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/>
  <mc:AlternateContent xmlns:mc="http://schemas.openxmlformats.org/markup-compatibility/2006">
    <mc:Choice Requires="x15">
      <x15ac:absPath xmlns:x15ac="http://schemas.microsoft.com/office/spreadsheetml/2010/11/ac" url="/Users/douglaspopp/Desktop/"/>
    </mc:Choice>
  </mc:AlternateContent>
  <xr:revisionPtr revIDLastSave="0" documentId="8_{91428FF1-669F-A145-AA23-19D0A8CFF622}" xr6:coauthVersionLast="47" xr6:coauthVersionMax="47" xr10:uidLastSave="{00000000-0000-0000-0000-000000000000}"/>
  <bookViews>
    <workbookView xWindow="340" yWindow="460" windowWidth="37060" windowHeight="18620" activeTab="10" xr2:uid="{05E2195A-4E2F-5D42-A5C8-E236EEBF84F5}"/>
  </bookViews>
  <sheets>
    <sheet name="Avaliações" sheetId="2" r:id="rId1"/>
    <sheet name="Macrociclo" sheetId="12" r:id="rId2"/>
    <sheet name="Microciclos - Endurance (2)" sheetId="22" r:id="rId3"/>
    <sheet name="Microciclos - Força" sheetId="20" r:id="rId4"/>
    <sheet name="Controle de Volume" sheetId="9" state="hidden" r:id="rId5"/>
    <sheet name="Microciclos -  Pliometria" sheetId="11" state="hidden" r:id="rId6"/>
    <sheet name="Monitoramento" sheetId="23" r:id="rId7"/>
    <sheet name="Escalas" sheetId="14" r:id="rId8"/>
    <sheet name="BASE" sheetId="1" state="hidden" r:id="rId9"/>
    <sheet name="Brutos" sheetId="7" state="hidden" r:id="rId10"/>
    <sheet name="Backup Daniel's" sheetId="5" r:id="rId11"/>
  </sheets>
  <externalReferences>
    <externalReference r:id="rId12"/>
    <externalReference r:id="rId13"/>
    <externalReference r:id="rId14"/>
  </externalReferences>
  <definedNames>
    <definedName name="_xlnm.Print_Area" localSheetId="1">Macrociclo!$B$18:$W$75</definedName>
    <definedName name="Avaliação">'[1]Análise - SJ'!$D$4:$H$4</definedName>
    <definedName name="Categoria">Brutos!$D$5:$D$7</definedName>
    <definedName name="FCR">BASE!$AS$5:$AS$16</definedName>
    <definedName name="Intervalo" localSheetId="7">#REF!</definedName>
    <definedName name="Intervalo" localSheetId="1">[2]Brutos!#REF!</definedName>
    <definedName name="Intervalo" localSheetId="6">#REF!</definedName>
    <definedName name="Intervalo">Brutos!#REF!</definedName>
    <definedName name="LPO">Brutos!$H$4:$H$90</definedName>
    <definedName name="Membros_Inferiores">Brutos!$F$4:$F$90</definedName>
    <definedName name="Membros_Superiores">Brutos!$E$4:$E$90</definedName>
    <definedName name="MFEL">BASE!$AR$5:$AR$14</definedName>
    <definedName name="PACE_Daniels">BASE!$AN$5:$AN$10</definedName>
    <definedName name="Pliometria" localSheetId="1">[2]Brutos!$BK$4:$BK$90</definedName>
    <definedName name="Pliometria" localSheetId="6">[3]Brutos!$Q$4:$Q$90</definedName>
    <definedName name="Pliometria">Brutos!$G$4:$G$90</definedName>
    <definedName name="PSE">BASE!$AP$5:$AP$17</definedName>
    <definedName name="RIR">Brutos!$I$4:$I$12</definedName>
    <definedName name="Séries" localSheetId="7">#REF!</definedName>
    <definedName name="Séries" localSheetId="1">[2]Brutos!#REF!</definedName>
    <definedName name="Séries" localSheetId="6">#REF!</definedName>
    <definedName name="Séries">Brutos!#REF!</definedName>
    <definedName name="solver_eng" localSheetId="5" hidden="1">1</definedName>
    <definedName name="solver_lin" localSheetId="5" hidden="1">2</definedName>
    <definedName name="solver_neg" localSheetId="5" hidden="1">1</definedName>
    <definedName name="solver_num" localSheetId="5" hidden="1">0</definedName>
    <definedName name="solver_opt" localSheetId="5" hidden="1">'Microciclos -  Pliometria'!#REF!</definedName>
    <definedName name="solver_typ" localSheetId="5" hidden="1">1</definedName>
    <definedName name="solver_val" localSheetId="5" hidden="1">0</definedName>
    <definedName name="solver_ver" localSheetId="5" hidden="1">2</definedName>
    <definedName name="Testes" localSheetId="4">'[1]Análise - SJ'!#REF!</definedName>
    <definedName name="Testes" localSheetId="7">#REF!</definedName>
    <definedName name="Testes" localSheetId="1">'[1]Análise - SJ'!#REF!</definedName>
    <definedName name="Testes" localSheetId="5">'[1]Análise - SJ'!#REF!</definedName>
    <definedName name="Testes" localSheetId="6">#REF!</definedName>
    <definedName name="Testes">'[1]Análise - SJ'!#REF!</definedName>
    <definedName name="Velocidade_crítica">BASE!$AQ$5:$AQ$10</definedName>
    <definedName name="vVO2máx">BASE!$AO$5:$AO$23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Z51" i="12" l="1"/>
  <c r="Z50" i="12"/>
  <c r="Y51" i="12"/>
  <c r="Y50" i="12"/>
  <c r="X51" i="12"/>
  <c r="X50" i="12"/>
  <c r="W51" i="12"/>
  <c r="W50" i="12"/>
  <c r="V51" i="12"/>
  <c r="V50" i="12"/>
  <c r="U51" i="12"/>
  <c r="U50" i="12"/>
  <c r="T51" i="12"/>
  <c r="T50" i="12"/>
  <c r="S51" i="12"/>
  <c r="S50" i="12"/>
  <c r="R51" i="12"/>
  <c r="R50" i="12"/>
  <c r="Q51" i="12"/>
  <c r="Q50" i="12"/>
  <c r="P51" i="12"/>
  <c r="P50" i="12"/>
  <c r="N51" i="12"/>
  <c r="N50" i="12"/>
  <c r="M51" i="12"/>
  <c r="M50" i="12"/>
  <c r="L51" i="12"/>
  <c r="L50" i="12"/>
  <c r="K51" i="12"/>
  <c r="K50" i="12"/>
  <c r="J51" i="12"/>
  <c r="J50" i="12"/>
  <c r="I51" i="12"/>
  <c r="I50" i="12"/>
  <c r="H51" i="12"/>
  <c r="H50" i="12"/>
  <c r="TG108" i="22"/>
  <c r="TE108" i="22" s="1"/>
  <c r="TF108" i="22"/>
  <c r="TH108" i="22" s="1"/>
  <c r="TB108" i="22"/>
  <c r="TA108" i="22"/>
  <c r="SY108" i="22" s="1"/>
  <c r="SZ108" i="22"/>
  <c r="SV108" i="22"/>
  <c r="SU108" i="22"/>
  <c r="ST108" i="22"/>
  <c r="SK108" i="22"/>
  <c r="RZ108" i="22" s="1"/>
  <c r="SJ108" i="22"/>
  <c r="SL108" i="22" s="1"/>
  <c r="SI108" i="22"/>
  <c r="SF108" i="22"/>
  <c r="SE108" i="22"/>
  <c r="SD108" i="22"/>
  <c r="SC108" i="22"/>
  <c r="RY108" i="22"/>
  <c r="RX108" i="22"/>
  <c r="RP108" i="22"/>
  <c r="RO108" i="22"/>
  <c r="RN108" i="22"/>
  <c r="RM108" i="22"/>
  <c r="RJ108" i="22"/>
  <c r="RH108" i="22" s="1"/>
  <c r="RI108" i="22"/>
  <c r="RG108" i="22"/>
  <c r="RD108" i="22"/>
  <c r="RC108" i="22"/>
  <c r="RB108" i="22"/>
  <c r="QT108" i="22"/>
  <c r="QS108" i="22"/>
  <c r="QQ108" i="22" s="1"/>
  <c r="QR108" i="22"/>
  <c r="QN108" i="22"/>
  <c r="QL108" i="22" s="1"/>
  <c r="QM108" i="22"/>
  <c r="QK108" i="22" s="1"/>
  <c r="QG108" i="22"/>
  <c r="QF108" i="22"/>
  <c r="PW108" i="22"/>
  <c r="PU108" i="22" s="1"/>
  <c r="PV108" i="22"/>
  <c r="PX108" i="22" s="1"/>
  <c r="PR108" i="22"/>
  <c r="PQ108" i="22"/>
  <c r="PO108" i="22" s="1"/>
  <c r="PP108" i="22"/>
  <c r="PL108" i="22"/>
  <c r="PK108" i="22"/>
  <c r="PJ108" i="22"/>
  <c r="PA108" i="22"/>
  <c r="OP108" i="22" s="1"/>
  <c r="OZ108" i="22"/>
  <c r="PB108" i="22" s="1"/>
  <c r="OY108" i="22"/>
  <c r="OV108" i="22"/>
  <c r="OU108" i="22"/>
  <c r="OT108" i="22"/>
  <c r="OS108" i="22"/>
  <c r="OO108" i="22"/>
  <c r="ON108" i="22"/>
  <c r="OF108" i="22"/>
  <c r="OE108" i="22"/>
  <c r="OD108" i="22"/>
  <c r="OC108" i="22"/>
  <c r="NZ108" i="22"/>
  <c r="NX108" i="22" s="1"/>
  <c r="NY108" i="22"/>
  <c r="NW108" i="22"/>
  <c r="NT108" i="22"/>
  <c r="NS108" i="22"/>
  <c r="NR108" i="22"/>
  <c r="NJ108" i="22"/>
  <c r="NI108" i="22"/>
  <c r="NG108" i="22" s="1"/>
  <c r="NH108" i="22"/>
  <c r="ND108" i="22"/>
  <c r="NB108" i="22" s="1"/>
  <c r="NC108" i="22"/>
  <c r="NA108" i="22" s="1"/>
  <c r="MW108" i="22"/>
  <c r="MV108" i="22"/>
  <c r="MM108" i="22"/>
  <c r="MK108" i="22" s="1"/>
  <c r="ML108" i="22"/>
  <c r="MN108" i="22" s="1"/>
  <c r="MH108" i="22"/>
  <c r="MG108" i="22"/>
  <c r="ME108" i="22" s="1"/>
  <c r="MF108" i="22"/>
  <c r="MB108" i="22"/>
  <c r="MA108" i="22"/>
  <c r="LZ108" i="22"/>
  <c r="LQ108" i="22"/>
  <c r="LF108" i="22" s="1"/>
  <c r="LP108" i="22"/>
  <c r="LR108" i="22" s="1"/>
  <c r="LO108" i="22"/>
  <c r="LL108" i="22"/>
  <c r="LK108" i="22"/>
  <c r="LJ108" i="22"/>
  <c r="LI108" i="22"/>
  <c r="LE108" i="22"/>
  <c r="LD108" i="22"/>
  <c r="KV108" i="22"/>
  <c r="KU108" i="22"/>
  <c r="KT108" i="22"/>
  <c r="KS108" i="22"/>
  <c r="KP108" i="22"/>
  <c r="KN108" i="22" s="1"/>
  <c r="KO108" i="22"/>
  <c r="KM108" i="22"/>
  <c r="KI108" i="22"/>
  <c r="KH108" i="22"/>
  <c r="JZ108" i="22"/>
  <c r="JY108" i="22"/>
  <c r="JX108" i="22"/>
  <c r="JT108" i="22"/>
  <c r="JR108" i="22" s="1"/>
  <c r="JS108" i="22"/>
  <c r="JQ108" i="22" s="1"/>
  <c r="JM108" i="22"/>
  <c r="JL108" i="22"/>
  <c r="JC108" i="22"/>
  <c r="JA108" i="22" s="1"/>
  <c r="JB108" i="22"/>
  <c r="JD108" i="22" s="1"/>
  <c r="IX108" i="22"/>
  <c r="IW108" i="22"/>
  <c r="IU108" i="22" s="1"/>
  <c r="IV108" i="22"/>
  <c r="IR108" i="22"/>
  <c r="IQ108" i="22"/>
  <c r="IP108" i="22"/>
  <c r="IG108" i="22"/>
  <c r="HV108" i="22" s="1"/>
  <c r="IF108" i="22"/>
  <c r="IH108" i="22" s="1"/>
  <c r="IE108" i="22"/>
  <c r="IB108" i="22"/>
  <c r="IA108" i="22"/>
  <c r="HZ108" i="22"/>
  <c r="HY108" i="22"/>
  <c r="HU108" i="22"/>
  <c r="HT108" i="22"/>
  <c r="HL108" i="22"/>
  <c r="HK108" i="22"/>
  <c r="HJ108" i="22"/>
  <c r="HI108" i="22"/>
  <c r="HF108" i="22"/>
  <c r="HD108" i="22" s="1"/>
  <c r="HE108" i="22"/>
  <c r="HC108" i="22"/>
  <c r="GZ108" i="22"/>
  <c r="GY108" i="22"/>
  <c r="GX108" i="22"/>
  <c r="GP108" i="22"/>
  <c r="GO108" i="22"/>
  <c r="GD108" i="22" s="1"/>
  <c r="GN108" i="22"/>
  <c r="GJ108" i="22"/>
  <c r="GH108" i="22" s="1"/>
  <c r="GI108" i="22"/>
  <c r="GG108" i="22" s="1"/>
  <c r="GC108" i="22"/>
  <c r="GB108" i="22"/>
  <c r="FT108" i="22"/>
  <c r="FS108" i="22"/>
  <c r="FQ108" i="22" s="1"/>
  <c r="FR108" i="22"/>
  <c r="FN108" i="22"/>
  <c r="FL108" i="22" s="1"/>
  <c r="FM108" i="22"/>
  <c r="FK108" i="22" s="1"/>
  <c r="FG108" i="22"/>
  <c r="FF108" i="22"/>
  <c r="EW108" i="22"/>
  <c r="EL108" i="22" s="1"/>
  <c r="EV108" i="22"/>
  <c r="EX108" i="22" s="1"/>
  <c r="EU108" i="22"/>
  <c r="ER108" i="22"/>
  <c r="EQ108" i="22"/>
  <c r="EP108" i="22"/>
  <c r="EO108" i="22"/>
  <c r="EK108" i="22"/>
  <c r="EJ108" i="22"/>
  <c r="EA108" i="22"/>
  <c r="DZ108" i="22"/>
  <c r="EB108" i="22" s="1"/>
  <c r="DY108" i="22"/>
  <c r="DV108" i="22"/>
  <c r="DU108" i="22"/>
  <c r="DT108" i="22"/>
  <c r="DS108" i="22"/>
  <c r="DP108" i="22"/>
  <c r="DO108" i="22"/>
  <c r="DN108" i="22"/>
  <c r="DF108" i="22"/>
  <c r="DE108" i="22"/>
  <c r="CT108" i="22" s="1"/>
  <c r="DD108" i="22"/>
  <c r="DC108" i="22"/>
  <c r="CZ108" i="22"/>
  <c r="CX108" i="22" s="1"/>
  <c r="CY108" i="22"/>
  <c r="CW108" i="22" s="1"/>
  <c r="CS108" i="22"/>
  <c r="CR108" i="22"/>
  <c r="CI108" i="22"/>
  <c r="CG108" i="22" s="1"/>
  <c r="CH108" i="22"/>
  <c r="CJ108" i="22" s="1"/>
  <c r="CD108" i="22"/>
  <c r="CB108" i="22" s="1"/>
  <c r="CC108" i="22"/>
  <c r="CA108" i="22" s="1"/>
  <c r="BX108" i="22"/>
  <c r="BW108" i="22"/>
  <c r="BV108" i="22"/>
  <c r="BM108" i="22"/>
  <c r="BB108" i="22" s="1"/>
  <c r="BL108" i="22"/>
  <c r="BN108" i="22" s="1"/>
  <c r="BK108" i="22"/>
  <c r="BH108" i="22"/>
  <c r="BG108" i="22"/>
  <c r="BE108" i="22" s="1"/>
  <c r="BF108" i="22"/>
  <c r="BA108" i="22"/>
  <c r="AZ108" i="22"/>
  <c r="AR108" i="22"/>
  <c r="AQ108" i="22"/>
  <c r="AP108" i="22"/>
  <c r="AO108" i="22"/>
  <c r="AL108" i="22"/>
  <c r="AJ108" i="22" s="1"/>
  <c r="AK108" i="22"/>
  <c r="AI108" i="22"/>
  <c r="AF108" i="22"/>
  <c r="AE108" i="22"/>
  <c r="AD108" i="22"/>
  <c r="V108" i="22"/>
  <c r="U108" i="22"/>
  <c r="S108" i="22" s="1"/>
  <c r="T108" i="22"/>
  <c r="P108" i="22"/>
  <c r="N108" i="22" s="1"/>
  <c r="O108" i="22"/>
  <c r="M108" i="22" s="1"/>
  <c r="I108" i="22"/>
  <c r="H108" i="22"/>
  <c r="TG107" i="22"/>
  <c r="TE107" i="22" s="1"/>
  <c r="TF107" i="22"/>
  <c r="TH107" i="22" s="1"/>
  <c r="TB107" i="22"/>
  <c r="SZ107" i="22" s="1"/>
  <c r="TA107" i="22"/>
  <c r="SY107" i="22" s="1"/>
  <c r="SU107" i="22"/>
  <c r="ST107" i="22"/>
  <c r="SK107" i="22"/>
  <c r="RZ107" i="22" s="1"/>
  <c r="SJ107" i="22"/>
  <c r="SL107" i="22" s="1"/>
  <c r="SI107" i="22"/>
  <c r="SF107" i="22"/>
  <c r="SE107" i="22"/>
  <c r="SD107" i="22"/>
  <c r="SC107" i="22"/>
  <c r="RY107" i="22"/>
  <c r="RX107" i="22"/>
  <c r="RP107" i="22"/>
  <c r="RO107" i="22"/>
  <c r="RN107" i="22"/>
  <c r="RM107" i="22"/>
  <c r="RJ107" i="22"/>
  <c r="RH107" i="22" s="1"/>
  <c r="RI107" i="22"/>
  <c r="RG107" i="22"/>
  <c r="RD107" i="22"/>
  <c r="RC107" i="22"/>
  <c r="RB107" i="22"/>
  <c r="QT107" i="22"/>
  <c r="QS107" i="22"/>
  <c r="QQ107" i="22" s="1"/>
  <c r="QR107" i="22"/>
  <c r="QN107" i="22"/>
  <c r="QL107" i="22" s="1"/>
  <c r="QM107" i="22"/>
  <c r="QK107" i="22"/>
  <c r="QG107" i="22"/>
  <c r="QF107" i="22"/>
  <c r="PX107" i="22"/>
  <c r="PW107" i="22"/>
  <c r="PU107" i="22" s="1"/>
  <c r="PV107" i="22"/>
  <c r="PR107" i="22"/>
  <c r="PP107" i="22" s="1"/>
  <c r="PQ107" i="22"/>
  <c r="PO107" i="22" s="1"/>
  <c r="PL107" i="22"/>
  <c r="PK107" i="22"/>
  <c r="PJ107" i="22"/>
  <c r="PA107" i="22"/>
  <c r="OP107" i="22" s="1"/>
  <c r="OZ107" i="22"/>
  <c r="PB107" i="22" s="1"/>
  <c r="OY107" i="22"/>
  <c r="OV107" i="22"/>
  <c r="OU107" i="22"/>
  <c r="OT107" i="22"/>
  <c r="OS107" i="22"/>
  <c r="OO107" i="22"/>
  <c r="ON107" i="22"/>
  <c r="OE107" i="22"/>
  <c r="OD107" i="22"/>
  <c r="OF107" i="22" s="1"/>
  <c r="OC107" i="22"/>
  <c r="NZ107" i="22"/>
  <c r="NY107" i="22"/>
  <c r="NX107" i="22"/>
  <c r="NW107" i="22"/>
  <c r="NT107" i="22"/>
  <c r="NS107" i="22"/>
  <c r="NR107" i="22"/>
  <c r="NJ107" i="22"/>
  <c r="NI107" i="22"/>
  <c r="NH107" i="22"/>
  <c r="NG107" i="22"/>
  <c r="ND107" i="22"/>
  <c r="NB107" i="22" s="1"/>
  <c r="NC107" i="22"/>
  <c r="NA107" i="22" s="1"/>
  <c r="MX107" i="22"/>
  <c r="MW107" i="22"/>
  <c r="MV107" i="22"/>
  <c r="MN107" i="22"/>
  <c r="MM107" i="22"/>
  <c r="MK107" i="22" s="1"/>
  <c r="ML107" i="22"/>
  <c r="MH107" i="22"/>
  <c r="MB107" i="22" s="1"/>
  <c r="MG107" i="22"/>
  <c r="ME107" i="22" s="1"/>
  <c r="MF107" i="22"/>
  <c r="MA107" i="22"/>
  <c r="LZ107" i="22"/>
  <c r="LQ107" i="22"/>
  <c r="LO107" i="22" s="1"/>
  <c r="LP107" i="22"/>
  <c r="LR107" i="22" s="1"/>
  <c r="LL107" i="22"/>
  <c r="LJ107" i="22" s="1"/>
  <c r="LK107" i="22"/>
  <c r="LI107" i="22" s="1"/>
  <c r="LE107" i="22"/>
  <c r="LD107" i="22"/>
  <c r="KU107" i="22"/>
  <c r="KS107" i="22" s="1"/>
  <c r="KT107" i="22"/>
  <c r="KV107" i="22" s="1"/>
  <c r="KP107" i="22"/>
  <c r="KO107" i="22"/>
  <c r="KM107" i="22" s="1"/>
  <c r="KN107" i="22"/>
  <c r="KJ107" i="22"/>
  <c r="KI107" i="22"/>
  <c r="KH107" i="22"/>
  <c r="JY107" i="22"/>
  <c r="JN107" i="22" s="1"/>
  <c r="JX107" i="22"/>
  <c r="JZ107" i="22" s="1"/>
  <c r="JW107" i="22"/>
  <c r="JT107" i="22"/>
  <c r="JS107" i="22"/>
  <c r="JR107" i="22"/>
  <c r="JQ107" i="22"/>
  <c r="JM107" i="22"/>
  <c r="JL107" i="22"/>
  <c r="JD107" i="22"/>
  <c r="JC107" i="22"/>
  <c r="JB107" i="22"/>
  <c r="JA107" i="22"/>
  <c r="IX107" i="22"/>
  <c r="IV107" i="22" s="1"/>
  <c r="IW107" i="22"/>
  <c r="IU107" i="22"/>
  <c r="IR107" i="22"/>
  <c r="IQ107" i="22"/>
  <c r="IP107" i="22"/>
  <c r="IH107" i="22"/>
  <c r="IG107" i="22"/>
  <c r="IE107" i="22" s="1"/>
  <c r="IF107" i="22"/>
  <c r="IB107" i="22"/>
  <c r="HZ107" i="22" s="1"/>
  <c r="IA107" i="22"/>
  <c r="HY107" i="22" s="1"/>
  <c r="HU107" i="22"/>
  <c r="HT107" i="22"/>
  <c r="HK107" i="22"/>
  <c r="HI107" i="22" s="1"/>
  <c r="HJ107" i="22"/>
  <c r="HL107" i="22" s="1"/>
  <c r="HF107" i="22"/>
  <c r="HE107" i="22"/>
  <c r="HC107" i="22" s="1"/>
  <c r="HD107" i="22"/>
  <c r="GZ107" i="22"/>
  <c r="GY107" i="22"/>
  <c r="GX107" i="22"/>
  <c r="GO107" i="22"/>
  <c r="GD107" i="22" s="1"/>
  <c r="GN107" i="22"/>
  <c r="GP107" i="22" s="1"/>
  <c r="GM107" i="22"/>
  <c r="GJ107" i="22"/>
  <c r="GI107" i="22"/>
  <c r="GH107" i="22"/>
  <c r="GG107" i="22"/>
  <c r="GC107" i="22"/>
  <c r="GB107" i="22"/>
  <c r="FT107" i="22"/>
  <c r="FS107" i="22"/>
  <c r="FR107" i="22"/>
  <c r="FQ107" i="22"/>
  <c r="FN107" i="22"/>
  <c r="FL107" i="22" s="1"/>
  <c r="FM107" i="22"/>
  <c r="FK107" i="22"/>
  <c r="FH107" i="22"/>
  <c r="FG107" i="22"/>
  <c r="FF107" i="22"/>
  <c r="EX107" i="22"/>
  <c r="EW107" i="22"/>
  <c r="EU107" i="22" s="1"/>
  <c r="EV107" i="22"/>
  <c r="ER107" i="22"/>
  <c r="EP107" i="22" s="1"/>
  <c r="EQ107" i="22"/>
  <c r="EO107" i="22" s="1"/>
  <c r="EK107" i="22"/>
  <c r="EJ107" i="22"/>
  <c r="EA107" i="22"/>
  <c r="DY107" i="22" s="1"/>
  <c r="DZ107" i="22"/>
  <c r="EB107" i="22" s="1"/>
  <c r="DV107" i="22"/>
  <c r="DU107" i="22"/>
  <c r="DS107" i="22" s="1"/>
  <c r="DT107" i="22"/>
  <c r="DP107" i="22"/>
  <c r="DO107" i="22"/>
  <c r="DN107" i="22"/>
  <c r="DE107" i="22"/>
  <c r="CT107" i="22" s="1"/>
  <c r="DD107" i="22"/>
  <c r="DF107" i="22" s="1"/>
  <c r="DC107" i="22"/>
  <c r="CZ107" i="22"/>
  <c r="CY107" i="22"/>
  <c r="CX107" i="22"/>
  <c r="CW107" i="22"/>
  <c r="CS107" i="22"/>
  <c r="CR107" i="22"/>
  <c r="CJ107" i="22"/>
  <c r="CI107" i="22"/>
  <c r="CH107" i="22"/>
  <c r="CG107" i="22"/>
  <c r="CD107" i="22"/>
  <c r="CB107" i="22" s="1"/>
  <c r="CC107" i="22"/>
  <c r="CA107" i="22"/>
  <c r="BX107" i="22"/>
  <c r="BW107" i="22"/>
  <c r="BV107" i="22"/>
  <c r="BN107" i="22"/>
  <c r="BM107" i="22"/>
  <c r="BK107" i="22" s="1"/>
  <c r="BL107" i="22"/>
  <c r="BH107" i="22"/>
  <c r="BF107" i="22" s="1"/>
  <c r="BG107" i="22"/>
  <c r="BE107" i="22" s="1"/>
  <c r="BA107" i="22"/>
  <c r="AZ107" i="22"/>
  <c r="AQ107" i="22"/>
  <c r="AO107" i="22" s="1"/>
  <c r="AP107" i="22"/>
  <c r="AR107" i="22" s="1"/>
  <c r="AL107" i="22"/>
  <c r="AK107" i="22"/>
  <c r="AI107" i="22" s="1"/>
  <c r="AJ107" i="22"/>
  <c r="AE107" i="22"/>
  <c r="AD107" i="22"/>
  <c r="U107" i="22"/>
  <c r="J107" i="22" s="1"/>
  <c r="T107" i="22"/>
  <c r="V107" i="22" s="1"/>
  <c r="S107" i="22"/>
  <c r="P107" i="22"/>
  <c r="O107" i="22"/>
  <c r="N107" i="22"/>
  <c r="M107" i="22"/>
  <c r="I107" i="22"/>
  <c r="H107" i="22"/>
  <c r="TH106" i="22"/>
  <c r="TG106" i="22"/>
  <c r="TF106" i="22"/>
  <c r="TE106" i="22"/>
  <c r="TB106" i="22"/>
  <c r="SZ106" i="22" s="1"/>
  <c r="TA106" i="22"/>
  <c r="SY106" i="22"/>
  <c r="SV106" i="22"/>
  <c r="SU106" i="22"/>
  <c r="ST106" i="22"/>
  <c r="SL106" i="22"/>
  <c r="SK106" i="22"/>
  <c r="SI106" i="22" s="1"/>
  <c r="SJ106" i="22"/>
  <c r="SF106" i="22"/>
  <c r="SD106" i="22" s="1"/>
  <c r="SE106" i="22"/>
  <c r="SC106" i="22" s="1"/>
  <c r="RY106" i="22"/>
  <c r="RX106" i="22"/>
  <c r="RO106" i="22"/>
  <c r="RM106" i="22" s="1"/>
  <c r="RN106" i="22"/>
  <c r="RP106" i="22" s="1"/>
  <c r="RJ106" i="22"/>
  <c r="RI106" i="22"/>
  <c r="RG106" i="22" s="1"/>
  <c r="RH106" i="22"/>
  <c r="RC106" i="22"/>
  <c r="RB106" i="22"/>
  <c r="QS106" i="22"/>
  <c r="QH106" i="22" s="1"/>
  <c r="QR106" i="22"/>
  <c r="QT106" i="22" s="1"/>
  <c r="QQ106" i="22"/>
  <c r="QN106" i="22"/>
  <c r="QM106" i="22"/>
  <c r="QL106" i="22"/>
  <c r="QK106" i="22"/>
  <c r="QG106" i="22"/>
  <c r="QF106" i="22"/>
  <c r="PX106" i="22"/>
  <c r="PW106" i="22"/>
  <c r="PV106" i="22"/>
  <c r="PU106" i="22"/>
  <c r="PR106" i="22"/>
  <c r="PP106" i="22" s="1"/>
  <c r="PQ106" i="22"/>
  <c r="PO106" i="22"/>
  <c r="PL106" i="22"/>
  <c r="PK106" i="22"/>
  <c r="PJ106" i="22"/>
  <c r="PB106" i="22"/>
  <c r="PA106" i="22"/>
  <c r="OY106" i="22" s="1"/>
  <c r="OZ106" i="22"/>
  <c r="OV106" i="22"/>
  <c r="OT106" i="22" s="1"/>
  <c r="OU106" i="22"/>
  <c r="OS106" i="22" s="1"/>
  <c r="OO106" i="22"/>
  <c r="ON106" i="22"/>
  <c r="OE106" i="22"/>
  <c r="OC106" i="22" s="1"/>
  <c r="OD106" i="22"/>
  <c r="OF106" i="22" s="1"/>
  <c r="NZ106" i="22"/>
  <c r="NY106" i="22"/>
  <c r="NW106" i="22" s="1"/>
  <c r="NX106" i="22"/>
  <c r="NS106" i="22"/>
  <c r="NR106" i="22"/>
  <c r="NI106" i="22"/>
  <c r="MX106" i="22" s="1"/>
  <c r="NH106" i="22"/>
  <c r="NJ106" i="22" s="1"/>
  <c r="NG106" i="22"/>
  <c r="ND106" i="22"/>
  <c r="NC106" i="22"/>
  <c r="NB106" i="22"/>
  <c r="NA106" i="22"/>
  <c r="MW106" i="22"/>
  <c r="MV106" i="22"/>
  <c r="MN106" i="22"/>
  <c r="MM106" i="22"/>
  <c r="ML106" i="22"/>
  <c r="MK106" i="22"/>
  <c r="MH106" i="22"/>
  <c r="MF106" i="22" s="1"/>
  <c r="MG106" i="22"/>
  <c r="ME106" i="22"/>
  <c r="MB106" i="22"/>
  <c r="MA106" i="22"/>
  <c r="LZ106" i="22"/>
  <c r="LR106" i="22"/>
  <c r="LQ106" i="22"/>
  <c r="LP106" i="22"/>
  <c r="LL106" i="22"/>
  <c r="LJ106" i="22" s="1"/>
  <c r="LK106" i="22"/>
  <c r="LI106" i="22" s="1"/>
  <c r="LE106" i="22"/>
  <c r="LD106" i="22"/>
  <c r="KU106" i="22"/>
  <c r="KS106" i="22" s="1"/>
  <c r="KT106" i="22"/>
  <c r="KV106" i="22" s="1"/>
  <c r="KP106" i="22"/>
  <c r="KO106" i="22"/>
  <c r="KM106" i="22" s="1"/>
  <c r="KN106" i="22"/>
  <c r="KI106" i="22"/>
  <c r="KH106" i="22"/>
  <c r="JY106" i="22"/>
  <c r="JN106" i="22" s="1"/>
  <c r="JX106" i="22"/>
  <c r="JZ106" i="22" s="1"/>
  <c r="JW106" i="22"/>
  <c r="JT106" i="22"/>
  <c r="JS106" i="22"/>
  <c r="JR106" i="22"/>
  <c r="JQ106" i="22"/>
  <c r="JM106" i="22"/>
  <c r="JL106" i="22"/>
  <c r="JD106" i="22"/>
  <c r="JC106" i="22"/>
  <c r="JB106" i="22"/>
  <c r="JA106" i="22"/>
  <c r="IX106" i="22"/>
  <c r="IV106" i="22" s="1"/>
  <c r="IW106" i="22"/>
  <c r="IU106" i="22"/>
  <c r="IQ106" i="22"/>
  <c r="IP106" i="22"/>
  <c r="IH106" i="22"/>
  <c r="IG106" i="22"/>
  <c r="IF106" i="22"/>
  <c r="IB106" i="22"/>
  <c r="HZ106" i="22" s="1"/>
  <c r="IA106" i="22"/>
  <c r="HY106" i="22" s="1"/>
  <c r="HU106" i="22"/>
  <c r="HT106" i="22"/>
  <c r="HK106" i="22"/>
  <c r="HI106" i="22" s="1"/>
  <c r="HJ106" i="22"/>
  <c r="HL106" i="22" s="1"/>
  <c r="HF106" i="22"/>
  <c r="HE106" i="22"/>
  <c r="HC106" i="22" s="1"/>
  <c r="HD106" i="22"/>
  <c r="GY106" i="22"/>
  <c r="GX106" i="22"/>
  <c r="GO106" i="22"/>
  <c r="GD106" i="22" s="1"/>
  <c r="GN106" i="22"/>
  <c r="GP106" i="22" s="1"/>
  <c r="GM106" i="22"/>
  <c r="GJ106" i="22"/>
  <c r="GI106" i="22"/>
  <c r="GH106" i="22"/>
  <c r="GG106" i="22"/>
  <c r="GC106" i="22"/>
  <c r="GB106" i="22"/>
  <c r="FT106" i="22"/>
  <c r="FS106" i="22"/>
  <c r="FR106" i="22"/>
  <c r="FQ106" i="22"/>
  <c r="FN106" i="22"/>
  <c r="FL106" i="22" s="1"/>
  <c r="FM106" i="22"/>
  <c r="FK106" i="22"/>
  <c r="FG106" i="22"/>
  <c r="FF106" i="22"/>
  <c r="EX106" i="22"/>
  <c r="EW106" i="22"/>
  <c r="EV106" i="22"/>
  <c r="ER106" i="22"/>
  <c r="EP106" i="22" s="1"/>
  <c r="EQ106" i="22"/>
  <c r="EO106" i="22" s="1"/>
  <c r="EK106" i="22"/>
  <c r="EJ106" i="22"/>
  <c r="EA106" i="22"/>
  <c r="DY106" i="22" s="1"/>
  <c r="DZ106" i="22"/>
  <c r="EB106" i="22" s="1"/>
  <c r="DV106" i="22"/>
  <c r="DU106" i="22"/>
  <c r="DS106" i="22" s="1"/>
  <c r="DT106" i="22"/>
  <c r="DO106" i="22"/>
  <c r="DN106" i="22"/>
  <c r="DE106" i="22"/>
  <c r="CT106" i="22" s="1"/>
  <c r="DD106" i="22"/>
  <c r="DF106" i="22" s="1"/>
  <c r="DC106" i="22"/>
  <c r="CZ106" i="22"/>
  <c r="CY106" i="22"/>
  <c r="CX106" i="22"/>
  <c r="CW106" i="22"/>
  <c r="CS106" i="22"/>
  <c r="CR106" i="22"/>
  <c r="CJ106" i="22"/>
  <c r="CI106" i="22"/>
  <c r="CH106" i="22"/>
  <c r="CG106" i="22"/>
  <c r="CD106" i="22"/>
  <c r="CB106" i="22" s="1"/>
  <c r="CC106" i="22"/>
  <c r="CA106" i="22"/>
  <c r="BX106" i="22"/>
  <c r="BW106" i="22"/>
  <c r="BV106" i="22"/>
  <c r="BN106" i="22"/>
  <c r="BM106" i="22"/>
  <c r="BK106" i="22" s="1"/>
  <c r="BL106" i="22"/>
  <c r="BH106" i="22"/>
  <c r="BF106" i="22" s="1"/>
  <c r="BG106" i="22"/>
  <c r="BE106" i="22" s="1"/>
  <c r="BB106" i="22"/>
  <c r="BA106" i="22"/>
  <c r="AZ106" i="22"/>
  <c r="AQ106" i="22"/>
  <c r="AP106" i="22"/>
  <c r="AR106" i="22" s="1"/>
  <c r="AL106" i="22"/>
  <c r="AK106" i="22"/>
  <c r="AI106" i="22" s="1"/>
  <c r="AJ106" i="22"/>
  <c r="AE106" i="22"/>
  <c r="AD106" i="22"/>
  <c r="U106" i="22"/>
  <c r="J106" i="22" s="1"/>
  <c r="T106" i="22"/>
  <c r="V106" i="22" s="1"/>
  <c r="S106" i="22"/>
  <c r="P106" i="22"/>
  <c r="O106" i="22"/>
  <c r="N106" i="22"/>
  <c r="M106" i="22"/>
  <c r="I106" i="22"/>
  <c r="H106" i="22"/>
  <c r="TH105" i="22"/>
  <c r="TG105" i="22"/>
  <c r="TF105" i="22"/>
  <c r="TE105" i="22"/>
  <c r="TB105" i="22"/>
  <c r="SZ105" i="22" s="1"/>
  <c r="TA105" i="22"/>
  <c r="SY105" i="22"/>
  <c r="SU105" i="22"/>
  <c r="ST105" i="22"/>
  <c r="SL105" i="22"/>
  <c r="SK105" i="22"/>
  <c r="SI105" i="22" s="1"/>
  <c r="SJ105" i="22"/>
  <c r="SF105" i="22"/>
  <c r="SD105" i="22" s="1"/>
  <c r="SE105" i="22"/>
  <c r="SC105" i="22" s="1"/>
  <c r="RY105" i="22"/>
  <c r="RX105" i="22"/>
  <c r="RO105" i="22"/>
  <c r="RN105" i="22"/>
  <c r="RP105" i="22" s="1"/>
  <c r="RJ105" i="22"/>
  <c r="RI105" i="22"/>
  <c r="RG105" i="22" s="1"/>
  <c r="RH105" i="22"/>
  <c r="RC105" i="22"/>
  <c r="RB105" i="22"/>
  <c r="QS105" i="22"/>
  <c r="QH105" i="22" s="1"/>
  <c r="QR105" i="22"/>
  <c r="QT105" i="22" s="1"/>
  <c r="QQ105" i="22"/>
  <c r="QN105" i="22"/>
  <c r="QM105" i="22"/>
  <c r="QL105" i="22"/>
  <c r="QK105" i="22"/>
  <c r="QG105" i="22"/>
  <c r="QF105" i="22"/>
  <c r="PX105" i="22"/>
  <c r="PW105" i="22"/>
  <c r="PV105" i="22"/>
  <c r="PU105" i="22"/>
  <c r="PR105" i="22"/>
  <c r="PP105" i="22" s="1"/>
  <c r="PQ105" i="22"/>
  <c r="PO105" i="22"/>
  <c r="PL105" i="22"/>
  <c r="PK105" i="22"/>
  <c r="PJ105" i="22"/>
  <c r="PB105" i="22"/>
  <c r="PA105" i="22"/>
  <c r="OY105" i="22" s="1"/>
  <c r="OZ105" i="22"/>
  <c r="OV105" i="22"/>
  <c r="OT105" i="22" s="1"/>
  <c r="OU105" i="22"/>
  <c r="OS105" i="22" s="1"/>
  <c r="OP105" i="22"/>
  <c r="OO105" i="22"/>
  <c r="ON105" i="22"/>
  <c r="OE105" i="22"/>
  <c r="OD105" i="22"/>
  <c r="OF105" i="22" s="1"/>
  <c r="NZ105" i="22"/>
  <c r="NY105" i="22"/>
  <c r="NW105" i="22" s="1"/>
  <c r="NX105" i="22"/>
  <c r="NS105" i="22"/>
  <c r="NR105" i="22"/>
  <c r="NI105" i="22"/>
  <c r="MX105" i="22" s="1"/>
  <c r="NH105" i="22"/>
  <c r="NJ105" i="22" s="1"/>
  <c r="NG105" i="22"/>
  <c r="ND105" i="22"/>
  <c r="NC105" i="22"/>
  <c r="NB105" i="22"/>
  <c r="NA105" i="22"/>
  <c r="MW105" i="22"/>
  <c r="MV105" i="22"/>
  <c r="MN105" i="22"/>
  <c r="MM105" i="22"/>
  <c r="ML105" i="22"/>
  <c r="MK105" i="22"/>
  <c r="MH105" i="22"/>
  <c r="MF105" i="22" s="1"/>
  <c r="MG105" i="22"/>
  <c r="ME105" i="22"/>
  <c r="MA105" i="22"/>
  <c r="LZ105" i="22"/>
  <c r="LR105" i="22"/>
  <c r="LQ105" i="22"/>
  <c r="LO105" i="22" s="1"/>
  <c r="LP105" i="22"/>
  <c r="LL105" i="22"/>
  <c r="LJ105" i="22" s="1"/>
  <c r="LK105" i="22"/>
  <c r="LI105" i="22" s="1"/>
  <c r="LE105" i="22"/>
  <c r="LD105" i="22"/>
  <c r="KU105" i="22"/>
  <c r="KT105" i="22"/>
  <c r="KV105" i="22" s="1"/>
  <c r="KP105" i="22"/>
  <c r="KO105" i="22"/>
  <c r="KM105" i="22" s="1"/>
  <c r="KN105" i="22"/>
  <c r="KI105" i="22"/>
  <c r="KH105" i="22"/>
  <c r="JY105" i="22"/>
  <c r="JN105" i="22" s="1"/>
  <c r="JX105" i="22"/>
  <c r="JZ105" i="22" s="1"/>
  <c r="JW105" i="22"/>
  <c r="JT105" i="22"/>
  <c r="JS105" i="22"/>
  <c r="JR105" i="22"/>
  <c r="JQ105" i="22"/>
  <c r="JM105" i="22"/>
  <c r="JL105" i="22"/>
  <c r="JD105" i="22"/>
  <c r="JC105" i="22"/>
  <c r="JB105" i="22"/>
  <c r="JA105" i="22"/>
  <c r="IX105" i="22"/>
  <c r="IV105" i="22" s="1"/>
  <c r="IW105" i="22"/>
  <c r="IU105" i="22"/>
  <c r="IR105" i="22"/>
  <c r="IQ105" i="22"/>
  <c r="IP105" i="22"/>
  <c r="IH105" i="22"/>
  <c r="IG105" i="22"/>
  <c r="IE105" i="22" s="1"/>
  <c r="IF105" i="22"/>
  <c r="IB105" i="22"/>
  <c r="HZ105" i="22" s="1"/>
  <c r="IA105" i="22"/>
  <c r="HY105" i="22" s="1"/>
  <c r="HU105" i="22"/>
  <c r="HT105" i="22"/>
  <c r="HK105" i="22"/>
  <c r="HI105" i="22" s="1"/>
  <c r="HJ105" i="22"/>
  <c r="HL105" i="22" s="1"/>
  <c r="HF105" i="22"/>
  <c r="HD105" i="22" s="1"/>
  <c r="HE105" i="22"/>
  <c r="HC105" i="22" s="1"/>
  <c r="GZ105" i="22"/>
  <c r="GY105" i="22"/>
  <c r="GX105" i="22"/>
  <c r="GO105" i="22"/>
  <c r="GD105" i="22" s="1"/>
  <c r="GN105" i="22"/>
  <c r="GP105" i="22" s="1"/>
  <c r="GM105" i="22"/>
  <c r="GJ105" i="22"/>
  <c r="GI105" i="22"/>
  <c r="GH105" i="22"/>
  <c r="GG105" i="22"/>
  <c r="GC105" i="22"/>
  <c r="GB105" i="22"/>
  <c r="FT105" i="22"/>
  <c r="FS105" i="22"/>
  <c r="FR105" i="22"/>
  <c r="FQ105" i="22"/>
  <c r="FN105" i="22"/>
  <c r="FL105" i="22" s="1"/>
  <c r="FM105" i="22"/>
  <c r="FK105" i="22"/>
  <c r="FH105" i="22"/>
  <c r="FG105" i="22"/>
  <c r="FF105" i="22"/>
  <c r="EX105" i="22"/>
  <c r="EW105" i="22"/>
  <c r="EU105" i="22" s="1"/>
  <c r="EV105" i="22"/>
  <c r="ER105" i="22"/>
  <c r="EP105" i="22" s="1"/>
  <c r="EQ105" i="22"/>
  <c r="EO105" i="22" s="1"/>
  <c r="EK105" i="22"/>
  <c r="EJ105" i="22"/>
  <c r="EB105" i="22"/>
  <c r="EA105" i="22"/>
  <c r="DY105" i="22" s="1"/>
  <c r="DZ105" i="22"/>
  <c r="DV105" i="22"/>
  <c r="DT105" i="22" s="1"/>
  <c r="DU105" i="22"/>
  <c r="DS105" i="22" s="1"/>
  <c r="DO105" i="22"/>
  <c r="DN105" i="22"/>
  <c r="DE105" i="22"/>
  <c r="DD105" i="22"/>
  <c r="DF105" i="22" s="1"/>
  <c r="DC105" i="22"/>
  <c r="CZ105" i="22"/>
  <c r="CX105" i="22" s="1"/>
  <c r="CY105" i="22"/>
  <c r="CW105" i="22"/>
  <c r="CT105" i="22"/>
  <c r="CS105" i="22"/>
  <c r="CR105" i="22"/>
  <c r="CJ105" i="22"/>
  <c r="CI105" i="22"/>
  <c r="CG105" i="22" s="1"/>
  <c r="CH105" i="22"/>
  <c r="CD105" i="22"/>
  <c r="CB105" i="22" s="1"/>
  <c r="CC105" i="22"/>
  <c r="CA105" i="22" s="1"/>
  <c r="BX105" i="22"/>
  <c r="BW105" i="22"/>
  <c r="BV105" i="22"/>
  <c r="BM105" i="22"/>
  <c r="BK105" i="22" s="1"/>
  <c r="BL105" i="22"/>
  <c r="BN105" i="22" s="1"/>
  <c r="BH105" i="22"/>
  <c r="BG105" i="22"/>
  <c r="BE105" i="22" s="1"/>
  <c r="BF105" i="22"/>
  <c r="BA105" i="22"/>
  <c r="AZ105" i="22"/>
  <c r="AQ105" i="22"/>
  <c r="AF105" i="22" s="1"/>
  <c r="AP105" i="22"/>
  <c r="AR105" i="22" s="1"/>
  <c r="AO105" i="22"/>
  <c r="AL105" i="22"/>
  <c r="AK105" i="22"/>
  <c r="AJ105" i="22"/>
  <c r="AI105" i="22"/>
  <c r="AE105" i="22"/>
  <c r="AD105" i="22"/>
  <c r="V105" i="22"/>
  <c r="U105" i="22"/>
  <c r="T105" i="22"/>
  <c r="S105" i="22"/>
  <c r="P105" i="22"/>
  <c r="N105" i="22" s="1"/>
  <c r="O105" i="22"/>
  <c r="M105" i="22"/>
  <c r="J105" i="22"/>
  <c r="I105" i="22"/>
  <c r="H105" i="22"/>
  <c r="TH104" i="22"/>
  <c r="TG104" i="22"/>
  <c r="TE104" i="22" s="1"/>
  <c r="TF104" i="22"/>
  <c r="TB104" i="22"/>
  <c r="SZ104" i="22" s="1"/>
  <c r="TA104" i="22"/>
  <c r="SY104" i="22" s="1"/>
  <c r="SV104" i="22"/>
  <c r="SU104" i="22"/>
  <c r="ST104" i="22"/>
  <c r="SK104" i="22"/>
  <c r="SI104" i="22" s="1"/>
  <c r="SJ104" i="22"/>
  <c r="SL104" i="22" s="1"/>
  <c r="SF104" i="22"/>
  <c r="SE104" i="22"/>
  <c r="SC104" i="22" s="1"/>
  <c r="SD104" i="22"/>
  <c r="RY104" i="22"/>
  <c r="RX104" i="22"/>
  <c r="RO104" i="22"/>
  <c r="RD104" i="22" s="1"/>
  <c r="RN104" i="22"/>
  <c r="RP104" i="22" s="1"/>
  <c r="RM104" i="22"/>
  <c r="RJ104" i="22"/>
  <c r="RI104" i="22"/>
  <c r="RH104" i="22"/>
  <c r="RG104" i="22"/>
  <c r="RC104" i="22"/>
  <c r="RB104" i="22"/>
  <c r="QT104" i="22"/>
  <c r="QS104" i="22"/>
  <c r="QR104" i="22"/>
  <c r="QQ104" i="22"/>
  <c r="QN104" i="22"/>
  <c r="QL104" i="22" s="1"/>
  <c r="QM104" i="22"/>
  <c r="QK104" i="22"/>
  <c r="QH104" i="22"/>
  <c r="QG104" i="22"/>
  <c r="QF104" i="22"/>
  <c r="PX104" i="22"/>
  <c r="PW104" i="22"/>
  <c r="PU104" i="22" s="1"/>
  <c r="PV104" i="22"/>
  <c r="PR104" i="22"/>
  <c r="PP104" i="22" s="1"/>
  <c r="PQ104" i="22"/>
  <c r="PO104" i="22" s="1"/>
  <c r="PL104" i="22"/>
  <c r="PK104" i="22"/>
  <c r="PJ104" i="22"/>
  <c r="PA104" i="22"/>
  <c r="OY104" i="22" s="1"/>
  <c r="OZ104" i="22"/>
  <c r="PB104" i="22" s="1"/>
  <c r="OV104" i="22"/>
  <c r="OU104" i="22"/>
  <c r="OS104" i="22" s="1"/>
  <c r="OT104" i="22"/>
  <c r="OO104" i="22"/>
  <c r="ON104" i="22"/>
  <c r="OE104" i="22"/>
  <c r="NT104" i="22" s="1"/>
  <c r="OD104" i="22"/>
  <c r="OF104" i="22" s="1"/>
  <c r="OC104" i="22"/>
  <c r="NZ104" i="22"/>
  <c r="NY104" i="22"/>
  <c r="NX104" i="22"/>
  <c r="NW104" i="22"/>
  <c r="NS104" i="22"/>
  <c r="NR104" i="22"/>
  <c r="NJ104" i="22"/>
  <c r="NI104" i="22"/>
  <c r="NH104" i="22"/>
  <c r="NG104" i="22"/>
  <c r="ND104" i="22"/>
  <c r="NB104" i="22" s="1"/>
  <c r="NC104" i="22"/>
  <c r="NA104" i="22"/>
  <c r="MX104" i="22"/>
  <c r="MW104" i="22"/>
  <c r="MV104" i="22"/>
  <c r="MN104" i="22"/>
  <c r="MM104" i="22"/>
  <c r="MK104" i="22" s="1"/>
  <c r="ML104" i="22"/>
  <c r="MH104" i="22"/>
  <c r="MF104" i="22" s="1"/>
  <c r="MG104" i="22"/>
  <c r="ME104" i="22" s="1"/>
  <c r="MB104" i="22"/>
  <c r="MA104" i="22"/>
  <c r="LZ104" i="22"/>
  <c r="LQ104" i="22"/>
  <c r="LO104" i="22" s="1"/>
  <c r="LP104" i="22"/>
  <c r="LR104" i="22" s="1"/>
  <c r="LL104" i="22"/>
  <c r="LK104" i="22"/>
  <c r="LI104" i="22" s="1"/>
  <c r="LJ104" i="22"/>
  <c r="LE104" i="22"/>
  <c r="LD104" i="22"/>
  <c r="KU104" i="22"/>
  <c r="KJ104" i="22" s="1"/>
  <c r="KT104" i="22"/>
  <c r="KV104" i="22" s="1"/>
  <c r="KS104" i="22"/>
  <c r="KP104" i="22"/>
  <c r="KO104" i="22"/>
  <c r="KN104" i="22"/>
  <c r="KM104" i="22"/>
  <c r="KI104" i="22"/>
  <c r="KH104" i="22"/>
  <c r="JZ104" i="22"/>
  <c r="JY104" i="22"/>
  <c r="JX104" i="22"/>
  <c r="JW104" i="22"/>
  <c r="JT104" i="22"/>
  <c r="JR104" i="22" s="1"/>
  <c r="JS104" i="22"/>
  <c r="JQ104" i="22"/>
  <c r="JN104" i="22"/>
  <c r="JM104" i="22"/>
  <c r="JL104" i="22"/>
  <c r="JD104" i="22"/>
  <c r="JC104" i="22"/>
  <c r="JA104" i="22" s="1"/>
  <c r="JB104" i="22"/>
  <c r="IX104" i="22"/>
  <c r="IV104" i="22" s="1"/>
  <c r="IW104" i="22"/>
  <c r="IU104" i="22" s="1"/>
  <c r="IR104" i="22"/>
  <c r="IQ104" i="22"/>
  <c r="IP104" i="22"/>
  <c r="IG104" i="22"/>
  <c r="IE104" i="22" s="1"/>
  <c r="IF104" i="22"/>
  <c r="IH104" i="22" s="1"/>
  <c r="IB104" i="22"/>
  <c r="IA104" i="22"/>
  <c r="HY104" i="22" s="1"/>
  <c r="HZ104" i="22"/>
  <c r="HU104" i="22"/>
  <c r="HT104" i="22"/>
  <c r="HK104" i="22"/>
  <c r="GZ104" i="22" s="1"/>
  <c r="HJ104" i="22"/>
  <c r="HL104" i="22" s="1"/>
  <c r="HI104" i="22"/>
  <c r="HF104" i="22"/>
  <c r="HE104" i="22"/>
  <c r="HD104" i="22"/>
  <c r="HC104" i="22"/>
  <c r="GY104" i="22"/>
  <c r="GX104" i="22"/>
  <c r="GP104" i="22"/>
  <c r="GO104" i="22"/>
  <c r="GN104" i="22"/>
  <c r="GM104" i="22"/>
  <c r="GJ104" i="22"/>
  <c r="GH104" i="22" s="1"/>
  <c r="GI104" i="22"/>
  <c r="GG104" i="22"/>
  <c r="GD104" i="22"/>
  <c r="GC104" i="22"/>
  <c r="GB104" i="22"/>
  <c r="FT104" i="22"/>
  <c r="FS104" i="22"/>
  <c r="FQ104" i="22" s="1"/>
  <c r="FR104" i="22"/>
  <c r="FN104" i="22"/>
  <c r="FL104" i="22" s="1"/>
  <c r="FM104" i="22"/>
  <c r="FK104" i="22" s="1"/>
  <c r="FH104" i="22"/>
  <c r="FG104" i="22"/>
  <c r="FF104" i="22"/>
  <c r="EW104" i="22"/>
  <c r="EU104" i="22" s="1"/>
  <c r="EV104" i="22"/>
  <c r="EX104" i="22" s="1"/>
  <c r="ER104" i="22"/>
  <c r="EQ104" i="22"/>
  <c r="EO104" i="22" s="1"/>
  <c r="EP104" i="22"/>
  <c r="EK104" i="22"/>
  <c r="EJ104" i="22"/>
  <c r="EA104" i="22"/>
  <c r="DP104" i="22" s="1"/>
  <c r="DZ104" i="22"/>
  <c r="EB104" i="22" s="1"/>
  <c r="DY104" i="22"/>
  <c r="DV104" i="22"/>
  <c r="DU104" i="22"/>
  <c r="DT104" i="22"/>
  <c r="DS104" i="22"/>
  <c r="DO104" i="22"/>
  <c r="DN104" i="22"/>
  <c r="DF104" i="22"/>
  <c r="DE104" i="22"/>
  <c r="DD104" i="22"/>
  <c r="DC104" i="22"/>
  <c r="CZ104" i="22"/>
  <c r="CX104" i="22" s="1"/>
  <c r="CY104" i="22"/>
  <c r="CW104" i="22"/>
  <c r="CT104" i="22"/>
  <c r="CS104" i="22"/>
  <c r="CR104" i="22"/>
  <c r="CJ104" i="22"/>
  <c r="CI104" i="22"/>
  <c r="CG104" i="22" s="1"/>
  <c r="CH104" i="22"/>
  <c r="CD104" i="22"/>
  <c r="CB104" i="22" s="1"/>
  <c r="CC104" i="22"/>
  <c r="CA104" i="22" s="1"/>
  <c r="BX104" i="22"/>
  <c r="BW104" i="22"/>
  <c r="BV104" i="22"/>
  <c r="BM104" i="22"/>
  <c r="BK104" i="22" s="1"/>
  <c r="BL104" i="22"/>
  <c r="BN104" i="22" s="1"/>
  <c r="BH104" i="22"/>
  <c r="BG104" i="22"/>
  <c r="BE104" i="22" s="1"/>
  <c r="BF104" i="22"/>
  <c r="BA104" i="22"/>
  <c r="AZ104" i="22"/>
  <c r="AQ104" i="22"/>
  <c r="AF104" i="22" s="1"/>
  <c r="AP104" i="22"/>
  <c r="AR104" i="22" s="1"/>
  <c r="AO104" i="22"/>
  <c r="AL104" i="22"/>
  <c r="AK104" i="22"/>
  <c r="AJ104" i="22"/>
  <c r="AI104" i="22"/>
  <c r="AE104" i="22"/>
  <c r="AD104" i="22"/>
  <c r="V104" i="22"/>
  <c r="U104" i="22"/>
  <c r="T104" i="22"/>
  <c r="S104" i="22"/>
  <c r="P104" i="22"/>
  <c r="N104" i="22" s="1"/>
  <c r="O104" i="22"/>
  <c r="M104" i="22"/>
  <c r="J104" i="22"/>
  <c r="I104" i="22"/>
  <c r="H104" i="22"/>
  <c r="TH103" i="22"/>
  <c r="TG103" i="22"/>
  <c r="TE103" i="22" s="1"/>
  <c r="TF103" i="22"/>
  <c r="TB103" i="22"/>
  <c r="SZ103" i="22" s="1"/>
  <c r="TA103" i="22"/>
  <c r="SY103" i="22" s="1"/>
  <c r="SV103" i="22"/>
  <c r="SU103" i="22"/>
  <c r="ST113" i="22" s="1"/>
  <c r="ST103" i="22"/>
  <c r="ST112" i="22" s="1"/>
  <c r="SK103" i="22"/>
  <c r="SI103" i="22" s="1"/>
  <c r="SJ103" i="22"/>
  <c r="SL103" i="22" s="1"/>
  <c r="SF103" i="22"/>
  <c r="SE103" i="22"/>
  <c r="SC103" i="22" s="1"/>
  <c r="SD103" i="22"/>
  <c r="RY103" i="22"/>
  <c r="RX113" i="22" s="1"/>
  <c r="RX103" i="22"/>
  <c r="RX112" i="22" s="1"/>
  <c r="RO103" i="22"/>
  <c r="RD103" i="22" s="1"/>
  <c r="RN103" i="22"/>
  <c r="RP103" i="22" s="1"/>
  <c r="RM103" i="22"/>
  <c r="RJ103" i="22"/>
  <c r="RI103" i="22"/>
  <c r="RH103" i="22"/>
  <c r="RG103" i="22"/>
  <c r="RC103" i="22"/>
  <c r="RB113" i="22" s="1"/>
  <c r="RB103" i="22"/>
  <c r="RB112" i="22" s="1"/>
  <c r="RB110" i="22" s="1"/>
  <c r="QT103" i="22"/>
  <c r="QS103" i="22"/>
  <c r="QR103" i="22"/>
  <c r="QQ103" i="22"/>
  <c r="QN103" i="22"/>
  <c r="QL103" i="22" s="1"/>
  <c r="QM103" i="22"/>
  <c r="QK103" i="22"/>
  <c r="QH103" i="22"/>
  <c r="QG103" i="22"/>
  <c r="QF113" i="22" s="1"/>
  <c r="QF103" i="22"/>
  <c r="QF112" i="22" s="1"/>
  <c r="QF110" i="22" s="1"/>
  <c r="PX103" i="22"/>
  <c r="PW103" i="22"/>
  <c r="PU103" i="22" s="1"/>
  <c r="PV103" i="22"/>
  <c r="PR103" i="22"/>
  <c r="PP103" i="22" s="1"/>
  <c r="PQ103" i="22"/>
  <c r="PO103" i="22" s="1"/>
  <c r="PL103" i="22"/>
  <c r="PJ111" i="22" s="1"/>
  <c r="PK103" i="22"/>
  <c r="PJ113" i="22" s="1"/>
  <c r="PJ103" i="22"/>
  <c r="PJ112" i="22" s="1"/>
  <c r="PA103" i="22"/>
  <c r="OY103" i="22" s="1"/>
  <c r="OZ103" i="22"/>
  <c r="PB103" i="22" s="1"/>
  <c r="OV103" i="22"/>
  <c r="OU103" i="22"/>
  <c r="OS103" i="22" s="1"/>
  <c r="OT103" i="22"/>
  <c r="OO103" i="22"/>
  <c r="ON113" i="22" s="1"/>
  <c r="ON103" i="22"/>
  <c r="ON112" i="22" s="1"/>
  <c r="OE103" i="22"/>
  <c r="NT103" i="22" s="1"/>
  <c r="OD103" i="22"/>
  <c r="OF103" i="22" s="1"/>
  <c r="OC103" i="22"/>
  <c r="NZ103" i="22"/>
  <c r="NY103" i="22"/>
  <c r="NX103" i="22"/>
  <c r="NW103" i="22"/>
  <c r="NS103" i="22"/>
  <c r="NR113" i="22" s="1"/>
  <c r="NR103" i="22"/>
  <c r="NR112" i="22" s="1"/>
  <c r="NR110" i="22" s="1"/>
  <c r="NJ103" i="22"/>
  <c r="NI103" i="22"/>
  <c r="NH103" i="22"/>
  <c r="NG103" i="22"/>
  <c r="ND103" i="22"/>
  <c r="NB103" i="22" s="1"/>
  <c r="NC103" i="22"/>
  <c r="NA103" i="22"/>
  <c r="MX103" i="22"/>
  <c r="MW103" i="22"/>
  <c r="MV113" i="22" s="1"/>
  <c r="MV103" i="22"/>
  <c r="MV112" i="22" s="1"/>
  <c r="MV110" i="22" s="1"/>
  <c r="MN103" i="22"/>
  <c r="MM103" i="22"/>
  <c r="MK103" i="22" s="1"/>
  <c r="ML103" i="22"/>
  <c r="MH103" i="22"/>
  <c r="MF103" i="22" s="1"/>
  <c r="MG103" i="22"/>
  <c r="ME103" i="22" s="1"/>
  <c r="MB103" i="22"/>
  <c r="MA103" i="22"/>
  <c r="LZ113" i="22" s="1"/>
  <c r="LZ103" i="22"/>
  <c r="LZ112" i="22" s="1"/>
  <c r="LQ103" i="22"/>
  <c r="LO103" i="22" s="1"/>
  <c r="LP103" i="22"/>
  <c r="LR103" i="22" s="1"/>
  <c r="LL103" i="22"/>
  <c r="LK103" i="22"/>
  <c r="LI103" i="22" s="1"/>
  <c r="LJ103" i="22"/>
  <c r="LE103" i="22"/>
  <c r="LD113" i="22" s="1"/>
  <c r="LD103" i="22"/>
  <c r="LD112" i="22" s="1"/>
  <c r="KU103" i="22"/>
  <c r="KJ103" i="22" s="1"/>
  <c r="KT103" i="22"/>
  <c r="KV103" i="22" s="1"/>
  <c r="KS103" i="22"/>
  <c r="KP103" i="22"/>
  <c r="KO103" i="22"/>
  <c r="KN103" i="22"/>
  <c r="KM103" i="22"/>
  <c r="KI103" i="22"/>
  <c r="KH113" i="22" s="1"/>
  <c r="KH103" i="22"/>
  <c r="KH112" i="22" s="1"/>
  <c r="KH110" i="22" s="1"/>
  <c r="JZ103" i="22"/>
  <c r="JY103" i="22"/>
  <c r="JX103" i="22"/>
  <c r="JW103" i="22"/>
  <c r="JT103" i="22"/>
  <c r="JR103" i="22" s="1"/>
  <c r="JS103" i="22"/>
  <c r="JQ103" i="22"/>
  <c r="JN103" i="22"/>
  <c r="JM103" i="22"/>
  <c r="JL113" i="22" s="1"/>
  <c r="JL103" i="22"/>
  <c r="JL112" i="22" s="1"/>
  <c r="JL110" i="22" s="1"/>
  <c r="JD103" i="22"/>
  <c r="JC103" i="22"/>
  <c r="JA103" i="22" s="1"/>
  <c r="JB103" i="22"/>
  <c r="IX103" i="22"/>
  <c r="IV103" i="22" s="1"/>
  <c r="IW103" i="22"/>
  <c r="IU103" i="22" s="1"/>
  <c r="IR103" i="22"/>
  <c r="IQ103" i="22"/>
  <c r="IP113" i="22" s="1"/>
  <c r="IP103" i="22"/>
  <c r="IP112" i="22" s="1"/>
  <c r="IG103" i="22"/>
  <c r="IE103" i="22" s="1"/>
  <c r="IF103" i="22"/>
  <c r="IH103" i="22" s="1"/>
  <c r="IB103" i="22"/>
  <c r="IA103" i="22"/>
  <c r="HY103" i="22" s="1"/>
  <c r="HZ103" i="22"/>
  <c r="HU103" i="22"/>
  <c r="HT113" i="22" s="1"/>
  <c r="HT103" i="22"/>
  <c r="HT112" i="22" s="1"/>
  <c r="HK103" i="22"/>
  <c r="GZ103" i="22" s="1"/>
  <c r="HJ103" i="22"/>
  <c r="HL103" i="22" s="1"/>
  <c r="HI103" i="22"/>
  <c r="HF103" i="22"/>
  <c r="HE103" i="22"/>
  <c r="HD103" i="22"/>
  <c r="HC103" i="22"/>
  <c r="GY103" i="22"/>
  <c r="GX113" i="22" s="1"/>
  <c r="GX103" i="22"/>
  <c r="GX112" i="22" s="1"/>
  <c r="GX110" i="22" s="1"/>
  <c r="GP103" i="22"/>
  <c r="GO103" i="22"/>
  <c r="GN103" i="22"/>
  <c r="GM103" i="22"/>
  <c r="GJ103" i="22"/>
  <c r="GH103" i="22" s="1"/>
  <c r="GI103" i="22"/>
  <c r="GG103" i="22"/>
  <c r="GD103" i="22"/>
  <c r="GB111" i="22" s="1"/>
  <c r="GC103" i="22"/>
  <c r="GB113" i="22" s="1"/>
  <c r="GB103" i="22"/>
  <c r="GB112" i="22" s="1"/>
  <c r="GB110" i="22" s="1"/>
  <c r="FT103" i="22"/>
  <c r="FS103" i="22"/>
  <c r="FQ103" i="22" s="1"/>
  <c r="FR103" i="22"/>
  <c r="FN103" i="22"/>
  <c r="FL103" i="22" s="1"/>
  <c r="FM103" i="22"/>
  <c r="FK103" i="22" s="1"/>
  <c r="FH103" i="22"/>
  <c r="FG103" i="22"/>
  <c r="FF113" i="22" s="1"/>
  <c r="FF103" i="22"/>
  <c r="FF112" i="22" s="1"/>
  <c r="EW103" i="22"/>
  <c r="EU103" i="22" s="1"/>
  <c r="EV103" i="22"/>
  <c r="EX103" i="22" s="1"/>
  <c r="ER103" i="22"/>
  <c r="EQ103" i="22"/>
  <c r="EO103" i="22" s="1"/>
  <c r="EP103" i="22"/>
  <c r="EK103" i="22"/>
  <c r="EJ113" i="22" s="1"/>
  <c r="EJ103" i="22"/>
  <c r="EJ112" i="22" s="1"/>
  <c r="EA103" i="22"/>
  <c r="DP103" i="22" s="1"/>
  <c r="DZ103" i="22"/>
  <c r="EB103" i="22" s="1"/>
  <c r="DY103" i="22"/>
  <c r="DV103" i="22"/>
  <c r="DU103" i="22"/>
  <c r="DT103" i="22"/>
  <c r="DS103" i="22"/>
  <c r="DO103" i="22"/>
  <c r="DN113" i="22" s="1"/>
  <c r="DN103" i="22"/>
  <c r="DN112" i="22" s="1"/>
  <c r="DN110" i="22" s="1"/>
  <c r="DF103" i="22"/>
  <c r="DE103" i="22"/>
  <c r="DD103" i="22"/>
  <c r="DC103" i="22"/>
  <c r="CZ103" i="22"/>
  <c r="CX103" i="22" s="1"/>
  <c r="CY103" i="22"/>
  <c r="CW103" i="22"/>
  <c r="CT103" i="22"/>
  <c r="CR111" i="22" s="1"/>
  <c r="CS103" i="22"/>
  <c r="CR113" i="22" s="1"/>
  <c r="CR103" i="22"/>
  <c r="CR112" i="22" s="1"/>
  <c r="CR110" i="22" s="1"/>
  <c r="CJ103" i="22"/>
  <c r="CI103" i="22"/>
  <c r="CG103" i="22" s="1"/>
  <c r="CH103" i="22"/>
  <c r="CD103" i="22"/>
  <c r="CB103" i="22" s="1"/>
  <c r="CC103" i="22"/>
  <c r="CA103" i="22" s="1"/>
  <c r="BX103" i="22"/>
  <c r="BV111" i="22" s="1"/>
  <c r="BW103" i="22"/>
  <c r="BV113" i="22" s="1"/>
  <c r="BV103" i="22"/>
  <c r="BV112" i="22" s="1"/>
  <c r="BM103" i="22"/>
  <c r="BK103" i="22" s="1"/>
  <c r="BL103" i="22"/>
  <c r="BN103" i="22" s="1"/>
  <c r="BH103" i="22"/>
  <c r="BG103" i="22"/>
  <c r="BE103" i="22" s="1"/>
  <c r="BF103" i="22"/>
  <c r="BA103" i="22"/>
  <c r="AZ113" i="22" s="1"/>
  <c r="AZ103" i="22"/>
  <c r="AZ112" i="22" s="1"/>
  <c r="AQ103" i="22"/>
  <c r="AF103" i="22" s="1"/>
  <c r="AP103" i="22"/>
  <c r="AR103" i="22" s="1"/>
  <c r="AO103" i="22"/>
  <c r="AL103" i="22"/>
  <c r="AK103" i="22"/>
  <c r="AJ103" i="22"/>
  <c r="AI103" i="22"/>
  <c r="AE103" i="22"/>
  <c r="AD113" i="22" s="1"/>
  <c r="AD103" i="22"/>
  <c r="AD112" i="22" s="1"/>
  <c r="AD110" i="22" s="1"/>
  <c r="V103" i="22"/>
  <c r="U103" i="22"/>
  <c r="T103" i="22"/>
  <c r="S103" i="22"/>
  <c r="P103" i="22"/>
  <c r="N103" i="22" s="1"/>
  <c r="O103" i="22"/>
  <c r="M103" i="22"/>
  <c r="J103" i="22"/>
  <c r="I103" i="22"/>
  <c r="H113" i="22" s="1"/>
  <c r="H103" i="22"/>
  <c r="H112" i="22" s="1"/>
  <c r="H110" i="22" s="1"/>
  <c r="TG92" i="22"/>
  <c r="TF92" i="22"/>
  <c r="TH92" i="22" s="1"/>
  <c r="TE92" i="22"/>
  <c r="TB92" i="22"/>
  <c r="TA92" i="22"/>
  <c r="SZ92" i="22"/>
  <c r="SY92" i="22"/>
  <c r="SV92" i="22"/>
  <c r="SU92" i="22"/>
  <c r="ST92" i="22"/>
  <c r="SK92" i="22"/>
  <c r="RZ92" i="22" s="1"/>
  <c r="SJ92" i="22"/>
  <c r="SL92" i="22" s="1"/>
  <c r="SI92" i="22"/>
  <c r="SF92" i="22"/>
  <c r="SD92" i="22" s="1"/>
  <c r="SE92" i="22"/>
  <c r="SC92" i="22"/>
  <c r="RY92" i="22"/>
  <c r="RX92" i="22"/>
  <c r="RO92" i="22"/>
  <c r="RM92" i="22" s="1"/>
  <c r="RN92" i="22"/>
  <c r="RP92" i="22" s="1"/>
  <c r="RJ92" i="22"/>
  <c r="RH92" i="22" s="1"/>
  <c r="RI92" i="22"/>
  <c r="RG92" i="22" s="1"/>
  <c r="RD92" i="22"/>
  <c r="RC92" i="22"/>
  <c r="RB92" i="22"/>
  <c r="QS92" i="22"/>
  <c r="QQ92" i="22" s="1"/>
  <c r="QR92" i="22"/>
  <c r="QT92" i="22" s="1"/>
  <c r="QN92" i="22"/>
  <c r="QM92" i="22"/>
  <c r="QK92" i="22" s="1"/>
  <c r="QL92" i="22"/>
  <c r="QG92" i="22"/>
  <c r="QF92" i="22"/>
  <c r="PW92" i="22"/>
  <c r="PV92" i="22"/>
  <c r="PX92" i="22" s="1"/>
  <c r="PU92" i="22"/>
  <c r="PR92" i="22"/>
  <c r="PQ92" i="22"/>
  <c r="PP92" i="22"/>
  <c r="PO92" i="22"/>
  <c r="PL92" i="22"/>
  <c r="PK92" i="22"/>
  <c r="PJ92" i="22"/>
  <c r="PB92" i="22"/>
  <c r="PA92" i="22"/>
  <c r="OP92" i="22" s="1"/>
  <c r="OZ92" i="22"/>
  <c r="OY92" i="22"/>
  <c r="OV92" i="22"/>
  <c r="OT92" i="22" s="1"/>
  <c r="OU92" i="22"/>
  <c r="OS92" i="22"/>
  <c r="OO92" i="22"/>
  <c r="ON92" i="22"/>
  <c r="OF92" i="22"/>
  <c r="OE92" i="22"/>
  <c r="OC92" i="22" s="1"/>
  <c r="OD92" i="22"/>
  <c r="NZ92" i="22"/>
  <c r="NX92" i="22" s="1"/>
  <c r="NY92" i="22"/>
  <c r="NW92" i="22" s="1"/>
  <c r="NT92" i="22"/>
  <c r="NS92" i="22"/>
  <c r="NR92" i="22"/>
  <c r="NI92" i="22"/>
  <c r="NG92" i="22" s="1"/>
  <c r="NH92" i="22"/>
  <c r="NJ92" i="22" s="1"/>
  <c r="ND92" i="22"/>
  <c r="NC92" i="22"/>
  <c r="NA92" i="22" s="1"/>
  <c r="NB92" i="22"/>
  <c r="MW92" i="22"/>
  <c r="MV92" i="22"/>
  <c r="MM92" i="22"/>
  <c r="ML92" i="22"/>
  <c r="MN92" i="22" s="1"/>
  <c r="MK92" i="22"/>
  <c r="MH92" i="22"/>
  <c r="MG92" i="22"/>
  <c r="MF92" i="22"/>
  <c r="ME92" i="22"/>
  <c r="MB92" i="22"/>
  <c r="MA92" i="22"/>
  <c r="LZ92" i="22"/>
  <c r="LR92" i="22"/>
  <c r="LQ92" i="22"/>
  <c r="LF92" i="22" s="1"/>
  <c r="LP92" i="22"/>
  <c r="LO92" i="22"/>
  <c r="LL92" i="22"/>
  <c r="LJ92" i="22" s="1"/>
  <c r="LK92" i="22"/>
  <c r="LI92" i="22"/>
  <c r="LE92" i="22"/>
  <c r="LD92" i="22"/>
  <c r="KV92" i="22"/>
  <c r="KU92" i="22"/>
  <c r="KS92" i="22" s="1"/>
  <c r="KT92" i="22"/>
  <c r="KP92" i="22"/>
  <c r="KN92" i="22" s="1"/>
  <c r="KO92" i="22"/>
  <c r="KM92" i="22" s="1"/>
  <c r="KJ92" i="22"/>
  <c r="KI92" i="22"/>
  <c r="KH92" i="22"/>
  <c r="JY92" i="22"/>
  <c r="JW92" i="22" s="1"/>
  <c r="JX92" i="22"/>
  <c r="JZ92" i="22" s="1"/>
  <c r="JT92" i="22"/>
  <c r="JS92" i="22"/>
  <c r="JQ92" i="22" s="1"/>
  <c r="JR92" i="22"/>
  <c r="JM92" i="22"/>
  <c r="JL92" i="22"/>
  <c r="JC92" i="22"/>
  <c r="JB92" i="22"/>
  <c r="JD92" i="22" s="1"/>
  <c r="JA92" i="22"/>
  <c r="IX92" i="22"/>
  <c r="IW92" i="22"/>
  <c r="IV92" i="22"/>
  <c r="IU92" i="22"/>
  <c r="IR92" i="22"/>
  <c r="IQ92" i="22"/>
  <c r="IP92" i="22"/>
  <c r="IH92" i="22"/>
  <c r="IG92" i="22"/>
  <c r="HV92" i="22" s="1"/>
  <c r="IF92" i="22"/>
  <c r="IE92" i="22"/>
  <c r="IB92" i="22"/>
  <c r="HZ92" i="22" s="1"/>
  <c r="IA92" i="22"/>
  <c r="HY92" i="22"/>
  <c r="HU92" i="22"/>
  <c r="HT92" i="22"/>
  <c r="HL92" i="22"/>
  <c r="HK92" i="22"/>
  <c r="HI92" i="22" s="1"/>
  <c r="HJ92" i="22"/>
  <c r="HF92" i="22"/>
  <c r="HD92" i="22" s="1"/>
  <c r="HE92" i="22"/>
  <c r="HC92" i="22" s="1"/>
  <c r="GY92" i="22"/>
  <c r="GX92" i="22"/>
  <c r="GO92" i="22"/>
  <c r="GN92" i="22"/>
  <c r="GP92" i="22" s="1"/>
  <c r="GJ92" i="22"/>
  <c r="GI92" i="22"/>
  <c r="GG92" i="22" s="1"/>
  <c r="GH92" i="22"/>
  <c r="GC92" i="22"/>
  <c r="GB92" i="22"/>
  <c r="FS92" i="22"/>
  <c r="FR92" i="22"/>
  <c r="FT92" i="22" s="1"/>
  <c r="FQ92" i="22"/>
  <c r="FN92" i="22"/>
  <c r="FM92" i="22"/>
  <c r="FL92" i="22"/>
  <c r="FK92" i="22"/>
  <c r="FH92" i="22"/>
  <c r="FG92" i="22"/>
  <c r="FF92" i="22"/>
  <c r="EX92" i="22"/>
  <c r="EW92" i="22"/>
  <c r="EL92" i="22" s="1"/>
  <c r="EV92" i="22"/>
  <c r="EU92" i="22"/>
  <c r="ER92" i="22"/>
  <c r="EP92" i="22" s="1"/>
  <c r="EQ92" i="22"/>
  <c r="EO92" i="22"/>
  <c r="EK92" i="22"/>
  <c r="EJ92" i="22"/>
  <c r="EB92" i="22"/>
  <c r="EA92" i="22"/>
  <c r="DY92" i="22" s="1"/>
  <c r="DZ92" i="22"/>
  <c r="DV92" i="22"/>
  <c r="DT92" i="22" s="1"/>
  <c r="DU92" i="22"/>
  <c r="DS92" i="22" s="1"/>
  <c r="DP92" i="22"/>
  <c r="DO92" i="22"/>
  <c r="DN92" i="22"/>
  <c r="DE92" i="22"/>
  <c r="CT92" i="22" s="1"/>
  <c r="DD92" i="22"/>
  <c r="DF92" i="22" s="1"/>
  <c r="DC92" i="22"/>
  <c r="CZ92" i="22"/>
  <c r="CY92" i="22"/>
  <c r="CX92" i="22"/>
  <c r="CW92" i="22"/>
  <c r="CS92" i="22"/>
  <c r="CR92" i="22"/>
  <c r="CJ92" i="22"/>
  <c r="CI92" i="22"/>
  <c r="CH92" i="22"/>
  <c r="CG92" i="22"/>
  <c r="CD92" i="22"/>
  <c r="CB92" i="22" s="1"/>
  <c r="CC92" i="22"/>
  <c r="CA92" i="22"/>
  <c r="BX92" i="22"/>
  <c r="BW92" i="22"/>
  <c r="BV92" i="22"/>
  <c r="BN92" i="22"/>
  <c r="BM92" i="22"/>
  <c r="BB92" i="22" s="1"/>
  <c r="BL92" i="22"/>
  <c r="BH92" i="22"/>
  <c r="BF92" i="22" s="1"/>
  <c r="BG92" i="22"/>
  <c r="BE92" i="22"/>
  <c r="BA92" i="22"/>
  <c r="AZ92" i="22"/>
  <c r="AR92" i="22"/>
  <c r="AQ92" i="22"/>
  <c r="AO92" i="22" s="1"/>
  <c r="AP92" i="22"/>
  <c r="AL92" i="22"/>
  <c r="AK92" i="22"/>
  <c r="AI92" i="22" s="1"/>
  <c r="AJ92" i="22"/>
  <c r="AF92" i="22"/>
  <c r="AE92" i="22"/>
  <c r="AD92" i="22"/>
  <c r="U92" i="22"/>
  <c r="J92" i="22" s="1"/>
  <c r="T92" i="22"/>
  <c r="V92" i="22" s="1"/>
  <c r="P92" i="22"/>
  <c r="O92" i="22"/>
  <c r="M92" i="22" s="1"/>
  <c r="N92" i="22"/>
  <c r="I92" i="22"/>
  <c r="H92" i="22"/>
  <c r="TG91" i="22"/>
  <c r="TF91" i="22"/>
  <c r="TH91" i="22" s="1"/>
  <c r="TE91" i="22"/>
  <c r="TB91" i="22"/>
  <c r="TA91" i="22"/>
  <c r="SZ91" i="22"/>
  <c r="SY91" i="22"/>
  <c r="SV91" i="22"/>
  <c r="SU91" i="22"/>
  <c r="ST91" i="22"/>
  <c r="SL91" i="22"/>
  <c r="SK91" i="22"/>
  <c r="SJ91" i="22"/>
  <c r="SI91" i="22"/>
  <c r="SF91" i="22"/>
  <c r="SD91" i="22" s="1"/>
  <c r="SE91" i="22"/>
  <c r="SC91" i="22" s="1"/>
  <c r="RY91" i="22"/>
  <c r="RX91" i="22"/>
  <c r="RO91" i="22"/>
  <c r="RM91" i="22" s="1"/>
  <c r="RN91" i="22"/>
  <c r="RP91" i="22" s="1"/>
  <c r="RJ91" i="22"/>
  <c r="RI91" i="22"/>
  <c r="RG91" i="22" s="1"/>
  <c r="RH91" i="22"/>
  <c r="RD91" i="22"/>
  <c r="RC91" i="22"/>
  <c r="RB91" i="22"/>
  <c r="QS91" i="22"/>
  <c r="QH91" i="22" s="1"/>
  <c r="QR91" i="22"/>
  <c r="QT91" i="22" s="1"/>
  <c r="QN91" i="22"/>
  <c r="QM91" i="22"/>
  <c r="QK91" i="22" s="1"/>
  <c r="QL91" i="22"/>
  <c r="QG91" i="22"/>
  <c r="QF91" i="22"/>
  <c r="PX91" i="22"/>
  <c r="PW91" i="22"/>
  <c r="PV91" i="22"/>
  <c r="PU91" i="22"/>
  <c r="PR91" i="22"/>
  <c r="PP91" i="22" s="1"/>
  <c r="PQ91" i="22"/>
  <c r="PO91" i="22"/>
  <c r="PL91" i="22"/>
  <c r="PK91" i="22"/>
  <c r="PJ91" i="22"/>
  <c r="PB91" i="22"/>
  <c r="PA91" i="22"/>
  <c r="OY91" i="22" s="1"/>
  <c r="OZ91" i="22"/>
  <c r="OV91" i="22"/>
  <c r="OT91" i="22" s="1"/>
  <c r="OU91" i="22"/>
  <c r="OS91" i="22" s="1"/>
  <c r="OO91" i="22"/>
  <c r="ON91" i="22"/>
  <c r="OE91" i="22"/>
  <c r="OC91" i="22" s="1"/>
  <c r="OD91" i="22"/>
  <c r="OF91" i="22" s="1"/>
  <c r="NZ91" i="22"/>
  <c r="NX91" i="22" s="1"/>
  <c r="NY91" i="22"/>
  <c r="NW91" i="22" s="1"/>
  <c r="NS91" i="22"/>
  <c r="NR91" i="22"/>
  <c r="NI91" i="22"/>
  <c r="MX91" i="22" s="1"/>
  <c r="NH91" i="22"/>
  <c r="NJ91" i="22" s="1"/>
  <c r="NG91" i="22"/>
  <c r="ND91" i="22"/>
  <c r="NC91" i="22"/>
  <c r="NB91" i="22"/>
  <c r="NA91" i="22"/>
  <c r="MW91" i="22"/>
  <c r="MV91" i="22"/>
  <c r="MN91" i="22"/>
  <c r="MM91" i="22"/>
  <c r="ML91" i="22"/>
  <c r="MK91" i="22"/>
  <c r="MH91" i="22"/>
  <c r="MF91" i="22" s="1"/>
  <c r="MG91" i="22"/>
  <c r="ME91" i="22"/>
  <c r="MB91" i="22"/>
  <c r="MA91" i="22"/>
  <c r="LZ91" i="22"/>
  <c r="LR91" i="22"/>
  <c r="LQ91" i="22"/>
  <c r="LO91" i="22" s="1"/>
  <c r="LP91" i="22"/>
  <c r="LL91" i="22"/>
  <c r="LJ91" i="22" s="1"/>
  <c r="LK91" i="22"/>
  <c r="LI91" i="22"/>
  <c r="LE91" i="22"/>
  <c r="LD91" i="22"/>
  <c r="KV91" i="22"/>
  <c r="KU91" i="22"/>
  <c r="KS91" i="22" s="1"/>
  <c r="KT91" i="22"/>
  <c r="KP91" i="22"/>
  <c r="KN91" i="22" s="1"/>
  <c r="KO91" i="22"/>
  <c r="KM91" i="22" s="1"/>
  <c r="KI91" i="22"/>
  <c r="KH91" i="22"/>
  <c r="JY91" i="22"/>
  <c r="JX91" i="22"/>
  <c r="JZ91" i="22" s="1"/>
  <c r="JW91" i="22"/>
  <c r="JT91" i="22"/>
  <c r="JS91" i="22"/>
  <c r="JR91" i="22"/>
  <c r="JQ91" i="22"/>
  <c r="JN91" i="22"/>
  <c r="JM91" i="22"/>
  <c r="JL91" i="22"/>
  <c r="JD91" i="22"/>
  <c r="JC91" i="22"/>
  <c r="JB91" i="22"/>
  <c r="JA91" i="22"/>
  <c r="IX91" i="22"/>
  <c r="IV91" i="22" s="1"/>
  <c r="IW91" i="22"/>
  <c r="IU91" i="22"/>
  <c r="IR91" i="22"/>
  <c r="IQ91" i="22"/>
  <c r="IP91" i="22"/>
  <c r="IH91" i="22"/>
  <c r="IG91" i="22"/>
  <c r="IE91" i="22" s="1"/>
  <c r="IF91" i="22"/>
  <c r="IB91" i="22"/>
  <c r="HZ91" i="22" s="1"/>
  <c r="IA91" i="22"/>
  <c r="HY91" i="22" s="1"/>
  <c r="HU91" i="22"/>
  <c r="HT91" i="22"/>
  <c r="HK91" i="22"/>
  <c r="HI91" i="22" s="1"/>
  <c r="HJ91" i="22"/>
  <c r="HL91" i="22" s="1"/>
  <c r="HF91" i="22"/>
  <c r="HE91" i="22"/>
  <c r="HC91" i="22" s="1"/>
  <c r="HD91" i="22"/>
  <c r="GY91" i="22"/>
  <c r="GX91" i="22"/>
  <c r="GO91" i="22"/>
  <c r="GN91" i="22"/>
  <c r="GP91" i="22" s="1"/>
  <c r="GM91" i="22"/>
  <c r="GJ91" i="22"/>
  <c r="GI91" i="22"/>
  <c r="GH91" i="22"/>
  <c r="GG91" i="22"/>
  <c r="GD91" i="22"/>
  <c r="GC91" i="22"/>
  <c r="GB91" i="22"/>
  <c r="FT91" i="22"/>
  <c r="FS91" i="22"/>
  <c r="FR91" i="22"/>
  <c r="FQ91" i="22"/>
  <c r="FN91" i="22"/>
  <c r="FL91" i="22" s="1"/>
  <c r="FM91" i="22"/>
  <c r="FK91" i="22"/>
  <c r="FH91" i="22"/>
  <c r="FG91" i="22"/>
  <c r="FF91" i="22"/>
  <c r="EX91" i="22"/>
  <c r="EW91" i="22"/>
  <c r="EU91" i="22" s="1"/>
  <c r="EV91" i="22"/>
  <c r="ER91" i="22"/>
  <c r="EP91" i="22" s="1"/>
  <c r="EQ91" i="22"/>
  <c r="EO91" i="22" s="1"/>
  <c r="EK91" i="22"/>
  <c r="EJ91" i="22"/>
  <c r="EA91" i="22"/>
  <c r="DY91" i="22" s="1"/>
  <c r="DZ91" i="22"/>
  <c r="EB91" i="22" s="1"/>
  <c r="DV91" i="22"/>
  <c r="DU91" i="22"/>
  <c r="DS91" i="22" s="1"/>
  <c r="DT91" i="22"/>
  <c r="DO91" i="22"/>
  <c r="DN91" i="22"/>
  <c r="DE91" i="22"/>
  <c r="DD91" i="22"/>
  <c r="DF91" i="22" s="1"/>
  <c r="DC91" i="22"/>
  <c r="CZ91" i="22"/>
  <c r="CY91" i="22"/>
  <c r="CX91" i="22"/>
  <c r="CW91" i="22"/>
  <c r="CT91" i="22"/>
  <c r="CS91" i="22"/>
  <c r="CR91" i="22"/>
  <c r="CJ91" i="22"/>
  <c r="CI91" i="22"/>
  <c r="CH91" i="22"/>
  <c r="CG91" i="22"/>
  <c r="CD91" i="22"/>
  <c r="CB91" i="22" s="1"/>
  <c r="CC91" i="22"/>
  <c r="CA91" i="22"/>
  <c r="BX91" i="22"/>
  <c r="BW91" i="22"/>
  <c r="BV91" i="22"/>
  <c r="BN91" i="22"/>
  <c r="BM91" i="22"/>
  <c r="BK91" i="22" s="1"/>
  <c r="BL91" i="22"/>
  <c r="BH91" i="22"/>
  <c r="BF91" i="22" s="1"/>
  <c r="BG91" i="22"/>
  <c r="BE91" i="22" s="1"/>
  <c r="BA91" i="22"/>
  <c r="AZ91" i="22"/>
  <c r="AQ91" i="22"/>
  <c r="AO91" i="22" s="1"/>
  <c r="AP91" i="22"/>
  <c r="AR91" i="22" s="1"/>
  <c r="AL91" i="22"/>
  <c r="AK91" i="22"/>
  <c r="AI91" i="22" s="1"/>
  <c r="AJ91" i="22"/>
  <c r="AE91" i="22"/>
  <c r="AD91" i="22"/>
  <c r="U91" i="22"/>
  <c r="T91" i="22"/>
  <c r="V91" i="22" s="1"/>
  <c r="S91" i="22"/>
  <c r="P91" i="22"/>
  <c r="O91" i="22"/>
  <c r="N91" i="22"/>
  <c r="M91" i="22"/>
  <c r="J91" i="22"/>
  <c r="I91" i="22"/>
  <c r="H91" i="22"/>
  <c r="TH90" i="22"/>
  <c r="TG90" i="22"/>
  <c r="TF90" i="22"/>
  <c r="TE90" i="22"/>
  <c r="TB90" i="22"/>
  <c r="SZ90" i="22" s="1"/>
  <c r="TA90" i="22"/>
  <c r="SY90" i="22"/>
  <c r="SV90" i="22"/>
  <c r="SU90" i="22"/>
  <c r="ST90" i="22"/>
  <c r="SL90" i="22"/>
  <c r="SK90" i="22"/>
  <c r="SI90" i="22" s="1"/>
  <c r="SJ90" i="22"/>
  <c r="SF90" i="22"/>
  <c r="SD90" i="22" s="1"/>
  <c r="SE90" i="22"/>
  <c r="SC90" i="22" s="1"/>
  <c r="RY90" i="22"/>
  <c r="RX90" i="22"/>
  <c r="RO90" i="22"/>
  <c r="RM90" i="22" s="1"/>
  <c r="RN90" i="22"/>
  <c r="RP90" i="22" s="1"/>
  <c r="RJ90" i="22"/>
  <c r="RI90" i="22"/>
  <c r="RG90" i="22" s="1"/>
  <c r="RH90" i="22"/>
  <c r="RC90" i="22"/>
  <c r="RB90" i="22"/>
  <c r="QS90" i="22"/>
  <c r="QR90" i="22"/>
  <c r="QT90" i="22" s="1"/>
  <c r="QQ90" i="22"/>
  <c r="QN90" i="22"/>
  <c r="QM90" i="22"/>
  <c r="QL90" i="22"/>
  <c r="QK90" i="22"/>
  <c r="QH90" i="22"/>
  <c r="QG90" i="22"/>
  <c r="QF90" i="22"/>
  <c r="PX90" i="22"/>
  <c r="PW90" i="22"/>
  <c r="PV90" i="22"/>
  <c r="PU90" i="22"/>
  <c r="PR90" i="22"/>
  <c r="PP90" i="22" s="1"/>
  <c r="PQ90" i="22"/>
  <c r="PO90" i="22"/>
  <c r="PL90" i="22"/>
  <c r="PK90" i="22"/>
  <c r="PJ90" i="22"/>
  <c r="PB90" i="22"/>
  <c r="PA90" i="22"/>
  <c r="OY90" i="22" s="1"/>
  <c r="OZ90" i="22"/>
  <c r="OV90" i="22"/>
  <c r="OT90" i="22" s="1"/>
  <c r="OU90" i="22"/>
  <c r="OS90" i="22" s="1"/>
  <c r="OO90" i="22"/>
  <c r="ON90" i="22"/>
  <c r="OE90" i="22"/>
  <c r="OC90" i="22" s="1"/>
  <c r="OD90" i="22"/>
  <c r="OF90" i="22" s="1"/>
  <c r="NZ90" i="22"/>
  <c r="NY90" i="22"/>
  <c r="NW90" i="22" s="1"/>
  <c r="NX90" i="22"/>
  <c r="NS90" i="22"/>
  <c r="NR90" i="22"/>
  <c r="NI90" i="22"/>
  <c r="NH90" i="22"/>
  <c r="NJ90" i="22" s="1"/>
  <c r="NG90" i="22"/>
  <c r="ND90" i="22"/>
  <c r="NC90" i="22"/>
  <c r="NB90" i="22"/>
  <c r="NA90" i="22"/>
  <c r="MX90" i="22"/>
  <c r="MW90" i="22"/>
  <c r="MV90" i="22"/>
  <c r="MN90" i="22"/>
  <c r="MM90" i="22"/>
  <c r="ML90" i="22"/>
  <c r="MK90" i="22"/>
  <c r="MH90" i="22"/>
  <c r="MF90" i="22" s="1"/>
  <c r="MG90" i="22"/>
  <c r="ME90" i="22"/>
  <c r="MB90" i="22"/>
  <c r="MA90" i="22"/>
  <c r="LZ90" i="22"/>
  <c r="LR90" i="22"/>
  <c r="LQ90" i="22"/>
  <c r="LO90" i="22" s="1"/>
  <c r="LP90" i="22"/>
  <c r="LL90" i="22"/>
  <c r="LJ90" i="22" s="1"/>
  <c r="LK90" i="22"/>
  <c r="LI90" i="22" s="1"/>
  <c r="LE90" i="22"/>
  <c r="LD90" i="22"/>
  <c r="KU90" i="22"/>
  <c r="KS90" i="22" s="1"/>
  <c r="KT90" i="22"/>
  <c r="KV90" i="22" s="1"/>
  <c r="KP90" i="22"/>
  <c r="KO90" i="22"/>
  <c r="KM90" i="22" s="1"/>
  <c r="KN90" i="22"/>
  <c r="KI90" i="22"/>
  <c r="KH90" i="22"/>
  <c r="JY90" i="22"/>
  <c r="JX90" i="22"/>
  <c r="JZ90" i="22" s="1"/>
  <c r="JW90" i="22"/>
  <c r="JT90" i="22"/>
  <c r="JS90" i="22"/>
  <c r="JR90" i="22"/>
  <c r="JQ90" i="22"/>
  <c r="JN90" i="22"/>
  <c r="JM90" i="22"/>
  <c r="JL90" i="22"/>
  <c r="JD90" i="22"/>
  <c r="JC90" i="22"/>
  <c r="JB90" i="22"/>
  <c r="JA90" i="22"/>
  <c r="IX90" i="22"/>
  <c r="IV90" i="22" s="1"/>
  <c r="IW90" i="22"/>
  <c r="IU90" i="22"/>
  <c r="IR90" i="22"/>
  <c r="IQ90" i="22"/>
  <c r="IP90" i="22"/>
  <c r="IH90" i="22"/>
  <c r="IG90" i="22"/>
  <c r="IE90" i="22" s="1"/>
  <c r="IF90" i="22"/>
  <c r="IB90" i="22"/>
  <c r="HZ90" i="22" s="1"/>
  <c r="IA90" i="22"/>
  <c r="HY90" i="22" s="1"/>
  <c r="HU90" i="22"/>
  <c r="HT90" i="22"/>
  <c r="HK90" i="22"/>
  <c r="HI90" i="22" s="1"/>
  <c r="HJ90" i="22"/>
  <c r="HL90" i="22" s="1"/>
  <c r="HF90" i="22"/>
  <c r="HE90" i="22"/>
  <c r="HC90" i="22" s="1"/>
  <c r="HD90" i="22"/>
  <c r="GY90" i="22"/>
  <c r="GX90" i="22"/>
  <c r="GO90" i="22"/>
  <c r="GN90" i="22"/>
  <c r="GP90" i="22" s="1"/>
  <c r="GM90" i="22"/>
  <c r="GJ90" i="22"/>
  <c r="GI90" i="22"/>
  <c r="GH90" i="22"/>
  <c r="GG90" i="22"/>
  <c r="GD90" i="22"/>
  <c r="GC90" i="22"/>
  <c r="GB90" i="22"/>
  <c r="FT90" i="22"/>
  <c r="FS90" i="22"/>
  <c r="FR90" i="22"/>
  <c r="FQ90" i="22"/>
  <c r="FN90" i="22"/>
  <c r="FL90" i="22" s="1"/>
  <c r="FM90" i="22"/>
  <c r="FK90" i="22"/>
  <c r="FG90" i="22"/>
  <c r="FF90" i="22"/>
  <c r="EX90" i="22"/>
  <c r="EW90" i="22"/>
  <c r="EV90" i="22"/>
  <c r="ER90" i="22"/>
  <c r="EP90" i="22" s="1"/>
  <c r="EQ90" i="22"/>
  <c r="EO90" i="22" s="1"/>
  <c r="EK90" i="22"/>
  <c r="EJ90" i="22"/>
  <c r="EA90" i="22"/>
  <c r="DY90" i="22" s="1"/>
  <c r="DZ90" i="22"/>
  <c r="EB90" i="22" s="1"/>
  <c r="DV90" i="22"/>
  <c r="DU90" i="22"/>
  <c r="DS90" i="22" s="1"/>
  <c r="DT90" i="22"/>
  <c r="DO90" i="22"/>
  <c r="DN90" i="22"/>
  <c r="DE90" i="22"/>
  <c r="DD90" i="22"/>
  <c r="DF90" i="22" s="1"/>
  <c r="DC90" i="22"/>
  <c r="CZ90" i="22"/>
  <c r="CY90" i="22"/>
  <c r="CX90" i="22"/>
  <c r="CW90" i="22"/>
  <c r="CT90" i="22"/>
  <c r="CS90" i="22"/>
  <c r="CR90" i="22"/>
  <c r="CJ90" i="22"/>
  <c r="CI90" i="22"/>
  <c r="CH90" i="22"/>
  <c r="CG90" i="22"/>
  <c r="CD90" i="22"/>
  <c r="CB90" i="22" s="1"/>
  <c r="CC90" i="22"/>
  <c r="CA90" i="22"/>
  <c r="BW90" i="22"/>
  <c r="BV90" i="22"/>
  <c r="BN90" i="22"/>
  <c r="BM90" i="22"/>
  <c r="BL90" i="22"/>
  <c r="BH90" i="22"/>
  <c r="BF90" i="22" s="1"/>
  <c r="BG90" i="22"/>
  <c r="BE90" i="22" s="1"/>
  <c r="BA90" i="22"/>
  <c r="AZ90" i="22"/>
  <c r="AQ90" i="22"/>
  <c r="AO90" i="22" s="1"/>
  <c r="AP90" i="22"/>
  <c r="AR90" i="22" s="1"/>
  <c r="AL90" i="22"/>
  <c r="AK90" i="22"/>
  <c r="AI90" i="22" s="1"/>
  <c r="AJ90" i="22"/>
  <c r="AE90" i="22"/>
  <c r="AD90" i="22"/>
  <c r="U90" i="22"/>
  <c r="T90" i="22"/>
  <c r="V90" i="22" s="1"/>
  <c r="S90" i="22"/>
  <c r="P90" i="22"/>
  <c r="O90" i="22"/>
  <c r="N90" i="22"/>
  <c r="M90" i="22"/>
  <c r="J90" i="22"/>
  <c r="I90" i="22"/>
  <c r="H90" i="22"/>
  <c r="TH89" i="22"/>
  <c r="TG89" i="22"/>
  <c r="TF89" i="22"/>
  <c r="TE89" i="22"/>
  <c r="TB89" i="22"/>
  <c r="SZ89" i="22" s="1"/>
  <c r="TA89" i="22"/>
  <c r="SY89" i="22"/>
  <c r="SU89" i="22"/>
  <c r="ST89" i="22"/>
  <c r="SL89" i="22"/>
  <c r="SK89" i="22"/>
  <c r="SJ89" i="22"/>
  <c r="SF89" i="22"/>
  <c r="SD89" i="22" s="1"/>
  <c r="SE89" i="22"/>
  <c r="SC89" i="22" s="1"/>
  <c r="RY89" i="22"/>
  <c r="RX89" i="22"/>
  <c r="RO89" i="22"/>
  <c r="RM89" i="22" s="1"/>
  <c r="RN89" i="22"/>
  <c r="RP89" i="22" s="1"/>
  <c r="RJ89" i="22"/>
  <c r="RI89" i="22"/>
  <c r="RG89" i="22" s="1"/>
  <c r="RH89" i="22"/>
  <c r="RC89" i="22"/>
  <c r="RB89" i="22"/>
  <c r="QS89" i="22"/>
  <c r="QR89" i="22"/>
  <c r="QT89" i="22" s="1"/>
  <c r="QQ89" i="22"/>
  <c r="QN89" i="22"/>
  <c r="QM89" i="22"/>
  <c r="QL89" i="22"/>
  <c r="QK89" i="22"/>
  <c r="QH89" i="22"/>
  <c r="QG89" i="22"/>
  <c r="QF89" i="22"/>
  <c r="PX89" i="22"/>
  <c r="PW89" i="22"/>
  <c r="PV89" i="22"/>
  <c r="PU89" i="22"/>
  <c r="PR89" i="22"/>
  <c r="PP89" i="22" s="1"/>
  <c r="PQ89" i="22"/>
  <c r="PO89" i="22"/>
  <c r="PK89" i="22"/>
  <c r="PJ89" i="22"/>
  <c r="PB89" i="22"/>
  <c r="PA89" i="22"/>
  <c r="OY89" i="22" s="1"/>
  <c r="OZ89" i="22"/>
  <c r="OV89" i="22"/>
  <c r="OT89" i="22" s="1"/>
  <c r="OU89" i="22"/>
  <c r="OS89" i="22" s="1"/>
  <c r="OO89" i="22"/>
  <c r="ON89" i="22"/>
  <c r="OE89" i="22"/>
  <c r="OD89" i="22"/>
  <c r="OF89" i="22" s="1"/>
  <c r="NZ89" i="22"/>
  <c r="NY89" i="22"/>
  <c r="NW89" i="22" s="1"/>
  <c r="NX89" i="22"/>
  <c r="NS89" i="22"/>
  <c r="NR89" i="22"/>
  <c r="NI89" i="22"/>
  <c r="NH89" i="22"/>
  <c r="NJ89" i="22" s="1"/>
  <c r="NG89" i="22"/>
  <c r="ND89" i="22"/>
  <c r="NC89" i="22"/>
  <c r="NB89" i="22"/>
  <c r="NA89" i="22"/>
  <c r="MX89" i="22"/>
  <c r="MW89" i="22"/>
  <c r="MV89" i="22"/>
  <c r="MN89" i="22"/>
  <c r="MM89" i="22"/>
  <c r="ML89" i="22"/>
  <c r="MK89" i="22"/>
  <c r="MH89" i="22"/>
  <c r="MF89" i="22" s="1"/>
  <c r="MG89" i="22"/>
  <c r="ME89" i="22"/>
  <c r="MB89" i="22"/>
  <c r="MA89" i="22"/>
  <c r="LZ89" i="22"/>
  <c r="LR89" i="22"/>
  <c r="LQ89" i="22"/>
  <c r="LO89" i="22" s="1"/>
  <c r="LP89" i="22"/>
  <c r="LL89" i="22"/>
  <c r="LJ89" i="22" s="1"/>
  <c r="LK89" i="22"/>
  <c r="LI89" i="22" s="1"/>
  <c r="LF89" i="22"/>
  <c r="LE89" i="22"/>
  <c r="LD89" i="22"/>
  <c r="KU89" i="22"/>
  <c r="KT89" i="22"/>
  <c r="KV89" i="22" s="1"/>
  <c r="KP89" i="22"/>
  <c r="KO89" i="22"/>
  <c r="KM89" i="22" s="1"/>
  <c r="KN89" i="22"/>
  <c r="KI89" i="22"/>
  <c r="KH89" i="22"/>
  <c r="JY89" i="22"/>
  <c r="JX89" i="22"/>
  <c r="JZ89" i="22" s="1"/>
  <c r="JW89" i="22"/>
  <c r="JT89" i="22"/>
  <c r="JS89" i="22"/>
  <c r="JR89" i="22"/>
  <c r="JQ89" i="22"/>
  <c r="JN89" i="22"/>
  <c r="JM89" i="22"/>
  <c r="JL89" i="22"/>
  <c r="JD89" i="22"/>
  <c r="JC89" i="22"/>
  <c r="JB89" i="22"/>
  <c r="JA89" i="22"/>
  <c r="IX89" i="22"/>
  <c r="IV89" i="22" s="1"/>
  <c r="IW89" i="22"/>
  <c r="IU89" i="22"/>
  <c r="IR89" i="22"/>
  <c r="IQ89" i="22"/>
  <c r="IP89" i="22"/>
  <c r="IH89" i="22"/>
  <c r="IG89" i="22"/>
  <c r="IE89" i="22" s="1"/>
  <c r="IF89" i="22"/>
  <c r="IB89" i="22"/>
  <c r="HZ89" i="22" s="1"/>
  <c r="IA89" i="22"/>
  <c r="HY89" i="22" s="1"/>
  <c r="HV89" i="22"/>
  <c r="HU89" i="22"/>
  <c r="HT89" i="22"/>
  <c r="HK89" i="22"/>
  <c r="HJ89" i="22"/>
  <c r="HL89" i="22" s="1"/>
  <c r="HF89" i="22"/>
  <c r="HE89" i="22"/>
  <c r="HC89" i="22" s="1"/>
  <c r="HD89" i="22"/>
  <c r="GY89" i="22"/>
  <c r="GX89" i="22"/>
  <c r="GO89" i="22"/>
  <c r="GN89" i="22"/>
  <c r="GP89" i="22" s="1"/>
  <c r="GM89" i="22"/>
  <c r="GJ89" i="22"/>
  <c r="GI89" i="22"/>
  <c r="GH89" i="22"/>
  <c r="GG89" i="22"/>
  <c r="GD89" i="22"/>
  <c r="GC89" i="22"/>
  <c r="GB89" i="22"/>
  <c r="FT89" i="22"/>
  <c r="FS89" i="22"/>
  <c r="FR89" i="22"/>
  <c r="FQ89" i="22"/>
  <c r="FN89" i="22"/>
  <c r="FL89" i="22" s="1"/>
  <c r="FM89" i="22"/>
  <c r="FK89" i="22"/>
  <c r="FG89" i="22"/>
  <c r="FF89" i="22"/>
  <c r="EX89" i="22"/>
  <c r="EW89" i="22"/>
  <c r="EU89" i="22" s="1"/>
  <c r="EV89" i="22"/>
  <c r="ER89" i="22"/>
  <c r="EP89" i="22" s="1"/>
  <c r="EQ89" i="22"/>
  <c r="EO89" i="22" s="1"/>
  <c r="EK89" i="22"/>
  <c r="EJ89" i="22"/>
  <c r="EA89" i="22"/>
  <c r="DZ89" i="22"/>
  <c r="EB89" i="22" s="1"/>
  <c r="DV89" i="22"/>
  <c r="DU89" i="22"/>
  <c r="DS89" i="22" s="1"/>
  <c r="DT89" i="22"/>
  <c r="DO89" i="22"/>
  <c r="DN89" i="22"/>
  <c r="DE89" i="22"/>
  <c r="DD89" i="22"/>
  <c r="DF89" i="22" s="1"/>
  <c r="DC89" i="22"/>
  <c r="CZ89" i="22"/>
  <c r="CY89" i="22"/>
  <c r="CX89" i="22"/>
  <c r="CW89" i="22"/>
  <c r="CT89" i="22"/>
  <c r="CS89" i="22"/>
  <c r="CR89" i="22"/>
  <c r="CJ89" i="22"/>
  <c r="CI89" i="22"/>
  <c r="CH89" i="22"/>
  <c r="CG89" i="22"/>
  <c r="CD89" i="22"/>
  <c r="CB89" i="22" s="1"/>
  <c r="CC89" i="22"/>
  <c r="CA89" i="22"/>
  <c r="BW89" i="22"/>
  <c r="BV89" i="22"/>
  <c r="BN89" i="22"/>
  <c r="BM89" i="22"/>
  <c r="BK89" i="22" s="1"/>
  <c r="BL89" i="22"/>
  <c r="BH89" i="22"/>
  <c r="BF89" i="22" s="1"/>
  <c r="BG89" i="22"/>
  <c r="BE89" i="22" s="1"/>
  <c r="BA89" i="22"/>
  <c r="AZ89" i="22"/>
  <c r="AQ89" i="22"/>
  <c r="AP89" i="22"/>
  <c r="AR89" i="22" s="1"/>
  <c r="AL89" i="22"/>
  <c r="AK89" i="22"/>
  <c r="AI89" i="22" s="1"/>
  <c r="AJ89" i="22"/>
  <c r="AE89" i="22"/>
  <c r="AD89" i="22"/>
  <c r="U89" i="22"/>
  <c r="T89" i="22"/>
  <c r="V89" i="22" s="1"/>
  <c r="S89" i="22"/>
  <c r="P89" i="22"/>
  <c r="O89" i="22"/>
  <c r="N89" i="22"/>
  <c r="M89" i="22"/>
  <c r="J89" i="22"/>
  <c r="I89" i="22"/>
  <c r="H89" i="22"/>
  <c r="TH88" i="22"/>
  <c r="TG88" i="22"/>
  <c r="TF88" i="22"/>
  <c r="TE88" i="22"/>
  <c r="TB88" i="22"/>
  <c r="SZ88" i="22" s="1"/>
  <c r="TA88" i="22"/>
  <c r="SY88" i="22"/>
  <c r="SV88" i="22"/>
  <c r="SU88" i="22"/>
  <c r="ST88" i="22"/>
  <c r="SL88" i="22"/>
  <c r="SK88" i="22"/>
  <c r="SI88" i="22" s="1"/>
  <c r="SJ88" i="22"/>
  <c r="SF88" i="22"/>
  <c r="SD88" i="22" s="1"/>
  <c r="SE88" i="22"/>
  <c r="SC88" i="22" s="1"/>
  <c r="RZ88" i="22"/>
  <c r="RY88" i="22"/>
  <c r="RX88" i="22"/>
  <c r="RO88" i="22"/>
  <c r="RN88" i="22"/>
  <c r="RP88" i="22" s="1"/>
  <c r="RJ88" i="22"/>
  <c r="RI88" i="22"/>
  <c r="RG88" i="22" s="1"/>
  <c r="RH88" i="22"/>
  <c r="RC88" i="22"/>
  <c r="RB88" i="22"/>
  <c r="QS88" i="22"/>
  <c r="QR88" i="22"/>
  <c r="QT88" i="22" s="1"/>
  <c r="QQ88" i="22"/>
  <c r="QN88" i="22"/>
  <c r="QM88" i="22"/>
  <c r="QL88" i="22"/>
  <c r="QK88" i="22"/>
  <c r="QH88" i="22"/>
  <c r="QG88" i="22"/>
  <c r="QF88" i="22"/>
  <c r="PX88" i="22"/>
  <c r="PW88" i="22"/>
  <c r="PV88" i="22"/>
  <c r="PU88" i="22"/>
  <c r="PR88" i="22"/>
  <c r="PP88" i="22" s="1"/>
  <c r="PQ88" i="22"/>
  <c r="PO88" i="22"/>
  <c r="PL88" i="22"/>
  <c r="PK88" i="22"/>
  <c r="PJ88" i="22"/>
  <c r="PB88" i="22"/>
  <c r="PA88" i="22"/>
  <c r="OY88" i="22" s="1"/>
  <c r="OZ88" i="22"/>
  <c r="OV88" i="22"/>
  <c r="OT88" i="22" s="1"/>
  <c r="OU88" i="22"/>
  <c r="OS88" i="22" s="1"/>
  <c r="OP88" i="22"/>
  <c r="OO88" i="22"/>
  <c r="ON88" i="22"/>
  <c r="OE88" i="22"/>
  <c r="OD88" i="22"/>
  <c r="OF88" i="22" s="1"/>
  <c r="NZ88" i="22"/>
  <c r="NY88" i="22"/>
  <c r="NW88" i="22" s="1"/>
  <c r="NX88" i="22"/>
  <c r="NS88" i="22"/>
  <c r="NR88" i="22"/>
  <c r="NI88" i="22"/>
  <c r="NH88" i="22"/>
  <c r="NJ88" i="22" s="1"/>
  <c r="NG88" i="22"/>
  <c r="ND88" i="22"/>
  <c r="NC88" i="22"/>
  <c r="NB88" i="22"/>
  <c r="NA88" i="22"/>
  <c r="MX88" i="22"/>
  <c r="MW88" i="22"/>
  <c r="MV88" i="22"/>
  <c r="MN88" i="22"/>
  <c r="MM88" i="22"/>
  <c r="ML88" i="22"/>
  <c r="MK88" i="22"/>
  <c r="MH88" i="22"/>
  <c r="MF88" i="22" s="1"/>
  <c r="MG88" i="22"/>
  <c r="ME88" i="22"/>
  <c r="MA88" i="22"/>
  <c r="LZ88" i="22"/>
  <c r="LR88" i="22"/>
  <c r="LQ88" i="22"/>
  <c r="LO88" i="22" s="1"/>
  <c r="LP88" i="22"/>
  <c r="LL88" i="22"/>
  <c r="LJ88" i="22" s="1"/>
  <c r="LK88" i="22"/>
  <c r="LI88" i="22" s="1"/>
  <c r="LE88" i="22"/>
  <c r="LD88" i="22"/>
  <c r="KU88" i="22"/>
  <c r="KT88" i="22"/>
  <c r="KV88" i="22" s="1"/>
  <c r="KP88" i="22"/>
  <c r="KO88" i="22"/>
  <c r="KM88" i="22" s="1"/>
  <c r="KN88" i="22"/>
  <c r="KI88" i="22"/>
  <c r="KH88" i="22"/>
  <c r="JY88" i="22"/>
  <c r="JX88" i="22"/>
  <c r="JZ88" i="22" s="1"/>
  <c r="JW88" i="22"/>
  <c r="JT88" i="22"/>
  <c r="JR88" i="22" s="1"/>
  <c r="JS88" i="22"/>
  <c r="JQ88" i="22"/>
  <c r="JN88" i="22"/>
  <c r="JM88" i="22"/>
  <c r="JL88" i="22"/>
  <c r="JD88" i="22"/>
  <c r="JC88" i="22"/>
  <c r="JA88" i="22" s="1"/>
  <c r="JB88" i="22"/>
  <c r="IX88" i="22"/>
  <c r="IV88" i="22" s="1"/>
  <c r="IW88" i="22"/>
  <c r="IU88" i="22" s="1"/>
  <c r="IQ88" i="22"/>
  <c r="IP88" i="22"/>
  <c r="IH88" i="22"/>
  <c r="IG88" i="22"/>
  <c r="IE88" i="22" s="1"/>
  <c r="IF88" i="22"/>
  <c r="IB88" i="22"/>
  <c r="HZ88" i="22" s="1"/>
  <c r="IA88" i="22"/>
  <c r="HY88" i="22" s="1"/>
  <c r="HU88" i="22"/>
  <c r="HT88" i="22"/>
  <c r="HK88" i="22"/>
  <c r="GZ88" i="22" s="1"/>
  <c r="HJ88" i="22"/>
  <c r="HL88" i="22" s="1"/>
  <c r="HI88" i="22"/>
  <c r="HF88" i="22"/>
  <c r="HE88" i="22"/>
  <c r="HD88" i="22"/>
  <c r="HC88" i="22"/>
  <c r="GY88" i="22"/>
  <c r="GX88" i="22"/>
  <c r="GO88" i="22"/>
  <c r="GN88" i="22"/>
  <c r="GP88" i="22" s="1"/>
  <c r="GM88" i="22"/>
  <c r="GJ88" i="22"/>
  <c r="GI88" i="22"/>
  <c r="GH88" i="22"/>
  <c r="GG88" i="22"/>
  <c r="GD88" i="22"/>
  <c r="GC88" i="22"/>
  <c r="GB88" i="22"/>
  <c r="FT88" i="22"/>
  <c r="FS88" i="22"/>
  <c r="FH88" i="22" s="1"/>
  <c r="FR88" i="22"/>
  <c r="FQ88" i="22"/>
  <c r="FN88" i="22"/>
  <c r="FM88" i="22"/>
  <c r="FL88" i="22"/>
  <c r="FK88" i="22"/>
  <c r="FG88" i="22"/>
  <c r="FF88" i="22"/>
  <c r="EX88" i="22"/>
  <c r="EW88" i="22"/>
  <c r="EV88" i="22"/>
  <c r="EU88" i="22"/>
  <c r="ER88" i="22"/>
  <c r="EP88" i="22" s="1"/>
  <c r="EQ88" i="22"/>
  <c r="EO88" i="22"/>
  <c r="EL88" i="22"/>
  <c r="EK88" i="22"/>
  <c r="EJ88" i="22"/>
  <c r="EB88" i="22"/>
  <c r="EA88" i="22"/>
  <c r="DY88" i="22" s="1"/>
  <c r="DZ88" i="22"/>
  <c r="DV88" i="22"/>
  <c r="DT88" i="22" s="1"/>
  <c r="DU88" i="22"/>
  <c r="DS88" i="22" s="1"/>
  <c r="DP88" i="22"/>
  <c r="DO88" i="22"/>
  <c r="DN88" i="22"/>
  <c r="DE88" i="22"/>
  <c r="DC88" i="22" s="1"/>
  <c r="DD88" i="22"/>
  <c r="DF88" i="22" s="1"/>
  <c r="CZ88" i="22"/>
  <c r="CY88" i="22"/>
  <c r="CW88" i="22" s="1"/>
  <c r="CX88" i="22"/>
  <c r="CS88" i="22"/>
  <c r="CR88" i="22"/>
  <c r="CI88" i="22"/>
  <c r="BX88" i="22" s="1"/>
  <c r="CH88" i="22"/>
  <c r="CJ88" i="22" s="1"/>
  <c r="CG88" i="22"/>
  <c r="CD88" i="22"/>
  <c r="CC88" i="22"/>
  <c r="CB88" i="22"/>
  <c r="CA88" i="22"/>
  <c r="BW88" i="22"/>
  <c r="BV88" i="22"/>
  <c r="BN88" i="22"/>
  <c r="BM88" i="22"/>
  <c r="BL88" i="22"/>
  <c r="BK88" i="22"/>
  <c r="BH88" i="22"/>
  <c r="BF88" i="22" s="1"/>
  <c r="BG88" i="22"/>
  <c r="BE88" i="22"/>
  <c r="BB88" i="22"/>
  <c r="BA88" i="22"/>
  <c r="AZ88" i="22"/>
  <c r="AR88" i="22"/>
  <c r="AQ88" i="22"/>
  <c r="AO88" i="22" s="1"/>
  <c r="AP88" i="22"/>
  <c r="AL88" i="22"/>
  <c r="AJ88" i="22" s="1"/>
  <c r="AK88" i="22"/>
  <c r="AI88" i="22" s="1"/>
  <c r="AF88" i="22"/>
  <c r="AE88" i="22"/>
  <c r="AD88" i="22"/>
  <c r="U88" i="22"/>
  <c r="S88" i="22" s="1"/>
  <c r="T88" i="22"/>
  <c r="V88" i="22" s="1"/>
  <c r="P88" i="22"/>
  <c r="O88" i="22"/>
  <c r="M88" i="22" s="1"/>
  <c r="N88" i="22"/>
  <c r="I88" i="22"/>
  <c r="H88" i="22"/>
  <c r="TG87" i="22"/>
  <c r="SV87" i="22" s="1"/>
  <c r="TF87" i="22"/>
  <c r="TH87" i="22" s="1"/>
  <c r="TE87" i="22"/>
  <c r="TB87" i="22"/>
  <c r="TA87" i="22"/>
  <c r="SZ87" i="22"/>
  <c r="SY87" i="22"/>
  <c r="SU87" i="22"/>
  <c r="ST97" i="22" s="1"/>
  <c r="ST87" i="22"/>
  <c r="ST96" i="22" s="1"/>
  <c r="ST94" i="22" s="1"/>
  <c r="SL87" i="22"/>
  <c r="SK87" i="22"/>
  <c r="SJ87" i="22"/>
  <c r="SI87" i="22"/>
  <c r="SF87" i="22"/>
  <c r="SD87" i="22" s="1"/>
  <c r="SE87" i="22"/>
  <c r="SC87" i="22"/>
  <c r="RZ87" i="22"/>
  <c r="RY87" i="22"/>
  <c r="RX97" i="22" s="1"/>
  <c r="RX87" i="22"/>
  <c r="RX96" i="22" s="1"/>
  <c r="RX94" i="22" s="1"/>
  <c r="RP87" i="22"/>
  <c r="RO87" i="22"/>
  <c r="RM87" i="22" s="1"/>
  <c r="RN87" i="22"/>
  <c r="RJ87" i="22"/>
  <c r="RH87" i="22" s="1"/>
  <c r="RI87" i="22"/>
  <c r="RG87" i="22" s="1"/>
  <c r="RD87" i="22"/>
  <c r="RC87" i="22"/>
  <c r="RB97" i="22" s="1"/>
  <c r="RB87" i="22"/>
  <c r="RB96" i="22" s="1"/>
  <c r="QS87" i="22"/>
  <c r="QQ87" i="22" s="1"/>
  <c r="QR87" i="22"/>
  <c r="QT87" i="22" s="1"/>
  <c r="QN87" i="22"/>
  <c r="QM87" i="22"/>
  <c r="QK87" i="22" s="1"/>
  <c r="QL87" i="22"/>
  <c r="QG87" i="22"/>
  <c r="QF97" i="22" s="1"/>
  <c r="QF87" i="22"/>
  <c r="QF96" i="22" s="1"/>
  <c r="PW87" i="22"/>
  <c r="PL87" i="22" s="1"/>
  <c r="PV87" i="22"/>
  <c r="PX87" i="22" s="1"/>
  <c r="PU87" i="22"/>
  <c r="PR87" i="22"/>
  <c r="PQ87" i="22"/>
  <c r="PP87" i="22"/>
  <c r="PO87" i="22"/>
  <c r="PK87" i="22"/>
  <c r="PJ97" i="22" s="1"/>
  <c r="PJ87" i="22"/>
  <c r="PJ96" i="22" s="1"/>
  <c r="PJ94" i="22" s="1"/>
  <c r="PB87" i="22"/>
  <c r="PA87" i="22"/>
  <c r="OZ87" i="22"/>
  <c r="OY87" i="22"/>
  <c r="OV87" i="22"/>
  <c r="OT87" i="22" s="1"/>
  <c r="OU87" i="22"/>
  <c r="OS87" i="22"/>
  <c r="OP87" i="22"/>
  <c r="OO87" i="22"/>
  <c r="ON87" i="22"/>
  <c r="ON96" i="22" s="1"/>
  <c r="OF87" i="22"/>
  <c r="OE87" i="22"/>
  <c r="OC87" i="22" s="1"/>
  <c r="OD87" i="22"/>
  <c r="NZ87" i="22"/>
  <c r="NX87" i="22" s="1"/>
  <c r="NY87" i="22"/>
  <c r="NW87" i="22" s="1"/>
  <c r="NT87" i="22"/>
  <c r="NS87" i="22"/>
  <c r="NR97" i="22" s="1"/>
  <c r="NR87" i="22"/>
  <c r="NI87" i="22"/>
  <c r="NG87" i="22" s="1"/>
  <c r="NH87" i="22"/>
  <c r="NJ87" i="22" s="1"/>
  <c r="ND87" i="22"/>
  <c r="NC87" i="22"/>
  <c r="NA87" i="22" s="1"/>
  <c r="NB87" i="22"/>
  <c r="MW87" i="22"/>
  <c r="MV97" i="22" s="1"/>
  <c r="MV87" i="22"/>
  <c r="MV96" i="22" s="1"/>
  <c r="MM87" i="22"/>
  <c r="MB87" i="22" s="1"/>
  <c r="ML87" i="22"/>
  <c r="MN87" i="22" s="1"/>
  <c r="MK87" i="22"/>
  <c r="MH87" i="22"/>
  <c r="MG87" i="22"/>
  <c r="MF87" i="22"/>
  <c r="ME87" i="22"/>
  <c r="MA87" i="22"/>
  <c r="LZ97" i="22" s="1"/>
  <c r="LZ87" i="22"/>
  <c r="LZ96" i="22" s="1"/>
  <c r="LZ94" i="22" s="1"/>
  <c r="LR87" i="22"/>
  <c r="LQ87" i="22"/>
  <c r="LP87" i="22"/>
  <c r="LO87" i="22"/>
  <c r="LL87" i="22"/>
  <c r="LJ87" i="22" s="1"/>
  <c r="LK87" i="22"/>
  <c r="LI87" i="22"/>
  <c r="LF87" i="22"/>
  <c r="LE87" i="22"/>
  <c r="LD87" i="22"/>
  <c r="LD96" i="22" s="1"/>
  <c r="KV87" i="22"/>
  <c r="KU87" i="22"/>
  <c r="KS87" i="22" s="1"/>
  <c r="KT87" i="22"/>
  <c r="KP87" i="22"/>
  <c r="KN87" i="22" s="1"/>
  <c r="KO87" i="22"/>
  <c r="KM87" i="22" s="1"/>
  <c r="KJ87" i="22"/>
  <c r="KI87" i="22"/>
  <c r="KH97" i="22" s="1"/>
  <c r="KH87" i="22"/>
  <c r="JY87" i="22"/>
  <c r="JW87" i="22" s="1"/>
  <c r="JX87" i="22"/>
  <c r="JZ87" i="22" s="1"/>
  <c r="JT87" i="22"/>
  <c r="JS87" i="22"/>
  <c r="JQ87" i="22" s="1"/>
  <c r="JR87" i="22"/>
  <c r="JM87" i="22"/>
  <c r="JL97" i="22" s="1"/>
  <c r="JL87" i="22"/>
  <c r="JL96" i="22" s="1"/>
  <c r="JC87" i="22"/>
  <c r="IR87" i="22" s="1"/>
  <c r="JB87" i="22"/>
  <c r="JD87" i="22" s="1"/>
  <c r="JA87" i="22"/>
  <c r="IX87" i="22"/>
  <c r="IW87" i="22"/>
  <c r="IV87" i="22"/>
  <c r="IU87" i="22"/>
  <c r="IQ87" i="22"/>
  <c r="IP97" i="22" s="1"/>
  <c r="IP87" i="22"/>
  <c r="IP96" i="22" s="1"/>
  <c r="IP94" i="22" s="1"/>
  <c r="IH87" i="22"/>
  <c r="IG87" i="22"/>
  <c r="IF87" i="22"/>
  <c r="IE87" i="22"/>
  <c r="IB87" i="22"/>
  <c r="HZ87" i="22" s="1"/>
  <c r="IA87" i="22"/>
  <c r="HY87" i="22"/>
  <c r="HV87" i="22"/>
  <c r="HU87" i="22"/>
  <c r="HT87" i="22"/>
  <c r="HT96" i="22" s="1"/>
  <c r="HL87" i="22"/>
  <c r="HK87" i="22"/>
  <c r="HI87" i="22" s="1"/>
  <c r="HJ87" i="22"/>
  <c r="HF87" i="22"/>
  <c r="HD87" i="22" s="1"/>
  <c r="HE87" i="22"/>
  <c r="HC87" i="22" s="1"/>
  <c r="GZ87" i="22"/>
  <c r="GY87" i="22"/>
  <c r="GX97" i="22" s="1"/>
  <c r="GX87" i="22"/>
  <c r="GX96" i="22" s="1"/>
  <c r="GO87" i="22"/>
  <c r="GM87" i="22" s="1"/>
  <c r="GN87" i="22"/>
  <c r="GP87" i="22" s="1"/>
  <c r="GJ87" i="22"/>
  <c r="GI87" i="22"/>
  <c r="GG87" i="22" s="1"/>
  <c r="GH87" i="22"/>
  <c r="GC87" i="22"/>
  <c r="GB97" i="22" s="1"/>
  <c r="GB87" i="22"/>
  <c r="GB96" i="22" s="1"/>
  <c r="FS87" i="22"/>
  <c r="FH87" i="22" s="1"/>
  <c r="FR87" i="22"/>
  <c r="FT87" i="22" s="1"/>
  <c r="FQ87" i="22"/>
  <c r="FN87" i="22"/>
  <c r="FM87" i="22"/>
  <c r="FL87" i="22"/>
  <c r="FK87" i="22"/>
  <c r="FG87" i="22"/>
  <c r="FF97" i="22" s="1"/>
  <c r="FF87" i="22"/>
  <c r="FF96" i="22" s="1"/>
  <c r="FF94" i="22" s="1"/>
  <c r="EX87" i="22"/>
  <c r="EW87" i="22"/>
  <c r="EV87" i="22"/>
  <c r="EU87" i="22"/>
  <c r="ER87" i="22"/>
  <c r="EP87" i="22" s="1"/>
  <c r="EQ87" i="22"/>
  <c r="EO87" i="22"/>
  <c r="EL87" i="22"/>
  <c r="EK87" i="22"/>
  <c r="EJ97" i="22" s="1"/>
  <c r="EJ87" i="22"/>
  <c r="EJ96" i="22" s="1"/>
  <c r="EJ94" i="22" s="1"/>
  <c r="EB87" i="22"/>
  <c r="EA87" i="22"/>
  <c r="DY87" i="22" s="1"/>
  <c r="DZ87" i="22"/>
  <c r="DV87" i="22"/>
  <c r="DT87" i="22" s="1"/>
  <c r="DU87" i="22"/>
  <c r="DS87" i="22" s="1"/>
  <c r="DP87" i="22"/>
  <c r="DO87" i="22"/>
  <c r="DN97" i="22" s="1"/>
  <c r="DN87" i="22"/>
  <c r="DN96" i="22" s="1"/>
  <c r="DE87" i="22"/>
  <c r="DC87" i="22" s="1"/>
  <c r="DD87" i="22"/>
  <c r="DF87" i="22" s="1"/>
  <c r="CZ87" i="22"/>
  <c r="CY87" i="22"/>
  <c r="CW87" i="22" s="1"/>
  <c r="CX87" i="22"/>
  <c r="CS87" i="22"/>
  <c r="CR97" i="22" s="1"/>
  <c r="CR87" i="22"/>
  <c r="CR96" i="22" s="1"/>
  <c r="CI87" i="22"/>
  <c r="BX87" i="22" s="1"/>
  <c r="CH87" i="22"/>
  <c r="CJ87" i="22" s="1"/>
  <c r="CG87" i="22"/>
  <c r="CD87" i="22"/>
  <c r="CC87" i="22"/>
  <c r="CB87" i="22"/>
  <c r="CA87" i="22"/>
  <c r="BW87" i="22"/>
  <c r="BV97" i="22" s="1"/>
  <c r="BV87" i="22"/>
  <c r="BV96" i="22" s="1"/>
  <c r="BV94" i="22" s="1"/>
  <c r="BN87" i="22"/>
  <c r="BM87" i="22"/>
  <c r="BL87" i="22"/>
  <c r="BK87" i="22"/>
  <c r="BH87" i="22"/>
  <c r="BF87" i="22" s="1"/>
  <c r="BG87" i="22"/>
  <c r="BE87" i="22"/>
  <c r="BB87" i="22"/>
  <c r="BA87" i="22"/>
  <c r="AZ97" i="22" s="1"/>
  <c r="AZ87" i="22"/>
  <c r="AZ96" i="22" s="1"/>
  <c r="AZ94" i="22" s="1"/>
  <c r="AR87" i="22"/>
  <c r="AQ87" i="22"/>
  <c r="AO87" i="22" s="1"/>
  <c r="AP87" i="22"/>
  <c r="AL87" i="22"/>
  <c r="AJ87" i="22" s="1"/>
  <c r="AK87" i="22"/>
  <c r="AI87" i="22" s="1"/>
  <c r="AF87" i="22"/>
  <c r="AE87" i="22"/>
  <c r="AD97" i="22" s="1"/>
  <c r="AD87" i="22"/>
  <c r="AD96" i="22" s="1"/>
  <c r="U87" i="22"/>
  <c r="S87" i="22" s="1"/>
  <c r="T87" i="22"/>
  <c r="V87" i="22" s="1"/>
  <c r="P87" i="22"/>
  <c r="O87" i="22"/>
  <c r="M87" i="22" s="1"/>
  <c r="N87" i="22"/>
  <c r="I87" i="22"/>
  <c r="H97" i="22" s="1"/>
  <c r="H87" i="22"/>
  <c r="H96" i="22" s="1"/>
  <c r="TG76" i="22"/>
  <c r="TE76" i="22" s="1"/>
  <c r="TF76" i="22"/>
  <c r="TH76" i="22" s="1"/>
  <c r="TB76" i="22"/>
  <c r="TA76" i="22"/>
  <c r="SY76" i="22" s="1"/>
  <c r="SZ76" i="22"/>
  <c r="SV76" i="22"/>
  <c r="SU76" i="22"/>
  <c r="ST76" i="22"/>
  <c r="SK76" i="22"/>
  <c r="RZ76" i="22" s="1"/>
  <c r="SJ76" i="22"/>
  <c r="SL76" i="22" s="1"/>
  <c r="SI76" i="22"/>
  <c r="SF76" i="22"/>
  <c r="SE76" i="22"/>
  <c r="SD76" i="22"/>
  <c r="SC76" i="22"/>
  <c r="RY76" i="22"/>
  <c r="RX76" i="22"/>
  <c r="RP76" i="22"/>
  <c r="RO76" i="22"/>
  <c r="RN76" i="22"/>
  <c r="RM76" i="22"/>
  <c r="RJ76" i="22"/>
  <c r="RH76" i="22" s="1"/>
  <c r="RI76" i="22"/>
  <c r="RG76" i="22"/>
  <c r="RD76" i="22"/>
  <c r="RC76" i="22"/>
  <c r="RB76" i="22"/>
  <c r="QT76" i="22"/>
  <c r="QS76" i="22"/>
  <c r="QQ76" i="22" s="1"/>
  <c r="QR76" i="22"/>
  <c r="QN76" i="22"/>
  <c r="QL76" i="22" s="1"/>
  <c r="QM76" i="22"/>
  <c r="QK76" i="22" s="1"/>
  <c r="QG76" i="22"/>
  <c r="QF76" i="22"/>
  <c r="PW76" i="22"/>
  <c r="PU76" i="22" s="1"/>
  <c r="PV76" i="22"/>
  <c r="PX76" i="22" s="1"/>
  <c r="PR76" i="22"/>
  <c r="PQ76" i="22"/>
  <c r="PO76" i="22" s="1"/>
  <c r="PP76" i="22"/>
  <c r="PL76" i="22"/>
  <c r="PK76" i="22"/>
  <c r="PJ76" i="22"/>
  <c r="PA76" i="22"/>
  <c r="OP76" i="22" s="1"/>
  <c r="OZ76" i="22"/>
  <c r="PB76" i="22" s="1"/>
  <c r="OY76" i="22"/>
  <c r="OV76" i="22"/>
  <c r="OU76" i="22"/>
  <c r="OT76" i="22"/>
  <c r="OS76" i="22"/>
  <c r="OO76" i="22"/>
  <c r="ON76" i="22"/>
  <c r="OF76" i="22"/>
  <c r="OE76" i="22"/>
  <c r="OD76" i="22"/>
  <c r="OC76" i="22"/>
  <c r="NZ76" i="22"/>
  <c r="NX76" i="22" s="1"/>
  <c r="NY76" i="22"/>
  <c r="NW76" i="22"/>
  <c r="NT76" i="22"/>
  <c r="NS76" i="22"/>
  <c r="NR76" i="22"/>
  <c r="NJ76" i="22"/>
  <c r="NI76" i="22"/>
  <c r="NG76" i="22" s="1"/>
  <c r="NH76" i="22"/>
  <c r="ND76" i="22"/>
  <c r="NB76" i="22" s="1"/>
  <c r="NC76" i="22"/>
  <c r="NA76" i="22" s="1"/>
  <c r="MW76" i="22"/>
  <c r="MV76" i="22"/>
  <c r="MM76" i="22"/>
  <c r="MK76" i="22" s="1"/>
  <c r="ML76" i="22"/>
  <c r="MN76" i="22" s="1"/>
  <c r="MH76" i="22"/>
  <c r="MG76" i="22"/>
  <c r="ME76" i="22" s="1"/>
  <c r="MF76" i="22"/>
  <c r="MB76" i="22"/>
  <c r="MA76" i="22"/>
  <c r="LZ76" i="22"/>
  <c r="LQ76" i="22"/>
  <c r="LF76" i="22" s="1"/>
  <c r="LP76" i="22"/>
  <c r="LR76" i="22" s="1"/>
  <c r="LO76" i="22"/>
  <c r="LL76" i="22"/>
  <c r="LK76" i="22"/>
  <c r="LJ76" i="22"/>
  <c r="LI76" i="22"/>
  <c r="LE76" i="22"/>
  <c r="LD76" i="22"/>
  <c r="KV76" i="22"/>
  <c r="KU76" i="22"/>
  <c r="KT76" i="22"/>
  <c r="KS76" i="22"/>
  <c r="KP76" i="22"/>
  <c r="KN76" i="22" s="1"/>
  <c r="KO76" i="22"/>
  <c r="KM76" i="22"/>
  <c r="KI76" i="22"/>
  <c r="KH76" i="22"/>
  <c r="JZ76" i="22"/>
  <c r="JY76" i="22"/>
  <c r="JX76" i="22"/>
  <c r="JT76" i="22"/>
  <c r="JR76" i="22" s="1"/>
  <c r="JS76" i="22"/>
  <c r="JQ76" i="22" s="1"/>
  <c r="JM76" i="22"/>
  <c r="JL76" i="22"/>
  <c r="JC76" i="22"/>
  <c r="JA76" i="22" s="1"/>
  <c r="JB76" i="22"/>
  <c r="JD76" i="22" s="1"/>
  <c r="IX76" i="22"/>
  <c r="IW76" i="22"/>
  <c r="IU76" i="22" s="1"/>
  <c r="IV76" i="22"/>
  <c r="IR76" i="22"/>
  <c r="IQ76" i="22"/>
  <c r="IP76" i="22"/>
  <c r="IG76" i="22"/>
  <c r="HV76" i="22" s="1"/>
  <c r="IF76" i="22"/>
  <c r="IH76" i="22" s="1"/>
  <c r="IE76" i="22"/>
  <c r="IB76" i="22"/>
  <c r="IA76" i="22"/>
  <c r="HZ76" i="22"/>
  <c r="HY76" i="22"/>
  <c r="HU76" i="22"/>
  <c r="HT76" i="22"/>
  <c r="HL76" i="22"/>
  <c r="HK76" i="22"/>
  <c r="HJ76" i="22"/>
  <c r="HI76" i="22"/>
  <c r="HF76" i="22"/>
  <c r="HD76" i="22" s="1"/>
  <c r="HE76" i="22"/>
  <c r="HC76" i="22"/>
  <c r="GY76" i="22"/>
  <c r="GX76" i="22"/>
  <c r="GP76" i="22"/>
  <c r="GO76" i="22"/>
  <c r="GD76" i="22" s="1"/>
  <c r="GN76" i="22"/>
  <c r="GJ76" i="22"/>
  <c r="GH76" i="22" s="1"/>
  <c r="GI76" i="22"/>
  <c r="GG76" i="22" s="1"/>
  <c r="GC76" i="22"/>
  <c r="GB76" i="22"/>
  <c r="FT76" i="22"/>
  <c r="FS76" i="22"/>
  <c r="FQ76" i="22" s="1"/>
  <c r="FR76" i="22"/>
  <c r="FN76" i="22"/>
  <c r="FH76" i="22" s="1"/>
  <c r="FM76" i="22"/>
  <c r="FK76" i="22" s="1"/>
  <c r="FL76" i="22"/>
  <c r="FG76" i="22"/>
  <c r="FF76" i="22"/>
  <c r="EW76" i="22"/>
  <c r="EL76" i="22" s="1"/>
  <c r="EV76" i="22"/>
  <c r="EX76" i="22" s="1"/>
  <c r="ER76" i="22"/>
  <c r="EQ76" i="22"/>
  <c r="EO76" i="22" s="1"/>
  <c r="EP76" i="22"/>
  <c r="EK76" i="22"/>
  <c r="EJ76" i="22"/>
  <c r="EA76" i="22"/>
  <c r="DZ76" i="22"/>
  <c r="EB76" i="22" s="1"/>
  <c r="DY76" i="22"/>
  <c r="DV76" i="22"/>
  <c r="DU76" i="22"/>
  <c r="DT76" i="22"/>
  <c r="DS76" i="22"/>
  <c r="DP76" i="22"/>
  <c r="DO76" i="22"/>
  <c r="DN76" i="22"/>
  <c r="DF76" i="22"/>
  <c r="DE76" i="22"/>
  <c r="CT76" i="22" s="1"/>
  <c r="DD76" i="22"/>
  <c r="DC76" i="22"/>
  <c r="CZ76" i="22"/>
  <c r="CX76" i="22" s="1"/>
  <c r="CY76" i="22"/>
  <c r="CW76" i="22" s="1"/>
  <c r="CS76" i="22"/>
  <c r="CR76" i="22"/>
  <c r="CI76" i="22"/>
  <c r="CG76" i="22" s="1"/>
  <c r="CH76" i="22"/>
  <c r="CJ76" i="22" s="1"/>
  <c r="CD76" i="22"/>
  <c r="CB76" i="22" s="1"/>
  <c r="CC76" i="22"/>
  <c r="CA76" i="22" s="1"/>
  <c r="BX76" i="22"/>
  <c r="BW76" i="22"/>
  <c r="BV76" i="22"/>
  <c r="BM76" i="22"/>
  <c r="BB76" i="22" s="1"/>
  <c r="BL76" i="22"/>
  <c r="BN76" i="22" s="1"/>
  <c r="BK76" i="22"/>
  <c r="BH76" i="22"/>
  <c r="BG76" i="22"/>
  <c r="BF76" i="22"/>
  <c r="BE76" i="22"/>
  <c r="BA76" i="22"/>
  <c r="AZ76" i="22"/>
  <c r="AR76" i="22"/>
  <c r="AQ76" i="22"/>
  <c r="AP76" i="22"/>
  <c r="AO76" i="22"/>
  <c r="AL76" i="22"/>
  <c r="AJ76" i="22" s="1"/>
  <c r="AK76" i="22"/>
  <c r="AI76" i="22"/>
  <c r="AF76" i="22"/>
  <c r="AE76" i="22"/>
  <c r="AD76" i="22"/>
  <c r="V76" i="22"/>
  <c r="U76" i="22"/>
  <c r="S76" i="22" s="1"/>
  <c r="T76" i="22"/>
  <c r="P76" i="22"/>
  <c r="N76" i="22" s="1"/>
  <c r="O76" i="22"/>
  <c r="M76" i="22" s="1"/>
  <c r="I76" i="22"/>
  <c r="H76" i="22"/>
  <c r="TH75" i="22"/>
  <c r="TG75" i="22"/>
  <c r="TE75" i="22" s="1"/>
  <c r="TF75" i="22"/>
  <c r="TB75" i="22"/>
  <c r="SZ75" i="22" s="1"/>
  <c r="TA75" i="22"/>
  <c r="SY75" i="22" s="1"/>
  <c r="SU75" i="22"/>
  <c r="ST75" i="22"/>
  <c r="SK75" i="22"/>
  <c r="RZ75" i="22" s="1"/>
  <c r="SJ75" i="22"/>
  <c r="SL75" i="22" s="1"/>
  <c r="SI75" i="22"/>
  <c r="SF75" i="22"/>
  <c r="SE75" i="22"/>
  <c r="SD75" i="22"/>
  <c r="SC75" i="22"/>
  <c r="RY75" i="22"/>
  <c r="RX75" i="22"/>
  <c r="RO75" i="22"/>
  <c r="RN75" i="22"/>
  <c r="RP75" i="22" s="1"/>
  <c r="RM75" i="22"/>
  <c r="RJ75" i="22"/>
  <c r="RI75" i="22"/>
  <c r="RH75" i="22"/>
  <c r="RG75" i="22"/>
  <c r="RD75" i="22"/>
  <c r="RC75" i="22"/>
  <c r="RB75" i="22"/>
  <c r="QT75" i="22"/>
  <c r="QS75" i="22"/>
  <c r="QR75" i="22"/>
  <c r="QQ75" i="22"/>
  <c r="QN75" i="22"/>
  <c r="QL75" i="22" s="1"/>
  <c r="QM75" i="22"/>
  <c r="QK75" i="22"/>
  <c r="QH75" i="22"/>
  <c r="QG75" i="22"/>
  <c r="QF75" i="22"/>
  <c r="PX75" i="22"/>
  <c r="PW75" i="22"/>
  <c r="PU75" i="22" s="1"/>
  <c r="PV75" i="22"/>
  <c r="PR75" i="22"/>
  <c r="PL75" i="22" s="1"/>
  <c r="PQ75" i="22"/>
  <c r="PO75" i="22" s="1"/>
  <c r="PP75" i="22"/>
  <c r="PK75" i="22"/>
  <c r="PJ75" i="22"/>
  <c r="PA75" i="22"/>
  <c r="OP75" i="22" s="1"/>
  <c r="OZ75" i="22"/>
  <c r="PB75" i="22" s="1"/>
  <c r="OV75" i="22"/>
  <c r="OU75" i="22"/>
  <c r="OS75" i="22" s="1"/>
  <c r="OT75" i="22"/>
  <c r="OO75" i="22"/>
  <c r="ON75" i="22"/>
  <c r="OE75" i="22"/>
  <c r="OD75" i="22"/>
  <c r="OF75" i="22" s="1"/>
  <c r="OC75" i="22"/>
  <c r="NZ75" i="22"/>
  <c r="NY75" i="22"/>
  <c r="NX75" i="22"/>
  <c r="NW75" i="22"/>
  <c r="NT75" i="22"/>
  <c r="NS75" i="22"/>
  <c r="NR75" i="22"/>
  <c r="NJ75" i="22"/>
  <c r="NI75" i="22"/>
  <c r="NH75" i="22"/>
  <c r="NG75" i="22"/>
  <c r="ND75" i="22"/>
  <c r="NB75" i="22" s="1"/>
  <c r="NC75" i="22"/>
  <c r="NA75" i="22" s="1"/>
  <c r="MX75" i="22"/>
  <c r="MW75" i="22"/>
  <c r="MV75" i="22"/>
  <c r="MM75" i="22"/>
  <c r="MK75" i="22" s="1"/>
  <c r="ML75" i="22"/>
  <c r="MN75" i="22" s="1"/>
  <c r="MH75" i="22"/>
  <c r="MG75" i="22"/>
  <c r="ME75" i="22" s="1"/>
  <c r="MF75" i="22"/>
  <c r="MB75" i="22"/>
  <c r="MA75" i="22"/>
  <c r="LZ75" i="22"/>
  <c r="LQ75" i="22"/>
  <c r="LO75" i="22" s="1"/>
  <c r="LP75" i="22"/>
  <c r="LR75" i="22" s="1"/>
  <c r="LL75" i="22"/>
  <c r="LK75" i="22"/>
  <c r="LI75" i="22" s="1"/>
  <c r="LJ75" i="22"/>
  <c r="LE75" i="22"/>
  <c r="LD75" i="22"/>
  <c r="KU75" i="22"/>
  <c r="KT75" i="22"/>
  <c r="KV75" i="22" s="1"/>
  <c r="KS75" i="22"/>
  <c r="KP75" i="22"/>
  <c r="KO75" i="22"/>
  <c r="KN75" i="22"/>
  <c r="KM75" i="22"/>
  <c r="KJ75" i="22"/>
  <c r="KI75" i="22"/>
  <c r="KH75" i="22"/>
  <c r="JZ75" i="22"/>
  <c r="JY75" i="22"/>
  <c r="JX75" i="22"/>
  <c r="JW75" i="22"/>
  <c r="JT75" i="22"/>
  <c r="JR75" i="22" s="1"/>
  <c r="JS75" i="22"/>
  <c r="JQ75" i="22"/>
  <c r="JN75" i="22"/>
  <c r="JM75" i="22"/>
  <c r="JL75" i="22"/>
  <c r="JD75" i="22"/>
  <c r="JC75" i="22"/>
  <c r="JA75" i="22" s="1"/>
  <c r="JB75" i="22"/>
  <c r="IX75" i="22"/>
  <c r="IV75" i="22" s="1"/>
  <c r="IW75" i="22"/>
  <c r="IU75" i="22" s="1"/>
  <c r="IR75" i="22"/>
  <c r="IQ75" i="22"/>
  <c r="IP75" i="22"/>
  <c r="IG75" i="22"/>
  <c r="IE75" i="22" s="1"/>
  <c r="IF75" i="22"/>
  <c r="IH75" i="22" s="1"/>
  <c r="IB75" i="22"/>
  <c r="IA75" i="22"/>
  <c r="HY75" i="22" s="1"/>
  <c r="HZ75" i="22"/>
  <c r="HU75" i="22"/>
  <c r="HT75" i="22"/>
  <c r="HK75" i="22"/>
  <c r="HJ75" i="22"/>
  <c r="HL75" i="22" s="1"/>
  <c r="HI75" i="22"/>
  <c r="HF75" i="22"/>
  <c r="HE75" i="22"/>
  <c r="HD75" i="22"/>
  <c r="HC75" i="22"/>
  <c r="GZ75" i="22"/>
  <c r="GY75" i="22"/>
  <c r="GX75" i="22"/>
  <c r="GP75" i="22"/>
  <c r="GO75" i="22"/>
  <c r="GN75" i="22"/>
  <c r="GM75" i="22"/>
  <c r="GJ75" i="22"/>
  <c r="GH75" i="22" s="1"/>
  <c r="GI75" i="22"/>
  <c r="GG75" i="22"/>
  <c r="GD75" i="22"/>
  <c r="GC75" i="22"/>
  <c r="GB75" i="22"/>
  <c r="FT75" i="22"/>
  <c r="FS75" i="22"/>
  <c r="FQ75" i="22" s="1"/>
  <c r="FR75" i="22"/>
  <c r="FN75" i="22"/>
  <c r="FL75" i="22" s="1"/>
  <c r="FM75" i="22"/>
  <c r="FK75" i="22" s="1"/>
  <c r="FH75" i="22"/>
  <c r="FG75" i="22"/>
  <c r="FF75" i="22"/>
  <c r="EW75" i="22"/>
  <c r="EU75" i="22" s="1"/>
  <c r="EV75" i="22"/>
  <c r="EX75" i="22" s="1"/>
  <c r="ER75" i="22"/>
  <c r="EQ75" i="22"/>
  <c r="EO75" i="22" s="1"/>
  <c r="EP75" i="22"/>
  <c r="EK75" i="22"/>
  <c r="EJ75" i="22"/>
  <c r="EA75" i="22"/>
  <c r="DZ75" i="22"/>
  <c r="EB75" i="22" s="1"/>
  <c r="DY75" i="22"/>
  <c r="DV75" i="22"/>
  <c r="DU75" i="22"/>
  <c r="DT75" i="22"/>
  <c r="DS75" i="22"/>
  <c r="DP75" i="22"/>
  <c r="DO75" i="22"/>
  <c r="DN75" i="22"/>
  <c r="DF75" i="22"/>
  <c r="DE75" i="22"/>
  <c r="DD75" i="22"/>
  <c r="DC75" i="22"/>
  <c r="CZ75" i="22"/>
  <c r="CX75" i="22" s="1"/>
  <c r="CY75" i="22"/>
  <c r="CW75" i="22"/>
  <c r="CT75" i="22"/>
  <c r="CS75" i="22"/>
  <c r="CR75" i="22"/>
  <c r="CJ75" i="22"/>
  <c r="CI75" i="22"/>
  <c r="CG75" i="22" s="1"/>
  <c r="CH75" i="22"/>
  <c r="CD75" i="22"/>
  <c r="CB75" i="22" s="1"/>
  <c r="CC75" i="22"/>
  <c r="CA75" i="22" s="1"/>
  <c r="BX75" i="22"/>
  <c r="BW75" i="22"/>
  <c r="BV75" i="22"/>
  <c r="BM75" i="22"/>
  <c r="BK75" i="22" s="1"/>
  <c r="BL75" i="22"/>
  <c r="BN75" i="22" s="1"/>
  <c r="BH75" i="22"/>
  <c r="BG75" i="22"/>
  <c r="BE75" i="22" s="1"/>
  <c r="BF75" i="22"/>
  <c r="BA75" i="22"/>
  <c r="AZ75" i="22"/>
  <c r="AQ75" i="22"/>
  <c r="AP75" i="22"/>
  <c r="AR75" i="22" s="1"/>
  <c r="AO75" i="22"/>
  <c r="AL75" i="22"/>
  <c r="AK75" i="22"/>
  <c r="AJ75" i="22"/>
  <c r="AI75" i="22"/>
  <c r="AF75" i="22"/>
  <c r="AE75" i="22"/>
  <c r="AD75" i="22"/>
  <c r="V75" i="22"/>
  <c r="U75" i="22"/>
  <c r="T75" i="22"/>
  <c r="S75" i="22"/>
  <c r="P75" i="22"/>
  <c r="N75" i="22" s="1"/>
  <c r="O75" i="22"/>
  <c r="M75" i="22"/>
  <c r="J75" i="22"/>
  <c r="I75" i="22"/>
  <c r="H75" i="22"/>
  <c r="TH74" i="22"/>
  <c r="TG74" i="22"/>
  <c r="TE74" i="22" s="1"/>
  <c r="TF74" i="22"/>
  <c r="TB74" i="22"/>
  <c r="SZ74" i="22" s="1"/>
  <c r="TA74" i="22"/>
  <c r="SY74" i="22" s="1"/>
  <c r="SV74" i="22"/>
  <c r="SU74" i="22"/>
  <c r="ST74" i="22"/>
  <c r="SK74" i="22"/>
  <c r="SI74" i="22" s="1"/>
  <c r="SJ74" i="22"/>
  <c r="SL74" i="22" s="1"/>
  <c r="SF74" i="22"/>
  <c r="SE74" i="22"/>
  <c r="SC74" i="22" s="1"/>
  <c r="SD74" i="22"/>
  <c r="RY74" i="22"/>
  <c r="RX74" i="22"/>
  <c r="RO74" i="22"/>
  <c r="RN74" i="22"/>
  <c r="RP74" i="22" s="1"/>
  <c r="RM74" i="22"/>
  <c r="RJ74" i="22"/>
  <c r="RI74" i="22"/>
  <c r="RH74" i="22"/>
  <c r="RG74" i="22"/>
  <c r="RD74" i="22"/>
  <c r="RC74" i="22"/>
  <c r="RB74" i="22"/>
  <c r="QT74" i="22"/>
  <c r="QS74" i="22"/>
  <c r="QR74" i="22"/>
  <c r="QQ74" i="22"/>
  <c r="QN74" i="22"/>
  <c r="QL74" i="22" s="1"/>
  <c r="QM74" i="22"/>
  <c r="QK74" i="22"/>
  <c r="QH74" i="22"/>
  <c r="QG74" i="22"/>
  <c r="QF74" i="22"/>
  <c r="PX74" i="22"/>
  <c r="PW74" i="22"/>
  <c r="PU74" i="22" s="1"/>
  <c r="PV74" i="22"/>
  <c r="PR74" i="22"/>
  <c r="PP74" i="22" s="1"/>
  <c r="PQ74" i="22"/>
  <c r="PO74" i="22" s="1"/>
  <c r="PL74" i="22"/>
  <c r="PK74" i="22"/>
  <c r="PJ74" i="22"/>
  <c r="PA74" i="22"/>
  <c r="OY74" i="22" s="1"/>
  <c r="OZ74" i="22"/>
  <c r="PB74" i="22" s="1"/>
  <c r="OV74" i="22"/>
  <c r="OU74" i="22"/>
  <c r="OS74" i="22" s="1"/>
  <c r="OT74" i="22"/>
  <c r="OO74" i="22"/>
  <c r="ON74" i="22"/>
  <c r="OE74" i="22"/>
  <c r="OD74" i="22"/>
  <c r="OF74" i="22" s="1"/>
  <c r="OC74" i="22"/>
  <c r="NZ74" i="22"/>
  <c r="NY74" i="22"/>
  <c r="NX74" i="22"/>
  <c r="NW74" i="22"/>
  <c r="NT74" i="22"/>
  <c r="NS74" i="22"/>
  <c r="NR74" i="22"/>
  <c r="NJ74" i="22"/>
  <c r="NI74" i="22"/>
  <c r="NH74" i="22"/>
  <c r="NG74" i="22"/>
  <c r="ND74" i="22"/>
  <c r="NB74" i="22" s="1"/>
  <c r="NC74" i="22"/>
  <c r="NA74" i="22"/>
  <c r="MX74" i="22"/>
  <c r="MW74" i="22"/>
  <c r="MV74" i="22"/>
  <c r="MN74" i="22"/>
  <c r="MM74" i="22"/>
  <c r="MK74" i="22" s="1"/>
  <c r="ML74" i="22"/>
  <c r="MH74" i="22"/>
  <c r="MF74" i="22" s="1"/>
  <c r="MG74" i="22"/>
  <c r="ME74" i="22" s="1"/>
  <c r="MB74" i="22"/>
  <c r="MA74" i="22"/>
  <c r="LZ74" i="22"/>
  <c r="LQ74" i="22"/>
  <c r="LO74" i="22" s="1"/>
  <c r="LP74" i="22"/>
  <c r="LR74" i="22" s="1"/>
  <c r="LL74" i="22"/>
  <c r="LK74" i="22"/>
  <c r="LI74" i="22" s="1"/>
  <c r="LJ74" i="22"/>
  <c r="LE74" i="22"/>
  <c r="LD74" i="22"/>
  <c r="KU74" i="22"/>
  <c r="KT74" i="22"/>
  <c r="KV74" i="22" s="1"/>
  <c r="KS74" i="22"/>
  <c r="KP74" i="22"/>
  <c r="KO74" i="22"/>
  <c r="KN74" i="22"/>
  <c r="KM74" i="22"/>
  <c r="KJ74" i="22"/>
  <c r="KI74" i="22"/>
  <c r="KH74" i="22"/>
  <c r="JZ74" i="22"/>
  <c r="JY74" i="22"/>
  <c r="JX74" i="22"/>
  <c r="JW74" i="22"/>
  <c r="JT74" i="22"/>
  <c r="JR74" i="22" s="1"/>
  <c r="JS74" i="22"/>
  <c r="JQ74" i="22"/>
  <c r="JN74" i="22"/>
  <c r="JM74" i="22"/>
  <c r="JL74" i="22"/>
  <c r="JD74" i="22"/>
  <c r="JC74" i="22"/>
  <c r="JA74" i="22" s="1"/>
  <c r="JB74" i="22"/>
  <c r="IX74" i="22"/>
  <c r="IV74" i="22" s="1"/>
  <c r="IW74" i="22"/>
  <c r="IU74" i="22" s="1"/>
  <c r="IR74" i="22"/>
  <c r="IQ74" i="22"/>
  <c r="IP74" i="22"/>
  <c r="IG74" i="22"/>
  <c r="IE74" i="22" s="1"/>
  <c r="IF74" i="22"/>
  <c r="IH74" i="22" s="1"/>
  <c r="IB74" i="22"/>
  <c r="IA74" i="22"/>
  <c r="HY74" i="22" s="1"/>
  <c r="HZ74" i="22"/>
  <c r="HU74" i="22"/>
  <c r="HT74" i="22"/>
  <c r="HK74" i="22"/>
  <c r="HJ74" i="22"/>
  <c r="HL74" i="22" s="1"/>
  <c r="HI74" i="22"/>
  <c r="HF74" i="22"/>
  <c r="HE74" i="22"/>
  <c r="HD74" i="22"/>
  <c r="HC74" i="22"/>
  <c r="GZ74" i="22"/>
  <c r="GY74" i="22"/>
  <c r="GX74" i="22"/>
  <c r="GP74" i="22"/>
  <c r="GO74" i="22"/>
  <c r="GN74" i="22"/>
  <c r="GM74" i="22"/>
  <c r="GJ74" i="22"/>
  <c r="GH74" i="22" s="1"/>
  <c r="GI74" i="22"/>
  <c r="GG74" i="22"/>
  <c r="GD74" i="22"/>
  <c r="GC74" i="22"/>
  <c r="GB74" i="22"/>
  <c r="FT74" i="22"/>
  <c r="FS74" i="22"/>
  <c r="FQ74" i="22" s="1"/>
  <c r="FR74" i="22"/>
  <c r="FN74" i="22"/>
  <c r="FL74" i="22" s="1"/>
  <c r="FM74" i="22"/>
  <c r="FK74" i="22" s="1"/>
  <c r="FH74" i="22"/>
  <c r="FG74" i="22"/>
  <c r="FF74" i="22"/>
  <c r="EW74" i="22"/>
  <c r="EV74" i="22"/>
  <c r="EX74" i="22" s="1"/>
  <c r="ER74" i="22"/>
  <c r="EQ74" i="22"/>
  <c r="EO74" i="22" s="1"/>
  <c r="EP74" i="22"/>
  <c r="EK74" i="22"/>
  <c r="EJ74" i="22"/>
  <c r="EA74" i="22"/>
  <c r="DZ74" i="22"/>
  <c r="EB74" i="22" s="1"/>
  <c r="DY74" i="22"/>
  <c r="DV74" i="22"/>
  <c r="DU74" i="22"/>
  <c r="DT74" i="22"/>
  <c r="DS74" i="22"/>
  <c r="DP74" i="22"/>
  <c r="DO74" i="22"/>
  <c r="DN74" i="22"/>
  <c r="DF74" i="22"/>
  <c r="DE74" i="22"/>
  <c r="DD74" i="22"/>
  <c r="DC74" i="22"/>
  <c r="CZ74" i="22"/>
  <c r="CX74" i="22" s="1"/>
  <c r="CY74" i="22"/>
  <c r="CW74" i="22"/>
  <c r="CS74" i="22"/>
  <c r="CR74" i="22"/>
  <c r="CJ74" i="22"/>
  <c r="CI74" i="22"/>
  <c r="CG74" i="22" s="1"/>
  <c r="CH74" i="22"/>
  <c r="CD74" i="22"/>
  <c r="CB74" i="22" s="1"/>
  <c r="CC74" i="22"/>
  <c r="CA74" i="22" s="1"/>
  <c r="BX74" i="22"/>
  <c r="BW74" i="22"/>
  <c r="BV74" i="22"/>
  <c r="BM74" i="22"/>
  <c r="BL74" i="22"/>
  <c r="BN74" i="22" s="1"/>
  <c r="BH74" i="22"/>
  <c r="BG74" i="22"/>
  <c r="BE74" i="22" s="1"/>
  <c r="BF74" i="22"/>
  <c r="BA74" i="22"/>
  <c r="AZ74" i="22"/>
  <c r="AQ74" i="22"/>
  <c r="AP74" i="22"/>
  <c r="AR74" i="22" s="1"/>
  <c r="AO74" i="22"/>
  <c r="AL74" i="22"/>
  <c r="AK74" i="22"/>
  <c r="AJ74" i="22"/>
  <c r="AI74" i="22"/>
  <c r="AF74" i="22"/>
  <c r="AE74" i="22"/>
  <c r="AD74" i="22"/>
  <c r="V74" i="22"/>
  <c r="U74" i="22"/>
  <c r="T74" i="22"/>
  <c r="S74" i="22"/>
  <c r="P74" i="22"/>
  <c r="N74" i="22" s="1"/>
  <c r="O74" i="22"/>
  <c r="M74" i="22"/>
  <c r="I74" i="22"/>
  <c r="H74" i="22"/>
  <c r="TH73" i="22"/>
  <c r="TG73" i="22"/>
  <c r="TE73" i="22" s="1"/>
  <c r="TF73" i="22"/>
  <c r="TB73" i="22"/>
  <c r="SZ73" i="22" s="1"/>
  <c r="TA73" i="22"/>
  <c r="SY73" i="22" s="1"/>
  <c r="SU73" i="22"/>
  <c r="ST73" i="22"/>
  <c r="SK73" i="22"/>
  <c r="SJ73" i="22"/>
  <c r="SL73" i="22" s="1"/>
  <c r="SF73" i="22"/>
  <c r="SE73" i="22"/>
  <c r="SC73" i="22" s="1"/>
  <c r="SD73" i="22"/>
  <c r="RY73" i="22"/>
  <c r="RX73" i="22"/>
  <c r="RO73" i="22"/>
  <c r="RN73" i="22"/>
  <c r="RP73" i="22" s="1"/>
  <c r="RM73" i="22"/>
  <c r="RJ73" i="22"/>
  <c r="RI73" i="22"/>
  <c r="RH73" i="22"/>
  <c r="RG73" i="22"/>
  <c r="RD73" i="22"/>
  <c r="RC73" i="22"/>
  <c r="RB73" i="22"/>
  <c r="QT73" i="22"/>
  <c r="QS73" i="22"/>
  <c r="QR73" i="22"/>
  <c r="QQ73" i="22"/>
  <c r="QN73" i="22"/>
  <c r="QL73" i="22" s="1"/>
  <c r="QM73" i="22"/>
  <c r="QK73" i="22"/>
  <c r="QG73" i="22"/>
  <c r="QF73" i="22"/>
  <c r="PX73" i="22"/>
  <c r="PW73" i="22"/>
  <c r="PU73" i="22" s="1"/>
  <c r="PV73" i="22"/>
  <c r="PR73" i="22"/>
  <c r="PP73" i="22" s="1"/>
  <c r="PQ73" i="22"/>
  <c r="PO73" i="22" s="1"/>
  <c r="PK73" i="22"/>
  <c r="PJ73" i="22"/>
  <c r="PA73" i="22"/>
  <c r="OZ73" i="22"/>
  <c r="PB73" i="22" s="1"/>
  <c r="OV73" i="22"/>
  <c r="OU73" i="22"/>
  <c r="OS73" i="22" s="1"/>
  <c r="OT73" i="22"/>
  <c r="OO73" i="22"/>
  <c r="ON73" i="22"/>
  <c r="OE73" i="22"/>
  <c r="OD73" i="22"/>
  <c r="OF73" i="22" s="1"/>
  <c r="OC73" i="22"/>
  <c r="NZ73" i="22"/>
  <c r="NY73" i="22"/>
  <c r="NX73" i="22"/>
  <c r="NW73" i="22"/>
  <c r="NT73" i="22"/>
  <c r="NS73" i="22"/>
  <c r="NR73" i="22"/>
  <c r="NJ73" i="22"/>
  <c r="NI73" i="22"/>
  <c r="NH73" i="22"/>
  <c r="NG73" i="22"/>
  <c r="ND73" i="22"/>
  <c r="NB73" i="22" s="1"/>
  <c r="NC73" i="22"/>
  <c r="NA73" i="22"/>
  <c r="MX73" i="22"/>
  <c r="MW73" i="22"/>
  <c r="MV73" i="22"/>
  <c r="MN73" i="22"/>
  <c r="MM73" i="22"/>
  <c r="MK73" i="22" s="1"/>
  <c r="ML73" i="22"/>
  <c r="MH73" i="22"/>
  <c r="MF73" i="22" s="1"/>
  <c r="MG73" i="22"/>
  <c r="ME73" i="22" s="1"/>
  <c r="MB73" i="22"/>
  <c r="MA73" i="22"/>
  <c r="LZ73" i="22"/>
  <c r="LQ73" i="22"/>
  <c r="LP73" i="22"/>
  <c r="LR73" i="22" s="1"/>
  <c r="LL73" i="22"/>
  <c r="LK73" i="22"/>
  <c r="LI73" i="22" s="1"/>
  <c r="LJ73" i="22"/>
  <c r="LE73" i="22"/>
  <c r="LD73" i="22"/>
  <c r="KU73" i="22"/>
  <c r="KT73" i="22"/>
  <c r="KV73" i="22" s="1"/>
  <c r="KS73" i="22"/>
  <c r="KP73" i="22"/>
  <c r="KO73" i="22"/>
  <c r="KN73" i="22"/>
  <c r="KM73" i="22"/>
  <c r="KJ73" i="22"/>
  <c r="KI73" i="22"/>
  <c r="KH73" i="22"/>
  <c r="JZ73" i="22"/>
  <c r="JY73" i="22"/>
  <c r="JX73" i="22"/>
  <c r="JW73" i="22"/>
  <c r="JT73" i="22"/>
  <c r="JR73" i="22" s="1"/>
  <c r="JS73" i="22"/>
  <c r="JQ73" i="22"/>
  <c r="JM73" i="22"/>
  <c r="JL73" i="22"/>
  <c r="JD73" i="22"/>
  <c r="JC73" i="22"/>
  <c r="JA73" i="22" s="1"/>
  <c r="JB73" i="22"/>
  <c r="IX73" i="22"/>
  <c r="IV73" i="22" s="1"/>
  <c r="IW73" i="22"/>
  <c r="IU73" i="22" s="1"/>
  <c r="IR73" i="22"/>
  <c r="IQ73" i="22"/>
  <c r="IP73" i="22"/>
  <c r="IG73" i="22"/>
  <c r="IF73" i="22"/>
  <c r="IH73" i="22" s="1"/>
  <c r="IB73" i="22"/>
  <c r="IA73" i="22"/>
  <c r="HY73" i="22" s="1"/>
  <c r="HZ73" i="22"/>
  <c r="HU73" i="22"/>
  <c r="HT73" i="22"/>
  <c r="HK73" i="22"/>
  <c r="HJ73" i="22"/>
  <c r="HL73" i="22" s="1"/>
  <c r="HI73" i="22"/>
  <c r="HF73" i="22"/>
  <c r="HE73" i="22"/>
  <c r="HD73" i="22"/>
  <c r="HC73" i="22"/>
  <c r="GZ73" i="22"/>
  <c r="GY73" i="22"/>
  <c r="GX73" i="22"/>
  <c r="GP73" i="22"/>
  <c r="GO73" i="22"/>
  <c r="GN73" i="22"/>
  <c r="GM73" i="22"/>
  <c r="GJ73" i="22"/>
  <c r="GH73" i="22" s="1"/>
  <c r="GI73" i="22"/>
  <c r="GG73" i="22"/>
  <c r="GC73" i="22"/>
  <c r="GB73" i="22"/>
  <c r="FT73" i="22"/>
  <c r="FS73" i="22"/>
  <c r="FQ73" i="22" s="1"/>
  <c r="FR73" i="22"/>
  <c r="FN73" i="22"/>
  <c r="FL73" i="22" s="1"/>
  <c r="FM73" i="22"/>
  <c r="FK73" i="22" s="1"/>
  <c r="FG73" i="22"/>
  <c r="FF73" i="22"/>
  <c r="EW73" i="22"/>
  <c r="EL73" i="22" s="1"/>
  <c r="EV73" i="22"/>
  <c r="EX73" i="22" s="1"/>
  <c r="EU73" i="22"/>
  <c r="ER73" i="22"/>
  <c r="EQ73" i="22"/>
  <c r="EP73" i="22"/>
  <c r="EO73" i="22"/>
  <c r="EK73" i="22"/>
  <c r="EJ73" i="22"/>
  <c r="EB73" i="22"/>
  <c r="EA73" i="22"/>
  <c r="DZ73" i="22"/>
  <c r="DY73" i="22"/>
  <c r="DV73" i="22"/>
  <c r="DT73" i="22" s="1"/>
  <c r="DU73" i="22"/>
  <c r="DS73" i="22"/>
  <c r="DP73" i="22"/>
  <c r="DO73" i="22"/>
  <c r="DN73" i="22"/>
  <c r="DF73" i="22"/>
  <c r="DE73" i="22"/>
  <c r="DC73" i="22" s="1"/>
  <c r="DD73" i="22"/>
  <c r="CZ73" i="22"/>
  <c r="CX73" i="22" s="1"/>
  <c r="CY73" i="22"/>
  <c r="CW73" i="22"/>
  <c r="CS73" i="22"/>
  <c r="CR73" i="22"/>
  <c r="CJ73" i="22"/>
  <c r="CI73" i="22"/>
  <c r="CG73" i="22" s="1"/>
  <c r="CH73" i="22"/>
  <c r="CD73" i="22"/>
  <c r="CB73" i="22" s="1"/>
  <c r="CC73" i="22"/>
  <c r="CA73" i="22" s="1"/>
  <c r="BW73" i="22"/>
  <c r="BV73" i="22"/>
  <c r="BM73" i="22"/>
  <c r="BL73" i="22"/>
  <c r="BN73" i="22" s="1"/>
  <c r="BK73" i="22"/>
  <c r="BH73" i="22"/>
  <c r="BF73" i="22" s="1"/>
  <c r="BG73" i="22"/>
  <c r="BE73" i="22"/>
  <c r="BB73" i="22"/>
  <c r="BA73" i="22"/>
  <c r="AZ73" i="22"/>
  <c r="AR73" i="22"/>
  <c r="AQ73" i="22"/>
  <c r="AO73" i="22" s="1"/>
  <c r="AP73" i="22"/>
  <c r="AL73" i="22"/>
  <c r="AJ73" i="22" s="1"/>
  <c r="AK73" i="22"/>
  <c r="AI73" i="22" s="1"/>
  <c r="AE73" i="22"/>
  <c r="AD73" i="22"/>
  <c r="U73" i="22"/>
  <c r="S73" i="22" s="1"/>
  <c r="T73" i="22"/>
  <c r="V73" i="22" s="1"/>
  <c r="P73" i="22"/>
  <c r="O73" i="22"/>
  <c r="M73" i="22" s="1"/>
  <c r="N73" i="22"/>
  <c r="I73" i="22"/>
  <c r="H73" i="22"/>
  <c r="TG72" i="22"/>
  <c r="SV72" i="22" s="1"/>
  <c r="TF72" i="22"/>
  <c r="TH72" i="22" s="1"/>
  <c r="TE72" i="22"/>
  <c r="TB72" i="22"/>
  <c r="TA72" i="22"/>
  <c r="SZ72" i="22"/>
  <c r="SY72" i="22"/>
  <c r="SU72" i="22"/>
  <c r="ST72" i="22"/>
  <c r="SL72" i="22"/>
  <c r="SK72" i="22"/>
  <c r="SJ72" i="22"/>
  <c r="SI72" i="22"/>
  <c r="SF72" i="22"/>
  <c r="SD72" i="22" s="1"/>
  <c r="SE72" i="22"/>
  <c r="SC72" i="22"/>
  <c r="RZ72" i="22"/>
  <c r="RY72" i="22"/>
  <c r="RX72" i="22"/>
  <c r="RP72" i="22"/>
  <c r="RO72" i="22"/>
  <c r="RM72" i="22" s="1"/>
  <c r="RN72" i="22"/>
  <c r="RJ72" i="22"/>
  <c r="RH72" i="22" s="1"/>
  <c r="RI72" i="22"/>
  <c r="RG72" i="22" s="1"/>
  <c r="RC72" i="22"/>
  <c r="RB72" i="22"/>
  <c r="QS72" i="22"/>
  <c r="QQ72" i="22" s="1"/>
  <c r="QR72" i="22"/>
  <c r="QT72" i="22" s="1"/>
  <c r="QN72" i="22"/>
  <c r="QM72" i="22"/>
  <c r="QK72" i="22" s="1"/>
  <c r="QL72" i="22"/>
  <c r="QG72" i="22"/>
  <c r="QF72" i="22"/>
  <c r="PW72" i="22"/>
  <c r="PL72" i="22" s="1"/>
  <c r="PV72" i="22"/>
  <c r="PX72" i="22" s="1"/>
  <c r="PU72" i="22"/>
  <c r="PR72" i="22"/>
  <c r="PQ72" i="22"/>
  <c r="PP72" i="22"/>
  <c r="PO72" i="22"/>
  <c r="PK72" i="22"/>
  <c r="PJ72" i="22"/>
  <c r="PB72" i="22"/>
  <c r="PA72" i="22"/>
  <c r="OZ72" i="22"/>
  <c r="OY72" i="22"/>
  <c r="OV72" i="22"/>
  <c r="OT72" i="22" s="1"/>
  <c r="OU72" i="22"/>
  <c r="OS72" i="22"/>
  <c r="OP72" i="22"/>
  <c r="OO72" i="22"/>
  <c r="ON72" i="22"/>
  <c r="OF72" i="22"/>
  <c r="OE72" i="22"/>
  <c r="OC72" i="22" s="1"/>
  <c r="OD72" i="22"/>
  <c r="NZ72" i="22"/>
  <c r="NX72" i="22" s="1"/>
  <c r="NY72" i="22"/>
  <c r="NW72" i="22" s="1"/>
  <c r="NS72" i="22"/>
  <c r="NR72" i="22"/>
  <c r="NI72" i="22"/>
  <c r="NG72" i="22" s="1"/>
  <c r="NH72" i="22"/>
  <c r="NJ72" i="22" s="1"/>
  <c r="ND72" i="22"/>
  <c r="NC72" i="22"/>
  <c r="NA72" i="22" s="1"/>
  <c r="NB72" i="22"/>
  <c r="MW72" i="22"/>
  <c r="MV72" i="22"/>
  <c r="MM72" i="22"/>
  <c r="ML72" i="22"/>
  <c r="MN72" i="22" s="1"/>
  <c r="MK72" i="22"/>
  <c r="MH72" i="22"/>
  <c r="MG72" i="22"/>
  <c r="MF72" i="22"/>
  <c r="ME72" i="22"/>
  <c r="MB72" i="22"/>
  <c r="MA72" i="22"/>
  <c r="LZ72" i="22"/>
  <c r="LR72" i="22"/>
  <c r="LQ72" i="22"/>
  <c r="LP72" i="22"/>
  <c r="LO72" i="22"/>
  <c r="LL72" i="22"/>
  <c r="LJ72" i="22" s="1"/>
  <c r="LK72" i="22"/>
  <c r="LI72" i="22"/>
  <c r="LF72" i="22"/>
  <c r="LE72" i="22"/>
  <c r="LD72" i="22"/>
  <c r="KV72" i="22"/>
  <c r="KU72" i="22"/>
  <c r="KS72" i="22" s="1"/>
  <c r="KT72" i="22"/>
  <c r="KP72" i="22"/>
  <c r="KN72" i="22" s="1"/>
  <c r="KO72" i="22"/>
  <c r="KM72" i="22" s="1"/>
  <c r="KI72" i="22"/>
  <c r="KH72" i="22"/>
  <c r="JY72" i="22"/>
  <c r="JW72" i="22" s="1"/>
  <c r="JX72" i="22"/>
  <c r="JZ72" i="22" s="1"/>
  <c r="JT72" i="22"/>
  <c r="JS72" i="22"/>
  <c r="JQ72" i="22" s="1"/>
  <c r="JR72" i="22"/>
  <c r="JM72" i="22"/>
  <c r="JL72" i="22"/>
  <c r="JC72" i="22"/>
  <c r="JB72" i="22"/>
  <c r="JD72" i="22" s="1"/>
  <c r="JA72" i="22"/>
  <c r="IX72" i="22"/>
  <c r="IW72" i="22"/>
  <c r="IV72" i="22"/>
  <c r="IU72" i="22"/>
  <c r="IR72" i="22"/>
  <c r="IQ72" i="22"/>
  <c r="IP72" i="22"/>
  <c r="IH72" i="22"/>
  <c r="IG72" i="22"/>
  <c r="IF72" i="22"/>
  <c r="IE72" i="22"/>
  <c r="IB72" i="22"/>
  <c r="HZ72" i="22" s="1"/>
  <c r="IA72" i="22"/>
  <c r="HY72" i="22"/>
  <c r="HV72" i="22"/>
  <c r="HU72" i="22"/>
  <c r="HT72" i="22"/>
  <c r="HL72" i="22"/>
  <c r="HK72" i="22"/>
  <c r="HI72" i="22" s="1"/>
  <c r="HJ72" i="22"/>
  <c r="HF72" i="22"/>
  <c r="HD72" i="22" s="1"/>
  <c r="HE72" i="22"/>
  <c r="HC72" i="22" s="1"/>
  <c r="GY72" i="22"/>
  <c r="GX72" i="22"/>
  <c r="GO72" i="22"/>
  <c r="GM72" i="22" s="1"/>
  <c r="GN72" i="22"/>
  <c r="GP72" i="22" s="1"/>
  <c r="GJ72" i="22"/>
  <c r="GI72" i="22"/>
  <c r="GG72" i="22" s="1"/>
  <c r="GH72" i="22"/>
  <c r="GC72" i="22"/>
  <c r="GB72" i="22"/>
  <c r="FS72" i="22"/>
  <c r="FR72" i="22"/>
  <c r="FT72" i="22" s="1"/>
  <c r="FQ72" i="22"/>
  <c r="FN72" i="22"/>
  <c r="FM72" i="22"/>
  <c r="FL72" i="22"/>
  <c r="FK72" i="22"/>
  <c r="FH72" i="22"/>
  <c r="FG72" i="22"/>
  <c r="FF72" i="22"/>
  <c r="EX72" i="22"/>
  <c r="EW72" i="22"/>
  <c r="EV72" i="22"/>
  <c r="EU72" i="22"/>
  <c r="ER72" i="22"/>
  <c r="EP72" i="22" s="1"/>
  <c r="EQ72" i="22"/>
  <c r="EO72" i="22"/>
  <c r="EL72" i="22"/>
  <c r="EK72" i="22"/>
  <c r="EJ72" i="22"/>
  <c r="EB72" i="22"/>
  <c r="EA72" i="22"/>
  <c r="DY72" i="22" s="1"/>
  <c r="DZ72" i="22"/>
  <c r="DV72" i="22"/>
  <c r="DT72" i="22" s="1"/>
  <c r="DU72" i="22"/>
  <c r="DS72" i="22" s="1"/>
  <c r="DO72" i="22"/>
  <c r="DN72" i="22"/>
  <c r="DE72" i="22"/>
  <c r="DC72" i="22" s="1"/>
  <c r="DD72" i="22"/>
  <c r="DF72" i="22" s="1"/>
  <c r="CZ72" i="22"/>
  <c r="CY72" i="22"/>
  <c r="CW72" i="22" s="1"/>
  <c r="CX72" i="22"/>
  <c r="CS72" i="22"/>
  <c r="CR72" i="22"/>
  <c r="CI72" i="22"/>
  <c r="CH72" i="22"/>
  <c r="CJ72" i="22" s="1"/>
  <c r="CG72" i="22"/>
  <c r="CD72" i="22"/>
  <c r="CC72" i="22"/>
  <c r="CB72" i="22"/>
  <c r="CA72" i="22"/>
  <c r="BX72" i="22"/>
  <c r="BW72" i="22"/>
  <c r="BV72" i="22"/>
  <c r="BN72" i="22"/>
  <c r="BM72" i="22"/>
  <c r="BL72" i="22"/>
  <c r="BK72" i="22"/>
  <c r="BH72" i="22"/>
  <c r="BF72" i="22" s="1"/>
  <c r="BG72" i="22"/>
  <c r="BE72" i="22"/>
  <c r="BB72" i="22"/>
  <c r="BA72" i="22"/>
  <c r="AZ72" i="22"/>
  <c r="AR72" i="22"/>
  <c r="AQ72" i="22"/>
  <c r="AO72" i="22" s="1"/>
  <c r="AP72" i="22"/>
  <c r="AL72" i="22"/>
  <c r="AJ72" i="22" s="1"/>
  <c r="AK72" i="22"/>
  <c r="AI72" i="22" s="1"/>
  <c r="AE72" i="22"/>
  <c r="AD72" i="22"/>
  <c r="U72" i="22"/>
  <c r="S72" i="22" s="1"/>
  <c r="T72" i="22"/>
  <c r="V72" i="22" s="1"/>
  <c r="P72" i="22"/>
  <c r="O72" i="22"/>
  <c r="M72" i="22" s="1"/>
  <c r="N72" i="22"/>
  <c r="I72" i="22"/>
  <c r="H72" i="22"/>
  <c r="TG71" i="22"/>
  <c r="TF71" i="22"/>
  <c r="TH71" i="22" s="1"/>
  <c r="TE71" i="22"/>
  <c r="TB71" i="22"/>
  <c r="TA71" i="22"/>
  <c r="SZ71" i="22"/>
  <c r="SY71" i="22"/>
  <c r="SV71" i="22"/>
  <c r="SU71" i="22"/>
  <c r="ST81" i="22" s="1"/>
  <c r="ST71" i="22"/>
  <c r="ST80" i="22" s="1"/>
  <c r="ST78" i="22" s="1"/>
  <c r="SL71" i="22"/>
  <c r="SK71" i="22"/>
  <c r="SJ71" i="22"/>
  <c r="SI71" i="22"/>
  <c r="SF71" i="22"/>
  <c r="SD71" i="22" s="1"/>
  <c r="SE71" i="22"/>
  <c r="SC71" i="22"/>
  <c r="RZ71" i="22"/>
  <c r="RY71" i="22"/>
  <c r="RX81" i="22" s="1"/>
  <c r="RX71" i="22"/>
  <c r="RX80" i="22" s="1"/>
  <c r="RP71" i="22"/>
  <c r="RO71" i="22"/>
  <c r="RM71" i="22" s="1"/>
  <c r="RN71" i="22"/>
  <c r="RJ71" i="22"/>
  <c r="RH71" i="22" s="1"/>
  <c r="RI71" i="22"/>
  <c r="RG71" i="22" s="1"/>
  <c r="RC71" i="22"/>
  <c r="RB81" i="22" s="1"/>
  <c r="RB71" i="22"/>
  <c r="RB80" i="22" s="1"/>
  <c r="QS71" i="22"/>
  <c r="QQ71" i="22" s="1"/>
  <c r="QR71" i="22"/>
  <c r="QT71" i="22" s="1"/>
  <c r="QN71" i="22"/>
  <c r="QM71" i="22"/>
  <c r="QK71" i="22" s="1"/>
  <c r="QL71" i="22"/>
  <c r="QG71" i="22"/>
  <c r="QF81" i="22" s="1"/>
  <c r="QF71" i="22"/>
  <c r="QF80" i="22" s="1"/>
  <c r="QF78" i="22" s="1"/>
  <c r="PW71" i="22"/>
  <c r="PV71" i="22"/>
  <c r="PX71" i="22" s="1"/>
  <c r="PU71" i="22"/>
  <c r="PR71" i="22"/>
  <c r="PQ71" i="22"/>
  <c r="PP71" i="22"/>
  <c r="PO71" i="22"/>
  <c r="PL71" i="22"/>
  <c r="PK71" i="22"/>
  <c r="PJ81" i="22" s="1"/>
  <c r="PJ71" i="22"/>
  <c r="PJ80" i="22" s="1"/>
  <c r="PJ78" i="22" s="1"/>
  <c r="PB71" i="22"/>
  <c r="PA71" i="22"/>
  <c r="OZ71" i="22"/>
  <c r="OY71" i="22"/>
  <c r="OV71" i="22"/>
  <c r="OT71" i="22" s="1"/>
  <c r="OU71" i="22"/>
  <c r="OS71" i="22"/>
  <c r="OP71" i="22"/>
  <c r="OO71" i="22"/>
  <c r="ON81" i="22" s="1"/>
  <c r="ON71" i="22"/>
  <c r="ON80" i="22" s="1"/>
  <c r="OF71" i="22"/>
  <c r="OE71" i="22"/>
  <c r="OC71" i="22" s="1"/>
  <c r="OD71" i="22"/>
  <c r="NZ71" i="22"/>
  <c r="NX71" i="22" s="1"/>
  <c r="NY71" i="22"/>
  <c r="NW71" i="22" s="1"/>
  <c r="NS71" i="22"/>
  <c r="NR81" i="22" s="1"/>
  <c r="NR71" i="22"/>
  <c r="NI71" i="22"/>
  <c r="NG71" i="22" s="1"/>
  <c r="NH71" i="22"/>
  <c r="NJ71" i="22" s="1"/>
  <c r="ND71" i="22"/>
  <c r="NC71" i="22"/>
  <c r="NA71" i="22" s="1"/>
  <c r="NB71" i="22"/>
  <c r="MW71" i="22"/>
  <c r="MV81" i="22" s="1"/>
  <c r="MV71" i="22"/>
  <c r="MV80" i="22" s="1"/>
  <c r="MV78" i="22" s="1"/>
  <c r="MM71" i="22"/>
  <c r="ML71" i="22"/>
  <c r="MN71" i="22" s="1"/>
  <c r="MK71" i="22"/>
  <c r="MH71" i="22"/>
  <c r="MG71" i="22"/>
  <c r="MF71" i="22"/>
  <c r="ME71" i="22"/>
  <c r="MB71" i="22"/>
  <c r="MA71" i="22"/>
  <c r="LZ81" i="22" s="1"/>
  <c r="LZ71" i="22"/>
  <c r="LZ80" i="22" s="1"/>
  <c r="LZ78" i="22" s="1"/>
  <c r="LR71" i="22"/>
  <c r="LQ71" i="22"/>
  <c r="LP71" i="22"/>
  <c r="LO71" i="22"/>
  <c r="LL71" i="22"/>
  <c r="LJ71" i="22" s="1"/>
  <c r="LK71" i="22"/>
  <c r="LI71" i="22"/>
  <c r="LF71" i="22"/>
  <c r="LE71" i="22"/>
  <c r="LD71" i="22"/>
  <c r="LD80" i="22" s="1"/>
  <c r="KV71" i="22"/>
  <c r="KU71" i="22"/>
  <c r="KS71" i="22" s="1"/>
  <c r="KT71" i="22"/>
  <c r="KP71" i="22"/>
  <c r="KN71" i="22" s="1"/>
  <c r="KO71" i="22"/>
  <c r="KM71" i="22" s="1"/>
  <c r="KI71" i="22"/>
  <c r="KH81" i="22" s="1"/>
  <c r="KH71" i="22"/>
  <c r="KH80" i="22" s="1"/>
  <c r="JY71" i="22"/>
  <c r="JW71" i="22" s="1"/>
  <c r="JX71" i="22"/>
  <c r="JZ71" i="22" s="1"/>
  <c r="JT71" i="22"/>
  <c r="JS71" i="22"/>
  <c r="JQ71" i="22" s="1"/>
  <c r="JR71" i="22"/>
  <c r="JM71" i="22"/>
  <c r="JL81" i="22" s="1"/>
  <c r="JL71" i="22"/>
  <c r="JL80" i="22" s="1"/>
  <c r="JL78" i="22" s="1"/>
  <c r="JC71" i="22"/>
  <c r="JB71" i="22"/>
  <c r="JD71" i="22" s="1"/>
  <c r="JA71" i="22"/>
  <c r="IX71" i="22"/>
  <c r="IW71" i="22"/>
  <c r="IV71" i="22"/>
  <c r="IU71" i="22"/>
  <c r="IR71" i="22"/>
  <c r="IP79" i="22" s="1"/>
  <c r="IQ71" i="22"/>
  <c r="IP71" i="22"/>
  <c r="IP80" i="22" s="1"/>
  <c r="IH71" i="22"/>
  <c r="IG71" i="22"/>
  <c r="IF71" i="22"/>
  <c r="IE71" i="22"/>
  <c r="IB71" i="22"/>
  <c r="HZ71" i="22" s="1"/>
  <c r="IA71" i="22"/>
  <c r="HY71" i="22"/>
  <c r="HV71" i="22"/>
  <c r="HU71" i="22"/>
  <c r="HT81" i="22" s="1"/>
  <c r="HT71" i="22"/>
  <c r="HL71" i="22"/>
  <c r="HK71" i="22"/>
  <c r="HI71" i="22" s="1"/>
  <c r="HJ71" i="22"/>
  <c r="HF71" i="22"/>
  <c r="HD71" i="22" s="1"/>
  <c r="HE71" i="22"/>
  <c r="HC71" i="22" s="1"/>
  <c r="GY71" i="22"/>
  <c r="GX81" i="22" s="1"/>
  <c r="GX71" i="22"/>
  <c r="GX80" i="22" s="1"/>
  <c r="GO71" i="22"/>
  <c r="GM71" i="22" s="1"/>
  <c r="GN71" i="22"/>
  <c r="GP71" i="22" s="1"/>
  <c r="GJ71" i="22"/>
  <c r="GI71" i="22"/>
  <c r="GG71" i="22" s="1"/>
  <c r="GH71" i="22"/>
  <c r="GC71" i="22"/>
  <c r="GB81" i="22" s="1"/>
  <c r="GB71" i="22"/>
  <c r="GB80" i="22" s="1"/>
  <c r="GB78" i="22" s="1"/>
  <c r="FS71" i="22"/>
  <c r="FR71" i="22"/>
  <c r="FT71" i="22" s="1"/>
  <c r="FQ71" i="22"/>
  <c r="FN71" i="22"/>
  <c r="FM71" i="22"/>
  <c r="FL71" i="22"/>
  <c r="FK71" i="22"/>
  <c r="FH71" i="22"/>
  <c r="FG71" i="22"/>
  <c r="FF71" i="22"/>
  <c r="FF80" i="22" s="1"/>
  <c r="EX71" i="22"/>
  <c r="EW71" i="22"/>
  <c r="EV71" i="22"/>
  <c r="EU71" i="22"/>
  <c r="ER71" i="22"/>
  <c r="EP71" i="22" s="1"/>
  <c r="EQ71" i="22"/>
  <c r="EO71" i="22"/>
  <c r="EL71" i="22"/>
  <c r="EK71" i="22"/>
  <c r="EJ81" i="22" s="1"/>
  <c r="EJ71" i="22"/>
  <c r="EJ80" i="22" s="1"/>
  <c r="EB71" i="22"/>
  <c r="EA71" i="22"/>
  <c r="DY71" i="22" s="1"/>
  <c r="DZ71" i="22"/>
  <c r="DV71" i="22"/>
  <c r="DT71" i="22" s="1"/>
  <c r="DU71" i="22"/>
  <c r="DS71" i="22" s="1"/>
  <c r="DO71" i="22"/>
  <c r="DN81" i="22" s="1"/>
  <c r="DN71" i="22"/>
  <c r="DN80" i="22" s="1"/>
  <c r="DE71" i="22"/>
  <c r="DC71" i="22" s="1"/>
  <c r="DD71" i="22"/>
  <c r="DF71" i="22" s="1"/>
  <c r="CZ71" i="22"/>
  <c r="CY71" i="22"/>
  <c r="CW71" i="22" s="1"/>
  <c r="CX71" i="22"/>
  <c r="CS71" i="22"/>
  <c r="CR81" i="22" s="1"/>
  <c r="CR71" i="22"/>
  <c r="CR80" i="22" s="1"/>
  <c r="CR78" i="22" s="1"/>
  <c r="CI71" i="22"/>
  <c r="CH71" i="22"/>
  <c r="CJ71" i="22" s="1"/>
  <c r="CG71" i="22"/>
  <c r="CD71" i="22"/>
  <c r="CC71" i="22"/>
  <c r="CB71" i="22"/>
  <c r="CA71" i="22"/>
  <c r="BX71" i="22"/>
  <c r="BW71" i="22"/>
  <c r="BV71" i="22"/>
  <c r="BV80" i="22" s="1"/>
  <c r="BN71" i="22"/>
  <c r="BM71" i="22"/>
  <c r="BL71" i="22"/>
  <c r="BK71" i="22"/>
  <c r="BH71" i="22"/>
  <c r="BF71" i="22" s="1"/>
  <c r="BG71" i="22"/>
  <c r="BE71" i="22"/>
  <c r="BB71" i="22"/>
  <c r="BA71" i="22"/>
  <c r="AZ81" i="22" s="1"/>
  <c r="AZ71" i="22"/>
  <c r="AR71" i="22"/>
  <c r="AQ71" i="22"/>
  <c r="AO71" i="22" s="1"/>
  <c r="AP71" i="22"/>
  <c r="AL71" i="22"/>
  <c r="AJ71" i="22" s="1"/>
  <c r="AK71" i="22"/>
  <c r="AI71" i="22" s="1"/>
  <c r="AE71" i="22"/>
  <c r="AD81" i="22" s="1"/>
  <c r="AD71" i="22"/>
  <c r="AD80" i="22" s="1"/>
  <c r="U71" i="22"/>
  <c r="S71" i="22" s="1"/>
  <c r="T71" i="22"/>
  <c r="V71" i="22" s="1"/>
  <c r="P71" i="22"/>
  <c r="O71" i="22"/>
  <c r="M71" i="22" s="1"/>
  <c r="N71" i="22"/>
  <c r="I71" i="22"/>
  <c r="H81" i="22" s="1"/>
  <c r="H71" i="22"/>
  <c r="H80" i="22" s="1"/>
  <c r="H78" i="22" s="1"/>
  <c r="TG60" i="22"/>
  <c r="TF60" i="22"/>
  <c r="TH60" i="22" s="1"/>
  <c r="TE60" i="22"/>
  <c r="TB60" i="22"/>
  <c r="TA60" i="22"/>
  <c r="SZ60" i="22"/>
  <c r="SY60" i="22"/>
  <c r="SV60" i="22"/>
  <c r="SU60" i="22"/>
  <c r="ST60" i="22"/>
  <c r="SK60" i="22"/>
  <c r="RZ60" i="22" s="1"/>
  <c r="SJ60" i="22"/>
  <c r="SL60" i="22" s="1"/>
  <c r="SI60" i="22"/>
  <c r="SF60" i="22"/>
  <c r="SE60" i="22"/>
  <c r="SD60" i="22"/>
  <c r="SC60" i="22"/>
  <c r="RY60" i="22"/>
  <c r="RX60" i="22"/>
  <c r="RO60" i="22"/>
  <c r="RN60" i="22"/>
  <c r="RP60" i="22" s="1"/>
  <c r="RM60" i="22"/>
  <c r="RJ60" i="22"/>
  <c r="RI60" i="22"/>
  <c r="RH60" i="22"/>
  <c r="RG60" i="22"/>
  <c r="RD60" i="22"/>
  <c r="RC60" i="22"/>
  <c r="RB60" i="22"/>
  <c r="QT60" i="22"/>
  <c r="QS60" i="22"/>
  <c r="QH60" i="22" s="1"/>
  <c r="QR60" i="22"/>
  <c r="QQ60" i="22"/>
  <c r="QN60" i="22"/>
  <c r="QL60" i="22" s="1"/>
  <c r="QM60" i="22"/>
  <c r="QK60" i="22"/>
  <c r="QG60" i="22"/>
  <c r="QF60" i="22"/>
  <c r="PW60" i="22"/>
  <c r="PU60" i="22" s="1"/>
  <c r="PV60" i="22"/>
  <c r="PX60" i="22" s="1"/>
  <c r="PR60" i="22"/>
  <c r="PQ60" i="22"/>
  <c r="PO60" i="22" s="1"/>
  <c r="PP60" i="22"/>
  <c r="PL60" i="22"/>
  <c r="PK60" i="22"/>
  <c r="PJ60" i="22"/>
  <c r="PA60" i="22"/>
  <c r="OP60" i="22" s="1"/>
  <c r="OZ60" i="22"/>
  <c r="PB60" i="22" s="1"/>
  <c r="OY60" i="22"/>
  <c r="OV60" i="22"/>
  <c r="OU60" i="22"/>
  <c r="OT60" i="22"/>
  <c r="OS60" i="22"/>
  <c r="OO60" i="22"/>
  <c r="ON60" i="22"/>
  <c r="OE60" i="22"/>
  <c r="OD60" i="22"/>
  <c r="OF60" i="22" s="1"/>
  <c r="OC60" i="22"/>
  <c r="NZ60" i="22"/>
  <c r="NY60" i="22"/>
  <c r="NX60" i="22"/>
  <c r="NW60" i="22"/>
  <c r="NT60" i="22"/>
  <c r="NS60" i="22"/>
  <c r="NR60" i="22"/>
  <c r="NJ60" i="22"/>
  <c r="NI60" i="22"/>
  <c r="MX60" i="22" s="1"/>
  <c r="NH60" i="22"/>
  <c r="NG60" i="22"/>
  <c r="ND60" i="22"/>
  <c r="NB60" i="22" s="1"/>
  <c r="NC60" i="22"/>
  <c r="NA60" i="22"/>
  <c r="MW60" i="22"/>
  <c r="MV60" i="22"/>
  <c r="MM60" i="22"/>
  <c r="MK60" i="22" s="1"/>
  <c r="ML60" i="22"/>
  <c r="MN60" i="22" s="1"/>
  <c r="MH60" i="22"/>
  <c r="MG60" i="22"/>
  <c r="ME60" i="22" s="1"/>
  <c r="MF60" i="22"/>
  <c r="MB60" i="22"/>
  <c r="MA60" i="22"/>
  <c r="LZ60" i="22"/>
  <c r="LQ60" i="22"/>
  <c r="LF60" i="22" s="1"/>
  <c r="LP60" i="22"/>
  <c r="LR60" i="22" s="1"/>
  <c r="LO60" i="22"/>
  <c r="LL60" i="22"/>
  <c r="LK60" i="22"/>
  <c r="LJ60" i="22"/>
  <c r="LI60" i="22"/>
  <c r="LE60" i="22"/>
  <c r="LD60" i="22"/>
  <c r="KU60" i="22"/>
  <c r="KT60" i="22"/>
  <c r="KV60" i="22" s="1"/>
  <c r="KS60" i="22"/>
  <c r="KP60" i="22"/>
  <c r="KO60" i="22"/>
  <c r="KN60" i="22"/>
  <c r="KM60" i="22"/>
  <c r="KJ60" i="22"/>
  <c r="KI60" i="22"/>
  <c r="KH60" i="22"/>
  <c r="JZ60" i="22"/>
  <c r="JY60" i="22"/>
  <c r="JN60" i="22" s="1"/>
  <c r="JX60" i="22"/>
  <c r="JW60" i="22"/>
  <c r="JT60" i="22"/>
  <c r="JR60" i="22" s="1"/>
  <c r="JS60" i="22"/>
  <c r="JQ60" i="22"/>
  <c r="JM60" i="22"/>
  <c r="JL60" i="22"/>
  <c r="JC60" i="22"/>
  <c r="JA60" i="22" s="1"/>
  <c r="JB60" i="22"/>
  <c r="JD60" i="22" s="1"/>
  <c r="IX60" i="22"/>
  <c r="IW60" i="22"/>
  <c r="IU60" i="22" s="1"/>
  <c r="IV60" i="22"/>
  <c r="IR60" i="22"/>
  <c r="IQ60" i="22"/>
  <c r="IP60" i="22"/>
  <c r="IG60" i="22"/>
  <c r="HV60" i="22" s="1"/>
  <c r="IF60" i="22"/>
  <c r="IH60" i="22" s="1"/>
  <c r="IE60" i="22"/>
  <c r="IB60" i="22"/>
  <c r="IA60" i="22"/>
  <c r="HZ60" i="22"/>
  <c r="HY60" i="22"/>
  <c r="HU60" i="22"/>
  <c r="HT60" i="22"/>
  <c r="HK60" i="22"/>
  <c r="HJ60" i="22"/>
  <c r="HL60" i="22" s="1"/>
  <c r="HI60" i="22"/>
  <c r="HF60" i="22"/>
  <c r="HE60" i="22"/>
  <c r="HD60" i="22"/>
  <c r="HC60" i="22"/>
  <c r="GZ60" i="22"/>
  <c r="GY60" i="22"/>
  <c r="GX60" i="22"/>
  <c r="GP60" i="22"/>
  <c r="GO60" i="22"/>
  <c r="GD60" i="22" s="1"/>
  <c r="GN60" i="22"/>
  <c r="GM60" i="22"/>
  <c r="GJ60" i="22"/>
  <c r="GH60" i="22" s="1"/>
  <c r="GI60" i="22"/>
  <c r="GG60" i="22" s="1"/>
  <c r="GC60" i="22"/>
  <c r="GB60" i="22"/>
  <c r="FS60" i="22"/>
  <c r="FQ60" i="22" s="1"/>
  <c r="FR60" i="22"/>
  <c r="FT60" i="22" s="1"/>
  <c r="FN60" i="22"/>
  <c r="FL60" i="22" s="1"/>
  <c r="FM60" i="22"/>
  <c r="FK60" i="22" s="1"/>
  <c r="FH60" i="22"/>
  <c r="FG60" i="22"/>
  <c r="FF60" i="22"/>
  <c r="EW60" i="22"/>
  <c r="EL60" i="22" s="1"/>
  <c r="EV60" i="22"/>
  <c r="EX60" i="22" s="1"/>
  <c r="EU60" i="22"/>
  <c r="ER60" i="22"/>
  <c r="EQ60" i="22"/>
  <c r="EP60" i="22"/>
  <c r="EO60" i="22"/>
  <c r="EK60" i="22"/>
  <c r="EJ60" i="22"/>
  <c r="EB60" i="22"/>
  <c r="EA60" i="22"/>
  <c r="DZ60" i="22"/>
  <c r="DY60" i="22"/>
  <c r="DV60" i="22"/>
  <c r="DT60" i="22" s="1"/>
  <c r="DU60" i="22"/>
  <c r="DS60" i="22"/>
  <c r="DP60" i="22"/>
  <c r="DO60" i="22"/>
  <c r="DN60" i="22"/>
  <c r="DF60" i="22"/>
  <c r="DE60" i="22"/>
  <c r="CT60" i="22" s="1"/>
  <c r="DD60" i="22"/>
  <c r="CZ60" i="22"/>
  <c r="CX60" i="22" s="1"/>
  <c r="CY60" i="22"/>
  <c r="CW60" i="22" s="1"/>
  <c r="CS60" i="22"/>
  <c r="CR60" i="22"/>
  <c r="CJ60" i="22"/>
  <c r="CI60" i="22"/>
  <c r="CG60" i="22" s="1"/>
  <c r="CH60" i="22"/>
  <c r="CD60" i="22"/>
  <c r="CC60" i="22"/>
  <c r="CA60" i="22" s="1"/>
  <c r="CB60" i="22"/>
  <c r="BX60" i="22"/>
  <c r="BW60" i="22"/>
  <c r="BV60" i="22"/>
  <c r="BM60" i="22"/>
  <c r="BB60" i="22" s="1"/>
  <c r="BL60" i="22"/>
  <c r="BN60" i="22" s="1"/>
  <c r="BH60" i="22"/>
  <c r="BG60" i="22"/>
  <c r="BE60" i="22" s="1"/>
  <c r="BF60" i="22"/>
  <c r="BA60" i="22"/>
  <c r="AZ60" i="22"/>
  <c r="AQ60" i="22"/>
  <c r="AP60" i="22"/>
  <c r="AR60" i="22" s="1"/>
  <c r="AO60" i="22"/>
  <c r="AL60" i="22"/>
  <c r="AK60" i="22"/>
  <c r="AJ60" i="22"/>
  <c r="AI60" i="22"/>
  <c r="AF60" i="22"/>
  <c r="AE60" i="22"/>
  <c r="AD60" i="22"/>
  <c r="V60" i="22"/>
  <c r="U60" i="22"/>
  <c r="J60" i="22" s="1"/>
  <c r="T60" i="22"/>
  <c r="S60" i="22"/>
  <c r="P60" i="22"/>
  <c r="N60" i="22" s="1"/>
  <c r="O60" i="22"/>
  <c r="M60" i="22" s="1"/>
  <c r="I60" i="22"/>
  <c r="H60" i="22"/>
  <c r="TG59" i="22"/>
  <c r="TE59" i="22" s="1"/>
  <c r="TF59" i="22"/>
  <c r="TH59" i="22" s="1"/>
  <c r="TB59" i="22"/>
  <c r="SZ59" i="22" s="1"/>
  <c r="TA59" i="22"/>
  <c r="SY59" i="22" s="1"/>
  <c r="SV59" i="22"/>
  <c r="SU59" i="22"/>
  <c r="ST59" i="22"/>
  <c r="SK59" i="22"/>
  <c r="RZ59" i="22" s="1"/>
  <c r="SJ59" i="22"/>
  <c r="SL59" i="22" s="1"/>
  <c r="SI59" i="22"/>
  <c r="SF59" i="22"/>
  <c r="SE59" i="22"/>
  <c r="SD59" i="22"/>
  <c r="SC59" i="22"/>
  <c r="RY59" i="22"/>
  <c r="RX59" i="22"/>
  <c r="RP59" i="22"/>
  <c r="RO59" i="22"/>
  <c r="RN59" i="22"/>
  <c r="RM59" i="22"/>
  <c r="RJ59" i="22"/>
  <c r="RH59" i="22" s="1"/>
  <c r="RI59" i="22"/>
  <c r="RG59" i="22"/>
  <c r="RD59" i="22"/>
  <c r="RC59" i="22"/>
  <c r="RB59" i="22"/>
  <c r="QT59" i="22"/>
  <c r="QS59" i="22"/>
  <c r="QQ59" i="22" s="1"/>
  <c r="QR59" i="22"/>
  <c r="QN59" i="22"/>
  <c r="QL59" i="22" s="1"/>
  <c r="QM59" i="22"/>
  <c r="QK59" i="22" s="1"/>
  <c r="QG59" i="22"/>
  <c r="QF59" i="22"/>
  <c r="PX59" i="22"/>
  <c r="PW59" i="22"/>
  <c r="PU59" i="22" s="1"/>
  <c r="PV59" i="22"/>
  <c r="PR59" i="22"/>
  <c r="PL59" i="22" s="1"/>
  <c r="PQ59" i="22"/>
  <c r="PO59" i="22" s="1"/>
  <c r="PK59" i="22"/>
  <c r="PJ59" i="22"/>
  <c r="PA59" i="22"/>
  <c r="OP59" i="22" s="1"/>
  <c r="OZ59" i="22"/>
  <c r="PB59" i="22" s="1"/>
  <c r="OY59" i="22"/>
  <c r="OV59" i="22"/>
  <c r="OU59" i="22"/>
  <c r="OT59" i="22"/>
  <c r="OS59" i="22"/>
  <c r="OO59" i="22"/>
  <c r="ON59" i="22"/>
  <c r="OE59" i="22"/>
  <c r="OD59" i="22"/>
  <c r="OF59" i="22" s="1"/>
  <c r="OC59" i="22"/>
  <c r="NZ59" i="22"/>
  <c r="NY59" i="22"/>
  <c r="NX59" i="22"/>
  <c r="NW59" i="22"/>
  <c r="NT59" i="22"/>
  <c r="NS59" i="22"/>
  <c r="NR59" i="22"/>
  <c r="NJ59" i="22"/>
  <c r="NI59" i="22"/>
  <c r="NH59" i="22"/>
  <c r="NG59" i="22"/>
  <c r="ND59" i="22"/>
  <c r="NB59" i="22" s="1"/>
  <c r="NC59" i="22"/>
  <c r="NA59" i="22"/>
  <c r="MW59" i="22"/>
  <c r="MV59" i="22"/>
  <c r="MM59" i="22"/>
  <c r="MK59" i="22" s="1"/>
  <c r="ML59" i="22"/>
  <c r="MN59" i="22" s="1"/>
  <c r="MH59" i="22"/>
  <c r="MG59" i="22"/>
  <c r="ME59" i="22" s="1"/>
  <c r="MF59" i="22"/>
  <c r="MB59" i="22"/>
  <c r="MA59" i="22"/>
  <c r="LZ59" i="22"/>
  <c r="LQ59" i="22"/>
  <c r="LF59" i="22" s="1"/>
  <c r="LP59" i="22"/>
  <c r="LR59" i="22" s="1"/>
  <c r="LL59" i="22"/>
  <c r="LK59" i="22"/>
  <c r="LI59" i="22" s="1"/>
  <c r="LJ59" i="22"/>
  <c r="LE59" i="22"/>
  <c r="LD59" i="22"/>
  <c r="KU59" i="22"/>
  <c r="KT59" i="22"/>
  <c r="KV59" i="22" s="1"/>
  <c r="KS59" i="22"/>
  <c r="KP59" i="22"/>
  <c r="KO59" i="22"/>
  <c r="KN59" i="22"/>
  <c r="KM59" i="22"/>
  <c r="KJ59" i="22"/>
  <c r="KI59" i="22"/>
  <c r="KH59" i="22"/>
  <c r="JZ59" i="22"/>
  <c r="JY59" i="22"/>
  <c r="JX59" i="22"/>
  <c r="JW59" i="22"/>
  <c r="JT59" i="22"/>
  <c r="JR59" i="22" s="1"/>
  <c r="JS59" i="22"/>
  <c r="JQ59" i="22" s="1"/>
  <c r="JN59" i="22"/>
  <c r="JM59" i="22"/>
  <c r="JL59" i="22"/>
  <c r="JC59" i="22"/>
  <c r="IR59" i="22" s="1"/>
  <c r="JB59" i="22"/>
  <c r="JD59" i="22" s="1"/>
  <c r="IX59" i="22"/>
  <c r="IW59" i="22"/>
  <c r="IU59" i="22" s="1"/>
  <c r="IV59" i="22"/>
  <c r="IQ59" i="22"/>
  <c r="IP59" i="22"/>
  <c r="IG59" i="22"/>
  <c r="IF59" i="22"/>
  <c r="IH59" i="22" s="1"/>
  <c r="IE59" i="22"/>
  <c r="IB59" i="22"/>
  <c r="IA59" i="22"/>
  <c r="HZ59" i="22"/>
  <c r="HY59" i="22"/>
  <c r="HV59" i="22"/>
  <c r="HU59" i="22"/>
  <c r="HT59" i="22"/>
  <c r="HL59" i="22"/>
  <c r="HK59" i="22"/>
  <c r="GZ59" i="22" s="1"/>
  <c r="HJ59" i="22"/>
  <c r="HI59" i="22"/>
  <c r="HF59" i="22"/>
  <c r="HD59" i="22" s="1"/>
  <c r="HE59" i="22"/>
  <c r="HC59" i="22"/>
  <c r="GY59" i="22"/>
  <c r="GX59" i="22"/>
  <c r="GP59" i="22"/>
  <c r="GO59" i="22"/>
  <c r="GM59" i="22" s="1"/>
  <c r="GN59" i="22"/>
  <c r="GJ59" i="22"/>
  <c r="GH59" i="22" s="1"/>
  <c r="GI59" i="22"/>
  <c r="GG59" i="22" s="1"/>
  <c r="GD59" i="22"/>
  <c r="GC59" i="22"/>
  <c r="GB59" i="22"/>
  <c r="FS59" i="22"/>
  <c r="FH59" i="22" s="1"/>
  <c r="FR59" i="22"/>
  <c r="FT59" i="22" s="1"/>
  <c r="FN59" i="22"/>
  <c r="FM59" i="22"/>
  <c r="FK59" i="22" s="1"/>
  <c r="FL59" i="22"/>
  <c r="FG59" i="22"/>
  <c r="FF59" i="22"/>
  <c r="EW59" i="22"/>
  <c r="EV59" i="22"/>
  <c r="EX59" i="22" s="1"/>
  <c r="EU59" i="22"/>
  <c r="ER59" i="22"/>
  <c r="EQ59" i="22"/>
  <c r="EP59" i="22"/>
  <c r="EO59" i="22"/>
  <c r="EL59" i="22"/>
  <c r="EK59" i="22"/>
  <c r="EJ59" i="22"/>
  <c r="EB59" i="22"/>
  <c r="EA59" i="22"/>
  <c r="DZ59" i="22"/>
  <c r="DY59" i="22"/>
  <c r="DV59" i="22"/>
  <c r="DT59" i="22" s="1"/>
  <c r="DU59" i="22"/>
  <c r="DS59" i="22"/>
  <c r="DP59" i="22"/>
  <c r="DO59" i="22"/>
  <c r="DN59" i="22"/>
  <c r="DF59" i="22"/>
  <c r="DE59" i="22"/>
  <c r="DC59" i="22" s="1"/>
  <c r="DD59" i="22"/>
  <c r="CZ59" i="22"/>
  <c r="CX59" i="22" s="1"/>
  <c r="CY59" i="22"/>
  <c r="CW59" i="22" s="1"/>
  <c r="CT59" i="22"/>
  <c r="CS59" i="22"/>
  <c r="CR59" i="22"/>
  <c r="CI59" i="22"/>
  <c r="BX59" i="22" s="1"/>
  <c r="CH59" i="22"/>
  <c r="CJ59" i="22" s="1"/>
  <c r="CD59" i="22"/>
  <c r="CC59" i="22"/>
  <c r="CA59" i="22" s="1"/>
  <c r="CB59" i="22"/>
  <c r="BW59" i="22"/>
  <c r="BV59" i="22"/>
  <c r="BM59" i="22"/>
  <c r="BL59" i="22"/>
  <c r="BN59" i="22" s="1"/>
  <c r="BK59" i="22"/>
  <c r="BH59" i="22"/>
  <c r="BG59" i="22"/>
  <c r="BF59" i="22"/>
  <c r="BE59" i="22"/>
  <c r="BB59" i="22"/>
  <c r="BA59" i="22"/>
  <c r="AZ59" i="22"/>
  <c r="AR59" i="22"/>
  <c r="AQ59" i="22"/>
  <c r="AP59" i="22"/>
  <c r="AO59" i="22"/>
  <c r="AL59" i="22"/>
  <c r="AJ59" i="22" s="1"/>
  <c r="AK59" i="22"/>
  <c r="AI59" i="22"/>
  <c r="AF59" i="22"/>
  <c r="AE59" i="22"/>
  <c r="AD59" i="22"/>
  <c r="V59" i="22"/>
  <c r="U59" i="22"/>
  <c r="S59" i="22" s="1"/>
  <c r="T59" i="22"/>
  <c r="P59" i="22"/>
  <c r="N59" i="22" s="1"/>
  <c r="O59" i="22"/>
  <c r="M59" i="22" s="1"/>
  <c r="J59" i="22"/>
  <c r="I59" i="22"/>
  <c r="H59" i="22"/>
  <c r="TG58" i="22"/>
  <c r="SV58" i="22" s="1"/>
  <c r="TF58" i="22"/>
  <c r="TH58" i="22" s="1"/>
  <c r="TB58" i="22"/>
  <c r="TA58" i="22"/>
  <c r="SY58" i="22" s="1"/>
  <c r="SZ58" i="22"/>
  <c r="SU58" i="22"/>
  <c r="ST58" i="22"/>
  <c r="SK58" i="22"/>
  <c r="SJ58" i="22"/>
  <c r="SL58" i="22" s="1"/>
  <c r="SI58" i="22"/>
  <c r="SF58" i="22"/>
  <c r="SE58" i="22"/>
  <c r="SD58" i="22"/>
  <c r="SC58" i="22"/>
  <c r="RZ58" i="22"/>
  <c r="RY58" i="22"/>
  <c r="RX58" i="22"/>
  <c r="RP58" i="22"/>
  <c r="RO58" i="22"/>
  <c r="RN58" i="22"/>
  <c r="RM58" i="22"/>
  <c r="RJ58" i="22"/>
  <c r="RH58" i="22" s="1"/>
  <c r="RI58" i="22"/>
  <c r="RG58" i="22"/>
  <c r="RD58" i="22"/>
  <c r="RC58" i="22"/>
  <c r="RB58" i="22"/>
  <c r="QT58" i="22"/>
  <c r="QS58" i="22"/>
  <c r="QQ58" i="22" s="1"/>
  <c r="QR58" i="22"/>
  <c r="QN58" i="22"/>
  <c r="QL58" i="22" s="1"/>
  <c r="QM58" i="22"/>
  <c r="QK58" i="22" s="1"/>
  <c r="QH58" i="22"/>
  <c r="QG58" i="22"/>
  <c r="QF58" i="22"/>
  <c r="PW58" i="22"/>
  <c r="PL58" i="22" s="1"/>
  <c r="PV58" i="22"/>
  <c r="PX58" i="22" s="1"/>
  <c r="PR58" i="22"/>
  <c r="PQ58" i="22"/>
  <c r="PO58" i="22" s="1"/>
  <c r="PP58" i="22"/>
  <c r="PK58" i="22"/>
  <c r="PJ58" i="22"/>
  <c r="PA58" i="22"/>
  <c r="OZ58" i="22"/>
  <c r="PB58" i="22" s="1"/>
  <c r="OY58" i="22"/>
  <c r="OV58" i="22"/>
  <c r="OU58" i="22"/>
  <c r="OT58" i="22"/>
  <c r="OS58" i="22"/>
  <c r="OP58" i="22"/>
  <c r="OO58" i="22"/>
  <c r="ON58" i="22"/>
  <c r="OF58" i="22"/>
  <c r="OE58" i="22"/>
  <c r="OD58" i="22"/>
  <c r="OC58" i="22"/>
  <c r="NZ58" i="22"/>
  <c r="NX58" i="22" s="1"/>
  <c r="NY58" i="22"/>
  <c r="NW58" i="22"/>
  <c r="NT58" i="22"/>
  <c r="NS58" i="22"/>
  <c r="NR58" i="22"/>
  <c r="NJ58" i="22"/>
  <c r="NI58" i="22"/>
  <c r="NG58" i="22" s="1"/>
  <c r="NH58" i="22"/>
  <c r="ND58" i="22"/>
  <c r="NB58" i="22" s="1"/>
  <c r="NC58" i="22"/>
  <c r="NA58" i="22" s="1"/>
  <c r="MX58" i="22"/>
  <c r="MW58" i="22"/>
  <c r="MV58" i="22"/>
  <c r="MM58" i="22"/>
  <c r="MB58" i="22" s="1"/>
  <c r="ML58" i="22"/>
  <c r="MN58" i="22" s="1"/>
  <c r="MH58" i="22"/>
  <c r="MG58" i="22"/>
  <c r="ME58" i="22" s="1"/>
  <c r="MF58" i="22"/>
  <c r="MA58" i="22"/>
  <c r="LZ58" i="22"/>
  <c r="LQ58" i="22"/>
  <c r="LP58" i="22"/>
  <c r="LR58" i="22" s="1"/>
  <c r="LO58" i="22"/>
  <c r="LL58" i="22"/>
  <c r="LK58" i="22"/>
  <c r="LJ58" i="22"/>
  <c r="LI58" i="22"/>
  <c r="LF58" i="22"/>
  <c r="LE58" i="22"/>
  <c r="LD58" i="22"/>
  <c r="KV58" i="22"/>
  <c r="KU58" i="22"/>
  <c r="KT58" i="22"/>
  <c r="KS58" i="22"/>
  <c r="KP58" i="22"/>
  <c r="KN58" i="22" s="1"/>
  <c r="KO58" i="22"/>
  <c r="KM58" i="22"/>
  <c r="KJ58" i="22"/>
  <c r="KI58" i="22"/>
  <c r="KH58" i="22"/>
  <c r="JZ58" i="22"/>
  <c r="JY58" i="22"/>
  <c r="JW58" i="22" s="1"/>
  <c r="JX58" i="22"/>
  <c r="JT58" i="22"/>
  <c r="JR58" i="22" s="1"/>
  <c r="JS58" i="22"/>
  <c r="JQ58" i="22" s="1"/>
  <c r="JN58" i="22"/>
  <c r="JM58" i="22"/>
  <c r="JL58" i="22"/>
  <c r="JC58" i="22"/>
  <c r="JB58" i="22"/>
  <c r="JD58" i="22" s="1"/>
  <c r="IX58" i="22"/>
  <c r="IW58" i="22"/>
  <c r="IU58" i="22" s="1"/>
  <c r="IV58" i="22"/>
  <c r="IQ58" i="22"/>
  <c r="IP58" i="22"/>
  <c r="IG58" i="22"/>
  <c r="IF58" i="22"/>
  <c r="IH58" i="22" s="1"/>
  <c r="IE58" i="22"/>
  <c r="IB58" i="22"/>
  <c r="IA58" i="22"/>
  <c r="HZ58" i="22"/>
  <c r="HY58" i="22"/>
  <c r="HV58" i="22"/>
  <c r="HU58" i="22"/>
  <c r="HT58" i="22"/>
  <c r="HL58" i="22"/>
  <c r="HK58" i="22"/>
  <c r="HJ58" i="22"/>
  <c r="HI58" i="22"/>
  <c r="HF58" i="22"/>
  <c r="HD58" i="22" s="1"/>
  <c r="HE58" i="22"/>
  <c r="HC58" i="22"/>
  <c r="GZ58" i="22"/>
  <c r="GY58" i="22"/>
  <c r="GX58" i="22"/>
  <c r="GP58" i="22"/>
  <c r="GO58" i="22"/>
  <c r="GM58" i="22" s="1"/>
  <c r="GN58" i="22"/>
  <c r="GJ58" i="22"/>
  <c r="GH58" i="22" s="1"/>
  <c r="GI58" i="22"/>
  <c r="GG58" i="22" s="1"/>
  <c r="GD58" i="22"/>
  <c r="GC58" i="22"/>
  <c r="GB58" i="22"/>
  <c r="FS58" i="22"/>
  <c r="FR58" i="22"/>
  <c r="FT58" i="22" s="1"/>
  <c r="FN58" i="22"/>
  <c r="FM58" i="22"/>
  <c r="FK58" i="22" s="1"/>
  <c r="FL58" i="22"/>
  <c r="FG58" i="22"/>
  <c r="FF58" i="22"/>
  <c r="EW58" i="22"/>
  <c r="EV58" i="22"/>
  <c r="EX58" i="22" s="1"/>
  <c r="EU58" i="22"/>
  <c r="ER58" i="22"/>
  <c r="EQ58" i="22"/>
  <c r="EP58" i="22"/>
  <c r="EO58" i="22"/>
  <c r="EL58" i="22"/>
  <c r="EK58" i="22"/>
  <c r="EJ58" i="22"/>
  <c r="EB58" i="22"/>
  <c r="EA58" i="22"/>
  <c r="DZ58" i="22"/>
  <c r="DY58" i="22"/>
  <c r="DV58" i="22"/>
  <c r="DT58" i="22" s="1"/>
  <c r="DU58" i="22"/>
  <c r="DS58" i="22"/>
  <c r="DO58" i="22"/>
  <c r="DN58" i="22"/>
  <c r="DF58" i="22"/>
  <c r="DE58" i="22"/>
  <c r="DC58" i="22" s="1"/>
  <c r="DD58" i="22"/>
  <c r="CZ58" i="22"/>
  <c r="CX58" i="22" s="1"/>
  <c r="CY58" i="22"/>
  <c r="CW58" i="22" s="1"/>
  <c r="CT58" i="22"/>
  <c r="CS58" i="22"/>
  <c r="CR58" i="22"/>
  <c r="CI58" i="22"/>
  <c r="CH58" i="22"/>
  <c r="CJ58" i="22" s="1"/>
  <c r="CD58" i="22"/>
  <c r="CC58" i="22"/>
  <c r="CA58" i="22" s="1"/>
  <c r="CB58" i="22"/>
  <c r="BW58" i="22"/>
  <c r="BV58" i="22"/>
  <c r="BM58" i="22"/>
  <c r="BL58" i="22"/>
  <c r="BN58" i="22" s="1"/>
  <c r="BK58" i="22"/>
  <c r="BH58" i="22"/>
  <c r="BG58" i="22"/>
  <c r="BF58" i="22"/>
  <c r="BE58" i="22"/>
  <c r="BB58" i="22"/>
  <c r="BA58" i="22"/>
  <c r="AZ58" i="22"/>
  <c r="AR58" i="22"/>
  <c r="AQ58" i="22"/>
  <c r="AP58" i="22"/>
  <c r="AO58" i="22"/>
  <c r="AL58" i="22"/>
  <c r="AJ58" i="22" s="1"/>
  <c r="AK58" i="22"/>
  <c r="AI58" i="22"/>
  <c r="AE58" i="22"/>
  <c r="AD58" i="22"/>
  <c r="V58" i="22"/>
  <c r="U58" i="22"/>
  <c r="S58" i="22" s="1"/>
  <c r="T58" i="22"/>
  <c r="P58" i="22"/>
  <c r="N58" i="22" s="1"/>
  <c r="O58" i="22"/>
  <c r="M58" i="22" s="1"/>
  <c r="I58" i="22"/>
  <c r="H58" i="22"/>
  <c r="TG57" i="22"/>
  <c r="TF57" i="22"/>
  <c r="TH57" i="22" s="1"/>
  <c r="TB57" i="22"/>
  <c r="TA57" i="22"/>
  <c r="SY57" i="22" s="1"/>
  <c r="SZ57" i="22"/>
  <c r="SU57" i="22"/>
  <c r="ST57" i="22"/>
  <c r="SK57" i="22"/>
  <c r="SJ57" i="22"/>
  <c r="SL57" i="22" s="1"/>
  <c r="SI57" i="22"/>
  <c r="SF57" i="22"/>
  <c r="SE57" i="22"/>
  <c r="SD57" i="22"/>
  <c r="SC57" i="22"/>
  <c r="RZ57" i="22"/>
  <c r="RY57" i="22"/>
  <c r="RX57" i="22"/>
  <c r="RP57" i="22"/>
  <c r="RO57" i="22"/>
  <c r="RN57" i="22"/>
  <c r="RM57" i="22"/>
  <c r="RJ57" i="22"/>
  <c r="RH57" i="22" s="1"/>
  <c r="RI57" i="22"/>
  <c r="RG57" i="22"/>
  <c r="RD57" i="22"/>
  <c r="RC57" i="22"/>
  <c r="RB57" i="22"/>
  <c r="QS57" i="22"/>
  <c r="QQ57" i="22" s="1"/>
  <c r="QR57" i="22"/>
  <c r="QT57" i="22" s="1"/>
  <c r="QN57" i="22"/>
  <c r="QM57" i="22"/>
  <c r="QK57" i="22" s="1"/>
  <c r="QL57" i="22"/>
  <c r="QG57" i="22"/>
  <c r="QF57" i="22"/>
  <c r="PW57" i="22"/>
  <c r="PL57" i="22" s="1"/>
  <c r="PV57" i="22"/>
  <c r="PX57" i="22" s="1"/>
  <c r="PR57" i="22"/>
  <c r="PQ57" i="22"/>
  <c r="PO57" i="22" s="1"/>
  <c r="PP57" i="22"/>
  <c r="PK57" i="22"/>
  <c r="PJ57" i="22"/>
  <c r="PB57" i="22"/>
  <c r="PA57" i="22"/>
  <c r="OZ57" i="22"/>
  <c r="OY57" i="22"/>
  <c r="OV57" i="22"/>
  <c r="OT57" i="22" s="1"/>
  <c r="OU57" i="22"/>
  <c r="OS57" i="22"/>
  <c r="OP57" i="22"/>
  <c r="OO57" i="22"/>
  <c r="ON57" i="22"/>
  <c r="OF57" i="22"/>
  <c r="OE57" i="22"/>
  <c r="OC57" i="22" s="1"/>
  <c r="OD57" i="22"/>
  <c r="NZ57" i="22"/>
  <c r="NX57" i="22" s="1"/>
  <c r="NY57" i="22"/>
  <c r="NW57" i="22" s="1"/>
  <c r="NS57" i="22"/>
  <c r="NR57" i="22"/>
  <c r="NI57" i="22"/>
  <c r="NG57" i="22" s="1"/>
  <c r="NH57" i="22"/>
  <c r="NJ57" i="22" s="1"/>
  <c r="ND57" i="22"/>
  <c r="NB57" i="22" s="1"/>
  <c r="NC57" i="22"/>
  <c r="NA57" i="22" s="1"/>
  <c r="MX57" i="22"/>
  <c r="MW57" i="22"/>
  <c r="MV57" i="22"/>
  <c r="MM57" i="22"/>
  <c r="MB57" i="22" s="1"/>
  <c r="ML57" i="22"/>
  <c r="MN57" i="22" s="1"/>
  <c r="MK57" i="22"/>
  <c r="MH57" i="22"/>
  <c r="MG57" i="22"/>
  <c r="MF57" i="22"/>
  <c r="ME57" i="22"/>
  <c r="MA57" i="22"/>
  <c r="LZ57" i="22"/>
  <c r="LR57" i="22"/>
  <c r="LQ57" i="22"/>
  <c r="LP57" i="22"/>
  <c r="LO57" i="22"/>
  <c r="LL57" i="22"/>
  <c r="LJ57" i="22" s="1"/>
  <c r="LK57" i="22"/>
  <c r="LI57" i="22"/>
  <c r="LF57" i="22"/>
  <c r="LE57" i="22"/>
  <c r="LD57" i="22"/>
  <c r="KV57" i="22"/>
  <c r="KU57" i="22"/>
  <c r="KS57" i="22" s="1"/>
  <c r="KT57" i="22"/>
  <c r="KP57" i="22"/>
  <c r="KN57" i="22" s="1"/>
  <c r="KO57" i="22"/>
  <c r="KM57" i="22" s="1"/>
  <c r="KI57" i="22"/>
  <c r="KH57" i="22"/>
  <c r="JZ57" i="22"/>
  <c r="JY57" i="22"/>
  <c r="JW57" i="22" s="1"/>
  <c r="JX57" i="22"/>
  <c r="JT57" i="22"/>
  <c r="JR57" i="22" s="1"/>
  <c r="JS57" i="22"/>
  <c r="JQ57" i="22" s="1"/>
  <c r="JM57" i="22"/>
  <c r="JL57" i="22"/>
  <c r="JC57" i="22"/>
  <c r="IR57" i="22" s="1"/>
  <c r="JB57" i="22"/>
  <c r="JD57" i="22" s="1"/>
  <c r="JA57" i="22"/>
  <c r="IX57" i="22"/>
  <c r="IW57" i="22"/>
  <c r="IV57" i="22"/>
  <c r="IU57" i="22"/>
  <c r="IQ57" i="22"/>
  <c r="IP57" i="22"/>
  <c r="IG57" i="22"/>
  <c r="IF57" i="22"/>
  <c r="IH57" i="22" s="1"/>
  <c r="IE57" i="22"/>
  <c r="IB57" i="22"/>
  <c r="IA57" i="22"/>
  <c r="HZ57" i="22"/>
  <c r="HY57" i="22"/>
  <c r="HV57" i="22"/>
  <c r="HU57" i="22"/>
  <c r="HT57" i="22"/>
  <c r="HL57" i="22"/>
  <c r="HK57" i="22"/>
  <c r="HJ57" i="22"/>
  <c r="HI57" i="22"/>
  <c r="HF57" i="22"/>
  <c r="HD57" i="22" s="1"/>
  <c r="HE57" i="22"/>
  <c r="HC57" i="22"/>
  <c r="GZ57" i="22"/>
  <c r="GY57" i="22"/>
  <c r="GX57" i="22"/>
  <c r="GP57" i="22"/>
  <c r="GO57" i="22"/>
  <c r="GM57" i="22" s="1"/>
  <c r="GN57" i="22"/>
  <c r="GJ57" i="22"/>
  <c r="GD57" i="22" s="1"/>
  <c r="GI57" i="22"/>
  <c r="GG57" i="22" s="1"/>
  <c r="GH57" i="22"/>
  <c r="GC57" i="22"/>
  <c r="GB57" i="22"/>
  <c r="FS57" i="22"/>
  <c r="FH57" i="22" s="1"/>
  <c r="FR57" i="22"/>
  <c r="FT57" i="22" s="1"/>
  <c r="FN57" i="22"/>
  <c r="FM57" i="22"/>
  <c r="FK57" i="22" s="1"/>
  <c r="FL57" i="22"/>
  <c r="FG57" i="22"/>
  <c r="FF57" i="22"/>
  <c r="EW57" i="22"/>
  <c r="EV57" i="22"/>
  <c r="EX57" i="22" s="1"/>
  <c r="EU57" i="22"/>
  <c r="ER57" i="22"/>
  <c r="EQ57" i="22"/>
  <c r="EP57" i="22"/>
  <c r="EO57" i="22"/>
  <c r="EL57" i="22"/>
  <c r="EK57" i="22"/>
  <c r="EJ57" i="22"/>
  <c r="EB57" i="22"/>
  <c r="EA57" i="22"/>
  <c r="DZ57" i="22"/>
  <c r="DY57" i="22"/>
  <c r="DV57" i="22"/>
  <c r="DT57" i="22" s="1"/>
  <c r="DU57" i="22"/>
  <c r="DS57" i="22"/>
  <c r="DP57" i="22"/>
  <c r="DO57" i="22"/>
  <c r="DN57" i="22"/>
  <c r="DE57" i="22"/>
  <c r="DC57" i="22" s="1"/>
  <c r="DD57" i="22"/>
  <c r="DF57" i="22" s="1"/>
  <c r="CZ57" i="22"/>
  <c r="CY57" i="22"/>
  <c r="CW57" i="22" s="1"/>
  <c r="CX57" i="22"/>
  <c r="CS57" i="22"/>
  <c r="CR57" i="22"/>
  <c r="CI57" i="22"/>
  <c r="BX57" i="22" s="1"/>
  <c r="CH57" i="22"/>
  <c r="CJ57" i="22" s="1"/>
  <c r="CD57" i="22"/>
  <c r="CC57" i="22"/>
  <c r="CA57" i="22" s="1"/>
  <c r="CB57" i="22"/>
  <c r="BW57" i="22"/>
  <c r="BV57" i="22"/>
  <c r="BN57" i="22"/>
  <c r="BM57" i="22"/>
  <c r="BL57" i="22"/>
  <c r="BK57" i="22"/>
  <c r="BH57" i="22"/>
  <c r="BF57" i="22" s="1"/>
  <c r="BG57" i="22"/>
  <c r="BE57" i="22"/>
  <c r="BB57" i="22"/>
  <c r="BA57" i="22"/>
  <c r="AZ57" i="22"/>
  <c r="AR57" i="22"/>
  <c r="AQ57" i="22"/>
  <c r="AO57" i="22" s="1"/>
  <c r="AP57" i="22"/>
  <c r="AL57" i="22"/>
  <c r="AJ57" i="22" s="1"/>
  <c r="AK57" i="22"/>
  <c r="AI57" i="22" s="1"/>
  <c r="AE57" i="22"/>
  <c r="AD57" i="22"/>
  <c r="U57" i="22"/>
  <c r="S57" i="22" s="1"/>
  <c r="T57" i="22"/>
  <c r="V57" i="22" s="1"/>
  <c r="P57" i="22"/>
  <c r="N57" i="22" s="1"/>
  <c r="O57" i="22"/>
  <c r="M57" i="22"/>
  <c r="J57" i="22"/>
  <c r="I57" i="22"/>
  <c r="H57" i="22"/>
  <c r="TH56" i="22"/>
  <c r="TG56" i="22"/>
  <c r="TE56" i="22" s="1"/>
  <c r="TF56" i="22"/>
  <c r="TB56" i="22"/>
  <c r="SZ56" i="22" s="1"/>
  <c r="TA56" i="22"/>
  <c r="SY56" i="22" s="1"/>
  <c r="SV56" i="22"/>
  <c r="SU56" i="22"/>
  <c r="ST56" i="22"/>
  <c r="SK56" i="22"/>
  <c r="SI56" i="22" s="1"/>
  <c r="SJ56" i="22"/>
  <c r="SL56" i="22" s="1"/>
  <c r="SF56" i="22"/>
  <c r="SE56" i="22"/>
  <c r="SC56" i="22" s="1"/>
  <c r="SD56" i="22"/>
  <c r="RY56" i="22"/>
  <c r="RX56" i="22"/>
  <c r="RO56" i="22"/>
  <c r="RD56" i="22" s="1"/>
  <c r="RN56" i="22"/>
  <c r="RP56" i="22" s="1"/>
  <c r="RM56" i="22"/>
  <c r="RJ56" i="22"/>
  <c r="RI56" i="22"/>
  <c r="RH56" i="22"/>
  <c r="RG56" i="22"/>
  <c r="RC56" i="22"/>
  <c r="RB56" i="22"/>
  <c r="QT56" i="22"/>
  <c r="QS56" i="22"/>
  <c r="QR56" i="22"/>
  <c r="QQ56" i="22"/>
  <c r="QN56" i="22"/>
  <c r="QL56" i="22" s="1"/>
  <c r="QM56" i="22"/>
  <c r="QK56" i="22"/>
  <c r="QH56" i="22"/>
  <c r="QG56" i="22"/>
  <c r="QF56" i="22"/>
  <c r="PX56" i="22"/>
  <c r="PW56" i="22"/>
  <c r="PU56" i="22" s="1"/>
  <c r="PV56" i="22"/>
  <c r="PR56" i="22"/>
  <c r="PP56" i="22" s="1"/>
  <c r="PQ56" i="22"/>
  <c r="PO56" i="22" s="1"/>
  <c r="PL56" i="22"/>
  <c r="PK56" i="22"/>
  <c r="PJ56" i="22"/>
  <c r="PA56" i="22"/>
  <c r="OY56" i="22" s="1"/>
  <c r="OZ56" i="22"/>
  <c r="PB56" i="22" s="1"/>
  <c r="OV56" i="22"/>
  <c r="OU56" i="22"/>
  <c r="OS56" i="22" s="1"/>
  <c r="OT56" i="22"/>
  <c r="OO56" i="22"/>
  <c r="ON56" i="22"/>
  <c r="OE56" i="22"/>
  <c r="NT56" i="22" s="1"/>
  <c r="OD56" i="22"/>
  <c r="OF56" i="22" s="1"/>
  <c r="OC56" i="22"/>
  <c r="NZ56" i="22"/>
  <c r="NY56" i="22"/>
  <c r="NX56" i="22"/>
  <c r="NW56" i="22"/>
  <c r="NS56" i="22"/>
  <c r="NR56" i="22"/>
  <c r="NJ56" i="22"/>
  <c r="NI56" i="22"/>
  <c r="NH56" i="22"/>
  <c r="NG56" i="22"/>
  <c r="ND56" i="22"/>
  <c r="NB56" i="22" s="1"/>
  <c r="NC56" i="22"/>
  <c r="NA56" i="22"/>
  <c r="MX56" i="22"/>
  <c r="MW56" i="22"/>
  <c r="MV56" i="22"/>
  <c r="MN56" i="22"/>
  <c r="MM56" i="22"/>
  <c r="MK56" i="22" s="1"/>
  <c r="ML56" i="22"/>
  <c r="MH56" i="22"/>
  <c r="MF56" i="22" s="1"/>
  <c r="MG56" i="22"/>
  <c r="ME56" i="22" s="1"/>
  <c r="MB56" i="22"/>
  <c r="MA56" i="22"/>
  <c r="LZ56" i="22"/>
  <c r="LQ56" i="22"/>
  <c r="LO56" i="22" s="1"/>
  <c r="LP56" i="22"/>
  <c r="LR56" i="22" s="1"/>
  <c r="LL56" i="22"/>
  <c r="LK56" i="22"/>
  <c r="LI56" i="22" s="1"/>
  <c r="LJ56" i="22"/>
  <c r="LE56" i="22"/>
  <c r="LD56" i="22"/>
  <c r="KU56" i="22"/>
  <c r="KJ56" i="22" s="1"/>
  <c r="KT56" i="22"/>
  <c r="KV56" i="22" s="1"/>
  <c r="KS56" i="22"/>
  <c r="KP56" i="22"/>
  <c r="KO56" i="22"/>
  <c r="KN56" i="22"/>
  <c r="KM56" i="22"/>
  <c r="KI56" i="22"/>
  <c r="KH56" i="22"/>
  <c r="JZ56" i="22"/>
  <c r="JY56" i="22"/>
  <c r="JX56" i="22"/>
  <c r="JW56" i="22"/>
  <c r="JT56" i="22"/>
  <c r="JR56" i="22" s="1"/>
  <c r="JS56" i="22"/>
  <c r="JQ56" i="22"/>
  <c r="JN56" i="22"/>
  <c r="JM56" i="22"/>
  <c r="JL56" i="22"/>
  <c r="JD56" i="22"/>
  <c r="JC56" i="22"/>
  <c r="JA56" i="22" s="1"/>
  <c r="JB56" i="22"/>
  <c r="IX56" i="22"/>
  <c r="IV56" i="22" s="1"/>
  <c r="IW56" i="22"/>
  <c r="IU56" i="22" s="1"/>
  <c r="IR56" i="22"/>
  <c r="IQ56" i="22"/>
  <c r="IP56" i="22"/>
  <c r="IG56" i="22"/>
  <c r="IE56" i="22" s="1"/>
  <c r="IF56" i="22"/>
  <c r="IH56" i="22" s="1"/>
  <c r="IB56" i="22"/>
  <c r="IA56" i="22"/>
  <c r="HY56" i="22" s="1"/>
  <c r="HZ56" i="22"/>
  <c r="HU56" i="22"/>
  <c r="HT56" i="22"/>
  <c r="HK56" i="22"/>
  <c r="GZ56" i="22" s="1"/>
  <c r="HJ56" i="22"/>
  <c r="HL56" i="22" s="1"/>
  <c r="HI56" i="22"/>
  <c r="HF56" i="22"/>
  <c r="HE56" i="22"/>
  <c r="HD56" i="22"/>
  <c r="HC56" i="22"/>
  <c r="GY56" i="22"/>
  <c r="GX56" i="22"/>
  <c r="GP56" i="22"/>
  <c r="GO56" i="22"/>
  <c r="GN56" i="22"/>
  <c r="GM56" i="22"/>
  <c r="GJ56" i="22"/>
  <c r="GH56" i="22" s="1"/>
  <c r="GI56" i="22"/>
  <c r="GG56" i="22"/>
  <c r="GD56" i="22"/>
  <c r="GC56" i="22"/>
  <c r="GB56" i="22"/>
  <c r="FT56" i="22"/>
  <c r="FS56" i="22"/>
  <c r="FQ56" i="22" s="1"/>
  <c r="FR56" i="22"/>
  <c r="FN56" i="22"/>
  <c r="FL56" i="22" s="1"/>
  <c r="FM56" i="22"/>
  <c r="FK56" i="22" s="1"/>
  <c r="FH56" i="22"/>
  <c r="FG56" i="22"/>
  <c r="FF56" i="22"/>
  <c r="EW56" i="22"/>
  <c r="EU56" i="22" s="1"/>
  <c r="EV56" i="22"/>
  <c r="EX56" i="22" s="1"/>
  <c r="ER56" i="22"/>
  <c r="EQ56" i="22"/>
  <c r="EO56" i="22" s="1"/>
  <c r="EP56" i="22"/>
  <c r="EK56" i="22"/>
  <c r="EJ56" i="22"/>
  <c r="EA56" i="22"/>
  <c r="DP56" i="22" s="1"/>
  <c r="DZ56" i="22"/>
  <c r="EB56" i="22" s="1"/>
  <c r="DY56" i="22"/>
  <c r="DV56" i="22"/>
  <c r="DU56" i="22"/>
  <c r="DT56" i="22"/>
  <c r="DS56" i="22"/>
  <c r="DO56" i="22"/>
  <c r="DN56" i="22"/>
  <c r="DF56" i="22"/>
  <c r="DE56" i="22"/>
  <c r="DD56" i="22"/>
  <c r="DC56" i="22"/>
  <c r="CZ56" i="22"/>
  <c r="CX56" i="22" s="1"/>
  <c r="CY56" i="22"/>
  <c r="CW56" i="22"/>
  <c r="CT56" i="22"/>
  <c r="CS56" i="22"/>
  <c r="CR56" i="22"/>
  <c r="CJ56" i="22"/>
  <c r="CI56" i="22"/>
  <c r="CG56" i="22" s="1"/>
  <c r="CH56" i="22"/>
  <c r="CD56" i="22"/>
  <c r="CB56" i="22" s="1"/>
  <c r="CC56" i="22"/>
  <c r="CA56" i="22" s="1"/>
  <c r="BX56" i="22"/>
  <c r="BW56" i="22"/>
  <c r="BV56" i="22"/>
  <c r="BM56" i="22"/>
  <c r="BK56" i="22" s="1"/>
  <c r="BL56" i="22"/>
  <c r="BN56" i="22" s="1"/>
  <c r="BH56" i="22"/>
  <c r="BG56" i="22"/>
  <c r="BE56" i="22" s="1"/>
  <c r="BF56" i="22"/>
  <c r="BA56" i="22"/>
  <c r="AZ56" i="22"/>
  <c r="AQ56" i="22"/>
  <c r="AF56" i="22" s="1"/>
  <c r="AP56" i="22"/>
  <c r="AR56" i="22" s="1"/>
  <c r="AO56" i="22"/>
  <c r="AL56" i="22"/>
  <c r="AK56" i="22"/>
  <c r="AJ56" i="22"/>
  <c r="AI56" i="22"/>
  <c r="AE56" i="22"/>
  <c r="AD56" i="22"/>
  <c r="V56" i="22"/>
  <c r="U56" i="22"/>
  <c r="T56" i="22"/>
  <c r="S56" i="22"/>
  <c r="P56" i="22"/>
  <c r="N56" i="22" s="1"/>
  <c r="O56" i="22"/>
  <c r="M56" i="22"/>
  <c r="J56" i="22"/>
  <c r="I56" i="22"/>
  <c r="H56" i="22"/>
  <c r="TH55" i="22"/>
  <c r="TG55" i="22"/>
  <c r="TE55" i="22" s="1"/>
  <c r="TF55" i="22"/>
  <c r="TB55" i="22"/>
  <c r="SZ55" i="22" s="1"/>
  <c r="TA55" i="22"/>
  <c r="SY55" i="22" s="1"/>
  <c r="SV55" i="22"/>
  <c r="SU55" i="22"/>
  <c r="ST65" i="22" s="1"/>
  <c r="ST55" i="22"/>
  <c r="ST64" i="22" s="1"/>
  <c r="SK55" i="22"/>
  <c r="SI55" i="22" s="1"/>
  <c r="SJ55" i="22"/>
  <c r="SL55" i="22" s="1"/>
  <c r="SF55" i="22"/>
  <c r="SE55" i="22"/>
  <c r="SC55" i="22" s="1"/>
  <c r="SD55" i="22"/>
  <c r="RY55" i="22"/>
  <c r="RX65" i="22" s="1"/>
  <c r="RX55" i="22"/>
  <c r="RX64" i="22" s="1"/>
  <c r="RO55" i="22"/>
  <c r="RD55" i="22" s="1"/>
  <c r="RB63" i="22" s="1"/>
  <c r="RN55" i="22"/>
  <c r="RP55" i="22" s="1"/>
  <c r="RM55" i="22"/>
  <c r="RJ55" i="22"/>
  <c r="RI55" i="22"/>
  <c r="RH55" i="22"/>
  <c r="RG55" i="22"/>
  <c r="RC55" i="22"/>
  <c r="RB65" i="22" s="1"/>
  <c r="RB55" i="22"/>
  <c r="RB64" i="22" s="1"/>
  <c r="RB62" i="22" s="1"/>
  <c r="QT55" i="22"/>
  <c r="QS55" i="22"/>
  <c r="QR55" i="22"/>
  <c r="QQ55" i="22"/>
  <c r="QN55" i="22"/>
  <c r="QL55" i="22" s="1"/>
  <c r="QM55" i="22"/>
  <c r="QK55" i="22"/>
  <c r="QH55" i="22"/>
  <c r="QG55" i="22"/>
  <c r="QF65" i="22" s="1"/>
  <c r="QF55" i="22"/>
  <c r="QF64" i="22" s="1"/>
  <c r="QF62" i="22" s="1"/>
  <c r="PX55" i="22"/>
  <c r="PW55" i="22"/>
  <c r="PU55" i="22" s="1"/>
  <c r="PV55" i="22"/>
  <c r="PR55" i="22"/>
  <c r="PP55" i="22" s="1"/>
  <c r="PQ55" i="22"/>
  <c r="PO55" i="22" s="1"/>
  <c r="PL55" i="22"/>
  <c r="PJ63" i="22" s="1"/>
  <c r="PK55" i="22"/>
  <c r="PJ65" i="22" s="1"/>
  <c r="PJ55" i="22"/>
  <c r="PJ64" i="22" s="1"/>
  <c r="PA55" i="22"/>
  <c r="OY55" i="22" s="1"/>
  <c r="OZ55" i="22"/>
  <c r="PB55" i="22" s="1"/>
  <c r="OV55" i="22"/>
  <c r="OU55" i="22"/>
  <c r="OS55" i="22" s="1"/>
  <c r="OT55" i="22"/>
  <c r="OO55" i="22"/>
  <c r="ON65" i="22" s="1"/>
  <c r="ON55" i="22"/>
  <c r="ON64" i="22" s="1"/>
  <c r="OE55" i="22"/>
  <c r="NT55" i="22" s="1"/>
  <c r="OD55" i="22"/>
  <c r="OF55" i="22" s="1"/>
  <c r="OC55" i="22"/>
  <c r="NZ55" i="22"/>
  <c r="NY55" i="22"/>
  <c r="NX55" i="22"/>
  <c r="NW55" i="22"/>
  <c r="NS55" i="22"/>
  <c r="NR65" i="22" s="1"/>
  <c r="NR55" i="22"/>
  <c r="NR64" i="22" s="1"/>
  <c r="NR62" i="22" s="1"/>
  <c r="NJ55" i="22"/>
  <c r="NI55" i="22"/>
  <c r="NH55" i="22"/>
  <c r="NG55" i="22"/>
  <c r="ND55" i="22"/>
  <c r="NB55" i="22" s="1"/>
  <c r="NC55" i="22"/>
  <c r="NA55" i="22"/>
  <c r="MX55" i="22"/>
  <c r="MW55" i="22"/>
  <c r="MV65" i="22" s="1"/>
  <c r="MV55" i="22"/>
  <c r="MV64" i="22" s="1"/>
  <c r="MV62" i="22" s="1"/>
  <c r="MN55" i="22"/>
  <c r="MM55" i="22"/>
  <c r="MK55" i="22" s="1"/>
  <c r="ML55" i="22"/>
  <c r="MH55" i="22"/>
  <c r="MF55" i="22" s="1"/>
  <c r="MG55" i="22"/>
  <c r="ME55" i="22" s="1"/>
  <c r="MB55" i="22"/>
  <c r="LZ63" i="22" s="1"/>
  <c r="MA55" i="22"/>
  <c r="LZ65" i="22" s="1"/>
  <c r="LZ55" i="22"/>
  <c r="LZ64" i="22" s="1"/>
  <c r="LQ55" i="22"/>
  <c r="LO55" i="22" s="1"/>
  <c r="LP55" i="22"/>
  <c r="LR55" i="22" s="1"/>
  <c r="LL55" i="22"/>
  <c r="LK55" i="22"/>
  <c r="LI55" i="22" s="1"/>
  <c r="LJ55" i="22"/>
  <c r="LE55" i="22"/>
  <c r="LD65" i="22" s="1"/>
  <c r="LD55" i="22"/>
  <c r="LD64" i="22" s="1"/>
  <c r="KU55" i="22"/>
  <c r="KT55" i="22"/>
  <c r="KV55" i="22" s="1"/>
  <c r="KS55" i="22"/>
  <c r="KP55" i="22"/>
  <c r="KO55" i="22"/>
  <c r="KN55" i="22"/>
  <c r="KM55" i="22"/>
  <c r="KJ55" i="22"/>
  <c r="KI55" i="22"/>
  <c r="KH65" i="22" s="1"/>
  <c r="KH55" i="22"/>
  <c r="KH64" i="22" s="1"/>
  <c r="KH62" i="22" s="1"/>
  <c r="JZ55" i="22"/>
  <c r="JY55" i="22"/>
  <c r="JX55" i="22"/>
  <c r="JW55" i="22"/>
  <c r="JT55" i="22"/>
  <c r="JR55" i="22" s="1"/>
  <c r="JS55" i="22"/>
  <c r="JQ55" i="22"/>
  <c r="JN55" i="22"/>
  <c r="JM55" i="22"/>
  <c r="JL65" i="22" s="1"/>
  <c r="JL55" i="22"/>
  <c r="JL64" i="22" s="1"/>
  <c r="JD55" i="22"/>
  <c r="JC55" i="22"/>
  <c r="JA55" i="22" s="1"/>
  <c r="JB55" i="22"/>
  <c r="IX55" i="22"/>
  <c r="IV55" i="22" s="1"/>
  <c r="IW55" i="22"/>
  <c r="IU55" i="22" s="1"/>
  <c r="IR55" i="22"/>
  <c r="IQ55" i="22"/>
  <c r="IP65" i="22" s="1"/>
  <c r="IP55" i="22"/>
  <c r="IP64" i="22" s="1"/>
  <c r="IG55" i="22"/>
  <c r="IE55" i="22" s="1"/>
  <c r="IF55" i="22"/>
  <c r="IH55" i="22" s="1"/>
  <c r="IB55" i="22"/>
  <c r="IA55" i="22"/>
  <c r="HY55" i="22" s="1"/>
  <c r="HZ55" i="22"/>
  <c r="HU55" i="22"/>
  <c r="HT65" i="22" s="1"/>
  <c r="HT55" i="22"/>
  <c r="HT64" i="22" s="1"/>
  <c r="HK55" i="22"/>
  <c r="HJ55" i="22"/>
  <c r="HL55" i="22" s="1"/>
  <c r="HI55" i="22"/>
  <c r="HF55" i="22"/>
  <c r="HE55" i="22"/>
  <c r="HD55" i="22"/>
  <c r="HC55" i="22"/>
  <c r="GZ55" i="22"/>
  <c r="GY55" i="22"/>
  <c r="GX65" i="22" s="1"/>
  <c r="GX55" i="22"/>
  <c r="GX64" i="22" s="1"/>
  <c r="GX62" i="22" s="1"/>
  <c r="GP55" i="22"/>
  <c r="GO55" i="22"/>
  <c r="GN55" i="22"/>
  <c r="GM55" i="22"/>
  <c r="GJ55" i="22"/>
  <c r="GH55" i="22" s="1"/>
  <c r="GI55" i="22"/>
  <c r="GG55" i="22"/>
  <c r="GD55" i="22"/>
  <c r="GC55" i="22"/>
  <c r="GB65" i="22" s="1"/>
  <c r="GB55" i="22"/>
  <c r="GB64" i="22" s="1"/>
  <c r="FT55" i="22"/>
  <c r="FS55" i="22"/>
  <c r="FQ55" i="22" s="1"/>
  <c r="FR55" i="22"/>
  <c r="FN55" i="22"/>
  <c r="FL55" i="22" s="1"/>
  <c r="FM55" i="22"/>
  <c r="FK55" i="22" s="1"/>
  <c r="FH55" i="22"/>
  <c r="FG55" i="22"/>
  <c r="FF65" i="22" s="1"/>
  <c r="FF55" i="22"/>
  <c r="FF64" i="22" s="1"/>
  <c r="EW55" i="22"/>
  <c r="EU55" i="22" s="1"/>
  <c r="EV55" i="22"/>
  <c r="EX55" i="22" s="1"/>
  <c r="ER55" i="22"/>
  <c r="EQ55" i="22"/>
  <c r="EO55" i="22" s="1"/>
  <c r="EP55" i="22"/>
  <c r="EK55" i="22"/>
  <c r="EJ65" i="22" s="1"/>
  <c r="EJ55" i="22"/>
  <c r="EJ64" i="22" s="1"/>
  <c r="EA55" i="22"/>
  <c r="DZ55" i="22"/>
  <c r="EB55" i="22" s="1"/>
  <c r="DY55" i="22"/>
  <c r="DV55" i="22"/>
  <c r="DU55" i="22"/>
  <c r="DT55" i="22"/>
  <c r="DS55" i="22"/>
  <c r="DP55" i="22"/>
  <c r="DO55" i="22"/>
  <c r="DN65" i="22" s="1"/>
  <c r="DN55" i="22"/>
  <c r="DN64" i="22" s="1"/>
  <c r="DN62" i="22" s="1"/>
  <c r="DF55" i="22"/>
  <c r="DE55" i="22"/>
  <c r="DD55" i="22"/>
  <c r="DC55" i="22"/>
  <c r="CZ55" i="22"/>
  <c r="CX55" i="22" s="1"/>
  <c r="CY55" i="22"/>
  <c r="CW55" i="22"/>
  <c r="CT55" i="22"/>
  <c r="CS55" i="22"/>
  <c r="CR65" i="22" s="1"/>
  <c r="CR55" i="22"/>
  <c r="CR64" i="22" s="1"/>
  <c r="CJ55" i="22"/>
  <c r="CI55" i="22"/>
  <c r="CG55" i="22" s="1"/>
  <c r="CH55" i="22"/>
  <c r="CD55" i="22"/>
  <c r="CB55" i="22" s="1"/>
  <c r="CC55" i="22"/>
  <c r="CA55" i="22" s="1"/>
  <c r="BX55" i="22"/>
  <c r="BW55" i="22"/>
  <c r="BV65" i="22" s="1"/>
  <c r="BV55" i="22"/>
  <c r="BV64" i="22" s="1"/>
  <c r="BM55" i="22"/>
  <c r="BK55" i="22" s="1"/>
  <c r="BL55" i="22"/>
  <c r="BN55" i="22" s="1"/>
  <c r="BH55" i="22"/>
  <c r="BG55" i="22"/>
  <c r="BE55" i="22" s="1"/>
  <c r="BF55" i="22"/>
  <c r="BA55" i="22"/>
  <c r="AZ65" i="22" s="1"/>
  <c r="AZ55" i="22"/>
  <c r="AZ64" i="22" s="1"/>
  <c r="AQ55" i="22"/>
  <c r="AP55" i="22"/>
  <c r="AR55" i="22" s="1"/>
  <c r="AO55" i="22"/>
  <c r="AL55" i="22"/>
  <c r="AK55" i="22"/>
  <c r="AJ55" i="22"/>
  <c r="AI55" i="22"/>
  <c r="AF55" i="22"/>
  <c r="AE55" i="22"/>
  <c r="AD65" i="22" s="1"/>
  <c r="AD55" i="22"/>
  <c r="AD64" i="22" s="1"/>
  <c r="AD62" i="22" s="1"/>
  <c r="V55" i="22"/>
  <c r="U55" i="22"/>
  <c r="T55" i="22"/>
  <c r="S55" i="22"/>
  <c r="P55" i="22"/>
  <c r="N55" i="22" s="1"/>
  <c r="O55" i="22"/>
  <c r="M55" i="22"/>
  <c r="J55" i="22"/>
  <c r="I55" i="22"/>
  <c r="H65" i="22" s="1"/>
  <c r="H55" i="22"/>
  <c r="H64" i="22" s="1"/>
  <c r="TG44" i="22"/>
  <c r="TF44" i="22"/>
  <c r="TH44" i="22" s="1"/>
  <c r="TE44" i="22"/>
  <c r="TB44" i="22"/>
  <c r="TA44" i="22"/>
  <c r="SZ44" i="22"/>
  <c r="SY44" i="22"/>
  <c r="SV44" i="22"/>
  <c r="SU44" i="22"/>
  <c r="ST44" i="22"/>
  <c r="SK44" i="22"/>
  <c r="RZ44" i="22" s="1"/>
  <c r="SJ44" i="22"/>
  <c r="SL44" i="22" s="1"/>
  <c r="SI44" i="22"/>
  <c r="SF44" i="22"/>
  <c r="SD44" i="22" s="1"/>
  <c r="SE44" i="22"/>
  <c r="SC44" i="22"/>
  <c r="RY44" i="22"/>
  <c r="RX44" i="22"/>
  <c r="RO44" i="22"/>
  <c r="RM44" i="22" s="1"/>
  <c r="RN44" i="22"/>
  <c r="RP44" i="22" s="1"/>
  <c r="RJ44" i="22"/>
  <c r="RH44" i="22" s="1"/>
  <c r="RI44" i="22"/>
  <c r="RG44" i="22" s="1"/>
  <c r="RD44" i="22"/>
  <c r="RC44" i="22"/>
  <c r="RB44" i="22"/>
  <c r="QS44" i="22"/>
  <c r="QQ44" i="22" s="1"/>
  <c r="QR44" i="22"/>
  <c r="QT44" i="22" s="1"/>
  <c r="QN44" i="22"/>
  <c r="QM44" i="22"/>
  <c r="QK44" i="22" s="1"/>
  <c r="QL44" i="22"/>
  <c r="QG44" i="22"/>
  <c r="QF44" i="22"/>
  <c r="PW44" i="22"/>
  <c r="PV44" i="22"/>
  <c r="PX44" i="22" s="1"/>
  <c r="PU44" i="22"/>
  <c r="PR44" i="22"/>
  <c r="PQ44" i="22"/>
  <c r="PP44" i="22"/>
  <c r="PO44" i="22"/>
  <c r="PL44" i="22"/>
  <c r="PK44" i="22"/>
  <c r="PJ44" i="22"/>
  <c r="PB44" i="22"/>
  <c r="PA44" i="22"/>
  <c r="OP44" i="22" s="1"/>
  <c r="OZ44" i="22"/>
  <c r="OY44" i="22"/>
  <c r="OV44" i="22"/>
  <c r="OT44" i="22" s="1"/>
  <c r="OU44" i="22"/>
  <c r="OS44" i="22"/>
  <c r="OO44" i="22"/>
  <c r="ON44" i="22"/>
  <c r="OF44" i="22"/>
  <c r="OE44" i="22"/>
  <c r="OC44" i="22" s="1"/>
  <c r="OD44" i="22"/>
  <c r="NZ44" i="22"/>
  <c r="NX44" i="22" s="1"/>
  <c r="NY44" i="22"/>
  <c r="NW44" i="22" s="1"/>
  <c r="NT44" i="22"/>
  <c r="NS44" i="22"/>
  <c r="NR44" i="22"/>
  <c r="NI44" i="22"/>
  <c r="NG44" i="22" s="1"/>
  <c r="NH44" i="22"/>
  <c r="NJ44" i="22" s="1"/>
  <c r="ND44" i="22"/>
  <c r="NC44" i="22"/>
  <c r="NA44" i="22" s="1"/>
  <c r="NB44" i="22"/>
  <c r="MW44" i="22"/>
  <c r="MV44" i="22"/>
  <c r="MM44" i="22"/>
  <c r="ML44" i="22"/>
  <c r="MN44" i="22" s="1"/>
  <c r="MK44" i="22"/>
  <c r="MH44" i="22"/>
  <c r="MG44" i="22"/>
  <c r="MF44" i="22"/>
  <c r="ME44" i="22"/>
  <c r="MB44" i="22"/>
  <c r="MA44" i="22"/>
  <c r="LZ44" i="22"/>
  <c r="LR44" i="22"/>
  <c r="LQ44" i="22"/>
  <c r="LF44" i="22" s="1"/>
  <c r="LP44" i="22"/>
  <c r="LO44" i="22"/>
  <c r="LL44" i="22"/>
  <c r="LJ44" i="22" s="1"/>
  <c r="LK44" i="22"/>
  <c r="LI44" i="22"/>
  <c r="LE44" i="22"/>
  <c r="LD44" i="22"/>
  <c r="KV44" i="22"/>
  <c r="KU44" i="22"/>
  <c r="KS44" i="22" s="1"/>
  <c r="KT44" i="22"/>
  <c r="KP44" i="22"/>
  <c r="KN44" i="22" s="1"/>
  <c r="KO44" i="22"/>
  <c r="KM44" i="22" s="1"/>
  <c r="KJ44" i="22"/>
  <c r="KI44" i="22"/>
  <c r="KH44" i="22"/>
  <c r="JY44" i="22"/>
  <c r="JW44" i="22" s="1"/>
  <c r="JX44" i="22"/>
  <c r="JZ44" i="22" s="1"/>
  <c r="JT44" i="22"/>
  <c r="JS44" i="22"/>
  <c r="JQ44" i="22" s="1"/>
  <c r="JR44" i="22"/>
  <c r="JM44" i="22"/>
  <c r="JL44" i="22"/>
  <c r="JC44" i="22"/>
  <c r="JB44" i="22"/>
  <c r="JD44" i="22" s="1"/>
  <c r="JA44" i="22"/>
  <c r="IX44" i="22"/>
  <c r="IW44" i="22"/>
  <c r="IV44" i="22"/>
  <c r="IU44" i="22"/>
  <c r="IR44" i="22"/>
  <c r="IQ44" i="22"/>
  <c r="IP44" i="22"/>
  <c r="IH44" i="22"/>
  <c r="IG44" i="22"/>
  <c r="HV44" i="22" s="1"/>
  <c r="IF44" i="22"/>
  <c r="IE44" i="22"/>
  <c r="IB44" i="22"/>
  <c r="HZ44" i="22" s="1"/>
  <c r="IA44" i="22"/>
  <c r="HY44" i="22"/>
  <c r="HU44" i="22"/>
  <c r="HT44" i="22"/>
  <c r="HL44" i="22"/>
  <c r="HK44" i="22"/>
  <c r="HI44" i="22" s="1"/>
  <c r="HJ44" i="22"/>
  <c r="HF44" i="22"/>
  <c r="HD44" i="22" s="1"/>
  <c r="HE44" i="22"/>
  <c r="HC44" i="22" s="1"/>
  <c r="GY44" i="22"/>
  <c r="GX44" i="22"/>
  <c r="GO44" i="22"/>
  <c r="GN44" i="22"/>
  <c r="GP44" i="22" s="1"/>
  <c r="GJ44" i="22"/>
  <c r="GI44" i="22"/>
  <c r="GG44" i="22" s="1"/>
  <c r="GH44" i="22"/>
  <c r="GC44" i="22"/>
  <c r="GB44" i="22"/>
  <c r="FS44" i="22"/>
  <c r="FR44" i="22"/>
  <c r="FT44" i="22" s="1"/>
  <c r="FQ44" i="22"/>
  <c r="FN44" i="22"/>
  <c r="FM44" i="22"/>
  <c r="FL44" i="22"/>
  <c r="FK44" i="22"/>
  <c r="FH44" i="22"/>
  <c r="FG44" i="22"/>
  <c r="FF44" i="22"/>
  <c r="EX44" i="22"/>
  <c r="EW44" i="22"/>
  <c r="EL44" i="22" s="1"/>
  <c r="EV44" i="22"/>
  <c r="EU44" i="22"/>
  <c r="ER44" i="22"/>
  <c r="EP44" i="22" s="1"/>
  <c r="EQ44" i="22"/>
  <c r="EO44" i="22"/>
  <c r="EK44" i="22"/>
  <c r="EJ44" i="22"/>
  <c r="EA44" i="22"/>
  <c r="DY44" i="22" s="1"/>
  <c r="DZ44" i="22"/>
  <c r="EB44" i="22" s="1"/>
  <c r="DV44" i="22"/>
  <c r="DU44" i="22"/>
  <c r="DS44" i="22" s="1"/>
  <c r="DT44" i="22"/>
  <c r="DP44" i="22"/>
  <c r="DO44" i="22"/>
  <c r="DN44" i="22"/>
  <c r="DE44" i="22"/>
  <c r="CT44" i="22" s="1"/>
  <c r="DD44" i="22"/>
  <c r="DF44" i="22" s="1"/>
  <c r="CZ44" i="22"/>
  <c r="CY44" i="22"/>
  <c r="CW44" i="22" s="1"/>
  <c r="CX44" i="22"/>
  <c r="CS44" i="22"/>
  <c r="CR44" i="22"/>
  <c r="CI44" i="22"/>
  <c r="CH44" i="22"/>
  <c r="CJ44" i="22" s="1"/>
  <c r="CG44" i="22"/>
  <c r="CD44" i="22"/>
  <c r="CC44" i="22"/>
  <c r="CB44" i="22"/>
  <c r="CA44" i="22"/>
  <c r="BX44" i="22"/>
  <c r="BW44" i="22"/>
  <c r="BV44" i="22"/>
  <c r="BN44" i="22"/>
  <c r="BM44" i="22"/>
  <c r="BB44" i="22" s="1"/>
  <c r="BL44" i="22"/>
  <c r="BK44" i="22"/>
  <c r="BH44" i="22"/>
  <c r="BF44" i="22" s="1"/>
  <c r="BG44" i="22"/>
  <c r="BE44" i="22" s="1"/>
  <c r="BA44" i="22"/>
  <c r="AZ44" i="22"/>
  <c r="AQ44" i="22"/>
  <c r="AO44" i="22" s="1"/>
  <c r="AP44" i="22"/>
  <c r="AR44" i="22" s="1"/>
  <c r="AL44" i="22"/>
  <c r="AJ44" i="22" s="1"/>
  <c r="AK44" i="22"/>
  <c r="AI44" i="22" s="1"/>
  <c r="AE44" i="22"/>
  <c r="AD44" i="22"/>
  <c r="U44" i="22"/>
  <c r="J44" i="22" s="1"/>
  <c r="T44" i="22"/>
  <c r="V44" i="22" s="1"/>
  <c r="S44" i="22"/>
  <c r="P44" i="22"/>
  <c r="O44" i="22"/>
  <c r="N44" i="22"/>
  <c r="M44" i="22"/>
  <c r="I44" i="22"/>
  <c r="H44" i="22"/>
  <c r="TH43" i="22"/>
  <c r="TG43" i="22"/>
  <c r="TF43" i="22"/>
  <c r="TE43" i="22"/>
  <c r="TB43" i="22"/>
  <c r="SZ43" i="22" s="1"/>
  <c r="TA43" i="22"/>
  <c r="SY43" i="22"/>
  <c r="SV43" i="22"/>
  <c r="SU43" i="22"/>
  <c r="ST43" i="22"/>
  <c r="SL43" i="22"/>
  <c r="SK43" i="22"/>
  <c r="SI43" i="22" s="1"/>
  <c r="SJ43" i="22"/>
  <c r="SF43" i="22"/>
  <c r="SD43" i="22" s="1"/>
  <c r="SE43" i="22"/>
  <c r="SC43" i="22" s="1"/>
  <c r="RY43" i="22"/>
  <c r="RX43" i="22"/>
  <c r="RP43" i="22"/>
  <c r="RO43" i="22"/>
  <c r="RM43" i="22" s="1"/>
  <c r="RN43" i="22"/>
  <c r="RJ43" i="22"/>
  <c r="RD43" i="22" s="1"/>
  <c r="RI43" i="22"/>
  <c r="RG43" i="22" s="1"/>
  <c r="RC43" i="22"/>
  <c r="RB43" i="22"/>
  <c r="QS43" i="22"/>
  <c r="QH43" i="22" s="1"/>
  <c r="QR43" i="22"/>
  <c r="QT43" i="22" s="1"/>
  <c r="QQ43" i="22"/>
  <c r="QN43" i="22"/>
  <c r="QM43" i="22"/>
  <c r="QL43" i="22"/>
  <c r="QK43" i="22"/>
  <c r="QG43" i="22"/>
  <c r="QF43" i="22"/>
  <c r="PW43" i="22"/>
  <c r="PV43" i="22"/>
  <c r="PX43" i="22" s="1"/>
  <c r="PU43" i="22"/>
  <c r="PR43" i="22"/>
  <c r="PQ43" i="22"/>
  <c r="PP43" i="22"/>
  <c r="PO43" i="22"/>
  <c r="PL43" i="22"/>
  <c r="PK43" i="22"/>
  <c r="PJ43" i="22"/>
  <c r="PB43" i="22"/>
  <c r="PA43" i="22"/>
  <c r="OZ43" i="22"/>
  <c r="OY43" i="22"/>
  <c r="OV43" i="22"/>
  <c r="OT43" i="22" s="1"/>
  <c r="OU43" i="22"/>
  <c r="OS43" i="22"/>
  <c r="OP43" i="22"/>
  <c r="OO43" i="22"/>
  <c r="ON43" i="22"/>
  <c r="OE43" i="22"/>
  <c r="OC43" i="22" s="1"/>
  <c r="OD43" i="22"/>
  <c r="OF43" i="22" s="1"/>
  <c r="NZ43" i="22"/>
  <c r="NY43" i="22"/>
  <c r="NW43" i="22" s="1"/>
  <c r="NX43" i="22"/>
  <c r="NT43" i="22"/>
  <c r="NS43" i="22"/>
  <c r="NR43" i="22"/>
  <c r="NI43" i="22"/>
  <c r="MX43" i="22" s="1"/>
  <c r="NH43" i="22"/>
  <c r="NJ43" i="22" s="1"/>
  <c r="ND43" i="22"/>
  <c r="NC43" i="22"/>
  <c r="NA43" i="22" s="1"/>
  <c r="NB43" i="22"/>
  <c r="MW43" i="22"/>
  <c r="MV43" i="22"/>
  <c r="MN43" i="22"/>
  <c r="MM43" i="22"/>
  <c r="ML43" i="22"/>
  <c r="MK43" i="22"/>
  <c r="MH43" i="22"/>
  <c r="MF43" i="22" s="1"/>
  <c r="MG43" i="22"/>
  <c r="ME43" i="22"/>
  <c r="MB43" i="22"/>
  <c r="MA43" i="22"/>
  <c r="LZ43" i="22"/>
  <c r="LR43" i="22"/>
  <c r="LQ43" i="22"/>
  <c r="LO43" i="22" s="1"/>
  <c r="LP43" i="22"/>
  <c r="LL43" i="22"/>
  <c r="LJ43" i="22" s="1"/>
  <c r="LK43" i="22"/>
  <c r="LI43" i="22" s="1"/>
  <c r="LE43" i="22"/>
  <c r="LD43" i="22"/>
  <c r="KU43" i="22"/>
  <c r="KS43" i="22" s="1"/>
  <c r="KT43" i="22"/>
  <c r="KV43" i="22" s="1"/>
  <c r="KP43" i="22"/>
  <c r="KN43" i="22" s="1"/>
  <c r="KO43" i="22"/>
  <c r="KM43" i="22" s="1"/>
  <c r="KJ43" i="22"/>
  <c r="KI43" i="22"/>
  <c r="KH43" i="22"/>
  <c r="JY43" i="22"/>
  <c r="JW43" i="22" s="1"/>
  <c r="JX43" i="22"/>
  <c r="JZ43" i="22" s="1"/>
  <c r="JT43" i="22"/>
  <c r="JS43" i="22"/>
  <c r="JQ43" i="22" s="1"/>
  <c r="JR43" i="22"/>
  <c r="JM43" i="22"/>
  <c r="JL43" i="22"/>
  <c r="JC43" i="22"/>
  <c r="IR43" i="22" s="1"/>
  <c r="JB43" i="22"/>
  <c r="JD43" i="22" s="1"/>
  <c r="JA43" i="22"/>
  <c r="IX43" i="22"/>
  <c r="IW43" i="22"/>
  <c r="IV43" i="22"/>
  <c r="IU43" i="22"/>
  <c r="IQ43" i="22"/>
  <c r="IP43" i="22"/>
  <c r="IH43" i="22"/>
  <c r="IG43" i="22"/>
  <c r="IF43" i="22"/>
  <c r="IE43" i="22"/>
  <c r="IB43" i="22"/>
  <c r="HZ43" i="22" s="1"/>
  <c r="IA43" i="22"/>
  <c r="HY43" i="22"/>
  <c r="HV43" i="22"/>
  <c r="HU43" i="22"/>
  <c r="HT43" i="22"/>
  <c r="HL43" i="22"/>
  <c r="HK43" i="22"/>
  <c r="HI43" i="22" s="1"/>
  <c r="HJ43" i="22"/>
  <c r="HF43" i="22"/>
  <c r="HD43" i="22" s="1"/>
  <c r="HE43" i="22"/>
  <c r="HC43" i="22" s="1"/>
  <c r="GZ43" i="22"/>
  <c r="GY43" i="22"/>
  <c r="GX43" i="22"/>
  <c r="GO43" i="22"/>
  <c r="GM43" i="22" s="1"/>
  <c r="GN43" i="22"/>
  <c r="GP43" i="22" s="1"/>
  <c r="GJ43" i="22"/>
  <c r="GI43" i="22"/>
  <c r="GG43" i="22" s="1"/>
  <c r="GH43" i="22"/>
  <c r="GC43" i="22"/>
  <c r="GB43" i="22"/>
  <c r="FS43" i="22"/>
  <c r="FH43" i="22" s="1"/>
  <c r="FR43" i="22"/>
  <c r="FT43" i="22" s="1"/>
  <c r="FQ43" i="22"/>
  <c r="FN43" i="22"/>
  <c r="FM43" i="22"/>
  <c r="FL43" i="22"/>
  <c r="FK43" i="22"/>
  <c r="FG43" i="22"/>
  <c r="FF43" i="22"/>
  <c r="EX43" i="22"/>
  <c r="EW43" i="22"/>
  <c r="EV43" i="22"/>
  <c r="EU43" i="22"/>
  <c r="ER43" i="22"/>
  <c r="EP43" i="22" s="1"/>
  <c r="EQ43" i="22"/>
  <c r="EO43" i="22"/>
  <c r="EL43" i="22"/>
  <c r="EK43" i="22"/>
  <c r="EJ43" i="22"/>
  <c r="EB43" i="22"/>
  <c r="EA43" i="22"/>
  <c r="DY43" i="22" s="1"/>
  <c r="DZ43" i="22"/>
  <c r="DV43" i="22"/>
  <c r="DT43" i="22" s="1"/>
  <c r="DU43" i="22"/>
  <c r="DS43" i="22" s="1"/>
  <c r="DP43" i="22"/>
  <c r="DO43" i="22"/>
  <c r="DN43" i="22"/>
  <c r="DE43" i="22"/>
  <c r="DC43" i="22" s="1"/>
  <c r="DD43" i="22"/>
  <c r="DF43" i="22" s="1"/>
  <c r="CZ43" i="22"/>
  <c r="CY43" i="22"/>
  <c r="CW43" i="22" s="1"/>
  <c r="CX43" i="22"/>
  <c r="CS43" i="22"/>
  <c r="CR43" i="22"/>
  <c r="CI43" i="22"/>
  <c r="BX43" i="22" s="1"/>
  <c r="CH43" i="22"/>
  <c r="CJ43" i="22" s="1"/>
  <c r="CG43" i="22"/>
  <c r="CD43" i="22"/>
  <c r="CC43" i="22"/>
  <c r="CB43" i="22"/>
  <c r="CA43" i="22"/>
  <c r="BW43" i="22"/>
  <c r="BV43" i="22"/>
  <c r="BN43" i="22"/>
  <c r="BM43" i="22"/>
  <c r="BL43" i="22"/>
  <c r="BK43" i="22"/>
  <c r="BH43" i="22"/>
  <c r="BF43" i="22" s="1"/>
  <c r="BG43" i="22"/>
  <c r="BE43" i="22"/>
  <c r="BB43" i="22"/>
  <c r="BA43" i="22"/>
  <c r="AZ43" i="22"/>
  <c r="AR43" i="22"/>
  <c r="AQ43" i="22"/>
  <c r="AO43" i="22" s="1"/>
  <c r="AP43" i="22"/>
  <c r="AL43" i="22"/>
  <c r="AJ43" i="22" s="1"/>
  <c r="AK43" i="22"/>
  <c r="AI43" i="22" s="1"/>
  <c r="AF43" i="22"/>
  <c r="AE43" i="22"/>
  <c r="AD43" i="22"/>
  <c r="U43" i="22"/>
  <c r="S43" i="22" s="1"/>
  <c r="T43" i="22"/>
  <c r="V43" i="22" s="1"/>
  <c r="P43" i="22"/>
  <c r="O43" i="22"/>
  <c r="M43" i="22" s="1"/>
  <c r="N43" i="22"/>
  <c r="I43" i="22"/>
  <c r="H43" i="22"/>
  <c r="TG42" i="22"/>
  <c r="SV42" i="22" s="1"/>
  <c r="TF42" i="22"/>
  <c r="TH42" i="22" s="1"/>
  <c r="TE42" i="22"/>
  <c r="TB42" i="22"/>
  <c r="TA42" i="22"/>
  <c r="SZ42" i="22"/>
  <c r="SY42" i="22"/>
  <c r="SU42" i="22"/>
  <c r="ST42" i="22"/>
  <c r="SL42" i="22"/>
  <c r="SK42" i="22"/>
  <c r="SJ42" i="22"/>
  <c r="SI42" i="22"/>
  <c r="SF42" i="22"/>
  <c r="SD42" i="22" s="1"/>
  <c r="SE42" i="22"/>
  <c r="SC42" i="22"/>
  <c r="RZ42" i="22"/>
  <c r="RY42" i="22"/>
  <c r="RX42" i="22"/>
  <c r="RP42" i="22"/>
  <c r="RO42" i="22"/>
  <c r="RM42" i="22" s="1"/>
  <c r="RN42" i="22"/>
  <c r="RJ42" i="22"/>
  <c r="RH42" i="22" s="1"/>
  <c r="RI42" i="22"/>
  <c r="RG42" i="22" s="1"/>
  <c r="RD42" i="22"/>
  <c r="RC42" i="22"/>
  <c r="RB42" i="22"/>
  <c r="QS42" i="22"/>
  <c r="QQ42" i="22" s="1"/>
  <c r="QR42" i="22"/>
  <c r="QT42" i="22" s="1"/>
  <c r="QN42" i="22"/>
  <c r="QM42" i="22"/>
  <c r="QK42" i="22" s="1"/>
  <c r="QL42" i="22"/>
  <c r="QG42" i="22"/>
  <c r="QF42" i="22"/>
  <c r="PW42" i="22"/>
  <c r="PL42" i="22" s="1"/>
  <c r="PV42" i="22"/>
  <c r="PX42" i="22" s="1"/>
  <c r="PU42" i="22"/>
  <c r="PR42" i="22"/>
  <c r="PQ42" i="22"/>
  <c r="PP42" i="22"/>
  <c r="PO42" i="22"/>
  <c r="PK42" i="22"/>
  <c r="PJ42" i="22"/>
  <c r="PB42" i="22"/>
  <c r="PA42" i="22"/>
  <c r="OZ42" i="22"/>
  <c r="OY42" i="22"/>
  <c r="OV42" i="22"/>
  <c r="OT42" i="22" s="1"/>
  <c r="OU42" i="22"/>
  <c r="OS42" i="22"/>
  <c r="OP42" i="22"/>
  <c r="OO42" i="22"/>
  <c r="ON42" i="22"/>
  <c r="OF42" i="22"/>
  <c r="OE42" i="22"/>
  <c r="OC42" i="22" s="1"/>
  <c r="OD42" i="22"/>
  <c r="NZ42" i="22"/>
  <c r="NX42" i="22" s="1"/>
  <c r="NY42" i="22"/>
  <c r="NW42" i="22" s="1"/>
  <c r="NT42" i="22"/>
  <c r="NS42" i="22"/>
  <c r="NR42" i="22"/>
  <c r="NI42" i="22"/>
  <c r="NG42" i="22" s="1"/>
  <c r="NH42" i="22"/>
  <c r="NJ42" i="22" s="1"/>
  <c r="ND42" i="22"/>
  <c r="NC42" i="22"/>
  <c r="NA42" i="22" s="1"/>
  <c r="NB42" i="22"/>
  <c r="MW42" i="22"/>
  <c r="MV42" i="22"/>
  <c r="MM42" i="22"/>
  <c r="MB42" i="22" s="1"/>
  <c r="ML42" i="22"/>
  <c r="MN42" i="22" s="1"/>
  <c r="MK42" i="22"/>
  <c r="MH42" i="22"/>
  <c r="MG42" i="22"/>
  <c r="MF42" i="22"/>
  <c r="ME42" i="22"/>
  <c r="MA42" i="22"/>
  <c r="LZ42" i="22"/>
  <c r="LR42" i="22"/>
  <c r="LQ42" i="22"/>
  <c r="LP42" i="22"/>
  <c r="LO42" i="22"/>
  <c r="LL42" i="22"/>
  <c r="LJ42" i="22" s="1"/>
  <c r="LK42" i="22"/>
  <c r="LI42" i="22"/>
  <c r="LF42" i="22"/>
  <c r="LE42" i="22"/>
  <c r="LD42" i="22"/>
  <c r="KV42" i="22"/>
  <c r="KU42" i="22"/>
  <c r="KS42" i="22" s="1"/>
  <c r="KT42" i="22"/>
  <c r="KP42" i="22"/>
  <c r="KN42" i="22" s="1"/>
  <c r="KO42" i="22"/>
  <c r="KM42" i="22" s="1"/>
  <c r="KJ42" i="22"/>
  <c r="KI42" i="22"/>
  <c r="KH42" i="22"/>
  <c r="JY42" i="22"/>
  <c r="JW42" i="22" s="1"/>
  <c r="JX42" i="22"/>
  <c r="JZ42" i="22" s="1"/>
  <c r="JT42" i="22"/>
  <c r="JS42" i="22"/>
  <c r="JQ42" i="22" s="1"/>
  <c r="JR42" i="22"/>
  <c r="JM42" i="22"/>
  <c r="JL42" i="22"/>
  <c r="JC42" i="22"/>
  <c r="IR42" i="22" s="1"/>
  <c r="JB42" i="22"/>
  <c r="JD42" i="22" s="1"/>
  <c r="JA42" i="22"/>
  <c r="IX42" i="22"/>
  <c r="IW42" i="22"/>
  <c r="IV42" i="22"/>
  <c r="IU42" i="22"/>
  <c r="IQ42" i="22"/>
  <c r="IP42" i="22"/>
  <c r="IH42" i="22"/>
  <c r="IG42" i="22"/>
  <c r="IF42" i="22"/>
  <c r="IE42" i="22"/>
  <c r="IB42" i="22"/>
  <c r="HZ42" i="22" s="1"/>
  <c r="IA42" i="22"/>
  <c r="HY42" i="22"/>
  <c r="HV42" i="22"/>
  <c r="HU42" i="22"/>
  <c r="HT42" i="22"/>
  <c r="HL42" i="22"/>
  <c r="HK42" i="22"/>
  <c r="HI42" i="22" s="1"/>
  <c r="HJ42" i="22"/>
  <c r="HF42" i="22"/>
  <c r="HD42" i="22" s="1"/>
  <c r="HE42" i="22"/>
  <c r="HC42" i="22" s="1"/>
  <c r="GY42" i="22"/>
  <c r="GX42" i="22"/>
  <c r="GO42" i="22"/>
  <c r="GM42" i="22" s="1"/>
  <c r="GN42" i="22"/>
  <c r="GP42" i="22" s="1"/>
  <c r="GJ42" i="22"/>
  <c r="GI42" i="22"/>
  <c r="GG42" i="22" s="1"/>
  <c r="GH42" i="22"/>
  <c r="GC42" i="22"/>
  <c r="GB42" i="22"/>
  <c r="FS42" i="22"/>
  <c r="FH42" i="22" s="1"/>
  <c r="FR42" i="22"/>
  <c r="FT42" i="22" s="1"/>
  <c r="FQ42" i="22"/>
  <c r="FN42" i="22"/>
  <c r="FM42" i="22"/>
  <c r="FL42" i="22"/>
  <c r="FK42" i="22"/>
  <c r="FG42" i="22"/>
  <c r="FF42" i="22"/>
  <c r="EX42" i="22"/>
  <c r="EW42" i="22"/>
  <c r="EV42" i="22"/>
  <c r="EU42" i="22"/>
  <c r="ER42" i="22"/>
  <c r="EP42" i="22" s="1"/>
  <c r="EQ42" i="22"/>
  <c r="EO42" i="22"/>
  <c r="EL42" i="22"/>
  <c r="EK42" i="22"/>
  <c r="EJ42" i="22"/>
  <c r="EB42" i="22"/>
  <c r="EA42" i="22"/>
  <c r="DY42" i="22" s="1"/>
  <c r="DZ42" i="22"/>
  <c r="DV42" i="22"/>
  <c r="DT42" i="22" s="1"/>
  <c r="DU42" i="22"/>
  <c r="DS42" i="22" s="1"/>
  <c r="DO42" i="22"/>
  <c r="DN42" i="22"/>
  <c r="DE42" i="22"/>
  <c r="DC42" i="22" s="1"/>
  <c r="DD42" i="22"/>
  <c r="DF42" i="22" s="1"/>
  <c r="CZ42" i="22"/>
  <c r="CY42" i="22"/>
  <c r="CW42" i="22" s="1"/>
  <c r="CX42" i="22"/>
  <c r="CS42" i="22"/>
  <c r="CR42" i="22"/>
  <c r="CI42" i="22"/>
  <c r="BX42" i="22" s="1"/>
  <c r="CH42" i="22"/>
  <c r="CJ42" i="22" s="1"/>
  <c r="CG42" i="22"/>
  <c r="CD42" i="22"/>
  <c r="CC42" i="22"/>
  <c r="CB42" i="22"/>
  <c r="CA42" i="22"/>
  <c r="BW42" i="22"/>
  <c r="BV42" i="22"/>
  <c r="BN42" i="22"/>
  <c r="BM42" i="22"/>
  <c r="BL42" i="22"/>
  <c r="BK42" i="22"/>
  <c r="BH42" i="22"/>
  <c r="BF42" i="22" s="1"/>
  <c r="BG42" i="22"/>
  <c r="BE42" i="22"/>
  <c r="BB42" i="22"/>
  <c r="BA42" i="22"/>
  <c r="AZ42" i="22"/>
  <c r="AR42" i="22"/>
  <c r="AQ42" i="22"/>
  <c r="AO42" i="22" s="1"/>
  <c r="AP42" i="22"/>
  <c r="AL42" i="22"/>
  <c r="AJ42" i="22" s="1"/>
  <c r="AK42" i="22"/>
  <c r="AI42" i="22" s="1"/>
  <c r="AE42" i="22"/>
  <c r="AD42" i="22"/>
  <c r="U42" i="22"/>
  <c r="S42" i="22" s="1"/>
  <c r="T42" i="22"/>
  <c r="V42" i="22" s="1"/>
  <c r="P42" i="22"/>
  <c r="O42" i="22"/>
  <c r="M42" i="22" s="1"/>
  <c r="N42" i="22"/>
  <c r="I42" i="22"/>
  <c r="H42" i="22"/>
  <c r="TG41" i="22"/>
  <c r="SV41" i="22" s="1"/>
  <c r="TF41" i="22"/>
  <c r="TH41" i="22" s="1"/>
  <c r="TE41" i="22"/>
  <c r="TB41" i="22"/>
  <c r="TA41" i="22"/>
  <c r="SZ41" i="22"/>
  <c r="SY41" i="22"/>
  <c r="SU41" i="22"/>
  <c r="ST41" i="22"/>
  <c r="SL41" i="22"/>
  <c r="SK41" i="22"/>
  <c r="SJ41" i="22"/>
  <c r="SI41" i="22"/>
  <c r="SF41" i="22"/>
  <c r="SD41" i="22" s="1"/>
  <c r="SE41" i="22"/>
  <c r="SC41" i="22"/>
  <c r="RZ41" i="22"/>
  <c r="RY41" i="22"/>
  <c r="RX41" i="22"/>
  <c r="RP41" i="22"/>
  <c r="RO41" i="22"/>
  <c r="RM41" i="22" s="1"/>
  <c r="RN41" i="22"/>
  <c r="RJ41" i="22"/>
  <c r="RH41" i="22" s="1"/>
  <c r="RI41" i="22"/>
  <c r="RG41" i="22" s="1"/>
  <c r="RC41" i="22"/>
  <c r="RB41" i="22"/>
  <c r="QS41" i="22"/>
  <c r="QQ41" i="22" s="1"/>
  <c r="QR41" i="22"/>
  <c r="QT41" i="22" s="1"/>
  <c r="QN41" i="22"/>
  <c r="QM41" i="22"/>
  <c r="QK41" i="22" s="1"/>
  <c r="QL41" i="22"/>
  <c r="QG41" i="22"/>
  <c r="QF41" i="22"/>
  <c r="PW41" i="22"/>
  <c r="PL41" i="22" s="1"/>
  <c r="PV41" i="22"/>
  <c r="PX41" i="22" s="1"/>
  <c r="PU41" i="22"/>
  <c r="PR41" i="22"/>
  <c r="PQ41" i="22"/>
  <c r="PP41" i="22"/>
  <c r="PO41" i="22"/>
  <c r="PK41" i="22"/>
  <c r="PJ41" i="22"/>
  <c r="PB41" i="22"/>
  <c r="PA41" i="22"/>
  <c r="OZ41" i="22"/>
  <c r="OY41" i="22"/>
  <c r="OV41" i="22"/>
  <c r="OT41" i="22" s="1"/>
  <c r="OU41" i="22"/>
  <c r="OS41" i="22"/>
  <c r="OP41" i="22"/>
  <c r="OO41" i="22"/>
  <c r="ON41" i="22"/>
  <c r="OF41" i="22"/>
  <c r="OE41" i="22"/>
  <c r="OD41" i="22"/>
  <c r="NZ41" i="22"/>
  <c r="NX41" i="22" s="1"/>
  <c r="NY41" i="22"/>
  <c r="NW41" i="22" s="1"/>
  <c r="NS41" i="22"/>
  <c r="NR41" i="22"/>
  <c r="NI41" i="22"/>
  <c r="NG41" i="22" s="1"/>
  <c r="NH41" i="22"/>
  <c r="NJ41" i="22" s="1"/>
  <c r="ND41" i="22"/>
  <c r="NC41" i="22"/>
  <c r="NA41" i="22" s="1"/>
  <c r="NB41" i="22"/>
  <c r="MW41" i="22"/>
  <c r="MV41" i="22"/>
  <c r="MM41" i="22"/>
  <c r="ML41" i="22"/>
  <c r="MN41" i="22" s="1"/>
  <c r="MK41" i="22"/>
  <c r="MH41" i="22"/>
  <c r="MG41" i="22"/>
  <c r="MF41" i="22"/>
  <c r="ME41" i="22"/>
  <c r="MB41" i="22"/>
  <c r="MA41" i="22"/>
  <c r="LZ41" i="22"/>
  <c r="LR41" i="22"/>
  <c r="LQ41" i="22"/>
  <c r="LP41" i="22"/>
  <c r="LO41" i="22"/>
  <c r="LL41" i="22"/>
  <c r="LJ41" i="22" s="1"/>
  <c r="LK41" i="22"/>
  <c r="LI41" i="22"/>
  <c r="LF41" i="22"/>
  <c r="LE41" i="22"/>
  <c r="LD41" i="22"/>
  <c r="KV41" i="22"/>
  <c r="KU41" i="22"/>
  <c r="KS41" i="22" s="1"/>
  <c r="KT41" i="22"/>
  <c r="KP41" i="22"/>
  <c r="KN41" i="22" s="1"/>
  <c r="KO41" i="22"/>
  <c r="KM41" i="22" s="1"/>
  <c r="KJ41" i="22"/>
  <c r="KI41" i="22"/>
  <c r="KH41" i="22"/>
  <c r="JY41" i="22"/>
  <c r="JX41" i="22"/>
  <c r="JZ41" i="22" s="1"/>
  <c r="JT41" i="22"/>
  <c r="JS41" i="22"/>
  <c r="JQ41" i="22" s="1"/>
  <c r="JR41" i="22"/>
  <c r="JM41" i="22"/>
  <c r="JL41" i="22"/>
  <c r="JC41" i="22"/>
  <c r="JB41" i="22"/>
  <c r="JD41" i="22" s="1"/>
  <c r="JA41" i="22"/>
  <c r="IX41" i="22"/>
  <c r="IW41" i="22"/>
  <c r="IV41" i="22"/>
  <c r="IU41" i="22"/>
  <c r="IR41" i="22"/>
  <c r="IQ41" i="22"/>
  <c r="IP41" i="22"/>
  <c r="IH41" i="22"/>
  <c r="IG41" i="22"/>
  <c r="IF41" i="22"/>
  <c r="IE41" i="22"/>
  <c r="IB41" i="22"/>
  <c r="HZ41" i="22" s="1"/>
  <c r="IA41" i="22"/>
  <c r="HY41" i="22"/>
  <c r="HU41" i="22"/>
  <c r="HT41" i="22"/>
  <c r="HL41" i="22"/>
  <c r="HK41" i="22"/>
  <c r="HI41" i="22" s="1"/>
  <c r="HJ41" i="22"/>
  <c r="HF41" i="22"/>
  <c r="HD41" i="22" s="1"/>
  <c r="HE41" i="22"/>
  <c r="HC41" i="22" s="1"/>
  <c r="GY41" i="22"/>
  <c r="GX41" i="22"/>
  <c r="GO41" i="22"/>
  <c r="GN41" i="22"/>
  <c r="GP41" i="22" s="1"/>
  <c r="GJ41" i="22"/>
  <c r="GI41" i="22"/>
  <c r="GG41" i="22" s="1"/>
  <c r="GH41" i="22"/>
  <c r="GC41" i="22"/>
  <c r="GB41" i="22"/>
  <c r="FS41" i="22"/>
  <c r="FR41" i="22"/>
  <c r="FT41" i="22" s="1"/>
  <c r="FQ41" i="22"/>
  <c r="FN41" i="22"/>
  <c r="FM41" i="22"/>
  <c r="FL41" i="22"/>
  <c r="FK41" i="22"/>
  <c r="FH41" i="22"/>
  <c r="FG41" i="22"/>
  <c r="FF41" i="22"/>
  <c r="EX41" i="22"/>
  <c r="EW41" i="22"/>
  <c r="EV41" i="22"/>
  <c r="EU41" i="22"/>
  <c r="ER41" i="22"/>
  <c r="EP41" i="22" s="1"/>
  <c r="EQ41" i="22"/>
  <c r="EO41" i="22"/>
  <c r="EL41" i="22"/>
  <c r="EK41" i="22"/>
  <c r="EJ41" i="22"/>
  <c r="EB41" i="22"/>
  <c r="EA41" i="22"/>
  <c r="DY41" i="22" s="1"/>
  <c r="DZ41" i="22"/>
  <c r="DV41" i="22"/>
  <c r="DT41" i="22" s="1"/>
  <c r="DU41" i="22"/>
  <c r="DS41" i="22" s="1"/>
  <c r="DP41" i="22"/>
  <c r="DO41" i="22"/>
  <c r="DN41" i="22"/>
  <c r="DE41" i="22"/>
  <c r="DD41" i="22"/>
  <c r="DF41" i="22" s="1"/>
  <c r="CZ41" i="22"/>
  <c r="CY41" i="22"/>
  <c r="CW41" i="22" s="1"/>
  <c r="CX41" i="22"/>
  <c r="CS41" i="22"/>
  <c r="CR41" i="22"/>
  <c r="CI41" i="22"/>
  <c r="CH41" i="22"/>
  <c r="CJ41" i="22" s="1"/>
  <c r="CG41" i="22"/>
  <c r="CD41" i="22"/>
  <c r="CC41" i="22"/>
  <c r="CB41" i="22"/>
  <c r="CA41" i="22"/>
  <c r="BX41" i="22"/>
  <c r="BW41" i="22"/>
  <c r="BV41" i="22"/>
  <c r="BN41" i="22"/>
  <c r="BM41" i="22"/>
  <c r="BL41" i="22"/>
  <c r="BK41" i="22"/>
  <c r="BH41" i="22"/>
  <c r="BF41" i="22" s="1"/>
  <c r="BG41" i="22"/>
  <c r="BE41" i="22"/>
  <c r="BA41" i="22"/>
  <c r="AZ41" i="22"/>
  <c r="AR41" i="22"/>
  <c r="AQ41" i="22"/>
  <c r="AO41" i="22" s="1"/>
  <c r="AP41" i="22"/>
  <c r="AL41" i="22"/>
  <c r="AJ41" i="22" s="1"/>
  <c r="AK41" i="22"/>
  <c r="AI41" i="22" s="1"/>
  <c r="AF41" i="22"/>
  <c r="AE41" i="22"/>
  <c r="AD41" i="22"/>
  <c r="U41" i="22"/>
  <c r="T41" i="22"/>
  <c r="V41" i="22" s="1"/>
  <c r="P41" i="22"/>
  <c r="O41" i="22"/>
  <c r="M41" i="22" s="1"/>
  <c r="N41" i="22"/>
  <c r="I41" i="22"/>
  <c r="H41" i="22"/>
  <c r="TG40" i="22"/>
  <c r="TF40" i="22"/>
  <c r="TH40" i="22" s="1"/>
  <c r="TE40" i="22"/>
  <c r="TB40" i="22"/>
  <c r="SZ40" i="22" s="1"/>
  <c r="TA40" i="22"/>
  <c r="SY40" i="22"/>
  <c r="SV40" i="22"/>
  <c r="SU40" i="22"/>
  <c r="ST40" i="22"/>
  <c r="SL40" i="22"/>
  <c r="SK40" i="22"/>
  <c r="SI40" i="22" s="1"/>
  <c r="SJ40" i="22"/>
  <c r="SF40" i="22"/>
  <c r="SD40" i="22" s="1"/>
  <c r="SE40" i="22"/>
  <c r="SC40" i="22" s="1"/>
  <c r="RY40" i="22"/>
  <c r="RX40" i="22"/>
  <c r="RO40" i="22"/>
  <c r="RM40" i="22" s="1"/>
  <c r="RN40" i="22"/>
  <c r="RP40" i="22" s="1"/>
  <c r="RJ40" i="22"/>
  <c r="RH40" i="22" s="1"/>
  <c r="RI40" i="22"/>
  <c r="RG40" i="22" s="1"/>
  <c r="RD40" i="22"/>
  <c r="RC40" i="22"/>
  <c r="RB40" i="22"/>
  <c r="QS40" i="22"/>
  <c r="QH40" i="22" s="1"/>
  <c r="QR40" i="22"/>
  <c r="QT40" i="22" s="1"/>
  <c r="QQ40" i="22"/>
  <c r="QN40" i="22"/>
  <c r="QM40" i="22"/>
  <c r="QL40" i="22"/>
  <c r="QK40" i="22"/>
  <c r="QG40" i="22"/>
  <c r="QF40" i="22"/>
  <c r="PX40" i="22"/>
  <c r="PW40" i="22"/>
  <c r="PV40" i="22"/>
  <c r="PU40" i="22"/>
  <c r="PR40" i="22"/>
  <c r="PP40" i="22" s="1"/>
  <c r="PQ40" i="22"/>
  <c r="PO40" i="22"/>
  <c r="PL40" i="22"/>
  <c r="PK40" i="22"/>
  <c r="PJ40" i="22"/>
  <c r="PB40" i="22"/>
  <c r="PA40" i="22"/>
  <c r="OY40" i="22" s="1"/>
  <c r="OZ40" i="22"/>
  <c r="OV40" i="22"/>
  <c r="OT40" i="22" s="1"/>
  <c r="OU40" i="22"/>
  <c r="OS40" i="22" s="1"/>
  <c r="OO40" i="22"/>
  <c r="ON40" i="22"/>
  <c r="OE40" i="22"/>
  <c r="OC40" i="22" s="1"/>
  <c r="OD40" i="22"/>
  <c r="OF40" i="22" s="1"/>
  <c r="NZ40" i="22"/>
  <c r="NX40" i="22" s="1"/>
  <c r="NY40" i="22"/>
  <c r="NW40" i="22" s="1"/>
  <c r="NS40" i="22"/>
  <c r="NR40" i="22"/>
  <c r="NI40" i="22"/>
  <c r="MX40" i="22" s="1"/>
  <c r="NH40" i="22"/>
  <c r="NJ40" i="22" s="1"/>
  <c r="NG40" i="22"/>
  <c r="ND40" i="22"/>
  <c r="NC40" i="22"/>
  <c r="NB40" i="22"/>
  <c r="NA40" i="22"/>
  <c r="MW40" i="22"/>
  <c r="MV40" i="22"/>
  <c r="MN40" i="22"/>
  <c r="MM40" i="22"/>
  <c r="ML40" i="22"/>
  <c r="MK40" i="22"/>
  <c r="MH40" i="22"/>
  <c r="MF40" i="22" s="1"/>
  <c r="MG40" i="22"/>
  <c r="ME40" i="22"/>
  <c r="MB40" i="22"/>
  <c r="MA40" i="22"/>
  <c r="LZ40" i="22"/>
  <c r="LR40" i="22"/>
  <c r="LQ40" i="22"/>
  <c r="LO40" i="22" s="1"/>
  <c r="LP40" i="22"/>
  <c r="LL40" i="22"/>
  <c r="LJ40" i="22" s="1"/>
  <c r="LK40" i="22"/>
  <c r="LI40" i="22" s="1"/>
  <c r="LE40" i="22"/>
  <c r="LD40" i="22"/>
  <c r="KV40" i="22"/>
  <c r="KU40" i="22"/>
  <c r="KS40" i="22" s="1"/>
  <c r="KT40" i="22"/>
  <c r="KP40" i="22"/>
  <c r="KJ40" i="22" s="1"/>
  <c r="KO40" i="22"/>
  <c r="KM40" i="22" s="1"/>
  <c r="KI40" i="22"/>
  <c r="KH40" i="22"/>
  <c r="JY40" i="22"/>
  <c r="JN40" i="22" s="1"/>
  <c r="JX40" i="22"/>
  <c r="JZ40" i="22" s="1"/>
  <c r="JW40" i="22"/>
  <c r="JT40" i="22"/>
  <c r="JS40" i="22"/>
  <c r="JR40" i="22"/>
  <c r="JQ40" i="22"/>
  <c r="JM40" i="22"/>
  <c r="JL40" i="22"/>
  <c r="JC40" i="22"/>
  <c r="JB40" i="22"/>
  <c r="JD40" i="22" s="1"/>
  <c r="JA40" i="22"/>
  <c r="IX40" i="22"/>
  <c r="IW40" i="22"/>
  <c r="IV40" i="22"/>
  <c r="IU40" i="22"/>
  <c r="IR40" i="22"/>
  <c r="IQ40" i="22"/>
  <c r="IP40" i="22"/>
  <c r="IH40" i="22"/>
  <c r="IG40" i="22"/>
  <c r="IF40" i="22"/>
  <c r="IE40" i="22"/>
  <c r="IB40" i="22"/>
  <c r="HZ40" i="22" s="1"/>
  <c r="IA40" i="22"/>
  <c r="HY40" i="22"/>
  <c r="HV40" i="22"/>
  <c r="HU40" i="22"/>
  <c r="HT40" i="22"/>
  <c r="HK40" i="22"/>
  <c r="HI40" i="22" s="1"/>
  <c r="HJ40" i="22"/>
  <c r="HL40" i="22" s="1"/>
  <c r="HF40" i="22"/>
  <c r="HE40" i="22"/>
  <c r="HC40" i="22" s="1"/>
  <c r="HD40" i="22"/>
  <c r="GY40" i="22"/>
  <c r="GX40" i="22"/>
  <c r="GO40" i="22"/>
  <c r="GD40" i="22" s="1"/>
  <c r="GN40" i="22"/>
  <c r="GP40" i="22" s="1"/>
  <c r="GJ40" i="22"/>
  <c r="GI40" i="22"/>
  <c r="GG40" i="22" s="1"/>
  <c r="GH40" i="22"/>
  <c r="GC40" i="22"/>
  <c r="GB40" i="22"/>
  <c r="FT40" i="22"/>
  <c r="FS40" i="22"/>
  <c r="FR40" i="22"/>
  <c r="FQ40" i="22"/>
  <c r="FN40" i="22"/>
  <c r="FL40" i="22" s="1"/>
  <c r="FM40" i="22"/>
  <c r="FK40" i="22"/>
  <c r="FH40" i="22"/>
  <c r="FG40" i="22"/>
  <c r="FF40" i="22"/>
  <c r="EX40" i="22"/>
  <c r="EW40" i="22"/>
  <c r="EU40" i="22" s="1"/>
  <c r="EV40" i="22"/>
  <c r="ER40" i="22"/>
  <c r="EP40" i="22" s="1"/>
  <c r="EQ40" i="22"/>
  <c r="EO40" i="22" s="1"/>
  <c r="EK40" i="22"/>
  <c r="EJ40" i="22"/>
  <c r="EA40" i="22"/>
  <c r="DY40" i="22" s="1"/>
  <c r="DZ40" i="22"/>
  <c r="EB40" i="22" s="1"/>
  <c r="DV40" i="22"/>
  <c r="DT40" i="22" s="1"/>
  <c r="DU40" i="22"/>
  <c r="DS40" i="22" s="1"/>
  <c r="DP40" i="22"/>
  <c r="DO40" i="22"/>
  <c r="DN40" i="22"/>
  <c r="DE40" i="22"/>
  <c r="CT40" i="22" s="1"/>
  <c r="DD40" i="22"/>
  <c r="DF40" i="22" s="1"/>
  <c r="DC40" i="22"/>
  <c r="CZ40" i="22"/>
  <c r="CY40" i="22"/>
  <c r="CX40" i="22"/>
  <c r="CW40" i="22"/>
  <c r="CS40" i="22"/>
  <c r="CR40" i="22"/>
  <c r="CJ40" i="22"/>
  <c r="CI40" i="22"/>
  <c r="CH40" i="22"/>
  <c r="CG40" i="22"/>
  <c r="CD40" i="22"/>
  <c r="CB40" i="22" s="1"/>
  <c r="CC40" i="22"/>
  <c r="CA40" i="22"/>
  <c r="BX40" i="22"/>
  <c r="BW40" i="22"/>
  <c r="BV40" i="22"/>
  <c r="BN40" i="22"/>
  <c r="BM40" i="22"/>
  <c r="BK40" i="22" s="1"/>
  <c r="BL40" i="22"/>
  <c r="BH40" i="22"/>
  <c r="BF40" i="22" s="1"/>
  <c r="BG40" i="22"/>
  <c r="BE40" i="22" s="1"/>
  <c r="BB40" i="22"/>
  <c r="BA40" i="22"/>
  <c r="AZ40" i="22"/>
  <c r="AQ40" i="22"/>
  <c r="AO40" i="22" s="1"/>
  <c r="AP40" i="22"/>
  <c r="AR40" i="22" s="1"/>
  <c r="AL40" i="22"/>
  <c r="AK40" i="22"/>
  <c r="AI40" i="22" s="1"/>
  <c r="AJ40" i="22"/>
  <c r="AE40" i="22"/>
  <c r="AD40" i="22"/>
  <c r="U40" i="22"/>
  <c r="J40" i="22" s="1"/>
  <c r="T40" i="22"/>
  <c r="V40" i="22" s="1"/>
  <c r="S40" i="22"/>
  <c r="P40" i="22"/>
  <c r="O40" i="22"/>
  <c r="N40" i="22"/>
  <c r="M40" i="22"/>
  <c r="I40" i="22"/>
  <c r="H40" i="22"/>
  <c r="TH39" i="22"/>
  <c r="TG39" i="22"/>
  <c r="TF39" i="22"/>
  <c r="TE39" i="22"/>
  <c r="TB39" i="22"/>
  <c r="SZ39" i="22" s="1"/>
  <c r="TA39" i="22"/>
  <c r="SY39" i="22"/>
  <c r="SV39" i="22"/>
  <c r="ST47" i="22" s="1"/>
  <c r="SU39" i="22"/>
  <c r="ST49" i="22" s="1"/>
  <c r="ST39" i="22"/>
  <c r="ST48" i="22" s="1"/>
  <c r="ST46" i="22" s="1"/>
  <c r="SL39" i="22"/>
  <c r="SK39" i="22"/>
  <c r="SI39" i="22" s="1"/>
  <c r="SJ39" i="22"/>
  <c r="SF39" i="22"/>
  <c r="SD39" i="22" s="1"/>
  <c r="SE39" i="22"/>
  <c r="SC39" i="22" s="1"/>
  <c r="RZ39" i="22"/>
  <c r="RY39" i="22"/>
  <c r="RX49" i="22" s="1"/>
  <c r="RX39" i="22"/>
  <c r="RX48" i="22" s="1"/>
  <c r="RO39" i="22"/>
  <c r="RM39" i="22" s="1"/>
  <c r="RN39" i="22"/>
  <c r="RP39" i="22" s="1"/>
  <c r="RJ39" i="22"/>
  <c r="RI39" i="22"/>
  <c r="RG39" i="22" s="1"/>
  <c r="RH39" i="22"/>
  <c r="RC39" i="22"/>
  <c r="RB49" i="22" s="1"/>
  <c r="RB39" i="22"/>
  <c r="RB48" i="22" s="1"/>
  <c r="QS39" i="22"/>
  <c r="QH39" i="22" s="1"/>
  <c r="QR39" i="22"/>
  <c r="QT39" i="22" s="1"/>
  <c r="QQ39" i="22"/>
  <c r="QN39" i="22"/>
  <c r="QM39" i="22"/>
  <c r="QL39" i="22"/>
  <c r="QK39" i="22"/>
  <c r="QG39" i="22"/>
  <c r="QF49" i="22" s="1"/>
  <c r="QF39" i="22"/>
  <c r="QF48" i="22" s="1"/>
  <c r="QF46" i="22" s="1"/>
  <c r="PX39" i="22"/>
  <c r="PW39" i="22"/>
  <c r="PV39" i="22"/>
  <c r="PU39" i="22"/>
  <c r="PR39" i="22"/>
  <c r="PP39" i="22" s="1"/>
  <c r="PQ39" i="22"/>
  <c r="PO39" i="22"/>
  <c r="PL39" i="22"/>
  <c r="PJ47" i="22" s="1"/>
  <c r="PK39" i="22"/>
  <c r="PJ49" i="22" s="1"/>
  <c r="PJ39" i="22"/>
  <c r="PJ48" i="22" s="1"/>
  <c r="PJ46" i="22" s="1"/>
  <c r="PB39" i="22"/>
  <c r="PA39" i="22"/>
  <c r="OY39" i="22" s="1"/>
  <c r="OZ39" i="22"/>
  <c r="OV39" i="22"/>
  <c r="OT39" i="22" s="1"/>
  <c r="OU39" i="22"/>
  <c r="OS39" i="22" s="1"/>
  <c r="OP39" i="22"/>
  <c r="OO39" i="22"/>
  <c r="ON49" i="22" s="1"/>
  <c r="ON39" i="22"/>
  <c r="ON48" i="22" s="1"/>
  <c r="OE39" i="22"/>
  <c r="OC39" i="22" s="1"/>
  <c r="OD39" i="22"/>
  <c r="OF39" i="22" s="1"/>
  <c r="NZ39" i="22"/>
  <c r="NY39" i="22"/>
  <c r="NW39" i="22" s="1"/>
  <c r="NX39" i="22"/>
  <c r="NS39" i="22"/>
  <c r="NR49" i="22" s="1"/>
  <c r="NR39" i="22"/>
  <c r="NR48" i="22" s="1"/>
  <c r="NI39" i="22"/>
  <c r="MX39" i="22" s="1"/>
  <c r="NH39" i="22"/>
  <c r="NJ39" i="22" s="1"/>
  <c r="NG39" i="22"/>
  <c r="ND39" i="22"/>
  <c r="NC39" i="22"/>
  <c r="NB39" i="22"/>
  <c r="NA39" i="22"/>
  <c r="MW39" i="22"/>
  <c r="MV49" i="22" s="1"/>
  <c r="MV39" i="22"/>
  <c r="MV48" i="22" s="1"/>
  <c r="MV46" i="22" s="1"/>
  <c r="MN39" i="22"/>
  <c r="MM39" i="22"/>
  <c r="ML39" i="22"/>
  <c r="MK39" i="22"/>
  <c r="MH39" i="22"/>
  <c r="MF39" i="22" s="1"/>
  <c r="MG39" i="22"/>
  <c r="ME39" i="22"/>
  <c r="MB39" i="22"/>
  <c r="LZ47" i="22" s="1"/>
  <c r="MA39" i="22"/>
  <c r="LZ49" i="22" s="1"/>
  <c r="LZ39" i="22"/>
  <c r="LZ48" i="22" s="1"/>
  <c r="LZ46" i="22" s="1"/>
  <c r="LR39" i="22"/>
  <c r="LQ39" i="22"/>
  <c r="LO39" i="22" s="1"/>
  <c r="LP39" i="22"/>
  <c r="LL39" i="22"/>
  <c r="LJ39" i="22" s="1"/>
  <c r="LK39" i="22"/>
  <c r="LI39" i="22" s="1"/>
  <c r="LF39" i="22"/>
  <c r="LE39" i="22"/>
  <c r="LD49" i="22" s="1"/>
  <c r="LD39" i="22"/>
  <c r="LD48" i="22" s="1"/>
  <c r="KU39" i="22"/>
  <c r="KS39" i="22" s="1"/>
  <c r="KT39" i="22"/>
  <c r="KV39" i="22" s="1"/>
  <c r="KP39" i="22"/>
  <c r="KO39" i="22"/>
  <c r="KM39" i="22" s="1"/>
  <c r="KN39" i="22"/>
  <c r="KI39" i="22"/>
  <c r="KH49" i="22" s="1"/>
  <c r="KH39" i="22"/>
  <c r="KH48" i="22" s="1"/>
  <c r="JY39" i="22"/>
  <c r="JN39" i="22" s="1"/>
  <c r="JX39" i="22"/>
  <c r="JZ39" i="22" s="1"/>
  <c r="JW39" i="22"/>
  <c r="JT39" i="22"/>
  <c r="JS39" i="22"/>
  <c r="JR39" i="22"/>
  <c r="JQ39" i="22"/>
  <c r="JM39" i="22"/>
  <c r="JL49" i="22" s="1"/>
  <c r="JL39" i="22"/>
  <c r="JL48" i="22" s="1"/>
  <c r="JL46" i="22" s="1"/>
  <c r="JD39" i="22"/>
  <c r="JC39" i="22"/>
  <c r="JB39" i="22"/>
  <c r="JA39" i="22"/>
  <c r="IX39" i="22"/>
  <c r="IV39" i="22" s="1"/>
  <c r="IW39" i="22"/>
  <c r="IU39" i="22"/>
  <c r="IR39" i="22"/>
  <c r="IP47" i="22" s="1"/>
  <c r="IQ39" i="22"/>
  <c r="IP49" i="22" s="1"/>
  <c r="IP39" i="22"/>
  <c r="IP48" i="22" s="1"/>
  <c r="IP46" i="22" s="1"/>
  <c r="IH39" i="22"/>
  <c r="IG39" i="22"/>
  <c r="IE39" i="22" s="1"/>
  <c r="IF39" i="22"/>
  <c r="IB39" i="22"/>
  <c r="HZ39" i="22" s="1"/>
  <c r="IA39" i="22"/>
  <c r="HY39" i="22" s="1"/>
  <c r="HV39" i="22"/>
  <c r="HU39" i="22"/>
  <c r="HT49" i="22" s="1"/>
  <c r="HT39" i="22"/>
  <c r="HT48" i="22" s="1"/>
  <c r="HK39" i="22"/>
  <c r="HI39" i="22" s="1"/>
  <c r="HJ39" i="22"/>
  <c r="HL39" i="22" s="1"/>
  <c r="HF39" i="22"/>
  <c r="HE39" i="22"/>
  <c r="HC39" i="22" s="1"/>
  <c r="HD39" i="22"/>
  <c r="GY39" i="22"/>
  <c r="GX49" i="22" s="1"/>
  <c r="GX39" i="22"/>
  <c r="GX48" i="22" s="1"/>
  <c r="GO39" i="22"/>
  <c r="GD39" i="22" s="1"/>
  <c r="GN39" i="22"/>
  <c r="GP39" i="22" s="1"/>
  <c r="GM39" i="22"/>
  <c r="GJ39" i="22"/>
  <c r="GI39" i="22"/>
  <c r="GH39" i="22"/>
  <c r="GG39" i="22"/>
  <c r="GC39" i="22"/>
  <c r="GB49" i="22" s="1"/>
  <c r="GB39" i="22"/>
  <c r="GB48" i="22" s="1"/>
  <c r="GB46" i="22" s="1"/>
  <c r="FT39" i="22"/>
  <c r="FS39" i="22"/>
  <c r="FR39" i="22"/>
  <c r="FQ39" i="22"/>
  <c r="FN39" i="22"/>
  <c r="FL39" i="22" s="1"/>
  <c r="FM39" i="22"/>
  <c r="FK39" i="22"/>
  <c r="FH39" i="22"/>
  <c r="FF47" i="22" s="1"/>
  <c r="FG39" i="22"/>
  <c r="FF49" i="22" s="1"/>
  <c r="FF39" i="22"/>
  <c r="FF48" i="22" s="1"/>
  <c r="FF46" i="22" s="1"/>
  <c r="EX39" i="22"/>
  <c r="EW39" i="22"/>
  <c r="EU39" i="22" s="1"/>
  <c r="EV39" i="22"/>
  <c r="ER39" i="22"/>
  <c r="EP39" i="22" s="1"/>
  <c r="EQ39" i="22"/>
  <c r="EO39" i="22" s="1"/>
  <c r="EL39" i="22"/>
  <c r="EK39" i="22"/>
  <c r="EJ49" i="22" s="1"/>
  <c r="EJ39" i="22"/>
  <c r="EJ48" i="22" s="1"/>
  <c r="EA39" i="22"/>
  <c r="DY39" i="22" s="1"/>
  <c r="DZ39" i="22"/>
  <c r="EB39" i="22" s="1"/>
  <c r="DV39" i="22"/>
  <c r="DU39" i="22"/>
  <c r="DS39" i="22" s="1"/>
  <c r="DT39" i="22"/>
  <c r="DO39" i="22"/>
  <c r="DN49" i="22" s="1"/>
  <c r="DN39" i="22"/>
  <c r="DN48" i="22" s="1"/>
  <c r="DE39" i="22"/>
  <c r="CT39" i="22" s="1"/>
  <c r="DD39" i="22"/>
  <c r="DF39" i="22" s="1"/>
  <c r="DC39" i="22"/>
  <c r="CZ39" i="22"/>
  <c r="CY39" i="22"/>
  <c r="CX39" i="22"/>
  <c r="CW39" i="22"/>
  <c r="CS39" i="22"/>
  <c r="CR49" i="22" s="1"/>
  <c r="CR39" i="22"/>
  <c r="CR48" i="22" s="1"/>
  <c r="CR46" i="22" s="1"/>
  <c r="CJ39" i="22"/>
  <c r="CI39" i="22"/>
  <c r="CH39" i="22"/>
  <c r="CG39" i="22"/>
  <c r="CD39" i="22"/>
  <c r="CB39" i="22" s="1"/>
  <c r="CC39" i="22"/>
  <c r="CA39" i="22"/>
  <c r="BX39" i="22"/>
  <c r="BV47" i="22" s="1"/>
  <c r="BW39" i="22"/>
  <c r="BV49" i="22" s="1"/>
  <c r="BV39" i="22"/>
  <c r="BV48" i="22" s="1"/>
  <c r="BV46" i="22" s="1"/>
  <c r="BN39" i="22"/>
  <c r="BM39" i="22"/>
  <c r="BK39" i="22" s="1"/>
  <c r="BL39" i="22"/>
  <c r="BH39" i="22"/>
  <c r="BF39" i="22" s="1"/>
  <c r="BG39" i="22"/>
  <c r="BE39" i="22" s="1"/>
  <c r="BB39" i="22"/>
  <c r="BA39" i="22"/>
  <c r="AZ49" i="22" s="1"/>
  <c r="AZ39" i="22"/>
  <c r="AZ48" i="22" s="1"/>
  <c r="AQ39" i="22"/>
  <c r="AO39" i="22" s="1"/>
  <c r="AP39" i="22"/>
  <c r="AR39" i="22" s="1"/>
  <c r="AL39" i="22"/>
  <c r="AK39" i="22"/>
  <c r="AI39" i="22" s="1"/>
  <c r="AJ39" i="22"/>
  <c r="AE39" i="22"/>
  <c r="AD49" i="22" s="1"/>
  <c r="AD39" i="22"/>
  <c r="AD48" i="22" s="1"/>
  <c r="U39" i="22"/>
  <c r="J39" i="22" s="1"/>
  <c r="T39" i="22"/>
  <c r="V39" i="22" s="1"/>
  <c r="S39" i="22"/>
  <c r="P39" i="22"/>
  <c r="O39" i="22"/>
  <c r="N39" i="22"/>
  <c r="M39" i="22"/>
  <c r="I39" i="22"/>
  <c r="H49" i="22" s="1"/>
  <c r="H39" i="22"/>
  <c r="H48" i="22" s="1"/>
  <c r="H46" i="22" s="1"/>
  <c r="TG28" i="22"/>
  <c r="TF28" i="22"/>
  <c r="TH28" i="22" s="1"/>
  <c r="TE28" i="22"/>
  <c r="TB28" i="22"/>
  <c r="TA28" i="22"/>
  <c r="SZ28" i="22"/>
  <c r="SY28" i="22"/>
  <c r="SV28" i="22"/>
  <c r="SU28" i="22"/>
  <c r="ST28" i="22"/>
  <c r="SL28" i="22"/>
  <c r="SK28" i="22"/>
  <c r="SJ28" i="22"/>
  <c r="SI28" i="22"/>
  <c r="SF28" i="22"/>
  <c r="SD28" i="22" s="1"/>
  <c r="SE28" i="22"/>
  <c r="SC28" i="22"/>
  <c r="RZ28" i="22"/>
  <c r="RY28" i="22"/>
  <c r="RX28" i="22"/>
  <c r="RO28" i="22"/>
  <c r="RN28" i="22"/>
  <c r="RP28" i="22" s="1"/>
  <c r="RJ28" i="22"/>
  <c r="RI28" i="22"/>
  <c r="RG28" i="22" s="1"/>
  <c r="RH28" i="22"/>
  <c r="RC28" i="22"/>
  <c r="RB28" i="22"/>
  <c r="QS28" i="22"/>
  <c r="QH28" i="22" s="1"/>
  <c r="QR28" i="22"/>
  <c r="QT28" i="22" s="1"/>
  <c r="QQ28" i="22"/>
  <c r="QN28" i="22"/>
  <c r="QM28" i="22"/>
  <c r="QL28" i="22"/>
  <c r="QK28" i="22"/>
  <c r="QG28" i="22"/>
  <c r="QF28" i="22"/>
  <c r="PW28" i="22"/>
  <c r="PV28" i="22"/>
  <c r="PX28" i="22" s="1"/>
  <c r="PU28" i="22"/>
  <c r="PR28" i="22"/>
  <c r="PQ28" i="22"/>
  <c r="PP28" i="22"/>
  <c r="PO28" i="22"/>
  <c r="PL28" i="22"/>
  <c r="PK28" i="22"/>
  <c r="PJ28" i="22"/>
  <c r="PB28" i="22"/>
  <c r="PA28" i="22"/>
  <c r="OZ28" i="22"/>
  <c r="OY28" i="22"/>
  <c r="OV28" i="22"/>
  <c r="OT28" i="22" s="1"/>
  <c r="OU28" i="22"/>
  <c r="OS28" i="22" s="1"/>
  <c r="OP28" i="22"/>
  <c r="OO28" i="22"/>
  <c r="ON28" i="22"/>
  <c r="OE28" i="22"/>
  <c r="OD28" i="22"/>
  <c r="OF28" i="22" s="1"/>
  <c r="NZ28" i="22"/>
  <c r="NY28" i="22"/>
  <c r="NW28" i="22" s="1"/>
  <c r="NX28" i="22"/>
  <c r="NS28" i="22"/>
  <c r="NR28" i="22"/>
  <c r="NI28" i="22"/>
  <c r="MX28" i="22" s="1"/>
  <c r="NH28" i="22"/>
  <c r="NJ28" i="22" s="1"/>
  <c r="NG28" i="22"/>
  <c r="ND28" i="22"/>
  <c r="NC28" i="22"/>
  <c r="NB28" i="22"/>
  <c r="NA28" i="22"/>
  <c r="MW28" i="22"/>
  <c r="MV28" i="22"/>
  <c r="MN28" i="22"/>
  <c r="MM28" i="22"/>
  <c r="ML28" i="22"/>
  <c r="MK28" i="22"/>
  <c r="MH28" i="22"/>
  <c r="MF28" i="22" s="1"/>
  <c r="MG28" i="22"/>
  <c r="ME28" i="22"/>
  <c r="MB28" i="22"/>
  <c r="MA28" i="22"/>
  <c r="LZ28" i="22"/>
  <c r="LR28" i="22"/>
  <c r="LQ28" i="22"/>
  <c r="LO28" i="22" s="1"/>
  <c r="LP28" i="22"/>
  <c r="LL28" i="22"/>
  <c r="LJ28" i="22" s="1"/>
  <c r="LK28" i="22"/>
  <c r="LI28" i="22" s="1"/>
  <c r="LF28" i="22"/>
  <c r="LE28" i="22"/>
  <c r="LD28" i="22"/>
  <c r="KU28" i="22"/>
  <c r="KT28" i="22"/>
  <c r="KV28" i="22" s="1"/>
  <c r="KP28" i="22"/>
  <c r="KO28" i="22"/>
  <c r="KM28" i="22" s="1"/>
  <c r="KN28" i="22"/>
  <c r="KI28" i="22"/>
  <c r="KH28" i="22"/>
  <c r="JY28" i="22"/>
  <c r="JN28" i="22" s="1"/>
  <c r="JX28" i="22"/>
  <c r="JZ28" i="22" s="1"/>
  <c r="JW28" i="22"/>
  <c r="JT28" i="22"/>
  <c r="JS28" i="22"/>
  <c r="JR28" i="22"/>
  <c r="JQ28" i="22"/>
  <c r="JM28" i="22"/>
  <c r="JL28" i="22"/>
  <c r="JD28" i="22"/>
  <c r="JC28" i="22"/>
  <c r="JB28" i="22"/>
  <c r="JA28" i="22"/>
  <c r="IX28" i="22"/>
  <c r="IW28" i="22"/>
  <c r="IU28" i="22"/>
  <c r="IQ28" i="22"/>
  <c r="IP28" i="22"/>
  <c r="IH28" i="22"/>
  <c r="IG28" i="22"/>
  <c r="IF28" i="22"/>
  <c r="IE28" i="22"/>
  <c r="IB28" i="22"/>
  <c r="HZ28" i="22" s="1"/>
  <c r="IA28" i="22"/>
  <c r="HY28" i="22"/>
  <c r="HV28" i="22"/>
  <c r="HU28" i="22"/>
  <c r="HT28" i="22"/>
  <c r="HL28" i="22"/>
  <c r="HK28" i="22"/>
  <c r="HI28" i="22" s="1"/>
  <c r="HJ28" i="22"/>
  <c r="HF28" i="22"/>
  <c r="GZ28" i="22" s="1"/>
  <c r="HE28" i="22"/>
  <c r="HC28" i="22" s="1"/>
  <c r="HD28" i="22"/>
  <c r="GY28" i="22"/>
  <c r="GX28" i="22"/>
  <c r="GO28" i="22"/>
  <c r="GD28" i="22" s="1"/>
  <c r="GN28" i="22"/>
  <c r="GP28" i="22" s="1"/>
  <c r="GJ28" i="22"/>
  <c r="GI28" i="22"/>
  <c r="GG28" i="22" s="1"/>
  <c r="GH28" i="22"/>
  <c r="GC28" i="22"/>
  <c r="GB28" i="22"/>
  <c r="FS28" i="22"/>
  <c r="FR28" i="22"/>
  <c r="FT28" i="22" s="1"/>
  <c r="FQ28" i="22"/>
  <c r="FN28" i="22"/>
  <c r="FM28" i="22"/>
  <c r="FL28" i="22"/>
  <c r="FK28" i="22"/>
  <c r="FH28" i="22"/>
  <c r="FG28" i="22"/>
  <c r="FF28" i="22"/>
  <c r="EX28" i="22"/>
  <c r="EW28" i="22"/>
  <c r="EV28" i="22"/>
  <c r="EU28" i="22"/>
  <c r="ER28" i="22"/>
  <c r="EP28" i="22" s="1"/>
  <c r="EQ28" i="22"/>
  <c r="EO28" i="22" s="1"/>
  <c r="EL28" i="22"/>
  <c r="EK28" i="22"/>
  <c r="EJ28" i="22"/>
  <c r="EA28" i="22"/>
  <c r="DZ28" i="22"/>
  <c r="EB28" i="22" s="1"/>
  <c r="DV28" i="22"/>
  <c r="DU28" i="22"/>
  <c r="DS28" i="22" s="1"/>
  <c r="DT28" i="22"/>
  <c r="DO28" i="22"/>
  <c r="DN28" i="22"/>
  <c r="DE28" i="22"/>
  <c r="DD28" i="22"/>
  <c r="DF28" i="22" s="1"/>
  <c r="CZ28" i="22"/>
  <c r="CY28" i="22"/>
  <c r="CW28" i="22" s="1"/>
  <c r="CX28" i="22"/>
  <c r="CS28" i="22"/>
  <c r="CR28" i="22"/>
  <c r="CJ28" i="22"/>
  <c r="CI28" i="22"/>
  <c r="CH28" i="22"/>
  <c r="CG28" i="22"/>
  <c r="CD28" i="22"/>
  <c r="CB28" i="22" s="1"/>
  <c r="CC28" i="22"/>
  <c r="CA28" i="22"/>
  <c r="BX28" i="22"/>
  <c r="BW28" i="22"/>
  <c r="BV28" i="22"/>
  <c r="BN28" i="22"/>
  <c r="BM28" i="22"/>
  <c r="BK28" i="22" s="1"/>
  <c r="BL28" i="22"/>
  <c r="BH28" i="22"/>
  <c r="BG28" i="22"/>
  <c r="BE28" i="22" s="1"/>
  <c r="BA28" i="22"/>
  <c r="AZ28" i="22"/>
  <c r="AQ28" i="22"/>
  <c r="AO28" i="22" s="1"/>
  <c r="AP28" i="22"/>
  <c r="AR28" i="22" s="1"/>
  <c r="AL28" i="22"/>
  <c r="AJ28" i="22" s="1"/>
  <c r="AK28" i="22"/>
  <c r="AI28" i="22" s="1"/>
  <c r="AF28" i="22"/>
  <c r="AE28" i="22"/>
  <c r="AD28" i="22"/>
  <c r="U28" i="22"/>
  <c r="J28" i="22" s="1"/>
  <c r="T28" i="22"/>
  <c r="V28" i="22" s="1"/>
  <c r="S28" i="22"/>
  <c r="P28" i="22"/>
  <c r="O28" i="22"/>
  <c r="N28" i="22"/>
  <c r="M28" i="22"/>
  <c r="I28" i="22"/>
  <c r="H28" i="22"/>
  <c r="TH27" i="22"/>
  <c r="TG27" i="22"/>
  <c r="TF27" i="22"/>
  <c r="TE27" i="22"/>
  <c r="TB27" i="22"/>
  <c r="SZ27" i="22" s="1"/>
  <c r="TA27" i="22"/>
  <c r="SY27" i="22"/>
  <c r="SU27" i="22"/>
  <c r="ST27" i="22"/>
  <c r="SL27" i="22"/>
  <c r="SK27" i="22"/>
  <c r="SI27" i="22" s="1"/>
  <c r="SJ27" i="22"/>
  <c r="SF27" i="22"/>
  <c r="SD27" i="22" s="1"/>
  <c r="SE27" i="22"/>
  <c r="SC27" i="22" s="1"/>
  <c r="RY27" i="22"/>
  <c r="RX27" i="22"/>
  <c r="RP27" i="22"/>
  <c r="RO27" i="22"/>
  <c r="RM27" i="22" s="1"/>
  <c r="RN27" i="22"/>
  <c r="RJ27" i="22"/>
  <c r="RI27" i="22"/>
  <c r="RG27" i="22" s="1"/>
  <c r="RC27" i="22"/>
  <c r="RB27" i="22"/>
  <c r="QS27" i="22"/>
  <c r="QH27" i="22" s="1"/>
  <c r="QR27" i="22"/>
  <c r="QT27" i="22" s="1"/>
  <c r="QQ27" i="22"/>
  <c r="QN27" i="22"/>
  <c r="QM27" i="22"/>
  <c r="QL27" i="22"/>
  <c r="QK27" i="22"/>
  <c r="QG27" i="22"/>
  <c r="QF27" i="22"/>
  <c r="PW27" i="22"/>
  <c r="PV27" i="22"/>
  <c r="PX27" i="22" s="1"/>
  <c r="PU27" i="22"/>
  <c r="PR27" i="22"/>
  <c r="PQ27" i="22"/>
  <c r="PP27" i="22"/>
  <c r="PO27" i="22"/>
  <c r="PL27" i="22"/>
  <c r="PK27" i="22"/>
  <c r="PJ27" i="22"/>
  <c r="PB27" i="22"/>
  <c r="PA27" i="22"/>
  <c r="OZ27" i="22"/>
  <c r="OY27" i="22"/>
  <c r="OV27" i="22"/>
  <c r="OT27" i="22" s="1"/>
  <c r="OU27" i="22"/>
  <c r="OS27" i="22"/>
  <c r="OP27" i="22"/>
  <c r="OO27" i="22"/>
  <c r="ON27" i="22"/>
  <c r="OF27" i="22"/>
  <c r="OE27" i="22"/>
  <c r="OC27" i="22" s="1"/>
  <c r="OD27" i="22"/>
  <c r="NZ27" i="22"/>
  <c r="NT27" i="22" s="1"/>
  <c r="NY27" i="22"/>
  <c r="NW27" i="22" s="1"/>
  <c r="NX27" i="22"/>
  <c r="NS27" i="22"/>
  <c r="NR27" i="22"/>
  <c r="NI27" i="22"/>
  <c r="MX27" i="22" s="1"/>
  <c r="NH27" i="22"/>
  <c r="NJ27" i="22" s="1"/>
  <c r="ND27" i="22"/>
  <c r="NC27" i="22"/>
  <c r="NA27" i="22" s="1"/>
  <c r="NB27" i="22"/>
  <c r="MW27" i="22"/>
  <c r="MV27" i="22"/>
  <c r="MM27" i="22"/>
  <c r="ML27" i="22"/>
  <c r="MN27" i="22" s="1"/>
  <c r="MK27" i="22"/>
  <c r="MH27" i="22"/>
  <c r="MG27" i="22"/>
  <c r="MF27" i="22"/>
  <c r="ME27" i="22"/>
  <c r="MB27" i="22"/>
  <c r="MA27" i="22"/>
  <c r="LZ27" i="22"/>
  <c r="LR27" i="22"/>
  <c r="LQ27" i="22"/>
  <c r="LP27" i="22"/>
  <c r="LO27" i="22"/>
  <c r="LL27" i="22"/>
  <c r="LJ27" i="22" s="1"/>
  <c r="LK27" i="22"/>
  <c r="LI27" i="22" s="1"/>
  <c r="LF27" i="22"/>
  <c r="LE27" i="22"/>
  <c r="LD27" i="22"/>
  <c r="KU27" i="22"/>
  <c r="KT27" i="22"/>
  <c r="KV27" i="22" s="1"/>
  <c r="KP27" i="22"/>
  <c r="KO27" i="22"/>
  <c r="KM27" i="22" s="1"/>
  <c r="KN27" i="22"/>
  <c r="KI27" i="22"/>
  <c r="KH27" i="22"/>
  <c r="JZ27" i="22"/>
  <c r="JY27" i="22"/>
  <c r="JW27" i="22" s="1"/>
  <c r="JX27" i="22"/>
  <c r="JT27" i="22"/>
  <c r="JR27" i="22" s="1"/>
  <c r="JS27" i="22"/>
  <c r="JQ27" i="22" s="1"/>
  <c r="JM27" i="22"/>
  <c r="JL27" i="22"/>
  <c r="JC27" i="22"/>
  <c r="JB27" i="22"/>
  <c r="JD27" i="22" s="1"/>
  <c r="IX27" i="22"/>
  <c r="IW27" i="22"/>
  <c r="IU27" i="22" s="1"/>
  <c r="IV27" i="22"/>
  <c r="IQ27" i="22"/>
  <c r="IP27" i="22"/>
  <c r="IG27" i="22"/>
  <c r="IF27" i="22"/>
  <c r="IH27" i="22" s="1"/>
  <c r="IE27" i="22"/>
  <c r="IB27" i="22"/>
  <c r="IA27" i="22"/>
  <c r="HZ27" i="22"/>
  <c r="HY27" i="22"/>
  <c r="HV27" i="22"/>
  <c r="HU27" i="22"/>
  <c r="HT27" i="22"/>
  <c r="HL27" i="22"/>
  <c r="HK27" i="22"/>
  <c r="HJ27" i="22"/>
  <c r="HI27" i="22"/>
  <c r="HF27" i="22"/>
  <c r="HD27" i="22" s="1"/>
  <c r="HE27" i="22"/>
  <c r="HC27" i="22"/>
  <c r="GZ27" i="22"/>
  <c r="GY27" i="22"/>
  <c r="GX27" i="22"/>
  <c r="GP27" i="22"/>
  <c r="GO27" i="22"/>
  <c r="GM27" i="22" s="1"/>
  <c r="GN27" i="22"/>
  <c r="GJ27" i="22"/>
  <c r="GH27" i="22" s="1"/>
  <c r="GI27" i="22"/>
  <c r="GG27" i="22" s="1"/>
  <c r="GC27" i="22"/>
  <c r="GB27" i="22"/>
  <c r="FS27" i="22"/>
  <c r="FR27" i="22"/>
  <c r="FT27" i="22" s="1"/>
  <c r="FN27" i="22"/>
  <c r="FM27" i="22"/>
  <c r="FK27" i="22" s="1"/>
  <c r="FL27" i="22"/>
  <c r="FG27" i="22"/>
  <c r="FF27" i="22"/>
  <c r="EW27" i="22"/>
  <c r="EV27" i="22"/>
  <c r="EX27" i="22" s="1"/>
  <c r="EU27" i="22"/>
  <c r="ER27" i="22"/>
  <c r="EQ27" i="22"/>
  <c r="EP27" i="22"/>
  <c r="EO27" i="22"/>
  <c r="EL27" i="22"/>
  <c r="EK27" i="22"/>
  <c r="EJ27" i="22"/>
  <c r="EB27" i="22"/>
  <c r="EA27" i="22"/>
  <c r="DZ27" i="22"/>
  <c r="DY27" i="22"/>
  <c r="DV27" i="22"/>
  <c r="DT27" i="22" s="1"/>
  <c r="DU27" i="22"/>
  <c r="DS27" i="22"/>
  <c r="DP27" i="22"/>
  <c r="DO27" i="22"/>
  <c r="DN27" i="22"/>
  <c r="DF27" i="22"/>
  <c r="DE27" i="22"/>
  <c r="DC27" i="22" s="1"/>
  <c r="DD27" i="22"/>
  <c r="CZ27" i="22"/>
  <c r="CX27" i="22" s="1"/>
  <c r="CY27" i="22"/>
  <c r="CW27" i="22" s="1"/>
  <c r="CT27" i="22"/>
  <c r="CS27" i="22"/>
  <c r="CR27" i="22"/>
  <c r="CI27" i="22"/>
  <c r="CH27" i="22"/>
  <c r="CJ27" i="22" s="1"/>
  <c r="CD27" i="22"/>
  <c r="CC27" i="22"/>
  <c r="CA27" i="22" s="1"/>
  <c r="CB27" i="22"/>
  <c r="BW27" i="22"/>
  <c r="BV27" i="22"/>
  <c r="BM27" i="22"/>
  <c r="BL27" i="22"/>
  <c r="BN27" i="22" s="1"/>
  <c r="BK27" i="22"/>
  <c r="BH27" i="22"/>
  <c r="BG27" i="22"/>
  <c r="BF27" i="22"/>
  <c r="BE27" i="22"/>
  <c r="BB27" i="22"/>
  <c r="BA27" i="22"/>
  <c r="AZ27" i="22"/>
  <c r="AR27" i="22"/>
  <c r="AQ27" i="22"/>
  <c r="AP27" i="22"/>
  <c r="AO27" i="22"/>
  <c r="AL27" i="22"/>
  <c r="AJ27" i="22" s="1"/>
  <c r="AK27" i="22"/>
  <c r="AI27" i="22"/>
  <c r="AF27" i="22"/>
  <c r="AE27" i="22"/>
  <c r="AD27" i="22"/>
  <c r="V27" i="22"/>
  <c r="U27" i="22"/>
  <c r="S27" i="22" s="1"/>
  <c r="T27" i="22"/>
  <c r="P27" i="22"/>
  <c r="N27" i="22" s="1"/>
  <c r="O27" i="22"/>
  <c r="M27" i="22" s="1"/>
  <c r="J27" i="22"/>
  <c r="I27" i="22"/>
  <c r="H27" i="22"/>
  <c r="TG26" i="22"/>
  <c r="TF26" i="22"/>
  <c r="TH26" i="22" s="1"/>
  <c r="TB26" i="22"/>
  <c r="TA26" i="22"/>
  <c r="SY26" i="22" s="1"/>
  <c r="SZ26" i="22"/>
  <c r="SU26" i="22"/>
  <c r="ST26" i="22"/>
  <c r="SK26" i="22"/>
  <c r="SJ26" i="22"/>
  <c r="SL26" i="22" s="1"/>
  <c r="SI26" i="22"/>
  <c r="SF26" i="22"/>
  <c r="SE26" i="22"/>
  <c r="SD26" i="22"/>
  <c r="SC26" i="22"/>
  <c r="RZ26" i="22"/>
  <c r="RY26" i="22"/>
  <c r="RX26" i="22"/>
  <c r="RP26" i="22"/>
  <c r="RO26" i="22"/>
  <c r="RN26" i="22"/>
  <c r="RM26" i="22"/>
  <c r="RJ26" i="22"/>
  <c r="RH26" i="22" s="1"/>
  <c r="RI26" i="22"/>
  <c r="RG26" i="22"/>
  <c r="RD26" i="22"/>
  <c r="RC26" i="22"/>
  <c r="RB26" i="22"/>
  <c r="QT26" i="22"/>
  <c r="QS26" i="22"/>
  <c r="QQ26" i="22" s="1"/>
  <c r="QR26" i="22"/>
  <c r="QN26" i="22"/>
  <c r="QL26" i="22" s="1"/>
  <c r="QM26" i="22"/>
  <c r="QK26" i="22" s="1"/>
  <c r="QG26" i="22"/>
  <c r="QF26" i="22"/>
  <c r="PW26" i="22"/>
  <c r="PV26" i="22"/>
  <c r="PX26" i="22" s="1"/>
  <c r="PR26" i="22"/>
  <c r="PQ26" i="22"/>
  <c r="PO26" i="22" s="1"/>
  <c r="PP26" i="22"/>
  <c r="PK26" i="22"/>
  <c r="PJ26" i="22"/>
  <c r="PA26" i="22"/>
  <c r="OZ26" i="22"/>
  <c r="PB26" i="22" s="1"/>
  <c r="OY26" i="22"/>
  <c r="OV26" i="22"/>
  <c r="OU26" i="22"/>
  <c r="OT26" i="22"/>
  <c r="OS26" i="22"/>
  <c r="OP26" i="22"/>
  <c r="OO26" i="22"/>
  <c r="ON26" i="22"/>
  <c r="OF26" i="22"/>
  <c r="OE26" i="22"/>
  <c r="OD26" i="22"/>
  <c r="OC26" i="22"/>
  <c r="NZ26" i="22"/>
  <c r="NX26" i="22" s="1"/>
  <c r="NY26" i="22"/>
  <c r="NW26" i="22"/>
  <c r="NT26" i="22"/>
  <c r="NS26" i="22"/>
  <c r="NR26" i="22"/>
  <c r="NJ26" i="22"/>
  <c r="NI26" i="22"/>
  <c r="NG26" i="22" s="1"/>
  <c r="NH26" i="22"/>
  <c r="ND26" i="22"/>
  <c r="NB26" i="22" s="1"/>
  <c r="NC26" i="22"/>
  <c r="NA26" i="22" s="1"/>
  <c r="MW26" i="22"/>
  <c r="MV26" i="22"/>
  <c r="MM26" i="22"/>
  <c r="ML26" i="22"/>
  <c r="MN26" i="22" s="1"/>
  <c r="MH26" i="22"/>
  <c r="MG26" i="22"/>
  <c r="ME26" i="22" s="1"/>
  <c r="MF26" i="22"/>
  <c r="MA26" i="22"/>
  <c r="LZ26" i="22"/>
  <c r="LQ26" i="22"/>
  <c r="LP26" i="22"/>
  <c r="LR26" i="22" s="1"/>
  <c r="LO26" i="22"/>
  <c r="LL26" i="22"/>
  <c r="LK26" i="22"/>
  <c r="LJ26" i="22"/>
  <c r="LI26" i="22"/>
  <c r="LF26" i="22"/>
  <c r="LE26" i="22"/>
  <c r="LD26" i="22"/>
  <c r="KV26" i="22"/>
  <c r="KU26" i="22"/>
  <c r="KT26" i="22"/>
  <c r="KS26" i="22"/>
  <c r="KP26" i="22"/>
  <c r="KN26" i="22" s="1"/>
  <c r="KO26" i="22"/>
  <c r="KM26" i="22"/>
  <c r="KJ26" i="22"/>
  <c r="KI26" i="22"/>
  <c r="KH26" i="22"/>
  <c r="JZ26" i="22"/>
  <c r="JY26" i="22"/>
  <c r="JW26" i="22" s="1"/>
  <c r="JX26" i="22"/>
  <c r="JT26" i="22"/>
  <c r="JR26" i="22" s="1"/>
  <c r="JS26" i="22"/>
  <c r="JQ26" i="22" s="1"/>
  <c r="JN26" i="22"/>
  <c r="JM26" i="22"/>
  <c r="JL26" i="22"/>
  <c r="JC26" i="22"/>
  <c r="JB26" i="22"/>
  <c r="JD26" i="22" s="1"/>
  <c r="IX26" i="22"/>
  <c r="IW26" i="22"/>
  <c r="IU26" i="22" s="1"/>
  <c r="IV26" i="22"/>
  <c r="IQ26" i="22"/>
  <c r="IP26" i="22"/>
  <c r="IG26" i="22"/>
  <c r="IF26" i="22"/>
  <c r="IH26" i="22" s="1"/>
  <c r="IE26" i="22"/>
  <c r="IB26" i="22"/>
  <c r="IA26" i="22"/>
  <c r="HZ26" i="22"/>
  <c r="HY26" i="22"/>
  <c r="HV26" i="22"/>
  <c r="HU26" i="22"/>
  <c r="HT26" i="22"/>
  <c r="HL26" i="22"/>
  <c r="HK26" i="22"/>
  <c r="HJ26" i="22"/>
  <c r="HI26" i="22"/>
  <c r="HF26" i="22"/>
  <c r="HD26" i="22" s="1"/>
  <c r="HE26" i="22"/>
  <c r="HC26" i="22"/>
  <c r="GZ26" i="22"/>
  <c r="GY26" i="22"/>
  <c r="GX26" i="22"/>
  <c r="GP26" i="22"/>
  <c r="GO26" i="22"/>
  <c r="GM26" i="22" s="1"/>
  <c r="GN26" i="22"/>
  <c r="GJ26" i="22"/>
  <c r="GH26" i="22" s="1"/>
  <c r="GI26" i="22"/>
  <c r="GG26" i="22" s="1"/>
  <c r="GC26" i="22"/>
  <c r="GB26" i="22"/>
  <c r="FS26" i="22"/>
  <c r="FR26" i="22"/>
  <c r="FT26" i="22" s="1"/>
  <c r="FN26" i="22"/>
  <c r="FM26" i="22"/>
  <c r="FK26" i="22" s="1"/>
  <c r="FL26" i="22"/>
  <c r="FG26" i="22"/>
  <c r="FF26" i="22"/>
  <c r="EW26" i="22"/>
  <c r="EV26" i="22"/>
  <c r="EX26" i="22" s="1"/>
  <c r="EU26" i="22"/>
  <c r="ER26" i="22"/>
  <c r="EQ26" i="22"/>
  <c r="EP26" i="22"/>
  <c r="EO26" i="22"/>
  <c r="EL26" i="22"/>
  <c r="EK26" i="22"/>
  <c r="EJ26" i="22"/>
  <c r="EB26" i="22"/>
  <c r="EA26" i="22"/>
  <c r="DZ26" i="22"/>
  <c r="DY26" i="22"/>
  <c r="DV26" i="22"/>
  <c r="DT26" i="22" s="1"/>
  <c r="DU26" i="22"/>
  <c r="DS26" i="22"/>
  <c r="DO26" i="22"/>
  <c r="DN26" i="22"/>
  <c r="DF26" i="22"/>
  <c r="DE26" i="22"/>
  <c r="DC26" i="22" s="1"/>
  <c r="DD26" i="22"/>
  <c r="CZ26" i="22"/>
  <c r="CX26" i="22" s="1"/>
  <c r="CY26" i="22"/>
  <c r="CW26" i="22" s="1"/>
  <c r="CS26" i="22"/>
  <c r="CR26" i="22"/>
  <c r="CI26" i="22"/>
  <c r="CH26" i="22"/>
  <c r="CJ26" i="22" s="1"/>
  <c r="CD26" i="22"/>
  <c r="CC26" i="22"/>
  <c r="CA26" i="22" s="1"/>
  <c r="CB26" i="22"/>
  <c r="BW26" i="22"/>
  <c r="BV26" i="22"/>
  <c r="BM26" i="22"/>
  <c r="BL26" i="22"/>
  <c r="BN26" i="22" s="1"/>
  <c r="BK26" i="22"/>
  <c r="BH26" i="22"/>
  <c r="BG26" i="22"/>
  <c r="BF26" i="22"/>
  <c r="BE26" i="22"/>
  <c r="BB26" i="22"/>
  <c r="BA26" i="22"/>
  <c r="AZ26" i="22"/>
  <c r="AR26" i="22"/>
  <c r="AQ26" i="22"/>
  <c r="AP26" i="22"/>
  <c r="AO26" i="22"/>
  <c r="AL26" i="22"/>
  <c r="AJ26" i="22" s="1"/>
  <c r="AK26" i="22"/>
  <c r="AI26" i="22"/>
  <c r="AF26" i="22"/>
  <c r="AE26" i="22"/>
  <c r="AD26" i="22"/>
  <c r="V26" i="22"/>
  <c r="U26" i="22"/>
  <c r="S26" i="22" s="1"/>
  <c r="T26" i="22"/>
  <c r="P26" i="22"/>
  <c r="N26" i="22" s="1"/>
  <c r="O26" i="22"/>
  <c r="M26" i="22" s="1"/>
  <c r="I26" i="22"/>
  <c r="H26" i="22"/>
  <c r="TG25" i="22"/>
  <c r="TF25" i="22"/>
  <c r="TH25" i="22" s="1"/>
  <c r="TB25" i="22"/>
  <c r="TA25" i="22"/>
  <c r="SY25" i="22" s="1"/>
  <c r="SZ25" i="22"/>
  <c r="SU25" i="22"/>
  <c r="ST25" i="22"/>
  <c r="SK25" i="22"/>
  <c r="SJ25" i="22"/>
  <c r="SL25" i="22" s="1"/>
  <c r="SI25" i="22"/>
  <c r="SF25" i="22"/>
  <c r="SE25" i="22"/>
  <c r="SD25" i="22"/>
  <c r="SC25" i="22"/>
  <c r="RZ25" i="22"/>
  <c r="RY25" i="22"/>
  <c r="RX25" i="22"/>
  <c r="RP25" i="22"/>
  <c r="RO25" i="22"/>
  <c r="RN25" i="22"/>
  <c r="RM25" i="22"/>
  <c r="RJ25" i="22"/>
  <c r="RH25" i="22" s="1"/>
  <c r="RI25" i="22"/>
  <c r="RG25" i="22"/>
  <c r="RD25" i="22"/>
  <c r="RC25" i="22"/>
  <c r="RB25" i="22"/>
  <c r="QT25" i="22"/>
  <c r="QS25" i="22"/>
  <c r="QQ25" i="22" s="1"/>
  <c r="QR25" i="22"/>
  <c r="QN25" i="22"/>
  <c r="QL25" i="22" s="1"/>
  <c r="QM25" i="22"/>
  <c r="QK25" i="22" s="1"/>
  <c r="QH25" i="22"/>
  <c r="QG25" i="22"/>
  <c r="QF25" i="22"/>
  <c r="PW25" i="22"/>
  <c r="PV25" i="22"/>
  <c r="PX25" i="22" s="1"/>
  <c r="PR25" i="22"/>
  <c r="PQ25" i="22"/>
  <c r="PO25" i="22" s="1"/>
  <c r="PP25" i="22"/>
  <c r="PK25" i="22"/>
  <c r="PJ25" i="22"/>
  <c r="PA25" i="22"/>
  <c r="OZ25" i="22"/>
  <c r="PB25" i="22" s="1"/>
  <c r="OY25" i="22"/>
  <c r="OV25" i="22"/>
  <c r="OU25" i="22"/>
  <c r="OT25" i="22"/>
  <c r="OS25" i="22"/>
  <c r="OP25" i="22"/>
  <c r="OO25" i="22"/>
  <c r="ON25" i="22"/>
  <c r="OF25" i="22"/>
  <c r="OE25" i="22"/>
  <c r="OD25" i="22"/>
  <c r="OC25" i="22"/>
  <c r="NZ25" i="22"/>
  <c r="NX25" i="22" s="1"/>
  <c r="NY25" i="22"/>
  <c r="NW25" i="22"/>
  <c r="NT25" i="22"/>
  <c r="NS25" i="22"/>
  <c r="NR25" i="22"/>
  <c r="NI25" i="22"/>
  <c r="NG25" i="22" s="1"/>
  <c r="NH25" i="22"/>
  <c r="NJ25" i="22" s="1"/>
  <c r="ND25" i="22"/>
  <c r="NC25" i="22"/>
  <c r="NA25" i="22" s="1"/>
  <c r="NB25" i="22"/>
  <c r="MW25" i="22"/>
  <c r="MV25" i="22"/>
  <c r="MM25" i="22"/>
  <c r="MB25" i="22" s="1"/>
  <c r="ML25" i="22"/>
  <c r="MN25" i="22" s="1"/>
  <c r="MH25" i="22"/>
  <c r="MG25" i="22"/>
  <c r="ME25" i="22" s="1"/>
  <c r="MF25" i="22"/>
  <c r="MA25" i="22"/>
  <c r="LZ25" i="22"/>
  <c r="LR25" i="22"/>
  <c r="LQ25" i="22"/>
  <c r="LP25" i="22"/>
  <c r="LO25" i="22"/>
  <c r="LL25" i="22"/>
  <c r="LJ25" i="22" s="1"/>
  <c r="LK25" i="22"/>
  <c r="LI25" i="22"/>
  <c r="LF25" i="22"/>
  <c r="LE25" i="22"/>
  <c r="LD25" i="22"/>
  <c r="KV25" i="22"/>
  <c r="KU25" i="22"/>
  <c r="KS25" i="22" s="1"/>
  <c r="KT25" i="22"/>
  <c r="KP25" i="22"/>
  <c r="KN25" i="22" s="1"/>
  <c r="KO25" i="22"/>
  <c r="KM25" i="22" s="1"/>
  <c r="KI25" i="22"/>
  <c r="KH25" i="22"/>
  <c r="JY25" i="22"/>
  <c r="JN25" i="22" s="1"/>
  <c r="JX25" i="22"/>
  <c r="JZ25" i="22" s="1"/>
  <c r="JW25" i="22"/>
  <c r="JT25" i="22"/>
  <c r="JS25" i="22"/>
  <c r="JR25" i="22"/>
  <c r="JQ25" i="22"/>
  <c r="JM25" i="22"/>
  <c r="JL25" i="22"/>
  <c r="JD25" i="22"/>
  <c r="JC25" i="22"/>
  <c r="JB25" i="22"/>
  <c r="JA25" i="22"/>
  <c r="IX25" i="22"/>
  <c r="IV25" i="22" s="1"/>
  <c r="IW25" i="22"/>
  <c r="IU25" i="22"/>
  <c r="IR25" i="22"/>
  <c r="IQ25" i="22"/>
  <c r="IP25" i="22"/>
  <c r="IH25" i="22"/>
  <c r="IG25" i="22"/>
  <c r="IE25" i="22" s="1"/>
  <c r="IF25" i="22"/>
  <c r="IB25" i="22"/>
  <c r="HV25" i="22" s="1"/>
  <c r="IA25" i="22"/>
  <c r="HY25" i="22" s="1"/>
  <c r="HU25" i="22"/>
  <c r="HT25" i="22"/>
  <c r="HK25" i="22"/>
  <c r="HI25" i="22" s="1"/>
  <c r="HJ25" i="22"/>
  <c r="HL25" i="22" s="1"/>
  <c r="HF25" i="22"/>
  <c r="HE25" i="22"/>
  <c r="HC25" i="22" s="1"/>
  <c r="HD25" i="22"/>
  <c r="GY25" i="22"/>
  <c r="GX25" i="22"/>
  <c r="GO25" i="22"/>
  <c r="GD25" i="22" s="1"/>
  <c r="GN25" i="22"/>
  <c r="GP25" i="22" s="1"/>
  <c r="GM25" i="22"/>
  <c r="GJ25" i="22"/>
  <c r="GI25" i="22"/>
  <c r="GH25" i="22"/>
  <c r="GG25" i="22"/>
  <c r="GC25" i="22"/>
  <c r="GB25" i="22"/>
  <c r="FT25" i="22"/>
  <c r="FS25" i="22"/>
  <c r="FR25" i="22"/>
  <c r="FQ25" i="22"/>
  <c r="FN25" i="22"/>
  <c r="FL25" i="22" s="1"/>
  <c r="FM25" i="22"/>
  <c r="FK25" i="22"/>
  <c r="FH25" i="22"/>
  <c r="FG25" i="22"/>
  <c r="FF25" i="22"/>
  <c r="EX25" i="22"/>
  <c r="EW25" i="22"/>
  <c r="EU25" i="22" s="1"/>
  <c r="EV25" i="22"/>
  <c r="ER25" i="22"/>
  <c r="EP25" i="22" s="1"/>
  <c r="EQ25" i="22"/>
  <c r="EO25" i="22" s="1"/>
  <c r="EK25" i="22"/>
  <c r="EJ25" i="22"/>
  <c r="EA25" i="22"/>
  <c r="DY25" i="22" s="1"/>
  <c r="DZ25" i="22"/>
  <c r="EB25" i="22" s="1"/>
  <c r="DV25" i="22"/>
  <c r="DU25" i="22"/>
  <c r="DS25" i="22" s="1"/>
  <c r="DT25" i="22"/>
  <c r="DO25" i="22"/>
  <c r="DN25" i="22"/>
  <c r="DE25" i="22"/>
  <c r="CT25" i="22" s="1"/>
  <c r="DD25" i="22"/>
  <c r="DF25" i="22" s="1"/>
  <c r="DC25" i="22"/>
  <c r="CZ25" i="22"/>
  <c r="CY25" i="22"/>
  <c r="CX25" i="22"/>
  <c r="CW25" i="22"/>
  <c r="CS25" i="22"/>
  <c r="CR25" i="22"/>
  <c r="CJ25" i="22"/>
  <c r="CI25" i="22"/>
  <c r="CH25" i="22"/>
  <c r="CG25" i="22"/>
  <c r="CD25" i="22"/>
  <c r="CB25" i="22" s="1"/>
  <c r="CC25" i="22"/>
  <c r="CA25" i="22"/>
  <c r="BX25" i="22"/>
  <c r="BW25" i="22"/>
  <c r="BV25" i="22"/>
  <c r="BN25" i="22"/>
  <c r="BM25" i="22"/>
  <c r="BK25" i="22" s="1"/>
  <c r="BL25" i="22"/>
  <c r="BH25" i="22"/>
  <c r="BF25" i="22" s="1"/>
  <c r="BG25" i="22"/>
  <c r="BE25" i="22" s="1"/>
  <c r="BA25" i="22"/>
  <c r="AZ25" i="22"/>
  <c r="AQ25" i="22"/>
  <c r="AO25" i="22" s="1"/>
  <c r="AP25" i="22"/>
  <c r="AR25" i="22" s="1"/>
  <c r="AL25" i="22"/>
  <c r="AK25" i="22"/>
  <c r="AI25" i="22" s="1"/>
  <c r="AJ25" i="22"/>
  <c r="AE25" i="22"/>
  <c r="AD25" i="22"/>
  <c r="U25" i="22"/>
  <c r="T25" i="22"/>
  <c r="V25" i="22" s="1"/>
  <c r="S25" i="22"/>
  <c r="P25" i="22"/>
  <c r="O25" i="22"/>
  <c r="N25" i="22"/>
  <c r="M25" i="22"/>
  <c r="J25" i="22"/>
  <c r="I25" i="22"/>
  <c r="H25" i="22"/>
  <c r="TH24" i="22"/>
  <c r="TG24" i="22"/>
  <c r="TF24" i="22"/>
  <c r="TE24" i="22"/>
  <c r="TB24" i="22"/>
  <c r="SZ24" i="22" s="1"/>
  <c r="TA24" i="22"/>
  <c r="SY24" i="22"/>
  <c r="SV24" i="22"/>
  <c r="SU24" i="22"/>
  <c r="ST24" i="22"/>
  <c r="SL24" i="22"/>
  <c r="SK24" i="22"/>
  <c r="SI24" i="22" s="1"/>
  <c r="SJ24" i="22"/>
  <c r="SF24" i="22"/>
  <c r="SD24" i="22" s="1"/>
  <c r="SE24" i="22"/>
  <c r="SC24" i="22" s="1"/>
  <c r="RY24" i="22"/>
  <c r="RX24" i="22"/>
  <c r="RO24" i="22"/>
  <c r="RM24" i="22" s="1"/>
  <c r="RN24" i="22"/>
  <c r="RP24" i="22" s="1"/>
  <c r="RJ24" i="22"/>
  <c r="RI24" i="22"/>
  <c r="RG24" i="22" s="1"/>
  <c r="RH24" i="22"/>
  <c r="RC24" i="22"/>
  <c r="RB24" i="22"/>
  <c r="QS24" i="22"/>
  <c r="QR24" i="22"/>
  <c r="QT24" i="22" s="1"/>
  <c r="QQ24" i="22"/>
  <c r="QN24" i="22"/>
  <c r="QM24" i="22"/>
  <c r="QL24" i="22"/>
  <c r="QK24" i="22"/>
  <c r="QH24" i="22"/>
  <c r="QG24" i="22"/>
  <c r="QF24" i="22"/>
  <c r="PX24" i="22"/>
  <c r="PW24" i="22"/>
  <c r="PV24" i="22"/>
  <c r="PU24" i="22"/>
  <c r="PR24" i="22"/>
  <c r="PP24" i="22" s="1"/>
  <c r="PQ24" i="22"/>
  <c r="PO24" i="22"/>
  <c r="PL24" i="22"/>
  <c r="PK24" i="22"/>
  <c r="PJ24" i="22"/>
  <c r="PB24" i="22"/>
  <c r="PA24" i="22"/>
  <c r="OY24" i="22" s="1"/>
  <c r="OZ24" i="22"/>
  <c r="OV24" i="22"/>
  <c r="OT24" i="22" s="1"/>
  <c r="OU24" i="22"/>
  <c r="OS24" i="22" s="1"/>
  <c r="OP24" i="22"/>
  <c r="OO24" i="22"/>
  <c r="ON24" i="22"/>
  <c r="OE24" i="22"/>
  <c r="OC24" i="22" s="1"/>
  <c r="OD24" i="22"/>
  <c r="OF24" i="22" s="1"/>
  <c r="NZ24" i="22"/>
  <c r="NY24" i="22"/>
  <c r="NW24" i="22" s="1"/>
  <c r="NX24" i="22"/>
  <c r="NS24" i="22"/>
  <c r="NR24" i="22"/>
  <c r="NI24" i="22"/>
  <c r="NH24" i="22"/>
  <c r="NJ24" i="22" s="1"/>
  <c r="NG24" i="22"/>
  <c r="ND24" i="22"/>
  <c r="NC24" i="22"/>
  <c r="NB24" i="22"/>
  <c r="NA24" i="22"/>
  <c r="MX24" i="22"/>
  <c r="MW24" i="22"/>
  <c r="MV24" i="22"/>
  <c r="MN24" i="22"/>
  <c r="MM24" i="22"/>
  <c r="ML24" i="22"/>
  <c r="MK24" i="22"/>
  <c r="MH24" i="22"/>
  <c r="MF24" i="22" s="1"/>
  <c r="MG24" i="22"/>
  <c r="ME24" i="22"/>
  <c r="MB24" i="22"/>
  <c r="MA24" i="22"/>
  <c r="LZ24" i="22"/>
  <c r="LR24" i="22"/>
  <c r="LQ24" i="22"/>
  <c r="LO24" i="22" s="1"/>
  <c r="LP24" i="22"/>
  <c r="LL24" i="22"/>
  <c r="LJ24" i="22" s="1"/>
  <c r="LK24" i="22"/>
  <c r="LI24" i="22" s="1"/>
  <c r="LE24" i="22"/>
  <c r="LD24" i="22"/>
  <c r="KU24" i="22"/>
  <c r="KS24" i="22" s="1"/>
  <c r="KT24" i="22"/>
  <c r="KV24" i="22" s="1"/>
  <c r="KP24" i="22"/>
  <c r="KO24" i="22"/>
  <c r="KM24" i="22" s="1"/>
  <c r="KN24" i="22"/>
  <c r="KI24" i="22"/>
  <c r="KH24" i="22"/>
  <c r="JY24" i="22"/>
  <c r="JX24" i="22"/>
  <c r="JZ24" i="22" s="1"/>
  <c r="JW24" i="22"/>
  <c r="JT24" i="22"/>
  <c r="JS24" i="22"/>
  <c r="JR24" i="22"/>
  <c r="JQ24" i="22"/>
  <c r="JN24" i="22"/>
  <c r="JM24" i="22"/>
  <c r="JL24" i="22"/>
  <c r="JD24" i="22"/>
  <c r="JC24" i="22"/>
  <c r="JB24" i="22"/>
  <c r="JA24" i="22"/>
  <c r="IX24" i="22"/>
  <c r="IV24" i="22" s="1"/>
  <c r="IW24" i="22"/>
  <c r="IU24" i="22"/>
  <c r="IR24" i="22"/>
  <c r="IQ24" i="22"/>
  <c r="IP24" i="22"/>
  <c r="IH24" i="22"/>
  <c r="IG24" i="22"/>
  <c r="IE24" i="22" s="1"/>
  <c r="IF24" i="22"/>
  <c r="IB24" i="22"/>
  <c r="HZ24" i="22" s="1"/>
  <c r="IA24" i="22"/>
  <c r="HY24" i="22" s="1"/>
  <c r="HU24" i="22"/>
  <c r="HT24" i="22"/>
  <c r="HK24" i="22"/>
  <c r="HI24" i="22" s="1"/>
  <c r="HJ24" i="22"/>
  <c r="HL24" i="22" s="1"/>
  <c r="HF24" i="22"/>
  <c r="HE24" i="22"/>
  <c r="HC24" i="22" s="1"/>
  <c r="HD24" i="22"/>
  <c r="GY24" i="22"/>
  <c r="GX24" i="22"/>
  <c r="GO24" i="22"/>
  <c r="GN24" i="22"/>
  <c r="GP24" i="22" s="1"/>
  <c r="GM24" i="22"/>
  <c r="GJ24" i="22"/>
  <c r="GI24" i="22"/>
  <c r="GH24" i="22"/>
  <c r="GG24" i="22"/>
  <c r="GD24" i="22"/>
  <c r="GC24" i="22"/>
  <c r="GB24" i="22"/>
  <c r="FT24" i="22"/>
  <c r="FS24" i="22"/>
  <c r="FR24" i="22"/>
  <c r="FQ24" i="22"/>
  <c r="FN24" i="22"/>
  <c r="FL24" i="22" s="1"/>
  <c r="FM24" i="22"/>
  <c r="FK24" i="22"/>
  <c r="FH24" i="22"/>
  <c r="FG24" i="22"/>
  <c r="FF24" i="22"/>
  <c r="EX24" i="22"/>
  <c r="EW24" i="22"/>
  <c r="EU24" i="22" s="1"/>
  <c r="EV24" i="22"/>
  <c r="ER24" i="22"/>
  <c r="EP24" i="22" s="1"/>
  <c r="EQ24" i="22"/>
  <c r="EO24" i="22" s="1"/>
  <c r="EK24" i="22"/>
  <c r="EJ24" i="22"/>
  <c r="EA24" i="22"/>
  <c r="DY24" i="22" s="1"/>
  <c r="DZ24" i="22"/>
  <c r="EB24" i="22" s="1"/>
  <c r="DV24" i="22"/>
  <c r="DU24" i="22"/>
  <c r="DS24" i="22" s="1"/>
  <c r="DT24" i="22"/>
  <c r="DO24" i="22"/>
  <c r="DN24" i="22"/>
  <c r="DE24" i="22"/>
  <c r="DD24" i="22"/>
  <c r="DF24" i="22" s="1"/>
  <c r="DC24" i="22"/>
  <c r="CZ24" i="22"/>
  <c r="CY24" i="22"/>
  <c r="CX24" i="22"/>
  <c r="CW24" i="22"/>
  <c r="CT24" i="22"/>
  <c r="CS24" i="22"/>
  <c r="CR24" i="22"/>
  <c r="CJ24" i="22"/>
  <c r="CI24" i="22"/>
  <c r="CH24" i="22"/>
  <c r="CG24" i="22"/>
  <c r="CD24" i="22"/>
  <c r="CB24" i="22" s="1"/>
  <c r="CC24" i="22"/>
  <c r="CA24" i="22"/>
  <c r="BX24" i="22"/>
  <c r="BW24" i="22"/>
  <c r="BV24" i="22"/>
  <c r="BN24" i="22"/>
  <c r="BM24" i="22"/>
  <c r="BK24" i="22" s="1"/>
  <c r="BL24" i="22"/>
  <c r="BH24" i="22"/>
  <c r="BF24" i="22" s="1"/>
  <c r="BG24" i="22"/>
  <c r="BE24" i="22" s="1"/>
  <c r="BA24" i="22"/>
  <c r="AZ24" i="22"/>
  <c r="AQ24" i="22"/>
  <c r="AO24" i="22" s="1"/>
  <c r="AP24" i="22"/>
  <c r="AR24" i="22" s="1"/>
  <c r="AL24" i="22"/>
  <c r="AK24" i="22"/>
  <c r="AI24" i="22" s="1"/>
  <c r="AJ24" i="22"/>
  <c r="AE24" i="22"/>
  <c r="AD24" i="22"/>
  <c r="U24" i="22"/>
  <c r="T24" i="22"/>
  <c r="V24" i="22" s="1"/>
  <c r="S24" i="22"/>
  <c r="P24" i="22"/>
  <c r="O24" i="22"/>
  <c r="N24" i="22"/>
  <c r="M24" i="22"/>
  <c r="J24" i="22"/>
  <c r="I24" i="22"/>
  <c r="H24" i="22"/>
  <c r="TH23" i="22"/>
  <c r="TG23" i="22"/>
  <c r="TF23" i="22"/>
  <c r="TE23" i="22"/>
  <c r="TB23" i="22"/>
  <c r="SZ23" i="22" s="1"/>
  <c r="TA23" i="22"/>
  <c r="SY23" i="22"/>
  <c r="SV23" i="22"/>
  <c r="SU23" i="22"/>
  <c r="ST23" i="22"/>
  <c r="ST32" i="22" s="1"/>
  <c r="SL23" i="22"/>
  <c r="SK23" i="22"/>
  <c r="SI23" i="22" s="1"/>
  <c r="SJ23" i="22"/>
  <c r="SF23" i="22"/>
  <c r="RZ23" i="22" s="1"/>
  <c r="SE23" i="22"/>
  <c r="SC23" i="22" s="1"/>
  <c r="RY23" i="22"/>
  <c r="RX33" i="22" s="1"/>
  <c r="RX23" i="22"/>
  <c r="RX32" i="22" s="1"/>
  <c r="RO23" i="22"/>
  <c r="RM23" i="22" s="1"/>
  <c r="RN23" i="22"/>
  <c r="RP23" i="22" s="1"/>
  <c r="RJ23" i="22"/>
  <c r="RI23" i="22"/>
  <c r="RG23" i="22" s="1"/>
  <c r="RH23" i="22"/>
  <c r="RC23" i="22"/>
  <c r="RB33" i="22" s="1"/>
  <c r="RB23" i="22"/>
  <c r="RB32" i="22" s="1"/>
  <c r="QS23" i="22"/>
  <c r="QR23" i="22"/>
  <c r="QT23" i="22" s="1"/>
  <c r="QQ23" i="22"/>
  <c r="QN23" i="22"/>
  <c r="QM23" i="22"/>
  <c r="QL23" i="22"/>
  <c r="QK23" i="22"/>
  <c r="QH23" i="22"/>
  <c r="QG23" i="22"/>
  <c r="QF33" i="22" s="1"/>
  <c r="QF23" i="22"/>
  <c r="QF32" i="22" s="1"/>
  <c r="QF30" i="22" s="1"/>
  <c r="PX23" i="22"/>
  <c r="PW23" i="22"/>
  <c r="PV23" i="22"/>
  <c r="PU23" i="22"/>
  <c r="PR23" i="22"/>
  <c r="PP23" i="22" s="1"/>
  <c r="PQ23" i="22"/>
  <c r="PO23" i="22"/>
  <c r="PL23" i="22"/>
  <c r="PK23" i="22"/>
  <c r="PJ33" i="22" s="1"/>
  <c r="PJ23" i="22"/>
  <c r="PJ32" i="22" s="1"/>
  <c r="PB23" i="22"/>
  <c r="PA23" i="22"/>
  <c r="OY23" i="22" s="1"/>
  <c r="OZ23" i="22"/>
  <c r="OV23" i="22"/>
  <c r="OT23" i="22" s="1"/>
  <c r="OU23" i="22"/>
  <c r="OS23" i="22" s="1"/>
  <c r="OO23" i="22"/>
  <c r="ON33" i="22" s="1"/>
  <c r="ON23" i="22"/>
  <c r="OE23" i="22"/>
  <c r="OC23" i="22" s="1"/>
  <c r="OD23" i="22"/>
  <c r="OF23" i="22" s="1"/>
  <c r="NZ23" i="22"/>
  <c r="NY23" i="22"/>
  <c r="NW23" i="22" s="1"/>
  <c r="NX23" i="22"/>
  <c r="NS23" i="22"/>
  <c r="NR33" i="22" s="1"/>
  <c r="NR23" i="22"/>
  <c r="NI23" i="22"/>
  <c r="NH23" i="22"/>
  <c r="NJ23" i="22" s="1"/>
  <c r="NG23" i="22"/>
  <c r="ND23" i="22"/>
  <c r="NC23" i="22"/>
  <c r="NB23" i="22"/>
  <c r="NA23" i="22"/>
  <c r="MX23" i="22"/>
  <c r="MW23" i="22"/>
  <c r="MV33" i="22" s="1"/>
  <c r="MV23" i="22"/>
  <c r="MV32" i="22" s="1"/>
  <c r="MV30" i="22" s="1"/>
  <c r="MN23" i="22"/>
  <c r="MM23" i="22"/>
  <c r="ML23" i="22"/>
  <c r="MK23" i="22"/>
  <c r="MH23" i="22"/>
  <c r="MF23" i="22" s="1"/>
  <c r="MG23" i="22"/>
  <c r="ME23" i="22"/>
  <c r="MB23" i="22"/>
  <c r="MA23" i="22"/>
  <c r="LZ33" i="22" s="1"/>
  <c r="LZ23" i="22"/>
  <c r="LR23" i="22"/>
  <c r="LQ23" i="22"/>
  <c r="LO23" i="22" s="1"/>
  <c r="LP23" i="22"/>
  <c r="LL23" i="22"/>
  <c r="LJ23" i="22" s="1"/>
  <c r="LK23" i="22"/>
  <c r="LI23" i="22" s="1"/>
  <c r="LE23" i="22"/>
  <c r="LD33" i="22" s="1"/>
  <c r="LD23" i="22"/>
  <c r="LD32" i="22" s="1"/>
  <c r="KU23" i="22"/>
  <c r="KS23" i="22" s="1"/>
  <c r="KT23" i="22"/>
  <c r="KV23" i="22" s="1"/>
  <c r="KP23" i="22"/>
  <c r="KO23" i="22"/>
  <c r="KM23" i="22" s="1"/>
  <c r="KN23" i="22"/>
  <c r="KI23" i="22"/>
  <c r="KH33" i="22" s="1"/>
  <c r="KH23" i="22"/>
  <c r="KH32" i="22" s="1"/>
  <c r="JY23" i="22"/>
  <c r="JX23" i="22"/>
  <c r="JZ23" i="22" s="1"/>
  <c r="JW23" i="22"/>
  <c r="JT23" i="22"/>
  <c r="JS23" i="22"/>
  <c r="JR23" i="22"/>
  <c r="JQ23" i="22"/>
  <c r="JN23" i="22"/>
  <c r="JM23" i="22"/>
  <c r="JL33" i="22" s="1"/>
  <c r="JL23" i="22"/>
  <c r="JL32" i="22" s="1"/>
  <c r="JL30" i="22" s="1"/>
  <c r="JD23" i="22"/>
  <c r="JC23" i="22"/>
  <c r="JB23" i="22"/>
  <c r="JA23" i="22"/>
  <c r="IX23" i="22"/>
  <c r="IV23" i="22" s="1"/>
  <c r="IW23" i="22"/>
  <c r="IU23" i="22"/>
  <c r="IR23" i="22"/>
  <c r="IQ23" i="22"/>
  <c r="IP33" i="22" s="1"/>
  <c r="IP23" i="22"/>
  <c r="IP32" i="22" s="1"/>
  <c r="IH23" i="22"/>
  <c r="IG23" i="22"/>
  <c r="IE23" i="22" s="1"/>
  <c r="IF23" i="22"/>
  <c r="IB23" i="22"/>
  <c r="HZ23" i="22" s="1"/>
  <c r="IA23" i="22"/>
  <c r="HY23" i="22" s="1"/>
  <c r="HU23" i="22"/>
  <c r="HT33" i="22" s="1"/>
  <c r="HT23" i="22"/>
  <c r="HK23" i="22"/>
  <c r="HI23" i="22" s="1"/>
  <c r="HJ23" i="22"/>
  <c r="HL23" i="22" s="1"/>
  <c r="HF23" i="22"/>
  <c r="HE23" i="22"/>
  <c r="HC23" i="22" s="1"/>
  <c r="HD23" i="22"/>
  <c r="GY23" i="22"/>
  <c r="GX33" i="22" s="1"/>
  <c r="GX23" i="22"/>
  <c r="GX32" i="22" s="1"/>
  <c r="GO23" i="22"/>
  <c r="GN23" i="22"/>
  <c r="GP23" i="22" s="1"/>
  <c r="GM23" i="22"/>
  <c r="GJ23" i="22"/>
  <c r="GI23" i="22"/>
  <c r="GH23" i="22"/>
  <c r="GG23" i="22"/>
  <c r="GD23" i="22"/>
  <c r="GC23" i="22"/>
  <c r="GB33" i="22" s="1"/>
  <c r="GB23" i="22"/>
  <c r="GB32" i="22" s="1"/>
  <c r="GB30" i="22" s="1"/>
  <c r="FT23" i="22"/>
  <c r="FS23" i="22"/>
  <c r="FR23" i="22"/>
  <c r="FQ23" i="22"/>
  <c r="FN23" i="22"/>
  <c r="FL23" i="22" s="1"/>
  <c r="FM23" i="22"/>
  <c r="FK23" i="22"/>
  <c r="FH23" i="22"/>
  <c r="FG23" i="22"/>
  <c r="FF23" i="22"/>
  <c r="FF32" i="22" s="1"/>
  <c r="EX23" i="22"/>
  <c r="EW23" i="22"/>
  <c r="EU23" i="22" s="1"/>
  <c r="EV23" i="22"/>
  <c r="ER23" i="22"/>
  <c r="EL23" i="22" s="1"/>
  <c r="EQ23" i="22"/>
  <c r="EO23" i="22" s="1"/>
  <c r="EK23" i="22"/>
  <c r="EJ33" i="22" s="1"/>
  <c r="EJ23" i="22"/>
  <c r="EJ32" i="22" s="1"/>
  <c r="EA23" i="22"/>
  <c r="DY23" i="22" s="1"/>
  <c r="DZ23" i="22"/>
  <c r="EB23" i="22" s="1"/>
  <c r="DV23" i="22"/>
  <c r="DU23" i="22"/>
  <c r="DS23" i="22" s="1"/>
  <c r="DT23" i="22"/>
  <c r="DO23" i="22"/>
  <c r="DN33" i="22" s="1"/>
  <c r="DN23" i="22"/>
  <c r="DN32" i="22" s="1"/>
  <c r="DE23" i="22"/>
  <c r="DD23" i="22"/>
  <c r="DF23" i="22" s="1"/>
  <c r="DC23" i="22"/>
  <c r="CZ23" i="22"/>
  <c r="CY23" i="22"/>
  <c r="CX23" i="22"/>
  <c r="CW23" i="22"/>
  <c r="CT23" i="22"/>
  <c r="CS23" i="22"/>
  <c r="CR23" i="22"/>
  <c r="CR32" i="22" s="1"/>
  <c r="CJ23" i="22"/>
  <c r="CI23" i="22"/>
  <c r="CH23" i="22"/>
  <c r="CG23" i="22"/>
  <c r="CD23" i="22"/>
  <c r="CB23" i="22" s="1"/>
  <c r="CC23" i="22"/>
  <c r="CA23" i="22"/>
  <c r="BX23" i="22"/>
  <c r="BW23" i="22"/>
  <c r="BV33" i="22" s="1"/>
  <c r="BV23" i="22"/>
  <c r="BN23" i="22"/>
  <c r="BM23" i="22"/>
  <c r="BK23" i="22" s="1"/>
  <c r="BL23" i="22"/>
  <c r="BH23" i="22"/>
  <c r="BF23" i="22" s="1"/>
  <c r="BG23" i="22"/>
  <c r="BE23" i="22" s="1"/>
  <c r="BA23" i="22"/>
  <c r="AZ33" i="22" s="1"/>
  <c r="AZ23" i="22"/>
  <c r="AQ23" i="22"/>
  <c r="AO23" i="22" s="1"/>
  <c r="AP23" i="22"/>
  <c r="AR23" i="22" s="1"/>
  <c r="AL23" i="22"/>
  <c r="AK23" i="22"/>
  <c r="AI23" i="22" s="1"/>
  <c r="AJ23" i="22"/>
  <c r="AE23" i="22"/>
  <c r="AD33" i="22" s="1"/>
  <c r="AD23" i="22"/>
  <c r="AD32" i="22" s="1"/>
  <c r="U23" i="22"/>
  <c r="T23" i="22"/>
  <c r="V23" i="22" s="1"/>
  <c r="S23" i="22"/>
  <c r="P23" i="22"/>
  <c r="O23" i="22"/>
  <c r="N23" i="22"/>
  <c r="M23" i="22"/>
  <c r="J23" i="22"/>
  <c r="I23" i="22"/>
  <c r="H33" i="22" s="1"/>
  <c r="H23" i="22"/>
  <c r="H32" i="22" s="1"/>
  <c r="H30" i="22" s="1"/>
  <c r="TG12" i="22"/>
  <c r="SV12" i="22" s="1"/>
  <c r="TF12" i="22"/>
  <c r="TH12" i="22" s="1"/>
  <c r="TE12" i="22"/>
  <c r="TB12" i="22"/>
  <c r="TA12" i="22"/>
  <c r="SZ12" i="22"/>
  <c r="SY12" i="22"/>
  <c r="SU12" i="22"/>
  <c r="ST12" i="22"/>
  <c r="TH11" i="22"/>
  <c r="TG11" i="22"/>
  <c r="TF11" i="22"/>
  <c r="TE11" i="22"/>
  <c r="TB11" i="22"/>
  <c r="SZ11" i="22" s="1"/>
  <c r="TA11" i="22"/>
  <c r="SY11" i="22"/>
  <c r="SV11" i="22"/>
  <c r="SU11" i="22"/>
  <c r="ST11" i="22"/>
  <c r="TH10" i="22"/>
  <c r="TG10" i="22"/>
  <c r="TE10" i="22" s="1"/>
  <c r="TF10" i="22"/>
  <c r="TB10" i="22"/>
  <c r="SZ10" i="22" s="1"/>
  <c r="TA10" i="22"/>
  <c r="SY10" i="22" s="1"/>
  <c r="SV10" i="22"/>
  <c r="SU10" i="22"/>
  <c r="ST10" i="22"/>
  <c r="TG9" i="22"/>
  <c r="SV9" i="22" s="1"/>
  <c r="TF9" i="22"/>
  <c r="TH9" i="22" s="1"/>
  <c r="TB9" i="22"/>
  <c r="TA9" i="22"/>
  <c r="SY9" i="22" s="1"/>
  <c r="SZ9" i="22"/>
  <c r="SU9" i="22"/>
  <c r="ST9" i="22"/>
  <c r="TG8" i="22"/>
  <c r="TF8" i="22"/>
  <c r="TH8" i="22" s="1"/>
  <c r="TE8" i="22"/>
  <c r="TB8" i="22"/>
  <c r="TA8" i="22"/>
  <c r="SZ8" i="22"/>
  <c r="SY8" i="22"/>
  <c r="SV8" i="22"/>
  <c r="SU8" i="22"/>
  <c r="ST8" i="22"/>
  <c r="TH7" i="22"/>
  <c r="TG7" i="22"/>
  <c r="TF7" i="22"/>
  <c r="TE7" i="22"/>
  <c r="TB7" i="22"/>
  <c r="SZ7" i="22" s="1"/>
  <c r="TA7" i="22"/>
  <c r="SY7" i="22"/>
  <c r="SV7" i="22"/>
  <c r="ST15" i="22" s="1"/>
  <c r="SU7" i="22"/>
  <c r="ST17" i="22" s="1"/>
  <c r="ST7" i="22"/>
  <c r="ST16" i="22" s="1"/>
  <c r="SK12" i="22"/>
  <c r="SJ12" i="22"/>
  <c r="SL12" i="22" s="1"/>
  <c r="SI12" i="22"/>
  <c r="SF12" i="22"/>
  <c r="SE12" i="22"/>
  <c r="SD12" i="22"/>
  <c r="SC12" i="22"/>
  <c r="RZ12" i="22"/>
  <c r="RY12" i="22"/>
  <c r="RX12" i="22"/>
  <c r="RO12" i="22"/>
  <c r="RD12" i="22" s="1"/>
  <c r="RN12" i="22"/>
  <c r="RP12" i="22" s="1"/>
  <c r="RM12" i="22"/>
  <c r="RJ12" i="22"/>
  <c r="RI12" i="22"/>
  <c r="RH12" i="22"/>
  <c r="RG12" i="22"/>
  <c r="RC12" i="22"/>
  <c r="RB12" i="22"/>
  <c r="QS12" i="22"/>
  <c r="QR12" i="22"/>
  <c r="QT12" i="22" s="1"/>
  <c r="QQ12" i="22"/>
  <c r="QN12" i="22"/>
  <c r="QL12" i="22" s="1"/>
  <c r="QM12" i="22"/>
  <c r="QK12" i="22"/>
  <c r="QH12" i="22"/>
  <c r="QG12" i="22"/>
  <c r="QF12" i="22"/>
  <c r="PX12" i="22"/>
  <c r="PW12" i="22"/>
  <c r="PU12" i="22" s="1"/>
  <c r="PV12" i="22"/>
  <c r="PR12" i="22"/>
  <c r="PP12" i="22" s="1"/>
  <c r="PQ12" i="22"/>
  <c r="PO12" i="22" s="1"/>
  <c r="PK12" i="22"/>
  <c r="PJ12" i="22"/>
  <c r="SK11" i="22"/>
  <c r="SI11" i="22" s="1"/>
  <c r="SJ11" i="22"/>
  <c r="SL11" i="22" s="1"/>
  <c r="SF11" i="22"/>
  <c r="SE11" i="22"/>
  <c r="SC11" i="22" s="1"/>
  <c r="SD11" i="22"/>
  <c r="RZ11" i="22"/>
  <c r="RY11" i="22"/>
  <c r="RX11" i="22"/>
  <c r="RO11" i="22"/>
  <c r="RD11" i="22" s="1"/>
  <c r="RN11" i="22"/>
  <c r="RP11" i="22" s="1"/>
  <c r="RM11" i="22"/>
  <c r="RJ11" i="22"/>
  <c r="RI11" i="22"/>
  <c r="RH11" i="22"/>
  <c r="RG11" i="22"/>
  <c r="RC11" i="22"/>
  <c r="RB11" i="22"/>
  <c r="QT11" i="22"/>
  <c r="QS11" i="22"/>
  <c r="QR11" i="22"/>
  <c r="QQ11" i="22"/>
  <c r="QN11" i="22"/>
  <c r="QL11" i="22" s="1"/>
  <c r="QM11" i="22"/>
  <c r="QK11" i="22"/>
  <c r="QH11" i="22"/>
  <c r="QG11" i="22"/>
  <c r="QF11" i="22"/>
  <c r="PX11" i="22"/>
  <c r="PW11" i="22"/>
  <c r="PU11" i="22" s="1"/>
  <c r="PV11" i="22"/>
  <c r="PR11" i="22"/>
  <c r="PP11" i="22" s="1"/>
  <c r="PQ11" i="22"/>
  <c r="PO11" i="22" s="1"/>
  <c r="PK11" i="22"/>
  <c r="PJ11" i="22"/>
  <c r="SK10" i="22"/>
  <c r="SI10" i="22" s="1"/>
  <c r="SJ10" i="22"/>
  <c r="SL10" i="22" s="1"/>
  <c r="SF10" i="22"/>
  <c r="SE10" i="22"/>
  <c r="SC10" i="22" s="1"/>
  <c r="SD10" i="22"/>
  <c r="RZ10" i="22"/>
  <c r="RY10" i="22"/>
  <c r="RX10" i="22"/>
  <c r="RO10" i="22"/>
  <c r="RD10" i="22" s="1"/>
  <c r="RN10" i="22"/>
  <c r="RP10" i="22" s="1"/>
  <c r="RM10" i="22"/>
  <c r="RJ10" i="22"/>
  <c r="RI10" i="22"/>
  <c r="RH10" i="22"/>
  <c r="RG10" i="22"/>
  <c r="RC10" i="22"/>
  <c r="RB10" i="22"/>
  <c r="QT10" i="22"/>
  <c r="QS10" i="22"/>
  <c r="QR10" i="22"/>
  <c r="QQ10" i="22"/>
  <c r="QN10" i="22"/>
  <c r="QL10" i="22" s="1"/>
  <c r="QM10" i="22"/>
  <c r="QK10" i="22"/>
  <c r="QH10" i="22"/>
  <c r="QG10" i="22"/>
  <c r="QF10" i="22"/>
  <c r="PX10" i="22"/>
  <c r="PW10" i="22"/>
  <c r="PU10" i="22" s="1"/>
  <c r="PV10" i="22"/>
  <c r="PR10" i="22"/>
  <c r="PP10" i="22" s="1"/>
  <c r="PQ10" i="22"/>
  <c r="PO10" i="22" s="1"/>
  <c r="PK10" i="22"/>
  <c r="PJ10" i="22"/>
  <c r="SK9" i="22"/>
  <c r="RZ9" i="22" s="1"/>
  <c r="SJ9" i="22"/>
  <c r="SL9" i="22" s="1"/>
  <c r="SF9" i="22"/>
  <c r="SE9" i="22"/>
  <c r="SC9" i="22" s="1"/>
  <c r="SD9" i="22"/>
  <c r="RY9" i="22"/>
  <c r="RX9" i="22"/>
  <c r="RO9" i="22"/>
  <c r="RD9" i="22" s="1"/>
  <c r="RN9" i="22"/>
  <c r="RP9" i="22" s="1"/>
  <c r="RM9" i="22"/>
  <c r="RJ9" i="22"/>
  <c r="RI9" i="22"/>
  <c r="RH9" i="22"/>
  <c r="RG9" i="22"/>
  <c r="RC9" i="22"/>
  <c r="RB9" i="22"/>
  <c r="QT9" i="22"/>
  <c r="QS9" i="22"/>
  <c r="QR9" i="22"/>
  <c r="QQ9" i="22"/>
  <c r="QN9" i="22"/>
  <c r="QL9" i="22" s="1"/>
  <c r="QM9" i="22"/>
  <c r="QK9" i="22"/>
  <c r="QH9" i="22"/>
  <c r="QG9" i="22"/>
  <c r="QF9" i="22"/>
  <c r="PX9" i="22"/>
  <c r="PW9" i="22"/>
  <c r="PU9" i="22" s="1"/>
  <c r="PV9" i="22"/>
  <c r="PR9" i="22"/>
  <c r="PP9" i="22" s="1"/>
  <c r="PQ9" i="22"/>
  <c r="PO9" i="22" s="1"/>
  <c r="PK9" i="22"/>
  <c r="PJ9" i="22"/>
  <c r="SK8" i="22"/>
  <c r="RZ8" i="22" s="1"/>
  <c r="SJ8" i="22"/>
  <c r="SL8" i="22" s="1"/>
  <c r="SF8" i="22"/>
  <c r="SE8" i="22"/>
  <c r="SC8" i="22" s="1"/>
  <c r="SD8" i="22"/>
  <c r="RY8" i="22"/>
  <c r="RX8" i="22"/>
  <c r="RO8" i="22"/>
  <c r="RD8" i="22" s="1"/>
  <c r="RN8" i="22"/>
  <c r="RP8" i="22" s="1"/>
  <c r="RM8" i="22"/>
  <c r="RJ8" i="22"/>
  <c r="RI8" i="22"/>
  <c r="RH8" i="22"/>
  <c r="RG8" i="22"/>
  <c r="RC8" i="22"/>
  <c r="RB8" i="22"/>
  <c r="QT8" i="22"/>
  <c r="QS8" i="22"/>
  <c r="QR8" i="22"/>
  <c r="QQ8" i="22"/>
  <c r="QN8" i="22"/>
  <c r="QL8" i="22" s="1"/>
  <c r="QM8" i="22"/>
  <c r="QK8" i="22"/>
  <c r="QH8" i="22"/>
  <c r="QG8" i="22"/>
  <c r="QF8" i="22"/>
  <c r="PX8" i="22"/>
  <c r="PW8" i="22"/>
  <c r="PU8" i="22" s="1"/>
  <c r="PV8" i="22"/>
  <c r="PR8" i="22"/>
  <c r="PP8" i="22" s="1"/>
  <c r="PQ8" i="22"/>
  <c r="PO8" i="22" s="1"/>
  <c r="PK8" i="22"/>
  <c r="PJ8" i="22"/>
  <c r="SK7" i="22"/>
  <c r="RZ7" i="22" s="1"/>
  <c r="SJ7" i="22"/>
  <c r="SL7" i="22" s="1"/>
  <c r="SF7" i="22"/>
  <c r="SE7" i="22"/>
  <c r="SC7" i="22" s="1"/>
  <c r="SD7" i="22"/>
  <c r="RY7" i="22"/>
  <c r="RX17" i="22" s="1"/>
  <c r="RX7" i="22"/>
  <c r="RX16" i="22" s="1"/>
  <c r="RX14" i="22" s="1"/>
  <c r="RO7" i="22"/>
  <c r="RD7" i="22" s="1"/>
  <c r="RN7" i="22"/>
  <c r="RP7" i="22" s="1"/>
  <c r="RM7" i="22"/>
  <c r="RJ7" i="22"/>
  <c r="RI7" i="22"/>
  <c r="RH7" i="22"/>
  <c r="RG7" i="22"/>
  <c r="RC7" i="22"/>
  <c r="RB17" i="22" s="1"/>
  <c r="RB7" i="22"/>
  <c r="RB16" i="22" s="1"/>
  <c r="QT7" i="22"/>
  <c r="QS7" i="22"/>
  <c r="QR7" i="22"/>
  <c r="QQ7" i="22"/>
  <c r="QN7" i="22"/>
  <c r="QL7" i="22" s="1"/>
  <c r="QM7" i="22"/>
  <c r="QK7" i="22"/>
  <c r="QH17" i="22" s="1"/>
  <c r="QH7" i="22"/>
  <c r="QF15" i="22" s="1"/>
  <c r="QG7" i="22"/>
  <c r="QF17" i="22" s="1"/>
  <c r="QF7" i="22"/>
  <c r="QF16" i="22" s="1"/>
  <c r="QF14" i="22" s="1"/>
  <c r="PX7" i="22"/>
  <c r="PW7" i="22"/>
  <c r="PU7" i="22" s="1"/>
  <c r="PV7" i="22"/>
  <c r="PR7" i="22"/>
  <c r="PP7" i="22" s="1"/>
  <c r="PQ7" i="22"/>
  <c r="PO7" i="22" s="1"/>
  <c r="PK7" i="22"/>
  <c r="PJ17" i="22" s="1"/>
  <c r="PJ7" i="22"/>
  <c r="PJ16" i="22" s="1"/>
  <c r="PA12" i="22"/>
  <c r="OZ12" i="22"/>
  <c r="PB12" i="22" s="1"/>
  <c r="OY12" i="22"/>
  <c r="OV12" i="22"/>
  <c r="OU12" i="22"/>
  <c r="OT12" i="22"/>
  <c r="OS12" i="22"/>
  <c r="OP12" i="22"/>
  <c r="OO12" i="22"/>
  <c r="ON12" i="22"/>
  <c r="OF12" i="22"/>
  <c r="OE12" i="22"/>
  <c r="NT12" i="22" s="1"/>
  <c r="OD12" i="22"/>
  <c r="OC12" i="22"/>
  <c r="NZ12" i="22"/>
  <c r="NX12" i="22" s="1"/>
  <c r="NY12" i="22"/>
  <c r="NW12" i="22"/>
  <c r="NS12" i="22"/>
  <c r="NR12" i="22"/>
  <c r="NI12" i="22"/>
  <c r="NG12" i="22" s="1"/>
  <c r="NH12" i="22"/>
  <c r="NJ12" i="22" s="1"/>
  <c r="ND12" i="22"/>
  <c r="NB12" i="22" s="1"/>
  <c r="NC12" i="22"/>
  <c r="NA12" i="22" s="1"/>
  <c r="MX12" i="22"/>
  <c r="MW12" i="22"/>
  <c r="MV12" i="22"/>
  <c r="MM12" i="22"/>
  <c r="MK12" i="22" s="1"/>
  <c r="ML12" i="22"/>
  <c r="MN12" i="22" s="1"/>
  <c r="MH12" i="22"/>
  <c r="MG12" i="22"/>
  <c r="ME12" i="22" s="1"/>
  <c r="MF12" i="22"/>
  <c r="MA12" i="22"/>
  <c r="LZ12" i="22"/>
  <c r="PA11" i="22"/>
  <c r="OZ11" i="22"/>
  <c r="PB11" i="22" s="1"/>
  <c r="OY11" i="22"/>
  <c r="OV11" i="22"/>
  <c r="OU11" i="22"/>
  <c r="OT11" i="22"/>
  <c r="OS11" i="22"/>
  <c r="OP11" i="22"/>
  <c r="OO11" i="22"/>
  <c r="ON11" i="22"/>
  <c r="OF11" i="22"/>
  <c r="OE11" i="22"/>
  <c r="NT11" i="22" s="1"/>
  <c r="OD11" i="22"/>
  <c r="OC11" i="22"/>
  <c r="NZ11" i="22"/>
  <c r="NX11" i="22" s="1"/>
  <c r="NY11" i="22"/>
  <c r="NW11" i="22"/>
  <c r="NS11" i="22"/>
  <c r="NR11" i="22"/>
  <c r="NJ11" i="22"/>
  <c r="NI11" i="22"/>
  <c r="NG11" i="22" s="1"/>
  <c r="NH11" i="22"/>
  <c r="ND11" i="22"/>
  <c r="NB11" i="22" s="1"/>
  <c r="NC11" i="22"/>
  <c r="NA11" i="22" s="1"/>
  <c r="MX11" i="22"/>
  <c r="MW11" i="22"/>
  <c r="MV11" i="22"/>
  <c r="MM11" i="22"/>
  <c r="MK11" i="22" s="1"/>
  <c r="ML11" i="22"/>
  <c r="MN11" i="22" s="1"/>
  <c r="MH11" i="22"/>
  <c r="MG11" i="22"/>
  <c r="ME11" i="22" s="1"/>
  <c r="MF11" i="22"/>
  <c r="MA11" i="22"/>
  <c r="LZ11" i="22"/>
  <c r="PA10" i="22"/>
  <c r="OZ10" i="22"/>
  <c r="PB10" i="22" s="1"/>
  <c r="OY10" i="22"/>
  <c r="OV10" i="22"/>
  <c r="OU10" i="22"/>
  <c r="OT10" i="22"/>
  <c r="OS10" i="22"/>
  <c r="OP10" i="22"/>
  <c r="OO10" i="22"/>
  <c r="ON10" i="22"/>
  <c r="OF10" i="22"/>
  <c r="OE10" i="22"/>
  <c r="OD10" i="22"/>
  <c r="OC10" i="22"/>
  <c r="NZ10" i="22"/>
  <c r="NX10" i="22" s="1"/>
  <c r="NY10" i="22"/>
  <c r="NW10" i="22"/>
  <c r="NT10" i="22"/>
  <c r="NS10" i="22"/>
  <c r="NR10" i="22"/>
  <c r="NJ10" i="22"/>
  <c r="NI10" i="22"/>
  <c r="NG10" i="22" s="1"/>
  <c r="NH10" i="22"/>
  <c r="ND10" i="22"/>
  <c r="NB10" i="22" s="1"/>
  <c r="NC10" i="22"/>
  <c r="NA10" i="22" s="1"/>
  <c r="MX10" i="22"/>
  <c r="MW10" i="22"/>
  <c r="MV10" i="22"/>
  <c r="MM10" i="22"/>
  <c r="MK10" i="22" s="1"/>
  <c r="ML10" i="22"/>
  <c r="MN10" i="22" s="1"/>
  <c r="MH10" i="22"/>
  <c r="MG10" i="22"/>
  <c r="ME10" i="22" s="1"/>
  <c r="MF10" i="22"/>
  <c r="MA10" i="22"/>
  <c r="LZ10" i="22"/>
  <c r="PA9" i="22"/>
  <c r="OZ9" i="22"/>
  <c r="PB9" i="22" s="1"/>
  <c r="OY9" i="22"/>
  <c r="OV9" i="22"/>
  <c r="OU9" i="22"/>
  <c r="OT9" i="22"/>
  <c r="OS9" i="22"/>
  <c r="OP9" i="22"/>
  <c r="OO9" i="22"/>
  <c r="ON9" i="22"/>
  <c r="OF9" i="22"/>
  <c r="OE9" i="22"/>
  <c r="OD9" i="22"/>
  <c r="OC9" i="22"/>
  <c r="NZ9" i="22"/>
  <c r="NX9" i="22" s="1"/>
  <c r="NY9" i="22"/>
  <c r="NW9" i="22"/>
  <c r="NT9" i="22"/>
  <c r="NS9" i="22"/>
  <c r="NR9" i="22"/>
  <c r="NJ9" i="22"/>
  <c r="NI9" i="22"/>
  <c r="NG9" i="22" s="1"/>
  <c r="NH9" i="22"/>
  <c r="ND9" i="22"/>
  <c r="NB9" i="22" s="1"/>
  <c r="NC9" i="22"/>
  <c r="NA9" i="22" s="1"/>
  <c r="MX9" i="22"/>
  <c r="MW9" i="22"/>
  <c r="MV9" i="22"/>
  <c r="MM9" i="22"/>
  <c r="MK9" i="22" s="1"/>
  <c r="ML9" i="22"/>
  <c r="MN9" i="22" s="1"/>
  <c r="MH9" i="22"/>
  <c r="MG9" i="22"/>
  <c r="ME9" i="22" s="1"/>
  <c r="MF9" i="22"/>
  <c r="MA9" i="22"/>
  <c r="LZ9" i="22"/>
  <c r="PA8" i="22"/>
  <c r="OZ8" i="22"/>
  <c r="PB8" i="22" s="1"/>
  <c r="OY8" i="22"/>
  <c r="OV8" i="22"/>
  <c r="OU8" i="22"/>
  <c r="OT8" i="22"/>
  <c r="OS8" i="22"/>
  <c r="OP8" i="22"/>
  <c r="OO8" i="22"/>
  <c r="ON8" i="22"/>
  <c r="OF8" i="22"/>
  <c r="OE8" i="22"/>
  <c r="OD8" i="22"/>
  <c r="OC8" i="22"/>
  <c r="NZ8" i="22"/>
  <c r="NX8" i="22" s="1"/>
  <c r="NY8" i="22"/>
  <c r="NW8" i="22"/>
  <c r="NT8" i="22"/>
  <c r="NS8" i="22"/>
  <c r="NR8" i="22"/>
  <c r="NJ8" i="22"/>
  <c r="NI8" i="22"/>
  <c r="NG8" i="22" s="1"/>
  <c r="NH8" i="22"/>
  <c r="ND8" i="22"/>
  <c r="NB8" i="22" s="1"/>
  <c r="NC8" i="22"/>
  <c r="NA8" i="22" s="1"/>
  <c r="MX8" i="22"/>
  <c r="MW8" i="22"/>
  <c r="MV8" i="22"/>
  <c r="MM8" i="22"/>
  <c r="MK8" i="22" s="1"/>
  <c r="ML8" i="22"/>
  <c r="MN8" i="22" s="1"/>
  <c r="MH8" i="22"/>
  <c r="MG8" i="22"/>
  <c r="ME8" i="22" s="1"/>
  <c r="MF8" i="22"/>
  <c r="MA8" i="22"/>
  <c r="LZ8" i="22"/>
  <c r="PA7" i="22"/>
  <c r="OZ7" i="22"/>
  <c r="PB7" i="22" s="1"/>
  <c r="OY7" i="22"/>
  <c r="OV7" i="22"/>
  <c r="OU7" i="22"/>
  <c r="OT7" i="22"/>
  <c r="OS7" i="22"/>
  <c r="OP17" i="22" s="1"/>
  <c r="OP7" i="22"/>
  <c r="ON15" i="22" s="1"/>
  <c r="OO7" i="22"/>
  <c r="ON17" i="22" s="1"/>
  <c r="ON7" i="22"/>
  <c r="ON16" i="22" s="1"/>
  <c r="ON14" i="22" s="1"/>
  <c r="OF7" i="22"/>
  <c r="OE7" i="22"/>
  <c r="OD7" i="22"/>
  <c r="OC7" i="22"/>
  <c r="NZ7" i="22"/>
  <c r="NX7" i="22" s="1"/>
  <c r="NY7" i="22"/>
  <c r="NW7" i="22"/>
  <c r="NT17" i="22" s="1"/>
  <c r="NT7" i="22"/>
  <c r="NR15" i="22" s="1"/>
  <c r="NS7" i="22"/>
  <c r="NR17" i="22" s="1"/>
  <c r="NR7" i="22"/>
  <c r="NR16" i="22" s="1"/>
  <c r="NJ7" i="22"/>
  <c r="NI7" i="22"/>
  <c r="NG7" i="22" s="1"/>
  <c r="NH7" i="22"/>
  <c r="ND7" i="22"/>
  <c r="NB7" i="22" s="1"/>
  <c r="NC7" i="22"/>
  <c r="NA7" i="22" s="1"/>
  <c r="MX7" i="22"/>
  <c r="MV15" i="22" s="1"/>
  <c r="MW7" i="22"/>
  <c r="MV17" i="22" s="1"/>
  <c r="MV7" i="22"/>
  <c r="MV16" i="22" s="1"/>
  <c r="MM7" i="22"/>
  <c r="MK7" i="22" s="1"/>
  <c r="ML7" i="22"/>
  <c r="MN7" i="22" s="1"/>
  <c r="MH7" i="22"/>
  <c r="MG7" i="22"/>
  <c r="ME7" i="22" s="1"/>
  <c r="MF7" i="22"/>
  <c r="MA7" i="22"/>
  <c r="LZ17" i="22" s="1"/>
  <c r="LZ7" i="22"/>
  <c r="LZ16" i="22" s="1"/>
  <c r="LZ14" i="22" s="1"/>
  <c r="KH16" i="22"/>
  <c r="LQ12" i="22"/>
  <c r="LP12" i="22"/>
  <c r="LR12" i="22" s="1"/>
  <c r="LO12" i="22"/>
  <c r="LL12" i="22"/>
  <c r="LK12" i="22"/>
  <c r="LJ12" i="22"/>
  <c r="LI12" i="22"/>
  <c r="LF12" i="22"/>
  <c r="LE12" i="22"/>
  <c r="LD12" i="22"/>
  <c r="KV12" i="22"/>
  <c r="KU12" i="22"/>
  <c r="KT12" i="22"/>
  <c r="KS12" i="22"/>
  <c r="KP12" i="22"/>
  <c r="KN12" i="22" s="1"/>
  <c r="KO12" i="22"/>
  <c r="KM12" i="22"/>
  <c r="KJ12" i="22"/>
  <c r="KI12" i="22"/>
  <c r="KH12" i="22"/>
  <c r="JY12" i="22"/>
  <c r="JW12" i="22" s="1"/>
  <c r="JX12" i="22"/>
  <c r="JZ12" i="22" s="1"/>
  <c r="JT12" i="22"/>
  <c r="JR12" i="22" s="1"/>
  <c r="JS12" i="22"/>
  <c r="JQ12" i="22" s="1"/>
  <c r="JM12" i="22"/>
  <c r="JL12" i="22"/>
  <c r="JC12" i="22"/>
  <c r="JA12" i="22" s="1"/>
  <c r="JB12" i="22"/>
  <c r="JD12" i="22" s="1"/>
  <c r="IX12" i="22"/>
  <c r="IW12" i="22"/>
  <c r="IU12" i="22" s="1"/>
  <c r="IV12" i="22"/>
  <c r="IQ12" i="22"/>
  <c r="IP12" i="22"/>
  <c r="LQ11" i="22"/>
  <c r="LP11" i="22"/>
  <c r="LR11" i="22" s="1"/>
  <c r="LO11" i="22"/>
  <c r="LL11" i="22"/>
  <c r="LK11" i="22"/>
  <c r="LJ11" i="22"/>
  <c r="LI11" i="22"/>
  <c r="LF11" i="22"/>
  <c r="LE11" i="22"/>
  <c r="LD11" i="22"/>
  <c r="KV11" i="22"/>
  <c r="KU11" i="22"/>
  <c r="KT11" i="22"/>
  <c r="KS11" i="22"/>
  <c r="KP11" i="22"/>
  <c r="KN11" i="22" s="1"/>
  <c r="KO11" i="22"/>
  <c r="KM11" i="22"/>
  <c r="KJ11" i="22"/>
  <c r="KI11" i="22"/>
  <c r="KH11" i="22"/>
  <c r="JZ11" i="22"/>
  <c r="JY11" i="22"/>
  <c r="JW11" i="22" s="1"/>
  <c r="JX11" i="22"/>
  <c r="JT11" i="22"/>
  <c r="JR11" i="22" s="1"/>
  <c r="JS11" i="22"/>
  <c r="JQ11" i="22" s="1"/>
  <c r="JM11" i="22"/>
  <c r="JL11" i="22"/>
  <c r="JC11" i="22"/>
  <c r="JA11" i="22" s="1"/>
  <c r="JB11" i="22"/>
  <c r="JD11" i="22" s="1"/>
  <c r="IX11" i="22"/>
  <c r="IW11" i="22"/>
  <c r="IU11" i="22" s="1"/>
  <c r="IV11" i="22"/>
  <c r="IQ11" i="22"/>
  <c r="IP11" i="22"/>
  <c r="LQ10" i="22"/>
  <c r="LP10" i="22"/>
  <c r="LR10" i="22" s="1"/>
  <c r="LO10" i="22"/>
  <c r="LL10" i="22"/>
  <c r="LK10" i="22"/>
  <c r="LJ10" i="22"/>
  <c r="LI10" i="22"/>
  <c r="LF10" i="22"/>
  <c r="LE10" i="22"/>
  <c r="LD10" i="22"/>
  <c r="KV10" i="22"/>
  <c r="KU10" i="22"/>
  <c r="KT10" i="22"/>
  <c r="KS10" i="22"/>
  <c r="KP10" i="22"/>
  <c r="KN10" i="22" s="1"/>
  <c r="KO10" i="22"/>
  <c r="KM10" i="22"/>
  <c r="KJ10" i="22"/>
  <c r="KI10" i="22"/>
  <c r="KH10" i="22"/>
  <c r="JZ10" i="22"/>
  <c r="JY10" i="22"/>
  <c r="JW10" i="22" s="1"/>
  <c r="JX10" i="22"/>
  <c r="JT10" i="22"/>
  <c r="JR10" i="22" s="1"/>
  <c r="JS10" i="22"/>
  <c r="JQ10" i="22" s="1"/>
  <c r="JM10" i="22"/>
  <c r="JL10" i="22"/>
  <c r="JC10" i="22"/>
  <c r="JA10" i="22" s="1"/>
  <c r="JB10" i="22"/>
  <c r="JD10" i="22" s="1"/>
  <c r="IX10" i="22"/>
  <c r="IW10" i="22"/>
  <c r="IU10" i="22" s="1"/>
  <c r="IV10" i="22"/>
  <c r="IQ10" i="22"/>
  <c r="IP10" i="22"/>
  <c r="LQ9" i="22"/>
  <c r="LP9" i="22"/>
  <c r="LR9" i="22" s="1"/>
  <c r="LO9" i="22"/>
  <c r="LL9" i="22"/>
  <c r="LK9" i="22"/>
  <c r="LJ9" i="22"/>
  <c r="LI9" i="22"/>
  <c r="LF9" i="22"/>
  <c r="LE9" i="22"/>
  <c r="LD9" i="22"/>
  <c r="KV9" i="22"/>
  <c r="KU9" i="22"/>
  <c r="KT9" i="22"/>
  <c r="KS9" i="22"/>
  <c r="KP9" i="22"/>
  <c r="KN9" i="22" s="1"/>
  <c r="KO9" i="22"/>
  <c r="KM9" i="22"/>
  <c r="KJ9" i="22"/>
  <c r="KI9" i="22"/>
  <c r="KH9" i="22"/>
  <c r="JZ9" i="22"/>
  <c r="JY9" i="22"/>
  <c r="JW9" i="22" s="1"/>
  <c r="JX9" i="22"/>
  <c r="JT9" i="22"/>
  <c r="JR9" i="22" s="1"/>
  <c r="JS9" i="22"/>
  <c r="JQ9" i="22" s="1"/>
  <c r="JM9" i="22"/>
  <c r="JL9" i="22"/>
  <c r="JC9" i="22"/>
  <c r="JA9" i="22" s="1"/>
  <c r="JB9" i="22"/>
  <c r="JD9" i="22" s="1"/>
  <c r="IX9" i="22"/>
  <c r="IW9" i="22"/>
  <c r="IU9" i="22" s="1"/>
  <c r="IV9" i="22"/>
  <c r="IQ9" i="22"/>
  <c r="IP9" i="22"/>
  <c r="LQ8" i="22"/>
  <c r="LP8" i="22"/>
  <c r="LR8" i="22" s="1"/>
  <c r="LO8" i="22"/>
  <c r="LL8" i="22"/>
  <c r="LK8" i="22"/>
  <c r="LJ8" i="22"/>
  <c r="LI8" i="22"/>
  <c r="LF8" i="22"/>
  <c r="LE8" i="22"/>
  <c r="LD8" i="22"/>
  <c r="KV8" i="22"/>
  <c r="KU8" i="22"/>
  <c r="KT8" i="22"/>
  <c r="KS8" i="22"/>
  <c r="KP8" i="22"/>
  <c r="KN8" i="22" s="1"/>
  <c r="KO8" i="22"/>
  <c r="KM8" i="22"/>
  <c r="KJ8" i="22"/>
  <c r="KI8" i="22"/>
  <c r="KH8" i="22"/>
  <c r="JZ8" i="22"/>
  <c r="JY8" i="22"/>
  <c r="JW8" i="22" s="1"/>
  <c r="JX8" i="22"/>
  <c r="JT8" i="22"/>
  <c r="JR8" i="22" s="1"/>
  <c r="JS8" i="22"/>
  <c r="JQ8" i="22" s="1"/>
  <c r="JM8" i="22"/>
  <c r="JL8" i="22"/>
  <c r="JC8" i="22"/>
  <c r="JA8" i="22" s="1"/>
  <c r="JB8" i="22"/>
  <c r="JD8" i="22" s="1"/>
  <c r="IX8" i="22"/>
  <c r="IW8" i="22"/>
  <c r="IU8" i="22" s="1"/>
  <c r="IV8" i="22"/>
  <c r="IQ8" i="22"/>
  <c r="IP8" i="22"/>
  <c r="LQ7" i="22"/>
  <c r="LP7" i="22"/>
  <c r="LR7" i="22" s="1"/>
  <c r="LO7" i="22"/>
  <c r="LL7" i="22"/>
  <c r="LK7" i="22"/>
  <c r="LJ7" i="22"/>
  <c r="LI7" i="22"/>
  <c r="LF7" i="22"/>
  <c r="LD15" i="22" s="1"/>
  <c r="LE7" i="22"/>
  <c r="LD17" i="22" s="1"/>
  <c r="LD7" i="22"/>
  <c r="LD16" i="22" s="1"/>
  <c r="LD14" i="22" s="1"/>
  <c r="KV7" i="22"/>
  <c r="KU7" i="22"/>
  <c r="KT7" i="22"/>
  <c r="KS7" i="22"/>
  <c r="KP7" i="22"/>
  <c r="KN7" i="22" s="1"/>
  <c r="KO7" i="22"/>
  <c r="KM7" i="22"/>
  <c r="KJ17" i="22" s="1"/>
  <c r="KJ7" i="22"/>
  <c r="KH15" i="22" s="1"/>
  <c r="KI7" i="22"/>
  <c r="KH17" i="22" s="1"/>
  <c r="KH7" i="22"/>
  <c r="JZ7" i="22"/>
  <c r="JY7" i="22"/>
  <c r="JW7" i="22" s="1"/>
  <c r="JX7" i="22"/>
  <c r="JT7" i="22"/>
  <c r="JR7" i="22" s="1"/>
  <c r="JS7" i="22"/>
  <c r="JQ7" i="22" s="1"/>
  <c r="JM7" i="22"/>
  <c r="JL17" i="22" s="1"/>
  <c r="JL7" i="22"/>
  <c r="JL16" i="22" s="1"/>
  <c r="JC7" i="22"/>
  <c r="JA7" i="22" s="1"/>
  <c r="JB7" i="22"/>
  <c r="JD7" i="22" s="1"/>
  <c r="IX7" i="22"/>
  <c r="IW7" i="22"/>
  <c r="IU7" i="22" s="1"/>
  <c r="IV7" i="22"/>
  <c r="IQ7" i="22"/>
  <c r="IP17" i="22" s="1"/>
  <c r="IP7" i="22"/>
  <c r="IP16" i="22" s="1"/>
  <c r="IP14" i="22" s="1"/>
  <c r="IG12" i="22"/>
  <c r="IF12" i="22"/>
  <c r="IH12" i="22" s="1"/>
  <c r="IE12" i="22"/>
  <c r="IB12" i="22"/>
  <c r="IA12" i="22"/>
  <c r="HZ12" i="22"/>
  <c r="HY12" i="22"/>
  <c r="HV12" i="22"/>
  <c r="HU12" i="22"/>
  <c r="HT12" i="22"/>
  <c r="HL12" i="22"/>
  <c r="HK12" i="22"/>
  <c r="GZ12" i="22" s="1"/>
  <c r="HJ12" i="22"/>
  <c r="HI12" i="22"/>
  <c r="HF12" i="22"/>
  <c r="HD12" i="22" s="1"/>
  <c r="HE12" i="22"/>
  <c r="HC12" i="22"/>
  <c r="GY12" i="22"/>
  <c r="GX12" i="22"/>
  <c r="GO12" i="22"/>
  <c r="GM12" i="22" s="1"/>
  <c r="GN12" i="22"/>
  <c r="GP12" i="22" s="1"/>
  <c r="GJ12" i="22"/>
  <c r="GH12" i="22" s="1"/>
  <c r="GI12" i="22"/>
  <c r="GG12" i="22" s="1"/>
  <c r="GD12" i="22"/>
  <c r="GC12" i="22"/>
  <c r="GB12" i="22"/>
  <c r="FS12" i="22"/>
  <c r="FQ12" i="22" s="1"/>
  <c r="FR12" i="22"/>
  <c r="FT12" i="22" s="1"/>
  <c r="FN12" i="22"/>
  <c r="FM12" i="22"/>
  <c r="FK12" i="22" s="1"/>
  <c r="FL12" i="22"/>
  <c r="FG12" i="22"/>
  <c r="FF12" i="22"/>
  <c r="IG11" i="22"/>
  <c r="IF11" i="22"/>
  <c r="IH11" i="22" s="1"/>
  <c r="IE11" i="22"/>
  <c r="IB11" i="22"/>
  <c r="IA11" i="22"/>
  <c r="HZ11" i="22"/>
  <c r="HY11" i="22"/>
  <c r="HV11" i="22"/>
  <c r="HU11" i="22"/>
  <c r="HT11" i="22"/>
  <c r="HL11" i="22"/>
  <c r="HK11" i="22"/>
  <c r="GZ11" i="22" s="1"/>
  <c r="HJ11" i="22"/>
  <c r="HI11" i="22"/>
  <c r="HF11" i="22"/>
  <c r="HD11" i="22" s="1"/>
  <c r="HE11" i="22"/>
  <c r="HC11" i="22"/>
  <c r="GY11" i="22"/>
  <c r="GX11" i="22"/>
  <c r="GP11" i="22"/>
  <c r="GO11" i="22"/>
  <c r="GM11" i="22" s="1"/>
  <c r="GN11" i="22"/>
  <c r="GJ11" i="22"/>
  <c r="GH11" i="22" s="1"/>
  <c r="GI11" i="22"/>
  <c r="GG11" i="22" s="1"/>
  <c r="GD11" i="22"/>
  <c r="GC11" i="22"/>
  <c r="GB11" i="22"/>
  <c r="FS11" i="22"/>
  <c r="FQ11" i="22" s="1"/>
  <c r="FR11" i="22"/>
  <c r="FT11" i="22" s="1"/>
  <c r="FN11" i="22"/>
  <c r="FM11" i="22"/>
  <c r="FK11" i="22" s="1"/>
  <c r="FL11" i="22"/>
  <c r="FG11" i="22"/>
  <c r="FF11" i="22"/>
  <c r="IG10" i="22"/>
  <c r="IF10" i="22"/>
  <c r="IH10" i="22" s="1"/>
  <c r="IE10" i="22"/>
  <c r="IB10" i="22"/>
  <c r="IA10" i="22"/>
  <c r="HZ10" i="22"/>
  <c r="HY10" i="22"/>
  <c r="HV10" i="22"/>
  <c r="HU10" i="22"/>
  <c r="HT10" i="22"/>
  <c r="HL10" i="22"/>
  <c r="HK10" i="22"/>
  <c r="HJ10" i="22"/>
  <c r="HI10" i="22"/>
  <c r="HF10" i="22"/>
  <c r="HD10" i="22" s="1"/>
  <c r="HE10" i="22"/>
  <c r="HC10" i="22"/>
  <c r="GZ10" i="22"/>
  <c r="GY10" i="22"/>
  <c r="GX10" i="22"/>
  <c r="GP10" i="22"/>
  <c r="GO10" i="22"/>
  <c r="GM10" i="22" s="1"/>
  <c r="GN10" i="22"/>
  <c r="GJ10" i="22"/>
  <c r="GH10" i="22" s="1"/>
  <c r="GI10" i="22"/>
  <c r="GG10" i="22" s="1"/>
  <c r="GD10" i="22"/>
  <c r="GC10" i="22"/>
  <c r="GB10" i="22"/>
  <c r="FS10" i="22"/>
  <c r="FQ10" i="22" s="1"/>
  <c r="FR10" i="22"/>
  <c r="FT10" i="22" s="1"/>
  <c r="FN10" i="22"/>
  <c r="FM10" i="22"/>
  <c r="FK10" i="22" s="1"/>
  <c r="FL10" i="22"/>
  <c r="FG10" i="22"/>
  <c r="FF10" i="22"/>
  <c r="IG9" i="22"/>
  <c r="IF9" i="22"/>
  <c r="IH9" i="22" s="1"/>
  <c r="IE9" i="22"/>
  <c r="IB9" i="22"/>
  <c r="IA9" i="22"/>
  <c r="HZ9" i="22"/>
  <c r="HY9" i="22"/>
  <c r="HV9" i="22"/>
  <c r="HU9" i="22"/>
  <c r="HT9" i="22"/>
  <c r="HL9" i="22"/>
  <c r="HK9" i="22"/>
  <c r="HJ9" i="22"/>
  <c r="HI9" i="22"/>
  <c r="HF9" i="22"/>
  <c r="HD9" i="22" s="1"/>
  <c r="HE9" i="22"/>
  <c r="HC9" i="22"/>
  <c r="GZ9" i="22"/>
  <c r="GY9" i="22"/>
  <c r="GX9" i="22"/>
  <c r="GP9" i="22"/>
  <c r="GO9" i="22"/>
  <c r="GM9" i="22" s="1"/>
  <c r="GN9" i="22"/>
  <c r="GJ9" i="22"/>
  <c r="GH9" i="22" s="1"/>
  <c r="GI9" i="22"/>
  <c r="GG9" i="22" s="1"/>
  <c r="GD9" i="22"/>
  <c r="GC9" i="22"/>
  <c r="GB9" i="22"/>
  <c r="FS9" i="22"/>
  <c r="FQ9" i="22" s="1"/>
  <c r="FR9" i="22"/>
  <c r="FT9" i="22" s="1"/>
  <c r="FN9" i="22"/>
  <c r="FM9" i="22"/>
  <c r="FK9" i="22" s="1"/>
  <c r="FL9" i="22"/>
  <c r="FG9" i="22"/>
  <c r="FF9" i="22"/>
  <c r="IG8" i="22"/>
  <c r="IF8" i="22"/>
  <c r="IH8" i="22" s="1"/>
  <c r="IE8" i="22"/>
  <c r="IB8" i="22"/>
  <c r="IA8" i="22"/>
  <c r="HZ8" i="22"/>
  <c r="HY8" i="22"/>
  <c r="HV8" i="22"/>
  <c r="HU8" i="22"/>
  <c r="HT8" i="22"/>
  <c r="HL8" i="22"/>
  <c r="HK8" i="22"/>
  <c r="HJ8" i="22"/>
  <c r="HI8" i="22"/>
  <c r="HF8" i="22"/>
  <c r="HD8" i="22" s="1"/>
  <c r="HE8" i="22"/>
  <c r="HC8" i="22"/>
  <c r="GZ8" i="22"/>
  <c r="GY8" i="22"/>
  <c r="GX8" i="22"/>
  <c r="GP8" i="22"/>
  <c r="GO8" i="22"/>
  <c r="GM8" i="22" s="1"/>
  <c r="GN8" i="22"/>
  <c r="GJ8" i="22"/>
  <c r="GH8" i="22" s="1"/>
  <c r="GI8" i="22"/>
  <c r="GG8" i="22" s="1"/>
  <c r="GD8" i="22"/>
  <c r="GC8" i="22"/>
  <c r="GB8" i="22"/>
  <c r="FS8" i="22"/>
  <c r="FQ8" i="22" s="1"/>
  <c r="FR8" i="22"/>
  <c r="FT8" i="22" s="1"/>
  <c r="FN8" i="22"/>
  <c r="FM8" i="22"/>
  <c r="FK8" i="22" s="1"/>
  <c r="FL8" i="22"/>
  <c r="FG8" i="22"/>
  <c r="FF8" i="22"/>
  <c r="IG7" i="22"/>
  <c r="IF7" i="22"/>
  <c r="IH7" i="22" s="1"/>
  <c r="IE7" i="22"/>
  <c r="IB7" i="22"/>
  <c r="IA7" i="22"/>
  <c r="HZ7" i="22"/>
  <c r="HY7" i="22"/>
  <c r="HV17" i="22" s="1"/>
  <c r="HV7" i="22"/>
  <c r="HT15" i="22" s="1"/>
  <c r="HU7" i="22"/>
  <c r="HT17" i="22" s="1"/>
  <c r="HT7" i="22"/>
  <c r="HT16" i="22" s="1"/>
  <c r="HT14" i="22" s="1"/>
  <c r="HL7" i="22"/>
  <c r="HK7" i="22"/>
  <c r="HJ7" i="22"/>
  <c r="HI7" i="22"/>
  <c r="HF7" i="22"/>
  <c r="HD7" i="22" s="1"/>
  <c r="HE7" i="22"/>
  <c r="HC7" i="22"/>
  <c r="GZ17" i="22" s="1"/>
  <c r="GZ7" i="22"/>
  <c r="GX15" i="22" s="1"/>
  <c r="GY7" i="22"/>
  <c r="GX17" i="22" s="1"/>
  <c r="GX7" i="22"/>
  <c r="GX16" i="22" s="1"/>
  <c r="GP7" i="22"/>
  <c r="GO7" i="22"/>
  <c r="GM7" i="22" s="1"/>
  <c r="GN7" i="22"/>
  <c r="GJ7" i="22"/>
  <c r="GH7" i="22" s="1"/>
  <c r="GI7" i="22"/>
  <c r="GG7" i="22" s="1"/>
  <c r="GD7" i="22"/>
  <c r="GB15" i="22" s="1"/>
  <c r="GC7" i="22"/>
  <c r="GB17" i="22" s="1"/>
  <c r="GB7" i="22"/>
  <c r="GB16" i="22" s="1"/>
  <c r="FS7" i="22"/>
  <c r="FQ7" i="22" s="1"/>
  <c r="FR7" i="22"/>
  <c r="FT7" i="22" s="1"/>
  <c r="FN7" i="22"/>
  <c r="FM7" i="22"/>
  <c r="FK7" i="22" s="1"/>
  <c r="FL7" i="22"/>
  <c r="FG7" i="22"/>
  <c r="FF17" i="22" s="1"/>
  <c r="FF7" i="22"/>
  <c r="FF16" i="22" s="1"/>
  <c r="FF14" i="22" s="1"/>
  <c r="EW12" i="22"/>
  <c r="EL12" i="22" s="1"/>
  <c r="EV12" i="22"/>
  <c r="EX12" i="22" s="1"/>
  <c r="EU12" i="22"/>
  <c r="ER12" i="22"/>
  <c r="EP12" i="22" s="1"/>
  <c r="EQ12" i="22"/>
  <c r="EO12" i="22"/>
  <c r="EK12" i="22"/>
  <c r="EJ12" i="22"/>
  <c r="EB12" i="22"/>
  <c r="EA12" i="22"/>
  <c r="DY12" i="22" s="1"/>
  <c r="DZ12" i="22"/>
  <c r="DV12" i="22"/>
  <c r="DT12" i="22" s="1"/>
  <c r="DU12" i="22"/>
  <c r="DS12" i="22" s="1"/>
  <c r="DP12" i="22"/>
  <c r="DO12" i="22"/>
  <c r="DN12" i="22"/>
  <c r="DE12" i="22"/>
  <c r="DC12" i="22" s="1"/>
  <c r="DD12" i="22"/>
  <c r="DF12" i="22" s="1"/>
  <c r="CZ12" i="22"/>
  <c r="CY12" i="22"/>
  <c r="CW12" i="22" s="1"/>
  <c r="CX12" i="22"/>
  <c r="CS12" i="22"/>
  <c r="CR12" i="22"/>
  <c r="EX11" i="22"/>
  <c r="EW11" i="22"/>
  <c r="EL11" i="22" s="1"/>
  <c r="EV11" i="22"/>
  <c r="EU11" i="22"/>
  <c r="ER11" i="22"/>
  <c r="EP11" i="22" s="1"/>
  <c r="EQ11" i="22"/>
  <c r="EO11" i="22"/>
  <c r="EK11" i="22"/>
  <c r="EJ11" i="22"/>
  <c r="EB11" i="22"/>
  <c r="EA11" i="22"/>
  <c r="DY11" i="22" s="1"/>
  <c r="DZ11" i="22"/>
  <c r="DV11" i="22"/>
  <c r="DT11" i="22" s="1"/>
  <c r="DU11" i="22"/>
  <c r="DS11" i="22" s="1"/>
  <c r="DP11" i="22"/>
  <c r="DO11" i="22"/>
  <c r="DN11" i="22"/>
  <c r="DE11" i="22"/>
  <c r="DC11" i="22" s="1"/>
  <c r="DD11" i="22"/>
  <c r="DF11" i="22" s="1"/>
  <c r="CZ11" i="22"/>
  <c r="CY11" i="22"/>
  <c r="CW11" i="22" s="1"/>
  <c r="CX11" i="22"/>
  <c r="CS11" i="22"/>
  <c r="CR11" i="22"/>
  <c r="EX10" i="22"/>
  <c r="EW10" i="22"/>
  <c r="EV10" i="22"/>
  <c r="EU10" i="22"/>
  <c r="ER10" i="22"/>
  <c r="EP10" i="22" s="1"/>
  <c r="EQ10" i="22"/>
  <c r="EO10" i="22"/>
  <c r="EL10" i="22"/>
  <c r="EK10" i="22"/>
  <c r="EJ10" i="22"/>
  <c r="EB10" i="22"/>
  <c r="EA10" i="22"/>
  <c r="DY10" i="22" s="1"/>
  <c r="DZ10" i="22"/>
  <c r="DV10" i="22"/>
  <c r="DT10" i="22" s="1"/>
  <c r="DU10" i="22"/>
  <c r="DS10" i="22" s="1"/>
  <c r="DP10" i="22"/>
  <c r="DO10" i="22"/>
  <c r="DN10" i="22"/>
  <c r="DE10" i="22"/>
  <c r="DC10" i="22" s="1"/>
  <c r="DD10" i="22"/>
  <c r="DF10" i="22" s="1"/>
  <c r="CZ10" i="22"/>
  <c r="CY10" i="22"/>
  <c r="CW10" i="22" s="1"/>
  <c r="CX10" i="22"/>
  <c r="CS10" i="22"/>
  <c r="CR10" i="22"/>
  <c r="EX9" i="22"/>
  <c r="EW9" i="22"/>
  <c r="EV9" i="22"/>
  <c r="EU9" i="22"/>
  <c r="ER9" i="22"/>
  <c r="EP9" i="22" s="1"/>
  <c r="EQ9" i="22"/>
  <c r="EO9" i="22"/>
  <c r="EL9" i="22"/>
  <c r="EK9" i="22"/>
  <c r="EJ9" i="22"/>
  <c r="EB9" i="22"/>
  <c r="EA9" i="22"/>
  <c r="DY9" i="22" s="1"/>
  <c r="DZ9" i="22"/>
  <c r="DV9" i="22"/>
  <c r="DT9" i="22" s="1"/>
  <c r="DU9" i="22"/>
  <c r="DS9" i="22" s="1"/>
  <c r="DP9" i="22"/>
  <c r="DO9" i="22"/>
  <c r="DN9" i="22"/>
  <c r="DE9" i="22"/>
  <c r="DC9" i="22" s="1"/>
  <c r="DD9" i="22"/>
  <c r="DF9" i="22" s="1"/>
  <c r="CZ9" i="22"/>
  <c r="CY9" i="22"/>
  <c r="CW9" i="22" s="1"/>
  <c r="CX9" i="22"/>
  <c r="CS9" i="22"/>
  <c r="CR9" i="22"/>
  <c r="EX8" i="22"/>
  <c r="EW8" i="22"/>
  <c r="EV8" i="22"/>
  <c r="EU8" i="22"/>
  <c r="ER8" i="22"/>
  <c r="EP8" i="22" s="1"/>
  <c r="EQ8" i="22"/>
  <c r="EO8" i="22"/>
  <c r="EL8" i="22"/>
  <c r="EK8" i="22"/>
  <c r="EJ8" i="22"/>
  <c r="EB8" i="22"/>
  <c r="EA8" i="22"/>
  <c r="DY8" i="22" s="1"/>
  <c r="DZ8" i="22"/>
  <c r="DV8" i="22"/>
  <c r="DT8" i="22" s="1"/>
  <c r="DU8" i="22"/>
  <c r="DS8" i="22" s="1"/>
  <c r="DP8" i="22"/>
  <c r="DO8" i="22"/>
  <c r="DN8" i="22"/>
  <c r="DE8" i="22"/>
  <c r="DC8" i="22" s="1"/>
  <c r="DD8" i="22"/>
  <c r="DF8" i="22" s="1"/>
  <c r="CZ8" i="22"/>
  <c r="CY8" i="22"/>
  <c r="CW8" i="22" s="1"/>
  <c r="CX8" i="22"/>
  <c r="CS8" i="22"/>
  <c r="CR8" i="22"/>
  <c r="EX7" i="22"/>
  <c r="EW7" i="22"/>
  <c r="EV7" i="22"/>
  <c r="EU7" i="22"/>
  <c r="ER7" i="22"/>
  <c r="EP7" i="22" s="1"/>
  <c r="EQ7" i="22"/>
  <c r="EO7" i="22"/>
  <c r="EL7" i="22"/>
  <c r="EJ15" i="22" s="1"/>
  <c r="EK7" i="22"/>
  <c r="EJ17" i="22" s="1"/>
  <c r="EJ7" i="22"/>
  <c r="EJ16" i="22" s="1"/>
  <c r="EJ14" i="22" s="1"/>
  <c r="EB7" i="22"/>
  <c r="EA7" i="22"/>
  <c r="DY7" i="22" s="1"/>
  <c r="DZ7" i="22"/>
  <c r="DV7" i="22"/>
  <c r="DT7" i="22" s="1"/>
  <c r="DU7" i="22"/>
  <c r="DS7" i="22" s="1"/>
  <c r="DP7" i="22"/>
  <c r="DN15" i="22" s="1"/>
  <c r="DO7" i="22"/>
  <c r="DN17" i="22" s="1"/>
  <c r="DN7" i="22"/>
  <c r="DN16" i="22" s="1"/>
  <c r="DN14" i="22" s="1"/>
  <c r="DE7" i="22"/>
  <c r="DC7" i="22" s="1"/>
  <c r="DD7" i="22"/>
  <c r="DF7" i="22" s="1"/>
  <c r="CZ7" i="22"/>
  <c r="CY7" i="22"/>
  <c r="CW7" i="22" s="1"/>
  <c r="CX7" i="22"/>
  <c r="CS7" i="22"/>
  <c r="CR17" i="22" s="1"/>
  <c r="CR7" i="22"/>
  <c r="CR16" i="22" s="1"/>
  <c r="CR14" i="22" s="1"/>
  <c r="CI12" i="22"/>
  <c r="CG12" i="22" s="1"/>
  <c r="CH12" i="22"/>
  <c r="CJ12" i="22" s="1"/>
  <c r="CD12" i="22"/>
  <c r="CC12" i="22"/>
  <c r="CA12" i="22" s="1"/>
  <c r="CB12" i="22"/>
  <c r="BW12" i="22"/>
  <c r="BV12" i="22"/>
  <c r="CI11" i="22"/>
  <c r="CH11" i="22"/>
  <c r="CJ11" i="22" s="1"/>
  <c r="CG11" i="22"/>
  <c r="CD11" i="22"/>
  <c r="CC11" i="22"/>
  <c r="CB11" i="22"/>
  <c r="CA11" i="22"/>
  <c r="BX11" i="22"/>
  <c r="BW11" i="22"/>
  <c r="BV11" i="22"/>
  <c r="CJ10" i="22"/>
  <c r="CI10" i="22"/>
  <c r="CH10" i="22"/>
  <c r="CG10" i="22"/>
  <c r="CD10" i="22"/>
  <c r="CB10" i="22" s="1"/>
  <c r="CC10" i="22"/>
  <c r="CA10" i="22"/>
  <c r="BX10" i="22"/>
  <c r="BW10" i="22"/>
  <c r="BV10" i="22"/>
  <c r="CJ9" i="22"/>
  <c r="CI9" i="22"/>
  <c r="CG9" i="22" s="1"/>
  <c r="CH9" i="22"/>
  <c r="CD9" i="22"/>
  <c r="CB9" i="22" s="1"/>
  <c r="CC9" i="22"/>
  <c r="CA9" i="22" s="1"/>
  <c r="BX9" i="22"/>
  <c r="BW9" i="22"/>
  <c r="BV9" i="22"/>
  <c r="CI8" i="22"/>
  <c r="CG8" i="22" s="1"/>
  <c r="CH8" i="22"/>
  <c r="CJ8" i="22" s="1"/>
  <c r="CD8" i="22"/>
  <c r="CC8" i="22"/>
  <c r="CA8" i="22" s="1"/>
  <c r="CB8" i="22"/>
  <c r="BW8" i="22"/>
  <c r="BV8" i="22"/>
  <c r="CI7" i="22"/>
  <c r="CH7" i="22"/>
  <c r="CJ7" i="22" s="1"/>
  <c r="CG7" i="22"/>
  <c r="CD7" i="22"/>
  <c r="CC7" i="22"/>
  <c r="CB7" i="22"/>
  <c r="CA7" i="22"/>
  <c r="BX7" i="22"/>
  <c r="BW7" i="22"/>
  <c r="BV17" i="22" s="1"/>
  <c r="BV7" i="22"/>
  <c r="BV16" i="22" s="1"/>
  <c r="BV14" i="22" s="1"/>
  <c r="BM12" i="22"/>
  <c r="BK12" i="22" s="1"/>
  <c r="BL12" i="22"/>
  <c r="BN12" i="22" s="1"/>
  <c r="BH12" i="22"/>
  <c r="BG12" i="22"/>
  <c r="BE12" i="22" s="1"/>
  <c r="BF12" i="22"/>
  <c r="BA12" i="22"/>
  <c r="AZ12" i="22"/>
  <c r="BM11" i="22"/>
  <c r="BL11" i="22"/>
  <c r="BN11" i="22" s="1"/>
  <c r="BK11" i="22"/>
  <c r="BH11" i="22"/>
  <c r="BG11" i="22"/>
  <c r="BF11" i="22"/>
  <c r="BE11" i="22"/>
  <c r="BB11" i="22"/>
  <c r="BA11" i="22"/>
  <c r="AZ11" i="22"/>
  <c r="BN10" i="22"/>
  <c r="BM10" i="22"/>
  <c r="BL10" i="22"/>
  <c r="BK10" i="22"/>
  <c r="BH10" i="22"/>
  <c r="BF10" i="22" s="1"/>
  <c r="BG10" i="22"/>
  <c r="BE10" i="22"/>
  <c r="BB10" i="22"/>
  <c r="BA10" i="22"/>
  <c r="AZ10" i="22"/>
  <c r="BN9" i="22"/>
  <c r="BM9" i="22"/>
  <c r="BK9" i="22" s="1"/>
  <c r="BL9" i="22"/>
  <c r="BH9" i="22"/>
  <c r="BF9" i="22" s="1"/>
  <c r="BG9" i="22"/>
  <c r="BE9" i="22" s="1"/>
  <c r="BB9" i="22"/>
  <c r="BA9" i="22"/>
  <c r="AZ9" i="22"/>
  <c r="BM8" i="22"/>
  <c r="BK8" i="22" s="1"/>
  <c r="BL8" i="22"/>
  <c r="BN8" i="22" s="1"/>
  <c r="BH8" i="22"/>
  <c r="BG8" i="22"/>
  <c r="BE8" i="22" s="1"/>
  <c r="BF8" i="22"/>
  <c r="BA8" i="22"/>
  <c r="AZ8" i="22"/>
  <c r="BM7" i="22"/>
  <c r="BL7" i="22"/>
  <c r="BN7" i="22" s="1"/>
  <c r="BK7" i="22"/>
  <c r="BH7" i="22"/>
  <c r="BG7" i="22"/>
  <c r="BF7" i="22"/>
  <c r="BE7" i="22"/>
  <c r="BB7" i="22"/>
  <c r="BA7" i="22"/>
  <c r="AZ17" i="22" s="1"/>
  <c r="AZ7" i="22"/>
  <c r="AZ16" i="22" s="1"/>
  <c r="AZ14" i="22" s="1"/>
  <c r="AR12" i="22"/>
  <c r="AQ12" i="22"/>
  <c r="AO12" i="22" s="1"/>
  <c r="AP12" i="22"/>
  <c r="AL12" i="22"/>
  <c r="AJ12" i="22" s="1"/>
  <c r="AK12" i="22"/>
  <c r="AI12" i="22" s="1"/>
  <c r="AF12" i="22"/>
  <c r="AE12" i="22"/>
  <c r="AD12" i="22"/>
  <c r="AQ11" i="22"/>
  <c r="AO11" i="22" s="1"/>
  <c r="AP11" i="22"/>
  <c r="AR11" i="22" s="1"/>
  <c r="AL11" i="22"/>
  <c r="AK11" i="22"/>
  <c r="AI11" i="22" s="1"/>
  <c r="AJ11" i="22"/>
  <c r="AE11" i="22"/>
  <c r="AD11" i="22"/>
  <c r="AQ10" i="22"/>
  <c r="AF10" i="22" s="1"/>
  <c r="AP10" i="22"/>
  <c r="AR10" i="22" s="1"/>
  <c r="AO10" i="22"/>
  <c r="AL10" i="22"/>
  <c r="AK10" i="22"/>
  <c r="AJ10" i="22"/>
  <c r="AI10" i="22"/>
  <c r="AE10" i="22"/>
  <c r="AD10" i="22"/>
  <c r="AD16" i="22" s="1"/>
  <c r="AR9" i="22"/>
  <c r="AQ9" i="22"/>
  <c r="AP9" i="22"/>
  <c r="AO9" i="22"/>
  <c r="AL9" i="22"/>
  <c r="AJ9" i="22" s="1"/>
  <c r="AK9" i="22"/>
  <c r="AI9" i="22"/>
  <c r="AF9" i="22"/>
  <c r="AE9" i="22"/>
  <c r="AD9" i="22"/>
  <c r="AR8" i="22"/>
  <c r="AQ8" i="22"/>
  <c r="AO8" i="22" s="1"/>
  <c r="AP8" i="22"/>
  <c r="AL8" i="22"/>
  <c r="AJ8" i="22" s="1"/>
  <c r="AK8" i="22"/>
  <c r="AI8" i="22" s="1"/>
  <c r="AF8" i="22"/>
  <c r="AE8" i="22"/>
  <c r="AD8" i="22"/>
  <c r="AQ7" i="22"/>
  <c r="AO7" i="22" s="1"/>
  <c r="AP7" i="22"/>
  <c r="AR7" i="22" s="1"/>
  <c r="AL7" i="22"/>
  <c r="AK7" i="22"/>
  <c r="AI7" i="22" s="1"/>
  <c r="AJ7" i="22"/>
  <c r="AE7" i="22"/>
  <c r="AD17" i="22" s="1"/>
  <c r="AD7" i="22"/>
  <c r="C23" i="23"/>
  <c r="MF190" i="20"/>
  <c r="MD190" i="20"/>
  <c r="ME190" i="20" s="1"/>
  <c r="MC190" i="20"/>
  <c r="MF189" i="20"/>
  <c r="MD189" i="20"/>
  <c r="ME189" i="20" s="1"/>
  <c r="MC189" i="20"/>
  <c r="MF188" i="20"/>
  <c r="MD188" i="20"/>
  <c r="ME188" i="20" s="1"/>
  <c r="MC188" i="20"/>
  <c r="MF187" i="20"/>
  <c r="MD187" i="20"/>
  <c r="ME187" i="20" s="1"/>
  <c r="MC187" i="20"/>
  <c r="MF186" i="20"/>
  <c r="MD186" i="20"/>
  <c r="ME186" i="20" s="1"/>
  <c r="MC186" i="20"/>
  <c r="ME183" i="20"/>
  <c r="MD183" i="20"/>
  <c r="MC183" i="20"/>
  <c r="ME182" i="20"/>
  <c r="MD182" i="20"/>
  <c r="MC182" i="20"/>
  <c r="LZ182" i="20"/>
  <c r="ME181" i="20"/>
  <c r="MD181" i="20"/>
  <c r="MC181" i="20"/>
  <c r="ME180" i="20"/>
  <c r="MD180" i="20"/>
  <c r="MC180" i="20"/>
  <c r="ME179" i="20"/>
  <c r="MD179" i="20"/>
  <c r="MC179" i="20"/>
  <c r="LZ179" i="20"/>
  <c r="LZ178" i="20"/>
  <c r="MF176" i="20"/>
  <c r="MC176" i="20"/>
  <c r="MF175" i="20"/>
  <c r="MC175" i="20"/>
  <c r="MF174" i="20"/>
  <c r="MC174" i="20"/>
  <c r="MF173" i="20"/>
  <c r="MC173" i="20"/>
  <c r="MF172" i="20"/>
  <c r="MC172" i="20"/>
  <c r="MF171" i="20"/>
  <c r="MC171" i="20"/>
  <c r="MF170" i="20"/>
  <c r="MC170" i="20"/>
  <c r="MF169" i="20"/>
  <c r="MC169" i="20"/>
  <c r="MF168" i="20"/>
  <c r="MC168" i="20"/>
  <c r="MF167" i="20"/>
  <c r="MC167" i="20"/>
  <c r="MF166" i="20"/>
  <c r="MC166" i="20"/>
  <c r="MF165" i="20"/>
  <c r="MC165" i="20"/>
  <c r="MF164" i="20"/>
  <c r="MC164" i="20"/>
  <c r="MF163" i="20"/>
  <c r="MC163" i="20"/>
  <c r="MF162" i="20"/>
  <c r="MC162" i="20"/>
  <c r="MF161" i="20"/>
  <c r="MC161" i="20"/>
  <c r="MF160" i="20"/>
  <c r="MC160" i="20"/>
  <c r="MF159" i="20"/>
  <c r="MC159" i="20"/>
  <c r="MF158" i="20"/>
  <c r="MC158" i="20"/>
  <c r="MF157" i="20"/>
  <c r="LZ183" i="20" s="1"/>
  <c r="MC157" i="20"/>
  <c r="LZ180" i="20" s="1"/>
  <c r="MF152" i="20"/>
  <c r="MD152" i="20"/>
  <c r="MC152" i="20"/>
  <c r="MF151" i="20"/>
  <c r="MD151" i="20"/>
  <c r="MC151" i="20"/>
  <c r="MF150" i="20"/>
  <c r="MD150" i="20"/>
  <c r="ME150" i="20" s="1"/>
  <c r="MC150" i="20"/>
  <c r="MF149" i="20"/>
  <c r="MD149" i="20"/>
  <c r="ME149" i="20" s="1"/>
  <c r="MC149" i="20"/>
  <c r="MF148" i="20"/>
  <c r="MD148" i="20"/>
  <c r="ME148" i="20" s="1"/>
  <c r="MC148" i="20"/>
  <c r="ME145" i="20"/>
  <c r="MD145" i="20"/>
  <c r="MC145" i="20"/>
  <c r="ME144" i="20"/>
  <c r="MF144" i="20" s="1"/>
  <c r="MD144" i="20"/>
  <c r="MC144" i="20"/>
  <c r="LZ144" i="20"/>
  <c r="ME143" i="20"/>
  <c r="MD143" i="20"/>
  <c r="MC143" i="20"/>
  <c r="ME142" i="20"/>
  <c r="MF142" i="20" s="1"/>
  <c r="MD142" i="20"/>
  <c r="MC142" i="20"/>
  <c r="ME141" i="20"/>
  <c r="MD141" i="20"/>
  <c r="MC141" i="20"/>
  <c r="LZ141" i="20"/>
  <c r="ME152" i="20" s="1"/>
  <c r="LZ140" i="20"/>
  <c r="MF138" i="20"/>
  <c r="MC138" i="20"/>
  <c r="MF137" i="20"/>
  <c r="MC137" i="20"/>
  <c r="MF136" i="20"/>
  <c r="MC136" i="20"/>
  <c r="MF135" i="20"/>
  <c r="MC135" i="20"/>
  <c r="MF134" i="20"/>
  <c r="MC134" i="20"/>
  <c r="MF133" i="20"/>
  <c r="MC133" i="20"/>
  <c r="MF132" i="20"/>
  <c r="MC132" i="20"/>
  <c r="MF131" i="20"/>
  <c r="MC131" i="20"/>
  <c r="MF130" i="20"/>
  <c r="MC130" i="20"/>
  <c r="MF129" i="20"/>
  <c r="MC129" i="20"/>
  <c r="MF128" i="20"/>
  <c r="MC128" i="20"/>
  <c r="MF127" i="20"/>
  <c r="MC127" i="20"/>
  <c r="MF126" i="20"/>
  <c r="MC126" i="20"/>
  <c r="MF125" i="20"/>
  <c r="MC125" i="20"/>
  <c r="MF124" i="20"/>
  <c r="MC124" i="20"/>
  <c r="MF123" i="20"/>
  <c r="MC123" i="20"/>
  <c r="MF122" i="20"/>
  <c r="MC122" i="20"/>
  <c r="MF121" i="20"/>
  <c r="MC121" i="20"/>
  <c r="MF120" i="20"/>
  <c r="MC120" i="20"/>
  <c r="MF119" i="20"/>
  <c r="LZ145" i="20" s="1"/>
  <c r="MC119" i="20"/>
  <c r="LZ142" i="20" s="1"/>
  <c r="MF114" i="20"/>
  <c r="MD114" i="20"/>
  <c r="ME114" i="20" s="1"/>
  <c r="MC114" i="20"/>
  <c r="MF113" i="20"/>
  <c r="MD113" i="20"/>
  <c r="ME113" i="20" s="1"/>
  <c r="MC113" i="20"/>
  <c r="MF112" i="20"/>
  <c r="MD112" i="20"/>
  <c r="ME112" i="20" s="1"/>
  <c r="MC112" i="20"/>
  <c r="MF111" i="20"/>
  <c r="MD111" i="20"/>
  <c r="ME111" i="20" s="1"/>
  <c r="MC111" i="20"/>
  <c r="MF110" i="20"/>
  <c r="MD110" i="20"/>
  <c r="ME110" i="20" s="1"/>
  <c r="MC110" i="20"/>
  <c r="ME107" i="20"/>
  <c r="MD107" i="20"/>
  <c r="MC107" i="20"/>
  <c r="ME106" i="20"/>
  <c r="MD106" i="20"/>
  <c r="MC106" i="20"/>
  <c r="LZ106" i="20"/>
  <c r="ME105" i="20"/>
  <c r="MD105" i="20"/>
  <c r="MC105" i="20"/>
  <c r="ME104" i="20"/>
  <c r="MD104" i="20"/>
  <c r="MC104" i="20"/>
  <c r="ME103" i="20"/>
  <c r="MF103" i="20" s="1"/>
  <c r="MD103" i="20"/>
  <c r="MC103" i="20"/>
  <c r="LZ103" i="20"/>
  <c r="LZ102" i="20"/>
  <c r="MF100" i="20"/>
  <c r="MC100" i="20"/>
  <c r="MF99" i="20"/>
  <c r="MC99" i="20"/>
  <c r="MF98" i="20"/>
  <c r="MC98" i="20"/>
  <c r="MF97" i="20"/>
  <c r="MC97" i="20"/>
  <c r="MF96" i="20"/>
  <c r="MC96" i="20"/>
  <c r="MF95" i="20"/>
  <c r="MC95" i="20"/>
  <c r="MF94" i="20"/>
  <c r="MC94" i="20"/>
  <c r="MF93" i="20"/>
  <c r="MC93" i="20"/>
  <c r="MF92" i="20"/>
  <c r="MC92" i="20"/>
  <c r="MF91" i="20"/>
  <c r="MC91" i="20"/>
  <c r="MF90" i="20"/>
  <c r="MC90" i="20"/>
  <c r="MF89" i="20"/>
  <c r="MC89" i="20"/>
  <c r="MF88" i="20"/>
  <c r="MC88" i="20"/>
  <c r="MF87" i="20"/>
  <c r="MC87" i="20"/>
  <c r="MF86" i="20"/>
  <c r="MC86" i="20"/>
  <c r="MF85" i="20"/>
  <c r="MC85" i="20"/>
  <c r="MF84" i="20"/>
  <c r="MC84" i="20"/>
  <c r="MF83" i="20"/>
  <c r="MC83" i="20"/>
  <c r="MF82" i="20"/>
  <c r="MC82" i="20"/>
  <c r="MF81" i="20"/>
  <c r="LZ107" i="20" s="1"/>
  <c r="MC81" i="20"/>
  <c r="LZ104" i="20" s="1"/>
  <c r="MF76" i="20"/>
  <c r="MD76" i="20"/>
  <c r="MC76" i="20"/>
  <c r="MF75" i="20"/>
  <c r="MD75" i="20"/>
  <c r="MC75" i="20"/>
  <c r="MF74" i="20"/>
  <c r="MD74" i="20"/>
  <c r="MC74" i="20"/>
  <c r="MF73" i="20"/>
  <c r="MD73" i="20"/>
  <c r="MC73" i="20"/>
  <c r="MF72" i="20"/>
  <c r="MD72" i="20"/>
  <c r="MC72" i="20"/>
  <c r="ME69" i="20"/>
  <c r="MD69" i="20"/>
  <c r="MC69" i="20"/>
  <c r="ME68" i="20"/>
  <c r="MD68" i="20"/>
  <c r="MC68" i="20"/>
  <c r="LZ68" i="20"/>
  <c r="ME67" i="20"/>
  <c r="MD67" i="20"/>
  <c r="MC67" i="20"/>
  <c r="ME66" i="20"/>
  <c r="MD66" i="20"/>
  <c r="MC66" i="20"/>
  <c r="ME65" i="20"/>
  <c r="MD65" i="20"/>
  <c r="MC65" i="20"/>
  <c r="LZ65" i="20"/>
  <c r="ME76" i="20" s="1"/>
  <c r="LZ64" i="20"/>
  <c r="MF62" i="20"/>
  <c r="MC62" i="20"/>
  <c r="MF61" i="20"/>
  <c r="MC61" i="20"/>
  <c r="MF60" i="20"/>
  <c r="MC60" i="20"/>
  <c r="MF59" i="20"/>
  <c r="MC59" i="20"/>
  <c r="MF58" i="20"/>
  <c r="MC58" i="20"/>
  <c r="MF57" i="20"/>
  <c r="MC57" i="20"/>
  <c r="MF56" i="20"/>
  <c r="MC56" i="20"/>
  <c r="MF55" i="20"/>
  <c r="MC55" i="20"/>
  <c r="MF54" i="20"/>
  <c r="MC54" i="20"/>
  <c r="MF53" i="20"/>
  <c r="MC53" i="20"/>
  <c r="MF52" i="20"/>
  <c r="MC52" i="20"/>
  <c r="MF51" i="20"/>
  <c r="MC51" i="20"/>
  <c r="MF50" i="20"/>
  <c r="MC50" i="20"/>
  <c r="MF49" i="20"/>
  <c r="MC49" i="20"/>
  <c r="MF48" i="20"/>
  <c r="MC48" i="20"/>
  <c r="MF47" i="20"/>
  <c r="MC47" i="20"/>
  <c r="MF46" i="20"/>
  <c r="MC46" i="20"/>
  <c r="MF45" i="20"/>
  <c r="MC45" i="20"/>
  <c r="MF44" i="20"/>
  <c r="MC44" i="20"/>
  <c r="MF43" i="20"/>
  <c r="LZ69" i="20" s="1"/>
  <c r="MC43" i="20"/>
  <c r="LZ66" i="20" s="1"/>
  <c r="MF38" i="20"/>
  <c r="MD38" i="20"/>
  <c r="ME38" i="20" s="1"/>
  <c r="MC38" i="20"/>
  <c r="MF37" i="20"/>
  <c r="MD37" i="20"/>
  <c r="ME37" i="20" s="1"/>
  <c r="MC37" i="20"/>
  <c r="MF36" i="20"/>
  <c r="MD36" i="20"/>
  <c r="ME36" i="20" s="1"/>
  <c r="MC36" i="20"/>
  <c r="MF35" i="20"/>
  <c r="MD35" i="20"/>
  <c r="ME35" i="20" s="1"/>
  <c r="MC35" i="20"/>
  <c r="MF34" i="20"/>
  <c r="MD34" i="20"/>
  <c r="ME34" i="20" s="1"/>
  <c r="MC34" i="20"/>
  <c r="ME31" i="20"/>
  <c r="MD31" i="20"/>
  <c r="MC31" i="20"/>
  <c r="ME30" i="20"/>
  <c r="MD30" i="20"/>
  <c r="MC30" i="20"/>
  <c r="LZ30" i="20"/>
  <c r="ME29" i="20"/>
  <c r="MD29" i="20"/>
  <c r="MC29" i="20"/>
  <c r="ME28" i="20"/>
  <c r="MD28" i="20"/>
  <c r="MC28" i="20"/>
  <c r="ME27" i="20"/>
  <c r="MD27" i="20"/>
  <c r="MC27" i="20"/>
  <c r="LZ27" i="20"/>
  <c r="LZ26" i="20"/>
  <c r="MF24" i="20"/>
  <c r="MC24" i="20"/>
  <c r="MF23" i="20"/>
  <c r="MC23" i="20"/>
  <c r="MF22" i="20"/>
  <c r="MC22" i="20"/>
  <c r="MF21" i="20"/>
  <c r="MC21" i="20"/>
  <c r="MF20" i="20"/>
  <c r="MC20" i="20"/>
  <c r="MF19" i="20"/>
  <c r="MC19" i="20"/>
  <c r="MF18" i="20"/>
  <c r="MC18" i="20"/>
  <c r="MF17" i="20"/>
  <c r="MC17" i="20"/>
  <c r="MF16" i="20"/>
  <c r="MC16" i="20"/>
  <c r="MF15" i="20"/>
  <c r="MC15" i="20"/>
  <c r="MF14" i="20"/>
  <c r="MC14" i="20"/>
  <c r="MF13" i="20"/>
  <c r="MC13" i="20"/>
  <c r="MF12" i="20"/>
  <c r="MC12" i="20"/>
  <c r="MF11" i="20"/>
  <c r="MC11" i="20"/>
  <c r="MF10" i="20"/>
  <c r="MC10" i="20"/>
  <c r="MF9" i="20"/>
  <c r="MC9" i="20"/>
  <c r="MF8" i="20"/>
  <c r="MC8" i="20"/>
  <c r="MF7" i="20"/>
  <c r="MC7" i="20"/>
  <c r="MF6" i="20"/>
  <c r="MC6" i="20"/>
  <c r="MF5" i="20"/>
  <c r="LZ31" i="20" s="1"/>
  <c r="MC5" i="20"/>
  <c r="LZ28" i="20" s="1"/>
  <c r="LQ190" i="20"/>
  <c r="LO190" i="20"/>
  <c r="LP190" i="20" s="1"/>
  <c r="LN190" i="20"/>
  <c r="LQ189" i="20"/>
  <c r="LO189" i="20"/>
  <c r="LP189" i="20" s="1"/>
  <c r="LN189" i="20"/>
  <c r="LQ188" i="20"/>
  <c r="LO188" i="20"/>
  <c r="LP188" i="20" s="1"/>
  <c r="LN188" i="20"/>
  <c r="LQ187" i="20"/>
  <c r="LO187" i="20"/>
  <c r="LP187" i="20" s="1"/>
  <c r="LN187" i="20"/>
  <c r="LQ186" i="20"/>
  <c r="LO186" i="20"/>
  <c r="LP186" i="20" s="1"/>
  <c r="LN186" i="20"/>
  <c r="LP183" i="20"/>
  <c r="LO183" i="20"/>
  <c r="LN183" i="20"/>
  <c r="LP182" i="20"/>
  <c r="LO182" i="20"/>
  <c r="LN182" i="20"/>
  <c r="LK182" i="20"/>
  <c r="LP181" i="20"/>
  <c r="LO181" i="20"/>
  <c r="LN181" i="20"/>
  <c r="LP180" i="20"/>
  <c r="LO180" i="20"/>
  <c r="LN180" i="20"/>
  <c r="LP179" i="20"/>
  <c r="LO179" i="20"/>
  <c r="LN179" i="20"/>
  <c r="LK179" i="20"/>
  <c r="LK178" i="20"/>
  <c r="LQ176" i="20"/>
  <c r="LN176" i="20"/>
  <c r="LQ175" i="20"/>
  <c r="LN175" i="20"/>
  <c r="LQ174" i="20"/>
  <c r="LN174" i="20"/>
  <c r="LQ173" i="20"/>
  <c r="LN173" i="20"/>
  <c r="LQ172" i="20"/>
  <c r="LN172" i="20"/>
  <c r="LQ171" i="20"/>
  <c r="LN171" i="20"/>
  <c r="LQ170" i="20"/>
  <c r="LN170" i="20"/>
  <c r="LQ169" i="20"/>
  <c r="LN169" i="20"/>
  <c r="LQ168" i="20"/>
  <c r="LN168" i="20"/>
  <c r="LQ167" i="20"/>
  <c r="LN167" i="20"/>
  <c r="LQ166" i="20"/>
  <c r="LN166" i="20"/>
  <c r="LQ165" i="20"/>
  <c r="LN165" i="20"/>
  <c r="LQ164" i="20"/>
  <c r="LN164" i="20"/>
  <c r="LQ163" i="20"/>
  <c r="LN163" i="20"/>
  <c r="LQ162" i="20"/>
  <c r="LN162" i="20"/>
  <c r="LQ161" i="20"/>
  <c r="LN161" i="20"/>
  <c r="LQ160" i="20"/>
  <c r="LN160" i="20"/>
  <c r="LQ159" i="20"/>
  <c r="LN159" i="20"/>
  <c r="LQ158" i="20"/>
  <c r="LN158" i="20"/>
  <c r="LQ157" i="20"/>
  <c r="LK183" i="20" s="1"/>
  <c r="LN157" i="20"/>
  <c r="LK180" i="20" s="1"/>
  <c r="LQ152" i="20"/>
  <c r="LO152" i="20"/>
  <c r="LN152" i="20"/>
  <c r="LQ151" i="20"/>
  <c r="LO151" i="20"/>
  <c r="LN151" i="20"/>
  <c r="LQ150" i="20"/>
  <c r="LO150" i="20"/>
  <c r="LN150" i="20"/>
  <c r="LQ149" i="20"/>
  <c r="LO149" i="20"/>
  <c r="LP149" i="20" s="1"/>
  <c r="LN149" i="20"/>
  <c r="LQ148" i="20"/>
  <c r="LO148" i="20"/>
  <c r="LP148" i="20" s="1"/>
  <c r="LN148" i="20"/>
  <c r="LP145" i="20"/>
  <c r="LO145" i="20"/>
  <c r="LN145" i="20"/>
  <c r="LP144" i="20"/>
  <c r="LQ144" i="20" s="1"/>
  <c r="LO144" i="20"/>
  <c r="LN144" i="20"/>
  <c r="LK144" i="20"/>
  <c r="LP143" i="20"/>
  <c r="LO143" i="20"/>
  <c r="LN143" i="20"/>
  <c r="LP142" i="20"/>
  <c r="LQ142" i="20" s="1"/>
  <c r="LO142" i="20"/>
  <c r="LN142" i="20"/>
  <c r="LP141" i="20"/>
  <c r="LO141" i="20"/>
  <c r="LN141" i="20"/>
  <c r="LK141" i="20"/>
  <c r="LP152" i="20" s="1"/>
  <c r="LK140" i="20"/>
  <c r="LQ138" i="20"/>
  <c r="LN138" i="20"/>
  <c r="LQ137" i="20"/>
  <c r="LN137" i="20"/>
  <c r="LQ136" i="20"/>
  <c r="LN136" i="20"/>
  <c r="LQ135" i="20"/>
  <c r="LN135" i="20"/>
  <c r="LQ134" i="20"/>
  <c r="LN134" i="20"/>
  <c r="LQ133" i="20"/>
  <c r="LN133" i="20"/>
  <c r="LQ132" i="20"/>
  <c r="LN132" i="20"/>
  <c r="LQ131" i="20"/>
  <c r="LN131" i="20"/>
  <c r="LQ130" i="20"/>
  <c r="LN130" i="20"/>
  <c r="LQ129" i="20"/>
  <c r="LN129" i="20"/>
  <c r="LQ128" i="20"/>
  <c r="LN128" i="20"/>
  <c r="LQ127" i="20"/>
  <c r="LN127" i="20"/>
  <c r="LQ126" i="20"/>
  <c r="LN126" i="20"/>
  <c r="LQ125" i="20"/>
  <c r="LN125" i="20"/>
  <c r="LQ124" i="20"/>
  <c r="LN124" i="20"/>
  <c r="LQ123" i="20"/>
  <c r="LN123" i="20"/>
  <c r="LQ122" i="20"/>
  <c r="LN122" i="20"/>
  <c r="LQ121" i="20"/>
  <c r="LN121" i="20"/>
  <c r="LQ120" i="20"/>
  <c r="LN120" i="20"/>
  <c r="LQ119" i="20"/>
  <c r="LK145" i="20" s="1"/>
  <c r="LN119" i="20"/>
  <c r="LK142" i="20" s="1"/>
  <c r="LQ114" i="20"/>
  <c r="LO114" i="20"/>
  <c r="LN114" i="20"/>
  <c r="LQ113" i="20"/>
  <c r="LO113" i="20"/>
  <c r="LP113" i="20" s="1"/>
  <c r="LN113" i="20"/>
  <c r="LQ112" i="20"/>
  <c r="LO112" i="20"/>
  <c r="LP112" i="20" s="1"/>
  <c r="LN112" i="20"/>
  <c r="LQ111" i="20"/>
  <c r="LO111" i="20"/>
  <c r="LP111" i="20" s="1"/>
  <c r="LN111" i="20"/>
  <c r="LQ110" i="20"/>
  <c r="LO110" i="20"/>
  <c r="LP110" i="20" s="1"/>
  <c r="LN110" i="20"/>
  <c r="LP107" i="20"/>
  <c r="LO107" i="20"/>
  <c r="LN107" i="20"/>
  <c r="LP106" i="20"/>
  <c r="LO106" i="20"/>
  <c r="LN106" i="20"/>
  <c r="LK106" i="20"/>
  <c r="LP105" i="20"/>
  <c r="LO105" i="20"/>
  <c r="LN105" i="20"/>
  <c r="LP104" i="20"/>
  <c r="LO104" i="20"/>
  <c r="LN104" i="20"/>
  <c r="LP103" i="20"/>
  <c r="LQ103" i="20" s="1"/>
  <c r="LO103" i="20"/>
  <c r="LN103" i="20"/>
  <c r="LK103" i="20"/>
  <c r="LP114" i="20" s="1"/>
  <c r="LK102" i="20"/>
  <c r="LQ100" i="20"/>
  <c r="LN100" i="20"/>
  <c r="LQ99" i="20"/>
  <c r="LN99" i="20"/>
  <c r="LQ98" i="20"/>
  <c r="LN98" i="20"/>
  <c r="LQ97" i="20"/>
  <c r="LN97" i="20"/>
  <c r="LQ96" i="20"/>
  <c r="LN96" i="20"/>
  <c r="LQ95" i="20"/>
  <c r="LN95" i="20"/>
  <c r="LQ94" i="20"/>
  <c r="LN94" i="20"/>
  <c r="LQ93" i="20"/>
  <c r="LN93" i="20"/>
  <c r="LQ92" i="20"/>
  <c r="LN92" i="20"/>
  <c r="LQ91" i="20"/>
  <c r="LN91" i="20"/>
  <c r="LQ90" i="20"/>
  <c r="LN90" i="20"/>
  <c r="LQ89" i="20"/>
  <c r="LN89" i="20"/>
  <c r="LQ88" i="20"/>
  <c r="LN88" i="20"/>
  <c r="LQ87" i="20"/>
  <c r="LN87" i="20"/>
  <c r="LQ86" i="20"/>
  <c r="LN86" i="20"/>
  <c r="LQ85" i="20"/>
  <c r="LN85" i="20"/>
  <c r="LQ84" i="20"/>
  <c r="LN84" i="20"/>
  <c r="LQ83" i="20"/>
  <c r="LN83" i="20"/>
  <c r="LQ82" i="20"/>
  <c r="LN82" i="20"/>
  <c r="LQ81" i="20"/>
  <c r="LK107" i="20" s="1"/>
  <c r="LN81" i="20"/>
  <c r="LK104" i="20" s="1"/>
  <c r="LQ76" i="20"/>
  <c r="LO76" i="20"/>
  <c r="LN76" i="20"/>
  <c r="LQ75" i="20"/>
  <c r="LO75" i="20"/>
  <c r="LN75" i="20"/>
  <c r="LQ74" i="20"/>
  <c r="LO74" i="20"/>
  <c r="LN74" i="20"/>
  <c r="LQ73" i="20"/>
  <c r="LO73" i="20"/>
  <c r="LN73" i="20"/>
  <c r="LQ72" i="20"/>
  <c r="LO72" i="20"/>
  <c r="LN72" i="20"/>
  <c r="LP69" i="20"/>
  <c r="LO69" i="20"/>
  <c r="LN69" i="20"/>
  <c r="LP68" i="20"/>
  <c r="LO68" i="20"/>
  <c r="LN68" i="20"/>
  <c r="LK68" i="20"/>
  <c r="LP67" i="20"/>
  <c r="LO67" i="20"/>
  <c r="LN67" i="20"/>
  <c r="LP66" i="20"/>
  <c r="LO66" i="20"/>
  <c r="LN66" i="20"/>
  <c r="LP65" i="20"/>
  <c r="LO65" i="20"/>
  <c r="LN65" i="20"/>
  <c r="LK65" i="20"/>
  <c r="LP76" i="20" s="1"/>
  <c r="LK64" i="20"/>
  <c r="LQ62" i="20"/>
  <c r="LN62" i="20"/>
  <c r="LQ61" i="20"/>
  <c r="LN61" i="20"/>
  <c r="LQ60" i="20"/>
  <c r="LN60" i="20"/>
  <c r="LQ59" i="20"/>
  <c r="LN59" i="20"/>
  <c r="LQ58" i="20"/>
  <c r="LN58" i="20"/>
  <c r="LQ57" i="20"/>
  <c r="LN57" i="20"/>
  <c r="LQ56" i="20"/>
  <c r="LN56" i="20"/>
  <c r="LQ55" i="20"/>
  <c r="LN55" i="20"/>
  <c r="LQ54" i="20"/>
  <c r="LN54" i="20"/>
  <c r="LQ53" i="20"/>
  <c r="LN53" i="20"/>
  <c r="LQ52" i="20"/>
  <c r="LN52" i="20"/>
  <c r="LQ51" i="20"/>
  <c r="LN51" i="20"/>
  <c r="LQ50" i="20"/>
  <c r="LN50" i="20"/>
  <c r="LQ49" i="20"/>
  <c r="LN49" i="20"/>
  <c r="LQ48" i="20"/>
  <c r="LN48" i="20"/>
  <c r="LQ47" i="20"/>
  <c r="LN47" i="20"/>
  <c r="LQ46" i="20"/>
  <c r="LN46" i="20"/>
  <c r="LQ45" i="20"/>
  <c r="LN45" i="20"/>
  <c r="LQ44" i="20"/>
  <c r="LN44" i="20"/>
  <c r="LQ43" i="20"/>
  <c r="LK69" i="20" s="1"/>
  <c r="LN43" i="20"/>
  <c r="LK66" i="20" s="1"/>
  <c r="LQ38" i="20"/>
  <c r="LO38" i="20"/>
  <c r="LP38" i="20" s="1"/>
  <c r="LN38" i="20"/>
  <c r="LQ37" i="20"/>
  <c r="LO37" i="20"/>
  <c r="LP37" i="20" s="1"/>
  <c r="LN37" i="20"/>
  <c r="LQ36" i="20"/>
  <c r="LO36" i="20"/>
  <c r="LP36" i="20" s="1"/>
  <c r="LN36" i="20"/>
  <c r="LQ35" i="20"/>
  <c r="LO35" i="20"/>
  <c r="LP35" i="20" s="1"/>
  <c r="LN35" i="20"/>
  <c r="LQ34" i="20"/>
  <c r="LO34" i="20"/>
  <c r="LP34" i="20" s="1"/>
  <c r="LN34" i="20"/>
  <c r="LP31" i="20"/>
  <c r="LO31" i="20"/>
  <c r="LN31" i="20"/>
  <c r="LP30" i="20"/>
  <c r="LQ30" i="20" s="1"/>
  <c r="LO30" i="20"/>
  <c r="LN30" i="20"/>
  <c r="LK30" i="20"/>
  <c r="LP29" i="20"/>
  <c r="LO29" i="20"/>
  <c r="LN29" i="20"/>
  <c r="LP28" i="20"/>
  <c r="LO28" i="20"/>
  <c r="LN28" i="20"/>
  <c r="LP27" i="20"/>
  <c r="LO27" i="20"/>
  <c r="LN27" i="20"/>
  <c r="LK27" i="20"/>
  <c r="LK26" i="20"/>
  <c r="LQ24" i="20"/>
  <c r="LN24" i="20"/>
  <c r="LQ23" i="20"/>
  <c r="LN23" i="20"/>
  <c r="LQ22" i="20"/>
  <c r="LN22" i="20"/>
  <c r="LQ21" i="20"/>
  <c r="LN21" i="20"/>
  <c r="LQ20" i="20"/>
  <c r="LN20" i="20"/>
  <c r="LQ19" i="20"/>
  <c r="LN19" i="20"/>
  <c r="LQ18" i="20"/>
  <c r="LN18" i="20"/>
  <c r="LQ17" i="20"/>
  <c r="LN17" i="20"/>
  <c r="LQ16" i="20"/>
  <c r="LN16" i="20"/>
  <c r="LQ15" i="20"/>
  <c r="LN15" i="20"/>
  <c r="LQ14" i="20"/>
  <c r="LN14" i="20"/>
  <c r="LQ13" i="20"/>
  <c r="LN13" i="20"/>
  <c r="LQ12" i="20"/>
  <c r="LN12" i="20"/>
  <c r="LQ11" i="20"/>
  <c r="LN11" i="20"/>
  <c r="LQ10" i="20"/>
  <c r="LN10" i="20"/>
  <c r="LQ9" i="20"/>
  <c r="LN9" i="20"/>
  <c r="LQ8" i="20"/>
  <c r="LN8" i="20"/>
  <c r="LQ7" i="20"/>
  <c r="LN7" i="20"/>
  <c r="LQ6" i="20"/>
  <c r="LN6" i="20"/>
  <c r="LQ5" i="20"/>
  <c r="LK31" i="20" s="1"/>
  <c r="LN5" i="20"/>
  <c r="LK28" i="20" s="1"/>
  <c r="LB190" i="20"/>
  <c r="KZ190" i="20"/>
  <c r="LA190" i="20" s="1"/>
  <c r="KY190" i="20"/>
  <c r="LB189" i="20"/>
  <c r="KZ189" i="20"/>
  <c r="LA189" i="20" s="1"/>
  <c r="KY189" i="20"/>
  <c r="LB188" i="20"/>
  <c r="KZ188" i="20"/>
  <c r="LA188" i="20" s="1"/>
  <c r="KY188" i="20"/>
  <c r="LB187" i="20"/>
  <c r="KZ187" i="20"/>
  <c r="LA187" i="20" s="1"/>
  <c r="KY187" i="20"/>
  <c r="LB186" i="20"/>
  <c r="KZ186" i="20"/>
  <c r="LA186" i="20" s="1"/>
  <c r="KY186" i="20"/>
  <c r="LA183" i="20"/>
  <c r="KZ183" i="20"/>
  <c r="KY183" i="20"/>
  <c r="LA182" i="20"/>
  <c r="KZ182" i="20"/>
  <c r="KY182" i="20"/>
  <c r="KV182" i="20"/>
  <c r="LA181" i="20"/>
  <c r="KZ181" i="20"/>
  <c r="KY181" i="20"/>
  <c r="LA180" i="20"/>
  <c r="KZ180" i="20"/>
  <c r="KY180" i="20"/>
  <c r="LA179" i="20"/>
  <c r="KZ179" i="20"/>
  <c r="KY179" i="20"/>
  <c r="KV179" i="20"/>
  <c r="KV178" i="20"/>
  <c r="LB176" i="20"/>
  <c r="KY176" i="20"/>
  <c r="LB175" i="20"/>
  <c r="KY175" i="20"/>
  <c r="LB174" i="20"/>
  <c r="KY174" i="20"/>
  <c r="LB173" i="20"/>
  <c r="KY173" i="20"/>
  <c r="LB172" i="20"/>
  <c r="KY172" i="20"/>
  <c r="LB171" i="20"/>
  <c r="KY171" i="20"/>
  <c r="LB170" i="20"/>
  <c r="KY170" i="20"/>
  <c r="LB169" i="20"/>
  <c r="KY169" i="20"/>
  <c r="LB168" i="20"/>
  <c r="KY168" i="20"/>
  <c r="LB167" i="20"/>
  <c r="KY167" i="20"/>
  <c r="LB166" i="20"/>
  <c r="KY166" i="20"/>
  <c r="LB165" i="20"/>
  <c r="KY165" i="20"/>
  <c r="LB164" i="20"/>
  <c r="KY164" i="20"/>
  <c r="LB163" i="20"/>
  <c r="KY163" i="20"/>
  <c r="LB162" i="20"/>
  <c r="KY162" i="20"/>
  <c r="LB161" i="20"/>
  <c r="KY161" i="20"/>
  <c r="LB160" i="20"/>
  <c r="KY160" i="20"/>
  <c r="LB159" i="20"/>
  <c r="KY159" i="20"/>
  <c r="LB158" i="20"/>
  <c r="KY158" i="20"/>
  <c r="LB157" i="20"/>
  <c r="KV183" i="20" s="1"/>
  <c r="KY157" i="20"/>
  <c r="KV180" i="20" s="1"/>
  <c r="LB152" i="20"/>
  <c r="KZ152" i="20"/>
  <c r="KY152" i="20"/>
  <c r="LB151" i="20"/>
  <c r="KZ151" i="20"/>
  <c r="KY151" i="20"/>
  <c r="LB150" i="20"/>
  <c r="KZ150" i="20"/>
  <c r="KY150" i="20"/>
  <c r="LB149" i="20"/>
  <c r="KZ149" i="20"/>
  <c r="LA149" i="20" s="1"/>
  <c r="KY149" i="20"/>
  <c r="LB148" i="20"/>
  <c r="KZ148" i="20"/>
  <c r="LA148" i="20" s="1"/>
  <c r="KY148" i="20"/>
  <c r="LA145" i="20"/>
  <c r="KZ145" i="20"/>
  <c r="KY145" i="20"/>
  <c r="LA144" i="20"/>
  <c r="LB144" i="20" s="1"/>
  <c r="KZ144" i="20"/>
  <c r="KY144" i="20"/>
  <c r="KV144" i="20"/>
  <c r="LA143" i="20"/>
  <c r="LB143" i="20" s="1"/>
  <c r="KZ143" i="20"/>
  <c r="KY143" i="20"/>
  <c r="LA142" i="20"/>
  <c r="KZ142" i="20"/>
  <c r="KY142" i="20"/>
  <c r="LA141" i="20"/>
  <c r="LB141" i="20" s="1"/>
  <c r="KZ141" i="20"/>
  <c r="KY141" i="20"/>
  <c r="KV141" i="20"/>
  <c r="LA152" i="20" s="1"/>
  <c r="KV140" i="20"/>
  <c r="LB138" i="20"/>
  <c r="KY138" i="20"/>
  <c r="LB137" i="20"/>
  <c r="KY137" i="20"/>
  <c r="LB136" i="20"/>
  <c r="KY136" i="20"/>
  <c r="LB135" i="20"/>
  <c r="KY135" i="20"/>
  <c r="LB134" i="20"/>
  <c r="KY134" i="20"/>
  <c r="LB133" i="20"/>
  <c r="KY133" i="20"/>
  <c r="LB132" i="20"/>
  <c r="KY132" i="20"/>
  <c r="LB131" i="20"/>
  <c r="KY131" i="20"/>
  <c r="LB130" i="20"/>
  <c r="KY130" i="20"/>
  <c r="LB129" i="20"/>
  <c r="KY129" i="20"/>
  <c r="LB128" i="20"/>
  <c r="KY128" i="20"/>
  <c r="LB127" i="20"/>
  <c r="KY127" i="20"/>
  <c r="LB126" i="20"/>
  <c r="KY126" i="20"/>
  <c r="LB125" i="20"/>
  <c r="KY125" i="20"/>
  <c r="LB124" i="20"/>
  <c r="KY124" i="20"/>
  <c r="LB123" i="20"/>
  <c r="KY123" i="20"/>
  <c r="LB122" i="20"/>
  <c r="KY122" i="20"/>
  <c r="LB121" i="20"/>
  <c r="KY121" i="20"/>
  <c r="LB120" i="20"/>
  <c r="KY120" i="20"/>
  <c r="KV142" i="20" s="1"/>
  <c r="LB119" i="20"/>
  <c r="KV145" i="20" s="1"/>
  <c r="KY119" i="20"/>
  <c r="LB114" i="20"/>
  <c r="KZ114" i="20"/>
  <c r="KY114" i="20"/>
  <c r="LB113" i="20"/>
  <c r="KZ113" i="20"/>
  <c r="KY113" i="20"/>
  <c r="LB112" i="20"/>
  <c r="KZ112" i="20"/>
  <c r="KY112" i="20"/>
  <c r="LB111" i="20"/>
  <c r="KZ111" i="20"/>
  <c r="KY111" i="20"/>
  <c r="LB110" i="20"/>
  <c r="KZ110" i="20"/>
  <c r="KY110" i="20"/>
  <c r="LA107" i="20"/>
  <c r="KZ107" i="20"/>
  <c r="KY107" i="20"/>
  <c r="LA106" i="20"/>
  <c r="KZ106" i="20"/>
  <c r="KY106" i="20"/>
  <c r="KV106" i="20"/>
  <c r="LA105" i="20"/>
  <c r="KZ105" i="20"/>
  <c r="KY105" i="20"/>
  <c r="LA104" i="20"/>
  <c r="LB104" i="20" s="1"/>
  <c r="KZ104" i="20"/>
  <c r="KY104" i="20"/>
  <c r="LA103" i="20"/>
  <c r="KZ103" i="20"/>
  <c r="KY103" i="20"/>
  <c r="KV103" i="20"/>
  <c r="LA114" i="20" s="1"/>
  <c r="KV102" i="20"/>
  <c r="LB100" i="20"/>
  <c r="KY100" i="20"/>
  <c r="LB99" i="20"/>
  <c r="KY99" i="20"/>
  <c r="LB98" i="20"/>
  <c r="KY98" i="20"/>
  <c r="LB97" i="20"/>
  <c r="KY97" i="20"/>
  <c r="LB96" i="20"/>
  <c r="KY96" i="20"/>
  <c r="LB95" i="20"/>
  <c r="KY95" i="20"/>
  <c r="LB94" i="20"/>
  <c r="KY94" i="20"/>
  <c r="LB93" i="20"/>
  <c r="KY93" i="20"/>
  <c r="LB92" i="20"/>
  <c r="KY92" i="20"/>
  <c r="LB91" i="20"/>
  <c r="KY91" i="20"/>
  <c r="LB90" i="20"/>
  <c r="KY90" i="20"/>
  <c r="LB89" i="20"/>
  <c r="KY89" i="20"/>
  <c r="LB88" i="20"/>
  <c r="KY88" i="20"/>
  <c r="LB87" i="20"/>
  <c r="KY87" i="20"/>
  <c r="LB86" i="20"/>
  <c r="KY86" i="20"/>
  <c r="LB85" i="20"/>
  <c r="KY85" i="20"/>
  <c r="LB84" i="20"/>
  <c r="KY84" i="20"/>
  <c r="LB83" i="20"/>
  <c r="KY83" i="20"/>
  <c r="LB82" i="20"/>
  <c r="KY82" i="20"/>
  <c r="LB81" i="20"/>
  <c r="KV107" i="20" s="1"/>
  <c r="KY81" i="20"/>
  <c r="KV104" i="20" s="1"/>
  <c r="LB76" i="20"/>
  <c r="KZ76" i="20"/>
  <c r="LA76" i="20" s="1"/>
  <c r="KY76" i="20"/>
  <c r="LB75" i="20"/>
  <c r="KZ75" i="20"/>
  <c r="LA75" i="20" s="1"/>
  <c r="KY75" i="20"/>
  <c r="LB74" i="20"/>
  <c r="KZ74" i="20"/>
  <c r="LA74" i="20" s="1"/>
  <c r="KY74" i="20"/>
  <c r="LB73" i="20"/>
  <c r="KZ73" i="20"/>
  <c r="LA73" i="20" s="1"/>
  <c r="KY73" i="20"/>
  <c r="LB72" i="20"/>
  <c r="KZ72" i="20"/>
  <c r="LA72" i="20" s="1"/>
  <c r="KY72" i="20"/>
  <c r="LA69" i="20"/>
  <c r="KZ69" i="20"/>
  <c r="KY69" i="20"/>
  <c r="LA68" i="20"/>
  <c r="KZ68" i="20"/>
  <c r="KY68" i="20"/>
  <c r="KV68" i="20"/>
  <c r="LA67" i="20"/>
  <c r="KZ67" i="20"/>
  <c r="KY67" i="20"/>
  <c r="LA66" i="20"/>
  <c r="KZ66" i="20"/>
  <c r="KY66" i="20"/>
  <c r="LA65" i="20"/>
  <c r="LB65" i="20" s="1"/>
  <c r="KZ65" i="20"/>
  <c r="KY65" i="20"/>
  <c r="KV65" i="20"/>
  <c r="KV64" i="20"/>
  <c r="LB62" i="20"/>
  <c r="KY62" i="20"/>
  <c r="LB61" i="20"/>
  <c r="KY61" i="20"/>
  <c r="LB60" i="20"/>
  <c r="KY60" i="20"/>
  <c r="LB59" i="20"/>
  <c r="KY59" i="20"/>
  <c r="LB58" i="20"/>
  <c r="KY58" i="20"/>
  <c r="LB57" i="20"/>
  <c r="KY57" i="20"/>
  <c r="LB56" i="20"/>
  <c r="KY56" i="20"/>
  <c r="LB55" i="20"/>
  <c r="KY55" i="20"/>
  <c r="LB54" i="20"/>
  <c r="KY54" i="20"/>
  <c r="LB53" i="20"/>
  <c r="KY53" i="20"/>
  <c r="LB52" i="20"/>
  <c r="KY52" i="20"/>
  <c r="LB51" i="20"/>
  <c r="KY51" i="20"/>
  <c r="LB50" i="20"/>
  <c r="KY50" i="20"/>
  <c r="LB49" i="20"/>
  <c r="KY49" i="20"/>
  <c r="LB48" i="20"/>
  <c r="KY48" i="20"/>
  <c r="LB47" i="20"/>
  <c r="KY47" i="20"/>
  <c r="LB46" i="20"/>
  <c r="KY46" i="20"/>
  <c r="LB45" i="20"/>
  <c r="KY45" i="20"/>
  <c r="LB44" i="20"/>
  <c r="KY44" i="20"/>
  <c r="LB43" i="20"/>
  <c r="KV69" i="20" s="1"/>
  <c r="KY43" i="20"/>
  <c r="KV66" i="20" s="1"/>
  <c r="LB38" i="20"/>
  <c r="KZ38" i="20"/>
  <c r="LA38" i="20" s="1"/>
  <c r="KY38" i="20"/>
  <c r="LB37" i="20"/>
  <c r="KZ37" i="20"/>
  <c r="LA37" i="20" s="1"/>
  <c r="KY37" i="20"/>
  <c r="LB36" i="20"/>
  <c r="KZ36" i="20"/>
  <c r="LA36" i="20" s="1"/>
  <c r="KY36" i="20"/>
  <c r="LB35" i="20"/>
  <c r="KZ35" i="20"/>
  <c r="LA35" i="20" s="1"/>
  <c r="KY35" i="20"/>
  <c r="LB34" i="20"/>
  <c r="KZ34" i="20"/>
  <c r="LA34" i="20" s="1"/>
  <c r="KY34" i="20"/>
  <c r="LA31" i="20"/>
  <c r="KZ31" i="20"/>
  <c r="KY31" i="20"/>
  <c r="LA30" i="20"/>
  <c r="KZ30" i="20"/>
  <c r="KY30" i="20"/>
  <c r="KV30" i="20"/>
  <c r="LA29" i="20"/>
  <c r="KZ29" i="20"/>
  <c r="KY29" i="20"/>
  <c r="LA28" i="20"/>
  <c r="KZ28" i="20"/>
  <c r="KY28" i="20"/>
  <c r="LA27" i="20"/>
  <c r="KZ27" i="20"/>
  <c r="KY27" i="20"/>
  <c r="KV27" i="20"/>
  <c r="KV26" i="20"/>
  <c r="LB24" i="20"/>
  <c r="KY24" i="20"/>
  <c r="LB23" i="20"/>
  <c r="KY23" i="20"/>
  <c r="LB22" i="20"/>
  <c r="KY22" i="20"/>
  <c r="LB21" i="20"/>
  <c r="KY21" i="20"/>
  <c r="LB20" i="20"/>
  <c r="KY20" i="20"/>
  <c r="LB19" i="20"/>
  <c r="KY19" i="20"/>
  <c r="LB18" i="20"/>
  <c r="KY18" i="20"/>
  <c r="LB17" i="20"/>
  <c r="KY17" i="20"/>
  <c r="LB16" i="20"/>
  <c r="KY16" i="20"/>
  <c r="LB15" i="20"/>
  <c r="KY15" i="20"/>
  <c r="LB14" i="20"/>
  <c r="KY14" i="20"/>
  <c r="LB13" i="20"/>
  <c r="KY13" i="20"/>
  <c r="LB12" i="20"/>
  <c r="KY12" i="20"/>
  <c r="LB11" i="20"/>
  <c r="KY11" i="20"/>
  <c r="LB10" i="20"/>
  <c r="KY10" i="20"/>
  <c r="LB9" i="20"/>
  <c r="KY9" i="20"/>
  <c r="LB8" i="20"/>
  <c r="KY8" i="20"/>
  <c r="LB7" i="20"/>
  <c r="KY7" i="20"/>
  <c r="LB6" i="20"/>
  <c r="KY6" i="20"/>
  <c r="LB5" i="20"/>
  <c r="KV31" i="20" s="1"/>
  <c r="KY5" i="20"/>
  <c r="KV28" i="20" s="1"/>
  <c r="KM190" i="20"/>
  <c r="KK190" i="20"/>
  <c r="KL190" i="20" s="1"/>
  <c r="KJ190" i="20"/>
  <c r="KM189" i="20"/>
  <c r="KK189" i="20"/>
  <c r="KL189" i="20" s="1"/>
  <c r="KJ189" i="20"/>
  <c r="KM188" i="20"/>
  <c r="KK188" i="20"/>
  <c r="KL188" i="20" s="1"/>
  <c r="KJ188" i="20"/>
  <c r="KM187" i="20"/>
  <c r="KK187" i="20"/>
  <c r="KL187" i="20" s="1"/>
  <c r="KJ187" i="20"/>
  <c r="KM186" i="20"/>
  <c r="KK186" i="20"/>
  <c r="KL186" i="20" s="1"/>
  <c r="KJ186" i="20"/>
  <c r="KL183" i="20"/>
  <c r="KK183" i="20"/>
  <c r="KJ183" i="20"/>
  <c r="KL182" i="20"/>
  <c r="KK182" i="20"/>
  <c r="KJ182" i="20"/>
  <c r="KG182" i="20"/>
  <c r="KL181" i="20"/>
  <c r="KK181" i="20"/>
  <c r="KJ181" i="20"/>
  <c r="KL180" i="20"/>
  <c r="KK180" i="20"/>
  <c r="KJ180" i="20"/>
  <c r="KL179" i="20"/>
  <c r="KK179" i="20"/>
  <c r="KJ179" i="20"/>
  <c r="KG179" i="20"/>
  <c r="KG178" i="20"/>
  <c r="KM176" i="20"/>
  <c r="KJ176" i="20"/>
  <c r="KM175" i="20"/>
  <c r="KJ175" i="20"/>
  <c r="KM174" i="20"/>
  <c r="KJ174" i="20"/>
  <c r="KM173" i="20"/>
  <c r="KJ173" i="20"/>
  <c r="KM172" i="20"/>
  <c r="KJ172" i="20"/>
  <c r="KM171" i="20"/>
  <c r="KJ171" i="20"/>
  <c r="KM170" i="20"/>
  <c r="KJ170" i="20"/>
  <c r="KM169" i="20"/>
  <c r="KJ169" i="20"/>
  <c r="KM168" i="20"/>
  <c r="KJ168" i="20"/>
  <c r="KM167" i="20"/>
  <c r="KJ167" i="20"/>
  <c r="KM166" i="20"/>
  <c r="KJ166" i="20"/>
  <c r="KM165" i="20"/>
  <c r="KJ165" i="20"/>
  <c r="KM164" i="20"/>
  <c r="KJ164" i="20"/>
  <c r="KM163" i="20"/>
  <c r="KJ163" i="20"/>
  <c r="KM162" i="20"/>
  <c r="KJ162" i="20"/>
  <c r="KM161" i="20"/>
  <c r="KJ161" i="20"/>
  <c r="KM160" i="20"/>
  <c r="KJ160" i="20"/>
  <c r="KM159" i="20"/>
  <c r="KJ159" i="20"/>
  <c r="KM158" i="20"/>
  <c r="KJ158" i="20"/>
  <c r="KM157" i="20"/>
  <c r="KG183" i="20" s="1"/>
  <c r="KJ157" i="20"/>
  <c r="KG180" i="20" s="1"/>
  <c r="KM152" i="20"/>
  <c r="KK152" i="20"/>
  <c r="KJ152" i="20"/>
  <c r="KM151" i="20"/>
  <c r="KK151" i="20"/>
  <c r="KJ151" i="20"/>
  <c r="KM150" i="20"/>
  <c r="KK150" i="20"/>
  <c r="KJ150" i="20"/>
  <c r="KM149" i="20"/>
  <c r="KK149" i="20"/>
  <c r="KJ149" i="20"/>
  <c r="KM148" i="20"/>
  <c r="KK148" i="20"/>
  <c r="KL148" i="20" s="1"/>
  <c r="KJ148" i="20"/>
  <c r="KL145" i="20"/>
  <c r="KK145" i="20"/>
  <c r="KJ145" i="20"/>
  <c r="KL144" i="20"/>
  <c r="KM144" i="20" s="1"/>
  <c r="KK144" i="20"/>
  <c r="KJ144" i="20"/>
  <c r="KG144" i="20"/>
  <c r="KL143" i="20"/>
  <c r="KK143" i="20"/>
  <c r="KJ143" i="20"/>
  <c r="KL142" i="20"/>
  <c r="KM142" i="20" s="1"/>
  <c r="KK142" i="20"/>
  <c r="KJ142" i="20"/>
  <c r="KL141" i="20"/>
  <c r="KM141" i="20" s="1"/>
  <c r="KK141" i="20"/>
  <c r="KJ141" i="20"/>
  <c r="KG141" i="20"/>
  <c r="KL152" i="20" s="1"/>
  <c r="KG140" i="20"/>
  <c r="KM138" i="20"/>
  <c r="KJ138" i="20"/>
  <c r="KM137" i="20"/>
  <c r="KJ137" i="20"/>
  <c r="KM136" i="20"/>
  <c r="KJ136" i="20"/>
  <c r="KM135" i="20"/>
  <c r="KJ135" i="20"/>
  <c r="KM134" i="20"/>
  <c r="KJ134" i="20"/>
  <c r="KM133" i="20"/>
  <c r="KJ133" i="20"/>
  <c r="KM132" i="20"/>
  <c r="KJ132" i="20"/>
  <c r="KM131" i="20"/>
  <c r="KJ131" i="20"/>
  <c r="KM130" i="20"/>
  <c r="KJ130" i="20"/>
  <c r="KM129" i="20"/>
  <c r="KJ129" i="20"/>
  <c r="KM128" i="20"/>
  <c r="KJ128" i="20"/>
  <c r="KM127" i="20"/>
  <c r="KJ127" i="20"/>
  <c r="KM126" i="20"/>
  <c r="KJ126" i="20"/>
  <c r="KM125" i="20"/>
  <c r="KJ125" i="20"/>
  <c r="KM124" i="20"/>
  <c r="KJ124" i="20"/>
  <c r="KM123" i="20"/>
  <c r="KJ123" i="20"/>
  <c r="KM122" i="20"/>
  <c r="KJ122" i="20"/>
  <c r="KM121" i="20"/>
  <c r="KJ121" i="20"/>
  <c r="KM120" i="20"/>
  <c r="KJ120" i="20"/>
  <c r="KM119" i="20"/>
  <c r="KG145" i="20" s="1"/>
  <c r="KJ119" i="20"/>
  <c r="KG142" i="20" s="1"/>
  <c r="KM114" i="20"/>
  <c r="KK114" i="20"/>
  <c r="KJ114" i="20"/>
  <c r="KM113" i="20"/>
  <c r="KK113" i="20"/>
  <c r="KL113" i="20" s="1"/>
  <c r="KJ113" i="20"/>
  <c r="KM112" i="20"/>
  <c r="KK112" i="20"/>
  <c r="KL112" i="20" s="1"/>
  <c r="KJ112" i="20"/>
  <c r="KM111" i="20"/>
  <c r="KK111" i="20"/>
  <c r="KL111" i="20" s="1"/>
  <c r="KJ111" i="20"/>
  <c r="KM110" i="20"/>
  <c r="KK110" i="20"/>
  <c r="KL110" i="20" s="1"/>
  <c r="KJ110" i="20"/>
  <c r="KL107" i="20"/>
  <c r="KK107" i="20"/>
  <c r="KJ107" i="20"/>
  <c r="KL106" i="20"/>
  <c r="KK106" i="20"/>
  <c r="KJ106" i="20"/>
  <c r="KG106" i="20"/>
  <c r="KL105" i="20"/>
  <c r="KK105" i="20"/>
  <c r="KJ105" i="20"/>
  <c r="KL104" i="20"/>
  <c r="KK104" i="20"/>
  <c r="KJ104" i="20"/>
  <c r="KL103" i="20"/>
  <c r="KM103" i="20" s="1"/>
  <c r="KK103" i="20"/>
  <c r="KJ103" i="20"/>
  <c r="KG103" i="20"/>
  <c r="KL114" i="20" s="1"/>
  <c r="KG102" i="20"/>
  <c r="KM100" i="20"/>
  <c r="KJ100" i="20"/>
  <c r="KM99" i="20"/>
  <c r="KJ99" i="20"/>
  <c r="KM98" i="20"/>
  <c r="KJ98" i="20"/>
  <c r="KM97" i="20"/>
  <c r="KJ97" i="20"/>
  <c r="KM96" i="20"/>
  <c r="KJ96" i="20"/>
  <c r="KM95" i="20"/>
  <c r="KJ95" i="20"/>
  <c r="KM94" i="20"/>
  <c r="KJ94" i="20"/>
  <c r="KM93" i="20"/>
  <c r="KJ93" i="20"/>
  <c r="KM92" i="20"/>
  <c r="KJ92" i="20"/>
  <c r="KM91" i="20"/>
  <c r="KJ91" i="20"/>
  <c r="KM90" i="20"/>
  <c r="KJ90" i="20"/>
  <c r="KM89" i="20"/>
  <c r="KJ89" i="20"/>
  <c r="KM88" i="20"/>
  <c r="KJ88" i="20"/>
  <c r="KM87" i="20"/>
  <c r="KJ87" i="20"/>
  <c r="KM86" i="20"/>
  <c r="KJ86" i="20"/>
  <c r="KM85" i="20"/>
  <c r="KJ85" i="20"/>
  <c r="KM84" i="20"/>
  <c r="KJ84" i="20"/>
  <c r="KM83" i="20"/>
  <c r="KJ83" i="20"/>
  <c r="KM82" i="20"/>
  <c r="KJ82" i="20"/>
  <c r="KM81" i="20"/>
  <c r="KG107" i="20" s="1"/>
  <c r="KJ81" i="20"/>
  <c r="KG104" i="20" s="1"/>
  <c r="KM76" i="20"/>
  <c r="KK76" i="20"/>
  <c r="KJ76" i="20"/>
  <c r="KM75" i="20"/>
  <c r="KK75" i="20"/>
  <c r="KJ75" i="20"/>
  <c r="KM74" i="20"/>
  <c r="KK74" i="20"/>
  <c r="KJ74" i="20"/>
  <c r="KM73" i="20"/>
  <c r="KK73" i="20"/>
  <c r="KJ73" i="20"/>
  <c r="KM72" i="20"/>
  <c r="KK72" i="20"/>
  <c r="KJ72" i="20"/>
  <c r="KL69" i="20"/>
  <c r="KK69" i="20"/>
  <c r="KJ69" i="20"/>
  <c r="KL68" i="20"/>
  <c r="KK68" i="20"/>
  <c r="KJ68" i="20"/>
  <c r="KG68" i="20"/>
  <c r="KL67" i="20"/>
  <c r="KK67" i="20"/>
  <c r="KJ67" i="20"/>
  <c r="KL66" i="20"/>
  <c r="KK66" i="20"/>
  <c r="KJ66" i="20"/>
  <c r="KL65" i="20"/>
  <c r="KK65" i="20"/>
  <c r="KJ65" i="20"/>
  <c r="KG65" i="20"/>
  <c r="KL76" i="20" s="1"/>
  <c r="KG64" i="20"/>
  <c r="KM62" i="20"/>
  <c r="KJ62" i="20"/>
  <c r="KM61" i="20"/>
  <c r="KJ61" i="20"/>
  <c r="KM60" i="20"/>
  <c r="KJ60" i="20"/>
  <c r="KM59" i="20"/>
  <c r="KJ59" i="20"/>
  <c r="KM58" i="20"/>
  <c r="KJ58" i="20"/>
  <c r="KM57" i="20"/>
  <c r="KJ57" i="20"/>
  <c r="KM56" i="20"/>
  <c r="KJ56" i="20"/>
  <c r="KM55" i="20"/>
  <c r="KJ55" i="20"/>
  <c r="KM54" i="20"/>
  <c r="KJ54" i="20"/>
  <c r="KM53" i="20"/>
  <c r="KJ53" i="20"/>
  <c r="KM52" i="20"/>
  <c r="KJ52" i="20"/>
  <c r="KM51" i="20"/>
  <c r="KJ51" i="20"/>
  <c r="KM50" i="20"/>
  <c r="KJ50" i="20"/>
  <c r="KM49" i="20"/>
  <c r="KJ49" i="20"/>
  <c r="KM48" i="20"/>
  <c r="KJ48" i="20"/>
  <c r="KM47" i="20"/>
  <c r="KJ47" i="20"/>
  <c r="KM46" i="20"/>
  <c r="KJ46" i="20"/>
  <c r="KM45" i="20"/>
  <c r="KJ45" i="20"/>
  <c r="KM44" i="20"/>
  <c r="KJ44" i="20"/>
  <c r="KM43" i="20"/>
  <c r="KG69" i="20" s="1"/>
  <c r="KJ43" i="20"/>
  <c r="KG66" i="20" s="1"/>
  <c r="KM38" i="20"/>
  <c r="KK38" i="20"/>
  <c r="KL38" i="20" s="1"/>
  <c r="KJ38" i="20"/>
  <c r="KM37" i="20"/>
  <c r="KK37" i="20"/>
  <c r="KL37" i="20" s="1"/>
  <c r="KJ37" i="20"/>
  <c r="KM36" i="20"/>
  <c r="KK36" i="20"/>
  <c r="KL36" i="20" s="1"/>
  <c r="KJ36" i="20"/>
  <c r="KM35" i="20"/>
  <c r="KK35" i="20"/>
  <c r="KL35" i="20" s="1"/>
  <c r="KJ35" i="20"/>
  <c r="KM34" i="20"/>
  <c r="KK34" i="20"/>
  <c r="KL34" i="20" s="1"/>
  <c r="KJ34" i="20"/>
  <c r="KL31" i="20"/>
  <c r="KK31" i="20"/>
  <c r="KJ31" i="20"/>
  <c r="KL30" i="20"/>
  <c r="KK30" i="20"/>
  <c r="KJ30" i="20"/>
  <c r="KG30" i="20"/>
  <c r="KL29" i="20"/>
  <c r="KM29" i="20" s="1"/>
  <c r="KK29" i="20"/>
  <c r="KJ29" i="20"/>
  <c r="KL28" i="20"/>
  <c r="KK28" i="20"/>
  <c r="KJ28" i="20"/>
  <c r="KL27" i="20"/>
  <c r="KK27" i="20"/>
  <c r="KJ27" i="20"/>
  <c r="KG27" i="20"/>
  <c r="KG26" i="20"/>
  <c r="KM24" i="20"/>
  <c r="KJ24" i="20"/>
  <c r="KM23" i="20"/>
  <c r="KJ23" i="20"/>
  <c r="KM22" i="20"/>
  <c r="KJ22" i="20"/>
  <c r="KM21" i="20"/>
  <c r="KJ21" i="20"/>
  <c r="KM20" i="20"/>
  <c r="KJ20" i="20"/>
  <c r="KM19" i="20"/>
  <c r="KJ19" i="20"/>
  <c r="KM18" i="20"/>
  <c r="KJ18" i="20"/>
  <c r="KM17" i="20"/>
  <c r="KJ17" i="20"/>
  <c r="KM16" i="20"/>
  <c r="KJ16" i="20"/>
  <c r="KM15" i="20"/>
  <c r="KJ15" i="20"/>
  <c r="KM14" i="20"/>
  <c r="KJ14" i="20"/>
  <c r="KM13" i="20"/>
  <c r="KJ13" i="20"/>
  <c r="KM12" i="20"/>
  <c r="KJ12" i="20"/>
  <c r="KM11" i="20"/>
  <c r="KJ11" i="20"/>
  <c r="KM10" i="20"/>
  <c r="KJ10" i="20"/>
  <c r="KM9" i="20"/>
  <c r="KJ9" i="20"/>
  <c r="KM8" i="20"/>
  <c r="KJ8" i="20"/>
  <c r="KM7" i="20"/>
  <c r="KJ7" i="20"/>
  <c r="KM6" i="20"/>
  <c r="KJ6" i="20"/>
  <c r="KM5" i="20"/>
  <c r="KG31" i="20" s="1"/>
  <c r="KJ5" i="20"/>
  <c r="KG28" i="20" s="1"/>
  <c r="JX190" i="20"/>
  <c r="JV190" i="20"/>
  <c r="JW190" i="20" s="1"/>
  <c r="JU190" i="20"/>
  <c r="JX189" i="20"/>
  <c r="JV189" i="20"/>
  <c r="JW189" i="20" s="1"/>
  <c r="JU189" i="20"/>
  <c r="JX188" i="20"/>
  <c r="JV188" i="20"/>
  <c r="JW188" i="20" s="1"/>
  <c r="JU188" i="20"/>
  <c r="JX187" i="20"/>
  <c r="JV187" i="20"/>
  <c r="JW187" i="20" s="1"/>
  <c r="JU187" i="20"/>
  <c r="JX186" i="20"/>
  <c r="JV186" i="20"/>
  <c r="JW186" i="20" s="1"/>
  <c r="JU186" i="20"/>
  <c r="JW183" i="20"/>
  <c r="JV183" i="20"/>
  <c r="JU183" i="20"/>
  <c r="JW182" i="20"/>
  <c r="JV182" i="20"/>
  <c r="JU182" i="20"/>
  <c r="JR182" i="20"/>
  <c r="JW181" i="20"/>
  <c r="JV181" i="20"/>
  <c r="JU181" i="20"/>
  <c r="JW180" i="20"/>
  <c r="JV180" i="20"/>
  <c r="JU180" i="20"/>
  <c r="JW179" i="20"/>
  <c r="JV179" i="20"/>
  <c r="JU179" i="20"/>
  <c r="JR179" i="20"/>
  <c r="JR178" i="20"/>
  <c r="JX176" i="20"/>
  <c r="JU176" i="20"/>
  <c r="JX175" i="20"/>
  <c r="JU175" i="20"/>
  <c r="JX174" i="20"/>
  <c r="JU174" i="20"/>
  <c r="JX173" i="20"/>
  <c r="JU173" i="20"/>
  <c r="JX172" i="20"/>
  <c r="JU172" i="20"/>
  <c r="JX171" i="20"/>
  <c r="JU171" i="20"/>
  <c r="JX170" i="20"/>
  <c r="JU170" i="20"/>
  <c r="JX169" i="20"/>
  <c r="JU169" i="20"/>
  <c r="JX168" i="20"/>
  <c r="JU168" i="20"/>
  <c r="JX167" i="20"/>
  <c r="JU167" i="20"/>
  <c r="JX166" i="20"/>
  <c r="JU166" i="20"/>
  <c r="JX165" i="20"/>
  <c r="JU165" i="20"/>
  <c r="JX164" i="20"/>
  <c r="JU164" i="20"/>
  <c r="JX163" i="20"/>
  <c r="JU163" i="20"/>
  <c r="JX162" i="20"/>
  <c r="JU162" i="20"/>
  <c r="JX161" i="20"/>
  <c r="JU161" i="20"/>
  <c r="JX160" i="20"/>
  <c r="JU160" i="20"/>
  <c r="JX159" i="20"/>
  <c r="JU159" i="20"/>
  <c r="JX158" i="20"/>
  <c r="JU158" i="20"/>
  <c r="JX157" i="20"/>
  <c r="JR183" i="20" s="1"/>
  <c r="JU157" i="20"/>
  <c r="JR180" i="20" s="1"/>
  <c r="JX152" i="20"/>
  <c r="JV152" i="20"/>
  <c r="JU152" i="20"/>
  <c r="JX151" i="20"/>
  <c r="JV151" i="20"/>
  <c r="JU151" i="20"/>
  <c r="JX150" i="20"/>
  <c r="JV150" i="20"/>
  <c r="JU150" i="20"/>
  <c r="JX149" i="20"/>
  <c r="JV149" i="20"/>
  <c r="JU149" i="20"/>
  <c r="JX148" i="20"/>
  <c r="JV148" i="20"/>
  <c r="JW148" i="20" s="1"/>
  <c r="JU148" i="20"/>
  <c r="JW145" i="20"/>
  <c r="JV145" i="20"/>
  <c r="JU145" i="20"/>
  <c r="JW144" i="20"/>
  <c r="JX144" i="20" s="1"/>
  <c r="JV144" i="20"/>
  <c r="JU144" i="20"/>
  <c r="JR144" i="20"/>
  <c r="JW143" i="20"/>
  <c r="JV143" i="20"/>
  <c r="JU143" i="20"/>
  <c r="JW142" i="20"/>
  <c r="JX142" i="20" s="1"/>
  <c r="JV142" i="20"/>
  <c r="JU142" i="20"/>
  <c r="JW141" i="20"/>
  <c r="JX141" i="20" s="1"/>
  <c r="JV141" i="20"/>
  <c r="JU141" i="20"/>
  <c r="JR141" i="20"/>
  <c r="JW152" i="20" s="1"/>
  <c r="JR140" i="20"/>
  <c r="JX138" i="20"/>
  <c r="JU138" i="20"/>
  <c r="JX137" i="20"/>
  <c r="JU137" i="20"/>
  <c r="JX136" i="20"/>
  <c r="JU136" i="20"/>
  <c r="JX135" i="20"/>
  <c r="JU135" i="20"/>
  <c r="JX134" i="20"/>
  <c r="JU134" i="20"/>
  <c r="JX133" i="20"/>
  <c r="JU133" i="20"/>
  <c r="JX132" i="20"/>
  <c r="JU132" i="20"/>
  <c r="JX131" i="20"/>
  <c r="JU131" i="20"/>
  <c r="JX130" i="20"/>
  <c r="JU130" i="20"/>
  <c r="JX129" i="20"/>
  <c r="JU129" i="20"/>
  <c r="JX128" i="20"/>
  <c r="JU128" i="20"/>
  <c r="JX127" i="20"/>
  <c r="JU127" i="20"/>
  <c r="JX126" i="20"/>
  <c r="JU126" i="20"/>
  <c r="JX125" i="20"/>
  <c r="JU125" i="20"/>
  <c r="JX124" i="20"/>
  <c r="JU124" i="20"/>
  <c r="JX123" i="20"/>
  <c r="JU123" i="20"/>
  <c r="JX122" i="20"/>
  <c r="JU122" i="20"/>
  <c r="JX121" i="20"/>
  <c r="JU121" i="20"/>
  <c r="JX120" i="20"/>
  <c r="JU120" i="20"/>
  <c r="JX119" i="20"/>
  <c r="JR145" i="20" s="1"/>
  <c r="JU119" i="20"/>
  <c r="JR142" i="20" s="1"/>
  <c r="JX114" i="20"/>
  <c r="JV114" i="20"/>
  <c r="JU114" i="20"/>
  <c r="JX113" i="20"/>
  <c r="JV113" i="20"/>
  <c r="JW113" i="20" s="1"/>
  <c r="JU113" i="20"/>
  <c r="JX112" i="20"/>
  <c r="JV112" i="20"/>
  <c r="JW112" i="20" s="1"/>
  <c r="JU112" i="20"/>
  <c r="JX111" i="20"/>
  <c r="JV111" i="20"/>
  <c r="JW111" i="20" s="1"/>
  <c r="JU111" i="20"/>
  <c r="JX110" i="20"/>
  <c r="JV110" i="20"/>
  <c r="JW110" i="20" s="1"/>
  <c r="JU110" i="20"/>
  <c r="JW107" i="20"/>
  <c r="JV107" i="20"/>
  <c r="JU107" i="20"/>
  <c r="JW106" i="20"/>
  <c r="JV106" i="20"/>
  <c r="JU106" i="20"/>
  <c r="JR106" i="20"/>
  <c r="JW105" i="20"/>
  <c r="JV105" i="20"/>
  <c r="JU105" i="20"/>
  <c r="JW104" i="20"/>
  <c r="JV104" i="20"/>
  <c r="JU104" i="20"/>
  <c r="JW103" i="20"/>
  <c r="JX103" i="20" s="1"/>
  <c r="JV103" i="20"/>
  <c r="JU103" i="20"/>
  <c r="JR103" i="20"/>
  <c r="JW114" i="20" s="1"/>
  <c r="JR102" i="20"/>
  <c r="JX100" i="20"/>
  <c r="JU100" i="20"/>
  <c r="JX99" i="20"/>
  <c r="JU99" i="20"/>
  <c r="JX98" i="20"/>
  <c r="JU98" i="20"/>
  <c r="JX97" i="20"/>
  <c r="JU97" i="20"/>
  <c r="JX96" i="20"/>
  <c r="JU96" i="20"/>
  <c r="JX95" i="20"/>
  <c r="JU95" i="20"/>
  <c r="JX94" i="20"/>
  <c r="JU94" i="20"/>
  <c r="JX93" i="20"/>
  <c r="JU93" i="20"/>
  <c r="JX92" i="20"/>
  <c r="JU92" i="20"/>
  <c r="JX91" i="20"/>
  <c r="JU91" i="20"/>
  <c r="JX90" i="20"/>
  <c r="JU90" i="20"/>
  <c r="JX89" i="20"/>
  <c r="JU89" i="20"/>
  <c r="JX88" i="20"/>
  <c r="JU88" i="20"/>
  <c r="JX87" i="20"/>
  <c r="JU87" i="20"/>
  <c r="JX86" i="20"/>
  <c r="JU86" i="20"/>
  <c r="JX85" i="20"/>
  <c r="JU85" i="20"/>
  <c r="JX84" i="20"/>
  <c r="JU84" i="20"/>
  <c r="JX83" i="20"/>
  <c r="JU83" i="20"/>
  <c r="JX82" i="20"/>
  <c r="JU82" i="20"/>
  <c r="JX81" i="20"/>
  <c r="JR107" i="20" s="1"/>
  <c r="JU81" i="20"/>
  <c r="JR104" i="20" s="1"/>
  <c r="JX76" i="20"/>
  <c r="JV76" i="20"/>
  <c r="JU76" i="20"/>
  <c r="JX75" i="20"/>
  <c r="JV75" i="20"/>
  <c r="JU75" i="20"/>
  <c r="JX74" i="20"/>
  <c r="JV74" i="20"/>
  <c r="JU74" i="20"/>
  <c r="JX73" i="20"/>
  <c r="JV73" i="20"/>
  <c r="JU73" i="20"/>
  <c r="JX72" i="20"/>
  <c r="JV72" i="20"/>
  <c r="JU72" i="20"/>
  <c r="JW69" i="20"/>
  <c r="JV69" i="20"/>
  <c r="JU69" i="20"/>
  <c r="JW68" i="20"/>
  <c r="JV68" i="20"/>
  <c r="JU68" i="20"/>
  <c r="JR68" i="20"/>
  <c r="JW67" i="20"/>
  <c r="JV67" i="20"/>
  <c r="JU67" i="20"/>
  <c r="JW66" i="20"/>
  <c r="JV66" i="20"/>
  <c r="JU66" i="20"/>
  <c r="JW65" i="20"/>
  <c r="JV65" i="20"/>
  <c r="JU65" i="20"/>
  <c r="JR65" i="20"/>
  <c r="JW76" i="20" s="1"/>
  <c r="JR64" i="20"/>
  <c r="JX62" i="20"/>
  <c r="JU62" i="20"/>
  <c r="JX61" i="20"/>
  <c r="JU61" i="20"/>
  <c r="JX60" i="20"/>
  <c r="JU60" i="20"/>
  <c r="JX59" i="20"/>
  <c r="JU59" i="20"/>
  <c r="JX58" i="20"/>
  <c r="JU58" i="20"/>
  <c r="JX57" i="20"/>
  <c r="JU57" i="20"/>
  <c r="JX56" i="20"/>
  <c r="JU56" i="20"/>
  <c r="JX55" i="20"/>
  <c r="JU55" i="20"/>
  <c r="JX54" i="20"/>
  <c r="JU54" i="20"/>
  <c r="JX53" i="20"/>
  <c r="JU53" i="20"/>
  <c r="JX52" i="20"/>
  <c r="JU52" i="20"/>
  <c r="JX51" i="20"/>
  <c r="JU51" i="20"/>
  <c r="JX50" i="20"/>
  <c r="JU50" i="20"/>
  <c r="JX49" i="20"/>
  <c r="JU49" i="20"/>
  <c r="JX48" i="20"/>
  <c r="JU48" i="20"/>
  <c r="JX47" i="20"/>
  <c r="JU47" i="20"/>
  <c r="JX46" i="20"/>
  <c r="JU46" i="20"/>
  <c r="JX45" i="20"/>
  <c r="JU45" i="20"/>
  <c r="JX44" i="20"/>
  <c r="JU44" i="20"/>
  <c r="JX43" i="20"/>
  <c r="JR69" i="20" s="1"/>
  <c r="JU43" i="20"/>
  <c r="JR66" i="20" s="1"/>
  <c r="JX38" i="20"/>
  <c r="JV38" i="20"/>
  <c r="JW38" i="20" s="1"/>
  <c r="JU38" i="20"/>
  <c r="JX37" i="20"/>
  <c r="JV37" i="20"/>
  <c r="JW37" i="20" s="1"/>
  <c r="JU37" i="20"/>
  <c r="JX36" i="20"/>
  <c r="JV36" i="20"/>
  <c r="JW36" i="20" s="1"/>
  <c r="JU36" i="20"/>
  <c r="JX35" i="20"/>
  <c r="JV35" i="20"/>
  <c r="JW35" i="20" s="1"/>
  <c r="JU35" i="20"/>
  <c r="JX34" i="20"/>
  <c r="JV34" i="20"/>
  <c r="JW34" i="20" s="1"/>
  <c r="JU34" i="20"/>
  <c r="JW31" i="20"/>
  <c r="JV31" i="20"/>
  <c r="JU31" i="20"/>
  <c r="JW30" i="20"/>
  <c r="JV30" i="20"/>
  <c r="JU30" i="20"/>
  <c r="JR30" i="20"/>
  <c r="JW29" i="20"/>
  <c r="JV29" i="20"/>
  <c r="JU29" i="20"/>
  <c r="JW28" i="20"/>
  <c r="JV28" i="20"/>
  <c r="JU28" i="20"/>
  <c r="JW27" i="20"/>
  <c r="JV27" i="20"/>
  <c r="JU27" i="20"/>
  <c r="JR27" i="20"/>
  <c r="JR26" i="20"/>
  <c r="JX24" i="20"/>
  <c r="JU24" i="20"/>
  <c r="JX23" i="20"/>
  <c r="JU23" i="20"/>
  <c r="JX22" i="20"/>
  <c r="JU22" i="20"/>
  <c r="JX21" i="20"/>
  <c r="JU21" i="20"/>
  <c r="JX20" i="20"/>
  <c r="JU20" i="20"/>
  <c r="JX19" i="20"/>
  <c r="JU19" i="20"/>
  <c r="JX18" i="20"/>
  <c r="JU18" i="20"/>
  <c r="JX17" i="20"/>
  <c r="JU17" i="20"/>
  <c r="JX16" i="20"/>
  <c r="JU16" i="20"/>
  <c r="JX15" i="20"/>
  <c r="JU15" i="20"/>
  <c r="JX14" i="20"/>
  <c r="JU14" i="20"/>
  <c r="JX13" i="20"/>
  <c r="JU13" i="20"/>
  <c r="JX12" i="20"/>
  <c r="JU12" i="20"/>
  <c r="JX11" i="20"/>
  <c r="JU11" i="20"/>
  <c r="JX10" i="20"/>
  <c r="JU10" i="20"/>
  <c r="JX9" i="20"/>
  <c r="JU9" i="20"/>
  <c r="JX8" i="20"/>
  <c r="JU8" i="20"/>
  <c r="JX7" i="20"/>
  <c r="JU7" i="20"/>
  <c r="JX6" i="20"/>
  <c r="JU6" i="20"/>
  <c r="JX5" i="20"/>
  <c r="JR31" i="20" s="1"/>
  <c r="JU5" i="20"/>
  <c r="JR28" i="20" s="1"/>
  <c r="JI190" i="20"/>
  <c r="JG190" i="20"/>
  <c r="JH190" i="20" s="1"/>
  <c r="JF190" i="20"/>
  <c r="JI189" i="20"/>
  <c r="JG189" i="20"/>
  <c r="JH189" i="20" s="1"/>
  <c r="JF189" i="20"/>
  <c r="JI188" i="20"/>
  <c r="JG188" i="20"/>
  <c r="JH188" i="20" s="1"/>
  <c r="JF188" i="20"/>
  <c r="JI187" i="20"/>
  <c r="JG187" i="20"/>
  <c r="JH187" i="20" s="1"/>
  <c r="JF187" i="20"/>
  <c r="JI186" i="20"/>
  <c r="JG186" i="20"/>
  <c r="JH186" i="20" s="1"/>
  <c r="JF186" i="20"/>
  <c r="JH183" i="20"/>
  <c r="JG183" i="20"/>
  <c r="JF183" i="20"/>
  <c r="JH182" i="20"/>
  <c r="JG182" i="20"/>
  <c r="JF182" i="20"/>
  <c r="JC182" i="20"/>
  <c r="JH181" i="20"/>
  <c r="JG181" i="20"/>
  <c r="JF181" i="20"/>
  <c r="JH180" i="20"/>
  <c r="JG180" i="20"/>
  <c r="JF180" i="20"/>
  <c r="JH179" i="20"/>
  <c r="JG179" i="20"/>
  <c r="JF179" i="20"/>
  <c r="JC179" i="20"/>
  <c r="JC178" i="20"/>
  <c r="JI176" i="20"/>
  <c r="JF176" i="20"/>
  <c r="JI175" i="20"/>
  <c r="JF175" i="20"/>
  <c r="JI174" i="20"/>
  <c r="JF174" i="20"/>
  <c r="JI173" i="20"/>
  <c r="JF173" i="20"/>
  <c r="JI172" i="20"/>
  <c r="JF172" i="20"/>
  <c r="JI171" i="20"/>
  <c r="JF171" i="20"/>
  <c r="JI170" i="20"/>
  <c r="JF170" i="20"/>
  <c r="JI169" i="20"/>
  <c r="JF169" i="20"/>
  <c r="JI168" i="20"/>
  <c r="JF168" i="20"/>
  <c r="JI167" i="20"/>
  <c r="JF167" i="20"/>
  <c r="JI166" i="20"/>
  <c r="JF166" i="20"/>
  <c r="JI165" i="20"/>
  <c r="JF165" i="20"/>
  <c r="JI164" i="20"/>
  <c r="JF164" i="20"/>
  <c r="JI163" i="20"/>
  <c r="JF163" i="20"/>
  <c r="JI162" i="20"/>
  <c r="JF162" i="20"/>
  <c r="JI161" i="20"/>
  <c r="JF161" i="20"/>
  <c r="JI160" i="20"/>
  <c r="JF160" i="20"/>
  <c r="JI159" i="20"/>
  <c r="JF159" i="20"/>
  <c r="JI158" i="20"/>
  <c r="JF158" i="20"/>
  <c r="JI157" i="20"/>
  <c r="JC183" i="20" s="1"/>
  <c r="JF157" i="20"/>
  <c r="JC180" i="20" s="1"/>
  <c r="JI152" i="20"/>
  <c r="JG152" i="20"/>
  <c r="JF152" i="20"/>
  <c r="JI151" i="20"/>
  <c r="JG151" i="20"/>
  <c r="JF151" i="20"/>
  <c r="JI150" i="20"/>
  <c r="JG150" i="20"/>
  <c r="JF150" i="20"/>
  <c r="JI149" i="20"/>
  <c r="JG149" i="20"/>
  <c r="JF149" i="20"/>
  <c r="JI148" i="20"/>
  <c r="JG148" i="20"/>
  <c r="JH148" i="20" s="1"/>
  <c r="JF148" i="20"/>
  <c r="JH145" i="20"/>
  <c r="JG145" i="20"/>
  <c r="JF145" i="20"/>
  <c r="JH144" i="20"/>
  <c r="JI144" i="20" s="1"/>
  <c r="JG144" i="20"/>
  <c r="JF144" i="20"/>
  <c r="JC144" i="20"/>
  <c r="JH143" i="20"/>
  <c r="JG143" i="20"/>
  <c r="JF143" i="20"/>
  <c r="JH142" i="20"/>
  <c r="JI142" i="20" s="1"/>
  <c r="JG142" i="20"/>
  <c r="JF142" i="20"/>
  <c r="JH141" i="20"/>
  <c r="JI141" i="20" s="1"/>
  <c r="JG141" i="20"/>
  <c r="JF141" i="20"/>
  <c r="JC141" i="20"/>
  <c r="JH152" i="20" s="1"/>
  <c r="JC140" i="20"/>
  <c r="JI138" i="20"/>
  <c r="JF138" i="20"/>
  <c r="JI137" i="20"/>
  <c r="JF137" i="20"/>
  <c r="JI136" i="20"/>
  <c r="JF136" i="20"/>
  <c r="JI135" i="20"/>
  <c r="JF135" i="20"/>
  <c r="JI134" i="20"/>
  <c r="JF134" i="20"/>
  <c r="JI133" i="20"/>
  <c r="JF133" i="20"/>
  <c r="JI132" i="20"/>
  <c r="JF132" i="20"/>
  <c r="JI131" i="20"/>
  <c r="JF131" i="20"/>
  <c r="JI130" i="20"/>
  <c r="JF130" i="20"/>
  <c r="JI129" i="20"/>
  <c r="JF129" i="20"/>
  <c r="JI128" i="20"/>
  <c r="JF128" i="20"/>
  <c r="JI127" i="20"/>
  <c r="JF127" i="20"/>
  <c r="JI126" i="20"/>
  <c r="JF126" i="20"/>
  <c r="JI125" i="20"/>
  <c r="JF125" i="20"/>
  <c r="JI124" i="20"/>
  <c r="JF124" i="20"/>
  <c r="JI123" i="20"/>
  <c r="JF123" i="20"/>
  <c r="JI122" i="20"/>
  <c r="JF122" i="20"/>
  <c r="JI121" i="20"/>
  <c r="JF121" i="20"/>
  <c r="JI120" i="20"/>
  <c r="JF120" i="20"/>
  <c r="JI119" i="20"/>
  <c r="JC145" i="20" s="1"/>
  <c r="JF119" i="20"/>
  <c r="JC142" i="20" s="1"/>
  <c r="JI114" i="20"/>
  <c r="JG114" i="20"/>
  <c r="JF114" i="20"/>
  <c r="JI113" i="20"/>
  <c r="JG113" i="20"/>
  <c r="JH113" i="20" s="1"/>
  <c r="JF113" i="20"/>
  <c r="JI112" i="20"/>
  <c r="JG112" i="20"/>
  <c r="JH112" i="20" s="1"/>
  <c r="JF112" i="20"/>
  <c r="JI111" i="20"/>
  <c r="JG111" i="20"/>
  <c r="JH111" i="20" s="1"/>
  <c r="JF111" i="20"/>
  <c r="JI110" i="20"/>
  <c r="JG110" i="20"/>
  <c r="JH110" i="20" s="1"/>
  <c r="JF110" i="20"/>
  <c r="JH107" i="20"/>
  <c r="JG107" i="20"/>
  <c r="JF107" i="20"/>
  <c r="JH106" i="20"/>
  <c r="JG106" i="20"/>
  <c r="JF106" i="20"/>
  <c r="JC106" i="20"/>
  <c r="JH105" i="20"/>
  <c r="JG105" i="20"/>
  <c r="JF105" i="20"/>
  <c r="JH104" i="20"/>
  <c r="JG104" i="20"/>
  <c r="JF104" i="20"/>
  <c r="JH103" i="20"/>
  <c r="JI103" i="20" s="1"/>
  <c r="JG103" i="20"/>
  <c r="JF103" i="20"/>
  <c r="JC103" i="20"/>
  <c r="JH114" i="20" s="1"/>
  <c r="JC102" i="20"/>
  <c r="JI100" i="20"/>
  <c r="JF100" i="20"/>
  <c r="JI99" i="20"/>
  <c r="JF99" i="20"/>
  <c r="JI98" i="20"/>
  <c r="JF98" i="20"/>
  <c r="JI97" i="20"/>
  <c r="JF97" i="20"/>
  <c r="JI96" i="20"/>
  <c r="JF96" i="20"/>
  <c r="JI95" i="20"/>
  <c r="JF95" i="20"/>
  <c r="JI94" i="20"/>
  <c r="JF94" i="20"/>
  <c r="JI93" i="20"/>
  <c r="JF93" i="20"/>
  <c r="JI92" i="20"/>
  <c r="JF92" i="20"/>
  <c r="JI91" i="20"/>
  <c r="JF91" i="20"/>
  <c r="JI90" i="20"/>
  <c r="JF90" i="20"/>
  <c r="JI89" i="20"/>
  <c r="JF89" i="20"/>
  <c r="JI88" i="20"/>
  <c r="JF88" i="20"/>
  <c r="JI87" i="20"/>
  <c r="JF87" i="20"/>
  <c r="JI86" i="20"/>
  <c r="JF86" i="20"/>
  <c r="JI85" i="20"/>
  <c r="JF85" i="20"/>
  <c r="JI84" i="20"/>
  <c r="JF84" i="20"/>
  <c r="JI83" i="20"/>
  <c r="JF83" i="20"/>
  <c r="JI82" i="20"/>
  <c r="JF82" i="20"/>
  <c r="JI81" i="20"/>
  <c r="JC107" i="20" s="1"/>
  <c r="JF81" i="20"/>
  <c r="JC104" i="20" s="1"/>
  <c r="JI76" i="20"/>
  <c r="JG76" i="20"/>
  <c r="JF76" i="20"/>
  <c r="JI75" i="20"/>
  <c r="JG75" i="20"/>
  <c r="JF75" i="20"/>
  <c r="JI74" i="20"/>
  <c r="JG74" i="20"/>
  <c r="JF74" i="20"/>
  <c r="JI73" i="20"/>
  <c r="JG73" i="20"/>
  <c r="JF73" i="20"/>
  <c r="JI72" i="20"/>
  <c r="JG72" i="20"/>
  <c r="JF72" i="20"/>
  <c r="JH69" i="20"/>
  <c r="JG69" i="20"/>
  <c r="JF69" i="20"/>
  <c r="JH68" i="20"/>
  <c r="JG68" i="20"/>
  <c r="JF68" i="20"/>
  <c r="JC68" i="20"/>
  <c r="JH67" i="20"/>
  <c r="JG67" i="20"/>
  <c r="JF67" i="20"/>
  <c r="JH66" i="20"/>
  <c r="JG66" i="20"/>
  <c r="JF66" i="20"/>
  <c r="JH65" i="20"/>
  <c r="JG65" i="20"/>
  <c r="JF65" i="20"/>
  <c r="JC65" i="20"/>
  <c r="JH76" i="20" s="1"/>
  <c r="JC64" i="20"/>
  <c r="JI62" i="20"/>
  <c r="JF62" i="20"/>
  <c r="JI61" i="20"/>
  <c r="JF61" i="20"/>
  <c r="JI60" i="20"/>
  <c r="JF60" i="20"/>
  <c r="JI59" i="20"/>
  <c r="JF59" i="20"/>
  <c r="JI58" i="20"/>
  <c r="JF58" i="20"/>
  <c r="JI57" i="20"/>
  <c r="JF57" i="20"/>
  <c r="JI56" i="20"/>
  <c r="JF56" i="20"/>
  <c r="JI55" i="20"/>
  <c r="JF55" i="20"/>
  <c r="JI54" i="20"/>
  <c r="JF54" i="20"/>
  <c r="JI53" i="20"/>
  <c r="JF53" i="20"/>
  <c r="JI52" i="20"/>
  <c r="JF52" i="20"/>
  <c r="JI51" i="20"/>
  <c r="JF51" i="20"/>
  <c r="JI50" i="20"/>
  <c r="JF50" i="20"/>
  <c r="JI49" i="20"/>
  <c r="JF49" i="20"/>
  <c r="JI48" i="20"/>
  <c r="JF48" i="20"/>
  <c r="JI47" i="20"/>
  <c r="JF47" i="20"/>
  <c r="JI46" i="20"/>
  <c r="JF46" i="20"/>
  <c r="JI45" i="20"/>
  <c r="JF45" i="20"/>
  <c r="JI44" i="20"/>
  <c r="JF44" i="20"/>
  <c r="JI43" i="20"/>
  <c r="JC69" i="20" s="1"/>
  <c r="JF43" i="20"/>
  <c r="JC66" i="20" s="1"/>
  <c r="JI38" i="20"/>
  <c r="JG38" i="20"/>
  <c r="JH38" i="20" s="1"/>
  <c r="JF38" i="20"/>
  <c r="JI37" i="20"/>
  <c r="JG37" i="20"/>
  <c r="JH37" i="20" s="1"/>
  <c r="JF37" i="20"/>
  <c r="JI36" i="20"/>
  <c r="JG36" i="20"/>
  <c r="JH36" i="20" s="1"/>
  <c r="JF36" i="20"/>
  <c r="JI35" i="20"/>
  <c r="JG35" i="20"/>
  <c r="JH35" i="20" s="1"/>
  <c r="JF35" i="20"/>
  <c r="JI34" i="20"/>
  <c r="JG34" i="20"/>
  <c r="JH34" i="20" s="1"/>
  <c r="JF34" i="20"/>
  <c r="JH31" i="20"/>
  <c r="JG31" i="20"/>
  <c r="JF31" i="20"/>
  <c r="JH30" i="20"/>
  <c r="JG30" i="20"/>
  <c r="JF30" i="20"/>
  <c r="JC30" i="20"/>
  <c r="JH29" i="20"/>
  <c r="JI29" i="20" s="1"/>
  <c r="JG29" i="20"/>
  <c r="JF29" i="20"/>
  <c r="JH28" i="20"/>
  <c r="JG28" i="20"/>
  <c r="JF28" i="20"/>
  <c r="JH27" i="20"/>
  <c r="JG27" i="20"/>
  <c r="JF27" i="20"/>
  <c r="JC27" i="20"/>
  <c r="JC26" i="20"/>
  <c r="JI24" i="20"/>
  <c r="JF24" i="20"/>
  <c r="JI23" i="20"/>
  <c r="JF23" i="20"/>
  <c r="JI22" i="20"/>
  <c r="JF22" i="20"/>
  <c r="JI21" i="20"/>
  <c r="JF21" i="20"/>
  <c r="JI20" i="20"/>
  <c r="JF20" i="20"/>
  <c r="JI19" i="20"/>
  <c r="JF19" i="20"/>
  <c r="JI18" i="20"/>
  <c r="JF18" i="20"/>
  <c r="JI17" i="20"/>
  <c r="JF17" i="20"/>
  <c r="JI16" i="20"/>
  <c r="JF16" i="20"/>
  <c r="JI15" i="20"/>
  <c r="JF15" i="20"/>
  <c r="JI14" i="20"/>
  <c r="JF14" i="20"/>
  <c r="JI13" i="20"/>
  <c r="JF13" i="20"/>
  <c r="JI12" i="20"/>
  <c r="JF12" i="20"/>
  <c r="JI11" i="20"/>
  <c r="JF11" i="20"/>
  <c r="JI10" i="20"/>
  <c r="JF10" i="20"/>
  <c r="JI9" i="20"/>
  <c r="JF9" i="20"/>
  <c r="JI8" i="20"/>
  <c r="JF8" i="20"/>
  <c r="JI7" i="20"/>
  <c r="JF7" i="20"/>
  <c r="JI6" i="20"/>
  <c r="JF6" i="20"/>
  <c r="JI5" i="20"/>
  <c r="JC31" i="20" s="1"/>
  <c r="JF5" i="20"/>
  <c r="JC28" i="20" s="1"/>
  <c r="IT190" i="20"/>
  <c r="IR190" i="20"/>
  <c r="IS190" i="20" s="1"/>
  <c r="IQ190" i="20"/>
  <c r="IT189" i="20"/>
  <c r="IR189" i="20"/>
  <c r="IS189" i="20" s="1"/>
  <c r="IQ189" i="20"/>
  <c r="IT188" i="20"/>
  <c r="IR188" i="20"/>
  <c r="IS188" i="20" s="1"/>
  <c r="IQ188" i="20"/>
  <c r="IT187" i="20"/>
  <c r="IR187" i="20"/>
  <c r="IS187" i="20" s="1"/>
  <c r="IQ187" i="20"/>
  <c r="IT186" i="20"/>
  <c r="IR186" i="20"/>
  <c r="IS186" i="20" s="1"/>
  <c r="IQ186" i="20"/>
  <c r="IS183" i="20"/>
  <c r="IR183" i="20"/>
  <c r="IQ183" i="20"/>
  <c r="IS182" i="20"/>
  <c r="IR182" i="20"/>
  <c r="IQ182" i="20"/>
  <c r="IN182" i="20"/>
  <c r="IS181" i="20"/>
  <c r="IR181" i="20"/>
  <c r="IQ181" i="20"/>
  <c r="IS180" i="20"/>
  <c r="IR180" i="20"/>
  <c r="IQ180" i="20"/>
  <c r="IS179" i="20"/>
  <c r="IR179" i="20"/>
  <c r="IQ179" i="20"/>
  <c r="IN179" i="20"/>
  <c r="IN178" i="20"/>
  <c r="IT176" i="20"/>
  <c r="IQ176" i="20"/>
  <c r="IT175" i="20"/>
  <c r="IQ175" i="20"/>
  <c r="IT174" i="20"/>
  <c r="IQ174" i="20"/>
  <c r="IT173" i="20"/>
  <c r="IQ173" i="20"/>
  <c r="IT172" i="20"/>
  <c r="IQ172" i="20"/>
  <c r="IT171" i="20"/>
  <c r="IQ171" i="20"/>
  <c r="IT170" i="20"/>
  <c r="IQ170" i="20"/>
  <c r="IT169" i="20"/>
  <c r="IQ169" i="20"/>
  <c r="IT168" i="20"/>
  <c r="IQ168" i="20"/>
  <c r="IT167" i="20"/>
  <c r="IQ167" i="20"/>
  <c r="IT166" i="20"/>
  <c r="IQ166" i="20"/>
  <c r="IT165" i="20"/>
  <c r="IQ165" i="20"/>
  <c r="IT164" i="20"/>
  <c r="IQ164" i="20"/>
  <c r="IT163" i="20"/>
  <c r="IQ163" i="20"/>
  <c r="IT162" i="20"/>
  <c r="IQ162" i="20"/>
  <c r="IT161" i="20"/>
  <c r="IQ161" i="20"/>
  <c r="IT160" i="20"/>
  <c r="IQ160" i="20"/>
  <c r="IT159" i="20"/>
  <c r="IQ159" i="20"/>
  <c r="IT158" i="20"/>
  <c r="IQ158" i="20"/>
  <c r="IT157" i="20"/>
  <c r="IN183" i="20" s="1"/>
  <c r="IQ157" i="20"/>
  <c r="IN180" i="20" s="1"/>
  <c r="IT152" i="20"/>
  <c r="IR152" i="20"/>
  <c r="IQ152" i="20"/>
  <c r="IT151" i="20"/>
  <c r="IR151" i="20"/>
  <c r="IQ151" i="20"/>
  <c r="IT150" i="20"/>
  <c r="IR150" i="20"/>
  <c r="IS150" i="20" s="1"/>
  <c r="IQ150" i="20"/>
  <c r="IT149" i="20"/>
  <c r="IR149" i="20"/>
  <c r="IS149" i="20" s="1"/>
  <c r="IQ149" i="20"/>
  <c r="IT148" i="20"/>
  <c r="IR148" i="20"/>
  <c r="IS148" i="20" s="1"/>
  <c r="IQ148" i="20"/>
  <c r="IS145" i="20"/>
  <c r="IR145" i="20"/>
  <c r="IQ145" i="20"/>
  <c r="IS144" i="20"/>
  <c r="IT144" i="20" s="1"/>
  <c r="IR144" i="20"/>
  <c r="IQ144" i="20"/>
  <c r="IN144" i="20"/>
  <c r="IS143" i="20"/>
  <c r="IT143" i="20" s="1"/>
  <c r="IR143" i="20"/>
  <c r="IQ143" i="20"/>
  <c r="IS142" i="20"/>
  <c r="IR142" i="20"/>
  <c r="IQ142" i="20"/>
  <c r="IS141" i="20"/>
  <c r="IT141" i="20" s="1"/>
  <c r="IR141" i="20"/>
  <c r="IQ141" i="20"/>
  <c r="IN141" i="20"/>
  <c r="IS152" i="20" s="1"/>
  <c r="IN140" i="20"/>
  <c r="IT138" i="20"/>
  <c r="IQ138" i="20"/>
  <c r="IT137" i="20"/>
  <c r="IQ137" i="20"/>
  <c r="IT136" i="20"/>
  <c r="IQ136" i="20"/>
  <c r="IT135" i="20"/>
  <c r="IQ135" i="20"/>
  <c r="IT134" i="20"/>
  <c r="IQ134" i="20"/>
  <c r="IT133" i="20"/>
  <c r="IQ133" i="20"/>
  <c r="IT132" i="20"/>
  <c r="IQ132" i="20"/>
  <c r="IT131" i="20"/>
  <c r="IQ131" i="20"/>
  <c r="IT130" i="20"/>
  <c r="IQ130" i="20"/>
  <c r="IT129" i="20"/>
  <c r="IQ129" i="20"/>
  <c r="IT128" i="20"/>
  <c r="IQ128" i="20"/>
  <c r="IT127" i="20"/>
  <c r="IQ127" i="20"/>
  <c r="IT126" i="20"/>
  <c r="IQ126" i="20"/>
  <c r="IT125" i="20"/>
  <c r="IQ125" i="20"/>
  <c r="IT124" i="20"/>
  <c r="IQ124" i="20"/>
  <c r="IT123" i="20"/>
  <c r="IQ123" i="20"/>
  <c r="IT122" i="20"/>
  <c r="IQ122" i="20"/>
  <c r="IT121" i="20"/>
  <c r="IQ121" i="20"/>
  <c r="IT120" i="20"/>
  <c r="IQ120" i="20"/>
  <c r="IN142" i="20" s="1"/>
  <c r="IT119" i="20"/>
  <c r="IN145" i="20" s="1"/>
  <c r="IQ119" i="20"/>
  <c r="IT114" i="20"/>
  <c r="IR114" i="20"/>
  <c r="IQ114" i="20"/>
  <c r="IT113" i="20"/>
  <c r="IR113" i="20"/>
  <c r="IQ113" i="20"/>
  <c r="IT112" i="20"/>
  <c r="IR112" i="20"/>
  <c r="IQ112" i="20"/>
  <c r="IT111" i="20"/>
  <c r="IR111" i="20"/>
  <c r="IQ111" i="20"/>
  <c r="IT110" i="20"/>
  <c r="IR110" i="20"/>
  <c r="IQ110" i="20"/>
  <c r="IS107" i="20"/>
  <c r="IR107" i="20"/>
  <c r="IQ107" i="20"/>
  <c r="IS106" i="20"/>
  <c r="IR106" i="20"/>
  <c r="IQ106" i="20"/>
  <c r="IN106" i="20"/>
  <c r="IS105" i="20"/>
  <c r="IR105" i="20"/>
  <c r="IQ105" i="20"/>
  <c r="IS104" i="20"/>
  <c r="IT104" i="20" s="1"/>
  <c r="IR104" i="20"/>
  <c r="IQ104" i="20"/>
  <c r="IS103" i="20"/>
  <c r="IR103" i="20"/>
  <c r="IQ103" i="20"/>
  <c r="IN103" i="20"/>
  <c r="IS114" i="20" s="1"/>
  <c r="IN102" i="20"/>
  <c r="IT100" i="20"/>
  <c r="IQ100" i="20"/>
  <c r="IT99" i="20"/>
  <c r="IQ99" i="20"/>
  <c r="IT98" i="20"/>
  <c r="IQ98" i="20"/>
  <c r="IT97" i="20"/>
  <c r="IQ97" i="20"/>
  <c r="IT96" i="20"/>
  <c r="IQ96" i="20"/>
  <c r="IT95" i="20"/>
  <c r="IQ95" i="20"/>
  <c r="IT94" i="20"/>
  <c r="IQ94" i="20"/>
  <c r="IT93" i="20"/>
  <c r="IQ93" i="20"/>
  <c r="IT92" i="20"/>
  <c r="IQ92" i="20"/>
  <c r="IT91" i="20"/>
  <c r="IQ91" i="20"/>
  <c r="IT90" i="20"/>
  <c r="IQ90" i="20"/>
  <c r="IT89" i="20"/>
  <c r="IQ89" i="20"/>
  <c r="IT88" i="20"/>
  <c r="IQ88" i="20"/>
  <c r="IT87" i="20"/>
  <c r="IQ87" i="20"/>
  <c r="IT86" i="20"/>
  <c r="IQ86" i="20"/>
  <c r="IT85" i="20"/>
  <c r="IQ85" i="20"/>
  <c r="IT84" i="20"/>
  <c r="IQ84" i="20"/>
  <c r="IT83" i="20"/>
  <c r="IQ83" i="20"/>
  <c r="IT82" i="20"/>
  <c r="IQ82" i="20"/>
  <c r="IT81" i="20"/>
  <c r="IN107" i="20" s="1"/>
  <c r="IQ81" i="20"/>
  <c r="IN104" i="20" s="1"/>
  <c r="IT76" i="20"/>
  <c r="IR76" i="20"/>
  <c r="IS76" i="20" s="1"/>
  <c r="IQ76" i="20"/>
  <c r="IT75" i="20"/>
  <c r="IR75" i="20"/>
  <c r="IS75" i="20" s="1"/>
  <c r="IQ75" i="20"/>
  <c r="IT74" i="20"/>
  <c r="IR74" i="20"/>
  <c r="IS74" i="20" s="1"/>
  <c r="IQ74" i="20"/>
  <c r="IT73" i="20"/>
  <c r="IR73" i="20"/>
  <c r="IS73" i="20" s="1"/>
  <c r="IQ73" i="20"/>
  <c r="IT72" i="20"/>
  <c r="IR72" i="20"/>
  <c r="IS72" i="20" s="1"/>
  <c r="IQ72" i="20"/>
  <c r="IS69" i="20"/>
  <c r="IR69" i="20"/>
  <c r="IQ69" i="20"/>
  <c r="IS68" i="20"/>
  <c r="IR68" i="20"/>
  <c r="IQ68" i="20"/>
  <c r="IN68" i="20"/>
  <c r="IS67" i="20"/>
  <c r="IR67" i="20"/>
  <c r="IQ67" i="20"/>
  <c r="IS66" i="20"/>
  <c r="IR66" i="20"/>
  <c r="IQ66" i="20"/>
  <c r="IS65" i="20"/>
  <c r="IT65" i="20" s="1"/>
  <c r="IR65" i="20"/>
  <c r="IQ65" i="20"/>
  <c r="IN65" i="20"/>
  <c r="IN64" i="20"/>
  <c r="IT62" i="20"/>
  <c r="IQ62" i="20"/>
  <c r="IT61" i="20"/>
  <c r="IQ61" i="20"/>
  <c r="IT60" i="20"/>
  <c r="IQ60" i="20"/>
  <c r="IT59" i="20"/>
  <c r="IQ59" i="20"/>
  <c r="IT58" i="20"/>
  <c r="IQ58" i="20"/>
  <c r="IT57" i="20"/>
  <c r="IQ57" i="20"/>
  <c r="IT56" i="20"/>
  <c r="IQ56" i="20"/>
  <c r="IT55" i="20"/>
  <c r="IQ55" i="20"/>
  <c r="IT54" i="20"/>
  <c r="IQ54" i="20"/>
  <c r="IT53" i="20"/>
  <c r="IQ53" i="20"/>
  <c r="IT52" i="20"/>
  <c r="IQ52" i="20"/>
  <c r="IT51" i="20"/>
  <c r="IQ51" i="20"/>
  <c r="IT50" i="20"/>
  <c r="IQ50" i="20"/>
  <c r="IT49" i="20"/>
  <c r="IQ49" i="20"/>
  <c r="IT48" i="20"/>
  <c r="IQ48" i="20"/>
  <c r="IT47" i="20"/>
  <c r="IQ47" i="20"/>
  <c r="IT46" i="20"/>
  <c r="IQ46" i="20"/>
  <c r="IT45" i="20"/>
  <c r="IQ45" i="20"/>
  <c r="IT44" i="20"/>
  <c r="IQ44" i="20"/>
  <c r="IT43" i="20"/>
  <c r="IN69" i="20" s="1"/>
  <c r="IQ43" i="20"/>
  <c r="IN66" i="20" s="1"/>
  <c r="IT38" i="20"/>
  <c r="IR38" i="20"/>
  <c r="IS38" i="20" s="1"/>
  <c r="IQ38" i="20"/>
  <c r="IT37" i="20"/>
  <c r="IR37" i="20"/>
  <c r="IS37" i="20" s="1"/>
  <c r="IQ37" i="20"/>
  <c r="IT36" i="20"/>
  <c r="IR36" i="20"/>
  <c r="IS36" i="20" s="1"/>
  <c r="IQ36" i="20"/>
  <c r="IT35" i="20"/>
  <c r="IR35" i="20"/>
  <c r="IS35" i="20" s="1"/>
  <c r="IQ35" i="20"/>
  <c r="IT34" i="20"/>
  <c r="IR34" i="20"/>
  <c r="IS34" i="20" s="1"/>
  <c r="IQ34" i="20"/>
  <c r="IS31" i="20"/>
  <c r="IR31" i="20"/>
  <c r="IQ31" i="20"/>
  <c r="IS30" i="20"/>
  <c r="IR30" i="20"/>
  <c r="IQ30" i="20"/>
  <c r="IN30" i="20"/>
  <c r="IS29" i="20"/>
  <c r="IR29" i="20"/>
  <c r="IQ29" i="20"/>
  <c r="IS28" i="20"/>
  <c r="IR28" i="20"/>
  <c r="IQ28" i="20"/>
  <c r="IS27" i="20"/>
  <c r="IR27" i="20"/>
  <c r="IQ27" i="20"/>
  <c r="IN27" i="20"/>
  <c r="IN26" i="20"/>
  <c r="IT24" i="20"/>
  <c r="IQ24" i="20"/>
  <c r="IT23" i="20"/>
  <c r="IQ23" i="20"/>
  <c r="IT22" i="20"/>
  <c r="IQ22" i="20"/>
  <c r="IT21" i="20"/>
  <c r="IQ21" i="20"/>
  <c r="IT20" i="20"/>
  <c r="IQ20" i="20"/>
  <c r="IT19" i="20"/>
  <c r="IQ19" i="20"/>
  <c r="IT18" i="20"/>
  <c r="IQ18" i="20"/>
  <c r="IT17" i="20"/>
  <c r="IQ17" i="20"/>
  <c r="IT16" i="20"/>
  <c r="IQ16" i="20"/>
  <c r="IT15" i="20"/>
  <c r="IQ15" i="20"/>
  <c r="IT14" i="20"/>
  <c r="IQ14" i="20"/>
  <c r="IT13" i="20"/>
  <c r="IQ13" i="20"/>
  <c r="IT12" i="20"/>
  <c r="IQ12" i="20"/>
  <c r="IT11" i="20"/>
  <c r="IQ11" i="20"/>
  <c r="IT10" i="20"/>
  <c r="IQ10" i="20"/>
  <c r="IT9" i="20"/>
  <c r="IQ9" i="20"/>
  <c r="IT8" i="20"/>
  <c r="IQ8" i="20"/>
  <c r="IT7" i="20"/>
  <c r="IQ7" i="20"/>
  <c r="IT6" i="20"/>
  <c r="IQ6" i="20"/>
  <c r="IT5" i="20"/>
  <c r="IN31" i="20" s="1"/>
  <c r="IQ5" i="20"/>
  <c r="IN28" i="20" s="1"/>
  <c r="IE190" i="20"/>
  <c r="IC190" i="20"/>
  <c r="ID190" i="20" s="1"/>
  <c r="IB190" i="20"/>
  <c r="IE189" i="20"/>
  <c r="IC189" i="20"/>
  <c r="ID189" i="20" s="1"/>
  <c r="IB189" i="20"/>
  <c r="IE188" i="20"/>
  <c r="IC188" i="20"/>
  <c r="ID188" i="20" s="1"/>
  <c r="IB188" i="20"/>
  <c r="IE187" i="20"/>
  <c r="IC187" i="20"/>
  <c r="ID187" i="20" s="1"/>
  <c r="IB187" i="20"/>
  <c r="IE186" i="20"/>
  <c r="IC186" i="20"/>
  <c r="ID186" i="20" s="1"/>
  <c r="IB186" i="20"/>
  <c r="ID183" i="20"/>
  <c r="IC183" i="20"/>
  <c r="IB183" i="20"/>
  <c r="ID182" i="20"/>
  <c r="IC182" i="20"/>
  <c r="IB182" i="20"/>
  <c r="HY182" i="20"/>
  <c r="ID181" i="20"/>
  <c r="IC181" i="20"/>
  <c r="IB181" i="20"/>
  <c r="ID180" i="20"/>
  <c r="IC180" i="20"/>
  <c r="IB180" i="20"/>
  <c r="ID179" i="20"/>
  <c r="IC179" i="20"/>
  <c r="IB179" i="20"/>
  <c r="HY179" i="20"/>
  <c r="HY178" i="20"/>
  <c r="IE176" i="20"/>
  <c r="IB176" i="20"/>
  <c r="IE175" i="20"/>
  <c r="IB175" i="20"/>
  <c r="IE174" i="20"/>
  <c r="IB174" i="20"/>
  <c r="IE173" i="20"/>
  <c r="IB173" i="20"/>
  <c r="IE172" i="20"/>
  <c r="IB172" i="20"/>
  <c r="IE171" i="20"/>
  <c r="IB171" i="20"/>
  <c r="IE170" i="20"/>
  <c r="IB170" i="20"/>
  <c r="IE169" i="20"/>
  <c r="IB169" i="20"/>
  <c r="IE168" i="20"/>
  <c r="IB168" i="20"/>
  <c r="IE167" i="20"/>
  <c r="IB167" i="20"/>
  <c r="IE166" i="20"/>
  <c r="IB166" i="20"/>
  <c r="IE165" i="20"/>
  <c r="IB165" i="20"/>
  <c r="IE164" i="20"/>
  <c r="IB164" i="20"/>
  <c r="IE163" i="20"/>
  <c r="IB163" i="20"/>
  <c r="IE162" i="20"/>
  <c r="IB162" i="20"/>
  <c r="IE161" i="20"/>
  <c r="IB161" i="20"/>
  <c r="IE160" i="20"/>
  <c r="IB160" i="20"/>
  <c r="IE159" i="20"/>
  <c r="IB159" i="20"/>
  <c r="IE158" i="20"/>
  <c r="IB158" i="20"/>
  <c r="IE157" i="20"/>
  <c r="HY183" i="20" s="1"/>
  <c r="IB157" i="20"/>
  <c r="HY180" i="20" s="1"/>
  <c r="IE152" i="20"/>
  <c r="IC152" i="20"/>
  <c r="IB152" i="20"/>
  <c r="IE151" i="20"/>
  <c r="IC151" i="20"/>
  <c r="IB151" i="20"/>
  <c r="IE150" i="20"/>
  <c r="IC150" i="20"/>
  <c r="IB150" i="20"/>
  <c r="IE149" i="20"/>
  <c r="IC149" i="20"/>
  <c r="ID149" i="20" s="1"/>
  <c r="IB149" i="20"/>
  <c r="IE148" i="20"/>
  <c r="IC148" i="20"/>
  <c r="ID148" i="20" s="1"/>
  <c r="IB148" i="20"/>
  <c r="ID145" i="20"/>
  <c r="IC145" i="20"/>
  <c r="IB145" i="20"/>
  <c r="ID144" i="20"/>
  <c r="IE144" i="20" s="1"/>
  <c r="IC144" i="20"/>
  <c r="IB144" i="20"/>
  <c r="HY144" i="20"/>
  <c r="ID143" i="20"/>
  <c r="IC143" i="20"/>
  <c r="IB143" i="20"/>
  <c r="ID142" i="20"/>
  <c r="IE142" i="20" s="1"/>
  <c r="IC142" i="20"/>
  <c r="IB142" i="20"/>
  <c r="ID141" i="20"/>
  <c r="IE141" i="20" s="1"/>
  <c r="IC141" i="20"/>
  <c r="IB141" i="20"/>
  <c r="HY141" i="20"/>
  <c r="ID152" i="20" s="1"/>
  <c r="HY140" i="20"/>
  <c r="IE138" i="20"/>
  <c r="IB138" i="20"/>
  <c r="IE137" i="20"/>
  <c r="IB137" i="20"/>
  <c r="IE136" i="20"/>
  <c r="IB136" i="20"/>
  <c r="IE135" i="20"/>
  <c r="IB135" i="20"/>
  <c r="IE134" i="20"/>
  <c r="IB134" i="20"/>
  <c r="IE133" i="20"/>
  <c r="IB133" i="20"/>
  <c r="IE132" i="20"/>
  <c r="IB132" i="20"/>
  <c r="IE131" i="20"/>
  <c r="IB131" i="20"/>
  <c r="IE130" i="20"/>
  <c r="IB130" i="20"/>
  <c r="IE129" i="20"/>
  <c r="IB129" i="20"/>
  <c r="IE128" i="20"/>
  <c r="IB128" i="20"/>
  <c r="IE127" i="20"/>
  <c r="IB127" i="20"/>
  <c r="IE126" i="20"/>
  <c r="IB126" i="20"/>
  <c r="IE125" i="20"/>
  <c r="IB125" i="20"/>
  <c r="IE124" i="20"/>
  <c r="IB124" i="20"/>
  <c r="IE123" i="20"/>
  <c r="IB123" i="20"/>
  <c r="IE122" i="20"/>
  <c r="IB122" i="20"/>
  <c r="IE121" i="20"/>
  <c r="IB121" i="20"/>
  <c r="IE120" i="20"/>
  <c r="IB120" i="20"/>
  <c r="IE119" i="20"/>
  <c r="HY145" i="20" s="1"/>
  <c r="IB119" i="20"/>
  <c r="HY142" i="20" s="1"/>
  <c r="IE114" i="20"/>
  <c r="IC114" i="20"/>
  <c r="ID114" i="20" s="1"/>
  <c r="IB114" i="20"/>
  <c r="IE113" i="20"/>
  <c r="IC113" i="20"/>
  <c r="ID113" i="20" s="1"/>
  <c r="IB113" i="20"/>
  <c r="IE112" i="20"/>
  <c r="IC112" i="20"/>
  <c r="ID112" i="20" s="1"/>
  <c r="IB112" i="20"/>
  <c r="IE111" i="20"/>
  <c r="IC111" i="20"/>
  <c r="ID111" i="20" s="1"/>
  <c r="IB111" i="20"/>
  <c r="IE110" i="20"/>
  <c r="IC110" i="20"/>
  <c r="ID110" i="20" s="1"/>
  <c r="IB110" i="20"/>
  <c r="ID107" i="20"/>
  <c r="IC107" i="20"/>
  <c r="IB107" i="20"/>
  <c r="ID106" i="20"/>
  <c r="IC106" i="20"/>
  <c r="IB106" i="20"/>
  <c r="HY106" i="20"/>
  <c r="ID105" i="20"/>
  <c r="IC105" i="20"/>
  <c r="IB105" i="20"/>
  <c r="ID104" i="20"/>
  <c r="IC104" i="20"/>
  <c r="IB104" i="20"/>
  <c r="ID103" i="20"/>
  <c r="IE103" i="20" s="1"/>
  <c r="IC103" i="20"/>
  <c r="IB103" i="20"/>
  <c r="HY103" i="20"/>
  <c r="HY102" i="20"/>
  <c r="IE100" i="20"/>
  <c r="IB100" i="20"/>
  <c r="IE99" i="20"/>
  <c r="IB99" i="20"/>
  <c r="IE98" i="20"/>
  <c r="IB98" i="20"/>
  <c r="IE97" i="20"/>
  <c r="IB97" i="20"/>
  <c r="IE96" i="20"/>
  <c r="IB96" i="20"/>
  <c r="IE95" i="20"/>
  <c r="IB95" i="20"/>
  <c r="IE94" i="20"/>
  <c r="IB94" i="20"/>
  <c r="IE93" i="20"/>
  <c r="IB93" i="20"/>
  <c r="IE92" i="20"/>
  <c r="IB92" i="20"/>
  <c r="IE91" i="20"/>
  <c r="IB91" i="20"/>
  <c r="IE90" i="20"/>
  <c r="IB90" i="20"/>
  <c r="IE89" i="20"/>
  <c r="IB89" i="20"/>
  <c r="IE88" i="20"/>
  <c r="IB88" i="20"/>
  <c r="IE87" i="20"/>
  <c r="IB87" i="20"/>
  <c r="IE86" i="20"/>
  <c r="IB86" i="20"/>
  <c r="IE85" i="20"/>
  <c r="IB85" i="20"/>
  <c r="IE84" i="20"/>
  <c r="IB84" i="20"/>
  <c r="IE83" i="20"/>
  <c r="IB83" i="20"/>
  <c r="IE82" i="20"/>
  <c r="IB82" i="20"/>
  <c r="IE81" i="20"/>
  <c r="HY107" i="20" s="1"/>
  <c r="IB81" i="20"/>
  <c r="HY104" i="20" s="1"/>
  <c r="IE76" i="20"/>
  <c r="IC76" i="20"/>
  <c r="IB76" i="20"/>
  <c r="IE75" i="20"/>
  <c r="IC75" i="20"/>
  <c r="IB75" i="20"/>
  <c r="IE74" i="20"/>
  <c r="IC74" i="20"/>
  <c r="IB74" i="20"/>
  <c r="IE73" i="20"/>
  <c r="IC73" i="20"/>
  <c r="IB73" i="20"/>
  <c r="IE72" i="20"/>
  <c r="IC72" i="20"/>
  <c r="IB72" i="20"/>
  <c r="ID69" i="20"/>
  <c r="IC69" i="20"/>
  <c r="IB69" i="20"/>
  <c r="ID68" i="20"/>
  <c r="IC68" i="20"/>
  <c r="IB68" i="20"/>
  <c r="HY68" i="20"/>
  <c r="ID67" i="20"/>
  <c r="IC67" i="20"/>
  <c r="IB67" i="20"/>
  <c r="ID66" i="20"/>
  <c r="IC66" i="20"/>
  <c r="IB66" i="20"/>
  <c r="ID65" i="20"/>
  <c r="IC65" i="20"/>
  <c r="IB65" i="20"/>
  <c r="HY65" i="20"/>
  <c r="ID76" i="20" s="1"/>
  <c r="HY64" i="20"/>
  <c r="IE62" i="20"/>
  <c r="IB62" i="20"/>
  <c r="IE61" i="20"/>
  <c r="IB61" i="20"/>
  <c r="IE60" i="20"/>
  <c r="IB60" i="20"/>
  <c r="IE59" i="20"/>
  <c r="IB59" i="20"/>
  <c r="IE58" i="20"/>
  <c r="IB58" i="20"/>
  <c r="IE57" i="20"/>
  <c r="IB57" i="20"/>
  <c r="IE56" i="20"/>
  <c r="IB56" i="20"/>
  <c r="IE55" i="20"/>
  <c r="IB55" i="20"/>
  <c r="IE54" i="20"/>
  <c r="IB54" i="20"/>
  <c r="IE53" i="20"/>
  <c r="IB53" i="20"/>
  <c r="IE52" i="20"/>
  <c r="IB52" i="20"/>
  <c r="IE51" i="20"/>
  <c r="IB51" i="20"/>
  <c r="IE50" i="20"/>
  <c r="IB50" i="20"/>
  <c r="IE49" i="20"/>
  <c r="IB49" i="20"/>
  <c r="IE48" i="20"/>
  <c r="IB48" i="20"/>
  <c r="IE47" i="20"/>
  <c r="IB47" i="20"/>
  <c r="IE46" i="20"/>
  <c r="IB46" i="20"/>
  <c r="IE45" i="20"/>
  <c r="IB45" i="20"/>
  <c r="IE44" i="20"/>
  <c r="IB44" i="20"/>
  <c r="IE43" i="20"/>
  <c r="HY69" i="20" s="1"/>
  <c r="IB43" i="20"/>
  <c r="HY66" i="20" s="1"/>
  <c r="IE38" i="20"/>
  <c r="IC38" i="20"/>
  <c r="ID38" i="20" s="1"/>
  <c r="IB38" i="20"/>
  <c r="IE37" i="20"/>
  <c r="IC37" i="20"/>
  <c r="ID37" i="20" s="1"/>
  <c r="IB37" i="20"/>
  <c r="IE36" i="20"/>
  <c r="IC36" i="20"/>
  <c r="ID36" i="20" s="1"/>
  <c r="IB36" i="20"/>
  <c r="IE35" i="20"/>
  <c r="IC35" i="20"/>
  <c r="ID35" i="20" s="1"/>
  <c r="IB35" i="20"/>
  <c r="IE34" i="20"/>
  <c r="IC34" i="20"/>
  <c r="ID34" i="20" s="1"/>
  <c r="IB34" i="20"/>
  <c r="ID31" i="20"/>
  <c r="IC31" i="20"/>
  <c r="IB31" i="20"/>
  <c r="ID30" i="20"/>
  <c r="IC30" i="20"/>
  <c r="IB30" i="20"/>
  <c r="HY30" i="20"/>
  <c r="ID29" i="20"/>
  <c r="IC29" i="20"/>
  <c r="IB29" i="20"/>
  <c r="ID28" i="20"/>
  <c r="IC28" i="20"/>
  <c r="IB28" i="20"/>
  <c r="ID27" i="20"/>
  <c r="IC27" i="20"/>
  <c r="IB27" i="20"/>
  <c r="HY27" i="20"/>
  <c r="HY26" i="20"/>
  <c r="IE24" i="20"/>
  <c r="IB24" i="20"/>
  <c r="IE23" i="20"/>
  <c r="IB23" i="20"/>
  <c r="IE22" i="20"/>
  <c r="IB22" i="20"/>
  <c r="IE21" i="20"/>
  <c r="IB21" i="20"/>
  <c r="IE20" i="20"/>
  <c r="IB20" i="20"/>
  <c r="IE19" i="20"/>
  <c r="IB19" i="20"/>
  <c r="IE18" i="20"/>
  <c r="IB18" i="20"/>
  <c r="IE17" i="20"/>
  <c r="IB17" i="20"/>
  <c r="IE16" i="20"/>
  <c r="IB16" i="20"/>
  <c r="IE15" i="20"/>
  <c r="IB15" i="20"/>
  <c r="IE14" i="20"/>
  <c r="IB14" i="20"/>
  <c r="IE13" i="20"/>
  <c r="IB13" i="20"/>
  <c r="IE12" i="20"/>
  <c r="IB12" i="20"/>
  <c r="IE11" i="20"/>
  <c r="IB11" i="20"/>
  <c r="IE10" i="20"/>
  <c r="IB10" i="20"/>
  <c r="IE9" i="20"/>
  <c r="IB9" i="20"/>
  <c r="IE8" i="20"/>
  <c r="IB8" i="20"/>
  <c r="IE7" i="20"/>
  <c r="IB7" i="20"/>
  <c r="IE6" i="20"/>
  <c r="IB6" i="20"/>
  <c r="IE5" i="20"/>
  <c r="HY31" i="20" s="1"/>
  <c r="IB5" i="20"/>
  <c r="HY28" i="20" s="1"/>
  <c r="HP190" i="20"/>
  <c r="HN190" i="20"/>
  <c r="HO190" i="20" s="1"/>
  <c r="HM190" i="20"/>
  <c r="HP189" i="20"/>
  <c r="HN189" i="20"/>
  <c r="HO189" i="20" s="1"/>
  <c r="HM189" i="20"/>
  <c r="HP188" i="20"/>
  <c r="HN188" i="20"/>
  <c r="HO188" i="20" s="1"/>
  <c r="HM188" i="20"/>
  <c r="HP187" i="20"/>
  <c r="HN187" i="20"/>
  <c r="HO187" i="20" s="1"/>
  <c r="HM187" i="20"/>
  <c r="HP186" i="20"/>
  <c r="HN186" i="20"/>
  <c r="HO186" i="20" s="1"/>
  <c r="HM186" i="20"/>
  <c r="HO183" i="20"/>
  <c r="HP183" i="20" s="1"/>
  <c r="HN183" i="20"/>
  <c r="HM183" i="20"/>
  <c r="HO182" i="20"/>
  <c r="HN182" i="20"/>
  <c r="HM182" i="20"/>
  <c r="HJ182" i="20"/>
  <c r="HO181" i="20"/>
  <c r="HN181" i="20"/>
  <c r="HM181" i="20"/>
  <c r="HO180" i="20"/>
  <c r="HN180" i="20"/>
  <c r="HM180" i="20"/>
  <c r="HO179" i="20"/>
  <c r="HN179" i="20"/>
  <c r="HM179" i="20"/>
  <c r="HJ179" i="20"/>
  <c r="HJ178" i="20"/>
  <c r="HP176" i="20"/>
  <c r="HM176" i="20"/>
  <c r="HP175" i="20"/>
  <c r="HM175" i="20"/>
  <c r="HP174" i="20"/>
  <c r="HM174" i="20"/>
  <c r="HP173" i="20"/>
  <c r="HM173" i="20"/>
  <c r="HP172" i="20"/>
  <c r="HM172" i="20"/>
  <c r="HP171" i="20"/>
  <c r="HM171" i="20"/>
  <c r="HP170" i="20"/>
  <c r="HM170" i="20"/>
  <c r="HP169" i="20"/>
  <c r="HM169" i="20"/>
  <c r="HP168" i="20"/>
  <c r="HM168" i="20"/>
  <c r="HP167" i="20"/>
  <c r="HM167" i="20"/>
  <c r="HP166" i="20"/>
  <c r="HM166" i="20"/>
  <c r="HP165" i="20"/>
  <c r="HM165" i="20"/>
  <c r="HP164" i="20"/>
  <c r="HM164" i="20"/>
  <c r="HP163" i="20"/>
  <c r="HM163" i="20"/>
  <c r="HP162" i="20"/>
  <c r="HM162" i="20"/>
  <c r="HP161" i="20"/>
  <c r="HM161" i="20"/>
  <c r="HP160" i="20"/>
  <c r="HM160" i="20"/>
  <c r="HP159" i="20"/>
  <c r="HM159" i="20"/>
  <c r="HP158" i="20"/>
  <c r="HM158" i="20"/>
  <c r="HP157" i="20"/>
  <c r="HJ183" i="20" s="1"/>
  <c r="HM157" i="20"/>
  <c r="HJ180" i="20" s="1"/>
  <c r="HP152" i="20"/>
  <c r="HN152" i="20"/>
  <c r="HO152" i="20" s="1"/>
  <c r="HM152" i="20"/>
  <c r="HP151" i="20"/>
  <c r="HN151" i="20"/>
  <c r="HO151" i="20" s="1"/>
  <c r="HM151" i="20"/>
  <c r="HP150" i="20"/>
  <c r="HN150" i="20"/>
  <c r="HO150" i="20" s="1"/>
  <c r="HM150" i="20"/>
  <c r="HP149" i="20"/>
  <c r="HN149" i="20"/>
  <c r="HO149" i="20" s="1"/>
  <c r="HM149" i="20"/>
  <c r="HP148" i="20"/>
  <c r="HN148" i="20"/>
  <c r="HO148" i="20" s="1"/>
  <c r="HM148" i="20"/>
  <c r="HO145" i="20"/>
  <c r="HN145" i="20"/>
  <c r="HM145" i="20"/>
  <c r="HO144" i="20"/>
  <c r="HP144" i="20" s="1"/>
  <c r="HN144" i="20"/>
  <c r="HM144" i="20"/>
  <c r="HJ144" i="20"/>
  <c r="HO143" i="20"/>
  <c r="HP143" i="20" s="1"/>
  <c r="HN143" i="20"/>
  <c r="HM143" i="20"/>
  <c r="HO142" i="20"/>
  <c r="HN142" i="20"/>
  <c r="HM142" i="20"/>
  <c r="HO141" i="20"/>
  <c r="HP141" i="20" s="1"/>
  <c r="HN141" i="20"/>
  <c r="HM141" i="20"/>
  <c r="HJ141" i="20"/>
  <c r="HJ140" i="20"/>
  <c r="HP138" i="20"/>
  <c r="HM138" i="20"/>
  <c r="HP137" i="20"/>
  <c r="HM137" i="20"/>
  <c r="HP136" i="20"/>
  <c r="HM136" i="20"/>
  <c r="HP135" i="20"/>
  <c r="HM135" i="20"/>
  <c r="HP134" i="20"/>
  <c r="HM134" i="20"/>
  <c r="HP133" i="20"/>
  <c r="HM133" i="20"/>
  <c r="HP132" i="20"/>
  <c r="HM132" i="20"/>
  <c r="HP131" i="20"/>
  <c r="HM131" i="20"/>
  <c r="HP130" i="20"/>
  <c r="HM130" i="20"/>
  <c r="HP129" i="20"/>
  <c r="HM129" i="20"/>
  <c r="HP128" i="20"/>
  <c r="HM128" i="20"/>
  <c r="HP127" i="20"/>
  <c r="HM127" i="20"/>
  <c r="HP126" i="20"/>
  <c r="HM126" i="20"/>
  <c r="HP125" i="20"/>
  <c r="HM125" i="20"/>
  <c r="HP124" i="20"/>
  <c r="HM124" i="20"/>
  <c r="HP123" i="20"/>
  <c r="HM123" i="20"/>
  <c r="HP122" i="20"/>
  <c r="HM122" i="20"/>
  <c r="HP121" i="20"/>
  <c r="HM121" i="20"/>
  <c r="HP120" i="20"/>
  <c r="HM120" i="20"/>
  <c r="HP119" i="20"/>
  <c r="HJ145" i="20" s="1"/>
  <c r="HM119" i="20"/>
  <c r="HJ142" i="20" s="1"/>
  <c r="HP114" i="20"/>
  <c r="HN114" i="20"/>
  <c r="HM114" i="20"/>
  <c r="HP113" i="20"/>
  <c r="HN113" i="20"/>
  <c r="HM113" i="20"/>
  <c r="HP112" i="20"/>
  <c r="HN112" i="20"/>
  <c r="HM112" i="20"/>
  <c r="HP111" i="20"/>
  <c r="HN111" i="20"/>
  <c r="HM111" i="20"/>
  <c r="HP110" i="20"/>
  <c r="HN110" i="20"/>
  <c r="HM110" i="20"/>
  <c r="HO107" i="20"/>
  <c r="HN107" i="20"/>
  <c r="HM107" i="20"/>
  <c r="HO106" i="20"/>
  <c r="HN106" i="20"/>
  <c r="HM106" i="20"/>
  <c r="HJ106" i="20"/>
  <c r="HO105" i="20"/>
  <c r="HN105" i="20"/>
  <c r="HM105" i="20"/>
  <c r="HO104" i="20"/>
  <c r="HP104" i="20" s="1"/>
  <c r="HN104" i="20"/>
  <c r="HM104" i="20"/>
  <c r="HO103" i="20"/>
  <c r="HN103" i="20"/>
  <c r="HM103" i="20"/>
  <c r="HJ103" i="20"/>
  <c r="HO114" i="20" s="1"/>
  <c r="HJ102" i="20"/>
  <c r="HP100" i="20"/>
  <c r="HM100" i="20"/>
  <c r="HP99" i="20"/>
  <c r="HM99" i="20"/>
  <c r="HP98" i="20"/>
  <c r="HM98" i="20"/>
  <c r="HP97" i="20"/>
  <c r="HM97" i="20"/>
  <c r="HP96" i="20"/>
  <c r="HM96" i="20"/>
  <c r="HP95" i="20"/>
  <c r="HM95" i="20"/>
  <c r="HP94" i="20"/>
  <c r="HM94" i="20"/>
  <c r="HP93" i="20"/>
  <c r="HM93" i="20"/>
  <c r="HP92" i="20"/>
  <c r="HM92" i="20"/>
  <c r="HP91" i="20"/>
  <c r="HM91" i="20"/>
  <c r="HP90" i="20"/>
  <c r="HM90" i="20"/>
  <c r="HP89" i="20"/>
  <c r="HM89" i="20"/>
  <c r="HP88" i="20"/>
  <c r="HM88" i="20"/>
  <c r="HP87" i="20"/>
  <c r="HM87" i="20"/>
  <c r="HP86" i="20"/>
  <c r="HM86" i="20"/>
  <c r="HP85" i="20"/>
  <c r="HM85" i="20"/>
  <c r="HP84" i="20"/>
  <c r="HM84" i="20"/>
  <c r="HP83" i="20"/>
  <c r="HM83" i="20"/>
  <c r="HP82" i="20"/>
  <c r="HM82" i="20"/>
  <c r="HJ104" i="20" s="1"/>
  <c r="HP81" i="20"/>
  <c r="HJ107" i="20" s="1"/>
  <c r="HM81" i="20"/>
  <c r="HP76" i="20"/>
  <c r="HN76" i="20"/>
  <c r="HO76" i="20" s="1"/>
  <c r="HM76" i="20"/>
  <c r="HP75" i="20"/>
  <c r="HN75" i="20"/>
  <c r="HO75" i="20" s="1"/>
  <c r="HM75" i="20"/>
  <c r="HP74" i="20"/>
  <c r="HN74" i="20"/>
  <c r="HO74" i="20" s="1"/>
  <c r="HM74" i="20"/>
  <c r="HP73" i="20"/>
  <c r="HN73" i="20"/>
  <c r="HO73" i="20" s="1"/>
  <c r="HM73" i="20"/>
  <c r="HP72" i="20"/>
  <c r="HN72" i="20"/>
  <c r="HO72" i="20" s="1"/>
  <c r="HM72" i="20"/>
  <c r="HO69" i="20"/>
  <c r="HN69" i="20"/>
  <c r="HM69" i="20"/>
  <c r="HO68" i="20"/>
  <c r="HN68" i="20"/>
  <c r="HM68" i="20"/>
  <c r="HJ68" i="20"/>
  <c r="HO67" i="20"/>
  <c r="HN67" i="20"/>
  <c r="HM67" i="20"/>
  <c r="HO66" i="20"/>
  <c r="HN66" i="20"/>
  <c r="HM66" i="20"/>
  <c r="HO65" i="20"/>
  <c r="HP65" i="20" s="1"/>
  <c r="HN65" i="20"/>
  <c r="HM65" i="20"/>
  <c r="HJ65" i="20"/>
  <c r="HJ64" i="20"/>
  <c r="HP62" i="20"/>
  <c r="HM62" i="20"/>
  <c r="HP61" i="20"/>
  <c r="HM61" i="20"/>
  <c r="HP60" i="20"/>
  <c r="HM60" i="20"/>
  <c r="HP59" i="20"/>
  <c r="HM59" i="20"/>
  <c r="HP58" i="20"/>
  <c r="HM58" i="20"/>
  <c r="HP57" i="20"/>
  <c r="HM57" i="20"/>
  <c r="HP56" i="20"/>
  <c r="HM56" i="20"/>
  <c r="HP55" i="20"/>
  <c r="HM55" i="20"/>
  <c r="HP54" i="20"/>
  <c r="HM54" i="20"/>
  <c r="HP53" i="20"/>
  <c r="HM53" i="20"/>
  <c r="HP52" i="20"/>
  <c r="HM52" i="20"/>
  <c r="HP51" i="20"/>
  <c r="HM51" i="20"/>
  <c r="HP50" i="20"/>
  <c r="HM50" i="20"/>
  <c r="HP49" i="20"/>
  <c r="HM49" i="20"/>
  <c r="HP48" i="20"/>
  <c r="HM48" i="20"/>
  <c r="HP47" i="20"/>
  <c r="HM47" i="20"/>
  <c r="HP46" i="20"/>
  <c r="HM46" i="20"/>
  <c r="HP45" i="20"/>
  <c r="HM45" i="20"/>
  <c r="HP44" i="20"/>
  <c r="HM44" i="20"/>
  <c r="HP43" i="20"/>
  <c r="HJ69" i="20" s="1"/>
  <c r="HM43" i="20"/>
  <c r="HJ66" i="20" s="1"/>
  <c r="HP38" i="20"/>
  <c r="HN38" i="20"/>
  <c r="HM38" i="20"/>
  <c r="HP37" i="20"/>
  <c r="HN37" i="20"/>
  <c r="HM37" i="20"/>
  <c r="HP36" i="20"/>
  <c r="HN36" i="20"/>
  <c r="HO36" i="20" s="1"/>
  <c r="HM36" i="20"/>
  <c r="HP35" i="20"/>
  <c r="HN35" i="20"/>
  <c r="HO35" i="20" s="1"/>
  <c r="HM35" i="20"/>
  <c r="HP34" i="20"/>
  <c r="HN34" i="20"/>
  <c r="HO34" i="20" s="1"/>
  <c r="HM34" i="20"/>
  <c r="HO31" i="20"/>
  <c r="HN31" i="20"/>
  <c r="HM31" i="20"/>
  <c r="HO30" i="20"/>
  <c r="HN30" i="20"/>
  <c r="HM30" i="20"/>
  <c r="HJ30" i="20"/>
  <c r="HO29" i="20"/>
  <c r="HN29" i="20"/>
  <c r="HM29" i="20"/>
  <c r="HO28" i="20"/>
  <c r="HN28" i="20"/>
  <c r="HM28" i="20"/>
  <c r="HO27" i="20"/>
  <c r="HN27" i="20"/>
  <c r="HM27" i="20"/>
  <c r="HJ27" i="20"/>
  <c r="HO38" i="20" s="1"/>
  <c r="HJ26" i="20"/>
  <c r="HP24" i="20"/>
  <c r="HM24" i="20"/>
  <c r="HP23" i="20"/>
  <c r="HM23" i="20"/>
  <c r="HP22" i="20"/>
  <c r="HM22" i="20"/>
  <c r="HP21" i="20"/>
  <c r="HM21" i="20"/>
  <c r="HP20" i="20"/>
  <c r="HM20" i="20"/>
  <c r="HP19" i="20"/>
  <c r="HM19" i="20"/>
  <c r="HP18" i="20"/>
  <c r="HM18" i="20"/>
  <c r="HP17" i="20"/>
  <c r="HM17" i="20"/>
  <c r="HP16" i="20"/>
  <c r="HM16" i="20"/>
  <c r="HP15" i="20"/>
  <c r="HM15" i="20"/>
  <c r="HP14" i="20"/>
  <c r="HM14" i="20"/>
  <c r="HP13" i="20"/>
  <c r="HM13" i="20"/>
  <c r="HP12" i="20"/>
  <c r="HM12" i="20"/>
  <c r="HP11" i="20"/>
  <c r="HM11" i="20"/>
  <c r="HP10" i="20"/>
  <c r="HM10" i="20"/>
  <c r="HP9" i="20"/>
  <c r="HM9" i="20"/>
  <c r="HP8" i="20"/>
  <c r="HM8" i="20"/>
  <c r="HP7" i="20"/>
  <c r="HM7" i="20"/>
  <c r="HP6" i="20"/>
  <c r="HM6" i="20"/>
  <c r="HP5" i="20"/>
  <c r="HJ31" i="20" s="1"/>
  <c r="HM5" i="20"/>
  <c r="HJ28" i="20" s="1"/>
  <c r="HA190" i="20"/>
  <c r="GY190" i="20"/>
  <c r="GZ190" i="20" s="1"/>
  <c r="GX190" i="20"/>
  <c r="HA189" i="20"/>
  <c r="GY189" i="20"/>
  <c r="GZ189" i="20" s="1"/>
  <c r="GX189" i="20"/>
  <c r="HA188" i="20"/>
  <c r="GY188" i="20"/>
  <c r="GZ188" i="20" s="1"/>
  <c r="GX188" i="20"/>
  <c r="HA187" i="20"/>
  <c r="GY187" i="20"/>
  <c r="GZ187" i="20" s="1"/>
  <c r="GX187" i="20"/>
  <c r="HA186" i="20"/>
  <c r="GY186" i="20"/>
  <c r="GZ186" i="20" s="1"/>
  <c r="GX186" i="20"/>
  <c r="GZ183" i="20"/>
  <c r="GY183" i="20"/>
  <c r="GX183" i="20"/>
  <c r="GZ182" i="20"/>
  <c r="GY182" i="20"/>
  <c r="GX182" i="20"/>
  <c r="GU182" i="20"/>
  <c r="GZ181" i="20"/>
  <c r="GY181" i="20"/>
  <c r="GX181" i="20"/>
  <c r="GZ180" i="20"/>
  <c r="GY180" i="20"/>
  <c r="GX180" i="20"/>
  <c r="GZ179" i="20"/>
  <c r="GY179" i="20"/>
  <c r="GX179" i="20"/>
  <c r="GU179" i="20"/>
  <c r="GU178" i="20"/>
  <c r="HA176" i="20"/>
  <c r="GX176" i="20"/>
  <c r="HA175" i="20"/>
  <c r="GX175" i="20"/>
  <c r="HA174" i="20"/>
  <c r="GX174" i="20"/>
  <c r="HA173" i="20"/>
  <c r="GX173" i="20"/>
  <c r="HA172" i="20"/>
  <c r="GX172" i="20"/>
  <c r="HA171" i="20"/>
  <c r="GX171" i="20"/>
  <c r="HA170" i="20"/>
  <c r="GX170" i="20"/>
  <c r="HA169" i="20"/>
  <c r="GX169" i="20"/>
  <c r="HA168" i="20"/>
  <c r="GX168" i="20"/>
  <c r="HA167" i="20"/>
  <c r="GX167" i="20"/>
  <c r="HA166" i="20"/>
  <c r="GX166" i="20"/>
  <c r="HA165" i="20"/>
  <c r="GX165" i="20"/>
  <c r="HA164" i="20"/>
  <c r="GX164" i="20"/>
  <c r="HA163" i="20"/>
  <c r="GX163" i="20"/>
  <c r="HA162" i="20"/>
  <c r="GX162" i="20"/>
  <c r="HA161" i="20"/>
  <c r="GX161" i="20"/>
  <c r="HA160" i="20"/>
  <c r="GX160" i="20"/>
  <c r="HA159" i="20"/>
  <c r="GX159" i="20"/>
  <c r="HA158" i="20"/>
  <c r="GX158" i="20"/>
  <c r="HA157" i="20"/>
  <c r="GU183" i="20" s="1"/>
  <c r="GX157" i="20"/>
  <c r="GU180" i="20" s="1"/>
  <c r="HA152" i="20"/>
  <c r="GY152" i="20"/>
  <c r="GX152" i="20"/>
  <c r="HA151" i="20"/>
  <c r="GY151" i="20"/>
  <c r="GX151" i="20"/>
  <c r="HA150" i="20"/>
  <c r="GY150" i="20"/>
  <c r="GX150" i="20"/>
  <c r="HA149" i="20"/>
  <c r="GY149" i="20"/>
  <c r="GX149" i="20"/>
  <c r="HA148" i="20"/>
  <c r="GY148" i="20"/>
  <c r="GX148" i="20"/>
  <c r="GZ145" i="20"/>
  <c r="GY145" i="20"/>
  <c r="GX145" i="20"/>
  <c r="GZ144" i="20"/>
  <c r="HA144" i="20" s="1"/>
  <c r="GY144" i="20"/>
  <c r="GX144" i="20"/>
  <c r="GU144" i="20"/>
  <c r="GZ143" i="20"/>
  <c r="GY143" i="20"/>
  <c r="GX143" i="20"/>
  <c r="GZ142" i="20"/>
  <c r="HA142" i="20" s="1"/>
  <c r="GY142" i="20"/>
  <c r="GX142" i="20"/>
  <c r="GZ141" i="20"/>
  <c r="GY141" i="20"/>
  <c r="GX141" i="20"/>
  <c r="GU141" i="20"/>
  <c r="GZ152" i="20" s="1"/>
  <c r="GU140" i="20"/>
  <c r="HA138" i="20"/>
  <c r="GX138" i="20"/>
  <c r="HA137" i="20"/>
  <c r="GX137" i="20"/>
  <c r="HA136" i="20"/>
  <c r="GX136" i="20"/>
  <c r="HA135" i="20"/>
  <c r="GX135" i="20"/>
  <c r="HA134" i="20"/>
  <c r="GX134" i="20"/>
  <c r="HA133" i="20"/>
  <c r="GX133" i="20"/>
  <c r="HA132" i="20"/>
  <c r="GX132" i="20"/>
  <c r="HA131" i="20"/>
  <c r="GX131" i="20"/>
  <c r="HA130" i="20"/>
  <c r="GX130" i="20"/>
  <c r="HA129" i="20"/>
  <c r="GX129" i="20"/>
  <c r="HA128" i="20"/>
  <c r="GX128" i="20"/>
  <c r="HA127" i="20"/>
  <c r="GX127" i="20"/>
  <c r="HA126" i="20"/>
  <c r="GX126" i="20"/>
  <c r="HA125" i="20"/>
  <c r="GX125" i="20"/>
  <c r="HA124" i="20"/>
  <c r="GX124" i="20"/>
  <c r="HA123" i="20"/>
  <c r="GX123" i="20"/>
  <c r="HA122" i="20"/>
  <c r="GX122" i="20"/>
  <c r="HA121" i="20"/>
  <c r="GX121" i="20"/>
  <c r="HA120" i="20"/>
  <c r="GX120" i="20"/>
  <c r="GU142" i="20" s="1"/>
  <c r="HA119" i="20"/>
  <c r="GU145" i="20" s="1"/>
  <c r="GX119" i="20"/>
  <c r="HA114" i="20"/>
  <c r="GY114" i="20"/>
  <c r="GZ114" i="20" s="1"/>
  <c r="GX114" i="20"/>
  <c r="HA113" i="20"/>
  <c r="GY113" i="20"/>
  <c r="GZ113" i="20" s="1"/>
  <c r="GX113" i="20"/>
  <c r="HA112" i="20"/>
  <c r="GY112" i="20"/>
  <c r="GZ112" i="20" s="1"/>
  <c r="GX112" i="20"/>
  <c r="HA111" i="20"/>
  <c r="GY111" i="20"/>
  <c r="GZ111" i="20" s="1"/>
  <c r="GX111" i="20"/>
  <c r="HA110" i="20"/>
  <c r="GY110" i="20"/>
  <c r="GZ110" i="20" s="1"/>
  <c r="GX110" i="20"/>
  <c r="GZ107" i="20"/>
  <c r="GY107" i="20"/>
  <c r="GX107" i="20"/>
  <c r="GZ106" i="20"/>
  <c r="GY106" i="20"/>
  <c r="GX106" i="20"/>
  <c r="GU106" i="20"/>
  <c r="GZ105" i="20"/>
  <c r="HA105" i="20" s="1"/>
  <c r="GY105" i="20"/>
  <c r="GX105" i="20"/>
  <c r="GZ104" i="20"/>
  <c r="GY104" i="20"/>
  <c r="GX104" i="20"/>
  <c r="GZ103" i="20"/>
  <c r="HA103" i="20" s="1"/>
  <c r="GY103" i="20"/>
  <c r="GX103" i="20"/>
  <c r="GU103" i="20"/>
  <c r="GU102" i="20"/>
  <c r="HA100" i="20"/>
  <c r="GX100" i="20"/>
  <c r="HA99" i="20"/>
  <c r="GX99" i="20"/>
  <c r="HA98" i="20"/>
  <c r="GX98" i="20"/>
  <c r="HA97" i="20"/>
  <c r="GX97" i="20"/>
  <c r="HA96" i="20"/>
  <c r="GX96" i="20"/>
  <c r="HA95" i="20"/>
  <c r="GX95" i="20"/>
  <c r="HA94" i="20"/>
  <c r="GX94" i="20"/>
  <c r="HA93" i="20"/>
  <c r="GX93" i="20"/>
  <c r="HA92" i="20"/>
  <c r="GX92" i="20"/>
  <c r="HA91" i="20"/>
  <c r="GX91" i="20"/>
  <c r="HA90" i="20"/>
  <c r="GX90" i="20"/>
  <c r="HA89" i="20"/>
  <c r="GX89" i="20"/>
  <c r="HA88" i="20"/>
  <c r="GX88" i="20"/>
  <c r="HA87" i="20"/>
  <c r="GX87" i="20"/>
  <c r="HA86" i="20"/>
  <c r="GX86" i="20"/>
  <c r="HA85" i="20"/>
  <c r="GX85" i="20"/>
  <c r="HA84" i="20"/>
  <c r="GX84" i="20"/>
  <c r="HA83" i="20"/>
  <c r="GX83" i="20"/>
  <c r="HA82" i="20"/>
  <c r="GX82" i="20"/>
  <c r="GU104" i="20" s="1"/>
  <c r="HA81" i="20"/>
  <c r="GU107" i="20" s="1"/>
  <c r="GX81" i="20"/>
  <c r="HA76" i="20"/>
  <c r="GY76" i="20"/>
  <c r="GX76" i="20"/>
  <c r="HA75" i="20"/>
  <c r="GY75" i="20"/>
  <c r="GX75" i="20"/>
  <c r="HA74" i="20"/>
  <c r="GY74" i="20"/>
  <c r="GX74" i="20"/>
  <c r="HA73" i="20"/>
  <c r="GY73" i="20"/>
  <c r="GX73" i="20"/>
  <c r="HA72" i="20"/>
  <c r="GY72" i="20"/>
  <c r="GX72" i="20"/>
  <c r="GZ69" i="20"/>
  <c r="GY69" i="20"/>
  <c r="GX69" i="20"/>
  <c r="GZ68" i="20"/>
  <c r="GY68" i="20"/>
  <c r="GX68" i="20"/>
  <c r="GU68" i="20"/>
  <c r="GZ67" i="20"/>
  <c r="GY67" i="20"/>
  <c r="GX67" i="20"/>
  <c r="GZ66" i="20"/>
  <c r="GY66" i="20"/>
  <c r="GX66" i="20"/>
  <c r="GZ65" i="20"/>
  <c r="GY65" i="20"/>
  <c r="GX65" i="20"/>
  <c r="GU65" i="20"/>
  <c r="GZ76" i="20" s="1"/>
  <c r="GU64" i="20"/>
  <c r="HA62" i="20"/>
  <c r="GX62" i="20"/>
  <c r="HA61" i="20"/>
  <c r="GX61" i="20"/>
  <c r="HA60" i="20"/>
  <c r="GX60" i="20"/>
  <c r="HA59" i="20"/>
  <c r="GX59" i="20"/>
  <c r="HA58" i="20"/>
  <c r="GX58" i="20"/>
  <c r="HA57" i="20"/>
  <c r="GX57" i="20"/>
  <c r="HA56" i="20"/>
  <c r="GX56" i="20"/>
  <c r="HA55" i="20"/>
  <c r="GX55" i="20"/>
  <c r="HA54" i="20"/>
  <c r="GX54" i="20"/>
  <c r="HA53" i="20"/>
  <c r="GX53" i="20"/>
  <c r="HA52" i="20"/>
  <c r="GX52" i="20"/>
  <c r="HA51" i="20"/>
  <c r="GX51" i="20"/>
  <c r="HA50" i="20"/>
  <c r="GX50" i="20"/>
  <c r="HA49" i="20"/>
  <c r="GX49" i="20"/>
  <c r="HA48" i="20"/>
  <c r="GX48" i="20"/>
  <c r="HA47" i="20"/>
  <c r="GX47" i="20"/>
  <c r="HA46" i="20"/>
  <c r="GX46" i="20"/>
  <c r="HA45" i="20"/>
  <c r="GX45" i="20"/>
  <c r="HA44" i="20"/>
  <c r="GX44" i="20"/>
  <c r="HA43" i="20"/>
  <c r="GU69" i="20" s="1"/>
  <c r="GX43" i="20"/>
  <c r="GU66" i="20" s="1"/>
  <c r="HA38" i="20"/>
  <c r="GY38" i="20"/>
  <c r="GZ38" i="20" s="1"/>
  <c r="GX38" i="20"/>
  <c r="HA37" i="20"/>
  <c r="GY37" i="20"/>
  <c r="GZ37" i="20" s="1"/>
  <c r="GX37" i="20"/>
  <c r="HA36" i="20"/>
  <c r="GY36" i="20"/>
  <c r="GZ36" i="20" s="1"/>
  <c r="GX36" i="20"/>
  <c r="HA35" i="20"/>
  <c r="GY35" i="20"/>
  <c r="GZ35" i="20" s="1"/>
  <c r="GX35" i="20"/>
  <c r="HA34" i="20"/>
  <c r="GY34" i="20"/>
  <c r="GZ34" i="20" s="1"/>
  <c r="GX34" i="20"/>
  <c r="GZ31" i="20"/>
  <c r="GY31" i="20"/>
  <c r="GX31" i="20"/>
  <c r="GZ30" i="20"/>
  <c r="GY30" i="20"/>
  <c r="GX30" i="20"/>
  <c r="GU30" i="20"/>
  <c r="GZ29" i="20"/>
  <c r="GY29" i="20"/>
  <c r="GX29" i="20"/>
  <c r="GZ28" i="20"/>
  <c r="GY28" i="20"/>
  <c r="GX28" i="20"/>
  <c r="GZ27" i="20"/>
  <c r="GY27" i="20"/>
  <c r="GX27" i="20"/>
  <c r="GU27" i="20"/>
  <c r="GU26" i="20"/>
  <c r="HA24" i="20"/>
  <c r="GX24" i="20"/>
  <c r="HA23" i="20"/>
  <c r="GX23" i="20"/>
  <c r="HA22" i="20"/>
  <c r="GX22" i="20"/>
  <c r="HA21" i="20"/>
  <c r="GX21" i="20"/>
  <c r="HA20" i="20"/>
  <c r="GX20" i="20"/>
  <c r="HA19" i="20"/>
  <c r="GX19" i="20"/>
  <c r="HA18" i="20"/>
  <c r="GX18" i="20"/>
  <c r="HA17" i="20"/>
  <c r="GX17" i="20"/>
  <c r="HA16" i="20"/>
  <c r="GX16" i="20"/>
  <c r="HA15" i="20"/>
  <c r="GX15" i="20"/>
  <c r="HA14" i="20"/>
  <c r="GX14" i="20"/>
  <c r="HA13" i="20"/>
  <c r="GX13" i="20"/>
  <c r="HA12" i="20"/>
  <c r="GX12" i="20"/>
  <c r="HA11" i="20"/>
  <c r="GX11" i="20"/>
  <c r="HA10" i="20"/>
  <c r="GX10" i="20"/>
  <c r="HA9" i="20"/>
  <c r="GX9" i="20"/>
  <c r="HA8" i="20"/>
  <c r="GX8" i="20"/>
  <c r="HA7" i="20"/>
  <c r="GX7" i="20"/>
  <c r="HA6" i="20"/>
  <c r="GX6" i="20"/>
  <c r="HA5" i="20"/>
  <c r="GU31" i="20" s="1"/>
  <c r="GX5" i="20"/>
  <c r="GU28" i="20" s="1"/>
  <c r="GL190" i="20"/>
  <c r="GJ190" i="20"/>
  <c r="GK190" i="20" s="1"/>
  <c r="GI190" i="20"/>
  <c r="GL189" i="20"/>
  <c r="GJ189" i="20"/>
  <c r="GK189" i="20" s="1"/>
  <c r="GI189" i="20"/>
  <c r="GL188" i="20"/>
  <c r="GJ188" i="20"/>
  <c r="GK188" i="20" s="1"/>
  <c r="GI188" i="20"/>
  <c r="GL187" i="20"/>
  <c r="GJ187" i="20"/>
  <c r="GK187" i="20" s="1"/>
  <c r="GI187" i="20"/>
  <c r="GL186" i="20"/>
  <c r="GJ186" i="20"/>
  <c r="GK186" i="20" s="1"/>
  <c r="GI186" i="20"/>
  <c r="GK183" i="20"/>
  <c r="GJ183" i="20"/>
  <c r="GI183" i="20"/>
  <c r="GK182" i="20"/>
  <c r="GJ182" i="20"/>
  <c r="GI182" i="20"/>
  <c r="GF182" i="20"/>
  <c r="GK181" i="20"/>
  <c r="GJ181" i="20"/>
  <c r="GI181" i="20"/>
  <c r="GK180" i="20"/>
  <c r="GJ180" i="20"/>
  <c r="GI180" i="20"/>
  <c r="GK179" i="20"/>
  <c r="GJ179" i="20"/>
  <c r="GI179" i="20"/>
  <c r="GF179" i="20"/>
  <c r="GF178" i="20"/>
  <c r="GL176" i="20"/>
  <c r="GI176" i="20"/>
  <c r="GL175" i="20"/>
  <c r="GI175" i="20"/>
  <c r="GL174" i="20"/>
  <c r="GI174" i="20"/>
  <c r="GL173" i="20"/>
  <c r="GI173" i="20"/>
  <c r="GL172" i="20"/>
  <c r="GI172" i="20"/>
  <c r="GL171" i="20"/>
  <c r="GI171" i="20"/>
  <c r="GL170" i="20"/>
  <c r="GI170" i="20"/>
  <c r="GL169" i="20"/>
  <c r="GI169" i="20"/>
  <c r="GL168" i="20"/>
  <c r="GI168" i="20"/>
  <c r="GL167" i="20"/>
  <c r="GI167" i="20"/>
  <c r="GL166" i="20"/>
  <c r="GI166" i="20"/>
  <c r="GL165" i="20"/>
  <c r="GI165" i="20"/>
  <c r="GL164" i="20"/>
  <c r="GI164" i="20"/>
  <c r="GL163" i="20"/>
  <c r="GI163" i="20"/>
  <c r="GL162" i="20"/>
  <c r="GI162" i="20"/>
  <c r="GL161" i="20"/>
  <c r="GI161" i="20"/>
  <c r="GL160" i="20"/>
  <c r="GI160" i="20"/>
  <c r="GL159" i="20"/>
  <c r="GI159" i="20"/>
  <c r="GL158" i="20"/>
  <c r="GI158" i="20"/>
  <c r="GL157" i="20"/>
  <c r="GF183" i="20" s="1"/>
  <c r="GI157" i="20"/>
  <c r="GF180" i="20" s="1"/>
  <c r="GL152" i="20"/>
  <c r="GJ152" i="20"/>
  <c r="GI152" i="20"/>
  <c r="GL151" i="20"/>
  <c r="GJ151" i="20"/>
  <c r="GI151" i="20"/>
  <c r="GL150" i="20"/>
  <c r="GJ150" i="20"/>
  <c r="GK150" i="20" s="1"/>
  <c r="GI150" i="20"/>
  <c r="GL149" i="20"/>
  <c r="GJ149" i="20"/>
  <c r="GK149" i="20" s="1"/>
  <c r="GI149" i="20"/>
  <c r="GL148" i="20"/>
  <c r="GJ148" i="20"/>
  <c r="GK148" i="20" s="1"/>
  <c r="GI148" i="20"/>
  <c r="GK145" i="20"/>
  <c r="GJ145" i="20"/>
  <c r="GI145" i="20"/>
  <c r="GK144" i="20"/>
  <c r="GL144" i="20" s="1"/>
  <c r="GJ144" i="20"/>
  <c r="GI144" i="20"/>
  <c r="GF144" i="20"/>
  <c r="GK143" i="20"/>
  <c r="GL143" i="20" s="1"/>
  <c r="GJ143" i="20"/>
  <c r="GI143" i="20"/>
  <c r="GK142" i="20"/>
  <c r="GJ142" i="20"/>
  <c r="GI142" i="20"/>
  <c r="GK141" i="20"/>
  <c r="GJ141" i="20"/>
  <c r="GI141" i="20"/>
  <c r="GF141" i="20"/>
  <c r="GK152" i="20" s="1"/>
  <c r="GF140" i="20"/>
  <c r="GL138" i="20"/>
  <c r="GI138" i="20"/>
  <c r="GL137" i="20"/>
  <c r="GI137" i="20"/>
  <c r="GL136" i="20"/>
  <c r="GI136" i="20"/>
  <c r="GL135" i="20"/>
  <c r="GI135" i="20"/>
  <c r="GL134" i="20"/>
  <c r="GI134" i="20"/>
  <c r="GL133" i="20"/>
  <c r="GI133" i="20"/>
  <c r="GL132" i="20"/>
  <c r="GI132" i="20"/>
  <c r="GL131" i="20"/>
  <c r="GI131" i="20"/>
  <c r="GL130" i="20"/>
  <c r="GI130" i="20"/>
  <c r="GL129" i="20"/>
  <c r="GI129" i="20"/>
  <c r="GL128" i="20"/>
  <c r="GI128" i="20"/>
  <c r="GL127" i="20"/>
  <c r="GI127" i="20"/>
  <c r="GL126" i="20"/>
  <c r="GI126" i="20"/>
  <c r="GL125" i="20"/>
  <c r="GI125" i="20"/>
  <c r="GL124" i="20"/>
  <c r="GI124" i="20"/>
  <c r="GL123" i="20"/>
  <c r="GI123" i="20"/>
  <c r="GL122" i="20"/>
  <c r="GI122" i="20"/>
  <c r="GL121" i="20"/>
  <c r="GI121" i="20"/>
  <c r="GL120" i="20"/>
  <c r="GI120" i="20"/>
  <c r="GF142" i="20" s="1"/>
  <c r="GL119" i="20"/>
  <c r="GF145" i="20" s="1"/>
  <c r="GI119" i="20"/>
  <c r="GL114" i="20"/>
  <c r="GJ114" i="20"/>
  <c r="GI114" i="20"/>
  <c r="GL113" i="20"/>
  <c r="GJ113" i="20"/>
  <c r="GI113" i="20"/>
  <c r="GL112" i="20"/>
  <c r="GJ112" i="20"/>
  <c r="GI112" i="20"/>
  <c r="GL111" i="20"/>
  <c r="GJ111" i="20"/>
  <c r="GI111" i="20"/>
  <c r="GL110" i="20"/>
  <c r="GJ110" i="20"/>
  <c r="GI110" i="20"/>
  <c r="GK107" i="20"/>
  <c r="GJ107" i="20"/>
  <c r="GI107" i="20"/>
  <c r="GK106" i="20"/>
  <c r="GL106" i="20" s="1"/>
  <c r="GJ106" i="20"/>
  <c r="GI106" i="20"/>
  <c r="GF106" i="20"/>
  <c r="GK105" i="20"/>
  <c r="GL105" i="20" s="1"/>
  <c r="GJ105" i="20"/>
  <c r="GI105" i="20"/>
  <c r="GK104" i="20"/>
  <c r="GL104" i="20" s="1"/>
  <c r="GJ104" i="20"/>
  <c r="GI104" i="20"/>
  <c r="GK103" i="20"/>
  <c r="GJ103" i="20"/>
  <c r="GI103" i="20"/>
  <c r="GF103" i="20"/>
  <c r="GK114" i="20" s="1"/>
  <c r="GF102" i="20"/>
  <c r="GL100" i="20"/>
  <c r="GI100" i="20"/>
  <c r="GL99" i="20"/>
  <c r="GI99" i="20"/>
  <c r="GL98" i="20"/>
  <c r="GI98" i="20"/>
  <c r="GL97" i="20"/>
  <c r="GI97" i="20"/>
  <c r="GL96" i="20"/>
  <c r="GI96" i="20"/>
  <c r="GL95" i="20"/>
  <c r="GI95" i="20"/>
  <c r="GL94" i="20"/>
  <c r="GI94" i="20"/>
  <c r="GL93" i="20"/>
  <c r="GI93" i="20"/>
  <c r="GL92" i="20"/>
  <c r="GI92" i="20"/>
  <c r="GL91" i="20"/>
  <c r="GI91" i="20"/>
  <c r="GL90" i="20"/>
  <c r="GI90" i="20"/>
  <c r="GL89" i="20"/>
  <c r="GI89" i="20"/>
  <c r="GL88" i="20"/>
  <c r="GI88" i="20"/>
  <c r="GL87" i="20"/>
  <c r="GI87" i="20"/>
  <c r="GL86" i="20"/>
  <c r="GI86" i="20"/>
  <c r="GL85" i="20"/>
  <c r="GI85" i="20"/>
  <c r="GL84" i="20"/>
  <c r="GI84" i="20"/>
  <c r="GL83" i="20"/>
  <c r="GI83" i="20"/>
  <c r="GL82" i="20"/>
  <c r="GI82" i="20"/>
  <c r="GL81" i="20"/>
  <c r="GF107" i="20" s="1"/>
  <c r="GI81" i="20"/>
  <c r="GF104" i="20" s="1"/>
  <c r="GL76" i="20"/>
  <c r="GJ76" i="20"/>
  <c r="GK76" i="20" s="1"/>
  <c r="GI76" i="20"/>
  <c r="GL75" i="20"/>
  <c r="GJ75" i="20"/>
  <c r="GK75" i="20" s="1"/>
  <c r="GI75" i="20"/>
  <c r="GL74" i="20"/>
  <c r="GJ74" i="20"/>
  <c r="GK74" i="20" s="1"/>
  <c r="GI74" i="20"/>
  <c r="GL73" i="20"/>
  <c r="GJ73" i="20"/>
  <c r="GK73" i="20" s="1"/>
  <c r="GI73" i="20"/>
  <c r="GL72" i="20"/>
  <c r="GJ72" i="20"/>
  <c r="GK72" i="20" s="1"/>
  <c r="GI72" i="20"/>
  <c r="GK69" i="20"/>
  <c r="GJ69" i="20"/>
  <c r="GI69" i="20"/>
  <c r="GK68" i="20"/>
  <c r="GJ68" i="20"/>
  <c r="GI68" i="20"/>
  <c r="GF68" i="20"/>
  <c r="GK67" i="20"/>
  <c r="GJ67" i="20"/>
  <c r="GI67" i="20"/>
  <c r="GK66" i="20"/>
  <c r="GJ66" i="20"/>
  <c r="GI66" i="20"/>
  <c r="GK65" i="20"/>
  <c r="GL65" i="20" s="1"/>
  <c r="GJ65" i="20"/>
  <c r="GI65" i="20"/>
  <c r="GF65" i="20"/>
  <c r="GF64" i="20"/>
  <c r="GL62" i="20"/>
  <c r="GI62" i="20"/>
  <c r="GL61" i="20"/>
  <c r="GI61" i="20"/>
  <c r="GL60" i="20"/>
  <c r="GI60" i="20"/>
  <c r="GL59" i="20"/>
  <c r="GI59" i="20"/>
  <c r="GL58" i="20"/>
  <c r="GI58" i="20"/>
  <c r="GL57" i="20"/>
  <c r="GI57" i="20"/>
  <c r="GL56" i="20"/>
  <c r="GI56" i="20"/>
  <c r="GL55" i="20"/>
  <c r="GI55" i="20"/>
  <c r="GL54" i="20"/>
  <c r="GI54" i="20"/>
  <c r="GL53" i="20"/>
  <c r="GI53" i="20"/>
  <c r="GL52" i="20"/>
  <c r="GI52" i="20"/>
  <c r="GL51" i="20"/>
  <c r="GI51" i="20"/>
  <c r="GL50" i="20"/>
  <c r="GI50" i="20"/>
  <c r="GL49" i="20"/>
  <c r="GI49" i="20"/>
  <c r="GL48" i="20"/>
  <c r="GI48" i="20"/>
  <c r="GL47" i="20"/>
  <c r="GI47" i="20"/>
  <c r="GL46" i="20"/>
  <c r="GI46" i="20"/>
  <c r="GL45" i="20"/>
  <c r="GI45" i="20"/>
  <c r="GL44" i="20"/>
  <c r="GI44" i="20"/>
  <c r="GL43" i="20"/>
  <c r="GF69" i="20" s="1"/>
  <c r="GI43" i="20"/>
  <c r="GF66" i="20" s="1"/>
  <c r="GL38" i="20"/>
  <c r="GJ38" i="20"/>
  <c r="GI38" i="20"/>
  <c r="GL37" i="20"/>
  <c r="GJ37" i="20"/>
  <c r="GK37" i="20" s="1"/>
  <c r="GI37" i="20"/>
  <c r="GL36" i="20"/>
  <c r="GJ36" i="20"/>
  <c r="GK36" i="20" s="1"/>
  <c r="GI36" i="20"/>
  <c r="GL35" i="20"/>
  <c r="GJ35" i="20"/>
  <c r="GK35" i="20" s="1"/>
  <c r="GI35" i="20"/>
  <c r="GL34" i="20"/>
  <c r="GJ34" i="20"/>
  <c r="GK34" i="20" s="1"/>
  <c r="GI34" i="20"/>
  <c r="GK31" i="20"/>
  <c r="GJ31" i="20"/>
  <c r="GI31" i="20"/>
  <c r="GK30" i="20"/>
  <c r="GJ30" i="20"/>
  <c r="GI30" i="20"/>
  <c r="GF30" i="20"/>
  <c r="GK29" i="20"/>
  <c r="GJ29" i="20"/>
  <c r="GI29" i="20"/>
  <c r="GK28" i="20"/>
  <c r="GJ28" i="20"/>
  <c r="GI28" i="20"/>
  <c r="GK27" i="20"/>
  <c r="GJ27" i="20"/>
  <c r="GI27" i="20"/>
  <c r="GF27" i="20"/>
  <c r="GK38" i="20" s="1"/>
  <c r="GF26" i="20"/>
  <c r="GL24" i="20"/>
  <c r="GI24" i="20"/>
  <c r="GL23" i="20"/>
  <c r="GI23" i="20"/>
  <c r="GL22" i="20"/>
  <c r="GI22" i="20"/>
  <c r="GL21" i="20"/>
  <c r="GI21" i="20"/>
  <c r="GL20" i="20"/>
  <c r="GI20" i="20"/>
  <c r="GL19" i="20"/>
  <c r="GI19" i="20"/>
  <c r="GL18" i="20"/>
  <c r="GI18" i="20"/>
  <c r="GL17" i="20"/>
  <c r="GI17" i="20"/>
  <c r="GL16" i="20"/>
  <c r="GI16" i="20"/>
  <c r="GL15" i="20"/>
  <c r="GI15" i="20"/>
  <c r="GL14" i="20"/>
  <c r="GI14" i="20"/>
  <c r="GL13" i="20"/>
  <c r="GI13" i="20"/>
  <c r="GL12" i="20"/>
  <c r="GI12" i="20"/>
  <c r="GL11" i="20"/>
  <c r="GI11" i="20"/>
  <c r="GL10" i="20"/>
  <c r="GI10" i="20"/>
  <c r="GL9" i="20"/>
  <c r="GI9" i="20"/>
  <c r="GL8" i="20"/>
  <c r="GI8" i="20"/>
  <c r="GL7" i="20"/>
  <c r="GI7" i="20"/>
  <c r="GL6" i="20"/>
  <c r="GI6" i="20"/>
  <c r="GL5" i="20"/>
  <c r="GF31" i="20" s="1"/>
  <c r="GI5" i="20"/>
  <c r="GF28" i="20" s="1"/>
  <c r="FW190" i="20"/>
  <c r="FU190" i="20"/>
  <c r="FV190" i="20" s="1"/>
  <c r="FT190" i="20"/>
  <c r="FW189" i="20"/>
  <c r="FU189" i="20"/>
  <c r="FV189" i="20" s="1"/>
  <c r="FT189" i="20"/>
  <c r="FW188" i="20"/>
  <c r="FU188" i="20"/>
  <c r="FV188" i="20" s="1"/>
  <c r="FT188" i="20"/>
  <c r="FW187" i="20"/>
  <c r="FU187" i="20"/>
  <c r="FV187" i="20" s="1"/>
  <c r="FT187" i="20"/>
  <c r="FW186" i="20"/>
  <c r="FU186" i="20"/>
  <c r="FV186" i="20" s="1"/>
  <c r="FT186" i="20"/>
  <c r="FV183" i="20"/>
  <c r="FU183" i="20"/>
  <c r="FT183" i="20"/>
  <c r="FV182" i="20"/>
  <c r="FU182" i="20"/>
  <c r="FT182" i="20"/>
  <c r="FQ182" i="20"/>
  <c r="FV181" i="20"/>
  <c r="FU181" i="20"/>
  <c r="FT181" i="20"/>
  <c r="FV180" i="20"/>
  <c r="FU180" i="20"/>
  <c r="FT180" i="20"/>
  <c r="FV179" i="20"/>
  <c r="FU179" i="20"/>
  <c r="FT179" i="20"/>
  <c r="FQ179" i="20"/>
  <c r="FQ178" i="20"/>
  <c r="FW176" i="20"/>
  <c r="FT176" i="20"/>
  <c r="FW175" i="20"/>
  <c r="FT175" i="20"/>
  <c r="FW174" i="20"/>
  <c r="FT174" i="20"/>
  <c r="FW173" i="20"/>
  <c r="FT173" i="20"/>
  <c r="FW172" i="20"/>
  <c r="FT172" i="20"/>
  <c r="FW171" i="20"/>
  <c r="FT171" i="20"/>
  <c r="FW170" i="20"/>
  <c r="FT170" i="20"/>
  <c r="FW169" i="20"/>
  <c r="FT169" i="20"/>
  <c r="FW168" i="20"/>
  <c r="FT168" i="20"/>
  <c r="FW167" i="20"/>
  <c r="FT167" i="20"/>
  <c r="FW166" i="20"/>
  <c r="FT166" i="20"/>
  <c r="FW165" i="20"/>
  <c r="FT165" i="20"/>
  <c r="FW164" i="20"/>
  <c r="FT164" i="20"/>
  <c r="FW163" i="20"/>
  <c r="FT163" i="20"/>
  <c r="FW162" i="20"/>
  <c r="FT162" i="20"/>
  <c r="FW161" i="20"/>
  <c r="FT161" i="20"/>
  <c r="FW160" i="20"/>
  <c r="FT160" i="20"/>
  <c r="FW159" i="20"/>
  <c r="FT159" i="20"/>
  <c r="FW158" i="20"/>
  <c r="FT158" i="20"/>
  <c r="FW157" i="20"/>
  <c r="FQ183" i="20" s="1"/>
  <c r="FT157" i="20"/>
  <c r="FQ180" i="20" s="1"/>
  <c r="FW152" i="20"/>
  <c r="FU152" i="20"/>
  <c r="FT152" i="20"/>
  <c r="FW151" i="20"/>
  <c r="FU151" i="20"/>
  <c r="FT151" i="20"/>
  <c r="FW150" i="20"/>
  <c r="FU150" i="20"/>
  <c r="FT150" i="20"/>
  <c r="FW149" i="20"/>
  <c r="FU149" i="20"/>
  <c r="FV149" i="20" s="1"/>
  <c r="FT149" i="20"/>
  <c r="FW148" i="20"/>
  <c r="FU148" i="20"/>
  <c r="FV148" i="20" s="1"/>
  <c r="FT148" i="20"/>
  <c r="FV145" i="20"/>
  <c r="FU145" i="20"/>
  <c r="FT145" i="20"/>
  <c r="FV144" i="20"/>
  <c r="FW144" i="20" s="1"/>
  <c r="FU144" i="20"/>
  <c r="FT144" i="20"/>
  <c r="FQ144" i="20"/>
  <c r="FV143" i="20"/>
  <c r="FU143" i="20"/>
  <c r="FT143" i="20"/>
  <c r="FV142" i="20"/>
  <c r="FW142" i="20" s="1"/>
  <c r="FU142" i="20"/>
  <c r="FT142" i="20"/>
  <c r="FV141" i="20"/>
  <c r="FU141" i="20"/>
  <c r="FT141" i="20"/>
  <c r="FQ141" i="20"/>
  <c r="FV152" i="20" s="1"/>
  <c r="FQ140" i="20"/>
  <c r="FW138" i="20"/>
  <c r="FT138" i="20"/>
  <c r="FW137" i="20"/>
  <c r="FT137" i="20"/>
  <c r="FW136" i="20"/>
  <c r="FT136" i="20"/>
  <c r="FW135" i="20"/>
  <c r="FT135" i="20"/>
  <c r="FW134" i="20"/>
  <c r="FT134" i="20"/>
  <c r="FW133" i="20"/>
  <c r="FT133" i="20"/>
  <c r="FW132" i="20"/>
  <c r="FT132" i="20"/>
  <c r="FW131" i="20"/>
  <c r="FT131" i="20"/>
  <c r="FW130" i="20"/>
  <c r="FT130" i="20"/>
  <c r="FW129" i="20"/>
  <c r="FT129" i="20"/>
  <c r="FW128" i="20"/>
  <c r="FT128" i="20"/>
  <c r="FW127" i="20"/>
  <c r="FT127" i="20"/>
  <c r="FW126" i="20"/>
  <c r="FT126" i="20"/>
  <c r="FW125" i="20"/>
  <c r="FT125" i="20"/>
  <c r="FW124" i="20"/>
  <c r="FT124" i="20"/>
  <c r="FW123" i="20"/>
  <c r="FT123" i="20"/>
  <c r="FW122" i="20"/>
  <c r="FT122" i="20"/>
  <c r="FW121" i="20"/>
  <c r="FT121" i="20"/>
  <c r="FW120" i="20"/>
  <c r="FT120" i="20"/>
  <c r="FW119" i="20"/>
  <c r="FQ145" i="20" s="1"/>
  <c r="FT119" i="20"/>
  <c r="FQ142" i="20" s="1"/>
  <c r="FW114" i="20"/>
  <c r="FU114" i="20"/>
  <c r="FV114" i="20" s="1"/>
  <c r="FT114" i="20"/>
  <c r="FW113" i="20"/>
  <c r="FU113" i="20"/>
  <c r="FV113" i="20" s="1"/>
  <c r="FT113" i="20"/>
  <c r="FW112" i="20"/>
  <c r="FU112" i="20"/>
  <c r="FV112" i="20" s="1"/>
  <c r="FT112" i="20"/>
  <c r="FW111" i="20"/>
  <c r="FU111" i="20"/>
  <c r="FV111" i="20" s="1"/>
  <c r="FT111" i="20"/>
  <c r="FW110" i="20"/>
  <c r="FU110" i="20"/>
  <c r="FV110" i="20" s="1"/>
  <c r="FT110" i="20"/>
  <c r="FV107" i="20"/>
  <c r="FU107" i="20"/>
  <c r="FT107" i="20"/>
  <c r="FV106" i="20"/>
  <c r="FU106" i="20"/>
  <c r="FT106" i="20"/>
  <c r="FQ106" i="20"/>
  <c r="FV105" i="20"/>
  <c r="FU105" i="20"/>
  <c r="FT105" i="20"/>
  <c r="FV104" i="20"/>
  <c r="FU104" i="20"/>
  <c r="FT104" i="20"/>
  <c r="FV103" i="20"/>
  <c r="FW103" i="20" s="1"/>
  <c r="FU103" i="20"/>
  <c r="FT103" i="20"/>
  <c r="FQ103" i="20"/>
  <c r="FQ102" i="20"/>
  <c r="FW100" i="20"/>
  <c r="FT100" i="20"/>
  <c r="FW99" i="20"/>
  <c r="FT99" i="20"/>
  <c r="FW98" i="20"/>
  <c r="FT98" i="20"/>
  <c r="FW97" i="20"/>
  <c r="FT97" i="20"/>
  <c r="FW96" i="20"/>
  <c r="FT96" i="20"/>
  <c r="FW95" i="20"/>
  <c r="FT95" i="20"/>
  <c r="FW94" i="20"/>
  <c r="FT94" i="20"/>
  <c r="FW93" i="20"/>
  <c r="FT93" i="20"/>
  <c r="FW92" i="20"/>
  <c r="FT92" i="20"/>
  <c r="FW91" i="20"/>
  <c r="FT91" i="20"/>
  <c r="FW90" i="20"/>
  <c r="FT90" i="20"/>
  <c r="FW89" i="20"/>
  <c r="FT89" i="20"/>
  <c r="FW88" i="20"/>
  <c r="FT88" i="20"/>
  <c r="FW87" i="20"/>
  <c r="FT87" i="20"/>
  <c r="FW86" i="20"/>
  <c r="FT86" i="20"/>
  <c r="FW85" i="20"/>
  <c r="FT85" i="20"/>
  <c r="FW84" i="20"/>
  <c r="FT84" i="20"/>
  <c r="FW83" i="20"/>
  <c r="FT83" i="20"/>
  <c r="FW82" i="20"/>
  <c r="FT82" i="20"/>
  <c r="FW81" i="20"/>
  <c r="FQ107" i="20" s="1"/>
  <c r="FT81" i="20"/>
  <c r="FQ104" i="20" s="1"/>
  <c r="FW76" i="20"/>
  <c r="FU76" i="20"/>
  <c r="FT76" i="20"/>
  <c r="FW75" i="20"/>
  <c r="FU75" i="20"/>
  <c r="FT75" i="20"/>
  <c r="FW74" i="20"/>
  <c r="FU74" i="20"/>
  <c r="FT74" i="20"/>
  <c r="FW73" i="20"/>
  <c r="FU73" i="20"/>
  <c r="FT73" i="20"/>
  <c r="FW72" i="20"/>
  <c r="FU72" i="20"/>
  <c r="FT72" i="20"/>
  <c r="FV69" i="20"/>
  <c r="FU69" i="20"/>
  <c r="FT69" i="20"/>
  <c r="FV68" i="20"/>
  <c r="FU68" i="20"/>
  <c r="FT68" i="20"/>
  <c r="FQ68" i="20"/>
  <c r="FV67" i="20"/>
  <c r="FU67" i="20"/>
  <c r="FT67" i="20"/>
  <c r="FV66" i="20"/>
  <c r="FU66" i="20"/>
  <c r="FT66" i="20"/>
  <c r="FV65" i="20"/>
  <c r="FW65" i="20" s="1"/>
  <c r="FU65" i="20"/>
  <c r="FT65" i="20"/>
  <c r="FQ65" i="20"/>
  <c r="FV76" i="20" s="1"/>
  <c r="FQ64" i="20"/>
  <c r="FW62" i="20"/>
  <c r="FT62" i="20"/>
  <c r="FW61" i="20"/>
  <c r="FT61" i="20"/>
  <c r="FW60" i="20"/>
  <c r="FT60" i="20"/>
  <c r="FW59" i="20"/>
  <c r="FT59" i="20"/>
  <c r="FW58" i="20"/>
  <c r="FT58" i="20"/>
  <c r="FW57" i="20"/>
  <c r="FT57" i="20"/>
  <c r="FW56" i="20"/>
  <c r="FT56" i="20"/>
  <c r="FW55" i="20"/>
  <c r="FT55" i="20"/>
  <c r="FW54" i="20"/>
  <c r="FT54" i="20"/>
  <c r="FW53" i="20"/>
  <c r="FT53" i="20"/>
  <c r="FW52" i="20"/>
  <c r="FT52" i="20"/>
  <c r="FW51" i="20"/>
  <c r="FT51" i="20"/>
  <c r="FW50" i="20"/>
  <c r="FT50" i="20"/>
  <c r="FW49" i="20"/>
  <c r="FT49" i="20"/>
  <c r="FW48" i="20"/>
  <c r="FT48" i="20"/>
  <c r="FW47" i="20"/>
  <c r="FT47" i="20"/>
  <c r="FW46" i="20"/>
  <c r="FT46" i="20"/>
  <c r="FW45" i="20"/>
  <c r="FT45" i="20"/>
  <c r="FW44" i="20"/>
  <c r="FT44" i="20"/>
  <c r="FW43" i="20"/>
  <c r="FQ69" i="20" s="1"/>
  <c r="FT43" i="20"/>
  <c r="FQ66" i="20" s="1"/>
  <c r="FW38" i="20"/>
  <c r="FU38" i="20"/>
  <c r="FV38" i="20" s="1"/>
  <c r="FT38" i="20"/>
  <c r="FW37" i="20"/>
  <c r="FU37" i="20"/>
  <c r="FV37" i="20" s="1"/>
  <c r="FT37" i="20"/>
  <c r="FW36" i="20"/>
  <c r="FU36" i="20"/>
  <c r="FV36" i="20" s="1"/>
  <c r="FT36" i="20"/>
  <c r="FW35" i="20"/>
  <c r="FU35" i="20"/>
  <c r="FV35" i="20" s="1"/>
  <c r="FT35" i="20"/>
  <c r="FW34" i="20"/>
  <c r="FU34" i="20"/>
  <c r="FV34" i="20" s="1"/>
  <c r="FT34" i="20"/>
  <c r="FV31" i="20"/>
  <c r="FU31" i="20"/>
  <c r="FT31" i="20"/>
  <c r="FV30" i="20"/>
  <c r="FU30" i="20"/>
  <c r="FT30" i="20"/>
  <c r="FQ30" i="20"/>
  <c r="FV29" i="20"/>
  <c r="FU29" i="20"/>
  <c r="FT29" i="20"/>
  <c r="FV28" i="20"/>
  <c r="FU28" i="20"/>
  <c r="FT28" i="20"/>
  <c r="FV27" i="20"/>
  <c r="FU27" i="20"/>
  <c r="FT27" i="20"/>
  <c r="FQ27" i="20"/>
  <c r="FQ26" i="20"/>
  <c r="FW24" i="20"/>
  <c r="FT24" i="20"/>
  <c r="FW23" i="20"/>
  <c r="FT23" i="20"/>
  <c r="FW22" i="20"/>
  <c r="FT22" i="20"/>
  <c r="FW21" i="20"/>
  <c r="FT21" i="20"/>
  <c r="FW20" i="20"/>
  <c r="FT20" i="20"/>
  <c r="FW19" i="20"/>
  <c r="FT19" i="20"/>
  <c r="FW18" i="20"/>
  <c r="FT18" i="20"/>
  <c r="FW17" i="20"/>
  <c r="FT17" i="20"/>
  <c r="FW16" i="20"/>
  <c r="FT16" i="20"/>
  <c r="FW15" i="20"/>
  <c r="FT15" i="20"/>
  <c r="FW14" i="20"/>
  <c r="FT14" i="20"/>
  <c r="FW13" i="20"/>
  <c r="FT13" i="20"/>
  <c r="FW12" i="20"/>
  <c r="FT12" i="20"/>
  <c r="FW11" i="20"/>
  <c r="FT11" i="20"/>
  <c r="FW10" i="20"/>
  <c r="FT10" i="20"/>
  <c r="FW9" i="20"/>
  <c r="FT9" i="20"/>
  <c r="FW8" i="20"/>
  <c r="FT8" i="20"/>
  <c r="FW7" i="20"/>
  <c r="FT7" i="20"/>
  <c r="FW6" i="20"/>
  <c r="FT6" i="20"/>
  <c r="FW5" i="20"/>
  <c r="FQ31" i="20" s="1"/>
  <c r="FT5" i="20"/>
  <c r="FQ28" i="20" s="1"/>
  <c r="FH190" i="20"/>
  <c r="FF190" i="20"/>
  <c r="FG190" i="20" s="1"/>
  <c r="FE190" i="20"/>
  <c r="FH189" i="20"/>
  <c r="FF189" i="20"/>
  <c r="FG189" i="20" s="1"/>
  <c r="FE189" i="20"/>
  <c r="FH188" i="20"/>
  <c r="FF188" i="20"/>
  <c r="FG188" i="20" s="1"/>
  <c r="FE188" i="20"/>
  <c r="FH187" i="20"/>
  <c r="FF187" i="20"/>
  <c r="FG187" i="20" s="1"/>
  <c r="FE187" i="20"/>
  <c r="FH186" i="20"/>
  <c r="FF186" i="20"/>
  <c r="FG186" i="20" s="1"/>
  <c r="FE186" i="20"/>
  <c r="FG183" i="20"/>
  <c r="FF183" i="20"/>
  <c r="FE183" i="20"/>
  <c r="FG182" i="20"/>
  <c r="FF182" i="20"/>
  <c r="FE182" i="20"/>
  <c r="FB182" i="20"/>
  <c r="FG181" i="20"/>
  <c r="FF181" i="20"/>
  <c r="FE181" i="20"/>
  <c r="FG180" i="20"/>
  <c r="FF180" i="20"/>
  <c r="FE180" i="20"/>
  <c r="FG179" i="20"/>
  <c r="FF179" i="20"/>
  <c r="FE179" i="20"/>
  <c r="FB179" i="20"/>
  <c r="FB178" i="20"/>
  <c r="FH176" i="20"/>
  <c r="FE176" i="20"/>
  <c r="FH175" i="20"/>
  <c r="FE175" i="20"/>
  <c r="FH174" i="20"/>
  <c r="FE174" i="20"/>
  <c r="FH173" i="20"/>
  <c r="FE173" i="20"/>
  <c r="FH172" i="20"/>
  <c r="FE172" i="20"/>
  <c r="FH171" i="20"/>
  <c r="FE171" i="20"/>
  <c r="FH170" i="20"/>
  <c r="FE170" i="20"/>
  <c r="FH169" i="20"/>
  <c r="FE169" i="20"/>
  <c r="FH168" i="20"/>
  <c r="FE168" i="20"/>
  <c r="FH167" i="20"/>
  <c r="FE167" i="20"/>
  <c r="FH166" i="20"/>
  <c r="FE166" i="20"/>
  <c r="FH165" i="20"/>
  <c r="FE165" i="20"/>
  <c r="FH164" i="20"/>
  <c r="FE164" i="20"/>
  <c r="FH163" i="20"/>
  <c r="FE163" i="20"/>
  <c r="FH162" i="20"/>
  <c r="FE162" i="20"/>
  <c r="FH161" i="20"/>
  <c r="FE161" i="20"/>
  <c r="FH160" i="20"/>
  <c r="FE160" i="20"/>
  <c r="FH159" i="20"/>
  <c r="FE159" i="20"/>
  <c r="FH158" i="20"/>
  <c r="FE158" i="20"/>
  <c r="FH157" i="20"/>
  <c r="FB183" i="20" s="1"/>
  <c r="FE157" i="20"/>
  <c r="FB180" i="20" s="1"/>
  <c r="FH152" i="20"/>
  <c r="FF152" i="20"/>
  <c r="FE152" i="20"/>
  <c r="FH151" i="20"/>
  <c r="FF151" i="20"/>
  <c r="FE151" i="20"/>
  <c r="FH150" i="20"/>
  <c r="FF150" i="20"/>
  <c r="FE150" i="20"/>
  <c r="FH149" i="20"/>
  <c r="FF149" i="20"/>
  <c r="FG149" i="20" s="1"/>
  <c r="FE149" i="20"/>
  <c r="FH148" i="20"/>
  <c r="FF148" i="20"/>
  <c r="FG148" i="20" s="1"/>
  <c r="FE148" i="20"/>
  <c r="FG145" i="20"/>
  <c r="FF145" i="20"/>
  <c r="FE145" i="20"/>
  <c r="FG144" i="20"/>
  <c r="FH144" i="20" s="1"/>
  <c r="FF144" i="20"/>
  <c r="FE144" i="20"/>
  <c r="FB144" i="20"/>
  <c r="FG143" i="20"/>
  <c r="FH143" i="20" s="1"/>
  <c r="FF143" i="20"/>
  <c r="FE143" i="20"/>
  <c r="FG142" i="20"/>
  <c r="FF142" i="20"/>
  <c r="FE142" i="20"/>
  <c r="FG141" i="20"/>
  <c r="FH141" i="20" s="1"/>
  <c r="FF141" i="20"/>
  <c r="FE141" i="20"/>
  <c r="FB141" i="20"/>
  <c r="FG152" i="20" s="1"/>
  <c r="FB140" i="20"/>
  <c r="FH138" i="20"/>
  <c r="FE138" i="20"/>
  <c r="FH137" i="20"/>
  <c r="FE137" i="20"/>
  <c r="FH136" i="20"/>
  <c r="FE136" i="20"/>
  <c r="FH135" i="20"/>
  <c r="FE135" i="20"/>
  <c r="FH134" i="20"/>
  <c r="FE134" i="20"/>
  <c r="FH133" i="20"/>
  <c r="FE133" i="20"/>
  <c r="FH132" i="20"/>
  <c r="FE132" i="20"/>
  <c r="FH131" i="20"/>
  <c r="FE131" i="20"/>
  <c r="FH130" i="20"/>
  <c r="FE130" i="20"/>
  <c r="FH129" i="20"/>
  <c r="FE129" i="20"/>
  <c r="FH128" i="20"/>
  <c r="FE128" i="20"/>
  <c r="FH127" i="20"/>
  <c r="FE127" i="20"/>
  <c r="FH126" i="20"/>
  <c r="FE126" i="20"/>
  <c r="FH125" i="20"/>
  <c r="FE125" i="20"/>
  <c r="FH124" i="20"/>
  <c r="FE124" i="20"/>
  <c r="FH123" i="20"/>
  <c r="FE123" i="20"/>
  <c r="FH122" i="20"/>
  <c r="FE122" i="20"/>
  <c r="FH121" i="20"/>
  <c r="FE121" i="20"/>
  <c r="FH120" i="20"/>
  <c r="FE120" i="20"/>
  <c r="FB142" i="20" s="1"/>
  <c r="FH119" i="20"/>
  <c r="FB145" i="20" s="1"/>
  <c r="FE119" i="20"/>
  <c r="FH114" i="20"/>
  <c r="FF114" i="20"/>
  <c r="FE114" i="20"/>
  <c r="FH113" i="20"/>
  <c r="FF113" i="20"/>
  <c r="FE113" i="20"/>
  <c r="FH112" i="20"/>
  <c r="FF112" i="20"/>
  <c r="FE112" i="20"/>
  <c r="FH111" i="20"/>
  <c r="FF111" i="20"/>
  <c r="FE111" i="20"/>
  <c r="FH110" i="20"/>
  <c r="FF110" i="20"/>
  <c r="FE110" i="20"/>
  <c r="FG107" i="20"/>
  <c r="FF107" i="20"/>
  <c r="FE107" i="20"/>
  <c r="FG106" i="20"/>
  <c r="FF106" i="20"/>
  <c r="FE106" i="20"/>
  <c r="FB106" i="20"/>
  <c r="FG105" i="20"/>
  <c r="FF105" i="20"/>
  <c r="FE105" i="20"/>
  <c r="FG104" i="20"/>
  <c r="FF104" i="20"/>
  <c r="FE104" i="20"/>
  <c r="FG103" i="20"/>
  <c r="FF103" i="20"/>
  <c r="FE103" i="20"/>
  <c r="FB103" i="20"/>
  <c r="FG114" i="20" s="1"/>
  <c r="FB102" i="20"/>
  <c r="FH100" i="20"/>
  <c r="FE100" i="20"/>
  <c r="FH99" i="20"/>
  <c r="FE99" i="20"/>
  <c r="FH98" i="20"/>
  <c r="FE98" i="20"/>
  <c r="FH97" i="20"/>
  <c r="FE97" i="20"/>
  <c r="FH96" i="20"/>
  <c r="FE96" i="20"/>
  <c r="FH95" i="20"/>
  <c r="FE95" i="20"/>
  <c r="FH94" i="20"/>
  <c r="FE94" i="20"/>
  <c r="FH93" i="20"/>
  <c r="FE93" i="20"/>
  <c r="FH92" i="20"/>
  <c r="FE92" i="20"/>
  <c r="FH91" i="20"/>
  <c r="FE91" i="20"/>
  <c r="FH90" i="20"/>
  <c r="FE90" i="20"/>
  <c r="FH89" i="20"/>
  <c r="FE89" i="20"/>
  <c r="FH88" i="20"/>
  <c r="FE88" i="20"/>
  <c r="FH87" i="20"/>
  <c r="FE87" i="20"/>
  <c r="FH86" i="20"/>
  <c r="FE86" i="20"/>
  <c r="FH85" i="20"/>
  <c r="FE85" i="20"/>
  <c r="FH84" i="20"/>
  <c r="FE84" i="20"/>
  <c r="FH83" i="20"/>
  <c r="FE83" i="20"/>
  <c r="FH82" i="20"/>
  <c r="FE82" i="20"/>
  <c r="FH81" i="20"/>
  <c r="FB107" i="20" s="1"/>
  <c r="FE81" i="20"/>
  <c r="FB104" i="20" s="1"/>
  <c r="FH76" i="20"/>
  <c r="FF76" i="20"/>
  <c r="FG76" i="20" s="1"/>
  <c r="FE76" i="20"/>
  <c r="FH75" i="20"/>
  <c r="FF75" i="20"/>
  <c r="FG75" i="20" s="1"/>
  <c r="FE75" i="20"/>
  <c r="FH74" i="20"/>
  <c r="FF74" i="20"/>
  <c r="FG74" i="20" s="1"/>
  <c r="FE74" i="20"/>
  <c r="FH73" i="20"/>
  <c r="FF73" i="20"/>
  <c r="FG73" i="20" s="1"/>
  <c r="FE73" i="20"/>
  <c r="FH72" i="20"/>
  <c r="FF72" i="20"/>
  <c r="FG72" i="20" s="1"/>
  <c r="FE72" i="20"/>
  <c r="FG69" i="20"/>
  <c r="FF69" i="20"/>
  <c r="FE69" i="20"/>
  <c r="FG68" i="20"/>
  <c r="FF68" i="20"/>
  <c r="FE68" i="20"/>
  <c r="FB68" i="20"/>
  <c r="FG67" i="20"/>
  <c r="FF67" i="20"/>
  <c r="FE67" i="20"/>
  <c r="FG66" i="20"/>
  <c r="FH66" i="20" s="1"/>
  <c r="FF66" i="20"/>
  <c r="FE66" i="20"/>
  <c r="FG65" i="20"/>
  <c r="FH65" i="20" s="1"/>
  <c r="FF65" i="20"/>
  <c r="FE65" i="20"/>
  <c r="FB65" i="20"/>
  <c r="FB64" i="20"/>
  <c r="FH62" i="20"/>
  <c r="FE62" i="20"/>
  <c r="FH61" i="20"/>
  <c r="FE61" i="20"/>
  <c r="FH60" i="20"/>
  <c r="FE60" i="20"/>
  <c r="FH59" i="20"/>
  <c r="FE59" i="20"/>
  <c r="FH58" i="20"/>
  <c r="FE58" i="20"/>
  <c r="FH57" i="20"/>
  <c r="FE57" i="20"/>
  <c r="FH56" i="20"/>
  <c r="FE56" i="20"/>
  <c r="FH55" i="20"/>
  <c r="FE55" i="20"/>
  <c r="FH54" i="20"/>
  <c r="FE54" i="20"/>
  <c r="FH53" i="20"/>
  <c r="FE53" i="20"/>
  <c r="FH52" i="20"/>
  <c r="FE52" i="20"/>
  <c r="FH51" i="20"/>
  <c r="FE51" i="20"/>
  <c r="FH50" i="20"/>
  <c r="FE50" i="20"/>
  <c r="FH49" i="20"/>
  <c r="FE49" i="20"/>
  <c r="FH48" i="20"/>
  <c r="FE48" i="20"/>
  <c r="FH47" i="20"/>
  <c r="FE47" i="20"/>
  <c r="FH46" i="20"/>
  <c r="FE46" i="20"/>
  <c r="FH45" i="20"/>
  <c r="FE45" i="20"/>
  <c r="FH44" i="20"/>
  <c r="FE44" i="20"/>
  <c r="FH43" i="20"/>
  <c r="FB69" i="20" s="1"/>
  <c r="FE43" i="20"/>
  <c r="FB66" i="20" s="1"/>
  <c r="FH38" i="20"/>
  <c r="FF38" i="20"/>
  <c r="FG38" i="20" s="1"/>
  <c r="FE38" i="20"/>
  <c r="FH37" i="20"/>
  <c r="FF37" i="20"/>
  <c r="FG37" i="20" s="1"/>
  <c r="FE37" i="20"/>
  <c r="FH36" i="20"/>
  <c r="FF36" i="20"/>
  <c r="FG36" i="20" s="1"/>
  <c r="FE36" i="20"/>
  <c r="FH35" i="20"/>
  <c r="FF35" i="20"/>
  <c r="FG35" i="20" s="1"/>
  <c r="FE35" i="20"/>
  <c r="FH34" i="20"/>
  <c r="FF34" i="20"/>
  <c r="FG34" i="20" s="1"/>
  <c r="FE34" i="20"/>
  <c r="FG31" i="20"/>
  <c r="FF31" i="20"/>
  <c r="FE31" i="20"/>
  <c r="FG30" i="20"/>
  <c r="FF30" i="20"/>
  <c r="FE30" i="20"/>
  <c r="FB30" i="20"/>
  <c r="FG29" i="20"/>
  <c r="FF29" i="20"/>
  <c r="FE29" i="20"/>
  <c r="FG28" i="20"/>
  <c r="FH28" i="20" s="1"/>
  <c r="FF28" i="20"/>
  <c r="FE28" i="20"/>
  <c r="FG27" i="20"/>
  <c r="FF27" i="20"/>
  <c r="FE27" i="20"/>
  <c r="FB27" i="20"/>
  <c r="FB26" i="20"/>
  <c r="FH24" i="20"/>
  <c r="FE24" i="20"/>
  <c r="FH23" i="20"/>
  <c r="FE23" i="20"/>
  <c r="FH22" i="20"/>
  <c r="FE22" i="20"/>
  <c r="FH21" i="20"/>
  <c r="FE21" i="20"/>
  <c r="FH20" i="20"/>
  <c r="FE20" i="20"/>
  <c r="FH19" i="20"/>
  <c r="FE19" i="20"/>
  <c r="FH18" i="20"/>
  <c r="FE18" i="20"/>
  <c r="FH17" i="20"/>
  <c r="FE17" i="20"/>
  <c r="FH16" i="20"/>
  <c r="FE16" i="20"/>
  <c r="FH15" i="20"/>
  <c r="FE15" i="20"/>
  <c r="FH14" i="20"/>
  <c r="FE14" i="20"/>
  <c r="FH13" i="20"/>
  <c r="FE13" i="20"/>
  <c r="FH12" i="20"/>
  <c r="FE12" i="20"/>
  <c r="FH11" i="20"/>
  <c r="FE11" i="20"/>
  <c r="FH10" i="20"/>
  <c r="FE10" i="20"/>
  <c r="FH9" i="20"/>
  <c r="FE9" i="20"/>
  <c r="FH8" i="20"/>
  <c r="FE8" i="20"/>
  <c r="FH7" i="20"/>
  <c r="FE7" i="20"/>
  <c r="FH6" i="20"/>
  <c r="FE6" i="20"/>
  <c r="FH5" i="20"/>
  <c r="FB31" i="20" s="1"/>
  <c r="FE5" i="20"/>
  <c r="FB28" i="20" s="1"/>
  <c r="ES190" i="20"/>
  <c r="EQ190" i="20"/>
  <c r="ER190" i="20" s="1"/>
  <c r="EP190" i="20"/>
  <c r="ES189" i="20"/>
  <c r="EQ189" i="20"/>
  <c r="ER189" i="20" s="1"/>
  <c r="EP189" i="20"/>
  <c r="ES188" i="20"/>
  <c r="EQ188" i="20"/>
  <c r="ER188" i="20" s="1"/>
  <c r="EP188" i="20"/>
  <c r="ES187" i="20"/>
  <c r="EQ187" i="20"/>
  <c r="ER187" i="20" s="1"/>
  <c r="EP187" i="20"/>
  <c r="ES186" i="20"/>
  <c r="EQ186" i="20"/>
  <c r="ER186" i="20" s="1"/>
  <c r="EP186" i="20"/>
  <c r="ER183" i="20"/>
  <c r="EQ183" i="20"/>
  <c r="EP183" i="20"/>
  <c r="ER182" i="20"/>
  <c r="EQ182" i="20"/>
  <c r="EP182" i="20"/>
  <c r="EM182" i="20"/>
  <c r="ER181" i="20"/>
  <c r="EQ181" i="20"/>
  <c r="EP181" i="20"/>
  <c r="ER180" i="20"/>
  <c r="EQ180" i="20"/>
  <c r="EP180" i="20"/>
  <c r="ER179" i="20"/>
  <c r="EQ179" i="20"/>
  <c r="EP179" i="20"/>
  <c r="EM179" i="20"/>
  <c r="EM178" i="20"/>
  <c r="ES176" i="20"/>
  <c r="EP176" i="20"/>
  <c r="ES175" i="20"/>
  <c r="EP175" i="20"/>
  <c r="ES174" i="20"/>
  <c r="EP174" i="20"/>
  <c r="ES173" i="20"/>
  <c r="EP173" i="20"/>
  <c r="ES172" i="20"/>
  <c r="EP172" i="20"/>
  <c r="ES171" i="20"/>
  <c r="EP171" i="20"/>
  <c r="ES170" i="20"/>
  <c r="EP170" i="20"/>
  <c r="ES169" i="20"/>
  <c r="EP169" i="20"/>
  <c r="ES168" i="20"/>
  <c r="EP168" i="20"/>
  <c r="ES167" i="20"/>
  <c r="EP167" i="20"/>
  <c r="ES166" i="20"/>
  <c r="EP166" i="20"/>
  <c r="ES165" i="20"/>
  <c r="EP165" i="20"/>
  <c r="ES164" i="20"/>
  <c r="EP164" i="20"/>
  <c r="ES163" i="20"/>
  <c r="EP163" i="20"/>
  <c r="ES162" i="20"/>
  <c r="EP162" i="20"/>
  <c r="ES161" i="20"/>
  <c r="EP161" i="20"/>
  <c r="ES160" i="20"/>
  <c r="EP160" i="20"/>
  <c r="ES159" i="20"/>
  <c r="EP159" i="20"/>
  <c r="ES158" i="20"/>
  <c r="EP158" i="20"/>
  <c r="ES157" i="20"/>
  <c r="EM183" i="20" s="1"/>
  <c r="EP157" i="20"/>
  <c r="EM180" i="20" s="1"/>
  <c r="ES152" i="20"/>
  <c r="EQ152" i="20"/>
  <c r="EP152" i="20"/>
  <c r="ES151" i="20"/>
  <c r="EQ151" i="20"/>
  <c r="EP151" i="20"/>
  <c r="ES150" i="20"/>
  <c r="EQ150" i="20"/>
  <c r="EP150" i="20"/>
  <c r="ES149" i="20"/>
  <c r="EQ149" i="20"/>
  <c r="ER149" i="20" s="1"/>
  <c r="EP149" i="20"/>
  <c r="ES148" i="20"/>
  <c r="EQ148" i="20"/>
  <c r="ER148" i="20" s="1"/>
  <c r="EP148" i="20"/>
  <c r="ER145" i="20"/>
  <c r="EQ145" i="20"/>
  <c r="EP145" i="20"/>
  <c r="ER144" i="20"/>
  <c r="ES144" i="20" s="1"/>
  <c r="EQ144" i="20"/>
  <c r="EP144" i="20"/>
  <c r="EM144" i="20"/>
  <c r="ER143" i="20"/>
  <c r="EQ143" i="20"/>
  <c r="EP143" i="20"/>
  <c r="ER142" i="20"/>
  <c r="ES142" i="20" s="1"/>
  <c r="EQ142" i="20"/>
  <c r="EP142" i="20"/>
  <c r="ER141" i="20"/>
  <c r="ES141" i="20" s="1"/>
  <c r="EQ141" i="20"/>
  <c r="EP141" i="20"/>
  <c r="EM141" i="20"/>
  <c r="ER152" i="20" s="1"/>
  <c r="EM140" i="20"/>
  <c r="ES138" i="20"/>
  <c r="EP138" i="20"/>
  <c r="ES137" i="20"/>
  <c r="EP137" i="20"/>
  <c r="ES136" i="20"/>
  <c r="EP136" i="20"/>
  <c r="ES135" i="20"/>
  <c r="EP135" i="20"/>
  <c r="ES134" i="20"/>
  <c r="EP134" i="20"/>
  <c r="ES133" i="20"/>
  <c r="EP133" i="20"/>
  <c r="ES132" i="20"/>
  <c r="EP132" i="20"/>
  <c r="ES131" i="20"/>
  <c r="EP131" i="20"/>
  <c r="ES130" i="20"/>
  <c r="EP130" i="20"/>
  <c r="ES129" i="20"/>
  <c r="EP129" i="20"/>
  <c r="ES128" i="20"/>
  <c r="EP128" i="20"/>
  <c r="ES127" i="20"/>
  <c r="EP127" i="20"/>
  <c r="ES126" i="20"/>
  <c r="EP126" i="20"/>
  <c r="ES125" i="20"/>
  <c r="EP125" i="20"/>
  <c r="ES124" i="20"/>
  <c r="EP124" i="20"/>
  <c r="ES123" i="20"/>
  <c r="EP123" i="20"/>
  <c r="ES122" i="20"/>
  <c r="EP122" i="20"/>
  <c r="ES121" i="20"/>
  <c r="EP121" i="20"/>
  <c r="ES120" i="20"/>
  <c r="EP120" i="20"/>
  <c r="ES119" i="20"/>
  <c r="EM145" i="20" s="1"/>
  <c r="EP119" i="20"/>
  <c r="EM142" i="20" s="1"/>
  <c r="ES114" i="20"/>
  <c r="EQ114" i="20"/>
  <c r="ER114" i="20" s="1"/>
  <c r="EP114" i="20"/>
  <c r="ES113" i="20"/>
  <c r="EQ113" i="20"/>
  <c r="ER113" i="20" s="1"/>
  <c r="EP113" i="20"/>
  <c r="ES112" i="20"/>
  <c r="EQ112" i="20"/>
  <c r="ER112" i="20" s="1"/>
  <c r="EP112" i="20"/>
  <c r="ES111" i="20"/>
  <c r="EQ111" i="20"/>
  <c r="ER111" i="20" s="1"/>
  <c r="EP111" i="20"/>
  <c r="ES110" i="20"/>
  <c r="EQ110" i="20"/>
  <c r="ER110" i="20" s="1"/>
  <c r="EP110" i="20"/>
  <c r="ER107" i="20"/>
  <c r="EQ107" i="20"/>
  <c r="EP107" i="20"/>
  <c r="ER106" i="20"/>
  <c r="EQ106" i="20"/>
  <c r="EP106" i="20"/>
  <c r="EM106" i="20"/>
  <c r="ER105" i="20"/>
  <c r="EQ105" i="20"/>
  <c r="EP105" i="20"/>
  <c r="ER104" i="20"/>
  <c r="EQ104" i="20"/>
  <c r="EP104" i="20"/>
  <c r="ER103" i="20"/>
  <c r="ES103" i="20" s="1"/>
  <c r="EQ103" i="20"/>
  <c r="EP103" i="20"/>
  <c r="EM103" i="20"/>
  <c r="EM102" i="20"/>
  <c r="ES100" i="20"/>
  <c r="EP100" i="20"/>
  <c r="ES99" i="20"/>
  <c r="EP99" i="20"/>
  <c r="ES98" i="20"/>
  <c r="EP98" i="20"/>
  <c r="ES97" i="20"/>
  <c r="EP97" i="20"/>
  <c r="ES96" i="20"/>
  <c r="EP96" i="20"/>
  <c r="ES95" i="20"/>
  <c r="EP95" i="20"/>
  <c r="ES94" i="20"/>
  <c r="EP94" i="20"/>
  <c r="ES93" i="20"/>
  <c r="EP93" i="20"/>
  <c r="ES92" i="20"/>
  <c r="EP92" i="20"/>
  <c r="ES91" i="20"/>
  <c r="EP91" i="20"/>
  <c r="ES90" i="20"/>
  <c r="EP90" i="20"/>
  <c r="ES89" i="20"/>
  <c r="EP89" i="20"/>
  <c r="ES88" i="20"/>
  <c r="EP88" i="20"/>
  <c r="ES87" i="20"/>
  <c r="EP87" i="20"/>
  <c r="ES86" i="20"/>
  <c r="EP86" i="20"/>
  <c r="ES85" i="20"/>
  <c r="EP85" i="20"/>
  <c r="ES84" i="20"/>
  <c r="EP84" i="20"/>
  <c r="ES83" i="20"/>
  <c r="EP83" i="20"/>
  <c r="ES82" i="20"/>
  <c r="EP82" i="20"/>
  <c r="ES81" i="20"/>
  <c r="EM107" i="20" s="1"/>
  <c r="EP81" i="20"/>
  <c r="EM104" i="20" s="1"/>
  <c r="ES76" i="20"/>
  <c r="EQ76" i="20"/>
  <c r="EP76" i="20"/>
  <c r="ES75" i="20"/>
  <c r="EQ75" i="20"/>
  <c r="EP75" i="20"/>
  <c r="ES74" i="20"/>
  <c r="EQ74" i="20"/>
  <c r="EP74" i="20"/>
  <c r="ES73" i="20"/>
  <c r="EQ73" i="20"/>
  <c r="EP73" i="20"/>
  <c r="ES72" i="20"/>
  <c r="EQ72" i="20"/>
  <c r="EP72" i="20"/>
  <c r="ER69" i="20"/>
  <c r="EQ69" i="20"/>
  <c r="EP69" i="20"/>
  <c r="ER68" i="20"/>
  <c r="EQ68" i="20"/>
  <c r="EP68" i="20"/>
  <c r="EM68" i="20"/>
  <c r="ER67" i="20"/>
  <c r="EQ67" i="20"/>
  <c r="EP67" i="20"/>
  <c r="ER66" i="20"/>
  <c r="EQ66" i="20"/>
  <c r="EP66" i="20"/>
  <c r="ER65" i="20"/>
  <c r="EQ65" i="20"/>
  <c r="EP65" i="20"/>
  <c r="EM65" i="20"/>
  <c r="ER76" i="20" s="1"/>
  <c r="EM64" i="20"/>
  <c r="ES62" i="20"/>
  <c r="EP62" i="20"/>
  <c r="ES61" i="20"/>
  <c r="EP61" i="20"/>
  <c r="ES60" i="20"/>
  <c r="EP60" i="20"/>
  <c r="ES59" i="20"/>
  <c r="EP59" i="20"/>
  <c r="ES58" i="20"/>
  <c r="EP58" i="20"/>
  <c r="ES57" i="20"/>
  <c r="EP57" i="20"/>
  <c r="ES56" i="20"/>
  <c r="EP56" i="20"/>
  <c r="ES55" i="20"/>
  <c r="EP55" i="20"/>
  <c r="ES54" i="20"/>
  <c r="EP54" i="20"/>
  <c r="ES53" i="20"/>
  <c r="EP53" i="20"/>
  <c r="ES52" i="20"/>
  <c r="EP52" i="20"/>
  <c r="ES51" i="20"/>
  <c r="EP51" i="20"/>
  <c r="ES50" i="20"/>
  <c r="EP50" i="20"/>
  <c r="ES49" i="20"/>
  <c r="EP49" i="20"/>
  <c r="ES48" i="20"/>
  <c r="EP48" i="20"/>
  <c r="ES47" i="20"/>
  <c r="EP47" i="20"/>
  <c r="ES46" i="20"/>
  <c r="EP46" i="20"/>
  <c r="ES45" i="20"/>
  <c r="EP45" i="20"/>
  <c r="ES44" i="20"/>
  <c r="EP44" i="20"/>
  <c r="ES43" i="20"/>
  <c r="EM69" i="20" s="1"/>
  <c r="EP43" i="20"/>
  <c r="EM66" i="20" s="1"/>
  <c r="ES38" i="20"/>
  <c r="EQ38" i="20"/>
  <c r="ER38" i="20" s="1"/>
  <c r="EP38" i="20"/>
  <c r="ES37" i="20"/>
  <c r="EQ37" i="20"/>
  <c r="ER37" i="20" s="1"/>
  <c r="EP37" i="20"/>
  <c r="ES36" i="20"/>
  <c r="EQ36" i="20"/>
  <c r="ER36" i="20" s="1"/>
  <c r="EP36" i="20"/>
  <c r="ES35" i="20"/>
  <c r="EQ35" i="20"/>
  <c r="ER35" i="20" s="1"/>
  <c r="EP35" i="20"/>
  <c r="ES34" i="20"/>
  <c r="EQ34" i="20"/>
  <c r="ER34" i="20" s="1"/>
  <c r="EP34" i="20"/>
  <c r="ER31" i="20"/>
  <c r="EQ31" i="20"/>
  <c r="EP31" i="20"/>
  <c r="ER30" i="20"/>
  <c r="EQ30" i="20"/>
  <c r="EP30" i="20"/>
  <c r="EM30" i="20"/>
  <c r="ER29" i="20"/>
  <c r="EQ29" i="20"/>
  <c r="EP29" i="20"/>
  <c r="ER28" i="20"/>
  <c r="EQ28" i="20"/>
  <c r="EP28" i="20"/>
  <c r="ER27" i="20"/>
  <c r="EQ27" i="20"/>
  <c r="EP27" i="20"/>
  <c r="EM27" i="20"/>
  <c r="EM26" i="20"/>
  <c r="ES24" i="20"/>
  <c r="EP24" i="20"/>
  <c r="ES23" i="20"/>
  <c r="EP23" i="20"/>
  <c r="ES22" i="20"/>
  <c r="EP22" i="20"/>
  <c r="ES21" i="20"/>
  <c r="EP21" i="20"/>
  <c r="ES20" i="20"/>
  <c r="EP20" i="20"/>
  <c r="ES19" i="20"/>
  <c r="EP19" i="20"/>
  <c r="ES18" i="20"/>
  <c r="EP18" i="20"/>
  <c r="ES17" i="20"/>
  <c r="EP17" i="20"/>
  <c r="ES16" i="20"/>
  <c r="EP16" i="20"/>
  <c r="ES15" i="20"/>
  <c r="EP15" i="20"/>
  <c r="ES14" i="20"/>
  <c r="EP14" i="20"/>
  <c r="ES13" i="20"/>
  <c r="EP13" i="20"/>
  <c r="ES12" i="20"/>
  <c r="EP12" i="20"/>
  <c r="ES11" i="20"/>
  <c r="EP11" i="20"/>
  <c r="ES10" i="20"/>
  <c r="EP10" i="20"/>
  <c r="ES9" i="20"/>
  <c r="EP9" i="20"/>
  <c r="ES8" i="20"/>
  <c r="EP8" i="20"/>
  <c r="ES7" i="20"/>
  <c r="EP7" i="20"/>
  <c r="ES6" i="20"/>
  <c r="EP6" i="20"/>
  <c r="ES5" i="20"/>
  <c r="EM31" i="20" s="1"/>
  <c r="EP5" i="20"/>
  <c r="EM28" i="20" s="1"/>
  <c r="ED190" i="20"/>
  <c r="EB190" i="20"/>
  <c r="EC190" i="20" s="1"/>
  <c r="EA190" i="20"/>
  <c r="ED189" i="20"/>
  <c r="EB189" i="20"/>
  <c r="EC189" i="20" s="1"/>
  <c r="EA189" i="20"/>
  <c r="ED188" i="20"/>
  <c r="EB188" i="20"/>
  <c r="EC188" i="20" s="1"/>
  <c r="EA188" i="20"/>
  <c r="ED187" i="20"/>
  <c r="EB187" i="20"/>
  <c r="EC187" i="20" s="1"/>
  <c r="EA187" i="20"/>
  <c r="ED186" i="20"/>
  <c r="EB186" i="20"/>
  <c r="EC186" i="20" s="1"/>
  <c r="EA186" i="20"/>
  <c r="EC183" i="20"/>
  <c r="EB183" i="20"/>
  <c r="EA183" i="20"/>
  <c r="EC182" i="20"/>
  <c r="EB182" i="20"/>
  <c r="EA182" i="20"/>
  <c r="DX182" i="20"/>
  <c r="EC181" i="20"/>
  <c r="EB181" i="20"/>
  <c r="EA181" i="20"/>
  <c r="EC180" i="20"/>
  <c r="EB180" i="20"/>
  <c r="EA180" i="20"/>
  <c r="EC179" i="20"/>
  <c r="EB179" i="20"/>
  <c r="EA179" i="20"/>
  <c r="DX179" i="20"/>
  <c r="DX178" i="20"/>
  <c r="ED176" i="20"/>
  <c r="EA176" i="20"/>
  <c r="ED175" i="20"/>
  <c r="EA175" i="20"/>
  <c r="ED174" i="20"/>
  <c r="EA174" i="20"/>
  <c r="ED173" i="20"/>
  <c r="EA173" i="20"/>
  <c r="ED172" i="20"/>
  <c r="EA172" i="20"/>
  <c r="ED171" i="20"/>
  <c r="EA171" i="20"/>
  <c r="ED170" i="20"/>
  <c r="EA170" i="20"/>
  <c r="ED169" i="20"/>
  <c r="EA169" i="20"/>
  <c r="ED168" i="20"/>
  <c r="EA168" i="20"/>
  <c r="ED167" i="20"/>
  <c r="EA167" i="20"/>
  <c r="ED166" i="20"/>
  <c r="EA166" i="20"/>
  <c r="ED165" i="20"/>
  <c r="EA165" i="20"/>
  <c r="ED164" i="20"/>
  <c r="EA164" i="20"/>
  <c r="ED163" i="20"/>
  <c r="EA163" i="20"/>
  <c r="ED162" i="20"/>
  <c r="EA162" i="20"/>
  <c r="ED161" i="20"/>
  <c r="EA161" i="20"/>
  <c r="ED160" i="20"/>
  <c r="EA160" i="20"/>
  <c r="ED159" i="20"/>
  <c r="EA159" i="20"/>
  <c r="ED158" i="20"/>
  <c r="EA158" i="20"/>
  <c r="ED157" i="20"/>
  <c r="DX183" i="20" s="1"/>
  <c r="EA157" i="20"/>
  <c r="DX180" i="20" s="1"/>
  <c r="ED152" i="20"/>
  <c r="EB152" i="20"/>
  <c r="EA152" i="20"/>
  <c r="ED151" i="20"/>
  <c r="EB151" i="20"/>
  <c r="EA151" i="20"/>
  <c r="ED150" i="20"/>
  <c r="EB150" i="20"/>
  <c r="EA150" i="20"/>
  <c r="ED149" i="20"/>
  <c r="EB149" i="20"/>
  <c r="EA149" i="20"/>
  <c r="ED148" i="20"/>
  <c r="EB148" i="20"/>
  <c r="EC148" i="20" s="1"/>
  <c r="EA148" i="20"/>
  <c r="EC145" i="20"/>
  <c r="EB145" i="20"/>
  <c r="EA145" i="20"/>
  <c r="EC144" i="20"/>
  <c r="ED144" i="20" s="1"/>
  <c r="EB144" i="20"/>
  <c r="EA144" i="20"/>
  <c r="DX144" i="20"/>
  <c r="EC143" i="20"/>
  <c r="EB143" i="20"/>
  <c r="EA143" i="20"/>
  <c r="EC142" i="20"/>
  <c r="ED142" i="20" s="1"/>
  <c r="EB142" i="20"/>
  <c r="EA142" i="20"/>
  <c r="EC141" i="20"/>
  <c r="ED141" i="20" s="1"/>
  <c r="EB141" i="20"/>
  <c r="EA141" i="20"/>
  <c r="DX141" i="20"/>
  <c r="EC152" i="20" s="1"/>
  <c r="DX140" i="20"/>
  <c r="ED138" i="20"/>
  <c r="EA138" i="20"/>
  <c r="ED137" i="20"/>
  <c r="EA137" i="20"/>
  <c r="ED136" i="20"/>
  <c r="EA136" i="20"/>
  <c r="ED135" i="20"/>
  <c r="EA135" i="20"/>
  <c r="ED134" i="20"/>
  <c r="EA134" i="20"/>
  <c r="ED133" i="20"/>
  <c r="EA133" i="20"/>
  <c r="ED132" i="20"/>
  <c r="EA132" i="20"/>
  <c r="ED131" i="20"/>
  <c r="EA131" i="20"/>
  <c r="ED130" i="20"/>
  <c r="EA130" i="20"/>
  <c r="ED129" i="20"/>
  <c r="EA129" i="20"/>
  <c r="ED128" i="20"/>
  <c r="EA128" i="20"/>
  <c r="ED127" i="20"/>
  <c r="EA127" i="20"/>
  <c r="ED126" i="20"/>
  <c r="EA126" i="20"/>
  <c r="ED125" i="20"/>
  <c r="EA125" i="20"/>
  <c r="ED124" i="20"/>
  <c r="EA124" i="20"/>
  <c r="ED123" i="20"/>
  <c r="EA123" i="20"/>
  <c r="ED122" i="20"/>
  <c r="EA122" i="20"/>
  <c r="ED121" i="20"/>
  <c r="EA121" i="20"/>
  <c r="ED120" i="20"/>
  <c r="EA120" i="20"/>
  <c r="ED119" i="20"/>
  <c r="DX145" i="20" s="1"/>
  <c r="EA119" i="20"/>
  <c r="DX142" i="20" s="1"/>
  <c r="ED114" i="20"/>
  <c r="EB114" i="20"/>
  <c r="EC114" i="20" s="1"/>
  <c r="EA114" i="20"/>
  <c r="ED113" i="20"/>
  <c r="EB113" i="20"/>
  <c r="EC113" i="20" s="1"/>
  <c r="EA113" i="20"/>
  <c r="ED112" i="20"/>
  <c r="EB112" i="20"/>
  <c r="EC112" i="20" s="1"/>
  <c r="EA112" i="20"/>
  <c r="ED111" i="20"/>
  <c r="EB111" i="20"/>
  <c r="EC111" i="20" s="1"/>
  <c r="EA111" i="20"/>
  <c r="ED110" i="20"/>
  <c r="EB110" i="20"/>
  <c r="EC110" i="20" s="1"/>
  <c r="EA110" i="20"/>
  <c r="EC107" i="20"/>
  <c r="EB107" i="20"/>
  <c r="EA107" i="20"/>
  <c r="EC106" i="20"/>
  <c r="EB106" i="20"/>
  <c r="EA106" i="20"/>
  <c r="DX106" i="20"/>
  <c r="EC105" i="20"/>
  <c r="EB105" i="20"/>
  <c r="EA105" i="20"/>
  <c r="EC104" i="20"/>
  <c r="EB104" i="20"/>
  <c r="EA104" i="20"/>
  <c r="EC103" i="20"/>
  <c r="ED103" i="20" s="1"/>
  <c r="EB103" i="20"/>
  <c r="EA103" i="20"/>
  <c r="DX103" i="20"/>
  <c r="DX102" i="20"/>
  <c r="ED100" i="20"/>
  <c r="EA100" i="20"/>
  <c r="ED99" i="20"/>
  <c r="EA99" i="20"/>
  <c r="ED98" i="20"/>
  <c r="EA98" i="20"/>
  <c r="ED97" i="20"/>
  <c r="EA97" i="20"/>
  <c r="ED96" i="20"/>
  <c r="EA96" i="20"/>
  <c r="ED95" i="20"/>
  <c r="EA95" i="20"/>
  <c r="ED94" i="20"/>
  <c r="EA94" i="20"/>
  <c r="ED93" i="20"/>
  <c r="EA93" i="20"/>
  <c r="ED92" i="20"/>
  <c r="EA92" i="20"/>
  <c r="ED91" i="20"/>
  <c r="EA91" i="20"/>
  <c r="ED90" i="20"/>
  <c r="EA90" i="20"/>
  <c r="ED89" i="20"/>
  <c r="EA89" i="20"/>
  <c r="ED88" i="20"/>
  <c r="EA88" i="20"/>
  <c r="ED87" i="20"/>
  <c r="EA87" i="20"/>
  <c r="ED86" i="20"/>
  <c r="EA86" i="20"/>
  <c r="ED85" i="20"/>
  <c r="EA85" i="20"/>
  <c r="ED84" i="20"/>
  <c r="EA84" i="20"/>
  <c r="ED83" i="20"/>
  <c r="EA83" i="20"/>
  <c r="ED82" i="20"/>
  <c r="EA82" i="20"/>
  <c r="ED81" i="20"/>
  <c r="DX107" i="20" s="1"/>
  <c r="EA81" i="20"/>
  <c r="DX104" i="20" s="1"/>
  <c r="ED76" i="20"/>
  <c r="EB76" i="20"/>
  <c r="EA76" i="20"/>
  <c r="ED75" i="20"/>
  <c r="EB75" i="20"/>
  <c r="EA75" i="20"/>
  <c r="ED74" i="20"/>
  <c r="EB74" i="20"/>
  <c r="EA74" i="20"/>
  <c r="ED73" i="20"/>
  <c r="EB73" i="20"/>
  <c r="EA73" i="20"/>
  <c r="ED72" i="20"/>
  <c r="EB72" i="20"/>
  <c r="EA72" i="20"/>
  <c r="EC69" i="20"/>
  <c r="EB69" i="20"/>
  <c r="EA69" i="20"/>
  <c r="EC68" i="20"/>
  <c r="EB68" i="20"/>
  <c r="EA68" i="20"/>
  <c r="DX68" i="20"/>
  <c r="EC67" i="20"/>
  <c r="EB67" i="20"/>
  <c r="EA67" i="20"/>
  <c r="EC66" i="20"/>
  <c r="EB66" i="20"/>
  <c r="EA66" i="20"/>
  <c r="EC65" i="20"/>
  <c r="EB65" i="20"/>
  <c r="EA65" i="20"/>
  <c r="DX65" i="20"/>
  <c r="EC76" i="20" s="1"/>
  <c r="DX64" i="20"/>
  <c r="ED62" i="20"/>
  <c r="EA62" i="20"/>
  <c r="ED61" i="20"/>
  <c r="EA61" i="20"/>
  <c r="ED60" i="20"/>
  <c r="EA60" i="20"/>
  <c r="ED59" i="20"/>
  <c r="EA59" i="20"/>
  <c r="ED58" i="20"/>
  <c r="EA58" i="20"/>
  <c r="ED57" i="20"/>
  <c r="EA57" i="20"/>
  <c r="ED56" i="20"/>
  <c r="EA56" i="20"/>
  <c r="ED55" i="20"/>
  <c r="EA55" i="20"/>
  <c r="ED54" i="20"/>
  <c r="EA54" i="20"/>
  <c r="ED53" i="20"/>
  <c r="EA53" i="20"/>
  <c r="ED52" i="20"/>
  <c r="EA52" i="20"/>
  <c r="ED51" i="20"/>
  <c r="EA51" i="20"/>
  <c r="ED50" i="20"/>
  <c r="EA50" i="20"/>
  <c r="ED49" i="20"/>
  <c r="EA49" i="20"/>
  <c r="ED48" i="20"/>
  <c r="EA48" i="20"/>
  <c r="ED47" i="20"/>
  <c r="EA47" i="20"/>
  <c r="ED46" i="20"/>
  <c r="EA46" i="20"/>
  <c r="ED45" i="20"/>
  <c r="EA45" i="20"/>
  <c r="ED44" i="20"/>
  <c r="EA44" i="20"/>
  <c r="ED43" i="20"/>
  <c r="DX69" i="20" s="1"/>
  <c r="EA43" i="20"/>
  <c r="DX66" i="20" s="1"/>
  <c r="ED38" i="20"/>
  <c r="EB38" i="20"/>
  <c r="EC38" i="20" s="1"/>
  <c r="EA38" i="20"/>
  <c r="ED37" i="20"/>
  <c r="EB37" i="20"/>
  <c r="EC37" i="20" s="1"/>
  <c r="EA37" i="20"/>
  <c r="ED36" i="20"/>
  <c r="EB36" i="20"/>
  <c r="EC36" i="20" s="1"/>
  <c r="EA36" i="20"/>
  <c r="ED35" i="20"/>
  <c r="EB35" i="20"/>
  <c r="EC35" i="20" s="1"/>
  <c r="EA35" i="20"/>
  <c r="ED34" i="20"/>
  <c r="EB34" i="20"/>
  <c r="EC34" i="20" s="1"/>
  <c r="EA34" i="20"/>
  <c r="EC31" i="20"/>
  <c r="EB31" i="20"/>
  <c r="EA31" i="20"/>
  <c r="EC30" i="20"/>
  <c r="EB30" i="20"/>
  <c r="EA30" i="20"/>
  <c r="DX30" i="20"/>
  <c r="EC29" i="20"/>
  <c r="ED29" i="20" s="1"/>
  <c r="EB29" i="20"/>
  <c r="EA29" i="20"/>
  <c r="EC28" i="20"/>
  <c r="EB28" i="20"/>
  <c r="EA28" i="20"/>
  <c r="EC27" i="20"/>
  <c r="EB27" i="20"/>
  <c r="EA27" i="20"/>
  <c r="DX27" i="20"/>
  <c r="DX26" i="20"/>
  <c r="ED24" i="20"/>
  <c r="EA24" i="20"/>
  <c r="ED23" i="20"/>
  <c r="EA23" i="20"/>
  <c r="ED22" i="20"/>
  <c r="EA22" i="20"/>
  <c r="ED21" i="20"/>
  <c r="EA21" i="20"/>
  <c r="ED20" i="20"/>
  <c r="EA20" i="20"/>
  <c r="ED19" i="20"/>
  <c r="EA19" i="20"/>
  <c r="ED18" i="20"/>
  <c r="EA18" i="20"/>
  <c r="ED17" i="20"/>
  <c r="EA17" i="20"/>
  <c r="ED16" i="20"/>
  <c r="EA16" i="20"/>
  <c r="ED15" i="20"/>
  <c r="EA15" i="20"/>
  <c r="ED14" i="20"/>
  <c r="EA14" i="20"/>
  <c r="ED13" i="20"/>
  <c r="EA13" i="20"/>
  <c r="ED12" i="20"/>
  <c r="EA12" i="20"/>
  <c r="ED11" i="20"/>
  <c r="EA11" i="20"/>
  <c r="ED10" i="20"/>
  <c r="EA10" i="20"/>
  <c r="ED9" i="20"/>
  <c r="EA9" i="20"/>
  <c r="ED8" i="20"/>
  <c r="EA8" i="20"/>
  <c r="ED7" i="20"/>
  <c r="EA7" i="20"/>
  <c r="ED6" i="20"/>
  <c r="EA6" i="20"/>
  <c r="ED5" i="20"/>
  <c r="DX31" i="20" s="1"/>
  <c r="EA5" i="20"/>
  <c r="DX28" i="20" s="1"/>
  <c r="DO190" i="20"/>
  <c r="DM190" i="20"/>
  <c r="DN190" i="20" s="1"/>
  <c r="DL190" i="20"/>
  <c r="DO189" i="20"/>
  <c r="DM189" i="20"/>
  <c r="DN189" i="20" s="1"/>
  <c r="DL189" i="20"/>
  <c r="DO188" i="20"/>
  <c r="DM188" i="20"/>
  <c r="DN188" i="20" s="1"/>
  <c r="DL188" i="20"/>
  <c r="DO187" i="20"/>
  <c r="DM187" i="20"/>
  <c r="DN187" i="20" s="1"/>
  <c r="DL187" i="20"/>
  <c r="DO186" i="20"/>
  <c r="DM186" i="20"/>
  <c r="DN186" i="20" s="1"/>
  <c r="DL186" i="20"/>
  <c r="DN183" i="20"/>
  <c r="DM183" i="20"/>
  <c r="DL183" i="20"/>
  <c r="DN182" i="20"/>
  <c r="DM182" i="20"/>
  <c r="DL182" i="20"/>
  <c r="DI182" i="20"/>
  <c r="DN181" i="20"/>
  <c r="DM181" i="20"/>
  <c r="DL181" i="20"/>
  <c r="DN180" i="20"/>
  <c r="DM180" i="20"/>
  <c r="DL180" i="20"/>
  <c r="DN179" i="20"/>
  <c r="DM179" i="20"/>
  <c r="DL179" i="20"/>
  <c r="DI179" i="20"/>
  <c r="DI178" i="20"/>
  <c r="DO176" i="20"/>
  <c r="DL176" i="20"/>
  <c r="DO175" i="20"/>
  <c r="DL175" i="20"/>
  <c r="DO174" i="20"/>
  <c r="DL174" i="20"/>
  <c r="DO173" i="20"/>
  <c r="DL173" i="20"/>
  <c r="DO172" i="20"/>
  <c r="DL172" i="20"/>
  <c r="DO171" i="20"/>
  <c r="DL171" i="20"/>
  <c r="DO170" i="20"/>
  <c r="DL170" i="20"/>
  <c r="DO169" i="20"/>
  <c r="DL169" i="20"/>
  <c r="DO168" i="20"/>
  <c r="DL168" i="20"/>
  <c r="DO167" i="20"/>
  <c r="DL167" i="20"/>
  <c r="DO166" i="20"/>
  <c r="DL166" i="20"/>
  <c r="DO165" i="20"/>
  <c r="DL165" i="20"/>
  <c r="DO164" i="20"/>
  <c r="DL164" i="20"/>
  <c r="DO163" i="20"/>
  <c r="DL163" i="20"/>
  <c r="DO162" i="20"/>
  <c r="DL162" i="20"/>
  <c r="DO161" i="20"/>
  <c r="DL161" i="20"/>
  <c r="DO160" i="20"/>
  <c r="DL160" i="20"/>
  <c r="DO159" i="20"/>
  <c r="DL159" i="20"/>
  <c r="DO158" i="20"/>
  <c r="DL158" i="20"/>
  <c r="DO157" i="20"/>
  <c r="DI183" i="20" s="1"/>
  <c r="DL157" i="20"/>
  <c r="DI180" i="20" s="1"/>
  <c r="DO152" i="20"/>
  <c r="DM152" i="20"/>
  <c r="DL152" i="20"/>
  <c r="DO151" i="20"/>
  <c r="DM151" i="20"/>
  <c r="DL151" i="20"/>
  <c r="DO150" i="20"/>
  <c r="DM150" i="20"/>
  <c r="DL150" i="20"/>
  <c r="DO149" i="20"/>
  <c r="DM149" i="20"/>
  <c r="DN149" i="20" s="1"/>
  <c r="DL149" i="20"/>
  <c r="DO148" i="20"/>
  <c r="DM148" i="20"/>
  <c r="DN148" i="20" s="1"/>
  <c r="DL148" i="20"/>
  <c r="DN145" i="20"/>
  <c r="DM145" i="20"/>
  <c r="DL145" i="20"/>
  <c r="DN144" i="20"/>
  <c r="DO144" i="20" s="1"/>
  <c r="DM144" i="20"/>
  <c r="DL144" i="20"/>
  <c r="DI144" i="20"/>
  <c r="DN143" i="20"/>
  <c r="DM143" i="20"/>
  <c r="DL143" i="20"/>
  <c r="DN142" i="20"/>
  <c r="DO142" i="20" s="1"/>
  <c r="DM142" i="20"/>
  <c r="DL142" i="20"/>
  <c r="DN141" i="20"/>
  <c r="DO141" i="20" s="1"/>
  <c r="DM141" i="20"/>
  <c r="DL141" i="20"/>
  <c r="DI141" i="20"/>
  <c r="DN152" i="20" s="1"/>
  <c r="DI140" i="20"/>
  <c r="DO138" i="20"/>
  <c r="DL138" i="20"/>
  <c r="DO137" i="20"/>
  <c r="DL137" i="20"/>
  <c r="DO136" i="20"/>
  <c r="DL136" i="20"/>
  <c r="DO135" i="20"/>
  <c r="DL135" i="20"/>
  <c r="DO134" i="20"/>
  <c r="DL134" i="20"/>
  <c r="DO133" i="20"/>
  <c r="DL133" i="20"/>
  <c r="DO132" i="20"/>
  <c r="DL132" i="20"/>
  <c r="DO131" i="20"/>
  <c r="DL131" i="20"/>
  <c r="DO130" i="20"/>
  <c r="DL130" i="20"/>
  <c r="DO129" i="20"/>
  <c r="DL129" i="20"/>
  <c r="DO128" i="20"/>
  <c r="DL128" i="20"/>
  <c r="DO127" i="20"/>
  <c r="DL127" i="20"/>
  <c r="DO126" i="20"/>
  <c r="DL126" i="20"/>
  <c r="DO125" i="20"/>
  <c r="DL125" i="20"/>
  <c r="DO124" i="20"/>
  <c r="DL124" i="20"/>
  <c r="DO123" i="20"/>
  <c r="DL123" i="20"/>
  <c r="DO122" i="20"/>
  <c r="DL122" i="20"/>
  <c r="DO121" i="20"/>
  <c r="DL121" i="20"/>
  <c r="DO120" i="20"/>
  <c r="DL120" i="20"/>
  <c r="DO119" i="20"/>
  <c r="DI145" i="20" s="1"/>
  <c r="DL119" i="20"/>
  <c r="DI142" i="20" s="1"/>
  <c r="DO114" i="20"/>
  <c r="DM114" i="20"/>
  <c r="DL114" i="20"/>
  <c r="DO113" i="20"/>
  <c r="DM113" i="20"/>
  <c r="DN113" i="20" s="1"/>
  <c r="DL113" i="20"/>
  <c r="DO112" i="20"/>
  <c r="DM112" i="20"/>
  <c r="DN112" i="20" s="1"/>
  <c r="DL112" i="20"/>
  <c r="DO111" i="20"/>
  <c r="DM111" i="20"/>
  <c r="DN111" i="20" s="1"/>
  <c r="DL111" i="20"/>
  <c r="DO110" i="20"/>
  <c r="DM110" i="20"/>
  <c r="DN110" i="20" s="1"/>
  <c r="DL110" i="20"/>
  <c r="DN107" i="20"/>
  <c r="DM107" i="20"/>
  <c r="DL107" i="20"/>
  <c r="DN106" i="20"/>
  <c r="DM106" i="20"/>
  <c r="DL106" i="20"/>
  <c r="DI106" i="20"/>
  <c r="DN105" i="20"/>
  <c r="DM105" i="20"/>
  <c r="DL105" i="20"/>
  <c r="DN104" i="20"/>
  <c r="DM104" i="20"/>
  <c r="DL104" i="20"/>
  <c r="DN103" i="20"/>
  <c r="DO103" i="20" s="1"/>
  <c r="DM103" i="20"/>
  <c r="DL103" i="20"/>
  <c r="DI103" i="20"/>
  <c r="DN114" i="20" s="1"/>
  <c r="DI102" i="20"/>
  <c r="DO100" i="20"/>
  <c r="DL100" i="20"/>
  <c r="DO99" i="20"/>
  <c r="DL99" i="20"/>
  <c r="DO98" i="20"/>
  <c r="DL98" i="20"/>
  <c r="DO97" i="20"/>
  <c r="DL97" i="20"/>
  <c r="DO96" i="20"/>
  <c r="DL96" i="20"/>
  <c r="DO95" i="20"/>
  <c r="DL95" i="20"/>
  <c r="DO94" i="20"/>
  <c r="DL94" i="20"/>
  <c r="DO93" i="20"/>
  <c r="DL93" i="20"/>
  <c r="DO92" i="20"/>
  <c r="DL92" i="20"/>
  <c r="DO91" i="20"/>
  <c r="DL91" i="20"/>
  <c r="DO90" i="20"/>
  <c r="DL90" i="20"/>
  <c r="DO89" i="20"/>
  <c r="DL89" i="20"/>
  <c r="DO88" i="20"/>
  <c r="DL88" i="20"/>
  <c r="DO87" i="20"/>
  <c r="DL87" i="20"/>
  <c r="DO86" i="20"/>
  <c r="DL86" i="20"/>
  <c r="DO85" i="20"/>
  <c r="DL85" i="20"/>
  <c r="DO84" i="20"/>
  <c r="DL84" i="20"/>
  <c r="DO83" i="20"/>
  <c r="DL83" i="20"/>
  <c r="DO82" i="20"/>
  <c r="DL82" i="20"/>
  <c r="DO81" i="20"/>
  <c r="DI107" i="20" s="1"/>
  <c r="DL81" i="20"/>
  <c r="DI104" i="20" s="1"/>
  <c r="DO76" i="20"/>
  <c r="DM76" i="20"/>
  <c r="DL76" i="20"/>
  <c r="DO75" i="20"/>
  <c r="DM75" i="20"/>
  <c r="DL75" i="20"/>
  <c r="DO74" i="20"/>
  <c r="DM74" i="20"/>
  <c r="DL74" i="20"/>
  <c r="DO73" i="20"/>
  <c r="DM73" i="20"/>
  <c r="DL73" i="20"/>
  <c r="DO72" i="20"/>
  <c r="DM72" i="20"/>
  <c r="DN72" i="20" s="1"/>
  <c r="DL72" i="20"/>
  <c r="DN69" i="20"/>
  <c r="DM69" i="20"/>
  <c r="DL69" i="20"/>
  <c r="DN68" i="20"/>
  <c r="DM68" i="20"/>
  <c r="DL68" i="20"/>
  <c r="DI68" i="20"/>
  <c r="DN67" i="20"/>
  <c r="DM67" i="20"/>
  <c r="DL67" i="20"/>
  <c r="DN66" i="20"/>
  <c r="DM66" i="20"/>
  <c r="DL66" i="20"/>
  <c r="DN65" i="20"/>
  <c r="DO65" i="20" s="1"/>
  <c r="DM65" i="20"/>
  <c r="DL65" i="20"/>
  <c r="DI65" i="20"/>
  <c r="DN76" i="20" s="1"/>
  <c r="DI64" i="20"/>
  <c r="DO62" i="20"/>
  <c r="DL62" i="20"/>
  <c r="DO61" i="20"/>
  <c r="DL61" i="20"/>
  <c r="DO60" i="20"/>
  <c r="DL60" i="20"/>
  <c r="DO59" i="20"/>
  <c r="DL59" i="20"/>
  <c r="DO58" i="20"/>
  <c r="DL58" i="20"/>
  <c r="DO57" i="20"/>
  <c r="DL57" i="20"/>
  <c r="DO56" i="20"/>
  <c r="DL56" i="20"/>
  <c r="DO55" i="20"/>
  <c r="DL55" i="20"/>
  <c r="DO54" i="20"/>
  <c r="DL54" i="20"/>
  <c r="DO53" i="20"/>
  <c r="DL53" i="20"/>
  <c r="DO52" i="20"/>
  <c r="DL52" i="20"/>
  <c r="DO51" i="20"/>
  <c r="DL51" i="20"/>
  <c r="DO50" i="20"/>
  <c r="DL50" i="20"/>
  <c r="DO49" i="20"/>
  <c r="DL49" i="20"/>
  <c r="DO48" i="20"/>
  <c r="DL48" i="20"/>
  <c r="DO47" i="20"/>
  <c r="DL47" i="20"/>
  <c r="DO46" i="20"/>
  <c r="DL46" i="20"/>
  <c r="DO45" i="20"/>
  <c r="DL45" i="20"/>
  <c r="DO44" i="20"/>
  <c r="DL44" i="20"/>
  <c r="DO43" i="20"/>
  <c r="DI69" i="20" s="1"/>
  <c r="DL43" i="20"/>
  <c r="DI66" i="20" s="1"/>
  <c r="DO38" i="20"/>
  <c r="DM38" i="20"/>
  <c r="DN38" i="20" s="1"/>
  <c r="DL38" i="20"/>
  <c r="DO37" i="20"/>
  <c r="DM37" i="20"/>
  <c r="DN37" i="20" s="1"/>
  <c r="DL37" i="20"/>
  <c r="DO36" i="20"/>
  <c r="DM36" i="20"/>
  <c r="DN36" i="20" s="1"/>
  <c r="DL36" i="20"/>
  <c r="DO35" i="20"/>
  <c r="DM35" i="20"/>
  <c r="DN35" i="20" s="1"/>
  <c r="DL35" i="20"/>
  <c r="DO34" i="20"/>
  <c r="DM34" i="20"/>
  <c r="DN34" i="20" s="1"/>
  <c r="DL34" i="20"/>
  <c r="DN31" i="20"/>
  <c r="DM31" i="20"/>
  <c r="DL31" i="20"/>
  <c r="DN30" i="20"/>
  <c r="DM30" i="20"/>
  <c r="DL30" i="20"/>
  <c r="DI30" i="20"/>
  <c r="DN29" i="20"/>
  <c r="DM29" i="20"/>
  <c r="DL29" i="20"/>
  <c r="DN28" i="20"/>
  <c r="DM28" i="20"/>
  <c r="DL28" i="20"/>
  <c r="DN27" i="20"/>
  <c r="DM27" i="20"/>
  <c r="DL27" i="20"/>
  <c r="DI27" i="20"/>
  <c r="DI26" i="20"/>
  <c r="DO24" i="20"/>
  <c r="DL24" i="20"/>
  <c r="DO23" i="20"/>
  <c r="DL23" i="20"/>
  <c r="DO22" i="20"/>
  <c r="DL22" i="20"/>
  <c r="DO21" i="20"/>
  <c r="DL21" i="20"/>
  <c r="DO20" i="20"/>
  <c r="DL20" i="20"/>
  <c r="DO19" i="20"/>
  <c r="DL19" i="20"/>
  <c r="DO18" i="20"/>
  <c r="DL18" i="20"/>
  <c r="DO17" i="20"/>
  <c r="DL17" i="20"/>
  <c r="DO16" i="20"/>
  <c r="DL16" i="20"/>
  <c r="DO15" i="20"/>
  <c r="DL15" i="20"/>
  <c r="DO14" i="20"/>
  <c r="DL14" i="20"/>
  <c r="DO13" i="20"/>
  <c r="DL13" i="20"/>
  <c r="DO12" i="20"/>
  <c r="DL12" i="20"/>
  <c r="DO11" i="20"/>
  <c r="DL11" i="20"/>
  <c r="DO10" i="20"/>
  <c r="DL10" i="20"/>
  <c r="DO9" i="20"/>
  <c r="DL9" i="20"/>
  <c r="DO8" i="20"/>
  <c r="DL8" i="20"/>
  <c r="DO7" i="20"/>
  <c r="DL7" i="20"/>
  <c r="DO6" i="20"/>
  <c r="DL6" i="20"/>
  <c r="DO5" i="20"/>
  <c r="DI31" i="20" s="1"/>
  <c r="DL5" i="20"/>
  <c r="DI28" i="20" s="1"/>
  <c r="CZ190" i="20"/>
  <c r="CX190" i="20"/>
  <c r="CY190" i="20" s="1"/>
  <c r="CW190" i="20"/>
  <c r="CZ189" i="20"/>
  <c r="CX189" i="20"/>
  <c r="CY189" i="20" s="1"/>
  <c r="CW189" i="20"/>
  <c r="CZ188" i="20"/>
  <c r="CX188" i="20"/>
  <c r="CY188" i="20" s="1"/>
  <c r="CW188" i="20"/>
  <c r="CZ187" i="20"/>
  <c r="CX187" i="20"/>
  <c r="CY187" i="20" s="1"/>
  <c r="CW187" i="20"/>
  <c r="CZ186" i="20"/>
  <c r="CX186" i="20"/>
  <c r="CY186" i="20" s="1"/>
  <c r="CW186" i="20"/>
  <c r="CY183" i="20"/>
  <c r="CX183" i="20"/>
  <c r="CW183" i="20"/>
  <c r="CY182" i="20"/>
  <c r="CX182" i="20"/>
  <c r="CW182" i="20"/>
  <c r="CT182" i="20"/>
  <c r="CY181" i="20"/>
  <c r="CX181" i="20"/>
  <c r="CW181" i="20"/>
  <c r="CY180" i="20"/>
  <c r="CX180" i="20"/>
  <c r="CW180" i="20"/>
  <c r="CY179" i="20"/>
  <c r="CX179" i="20"/>
  <c r="CW179" i="20"/>
  <c r="CT179" i="20"/>
  <c r="CT178" i="20"/>
  <c r="CZ176" i="20"/>
  <c r="CW176" i="20"/>
  <c r="CZ175" i="20"/>
  <c r="CW175" i="20"/>
  <c r="CZ174" i="20"/>
  <c r="CW174" i="20"/>
  <c r="CZ173" i="20"/>
  <c r="CW173" i="20"/>
  <c r="CZ172" i="20"/>
  <c r="CW172" i="20"/>
  <c r="CZ171" i="20"/>
  <c r="CW171" i="20"/>
  <c r="CZ170" i="20"/>
  <c r="CW170" i="20"/>
  <c r="CZ169" i="20"/>
  <c r="CW169" i="20"/>
  <c r="CZ168" i="20"/>
  <c r="CW168" i="20"/>
  <c r="CZ167" i="20"/>
  <c r="CW167" i="20"/>
  <c r="CZ166" i="20"/>
  <c r="CW166" i="20"/>
  <c r="CZ165" i="20"/>
  <c r="CW165" i="20"/>
  <c r="CZ164" i="20"/>
  <c r="CW164" i="20"/>
  <c r="CZ163" i="20"/>
  <c r="CW163" i="20"/>
  <c r="CZ162" i="20"/>
  <c r="CW162" i="20"/>
  <c r="CZ161" i="20"/>
  <c r="CW161" i="20"/>
  <c r="CZ160" i="20"/>
  <c r="CW160" i="20"/>
  <c r="CZ159" i="20"/>
  <c r="CW159" i="20"/>
  <c r="CZ158" i="20"/>
  <c r="CW158" i="20"/>
  <c r="CZ157" i="20"/>
  <c r="CT183" i="20" s="1"/>
  <c r="CW157" i="20"/>
  <c r="CT180" i="20" s="1"/>
  <c r="CZ152" i="20"/>
  <c r="CX152" i="20"/>
  <c r="CW152" i="20"/>
  <c r="CZ151" i="20"/>
  <c r="CX151" i="20"/>
  <c r="CW151" i="20"/>
  <c r="CZ150" i="20"/>
  <c r="CX150" i="20"/>
  <c r="CW150" i="20"/>
  <c r="CZ149" i="20"/>
  <c r="CX149" i="20"/>
  <c r="CY149" i="20" s="1"/>
  <c r="CW149" i="20"/>
  <c r="CZ148" i="20"/>
  <c r="CX148" i="20"/>
  <c r="CY148" i="20" s="1"/>
  <c r="CW148" i="20"/>
  <c r="CY145" i="20"/>
  <c r="CX145" i="20"/>
  <c r="CW145" i="20"/>
  <c r="CY144" i="20"/>
  <c r="CZ144" i="20" s="1"/>
  <c r="CX144" i="20"/>
  <c r="CW144" i="20"/>
  <c r="CT144" i="20"/>
  <c r="CY143" i="20"/>
  <c r="CX143" i="20"/>
  <c r="CW143" i="20"/>
  <c r="CY142" i="20"/>
  <c r="CZ142" i="20" s="1"/>
  <c r="CX142" i="20"/>
  <c r="CW142" i="20"/>
  <c r="CY141" i="20"/>
  <c r="CZ141" i="20" s="1"/>
  <c r="CX141" i="20"/>
  <c r="CW141" i="20"/>
  <c r="CT141" i="20"/>
  <c r="CY152" i="20" s="1"/>
  <c r="CT140" i="20"/>
  <c r="CZ138" i="20"/>
  <c r="CW138" i="20"/>
  <c r="CZ137" i="20"/>
  <c r="CW137" i="20"/>
  <c r="CZ136" i="20"/>
  <c r="CW136" i="20"/>
  <c r="CZ135" i="20"/>
  <c r="CW135" i="20"/>
  <c r="CZ134" i="20"/>
  <c r="CW134" i="20"/>
  <c r="CZ133" i="20"/>
  <c r="CW133" i="20"/>
  <c r="CZ132" i="20"/>
  <c r="CW132" i="20"/>
  <c r="CZ131" i="20"/>
  <c r="CW131" i="20"/>
  <c r="CZ130" i="20"/>
  <c r="CW130" i="20"/>
  <c r="CZ129" i="20"/>
  <c r="CW129" i="20"/>
  <c r="CZ128" i="20"/>
  <c r="CW128" i="20"/>
  <c r="CZ127" i="20"/>
  <c r="CW127" i="20"/>
  <c r="CZ126" i="20"/>
  <c r="CW126" i="20"/>
  <c r="CZ125" i="20"/>
  <c r="CW125" i="20"/>
  <c r="CZ124" i="20"/>
  <c r="CW124" i="20"/>
  <c r="CZ123" i="20"/>
  <c r="CW123" i="20"/>
  <c r="CZ122" i="20"/>
  <c r="CW122" i="20"/>
  <c r="CZ121" i="20"/>
  <c r="CW121" i="20"/>
  <c r="CZ120" i="20"/>
  <c r="CW120" i="20"/>
  <c r="CZ119" i="20"/>
  <c r="CT145" i="20" s="1"/>
  <c r="CW119" i="20"/>
  <c r="CT142" i="20" s="1"/>
  <c r="CZ114" i="20"/>
  <c r="CX114" i="20"/>
  <c r="CY114" i="20" s="1"/>
  <c r="CW114" i="20"/>
  <c r="CZ113" i="20"/>
  <c r="CX113" i="20"/>
  <c r="CY113" i="20" s="1"/>
  <c r="CW113" i="20"/>
  <c r="CZ112" i="20"/>
  <c r="CX112" i="20"/>
  <c r="CY112" i="20" s="1"/>
  <c r="CW112" i="20"/>
  <c r="CZ111" i="20"/>
  <c r="CX111" i="20"/>
  <c r="CY111" i="20" s="1"/>
  <c r="CW111" i="20"/>
  <c r="CZ110" i="20"/>
  <c r="CX110" i="20"/>
  <c r="CY110" i="20" s="1"/>
  <c r="CW110" i="20"/>
  <c r="CY107" i="20"/>
  <c r="CX107" i="20"/>
  <c r="CW107" i="20"/>
  <c r="CY106" i="20"/>
  <c r="CX106" i="20"/>
  <c r="CW106" i="20"/>
  <c r="CT106" i="20"/>
  <c r="CY105" i="20"/>
  <c r="CX105" i="20"/>
  <c r="CW105" i="20"/>
  <c r="CY104" i="20"/>
  <c r="CX104" i="20"/>
  <c r="CW104" i="20"/>
  <c r="CY103" i="20"/>
  <c r="CZ103" i="20" s="1"/>
  <c r="CX103" i="20"/>
  <c r="CW103" i="20"/>
  <c r="CT103" i="20"/>
  <c r="CT102" i="20"/>
  <c r="CZ100" i="20"/>
  <c r="CW100" i="20"/>
  <c r="CZ99" i="20"/>
  <c r="CW99" i="20"/>
  <c r="CZ98" i="20"/>
  <c r="CW98" i="20"/>
  <c r="CZ97" i="20"/>
  <c r="CW97" i="20"/>
  <c r="CZ96" i="20"/>
  <c r="CW96" i="20"/>
  <c r="CZ95" i="20"/>
  <c r="CW95" i="20"/>
  <c r="CZ94" i="20"/>
  <c r="CW94" i="20"/>
  <c r="CZ93" i="20"/>
  <c r="CW93" i="20"/>
  <c r="CZ92" i="20"/>
  <c r="CW92" i="20"/>
  <c r="CZ91" i="20"/>
  <c r="CW91" i="20"/>
  <c r="CZ90" i="20"/>
  <c r="CW90" i="20"/>
  <c r="CZ89" i="20"/>
  <c r="CW89" i="20"/>
  <c r="CZ88" i="20"/>
  <c r="CW88" i="20"/>
  <c r="CZ87" i="20"/>
  <c r="CW87" i="20"/>
  <c r="CZ86" i="20"/>
  <c r="CW86" i="20"/>
  <c r="CZ85" i="20"/>
  <c r="CW85" i="20"/>
  <c r="CZ84" i="20"/>
  <c r="CW84" i="20"/>
  <c r="CZ83" i="20"/>
  <c r="CW83" i="20"/>
  <c r="CZ82" i="20"/>
  <c r="CW82" i="20"/>
  <c r="CZ81" i="20"/>
  <c r="CT107" i="20" s="1"/>
  <c r="CW81" i="20"/>
  <c r="CT104" i="20" s="1"/>
  <c r="CZ76" i="20"/>
  <c r="CX76" i="20"/>
  <c r="CW76" i="20"/>
  <c r="CZ75" i="20"/>
  <c r="CX75" i="20"/>
  <c r="CW75" i="20"/>
  <c r="CZ74" i="20"/>
  <c r="CX74" i="20"/>
  <c r="CW74" i="20"/>
  <c r="CZ73" i="20"/>
  <c r="CX73" i="20"/>
  <c r="CW73" i="20"/>
  <c r="CZ72" i="20"/>
  <c r="CX72" i="20"/>
  <c r="CW72" i="20"/>
  <c r="CY69" i="20"/>
  <c r="CX69" i="20"/>
  <c r="CW69" i="20"/>
  <c r="CY68" i="20"/>
  <c r="CX68" i="20"/>
  <c r="CW68" i="20"/>
  <c r="CT68" i="20"/>
  <c r="CY67" i="20"/>
  <c r="CX67" i="20"/>
  <c r="CW67" i="20"/>
  <c r="CY66" i="20"/>
  <c r="CX66" i="20"/>
  <c r="CW66" i="20"/>
  <c r="CY65" i="20"/>
  <c r="CX65" i="20"/>
  <c r="CW65" i="20"/>
  <c r="CT65" i="20"/>
  <c r="CY76" i="20" s="1"/>
  <c r="CT64" i="20"/>
  <c r="CZ62" i="20"/>
  <c r="CW62" i="20"/>
  <c r="CZ61" i="20"/>
  <c r="CW61" i="20"/>
  <c r="CZ60" i="20"/>
  <c r="CW60" i="20"/>
  <c r="CZ59" i="20"/>
  <c r="CW59" i="20"/>
  <c r="CZ58" i="20"/>
  <c r="CW58" i="20"/>
  <c r="CZ57" i="20"/>
  <c r="CW57" i="20"/>
  <c r="CZ56" i="20"/>
  <c r="CW56" i="20"/>
  <c r="CZ55" i="20"/>
  <c r="CW55" i="20"/>
  <c r="CZ54" i="20"/>
  <c r="CW54" i="20"/>
  <c r="CZ53" i="20"/>
  <c r="CW53" i="20"/>
  <c r="CZ52" i="20"/>
  <c r="CW52" i="20"/>
  <c r="CZ51" i="20"/>
  <c r="CW51" i="20"/>
  <c r="CZ50" i="20"/>
  <c r="CW50" i="20"/>
  <c r="CZ49" i="20"/>
  <c r="CW49" i="20"/>
  <c r="CZ48" i="20"/>
  <c r="CW48" i="20"/>
  <c r="CZ47" i="20"/>
  <c r="CW47" i="20"/>
  <c r="CZ46" i="20"/>
  <c r="CW46" i="20"/>
  <c r="CZ45" i="20"/>
  <c r="CW45" i="20"/>
  <c r="CZ44" i="20"/>
  <c r="CW44" i="20"/>
  <c r="CZ43" i="20"/>
  <c r="CT69" i="20" s="1"/>
  <c r="CW43" i="20"/>
  <c r="CT66" i="20" s="1"/>
  <c r="CZ38" i="20"/>
  <c r="CX38" i="20"/>
  <c r="CY38" i="20" s="1"/>
  <c r="CW38" i="20"/>
  <c r="CZ37" i="20"/>
  <c r="CX37" i="20"/>
  <c r="CY37" i="20" s="1"/>
  <c r="CW37" i="20"/>
  <c r="CZ36" i="20"/>
  <c r="CX36" i="20"/>
  <c r="CY36" i="20" s="1"/>
  <c r="CW36" i="20"/>
  <c r="CZ35" i="20"/>
  <c r="CX35" i="20"/>
  <c r="CY35" i="20" s="1"/>
  <c r="CW35" i="20"/>
  <c r="CZ34" i="20"/>
  <c r="CX34" i="20"/>
  <c r="CY34" i="20" s="1"/>
  <c r="CW34" i="20"/>
  <c r="CY31" i="20"/>
  <c r="CX31" i="20"/>
  <c r="CW31" i="20"/>
  <c r="CY30" i="20"/>
  <c r="CX30" i="20"/>
  <c r="CW30" i="20"/>
  <c r="CT30" i="20"/>
  <c r="CY29" i="20"/>
  <c r="CX29" i="20"/>
  <c r="CW29" i="20"/>
  <c r="CY28" i="20"/>
  <c r="CX28" i="20"/>
  <c r="CW28" i="20"/>
  <c r="CY27" i="20"/>
  <c r="CX27" i="20"/>
  <c r="CW27" i="20"/>
  <c r="CT27" i="20"/>
  <c r="CT26" i="20"/>
  <c r="CZ24" i="20"/>
  <c r="CW24" i="20"/>
  <c r="CZ23" i="20"/>
  <c r="CW23" i="20"/>
  <c r="CZ22" i="20"/>
  <c r="CW22" i="20"/>
  <c r="CZ21" i="20"/>
  <c r="CW21" i="20"/>
  <c r="CZ20" i="20"/>
  <c r="CW20" i="20"/>
  <c r="CZ19" i="20"/>
  <c r="CW19" i="20"/>
  <c r="CZ18" i="20"/>
  <c r="CW18" i="20"/>
  <c r="CZ17" i="20"/>
  <c r="CW17" i="20"/>
  <c r="CZ16" i="20"/>
  <c r="CW16" i="20"/>
  <c r="CZ15" i="20"/>
  <c r="CW15" i="20"/>
  <c r="CZ14" i="20"/>
  <c r="CW14" i="20"/>
  <c r="CZ13" i="20"/>
  <c r="CW13" i="20"/>
  <c r="CZ12" i="20"/>
  <c r="CW12" i="20"/>
  <c r="CZ11" i="20"/>
  <c r="CW11" i="20"/>
  <c r="CZ10" i="20"/>
  <c r="CW10" i="20"/>
  <c r="CZ9" i="20"/>
  <c r="CW9" i="20"/>
  <c r="CZ8" i="20"/>
  <c r="CW8" i="20"/>
  <c r="CZ7" i="20"/>
  <c r="CW7" i="20"/>
  <c r="CZ6" i="20"/>
  <c r="CW6" i="20"/>
  <c r="CZ5" i="20"/>
  <c r="CT31" i="20" s="1"/>
  <c r="CW5" i="20"/>
  <c r="CT28" i="20" s="1"/>
  <c r="CK190" i="20"/>
  <c r="CI190" i="20"/>
  <c r="CJ190" i="20" s="1"/>
  <c r="CH190" i="20"/>
  <c r="CK189" i="20"/>
  <c r="CI189" i="20"/>
  <c r="CJ189" i="20" s="1"/>
  <c r="CH189" i="20"/>
  <c r="CK188" i="20"/>
  <c r="CI188" i="20"/>
  <c r="CJ188" i="20" s="1"/>
  <c r="CH188" i="20"/>
  <c r="CK187" i="20"/>
  <c r="CI187" i="20"/>
  <c r="CJ187" i="20" s="1"/>
  <c r="CH187" i="20"/>
  <c r="CK186" i="20"/>
  <c r="CI186" i="20"/>
  <c r="CJ186" i="20" s="1"/>
  <c r="CH186" i="20"/>
  <c r="CJ183" i="20"/>
  <c r="CI183" i="20"/>
  <c r="CH183" i="20"/>
  <c r="CJ182" i="20"/>
  <c r="CI182" i="20"/>
  <c r="CH182" i="20"/>
  <c r="CE182" i="20"/>
  <c r="CJ181" i="20"/>
  <c r="CI181" i="20"/>
  <c r="CH181" i="20"/>
  <c r="CJ180" i="20"/>
  <c r="CI180" i="20"/>
  <c r="CH180" i="20"/>
  <c r="CJ179" i="20"/>
  <c r="CI179" i="20"/>
  <c r="CH179" i="20"/>
  <c r="CE179" i="20"/>
  <c r="CE178" i="20"/>
  <c r="CK176" i="20"/>
  <c r="CH176" i="20"/>
  <c r="CK175" i="20"/>
  <c r="CH175" i="20"/>
  <c r="CK174" i="20"/>
  <c r="CH174" i="20"/>
  <c r="CK173" i="20"/>
  <c r="CH173" i="20"/>
  <c r="CK172" i="20"/>
  <c r="CH172" i="20"/>
  <c r="CK171" i="20"/>
  <c r="CH171" i="20"/>
  <c r="CK170" i="20"/>
  <c r="CH170" i="20"/>
  <c r="CK169" i="20"/>
  <c r="CH169" i="20"/>
  <c r="CK168" i="20"/>
  <c r="CH168" i="20"/>
  <c r="CK167" i="20"/>
  <c r="CH167" i="20"/>
  <c r="CK166" i="20"/>
  <c r="CH166" i="20"/>
  <c r="CK165" i="20"/>
  <c r="CH165" i="20"/>
  <c r="CK164" i="20"/>
  <c r="CH164" i="20"/>
  <c r="CK163" i="20"/>
  <c r="CH163" i="20"/>
  <c r="CK162" i="20"/>
  <c r="CH162" i="20"/>
  <c r="CK161" i="20"/>
  <c r="CH161" i="20"/>
  <c r="CK160" i="20"/>
  <c r="CH160" i="20"/>
  <c r="CK159" i="20"/>
  <c r="CH159" i="20"/>
  <c r="CK158" i="20"/>
  <c r="CH158" i="20"/>
  <c r="CK157" i="20"/>
  <c r="CE183" i="20" s="1"/>
  <c r="CH157" i="20"/>
  <c r="CE180" i="20" s="1"/>
  <c r="CK152" i="20"/>
  <c r="CI152" i="20"/>
  <c r="CH152" i="20"/>
  <c r="CK151" i="20"/>
  <c r="CI151" i="20"/>
  <c r="CH151" i="20"/>
  <c r="CK150" i="20"/>
  <c r="CI150" i="20"/>
  <c r="CH150" i="20"/>
  <c r="CK149" i="20"/>
  <c r="CI149" i="20"/>
  <c r="CJ149" i="20" s="1"/>
  <c r="CH149" i="20"/>
  <c r="CK148" i="20"/>
  <c r="CI148" i="20"/>
  <c r="CJ148" i="20" s="1"/>
  <c r="CH148" i="20"/>
  <c r="CJ145" i="20"/>
  <c r="CI145" i="20"/>
  <c r="CH145" i="20"/>
  <c r="CJ144" i="20"/>
  <c r="CK144" i="20" s="1"/>
  <c r="CI144" i="20"/>
  <c r="CH144" i="20"/>
  <c r="CE144" i="20"/>
  <c r="CJ143" i="20"/>
  <c r="CI143" i="20"/>
  <c r="CH143" i="20"/>
  <c r="CJ142" i="20"/>
  <c r="CK142" i="20" s="1"/>
  <c r="CI142" i="20"/>
  <c r="CH142" i="20"/>
  <c r="CJ141" i="20"/>
  <c r="CK141" i="20" s="1"/>
  <c r="CI141" i="20"/>
  <c r="CH141" i="20"/>
  <c r="CE141" i="20"/>
  <c r="CJ152" i="20" s="1"/>
  <c r="CE140" i="20"/>
  <c r="CK138" i="20"/>
  <c r="CH138" i="20"/>
  <c r="CK137" i="20"/>
  <c r="CH137" i="20"/>
  <c r="CK136" i="20"/>
  <c r="CH136" i="20"/>
  <c r="CK135" i="20"/>
  <c r="CH135" i="20"/>
  <c r="CK134" i="20"/>
  <c r="CH134" i="20"/>
  <c r="CK133" i="20"/>
  <c r="CH133" i="20"/>
  <c r="CK132" i="20"/>
  <c r="CH132" i="20"/>
  <c r="CK131" i="20"/>
  <c r="CH131" i="20"/>
  <c r="CK130" i="20"/>
  <c r="CH130" i="20"/>
  <c r="CK129" i="20"/>
  <c r="CH129" i="20"/>
  <c r="CK128" i="20"/>
  <c r="CH128" i="20"/>
  <c r="CK127" i="20"/>
  <c r="CH127" i="20"/>
  <c r="CK126" i="20"/>
  <c r="CH126" i="20"/>
  <c r="CK125" i="20"/>
  <c r="CH125" i="20"/>
  <c r="CK124" i="20"/>
  <c r="CH124" i="20"/>
  <c r="CK123" i="20"/>
  <c r="CH123" i="20"/>
  <c r="CK122" i="20"/>
  <c r="CH122" i="20"/>
  <c r="CK121" i="20"/>
  <c r="CH121" i="20"/>
  <c r="CK120" i="20"/>
  <c r="CH120" i="20"/>
  <c r="CK119" i="20"/>
  <c r="CE145" i="20" s="1"/>
  <c r="CH119" i="20"/>
  <c r="CE142" i="20" s="1"/>
  <c r="CK114" i="20"/>
  <c r="CI114" i="20"/>
  <c r="CJ114" i="20" s="1"/>
  <c r="CH114" i="20"/>
  <c r="CK113" i="20"/>
  <c r="CI113" i="20"/>
  <c r="CJ113" i="20" s="1"/>
  <c r="CH113" i="20"/>
  <c r="CK112" i="20"/>
  <c r="CI112" i="20"/>
  <c r="CJ112" i="20" s="1"/>
  <c r="CH112" i="20"/>
  <c r="CK111" i="20"/>
  <c r="CI111" i="20"/>
  <c r="CJ111" i="20" s="1"/>
  <c r="CH111" i="20"/>
  <c r="CK110" i="20"/>
  <c r="CI110" i="20"/>
  <c r="CJ110" i="20" s="1"/>
  <c r="CH110" i="20"/>
  <c r="CJ107" i="20"/>
  <c r="CI107" i="20"/>
  <c r="CH107" i="20"/>
  <c r="CJ106" i="20"/>
  <c r="CI106" i="20"/>
  <c r="CH106" i="20"/>
  <c r="CE106" i="20"/>
  <c r="CJ105" i="20"/>
  <c r="CI105" i="20"/>
  <c r="CH105" i="20"/>
  <c r="CJ104" i="20"/>
  <c r="CI104" i="20"/>
  <c r="CH104" i="20"/>
  <c r="CJ103" i="20"/>
  <c r="CK103" i="20" s="1"/>
  <c r="CI103" i="20"/>
  <c r="CH103" i="20"/>
  <c r="CE103" i="20"/>
  <c r="CE102" i="20"/>
  <c r="CK100" i="20"/>
  <c r="CH100" i="20"/>
  <c r="CK99" i="20"/>
  <c r="CH99" i="20"/>
  <c r="CK98" i="20"/>
  <c r="CH98" i="20"/>
  <c r="CK97" i="20"/>
  <c r="CH97" i="20"/>
  <c r="CK96" i="20"/>
  <c r="CH96" i="20"/>
  <c r="CK95" i="20"/>
  <c r="CH95" i="20"/>
  <c r="CK94" i="20"/>
  <c r="CH94" i="20"/>
  <c r="CK93" i="20"/>
  <c r="CH93" i="20"/>
  <c r="CK92" i="20"/>
  <c r="CH92" i="20"/>
  <c r="CK91" i="20"/>
  <c r="CH91" i="20"/>
  <c r="CK90" i="20"/>
  <c r="CH90" i="20"/>
  <c r="CK89" i="20"/>
  <c r="CH89" i="20"/>
  <c r="CK88" i="20"/>
  <c r="CH88" i="20"/>
  <c r="CK87" i="20"/>
  <c r="CH87" i="20"/>
  <c r="CK86" i="20"/>
  <c r="CH86" i="20"/>
  <c r="CK85" i="20"/>
  <c r="CH85" i="20"/>
  <c r="CK84" i="20"/>
  <c r="CH84" i="20"/>
  <c r="CK83" i="20"/>
  <c r="CH83" i="20"/>
  <c r="CK82" i="20"/>
  <c r="CH82" i="20"/>
  <c r="CK81" i="20"/>
  <c r="CE107" i="20" s="1"/>
  <c r="CH81" i="20"/>
  <c r="CE104" i="20" s="1"/>
  <c r="CK76" i="20"/>
  <c r="CI76" i="20"/>
  <c r="CH76" i="20"/>
  <c r="CK75" i="20"/>
  <c r="CI75" i="20"/>
  <c r="CH75" i="20"/>
  <c r="CK74" i="20"/>
  <c r="CI74" i="20"/>
  <c r="CH74" i="20"/>
  <c r="CK73" i="20"/>
  <c r="CI73" i="20"/>
  <c r="CH73" i="20"/>
  <c r="CK72" i="20"/>
  <c r="CI72" i="20"/>
  <c r="CH72" i="20"/>
  <c r="CJ69" i="20"/>
  <c r="CI69" i="20"/>
  <c r="CH69" i="20"/>
  <c r="CJ68" i="20"/>
  <c r="CI68" i="20"/>
  <c r="CH68" i="20"/>
  <c r="CE68" i="20"/>
  <c r="CJ67" i="20"/>
  <c r="CI67" i="20"/>
  <c r="CH67" i="20"/>
  <c r="CJ66" i="20"/>
  <c r="CI66" i="20"/>
  <c r="CH66" i="20"/>
  <c r="CJ65" i="20"/>
  <c r="CI65" i="20"/>
  <c r="CH65" i="20"/>
  <c r="CE65" i="20"/>
  <c r="CJ76" i="20" s="1"/>
  <c r="CE64" i="20"/>
  <c r="CK62" i="20"/>
  <c r="CH62" i="20"/>
  <c r="CK61" i="20"/>
  <c r="CH61" i="20"/>
  <c r="CK60" i="20"/>
  <c r="CH60" i="20"/>
  <c r="CK59" i="20"/>
  <c r="CH59" i="20"/>
  <c r="CK58" i="20"/>
  <c r="CH58" i="20"/>
  <c r="CK57" i="20"/>
  <c r="CH57" i="20"/>
  <c r="CK56" i="20"/>
  <c r="CH56" i="20"/>
  <c r="CK55" i="20"/>
  <c r="CH55" i="20"/>
  <c r="CK54" i="20"/>
  <c r="CH54" i="20"/>
  <c r="CK53" i="20"/>
  <c r="CH53" i="20"/>
  <c r="CK52" i="20"/>
  <c r="CH52" i="20"/>
  <c r="CK51" i="20"/>
  <c r="CH51" i="20"/>
  <c r="CK50" i="20"/>
  <c r="CH50" i="20"/>
  <c r="CK49" i="20"/>
  <c r="CH49" i="20"/>
  <c r="CK48" i="20"/>
  <c r="CH48" i="20"/>
  <c r="CK47" i="20"/>
  <c r="CH47" i="20"/>
  <c r="CK46" i="20"/>
  <c r="CH46" i="20"/>
  <c r="CK45" i="20"/>
  <c r="CH45" i="20"/>
  <c r="CK44" i="20"/>
  <c r="CH44" i="20"/>
  <c r="CK43" i="20"/>
  <c r="CE69" i="20" s="1"/>
  <c r="CH43" i="20"/>
  <c r="CE66" i="20" s="1"/>
  <c r="CK38" i="20"/>
  <c r="CI38" i="20"/>
  <c r="CJ38" i="20" s="1"/>
  <c r="CH38" i="20"/>
  <c r="CK37" i="20"/>
  <c r="CI37" i="20"/>
  <c r="CJ37" i="20" s="1"/>
  <c r="CH37" i="20"/>
  <c r="CK36" i="20"/>
  <c r="CI36" i="20"/>
  <c r="CJ36" i="20" s="1"/>
  <c r="CH36" i="20"/>
  <c r="CK35" i="20"/>
  <c r="CI35" i="20"/>
  <c r="CJ35" i="20" s="1"/>
  <c r="CH35" i="20"/>
  <c r="CK34" i="20"/>
  <c r="CI34" i="20"/>
  <c r="CJ34" i="20" s="1"/>
  <c r="CH34" i="20"/>
  <c r="CJ31" i="20"/>
  <c r="CI31" i="20"/>
  <c r="CH31" i="20"/>
  <c r="CJ30" i="20"/>
  <c r="CI30" i="20"/>
  <c r="CH30" i="20"/>
  <c r="CE30" i="20"/>
  <c r="CJ29" i="20"/>
  <c r="CI29" i="20"/>
  <c r="CH29" i="20"/>
  <c r="CJ28" i="20"/>
  <c r="CI28" i="20"/>
  <c r="CH28" i="20"/>
  <c r="CJ27" i="20"/>
  <c r="CI27" i="20"/>
  <c r="CH27" i="20"/>
  <c r="CE27" i="20"/>
  <c r="CE26" i="20"/>
  <c r="CK24" i="20"/>
  <c r="CH24" i="20"/>
  <c r="CK23" i="20"/>
  <c r="CH23" i="20"/>
  <c r="CK22" i="20"/>
  <c r="CH22" i="20"/>
  <c r="CK21" i="20"/>
  <c r="CH21" i="20"/>
  <c r="CK20" i="20"/>
  <c r="CH20" i="20"/>
  <c r="CK19" i="20"/>
  <c r="CH19" i="20"/>
  <c r="CK18" i="20"/>
  <c r="CH18" i="20"/>
  <c r="CK17" i="20"/>
  <c r="CH17" i="20"/>
  <c r="CK16" i="20"/>
  <c r="CH16" i="20"/>
  <c r="CK15" i="20"/>
  <c r="CH15" i="20"/>
  <c r="CK14" i="20"/>
  <c r="CH14" i="20"/>
  <c r="CK13" i="20"/>
  <c r="CH13" i="20"/>
  <c r="CK12" i="20"/>
  <c r="CH12" i="20"/>
  <c r="CK11" i="20"/>
  <c r="CH11" i="20"/>
  <c r="CK10" i="20"/>
  <c r="CH10" i="20"/>
  <c r="CK9" i="20"/>
  <c r="CH9" i="20"/>
  <c r="CK8" i="20"/>
  <c r="CH8" i="20"/>
  <c r="CK7" i="20"/>
  <c r="CH7" i="20"/>
  <c r="CK6" i="20"/>
  <c r="CH6" i="20"/>
  <c r="CK5" i="20"/>
  <c r="CE31" i="20" s="1"/>
  <c r="CH5" i="20"/>
  <c r="CE28" i="20" s="1"/>
  <c r="BV190" i="20"/>
  <c r="BT190" i="20"/>
  <c r="BU190" i="20" s="1"/>
  <c r="BS190" i="20"/>
  <c r="BV189" i="20"/>
  <c r="BT189" i="20"/>
  <c r="BU189" i="20" s="1"/>
  <c r="BS189" i="20"/>
  <c r="BV188" i="20"/>
  <c r="BT188" i="20"/>
  <c r="BU188" i="20" s="1"/>
  <c r="BS188" i="20"/>
  <c r="BV187" i="20"/>
  <c r="BT187" i="20"/>
  <c r="BU187" i="20" s="1"/>
  <c r="BS187" i="20"/>
  <c r="BV186" i="20"/>
  <c r="BT186" i="20"/>
  <c r="BU186" i="20" s="1"/>
  <c r="BS186" i="20"/>
  <c r="BU183" i="20"/>
  <c r="BT183" i="20"/>
  <c r="BS183" i="20"/>
  <c r="BU182" i="20"/>
  <c r="BT182" i="20"/>
  <c r="BS182" i="20"/>
  <c r="BP182" i="20"/>
  <c r="BU181" i="20"/>
  <c r="BT181" i="20"/>
  <c r="BS181" i="20"/>
  <c r="BU180" i="20"/>
  <c r="BT180" i="20"/>
  <c r="BS180" i="20"/>
  <c r="BU179" i="20"/>
  <c r="BT179" i="20"/>
  <c r="BS179" i="20"/>
  <c r="BP179" i="20"/>
  <c r="BP178" i="20"/>
  <c r="BV176" i="20"/>
  <c r="BS176" i="20"/>
  <c r="BV175" i="20"/>
  <c r="BS175" i="20"/>
  <c r="BV174" i="20"/>
  <c r="BS174" i="20"/>
  <c r="BV173" i="20"/>
  <c r="BS173" i="20"/>
  <c r="BV172" i="20"/>
  <c r="BS172" i="20"/>
  <c r="BV171" i="20"/>
  <c r="BS171" i="20"/>
  <c r="BV170" i="20"/>
  <c r="BS170" i="20"/>
  <c r="BV169" i="20"/>
  <c r="BS169" i="20"/>
  <c r="BV168" i="20"/>
  <c r="BS168" i="20"/>
  <c r="BV167" i="20"/>
  <c r="BS167" i="20"/>
  <c r="BV166" i="20"/>
  <c r="BS166" i="20"/>
  <c r="BV165" i="20"/>
  <c r="BS165" i="20"/>
  <c r="BV164" i="20"/>
  <c r="BS164" i="20"/>
  <c r="BV163" i="20"/>
  <c r="BS163" i="20"/>
  <c r="BV162" i="20"/>
  <c r="BS162" i="20"/>
  <c r="BV161" i="20"/>
  <c r="BS161" i="20"/>
  <c r="BV160" i="20"/>
  <c r="BS160" i="20"/>
  <c r="BV159" i="20"/>
  <c r="BS159" i="20"/>
  <c r="BV158" i="20"/>
  <c r="BS158" i="20"/>
  <c r="BV157" i="20"/>
  <c r="BP183" i="20" s="1"/>
  <c r="BS157" i="20"/>
  <c r="BP180" i="20" s="1"/>
  <c r="BV152" i="20"/>
  <c r="BT152" i="20"/>
  <c r="BS152" i="20"/>
  <c r="BV151" i="20"/>
  <c r="BT151" i="20"/>
  <c r="BS151" i="20"/>
  <c r="BV150" i="20"/>
  <c r="BT150" i="20"/>
  <c r="BS150" i="20"/>
  <c r="BV149" i="20"/>
  <c r="BT149" i="20"/>
  <c r="BU149" i="20" s="1"/>
  <c r="BS149" i="20"/>
  <c r="BV148" i="20"/>
  <c r="BT148" i="20"/>
  <c r="BU148" i="20" s="1"/>
  <c r="BS148" i="20"/>
  <c r="BU145" i="20"/>
  <c r="BT145" i="20"/>
  <c r="BS145" i="20"/>
  <c r="BU144" i="20"/>
  <c r="BV144" i="20" s="1"/>
  <c r="BT144" i="20"/>
  <c r="BS144" i="20"/>
  <c r="BP144" i="20"/>
  <c r="BU143" i="20"/>
  <c r="BT143" i="20"/>
  <c r="BS143" i="20"/>
  <c r="BU142" i="20"/>
  <c r="BV142" i="20" s="1"/>
  <c r="BT142" i="20"/>
  <c r="BS142" i="20"/>
  <c r="BU141" i="20"/>
  <c r="BV141" i="20" s="1"/>
  <c r="BT141" i="20"/>
  <c r="BS141" i="20"/>
  <c r="BP141" i="20"/>
  <c r="BU152" i="20" s="1"/>
  <c r="BP140" i="20"/>
  <c r="BV138" i="20"/>
  <c r="BS138" i="20"/>
  <c r="BV137" i="20"/>
  <c r="BS137" i="20"/>
  <c r="BV136" i="20"/>
  <c r="BS136" i="20"/>
  <c r="BV135" i="20"/>
  <c r="BS135" i="20"/>
  <c r="BV134" i="20"/>
  <c r="BS134" i="20"/>
  <c r="BV133" i="20"/>
  <c r="BS133" i="20"/>
  <c r="BV132" i="20"/>
  <c r="BS132" i="20"/>
  <c r="BV131" i="20"/>
  <c r="BS131" i="20"/>
  <c r="BV130" i="20"/>
  <c r="BS130" i="20"/>
  <c r="BV129" i="20"/>
  <c r="BS129" i="20"/>
  <c r="BV128" i="20"/>
  <c r="BS128" i="20"/>
  <c r="BV127" i="20"/>
  <c r="BS127" i="20"/>
  <c r="BV126" i="20"/>
  <c r="BS126" i="20"/>
  <c r="BV125" i="20"/>
  <c r="BS125" i="20"/>
  <c r="BV124" i="20"/>
  <c r="BS124" i="20"/>
  <c r="BV123" i="20"/>
  <c r="BS123" i="20"/>
  <c r="BV122" i="20"/>
  <c r="BS122" i="20"/>
  <c r="BV121" i="20"/>
  <c r="BS121" i="20"/>
  <c r="BV120" i="20"/>
  <c r="BS120" i="20"/>
  <c r="BV119" i="20"/>
  <c r="BP145" i="20" s="1"/>
  <c r="BS119" i="20"/>
  <c r="BP142" i="20" s="1"/>
  <c r="BV114" i="20"/>
  <c r="BT114" i="20"/>
  <c r="BU114" i="20" s="1"/>
  <c r="BS114" i="20"/>
  <c r="BV113" i="20"/>
  <c r="BT113" i="20"/>
  <c r="BU113" i="20" s="1"/>
  <c r="BS113" i="20"/>
  <c r="BV112" i="20"/>
  <c r="BT112" i="20"/>
  <c r="BU112" i="20" s="1"/>
  <c r="BS112" i="20"/>
  <c r="BV111" i="20"/>
  <c r="BT111" i="20"/>
  <c r="BU111" i="20" s="1"/>
  <c r="BS111" i="20"/>
  <c r="BV110" i="20"/>
  <c r="BT110" i="20"/>
  <c r="BU110" i="20" s="1"/>
  <c r="BS110" i="20"/>
  <c r="BU107" i="20"/>
  <c r="BT107" i="20"/>
  <c r="BS107" i="20"/>
  <c r="BU106" i="20"/>
  <c r="BT106" i="20"/>
  <c r="BS106" i="20"/>
  <c r="BP106" i="20"/>
  <c r="BU105" i="20"/>
  <c r="BT105" i="20"/>
  <c r="BS105" i="20"/>
  <c r="BU104" i="20"/>
  <c r="BT104" i="20"/>
  <c r="BS104" i="20"/>
  <c r="BU103" i="20"/>
  <c r="BV103" i="20" s="1"/>
  <c r="BT103" i="20"/>
  <c r="BS103" i="20"/>
  <c r="BP103" i="20"/>
  <c r="BP102" i="20"/>
  <c r="BV100" i="20"/>
  <c r="BS100" i="20"/>
  <c r="BV99" i="20"/>
  <c r="BS99" i="20"/>
  <c r="BV98" i="20"/>
  <c r="BS98" i="20"/>
  <c r="BV97" i="20"/>
  <c r="BS97" i="20"/>
  <c r="BV96" i="20"/>
  <c r="BS96" i="20"/>
  <c r="BV95" i="20"/>
  <c r="BS95" i="20"/>
  <c r="BV94" i="20"/>
  <c r="BS94" i="20"/>
  <c r="BV93" i="20"/>
  <c r="BS93" i="20"/>
  <c r="BV92" i="20"/>
  <c r="BS92" i="20"/>
  <c r="BV91" i="20"/>
  <c r="BS91" i="20"/>
  <c r="BV90" i="20"/>
  <c r="BS90" i="20"/>
  <c r="BV89" i="20"/>
  <c r="BS89" i="20"/>
  <c r="BV88" i="20"/>
  <c r="BS88" i="20"/>
  <c r="BV87" i="20"/>
  <c r="BS87" i="20"/>
  <c r="BV86" i="20"/>
  <c r="BS86" i="20"/>
  <c r="BV85" i="20"/>
  <c r="BS85" i="20"/>
  <c r="BV84" i="20"/>
  <c r="BS84" i="20"/>
  <c r="BV83" i="20"/>
  <c r="BS83" i="20"/>
  <c r="BV82" i="20"/>
  <c r="BS82" i="20"/>
  <c r="BV81" i="20"/>
  <c r="BP107" i="20" s="1"/>
  <c r="BS81" i="20"/>
  <c r="BP104" i="20" s="1"/>
  <c r="BV76" i="20"/>
  <c r="BT76" i="20"/>
  <c r="BS76" i="20"/>
  <c r="BV75" i="20"/>
  <c r="BT75" i="20"/>
  <c r="BS75" i="20"/>
  <c r="BV74" i="20"/>
  <c r="BT74" i="20"/>
  <c r="BS74" i="20"/>
  <c r="BV73" i="20"/>
  <c r="BT73" i="20"/>
  <c r="BS73" i="20"/>
  <c r="BV72" i="20"/>
  <c r="BT72" i="20"/>
  <c r="BS72" i="20"/>
  <c r="BU69" i="20"/>
  <c r="BT69" i="20"/>
  <c r="BS69" i="20"/>
  <c r="BU68" i="20"/>
  <c r="BT68" i="20"/>
  <c r="BS68" i="20"/>
  <c r="BP68" i="20"/>
  <c r="BU67" i="20"/>
  <c r="BT67" i="20"/>
  <c r="BS67" i="20"/>
  <c r="BU66" i="20"/>
  <c r="BT66" i="20"/>
  <c r="BS66" i="20"/>
  <c r="BU65" i="20"/>
  <c r="BT65" i="20"/>
  <c r="BS65" i="20"/>
  <c r="BP65" i="20"/>
  <c r="BU76" i="20" s="1"/>
  <c r="BP64" i="20"/>
  <c r="BV62" i="20"/>
  <c r="BS62" i="20"/>
  <c r="BV61" i="20"/>
  <c r="BS61" i="20"/>
  <c r="BV60" i="20"/>
  <c r="BS60" i="20"/>
  <c r="BV59" i="20"/>
  <c r="BS59" i="20"/>
  <c r="BV58" i="20"/>
  <c r="BS58" i="20"/>
  <c r="BV57" i="20"/>
  <c r="BS57" i="20"/>
  <c r="BV56" i="20"/>
  <c r="BS56" i="20"/>
  <c r="BV55" i="20"/>
  <c r="BS55" i="20"/>
  <c r="BV54" i="20"/>
  <c r="BS54" i="20"/>
  <c r="BV53" i="20"/>
  <c r="BS53" i="20"/>
  <c r="BV52" i="20"/>
  <c r="BS52" i="20"/>
  <c r="BV51" i="20"/>
  <c r="BS51" i="20"/>
  <c r="BV50" i="20"/>
  <c r="BS50" i="20"/>
  <c r="BV49" i="20"/>
  <c r="BS49" i="20"/>
  <c r="BV48" i="20"/>
  <c r="BS48" i="20"/>
  <c r="BV47" i="20"/>
  <c r="BS47" i="20"/>
  <c r="BV46" i="20"/>
  <c r="BS46" i="20"/>
  <c r="BV45" i="20"/>
  <c r="BS45" i="20"/>
  <c r="BV44" i="20"/>
  <c r="BS44" i="20"/>
  <c r="BV43" i="20"/>
  <c r="BP69" i="20" s="1"/>
  <c r="BS43" i="20"/>
  <c r="BP66" i="20" s="1"/>
  <c r="BV38" i="20"/>
  <c r="BT38" i="20"/>
  <c r="BU38" i="20" s="1"/>
  <c r="BS38" i="20"/>
  <c r="BV37" i="20"/>
  <c r="BT37" i="20"/>
  <c r="BU37" i="20" s="1"/>
  <c r="BS37" i="20"/>
  <c r="BV36" i="20"/>
  <c r="BT36" i="20"/>
  <c r="BU36" i="20" s="1"/>
  <c r="BS36" i="20"/>
  <c r="BV35" i="20"/>
  <c r="BT35" i="20"/>
  <c r="BU35" i="20" s="1"/>
  <c r="BS35" i="20"/>
  <c r="BV34" i="20"/>
  <c r="BT34" i="20"/>
  <c r="BU34" i="20" s="1"/>
  <c r="BS34" i="20"/>
  <c r="BU31" i="20"/>
  <c r="BT31" i="20"/>
  <c r="BS31" i="20"/>
  <c r="BU30" i="20"/>
  <c r="BT30" i="20"/>
  <c r="BS30" i="20"/>
  <c r="BP30" i="20"/>
  <c r="BU29" i="20"/>
  <c r="BT29" i="20"/>
  <c r="BS29" i="20"/>
  <c r="BU28" i="20"/>
  <c r="BT28" i="20"/>
  <c r="BS28" i="20"/>
  <c r="BU27" i="20"/>
  <c r="BT27" i="20"/>
  <c r="BS27" i="20"/>
  <c r="BP27" i="20"/>
  <c r="BP26" i="20"/>
  <c r="BV24" i="20"/>
  <c r="BS24" i="20"/>
  <c r="BV23" i="20"/>
  <c r="BS23" i="20"/>
  <c r="BV22" i="20"/>
  <c r="BS22" i="20"/>
  <c r="BV21" i="20"/>
  <c r="BS21" i="20"/>
  <c r="BV20" i="20"/>
  <c r="BS20" i="20"/>
  <c r="BV19" i="20"/>
  <c r="BS19" i="20"/>
  <c r="BV18" i="20"/>
  <c r="BS18" i="20"/>
  <c r="BV17" i="20"/>
  <c r="BS17" i="20"/>
  <c r="BV16" i="20"/>
  <c r="BS16" i="20"/>
  <c r="BV15" i="20"/>
  <c r="BS15" i="20"/>
  <c r="BV14" i="20"/>
  <c r="BS14" i="20"/>
  <c r="BV13" i="20"/>
  <c r="BS13" i="20"/>
  <c r="BV12" i="20"/>
  <c r="BS12" i="20"/>
  <c r="BV11" i="20"/>
  <c r="BS11" i="20"/>
  <c r="BV10" i="20"/>
  <c r="BS10" i="20"/>
  <c r="BV9" i="20"/>
  <c r="BS9" i="20"/>
  <c r="BV8" i="20"/>
  <c r="BS8" i="20"/>
  <c r="BV7" i="20"/>
  <c r="BS7" i="20"/>
  <c r="BV6" i="20"/>
  <c r="BS6" i="20"/>
  <c r="BV5" i="20"/>
  <c r="BP31" i="20" s="1"/>
  <c r="BS5" i="20"/>
  <c r="BP28" i="20" s="1"/>
  <c r="BG190" i="20"/>
  <c r="BE190" i="20"/>
  <c r="BF190" i="20" s="1"/>
  <c r="BD190" i="20"/>
  <c r="BG189" i="20"/>
  <c r="BE189" i="20"/>
  <c r="BF189" i="20" s="1"/>
  <c r="BD189" i="20"/>
  <c r="BG188" i="20"/>
  <c r="BE188" i="20"/>
  <c r="BF188" i="20" s="1"/>
  <c r="BD188" i="20"/>
  <c r="BG187" i="20"/>
  <c r="BE187" i="20"/>
  <c r="BF187" i="20" s="1"/>
  <c r="BD187" i="20"/>
  <c r="BG186" i="20"/>
  <c r="BE186" i="20"/>
  <c r="BF186" i="20" s="1"/>
  <c r="BD186" i="20"/>
  <c r="BF183" i="20"/>
  <c r="BE183" i="20"/>
  <c r="BD183" i="20"/>
  <c r="BF182" i="20"/>
  <c r="BE182" i="20"/>
  <c r="BD182" i="20"/>
  <c r="BA182" i="20"/>
  <c r="BF181" i="20"/>
  <c r="BE181" i="20"/>
  <c r="BD181" i="20"/>
  <c r="BF180" i="20"/>
  <c r="BE180" i="20"/>
  <c r="BD180" i="20"/>
  <c r="BF179" i="20"/>
  <c r="BE179" i="20"/>
  <c r="BD179" i="20"/>
  <c r="BA179" i="20"/>
  <c r="BA178" i="20"/>
  <c r="BG176" i="20"/>
  <c r="BD176" i="20"/>
  <c r="BG175" i="20"/>
  <c r="BD175" i="20"/>
  <c r="BG174" i="20"/>
  <c r="BD174" i="20"/>
  <c r="BG173" i="20"/>
  <c r="BD173" i="20"/>
  <c r="BG172" i="20"/>
  <c r="BD172" i="20"/>
  <c r="BG171" i="20"/>
  <c r="BD171" i="20"/>
  <c r="BG170" i="20"/>
  <c r="BD170" i="20"/>
  <c r="BG169" i="20"/>
  <c r="BD169" i="20"/>
  <c r="BG168" i="20"/>
  <c r="BD168" i="20"/>
  <c r="BG167" i="20"/>
  <c r="BD167" i="20"/>
  <c r="BG166" i="20"/>
  <c r="BD166" i="20"/>
  <c r="BG165" i="20"/>
  <c r="BD165" i="20"/>
  <c r="BG164" i="20"/>
  <c r="BD164" i="20"/>
  <c r="BG163" i="20"/>
  <c r="BD163" i="20"/>
  <c r="BG162" i="20"/>
  <c r="BD162" i="20"/>
  <c r="BG161" i="20"/>
  <c r="BD161" i="20"/>
  <c r="BG160" i="20"/>
  <c r="BD160" i="20"/>
  <c r="BG159" i="20"/>
  <c r="BD159" i="20"/>
  <c r="BG158" i="20"/>
  <c r="BD158" i="20"/>
  <c r="BG157" i="20"/>
  <c r="BA183" i="20" s="1"/>
  <c r="BD157" i="20"/>
  <c r="BA180" i="20" s="1"/>
  <c r="BG152" i="20"/>
  <c r="BE152" i="20"/>
  <c r="BD152" i="20"/>
  <c r="BG151" i="20"/>
  <c r="BE151" i="20"/>
  <c r="BD151" i="20"/>
  <c r="BG150" i="20"/>
  <c r="BE150" i="20"/>
  <c r="BD150" i="20"/>
  <c r="BG149" i="20"/>
  <c r="BE149" i="20"/>
  <c r="BF149" i="20" s="1"/>
  <c r="BD149" i="20"/>
  <c r="BG148" i="20"/>
  <c r="BE148" i="20"/>
  <c r="BF148" i="20" s="1"/>
  <c r="BD148" i="20"/>
  <c r="BF145" i="20"/>
  <c r="BE145" i="20"/>
  <c r="BD145" i="20"/>
  <c r="BF144" i="20"/>
  <c r="BG144" i="20" s="1"/>
  <c r="BE144" i="20"/>
  <c r="BD144" i="20"/>
  <c r="BA144" i="20"/>
  <c r="BF143" i="20"/>
  <c r="BG143" i="20" s="1"/>
  <c r="BE143" i="20"/>
  <c r="BD143" i="20"/>
  <c r="BF142" i="20"/>
  <c r="BE142" i="20"/>
  <c r="BD142" i="20"/>
  <c r="BF141" i="20"/>
  <c r="BG141" i="20" s="1"/>
  <c r="BE141" i="20"/>
  <c r="BD141" i="20"/>
  <c r="BA141" i="20"/>
  <c r="BF152" i="20" s="1"/>
  <c r="BA140" i="20"/>
  <c r="BG138" i="20"/>
  <c r="BD138" i="20"/>
  <c r="BG137" i="20"/>
  <c r="BD137" i="20"/>
  <c r="BG136" i="20"/>
  <c r="BD136" i="20"/>
  <c r="BG135" i="20"/>
  <c r="BD135" i="20"/>
  <c r="BG134" i="20"/>
  <c r="BD134" i="20"/>
  <c r="BG133" i="20"/>
  <c r="BD133" i="20"/>
  <c r="BG132" i="20"/>
  <c r="BD132" i="20"/>
  <c r="BG131" i="20"/>
  <c r="BD131" i="20"/>
  <c r="BG130" i="20"/>
  <c r="BD130" i="20"/>
  <c r="BG129" i="20"/>
  <c r="BD129" i="20"/>
  <c r="BG128" i="20"/>
  <c r="BD128" i="20"/>
  <c r="BG127" i="20"/>
  <c r="BD127" i="20"/>
  <c r="BG126" i="20"/>
  <c r="BD126" i="20"/>
  <c r="BG125" i="20"/>
  <c r="BD125" i="20"/>
  <c r="BG124" i="20"/>
  <c r="BD124" i="20"/>
  <c r="BG123" i="20"/>
  <c r="BD123" i="20"/>
  <c r="BG122" i="20"/>
  <c r="BD122" i="20"/>
  <c r="BG121" i="20"/>
  <c r="BD121" i="20"/>
  <c r="BG120" i="20"/>
  <c r="BD120" i="20"/>
  <c r="BA142" i="20" s="1"/>
  <c r="BG119" i="20"/>
  <c r="BA145" i="20" s="1"/>
  <c r="BD119" i="20"/>
  <c r="BG114" i="20"/>
  <c r="BE114" i="20"/>
  <c r="BD114" i="20"/>
  <c r="BG113" i="20"/>
  <c r="BE113" i="20"/>
  <c r="BD113" i="20"/>
  <c r="BG112" i="20"/>
  <c r="BE112" i="20"/>
  <c r="BD112" i="20"/>
  <c r="BG111" i="20"/>
  <c r="BE111" i="20"/>
  <c r="BD111" i="20"/>
  <c r="BG110" i="20"/>
  <c r="BE110" i="20"/>
  <c r="BD110" i="20"/>
  <c r="BF107" i="20"/>
  <c r="BE107" i="20"/>
  <c r="BD107" i="20"/>
  <c r="BF106" i="20"/>
  <c r="BE106" i="20"/>
  <c r="BD106" i="20"/>
  <c r="BA106" i="20"/>
  <c r="BF105" i="20"/>
  <c r="BE105" i="20"/>
  <c r="BD105" i="20"/>
  <c r="BF104" i="20"/>
  <c r="BG104" i="20" s="1"/>
  <c r="BE104" i="20"/>
  <c r="BD104" i="20"/>
  <c r="BF103" i="20"/>
  <c r="BE103" i="20"/>
  <c r="BD103" i="20"/>
  <c r="BA103" i="20"/>
  <c r="BF114" i="20" s="1"/>
  <c r="BA102" i="20"/>
  <c r="BG100" i="20"/>
  <c r="BD100" i="20"/>
  <c r="BG99" i="20"/>
  <c r="BD99" i="20"/>
  <c r="BG98" i="20"/>
  <c r="BD98" i="20"/>
  <c r="BG97" i="20"/>
  <c r="BD97" i="20"/>
  <c r="BG96" i="20"/>
  <c r="BD96" i="20"/>
  <c r="BG95" i="20"/>
  <c r="BD95" i="20"/>
  <c r="BG94" i="20"/>
  <c r="BD94" i="20"/>
  <c r="BG93" i="20"/>
  <c r="BD93" i="20"/>
  <c r="BG92" i="20"/>
  <c r="BD92" i="20"/>
  <c r="BG91" i="20"/>
  <c r="BD91" i="20"/>
  <c r="BG90" i="20"/>
  <c r="BD90" i="20"/>
  <c r="BG89" i="20"/>
  <c r="BD89" i="20"/>
  <c r="BG88" i="20"/>
  <c r="BD88" i="20"/>
  <c r="BG87" i="20"/>
  <c r="BD87" i="20"/>
  <c r="BG86" i="20"/>
  <c r="BD86" i="20"/>
  <c r="BG85" i="20"/>
  <c r="BD85" i="20"/>
  <c r="BG84" i="20"/>
  <c r="BD84" i="20"/>
  <c r="BG83" i="20"/>
  <c r="BD83" i="20"/>
  <c r="BG82" i="20"/>
  <c r="BD82" i="20"/>
  <c r="BG81" i="20"/>
  <c r="BA107" i="20" s="1"/>
  <c r="BD81" i="20"/>
  <c r="BA104" i="20" s="1"/>
  <c r="BG76" i="20"/>
  <c r="BE76" i="20"/>
  <c r="BF76" i="20" s="1"/>
  <c r="BD76" i="20"/>
  <c r="BG75" i="20"/>
  <c r="BE75" i="20"/>
  <c r="BF75" i="20" s="1"/>
  <c r="BD75" i="20"/>
  <c r="BG74" i="20"/>
  <c r="BE74" i="20"/>
  <c r="BF74" i="20" s="1"/>
  <c r="BD74" i="20"/>
  <c r="BG73" i="20"/>
  <c r="BE73" i="20"/>
  <c r="BF73" i="20" s="1"/>
  <c r="BD73" i="20"/>
  <c r="BG72" i="20"/>
  <c r="BE72" i="20"/>
  <c r="BF72" i="20" s="1"/>
  <c r="BD72" i="20"/>
  <c r="BF69" i="20"/>
  <c r="BE69" i="20"/>
  <c r="BD69" i="20"/>
  <c r="BF68" i="20"/>
  <c r="BE68" i="20"/>
  <c r="BD68" i="20"/>
  <c r="BA68" i="20"/>
  <c r="BF67" i="20"/>
  <c r="BE67" i="20"/>
  <c r="BD67" i="20"/>
  <c r="BF66" i="20"/>
  <c r="BE66" i="20"/>
  <c r="BD66" i="20"/>
  <c r="BF65" i="20"/>
  <c r="BG65" i="20" s="1"/>
  <c r="BE65" i="20"/>
  <c r="BD65" i="20"/>
  <c r="BA65" i="20"/>
  <c r="BA64" i="20"/>
  <c r="BG62" i="20"/>
  <c r="BD62" i="20"/>
  <c r="BG61" i="20"/>
  <c r="BD61" i="20"/>
  <c r="BG60" i="20"/>
  <c r="BD60" i="20"/>
  <c r="BG59" i="20"/>
  <c r="BD59" i="20"/>
  <c r="BG58" i="20"/>
  <c r="BD58" i="20"/>
  <c r="BG57" i="20"/>
  <c r="BD57" i="20"/>
  <c r="BG56" i="20"/>
  <c r="BD56" i="20"/>
  <c r="BG55" i="20"/>
  <c r="BD55" i="20"/>
  <c r="BG54" i="20"/>
  <c r="BD54" i="20"/>
  <c r="BG53" i="20"/>
  <c r="BD53" i="20"/>
  <c r="BG52" i="20"/>
  <c r="BD52" i="20"/>
  <c r="BG51" i="20"/>
  <c r="BD51" i="20"/>
  <c r="BG50" i="20"/>
  <c r="BD50" i="20"/>
  <c r="BG49" i="20"/>
  <c r="BD49" i="20"/>
  <c r="BG48" i="20"/>
  <c r="BD48" i="20"/>
  <c r="BG47" i="20"/>
  <c r="BD47" i="20"/>
  <c r="BG46" i="20"/>
  <c r="BD46" i="20"/>
  <c r="BG45" i="20"/>
  <c r="BD45" i="20"/>
  <c r="BG44" i="20"/>
  <c r="BD44" i="20"/>
  <c r="BG43" i="20"/>
  <c r="BA69" i="20" s="1"/>
  <c r="BD43" i="20"/>
  <c r="BA66" i="20" s="1"/>
  <c r="BG38" i="20"/>
  <c r="BE38" i="20"/>
  <c r="BD38" i="20"/>
  <c r="BG37" i="20"/>
  <c r="BE37" i="20"/>
  <c r="BD37" i="20"/>
  <c r="BG36" i="20"/>
  <c r="BE36" i="20"/>
  <c r="BD36" i="20"/>
  <c r="BG35" i="20"/>
  <c r="BE35" i="20"/>
  <c r="BD35" i="20"/>
  <c r="BG34" i="20"/>
  <c r="BE34" i="20"/>
  <c r="BD34" i="20"/>
  <c r="BF31" i="20"/>
  <c r="BE31" i="20"/>
  <c r="BD31" i="20"/>
  <c r="BF30" i="20"/>
  <c r="BE30" i="20"/>
  <c r="BD30" i="20"/>
  <c r="BA30" i="20"/>
  <c r="BF29" i="20"/>
  <c r="BE29" i="20"/>
  <c r="BD29" i="20"/>
  <c r="BF28" i="20"/>
  <c r="BE28" i="20"/>
  <c r="BD28" i="20"/>
  <c r="BF27" i="20"/>
  <c r="BE27" i="20"/>
  <c r="BD27" i="20"/>
  <c r="BA27" i="20"/>
  <c r="BF38" i="20" s="1"/>
  <c r="BA26" i="20"/>
  <c r="BG24" i="20"/>
  <c r="BD24" i="20"/>
  <c r="BG23" i="20"/>
  <c r="BD23" i="20"/>
  <c r="BG22" i="20"/>
  <c r="BD22" i="20"/>
  <c r="BG21" i="20"/>
  <c r="BD21" i="20"/>
  <c r="BG20" i="20"/>
  <c r="BD20" i="20"/>
  <c r="BG19" i="20"/>
  <c r="BD19" i="20"/>
  <c r="BG18" i="20"/>
  <c r="BD18" i="20"/>
  <c r="BG17" i="20"/>
  <c r="BD17" i="20"/>
  <c r="BG16" i="20"/>
  <c r="BD16" i="20"/>
  <c r="BG15" i="20"/>
  <c r="BD15" i="20"/>
  <c r="BG14" i="20"/>
  <c r="BD14" i="20"/>
  <c r="BG13" i="20"/>
  <c r="BD13" i="20"/>
  <c r="BG12" i="20"/>
  <c r="BD12" i="20"/>
  <c r="BG11" i="20"/>
  <c r="BD11" i="20"/>
  <c r="BG10" i="20"/>
  <c r="BD10" i="20"/>
  <c r="BG9" i="20"/>
  <c r="BD9" i="20"/>
  <c r="BG8" i="20"/>
  <c r="BD8" i="20"/>
  <c r="BG7" i="20"/>
  <c r="BD7" i="20"/>
  <c r="BG6" i="20"/>
  <c r="BD6" i="20"/>
  <c r="BA28" i="20" s="1"/>
  <c r="BG5" i="20"/>
  <c r="BA31" i="20" s="1"/>
  <c r="BD5" i="20"/>
  <c r="AR190" i="20"/>
  <c r="AP190" i="20"/>
  <c r="AQ190" i="20" s="1"/>
  <c r="AO190" i="20"/>
  <c r="AR189" i="20"/>
  <c r="AP189" i="20"/>
  <c r="AQ189" i="20" s="1"/>
  <c r="AO189" i="20"/>
  <c r="AR188" i="20"/>
  <c r="AP188" i="20"/>
  <c r="AQ188" i="20" s="1"/>
  <c r="AO188" i="20"/>
  <c r="AR187" i="20"/>
  <c r="AP187" i="20"/>
  <c r="AQ187" i="20" s="1"/>
  <c r="AO187" i="20"/>
  <c r="AR186" i="20"/>
  <c r="AP186" i="20"/>
  <c r="AQ186" i="20" s="1"/>
  <c r="AO186" i="20"/>
  <c r="AQ183" i="20"/>
  <c r="AP183" i="20"/>
  <c r="AO183" i="20"/>
  <c r="AQ182" i="20"/>
  <c r="AP182" i="20"/>
  <c r="AO182" i="20"/>
  <c r="AL182" i="20"/>
  <c r="AQ181" i="20"/>
  <c r="AP181" i="20"/>
  <c r="AO181" i="20"/>
  <c r="AQ180" i="20"/>
  <c r="AP180" i="20"/>
  <c r="AO180" i="20"/>
  <c r="AQ179" i="20"/>
  <c r="AP179" i="20"/>
  <c r="AO179" i="20"/>
  <c r="AL179" i="20"/>
  <c r="AL178" i="20"/>
  <c r="AR176" i="20"/>
  <c r="AO176" i="20"/>
  <c r="AR175" i="20"/>
  <c r="AO175" i="20"/>
  <c r="AR174" i="20"/>
  <c r="AO174" i="20"/>
  <c r="AR173" i="20"/>
  <c r="AO173" i="20"/>
  <c r="AR172" i="20"/>
  <c r="AO172" i="20"/>
  <c r="AR171" i="20"/>
  <c r="AO171" i="20"/>
  <c r="AR170" i="20"/>
  <c r="AO170" i="20"/>
  <c r="AR169" i="20"/>
  <c r="AO169" i="20"/>
  <c r="AR168" i="20"/>
  <c r="AO168" i="20"/>
  <c r="AR167" i="20"/>
  <c r="AO167" i="20"/>
  <c r="AR166" i="20"/>
  <c r="AO166" i="20"/>
  <c r="AR165" i="20"/>
  <c r="AO165" i="20"/>
  <c r="AR164" i="20"/>
  <c r="AO164" i="20"/>
  <c r="AR163" i="20"/>
  <c r="AO163" i="20"/>
  <c r="AR162" i="20"/>
  <c r="AO162" i="20"/>
  <c r="AR161" i="20"/>
  <c r="AO161" i="20"/>
  <c r="AR160" i="20"/>
  <c r="AO160" i="20"/>
  <c r="AR159" i="20"/>
  <c r="AO159" i="20"/>
  <c r="AR158" i="20"/>
  <c r="AO158" i="20"/>
  <c r="AR157" i="20"/>
  <c r="AL183" i="20" s="1"/>
  <c r="AO157" i="20"/>
  <c r="AL180" i="20" s="1"/>
  <c r="AR152" i="20"/>
  <c r="AP152" i="20"/>
  <c r="AO152" i="20"/>
  <c r="AR151" i="20"/>
  <c r="AP151" i="20"/>
  <c r="AO151" i="20"/>
  <c r="AR150" i="20"/>
  <c r="AP150" i="20"/>
  <c r="AO150" i="20"/>
  <c r="AR149" i="20"/>
  <c r="AP149" i="20"/>
  <c r="AQ149" i="20" s="1"/>
  <c r="AO149" i="20"/>
  <c r="AR148" i="20"/>
  <c r="AP148" i="20"/>
  <c r="AQ148" i="20" s="1"/>
  <c r="AO148" i="20"/>
  <c r="AQ145" i="20"/>
  <c r="AP145" i="20"/>
  <c r="AO145" i="20"/>
  <c r="AQ144" i="20"/>
  <c r="AR144" i="20" s="1"/>
  <c r="AP144" i="20"/>
  <c r="AO144" i="20"/>
  <c r="AL144" i="20"/>
  <c r="AQ143" i="20"/>
  <c r="AP143" i="20"/>
  <c r="AO143" i="20"/>
  <c r="AQ142" i="20"/>
  <c r="AR142" i="20" s="1"/>
  <c r="AP142" i="20"/>
  <c r="AO142" i="20"/>
  <c r="AQ141" i="20"/>
  <c r="AP141" i="20"/>
  <c r="AO141" i="20"/>
  <c r="AL141" i="20"/>
  <c r="AQ152" i="20" s="1"/>
  <c r="AL140" i="20"/>
  <c r="AR138" i="20"/>
  <c r="AO138" i="20"/>
  <c r="AR137" i="20"/>
  <c r="AO137" i="20"/>
  <c r="AR136" i="20"/>
  <c r="AO136" i="20"/>
  <c r="AR135" i="20"/>
  <c r="AO135" i="20"/>
  <c r="AR134" i="20"/>
  <c r="AO134" i="20"/>
  <c r="AR133" i="20"/>
  <c r="AO133" i="20"/>
  <c r="AR132" i="20"/>
  <c r="AO132" i="20"/>
  <c r="AR131" i="20"/>
  <c r="AO131" i="20"/>
  <c r="AR130" i="20"/>
  <c r="AO130" i="20"/>
  <c r="AR129" i="20"/>
  <c r="AO129" i="20"/>
  <c r="AR128" i="20"/>
  <c r="AO128" i="20"/>
  <c r="AR127" i="20"/>
  <c r="AO127" i="20"/>
  <c r="AR126" i="20"/>
  <c r="AO126" i="20"/>
  <c r="AR125" i="20"/>
  <c r="AO125" i="20"/>
  <c r="AR124" i="20"/>
  <c r="AO124" i="20"/>
  <c r="AR123" i="20"/>
  <c r="AO123" i="20"/>
  <c r="AR122" i="20"/>
  <c r="AO122" i="20"/>
  <c r="AR121" i="20"/>
  <c r="AO121" i="20"/>
  <c r="AR120" i="20"/>
  <c r="AO120" i="20"/>
  <c r="AR119" i="20"/>
  <c r="AL145" i="20" s="1"/>
  <c r="AO119" i="20"/>
  <c r="AL142" i="20" s="1"/>
  <c r="AR114" i="20"/>
  <c r="AP114" i="20"/>
  <c r="AO114" i="20"/>
  <c r="AR113" i="20"/>
  <c r="AP113" i="20"/>
  <c r="AQ113" i="20" s="1"/>
  <c r="AO113" i="20"/>
  <c r="AR112" i="20"/>
  <c r="AP112" i="20"/>
  <c r="AQ112" i="20" s="1"/>
  <c r="AO112" i="20"/>
  <c r="AR111" i="20"/>
  <c r="AP111" i="20"/>
  <c r="AQ111" i="20" s="1"/>
  <c r="AO111" i="20"/>
  <c r="AR110" i="20"/>
  <c r="AP110" i="20"/>
  <c r="AQ110" i="20" s="1"/>
  <c r="AO110" i="20"/>
  <c r="AQ107" i="20"/>
  <c r="AP107" i="20"/>
  <c r="AO107" i="20"/>
  <c r="AQ106" i="20"/>
  <c r="AR106" i="20" s="1"/>
  <c r="AP106" i="20"/>
  <c r="AO106" i="20"/>
  <c r="AL106" i="20"/>
  <c r="AQ105" i="20"/>
  <c r="AR105" i="20" s="1"/>
  <c r="AP105" i="20"/>
  <c r="AO105" i="20"/>
  <c r="AQ104" i="20"/>
  <c r="AP104" i="20"/>
  <c r="AO104" i="20"/>
  <c r="AQ103" i="20"/>
  <c r="AR103" i="20" s="1"/>
  <c r="AP103" i="20"/>
  <c r="AO103" i="20"/>
  <c r="AL103" i="20"/>
  <c r="AQ114" i="20" s="1"/>
  <c r="AL102" i="20"/>
  <c r="AR100" i="20"/>
  <c r="AO100" i="20"/>
  <c r="AR99" i="20"/>
  <c r="AO99" i="20"/>
  <c r="AR98" i="20"/>
  <c r="AO98" i="20"/>
  <c r="AR97" i="20"/>
  <c r="AO97" i="20"/>
  <c r="AR96" i="20"/>
  <c r="AO96" i="20"/>
  <c r="AR95" i="20"/>
  <c r="AO95" i="20"/>
  <c r="AR94" i="20"/>
  <c r="AO94" i="20"/>
  <c r="AR93" i="20"/>
  <c r="AO93" i="20"/>
  <c r="AR92" i="20"/>
  <c r="AO92" i="20"/>
  <c r="AR91" i="20"/>
  <c r="AO91" i="20"/>
  <c r="AR90" i="20"/>
  <c r="AO90" i="20"/>
  <c r="AR89" i="20"/>
  <c r="AO89" i="20"/>
  <c r="AR88" i="20"/>
  <c r="AO88" i="20"/>
  <c r="AR87" i="20"/>
  <c r="AO87" i="20"/>
  <c r="AR86" i="20"/>
  <c r="AO86" i="20"/>
  <c r="AR85" i="20"/>
  <c r="AO85" i="20"/>
  <c r="AR84" i="20"/>
  <c r="AO84" i="20"/>
  <c r="AR83" i="20"/>
  <c r="AO83" i="20"/>
  <c r="AR82" i="20"/>
  <c r="AO82" i="20"/>
  <c r="AR81" i="20"/>
  <c r="AL107" i="20" s="1"/>
  <c r="AO81" i="20"/>
  <c r="AL104" i="20" s="1"/>
  <c r="AR76" i="20"/>
  <c r="AP76" i="20"/>
  <c r="AO76" i="20"/>
  <c r="AR75" i="20"/>
  <c r="AP75" i="20"/>
  <c r="AO75" i="20"/>
  <c r="AR74" i="20"/>
  <c r="AP74" i="20"/>
  <c r="AO74" i="20"/>
  <c r="AR73" i="20"/>
  <c r="AP73" i="20"/>
  <c r="AO73" i="20"/>
  <c r="AR72" i="20"/>
  <c r="AP72" i="20"/>
  <c r="AO72" i="20"/>
  <c r="AQ69" i="20"/>
  <c r="AP69" i="20"/>
  <c r="AO69" i="20"/>
  <c r="AQ68" i="20"/>
  <c r="AP68" i="20"/>
  <c r="AO68" i="20"/>
  <c r="AL68" i="20"/>
  <c r="AQ67" i="20"/>
  <c r="AP67" i="20"/>
  <c r="AO67" i="20"/>
  <c r="AQ66" i="20"/>
  <c r="AP66" i="20"/>
  <c r="AO66" i="20"/>
  <c r="AQ65" i="20"/>
  <c r="AP65" i="20"/>
  <c r="AO65" i="20"/>
  <c r="AL65" i="20"/>
  <c r="AQ76" i="20" s="1"/>
  <c r="AL64" i="20"/>
  <c r="AR62" i="20"/>
  <c r="AO62" i="20"/>
  <c r="AR61" i="20"/>
  <c r="AO61" i="20"/>
  <c r="AR60" i="20"/>
  <c r="AO60" i="20"/>
  <c r="AR59" i="20"/>
  <c r="AO59" i="20"/>
  <c r="AR58" i="20"/>
  <c r="AO58" i="20"/>
  <c r="AR57" i="20"/>
  <c r="AO57" i="20"/>
  <c r="AR56" i="20"/>
  <c r="AO56" i="20"/>
  <c r="AR55" i="20"/>
  <c r="AO55" i="20"/>
  <c r="AR54" i="20"/>
  <c r="AO54" i="20"/>
  <c r="AR53" i="20"/>
  <c r="AO53" i="20"/>
  <c r="AR52" i="20"/>
  <c r="AO52" i="20"/>
  <c r="AR51" i="20"/>
  <c r="AO51" i="20"/>
  <c r="AR50" i="20"/>
  <c r="AO50" i="20"/>
  <c r="AR49" i="20"/>
  <c r="AO49" i="20"/>
  <c r="AR48" i="20"/>
  <c r="AO48" i="20"/>
  <c r="AR47" i="20"/>
  <c r="AO47" i="20"/>
  <c r="AR46" i="20"/>
  <c r="AO46" i="20"/>
  <c r="AR45" i="20"/>
  <c r="AO45" i="20"/>
  <c r="AR44" i="20"/>
  <c r="AO44" i="20"/>
  <c r="AR43" i="20"/>
  <c r="AL69" i="20" s="1"/>
  <c r="AO43" i="20"/>
  <c r="AL66" i="20" s="1"/>
  <c r="AR38" i="20"/>
  <c r="AP38" i="20"/>
  <c r="AQ38" i="20" s="1"/>
  <c r="AO38" i="20"/>
  <c r="AR37" i="20"/>
  <c r="AP37" i="20"/>
  <c r="AQ37" i="20" s="1"/>
  <c r="AO37" i="20"/>
  <c r="AR36" i="20"/>
  <c r="AP36" i="20"/>
  <c r="AQ36" i="20" s="1"/>
  <c r="AO36" i="20"/>
  <c r="AR35" i="20"/>
  <c r="AP35" i="20"/>
  <c r="AQ35" i="20" s="1"/>
  <c r="AO35" i="20"/>
  <c r="AR34" i="20"/>
  <c r="AP34" i="20"/>
  <c r="AQ34" i="20" s="1"/>
  <c r="AO34" i="20"/>
  <c r="AQ31" i="20"/>
  <c r="AP31" i="20"/>
  <c r="AO31" i="20"/>
  <c r="AQ30" i="20"/>
  <c r="AP30" i="20"/>
  <c r="AO30" i="20"/>
  <c r="AL30" i="20"/>
  <c r="AQ29" i="20"/>
  <c r="AP29" i="20"/>
  <c r="AO29" i="20"/>
  <c r="AQ28" i="20"/>
  <c r="AP28" i="20"/>
  <c r="AO28" i="20"/>
  <c r="AQ27" i="20"/>
  <c r="AP27" i="20"/>
  <c r="AO27" i="20"/>
  <c r="AL27" i="20"/>
  <c r="AL26" i="20"/>
  <c r="AR24" i="20"/>
  <c r="AO24" i="20"/>
  <c r="AR23" i="20"/>
  <c r="AO23" i="20"/>
  <c r="AR22" i="20"/>
  <c r="AO22" i="20"/>
  <c r="AR21" i="20"/>
  <c r="AO21" i="20"/>
  <c r="AR20" i="20"/>
  <c r="AO20" i="20"/>
  <c r="AR19" i="20"/>
  <c r="AO19" i="20"/>
  <c r="AR18" i="20"/>
  <c r="AO18" i="20"/>
  <c r="AR17" i="20"/>
  <c r="AO17" i="20"/>
  <c r="AR16" i="20"/>
  <c r="AO16" i="20"/>
  <c r="AR15" i="20"/>
  <c r="AO15" i="20"/>
  <c r="AR14" i="20"/>
  <c r="AO14" i="20"/>
  <c r="AR13" i="20"/>
  <c r="AO13" i="20"/>
  <c r="AR12" i="20"/>
  <c r="AO12" i="20"/>
  <c r="AR11" i="20"/>
  <c r="AO11" i="20"/>
  <c r="AR10" i="20"/>
  <c r="AO10" i="20"/>
  <c r="AR9" i="20"/>
  <c r="AO9" i="20"/>
  <c r="AR8" i="20"/>
  <c r="AO8" i="20"/>
  <c r="AR7" i="20"/>
  <c r="AO7" i="20"/>
  <c r="AR6" i="20"/>
  <c r="AO6" i="20"/>
  <c r="AR5" i="20"/>
  <c r="AL31" i="20" s="1"/>
  <c r="AO5" i="20"/>
  <c r="AL28" i="20" s="1"/>
  <c r="AC190" i="20"/>
  <c r="AA190" i="20"/>
  <c r="AB190" i="20" s="1"/>
  <c r="Z190" i="20"/>
  <c r="AC189" i="20"/>
  <c r="AA189" i="20"/>
  <c r="AB189" i="20" s="1"/>
  <c r="Z189" i="20"/>
  <c r="AC188" i="20"/>
  <c r="AA188" i="20"/>
  <c r="AB188" i="20" s="1"/>
  <c r="Z188" i="20"/>
  <c r="AC187" i="20"/>
  <c r="AA187" i="20"/>
  <c r="AB187" i="20" s="1"/>
  <c r="Z187" i="20"/>
  <c r="AC186" i="20"/>
  <c r="AA186" i="20"/>
  <c r="AB186" i="20" s="1"/>
  <c r="Z186" i="20"/>
  <c r="AB183" i="20"/>
  <c r="AA183" i="20"/>
  <c r="Z183" i="20"/>
  <c r="AB182" i="20"/>
  <c r="AA182" i="20"/>
  <c r="Z182" i="20"/>
  <c r="W182" i="20"/>
  <c r="AB181" i="20"/>
  <c r="AA181" i="20"/>
  <c r="Z181" i="20"/>
  <c r="AB180" i="20"/>
  <c r="AA180" i="20"/>
  <c r="Z180" i="20"/>
  <c r="AB179" i="20"/>
  <c r="AA179" i="20"/>
  <c r="Z179" i="20"/>
  <c r="W179" i="20"/>
  <c r="W178" i="20"/>
  <c r="AC176" i="20"/>
  <c r="Z176" i="20"/>
  <c r="AC175" i="20"/>
  <c r="Z175" i="20"/>
  <c r="AC174" i="20"/>
  <c r="Z174" i="20"/>
  <c r="AC173" i="20"/>
  <c r="Z173" i="20"/>
  <c r="AC172" i="20"/>
  <c r="Z172" i="20"/>
  <c r="AC171" i="20"/>
  <c r="Z171" i="20"/>
  <c r="AC170" i="20"/>
  <c r="Z170" i="20"/>
  <c r="AC169" i="20"/>
  <c r="Z169" i="20"/>
  <c r="AC168" i="20"/>
  <c r="Z168" i="20"/>
  <c r="AC167" i="20"/>
  <c r="Z167" i="20"/>
  <c r="AC166" i="20"/>
  <c r="Z166" i="20"/>
  <c r="AC165" i="20"/>
  <c r="Z165" i="20"/>
  <c r="AC164" i="20"/>
  <c r="Z164" i="20"/>
  <c r="AC163" i="20"/>
  <c r="Z163" i="20"/>
  <c r="AC162" i="20"/>
  <c r="Z162" i="20"/>
  <c r="AC161" i="20"/>
  <c r="Z161" i="20"/>
  <c r="AC160" i="20"/>
  <c r="Z160" i="20"/>
  <c r="AC159" i="20"/>
  <c r="Z159" i="20"/>
  <c r="AC158" i="20"/>
  <c r="Z158" i="20"/>
  <c r="AC157" i="20"/>
  <c r="W183" i="20" s="1"/>
  <c r="Z157" i="20"/>
  <c r="W180" i="20" s="1"/>
  <c r="AC152" i="20"/>
  <c r="AA152" i="20"/>
  <c r="Z152" i="20"/>
  <c r="AC151" i="20"/>
  <c r="AA151" i="20"/>
  <c r="Z151" i="20"/>
  <c r="AC150" i="20"/>
  <c r="AA150" i="20"/>
  <c r="Z150" i="20"/>
  <c r="AC149" i="20"/>
  <c r="AA149" i="20"/>
  <c r="AB149" i="20" s="1"/>
  <c r="Z149" i="20"/>
  <c r="AC148" i="20"/>
  <c r="AA148" i="20"/>
  <c r="AB148" i="20" s="1"/>
  <c r="Z148" i="20"/>
  <c r="AB145" i="20"/>
  <c r="AA145" i="20"/>
  <c r="Z145" i="20"/>
  <c r="AB144" i="20"/>
  <c r="AC144" i="20" s="1"/>
  <c r="AA144" i="20"/>
  <c r="Z144" i="20"/>
  <c r="W144" i="20"/>
  <c r="AB143" i="20"/>
  <c r="AC143" i="20" s="1"/>
  <c r="AA143" i="20"/>
  <c r="Z143" i="20"/>
  <c r="AB142" i="20"/>
  <c r="AA142" i="20"/>
  <c r="Z142" i="20"/>
  <c r="AB141" i="20"/>
  <c r="AC141" i="20" s="1"/>
  <c r="AA141" i="20"/>
  <c r="Z141" i="20"/>
  <c r="W141" i="20"/>
  <c r="AB152" i="20" s="1"/>
  <c r="W140" i="20"/>
  <c r="AC138" i="20"/>
  <c r="Z138" i="20"/>
  <c r="AC137" i="20"/>
  <c r="Z137" i="20"/>
  <c r="AC136" i="20"/>
  <c r="Z136" i="20"/>
  <c r="AC135" i="20"/>
  <c r="Z135" i="20"/>
  <c r="AC134" i="20"/>
  <c r="Z134" i="20"/>
  <c r="AC133" i="20"/>
  <c r="Z133" i="20"/>
  <c r="AC132" i="20"/>
  <c r="Z132" i="20"/>
  <c r="AC131" i="20"/>
  <c r="Z131" i="20"/>
  <c r="AC130" i="20"/>
  <c r="Z130" i="20"/>
  <c r="AC129" i="20"/>
  <c r="Z129" i="20"/>
  <c r="AC128" i="20"/>
  <c r="Z128" i="20"/>
  <c r="AC127" i="20"/>
  <c r="Z127" i="20"/>
  <c r="AC126" i="20"/>
  <c r="Z126" i="20"/>
  <c r="AC125" i="20"/>
  <c r="Z125" i="20"/>
  <c r="AC124" i="20"/>
  <c r="Z124" i="20"/>
  <c r="AC123" i="20"/>
  <c r="Z123" i="20"/>
  <c r="AC122" i="20"/>
  <c r="Z122" i="20"/>
  <c r="AC121" i="20"/>
  <c r="Z121" i="20"/>
  <c r="AC120" i="20"/>
  <c r="Z120" i="20"/>
  <c r="W142" i="20" s="1"/>
  <c r="AC119" i="20"/>
  <c r="W145" i="20" s="1"/>
  <c r="Z119" i="20"/>
  <c r="AC114" i="20"/>
  <c r="AA114" i="20"/>
  <c r="Z114" i="20"/>
  <c r="AC113" i="20"/>
  <c r="AA113" i="20"/>
  <c r="Z113" i="20"/>
  <c r="AC112" i="20"/>
  <c r="AA112" i="20"/>
  <c r="Z112" i="20"/>
  <c r="AC111" i="20"/>
  <c r="AA111" i="20"/>
  <c r="Z111" i="20"/>
  <c r="AC110" i="20"/>
  <c r="AA110" i="20"/>
  <c r="Z110" i="20"/>
  <c r="AB107" i="20"/>
  <c r="AA107" i="20"/>
  <c r="Z107" i="20"/>
  <c r="AB106" i="20"/>
  <c r="AA106" i="20"/>
  <c r="Z106" i="20"/>
  <c r="W106" i="20"/>
  <c r="AB105" i="20"/>
  <c r="AA105" i="20"/>
  <c r="Z105" i="20"/>
  <c r="AB104" i="20"/>
  <c r="AC104" i="20" s="1"/>
  <c r="AA104" i="20"/>
  <c r="Z104" i="20"/>
  <c r="AB103" i="20"/>
  <c r="AA103" i="20"/>
  <c r="Z103" i="20"/>
  <c r="W103" i="20"/>
  <c r="AB113" i="20" s="1"/>
  <c r="W102" i="20"/>
  <c r="AC100" i="20"/>
  <c r="Z100" i="20"/>
  <c r="AC99" i="20"/>
  <c r="Z99" i="20"/>
  <c r="AC98" i="20"/>
  <c r="Z98" i="20"/>
  <c r="AC97" i="20"/>
  <c r="Z97" i="20"/>
  <c r="AC96" i="20"/>
  <c r="Z96" i="20"/>
  <c r="AC95" i="20"/>
  <c r="Z95" i="20"/>
  <c r="AC94" i="20"/>
  <c r="Z94" i="20"/>
  <c r="AC93" i="20"/>
  <c r="Z93" i="20"/>
  <c r="AC92" i="20"/>
  <c r="Z92" i="20"/>
  <c r="AC91" i="20"/>
  <c r="Z91" i="20"/>
  <c r="AC90" i="20"/>
  <c r="Z90" i="20"/>
  <c r="AC89" i="20"/>
  <c r="Z89" i="20"/>
  <c r="AC88" i="20"/>
  <c r="Z88" i="20"/>
  <c r="AC87" i="20"/>
  <c r="Z87" i="20"/>
  <c r="AC86" i="20"/>
  <c r="Z86" i="20"/>
  <c r="AC85" i="20"/>
  <c r="Z85" i="20"/>
  <c r="AC84" i="20"/>
  <c r="Z84" i="20"/>
  <c r="AC83" i="20"/>
  <c r="Z83" i="20"/>
  <c r="AC82" i="20"/>
  <c r="Z82" i="20"/>
  <c r="W104" i="20" s="1"/>
  <c r="AC81" i="20"/>
  <c r="W107" i="20" s="1"/>
  <c r="Z81" i="20"/>
  <c r="AC76" i="20"/>
  <c r="AA76" i="20"/>
  <c r="AB76" i="20" s="1"/>
  <c r="Z76" i="20"/>
  <c r="AC75" i="20"/>
  <c r="AA75" i="20"/>
  <c r="AB75" i="20" s="1"/>
  <c r="Z75" i="20"/>
  <c r="AC74" i="20"/>
  <c r="AA74" i="20"/>
  <c r="AB74" i="20" s="1"/>
  <c r="Z74" i="20"/>
  <c r="AC73" i="20"/>
  <c r="AA73" i="20"/>
  <c r="AB73" i="20" s="1"/>
  <c r="Z73" i="20"/>
  <c r="AC72" i="20"/>
  <c r="AA72" i="20"/>
  <c r="AB72" i="20" s="1"/>
  <c r="Z72" i="20"/>
  <c r="AB69" i="20"/>
  <c r="AA69" i="20"/>
  <c r="Z69" i="20"/>
  <c r="AB68" i="20"/>
  <c r="AA68" i="20"/>
  <c r="Z68" i="20"/>
  <c r="W68" i="20"/>
  <c r="AB67" i="20"/>
  <c r="AA67" i="20"/>
  <c r="Z67" i="20"/>
  <c r="AB66" i="20"/>
  <c r="AA66" i="20"/>
  <c r="Z66" i="20"/>
  <c r="AB65" i="20"/>
  <c r="AC65" i="20" s="1"/>
  <c r="AA65" i="20"/>
  <c r="Z65" i="20"/>
  <c r="W65" i="20"/>
  <c r="W64" i="20"/>
  <c r="AC62" i="20"/>
  <c r="Z62" i="20"/>
  <c r="AC61" i="20"/>
  <c r="Z61" i="20"/>
  <c r="AC60" i="20"/>
  <c r="Z60" i="20"/>
  <c r="AC59" i="20"/>
  <c r="Z59" i="20"/>
  <c r="AC58" i="20"/>
  <c r="Z58" i="20"/>
  <c r="AC57" i="20"/>
  <c r="Z57" i="20"/>
  <c r="AC56" i="20"/>
  <c r="Z56" i="20"/>
  <c r="AC55" i="20"/>
  <c r="Z55" i="20"/>
  <c r="AC54" i="20"/>
  <c r="Z54" i="20"/>
  <c r="AC53" i="20"/>
  <c r="Z53" i="20"/>
  <c r="AC52" i="20"/>
  <c r="Z52" i="20"/>
  <c r="AC51" i="20"/>
  <c r="Z51" i="20"/>
  <c r="AC50" i="20"/>
  <c r="Z50" i="20"/>
  <c r="AC49" i="20"/>
  <c r="Z49" i="20"/>
  <c r="AC48" i="20"/>
  <c r="Z48" i="20"/>
  <c r="AC47" i="20"/>
  <c r="Z47" i="20"/>
  <c r="AC46" i="20"/>
  <c r="Z46" i="20"/>
  <c r="AC45" i="20"/>
  <c r="Z45" i="20"/>
  <c r="AC44" i="20"/>
  <c r="Z44" i="20"/>
  <c r="AC43" i="20"/>
  <c r="W69" i="20" s="1"/>
  <c r="Z43" i="20"/>
  <c r="W66" i="20" s="1"/>
  <c r="AC38" i="20"/>
  <c r="AA38" i="20"/>
  <c r="AB38" i="20" s="1"/>
  <c r="Z38" i="20"/>
  <c r="AC37" i="20"/>
  <c r="AA37" i="20"/>
  <c r="AB37" i="20" s="1"/>
  <c r="Z37" i="20"/>
  <c r="AC36" i="20"/>
  <c r="AA36" i="20"/>
  <c r="AB36" i="20" s="1"/>
  <c r="Z36" i="20"/>
  <c r="AC35" i="20"/>
  <c r="AA35" i="20"/>
  <c r="AB35" i="20" s="1"/>
  <c r="Z35" i="20"/>
  <c r="AC34" i="20"/>
  <c r="AA34" i="20"/>
  <c r="AB34" i="20" s="1"/>
  <c r="Z34" i="20"/>
  <c r="AB31" i="20"/>
  <c r="AA31" i="20"/>
  <c r="Z31" i="20"/>
  <c r="AB30" i="20"/>
  <c r="AA30" i="20"/>
  <c r="Z30" i="20"/>
  <c r="W30" i="20"/>
  <c r="AB29" i="20"/>
  <c r="AA29" i="20"/>
  <c r="Z29" i="20"/>
  <c r="AB28" i="20"/>
  <c r="AA28" i="20"/>
  <c r="Z28" i="20"/>
  <c r="AB27" i="20"/>
  <c r="AA27" i="20"/>
  <c r="Z27" i="20"/>
  <c r="W27" i="20"/>
  <c r="W26" i="20"/>
  <c r="AC24" i="20"/>
  <c r="Z24" i="20"/>
  <c r="AC23" i="20"/>
  <c r="Z23" i="20"/>
  <c r="AC22" i="20"/>
  <c r="Z22" i="20"/>
  <c r="AC21" i="20"/>
  <c r="Z21" i="20"/>
  <c r="AC20" i="20"/>
  <c r="Z20" i="20"/>
  <c r="AC19" i="20"/>
  <c r="Z19" i="20"/>
  <c r="AC18" i="20"/>
  <c r="Z18" i="20"/>
  <c r="AC17" i="20"/>
  <c r="Z17" i="20"/>
  <c r="AC16" i="20"/>
  <c r="Z16" i="20"/>
  <c r="AC15" i="20"/>
  <c r="Z15" i="20"/>
  <c r="AC14" i="20"/>
  <c r="Z14" i="20"/>
  <c r="AC13" i="20"/>
  <c r="Z13" i="20"/>
  <c r="AC12" i="20"/>
  <c r="Z12" i="20"/>
  <c r="AC11" i="20"/>
  <c r="Z11" i="20"/>
  <c r="AC10" i="20"/>
  <c r="Z10" i="20"/>
  <c r="AC9" i="20"/>
  <c r="Z9" i="20"/>
  <c r="AC8" i="20"/>
  <c r="Z8" i="20"/>
  <c r="AC7" i="20"/>
  <c r="Z7" i="20"/>
  <c r="AC6" i="20"/>
  <c r="Z6" i="20"/>
  <c r="W28" i="20" s="1"/>
  <c r="AC5" i="20"/>
  <c r="W31" i="20" s="1"/>
  <c r="Z5" i="20"/>
  <c r="N24" i="20"/>
  <c r="K24" i="20"/>
  <c r="N23" i="20"/>
  <c r="K23" i="20"/>
  <c r="N22" i="20"/>
  <c r="K22" i="20"/>
  <c r="N21" i="20"/>
  <c r="K21" i="20"/>
  <c r="N20" i="20"/>
  <c r="K20" i="20"/>
  <c r="N19" i="20"/>
  <c r="K19" i="20"/>
  <c r="N18" i="20"/>
  <c r="K18" i="20"/>
  <c r="N17" i="20"/>
  <c r="K17" i="20"/>
  <c r="N16" i="20"/>
  <c r="K16" i="20"/>
  <c r="N15" i="20"/>
  <c r="K15" i="20"/>
  <c r="N14" i="20"/>
  <c r="K14" i="20"/>
  <c r="N13" i="20"/>
  <c r="K13" i="20"/>
  <c r="N12" i="20"/>
  <c r="K12" i="20"/>
  <c r="N11" i="20"/>
  <c r="K11" i="20"/>
  <c r="N10" i="20"/>
  <c r="K10" i="20"/>
  <c r="N9" i="20"/>
  <c r="K9" i="20"/>
  <c r="N8" i="20"/>
  <c r="K8" i="20"/>
  <c r="N7" i="20"/>
  <c r="K7" i="20"/>
  <c r="N6" i="20"/>
  <c r="K6" i="20"/>
  <c r="N5" i="20"/>
  <c r="K5" i="20"/>
  <c r="N62" i="20"/>
  <c r="K62" i="20"/>
  <c r="N61" i="20"/>
  <c r="K61" i="20"/>
  <c r="N60" i="20"/>
  <c r="K60" i="20"/>
  <c r="N59" i="20"/>
  <c r="K59" i="20"/>
  <c r="N58" i="20"/>
  <c r="K58" i="20"/>
  <c r="N57" i="20"/>
  <c r="K57" i="20"/>
  <c r="N56" i="20"/>
  <c r="K56" i="20"/>
  <c r="N55" i="20"/>
  <c r="K55" i="20"/>
  <c r="N54" i="20"/>
  <c r="K54" i="20"/>
  <c r="N53" i="20"/>
  <c r="K53" i="20"/>
  <c r="N52" i="20"/>
  <c r="K52" i="20"/>
  <c r="N51" i="20"/>
  <c r="K51" i="20"/>
  <c r="N50" i="20"/>
  <c r="K50" i="20"/>
  <c r="N49" i="20"/>
  <c r="K49" i="20"/>
  <c r="N48" i="20"/>
  <c r="K48" i="20"/>
  <c r="N47" i="20"/>
  <c r="K47" i="20"/>
  <c r="N46" i="20"/>
  <c r="K46" i="20"/>
  <c r="N45" i="20"/>
  <c r="K45" i="20"/>
  <c r="N44" i="20"/>
  <c r="K44" i="20"/>
  <c r="N43" i="20"/>
  <c r="K43" i="20"/>
  <c r="U12" i="22"/>
  <c r="S12" i="22" s="1"/>
  <c r="T12" i="22"/>
  <c r="V12" i="22" s="1"/>
  <c r="P12" i="22"/>
  <c r="N12" i="22" s="1"/>
  <c r="O12" i="22"/>
  <c r="M12" i="22" s="1"/>
  <c r="I12" i="22"/>
  <c r="H12" i="22"/>
  <c r="U11" i="22"/>
  <c r="T11" i="22"/>
  <c r="V11" i="22" s="1"/>
  <c r="P11" i="22"/>
  <c r="N11" i="22" s="1"/>
  <c r="O11" i="22"/>
  <c r="M11" i="22" s="1"/>
  <c r="I11" i="22"/>
  <c r="H11" i="22"/>
  <c r="U10" i="22"/>
  <c r="S10" i="22" s="1"/>
  <c r="T10" i="22"/>
  <c r="V10" i="22" s="1"/>
  <c r="P10" i="22"/>
  <c r="N10" i="22" s="1"/>
  <c r="O10" i="22"/>
  <c r="M10" i="22"/>
  <c r="I10" i="22"/>
  <c r="H10" i="22"/>
  <c r="V9" i="22"/>
  <c r="U9" i="22"/>
  <c r="S9" i="22" s="1"/>
  <c r="T9" i="22"/>
  <c r="P9" i="22"/>
  <c r="N9" i="22" s="1"/>
  <c r="O9" i="22"/>
  <c r="M9" i="22"/>
  <c r="I9" i="22"/>
  <c r="H9" i="22"/>
  <c r="U8" i="22"/>
  <c r="S8" i="22" s="1"/>
  <c r="T8" i="22"/>
  <c r="V8" i="22" s="1"/>
  <c r="P8" i="22"/>
  <c r="O8" i="22"/>
  <c r="M8" i="22" s="1"/>
  <c r="I8" i="22"/>
  <c r="H8" i="22"/>
  <c r="U7" i="22"/>
  <c r="S7" i="22" s="1"/>
  <c r="T7" i="22"/>
  <c r="V7" i="22" s="1"/>
  <c r="P7" i="22"/>
  <c r="N7" i="22" s="1"/>
  <c r="O7" i="22"/>
  <c r="M7" i="22" s="1"/>
  <c r="I7" i="22"/>
  <c r="H7" i="22"/>
  <c r="G22" i="2"/>
  <c r="BX113" i="22" l="1"/>
  <c r="BX112" i="22"/>
  <c r="BX111" i="22"/>
  <c r="IR113" i="22"/>
  <c r="IR112" i="22"/>
  <c r="IR111" i="22"/>
  <c r="PL113" i="22"/>
  <c r="PL112" i="22"/>
  <c r="PL111" i="22"/>
  <c r="BB113" i="22"/>
  <c r="BB112" i="22"/>
  <c r="BB111" i="22"/>
  <c r="HV113" i="22"/>
  <c r="HV112" i="22"/>
  <c r="HV111" i="22"/>
  <c r="OP113" i="22"/>
  <c r="OP112" i="22"/>
  <c r="OP111" i="22"/>
  <c r="FH113" i="22"/>
  <c r="FH112" i="22"/>
  <c r="FH111" i="22"/>
  <c r="MB113" i="22"/>
  <c r="MB112" i="22"/>
  <c r="MB111" i="22"/>
  <c r="SV113" i="22"/>
  <c r="SV112" i="22"/>
  <c r="SV111" i="22"/>
  <c r="EL113" i="22"/>
  <c r="EL112" i="22"/>
  <c r="EL111" i="22"/>
  <c r="LF113" i="22"/>
  <c r="LF112" i="22"/>
  <c r="LF111" i="22"/>
  <c r="RZ113" i="22"/>
  <c r="RZ112" i="22"/>
  <c r="RZ111" i="22"/>
  <c r="AF113" i="22"/>
  <c r="AF112" i="22"/>
  <c r="AF111" i="22"/>
  <c r="AZ110" i="22"/>
  <c r="DP113" i="22"/>
  <c r="DP112" i="22"/>
  <c r="DP111" i="22"/>
  <c r="EJ110" i="22"/>
  <c r="GZ113" i="22"/>
  <c r="GZ112" i="22"/>
  <c r="GZ111" i="22"/>
  <c r="HT110" i="22"/>
  <c r="KJ113" i="22"/>
  <c r="KJ112" i="22"/>
  <c r="KJ111" i="22"/>
  <c r="LD110" i="22"/>
  <c r="NT113" i="22"/>
  <c r="NT112" i="22"/>
  <c r="NT111" i="22"/>
  <c r="ON110" i="22"/>
  <c r="RD113" i="22"/>
  <c r="RD112" i="22"/>
  <c r="RD111" i="22"/>
  <c r="RX110" i="22"/>
  <c r="KS105" i="22"/>
  <c r="KJ105" i="22"/>
  <c r="KH111" i="22" s="1"/>
  <c r="RM105" i="22"/>
  <c r="RD105" i="22"/>
  <c r="RB111" i="22" s="1"/>
  <c r="LO106" i="22"/>
  <c r="LF106" i="22"/>
  <c r="J113" i="22"/>
  <c r="J112" i="22"/>
  <c r="J111" i="22"/>
  <c r="CT113" i="22"/>
  <c r="CT112" i="22"/>
  <c r="CT111" i="22"/>
  <c r="GD113" i="22"/>
  <c r="GD112" i="22"/>
  <c r="GD111" i="22"/>
  <c r="JN113" i="22"/>
  <c r="JN112" i="22"/>
  <c r="JN111" i="22"/>
  <c r="MX113" i="22"/>
  <c r="MX112" i="22"/>
  <c r="MX111" i="22"/>
  <c r="QH113" i="22"/>
  <c r="QH112" i="22"/>
  <c r="QH111" i="22"/>
  <c r="BB103" i="22"/>
  <c r="EL103" i="22"/>
  <c r="HV103" i="22"/>
  <c r="LF103" i="22"/>
  <c r="OP103" i="22"/>
  <c r="RZ103" i="22"/>
  <c r="BB104" i="22"/>
  <c r="EL104" i="22"/>
  <c r="HV104" i="22"/>
  <c r="LF104" i="22"/>
  <c r="OP104" i="22"/>
  <c r="RZ104" i="22"/>
  <c r="BB105" i="22"/>
  <c r="DP105" i="22"/>
  <c r="DN111" i="22" s="1"/>
  <c r="HV105" i="22"/>
  <c r="OC105" i="22"/>
  <c r="NT105" i="22"/>
  <c r="NR111" i="22" s="1"/>
  <c r="AO106" i="22"/>
  <c r="AF106" i="22"/>
  <c r="AD111" i="22" s="1"/>
  <c r="EU106" i="22"/>
  <c r="EL106" i="22"/>
  <c r="FH106" i="22"/>
  <c r="FF111" i="22" s="1"/>
  <c r="BV110" i="22"/>
  <c r="FF110" i="22"/>
  <c r="IP110" i="22"/>
  <c r="LZ110" i="22"/>
  <c r="PJ110" i="22"/>
  <c r="ST110" i="22"/>
  <c r="EL105" i="22"/>
  <c r="LF105" i="22"/>
  <c r="MB105" i="22"/>
  <c r="LZ111" i="22" s="1"/>
  <c r="RZ105" i="22"/>
  <c r="SV105" i="22"/>
  <c r="IE106" i="22"/>
  <c r="HV106" i="22"/>
  <c r="IR106" i="22"/>
  <c r="IP111" i="22" s="1"/>
  <c r="OP106" i="22"/>
  <c r="RZ106" i="22"/>
  <c r="BB107" i="22"/>
  <c r="EL107" i="22"/>
  <c r="HV107" i="22"/>
  <c r="LF107" i="22"/>
  <c r="SV107" i="22"/>
  <c r="ST111" i="22" s="1"/>
  <c r="DP106" i="22"/>
  <c r="GZ106" i="22"/>
  <c r="GX111" i="22" s="1"/>
  <c r="KJ106" i="22"/>
  <c r="NT106" i="22"/>
  <c r="RD106" i="22"/>
  <c r="AF107" i="22"/>
  <c r="J108" i="22"/>
  <c r="H111" i="22" s="1"/>
  <c r="FH108" i="22"/>
  <c r="GM108" i="22"/>
  <c r="QH107" i="22"/>
  <c r="QF111" i="22" s="1"/>
  <c r="JW108" i="22"/>
  <c r="JN108" i="22"/>
  <c r="JL111" i="22" s="1"/>
  <c r="KJ108" i="22"/>
  <c r="MX108" i="22"/>
  <c r="MV111" i="22" s="1"/>
  <c r="QH108" i="22"/>
  <c r="CT97" i="22"/>
  <c r="CT96" i="22"/>
  <c r="CT95" i="22"/>
  <c r="JN97" i="22"/>
  <c r="JN96" i="22"/>
  <c r="JN95" i="22"/>
  <c r="QH97" i="22"/>
  <c r="QH96" i="22"/>
  <c r="QH95" i="22"/>
  <c r="AF97" i="22"/>
  <c r="AF96" i="22"/>
  <c r="AF95" i="22"/>
  <c r="GZ97" i="22"/>
  <c r="GZ96" i="22"/>
  <c r="GZ95" i="22"/>
  <c r="NT97" i="22"/>
  <c r="NT96" i="22"/>
  <c r="NT95" i="22"/>
  <c r="J97" i="22"/>
  <c r="J96" i="22"/>
  <c r="J95" i="22"/>
  <c r="GD97" i="22"/>
  <c r="GD96" i="22"/>
  <c r="GD95" i="22"/>
  <c r="MX97" i="22"/>
  <c r="MX96" i="22"/>
  <c r="MX95" i="22"/>
  <c r="DP97" i="22"/>
  <c r="DP96" i="22"/>
  <c r="DP95" i="22"/>
  <c r="KJ97" i="22"/>
  <c r="KJ96" i="22"/>
  <c r="KJ95" i="22"/>
  <c r="RD97" i="22"/>
  <c r="RD96" i="22"/>
  <c r="RD95" i="22"/>
  <c r="J87" i="22"/>
  <c r="CT87" i="22"/>
  <c r="CR95" i="22" s="1"/>
  <c r="GD87" i="22"/>
  <c r="JN87" i="22"/>
  <c r="MX87" i="22"/>
  <c r="QH87" i="22"/>
  <c r="J88" i="22"/>
  <c r="CT88" i="22"/>
  <c r="HV88" i="22"/>
  <c r="LF88" i="22"/>
  <c r="MB88" i="22"/>
  <c r="LZ95" i="22" s="1"/>
  <c r="OC88" i="22"/>
  <c r="NT88" i="22"/>
  <c r="EL89" i="22"/>
  <c r="EJ95" i="22" s="1"/>
  <c r="FH89" i="22"/>
  <c r="FF95" i="22" s="1"/>
  <c r="HI89" i="22"/>
  <c r="GZ89" i="22"/>
  <c r="AD94" i="22"/>
  <c r="DN94" i="22"/>
  <c r="GX94" i="22"/>
  <c r="HT97" i="22"/>
  <c r="HT94" i="22" s="1"/>
  <c r="KH96" i="22"/>
  <c r="KH94" i="22" s="1"/>
  <c r="LD97" i="22"/>
  <c r="LD94" i="22" s="1"/>
  <c r="NR96" i="22"/>
  <c r="NR94" i="22" s="1"/>
  <c r="ON97" i="22"/>
  <c r="ON94" i="22" s="1"/>
  <c r="RB94" i="22"/>
  <c r="IR88" i="22"/>
  <c r="IP95" i="22" s="1"/>
  <c r="KS88" i="22"/>
  <c r="KJ88" i="22"/>
  <c r="BB89" i="22"/>
  <c r="AZ95" i="22" s="1"/>
  <c r="BX89" i="22"/>
  <c r="BV95" i="22" s="1"/>
  <c r="DY89" i="22"/>
  <c r="DP89" i="22"/>
  <c r="OP89" i="22"/>
  <c r="ON95" i="22" s="1"/>
  <c r="PL89" i="22"/>
  <c r="PJ95" i="22" s="1"/>
  <c r="BK90" i="22"/>
  <c r="BB90" i="22"/>
  <c r="BX90" i="22"/>
  <c r="H94" i="22"/>
  <c r="BX97" i="22"/>
  <c r="BX96" i="22"/>
  <c r="BX95" i="22"/>
  <c r="CR94" i="22"/>
  <c r="FH97" i="22"/>
  <c r="FH96" i="22"/>
  <c r="FH95" i="22"/>
  <c r="GB94" i="22"/>
  <c r="IR97" i="22"/>
  <c r="IR96" i="22"/>
  <c r="IR95" i="22"/>
  <c r="JL94" i="22"/>
  <c r="MB97" i="22"/>
  <c r="MB96" i="22"/>
  <c r="MB95" i="22"/>
  <c r="MV94" i="22"/>
  <c r="PL97" i="22"/>
  <c r="PL96" i="22"/>
  <c r="PL95" i="22"/>
  <c r="QF94" i="22"/>
  <c r="SV97" i="22"/>
  <c r="SV96" i="22"/>
  <c r="SV95" i="22"/>
  <c r="AO89" i="22"/>
  <c r="AF89" i="22"/>
  <c r="AD95" i="22" s="1"/>
  <c r="OC89" i="22"/>
  <c r="NT89" i="22"/>
  <c r="BB97" i="22"/>
  <c r="BB96" i="22"/>
  <c r="BB95" i="22"/>
  <c r="EL97" i="22"/>
  <c r="EL96" i="22"/>
  <c r="EL95" i="22"/>
  <c r="HV97" i="22"/>
  <c r="HV96" i="22"/>
  <c r="HV95" i="22"/>
  <c r="LF97" i="22"/>
  <c r="LF96" i="22"/>
  <c r="LF95" i="22"/>
  <c r="OP97" i="22"/>
  <c r="OP96" i="22"/>
  <c r="OP95" i="22"/>
  <c r="RZ97" i="22"/>
  <c r="RZ96" i="22"/>
  <c r="RZ95" i="22"/>
  <c r="RM88" i="22"/>
  <c r="RD88" i="22"/>
  <c r="RB95" i="22" s="1"/>
  <c r="KS89" i="22"/>
  <c r="KJ89" i="22"/>
  <c r="KH95" i="22" s="1"/>
  <c r="SI89" i="22"/>
  <c r="RZ89" i="22"/>
  <c r="RX95" i="22" s="1"/>
  <c r="SV89" i="22"/>
  <c r="ST95" i="22" s="1"/>
  <c r="EU90" i="22"/>
  <c r="EL90" i="22"/>
  <c r="FH90" i="22"/>
  <c r="GM92" i="22"/>
  <c r="GD92" i="22"/>
  <c r="HV90" i="22"/>
  <c r="HT95" i="22" s="1"/>
  <c r="LF90" i="22"/>
  <c r="LD95" i="22" s="1"/>
  <c r="OP90" i="22"/>
  <c r="RZ90" i="22"/>
  <c r="BB91" i="22"/>
  <c r="EL91" i="22"/>
  <c r="HV91" i="22"/>
  <c r="NT91" i="22"/>
  <c r="RZ91" i="22"/>
  <c r="RD89" i="22"/>
  <c r="AF90" i="22"/>
  <c r="DP90" i="22"/>
  <c r="DN95" i="22" s="1"/>
  <c r="GZ90" i="22"/>
  <c r="GX95" i="22" s="1"/>
  <c r="KJ90" i="22"/>
  <c r="NT90" i="22"/>
  <c r="NR95" i="22" s="1"/>
  <c r="RD90" i="22"/>
  <c r="AF91" i="22"/>
  <c r="DP91" i="22"/>
  <c r="GZ91" i="22"/>
  <c r="KJ91" i="22"/>
  <c r="OP91" i="22"/>
  <c r="S92" i="22"/>
  <c r="LF91" i="22"/>
  <c r="QQ91" i="22"/>
  <c r="BK92" i="22"/>
  <c r="GZ92" i="22"/>
  <c r="JN92" i="22"/>
  <c r="MX92" i="22"/>
  <c r="QH92" i="22"/>
  <c r="J81" i="22"/>
  <c r="J80" i="22"/>
  <c r="J79" i="22"/>
  <c r="DP81" i="22"/>
  <c r="DP80" i="22"/>
  <c r="DP79" i="22"/>
  <c r="GD81" i="22"/>
  <c r="GD80" i="22"/>
  <c r="GD79" i="22"/>
  <c r="KJ81" i="22"/>
  <c r="KJ80" i="22"/>
  <c r="KJ79" i="22"/>
  <c r="MX81" i="22"/>
  <c r="MX80" i="22"/>
  <c r="MX79" i="22"/>
  <c r="RD81" i="22"/>
  <c r="RD80" i="22"/>
  <c r="RD79" i="22"/>
  <c r="AF81" i="22"/>
  <c r="AF80" i="22"/>
  <c r="AF79" i="22"/>
  <c r="CT81" i="22"/>
  <c r="CT80" i="22"/>
  <c r="CT79" i="22"/>
  <c r="GZ81" i="22"/>
  <c r="GZ80" i="22"/>
  <c r="GZ79" i="22"/>
  <c r="JN81" i="22"/>
  <c r="JN80" i="22"/>
  <c r="JN79" i="22"/>
  <c r="NT81" i="22"/>
  <c r="NT80" i="22"/>
  <c r="NT79" i="22"/>
  <c r="QH81" i="22"/>
  <c r="QH80" i="22"/>
  <c r="QH79" i="22"/>
  <c r="BX81" i="22"/>
  <c r="BX80" i="22"/>
  <c r="BX79" i="22"/>
  <c r="FH81" i="22"/>
  <c r="FH80" i="22"/>
  <c r="FH79" i="22"/>
  <c r="IR81" i="22"/>
  <c r="IR80" i="22"/>
  <c r="IR79" i="22"/>
  <c r="MB81" i="22"/>
  <c r="MB80" i="22"/>
  <c r="MB79" i="22"/>
  <c r="PL81" i="22"/>
  <c r="PL80" i="22"/>
  <c r="PL79" i="22"/>
  <c r="SV81" i="22"/>
  <c r="SV80" i="22"/>
  <c r="SV79" i="22"/>
  <c r="OY73" i="22"/>
  <c r="OP73" i="22"/>
  <c r="ON79" i="22" s="1"/>
  <c r="AF71" i="22"/>
  <c r="BB81" i="22"/>
  <c r="BB80" i="22"/>
  <c r="BB79" i="22"/>
  <c r="DP71" i="22"/>
  <c r="EL81" i="22"/>
  <c r="EL80" i="22"/>
  <c r="EL79" i="22"/>
  <c r="FF78" i="22"/>
  <c r="GZ71" i="22"/>
  <c r="HV81" i="22"/>
  <c r="HV80" i="22"/>
  <c r="HV79" i="22"/>
  <c r="KJ71" i="22"/>
  <c r="LF81" i="22"/>
  <c r="LF80" i="22"/>
  <c r="LF79" i="22"/>
  <c r="NT71" i="22"/>
  <c r="OP81" i="22"/>
  <c r="OP80" i="22"/>
  <c r="OP79" i="22"/>
  <c r="RD71" i="22"/>
  <c r="RZ81" i="22"/>
  <c r="RZ80" i="22"/>
  <c r="RZ79" i="22"/>
  <c r="AF72" i="22"/>
  <c r="DP72" i="22"/>
  <c r="GZ72" i="22"/>
  <c r="KJ72" i="22"/>
  <c r="NT72" i="22"/>
  <c r="RD72" i="22"/>
  <c r="AF73" i="22"/>
  <c r="FH73" i="22"/>
  <c r="JN73" i="22"/>
  <c r="LO73" i="22"/>
  <c r="LF73" i="22"/>
  <c r="LD79" i="22" s="1"/>
  <c r="CT74" i="22"/>
  <c r="EU74" i="22"/>
  <c r="EL74" i="22"/>
  <c r="EJ79" i="22" s="1"/>
  <c r="J71" i="22"/>
  <c r="AZ80" i="22"/>
  <c r="AZ78" i="22" s="1"/>
  <c r="BV81" i="22"/>
  <c r="BV78" i="22" s="1"/>
  <c r="CT71" i="22"/>
  <c r="EJ78" i="22"/>
  <c r="FF81" i="22"/>
  <c r="GD71" i="22"/>
  <c r="HT80" i="22"/>
  <c r="HT78" i="22" s="1"/>
  <c r="IP81" i="22"/>
  <c r="IP78" i="22" s="1"/>
  <c r="JN71" i="22"/>
  <c r="MX71" i="22"/>
  <c r="ON78" i="22"/>
  <c r="QH71" i="22"/>
  <c r="RX78" i="22"/>
  <c r="J72" i="22"/>
  <c r="CT72" i="22"/>
  <c r="GD72" i="22"/>
  <c r="JN72" i="22"/>
  <c r="MX72" i="22"/>
  <c r="QH72" i="22"/>
  <c r="J73" i="22"/>
  <c r="BX73" i="22"/>
  <c r="GD73" i="22"/>
  <c r="IE73" i="22"/>
  <c r="HV73" i="22"/>
  <c r="HT79" i="22" s="1"/>
  <c r="SV73" i="22"/>
  <c r="ST79" i="22" s="1"/>
  <c r="J74" i="22"/>
  <c r="BK74" i="22"/>
  <c r="BB74" i="22"/>
  <c r="AZ79" i="22" s="1"/>
  <c r="AD78" i="22"/>
  <c r="BV79" i="22"/>
  <c r="DN78" i="22"/>
  <c r="FF79" i="22"/>
  <c r="GX78" i="22"/>
  <c r="KH78" i="22"/>
  <c r="LD81" i="22"/>
  <c r="LD78" i="22" s="1"/>
  <c r="LZ79" i="22"/>
  <c r="NR80" i="22"/>
  <c r="NR78" i="22" s="1"/>
  <c r="RB78" i="22"/>
  <c r="CT73" i="22"/>
  <c r="PL73" i="22"/>
  <c r="PJ79" i="22" s="1"/>
  <c r="QH73" i="22"/>
  <c r="SI73" i="22"/>
  <c r="RZ73" i="22"/>
  <c r="RX79" i="22" s="1"/>
  <c r="GZ76" i="22"/>
  <c r="HV74" i="22"/>
  <c r="LF74" i="22"/>
  <c r="OP74" i="22"/>
  <c r="RZ74" i="22"/>
  <c r="BB75" i="22"/>
  <c r="EL75" i="22"/>
  <c r="HV75" i="22"/>
  <c r="LF75" i="22"/>
  <c r="OY75" i="22"/>
  <c r="SV75" i="22"/>
  <c r="EU76" i="22"/>
  <c r="J76" i="22"/>
  <c r="GM76" i="22"/>
  <c r="JW76" i="22"/>
  <c r="JN76" i="22"/>
  <c r="KJ76" i="22"/>
  <c r="MX76" i="22"/>
  <c r="QH76" i="22"/>
  <c r="BX65" i="22"/>
  <c r="BX64" i="22"/>
  <c r="BX63" i="22"/>
  <c r="EL65" i="22"/>
  <c r="EL64" i="22"/>
  <c r="EL63" i="22"/>
  <c r="OP65" i="22"/>
  <c r="OP64" i="22"/>
  <c r="OP63" i="22"/>
  <c r="BB65" i="22"/>
  <c r="BB64" i="22"/>
  <c r="BB63" i="22"/>
  <c r="MB65" i="22"/>
  <c r="MB64" i="22"/>
  <c r="MB63" i="22"/>
  <c r="SV65" i="22"/>
  <c r="SV64" i="22"/>
  <c r="SV63" i="22"/>
  <c r="IR65" i="22"/>
  <c r="IR64" i="22"/>
  <c r="IR63" i="22"/>
  <c r="LF65" i="22"/>
  <c r="LF64" i="22"/>
  <c r="LF63" i="22"/>
  <c r="RZ65" i="22"/>
  <c r="RZ64" i="22"/>
  <c r="RZ63" i="22"/>
  <c r="FH65" i="22"/>
  <c r="FH64" i="22"/>
  <c r="FH63" i="22"/>
  <c r="HV65" i="22"/>
  <c r="HV64" i="22"/>
  <c r="HV63" i="22"/>
  <c r="PL65" i="22"/>
  <c r="PL64" i="22"/>
  <c r="PL63" i="22"/>
  <c r="AF65" i="22"/>
  <c r="AF64" i="22"/>
  <c r="AF63" i="22"/>
  <c r="AZ62" i="22"/>
  <c r="DP65" i="22"/>
  <c r="DP64" i="22"/>
  <c r="DP63" i="22"/>
  <c r="EJ62" i="22"/>
  <c r="GB63" i="22"/>
  <c r="GZ65" i="22"/>
  <c r="GZ64" i="22"/>
  <c r="GZ63" i="22"/>
  <c r="HT62" i="22"/>
  <c r="KJ65" i="22"/>
  <c r="KJ64" i="22"/>
  <c r="KJ63" i="22"/>
  <c r="LD62" i="22"/>
  <c r="NT65" i="22"/>
  <c r="NT64" i="22"/>
  <c r="NT63" i="22"/>
  <c r="ON62" i="22"/>
  <c r="RD65" i="22"/>
  <c r="RD64" i="22"/>
  <c r="RD63" i="22"/>
  <c r="RX62" i="22"/>
  <c r="CT57" i="22"/>
  <c r="CR63" i="22" s="1"/>
  <c r="QH57" i="22"/>
  <c r="QF63" i="22" s="1"/>
  <c r="IR58" i="22"/>
  <c r="IP63" i="22" s="1"/>
  <c r="JA58" i="22"/>
  <c r="J65" i="22"/>
  <c r="J64" i="22"/>
  <c r="J63" i="22"/>
  <c r="CT65" i="22"/>
  <c r="CT64" i="22"/>
  <c r="CT63" i="22"/>
  <c r="GD65" i="22"/>
  <c r="GD64" i="22"/>
  <c r="GD63" i="22"/>
  <c r="JN65" i="22"/>
  <c r="JN64" i="22"/>
  <c r="JN63" i="22"/>
  <c r="MX65" i="22"/>
  <c r="MX64" i="22"/>
  <c r="MX63" i="22"/>
  <c r="QH65" i="22"/>
  <c r="QH64" i="22"/>
  <c r="QH63" i="22"/>
  <c r="DP58" i="22"/>
  <c r="DN63" i="22" s="1"/>
  <c r="FH58" i="22"/>
  <c r="FF63" i="22" s="1"/>
  <c r="FQ58" i="22"/>
  <c r="H62" i="22"/>
  <c r="BB55" i="22"/>
  <c r="AZ63" i="22" s="1"/>
  <c r="CR62" i="22"/>
  <c r="EL55" i="22"/>
  <c r="GB62" i="22"/>
  <c r="HV55" i="22"/>
  <c r="HT63" i="22" s="1"/>
  <c r="JL62" i="22"/>
  <c r="LF55" i="22"/>
  <c r="LD63" i="22" s="1"/>
  <c r="OP55" i="22"/>
  <c r="ON63" i="22" s="1"/>
  <c r="RZ55" i="22"/>
  <c r="BB56" i="22"/>
  <c r="EL56" i="22"/>
  <c r="HV56" i="22"/>
  <c r="LF56" i="22"/>
  <c r="OP56" i="22"/>
  <c r="RZ56" i="22"/>
  <c r="AF57" i="22"/>
  <c r="FQ57" i="22"/>
  <c r="JN57" i="22"/>
  <c r="JL63" i="22" s="1"/>
  <c r="NT57" i="22"/>
  <c r="NR63" i="22" s="1"/>
  <c r="J58" i="22"/>
  <c r="H63" i="22" s="1"/>
  <c r="AF58" i="22"/>
  <c r="AD63" i="22" s="1"/>
  <c r="BX58" i="22"/>
  <c r="BV63" i="22" s="1"/>
  <c r="CG58" i="22"/>
  <c r="BV62" i="22"/>
  <c r="FF62" i="22"/>
  <c r="GX63" i="22"/>
  <c r="IP62" i="22"/>
  <c r="LZ62" i="22"/>
  <c r="PJ62" i="22"/>
  <c r="ST62" i="22"/>
  <c r="CG57" i="22"/>
  <c r="KJ57" i="22"/>
  <c r="KH63" i="22" s="1"/>
  <c r="PU57" i="22"/>
  <c r="SV57" i="22"/>
  <c r="ST63" i="22" s="1"/>
  <c r="TE57" i="22"/>
  <c r="MK58" i="22"/>
  <c r="PU58" i="22"/>
  <c r="TE58" i="22"/>
  <c r="CG59" i="22"/>
  <c r="FQ59" i="22"/>
  <c r="JA59" i="22"/>
  <c r="PP59" i="22"/>
  <c r="QH59" i="22"/>
  <c r="DC60" i="22"/>
  <c r="MX59" i="22"/>
  <c r="MV63" i="22" s="1"/>
  <c r="LO59" i="22"/>
  <c r="BK60" i="22"/>
  <c r="BB49" i="22"/>
  <c r="BB48" i="22"/>
  <c r="BB47" i="22"/>
  <c r="HV49" i="22"/>
  <c r="HV48" i="22"/>
  <c r="HV47" i="22"/>
  <c r="OP49" i="22"/>
  <c r="OP48" i="22"/>
  <c r="OP47" i="22"/>
  <c r="AF49" i="22"/>
  <c r="AF48" i="22"/>
  <c r="AF47" i="22"/>
  <c r="GZ49" i="22"/>
  <c r="GZ48" i="22"/>
  <c r="GZ47" i="22"/>
  <c r="NT49" i="22"/>
  <c r="NT48" i="22"/>
  <c r="NT47" i="22"/>
  <c r="EL49" i="22"/>
  <c r="EL48" i="22"/>
  <c r="EL47" i="22"/>
  <c r="LF49" i="22"/>
  <c r="LF48" i="22"/>
  <c r="LF47" i="22"/>
  <c r="RZ49" i="22"/>
  <c r="RZ48" i="22"/>
  <c r="RZ47" i="22"/>
  <c r="DP49" i="22"/>
  <c r="DP48" i="22"/>
  <c r="DP47" i="22"/>
  <c r="KJ49" i="22"/>
  <c r="KJ48" i="22"/>
  <c r="KJ47" i="22"/>
  <c r="RD49" i="22"/>
  <c r="RD48" i="22"/>
  <c r="RD47" i="22"/>
  <c r="J49" i="22"/>
  <c r="J48" i="22"/>
  <c r="J47" i="22"/>
  <c r="AD46" i="22"/>
  <c r="CT49" i="22"/>
  <c r="CT48" i="22"/>
  <c r="CT47" i="22"/>
  <c r="DN46" i="22"/>
  <c r="GD49" i="22"/>
  <c r="GD48" i="22"/>
  <c r="GD47" i="22"/>
  <c r="GX46" i="22"/>
  <c r="JN49" i="22"/>
  <c r="JN48" i="22"/>
  <c r="JN47" i="22"/>
  <c r="KH46" i="22"/>
  <c r="MX49" i="22"/>
  <c r="MX48" i="22"/>
  <c r="MX47" i="22"/>
  <c r="NR46" i="22"/>
  <c r="QH49" i="22"/>
  <c r="QH48" i="22"/>
  <c r="QH47" i="22"/>
  <c r="RB46" i="22"/>
  <c r="GZ40" i="22"/>
  <c r="KN40" i="22"/>
  <c r="LF40" i="22"/>
  <c r="LD47" i="22" s="1"/>
  <c r="GM41" i="22"/>
  <c r="GD41" i="22"/>
  <c r="GB47" i="22" s="1"/>
  <c r="OC41" i="22"/>
  <c r="NT41" i="22"/>
  <c r="BX49" i="22"/>
  <c r="BX48" i="22"/>
  <c r="BX47" i="22"/>
  <c r="FH49" i="22"/>
  <c r="FH48" i="22"/>
  <c r="FH47" i="22"/>
  <c r="IR49" i="22"/>
  <c r="IR48" i="22"/>
  <c r="IR47" i="22"/>
  <c r="MB49" i="22"/>
  <c r="MB48" i="22"/>
  <c r="MB47" i="22"/>
  <c r="PL49" i="22"/>
  <c r="PL48" i="22"/>
  <c r="PL47" i="22"/>
  <c r="SV49" i="22"/>
  <c r="SV48" i="22"/>
  <c r="SV47" i="22"/>
  <c r="BB41" i="22"/>
  <c r="AZ47" i="22" s="1"/>
  <c r="DC41" i="22"/>
  <c r="CT41" i="22"/>
  <c r="CR47" i="22" s="1"/>
  <c r="AF39" i="22"/>
  <c r="DP39" i="22"/>
  <c r="GZ39" i="22"/>
  <c r="KJ39" i="22"/>
  <c r="KH47" i="22" s="1"/>
  <c r="NT39" i="22"/>
  <c r="RD39" i="22"/>
  <c r="AF40" i="22"/>
  <c r="EL40" i="22"/>
  <c r="EJ47" i="22" s="1"/>
  <c r="NT40" i="22"/>
  <c r="RZ40" i="22"/>
  <c r="RX47" i="22" s="1"/>
  <c r="S41" i="22"/>
  <c r="J41" i="22"/>
  <c r="H47" i="22" s="1"/>
  <c r="AZ46" i="22"/>
  <c r="EJ46" i="22"/>
  <c r="HT46" i="22"/>
  <c r="LD46" i="22"/>
  <c r="ON46" i="22"/>
  <c r="RX46" i="22"/>
  <c r="GM40" i="22"/>
  <c r="OP40" i="22"/>
  <c r="ON47" i="22" s="1"/>
  <c r="GZ41" i="22"/>
  <c r="HV41" i="22"/>
  <c r="HT47" i="22" s="1"/>
  <c r="JW41" i="22"/>
  <c r="JN41" i="22"/>
  <c r="JL47" i="22" s="1"/>
  <c r="RH43" i="22"/>
  <c r="RZ43" i="22"/>
  <c r="GM44" i="22"/>
  <c r="GD44" i="22"/>
  <c r="RD41" i="22"/>
  <c r="AF42" i="22"/>
  <c r="DP42" i="22"/>
  <c r="GZ42" i="22"/>
  <c r="MX41" i="22"/>
  <c r="MV47" i="22" s="1"/>
  <c r="QH41" i="22"/>
  <c r="QF47" i="22" s="1"/>
  <c r="J42" i="22"/>
  <c r="CT42" i="22"/>
  <c r="GD42" i="22"/>
  <c r="JN42" i="22"/>
  <c r="MX42" i="22"/>
  <c r="QH42" i="22"/>
  <c r="J43" i="22"/>
  <c r="CT43" i="22"/>
  <c r="GD43" i="22"/>
  <c r="JN43" i="22"/>
  <c r="LF43" i="22"/>
  <c r="AF44" i="22"/>
  <c r="NG43" i="22"/>
  <c r="DC44" i="22"/>
  <c r="GZ44" i="22"/>
  <c r="JN44" i="22"/>
  <c r="MX44" i="22"/>
  <c r="QH44" i="22"/>
  <c r="AF33" i="22"/>
  <c r="AF32" i="22"/>
  <c r="AF31" i="22"/>
  <c r="EL33" i="22"/>
  <c r="EL32" i="22"/>
  <c r="EL31" i="22"/>
  <c r="GZ33" i="22"/>
  <c r="GZ32" i="22"/>
  <c r="GZ31" i="22"/>
  <c r="LF33" i="22"/>
  <c r="LF32" i="22"/>
  <c r="LF31" i="22"/>
  <c r="NT33" i="22"/>
  <c r="NT32" i="22"/>
  <c r="NT31" i="22"/>
  <c r="RZ33" i="22"/>
  <c r="RZ32" i="22"/>
  <c r="RZ31" i="22"/>
  <c r="H31" i="22"/>
  <c r="BB33" i="22"/>
  <c r="BB32" i="22"/>
  <c r="BB31" i="22"/>
  <c r="DP33" i="22"/>
  <c r="DP32" i="22"/>
  <c r="DP31" i="22"/>
  <c r="HV33" i="22"/>
  <c r="HV32" i="22"/>
  <c r="HV31" i="22"/>
  <c r="KJ33" i="22"/>
  <c r="KJ32" i="22"/>
  <c r="KJ31" i="22"/>
  <c r="OP33" i="22"/>
  <c r="OP32" i="22"/>
  <c r="OP31" i="22"/>
  <c r="RD33" i="22"/>
  <c r="RD32" i="22"/>
  <c r="RD31" i="22"/>
  <c r="BB23" i="22"/>
  <c r="LF23" i="22"/>
  <c r="MB33" i="22"/>
  <c r="MB32" i="22"/>
  <c r="MB31" i="22"/>
  <c r="OP23" i="22"/>
  <c r="ON31" i="22" s="1"/>
  <c r="SV33" i="22"/>
  <c r="SV32" i="22"/>
  <c r="SV31" i="22"/>
  <c r="BB24" i="22"/>
  <c r="EL24" i="22"/>
  <c r="EJ31" i="22" s="1"/>
  <c r="HV24" i="22"/>
  <c r="RZ24" i="22"/>
  <c r="RX31" i="22" s="1"/>
  <c r="EL25" i="22"/>
  <c r="JA26" i="22"/>
  <c r="IR26" i="22"/>
  <c r="CG27" i="22"/>
  <c r="BX27" i="22"/>
  <c r="RH27" i="22"/>
  <c r="RD27" i="22"/>
  <c r="BF28" i="22"/>
  <c r="BB28" i="22"/>
  <c r="IV28" i="22"/>
  <c r="IR28" i="22"/>
  <c r="KS28" i="22"/>
  <c r="KJ28" i="22"/>
  <c r="AF23" i="22"/>
  <c r="AD31" i="22" s="1"/>
  <c r="BV32" i="22"/>
  <c r="BV30" i="22" s="1"/>
  <c r="CR33" i="22"/>
  <c r="DP23" i="22"/>
  <c r="FF30" i="22"/>
  <c r="GZ23" i="22"/>
  <c r="IP30" i="22"/>
  <c r="KJ23" i="22"/>
  <c r="LZ32" i="22"/>
  <c r="LZ30" i="22" s="1"/>
  <c r="NT23" i="22"/>
  <c r="PJ30" i="22"/>
  <c r="RD23" i="22"/>
  <c r="ST30" i="22"/>
  <c r="AF24" i="22"/>
  <c r="DP24" i="22"/>
  <c r="GZ24" i="22"/>
  <c r="KJ24" i="22"/>
  <c r="NT24" i="22"/>
  <c r="RD24" i="22"/>
  <c r="AF25" i="22"/>
  <c r="DP25" i="22"/>
  <c r="GZ25" i="22"/>
  <c r="KJ25" i="22"/>
  <c r="CT26" i="22"/>
  <c r="DP26" i="22"/>
  <c r="FQ26" i="22"/>
  <c r="FH26" i="22"/>
  <c r="QH26" i="22"/>
  <c r="TE26" i="22"/>
  <c r="SV26" i="22"/>
  <c r="JN27" i="22"/>
  <c r="KS27" i="22"/>
  <c r="KJ27" i="22"/>
  <c r="SV27" i="22"/>
  <c r="BX33" i="22"/>
  <c r="BX32" i="22"/>
  <c r="BX31" i="22"/>
  <c r="HV23" i="22"/>
  <c r="HT31" i="22" s="1"/>
  <c r="LF24" i="22"/>
  <c r="BB25" i="22"/>
  <c r="CT28" i="22"/>
  <c r="CR31" i="22" s="1"/>
  <c r="DC28" i="22"/>
  <c r="AZ32" i="22"/>
  <c r="AZ30" i="22" s="1"/>
  <c r="EJ30" i="22"/>
  <c r="EP23" i="22"/>
  <c r="FF33" i="22"/>
  <c r="HT32" i="22"/>
  <c r="HT30" i="22" s="1"/>
  <c r="JL31" i="22"/>
  <c r="LD30" i="22"/>
  <c r="ON32" i="22"/>
  <c r="ON30" i="22" s="1"/>
  <c r="QF31" i="22"/>
  <c r="RX30" i="22"/>
  <c r="SD23" i="22"/>
  <c r="ST33" i="22"/>
  <c r="HZ25" i="22"/>
  <c r="MK25" i="22"/>
  <c r="J26" i="22"/>
  <c r="CG26" i="22"/>
  <c r="BX26" i="22"/>
  <c r="MX26" i="22"/>
  <c r="PU26" i="22"/>
  <c r="PL26" i="22"/>
  <c r="GD27" i="22"/>
  <c r="JA27" i="22"/>
  <c r="IR27" i="22"/>
  <c r="CR30" i="22"/>
  <c r="FH33" i="22"/>
  <c r="FH32" i="22"/>
  <c r="FH31" i="22"/>
  <c r="IR33" i="22"/>
  <c r="IR32" i="22"/>
  <c r="IR31" i="22"/>
  <c r="PL33" i="22"/>
  <c r="PL32" i="22"/>
  <c r="PL31" i="22"/>
  <c r="PU25" i="22"/>
  <c r="PL25" i="22"/>
  <c r="GD26" i="22"/>
  <c r="GB31" i="22" s="1"/>
  <c r="J33" i="22"/>
  <c r="J32" i="22"/>
  <c r="J31" i="22"/>
  <c r="AD30" i="22"/>
  <c r="BV31" i="22"/>
  <c r="CT33" i="22"/>
  <c r="CT32" i="22"/>
  <c r="CT31" i="22"/>
  <c r="DN30" i="22"/>
  <c r="FF31" i="22"/>
  <c r="GD33" i="22"/>
  <c r="GD32" i="22"/>
  <c r="GD31" i="22"/>
  <c r="GX30" i="22"/>
  <c r="IP31" i="22"/>
  <c r="JN33" i="22"/>
  <c r="JN32" i="22"/>
  <c r="JN31" i="22"/>
  <c r="KH30" i="22"/>
  <c r="MX33" i="22"/>
  <c r="MX32" i="22"/>
  <c r="MX31" i="22"/>
  <c r="NR32" i="22"/>
  <c r="NR30" i="22" s="1"/>
  <c r="PJ31" i="22"/>
  <c r="QH33" i="22"/>
  <c r="QH32" i="22"/>
  <c r="QH31" i="22"/>
  <c r="RB30" i="22"/>
  <c r="ST31" i="22"/>
  <c r="MX25" i="22"/>
  <c r="MV31" i="22" s="1"/>
  <c r="TE25" i="22"/>
  <c r="SV25" i="22"/>
  <c r="MK26" i="22"/>
  <c r="MB26" i="22"/>
  <c r="LZ31" i="22" s="1"/>
  <c r="FQ27" i="22"/>
  <c r="FH27" i="22"/>
  <c r="DY28" i="22"/>
  <c r="DP28" i="22"/>
  <c r="NG27" i="22"/>
  <c r="GM28" i="22"/>
  <c r="RM28" i="22"/>
  <c r="RD28" i="22"/>
  <c r="RZ27" i="22"/>
  <c r="OC28" i="22"/>
  <c r="NT28" i="22"/>
  <c r="SV17" i="22"/>
  <c r="ST14" i="22"/>
  <c r="TE9" i="22"/>
  <c r="SV16" i="22"/>
  <c r="SV15" i="22"/>
  <c r="PL17" i="22"/>
  <c r="PL16" i="22"/>
  <c r="PL15" i="22"/>
  <c r="RD17" i="22"/>
  <c r="PJ14" i="22"/>
  <c r="RX15" i="22"/>
  <c r="RB14" i="22"/>
  <c r="RB15" i="22"/>
  <c r="RZ17" i="22"/>
  <c r="RZ16" i="22"/>
  <c r="RZ15" i="22"/>
  <c r="SI7" i="22"/>
  <c r="SI8" i="22"/>
  <c r="SI9" i="22"/>
  <c r="RD15" i="22"/>
  <c r="RD16" i="22"/>
  <c r="PL7" i="22"/>
  <c r="PL8" i="22"/>
  <c r="PL9" i="22"/>
  <c r="PL10" i="22"/>
  <c r="PL11" i="22"/>
  <c r="PL12" i="22"/>
  <c r="QH15" i="22"/>
  <c r="QH16" i="22"/>
  <c r="MB17" i="22"/>
  <c r="MB16" i="22"/>
  <c r="MB15" i="22"/>
  <c r="MV14" i="22"/>
  <c r="NR14" i="22"/>
  <c r="MX17" i="22"/>
  <c r="MX16" i="22"/>
  <c r="MX15" i="22"/>
  <c r="NT15" i="22"/>
  <c r="NT16" i="22"/>
  <c r="MB7" i="22"/>
  <c r="MB8" i="22"/>
  <c r="MB9" i="22"/>
  <c r="MB10" i="22"/>
  <c r="MB11" i="22"/>
  <c r="MB12" i="22"/>
  <c r="OP15" i="22"/>
  <c r="OP16" i="22"/>
  <c r="JN17" i="22"/>
  <c r="JN16" i="22"/>
  <c r="JN15" i="22"/>
  <c r="IR17" i="22"/>
  <c r="IR16" i="22"/>
  <c r="IR15" i="22"/>
  <c r="JL14" i="22"/>
  <c r="LF17" i="22"/>
  <c r="KH14" i="22"/>
  <c r="JN7" i="22"/>
  <c r="JN8" i="22"/>
  <c r="JN9" i="22"/>
  <c r="JN10" i="22"/>
  <c r="JN11" i="22"/>
  <c r="JN12" i="22"/>
  <c r="KJ15" i="22"/>
  <c r="KJ16" i="22"/>
  <c r="IR7" i="22"/>
  <c r="IR8" i="22"/>
  <c r="IR9" i="22"/>
  <c r="IR10" i="22"/>
  <c r="IR11" i="22"/>
  <c r="IR12" i="22"/>
  <c r="LF15" i="22"/>
  <c r="LF16" i="22"/>
  <c r="FH17" i="22"/>
  <c r="FH16" i="22"/>
  <c r="FH15" i="22"/>
  <c r="GB14" i="22"/>
  <c r="GX14" i="22"/>
  <c r="GD17" i="22"/>
  <c r="GD16" i="22"/>
  <c r="GD15" i="22"/>
  <c r="GZ15" i="22"/>
  <c r="GZ16" i="22"/>
  <c r="FH7" i="22"/>
  <c r="FH8" i="22"/>
  <c r="FH9" i="22"/>
  <c r="FH10" i="22"/>
  <c r="FH11" i="22"/>
  <c r="FH12" i="22"/>
  <c r="HV15" i="22"/>
  <c r="HV16" i="22"/>
  <c r="CT17" i="22"/>
  <c r="CT16" i="22"/>
  <c r="CT15" i="22"/>
  <c r="DP17" i="22"/>
  <c r="DP16" i="22"/>
  <c r="DP15" i="22"/>
  <c r="EL17" i="22"/>
  <c r="EL15" i="22"/>
  <c r="EL16" i="22"/>
  <c r="CT7" i="22"/>
  <c r="CT8" i="22"/>
  <c r="CT9" i="22"/>
  <c r="CT10" i="22"/>
  <c r="CT11" i="22"/>
  <c r="CT12" i="22"/>
  <c r="BX17" i="22"/>
  <c r="BX8" i="22"/>
  <c r="BV15" i="22" s="1"/>
  <c r="BX12" i="22"/>
  <c r="BX16" i="22"/>
  <c r="BX15" i="22"/>
  <c r="BB17" i="22"/>
  <c r="BB8" i="22"/>
  <c r="AZ15" i="22" s="1"/>
  <c r="BB12" i="22"/>
  <c r="BB16" i="22"/>
  <c r="BB15" i="22"/>
  <c r="AF17" i="22"/>
  <c r="AF15" i="22"/>
  <c r="AF16" i="22"/>
  <c r="AD14" i="22"/>
  <c r="AF7" i="22"/>
  <c r="AD15" i="22" s="1"/>
  <c r="AF11" i="22"/>
  <c r="J12" i="22"/>
  <c r="J9" i="22"/>
  <c r="J11" i="22"/>
  <c r="N8" i="22"/>
  <c r="J8" i="22"/>
  <c r="J10" i="22"/>
  <c r="S11" i="22"/>
  <c r="LZ32" i="20"/>
  <c r="MF28" i="20"/>
  <c r="MF30" i="20"/>
  <c r="LZ29" i="20"/>
  <c r="MF31" i="20"/>
  <c r="LZ184" i="20"/>
  <c r="MF180" i="20"/>
  <c r="MF182" i="20"/>
  <c r="MF181" i="20"/>
  <c r="LZ181" i="20"/>
  <c r="MF183" i="20"/>
  <c r="MF29" i="20"/>
  <c r="MF67" i="20"/>
  <c r="LZ67" i="20"/>
  <c r="LZ70" i="20"/>
  <c r="MF69" i="20"/>
  <c r="MF65" i="20"/>
  <c r="MF68" i="20"/>
  <c r="LZ105" i="20"/>
  <c r="LZ108" i="20"/>
  <c r="MF104" i="20"/>
  <c r="MF107" i="20"/>
  <c r="MF141" i="20"/>
  <c r="MF27" i="20"/>
  <c r="MF66" i="20"/>
  <c r="MF105" i="20"/>
  <c r="MF106" i="20"/>
  <c r="MF143" i="20"/>
  <c r="LZ143" i="20"/>
  <c r="LZ146" i="20"/>
  <c r="MF145" i="20"/>
  <c r="MF179" i="20"/>
  <c r="ME72" i="20"/>
  <c r="ME73" i="20"/>
  <c r="ME74" i="20"/>
  <c r="ME75" i="20"/>
  <c r="ME151" i="20"/>
  <c r="LK32" i="20"/>
  <c r="LQ28" i="20"/>
  <c r="LQ29" i="20"/>
  <c r="LK29" i="20"/>
  <c r="LQ31" i="20"/>
  <c r="LK184" i="20"/>
  <c r="LQ180" i="20"/>
  <c r="LQ182" i="20"/>
  <c r="LK181" i="20"/>
  <c r="LQ183" i="20"/>
  <c r="LQ67" i="20"/>
  <c r="LK67" i="20"/>
  <c r="LK70" i="20"/>
  <c r="LQ69" i="20"/>
  <c r="LQ65" i="20"/>
  <c r="LQ181" i="20"/>
  <c r="LQ68" i="20"/>
  <c r="LK105" i="20"/>
  <c r="LK108" i="20"/>
  <c r="LQ104" i="20"/>
  <c r="LQ107" i="20"/>
  <c r="LQ141" i="20"/>
  <c r="LQ27" i="20"/>
  <c r="LQ66" i="20"/>
  <c r="LQ105" i="20"/>
  <c r="LQ106" i="20"/>
  <c r="LQ143" i="20"/>
  <c r="LK143" i="20"/>
  <c r="LK146" i="20"/>
  <c r="LQ145" i="20"/>
  <c r="LQ179" i="20"/>
  <c r="LP72" i="20"/>
  <c r="LP73" i="20"/>
  <c r="LP74" i="20"/>
  <c r="LP75" i="20"/>
  <c r="LP150" i="20"/>
  <c r="LP151" i="20"/>
  <c r="KV32" i="20"/>
  <c r="LB28" i="20"/>
  <c r="LB29" i="20"/>
  <c r="KV29" i="20"/>
  <c r="LB31" i="20"/>
  <c r="KV184" i="20"/>
  <c r="LB180" i="20"/>
  <c r="LB181" i="20"/>
  <c r="KV181" i="20"/>
  <c r="LB183" i="20"/>
  <c r="LB30" i="20"/>
  <c r="LB67" i="20"/>
  <c r="KV67" i="20"/>
  <c r="KV70" i="20"/>
  <c r="LB68" i="20"/>
  <c r="LB69" i="20"/>
  <c r="LB182" i="20"/>
  <c r="KV105" i="20"/>
  <c r="KV108" i="20"/>
  <c r="LB107" i="20"/>
  <c r="LB103" i="20"/>
  <c r="LB27" i="20"/>
  <c r="LB66" i="20"/>
  <c r="LB105" i="20"/>
  <c r="LB106" i="20"/>
  <c r="KV143" i="20"/>
  <c r="KV146" i="20"/>
  <c r="LB142" i="20"/>
  <c r="LB145" i="20"/>
  <c r="LB179" i="20"/>
  <c r="LA110" i="20"/>
  <c r="LA111" i="20"/>
  <c r="LA112" i="20"/>
  <c r="LA113" i="20"/>
  <c r="LA150" i="20"/>
  <c r="LA151" i="20"/>
  <c r="KG32" i="20"/>
  <c r="KM28" i="20"/>
  <c r="KM30" i="20"/>
  <c r="KG29" i="20"/>
  <c r="KM31" i="20"/>
  <c r="KG184" i="20"/>
  <c r="KM180" i="20"/>
  <c r="KM182" i="20"/>
  <c r="KG181" i="20"/>
  <c r="KM183" i="20"/>
  <c r="KM67" i="20"/>
  <c r="KG67" i="20"/>
  <c r="KG70" i="20"/>
  <c r="KM69" i="20"/>
  <c r="KM65" i="20"/>
  <c r="KM181" i="20"/>
  <c r="KM68" i="20"/>
  <c r="KG105" i="20"/>
  <c r="KG108" i="20"/>
  <c r="KM104" i="20"/>
  <c r="KM107" i="20"/>
  <c r="KM27" i="20"/>
  <c r="KM66" i="20"/>
  <c r="KM105" i="20"/>
  <c r="KM106" i="20"/>
  <c r="KM143" i="20"/>
  <c r="KG143" i="20"/>
  <c r="KG146" i="20"/>
  <c r="KM145" i="20"/>
  <c r="KM179" i="20"/>
  <c r="KL72" i="20"/>
  <c r="KL73" i="20"/>
  <c r="KL74" i="20"/>
  <c r="KL75" i="20"/>
  <c r="KL149" i="20"/>
  <c r="KL150" i="20"/>
  <c r="KL151" i="20"/>
  <c r="JR32" i="20"/>
  <c r="JX28" i="20"/>
  <c r="JX30" i="20"/>
  <c r="JR29" i="20"/>
  <c r="JX31" i="20"/>
  <c r="JR184" i="20"/>
  <c r="JX180" i="20"/>
  <c r="JX182" i="20"/>
  <c r="JR181" i="20"/>
  <c r="JX183" i="20"/>
  <c r="JX29" i="20"/>
  <c r="JX67" i="20"/>
  <c r="JR67" i="20"/>
  <c r="JR70" i="20"/>
  <c r="JX69" i="20"/>
  <c r="JX65" i="20"/>
  <c r="JX181" i="20"/>
  <c r="JX68" i="20"/>
  <c r="JX106" i="20"/>
  <c r="JR105" i="20"/>
  <c r="JR108" i="20"/>
  <c r="JX104" i="20"/>
  <c r="JX107" i="20"/>
  <c r="JX27" i="20"/>
  <c r="JX66" i="20"/>
  <c r="JX105" i="20"/>
  <c r="JX143" i="20"/>
  <c r="JR143" i="20"/>
  <c r="JR146" i="20"/>
  <c r="JX145" i="20"/>
  <c r="JX179" i="20"/>
  <c r="JW72" i="20"/>
  <c r="JW73" i="20"/>
  <c r="JW74" i="20"/>
  <c r="JW75" i="20"/>
  <c r="JW149" i="20"/>
  <c r="JW150" i="20"/>
  <c r="JW151" i="20"/>
  <c r="JC32" i="20"/>
  <c r="JI28" i="20"/>
  <c r="JI30" i="20"/>
  <c r="JC29" i="20"/>
  <c r="JI31" i="20"/>
  <c r="JC184" i="20"/>
  <c r="JI180" i="20"/>
  <c r="JI182" i="20"/>
  <c r="JC181" i="20"/>
  <c r="JI183" i="20"/>
  <c r="JI67" i="20"/>
  <c r="JC67" i="20"/>
  <c r="JC70" i="20"/>
  <c r="JI69" i="20"/>
  <c r="JI65" i="20"/>
  <c r="JI181" i="20"/>
  <c r="JI68" i="20"/>
  <c r="JI106" i="20"/>
  <c r="JC105" i="20"/>
  <c r="JC108" i="20"/>
  <c r="JI104" i="20"/>
  <c r="JI107" i="20"/>
  <c r="JI27" i="20"/>
  <c r="JI66" i="20"/>
  <c r="JI105" i="20"/>
  <c r="JI143" i="20"/>
  <c r="JC143" i="20"/>
  <c r="JC146" i="20"/>
  <c r="JI145" i="20"/>
  <c r="JI179" i="20"/>
  <c r="JH72" i="20"/>
  <c r="JH73" i="20"/>
  <c r="JH74" i="20"/>
  <c r="JH75" i="20"/>
  <c r="JH149" i="20"/>
  <c r="JH150" i="20"/>
  <c r="JH151" i="20"/>
  <c r="IN32" i="20"/>
  <c r="IN29" i="20"/>
  <c r="IT29" i="20"/>
  <c r="IT31" i="20"/>
  <c r="IN184" i="20"/>
  <c r="IT180" i="20"/>
  <c r="IT181" i="20"/>
  <c r="IN181" i="20"/>
  <c r="IT183" i="20"/>
  <c r="IT30" i="20"/>
  <c r="IN67" i="20"/>
  <c r="IN70" i="20"/>
  <c r="IT68" i="20"/>
  <c r="IT69" i="20"/>
  <c r="IT182" i="20"/>
  <c r="IT28" i="20"/>
  <c r="IT67" i="20"/>
  <c r="IT107" i="20"/>
  <c r="IN105" i="20"/>
  <c r="IT103" i="20"/>
  <c r="IN108" i="20"/>
  <c r="IT27" i="20"/>
  <c r="IT66" i="20"/>
  <c r="IT105" i="20"/>
  <c r="IT106" i="20"/>
  <c r="IT142" i="20"/>
  <c r="IN146" i="20"/>
  <c r="IN143" i="20"/>
  <c r="IT145" i="20"/>
  <c r="IT179" i="20"/>
  <c r="IS110" i="20"/>
  <c r="IS113" i="20"/>
  <c r="IS111" i="20"/>
  <c r="IS112" i="20"/>
  <c r="IS151" i="20"/>
  <c r="HY32" i="20"/>
  <c r="IE28" i="20"/>
  <c r="IE30" i="20"/>
  <c r="HY29" i="20"/>
  <c r="IE31" i="20"/>
  <c r="HY184" i="20"/>
  <c r="IE180" i="20"/>
  <c r="IE182" i="20"/>
  <c r="HY181" i="20"/>
  <c r="IE183" i="20"/>
  <c r="IE29" i="20"/>
  <c r="IE67" i="20"/>
  <c r="HY67" i="20"/>
  <c r="HY70" i="20"/>
  <c r="IE69" i="20"/>
  <c r="IE65" i="20"/>
  <c r="IE181" i="20"/>
  <c r="IE68" i="20"/>
  <c r="HY105" i="20"/>
  <c r="HY108" i="20"/>
  <c r="IE104" i="20"/>
  <c r="IE107" i="20"/>
  <c r="IE27" i="20"/>
  <c r="IE66" i="20"/>
  <c r="IE105" i="20"/>
  <c r="IE106" i="20"/>
  <c r="IE143" i="20"/>
  <c r="HY143" i="20"/>
  <c r="HY146" i="20"/>
  <c r="IE145" i="20"/>
  <c r="IE179" i="20"/>
  <c r="ID72" i="20"/>
  <c r="ID73" i="20"/>
  <c r="ID74" i="20"/>
  <c r="ID75" i="20"/>
  <c r="ID150" i="20"/>
  <c r="ID151" i="20"/>
  <c r="HJ32" i="20"/>
  <c r="HP29" i="20"/>
  <c r="HJ29" i="20"/>
  <c r="HP30" i="20"/>
  <c r="HP31" i="20"/>
  <c r="HJ184" i="20"/>
  <c r="HP180" i="20"/>
  <c r="HP181" i="20"/>
  <c r="HJ181" i="20"/>
  <c r="HJ67" i="20"/>
  <c r="HJ70" i="20"/>
  <c r="HP66" i="20"/>
  <c r="HP68" i="20"/>
  <c r="HP69" i="20"/>
  <c r="HP182" i="20"/>
  <c r="HP28" i="20"/>
  <c r="HP67" i="20"/>
  <c r="HP105" i="20"/>
  <c r="HJ105" i="20"/>
  <c r="HJ108" i="20"/>
  <c r="HP107" i="20"/>
  <c r="HP103" i="20"/>
  <c r="HP27" i="20"/>
  <c r="HP106" i="20"/>
  <c r="HJ143" i="20"/>
  <c r="HJ146" i="20"/>
  <c r="HP142" i="20"/>
  <c r="HP145" i="20"/>
  <c r="HP179" i="20"/>
  <c r="HO110" i="20"/>
  <c r="HO111" i="20"/>
  <c r="HO112" i="20"/>
  <c r="HO113" i="20"/>
  <c r="HO37" i="20"/>
  <c r="GU32" i="20"/>
  <c r="HA28" i="20"/>
  <c r="HA30" i="20"/>
  <c r="GU29" i="20"/>
  <c r="HA31" i="20"/>
  <c r="GU184" i="20"/>
  <c r="HA180" i="20"/>
  <c r="HA182" i="20"/>
  <c r="HA181" i="20"/>
  <c r="GU181" i="20"/>
  <c r="HA183" i="20"/>
  <c r="HA29" i="20"/>
  <c r="HA67" i="20"/>
  <c r="GU67" i="20"/>
  <c r="GU70" i="20"/>
  <c r="HA69" i="20"/>
  <c r="HA65" i="20"/>
  <c r="HA68" i="20"/>
  <c r="HA106" i="20"/>
  <c r="GU105" i="20"/>
  <c r="GU108" i="20"/>
  <c r="HA104" i="20"/>
  <c r="HA107" i="20"/>
  <c r="HA27" i="20"/>
  <c r="HA66" i="20"/>
  <c r="HA145" i="20"/>
  <c r="HA141" i="20"/>
  <c r="HA143" i="20"/>
  <c r="GU143" i="20"/>
  <c r="GU146" i="20"/>
  <c r="HA179" i="20"/>
  <c r="GZ72" i="20"/>
  <c r="GZ73" i="20"/>
  <c r="GZ74" i="20"/>
  <c r="GZ75" i="20"/>
  <c r="GZ148" i="20"/>
  <c r="GZ149" i="20"/>
  <c r="GZ150" i="20"/>
  <c r="GZ151" i="20"/>
  <c r="GL30" i="20"/>
  <c r="GL67" i="20"/>
  <c r="GF67" i="20"/>
  <c r="GF70" i="20"/>
  <c r="GL66" i="20"/>
  <c r="GL68" i="20"/>
  <c r="GL69" i="20"/>
  <c r="GL182" i="20"/>
  <c r="GF32" i="20"/>
  <c r="GL28" i="20"/>
  <c r="GL29" i="20"/>
  <c r="GF29" i="20"/>
  <c r="GL31" i="20"/>
  <c r="GF184" i="20"/>
  <c r="GL180" i="20"/>
  <c r="GL181" i="20"/>
  <c r="GF181" i="20"/>
  <c r="GL183" i="20"/>
  <c r="GL107" i="20"/>
  <c r="GF105" i="20"/>
  <c r="GL103" i="20"/>
  <c r="GF108" i="20"/>
  <c r="GL141" i="20"/>
  <c r="GL27" i="20"/>
  <c r="GF146" i="20"/>
  <c r="GL142" i="20"/>
  <c r="GF143" i="20"/>
  <c r="GL145" i="20"/>
  <c r="GL179" i="20"/>
  <c r="GK111" i="20"/>
  <c r="GK113" i="20"/>
  <c r="GK110" i="20"/>
  <c r="GK112" i="20"/>
  <c r="GK151" i="20"/>
  <c r="FQ32" i="20"/>
  <c r="FW28" i="20"/>
  <c r="FW30" i="20"/>
  <c r="FQ29" i="20"/>
  <c r="FW31" i="20"/>
  <c r="FQ184" i="20"/>
  <c r="FW180" i="20"/>
  <c r="FW182" i="20"/>
  <c r="FQ181" i="20"/>
  <c r="FW183" i="20"/>
  <c r="FW29" i="20"/>
  <c r="FW67" i="20"/>
  <c r="FQ67" i="20"/>
  <c r="FQ70" i="20"/>
  <c r="FW69" i="20"/>
  <c r="FW181" i="20"/>
  <c r="FW68" i="20"/>
  <c r="FQ105" i="20"/>
  <c r="FQ108" i="20"/>
  <c r="FW104" i="20"/>
  <c r="FW107" i="20"/>
  <c r="FW141" i="20"/>
  <c r="FW27" i="20"/>
  <c r="FW66" i="20"/>
  <c r="FW105" i="20"/>
  <c r="FW106" i="20"/>
  <c r="FW143" i="20"/>
  <c r="FQ143" i="20"/>
  <c r="FQ146" i="20"/>
  <c r="FW145" i="20"/>
  <c r="FW179" i="20"/>
  <c r="FV72" i="20"/>
  <c r="FV73" i="20"/>
  <c r="FV74" i="20"/>
  <c r="FV75" i="20"/>
  <c r="FV150" i="20"/>
  <c r="FV151" i="20"/>
  <c r="FB32" i="20"/>
  <c r="FH29" i="20"/>
  <c r="FB29" i="20"/>
  <c r="FH31" i="20"/>
  <c r="FH104" i="20"/>
  <c r="FB184" i="20"/>
  <c r="FH180" i="20"/>
  <c r="FH181" i="20"/>
  <c r="FB181" i="20"/>
  <c r="FH183" i="20"/>
  <c r="FH30" i="20"/>
  <c r="FH67" i="20"/>
  <c r="FB67" i="20"/>
  <c r="FB70" i="20"/>
  <c r="FH68" i="20"/>
  <c r="FH69" i="20"/>
  <c r="FH182" i="20"/>
  <c r="FB105" i="20"/>
  <c r="FB108" i="20"/>
  <c r="FH107" i="20"/>
  <c r="FH103" i="20"/>
  <c r="FH27" i="20"/>
  <c r="FH105" i="20"/>
  <c r="FH106" i="20"/>
  <c r="FB143" i="20"/>
  <c r="FB146" i="20"/>
  <c r="FH142" i="20"/>
  <c r="FH145" i="20"/>
  <c r="FH179" i="20"/>
  <c r="FG110" i="20"/>
  <c r="FG111" i="20"/>
  <c r="FG112" i="20"/>
  <c r="FG113" i="20"/>
  <c r="FG150" i="20"/>
  <c r="FG151" i="20"/>
  <c r="EM32" i="20"/>
  <c r="ES28" i="20"/>
  <c r="ES30" i="20"/>
  <c r="EM29" i="20"/>
  <c r="ES31" i="20"/>
  <c r="EM184" i="20"/>
  <c r="ES180" i="20"/>
  <c r="ES182" i="20"/>
  <c r="EM181" i="20"/>
  <c r="ES183" i="20"/>
  <c r="ES29" i="20"/>
  <c r="ES67" i="20"/>
  <c r="EM67" i="20"/>
  <c r="EM70" i="20"/>
  <c r="ES69" i="20"/>
  <c r="ES65" i="20"/>
  <c r="ES181" i="20"/>
  <c r="ES68" i="20"/>
  <c r="EM105" i="20"/>
  <c r="EM108" i="20"/>
  <c r="ES104" i="20"/>
  <c r="ES107" i="20"/>
  <c r="ES27" i="20"/>
  <c r="ES66" i="20"/>
  <c r="ES105" i="20"/>
  <c r="ES106" i="20"/>
  <c r="ES143" i="20"/>
  <c r="EM143" i="20"/>
  <c r="EM146" i="20"/>
  <c r="ES145" i="20"/>
  <c r="ES179" i="20"/>
  <c r="ER72" i="20"/>
  <c r="ER73" i="20"/>
  <c r="ER74" i="20"/>
  <c r="ER75" i="20"/>
  <c r="ER150" i="20"/>
  <c r="ER151" i="20"/>
  <c r="DX32" i="20"/>
  <c r="ED28" i="20"/>
  <c r="ED30" i="20"/>
  <c r="DX29" i="20"/>
  <c r="ED31" i="20"/>
  <c r="DX184" i="20"/>
  <c r="ED180" i="20"/>
  <c r="ED182" i="20"/>
  <c r="DX181" i="20"/>
  <c r="ED183" i="20"/>
  <c r="ED67" i="20"/>
  <c r="DX67" i="20"/>
  <c r="DX70" i="20"/>
  <c r="ED69" i="20"/>
  <c r="ED65" i="20"/>
  <c r="ED181" i="20"/>
  <c r="ED68" i="20"/>
  <c r="ED106" i="20"/>
  <c r="DX105" i="20"/>
  <c r="DX108" i="20"/>
  <c r="ED104" i="20"/>
  <c r="ED107" i="20"/>
  <c r="ED27" i="20"/>
  <c r="ED66" i="20"/>
  <c r="ED105" i="20"/>
  <c r="ED143" i="20"/>
  <c r="DX143" i="20"/>
  <c r="DX146" i="20"/>
  <c r="ED145" i="20"/>
  <c r="ED179" i="20"/>
  <c r="EC72" i="20"/>
  <c r="EC73" i="20"/>
  <c r="EC74" i="20"/>
  <c r="EC75" i="20"/>
  <c r="EC149" i="20"/>
  <c r="EC150" i="20"/>
  <c r="EC151" i="20"/>
  <c r="DO183" i="20"/>
  <c r="DO29" i="20"/>
  <c r="DO67" i="20"/>
  <c r="DI67" i="20"/>
  <c r="DI70" i="20"/>
  <c r="DO69" i="20"/>
  <c r="DO68" i="20"/>
  <c r="DI105" i="20"/>
  <c r="DI108" i="20"/>
  <c r="DO104" i="20"/>
  <c r="DO107" i="20"/>
  <c r="DI32" i="20"/>
  <c r="DO28" i="20"/>
  <c r="DO30" i="20"/>
  <c r="DI29" i="20"/>
  <c r="DO31" i="20"/>
  <c r="DI184" i="20"/>
  <c r="DO180" i="20"/>
  <c r="DO182" i="20"/>
  <c r="DO181" i="20"/>
  <c r="DI181" i="20"/>
  <c r="DO27" i="20"/>
  <c r="DO66" i="20"/>
  <c r="DO105" i="20"/>
  <c r="DO106" i="20"/>
  <c r="DO143" i="20"/>
  <c r="DI143" i="20"/>
  <c r="DI146" i="20"/>
  <c r="DO145" i="20"/>
  <c r="DO179" i="20"/>
  <c r="DN73" i="20"/>
  <c r="DN74" i="20"/>
  <c r="DN75" i="20"/>
  <c r="DN150" i="20"/>
  <c r="DN151" i="20"/>
  <c r="CT32" i="20"/>
  <c r="CZ28" i="20"/>
  <c r="CZ30" i="20"/>
  <c r="CT29" i="20"/>
  <c r="CZ31" i="20"/>
  <c r="CT184" i="20"/>
  <c r="CZ180" i="20"/>
  <c r="CZ182" i="20"/>
  <c r="CT181" i="20"/>
  <c r="CZ183" i="20"/>
  <c r="CZ29" i="20"/>
  <c r="CZ67" i="20"/>
  <c r="CT67" i="20"/>
  <c r="CT70" i="20"/>
  <c r="CZ69" i="20"/>
  <c r="CZ65" i="20"/>
  <c r="CZ181" i="20"/>
  <c r="CZ68" i="20"/>
  <c r="CT105" i="20"/>
  <c r="CT108" i="20"/>
  <c r="CZ104" i="20"/>
  <c r="CZ107" i="20"/>
  <c r="CZ27" i="20"/>
  <c r="CZ66" i="20"/>
  <c r="CZ105" i="20"/>
  <c r="CZ106" i="20"/>
  <c r="CZ143" i="20"/>
  <c r="CT143" i="20"/>
  <c r="CT146" i="20"/>
  <c r="CZ145" i="20"/>
  <c r="CZ179" i="20"/>
  <c r="CY72" i="20"/>
  <c r="CY73" i="20"/>
  <c r="CY74" i="20"/>
  <c r="CY75" i="20"/>
  <c r="CY150" i="20"/>
  <c r="CY151" i="20"/>
  <c r="CE32" i="20"/>
  <c r="CK28" i="20"/>
  <c r="CK30" i="20"/>
  <c r="CE29" i="20"/>
  <c r="CK31" i="20"/>
  <c r="CE184" i="20"/>
  <c r="CK180" i="20"/>
  <c r="CK182" i="20"/>
  <c r="CE181" i="20"/>
  <c r="CK183" i="20"/>
  <c r="CK29" i="20"/>
  <c r="CK67" i="20"/>
  <c r="CE67" i="20"/>
  <c r="CE70" i="20"/>
  <c r="CK69" i="20"/>
  <c r="CK65" i="20"/>
  <c r="CK181" i="20"/>
  <c r="CK68" i="20"/>
  <c r="CK106" i="20"/>
  <c r="CE105" i="20"/>
  <c r="CE108" i="20"/>
  <c r="CK104" i="20"/>
  <c r="CK107" i="20"/>
  <c r="CK27" i="20"/>
  <c r="CK66" i="20"/>
  <c r="CK105" i="20"/>
  <c r="CK143" i="20"/>
  <c r="CE143" i="20"/>
  <c r="CE146" i="20"/>
  <c r="CK145" i="20"/>
  <c r="CK179" i="20"/>
  <c r="CJ72" i="20"/>
  <c r="CJ73" i="20"/>
  <c r="CJ74" i="20"/>
  <c r="CJ75" i="20"/>
  <c r="CJ150" i="20"/>
  <c r="CJ151" i="20"/>
  <c r="BP32" i="20"/>
  <c r="BV28" i="20"/>
  <c r="BV30" i="20"/>
  <c r="BP29" i="20"/>
  <c r="BV31" i="20"/>
  <c r="BP184" i="20"/>
  <c r="BV180" i="20"/>
  <c r="BV182" i="20"/>
  <c r="BP181" i="20"/>
  <c r="BV183" i="20"/>
  <c r="BV29" i="20"/>
  <c r="BV67" i="20"/>
  <c r="BP67" i="20"/>
  <c r="BP70" i="20"/>
  <c r="BV69" i="20"/>
  <c r="BV65" i="20"/>
  <c r="BV181" i="20"/>
  <c r="BV68" i="20"/>
  <c r="BP105" i="20"/>
  <c r="BP108" i="20"/>
  <c r="BV104" i="20"/>
  <c r="BV107" i="20"/>
  <c r="BV27" i="20"/>
  <c r="BV66" i="20"/>
  <c r="BV105" i="20"/>
  <c r="BV106" i="20"/>
  <c r="BV143" i="20"/>
  <c r="BP143" i="20"/>
  <c r="BP146" i="20"/>
  <c r="BV145" i="20"/>
  <c r="BV179" i="20"/>
  <c r="BU72" i="20"/>
  <c r="BU73" i="20"/>
  <c r="BU74" i="20"/>
  <c r="BU75" i="20"/>
  <c r="BU150" i="20"/>
  <c r="BU151" i="20"/>
  <c r="BA32" i="20"/>
  <c r="BG28" i="20"/>
  <c r="BG31" i="20"/>
  <c r="BG27" i="20"/>
  <c r="BG29" i="20"/>
  <c r="BA29" i="20"/>
  <c r="BA184" i="20"/>
  <c r="BG180" i="20"/>
  <c r="BG181" i="20"/>
  <c r="BA181" i="20"/>
  <c r="BG183" i="20"/>
  <c r="BG30" i="20"/>
  <c r="BG67" i="20"/>
  <c r="BA67" i="20"/>
  <c r="BA70" i="20"/>
  <c r="BG66" i="20"/>
  <c r="BG68" i="20"/>
  <c r="BG69" i="20"/>
  <c r="BG182" i="20"/>
  <c r="BG106" i="20"/>
  <c r="BA105" i="20"/>
  <c r="BG103" i="20"/>
  <c r="BA108" i="20"/>
  <c r="BG107" i="20"/>
  <c r="BG105" i="20"/>
  <c r="BA143" i="20"/>
  <c r="BA146" i="20"/>
  <c r="BG142" i="20"/>
  <c r="BG145" i="20"/>
  <c r="BG179" i="20"/>
  <c r="BF111" i="20"/>
  <c r="BF110" i="20"/>
  <c r="BF112" i="20"/>
  <c r="BF113" i="20"/>
  <c r="BF34" i="20"/>
  <c r="BF35" i="20"/>
  <c r="BF36" i="20"/>
  <c r="BF37" i="20"/>
  <c r="BF150" i="20"/>
  <c r="BF151" i="20"/>
  <c r="AR67" i="20"/>
  <c r="AL67" i="20"/>
  <c r="AL70" i="20"/>
  <c r="AR69" i="20"/>
  <c r="AR65" i="20"/>
  <c r="AR181" i="20"/>
  <c r="AL32" i="20"/>
  <c r="AR28" i="20"/>
  <c r="AR30" i="20"/>
  <c r="AR29" i="20"/>
  <c r="AL29" i="20"/>
  <c r="AR68" i="20"/>
  <c r="AL105" i="20"/>
  <c r="AL108" i="20"/>
  <c r="AR104" i="20"/>
  <c r="AR107" i="20"/>
  <c r="AR141" i="20"/>
  <c r="AR31" i="20"/>
  <c r="AL184" i="20"/>
  <c r="AR180" i="20"/>
  <c r="AR182" i="20"/>
  <c r="AL181" i="20"/>
  <c r="AR183" i="20"/>
  <c r="AR27" i="20"/>
  <c r="AR66" i="20"/>
  <c r="AR143" i="20"/>
  <c r="AL143" i="20"/>
  <c r="AL146" i="20"/>
  <c r="AR145" i="20"/>
  <c r="AR179" i="20"/>
  <c r="AQ72" i="20"/>
  <c r="AQ73" i="20"/>
  <c r="AQ74" i="20"/>
  <c r="AQ75" i="20"/>
  <c r="AQ150" i="20"/>
  <c r="AQ151" i="20"/>
  <c r="W32" i="20"/>
  <c r="AC28" i="20"/>
  <c r="AC29" i="20"/>
  <c r="W29" i="20"/>
  <c r="AC31" i="20"/>
  <c r="AC30" i="20"/>
  <c r="AC67" i="20"/>
  <c r="W67" i="20"/>
  <c r="AC68" i="20"/>
  <c r="W70" i="20"/>
  <c r="AC69" i="20"/>
  <c r="AC182" i="20"/>
  <c r="W184" i="20"/>
  <c r="AC180" i="20"/>
  <c r="AC181" i="20"/>
  <c r="W181" i="20"/>
  <c r="AC183" i="20"/>
  <c r="AC106" i="20"/>
  <c r="W105" i="20"/>
  <c r="W108" i="20"/>
  <c r="AC107" i="20"/>
  <c r="AC103" i="20"/>
  <c r="AC27" i="20"/>
  <c r="AC66" i="20"/>
  <c r="AC105" i="20"/>
  <c r="W143" i="20"/>
  <c r="W146" i="20"/>
  <c r="AC142" i="20"/>
  <c r="AC145" i="20"/>
  <c r="AC179" i="20"/>
  <c r="AB110" i="20"/>
  <c r="AB112" i="20"/>
  <c r="AB114" i="20"/>
  <c r="AB111" i="20"/>
  <c r="AB150" i="20"/>
  <c r="AB151" i="20"/>
  <c r="J7" i="22"/>
  <c r="RX111" i="22" l="1"/>
  <c r="EJ111" i="22"/>
  <c r="ON111" i="22"/>
  <c r="AZ111" i="22"/>
  <c r="LD111" i="22"/>
  <c r="HT111" i="22"/>
  <c r="QF95" i="22"/>
  <c r="JL95" i="22"/>
  <c r="H95" i="22"/>
  <c r="MV95" i="22"/>
  <c r="GB95" i="22"/>
  <c r="H79" i="22"/>
  <c r="DN79" i="22"/>
  <c r="MV79" i="22"/>
  <c r="CR79" i="22"/>
  <c r="AD79" i="22"/>
  <c r="GB79" i="22"/>
  <c r="RB79" i="22"/>
  <c r="NR79" i="22"/>
  <c r="KH79" i="22"/>
  <c r="QF79" i="22"/>
  <c r="JL79" i="22"/>
  <c r="GX79" i="22"/>
  <c r="EJ63" i="22"/>
  <c r="RX63" i="22"/>
  <c r="GX47" i="22"/>
  <c r="RB47" i="22"/>
  <c r="DN47" i="22"/>
  <c r="NR47" i="22"/>
  <c r="AD47" i="22"/>
  <c r="RB31" i="22"/>
  <c r="KH31" i="22"/>
  <c r="DN31" i="22"/>
  <c r="LD31" i="22"/>
  <c r="AZ31" i="22"/>
  <c r="NR31" i="22"/>
  <c r="GX31" i="22"/>
  <c r="PJ15" i="22"/>
  <c r="LZ15" i="22"/>
  <c r="IP15" i="22"/>
  <c r="JL15" i="22"/>
  <c r="FF15" i="22"/>
  <c r="CR15" i="22"/>
  <c r="H17" i="22" l="1"/>
  <c r="H16" i="22"/>
  <c r="FN18" i="23"/>
  <c r="FM18" i="23"/>
  <c r="FL18" i="23"/>
  <c r="FK18" i="23"/>
  <c r="FJ18" i="23"/>
  <c r="FI18" i="23"/>
  <c r="FH18" i="23"/>
  <c r="FG18" i="23"/>
  <c r="FF18" i="23"/>
  <c r="FE18" i="23"/>
  <c r="FD18" i="23"/>
  <c r="FC18" i="23"/>
  <c r="FB18" i="23"/>
  <c r="FA18" i="23"/>
  <c r="EZ18" i="23"/>
  <c r="EY18" i="23"/>
  <c r="EX18" i="23"/>
  <c r="EW18" i="23"/>
  <c r="EV18" i="23"/>
  <c r="EU18" i="23"/>
  <c r="ET18" i="23"/>
  <c r="ES18" i="23"/>
  <c r="ER18" i="23"/>
  <c r="EQ18" i="23"/>
  <c r="EP18" i="23"/>
  <c r="EO18" i="23"/>
  <c r="EN18" i="23"/>
  <c r="EM18" i="23"/>
  <c r="EL18" i="23"/>
  <c r="EK18" i="23"/>
  <c r="EJ18" i="23"/>
  <c r="EI18" i="23"/>
  <c r="EH18" i="23"/>
  <c r="EG18" i="23"/>
  <c r="EF18" i="23"/>
  <c r="EE18" i="23"/>
  <c r="ED18" i="23"/>
  <c r="EC18" i="23"/>
  <c r="EB18" i="23"/>
  <c r="EA18" i="23"/>
  <c r="DZ18" i="23"/>
  <c r="DY18" i="23"/>
  <c r="DX18" i="23"/>
  <c r="DW18" i="23"/>
  <c r="DV18" i="23"/>
  <c r="DU18" i="23"/>
  <c r="DT18" i="23"/>
  <c r="DS18" i="23"/>
  <c r="DR18" i="23"/>
  <c r="DQ18" i="23"/>
  <c r="DP18" i="23"/>
  <c r="DO18" i="23"/>
  <c r="DN18" i="23"/>
  <c r="DM18" i="23"/>
  <c r="DL18" i="23"/>
  <c r="DK18" i="23"/>
  <c r="DJ18" i="23"/>
  <c r="DI18" i="23"/>
  <c r="DH18" i="23"/>
  <c r="DG18" i="23"/>
  <c r="DF18" i="23"/>
  <c r="DE18" i="23"/>
  <c r="DD18" i="23"/>
  <c r="DC18" i="23"/>
  <c r="DB18" i="23"/>
  <c r="DA18" i="23"/>
  <c r="CZ18" i="23"/>
  <c r="CY18" i="23"/>
  <c r="CX18" i="23"/>
  <c r="CW18" i="23"/>
  <c r="CV18" i="23"/>
  <c r="CU18" i="23"/>
  <c r="CT18" i="23"/>
  <c r="CS18" i="23"/>
  <c r="CR18" i="23"/>
  <c r="CQ18" i="23"/>
  <c r="CP18" i="23"/>
  <c r="CO18" i="23"/>
  <c r="CN18" i="23"/>
  <c r="CM18" i="23"/>
  <c r="CL18" i="23"/>
  <c r="CK18" i="23"/>
  <c r="CJ18" i="23"/>
  <c r="CI18" i="23"/>
  <c r="CH18" i="23"/>
  <c r="CG18" i="23"/>
  <c r="CF18" i="23"/>
  <c r="CE18" i="23"/>
  <c r="CD18" i="23"/>
  <c r="CC18" i="23"/>
  <c r="CB18" i="23"/>
  <c r="CA18" i="23"/>
  <c r="BZ18" i="23"/>
  <c r="BY18" i="23"/>
  <c r="BX18" i="23"/>
  <c r="BW18" i="23"/>
  <c r="BV18" i="23"/>
  <c r="BU18" i="23"/>
  <c r="BT18" i="23"/>
  <c r="BS18" i="23"/>
  <c r="BR18" i="23"/>
  <c r="BQ18" i="23"/>
  <c r="BP18" i="23"/>
  <c r="BO18" i="23"/>
  <c r="BN18" i="23"/>
  <c r="BM18" i="23"/>
  <c r="BL18" i="23"/>
  <c r="BK18" i="23"/>
  <c r="BJ18" i="23"/>
  <c r="BI18" i="23"/>
  <c r="BH18" i="23"/>
  <c r="BG18" i="23"/>
  <c r="BF18" i="23"/>
  <c r="BE18" i="23"/>
  <c r="BD18" i="23"/>
  <c r="BC18" i="23"/>
  <c r="BB18" i="23"/>
  <c r="BA18" i="23"/>
  <c r="AZ18" i="23"/>
  <c r="AY18" i="23"/>
  <c r="AX18" i="23"/>
  <c r="AW18" i="23"/>
  <c r="AV18" i="23"/>
  <c r="AU18" i="23"/>
  <c r="AT18" i="23"/>
  <c r="AS18" i="23"/>
  <c r="AR18" i="23"/>
  <c r="AQ18" i="23"/>
  <c r="AP18" i="23"/>
  <c r="AO18" i="23"/>
  <c r="AN18" i="23"/>
  <c r="AM18" i="23"/>
  <c r="AL18" i="23"/>
  <c r="AK18" i="23"/>
  <c r="AJ18" i="23"/>
  <c r="AI18" i="23"/>
  <c r="AH18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H14" i="22" l="1"/>
  <c r="J15" i="22"/>
  <c r="J17" i="22"/>
  <c r="J16" i="22"/>
  <c r="C22" i="23"/>
  <c r="C21" i="23"/>
  <c r="C20" i="23"/>
  <c r="AE22" i="23"/>
  <c r="AE21" i="23"/>
  <c r="AE20" i="23"/>
  <c r="AE23" i="23" s="1"/>
  <c r="BG22" i="23"/>
  <c r="BG21" i="23"/>
  <c r="BG20" i="23"/>
  <c r="CI22" i="23"/>
  <c r="CI21" i="23"/>
  <c r="CI20" i="23"/>
  <c r="DK22" i="23"/>
  <c r="DK21" i="23"/>
  <c r="DK20" i="23"/>
  <c r="EM22" i="23"/>
  <c r="EM21" i="23"/>
  <c r="EM20" i="23"/>
  <c r="EM23" i="23" s="1"/>
  <c r="X22" i="23"/>
  <c r="X21" i="23"/>
  <c r="X20" i="23"/>
  <c r="AZ22" i="23"/>
  <c r="AZ21" i="23"/>
  <c r="AZ20" i="23"/>
  <c r="CB22" i="23"/>
  <c r="CB21" i="23"/>
  <c r="CB20" i="23"/>
  <c r="DD22" i="23"/>
  <c r="DD21" i="23"/>
  <c r="DD20" i="23"/>
  <c r="DD23" i="23" s="1"/>
  <c r="EF22" i="23"/>
  <c r="EF21" i="23"/>
  <c r="EF20" i="23"/>
  <c r="FH22" i="23"/>
  <c r="FH21" i="23"/>
  <c r="FH20" i="23"/>
  <c r="Q22" i="23"/>
  <c r="Q21" i="23"/>
  <c r="Q20" i="23"/>
  <c r="AS22" i="23"/>
  <c r="AS21" i="23"/>
  <c r="AS20" i="23"/>
  <c r="AS23" i="23" s="1"/>
  <c r="BU22" i="23"/>
  <c r="BU21" i="23"/>
  <c r="BU20" i="23"/>
  <c r="CW22" i="23"/>
  <c r="CW21" i="23"/>
  <c r="CW20" i="23"/>
  <c r="DY22" i="23"/>
  <c r="DY21" i="23"/>
  <c r="DY20" i="23"/>
  <c r="FA22" i="23"/>
  <c r="FA21" i="23"/>
  <c r="FA20" i="23"/>
  <c r="FA23" i="23" s="1"/>
  <c r="J22" i="23"/>
  <c r="J21" i="23"/>
  <c r="J20" i="23"/>
  <c r="AL22" i="23"/>
  <c r="AL21" i="23"/>
  <c r="AL20" i="23"/>
  <c r="BN22" i="23"/>
  <c r="BN21" i="23"/>
  <c r="BN20" i="23"/>
  <c r="CP22" i="23"/>
  <c r="CP21" i="23"/>
  <c r="CP20" i="23"/>
  <c r="CP23" i="23" s="1"/>
  <c r="DR22" i="23"/>
  <c r="DR21" i="23"/>
  <c r="DR20" i="23"/>
  <c r="ET22" i="23"/>
  <c r="ET21" i="23"/>
  <c r="ET20" i="23"/>
  <c r="BN23" i="23" l="1"/>
  <c r="DY23" i="23"/>
  <c r="Q23" i="23"/>
  <c r="Q24" i="23" s="1"/>
  <c r="CB23" i="23"/>
  <c r="CB24" i="23" s="1"/>
  <c r="DK23" i="23"/>
  <c r="DK24" i="23" s="1"/>
  <c r="C24" i="23"/>
  <c r="ET23" i="23"/>
  <c r="CP24" i="23"/>
  <c r="AL23" i="23"/>
  <c r="AL24" i="23" s="1"/>
  <c r="FA24" i="23"/>
  <c r="CW23" i="23"/>
  <c r="CW24" i="23" s="1"/>
  <c r="AS24" i="23"/>
  <c r="FH23" i="23"/>
  <c r="FH24" i="23" s="1"/>
  <c r="DD24" i="23"/>
  <c r="AZ23" i="23"/>
  <c r="AZ24" i="23" s="1"/>
  <c r="EM24" i="23"/>
  <c r="CI23" i="23"/>
  <c r="CI24" i="23" s="1"/>
  <c r="AE24" i="23"/>
  <c r="ET24" i="23"/>
  <c r="DR23" i="23"/>
  <c r="DR24" i="23" s="1"/>
  <c r="BN24" i="23"/>
  <c r="J23" i="23"/>
  <c r="J24" i="23" s="1"/>
  <c r="DY24" i="23"/>
  <c r="BU23" i="23"/>
  <c r="BU24" i="23" s="1"/>
  <c r="EF23" i="23"/>
  <c r="EF24" i="23" s="1"/>
  <c r="X23" i="23"/>
  <c r="X24" i="23" s="1"/>
  <c r="BG23" i="23"/>
  <c r="BG24" i="23" s="1"/>
  <c r="BV24" i="9" l="1"/>
  <c r="N138" i="20" l="1"/>
  <c r="K138" i="20"/>
  <c r="N137" i="20"/>
  <c r="K137" i="20"/>
  <c r="N136" i="20"/>
  <c r="K136" i="20"/>
  <c r="N135" i="20"/>
  <c r="K135" i="20"/>
  <c r="N134" i="20"/>
  <c r="K134" i="20"/>
  <c r="N133" i="20"/>
  <c r="K133" i="20"/>
  <c r="N132" i="20"/>
  <c r="K132" i="20"/>
  <c r="N131" i="20"/>
  <c r="K131" i="20"/>
  <c r="N130" i="20"/>
  <c r="K130" i="20"/>
  <c r="N129" i="20"/>
  <c r="K129" i="20"/>
  <c r="N128" i="20"/>
  <c r="K128" i="20"/>
  <c r="N127" i="20"/>
  <c r="K127" i="20"/>
  <c r="N126" i="20"/>
  <c r="K126" i="20"/>
  <c r="N125" i="20"/>
  <c r="K125" i="20"/>
  <c r="N124" i="20"/>
  <c r="K124" i="20"/>
  <c r="N123" i="20"/>
  <c r="K123" i="20"/>
  <c r="N122" i="20"/>
  <c r="K122" i="20"/>
  <c r="N121" i="20"/>
  <c r="K121" i="20"/>
  <c r="N120" i="20"/>
  <c r="K120" i="20"/>
  <c r="N119" i="20"/>
  <c r="K119" i="20"/>
  <c r="C46" i="2"/>
  <c r="C52" i="2" s="1"/>
  <c r="JK117" i="22" l="1"/>
  <c r="O50" i="12" s="1"/>
  <c r="PI117" i="22"/>
  <c r="RW117" i="22"/>
  <c r="CQ117" i="22"/>
  <c r="G50" i="12" s="1"/>
  <c r="AY117" i="22"/>
  <c r="E50" i="12" s="1"/>
  <c r="GA117" i="22"/>
  <c r="LC117" i="22"/>
  <c r="NQ117" i="22"/>
  <c r="RA117" i="22"/>
  <c r="AC117" i="22"/>
  <c r="D50" i="12" s="1"/>
  <c r="FE117" i="22"/>
  <c r="HS117" i="22"/>
  <c r="BU117" i="22"/>
  <c r="F50" i="12" s="1"/>
  <c r="DM117" i="22"/>
  <c r="GW117" i="22"/>
  <c r="KG117" i="22"/>
  <c r="LY117" i="22"/>
  <c r="QE117" i="22"/>
  <c r="SS117" i="22"/>
  <c r="PG122" i="22"/>
  <c r="EI117" i="22"/>
  <c r="IO117" i="22"/>
  <c r="MU117" i="22"/>
  <c r="OM117" i="22"/>
  <c r="BS121" i="22"/>
  <c r="AW123" i="22"/>
  <c r="JI123" i="22"/>
  <c r="FC121" i="22"/>
  <c r="NO122" i="22"/>
  <c r="OK122" i="22"/>
  <c r="AW121" i="22"/>
  <c r="QC122" i="22"/>
  <c r="EG121" i="22"/>
  <c r="MS121" i="22"/>
  <c r="HQ122" i="22"/>
  <c r="KE121" i="22"/>
  <c r="QY122" i="22"/>
  <c r="JI122" i="22"/>
  <c r="RU121" i="22"/>
  <c r="NO121" i="22"/>
  <c r="FC122" i="22"/>
  <c r="AA121" i="22"/>
  <c r="GU121" i="22"/>
  <c r="QY121" i="22"/>
  <c r="SQ121" i="22"/>
  <c r="LW122" i="22"/>
  <c r="GU122" i="22"/>
  <c r="AW122" i="22"/>
  <c r="JI121" i="22"/>
  <c r="FY121" i="22"/>
  <c r="FY122" i="22"/>
  <c r="CO122" i="22"/>
  <c r="SQ122" i="22"/>
  <c r="RU122" i="22"/>
  <c r="PG121" i="22"/>
  <c r="IM122" i="22"/>
  <c r="LA121" i="22"/>
  <c r="HQ121" i="22"/>
  <c r="EG122" i="22"/>
  <c r="IM121" i="22"/>
  <c r="DK121" i="22"/>
  <c r="KE122" i="22"/>
  <c r="MS122" i="22"/>
  <c r="QC121" i="22"/>
  <c r="OK121" i="22"/>
  <c r="LW121" i="22"/>
  <c r="BS122" i="22"/>
  <c r="CO121" i="22"/>
  <c r="LA122" i="22"/>
  <c r="DK122" i="22"/>
  <c r="AA122" i="22"/>
  <c r="SQ123" i="22"/>
  <c r="RU123" i="22"/>
  <c r="QY123" i="22"/>
  <c r="PG123" i="22"/>
  <c r="OK123" i="22"/>
  <c r="QC123" i="22"/>
  <c r="MS123" i="22"/>
  <c r="NO123" i="22"/>
  <c r="LW123" i="22"/>
  <c r="LA123" i="22"/>
  <c r="KE123" i="22"/>
  <c r="IM123" i="22"/>
  <c r="GU123" i="22"/>
  <c r="HQ123" i="22"/>
  <c r="FY123" i="22"/>
  <c r="FC123" i="22"/>
  <c r="EG123" i="22"/>
  <c r="DK123" i="22"/>
  <c r="BS123" i="22"/>
  <c r="CO123" i="22"/>
  <c r="AA123" i="22"/>
  <c r="E122" i="22"/>
  <c r="E123" i="22"/>
  <c r="E121" i="22"/>
  <c r="G117" i="22"/>
  <c r="C8" i="12"/>
  <c r="AK17" i="1" l="1"/>
  <c r="C50" i="12"/>
  <c r="AK21" i="1"/>
  <c r="AK18" i="1"/>
  <c r="AK19" i="1"/>
  <c r="C15" i="12"/>
  <c r="F10" i="12"/>
  <c r="D10" i="12"/>
  <c r="H10" i="12"/>
  <c r="RA118" i="22"/>
  <c r="QE118" i="22"/>
  <c r="RW118" i="22"/>
  <c r="JK118" i="22"/>
  <c r="O51" i="12" s="1"/>
  <c r="BU118" i="22"/>
  <c r="F51" i="12" s="1"/>
  <c r="SS118" i="22"/>
  <c r="E22" i="12"/>
  <c r="Q22" i="12"/>
  <c r="AK25" i="1" l="1"/>
  <c r="AK23" i="1"/>
  <c r="AK24" i="1"/>
  <c r="C54" i="2"/>
  <c r="O30" i="2"/>
  <c r="O29" i="2"/>
  <c r="O22" i="2"/>
  <c r="O17" i="2"/>
  <c r="HA266" i="20"/>
  <c r="GY266" i="20"/>
  <c r="GX266" i="20"/>
  <c r="HA265" i="20"/>
  <c r="GY265" i="20"/>
  <c r="GX265" i="20"/>
  <c r="HA264" i="20"/>
  <c r="GY264" i="20"/>
  <c r="GX264" i="20"/>
  <c r="HA263" i="20"/>
  <c r="GY263" i="20"/>
  <c r="GX263" i="20"/>
  <c r="HA262" i="20"/>
  <c r="GY262" i="20"/>
  <c r="GX262" i="20"/>
  <c r="GZ259" i="20"/>
  <c r="GY259" i="20"/>
  <c r="GX259" i="20"/>
  <c r="GZ258" i="20"/>
  <c r="GY258" i="20"/>
  <c r="GX258" i="20"/>
  <c r="GZ257" i="20"/>
  <c r="GY257" i="20"/>
  <c r="GX257" i="20"/>
  <c r="GZ256" i="20"/>
  <c r="GY256" i="20"/>
  <c r="GX256" i="20"/>
  <c r="GZ255" i="20"/>
  <c r="GY255" i="20"/>
  <c r="GX255" i="20"/>
  <c r="HA228" i="20"/>
  <c r="GY228" i="20"/>
  <c r="GX228" i="20"/>
  <c r="HA227" i="20"/>
  <c r="GY227" i="20"/>
  <c r="GX227" i="20"/>
  <c r="HA226" i="20"/>
  <c r="GY226" i="20"/>
  <c r="GX226" i="20"/>
  <c r="HA225" i="20"/>
  <c r="GY225" i="20"/>
  <c r="GX225" i="20"/>
  <c r="HA224" i="20"/>
  <c r="GY224" i="20"/>
  <c r="GX224" i="20"/>
  <c r="GZ221" i="20"/>
  <c r="GY221" i="20"/>
  <c r="GX221" i="20"/>
  <c r="GZ220" i="20"/>
  <c r="GY220" i="20"/>
  <c r="GX220" i="20"/>
  <c r="GZ219" i="20"/>
  <c r="GY219" i="20"/>
  <c r="GX219" i="20"/>
  <c r="GZ218" i="20"/>
  <c r="GY218" i="20"/>
  <c r="GX218" i="20"/>
  <c r="GZ217" i="20"/>
  <c r="GY217" i="20"/>
  <c r="GX217" i="20"/>
  <c r="O18" i="2" l="1"/>
  <c r="O27" i="2"/>
  <c r="M255" i="20" l="1"/>
  <c r="M256" i="20"/>
  <c r="M257" i="20"/>
  <c r="M258" i="20"/>
  <c r="M259" i="20"/>
  <c r="M217" i="20"/>
  <c r="M218" i="20"/>
  <c r="M219" i="20"/>
  <c r="M220" i="20"/>
  <c r="M221" i="20"/>
  <c r="GX252" i="20"/>
  <c r="GX251" i="20"/>
  <c r="GX250" i="20"/>
  <c r="GX249" i="20"/>
  <c r="GX248" i="20"/>
  <c r="GX247" i="20"/>
  <c r="GX246" i="20"/>
  <c r="GX245" i="20"/>
  <c r="GX244" i="20"/>
  <c r="GX243" i="20"/>
  <c r="GX242" i="20"/>
  <c r="GX241" i="20"/>
  <c r="GX240" i="20"/>
  <c r="GX239" i="20"/>
  <c r="GX238" i="20"/>
  <c r="GX237" i="20"/>
  <c r="GX236" i="20"/>
  <c r="GX235" i="20"/>
  <c r="GX234" i="20"/>
  <c r="GX233" i="20"/>
  <c r="GX214" i="20"/>
  <c r="GX213" i="20"/>
  <c r="GX212" i="20"/>
  <c r="GX211" i="20"/>
  <c r="GX210" i="20"/>
  <c r="GX209" i="20"/>
  <c r="GX208" i="20"/>
  <c r="GX207" i="20"/>
  <c r="GX206" i="20"/>
  <c r="GX205" i="20"/>
  <c r="GX204" i="20"/>
  <c r="GX203" i="20"/>
  <c r="GX202" i="20"/>
  <c r="GX201" i="20"/>
  <c r="GX200" i="20"/>
  <c r="GX199" i="20"/>
  <c r="GX198" i="20"/>
  <c r="GX197" i="20"/>
  <c r="GX196" i="20"/>
  <c r="GX195" i="20"/>
  <c r="MR266" i="20"/>
  <c r="MR265" i="20"/>
  <c r="MR264" i="20"/>
  <c r="MR263" i="20"/>
  <c r="MR262" i="20"/>
  <c r="MR259" i="20"/>
  <c r="MR258" i="20"/>
  <c r="MR257" i="20"/>
  <c r="MR256" i="20"/>
  <c r="MR255" i="20"/>
  <c r="MR252" i="20"/>
  <c r="MR251" i="20"/>
  <c r="MR250" i="20"/>
  <c r="MR249" i="20"/>
  <c r="MR248" i="20"/>
  <c r="MR247" i="20"/>
  <c r="MR246" i="20"/>
  <c r="MR245" i="20"/>
  <c r="MR244" i="20"/>
  <c r="MR243" i="20"/>
  <c r="MR242" i="20"/>
  <c r="MR241" i="20"/>
  <c r="MR240" i="20"/>
  <c r="MR239" i="20"/>
  <c r="MR238" i="20"/>
  <c r="MR237" i="20"/>
  <c r="MR236" i="20"/>
  <c r="MR235" i="20"/>
  <c r="MR234" i="20"/>
  <c r="MR233" i="20"/>
  <c r="MR228" i="20"/>
  <c r="MR227" i="20"/>
  <c r="MR226" i="20"/>
  <c r="MR225" i="20"/>
  <c r="MR224" i="20"/>
  <c r="MR221" i="20"/>
  <c r="MR220" i="20"/>
  <c r="MR219" i="20"/>
  <c r="MR218" i="20"/>
  <c r="MR217" i="20"/>
  <c r="MR214" i="20"/>
  <c r="MR213" i="20"/>
  <c r="MR212" i="20"/>
  <c r="MR211" i="20"/>
  <c r="MR210" i="20"/>
  <c r="MR209" i="20"/>
  <c r="MR208" i="20"/>
  <c r="MR207" i="20"/>
  <c r="MR206" i="20"/>
  <c r="MR205" i="20"/>
  <c r="MR204" i="20"/>
  <c r="MR203" i="20"/>
  <c r="MR202" i="20"/>
  <c r="MR201" i="20"/>
  <c r="MR200" i="20"/>
  <c r="MR199" i="20"/>
  <c r="MR198" i="20"/>
  <c r="MR197" i="20"/>
  <c r="MR196" i="20"/>
  <c r="MR195" i="20"/>
  <c r="MC266" i="20"/>
  <c r="MC265" i="20"/>
  <c r="MC264" i="20"/>
  <c r="MC263" i="20"/>
  <c r="MC262" i="20"/>
  <c r="MC259" i="20"/>
  <c r="MC258" i="20"/>
  <c r="MC257" i="20"/>
  <c r="MC256" i="20"/>
  <c r="MC255" i="20"/>
  <c r="MC252" i="20"/>
  <c r="MC251" i="20"/>
  <c r="MC250" i="20"/>
  <c r="MC249" i="20"/>
  <c r="MC248" i="20"/>
  <c r="MC247" i="20"/>
  <c r="MC246" i="20"/>
  <c r="MC245" i="20"/>
  <c r="MC244" i="20"/>
  <c r="MC243" i="20"/>
  <c r="MC242" i="20"/>
  <c r="MC241" i="20"/>
  <c r="MC240" i="20"/>
  <c r="MC239" i="20"/>
  <c r="MC238" i="20"/>
  <c r="MC237" i="20"/>
  <c r="MC236" i="20"/>
  <c r="MC235" i="20"/>
  <c r="MC234" i="20"/>
  <c r="MC233" i="20"/>
  <c r="MC228" i="20"/>
  <c r="MC227" i="20"/>
  <c r="MC226" i="20"/>
  <c r="MC225" i="20"/>
  <c r="MC224" i="20"/>
  <c r="MC221" i="20"/>
  <c r="MC220" i="20"/>
  <c r="MC219" i="20"/>
  <c r="MC218" i="20"/>
  <c r="MC217" i="20"/>
  <c r="MC214" i="20"/>
  <c r="MC213" i="20"/>
  <c r="MC212" i="20"/>
  <c r="MC211" i="20"/>
  <c r="MC210" i="20"/>
  <c r="MC209" i="20"/>
  <c r="MC208" i="20"/>
  <c r="MC207" i="20"/>
  <c r="MC206" i="20"/>
  <c r="MC205" i="20"/>
  <c r="MC204" i="20"/>
  <c r="MC203" i="20"/>
  <c r="MC202" i="20"/>
  <c r="MC201" i="20"/>
  <c r="MC200" i="20"/>
  <c r="MC199" i="20"/>
  <c r="MC198" i="20"/>
  <c r="MC197" i="20"/>
  <c r="MC196" i="20"/>
  <c r="MC195" i="20"/>
  <c r="LN266" i="20"/>
  <c r="LN265" i="20"/>
  <c r="LN264" i="20"/>
  <c r="LN263" i="20"/>
  <c r="LN262" i="20"/>
  <c r="LN259" i="20"/>
  <c r="LN258" i="20"/>
  <c r="LN257" i="20"/>
  <c r="LN256" i="20"/>
  <c r="LN255" i="20"/>
  <c r="LN252" i="20"/>
  <c r="LN251" i="20"/>
  <c r="LN250" i="20"/>
  <c r="LN249" i="20"/>
  <c r="LN248" i="20"/>
  <c r="LN247" i="20"/>
  <c r="LN246" i="20"/>
  <c r="LN245" i="20"/>
  <c r="LN244" i="20"/>
  <c r="LN243" i="20"/>
  <c r="LN242" i="20"/>
  <c r="LN241" i="20"/>
  <c r="LN240" i="20"/>
  <c r="LN239" i="20"/>
  <c r="LN238" i="20"/>
  <c r="LN237" i="20"/>
  <c r="LN236" i="20"/>
  <c r="LN235" i="20"/>
  <c r="LN234" i="20"/>
  <c r="LN233" i="20"/>
  <c r="LN228" i="20"/>
  <c r="LN227" i="20"/>
  <c r="LN226" i="20"/>
  <c r="LN225" i="20"/>
  <c r="LN224" i="20"/>
  <c r="LN221" i="20"/>
  <c r="LN220" i="20"/>
  <c r="LN219" i="20"/>
  <c r="LN218" i="20"/>
  <c r="LN217" i="20"/>
  <c r="LN214" i="20"/>
  <c r="LN213" i="20"/>
  <c r="LN212" i="20"/>
  <c r="LN211" i="20"/>
  <c r="LN210" i="20"/>
  <c r="LN209" i="20"/>
  <c r="LN208" i="20"/>
  <c r="LN207" i="20"/>
  <c r="LN206" i="20"/>
  <c r="LN205" i="20"/>
  <c r="LN204" i="20"/>
  <c r="LN203" i="20"/>
  <c r="LN202" i="20"/>
  <c r="LN201" i="20"/>
  <c r="LN200" i="20"/>
  <c r="LN199" i="20"/>
  <c r="LN198" i="20"/>
  <c r="LN197" i="20"/>
  <c r="LN196" i="20"/>
  <c r="LN195" i="20"/>
  <c r="KY266" i="20"/>
  <c r="KY265" i="20"/>
  <c r="KY264" i="20"/>
  <c r="KY263" i="20"/>
  <c r="KY262" i="20"/>
  <c r="KY259" i="20"/>
  <c r="KY258" i="20"/>
  <c r="KY257" i="20"/>
  <c r="KY256" i="20"/>
  <c r="KY255" i="20"/>
  <c r="KY252" i="20"/>
  <c r="KY251" i="20"/>
  <c r="KY250" i="20"/>
  <c r="KY249" i="20"/>
  <c r="KY248" i="20"/>
  <c r="KY247" i="20"/>
  <c r="KY246" i="20"/>
  <c r="KY245" i="20"/>
  <c r="KY244" i="20"/>
  <c r="KY243" i="20"/>
  <c r="KY242" i="20"/>
  <c r="KY241" i="20"/>
  <c r="KY240" i="20"/>
  <c r="KY239" i="20"/>
  <c r="KY238" i="20"/>
  <c r="KY237" i="20"/>
  <c r="KY236" i="20"/>
  <c r="KY235" i="20"/>
  <c r="KY234" i="20"/>
  <c r="KY233" i="20"/>
  <c r="KY228" i="20"/>
  <c r="KY227" i="20"/>
  <c r="KY226" i="20"/>
  <c r="KY225" i="20"/>
  <c r="KY224" i="20"/>
  <c r="KY221" i="20"/>
  <c r="KY220" i="20"/>
  <c r="KY219" i="20"/>
  <c r="KY218" i="20"/>
  <c r="KY217" i="20"/>
  <c r="KY214" i="20"/>
  <c r="KY213" i="20"/>
  <c r="KY212" i="20"/>
  <c r="KY211" i="20"/>
  <c r="KY210" i="20"/>
  <c r="KY209" i="20"/>
  <c r="KY208" i="20"/>
  <c r="KY207" i="20"/>
  <c r="KY206" i="20"/>
  <c r="KY205" i="20"/>
  <c r="KY204" i="20"/>
  <c r="KY203" i="20"/>
  <c r="KY202" i="20"/>
  <c r="KY201" i="20"/>
  <c r="KY200" i="20"/>
  <c r="KY199" i="20"/>
  <c r="KY198" i="20"/>
  <c r="KY197" i="20"/>
  <c r="KY196" i="20"/>
  <c r="KY195" i="20"/>
  <c r="KJ266" i="20"/>
  <c r="KJ265" i="20"/>
  <c r="KJ264" i="20"/>
  <c r="KJ263" i="20"/>
  <c r="KJ262" i="20"/>
  <c r="KJ259" i="20"/>
  <c r="KJ258" i="20"/>
  <c r="KJ257" i="20"/>
  <c r="KJ256" i="20"/>
  <c r="KJ255" i="20"/>
  <c r="KJ252" i="20"/>
  <c r="KJ251" i="20"/>
  <c r="KJ250" i="20"/>
  <c r="KJ249" i="20"/>
  <c r="KJ248" i="20"/>
  <c r="KJ247" i="20"/>
  <c r="KJ246" i="20"/>
  <c r="KJ245" i="20"/>
  <c r="KJ244" i="20"/>
  <c r="KJ243" i="20"/>
  <c r="KJ242" i="20"/>
  <c r="KJ241" i="20"/>
  <c r="KJ240" i="20"/>
  <c r="KJ239" i="20"/>
  <c r="KJ238" i="20"/>
  <c r="KJ237" i="20"/>
  <c r="KJ236" i="20"/>
  <c r="KJ235" i="20"/>
  <c r="KJ234" i="20"/>
  <c r="KJ233" i="20"/>
  <c r="KJ228" i="20"/>
  <c r="KJ227" i="20"/>
  <c r="KJ226" i="20"/>
  <c r="KJ225" i="20"/>
  <c r="KJ224" i="20"/>
  <c r="KJ221" i="20"/>
  <c r="KJ220" i="20"/>
  <c r="KJ219" i="20"/>
  <c r="KJ218" i="20"/>
  <c r="KJ217" i="20"/>
  <c r="KJ214" i="20"/>
  <c r="KJ213" i="20"/>
  <c r="KJ212" i="20"/>
  <c r="KJ211" i="20"/>
  <c r="KJ210" i="20"/>
  <c r="KJ209" i="20"/>
  <c r="KJ208" i="20"/>
  <c r="KJ207" i="20"/>
  <c r="KJ206" i="20"/>
  <c r="KJ205" i="20"/>
  <c r="KJ204" i="20"/>
  <c r="KJ203" i="20"/>
  <c r="KJ202" i="20"/>
  <c r="KJ201" i="20"/>
  <c r="KJ200" i="20"/>
  <c r="KJ199" i="20"/>
  <c r="KJ198" i="20"/>
  <c r="KJ197" i="20"/>
  <c r="KJ196" i="20"/>
  <c r="KJ195" i="20"/>
  <c r="JU266" i="20"/>
  <c r="JU265" i="20"/>
  <c r="JU264" i="20"/>
  <c r="JU263" i="20"/>
  <c r="JU262" i="20"/>
  <c r="JU259" i="20"/>
  <c r="JU258" i="20"/>
  <c r="JU257" i="20"/>
  <c r="JU256" i="20"/>
  <c r="JU255" i="20"/>
  <c r="JU252" i="20"/>
  <c r="JU251" i="20"/>
  <c r="JU250" i="20"/>
  <c r="JU249" i="20"/>
  <c r="JU248" i="20"/>
  <c r="JU247" i="20"/>
  <c r="JU246" i="20"/>
  <c r="JU245" i="20"/>
  <c r="JU244" i="20"/>
  <c r="JU243" i="20"/>
  <c r="JU242" i="20"/>
  <c r="JU241" i="20"/>
  <c r="JU240" i="20"/>
  <c r="JU239" i="20"/>
  <c r="JU238" i="20"/>
  <c r="JU237" i="20"/>
  <c r="JU236" i="20"/>
  <c r="JU235" i="20"/>
  <c r="JU234" i="20"/>
  <c r="JU233" i="20"/>
  <c r="JU228" i="20"/>
  <c r="JU227" i="20"/>
  <c r="JU226" i="20"/>
  <c r="JU225" i="20"/>
  <c r="JU224" i="20"/>
  <c r="JU221" i="20"/>
  <c r="JU220" i="20"/>
  <c r="JU219" i="20"/>
  <c r="JU218" i="20"/>
  <c r="JU217" i="20"/>
  <c r="JU214" i="20"/>
  <c r="JU213" i="20"/>
  <c r="JU212" i="20"/>
  <c r="JU211" i="20"/>
  <c r="JU210" i="20"/>
  <c r="JU209" i="20"/>
  <c r="JU208" i="20"/>
  <c r="JU207" i="20"/>
  <c r="JU206" i="20"/>
  <c r="JU205" i="20"/>
  <c r="JU204" i="20"/>
  <c r="JU203" i="20"/>
  <c r="JU202" i="20"/>
  <c r="JU201" i="20"/>
  <c r="JU200" i="20"/>
  <c r="JU199" i="20"/>
  <c r="JU198" i="20"/>
  <c r="JU197" i="20"/>
  <c r="JU196" i="20"/>
  <c r="JU195" i="20"/>
  <c r="JF266" i="20"/>
  <c r="JF265" i="20"/>
  <c r="JF264" i="20"/>
  <c r="JF263" i="20"/>
  <c r="JF262" i="20"/>
  <c r="JF259" i="20"/>
  <c r="JF258" i="20"/>
  <c r="JF257" i="20"/>
  <c r="JF256" i="20"/>
  <c r="JF255" i="20"/>
  <c r="JF252" i="20"/>
  <c r="JF251" i="20"/>
  <c r="JF250" i="20"/>
  <c r="JF249" i="20"/>
  <c r="JF248" i="20"/>
  <c r="JF247" i="20"/>
  <c r="JF246" i="20"/>
  <c r="JF245" i="20"/>
  <c r="JF244" i="20"/>
  <c r="JF243" i="20"/>
  <c r="JF242" i="20"/>
  <c r="JF241" i="20"/>
  <c r="JF240" i="20"/>
  <c r="JF239" i="20"/>
  <c r="JF238" i="20"/>
  <c r="JF237" i="20"/>
  <c r="JF236" i="20"/>
  <c r="JF235" i="20"/>
  <c r="JF234" i="20"/>
  <c r="JF233" i="20"/>
  <c r="JF228" i="20"/>
  <c r="JF227" i="20"/>
  <c r="JF226" i="20"/>
  <c r="JF225" i="20"/>
  <c r="JF224" i="20"/>
  <c r="JF221" i="20"/>
  <c r="JF220" i="20"/>
  <c r="JF219" i="20"/>
  <c r="JF218" i="20"/>
  <c r="JF217" i="20"/>
  <c r="JF214" i="20"/>
  <c r="JF213" i="20"/>
  <c r="JF212" i="20"/>
  <c r="JF211" i="20"/>
  <c r="JF210" i="20"/>
  <c r="JF209" i="20"/>
  <c r="JF208" i="20"/>
  <c r="JF207" i="20"/>
  <c r="JF206" i="20"/>
  <c r="JF205" i="20"/>
  <c r="JF204" i="20"/>
  <c r="JF203" i="20"/>
  <c r="JF202" i="20"/>
  <c r="JF201" i="20"/>
  <c r="JF200" i="20"/>
  <c r="JF199" i="20"/>
  <c r="JF198" i="20"/>
  <c r="JF197" i="20"/>
  <c r="JF196" i="20"/>
  <c r="JF195" i="20"/>
  <c r="IQ266" i="20"/>
  <c r="IQ265" i="20"/>
  <c r="IQ264" i="20"/>
  <c r="IQ263" i="20"/>
  <c r="IQ262" i="20"/>
  <c r="IQ259" i="20"/>
  <c r="IQ258" i="20"/>
  <c r="IQ257" i="20"/>
  <c r="IQ256" i="20"/>
  <c r="IQ255" i="20"/>
  <c r="IQ252" i="20"/>
  <c r="IQ251" i="20"/>
  <c r="IQ250" i="20"/>
  <c r="IQ249" i="20"/>
  <c r="IQ248" i="20"/>
  <c r="IQ247" i="20"/>
  <c r="IQ246" i="20"/>
  <c r="IQ245" i="20"/>
  <c r="IQ244" i="20"/>
  <c r="IQ243" i="20"/>
  <c r="IQ242" i="20"/>
  <c r="IQ241" i="20"/>
  <c r="IQ240" i="20"/>
  <c r="IQ239" i="20"/>
  <c r="IQ238" i="20"/>
  <c r="IQ237" i="20"/>
  <c r="IQ236" i="20"/>
  <c r="IQ235" i="20"/>
  <c r="IQ234" i="20"/>
  <c r="IQ233" i="20"/>
  <c r="IQ228" i="20"/>
  <c r="IQ227" i="20"/>
  <c r="IQ226" i="20"/>
  <c r="IQ225" i="20"/>
  <c r="IQ224" i="20"/>
  <c r="IQ221" i="20"/>
  <c r="IQ220" i="20"/>
  <c r="IQ219" i="20"/>
  <c r="IQ218" i="20"/>
  <c r="IQ217" i="20"/>
  <c r="IQ214" i="20"/>
  <c r="IQ213" i="20"/>
  <c r="IQ212" i="20"/>
  <c r="IQ211" i="20"/>
  <c r="IQ210" i="20"/>
  <c r="IQ209" i="20"/>
  <c r="IQ208" i="20"/>
  <c r="IQ207" i="20"/>
  <c r="IQ206" i="20"/>
  <c r="IQ205" i="20"/>
  <c r="IQ204" i="20"/>
  <c r="IQ203" i="20"/>
  <c r="IQ202" i="20"/>
  <c r="IQ201" i="20"/>
  <c r="IQ200" i="20"/>
  <c r="IQ199" i="20"/>
  <c r="IQ198" i="20"/>
  <c r="IQ197" i="20"/>
  <c r="IQ196" i="20"/>
  <c r="IQ195" i="20"/>
  <c r="IB266" i="20"/>
  <c r="IB265" i="20"/>
  <c r="IB264" i="20"/>
  <c r="IB263" i="20"/>
  <c r="IB262" i="20"/>
  <c r="IB259" i="20"/>
  <c r="IB258" i="20"/>
  <c r="IB257" i="20"/>
  <c r="IB256" i="20"/>
  <c r="IB255" i="20"/>
  <c r="IB252" i="20"/>
  <c r="IB251" i="20"/>
  <c r="IB250" i="20"/>
  <c r="IB249" i="20"/>
  <c r="IB248" i="20"/>
  <c r="IB247" i="20"/>
  <c r="IB246" i="20"/>
  <c r="IB245" i="20"/>
  <c r="IB244" i="20"/>
  <c r="IB243" i="20"/>
  <c r="IB242" i="20"/>
  <c r="IB241" i="20"/>
  <c r="IB240" i="20"/>
  <c r="IB239" i="20"/>
  <c r="IB238" i="20"/>
  <c r="IB237" i="20"/>
  <c r="IB236" i="20"/>
  <c r="IB235" i="20"/>
  <c r="IB234" i="20"/>
  <c r="IB233" i="20"/>
  <c r="IB228" i="20"/>
  <c r="IB227" i="20"/>
  <c r="IB226" i="20"/>
  <c r="IB225" i="20"/>
  <c r="IB224" i="20"/>
  <c r="IB221" i="20"/>
  <c r="IB220" i="20"/>
  <c r="IB219" i="20"/>
  <c r="IB218" i="20"/>
  <c r="IB217" i="20"/>
  <c r="IB214" i="20"/>
  <c r="IB213" i="20"/>
  <c r="IB212" i="20"/>
  <c r="IB211" i="20"/>
  <c r="IB210" i="20"/>
  <c r="IB209" i="20"/>
  <c r="IB208" i="20"/>
  <c r="IB207" i="20"/>
  <c r="IB206" i="20"/>
  <c r="IB205" i="20"/>
  <c r="IB204" i="20"/>
  <c r="IB203" i="20"/>
  <c r="IB202" i="20"/>
  <c r="IB201" i="20"/>
  <c r="IB200" i="20"/>
  <c r="IB199" i="20"/>
  <c r="IB198" i="20"/>
  <c r="IB197" i="20"/>
  <c r="IB196" i="20"/>
  <c r="IB195" i="20"/>
  <c r="HM266" i="20"/>
  <c r="HM265" i="20"/>
  <c r="HM264" i="20"/>
  <c r="HM263" i="20"/>
  <c r="HM262" i="20"/>
  <c r="HM259" i="20"/>
  <c r="HM258" i="20"/>
  <c r="HM257" i="20"/>
  <c r="HM256" i="20"/>
  <c r="HM255" i="20"/>
  <c r="HM252" i="20"/>
  <c r="HM251" i="20"/>
  <c r="HM250" i="20"/>
  <c r="HM249" i="20"/>
  <c r="HM248" i="20"/>
  <c r="HM247" i="20"/>
  <c r="HM246" i="20"/>
  <c r="HM245" i="20"/>
  <c r="HM244" i="20"/>
  <c r="HM243" i="20"/>
  <c r="HM242" i="20"/>
  <c r="HM241" i="20"/>
  <c r="HM240" i="20"/>
  <c r="HM239" i="20"/>
  <c r="HM238" i="20"/>
  <c r="HM237" i="20"/>
  <c r="HM236" i="20"/>
  <c r="HM235" i="20"/>
  <c r="HM234" i="20"/>
  <c r="HM233" i="20"/>
  <c r="HM228" i="20"/>
  <c r="HM227" i="20"/>
  <c r="HM226" i="20"/>
  <c r="HM225" i="20"/>
  <c r="HM224" i="20"/>
  <c r="HM221" i="20"/>
  <c r="HM220" i="20"/>
  <c r="HM219" i="20"/>
  <c r="HM218" i="20"/>
  <c r="HM217" i="20"/>
  <c r="HM214" i="20"/>
  <c r="HM213" i="20"/>
  <c r="HM212" i="20"/>
  <c r="HM211" i="20"/>
  <c r="HM210" i="20"/>
  <c r="HM209" i="20"/>
  <c r="HM208" i="20"/>
  <c r="HM207" i="20"/>
  <c r="HM206" i="20"/>
  <c r="HM205" i="20"/>
  <c r="HM204" i="20"/>
  <c r="HM203" i="20"/>
  <c r="HM202" i="20"/>
  <c r="HM201" i="20"/>
  <c r="HM200" i="20"/>
  <c r="HM199" i="20"/>
  <c r="HM198" i="20"/>
  <c r="HM197" i="20"/>
  <c r="HM196" i="20"/>
  <c r="HM195" i="20"/>
  <c r="GY282" i="20"/>
  <c r="GY281" i="20"/>
  <c r="GY280" i="20"/>
  <c r="GY278" i="20"/>
  <c r="GY275" i="20"/>
  <c r="GY274" i="20"/>
  <c r="GY272" i="20"/>
  <c r="GY271" i="20"/>
  <c r="GI266" i="20"/>
  <c r="GI265" i="20"/>
  <c r="GI264" i="20"/>
  <c r="GI263" i="20"/>
  <c r="GI262" i="20"/>
  <c r="GI259" i="20"/>
  <c r="GI258" i="20"/>
  <c r="GI257" i="20"/>
  <c r="GI256" i="20"/>
  <c r="GI255" i="20"/>
  <c r="GI252" i="20"/>
  <c r="GI251" i="20"/>
  <c r="GI250" i="20"/>
  <c r="GI249" i="20"/>
  <c r="GI248" i="20"/>
  <c r="GI247" i="20"/>
  <c r="GI246" i="20"/>
  <c r="GI245" i="20"/>
  <c r="GI244" i="20"/>
  <c r="GI243" i="20"/>
  <c r="GI242" i="20"/>
  <c r="GI241" i="20"/>
  <c r="GI240" i="20"/>
  <c r="GI239" i="20"/>
  <c r="GI238" i="20"/>
  <c r="GI237" i="20"/>
  <c r="GI236" i="20"/>
  <c r="GI235" i="20"/>
  <c r="GI234" i="20"/>
  <c r="GI233" i="20"/>
  <c r="GI228" i="20"/>
  <c r="GI227" i="20"/>
  <c r="GI226" i="20"/>
  <c r="GI225" i="20"/>
  <c r="GI224" i="20"/>
  <c r="GI221" i="20"/>
  <c r="GI220" i="20"/>
  <c r="GI219" i="20"/>
  <c r="GI218" i="20"/>
  <c r="GI217" i="20"/>
  <c r="GI214" i="20"/>
  <c r="GI213" i="20"/>
  <c r="GI212" i="20"/>
  <c r="GI211" i="20"/>
  <c r="GI210" i="20"/>
  <c r="GI209" i="20"/>
  <c r="GI208" i="20"/>
  <c r="GI207" i="20"/>
  <c r="GI206" i="20"/>
  <c r="GI205" i="20"/>
  <c r="GI204" i="20"/>
  <c r="GI203" i="20"/>
  <c r="GI202" i="20"/>
  <c r="GI201" i="20"/>
  <c r="GI200" i="20"/>
  <c r="GI199" i="20"/>
  <c r="GI198" i="20"/>
  <c r="GI197" i="20"/>
  <c r="GI196" i="20"/>
  <c r="GI195" i="20"/>
  <c r="FT266" i="20"/>
  <c r="FT265" i="20"/>
  <c r="FT264" i="20"/>
  <c r="FT263" i="20"/>
  <c r="FT262" i="20"/>
  <c r="FT259" i="20"/>
  <c r="FT258" i="20"/>
  <c r="FT257" i="20"/>
  <c r="FT256" i="20"/>
  <c r="FT255" i="20"/>
  <c r="FT252" i="20"/>
  <c r="FT251" i="20"/>
  <c r="FT250" i="20"/>
  <c r="FT249" i="20"/>
  <c r="FT248" i="20"/>
  <c r="FT247" i="20"/>
  <c r="FT246" i="20"/>
  <c r="FT245" i="20"/>
  <c r="FT244" i="20"/>
  <c r="FT243" i="20"/>
  <c r="FT242" i="20"/>
  <c r="FT241" i="20"/>
  <c r="FT240" i="20"/>
  <c r="FT239" i="20"/>
  <c r="FT238" i="20"/>
  <c r="FT237" i="20"/>
  <c r="FT236" i="20"/>
  <c r="FT235" i="20"/>
  <c r="FT234" i="20"/>
  <c r="FT233" i="20"/>
  <c r="FT228" i="20"/>
  <c r="FT227" i="20"/>
  <c r="FT226" i="20"/>
  <c r="FT225" i="20"/>
  <c r="FT224" i="20"/>
  <c r="FT221" i="20"/>
  <c r="FT220" i="20"/>
  <c r="FT219" i="20"/>
  <c r="FT218" i="20"/>
  <c r="FT217" i="20"/>
  <c r="FT214" i="20"/>
  <c r="FT213" i="20"/>
  <c r="FT212" i="20"/>
  <c r="FT211" i="20"/>
  <c r="FT210" i="20"/>
  <c r="FT209" i="20"/>
  <c r="FT208" i="20"/>
  <c r="FT207" i="20"/>
  <c r="FT206" i="20"/>
  <c r="FT205" i="20"/>
  <c r="FT204" i="20"/>
  <c r="FT203" i="20"/>
  <c r="FT202" i="20"/>
  <c r="FT201" i="20"/>
  <c r="FT200" i="20"/>
  <c r="FT199" i="20"/>
  <c r="FT198" i="20"/>
  <c r="FT197" i="20"/>
  <c r="FT196" i="20"/>
  <c r="FT195" i="20"/>
  <c r="FE266" i="20"/>
  <c r="FE265" i="20"/>
  <c r="FE264" i="20"/>
  <c r="FE263" i="20"/>
  <c r="FE262" i="20"/>
  <c r="FE259" i="20"/>
  <c r="FE258" i="20"/>
  <c r="FE257" i="20"/>
  <c r="FE256" i="20"/>
  <c r="FE255" i="20"/>
  <c r="FE252" i="20"/>
  <c r="FE251" i="20"/>
  <c r="FE250" i="20"/>
  <c r="FE249" i="20"/>
  <c r="FE248" i="20"/>
  <c r="FE247" i="20"/>
  <c r="FE246" i="20"/>
  <c r="FE245" i="20"/>
  <c r="FE244" i="20"/>
  <c r="FE243" i="20"/>
  <c r="FE242" i="20"/>
  <c r="FE241" i="20"/>
  <c r="FE240" i="20"/>
  <c r="FE239" i="20"/>
  <c r="FE238" i="20"/>
  <c r="FE237" i="20"/>
  <c r="FE236" i="20"/>
  <c r="FE235" i="20"/>
  <c r="FE234" i="20"/>
  <c r="FE233" i="20"/>
  <c r="FE228" i="20"/>
  <c r="FE227" i="20"/>
  <c r="FE226" i="20"/>
  <c r="FE225" i="20"/>
  <c r="FE224" i="20"/>
  <c r="FE221" i="20"/>
  <c r="FE220" i="20"/>
  <c r="FE219" i="20"/>
  <c r="FE218" i="20"/>
  <c r="FE217" i="20"/>
  <c r="FE214" i="20"/>
  <c r="FE213" i="20"/>
  <c r="FE212" i="20"/>
  <c r="FE211" i="20"/>
  <c r="FE210" i="20"/>
  <c r="FE209" i="20"/>
  <c r="FE208" i="20"/>
  <c r="FE207" i="20"/>
  <c r="FE206" i="20"/>
  <c r="FE205" i="20"/>
  <c r="FE204" i="20"/>
  <c r="FE203" i="20"/>
  <c r="FE202" i="20"/>
  <c r="FE201" i="20"/>
  <c r="FE200" i="20"/>
  <c r="FE199" i="20"/>
  <c r="FE198" i="20"/>
  <c r="FE197" i="20"/>
  <c r="FE196" i="20"/>
  <c r="FE195" i="20"/>
  <c r="EP266" i="20"/>
  <c r="EP265" i="20"/>
  <c r="EP264" i="20"/>
  <c r="EP263" i="20"/>
  <c r="EP262" i="20"/>
  <c r="EP259" i="20"/>
  <c r="EP258" i="20"/>
  <c r="EP257" i="20"/>
  <c r="EP256" i="20"/>
  <c r="EP255" i="20"/>
  <c r="EP252" i="20"/>
  <c r="EP251" i="20"/>
  <c r="EP250" i="20"/>
  <c r="EP249" i="20"/>
  <c r="EP248" i="20"/>
  <c r="EP247" i="20"/>
  <c r="EP246" i="20"/>
  <c r="EP245" i="20"/>
  <c r="EP244" i="20"/>
  <c r="EP243" i="20"/>
  <c r="EP242" i="20"/>
  <c r="EP241" i="20"/>
  <c r="EP240" i="20"/>
  <c r="EP239" i="20"/>
  <c r="EP238" i="20"/>
  <c r="EP237" i="20"/>
  <c r="EP236" i="20"/>
  <c r="EP235" i="20"/>
  <c r="EP234" i="20"/>
  <c r="EP233" i="20"/>
  <c r="EP228" i="20"/>
  <c r="EP227" i="20"/>
  <c r="EP226" i="20"/>
  <c r="EP225" i="20"/>
  <c r="EP224" i="20"/>
  <c r="EP221" i="20"/>
  <c r="EP220" i="20"/>
  <c r="EP219" i="20"/>
  <c r="EP218" i="20"/>
  <c r="EP217" i="20"/>
  <c r="EP214" i="20"/>
  <c r="EP213" i="20"/>
  <c r="EP212" i="20"/>
  <c r="EP211" i="20"/>
  <c r="EP210" i="20"/>
  <c r="EP209" i="20"/>
  <c r="EP208" i="20"/>
  <c r="EP207" i="20"/>
  <c r="EP206" i="20"/>
  <c r="EP205" i="20"/>
  <c r="EP204" i="20"/>
  <c r="EP203" i="20"/>
  <c r="EP202" i="20"/>
  <c r="EP201" i="20"/>
  <c r="EP200" i="20"/>
  <c r="EP199" i="20"/>
  <c r="EP198" i="20"/>
  <c r="EP197" i="20"/>
  <c r="EP196" i="20"/>
  <c r="EP195" i="20"/>
  <c r="EA266" i="20"/>
  <c r="EA265" i="20"/>
  <c r="EA264" i="20"/>
  <c r="EA263" i="20"/>
  <c r="EA262" i="20"/>
  <c r="EA259" i="20"/>
  <c r="EA258" i="20"/>
  <c r="EA257" i="20"/>
  <c r="EA256" i="20"/>
  <c r="EA255" i="20"/>
  <c r="EA252" i="20"/>
  <c r="EA251" i="20"/>
  <c r="EA250" i="20"/>
  <c r="EA249" i="20"/>
  <c r="EA248" i="20"/>
  <c r="EA247" i="20"/>
  <c r="EA246" i="20"/>
  <c r="EA245" i="20"/>
  <c r="EA244" i="20"/>
  <c r="EA243" i="20"/>
  <c r="EA242" i="20"/>
  <c r="EA241" i="20"/>
  <c r="EA240" i="20"/>
  <c r="EA239" i="20"/>
  <c r="EA238" i="20"/>
  <c r="EA237" i="20"/>
  <c r="EA236" i="20"/>
  <c r="EA235" i="20"/>
  <c r="EA234" i="20"/>
  <c r="EA233" i="20"/>
  <c r="EA228" i="20"/>
  <c r="EA227" i="20"/>
  <c r="EA226" i="20"/>
  <c r="EA225" i="20"/>
  <c r="EA224" i="20"/>
  <c r="EA221" i="20"/>
  <c r="EA220" i="20"/>
  <c r="EA219" i="20"/>
  <c r="EA218" i="20"/>
  <c r="EA217" i="20"/>
  <c r="EA214" i="20"/>
  <c r="EA213" i="20"/>
  <c r="EA212" i="20"/>
  <c r="EA211" i="20"/>
  <c r="EA210" i="20"/>
  <c r="EA209" i="20"/>
  <c r="EA208" i="20"/>
  <c r="EA207" i="20"/>
  <c r="EA206" i="20"/>
  <c r="EA205" i="20"/>
  <c r="EA204" i="20"/>
  <c r="EA203" i="20"/>
  <c r="EA202" i="20"/>
  <c r="EA201" i="20"/>
  <c r="EA200" i="20"/>
  <c r="EA199" i="20"/>
  <c r="EA198" i="20"/>
  <c r="EA197" i="20"/>
  <c r="EA196" i="20"/>
  <c r="EA195" i="20"/>
  <c r="DL266" i="20"/>
  <c r="DL265" i="20"/>
  <c r="DL264" i="20"/>
  <c r="DL263" i="20"/>
  <c r="DL262" i="20"/>
  <c r="DL259" i="20"/>
  <c r="DL258" i="20"/>
  <c r="DL257" i="20"/>
  <c r="DL256" i="20"/>
  <c r="DL255" i="20"/>
  <c r="DL252" i="20"/>
  <c r="DL251" i="20"/>
  <c r="DL250" i="20"/>
  <c r="DL249" i="20"/>
  <c r="DL248" i="20"/>
  <c r="DL247" i="20"/>
  <c r="DL246" i="20"/>
  <c r="DL245" i="20"/>
  <c r="DL244" i="20"/>
  <c r="DL243" i="20"/>
  <c r="DL242" i="20"/>
  <c r="DL241" i="20"/>
  <c r="DL240" i="20"/>
  <c r="DL239" i="20"/>
  <c r="DL238" i="20"/>
  <c r="DL237" i="20"/>
  <c r="DL236" i="20"/>
  <c r="DL235" i="20"/>
  <c r="DL234" i="20"/>
  <c r="DL233" i="20"/>
  <c r="DL228" i="20"/>
  <c r="DL227" i="20"/>
  <c r="DL226" i="20"/>
  <c r="DL225" i="20"/>
  <c r="DL224" i="20"/>
  <c r="DL221" i="20"/>
  <c r="DL220" i="20"/>
  <c r="DL219" i="20"/>
  <c r="DL218" i="20"/>
  <c r="DL217" i="20"/>
  <c r="DL214" i="20"/>
  <c r="DL213" i="20"/>
  <c r="DL212" i="20"/>
  <c r="DL211" i="20"/>
  <c r="DL210" i="20"/>
  <c r="DL209" i="20"/>
  <c r="DL208" i="20"/>
  <c r="DL207" i="20"/>
  <c r="DL206" i="20"/>
  <c r="DL205" i="20"/>
  <c r="DL204" i="20"/>
  <c r="DL203" i="20"/>
  <c r="DL202" i="20"/>
  <c r="DL201" i="20"/>
  <c r="DL200" i="20"/>
  <c r="DL199" i="20"/>
  <c r="DL198" i="20"/>
  <c r="DL197" i="20"/>
  <c r="DL196" i="20"/>
  <c r="DL195" i="20"/>
  <c r="CW266" i="20"/>
  <c r="CW265" i="20"/>
  <c r="CW264" i="20"/>
  <c r="CW263" i="20"/>
  <c r="CW262" i="20"/>
  <c r="CW259" i="20"/>
  <c r="CW258" i="20"/>
  <c r="CW257" i="20"/>
  <c r="CW256" i="20"/>
  <c r="CW255" i="20"/>
  <c r="CW252" i="20"/>
  <c r="CW251" i="20"/>
  <c r="CW250" i="20"/>
  <c r="CW249" i="20"/>
  <c r="CW248" i="20"/>
  <c r="CW247" i="20"/>
  <c r="CW246" i="20"/>
  <c r="CW245" i="20"/>
  <c r="CW244" i="20"/>
  <c r="CW243" i="20"/>
  <c r="CW242" i="20"/>
  <c r="CW241" i="20"/>
  <c r="CW240" i="20"/>
  <c r="CW239" i="20"/>
  <c r="CW238" i="20"/>
  <c r="CW237" i="20"/>
  <c r="CW236" i="20"/>
  <c r="CW235" i="20"/>
  <c r="CW234" i="20"/>
  <c r="CW233" i="20"/>
  <c r="CW228" i="20"/>
  <c r="CW227" i="20"/>
  <c r="CW226" i="20"/>
  <c r="CW225" i="20"/>
  <c r="CW224" i="20"/>
  <c r="CW221" i="20"/>
  <c r="CW220" i="20"/>
  <c r="CW219" i="20"/>
  <c r="CW218" i="20"/>
  <c r="CW217" i="20"/>
  <c r="CW214" i="20"/>
  <c r="CW213" i="20"/>
  <c r="CW212" i="20"/>
  <c r="CW211" i="20"/>
  <c r="CW210" i="20"/>
  <c r="CW209" i="20"/>
  <c r="CW208" i="20"/>
  <c r="CW207" i="20"/>
  <c r="CW206" i="20"/>
  <c r="CW205" i="20"/>
  <c r="CW204" i="20"/>
  <c r="CW203" i="20"/>
  <c r="CW202" i="20"/>
  <c r="CW201" i="20"/>
  <c r="CW200" i="20"/>
  <c r="CW199" i="20"/>
  <c r="CW198" i="20"/>
  <c r="CW197" i="20"/>
  <c r="CW196" i="20"/>
  <c r="CW195" i="20"/>
  <c r="CH266" i="20"/>
  <c r="CH265" i="20"/>
  <c r="CH264" i="20"/>
  <c r="CH263" i="20"/>
  <c r="CH262" i="20"/>
  <c r="CH259" i="20"/>
  <c r="CH258" i="20"/>
  <c r="CH257" i="20"/>
  <c r="CH256" i="20"/>
  <c r="CH255" i="20"/>
  <c r="CH252" i="20"/>
  <c r="CH251" i="20"/>
  <c r="CH250" i="20"/>
  <c r="CH249" i="20"/>
  <c r="CH248" i="20"/>
  <c r="CH247" i="20"/>
  <c r="CH246" i="20"/>
  <c r="CH245" i="20"/>
  <c r="CH244" i="20"/>
  <c r="CH243" i="20"/>
  <c r="CH242" i="20"/>
  <c r="CH241" i="20"/>
  <c r="CH240" i="20"/>
  <c r="CH239" i="20"/>
  <c r="CH238" i="20"/>
  <c r="CH237" i="20"/>
  <c r="CH236" i="20"/>
  <c r="CH235" i="20"/>
  <c r="CH234" i="20"/>
  <c r="CH233" i="20"/>
  <c r="CH228" i="20"/>
  <c r="CH227" i="20"/>
  <c r="CH226" i="20"/>
  <c r="CH225" i="20"/>
  <c r="CH224" i="20"/>
  <c r="CH221" i="20"/>
  <c r="CH220" i="20"/>
  <c r="CH219" i="20"/>
  <c r="CH218" i="20"/>
  <c r="CH217" i="20"/>
  <c r="CH214" i="20"/>
  <c r="CH213" i="20"/>
  <c r="CH212" i="20"/>
  <c r="CH211" i="20"/>
  <c r="CH210" i="20"/>
  <c r="CH209" i="20"/>
  <c r="CH208" i="20"/>
  <c r="CH207" i="20"/>
  <c r="CH206" i="20"/>
  <c r="CH205" i="20"/>
  <c r="CH204" i="20"/>
  <c r="CH203" i="20"/>
  <c r="CH202" i="20"/>
  <c r="CH201" i="20"/>
  <c r="CH200" i="20"/>
  <c r="CH199" i="20"/>
  <c r="CH198" i="20"/>
  <c r="CH197" i="20"/>
  <c r="CH196" i="20"/>
  <c r="CH195" i="20"/>
  <c r="BS266" i="20"/>
  <c r="BS265" i="20"/>
  <c r="BS264" i="20"/>
  <c r="BS263" i="20"/>
  <c r="BS262" i="20"/>
  <c r="BS259" i="20"/>
  <c r="BS258" i="20"/>
  <c r="BS257" i="20"/>
  <c r="BS256" i="20"/>
  <c r="BS255" i="20"/>
  <c r="BS252" i="20"/>
  <c r="BS251" i="20"/>
  <c r="BS250" i="20"/>
  <c r="BS249" i="20"/>
  <c r="BS248" i="20"/>
  <c r="BS247" i="20"/>
  <c r="BS246" i="20"/>
  <c r="BS245" i="20"/>
  <c r="BS244" i="20"/>
  <c r="BS243" i="20"/>
  <c r="BS242" i="20"/>
  <c r="BS241" i="20"/>
  <c r="BS240" i="20"/>
  <c r="BS239" i="20"/>
  <c r="BS238" i="20"/>
  <c r="BS237" i="20"/>
  <c r="BS236" i="20"/>
  <c r="BS235" i="20"/>
  <c r="BS234" i="20"/>
  <c r="BS233" i="20"/>
  <c r="BS228" i="20"/>
  <c r="BS227" i="20"/>
  <c r="BS226" i="20"/>
  <c r="BS225" i="20"/>
  <c r="BS224" i="20"/>
  <c r="BS221" i="20"/>
  <c r="BS220" i="20"/>
  <c r="BS219" i="20"/>
  <c r="BS218" i="20"/>
  <c r="BS217" i="20"/>
  <c r="BS214" i="20"/>
  <c r="BS213" i="20"/>
  <c r="BS212" i="20"/>
  <c r="BS211" i="20"/>
  <c r="BS210" i="20"/>
  <c r="BS209" i="20"/>
  <c r="BS208" i="20"/>
  <c r="BS207" i="20"/>
  <c r="BS206" i="20"/>
  <c r="BS205" i="20"/>
  <c r="BS204" i="20"/>
  <c r="BS203" i="20"/>
  <c r="BS202" i="20"/>
  <c r="BS201" i="20"/>
  <c r="BS200" i="20"/>
  <c r="BS199" i="20"/>
  <c r="BS198" i="20"/>
  <c r="BS197" i="20"/>
  <c r="BS196" i="20"/>
  <c r="BS195" i="20"/>
  <c r="BD266" i="20"/>
  <c r="BD265" i="20"/>
  <c r="BD264" i="20"/>
  <c r="BD263" i="20"/>
  <c r="BD262" i="20"/>
  <c r="BD259" i="20"/>
  <c r="BD258" i="20"/>
  <c r="BD257" i="20"/>
  <c r="BD256" i="20"/>
  <c r="BD255" i="20"/>
  <c r="BD252" i="20"/>
  <c r="BD251" i="20"/>
  <c r="BD250" i="20"/>
  <c r="BD249" i="20"/>
  <c r="BD248" i="20"/>
  <c r="BD247" i="20"/>
  <c r="BD246" i="20"/>
  <c r="BD245" i="20"/>
  <c r="BD244" i="20"/>
  <c r="BD243" i="20"/>
  <c r="BD242" i="20"/>
  <c r="BD241" i="20"/>
  <c r="BD240" i="20"/>
  <c r="BD239" i="20"/>
  <c r="BD238" i="20"/>
  <c r="BD237" i="20"/>
  <c r="BD236" i="20"/>
  <c r="BD235" i="20"/>
  <c r="BD234" i="20"/>
  <c r="BD233" i="20"/>
  <c r="BD228" i="20"/>
  <c r="BD227" i="20"/>
  <c r="BD226" i="20"/>
  <c r="BD225" i="20"/>
  <c r="BD224" i="20"/>
  <c r="BD221" i="20"/>
  <c r="BD220" i="20"/>
  <c r="BD219" i="20"/>
  <c r="BD218" i="20"/>
  <c r="BD217" i="20"/>
  <c r="BD214" i="20"/>
  <c r="BD213" i="20"/>
  <c r="BD212" i="20"/>
  <c r="BD211" i="20"/>
  <c r="BD210" i="20"/>
  <c r="BD209" i="20"/>
  <c r="BD208" i="20"/>
  <c r="BD207" i="20"/>
  <c r="BD206" i="20"/>
  <c r="BD205" i="20"/>
  <c r="BD204" i="20"/>
  <c r="BD203" i="20"/>
  <c r="BD202" i="20"/>
  <c r="BD201" i="20"/>
  <c r="BD200" i="20"/>
  <c r="BD199" i="20"/>
  <c r="BD198" i="20"/>
  <c r="BD197" i="20"/>
  <c r="BD196" i="20"/>
  <c r="BD195" i="20"/>
  <c r="AO266" i="20"/>
  <c r="AO265" i="20"/>
  <c r="AO264" i="20"/>
  <c r="AO263" i="20"/>
  <c r="AO262" i="20"/>
  <c r="AO259" i="20"/>
  <c r="AO258" i="20"/>
  <c r="AO257" i="20"/>
  <c r="AO256" i="20"/>
  <c r="AO255" i="20"/>
  <c r="AO252" i="20"/>
  <c r="AO251" i="20"/>
  <c r="AO250" i="20"/>
  <c r="AO249" i="20"/>
  <c r="AO248" i="20"/>
  <c r="AO247" i="20"/>
  <c r="AO246" i="20"/>
  <c r="AO245" i="20"/>
  <c r="AO244" i="20"/>
  <c r="AO243" i="20"/>
  <c r="AO242" i="20"/>
  <c r="AO241" i="20"/>
  <c r="AO240" i="20"/>
  <c r="AO239" i="20"/>
  <c r="AO238" i="20"/>
  <c r="AO237" i="20"/>
  <c r="AO236" i="20"/>
  <c r="AO235" i="20"/>
  <c r="AO234" i="20"/>
  <c r="AO233" i="20"/>
  <c r="AO228" i="20"/>
  <c r="AO227" i="20"/>
  <c r="AO226" i="20"/>
  <c r="AO225" i="20"/>
  <c r="AO224" i="20"/>
  <c r="AO221" i="20"/>
  <c r="AO220" i="20"/>
  <c r="AO219" i="20"/>
  <c r="AO218" i="20"/>
  <c r="AO217" i="20"/>
  <c r="AO214" i="20"/>
  <c r="AO213" i="20"/>
  <c r="AO212" i="20"/>
  <c r="AO211" i="20"/>
  <c r="AO210" i="20"/>
  <c r="AO209" i="20"/>
  <c r="AO208" i="20"/>
  <c r="AO207" i="20"/>
  <c r="AO206" i="20"/>
  <c r="AO205" i="20"/>
  <c r="AO204" i="20"/>
  <c r="AO203" i="20"/>
  <c r="AO202" i="20"/>
  <c r="AO201" i="20"/>
  <c r="AO200" i="20"/>
  <c r="AO199" i="20"/>
  <c r="AO198" i="20"/>
  <c r="AO197" i="20"/>
  <c r="AO196" i="20"/>
  <c r="AO195" i="20"/>
  <c r="Z266" i="20"/>
  <c r="Z265" i="20"/>
  <c r="Z264" i="20"/>
  <c r="Z263" i="20"/>
  <c r="Z262" i="20"/>
  <c r="Z259" i="20"/>
  <c r="Z258" i="20"/>
  <c r="Z257" i="20"/>
  <c r="Z256" i="20"/>
  <c r="Z255" i="20"/>
  <c r="Z252" i="20"/>
  <c r="Z251" i="20"/>
  <c r="Z250" i="20"/>
  <c r="Z249" i="20"/>
  <c r="Z248" i="20"/>
  <c r="Z247" i="20"/>
  <c r="Z246" i="20"/>
  <c r="Z245" i="20"/>
  <c r="Z244" i="20"/>
  <c r="Z243" i="20"/>
  <c r="Z242" i="20"/>
  <c r="Z241" i="20"/>
  <c r="Z240" i="20"/>
  <c r="Z239" i="20"/>
  <c r="Z238" i="20"/>
  <c r="Z237" i="20"/>
  <c r="Z236" i="20"/>
  <c r="Z235" i="20"/>
  <c r="Z234" i="20"/>
  <c r="Z233" i="20"/>
  <c r="Z228" i="20"/>
  <c r="Z227" i="20"/>
  <c r="Z226" i="20"/>
  <c r="Z225" i="20"/>
  <c r="Z224" i="20"/>
  <c r="Z221" i="20"/>
  <c r="Z220" i="20"/>
  <c r="Z219" i="20"/>
  <c r="Z218" i="20"/>
  <c r="Z217" i="20"/>
  <c r="Z214" i="20"/>
  <c r="Z213" i="20"/>
  <c r="Z212" i="20"/>
  <c r="Z211" i="20"/>
  <c r="Z210" i="20"/>
  <c r="Z209" i="20"/>
  <c r="Z208" i="20"/>
  <c r="Z207" i="20"/>
  <c r="Z206" i="20"/>
  <c r="Z205" i="20"/>
  <c r="Z204" i="20"/>
  <c r="Z203" i="20"/>
  <c r="Z202" i="20"/>
  <c r="Z201" i="20"/>
  <c r="Z200" i="20"/>
  <c r="Z199" i="20"/>
  <c r="Z198" i="20"/>
  <c r="Z197" i="20"/>
  <c r="Z196" i="20"/>
  <c r="Z195" i="20"/>
  <c r="K252" i="20"/>
  <c r="K251" i="20"/>
  <c r="K250" i="20"/>
  <c r="K249" i="20"/>
  <c r="K248" i="20"/>
  <c r="K247" i="20"/>
  <c r="K246" i="20"/>
  <c r="K245" i="20"/>
  <c r="K244" i="20"/>
  <c r="K243" i="20"/>
  <c r="K242" i="20"/>
  <c r="K241" i="20"/>
  <c r="K240" i="20"/>
  <c r="K239" i="20"/>
  <c r="K238" i="20"/>
  <c r="K237" i="20"/>
  <c r="K236" i="20"/>
  <c r="K235" i="20"/>
  <c r="K234" i="20"/>
  <c r="K233" i="20"/>
  <c r="K214" i="20"/>
  <c r="K213" i="20"/>
  <c r="K212" i="20"/>
  <c r="K211" i="20"/>
  <c r="K210" i="20"/>
  <c r="K209" i="20"/>
  <c r="K208" i="20"/>
  <c r="K207" i="20"/>
  <c r="K206" i="20"/>
  <c r="K205" i="20"/>
  <c r="K204" i="20"/>
  <c r="K203" i="20"/>
  <c r="K202" i="20"/>
  <c r="K201" i="20"/>
  <c r="K200" i="20"/>
  <c r="K199" i="20"/>
  <c r="K198" i="20"/>
  <c r="K197" i="20"/>
  <c r="K196" i="20"/>
  <c r="K195" i="20"/>
  <c r="K176" i="20"/>
  <c r="K175" i="20"/>
  <c r="K174" i="20"/>
  <c r="K173" i="20"/>
  <c r="K172" i="20"/>
  <c r="K171" i="20"/>
  <c r="K170" i="20"/>
  <c r="K169" i="20"/>
  <c r="K168" i="20"/>
  <c r="K167" i="20"/>
  <c r="K166" i="20"/>
  <c r="K165" i="20"/>
  <c r="K164" i="20"/>
  <c r="K163" i="20"/>
  <c r="K162" i="20"/>
  <c r="K161" i="20"/>
  <c r="K160" i="20"/>
  <c r="K159" i="20"/>
  <c r="K158" i="20"/>
  <c r="K157" i="20"/>
  <c r="K100" i="20"/>
  <c r="K99" i="20"/>
  <c r="K98" i="20"/>
  <c r="K97" i="20"/>
  <c r="K96" i="20"/>
  <c r="K95" i="20"/>
  <c r="K94" i="20"/>
  <c r="K93" i="20"/>
  <c r="K92" i="20"/>
  <c r="K91" i="20"/>
  <c r="K90" i="20"/>
  <c r="K89" i="20"/>
  <c r="K88" i="20"/>
  <c r="K87" i="20"/>
  <c r="K86" i="20"/>
  <c r="K85" i="20"/>
  <c r="K84" i="20"/>
  <c r="K83" i="20"/>
  <c r="K82" i="20"/>
  <c r="K81" i="20"/>
  <c r="MU266" i="20"/>
  <c r="MS266" i="20"/>
  <c r="MF266" i="20"/>
  <c r="MD266" i="20"/>
  <c r="LQ266" i="20"/>
  <c r="LO266" i="20"/>
  <c r="LB266" i="20"/>
  <c r="KZ266" i="20"/>
  <c r="KM266" i="20"/>
  <c r="KK266" i="20"/>
  <c r="JX266" i="20"/>
  <c r="JV266" i="20"/>
  <c r="JI266" i="20"/>
  <c r="JG266" i="20"/>
  <c r="IT266" i="20"/>
  <c r="IR266" i="20"/>
  <c r="IE266" i="20"/>
  <c r="IC266" i="20"/>
  <c r="HP266" i="20"/>
  <c r="HN266" i="20"/>
  <c r="GL266" i="20"/>
  <c r="GJ266" i="20"/>
  <c r="FW266" i="20"/>
  <c r="FU266" i="20"/>
  <c r="FH266" i="20"/>
  <c r="FF266" i="20"/>
  <c r="ES266" i="20"/>
  <c r="EQ266" i="20"/>
  <c r="ED266" i="20"/>
  <c r="EB266" i="20"/>
  <c r="DO266" i="20"/>
  <c r="DM266" i="20"/>
  <c r="CZ266" i="20"/>
  <c r="CX266" i="20"/>
  <c r="CK266" i="20"/>
  <c r="CI266" i="20"/>
  <c r="BV266" i="20"/>
  <c r="BT266" i="20"/>
  <c r="BG266" i="20"/>
  <c r="BE266" i="20"/>
  <c r="AR266" i="20"/>
  <c r="AP266" i="20"/>
  <c r="AC266" i="20"/>
  <c r="AA266" i="20"/>
  <c r="N266" i="20"/>
  <c r="L266" i="20"/>
  <c r="K266" i="20"/>
  <c r="MU265" i="20"/>
  <c r="MS265" i="20"/>
  <c r="MF265" i="20"/>
  <c r="MD265" i="20"/>
  <c r="LQ265" i="20"/>
  <c r="LO265" i="20"/>
  <c r="LB265" i="20"/>
  <c r="KZ265" i="20"/>
  <c r="KM265" i="20"/>
  <c r="KK265" i="20"/>
  <c r="JX265" i="20"/>
  <c r="JV265" i="20"/>
  <c r="JI265" i="20"/>
  <c r="JG265" i="20"/>
  <c r="IT265" i="20"/>
  <c r="IR265" i="20"/>
  <c r="IE265" i="20"/>
  <c r="IC265" i="20"/>
  <c r="HP265" i="20"/>
  <c r="HN265" i="20"/>
  <c r="GL265" i="20"/>
  <c r="GJ265" i="20"/>
  <c r="FW265" i="20"/>
  <c r="FU265" i="20"/>
  <c r="FH265" i="20"/>
  <c r="FF265" i="20"/>
  <c r="ES265" i="20"/>
  <c r="EQ265" i="20"/>
  <c r="ED265" i="20"/>
  <c r="EB265" i="20"/>
  <c r="DO265" i="20"/>
  <c r="DM265" i="20"/>
  <c r="CZ265" i="20"/>
  <c r="CX265" i="20"/>
  <c r="CK265" i="20"/>
  <c r="CI265" i="20"/>
  <c r="BV265" i="20"/>
  <c r="BT265" i="20"/>
  <c r="BG265" i="20"/>
  <c r="BE265" i="20"/>
  <c r="AR265" i="20"/>
  <c r="AP265" i="20"/>
  <c r="AC265" i="20"/>
  <c r="AA265" i="20"/>
  <c r="N265" i="20"/>
  <c r="L265" i="20"/>
  <c r="K265" i="20"/>
  <c r="MU264" i="20"/>
  <c r="MS264" i="20"/>
  <c r="MF264" i="20"/>
  <c r="MD264" i="20"/>
  <c r="LQ264" i="20"/>
  <c r="LO264" i="20"/>
  <c r="LB264" i="20"/>
  <c r="KZ264" i="20"/>
  <c r="KM264" i="20"/>
  <c r="KK264" i="20"/>
  <c r="JX264" i="20"/>
  <c r="JV264" i="20"/>
  <c r="JI264" i="20"/>
  <c r="JG264" i="20"/>
  <c r="IT264" i="20"/>
  <c r="IR264" i="20"/>
  <c r="IE264" i="20"/>
  <c r="IC264" i="20"/>
  <c r="HP264" i="20"/>
  <c r="HN264" i="20"/>
  <c r="GL264" i="20"/>
  <c r="GJ264" i="20"/>
  <c r="FW264" i="20"/>
  <c r="FU264" i="20"/>
  <c r="FH264" i="20"/>
  <c r="FF264" i="20"/>
  <c r="ES264" i="20"/>
  <c r="EQ264" i="20"/>
  <c r="ED264" i="20"/>
  <c r="EB264" i="20"/>
  <c r="DO264" i="20"/>
  <c r="DM264" i="20"/>
  <c r="CZ264" i="20"/>
  <c r="CX264" i="20"/>
  <c r="CK264" i="20"/>
  <c r="CI264" i="20"/>
  <c r="BV264" i="20"/>
  <c r="BT264" i="20"/>
  <c r="BG264" i="20"/>
  <c r="BE264" i="20"/>
  <c r="AR264" i="20"/>
  <c r="AP264" i="20"/>
  <c r="AC264" i="20"/>
  <c r="AA264" i="20"/>
  <c r="N264" i="20"/>
  <c r="L264" i="20"/>
  <c r="K264" i="20"/>
  <c r="MU263" i="20"/>
  <c r="MS263" i="20"/>
  <c r="MF263" i="20"/>
  <c r="MD263" i="20"/>
  <c r="LQ263" i="20"/>
  <c r="LO263" i="20"/>
  <c r="LB263" i="20"/>
  <c r="KZ263" i="20"/>
  <c r="KM263" i="20"/>
  <c r="KK263" i="20"/>
  <c r="JX263" i="20"/>
  <c r="JV263" i="20"/>
  <c r="JI263" i="20"/>
  <c r="JG263" i="20"/>
  <c r="IT263" i="20"/>
  <c r="IR263" i="20"/>
  <c r="IE263" i="20"/>
  <c r="IC263" i="20"/>
  <c r="HP263" i="20"/>
  <c r="HN263" i="20"/>
  <c r="GL263" i="20"/>
  <c r="GJ263" i="20"/>
  <c r="FW263" i="20"/>
  <c r="FU263" i="20"/>
  <c r="FH263" i="20"/>
  <c r="FF263" i="20"/>
  <c r="ES263" i="20"/>
  <c r="EQ263" i="20"/>
  <c r="ED263" i="20"/>
  <c r="EB263" i="20"/>
  <c r="DO263" i="20"/>
  <c r="DM263" i="20"/>
  <c r="CZ263" i="20"/>
  <c r="CX263" i="20"/>
  <c r="CK263" i="20"/>
  <c r="CI263" i="20"/>
  <c r="BV263" i="20"/>
  <c r="BT263" i="20"/>
  <c r="BG263" i="20"/>
  <c r="BE263" i="20"/>
  <c r="AR263" i="20"/>
  <c r="AP263" i="20"/>
  <c r="AC263" i="20"/>
  <c r="AA263" i="20"/>
  <c r="N263" i="20"/>
  <c r="L263" i="20"/>
  <c r="K263" i="20"/>
  <c r="MU262" i="20"/>
  <c r="MS262" i="20"/>
  <c r="MF262" i="20"/>
  <c r="MD262" i="20"/>
  <c r="LQ262" i="20"/>
  <c r="LO262" i="20"/>
  <c r="LB262" i="20"/>
  <c r="KZ262" i="20"/>
  <c r="KM262" i="20"/>
  <c r="KK262" i="20"/>
  <c r="JX262" i="20"/>
  <c r="JV262" i="20"/>
  <c r="JI262" i="20"/>
  <c r="JG262" i="20"/>
  <c r="IT262" i="20"/>
  <c r="IR262" i="20"/>
  <c r="IE262" i="20"/>
  <c r="IC262" i="20"/>
  <c r="HP262" i="20"/>
  <c r="HN262" i="20"/>
  <c r="GL262" i="20"/>
  <c r="GJ262" i="20"/>
  <c r="FW262" i="20"/>
  <c r="FU262" i="20"/>
  <c r="FH262" i="20"/>
  <c r="FF262" i="20"/>
  <c r="ES262" i="20"/>
  <c r="EQ262" i="20"/>
  <c r="ED262" i="20"/>
  <c r="EB262" i="20"/>
  <c r="DO262" i="20"/>
  <c r="DM262" i="20"/>
  <c r="CZ262" i="20"/>
  <c r="CX262" i="20"/>
  <c r="CK262" i="20"/>
  <c r="CI262" i="20"/>
  <c r="BV262" i="20"/>
  <c r="BT262" i="20"/>
  <c r="BG262" i="20"/>
  <c r="BE262" i="20"/>
  <c r="AR262" i="20"/>
  <c r="AP262" i="20"/>
  <c r="AC262" i="20"/>
  <c r="AA262" i="20"/>
  <c r="N262" i="20"/>
  <c r="L262" i="20"/>
  <c r="K262" i="20"/>
  <c r="MT259" i="20"/>
  <c r="MS259" i="20"/>
  <c r="ME259" i="20"/>
  <c r="MD259" i="20"/>
  <c r="LP259" i="20"/>
  <c r="LO259" i="20"/>
  <c r="LA259" i="20"/>
  <c r="KZ259" i="20"/>
  <c r="KL259" i="20"/>
  <c r="KK259" i="20"/>
  <c r="JW259" i="20"/>
  <c r="JV259" i="20"/>
  <c r="JH259" i="20"/>
  <c r="JG259" i="20"/>
  <c r="IS259" i="20"/>
  <c r="IR259" i="20"/>
  <c r="ID259" i="20"/>
  <c r="IC259" i="20"/>
  <c r="HO259" i="20"/>
  <c r="HN259" i="20"/>
  <c r="GK259" i="20"/>
  <c r="GJ259" i="20"/>
  <c r="FV259" i="20"/>
  <c r="FU259" i="20"/>
  <c r="FG259" i="20"/>
  <c r="FF259" i="20"/>
  <c r="ER259" i="20"/>
  <c r="EQ259" i="20"/>
  <c r="EC259" i="20"/>
  <c r="EB259" i="20"/>
  <c r="DN259" i="20"/>
  <c r="DM259" i="20"/>
  <c r="CY259" i="20"/>
  <c r="CX259" i="20"/>
  <c r="CJ259" i="20"/>
  <c r="CI259" i="20"/>
  <c r="BU259" i="20"/>
  <c r="BT259" i="20"/>
  <c r="BF259" i="20"/>
  <c r="BE259" i="20"/>
  <c r="AQ259" i="20"/>
  <c r="AP259" i="20"/>
  <c r="AB259" i="20"/>
  <c r="AA259" i="20"/>
  <c r="L259" i="20"/>
  <c r="K259" i="20"/>
  <c r="MT258" i="20"/>
  <c r="MS258" i="20"/>
  <c r="MO258" i="20"/>
  <c r="ME258" i="20"/>
  <c r="MD258" i="20"/>
  <c r="LZ258" i="20"/>
  <c r="LP258" i="20"/>
  <c r="LO258" i="20"/>
  <c r="LK258" i="20"/>
  <c r="LA258" i="20"/>
  <c r="KZ258" i="20"/>
  <c r="KV258" i="20"/>
  <c r="KL258" i="20"/>
  <c r="KK258" i="20"/>
  <c r="KG258" i="20"/>
  <c r="JW258" i="20"/>
  <c r="JV258" i="20"/>
  <c r="JR258" i="20"/>
  <c r="JH258" i="20"/>
  <c r="JG258" i="20"/>
  <c r="JC258" i="20"/>
  <c r="IS258" i="20"/>
  <c r="IR258" i="20"/>
  <c r="IN258" i="20"/>
  <c r="ID258" i="20"/>
  <c r="IC258" i="20"/>
  <c r="HY258" i="20"/>
  <c r="HO258" i="20"/>
  <c r="HN258" i="20"/>
  <c r="HJ258" i="20"/>
  <c r="GU258" i="20"/>
  <c r="GK258" i="20"/>
  <c r="GJ258" i="20"/>
  <c r="GF258" i="20"/>
  <c r="FV258" i="20"/>
  <c r="FU258" i="20"/>
  <c r="FQ258" i="20"/>
  <c r="FG258" i="20"/>
  <c r="FF258" i="20"/>
  <c r="FB258" i="20"/>
  <c r="ER258" i="20"/>
  <c r="EQ258" i="20"/>
  <c r="EM258" i="20"/>
  <c r="EC258" i="20"/>
  <c r="EB258" i="20"/>
  <c r="DX258" i="20"/>
  <c r="DN258" i="20"/>
  <c r="DM258" i="20"/>
  <c r="DI258" i="20"/>
  <c r="CY258" i="20"/>
  <c r="CX258" i="20"/>
  <c r="CT258" i="20"/>
  <c r="CJ258" i="20"/>
  <c r="CI258" i="20"/>
  <c r="CE258" i="20"/>
  <c r="BU258" i="20"/>
  <c r="BT258" i="20"/>
  <c r="BP258" i="20"/>
  <c r="BF258" i="20"/>
  <c r="BE258" i="20"/>
  <c r="BA258" i="20"/>
  <c r="AQ258" i="20"/>
  <c r="AP258" i="20"/>
  <c r="AL258" i="20"/>
  <c r="AB258" i="20"/>
  <c r="AA258" i="20"/>
  <c r="W258" i="20"/>
  <c r="L258" i="20"/>
  <c r="K258" i="20"/>
  <c r="H258" i="20"/>
  <c r="MT257" i="20"/>
  <c r="MS257" i="20"/>
  <c r="ME257" i="20"/>
  <c r="MD257" i="20"/>
  <c r="LP257" i="20"/>
  <c r="LO257" i="20"/>
  <c r="LA257" i="20"/>
  <c r="KZ257" i="20"/>
  <c r="KL257" i="20"/>
  <c r="KK257" i="20"/>
  <c r="JW257" i="20"/>
  <c r="JV257" i="20"/>
  <c r="JH257" i="20"/>
  <c r="JG257" i="20"/>
  <c r="IS257" i="20"/>
  <c r="IR257" i="20"/>
  <c r="ID257" i="20"/>
  <c r="IC257" i="20"/>
  <c r="HO257" i="20"/>
  <c r="HN257" i="20"/>
  <c r="GK257" i="20"/>
  <c r="GJ257" i="20"/>
  <c r="FV257" i="20"/>
  <c r="FU257" i="20"/>
  <c r="FG257" i="20"/>
  <c r="FF257" i="20"/>
  <c r="ER257" i="20"/>
  <c r="EQ257" i="20"/>
  <c r="EC257" i="20"/>
  <c r="EB257" i="20"/>
  <c r="DN257" i="20"/>
  <c r="DM257" i="20"/>
  <c r="CY257" i="20"/>
  <c r="CX257" i="20"/>
  <c r="CJ257" i="20"/>
  <c r="CI257" i="20"/>
  <c r="BU257" i="20"/>
  <c r="BT257" i="20"/>
  <c r="BF257" i="20"/>
  <c r="BE257" i="20"/>
  <c r="AQ257" i="20"/>
  <c r="AP257" i="20"/>
  <c r="AB257" i="20"/>
  <c r="AA257" i="20"/>
  <c r="L257" i="20"/>
  <c r="K257" i="20"/>
  <c r="MT256" i="20"/>
  <c r="MS256" i="20"/>
  <c r="ME256" i="20"/>
  <c r="MD256" i="20"/>
  <c r="LP256" i="20"/>
  <c r="LO256" i="20"/>
  <c r="LA256" i="20"/>
  <c r="KZ256" i="20"/>
  <c r="KL256" i="20"/>
  <c r="KK256" i="20"/>
  <c r="JW256" i="20"/>
  <c r="JV256" i="20"/>
  <c r="JR256" i="20"/>
  <c r="JH256" i="20"/>
  <c r="JG256" i="20"/>
  <c r="IS256" i="20"/>
  <c r="IR256" i="20"/>
  <c r="ID256" i="20"/>
  <c r="IC256" i="20"/>
  <c r="HO256" i="20"/>
  <c r="HN256" i="20"/>
  <c r="GK256" i="20"/>
  <c r="GJ256" i="20"/>
  <c r="FV256" i="20"/>
  <c r="FU256" i="20"/>
  <c r="FG256" i="20"/>
  <c r="FF256" i="20"/>
  <c r="ER256" i="20"/>
  <c r="EQ256" i="20"/>
  <c r="EC256" i="20"/>
  <c r="EB256" i="20"/>
  <c r="DN256" i="20"/>
  <c r="DM256" i="20"/>
  <c r="CY256" i="20"/>
  <c r="CX256" i="20"/>
  <c r="CJ256" i="20"/>
  <c r="CI256" i="20"/>
  <c r="BU256" i="20"/>
  <c r="BT256" i="20"/>
  <c r="BF256" i="20"/>
  <c r="BE256" i="20"/>
  <c r="AQ256" i="20"/>
  <c r="AP256" i="20"/>
  <c r="AB256" i="20"/>
  <c r="AA256" i="20"/>
  <c r="L256" i="20"/>
  <c r="K256" i="20"/>
  <c r="MT255" i="20"/>
  <c r="MS255" i="20"/>
  <c r="MO255" i="20"/>
  <c r="ME255" i="20"/>
  <c r="MD255" i="20"/>
  <c r="LZ255" i="20"/>
  <c r="LP255" i="20"/>
  <c r="LO255" i="20"/>
  <c r="LK255" i="20"/>
  <c r="LA255" i="20"/>
  <c r="KZ255" i="20"/>
  <c r="KV255" i="20"/>
  <c r="KL255" i="20"/>
  <c r="KK255" i="20"/>
  <c r="KG255" i="20"/>
  <c r="JW255" i="20"/>
  <c r="JV255" i="20"/>
  <c r="JR255" i="20"/>
  <c r="JH255" i="20"/>
  <c r="JG255" i="20"/>
  <c r="JC255" i="20"/>
  <c r="IS255" i="20"/>
  <c r="IR255" i="20"/>
  <c r="IN255" i="20"/>
  <c r="ID255" i="20"/>
  <c r="IC255" i="20"/>
  <c r="HY255" i="20"/>
  <c r="HO255" i="20"/>
  <c r="HN255" i="20"/>
  <c r="HJ255" i="20"/>
  <c r="GU255" i="20"/>
  <c r="GK255" i="20"/>
  <c r="GJ255" i="20"/>
  <c r="GF255" i="20"/>
  <c r="FV255" i="20"/>
  <c r="FU255" i="20"/>
  <c r="FQ255" i="20"/>
  <c r="FG255" i="20"/>
  <c r="FF255" i="20"/>
  <c r="FB255" i="20"/>
  <c r="ER255" i="20"/>
  <c r="EQ255" i="20"/>
  <c r="EM255" i="20"/>
  <c r="EC255" i="20"/>
  <c r="EB255" i="20"/>
  <c r="DX255" i="20"/>
  <c r="DN255" i="20"/>
  <c r="DM255" i="20"/>
  <c r="DI255" i="20"/>
  <c r="CY255" i="20"/>
  <c r="CX255" i="20"/>
  <c r="CT255" i="20"/>
  <c r="CJ255" i="20"/>
  <c r="CI255" i="20"/>
  <c r="CE255" i="20"/>
  <c r="BU255" i="20"/>
  <c r="BT255" i="20"/>
  <c r="BP255" i="20"/>
  <c r="BF255" i="20"/>
  <c r="BE255" i="20"/>
  <c r="BA255" i="20"/>
  <c r="AQ255" i="20"/>
  <c r="AP255" i="20"/>
  <c r="AL255" i="20"/>
  <c r="AB255" i="20"/>
  <c r="AA255" i="20"/>
  <c r="W255" i="20"/>
  <c r="L255" i="20"/>
  <c r="K255" i="20"/>
  <c r="H255" i="20"/>
  <c r="MO254" i="20"/>
  <c r="LZ254" i="20"/>
  <c r="LK254" i="20"/>
  <c r="KV254" i="20"/>
  <c r="KG254" i="20"/>
  <c r="JR254" i="20"/>
  <c r="JC254" i="20"/>
  <c r="IN254" i="20"/>
  <c r="HY254" i="20"/>
  <c r="HJ254" i="20"/>
  <c r="GU254" i="20"/>
  <c r="GF254" i="20"/>
  <c r="FQ254" i="20"/>
  <c r="FB254" i="20"/>
  <c r="EM254" i="20"/>
  <c r="DX254" i="20"/>
  <c r="DI254" i="20"/>
  <c r="CT254" i="20"/>
  <c r="CE254" i="20"/>
  <c r="BP254" i="20"/>
  <c r="BA254" i="20"/>
  <c r="AL254" i="20"/>
  <c r="W254" i="20"/>
  <c r="H254" i="20"/>
  <c r="MU228" i="20"/>
  <c r="MS228" i="20"/>
  <c r="MF228" i="20"/>
  <c r="MD228" i="20"/>
  <c r="LQ228" i="20"/>
  <c r="LO228" i="20"/>
  <c r="LB228" i="20"/>
  <c r="KZ228" i="20"/>
  <c r="KM228" i="20"/>
  <c r="KK228" i="20"/>
  <c r="JX228" i="20"/>
  <c r="JV228" i="20"/>
  <c r="JI228" i="20"/>
  <c r="JG228" i="20"/>
  <c r="IT228" i="20"/>
  <c r="IR228" i="20"/>
  <c r="IE228" i="20"/>
  <c r="IC228" i="20"/>
  <c r="HP228" i="20"/>
  <c r="HN228" i="20"/>
  <c r="GL228" i="20"/>
  <c r="GJ228" i="20"/>
  <c r="FW228" i="20"/>
  <c r="FU228" i="20"/>
  <c r="FH228" i="20"/>
  <c r="FF228" i="20"/>
  <c r="ES228" i="20"/>
  <c r="EQ228" i="20"/>
  <c r="ED228" i="20"/>
  <c r="EB228" i="20"/>
  <c r="DO228" i="20"/>
  <c r="DM228" i="20"/>
  <c r="CZ228" i="20"/>
  <c r="CX228" i="20"/>
  <c r="CK228" i="20"/>
  <c r="CI228" i="20"/>
  <c r="BV228" i="20"/>
  <c r="BT228" i="20"/>
  <c r="BG228" i="20"/>
  <c r="BE228" i="20"/>
  <c r="AR228" i="20"/>
  <c r="AP228" i="20"/>
  <c r="AC228" i="20"/>
  <c r="AA228" i="20"/>
  <c r="N228" i="20"/>
  <c r="L228" i="20"/>
  <c r="K228" i="20"/>
  <c r="MU227" i="20"/>
  <c r="MS227" i="20"/>
  <c r="MF227" i="20"/>
  <c r="MD227" i="20"/>
  <c r="LQ227" i="20"/>
  <c r="LO227" i="20"/>
  <c r="LB227" i="20"/>
  <c r="KZ227" i="20"/>
  <c r="KM227" i="20"/>
  <c r="KK227" i="20"/>
  <c r="JX227" i="20"/>
  <c r="JV227" i="20"/>
  <c r="JI227" i="20"/>
  <c r="JG227" i="20"/>
  <c r="IT227" i="20"/>
  <c r="IR227" i="20"/>
  <c r="IE227" i="20"/>
  <c r="IC227" i="20"/>
  <c r="HP227" i="20"/>
  <c r="HN227" i="20"/>
  <c r="GL227" i="20"/>
  <c r="GJ227" i="20"/>
  <c r="FW227" i="20"/>
  <c r="FU227" i="20"/>
  <c r="FH227" i="20"/>
  <c r="FF227" i="20"/>
  <c r="ES227" i="20"/>
  <c r="EQ227" i="20"/>
  <c r="ED227" i="20"/>
  <c r="EB227" i="20"/>
  <c r="DO227" i="20"/>
  <c r="DM227" i="20"/>
  <c r="CZ227" i="20"/>
  <c r="CX227" i="20"/>
  <c r="CK227" i="20"/>
  <c r="CI227" i="20"/>
  <c r="BV227" i="20"/>
  <c r="BT227" i="20"/>
  <c r="BG227" i="20"/>
  <c r="BE227" i="20"/>
  <c r="AR227" i="20"/>
  <c r="AP227" i="20"/>
  <c r="AC227" i="20"/>
  <c r="AA227" i="20"/>
  <c r="N227" i="20"/>
  <c r="L227" i="20"/>
  <c r="K227" i="20"/>
  <c r="MU226" i="20"/>
  <c r="MS226" i="20"/>
  <c r="MF226" i="20"/>
  <c r="MD226" i="20"/>
  <c r="LQ226" i="20"/>
  <c r="LO226" i="20"/>
  <c r="LB226" i="20"/>
  <c r="KZ226" i="20"/>
  <c r="KM226" i="20"/>
  <c r="KK226" i="20"/>
  <c r="JX226" i="20"/>
  <c r="JV226" i="20"/>
  <c r="JI226" i="20"/>
  <c r="JG226" i="20"/>
  <c r="IT226" i="20"/>
  <c r="IR226" i="20"/>
  <c r="IE226" i="20"/>
  <c r="IC226" i="20"/>
  <c r="HP226" i="20"/>
  <c r="HN226" i="20"/>
  <c r="GL226" i="20"/>
  <c r="GJ226" i="20"/>
  <c r="FW226" i="20"/>
  <c r="FU226" i="20"/>
  <c r="FH226" i="20"/>
  <c r="FF226" i="20"/>
  <c r="ES226" i="20"/>
  <c r="EQ226" i="20"/>
  <c r="ED226" i="20"/>
  <c r="EB226" i="20"/>
  <c r="DO226" i="20"/>
  <c r="DM226" i="20"/>
  <c r="CZ226" i="20"/>
  <c r="CX226" i="20"/>
  <c r="CK226" i="20"/>
  <c r="CI226" i="20"/>
  <c r="BV226" i="20"/>
  <c r="BT226" i="20"/>
  <c r="BG226" i="20"/>
  <c r="BE226" i="20"/>
  <c r="AR226" i="20"/>
  <c r="AP226" i="20"/>
  <c r="AC226" i="20"/>
  <c r="AA226" i="20"/>
  <c r="N226" i="20"/>
  <c r="L226" i="20"/>
  <c r="K226" i="20"/>
  <c r="MU225" i="20"/>
  <c r="MS225" i="20"/>
  <c r="MF225" i="20"/>
  <c r="MD225" i="20"/>
  <c r="LQ225" i="20"/>
  <c r="LO225" i="20"/>
  <c r="LB225" i="20"/>
  <c r="KZ225" i="20"/>
  <c r="KM225" i="20"/>
  <c r="KK225" i="20"/>
  <c r="JX225" i="20"/>
  <c r="JV225" i="20"/>
  <c r="JI225" i="20"/>
  <c r="JG225" i="20"/>
  <c r="IT225" i="20"/>
  <c r="IR225" i="20"/>
  <c r="IE225" i="20"/>
  <c r="IC225" i="20"/>
  <c r="HP225" i="20"/>
  <c r="HN225" i="20"/>
  <c r="GL225" i="20"/>
  <c r="GJ225" i="20"/>
  <c r="FW225" i="20"/>
  <c r="FU225" i="20"/>
  <c r="FH225" i="20"/>
  <c r="FF225" i="20"/>
  <c r="ES225" i="20"/>
  <c r="EQ225" i="20"/>
  <c r="ED225" i="20"/>
  <c r="EB225" i="20"/>
  <c r="DO225" i="20"/>
  <c r="DM225" i="20"/>
  <c r="CZ225" i="20"/>
  <c r="CX225" i="20"/>
  <c r="CK225" i="20"/>
  <c r="CI225" i="20"/>
  <c r="BV225" i="20"/>
  <c r="BT225" i="20"/>
  <c r="BG225" i="20"/>
  <c r="BE225" i="20"/>
  <c r="AR225" i="20"/>
  <c r="AP225" i="20"/>
  <c r="AC225" i="20"/>
  <c r="AA225" i="20"/>
  <c r="N225" i="20"/>
  <c r="L225" i="20"/>
  <c r="K225" i="20"/>
  <c r="MU224" i="20"/>
  <c r="MS224" i="20"/>
  <c r="MF224" i="20"/>
  <c r="MD224" i="20"/>
  <c r="LQ224" i="20"/>
  <c r="LO224" i="20"/>
  <c r="LB224" i="20"/>
  <c r="KZ224" i="20"/>
  <c r="KM224" i="20"/>
  <c r="KK224" i="20"/>
  <c r="JX224" i="20"/>
  <c r="JV224" i="20"/>
  <c r="JI224" i="20"/>
  <c r="JG224" i="20"/>
  <c r="IT224" i="20"/>
  <c r="IR224" i="20"/>
  <c r="IE224" i="20"/>
  <c r="IC224" i="20"/>
  <c r="HP224" i="20"/>
  <c r="HN224" i="20"/>
  <c r="GL224" i="20"/>
  <c r="GJ224" i="20"/>
  <c r="FW224" i="20"/>
  <c r="FU224" i="20"/>
  <c r="FH224" i="20"/>
  <c r="FF224" i="20"/>
  <c r="ES224" i="20"/>
  <c r="EQ224" i="20"/>
  <c r="ED224" i="20"/>
  <c r="EB224" i="20"/>
  <c r="DO224" i="20"/>
  <c r="DM224" i="20"/>
  <c r="CZ224" i="20"/>
  <c r="CX224" i="20"/>
  <c r="CK224" i="20"/>
  <c r="CI224" i="20"/>
  <c r="BV224" i="20"/>
  <c r="BT224" i="20"/>
  <c r="BG224" i="20"/>
  <c r="BE224" i="20"/>
  <c r="AR224" i="20"/>
  <c r="AP224" i="20"/>
  <c r="AC224" i="20"/>
  <c r="AA224" i="20"/>
  <c r="N224" i="20"/>
  <c r="L224" i="20"/>
  <c r="K224" i="20"/>
  <c r="MT221" i="20"/>
  <c r="MS221" i="20"/>
  <c r="ME221" i="20"/>
  <c r="MD221" i="20"/>
  <c r="LP221" i="20"/>
  <c r="LO221" i="20"/>
  <c r="LA221" i="20"/>
  <c r="KZ221" i="20"/>
  <c r="KL221" i="20"/>
  <c r="KK221" i="20"/>
  <c r="JW221" i="20"/>
  <c r="JV221" i="20"/>
  <c r="JH221" i="20"/>
  <c r="JG221" i="20"/>
  <c r="IS221" i="20"/>
  <c r="IR221" i="20"/>
  <c r="ID221" i="20"/>
  <c r="IC221" i="20"/>
  <c r="HO221" i="20"/>
  <c r="HN221" i="20"/>
  <c r="GK221" i="20"/>
  <c r="GJ221" i="20"/>
  <c r="FV221" i="20"/>
  <c r="FU221" i="20"/>
  <c r="FG221" i="20"/>
  <c r="FF221" i="20"/>
  <c r="ER221" i="20"/>
  <c r="EQ221" i="20"/>
  <c r="EC221" i="20"/>
  <c r="EB221" i="20"/>
  <c r="DN221" i="20"/>
  <c r="DM221" i="20"/>
  <c r="CY221" i="20"/>
  <c r="CX221" i="20"/>
  <c r="CJ221" i="20"/>
  <c r="CI221" i="20"/>
  <c r="BU221" i="20"/>
  <c r="BT221" i="20"/>
  <c r="BF221" i="20"/>
  <c r="BE221" i="20"/>
  <c r="AQ221" i="20"/>
  <c r="AP221" i="20"/>
  <c r="AB221" i="20"/>
  <c r="AA221" i="20"/>
  <c r="L221" i="20"/>
  <c r="K221" i="20"/>
  <c r="MT220" i="20"/>
  <c r="MS220" i="20"/>
  <c r="MO220" i="20"/>
  <c r="ME220" i="20"/>
  <c r="MD220" i="20"/>
  <c r="LZ220" i="20"/>
  <c r="LP220" i="20"/>
  <c r="LO220" i="20"/>
  <c r="LK220" i="20"/>
  <c r="LA220" i="20"/>
  <c r="KZ220" i="20"/>
  <c r="KV220" i="20"/>
  <c r="KL220" i="20"/>
  <c r="KK220" i="20"/>
  <c r="KG220" i="20"/>
  <c r="JW220" i="20"/>
  <c r="JV220" i="20"/>
  <c r="JR220" i="20"/>
  <c r="JH220" i="20"/>
  <c r="JG220" i="20"/>
  <c r="JC220" i="20"/>
  <c r="IS220" i="20"/>
  <c r="IR220" i="20"/>
  <c r="IN220" i="20"/>
  <c r="ID220" i="20"/>
  <c r="IC220" i="20"/>
  <c r="HY220" i="20"/>
  <c r="HO220" i="20"/>
  <c r="HN220" i="20"/>
  <c r="HJ220" i="20"/>
  <c r="GU220" i="20"/>
  <c r="GK220" i="20"/>
  <c r="GJ220" i="20"/>
  <c r="GF220" i="20"/>
  <c r="FV220" i="20"/>
  <c r="FU220" i="20"/>
  <c r="FQ220" i="20"/>
  <c r="FG220" i="20"/>
  <c r="FF220" i="20"/>
  <c r="FB220" i="20"/>
  <c r="ER220" i="20"/>
  <c r="EQ220" i="20"/>
  <c r="EM220" i="20"/>
  <c r="EC220" i="20"/>
  <c r="EB220" i="20"/>
  <c r="DX220" i="20"/>
  <c r="DN220" i="20"/>
  <c r="DM220" i="20"/>
  <c r="DI220" i="20"/>
  <c r="CY220" i="20"/>
  <c r="CX220" i="20"/>
  <c r="CT220" i="20"/>
  <c r="CJ220" i="20"/>
  <c r="CI220" i="20"/>
  <c r="CE220" i="20"/>
  <c r="BU220" i="20"/>
  <c r="BT220" i="20"/>
  <c r="BP220" i="20"/>
  <c r="BF220" i="20"/>
  <c r="BE220" i="20"/>
  <c r="BA220" i="20"/>
  <c r="AQ220" i="20"/>
  <c r="AP220" i="20"/>
  <c r="AL220" i="20"/>
  <c r="AB220" i="20"/>
  <c r="AA220" i="20"/>
  <c r="W220" i="20"/>
  <c r="L220" i="20"/>
  <c r="K220" i="20"/>
  <c r="H220" i="20"/>
  <c r="MT219" i="20"/>
  <c r="MS219" i="20"/>
  <c r="ME219" i="20"/>
  <c r="MD219" i="20"/>
  <c r="LP219" i="20"/>
  <c r="LO219" i="20"/>
  <c r="LA219" i="20"/>
  <c r="KZ219" i="20"/>
  <c r="KL219" i="20"/>
  <c r="KK219" i="20"/>
  <c r="JW219" i="20"/>
  <c r="JV219" i="20"/>
  <c r="JH219" i="20"/>
  <c r="JG219" i="20"/>
  <c r="IS219" i="20"/>
  <c r="IR219" i="20"/>
  <c r="ID219" i="20"/>
  <c r="IC219" i="20"/>
  <c r="HO219" i="20"/>
  <c r="HN219" i="20"/>
  <c r="GK219" i="20"/>
  <c r="GJ219" i="20"/>
  <c r="FV219" i="20"/>
  <c r="FU219" i="20"/>
  <c r="FG219" i="20"/>
  <c r="FF219" i="20"/>
  <c r="ER219" i="20"/>
  <c r="EQ219" i="20"/>
  <c r="EC219" i="20"/>
  <c r="EB219" i="20"/>
  <c r="DN219" i="20"/>
  <c r="DM219" i="20"/>
  <c r="CY219" i="20"/>
  <c r="CX219" i="20"/>
  <c r="CJ219" i="20"/>
  <c r="CI219" i="20"/>
  <c r="BU219" i="20"/>
  <c r="BT219" i="20"/>
  <c r="BF219" i="20"/>
  <c r="BE219" i="20"/>
  <c r="AQ219" i="20"/>
  <c r="AP219" i="20"/>
  <c r="AB219" i="20"/>
  <c r="AA219" i="20"/>
  <c r="L219" i="20"/>
  <c r="K219" i="20"/>
  <c r="MT218" i="20"/>
  <c r="MS218" i="20"/>
  <c r="ME218" i="20"/>
  <c r="MD218" i="20"/>
  <c r="LP218" i="20"/>
  <c r="LO218" i="20"/>
  <c r="LA218" i="20"/>
  <c r="KZ218" i="20"/>
  <c r="KL218" i="20"/>
  <c r="KK218" i="20"/>
  <c r="JW218" i="20"/>
  <c r="JV218" i="20"/>
  <c r="JH218" i="20"/>
  <c r="JG218" i="20"/>
  <c r="IS218" i="20"/>
  <c r="IR218" i="20"/>
  <c r="ID218" i="20"/>
  <c r="IC218" i="20"/>
  <c r="HO218" i="20"/>
  <c r="HN218" i="20"/>
  <c r="GK218" i="20"/>
  <c r="GJ218" i="20"/>
  <c r="FV218" i="20"/>
  <c r="FU218" i="20"/>
  <c r="FG218" i="20"/>
  <c r="FF218" i="20"/>
  <c r="ER218" i="20"/>
  <c r="EQ218" i="20"/>
  <c r="EC218" i="20"/>
  <c r="EB218" i="20"/>
  <c r="DN218" i="20"/>
  <c r="DM218" i="20"/>
  <c r="CY218" i="20"/>
  <c r="CX218" i="20"/>
  <c r="CJ218" i="20"/>
  <c r="CI218" i="20"/>
  <c r="BU218" i="20"/>
  <c r="BT218" i="20"/>
  <c r="BF218" i="20"/>
  <c r="BE218" i="20"/>
  <c r="AQ218" i="20"/>
  <c r="AP218" i="20"/>
  <c r="AB218" i="20"/>
  <c r="AA218" i="20"/>
  <c r="L218" i="20"/>
  <c r="K218" i="20"/>
  <c r="MT217" i="20"/>
  <c r="MS217" i="20"/>
  <c r="MO217" i="20"/>
  <c r="ME217" i="20"/>
  <c r="MD217" i="20"/>
  <c r="LZ217" i="20"/>
  <c r="LP217" i="20"/>
  <c r="LO217" i="20"/>
  <c r="LK217" i="20"/>
  <c r="LA217" i="20"/>
  <c r="KZ217" i="20"/>
  <c r="KV217" i="20"/>
  <c r="KL217" i="20"/>
  <c r="KK217" i="20"/>
  <c r="KG217" i="20"/>
  <c r="JW217" i="20"/>
  <c r="JV217" i="20"/>
  <c r="JR217" i="20"/>
  <c r="JH217" i="20"/>
  <c r="JG217" i="20"/>
  <c r="JC217" i="20"/>
  <c r="IS217" i="20"/>
  <c r="IR217" i="20"/>
  <c r="IN217" i="20"/>
  <c r="ID217" i="20"/>
  <c r="IC217" i="20"/>
  <c r="HY217" i="20"/>
  <c r="HO217" i="20"/>
  <c r="HN217" i="20"/>
  <c r="HJ217" i="20"/>
  <c r="GU217" i="20"/>
  <c r="GK217" i="20"/>
  <c r="GJ217" i="20"/>
  <c r="GF217" i="20"/>
  <c r="FV217" i="20"/>
  <c r="FU217" i="20"/>
  <c r="FQ217" i="20"/>
  <c r="FG217" i="20"/>
  <c r="FF217" i="20"/>
  <c r="FB217" i="20"/>
  <c r="ER217" i="20"/>
  <c r="EQ217" i="20"/>
  <c r="EM217" i="20"/>
  <c r="EC217" i="20"/>
  <c r="EB217" i="20"/>
  <c r="DX217" i="20"/>
  <c r="DN217" i="20"/>
  <c r="DM217" i="20"/>
  <c r="DI217" i="20"/>
  <c r="CY217" i="20"/>
  <c r="CX217" i="20"/>
  <c r="CT217" i="20"/>
  <c r="CJ217" i="20"/>
  <c r="CI217" i="20"/>
  <c r="CE217" i="20"/>
  <c r="BU217" i="20"/>
  <c r="BT217" i="20"/>
  <c r="BP217" i="20"/>
  <c r="BF217" i="20"/>
  <c r="BE217" i="20"/>
  <c r="BA217" i="20"/>
  <c r="AQ217" i="20"/>
  <c r="AP217" i="20"/>
  <c r="AL217" i="20"/>
  <c r="AB217" i="20"/>
  <c r="AA217" i="20"/>
  <c r="W217" i="20"/>
  <c r="L217" i="20"/>
  <c r="K217" i="20"/>
  <c r="H217" i="20"/>
  <c r="MO216" i="20"/>
  <c r="LZ216" i="20"/>
  <c r="LK216" i="20"/>
  <c r="KV216" i="20"/>
  <c r="KG216" i="20"/>
  <c r="JR216" i="20"/>
  <c r="JC216" i="20"/>
  <c r="IN216" i="20"/>
  <c r="HY216" i="20"/>
  <c r="HJ216" i="20"/>
  <c r="GU216" i="20"/>
  <c r="GF216" i="20"/>
  <c r="FQ216" i="20"/>
  <c r="FB216" i="20"/>
  <c r="EM216" i="20"/>
  <c r="DX216" i="20"/>
  <c r="DI216" i="20"/>
  <c r="CT216" i="20"/>
  <c r="CE216" i="20"/>
  <c r="BP216" i="20"/>
  <c r="BA216" i="20"/>
  <c r="AL216" i="20"/>
  <c r="W216" i="20"/>
  <c r="H216" i="20"/>
  <c r="N190" i="20"/>
  <c r="L190" i="20"/>
  <c r="K190" i="20"/>
  <c r="N189" i="20"/>
  <c r="L189" i="20"/>
  <c r="K189" i="20"/>
  <c r="N188" i="20"/>
  <c r="L188" i="20"/>
  <c r="K188" i="20"/>
  <c r="N187" i="20"/>
  <c r="L187" i="20"/>
  <c r="K187" i="20"/>
  <c r="N186" i="20"/>
  <c r="L186" i="20"/>
  <c r="K186" i="20"/>
  <c r="M183" i="20"/>
  <c r="L183" i="20"/>
  <c r="K183" i="20"/>
  <c r="M182" i="20"/>
  <c r="L182" i="20"/>
  <c r="K182" i="20"/>
  <c r="H182" i="20"/>
  <c r="M181" i="20"/>
  <c r="L181" i="20"/>
  <c r="K181" i="20"/>
  <c r="M180" i="20"/>
  <c r="L180" i="20"/>
  <c r="K180" i="20"/>
  <c r="M179" i="20"/>
  <c r="L179" i="20"/>
  <c r="K179" i="20"/>
  <c r="H179" i="20"/>
  <c r="H178" i="20"/>
  <c r="N152" i="20"/>
  <c r="L152" i="20"/>
  <c r="K152" i="20"/>
  <c r="N151" i="20"/>
  <c r="L151" i="20"/>
  <c r="K151" i="20"/>
  <c r="L150" i="20"/>
  <c r="K150" i="20"/>
  <c r="L149" i="20"/>
  <c r="K149" i="20"/>
  <c r="L148" i="20"/>
  <c r="K148" i="20"/>
  <c r="L145" i="20"/>
  <c r="K145" i="20"/>
  <c r="M144" i="20"/>
  <c r="L144" i="20"/>
  <c r="K144" i="20"/>
  <c r="H144" i="20"/>
  <c r="M143" i="20"/>
  <c r="L143" i="20"/>
  <c r="K143" i="20"/>
  <c r="M142" i="20"/>
  <c r="L142" i="20"/>
  <c r="K142" i="20"/>
  <c r="M141" i="20"/>
  <c r="L141" i="20"/>
  <c r="K141" i="20"/>
  <c r="H141" i="20"/>
  <c r="H140" i="20"/>
  <c r="N114" i="20"/>
  <c r="L114" i="20"/>
  <c r="K114" i="20"/>
  <c r="N113" i="20"/>
  <c r="L113" i="20"/>
  <c r="K113" i="20"/>
  <c r="N112" i="20"/>
  <c r="L112" i="20"/>
  <c r="K112" i="20"/>
  <c r="N111" i="20"/>
  <c r="L111" i="20"/>
  <c r="K111" i="20"/>
  <c r="N110" i="20"/>
  <c r="L110" i="20"/>
  <c r="K110" i="20"/>
  <c r="M107" i="20"/>
  <c r="L107" i="20"/>
  <c r="K107" i="20"/>
  <c r="M106" i="20"/>
  <c r="L106" i="20"/>
  <c r="K106" i="20"/>
  <c r="H106" i="20"/>
  <c r="M105" i="20"/>
  <c r="L105" i="20"/>
  <c r="K105" i="20"/>
  <c r="M104" i="20"/>
  <c r="L104" i="20"/>
  <c r="K104" i="20"/>
  <c r="M103" i="20"/>
  <c r="L103" i="20"/>
  <c r="K103" i="20"/>
  <c r="H103" i="20"/>
  <c r="H102" i="20"/>
  <c r="N76" i="20"/>
  <c r="L76" i="20"/>
  <c r="K76" i="20"/>
  <c r="N75" i="20"/>
  <c r="L75" i="20"/>
  <c r="K75" i="20"/>
  <c r="L74" i="20"/>
  <c r="K74" i="20"/>
  <c r="L73" i="20"/>
  <c r="K73" i="20"/>
  <c r="L72" i="20"/>
  <c r="K72" i="20"/>
  <c r="L69" i="20"/>
  <c r="K69" i="20"/>
  <c r="M68" i="20"/>
  <c r="L68" i="20"/>
  <c r="K68" i="20"/>
  <c r="H68" i="20"/>
  <c r="M67" i="20"/>
  <c r="L67" i="20"/>
  <c r="K67" i="20"/>
  <c r="M66" i="20"/>
  <c r="L66" i="20"/>
  <c r="K66" i="20"/>
  <c r="H66" i="20"/>
  <c r="M65" i="20"/>
  <c r="L65" i="20"/>
  <c r="K65" i="20"/>
  <c r="H65" i="20"/>
  <c r="H64" i="20"/>
  <c r="HA282" i="20"/>
  <c r="GX282" i="20"/>
  <c r="HA281" i="20"/>
  <c r="GX281" i="20"/>
  <c r="GX280" i="20"/>
  <c r="GX279" i="20"/>
  <c r="GX278" i="20"/>
  <c r="GX275" i="20"/>
  <c r="HA274" i="20"/>
  <c r="GX274" i="20"/>
  <c r="HA273" i="20"/>
  <c r="GX272" i="20"/>
  <c r="GX271" i="20"/>
  <c r="L27" i="20"/>
  <c r="N38" i="20"/>
  <c r="L38" i="20"/>
  <c r="K38" i="20"/>
  <c r="N37" i="20"/>
  <c r="L37" i="20"/>
  <c r="K37" i="20"/>
  <c r="L36" i="20"/>
  <c r="K36" i="20"/>
  <c r="L35" i="20"/>
  <c r="K35" i="20"/>
  <c r="L34" i="20"/>
  <c r="K34" i="20"/>
  <c r="L31" i="20"/>
  <c r="K31" i="20"/>
  <c r="M30" i="20"/>
  <c r="L30" i="20"/>
  <c r="K30" i="20"/>
  <c r="M29" i="20"/>
  <c r="L29" i="20"/>
  <c r="K29" i="20"/>
  <c r="M28" i="20"/>
  <c r="L28" i="20"/>
  <c r="K28" i="20"/>
  <c r="K27" i="20"/>
  <c r="MU252" i="20"/>
  <c r="MU251" i="20"/>
  <c r="MU250" i="20"/>
  <c r="MU249" i="20"/>
  <c r="MU248" i="20"/>
  <c r="MU247" i="20"/>
  <c r="MU246" i="20"/>
  <c r="MU245" i="20"/>
  <c r="MU244" i="20"/>
  <c r="MU243" i="20"/>
  <c r="MU242" i="20"/>
  <c r="MU241" i="20"/>
  <c r="MU240" i="20"/>
  <c r="MU239" i="20"/>
  <c r="MU238" i="20"/>
  <c r="MU237" i="20"/>
  <c r="MU236" i="20"/>
  <c r="MU235" i="20"/>
  <c r="MU234" i="20"/>
  <c r="MU233" i="20"/>
  <c r="MU214" i="20"/>
  <c r="MU213" i="20"/>
  <c r="MU212" i="20"/>
  <c r="MU211" i="20"/>
  <c r="MU210" i="20"/>
  <c r="MU209" i="20"/>
  <c r="MU208" i="20"/>
  <c r="MU207" i="20"/>
  <c r="MU206" i="20"/>
  <c r="MU205" i="20"/>
  <c r="MU204" i="20"/>
  <c r="MU203" i="20"/>
  <c r="MU202" i="20"/>
  <c r="MU201" i="20"/>
  <c r="MU200" i="20"/>
  <c r="MU199" i="20"/>
  <c r="MU198" i="20"/>
  <c r="MU197" i="20"/>
  <c r="MU196" i="20"/>
  <c r="MU195" i="20"/>
  <c r="MF252" i="20"/>
  <c r="MF251" i="20"/>
  <c r="MF250" i="20"/>
  <c r="MF249" i="20"/>
  <c r="MF248" i="20"/>
  <c r="MF247" i="20"/>
  <c r="MF246" i="20"/>
  <c r="MF245" i="20"/>
  <c r="MF244" i="20"/>
  <c r="MF243" i="20"/>
  <c r="MF242" i="20"/>
  <c r="MF241" i="20"/>
  <c r="MF240" i="20"/>
  <c r="MF239" i="20"/>
  <c r="MF238" i="20"/>
  <c r="MF237" i="20"/>
  <c r="MF236" i="20"/>
  <c r="MF235" i="20"/>
  <c r="MF234" i="20"/>
  <c r="MF233" i="20"/>
  <c r="MF214" i="20"/>
  <c r="MF213" i="20"/>
  <c r="MF212" i="20"/>
  <c r="MF211" i="20"/>
  <c r="MF210" i="20"/>
  <c r="MF209" i="20"/>
  <c r="MF208" i="20"/>
  <c r="MF207" i="20"/>
  <c r="MF206" i="20"/>
  <c r="MF205" i="20"/>
  <c r="MF204" i="20"/>
  <c r="MF203" i="20"/>
  <c r="MF202" i="20"/>
  <c r="MF201" i="20"/>
  <c r="MF200" i="20"/>
  <c r="MF199" i="20"/>
  <c r="MF198" i="20"/>
  <c r="MF197" i="20"/>
  <c r="MF196" i="20"/>
  <c r="MF195" i="20"/>
  <c r="LQ252" i="20"/>
  <c r="LQ251" i="20"/>
  <c r="LQ250" i="20"/>
  <c r="LQ249" i="20"/>
  <c r="LQ248" i="20"/>
  <c r="LQ247" i="20"/>
  <c r="LQ246" i="20"/>
  <c r="LQ245" i="20"/>
  <c r="LQ244" i="20"/>
  <c r="LQ243" i="20"/>
  <c r="LQ242" i="20"/>
  <c r="LQ241" i="20"/>
  <c r="LQ240" i="20"/>
  <c r="LQ239" i="20"/>
  <c r="LQ238" i="20"/>
  <c r="LQ237" i="20"/>
  <c r="LQ236" i="20"/>
  <c r="LQ235" i="20"/>
  <c r="LQ234" i="20"/>
  <c r="LQ233" i="20"/>
  <c r="LQ214" i="20"/>
  <c r="LQ213" i="20"/>
  <c r="LQ212" i="20"/>
  <c r="LQ211" i="20"/>
  <c r="LQ210" i="20"/>
  <c r="LQ209" i="20"/>
  <c r="LQ208" i="20"/>
  <c r="LQ207" i="20"/>
  <c r="LQ206" i="20"/>
  <c r="LQ205" i="20"/>
  <c r="LQ204" i="20"/>
  <c r="LQ203" i="20"/>
  <c r="LQ202" i="20"/>
  <c r="LQ201" i="20"/>
  <c r="LQ200" i="20"/>
  <c r="LQ199" i="20"/>
  <c r="LQ198" i="20"/>
  <c r="LQ197" i="20"/>
  <c r="LQ196" i="20"/>
  <c r="LQ195" i="20"/>
  <c r="LB252" i="20"/>
  <c r="LB251" i="20"/>
  <c r="LB250" i="20"/>
  <c r="LB249" i="20"/>
  <c r="LB248" i="20"/>
  <c r="LB247" i="20"/>
  <c r="LB246" i="20"/>
  <c r="LB245" i="20"/>
  <c r="LB244" i="20"/>
  <c r="LB243" i="20"/>
  <c r="LB242" i="20"/>
  <c r="LB241" i="20"/>
  <c r="LB240" i="20"/>
  <c r="LB239" i="20"/>
  <c r="LB238" i="20"/>
  <c r="LB237" i="20"/>
  <c r="LB236" i="20"/>
  <c r="LB235" i="20"/>
  <c r="LB234" i="20"/>
  <c r="LB233" i="20"/>
  <c r="LB214" i="20"/>
  <c r="LB213" i="20"/>
  <c r="LB212" i="20"/>
  <c r="LB211" i="20"/>
  <c r="LB210" i="20"/>
  <c r="LB209" i="20"/>
  <c r="LB208" i="20"/>
  <c r="LB207" i="20"/>
  <c r="LB206" i="20"/>
  <c r="LB205" i="20"/>
  <c r="LB204" i="20"/>
  <c r="LB203" i="20"/>
  <c r="LB202" i="20"/>
  <c r="LB201" i="20"/>
  <c r="LB200" i="20"/>
  <c r="LB199" i="20"/>
  <c r="LB198" i="20"/>
  <c r="LB197" i="20"/>
  <c r="LB196" i="20"/>
  <c r="LB195" i="20"/>
  <c r="KM252" i="20"/>
  <c r="KM251" i="20"/>
  <c r="KM250" i="20"/>
  <c r="KM249" i="20"/>
  <c r="KM248" i="20"/>
  <c r="KM247" i="20"/>
  <c r="KM246" i="20"/>
  <c r="KM245" i="20"/>
  <c r="KM244" i="20"/>
  <c r="KM243" i="20"/>
  <c r="KM242" i="20"/>
  <c r="KM241" i="20"/>
  <c r="KM240" i="20"/>
  <c r="KM239" i="20"/>
  <c r="KM238" i="20"/>
  <c r="KM237" i="20"/>
  <c r="KM236" i="20"/>
  <c r="KM235" i="20"/>
  <c r="KM234" i="20"/>
  <c r="KM233" i="20"/>
  <c r="KM214" i="20"/>
  <c r="KM213" i="20"/>
  <c r="KM212" i="20"/>
  <c r="KM211" i="20"/>
  <c r="KM210" i="20"/>
  <c r="KM209" i="20"/>
  <c r="KM208" i="20"/>
  <c r="KM207" i="20"/>
  <c r="KM206" i="20"/>
  <c r="KM205" i="20"/>
  <c r="KM204" i="20"/>
  <c r="KM203" i="20"/>
  <c r="KM202" i="20"/>
  <c r="KM201" i="20"/>
  <c r="KM200" i="20"/>
  <c r="KM199" i="20"/>
  <c r="KM198" i="20"/>
  <c r="KM197" i="20"/>
  <c r="KM196" i="20"/>
  <c r="KM195" i="20"/>
  <c r="JX252" i="20"/>
  <c r="JX251" i="20"/>
  <c r="JX250" i="20"/>
  <c r="JX249" i="20"/>
  <c r="JX248" i="20"/>
  <c r="JX247" i="20"/>
  <c r="JX246" i="20"/>
  <c r="JX245" i="20"/>
  <c r="JX244" i="20"/>
  <c r="JX243" i="20"/>
  <c r="JX242" i="20"/>
  <c r="JX241" i="20"/>
  <c r="JX240" i="20"/>
  <c r="JX239" i="20"/>
  <c r="JX238" i="20"/>
  <c r="JX237" i="20"/>
  <c r="JX236" i="20"/>
  <c r="JX235" i="20"/>
  <c r="JX234" i="20"/>
  <c r="JX233" i="20"/>
  <c r="JX214" i="20"/>
  <c r="JX213" i="20"/>
  <c r="JX212" i="20"/>
  <c r="JX211" i="20"/>
  <c r="JX210" i="20"/>
  <c r="JX209" i="20"/>
  <c r="JX208" i="20"/>
  <c r="JX207" i="20"/>
  <c r="JX206" i="20"/>
  <c r="JX205" i="20"/>
  <c r="JX204" i="20"/>
  <c r="JX203" i="20"/>
  <c r="JX202" i="20"/>
  <c r="JX201" i="20"/>
  <c r="JX200" i="20"/>
  <c r="JX199" i="20"/>
  <c r="JX198" i="20"/>
  <c r="JX197" i="20"/>
  <c r="JX196" i="20"/>
  <c r="JX195" i="20"/>
  <c r="JI252" i="20"/>
  <c r="JI251" i="20"/>
  <c r="JI250" i="20"/>
  <c r="JI249" i="20"/>
  <c r="JI248" i="20"/>
  <c r="JI247" i="20"/>
  <c r="JI246" i="20"/>
  <c r="JI245" i="20"/>
  <c r="JI244" i="20"/>
  <c r="JI243" i="20"/>
  <c r="JI242" i="20"/>
  <c r="JI241" i="20"/>
  <c r="JI240" i="20"/>
  <c r="JI239" i="20"/>
  <c r="JI238" i="20"/>
  <c r="JI237" i="20"/>
  <c r="JI236" i="20"/>
  <c r="JI235" i="20"/>
  <c r="JI234" i="20"/>
  <c r="JI233" i="20"/>
  <c r="JI214" i="20"/>
  <c r="JI213" i="20"/>
  <c r="JI212" i="20"/>
  <c r="JI211" i="20"/>
  <c r="JI210" i="20"/>
  <c r="JI209" i="20"/>
  <c r="JI208" i="20"/>
  <c r="JI207" i="20"/>
  <c r="JI206" i="20"/>
  <c r="JI205" i="20"/>
  <c r="JI204" i="20"/>
  <c r="JI203" i="20"/>
  <c r="JI202" i="20"/>
  <c r="JI201" i="20"/>
  <c r="JI200" i="20"/>
  <c r="JI199" i="20"/>
  <c r="JI198" i="20"/>
  <c r="JI197" i="20"/>
  <c r="JI196" i="20"/>
  <c r="JI195" i="20"/>
  <c r="IT252" i="20"/>
  <c r="IT251" i="20"/>
  <c r="IT250" i="20"/>
  <c r="IT249" i="20"/>
  <c r="IT248" i="20"/>
  <c r="IT247" i="20"/>
  <c r="IT246" i="20"/>
  <c r="IT245" i="20"/>
  <c r="IT244" i="20"/>
  <c r="IT243" i="20"/>
  <c r="IT242" i="20"/>
  <c r="IT241" i="20"/>
  <c r="IT240" i="20"/>
  <c r="IT239" i="20"/>
  <c r="IT238" i="20"/>
  <c r="IT237" i="20"/>
  <c r="IT236" i="20"/>
  <c r="IT235" i="20"/>
  <c r="IT234" i="20"/>
  <c r="IT233" i="20"/>
  <c r="IT214" i="20"/>
  <c r="IT213" i="20"/>
  <c r="IT212" i="20"/>
  <c r="IT211" i="20"/>
  <c r="IT210" i="20"/>
  <c r="IT209" i="20"/>
  <c r="IT208" i="20"/>
  <c r="IT207" i="20"/>
  <c r="IT206" i="20"/>
  <c r="IT205" i="20"/>
  <c r="IT204" i="20"/>
  <c r="IT203" i="20"/>
  <c r="IT202" i="20"/>
  <c r="IT201" i="20"/>
  <c r="IT200" i="20"/>
  <c r="IT199" i="20"/>
  <c r="IT198" i="20"/>
  <c r="IT197" i="20"/>
  <c r="IT196" i="20"/>
  <c r="IT195" i="20"/>
  <c r="IE252" i="20"/>
  <c r="IE251" i="20"/>
  <c r="IE250" i="20"/>
  <c r="IE249" i="20"/>
  <c r="IE248" i="20"/>
  <c r="IE247" i="20"/>
  <c r="IE246" i="20"/>
  <c r="IE245" i="20"/>
  <c r="IE244" i="20"/>
  <c r="IE243" i="20"/>
  <c r="IE242" i="20"/>
  <c r="IE241" i="20"/>
  <c r="IE240" i="20"/>
  <c r="IE239" i="20"/>
  <c r="IE238" i="20"/>
  <c r="IE237" i="20"/>
  <c r="IE236" i="20"/>
  <c r="IE235" i="20"/>
  <c r="IE234" i="20"/>
  <c r="IE233" i="20"/>
  <c r="IE214" i="20"/>
  <c r="IE213" i="20"/>
  <c r="IE212" i="20"/>
  <c r="IE211" i="20"/>
  <c r="IE210" i="20"/>
  <c r="IE209" i="20"/>
  <c r="IE208" i="20"/>
  <c r="IE207" i="20"/>
  <c r="IE206" i="20"/>
  <c r="IE205" i="20"/>
  <c r="IE204" i="20"/>
  <c r="IE203" i="20"/>
  <c r="IE202" i="20"/>
  <c r="IE201" i="20"/>
  <c r="IE200" i="20"/>
  <c r="IE199" i="20"/>
  <c r="IE198" i="20"/>
  <c r="IE197" i="20"/>
  <c r="IE196" i="20"/>
  <c r="IE195" i="20"/>
  <c r="HP252" i="20"/>
  <c r="HP251" i="20"/>
  <c r="HP250" i="20"/>
  <c r="HP249" i="20"/>
  <c r="HP248" i="20"/>
  <c r="HP247" i="20"/>
  <c r="HP246" i="20"/>
  <c r="HP245" i="20"/>
  <c r="HP244" i="20"/>
  <c r="HP243" i="20"/>
  <c r="HP242" i="20"/>
  <c r="HP241" i="20"/>
  <c r="HP240" i="20"/>
  <c r="HP239" i="20"/>
  <c r="HP238" i="20"/>
  <c r="HP237" i="20"/>
  <c r="HP236" i="20"/>
  <c r="HP235" i="20"/>
  <c r="HP234" i="20"/>
  <c r="HP233" i="20"/>
  <c r="HP214" i="20"/>
  <c r="HP213" i="20"/>
  <c r="HP212" i="20"/>
  <c r="HP211" i="20"/>
  <c r="HP210" i="20"/>
  <c r="HP209" i="20"/>
  <c r="HP208" i="20"/>
  <c r="HP207" i="20"/>
  <c r="HP206" i="20"/>
  <c r="HP205" i="20"/>
  <c r="HP204" i="20"/>
  <c r="HP203" i="20"/>
  <c r="HP202" i="20"/>
  <c r="HP201" i="20"/>
  <c r="HP200" i="20"/>
  <c r="HP199" i="20"/>
  <c r="HP198" i="20"/>
  <c r="HP197" i="20"/>
  <c r="HP196" i="20"/>
  <c r="HP195" i="20"/>
  <c r="HA252" i="20"/>
  <c r="HA251" i="20"/>
  <c r="HA250" i="20"/>
  <c r="HA249" i="20"/>
  <c r="HA248" i="20"/>
  <c r="HA247" i="20"/>
  <c r="HA246" i="20"/>
  <c r="HA245" i="20"/>
  <c r="HA244" i="20"/>
  <c r="HA243" i="20"/>
  <c r="HA242" i="20"/>
  <c r="HA241" i="20"/>
  <c r="HA240" i="20"/>
  <c r="HA239" i="20"/>
  <c r="HA238" i="20"/>
  <c r="HA237" i="20"/>
  <c r="HA236" i="20"/>
  <c r="HA235" i="20"/>
  <c r="HA234" i="20"/>
  <c r="HA233" i="20"/>
  <c r="HA214" i="20"/>
  <c r="HA213" i="20"/>
  <c r="HA212" i="20"/>
  <c r="HA211" i="20"/>
  <c r="HA210" i="20"/>
  <c r="HA209" i="20"/>
  <c r="HA208" i="20"/>
  <c r="HA207" i="20"/>
  <c r="HA206" i="20"/>
  <c r="HA205" i="20"/>
  <c r="HA204" i="20"/>
  <c r="HA203" i="20"/>
  <c r="HA202" i="20"/>
  <c r="HA201" i="20"/>
  <c r="HA200" i="20"/>
  <c r="HA199" i="20"/>
  <c r="HA198" i="20"/>
  <c r="HA197" i="20"/>
  <c r="HA196" i="20"/>
  <c r="HA195" i="20"/>
  <c r="GL252" i="20"/>
  <c r="GL251" i="20"/>
  <c r="GL250" i="20"/>
  <c r="GL249" i="20"/>
  <c r="GL248" i="20"/>
  <c r="GL247" i="20"/>
  <c r="GL246" i="20"/>
  <c r="GL245" i="20"/>
  <c r="GL244" i="20"/>
  <c r="GL243" i="20"/>
  <c r="GL242" i="20"/>
  <c r="GL241" i="20"/>
  <c r="GL240" i="20"/>
  <c r="GL239" i="20"/>
  <c r="GL238" i="20"/>
  <c r="GL237" i="20"/>
  <c r="GL236" i="20"/>
  <c r="GL235" i="20"/>
  <c r="GL234" i="20"/>
  <c r="GL233" i="20"/>
  <c r="GL214" i="20"/>
  <c r="GL213" i="20"/>
  <c r="GL212" i="20"/>
  <c r="GL211" i="20"/>
  <c r="GL210" i="20"/>
  <c r="GL209" i="20"/>
  <c r="GL208" i="20"/>
  <c r="GL207" i="20"/>
  <c r="GL206" i="20"/>
  <c r="GL205" i="20"/>
  <c r="GL204" i="20"/>
  <c r="GL203" i="20"/>
  <c r="GL202" i="20"/>
  <c r="GL201" i="20"/>
  <c r="GL200" i="20"/>
  <c r="GL199" i="20"/>
  <c r="GL198" i="20"/>
  <c r="GL197" i="20"/>
  <c r="GL196" i="20"/>
  <c r="GL195" i="20"/>
  <c r="IB279" i="20" l="1"/>
  <c r="MF271" i="20"/>
  <c r="MU272" i="20"/>
  <c r="JX278" i="20"/>
  <c r="HA272" i="20"/>
  <c r="IE280" i="20"/>
  <c r="KM278" i="20"/>
  <c r="KM271" i="20"/>
  <c r="IT271" i="20"/>
  <c r="IE275" i="20"/>
  <c r="HA280" i="20"/>
  <c r="HA275" i="20"/>
  <c r="HA279" i="20"/>
  <c r="HA278" i="20"/>
  <c r="MR274" i="20"/>
  <c r="MR280" i="20"/>
  <c r="KV256" i="20"/>
  <c r="LZ256" i="20"/>
  <c r="MO218" i="20"/>
  <c r="IN256" i="20"/>
  <c r="KG218" i="20"/>
  <c r="LK218" i="20"/>
  <c r="GU256" i="20"/>
  <c r="CT218" i="20"/>
  <c r="IN218" i="20"/>
  <c r="KV218" i="20"/>
  <c r="JC218" i="20"/>
  <c r="M111" i="20"/>
  <c r="H104" i="20"/>
  <c r="JC256" i="20"/>
  <c r="JR218" i="20"/>
  <c r="KG256" i="20"/>
  <c r="LK256" i="20"/>
  <c r="LZ218" i="20"/>
  <c r="MO256" i="20"/>
  <c r="IB273" i="20"/>
  <c r="K274" i="20"/>
  <c r="GF218" i="20"/>
  <c r="GF256" i="20"/>
  <c r="MC274" i="20"/>
  <c r="MC280" i="20"/>
  <c r="AP273" i="20"/>
  <c r="BT273" i="20"/>
  <c r="CX273" i="20"/>
  <c r="EB273" i="20"/>
  <c r="MR282" i="20"/>
  <c r="CI275" i="20"/>
  <c r="MR272" i="20"/>
  <c r="MR278" i="20"/>
  <c r="LZ274" i="20"/>
  <c r="BA218" i="20"/>
  <c r="CT256" i="20"/>
  <c r="FQ218" i="20"/>
  <c r="HJ218" i="20"/>
  <c r="HJ256" i="20"/>
  <c r="MO274" i="20"/>
  <c r="AA274" i="20"/>
  <c r="AC282" i="20"/>
  <c r="JV272" i="20"/>
  <c r="MD272" i="20"/>
  <c r="CI274" i="20"/>
  <c r="CX272" i="20"/>
  <c r="HP282" i="20"/>
  <c r="IE278" i="20"/>
  <c r="IT282" i="20"/>
  <c r="JI278" i="20"/>
  <c r="JI280" i="20"/>
  <c r="JX282" i="20"/>
  <c r="KM280" i="20"/>
  <c r="LB282" i="20"/>
  <c r="LQ280" i="20"/>
  <c r="MF282" i="20"/>
  <c r="MU278" i="20"/>
  <c r="MU280" i="20"/>
  <c r="Z273" i="20"/>
  <c r="Z279" i="20"/>
  <c r="GI271" i="20"/>
  <c r="GI281" i="20"/>
  <c r="AA275" i="20"/>
  <c r="KJ274" i="20"/>
  <c r="KJ280" i="20"/>
  <c r="LN274" i="20"/>
  <c r="LN280" i="20"/>
  <c r="MC272" i="20"/>
  <c r="MC278" i="20"/>
  <c r="MC282" i="20"/>
  <c r="KY282" i="20"/>
  <c r="KY278" i="20"/>
  <c r="LB272" i="20"/>
  <c r="KZ274" i="20"/>
  <c r="LB278" i="20"/>
  <c r="LB271" i="20"/>
  <c r="KY272" i="20"/>
  <c r="H142" i="20"/>
  <c r="AO271" i="20"/>
  <c r="AO275" i="20"/>
  <c r="AO281" i="20"/>
  <c r="BD273" i="20"/>
  <c r="BD279" i="20"/>
  <c r="BA256" i="20"/>
  <c r="CE218" i="20"/>
  <c r="DI218" i="20"/>
  <c r="DI256" i="20"/>
  <c r="DX218" i="20"/>
  <c r="DX256" i="20"/>
  <c r="FE281" i="20"/>
  <c r="FT271" i="20"/>
  <c r="FT275" i="20"/>
  <c r="FT281" i="20"/>
  <c r="FQ256" i="20"/>
  <c r="AO278" i="20"/>
  <c r="MC271" i="20"/>
  <c r="MC275" i="20"/>
  <c r="MC281" i="20"/>
  <c r="MR273" i="20"/>
  <c r="MR279" i="20"/>
  <c r="JR274" i="20"/>
  <c r="KV274" i="20"/>
  <c r="LK274" i="20"/>
  <c r="K275" i="20"/>
  <c r="AA272" i="20"/>
  <c r="AR273" i="20"/>
  <c r="AR281" i="20"/>
  <c r="BG281" i="20"/>
  <c r="BV273" i="20"/>
  <c r="BV281" i="20"/>
  <c r="CK273" i="20"/>
  <c r="CK281" i="20"/>
  <c r="CZ273" i="20"/>
  <c r="CZ281" i="20"/>
  <c r="DO273" i="20"/>
  <c r="DO281" i="20"/>
  <c r="ED273" i="20"/>
  <c r="ED281" i="20"/>
  <c r="ES281" i="20"/>
  <c r="FH281" i="20"/>
  <c r="HN272" i="20"/>
  <c r="HN274" i="20"/>
  <c r="IC272" i="20"/>
  <c r="IC274" i="20"/>
  <c r="JG272" i="20"/>
  <c r="JG274" i="20"/>
  <c r="JV274" i="20"/>
  <c r="KK272" i="20"/>
  <c r="KK274" i="20"/>
  <c r="KZ272" i="20"/>
  <c r="LO272" i="20"/>
  <c r="LO274" i="20"/>
  <c r="MD274" i="20"/>
  <c r="MS272" i="20"/>
  <c r="MS274" i="20"/>
  <c r="LK270" i="20"/>
  <c r="N282" i="20"/>
  <c r="AC274" i="20"/>
  <c r="AA279" i="20"/>
  <c r="AP272" i="20"/>
  <c r="BT272" i="20"/>
  <c r="BT274" i="20"/>
  <c r="CI272" i="20"/>
  <c r="EB272" i="20"/>
  <c r="EB274" i="20"/>
  <c r="GJ274" i="20"/>
  <c r="HP272" i="20"/>
  <c r="HP280" i="20"/>
  <c r="IE274" i="20"/>
  <c r="IE282" i="20"/>
  <c r="JI282" i="20"/>
  <c r="JX272" i="20"/>
  <c r="JX280" i="20"/>
  <c r="KM274" i="20"/>
  <c r="KM282" i="20"/>
  <c r="LB274" i="20"/>
  <c r="LB280" i="20"/>
  <c r="LQ282" i="20"/>
  <c r="MF272" i="20"/>
  <c r="MF280" i="20"/>
  <c r="MU274" i="20"/>
  <c r="MU282" i="20"/>
  <c r="GI273" i="20"/>
  <c r="GI279" i="20"/>
  <c r="HM273" i="20"/>
  <c r="HM279" i="20"/>
  <c r="IB281" i="20"/>
  <c r="IQ273" i="20"/>
  <c r="JU273" i="20"/>
  <c r="JU279" i="20"/>
  <c r="KJ271" i="20"/>
  <c r="KJ275" i="20"/>
  <c r="KJ281" i="20"/>
  <c r="KY273" i="20"/>
  <c r="KY279" i="20"/>
  <c r="LN271" i="20"/>
  <c r="LN275" i="20"/>
  <c r="LN281" i="20"/>
  <c r="MC273" i="20"/>
  <c r="MC279" i="20"/>
  <c r="MR271" i="20"/>
  <c r="MR275" i="20"/>
  <c r="MR281" i="20"/>
  <c r="CK274" i="20"/>
  <c r="CZ272" i="20"/>
  <c r="CW274" i="20"/>
  <c r="CW280" i="20"/>
  <c r="DL272" i="20"/>
  <c r="DL278" i="20"/>
  <c r="DL282" i="20"/>
  <c r="EA274" i="20"/>
  <c r="EA280" i="20"/>
  <c r="EP278" i="20"/>
  <c r="EP282" i="20"/>
  <c r="FE280" i="20"/>
  <c r="GI274" i="20"/>
  <c r="GI280" i="20"/>
  <c r="HM274" i="20"/>
  <c r="HM280" i="20"/>
  <c r="IB272" i="20"/>
  <c r="IB278" i="20"/>
  <c r="IB282" i="20"/>
  <c r="JU274" i="20"/>
  <c r="JU280" i="20"/>
  <c r="KJ272" i="20"/>
  <c r="KJ278" i="20"/>
  <c r="KJ282" i="20"/>
  <c r="KY274" i="20"/>
  <c r="KY280" i="20"/>
  <c r="LN272" i="20"/>
  <c r="LN278" i="20"/>
  <c r="LN282" i="20"/>
  <c r="JF272" i="20"/>
  <c r="JF278" i="20"/>
  <c r="JF281" i="20"/>
  <c r="JF282" i="20"/>
  <c r="JF271" i="20"/>
  <c r="JF275" i="20"/>
  <c r="JI272" i="20"/>
  <c r="JF273" i="20"/>
  <c r="JR271" i="20"/>
  <c r="W256" i="20"/>
  <c r="H180" i="20"/>
  <c r="H218" i="20"/>
  <c r="W218" i="20"/>
  <c r="AL218" i="20"/>
  <c r="AL256" i="20"/>
  <c r="BP218" i="20"/>
  <c r="IQ274" i="20"/>
  <c r="IQ280" i="20"/>
  <c r="IR274" i="20"/>
  <c r="IR272" i="20"/>
  <c r="IT280" i="20"/>
  <c r="IQ279" i="20"/>
  <c r="IQ271" i="20"/>
  <c r="IT274" i="20"/>
  <c r="IB271" i="20"/>
  <c r="IB275" i="20"/>
  <c r="HM271" i="20"/>
  <c r="KV270" i="20"/>
  <c r="BE272" i="20"/>
  <c r="DM274" i="20"/>
  <c r="HP278" i="20"/>
  <c r="IE272" i="20"/>
  <c r="LQ274" i="20"/>
  <c r="BE274" i="20"/>
  <c r="CX274" i="20"/>
  <c r="HP274" i="20"/>
  <c r="IT272" i="20"/>
  <c r="JI274" i="20"/>
  <c r="KM272" i="20"/>
  <c r="MF278" i="20"/>
  <c r="AC272" i="20"/>
  <c r="AP274" i="20"/>
  <c r="DM272" i="20"/>
  <c r="IT278" i="20"/>
  <c r="JX274" i="20"/>
  <c r="MF274" i="20"/>
  <c r="LZ271" i="20"/>
  <c r="Y40" i="12" s="1"/>
  <c r="MO271" i="20"/>
  <c r="Z40" i="12" s="1"/>
  <c r="K272" i="20"/>
  <c r="JR270" i="20"/>
  <c r="LK271" i="20"/>
  <c r="X40" i="12" s="1"/>
  <c r="LZ270" i="20"/>
  <c r="MO270" i="20"/>
  <c r="K273" i="20"/>
  <c r="N281" i="20"/>
  <c r="AA271" i="20"/>
  <c r="AA273" i="20"/>
  <c r="AC281" i="20"/>
  <c r="AA278" i="20"/>
  <c r="AR272" i="20"/>
  <c r="AR274" i="20"/>
  <c r="AR282" i="20"/>
  <c r="BG282" i="20"/>
  <c r="BV272" i="20"/>
  <c r="BV274" i="20"/>
  <c r="BV282" i="20"/>
  <c r="CK272" i="20"/>
  <c r="CK282" i="20"/>
  <c r="CZ274" i="20"/>
  <c r="CZ282" i="20"/>
  <c r="DO272" i="20"/>
  <c r="DO274" i="20"/>
  <c r="DO280" i="20"/>
  <c r="DO282" i="20"/>
  <c r="ED274" i="20"/>
  <c r="ED280" i="20"/>
  <c r="ED282" i="20"/>
  <c r="ES280" i="20"/>
  <c r="ES282" i="20"/>
  <c r="FH280" i="20"/>
  <c r="FH282" i="20"/>
  <c r="GL274" i="20"/>
  <c r="GL280" i="20"/>
  <c r="HN271" i="20"/>
  <c r="HN273" i="20"/>
  <c r="HN275" i="20"/>
  <c r="IC271" i="20"/>
  <c r="IC273" i="20"/>
  <c r="IC275" i="20"/>
  <c r="IR271" i="20"/>
  <c r="IR273" i="20"/>
  <c r="IR275" i="20"/>
  <c r="JG271" i="20"/>
  <c r="JG273" i="20"/>
  <c r="JG275" i="20"/>
  <c r="JV271" i="20"/>
  <c r="JV273" i="20"/>
  <c r="JV275" i="20"/>
  <c r="KK271" i="20"/>
  <c r="KK273" i="20"/>
  <c r="KK275" i="20"/>
  <c r="KZ271" i="20"/>
  <c r="KZ273" i="20"/>
  <c r="KZ275" i="20"/>
  <c r="LO271" i="20"/>
  <c r="LO273" i="20"/>
  <c r="LO275" i="20"/>
  <c r="MD271" i="20"/>
  <c r="MD273" i="20"/>
  <c r="MD275" i="20"/>
  <c r="MS271" i="20"/>
  <c r="MS273" i="20"/>
  <c r="MS275" i="20"/>
  <c r="GZ266" i="20"/>
  <c r="GZ264" i="20"/>
  <c r="GZ262" i="20"/>
  <c r="GZ265" i="20"/>
  <c r="GZ263" i="20"/>
  <c r="AC273" i="20"/>
  <c r="AP271" i="20"/>
  <c r="AP275" i="20"/>
  <c r="BE271" i="20"/>
  <c r="BE273" i="20"/>
  <c r="BE275" i="20"/>
  <c r="BT271" i="20"/>
  <c r="BT275" i="20"/>
  <c r="CI271" i="20"/>
  <c r="CI273" i="20"/>
  <c r="CX271" i="20"/>
  <c r="CX275" i="20"/>
  <c r="DM271" i="20"/>
  <c r="DM273" i="20"/>
  <c r="DM275" i="20"/>
  <c r="EB271" i="20"/>
  <c r="EB275" i="20"/>
  <c r="HP271" i="20"/>
  <c r="HP273" i="20"/>
  <c r="HP275" i="20"/>
  <c r="HP279" i="20"/>
  <c r="HP281" i="20"/>
  <c r="IE273" i="20"/>
  <c r="IE279" i="20"/>
  <c r="IE281" i="20"/>
  <c r="IT273" i="20"/>
  <c r="IT275" i="20"/>
  <c r="IT279" i="20"/>
  <c r="IT281" i="20"/>
  <c r="JI271" i="20"/>
  <c r="JI273" i="20"/>
  <c r="JI275" i="20"/>
  <c r="JI279" i="20"/>
  <c r="JI281" i="20"/>
  <c r="JX271" i="20"/>
  <c r="JX273" i="20"/>
  <c r="JX275" i="20"/>
  <c r="JX279" i="20"/>
  <c r="JX281" i="20"/>
  <c r="KM273" i="20"/>
  <c r="KM275" i="20"/>
  <c r="KM279" i="20"/>
  <c r="KM281" i="20"/>
  <c r="LB273" i="20"/>
  <c r="LB275" i="20"/>
  <c r="LB281" i="20"/>
  <c r="LQ273" i="20"/>
  <c r="LQ275" i="20"/>
  <c r="LQ281" i="20"/>
  <c r="MF273" i="20"/>
  <c r="MF275" i="20"/>
  <c r="MF279" i="20"/>
  <c r="MF281" i="20"/>
  <c r="MU271" i="20"/>
  <c r="MU273" i="20"/>
  <c r="MU275" i="20"/>
  <c r="MU279" i="20"/>
  <c r="MU281" i="20"/>
  <c r="Z272" i="20"/>
  <c r="Z278" i="20"/>
  <c r="Z282" i="20"/>
  <c r="AO274" i="20"/>
  <c r="AO280" i="20"/>
  <c r="BD272" i="20"/>
  <c r="BD278" i="20"/>
  <c r="BD282" i="20"/>
  <c r="BS274" i="20"/>
  <c r="BS280" i="20"/>
  <c r="CH272" i="20"/>
  <c r="CH278" i="20"/>
  <c r="CH282" i="20"/>
  <c r="BS271" i="20"/>
  <c r="BS275" i="20"/>
  <c r="BS281" i="20"/>
  <c r="BP256" i="20"/>
  <c r="CH273" i="20"/>
  <c r="CH279" i="20"/>
  <c r="CE256" i="20"/>
  <c r="CW271" i="20"/>
  <c r="CW275" i="20"/>
  <c r="CW281" i="20"/>
  <c r="DL273" i="20"/>
  <c r="DL279" i="20"/>
  <c r="EA271" i="20"/>
  <c r="EA275" i="20"/>
  <c r="EA281" i="20"/>
  <c r="EP279" i="20"/>
  <c r="EP271" i="20"/>
  <c r="EP275" i="20"/>
  <c r="EM218" i="20"/>
  <c r="EM256" i="20"/>
  <c r="HM275" i="20"/>
  <c r="HM281" i="20"/>
  <c r="HY218" i="20"/>
  <c r="IQ275" i="20"/>
  <c r="IQ281" i="20"/>
  <c r="JF279" i="20"/>
  <c r="JU271" i="20"/>
  <c r="JU275" i="20"/>
  <c r="JU281" i="20"/>
  <c r="KJ273" i="20"/>
  <c r="KJ279" i="20"/>
  <c r="KY271" i="20"/>
  <c r="KY275" i="20"/>
  <c r="KY281" i="20"/>
  <c r="LN273" i="20"/>
  <c r="LN279" i="20"/>
  <c r="GZ227" i="20"/>
  <c r="GZ224" i="20"/>
  <c r="GZ225" i="20"/>
  <c r="GZ228" i="20"/>
  <c r="GZ226" i="20"/>
  <c r="FT272" i="20"/>
  <c r="FT278" i="20"/>
  <c r="FT282" i="20"/>
  <c r="GI272" i="20"/>
  <c r="GI278" i="20"/>
  <c r="GI282" i="20"/>
  <c r="HM272" i="20"/>
  <c r="HM278" i="20"/>
  <c r="HM282" i="20"/>
  <c r="IB274" i="20"/>
  <c r="IB280" i="20"/>
  <c r="IQ272" i="20"/>
  <c r="IQ278" i="20"/>
  <c r="IQ282" i="20"/>
  <c r="JF274" i="20"/>
  <c r="JF280" i="20"/>
  <c r="JU272" i="20"/>
  <c r="JU278" i="20"/>
  <c r="JU282" i="20"/>
  <c r="GY273" i="20"/>
  <c r="GY279" i="20"/>
  <c r="GX273" i="20"/>
  <c r="HY221" i="20"/>
  <c r="HY219" i="20" s="1"/>
  <c r="HY256" i="20"/>
  <c r="GU218" i="20"/>
  <c r="EP274" i="20"/>
  <c r="FE272" i="20"/>
  <c r="HY259" i="20"/>
  <c r="IE258" i="20" s="1"/>
  <c r="IN221" i="20"/>
  <c r="IT218" i="20" s="1"/>
  <c r="IN259" i="20"/>
  <c r="IN260" i="20" s="1"/>
  <c r="JC221" i="20"/>
  <c r="JC222" i="20" s="1"/>
  <c r="FE273" i="20"/>
  <c r="GL281" i="20"/>
  <c r="GL275" i="20"/>
  <c r="GL279" i="20"/>
  <c r="GJ272" i="20"/>
  <c r="GL282" i="20"/>
  <c r="GJ271" i="20"/>
  <c r="GJ273" i="20"/>
  <c r="GJ275" i="20"/>
  <c r="GI275" i="20"/>
  <c r="GF221" i="20"/>
  <c r="GL217" i="20" s="1"/>
  <c r="GF259" i="20"/>
  <c r="GL258" i="20" s="1"/>
  <c r="GU259" i="20"/>
  <c r="HJ221" i="20"/>
  <c r="HP218" i="20" s="1"/>
  <c r="HJ259" i="20"/>
  <c r="HP259" i="20" s="1"/>
  <c r="AP279" i="20"/>
  <c r="AP281" i="20"/>
  <c r="BT278" i="20"/>
  <c r="BT280" i="20"/>
  <c r="BT282" i="20"/>
  <c r="CX279" i="20"/>
  <c r="CX281" i="20"/>
  <c r="EB278" i="20"/>
  <c r="EB280" i="20"/>
  <c r="EB282" i="20"/>
  <c r="FF279" i="20"/>
  <c r="FF281" i="20"/>
  <c r="GL272" i="20"/>
  <c r="IC278" i="20"/>
  <c r="IC280" i="20"/>
  <c r="IC282" i="20"/>
  <c r="JG279" i="20"/>
  <c r="JG281" i="20"/>
  <c r="KK278" i="20"/>
  <c r="KK280" i="20"/>
  <c r="KK282" i="20"/>
  <c r="LO279" i="20"/>
  <c r="LO281" i="20"/>
  <c r="MS278" i="20"/>
  <c r="MS280" i="20"/>
  <c r="MS282" i="20"/>
  <c r="EQ271" i="20"/>
  <c r="EQ272" i="20"/>
  <c r="FF273" i="20"/>
  <c r="FU274" i="20"/>
  <c r="FU275" i="20"/>
  <c r="FU278" i="20"/>
  <c r="FU280" i="20"/>
  <c r="FU282" i="20"/>
  <c r="AA281" i="20"/>
  <c r="BG273" i="20"/>
  <c r="BE279" i="20"/>
  <c r="BE281" i="20"/>
  <c r="CI278" i="20"/>
  <c r="CI280" i="20"/>
  <c r="CI282" i="20"/>
  <c r="DM279" i="20"/>
  <c r="DM281" i="20"/>
  <c r="EQ278" i="20"/>
  <c r="EQ280" i="20"/>
  <c r="EQ282" i="20"/>
  <c r="GJ278" i="20"/>
  <c r="GJ280" i="20"/>
  <c r="GJ282" i="20"/>
  <c r="HN279" i="20"/>
  <c r="HN281" i="20"/>
  <c r="IR278" i="20"/>
  <c r="IR280" i="20"/>
  <c r="IR282" i="20"/>
  <c r="JV279" i="20"/>
  <c r="JV281" i="20"/>
  <c r="KZ278" i="20"/>
  <c r="KZ280" i="20"/>
  <c r="KZ282" i="20"/>
  <c r="MD279" i="20"/>
  <c r="MD281" i="20"/>
  <c r="FU272" i="20"/>
  <c r="FF274" i="20"/>
  <c r="FW274" i="20"/>
  <c r="FF275" i="20"/>
  <c r="FW275" i="20"/>
  <c r="FW278" i="20"/>
  <c r="FW280" i="20"/>
  <c r="FW282" i="20"/>
  <c r="AP278" i="20"/>
  <c r="AP280" i="20"/>
  <c r="AP282" i="20"/>
  <c r="BT279" i="20"/>
  <c r="BT281" i="20"/>
  <c r="CX278" i="20"/>
  <c r="CX280" i="20"/>
  <c r="CX282" i="20"/>
  <c r="EB279" i="20"/>
  <c r="EB281" i="20"/>
  <c r="FF278" i="20"/>
  <c r="FF280" i="20"/>
  <c r="FF282" i="20"/>
  <c r="GL271" i="20"/>
  <c r="GL273" i="20"/>
  <c r="IC279" i="20"/>
  <c r="IC281" i="20"/>
  <c r="JG278" i="20"/>
  <c r="JG280" i="20"/>
  <c r="JG282" i="20"/>
  <c r="KK279" i="20"/>
  <c r="KK281" i="20"/>
  <c r="LO278" i="20"/>
  <c r="LO280" i="20"/>
  <c r="LO282" i="20"/>
  <c r="MS279" i="20"/>
  <c r="MS281" i="20"/>
  <c r="FU271" i="20"/>
  <c r="FF272" i="20"/>
  <c r="EQ273" i="20"/>
  <c r="FU273" i="20"/>
  <c r="EQ274" i="20"/>
  <c r="EQ275" i="20"/>
  <c r="FU279" i="20"/>
  <c r="FU281" i="20"/>
  <c r="JC259" i="20"/>
  <c r="JI258" i="20" s="1"/>
  <c r="JR221" i="20"/>
  <c r="JR222" i="20" s="1"/>
  <c r="JR259" i="20"/>
  <c r="JR260" i="20" s="1"/>
  <c r="KG221" i="20"/>
  <c r="KM218" i="20" s="1"/>
  <c r="KG259" i="20"/>
  <c r="KG260" i="20" s="1"/>
  <c r="KV221" i="20"/>
  <c r="KV222" i="20" s="1"/>
  <c r="KV259" i="20"/>
  <c r="LB259" i="20" s="1"/>
  <c r="LK221" i="20"/>
  <c r="LK219" i="20" s="1"/>
  <c r="LK259" i="20"/>
  <c r="LQ258" i="20" s="1"/>
  <c r="LZ221" i="20"/>
  <c r="MF221" i="20" s="1"/>
  <c r="LZ259" i="20"/>
  <c r="MF259" i="20" s="1"/>
  <c r="MO221" i="20"/>
  <c r="MO219" i="20" s="1"/>
  <c r="MO259" i="20"/>
  <c r="MO257" i="20" s="1"/>
  <c r="AA280" i="20"/>
  <c r="AA282" i="20"/>
  <c r="BG272" i="20"/>
  <c r="BG274" i="20"/>
  <c r="BE278" i="20"/>
  <c r="BE280" i="20"/>
  <c r="BE282" i="20"/>
  <c r="CI279" i="20"/>
  <c r="CI281" i="20"/>
  <c r="DM278" i="20"/>
  <c r="DM280" i="20"/>
  <c r="DM282" i="20"/>
  <c r="EQ279" i="20"/>
  <c r="EQ281" i="20"/>
  <c r="GJ279" i="20"/>
  <c r="GJ281" i="20"/>
  <c r="HN278" i="20"/>
  <c r="HN280" i="20"/>
  <c r="HN282" i="20"/>
  <c r="IR279" i="20"/>
  <c r="IR281" i="20"/>
  <c r="JV278" i="20"/>
  <c r="JV280" i="20"/>
  <c r="JV282" i="20"/>
  <c r="KZ279" i="20"/>
  <c r="KZ281" i="20"/>
  <c r="MD278" i="20"/>
  <c r="MD280" i="20"/>
  <c r="MD282" i="20"/>
  <c r="FF271" i="20"/>
  <c r="ES273" i="20"/>
  <c r="FW273" i="20"/>
  <c r="ES274" i="20"/>
  <c r="FW279" i="20"/>
  <c r="FW281" i="20"/>
  <c r="M110" i="20"/>
  <c r="K271" i="20"/>
  <c r="IE219" i="20"/>
  <c r="H256" i="20"/>
  <c r="Z271" i="20"/>
  <c r="Z275" i="20"/>
  <c r="Z281" i="20"/>
  <c r="AO273" i="20"/>
  <c r="AO279" i="20"/>
  <c r="Z274" i="20"/>
  <c r="Z280" i="20"/>
  <c r="AO272" i="20"/>
  <c r="AO282" i="20"/>
  <c r="BD274" i="20"/>
  <c r="BD280" i="20"/>
  <c r="BS272" i="20"/>
  <c r="BS278" i="20"/>
  <c r="BS282" i="20"/>
  <c r="CH274" i="20"/>
  <c r="CH280" i="20"/>
  <c r="CW272" i="20"/>
  <c r="CW278" i="20"/>
  <c r="CW282" i="20"/>
  <c r="DL274" i="20"/>
  <c r="DL280" i="20"/>
  <c r="EA272" i="20"/>
  <c r="EA278" i="20"/>
  <c r="EA282" i="20"/>
  <c r="EP280" i="20"/>
  <c r="EP272" i="20"/>
  <c r="FE278" i="20"/>
  <c r="FE282" i="20"/>
  <c r="FE274" i="20"/>
  <c r="FB218" i="20"/>
  <c r="FB256" i="20"/>
  <c r="BD271" i="20"/>
  <c r="BD275" i="20"/>
  <c r="BD281" i="20"/>
  <c r="BS273" i="20"/>
  <c r="BS279" i="20"/>
  <c r="CH271" i="20"/>
  <c r="CH275" i="20"/>
  <c r="CH281" i="20"/>
  <c r="CW273" i="20"/>
  <c r="CW279" i="20"/>
  <c r="DL271" i="20"/>
  <c r="DL275" i="20"/>
  <c r="DL281" i="20"/>
  <c r="EA273" i="20"/>
  <c r="EA279" i="20"/>
  <c r="EP281" i="20"/>
  <c r="EP273" i="20"/>
  <c r="FE279" i="20"/>
  <c r="FE271" i="20"/>
  <c r="FE275" i="20"/>
  <c r="FT273" i="20"/>
  <c r="FT279" i="20"/>
  <c r="FT274" i="20"/>
  <c r="FT280" i="20"/>
  <c r="FH274" i="20"/>
  <c r="FH273" i="20"/>
  <c r="FW272" i="20"/>
  <c r="FW271" i="20"/>
  <c r="GU221" i="20"/>
  <c r="GU222" i="20" s="1"/>
  <c r="AB262" i="20"/>
  <c r="CJ262" i="20"/>
  <c r="ER262" i="20"/>
  <c r="JH262" i="20"/>
  <c r="LP262" i="20"/>
  <c r="AB263" i="20"/>
  <c r="CJ263" i="20"/>
  <c r="ER263" i="20"/>
  <c r="M262" i="20"/>
  <c r="BU262" i="20"/>
  <c r="EC262" i="20"/>
  <c r="GK262" i="20"/>
  <c r="IS262" i="20"/>
  <c r="LA262" i="20"/>
  <c r="M263" i="20"/>
  <c r="BU263" i="20"/>
  <c r="EC263" i="20"/>
  <c r="BF262" i="20"/>
  <c r="DN262" i="20"/>
  <c r="FV262" i="20"/>
  <c r="ID262" i="20"/>
  <c r="KL262" i="20"/>
  <c r="MT262" i="20"/>
  <c r="BF263" i="20"/>
  <c r="DN263" i="20"/>
  <c r="AQ262" i="20"/>
  <c r="CY262" i="20"/>
  <c r="FG262" i="20"/>
  <c r="HO262" i="20"/>
  <c r="JW262" i="20"/>
  <c r="ME262" i="20"/>
  <c r="AQ263" i="20"/>
  <c r="CY263" i="20"/>
  <c r="FG263" i="20"/>
  <c r="KM259" i="20"/>
  <c r="JH263" i="20"/>
  <c r="LP263" i="20"/>
  <c r="AB264" i="20"/>
  <c r="CJ264" i="20"/>
  <c r="ER264" i="20"/>
  <c r="JH264" i="20"/>
  <c r="LP264" i="20"/>
  <c r="AB265" i="20"/>
  <c r="CJ265" i="20"/>
  <c r="ER265" i="20"/>
  <c r="JH265" i="20"/>
  <c r="LP265" i="20"/>
  <c r="AB266" i="20"/>
  <c r="CJ266" i="20"/>
  <c r="ER266" i="20"/>
  <c r="JH266" i="20"/>
  <c r="LP266" i="20"/>
  <c r="GK263" i="20"/>
  <c r="IS263" i="20"/>
  <c r="LA263" i="20"/>
  <c r="M264" i="20"/>
  <c r="BU264" i="20"/>
  <c r="EC264" i="20"/>
  <c r="GK264" i="20"/>
  <c r="IS264" i="20"/>
  <c r="LA264" i="20"/>
  <c r="M265" i="20"/>
  <c r="BU265" i="20"/>
  <c r="EC265" i="20"/>
  <c r="GK265" i="20"/>
  <c r="IS265" i="20"/>
  <c r="LA265" i="20"/>
  <c r="M266" i="20"/>
  <c r="BU266" i="20"/>
  <c r="EC266" i="20"/>
  <c r="GK266" i="20"/>
  <c r="IS266" i="20"/>
  <c r="LA266" i="20"/>
  <c r="FV263" i="20"/>
  <c r="ID263" i="20"/>
  <c r="KL263" i="20"/>
  <c r="MT263" i="20"/>
  <c r="BF264" i="20"/>
  <c r="DN264" i="20"/>
  <c r="FV264" i="20"/>
  <c r="ID264" i="20"/>
  <c r="KL264" i="20"/>
  <c r="MT264" i="20"/>
  <c r="BF265" i="20"/>
  <c r="DN265" i="20"/>
  <c r="FV265" i="20"/>
  <c r="ID265" i="20"/>
  <c r="KL265" i="20"/>
  <c r="MT265" i="20"/>
  <c r="BF266" i="20"/>
  <c r="DN266" i="20"/>
  <c r="FV266" i="20"/>
  <c r="ID266" i="20"/>
  <c r="KL266" i="20"/>
  <c r="MT266" i="20"/>
  <c r="HO263" i="20"/>
  <c r="JW263" i="20"/>
  <c r="ME263" i="20"/>
  <c r="AQ264" i="20"/>
  <c r="CY264" i="20"/>
  <c r="FG264" i="20"/>
  <c r="HO264" i="20"/>
  <c r="JW264" i="20"/>
  <c r="ME264" i="20"/>
  <c r="AQ265" i="20"/>
  <c r="CY265" i="20"/>
  <c r="FG265" i="20"/>
  <c r="HO265" i="20"/>
  <c r="JW265" i="20"/>
  <c r="ME265" i="20"/>
  <c r="AQ266" i="20"/>
  <c r="CY266" i="20"/>
  <c r="FG266" i="20"/>
  <c r="HO266" i="20"/>
  <c r="JW266" i="20"/>
  <c r="ME266" i="20"/>
  <c r="AB224" i="20"/>
  <c r="CJ224" i="20"/>
  <c r="ER224" i="20"/>
  <c r="JH224" i="20"/>
  <c r="LP224" i="20"/>
  <c r="AB225" i="20"/>
  <c r="CJ225" i="20"/>
  <c r="ER225" i="20"/>
  <c r="M224" i="20"/>
  <c r="BU224" i="20"/>
  <c r="EC224" i="20"/>
  <c r="GK224" i="20"/>
  <c r="IS224" i="20"/>
  <c r="LA224" i="20"/>
  <c r="M225" i="20"/>
  <c r="BU225" i="20"/>
  <c r="EC225" i="20"/>
  <c r="BF224" i="20"/>
  <c r="DN224" i="20"/>
  <c r="FV224" i="20"/>
  <c r="ID224" i="20"/>
  <c r="KL224" i="20"/>
  <c r="MT224" i="20"/>
  <c r="BF225" i="20"/>
  <c r="DN225" i="20"/>
  <c r="AQ224" i="20"/>
  <c r="CY224" i="20"/>
  <c r="FG224" i="20"/>
  <c r="HO224" i="20"/>
  <c r="JW224" i="20"/>
  <c r="ME224" i="20"/>
  <c r="AQ225" i="20"/>
  <c r="CY225" i="20"/>
  <c r="FG225" i="20"/>
  <c r="JH225" i="20"/>
  <c r="LP225" i="20"/>
  <c r="AB226" i="20"/>
  <c r="CJ226" i="20"/>
  <c r="ER226" i="20"/>
  <c r="JH226" i="20"/>
  <c r="LP226" i="20"/>
  <c r="AB227" i="20"/>
  <c r="CJ227" i="20"/>
  <c r="ER227" i="20"/>
  <c r="JH227" i="20"/>
  <c r="LP227" i="20"/>
  <c r="AB228" i="20"/>
  <c r="CJ228" i="20"/>
  <c r="ER228" i="20"/>
  <c r="JH228" i="20"/>
  <c r="LP228" i="20"/>
  <c r="GK225" i="20"/>
  <c r="IS225" i="20"/>
  <c r="LA225" i="20"/>
  <c r="M226" i="20"/>
  <c r="BU226" i="20"/>
  <c r="EC226" i="20"/>
  <c r="GK226" i="20"/>
  <c r="IS226" i="20"/>
  <c r="LA226" i="20"/>
  <c r="M227" i="20"/>
  <c r="BU227" i="20"/>
  <c r="EC227" i="20"/>
  <c r="GK227" i="20"/>
  <c r="IS227" i="20"/>
  <c r="LA227" i="20"/>
  <c r="M228" i="20"/>
  <c r="BU228" i="20"/>
  <c r="EC228" i="20"/>
  <c r="GK228" i="20"/>
  <c r="IS228" i="20"/>
  <c r="LA228" i="20"/>
  <c r="FV225" i="20"/>
  <c r="ID225" i="20"/>
  <c r="KL225" i="20"/>
  <c r="MT225" i="20"/>
  <c r="BF226" i="20"/>
  <c r="DN226" i="20"/>
  <c r="FV226" i="20"/>
  <c r="ID226" i="20"/>
  <c r="KL226" i="20"/>
  <c r="MT226" i="20"/>
  <c r="BF227" i="20"/>
  <c r="DN227" i="20"/>
  <c r="FV227" i="20"/>
  <c r="ID227" i="20"/>
  <c r="KL227" i="20"/>
  <c r="MT227" i="20"/>
  <c r="BF228" i="20"/>
  <c r="DN228" i="20"/>
  <c r="FV228" i="20"/>
  <c r="ID228" i="20"/>
  <c r="KL228" i="20"/>
  <c r="MT228" i="20"/>
  <c r="HO225" i="20"/>
  <c r="JW225" i="20"/>
  <c r="ME225" i="20"/>
  <c r="AQ226" i="20"/>
  <c r="CY226" i="20"/>
  <c r="FG226" i="20"/>
  <c r="HO226" i="20"/>
  <c r="JW226" i="20"/>
  <c r="ME226" i="20"/>
  <c r="AQ227" i="20"/>
  <c r="CY227" i="20"/>
  <c r="FG227" i="20"/>
  <c r="HO227" i="20"/>
  <c r="JW227" i="20"/>
  <c r="ME227" i="20"/>
  <c r="AQ228" i="20"/>
  <c r="CY228" i="20"/>
  <c r="FG228" i="20"/>
  <c r="HO228" i="20"/>
  <c r="JW228" i="20"/>
  <c r="ME228" i="20"/>
  <c r="M186" i="20"/>
  <c r="M187" i="20"/>
  <c r="M188" i="20"/>
  <c r="M189" i="20"/>
  <c r="M190" i="20"/>
  <c r="M149" i="20"/>
  <c r="M148" i="20"/>
  <c r="M150" i="20"/>
  <c r="M151" i="20"/>
  <c r="M152" i="20"/>
  <c r="M112" i="20"/>
  <c r="M113" i="20"/>
  <c r="M114" i="20"/>
  <c r="KV271" i="20"/>
  <c r="W40" i="12" s="1"/>
  <c r="M72" i="20"/>
  <c r="M73" i="20"/>
  <c r="M74" i="20"/>
  <c r="M75" i="20"/>
  <c r="M76" i="20"/>
  <c r="GL278" i="20" l="1"/>
  <c r="LB279" i="20"/>
  <c r="KV272" i="20"/>
  <c r="W41" i="12" s="1"/>
  <c r="IE271" i="20"/>
  <c r="IT257" i="20"/>
  <c r="JR272" i="20"/>
  <c r="LZ272" i="20"/>
  <c r="Y41" i="12" s="1"/>
  <c r="HA271" i="20"/>
  <c r="LP273" i="20"/>
  <c r="X45" i="12" s="1"/>
  <c r="ME273" i="20"/>
  <c r="Y45" i="12" s="1"/>
  <c r="IT256" i="20"/>
  <c r="LQ272" i="20"/>
  <c r="LZ219" i="20"/>
  <c r="JW274" i="20"/>
  <c r="U46" i="12" s="1"/>
  <c r="IN257" i="20"/>
  <c r="LB219" i="20"/>
  <c r="IE256" i="20"/>
  <c r="LQ259" i="20"/>
  <c r="IE259" i="20"/>
  <c r="LQ255" i="20"/>
  <c r="KM256" i="20"/>
  <c r="HY260" i="20"/>
  <c r="MF258" i="20"/>
  <c r="MF219" i="20"/>
  <c r="GF257" i="20"/>
  <c r="MU218" i="20"/>
  <c r="IT255" i="20"/>
  <c r="ME275" i="20"/>
  <c r="Y47" i="12" s="1"/>
  <c r="MO272" i="20"/>
  <c r="Z41" i="12" s="1"/>
  <c r="LK272" i="20"/>
  <c r="X41" i="12" s="1"/>
  <c r="JI221" i="20"/>
  <c r="JX259" i="20"/>
  <c r="JI219" i="20"/>
  <c r="MU221" i="20"/>
  <c r="IT259" i="20"/>
  <c r="JX258" i="20"/>
  <c r="JI218" i="20"/>
  <c r="IT258" i="20"/>
  <c r="JR257" i="20"/>
  <c r="IE257" i="20"/>
  <c r="IE220" i="20"/>
  <c r="IE221" i="20"/>
  <c r="JI259" i="20"/>
  <c r="KM257" i="20"/>
  <c r="JI217" i="20"/>
  <c r="LQ256" i="20"/>
  <c r="JX257" i="20"/>
  <c r="LQ257" i="20"/>
  <c r="JX221" i="20"/>
  <c r="JI220" i="20"/>
  <c r="HY257" i="20"/>
  <c r="JC257" i="20"/>
  <c r="MU219" i="20"/>
  <c r="IE255" i="20"/>
  <c r="HY222" i="20"/>
  <c r="LK260" i="20"/>
  <c r="KG257" i="20"/>
  <c r="IE218" i="20"/>
  <c r="JC219" i="20"/>
  <c r="KM258" i="20"/>
  <c r="IE217" i="20"/>
  <c r="LB220" i="20"/>
  <c r="LQ271" i="20"/>
  <c r="ME274" i="20"/>
  <c r="Y46" i="12" s="1"/>
  <c r="LQ278" i="20"/>
  <c r="LQ279" i="20"/>
  <c r="GF219" i="20"/>
  <c r="KV257" i="20"/>
  <c r="GL219" i="20"/>
  <c r="MT273" i="20"/>
  <c r="Z45" i="12" s="1"/>
  <c r="ME272" i="20"/>
  <c r="Y44" i="12" s="1"/>
  <c r="ME271" i="20"/>
  <c r="Y43" i="12" s="1"/>
  <c r="MF257" i="20"/>
  <c r="MU258" i="20"/>
  <c r="GL257" i="20"/>
  <c r="GL256" i="20"/>
  <c r="GL259" i="20"/>
  <c r="MF255" i="20"/>
  <c r="MU255" i="20"/>
  <c r="GZ281" i="20"/>
  <c r="JW271" i="20"/>
  <c r="U43" i="12" s="1"/>
  <c r="LB221" i="20"/>
  <c r="LZ257" i="20"/>
  <c r="KV219" i="20"/>
  <c r="MF220" i="20"/>
  <c r="MU257" i="20"/>
  <c r="LK275" i="20"/>
  <c r="HP221" i="20"/>
  <c r="LB255" i="20"/>
  <c r="JW272" i="20"/>
  <c r="U44" i="12" s="1"/>
  <c r="JW273" i="20"/>
  <c r="U45" i="12" s="1"/>
  <c r="JW275" i="20"/>
  <c r="U47" i="12" s="1"/>
  <c r="IT221" i="20"/>
  <c r="IT219" i="20"/>
  <c r="IN222" i="20"/>
  <c r="MU259" i="20"/>
  <c r="JX256" i="20"/>
  <c r="LK257" i="20"/>
  <c r="HP219" i="20"/>
  <c r="MU217" i="20"/>
  <c r="JX255" i="20"/>
  <c r="KM255" i="20"/>
  <c r="LZ275" i="20"/>
  <c r="MO275" i="20"/>
  <c r="KM221" i="20"/>
  <c r="JC260" i="20"/>
  <c r="GL220" i="20"/>
  <c r="LQ221" i="20"/>
  <c r="GL221" i="20"/>
  <c r="JX218" i="20"/>
  <c r="LP271" i="20"/>
  <c r="X43" i="12" s="1"/>
  <c r="MT271" i="20"/>
  <c r="Z43" i="12" s="1"/>
  <c r="JI257" i="20"/>
  <c r="LP275" i="20"/>
  <c r="X47" i="12" s="1"/>
  <c r="HA259" i="20"/>
  <c r="HA258" i="20"/>
  <c r="HA257" i="20"/>
  <c r="HA256" i="20"/>
  <c r="HA255" i="20"/>
  <c r="KV275" i="20"/>
  <c r="GU260" i="20"/>
  <c r="GU257" i="20"/>
  <c r="HA220" i="20"/>
  <c r="HA219" i="20"/>
  <c r="HA217" i="20"/>
  <c r="HA221" i="20"/>
  <c r="HA218" i="20"/>
  <c r="HP258" i="20"/>
  <c r="KG219" i="20"/>
  <c r="HJ257" i="20"/>
  <c r="KM217" i="20"/>
  <c r="LQ217" i="20"/>
  <c r="LQ218" i="20"/>
  <c r="JR275" i="20"/>
  <c r="LK222" i="20"/>
  <c r="HP257" i="20"/>
  <c r="LB256" i="20"/>
  <c r="JI255" i="20"/>
  <c r="LB258" i="20"/>
  <c r="JR219" i="20"/>
  <c r="JX220" i="20"/>
  <c r="JX217" i="20"/>
  <c r="IT217" i="20"/>
  <c r="MT274" i="20"/>
  <c r="Z46" i="12" s="1"/>
  <c r="MT275" i="20"/>
  <c r="Z47" i="12" s="1"/>
  <c r="JI256" i="20"/>
  <c r="IT220" i="20"/>
  <c r="HP220" i="20"/>
  <c r="HJ219" i="20"/>
  <c r="JX219" i="20"/>
  <c r="IN219" i="20"/>
  <c r="LP272" i="20"/>
  <c r="X44" i="12" s="1"/>
  <c r="MT272" i="20"/>
  <c r="Z44" i="12" s="1"/>
  <c r="LP274" i="20"/>
  <c r="X46" i="12" s="1"/>
  <c r="GU219" i="20"/>
  <c r="ME280" i="20"/>
  <c r="LA274" i="20"/>
  <c r="W46" i="12" s="1"/>
  <c r="JW280" i="20"/>
  <c r="HO280" i="20"/>
  <c r="GK279" i="20"/>
  <c r="MO260" i="20"/>
  <c r="MU256" i="20"/>
  <c r="LZ260" i="20"/>
  <c r="MF256" i="20"/>
  <c r="LP280" i="20"/>
  <c r="LA275" i="20"/>
  <c r="W47" i="12" s="1"/>
  <c r="JH280" i="20"/>
  <c r="GZ282" i="20"/>
  <c r="ME279" i="20"/>
  <c r="JW279" i="20"/>
  <c r="HO279" i="20"/>
  <c r="LP279" i="20"/>
  <c r="KL282" i="20"/>
  <c r="KL278" i="20"/>
  <c r="ID280" i="20"/>
  <c r="GF222" i="20"/>
  <c r="GL218" i="20"/>
  <c r="LA281" i="20"/>
  <c r="IS281" i="20"/>
  <c r="MO222" i="20"/>
  <c r="MU220" i="20"/>
  <c r="LZ222" i="20"/>
  <c r="MF217" i="20"/>
  <c r="MF218" i="20"/>
  <c r="LB217" i="20"/>
  <c r="MT279" i="20"/>
  <c r="LA271" i="20"/>
  <c r="W43" i="12" s="1"/>
  <c r="KL279" i="20"/>
  <c r="ID279" i="20"/>
  <c r="GZ278" i="20"/>
  <c r="LA280" i="20"/>
  <c r="LA272" i="20"/>
  <c r="W44" i="12" s="1"/>
  <c r="IS280" i="20"/>
  <c r="GK282" i="20"/>
  <c r="GK278" i="20"/>
  <c r="MT280" i="20"/>
  <c r="JH279" i="20"/>
  <c r="HJ260" i="20"/>
  <c r="HP256" i="20"/>
  <c r="HP255" i="20"/>
  <c r="ME282" i="20"/>
  <c r="ME278" i="20"/>
  <c r="JW282" i="20"/>
  <c r="JW278" i="20"/>
  <c r="HO282" i="20"/>
  <c r="HO278" i="20"/>
  <c r="GK281" i="20"/>
  <c r="LQ219" i="20"/>
  <c r="LQ220" i="20"/>
  <c r="KG222" i="20"/>
  <c r="KM219" i="20"/>
  <c r="KM220" i="20"/>
  <c r="LP282" i="20"/>
  <c r="LP278" i="20"/>
  <c r="JH282" i="20"/>
  <c r="JH278" i="20"/>
  <c r="ME281" i="20"/>
  <c r="JW281" i="20"/>
  <c r="HO281" i="20"/>
  <c r="LP281" i="20"/>
  <c r="LA273" i="20"/>
  <c r="W45" i="12" s="1"/>
  <c r="KL280" i="20"/>
  <c r="ID282" i="20"/>
  <c r="ID278" i="20"/>
  <c r="GZ280" i="20"/>
  <c r="HJ222" i="20"/>
  <c r="HP217" i="20"/>
  <c r="LA279" i="20"/>
  <c r="IS279" i="20"/>
  <c r="KV260" i="20"/>
  <c r="LB257" i="20"/>
  <c r="LB218" i="20"/>
  <c r="MT281" i="20"/>
  <c r="KL281" i="20"/>
  <c r="ID281" i="20"/>
  <c r="LA282" i="20"/>
  <c r="LA278" i="20"/>
  <c r="IS282" i="20"/>
  <c r="IS278" i="20"/>
  <c r="GZ279" i="20"/>
  <c r="GK280" i="20"/>
  <c r="MT282" i="20"/>
  <c r="MT278" i="20"/>
  <c r="JH281" i="20"/>
  <c r="GF260" i="20"/>
  <c r="GL255" i="20"/>
  <c r="MO273" i="20" l="1"/>
  <c r="MO276" i="20"/>
  <c r="KV276" i="20"/>
  <c r="JR276" i="20"/>
  <c r="KV273" i="20"/>
  <c r="LK273" i="20"/>
  <c r="LZ276" i="20"/>
  <c r="LZ273" i="20"/>
  <c r="LK276" i="20"/>
  <c r="JR273" i="20"/>
  <c r="C30" i="2"/>
  <c r="C29" i="2"/>
  <c r="G30" i="2"/>
  <c r="G29" i="2"/>
  <c r="K30" i="2"/>
  <c r="K29" i="2"/>
  <c r="K22" i="2"/>
  <c r="K17" i="2"/>
  <c r="K18" i="2" s="1"/>
  <c r="D38" i="2"/>
  <c r="D37" i="2"/>
  <c r="K27" i="2" l="1"/>
  <c r="D41" i="2"/>
  <c r="D39" i="2"/>
  <c r="D40" i="2" s="1"/>
  <c r="FW252" i="20"/>
  <c r="FH252" i="20"/>
  <c r="ES252" i="20"/>
  <c r="ED252" i="20"/>
  <c r="DO252" i="20"/>
  <c r="CZ252" i="20"/>
  <c r="CK252" i="20"/>
  <c r="BV252" i="20"/>
  <c r="BG252" i="20"/>
  <c r="AR252" i="20"/>
  <c r="AC252" i="20"/>
  <c r="N252" i="20"/>
  <c r="FW251" i="20"/>
  <c r="FH251" i="20"/>
  <c r="ES251" i="20"/>
  <c r="ED251" i="20"/>
  <c r="DO251" i="20"/>
  <c r="CZ251" i="20"/>
  <c r="CK251" i="20"/>
  <c r="BV251" i="20"/>
  <c r="BG251" i="20"/>
  <c r="AR251" i="20"/>
  <c r="AC251" i="20"/>
  <c r="N251" i="20"/>
  <c r="FW250" i="20"/>
  <c r="FH250" i="20"/>
  <c r="ES250" i="20"/>
  <c r="ED250" i="20"/>
  <c r="DO250" i="20"/>
  <c r="CZ250" i="20"/>
  <c r="CK250" i="20"/>
  <c r="BV250" i="20"/>
  <c r="BG250" i="20"/>
  <c r="AR250" i="20"/>
  <c r="AC250" i="20"/>
  <c r="N250" i="20"/>
  <c r="FW249" i="20"/>
  <c r="FH249" i="20"/>
  <c r="ES249" i="20"/>
  <c r="ED249" i="20"/>
  <c r="DO249" i="20"/>
  <c r="CZ249" i="20"/>
  <c r="CK249" i="20"/>
  <c r="BV249" i="20"/>
  <c r="BG249" i="20"/>
  <c r="AR249" i="20"/>
  <c r="AC249" i="20"/>
  <c r="N249" i="20"/>
  <c r="FW248" i="20"/>
  <c r="FH248" i="20"/>
  <c r="ES248" i="20"/>
  <c r="ED248" i="20"/>
  <c r="DO248" i="20"/>
  <c r="CZ248" i="20"/>
  <c r="CK248" i="20"/>
  <c r="BV248" i="20"/>
  <c r="BG248" i="20"/>
  <c r="AR248" i="20"/>
  <c r="AC248" i="20"/>
  <c r="N248" i="20"/>
  <c r="FW247" i="20"/>
  <c r="FH247" i="20"/>
  <c r="ES247" i="20"/>
  <c r="ED247" i="20"/>
  <c r="DO247" i="20"/>
  <c r="CZ247" i="20"/>
  <c r="CK247" i="20"/>
  <c r="BV247" i="20"/>
  <c r="BG247" i="20"/>
  <c r="AR247" i="20"/>
  <c r="AC247" i="20"/>
  <c r="N247" i="20"/>
  <c r="FW246" i="20"/>
  <c r="FH246" i="20"/>
  <c r="ES246" i="20"/>
  <c r="ED246" i="20"/>
  <c r="DO246" i="20"/>
  <c r="CZ246" i="20"/>
  <c r="CK246" i="20"/>
  <c r="BV246" i="20"/>
  <c r="BG246" i="20"/>
  <c r="AR246" i="20"/>
  <c r="AC246" i="20"/>
  <c r="N246" i="20"/>
  <c r="FW245" i="20"/>
  <c r="FH245" i="20"/>
  <c r="ES245" i="20"/>
  <c r="ED245" i="20"/>
  <c r="DO245" i="20"/>
  <c r="CZ245" i="20"/>
  <c r="CK245" i="20"/>
  <c r="BV245" i="20"/>
  <c r="BG245" i="20"/>
  <c r="AR245" i="20"/>
  <c r="AC245" i="20"/>
  <c r="N245" i="20"/>
  <c r="FW244" i="20"/>
  <c r="FH244" i="20"/>
  <c r="ES244" i="20"/>
  <c r="ED244" i="20"/>
  <c r="DO244" i="20"/>
  <c r="CZ244" i="20"/>
  <c r="CK244" i="20"/>
  <c r="BV244" i="20"/>
  <c r="BG244" i="20"/>
  <c r="AR244" i="20"/>
  <c r="AC244" i="20"/>
  <c r="N244" i="20"/>
  <c r="FW243" i="20"/>
  <c r="FH243" i="20"/>
  <c r="ES243" i="20"/>
  <c r="ED243" i="20"/>
  <c r="DO243" i="20"/>
  <c r="CZ243" i="20"/>
  <c r="CK243" i="20"/>
  <c r="BV243" i="20"/>
  <c r="BG243" i="20"/>
  <c r="AR243" i="20"/>
  <c r="AC243" i="20"/>
  <c r="N243" i="20"/>
  <c r="FW242" i="20"/>
  <c r="FH242" i="20"/>
  <c r="ES242" i="20"/>
  <c r="ED242" i="20"/>
  <c r="DO242" i="20"/>
  <c r="CZ242" i="20"/>
  <c r="CK242" i="20"/>
  <c r="BV242" i="20"/>
  <c r="BG242" i="20"/>
  <c r="AR242" i="20"/>
  <c r="AC242" i="20"/>
  <c r="N242" i="20"/>
  <c r="FW241" i="20"/>
  <c r="FH241" i="20"/>
  <c r="ES241" i="20"/>
  <c r="ED241" i="20"/>
  <c r="DO241" i="20"/>
  <c r="CZ241" i="20"/>
  <c r="CK241" i="20"/>
  <c r="BV241" i="20"/>
  <c r="BG241" i="20"/>
  <c r="AR241" i="20"/>
  <c r="AC241" i="20"/>
  <c r="N241" i="20"/>
  <c r="FW240" i="20"/>
  <c r="FH240" i="20"/>
  <c r="ES240" i="20"/>
  <c r="ED240" i="20"/>
  <c r="DO240" i="20"/>
  <c r="CZ240" i="20"/>
  <c r="CK240" i="20"/>
  <c r="BV240" i="20"/>
  <c r="BG240" i="20"/>
  <c r="AR240" i="20"/>
  <c r="AC240" i="20"/>
  <c r="N240" i="20"/>
  <c r="FW239" i="20"/>
  <c r="FH239" i="20"/>
  <c r="ES239" i="20"/>
  <c r="ED239" i="20"/>
  <c r="DO239" i="20"/>
  <c r="CZ239" i="20"/>
  <c r="CK239" i="20"/>
  <c r="BV239" i="20"/>
  <c r="BG239" i="20"/>
  <c r="AR239" i="20"/>
  <c r="AC239" i="20"/>
  <c r="N239" i="20"/>
  <c r="FW238" i="20"/>
  <c r="FH238" i="20"/>
  <c r="ES238" i="20"/>
  <c r="ED238" i="20"/>
  <c r="DO238" i="20"/>
  <c r="CZ238" i="20"/>
  <c r="CK238" i="20"/>
  <c r="BV238" i="20"/>
  <c r="BG238" i="20"/>
  <c r="AR238" i="20"/>
  <c r="AC238" i="20"/>
  <c r="N238" i="20"/>
  <c r="FW237" i="20"/>
  <c r="FH237" i="20"/>
  <c r="ES237" i="20"/>
  <c r="ED237" i="20"/>
  <c r="DO237" i="20"/>
  <c r="CZ237" i="20"/>
  <c r="CK237" i="20"/>
  <c r="BV237" i="20"/>
  <c r="BG237" i="20"/>
  <c r="AR237" i="20"/>
  <c r="AC237" i="20"/>
  <c r="N237" i="20"/>
  <c r="FW236" i="20"/>
  <c r="FH236" i="20"/>
  <c r="ES236" i="20"/>
  <c r="ED236" i="20"/>
  <c r="DO236" i="20"/>
  <c r="CZ236" i="20"/>
  <c r="CK236" i="20"/>
  <c r="BV236" i="20"/>
  <c r="BG236" i="20"/>
  <c r="AR236" i="20"/>
  <c r="AC236" i="20"/>
  <c r="N236" i="20"/>
  <c r="FW235" i="20"/>
  <c r="FH235" i="20"/>
  <c r="ES235" i="20"/>
  <c r="ED235" i="20"/>
  <c r="DO235" i="20"/>
  <c r="CZ235" i="20"/>
  <c r="CK235" i="20"/>
  <c r="BV235" i="20"/>
  <c r="BG235" i="20"/>
  <c r="AR235" i="20"/>
  <c r="AC235" i="20"/>
  <c r="N235" i="20"/>
  <c r="FW234" i="20"/>
  <c r="FH234" i="20"/>
  <c r="ES234" i="20"/>
  <c r="ED234" i="20"/>
  <c r="DO234" i="20"/>
  <c r="CZ234" i="20"/>
  <c r="CK234" i="20"/>
  <c r="BV234" i="20"/>
  <c r="BG234" i="20"/>
  <c r="AR234" i="20"/>
  <c r="AC234" i="20"/>
  <c r="N234" i="20"/>
  <c r="FW233" i="20"/>
  <c r="FQ259" i="20" s="1"/>
  <c r="FH233" i="20"/>
  <c r="FB259" i="20" s="1"/>
  <c r="ES233" i="20"/>
  <c r="EM259" i="20" s="1"/>
  <c r="ED233" i="20"/>
  <c r="DX259" i="20" s="1"/>
  <c r="DO233" i="20"/>
  <c r="DI259" i="20" s="1"/>
  <c r="CZ233" i="20"/>
  <c r="CT259" i="20" s="1"/>
  <c r="CK233" i="20"/>
  <c r="CE259" i="20" s="1"/>
  <c r="BV233" i="20"/>
  <c r="BG233" i="20"/>
  <c r="BA259" i="20" s="1"/>
  <c r="AR233" i="20"/>
  <c r="AL259" i="20" s="1"/>
  <c r="AC233" i="20"/>
  <c r="W259" i="20" s="1"/>
  <c r="N233" i="20"/>
  <c r="FW214" i="20"/>
  <c r="FH214" i="20"/>
  <c r="ES214" i="20"/>
  <c r="ED214" i="20"/>
  <c r="DO214" i="20"/>
  <c r="CZ214" i="20"/>
  <c r="CK214" i="20"/>
  <c r="BV214" i="20"/>
  <c r="BG214" i="20"/>
  <c r="AR214" i="20"/>
  <c r="AC214" i="20"/>
  <c r="N214" i="20"/>
  <c r="FW213" i="20"/>
  <c r="FH213" i="20"/>
  <c r="ES213" i="20"/>
  <c r="ED213" i="20"/>
  <c r="DO213" i="20"/>
  <c r="CZ213" i="20"/>
  <c r="CK213" i="20"/>
  <c r="BV213" i="20"/>
  <c r="BG213" i="20"/>
  <c r="AR213" i="20"/>
  <c r="AC213" i="20"/>
  <c r="N213" i="20"/>
  <c r="FW212" i="20"/>
  <c r="FH212" i="20"/>
  <c r="ES212" i="20"/>
  <c r="ED212" i="20"/>
  <c r="DO212" i="20"/>
  <c r="CZ212" i="20"/>
  <c r="CK212" i="20"/>
  <c r="BV212" i="20"/>
  <c r="BG212" i="20"/>
  <c r="AR212" i="20"/>
  <c r="AC212" i="20"/>
  <c r="N212" i="20"/>
  <c r="FW211" i="20"/>
  <c r="FH211" i="20"/>
  <c r="ES211" i="20"/>
  <c r="ED211" i="20"/>
  <c r="DO211" i="20"/>
  <c r="CZ211" i="20"/>
  <c r="CK211" i="20"/>
  <c r="BV211" i="20"/>
  <c r="BG211" i="20"/>
  <c r="AR211" i="20"/>
  <c r="AC211" i="20"/>
  <c r="N211" i="20"/>
  <c r="FW210" i="20"/>
  <c r="FH210" i="20"/>
  <c r="ES210" i="20"/>
  <c r="ED210" i="20"/>
  <c r="DO210" i="20"/>
  <c r="CZ210" i="20"/>
  <c r="CK210" i="20"/>
  <c r="BV210" i="20"/>
  <c r="BG210" i="20"/>
  <c r="AR210" i="20"/>
  <c r="AC210" i="20"/>
  <c r="N210" i="20"/>
  <c r="FW209" i="20"/>
  <c r="FH209" i="20"/>
  <c r="ES209" i="20"/>
  <c r="ED209" i="20"/>
  <c r="DO209" i="20"/>
  <c r="CZ209" i="20"/>
  <c r="CK209" i="20"/>
  <c r="BV209" i="20"/>
  <c r="BG209" i="20"/>
  <c r="AR209" i="20"/>
  <c r="AC209" i="20"/>
  <c r="N209" i="20"/>
  <c r="FW208" i="20"/>
  <c r="FH208" i="20"/>
  <c r="ES208" i="20"/>
  <c r="ED208" i="20"/>
  <c r="DO208" i="20"/>
  <c r="CZ208" i="20"/>
  <c r="CK208" i="20"/>
  <c r="BV208" i="20"/>
  <c r="BG208" i="20"/>
  <c r="AR208" i="20"/>
  <c r="AC208" i="20"/>
  <c r="N208" i="20"/>
  <c r="FW207" i="20"/>
  <c r="FH207" i="20"/>
  <c r="ES207" i="20"/>
  <c r="ED207" i="20"/>
  <c r="DO207" i="20"/>
  <c r="CZ207" i="20"/>
  <c r="CK207" i="20"/>
  <c r="BV207" i="20"/>
  <c r="BG207" i="20"/>
  <c r="AR207" i="20"/>
  <c r="AC207" i="20"/>
  <c r="N207" i="20"/>
  <c r="FW206" i="20"/>
  <c r="FH206" i="20"/>
  <c r="ES206" i="20"/>
  <c r="ED206" i="20"/>
  <c r="DO206" i="20"/>
  <c r="CZ206" i="20"/>
  <c r="CK206" i="20"/>
  <c r="BV206" i="20"/>
  <c r="BG206" i="20"/>
  <c r="AR206" i="20"/>
  <c r="AC206" i="20"/>
  <c r="N206" i="20"/>
  <c r="FW205" i="20"/>
  <c r="FH205" i="20"/>
  <c r="ES205" i="20"/>
  <c r="ED205" i="20"/>
  <c r="DO205" i="20"/>
  <c r="CZ205" i="20"/>
  <c r="CK205" i="20"/>
  <c r="BV205" i="20"/>
  <c r="BG205" i="20"/>
  <c r="AR205" i="20"/>
  <c r="AC205" i="20"/>
  <c r="N205" i="20"/>
  <c r="FW204" i="20"/>
  <c r="FH204" i="20"/>
  <c r="ES204" i="20"/>
  <c r="ED204" i="20"/>
  <c r="DO204" i="20"/>
  <c r="CZ204" i="20"/>
  <c r="CK204" i="20"/>
  <c r="BV204" i="20"/>
  <c r="BG204" i="20"/>
  <c r="AR204" i="20"/>
  <c r="AC204" i="20"/>
  <c r="N204" i="20"/>
  <c r="FW203" i="20"/>
  <c r="FH203" i="20"/>
  <c r="ES203" i="20"/>
  <c r="ED203" i="20"/>
  <c r="DO203" i="20"/>
  <c r="CZ203" i="20"/>
  <c r="CK203" i="20"/>
  <c r="BV203" i="20"/>
  <c r="BG203" i="20"/>
  <c r="AR203" i="20"/>
  <c r="AC203" i="20"/>
  <c r="N203" i="20"/>
  <c r="FW202" i="20"/>
  <c r="FH202" i="20"/>
  <c r="ES202" i="20"/>
  <c r="ED202" i="20"/>
  <c r="DO202" i="20"/>
  <c r="CZ202" i="20"/>
  <c r="CK202" i="20"/>
  <c r="BV202" i="20"/>
  <c r="BG202" i="20"/>
  <c r="AR202" i="20"/>
  <c r="AC202" i="20"/>
  <c r="N202" i="20"/>
  <c r="FW201" i="20"/>
  <c r="FH201" i="20"/>
  <c r="ES201" i="20"/>
  <c r="ED201" i="20"/>
  <c r="DO201" i="20"/>
  <c r="CZ201" i="20"/>
  <c r="CK201" i="20"/>
  <c r="BV201" i="20"/>
  <c r="BG201" i="20"/>
  <c r="AR201" i="20"/>
  <c r="AC201" i="20"/>
  <c r="N201" i="20"/>
  <c r="FW200" i="20"/>
  <c r="FH200" i="20"/>
  <c r="ES200" i="20"/>
  <c r="ED200" i="20"/>
  <c r="DO200" i="20"/>
  <c r="CZ200" i="20"/>
  <c r="CK200" i="20"/>
  <c r="BV200" i="20"/>
  <c r="BG200" i="20"/>
  <c r="AR200" i="20"/>
  <c r="AC200" i="20"/>
  <c r="N200" i="20"/>
  <c r="FW199" i="20"/>
  <c r="FH199" i="20"/>
  <c r="ES199" i="20"/>
  <c r="ED199" i="20"/>
  <c r="DO199" i="20"/>
  <c r="CZ199" i="20"/>
  <c r="CK199" i="20"/>
  <c r="BV199" i="20"/>
  <c r="BG199" i="20"/>
  <c r="AR199" i="20"/>
  <c r="AC199" i="20"/>
  <c r="N199" i="20"/>
  <c r="FW198" i="20"/>
  <c r="FH198" i="20"/>
  <c r="ES198" i="20"/>
  <c r="ED198" i="20"/>
  <c r="DO198" i="20"/>
  <c r="CZ198" i="20"/>
  <c r="CK198" i="20"/>
  <c r="BV198" i="20"/>
  <c r="BG198" i="20"/>
  <c r="AR198" i="20"/>
  <c r="AC198" i="20"/>
  <c r="N198" i="20"/>
  <c r="FW197" i="20"/>
  <c r="FH197" i="20"/>
  <c r="ES197" i="20"/>
  <c r="ED197" i="20"/>
  <c r="DO197" i="20"/>
  <c r="CZ197" i="20"/>
  <c r="CK197" i="20"/>
  <c r="BV197" i="20"/>
  <c r="BG197" i="20"/>
  <c r="AR197" i="20"/>
  <c r="AC197" i="20"/>
  <c r="N197" i="20"/>
  <c r="FW196" i="20"/>
  <c r="FH196" i="20"/>
  <c r="ES196" i="20"/>
  <c r="ED196" i="20"/>
  <c r="DO196" i="20"/>
  <c r="CZ196" i="20"/>
  <c r="CK196" i="20"/>
  <c r="BV196" i="20"/>
  <c r="BG196" i="20"/>
  <c r="AR196" i="20"/>
  <c r="AC196" i="20"/>
  <c r="N196" i="20"/>
  <c r="FW195" i="20"/>
  <c r="FQ221" i="20" s="1"/>
  <c r="FH195" i="20"/>
  <c r="FB221" i="20" s="1"/>
  <c r="ES195" i="20"/>
  <c r="EM221" i="20" s="1"/>
  <c r="ED195" i="20"/>
  <c r="DX221" i="20" s="1"/>
  <c r="DO195" i="20"/>
  <c r="DI221" i="20" s="1"/>
  <c r="CZ195" i="20"/>
  <c r="CT221" i="20" s="1"/>
  <c r="CK195" i="20"/>
  <c r="CE221" i="20" s="1"/>
  <c r="BV195" i="20"/>
  <c r="BP221" i="20" s="1"/>
  <c r="BG195" i="20"/>
  <c r="AR195" i="20"/>
  <c r="AL221" i="20" s="1"/>
  <c r="AC195" i="20"/>
  <c r="W221" i="20" s="1"/>
  <c r="N195" i="20"/>
  <c r="H221" i="20" s="1"/>
  <c r="N176" i="20"/>
  <c r="N175" i="20"/>
  <c r="N174" i="20"/>
  <c r="N173" i="20"/>
  <c r="N172" i="20"/>
  <c r="N171" i="20"/>
  <c r="N170" i="20"/>
  <c r="N169" i="20"/>
  <c r="N168" i="20"/>
  <c r="N167" i="20"/>
  <c r="N166" i="20"/>
  <c r="N165" i="20"/>
  <c r="N164" i="20"/>
  <c r="N163" i="20"/>
  <c r="N162" i="20"/>
  <c r="N161" i="20"/>
  <c r="N160" i="20"/>
  <c r="N159" i="20"/>
  <c r="N158" i="20"/>
  <c r="N157" i="20"/>
  <c r="H183" i="20" s="1"/>
  <c r="N150" i="20"/>
  <c r="N149" i="20"/>
  <c r="N100" i="20"/>
  <c r="N99" i="20"/>
  <c r="N98" i="20"/>
  <c r="N97" i="20"/>
  <c r="N96" i="20"/>
  <c r="N95" i="20"/>
  <c r="N94" i="20"/>
  <c r="N93" i="20"/>
  <c r="N92" i="20"/>
  <c r="N91" i="20"/>
  <c r="N90" i="20"/>
  <c r="N89" i="20"/>
  <c r="N88" i="20"/>
  <c r="N87" i="20"/>
  <c r="N86" i="20"/>
  <c r="N85" i="20"/>
  <c r="N84" i="20"/>
  <c r="N83" i="20"/>
  <c r="N82" i="20"/>
  <c r="N81" i="20"/>
  <c r="K280" i="20"/>
  <c r="K279" i="20"/>
  <c r="K278" i="20"/>
  <c r="N274" i="20"/>
  <c r="H30" i="20"/>
  <c r="H27" i="20"/>
  <c r="KG270" i="20"/>
  <c r="HY270" i="20"/>
  <c r="FQ270" i="20"/>
  <c r="H26" i="20"/>
  <c r="KG272" i="20"/>
  <c r="V41" i="12" s="1"/>
  <c r="HY272" i="20"/>
  <c r="R41" i="12" s="1"/>
  <c r="FQ272" i="20"/>
  <c r="N41" i="12" s="1"/>
  <c r="EM272" i="20"/>
  <c r="L41" i="12" s="1"/>
  <c r="BA272" i="20"/>
  <c r="F41" i="12" s="1"/>
  <c r="AR271" i="20"/>
  <c r="BG271" i="20" l="1"/>
  <c r="AC279" i="20"/>
  <c r="M27" i="20"/>
  <c r="N271" i="20" s="1"/>
  <c r="N36" i="20"/>
  <c r="N35" i="20"/>
  <c r="ES272" i="20"/>
  <c r="ES278" i="20"/>
  <c r="ES271" i="20"/>
  <c r="BA221" i="20"/>
  <c r="ED272" i="20"/>
  <c r="DO271" i="20"/>
  <c r="BV279" i="20"/>
  <c r="AC280" i="20"/>
  <c r="M31" i="20"/>
  <c r="N34" i="20"/>
  <c r="H107" i="20"/>
  <c r="N106" i="20" s="1"/>
  <c r="N73" i="20"/>
  <c r="BP259" i="20"/>
  <c r="BV256" i="20" s="1"/>
  <c r="CZ279" i="20"/>
  <c r="H259" i="20"/>
  <c r="N258" i="20" s="1"/>
  <c r="ES279" i="20"/>
  <c r="DO279" i="20"/>
  <c r="BU278" i="20"/>
  <c r="BU282" i="20"/>
  <c r="BU281" i="20"/>
  <c r="BU280" i="20"/>
  <c r="BU279" i="20"/>
  <c r="EC278" i="20"/>
  <c r="EC282" i="20"/>
  <c r="EC281" i="20"/>
  <c r="EC280" i="20"/>
  <c r="EC279" i="20"/>
  <c r="N72" i="20"/>
  <c r="H69" i="20"/>
  <c r="M69" i="20"/>
  <c r="BA222" i="20"/>
  <c r="BG217" i="20"/>
  <c r="BA219" i="20"/>
  <c r="BG219" i="20"/>
  <c r="BG220" i="20"/>
  <c r="BG221" i="20"/>
  <c r="BG218" i="20"/>
  <c r="DI222" i="20"/>
  <c r="DO219" i="20"/>
  <c r="DO220" i="20"/>
  <c r="DO218" i="20"/>
  <c r="DO217" i="20"/>
  <c r="DI219" i="20"/>
  <c r="DO221" i="20"/>
  <c r="FQ222" i="20"/>
  <c r="FW219" i="20"/>
  <c r="FW217" i="20"/>
  <c r="FQ219" i="20"/>
  <c r="FW221" i="20"/>
  <c r="FW220" i="20"/>
  <c r="FW218" i="20"/>
  <c r="BG257" i="20"/>
  <c r="BG255" i="20"/>
  <c r="BA260" i="20"/>
  <c r="BG259" i="20"/>
  <c r="BG256" i="20"/>
  <c r="BG258" i="20"/>
  <c r="BA257" i="20"/>
  <c r="DI260" i="20"/>
  <c r="DO258" i="20"/>
  <c r="DO256" i="20"/>
  <c r="DI257" i="20"/>
  <c r="DO255" i="20"/>
  <c r="DO259" i="20"/>
  <c r="DO257" i="20"/>
  <c r="FQ260" i="20"/>
  <c r="FW257" i="20"/>
  <c r="FW255" i="20"/>
  <c r="FQ257" i="20"/>
  <c r="FW258" i="20"/>
  <c r="FW256" i="20"/>
  <c r="FW259" i="20"/>
  <c r="CZ271" i="20"/>
  <c r="AB281" i="20"/>
  <c r="AB280" i="20"/>
  <c r="AB279" i="20"/>
  <c r="AB282" i="20"/>
  <c r="AB278" i="20"/>
  <c r="CJ281" i="20"/>
  <c r="CJ280" i="20"/>
  <c r="CJ279" i="20"/>
  <c r="CJ278" i="20"/>
  <c r="CJ282" i="20"/>
  <c r="ER280" i="20"/>
  <c r="ER279" i="20"/>
  <c r="ER278" i="20"/>
  <c r="ER282" i="20"/>
  <c r="ER281" i="20"/>
  <c r="H184" i="20"/>
  <c r="N179" i="20"/>
  <c r="N180" i="20"/>
  <c r="N181" i="20"/>
  <c r="H181" i="20"/>
  <c r="N182" i="20"/>
  <c r="N183" i="20"/>
  <c r="N219" i="20"/>
  <c r="N218" i="20"/>
  <c r="N217" i="20"/>
  <c r="H222" i="20"/>
  <c r="N221" i="20"/>
  <c r="N220" i="20"/>
  <c r="H219" i="20"/>
  <c r="BV217" i="20"/>
  <c r="BV220" i="20"/>
  <c r="BV219" i="20"/>
  <c r="BP219" i="20"/>
  <c r="BP222" i="20"/>
  <c r="BV221" i="20"/>
  <c r="BV218" i="20"/>
  <c r="DX222" i="20"/>
  <c r="ED218" i="20"/>
  <c r="ED217" i="20"/>
  <c r="ED219" i="20"/>
  <c r="ED220" i="20"/>
  <c r="DX219" i="20"/>
  <c r="ED221" i="20"/>
  <c r="DX260" i="20"/>
  <c r="ED256" i="20"/>
  <c r="DX257" i="20"/>
  <c r="ED257" i="20"/>
  <c r="ED258" i="20"/>
  <c r="ED259" i="20"/>
  <c r="ED255" i="20"/>
  <c r="ES275" i="20"/>
  <c r="CZ275" i="20"/>
  <c r="CZ278" i="20"/>
  <c r="AQ280" i="20"/>
  <c r="AQ281" i="20"/>
  <c r="AQ278" i="20"/>
  <c r="AQ282" i="20"/>
  <c r="AQ279" i="20"/>
  <c r="CY279" i="20"/>
  <c r="CY278" i="20"/>
  <c r="CY282" i="20"/>
  <c r="CY281" i="20"/>
  <c r="CY280" i="20"/>
  <c r="FG281" i="20"/>
  <c r="FG280" i="20"/>
  <c r="FG279" i="20"/>
  <c r="FG278" i="20"/>
  <c r="FG282" i="20"/>
  <c r="W219" i="20"/>
  <c r="AC219" i="20"/>
  <c r="AC220" i="20"/>
  <c r="AC217" i="20"/>
  <c r="AC218" i="20"/>
  <c r="W222" i="20"/>
  <c r="AC221" i="20"/>
  <c r="CK221" i="20"/>
  <c r="CK219" i="20"/>
  <c r="CK217" i="20"/>
  <c r="CK218" i="20"/>
  <c r="CK220" i="20"/>
  <c r="CE219" i="20"/>
  <c r="CE222" i="20"/>
  <c r="EM222" i="20"/>
  <c r="ES219" i="20"/>
  <c r="ES218" i="20"/>
  <c r="ES217" i="20"/>
  <c r="EM219" i="20"/>
  <c r="ES221" i="20"/>
  <c r="ES220" i="20"/>
  <c r="W257" i="20"/>
  <c r="W260" i="20"/>
  <c r="AC259" i="20"/>
  <c r="AC258" i="20"/>
  <c r="AC255" i="20"/>
  <c r="AC257" i="20"/>
  <c r="AC256" i="20"/>
  <c r="CK257" i="20"/>
  <c r="CK258" i="20"/>
  <c r="CE257" i="20"/>
  <c r="CK256" i="20"/>
  <c r="CK255" i="20"/>
  <c r="CE260" i="20"/>
  <c r="CK259" i="20"/>
  <c r="EM260" i="20"/>
  <c r="ES256" i="20"/>
  <c r="EM257" i="20"/>
  <c r="ES259" i="20"/>
  <c r="ES258" i="20"/>
  <c r="ES255" i="20"/>
  <c r="ES257" i="20"/>
  <c r="ED275" i="20"/>
  <c r="CZ280" i="20"/>
  <c r="BF279" i="20"/>
  <c r="BF278" i="20"/>
  <c r="BF282" i="20"/>
  <c r="BF281" i="20"/>
  <c r="BF280" i="20"/>
  <c r="DN279" i="20"/>
  <c r="DN278" i="20"/>
  <c r="DN282" i="20"/>
  <c r="DN281" i="20"/>
  <c r="DN280" i="20"/>
  <c r="FV282" i="20"/>
  <c r="FV279" i="20"/>
  <c r="FV281" i="20"/>
  <c r="FV278" i="20"/>
  <c r="FV280" i="20"/>
  <c r="N74" i="20"/>
  <c r="N105" i="20"/>
  <c r="M145" i="20"/>
  <c r="N148" i="20"/>
  <c r="H145" i="20"/>
  <c r="AL222" i="20"/>
  <c r="AR217" i="20"/>
  <c r="AL219" i="20"/>
  <c r="AR221" i="20"/>
  <c r="AR218" i="20"/>
  <c r="AR219" i="20"/>
  <c r="AR220" i="20"/>
  <c r="CT222" i="20"/>
  <c r="CZ217" i="20"/>
  <c r="CZ218" i="20"/>
  <c r="CZ219" i="20"/>
  <c r="CZ221" i="20"/>
  <c r="CZ220" i="20"/>
  <c r="CT219" i="20"/>
  <c r="FB222" i="20"/>
  <c r="FH218" i="20"/>
  <c r="FH217" i="20"/>
  <c r="FH219" i="20"/>
  <c r="FH220" i="20"/>
  <c r="FH221" i="20"/>
  <c r="FB219" i="20"/>
  <c r="AL260" i="20"/>
  <c r="AR255" i="20"/>
  <c r="AR258" i="20"/>
  <c r="AL257" i="20"/>
  <c r="AR257" i="20"/>
  <c r="AR256" i="20"/>
  <c r="AR259" i="20"/>
  <c r="CT260" i="20"/>
  <c r="CZ256" i="20"/>
  <c r="CZ259" i="20"/>
  <c r="CZ255" i="20"/>
  <c r="CZ257" i="20"/>
  <c r="CZ258" i="20"/>
  <c r="CT257" i="20"/>
  <c r="FB260" i="20"/>
  <c r="FH255" i="20"/>
  <c r="FH256" i="20"/>
  <c r="FH259" i="20"/>
  <c r="FH258" i="20"/>
  <c r="FB257" i="20"/>
  <c r="FH257" i="20"/>
  <c r="M34" i="20"/>
  <c r="M278" i="20" s="1"/>
  <c r="M37" i="20"/>
  <c r="M281" i="20" s="1"/>
  <c r="M38" i="20"/>
  <c r="M282" i="20" s="1"/>
  <c r="M36" i="20"/>
  <c r="M280" i="20" s="1"/>
  <c r="M35" i="20"/>
  <c r="M279" i="20" s="1"/>
  <c r="DI272" i="20"/>
  <c r="J41" i="12" s="1"/>
  <c r="DI270" i="20"/>
  <c r="CE272" i="20"/>
  <c r="H41" i="12" s="1"/>
  <c r="BA270" i="20"/>
  <c r="BP272" i="20"/>
  <c r="G41" i="12" s="1"/>
  <c r="CT272" i="20"/>
  <c r="I41" i="12" s="1"/>
  <c r="FB272" i="20"/>
  <c r="M41" i="12" s="1"/>
  <c r="GF272" i="20"/>
  <c r="O41" i="12" s="1"/>
  <c r="HJ272" i="20"/>
  <c r="Q41" i="12" s="1"/>
  <c r="W270" i="20"/>
  <c r="CE270" i="20"/>
  <c r="EM270" i="20"/>
  <c r="GU270" i="20"/>
  <c r="JC270" i="20"/>
  <c r="L272" i="20"/>
  <c r="L273" i="20"/>
  <c r="IN272" i="20"/>
  <c r="S41" i="12" s="1"/>
  <c r="AL270" i="20"/>
  <c r="CT270" i="20"/>
  <c r="FB270" i="20"/>
  <c r="HJ270" i="20"/>
  <c r="L271" i="20"/>
  <c r="N272" i="20"/>
  <c r="N273" i="20"/>
  <c r="L274" i="20"/>
  <c r="L275" i="20"/>
  <c r="L278" i="20"/>
  <c r="L279" i="20"/>
  <c r="L280" i="20"/>
  <c r="L281" i="20"/>
  <c r="L282" i="20"/>
  <c r="H28" i="20"/>
  <c r="H270" i="20"/>
  <c r="BP270" i="20"/>
  <c r="DX270" i="20"/>
  <c r="GF270" i="20"/>
  <c r="IN270" i="20"/>
  <c r="H271" i="20"/>
  <c r="C40" i="12" s="1"/>
  <c r="W271" i="20"/>
  <c r="AL271" i="20"/>
  <c r="BA271" i="20"/>
  <c r="BP271" i="20"/>
  <c r="CE271" i="20"/>
  <c r="CT271" i="20"/>
  <c r="DI271" i="20"/>
  <c r="DX271" i="20"/>
  <c r="EM271" i="20"/>
  <c r="L40" i="12" s="1"/>
  <c r="FB271" i="20"/>
  <c r="FQ271" i="20"/>
  <c r="GF271" i="20"/>
  <c r="O40" i="12" s="1"/>
  <c r="GU271" i="20"/>
  <c r="HJ271" i="20"/>
  <c r="HY271" i="20"/>
  <c r="IN271" i="20"/>
  <c r="S40" i="12" s="1"/>
  <c r="JC271" i="20"/>
  <c r="U40" i="12" s="1"/>
  <c r="KG271" i="20"/>
  <c r="H274" i="20"/>
  <c r="W274" i="20"/>
  <c r="AL274" i="20"/>
  <c r="BA274" i="20"/>
  <c r="BP274" i="20"/>
  <c r="CE274" i="20"/>
  <c r="CT274" i="20"/>
  <c r="DI274" i="20"/>
  <c r="DX274" i="20"/>
  <c r="EM274" i="20"/>
  <c r="FB274" i="20"/>
  <c r="FQ274" i="20"/>
  <c r="GF274" i="20"/>
  <c r="GU274" i="20"/>
  <c r="HJ274" i="20"/>
  <c r="HY274" i="20"/>
  <c r="IN274" i="20"/>
  <c r="JC274" i="20"/>
  <c r="KG274" i="20"/>
  <c r="K281" i="20"/>
  <c r="K282" i="20"/>
  <c r="DX272" i="20"/>
  <c r="K41" i="12" s="1"/>
  <c r="GU272" i="20"/>
  <c r="P41" i="12" s="1"/>
  <c r="JC272" i="20"/>
  <c r="H31" i="20"/>
  <c r="N280" i="20" l="1"/>
  <c r="CK279" i="20"/>
  <c r="BV280" i="20"/>
  <c r="AR279" i="20"/>
  <c r="FH275" i="20"/>
  <c r="FH278" i="20"/>
  <c r="AR280" i="20"/>
  <c r="AC271" i="20"/>
  <c r="N279" i="20"/>
  <c r="FH272" i="20"/>
  <c r="FH271" i="20"/>
  <c r="FH279" i="20"/>
  <c r="DO278" i="20"/>
  <c r="ED278" i="20"/>
  <c r="ED279" i="20"/>
  <c r="N104" i="20"/>
  <c r="BP260" i="20"/>
  <c r="ED271" i="20"/>
  <c r="N107" i="20"/>
  <c r="BV257" i="20"/>
  <c r="N103" i="20"/>
  <c r="BV259" i="20"/>
  <c r="BV278" i="20"/>
  <c r="BV258" i="20"/>
  <c r="BP257" i="20"/>
  <c r="H105" i="20"/>
  <c r="H108" i="20"/>
  <c r="BV255" i="20"/>
  <c r="CK280" i="20"/>
  <c r="AC278" i="20"/>
  <c r="N256" i="20"/>
  <c r="T41" i="12"/>
  <c r="U41" i="12"/>
  <c r="N69" i="20"/>
  <c r="H260" i="20"/>
  <c r="BG279" i="20"/>
  <c r="N255" i="20"/>
  <c r="H257" i="20"/>
  <c r="N257" i="20"/>
  <c r="N145" i="20"/>
  <c r="AR278" i="20"/>
  <c r="N259" i="20"/>
  <c r="FQ276" i="20"/>
  <c r="IS272" i="20"/>
  <c r="S44" i="12" s="1"/>
  <c r="IS271" i="20"/>
  <c r="S43" i="12" s="1"/>
  <c r="IS273" i="20"/>
  <c r="S45" i="12" s="1"/>
  <c r="IS275" i="20"/>
  <c r="S47" i="12" s="1"/>
  <c r="IS274" i="20"/>
  <c r="S46" i="12" s="1"/>
  <c r="GK273" i="20"/>
  <c r="O45" i="12" s="1"/>
  <c r="GK275" i="20"/>
  <c r="O47" i="12" s="1"/>
  <c r="GK272" i="20"/>
  <c r="O44" i="12" s="1"/>
  <c r="GK274" i="20"/>
  <c r="O46" i="12" s="1"/>
  <c r="GK271" i="20"/>
  <c r="O43" i="12" s="1"/>
  <c r="K40" i="12"/>
  <c r="EC271" i="20"/>
  <c r="K43" i="12" s="1"/>
  <c r="EC274" i="20"/>
  <c r="K46" i="12" s="1"/>
  <c r="EC273" i="20"/>
  <c r="K45" i="12" s="1"/>
  <c r="EC275" i="20"/>
  <c r="K47" i="12" s="1"/>
  <c r="EC272" i="20"/>
  <c r="K44" i="12" s="1"/>
  <c r="G40" i="12"/>
  <c r="BU272" i="20"/>
  <c r="G44" i="12" s="1"/>
  <c r="BU271" i="20"/>
  <c r="G43" i="12" s="1"/>
  <c r="BU273" i="20"/>
  <c r="G45" i="12" s="1"/>
  <c r="BU274" i="20"/>
  <c r="G46" i="12" s="1"/>
  <c r="BU275" i="20"/>
  <c r="G47" i="12" s="1"/>
  <c r="M275" i="20"/>
  <c r="C47" i="12" s="1"/>
  <c r="M271" i="20"/>
  <c r="C43" i="12" s="1"/>
  <c r="DO275" i="20"/>
  <c r="CK271" i="20"/>
  <c r="R40" i="12"/>
  <c r="ID272" i="20"/>
  <c r="R44" i="12" s="1"/>
  <c r="ID273" i="20"/>
  <c r="R45" i="12" s="1"/>
  <c r="ID275" i="20"/>
  <c r="R47" i="12" s="1"/>
  <c r="ID274" i="20"/>
  <c r="R46" i="12" s="1"/>
  <c r="ID271" i="20"/>
  <c r="R43" i="12" s="1"/>
  <c r="J40" i="12"/>
  <c r="DN271" i="20"/>
  <c r="J43" i="12" s="1"/>
  <c r="DN275" i="20"/>
  <c r="J47" i="12" s="1"/>
  <c r="DN274" i="20"/>
  <c r="J46" i="12" s="1"/>
  <c r="DN273" i="20"/>
  <c r="J45" i="12" s="1"/>
  <c r="DN272" i="20"/>
  <c r="J44" i="12" s="1"/>
  <c r="F40" i="12"/>
  <c r="BF273" i="20"/>
  <c r="F45" i="12" s="1"/>
  <c r="BF272" i="20"/>
  <c r="F44" i="12" s="1"/>
  <c r="BF275" i="20"/>
  <c r="F47" i="12" s="1"/>
  <c r="BF274" i="20"/>
  <c r="F46" i="12" s="1"/>
  <c r="BF271" i="20"/>
  <c r="F43" i="12" s="1"/>
  <c r="M274" i="20"/>
  <c r="C46" i="12" s="1"/>
  <c r="BG280" i="20"/>
  <c r="H146" i="20"/>
  <c r="N141" i="20"/>
  <c r="N142" i="20"/>
  <c r="N144" i="20"/>
  <c r="N143" i="20"/>
  <c r="H143" i="20"/>
  <c r="BG275" i="20"/>
  <c r="AC275" i="20"/>
  <c r="V40" i="12"/>
  <c r="KL273" i="20"/>
  <c r="V45" i="12" s="1"/>
  <c r="KL272" i="20"/>
  <c r="V44" i="12" s="1"/>
  <c r="KL275" i="20"/>
  <c r="V47" i="12" s="1"/>
  <c r="KL274" i="20"/>
  <c r="V46" i="12" s="1"/>
  <c r="KL271" i="20"/>
  <c r="V43" i="12" s="1"/>
  <c r="Q40" i="12"/>
  <c r="HO273" i="20"/>
  <c r="Q45" i="12" s="1"/>
  <c r="HO271" i="20"/>
  <c r="Q43" i="12" s="1"/>
  <c r="HO274" i="20"/>
  <c r="Q46" i="12" s="1"/>
  <c r="HO275" i="20"/>
  <c r="Q47" i="12" s="1"/>
  <c r="HO272" i="20"/>
  <c r="Q44" i="12" s="1"/>
  <c r="M40" i="12"/>
  <c r="FG273" i="20"/>
  <c r="M45" i="12" s="1"/>
  <c r="FG271" i="20"/>
  <c r="M43" i="12" s="1"/>
  <c r="FG275" i="20"/>
  <c r="M47" i="12" s="1"/>
  <c r="FG274" i="20"/>
  <c r="M46" i="12" s="1"/>
  <c r="FG272" i="20"/>
  <c r="M44" i="12" s="1"/>
  <c r="I40" i="12"/>
  <c r="CY275" i="20"/>
  <c r="I47" i="12" s="1"/>
  <c r="CY274" i="20"/>
  <c r="I46" i="12" s="1"/>
  <c r="CY273" i="20"/>
  <c r="I45" i="12" s="1"/>
  <c r="CY271" i="20"/>
  <c r="I43" i="12" s="1"/>
  <c r="CY272" i="20"/>
  <c r="I44" i="12" s="1"/>
  <c r="E40" i="12"/>
  <c r="AQ271" i="20"/>
  <c r="E43" i="12" s="1"/>
  <c r="AQ273" i="20"/>
  <c r="E45" i="12" s="1"/>
  <c r="AQ272" i="20"/>
  <c r="E44" i="12" s="1"/>
  <c r="AQ275" i="20"/>
  <c r="E47" i="12" s="1"/>
  <c r="AQ274" i="20"/>
  <c r="E46" i="12" s="1"/>
  <c r="M273" i="20"/>
  <c r="C45" i="12" s="1"/>
  <c r="CK275" i="20"/>
  <c r="BV271" i="20"/>
  <c r="AR275" i="20"/>
  <c r="BG278" i="20"/>
  <c r="H70" i="20"/>
  <c r="N66" i="20"/>
  <c r="N65" i="20"/>
  <c r="N67" i="20"/>
  <c r="H67" i="20"/>
  <c r="N68" i="20"/>
  <c r="T40" i="12"/>
  <c r="JH272" i="20"/>
  <c r="T44" i="12" s="1"/>
  <c r="JH271" i="20"/>
  <c r="T43" i="12" s="1"/>
  <c r="JH274" i="20"/>
  <c r="T46" i="12" s="1"/>
  <c r="JH275" i="20"/>
  <c r="T47" i="12" s="1"/>
  <c r="JH273" i="20"/>
  <c r="T45" i="12" s="1"/>
  <c r="P40" i="12"/>
  <c r="GZ275" i="20"/>
  <c r="P47" i="12" s="1"/>
  <c r="GZ273" i="20"/>
  <c r="P45" i="12" s="1"/>
  <c r="GZ274" i="20"/>
  <c r="P46" i="12" s="1"/>
  <c r="GZ271" i="20"/>
  <c r="P43" i="12" s="1"/>
  <c r="GZ272" i="20"/>
  <c r="P44" i="12" s="1"/>
  <c r="ER271" i="20"/>
  <c r="L43" i="12" s="1"/>
  <c r="ER272" i="20"/>
  <c r="L44" i="12" s="1"/>
  <c r="ER275" i="20"/>
  <c r="L47" i="12" s="1"/>
  <c r="ER274" i="20"/>
  <c r="L46" i="12" s="1"/>
  <c r="ER273" i="20"/>
  <c r="L45" i="12" s="1"/>
  <c r="H40" i="12"/>
  <c r="CJ275" i="20"/>
  <c r="H47" i="12" s="1"/>
  <c r="CJ274" i="20"/>
  <c r="H46" i="12" s="1"/>
  <c r="CJ272" i="20"/>
  <c r="H44" i="12" s="1"/>
  <c r="CJ273" i="20"/>
  <c r="H45" i="12" s="1"/>
  <c r="CJ271" i="20"/>
  <c r="H43" i="12" s="1"/>
  <c r="D40" i="12"/>
  <c r="AB271" i="20"/>
  <c r="D43" i="12" s="1"/>
  <c r="AB272" i="20"/>
  <c r="D44" i="12" s="1"/>
  <c r="AB275" i="20"/>
  <c r="D47" i="12" s="1"/>
  <c r="AB274" i="20"/>
  <c r="D46" i="12" s="1"/>
  <c r="AB273" i="20"/>
  <c r="D45" i="12" s="1"/>
  <c r="M272" i="20"/>
  <c r="C44" i="12" s="1"/>
  <c r="BV275" i="20"/>
  <c r="CK278" i="20"/>
  <c r="N278" i="20"/>
  <c r="N40" i="12"/>
  <c r="FV271" i="20"/>
  <c r="N43" i="12" s="1"/>
  <c r="FV273" i="20"/>
  <c r="N45" i="12" s="1"/>
  <c r="FV272" i="20"/>
  <c r="N44" i="12" s="1"/>
  <c r="FV274" i="20"/>
  <c r="N46" i="12" s="1"/>
  <c r="FV275" i="20"/>
  <c r="N47" i="12" s="1"/>
  <c r="H32" i="20"/>
  <c r="N28" i="20"/>
  <c r="N29" i="20"/>
  <c r="N27" i="20"/>
  <c r="N31" i="20"/>
  <c r="N30" i="20"/>
  <c r="FQ273" i="20"/>
  <c r="FQ275" i="20"/>
  <c r="BA275" i="20"/>
  <c r="DI275" i="20"/>
  <c r="CE275" i="20"/>
  <c r="H29" i="20"/>
  <c r="W272" i="20"/>
  <c r="D41" i="12" s="1"/>
  <c r="AL272" i="20"/>
  <c r="E41" i="12" s="1"/>
  <c r="H272" i="20"/>
  <c r="C41" i="12" s="1"/>
  <c r="IN275" i="20"/>
  <c r="N275" i="20"/>
  <c r="HY275" i="20"/>
  <c r="KG275" i="20"/>
  <c r="JC273" i="20"/>
  <c r="W275" i="20"/>
  <c r="HJ275" i="20"/>
  <c r="GF275" i="20"/>
  <c r="BP275" i="20"/>
  <c r="AL275" i="20"/>
  <c r="GF276" i="20"/>
  <c r="GU275" i="20"/>
  <c r="EM275" i="20"/>
  <c r="HJ276" i="20"/>
  <c r="HJ273" i="20"/>
  <c r="JC275" i="20"/>
  <c r="FB275" i="20"/>
  <c r="DX275" i="20"/>
  <c r="CT275" i="20"/>
  <c r="H275" i="20"/>
  <c r="GG24" i="9"/>
  <c r="GF24" i="9"/>
  <c r="GE24" i="9"/>
  <c r="GD24" i="9"/>
  <c r="GC24" i="9"/>
  <c r="GB24" i="9"/>
  <c r="GA24" i="9"/>
  <c r="FZ24" i="9"/>
  <c r="FY24" i="9"/>
  <c r="FX24" i="9"/>
  <c r="FW24" i="9"/>
  <c r="FV24" i="9"/>
  <c r="FU24" i="9"/>
  <c r="FT24" i="9"/>
  <c r="FS24" i="9"/>
  <c r="FR24" i="9"/>
  <c r="FQ24" i="9"/>
  <c r="FP24" i="9"/>
  <c r="FO24" i="9"/>
  <c r="FN24" i="9"/>
  <c r="FM24" i="9"/>
  <c r="FL24" i="9"/>
  <c r="FK24" i="9"/>
  <c r="FJ24" i="9"/>
  <c r="FI24" i="9"/>
  <c r="FH24" i="9"/>
  <c r="FG24" i="9"/>
  <c r="FF24" i="9"/>
  <c r="FA24" i="9"/>
  <c r="EZ24" i="9"/>
  <c r="EY24" i="9"/>
  <c r="EX24" i="9"/>
  <c r="EW24" i="9"/>
  <c r="EV24" i="9"/>
  <c r="EU24" i="9"/>
  <c r="ET24" i="9"/>
  <c r="ES24" i="9"/>
  <c r="ER24" i="9"/>
  <c r="EQ24" i="9"/>
  <c r="EP24" i="9"/>
  <c r="EO24" i="9"/>
  <c r="EN24" i="9"/>
  <c r="EM24" i="9"/>
  <c r="EL24" i="9"/>
  <c r="EK24" i="9"/>
  <c r="EJ24" i="9"/>
  <c r="EI24" i="9"/>
  <c r="EH24" i="9"/>
  <c r="EG24" i="9"/>
  <c r="EF24" i="9"/>
  <c r="EE24" i="9"/>
  <c r="ED24" i="9"/>
  <c r="EC24" i="9"/>
  <c r="EB24" i="9"/>
  <c r="EA24" i="9"/>
  <c r="DZ24" i="9"/>
  <c r="DU24" i="9"/>
  <c r="DT24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U24" i="9"/>
  <c r="BT24" i="9"/>
  <c r="BS24" i="9"/>
  <c r="BR24" i="9"/>
  <c r="BQ24" i="9"/>
  <c r="BP24" i="9"/>
  <c r="BO24" i="9"/>
  <c r="BN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J24" i="9"/>
  <c r="K24" i="9"/>
  <c r="L24" i="9"/>
  <c r="M24" i="9"/>
  <c r="N24" i="9"/>
  <c r="O24" i="9"/>
  <c r="P24" i="9"/>
  <c r="D24" i="9"/>
  <c r="E24" i="9"/>
  <c r="F24" i="9"/>
  <c r="G24" i="9"/>
  <c r="H24" i="9"/>
  <c r="I24" i="9"/>
  <c r="C24" i="9"/>
  <c r="FB276" i="20" l="1"/>
  <c r="DX276" i="20"/>
  <c r="BP276" i="20"/>
  <c r="DI273" i="20"/>
  <c r="BA273" i="20"/>
  <c r="DI276" i="20"/>
  <c r="CT276" i="20"/>
  <c r="CE276" i="20"/>
  <c r="HY276" i="20"/>
  <c r="H276" i="20"/>
  <c r="AL273" i="20"/>
  <c r="IN273" i="20"/>
  <c r="AL276" i="20"/>
  <c r="EM276" i="20"/>
  <c r="IN276" i="20"/>
  <c r="GF273" i="20"/>
  <c r="JC276" i="20"/>
  <c r="CT273" i="20"/>
  <c r="FB273" i="20"/>
  <c r="DX273" i="20"/>
  <c r="BA276" i="20"/>
  <c r="W276" i="20"/>
  <c r="CE273" i="20"/>
  <c r="KG273" i="20"/>
  <c r="KG276" i="20"/>
  <c r="H273" i="20"/>
  <c r="W273" i="20"/>
  <c r="GU273" i="20"/>
  <c r="GU276" i="20"/>
  <c r="EM273" i="20"/>
  <c r="BP273" i="20"/>
  <c r="HY273" i="20"/>
  <c r="C17" i="2"/>
  <c r="C45" i="2" l="1"/>
  <c r="C37" i="2"/>
  <c r="C27" i="2"/>
  <c r="C22" i="2"/>
  <c r="G17" i="2"/>
  <c r="C47" i="2" l="1"/>
  <c r="E37" i="2"/>
  <c r="C53" i="2"/>
  <c r="G27" i="2"/>
  <c r="G18" i="2"/>
  <c r="C51" i="2"/>
  <c r="C38" i="2"/>
  <c r="C41" i="2" l="1"/>
  <c r="C39" i="2"/>
  <c r="C40" i="2" s="1"/>
  <c r="HF252" i="11" l="1"/>
  <c r="HF251" i="11"/>
  <c r="HF250" i="11"/>
  <c r="HI248" i="11"/>
  <c r="HI247" i="11"/>
  <c r="HI246" i="11"/>
  <c r="HI245" i="11"/>
  <c r="HI244" i="11"/>
  <c r="HI241" i="11"/>
  <c r="HI240" i="11"/>
  <c r="HI239" i="11"/>
  <c r="HI238" i="11"/>
  <c r="HI237" i="11"/>
  <c r="HI234" i="11"/>
  <c r="HI233" i="11"/>
  <c r="HI232" i="11"/>
  <c r="HI231" i="11"/>
  <c r="HI230" i="11"/>
  <c r="HI227" i="11"/>
  <c r="HI226" i="11"/>
  <c r="HI225" i="11"/>
  <c r="HI224" i="11"/>
  <c r="HI223" i="11"/>
  <c r="HI220" i="11"/>
  <c r="HI219" i="11"/>
  <c r="HI218" i="11"/>
  <c r="HI217" i="11"/>
  <c r="HI216" i="11"/>
  <c r="HI213" i="11"/>
  <c r="HI212" i="11"/>
  <c r="HI211" i="11"/>
  <c r="HI210" i="11"/>
  <c r="HI209" i="11"/>
  <c r="HF203" i="11"/>
  <c r="HF202" i="11"/>
  <c r="HF201" i="11"/>
  <c r="HI199" i="11"/>
  <c r="HI198" i="11"/>
  <c r="HI197" i="11"/>
  <c r="HI196" i="11"/>
  <c r="HI195" i="11"/>
  <c r="HI192" i="11"/>
  <c r="HI191" i="11"/>
  <c r="HI190" i="11"/>
  <c r="HI189" i="11"/>
  <c r="HI188" i="11"/>
  <c r="HI185" i="11"/>
  <c r="HI184" i="11"/>
  <c r="HI183" i="11"/>
  <c r="HI182" i="11"/>
  <c r="HI181" i="11"/>
  <c r="HI178" i="11"/>
  <c r="HI177" i="11"/>
  <c r="HI176" i="11"/>
  <c r="HI175" i="11"/>
  <c r="HI174" i="11"/>
  <c r="HI171" i="11"/>
  <c r="HI170" i="11"/>
  <c r="HI169" i="11"/>
  <c r="HI168" i="11"/>
  <c r="HI167" i="11"/>
  <c r="HI164" i="11"/>
  <c r="HI163" i="11"/>
  <c r="HI162" i="11"/>
  <c r="HI161" i="11"/>
  <c r="HI160" i="11"/>
  <c r="HF154" i="11"/>
  <c r="HF153" i="11"/>
  <c r="HF152" i="11"/>
  <c r="HI150" i="11"/>
  <c r="HI149" i="11"/>
  <c r="HI148" i="11"/>
  <c r="HI147" i="11"/>
  <c r="HI146" i="11"/>
  <c r="HI143" i="11"/>
  <c r="HI142" i="11"/>
  <c r="HI141" i="11"/>
  <c r="HI140" i="11"/>
  <c r="HI139" i="11"/>
  <c r="HI136" i="11"/>
  <c r="HI135" i="11"/>
  <c r="HI134" i="11"/>
  <c r="HI133" i="11"/>
  <c r="HI132" i="11"/>
  <c r="HI129" i="11"/>
  <c r="HI128" i="11"/>
  <c r="HI127" i="11"/>
  <c r="HI126" i="11"/>
  <c r="HI125" i="11"/>
  <c r="HI122" i="11"/>
  <c r="HI121" i="11"/>
  <c r="HI120" i="11"/>
  <c r="HI119" i="11"/>
  <c r="HI118" i="11"/>
  <c r="HI115" i="11"/>
  <c r="HI114" i="11"/>
  <c r="HI113" i="11"/>
  <c r="HI112" i="11"/>
  <c r="HI111" i="11"/>
  <c r="HF105" i="11"/>
  <c r="HF104" i="11"/>
  <c r="HF103" i="11"/>
  <c r="HI101" i="11"/>
  <c r="HI100" i="11"/>
  <c r="HI99" i="11"/>
  <c r="HI98" i="11"/>
  <c r="HI97" i="11"/>
  <c r="HI94" i="11"/>
  <c r="HI93" i="11"/>
  <c r="HI92" i="11"/>
  <c r="HI91" i="11"/>
  <c r="HI90" i="11"/>
  <c r="HI87" i="11"/>
  <c r="HI86" i="11"/>
  <c r="HI85" i="11"/>
  <c r="HI84" i="11"/>
  <c r="HI83" i="11"/>
  <c r="HI80" i="11"/>
  <c r="HI79" i="11"/>
  <c r="HI78" i="11"/>
  <c r="HI77" i="11"/>
  <c r="HI76" i="11"/>
  <c r="HI73" i="11"/>
  <c r="HI72" i="11"/>
  <c r="HI71" i="11"/>
  <c r="HI70" i="11"/>
  <c r="HI69" i="11"/>
  <c r="HI66" i="11"/>
  <c r="HI65" i="11"/>
  <c r="HI64" i="11"/>
  <c r="HI63" i="11"/>
  <c r="HI62" i="11"/>
  <c r="HF56" i="11"/>
  <c r="HF55" i="11"/>
  <c r="HF54" i="11"/>
  <c r="HI52" i="11"/>
  <c r="HI51" i="11"/>
  <c r="HI50" i="11"/>
  <c r="HI49" i="11"/>
  <c r="HI48" i="11"/>
  <c r="HI45" i="11"/>
  <c r="HI44" i="11"/>
  <c r="HI43" i="11"/>
  <c r="HI42" i="11"/>
  <c r="HI41" i="11"/>
  <c r="HI38" i="11"/>
  <c r="HI37" i="11"/>
  <c r="HI36" i="11"/>
  <c r="HI35" i="11"/>
  <c r="HI34" i="11"/>
  <c r="HI31" i="11"/>
  <c r="HI30" i="11"/>
  <c r="HI29" i="11"/>
  <c r="HI28" i="11"/>
  <c r="HI27" i="11"/>
  <c r="HI24" i="11"/>
  <c r="HI23" i="11"/>
  <c r="HI22" i="11"/>
  <c r="HI21" i="11"/>
  <c r="HI20" i="11"/>
  <c r="HI17" i="11"/>
  <c r="HI16" i="11"/>
  <c r="HI15" i="11"/>
  <c r="HI14" i="11"/>
  <c r="HI13" i="11"/>
  <c r="GW252" i="11"/>
  <c r="GW251" i="11"/>
  <c r="GW250" i="11"/>
  <c r="GZ248" i="11"/>
  <c r="GZ247" i="11"/>
  <c r="GZ246" i="11"/>
  <c r="GZ245" i="11"/>
  <c r="GZ244" i="11"/>
  <c r="GZ241" i="11"/>
  <c r="GZ240" i="11"/>
  <c r="GZ239" i="11"/>
  <c r="GZ238" i="11"/>
  <c r="GZ237" i="11"/>
  <c r="GZ234" i="11"/>
  <c r="GZ233" i="11"/>
  <c r="GZ232" i="11"/>
  <c r="GZ231" i="11"/>
  <c r="GZ230" i="11"/>
  <c r="GZ227" i="11"/>
  <c r="GZ226" i="11"/>
  <c r="GZ225" i="11"/>
  <c r="GZ224" i="11"/>
  <c r="GZ223" i="11"/>
  <c r="GZ220" i="11"/>
  <c r="GZ219" i="11"/>
  <c r="GZ218" i="11"/>
  <c r="GZ217" i="11"/>
  <c r="GZ216" i="11"/>
  <c r="GZ213" i="11"/>
  <c r="GZ212" i="11"/>
  <c r="GZ211" i="11"/>
  <c r="GZ210" i="11"/>
  <c r="GZ209" i="11"/>
  <c r="GW203" i="11"/>
  <c r="GW202" i="11"/>
  <c r="GW201" i="11"/>
  <c r="GZ199" i="11"/>
  <c r="GZ198" i="11"/>
  <c r="GZ197" i="11"/>
  <c r="GZ196" i="11"/>
  <c r="GZ195" i="11"/>
  <c r="GZ192" i="11"/>
  <c r="GZ191" i="11"/>
  <c r="GZ190" i="11"/>
  <c r="GZ189" i="11"/>
  <c r="GZ188" i="11"/>
  <c r="GZ185" i="11"/>
  <c r="GZ184" i="11"/>
  <c r="GZ183" i="11"/>
  <c r="GZ182" i="11"/>
  <c r="GZ181" i="11"/>
  <c r="GZ178" i="11"/>
  <c r="GZ177" i="11"/>
  <c r="GZ176" i="11"/>
  <c r="GZ175" i="11"/>
  <c r="GZ174" i="11"/>
  <c r="GZ171" i="11"/>
  <c r="GZ170" i="11"/>
  <c r="GZ169" i="11"/>
  <c r="GZ168" i="11"/>
  <c r="GZ167" i="11"/>
  <c r="GZ164" i="11"/>
  <c r="GZ163" i="11"/>
  <c r="GZ162" i="11"/>
  <c r="GZ161" i="11"/>
  <c r="GZ160" i="11"/>
  <c r="GW154" i="11"/>
  <c r="GW153" i="11"/>
  <c r="GW152" i="11"/>
  <c r="GZ150" i="11"/>
  <c r="GZ149" i="11"/>
  <c r="GZ148" i="11"/>
  <c r="GZ147" i="11"/>
  <c r="GZ146" i="11"/>
  <c r="GZ143" i="11"/>
  <c r="GZ142" i="11"/>
  <c r="GZ141" i="11"/>
  <c r="GZ140" i="11"/>
  <c r="GZ139" i="11"/>
  <c r="GZ136" i="11"/>
  <c r="GZ135" i="11"/>
  <c r="GZ134" i="11"/>
  <c r="GZ133" i="11"/>
  <c r="GZ132" i="11"/>
  <c r="GZ129" i="11"/>
  <c r="GZ128" i="11"/>
  <c r="GZ127" i="11"/>
  <c r="GZ126" i="11"/>
  <c r="GZ125" i="11"/>
  <c r="GZ122" i="11"/>
  <c r="GZ121" i="11"/>
  <c r="GZ120" i="11"/>
  <c r="GZ119" i="11"/>
  <c r="GZ118" i="11"/>
  <c r="GZ115" i="11"/>
  <c r="GZ114" i="11"/>
  <c r="GZ113" i="11"/>
  <c r="GZ112" i="11"/>
  <c r="GZ111" i="11"/>
  <c r="GW105" i="11"/>
  <c r="GW104" i="11"/>
  <c r="GW103" i="11"/>
  <c r="GZ101" i="11"/>
  <c r="GZ100" i="11"/>
  <c r="GZ99" i="11"/>
  <c r="GZ98" i="11"/>
  <c r="GZ97" i="11"/>
  <c r="GZ94" i="11"/>
  <c r="GZ93" i="11"/>
  <c r="GZ92" i="11"/>
  <c r="GZ91" i="11"/>
  <c r="GZ90" i="11"/>
  <c r="GZ87" i="11"/>
  <c r="GZ86" i="11"/>
  <c r="GZ85" i="11"/>
  <c r="GZ84" i="11"/>
  <c r="GZ83" i="11"/>
  <c r="GZ80" i="11"/>
  <c r="GZ79" i="11"/>
  <c r="GZ78" i="11"/>
  <c r="GZ77" i="11"/>
  <c r="GZ76" i="11"/>
  <c r="GZ73" i="11"/>
  <c r="GZ72" i="11"/>
  <c r="GZ71" i="11"/>
  <c r="GZ70" i="11"/>
  <c r="GZ69" i="11"/>
  <c r="GZ66" i="11"/>
  <c r="GZ65" i="11"/>
  <c r="GZ64" i="11"/>
  <c r="GZ63" i="11"/>
  <c r="GZ62" i="11"/>
  <c r="GW56" i="11"/>
  <c r="GW55" i="11"/>
  <c r="GW54" i="11"/>
  <c r="GZ52" i="11"/>
  <c r="GZ51" i="11"/>
  <c r="GZ50" i="11"/>
  <c r="GZ49" i="11"/>
  <c r="GZ48" i="11"/>
  <c r="GZ45" i="11"/>
  <c r="GZ44" i="11"/>
  <c r="GZ43" i="11"/>
  <c r="GZ42" i="11"/>
  <c r="GZ41" i="11"/>
  <c r="GZ38" i="11"/>
  <c r="GZ37" i="11"/>
  <c r="GZ36" i="11"/>
  <c r="GZ35" i="11"/>
  <c r="GZ34" i="11"/>
  <c r="GZ31" i="11"/>
  <c r="GZ30" i="11"/>
  <c r="GZ29" i="11"/>
  <c r="GZ28" i="11"/>
  <c r="GZ27" i="11"/>
  <c r="GZ24" i="11"/>
  <c r="GZ23" i="11"/>
  <c r="GZ22" i="11"/>
  <c r="GZ21" i="11"/>
  <c r="GZ20" i="11"/>
  <c r="GZ17" i="11"/>
  <c r="GZ16" i="11"/>
  <c r="GZ15" i="11"/>
  <c r="GZ14" i="11"/>
  <c r="GZ13" i="11"/>
  <c r="GN252" i="11"/>
  <c r="GN251" i="11"/>
  <c r="GN250" i="11"/>
  <c r="GQ248" i="11"/>
  <c r="GQ247" i="11"/>
  <c r="GQ246" i="11"/>
  <c r="GQ245" i="11"/>
  <c r="GQ244" i="11"/>
  <c r="GQ241" i="11"/>
  <c r="GQ240" i="11"/>
  <c r="GQ239" i="11"/>
  <c r="GQ238" i="11"/>
  <c r="GQ237" i="11"/>
  <c r="GQ234" i="11"/>
  <c r="GQ233" i="11"/>
  <c r="GQ232" i="11"/>
  <c r="GQ231" i="11"/>
  <c r="GQ230" i="11"/>
  <c r="GQ227" i="11"/>
  <c r="GQ226" i="11"/>
  <c r="GQ225" i="11"/>
  <c r="GQ224" i="11"/>
  <c r="GQ223" i="11"/>
  <c r="GQ220" i="11"/>
  <c r="GQ219" i="11"/>
  <c r="GQ218" i="11"/>
  <c r="GQ217" i="11"/>
  <c r="GQ216" i="11"/>
  <c r="GQ213" i="11"/>
  <c r="GQ212" i="11"/>
  <c r="GQ211" i="11"/>
  <c r="GQ210" i="11"/>
  <c r="GQ209" i="11"/>
  <c r="GN203" i="11"/>
  <c r="GN202" i="11"/>
  <c r="GN201" i="11"/>
  <c r="GQ199" i="11"/>
  <c r="GQ198" i="11"/>
  <c r="GQ197" i="11"/>
  <c r="GQ196" i="11"/>
  <c r="GQ195" i="11"/>
  <c r="GQ192" i="11"/>
  <c r="GQ191" i="11"/>
  <c r="GQ190" i="11"/>
  <c r="GQ189" i="11"/>
  <c r="GQ188" i="11"/>
  <c r="GQ185" i="11"/>
  <c r="GQ184" i="11"/>
  <c r="GQ183" i="11"/>
  <c r="GQ182" i="11"/>
  <c r="GQ181" i="11"/>
  <c r="GQ178" i="11"/>
  <c r="GQ177" i="11"/>
  <c r="GQ176" i="11"/>
  <c r="GQ175" i="11"/>
  <c r="GQ174" i="11"/>
  <c r="GQ171" i="11"/>
  <c r="GQ170" i="11"/>
  <c r="GQ169" i="11"/>
  <c r="GQ168" i="11"/>
  <c r="GQ167" i="11"/>
  <c r="GQ164" i="11"/>
  <c r="GQ163" i="11"/>
  <c r="GQ162" i="11"/>
  <c r="GQ161" i="11"/>
  <c r="GQ160" i="11"/>
  <c r="GN154" i="11"/>
  <c r="GN153" i="11"/>
  <c r="GN152" i="11"/>
  <c r="GQ150" i="11"/>
  <c r="GQ149" i="11"/>
  <c r="GQ148" i="11"/>
  <c r="GQ147" i="11"/>
  <c r="GQ146" i="11"/>
  <c r="GQ143" i="11"/>
  <c r="GQ142" i="11"/>
  <c r="GQ141" i="11"/>
  <c r="GQ140" i="11"/>
  <c r="GQ139" i="11"/>
  <c r="GQ136" i="11"/>
  <c r="GQ135" i="11"/>
  <c r="GQ134" i="11"/>
  <c r="GQ133" i="11"/>
  <c r="GQ132" i="11"/>
  <c r="GQ129" i="11"/>
  <c r="GQ128" i="11"/>
  <c r="GQ127" i="11"/>
  <c r="GQ126" i="11"/>
  <c r="GQ125" i="11"/>
  <c r="GQ122" i="11"/>
  <c r="GQ121" i="11"/>
  <c r="GQ120" i="11"/>
  <c r="GQ119" i="11"/>
  <c r="GQ118" i="11"/>
  <c r="GQ115" i="11"/>
  <c r="GQ114" i="11"/>
  <c r="GQ113" i="11"/>
  <c r="GQ112" i="11"/>
  <c r="GQ111" i="11"/>
  <c r="GN105" i="11"/>
  <c r="GN104" i="11"/>
  <c r="GN103" i="11"/>
  <c r="GQ101" i="11"/>
  <c r="GQ100" i="11"/>
  <c r="GQ99" i="11"/>
  <c r="GQ98" i="11"/>
  <c r="GQ97" i="11"/>
  <c r="GQ94" i="11"/>
  <c r="GQ93" i="11"/>
  <c r="GQ92" i="11"/>
  <c r="GQ91" i="11"/>
  <c r="GQ90" i="11"/>
  <c r="GQ87" i="11"/>
  <c r="GQ86" i="11"/>
  <c r="GQ85" i="11"/>
  <c r="GQ84" i="11"/>
  <c r="GQ83" i="11"/>
  <c r="GQ80" i="11"/>
  <c r="GQ79" i="11"/>
  <c r="GQ78" i="11"/>
  <c r="GQ77" i="11"/>
  <c r="GQ76" i="11"/>
  <c r="GQ73" i="11"/>
  <c r="GQ72" i="11"/>
  <c r="GQ71" i="11"/>
  <c r="GQ70" i="11"/>
  <c r="GQ69" i="11"/>
  <c r="GQ66" i="11"/>
  <c r="GQ65" i="11"/>
  <c r="GQ64" i="11"/>
  <c r="GQ63" i="11"/>
  <c r="GQ62" i="11"/>
  <c r="GN56" i="11"/>
  <c r="GN55" i="11"/>
  <c r="GN54" i="11"/>
  <c r="GQ52" i="11"/>
  <c r="GQ51" i="11"/>
  <c r="GQ50" i="11"/>
  <c r="GQ49" i="11"/>
  <c r="GQ48" i="11"/>
  <c r="GQ45" i="11"/>
  <c r="GQ44" i="11"/>
  <c r="GQ43" i="11"/>
  <c r="GQ42" i="11"/>
  <c r="GQ41" i="11"/>
  <c r="GQ38" i="11"/>
  <c r="GQ37" i="11"/>
  <c r="GQ36" i="11"/>
  <c r="GQ35" i="11"/>
  <c r="GQ34" i="11"/>
  <c r="GQ31" i="11"/>
  <c r="GQ30" i="11"/>
  <c r="GQ29" i="11"/>
  <c r="GQ28" i="11"/>
  <c r="GQ27" i="11"/>
  <c r="GQ24" i="11"/>
  <c r="GQ23" i="11"/>
  <c r="GQ22" i="11"/>
  <c r="GQ21" i="11"/>
  <c r="GQ20" i="11"/>
  <c r="GQ17" i="11"/>
  <c r="GQ16" i="11"/>
  <c r="GQ15" i="11"/>
  <c r="GQ14" i="11"/>
  <c r="GQ13" i="11"/>
  <c r="GE252" i="11"/>
  <c r="GE251" i="11"/>
  <c r="GE250" i="11"/>
  <c r="GH248" i="11"/>
  <c r="GH247" i="11"/>
  <c r="GH246" i="11"/>
  <c r="GH245" i="11"/>
  <c r="GH244" i="11"/>
  <c r="GH241" i="11"/>
  <c r="GH240" i="11"/>
  <c r="GH239" i="11"/>
  <c r="GH238" i="11"/>
  <c r="GH237" i="11"/>
  <c r="GH234" i="11"/>
  <c r="GH233" i="11"/>
  <c r="GH232" i="11"/>
  <c r="GH231" i="11"/>
  <c r="GH230" i="11"/>
  <c r="GH227" i="11"/>
  <c r="GH226" i="11"/>
  <c r="GH225" i="11"/>
  <c r="GH224" i="11"/>
  <c r="GH223" i="11"/>
  <c r="GH220" i="11"/>
  <c r="GH219" i="11"/>
  <c r="GH218" i="11"/>
  <c r="GH217" i="11"/>
  <c r="GH216" i="11"/>
  <c r="GH213" i="11"/>
  <c r="GH212" i="11"/>
  <c r="GH211" i="11"/>
  <c r="GH210" i="11"/>
  <c r="GH209" i="11"/>
  <c r="GE203" i="11"/>
  <c r="GE202" i="11"/>
  <c r="GE201" i="11"/>
  <c r="GH199" i="11"/>
  <c r="GH198" i="11"/>
  <c r="GH197" i="11"/>
  <c r="GH196" i="11"/>
  <c r="GH195" i="11"/>
  <c r="GH192" i="11"/>
  <c r="GH191" i="11"/>
  <c r="GH190" i="11"/>
  <c r="GH189" i="11"/>
  <c r="GH188" i="11"/>
  <c r="GH185" i="11"/>
  <c r="GH184" i="11"/>
  <c r="GH183" i="11"/>
  <c r="GH182" i="11"/>
  <c r="GH181" i="11"/>
  <c r="GH178" i="11"/>
  <c r="GH177" i="11"/>
  <c r="GH176" i="11"/>
  <c r="GH175" i="11"/>
  <c r="GH174" i="11"/>
  <c r="GH171" i="11"/>
  <c r="GH170" i="11"/>
  <c r="GH169" i="11"/>
  <c r="GH168" i="11"/>
  <c r="GH167" i="11"/>
  <c r="GH164" i="11"/>
  <c r="GH163" i="11"/>
  <c r="GH162" i="11"/>
  <c r="GH161" i="11"/>
  <c r="GH160" i="11"/>
  <c r="GE154" i="11"/>
  <c r="GE153" i="11"/>
  <c r="GE152" i="11"/>
  <c r="GH150" i="11"/>
  <c r="GH149" i="11"/>
  <c r="GH148" i="11"/>
  <c r="GH147" i="11"/>
  <c r="GH146" i="11"/>
  <c r="GH143" i="11"/>
  <c r="GH142" i="11"/>
  <c r="GH141" i="11"/>
  <c r="GH140" i="11"/>
  <c r="GH139" i="11"/>
  <c r="GH136" i="11"/>
  <c r="GH135" i="11"/>
  <c r="GH134" i="11"/>
  <c r="GH133" i="11"/>
  <c r="GH132" i="11"/>
  <c r="GH129" i="11"/>
  <c r="GH128" i="11"/>
  <c r="GH127" i="11"/>
  <c r="GH126" i="11"/>
  <c r="GH125" i="11"/>
  <c r="GH122" i="11"/>
  <c r="GH121" i="11"/>
  <c r="GH120" i="11"/>
  <c r="GH119" i="11"/>
  <c r="GH118" i="11"/>
  <c r="GH115" i="11"/>
  <c r="GH114" i="11"/>
  <c r="GH113" i="11"/>
  <c r="GH112" i="11"/>
  <c r="GH111" i="11"/>
  <c r="GE105" i="11"/>
  <c r="GE104" i="11"/>
  <c r="GE103" i="11"/>
  <c r="GH101" i="11"/>
  <c r="GH100" i="11"/>
  <c r="GH99" i="11"/>
  <c r="GH98" i="11"/>
  <c r="GH97" i="11"/>
  <c r="GH94" i="11"/>
  <c r="GH93" i="11"/>
  <c r="GH92" i="11"/>
  <c r="GH91" i="11"/>
  <c r="GH90" i="11"/>
  <c r="GH87" i="11"/>
  <c r="GH86" i="11"/>
  <c r="GH85" i="11"/>
  <c r="GH84" i="11"/>
  <c r="GH83" i="11"/>
  <c r="GH80" i="11"/>
  <c r="GH79" i="11"/>
  <c r="GH78" i="11"/>
  <c r="GH77" i="11"/>
  <c r="GH76" i="11"/>
  <c r="GH73" i="11"/>
  <c r="GH72" i="11"/>
  <c r="GH71" i="11"/>
  <c r="GH70" i="11"/>
  <c r="GH69" i="11"/>
  <c r="GH66" i="11"/>
  <c r="GH65" i="11"/>
  <c r="GH64" i="11"/>
  <c r="GH63" i="11"/>
  <c r="GH62" i="11"/>
  <c r="GE56" i="11"/>
  <c r="GE55" i="11"/>
  <c r="GE54" i="11"/>
  <c r="GH52" i="11"/>
  <c r="GH51" i="11"/>
  <c r="GH50" i="11"/>
  <c r="GH49" i="11"/>
  <c r="GH48" i="11"/>
  <c r="GH45" i="11"/>
  <c r="GH44" i="11"/>
  <c r="GH43" i="11"/>
  <c r="GH42" i="11"/>
  <c r="GH41" i="11"/>
  <c r="GH38" i="11"/>
  <c r="GH37" i="11"/>
  <c r="GH36" i="11"/>
  <c r="GH35" i="11"/>
  <c r="GH34" i="11"/>
  <c r="GH31" i="11"/>
  <c r="GH30" i="11"/>
  <c r="GH29" i="11"/>
  <c r="GH28" i="11"/>
  <c r="GH27" i="11"/>
  <c r="GH24" i="11"/>
  <c r="GH23" i="11"/>
  <c r="GH22" i="11"/>
  <c r="GH21" i="11"/>
  <c r="GH20" i="11"/>
  <c r="GH17" i="11"/>
  <c r="GH16" i="11"/>
  <c r="GH15" i="11"/>
  <c r="GH14" i="11"/>
  <c r="GH13" i="11"/>
  <c r="FV252" i="11"/>
  <c r="FV251" i="11"/>
  <c r="FV250" i="11"/>
  <c r="FY248" i="11"/>
  <c r="FY247" i="11"/>
  <c r="FY246" i="11"/>
  <c r="FY245" i="11"/>
  <c r="FY244" i="11"/>
  <c r="FY241" i="11"/>
  <c r="FY240" i="11"/>
  <c r="FY239" i="11"/>
  <c r="FY238" i="11"/>
  <c r="FY237" i="11"/>
  <c r="FY234" i="11"/>
  <c r="FY233" i="11"/>
  <c r="FY232" i="11"/>
  <c r="FY231" i="11"/>
  <c r="FY230" i="11"/>
  <c r="FY227" i="11"/>
  <c r="FY226" i="11"/>
  <c r="FY225" i="11"/>
  <c r="FY224" i="11"/>
  <c r="FY223" i="11"/>
  <c r="FY220" i="11"/>
  <c r="FY219" i="11"/>
  <c r="FY218" i="11"/>
  <c r="FY217" i="11"/>
  <c r="FY216" i="11"/>
  <c r="FY213" i="11"/>
  <c r="FY212" i="11"/>
  <c r="FY211" i="11"/>
  <c r="FY210" i="11"/>
  <c r="FY209" i="11"/>
  <c r="FV203" i="11"/>
  <c r="FV202" i="11"/>
  <c r="FV201" i="11"/>
  <c r="FY199" i="11"/>
  <c r="FY198" i="11"/>
  <c r="FY197" i="11"/>
  <c r="FY196" i="11"/>
  <c r="FY195" i="11"/>
  <c r="FY192" i="11"/>
  <c r="FY191" i="11"/>
  <c r="FY190" i="11"/>
  <c r="FY189" i="11"/>
  <c r="FY188" i="11"/>
  <c r="FY185" i="11"/>
  <c r="FY184" i="11"/>
  <c r="FY183" i="11"/>
  <c r="FY182" i="11"/>
  <c r="FY181" i="11"/>
  <c r="FY178" i="11"/>
  <c r="FY177" i="11"/>
  <c r="FY176" i="11"/>
  <c r="FY175" i="11"/>
  <c r="FY174" i="11"/>
  <c r="FY171" i="11"/>
  <c r="FY170" i="11"/>
  <c r="FY169" i="11"/>
  <c r="FY168" i="11"/>
  <c r="FY167" i="11"/>
  <c r="FY164" i="11"/>
  <c r="FY163" i="11"/>
  <c r="FY162" i="11"/>
  <c r="FY161" i="11"/>
  <c r="FY160" i="11"/>
  <c r="FV154" i="11"/>
  <c r="FV153" i="11"/>
  <c r="FV152" i="11"/>
  <c r="FY150" i="11"/>
  <c r="FY149" i="11"/>
  <c r="FY148" i="11"/>
  <c r="FY147" i="11"/>
  <c r="FY146" i="11"/>
  <c r="FY143" i="11"/>
  <c r="FY142" i="11"/>
  <c r="FY141" i="11"/>
  <c r="FY140" i="11"/>
  <c r="FY139" i="11"/>
  <c r="FY136" i="11"/>
  <c r="FY135" i="11"/>
  <c r="FY134" i="11"/>
  <c r="FY133" i="11"/>
  <c r="FY132" i="11"/>
  <c r="FY129" i="11"/>
  <c r="FY128" i="11"/>
  <c r="FY127" i="11"/>
  <c r="FY126" i="11"/>
  <c r="FY125" i="11"/>
  <c r="FY122" i="11"/>
  <c r="FY121" i="11"/>
  <c r="FY120" i="11"/>
  <c r="FY119" i="11"/>
  <c r="FY118" i="11"/>
  <c r="FY115" i="11"/>
  <c r="FY114" i="11"/>
  <c r="FY113" i="11"/>
  <c r="FY112" i="11"/>
  <c r="FY111" i="11"/>
  <c r="FV105" i="11"/>
  <c r="FV104" i="11"/>
  <c r="FV103" i="11"/>
  <c r="FY101" i="11"/>
  <c r="FY100" i="11"/>
  <c r="FY99" i="11"/>
  <c r="FY98" i="11"/>
  <c r="FY97" i="11"/>
  <c r="FY94" i="11"/>
  <c r="FY93" i="11"/>
  <c r="FY92" i="11"/>
  <c r="FY91" i="11"/>
  <c r="FY90" i="11"/>
  <c r="FY87" i="11"/>
  <c r="FY86" i="11"/>
  <c r="FY85" i="11"/>
  <c r="FY84" i="11"/>
  <c r="FY83" i="11"/>
  <c r="FY80" i="11"/>
  <c r="FY79" i="11"/>
  <c r="FY78" i="11"/>
  <c r="FY77" i="11"/>
  <c r="FY76" i="11"/>
  <c r="FY73" i="11"/>
  <c r="FY72" i="11"/>
  <c r="FY71" i="11"/>
  <c r="FY70" i="11"/>
  <c r="FY69" i="11"/>
  <c r="FY66" i="11"/>
  <c r="FY65" i="11"/>
  <c r="FY64" i="11"/>
  <c r="FY63" i="11"/>
  <c r="FY62" i="11"/>
  <c r="FV56" i="11"/>
  <c r="FV55" i="11"/>
  <c r="FV54" i="11"/>
  <c r="FY52" i="11"/>
  <c r="FY51" i="11"/>
  <c r="FY50" i="11"/>
  <c r="FY49" i="11"/>
  <c r="FY48" i="11"/>
  <c r="FY45" i="11"/>
  <c r="FY44" i="11"/>
  <c r="FY43" i="11"/>
  <c r="FY42" i="11"/>
  <c r="FY41" i="11"/>
  <c r="FY38" i="11"/>
  <c r="FY37" i="11"/>
  <c r="FY36" i="11"/>
  <c r="FY35" i="11"/>
  <c r="FY34" i="11"/>
  <c r="FY31" i="11"/>
  <c r="FY30" i="11"/>
  <c r="FY29" i="11"/>
  <c r="FY28" i="11"/>
  <c r="FY27" i="11"/>
  <c r="FY24" i="11"/>
  <c r="FY23" i="11"/>
  <c r="FY22" i="11"/>
  <c r="FY21" i="11"/>
  <c r="FY20" i="11"/>
  <c r="FY17" i="11"/>
  <c r="FY16" i="11"/>
  <c r="FY15" i="11"/>
  <c r="FY14" i="11"/>
  <c r="FY13" i="11"/>
  <c r="FM252" i="11"/>
  <c r="FM251" i="11"/>
  <c r="FM250" i="11"/>
  <c r="FP248" i="11"/>
  <c r="FP247" i="11"/>
  <c r="FP246" i="11"/>
  <c r="FP245" i="11"/>
  <c r="FP244" i="11"/>
  <c r="FP241" i="11"/>
  <c r="FP240" i="11"/>
  <c r="FP239" i="11"/>
  <c r="FP238" i="11"/>
  <c r="FP237" i="11"/>
  <c r="FP234" i="11"/>
  <c r="FP233" i="11"/>
  <c r="FP232" i="11"/>
  <c r="FP231" i="11"/>
  <c r="FP230" i="11"/>
  <c r="FP227" i="11"/>
  <c r="FP226" i="11"/>
  <c r="FP225" i="11"/>
  <c r="FP224" i="11"/>
  <c r="FP223" i="11"/>
  <c r="FP220" i="11"/>
  <c r="FP219" i="11"/>
  <c r="FP218" i="11"/>
  <c r="FP217" i="11"/>
  <c r="FP216" i="11"/>
  <c r="FP213" i="11"/>
  <c r="FP212" i="11"/>
  <c r="FP211" i="11"/>
  <c r="FP210" i="11"/>
  <c r="FP209" i="11"/>
  <c r="FM203" i="11"/>
  <c r="FM202" i="11"/>
  <c r="FM201" i="11"/>
  <c r="FP199" i="11"/>
  <c r="FP198" i="11"/>
  <c r="FP197" i="11"/>
  <c r="FP196" i="11"/>
  <c r="FP195" i="11"/>
  <c r="FP192" i="11"/>
  <c r="FP191" i="11"/>
  <c r="FP190" i="11"/>
  <c r="FP189" i="11"/>
  <c r="FP188" i="11"/>
  <c r="FP185" i="11"/>
  <c r="FP184" i="11"/>
  <c r="FP183" i="11"/>
  <c r="FP182" i="11"/>
  <c r="FP181" i="11"/>
  <c r="FP178" i="11"/>
  <c r="FP177" i="11"/>
  <c r="FP176" i="11"/>
  <c r="FP175" i="11"/>
  <c r="FP174" i="11"/>
  <c r="FP171" i="11"/>
  <c r="FP170" i="11"/>
  <c r="FP169" i="11"/>
  <c r="FP168" i="11"/>
  <c r="FP167" i="11"/>
  <c r="FP164" i="11"/>
  <c r="FP163" i="11"/>
  <c r="FP162" i="11"/>
  <c r="FP161" i="11"/>
  <c r="FP160" i="11"/>
  <c r="FM154" i="11"/>
  <c r="FM153" i="11"/>
  <c r="FM152" i="11"/>
  <c r="FP150" i="11"/>
  <c r="FP149" i="11"/>
  <c r="FP148" i="11"/>
  <c r="FP147" i="11"/>
  <c r="FP146" i="11"/>
  <c r="FP143" i="11"/>
  <c r="FP142" i="11"/>
  <c r="FP141" i="11"/>
  <c r="FP140" i="11"/>
  <c r="FP139" i="11"/>
  <c r="FP136" i="11"/>
  <c r="FP135" i="11"/>
  <c r="FP134" i="11"/>
  <c r="FP133" i="11"/>
  <c r="FP132" i="11"/>
  <c r="FP129" i="11"/>
  <c r="FP128" i="11"/>
  <c r="FP127" i="11"/>
  <c r="FP126" i="11"/>
  <c r="FP125" i="11"/>
  <c r="FP122" i="11"/>
  <c r="FP121" i="11"/>
  <c r="FP120" i="11"/>
  <c r="FP119" i="11"/>
  <c r="FP118" i="11"/>
  <c r="FP115" i="11"/>
  <c r="FP114" i="11"/>
  <c r="FP113" i="11"/>
  <c r="FP112" i="11"/>
  <c r="FP111" i="11"/>
  <c r="FM105" i="11"/>
  <c r="FM104" i="11"/>
  <c r="FM103" i="11"/>
  <c r="FP101" i="11"/>
  <c r="FP100" i="11"/>
  <c r="FP99" i="11"/>
  <c r="FP98" i="11"/>
  <c r="FP97" i="11"/>
  <c r="FP94" i="11"/>
  <c r="FP93" i="11"/>
  <c r="FP92" i="11"/>
  <c r="FP91" i="11"/>
  <c r="FP90" i="11"/>
  <c r="FP87" i="11"/>
  <c r="FP86" i="11"/>
  <c r="FP85" i="11"/>
  <c r="FP84" i="11"/>
  <c r="FP83" i="11"/>
  <c r="FP80" i="11"/>
  <c r="FP79" i="11"/>
  <c r="FP78" i="11"/>
  <c r="FP77" i="11"/>
  <c r="FP76" i="11"/>
  <c r="FP73" i="11"/>
  <c r="FP72" i="11"/>
  <c r="FP71" i="11"/>
  <c r="FP70" i="11"/>
  <c r="FP69" i="11"/>
  <c r="FP66" i="11"/>
  <c r="FP65" i="11"/>
  <c r="FP64" i="11"/>
  <c r="FP63" i="11"/>
  <c r="FP62" i="11"/>
  <c r="FM56" i="11"/>
  <c r="FM55" i="11"/>
  <c r="FM54" i="11"/>
  <c r="FP52" i="11"/>
  <c r="FP51" i="11"/>
  <c r="FP50" i="11"/>
  <c r="FP49" i="11"/>
  <c r="FP48" i="11"/>
  <c r="FP45" i="11"/>
  <c r="FP44" i="11"/>
  <c r="FP43" i="11"/>
  <c r="FP42" i="11"/>
  <c r="FP41" i="11"/>
  <c r="FP38" i="11"/>
  <c r="FP37" i="11"/>
  <c r="FP36" i="11"/>
  <c r="FP35" i="11"/>
  <c r="FP34" i="11"/>
  <c r="FP31" i="11"/>
  <c r="FP30" i="11"/>
  <c r="FP29" i="11"/>
  <c r="FP28" i="11"/>
  <c r="FP27" i="11"/>
  <c r="FP24" i="11"/>
  <c r="FP23" i="11"/>
  <c r="FP22" i="11"/>
  <c r="FP21" i="11"/>
  <c r="FP20" i="11"/>
  <c r="FP17" i="11"/>
  <c r="FP16" i="11"/>
  <c r="FP15" i="11"/>
  <c r="FP14" i="11"/>
  <c r="FP13" i="11"/>
  <c r="FD252" i="11"/>
  <c r="FD251" i="11"/>
  <c r="FD250" i="11"/>
  <c r="FG248" i="11"/>
  <c r="FG247" i="11"/>
  <c r="FG246" i="11"/>
  <c r="FG245" i="11"/>
  <c r="FG244" i="11"/>
  <c r="FG241" i="11"/>
  <c r="FG240" i="11"/>
  <c r="FG239" i="11"/>
  <c r="FG238" i="11"/>
  <c r="FG237" i="11"/>
  <c r="FG234" i="11"/>
  <c r="FG233" i="11"/>
  <c r="FG232" i="11"/>
  <c r="FG231" i="11"/>
  <c r="FG230" i="11"/>
  <c r="FG227" i="11"/>
  <c r="FG226" i="11"/>
  <c r="FG225" i="11"/>
  <c r="FG224" i="11"/>
  <c r="FG223" i="11"/>
  <c r="FG220" i="11"/>
  <c r="FG219" i="11"/>
  <c r="FG218" i="11"/>
  <c r="FG217" i="11"/>
  <c r="FG216" i="11"/>
  <c r="FG213" i="11"/>
  <c r="FG212" i="11"/>
  <c r="FG211" i="11"/>
  <c r="FG210" i="11"/>
  <c r="FG209" i="11"/>
  <c r="FD203" i="11"/>
  <c r="FD202" i="11"/>
  <c r="FD201" i="11"/>
  <c r="FG199" i="11"/>
  <c r="FG198" i="11"/>
  <c r="FG197" i="11"/>
  <c r="FG196" i="11"/>
  <c r="FG195" i="11"/>
  <c r="FG192" i="11"/>
  <c r="FG191" i="11"/>
  <c r="FG190" i="11"/>
  <c r="FG189" i="11"/>
  <c r="FG188" i="11"/>
  <c r="FG185" i="11"/>
  <c r="FG184" i="11"/>
  <c r="FG183" i="11"/>
  <c r="FG182" i="11"/>
  <c r="FG181" i="11"/>
  <c r="FG178" i="11"/>
  <c r="FG177" i="11"/>
  <c r="FG176" i="11"/>
  <c r="FG175" i="11"/>
  <c r="FG174" i="11"/>
  <c r="FG171" i="11"/>
  <c r="FG170" i="11"/>
  <c r="FG169" i="11"/>
  <c r="FG168" i="11"/>
  <c r="FG167" i="11"/>
  <c r="FG164" i="11"/>
  <c r="FG163" i="11"/>
  <c r="FG162" i="11"/>
  <c r="FG161" i="11"/>
  <c r="FG160" i="11"/>
  <c r="FD154" i="11"/>
  <c r="FD153" i="11"/>
  <c r="FD152" i="11"/>
  <c r="FG150" i="11"/>
  <c r="FG149" i="11"/>
  <c r="FG148" i="11"/>
  <c r="FG147" i="11"/>
  <c r="FG146" i="11"/>
  <c r="FG143" i="11"/>
  <c r="FG142" i="11"/>
  <c r="FG141" i="11"/>
  <c r="FG140" i="11"/>
  <c r="FG139" i="11"/>
  <c r="FG136" i="11"/>
  <c r="FG135" i="11"/>
  <c r="FG134" i="11"/>
  <c r="FG133" i="11"/>
  <c r="FG132" i="11"/>
  <c r="FG129" i="11"/>
  <c r="FG128" i="11"/>
  <c r="FG127" i="11"/>
  <c r="FG126" i="11"/>
  <c r="FG125" i="11"/>
  <c r="FG122" i="11"/>
  <c r="FG121" i="11"/>
  <c r="FG120" i="11"/>
  <c r="FG119" i="11"/>
  <c r="FG118" i="11"/>
  <c r="FG115" i="11"/>
  <c r="FG114" i="11"/>
  <c r="FG113" i="11"/>
  <c r="FG112" i="11"/>
  <c r="FG111" i="11"/>
  <c r="FD105" i="11"/>
  <c r="FD104" i="11"/>
  <c r="FD103" i="11"/>
  <c r="FG101" i="11"/>
  <c r="FG100" i="11"/>
  <c r="FG99" i="11"/>
  <c r="FG98" i="11"/>
  <c r="FG97" i="11"/>
  <c r="FG94" i="11"/>
  <c r="FG93" i="11"/>
  <c r="FG92" i="11"/>
  <c r="FG91" i="11"/>
  <c r="FG90" i="11"/>
  <c r="FG87" i="11"/>
  <c r="FG86" i="11"/>
  <c r="FG85" i="11"/>
  <c r="FG84" i="11"/>
  <c r="FG83" i="11"/>
  <c r="FG80" i="11"/>
  <c r="FG79" i="11"/>
  <c r="FG78" i="11"/>
  <c r="FG77" i="11"/>
  <c r="FG76" i="11"/>
  <c r="FG73" i="11"/>
  <c r="FG72" i="11"/>
  <c r="FG71" i="11"/>
  <c r="FG70" i="11"/>
  <c r="FG69" i="11"/>
  <c r="FG66" i="11"/>
  <c r="FG65" i="11"/>
  <c r="FG64" i="11"/>
  <c r="FG63" i="11"/>
  <c r="FG62" i="11"/>
  <c r="FD56" i="11"/>
  <c r="FD55" i="11"/>
  <c r="FD54" i="11"/>
  <c r="FG52" i="11"/>
  <c r="FG51" i="11"/>
  <c r="FG50" i="11"/>
  <c r="FG49" i="11"/>
  <c r="FG48" i="11"/>
  <c r="FG45" i="11"/>
  <c r="FG44" i="11"/>
  <c r="FG43" i="11"/>
  <c r="FG42" i="11"/>
  <c r="FG41" i="11"/>
  <c r="FG38" i="11"/>
  <c r="FG37" i="11"/>
  <c r="FG36" i="11"/>
  <c r="FG35" i="11"/>
  <c r="FG34" i="11"/>
  <c r="FG31" i="11"/>
  <c r="FG30" i="11"/>
  <c r="FG29" i="11"/>
  <c r="FG28" i="11"/>
  <c r="FG27" i="11"/>
  <c r="FG24" i="11"/>
  <c r="FG23" i="11"/>
  <c r="FG22" i="11"/>
  <c r="FG21" i="11"/>
  <c r="FG20" i="11"/>
  <c r="FG17" i="11"/>
  <c r="FG16" i="11"/>
  <c r="FG15" i="11"/>
  <c r="FG14" i="11"/>
  <c r="FG13" i="11"/>
  <c r="EU252" i="11"/>
  <c r="EU251" i="11"/>
  <c r="EU250" i="11"/>
  <c r="EX248" i="11"/>
  <c r="EX247" i="11"/>
  <c r="EX246" i="11"/>
  <c r="EX245" i="11"/>
  <c r="EX244" i="11"/>
  <c r="EX241" i="11"/>
  <c r="EX240" i="11"/>
  <c r="EX239" i="11"/>
  <c r="EX238" i="11"/>
  <c r="EX237" i="11"/>
  <c r="EX234" i="11"/>
  <c r="EX233" i="11"/>
  <c r="EX232" i="11"/>
  <c r="EX231" i="11"/>
  <c r="EX230" i="11"/>
  <c r="EX227" i="11"/>
  <c r="EX226" i="11"/>
  <c r="EX225" i="11"/>
  <c r="EX224" i="11"/>
  <c r="EX223" i="11"/>
  <c r="EX220" i="11"/>
  <c r="EX219" i="11"/>
  <c r="EX218" i="11"/>
  <c r="EX217" i="11"/>
  <c r="EX216" i="11"/>
  <c r="EX213" i="11"/>
  <c r="EX212" i="11"/>
  <c r="EX211" i="11"/>
  <c r="EX210" i="11"/>
  <c r="EX209" i="11"/>
  <c r="EU203" i="11"/>
  <c r="EU202" i="11"/>
  <c r="EU201" i="11"/>
  <c r="EX199" i="11"/>
  <c r="EX198" i="11"/>
  <c r="EX197" i="11"/>
  <c r="EX196" i="11"/>
  <c r="EX195" i="11"/>
  <c r="EX192" i="11"/>
  <c r="EX191" i="11"/>
  <c r="EX190" i="11"/>
  <c r="EX189" i="11"/>
  <c r="EX188" i="11"/>
  <c r="EX185" i="11"/>
  <c r="EX184" i="11"/>
  <c r="EX183" i="11"/>
  <c r="EX182" i="11"/>
  <c r="EX181" i="11"/>
  <c r="EX178" i="11"/>
  <c r="EX177" i="11"/>
  <c r="EX176" i="11"/>
  <c r="EX175" i="11"/>
  <c r="EX174" i="11"/>
  <c r="EX171" i="11"/>
  <c r="EX170" i="11"/>
  <c r="EX169" i="11"/>
  <c r="EX168" i="11"/>
  <c r="EX167" i="11"/>
  <c r="EX164" i="11"/>
  <c r="EX163" i="11"/>
  <c r="EX162" i="11"/>
  <c r="EX161" i="11"/>
  <c r="EX160" i="11"/>
  <c r="EU154" i="11"/>
  <c r="EU153" i="11"/>
  <c r="EU152" i="11"/>
  <c r="EX150" i="11"/>
  <c r="EX149" i="11"/>
  <c r="EX148" i="11"/>
  <c r="EX147" i="11"/>
  <c r="EX146" i="11"/>
  <c r="EX143" i="11"/>
  <c r="EX142" i="11"/>
  <c r="EX141" i="11"/>
  <c r="EX140" i="11"/>
  <c r="EX139" i="11"/>
  <c r="EX136" i="11"/>
  <c r="EX135" i="11"/>
  <c r="EX134" i="11"/>
  <c r="EX133" i="11"/>
  <c r="EX132" i="11"/>
  <c r="EX129" i="11"/>
  <c r="EX128" i="11"/>
  <c r="EX127" i="11"/>
  <c r="EX126" i="11"/>
  <c r="EX125" i="11"/>
  <c r="EX122" i="11"/>
  <c r="EX121" i="11"/>
  <c r="EX120" i="11"/>
  <c r="EX119" i="11"/>
  <c r="EX118" i="11"/>
  <c r="EX115" i="11"/>
  <c r="EX114" i="11"/>
  <c r="EX113" i="11"/>
  <c r="EX112" i="11"/>
  <c r="EX111" i="11"/>
  <c r="EU105" i="11"/>
  <c r="EU104" i="11"/>
  <c r="EU103" i="11"/>
  <c r="EX101" i="11"/>
  <c r="EX100" i="11"/>
  <c r="EX99" i="11"/>
  <c r="EX98" i="11"/>
  <c r="EX97" i="11"/>
  <c r="EX94" i="11"/>
  <c r="EX93" i="11"/>
  <c r="EX92" i="11"/>
  <c r="EX91" i="11"/>
  <c r="EX90" i="11"/>
  <c r="EX87" i="11"/>
  <c r="EX86" i="11"/>
  <c r="EX85" i="11"/>
  <c r="EX84" i="11"/>
  <c r="EX83" i="11"/>
  <c r="EX80" i="11"/>
  <c r="EX79" i="11"/>
  <c r="EX78" i="11"/>
  <c r="EX77" i="11"/>
  <c r="EX76" i="11"/>
  <c r="EX73" i="11"/>
  <c r="EX72" i="11"/>
  <c r="EX71" i="11"/>
  <c r="EX70" i="11"/>
  <c r="EX69" i="11"/>
  <c r="EX66" i="11"/>
  <c r="EX65" i="11"/>
  <c r="EX64" i="11"/>
  <c r="EX63" i="11"/>
  <c r="EX62" i="11"/>
  <c r="EU56" i="11"/>
  <c r="EU55" i="11"/>
  <c r="EU54" i="11"/>
  <c r="EX52" i="11"/>
  <c r="EX51" i="11"/>
  <c r="EX50" i="11"/>
  <c r="EX49" i="11"/>
  <c r="EX48" i="11"/>
  <c r="EX45" i="11"/>
  <c r="EX44" i="11"/>
  <c r="EX43" i="11"/>
  <c r="EX42" i="11"/>
  <c r="EX41" i="11"/>
  <c r="EX38" i="11"/>
  <c r="EX37" i="11"/>
  <c r="EX36" i="11"/>
  <c r="EX35" i="11"/>
  <c r="EX34" i="11"/>
  <c r="EX31" i="11"/>
  <c r="EX30" i="11"/>
  <c r="EX29" i="11"/>
  <c r="EX28" i="11"/>
  <c r="EX27" i="11"/>
  <c r="EX24" i="11"/>
  <c r="EX23" i="11"/>
  <c r="EX22" i="11"/>
  <c r="EX21" i="11"/>
  <c r="EX20" i="11"/>
  <c r="EX17" i="11"/>
  <c r="EX16" i="11"/>
  <c r="EX15" i="11"/>
  <c r="EX14" i="11"/>
  <c r="EX13" i="11"/>
  <c r="EL252" i="11"/>
  <c r="EL251" i="11"/>
  <c r="EL250" i="11"/>
  <c r="EO248" i="11"/>
  <c r="EO247" i="11"/>
  <c r="EO246" i="11"/>
  <c r="EO245" i="11"/>
  <c r="EO244" i="11"/>
  <c r="EO241" i="11"/>
  <c r="EO240" i="11"/>
  <c r="EO239" i="11"/>
  <c r="EO238" i="11"/>
  <c r="EO237" i="11"/>
  <c r="EO234" i="11"/>
  <c r="EO233" i="11"/>
  <c r="EO232" i="11"/>
  <c r="EO231" i="11"/>
  <c r="EO230" i="11"/>
  <c r="EO227" i="11"/>
  <c r="EO226" i="11"/>
  <c r="EO225" i="11"/>
  <c r="EO224" i="11"/>
  <c r="EO223" i="11"/>
  <c r="EO220" i="11"/>
  <c r="EO219" i="11"/>
  <c r="EO218" i="11"/>
  <c r="EO217" i="11"/>
  <c r="EO216" i="11"/>
  <c r="EO213" i="11"/>
  <c r="EO212" i="11"/>
  <c r="EO211" i="11"/>
  <c r="EO210" i="11"/>
  <c r="EO209" i="11"/>
  <c r="EL203" i="11"/>
  <c r="EL202" i="11"/>
  <c r="EL201" i="11"/>
  <c r="EO199" i="11"/>
  <c r="EO198" i="11"/>
  <c r="EO197" i="11"/>
  <c r="EO196" i="11"/>
  <c r="EO195" i="11"/>
  <c r="EO192" i="11"/>
  <c r="EO191" i="11"/>
  <c r="EO190" i="11"/>
  <c r="EO189" i="11"/>
  <c r="EO188" i="11"/>
  <c r="EO185" i="11"/>
  <c r="EO184" i="11"/>
  <c r="EO183" i="11"/>
  <c r="EO182" i="11"/>
  <c r="EO181" i="11"/>
  <c r="EO178" i="11"/>
  <c r="EO177" i="11"/>
  <c r="EO176" i="11"/>
  <c r="EO175" i="11"/>
  <c r="EO174" i="11"/>
  <c r="EO171" i="11"/>
  <c r="EO170" i="11"/>
  <c r="EO169" i="11"/>
  <c r="EO168" i="11"/>
  <c r="EO167" i="11"/>
  <c r="EO164" i="11"/>
  <c r="EO163" i="11"/>
  <c r="EO162" i="11"/>
  <c r="EO161" i="11"/>
  <c r="EO160" i="11"/>
  <c r="EL154" i="11"/>
  <c r="EL153" i="11"/>
  <c r="EL152" i="11"/>
  <c r="EO150" i="11"/>
  <c r="EO149" i="11"/>
  <c r="EO148" i="11"/>
  <c r="EO147" i="11"/>
  <c r="EO146" i="11"/>
  <c r="EO143" i="11"/>
  <c r="EO142" i="11"/>
  <c r="EO141" i="11"/>
  <c r="EO140" i="11"/>
  <c r="EO139" i="11"/>
  <c r="EO136" i="11"/>
  <c r="EO135" i="11"/>
  <c r="EO134" i="11"/>
  <c r="EO133" i="11"/>
  <c r="EO132" i="11"/>
  <c r="EO129" i="11"/>
  <c r="EO128" i="11"/>
  <c r="EO127" i="11"/>
  <c r="EO126" i="11"/>
  <c r="EO125" i="11"/>
  <c r="EO122" i="11"/>
  <c r="EO121" i="11"/>
  <c r="EO120" i="11"/>
  <c r="EO119" i="11"/>
  <c r="EO118" i="11"/>
  <c r="EO115" i="11"/>
  <c r="EO114" i="11"/>
  <c r="EO113" i="11"/>
  <c r="EO112" i="11"/>
  <c r="EO111" i="11"/>
  <c r="EL105" i="11"/>
  <c r="EL104" i="11"/>
  <c r="EL103" i="11"/>
  <c r="EO101" i="11"/>
  <c r="EO100" i="11"/>
  <c r="EO99" i="11"/>
  <c r="EO98" i="11"/>
  <c r="EO97" i="11"/>
  <c r="EO94" i="11"/>
  <c r="EO93" i="11"/>
  <c r="EO92" i="11"/>
  <c r="EO91" i="11"/>
  <c r="EO90" i="11"/>
  <c r="EO87" i="11"/>
  <c r="EO86" i="11"/>
  <c r="EO85" i="11"/>
  <c r="EO84" i="11"/>
  <c r="EO83" i="11"/>
  <c r="EO80" i="11"/>
  <c r="EO79" i="11"/>
  <c r="EO78" i="11"/>
  <c r="EO77" i="11"/>
  <c r="EO76" i="11"/>
  <c r="EO73" i="11"/>
  <c r="EO72" i="11"/>
  <c r="EO71" i="11"/>
  <c r="EO70" i="11"/>
  <c r="EO69" i="11"/>
  <c r="EO66" i="11"/>
  <c r="EO65" i="11"/>
  <c r="EO64" i="11"/>
  <c r="EO63" i="11"/>
  <c r="EO62" i="11"/>
  <c r="EL56" i="11"/>
  <c r="EL55" i="11"/>
  <c r="EL54" i="11"/>
  <c r="EO52" i="11"/>
  <c r="EO51" i="11"/>
  <c r="EO50" i="11"/>
  <c r="EO49" i="11"/>
  <c r="EO48" i="11"/>
  <c r="EO45" i="11"/>
  <c r="EO44" i="11"/>
  <c r="EO43" i="11"/>
  <c r="EO42" i="11"/>
  <c r="EO41" i="11"/>
  <c r="EO38" i="11"/>
  <c r="EO37" i="11"/>
  <c r="EO36" i="11"/>
  <c r="EO35" i="11"/>
  <c r="EO34" i="11"/>
  <c r="EO31" i="11"/>
  <c r="EO30" i="11"/>
  <c r="EO29" i="11"/>
  <c r="EO28" i="11"/>
  <c r="EO27" i="11"/>
  <c r="EO24" i="11"/>
  <c r="EO23" i="11"/>
  <c r="EO22" i="11"/>
  <c r="EO21" i="11"/>
  <c r="EO20" i="11"/>
  <c r="EO17" i="11"/>
  <c r="EO16" i="11"/>
  <c r="EO15" i="11"/>
  <c r="EO14" i="11"/>
  <c r="EO13" i="11"/>
  <c r="EC252" i="11"/>
  <c r="EC251" i="11"/>
  <c r="EC250" i="11"/>
  <c r="EF248" i="11"/>
  <c r="EF247" i="11"/>
  <c r="EF246" i="11"/>
  <c r="EF245" i="11"/>
  <c r="EF244" i="11"/>
  <c r="EF241" i="11"/>
  <c r="EF240" i="11"/>
  <c r="EF239" i="11"/>
  <c r="EF238" i="11"/>
  <c r="EF237" i="11"/>
  <c r="EF234" i="11"/>
  <c r="EF233" i="11"/>
  <c r="EF232" i="11"/>
  <c r="EF231" i="11"/>
  <c r="EF230" i="11"/>
  <c r="EF227" i="11"/>
  <c r="EF226" i="11"/>
  <c r="EF225" i="11"/>
  <c r="EF224" i="11"/>
  <c r="EF223" i="11"/>
  <c r="EF220" i="11"/>
  <c r="EF219" i="11"/>
  <c r="EF218" i="11"/>
  <c r="EF217" i="11"/>
  <c r="EF216" i="11"/>
  <c r="EF213" i="11"/>
  <c r="EF212" i="11"/>
  <c r="EF211" i="11"/>
  <c r="EF210" i="11"/>
  <c r="EF209" i="11"/>
  <c r="EC203" i="11"/>
  <c r="EC202" i="11"/>
  <c r="EC201" i="11"/>
  <c r="EF199" i="11"/>
  <c r="EF198" i="11"/>
  <c r="EF197" i="11"/>
  <c r="EF196" i="11"/>
  <c r="EF195" i="11"/>
  <c r="EF192" i="11"/>
  <c r="EF191" i="11"/>
  <c r="EF190" i="11"/>
  <c r="EF189" i="11"/>
  <c r="EF188" i="11"/>
  <c r="EF185" i="11"/>
  <c r="EF184" i="11"/>
  <c r="EF183" i="11"/>
  <c r="EF182" i="11"/>
  <c r="EF181" i="11"/>
  <c r="EF178" i="11"/>
  <c r="EF177" i="11"/>
  <c r="EF176" i="11"/>
  <c r="EF175" i="11"/>
  <c r="EF174" i="11"/>
  <c r="EF171" i="11"/>
  <c r="EF170" i="11"/>
  <c r="EF169" i="11"/>
  <c r="EF168" i="11"/>
  <c r="EF167" i="11"/>
  <c r="EF164" i="11"/>
  <c r="EF163" i="11"/>
  <c r="EF162" i="11"/>
  <c r="EF161" i="11"/>
  <c r="EF160" i="11"/>
  <c r="EC154" i="11"/>
  <c r="EC153" i="11"/>
  <c r="EC152" i="11"/>
  <c r="EF150" i="11"/>
  <c r="EF149" i="11"/>
  <c r="EF148" i="11"/>
  <c r="EF147" i="11"/>
  <c r="EF146" i="11"/>
  <c r="EF143" i="11"/>
  <c r="EF142" i="11"/>
  <c r="EF141" i="11"/>
  <c r="EF140" i="11"/>
  <c r="EF139" i="11"/>
  <c r="EF136" i="11"/>
  <c r="EF135" i="11"/>
  <c r="EF134" i="11"/>
  <c r="EF133" i="11"/>
  <c r="EF132" i="11"/>
  <c r="EF129" i="11"/>
  <c r="EF128" i="11"/>
  <c r="EF127" i="11"/>
  <c r="EF126" i="11"/>
  <c r="EF125" i="11"/>
  <c r="EF122" i="11"/>
  <c r="EF121" i="11"/>
  <c r="EF120" i="11"/>
  <c r="EF119" i="11"/>
  <c r="EF118" i="11"/>
  <c r="EF115" i="11"/>
  <c r="EF114" i="11"/>
  <c r="EF113" i="11"/>
  <c r="EF112" i="11"/>
  <c r="EF111" i="11"/>
  <c r="EC105" i="11"/>
  <c r="EC104" i="11"/>
  <c r="EC103" i="11"/>
  <c r="EF101" i="11"/>
  <c r="EF100" i="11"/>
  <c r="EF99" i="11"/>
  <c r="EF98" i="11"/>
  <c r="EF97" i="11"/>
  <c r="EF94" i="11"/>
  <c r="EF93" i="11"/>
  <c r="EF92" i="11"/>
  <c r="EF91" i="11"/>
  <c r="EF90" i="11"/>
  <c r="EF87" i="11"/>
  <c r="EF86" i="11"/>
  <c r="EF85" i="11"/>
  <c r="EF84" i="11"/>
  <c r="EF83" i="11"/>
  <c r="EF80" i="11"/>
  <c r="EF79" i="11"/>
  <c r="EF78" i="11"/>
  <c r="EF77" i="11"/>
  <c r="EF76" i="11"/>
  <c r="EF73" i="11"/>
  <c r="EF72" i="11"/>
  <c r="EF71" i="11"/>
  <c r="EF70" i="11"/>
  <c r="EF69" i="11"/>
  <c r="EF66" i="11"/>
  <c r="EF65" i="11"/>
  <c r="EF64" i="11"/>
  <c r="EF63" i="11"/>
  <c r="EF62" i="11"/>
  <c r="EC56" i="11"/>
  <c r="EC55" i="11"/>
  <c r="EC54" i="11"/>
  <c r="EF52" i="11"/>
  <c r="EF51" i="11"/>
  <c r="EF50" i="11"/>
  <c r="EF49" i="11"/>
  <c r="EF48" i="11"/>
  <c r="EF45" i="11"/>
  <c r="EF44" i="11"/>
  <c r="EF43" i="11"/>
  <c r="EF42" i="11"/>
  <c r="EF41" i="11"/>
  <c r="EF38" i="11"/>
  <c r="EF37" i="11"/>
  <c r="EF36" i="11"/>
  <c r="EF35" i="11"/>
  <c r="EF34" i="11"/>
  <c r="EF31" i="11"/>
  <c r="EF30" i="11"/>
  <c r="EF29" i="11"/>
  <c r="EF28" i="11"/>
  <c r="EF27" i="11"/>
  <c r="EF24" i="11"/>
  <c r="EF23" i="11"/>
  <c r="EF22" i="11"/>
  <c r="EF21" i="11"/>
  <c r="EF20" i="11"/>
  <c r="EF17" i="11"/>
  <c r="EF16" i="11"/>
  <c r="EF15" i="11"/>
  <c r="EF14" i="11"/>
  <c r="EF13" i="11"/>
  <c r="DT252" i="11"/>
  <c r="DT251" i="11"/>
  <c r="DT250" i="11"/>
  <c r="DW248" i="11"/>
  <c r="DW247" i="11"/>
  <c r="DW246" i="11"/>
  <c r="DW245" i="11"/>
  <c r="DW244" i="11"/>
  <c r="DW241" i="11"/>
  <c r="DW240" i="11"/>
  <c r="DW239" i="11"/>
  <c r="DW238" i="11"/>
  <c r="DW237" i="11"/>
  <c r="DW234" i="11"/>
  <c r="DW233" i="11"/>
  <c r="DW232" i="11"/>
  <c r="DW231" i="11"/>
  <c r="DW230" i="11"/>
  <c r="DW227" i="11"/>
  <c r="DW226" i="11"/>
  <c r="DW225" i="11"/>
  <c r="DW224" i="11"/>
  <c r="DW223" i="11"/>
  <c r="DW220" i="11"/>
  <c r="DW219" i="11"/>
  <c r="DW218" i="11"/>
  <c r="DW217" i="11"/>
  <c r="DW216" i="11"/>
  <c r="DW213" i="11"/>
  <c r="DW212" i="11"/>
  <c r="DW211" i="11"/>
  <c r="DW210" i="11"/>
  <c r="DW209" i="11"/>
  <c r="DT203" i="11"/>
  <c r="DT202" i="11"/>
  <c r="DT201" i="11"/>
  <c r="DW199" i="11"/>
  <c r="DW198" i="11"/>
  <c r="DW197" i="11"/>
  <c r="DW196" i="11"/>
  <c r="DW195" i="11"/>
  <c r="DW192" i="11"/>
  <c r="DW191" i="11"/>
  <c r="DW190" i="11"/>
  <c r="DW189" i="11"/>
  <c r="DW188" i="11"/>
  <c r="DW185" i="11"/>
  <c r="DW184" i="11"/>
  <c r="DW183" i="11"/>
  <c r="DW182" i="11"/>
  <c r="DW181" i="11"/>
  <c r="DW178" i="11"/>
  <c r="DW177" i="11"/>
  <c r="DW176" i="11"/>
  <c r="DW175" i="11"/>
  <c r="DW174" i="11"/>
  <c r="DW171" i="11"/>
  <c r="DW170" i="11"/>
  <c r="DW169" i="11"/>
  <c r="DW168" i="11"/>
  <c r="DW167" i="11"/>
  <c r="DW164" i="11"/>
  <c r="DW163" i="11"/>
  <c r="DW162" i="11"/>
  <c r="DW161" i="11"/>
  <c r="DW160" i="11"/>
  <c r="DT154" i="11"/>
  <c r="DT153" i="11"/>
  <c r="DT152" i="11"/>
  <c r="DW150" i="11"/>
  <c r="DW149" i="11"/>
  <c r="DW148" i="11"/>
  <c r="DW147" i="11"/>
  <c r="DW146" i="11"/>
  <c r="DW143" i="11"/>
  <c r="DW142" i="11"/>
  <c r="DW141" i="11"/>
  <c r="DW140" i="11"/>
  <c r="DW139" i="11"/>
  <c r="DW136" i="11"/>
  <c r="DW135" i="11"/>
  <c r="DW134" i="11"/>
  <c r="DW133" i="11"/>
  <c r="DW132" i="11"/>
  <c r="DW129" i="11"/>
  <c r="DW128" i="11"/>
  <c r="DW127" i="11"/>
  <c r="DW126" i="11"/>
  <c r="DW125" i="11"/>
  <c r="DW122" i="11"/>
  <c r="DW121" i="11"/>
  <c r="DW120" i="11"/>
  <c r="DW119" i="11"/>
  <c r="DW118" i="11"/>
  <c r="DW115" i="11"/>
  <c r="DW114" i="11"/>
  <c r="DW113" i="11"/>
  <c r="DW112" i="11"/>
  <c r="DW111" i="11"/>
  <c r="DT105" i="11"/>
  <c r="DT104" i="11"/>
  <c r="DT103" i="11"/>
  <c r="DW101" i="11"/>
  <c r="DW100" i="11"/>
  <c r="DW99" i="11"/>
  <c r="DW98" i="11"/>
  <c r="DW97" i="11"/>
  <c r="DW94" i="11"/>
  <c r="DW93" i="11"/>
  <c r="DW92" i="11"/>
  <c r="DW91" i="11"/>
  <c r="DW90" i="11"/>
  <c r="DW87" i="11"/>
  <c r="DW86" i="11"/>
  <c r="DW85" i="11"/>
  <c r="DW84" i="11"/>
  <c r="DW83" i="11"/>
  <c r="DW80" i="11"/>
  <c r="DW79" i="11"/>
  <c r="DW78" i="11"/>
  <c r="DW77" i="11"/>
  <c r="DW76" i="11"/>
  <c r="DW73" i="11"/>
  <c r="DW72" i="11"/>
  <c r="DW71" i="11"/>
  <c r="DW70" i="11"/>
  <c r="DW69" i="11"/>
  <c r="DW66" i="11"/>
  <c r="DW65" i="11"/>
  <c r="DW64" i="11"/>
  <c r="DW63" i="11"/>
  <c r="DW62" i="11"/>
  <c r="DT56" i="11"/>
  <c r="DT55" i="11"/>
  <c r="DT54" i="11"/>
  <c r="DW52" i="11"/>
  <c r="DW51" i="11"/>
  <c r="DW50" i="11"/>
  <c r="DW49" i="11"/>
  <c r="DW48" i="11"/>
  <c r="DW45" i="11"/>
  <c r="DW44" i="11"/>
  <c r="DW43" i="11"/>
  <c r="DW42" i="11"/>
  <c r="DW41" i="11"/>
  <c r="DW38" i="11"/>
  <c r="DW37" i="11"/>
  <c r="DW36" i="11"/>
  <c r="DW35" i="11"/>
  <c r="DW34" i="11"/>
  <c r="DW31" i="11"/>
  <c r="DW30" i="11"/>
  <c r="DW29" i="11"/>
  <c r="DW28" i="11"/>
  <c r="DW27" i="11"/>
  <c r="DW24" i="11"/>
  <c r="DW23" i="11"/>
  <c r="DW22" i="11"/>
  <c r="DW21" i="11"/>
  <c r="DW20" i="11"/>
  <c r="DW17" i="11"/>
  <c r="DW16" i="11"/>
  <c r="DW15" i="11"/>
  <c r="DW14" i="11"/>
  <c r="DW13" i="11"/>
  <c r="DK252" i="11"/>
  <c r="DK251" i="11"/>
  <c r="DK250" i="11"/>
  <c r="DN248" i="11"/>
  <c r="DN247" i="11"/>
  <c r="DN246" i="11"/>
  <c r="DN245" i="11"/>
  <c r="DN244" i="11"/>
  <c r="DN241" i="11"/>
  <c r="DN240" i="11"/>
  <c r="DN239" i="11"/>
  <c r="DN238" i="11"/>
  <c r="DN237" i="11"/>
  <c r="DN234" i="11"/>
  <c r="DN233" i="11"/>
  <c r="DN232" i="11"/>
  <c r="DN231" i="11"/>
  <c r="DN230" i="11"/>
  <c r="DN227" i="11"/>
  <c r="DN226" i="11"/>
  <c r="DN225" i="11"/>
  <c r="DN224" i="11"/>
  <c r="DN223" i="11"/>
  <c r="DN220" i="11"/>
  <c r="DN219" i="11"/>
  <c r="DN218" i="11"/>
  <c r="DN217" i="11"/>
  <c r="DN216" i="11"/>
  <c r="DN213" i="11"/>
  <c r="DN212" i="11"/>
  <c r="DN211" i="11"/>
  <c r="DN210" i="11"/>
  <c r="DN209" i="11"/>
  <c r="DK203" i="11"/>
  <c r="DK202" i="11"/>
  <c r="DK201" i="11"/>
  <c r="DN199" i="11"/>
  <c r="DN198" i="11"/>
  <c r="DN197" i="11"/>
  <c r="DN196" i="11"/>
  <c r="DN195" i="11"/>
  <c r="DN192" i="11"/>
  <c r="DN191" i="11"/>
  <c r="DN190" i="11"/>
  <c r="DN189" i="11"/>
  <c r="DN188" i="11"/>
  <c r="DN185" i="11"/>
  <c r="DN184" i="11"/>
  <c r="DN183" i="11"/>
  <c r="DN182" i="11"/>
  <c r="DN181" i="11"/>
  <c r="DN178" i="11"/>
  <c r="DN177" i="11"/>
  <c r="DN176" i="11"/>
  <c r="DN175" i="11"/>
  <c r="DN174" i="11"/>
  <c r="DN171" i="11"/>
  <c r="DN170" i="11"/>
  <c r="DN169" i="11"/>
  <c r="DN168" i="11"/>
  <c r="DN167" i="11"/>
  <c r="DN164" i="11"/>
  <c r="DN163" i="11"/>
  <c r="DN162" i="11"/>
  <c r="DN161" i="11"/>
  <c r="DN160" i="11"/>
  <c r="DK154" i="11"/>
  <c r="DK153" i="11"/>
  <c r="DK152" i="11"/>
  <c r="DN150" i="11"/>
  <c r="DN149" i="11"/>
  <c r="DN148" i="11"/>
  <c r="DN147" i="11"/>
  <c r="DN146" i="11"/>
  <c r="DN143" i="11"/>
  <c r="DN142" i="11"/>
  <c r="DN141" i="11"/>
  <c r="DN140" i="11"/>
  <c r="DN139" i="11"/>
  <c r="DN136" i="11"/>
  <c r="DN135" i="11"/>
  <c r="DN134" i="11"/>
  <c r="DN133" i="11"/>
  <c r="DN132" i="11"/>
  <c r="DN129" i="11"/>
  <c r="DN128" i="11"/>
  <c r="DN127" i="11"/>
  <c r="DN126" i="11"/>
  <c r="DN125" i="11"/>
  <c r="DN122" i="11"/>
  <c r="DN121" i="11"/>
  <c r="DN120" i="11"/>
  <c r="DN119" i="11"/>
  <c r="DN118" i="11"/>
  <c r="DN115" i="11"/>
  <c r="DN114" i="11"/>
  <c r="DN113" i="11"/>
  <c r="DN112" i="11"/>
  <c r="DN111" i="11"/>
  <c r="DK105" i="11"/>
  <c r="DK104" i="11"/>
  <c r="DK103" i="11"/>
  <c r="DN101" i="11"/>
  <c r="DN100" i="11"/>
  <c r="DN99" i="11"/>
  <c r="DN98" i="11"/>
  <c r="DN97" i="11"/>
  <c r="DN94" i="11"/>
  <c r="DN93" i="11"/>
  <c r="DN92" i="11"/>
  <c r="DN91" i="11"/>
  <c r="DN90" i="11"/>
  <c r="DN87" i="11"/>
  <c r="DN86" i="11"/>
  <c r="DN85" i="11"/>
  <c r="DN84" i="11"/>
  <c r="DN83" i="11"/>
  <c r="DN80" i="11"/>
  <c r="DN79" i="11"/>
  <c r="DN78" i="11"/>
  <c r="DN77" i="11"/>
  <c r="DN76" i="11"/>
  <c r="DN73" i="11"/>
  <c r="DN72" i="11"/>
  <c r="DN71" i="11"/>
  <c r="DN70" i="11"/>
  <c r="DN69" i="11"/>
  <c r="DN66" i="11"/>
  <c r="DN65" i="11"/>
  <c r="DN64" i="11"/>
  <c r="DN63" i="11"/>
  <c r="DN62" i="11"/>
  <c r="DK56" i="11"/>
  <c r="DK55" i="11"/>
  <c r="DK54" i="11"/>
  <c r="DN52" i="11"/>
  <c r="DN51" i="11"/>
  <c r="DN50" i="11"/>
  <c r="DN49" i="11"/>
  <c r="DN48" i="11"/>
  <c r="DN45" i="11"/>
  <c r="DN44" i="11"/>
  <c r="DN43" i="11"/>
  <c r="DN42" i="11"/>
  <c r="DN41" i="11"/>
  <c r="DN38" i="11"/>
  <c r="DN37" i="11"/>
  <c r="DN36" i="11"/>
  <c r="DN35" i="11"/>
  <c r="DN34" i="11"/>
  <c r="DN31" i="11"/>
  <c r="DN30" i="11"/>
  <c r="DN29" i="11"/>
  <c r="DN28" i="11"/>
  <c r="DN27" i="11"/>
  <c r="DN24" i="11"/>
  <c r="DN23" i="11"/>
  <c r="DN22" i="11"/>
  <c r="DN21" i="11"/>
  <c r="DN20" i="11"/>
  <c r="DN17" i="11"/>
  <c r="DN16" i="11"/>
  <c r="DN15" i="11"/>
  <c r="DN14" i="11"/>
  <c r="DN13" i="11"/>
  <c r="DB252" i="11"/>
  <c r="DB251" i="11"/>
  <c r="DB250" i="11"/>
  <c r="DE248" i="11"/>
  <c r="DE247" i="11"/>
  <c r="DE246" i="11"/>
  <c r="DE245" i="11"/>
  <c r="DE244" i="11"/>
  <c r="DE241" i="11"/>
  <c r="DE240" i="11"/>
  <c r="DE239" i="11"/>
  <c r="DE238" i="11"/>
  <c r="DE237" i="11"/>
  <c r="DE234" i="11"/>
  <c r="DE233" i="11"/>
  <c r="DE232" i="11"/>
  <c r="DE231" i="11"/>
  <c r="DE230" i="11"/>
  <c r="DE227" i="11"/>
  <c r="DE226" i="11"/>
  <c r="DE225" i="11"/>
  <c r="DE224" i="11"/>
  <c r="DE223" i="11"/>
  <c r="DE220" i="11"/>
  <c r="DE219" i="11"/>
  <c r="DE218" i="11"/>
  <c r="DE217" i="11"/>
  <c r="DE216" i="11"/>
  <c r="DE213" i="11"/>
  <c r="DE212" i="11"/>
  <c r="DE211" i="11"/>
  <c r="DE210" i="11"/>
  <c r="DE209" i="11"/>
  <c r="DB203" i="11"/>
  <c r="DB202" i="11"/>
  <c r="DB201" i="11"/>
  <c r="DE199" i="11"/>
  <c r="DE198" i="11"/>
  <c r="DE197" i="11"/>
  <c r="DE196" i="11"/>
  <c r="DE195" i="11"/>
  <c r="DE192" i="11"/>
  <c r="DE191" i="11"/>
  <c r="DE190" i="11"/>
  <c r="DE189" i="11"/>
  <c r="DE188" i="11"/>
  <c r="DE185" i="11"/>
  <c r="DE184" i="11"/>
  <c r="DE183" i="11"/>
  <c r="DE182" i="11"/>
  <c r="DE181" i="11"/>
  <c r="DE178" i="11"/>
  <c r="DE177" i="11"/>
  <c r="DE176" i="11"/>
  <c r="DE175" i="11"/>
  <c r="DE174" i="11"/>
  <c r="DE171" i="11"/>
  <c r="DE170" i="11"/>
  <c r="DE169" i="11"/>
  <c r="DE168" i="11"/>
  <c r="DE167" i="11"/>
  <c r="DE164" i="11"/>
  <c r="DE163" i="11"/>
  <c r="DE162" i="11"/>
  <c r="DE161" i="11"/>
  <c r="DE160" i="11"/>
  <c r="DB154" i="11"/>
  <c r="DB153" i="11"/>
  <c r="DB152" i="11"/>
  <c r="DE150" i="11"/>
  <c r="DE149" i="11"/>
  <c r="DE148" i="11"/>
  <c r="DE147" i="11"/>
  <c r="DE146" i="11"/>
  <c r="DE143" i="11"/>
  <c r="DE142" i="11"/>
  <c r="DE141" i="11"/>
  <c r="DE140" i="11"/>
  <c r="DE139" i="11"/>
  <c r="DE136" i="11"/>
  <c r="DE135" i="11"/>
  <c r="DE134" i="11"/>
  <c r="DE133" i="11"/>
  <c r="DE132" i="11"/>
  <c r="DE129" i="11"/>
  <c r="DE128" i="11"/>
  <c r="DE127" i="11"/>
  <c r="DE126" i="11"/>
  <c r="DE125" i="11"/>
  <c r="DE122" i="11"/>
  <c r="DE121" i="11"/>
  <c r="DE120" i="11"/>
  <c r="DE119" i="11"/>
  <c r="DE118" i="11"/>
  <c r="DE115" i="11"/>
  <c r="DE114" i="11"/>
  <c r="DE113" i="11"/>
  <c r="DE112" i="11"/>
  <c r="DE111" i="11"/>
  <c r="DB105" i="11"/>
  <c r="DB104" i="11"/>
  <c r="DB103" i="11"/>
  <c r="DE101" i="11"/>
  <c r="DE100" i="11"/>
  <c r="DE99" i="11"/>
  <c r="DE98" i="11"/>
  <c r="DE97" i="11"/>
  <c r="DE94" i="11"/>
  <c r="DE93" i="11"/>
  <c r="DE92" i="11"/>
  <c r="DE91" i="11"/>
  <c r="DE90" i="11"/>
  <c r="DE87" i="11"/>
  <c r="DE86" i="11"/>
  <c r="DE85" i="11"/>
  <c r="DE84" i="11"/>
  <c r="DE83" i="11"/>
  <c r="DE80" i="11"/>
  <c r="DE79" i="11"/>
  <c r="DE78" i="11"/>
  <c r="DE77" i="11"/>
  <c r="DE76" i="11"/>
  <c r="DE73" i="11"/>
  <c r="DE72" i="11"/>
  <c r="DE71" i="11"/>
  <c r="DE70" i="11"/>
  <c r="DE69" i="11"/>
  <c r="DE66" i="11"/>
  <c r="DE65" i="11"/>
  <c r="DE64" i="11"/>
  <c r="DE63" i="11"/>
  <c r="DE62" i="11"/>
  <c r="DB56" i="11"/>
  <c r="DB55" i="11"/>
  <c r="DB54" i="11"/>
  <c r="DE52" i="11"/>
  <c r="DE51" i="11"/>
  <c r="DE50" i="11"/>
  <c r="DE49" i="11"/>
  <c r="DE48" i="11"/>
  <c r="DE45" i="11"/>
  <c r="DE44" i="11"/>
  <c r="DE43" i="11"/>
  <c r="DE42" i="11"/>
  <c r="DE41" i="11"/>
  <c r="DE38" i="11"/>
  <c r="DE37" i="11"/>
  <c r="DE36" i="11"/>
  <c r="DE35" i="11"/>
  <c r="DE34" i="11"/>
  <c r="DE31" i="11"/>
  <c r="DE30" i="11"/>
  <c r="DE29" i="11"/>
  <c r="DE28" i="11"/>
  <c r="DE27" i="11"/>
  <c r="DE24" i="11"/>
  <c r="DE23" i="11"/>
  <c r="DE22" i="11"/>
  <c r="DE21" i="11"/>
  <c r="DE20" i="11"/>
  <c r="DE17" i="11"/>
  <c r="DE16" i="11"/>
  <c r="DE15" i="11"/>
  <c r="DE14" i="11"/>
  <c r="DE13" i="11"/>
  <c r="CS252" i="11"/>
  <c r="CS251" i="11"/>
  <c r="CS250" i="11"/>
  <c r="CV248" i="11"/>
  <c r="CV247" i="11"/>
  <c r="CV246" i="11"/>
  <c r="CV245" i="11"/>
  <c r="CV244" i="11"/>
  <c r="CV241" i="11"/>
  <c r="CV240" i="11"/>
  <c r="CV239" i="11"/>
  <c r="CV238" i="11"/>
  <c r="CV237" i="11"/>
  <c r="CV234" i="11"/>
  <c r="CV233" i="11"/>
  <c r="CV232" i="11"/>
  <c r="CV231" i="11"/>
  <c r="CV230" i="11"/>
  <c r="CV227" i="11"/>
  <c r="CV226" i="11"/>
  <c r="CV225" i="11"/>
  <c r="CV224" i="11"/>
  <c r="CV223" i="11"/>
  <c r="CV220" i="11"/>
  <c r="CV219" i="11"/>
  <c r="CV218" i="11"/>
  <c r="CV217" i="11"/>
  <c r="CV216" i="11"/>
  <c r="CV213" i="11"/>
  <c r="CV212" i="11"/>
  <c r="CV211" i="11"/>
  <c r="CV210" i="11"/>
  <c r="CV209" i="11"/>
  <c r="CS203" i="11"/>
  <c r="CS202" i="11"/>
  <c r="CS201" i="11"/>
  <c r="CV199" i="11"/>
  <c r="CV198" i="11"/>
  <c r="CV197" i="11"/>
  <c r="CV196" i="11"/>
  <c r="CV195" i="11"/>
  <c r="CV192" i="11"/>
  <c r="CV191" i="11"/>
  <c r="CV190" i="11"/>
  <c r="CV189" i="11"/>
  <c r="CV188" i="11"/>
  <c r="CV185" i="11"/>
  <c r="CV184" i="11"/>
  <c r="CV183" i="11"/>
  <c r="CV182" i="11"/>
  <c r="CV181" i="11"/>
  <c r="CV178" i="11"/>
  <c r="CV177" i="11"/>
  <c r="CV176" i="11"/>
  <c r="CV175" i="11"/>
  <c r="CV174" i="11"/>
  <c r="CV171" i="11"/>
  <c r="CV170" i="11"/>
  <c r="CV169" i="11"/>
  <c r="CV168" i="11"/>
  <c r="CV167" i="11"/>
  <c r="CV164" i="11"/>
  <c r="CV163" i="11"/>
  <c r="CV162" i="11"/>
  <c r="CV161" i="11"/>
  <c r="CV160" i="11"/>
  <c r="CS154" i="11"/>
  <c r="CS153" i="11"/>
  <c r="CS152" i="11"/>
  <c r="CV150" i="11"/>
  <c r="CV149" i="11"/>
  <c r="CV148" i="11"/>
  <c r="CV147" i="11"/>
  <c r="CV146" i="11"/>
  <c r="CV143" i="11"/>
  <c r="CV142" i="11"/>
  <c r="CV141" i="11"/>
  <c r="CV140" i="11"/>
  <c r="CV139" i="11"/>
  <c r="CV136" i="11"/>
  <c r="CV135" i="11"/>
  <c r="CV134" i="11"/>
  <c r="CV133" i="11"/>
  <c r="CV132" i="11"/>
  <c r="CV129" i="11"/>
  <c r="CV128" i="11"/>
  <c r="CV127" i="11"/>
  <c r="CV126" i="11"/>
  <c r="CV125" i="11"/>
  <c r="CV122" i="11"/>
  <c r="CV121" i="11"/>
  <c r="CV120" i="11"/>
  <c r="CV119" i="11"/>
  <c r="CV118" i="11"/>
  <c r="CV115" i="11"/>
  <c r="CV114" i="11"/>
  <c r="CV113" i="11"/>
  <c r="CV112" i="11"/>
  <c r="CV111" i="11"/>
  <c r="CS105" i="11"/>
  <c r="CS104" i="11"/>
  <c r="CS103" i="11"/>
  <c r="CV101" i="11"/>
  <c r="CV100" i="11"/>
  <c r="CV99" i="11"/>
  <c r="CV98" i="11"/>
  <c r="CV97" i="11"/>
  <c r="CV94" i="11"/>
  <c r="CV93" i="11"/>
  <c r="CV92" i="11"/>
  <c r="CV91" i="11"/>
  <c r="CV90" i="11"/>
  <c r="CV87" i="11"/>
  <c r="CV86" i="11"/>
  <c r="CV85" i="11"/>
  <c r="CV84" i="11"/>
  <c r="CV83" i="11"/>
  <c r="CV80" i="11"/>
  <c r="CV79" i="11"/>
  <c r="CV78" i="11"/>
  <c r="CV77" i="11"/>
  <c r="CV76" i="11"/>
  <c r="CV73" i="11"/>
  <c r="CV72" i="11"/>
  <c r="CV71" i="11"/>
  <c r="CV70" i="11"/>
  <c r="CV69" i="11"/>
  <c r="CV66" i="11"/>
  <c r="CV65" i="11"/>
  <c r="CV64" i="11"/>
  <c r="CV63" i="11"/>
  <c r="CV62" i="11"/>
  <c r="CS56" i="11"/>
  <c r="CS55" i="11"/>
  <c r="CS54" i="11"/>
  <c r="CV52" i="11"/>
  <c r="CV51" i="11"/>
  <c r="CV50" i="11"/>
  <c r="CV49" i="11"/>
  <c r="CV48" i="11"/>
  <c r="CV45" i="11"/>
  <c r="CV44" i="11"/>
  <c r="CV43" i="11"/>
  <c r="CV42" i="11"/>
  <c r="CV41" i="11"/>
  <c r="CV38" i="11"/>
  <c r="CV37" i="11"/>
  <c r="CV36" i="11"/>
  <c r="CV35" i="11"/>
  <c r="CV34" i="11"/>
  <c r="CV31" i="11"/>
  <c r="CV30" i="11"/>
  <c r="CV29" i="11"/>
  <c r="CV28" i="11"/>
  <c r="CV27" i="11"/>
  <c r="CV24" i="11"/>
  <c r="CV23" i="11"/>
  <c r="CV22" i="11"/>
  <c r="CV21" i="11"/>
  <c r="CV20" i="11"/>
  <c r="CV17" i="11"/>
  <c r="CV16" i="11"/>
  <c r="CV15" i="11"/>
  <c r="CV14" i="11"/>
  <c r="CV13" i="11"/>
  <c r="CJ252" i="11"/>
  <c r="CJ251" i="11"/>
  <c r="CJ250" i="11"/>
  <c r="CM248" i="11"/>
  <c r="CM247" i="11"/>
  <c r="CM246" i="11"/>
  <c r="CM245" i="11"/>
  <c r="CM244" i="11"/>
  <c r="CM241" i="11"/>
  <c r="CM240" i="11"/>
  <c r="CM239" i="11"/>
  <c r="CM238" i="11"/>
  <c r="CM237" i="11"/>
  <c r="CM234" i="11"/>
  <c r="CM233" i="11"/>
  <c r="CM232" i="11"/>
  <c r="CM231" i="11"/>
  <c r="CM230" i="11"/>
  <c r="CM227" i="11"/>
  <c r="CM226" i="11"/>
  <c r="CM225" i="11"/>
  <c r="CM224" i="11"/>
  <c r="CM223" i="11"/>
  <c r="CM220" i="11"/>
  <c r="CM219" i="11"/>
  <c r="CM218" i="11"/>
  <c r="CM217" i="11"/>
  <c r="CM216" i="11"/>
  <c r="CM213" i="11"/>
  <c r="CM212" i="11"/>
  <c r="CM211" i="11"/>
  <c r="CM210" i="11"/>
  <c r="CM209" i="11"/>
  <c r="CJ203" i="11"/>
  <c r="CJ202" i="11"/>
  <c r="CJ201" i="11"/>
  <c r="CM199" i="11"/>
  <c r="CM198" i="11"/>
  <c r="CM197" i="11"/>
  <c r="CM196" i="11"/>
  <c r="CM195" i="11"/>
  <c r="CM192" i="11"/>
  <c r="CM191" i="11"/>
  <c r="CM190" i="11"/>
  <c r="CM189" i="11"/>
  <c r="CM188" i="11"/>
  <c r="CM185" i="11"/>
  <c r="CM184" i="11"/>
  <c r="CM183" i="11"/>
  <c r="CM182" i="11"/>
  <c r="CM181" i="11"/>
  <c r="CM178" i="11"/>
  <c r="CM177" i="11"/>
  <c r="CM176" i="11"/>
  <c r="CM175" i="11"/>
  <c r="CM174" i="11"/>
  <c r="CM171" i="11"/>
  <c r="CM170" i="11"/>
  <c r="CM169" i="11"/>
  <c r="CM168" i="11"/>
  <c r="CM167" i="11"/>
  <c r="CM164" i="11"/>
  <c r="CM163" i="11"/>
  <c r="CM162" i="11"/>
  <c r="CM161" i="11"/>
  <c r="CM160" i="11"/>
  <c r="CJ154" i="11"/>
  <c r="CJ153" i="11"/>
  <c r="CJ152" i="11"/>
  <c r="CM150" i="11"/>
  <c r="CM149" i="11"/>
  <c r="CM148" i="11"/>
  <c r="CM147" i="11"/>
  <c r="CM146" i="11"/>
  <c r="CM143" i="11"/>
  <c r="CM142" i="11"/>
  <c r="CM141" i="11"/>
  <c r="CM140" i="11"/>
  <c r="CM139" i="11"/>
  <c r="CM136" i="11"/>
  <c r="CM135" i="11"/>
  <c r="CM134" i="11"/>
  <c r="CM133" i="11"/>
  <c r="CM132" i="11"/>
  <c r="CM129" i="11"/>
  <c r="CM128" i="11"/>
  <c r="CM127" i="11"/>
  <c r="CM126" i="11"/>
  <c r="CM125" i="11"/>
  <c r="CM122" i="11"/>
  <c r="CM121" i="11"/>
  <c r="CM120" i="11"/>
  <c r="CM119" i="11"/>
  <c r="CM118" i="11"/>
  <c r="CM115" i="11"/>
  <c r="CM114" i="11"/>
  <c r="CM113" i="11"/>
  <c r="CM112" i="11"/>
  <c r="CM111" i="11"/>
  <c r="CJ105" i="11"/>
  <c r="CJ104" i="11"/>
  <c r="CJ103" i="11"/>
  <c r="CM101" i="11"/>
  <c r="CM100" i="11"/>
  <c r="CM99" i="11"/>
  <c r="CM98" i="11"/>
  <c r="CM97" i="11"/>
  <c r="CM94" i="11"/>
  <c r="CM93" i="11"/>
  <c r="CM92" i="11"/>
  <c r="CM91" i="11"/>
  <c r="CM90" i="11"/>
  <c r="CM87" i="11"/>
  <c r="CM86" i="11"/>
  <c r="CM85" i="11"/>
  <c r="CM84" i="11"/>
  <c r="CM83" i="11"/>
  <c r="CM80" i="11"/>
  <c r="CM79" i="11"/>
  <c r="CM78" i="11"/>
  <c r="CM77" i="11"/>
  <c r="CM76" i="11"/>
  <c r="CM73" i="11"/>
  <c r="CM72" i="11"/>
  <c r="CM71" i="11"/>
  <c r="CM70" i="11"/>
  <c r="CM69" i="11"/>
  <c r="CM66" i="11"/>
  <c r="CM65" i="11"/>
  <c r="CM64" i="11"/>
  <c r="CM63" i="11"/>
  <c r="CM62" i="11"/>
  <c r="CJ56" i="11"/>
  <c r="CJ55" i="11"/>
  <c r="CJ54" i="11"/>
  <c r="CM52" i="11"/>
  <c r="CM51" i="11"/>
  <c r="CM50" i="11"/>
  <c r="CM49" i="11"/>
  <c r="CM48" i="11"/>
  <c r="CM45" i="11"/>
  <c r="CM44" i="11"/>
  <c r="CM43" i="11"/>
  <c r="CM42" i="11"/>
  <c r="CM41" i="11"/>
  <c r="CM38" i="11"/>
  <c r="CM37" i="11"/>
  <c r="CM36" i="11"/>
  <c r="CM35" i="11"/>
  <c r="CM34" i="11"/>
  <c r="CM31" i="11"/>
  <c r="CM30" i="11"/>
  <c r="CM29" i="11"/>
  <c r="CM28" i="11"/>
  <c r="CM27" i="11"/>
  <c r="CM24" i="11"/>
  <c r="CM23" i="11"/>
  <c r="CM22" i="11"/>
  <c r="CM21" i="11"/>
  <c r="CM20" i="11"/>
  <c r="CM17" i="11"/>
  <c r="CM16" i="11"/>
  <c r="CM15" i="11"/>
  <c r="CM14" i="11"/>
  <c r="CM13" i="11"/>
  <c r="CA252" i="11"/>
  <c r="CA251" i="11"/>
  <c r="CA250" i="11"/>
  <c r="CD248" i="11"/>
  <c r="CD247" i="11"/>
  <c r="CD246" i="11"/>
  <c r="CD245" i="11"/>
  <c r="CD244" i="11"/>
  <c r="CD241" i="11"/>
  <c r="CD240" i="11"/>
  <c r="CD239" i="11"/>
  <c r="CD238" i="11"/>
  <c r="CD237" i="11"/>
  <c r="CD234" i="11"/>
  <c r="CD233" i="11"/>
  <c r="CD232" i="11"/>
  <c r="CD231" i="11"/>
  <c r="CD230" i="11"/>
  <c r="CD227" i="11"/>
  <c r="CD226" i="11"/>
  <c r="CD225" i="11"/>
  <c r="CD224" i="11"/>
  <c r="CD223" i="11"/>
  <c r="CD220" i="11"/>
  <c r="CD219" i="11"/>
  <c r="CD218" i="11"/>
  <c r="CD217" i="11"/>
  <c r="CD216" i="11"/>
  <c r="CD213" i="11"/>
  <c r="CD212" i="11"/>
  <c r="CD211" i="11"/>
  <c r="CD210" i="11"/>
  <c r="CD209" i="11"/>
  <c r="CA203" i="11"/>
  <c r="CA202" i="11"/>
  <c r="CA201" i="11"/>
  <c r="CD199" i="11"/>
  <c r="CD198" i="11"/>
  <c r="CD197" i="11"/>
  <c r="CD196" i="11"/>
  <c r="CD195" i="11"/>
  <c r="CD192" i="11"/>
  <c r="CD191" i="11"/>
  <c r="CD190" i="11"/>
  <c r="CD189" i="11"/>
  <c r="CD188" i="11"/>
  <c r="CD185" i="11"/>
  <c r="CD184" i="11"/>
  <c r="CD183" i="11"/>
  <c r="CD182" i="11"/>
  <c r="CD181" i="11"/>
  <c r="CD178" i="11"/>
  <c r="CD177" i="11"/>
  <c r="CD176" i="11"/>
  <c r="CD175" i="11"/>
  <c r="CD174" i="11"/>
  <c r="CD171" i="11"/>
  <c r="CD170" i="11"/>
  <c r="CD169" i="11"/>
  <c r="CD168" i="11"/>
  <c r="CD167" i="11"/>
  <c r="CD164" i="11"/>
  <c r="CD163" i="11"/>
  <c r="CD162" i="11"/>
  <c r="CD161" i="11"/>
  <c r="CD160" i="11"/>
  <c r="CA154" i="11"/>
  <c r="CA153" i="11"/>
  <c r="CA152" i="11"/>
  <c r="CD150" i="11"/>
  <c r="CD149" i="11"/>
  <c r="CD148" i="11"/>
  <c r="CD147" i="11"/>
  <c r="CD146" i="11"/>
  <c r="CD143" i="11"/>
  <c r="CD142" i="11"/>
  <c r="CD141" i="11"/>
  <c r="CD140" i="11"/>
  <c r="CD139" i="11"/>
  <c r="CD136" i="11"/>
  <c r="CD135" i="11"/>
  <c r="CD134" i="11"/>
  <c r="CD133" i="11"/>
  <c r="CD132" i="11"/>
  <c r="CD129" i="11"/>
  <c r="CD128" i="11"/>
  <c r="CD127" i="11"/>
  <c r="CD126" i="11"/>
  <c r="CD125" i="11"/>
  <c r="CD122" i="11"/>
  <c r="CD121" i="11"/>
  <c r="CD120" i="11"/>
  <c r="CD119" i="11"/>
  <c r="CD118" i="11"/>
  <c r="CD115" i="11"/>
  <c r="CD114" i="11"/>
  <c r="CD113" i="11"/>
  <c r="CD112" i="11"/>
  <c r="CD111" i="11"/>
  <c r="CA105" i="11"/>
  <c r="CA104" i="11"/>
  <c r="CA103" i="11"/>
  <c r="CD101" i="11"/>
  <c r="CD100" i="11"/>
  <c r="CD99" i="11"/>
  <c r="CD98" i="11"/>
  <c r="CD97" i="11"/>
  <c r="CD94" i="11"/>
  <c r="CD93" i="11"/>
  <c r="CD92" i="11"/>
  <c r="CD91" i="11"/>
  <c r="CD90" i="11"/>
  <c r="CD87" i="11"/>
  <c r="CD86" i="11"/>
  <c r="CD85" i="11"/>
  <c r="CD84" i="11"/>
  <c r="CD83" i="11"/>
  <c r="CD80" i="11"/>
  <c r="CD79" i="11"/>
  <c r="CD78" i="11"/>
  <c r="CD77" i="11"/>
  <c r="CD76" i="11"/>
  <c r="CD73" i="11"/>
  <c r="CD72" i="11"/>
  <c r="CD71" i="11"/>
  <c r="CD70" i="11"/>
  <c r="CD69" i="11"/>
  <c r="CD66" i="11"/>
  <c r="CD65" i="11"/>
  <c r="CD64" i="11"/>
  <c r="CD63" i="11"/>
  <c r="CD62" i="11"/>
  <c r="CA56" i="11"/>
  <c r="CA55" i="11"/>
  <c r="CA54" i="11"/>
  <c r="CD52" i="11"/>
  <c r="CD51" i="11"/>
  <c r="CD50" i="11"/>
  <c r="CD49" i="11"/>
  <c r="CD48" i="11"/>
  <c r="CD45" i="11"/>
  <c r="CD44" i="11"/>
  <c r="CD43" i="11"/>
  <c r="CD42" i="11"/>
  <c r="CD41" i="11"/>
  <c r="CD38" i="11"/>
  <c r="CD37" i="11"/>
  <c r="CD36" i="11"/>
  <c r="CD35" i="11"/>
  <c r="CD34" i="11"/>
  <c r="CD31" i="11"/>
  <c r="CD30" i="11"/>
  <c r="CD29" i="11"/>
  <c r="CD28" i="11"/>
  <c r="CD27" i="11"/>
  <c r="CD24" i="11"/>
  <c r="CD23" i="11"/>
  <c r="CD22" i="11"/>
  <c r="CD21" i="11"/>
  <c r="CD20" i="11"/>
  <c r="CD17" i="11"/>
  <c r="CD16" i="11"/>
  <c r="CD15" i="11"/>
  <c r="CD14" i="11"/>
  <c r="CD13" i="11"/>
  <c r="BR252" i="11"/>
  <c r="BR251" i="11"/>
  <c r="BR250" i="11"/>
  <c r="BU248" i="11"/>
  <c r="BU247" i="11"/>
  <c r="BU246" i="11"/>
  <c r="BU245" i="11"/>
  <c r="BU244" i="11"/>
  <c r="BU241" i="11"/>
  <c r="BU240" i="11"/>
  <c r="BU239" i="11"/>
  <c r="BU238" i="11"/>
  <c r="BU237" i="11"/>
  <c r="BU234" i="11"/>
  <c r="BU233" i="11"/>
  <c r="BU232" i="11"/>
  <c r="BU231" i="11"/>
  <c r="BU230" i="11"/>
  <c r="BU227" i="11"/>
  <c r="BU226" i="11"/>
  <c r="BU225" i="11"/>
  <c r="BU224" i="11"/>
  <c r="BU223" i="11"/>
  <c r="BU220" i="11"/>
  <c r="BU219" i="11"/>
  <c r="BU218" i="11"/>
  <c r="BU217" i="11"/>
  <c r="BU216" i="11"/>
  <c r="BU213" i="11"/>
  <c r="BU212" i="11"/>
  <c r="BU211" i="11"/>
  <c r="BU210" i="11"/>
  <c r="BU209" i="11"/>
  <c r="BR203" i="11"/>
  <c r="BR202" i="11"/>
  <c r="BR201" i="11"/>
  <c r="BU199" i="11"/>
  <c r="BU198" i="11"/>
  <c r="BU197" i="11"/>
  <c r="BU196" i="11"/>
  <c r="BU195" i="11"/>
  <c r="BU192" i="11"/>
  <c r="BU191" i="11"/>
  <c r="BU190" i="11"/>
  <c r="BU189" i="11"/>
  <c r="BU188" i="11"/>
  <c r="BU185" i="11"/>
  <c r="BU184" i="11"/>
  <c r="BU183" i="11"/>
  <c r="BU182" i="11"/>
  <c r="BU181" i="11"/>
  <c r="BU178" i="11"/>
  <c r="BU177" i="11"/>
  <c r="BU176" i="11"/>
  <c r="BU175" i="11"/>
  <c r="BU174" i="11"/>
  <c r="BU171" i="11"/>
  <c r="BU170" i="11"/>
  <c r="BU169" i="11"/>
  <c r="BU168" i="11"/>
  <c r="BU167" i="11"/>
  <c r="BU164" i="11"/>
  <c r="BU163" i="11"/>
  <c r="BU162" i="11"/>
  <c r="BU161" i="11"/>
  <c r="BU160" i="11"/>
  <c r="BR154" i="11"/>
  <c r="BR153" i="11"/>
  <c r="BR152" i="11"/>
  <c r="BU150" i="11"/>
  <c r="BU149" i="11"/>
  <c r="BU148" i="11"/>
  <c r="BU147" i="11"/>
  <c r="BU146" i="11"/>
  <c r="BU143" i="11"/>
  <c r="BU142" i="11"/>
  <c r="BU141" i="11"/>
  <c r="BU140" i="11"/>
  <c r="BU139" i="11"/>
  <c r="BU136" i="11"/>
  <c r="BU135" i="11"/>
  <c r="BU134" i="11"/>
  <c r="BU133" i="11"/>
  <c r="BU132" i="11"/>
  <c r="BU129" i="11"/>
  <c r="BU128" i="11"/>
  <c r="BU127" i="11"/>
  <c r="BU126" i="11"/>
  <c r="BU125" i="11"/>
  <c r="BU122" i="11"/>
  <c r="BU121" i="11"/>
  <c r="BU120" i="11"/>
  <c r="BU119" i="11"/>
  <c r="BU118" i="11"/>
  <c r="BU115" i="11"/>
  <c r="BU114" i="11"/>
  <c r="BU113" i="11"/>
  <c r="BU112" i="11"/>
  <c r="BU111" i="11"/>
  <c r="BR105" i="11"/>
  <c r="BR104" i="11"/>
  <c r="BR103" i="11"/>
  <c r="BU101" i="11"/>
  <c r="BU100" i="11"/>
  <c r="BU99" i="11"/>
  <c r="BU98" i="11"/>
  <c r="BU97" i="11"/>
  <c r="BU94" i="11"/>
  <c r="BU93" i="11"/>
  <c r="BU92" i="11"/>
  <c r="BU91" i="11"/>
  <c r="BU90" i="11"/>
  <c r="BU87" i="11"/>
  <c r="BU86" i="11"/>
  <c r="BU85" i="11"/>
  <c r="BU84" i="11"/>
  <c r="BU83" i="11"/>
  <c r="BU80" i="11"/>
  <c r="BU79" i="11"/>
  <c r="BU78" i="11"/>
  <c r="BU77" i="11"/>
  <c r="BU76" i="11"/>
  <c r="BU73" i="11"/>
  <c r="BU72" i="11"/>
  <c r="BU71" i="11"/>
  <c r="BU70" i="11"/>
  <c r="BU69" i="11"/>
  <c r="BU66" i="11"/>
  <c r="BU65" i="11"/>
  <c r="BU64" i="11"/>
  <c r="BU63" i="11"/>
  <c r="BU62" i="11"/>
  <c r="BR56" i="11"/>
  <c r="BR55" i="11"/>
  <c r="BR54" i="11"/>
  <c r="BU52" i="11"/>
  <c r="BU51" i="11"/>
  <c r="BU50" i="11"/>
  <c r="BU49" i="11"/>
  <c r="BU48" i="11"/>
  <c r="BU45" i="11"/>
  <c r="BU44" i="11"/>
  <c r="BU43" i="11"/>
  <c r="BU42" i="11"/>
  <c r="BU41" i="11"/>
  <c r="BU38" i="11"/>
  <c r="BU37" i="11"/>
  <c r="BU36" i="11"/>
  <c r="BU35" i="11"/>
  <c r="BU34" i="11"/>
  <c r="BU31" i="11"/>
  <c r="BU30" i="11"/>
  <c r="BU29" i="11"/>
  <c r="BU28" i="11"/>
  <c r="BU27" i="11"/>
  <c r="BU24" i="11"/>
  <c r="BU23" i="11"/>
  <c r="BU22" i="11"/>
  <c r="BU21" i="11"/>
  <c r="BU20" i="11"/>
  <c r="BU17" i="11"/>
  <c r="BU16" i="11"/>
  <c r="BU15" i="11"/>
  <c r="BU14" i="11"/>
  <c r="BU13" i="11"/>
  <c r="BI252" i="11"/>
  <c r="BI251" i="11"/>
  <c r="BI250" i="11"/>
  <c r="BL248" i="11"/>
  <c r="BL247" i="11"/>
  <c r="BL246" i="11"/>
  <c r="BL245" i="11"/>
  <c r="BL244" i="11"/>
  <c r="BL241" i="11"/>
  <c r="BL240" i="11"/>
  <c r="BL239" i="11"/>
  <c r="BL238" i="11"/>
  <c r="BL237" i="11"/>
  <c r="BL234" i="11"/>
  <c r="BL233" i="11"/>
  <c r="BL232" i="11"/>
  <c r="BL231" i="11"/>
  <c r="BL230" i="11"/>
  <c r="BL227" i="11"/>
  <c r="BL226" i="11"/>
  <c r="BL225" i="11"/>
  <c r="BL224" i="11"/>
  <c r="BL223" i="11"/>
  <c r="BL220" i="11"/>
  <c r="BL219" i="11"/>
  <c r="BL218" i="11"/>
  <c r="BL217" i="11"/>
  <c r="BL216" i="11"/>
  <c r="BL213" i="11"/>
  <c r="BL212" i="11"/>
  <c r="BL211" i="11"/>
  <c r="BL210" i="11"/>
  <c r="BL209" i="11"/>
  <c r="BI203" i="11"/>
  <c r="BI202" i="11"/>
  <c r="BI201" i="11"/>
  <c r="BL199" i="11"/>
  <c r="BL198" i="11"/>
  <c r="BL197" i="11"/>
  <c r="BL196" i="11"/>
  <c r="BL195" i="11"/>
  <c r="BL192" i="11"/>
  <c r="BL191" i="11"/>
  <c r="BL190" i="11"/>
  <c r="BL189" i="11"/>
  <c r="BL188" i="11"/>
  <c r="BL185" i="11"/>
  <c r="BL184" i="11"/>
  <c r="BL183" i="11"/>
  <c r="BL182" i="11"/>
  <c r="BL181" i="11"/>
  <c r="BL178" i="11"/>
  <c r="BL177" i="11"/>
  <c r="BL176" i="11"/>
  <c r="BL175" i="11"/>
  <c r="BL174" i="11"/>
  <c r="BL171" i="11"/>
  <c r="BL170" i="11"/>
  <c r="BL169" i="11"/>
  <c r="BL168" i="11"/>
  <c r="BL167" i="11"/>
  <c r="BL164" i="11"/>
  <c r="BL163" i="11"/>
  <c r="BL162" i="11"/>
  <c r="BL161" i="11"/>
  <c r="BL160" i="11"/>
  <c r="BI154" i="11"/>
  <c r="BI153" i="11"/>
  <c r="BI152" i="11"/>
  <c r="BL150" i="11"/>
  <c r="BL149" i="11"/>
  <c r="BL148" i="11"/>
  <c r="BL147" i="11"/>
  <c r="BL146" i="11"/>
  <c r="BL143" i="11"/>
  <c r="BL142" i="11"/>
  <c r="BL141" i="11"/>
  <c r="BL140" i="11"/>
  <c r="BL139" i="11"/>
  <c r="BL136" i="11"/>
  <c r="BL135" i="11"/>
  <c r="BL134" i="11"/>
  <c r="BL133" i="11"/>
  <c r="BL132" i="11"/>
  <c r="BL129" i="11"/>
  <c r="BL128" i="11"/>
  <c r="BL127" i="11"/>
  <c r="BL126" i="11"/>
  <c r="BL125" i="11"/>
  <c r="BL122" i="11"/>
  <c r="BL121" i="11"/>
  <c r="BL120" i="11"/>
  <c r="BL119" i="11"/>
  <c r="BL118" i="11"/>
  <c r="BL115" i="11"/>
  <c r="BL114" i="11"/>
  <c r="BL113" i="11"/>
  <c r="BL112" i="11"/>
  <c r="BL111" i="11"/>
  <c r="BI105" i="11"/>
  <c r="BI104" i="11"/>
  <c r="BI103" i="11"/>
  <c r="BL101" i="11"/>
  <c r="BL100" i="11"/>
  <c r="BL99" i="11"/>
  <c r="BL98" i="11"/>
  <c r="BL97" i="11"/>
  <c r="BL94" i="11"/>
  <c r="BL93" i="11"/>
  <c r="BL92" i="11"/>
  <c r="BL91" i="11"/>
  <c r="BL90" i="11"/>
  <c r="BL87" i="11"/>
  <c r="BL86" i="11"/>
  <c r="BL85" i="11"/>
  <c r="BL84" i="11"/>
  <c r="BL83" i="11"/>
  <c r="BL80" i="11"/>
  <c r="BL79" i="11"/>
  <c r="BL78" i="11"/>
  <c r="BL77" i="11"/>
  <c r="BL76" i="11"/>
  <c r="BL73" i="11"/>
  <c r="BL72" i="11"/>
  <c r="BL71" i="11"/>
  <c r="BL70" i="11"/>
  <c r="BL69" i="11"/>
  <c r="BL66" i="11"/>
  <c r="BL65" i="11"/>
  <c r="BL64" i="11"/>
  <c r="BL63" i="11"/>
  <c r="BL62" i="11"/>
  <c r="BI56" i="11"/>
  <c r="BI55" i="11"/>
  <c r="BI54" i="11"/>
  <c r="BL52" i="11"/>
  <c r="BL51" i="11"/>
  <c r="BL50" i="11"/>
  <c r="BL49" i="11"/>
  <c r="BL48" i="11"/>
  <c r="BL45" i="11"/>
  <c r="BL44" i="11"/>
  <c r="BL43" i="11"/>
  <c r="BL42" i="11"/>
  <c r="BL41" i="11"/>
  <c r="BL38" i="11"/>
  <c r="BL37" i="11"/>
  <c r="BL36" i="11"/>
  <c r="BL35" i="11"/>
  <c r="BL34" i="11"/>
  <c r="BL31" i="11"/>
  <c r="BL30" i="11"/>
  <c r="BL29" i="11"/>
  <c r="BL28" i="11"/>
  <c r="BL27" i="11"/>
  <c r="BL24" i="11"/>
  <c r="BL23" i="11"/>
  <c r="BL22" i="11"/>
  <c r="BL21" i="11"/>
  <c r="BL20" i="11"/>
  <c r="BL17" i="11"/>
  <c r="BL16" i="11"/>
  <c r="BL15" i="11"/>
  <c r="BL14" i="11"/>
  <c r="BL13" i="11"/>
  <c r="AZ252" i="11"/>
  <c r="AZ251" i="11"/>
  <c r="AZ250" i="11"/>
  <c r="BC248" i="11"/>
  <c r="BC247" i="11"/>
  <c r="BC246" i="11"/>
  <c r="BC245" i="11"/>
  <c r="BC244" i="11"/>
  <c r="BC241" i="11"/>
  <c r="BC240" i="11"/>
  <c r="BC239" i="11"/>
  <c r="BC238" i="11"/>
  <c r="BC237" i="11"/>
  <c r="BC234" i="11"/>
  <c r="BC233" i="11"/>
  <c r="BC232" i="11"/>
  <c r="BC231" i="11"/>
  <c r="BC230" i="11"/>
  <c r="BC227" i="11"/>
  <c r="BC226" i="11"/>
  <c r="BC225" i="11"/>
  <c r="BC224" i="11"/>
  <c r="BC223" i="11"/>
  <c r="BC220" i="11"/>
  <c r="BC219" i="11"/>
  <c r="BC218" i="11"/>
  <c r="BC217" i="11"/>
  <c r="BC216" i="11"/>
  <c r="BC213" i="11"/>
  <c r="BC212" i="11"/>
  <c r="BC211" i="11"/>
  <c r="BC210" i="11"/>
  <c r="BC209" i="11"/>
  <c r="AZ203" i="11"/>
  <c r="AZ202" i="11"/>
  <c r="AZ201" i="11"/>
  <c r="BC199" i="11"/>
  <c r="BC198" i="11"/>
  <c r="BC197" i="11"/>
  <c r="BC196" i="11"/>
  <c r="BC195" i="11"/>
  <c r="BC192" i="11"/>
  <c r="BC191" i="11"/>
  <c r="BC190" i="11"/>
  <c r="BC189" i="11"/>
  <c r="BC188" i="11"/>
  <c r="BC185" i="11"/>
  <c r="BC184" i="11"/>
  <c r="BC183" i="11"/>
  <c r="BC182" i="11"/>
  <c r="BC181" i="11"/>
  <c r="BC178" i="11"/>
  <c r="BC177" i="11"/>
  <c r="BC176" i="11"/>
  <c r="BC175" i="11"/>
  <c r="BC174" i="11"/>
  <c r="BC171" i="11"/>
  <c r="BC170" i="11"/>
  <c r="BC169" i="11"/>
  <c r="BC168" i="11"/>
  <c r="BC167" i="11"/>
  <c r="BC164" i="11"/>
  <c r="BC163" i="11"/>
  <c r="BC162" i="11"/>
  <c r="BC161" i="11"/>
  <c r="BC160" i="11"/>
  <c r="AZ154" i="11"/>
  <c r="AZ153" i="11"/>
  <c r="AZ152" i="11"/>
  <c r="BC150" i="11"/>
  <c r="BC149" i="11"/>
  <c r="BC148" i="11"/>
  <c r="BC147" i="11"/>
  <c r="BC146" i="11"/>
  <c r="BC143" i="11"/>
  <c r="BC142" i="11"/>
  <c r="BC141" i="11"/>
  <c r="BC140" i="11"/>
  <c r="BC139" i="11"/>
  <c r="BC136" i="11"/>
  <c r="BC135" i="11"/>
  <c r="BC134" i="11"/>
  <c r="BC133" i="11"/>
  <c r="BC132" i="11"/>
  <c r="BC129" i="11"/>
  <c r="BC128" i="11"/>
  <c r="BC127" i="11"/>
  <c r="BC126" i="11"/>
  <c r="BC125" i="11"/>
  <c r="BC122" i="11"/>
  <c r="BC121" i="11"/>
  <c r="BC120" i="11"/>
  <c r="BC119" i="11"/>
  <c r="BC118" i="11"/>
  <c r="BC115" i="11"/>
  <c r="BC114" i="11"/>
  <c r="BC113" i="11"/>
  <c r="BC112" i="11"/>
  <c r="BC111" i="11"/>
  <c r="AZ105" i="11"/>
  <c r="AZ104" i="11"/>
  <c r="AZ103" i="11"/>
  <c r="BC101" i="11"/>
  <c r="BC100" i="11"/>
  <c r="BC99" i="11"/>
  <c r="BC98" i="11"/>
  <c r="BC97" i="11"/>
  <c r="BC94" i="11"/>
  <c r="BC93" i="11"/>
  <c r="BC92" i="11"/>
  <c r="BC91" i="11"/>
  <c r="BC90" i="11"/>
  <c r="BC87" i="11"/>
  <c r="BC86" i="11"/>
  <c r="BC85" i="11"/>
  <c r="BC84" i="11"/>
  <c r="BC83" i="11"/>
  <c r="BC80" i="11"/>
  <c r="BC79" i="11"/>
  <c r="BC78" i="11"/>
  <c r="BC77" i="11"/>
  <c r="BC76" i="11"/>
  <c r="BC73" i="11"/>
  <c r="BC72" i="11"/>
  <c r="BC71" i="11"/>
  <c r="BC70" i="11"/>
  <c r="BC69" i="11"/>
  <c r="BC66" i="11"/>
  <c r="BC65" i="11"/>
  <c r="BC64" i="11"/>
  <c r="BC63" i="11"/>
  <c r="BC62" i="11"/>
  <c r="AZ56" i="11"/>
  <c r="AZ55" i="11"/>
  <c r="AZ54" i="11"/>
  <c r="BC52" i="11"/>
  <c r="BC51" i="11"/>
  <c r="BC50" i="11"/>
  <c r="BC49" i="11"/>
  <c r="BC48" i="11"/>
  <c r="BC45" i="11"/>
  <c r="BC44" i="11"/>
  <c r="BC43" i="11"/>
  <c r="BC42" i="11"/>
  <c r="BC41" i="11"/>
  <c r="BC38" i="11"/>
  <c r="BC37" i="11"/>
  <c r="BC36" i="11"/>
  <c r="BC35" i="11"/>
  <c r="BC34" i="11"/>
  <c r="BC31" i="11"/>
  <c r="BC30" i="11"/>
  <c r="BC29" i="11"/>
  <c r="BC28" i="11"/>
  <c r="BC27" i="11"/>
  <c r="BC24" i="11"/>
  <c r="BC23" i="11"/>
  <c r="BC22" i="11"/>
  <c r="BC21" i="11"/>
  <c r="BC20" i="11"/>
  <c r="BC17" i="11"/>
  <c r="BC16" i="11"/>
  <c r="BC15" i="11"/>
  <c r="BC14" i="11"/>
  <c r="BC13" i="11"/>
  <c r="AQ252" i="11"/>
  <c r="AQ251" i="11"/>
  <c r="AQ250" i="11"/>
  <c r="AT248" i="11"/>
  <c r="AT247" i="11"/>
  <c r="AT246" i="11"/>
  <c r="AT245" i="11"/>
  <c r="AT244" i="11"/>
  <c r="AT241" i="11"/>
  <c r="AT240" i="11"/>
  <c r="AT239" i="11"/>
  <c r="AT238" i="11"/>
  <c r="AT237" i="11"/>
  <c r="AT234" i="11"/>
  <c r="AT233" i="11"/>
  <c r="AT232" i="11"/>
  <c r="AT231" i="11"/>
  <c r="AT230" i="11"/>
  <c r="AT227" i="11"/>
  <c r="AT226" i="11"/>
  <c r="AT225" i="11"/>
  <c r="AT224" i="11"/>
  <c r="AT223" i="11"/>
  <c r="AT220" i="11"/>
  <c r="AT219" i="11"/>
  <c r="AT218" i="11"/>
  <c r="AT217" i="11"/>
  <c r="AT216" i="11"/>
  <c r="AT213" i="11"/>
  <c r="AT212" i="11"/>
  <c r="AT211" i="11"/>
  <c r="AT210" i="11"/>
  <c r="AT209" i="11"/>
  <c r="AQ203" i="11"/>
  <c r="AQ202" i="11"/>
  <c r="AQ201" i="11"/>
  <c r="AT199" i="11"/>
  <c r="AT198" i="11"/>
  <c r="AT197" i="11"/>
  <c r="AT196" i="11"/>
  <c r="AT195" i="11"/>
  <c r="AT192" i="11"/>
  <c r="AT191" i="11"/>
  <c r="AT190" i="11"/>
  <c r="AT189" i="11"/>
  <c r="AT188" i="11"/>
  <c r="AT185" i="11"/>
  <c r="AT184" i="11"/>
  <c r="AT183" i="11"/>
  <c r="AT182" i="11"/>
  <c r="AT181" i="11"/>
  <c r="AT178" i="11"/>
  <c r="AT177" i="11"/>
  <c r="AT176" i="11"/>
  <c r="AT175" i="11"/>
  <c r="AT174" i="11"/>
  <c r="AT171" i="11"/>
  <c r="AT170" i="11"/>
  <c r="AT169" i="11"/>
  <c r="AT168" i="11"/>
  <c r="AT167" i="11"/>
  <c r="AT164" i="11"/>
  <c r="AT163" i="11"/>
  <c r="AT162" i="11"/>
  <c r="AT161" i="11"/>
  <c r="AT160" i="11"/>
  <c r="AQ154" i="11"/>
  <c r="AQ153" i="11"/>
  <c r="AQ152" i="11"/>
  <c r="AT150" i="11"/>
  <c r="AT149" i="11"/>
  <c r="AT148" i="11"/>
  <c r="AT147" i="11"/>
  <c r="AT146" i="11"/>
  <c r="AT143" i="11"/>
  <c r="AT142" i="11"/>
  <c r="AT141" i="11"/>
  <c r="AT140" i="11"/>
  <c r="AT139" i="11"/>
  <c r="AT136" i="11"/>
  <c r="AT135" i="11"/>
  <c r="AT134" i="11"/>
  <c r="AT133" i="11"/>
  <c r="AT132" i="11"/>
  <c r="AT129" i="11"/>
  <c r="AT128" i="11"/>
  <c r="AT127" i="11"/>
  <c r="AT126" i="11"/>
  <c r="AT125" i="11"/>
  <c r="AT122" i="11"/>
  <c r="AT121" i="11"/>
  <c r="AT120" i="11"/>
  <c r="AT119" i="11"/>
  <c r="AT118" i="11"/>
  <c r="AT115" i="11"/>
  <c r="AT114" i="11"/>
  <c r="AT113" i="11"/>
  <c r="AT112" i="11"/>
  <c r="AT111" i="11"/>
  <c r="AQ105" i="11"/>
  <c r="AQ104" i="11"/>
  <c r="AQ103" i="11"/>
  <c r="AT101" i="11"/>
  <c r="AT100" i="11"/>
  <c r="AT99" i="11"/>
  <c r="AT98" i="11"/>
  <c r="AT97" i="11"/>
  <c r="AT94" i="11"/>
  <c r="AT93" i="11"/>
  <c r="AT92" i="11"/>
  <c r="AT91" i="11"/>
  <c r="AT90" i="11"/>
  <c r="AT87" i="11"/>
  <c r="AT86" i="11"/>
  <c r="AT85" i="11"/>
  <c r="AT84" i="11"/>
  <c r="AT83" i="11"/>
  <c r="AT80" i="11"/>
  <c r="AT79" i="11"/>
  <c r="AT78" i="11"/>
  <c r="AT77" i="11"/>
  <c r="AT76" i="11"/>
  <c r="AT73" i="11"/>
  <c r="AT72" i="11"/>
  <c r="AT71" i="11"/>
  <c r="AT70" i="11"/>
  <c r="AT69" i="11"/>
  <c r="AT66" i="11"/>
  <c r="AT65" i="11"/>
  <c r="AT64" i="11"/>
  <c r="AT63" i="11"/>
  <c r="AT62" i="11"/>
  <c r="AQ56" i="11"/>
  <c r="AQ55" i="11"/>
  <c r="AQ54" i="11"/>
  <c r="AT52" i="11"/>
  <c r="AT51" i="11"/>
  <c r="AT50" i="11"/>
  <c r="AT49" i="11"/>
  <c r="AT48" i="11"/>
  <c r="AT45" i="11"/>
  <c r="AT44" i="11"/>
  <c r="AT43" i="11"/>
  <c r="AT42" i="11"/>
  <c r="AT41" i="11"/>
  <c r="AT38" i="11"/>
  <c r="AT37" i="11"/>
  <c r="AT36" i="11"/>
  <c r="AT35" i="11"/>
  <c r="AT34" i="11"/>
  <c r="AT31" i="11"/>
  <c r="AT30" i="11"/>
  <c r="AT29" i="11"/>
  <c r="AT28" i="11"/>
  <c r="AT27" i="11"/>
  <c r="AT24" i="11"/>
  <c r="AT23" i="11"/>
  <c r="AT22" i="11"/>
  <c r="AT21" i="11"/>
  <c r="AT20" i="11"/>
  <c r="AT17" i="11"/>
  <c r="AT16" i="11"/>
  <c r="AT15" i="11"/>
  <c r="AT14" i="11"/>
  <c r="AT13" i="11"/>
  <c r="AH252" i="11"/>
  <c r="AH251" i="11"/>
  <c r="AH250" i="11"/>
  <c r="AK248" i="11"/>
  <c r="AK247" i="11"/>
  <c r="AK246" i="11"/>
  <c r="AK245" i="11"/>
  <c r="AK244" i="11"/>
  <c r="AK241" i="11"/>
  <c r="AK240" i="11"/>
  <c r="AK239" i="11"/>
  <c r="AK238" i="11"/>
  <c r="AK237" i="11"/>
  <c r="AK234" i="11"/>
  <c r="AK233" i="11"/>
  <c r="AK232" i="11"/>
  <c r="AK231" i="11"/>
  <c r="AK230" i="11"/>
  <c r="AK227" i="11"/>
  <c r="AK226" i="11"/>
  <c r="AK225" i="11"/>
  <c r="AK224" i="11"/>
  <c r="AK223" i="11"/>
  <c r="AK220" i="11"/>
  <c r="AK219" i="11"/>
  <c r="AK218" i="11"/>
  <c r="AK217" i="11"/>
  <c r="AK216" i="11"/>
  <c r="AK213" i="11"/>
  <c r="AK212" i="11"/>
  <c r="AK211" i="11"/>
  <c r="AK210" i="11"/>
  <c r="AK209" i="11"/>
  <c r="AH203" i="11"/>
  <c r="AH202" i="11"/>
  <c r="AH201" i="11"/>
  <c r="AK199" i="11"/>
  <c r="AK198" i="11"/>
  <c r="AK197" i="11"/>
  <c r="AK196" i="11"/>
  <c r="AK195" i="11"/>
  <c r="AK192" i="11"/>
  <c r="AK191" i="11"/>
  <c r="AK190" i="11"/>
  <c r="AK189" i="11"/>
  <c r="AK188" i="11"/>
  <c r="AK185" i="11"/>
  <c r="AK184" i="11"/>
  <c r="AK183" i="11"/>
  <c r="AK182" i="11"/>
  <c r="AK181" i="11"/>
  <c r="AK178" i="11"/>
  <c r="AK177" i="11"/>
  <c r="AK176" i="11"/>
  <c r="AK175" i="11"/>
  <c r="AK174" i="11"/>
  <c r="AK171" i="11"/>
  <c r="AK170" i="11"/>
  <c r="AK169" i="11"/>
  <c r="AK168" i="11"/>
  <c r="AK167" i="11"/>
  <c r="AK164" i="11"/>
  <c r="AK163" i="11"/>
  <c r="AK162" i="11"/>
  <c r="AK161" i="11"/>
  <c r="AK160" i="11"/>
  <c r="AH154" i="11"/>
  <c r="AH153" i="11"/>
  <c r="AH152" i="11"/>
  <c r="AK150" i="11"/>
  <c r="AK149" i="11"/>
  <c r="AK148" i="11"/>
  <c r="AK147" i="11"/>
  <c r="AK146" i="11"/>
  <c r="AK143" i="11"/>
  <c r="AK142" i="11"/>
  <c r="AK141" i="11"/>
  <c r="AK140" i="11"/>
  <c r="AK139" i="11"/>
  <c r="AK136" i="11"/>
  <c r="AK135" i="11"/>
  <c r="AK134" i="11"/>
  <c r="AK133" i="11"/>
  <c r="AK132" i="11"/>
  <c r="AK129" i="11"/>
  <c r="AK128" i="11"/>
  <c r="AK127" i="11"/>
  <c r="AK126" i="11"/>
  <c r="AK125" i="11"/>
  <c r="AK122" i="11"/>
  <c r="AK121" i="11"/>
  <c r="AK120" i="11"/>
  <c r="AK119" i="11"/>
  <c r="AK118" i="11"/>
  <c r="AK115" i="11"/>
  <c r="AK114" i="11"/>
  <c r="AK113" i="11"/>
  <c r="AK112" i="11"/>
  <c r="AK111" i="11"/>
  <c r="AH105" i="11"/>
  <c r="AH104" i="11"/>
  <c r="AH103" i="11"/>
  <c r="AK101" i="11"/>
  <c r="AK100" i="11"/>
  <c r="AK99" i="11"/>
  <c r="AK98" i="11"/>
  <c r="AK97" i="11"/>
  <c r="AK94" i="11"/>
  <c r="AK93" i="11"/>
  <c r="AK92" i="11"/>
  <c r="AK91" i="11"/>
  <c r="AK90" i="11"/>
  <c r="AK87" i="11"/>
  <c r="AK86" i="11"/>
  <c r="AK85" i="11"/>
  <c r="AK84" i="11"/>
  <c r="AK83" i="11"/>
  <c r="AK80" i="11"/>
  <c r="AK79" i="11"/>
  <c r="AK78" i="11"/>
  <c r="AK77" i="11"/>
  <c r="AK76" i="11"/>
  <c r="AK73" i="11"/>
  <c r="AK72" i="11"/>
  <c r="AK71" i="11"/>
  <c r="AK70" i="11"/>
  <c r="AK69" i="11"/>
  <c r="AK66" i="11"/>
  <c r="AK65" i="11"/>
  <c r="AK64" i="11"/>
  <c r="AK63" i="11"/>
  <c r="AK62" i="11"/>
  <c r="AH56" i="11"/>
  <c r="AH55" i="11"/>
  <c r="AH54" i="11"/>
  <c r="AK52" i="11"/>
  <c r="AK51" i="11"/>
  <c r="AK50" i="11"/>
  <c r="AK49" i="11"/>
  <c r="AK48" i="11"/>
  <c r="AK45" i="11"/>
  <c r="AK44" i="11"/>
  <c r="AK43" i="11"/>
  <c r="AK42" i="11"/>
  <c r="AK41" i="11"/>
  <c r="AK38" i="11"/>
  <c r="AK37" i="11"/>
  <c r="AK36" i="11"/>
  <c r="AK35" i="11"/>
  <c r="AK34" i="11"/>
  <c r="AK31" i="11"/>
  <c r="AK30" i="11"/>
  <c r="AK29" i="11"/>
  <c r="AK28" i="11"/>
  <c r="AK27" i="11"/>
  <c r="AK24" i="11"/>
  <c r="AK23" i="11"/>
  <c r="AK22" i="11"/>
  <c r="AK21" i="11"/>
  <c r="AK20" i="11"/>
  <c r="AK17" i="11"/>
  <c r="AK16" i="11"/>
  <c r="AK15" i="11"/>
  <c r="AK14" i="11"/>
  <c r="AK13" i="11"/>
  <c r="Y252" i="11"/>
  <c r="Y251" i="11"/>
  <c r="Y250" i="11"/>
  <c r="AB248" i="11"/>
  <c r="AB247" i="11"/>
  <c r="AB246" i="11"/>
  <c r="AB245" i="11"/>
  <c r="AB244" i="11"/>
  <c r="AB241" i="11"/>
  <c r="AB240" i="11"/>
  <c r="AB239" i="11"/>
  <c r="AB238" i="11"/>
  <c r="AB237" i="11"/>
  <c r="AB234" i="11"/>
  <c r="AB233" i="11"/>
  <c r="AB232" i="11"/>
  <c r="AB231" i="11"/>
  <c r="AB230" i="11"/>
  <c r="AB227" i="11"/>
  <c r="AB226" i="11"/>
  <c r="AB225" i="11"/>
  <c r="AB224" i="11"/>
  <c r="AB223" i="11"/>
  <c r="AB220" i="11"/>
  <c r="AB219" i="11"/>
  <c r="AB218" i="11"/>
  <c r="AB217" i="11"/>
  <c r="AB216" i="11"/>
  <c r="AB213" i="11"/>
  <c r="AB212" i="11"/>
  <c r="AB211" i="11"/>
  <c r="AB210" i="11"/>
  <c r="AB209" i="11"/>
  <c r="Y203" i="11"/>
  <c r="Y202" i="11"/>
  <c r="Y201" i="11"/>
  <c r="AB199" i="11"/>
  <c r="AB198" i="11"/>
  <c r="AB197" i="11"/>
  <c r="AB196" i="11"/>
  <c r="AB195" i="11"/>
  <c r="AB192" i="11"/>
  <c r="AB191" i="11"/>
  <c r="AB190" i="11"/>
  <c r="AB189" i="11"/>
  <c r="AB188" i="11"/>
  <c r="AB185" i="11"/>
  <c r="AB184" i="11"/>
  <c r="AB183" i="11"/>
  <c r="AB182" i="11"/>
  <c r="AB181" i="11"/>
  <c r="AB178" i="11"/>
  <c r="AB177" i="11"/>
  <c r="AB176" i="11"/>
  <c r="AB175" i="11"/>
  <c r="AB174" i="11"/>
  <c r="AB171" i="11"/>
  <c r="AB170" i="11"/>
  <c r="AB169" i="11"/>
  <c r="AB168" i="11"/>
  <c r="AB167" i="11"/>
  <c r="AB164" i="11"/>
  <c r="AB163" i="11"/>
  <c r="AB162" i="11"/>
  <c r="AB161" i="11"/>
  <c r="AB160" i="11"/>
  <c r="Y154" i="11"/>
  <c r="Y153" i="11"/>
  <c r="Y152" i="11"/>
  <c r="AB150" i="11"/>
  <c r="AB149" i="11"/>
  <c r="AB148" i="11"/>
  <c r="AB147" i="11"/>
  <c r="AB146" i="11"/>
  <c r="AB143" i="11"/>
  <c r="AB142" i="11"/>
  <c r="AB141" i="11"/>
  <c r="AB140" i="11"/>
  <c r="AB139" i="11"/>
  <c r="AB136" i="11"/>
  <c r="AB135" i="11"/>
  <c r="AB134" i="11"/>
  <c r="AB133" i="11"/>
  <c r="AB132" i="11"/>
  <c r="AB129" i="11"/>
  <c r="AB128" i="11"/>
  <c r="AB127" i="11"/>
  <c r="AB126" i="11"/>
  <c r="AB125" i="11"/>
  <c r="AB122" i="11"/>
  <c r="AB121" i="11"/>
  <c r="AB120" i="11"/>
  <c r="AB119" i="11"/>
  <c r="AB118" i="11"/>
  <c r="AB115" i="11"/>
  <c r="AB114" i="11"/>
  <c r="AB113" i="11"/>
  <c r="AB112" i="11"/>
  <c r="AB111" i="11"/>
  <c r="Y105" i="11"/>
  <c r="Y104" i="11"/>
  <c r="Y103" i="11"/>
  <c r="AB101" i="11"/>
  <c r="AB100" i="11"/>
  <c r="AB99" i="11"/>
  <c r="AB98" i="11"/>
  <c r="AB97" i="11"/>
  <c r="AB94" i="11"/>
  <c r="AB93" i="11"/>
  <c r="AB92" i="11"/>
  <c r="AB91" i="11"/>
  <c r="AB90" i="11"/>
  <c r="AB87" i="11"/>
  <c r="AB86" i="11"/>
  <c r="AB85" i="11"/>
  <c r="AB84" i="11"/>
  <c r="AB83" i="11"/>
  <c r="AB80" i="11"/>
  <c r="AB79" i="11"/>
  <c r="AB78" i="11"/>
  <c r="AB77" i="11"/>
  <c r="AB76" i="11"/>
  <c r="AB73" i="11"/>
  <c r="AB72" i="11"/>
  <c r="AB71" i="11"/>
  <c r="AB70" i="11"/>
  <c r="AB69" i="11"/>
  <c r="AB66" i="11"/>
  <c r="AB65" i="11"/>
  <c r="AB64" i="11"/>
  <c r="AB63" i="11"/>
  <c r="AB62" i="11"/>
  <c r="Y56" i="11"/>
  <c r="Y55" i="11"/>
  <c r="Y54" i="11"/>
  <c r="AB52" i="11"/>
  <c r="AB51" i="11"/>
  <c r="AB50" i="11"/>
  <c r="AB49" i="11"/>
  <c r="AB48" i="11"/>
  <c r="AB45" i="11"/>
  <c r="AB44" i="11"/>
  <c r="AB43" i="11"/>
  <c r="AB42" i="11"/>
  <c r="AB41" i="11"/>
  <c r="AB38" i="11"/>
  <c r="AB37" i="11"/>
  <c r="AB36" i="11"/>
  <c r="AB35" i="11"/>
  <c r="AB34" i="11"/>
  <c r="AB31" i="11"/>
  <c r="AB30" i="11"/>
  <c r="AB29" i="11"/>
  <c r="AB28" i="11"/>
  <c r="AB27" i="11"/>
  <c r="AB24" i="11"/>
  <c r="AB23" i="11"/>
  <c r="AB22" i="11"/>
  <c r="AB21" i="11"/>
  <c r="AB20" i="11"/>
  <c r="AB17" i="11"/>
  <c r="AB16" i="11"/>
  <c r="AB15" i="11"/>
  <c r="AB14" i="11"/>
  <c r="AB13" i="11"/>
  <c r="P252" i="11"/>
  <c r="P251" i="11"/>
  <c r="P250" i="11"/>
  <c r="S248" i="11"/>
  <c r="S247" i="11"/>
  <c r="S246" i="11"/>
  <c r="S245" i="11"/>
  <c r="S244" i="11"/>
  <c r="S241" i="11"/>
  <c r="S240" i="11"/>
  <c r="S239" i="11"/>
  <c r="S238" i="11"/>
  <c r="S237" i="11"/>
  <c r="S234" i="11"/>
  <c r="S233" i="11"/>
  <c r="S232" i="11"/>
  <c r="S231" i="11"/>
  <c r="S230" i="11"/>
  <c r="S227" i="11"/>
  <c r="S226" i="11"/>
  <c r="S225" i="11"/>
  <c r="S224" i="11"/>
  <c r="S223" i="11"/>
  <c r="S220" i="11"/>
  <c r="S219" i="11"/>
  <c r="S218" i="11"/>
  <c r="S217" i="11"/>
  <c r="S216" i="11"/>
  <c r="S213" i="11"/>
  <c r="S212" i="11"/>
  <c r="S211" i="11"/>
  <c r="S210" i="11"/>
  <c r="S209" i="11"/>
  <c r="P203" i="11"/>
  <c r="P202" i="11"/>
  <c r="P201" i="11"/>
  <c r="S199" i="11"/>
  <c r="S198" i="11"/>
  <c r="S197" i="11"/>
  <c r="S196" i="11"/>
  <c r="S195" i="11"/>
  <c r="S192" i="11"/>
  <c r="S191" i="11"/>
  <c r="S190" i="11"/>
  <c r="S189" i="11"/>
  <c r="S188" i="11"/>
  <c r="S185" i="11"/>
  <c r="S184" i="11"/>
  <c r="S183" i="11"/>
  <c r="S182" i="11"/>
  <c r="S181" i="11"/>
  <c r="S178" i="11"/>
  <c r="S177" i="11"/>
  <c r="S176" i="11"/>
  <c r="S175" i="11"/>
  <c r="S174" i="11"/>
  <c r="S171" i="11"/>
  <c r="S170" i="11"/>
  <c r="S169" i="11"/>
  <c r="S168" i="11"/>
  <c r="S167" i="11"/>
  <c r="S164" i="11"/>
  <c r="S163" i="11"/>
  <c r="S162" i="11"/>
  <c r="S161" i="11"/>
  <c r="S160" i="11"/>
  <c r="P154" i="11"/>
  <c r="P153" i="11"/>
  <c r="P152" i="11"/>
  <c r="S150" i="11"/>
  <c r="S149" i="11"/>
  <c r="S148" i="11"/>
  <c r="S147" i="11"/>
  <c r="S146" i="11"/>
  <c r="S143" i="11"/>
  <c r="S142" i="11"/>
  <c r="S141" i="11"/>
  <c r="S140" i="11"/>
  <c r="S139" i="11"/>
  <c r="S136" i="11"/>
  <c r="S135" i="11"/>
  <c r="S134" i="11"/>
  <c r="S133" i="11"/>
  <c r="S132" i="11"/>
  <c r="S129" i="11"/>
  <c r="S128" i="11"/>
  <c r="S127" i="11"/>
  <c r="S126" i="11"/>
  <c r="S125" i="11"/>
  <c r="S122" i="11"/>
  <c r="S121" i="11"/>
  <c r="S120" i="11"/>
  <c r="S119" i="11"/>
  <c r="S118" i="11"/>
  <c r="S115" i="11"/>
  <c r="S114" i="11"/>
  <c r="S113" i="11"/>
  <c r="S112" i="11"/>
  <c r="S111" i="11"/>
  <c r="P105" i="11"/>
  <c r="P104" i="11"/>
  <c r="P103" i="11"/>
  <c r="S101" i="11"/>
  <c r="S100" i="11"/>
  <c r="S99" i="11"/>
  <c r="S98" i="11"/>
  <c r="S97" i="11"/>
  <c r="S94" i="11"/>
  <c r="S93" i="11"/>
  <c r="S92" i="11"/>
  <c r="S91" i="11"/>
  <c r="S90" i="11"/>
  <c r="S87" i="11"/>
  <c r="S86" i="11"/>
  <c r="S85" i="11"/>
  <c r="S84" i="11"/>
  <c r="S83" i="11"/>
  <c r="S80" i="11"/>
  <c r="S79" i="11"/>
  <c r="S78" i="11"/>
  <c r="S77" i="11"/>
  <c r="S76" i="11"/>
  <c r="S73" i="11"/>
  <c r="S72" i="11"/>
  <c r="S71" i="11"/>
  <c r="S70" i="11"/>
  <c r="S69" i="11"/>
  <c r="S66" i="11"/>
  <c r="S65" i="11"/>
  <c r="S64" i="11"/>
  <c r="S63" i="11"/>
  <c r="S62" i="11"/>
  <c r="P56" i="11"/>
  <c r="P55" i="11"/>
  <c r="P54" i="11"/>
  <c r="S52" i="11"/>
  <c r="S51" i="11"/>
  <c r="S50" i="11"/>
  <c r="S49" i="11"/>
  <c r="S48" i="11"/>
  <c r="S45" i="11"/>
  <c r="S44" i="11"/>
  <c r="S43" i="11"/>
  <c r="S42" i="11"/>
  <c r="S41" i="11"/>
  <c r="S38" i="11"/>
  <c r="S37" i="11"/>
  <c r="S36" i="11"/>
  <c r="S35" i="11"/>
  <c r="S34" i="11"/>
  <c r="S31" i="11"/>
  <c r="S30" i="11"/>
  <c r="S29" i="11"/>
  <c r="S28" i="11"/>
  <c r="S27" i="11"/>
  <c r="S24" i="11"/>
  <c r="S23" i="11"/>
  <c r="S22" i="11"/>
  <c r="S21" i="11"/>
  <c r="S20" i="11"/>
  <c r="S17" i="11"/>
  <c r="S16" i="11"/>
  <c r="S15" i="11"/>
  <c r="S14" i="11"/>
  <c r="S13" i="11"/>
  <c r="G252" i="11"/>
  <c r="G251" i="11"/>
  <c r="G250" i="11"/>
  <c r="J248" i="11"/>
  <c r="J247" i="11"/>
  <c r="J246" i="11"/>
  <c r="J245" i="11"/>
  <c r="J244" i="11"/>
  <c r="J241" i="11"/>
  <c r="J240" i="11"/>
  <c r="J239" i="11"/>
  <c r="J238" i="11"/>
  <c r="J237" i="11"/>
  <c r="J234" i="11"/>
  <c r="J233" i="11"/>
  <c r="J232" i="11"/>
  <c r="J231" i="11"/>
  <c r="J230" i="11"/>
  <c r="J227" i="11"/>
  <c r="J226" i="11"/>
  <c r="J225" i="11"/>
  <c r="J224" i="11"/>
  <c r="J223" i="11"/>
  <c r="J220" i="11"/>
  <c r="J219" i="11"/>
  <c r="J218" i="11"/>
  <c r="J217" i="11"/>
  <c r="J216" i="11"/>
  <c r="J213" i="11"/>
  <c r="J212" i="11"/>
  <c r="J211" i="11"/>
  <c r="J210" i="11"/>
  <c r="J209" i="11"/>
  <c r="G203" i="11"/>
  <c r="G202" i="11"/>
  <c r="G201" i="11"/>
  <c r="J199" i="11"/>
  <c r="J198" i="11"/>
  <c r="J197" i="11"/>
  <c r="J196" i="11"/>
  <c r="J195" i="11"/>
  <c r="J192" i="11"/>
  <c r="J191" i="11"/>
  <c r="J190" i="11"/>
  <c r="J189" i="11"/>
  <c r="J188" i="11"/>
  <c r="J185" i="11"/>
  <c r="J184" i="11"/>
  <c r="J183" i="11"/>
  <c r="J182" i="11"/>
  <c r="J181" i="11"/>
  <c r="J178" i="11"/>
  <c r="J177" i="11"/>
  <c r="J176" i="11"/>
  <c r="J175" i="11"/>
  <c r="J174" i="11"/>
  <c r="J171" i="11"/>
  <c r="J170" i="11"/>
  <c r="J169" i="11"/>
  <c r="J168" i="11"/>
  <c r="J167" i="11"/>
  <c r="J164" i="11"/>
  <c r="J163" i="11"/>
  <c r="J162" i="11"/>
  <c r="J161" i="11"/>
  <c r="J160" i="11"/>
  <c r="G154" i="11"/>
  <c r="G153" i="11"/>
  <c r="G152" i="11"/>
  <c r="J150" i="11"/>
  <c r="J149" i="11"/>
  <c r="J148" i="11"/>
  <c r="J147" i="11"/>
  <c r="J146" i="11"/>
  <c r="J143" i="11"/>
  <c r="J142" i="11"/>
  <c r="J141" i="11"/>
  <c r="J140" i="11"/>
  <c r="J139" i="11"/>
  <c r="J136" i="11"/>
  <c r="J135" i="11"/>
  <c r="J134" i="11"/>
  <c r="J133" i="11"/>
  <c r="J132" i="11"/>
  <c r="J129" i="11"/>
  <c r="J128" i="11"/>
  <c r="J127" i="11"/>
  <c r="J126" i="11"/>
  <c r="J125" i="11"/>
  <c r="J122" i="11"/>
  <c r="J121" i="11"/>
  <c r="J120" i="11"/>
  <c r="J119" i="11"/>
  <c r="J118" i="11"/>
  <c r="J115" i="11"/>
  <c r="J114" i="11"/>
  <c r="J113" i="11"/>
  <c r="J112" i="11"/>
  <c r="J111" i="11"/>
  <c r="G105" i="11"/>
  <c r="G104" i="11"/>
  <c r="G103" i="11"/>
  <c r="J101" i="11"/>
  <c r="J100" i="11"/>
  <c r="J99" i="11"/>
  <c r="J98" i="11"/>
  <c r="J97" i="11"/>
  <c r="J94" i="11"/>
  <c r="J93" i="11"/>
  <c r="J92" i="11"/>
  <c r="J91" i="11"/>
  <c r="J90" i="11"/>
  <c r="J87" i="11"/>
  <c r="J86" i="11"/>
  <c r="J85" i="11"/>
  <c r="J84" i="11"/>
  <c r="J83" i="11"/>
  <c r="J80" i="11"/>
  <c r="J79" i="11"/>
  <c r="J78" i="11"/>
  <c r="J77" i="11"/>
  <c r="J76" i="11"/>
  <c r="J73" i="11"/>
  <c r="J72" i="11"/>
  <c r="J71" i="11"/>
  <c r="J70" i="11"/>
  <c r="J69" i="11"/>
  <c r="J66" i="11"/>
  <c r="J65" i="11"/>
  <c r="J64" i="11"/>
  <c r="J63" i="11"/>
  <c r="J62" i="11"/>
  <c r="G55" i="11"/>
  <c r="G56" i="11"/>
  <c r="G54" i="11"/>
  <c r="J52" i="11"/>
  <c r="J51" i="11"/>
  <c r="J50" i="11"/>
  <c r="J49" i="11"/>
  <c r="J48" i="11"/>
  <c r="J45" i="11"/>
  <c r="J44" i="11"/>
  <c r="J43" i="11"/>
  <c r="J42" i="11"/>
  <c r="J41" i="11"/>
  <c r="J38" i="11"/>
  <c r="J37" i="11"/>
  <c r="J36" i="11"/>
  <c r="J35" i="11"/>
  <c r="J34" i="11"/>
  <c r="J31" i="11"/>
  <c r="J30" i="11"/>
  <c r="J29" i="11"/>
  <c r="J28" i="11"/>
  <c r="J27" i="11"/>
  <c r="J24" i="11"/>
  <c r="J23" i="11"/>
  <c r="J22" i="11"/>
  <c r="J21" i="11"/>
  <c r="J20" i="11"/>
  <c r="J17" i="11"/>
  <c r="J16" i="11"/>
  <c r="J15" i="11"/>
  <c r="J14" i="11"/>
  <c r="J13" i="11"/>
  <c r="GF43" i="9"/>
  <c r="FY43" i="9"/>
  <c r="FR43" i="9"/>
  <c r="FK43" i="9"/>
  <c r="GF42" i="9"/>
  <c r="FY42" i="9"/>
  <c r="FR42" i="9"/>
  <c r="FK42" i="9"/>
  <c r="GF41" i="9"/>
  <c r="FY41" i="9"/>
  <c r="FR41" i="9"/>
  <c r="FK41" i="9"/>
  <c r="GF40" i="9"/>
  <c r="FY40" i="9"/>
  <c r="FR40" i="9"/>
  <c r="FK40" i="9"/>
  <c r="GF39" i="9"/>
  <c r="FY39" i="9"/>
  <c r="FR39" i="9"/>
  <c r="FK39" i="9"/>
  <c r="GF38" i="9"/>
  <c r="FY38" i="9"/>
  <c r="FR38" i="9"/>
  <c r="FK38" i="9"/>
  <c r="GF37" i="9"/>
  <c r="FY37" i="9"/>
  <c r="FR37" i="9"/>
  <c r="FK37" i="9"/>
  <c r="GF36" i="9"/>
  <c r="FJ50" i="9" s="1"/>
  <c r="FY36" i="9"/>
  <c r="FI50" i="9" s="1"/>
  <c r="FR36" i="9"/>
  <c r="FH50" i="9" s="1"/>
  <c r="FK36" i="9"/>
  <c r="GF35" i="9"/>
  <c r="FY35" i="9"/>
  <c r="FR35" i="9"/>
  <c r="FK35" i="9"/>
  <c r="GF34" i="9"/>
  <c r="FY34" i="9"/>
  <c r="FR34" i="9"/>
  <c r="FK34" i="9"/>
  <c r="GF33" i="9"/>
  <c r="FY33" i="9"/>
  <c r="FR33" i="9"/>
  <c r="FK33" i="9"/>
  <c r="GF32" i="9"/>
  <c r="FJ52" i="9" s="1"/>
  <c r="FY32" i="9"/>
  <c r="FI52" i="9" s="1"/>
  <c r="FR32" i="9"/>
  <c r="FH52" i="9" s="1"/>
  <c r="FK32" i="9"/>
  <c r="FG52" i="9" s="1"/>
  <c r="GF31" i="9"/>
  <c r="FY31" i="9"/>
  <c r="FY44" i="9" s="1"/>
  <c r="FR31" i="9"/>
  <c r="FK31" i="9"/>
  <c r="EZ43" i="9"/>
  <c r="ES43" i="9"/>
  <c r="EL43" i="9"/>
  <c r="EE43" i="9"/>
  <c r="EZ42" i="9"/>
  <c r="ES42" i="9"/>
  <c r="EL42" i="9"/>
  <c r="EE42" i="9"/>
  <c r="EZ41" i="9"/>
  <c r="ES41" i="9"/>
  <c r="EL41" i="9"/>
  <c r="EE41" i="9"/>
  <c r="EZ40" i="9"/>
  <c r="ES40" i="9"/>
  <c r="EL40" i="9"/>
  <c r="EE40" i="9"/>
  <c r="EZ39" i="9"/>
  <c r="ES39" i="9"/>
  <c r="EL39" i="9"/>
  <c r="EE39" i="9"/>
  <c r="EZ38" i="9"/>
  <c r="ES38" i="9"/>
  <c r="EL38" i="9"/>
  <c r="EE38" i="9"/>
  <c r="EZ37" i="9"/>
  <c r="ES37" i="9"/>
  <c r="EL37" i="9"/>
  <c r="EE37" i="9"/>
  <c r="EZ36" i="9"/>
  <c r="ES36" i="9"/>
  <c r="EC50" i="9" s="1"/>
  <c r="EL36" i="9"/>
  <c r="EB50" i="9" s="1"/>
  <c r="EE36" i="9"/>
  <c r="EA50" i="9" s="1"/>
  <c r="EZ35" i="9"/>
  <c r="ES35" i="9"/>
  <c r="EL35" i="9"/>
  <c r="EE35" i="9"/>
  <c r="EZ34" i="9"/>
  <c r="ES34" i="9"/>
  <c r="EL34" i="9"/>
  <c r="EE34" i="9"/>
  <c r="EZ33" i="9"/>
  <c r="ES33" i="9"/>
  <c r="EL33" i="9"/>
  <c r="EE33" i="9"/>
  <c r="EZ32" i="9"/>
  <c r="ED52" i="9" s="1"/>
  <c r="ES32" i="9"/>
  <c r="EC52" i="9" s="1"/>
  <c r="EL32" i="9"/>
  <c r="EB52" i="9" s="1"/>
  <c r="EE32" i="9"/>
  <c r="EA52" i="9" s="1"/>
  <c r="EZ31" i="9"/>
  <c r="ES31" i="9"/>
  <c r="ES44" i="9" s="1"/>
  <c r="EL31" i="9"/>
  <c r="EE31" i="9"/>
  <c r="DT43" i="9"/>
  <c r="DM43" i="9"/>
  <c r="DF43" i="9"/>
  <c r="CY43" i="9"/>
  <c r="DT42" i="9"/>
  <c r="DM42" i="9"/>
  <c r="DF42" i="9"/>
  <c r="CY42" i="9"/>
  <c r="DT41" i="9"/>
  <c r="DM41" i="9"/>
  <c r="DF41" i="9"/>
  <c r="CY41" i="9"/>
  <c r="DT40" i="9"/>
  <c r="DM40" i="9"/>
  <c r="DF40" i="9"/>
  <c r="CY40" i="9"/>
  <c r="DT39" i="9"/>
  <c r="DM39" i="9"/>
  <c r="DF39" i="9"/>
  <c r="CY39" i="9"/>
  <c r="DT38" i="9"/>
  <c r="DM38" i="9"/>
  <c r="DF38" i="9"/>
  <c r="CY38" i="9"/>
  <c r="DT37" i="9"/>
  <c r="DM37" i="9"/>
  <c r="DF37" i="9"/>
  <c r="CY37" i="9"/>
  <c r="DT36" i="9"/>
  <c r="CX50" i="9" s="1"/>
  <c r="DM36" i="9"/>
  <c r="CW50" i="9" s="1"/>
  <c r="DF36" i="9"/>
  <c r="CV50" i="9" s="1"/>
  <c r="CY36" i="9"/>
  <c r="CU50" i="9" s="1"/>
  <c r="DT35" i="9"/>
  <c r="DM35" i="9"/>
  <c r="DF35" i="9"/>
  <c r="CY35" i="9"/>
  <c r="DT34" i="9"/>
  <c r="DM34" i="9"/>
  <c r="DF34" i="9"/>
  <c r="CY34" i="9"/>
  <c r="DT33" i="9"/>
  <c r="DM33" i="9"/>
  <c r="DF33" i="9"/>
  <c r="CY33" i="9"/>
  <c r="DT32" i="9"/>
  <c r="CX52" i="9" s="1"/>
  <c r="DM32" i="9"/>
  <c r="CW52" i="9" s="1"/>
  <c r="DF32" i="9"/>
  <c r="CV52" i="9" s="1"/>
  <c r="CY32" i="9"/>
  <c r="CU52" i="9" s="1"/>
  <c r="DT31" i="9"/>
  <c r="DM31" i="9"/>
  <c r="DF31" i="9"/>
  <c r="CY31" i="9"/>
  <c r="CN43" i="9"/>
  <c r="CG43" i="9"/>
  <c r="BZ43" i="9"/>
  <c r="BS43" i="9"/>
  <c r="CN42" i="9"/>
  <c r="CG42" i="9"/>
  <c r="BZ42" i="9"/>
  <c r="BS42" i="9"/>
  <c r="CN41" i="9"/>
  <c r="CG41" i="9"/>
  <c r="BZ41" i="9"/>
  <c r="BS41" i="9"/>
  <c r="CN40" i="9"/>
  <c r="CG40" i="9"/>
  <c r="BZ40" i="9"/>
  <c r="BS40" i="9"/>
  <c r="CN39" i="9"/>
  <c r="CG39" i="9"/>
  <c r="BZ39" i="9"/>
  <c r="BS39" i="9"/>
  <c r="CN38" i="9"/>
  <c r="CG38" i="9"/>
  <c r="BZ38" i="9"/>
  <c r="BS38" i="9"/>
  <c r="CN37" i="9"/>
  <c r="CG37" i="9"/>
  <c r="BZ37" i="9"/>
  <c r="BS37" i="9"/>
  <c r="CN36" i="9"/>
  <c r="CG36" i="9"/>
  <c r="BZ36" i="9"/>
  <c r="BS36" i="9"/>
  <c r="BO50" i="9" s="1"/>
  <c r="CN35" i="9"/>
  <c r="CG35" i="9"/>
  <c r="BZ35" i="9"/>
  <c r="BS35" i="9"/>
  <c r="CN34" i="9"/>
  <c r="CG34" i="9"/>
  <c r="BZ34" i="9"/>
  <c r="BS34" i="9"/>
  <c r="CN33" i="9"/>
  <c r="CG33" i="9"/>
  <c r="BZ33" i="9"/>
  <c r="BS33" i="9"/>
  <c r="CN32" i="9"/>
  <c r="BR52" i="9" s="1"/>
  <c r="CG32" i="9"/>
  <c r="BZ32" i="9"/>
  <c r="BP52" i="9" s="1"/>
  <c r="BS32" i="9"/>
  <c r="BO52" i="9" s="1"/>
  <c r="CN31" i="9"/>
  <c r="CG31" i="9"/>
  <c r="BZ31" i="9"/>
  <c r="BS31" i="9"/>
  <c r="BH43" i="9"/>
  <c r="BA43" i="9"/>
  <c r="AT43" i="9"/>
  <c r="AM43" i="9"/>
  <c r="BH42" i="9"/>
  <c r="BA42" i="9"/>
  <c r="AT42" i="9"/>
  <c r="AM42" i="9"/>
  <c r="BH41" i="9"/>
  <c r="BA41" i="9"/>
  <c r="AT41" i="9"/>
  <c r="AM41" i="9"/>
  <c r="BH40" i="9"/>
  <c r="BA40" i="9"/>
  <c r="AT40" i="9"/>
  <c r="AM40" i="9"/>
  <c r="BH39" i="9"/>
  <c r="BA39" i="9"/>
  <c r="AT39" i="9"/>
  <c r="AM39" i="9"/>
  <c r="BH38" i="9"/>
  <c r="BA38" i="9"/>
  <c r="AT38" i="9"/>
  <c r="AM38" i="9"/>
  <c r="BH37" i="9"/>
  <c r="BA37" i="9"/>
  <c r="AT37" i="9"/>
  <c r="AM37" i="9"/>
  <c r="BH36" i="9"/>
  <c r="BA36" i="9"/>
  <c r="AK50" i="9" s="1"/>
  <c r="AT36" i="9"/>
  <c r="AJ50" i="9" s="1"/>
  <c r="AM36" i="9"/>
  <c r="BH35" i="9"/>
  <c r="BA35" i="9"/>
  <c r="AT35" i="9"/>
  <c r="AM35" i="9"/>
  <c r="BH34" i="9"/>
  <c r="BA34" i="9"/>
  <c r="AT34" i="9"/>
  <c r="AM34" i="9"/>
  <c r="BH33" i="9"/>
  <c r="BA33" i="9"/>
  <c r="AT33" i="9"/>
  <c r="AM33" i="9"/>
  <c r="BH32" i="9"/>
  <c r="AL52" i="9" s="1"/>
  <c r="BA32" i="9"/>
  <c r="AT32" i="9"/>
  <c r="AM32" i="9"/>
  <c r="AI52" i="9" s="1"/>
  <c r="BH31" i="9"/>
  <c r="BA31" i="9"/>
  <c r="AT31" i="9"/>
  <c r="AM31" i="9"/>
  <c r="AC43" i="9"/>
  <c r="AC42" i="9"/>
  <c r="AC41" i="9"/>
  <c r="AC40" i="9"/>
  <c r="AC39" i="9"/>
  <c r="AC38" i="9"/>
  <c r="AC37" i="9"/>
  <c r="AC36" i="9"/>
  <c r="AC35" i="9"/>
  <c r="AC34" i="9"/>
  <c r="AC33" i="9"/>
  <c r="AC32" i="9"/>
  <c r="AC31" i="9"/>
  <c r="V43" i="9"/>
  <c r="V42" i="9"/>
  <c r="V41" i="9"/>
  <c r="V40" i="9"/>
  <c r="V39" i="9"/>
  <c r="V38" i="9"/>
  <c r="V37" i="9"/>
  <c r="V36" i="9"/>
  <c r="V35" i="9"/>
  <c r="V34" i="9"/>
  <c r="V33" i="9"/>
  <c r="V32" i="9"/>
  <c r="V31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AY118" i="22" l="1"/>
  <c r="E51" i="12" s="1"/>
  <c r="H15" i="22"/>
  <c r="G118" i="22" s="1"/>
  <c r="C51" i="12" s="1"/>
  <c r="PI118" i="22"/>
  <c r="LC118" i="22"/>
  <c r="OM118" i="22"/>
  <c r="NQ118" i="22"/>
  <c r="GA118" i="22"/>
  <c r="EI118" i="22"/>
  <c r="BD57" i="9"/>
  <c r="AL50" i="9"/>
  <c r="FG50" i="9"/>
  <c r="BP50" i="9"/>
  <c r="DM44" i="9"/>
  <c r="ED50" i="9"/>
  <c r="Y22" i="12"/>
  <c r="X24" i="12" s="1"/>
  <c r="R24" i="12"/>
  <c r="BR50" i="9"/>
  <c r="BQ52" i="9"/>
  <c r="CG44" i="9"/>
  <c r="BQ50" i="9"/>
  <c r="AK52" i="9"/>
  <c r="BA44" i="9"/>
  <c r="AI50" i="9"/>
  <c r="BI253" i="11"/>
  <c r="BI254" i="11" s="1"/>
  <c r="BO257" i="11"/>
  <c r="BR204" i="11"/>
  <c r="BX256" i="11"/>
  <c r="CA106" i="11"/>
  <c r="CA107" i="11" s="1"/>
  <c r="CA155" i="11"/>
  <c r="CA156" i="11" s="1"/>
  <c r="CS57" i="11"/>
  <c r="CS58" i="11" s="1"/>
  <c r="CP258" i="11"/>
  <c r="CY257" i="11"/>
  <c r="DB204" i="11"/>
  <c r="DB205" i="11" s="1"/>
  <c r="DH256" i="11"/>
  <c r="DK155" i="11"/>
  <c r="DK156" i="11" s="1"/>
  <c r="EC57" i="11"/>
  <c r="EC58" i="11" s="1"/>
  <c r="DZ258" i="11"/>
  <c r="EC253" i="11"/>
  <c r="EC254" i="11" s="1"/>
  <c r="EI257" i="11"/>
  <c r="EL204" i="11"/>
  <c r="EL205" i="11" s="1"/>
  <c r="ER256" i="11"/>
  <c r="FM57" i="11"/>
  <c r="FM58" i="11" s="1"/>
  <c r="FJ258" i="11"/>
  <c r="FM253" i="11"/>
  <c r="FM254" i="11" s="1"/>
  <c r="FS257" i="11"/>
  <c r="FV204" i="11"/>
  <c r="FV205" i="11" s="1"/>
  <c r="GB256" i="11"/>
  <c r="GE106" i="11"/>
  <c r="GE107" i="11" s="1"/>
  <c r="GE155" i="11"/>
  <c r="GE156" i="11" s="1"/>
  <c r="GW57" i="11"/>
  <c r="GW58" i="11" s="1"/>
  <c r="GT258" i="11"/>
  <c r="GW253" i="11"/>
  <c r="GW254" i="11" s="1"/>
  <c r="HF204" i="11"/>
  <c r="HF205" i="11" s="1"/>
  <c r="G155" i="11"/>
  <c r="G156" i="11" s="1"/>
  <c r="D258" i="11"/>
  <c r="P106" i="11"/>
  <c r="P107" i="11" s="1"/>
  <c r="Y57" i="11"/>
  <c r="Y58" i="11" s="1"/>
  <c r="V258" i="11"/>
  <c r="Y253" i="11"/>
  <c r="Y254" i="11" s="1"/>
  <c r="AE257" i="11"/>
  <c r="AH204" i="11"/>
  <c r="AH205" i="11" s="1"/>
  <c r="AN256" i="11"/>
  <c r="AQ106" i="11"/>
  <c r="AQ107" i="11" s="1"/>
  <c r="AQ155" i="11"/>
  <c r="AQ156" i="11" s="1"/>
  <c r="AN257" i="11"/>
  <c r="BI57" i="11"/>
  <c r="BI58" i="11" s="1"/>
  <c r="BF258" i="11"/>
  <c r="DK106" i="11"/>
  <c r="DK107" i="11" s="1"/>
  <c r="EU106" i="11"/>
  <c r="EU107" i="11" s="1"/>
  <c r="BR205" i="11"/>
  <c r="CS253" i="11"/>
  <c r="CS254" i="11" s="1"/>
  <c r="EU155" i="11"/>
  <c r="EU156" i="11" s="1"/>
  <c r="D256" i="11"/>
  <c r="EI258" i="11"/>
  <c r="ER257" i="11"/>
  <c r="FA256" i="11"/>
  <c r="FS258" i="11"/>
  <c r="GB257" i="11"/>
  <c r="GK256" i="11"/>
  <c r="HC258" i="11"/>
  <c r="G57" i="11"/>
  <c r="G58" i="11" s="1"/>
  <c r="AJ52" i="9"/>
  <c r="BD53" i="9"/>
  <c r="AV52" i="9"/>
  <c r="AV56" i="9"/>
  <c r="AV61" i="9"/>
  <c r="CB49" i="9"/>
  <c r="CB51" i="9"/>
  <c r="CB53" i="9"/>
  <c r="G204" i="11"/>
  <c r="G205" i="11" s="1"/>
  <c r="M256" i="11"/>
  <c r="P155" i="11"/>
  <c r="P156" i="11" s="1"/>
  <c r="AH57" i="11"/>
  <c r="AH58" i="11" s="1"/>
  <c r="AE258" i="11"/>
  <c r="AH253" i="11"/>
  <c r="AH254" i="11" s="1"/>
  <c r="AQ204" i="11"/>
  <c r="AQ205" i="11" s="1"/>
  <c r="AW256" i="11"/>
  <c r="AZ106" i="11"/>
  <c r="AZ107" i="11" s="1"/>
  <c r="AZ155" i="11"/>
  <c r="AZ156" i="11" s="1"/>
  <c r="BR57" i="11"/>
  <c r="BO258" i="11"/>
  <c r="BR253" i="11"/>
  <c r="BR254" i="11" s="1"/>
  <c r="BX257" i="11"/>
  <c r="CA204" i="11"/>
  <c r="CA205" i="11" s="1"/>
  <c r="CG256" i="11"/>
  <c r="CJ106" i="11"/>
  <c r="CJ107" i="11" s="1"/>
  <c r="CJ155" i="11"/>
  <c r="CJ156" i="11" s="1"/>
  <c r="DB57" i="11"/>
  <c r="DB58" i="11" s="1"/>
  <c r="CY258" i="11"/>
  <c r="DB253" i="11"/>
  <c r="DB254" i="11" s="1"/>
  <c r="DH257" i="11"/>
  <c r="DK204" i="11"/>
  <c r="DK205" i="11" s="1"/>
  <c r="DQ256" i="11"/>
  <c r="DT106" i="11"/>
  <c r="DT107" i="11" s="1"/>
  <c r="DT155" i="11"/>
  <c r="DT156" i="11" s="1"/>
  <c r="EL57" i="11"/>
  <c r="EL253" i="11"/>
  <c r="EL254" i="11" s="1"/>
  <c r="EU204" i="11"/>
  <c r="EU205" i="11" s="1"/>
  <c r="FD106" i="11"/>
  <c r="FD107" i="11" s="1"/>
  <c r="FD155" i="11"/>
  <c r="FD156" i="11" s="1"/>
  <c r="FV57" i="11"/>
  <c r="FV58" i="11" s="1"/>
  <c r="FV253" i="11"/>
  <c r="FV254" i="11" s="1"/>
  <c r="GE204" i="11"/>
  <c r="GE205" i="11" s="1"/>
  <c r="GN106" i="11"/>
  <c r="GN107" i="11" s="1"/>
  <c r="GN155" i="11"/>
  <c r="GN156" i="11" s="1"/>
  <c r="HF57" i="11"/>
  <c r="HF58" i="11" s="1"/>
  <c r="HF253" i="11"/>
  <c r="HF254" i="11" s="1"/>
  <c r="CB55" i="9"/>
  <c r="CB56" i="9"/>
  <c r="CB57" i="9"/>
  <c r="CB58" i="9"/>
  <c r="CB59" i="9"/>
  <c r="CB60" i="9"/>
  <c r="CB61" i="9"/>
  <c r="DH49" i="9"/>
  <c r="DH51" i="9"/>
  <c r="DH53" i="9"/>
  <c r="DH55" i="9"/>
  <c r="DH57" i="9"/>
  <c r="DH58" i="9"/>
  <c r="DH59" i="9"/>
  <c r="DH60" i="9"/>
  <c r="DH61" i="9"/>
  <c r="EN49" i="9"/>
  <c r="EN51" i="9"/>
  <c r="EN53" i="9"/>
  <c r="EN55" i="9"/>
  <c r="EN56" i="9"/>
  <c r="EN57" i="9"/>
  <c r="EN58" i="9"/>
  <c r="EN59" i="9"/>
  <c r="EN60" i="9"/>
  <c r="EN61" i="9"/>
  <c r="FT49" i="9"/>
  <c r="FT51" i="9"/>
  <c r="FT53" i="9"/>
  <c r="FT55" i="9"/>
  <c r="FT56" i="9"/>
  <c r="FT57" i="9"/>
  <c r="FT58" i="9"/>
  <c r="FT59" i="9"/>
  <c r="FT60" i="9"/>
  <c r="FT61" i="9"/>
  <c r="G253" i="11"/>
  <c r="G254" i="11" s="1"/>
  <c r="M257" i="11"/>
  <c r="P204" i="11"/>
  <c r="P205" i="11" s="1"/>
  <c r="V256" i="11"/>
  <c r="Y106" i="11"/>
  <c r="Y107" i="11" s="1"/>
  <c r="Y155" i="11"/>
  <c r="Y156" i="11" s="1"/>
  <c r="AQ57" i="11"/>
  <c r="AQ58" i="11" s="1"/>
  <c r="AN258" i="11"/>
  <c r="AQ253" i="11"/>
  <c r="AQ254" i="11" s="1"/>
  <c r="AW257" i="11"/>
  <c r="AZ204" i="11"/>
  <c r="AZ205" i="11" s="1"/>
  <c r="BF256" i="11"/>
  <c r="BI106" i="11"/>
  <c r="BI107" i="11" s="1"/>
  <c r="BI155" i="11"/>
  <c r="BI156" i="11" s="1"/>
  <c r="BF257" i="11"/>
  <c r="CA57" i="11"/>
  <c r="CA58" i="11" s="1"/>
  <c r="BX258" i="11"/>
  <c r="CA253" i="11"/>
  <c r="CA254" i="11" s="1"/>
  <c r="CG257" i="11"/>
  <c r="CJ204" i="11"/>
  <c r="CJ205" i="11" s="1"/>
  <c r="CP256" i="11"/>
  <c r="CS106" i="11"/>
  <c r="CS107" i="11" s="1"/>
  <c r="CS155" i="11"/>
  <c r="CS156" i="11" s="1"/>
  <c r="DK57" i="11"/>
  <c r="DK58" i="11" s="1"/>
  <c r="DH258" i="11"/>
  <c r="DK253" i="11"/>
  <c r="DK254" i="11" s="1"/>
  <c r="DQ257" i="11"/>
  <c r="DT204" i="11"/>
  <c r="DT205" i="11" s="1"/>
  <c r="DZ256" i="11"/>
  <c r="EC106" i="11"/>
  <c r="EC107" i="11" s="1"/>
  <c r="EC155" i="11"/>
  <c r="EC156" i="11" s="1"/>
  <c r="EU57" i="11"/>
  <c r="ER258" i="11"/>
  <c r="EU253" i="11"/>
  <c r="EU254" i="11" s="1"/>
  <c r="FA257" i="11"/>
  <c r="FD204" i="11"/>
  <c r="FD205" i="11" s="1"/>
  <c r="FJ256" i="11"/>
  <c r="FM106" i="11"/>
  <c r="FM107" i="11" s="1"/>
  <c r="FM155" i="11"/>
  <c r="FM156" i="11" s="1"/>
  <c r="GE57" i="11"/>
  <c r="GE58" i="11" s="1"/>
  <c r="GB258" i="11"/>
  <c r="GE253" i="11"/>
  <c r="GE254" i="11" s="1"/>
  <c r="GN204" i="11"/>
  <c r="GN205" i="11" s="1"/>
  <c r="GT256" i="11"/>
  <c r="GW106" i="11"/>
  <c r="GW107" i="11" s="1"/>
  <c r="GW155" i="11"/>
  <c r="GW156" i="11" s="1"/>
  <c r="GT257" i="11"/>
  <c r="G106" i="11"/>
  <c r="G107" i="11" s="1"/>
  <c r="P57" i="11"/>
  <c r="P58" i="11" s="1"/>
  <c r="M258" i="11"/>
  <c r="P253" i="11"/>
  <c r="P254" i="11" s="1"/>
  <c r="V257" i="11"/>
  <c r="Y204" i="11"/>
  <c r="Y205" i="11" s="1"/>
  <c r="AE256" i="11"/>
  <c r="AH106" i="11"/>
  <c r="AH107" i="11" s="1"/>
  <c r="AH155" i="11"/>
  <c r="AH156" i="11" s="1"/>
  <c r="AZ57" i="11"/>
  <c r="AW258" i="11"/>
  <c r="AZ253" i="11"/>
  <c r="AZ254" i="11" s="1"/>
  <c r="BI204" i="11"/>
  <c r="BI205" i="11" s="1"/>
  <c r="BO256" i="11"/>
  <c r="BR106" i="11"/>
  <c r="BR107" i="11" s="1"/>
  <c r="BR155" i="11"/>
  <c r="BR156" i="11" s="1"/>
  <c r="CJ57" i="11"/>
  <c r="CJ58" i="11" s="1"/>
  <c r="CG258" i="11"/>
  <c r="CJ253" i="11"/>
  <c r="CJ254" i="11" s="1"/>
  <c r="CP257" i="11"/>
  <c r="CS204" i="11"/>
  <c r="CS205" i="11" s="1"/>
  <c r="CY256" i="11"/>
  <c r="DB106" i="11"/>
  <c r="DB107" i="11" s="1"/>
  <c r="DB155" i="11"/>
  <c r="DB156" i="11" s="1"/>
  <c r="DT57" i="11"/>
  <c r="DT58" i="11" s="1"/>
  <c r="DQ258" i="11"/>
  <c r="DT253" i="11"/>
  <c r="DT254" i="11" s="1"/>
  <c r="DZ257" i="11"/>
  <c r="EC204" i="11"/>
  <c r="EC205" i="11" s="1"/>
  <c r="EI256" i="11"/>
  <c r="EL106" i="11"/>
  <c r="EL107" i="11" s="1"/>
  <c r="EL155" i="11"/>
  <c r="EL156" i="11" s="1"/>
  <c r="FD57" i="11"/>
  <c r="FD58" i="11" s="1"/>
  <c r="FA258" i="11"/>
  <c r="FD253" i="11"/>
  <c r="FD254" i="11" s="1"/>
  <c r="FJ257" i="11"/>
  <c r="FM204" i="11"/>
  <c r="FM205" i="11" s="1"/>
  <c r="FS256" i="11"/>
  <c r="FV106" i="11"/>
  <c r="FV107" i="11" s="1"/>
  <c r="FV155" i="11"/>
  <c r="FV156" i="11" s="1"/>
  <c r="GN57" i="11"/>
  <c r="GN58" i="11" s="1"/>
  <c r="GK258" i="11"/>
  <c r="GK257" i="11"/>
  <c r="GN253" i="11"/>
  <c r="GN254" i="11" s="1"/>
  <c r="GW204" i="11"/>
  <c r="GW205" i="11" s="1"/>
  <c r="HC256" i="11"/>
  <c r="HF106" i="11"/>
  <c r="HF107" i="11" s="1"/>
  <c r="HF155" i="11"/>
  <c r="HF156" i="11" s="1"/>
  <c r="HC257" i="11"/>
  <c r="FI51" i="9"/>
  <c r="FJ51" i="9"/>
  <c r="FG51" i="9"/>
  <c r="FH51" i="9"/>
  <c r="EC51" i="9"/>
  <c r="ED51" i="9"/>
  <c r="EA51" i="9"/>
  <c r="EB51" i="9"/>
  <c r="CX51" i="9"/>
  <c r="CU51" i="9"/>
  <c r="CV51" i="9"/>
  <c r="CW51" i="9"/>
  <c r="BP51" i="9"/>
  <c r="BQ51" i="9"/>
  <c r="BR51" i="9"/>
  <c r="BO51" i="9"/>
  <c r="AK51" i="9"/>
  <c r="AL51" i="9"/>
  <c r="AV49" i="9"/>
  <c r="AV51" i="9"/>
  <c r="AI51" i="9"/>
  <c r="AV53" i="9"/>
  <c r="AV55" i="9"/>
  <c r="AV57" i="9"/>
  <c r="AV58" i="9"/>
  <c r="AV59" i="9"/>
  <c r="AV60" i="9"/>
  <c r="AV50" i="9"/>
  <c r="AV54" i="9"/>
  <c r="AJ51" i="9"/>
  <c r="BD51" i="9"/>
  <c r="BD55" i="9"/>
  <c r="M22" i="12"/>
  <c r="M24" i="12" s="1"/>
  <c r="U22" i="12"/>
  <c r="I22" i="12"/>
  <c r="D257" i="11"/>
  <c r="FZ33" i="9"/>
  <c r="FZ35" i="9"/>
  <c r="FZ37" i="9"/>
  <c r="FZ38" i="9"/>
  <c r="FZ39" i="9"/>
  <c r="FZ40" i="9"/>
  <c r="FZ41" i="9"/>
  <c r="FZ42" i="9"/>
  <c r="FZ43" i="9"/>
  <c r="FZ31" i="9"/>
  <c r="FZ32" i="9"/>
  <c r="FZ34" i="9"/>
  <c r="FZ36" i="9"/>
  <c r="FT50" i="9"/>
  <c r="GB51" i="9"/>
  <c r="FT52" i="9"/>
  <c r="GB53" i="9"/>
  <c r="FT54" i="9"/>
  <c r="GB55" i="9"/>
  <c r="GB57" i="9"/>
  <c r="FR44" i="9"/>
  <c r="FS31" i="9" s="1"/>
  <c r="GF44" i="9"/>
  <c r="GG32" i="9" s="1"/>
  <c r="FK44" i="9"/>
  <c r="FL40" i="9" s="1"/>
  <c r="ET33" i="9"/>
  <c r="ET35" i="9"/>
  <c r="ET37" i="9"/>
  <c r="ET38" i="9"/>
  <c r="ET39" i="9"/>
  <c r="ET40" i="9"/>
  <c r="ET41" i="9"/>
  <c r="ET42" i="9"/>
  <c r="ET43" i="9"/>
  <c r="ET31" i="9"/>
  <c r="ET32" i="9"/>
  <c r="ET34" i="9"/>
  <c r="ET36" i="9"/>
  <c r="EN50" i="9"/>
  <c r="EV51" i="9"/>
  <c r="EN52" i="9"/>
  <c r="EV53" i="9"/>
  <c r="EN54" i="9"/>
  <c r="EV55" i="9"/>
  <c r="EV57" i="9"/>
  <c r="EL44" i="9"/>
  <c r="EM34" i="9" s="1"/>
  <c r="EZ44" i="9"/>
  <c r="EE44" i="9"/>
  <c r="DN43" i="9"/>
  <c r="DN42" i="9"/>
  <c r="DN41" i="9"/>
  <c r="DN40" i="9"/>
  <c r="DN39" i="9"/>
  <c r="DN38" i="9"/>
  <c r="DN37" i="9"/>
  <c r="DN36" i="9"/>
  <c r="DN35" i="9"/>
  <c r="DN34" i="9"/>
  <c r="DN33" i="9"/>
  <c r="DN31" i="9"/>
  <c r="DN32" i="9"/>
  <c r="DH50" i="9"/>
  <c r="DP51" i="9"/>
  <c r="DH52" i="9"/>
  <c r="DP53" i="9"/>
  <c r="DH54" i="9"/>
  <c r="DP55" i="9"/>
  <c r="DH56" i="9"/>
  <c r="DP57" i="9"/>
  <c r="DF44" i="9"/>
  <c r="DG40" i="9" s="1"/>
  <c r="DT44" i="9"/>
  <c r="DU38" i="9" s="1"/>
  <c r="CY44" i="9"/>
  <c r="CB50" i="9"/>
  <c r="CJ51" i="9"/>
  <c r="CB52" i="9"/>
  <c r="CJ53" i="9"/>
  <c r="CB54" i="9"/>
  <c r="CJ55" i="9"/>
  <c r="CJ57" i="9"/>
  <c r="BZ44" i="9"/>
  <c r="CA40" i="9" s="1"/>
  <c r="CN44" i="9"/>
  <c r="CO32" i="9" s="1"/>
  <c r="BS44" i="9"/>
  <c r="BB43" i="9"/>
  <c r="BB35" i="9"/>
  <c r="AT44" i="9"/>
  <c r="AU34" i="9" s="1"/>
  <c r="BH44" i="9"/>
  <c r="BI32" i="9" s="1"/>
  <c r="AM44" i="9"/>
  <c r="F52" i="9"/>
  <c r="Q61" i="9"/>
  <c r="Y55" i="9"/>
  <c r="V44" i="9"/>
  <c r="F51" i="9"/>
  <c r="D50" i="9"/>
  <c r="Q54" i="9"/>
  <c r="Q55" i="9"/>
  <c r="Q56" i="9"/>
  <c r="Q57" i="9"/>
  <c r="Q58" i="9"/>
  <c r="D52" i="9"/>
  <c r="Y51" i="9"/>
  <c r="Q49" i="9"/>
  <c r="H44" i="9"/>
  <c r="I42" i="9" s="1"/>
  <c r="Q50" i="9"/>
  <c r="Q51" i="9"/>
  <c r="D51" i="9"/>
  <c r="Q52" i="9"/>
  <c r="Q53" i="9"/>
  <c r="E50" i="9"/>
  <c r="Y57" i="9"/>
  <c r="AC44" i="9"/>
  <c r="G52" i="9"/>
  <c r="G51" i="9"/>
  <c r="F50" i="9"/>
  <c r="Q60" i="9"/>
  <c r="Y53" i="9"/>
  <c r="O44" i="9"/>
  <c r="P38" i="9" s="1"/>
  <c r="E52" i="9"/>
  <c r="E51" i="9"/>
  <c r="G50" i="9"/>
  <c r="Q59" i="9"/>
  <c r="AC118" i="22" l="1"/>
  <c r="D51" i="12" s="1"/>
  <c r="LY118" i="22"/>
  <c r="MU118" i="22"/>
  <c r="FE118" i="22"/>
  <c r="IO118" i="22"/>
  <c r="KG118" i="22"/>
  <c r="HS118" i="22"/>
  <c r="GW118" i="22"/>
  <c r="Z24" i="12"/>
  <c r="DM118" i="22"/>
  <c r="CQ118" i="22"/>
  <c r="G51" i="12" s="1"/>
  <c r="BB34" i="9"/>
  <c r="BB42" i="9"/>
  <c r="Y24" i="12"/>
  <c r="BB38" i="9"/>
  <c r="BB31" i="9"/>
  <c r="BB39" i="9"/>
  <c r="W24" i="12"/>
  <c r="CH31" i="9"/>
  <c r="CH41" i="9"/>
  <c r="CH37" i="9"/>
  <c r="BB32" i="9"/>
  <c r="BB36" i="9"/>
  <c r="BB40" i="9"/>
  <c r="BB33" i="9"/>
  <c r="BB37" i="9"/>
  <c r="BB41" i="9"/>
  <c r="CH34" i="9"/>
  <c r="CH35" i="9"/>
  <c r="CH43" i="9"/>
  <c r="CH32" i="9"/>
  <c r="CH36" i="9"/>
  <c r="CH40" i="9"/>
  <c r="CH33" i="9"/>
  <c r="CH38" i="9"/>
  <c r="CH42" i="9"/>
  <c r="CH39" i="9"/>
  <c r="M260" i="11"/>
  <c r="I41" i="9"/>
  <c r="FS34" i="9"/>
  <c r="N24" i="12"/>
  <c r="K24" i="12"/>
  <c r="BD59" i="9"/>
  <c r="ER259" i="11"/>
  <c r="BF259" i="11"/>
  <c r="EU58" i="11"/>
  <c r="ER260" i="11" s="1"/>
  <c r="AE260" i="11"/>
  <c r="AW259" i="11"/>
  <c r="M259" i="11"/>
  <c r="CP259" i="11"/>
  <c r="GT259" i="11"/>
  <c r="D260" i="11"/>
  <c r="EI259" i="11"/>
  <c r="CY259" i="11"/>
  <c r="BO259" i="11"/>
  <c r="BX259" i="11"/>
  <c r="DZ259" i="11"/>
  <c r="GB259" i="11"/>
  <c r="FJ259" i="11"/>
  <c r="FS259" i="11"/>
  <c r="AE259" i="11"/>
  <c r="AN259" i="11"/>
  <c r="BR58" i="11"/>
  <c r="BO260" i="11" s="1"/>
  <c r="DH259" i="11"/>
  <c r="EL58" i="11"/>
  <c r="EI260" i="11" s="1"/>
  <c r="V259" i="11"/>
  <c r="AZ58" i="11"/>
  <c r="AW260" i="11" s="1"/>
  <c r="GK260" i="11"/>
  <c r="FS32" i="9"/>
  <c r="AV62" i="9"/>
  <c r="DG34" i="9"/>
  <c r="DG32" i="9"/>
  <c r="FS37" i="9"/>
  <c r="CG260" i="11"/>
  <c r="DQ260" i="11"/>
  <c r="FA260" i="11"/>
  <c r="FL41" i="9"/>
  <c r="FL32" i="9"/>
  <c r="CG259" i="11"/>
  <c r="DQ259" i="11"/>
  <c r="FA259" i="11"/>
  <c r="GK259" i="11"/>
  <c r="HC259" i="11"/>
  <c r="CY260" i="11"/>
  <c r="FS260" i="11"/>
  <c r="HC260" i="11"/>
  <c r="D259" i="11"/>
  <c r="V260" i="11"/>
  <c r="AN260" i="11"/>
  <c r="BF260" i="11"/>
  <c r="BX260" i="11"/>
  <c r="CP260" i="11"/>
  <c r="DH260" i="11"/>
  <c r="DZ260" i="11"/>
  <c r="FJ260" i="11"/>
  <c r="GB260" i="11"/>
  <c r="GT260" i="11"/>
  <c r="AD32" i="9"/>
  <c r="P32" i="9"/>
  <c r="P34" i="9"/>
  <c r="P39" i="9"/>
  <c r="P33" i="9"/>
  <c r="W32" i="9"/>
  <c r="P35" i="9"/>
  <c r="P40" i="9"/>
  <c r="L24" i="12"/>
  <c r="FS42" i="9"/>
  <c r="FS33" i="9"/>
  <c r="FL35" i="9"/>
  <c r="GG35" i="9"/>
  <c r="FL38" i="9"/>
  <c r="FL34" i="9"/>
  <c r="GG42" i="9"/>
  <c r="FS41" i="9"/>
  <c r="FS35" i="9"/>
  <c r="FL42" i="9"/>
  <c r="FL37" i="9"/>
  <c r="GG38" i="9"/>
  <c r="FS38" i="9"/>
  <c r="EF35" i="9"/>
  <c r="FA35" i="9"/>
  <c r="EM35" i="9"/>
  <c r="FA32" i="9"/>
  <c r="EM32" i="9"/>
  <c r="DU32" i="9"/>
  <c r="CZ33" i="9"/>
  <c r="DU42" i="9"/>
  <c r="DU35" i="9"/>
  <c r="DU33" i="9"/>
  <c r="DG31" i="9"/>
  <c r="CZ31" i="9"/>
  <c r="DG36" i="9"/>
  <c r="CO35" i="9"/>
  <c r="CA33" i="9"/>
  <c r="CA37" i="9"/>
  <c r="CA34" i="9"/>
  <c r="BT31" i="9"/>
  <c r="CA36" i="9"/>
  <c r="BT34" i="9"/>
  <c r="CA32" i="9"/>
  <c r="BT33" i="9"/>
  <c r="CA41" i="9"/>
  <c r="CA31" i="9"/>
  <c r="BI31" i="9"/>
  <c r="AU31" i="9"/>
  <c r="AU32" i="9"/>
  <c r="I38" i="9"/>
  <c r="F24" i="12"/>
  <c r="E24" i="12"/>
  <c r="D24" i="12"/>
  <c r="C24" i="12"/>
  <c r="J24" i="12"/>
  <c r="I24" i="12"/>
  <c r="H24" i="12"/>
  <c r="G24" i="12"/>
  <c r="Q24" i="12"/>
  <c r="P24" i="12"/>
  <c r="O24" i="12"/>
  <c r="V24" i="12"/>
  <c r="U24" i="12"/>
  <c r="T24" i="12"/>
  <c r="S24" i="12"/>
  <c r="GB59" i="9"/>
  <c r="GG33" i="9"/>
  <c r="FZ44" i="9"/>
  <c r="GG41" i="9"/>
  <c r="GG37" i="9"/>
  <c r="GG31" i="9"/>
  <c r="FL43" i="9"/>
  <c r="FL39" i="9"/>
  <c r="FL36" i="9"/>
  <c r="FL33" i="9"/>
  <c r="FL31" i="9"/>
  <c r="GG40" i="9"/>
  <c r="GG36" i="9"/>
  <c r="FS40" i="9"/>
  <c r="FS36" i="9"/>
  <c r="GG34" i="9"/>
  <c r="GG43" i="9"/>
  <c r="GG39" i="9"/>
  <c r="FS43" i="9"/>
  <c r="FS39" i="9"/>
  <c r="FT62" i="9"/>
  <c r="EV59" i="9"/>
  <c r="EF41" i="9"/>
  <c r="EF37" i="9"/>
  <c r="EF32" i="9"/>
  <c r="FA42" i="9"/>
  <c r="FA38" i="9"/>
  <c r="FA33" i="9"/>
  <c r="EM42" i="9"/>
  <c r="EM38" i="9"/>
  <c r="EM33" i="9"/>
  <c r="EF40" i="9"/>
  <c r="EF34" i="9"/>
  <c r="ET44" i="9"/>
  <c r="FA41" i="9"/>
  <c r="FA37" i="9"/>
  <c r="FA31" i="9"/>
  <c r="EM41" i="9"/>
  <c r="EM37" i="9"/>
  <c r="EM31" i="9"/>
  <c r="EF43" i="9"/>
  <c r="EF39" i="9"/>
  <c r="EF36" i="9"/>
  <c r="EF33" i="9"/>
  <c r="EF31" i="9"/>
  <c r="FA40" i="9"/>
  <c r="FA36" i="9"/>
  <c r="EM40" i="9"/>
  <c r="EM36" i="9"/>
  <c r="FA34" i="9"/>
  <c r="EF42" i="9"/>
  <c r="EF38" i="9"/>
  <c r="FA43" i="9"/>
  <c r="FA39" i="9"/>
  <c r="EM43" i="9"/>
  <c r="EM39" i="9"/>
  <c r="EN62" i="9"/>
  <c r="DP59" i="9"/>
  <c r="DU41" i="9"/>
  <c r="DU37" i="9"/>
  <c r="DU31" i="9"/>
  <c r="DG43" i="9"/>
  <c r="DG39" i="9"/>
  <c r="DG35" i="9"/>
  <c r="CZ43" i="9"/>
  <c r="CZ42" i="9"/>
  <c r="CZ41" i="9"/>
  <c r="CZ40" i="9"/>
  <c r="CZ39" i="9"/>
  <c r="CZ38" i="9"/>
  <c r="CZ37" i="9"/>
  <c r="CZ36" i="9"/>
  <c r="CZ35" i="9"/>
  <c r="CZ32" i="9"/>
  <c r="DH62" i="9"/>
  <c r="DU40" i="9"/>
  <c r="DU36" i="9"/>
  <c r="DG42" i="9"/>
  <c r="DG38" i="9"/>
  <c r="DG33" i="9"/>
  <c r="DU34" i="9"/>
  <c r="CZ34" i="9"/>
  <c r="DN44" i="9"/>
  <c r="DU43" i="9"/>
  <c r="DU39" i="9"/>
  <c r="DG41" i="9"/>
  <c r="DG37" i="9"/>
  <c r="CJ59" i="9"/>
  <c r="CO42" i="9"/>
  <c r="CO38" i="9"/>
  <c r="CO33" i="9"/>
  <c r="CO41" i="9"/>
  <c r="CO37" i="9"/>
  <c r="CO31" i="9"/>
  <c r="BT43" i="9"/>
  <c r="BT42" i="9"/>
  <c r="BT41" i="9"/>
  <c r="BT40" i="9"/>
  <c r="BT39" i="9"/>
  <c r="BT38" i="9"/>
  <c r="BT37" i="9"/>
  <c r="BT36" i="9"/>
  <c r="BT35" i="9"/>
  <c r="CA43" i="9"/>
  <c r="CA39" i="9"/>
  <c r="CA35" i="9"/>
  <c r="CB62" i="9"/>
  <c r="CO40" i="9"/>
  <c r="CO36" i="9"/>
  <c r="CO34" i="9"/>
  <c r="BT32" i="9"/>
  <c r="CA42" i="9"/>
  <c r="CA38" i="9"/>
  <c r="CO43" i="9"/>
  <c r="CO39" i="9"/>
  <c r="BI40" i="9"/>
  <c r="BI36" i="9"/>
  <c r="AU40" i="9"/>
  <c r="AU36" i="9"/>
  <c r="BI43" i="9"/>
  <c r="BI39" i="9"/>
  <c r="BI35" i="9"/>
  <c r="AU43" i="9"/>
  <c r="AU39" i="9"/>
  <c r="AU35" i="9"/>
  <c r="AN43" i="9"/>
  <c r="AN42" i="9"/>
  <c r="AN41" i="9"/>
  <c r="AN40" i="9"/>
  <c r="AN39" i="9"/>
  <c r="AN38" i="9"/>
  <c r="AN37" i="9"/>
  <c r="AN36" i="9"/>
  <c r="AN35" i="9"/>
  <c r="AN34" i="9"/>
  <c r="AN33" i="9"/>
  <c r="AN32" i="9"/>
  <c r="AN31" i="9"/>
  <c r="BI42" i="9"/>
  <c r="BI38" i="9"/>
  <c r="BI33" i="9"/>
  <c r="AU42" i="9"/>
  <c r="AU38" i="9"/>
  <c r="AU33" i="9"/>
  <c r="BI34" i="9"/>
  <c r="BI41" i="9"/>
  <c r="BI37" i="9"/>
  <c r="AU41" i="9"/>
  <c r="AU37" i="9"/>
  <c r="AD39" i="9"/>
  <c r="AD38" i="9"/>
  <c r="AD33" i="9"/>
  <c r="AD35" i="9"/>
  <c r="AD34" i="9"/>
  <c r="AD40" i="9"/>
  <c r="AD31" i="9"/>
  <c r="AD41" i="9"/>
  <c r="AD36" i="9"/>
  <c r="AD43" i="9"/>
  <c r="AD42" i="9"/>
  <c r="AD37" i="9"/>
  <c r="W39" i="9"/>
  <c r="W38" i="9"/>
  <c r="W33" i="9"/>
  <c r="W35" i="9"/>
  <c r="W34" i="9"/>
  <c r="W40" i="9"/>
  <c r="W31" i="9"/>
  <c r="W41" i="9"/>
  <c r="W36" i="9"/>
  <c r="W43" i="9"/>
  <c r="W42" i="9"/>
  <c r="W37" i="9"/>
  <c r="P31" i="9"/>
  <c r="P41" i="9"/>
  <c r="P36" i="9"/>
  <c r="P43" i="9"/>
  <c r="P42" i="9"/>
  <c r="P37" i="9"/>
  <c r="I37" i="9"/>
  <c r="Y59" i="9"/>
  <c r="I43" i="9"/>
  <c r="I35" i="9"/>
  <c r="I34" i="9"/>
  <c r="I33" i="9"/>
  <c r="I32" i="9"/>
  <c r="I31" i="9"/>
  <c r="I40" i="9"/>
  <c r="I39" i="9"/>
  <c r="I36" i="9"/>
  <c r="Q62" i="9"/>
  <c r="EO54" i="9" s="1"/>
  <c r="C13" i="12" l="1"/>
  <c r="CH44" i="9"/>
  <c r="BB44" i="9"/>
  <c r="CA44" i="9"/>
  <c r="BI44" i="9"/>
  <c r="AD44" i="9"/>
  <c r="FS44" i="9"/>
  <c r="FL44" i="9"/>
  <c r="FA44" i="9"/>
  <c r="DG44" i="9"/>
  <c r="CZ44" i="9"/>
  <c r="BT44" i="9"/>
  <c r="AU44" i="9"/>
  <c r="FU52" i="9"/>
  <c r="FU50" i="9"/>
  <c r="CC52" i="9"/>
  <c r="DI50" i="9"/>
  <c r="DI54" i="9"/>
  <c r="FU54" i="9"/>
  <c r="CC50" i="9"/>
  <c r="AW52" i="9"/>
  <c r="DI53" i="9"/>
  <c r="DI59" i="9"/>
  <c r="AW53" i="9"/>
  <c r="AW59" i="9"/>
  <c r="AW61" i="9"/>
  <c r="EO56" i="9"/>
  <c r="EO60" i="9"/>
  <c r="FU55" i="9"/>
  <c r="FU59" i="9"/>
  <c r="CC53" i="9"/>
  <c r="CC59" i="9"/>
  <c r="DI49" i="9"/>
  <c r="AW49" i="9"/>
  <c r="AW56" i="9"/>
  <c r="DI55" i="9"/>
  <c r="DI60" i="9"/>
  <c r="AW55" i="9"/>
  <c r="AW60" i="9"/>
  <c r="EO51" i="9"/>
  <c r="EO57" i="9"/>
  <c r="EO61" i="9"/>
  <c r="FU56" i="9"/>
  <c r="FU60" i="9"/>
  <c r="CC55" i="9"/>
  <c r="CC60" i="9"/>
  <c r="EO49" i="9"/>
  <c r="CC49" i="9"/>
  <c r="CC61" i="9"/>
  <c r="DI57" i="9"/>
  <c r="DI61" i="9"/>
  <c r="AW57" i="9"/>
  <c r="AW50" i="9"/>
  <c r="EO53" i="9"/>
  <c r="EO58" i="9"/>
  <c r="FU51" i="9"/>
  <c r="FU57" i="9"/>
  <c r="FU61" i="9"/>
  <c r="CC57" i="9"/>
  <c r="CC56" i="9"/>
  <c r="DI51" i="9"/>
  <c r="DI58" i="9"/>
  <c r="AW51" i="9"/>
  <c r="AW58" i="9"/>
  <c r="AW54" i="9"/>
  <c r="EO55" i="9"/>
  <c r="EO59" i="9"/>
  <c r="FU53" i="9"/>
  <c r="FU58" i="9"/>
  <c r="CC51" i="9"/>
  <c r="CC58" i="9"/>
  <c r="FU49" i="9"/>
  <c r="DI56" i="9"/>
  <c r="EO50" i="9"/>
  <c r="EO52" i="9"/>
  <c r="CC54" i="9"/>
  <c r="DI52" i="9"/>
  <c r="GG44" i="9"/>
  <c r="EF44" i="9"/>
  <c r="EM44" i="9"/>
  <c r="DU44" i="9"/>
  <c r="CO44" i="9"/>
  <c r="AN44" i="9"/>
  <c r="W44" i="9"/>
  <c r="P44" i="9"/>
  <c r="R61" i="9"/>
  <c r="R50" i="9"/>
  <c r="R55" i="9"/>
  <c r="I44" i="9"/>
  <c r="R53" i="9"/>
  <c r="R52" i="9"/>
  <c r="R54" i="9"/>
  <c r="R58" i="9"/>
  <c r="R51" i="9"/>
  <c r="R59" i="9"/>
  <c r="R49" i="9"/>
  <c r="R57" i="9"/>
  <c r="R56" i="9"/>
  <c r="R60" i="9"/>
  <c r="DI62" i="9" l="1"/>
  <c r="CC62" i="9"/>
  <c r="EO62" i="9"/>
  <c r="FU62" i="9"/>
  <c r="AW62" i="9"/>
  <c r="R62" i="9"/>
  <c r="G38" i="2" l="1"/>
  <c r="G37" i="2"/>
  <c r="G41" i="2" l="1"/>
  <c r="G39" i="2"/>
  <c r="G40" i="2" s="1"/>
  <c r="F38" i="2" l="1"/>
  <c r="F37" i="2"/>
  <c r="C18" i="2"/>
  <c r="F41" i="2" l="1"/>
  <c r="F39" i="2"/>
  <c r="F40" i="2" s="1"/>
</calcChain>
</file>

<file path=xl/sharedStrings.xml><?xml version="1.0" encoding="utf-8"?>
<sst xmlns="http://schemas.openxmlformats.org/spreadsheetml/2006/main" count="31353" uniqueCount="617">
  <si>
    <t>03:38.8</t>
  </si>
  <si>
    <t>03:56.2</t>
  </si>
  <si>
    <t>03:36.5</t>
  </si>
  <si>
    <t>03:53.7</t>
  </si>
  <si>
    <t>03:34.2</t>
  </si>
  <si>
    <t>03:51.2</t>
  </si>
  <si>
    <t>07:37.5</t>
  </si>
  <si>
    <t>08:14.2</t>
  </si>
  <si>
    <t>13:17.8</t>
  </si>
  <si>
    <t>27:41.2</t>
  </si>
  <si>
    <t>03:31.9</t>
  </si>
  <si>
    <t>03:48.7</t>
  </si>
  <si>
    <t>07:32.5</t>
  </si>
  <si>
    <t>08:08.9</t>
  </si>
  <si>
    <t>13:09.3</t>
  </si>
  <si>
    <t>03:29.7</t>
  </si>
  <si>
    <t>03:46.4</t>
  </si>
  <si>
    <t>07:27.8</t>
  </si>
  <si>
    <t>08:03.7</t>
  </si>
  <si>
    <t>13:01.1</t>
  </si>
  <si>
    <t>03:27.6</t>
  </si>
  <si>
    <t>03:44.1</t>
  </si>
  <si>
    <t>07:23.1</t>
  </si>
  <si>
    <t>07:58.7</t>
  </si>
  <si>
    <t>12:53.0</t>
  </si>
  <si>
    <t>03:25.5</t>
  </si>
  <si>
    <t>03:41.8</t>
  </si>
  <si>
    <t>07:18.5</t>
  </si>
  <si>
    <t>07:53.7</t>
  </si>
  <si>
    <t>12:45.2</t>
  </si>
  <si>
    <t>03:23.5</t>
  </si>
  <si>
    <t>03:39.6</t>
  </si>
  <si>
    <t>07:14.1</t>
  </si>
  <si>
    <t>07:48.9</t>
  </si>
  <si>
    <t>12:37.4</t>
  </si>
  <si>
    <t>VPONTO</t>
  </si>
  <si>
    <t>1500 m</t>
  </si>
  <si>
    <t xml:space="preserve">1600 m </t>
  </si>
  <si>
    <t>3 km</t>
  </si>
  <si>
    <t>3,2 km</t>
  </si>
  <si>
    <t>5 km</t>
  </si>
  <si>
    <t>10 km</t>
  </si>
  <si>
    <t>15 km</t>
  </si>
  <si>
    <t>Meia-maratona</t>
  </si>
  <si>
    <t>Maratona</t>
  </si>
  <si>
    <t>km/h</t>
  </si>
  <si>
    <t>DESEMPENHO DE CORRIDA</t>
  </si>
  <si>
    <t>400 m</t>
  </si>
  <si>
    <t>1000 m</t>
  </si>
  <si>
    <t>1600 m</t>
  </si>
  <si>
    <t>PACE FÁCIL</t>
  </si>
  <si>
    <t>PACE MARATONA</t>
  </si>
  <si>
    <t>PACE LIMIAR</t>
  </si>
  <si>
    <t>PACE INTERVALADO</t>
  </si>
  <si>
    <t>PACE REPETIÇÃO</t>
  </si>
  <si>
    <t xml:space="preserve">200 m </t>
  </si>
  <si>
    <t>800 m</t>
  </si>
  <si>
    <t>INTENSIDADE DE TREINAMENTO</t>
  </si>
  <si>
    <t>% FCmáx</t>
  </si>
  <si>
    <t>FÁCIL</t>
  </si>
  <si>
    <t>MARATONA</t>
  </si>
  <si>
    <t>LIMIAR</t>
  </si>
  <si>
    <t>INTERVALADO</t>
  </si>
  <si>
    <t>MFEL</t>
  </si>
  <si>
    <t>&lt;30%</t>
  </si>
  <si>
    <t>&lt;20%</t>
  </si>
  <si>
    <t>&lt;10%</t>
  </si>
  <si>
    <t>&gt;10%</t>
  </si>
  <si>
    <t>&gt;20%</t>
  </si>
  <si>
    <t>&gt;30%</t>
  </si>
  <si>
    <t>&gt;40%</t>
  </si>
  <si>
    <t>&lt;40%</t>
  </si>
  <si>
    <t>Velocidade crítica</t>
  </si>
  <si>
    <r>
      <t>% vVO</t>
    </r>
    <r>
      <rPr>
        <b/>
        <vertAlign val="subscript"/>
        <sz val="12"/>
        <color rgb="FF000000"/>
        <rFont val="Calibri (Corpo)"/>
      </rPr>
      <t>2</t>
    </r>
    <r>
      <rPr>
        <b/>
        <sz val="12"/>
        <color rgb="FF000000"/>
        <rFont val="Trebuchet MS"/>
        <family val="2"/>
        <scheme val="minor"/>
      </rPr>
      <t>máx</t>
    </r>
  </si>
  <si>
    <r>
      <t>% vVO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Trebuchet MS"/>
        <family val="2"/>
        <scheme val="minor"/>
      </rPr>
      <t>máx</t>
    </r>
  </si>
  <si>
    <t>PSE</t>
  </si>
  <si>
    <r>
      <t>vVO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Trebuchet MS"/>
        <family val="2"/>
        <scheme val="minor"/>
      </rPr>
      <t>máx</t>
    </r>
  </si>
  <si>
    <r>
      <t>vVO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Trebuchet MS"/>
        <family val="2"/>
        <scheme val="minor"/>
      </rPr>
      <t xml:space="preserve">máx </t>
    </r>
  </si>
  <si>
    <t>Distância</t>
  </si>
  <si>
    <r>
      <t>VO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Trebuchet MS"/>
        <family val="2"/>
        <scheme val="minor"/>
      </rPr>
      <t xml:space="preserve">máx </t>
    </r>
  </si>
  <si>
    <t>Nome:</t>
  </si>
  <si>
    <t>Data de nascimento:</t>
  </si>
  <si>
    <t>Sexo:</t>
  </si>
  <si>
    <t>Massa corporal (kg)</t>
  </si>
  <si>
    <t>Estaruta (cm)</t>
  </si>
  <si>
    <t>FCmáx no teste</t>
  </si>
  <si>
    <t>PSE final do teste</t>
  </si>
  <si>
    <t xml:space="preserve">Teste 5 min - vVO2máx </t>
  </si>
  <si>
    <t>Método</t>
  </si>
  <si>
    <t>% FCR</t>
  </si>
  <si>
    <t>PACE Daniel's</t>
  </si>
  <si>
    <t>Fácil</t>
  </si>
  <si>
    <t>Limiar</t>
  </si>
  <si>
    <t>Intervalado</t>
  </si>
  <si>
    <t>Repetição</t>
  </si>
  <si>
    <t>Métodos</t>
  </si>
  <si>
    <r>
      <t>% vVO</t>
    </r>
    <r>
      <rPr>
        <vertAlign val="subscript"/>
        <sz val="12"/>
        <color theme="1"/>
        <rFont val="Calibri (Corpo)"/>
      </rPr>
      <t>2</t>
    </r>
    <r>
      <rPr>
        <sz val="12"/>
        <color theme="1"/>
        <rFont val="Trebuchet MS"/>
        <family val="2"/>
        <scheme val="minor"/>
      </rPr>
      <t>máx</t>
    </r>
  </si>
  <si>
    <t>VC</t>
  </si>
  <si>
    <t>PACE</t>
  </si>
  <si>
    <t>Velocidade (km/h)</t>
  </si>
  <si>
    <t>Desempenho 5 km</t>
  </si>
  <si>
    <t>(Valor mínimo = 00:30:40)</t>
  </si>
  <si>
    <t>100% VC</t>
  </si>
  <si>
    <t>PACE Daniels</t>
  </si>
  <si>
    <t>FCR</t>
  </si>
  <si>
    <t>Velocidade_crítica</t>
  </si>
  <si>
    <r>
      <t xml:space="preserve"> vVO</t>
    </r>
    <r>
      <rPr>
        <vertAlign val="subscript"/>
        <sz val="12"/>
        <color theme="1"/>
        <rFont val="Calibri (Corpo)"/>
      </rPr>
      <t>2</t>
    </r>
    <r>
      <rPr>
        <sz val="12"/>
        <color theme="1"/>
        <rFont val="Trebuchet MS"/>
        <family val="2"/>
        <scheme val="minor"/>
      </rPr>
      <t>máx</t>
    </r>
  </si>
  <si>
    <t>PACE_Daniels</t>
  </si>
  <si>
    <r>
      <t>VO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Calibri (Corpo)"/>
      </rPr>
      <t>pico</t>
    </r>
  </si>
  <si>
    <t>FC repouso</t>
  </si>
  <si>
    <t>Tempo</t>
  </si>
  <si>
    <t>Velocidade</t>
  </si>
  <si>
    <t>Microciclo 1</t>
  </si>
  <si>
    <t>Sessão 1</t>
  </si>
  <si>
    <t>Microciclo 2</t>
  </si>
  <si>
    <t>Microciclo 3</t>
  </si>
  <si>
    <t>Microciclo 4</t>
  </si>
  <si>
    <t>Microciclo 5</t>
  </si>
  <si>
    <t>Microciclo 6</t>
  </si>
  <si>
    <t>Microciclo 7</t>
  </si>
  <si>
    <t>Microciclo 8</t>
  </si>
  <si>
    <t>Microciclo 9</t>
  </si>
  <si>
    <t>Microciclo 10</t>
  </si>
  <si>
    <t>Microciclo 11</t>
  </si>
  <si>
    <t>Microciclo 12</t>
  </si>
  <si>
    <t>Microciclo 13</t>
  </si>
  <si>
    <t>Microciclo 14</t>
  </si>
  <si>
    <t>Microciclo 15</t>
  </si>
  <si>
    <t>Microciclo 16</t>
  </si>
  <si>
    <t>Microciclo 17</t>
  </si>
  <si>
    <t>Microciclo 18</t>
  </si>
  <si>
    <t>Microciclo 19</t>
  </si>
  <si>
    <t>Microciclo 20</t>
  </si>
  <si>
    <t>Ordem</t>
  </si>
  <si>
    <t>Categoria</t>
  </si>
  <si>
    <t>Direção da carga</t>
  </si>
  <si>
    <t>Exercício</t>
  </si>
  <si>
    <t xml:space="preserve">Séries </t>
  </si>
  <si>
    <t>Repetições</t>
  </si>
  <si>
    <t>RIR</t>
  </si>
  <si>
    <t>% 1RM</t>
  </si>
  <si>
    <t>Carga (kg)</t>
  </si>
  <si>
    <t>Intervalo (s)</t>
  </si>
  <si>
    <t xml:space="preserve">Volume </t>
  </si>
  <si>
    <t>Selecionar</t>
  </si>
  <si>
    <t>Total de Séries</t>
  </si>
  <si>
    <t>Reps</t>
  </si>
  <si>
    <t>Volume (kg)</t>
  </si>
  <si>
    <t>% Volume</t>
  </si>
  <si>
    <t>Total de Repetições</t>
  </si>
  <si>
    <t>Hipertrofia</t>
  </si>
  <si>
    <t>Média %1RM</t>
  </si>
  <si>
    <t>Força</t>
  </si>
  <si>
    <t>Intensidade (kg/repetição)</t>
  </si>
  <si>
    <t>Potência (F)</t>
  </si>
  <si>
    <t>Intervalo Total (s)</t>
  </si>
  <si>
    <t>Potência (V)</t>
  </si>
  <si>
    <t>Volume Total (kg)</t>
  </si>
  <si>
    <t>Resistência de força</t>
  </si>
  <si>
    <t>Densidade (kg/s)</t>
  </si>
  <si>
    <t>Sessão 2</t>
  </si>
  <si>
    <t>Sessão 3</t>
  </si>
  <si>
    <t>Sessão 4</t>
  </si>
  <si>
    <t>Sessão 5</t>
  </si>
  <si>
    <t>MICROCICLO 1</t>
  </si>
  <si>
    <t>MICROCICLO 2</t>
  </si>
  <si>
    <t>MICROCICLO 5</t>
  </si>
  <si>
    <t>MICROCICLO 6</t>
  </si>
  <si>
    <t>MICROCICLO 7</t>
  </si>
  <si>
    <t>MICROCICLO 8</t>
  </si>
  <si>
    <t>MICROCICLO 9</t>
  </si>
  <si>
    <t>MICROCICLO 10</t>
  </si>
  <si>
    <t>MICROCICLO 11</t>
  </si>
  <si>
    <t>MICROCICLO 12</t>
  </si>
  <si>
    <t>MICROCICLO 13</t>
  </si>
  <si>
    <t>MICROCICLO 14</t>
  </si>
  <si>
    <t>MICROCICLO 15</t>
  </si>
  <si>
    <t>MICROCICLO 16</t>
  </si>
  <si>
    <t>MICROCICLO 17</t>
  </si>
  <si>
    <t>MICROCICLO 18</t>
  </si>
  <si>
    <t>MICROCICLO 19</t>
  </si>
  <si>
    <t>MICROCICLO 20</t>
  </si>
  <si>
    <t>Média de Intensidade</t>
  </si>
  <si>
    <t>Sessão 6</t>
  </si>
  <si>
    <t>Sessão 7</t>
  </si>
  <si>
    <t>Magnitude de carga do mesociclo</t>
  </si>
  <si>
    <t>Membros Superiores</t>
  </si>
  <si>
    <t>Membros Inferiores</t>
  </si>
  <si>
    <t>Pliometria</t>
  </si>
  <si>
    <t>LPO</t>
  </si>
  <si>
    <t>Membros_Superiores</t>
  </si>
  <si>
    <t>Supino reto</t>
  </si>
  <si>
    <t>Agachamento</t>
  </si>
  <si>
    <t>SJ</t>
  </si>
  <si>
    <t>Squat</t>
  </si>
  <si>
    <t>Membros_Inferiores</t>
  </si>
  <si>
    <t>Supino inclinado</t>
  </si>
  <si>
    <t>Agachamento frontal</t>
  </si>
  <si>
    <t>CMJ</t>
  </si>
  <si>
    <t>Clean</t>
  </si>
  <si>
    <t>Supino declinado</t>
  </si>
  <si>
    <t>Agachamento com halter</t>
  </si>
  <si>
    <t>Loaded CMJ</t>
  </si>
  <si>
    <t>Clean &amp; Jerk</t>
  </si>
  <si>
    <t>Terra</t>
  </si>
  <si>
    <t>Supino com halteres</t>
  </si>
  <si>
    <t>Agachamento unilateral</t>
  </si>
  <si>
    <t>Loaded SJ</t>
  </si>
  <si>
    <t>Clean + Front Squat + Jerk</t>
  </si>
  <si>
    <t xml:space="preserve">Supino com halteres inclinado </t>
  </si>
  <si>
    <t>Agachamento sumô</t>
  </si>
  <si>
    <t>Jump Squat</t>
  </si>
  <si>
    <t>Clean + Front Squat</t>
  </si>
  <si>
    <t>Técnica</t>
  </si>
  <si>
    <t>Supino máquina</t>
  </si>
  <si>
    <t>Agachamento Overhead</t>
  </si>
  <si>
    <t>Clean + Push Press</t>
  </si>
  <si>
    <t>Crucifixo reto</t>
  </si>
  <si>
    <t>Afundo com barra</t>
  </si>
  <si>
    <t>Clean Pull</t>
  </si>
  <si>
    <t>Crucifixo inclinado</t>
  </si>
  <si>
    <t>Afundo com halteres</t>
  </si>
  <si>
    <t>Clean Pull from block</t>
  </si>
  <si>
    <t>Pec Deck (fly)</t>
  </si>
  <si>
    <t>Passada à frente com barra</t>
  </si>
  <si>
    <t>CMJ Power Clean</t>
  </si>
  <si>
    <t>Flexão de braço</t>
  </si>
  <si>
    <t>Passada à frente com halteres</t>
  </si>
  <si>
    <t>CMJ Power Snatch</t>
  </si>
  <si>
    <t>Desenvolvimento</t>
  </si>
  <si>
    <t>Passada lateral</t>
  </si>
  <si>
    <t>CMJ Shrug</t>
  </si>
  <si>
    <t>Desenvolvimento com halteres</t>
  </si>
  <si>
    <t>Passada reversa</t>
  </si>
  <si>
    <t>Deadlift snatch</t>
  </si>
  <si>
    <t>Hand Stand Push-up</t>
  </si>
  <si>
    <t>Deep Jerk</t>
  </si>
  <si>
    <t>Elevação lateral</t>
  </si>
  <si>
    <t>RDL</t>
  </si>
  <si>
    <t>Front Squat</t>
  </si>
  <si>
    <t>Elevação lateral na polia</t>
  </si>
  <si>
    <t>Leg Press 45</t>
  </si>
  <si>
    <t>Good morning</t>
  </si>
  <si>
    <t>Remada alta</t>
  </si>
  <si>
    <t>Leg Press Horizontal</t>
  </si>
  <si>
    <t>Hang Clean</t>
  </si>
  <si>
    <t>Desenvolvimento fechado</t>
  </si>
  <si>
    <t>Leg Press 90</t>
  </si>
  <si>
    <t>Hang High Pull</t>
  </si>
  <si>
    <t xml:space="preserve">Elevação frontal </t>
  </si>
  <si>
    <t>Leg Press 45 unilateral</t>
  </si>
  <si>
    <t>Hang Power Clean</t>
  </si>
  <si>
    <t>Elevação frontal com halteres</t>
  </si>
  <si>
    <t>Leg Press horizontal unilateral</t>
  </si>
  <si>
    <t>Hang Power Snatch</t>
  </si>
  <si>
    <t>Crucificxo invertido</t>
  </si>
  <si>
    <t>Cadeira Extensora</t>
  </si>
  <si>
    <t>Hang Snatch</t>
  </si>
  <si>
    <t>Crucificxo invertido na poiia</t>
  </si>
  <si>
    <t>Cadeira extensora unilateral</t>
  </si>
  <si>
    <t>High Pull</t>
  </si>
  <si>
    <t>Crucifixo invertido unilateral na polia</t>
  </si>
  <si>
    <t>Mesa flexora</t>
  </si>
  <si>
    <t>Jerk</t>
  </si>
  <si>
    <t>Rotação interna</t>
  </si>
  <si>
    <t>Mesa flexora unilateral</t>
  </si>
  <si>
    <t>Jump Shrug</t>
  </si>
  <si>
    <t>Rotação interna com halter</t>
  </si>
  <si>
    <t>Cadeira flexora</t>
  </si>
  <si>
    <t>Mid-Thigh Power Clean</t>
  </si>
  <si>
    <t>Rotação externa</t>
  </si>
  <si>
    <t>Stiff</t>
  </si>
  <si>
    <t>Mid-Thigh Power Snatch</t>
  </si>
  <si>
    <t>Rotação externa com halter</t>
  </si>
  <si>
    <t>Stiff unilateral</t>
  </si>
  <si>
    <t>Mid-Thigh Pull</t>
  </si>
  <si>
    <t>Testa</t>
  </si>
  <si>
    <t>Stiff unilateral com barra</t>
  </si>
  <si>
    <t>Muscle Snatch</t>
  </si>
  <si>
    <t>Testa inclinado</t>
  </si>
  <si>
    <t>Stiff com halteres</t>
  </si>
  <si>
    <t>Muscle snatch + Power snatch</t>
  </si>
  <si>
    <t>Testa na polia</t>
  </si>
  <si>
    <t>Flexão nórdica</t>
  </si>
  <si>
    <t>Overhead Squat</t>
  </si>
  <si>
    <t xml:space="preserve">Testa unilateral </t>
  </si>
  <si>
    <t>Hip Thrust</t>
  </si>
  <si>
    <t>Power Clean from floor</t>
  </si>
  <si>
    <t>Testa unilateral na polia</t>
  </si>
  <si>
    <t>Hip Thrust unilateral</t>
  </si>
  <si>
    <t>Power Clean from knee</t>
  </si>
  <si>
    <t>Box dip</t>
  </si>
  <si>
    <t>Entensão de quadril</t>
  </si>
  <si>
    <t>Power Clean + Push Press</t>
  </si>
  <si>
    <t>Pulley tríceps</t>
  </si>
  <si>
    <t>Frog pump</t>
  </si>
  <si>
    <t>Power Clean + Front Squat + Jerk</t>
  </si>
  <si>
    <t>Pulley tríceps unilateral</t>
  </si>
  <si>
    <t>Subida no banco</t>
  </si>
  <si>
    <t>Power Clean + Front Squat + Push Press + Jerk</t>
  </si>
  <si>
    <t>Pulley corda</t>
  </si>
  <si>
    <t>Subida no banco com halter</t>
  </si>
  <si>
    <t>Power Jerk</t>
  </si>
  <si>
    <t>Pulley inverso</t>
  </si>
  <si>
    <t>Paturrilha em pé</t>
  </si>
  <si>
    <t>Power Snatch from floor</t>
  </si>
  <si>
    <t>Francês com barra</t>
  </si>
  <si>
    <t>Panturrilha em pé unilateral</t>
  </si>
  <si>
    <t>Power Snatch from knee</t>
  </si>
  <si>
    <t>Francês unilateral</t>
  </si>
  <si>
    <t>Panturrilha sentado</t>
  </si>
  <si>
    <t>Push Jerk</t>
  </si>
  <si>
    <t>Francês na polia</t>
  </si>
  <si>
    <t>Flexão de tornozelo (tibial anterior)</t>
  </si>
  <si>
    <t>Push Press</t>
  </si>
  <si>
    <t>Francês unilateral na polia</t>
  </si>
  <si>
    <t>Cadeira adutora</t>
  </si>
  <si>
    <t>Snatch</t>
  </si>
  <si>
    <t>Tríceps coice</t>
  </si>
  <si>
    <t>Cadeira abdutora</t>
  </si>
  <si>
    <t>Snatch deadlift</t>
  </si>
  <si>
    <t>Remada curvada supinada</t>
  </si>
  <si>
    <t>Abdução de quadril com elástico</t>
  </si>
  <si>
    <t>Snatch + Hang snatch pull</t>
  </si>
  <si>
    <t>Remada curvada pronada</t>
  </si>
  <si>
    <t>Rotação externa de quadril</t>
  </si>
  <si>
    <t>Snatch + Hand snatch</t>
  </si>
  <si>
    <t>Remada curvada com halter</t>
  </si>
  <si>
    <t>Elevação lateral de quadril (abdução)</t>
  </si>
  <si>
    <t>Snatch Balance</t>
  </si>
  <si>
    <t>Remada curvada aberta (Abdução. Horiz.)</t>
  </si>
  <si>
    <t>Snatch Pull</t>
  </si>
  <si>
    <t>Remada unilateral com halter</t>
  </si>
  <si>
    <t>Snatch pull + hang snatch</t>
  </si>
  <si>
    <t>Remada unilateral na polia</t>
  </si>
  <si>
    <t>Snatch Pull + Muscle snatch</t>
  </si>
  <si>
    <t>Remada baixa</t>
  </si>
  <si>
    <t>Split Jerk</t>
  </si>
  <si>
    <t>Remada baixa aberta (Abdução Horiz.)</t>
  </si>
  <si>
    <t>Thruster</t>
  </si>
  <si>
    <t>Barra fixa aberta</t>
  </si>
  <si>
    <t>Barra fixa fechada</t>
  </si>
  <si>
    <t>Puxada frontal</t>
  </si>
  <si>
    <t>Puxada frontal fechada</t>
  </si>
  <si>
    <t>Puxada articulada</t>
  </si>
  <si>
    <t>Pullover com barra</t>
  </si>
  <si>
    <t>Pullover na polia</t>
  </si>
  <si>
    <t>Rosca direta</t>
  </si>
  <si>
    <t>Rosca direta barra W</t>
  </si>
  <si>
    <t>Rosca simultânea</t>
  </si>
  <si>
    <t>Rosca concentrada</t>
  </si>
  <si>
    <t>Rosca direta na polia</t>
  </si>
  <si>
    <t>Rosca unilateral na polia</t>
  </si>
  <si>
    <t>Rosca unilateral na polia alta</t>
  </si>
  <si>
    <t>Rosca Scott</t>
  </si>
  <si>
    <t>Rosca Scott unilateral</t>
  </si>
  <si>
    <t>Rosca inversa</t>
  </si>
  <si>
    <t>Rosca martelo</t>
  </si>
  <si>
    <t>Rosca punho (flexão)</t>
  </si>
  <si>
    <t>Rosca punho (extensão)</t>
  </si>
  <si>
    <t>Tronco</t>
  </si>
  <si>
    <t>Funcional</t>
  </si>
  <si>
    <t>MMII</t>
  </si>
  <si>
    <t>MMSS</t>
  </si>
  <si>
    <t>Observação</t>
  </si>
  <si>
    <t>Observações</t>
  </si>
  <si>
    <t>Séries</t>
  </si>
  <si>
    <t/>
  </si>
  <si>
    <t>TOTAL</t>
  </si>
  <si>
    <t>Regenerativo</t>
  </si>
  <si>
    <t>RN</t>
  </si>
  <si>
    <t>Propriocepção</t>
  </si>
  <si>
    <t>PROP</t>
  </si>
  <si>
    <t>Flexibilidade</t>
  </si>
  <si>
    <t>FLEX</t>
  </si>
  <si>
    <t>Core</t>
  </si>
  <si>
    <t>CORE</t>
  </si>
  <si>
    <t>VEL</t>
  </si>
  <si>
    <t>Agilidade</t>
  </si>
  <si>
    <t>AG</t>
  </si>
  <si>
    <t>Potência</t>
  </si>
  <si>
    <t>FE</t>
  </si>
  <si>
    <t>Força Máxima</t>
  </si>
  <si>
    <t>FM</t>
  </si>
  <si>
    <t>HP</t>
  </si>
  <si>
    <t>Resistência de Força</t>
  </si>
  <si>
    <t>RF</t>
  </si>
  <si>
    <t>Resistência Especial</t>
  </si>
  <si>
    <t>RE</t>
  </si>
  <si>
    <t>Resistência Aeróbia</t>
  </si>
  <si>
    <t>RA</t>
  </si>
  <si>
    <t>Treinamento Físico</t>
  </si>
  <si>
    <t>MICRO</t>
  </si>
  <si>
    <t>Resistência Anaeróbica</t>
  </si>
  <si>
    <t>RAN</t>
  </si>
  <si>
    <t>OXIDATIVO</t>
  </si>
  <si>
    <t>LÁCTICO</t>
  </si>
  <si>
    <t>ALÁCTICO</t>
  </si>
  <si>
    <t>% Físico</t>
  </si>
  <si>
    <t>Duração</t>
  </si>
  <si>
    <t>Direção de Carga</t>
  </si>
  <si>
    <t>TEMPO (MIN)</t>
  </si>
  <si>
    <t>Volume Total</t>
  </si>
  <si>
    <t>Volume de Treinamento - MESOCICLO 1</t>
  </si>
  <si>
    <t>SISTEMA ENERGÉTICO</t>
  </si>
  <si>
    <t>PO</t>
  </si>
  <si>
    <t>Volume de Treinamento - MICROCICLO 24</t>
  </si>
  <si>
    <t>Volume de Treinamento - MICROCICLO 23</t>
  </si>
  <si>
    <t>Volume de Treinamento - MICROCICLO 22</t>
  </si>
  <si>
    <t>Volume de Treinamento - MICROCICLO 21</t>
  </si>
  <si>
    <t>Volume de Treinamento - MICROCICLO 20</t>
  </si>
  <si>
    <t>Volume de Treinamento - MICROCICLO 19</t>
  </si>
  <si>
    <t>Volume de Treinamento - MICROCICLO 18</t>
  </si>
  <si>
    <t>Volume de Treinamento - MICROCICLO 17</t>
  </si>
  <si>
    <t>Volume de Treinamento - MICROCICLO 16</t>
  </si>
  <si>
    <t>Volume de Treinamento - MICROCICLO 15</t>
  </si>
  <si>
    <t>Volume de Treinamento - MICROCICLO 14</t>
  </si>
  <si>
    <t>Volume de Treinamento - MICROCICLO 13</t>
  </si>
  <si>
    <t>Volume de Treinamento - MICROCICLO 12</t>
  </si>
  <si>
    <t>Volume de Treinamento - MICROCICLO 11</t>
  </si>
  <si>
    <t>Volume de Treinamento - MICROCICLO 10</t>
  </si>
  <si>
    <t>Volume de Treinamento - MICROCICLO 9</t>
  </si>
  <si>
    <t>Volume de Treinamento - MICROCICLO 8</t>
  </si>
  <si>
    <t>Volume de Treinamento - MICROCICLO 7</t>
  </si>
  <si>
    <t>Volume de Treinamento - MICROCICLO 6</t>
  </si>
  <si>
    <t>Volume de Treinamento - MICROCICLO 5</t>
  </si>
  <si>
    <t>Volume de Treinamento - MICROCICLO 4</t>
  </si>
  <si>
    <t>Volume de Treinamento - MICROCICLO 3</t>
  </si>
  <si>
    <t>Volume de Treinamento - MICROCICLO 2</t>
  </si>
  <si>
    <t>Volume de Treinamento - MICROCICLO 1</t>
  </si>
  <si>
    <t>Micro</t>
  </si>
  <si>
    <t>DOM</t>
  </si>
  <si>
    <t>SEX</t>
  </si>
  <si>
    <t>QUI</t>
  </si>
  <si>
    <t>QUA</t>
  </si>
  <si>
    <t>TER</t>
  </si>
  <si>
    <t>SEG</t>
  </si>
  <si>
    <t>SÁB</t>
  </si>
  <si>
    <t>Semana</t>
  </si>
  <si>
    <t>TREINAMENTO FÍSICO</t>
  </si>
  <si>
    <t>MESOCICLO 2</t>
  </si>
  <si>
    <t>MESOCICLO 1</t>
  </si>
  <si>
    <t>MESOCICLO 6</t>
  </si>
  <si>
    <t>MESOCICLO 5</t>
  </si>
  <si>
    <t>MESOCICLO 4</t>
  </si>
  <si>
    <t>MESOCICLO 3</t>
  </si>
  <si>
    <t>å</t>
  </si>
  <si>
    <t>Microciclo 21</t>
  </si>
  <si>
    <t>Microciclo 22</t>
  </si>
  <si>
    <t>Microciclo 23</t>
  </si>
  <si>
    <t>Microciclo 24</t>
  </si>
  <si>
    <t>Série(s)</t>
  </si>
  <si>
    <t>Volume</t>
  </si>
  <si>
    <t>Volume Total (contatos)</t>
  </si>
  <si>
    <t>Volume realizado no macrociclo anterior</t>
  </si>
  <si>
    <t>Taxa de incremento</t>
  </si>
  <si>
    <t>Volume do macrociclo atual</t>
  </si>
  <si>
    <t>Meses</t>
  </si>
  <si>
    <t>Mesociclo</t>
  </si>
  <si>
    <t>Magnitude de Carga do Mesociclo</t>
  </si>
  <si>
    <t>Magnitude de Carga do Microciclo</t>
  </si>
  <si>
    <t>Capacidades Físicas</t>
  </si>
  <si>
    <t>Análise Qualitativa</t>
  </si>
  <si>
    <t>Resistência Anaeróbia lática</t>
  </si>
  <si>
    <t>Resistência Anaeróbia alática</t>
  </si>
  <si>
    <t>Flexibilidade e Mobilidade</t>
  </si>
  <si>
    <t>Volume (Reps)</t>
  </si>
  <si>
    <t>Volume (contatos)</t>
  </si>
  <si>
    <t>Controle</t>
  </si>
  <si>
    <t>Distribuição de intensidade</t>
  </si>
  <si>
    <t>Zona 1</t>
  </si>
  <si>
    <t>Zona 2</t>
  </si>
  <si>
    <t>Zona 3</t>
  </si>
  <si>
    <t>Intensidade média do Microciclo</t>
  </si>
  <si>
    <t>Baseline 1</t>
  </si>
  <si>
    <t>Baseline 2</t>
  </si>
  <si>
    <t>Média</t>
  </si>
  <si>
    <t>Desvio padrão</t>
  </si>
  <si>
    <t>Coeficiente de variação</t>
  </si>
  <si>
    <t>2x Coeficiente de variação</t>
  </si>
  <si>
    <t xml:space="preserve">SWC </t>
  </si>
  <si>
    <t>Intensidade de carga (%)</t>
  </si>
  <si>
    <t>Endurance</t>
  </si>
  <si>
    <t>Volume (min)</t>
  </si>
  <si>
    <t>MICROCICLO 3</t>
  </si>
  <si>
    <t>MICROCICLO 4</t>
  </si>
  <si>
    <t>Volume do Microciclo (horas)</t>
  </si>
  <si>
    <t>Janeiro</t>
  </si>
  <si>
    <t>Fevereiro</t>
  </si>
  <si>
    <t>Março</t>
  </si>
  <si>
    <t>Abril</t>
  </si>
  <si>
    <t>Quantas repetições restam na reserva?</t>
  </si>
  <si>
    <t>Hipertrofia muscular</t>
  </si>
  <si>
    <t>Mesociclo 1</t>
  </si>
  <si>
    <t>Mesociclo 2</t>
  </si>
  <si>
    <t>Mesociclo 3</t>
  </si>
  <si>
    <t>Mesociclo 4</t>
  </si>
  <si>
    <t>Mesociclo 5</t>
  </si>
  <si>
    <t>Mesociclo 6</t>
  </si>
  <si>
    <t xml:space="preserve">vVO2máx </t>
  </si>
  <si>
    <t>Volume (min) microciclo 11</t>
  </si>
  <si>
    <t>Volume (km) microciclo 11</t>
  </si>
  <si>
    <t>Volume (km) microciclo 1</t>
  </si>
  <si>
    <t>Volume (min) microciclo 1</t>
  </si>
  <si>
    <t>Volume (min) microciclo 2</t>
  </si>
  <si>
    <t>Volume (km) microciclo 2</t>
  </si>
  <si>
    <t>Volume (min) microciclo 3</t>
  </si>
  <si>
    <t>Volume (km) microciclo 3</t>
  </si>
  <si>
    <t>Volume (min) microciclo 4</t>
  </si>
  <si>
    <t>Volume (km) microciclo 4</t>
  </si>
  <si>
    <t>Volume (min) microciclo 5</t>
  </si>
  <si>
    <t>Volume (km) microciclo 5</t>
  </si>
  <si>
    <t>Volume (min) microciclo 6</t>
  </si>
  <si>
    <t>Volume (km) microciclo 6</t>
  </si>
  <si>
    <t>Volume (min) microciclo 7</t>
  </si>
  <si>
    <t>Volume (km) microciclo 7</t>
  </si>
  <si>
    <t>Volume (min) microciclo 8</t>
  </si>
  <si>
    <t>Volume (km) microciclo 8</t>
  </si>
  <si>
    <t>Volume (min) microciclo 9</t>
  </si>
  <si>
    <t>Volume (km) microciclo 9</t>
  </si>
  <si>
    <t>Volume (min) microciclo 10</t>
  </si>
  <si>
    <t>Volume (km) microciclo 10</t>
  </si>
  <si>
    <t>Volume (min) microciclo 12</t>
  </si>
  <si>
    <t>Volume (km) microciclo 12</t>
  </si>
  <si>
    <t>Volume (km)</t>
  </si>
  <si>
    <t>MICROCICLO 21</t>
  </si>
  <si>
    <t>MICROCICLO 22</t>
  </si>
  <si>
    <t>MICROCICLO 23</t>
  </si>
  <si>
    <t>MICROCICLO 24</t>
  </si>
  <si>
    <t>% Reps</t>
  </si>
  <si>
    <t>Volume (min) microciclo 15</t>
  </si>
  <si>
    <t>Volume (km) microciclo 15</t>
  </si>
  <si>
    <t>Volume (min) microciclo 14</t>
  </si>
  <si>
    <t>Volume (km) microciclo 14</t>
  </si>
  <si>
    <t>Volume (min) microciclo 13</t>
  </si>
  <si>
    <t>Volume (km) microciclo 13</t>
  </si>
  <si>
    <t>Volume (min) microciclo 16</t>
  </si>
  <si>
    <t>Volume (km) microciclo 16</t>
  </si>
  <si>
    <t>Volume (min) microciclo 17</t>
  </si>
  <si>
    <t>Volume (km) microciclo 17</t>
  </si>
  <si>
    <t>Volume (min) microciclo 21</t>
  </si>
  <si>
    <t>Volume (km) microciclo 21</t>
  </si>
  <si>
    <t>Volume (min) microciclo 20</t>
  </si>
  <si>
    <t>Volume (km) microciclo 20</t>
  </si>
  <si>
    <t>Volume (min) microciclo 19</t>
  </si>
  <si>
    <t>Volume (km) microciclo 19</t>
  </si>
  <si>
    <t>Volume (min) microciclo 18</t>
  </si>
  <si>
    <t>Volume (km) microciclo 18</t>
  </si>
  <si>
    <t>Volume (min) microciclo 22</t>
  </si>
  <si>
    <t>Volume (km) microciclo 22</t>
  </si>
  <si>
    <t>Volume (min) microciclo 23</t>
  </si>
  <si>
    <t>Volume (km) microciclo 23</t>
  </si>
  <si>
    <t>Volume (min) microciclo 24</t>
  </si>
  <si>
    <t>Volume (km) microciclo 24</t>
  </si>
  <si>
    <r>
      <t>% VO</t>
    </r>
    <r>
      <rPr>
        <b/>
        <vertAlign val="subscript"/>
        <sz val="12"/>
        <color theme="1"/>
        <rFont val="Calibri (Corpo)"/>
      </rPr>
      <t>2</t>
    </r>
    <r>
      <rPr>
        <b/>
        <sz val="12"/>
        <color theme="1"/>
        <rFont val="Trebuchet MS"/>
        <family val="2"/>
        <scheme val="minor"/>
      </rPr>
      <t xml:space="preserve">máx </t>
    </r>
  </si>
  <si>
    <t>% FCmin</t>
  </si>
  <si>
    <t>Intensidade (trabalho)</t>
  </si>
  <si>
    <t>Intensidade (Recuperação)</t>
  </si>
  <si>
    <t>Duração trabalho (min)</t>
  </si>
  <si>
    <t>Volume parcial trabalho (min)</t>
  </si>
  <si>
    <t>Volume parcial recuperação (min)</t>
  </si>
  <si>
    <t>Volume da sessão</t>
  </si>
  <si>
    <t>Zona</t>
  </si>
  <si>
    <t>Data de Início</t>
  </si>
  <si>
    <t>120% VC</t>
  </si>
  <si>
    <t>80% VC</t>
  </si>
  <si>
    <t>Volume total do macrociclo (km)</t>
  </si>
  <si>
    <t>Volume total do macrociclo (min)</t>
  </si>
  <si>
    <t>Volume parcial (m)</t>
  </si>
  <si>
    <t>90% VC</t>
  </si>
  <si>
    <t>110% VC</t>
  </si>
  <si>
    <t>Como você avalia seu esforço nesse momento?</t>
  </si>
  <si>
    <t>17-19</t>
  </si>
  <si>
    <t>Mesosciclo 1</t>
  </si>
  <si>
    <t>Mesosciclo 2</t>
  </si>
  <si>
    <t>Mesosciclo 3</t>
  </si>
  <si>
    <t>Mesosciclo 4</t>
  </si>
  <si>
    <t>Mesosciclo 5</t>
  </si>
  <si>
    <t>Mesosciclo 6</t>
  </si>
  <si>
    <t>Semanas</t>
  </si>
  <si>
    <t>Data</t>
  </si>
  <si>
    <t>Distância (sessão)</t>
  </si>
  <si>
    <t>FC média</t>
  </si>
  <si>
    <t>TQR</t>
  </si>
  <si>
    <t>PSE x Volume</t>
  </si>
  <si>
    <t>Σ Carga Interna Semanal</t>
  </si>
  <si>
    <t>DP da Carga Interna</t>
  </si>
  <si>
    <t>Somatóio da Carga Interna</t>
  </si>
  <si>
    <t>Monotonia</t>
  </si>
  <si>
    <t>Strain</t>
  </si>
  <si>
    <t>9-11</t>
  </si>
  <si>
    <t>12-13</t>
  </si>
  <si>
    <t>14-16</t>
  </si>
  <si>
    <t>ZONAS</t>
  </si>
  <si>
    <t>Total</t>
  </si>
  <si>
    <t>Avaliações baseline</t>
  </si>
  <si>
    <t>Como foi a sua sessão de treinamento?</t>
  </si>
  <si>
    <t>Carga interna - 20 min depois da sessão</t>
  </si>
  <si>
    <t>Períodos</t>
  </si>
  <si>
    <t>*</t>
  </si>
  <si>
    <t>Pouco importante</t>
  </si>
  <si>
    <t xml:space="preserve">** </t>
  </si>
  <si>
    <t>Importante</t>
  </si>
  <si>
    <t xml:space="preserve">*** </t>
  </si>
  <si>
    <t>Muito Importante</t>
  </si>
  <si>
    <t>Grau de importância = frequência</t>
  </si>
  <si>
    <t>1. Objetivo do programa = aumentar o condicionamento físico</t>
  </si>
  <si>
    <t>VO2max</t>
  </si>
  <si>
    <t>Desempenho de corrida (1600 m)</t>
  </si>
  <si>
    <t>Preparatório</t>
  </si>
  <si>
    <t>120min</t>
  </si>
  <si>
    <t xml:space="preserve">480 min </t>
  </si>
  <si>
    <t>8 horas</t>
  </si>
  <si>
    <t>MFEL (1600 m)</t>
  </si>
  <si>
    <t>Min</t>
  </si>
  <si>
    <t>Seg</t>
  </si>
  <si>
    <t>Duração recuperação (min)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</si>
</sst>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0.0"/>
    <numFmt numFmtId="165" formatCode="[$-F400]h:mm:ss\ AM/PM"/>
    <numFmt numFmtId="166" formatCode=".0&quot;%&quot;"/>
    <numFmt numFmtId="167" formatCode="h:mm;@"/>
    <numFmt numFmtId="168" formatCode="[h]:mm:ss;@"/>
    <numFmt numFmtId="169" formatCode="0.000"/>
    <numFmt numFmtId="170" formatCode=".0\ &quot;h&quot;"/>
    <numFmt numFmtId="171" formatCode="0\ &quot;min&quot;"/>
    <numFmt numFmtId="172" formatCode="0\ &quot;s&quot;"/>
    <numFmt numFmtId="173" formatCode="0\ &quot;m&quot;"/>
    <numFmt numFmtId="174" formatCode="0\ &quot;bpm&quot;"/>
    <numFmt numFmtId="175" formatCode="0.0\ &quot;km/h&quot;"/>
    <numFmt numFmtId="176" formatCode="0.0\ &quot;ml/kg/min&quot;"/>
    <numFmt numFmtId="177" formatCode="0.0\ &quot;m&quot;"/>
    <numFmt numFmtId="178" formatCode="0\ &quot;cm&quot;"/>
    <numFmt numFmtId="179" formatCode="0\ &quot;h&quot;"/>
    <numFmt numFmtId="180" formatCode="0&quot;%&quot;"/>
    <numFmt numFmtId="181" formatCode="0.0\ &quot;km&quot;"/>
  </numFmts>
  <fonts count="89">
    <font>
      <sz val="12"/>
      <color theme="1"/>
      <name val="Trebuchet MS"/>
      <family val="2"/>
      <scheme val="minor"/>
    </font>
    <font>
      <sz val="12"/>
      <color theme="1"/>
      <name val="Trebuchet MS"/>
      <family val="2"/>
      <scheme val="minor"/>
    </font>
    <font>
      <b/>
      <sz val="12"/>
      <color theme="1"/>
      <name val="Trebuchet MS"/>
      <family val="2"/>
      <scheme val="minor"/>
    </font>
    <font>
      <sz val="12"/>
      <color rgb="FF000000"/>
      <name val="Trebuchet MS"/>
      <family val="2"/>
      <scheme val="minor"/>
    </font>
    <font>
      <b/>
      <sz val="12"/>
      <color rgb="FF000000"/>
      <name val="Trebuchet MS"/>
      <family val="2"/>
      <scheme val="minor"/>
    </font>
    <font>
      <vertAlign val="subscript"/>
      <sz val="12"/>
      <color theme="1"/>
      <name val="Calibri (Corpo)"/>
    </font>
    <font>
      <b/>
      <vertAlign val="subscript"/>
      <sz val="12"/>
      <color rgb="FF000000"/>
      <name val="Calibri (Corpo)"/>
    </font>
    <font>
      <b/>
      <vertAlign val="subscript"/>
      <sz val="12"/>
      <color theme="1"/>
      <name val="Calibri (Corpo)"/>
    </font>
    <font>
      <b/>
      <sz val="12"/>
      <color theme="1"/>
      <name val="Calibri (Corpo)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1"/>
      <color theme="1"/>
      <name val="Trebuchet MS"/>
      <family val="2"/>
      <scheme val="minor"/>
    </font>
    <font>
      <b/>
      <sz val="10"/>
      <name val="Arial Narrow"/>
      <family val="2"/>
    </font>
    <font>
      <b/>
      <sz val="10"/>
      <color theme="0"/>
      <name val="Arial"/>
      <family val="2"/>
    </font>
    <font>
      <sz val="12"/>
      <name val="Arial"/>
      <family val="2"/>
    </font>
    <font>
      <sz val="12"/>
      <color theme="1"/>
      <name val="ArialMT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3"/>
      <name val="Trebuchet MS"/>
      <family val="2"/>
      <scheme val="minor"/>
    </font>
    <font>
      <b/>
      <sz val="12"/>
      <color theme="0"/>
      <name val="Arial Narrow"/>
      <family val="2"/>
    </font>
    <font>
      <b/>
      <sz val="11"/>
      <color theme="1"/>
      <name val="Trebuchet MS"/>
      <family val="2"/>
      <scheme val="minor"/>
    </font>
    <font>
      <b/>
      <sz val="10"/>
      <color theme="0"/>
      <name val="Arial Narrow"/>
      <family val="2"/>
    </font>
    <font>
      <b/>
      <sz val="11"/>
      <color theme="0"/>
      <name val="Trebuchet MS"/>
      <family val="2"/>
      <scheme val="minor"/>
    </font>
    <font>
      <b/>
      <sz val="16"/>
      <color indexed="9"/>
      <name val="Arial Narrow"/>
      <family val="2"/>
    </font>
    <font>
      <b/>
      <sz val="14"/>
      <color theme="1"/>
      <name val="Arial Narrow"/>
      <family val="2"/>
    </font>
    <font>
      <b/>
      <i/>
      <sz val="14"/>
      <color indexed="9"/>
      <name val="Arial Narrow"/>
      <family val="2"/>
    </font>
    <font>
      <b/>
      <i/>
      <sz val="18"/>
      <color indexed="9"/>
      <name val="Arial Narrow"/>
      <family val="2"/>
    </font>
    <font>
      <b/>
      <sz val="11"/>
      <name val="Trebuchet MS"/>
      <family val="2"/>
      <scheme val="minor"/>
    </font>
    <font>
      <b/>
      <sz val="12"/>
      <color indexed="9"/>
      <name val="Arial Narrow"/>
      <family val="2"/>
    </font>
    <font>
      <b/>
      <sz val="10"/>
      <color theme="1"/>
      <name val="Arial Narrow"/>
      <family val="2"/>
    </font>
    <font>
      <b/>
      <i/>
      <sz val="12"/>
      <color theme="0"/>
      <name val="Arial Narrow"/>
      <family val="2"/>
    </font>
    <font>
      <sz val="10"/>
      <name val="Arial Narrow"/>
      <family val="2"/>
    </font>
    <font>
      <b/>
      <sz val="10"/>
      <color rgb="FFFFFFFF"/>
      <name val="Arial Narrow"/>
      <family val="2"/>
    </font>
    <font>
      <b/>
      <i/>
      <sz val="10"/>
      <color rgb="FFFFFFFF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Trebuchet MS"/>
      <family val="2"/>
      <scheme val="minor"/>
    </font>
    <font>
      <b/>
      <sz val="12"/>
      <color theme="1"/>
      <name val="Arial Narrow"/>
      <family val="2"/>
    </font>
    <font>
      <b/>
      <sz val="11"/>
      <color theme="3"/>
      <name val="Arial Narrow"/>
      <family val="2"/>
    </font>
    <font>
      <b/>
      <sz val="10"/>
      <color rgb="FF000000"/>
      <name val="Arial Narrow"/>
      <family val="2"/>
    </font>
    <font>
      <b/>
      <sz val="13"/>
      <name val="Arial Narrow"/>
      <family val="2"/>
    </font>
    <font>
      <b/>
      <sz val="18"/>
      <color theme="1"/>
      <name val="Trebuchet MS"/>
      <family val="2"/>
      <scheme val="minor"/>
    </font>
    <font>
      <b/>
      <sz val="26"/>
      <color theme="1"/>
      <name val="Trebuchet MS"/>
      <family val="2"/>
      <scheme val="minor"/>
    </font>
    <font>
      <b/>
      <sz val="12"/>
      <color theme="3"/>
      <name val="Arial"/>
      <family val="2"/>
    </font>
    <font>
      <sz val="10"/>
      <color theme="5" tint="-0.499984740745262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0"/>
      <color theme="0"/>
      <name val="Arial"/>
      <family val="2"/>
    </font>
    <font>
      <sz val="11"/>
      <color theme="5" tint="0.39997558519241921"/>
      <name val="Arial"/>
      <family val="2"/>
    </font>
    <font>
      <sz val="11"/>
      <color theme="0" tint="-0.14999847407452621"/>
      <name val="Arial"/>
      <family val="2"/>
    </font>
    <font>
      <sz val="11"/>
      <color theme="0" tint="-4.9989318521683403E-2"/>
      <name val="Arial"/>
      <family val="2"/>
    </font>
    <font>
      <b/>
      <sz val="11"/>
      <color theme="5" tint="-0.249977111117893"/>
      <name val="Arial"/>
      <family val="2"/>
    </font>
    <font>
      <b/>
      <sz val="11"/>
      <color theme="1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2"/>
      <color theme="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rgb="FFEEECE1"/>
      <name val="Arial"/>
      <family val="2"/>
    </font>
    <font>
      <b/>
      <sz val="10"/>
      <color theme="2"/>
      <name val="Arial"/>
      <family val="2"/>
    </font>
    <font>
      <b/>
      <sz val="8"/>
      <color theme="2"/>
      <name val="Arial"/>
      <family val="2"/>
    </font>
    <font>
      <sz val="8"/>
      <name val="Trebuchet MS"/>
      <family val="2"/>
      <scheme val="minor"/>
    </font>
    <font>
      <b/>
      <sz val="11"/>
      <color rgb="FFFF0000"/>
      <name val="Trebuchet MS"/>
      <family val="2"/>
      <scheme val="minor"/>
    </font>
    <font>
      <b/>
      <sz val="12"/>
      <color rgb="FF44536A"/>
      <name val="Arial"/>
      <family val="2"/>
    </font>
    <font>
      <sz val="10"/>
      <color rgb="FF000000"/>
      <name val="Arial"/>
      <family val="2"/>
    </font>
    <font>
      <b/>
      <sz val="14"/>
      <color rgb="FF000000"/>
      <name val="Arial"/>
      <family val="2"/>
    </font>
    <font>
      <sz val="16"/>
      <color rgb="FF000000"/>
      <name val="Arial"/>
      <family val="2"/>
    </font>
    <font>
      <b/>
      <sz val="10"/>
      <color theme="3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44536A"/>
      <name val="Arial Narrow"/>
      <family val="2"/>
    </font>
    <font>
      <sz val="11"/>
      <name val="Arial"/>
      <family val="2"/>
    </font>
    <font>
      <sz val="12"/>
      <name val="Trebuchet MS"/>
      <family val="2"/>
      <scheme val="minor"/>
    </font>
    <font>
      <sz val="9"/>
      <name val="Arial"/>
      <family val="2"/>
    </font>
    <font>
      <b/>
      <sz val="11"/>
      <color rgb="FF44546A"/>
      <name val="Arial Narrow"/>
      <family val="2"/>
    </font>
    <font>
      <sz val="11"/>
      <color rgb="FF000000"/>
      <name val="Arial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8"/>
      <color rgb="FF000000"/>
      <name val="Arial"/>
      <family val="2"/>
    </font>
    <font>
      <sz val="20"/>
      <color rgb="FF000000"/>
      <name val="Arial"/>
      <family val="2"/>
    </font>
    <font>
      <b/>
      <sz val="20"/>
      <color rgb="FF000000"/>
      <name val="Arial"/>
      <family val="2"/>
    </font>
    <font>
      <b/>
      <sz val="10"/>
      <color rgb="FF00000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BFBFBF"/>
        <bgColor rgb="FFBFBFBF"/>
      </patternFill>
    </fill>
    <fill>
      <patternFill patternType="solid">
        <fgColor theme="0" tint="-0.249977111117893"/>
        <bgColor rgb="FFBFBFBF"/>
      </patternFill>
    </fill>
    <fill>
      <patternFill patternType="solid">
        <fgColor rgb="FFBFBFB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FFFFFF"/>
      </patternFill>
    </fill>
    <fill>
      <patternFill patternType="solid">
        <fgColor rgb="FFFFC000"/>
        <bgColor indexed="64"/>
      </patternFill>
    </fill>
  </fills>
  <borders count="1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ck">
        <color theme="3"/>
      </right>
      <top/>
      <bottom style="thick">
        <color theme="3"/>
      </bottom>
      <diagonal/>
    </border>
    <border>
      <left style="thin">
        <color auto="1"/>
      </left>
      <right style="thin">
        <color auto="1"/>
      </right>
      <top/>
      <bottom style="thick">
        <color theme="3"/>
      </bottom>
      <diagonal/>
    </border>
    <border>
      <left style="thick">
        <color theme="3"/>
      </left>
      <right style="thin">
        <color auto="1"/>
      </right>
      <top/>
      <bottom style="thick">
        <color theme="3"/>
      </bottom>
      <diagonal/>
    </border>
    <border>
      <left style="thin">
        <color rgb="FF4F85E5"/>
      </left>
      <right style="thick">
        <color theme="3"/>
      </right>
      <top style="thin">
        <color rgb="FF4F85E5"/>
      </top>
      <bottom style="thin">
        <color rgb="FF4F85E5"/>
      </bottom>
      <diagonal/>
    </border>
    <border>
      <left style="thin">
        <color rgb="FF4F85E5"/>
      </left>
      <right style="thin">
        <color rgb="FF4F85E5"/>
      </right>
      <top style="thin">
        <color rgb="FF4F85E5"/>
      </top>
      <bottom style="thin">
        <color rgb="FF4F85E5"/>
      </bottom>
      <diagonal/>
    </border>
    <border>
      <left/>
      <right style="thin">
        <color rgb="FF4F85E5"/>
      </right>
      <top style="thin">
        <color rgb="FF4F85E5"/>
      </top>
      <bottom style="thin">
        <color rgb="FF4F85E5"/>
      </bottom>
      <diagonal/>
    </border>
    <border>
      <left style="thick">
        <color theme="3"/>
      </left>
      <right style="thick">
        <color theme="3"/>
      </right>
      <top style="thin">
        <color rgb="FF4F85E5"/>
      </top>
      <bottom style="thin">
        <color rgb="FF4F85E5"/>
      </bottom>
      <diagonal/>
    </border>
    <border>
      <left/>
      <right style="thick">
        <color theme="3"/>
      </right>
      <top/>
      <bottom style="thick">
        <color theme="3"/>
      </bottom>
      <diagonal/>
    </border>
    <border>
      <left/>
      <right/>
      <top/>
      <bottom style="thick">
        <color theme="3"/>
      </bottom>
      <diagonal/>
    </border>
    <border>
      <left style="thick">
        <color theme="3"/>
      </left>
      <right/>
      <top/>
      <bottom style="thick">
        <color theme="3"/>
      </bottom>
      <diagonal/>
    </border>
    <border>
      <left/>
      <right/>
      <top style="thin">
        <color rgb="FF4F85E5"/>
      </top>
      <bottom style="thin">
        <color rgb="FF4F85E5"/>
      </bottom>
      <diagonal/>
    </border>
    <border>
      <left style="thin">
        <color rgb="FF4F85E5"/>
      </left>
      <right/>
      <top style="thin">
        <color rgb="FF4F85E5"/>
      </top>
      <bottom style="thin">
        <color rgb="FF4F85E5"/>
      </bottom>
      <diagonal/>
    </border>
    <border>
      <left/>
      <right style="thick">
        <color theme="3"/>
      </right>
      <top/>
      <bottom/>
      <diagonal/>
    </border>
    <border>
      <left style="thick">
        <color theme="3"/>
      </left>
      <right/>
      <top/>
      <bottom/>
      <diagonal/>
    </border>
    <border>
      <left/>
      <right style="thick">
        <color theme="3"/>
      </right>
      <top style="thick">
        <color theme="3"/>
      </top>
      <bottom/>
      <diagonal/>
    </border>
    <border>
      <left style="thick">
        <color theme="3"/>
      </left>
      <right/>
      <top style="thick">
        <color theme="3"/>
      </top>
      <bottom/>
      <diagonal/>
    </border>
    <border>
      <left style="thin">
        <color rgb="FF4F85E5"/>
      </left>
      <right style="thick">
        <color theme="3"/>
      </right>
      <top style="thick">
        <color theme="3"/>
      </top>
      <bottom style="thin">
        <color rgb="FF4F85E5"/>
      </bottom>
      <diagonal/>
    </border>
    <border>
      <left style="thin">
        <color rgb="FF4F85E5"/>
      </left>
      <right style="thin">
        <color rgb="FF4F85E5"/>
      </right>
      <top style="thick">
        <color theme="3"/>
      </top>
      <bottom style="thin">
        <color rgb="FF4F85E5"/>
      </bottom>
      <diagonal/>
    </border>
    <border>
      <left/>
      <right style="thin">
        <color rgb="FF4F85E5"/>
      </right>
      <top style="thick">
        <color theme="3"/>
      </top>
      <bottom style="thin">
        <color rgb="FF4F85E5"/>
      </bottom>
      <diagonal/>
    </border>
    <border>
      <left style="thick">
        <color theme="3"/>
      </left>
      <right style="thin">
        <color rgb="FF4F85E5"/>
      </right>
      <top style="thick">
        <color theme="3"/>
      </top>
      <bottom style="thin">
        <color rgb="FF4F85E5"/>
      </bottom>
      <diagonal/>
    </border>
    <border>
      <left style="thin">
        <color auto="1"/>
      </left>
      <right style="thick">
        <color theme="3"/>
      </right>
      <top style="thick">
        <color theme="3"/>
      </top>
      <bottom/>
      <diagonal/>
    </border>
    <border>
      <left style="thin">
        <color auto="1"/>
      </left>
      <right style="thin">
        <color auto="1"/>
      </right>
      <top style="thick">
        <color theme="3"/>
      </top>
      <bottom/>
      <diagonal/>
    </border>
    <border>
      <left style="thick">
        <color theme="3"/>
      </left>
      <right style="thin">
        <color auto="1"/>
      </right>
      <top style="thick">
        <color theme="3"/>
      </top>
      <bottom/>
      <diagonal/>
    </border>
    <border>
      <left/>
      <right/>
      <top style="thick">
        <color theme="3"/>
      </top>
      <bottom/>
      <diagonal/>
    </border>
    <border>
      <left/>
      <right style="thick">
        <color theme="3"/>
      </right>
      <top style="thick">
        <color theme="3"/>
      </top>
      <bottom style="thick">
        <color theme="3"/>
      </bottom>
      <diagonal/>
    </border>
    <border>
      <left/>
      <right/>
      <top style="thick">
        <color theme="3"/>
      </top>
      <bottom style="thick">
        <color theme="3"/>
      </bottom>
      <diagonal/>
    </border>
    <border>
      <left style="thick">
        <color theme="3"/>
      </left>
      <right/>
      <top style="thick">
        <color theme="3"/>
      </top>
      <bottom style="thick">
        <color theme="3"/>
      </bottom>
      <diagonal/>
    </border>
    <border>
      <left style="thin">
        <color auto="1"/>
      </left>
      <right style="thick">
        <color theme="3"/>
      </right>
      <top style="thin">
        <color auto="1"/>
      </top>
      <bottom style="thick">
        <color theme="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theme="3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ck">
        <color theme="3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ck">
        <color theme="3"/>
      </right>
      <top style="thick">
        <color theme="3"/>
      </top>
      <bottom style="thin">
        <color auto="1"/>
      </bottom>
      <diagonal/>
    </border>
    <border>
      <left/>
      <right/>
      <top style="thick">
        <color theme="3"/>
      </top>
      <bottom style="thin">
        <color auto="1"/>
      </bottom>
      <diagonal/>
    </border>
    <border>
      <left style="thin">
        <color auto="1"/>
      </left>
      <right/>
      <top style="thick">
        <color theme="3"/>
      </top>
      <bottom style="thin">
        <color auto="1"/>
      </bottom>
      <diagonal/>
    </border>
    <border>
      <left/>
      <right style="thin">
        <color auto="1"/>
      </right>
      <top style="thick">
        <color theme="3"/>
      </top>
      <bottom style="thin">
        <color auto="1"/>
      </bottom>
      <diagonal/>
    </border>
    <border>
      <left/>
      <right style="thin">
        <color auto="1"/>
      </right>
      <top style="thick">
        <color theme="3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theme="3" tint="0.39994506668294322"/>
      </right>
      <top style="thick">
        <color theme="3" tint="0.399945066682943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4506668294322"/>
      </top>
      <bottom style="thin">
        <color indexed="64"/>
      </bottom>
      <diagonal/>
    </border>
    <border>
      <left style="thin">
        <color indexed="64"/>
      </left>
      <right style="thick">
        <color theme="3" tint="0.39994506668294322"/>
      </right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/>
      <top style="thick">
        <color theme="3" tint="-0.24994659260841701"/>
      </top>
      <bottom/>
      <diagonal/>
    </border>
    <border>
      <left/>
      <right/>
      <top style="thick">
        <color theme="3" tint="-0.24994659260841701"/>
      </top>
      <bottom/>
      <diagonal/>
    </border>
    <border>
      <left style="thick">
        <color theme="3" tint="-0.24994659260841701"/>
      </left>
      <right/>
      <top/>
      <bottom/>
      <diagonal/>
    </border>
    <border>
      <left style="thick">
        <color theme="3"/>
      </left>
      <right style="thin">
        <color rgb="FF4F85E5"/>
      </right>
      <top style="thin">
        <color rgb="FF4F85E5"/>
      </top>
      <bottom/>
      <diagonal/>
    </border>
    <border>
      <left style="thin">
        <color rgb="FF4F85E5"/>
      </left>
      <right style="thin">
        <color rgb="FF4F85E5"/>
      </right>
      <top style="thin">
        <color rgb="FF4F85E5"/>
      </top>
      <bottom/>
      <diagonal/>
    </border>
    <border>
      <left style="thin">
        <color rgb="FF4F85E5"/>
      </left>
      <right style="thick">
        <color theme="3"/>
      </right>
      <top style="thin">
        <color rgb="FF4F85E5"/>
      </top>
      <bottom/>
      <diagonal/>
    </border>
    <border>
      <left style="thick">
        <color theme="3"/>
      </left>
      <right style="thin">
        <color rgb="FF4F85E5"/>
      </right>
      <top/>
      <bottom/>
      <diagonal/>
    </border>
    <border>
      <left style="thin">
        <color rgb="FF4F85E5"/>
      </left>
      <right style="thin">
        <color rgb="FF4F85E5"/>
      </right>
      <top/>
      <bottom/>
      <diagonal/>
    </border>
    <border>
      <left style="thin">
        <color rgb="FF4F85E5"/>
      </left>
      <right style="thick">
        <color theme="3"/>
      </right>
      <top/>
      <bottom/>
      <diagonal/>
    </border>
    <border>
      <left style="thick">
        <color theme="3"/>
      </left>
      <right style="thin">
        <color rgb="FF4F85E5"/>
      </right>
      <top/>
      <bottom style="thick">
        <color theme="3"/>
      </bottom>
      <diagonal/>
    </border>
    <border>
      <left style="thin">
        <color rgb="FF4F85E5"/>
      </left>
      <right style="thin">
        <color rgb="FF4F85E5"/>
      </right>
      <top/>
      <bottom style="thick">
        <color theme="3"/>
      </bottom>
      <diagonal/>
    </border>
    <border>
      <left style="thin">
        <color rgb="FF4F85E5"/>
      </left>
      <right style="thick">
        <color theme="3"/>
      </right>
      <top/>
      <bottom style="thick">
        <color theme="3"/>
      </bottom>
      <diagonal/>
    </border>
    <border>
      <left style="thick">
        <color theme="3"/>
      </left>
      <right style="thin">
        <color rgb="FF4F85E5"/>
      </right>
      <top style="thick">
        <color theme="3"/>
      </top>
      <bottom/>
      <diagonal/>
    </border>
    <border>
      <left style="thin">
        <color rgb="FF4F85E5"/>
      </left>
      <right style="thin">
        <color rgb="FF4F85E5"/>
      </right>
      <top style="thick">
        <color theme="3"/>
      </top>
      <bottom/>
      <diagonal/>
    </border>
    <border>
      <left style="thin">
        <color rgb="FF4F85E5"/>
      </left>
      <right style="thick">
        <color theme="3"/>
      </right>
      <top style="thick">
        <color theme="3"/>
      </top>
      <bottom/>
      <diagonal/>
    </border>
    <border>
      <left/>
      <right style="thin">
        <color rgb="FF4F85E5"/>
      </right>
      <top style="thin">
        <color rgb="FF4F85E5"/>
      </top>
      <bottom/>
      <diagonal/>
    </border>
    <border>
      <left style="thick">
        <color theme="3"/>
      </left>
      <right style="thin">
        <color rgb="FF0070C0"/>
      </right>
      <top style="thick">
        <color theme="3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ck">
        <color theme="3"/>
      </top>
      <bottom style="thin">
        <color rgb="FF0070C0"/>
      </bottom>
      <diagonal/>
    </border>
    <border>
      <left style="thin">
        <color rgb="FF0070C0"/>
      </left>
      <right style="thick">
        <color theme="3"/>
      </right>
      <top style="thick">
        <color theme="3"/>
      </top>
      <bottom style="thin">
        <color rgb="FF0070C0"/>
      </bottom>
      <diagonal/>
    </border>
    <border>
      <left style="thin">
        <color rgb="FF0070C0"/>
      </left>
      <right style="thick">
        <color theme="3"/>
      </right>
      <top style="thin">
        <color rgb="FF0070C0"/>
      </top>
      <bottom style="thin">
        <color rgb="FF0070C0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44536A"/>
      </left>
      <right/>
      <top style="thick">
        <color rgb="FF44536A"/>
      </top>
      <bottom/>
      <diagonal/>
    </border>
    <border>
      <left/>
      <right/>
      <top style="thick">
        <color rgb="FF44536A"/>
      </top>
      <bottom/>
      <diagonal/>
    </border>
    <border>
      <left/>
      <right style="thick">
        <color rgb="FF44536A"/>
      </right>
      <top style="thick">
        <color rgb="FF44536A"/>
      </top>
      <bottom/>
      <diagonal/>
    </border>
    <border>
      <left style="thick">
        <color rgb="FF44536A"/>
      </left>
      <right/>
      <top/>
      <bottom/>
      <diagonal/>
    </border>
    <border>
      <left/>
      <right style="thick">
        <color rgb="FF44536A"/>
      </right>
      <top/>
      <bottom/>
      <diagonal/>
    </border>
    <border>
      <left style="thick">
        <color rgb="FF44536A"/>
      </left>
      <right/>
      <top/>
      <bottom style="thick">
        <color rgb="FF44536A"/>
      </bottom>
      <diagonal/>
    </border>
    <border>
      <left/>
      <right/>
      <top/>
      <bottom style="thick">
        <color rgb="FF44536A"/>
      </bottom>
      <diagonal/>
    </border>
    <border>
      <left/>
      <right style="thick">
        <color rgb="FF44536A"/>
      </right>
      <top/>
      <bottom style="thick">
        <color rgb="FF44536A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ck">
        <color rgb="FF44536A"/>
      </bottom>
      <diagonal/>
    </border>
    <border>
      <left/>
      <right style="thick">
        <color rgb="FF44536A"/>
      </right>
      <top style="thin">
        <color indexed="64"/>
      </top>
      <bottom style="thick">
        <color rgb="FF44536A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9" fillId="0" borderId="0"/>
    <xf numFmtId="0" fontId="14" fillId="0" borderId="0"/>
    <xf numFmtId="9" fontId="13" fillId="0" borderId="0" applyFont="0" applyFill="0" applyBorder="0" applyAlignment="0" applyProtection="0"/>
    <xf numFmtId="0" fontId="18" fillId="0" borderId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9" fillId="0" borderId="0"/>
    <xf numFmtId="0" fontId="73" fillId="0" borderId="0"/>
    <xf numFmtId="0" fontId="69" fillId="0" borderId="0"/>
    <xf numFmtId="43" fontId="1" fillId="0" borderId="0" applyFont="0" applyFill="0" applyBorder="0" applyAlignment="0" applyProtection="0"/>
    <xf numFmtId="0" fontId="69" fillId="0" borderId="0"/>
  </cellStyleXfs>
  <cellXfs count="701">
    <xf numFmtId="0" fontId="0" fillId="0" borderId="0" xfId="0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21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0" fillId="0" borderId="0" xfId="1" applyNumberFormat="1" applyFont="1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4" fillId="0" borderId="3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9" fontId="0" fillId="0" borderId="0" xfId="1" applyFon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9" fontId="0" fillId="0" borderId="4" xfId="0" applyNumberFormat="1" applyBorder="1" applyAlignment="1">
      <alignment horizontal="center" vertical="center"/>
    </xf>
    <xf numFmtId="9" fontId="0" fillId="0" borderId="0" xfId="0" applyNumberFormat="1" applyAlignment="1">
      <alignment horizontal="center"/>
    </xf>
    <xf numFmtId="9" fontId="0" fillId="0" borderId="4" xfId="0" applyNumberFormat="1" applyBorder="1" applyAlignment="1">
      <alignment horizontal="center"/>
    </xf>
    <xf numFmtId="9" fontId="0" fillId="0" borderId="0" xfId="0" applyNumberFormat="1"/>
    <xf numFmtId="9" fontId="0" fillId="0" borderId="4" xfId="0" applyNumberFormat="1" applyBorder="1"/>
    <xf numFmtId="9" fontId="0" fillId="0" borderId="6" xfId="0" applyNumberFormat="1" applyBorder="1" applyAlignment="1">
      <alignment horizontal="center" vertical="center"/>
    </xf>
    <xf numFmtId="9" fontId="0" fillId="0" borderId="6" xfId="0" applyNumberFormat="1" applyBorder="1" applyAlignment="1">
      <alignment horizontal="center"/>
    </xf>
    <xf numFmtId="9" fontId="0" fillId="0" borderId="7" xfId="0" applyNumberFormat="1" applyBorder="1" applyAlignment="1">
      <alignment horizontal="center"/>
    </xf>
    <xf numFmtId="0" fontId="0" fillId="0" borderId="5" xfId="0" applyBorder="1"/>
    <xf numFmtId="9" fontId="0" fillId="0" borderId="7" xfId="0" applyNumberFormat="1" applyBorder="1" applyAlignment="1">
      <alignment horizontal="center" vertical="center"/>
    </xf>
    <xf numFmtId="0" fontId="2" fillId="0" borderId="2" xfId="0" applyFont="1" applyBorder="1"/>
    <xf numFmtId="0" fontId="2" fillId="0" borderId="11" xfId="0" applyFont="1" applyBorder="1"/>
    <xf numFmtId="0" fontId="2" fillId="0" borderId="11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5" xfId="0" applyFont="1" applyBorder="1"/>
    <xf numFmtId="0" fontId="0" fillId="0" borderId="13" xfId="0" applyBorder="1"/>
    <xf numFmtId="0" fontId="0" fillId="0" borderId="14" xfId="0" applyBorder="1"/>
    <xf numFmtId="0" fontId="0" fillId="0" borderId="4" xfId="0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2" fillId="0" borderId="1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2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21" fontId="0" fillId="0" borderId="0" xfId="0" applyNumberFormat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9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1" fontId="0" fillId="0" borderId="0" xfId="1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9" fillId="2" borderId="0" xfId="2" applyFill="1"/>
    <xf numFmtId="0" fontId="9" fillId="2" borderId="0" xfId="2" applyFill="1" applyAlignment="1">
      <alignment horizontal="center" vertical="center"/>
    </xf>
    <xf numFmtId="0" fontId="9" fillId="0" borderId="0" xfId="2"/>
    <xf numFmtId="0" fontId="10" fillId="2" borderId="0" xfId="2" applyFont="1" applyFill="1" applyAlignment="1">
      <alignment horizontal="center" vertical="center"/>
    </xf>
    <xf numFmtId="0" fontId="9" fillId="3" borderId="18" xfId="2" applyFill="1" applyBorder="1" applyAlignment="1">
      <alignment horizontal="center" vertical="center"/>
    </xf>
    <xf numFmtId="0" fontId="9" fillId="3" borderId="19" xfId="2" applyFill="1" applyBorder="1" applyAlignment="1">
      <alignment horizontal="center" vertical="center"/>
    </xf>
    <xf numFmtId="0" fontId="9" fillId="3" borderId="1" xfId="2" applyFill="1" applyBorder="1" applyAlignment="1">
      <alignment horizontal="center" vertical="center"/>
    </xf>
    <xf numFmtId="0" fontId="12" fillId="3" borderId="1" xfId="2" applyFont="1" applyFill="1" applyBorder="1" applyAlignment="1">
      <alignment horizontal="center" vertical="center"/>
    </xf>
    <xf numFmtId="0" fontId="9" fillId="3" borderId="20" xfId="2" applyFill="1" applyBorder="1" applyAlignment="1">
      <alignment horizontal="center" vertical="center"/>
    </xf>
    <xf numFmtId="0" fontId="9" fillId="3" borderId="21" xfId="2" applyFill="1" applyBorder="1" applyAlignment="1">
      <alignment horizontal="center" vertical="center"/>
    </xf>
    <xf numFmtId="0" fontId="9" fillId="3" borderId="22" xfId="2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9" fillId="3" borderId="23" xfId="2" applyFill="1" applyBorder="1" applyAlignment="1">
      <alignment horizontal="center" vertical="center"/>
    </xf>
    <xf numFmtId="0" fontId="11" fillId="3" borderId="24" xfId="2" applyFont="1" applyFill="1" applyBorder="1" applyAlignment="1">
      <alignment horizontal="left" vertical="center"/>
    </xf>
    <xf numFmtId="0" fontId="11" fillId="3" borderId="3" xfId="2" applyFont="1" applyFill="1" applyBorder="1" applyAlignment="1">
      <alignment horizontal="left" vertical="center"/>
    </xf>
    <xf numFmtId="0" fontId="13" fillId="3" borderId="19" xfId="2" applyFont="1" applyFill="1" applyBorder="1"/>
    <xf numFmtId="0" fontId="9" fillId="3" borderId="25" xfId="2" applyFill="1" applyBorder="1" applyAlignment="1">
      <alignment horizontal="center" vertical="center"/>
    </xf>
    <xf numFmtId="1" fontId="9" fillId="3" borderId="20" xfId="2" applyNumberFormat="1" applyFill="1" applyBorder="1" applyAlignment="1">
      <alignment horizontal="center" vertical="center"/>
    </xf>
    <xf numFmtId="164" fontId="9" fillId="3" borderId="20" xfId="2" applyNumberFormat="1" applyFill="1" applyBorder="1" applyAlignment="1">
      <alignment horizontal="center" vertical="center"/>
    </xf>
    <xf numFmtId="0" fontId="13" fillId="3" borderId="21" xfId="2" applyFont="1" applyFill="1" applyBorder="1"/>
    <xf numFmtId="0" fontId="9" fillId="3" borderId="26" xfId="2" applyFill="1" applyBorder="1" applyAlignment="1">
      <alignment horizontal="center" vertical="center"/>
    </xf>
    <xf numFmtId="1" fontId="9" fillId="3" borderId="23" xfId="2" applyNumberFormat="1" applyFill="1" applyBorder="1" applyAlignment="1">
      <alignment horizontal="center" vertical="center"/>
    </xf>
    <xf numFmtId="0" fontId="11" fillId="3" borderId="5" xfId="2" applyFont="1" applyFill="1" applyBorder="1" applyAlignment="1">
      <alignment horizontal="left" vertical="center"/>
    </xf>
    <xf numFmtId="164" fontId="9" fillId="3" borderId="23" xfId="2" applyNumberFormat="1" applyFill="1" applyBorder="1" applyAlignment="1">
      <alignment horizontal="center" vertical="center"/>
    </xf>
    <xf numFmtId="0" fontId="9" fillId="4" borderId="0" xfId="2" applyFill="1"/>
    <xf numFmtId="0" fontId="9" fillId="4" borderId="0" xfId="2" applyFill="1" applyAlignment="1">
      <alignment horizontal="center" vertical="center"/>
    </xf>
    <xf numFmtId="0" fontId="10" fillId="4" borderId="0" xfId="2" applyFont="1" applyFill="1" applyAlignment="1">
      <alignment vertical="center"/>
    </xf>
    <xf numFmtId="1" fontId="9" fillId="3" borderId="18" xfId="2" applyNumberFormat="1" applyFill="1" applyBorder="1" applyAlignment="1">
      <alignment horizontal="center" vertical="center"/>
    </xf>
    <xf numFmtId="0" fontId="11" fillId="3" borderId="17" xfId="2" applyFont="1" applyFill="1" applyBorder="1" applyAlignment="1">
      <alignment horizontal="left" vertical="center"/>
    </xf>
    <xf numFmtId="0" fontId="11" fillId="3" borderId="1" xfId="2" applyFont="1" applyFill="1" applyBorder="1" applyAlignment="1">
      <alignment horizontal="center" vertical="center"/>
    </xf>
    <xf numFmtId="1" fontId="9" fillId="3" borderId="1" xfId="2" applyNumberFormat="1" applyFill="1" applyBorder="1" applyAlignment="1">
      <alignment horizontal="center" vertical="center"/>
    </xf>
    <xf numFmtId="0" fontId="11" fillId="3" borderId="1" xfId="2" applyFont="1" applyFill="1" applyBorder="1" applyAlignment="1">
      <alignment horizontal="left" vertical="center"/>
    </xf>
    <xf numFmtId="1" fontId="9" fillId="3" borderId="22" xfId="2" applyNumberForma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left" vertical="center"/>
    </xf>
    <xf numFmtId="0" fontId="9" fillId="0" borderId="0" xfId="2" applyAlignment="1">
      <alignment horizontal="center" vertical="center"/>
    </xf>
    <xf numFmtId="0" fontId="9" fillId="3" borderId="0" xfId="2" applyFill="1"/>
    <xf numFmtId="0" fontId="11" fillId="0" borderId="0" xfId="2" applyFont="1" applyAlignment="1">
      <alignment horizontal="center" vertical="center"/>
    </xf>
    <xf numFmtId="0" fontId="9" fillId="3" borderId="0" xfId="2" applyFill="1" applyAlignment="1">
      <alignment horizontal="center" vertical="center"/>
    </xf>
    <xf numFmtId="0" fontId="15" fillId="0" borderId="0" xfId="3" applyFont="1" applyAlignment="1" applyProtection="1">
      <alignment horizontal="center" vertical="center"/>
      <protection hidden="1"/>
    </xf>
    <xf numFmtId="9" fontId="9" fillId="0" borderId="0" xfId="2" applyNumberFormat="1" applyAlignment="1">
      <alignment horizontal="center" vertical="center"/>
    </xf>
    <xf numFmtId="0" fontId="9" fillId="0" borderId="0" xfId="2" applyAlignment="1">
      <alignment horizontal="center"/>
    </xf>
    <xf numFmtId="0" fontId="10" fillId="0" borderId="0" xfId="2" applyFont="1" applyAlignment="1">
      <alignment horizontal="center" vertical="center"/>
    </xf>
    <xf numFmtId="0" fontId="10" fillId="0" borderId="0" xfId="2" applyFont="1" applyAlignment="1">
      <alignment vertical="center"/>
    </xf>
    <xf numFmtId="0" fontId="10" fillId="0" borderId="1" xfId="3" applyFont="1" applyBorder="1" applyAlignment="1" applyProtection="1">
      <alignment horizontal="center" vertical="center"/>
      <protection hidden="1"/>
    </xf>
    <xf numFmtId="0" fontId="16" fillId="5" borderId="1" xfId="2" applyFont="1" applyFill="1" applyBorder="1" applyAlignment="1">
      <alignment horizontal="center"/>
    </xf>
    <xf numFmtId="0" fontId="11" fillId="0" borderId="0" xfId="2" applyFont="1" applyAlignment="1">
      <alignment horizontal="center"/>
    </xf>
    <xf numFmtId="0" fontId="17" fillId="0" borderId="0" xfId="3" applyFont="1" applyAlignment="1" applyProtection="1">
      <alignment horizontal="center" vertical="center"/>
      <protection hidden="1"/>
    </xf>
    <xf numFmtId="0" fontId="13" fillId="0" borderId="0" xfId="2" applyFont="1"/>
    <xf numFmtId="0" fontId="13" fillId="0" borderId="0" xfId="2" applyFont="1" applyAlignment="1">
      <alignment horizontal="center" vertical="center"/>
    </xf>
    <xf numFmtId="0" fontId="16" fillId="6" borderId="1" xfId="2" applyFont="1" applyFill="1" applyBorder="1" applyAlignment="1">
      <alignment horizontal="center"/>
    </xf>
    <xf numFmtId="0" fontId="0" fillId="0" borderId="1" xfId="4" applyNumberFormat="1" applyFont="1" applyBorder="1" applyAlignment="1">
      <alignment horizontal="center"/>
    </xf>
    <xf numFmtId="0" fontId="9" fillId="0" borderId="1" xfId="2" applyBorder="1" applyAlignment="1">
      <alignment horizontal="center"/>
    </xf>
    <xf numFmtId="166" fontId="17" fillId="0" borderId="0" xfId="4" applyNumberFormat="1" applyFont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9" fillId="0" borderId="1" xfId="2" applyBorder="1"/>
    <xf numFmtId="2" fontId="17" fillId="0" borderId="0" xfId="3" applyNumberFormat="1" applyFont="1" applyAlignment="1" applyProtection="1">
      <alignment horizontal="center" vertical="center"/>
      <protection hidden="1"/>
    </xf>
    <xf numFmtId="166" fontId="17" fillId="0" borderId="0" xfId="4" applyNumberFormat="1" applyFont="1" applyFill="1" applyBorder="1" applyAlignment="1" applyProtection="1">
      <alignment horizontal="center" vertical="center"/>
      <protection hidden="1"/>
    </xf>
    <xf numFmtId="0" fontId="19" fillId="0" borderId="0" xfId="5" applyFont="1" applyAlignment="1">
      <alignment horizontal="center" vertical="center"/>
    </xf>
    <xf numFmtId="0" fontId="17" fillId="0" borderId="0" xfId="2" applyFont="1" applyAlignment="1">
      <alignment vertical="center"/>
    </xf>
    <xf numFmtId="166" fontId="19" fillId="0" borderId="0" xfId="4" applyNumberFormat="1" applyFont="1" applyFill="1" applyBorder="1" applyAlignment="1">
      <alignment horizontal="center" vertical="center"/>
    </xf>
    <xf numFmtId="0" fontId="12" fillId="3" borderId="27" xfId="2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21" fillId="7" borderId="19" xfId="0" applyFont="1" applyFill="1" applyBorder="1"/>
    <xf numFmtId="0" fontId="21" fillId="7" borderId="21" xfId="0" applyFont="1" applyFill="1" applyBorder="1"/>
    <xf numFmtId="0" fontId="21" fillId="7" borderId="22" xfId="0" applyFont="1" applyFill="1" applyBorder="1" applyAlignment="1">
      <alignment horizontal="center" vertical="center"/>
    </xf>
    <xf numFmtId="0" fontId="13" fillId="3" borderId="28" xfId="2" applyFont="1" applyFill="1" applyBorder="1"/>
    <xf numFmtId="0" fontId="9" fillId="3" borderId="27" xfId="2" applyFill="1" applyBorder="1" applyAlignment="1">
      <alignment horizontal="center" vertical="center"/>
    </xf>
    <xf numFmtId="0" fontId="9" fillId="3" borderId="29" xfId="2" applyFill="1" applyBorder="1" applyAlignment="1">
      <alignment horizontal="center" vertical="center"/>
    </xf>
    <xf numFmtId="1" fontId="9" fillId="3" borderId="30" xfId="2" applyNumberFormat="1" applyFill="1" applyBorder="1" applyAlignment="1">
      <alignment horizontal="center" vertical="center"/>
    </xf>
    <xf numFmtId="0" fontId="11" fillId="3" borderId="8" xfId="2" applyFont="1" applyFill="1" applyBorder="1" applyAlignment="1">
      <alignment horizontal="center" vertical="center"/>
    </xf>
    <xf numFmtId="0" fontId="11" fillId="3" borderId="9" xfId="2" applyFont="1" applyFill="1" applyBorder="1" applyAlignment="1">
      <alignment horizontal="center" vertical="center"/>
    </xf>
    <xf numFmtId="0" fontId="11" fillId="3" borderId="10" xfId="2" applyFont="1" applyFill="1" applyBorder="1" applyAlignment="1">
      <alignment horizontal="center" vertical="center"/>
    </xf>
    <xf numFmtId="0" fontId="21" fillId="7" borderId="28" xfId="0" applyFont="1" applyFill="1" applyBorder="1"/>
    <xf numFmtId="0" fontId="21" fillId="7" borderId="27" xfId="0" applyFont="1" applyFill="1" applyBorder="1" applyAlignment="1">
      <alignment horizontal="center" vertical="center"/>
    </xf>
    <xf numFmtId="0" fontId="20" fillId="7" borderId="31" xfId="0" applyFont="1" applyFill="1" applyBorder="1" applyAlignment="1">
      <alignment horizontal="center" vertical="center"/>
    </xf>
    <xf numFmtId="0" fontId="20" fillId="7" borderId="32" xfId="0" applyFont="1" applyFill="1" applyBorder="1" applyAlignment="1">
      <alignment horizontal="center" vertical="center"/>
    </xf>
    <xf numFmtId="0" fontId="20" fillId="7" borderId="33" xfId="0" applyFont="1" applyFill="1" applyBorder="1" applyAlignment="1">
      <alignment horizontal="center" vertical="center"/>
    </xf>
    <xf numFmtId="0" fontId="11" fillId="3" borderId="2" xfId="2" applyFont="1" applyFill="1" applyBorder="1" applyAlignment="1">
      <alignment horizontal="center" vertical="center"/>
    </xf>
    <xf numFmtId="0" fontId="9" fillId="3" borderId="34" xfId="2" applyFill="1" applyBorder="1"/>
    <xf numFmtId="0" fontId="9" fillId="3" borderId="34" xfId="2" applyFill="1" applyBorder="1" applyAlignment="1">
      <alignment horizontal="center" vertical="center"/>
    </xf>
    <xf numFmtId="0" fontId="9" fillId="3" borderId="35" xfId="2" applyFill="1" applyBorder="1"/>
    <xf numFmtId="0" fontId="9" fillId="3" borderId="3" xfId="2" applyFill="1" applyBorder="1"/>
    <xf numFmtId="0" fontId="9" fillId="3" borderId="4" xfId="2" applyFill="1" applyBorder="1"/>
    <xf numFmtId="0" fontId="9" fillId="3" borderId="5" xfId="2" applyFill="1" applyBorder="1"/>
    <xf numFmtId="0" fontId="9" fillId="3" borderId="6" xfId="2" applyFill="1" applyBorder="1"/>
    <xf numFmtId="0" fontId="9" fillId="3" borderId="6" xfId="2" applyFill="1" applyBorder="1" applyAlignment="1">
      <alignment horizontal="center" vertical="center"/>
    </xf>
    <xf numFmtId="0" fontId="9" fillId="3" borderId="7" xfId="2" applyFill="1" applyBorder="1"/>
    <xf numFmtId="0" fontId="11" fillId="3" borderId="24" xfId="2" applyFont="1" applyFill="1" applyBorder="1"/>
    <xf numFmtId="0" fontId="11" fillId="2" borderId="0" xfId="2" applyFont="1" applyFill="1" applyAlignment="1">
      <alignment horizontal="center" vertical="center"/>
    </xf>
    <xf numFmtId="1" fontId="9" fillId="2" borderId="0" xfId="2" applyNumberForma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1" fontId="21" fillId="8" borderId="0" xfId="0" applyNumberFormat="1" applyFont="1" applyFill="1" applyAlignment="1">
      <alignment horizontal="center" vertical="center"/>
    </xf>
    <xf numFmtId="0" fontId="9" fillId="3" borderId="28" xfId="2" applyFill="1" applyBorder="1" applyAlignment="1">
      <alignment horizontal="center" vertical="center"/>
    </xf>
    <xf numFmtId="0" fontId="12" fillId="3" borderId="36" xfId="2" applyFont="1" applyFill="1" applyBorder="1" applyAlignment="1">
      <alignment horizontal="center" vertical="center"/>
    </xf>
    <xf numFmtId="0" fontId="11" fillId="3" borderId="37" xfId="2" applyFont="1" applyFill="1" applyBorder="1" applyAlignment="1">
      <alignment horizontal="center" vertical="center"/>
    </xf>
    <xf numFmtId="0" fontId="9" fillId="3" borderId="30" xfId="2" applyFill="1" applyBorder="1" applyAlignment="1">
      <alignment horizontal="center" vertical="center"/>
    </xf>
    <xf numFmtId="0" fontId="11" fillId="4" borderId="0" xfId="2" applyFont="1" applyFill="1" applyAlignment="1">
      <alignment horizontal="center" vertical="center"/>
    </xf>
    <xf numFmtId="1" fontId="9" fillId="3" borderId="27" xfId="2" applyNumberForma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0" fillId="9" borderId="0" xfId="0" applyFill="1" applyAlignment="1">
      <alignment horizontal="center" vertical="center"/>
    </xf>
    <xf numFmtId="0" fontId="14" fillId="0" borderId="0" xfId="3"/>
    <xf numFmtId="0" fontId="14" fillId="3" borderId="0" xfId="3" applyFill="1"/>
    <xf numFmtId="0" fontId="14" fillId="3" borderId="0" xfId="3" applyFill="1" applyAlignment="1">
      <alignment vertical="center"/>
    </xf>
    <xf numFmtId="167" fontId="23" fillId="5" borderId="40" xfId="3" applyNumberFormat="1" applyFont="1" applyFill="1" applyBorder="1" applyAlignment="1" applyProtection="1">
      <alignment horizontal="center" vertical="center"/>
      <protection hidden="1"/>
    </xf>
    <xf numFmtId="168" fontId="23" fillId="5" borderId="41" xfId="3" applyNumberFormat="1" applyFont="1" applyFill="1" applyBorder="1" applyAlignment="1" applyProtection="1">
      <alignment horizontal="center" vertical="center"/>
      <protection hidden="1"/>
    </xf>
    <xf numFmtId="167" fontId="24" fillId="3" borderId="0" xfId="3" applyNumberFormat="1" applyFont="1" applyFill="1" applyAlignment="1">
      <alignment vertical="center"/>
    </xf>
    <xf numFmtId="9" fontId="15" fillId="9" borderId="43" xfId="6" applyFont="1" applyFill="1" applyBorder="1" applyAlignment="1" applyProtection="1">
      <alignment horizontal="center" vertical="center"/>
      <protection hidden="1"/>
    </xf>
    <xf numFmtId="20" fontId="15" fillId="9" borderId="44" xfId="3" applyNumberFormat="1" applyFont="1" applyFill="1" applyBorder="1" applyAlignment="1" applyProtection="1">
      <alignment horizontal="center" vertical="center"/>
      <protection hidden="1"/>
    </xf>
    <xf numFmtId="0" fontId="25" fillId="10" borderId="46" xfId="3" applyFont="1" applyFill="1" applyBorder="1" applyAlignment="1" applyProtection="1">
      <alignment horizontal="center" vertical="center"/>
      <protection hidden="1"/>
    </xf>
    <xf numFmtId="0" fontId="26" fillId="3" borderId="0" xfId="3" applyFont="1" applyFill="1" applyAlignment="1">
      <alignment vertical="center"/>
    </xf>
    <xf numFmtId="167" fontId="24" fillId="3" borderId="0" xfId="3" applyNumberFormat="1" applyFont="1" applyFill="1" applyAlignment="1">
      <alignment horizontal="center" vertical="center"/>
    </xf>
    <xf numFmtId="0" fontId="26" fillId="3" borderId="0" xfId="3" applyFont="1" applyFill="1" applyAlignment="1">
      <alignment horizontal="center" vertical="center"/>
    </xf>
    <xf numFmtId="0" fontId="15" fillId="9" borderId="45" xfId="3" applyFont="1" applyFill="1" applyBorder="1" applyAlignment="1" applyProtection="1">
      <alignment vertical="center"/>
      <protection hidden="1"/>
    </xf>
    <xf numFmtId="0" fontId="15" fillId="9" borderId="50" xfId="3" applyFont="1" applyFill="1" applyBorder="1" applyAlignment="1" applyProtection="1">
      <alignment vertical="center"/>
      <protection hidden="1"/>
    </xf>
    <xf numFmtId="0" fontId="15" fillId="9" borderId="51" xfId="3" applyFont="1" applyFill="1" applyBorder="1" applyAlignment="1" applyProtection="1">
      <alignment vertical="center"/>
      <protection hidden="1"/>
    </xf>
    <xf numFmtId="0" fontId="15" fillId="9" borderId="45" xfId="3" applyFont="1" applyFill="1" applyBorder="1" applyAlignment="1" applyProtection="1">
      <alignment horizontal="left" vertical="center"/>
      <protection hidden="1"/>
    </xf>
    <xf numFmtId="0" fontId="24" fillId="3" borderId="0" xfId="3" applyFont="1" applyFill="1" applyAlignment="1">
      <alignment vertical="center"/>
    </xf>
    <xf numFmtId="0" fontId="25" fillId="5" borderId="60" xfId="3" applyFont="1" applyFill="1" applyBorder="1" applyAlignment="1" applyProtection="1">
      <alignment vertical="center"/>
      <protection hidden="1"/>
    </xf>
    <xf numFmtId="0" fontId="25" fillId="5" borderId="61" xfId="3" applyFont="1" applyFill="1" applyBorder="1" applyAlignment="1" applyProtection="1">
      <alignment horizontal="center" vertical="center"/>
      <protection hidden="1"/>
    </xf>
    <xf numFmtId="0" fontId="31" fillId="0" borderId="0" xfId="3" applyFont="1" applyAlignment="1">
      <alignment horizontal="center" vertical="center"/>
    </xf>
    <xf numFmtId="9" fontId="32" fillId="5" borderId="67" xfId="6" applyFont="1" applyFill="1" applyBorder="1" applyAlignment="1" applyProtection="1">
      <alignment vertical="center"/>
      <protection hidden="1"/>
    </xf>
    <xf numFmtId="167" fontId="32" fillId="5" borderId="68" xfId="3" applyNumberFormat="1" applyFont="1" applyFill="1" applyBorder="1" applyAlignment="1" applyProtection="1">
      <alignment horizontal="center" vertical="center"/>
      <protection hidden="1"/>
    </xf>
    <xf numFmtId="9" fontId="32" fillId="5" borderId="68" xfId="6" applyFont="1" applyFill="1" applyBorder="1" applyAlignment="1" applyProtection="1">
      <alignment vertical="center"/>
      <protection hidden="1"/>
    </xf>
    <xf numFmtId="9" fontId="32" fillId="5" borderId="41" xfId="6" applyFont="1" applyFill="1" applyBorder="1" applyAlignment="1" applyProtection="1">
      <alignment horizontal="center" vertical="center"/>
      <protection hidden="1"/>
    </xf>
    <xf numFmtId="167" fontId="32" fillId="5" borderId="41" xfId="3" applyNumberFormat="1" applyFont="1" applyFill="1" applyBorder="1" applyAlignment="1" applyProtection="1">
      <alignment horizontal="center" vertical="center"/>
      <protection hidden="1"/>
    </xf>
    <xf numFmtId="0" fontId="34" fillId="0" borderId="0" xfId="3" applyFont="1" applyAlignment="1" applyProtection="1">
      <alignment horizontal="center" vertical="center"/>
      <protection locked="0"/>
    </xf>
    <xf numFmtId="0" fontId="35" fillId="0" borderId="0" xfId="3" applyFont="1" applyAlignment="1" applyProtection="1">
      <alignment horizontal="center" vertical="center"/>
      <protection hidden="1"/>
    </xf>
    <xf numFmtId="0" fontId="36" fillId="11" borderId="0" xfId="3" applyFont="1" applyFill="1" applyAlignment="1" applyProtection="1">
      <alignment horizontal="center" vertical="center"/>
      <protection locked="0"/>
    </xf>
    <xf numFmtId="0" fontId="36" fillId="11" borderId="0" xfId="3" applyFont="1" applyFill="1" applyAlignment="1" applyProtection="1">
      <alignment vertical="center"/>
      <protection locked="0"/>
    </xf>
    <xf numFmtId="0" fontId="37" fillId="11" borderId="0" xfId="3" applyFont="1" applyFill="1" applyAlignment="1" applyProtection="1">
      <alignment horizontal="center" vertical="center"/>
      <protection hidden="1"/>
    </xf>
    <xf numFmtId="0" fontId="36" fillId="3" borderId="0" xfId="3" applyFont="1" applyFill="1" applyAlignment="1" applyProtection="1">
      <alignment vertical="center"/>
      <protection locked="0"/>
    </xf>
    <xf numFmtId="0" fontId="33" fillId="3" borderId="0" xfId="3" applyFont="1" applyFill="1" applyAlignment="1" applyProtection="1">
      <alignment horizontal="center" vertical="center"/>
      <protection locked="0"/>
    </xf>
    <xf numFmtId="0" fontId="38" fillId="3" borderId="0" xfId="3" applyFont="1" applyFill="1" applyAlignment="1" applyProtection="1">
      <alignment horizontal="center" vertical="center"/>
      <protection hidden="1"/>
    </xf>
    <xf numFmtId="0" fontId="39" fillId="3" borderId="0" xfId="3" applyFont="1" applyFill="1"/>
    <xf numFmtId="0" fontId="38" fillId="0" borderId="76" xfId="3" applyFont="1" applyBorder="1" applyAlignment="1" applyProtection="1">
      <alignment horizontal="center" vertical="center"/>
      <protection hidden="1"/>
    </xf>
    <xf numFmtId="0" fontId="36" fillId="3" borderId="0" xfId="3" applyFont="1" applyFill="1" applyAlignment="1" applyProtection="1">
      <alignment horizontal="center" vertical="center"/>
      <protection hidden="1"/>
    </xf>
    <xf numFmtId="0" fontId="42" fillId="3" borderId="0" xfId="3" applyFont="1" applyFill="1" applyAlignment="1" applyProtection="1">
      <alignment horizontal="center" vertical="center"/>
      <protection locked="0"/>
    </xf>
    <xf numFmtId="0" fontId="43" fillId="3" borderId="0" xfId="3" applyFont="1" applyFill="1" applyAlignment="1" applyProtection="1">
      <alignment vertical="center"/>
      <protection hidden="1"/>
    </xf>
    <xf numFmtId="0" fontId="44" fillId="3" borderId="0" xfId="3" applyFont="1" applyFill="1" applyAlignment="1">
      <alignment vertical="center"/>
    </xf>
    <xf numFmtId="0" fontId="23" fillId="5" borderId="1" xfId="3" applyFont="1" applyFill="1" applyBorder="1" applyAlignment="1" applyProtection="1">
      <alignment horizontal="center" vertical="center"/>
      <protection hidden="1"/>
    </xf>
    <xf numFmtId="0" fontId="22" fillId="0" borderId="1" xfId="3" applyFont="1" applyBorder="1" applyAlignment="1">
      <alignment horizontal="center" vertical="center"/>
    </xf>
    <xf numFmtId="0" fontId="41" fillId="0" borderId="1" xfId="3" applyFont="1" applyBorder="1" applyAlignment="1" applyProtection="1">
      <alignment horizontal="center" vertical="center"/>
      <protection hidden="1"/>
    </xf>
    <xf numFmtId="0" fontId="41" fillId="0" borderId="1" xfId="3" applyFont="1" applyBorder="1" applyAlignment="1" applyProtection="1">
      <alignment horizontal="center" vertical="center"/>
      <protection locked="0"/>
    </xf>
    <xf numFmtId="0" fontId="22" fillId="0" borderId="78" xfId="3" applyFont="1" applyBorder="1" applyAlignment="1">
      <alignment horizontal="center" vertical="center"/>
    </xf>
    <xf numFmtId="0" fontId="22" fillId="0" borderId="77" xfId="3" applyFont="1" applyBorder="1" applyAlignment="1">
      <alignment horizontal="center" vertical="center"/>
    </xf>
    <xf numFmtId="0" fontId="22" fillId="0" borderId="79" xfId="3" applyFont="1" applyBorder="1" applyAlignment="1">
      <alignment horizontal="center" vertical="center"/>
    </xf>
    <xf numFmtId="0" fontId="41" fillId="0" borderId="79" xfId="3" applyFont="1" applyBorder="1" applyAlignment="1" applyProtection="1">
      <alignment horizontal="center" vertical="center"/>
      <protection hidden="1"/>
    </xf>
    <xf numFmtId="0" fontId="41" fillId="0" borderId="79" xfId="3" applyFont="1" applyBorder="1" applyAlignment="1" applyProtection="1">
      <alignment horizontal="center" vertical="center"/>
      <protection locked="0"/>
    </xf>
    <xf numFmtId="0" fontId="23" fillId="5" borderId="78" xfId="3" applyFont="1" applyFill="1" applyBorder="1" applyAlignment="1" applyProtection="1">
      <alignment horizontal="center" vertical="center"/>
      <protection hidden="1"/>
    </xf>
    <xf numFmtId="0" fontId="44" fillId="3" borderId="80" xfId="3" applyFont="1" applyFill="1" applyBorder="1" applyAlignment="1">
      <alignment vertical="center"/>
    </xf>
    <xf numFmtId="0" fontId="44" fillId="3" borderId="81" xfId="3" applyFont="1" applyFill="1" applyBorder="1" applyAlignment="1">
      <alignment vertical="center"/>
    </xf>
    <xf numFmtId="0" fontId="44" fillId="3" borderId="82" xfId="3" applyFont="1" applyFill="1" applyBorder="1" applyAlignment="1">
      <alignment vertical="center"/>
    </xf>
    <xf numFmtId="0" fontId="33" fillId="13" borderId="70" xfId="3" applyFont="1" applyFill="1" applyBorder="1" applyAlignment="1" applyProtection="1">
      <alignment horizontal="center" vertical="center"/>
      <protection hidden="1"/>
    </xf>
    <xf numFmtId="167" fontId="15" fillId="12" borderId="69" xfId="3" applyNumberFormat="1" applyFont="1" applyFill="1" applyBorder="1" applyAlignment="1" applyProtection="1">
      <alignment horizontal="center" vertical="center"/>
      <protection hidden="1"/>
    </xf>
    <xf numFmtId="9" fontId="15" fillId="12" borderId="69" xfId="6" applyFont="1" applyFill="1" applyBorder="1" applyAlignment="1" applyProtection="1">
      <alignment horizontal="center" vertical="center"/>
      <protection hidden="1"/>
    </xf>
    <xf numFmtId="0" fontId="15" fillId="12" borderId="97" xfId="3" applyFont="1" applyFill="1" applyBorder="1" applyAlignment="1" applyProtection="1">
      <alignment horizontal="center" vertical="center"/>
      <protection hidden="1"/>
    </xf>
    <xf numFmtId="0" fontId="15" fillId="12" borderId="97" xfId="3" applyFont="1" applyFill="1" applyBorder="1" applyAlignment="1" applyProtection="1">
      <alignment vertical="center"/>
      <protection hidden="1"/>
    </xf>
    <xf numFmtId="0" fontId="15" fillId="12" borderId="98" xfId="3" applyFont="1" applyFill="1" applyBorder="1" applyAlignment="1" applyProtection="1">
      <alignment vertical="center"/>
      <protection hidden="1"/>
    </xf>
    <xf numFmtId="9" fontId="15" fillId="12" borderId="99" xfId="6" applyFont="1" applyFill="1" applyBorder="1" applyAlignment="1" applyProtection="1">
      <alignment horizontal="center" vertical="center"/>
      <protection hidden="1"/>
    </xf>
    <xf numFmtId="0" fontId="40" fillId="0" borderId="0" xfId="3" applyFont="1" applyAlignment="1" applyProtection="1">
      <alignment horizontal="center" vertical="center" textRotation="90"/>
      <protection hidden="1"/>
    </xf>
    <xf numFmtId="0" fontId="9" fillId="9" borderId="0" xfId="2" applyFill="1"/>
    <xf numFmtId="0" fontId="46" fillId="3" borderId="100" xfId="2" applyFont="1" applyFill="1" applyBorder="1" applyAlignment="1">
      <alignment horizontal="left" vertical="center"/>
    </xf>
    <xf numFmtId="0" fontId="47" fillId="9" borderId="0" xfId="2" applyFont="1" applyFill="1" applyAlignment="1">
      <alignment horizontal="left" vertical="center"/>
    </xf>
    <xf numFmtId="0" fontId="9" fillId="9" borderId="0" xfId="2" applyFill="1" applyAlignment="1">
      <alignment vertical="center"/>
    </xf>
    <xf numFmtId="0" fontId="48" fillId="9" borderId="0" xfId="2" applyFont="1" applyFill="1" applyAlignment="1">
      <alignment vertical="center"/>
    </xf>
    <xf numFmtId="0" fontId="49" fillId="9" borderId="0" xfId="2" applyFont="1" applyFill="1" applyAlignment="1">
      <alignment horizontal="center" vertical="center"/>
    </xf>
    <xf numFmtId="0" fontId="50" fillId="9" borderId="0" xfId="2" applyFont="1" applyFill="1" applyAlignment="1">
      <alignment vertical="center"/>
    </xf>
    <xf numFmtId="0" fontId="11" fillId="9" borderId="0" xfId="2" applyFont="1" applyFill="1" applyAlignment="1">
      <alignment horizontal="right" vertical="center"/>
    </xf>
    <xf numFmtId="0" fontId="51" fillId="9" borderId="0" xfId="2" applyFont="1" applyFill="1" applyAlignment="1">
      <alignment vertical="center"/>
    </xf>
    <xf numFmtId="0" fontId="12" fillId="9" borderId="0" xfId="2" applyFont="1" applyFill="1" applyAlignment="1">
      <alignment horizontal="center" vertical="center"/>
    </xf>
    <xf numFmtId="0" fontId="9" fillId="9" borderId="0" xfId="2" applyFill="1" applyAlignment="1">
      <alignment horizontal="center" vertical="center"/>
    </xf>
    <xf numFmtId="0" fontId="48" fillId="14" borderId="0" xfId="2" applyFont="1" applyFill="1" applyAlignment="1">
      <alignment horizontal="left" vertical="center"/>
    </xf>
    <xf numFmtId="0" fontId="16" fillId="14" borderId="0" xfId="2" applyFont="1" applyFill="1" applyAlignment="1">
      <alignment horizontal="center" vertical="center"/>
    </xf>
    <xf numFmtId="0" fontId="12" fillId="15" borderId="101" xfId="2" applyFont="1" applyFill="1" applyBorder="1" applyAlignment="1">
      <alignment vertical="center"/>
    </xf>
    <xf numFmtId="0" fontId="12" fillId="15" borderId="101" xfId="2" applyFont="1" applyFill="1" applyBorder="1" applyAlignment="1">
      <alignment horizontal="center" vertical="center"/>
    </xf>
    <xf numFmtId="0" fontId="9" fillId="15" borderId="101" xfId="2" applyFill="1" applyBorder="1" applyAlignment="1">
      <alignment horizontal="center" vertical="center"/>
    </xf>
    <xf numFmtId="0" fontId="53" fillId="9" borderId="0" xfId="2" applyFont="1" applyFill="1" applyAlignment="1">
      <alignment vertical="center"/>
    </xf>
    <xf numFmtId="0" fontId="11" fillId="9" borderId="0" xfId="2" applyFont="1" applyFill="1" applyAlignment="1">
      <alignment horizontal="left" vertical="center"/>
    </xf>
    <xf numFmtId="169" fontId="9" fillId="3" borderId="1" xfId="2" applyNumberFormat="1" applyFill="1" applyBorder="1" applyAlignment="1">
      <alignment horizontal="center" vertical="center"/>
    </xf>
    <xf numFmtId="0" fontId="11" fillId="9" borderId="0" xfId="2" applyFont="1" applyFill="1"/>
    <xf numFmtId="0" fontId="54" fillId="9" borderId="0" xfId="2" applyFont="1" applyFill="1"/>
    <xf numFmtId="0" fontId="12" fillId="9" borderId="0" xfId="2" applyFont="1" applyFill="1" applyAlignment="1">
      <alignment horizontal="center"/>
    </xf>
    <xf numFmtId="0" fontId="55" fillId="9" borderId="0" xfId="2" applyFont="1" applyFill="1" applyAlignment="1">
      <alignment vertical="center"/>
    </xf>
    <xf numFmtId="0" fontId="48" fillId="16" borderId="102" xfId="2" applyFont="1" applyFill="1" applyBorder="1" applyAlignment="1">
      <alignment horizontal="left" vertical="center"/>
    </xf>
    <xf numFmtId="0" fontId="16" fillId="16" borderId="102" xfId="2" applyFont="1" applyFill="1" applyBorder="1" applyAlignment="1">
      <alignment horizontal="center" vertical="center"/>
    </xf>
    <xf numFmtId="0" fontId="52" fillId="9" borderId="103" xfId="2" applyFont="1" applyFill="1" applyBorder="1" applyAlignment="1">
      <alignment vertical="center"/>
    </xf>
    <xf numFmtId="0" fontId="12" fillId="15" borderId="104" xfId="2" applyFont="1" applyFill="1" applyBorder="1" applyAlignment="1">
      <alignment vertical="center"/>
    </xf>
    <xf numFmtId="0" fontId="12" fillId="15" borderId="104" xfId="2" applyFont="1" applyFill="1" applyBorder="1" applyAlignment="1">
      <alignment horizontal="center" vertical="center"/>
    </xf>
    <xf numFmtId="0" fontId="9" fillId="15" borderId="104" xfId="2" applyFill="1" applyBorder="1" applyAlignment="1">
      <alignment horizontal="center" vertical="center"/>
    </xf>
    <xf numFmtId="0" fontId="48" fillId="16" borderId="0" xfId="2" applyFont="1" applyFill="1" applyAlignment="1">
      <alignment horizontal="left" vertical="center"/>
    </xf>
    <xf numFmtId="0" fontId="16" fillId="16" borderId="0" xfId="2" applyFont="1" applyFill="1" applyAlignment="1">
      <alignment horizontal="center" vertical="center"/>
    </xf>
    <xf numFmtId="0" fontId="11" fillId="0" borderId="0" xfId="2" applyFont="1" applyAlignment="1">
      <alignment horizontal="center" vertical="center" wrapText="1"/>
    </xf>
    <xf numFmtId="170" fontId="9" fillId="3" borderId="0" xfId="2" applyNumberFormat="1" applyFill="1" applyAlignment="1">
      <alignment horizontal="center" vertical="center"/>
    </xf>
    <xf numFmtId="0" fontId="16" fillId="18" borderId="25" xfId="2" applyFont="1" applyFill="1" applyBorder="1" applyAlignment="1" applyProtection="1">
      <alignment horizontal="center" vertical="center" wrapText="1"/>
      <protection locked="0"/>
    </xf>
    <xf numFmtId="0" fontId="16" fillId="4" borderId="1" xfId="2" applyFont="1" applyFill="1" applyBorder="1" applyAlignment="1" applyProtection="1">
      <alignment horizontal="center" vertical="center" wrapText="1"/>
      <protection locked="0"/>
    </xf>
    <xf numFmtId="0" fontId="57" fillId="3" borderId="1" xfId="2" applyFont="1" applyFill="1" applyBorder="1" applyAlignment="1" applyProtection="1">
      <alignment horizontal="center" vertical="center" wrapText="1"/>
      <protection locked="0"/>
    </xf>
    <xf numFmtId="0" fontId="57" fillId="3" borderId="1" xfId="2" applyFont="1" applyFill="1" applyBorder="1" applyAlignment="1" applyProtection="1">
      <alignment horizontal="center" vertical="center"/>
      <protection locked="0"/>
    </xf>
    <xf numFmtId="0" fontId="11" fillId="3" borderId="0" xfId="2" applyFont="1" applyFill="1" applyAlignment="1">
      <alignment horizontal="center" vertical="center"/>
    </xf>
    <xf numFmtId="49" fontId="16" fillId="19" borderId="105" xfId="2" applyNumberFormat="1" applyFont="1" applyFill="1" applyBorder="1" applyAlignment="1" applyProtection="1">
      <alignment horizontal="center" vertical="center" wrapText="1"/>
      <protection locked="0"/>
    </xf>
    <xf numFmtId="0" fontId="11" fillId="3" borderId="0" xfId="2" applyFont="1" applyFill="1" applyAlignment="1">
      <alignment horizontal="left" vertical="center"/>
    </xf>
    <xf numFmtId="49" fontId="20" fillId="20" borderId="105" xfId="2" applyNumberFormat="1" applyFont="1" applyFill="1" applyBorder="1" applyAlignment="1" applyProtection="1">
      <alignment horizontal="center" vertical="center" wrapText="1"/>
      <protection locked="0"/>
    </xf>
    <xf numFmtId="49" fontId="20" fillId="15" borderId="105" xfId="2" applyNumberFormat="1" applyFont="1" applyFill="1" applyBorder="1" applyAlignment="1" applyProtection="1">
      <alignment horizontal="center" vertical="center" wrapText="1"/>
      <protection locked="0"/>
    </xf>
    <xf numFmtId="49" fontId="11" fillId="3" borderId="1" xfId="2" applyNumberFormat="1" applyFont="1" applyFill="1" applyBorder="1" applyAlignment="1" applyProtection="1">
      <alignment horizontal="center" vertical="center" wrapText="1"/>
      <protection locked="0"/>
    </xf>
    <xf numFmtId="1" fontId="58" fillId="3" borderId="107" xfId="2" applyNumberFormat="1" applyFont="1" applyFill="1" applyBorder="1" applyAlignment="1">
      <alignment horizontal="center" vertical="center"/>
    </xf>
    <xf numFmtId="1" fontId="58" fillId="3" borderId="108" xfId="2" applyNumberFormat="1" applyFont="1" applyFill="1" applyBorder="1" applyAlignment="1">
      <alignment horizontal="center" vertical="center"/>
    </xf>
    <xf numFmtId="0" fontId="11" fillId="3" borderId="0" xfId="7" applyNumberFormat="1" applyFont="1" applyFill="1" applyAlignment="1">
      <alignment horizontal="center" vertical="center"/>
    </xf>
    <xf numFmtId="164" fontId="11" fillId="3" borderId="0" xfId="2" applyNumberFormat="1" applyFont="1" applyFill="1" applyAlignment="1">
      <alignment horizontal="center" vertical="center"/>
    </xf>
    <xf numFmtId="1" fontId="11" fillId="3" borderId="0" xfId="2" applyNumberFormat="1" applyFont="1" applyFill="1" applyAlignment="1">
      <alignment horizontal="center" vertical="center"/>
    </xf>
    <xf numFmtId="0" fontId="11" fillId="0" borderId="1" xfId="2" applyFont="1" applyBorder="1" applyAlignment="1">
      <alignment horizontal="center" vertical="center" wrapText="1"/>
    </xf>
    <xf numFmtId="1" fontId="11" fillId="3" borderId="0" xfId="7" applyNumberFormat="1" applyFont="1" applyFill="1" applyAlignment="1">
      <alignment horizontal="center" vertical="center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1" fillId="0" borderId="1" xfId="2" applyFont="1" applyBorder="1" applyAlignment="1">
      <alignment horizontal="center" vertical="center"/>
    </xf>
    <xf numFmtId="0" fontId="15" fillId="3" borderId="0" xfId="3" applyFont="1" applyFill="1" applyAlignment="1" applyProtection="1">
      <alignment horizontal="left" vertical="center"/>
      <protection hidden="1"/>
    </xf>
    <xf numFmtId="49" fontId="16" fillId="18" borderId="105" xfId="2" applyNumberFormat="1" applyFont="1" applyFill="1" applyBorder="1" applyAlignment="1" applyProtection="1">
      <alignment horizontal="center" vertical="center" wrapText="1"/>
      <protection locked="0"/>
    </xf>
    <xf numFmtId="0" fontId="56" fillId="18" borderId="105" xfId="2" applyFont="1" applyFill="1" applyBorder="1" applyAlignment="1" applyProtection="1">
      <alignment horizontal="center" vertical="center" wrapText="1"/>
      <protection locked="0"/>
    </xf>
    <xf numFmtId="0" fontId="56" fillId="18" borderId="105" xfId="2" applyFont="1" applyFill="1" applyBorder="1" applyAlignment="1" applyProtection="1">
      <alignment horizontal="center" vertical="center"/>
      <protection locked="0"/>
    </xf>
    <xf numFmtId="0" fontId="56" fillId="18" borderId="1" xfId="2" applyFont="1" applyFill="1" applyBorder="1" applyAlignment="1" applyProtection="1">
      <alignment horizontal="center" vertical="center"/>
      <protection locked="0"/>
    </xf>
    <xf numFmtId="0" fontId="11" fillId="3" borderId="1" xfId="2" applyFont="1" applyFill="1" applyBorder="1" applyAlignment="1" applyProtection="1">
      <alignment horizontal="center" vertical="center" wrapText="1"/>
      <protection locked="0"/>
    </xf>
    <xf numFmtId="1" fontId="60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11" fillId="3" borderId="106" xfId="2" applyFont="1" applyFill="1" applyBorder="1" applyAlignment="1" applyProtection="1">
      <alignment horizontal="center" vertical="center" wrapText="1"/>
      <protection locked="0"/>
    </xf>
    <xf numFmtId="0" fontId="20" fillId="0" borderId="1" xfId="2" applyFont="1" applyBorder="1" applyAlignment="1" applyProtection="1">
      <alignment horizontal="center" vertical="center" wrapText="1"/>
      <protection locked="0"/>
    </xf>
    <xf numFmtId="49" fontId="60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61" fillId="3" borderId="0" xfId="2" applyFont="1" applyFill="1" applyAlignment="1" applyProtection="1">
      <alignment horizontal="center" vertical="center" wrapText="1"/>
      <protection locked="0"/>
    </xf>
    <xf numFmtId="0" fontId="63" fillId="11" borderId="0" xfId="2" applyFont="1" applyFill="1" applyAlignment="1" applyProtection="1">
      <alignment vertical="center" wrapText="1"/>
      <protection locked="0"/>
    </xf>
    <xf numFmtId="0" fontId="62" fillId="3" borderId="0" xfId="2" applyFont="1" applyFill="1" applyAlignment="1" applyProtection="1">
      <alignment horizontal="center" vertical="center" wrapText="1"/>
      <protection locked="0"/>
    </xf>
    <xf numFmtId="0" fontId="64" fillId="3" borderId="0" xfId="2" applyFont="1" applyFill="1" applyAlignment="1" applyProtection="1">
      <alignment vertical="center" wrapText="1"/>
      <protection locked="0"/>
    </xf>
    <xf numFmtId="0" fontId="64" fillId="3" borderId="0" xfId="2" applyFont="1" applyFill="1" applyAlignment="1" applyProtection="1">
      <alignment horizontal="center" vertical="center" wrapText="1"/>
      <protection locked="0"/>
    </xf>
    <xf numFmtId="0" fontId="11" fillId="3" borderId="0" xfId="2" applyFont="1" applyFill="1" applyAlignment="1">
      <alignment horizontal="center" vertical="center" wrapText="1"/>
    </xf>
    <xf numFmtId="0" fontId="9" fillId="17" borderId="24" xfId="2" applyFill="1" applyBorder="1" applyAlignment="1">
      <alignment horizontal="center" vertical="center"/>
    </xf>
    <xf numFmtId="0" fontId="11" fillId="17" borderId="34" xfId="2" applyFont="1" applyFill="1" applyBorder="1" applyAlignment="1">
      <alignment horizontal="center" vertical="center" wrapText="1"/>
    </xf>
    <xf numFmtId="0" fontId="9" fillId="17" borderId="34" xfId="2" applyFill="1" applyBorder="1" applyAlignment="1">
      <alignment horizontal="center" vertical="center"/>
    </xf>
    <xf numFmtId="0" fontId="9" fillId="17" borderId="35" xfId="2" applyFill="1" applyBorder="1" applyAlignment="1">
      <alignment horizontal="center" vertical="center"/>
    </xf>
    <xf numFmtId="0" fontId="9" fillId="17" borderId="3" xfId="2" applyFill="1" applyBorder="1" applyAlignment="1">
      <alignment horizontal="center" vertical="center"/>
    </xf>
    <xf numFmtId="0" fontId="9" fillId="17" borderId="4" xfId="2" applyFill="1" applyBorder="1" applyAlignment="1">
      <alignment horizontal="center" vertical="center"/>
    </xf>
    <xf numFmtId="0" fontId="11" fillId="17" borderId="3" xfId="2" applyFont="1" applyFill="1" applyBorder="1" applyAlignment="1">
      <alignment horizontal="center" vertical="center"/>
    </xf>
    <xf numFmtId="0" fontId="11" fillId="17" borderId="4" xfId="2" applyFont="1" applyFill="1" applyBorder="1" applyAlignment="1">
      <alignment horizontal="center" vertical="center"/>
    </xf>
    <xf numFmtId="49" fontId="11" fillId="3" borderId="0" xfId="2" applyNumberFormat="1" applyFont="1" applyFill="1" applyAlignment="1" applyProtection="1">
      <alignment horizontal="center" vertical="center" wrapText="1"/>
      <protection locked="0"/>
    </xf>
    <xf numFmtId="49" fontId="16" fillId="18" borderId="0" xfId="2" applyNumberFormat="1" applyFont="1" applyFill="1" applyAlignment="1" applyProtection="1">
      <alignment horizontal="center" vertical="center" wrapText="1"/>
      <protection locked="0"/>
    </xf>
    <xf numFmtId="49" fontId="60" fillId="3" borderId="0" xfId="2" applyNumberFormat="1" applyFont="1" applyFill="1" applyAlignment="1" applyProtection="1">
      <alignment horizontal="center" vertical="center" wrapText="1"/>
      <protection locked="0"/>
    </xf>
    <xf numFmtId="0" fontId="9" fillId="17" borderId="5" xfId="2" applyFill="1" applyBorder="1" applyAlignment="1">
      <alignment horizontal="center" vertical="center"/>
    </xf>
    <xf numFmtId="0" fontId="61" fillId="17" borderId="6" xfId="2" applyFont="1" applyFill="1" applyBorder="1" applyAlignment="1" applyProtection="1">
      <alignment horizontal="center" vertical="center" wrapText="1"/>
      <protection locked="0"/>
    </xf>
    <xf numFmtId="0" fontId="11" fillId="21" borderId="6" xfId="2" applyFont="1" applyFill="1" applyBorder="1" applyAlignment="1" applyProtection="1">
      <alignment horizontal="left" vertical="center" wrapText="1"/>
      <protection locked="0"/>
    </xf>
    <xf numFmtId="0" fontId="62" fillId="17" borderId="6" xfId="2" applyFont="1" applyFill="1" applyBorder="1" applyAlignment="1" applyProtection="1">
      <alignment horizontal="center" vertical="center" wrapText="1"/>
      <protection locked="0"/>
    </xf>
    <xf numFmtId="0" fontId="11" fillId="17" borderId="6" xfId="2" applyFont="1" applyFill="1" applyBorder="1" applyAlignment="1" applyProtection="1">
      <alignment horizontal="left" vertical="center" wrapText="1"/>
      <protection locked="0"/>
    </xf>
    <xf numFmtId="0" fontId="11" fillId="17" borderId="6" xfId="2" applyFont="1" applyFill="1" applyBorder="1" applyAlignment="1" applyProtection="1">
      <alignment vertical="center" wrapText="1"/>
      <protection locked="0"/>
    </xf>
    <xf numFmtId="0" fontId="9" fillId="17" borderId="6" xfId="2" applyFill="1" applyBorder="1" applyAlignment="1">
      <alignment horizontal="center" vertical="center"/>
    </xf>
    <xf numFmtId="0" fontId="9" fillId="17" borderId="7" xfId="2" applyFill="1" applyBorder="1" applyAlignment="1">
      <alignment horizontal="center" vertical="center"/>
    </xf>
    <xf numFmtId="1" fontId="11" fillId="3" borderId="1" xfId="2" applyNumberFormat="1" applyFont="1" applyFill="1" applyBorder="1" applyAlignment="1">
      <alignment horizontal="center" vertical="center"/>
    </xf>
    <xf numFmtId="0" fontId="11" fillId="0" borderId="0" xfId="2" applyFont="1" applyAlignment="1">
      <alignment horizontal="left" vertical="center"/>
    </xf>
    <xf numFmtId="0" fontId="11" fillId="0" borderId="0" xfId="2" applyFont="1" applyAlignment="1">
      <alignment horizontal="left" vertical="center" wrapText="1"/>
    </xf>
    <xf numFmtId="170" fontId="11" fillId="3" borderId="0" xfId="2" applyNumberFormat="1" applyFont="1" applyFill="1" applyAlignment="1">
      <alignment horizontal="left" vertical="center"/>
    </xf>
    <xf numFmtId="0" fontId="9" fillId="0" borderId="2" xfId="2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/>
    </xf>
    <xf numFmtId="175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78" fontId="0" fillId="0" borderId="0" xfId="0" applyNumberFormat="1" applyAlignment="1">
      <alignment horizontal="center"/>
    </xf>
    <xf numFmtId="2" fontId="67" fillId="3" borderId="0" xfId="3" applyNumberFormat="1" applyFont="1" applyFill="1" applyAlignment="1">
      <alignment vertical="center"/>
    </xf>
    <xf numFmtId="0" fontId="26" fillId="0" borderId="0" xfId="3" applyFont="1" applyAlignment="1">
      <alignment vertical="center"/>
    </xf>
    <xf numFmtId="167" fontId="24" fillId="0" borderId="0" xfId="3" applyNumberFormat="1" applyFont="1" applyAlignment="1">
      <alignment vertical="center"/>
    </xf>
    <xf numFmtId="0" fontId="56" fillId="18" borderId="36" xfId="2" applyFont="1" applyFill="1" applyBorder="1" applyAlignment="1" applyProtection="1">
      <alignment horizontal="center" vertical="center" wrapText="1"/>
      <protection locked="0"/>
    </xf>
    <xf numFmtId="0" fontId="26" fillId="10" borderId="0" xfId="3" applyFont="1" applyFill="1" applyAlignment="1">
      <alignment horizontal="center" vertical="center"/>
    </xf>
    <xf numFmtId="167" fontId="24" fillId="9" borderId="0" xfId="3" applyNumberFormat="1" applyFont="1" applyFill="1" applyAlignment="1">
      <alignment horizontal="center" vertical="center"/>
    </xf>
    <xf numFmtId="0" fontId="26" fillId="10" borderId="113" xfId="3" applyFont="1" applyFill="1" applyBorder="1" applyAlignment="1">
      <alignment horizontal="center" vertical="center"/>
    </xf>
    <xf numFmtId="0" fontId="26" fillId="10" borderId="112" xfId="3" applyFont="1" applyFill="1" applyBorder="1" applyAlignment="1">
      <alignment horizontal="center" vertical="center"/>
    </xf>
    <xf numFmtId="167" fontId="24" fillId="9" borderId="113" xfId="3" applyNumberFormat="1" applyFont="1" applyFill="1" applyBorder="1" applyAlignment="1">
      <alignment horizontal="center" vertical="center"/>
    </xf>
    <xf numFmtId="0" fontId="26" fillId="10" borderId="114" xfId="3" applyFont="1" applyFill="1" applyBorder="1" applyAlignment="1">
      <alignment horizontal="center" vertical="center"/>
    </xf>
    <xf numFmtId="167" fontId="24" fillId="9" borderId="115" xfId="3" applyNumberFormat="1" applyFont="1" applyFill="1" applyBorder="1" applyAlignment="1">
      <alignment horizontal="center" vertical="center"/>
    </xf>
    <xf numFmtId="167" fontId="24" fillId="9" borderId="116" xfId="3" applyNumberFormat="1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59" fillId="0" borderId="6" xfId="2" applyFont="1" applyBorder="1" applyAlignment="1">
      <alignment horizontal="center" vertical="center"/>
    </xf>
    <xf numFmtId="0" fontId="59" fillId="0" borderId="0" xfId="2" applyFont="1" applyAlignment="1">
      <alignment vertical="center"/>
    </xf>
    <xf numFmtId="0" fontId="11" fillId="3" borderId="117" xfId="2" applyFont="1" applyFill="1" applyBorder="1" applyAlignment="1">
      <alignment horizontal="center" vertical="center"/>
    </xf>
    <xf numFmtId="0" fontId="70" fillId="0" borderId="0" xfId="8" applyFont="1"/>
    <xf numFmtId="0" fontId="69" fillId="0" borderId="0" xfId="8"/>
    <xf numFmtId="0" fontId="71" fillId="0" borderId="0" xfId="8" applyFont="1"/>
    <xf numFmtId="14" fontId="72" fillId="0" borderId="0" xfId="2" applyNumberFormat="1" applyFont="1" applyAlignment="1">
      <alignment horizontal="center" vertical="center" wrapText="1"/>
    </xf>
    <xf numFmtId="0" fontId="74" fillId="0" borderId="0" xfId="8" applyFont="1"/>
    <xf numFmtId="0" fontId="59" fillId="0" borderId="0" xfId="2" applyFont="1" applyAlignment="1">
      <alignment horizontal="center" vertical="center"/>
    </xf>
    <xf numFmtId="0" fontId="14" fillId="3" borderId="0" xfId="3" applyFill="1" applyAlignment="1">
      <alignment horizontal="center" vertical="center"/>
    </xf>
    <xf numFmtId="0" fontId="36" fillId="0" borderId="0" xfId="3" applyFont="1" applyAlignment="1" applyProtection="1">
      <alignment horizontal="center" vertical="center"/>
      <protection hidden="1"/>
    </xf>
    <xf numFmtId="0" fontId="75" fillId="0" borderId="0" xfId="3" applyFont="1" applyAlignment="1" applyProtection="1">
      <alignment horizontal="center" vertical="center"/>
      <protection hidden="1"/>
    </xf>
    <xf numFmtId="0" fontId="25" fillId="5" borderId="118" xfId="3" applyFont="1" applyFill="1" applyBorder="1" applyAlignment="1" applyProtection="1">
      <alignment vertical="center"/>
      <protection hidden="1"/>
    </xf>
    <xf numFmtId="0" fontId="25" fillId="5" borderId="118" xfId="3" applyFont="1" applyFill="1" applyBorder="1" applyAlignment="1" applyProtection="1">
      <alignment horizontal="center" vertical="center"/>
      <protection hidden="1"/>
    </xf>
    <xf numFmtId="0" fontId="25" fillId="5" borderId="119" xfId="3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10" fillId="2" borderId="0" xfId="2" applyFont="1" applyFill="1" applyAlignment="1">
      <alignment vertical="center"/>
    </xf>
    <xf numFmtId="0" fontId="10" fillId="3" borderId="2" xfId="2" applyFont="1" applyFill="1" applyBorder="1" applyAlignment="1">
      <alignment vertical="center"/>
    </xf>
    <xf numFmtId="0" fontId="0" fillId="2" borderId="0" xfId="0" applyFill="1"/>
    <xf numFmtId="0" fontId="77" fillId="4" borderId="0" xfId="0" applyFont="1" applyFill="1"/>
    <xf numFmtId="0" fontId="0" fillId="4" borderId="0" xfId="0" applyFill="1"/>
    <xf numFmtId="0" fontId="9" fillId="2" borderId="0" xfId="2" applyFill="1" applyAlignment="1">
      <alignment horizontal="left"/>
    </xf>
    <xf numFmtId="0" fontId="9" fillId="2" borderId="0" xfId="2" applyFill="1" applyAlignment="1">
      <alignment horizontal="left" vertical="center"/>
    </xf>
    <xf numFmtId="0" fontId="11" fillId="3" borderId="9" xfId="2" applyFont="1" applyFill="1" applyBorder="1" applyAlignment="1">
      <alignment horizontal="left" vertical="center"/>
    </xf>
    <xf numFmtId="0" fontId="12" fillId="3" borderId="27" xfId="2" applyFont="1" applyFill="1" applyBorder="1" applyAlignment="1">
      <alignment horizontal="left" vertical="center"/>
    </xf>
    <xf numFmtId="0" fontId="12" fillId="3" borderId="1" xfId="2" applyFont="1" applyFill="1" applyBorder="1" applyAlignment="1">
      <alignment horizontal="left" vertical="center"/>
    </xf>
    <xf numFmtId="0" fontId="12" fillId="3" borderId="22" xfId="2" applyFont="1" applyFill="1" applyBorder="1" applyAlignment="1">
      <alignment horizontal="left" vertical="center"/>
    </xf>
    <xf numFmtId="0" fontId="9" fillId="3" borderId="34" xfId="2" applyFill="1" applyBorder="1" applyAlignment="1">
      <alignment horizontal="left" vertical="center"/>
    </xf>
    <xf numFmtId="0" fontId="9" fillId="3" borderId="0" xfId="2" applyFill="1" applyAlignment="1">
      <alignment horizontal="left" vertical="center"/>
    </xf>
    <xf numFmtId="0" fontId="9" fillId="3" borderId="6" xfId="2" applyFill="1" applyBorder="1" applyAlignment="1">
      <alignment horizontal="left" vertical="center"/>
    </xf>
    <xf numFmtId="0" fontId="9" fillId="4" borderId="0" xfId="2" applyFill="1" applyAlignment="1">
      <alignment horizontal="left" vertical="center"/>
    </xf>
    <xf numFmtId="0" fontId="14" fillId="0" borderId="1" xfId="3" applyBorder="1"/>
    <xf numFmtId="0" fontId="2" fillId="0" borderId="0" xfId="0" applyFont="1" applyAlignment="1">
      <alignment horizontal="left" vertical="center"/>
    </xf>
    <xf numFmtId="21" fontId="0" fillId="9" borderId="0" xfId="0" applyNumberFormat="1" applyFill="1" applyAlignment="1">
      <alignment horizontal="center" vertical="center"/>
    </xf>
    <xf numFmtId="173" fontId="0" fillId="9" borderId="0" xfId="0" applyNumberFormat="1" applyFill="1" applyAlignment="1">
      <alignment horizontal="center" vertical="center"/>
    </xf>
    <xf numFmtId="0" fontId="0" fillId="9" borderId="0" xfId="0" applyFill="1"/>
    <xf numFmtId="0" fontId="2" fillId="9" borderId="0" xfId="0" applyFont="1" applyFill="1" applyAlignment="1">
      <alignment horizontal="center" vertical="center"/>
    </xf>
    <xf numFmtId="175" fontId="0" fillId="9" borderId="0" xfId="0" applyNumberFormat="1" applyFill="1" applyAlignment="1">
      <alignment horizontal="center"/>
    </xf>
    <xf numFmtId="165" fontId="0" fillId="9" borderId="0" xfId="0" applyNumberFormat="1" applyFill="1" applyAlignment="1">
      <alignment horizontal="center"/>
    </xf>
    <xf numFmtId="0" fontId="0" fillId="9" borderId="0" xfId="0" applyFill="1" applyAlignment="1">
      <alignment horizontal="center"/>
    </xf>
    <xf numFmtId="2" fontId="0" fillId="9" borderId="0" xfId="0" applyNumberFormat="1" applyFill="1" applyAlignment="1">
      <alignment horizontal="center"/>
    </xf>
    <xf numFmtId="164" fontId="0" fillId="9" borderId="0" xfId="0" applyNumberFormat="1" applyFill="1" applyAlignment="1">
      <alignment horizontal="center"/>
    </xf>
    <xf numFmtId="175" fontId="0" fillId="9" borderId="0" xfId="0" applyNumberFormat="1" applyFill="1" applyAlignment="1">
      <alignment horizontal="center" vertical="center"/>
    </xf>
    <xf numFmtId="165" fontId="0" fillId="9" borderId="0" xfId="0" applyNumberFormat="1" applyFill="1" applyAlignment="1">
      <alignment horizontal="center" vertical="center"/>
    </xf>
    <xf numFmtId="0" fontId="2" fillId="9" borderId="0" xfId="0" applyFont="1" applyFill="1" applyAlignment="1">
      <alignment horizontal="left" vertical="center"/>
    </xf>
    <xf numFmtId="0" fontId="4" fillId="0" borderId="108" xfId="0" applyFont="1" applyBorder="1" applyAlignment="1">
      <alignment horizontal="center" vertical="center"/>
    </xf>
    <xf numFmtId="0" fontId="2" fillId="9" borderId="0" xfId="0" applyFont="1" applyFill="1"/>
    <xf numFmtId="174" fontId="0" fillId="9" borderId="0" xfId="0" applyNumberFormat="1" applyFill="1" applyAlignment="1">
      <alignment horizontal="center" vertical="center"/>
    </xf>
    <xf numFmtId="176" fontId="0" fillId="9" borderId="0" xfId="0" applyNumberFormat="1" applyFill="1" applyAlignment="1">
      <alignment horizontal="center" vertical="center"/>
    </xf>
    <xf numFmtId="21" fontId="0" fillId="9" borderId="0" xfId="0" applyNumberFormat="1" applyFill="1" applyAlignment="1">
      <alignment horizontal="left" vertical="center"/>
    </xf>
    <xf numFmtId="171" fontId="0" fillId="9" borderId="0" xfId="0" applyNumberFormat="1" applyFill="1" applyAlignment="1">
      <alignment horizontal="center"/>
    </xf>
    <xf numFmtId="172" fontId="0" fillId="9" borderId="0" xfId="0" applyNumberFormat="1" applyFill="1" applyAlignment="1">
      <alignment horizontal="center"/>
    </xf>
    <xf numFmtId="1" fontId="21" fillId="7" borderId="1" xfId="0" applyNumberFormat="1" applyFont="1" applyFill="1" applyBorder="1" applyAlignment="1">
      <alignment horizontal="center" vertical="center"/>
    </xf>
    <xf numFmtId="1" fontId="21" fillId="7" borderId="27" xfId="0" applyNumberFormat="1" applyFont="1" applyFill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1" fillId="7" borderId="20" xfId="0" applyFont="1" applyFill="1" applyBorder="1" applyAlignment="1">
      <alignment horizontal="center" vertical="center"/>
    </xf>
    <xf numFmtId="1" fontId="21" fillId="7" borderId="22" xfId="0" applyNumberFormat="1" applyFont="1" applyFill="1" applyBorder="1" applyAlignment="1">
      <alignment horizontal="center" vertical="center"/>
    </xf>
    <xf numFmtId="0" fontId="21" fillId="7" borderId="23" xfId="0" applyFont="1" applyFill="1" applyBorder="1" applyAlignment="1">
      <alignment horizontal="center" vertical="center"/>
    </xf>
    <xf numFmtId="0" fontId="9" fillId="3" borderId="120" xfId="2" applyFill="1" applyBorder="1" applyAlignment="1">
      <alignment horizontal="center" vertical="center"/>
    </xf>
    <xf numFmtId="49" fontId="16" fillId="18" borderId="36" xfId="2" applyNumberFormat="1" applyFont="1" applyFill="1" applyBorder="1" applyAlignment="1" applyProtection="1">
      <alignment horizontal="center" vertical="center" wrapText="1"/>
      <protection locked="0"/>
    </xf>
    <xf numFmtId="0" fontId="56" fillId="18" borderId="36" xfId="2" applyFont="1" applyFill="1" applyBorder="1" applyAlignment="1" applyProtection="1">
      <alignment horizontal="center" vertical="center"/>
      <protection locked="0"/>
    </xf>
    <xf numFmtId="0" fontId="56" fillId="18" borderId="27" xfId="2" applyFont="1" applyFill="1" applyBorder="1" applyAlignment="1" applyProtection="1">
      <alignment horizontal="center" vertical="center"/>
      <protection locked="0"/>
    </xf>
    <xf numFmtId="1" fontId="9" fillId="3" borderId="120" xfId="2" applyNumberFormat="1" applyFill="1" applyBorder="1" applyAlignment="1">
      <alignment horizontal="center" vertical="center"/>
    </xf>
    <xf numFmtId="1" fontId="60" fillId="3" borderId="1" xfId="2" applyNumberFormat="1" applyFont="1" applyFill="1" applyBorder="1" applyAlignment="1">
      <alignment horizontal="center" vertical="center" wrapText="1"/>
    </xf>
    <xf numFmtId="0" fontId="11" fillId="3" borderId="121" xfId="2" applyFont="1" applyFill="1" applyBorder="1" applyAlignment="1">
      <alignment horizontal="center" vertical="center"/>
    </xf>
    <xf numFmtId="1" fontId="60" fillId="3" borderId="0" xfId="2" applyNumberFormat="1" applyFont="1" applyFill="1" applyAlignment="1">
      <alignment horizontal="center" vertical="center" wrapText="1"/>
    </xf>
    <xf numFmtId="1" fontId="9" fillId="3" borderId="0" xfId="2" applyNumberFormat="1" applyFill="1" applyAlignment="1">
      <alignment horizontal="center" vertical="center"/>
    </xf>
    <xf numFmtId="1" fontId="9" fillId="3" borderId="122" xfId="2" applyNumberFormat="1" applyFill="1" applyBorder="1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0" fontId="17" fillId="0" borderId="0" xfId="0" applyFont="1"/>
    <xf numFmtId="0" fontId="9" fillId="0" borderId="1" xfId="2" applyBorder="1" applyAlignment="1">
      <alignment horizontal="center" vertical="center"/>
    </xf>
    <xf numFmtId="1" fontId="78" fillId="3" borderId="1" xfId="2" applyNumberFormat="1" applyFont="1" applyFill="1" applyBorder="1" applyAlignment="1" applyProtection="1">
      <alignment horizontal="center" vertical="center" wrapText="1"/>
      <protection locked="0"/>
    </xf>
    <xf numFmtId="2" fontId="78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78" fillId="3" borderId="1" xfId="2" applyFont="1" applyFill="1" applyBorder="1" applyAlignment="1" applyProtection="1">
      <alignment horizontal="center" vertical="center" wrapText="1"/>
      <protection locked="0"/>
    </xf>
    <xf numFmtId="0" fontId="79" fillId="0" borderId="1" xfId="0" applyFont="1" applyBorder="1" applyAlignment="1" applyProtection="1">
      <alignment horizontal="center" vertical="center"/>
      <protection locked="0"/>
    </xf>
    <xf numFmtId="0" fontId="79" fillId="0" borderId="27" xfId="0" applyFont="1" applyBorder="1" applyAlignment="1" applyProtection="1">
      <alignment horizontal="center" vertical="center"/>
      <protection locked="0"/>
    </xf>
    <xf numFmtId="0" fontId="12" fillId="9" borderId="0" xfId="0" applyFont="1" applyFill="1" applyAlignment="1">
      <alignment horizontal="center" vertical="center"/>
    </xf>
    <xf numFmtId="1" fontId="12" fillId="9" borderId="0" xfId="0" applyNumberFormat="1" applyFont="1" applyFill="1" applyAlignment="1">
      <alignment horizontal="center" vertical="center"/>
    </xf>
    <xf numFmtId="164" fontId="12" fillId="9" borderId="0" xfId="0" applyNumberFormat="1" applyFont="1" applyFill="1" applyAlignment="1">
      <alignment horizontal="center" vertical="center"/>
    </xf>
    <xf numFmtId="165" fontId="12" fillId="9" borderId="0" xfId="0" applyNumberFormat="1" applyFont="1" applyFill="1" applyAlignment="1">
      <alignment horizontal="center" vertical="center"/>
    </xf>
    <xf numFmtId="166" fontId="0" fillId="9" borderId="0" xfId="0" applyNumberFormat="1" applyFill="1" applyAlignment="1">
      <alignment horizontal="center"/>
    </xf>
    <xf numFmtId="0" fontId="59" fillId="22" borderId="11" xfId="2" applyFont="1" applyFill="1" applyBorder="1" applyAlignment="1">
      <alignment horizontal="center" vertical="center"/>
    </xf>
    <xf numFmtId="0" fontId="2" fillId="0" borderId="123" xfId="0" applyFont="1" applyBorder="1"/>
    <xf numFmtId="9" fontId="2" fillId="0" borderId="0" xfId="0" applyNumberFormat="1" applyFont="1" applyAlignment="1">
      <alignment horizontal="center" vertical="center"/>
    </xf>
    <xf numFmtId="180" fontId="0" fillId="0" borderId="0" xfId="1" applyNumberFormat="1" applyFont="1" applyBorder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0" fontId="12" fillId="0" borderId="0" xfId="0" applyFont="1"/>
    <xf numFmtId="171" fontId="12" fillId="0" borderId="0" xfId="0" applyNumberFormat="1" applyFont="1" applyAlignment="1">
      <alignment horizontal="center" vertical="center"/>
    </xf>
    <xf numFmtId="181" fontId="12" fillId="0" borderId="0" xfId="0" applyNumberFormat="1" applyFont="1" applyAlignment="1">
      <alignment horizontal="center" vertical="center"/>
    </xf>
    <xf numFmtId="0" fontId="76" fillId="0" borderId="0" xfId="2" applyFont="1"/>
    <xf numFmtId="0" fontId="76" fillId="0" borderId="0" xfId="2" applyFont="1" applyAlignment="1">
      <alignment horizontal="center" vertical="center"/>
    </xf>
    <xf numFmtId="0" fontId="62" fillId="0" borderId="0" xfId="2" applyFont="1" applyAlignment="1">
      <alignment vertical="center"/>
    </xf>
    <xf numFmtId="171" fontId="76" fillId="0" borderId="0" xfId="2" applyNumberFormat="1" applyFont="1" applyAlignment="1">
      <alignment horizontal="center" vertical="center"/>
    </xf>
    <xf numFmtId="0" fontId="76" fillId="24" borderId="0" xfId="2" applyFont="1" applyFill="1"/>
    <xf numFmtId="0" fontId="76" fillId="24" borderId="0" xfId="2" applyFont="1" applyFill="1" applyAlignment="1">
      <alignment horizontal="center" vertical="center"/>
    </xf>
    <xf numFmtId="0" fontId="76" fillId="24" borderId="124" xfId="2" applyFont="1" applyFill="1" applyBorder="1"/>
    <xf numFmtId="0" fontId="76" fillId="24" borderId="124" xfId="2" applyFont="1" applyFill="1" applyBorder="1" applyAlignment="1">
      <alignment horizontal="center" vertical="center"/>
    </xf>
    <xf numFmtId="0" fontId="19" fillId="24" borderId="124" xfId="0" applyFont="1" applyFill="1" applyBorder="1"/>
    <xf numFmtId="0" fontId="19" fillId="24" borderId="125" xfId="0" applyFont="1" applyFill="1" applyBorder="1"/>
    <xf numFmtId="0" fontId="76" fillId="24" borderId="121" xfId="2" applyFont="1" applyFill="1" applyBorder="1"/>
    <xf numFmtId="0" fontId="19" fillId="24" borderId="0" xfId="0" applyFont="1" applyFill="1"/>
    <xf numFmtId="0" fontId="19" fillId="24" borderId="126" xfId="0" applyFont="1" applyFill="1" applyBorder="1"/>
    <xf numFmtId="165" fontId="19" fillId="24" borderId="0" xfId="0" applyNumberFormat="1" applyFont="1" applyFill="1" applyAlignment="1">
      <alignment horizontal="center" vertical="center"/>
    </xf>
    <xf numFmtId="165" fontId="19" fillId="24" borderId="126" xfId="0" applyNumberFormat="1" applyFont="1" applyFill="1" applyBorder="1" applyAlignment="1">
      <alignment horizontal="center" vertical="center"/>
    </xf>
    <xf numFmtId="0" fontId="76" fillId="24" borderId="29" xfId="2" applyFont="1" applyFill="1" applyBorder="1"/>
    <xf numFmtId="0" fontId="76" fillId="24" borderId="76" xfId="2" applyFont="1" applyFill="1" applyBorder="1"/>
    <xf numFmtId="0" fontId="76" fillId="24" borderId="76" xfId="2" applyFont="1" applyFill="1" applyBorder="1" applyAlignment="1">
      <alignment horizontal="center" vertical="center"/>
    </xf>
    <xf numFmtId="0" fontId="19" fillId="24" borderId="76" xfId="0" applyFont="1" applyFill="1" applyBorder="1"/>
    <xf numFmtId="0" fontId="19" fillId="24" borderId="127" xfId="0" applyFont="1" applyFill="1" applyBorder="1"/>
    <xf numFmtId="0" fontId="62" fillId="24" borderId="106" xfId="2" applyFont="1" applyFill="1" applyBorder="1"/>
    <xf numFmtId="171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179" fontId="11" fillId="0" borderId="2" xfId="2" applyNumberFormat="1" applyFont="1" applyBorder="1" applyAlignment="1">
      <alignment horizontal="center" vertical="center" wrapText="1"/>
    </xf>
    <xf numFmtId="9" fontId="11" fillId="0" borderId="2" xfId="7" applyFont="1" applyBorder="1" applyAlignment="1">
      <alignment horizontal="center" vertical="center" wrapText="1"/>
    </xf>
    <xf numFmtId="179" fontId="11" fillId="3" borderId="2" xfId="2" applyNumberFormat="1" applyFont="1" applyFill="1" applyBorder="1" applyAlignment="1">
      <alignment horizontal="center" vertical="center"/>
    </xf>
    <xf numFmtId="1" fontId="11" fillId="0" borderId="2" xfId="2" applyNumberFormat="1" applyFont="1" applyBorder="1" applyAlignment="1">
      <alignment horizontal="center" vertical="center" wrapText="1"/>
    </xf>
    <xf numFmtId="0" fontId="46" fillId="0" borderId="0" xfId="2" applyFont="1" applyAlignment="1">
      <alignment horizontal="center" vertical="center" wrapText="1"/>
    </xf>
    <xf numFmtId="1" fontId="78" fillId="3" borderId="1" xfId="2" applyNumberFormat="1" applyFont="1" applyFill="1" applyBorder="1" applyAlignment="1">
      <alignment horizontal="center" vertical="center" wrapText="1"/>
    </xf>
    <xf numFmtId="1" fontId="78" fillId="3" borderId="1" xfId="2" applyNumberFormat="1" applyFont="1" applyFill="1" applyBorder="1" applyAlignment="1">
      <alignment horizontal="center" vertical="center"/>
    </xf>
    <xf numFmtId="1" fontId="78" fillId="0" borderId="1" xfId="2" applyNumberFormat="1" applyFont="1" applyBorder="1" applyAlignment="1">
      <alignment horizontal="center" vertical="center" wrapText="1"/>
    </xf>
    <xf numFmtId="0" fontId="19" fillId="0" borderId="0" xfId="12" applyFont="1"/>
    <xf numFmtId="0" fontId="69" fillId="0" borderId="0" xfId="12"/>
    <xf numFmtId="0" fontId="19" fillId="0" borderId="0" xfId="12" applyFont="1" applyAlignment="1">
      <alignment horizontal="center" vertical="center"/>
    </xf>
    <xf numFmtId="0" fontId="81" fillId="0" borderId="0" xfId="12" applyFont="1"/>
    <xf numFmtId="0" fontId="82" fillId="0" borderId="0" xfId="12" applyFont="1" applyAlignment="1">
      <alignment horizontal="center" vertical="center"/>
    </xf>
    <xf numFmtId="0" fontId="19" fillId="0" borderId="128" xfId="12" applyFont="1" applyBorder="1" applyAlignment="1">
      <alignment horizontal="left" vertical="center"/>
    </xf>
    <xf numFmtId="0" fontId="19" fillId="0" borderId="138" xfId="12" applyFont="1" applyBorder="1" applyAlignment="1">
      <alignment horizontal="center" vertical="center"/>
    </xf>
    <xf numFmtId="0" fontId="19" fillId="0" borderId="139" xfId="12" applyFont="1" applyBorder="1" applyAlignment="1">
      <alignment horizontal="center" vertical="center"/>
    </xf>
    <xf numFmtId="14" fontId="19" fillId="0" borderId="139" xfId="12" applyNumberFormat="1" applyFont="1" applyBorder="1" applyAlignment="1">
      <alignment horizontal="center" vertical="center"/>
    </xf>
    <xf numFmtId="14" fontId="19" fillId="0" borderId="138" xfId="12" applyNumberFormat="1" applyFont="1" applyBorder="1" applyAlignment="1">
      <alignment horizontal="center" vertical="center"/>
    </xf>
    <xf numFmtId="0" fontId="83" fillId="0" borderId="139" xfId="12" applyFont="1" applyBorder="1" applyAlignment="1">
      <alignment horizontal="center" vertical="center"/>
    </xf>
    <xf numFmtId="0" fontId="83" fillId="0" borderId="136" xfId="12" applyFont="1" applyBorder="1" applyAlignment="1">
      <alignment horizontal="center" vertical="center"/>
    </xf>
    <xf numFmtId="14" fontId="19" fillId="0" borderId="138" xfId="12" applyNumberFormat="1" applyFont="1" applyBorder="1"/>
    <xf numFmtId="0" fontId="17" fillId="0" borderId="139" xfId="12" applyFont="1" applyBorder="1"/>
    <xf numFmtId="0" fontId="19" fillId="0" borderId="138" xfId="11" applyNumberFormat="1" applyFont="1" applyBorder="1" applyAlignment="1">
      <alignment horizontal="center" vertical="center"/>
    </xf>
    <xf numFmtId="0" fontId="84" fillId="0" borderId="138" xfId="12" applyFont="1" applyBorder="1"/>
    <xf numFmtId="0" fontId="83" fillId="0" borderId="138" xfId="12" applyFont="1" applyBorder="1" applyAlignment="1">
      <alignment horizontal="center" vertical="center"/>
    </xf>
    <xf numFmtId="0" fontId="83" fillId="0" borderId="138" xfId="12" applyFont="1" applyBorder="1" applyAlignment="1">
      <alignment horizontal="center"/>
    </xf>
    <xf numFmtId="0" fontId="19" fillId="0" borderId="138" xfId="12" applyFont="1" applyBorder="1"/>
    <xf numFmtId="0" fontId="19" fillId="26" borderId="0" xfId="12" applyFont="1" applyFill="1"/>
    <xf numFmtId="0" fontId="19" fillId="26" borderId="0" xfId="12" applyFont="1" applyFill="1" applyAlignment="1">
      <alignment horizontal="center" vertical="center"/>
    </xf>
    <xf numFmtId="0" fontId="83" fillId="26" borderId="0" xfId="12" applyFont="1" applyFill="1" applyAlignment="1">
      <alignment horizontal="center" vertical="center"/>
    </xf>
    <xf numFmtId="0" fontId="83" fillId="26" borderId="0" xfId="12" applyFont="1" applyFill="1"/>
    <xf numFmtId="0" fontId="83" fillId="27" borderId="0" xfId="12" applyFont="1" applyFill="1"/>
    <xf numFmtId="0" fontId="19" fillId="2" borderId="0" xfId="12" applyFont="1" applyFill="1"/>
    <xf numFmtId="164" fontId="19" fillId="0" borderId="0" xfId="12" applyNumberFormat="1" applyFont="1" applyAlignment="1">
      <alignment horizontal="center" vertical="center"/>
    </xf>
    <xf numFmtId="0" fontId="21" fillId="3" borderId="27" xfId="2" applyFont="1" applyFill="1" applyBorder="1" applyAlignment="1">
      <alignment horizontal="center" vertical="center"/>
    </xf>
    <xf numFmtId="0" fontId="21" fillId="3" borderId="1" xfId="2" applyFont="1" applyFill="1" applyBorder="1" applyAlignment="1">
      <alignment horizontal="center" vertical="center"/>
    </xf>
    <xf numFmtId="0" fontId="21" fillId="3" borderId="22" xfId="2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80" fillId="25" borderId="108" xfId="0" applyFont="1" applyFill="1" applyBorder="1" applyAlignment="1">
      <alignment horizontal="center" vertical="center"/>
    </xf>
    <xf numFmtId="0" fontId="86" fillId="0" borderId="0" xfId="8" applyFont="1"/>
    <xf numFmtId="0" fontId="85" fillId="0" borderId="0" xfId="8" applyFont="1"/>
    <xf numFmtId="0" fontId="87" fillId="0" borderId="0" xfId="8" applyFont="1"/>
    <xf numFmtId="0" fontId="11" fillId="25" borderId="8" xfId="0" applyFont="1" applyFill="1" applyBorder="1" applyAlignment="1">
      <alignment horizontal="center" vertical="center"/>
    </xf>
    <xf numFmtId="0" fontId="11" fillId="25" borderId="117" xfId="0" applyFont="1" applyFill="1" applyBorder="1" applyAlignment="1">
      <alignment horizontal="center" vertical="center"/>
    </xf>
    <xf numFmtId="0" fontId="11" fillId="25" borderId="15" xfId="0" applyFont="1" applyFill="1" applyBorder="1" applyAlignment="1">
      <alignment horizontal="center" vertical="center"/>
    </xf>
    <xf numFmtId="0" fontId="11" fillId="25" borderId="2" xfId="0" applyFont="1" applyFill="1" applyBorder="1" applyAlignment="1">
      <alignment horizontal="center" vertical="center"/>
    </xf>
    <xf numFmtId="0" fontId="9" fillId="25" borderId="28" xfId="0" applyFont="1" applyFill="1" applyBorder="1" applyAlignment="1">
      <alignment horizontal="center" vertical="center"/>
    </xf>
    <xf numFmtId="0" fontId="9" fillId="25" borderId="127" xfId="0" applyFont="1" applyFill="1" applyBorder="1" applyAlignment="1">
      <alignment horizontal="center" vertical="center"/>
    </xf>
    <xf numFmtId="0" fontId="80" fillId="25" borderId="127" xfId="0" applyFont="1" applyFill="1" applyBorder="1" applyAlignment="1">
      <alignment horizontal="center" vertical="center"/>
    </xf>
    <xf numFmtId="0" fontId="80" fillId="25" borderId="126" xfId="0" applyFont="1" applyFill="1" applyBorder="1" applyAlignment="1">
      <alignment horizontal="center" vertical="center"/>
    </xf>
    <xf numFmtId="0" fontId="9" fillId="25" borderId="76" xfId="0" applyFont="1" applyFill="1" applyBorder="1" applyAlignment="1">
      <alignment horizontal="center" vertical="center"/>
    </xf>
    <xf numFmtId="0" fontId="9" fillId="25" borderId="30" xfId="0" applyFont="1" applyFill="1" applyBorder="1" applyAlignment="1">
      <alignment horizontal="center" vertical="center"/>
    </xf>
    <xf numFmtId="0" fontId="9" fillId="25" borderId="39" xfId="0" applyFont="1" applyFill="1" applyBorder="1" applyAlignment="1">
      <alignment horizontal="center" vertical="center"/>
    </xf>
    <xf numFmtId="0" fontId="9" fillId="25" borderId="141" xfId="0" applyFont="1" applyFill="1" applyBorder="1" applyAlignment="1">
      <alignment horizontal="center" vertical="center"/>
    </xf>
    <xf numFmtId="0" fontId="80" fillId="25" borderId="141" xfId="0" applyFont="1" applyFill="1" applyBorder="1" applyAlignment="1">
      <alignment horizontal="center" vertical="center"/>
    </xf>
    <xf numFmtId="0" fontId="9" fillId="25" borderId="6" xfId="0" applyFont="1" applyFill="1" applyBorder="1" applyAlignment="1">
      <alignment horizontal="center" vertical="center"/>
    </xf>
    <xf numFmtId="0" fontId="9" fillId="25" borderId="122" xfId="0" applyFont="1" applyFill="1" applyBorder="1" applyAlignment="1">
      <alignment horizontal="center" vertical="center"/>
    </xf>
    <xf numFmtId="0" fontId="9" fillId="28" borderId="0" xfId="0" applyFont="1" applyFill="1" applyAlignment="1">
      <alignment horizontal="center" vertical="center"/>
    </xf>
    <xf numFmtId="0" fontId="11" fillId="25" borderId="24" xfId="0" applyFont="1" applyFill="1" applyBorder="1" applyAlignment="1">
      <alignment horizontal="left" vertical="center"/>
    </xf>
    <xf numFmtId="0" fontId="9" fillId="25" borderId="18" xfId="0" applyFont="1" applyFill="1" applyBorder="1" applyAlignment="1">
      <alignment horizontal="center" vertical="center"/>
    </xf>
    <xf numFmtId="0" fontId="11" fillId="25" borderId="12" xfId="0" applyFont="1" applyFill="1" applyBorder="1" applyAlignment="1">
      <alignment horizontal="center" vertical="center"/>
    </xf>
    <xf numFmtId="0" fontId="11" fillId="28" borderId="0" xfId="0" applyFont="1" applyFill="1" applyAlignment="1">
      <alignment horizontal="center" vertical="center"/>
    </xf>
    <xf numFmtId="0" fontId="11" fillId="25" borderId="3" xfId="0" applyFont="1" applyFill="1" applyBorder="1" applyAlignment="1">
      <alignment horizontal="left" vertical="center"/>
    </xf>
    <xf numFmtId="0" fontId="9" fillId="25" borderId="28" xfId="0" applyFont="1" applyFill="1" applyBorder="1"/>
    <xf numFmtId="1" fontId="9" fillId="25" borderId="30" xfId="0" applyNumberFormat="1" applyFont="1" applyFill="1" applyBorder="1" applyAlignment="1">
      <alignment horizontal="center" vertical="center"/>
    </xf>
    <xf numFmtId="1" fontId="9" fillId="28" borderId="0" xfId="0" applyNumberFormat="1" applyFont="1" applyFill="1" applyAlignment="1">
      <alignment horizontal="center" vertical="center"/>
    </xf>
    <xf numFmtId="164" fontId="9" fillId="25" borderId="30" xfId="0" applyNumberFormat="1" applyFont="1" applyFill="1" applyBorder="1" applyAlignment="1">
      <alignment horizontal="center" vertical="center"/>
    </xf>
    <xf numFmtId="0" fontId="9" fillId="25" borderId="39" xfId="0" applyFont="1" applyFill="1" applyBorder="1"/>
    <xf numFmtId="1" fontId="9" fillId="25" borderId="122" xfId="0" applyNumberFormat="1" applyFont="1" applyFill="1" applyBorder="1" applyAlignment="1">
      <alignment horizontal="center" vertical="center"/>
    </xf>
    <xf numFmtId="0" fontId="11" fillId="25" borderId="5" xfId="0" applyFont="1" applyFill="1" applyBorder="1" applyAlignment="1">
      <alignment horizontal="left" vertical="center"/>
    </xf>
    <xf numFmtId="164" fontId="9" fillId="25" borderId="122" xfId="0" applyNumberFormat="1" applyFont="1" applyFill="1" applyBorder="1" applyAlignment="1">
      <alignment horizontal="center" vertical="center"/>
    </xf>
    <xf numFmtId="0" fontId="9" fillId="28" borderId="0" xfId="0" applyFont="1" applyFill="1"/>
    <xf numFmtId="0" fontId="88" fillId="29" borderId="31" xfId="0" applyFont="1" applyFill="1" applyBorder="1" applyAlignment="1">
      <alignment horizontal="center" vertical="center"/>
    </xf>
    <xf numFmtId="0" fontId="88" fillId="29" borderId="142" xfId="0" applyFont="1" applyFill="1" applyBorder="1" applyAlignment="1">
      <alignment horizontal="center" vertical="center"/>
    </xf>
    <xf numFmtId="0" fontId="88" fillId="29" borderId="12" xfId="0" applyFont="1" applyFill="1" applyBorder="1" applyAlignment="1">
      <alignment horizontal="center" vertical="center"/>
    </xf>
    <xf numFmtId="0" fontId="88" fillId="29" borderId="33" xfId="0" applyFont="1" applyFill="1" applyBorder="1" applyAlignment="1">
      <alignment horizontal="center" vertical="center"/>
    </xf>
    <xf numFmtId="0" fontId="88" fillId="30" borderId="0" xfId="0" applyFont="1" applyFill="1" applyAlignment="1">
      <alignment horizontal="center" vertical="center"/>
    </xf>
    <xf numFmtId="0" fontId="11" fillId="25" borderId="24" xfId="0" applyFont="1" applyFill="1" applyBorder="1"/>
    <xf numFmtId="0" fontId="11" fillId="25" borderId="34" xfId="0" applyFont="1" applyFill="1" applyBorder="1"/>
    <xf numFmtId="0" fontId="9" fillId="25" borderId="34" xfId="0" applyFont="1" applyFill="1" applyBorder="1"/>
    <xf numFmtId="0" fontId="9" fillId="25" borderId="34" xfId="0" applyFont="1" applyFill="1" applyBorder="1" applyAlignment="1">
      <alignment horizontal="center" vertical="center"/>
    </xf>
    <xf numFmtId="0" fontId="9" fillId="25" borderId="35" xfId="0" applyFont="1" applyFill="1" applyBorder="1"/>
    <xf numFmtId="0" fontId="69" fillId="29" borderId="28" xfId="0" applyFont="1" applyFill="1" applyBorder="1"/>
    <xf numFmtId="0" fontId="69" fillId="29" borderId="127" xfId="0" applyFont="1" applyFill="1" applyBorder="1" applyAlignment="1">
      <alignment horizontal="center" vertical="center"/>
    </xf>
    <xf numFmtId="1" fontId="69" fillId="29" borderId="127" xfId="0" applyNumberFormat="1" applyFont="1" applyFill="1" applyBorder="1" applyAlignment="1">
      <alignment horizontal="center" vertical="center"/>
    </xf>
    <xf numFmtId="0" fontId="69" fillId="29" borderId="143" xfId="0" applyFont="1" applyFill="1" applyBorder="1" applyAlignment="1">
      <alignment horizontal="center" vertical="center"/>
    </xf>
    <xf numFmtId="1" fontId="69" fillId="30" borderId="0" xfId="0" applyNumberFormat="1" applyFont="1" applyFill="1" applyAlignment="1">
      <alignment horizontal="center" vertical="center"/>
    </xf>
    <xf numFmtId="0" fontId="9" fillId="25" borderId="3" xfId="0" applyFont="1" applyFill="1" applyBorder="1"/>
    <xf numFmtId="0" fontId="9" fillId="25" borderId="0" xfId="0" applyFont="1" applyFill="1"/>
    <xf numFmtId="0" fontId="9" fillId="25" borderId="0" xfId="0" applyFont="1" applyFill="1" applyAlignment="1">
      <alignment horizontal="center" vertical="center"/>
    </xf>
    <xf numFmtId="0" fontId="9" fillId="25" borderId="4" xfId="0" applyFont="1" applyFill="1" applyBorder="1"/>
    <xf numFmtId="0" fontId="9" fillId="25" borderId="5" xfId="0" applyFont="1" applyFill="1" applyBorder="1"/>
    <xf numFmtId="0" fontId="9" fillId="25" borderId="6" xfId="0" applyFont="1" applyFill="1" applyBorder="1"/>
    <xf numFmtId="0" fontId="9" fillId="25" borderId="7" xfId="0" applyFont="1" applyFill="1" applyBorder="1"/>
    <xf numFmtId="0" fontId="69" fillId="29" borderId="39" xfId="0" applyFont="1" applyFill="1" applyBorder="1"/>
    <xf numFmtId="0" fontId="69" fillId="29" borderId="141" xfId="0" applyFont="1" applyFill="1" applyBorder="1" applyAlignment="1">
      <alignment horizontal="center" vertical="center"/>
    </xf>
    <xf numFmtId="1" fontId="69" fillId="29" borderId="141" xfId="0" applyNumberFormat="1" applyFont="1" applyFill="1" applyBorder="1" applyAlignment="1">
      <alignment horizontal="center" vertical="center"/>
    </xf>
    <xf numFmtId="0" fontId="69" fillId="29" borderId="7" xfId="0" applyFont="1" applyFill="1" applyBorder="1" applyAlignment="1">
      <alignment horizontal="center" vertical="center"/>
    </xf>
    <xf numFmtId="0" fontId="10" fillId="28" borderId="0" xfId="0" applyFont="1" applyFill="1" applyAlignment="1">
      <alignment vertical="center"/>
    </xf>
    <xf numFmtId="0" fontId="10" fillId="28" borderId="0" xfId="0" applyFont="1" applyFill="1" applyAlignment="1">
      <alignment horizontal="center" vertical="center"/>
    </xf>
    <xf numFmtId="173" fontId="0" fillId="0" borderId="0" xfId="0" applyNumberFormat="1" applyAlignment="1">
      <alignment horizontal="center"/>
    </xf>
    <xf numFmtId="174" fontId="0" fillId="0" borderId="0" xfId="0" applyNumberFormat="1" applyAlignment="1">
      <alignment horizontal="center"/>
    </xf>
    <xf numFmtId="177" fontId="0" fillId="0" borderId="0" xfId="0" applyNumberFormat="1" applyAlignment="1">
      <alignment horizontal="center"/>
    </xf>
    <xf numFmtId="173" fontId="0" fillId="0" borderId="0" xfId="0" applyNumberFormat="1" applyAlignment="1">
      <alignment horizontal="center" vertical="center"/>
    </xf>
    <xf numFmtId="0" fontId="16" fillId="4" borderId="105" xfId="2" applyFont="1" applyFill="1" applyBorder="1" applyAlignment="1" applyProtection="1">
      <alignment horizontal="center" vertical="center" wrapText="1"/>
      <protection locked="0"/>
    </xf>
    <xf numFmtId="0" fontId="57" fillId="3" borderId="25" xfId="2" applyFont="1" applyFill="1" applyBorder="1" applyAlignment="1" applyProtection="1">
      <alignment horizontal="center" vertical="center"/>
      <protection locked="0"/>
    </xf>
    <xf numFmtId="0" fontId="57" fillId="3" borderId="107" xfId="2" applyFont="1" applyFill="1" applyBorder="1" applyAlignment="1" applyProtection="1">
      <alignment horizontal="center" vertical="center"/>
      <protection locked="0"/>
    </xf>
    <xf numFmtId="0" fontId="57" fillId="3" borderId="108" xfId="2" applyFont="1" applyFill="1" applyBorder="1" applyAlignment="1" applyProtection="1">
      <alignment horizontal="center" vertical="center"/>
      <protection locked="0"/>
    </xf>
    <xf numFmtId="0" fontId="0" fillId="31" borderId="1" xfId="0" applyFill="1" applyBorder="1" applyAlignment="1">
      <alignment horizontal="center" vertical="center"/>
    </xf>
    <xf numFmtId="21" fontId="0" fillId="31" borderId="1" xfId="0" applyNumberFormat="1" applyFill="1" applyBorder="1" applyAlignment="1">
      <alignment horizontal="center" vertical="center"/>
    </xf>
    <xf numFmtId="171" fontId="0" fillId="31" borderId="0" xfId="0" applyNumberFormat="1" applyFill="1" applyAlignment="1">
      <alignment horizontal="center"/>
    </xf>
    <xf numFmtId="172" fontId="0" fillId="31" borderId="0" xfId="0" applyNumberFormat="1" applyFill="1" applyAlignment="1">
      <alignment horizontal="center"/>
    </xf>
    <xf numFmtId="0" fontId="19" fillId="0" borderId="137" xfId="12" applyFont="1" applyBorder="1"/>
    <xf numFmtId="0" fontId="19" fillId="0" borderId="1" xfId="12" applyFont="1" applyBorder="1"/>
    <xf numFmtId="164" fontId="78" fillId="3" borderId="1" xfId="2" applyNumberFormat="1" applyFont="1" applyFill="1" applyBorder="1" applyAlignment="1" applyProtection="1">
      <alignment horizontal="center" vertical="center" wrapText="1"/>
      <protection locked="0"/>
    </xf>
    <xf numFmtId="164" fontId="9" fillId="0" borderId="1" xfId="2" applyNumberFormat="1" applyBorder="1" applyAlignment="1">
      <alignment horizontal="center" vertical="center"/>
    </xf>
    <xf numFmtId="164" fontId="9" fillId="17" borderId="4" xfId="2" applyNumberFormat="1" applyFill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107" xfId="0" applyFont="1" applyBorder="1" applyAlignment="1">
      <alignment horizontal="center"/>
    </xf>
    <xf numFmtId="0" fontId="2" fillId="0" borderId="108" xfId="0" applyFont="1" applyBorder="1" applyAlignment="1">
      <alignment horizontal="center"/>
    </xf>
    <xf numFmtId="0" fontId="57" fillId="3" borderId="25" xfId="2" applyFont="1" applyFill="1" applyBorder="1" applyAlignment="1" applyProtection="1">
      <alignment horizontal="center" vertical="center" wrapText="1"/>
      <protection locked="0"/>
    </xf>
    <xf numFmtId="0" fontId="57" fillId="3" borderId="107" xfId="2" applyFont="1" applyFill="1" applyBorder="1" applyAlignment="1" applyProtection="1">
      <alignment horizontal="center" vertical="center" wrapText="1"/>
      <protection locked="0"/>
    </xf>
    <xf numFmtId="0" fontId="57" fillId="3" borderId="108" xfId="2" applyFont="1" applyFill="1" applyBorder="1" applyAlignment="1" applyProtection="1">
      <alignment horizontal="center" vertical="center" wrapText="1"/>
      <protection locked="0"/>
    </xf>
    <xf numFmtId="0" fontId="15" fillId="3" borderId="0" xfId="3" applyFont="1" applyFill="1" applyAlignment="1" applyProtection="1">
      <alignment horizontal="left" vertical="center"/>
      <protection hidden="1"/>
    </xf>
    <xf numFmtId="0" fontId="16" fillId="18" borderId="1" xfId="7" applyNumberFormat="1" applyFont="1" applyFill="1" applyBorder="1" applyAlignment="1">
      <alignment horizontal="center" vertical="center"/>
    </xf>
    <xf numFmtId="1" fontId="11" fillId="3" borderId="1" xfId="2" applyNumberFormat="1" applyFont="1" applyFill="1" applyBorder="1" applyAlignment="1">
      <alignment horizontal="center" vertical="center"/>
    </xf>
    <xf numFmtId="0" fontId="59" fillId="18" borderId="107" xfId="2" applyFont="1" applyFill="1" applyBorder="1" applyAlignment="1">
      <alignment horizontal="center" vertical="center"/>
    </xf>
    <xf numFmtId="0" fontId="59" fillId="18" borderId="108" xfId="2" applyFont="1" applyFill="1" applyBorder="1" applyAlignment="1">
      <alignment horizontal="center" vertical="center"/>
    </xf>
    <xf numFmtId="0" fontId="56" fillId="18" borderId="1" xfId="2" applyFont="1" applyFill="1" applyBorder="1" applyAlignment="1" applyProtection="1">
      <alignment horizontal="center" vertical="center" wrapText="1"/>
      <protection locked="0"/>
    </xf>
    <xf numFmtId="0" fontId="64" fillId="3" borderId="0" xfId="2" applyFont="1" applyFill="1" applyAlignment="1" applyProtection="1">
      <alignment horizontal="center" vertical="center" wrapText="1"/>
      <protection locked="0"/>
    </xf>
    <xf numFmtId="0" fontId="65" fillId="3" borderId="0" xfId="2" applyFont="1" applyFill="1" applyAlignment="1" applyProtection="1">
      <alignment horizontal="center" vertical="center" wrapText="1"/>
      <protection locked="0"/>
    </xf>
    <xf numFmtId="49" fontId="60" fillId="3" borderId="0" xfId="2" applyNumberFormat="1" applyFont="1" applyFill="1" applyAlignment="1" applyProtection="1">
      <alignment horizontal="center" vertical="center" wrapText="1"/>
      <protection locked="0"/>
    </xf>
    <xf numFmtId="0" fontId="11" fillId="3" borderId="0" xfId="2" applyFont="1" applyFill="1" applyAlignment="1" applyProtection="1">
      <alignment horizontal="center" vertical="center" wrapText="1"/>
      <protection locked="0"/>
    </xf>
    <xf numFmtId="0" fontId="11" fillId="21" borderId="6" xfId="2" applyFont="1" applyFill="1" applyBorder="1" applyAlignment="1" applyProtection="1">
      <alignment horizontal="left" vertical="center" wrapText="1"/>
      <protection locked="0"/>
    </xf>
    <xf numFmtId="0" fontId="11" fillId="17" borderId="6" xfId="2" applyFont="1" applyFill="1" applyBorder="1" applyAlignment="1" applyProtection="1">
      <alignment horizontal="left" vertical="center" wrapText="1"/>
      <protection locked="0"/>
    </xf>
    <xf numFmtId="0" fontId="11" fillId="11" borderId="0" xfId="2" applyFont="1" applyFill="1" applyAlignment="1" applyProtection="1">
      <alignment horizontal="left" vertical="center" wrapText="1"/>
      <protection locked="0"/>
    </xf>
    <xf numFmtId="0" fontId="11" fillId="3" borderId="0" xfId="2" applyFont="1" applyFill="1" applyAlignment="1" applyProtection="1">
      <alignment horizontal="left" vertical="center" wrapText="1"/>
      <protection locked="0"/>
    </xf>
    <xf numFmtId="0" fontId="68" fillId="23" borderId="0" xfId="2" applyFont="1" applyFill="1" applyAlignment="1">
      <alignment horizontal="center" vertical="center"/>
    </xf>
    <xf numFmtId="0" fontId="59" fillId="22" borderId="11" xfId="2" applyFont="1" applyFill="1" applyBorder="1" applyAlignment="1">
      <alignment horizontal="center" vertical="center"/>
    </xf>
    <xf numFmtId="0" fontId="59" fillId="22" borderId="15" xfId="2" applyFont="1" applyFill="1" applyBorder="1" applyAlignment="1">
      <alignment horizontal="center" vertical="center"/>
    </xf>
    <xf numFmtId="0" fontId="59" fillId="22" borderId="12" xfId="2" applyFont="1" applyFill="1" applyBorder="1" applyAlignment="1">
      <alignment horizontal="center" vertical="center"/>
    </xf>
    <xf numFmtId="0" fontId="10" fillId="3" borderId="11" xfId="2" applyFont="1" applyFill="1" applyBorder="1" applyAlignment="1">
      <alignment horizontal="center" vertical="center"/>
    </xf>
    <xf numFmtId="0" fontId="10" fillId="3" borderId="12" xfId="2" applyFont="1" applyFill="1" applyBorder="1" applyAlignment="1">
      <alignment horizontal="center" vertical="center"/>
    </xf>
    <xf numFmtId="0" fontId="10" fillId="3" borderId="16" xfId="2" applyFont="1" applyFill="1" applyBorder="1" applyAlignment="1">
      <alignment horizontal="center" vertical="center"/>
    </xf>
    <xf numFmtId="0" fontId="10" fillId="3" borderId="38" xfId="2" applyFont="1" applyFill="1" applyBorder="1" applyAlignment="1">
      <alignment horizontal="center" vertical="center"/>
    </xf>
    <xf numFmtId="0" fontId="10" fillId="3" borderId="39" xfId="2" applyFont="1" applyFill="1" applyBorder="1" applyAlignment="1">
      <alignment horizontal="center" vertical="center"/>
    </xf>
    <xf numFmtId="0" fontId="10" fillId="25" borderId="11" xfId="0" applyFont="1" applyFill="1" applyBorder="1" applyAlignment="1">
      <alignment horizontal="center" vertical="center"/>
    </xf>
    <xf numFmtId="0" fontId="10" fillId="25" borderId="144" xfId="0" applyFont="1" applyFill="1" applyBorder="1" applyAlignment="1">
      <alignment horizontal="center" vertical="center"/>
    </xf>
    <xf numFmtId="0" fontId="26" fillId="5" borderId="110" xfId="3" applyFont="1" applyFill="1" applyBorder="1" applyAlignment="1">
      <alignment horizontal="center" vertical="center"/>
    </xf>
    <xf numFmtId="0" fontId="26" fillId="5" borderId="111" xfId="3" applyFont="1" applyFill="1" applyBorder="1" applyAlignment="1">
      <alignment horizontal="center" vertical="center"/>
    </xf>
    <xf numFmtId="0" fontId="26" fillId="5" borderId="53" xfId="3" applyFont="1" applyFill="1" applyBorder="1" applyAlignment="1">
      <alignment horizontal="center" vertical="center"/>
    </xf>
    <xf numFmtId="0" fontId="26" fillId="5" borderId="0" xfId="3" applyFont="1" applyFill="1" applyAlignment="1">
      <alignment horizontal="center" vertical="center"/>
    </xf>
    <xf numFmtId="0" fontId="26" fillId="5" borderId="66" xfId="3" applyFont="1" applyFill="1" applyBorder="1" applyAlignment="1">
      <alignment horizontal="center" vertical="center"/>
    </xf>
    <xf numFmtId="0" fontId="26" fillId="5" borderId="65" xfId="3" applyFont="1" applyFill="1" applyBorder="1" applyAlignment="1">
      <alignment horizontal="center" vertical="center"/>
    </xf>
    <xf numFmtId="0" fontId="26" fillId="5" borderId="64" xfId="3" applyFont="1" applyFill="1" applyBorder="1" applyAlignment="1">
      <alignment horizontal="center" vertical="center"/>
    </xf>
    <xf numFmtId="0" fontId="26" fillId="10" borderId="109" xfId="3" applyFont="1" applyFill="1" applyBorder="1" applyAlignment="1">
      <alignment horizontal="center" vertical="center"/>
    </xf>
    <xf numFmtId="0" fontId="26" fillId="10" borderId="112" xfId="3" applyFont="1" applyFill="1" applyBorder="1" applyAlignment="1">
      <alignment horizontal="center" vertical="center"/>
    </xf>
    <xf numFmtId="0" fontId="25" fillId="5" borderId="62" xfId="3" applyFont="1" applyFill="1" applyBorder="1" applyAlignment="1" applyProtection="1">
      <alignment horizontal="center" vertical="center"/>
      <protection hidden="1"/>
    </xf>
    <xf numFmtId="0" fontId="25" fillId="5" borderId="61" xfId="3" applyFont="1" applyFill="1" applyBorder="1" applyAlignment="1" applyProtection="1">
      <alignment horizontal="center" vertical="center"/>
      <protection hidden="1"/>
    </xf>
    <xf numFmtId="0" fontId="30" fillId="5" borderId="55" xfId="3" applyFont="1" applyFill="1" applyBorder="1" applyAlignment="1" applyProtection="1">
      <alignment horizontal="center" vertical="center"/>
      <protection hidden="1"/>
    </xf>
    <xf numFmtId="0" fontId="30" fillId="5" borderId="63" xfId="3" applyFont="1" applyFill="1" applyBorder="1" applyAlignment="1" applyProtection="1">
      <alignment horizontal="center" vertical="center"/>
      <protection hidden="1"/>
    </xf>
    <xf numFmtId="0" fontId="30" fillId="5" borderId="54" xfId="3" applyFont="1" applyFill="1" applyBorder="1" applyAlignment="1" applyProtection="1">
      <alignment horizontal="center" vertical="center"/>
      <protection hidden="1"/>
    </xf>
    <xf numFmtId="0" fontId="30" fillId="5" borderId="53" xfId="3" applyFont="1" applyFill="1" applyBorder="1" applyAlignment="1" applyProtection="1">
      <alignment horizontal="center" vertical="center"/>
      <protection hidden="1"/>
    </xf>
    <xf numFmtId="0" fontId="30" fillId="5" borderId="0" xfId="3" applyFont="1" applyFill="1" applyAlignment="1" applyProtection="1">
      <alignment horizontal="center" vertical="center"/>
      <protection hidden="1"/>
    </xf>
    <xf numFmtId="0" fontId="30" fillId="5" borderId="52" xfId="3" applyFont="1" applyFill="1" applyBorder="1" applyAlignment="1" applyProtection="1">
      <alignment horizontal="center" vertical="center"/>
      <protection hidden="1"/>
    </xf>
    <xf numFmtId="0" fontId="30" fillId="5" borderId="49" xfId="3" applyFont="1" applyFill="1" applyBorder="1" applyAlignment="1" applyProtection="1">
      <alignment horizontal="center" vertical="center"/>
      <protection hidden="1"/>
    </xf>
    <xf numFmtId="0" fontId="30" fillId="5" borderId="48" xfId="3" applyFont="1" applyFill="1" applyBorder="1" applyAlignment="1" applyProtection="1">
      <alignment horizontal="center" vertical="center"/>
      <protection hidden="1"/>
    </xf>
    <xf numFmtId="0" fontId="30" fillId="5" borderId="47" xfId="3" applyFont="1" applyFill="1" applyBorder="1" applyAlignment="1" applyProtection="1">
      <alignment horizontal="center" vertical="center"/>
      <protection hidden="1"/>
    </xf>
    <xf numFmtId="0" fontId="14" fillId="9" borderId="0" xfId="3" applyFill="1" applyAlignment="1">
      <alignment horizontal="center"/>
    </xf>
    <xf numFmtId="0" fontId="15" fillId="9" borderId="45" xfId="3" applyFont="1" applyFill="1" applyBorder="1" applyAlignment="1" applyProtection="1">
      <alignment horizontal="left" vertical="center"/>
      <protection hidden="1"/>
    </xf>
    <xf numFmtId="0" fontId="15" fillId="9" borderId="44" xfId="3" applyFont="1" applyFill="1" applyBorder="1" applyAlignment="1" applyProtection="1">
      <alignment horizontal="left" vertical="center"/>
      <protection hidden="1"/>
    </xf>
    <xf numFmtId="168" fontId="28" fillId="9" borderId="86" xfId="3" applyNumberFormat="1" applyFont="1" applyFill="1" applyBorder="1" applyAlignment="1" applyProtection="1">
      <alignment horizontal="center" vertical="center"/>
      <protection hidden="1"/>
    </xf>
    <xf numFmtId="168" fontId="28" fillId="9" borderId="87" xfId="3" applyNumberFormat="1" applyFont="1" applyFill="1" applyBorder="1" applyAlignment="1" applyProtection="1">
      <alignment horizontal="center" vertical="center"/>
      <protection hidden="1"/>
    </xf>
    <xf numFmtId="168" fontId="28" fillId="9" borderId="88" xfId="3" applyNumberFormat="1" applyFont="1" applyFill="1" applyBorder="1" applyAlignment="1" applyProtection="1">
      <alignment horizontal="center" vertical="center"/>
      <protection hidden="1"/>
    </xf>
    <xf numFmtId="0" fontId="29" fillId="10" borderId="92" xfId="3" applyFont="1" applyFill="1" applyBorder="1" applyAlignment="1" applyProtection="1">
      <alignment horizontal="center" vertical="center"/>
      <protection hidden="1"/>
    </xf>
    <xf numFmtId="0" fontId="29" fillId="10" borderId="93" xfId="3" applyFont="1" applyFill="1" applyBorder="1" applyAlignment="1" applyProtection="1">
      <alignment horizontal="center" vertical="center"/>
      <protection hidden="1"/>
    </xf>
    <xf numFmtId="0" fontId="29" fillId="10" borderId="94" xfId="3" applyFont="1" applyFill="1" applyBorder="1" applyAlignment="1" applyProtection="1">
      <alignment horizontal="center" vertical="center"/>
      <protection hidden="1"/>
    </xf>
    <xf numFmtId="0" fontId="29" fillId="10" borderId="86" xfId="3" applyFont="1" applyFill="1" applyBorder="1" applyAlignment="1" applyProtection="1">
      <alignment horizontal="center" vertical="center"/>
      <protection hidden="1"/>
    </xf>
    <xf numFmtId="0" fontId="29" fillId="10" borderId="87" xfId="3" applyFont="1" applyFill="1" applyBorder="1" applyAlignment="1" applyProtection="1">
      <alignment horizontal="center" vertical="center"/>
      <protection hidden="1"/>
    </xf>
    <xf numFmtId="0" fontId="29" fillId="10" borderId="88" xfId="3" applyFont="1" applyFill="1" applyBorder="1" applyAlignment="1" applyProtection="1">
      <alignment horizontal="center" vertical="center"/>
      <protection hidden="1"/>
    </xf>
    <xf numFmtId="168" fontId="28" fillId="9" borderId="92" xfId="3" applyNumberFormat="1" applyFont="1" applyFill="1" applyBorder="1" applyAlignment="1" applyProtection="1">
      <alignment horizontal="center" vertical="center"/>
      <protection hidden="1"/>
    </xf>
    <xf numFmtId="168" fontId="28" fillId="9" borderId="93" xfId="3" applyNumberFormat="1" applyFont="1" applyFill="1" applyBorder="1" applyAlignment="1" applyProtection="1">
      <alignment horizontal="center" vertical="center"/>
      <protection hidden="1"/>
    </xf>
    <xf numFmtId="168" fontId="28" fillId="9" borderId="94" xfId="3" applyNumberFormat="1" applyFont="1" applyFill="1" applyBorder="1" applyAlignment="1" applyProtection="1">
      <alignment horizontal="center" vertical="center"/>
      <protection hidden="1"/>
    </xf>
    <xf numFmtId="0" fontId="27" fillId="5" borderId="53" xfId="3" applyFont="1" applyFill="1" applyBorder="1" applyAlignment="1" applyProtection="1">
      <alignment horizontal="center" vertical="center"/>
      <protection hidden="1"/>
    </xf>
    <xf numFmtId="0" fontId="27" fillId="5" borderId="0" xfId="3" applyFont="1" applyFill="1" applyAlignment="1" applyProtection="1">
      <alignment horizontal="center" vertical="center"/>
      <protection hidden="1"/>
    </xf>
    <xf numFmtId="0" fontId="27" fillId="5" borderId="49" xfId="3" applyFont="1" applyFill="1" applyBorder="1" applyAlignment="1" applyProtection="1">
      <alignment horizontal="center" vertical="center"/>
      <protection hidden="1"/>
    </xf>
    <xf numFmtId="0" fontId="27" fillId="5" borderId="48" xfId="3" applyFont="1" applyFill="1" applyBorder="1" applyAlignment="1" applyProtection="1">
      <alignment horizontal="center" vertical="center"/>
      <protection hidden="1"/>
    </xf>
    <xf numFmtId="168" fontId="27" fillId="5" borderId="0" xfId="3" applyNumberFormat="1" applyFont="1" applyFill="1" applyAlignment="1" applyProtection="1">
      <alignment horizontal="center" vertical="center"/>
      <protection hidden="1"/>
    </xf>
    <xf numFmtId="168" fontId="27" fillId="5" borderId="52" xfId="3" applyNumberFormat="1" applyFont="1" applyFill="1" applyBorder="1" applyAlignment="1" applyProtection="1">
      <alignment horizontal="center" vertical="center"/>
      <protection hidden="1"/>
    </xf>
    <xf numFmtId="168" fontId="27" fillId="5" borderId="48" xfId="3" applyNumberFormat="1" applyFont="1" applyFill="1" applyBorder="1" applyAlignment="1" applyProtection="1">
      <alignment horizontal="center" vertical="center"/>
      <protection hidden="1"/>
    </xf>
    <xf numFmtId="168" fontId="27" fillId="5" borderId="47" xfId="3" applyNumberFormat="1" applyFont="1" applyFill="1" applyBorder="1" applyAlignment="1" applyProtection="1">
      <alignment horizontal="center" vertical="center"/>
      <protection hidden="1"/>
    </xf>
    <xf numFmtId="0" fontId="23" fillId="5" borderId="42" xfId="3" applyFont="1" applyFill="1" applyBorder="1" applyAlignment="1" applyProtection="1">
      <alignment horizontal="center" vertical="center"/>
      <protection hidden="1"/>
    </xf>
    <xf numFmtId="0" fontId="23" fillId="5" borderId="41" xfId="3" applyFont="1" applyFill="1" applyBorder="1" applyAlignment="1" applyProtection="1">
      <alignment horizontal="center" vertical="center"/>
      <protection hidden="1"/>
    </xf>
    <xf numFmtId="0" fontId="29" fillId="10" borderId="89" xfId="3" applyFont="1" applyFill="1" applyBorder="1" applyAlignment="1" applyProtection="1">
      <alignment horizontal="center" vertical="center"/>
      <protection hidden="1"/>
    </xf>
    <xf numFmtId="0" fontId="29" fillId="10" borderId="90" xfId="3" applyFont="1" applyFill="1" applyBorder="1" applyAlignment="1" applyProtection="1">
      <alignment horizontal="center" vertical="center"/>
      <protection hidden="1"/>
    </xf>
    <xf numFmtId="0" fontId="29" fillId="10" borderId="91" xfId="3" applyFont="1" applyFill="1" applyBorder="1" applyAlignment="1" applyProtection="1">
      <alignment horizontal="center" vertical="center"/>
      <protection hidden="1"/>
    </xf>
    <xf numFmtId="168" fontId="28" fillId="9" borderId="89" xfId="3" applyNumberFormat="1" applyFont="1" applyFill="1" applyBorder="1" applyAlignment="1" applyProtection="1">
      <alignment horizontal="center" vertical="center"/>
      <protection hidden="1"/>
    </xf>
    <xf numFmtId="168" fontId="28" fillId="9" borderId="90" xfId="3" applyNumberFormat="1" applyFont="1" applyFill="1" applyBorder="1" applyAlignment="1" applyProtection="1">
      <alignment horizontal="center" vertical="center"/>
      <protection hidden="1"/>
    </xf>
    <xf numFmtId="168" fontId="28" fillId="9" borderId="91" xfId="3" applyNumberFormat="1" applyFont="1" applyFill="1" applyBorder="1" applyAlignment="1" applyProtection="1">
      <alignment horizontal="center" vertical="center"/>
      <protection hidden="1"/>
    </xf>
    <xf numFmtId="0" fontId="29" fillId="5" borderId="59" xfId="3" applyFont="1" applyFill="1" applyBorder="1" applyAlignment="1" applyProtection="1">
      <alignment horizontal="center" vertical="center"/>
      <protection hidden="1"/>
    </xf>
    <xf numFmtId="0" fontId="29" fillId="5" borderId="57" xfId="3" applyFont="1" applyFill="1" applyBorder="1" applyAlignment="1" applyProtection="1">
      <alignment horizontal="center" vertical="center"/>
      <protection hidden="1"/>
    </xf>
    <xf numFmtId="0" fontId="29" fillId="5" borderId="56" xfId="3" applyFont="1" applyFill="1" applyBorder="1" applyAlignment="1" applyProtection="1">
      <alignment horizontal="center" vertical="center"/>
      <protection hidden="1"/>
    </xf>
    <xf numFmtId="0" fontId="29" fillId="5" borderId="83" xfId="3" applyFont="1" applyFill="1" applyBorder="1" applyAlignment="1" applyProtection="1">
      <alignment horizontal="center" vertical="center"/>
      <protection hidden="1"/>
    </xf>
    <xf numFmtId="0" fontId="29" fillId="5" borderId="84" xfId="3" applyFont="1" applyFill="1" applyBorder="1" applyAlignment="1" applyProtection="1">
      <alignment horizontal="center" vertical="center"/>
      <protection hidden="1"/>
    </xf>
    <xf numFmtId="0" fontId="29" fillId="5" borderId="85" xfId="3" applyFont="1" applyFill="1" applyBorder="1" applyAlignment="1" applyProtection="1">
      <alignment horizontal="center" vertical="center"/>
      <protection hidden="1"/>
    </xf>
    <xf numFmtId="0" fontId="29" fillId="5" borderId="58" xfId="3" applyFont="1" applyFill="1" applyBorder="1" applyAlignment="1" applyProtection="1">
      <alignment horizontal="center" vertical="center"/>
      <protection hidden="1"/>
    </xf>
    <xf numFmtId="0" fontId="29" fillId="5" borderId="95" xfId="3" applyFont="1" applyFill="1" applyBorder="1" applyAlignment="1" applyProtection="1">
      <alignment horizontal="center" vertical="center"/>
      <protection hidden="1"/>
    </xf>
    <xf numFmtId="0" fontId="32" fillId="5" borderId="68" xfId="3" applyFont="1" applyFill="1" applyBorder="1" applyAlignment="1" applyProtection="1">
      <alignment horizontal="center" vertical="center"/>
      <protection hidden="1"/>
    </xf>
    <xf numFmtId="0" fontId="32" fillId="5" borderId="42" xfId="3" applyFont="1" applyFill="1" applyBorder="1" applyAlignment="1" applyProtection="1">
      <alignment horizontal="center" vertical="center"/>
      <protection hidden="1"/>
    </xf>
    <xf numFmtId="0" fontId="32" fillId="5" borderId="41" xfId="3" applyFont="1" applyFill="1" applyBorder="1" applyAlignment="1" applyProtection="1">
      <alignment horizontal="center" vertical="center"/>
      <protection hidden="1"/>
    </xf>
    <xf numFmtId="0" fontId="33" fillId="13" borderId="69" xfId="3" applyFont="1" applyFill="1" applyBorder="1" applyAlignment="1" applyProtection="1">
      <alignment horizontal="left" vertical="top"/>
      <protection hidden="1"/>
    </xf>
    <xf numFmtId="0" fontId="33" fillId="13" borderId="69" xfId="3" applyFont="1" applyFill="1" applyBorder="1" applyAlignment="1" applyProtection="1">
      <alignment horizontal="left" vertical="center"/>
      <protection hidden="1"/>
    </xf>
    <xf numFmtId="0" fontId="33" fillId="13" borderId="96" xfId="3" applyFont="1" applyFill="1" applyBorder="1" applyAlignment="1" applyProtection="1">
      <alignment horizontal="center" vertical="center"/>
      <protection hidden="1"/>
    </xf>
    <xf numFmtId="0" fontId="33" fillId="13" borderId="97" xfId="3" applyFont="1" applyFill="1" applyBorder="1" applyAlignment="1" applyProtection="1">
      <alignment horizontal="center" vertical="center"/>
      <protection hidden="1"/>
    </xf>
    <xf numFmtId="0" fontId="23" fillId="5" borderId="73" xfId="3" applyFont="1" applyFill="1" applyBorder="1" applyAlignment="1" applyProtection="1">
      <alignment horizontal="center" vertical="center"/>
      <protection locked="0"/>
    </xf>
    <xf numFmtId="0" fontId="23" fillId="5" borderId="72" xfId="3" applyFont="1" applyFill="1" applyBorder="1" applyAlignment="1" applyProtection="1">
      <alignment horizontal="center" vertical="center"/>
      <protection locked="0"/>
    </xf>
    <xf numFmtId="0" fontId="23" fillId="5" borderId="74" xfId="3" applyFont="1" applyFill="1" applyBorder="1" applyAlignment="1" applyProtection="1">
      <alignment horizontal="center" vertical="center"/>
      <protection locked="0"/>
    </xf>
    <xf numFmtId="0" fontId="23" fillId="5" borderId="71" xfId="3" applyFont="1" applyFill="1" applyBorder="1" applyAlignment="1" applyProtection="1">
      <alignment horizontal="center" vertical="center"/>
      <protection locked="0"/>
    </xf>
    <xf numFmtId="0" fontId="23" fillId="5" borderId="55" xfId="3" applyFont="1" applyFill="1" applyBorder="1" applyAlignment="1" applyProtection="1">
      <alignment horizontal="center" vertical="center"/>
      <protection locked="0"/>
    </xf>
    <xf numFmtId="0" fontId="23" fillId="5" borderId="63" xfId="3" applyFont="1" applyFill="1" applyBorder="1" applyAlignment="1" applyProtection="1">
      <alignment horizontal="center" vertical="center"/>
      <protection locked="0"/>
    </xf>
    <xf numFmtId="0" fontId="23" fillId="5" borderId="75" xfId="3" applyFont="1" applyFill="1" applyBorder="1" applyAlignment="1" applyProtection="1">
      <alignment horizontal="center" vertical="center"/>
      <protection locked="0"/>
    </xf>
    <xf numFmtId="0" fontId="33" fillId="0" borderId="76" xfId="3" applyFont="1" applyBorder="1" applyAlignment="1" applyProtection="1">
      <alignment horizontal="center" vertical="center"/>
      <protection locked="0"/>
    </xf>
    <xf numFmtId="0" fontId="40" fillId="0" borderId="0" xfId="3" applyFont="1" applyAlignment="1" applyProtection="1">
      <alignment horizontal="center" vertical="center" textRotation="90"/>
      <protection hidden="1"/>
    </xf>
    <xf numFmtId="0" fontId="45" fillId="3" borderId="0" xfId="3" applyFont="1" applyFill="1" applyAlignment="1">
      <alignment horizontal="center" vertical="center"/>
    </xf>
    <xf numFmtId="0" fontId="9" fillId="9" borderId="0" xfId="2" applyFill="1" applyAlignment="1">
      <alignment horizontal="center"/>
    </xf>
    <xf numFmtId="0" fontId="82" fillId="0" borderId="128" xfId="12" applyFont="1" applyBorder="1" applyAlignment="1">
      <alignment horizontal="center" vertical="center"/>
    </xf>
    <xf numFmtId="0" fontId="82" fillId="0" borderId="129" xfId="12" applyFont="1" applyBorder="1" applyAlignment="1">
      <alignment horizontal="center" vertical="center"/>
    </xf>
    <xf numFmtId="0" fontId="82" fillId="0" borderId="130" xfId="12" applyFont="1" applyBorder="1" applyAlignment="1">
      <alignment horizontal="center" vertical="center"/>
    </xf>
    <xf numFmtId="0" fontId="82" fillId="0" borderId="131" xfId="12" applyFont="1" applyBorder="1" applyAlignment="1">
      <alignment horizontal="center" vertical="center"/>
    </xf>
    <xf numFmtId="0" fontId="82" fillId="0" borderId="132" xfId="12" applyFont="1" applyBorder="1" applyAlignment="1">
      <alignment horizontal="center" vertical="center"/>
    </xf>
    <xf numFmtId="0" fontId="82" fillId="0" borderId="1" xfId="12" applyFont="1" applyBorder="1" applyAlignment="1">
      <alignment horizontal="center" vertical="center"/>
    </xf>
    <xf numFmtId="0" fontId="82" fillId="0" borderId="133" xfId="12" applyFont="1" applyBorder="1" applyAlignment="1">
      <alignment horizontal="center" vertical="center"/>
    </xf>
    <xf numFmtId="0" fontId="82" fillId="0" borderId="134" xfId="12" applyFont="1" applyBorder="1" applyAlignment="1">
      <alignment horizontal="center" vertical="center"/>
    </xf>
    <xf numFmtId="0" fontId="82" fillId="0" borderId="135" xfId="12" applyFont="1" applyBorder="1" applyAlignment="1">
      <alignment horizontal="center" vertical="center"/>
    </xf>
    <xf numFmtId="0" fontId="82" fillId="0" borderId="136" xfId="12" applyFont="1" applyBorder="1" applyAlignment="1">
      <alignment horizontal="center" vertical="center"/>
    </xf>
    <xf numFmtId="164" fontId="19" fillId="0" borderId="128" xfId="0" applyNumberFormat="1" applyFont="1" applyBorder="1" applyAlignment="1">
      <alignment horizontal="center" vertical="center"/>
    </xf>
    <xf numFmtId="164" fontId="19" fillId="0" borderId="129" xfId="0" applyNumberFormat="1" applyFont="1" applyBorder="1" applyAlignment="1">
      <alignment horizontal="center" vertical="center"/>
    </xf>
    <xf numFmtId="164" fontId="19" fillId="0" borderId="132" xfId="0" applyNumberFormat="1" applyFont="1" applyBorder="1" applyAlignment="1">
      <alignment horizontal="center" vertical="center"/>
    </xf>
    <xf numFmtId="0" fontId="19" fillId="0" borderId="137" xfId="12" applyFont="1" applyBorder="1" applyAlignment="1">
      <alignment horizontal="left" vertical="center"/>
    </xf>
    <xf numFmtId="0" fontId="9" fillId="0" borderId="140" xfId="12" applyFont="1" applyBorder="1"/>
    <xf numFmtId="0" fontId="9" fillId="0" borderId="139" xfId="12" applyFont="1" applyBorder="1"/>
    <xf numFmtId="2" fontId="19" fillId="0" borderId="128" xfId="0" applyNumberFormat="1" applyFont="1" applyBorder="1" applyAlignment="1">
      <alignment horizontal="center" vertical="center"/>
    </xf>
    <xf numFmtId="2" fontId="19" fillId="0" borderId="129" xfId="0" applyNumberFormat="1" applyFont="1" applyBorder="1" applyAlignment="1">
      <alignment horizontal="center" vertical="center"/>
    </xf>
    <xf numFmtId="2" fontId="19" fillId="0" borderId="132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21" fontId="2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6" fillId="3" borderId="25" xfId="2" applyFont="1" applyFill="1" applyBorder="1" applyAlignment="1" applyProtection="1">
      <alignment horizontal="center" vertical="center" wrapText="1"/>
      <protection locked="0"/>
    </xf>
    <xf numFmtId="0" fontId="56" fillId="3" borderId="107" xfId="2" applyFont="1" applyFill="1" applyBorder="1" applyAlignment="1" applyProtection="1">
      <alignment horizontal="center" vertical="center" wrapText="1"/>
      <protection locked="0"/>
    </xf>
    <xf numFmtId="0" fontId="56" fillId="3" borderId="108" xfId="2" applyFont="1" applyFill="1" applyBorder="1" applyAlignment="1" applyProtection="1">
      <alignment horizontal="center" vertical="center" wrapText="1"/>
      <protection locked="0"/>
    </xf>
    <xf numFmtId="0" fontId="56" fillId="3" borderId="25" xfId="2" applyFont="1" applyFill="1" applyBorder="1" applyAlignment="1" applyProtection="1">
      <alignment horizontal="center" vertical="center"/>
      <protection locked="0"/>
    </xf>
    <xf numFmtId="0" fontId="56" fillId="3" borderId="107" xfId="2" applyFont="1" applyFill="1" applyBorder="1" applyAlignment="1" applyProtection="1">
      <alignment horizontal="center" vertical="center"/>
      <protection locked="0"/>
    </xf>
    <xf numFmtId="0" fontId="56" fillId="3" borderId="108" xfId="2" applyFont="1" applyFill="1" applyBorder="1" applyAlignment="1" applyProtection="1">
      <alignment horizontal="center" vertical="center"/>
      <protection locked="0"/>
    </xf>
    <xf numFmtId="0" fontId="10" fillId="3" borderId="1" xfId="2" applyFont="1" applyFill="1" applyBorder="1" applyAlignment="1">
      <alignment horizontal="center" vertical="center"/>
    </xf>
  </cellXfs>
  <cellStyles count="13">
    <cellStyle name="Normal" xfId="0" builtinId="0"/>
    <cellStyle name="Normal 2" xfId="2" xr:uid="{499B6951-3355-1B4F-B369-3A61F2D147CD}"/>
    <cellStyle name="Normal 2 2" xfId="10" xr:uid="{7B7535DB-B29E-C442-9EAB-D9215B21817D}"/>
    <cellStyle name="Normal 3" xfId="3" xr:uid="{C9E72669-73AF-F849-86DB-6DC3295275B3}"/>
    <cellStyle name="Normal 4" xfId="5" xr:uid="{A6696451-42CD-A044-A49B-E88DABE59A6A}"/>
    <cellStyle name="Normal 5" xfId="8" xr:uid="{CAEEE8E2-CAB8-B244-A799-22922DBD565A}"/>
    <cellStyle name="Normal 6" xfId="9" xr:uid="{2DC549A9-554C-6042-8689-63F9EAD8C4C9}"/>
    <cellStyle name="Normal 6 2" xfId="12" xr:uid="{28FC970F-4CD1-FE4B-BEED-92CB21B4D11C}"/>
    <cellStyle name="Porcentagem" xfId="1" builtinId="5"/>
    <cellStyle name="Porcentagem 2" xfId="4" xr:uid="{01B2C5EC-4746-9F4E-A621-452EF73E9CB5}"/>
    <cellStyle name="Porcentagem 2 2" xfId="6" xr:uid="{15F906BB-9275-B84D-9A7D-E7B8459FCAEF}"/>
    <cellStyle name="Porcentagem 3" xfId="7" xr:uid="{73495774-B0F5-E348-B453-81C8BBEE787C}"/>
    <cellStyle name="Vírgula" xfId="11" builtinId="3"/>
  </cellStyles>
  <dxfs count="21937"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0" tint="-0.249977111117893"/>
      </font>
      <fill>
        <patternFill patternType="solid">
          <fgColor indexed="64"/>
          <bgColor theme="0" tint="-0.249977111117893"/>
        </patternFill>
      </fill>
    </dxf>
    <dxf>
      <font>
        <color theme="5" tint="0.79998168889431442"/>
      </font>
      <fill>
        <patternFill patternType="solid">
          <fgColor indexed="64"/>
          <bgColor theme="5" tint="0.79998168889431442"/>
        </patternFill>
      </fill>
    </dxf>
    <dxf>
      <font>
        <color theme="5" tint="0.3999755851924192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0" tint="-4.9989318521683403E-2"/>
        </patternFill>
      </fill>
    </dxf>
    <dxf>
      <font>
        <color theme="0" tint="-4.9989318521683403E-2"/>
      </font>
      <fill>
        <patternFill patternType="solid">
          <fgColor indexed="64"/>
          <bgColor theme="0" tint="-4.9989318521683403E-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5" tint="0.79998168889431442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 tint="-0.499984740745262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 tint="-0.499984740745262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 tint="-0.499984740745262"/>
        </patternFill>
      </fill>
    </dxf>
  </dxfs>
  <tableStyles count="0" defaultTableStyle="TableStyleMedium2" defaultPivotStyle="PivotStyleLight16"/>
  <colors>
    <mruColors>
      <color rgb="FF286BA7"/>
      <color rgb="FF44536A"/>
      <color rgb="FF0023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95641159507764E-2"/>
          <c:y val="6.4516129032257993E-2"/>
          <c:w val="0.88852169177142504"/>
          <c:h val="0.716703073406147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Macrociclo!$B$40</c:f>
              <c:strCache>
                <c:ptCount val="1"/>
                <c:pt idx="0">
                  <c:v>Volume (Reps)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val>
            <c:numRef>
              <c:f>Macrociclo!$C$40:$Z$40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D6-5849-9BEA-D909B7701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6897920"/>
        <c:axId val="-2097389616"/>
      </c:barChart>
      <c:lineChart>
        <c:grouping val="standard"/>
        <c:varyColors val="0"/>
        <c:ser>
          <c:idx val="1"/>
          <c:order val="1"/>
          <c:tx>
            <c:strRef>
              <c:f>Macrociclo!$B$41</c:f>
              <c:strCache>
                <c:ptCount val="1"/>
                <c:pt idx="0">
                  <c:v>Intensidade de carga (%)</c:v>
                </c:pt>
              </c:strCache>
            </c:strRef>
          </c:tx>
          <c:spPr>
            <a:ln w="31750">
              <a:solidFill>
                <a:srgbClr val="00B0F0"/>
              </a:solidFill>
            </a:ln>
          </c:spPr>
          <c:marker>
            <c:symbol val="circle"/>
            <c:size val="8"/>
            <c:spPr>
              <a:solidFill>
                <a:srgbClr val="00B0F0"/>
              </a:solidFill>
              <a:ln>
                <a:noFill/>
              </a:ln>
            </c:spPr>
          </c:marker>
          <c:val>
            <c:numRef>
              <c:f>Macrociclo!$C$41:$Z$41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94D-7C47-B1F4-9B343DA48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554479"/>
        <c:axId val="575007167"/>
      </c:lineChart>
      <c:catAx>
        <c:axId val="-209689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7389616"/>
        <c:crosses val="autoZero"/>
        <c:auto val="1"/>
        <c:lblAlgn val="ctr"/>
        <c:lblOffset val="100"/>
        <c:noMultiLvlLbl val="0"/>
      </c:catAx>
      <c:valAx>
        <c:axId val="-2097389616"/>
        <c:scaling>
          <c:orientation val="minMax"/>
          <c:max val="1400"/>
          <c:min val="2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Repetições</a:t>
                </a:r>
              </a:p>
            </c:rich>
          </c:tx>
          <c:layout>
            <c:manualLayout>
              <c:xMode val="edge"/>
              <c:yMode val="edge"/>
              <c:x val="3.1388216250612902E-2"/>
              <c:y val="0.1110126153585640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6897920"/>
        <c:crosses val="autoZero"/>
        <c:crossBetween val="between"/>
        <c:majorUnit val="200"/>
      </c:valAx>
      <c:valAx>
        <c:axId val="575007167"/>
        <c:scaling>
          <c:orientation val="minMax"/>
          <c:max val="100"/>
          <c:min val="50"/>
        </c:scaling>
        <c:delete val="0"/>
        <c:axPos val="r"/>
        <c:title>
          <c:tx>
            <c:rich>
              <a:bodyPr/>
              <a:lstStyle/>
              <a:p>
                <a:pPr>
                  <a:defRPr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pt-BR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% 1-RM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ln w="25400">
            <a:solidFill>
              <a:schemeClr val="bg1"/>
            </a:solidFill>
          </a:ln>
        </c:spPr>
        <c:txPr>
          <a:bodyPr/>
          <a:lstStyle/>
          <a:p>
            <a:pPr>
              <a:defRPr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pt-BR"/>
          </a:p>
        </c:txPr>
        <c:crossAx val="575554479"/>
        <c:crosses val="max"/>
        <c:crossBetween val="between"/>
        <c:majorUnit val="10"/>
      </c:valAx>
      <c:catAx>
        <c:axId val="575554479"/>
        <c:scaling>
          <c:orientation val="minMax"/>
        </c:scaling>
        <c:delete val="1"/>
        <c:axPos val="b"/>
        <c:majorTickMark val="out"/>
        <c:minorTickMark val="none"/>
        <c:tickLblPos val="nextTo"/>
        <c:crossAx val="575007167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49809994704609E-2"/>
          <c:y val="6.4516129032257993E-2"/>
          <c:w val="0.9049565716674004"/>
          <c:h val="0.71670307340614703"/>
        </c:manualLayout>
      </c:layout>
      <c:barChart>
        <c:barDir val="col"/>
        <c:grouping val="clustered"/>
        <c:varyColors val="0"/>
        <c:ser>
          <c:idx val="0"/>
          <c:order val="0"/>
          <c:tx>
            <c:v>Volume (contatos)</c:v>
          </c:tx>
          <c:spPr>
            <a:solidFill>
              <a:srgbClr val="FF0000"/>
            </a:solidFill>
          </c:spPr>
          <c:invertIfNegative val="0"/>
          <c:val>
            <c:numRef>
              <c:f>Macrociclo!$C$54:$Z$54</c:f>
              <c:numCache>
                <c:formatCode>0</c:formatCode>
                <c:ptCount val="2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C-2642-909D-638422C32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6897920"/>
        <c:axId val="-2097389616"/>
      </c:barChart>
      <c:catAx>
        <c:axId val="-209689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7389616"/>
        <c:crosses val="autoZero"/>
        <c:auto val="1"/>
        <c:lblAlgn val="ctr"/>
        <c:lblOffset val="100"/>
        <c:noMultiLvlLbl val="0"/>
      </c:catAx>
      <c:valAx>
        <c:axId val="-2097389616"/>
        <c:scaling>
          <c:orientation val="minMax"/>
          <c:max val="300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6897920"/>
        <c:crosses val="autoZero"/>
        <c:crossBetween val="between"/>
        <c:majorUnit val="50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086808533709531E-2"/>
          <c:y val="6.4516129032257993E-2"/>
          <c:w val="0.88442727498779072"/>
          <c:h val="0.716703073406147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Macrociclo!$B$50</c:f>
              <c:strCache>
                <c:ptCount val="1"/>
                <c:pt idx="0">
                  <c:v>Volume (min)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Macrociclo!$C$50:$Z$50</c:f>
              <c:numCache>
                <c:formatCode>0.00</c:formatCode>
                <c:ptCount val="24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General">
                  <c:v>0</c:v>
                </c:pt>
                <c:pt idx="7">
                  <c:v>0</c:v>
                </c:pt>
                <c:pt idx="8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B-7048-94A2-2FE77E27E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6897920"/>
        <c:axId val="-2097389616"/>
      </c:barChart>
      <c:lineChart>
        <c:grouping val="standard"/>
        <c:varyColors val="0"/>
        <c:ser>
          <c:idx val="1"/>
          <c:order val="1"/>
          <c:tx>
            <c:strRef>
              <c:f>Macrociclo!$B$51</c:f>
              <c:strCache>
                <c:ptCount val="1"/>
                <c:pt idx="0">
                  <c:v>Volume (km)</c:v>
                </c:pt>
              </c:strCache>
            </c:strRef>
          </c:tx>
          <c:spPr>
            <a:ln w="38100">
              <a:solidFill>
                <a:srgbClr val="286BA7"/>
              </a:solidFill>
            </a:ln>
          </c:spPr>
          <c:marker>
            <c:symbol val="circle"/>
            <c:size val="9"/>
            <c:spPr>
              <a:solidFill>
                <a:srgbClr val="286BA7"/>
              </a:solidFill>
              <a:ln>
                <a:noFill/>
              </a:ln>
            </c:spPr>
          </c:marker>
          <c:val>
            <c:numRef>
              <c:f>Macrociclo!$C$51:$Z$51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4C9-5B4A-97E8-C5849079B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648208"/>
        <c:axId val="1175055616"/>
      </c:lineChart>
      <c:catAx>
        <c:axId val="-209689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7389616"/>
        <c:crosses val="autoZero"/>
        <c:auto val="1"/>
        <c:lblAlgn val="ctr"/>
        <c:lblOffset val="100"/>
        <c:noMultiLvlLbl val="0"/>
      </c:catAx>
      <c:valAx>
        <c:axId val="-2097389616"/>
        <c:scaling>
          <c:orientation val="minMax"/>
          <c:max val="140"/>
          <c:min val="2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Volume (min)</a:t>
                </a:r>
              </a:p>
            </c:rich>
          </c:tx>
          <c:layout>
            <c:manualLayout>
              <c:xMode val="edge"/>
              <c:yMode val="edge"/>
              <c:x val="3.8982383333844774E-2"/>
              <c:y val="7.9717322834645665E-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6897920"/>
        <c:crosses val="autoZero"/>
        <c:crossBetween val="between"/>
        <c:majorUnit val="20"/>
      </c:valAx>
      <c:valAx>
        <c:axId val="1175055616"/>
        <c:scaling>
          <c:orientation val="minMax"/>
          <c:max val="38"/>
          <c:min val="14"/>
        </c:scaling>
        <c:delete val="0"/>
        <c:axPos val="r"/>
        <c:title>
          <c:tx>
            <c:rich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pt-BR">
                    <a:solidFill>
                      <a:schemeClr val="bg1"/>
                    </a:solidFill>
                  </a:rPr>
                  <a:t>Volume (km)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540648208"/>
        <c:crosses val="max"/>
        <c:crossBetween val="between"/>
        <c:majorUnit val="4"/>
      </c:valAx>
      <c:catAx>
        <c:axId val="154064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75055616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49809994704609E-2"/>
          <c:y val="6.4516129032257993E-2"/>
          <c:w val="0.9049565716674004"/>
          <c:h val="0.74990945586802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Macrociclo!$B$24</c:f>
              <c:strCache>
                <c:ptCount val="1"/>
                <c:pt idx="0">
                  <c:v>Volume do Microciclo (horas)</c:v>
                </c:pt>
              </c:strCache>
            </c:strRef>
          </c:tx>
          <c:spPr>
            <a:gradFill flip="none" rotWithShape="1">
              <a:gsLst>
                <a:gs pos="0">
                  <a:schemeClr val="accent3">
                    <a:lumMod val="40000"/>
                    <a:lumOff val="60000"/>
                  </a:schemeClr>
                </a:gs>
                <a:gs pos="46000">
                  <a:schemeClr val="accent3">
                    <a:lumMod val="95000"/>
                    <a:lumOff val="5000"/>
                  </a:schemeClr>
                </a:gs>
                <a:gs pos="100000">
                  <a:schemeClr val="accent3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</c:spPr>
          <c:invertIfNegative val="0"/>
          <c:val>
            <c:numRef>
              <c:f>Macrociclo!$C$24:$Z$24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034D-8EE7-E57E2A8D6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6897920"/>
        <c:axId val="-2097389616"/>
      </c:barChart>
      <c:catAx>
        <c:axId val="-209689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7389616"/>
        <c:crosses val="autoZero"/>
        <c:auto val="1"/>
        <c:lblAlgn val="ctr"/>
        <c:lblOffset val="100"/>
        <c:noMultiLvlLbl val="0"/>
      </c:catAx>
      <c:valAx>
        <c:axId val="-2097389616"/>
        <c:scaling>
          <c:orientation val="minMax"/>
          <c:max val="6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Volume (h)</a:t>
                </a:r>
              </a:p>
            </c:rich>
          </c:tx>
          <c:layout>
            <c:manualLayout>
              <c:xMode val="edge"/>
              <c:yMode val="edge"/>
              <c:x val="4.9163460249320022E-2"/>
              <c:y val="0.18716146150252977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6897920"/>
        <c:crosses val="autoZero"/>
        <c:crossBetween val="between"/>
        <c:majorUnit val="2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195641159507764E-2"/>
          <c:y val="6.4516129032257993E-2"/>
          <c:w val="0.88852169177142504"/>
          <c:h val="0.7167030734061470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Macrociclo!$B$43</c:f>
              <c:strCache>
                <c:ptCount val="1"/>
                <c:pt idx="0">
                  <c:v>Hipertrofia</c:v>
                </c:pt>
              </c:strCache>
            </c:strRef>
          </c:tx>
          <c:invertIfNegative val="0"/>
          <c:val>
            <c:numRef>
              <c:f>Macrociclo!$C$43:$Z$43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3-584E-8F98-7CA2792323F8}"/>
            </c:ext>
          </c:extLst>
        </c:ser>
        <c:ser>
          <c:idx val="1"/>
          <c:order val="1"/>
          <c:tx>
            <c:strRef>
              <c:f>Macrociclo!$B$44</c:f>
              <c:strCache>
                <c:ptCount val="1"/>
                <c:pt idx="0">
                  <c:v>Força</c:v>
                </c:pt>
              </c:strCache>
            </c:strRef>
          </c:tx>
          <c:invertIfNegative val="0"/>
          <c:val>
            <c:numRef>
              <c:f>Macrociclo!$C$44:$Z$44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C3-584E-8F98-7CA2792323F8}"/>
            </c:ext>
          </c:extLst>
        </c:ser>
        <c:ser>
          <c:idx val="2"/>
          <c:order val="2"/>
          <c:tx>
            <c:strRef>
              <c:f>Macrociclo!$B$45</c:f>
              <c:strCache>
                <c:ptCount val="1"/>
                <c:pt idx="0">
                  <c:v>Potência (F)</c:v>
                </c:pt>
              </c:strCache>
            </c:strRef>
          </c:tx>
          <c:invertIfNegative val="0"/>
          <c:val>
            <c:numRef>
              <c:f>Macrociclo!$C$45:$Z$45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C3-584E-8F98-7CA2792323F8}"/>
            </c:ext>
          </c:extLst>
        </c:ser>
        <c:ser>
          <c:idx val="3"/>
          <c:order val="3"/>
          <c:tx>
            <c:strRef>
              <c:f>Macrociclo!$B$46</c:f>
              <c:strCache>
                <c:ptCount val="1"/>
                <c:pt idx="0">
                  <c:v>Potência (V)</c:v>
                </c:pt>
              </c:strCache>
            </c:strRef>
          </c:tx>
          <c:invertIfNegative val="0"/>
          <c:val>
            <c:numRef>
              <c:f>Macrociclo!$C$46:$Z$46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C3-584E-8F98-7CA2792323F8}"/>
            </c:ext>
          </c:extLst>
        </c:ser>
        <c:ser>
          <c:idx val="4"/>
          <c:order val="4"/>
          <c:tx>
            <c:strRef>
              <c:f>Macrociclo!$B$47</c:f>
              <c:strCache>
                <c:ptCount val="1"/>
                <c:pt idx="0">
                  <c:v>Resistência de força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</c:spPr>
          <c:invertIfNegative val="0"/>
          <c:val>
            <c:numRef>
              <c:f>Macrociclo!$C$47:$Z$47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C3-584E-8F98-7CA279232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96897920"/>
        <c:axId val="-2097389616"/>
      </c:barChart>
      <c:catAx>
        <c:axId val="-209689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7389616"/>
        <c:crosses val="autoZero"/>
        <c:auto val="1"/>
        <c:lblAlgn val="ctr"/>
        <c:lblOffset val="100"/>
        <c:noMultiLvlLbl val="0"/>
      </c:catAx>
      <c:valAx>
        <c:axId val="-2097389616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Repetições</a:t>
                </a:r>
              </a:p>
            </c:rich>
          </c:tx>
          <c:layout>
            <c:manualLayout>
              <c:xMode val="edge"/>
              <c:yMode val="edge"/>
              <c:x val="2.2549848658336827E-2"/>
              <c:y val="0.16269045668914181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pt-BR"/>
          </a:p>
        </c:txPr>
        <c:crossAx val="-2096897920"/>
        <c:crosses val="autoZero"/>
        <c:crossBetween val="between"/>
        <c:majorUnit val="0.2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31-3645-9BB3-88782FAF6AE9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31-3645-9BB3-88782FAF6AE9}"/>
              </c:ext>
            </c:extLst>
          </c:dPt>
          <c:dPt>
            <c:idx val="2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31-3645-9BB3-88782FAF6A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BASE!$AJ$23:$AJ$25</c:f>
              <c:strCache>
                <c:ptCount val="3"/>
                <c:pt idx="0">
                  <c:v>Zona 1</c:v>
                </c:pt>
                <c:pt idx="1">
                  <c:v>Zona 2</c:v>
                </c:pt>
                <c:pt idx="2">
                  <c:v>Zona 3</c:v>
                </c:pt>
              </c:strCache>
            </c:strRef>
          </c:cat>
          <c:val>
            <c:numRef>
              <c:f>BASE!$AK$23:$AK$25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31-3645-9BB3-88782FAF6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tiff"/><Relationship Id="rId2" Type="http://schemas.openxmlformats.org/officeDocument/2006/relationships/image" Target="../media/image3.png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6</xdr:col>
      <xdr:colOff>164345</xdr:colOff>
      <xdr:row>87</xdr:row>
      <xdr:rowOff>135014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42F3387-B750-A098-C660-DE5E5D862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150" t="22800" r="13975" b="26934"/>
        <a:stretch/>
      </xdr:blipFill>
      <xdr:spPr>
        <a:xfrm>
          <a:off x="825500" y="13160375"/>
          <a:ext cx="9514720" cy="50880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1540494</xdr:colOff>
      <xdr:row>41</xdr:row>
      <xdr:rowOff>101322</xdr:rowOff>
    </xdr:from>
    <xdr:to>
      <xdr:col>26</xdr:col>
      <xdr:colOff>519546</xdr:colOff>
      <xdr:row>41</xdr:row>
      <xdr:rowOff>1282422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BD28D47-5DDF-B040-9FBD-C27AEE7FC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1524001</xdr:colOff>
      <xdr:row>54</xdr:row>
      <xdr:rowOff>80815</xdr:rowOff>
    </xdr:from>
    <xdr:to>
      <xdr:col>26</xdr:col>
      <xdr:colOff>42335</xdr:colOff>
      <xdr:row>54</xdr:row>
      <xdr:rowOff>1812636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4EF554-8F8A-0548-B935-AA0BA2B0D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1614713</xdr:colOff>
      <xdr:row>51</xdr:row>
      <xdr:rowOff>80821</xdr:rowOff>
    </xdr:from>
    <xdr:to>
      <xdr:col>27</xdr:col>
      <xdr:colOff>108856</xdr:colOff>
      <xdr:row>51</xdr:row>
      <xdr:rowOff>1350821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152F13BB-3C35-6D49-A638-FAB457524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1496786</xdr:colOff>
      <xdr:row>25</xdr:row>
      <xdr:rowOff>36286</xdr:rowOff>
    </xdr:from>
    <xdr:to>
      <xdr:col>26</xdr:col>
      <xdr:colOff>15120</xdr:colOff>
      <xdr:row>26</xdr:row>
      <xdr:rowOff>11545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DAAF1F36-2DD6-7B4B-A734-72554EB83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1512454</xdr:colOff>
      <xdr:row>47</xdr:row>
      <xdr:rowOff>138545</xdr:rowOff>
    </xdr:from>
    <xdr:to>
      <xdr:col>26</xdr:col>
      <xdr:colOff>491506</xdr:colOff>
      <xdr:row>48</xdr:row>
      <xdr:rowOff>80818</xdr:rowOff>
    </xdr:to>
    <xdr:graphicFrame macro="">
      <xdr:nvGraphicFramePr>
        <xdr:cNvPr id="8" name="Chart 2">
          <a:extLst>
            <a:ext uri="{FF2B5EF4-FFF2-40B4-BE49-F238E27FC236}">
              <a16:creationId xmlns:a16="http://schemas.microsoft.com/office/drawing/2014/main" id="{87BE54EA-A6BD-E146-A899-7C1EC9AE2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92364</xdr:colOff>
      <xdr:row>47</xdr:row>
      <xdr:rowOff>1697182</xdr:rowOff>
    </xdr:from>
    <xdr:to>
      <xdr:col>32</xdr:col>
      <xdr:colOff>46182</xdr:colOff>
      <xdr:row>53</xdr:row>
      <xdr:rowOff>203200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4E38B84-A057-2847-960F-677A0AAAF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9</xdr:row>
      <xdr:rowOff>63500</xdr:rowOff>
    </xdr:from>
    <xdr:to>
      <xdr:col>22</xdr:col>
      <xdr:colOff>355600</xdr:colOff>
      <xdr:row>37</xdr:row>
      <xdr:rowOff>127000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997B94E1-E80E-B049-9E48-0F61085B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05500" y="1701800"/>
          <a:ext cx="5308600" cy="468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25086</xdr:colOff>
      <xdr:row>6</xdr:row>
      <xdr:rowOff>245690</xdr:rowOff>
    </xdr:from>
    <xdr:to>
      <xdr:col>6</xdr:col>
      <xdr:colOff>446782</xdr:colOff>
      <xdr:row>60</xdr:row>
      <xdr:rowOff>47036</xdr:rowOff>
    </xdr:to>
    <xdr:pic>
      <xdr:nvPicPr>
        <xdr:cNvPr id="6" name="Imagem 5" descr="Escala de Borg em português - Ciência do Exercício">
          <a:extLst>
            <a:ext uri="{FF2B5EF4-FFF2-40B4-BE49-F238E27FC236}">
              <a16:creationId xmlns:a16="http://schemas.microsoft.com/office/drawing/2014/main" id="{F896E38D-11AA-344F-9C47-DAADA9616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074" y="1750875"/>
          <a:ext cx="4576634" cy="925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721235</xdr:colOff>
      <xdr:row>8</xdr:row>
      <xdr:rowOff>31359</xdr:rowOff>
    </xdr:from>
    <xdr:to>
      <xdr:col>33</xdr:col>
      <xdr:colOff>317197</xdr:colOff>
      <xdr:row>47</xdr:row>
      <xdr:rowOff>156791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87F433C-D163-DEE4-D450-53DD91268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33951" y="1630618"/>
          <a:ext cx="7905839" cy="6851728"/>
        </a:xfrm>
        <a:prstGeom prst="rect">
          <a:avLst/>
        </a:prstGeom>
      </xdr:spPr>
    </xdr:pic>
    <xdr:clientData/>
  </xdr:twoCellAnchor>
  <xdr:twoCellAnchor editAs="oneCell">
    <xdr:from>
      <xdr:col>8</xdr:col>
      <xdr:colOff>689876</xdr:colOff>
      <xdr:row>3</xdr:row>
      <xdr:rowOff>125431</xdr:rowOff>
    </xdr:from>
    <xdr:to>
      <xdr:col>15</xdr:col>
      <xdr:colOff>449318</xdr:colOff>
      <xdr:row>48</xdr:row>
      <xdr:rowOff>156789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0045E24-8543-1F46-B8C4-F964FC014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37777" y="705554"/>
          <a:ext cx="5576356" cy="83412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uglas/Documents/DOUGLAS/Aulas/Treinamento%20Esportivo/Materiais%20-%20Desempenho/Controle%20-%20Sal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uglas/Dropbox/Weightlifting/MODELO%20B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uglas/Dropbox/Weightlifting/Controle%20-%20Periodizac&#807;a&#771;o%20-%20modelo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 - SJ"/>
      <sheetName val="Análise - CMJ"/>
      <sheetName val="Análise - DJ"/>
      <sheetName val="Análise - Loaded CMJ"/>
      <sheetName val="Curva Força-Velocidade"/>
      <sheetName val="Desempenho"/>
    </sheetNames>
    <sheetDataSet>
      <sheetData sheetId="0">
        <row r="4">
          <cell r="D4" t="str">
            <v>Teste 1</v>
          </cell>
          <cell r="E4" t="str">
            <v>Teste 2</v>
          </cell>
          <cell r="F4" t="str">
            <v>Teste 3</v>
          </cell>
          <cell r="G4" t="str">
            <v>Teste 4</v>
          </cell>
          <cell r="H4" t="str">
            <v>Teste 5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heus"/>
      <sheetName val="Catarina"/>
      <sheetName val="Anotações"/>
      <sheetName val="Macrociclo (3)"/>
      <sheetName val="Modelo USSR"/>
      <sheetName val="Microciclos - Força"/>
      <sheetName val="Microciclos"/>
      <sheetName val="Microciclos -  Pliometria"/>
      <sheetName val="Controle - mesociclo"/>
      <sheetName val="Monitoramento"/>
      <sheetName val="Brutos"/>
    </sheetNames>
    <sheetDataSet>
      <sheetData sheetId="0" refreshError="1"/>
      <sheetData sheetId="1" refreshError="1"/>
      <sheetData sheetId="2" refreshError="1"/>
      <sheetData sheetId="3">
        <row r="15">
          <cell r="B15" t="str">
            <v>Volume do Microciclo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leta"/>
      <sheetName val="Macrociclo - V1"/>
      <sheetName val="Modelo USSR"/>
      <sheetName val="Macrociclo"/>
      <sheetName val="Microciclos - Força"/>
      <sheetName val="Monitoramento"/>
      <sheetName val="Microciclos"/>
      <sheetName val="Microciclos -  Pliometria"/>
      <sheetName val="Controle - mesociclo (2)"/>
      <sheetName val="Controle - mesociclo"/>
      <sheetName val="Brut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3">
          <cell r="H83" t="str">
            <v/>
          </cell>
        </row>
      </sheetData>
      <sheetData sheetId="5">
        <row r="12">
          <cell r="B12" t="str">
            <v>TQR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7">
          <cell r="Q7" t="str">
            <v>SJ</v>
          </cell>
        </row>
        <row r="8">
          <cell r="Q8" t="str">
            <v>Loaded CMJ</v>
          </cell>
        </row>
        <row r="9">
          <cell r="Q9" t="str">
            <v>CMJ</v>
          </cell>
        </row>
        <row r="11">
          <cell r="Q11" t="str">
            <v>Jump Squat</v>
          </cell>
        </row>
        <row r="12">
          <cell r="Q12" t="str">
            <v>Loaded SJ</v>
          </cell>
        </row>
      </sheetData>
    </sheetDataSet>
  </externalBook>
</externalLink>
</file>

<file path=xl/theme/theme1.xml><?xml version="1.0" encoding="utf-8"?>
<a:theme xmlns:a="http://schemas.openxmlformats.org/drawingml/2006/main" name="Berlim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Berlim">
      <a:majorFont>
        <a:latin typeface="Trebuchet MS" panose="020B060302020202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Trebuchet MS" panose="020B060302020202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erlim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satMod val="100000"/>
                <a:lumMod val="110000"/>
              </a:schemeClr>
            </a:gs>
            <a:gs pos="100000">
              <a:schemeClr val="phClr">
                <a:tint val="70000"/>
                <a:satMod val="100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6000"/>
                <a:shade val="100000"/>
                <a:hueMod val="270000"/>
                <a:satMod val="200000"/>
                <a:lumMod val="128000"/>
              </a:schemeClr>
            </a:gs>
            <a:gs pos="50000">
              <a:schemeClr val="phClr">
                <a:shade val="100000"/>
                <a:hueMod val="100000"/>
                <a:satMod val="110000"/>
                <a:lumMod val="130000"/>
              </a:schemeClr>
            </a:gs>
            <a:gs pos="100000">
              <a:schemeClr val="phClr">
                <a:shade val="78000"/>
                <a:hueMod val="44000"/>
                <a:satMod val="200000"/>
                <a:lumMod val="69000"/>
              </a:schemeClr>
            </a:gs>
          </a:gsLst>
          <a:lin ang="252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Berlin" id="{7B5DBA9E-B069-418E-9360-A61BDD0615A4}" vid="{C0CBE056-4EF4-4D92-969E-947779DA7AA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6636A-6775-BB49-A2F6-20714FC08F81}">
  <dimension ref="B2:P54"/>
  <sheetViews>
    <sheetView showGridLines="0" topLeftCell="A6" zoomScale="160" zoomScaleNormal="160" workbookViewId="0">
      <selection activeCell="C11" sqref="C11"/>
    </sheetView>
  </sheetViews>
  <sheetFormatPr baseColWidth="10" defaultRowHeight="16"/>
  <cols>
    <col min="2" max="2" width="34.33203125" bestFit="1" customWidth="1"/>
    <col min="3" max="3" width="19.5" customWidth="1"/>
    <col min="4" max="4" width="19" customWidth="1"/>
    <col min="5" max="5" width="19.33203125" customWidth="1"/>
    <col min="6" max="7" width="30.5" customWidth="1"/>
    <col min="8" max="8" width="15.33203125" customWidth="1"/>
    <col min="9" max="9" width="20.83203125" customWidth="1"/>
    <col min="10" max="10" width="26.1640625" customWidth="1"/>
    <col min="11" max="11" width="15.6640625" customWidth="1"/>
    <col min="12" max="13" width="12.1640625" bestFit="1" customWidth="1"/>
    <col min="14" max="14" width="34.33203125" bestFit="1" customWidth="1"/>
    <col min="15" max="15" width="15.1640625" bestFit="1" customWidth="1"/>
    <col min="16" max="16" width="11.83203125" customWidth="1"/>
  </cols>
  <sheetData>
    <row r="2" spans="2:16">
      <c r="B2" s="7" t="s">
        <v>80</v>
      </c>
    </row>
    <row r="3" spans="2:16">
      <c r="B3" t="s">
        <v>81</v>
      </c>
    </row>
    <row r="4" spans="2:16">
      <c r="B4" t="s">
        <v>82</v>
      </c>
    </row>
    <row r="5" spans="2:16">
      <c r="B5" t="s">
        <v>83</v>
      </c>
    </row>
    <row r="6" spans="2:16">
      <c r="B6" t="s">
        <v>84</v>
      </c>
    </row>
    <row r="7" spans="2:16" ht="17" thickBot="1"/>
    <row r="8" spans="2:16" ht="17" thickBot="1">
      <c r="B8" s="560" t="s">
        <v>474</v>
      </c>
      <c r="C8" s="561"/>
      <c r="D8" s="562"/>
      <c r="F8" s="560" t="s">
        <v>475</v>
      </c>
      <c r="G8" s="561"/>
      <c r="H8" s="562"/>
      <c r="J8" s="560" t="s">
        <v>493</v>
      </c>
      <c r="K8" s="561"/>
      <c r="L8" s="562"/>
      <c r="N8" s="560" t="s">
        <v>496</v>
      </c>
      <c r="O8" s="561"/>
      <c r="P8" s="562"/>
    </row>
    <row r="10" spans="2:16">
      <c r="B10" s="375" t="s">
        <v>87</v>
      </c>
      <c r="C10" s="364"/>
      <c r="D10" s="364"/>
      <c r="F10" s="375" t="s">
        <v>87</v>
      </c>
      <c r="G10" s="364"/>
      <c r="H10" s="364"/>
      <c r="J10" s="375" t="s">
        <v>87</v>
      </c>
      <c r="K10" s="364"/>
      <c r="L10" s="364"/>
      <c r="N10" s="375" t="s">
        <v>87</v>
      </c>
      <c r="O10" s="364"/>
      <c r="P10" s="364"/>
    </row>
    <row r="11" spans="2:16">
      <c r="B11" s="364" t="s">
        <v>78</v>
      </c>
      <c r="C11" s="363">
        <v>900</v>
      </c>
      <c r="D11" s="364"/>
      <c r="F11" s="364" t="s">
        <v>78</v>
      </c>
      <c r="G11" s="363"/>
      <c r="H11" s="364"/>
      <c r="J11" s="364" t="s">
        <v>78</v>
      </c>
      <c r="K11" s="363"/>
      <c r="L11" s="364"/>
      <c r="N11" s="364" t="s">
        <v>78</v>
      </c>
      <c r="O11" s="363"/>
      <c r="P11" s="364"/>
    </row>
    <row r="12" spans="2:16">
      <c r="B12" s="364" t="s">
        <v>85</v>
      </c>
      <c r="C12" s="376"/>
      <c r="D12" s="364"/>
      <c r="F12" s="364" t="s">
        <v>85</v>
      </c>
      <c r="G12" s="376"/>
      <c r="H12" s="364"/>
      <c r="J12" s="364" t="s">
        <v>85</v>
      </c>
      <c r="K12" s="376"/>
      <c r="L12" s="364"/>
      <c r="N12" s="364" t="s">
        <v>85</v>
      </c>
      <c r="O12" s="376"/>
      <c r="P12" s="364"/>
    </row>
    <row r="13" spans="2:16">
      <c r="B13" s="364" t="s">
        <v>86</v>
      </c>
      <c r="C13" s="364"/>
      <c r="D13" s="364"/>
      <c r="F13" s="364" t="s">
        <v>86</v>
      </c>
      <c r="G13" s="364"/>
      <c r="H13" s="364"/>
      <c r="J13" s="364" t="s">
        <v>86</v>
      </c>
      <c r="K13" s="364"/>
      <c r="L13" s="364"/>
      <c r="N13" s="364" t="s">
        <v>86</v>
      </c>
      <c r="O13" s="364"/>
      <c r="P13" s="364"/>
    </row>
    <row r="14" spans="2:16">
      <c r="B14" s="364" t="s">
        <v>109</v>
      </c>
      <c r="C14" s="376"/>
      <c r="D14" s="364"/>
      <c r="F14" s="364" t="s">
        <v>109</v>
      </c>
      <c r="G14" s="376"/>
      <c r="H14" s="364"/>
      <c r="J14" s="364" t="s">
        <v>109</v>
      </c>
      <c r="K14" s="376"/>
      <c r="L14" s="364"/>
      <c r="N14" s="364" t="s">
        <v>109</v>
      </c>
      <c r="O14" s="376"/>
      <c r="P14" s="364"/>
    </row>
    <row r="17" spans="2:16" ht="18">
      <c r="B17" s="375" t="s">
        <v>77</v>
      </c>
      <c r="C17" s="371">
        <f>IFERROR((12*(C11/1000)),"")</f>
        <v>10.8</v>
      </c>
      <c r="D17" s="364"/>
      <c r="F17" s="375" t="s">
        <v>77</v>
      </c>
      <c r="G17" s="371">
        <f>IFERROR((12*(G11/1000)),"")</f>
        <v>0</v>
      </c>
      <c r="H17" s="364"/>
      <c r="J17" s="375" t="s">
        <v>77</v>
      </c>
      <c r="K17" s="371">
        <f>IFERROR((12*(K11/1000)),"")</f>
        <v>0</v>
      </c>
      <c r="L17" s="364"/>
      <c r="N17" s="375" t="s">
        <v>77</v>
      </c>
      <c r="O17" s="371">
        <f>IFERROR((12*(O11/1000)),"")</f>
        <v>0</v>
      </c>
      <c r="P17" s="364"/>
    </row>
    <row r="18" spans="2:16" ht="18">
      <c r="B18" s="375" t="s">
        <v>79</v>
      </c>
      <c r="C18" s="377">
        <f>IFERROR(((3.23*C17)+0.123),"")</f>
        <v>35.006999999999998</v>
      </c>
      <c r="D18" s="364"/>
      <c r="F18" s="375" t="s">
        <v>79</v>
      </c>
      <c r="G18" s="377">
        <f>IFERROR(((3.23*G17)+0.123),"")</f>
        <v>0.123</v>
      </c>
      <c r="H18" s="364"/>
      <c r="J18" s="375" t="s">
        <v>79</v>
      </c>
      <c r="K18" s="377">
        <f>IFERROR(((3.23*K17)+0.123),"")</f>
        <v>0.123</v>
      </c>
      <c r="L18" s="364"/>
      <c r="N18" s="375" t="s">
        <v>79</v>
      </c>
      <c r="O18" s="377">
        <f>IFERROR(((3.23*O17)+0.123),"")</f>
        <v>0.123</v>
      </c>
      <c r="P18" s="364"/>
    </row>
    <row r="21" spans="2:16">
      <c r="B21" s="375" t="s">
        <v>100</v>
      </c>
      <c r="C21" s="362"/>
      <c r="D21" s="378"/>
      <c r="F21" s="375" t="s">
        <v>100</v>
      </c>
      <c r="G21" s="362"/>
      <c r="H21" s="378"/>
      <c r="J21" s="375" t="s">
        <v>100</v>
      </c>
      <c r="K21" s="362"/>
      <c r="L21" s="378"/>
      <c r="N21" s="375" t="s">
        <v>100</v>
      </c>
      <c r="O21" s="362"/>
      <c r="P21" s="378"/>
    </row>
    <row r="22" spans="2:16">
      <c r="B22" s="375" t="s">
        <v>35</v>
      </c>
      <c r="C22" s="157">
        <f>INDEX(BASE!B4:C60,MATCH(Avaliações!C21,BASE!B4:B60,-1),2)</f>
        <v>85</v>
      </c>
      <c r="D22" s="157"/>
      <c r="F22" s="375" t="s">
        <v>35</v>
      </c>
      <c r="G22" s="157">
        <f>INDEX(BASE!$B$4:$C$60,MATCH(Avaliações!G21,BASE!$B$4:$B$60,-1),2)</f>
        <v>85</v>
      </c>
      <c r="H22" s="157"/>
      <c r="J22" s="375" t="s">
        <v>35</v>
      </c>
      <c r="K22" s="157">
        <f>INDEX(BASE!$B$4:$C$60,MATCH(Avaliações!K21,BASE!$B$4:$B$60,-1),2)</f>
        <v>85</v>
      </c>
      <c r="L22" s="157"/>
      <c r="N22" s="375" t="s">
        <v>35</v>
      </c>
      <c r="O22" s="157">
        <f>INDEX(BASE!$B$4:$C$60,MATCH(Avaliações!O21,BASE!$B$4:$B$60,-1),2)</f>
        <v>85</v>
      </c>
      <c r="P22" s="157"/>
    </row>
    <row r="23" spans="2:16">
      <c r="B23" s="364" t="s">
        <v>101</v>
      </c>
      <c r="C23" s="157"/>
      <c r="D23" s="157"/>
      <c r="F23" s="364" t="s">
        <v>101</v>
      </c>
      <c r="G23" s="157"/>
      <c r="H23" s="157"/>
      <c r="J23" s="364" t="s">
        <v>101</v>
      </c>
      <c r="K23" s="157"/>
      <c r="L23" s="157"/>
      <c r="N23" s="364" t="s">
        <v>101</v>
      </c>
      <c r="O23" s="157"/>
      <c r="P23" s="157"/>
    </row>
    <row r="25" spans="2:16">
      <c r="B25" s="375" t="s">
        <v>613</v>
      </c>
      <c r="C25" s="364" t="s">
        <v>614</v>
      </c>
      <c r="D25" s="364" t="s">
        <v>615</v>
      </c>
      <c r="F25" s="375" t="s">
        <v>63</v>
      </c>
      <c r="G25" s="364"/>
      <c r="H25" s="364"/>
      <c r="J25" s="375" t="s">
        <v>63</v>
      </c>
      <c r="K25" s="364"/>
      <c r="L25" s="364"/>
      <c r="N25" s="375" t="s">
        <v>63</v>
      </c>
      <c r="O25" s="364"/>
      <c r="P25" s="364"/>
    </row>
    <row r="26" spans="2:16">
      <c r="B26" s="364" t="s">
        <v>110</v>
      </c>
      <c r="C26" s="553"/>
      <c r="D26" s="554"/>
      <c r="F26" s="364" t="s">
        <v>110</v>
      </c>
      <c r="G26" s="379">
        <v>7</v>
      </c>
      <c r="H26" s="380">
        <v>44</v>
      </c>
      <c r="J26" s="364" t="s">
        <v>110</v>
      </c>
      <c r="K26" s="379"/>
      <c r="L26" s="380"/>
      <c r="N26" s="364" t="s">
        <v>110</v>
      </c>
      <c r="O26" s="379"/>
      <c r="P26" s="380"/>
    </row>
    <row r="27" spans="2:16" ht="18">
      <c r="B27" s="375" t="s">
        <v>554</v>
      </c>
      <c r="C27" s="411" t="str">
        <f>IFERROR((C29*100)/C17,"")</f>
        <v/>
      </c>
      <c r="D27" s="380"/>
      <c r="F27" s="375" t="s">
        <v>554</v>
      </c>
      <c r="G27" s="411" t="str">
        <f>IFERROR((G29*100)/G17,"")</f>
        <v/>
      </c>
      <c r="H27" s="380"/>
      <c r="J27" s="375" t="s">
        <v>554</v>
      </c>
      <c r="K27" s="411" t="str">
        <f>IFERROR((K29*100)/K17,"")</f>
        <v/>
      </c>
      <c r="L27" s="380"/>
      <c r="N27" s="375" t="s">
        <v>554</v>
      </c>
      <c r="O27" s="411" t="str">
        <f>IFERROR((O29*100)/O17,"")</f>
        <v/>
      </c>
      <c r="P27" s="380"/>
    </row>
    <row r="29" spans="2:16">
      <c r="B29" s="375" t="s">
        <v>63</v>
      </c>
      <c r="C29" s="371" t="str">
        <f>IFERROR(((((1600/(C26+(D26/60)))*0.7507)+21.575)/16.7),"")</f>
        <v/>
      </c>
      <c r="D29" s="364"/>
      <c r="F29" s="375" t="s">
        <v>63</v>
      </c>
      <c r="G29" s="371">
        <f>IFERROR(((((1600/(G26+(H26/60)))*0.7507)+21.575)/16.7),"")</f>
        <v>10.592349783192237</v>
      </c>
      <c r="H29" s="364"/>
      <c r="J29" s="375" t="s">
        <v>63</v>
      </c>
      <c r="K29" s="371" t="str">
        <f>IFERROR(((((1600/(K26+(L26/60)))*0.7507)+21.575)/16.7),"")</f>
        <v/>
      </c>
      <c r="L29" s="364"/>
      <c r="N29" s="375" t="s">
        <v>63</v>
      </c>
      <c r="O29" s="371" t="str">
        <f>IFERROR(((((1600/(O26+(P26/60)))*0.7507)+21.575)/16.7),"")</f>
        <v/>
      </c>
      <c r="P29" s="364"/>
    </row>
    <row r="30" spans="2:16" ht="18">
      <c r="B30" s="375" t="s">
        <v>108</v>
      </c>
      <c r="C30" s="377" t="str">
        <f>IFERROR((((1600/(C26+(D26/60)))*0.177)+8.101),"")</f>
        <v/>
      </c>
      <c r="D30" s="364"/>
      <c r="F30" s="375" t="s">
        <v>108</v>
      </c>
      <c r="G30" s="377">
        <f>IFERROR((((1600/(G26+(H26/60)))*0.177)+8.101),"")</f>
        <v>44.721689655172412</v>
      </c>
      <c r="H30" s="364"/>
      <c r="J30" s="375" t="s">
        <v>108</v>
      </c>
      <c r="K30" s="377" t="str">
        <f>IFERROR((((1600/(K26+(L26/60)))*0.177)+8.101),"")</f>
        <v/>
      </c>
      <c r="L30" s="364"/>
      <c r="N30" s="375" t="s">
        <v>108</v>
      </c>
      <c r="O30" s="377" t="str">
        <f>IFERROR((((1600/(O26+(P26/60)))*0.177)+8.101),"")</f>
        <v/>
      </c>
      <c r="P30" s="364"/>
    </row>
    <row r="34" spans="2:16">
      <c r="B34" s="563" t="s">
        <v>595</v>
      </c>
      <c r="C34" s="564"/>
      <c r="D34" s="564"/>
      <c r="E34" s="564"/>
      <c r="F34" s="564"/>
      <c r="G34" s="565"/>
      <c r="H34" s="7"/>
      <c r="I34" s="7"/>
      <c r="J34" s="7"/>
      <c r="K34" s="7"/>
    </row>
    <row r="35" spans="2:16">
      <c r="B35" s="364"/>
      <c r="C35" s="364"/>
      <c r="D35" s="364"/>
      <c r="E35" s="364"/>
      <c r="F35" s="364"/>
      <c r="G35" s="364"/>
    </row>
    <row r="36" spans="2:16">
      <c r="B36" s="364"/>
      <c r="C36" s="365" t="s">
        <v>499</v>
      </c>
      <c r="D36" s="365" t="s">
        <v>40</v>
      </c>
      <c r="E36" s="365" t="s">
        <v>35</v>
      </c>
      <c r="F36" s="365" t="s">
        <v>63</v>
      </c>
      <c r="G36" s="365"/>
      <c r="H36" s="57"/>
      <c r="I36" s="8"/>
      <c r="J36" s="8"/>
      <c r="K36" s="8"/>
    </row>
    <row r="37" spans="2:16">
      <c r="B37" s="364" t="s">
        <v>476</v>
      </c>
      <c r="C37" s="366">
        <f>IFERROR(AVERAGE(C17,G17),"")</f>
        <v>5.4</v>
      </c>
      <c r="D37" s="367" t="str">
        <f>IFERROR(AVERAGE(C21,G21),"")</f>
        <v/>
      </c>
      <c r="E37" s="368">
        <f>C22</f>
        <v>85</v>
      </c>
      <c r="F37" s="366">
        <f>IFERROR(AVERAGE(C29,G29),"")</f>
        <v>10.592349783192237</v>
      </c>
      <c r="G37" s="366" t="str">
        <f>IFERROR(AVERAGE(#REF!,#REF!),"")</f>
        <v/>
      </c>
      <c r="H37" s="543"/>
      <c r="I37" s="544"/>
      <c r="J37" s="544"/>
      <c r="K37" s="315"/>
    </row>
    <row r="38" spans="2:16">
      <c r="B38" s="364" t="s">
        <v>477</v>
      </c>
      <c r="C38" s="369">
        <f>IFERROR(STDEV(C17,G17),"")</f>
        <v>7.6367532368147142</v>
      </c>
      <c r="D38" s="367" t="str">
        <f>IFERROR(STDEV(C21,G21),"")</f>
        <v/>
      </c>
      <c r="E38" s="368"/>
      <c r="F38" s="370" t="str">
        <f>IFERROR(STDEV(C29,G29),"")</f>
        <v/>
      </c>
      <c r="G38" s="370" t="str">
        <f>IFERROR(STDEV(#REF!,#REF!),"")</f>
        <v/>
      </c>
      <c r="H38" s="314"/>
      <c r="K38" s="56"/>
    </row>
    <row r="39" spans="2:16">
      <c r="B39" s="364" t="s">
        <v>478</v>
      </c>
      <c r="C39" s="369">
        <f t="shared" ref="C39:G39" si="0">IFERROR(C38/C37,"")</f>
        <v>1.4142135623730951</v>
      </c>
      <c r="D39" s="368" t="str">
        <f t="shared" si="0"/>
        <v/>
      </c>
      <c r="E39" s="368"/>
      <c r="F39" s="370" t="str">
        <f t="shared" si="0"/>
        <v/>
      </c>
      <c r="G39" s="370" t="str">
        <f t="shared" si="0"/>
        <v/>
      </c>
      <c r="H39" s="313"/>
      <c r="K39" s="313"/>
    </row>
    <row r="40" spans="2:16">
      <c r="B40" s="364" t="s">
        <v>479</v>
      </c>
      <c r="C40" s="366">
        <f t="shared" ref="C40:G40" si="1">IFERROR((2*C39)+C37,"")</f>
        <v>8.2284271247461902</v>
      </c>
      <c r="D40" s="367" t="str">
        <f t="shared" si="1"/>
        <v/>
      </c>
      <c r="E40" s="368"/>
      <c r="F40" s="366" t="str">
        <f t="shared" si="1"/>
        <v/>
      </c>
      <c r="G40" s="366" t="str">
        <f t="shared" si="1"/>
        <v/>
      </c>
      <c r="H40" s="545"/>
      <c r="K40" s="545"/>
    </row>
    <row r="41" spans="2:16">
      <c r="B41" s="364" t="s">
        <v>480</v>
      </c>
      <c r="C41" s="371">
        <f t="shared" ref="C41:G41" si="2">IFERROR((0.2*C38)+C37,"")</f>
        <v>6.9273506473629434</v>
      </c>
      <c r="D41" s="372" t="str">
        <f t="shared" si="2"/>
        <v/>
      </c>
      <c r="E41" s="157"/>
      <c r="F41" s="371" t="str">
        <f t="shared" si="2"/>
        <v/>
      </c>
      <c r="G41" s="371" t="str">
        <f t="shared" si="2"/>
        <v/>
      </c>
      <c r="H41" s="546"/>
      <c r="K41" s="546"/>
    </row>
    <row r="44" spans="2:16" s="1" customFormat="1">
      <c r="B44" s="5"/>
      <c r="C44" s="5" t="s">
        <v>474</v>
      </c>
      <c r="D44" s="5" t="s">
        <v>475</v>
      </c>
      <c r="E44" s="5" t="s">
        <v>493</v>
      </c>
      <c r="F44" s="5" t="s">
        <v>494</v>
      </c>
      <c r="G44" s="5" t="s">
        <v>495</v>
      </c>
      <c r="H44" s="5" t="s">
        <v>496</v>
      </c>
      <c r="I44" s="5" t="s">
        <v>497</v>
      </c>
      <c r="J44" s="5" t="s">
        <v>498</v>
      </c>
      <c r="K44" s="8"/>
      <c r="L44" s="8"/>
      <c r="M44" s="8"/>
      <c r="N44" s="8"/>
      <c r="O44" s="8"/>
      <c r="P44" s="8"/>
    </row>
    <row r="45" spans="2:16" ht="18">
      <c r="B45" s="373" t="s">
        <v>77</v>
      </c>
      <c r="C45" s="371">
        <f>C17</f>
        <v>10.8</v>
      </c>
      <c r="D45" s="371"/>
      <c r="E45" s="371"/>
      <c r="F45" s="371"/>
      <c r="G45" s="371"/>
      <c r="H45" s="371"/>
      <c r="I45" s="371"/>
      <c r="J45" s="371"/>
      <c r="K45" s="312"/>
      <c r="L45" s="312"/>
      <c r="M45" s="312"/>
      <c r="N45" s="312"/>
      <c r="O45" s="312"/>
      <c r="P45" s="312"/>
    </row>
    <row r="46" spans="2:16">
      <c r="B46" s="373" t="s">
        <v>40</v>
      </c>
      <c r="C46" s="372">
        <f>C21</f>
        <v>0</v>
      </c>
      <c r="D46" s="372"/>
      <c r="E46" s="372"/>
      <c r="F46" s="372"/>
      <c r="G46" s="372"/>
      <c r="H46" s="372"/>
      <c r="I46" s="372"/>
      <c r="J46" s="372"/>
      <c r="K46" s="310"/>
      <c r="L46" s="310"/>
      <c r="M46" s="310"/>
      <c r="N46" s="310"/>
      <c r="O46" s="310"/>
      <c r="P46" s="310"/>
    </row>
    <row r="47" spans="2:16">
      <c r="B47" s="373" t="s">
        <v>35</v>
      </c>
      <c r="C47" s="157">
        <f>C22</f>
        <v>85</v>
      </c>
      <c r="D47" s="157"/>
      <c r="E47" s="157"/>
      <c r="F47" s="157"/>
      <c r="G47" s="157"/>
      <c r="H47" s="157"/>
      <c r="I47" s="157"/>
      <c r="J47" s="157"/>
      <c r="K47" s="1"/>
      <c r="L47" s="1"/>
      <c r="M47" s="1"/>
      <c r="N47" s="1"/>
      <c r="O47" s="1"/>
      <c r="P47" s="1"/>
    </row>
    <row r="48" spans="2:16">
      <c r="B48" s="373" t="s">
        <v>63</v>
      </c>
      <c r="C48" s="371">
        <v>10</v>
      </c>
      <c r="D48" s="371"/>
      <c r="E48" s="371"/>
      <c r="F48" s="371"/>
      <c r="G48" s="371"/>
      <c r="H48" s="371"/>
      <c r="I48" s="371"/>
      <c r="J48" s="371"/>
      <c r="K48" s="312"/>
      <c r="L48" s="312"/>
      <c r="M48" s="312"/>
      <c r="N48" s="312"/>
      <c r="O48" s="312"/>
      <c r="P48" s="312"/>
    </row>
    <row r="49" spans="2:11">
      <c r="B49" s="361"/>
      <c r="C49" s="8"/>
      <c r="D49" s="8"/>
      <c r="E49" s="8"/>
      <c r="F49" s="8"/>
      <c r="G49" s="8"/>
      <c r="H49" s="57"/>
      <c r="I49" s="8"/>
      <c r="J49" s="8"/>
      <c r="K49" s="8"/>
    </row>
    <row r="50" spans="2:11">
      <c r="B50" s="6"/>
      <c r="C50" s="374" t="s">
        <v>474</v>
      </c>
    </row>
    <row r="51" spans="2:11" ht="18">
      <c r="B51" s="373" t="s">
        <v>77</v>
      </c>
      <c r="C51" s="371">
        <f>INDEX(C45:P45,MATCH(C50,C44:P44,0))</f>
        <v>10.8</v>
      </c>
      <c r="E51" s="8"/>
      <c r="F51" s="8"/>
      <c r="G51" s="8"/>
      <c r="H51" s="57"/>
      <c r="I51" s="8"/>
      <c r="J51" s="8"/>
      <c r="K51" s="8"/>
    </row>
    <row r="52" spans="2:11">
      <c r="B52" s="373" t="s">
        <v>40</v>
      </c>
      <c r="C52" s="372">
        <f>INDEX(C46:P46,MATCH(C50,C44:P44,0))</f>
        <v>0</v>
      </c>
      <c r="K52" s="315"/>
    </row>
    <row r="53" spans="2:11">
      <c r="B53" s="373" t="s">
        <v>35</v>
      </c>
      <c r="C53" s="157">
        <f>C22</f>
        <v>85</v>
      </c>
      <c r="D53" s="311"/>
      <c r="E53" s="56"/>
      <c r="F53" s="313"/>
      <c r="G53" s="313"/>
      <c r="H53" s="314"/>
      <c r="K53" s="56"/>
    </row>
    <row r="54" spans="2:11">
      <c r="B54" s="373" t="s">
        <v>63</v>
      </c>
      <c r="C54" s="371">
        <f>INDEX(C48:P48,MATCH(C50,C44:P44,0))</f>
        <v>10</v>
      </c>
      <c r="D54" s="56"/>
      <c r="E54" s="56"/>
      <c r="F54" s="313"/>
      <c r="G54" s="313"/>
      <c r="H54" s="313"/>
      <c r="K54" s="313"/>
    </row>
  </sheetData>
  <mergeCells count="5">
    <mergeCell ref="B8:D8"/>
    <mergeCell ref="F8:H8"/>
    <mergeCell ref="J8:L8"/>
    <mergeCell ref="N8:P8"/>
    <mergeCell ref="B34:G34"/>
  </mergeCells>
  <phoneticPr fontId="66" type="noConversion"/>
  <dataValidations disablePrompts="1" count="1">
    <dataValidation type="list" allowBlank="1" showInputMessage="1" showErrorMessage="1" sqref="C50" xr:uid="{6F0EC0C2-DFC3-1946-A317-CDD54D09971B}">
      <formula1>$C$44:$P$44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B18D9-0636-4749-B09B-791EB89612FD}">
  <dimension ref="B1:AF125"/>
  <sheetViews>
    <sheetView workbookViewId="0">
      <selection activeCell="D9" sqref="D9"/>
    </sheetView>
  </sheetViews>
  <sheetFormatPr baseColWidth="10" defaultColWidth="13.83203125" defaultRowHeight="18" customHeight="1"/>
  <cols>
    <col min="1" max="1" width="13.83203125" style="60"/>
    <col min="2" max="2" width="33.6640625" style="60" customWidth="1"/>
    <col min="3" max="3" width="17.5" style="60" customWidth="1"/>
    <col min="4" max="4" width="22" style="60" customWidth="1"/>
    <col min="5" max="5" width="33.1640625" style="60" customWidth="1"/>
    <col min="6" max="6" width="29.33203125" style="60" customWidth="1"/>
    <col min="7" max="7" width="22" style="60" customWidth="1"/>
    <col min="8" max="8" width="39" style="60" customWidth="1"/>
    <col min="9" max="9" width="9.33203125" style="60" customWidth="1"/>
    <col min="10" max="10" width="9.83203125" style="60" customWidth="1"/>
    <col min="11" max="11" width="14" style="60" customWidth="1"/>
    <col min="12" max="32" width="6.83203125" style="60" customWidth="1"/>
    <col min="33" max="16384" width="13.83203125" style="60"/>
  </cols>
  <sheetData>
    <row r="1" spans="2:32" ht="18" customHeight="1">
      <c r="B1" s="96"/>
      <c r="C1" s="96"/>
      <c r="L1" s="97"/>
      <c r="M1" s="97"/>
      <c r="N1" s="97"/>
    </row>
    <row r="2" spans="2:32" ht="18" customHeight="1">
      <c r="B2" s="96"/>
      <c r="C2" s="96"/>
      <c r="D2" s="97"/>
      <c r="E2" s="97"/>
      <c r="F2" s="97"/>
      <c r="G2" s="97"/>
      <c r="H2" s="97"/>
      <c r="I2" s="97"/>
      <c r="J2" s="97"/>
      <c r="L2" s="97"/>
      <c r="M2" s="97"/>
      <c r="N2" s="97"/>
      <c r="O2" s="98"/>
      <c r="P2" s="98"/>
      <c r="Q2" s="98"/>
      <c r="R2" s="98"/>
    </row>
    <row r="3" spans="2:32" ht="18" customHeight="1">
      <c r="B3" s="99" t="s">
        <v>185</v>
      </c>
      <c r="C3" s="99" t="s">
        <v>135</v>
      </c>
      <c r="D3" s="99" t="s">
        <v>134</v>
      </c>
      <c r="E3" s="99" t="s">
        <v>186</v>
      </c>
      <c r="F3" s="99" t="s">
        <v>187</v>
      </c>
      <c r="G3" s="99" t="s">
        <v>188</v>
      </c>
      <c r="H3" s="99" t="s">
        <v>189</v>
      </c>
      <c r="I3" s="100" t="s">
        <v>139</v>
      </c>
      <c r="K3" s="101" t="s">
        <v>139</v>
      </c>
      <c r="L3" s="102">
        <v>1</v>
      </c>
      <c r="M3" s="102">
        <v>2</v>
      </c>
      <c r="N3" s="102">
        <v>3</v>
      </c>
      <c r="O3" s="102">
        <v>4</v>
      </c>
      <c r="P3" s="102">
        <v>5</v>
      </c>
      <c r="Q3" s="102">
        <v>6</v>
      </c>
      <c r="R3" s="102">
        <v>7</v>
      </c>
      <c r="S3" s="102">
        <v>8</v>
      </c>
      <c r="T3" s="102">
        <v>9</v>
      </c>
      <c r="U3" s="102">
        <v>10</v>
      </c>
      <c r="V3" s="102">
        <v>11</v>
      </c>
      <c r="W3" s="102">
        <v>12</v>
      </c>
      <c r="X3" s="102">
        <v>13</v>
      </c>
      <c r="Y3" s="102">
        <v>14</v>
      </c>
      <c r="Z3" s="102">
        <v>15</v>
      </c>
      <c r="AA3" s="102">
        <v>16</v>
      </c>
      <c r="AB3" s="102">
        <v>17</v>
      </c>
      <c r="AC3" s="102">
        <v>18</v>
      </c>
      <c r="AD3" s="102">
        <v>19</v>
      </c>
      <c r="AE3" s="102">
        <v>20</v>
      </c>
      <c r="AF3" s="103"/>
    </row>
    <row r="4" spans="2:32" ht="18" customHeight="1">
      <c r="B4" s="99"/>
      <c r="C4" s="105" t="s">
        <v>144</v>
      </c>
      <c r="D4" s="106" t="s">
        <v>144</v>
      </c>
      <c r="E4" s="94"/>
      <c r="F4" s="94"/>
      <c r="G4" s="94"/>
      <c r="H4" s="94"/>
      <c r="I4" s="106" t="s">
        <v>144</v>
      </c>
      <c r="K4" s="107">
        <v>10</v>
      </c>
      <c r="L4" s="108">
        <v>100</v>
      </c>
      <c r="M4" s="109">
        <v>94</v>
      </c>
      <c r="N4" s="109">
        <v>91</v>
      </c>
      <c r="O4" s="109">
        <v>88</v>
      </c>
      <c r="P4" s="109">
        <v>86</v>
      </c>
      <c r="Q4" s="109">
        <v>83</v>
      </c>
      <c r="R4" s="109">
        <v>81</v>
      </c>
      <c r="S4" s="109">
        <v>79</v>
      </c>
      <c r="T4" s="109">
        <v>77</v>
      </c>
      <c r="U4" s="109">
        <v>75</v>
      </c>
      <c r="V4" s="109">
        <v>73</v>
      </c>
      <c r="W4" s="109">
        <v>71</v>
      </c>
      <c r="X4" s="109">
        <v>70</v>
      </c>
      <c r="Y4" s="109">
        <v>68</v>
      </c>
      <c r="Z4" s="109">
        <v>67</v>
      </c>
      <c r="AA4" s="109">
        <v>65</v>
      </c>
      <c r="AB4" s="109">
        <v>64</v>
      </c>
      <c r="AC4" s="109">
        <v>63</v>
      </c>
      <c r="AD4" s="109">
        <v>61</v>
      </c>
      <c r="AE4" s="109">
        <v>60</v>
      </c>
    </row>
    <row r="5" spans="2:32" ht="18" customHeight="1">
      <c r="B5" s="110">
        <v>20</v>
      </c>
      <c r="C5" s="105" t="s">
        <v>150</v>
      </c>
      <c r="D5" s="106" t="s">
        <v>190</v>
      </c>
      <c r="E5" s="105" t="s">
        <v>191</v>
      </c>
      <c r="F5" s="105" t="s">
        <v>192</v>
      </c>
      <c r="G5" s="105" t="s">
        <v>193</v>
      </c>
      <c r="H5" s="105" t="s">
        <v>194</v>
      </c>
      <c r="I5" s="111">
        <v>5</v>
      </c>
      <c r="K5" s="107">
        <v>9</v>
      </c>
      <c r="L5" s="109">
        <v>94</v>
      </c>
      <c r="M5" s="109">
        <v>91</v>
      </c>
      <c r="N5" s="109">
        <v>88</v>
      </c>
      <c r="O5" s="109">
        <v>86</v>
      </c>
      <c r="P5" s="109">
        <v>83</v>
      </c>
      <c r="Q5" s="109">
        <v>81</v>
      </c>
      <c r="R5" s="109">
        <v>79</v>
      </c>
      <c r="S5" s="109">
        <v>77</v>
      </c>
      <c r="T5" s="109">
        <v>75</v>
      </c>
      <c r="U5" s="109">
        <v>73</v>
      </c>
      <c r="V5" s="109">
        <v>71</v>
      </c>
      <c r="W5" s="109">
        <v>70</v>
      </c>
      <c r="X5" s="109">
        <v>68</v>
      </c>
      <c r="Y5" s="109">
        <v>67</v>
      </c>
      <c r="Z5" s="109">
        <v>65</v>
      </c>
      <c r="AA5" s="109">
        <v>64</v>
      </c>
      <c r="AB5" s="109">
        <v>63</v>
      </c>
      <c r="AC5" s="109">
        <v>61</v>
      </c>
      <c r="AD5" s="109">
        <v>60</v>
      </c>
      <c r="AE5" s="112"/>
    </row>
    <row r="6" spans="2:32" ht="18" customHeight="1">
      <c r="B6" s="110">
        <v>25</v>
      </c>
      <c r="C6" s="105" t="s">
        <v>152</v>
      </c>
      <c r="D6" s="106" t="s">
        <v>195</v>
      </c>
      <c r="E6" s="105" t="s">
        <v>196</v>
      </c>
      <c r="F6" s="105" t="s">
        <v>197</v>
      </c>
      <c r="G6" s="105" t="s">
        <v>198</v>
      </c>
      <c r="H6" s="105" t="s">
        <v>199</v>
      </c>
      <c r="I6" s="111">
        <v>6</v>
      </c>
      <c r="K6" s="107">
        <v>8</v>
      </c>
      <c r="L6" s="109">
        <v>91</v>
      </c>
      <c r="M6" s="109">
        <v>88</v>
      </c>
      <c r="N6" s="109">
        <v>86</v>
      </c>
      <c r="O6" s="109">
        <v>83</v>
      </c>
      <c r="P6" s="109">
        <v>81</v>
      </c>
      <c r="Q6" s="109">
        <v>79</v>
      </c>
      <c r="R6" s="109">
        <v>77</v>
      </c>
      <c r="S6" s="109">
        <v>75</v>
      </c>
      <c r="T6" s="109">
        <v>73</v>
      </c>
      <c r="U6" s="109">
        <v>71</v>
      </c>
      <c r="V6" s="109">
        <v>70</v>
      </c>
      <c r="W6" s="109">
        <v>68</v>
      </c>
      <c r="X6" s="109">
        <v>67</v>
      </c>
      <c r="Y6" s="109">
        <v>65</v>
      </c>
      <c r="Z6" s="109">
        <v>64</v>
      </c>
      <c r="AA6" s="109">
        <v>63</v>
      </c>
      <c r="AB6" s="109">
        <v>61</v>
      </c>
      <c r="AC6" s="109">
        <v>60</v>
      </c>
      <c r="AD6" s="112"/>
      <c r="AE6" s="112"/>
    </row>
    <row r="7" spans="2:32" ht="18" customHeight="1">
      <c r="B7" s="110">
        <v>30</v>
      </c>
      <c r="C7" s="105" t="s">
        <v>154</v>
      </c>
      <c r="D7" s="106" t="s">
        <v>360</v>
      </c>
      <c r="E7" s="105" t="s">
        <v>200</v>
      </c>
      <c r="F7" s="105" t="s">
        <v>201</v>
      </c>
      <c r="G7" s="105" t="s">
        <v>202</v>
      </c>
      <c r="H7" s="105" t="s">
        <v>203</v>
      </c>
      <c r="I7" s="111">
        <v>7</v>
      </c>
      <c r="K7" s="107">
        <v>7</v>
      </c>
      <c r="L7" s="109">
        <v>88</v>
      </c>
      <c r="M7" s="109">
        <v>86</v>
      </c>
      <c r="N7" s="109">
        <v>83</v>
      </c>
      <c r="O7" s="109">
        <v>81</v>
      </c>
      <c r="P7" s="109">
        <v>79</v>
      </c>
      <c r="Q7" s="109">
        <v>77</v>
      </c>
      <c r="R7" s="109">
        <v>75</v>
      </c>
      <c r="S7" s="109">
        <v>73</v>
      </c>
      <c r="T7" s="109">
        <v>71</v>
      </c>
      <c r="U7" s="109">
        <v>70</v>
      </c>
      <c r="V7" s="109">
        <v>68</v>
      </c>
      <c r="W7" s="109">
        <v>67</v>
      </c>
      <c r="X7" s="109">
        <v>65</v>
      </c>
      <c r="Y7" s="109">
        <v>64</v>
      </c>
      <c r="Z7" s="109">
        <v>63</v>
      </c>
      <c r="AA7" s="109">
        <v>61</v>
      </c>
      <c r="AB7" s="109">
        <v>60</v>
      </c>
      <c r="AC7" s="112"/>
      <c r="AD7" s="112"/>
      <c r="AE7" s="112"/>
    </row>
    <row r="8" spans="2:32" ht="18" customHeight="1">
      <c r="B8" s="110">
        <v>35</v>
      </c>
      <c r="C8" s="105" t="s">
        <v>156</v>
      </c>
      <c r="D8" s="92" t="s">
        <v>189</v>
      </c>
      <c r="E8" s="105" t="s">
        <v>205</v>
      </c>
      <c r="F8" s="105" t="s">
        <v>206</v>
      </c>
      <c r="G8" s="105" t="s">
        <v>207</v>
      </c>
      <c r="H8" s="105" t="s">
        <v>208</v>
      </c>
      <c r="I8" s="111">
        <v>8</v>
      </c>
      <c r="K8" s="107">
        <v>6</v>
      </c>
      <c r="L8" s="109">
        <v>86</v>
      </c>
      <c r="M8" s="109">
        <v>83</v>
      </c>
      <c r="N8" s="109">
        <v>81</v>
      </c>
      <c r="O8" s="109">
        <v>79</v>
      </c>
      <c r="P8" s="109">
        <v>77</v>
      </c>
      <c r="Q8" s="109">
        <v>75</v>
      </c>
      <c r="R8" s="109">
        <v>73</v>
      </c>
      <c r="S8" s="109">
        <v>71</v>
      </c>
      <c r="T8" s="109">
        <v>70</v>
      </c>
      <c r="U8" s="109">
        <v>68</v>
      </c>
      <c r="V8" s="109">
        <v>67</v>
      </c>
      <c r="W8" s="109">
        <v>65</v>
      </c>
      <c r="X8" s="109">
        <v>64</v>
      </c>
      <c r="Y8" s="109">
        <v>63</v>
      </c>
      <c r="Z8" s="109">
        <v>61</v>
      </c>
      <c r="AA8" s="109">
        <v>60</v>
      </c>
      <c r="AB8" s="112"/>
      <c r="AC8" s="112"/>
      <c r="AD8" s="112"/>
      <c r="AE8" s="112"/>
    </row>
    <row r="9" spans="2:32" ht="18" customHeight="1">
      <c r="B9" s="110">
        <v>40</v>
      </c>
      <c r="C9" s="105" t="s">
        <v>158</v>
      </c>
      <c r="D9" s="106" t="s">
        <v>361</v>
      </c>
      <c r="E9" s="105" t="s">
        <v>209</v>
      </c>
      <c r="F9" s="105" t="s">
        <v>210</v>
      </c>
      <c r="G9" s="105" t="s">
        <v>211</v>
      </c>
      <c r="H9" s="105" t="s">
        <v>212</v>
      </c>
      <c r="I9" s="111">
        <v>9</v>
      </c>
      <c r="K9" s="107">
        <v>5</v>
      </c>
      <c r="L9" s="109">
        <v>83</v>
      </c>
      <c r="M9" s="109">
        <v>81</v>
      </c>
      <c r="N9" s="109">
        <v>79</v>
      </c>
      <c r="O9" s="109">
        <v>77</v>
      </c>
      <c r="P9" s="109">
        <v>75</v>
      </c>
      <c r="Q9" s="109">
        <v>73</v>
      </c>
      <c r="R9" s="109">
        <v>71</v>
      </c>
      <c r="S9" s="109">
        <v>70</v>
      </c>
      <c r="T9" s="109">
        <v>68</v>
      </c>
      <c r="U9" s="109">
        <v>67</v>
      </c>
      <c r="V9" s="109">
        <v>65</v>
      </c>
      <c r="W9" s="109">
        <v>64</v>
      </c>
      <c r="X9" s="109">
        <v>63</v>
      </c>
      <c r="Y9" s="109">
        <v>61</v>
      </c>
      <c r="Z9" s="109">
        <v>60</v>
      </c>
      <c r="AA9" s="112"/>
      <c r="AB9" s="112"/>
      <c r="AC9" s="112"/>
      <c r="AD9" s="112"/>
      <c r="AE9" s="112"/>
    </row>
    <row r="10" spans="2:32" ht="18" customHeight="1">
      <c r="B10" s="110">
        <v>45</v>
      </c>
      <c r="C10" s="105" t="s">
        <v>213</v>
      </c>
      <c r="E10" s="105" t="s">
        <v>214</v>
      </c>
      <c r="F10" s="105" t="s">
        <v>215</v>
      </c>
      <c r="H10" s="105" t="s">
        <v>216</v>
      </c>
      <c r="I10" s="111">
        <v>10</v>
      </c>
      <c r="K10" s="109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</row>
    <row r="11" spans="2:32" ht="18" customHeight="1">
      <c r="B11" s="110">
        <v>50</v>
      </c>
      <c r="C11" s="113"/>
      <c r="E11" s="105" t="s">
        <v>217</v>
      </c>
      <c r="F11" s="105" t="s">
        <v>218</v>
      </c>
      <c r="H11" s="105" t="s">
        <v>219</v>
      </c>
    </row>
    <row r="12" spans="2:32" ht="18" customHeight="1">
      <c r="B12" s="114">
        <v>55</v>
      </c>
      <c r="C12" s="113"/>
      <c r="E12" s="105" t="s">
        <v>220</v>
      </c>
      <c r="F12" s="105" t="s">
        <v>221</v>
      </c>
      <c r="H12" s="105" t="s">
        <v>222</v>
      </c>
      <c r="I12" s="111"/>
      <c r="L12" s="98"/>
      <c r="M12" s="98"/>
      <c r="N12" s="98"/>
      <c r="O12" s="98"/>
      <c r="P12" s="98"/>
      <c r="Q12" s="98"/>
      <c r="R12" s="98"/>
    </row>
    <row r="13" spans="2:32" ht="18" customHeight="1">
      <c r="B13" s="114">
        <v>60</v>
      </c>
      <c r="C13" s="104"/>
      <c r="E13" s="105" t="s">
        <v>223</v>
      </c>
      <c r="F13" s="105" t="s">
        <v>224</v>
      </c>
      <c r="H13" s="105" t="s">
        <v>225</v>
      </c>
      <c r="L13" s="103"/>
      <c r="M13" s="98"/>
      <c r="N13" s="98"/>
      <c r="O13" s="98"/>
      <c r="P13" s="98"/>
      <c r="Q13" s="98"/>
      <c r="R13" s="98"/>
    </row>
    <row r="14" spans="2:32" ht="18" customHeight="1">
      <c r="B14" s="114">
        <v>65</v>
      </c>
      <c r="C14" s="115"/>
      <c r="E14" s="105" t="s">
        <v>226</v>
      </c>
      <c r="F14" s="105" t="s">
        <v>227</v>
      </c>
      <c r="H14" s="105" t="s">
        <v>228</v>
      </c>
      <c r="L14" s="98"/>
      <c r="M14" s="98"/>
      <c r="N14" s="98"/>
      <c r="O14" s="98"/>
      <c r="P14" s="98"/>
      <c r="Q14" s="98"/>
      <c r="R14" s="98"/>
    </row>
    <row r="15" spans="2:32" ht="18" customHeight="1">
      <c r="B15" s="114">
        <v>70</v>
      </c>
      <c r="C15" s="115"/>
      <c r="E15" s="105" t="s">
        <v>229</v>
      </c>
      <c r="F15" s="105" t="s">
        <v>230</v>
      </c>
      <c r="H15" s="105" t="s">
        <v>231</v>
      </c>
      <c r="L15" s="98"/>
      <c r="M15" s="98"/>
      <c r="N15" s="98"/>
      <c r="O15" s="98"/>
      <c r="P15" s="98"/>
      <c r="Q15" s="98"/>
      <c r="R15" s="98"/>
    </row>
    <row r="16" spans="2:32" ht="18" customHeight="1">
      <c r="B16" s="114">
        <v>75</v>
      </c>
      <c r="C16" s="115"/>
      <c r="E16" s="105" t="s">
        <v>232</v>
      </c>
      <c r="F16" s="105" t="s">
        <v>233</v>
      </c>
      <c r="H16" s="105" t="s">
        <v>234</v>
      </c>
      <c r="I16" s="116"/>
      <c r="L16" s="98"/>
      <c r="M16" s="98"/>
      <c r="N16" s="98"/>
      <c r="O16" s="98"/>
      <c r="P16" s="98"/>
      <c r="Q16" s="98"/>
      <c r="R16" s="98"/>
    </row>
    <row r="17" spans="2:18" ht="18" customHeight="1">
      <c r="B17" s="114">
        <v>80</v>
      </c>
      <c r="C17" s="115"/>
      <c r="D17" s="105"/>
      <c r="E17" s="105" t="s">
        <v>235</v>
      </c>
      <c r="F17" s="105" t="s">
        <v>204</v>
      </c>
      <c r="H17" s="105" t="s">
        <v>236</v>
      </c>
      <c r="I17" s="116"/>
      <c r="L17" s="98"/>
      <c r="M17" s="98"/>
      <c r="N17" s="98"/>
      <c r="O17" s="98"/>
      <c r="P17" s="98"/>
      <c r="Q17" s="98"/>
      <c r="R17" s="98"/>
    </row>
    <row r="18" spans="2:18" ht="18" customHeight="1">
      <c r="B18" s="117">
        <v>85</v>
      </c>
      <c r="C18" s="115"/>
      <c r="D18" s="105"/>
      <c r="E18" s="105" t="s">
        <v>237</v>
      </c>
      <c r="F18" s="105" t="s">
        <v>238</v>
      </c>
      <c r="H18" s="105" t="s">
        <v>239</v>
      </c>
      <c r="I18" s="116"/>
      <c r="L18" s="98"/>
      <c r="M18" s="98"/>
      <c r="N18" s="98"/>
      <c r="O18" s="98"/>
      <c r="P18" s="98"/>
      <c r="Q18" s="98"/>
      <c r="R18" s="98"/>
    </row>
    <row r="19" spans="2:18" ht="18" customHeight="1">
      <c r="B19" s="117">
        <v>90</v>
      </c>
      <c r="C19" s="104"/>
      <c r="D19" s="105"/>
      <c r="E19" s="105" t="s">
        <v>240</v>
      </c>
      <c r="F19" s="105" t="s">
        <v>241</v>
      </c>
      <c r="H19" s="105" t="s">
        <v>242</v>
      </c>
      <c r="I19" s="116"/>
      <c r="L19" s="98"/>
      <c r="M19" s="98"/>
      <c r="O19" s="98"/>
      <c r="P19" s="98"/>
      <c r="Q19" s="98"/>
      <c r="R19" s="98"/>
    </row>
    <row r="20" spans="2:18" ht="18" customHeight="1">
      <c r="B20" s="117">
        <v>95</v>
      </c>
      <c r="C20" s="104"/>
      <c r="D20" s="105"/>
      <c r="E20" s="105" t="s">
        <v>243</v>
      </c>
      <c r="F20" s="105" t="s">
        <v>244</v>
      </c>
      <c r="H20" s="105" t="s">
        <v>245</v>
      </c>
      <c r="I20" s="116"/>
      <c r="L20" s="98"/>
      <c r="M20" s="98"/>
      <c r="N20" s="98"/>
      <c r="O20" s="98"/>
      <c r="P20" s="98"/>
      <c r="Q20" s="98"/>
      <c r="R20" s="98"/>
    </row>
    <row r="21" spans="2:18" ht="18" customHeight="1">
      <c r="B21" s="117">
        <v>100</v>
      </c>
      <c r="C21" s="104"/>
      <c r="D21" s="105"/>
      <c r="E21" s="105" t="s">
        <v>246</v>
      </c>
      <c r="F21" s="105" t="s">
        <v>247</v>
      </c>
      <c r="H21" s="105" t="s">
        <v>248</v>
      </c>
      <c r="I21" s="116"/>
      <c r="L21" s="98"/>
      <c r="M21" s="98"/>
      <c r="N21" s="98"/>
      <c r="O21" s="98"/>
      <c r="P21" s="98"/>
      <c r="Q21" s="98"/>
      <c r="R21" s="98"/>
    </row>
    <row r="22" spans="2:18" ht="18" customHeight="1">
      <c r="B22" s="104"/>
      <c r="C22" s="104"/>
      <c r="E22" s="105" t="s">
        <v>249</v>
      </c>
      <c r="F22" s="105" t="s">
        <v>250</v>
      </c>
      <c r="H22" s="105" t="s">
        <v>251</v>
      </c>
      <c r="I22" s="116"/>
      <c r="L22" s="98"/>
      <c r="M22" s="98"/>
      <c r="N22" s="98"/>
      <c r="O22" s="98"/>
      <c r="P22" s="98"/>
      <c r="Q22" s="98"/>
      <c r="R22" s="98"/>
    </row>
    <row r="23" spans="2:18" ht="18" customHeight="1">
      <c r="B23" s="104"/>
      <c r="C23" s="104"/>
      <c r="E23" s="105" t="s">
        <v>252</v>
      </c>
      <c r="F23" s="105" t="s">
        <v>253</v>
      </c>
      <c r="H23" s="105" t="s">
        <v>254</v>
      </c>
      <c r="I23" s="116"/>
      <c r="L23" s="98"/>
      <c r="M23" s="98"/>
      <c r="N23" s="98"/>
      <c r="O23" s="98"/>
      <c r="P23" s="98"/>
      <c r="Q23" s="98"/>
      <c r="R23" s="98"/>
    </row>
    <row r="24" spans="2:18" ht="18" customHeight="1">
      <c r="B24" s="104"/>
      <c r="C24" s="104"/>
      <c r="E24" s="105" t="s">
        <v>255</v>
      </c>
      <c r="F24" s="105" t="s">
        <v>256</v>
      </c>
      <c r="H24" s="105" t="s">
        <v>257</v>
      </c>
      <c r="I24" s="116"/>
      <c r="L24" s="98"/>
      <c r="M24" s="98"/>
      <c r="N24" s="98"/>
      <c r="O24" s="98"/>
      <c r="P24" s="98"/>
      <c r="Q24" s="98"/>
      <c r="R24" s="98"/>
    </row>
    <row r="25" spans="2:18" ht="18" customHeight="1">
      <c r="B25" s="104"/>
      <c r="C25" s="104"/>
      <c r="E25" s="105" t="s">
        <v>258</v>
      </c>
      <c r="F25" s="105" t="s">
        <v>259</v>
      </c>
      <c r="H25" s="105" t="s">
        <v>260</v>
      </c>
      <c r="I25" s="116"/>
      <c r="L25" s="98"/>
      <c r="M25" s="98"/>
      <c r="N25" s="98"/>
      <c r="O25" s="98"/>
      <c r="P25" s="98"/>
      <c r="Q25" s="98"/>
      <c r="R25" s="98"/>
    </row>
    <row r="26" spans="2:18" ht="18" customHeight="1">
      <c r="B26" s="104"/>
      <c r="C26" s="104"/>
      <c r="E26" s="105" t="s">
        <v>261</v>
      </c>
      <c r="F26" s="105" t="s">
        <v>262</v>
      </c>
      <c r="H26" s="105" t="s">
        <v>263</v>
      </c>
      <c r="I26" s="116"/>
      <c r="L26" s="98"/>
      <c r="M26" s="98"/>
      <c r="N26" s="98"/>
      <c r="O26" s="98"/>
      <c r="P26" s="98"/>
      <c r="Q26" s="98"/>
      <c r="R26" s="98"/>
    </row>
    <row r="27" spans="2:18" ht="18" customHeight="1">
      <c r="B27" s="104"/>
      <c r="C27" s="104"/>
      <c r="E27" s="105" t="s">
        <v>264</v>
      </c>
      <c r="F27" s="105" t="s">
        <v>265</v>
      </c>
      <c r="H27" s="105" t="s">
        <v>266</v>
      </c>
      <c r="I27" s="116"/>
      <c r="L27" s="98"/>
      <c r="M27" s="98"/>
      <c r="N27" s="98"/>
      <c r="O27" s="98"/>
      <c r="P27" s="98"/>
      <c r="Q27" s="98"/>
      <c r="R27" s="98"/>
    </row>
    <row r="28" spans="2:18" ht="18" customHeight="1">
      <c r="B28" s="104"/>
      <c r="C28" s="104"/>
      <c r="E28" s="105" t="s">
        <v>267</v>
      </c>
      <c r="F28" s="105" t="s">
        <v>268</v>
      </c>
      <c r="H28" s="105" t="s">
        <v>269</v>
      </c>
      <c r="I28" s="116"/>
      <c r="L28" s="98"/>
      <c r="M28" s="98"/>
      <c r="N28" s="98"/>
      <c r="O28" s="98"/>
      <c r="P28" s="98"/>
      <c r="Q28" s="98"/>
      <c r="R28" s="98"/>
    </row>
    <row r="29" spans="2:18" ht="18" customHeight="1">
      <c r="B29" s="104"/>
      <c r="C29" s="104"/>
      <c r="E29" s="105" t="s">
        <v>270</v>
      </c>
      <c r="F29" s="105" t="s">
        <v>271</v>
      </c>
      <c r="H29" s="105" t="s">
        <v>272</v>
      </c>
      <c r="I29" s="116"/>
    </row>
    <row r="30" spans="2:18" ht="18" customHeight="1">
      <c r="B30" s="104"/>
      <c r="C30" s="104"/>
      <c r="E30" s="105" t="s">
        <v>273</v>
      </c>
      <c r="F30" s="105" t="s">
        <v>274</v>
      </c>
      <c r="H30" s="105" t="s">
        <v>275</v>
      </c>
      <c r="I30" s="116"/>
    </row>
    <row r="31" spans="2:18" ht="18" customHeight="1">
      <c r="B31" s="104"/>
      <c r="C31" s="104"/>
      <c r="E31" s="105" t="s">
        <v>276</v>
      </c>
      <c r="F31" s="105" t="s">
        <v>277</v>
      </c>
      <c r="H31" s="105" t="s">
        <v>278</v>
      </c>
      <c r="I31" s="116"/>
    </row>
    <row r="32" spans="2:18" ht="18" customHeight="1">
      <c r="B32" s="104"/>
      <c r="C32" s="104"/>
      <c r="E32" s="105" t="s">
        <v>279</v>
      </c>
      <c r="F32" s="105" t="s">
        <v>280</v>
      </c>
      <c r="H32" s="105" t="s">
        <v>281</v>
      </c>
      <c r="I32" s="116"/>
    </row>
    <row r="33" spans="2:9" ht="18" customHeight="1">
      <c r="B33" s="104"/>
      <c r="C33" s="104"/>
      <c r="E33" s="105" t="s">
        <v>282</v>
      </c>
      <c r="F33" s="105" t="s">
        <v>283</v>
      </c>
      <c r="H33" s="105" t="s">
        <v>284</v>
      </c>
      <c r="I33" s="116"/>
    </row>
    <row r="34" spans="2:9" ht="18" customHeight="1">
      <c r="B34" s="104"/>
      <c r="C34" s="104"/>
      <c r="E34" s="105" t="s">
        <v>285</v>
      </c>
      <c r="F34" s="105" t="s">
        <v>286</v>
      </c>
      <c r="H34" s="105" t="s">
        <v>287</v>
      </c>
      <c r="I34" s="116"/>
    </row>
    <row r="35" spans="2:9" ht="18" customHeight="1">
      <c r="B35" s="104"/>
      <c r="C35" s="104"/>
      <c r="E35" s="105" t="s">
        <v>288</v>
      </c>
      <c r="F35" s="105" t="s">
        <v>289</v>
      </c>
      <c r="H35" s="105" t="s">
        <v>290</v>
      </c>
      <c r="I35" s="116"/>
    </row>
    <row r="36" spans="2:9" ht="18" customHeight="1">
      <c r="B36" s="104"/>
      <c r="C36" s="104"/>
      <c r="E36" s="105" t="s">
        <v>291</v>
      </c>
      <c r="F36" s="105" t="s">
        <v>292</v>
      </c>
      <c r="H36" s="105" t="s">
        <v>293</v>
      </c>
      <c r="I36" s="116"/>
    </row>
    <row r="37" spans="2:9" ht="18" customHeight="1">
      <c r="B37" s="104"/>
      <c r="C37" s="104"/>
      <c r="E37" s="105" t="s">
        <v>294</v>
      </c>
      <c r="F37" s="105" t="s">
        <v>295</v>
      </c>
      <c r="H37" s="105" t="s">
        <v>296</v>
      </c>
      <c r="I37" s="116"/>
    </row>
    <row r="38" spans="2:9" ht="18" customHeight="1">
      <c r="B38" s="104"/>
      <c r="C38" s="104"/>
      <c r="E38" s="105" t="s">
        <v>297</v>
      </c>
      <c r="F38" s="105" t="s">
        <v>298</v>
      </c>
      <c r="H38" s="105" t="s">
        <v>299</v>
      </c>
      <c r="I38" s="116"/>
    </row>
    <row r="39" spans="2:9" ht="18" customHeight="1">
      <c r="B39" s="104"/>
      <c r="C39" s="104"/>
      <c r="E39" s="105" t="s">
        <v>300</v>
      </c>
      <c r="F39" s="105" t="s">
        <v>301</v>
      </c>
      <c r="H39" s="105" t="s">
        <v>302</v>
      </c>
      <c r="I39" s="116"/>
    </row>
    <row r="40" spans="2:9" ht="18" customHeight="1">
      <c r="B40" s="104"/>
      <c r="C40" s="104"/>
      <c r="E40" s="105" t="s">
        <v>303</v>
      </c>
      <c r="F40" s="105" t="s">
        <v>304</v>
      </c>
      <c r="H40" s="105" t="s">
        <v>305</v>
      </c>
      <c r="I40" s="116"/>
    </row>
    <row r="41" spans="2:9" ht="18" customHeight="1">
      <c r="B41" s="104"/>
      <c r="C41" s="104"/>
      <c r="E41" s="105" t="s">
        <v>306</v>
      </c>
      <c r="F41" s="105" t="s">
        <v>307</v>
      </c>
      <c r="H41" s="105" t="s">
        <v>308</v>
      </c>
      <c r="I41" s="116"/>
    </row>
    <row r="42" spans="2:9" ht="18" customHeight="1">
      <c r="B42" s="104"/>
      <c r="C42" s="104"/>
      <c r="E42" s="105" t="s">
        <v>309</v>
      </c>
      <c r="F42" s="105" t="s">
        <v>310</v>
      </c>
      <c r="H42" s="105" t="s">
        <v>311</v>
      </c>
      <c r="I42" s="116"/>
    </row>
    <row r="43" spans="2:9" ht="18" customHeight="1">
      <c r="B43" s="104"/>
      <c r="C43" s="104"/>
      <c r="E43" s="105" t="s">
        <v>312</v>
      </c>
      <c r="F43" s="105" t="s">
        <v>313</v>
      </c>
      <c r="H43" s="105" t="s">
        <v>314</v>
      </c>
      <c r="I43" s="116"/>
    </row>
    <row r="44" spans="2:9" ht="18" customHeight="1">
      <c r="B44" s="104"/>
      <c r="C44" s="104"/>
      <c r="E44" s="105" t="s">
        <v>315</v>
      </c>
      <c r="F44" s="105" t="s">
        <v>316</v>
      </c>
      <c r="H44" s="105" t="s">
        <v>317</v>
      </c>
      <c r="I44" s="116"/>
    </row>
    <row r="45" spans="2:9" ht="18" customHeight="1">
      <c r="B45" s="104"/>
      <c r="C45" s="104"/>
      <c r="E45" s="105" t="s">
        <v>318</v>
      </c>
      <c r="F45" s="105" t="s">
        <v>319</v>
      </c>
      <c r="H45" s="105" t="s">
        <v>320</v>
      </c>
      <c r="I45" s="116"/>
    </row>
    <row r="46" spans="2:9" ht="18" customHeight="1">
      <c r="B46" s="104"/>
      <c r="C46" s="104"/>
      <c r="E46" s="105" t="s">
        <v>321</v>
      </c>
      <c r="F46" s="105" t="s">
        <v>322</v>
      </c>
      <c r="H46" s="105" t="s">
        <v>323</v>
      </c>
      <c r="I46" s="116"/>
    </row>
    <row r="47" spans="2:9" ht="18" customHeight="1">
      <c r="B47" s="104"/>
      <c r="C47" s="104"/>
      <c r="E47" s="105" t="s">
        <v>324</v>
      </c>
      <c r="F47" s="105" t="s">
        <v>325</v>
      </c>
      <c r="H47" s="105" t="s">
        <v>326</v>
      </c>
      <c r="I47" s="116"/>
    </row>
    <row r="48" spans="2:9" ht="18" customHeight="1">
      <c r="B48" s="104"/>
      <c r="C48" s="104"/>
      <c r="E48" s="105" t="s">
        <v>327</v>
      </c>
      <c r="F48" s="105" t="s">
        <v>328</v>
      </c>
      <c r="H48" s="105" t="s">
        <v>329</v>
      </c>
      <c r="I48" s="116"/>
    </row>
    <row r="49" spans="2:9" ht="18" customHeight="1">
      <c r="B49" s="104"/>
      <c r="C49" s="104"/>
      <c r="E49" s="105" t="s">
        <v>330</v>
      </c>
      <c r="H49" s="105" t="s">
        <v>331</v>
      </c>
      <c r="I49" s="116"/>
    </row>
    <row r="50" spans="2:9" ht="18" customHeight="1">
      <c r="B50" s="104"/>
      <c r="C50" s="104"/>
      <c r="E50" s="105" t="s">
        <v>332</v>
      </c>
      <c r="H50" s="105" t="s">
        <v>333</v>
      </c>
      <c r="I50" s="116"/>
    </row>
    <row r="51" spans="2:9" ht="18" customHeight="1">
      <c r="B51" s="104"/>
      <c r="C51" s="104"/>
      <c r="E51" s="105" t="s">
        <v>334</v>
      </c>
      <c r="H51" s="105" t="s">
        <v>335</v>
      </c>
      <c r="I51" s="116"/>
    </row>
    <row r="52" spans="2:9" ht="18" customHeight="1">
      <c r="B52" s="104"/>
      <c r="C52" s="104"/>
      <c r="E52" s="105" t="s">
        <v>336</v>
      </c>
      <c r="H52" s="105" t="s">
        <v>337</v>
      </c>
      <c r="I52" s="116"/>
    </row>
    <row r="53" spans="2:9" ht="18" customHeight="1">
      <c r="B53" s="104"/>
      <c r="C53" s="104"/>
      <c r="E53" s="105" t="s">
        <v>338</v>
      </c>
      <c r="H53" s="105" t="s">
        <v>339</v>
      </c>
      <c r="I53" s="116"/>
    </row>
    <row r="54" spans="2:9" ht="18" customHeight="1">
      <c r="B54" s="104"/>
      <c r="C54" s="104"/>
      <c r="E54" s="105" t="s">
        <v>340</v>
      </c>
      <c r="I54" s="116"/>
    </row>
    <row r="55" spans="2:9" ht="18" customHeight="1">
      <c r="B55" s="104"/>
      <c r="C55" s="104"/>
      <c r="E55" s="105" t="s">
        <v>341</v>
      </c>
      <c r="I55" s="116"/>
    </row>
    <row r="56" spans="2:9" ht="18" customHeight="1">
      <c r="B56" s="104"/>
      <c r="C56" s="104"/>
      <c r="E56" s="105" t="s">
        <v>342</v>
      </c>
      <c r="I56" s="116"/>
    </row>
    <row r="57" spans="2:9" ht="18" customHeight="1">
      <c r="B57" s="104"/>
      <c r="C57" s="104"/>
      <c r="E57" s="105" t="s">
        <v>343</v>
      </c>
      <c r="I57" s="116"/>
    </row>
    <row r="58" spans="2:9" ht="18" customHeight="1">
      <c r="B58" s="104"/>
      <c r="C58" s="104"/>
      <c r="E58" s="105" t="s">
        <v>344</v>
      </c>
      <c r="I58" s="116"/>
    </row>
    <row r="59" spans="2:9" ht="18" customHeight="1">
      <c r="B59" s="104"/>
      <c r="C59" s="104"/>
      <c r="E59" s="105" t="s">
        <v>345</v>
      </c>
      <c r="I59" s="116"/>
    </row>
    <row r="60" spans="2:9" ht="18" customHeight="1">
      <c r="B60" s="104"/>
      <c r="C60" s="104"/>
      <c r="E60" s="105" t="s">
        <v>346</v>
      </c>
      <c r="I60" s="116"/>
    </row>
    <row r="61" spans="2:9" ht="18" customHeight="1">
      <c r="B61" s="104"/>
      <c r="C61" s="104"/>
      <c r="E61" s="105" t="s">
        <v>347</v>
      </c>
      <c r="I61" s="116"/>
    </row>
    <row r="62" spans="2:9" ht="18" customHeight="1">
      <c r="B62" s="104"/>
      <c r="C62" s="104"/>
      <c r="E62" s="105" t="s">
        <v>348</v>
      </c>
      <c r="I62" s="116"/>
    </row>
    <row r="63" spans="2:9" ht="18" customHeight="1">
      <c r="B63" s="104"/>
      <c r="C63" s="104"/>
      <c r="E63" s="105" t="s">
        <v>349</v>
      </c>
      <c r="I63" s="116"/>
    </row>
    <row r="64" spans="2:9" ht="18" customHeight="1">
      <c r="B64" s="104"/>
      <c r="C64" s="104"/>
      <c r="E64" s="105" t="s">
        <v>350</v>
      </c>
      <c r="I64" s="116"/>
    </row>
    <row r="65" spans="2:9" ht="18" customHeight="1">
      <c r="B65" s="104"/>
      <c r="C65" s="104"/>
      <c r="E65" s="105" t="s">
        <v>351</v>
      </c>
      <c r="I65" s="116"/>
    </row>
    <row r="66" spans="2:9" ht="18" customHeight="1">
      <c r="B66" s="104"/>
      <c r="C66" s="104"/>
      <c r="E66" s="105" t="s">
        <v>352</v>
      </c>
      <c r="I66" s="116"/>
    </row>
    <row r="67" spans="2:9" ht="18" customHeight="1">
      <c r="B67" s="104"/>
      <c r="C67" s="104"/>
      <c r="E67" s="105" t="s">
        <v>353</v>
      </c>
      <c r="I67" s="116"/>
    </row>
    <row r="68" spans="2:9" ht="18" customHeight="1">
      <c r="B68" s="104"/>
      <c r="C68" s="104"/>
      <c r="E68" s="105" t="s">
        <v>354</v>
      </c>
      <c r="I68" s="116"/>
    </row>
    <row r="69" spans="2:9" ht="18" customHeight="1">
      <c r="B69" s="104"/>
      <c r="C69" s="104"/>
      <c r="E69" s="105" t="s">
        <v>355</v>
      </c>
      <c r="I69" s="116"/>
    </row>
    <row r="70" spans="2:9" ht="18" customHeight="1">
      <c r="B70" s="104"/>
      <c r="C70" s="104"/>
      <c r="E70" s="105" t="s">
        <v>356</v>
      </c>
      <c r="I70" s="116"/>
    </row>
    <row r="71" spans="2:9" ht="18" customHeight="1">
      <c r="B71" s="104"/>
      <c r="C71" s="104"/>
      <c r="E71" s="105" t="s">
        <v>357</v>
      </c>
      <c r="I71" s="116"/>
    </row>
    <row r="72" spans="2:9" ht="18" customHeight="1">
      <c r="B72" s="104"/>
      <c r="C72" s="104"/>
      <c r="E72" s="105" t="s">
        <v>358</v>
      </c>
      <c r="I72" s="116"/>
    </row>
    <row r="73" spans="2:9" ht="18" customHeight="1">
      <c r="B73" s="104"/>
      <c r="C73" s="104"/>
      <c r="E73" s="105" t="s">
        <v>359</v>
      </c>
      <c r="I73" s="116"/>
    </row>
    <row r="74" spans="2:9" ht="18" customHeight="1">
      <c r="B74" s="104"/>
      <c r="C74" s="104"/>
      <c r="E74" s="105" t="s">
        <v>359</v>
      </c>
      <c r="I74" s="116"/>
    </row>
    <row r="75" spans="2:9" ht="18" customHeight="1">
      <c r="B75" s="104"/>
      <c r="C75" s="104"/>
      <c r="I75" s="116"/>
    </row>
    <row r="76" spans="2:9" ht="18" customHeight="1">
      <c r="B76" s="104"/>
      <c r="C76" s="104"/>
      <c r="I76" s="116"/>
    </row>
    <row r="77" spans="2:9" ht="18" customHeight="1">
      <c r="B77" s="104"/>
      <c r="C77" s="104"/>
      <c r="I77" s="116"/>
    </row>
    <row r="78" spans="2:9" ht="18" customHeight="1">
      <c r="B78" s="104"/>
      <c r="C78" s="104"/>
      <c r="I78" s="116"/>
    </row>
    <row r="79" spans="2:9" ht="18" customHeight="1">
      <c r="B79" s="104"/>
      <c r="C79" s="104"/>
      <c r="I79" s="116"/>
    </row>
    <row r="80" spans="2:9" ht="18" customHeight="1">
      <c r="B80" s="104"/>
      <c r="C80" s="104"/>
      <c r="I80" s="116"/>
    </row>
    <row r="81" spans="2:9" ht="18" customHeight="1">
      <c r="B81" s="104"/>
      <c r="C81" s="104"/>
      <c r="I81" s="116"/>
    </row>
    <row r="82" spans="2:9" ht="18" customHeight="1">
      <c r="B82" s="104"/>
      <c r="C82" s="104"/>
      <c r="I82" s="116"/>
    </row>
    <row r="83" spans="2:9" ht="18" customHeight="1">
      <c r="B83" s="104"/>
      <c r="C83" s="104"/>
      <c r="I83" s="116"/>
    </row>
    <row r="84" spans="2:9" ht="18" customHeight="1">
      <c r="B84" s="104"/>
      <c r="C84" s="104"/>
      <c r="I84" s="116"/>
    </row>
    <row r="85" spans="2:9" ht="18" customHeight="1">
      <c r="B85" s="104"/>
      <c r="C85" s="104"/>
      <c r="I85" s="116"/>
    </row>
    <row r="86" spans="2:9" ht="18" customHeight="1">
      <c r="B86" s="104"/>
      <c r="C86" s="104"/>
      <c r="I86" s="116"/>
    </row>
    <row r="87" spans="2:9" ht="18" customHeight="1">
      <c r="B87" s="104"/>
      <c r="C87" s="104"/>
      <c r="I87" s="116"/>
    </row>
    <row r="88" spans="2:9" ht="18" customHeight="1">
      <c r="B88" s="104"/>
      <c r="C88" s="104"/>
      <c r="I88" s="116"/>
    </row>
    <row r="89" spans="2:9" ht="18" customHeight="1">
      <c r="B89" s="104"/>
      <c r="C89" s="104"/>
      <c r="I89" s="116"/>
    </row>
    <row r="90" spans="2:9" ht="18" customHeight="1">
      <c r="B90" s="104"/>
      <c r="C90" s="104"/>
      <c r="I90" s="116"/>
    </row>
    <row r="91" spans="2:9" ht="18" customHeight="1">
      <c r="B91" s="104"/>
      <c r="C91" s="104"/>
      <c r="I91" s="116"/>
    </row>
    <row r="92" spans="2:9" ht="18" customHeight="1">
      <c r="B92" s="104"/>
      <c r="C92" s="104"/>
      <c r="I92" s="116"/>
    </row>
    <row r="93" spans="2:9" ht="18" customHeight="1">
      <c r="B93" s="104"/>
      <c r="C93" s="104"/>
      <c r="I93" s="116"/>
    </row>
    <row r="94" spans="2:9" ht="18" customHeight="1">
      <c r="B94" s="104"/>
      <c r="C94" s="104"/>
      <c r="I94" s="116"/>
    </row>
    <row r="95" spans="2:9" ht="18" customHeight="1">
      <c r="B95" s="104"/>
      <c r="C95" s="104"/>
      <c r="I95" s="116"/>
    </row>
    <row r="96" spans="2:9" ht="18" customHeight="1">
      <c r="B96" s="104"/>
      <c r="C96" s="104"/>
      <c r="I96" s="116"/>
    </row>
    <row r="97" spans="2:9" ht="18" customHeight="1">
      <c r="B97" s="104"/>
      <c r="C97" s="104"/>
      <c r="I97" s="116"/>
    </row>
    <row r="98" spans="2:9" ht="18" customHeight="1">
      <c r="B98" s="104"/>
      <c r="C98" s="104"/>
      <c r="I98" s="116"/>
    </row>
    <row r="99" spans="2:9" ht="18" customHeight="1">
      <c r="B99" s="104"/>
      <c r="C99" s="104"/>
      <c r="I99" s="116"/>
    </row>
    <row r="100" spans="2:9" ht="18" customHeight="1">
      <c r="B100" s="104"/>
      <c r="C100" s="104"/>
      <c r="I100" s="116"/>
    </row>
    <row r="101" spans="2:9" ht="18" customHeight="1">
      <c r="B101" s="104"/>
      <c r="C101" s="104"/>
      <c r="I101" s="116"/>
    </row>
    <row r="102" spans="2:9" ht="18" customHeight="1">
      <c r="B102" s="104"/>
      <c r="C102" s="104"/>
      <c r="I102" s="116"/>
    </row>
    <row r="103" spans="2:9" ht="18" customHeight="1">
      <c r="B103" s="104"/>
      <c r="C103" s="104"/>
      <c r="I103" s="116"/>
    </row>
    <row r="104" spans="2:9" ht="18" customHeight="1">
      <c r="B104" s="104"/>
      <c r="C104" s="104"/>
      <c r="I104" s="116"/>
    </row>
    <row r="105" spans="2:9" ht="18" customHeight="1">
      <c r="B105" s="104"/>
      <c r="C105" s="104"/>
      <c r="I105" s="116"/>
    </row>
    <row r="106" spans="2:9" ht="18" customHeight="1">
      <c r="B106" s="104"/>
      <c r="C106" s="104"/>
      <c r="I106" s="116"/>
    </row>
    <row r="107" spans="2:9" ht="18" customHeight="1">
      <c r="B107" s="104"/>
      <c r="C107" s="104"/>
      <c r="I107" s="116"/>
    </row>
    <row r="108" spans="2:9" ht="18" customHeight="1">
      <c r="B108" s="104"/>
      <c r="C108" s="104"/>
      <c r="I108" s="116"/>
    </row>
    <row r="109" spans="2:9" ht="18" customHeight="1">
      <c r="B109" s="104"/>
      <c r="C109" s="104"/>
      <c r="I109" s="116"/>
    </row>
    <row r="110" spans="2:9" ht="18" customHeight="1">
      <c r="B110" s="104"/>
      <c r="C110" s="104"/>
      <c r="I110" s="116"/>
    </row>
    <row r="111" spans="2:9" ht="18" customHeight="1">
      <c r="B111" s="104"/>
      <c r="C111" s="104"/>
      <c r="I111" s="116"/>
    </row>
    <row r="112" spans="2:9" ht="18" customHeight="1">
      <c r="B112" s="104"/>
      <c r="C112" s="104"/>
      <c r="I112" s="116"/>
    </row>
    <row r="113" spans="2:9" ht="18" customHeight="1">
      <c r="B113" s="104"/>
      <c r="C113" s="104"/>
      <c r="I113" s="116"/>
    </row>
    <row r="114" spans="2:9" ht="18" customHeight="1">
      <c r="B114" s="104"/>
      <c r="C114" s="104"/>
      <c r="I114" s="116"/>
    </row>
    <row r="115" spans="2:9" ht="18" customHeight="1">
      <c r="B115" s="104"/>
      <c r="C115" s="104"/>
      <c r="I115" s="116"/>
    </row>
    <row r="116" spans="2:9" ht="18" customHeight="1">
      <c r="B116" s="104"/>
      <c r="C116" s="104"/>
      <c r="I116" s="116"/>
    </row>
    <row r="117" spans="2:9" ht="18" customHeight="1">
      <c r="B117" s="104"/>
      <c r="C117" s="104"/>
      <c r="I117" s="116"/>
    </row>
    <row r="118" spans="2:9" ht="18" customHeight="1">
      <c r="B118" s="104"/>
      <c r="C118" s="104"/>
      <c r="I118" s="116"/>
    </row>
    <row r="119" spans="2:9" ht="18" customHeight="1">
      <c r="B119" s="104"/>
      <c r="C119" s="104"/>
      <c r="I119" s="116"/>
    </row>
    <row r="120" spans="2:9" ht="18" customHeight="1">
      <c r="B120" s="104"/>
      <c r="C120" s="104"/>
      <c r="I120" s="116"/>
    </row>
    <row r="121" spans="2:9" ht="18" customHeight="1">
      <c r="B121" s="104"/>
      <c r="C121" s="104"/>
      <c r="I121" s="116"/>
    </row>
    <row r="122" spans="2:9" ht="18" customHeight="1">
      <c r="B122" s="104"/>
      <c r="C122" s="104"/>
      <c r="I122" s="116"/>
    </row>
    <row r="123" spans="2:9" ht="18" customHeight="1">
      <c r="B123" s="104"/>
      <c r="C123" s="104"/>
      <c r="I123" s="116"/>
    </row>
    <row r="125" spans="2:9" ht="18" customHeight="1">
      <c r="D125" s="111"/>
      <c r="E125" s="111"/>
      <c r="F125" s="111"/>
      <c r="G125" s="111"/>
      <c r="H125" s="111"/>
      <c r="I125" s="111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CC6D0-147E-5E4C-8FFC-4E27AA755D2C}">
  <dimension ref="B2:BJ60"/>
  <sheetViews>
    <sheetView tabSelected="1" zoomScale="170" zoomScaleNormal="170" workbookViewId="0">
      <selection activeCell="AM20" sqref="AM20"/>
    </sheetView>
  </sheetViews>
  <sheetFormatPr baseColWidth="10" defaultRowHeight="16"/>
  <cols>
    <col min="46" max="46" width="11.83203125" customWidth="1"/>
    <col min="50" max="50" width="13" customWidth="1"/>
    <col min="55" max="55" width="15.5" customWidth="1"/>
    <col min="56" max="56" width="12.5" customWidth="1"/>
    <col min="57" max="57" width="10.83203125" customWidth="1"/>
    <col min="58" max="58" width="9.5" customWidth="1"/>
    <col min="62" max="62" width="15.5" customWidth="1"/>
  </cols>
  <sheetData>
    <row r="2" spans="2:62" ht="17" thickBot="1">
      <c r="B2" s="690" t="s">
        <v>46</v>
      </c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  <c r="T2" s="690"/>
      <c r="V2" s="691" t="s">
        <v>57</v>
      </c>
      <c r="W2" s="691"/>
      <c r="X2" s="691"/>
      <c r="Y2" s="691"/>
      <c r="Z2" s="691"/>
      <c r="AA2" s="691"/>
      <c r="AB2" s="691"/>
      <c r="AC2" s="691"/>
      <c r="AD2" s="691"/>
      <c r="AE2" s="691"/>
      <c r="AF2" s="691"/>
      <c r="AG2" s="691"/>
      <c r="AH2" s="691"/>
      <c r="AI2" s="691"/>
      <c r="AJ2" s="691"/>
      <c r="AK2" s="691"/>
      <c r="AL2" s="691"/>
      <c r="AM2" s="691"/>
      <c r="AN2" s="691"/>
      <c r="AO2" s="691"/>
      <c r="AP2" s="691"/>
      <c r="AQ2" s="691"/>
      <c r="AR2" s="691"/>
    </row>
    <row r="3" spans="2:62" ht="19" thickBot="1">
      <c r="B3" s="691" t="s">
        <v>35</v>
      </c>
      <c r="C3" s="692" t="s">
        <v>36</v>
      </c>
      <c r="D3" s="692"/>
      <c r="E3" s="692" t="s">
        <v>37</v>
      </c>
      <c r="F3" s="692"/>
      <c r="G3" s="692" t="s">
        <v>38</v>
      </c>
      <c r="H3" s="692"/>
      <c r="I3" s="692" t="s">
        <v>39</v>
      </c>
      <c r="J3" s="692"/>
      <c r="K3" s="692" t="s">
        <v>40</v>
      </c>
      <c r="L3" s="692"/>
      <c r="M3" s="692" t="s">
        <v>41</v>
      </c>
      <c r="N3" s="692"/>
      <c r="O3" s="692" t="s">
        <v>42</v>
      </c>
      <c r="P3" s="692"/>
      <c r="Q3" s="692" t="s">
        <v>43</v>
      </c>
      <c r="R3" s="692"/>
      <c r="S3" s="692" t="s">
        <v>44</v>
      </c>
      <c r="T3" s="692"/>
      <c r="V3" s="691" t="s">
        <v>35</v>
      </c>
      <c r="W3" s="691" t="s">
        <v>50</v>
      </c>
      <c r="X3" s="691"/>
      <c r="Y3" s="691"/>
      <c r="Z3" s="691"/>
      <c r="AA3" s="691" t="s">
        <v>51</v>
      </c>
      <c r="AB3" s="691"/>
      <c r="AC3" s="691"/>
      <c r="AD3" s="691"/>
      <c r="AE3" s="693" t="s">
        <v>52</v>
      </c>
      <c r="AF3" s="693"/>
      <c r="AG3" s="693"/>
      <c r="AH3" s="693"/>
      <c r="AI3" s="693" t="s">
        <v>53</v>
      </c>
      <c r="AJ3" s="693"/>
      <c r="AK3" s="693"/>
      <c r="AL3" s="693"/>
      <c r="AM3" s="693" t="s">
        <v>54</v>
      </c>
      <c r="AN3" s="693"/>
      <c r="AO3" s="693"/>
      <c r="AP3" s="693"/>
      <c r="AQ3" s="693"/>
      <c r="AR3" s="693"/>
      <c r="AT3" s="15"/>
      <c r="AU3" s="16" t="s">
        <v>59</v>
      </c>
      <c r="AV3" s="16" t="s">
        <v>60</v>
      </c>
      <c r="AW3" s="16" t="s">
        <v>61</v>
      </c>
      <c r="AX3" s="17" t="s">
        <v>62</v>
      </c>
      <c r="AZ3" s="32" t="s">
        <v>63</v>
      </c>
      <c r="BA3" s="33"/>
      <c r="BC3" s="31" t="s">
        <v>72</v>
      </c>
      <c r="BD3" s="34" t="s">
        <v>90</v>
      </c>
      <c r="BE3" s="34" t="s">
        <v>89</v>
      </c>
      <c r="BF3" s="38" t="s">
        <v>63</v>
      </c>
      <c r="BG3" s="34" t="s">
        <v>74</v>
      </c>
      <c r="BH3" s="39" t="s">
        <v>75</v>
      </c>
      <c r="BJ3" s="30" t="s">
        <v>95</v>
      </c>
    </row>
    <row r="4" spans="2:62">
      <c r="B4" s="691"/>
      <c r="C4" s="2">
        <v>1500</v>
      </c>
      <c r="D4" s="2" t="s">
        <v>45</v>
      </c>
      <c r="E4" s="2">
        <v>1600</v>
      </c>
      <c r="F4" s="2" t="s">
        <v>45</v>
      </c>
      <c r="G4" s="2">
        <v>3000</v>
      </c>
      <c r="H4" s="2" t="s">
        <v>45</v>
      </c>
      <c r="I4" s="2">
        <v>3220</v>
      </c>
      <c r="J4" s="2" t="s">
        <v>45</v>
      </c>
      <c r="K4" s="2">
        <v>5000</v>
      </c>
      <c r="L4" s="2" t="s">
        <v>45</v>
      </c>
      <c r="M4" s="2">
        <v>10000</v>
      </c>
      <c r="N4" s="2" t="s">
        <v>45</v>
      </c>
      <c r="O4" s="2">
        <v>15000</v>
      </c>
      <c r="P4" s="2" t="s">
        <v>45</v>
      </c>
      <c r="Q4" s="2">
        <v>21252</v>
      </c>
      <c r="R4" s="2" t="s">
        <v>45</v>
      </c>
      <c r="S4" s="2">
        <v>42504</v>
      </c>
      <c r="T4" s="2" t="s">
        <v>45</v>
      </c>
      <c r="V4" s="691"/>
      <c r="W4" s="5" t="s">
        <v>45</v>
      </c>
      <c r="X4" s="5" t="s">
        <v>47</v>
      </c>
      <c r="Y4" s="5" t="s">
        <v>48</v>
      </c>
      <c r="Z4" s="5" t="s">
        <v>49</v>
      </c>
      <c r="AA4" s="5" t="s">
        <v>45</v>
      </c>
      <c r="AB4" s="5" t="s">
        <v>47</v>
      </c>
      <c r="AC4" s="5" t="s">
        <v>48</v>
      </c>
      <c r="AD4" s="5" t="s">
        <v>49</v>
      </c>
      <c r="AE4" s="6" t="s">
        <v>45</v>
      </c>
      <c r="AF4" s="6" t="s">
        <v>47</v>
      </c>
      <c r="AG4" s="6" t="s">
        <v>48</v>
      </c>
      <c r="AH4" s="6" t="s">
        <v>49</v>
      </c>
      <c r="AI4" s="6" t="s">
        <v>45</v>
      </c>
      <c r="AJ4" s="6" t="s">
        <v>47</v>
      </c>
      <c r="AK4" s="6" t="s">
        <v>48</v>
      </c>
      <c r="AL4" s="6" t="s">
        <v>49</v>
      </c>
      <c r="AM4" s="6" t="s">
        <v>45</v>
      </c>
      <c r="AN4" s="6" t="s">
        <v>55</v>
      </c>
      <c r="AO4" s="6" t="s">
        <v>47</v>
      </c>
      <c r="AP4" s="6" t="s">
        <v>56</v>
      </c>
      <c r="AQ4" s="6" t="s">
        <v>48</v>
      </c>
      <c r="AR4" s="6" t="s">
        <v>49</v>
      </c>
      <c r="AT4" s="10"/>
      <c r="AX4" s="11"/>
      <c r="AZ4" s="10"/>
      <c r="BA4" s="11"/>
      <c r="BC4" s="40"/>
      <c r="BD4" s="1"/>
      <c r="BE4" s="1"/>
      <c r="BF4" s="1"/>
      <c r="BG4" s="1"/>
      <c r="BH4" s="37"/>
      <c r="BJ4" s="35"/>
    </row>
    <row r="5" spans="2:62" ht="18">
      <c r="B5" s="3">
        <v>30</v>
      </c>
      <c r="C5" s="4">
        <v>5.9027777777777776E-3</v>
      </c>
      <c r="D5" s="3">
        <v>10.59</v>
      </c>
      <c r="E5" s="4">
        <v>6.3773148148148148E-3</v>
      </c>
      <c r="F5" s="3">
        <v>10.52</v>
      </c>
      <c r="G5" s="4">
        <v>1.2453703703703703E-2</v>
      </c>
      <c r="H5" s="3">
        <v>10.039999999999999</v>
      </c>
      <c r="I5" s="4">
        <v>1.3414351851851851E-2</v>
      </c>
      <c r="J5" s="3">
        <v>10</v>
      </c>
      <c r="K5" s="4">
        <v>2.1296296296296299E-2</v>
      </c>
      <c r="L5" s="3">
        <v>9.7799999999999994</v>
      </c>
      <c r="M5" s="4">
        <v>4.4282407407407409E-2</v>
      </c>
      <c r="N5" s="3">
        <v>9.41</v>
      </c>
      <c r="O5" s="4">
        <v>6.8217592592592594E-2</v>
      </c>
      <c r="P5" s="3">
        <v>9.16</v>
      </c>
      <c r="Q5" s="4">
        <v>9.796296296296296E-2</v>
      </c>
      <c r="R5" s="3">
        <v>9.0399999999999991</v>
      </c>
      <c r="S5" s="4">
        <v>0.2008912037037037</v>
      </c>
      <c r="T5" s="3">
        <v>8.82</v>
      </c>
      <c r="V5" s="3">
        <v>30</v>
      </c>
      <c r="W5" s="3">
        <v>7.63</v>
      </c>
      <c r="X5" s="4">
        <v>2.1874999999999998E-3</v>
      </c>
      <c r="Y5" s="4">
        <v>5.4629629629629637E-3</v>
      </c>
      <c r="Z5" s="4">
        <v>8.7962962962962968E-3</v>
      </c>
      <c r="AA5" s="3">
        <v>8.77</v>
      </c>
      <c r="AB5" s="4">
        <v>1.8981481481481482E-3</v>
      </c>
      <c r="AC5" s="4">
        <v>4.7569444444444447E-3</v>
      </c>
      <c r="AD5" s="4">
        <v>7.6504629629629631E-3</v>
      </c>
      <c r="AE5" s="3">
        <v>9.3800000000000008</v>
      </c>
      <c r="AF5" s="4">
        <v>1.7824074074074072E-3</v>
      </c>
      <c r="AG5" s="4">
        <v>4.4444444444444444E-3</v>
      </c>
      <c r="AH5" s="4">
        <v>7.1527777777777787E-3</v>
      </c>
      <c r="AI5" s="3">
        <v>10.14</v>
      </c>
      <c r="AJ5" s="4">
        <v>1.6435185185185183E-3</v>
      </c>
      <c r="AK5" s="4">
        <v>4.108796296296297E-3</v>
      </c>
      <c r="AL5" s="4">
        <v>6.6087962962962966E-3</v>
      </c>
      <c r="AM5" s="3">
        <v>10.59</v>
      </c>
      <c r="AN5" s="4">
        <v>7.8703703703703705E-4</v>
      </c>
      <c r="AO5" s="4">
        <v>1.5740740740740741E-3</v>
      </c>
      <c r="AP5" s="4">
        <v>3.1481481481481482E-3</v>
      </c>
      <c r="AQ5" s="4">
        <v>3.9351851851851857E-3</v>
      </c>
      <c r="AR5" s="4">
        <v>6.3310185185185197E-3</v>
      </c>
      <c r="AT5" s="12" t="s">
        <v>73</v>
      </c>
      <c r="AU5" s="18">
        <v>0.6</v>
      </c>
      <c r="AV5" s="19">
        <v>0.75</v>
      </c>
      <c r="AW5" s="19">
        <v>0.85</v>
      </c>
      <c r="AX5" s="20">
        <v>0.95</v>
      </c>
      <c r="AZ5" s="10" t="s">
        <v>71</v>
      </c>
      <c r="BA5" s="20">
        <v>0.4</v>
      </c>
      <c r="BC5" s="40" t="s">
        <v>97</v>
      </c>
      <c r="BD5" s="1" t="s">
        <v>91</v>
      </c>
      <c r="BE5" s="19">
        <v>0.5</v>
      </c>
      <c r="BF5" s="1" t="s">
        <v>71</v>
      </c>
      <c r="BG5" s="19">
        <v>0.5</v>
      </c>
      <c r="BH5" s="37">
        <v>9</v>
      </c>
      <c r="BJ5" s="35" t="s">
        <v>72</v>
      </c>
    </row>
    <row r="6" spans="2:62">
      <c r="B6" s="3">
        <v>31</v>
      </c>
      <c r="C6" s="4">
        <v>5.7060185185185191E-3</v>
      </c>
      <c r="D6" s="3">
        <v>10.95</v>
      </c>
      <c r="E6" s="4">
        <v>6.1921296296296299E-3</v>
      </c>
      <c r="F6" s="3">
        <v>10.83</v>
      </c>
      <c r="G6" s="4">
        <v>1.2118055555555556E-2</v>
      </c>
      <c r="H6" s="3">
        <v>10.32</v>
      </c>
      <c r="I6" s="4">
        <v>1.3055555555555556E-2</v>
      </c>
      <c r="J6" s="3">
        <v>10.28</v>
      </c>
      <c r="K6" s="4">
        <v>2.0729166666666667E-2</v>
      </c>
      <c r="L6" s="3">
        <v>10.050000000000001</v>
      </c>
      <c r="M6" s="4">
        <v>4.3090277777777776E-2</v>
      </c>
      <c r="N6" s="3">
        <v>9.67</v>
      </c>
      <c r="O6" s="4">
        <v>6.6388888888888886E-2</v>
      </c>
      <c r="P6" s="3">
        <v>9.41</v>
      </c>
      <c r="Q6" s="4">
        <v>9.5381944444444436E-2</v>
      </c>
      <c r="R6" s="3">
        <v>9.2799999999999994</v>
      </c>
      <c r="S6" s="4">
        <v>0.1957986111111111</v>
      </c>
      <c r="T6" s="3">
        <v>9.0500000000000007</v>
      </c>
      <c r="V6" s="3">
        <v>31</v>
      </c>
      <c r="W6" s="3">
        <v>7.81</v>
      </c>
      <c r="X6" s="4">
        <v>2.1296296296296298E-3</v>
      </c>
      <c r="Y6" s="4">
        <v>5.3356481481481484E-3</v>
      </c>
      <c r="Z6" s="4">
        <v>8.5879629629629622E-3</v>
      </c>
      <c r="AA6" s="3">
        <v>8.99</v>
      </c>
      <c r="AB6" s="4">
        <v>1.8518518518518517E-3</v>
      </c>
      <c r="AC6" s="4">
        <v>4.6412037037037038E-3</v>
      </c>
      <c r="AD6" s="4">
        <v>7.4652777777777781E-3</v>
      </c>
      <c r="AE6" s="3">
        <v>9.6300000000000008</v>
      </c>
      <c r="AF6" s="4">
        <v>1.736111111111111E-3</v>
      </c>
      <c r="AG6" s="4">
        <v>4.3287037037037035E-3</v>
      </c>
      <c r="AH6" s="4">
        <v>6.9675925925925921E-3</v>
      </c>
      <c r="AI6" s="3">
        <v>10.43</v>
      </c>
      <c r="AJ6" s="4">
        <v>1.5972222222222221E-3</v>
      </c>
      <c r="AK6" s="4">
        <v>3.9930555555555561E-3</v>
      </c>
      <c r="AL6" s="4">
        <v>6.4236111111111117E-3</v>
      </c>
      <c r="AM6" s="3">
        <v>10.91</v>
      </c>
      <c r="AN6" s="4">
        <v>7.6388888888888893E-4</v>
      </c>
      <c r="AO6" s="4">
        <v>1.5277777777777779E-3</v>
      </c>
      <c r="AP6" s="4">
        <v>3.0555555555555557E-3</v>
      </c>
      <c r="AQ6" s="4">
        <v>3.8194444444444443E-3</v>
      </c>
      <c r="AR6" s="4">
        <v>6.145833333333333E-3</v>
      </c>
      <c r="AT6" s="12"/>
      <c r="AU6" s="18">
        <v>0.65</v>
      </c>
      <c r="AV6" s="19">
        <v>0.8</v>
      </c>
      <c r="AW6" s="19">
        <v>0.88</v>
      </c>
      <c r="AX6" s="20">
        <v>10</v>
      </c>
      <c r="AZ6" s="10" t="s">
        <v>64</v>
      </c>
      <c r="BA6" s="20">
        <v>0.3</v>
      </c>
      <c r="BC6" s="41"/>
      <c r="BD6" s="1" t="s">
        <v>44</v>
      </c>
      <c r="BE6" s="19">
        <v>0.55000000000000004</v>
      </c>
      <c r="BF6" s="1" t="s">
        <v>64</v>
      </c>
      <c r="BG6" s="19">
        <v>0.55000000000000004</v>
      </c>
      <c r="BH6" s="37">
        <v>10</v>
      </c>
      <c r="BJ6" s="35" t="s">
        <v>90</v>
      </c>
    </row>
    <row r="7" spans="2:62">
      <c r="B7" s="3">
        <v>32</v>
      </c>
      <c r="C7" s="4">
        <v>5.5787037037037038E-3</v>
      </c>
      <c r="D7" s="3">
        <v>11.2</v>
      </c>
      <c r="E7" s="4">
        <v>6.030092592592593E-3</v>
      </c>
      <c r="F7" s="3">
        <v>11.12</v>
      </c>
      <c r="G7" s="4">
        <v>1.1793981481481482E-2</v>
      </c>
      <c r="H7" s="3">
        <v>10.6</v>
      </c>
      <c r="I7" s="4">
        <v>1.2708333333333334E-2</v>
      </c>
      <c r="J7" s="3">
        <v>10.56</v>
      </c>
      <c r="K7" s="4">
        <v>2.0196759259259258E-2</v>
      </c>
      <c r="L7" s="3">
        <v>10.32</v>
      </c>
      <c r="M7" s="4">
        <v>4.1967592592592591E-2</v>
      </c>
      <c r="N7" s="3">
        <v>9.93</v>
      </c>
      <c r="O7" s="4">
        <v>6.4664351851851862E-2</v>
      </c>
      <c r="P7" s="3">
        <v>9.67</v>
      </c>
      <c r="Q7" s="4">
        <v>9.2928240740740742E-2</v>
      </c>
      <c r="R7" s="3">
        <v>9.5299999999999994</v>
      </c>
      <c r="S7" s="4">
        <v>0.19096064814814814</v>
      </c>
      <c r="T7" s="3">
        <v>9.27</v>
      </c>
      <c r="V7" s="3">
        <v>32</v>
      </c>
      <c r="W7" s="3">
        <v>8.01</v>
      </c>
      <c r="X7" s="4">
        <v>2.0833333333333333E-3</v>
      </c>
      <c r="Y7" s="4">
        <v>5.208333333333333E-3</v>
      </c>
      <c r="Z7" s="4">
        <v>8.3796296296296292E-3</v>
      </c>
      <c r="AA7" s="3">
        <v>9.2100000000000009</v>
      </c>
      <c r="AB7" s="4">
        <v>1.8055555555555557E-3</v>
      </c>
      <c r="AC7" s="4">
        <v>4.5254629629629629E-3</v>
      </c>
      <c r="AD7" s="4">
        <v>7.2800925925925915E-3</v>
      </c>
      <c r="AE7" s="3">
        <v>9.8699999999999992</v>
      </c>
      <c r="AF7" s="4">
        <v>1.689814814814815E-3</v>
      </c>
      <c r="AG7" s="4">
        <v>4.2245370370370371E-3</v>
      </c>
      <c r="AH7" s="4">
        <v>6.7939814814814816E-3</v>
      </c>
      <c r="AI7" s="3">
        <v>10.75</v>
      </c>
      <c r="AJ7" s="4">
        <v>1.5509259259259261E-3</v>
      </c>
      <c r="AK7" s="4">
        <v>3.8773148148148143E-3</v>
      </c>
      <c r="AL7" s="4">
        <v>6.238425925925925E-3</v>
      </c>
      <c r="AM7" s="3">
        <v>11.25</v>
      </c>
      <c r="AN7" s="4">
        <v>7.407407407407407E-4</v>
      </c>
      <c r="AO7" s="4">
        <v>1.4814814814814814E-3</v>
      </c>
      <c r="AP7" s="4">
        <v>2.9629629629629628E-3</v>
      </c>
      <c r="AQ7" s="4">
        <v>3.7037037037037034E-3</v>
      </c>
      <c r="AR7" s="4">
        <v>5.9606481481481489E-3</v>
      </c>
      <c r="AT7" s="12"/>
      <c r="AU7" s="19">
        <v>0.7</v>
      </c>
      <c r="AV7" s="21">
        <v>0.84</v>
      </c>
      <c r="AW7" s="21"/>
      <c r="AX7" s="22"/>
      <c r="AZ7" s="10" t="s">
        <v>65</v>
      </c>
      <c r="BA7" s="20">
        <v>0.2</v>
      </c>
      <c r="BC7" s="40"/>
      <c r="BD7" s="1" t="s">
        <v>92</v>
      </c>
      <c r="BE7" s="19">
        <v>0.6</v>
      </c>
      <c r="BF7" s="1" t="s">
        <v>65</v>
      </c>
      <c r="BG7" s="19">
        <v>0.6</v>
      </c>
      <c r="BH7" s="37">
        <v>11</v>
      </c>
      <c r="BJ7" s="35" t="s">
        <v>89</v>
      </c>
    </row>
    <row r="8" spans="2:62">
      <c r="B8" s="3">
        <v>33</v>
      </c>
      <c r="C8" s="4">
        <v>5.4282407407407404E-3</v>
      </c>
      <c r="D8" s="3">
        <v>11.51</v>
      </c>
      <c r="E8" s="4">
        <v>5.8680555555555543E-3</v>
      </c>
      <c r="F8" s="3">
        <v>11.43</v>
      </c>
      <c r="G8" s="4">
        <v>1.1493055555555555E-2</v>
      </c>
      <c r="H8" s="3">
        <v>10.88</v>
      </c>
      <c r="I8" s="4">
        <v>1.238425925925926E-2</v>
      </c>
      <c r="J8" s="3">
        <v>10.83</v>
      </c>
      <c r="K8" s="4">
        <v>1.96875E-2</v>
      </c>
      <c r="L8" s="3">
        <v>10.58</v>
      </c>
      <c r="M8" s="4">
        <v>4.0902777777777781E-2</v>
      </c>
      <c r="N8" s="3">
        <v>10.19</v>
      </c>
      <c r="O8" s="4">
        <v>6.3020833333333331E-2</v>
      </c>
      <c r="P8" s="3">
        <v>9.92</v>
      </c>
      <c r="Q8" s="4">
        <v>9.0590277777777783E-2</v>
      </c>
      <c r="R8" s="3">
        <v>9.77</v>
      </c>
      <c r="S8" s="4">
        <v>0.18636574074074075</v>
      </c>
      <c r="T8" s="3">
        <v>9.5</v>
      </c>
      <c r="V8" s="3">
        <v>33</v>
      </c>
      <c r="W8" s="3">
        <v>8.19</v>
      </c>
      <c r="X8" s="4">
        <v>2.0370370370370373E-3</v>
      </c>
      <c r="Y8" s="4">
        <v>5.0925925925925921E-3</v>
      </c>
      <c r="Z8" s="4">
        <v>8.1944444444444452E-3</v>
      </c>
      <c r="AA8" s="3">
        <v>9.44</v>
      </c>
      <c r="AB8" s="4">
        <v>1.7708333333333332E-3</v>
      </c>
      <c r="AC8" s="4">
        <v>4.4212962962962956E-3</v>
      </c>
      <c r="AD8" s="4">
        <v>7.106481481481481E-3</v>
      </c>
      <c r="AE8" s="3">
        <v>10.119999999999999</v>
      </c>
      <c r="AF8" s="4">
        <v>1.6435185185185183E-3</v>
      </c>
      <c r="AG8" s="4">
        <v>4.1203703703703706E-3</v>
      </c>
      <c r="AH8" s="4">
        <v>6.6319444444444446E-3</v>
      </c>
      <c r="AI8" s="3">
        <v>10.99</v>
      </c>
      <c r="AJ8" s="4">
        <v>1.5162037037037036E-3</v>
      </c>
      <c r="AK8" s="4">
        <v>3.7962962962962963E-3</v>
      </c>
      <c r="AL8" s="4">
        <v>6.0995370370370361E-3</v>
      </c>
      <c r="AM8" s="3">
        <v>11.52</v>
      </c>
      <c r="AN8" s="4">
        <v>7.291666666666667E-4</v>
      </c>
      <c r="AO8" s="4">
        <v>1.4467592592592594E-3</v>
      </c>
      <c r="AP8" s="4">
        <v>2.8935185185185188E-3</v>
      </c>
      <c r="AQ8" s="4">
        <v>3.6226851851851854E-3</v>
      </c>
      <c r="AR8" s="4">
        <v>5.8217592592592592E-3</v>
      </c>
      <c r="AT8" s="12"/>
      <c r="AU8" s="19">
        <v>0.74</v>
      </c>
      <c r="AV8" s="21"/>
      <c r="AW8" s="21"/>
      <c r="AX8" s="22"/>
      <c r="AZ8" s="10" t="s">
        <v>66</v>
      </c>
      <c r="BA8" s="20">
        <v>0.1</v>
      </c>
      <c r="BC8" s="40"/>
      <c r="BD8" s="1" t="s">
        <v>93</v>
      </c>
      <c r="BE8" s="19">
        <v>0.65</v>
      </c>
      <c r="BF8" s="1" t="s">
        <v>66</v>
      </c>
      <c r="BG8" s="19">
        <v>0.65</v>
      </c>
      <c r="BH8" s="37">
        <v>12</v>
      </c>
      <c r="BJ8" s="35" t="s">
        <v>63</v>
      </c>
    </row>
    <row r="9" spans="2:62" ht="18">
      <c r="B9" s="3">
        <v>34</v>
      </c>
      <c r="C9" s="4">
        <v>5.2893518518518515E-3</v>
      </c>
      <c r="D9" s="3">
        <v>11.82</v>
      </c>
      <c r="E9" s="4">
        <v>5.7175925925925927E-3</v>
      </c>
      <c r="F9" s="3">
        <v>11.73</v>
      </c>
      <c r="G9" s="4">
        <v>1.1215277777777777E-2</v>
      </c>
      <c r="H9" s="3">
        <v>11.15</v>
      </c>
      <c r="I9" s="4">
        <v>1.2083333333333333E-2</v>
      </c>
      <c r="J9" s="3">
        <v>11.1</v>
      </c>
      <c r="K9" s="4">
        <v>1.9201388888888889E-2</v>
      </c>
      <c r="L9" s="3">
        <v>10.85</v>
      </c>
      <c r="M9" s="4">
        <v>3.9884259259259258E-2</v>
      </c>
      <c r="N9" s="3">
        <v>10.45</v>
      </c>
      <c r="O9" s="4">
        <v>6.1458333333333337E-2</v>
      </c>
      <c r="P9" s="3">
        <v>10.17</v>
      </c>
      <c r="Q9" s="4">
        <v>8.8379629629629627E-2</v>
      </c>
      <c r="R9" s="3">
        <v>10.02</v>
      </c>
      <c r="S9" s="4">
        <v>0.18197916666666666</v>
      </c>
      <c r="T9" s="3">
        <v>9.73</v>
      </c>
      <c r="V9" s="3">
        <v>34</v>
      </c>
      <c r="W9" s="3">
        <v>8.3800000000000008</v>
      </c>
      <c r="X9" s="4">
        <v>1.9907407407407408E-3</v>
      </c>
      <c r="Y9" s="4">
        <v>4.9768518518518521E-3</v>
      </c>
      <c r="Z9" s="4">
        <v>8.0092592592592594E-3</v>
      </c>
      <c r="AA9" s="3">
        <v>9.66</v>
      </c>
      <c r="AB9" s="4">
        <v>1.7245370370370372E-3</v>
      </c>
      <c r="AC9" s="4">
        <v>4.31712962962963E-3</v>
      </c>
      <c r="AD9" s="4">
        <v>6.9444444444444441E-3</v>
      </c>
      <c r="AE9" s="3">
        <v>10.35</v>
      </c>
      <c r="AF9" s="4">
        <v>1.6087962962962963E-3</v>
      </c>
      <c r="AG9" s="4">
        <v>4.0277777777777777E-3</v>
      </c>
      <c r="AH9" s="4">
        <v>6.4814814814814813E-3</v>
      </c>
      <c r="AI9" s="3">
        <v>11.25</v>
      </c>
      <c r="AJ9" s="4">
        <v>1.4814814814814814E-3</v>
      </c>
      <c r="AK9" s="4">
        <v>3.7037037037037034E-3</v>
      </c>
      <c r="AL9" s="4">
        <v>5.9606481481481489E-3</v>
      </c>
      <c r="AM9" s="3">
        <v>11.8</v>
      </c>
      <c r="AN9" s="4">
        <v>7.0601851851851847E-4</v>
      </c>
      <c r="AO9" s="4">
        <v>1.4120370370370369E-3</v>
      </c>
      <c r="AP9" s="4">
        <v>2.8240740740740739E-3</v>
      </c>
      <c r="AQ9" s="4">
        <v>3.530092592592592E-3</v>
      </c>
      <c r="AR9" s="4">
        <v>5.6828703703703702E-3</v>
      </c>
      <c r="AT9" s="10"/>
      <c r="AU9" s="23"/>
      <c r="AV9" s="23"/>
      <c r="AW9" s="23"/>
      <c r="AX9" s="24"/>
      <c r="AZ9" s="10" t="s">
        <v>63</v>
      </c>
      <c r="BA9" s="20">
        <v>0</v>
      </c>
      <c r="BC9" s="40"/>
      <c r="BD9" s="1" t="s">
        <v>94</v>
      </c>
      <c r="BE9" s="19">
        <v>0.7</v>
      </c>
      <c r="BF9" s="1" t="s">
        <v>63</v>
      </c>
      <c r="BG9" s="19">
        <v>0.7</v>
      </c>
      <c r="BH9" s="37">
        <v>13</v>
      </c>
      <c r="BJ9" s="35" t="s">
        <v>96</v>
      </c>
    </row>
    <row r="10" spans="2:62" ht="17" thickBot="1">
      <c r="B10" s="3">
        <v>35</v>
      </c>
      <c r="C10" s="4">
        <v>5.1504629629629635E-3</v>
      </c>
      <c r="D10" s="3">
        <v>12.13</v>
      </c>
      <c r="E10" s="4">
        <v>5.5671296296296302E-3</v>
      </c>
      <c r="F10" s="3">
        <v>12.05</v>
      </c>
      <c r="G10" s="4">
        <v>1.0937500000000001E-2</v>
      </c>
      <c r="H10" s="3">
        <v>11.43</v>
      </c>
      <c r="I10" s="4">
        <v>1.1782407407407406E-2</v>
      </c>
      <c r="J10" s="3">
        <v>11.39</v>
      </c>
      <c r="K10" s="4">
        <v>1.8749999999999999E-2</v>
      </c>
      <c r="L10" s="3">
        <v>11.11</v>
      </c>
      <c r="M10" s="4">
        <v>3.892361111111111E-2</v>
      </c>
      <c r="N10" s="3">
        <v>10.7</v>
      </c>
      <c r="O10" s="4">
        <v>5.9976851851851858E-2</v>
      </c>
      <c r="P10" s="3">
        <v>10.42</v>
      </c>
      <c r="Q10" s="4">
        <v>8.6261574074074074E-2</v>
      </c>
      <c r="R10" s="3">
        <v>10.27</v>
      </c>
      <c r="S10" s="4">
        <v>0.17781250000000001</v>
      </c>
      <c r="T10" s="3">
        <v>9.9600000000000009</v>
      </c>
      <c r="V10" s="3">
        <v>35</v>
      </c>
      <c r="W10" s="3">
        <v>8.56</v>
      </c>
      <c r="X10" s="4">
        <v>1.9444444444444442E-3</v>
      </c>
      <c r="Y10" s="4">
        <v>4.8726851851851856E-3</v>
      </c>
      <c r="Z10" s="4">
        <v>7.8356481481481489E-3</v>
      </c>
      <c r="AA10" s="3">
        <v>9.89</v>
      </c>
      <c r="AB10" s="4">
        <v>1.689814814814815E-3</v>
      </c>
      <c r="AC10" s="4">
        <v>4.2129629629629626E-3</v>
      </c>
      <c r="AD10" s="4">
        <v>6.782407407407408E-3</v>
      </c>
      <c r="AE10" s="3">
        <v>10.6</v>
      </c>
      <c r="AF10" s="4">
        <v>1.5740740740740741E-3</v>
      </c>
      <c r="AG10" s="4">
        <v>3.9351851851851857E-3</v>
      </c>
      <c r="AH10" s="4">
        <v>6.3310185185185197E-3</v>
      </c>
      <c r="AI10" s="3">
        <v>11.52</v>
      </c>
      <c r="AJ10" s="4">
        <v>1.4467592592592594E-3</v>
      </c>
      <c r="AK10" s="4">
        <v>3.6226851851851854E-3</v>
      </c>
      <c r="AL10" s="4">
        <v>5.8217592592592592E-3</v>
      </c>
      <c r="AM10" s="3">
        <v>12.1</v>
      </c>
      <c r="AN10" s="4">
        <v>6.8287037037037025E-4</v>
      </c>
      <c r="AO10" s="4">
        <v>1.3773148148148147E-3</v>
      </c>
      <c r="AP10" s="4">
        <v>2.7546296296296294E-3</v>
      </c>
      <c r="AQ10" s="4">
        <v>3.4490740740740745E-3</v>
      </c>
      <c r="AR10" s="4">
        <v>5.5439814814814822E-3</v>
      </c>
      <c r="AT10" s="13" t="s">
        <v>58</v>
      </c>
      <c r="AU10" s="19">
        <v>0.65</v>
      </c>
      <c r="AV10" s="21">
        <v>0.8</v>
      </c>
      <c r="AW10" s="21">
        <v>0.9</v>
      </c>
      <c r="AX10" s="22">
        <v>0.95</v>
      </c>
      <c r="AZ10" s="10" t="s">
        <v>67</v>
      </c>
      <c r="BA10" s="20">
        <v>0.1</v>
      </c>
      <c r="BC10" s="40"/>
      <c r="BD10" s="1"/>
      <c r="BE10" s="19">
        <v>0.75</v>
      </c>
      <c r="BF10" s="1" t="s">
        <v>67</v>
      </c>
      <c r="BG10" s="19">
        <v>0.75</v>
      </c>
      <c r="BH10" s="37">
        <v>14</v>
      </c>
      <c r="BJ10" s="36" t="s">
        <v>75</v>
      </c>
    </row>
    <row r="11" spans="2:62">
      <c r="B11" s="3">
        <v>36</v>
      </c>
      <c r="C11" s="4">
        <v>5.0231481481481481E-3</v>
      </c>
      <c r="D11" s="3">
        <v>12.44</v>
      </c>
      <c r="E11" s="4">
        <v>5.4282407407407404E-3</v>
      </c>
      <c r="F11" s="3">
        <v>12.36</v>
      </c>
      <c r="G11" s="4">
        <v>1.068287037037037E-2</v>
      </c>
      <c r="H11" s="3">
        <v>11.7</v>
      </c>
      <c r="I11" s="4">
        <v>1.1504629629629629E-2</v>
      </c>
      <c r="J11" s="3">
        <v>11.66</v>
      </c>
      <c r="K11" s="4">
        <v>1.8310185185185186E-2</v>
      </c>
      <c r="L11" s="3">
        <v>11.38</v>
      </c>
      <c r="M11" s="4">
        <v>3.8009259259259263E-2</v>
      </c>
      <c r="N11" s="3">
        <v>10.96</v>
      </c>
      <c r="O11" s="4">
        <v>5.8564814814814813E-2</v>
      </c>
      <c r="P11" s="3">
        <v>10.67</v>
      </c>
      <c r="Q11" s="4">
        <v>8.4247685185185175E-2</v>
      </c>
      <c r="R11" s="3">
        <v>10.51</v>
      </c>
      <c r="S11" s="4">
        <v>0.17383101851851854</v>
      </c>
      <c r="T11" s="3">
        <v>10.19</v>
      </c>
      <c r="V11" s="3">
        <v>36</v>
      </c>
      <c r="W11" s="3">
        <v>8.76</v>
      </c>
      <c r="X11" s="4">
        <v>1.9097222222222222E-3</v>
      </c>
      <c r="Y11" s="4">
        <v>4.7569444444444447E-3</v>
      </c>
      <c r="Z11" s="4">
        <v>7.6620370370370366E-3</v>
      </c>
      <c r="AA11" s="3">
        <v>10.119999999999999</v>
      </c>
      <c r="AB11" s="4">
        <v>1.6435185185185183E-3</v>
      </c>
      <c r="AC11" s="4">
        <v>4.1203703703703706E-3</v>
      </c>
      <c r="AD11" s="4">
        <v>6.6319444444444446E-3</v>
      </c>
      <c r="AE11" s="3">
        <v>10.83</v>
      </c>
      <c r="AF11" s="4">
        <v>1.5393518518518519E-3</v>
      </c>
      <c r="AG11" s="4">
        <v>3.8425925925925923E-3</v>
      </c>
      <c r="AH11" s="4">
        <v>6.1921296296296299E-3</v>
      </c>
      <c r="AI11" s="3">
        <v>11.8</v>
      </c>
      <c r="AJ11" s="4">
        <v>1.4120370370370369E-3</v>
      </c>
      <c r="AK11" s="4">
        <v>3.530092592592592E-3</v>
      </c>
      <c r="AL11" s="4">
        <v>5.6828703703703702E-3</v>
      </c>
      <c r="AM11" s="3">
        <v>12.52</v>
      </c>
      <c r="AN11" s="4">
        <v>6.7129629629629625E-4</v>
      </c>
      <c r="AO11" s="4">
        <v>1.3310185185185185E-3</v>
      </c>
      <c r="AP11" s="4">
        <v>2.6620370370370374E-3</v>
      </c>
      <c r="AQ11" s="4">
        <v>3.3217592592592591E-3</v>
      </c>
      <c r="AR11" s="4">
        <v>5.3587962962962964E-3</v>
      </c>
      <c r="AT11" s="13"/>
      <c r="AU11" s="19">
        <v>0.7</v>
      </c>
      <c r="AV11" s="21">
        <v>0.85</v>
      </c>
      <c r="AW11" s="21">
        <v>0.92</v>
      </c>
      <c r="AX11" s="22">
        <v>0.98</v>
      </c>
      <c r="AZ11" s="10" t="s">
        <v>68</v>
      </c>
      <c r="BA11" s="20">
        <v>0.2</v>
      </c>
      <c r="BC11" s="40"/>
      <c r="BD11" s="1"/>
      <c r="BE11" s="19">
        <v>0.8</v>
      </c>
      <c r="BF11" s="1" t="s">
        <v>68</v>
      </c>
      <c r="BG11" s="19">
        <v>0.8</v>
      </c>
      <c r="BH11" s="37">
        <v>15</v>
      </c>
    </row>
    <row r="12" spans="2:62">
      <c r="B12" s="3">
        <v>37</v>
      </c>
      <c r="C12" s="4">
        <v>4.9074074074074072E-3</v>
      </c>
      <c r="D12" s="3">
        <v>12.74</v>
      </c>
      <c r="E12" s="4">
        <v>5.3009259259259251E-3</v>
      </c>
      <c r="F12" s="3">
        <v>12.66</v>
      </c>
      <c r="G12" s="4">
        <v>1.042824074074074E-2</v>
      </c>
      <c r="H12" s="3">
        <v>11.99</v>
      </c>
      <c r="I12" s="4">
        <v>1.1238425925925928E-2</v>
      </c>
      <c r="J12" s="3">
        <v>11.94</v>
      </c>
      <c r="K12" s="4">
        <v>1.7893518518518517E-2</v>
      </c>
      <c r="L12" s="3">
        <v>11.64</v>
      </c>
      <c r="M12" s="4">
        <v>3.7141203703703704E-2</v>
      </c>
      <c r="N12" s="3">
        <v>11.22</v>
      </c>
      <c r="O12" s="4">
        <v>5.7222222222222223E-2</v>
      </c>
      <c r="P12" s="3">
        <v>10.92</v>
      </c>
      <c r="Q12" s="4">
        <v>8.233796296296296E-2</v>
      </c>
      <c r="R12" s="3">
        <v>10.75</v>
      </c>
      <c r="S12" s="4">
        <v>0.17002314814814815</v>
      </c>
      <c r="T12" s="3">
        <v>10.42</v>
      </c>
      <c r="V12" s="3">
        <v>37</v>
      </c>
      <c r="W12" s="3">
        <v>8.93</v>
      </c>
      <c r="X12" s="4">
        <v>1.8634259259259261E-3</v>
      </c>
      <c r="Y12" s="4">
        <v>4.6643518518518518E-3</v>
      </c>
      <c r="Z12" s="4">
        <v>7.5115740740740742E-3</v>
      </c>
      <c r="AA12" s="3">
        <v>10.35</v>
      </c>
      <c r="AB12" s="4">
        <v>1.6087962962962963E-3</v>
      </c>
      <c r="AC12" s="4">
        <v>4.0277777777777777E-3</v>
      </c>
      <c r="AD12" s="4">
        <v>6.4814814814814813E-3</v>
      </c>
      <c r="AE12" s="3">
        <v>11.06</v>
      </c>
      <c r="AF12" s="4">
        <v>1.5046296296296294E-3</v>
      </c>
      <c r="AG12" s="4">
        <v>3.7731481481481483E-3</v>
      </c>
      <c r="AH12" s="4">
        <v>6.0648148148148145E-3</v>
      </c>
      <c r="AI12" s="3">
        <v>12.1</v>
      </c>
      <c r="AJ12" s="4">
        <v>1.3773148148148147E-3</v>
      </c>
      <c r="AK12" s="4">
        <v>3.4490740740740745E-3</v>
      </c>
      <c r="AL12" s="4">
        <v>5.5439814814814822E-3</v>
      </c>
      <c r="AM12" s="3">
        <v>12.74</v>
      </c>
      <c r="AN12" s="4">
        <v>6.5972222222222213E-4</v>
      </c>
      <c r="AO12" s="4">
        <v>1.3078703703703705E-3</v>
      </c>
      <c r="AP12" s="4">
        <v>2.615740740740741E-3</v>
      </c>
      <c r="AQ12" s="4">
        <v>3.2754629629629631E-3</v>
      </c>
      <c r="AR12" s="4">
        <v>5.2662037037037035E-3</v>
      </c>
      <c r="AT12" s="13"/>
      <c r="AU12" s="19">
        <v>0.75</v>
      </c>
      <c r="AV12" s="21">
        <v>0.88</v>
      </c>
      <c r="AW12" s="21"/>
      <c r="AX12" s="22">
        <v>1</v>
      </c>
      <c r="AZ12" s="10" t="s">
        <v>69</v>
      </c>
      <c r="BA12" s="20">
        <v>0.3</v>
      </c>
      <c r="BC12" s="40"/>
      <c r="BD12" s="1"/>
      <c r="BE12" s="19">
        <v>0.85</v>
      </c>
      <c r="BF12" s="1" t="s">
        <v>69</v>
      </c>
      <c r="BG12" s="19">
        <v>0.85</v>
      </c>
      <c r="BH12" s="37">
        <v>16</v>
      </c>
    </row>
    <row r="13" spans="2:62" ht="17" thickBot="1">
      <c r="B13" s="3">
        <v>38</v>
      </c>
      <c r="C13" s="4">
        <v>4.7916666666666672E-3</v>
      </c>
      <c r="D13" s="3">
        <v>13.04</v>
      </c>
      <c r="E13" s="4">
        <v>5.1736111111111115E-3</v>
      </c>
      <c r="F13" s="3">
        <v>12.97</v>
      </c>
      <c r="G13" s="4">
        <v>1.019675925925926E-2</v>
      </c>
      <c r="H13" s="3">
        <v>12.26</v>
      </c>
      <c r="I13" s="4">
        <v>1.0983796296296297E-2</v>
      </c>
      <c r="J13" s="3">
        <v>12.21</v>
      </c>
      <c r="K13" s="4">
        <v>1.7499999999999998E-2</v>
      </c>
      <c r="L13" s="3">
        <v>11.9</v>
      </c>
      <c r="M13" s="4">
        <v>3.6307870370370372E-2</v>
      </c>
      <c r="N13" s="3">
        <v>11.48</v>
      </c>
      <c r="O13" s="4">
        <v>5.5937500000000001E-2</v>
      </c>
      <c r="P13" s="3">
        <v>11.17</v>
      </c>
      <c r="Q13" s="4">
        <v>8.0497685185185186E-2</v>
      </c>
      <c r="R13" s="3">
        <v>11</v>
      </c>
      <c r="S13" s="4">
        <v>0.1663773148148148</v>
      </c>
      <c r="T13" s="3">
        <v>10.64</v>
      </c>
      <c r="V13" s="3">
        <v>38</v>
      </c>
      <c r="W13" s="3">
        <v>9.1300000000000008</v>
      </c>
      <c r="X13" s="4">
        <v>1.8287037037037037E-3</v>
      </c>
      <c r="Y13" s="4">
        <v>4.5717592592592589E-3</v>
      </c>
      <c r="Z13" s="4">
        <v>7.3495370370370372E-3</v>
      </c>
      <c r="AA13" s="3">
        <v>10.58</v>
      </c>
      <c r="AB13" s="4">
        <v>1.5740740740740741E-3</v>
      </c>
      <c r="AC13" s="4">
        <v>3.9467592592592592E-3</v>
      </c>
      <c r="AD13" s="4">
        <v>6.3425925925925915E-3</v>
      </c>
      <c r="AE13" s="3">
        <v>11.3</v>
      </c>
      <c r="AF13" s="4">
        <v>1.4814814814814814E-3</v>
      </c>
      <c r="AG13" s="4">
        <v>3.6921296296296298E-3</v>
      </c>
      <c r="AH13" s="4">
        <v>5.9375000000000009E-3</v>
      </c>
      <c r="AI13" s="3">
        <v>12.41</v>
      </c>
      <c r="AJ13" s="4">
        <v>1.3425925925925925E-3</v>
      </c>
      <c r="AK13" s="4">
        <v>3.3564814814814811E-3</v>
      </c>
      <c r="AL13" s="4">
        <v>5.4050925925925924E-3</v>
      </c>
      <c r="AM13" s="3">
        <v>13.09</v>
      </c>
      <c r="AN13" s="4">
        <v>6.3657407407407402E-4</v>
      </c>
      <c r="AO13" s="4">
        <v>1.2731481481481483E-3</v>
      </c>
      <c r="AP13" s="4">
        <v>2.5462962962962961E-3</v>
      </c>
      <c r="AQ13" s="4">
        <v>3.1828703703703702E-3</v>
      </c>
      <c r="AR13" s="4">
        <v>5.1273148148148146E-3</v>
      </c>
      <c r="AT13" s="14"/>
      <c r="AU13" s="25">
        <v>0.79</v>
      </c>
      <c r="AV13" s="26"/>
      <c r="AW13" s="26"/>
      <c r="AX13" s="27"/>
      <c r="AZ13" s="28" t="s">
        <v>70</v>
      </c>
      <c r="BA13" s="29">
        <v>0.4</v>
      </c>
      <c r="BC13" s="40"/>
      <c r="BD13" s="1"/>
      <c r="BE13" s="19">
        <v>0.9</v>
      </c>
      <c r="BF13" s="1" t="s">
        <v>70</v>
      </c>
      <c r="BG13" s="19">
        <v>0.9</v>
      </c>
      <c r="BH13" s="37">
        <v>17</v>
      </c>
    </row>
    <row r="14" spans="2:62">
      <c r="B14" s="3">
        <v>39</v>
      </c>
      <c r="C14" s="4">
        <v>4.6759259259259263E-3</v>
      </c>
      <c r="D14" s="3">
        <v>13.37</v>
      </c>
      <c r="E14" s="4">
        <v>5.0578703703703706E-3</v>
      </c>
      <c r="F14" s="3">
        <v>13.26</v>
      </c>
      <c r="G14" s="4">
        <v>9.9652777777777778E-3</v>
      </c>
      <c r="H14" s="3">
        <v>12.54</v>
      </c>
      <c r="I14" s="4">
        <v>1.0752314814814814E-2</v>
      </c>
      <c r="J14" s="3">
        <v>12.48</v>
      </c>
      <c r="K14" s="4">
        <v>1.7118055555555556E-2</v>
      </c>
      <c r="L14" s="3">
        <v>12.17</v>
      </c>
      <c r="M14" s="4">
        <v>3.5520833333333328E-2</v>
      </c>
      <c r="N14" s="3">
        <v>11.73</v>
      </c>
      <c r="O14" s="4">
        <v>5.4710648148148154E-2</v>
      </c>
      <c r="P14" s="3">
        <v>11.42</v>
      </c>
      <c r="Q14" s="4">
        <v>7.8750000000000001E-2</v>
      </c>
      <c r="R14" s="3">
        <v>11.24</v>
      </c>
      <c r="S14" s="4">
        <v>0.16289351851851852</v>
      </c>
      <c r="T14" s="3">
        <v>10.87</v>
      </c>
      <c r="V14" s="3">
        <v>39</v>
      </c>
      <c r="W14" s="3">
        <v>9.3000000000000007</v>
      </c>
      <c r="X14" s="4">
        <v>1.7939814814814815E-3</v>
      </c>
      <c r="Y14" s="4">
        <v>4.4791666666666669E-3</v>
      </c>
      <c r="Z14" s="4">
        <v>7.2106481481481475E-3</v>
      </c>
      <c r="AA14" s="3">
        <v>10.79</v>
      </c>
      <c r="AB14" s="4">
        <v>1.5393518518518519E-3</v>
      </c>
      <c r="AC14" s="4">
        <v>3.8657407407407408E-3</v>
      </c>
      <c r="AD14" s="4">
        <v>6.215277777777777E-3</v>
      </c>
      <c r="AE14" s="3">
        <v>11.55</v>
      </c>
      <c r="AF14" s="4">
        <v>1.4467592592592594E-3</v>
      </c>
      <c r="AG14" s="4">
        <v>3.6111111111111114E-3</v>
      </c>
      <c r="AH14" s="4">
        <v>5.8101851851851856E-3</v>
      </c>
      <c r="AI14" s="3">
        <v>12.63</v>
      </c>
      <c r="AJ14" s="4">
        <v>1.3194444444444443E-3</v>
      </c>
      <c r="AK14" s="4">
        <v>3.2986111111111111E-3</v>
      </c>
      <c r="AL14" s="4">
        <v>5.3125000000000004E-3</v>
      </c>
      <c r="AM14" s="3">
        <v>13.33</v>
      </c>
      <c r="AN14" s="4">
        <v>6.2500000000000001E-4</v>
      </c>
      <c r="AO14" s="4">
        <v>1.25E-3</v>
      </c>
      <c r="AP14" s="4">
        <v>2.5000000000000001E-3</v>
      </c>
      <c r="AQ14" s="4">
        <v>3.1249999999999997E-3</v>
      </c>
      <c r="AR14" s="4">
        <v>5.0347222222222225E-3</v>
      </c>
      <c r="BC14" s="40"/>
      <c r="BD14" s="1"/>
      <c r="BE14" s="19">
        <v>0.95</v>
      </c>
      <c r="BF14" s="1"/>
      <c r="BG14" s="19">
        <v>0.95</v>
      </c>
      <c r="BH14" s="37">
        <v>18</v>
      </c>
    </row>
    <row r="15" spans="2:62">
      <c r="B15" s="3">
        <v>40</v>
      </c>
      <c r="C15" s="4">
        <v>4.5717592592592589E-3</v>
      </c>
      <c r="D15" s="3">
        <v>13.67</v>
      </c>
      <c r="E15" s="4">
        <v>4.9421296296296288E-3</v>
      </c>
      <c r="F15" s="3">
        <v>13.57</v>
      </c>
      <c r="G15" s="4">
        <v>9.7569444444444448E-3</v>
      </c>
      <c r="H15" s="3">
        <v>12.81</v>
      </c>
      <c r="I15" s="4">
        <v>1.050925925925926E-2</v>
      </c>
      <c r="J15" s="3">
        <v>12.77</v>
      </c>
      <c r="K15" s="4">
        <v>1.6759259259259258E-2</v>
      </c>
      <c r="L15" s="3">
        <v>12.43</v>
      </c>
      <c r="M15" s="4">
        <v>3.4756944444444444E-2</v>
      </c>
      <c r="N15" s="3">
        <v>11.99</v>
      </c>
      <c r="O15" s="4">
        <v>5.3541666666666675E-2</v>
      </c>
      <c r="P15" s="3">
        <v>11.67</v>
      </c>
      <c r="Q15" s="4">
        <v>7.7071759259259257E-2</v>
      </c>
      <c r="R15" s="3">
        <v>11.49</v>
      </c>
      <c r="S15" s="4">
        <v>0.1595486111111111</v>
      </c>
      <c r="T15" s="3">
        <v>11.1</v>
      </c>
      <c r="V15" s="3">
        <v>40</v>
      </c>
      <c r="W15" s="3">
        <v>9.49</v>
      </c>
      <c r="X15" s="4">
        <v>1.7592592592592592E-3</v>
      </c>
      <c r="Y15" s="4">
        <v>4.3981481481481484E-3</v>
      </c>
      <c r="Z15" s="4">
        <v>7.0717592592592594E-3</v>
      </c>
      <c r="AA15" s="3">
        <v>11.02</v>
      </c>
      <c r="AB15" s="4">
        <v>1.5162037037037036E-3</v>
      </c>
      <c r="AC15" s="4">
        <v>3.7847222222222223E-3</v>
      </c>
      <c r="AD15" s="4">
        <v>6.0879629629629643E-3</v>
      </c>
      <c r="AE15" s="3">
        <v>11.78</v>
      </c>
      <c r="AF15" s="4">
        <v>1.4120370370370369E-3</v>
      </c>
      <c r="AG15" s="4">
        <v>3.5416666666666665E-3</v>
      </c>
      <c r="AH15" s="4">
        <v>5.6944444444444438E-3</v>
      </c>
      <c r="AI15" s="3">
        <v>12.86</v>
      </c>
      <c r="AJ15" s="4">
        <v>1.2962962962962963E-3</v>
      </c>
      <c r="AK15" s="4">
        <v>3.2407407407407406E-3</v>
      </c>
      <c r="AL15" s="4">
        <v>5.2199074074074066E-3</v>
      </c>
      <c r="AM15" s="3">
        <v>13.58</v>
      </c>
      <c r="AN15" s="4">
        <v>6.134259259259259E-4</v>
      </c>
      <c r="AO15" s="4">
        <v>1.2268518518518518E-3</v>
      </c>
      <c r="AP15" s="4">
        <v>2.4537037037037036E-3</v>
      </c>
      <c r="AQ15" s="4">
        <v>3.0671296296296297E-3</v>
      </c>
      <c r="AR15" s="4">
        <v>4.9305555555555552E-3</v>
      </c>
      <c r="BC15" s="40"/>
      <c r="BD15" s="1"/>
      <c r="BE15" s="19">
        <v>1</v>
      </c>
      <c r="BF15" s="1"/>
      <c r="BG15" s="19">
        <v>1</v>
      </c>
      <c r="BH15" s="37">
        <v>19</v>
      </c>
    </row>
    <row r="16" spans="2:62">
      <c r="B16" s="3">
        <v>41</v>
      </c>
      <c r="C16" s="4">
        <v>4.4791666666666669E-3</v>
      </c>
      <c r="D16" s="3">
        <v>13.95</v>
      </c>
      <c r="E16" s="4">
        <v>4.8379629629629632E-3</v>
      </c>
      <c r="F16" s="3">
        <v>13.87</v>
      </c>
      <c r="G16" s="4">
        <v>9.5486111111111101E-3</v>
      </c>
      <c r="H16" s="3">
        <v>13.09</v>
      </c>
      <c r="I16" s="4">
        <v>1.0289351851851852E-2</v>
      </c>
      <c r="J16" s="3">
        <v>13.04</v>
      </c>
      <c r="K16" s="4">
        <v>1.6412037037037037E-2</v>
      </c>
      <c r="L16" s="3">
        <v>12.69</v>
      </c>
      <c r="M16" s="4">
        <v>3.4039351851851855E-2</v>
      </c>
      <c r="N16" s="3">
        <v>12.24</v>
      </c>
      <c r="O16" s="4">
        <v>5.2418981481481476E-2</v>
      </c>
      <c r="P16" s="3">
        <v>11.92</v>
      </c>
      <c r="Q16" s="4">
        <v>7.5462962962962968E-2</v>
      </c>
      <c r="R16" s="3">
        <v>11.73</v>
      </c>
      <c r="S16" s="4">
        <v>0.15635416666666666</v>
      </c>
      <c r="T16" s="3">
        <v>11.33</v>
      </c>
      <c r="V16" s="3">
        <v>41</v>
      </c>
      <c r="W16" s="3">
        <v>9.68</v>
      </c>
      <c r="X16" s="4">
        <v>1.7245370370370372E-3</v>
      </c>
      <c r="Y16" s="4">
        <v>4.3055555555555555E-3</v>
      </c>
      <c r="Z16" s="4">
        <v>6.9328703703703696E-3</v>
      </c>
      <c r="AA16" s="3">
        <v>11.25</v>
      </c>
      <c r="AB16" s="4">
        <v>1.4814814814814814E-3</v>
      </c>
      <c r="AC16" s="4">
        <v>3.7037037037037034E-3</v>
      </c>
      <c r="AD16" s="4">
        <v>5.9606481481481489E-3</v>
      </c>
      <c r="AE16" s="3">
        <v>12.02</v>
      </c>
      <c r="AF16" s="4">
        <v>1.3888888888888889E-3</v>
      </c>
      <c r="AG16" s="4">
        <v>3.472222222222222E-3</v>
      </c>
      <c r="AH16" s="4">
        <v>5.5787037037037038E-3</v>
      </c>
      <c r="AI16" s="3">
        <v>13.09</v>
      </c>
      <c r="AJ16" s="4">
        <v>1.2731481481481483E-3</v>
      </c>
      <c r="AK16" s="4">
        <v>3.1828703703703702E-3</v>
      </c>
      <c r="AL16" s="4">
        <v>5.1273148148148146E-3</v>
      </c>
      <c r="AM16" s="3">
        <v>13.85</v>
      </c>
      <c r="AN16" s="4">
        <v>6.018518518518519E-4</v>
      </c>
      <c r="AO16" s="4">
        <v>1.2037037037037038E-3</v>
      </c>
      <c r="AP16" s="4">
        <v>2.4074074074074076E-3</v>
      </c>
      <c r="AQ16" s="4">
        <v>3.0092592592592588E-3</v>
      </c>
      <c r="AR16" s="4">
        <v>4.8379629629629632E-3</v>
      </c>
      <c r="BC16" s="40"/>
      <c r="BD16" s="1"/>
      <c r="BE16" s="19"/>
      <c r="BF16" s="1"/>
      <c r="BG16" s="19">
        <v>1.05</v>
      </c>
      <c r="BH16" s="37">
        <v>20</v>
      </c>
    </row>
    <row r="17" spans="2:60">
      <c r="B17" s="3">
        <v>42</v>
      </c>
      <c r="C17" s="4">
        <v>4.386574074074074E-3</v>
      </c>
      <c r="D17" s="3">
        <v>14.25</v>
      </c>
      <c r="E17" s="4">
        <v>4.7337962962962958E-3</v>
      </c>
      <c r="F17" s="3">
        <v>14.17</v>
      </c>
      <c r="G17" s="4">
        <v>9.3518518518518525E-3</v>
      </c>
      <c r="H17" s="3">
        <v>13.37</v>
      </c>
      <c r="I17" s="4">
        <v>1.0081018518518519E-2</v>
      </c>
      <c r="J17" s="3">
        <v>13.31</v>
      </c>
      <c r="K17" s="4">
        <v>1.6076388888888887E-2</v>
      </c>
      <c r="L17" s="3">
        <v>12.96</v>
      </c>
      <c r="M17" s="4">
        <v>3.3344907407407406E-2</v>
      </c>
      <c r="N17" s="3">
        <v>12.5</v>
      </c>
      <c r="O17" s="4">
        <v>5.1342592592592586E-2</v>
      </c>
      <c r="P17" s="3">
        <v>12.17</v>
      </c>
      <c r="Q17" s="4">
        <v>7.3923611111111107E-2</v>
      </c>
      <c r="R17" s="3">
        <v>11.98</v>
      </c>
      <c r="S17" s="4">
        <v>0.15327546296296296</v>
      </c>
      <c r="T17" s="3">
        <v>11.55</v>
      </c>
      <c r="V17" s="3">
        <v>42</v>
      </c>
      <c r="W17" s="3">
        <v>9.86</v>
      </c>
      <c r="X17" s="4">
        <v>1.689814814814815E-3</v>
      </c>
      <c r="Y17" s="4">
        <v>4.2245370370370371E-3</v>
      </c>
      <c r="Z17" s="4">
        <v>6.8055555555555569E-3</v>
      </c>
      <c r="AA17" s="3">
        <v>11.48</v>
      </c>
      <c r="AB17" s="4">
        <v>1.4583333333333334E-3</v>
      </c>
      <c r="AC17" s="4">
        <v>3.6342592592592594E-3</v>
      </c>
      <c r="AD17" s="4">
        <v>5.8449074074074072E-3</v>
      </c>
      <c r="AE17" s="3">
        <v>12.28</v>
      </c>
      <c r="AF17" s="4">
        <v>1.3541666666666667E-3</v>
      </c>
      <c r="AG17" s="4">
        <v>3.3912037037037036E-3</v>
      </c>
      <c r="AH17" s="4">
        <v>5.4629629629629637E-3</v>
      </c>
      <c r="AI17" s="3">
        <v>13.33</v>
      </c>
      <c r="AJ17" s="4">
        <v>1.25E-3</v>
      </c>
      <c r="AK17" s="4">
        <v>3.1249999999999997E-3</v>
      </c>
      <c r="AL17" s="4">
        <v>5.0347222222222225E-3</v>
      </c>
      <c r="AM17" s="3">
        <v>14.12</v>
      </c>
      <c r="AN17" s="4">
        <v>5.9027777777777778E-4</v>
      </c>
      <c r="AO17" s="4">
        <v>1.1805555555555556E-3</v>
      </c>
      <c r="AP17" s="4">
        <v>2.3611111111111111E-3</v>
      </c>
      <c r="AQ17" s="4">
        <v>2.9513888888888888E-3</v>
      </c>
      <c r="AR17" s="4">
        <v>4.7453703703703703E-3</v>
      </c>
      <c r="BC17" s="40"/>
      <c r="BD17" s="1"/>
      <c r="BE17" s="19"/>
      <c r="BF17" s="1"/>
      <c r="BG17" s="19">
        <v>1.1000000000000001</v>
      </c>
      <c r="BH17" s="37"/>
    </row>
    <row r="18" spans="2:60">
      <c r="B18" s="3">
        <v>43</v>
      </c>
      <c r="C18" s="4">
        <v>4.2939814814814811E-3</v>
      </c>
      <c r="D18" s="3">
        <v>14.56</v>
      </c>
      <c r="E18" s="4">
        <v>4.6412037037037038E-3</v>
      </c>
      <c r="F18" s="3">
        <v>14.45</v>
      </c>
      <c r="G18" s="4">
        <v>9.1550925925925931E-3</v>
      </c>
      <c r="H18" s="3">
        <v>13.65</v>
      </c>
      <c r="I18" s="4">
        <v>9.8726851851851857E-3</v>
      </c>
      <c r="J18" s="3">
        <v>13.59</v>
      </c>
      <c r="K18" s="4">
        <v>1.5752314814814813E-2</v>
      </c>
      <c r="L18" s="3">
        <v>13.23</v>
      </c>
      <c r="M18" s="4">
        <v>3.2685185185185185E-2</v>
      </c>
      <c r="N18" s="3">
        <v>12.75</v>
      </c>
      <c r="O18" s="4">
        <v>5.0312500000000003E-2</v>
      </c>
      <c r="P18" s="3">
        <v>12.42</v>
      </c>
      <c r="Q18" s="4">
        <v>7.2453703703703701E-2</v>
      </c>
      <c r="R18" s="3">
        <v>12.22</v>
      </c>
      <c r="S18" s="4">
        <v>0.15032407407407408</v>
      </c>
      <c r="T18" s="3">
        <v>11.78</v>
      </c>
      <c r="V18" s="3">
        <v>43</v>
      </c>
      <c r="W18" s="3">
        <v>10.050000000000001</v>
      </c>
      <c r="X18" s="4">
        <v>1.6550925925925926E-3</v>
      </c>
      <c r="Y18" s="4">
        <v>4.155092592592593E-3</v>
      </c>
      <c r="Z18" s="4">
        <v>6.6782407407407415E-3</v>
      </c>
      <c r="AA18" s="3">
        <v>11.71</v>
      </c>
      <c r="AB18" s="4">
        <v>1.423611111111111E-3</v>
      </c>
      <c r="AC18" s="4">
        <v>3.5648148148148154E-3</v>
      </c>
      <c r="AD18" s="4">
        <v>5.7291666666666671E-3</v>
      </c>
      <c r="AE18" s="3">
        <v>12.55</v>
      </c>
      <c r="AF18" s="4">
        <v>1.3310185185185185E-3</v>
      </c>
      <c r="AG18" s="4">
        <v>3.3217592592592591E-3</v>
      </c>
      <c r="AH18" s="4">
        <v>5.347222222222222E-3</v>
      </c>
      <c r="AI18" s="3">
        <v>13.58</v>
      </c>
      <c r="AJ18" s="4">
        <v>1.2268518518518518E-3</v>
      </c>
      <c r="AK18" s="4">
        <v>3.0671296296296297E-3</v>
      </c>
      <c r="AL18" s="4">
        <v>4.9305555555555552E-3</v>
      </c>
      <c r="AM18" s="3">
        <v>14.4</v>
      </c>
      <c r="AN18" s="4">
        <v>5.7870370370370378E-4</v>
      </c>
      <c r="AO18" s="4">
        <v>1.1574074074074073E-3</v>
      </c>
      <c r="AP18" s="4">
        <v>2.3148148148148151E-3</v>
      </c>
      <c r="AQ18" s="4">
        <v>2.8935185185185188E-3</v>
      </c>
      <c r="AR18" s="4">
        <v>4.6527777777777774E-3</v>
      </c>
      <c r="BC18" s="40"/>
      <c r="BD18" s="1"/>
      <c r="BE18" s="19"/>
      <c r="BF18" s="1"/>
      <c r="BG18" s="19">
        <v>1.1499999999999999</v>
      </c>
      <c r="BH18" s="37"/>
    </row>
    <row r="19" spans="2:60" ht="17" thickBot="1">
      <c r="B19" s="3">
        <v>44</v>
      </c>
      <c r="C19" s="4">
        <v>4.2013888888888891E-3</v>
      </c>
      <c r="D19" s="3">
        <v>14.88</v>
      </c>
      <c r="E19" s="4">
        <v>4.5370370370370365E-3</v>
      </c>
      <c r="F19" s="3">
        <v>14.79</v>
      </c>
      <c r="G19" s="4">
        <v>8.9699074074074073E-3</v>
      </c>
      <c r="H19" s="3">
        <v>13.94</v>
      </c>
      <c r="I19" s="4">
        <v>9.6759259259259264E-3</v>
      </c>
      <c r="J19" s="3">
        <v>13.87</v>
      </c>
      <c r="K19" s="4">
        <v>1.545138888888889E-2</v>
      </c>
      <c r="L19" s="3">
        <v>13.48</v>
      </c>
      <c r="M19" s="4">
        <v>3.2048611111111111E-2</v>
      </c>
      <c r="N19" s="3">
        <v>13</v>
      </c>
      <c r="O19" s="4">
        <v>4.9328703703703701E-2</v>
      </c>
      <c r="P19" s="3">
        <v>12.67</v>
      </c>
      <c r="Q19" s="4">
        <v>7.1030092592592589E-2</v>
      </c>
      <c r="R19" s="3">
        <v>12.47</v>
      </c>
      <c r="S19" s="4">
        <v>0.14748842592592593</v>
      </c>
      <c r="T19" s="3">
        <v>12.01</v>
      </c>
      <c r="V19" s="3">
        <v>44</v>
      </c>
      <c r="W19" s="3">
        <v>10.220000000000001</v>
      </c>
      <c r="X19" s="4">
        <v>1.6319444444444445E-3</v>
      </c>
      <c r="Y19" s="4">
        <v>4.0740740740740746E-3</v>
      </c>
      <c r="Z19" s="4">
        <v>6.5624999999999998E-3</v>
      </c>
      <c r="AA19" s="3">
        <v>11.93</v>
      </c>
      <c r="AB19" s="4">
        <v>1.4004629629629629E-3</v>
      </c>
      <c r="AC19" s="4">
        <v>3.4953703703703705E-3</v>
      </c>
      <c r="AD19" s="4">
        <v>5.6249999999999989E-3</v>
      </c>
      <c r="AE19" s="3">
        <v>12.79</v>
      </c>
      <c r="AF19" s="4">
        <v>1.3078703703703705E-3</v>
      </c>
      <c r="AG19" s="4">
        <v>3.2523148148148151E-3</v>
      </c>
      <c r="AH19" s="4">
        <v>5.2430555555555555E-3</v>
      </c>
      <c r="AI19" s="3">
        <v>13.85</v>
      </c>
      <c r="AJ19" s="4">
        <v>1.2037037037037038E-3</v>
      </c>
      <c r="AK19" s="4">
        <v>3.0092592592592588E-3</v>
      </c>
      <c r="AL19" s="4">
        <v>4.8379629629629632E-3</v>
      </c>
      <c r="AM19" s="3">
        <v>14.69</v>
      </c>
      <c r="AN19" s="4">
        <v>5.6712962962962956E-4</v>
      </c>
      <c r="AO19" s="4">
        <v>1.1342592592592591E-3</v>
      </c>
      <c r="AP19" s="4">
        <v>2.2685185185185182E-3</v>
      </c>
      <c r="AQ19" s="4">
        <v>2.8356481481481479E-3</v>
      </c>
      <c r="AR19" s="4">
        <v>4.5601851851851853E-3</v>
      </c>
      <c r="BC19" s="42"/>
      <c r="BD19" s="43"/>
      <c r="BE19" s="25"/>
      <c r="BF19" s="43"/>
      <c r="BG19" s="25">
        <v>1.2</v>
      </c>
      <c r="BH19" s="44"/>
    </row>
    <row r="20" spans="2:60">
      <c r="B20" s="3">
        <v>45</v>
      </c>
      <c r="C20" s="4">
        <v>4.1203703703703706E-3</v>
      </c>
      <c r="D20" s="3">
        <v>15.17</v>
      </c>
      <c r="E20" s="4">
        <v>4.4560185185185189E-3</v>
      </c>
      <c r="F20" s="3">
        <v>15.05</v>
      </c>
      <c r="G20" s="4">
        <v>8.7962962962962968E-3</v>
      </c>
      <c r="H20" s="3">
        <v>14.21</v>
      </c>
      <c r="I20" s="4">
        <v>9.4907407407407406E-3</v>
      </c>
      <c r="J20" s="3">
        <v>14.14</v>
      </c>
      <c r="K20" s="4">
        <v>1.5162037037037036E-2</v>
      </c>
      <c r="L20" s="3">
        <v>13.74</v>
      </c>
      <c r="M20" s="4">
        <v>3.1435185185185184E-2</v>
      </c>
      <c r="N20" s="3">
        <v>13.25</v>
      </c>
      <c r="O20" s="4">
        <v>4.8379629629629627E-2</v>
      </c>
      <c r="P20" s="3">
        <v>12.92</v>
      </c>
      <c r="Q20" s="4">
        <v>6.9675925925925933E-2</v>
      </c>
      <c r="R20" s="3">
        <v>12.71</v>
      </c>
      <c r="S20" s="4">
        <v>0.14474537037037036</v>
      </c>
      <c r="T20" s="3">
        <v>12.24</v>
      </c>
      <c r="V20" s="551">
        <v>45</v>
      </c>
      <c r="W20" s="551">
        <v>10.41</v>
      </c>
      <c r="X20" s="552">
        <v>1.5972222222222221E-3</v>
      </c>
      <c r="Y20" s="552">
        <v>4.0046296296296297E-3</v>
      </c>
      <c r="Z20" s="552">
        <v>6.4467592592592597E-3</v>
      </c>
      <c r="AA20" s="551">
        <v>12.15</v>
      </c>
      <c r="AB20" s="552">
        <v>1.3773148148148147E-3</v>
      </c>
      <c r="AC20" s="552">
        <v>3.425925925925926E-3</v>
      </c>
      <c r="AD20" s="552">
        <v>5.5208333333333333E-3</v>
      </c>
      <c r="AE20" s="551">
        <v>13.02</v>
      </c>
      <c r="AF20" s="552">
        <v>1.2847222222222223E-3</v>
      </c>
      <c r="AG20" s="552">
        <v>3.2060185185185191E-3</v>
      </c>
      <c r="AH20" s="552">
        <v>5.1504629629629635E-3</v>
      </c>
      <c r="AI20" s="551">
        <v>14.12</v>
      </c>
      <c r="AJ20" s="552">
        <v>1.1805555555555556E-3</v>
      </c>
      <c r="AK20" s="552">
        <v>2.9513888888888888E-3</v>
      </c>
      <c r="AL20" s="552">
        <v>4.7453703703703703E-3</v>
      </c>
      <c r="AM20" s="551">
        <v>15</v>
      </c>
      <c r="AN20" s="552">
        <v>5.5555555555555556E-4</v>
      </c>
      <c r="AO20" s="552">
        <v>1.1111111111111111E-3</v>
      </c>
      <c r="AP20" s="552">
        <v>2.2222222222222222E-3</v>
      </c>
      <c r="AQ20" s="552">
        <v>2.7777777777777779E-3</v>
      </c>
      <c r="AR20" s="552">
        <v>4.4675925925925933E-3</v>
      </c>
    </row>
    <row r="21" spans="2:60">
      <c r="B21" s="3">
        <v>46</v>
      </c>
      <c r="C21" s="4">
        <v>4.0393518518518521E-3</v>
      </c>
      <c r="D21" s="3">
        <v>15.47</v>
      </c>
      <c r="E21" s="4">
        <v>4.363425925925926E-3</v>
      </c>
      <c r="F21" s="3">
        <v>15.37</v>
      </c>
      <c r="G21" s="4">
        <v>8.6342592592592599E-3</v>
      </c>
      <c r="H21" s="3">
        <v>14.48</v>
      </c>
      <c r="I21" s="4">
        <v>9.3171296296296283E-3</v>
      </c>
      <c r="J21" s="3">
        <v>14.4</v>
      </c>
      <c r="K21" s="4">
        <v>1.4872685185185185E-2</v>
      </c>
      <c r="L21" s="3">
        <v>14.01</v>
      </c>
      <c r="M21" s="4">
        <v>3.0844907407407404E-2</v>
      </c>
      <c r="N21" s="3">
        <v>13.51</v>
      </c>
      <c r="O21" s="4">
        <v>4.7476851851851853E-2</v>
      </c>
      <c r="P21" s="3">
        <v>13.16</v>
      </c>
      <c r="Q21" s="4">
        <v>6.8368055555555557E-2</v>
      </c>
      <c r="R21" s="3">
        <v>12.95</v>
      </c>
      <c r="S21" s="4">
        <v>0.14211805555555554</v>
      </c>
      <c r="T21" s="3">
        <v>12.46</v>
      </c>
      <c r="V21" s="3">
        <v>46</v>
      </c>
      <c r="W21" s="3">
        <v>10.6</v>
      </c>
      <c r="X21" s="4">
        <v>1.5740740740740741E-3</v>
      </c>
      <c r="Y21" s="4">
        <v>3.9351851851851857E-3</v>
      </c>
      <c r="Z21" s="4">
        <v>6.3310185185185197E-3</v>
      </c>
      <c r="AA21" s="3">
        <v>12.38</v>
      </c>
      <c r="AB21" s="4">
        <v>1.3425925925925925E-3</v>
      </c>
      <c r="AC21" s="4">
        <v>3.3680555555555551E-3</v>
      </c>
      <c r="AD21" s="4">
        <v>5.4166666666666669E-3</v>
      </c>
      <c r="AE21" s="3">
        <v>13.26</v>
      </c>
      <c r="AF21" s="4">
        <v>1.261574074074074E-3</v>
      </c>
      <c r="AG21" s="4">
        <v>3.1481481481481482E-3</v>
      </c>
      <c r="AH21" s="4">
        <v>5.0578703703703706E-3</v>
      </c>
      <c r="AI21" s="3">
        <v>14.4</v>
      </c>
      <c r="AJ21" s="4">
        <v>1.1574074074074073E-3</v>
      </c>
      <c r="AK21" s="4">
        <v>2.8935185185185188E-3</v>
      </c>
      <c r="AL21" s="4">
        <v>4.6527777777777774E-3</v>
      </c>
      <c r="AM21" s="3">
        <v>15.32</v>
      </c>
      <c r="AN21" s="4">
        <v>5.4398148148148144E-4</v>
      </c>
      <c r="AO21" s="4">
        <v>1.0879629629629629E-3</v>
      </c>
      <c r="AP21" s="4">
        <v>2.1759259259259258E-3</v>
      </c>
      <c r="AQ21" s="4">
        <v>2.7199074074074074E-3</v>
      </c>
      <c r="AR21" s="4">
        <v>4.3749999999999995E-3</v>
      </c>
    </row>
    <row r="22" spans="2:60">
      <c r="B22" s="3">
        <v>47</v>
      </c>
      <c r="C22" s="4">
        <v>3.9583333333333337E-3</v>
      </c>
      <c r="D22" s="3">
        <v>15.79</v>
      </c>
      <c r="E22" s="4">
        <v>4.2824074074074075E-3</v>
      </c>
      <c r="F22" s="3">
        <v>15.66</v>
      </c>
      <c r="G22" s="4">
        <v>8.4722222222222213E-3</v>
      </c>
      <c r="H22" s="3">
        <v>14.75</v>
      </c>
      <c r="I22" s="4">
        <v>9.1435185185185178E-3</v>
      </c>
      <c r="J22" s="3">
        <v>14.67</v>
      </c>
      <c r="K22" s="4">
        <v>1.4606481481481482E-2</v>
      </c>
      <c r="L22" s="3">
        <v>14.26</v>
      </c>
      <c r="M22" s="4">
        <v>3.0277777777777778E-2</v>
      </c>
      <c r="N22" s="3">
        <v>13.76</v>
      </c>
      <c r="O22" s="4">
        <v>4.6597222222222227E-2</v>
      </c>
      <c r="P22" s="3">
        <v>13.41</v>
      </c>
      <c r="Q22" s="4">
        <v>6.7106481481481475E-2</v>
      </c>
      <c r="R22" s="3">
        <v>13.2</v>
      </c>
      <c r="S22" s="4">
        <v>0.13958333333333334</v>
      </c>
      <c r="T22" s="3">
        <v>12.69</v>
      </c>
      <c r="V22" s="3">
        <v>47</v>
      </c>
      <c r="W22" s="3">
        <v>10.77</v>
      </c>
      <c r="X22" s="4">
        <v>1.5509259259259261E-3</v>
      </c>
      <c r="Y22" s="4">
        <v>3.8657407407407408E-3</v>
      </c>
      <c r="Z22" s="4">
        <v>6.2268518518518515E-3</v>
      </c>
      <c r="AA22" s="3">
        <v>12.6</v>
      </c>
      <c r="AB22" s="4">
        <v>1.3194444444444443E-3</v>
      </c>
      <c r="AC22" s="4">
        <v>3.3101851851851851E-3</v>
      </c>
      <c r="AD22" s="4">
        <v>5.3240740740740748E-3</v>
      </c>
      <c r="AE22" s="3">
        <v>13.48</v>
      </c>
      <c r="AF22" s="4">
        <v>1.2384259259259258E-3</v>
      </c>
      <c r="AG22" s="4">
        <v>3.0902777777777782E-3</v>
      </c>
      <c r="AH22" s="4">
        <v>4.9768518518518521E-3</v>
      </c>
      <c r="AI22" s="3">
        <v>14.69</v>
      </c>
      <c r="AJ22" s="4">
        <v>1.1342592592592591E-3</v>
      </c>
      <c r="AK22" s="4">
        <v>2.8356481481481479E-3</v>
      </c>
      <c r="AL22" s="4">
        <v>4.5601851851851853E-3</v>
      </c>
      <c r="AM22" s="3">
        <v>15.65</v>
      </c>
      <c r="AN22" s="4">
        <v>5.3240740740740744E-4</v>
      </c>
      <c r="AO22" s="4">
        <v>1.0648148148148147E-3</v>
      </c>
      <c r="AP22" s="4">
        <v>2.1296296296296298E-3</v>
      </c>
      <c r="AQ22" s="4">
        <v>2.6620370370370374E-3</v>
      </c>
      <c r="AR22" s="4">
        <v>4.2824074074074075E-3</v>
      </c>
    </row>
    <row r="23" spans="2:60">
      <c r="B23" s="3">
        <v>48</v>
      </c>
      <c r="C23" s="4">
        <v>3.8888888888888883E-3</v>
      </c>
      <c r="D23" s="3">
        <v>16.07</v>
      </c>
      <c r="E23" s="4">
        <v>4.2013888888888891E-3</v>
      </c>
      <c r="F23" s="3">
        <v>15.97</v>
      </c>
      <c r="G23" s="4">
        <v>8.3101851851851861E-3</v>
      </c>
      <c r="H23" s="3">
        <v>15.04</v>
      </c>
      <c r="I23" s="4">
        <v>8.9699074074074073E-3</v>
      </c>
      <c r="J23" s="3">
        <v>14.96</v>
      </c>
      <c r="K23" s="4">
        <v>1.4340277777777776E-2</v>
      </c>
      <c r="L23" s="3">
        <v>14.53</v>
      </c>
      <c r="M23" s="4">
        <v>2.974537037037037E-2</v>
      </c>
      <c r="N23" s="3">
        <v>14.01</v>
      </c>
      <c r="O23" s="4">
        <v>4.5752314814814815E-2</v>
      </c>
      <c r="P23" s="3">
        <v>13.66</v>
      </c>
      <c r="Q23" s="4">
        <v>6.5891203703703702E-2</v>
      </c>
      <c r="R23" s="3">
        <v>13.44</v>
      </c>
      <c r="S23" s="4">
        <v>0.13714120370370372</v>
      </c>
      <c r="T23" s="3">
        <v>12.91</v>
      </c>
      <c r="V23" s="3">
        <v>48</v>
      </c>
      <c r="W23" s="3">
        <v>10.96</v>
      </c>
      <c r="X23" s="4">
        <v>1.5162037037037036E-3</v>
      </c>
      <c r="Y23" s="4">
        <v>3.8078703703703707E-3</v>
      </c>
      <c r="Z23" s="4">
        <v>6.122685185185185E-3</v>
      </c>
      <c r="AA23" s="3">
        <v>12.82</v>
      </c>
      <c r="AB23" s="4">
        <v>1.2962962962962963E-3</v>
      </c>
      <c r="AC23" s="4">
        <v>3.2523148148148151E-3</v>
      </c>
      <c r="AD23" s="4">
        <v>5.2314814814814819E-3</v>
      </c>
      <c r="AE23" s="3">
        <v>13.73</v>
      </c>
      <c r="AF23" s="4">
        <v>1.2152777777777778E-3</v>
      </c>
      <c r="AG23" s="4">
        <v>3.0324074074074073E-3</v>
      </c>
      <c r="AH23" s="4">
        <v>4.8842592592592592E-3</v>
      </c>
      <c r="AI23" s="3">
        <v>15</v>
      </c>
      <c r="AJ23" s="4">
        <v>1.1111111111111111E-3</v>
      </c>
      <c r="AK23" s="4">
        <v>2.7777777777777779E-3</v>
      </c>
      <c r="AL23" s="4">
        <v>4.4675925925925933E-3</v>
      </c>
      <c r="AM23" s="3">
        <v>16</v>
      </c>
      <c r="AN23" s="4">
        <v>5.2083333333333333E-4</v>
      </c>
      <c r="AO23" s="4">
        <v>1.0416666666666667E-3</v>
      </c>
      <c r="AP23" s="4">
        <v>2.0833333333333333E-3</v>
      </c>
      <c r="AQ23" s="4">
        <v>2.6041666666666665E-3</v>
      </c>
      <c r="AR23" s="4">
        <v>4.1898148148148146E-3</v>
      </c>
    </row>
    <row r="24" spans="2:60">
      <c r="B24" s="3">
        <v>49</v>
      </c>
      <c r="C24" s="4">
        <v>3.8194444444444443E-3</v>
      </c>
      <c r="D24" s="3">
        <v>16.36</v>
      </c>
      <c r="E24" s="4">
        <v>4.1203703703703706E-3</v>
      </c>
      <c r="F24" s="3">
        <v>16.28</v>
      </c>
      <c r="G24" s="4">
        <v>8.1597222222222227E-3</v>
      </c>
      <c r="H24" s="3">
        <v>15.32</v>
      </c>
      <c r="I24" s="4">
        <v>8.8078703703703704E-3</v>
      </c>
      <c r="J24" s="3">
        <v>15.23</v>
      </c>
      <c r="K24" s="4">
        <v>1.4097222222222221E-2</v>
      </c>
      <c r="L24" s="3">
        <v>14.78</v>
      </c>
      <c r="M24" s="4">
        <v>2.9212962962962965E-2</v>
      </c>
      <c r="N24" s="3">
        <v>14.26</v>
      </c>
      <c r="O24" s="4">
        <v>4.4953703703703697E-2</v>
      </c>
      <c r="P24" s="3">
        <v>13.9</v>
      </c>
      <c r="Q24" s="4">
        <v>6.4722222222222223E-2</v>
      </c>
      <c r="R24" s="3">
        <v>13.68</v>
      </c>
      <c r="S24" s="4">
        <v>0.13479166666666667</v>
      </c>
      <c r="T24" s="3">
        <v>13.14</v>
      </c>
      <c r="V24" s="3">
        <v>49</v>
      </c>
      <c r="W24" s="3">
        <v>11.15</v>
      </c>
      <c r="X24" s="4">
        <v>1.4930555555555556E-3</v>
      </c>
      <c r="Y24" s="4">
        <v>3.7384259259259263E-3</v>
      </c>
      <c r="Z24" s="4">
        <v>6.0185185185185177E-3</v>
      </c>
      <c r="AA24" s="3">
        <v>13.05</v>
      </c>
      <c r="AB24" s="4">
        <v>1.2731481481481483E-3</v>
      </c>
      <c r="AC24" s="4">
        <v>3.1944444444444442E-3</v>
      </c>
      <c r="AD24" s="4">
        <v>5.138888888888889E-3</v>
      </c>
      <c r="AE24" s="3">
        <v>13.97</v>
      </c>
      <c r="AF24" s="4">
        <v>1.1921296296296296E-3</v>
      </c>
      <c r="AG24" s="4">
        <v>2.9861111111111113E-3</v>
      </c>
      <c r="AH24" s="4">
        <v>4.8032407407407407E-3</v>
      </c>
      <c r="AI24" s="3">
        <v>15.16</v>
      </c>
      <c r="AJ24" s="4">
        <v>1.0995370370370371E-3</v>
      </c>
      <c r="AK24" s="4">
        <v>2.7546296296296294E-3</v>
      </c>
      <c r="AL24" s="4">
        <v>4.4212962962962956E-3</v>
      </c>
      <c r="AM24" s="3">
        <v>16.18</v>
      </c>
      <c r="AN24" s="4">
        <v>5.2083333333333333E-4</v>
      </c>
      <c r="AO24" s="4">
        <v>1.0300925925925926E-3</v>
      </c>
      <c r="AP24" s="4">
        <v>2.0601851851851853E-3</v>
      </c>
      <c r="AQ24" s="4">
        <v>2.5810185185185185E-3</v>
      </c>
      <c r="AR24" s="4">
        <v>4.1435185185185186E-3</v>
      </c>
    </row>
    <row r="25" spans="2:60">
      <c r="B25" s="3">
        <v>50</v>
      </c>
      <c r="C25" s="4">
        <v>3.7500000000000003E-3</v>
      </c>
      <c r="D25" s="3">
        <v>16.670000000000002</v>
      </c>
      <c r="E25" s="4">
        <v>4.0509259259259257E-3</v>
      </c>
      <c r="F25" s="3">
        <v>16.559999999999999</v>
      </c>
      <c r="G25" s="4">
        <v>8.0208333333333329E-3</v>
      </c>
      <c r="H25" s="3">
        <v>15.58</v>
      </c>
      <c r="I25" s="4">
        <v>8.6574074074074071E-3</v>
      </c>
      <c r="J25" s="3">
        <v>15.5</v>
      </c>
      <c r="K25" s="4">
        <v>1.3854166666666666E-2</v>
      </c>
      <c r="L25" s="3">
        <v>15.04</v>
      </c>
      <c r="M25" s="4">
        <v>2.8715277777777781E-2</v>
      </c>
      <c r="N25" s="3">
        <v>14.51</v>
      </c>
      <c r="O25" s="4">
        <v>4.4166666666666667E-2</v>
      </c>
      <c r="P25" s="3">
        <v>14.15</v>
      </c>
      <c r="Q25" s="4">
        <v>6.3599537037037038E-2</v>
      </c>
      <c r="R25" s="3">
        <v>13.92</v>
      </c>
      <c r="S25" s="4">
        <v>0.13251157407407407</v>
      </c>
      <c r="T25" s="3">
        <v>13.36</v>
      </c>
      <c r="V25" s="3">
        <v>50</v>
      </c>
      <c r="W25" s="3">
        <v>11.32</v>
      </c>
      <c r="X25" s="4">
        <v>1.4699074074074074E-3</v>
      </c>
      <c r="Y25" s="4">
        <v>3.6805555555555554E-3</v>
      </c>
      <c r="Z25" s="4">
        <v>5.9259259259259256E-3</v>
      </c>
      <c r="AA25" s="3">
        <v>13.26</v>
      </c>
      <c r="AB25" s="4">
        <v>1.261574074074074E-3</v>
      </c>
      <c r="AC25" s="4">
        <v>3.1481481481481482E-3</v>
      </c>
      <c r="AD25" s="4">
        <v>5.0578703703703706E-3</v>
      </c>
      <c r="AE25" s="3">
        <v>14.1</v>
      </c>
      <c r="AF25" s="4">
        <v>1.1805555555555556E-3</v>
      </c>
      <c r="AG25" s="4">
        <v>2.9513888888888888E-3</v>
      </c>
      <c r="AH25" s="4">
        <v>4.7569444444444447E-3</v>
      </c>
      <c r="AI25" s="3">
        <v>15.48</v>
      </c>
      <c r="AJ25" s="4">
        <v>1.0763888888888889E-3</v>
      </c>
      <c r="AK25" s="4">
        <v>2.6967592592592594E-3</v>
      </c>
      <c r="AL25" s="4">
        <v>4.3287037037037035E-3</v>
      </c>
      <c r="AM25" s="3">
        <v>16.55</v>
      </c>
      <c r="AN25" s="4">
        <v>5.0925925925925921E-4</v>
      </c>
      <c r="AO25" s="4">
        <v>1.0069444444444444E-3</v>
      </c>
      <c r="AP25" s="4">
        <v>2.0138888888888888E-3</v>
      </c>
      <c r="AQ25" s="4">
        <v>2.5231481481481481E-3</v>
      </c>
      <c r="AR25" s="4">
        <v>4.0509259259259257E-3</v>
      </c>
    </row>
    <row r="26" spans="2:60">
      <c r="B26" s="3">
        <v>51</v>
      </c>
      <c r="C26" s="4">
        <v>3.6805555555555554E-3</v>
      </c>
      <c r="D26" s="3">
        <v>16.98</v>
      </c>
      <c r="E26" s="4">
        <v>3.9814814814814817E-3</v>
      </c>
      <c r="F26" s="3">
        <v>16.850000000000001</v>
      </c>
      <c r="G26" s="4">
        <v>7.8819444444444432E-3</v>
      </c>
      <c r="H26" s="3">
        <v>15.86</v>
      </c>
      <c r="I26" s="4">
        <v>8.5069444444444437E-3</v>
      </c>
      <c r="J26" s="3">
        <v>15.77</v>
      </c>
      <c r="K26" s="4">
        <v>1.3611111111111114E-2</v>
      </c>
      <c r="L26" s="3">
        <v>15.31</v>
      </c>
      <c r="M26" s="4">
        <v>2.8229166666666666E-2</v>
      </c>
      <c r="N26" s="3">
        <v>14.76</v>
      </c>
      <c r="O26" s="4">
        <v>4.341435185185185E-2</v>
      </c>
      <c r="P26" s="3">
        <v>14.4</v>
      </c>
      <c r="Q26" s="4">
        <v>6.2523148148148147E-2</v>
      </c>
      <c r="R26" s="3">
        <v>14.16</v>
      </c>
      <c r="S26" s="4">
        <v>0.1303125</v>
      </c>
      <c r="T26" s="3">
        <v>13.59</v>
      </c>
      <c r="V26" s="3">
        <v>51</v>
      </c>
      <c r="W26" s="3">
        <v>11.5</v>
      </c>
      <c r="X26" s="4">
        <v>1.4467592592592594E-3</v>
      </c>
      <c r="Y26" s="4">
        <v>3.6226851851851854E-3</v>
      </c>
      <c r="Z26" s="4">
        <v>5.8333333333333336E-3</v>
      </c>
      <c r="AA26" s="3">
        <v>13.51</v>
      </c>
      <c r="AB26" s="4">
        <v>1.2384259259259258E-3</v>
      </c>
      <c r="AC26" s="4">
        <v>3.0902777777777782E-3</v>
      </c>
      <c r="AD26" s="4">
        <v>4.9652777777777777E-3</v>
      </c>
      <c r="AE26" s="3">
        <v>14.35</v>
      </c>
      <c r="AF26" s="4">
        <v>1.1574074074074073E-3</v>
      </c>
      <c r="AG26" s="4">
        <v>2.9050925925925928E-3</v>
      </c>
      <c r="AH26" s="4">
        <v>4.6759259259259263E-3</v>
      </c>
      <c r="AI26" s="3">
        <v>15.65</v>
      </c>
      <c r="AJ26" s="4">
        <v>1.0648148148148147E-3</v>
      </c>
      <c r="AK26" s="4">
        <v>2.6620370370370374E-3</v>
      </c>
      <c r="AL26" s="4">
        <v>4.2824074074074075E-3</v>
      </c>
      <c r="AM26" s="3">
        <v>16.739999999999998</v>
      </c>
      <c r="AN26" s="4">
        <v>4.9768518518518521E-4</v>
      </c>
      <c r="AO26" s="4">
        <v>9.9537037037037042E-4</v>
      </c>
      <c r="AP26" s="4">
        <v>1.9907407407407408E-3</v>
      </c>
      <c r="AQ26" s="4">
        <v>2.488425925925926E-3</v>
      </c>
      <c r="AR26" s="4">
        <v>4.0046296296296297E-3</v>
      </c>
    </row>
    <row r="27" spans="2:60">
      <c r="B27" s="3">
        <v>52</v>
      </c>
      <c r="C27" s="4">
        <v>3.6226851851851854E-3</v>
      </c>
      <c r="D27" s="3">
        <v>17.25</v>
      </c>
      <c r="E27" s="4">
        <v>3.9120370370370368E-3</v>
      </c>
      <c r="F27" s="3">
        <v>17.149999999999999</v>
      </c>
      <c r="G27" s="4">
        <v>7.743055555555556E-3</v>
      </c>
      <c r="H27" s="3">
        <v>16.14</v>
      </c>
      <c r="I27" s="4">
        <v>8.3564814814814804E-3</v>
      </c>
      <c r="J27" s="3">
        <v>16.059999999999999</v>
      </c>
      <c r="K27" s="4">
        <v>1.3391203703703704E-2</v>
      </c>
      <c r="L27" s="3">
        <v>15.56</v>
      </c>
      <c r="M27" s="4">
        <v>2.7766203703703706E-2</v>
      </c>
      <c r="N27" s="3">
        <v>15.01</v>
      </c>
      <c r="O27" s="4">
        <v>4.2696759259259261E-2</v>
      </c>
      <c r="P27" s="3">
        <v>14.64</v>
      </c>
      <c r="Q27" s="4">
        <v>6.1469907407407404E-2</v>
      </c>
      <c r="R27" s="3">
        <v>14.41</v>
      </c>
      <c r="S27" s="4">
        <v>0.12819444444444444</v>
      </c>
      <c r="T27" s="3">
        <v>13.81</v>
      </c>
      <c r="V27" s="3">
        <v>52</v>
      </c>
      <c r="W27" s="3">
        <v>11.69</v>
      </c>
      <c r="X27" s="4">
        <v>1.423611111111111E-3</v>
      </c>
      <c r="Y27" s="4">
        <v>3.5648148148148154E-3</v>
      </c>
      <c r="Z27" s="4">
        <v>5.7407407407407416E-3</v>
      </c>
      <c r="AA27" s="3">
        <v>13.73</v>
      </c>
      <c r="AB27" s="4">
        <v>1.2152777777777778E-3</v>
      </c>
      <c r="AC27" s="4">
        <v>3.0324074074074073E-3</v>
      </c>
      <c r="AD27" s="4">
        <v>4.8842592592592592E-3</v>
      </c>
      <c r="AE27" s="3">
        <v>14.56</v>
      </c>
      <c r="AF27" s="4">
        <v>1.1458333333333333E-3</v>
      </c>
      <c r="AG27" s="4">
        <v>2.8587962962962963E-3</v>
      </c>
      <c r="AH27" s="4">
        <v>4.6064814814814814E-3</v>
      </c>
      <c r="AI27" s="3">
        <v>15.82</v>
      </c>
      <c r="AJ27" s="4">
        <v>1.0532407407407407E-3</v>
      </c>
      <c r="AK27" s="4">
        <v>2.6388888888888885E-3</v>
      </c>
      <c r="AL27" s="4">
        <v>4.2361111111111106E-3</v>
      </c>
      <c r="AM27" s="3">
        <v>16.940000000000001</v>
      </c>
      <c r="AN27" s="4">
        <v>4.9768518518518521E-4</v>
      </c>
      <c r="AO27" s="4">
        <v>9.8379629629629642E-4</v>
      </c>
      <c r="AP27" s="4">
        <v>1.9675925925925928E-3</v>
      </c>
      <c r="AQ27" s="4">
        <v>2.4652777777777776E-3</v>
      </c>
      <c r="AR27" s="4">
        <v>3.9583333333333337E-3</v>
      </c>
    </row>
    <row r="28" spans="2:60">
      <c r="B28" s="3">
        <v>53</v>
      </c>
      <c r="C28" s="4">
        <v>3.5532407407407405E-3</v>
      </c>
      <c r="D28" s="3">
        <v>17.59</v>
      </c>
      <c r="E28" s="4">
        <v>3.8425925925925923E-3</v>
      </c>
      <c r="F28" s="3">
        <v>17.46</v>
      </c>
      <c r="G28" s="4">
        <v>7.6157407407407415E-3</v>
      </c>
      <c r="H28" s="3">
        <v>16.41</v>
      </c>
      <c r="I28" s="4">
        <v>8.217592592592594E-3</v>
      </c>
      <c r="J28" s="3">
        <v>16.329999999999998</v>
      </c>
      <c r="K28" s="4">
        <v>1.3171296296296294E-2</v>
      </c>
      <c r="L28" s="3">
        <v>15.82</v>
      </c>
      <c r="M28" s="4">
        <v>2.7314814814814816E-2</v>
      </c>
      <c r="N28" s="3">
        <v>15.25</v>
      </c>
      <c r="O28" s="4">
        <v>4.1990740740740745E-2</v>
      </c>
      <c r="P28" s="3">
        <v>14.88</v>
      </c>
      <c r="Q28" s="4">
        <v>6.0462962962962961E-2</v>
      </c>
      <c r="R28" s="3">
        <v>14.65</v>
      </c>
      <c r="S28" s="4">
        <v>0.12614583333333332</v>
      </c>
      <c r="T28" s="3">
        <v>14.04</v>
      </c>
      <c r="V28" s="3">
        <v>53</v>
      </c>
      <c r="W28" s="3">
        <v>11.85</v>
      </c>
      <c r="X28" s="4">
        <v>1.4120370370370369E-3</v>
      </c>
      <c r="Y28" s="4">
        <v>3.5185185185185185E-3</v>
      </c>
      <c r="Z28" s="4">
        <v>5.6597222222222222E-3</v>
      </c>
      <c r="AA28" s="3">
        <v>13.93</v>
      </c>
      <c r="AB28" s="4">
        <v>1.1921296296296296E-3</v>
      </c>
      <c r="AC28" s="4">
        <v>2.9861111111111113E-3</v>
      </c>
      <c r="AD28" s="4">
        <v>4.8148148148148152E-3</v>
      </c>
      <c r="AE28" s="3">
        <v>14.79</v>
      </c>
      <c r="AF28" s="4">
        <v>1.1226851851851851E-3</v>
      </c>
      <c r="AG28" s="4">
        <v>2.8240740740740739E-3</v>
      </c>
      <c r="AH28" s="4">
        <v>4.5370370370370365E-3</v>
      </c>
      <c r="AI28" s="3">
        <v>16</v>
      </c>
      <c r="AJ28" s="4">
        <v>1.0416666666666667E-3</v>
      </c>
      <c r="AK28" s="4">
        <v>2.6041666666666665E-3</v>
      </c>
      <c r="AL28" s="4">
        <v>4.1898148148148146E-3</v>
      </c>
      <c r="AM28" s="3">
        <v>17.14</v>
      </c>
      <c r="AN28" s="4">
        <v>4.8611111111111104E-4</v>
      </c>
      <c r="AO28" s="4">
        <v>9.7222222222222209E-4</v>
      </c>
      <c r="AP28" s="4">
        <v>1.9444444444444442E-3</v>
      </c>
      <c r="AQ28" s="4">
        <v>2.4305555555555556E-3</v>
      </c>
      <c r="AR28" s="4">
        <v>3.9120370370370368E-3</v>
      </c>
    </row>
    <row r="29" spans="2:60">
      <c r="B29" s="3">
        <v>54</v>
      </c>
      <c r="C29" s="4">
        <v>3.4953703703703705E-3</v>
      </c>
      <c r="D29" s="3">
        <v>17.88</v>
      </c>
      <c r="E29" s="4">
        <v>3.7847222222222223E-3</v>
      </c>
      <c r="F29" s="3">
        <v>17.72</v>
      </c>
      <c r="G29" s="4">
        <v>7.4884259259259262E-3</v>
      </c>
      <c r="H29" s="3">
        <v>16.690000000000001</v>
      </c>
      <c r="I29" s="4">
        <v>8.0902777777777778E-3</v>
      </c>
      <c r="J29" s="3">
        <v>16.579999999999998</v>
      </c>
      <c r="K29" s="4">
        <v>1.2962962962962963E-2</v>
      </c>
      <c r="L29" s="3">
        <v>16.07</v>
      </c>
      <c r="M29" s="4">
        <v>2.6875E-2</v>
      </c>
      <c r="N29" s="3">
        <v>15.5</v>
      </c>
      <c r="O29" s="4">
        <v>4.1319444444444443E-2</v>
      </c>
      <c r="P29" s="3">
        <v>15.13</v>
      </c>
      <c r="Q29" s="4">
        <v>5.949074074074074E-2</v>
      </c>
      <c r="R29" s="3">
        <v>14.88</v>
      </c>
      <c r="S29" s="4">
        <v>0.12415509259259259</v>
      </c>
      <c r="T29" s="3">
        <v>14.26</v>
      </c>
      <c r="V29" s="3">
        <v>54</v>
      </c>
      <c r="W29" s="3">
        <v>12.05</v>
      </c>
      <c r="X29" s="4">
        <v>1.3888888888888889E-3</v>
      </c>
      <c r="Y29" s="4">
        <v>3.4606481481481485E-3</v>
      </c>
      <c r="Z29" s="4">
        <v>5.5671296296296302E-3</v>
      </c>
      <c r="AA29" s="3">
        <v>14.17</v>
      </c>
      <c r="AB29" s="4">
        <v>1.1805555555555556E-3</v>
      </c>
      <c r="AC29" s="4">
        <v>2.9398148148148148E-3</v>
      </c>
      <c r="AD29" s="4">
        <v>4.7337962962962958E-3</v>
      </c>
      <c r="AE29" s="3">
        <v>15.02</v>
      </c>
      <c r="AF29" s="4">
        <v>1.1111111111111111E-3</v>
      </c>
      <c r="AG29" s="4">
        <v>2.7777777777777779E-3</v>
      </c>
      <c r="AH29" s="4">
        <v>4.4675925925925933E-3</v>
      </c>
      <c r="AI29" s="3">
        <v>16.36</v>
      </c>
      <c r="AJ29" s="4">
        <v>1.0185185185185186E-3</v>
      </c>
      <c r="AK29" s="4">
        <v>2.5462962962962961E-3</v>
      </c>
      <c r="AL29" s="4">
        <v>4.0972222222222226E-3</v>
      </c>
      <c r="AM29" s="3">
        <v>17.559999999999999</v>
      </c>
      <c r="AN29" s="4">
        <v>4.7453703703703704E-4</v>
      </c>
      <c r="AO29" s="4">
        <v>9.4907407407407408E-4</v>
      </c>
      <c r="AP29" s="4">
        <v>1.8981481481481482E-3</v>
      </c>
      <c r="AQ29" s="4">
        <v>2.3726851851851851E-3</v>
      </c>
      <c r="AR29" s="4">
        <v>3.8194444444444443E-3</v>
      </c>
    </row>
    <row r="30" spans="2:60">
      <c r="B30" s="3">
        <v>55</v>
      </c>
      <c r="C30" s="4">
        <v>3.4375E-3</v>
      </c>
      <c r="D30" s="3">
        <v>18.18</v>
      </c>
      <c r="E30" s="4">
        <v>3.7152777777777774E-3</v>
      </c>
      <c r="F30" s="3">
        <v>18.059999999999999</v>
      </c>
      <c r="G30" s="4">
        <v>7.3726851851851861E-3</v>
      </c>
      <c r="H30" s="3">
        <v>16.95</v>
      </c>
      <c r="I30" s="4">
        <v>7.9629629629629634E-3</v>
      </c>
      <c r="J30" s="3">
        <v>16.850000000000001</v>
      </c>
      <c r="K30" s="4">
        <v>1.275462962962963E-2</v>
      </c>
      <c r="L30" s="3">
        <v>16.329999999999998</v>
      </c>
      <c r="M30" s="4">
        <v>2.6458333333333334E-2</v>
      </c>
      <c r="N30" s="3">
        <v>15.75</v>
      </c>
      <c r="O30" s="4">
        <v>4.0659722222222222E-2</v>
      </c>
      <c r="P30" s="3">
        <v>15.37</v>
      </c>
      <c r="Q30" s="4">
        <v>5.8541666666666665E-2</v>
      </c>
      <c r="R30" s="3">
        <v>15.13</v>
      </c>
      <c r="S30" s="4">
        <v>0.12223379629629628</v>
      </c>
      <c r="T30" s="3">
        <v>14.49</v>
      </c>
      <c r="V30" s="3">
        <v>55</v>
      </c>
      <c r="W30" s="3">
        <v>12.23</v>
      </c>
      <c r="X30" s="4">
        <v>1.3657407407407409E-3</v>
      </c>
      <c r="Y30" s="4">
        <v>3.414351851851852E-3</v>
      </c>
      <c r="Z30" s="4">
        <v>5.4861111111111117E-3</v>
      </c>
      <c r="AA30" s="3">
        <v>14.38</v>
      </c>
      <c r="AB30" s="4">
        <v>1.1574074074074073E-3</v>
      </c>
      <c r="AC30" s="4">
        <v>2.8935185185185188E-3</v>
      </c>
      <c r="AD30" s="4">
        <v>4.6643518518518518E-3</v>
      </c>
      <c r="AE30" s="3">
        <v>15.25</v>
      </c>
      <c r="AF30" s="4">
        <v>1.0879629629629629E-3</v>
      </c>
      <c r="AG30" s="4">
        <v>2.7314814814814819E-3</v>
      </c>
      <c r="AH30" s="4">
        <v>4.3981481481481484E-3</v>
      </c>
      <c r="AI30" s="3">
        <v>16.55</v>
      </c>
      <c r="AJ30" s="4">
        <v>1.0069444444444444E-3</v>
      </c>
      <c r="AK30" s="4">
        <v>2.5231481481481481E-3</v>
      </c>
      <c r="AL30" s="4">
        <v>4.0509259259259257E-3</v>
      </c>
      <c r="AM30" s="3">
        <v>17.78</v>
      </c>
      <c r="AN30" s="4">
        <v>4.7453703703703704E-4</v>
      </c>
      <c r="AO30" s="4">
        <v>9.3750000000000007E-4</v>
      </c>
      <c r="AP30" s="4">
        <v>1.8750000000000001E-3</v>
      </c>
      <c r="AQ30" s="4">
        <v>2.3495370370370371E-3</v>
      </c>
      <c r="AR30" s="4">
        <v>3.7731481481481483E-3</v>
      </c>
    </row>
    <row r="31" spans="2:60">
      <c r="B31" s="3">
        <v>56</v>
      </c>
      <c r="C31" s="4">
        <v>3.3912037037037036E-3</v>
      </c>
      <c r="D31" s="3">
        <v>18.43</v>
      </c>
      <c r="E31" s="4">
        <v>3.6574074074074074E-3</v>
      </c>
      <c r="F31" s="3">
        <v>18.34</v>
      </c>
      <c r="G31" s="4">
        <v>7.2569444444444443E-3</v>
      </c>
      <c r="H31" s="3">
        <v>17.22</v>
      </c>
      <c r="I31" s="4">
        <v>7.8356481481481489E-3</v>
      </c>
      <c r="J31" s="3">
        <v>17.12</v>
      </c>
      <c r="K31" s="4">
        <v>1.255787037037037E-2</v>
      </c>
      <c r="L31" s="3">
        <v>16.59</v>
      </c>
      <c r="M31" s="4">
        <v>2.6053240740740738E-2</v>
      </c>
      <c r="N31" s="3">
        <v>15.99</v>
      </c>
      <c r="O31" s="4">
        <v>4.0034722222222222E-2</v>
      </c>
      <c r="P31" s="3">
        <v>15.61</v>
      </c>
      <c r="Q31" s="4">
        <v>5.7638888888888885E-2</v>
      </c>
      <c r="R31" s="3">
        <v>15.36</v>
      </c>
      <c r="S31" s="4">
        <v>0.12037037037037036</v>
      </c>
      <c r="T31" s="3">
        <v>14.71</v>
      </c>
      <c r="V31" s="3">
        <v>56</v>
      </c>
      <c r="W31" s="3">
        <v>12.38</v>
      </c>
      <c r="X31" s="4">
        <v>1.3425925925925925E-3</v>
      </c>
      <c r="Y31" s="4">
        <v>3.3680555555555551E-3</v>
      </c>
      <c r="Z31" s="4">
        <v>5.4166666666666669E-3</v>
      </c>
      <c r="AA31" s="3">
        <v>14.6</v>
      </c>
      <c r="AB31" s="4">
        <v>1.1458333333333333E-3</v>
      </c>
      <c r="AC31" s="4">
        <v>2.8587962962962963E-3</v>
      </c>
      <c r="AD31" s="4">
        <v>4.5949074074074078E-3</v>
      </c>
      <c r="AE31" s="3">
        <v>15.46</v>
      </c>
      <c r="AF31" s="4">
        <v>1.0763888888888889E-3</v>
      </c>
      <c r="AG31" s="4">
        <v>2.6967592592592594E-3</v>
      </c>
      <c r="AH31" s="4">
        <v>4.340277777777778E-3</v>
      </c>
      <c r="AI31" s="3">
        <v>16.739999999999998</v>
      </c>
      <c r="AJ31" s="4">
        <v>9.9537037037037042E-4</v>
      </c>
      <c r="AK31" s="4">
        <v>2.488425925925926E-3</v>
      </c>
      <c r="AL31" s="4">
        <v>4.0046296296296297E-3</v>
      </c>
      <c r="AM31" s="3">
        <v>18</v>
      </c>
      <c r="AN31" s="4">
        <v>4.6296296296296293E-4</v>
      </c>
      <c r="AO31" s="4">
        <v>9.2592592592592585E-4</v>
      </c>
      <c r="AP31" s="4">
        <v>1.8518518518518517E-3</v>
      </c>
      <c r="AQ31" s="4">
        <v>2.3148148148148151E-3</v>
      </c>
      <c r="AR31" s="4">
        <v>3.7268518518518514E-3</v>
      </c>
    </row>
    <row r="32" spans="2:60">
      <c r="B32" s="3">
        <v>57</v>
      </c>
      <c r="C32" s="4">
        <v>3.3333333333333335E-3</v>
      </c>
      <c r="D32" s="3">
        <v>18.75</v>
      </c>
      <c r="E32" s="4">
        <v>3.5995370370370369E-3</v>
      </c>
      <c r="F32" s="3">
        <v>18.64</v>
      </c>
      <c r="G32" s="4">
        <v>7.1412037037037043E-3</v>
      </c>
      <c r="H32" s="3">
        <v>17.5</v>
      </c>
      <c r="I32" s="4">
        <v>7.7083333333333335E-3</v>
      </c>
      <c r="J32" s="3">
        <v>17.41</v>
      </c>
      <c r="K32" s="4">
        <v>1.2372685185185186E-2</v>
      </c>
      <c r="L32" s="3">
        <v>16.84</v>
      </c>
      <c r="M32" s="4">
        <v>2.5659722222222223E-2</v>
      </c>
      <c r="N32" s="3">
        <v>16.239999999999998</v>
      </c>
      <c r="O32" s="4">
        <v>3.9421296296296295E-2</v>
      </c>
      <c r="P32" s="3">
        <v>15.85</v>
      </c>
      <c r="Q32" s="4">
        <v>5.6747685185185186E-2</v>
      </c>
      <c r="R32" s="3">
        <v>15.6</v>
      </c>
      <c r="S32" s="4">
        <v>0.11857638888888888</v>
      </c>
      <c r="T32" s="3">
        <v>14.94</v>
      </c>
      <c r="V32" s="3">
        <v>57</v>
      </c>
      <c r="W32" s="3">
        <v>12.57</v>
      </c>
      <c r="X32" s="4">
        <v>1.3310185185185185E-3</v>
      </c>
      <c r="Y32" s="4">
        <v>3.3101851851851851E-3</v>
      </c>
      <c r="Z32" s="4">
        <v>5.3356481481481484E-3</v>
      </c>
      <c r="AA32" s="3">
        <v>14.82</v>
      </c>
      <c r="AB32" s="4">
        <v>1.1226851851851851E-3</v>
      </c>
      <c r="AC32" s="4">
        <v>2.8124999999999995E-3</v>
      </c>
      <c r="AD32" s="4">
        <v>4.5254629629629629E-3</v>
      </c>
      <c r="AE32" s="3">
        <v>15.71</v>
      </c>
      <c r="AF32" s="4">
        <v>1.0648148148148147E-3</v>
      </c>
      <c r="AG32" s="4">
        <v>2.6504629629629625E-3</v>
      </c>
      <c r="AH32" s="4">
        <v>4.2708333333333339E-3</v>
      </c>
      <c r="AI32" s="3">
        <v>16.940000000000001</v>
      </c>
      <c r="AJ32" s="4">
        <v>9.8379629629629642E-4</v>
      </c>
      <c r="AK32" s="4">
        <v>2.4652777777777776E-3</v>
      </c>
      <c r="AL32" s="4">
        <v>3.9583333333333337E-3</v>
      </c>
      <c r="AM32" s="3">
        <v>18.23</v>
      </c>
      <c r="AN32" s="4">
        <v>4.6296296296296293E-4</v>
      </c>
      <c r="AO32" s="4">
        <v>9.1435185185185185E-4</v>
      </c>
      <c r="AP32" s="4">
        <v>1.8287037037037037E-3</v>
      </c>
      <c r="AQ32" s="4">
        <v>2.2800925925925927E-3</v>
      </c>
      <c r="AR32" s="4">
        <v>3.6805555555555554E-3</v>
      </c>
    </row>
    <row r="33" spans="2:44">
      <c r="B33" s="3">
        <v>58</v>
      </c>
      <c r="C33" s="4">
        <v>3.2870370370370367E-3</v>
      </c>
      <c r="D33" s="3">
        <v>19.010000000000002</v>
      </c>
      <c r="E33" s="4">
        <v>3.5416666666666665E-3</v>
      </c>
      <c r="F33" s="3">
        <v>18.940000000000001</v>
      </c>
      <c r="G33" s="4">
        <v>7.037037037037037E-3</v>
      </c>
      <c r="H33" s="3">
        <v>17.760000000000002</v>
      </c>
      <c r="I33" s="4">
        <v>7.5925925925925926E-3</v>
      </c>
      <c r="J33" s="3">
        <v>17.670000000000002</v>
      </c>
      <c r="K33" s="4">
        <v>1.2187500000000002E-2</v>
      </c>
      <c r="L33" s="3">
        <v>17.09</v>
      </c>
      <c r="M33" s="4">
        <v>2.5277777777777777E-2</v>
      </c>
      <c r="N33" s="3">
        <v>16.48</v>
      </c>
      <c r="O33" s="4">
        <v>3.8831018518518515E-2</v>
      </c>
      <c r="P33" s="3">
        <v>16.100000000000001</v>
      </c>
      <c r="Q33" s="4">
        <v>5.590277777777778E-2</v>
      </c>
      <c r="R33" s="3">
        <v>15.84</v>
      </c>
      <c r="S33" s="4">
        <v>0.1168287037037037</v>
      </c>
      <c r="T33" s="3">
        <v>15.16</v>
      </c>
      <c r="V33" s="3">
        <v>58</v>
      </c>
      <c r="W33" s="3">
        <v>12.77</v>
      </c>
      <c r="X33" s="4">
        <v>1.3078703703703705E-3</v>
      </c>
      <c r="Y33" s="4">
        <v>3.2638888888888891E-3</v>
      </c>
      <c r="Z33" s="4">
        <v>5.2546296296296299E-3</v>
      </c>
      <c r="AA33" s="3">
        <v>15.05</v>
      </c>
      <c r="AB33" s="4">
        <v>1.1111111111111111E-3</v>
      </c>
      <c r="AC33" s="4">
        <v>2.7662037037037034E-3</v>
      </c>
      <c r="AD33" s="4">
        <v>4.4560185185185189E-3</v>
      </c>
      <c r="AE33" s="3">
        <v>15.92</v>
      </c>
      <c r="AF33" s="4">
        <v>1.0416666666666667E-3</v>
      </c>
      <c r="AG33" s="4">
        <v>2.615740740740741E-3</v>
      </c>
      <c r="AH33" s="4">
        <v>4.2129629629629626E-3</v>
      </c>
      <c r="AI33" s="3">
        <v>17.350000000000001</v>
      </c>
      <c r="AJ33" s="4">
        <v>9.6064814814814808E-4</v>
      </c>
      <c r="AK33" s="4">
        <v>2.4074074074074076E-3</v>
      </c>
      <c r="AL33" s="4">
        <v>3.8657407407407408E-3</v>
      </c>
      <c r="AM33" s="3">
        <v>18.7</v>
      </c>
      <c r="AN33" s="4">
        <v>4.5138888888888892E-4</v>
      </c>
      <c r="AO33" s="4">
        <v>8.9120370370370362E-4</v>
      </c>
      <c r="AP33" s="4">
        <v>1.7824074074074072E-3</v>
      </c>
      <c r="AQ33" s="4">
        <v>2.2337962962962967E-3</v>
      </c>
      <c r="AR33" s="4">
        <v>3.5879629629629629E-3</v>
      </c>
    </row>
    <row r="34" spans="2:44">
      <c r="B34" s="3">
        <v>59</v>
      </c>
      <c r="C34" s="4">
        <v>3.2291666666666666E-3</v>
      </c>
      <c r="D34" s="3">
        <v>19.350000000000001</v>
      </c>
      <c r="E34" s="4">
        <v>3.4953703703703705E-3</v>
      </c>
      <c r="F34" s="3">
        <v>19.190000000000001</v>
      </c>
      <c r="G34" s="4">
        <v>6.9212962962962969E-3</v>
      </c>
      <c r="H34" s="3">
        <v>18.059999999999999</v>
      </c>
      <c r="I34" s="4">
        <v>7.4768518518518526E-3</v>
      </c>
      <c r="J34" s="3">
        <v>17.940000000000001</v>
      </c>
      <c r="K34" s="4">
        <v>1.2002314814814815E-2</v>
      </c>
      <c r="L34" s="3">
        <v>17.36</v>
      </c>
      <c r="M34" s="4">
        <v>2.4907407407407406E-2</v>
      </c>
      <c r="N34" s="3">
        <v>16.73</v>
      </c>
      <c r="O34" s="4">
        <v>3.8263888888888889E-2</v>
      </c>
      <c r="P34" s="3">
        <v>16.329999999999998</v>
      </c>
      <c r="Q34" s="4">
        <v>5.5069444444444449E-2</v>
      </c>
      <c r="R34" s="3">
        <v>16.079999999999998</v>
      </c>
      <c r="S34" s="4">
        <v>0.11512731481481481</v>
      </c>
      <c r="T34" s="3">
        <v>15.38</v>
      </c>
      <c r="V34" s="3">
        <v>59</v>
      </c>
      <c r="W34" s="3">
        <v>12.94</v>
      </c>
      <c r="X34" s="4">
        <v>1.2847222222222223E-3</v>
      </c>
      <c r="Y34" s="4">
        <v>3.2175925925925926E-3</v>
      </c>
      <c r="Z34" s="4">
        <v>5.185185185185185E-3</v>
      </c>
      <c r="AA34" s="3">
        <v>15.29</v>
      </c>
      <c r="AB34" s="4">
        <v>1.0879629629629629E-3</v>
      </c>
      <c r="AC34" s="4">
        <v>2.7199074074074074E-3</v>
      </c>
      <c r="AD34" s="4">
        <v>4.386574074074074E-3</v>
      </c>
      <c r="AE34" s="3">
        <v>16.14</v>
      </c>
      <c r="AF34" s="4">
        <v>1.0300925925925926E-3</v>
      </c>
      <c r="AG34" s="4">
        <v>2.5810185185185185E-3</v>
      </c>
      <c r="AH34" s="4">
        <v>4.155092592592593E-3</v>
      </c>
      <c r="AI34" s="3">
        <v>17.559999999999999</v>
      </c>
      <c r="AJ34" s="4">
        <v>9.4907407407407408E-4</v>
      </c>
      <c r="AK34" s="4">
        <v>2.3726851851851851E-3</v>
      </c>
      <c r="AL34" s="4">
        <v>3.8194444444444443E-3</v>
      </c>
      <c r="AM34" s="3">
        <v>18.95</v>
      </c>
      <c r="AN34" s="4">
        <v>4.3981481481481481E-4</v>
      </c>
      <c r="AO34" s="4">
        <v>8.7962962962962962E-4</v>
      </c>
      <c r="AP34" s="4">
        <v>1.7592592592592592E-3</v>
      </c>
      <c r="AQ34" s="4">
        <v>2.1990740740740742E-3</v>
      </c>
      <c r="AR34" s="4">
        <v>3.5416666666666665E-3</v>
      </c>
    </row>
    <row r="35" spans="2:44">
      <c r="B35" s="3">
        <v>60</v>
      </c>
      <c r="C35" s="4">
        <v>3.1828703703703702E-3</v>
      </c>
      <c r="D35" s="3">
        <v>19.64</v>
      </c>
      <c r="E35" s="4">
        <v>3.4375E-3</v>
      </c>
      <c r="F35" s="3">
        <v>19.52</v>
      </c>
      <c r="G35" s="4">
        <v>6.828703703703704E-3</v>
      </c>
      <c r="H35" s="3">
        <v>18.309999999999999</v>
      </c>
      <c r="I35" s="4">
        <v>7.3726851851851861E-3</v>
      </c>
      <c r="J35" s="3">
        <v>18.2</v>
      </c>
      <c r="K35" s="4">
        <v>1.1840277777777778E-2</v>
      </c>
      <c r="L35" s="3">
        <v>17.600000000000001</v>
      </c>
      <c r="M35" s="4">
        <v>2.4560185185185185E-2</v>
      </c>
      <c r="N35" s="3">
        <v>16.97</v>
      </c>
      <c r="O35" s="4">
        <v>3.770833333333333E-2</v>
      </c>
      <c r="P35" s="3">
        <v>16.57</v>
      </c>
      <c r="Q35" s="4">
        <v>5.4270833333333331E-2</v>
      </c>
      <c r="R35" s="3">
        <v>16.32</v>
      </c>
      <c r="S35" s="4">
        <v>0.11348379629629629</v>
      </c>
      <c r="T35" s="3">
        <v>15.61</v>
      </c>
      <c r="V35" s="3">
        <v>60</v>
      </c>
      <c r="W35" s="3">
        <v>13.11</v>
      </c>
      <c r="X35" s="4">
        <v>1.2731481481481483E-3</v>
      </c>
      <c r="Y35" s="4">
        <v>3.1828703703703702E-3</v>
      </c>
      <c r="Z35" s="4">
        <v>5.115740740740741E-3</v>
      </c>
      <c r="AA35" s="3">
        <v>15.5</v>
      </c>
      <c r="AB35" s="4">
        <v>1.0763888888888889E-3</v>
      </c>
      <c r="AC35" s="4">
        <v>2.685185185185185E-3</v>
      </c>
      <c r="AD35" s="4">
        <v>4.3287037037037035E-3</v>
      </c>
      <c r="AE35" s="3">
        <v>16.37</v>
      </c>
      <c r="AF35" s="4">
        <v>1.0185185185185186E-3</v>
      </c>
      <c r="AG35" s="4">
        <v>2.5462962962962961E-3</v>
      </c>
      <c r="AH35" s="4">
        <v>4.0972222222222226E-3</v>
      </c>
      <c r="AI35" s="3">
        <v>17.78</v>
      </c>
      <c r="AJ35" s="4">
        <v>9.3750000000000007E-4</v>
      </c>
      <c r="AK35" s="4">
        <v>2.3495370370370371E-3</v>
      </c>
      <c r="AL35" s="4">
        <v>3.7731481481481483E-3</v>
      </c>
      <c r="AM35" s="3">
        <v>19.2</v>
      </c>
      <c r="AN35" s="4">
        <v>4.3981481481481481E-4</v>
      </c>
      <c r="AO35" s="4">
        <v>8.6805555555555551E-4</v>
      </c>
      <c r="AP35" s="4">
        <v>1.736111111111111E-3</v>
      </c>
      <c r="AQ35" s="4">
        <v>2.1759259259259258E-3</v>
      </c>
      <c r="AR35" s="4">
        <v>3.4953703703703705E-3</v>
      </c>
    </row>
    <row r="36" spans="2:44">
      <c r="B36" s="3">
        <v>61</v>
      </c>
      <c r="C36" s="4">
        <v>3.1365740740740742E-3</v>
      </c>
      <c r="D36" s="3">
        <v>19.93</v>
      </c>
      <c r="E36" s="4">
        <v>3.3912037037037036E-3</v>
      </c>
      <c r="F36" s="3">
        <v>19.78</v>
      </c>
      <c r="G36" s="4">
        <v>6.7245370370370367E-3</v>
      </c>
      <c r="H36" s="3">
        <v>18.59</v>
      </c>
      <c r="I36" s="4">
        <v>7.2569444444444443E-3</v>
      </c>
      <c r="J36" s="3">
        <v>18.489999999999998</v>
      </c>
      <c r="K36" s="4">
        <v>1.1666666666666667E-2</v>
      </c>
      <c r="L36" s="3">
        <v>17.86</v>
      </c>
      <c r="M36" s="4">
        <v>2.4212962962962964E-2</v>
      </c>
      <c r="N36" s="3">
        <v>17.21</v>
      </c>
      <c r="O36" s="4">
        <v>3.7175925925925925E-2</v>
      </c>
      <c r="P36" s="3">
        <v>16.809999999999999</v>
      </c>
      <c r="Q36" s="4">
        <v>5.3495370370370367E-2</v>
      </c>
      <c r="R36" s="3">
        <v>16.55</v>
      </c>
      <c r="S36" s="4">
        <v>0.11189814814814815</v>
      </c>
      <c r="T36" s="3">
        <v>15.83</v>
      </c>
      <c r="V36" s="3">
        <v>61</v>
      </c>
      <c r="W36" s="3">
        <v>13.29</v>
      </c>
      <c r="X36" s="4">
        <v>1.25E-3</v>
      </c>
      <c r="Y36" s="4">
        <v>3.1365740740740742E-3</v>
      </c>
      <c r="Z36" s="4">
        <v>5.0462962962962961E-3</v>
      </c>
      <c r="AA36" s="3">
        <v>15.71</v>
      </c>
      <c r="AB36" s="4">
        <v>1.0648148148148147E-3</v>
      </c>
      <c r="AC36" s="4">
        <v>2.6504629629629625E-3</v>
      </c>
      <c r="AD36" s="4">
        <v>4.2708333333333339E-3</v>
      </c>
      <c r="AE36" s="3">
        <v>16.559999999999999</v>
      </c>
      <c r="AF36" s="4">
        <v>1.0069444444444444E-3</v>
      </c>
      <c r="AG36" s="4">
        <v>2.5115740740740741E-3</v>
      </c>
      <c r="AH36" s="4">
        <v>4.0509259259259257E-3</v>
      </c>
      <c r="AI36" s="3">
        <v>18</v>
      </c>
      <c r="AJ36" s="4">
        <v>9.2592592592592585E-4</v>
      </c>
      <c r="AK36" s="4">
        <v>2.3148148148148151E-3</v>
      </c>
      <c r="AL36" s="4">
        <v>3.7268518518518514E-3</v>
      </c>
      <c r="AM36" s="3">
        <v>19.46</v>
      </c>
      <c r="AN36" s="4">
        <v>4.2824074074074075E-4</v>
      </c>
      <c r="AO36" s="4">
        <v>8.564814814814815E-4</v>
      </c>
      <c r="AP36" s="4">
        <v>1.712962962962963E-3</v>
      </c>
      <c r="AQ36" s="4">
        <v>2.1412037037037038E-3</v>
      </c>
      <c r="AR36" s="4">
        <v>3.4490740740740745E-3</v>
      </c>
    </row>
    <row r="37" spans="2:44">
      <c r="B37" s="3">
        <v>62</v>
      </c>
      <c r="C37" s="4">
        <v>3.0902777777777782E-3</v>
      </c>
      <c r="D37" s="3">
        <v>20.22</v>
      </c>
      <c r="E37" s="4">
        <v>3.3449074074074071E-3</v>
      </c>
      <c r="F37" s="3">
        <v>20.059999999999999</v>
      </c>
      <c r="G37" s="4">
        <v>6.6319444444444446E-3</v>
      </c>
      <c r="H37" s="3">
        <v>18.850000000000001</v>
      </c>
      <c r="I37" s="4">
        <v>7.1527777777777787E-3</v>
      </c>
      <c r="J37" s="3">
        <v>18.760000000000002</v>
      </c>
      <c r="K37" s="4">
        <v>1.1504629629629629E-2</v>
      </c>
      <c r="L37" s="3">
        <v>18.11</v>
      </c>
      <c r="M37" s="4">
        <v>2.3877314814814813E-2</v>
      </c>
      <c r="N37" s="3">
        <v>17.45</v>
      </c>
      <c r="O37" s="4">
        <v>3.6655092592592593E-2</v>
      </c>
      <c r="P37" s="3">
        <v>17.05</v>
      </c>
      <c r="Q37" s="4">
        <v>5.2743055555555557E-2</v>
      </c>
      <c r="R37" s="3">
        <v>16.79</v>
      </c>
      <c r="S37" s="4">
        <v>0.11034722222222222</v>
      </c>
      <c r="T37" s="3">
        <v>16.05</v>
      </c>
      <c r="V37" s="3">
        <v>62</v>
      </c>
      <c r="W37" s="3">
        <v>13.45</v>
      </c>
      <c r="X37" s="4">
        <v>1.2384259259259258E-3</v>
      </c>
      <c r="Y37" s="4">
        <v>3.1018518518518522E-3</v>
      </c>
      <c r="Z37" s="4">
        <v>4.9884259259259265E-3</v>
      </c>
      <c r="AA37" s="3">
        <v>15.92</v>
      </c>
      <c r="AB37" s="4">
        <v>1.0416666666666667E-3</v>
      </c>
      <c r="AC37" s="4">
        <v>2.615740740740741E-3</v>
      </c>
      <c r="AD37" s="4">
        <v>4.2129629629629626E-3</v>
      </c>
      <c r="AE37" s="3">
        <v>16.8</v>
      </c>
      <c r="AF37" s="4">
        <v>9.9537037037037042E-4</v>
      </c>
      <c r="AG37" s="4">
        <v>2.4768518518518516E-3</v>
      </c>
      <c r="AH37" s="4">
        <v>3.9930555555555561E-3</v>
      </c>
      <c r="AI37" s="3">
        <v>18.23</v>
      </c>
      <c r="AJ37" s="4">
        <v>9.1435185185185185E-4</v>
      </c>
      <c r="AK37" s="4">
        <v>2.2800925925925927E-3</v>
      </c>
      <c r="AL37" s="4">
        <v>3.6805555555555554E-3</v>
      </c>
      <c r="AM37" s="3">
        <v>19.73</v>
      </c>
      <c r="AN37" s="4">
        <v>4.2824074074074075E-4</v>
      </c>
      <c r="AO37" s="4">
        <v>8.449074074074075E-4</v>
      </c>
      <c r="AP37" s="4">
        <v>1.689814814814815E-3</v>
      </c>
      <c r="AQ37" s="4">
        <v>2.1180555555555553E-3</v>
      </c>
      <c r="AR37" s="4">
        <v>3.4027777777777784E-3</v>
      </c>
    </row>
    <row r="38" spans="2:44">
      <c r="B38" s="3">
        <v>63</v>
      </c>
      <c r="C38" s="4">
        <v>3.0555555555555557E-3</v>
      </c>
      <c r="D38" s="3">
        <v>20.45</v>
      </c>
      <c r="E38" s="4">
        <v>3.2986111111111111E-3</v>
      </c>
      <c r="F38" s="3">
        <v>20.34</v>
      </c>
      <c r="G38" s="4">
        <v>6.5393518518518517E-3</v>
      </c>
      <c r="H38" s="3">
        <v>19.12</v>
      </c>
      <c r="I38" s="4">
        <v>7.0601851851851841E-3</v>
      </c>
      <c r="J38" s="3">
        <v>19</v>
      </c>
      <c r="K38" s="4">
        <v>1.1342592592592592E-2</v>
      </c>
      <c r="L38" s="3">
        <v>18.37</v>
      </c>
      <c r="M38" s="4">
        <v>2.3553240740740739E-2</v>
      </c>
      <c r="N38" s="3">
        <v>17.690000000000001</v>
      </c>
      <c r="O38" s="4">
        <v>3.6145833333333328E-2</v>
      </c>
      <c r="P38" s="3">
        <v>17.29</v>
      </c>
      <c r="Q38" s="4">
        <v>5.2013888888888887E-2</v>
      </c>
      <c r="R38" s="3">
        <v>17.02</v>
      </c>
      <c r="S38" s="4">
        <v>0.10884259259259259</v>
      </c>
      <c r="T38" s="3">
        <v>16.27</v>
      </c>
      <c r="V38" s="3">
        <v>63</v>
      </c>
      <c r="W38" s="3">
        <v>13.64</v>
      </c>
      <c r="X38" s="4">
        <v>1.2268518518518518E-3</v>
      </c>
      <c r="Y38" s="4">
        <v>3.0555555555555557E-3</v>
      </c>
      <c r="Z38" s="4">
        <v>4.9189814814814816E-3</v>
      </c>
      <c r="AA38" s="3">
        <v>16.14</v>
      </c>
      <c r="AB38" s="4">
        <v>1.0300925925925926E-3</v>
      </c>
      <c r="AC38" s="4">
        <v>2.5810185185185185E-3</v>
      </c>
      <c r="AD38" s="4">
        <v>4.155092592592593E-3</v>
      </c>
      <c r="AE38" s="3">
        <v>17</v>
      </c>
      <c r="AF38" s="4">
        <v>9.8379629629629642E-4</v>
      </c>
      <c r="AG38" s="4">
        <v>2.4537037037037036E-3</v>
      </c>
      <c r="AH38" s="4">
        <v>3.9467592592592592E-3</v>
      </c>
      <c r="AI38" s="3">
        <v>18.46</v>
      </c>
      <c r="AJ38" s="4">
        <v>9.0277777777777784E-4</v>
      </c>
      <c r="AK38" s="4">
        <v>2.2569444444444447E-3</v>
      </c>
      <c r="AL38" s="4">
        <v>3.6342592592592594E-3</v>
      </c>
      <c r="AM38" s="3">
        <v>20</v>
      </c>
      <c r="AN38" s="4">
        <v>4.1666666666666669E-4</v>
      </c>
      <c r="AO38" s="4">
        <v>8.3333333333333339E-4</v>
      </c>
      <c r="AP38" s="4">
        <v>1.6666666666666668E-3</v>
      </c>
      <c r="AQ38" s="4">
        <v>2.0833333333333333E-3</v>
      </c>
      <c r="AR38" s="4">
        <v>3.3564814814814811E-3</v>
      </c>
    </row>
    <row r="39" spans="2:44">
      <c r="B39" s="3">
        <v>64</v>
      </c>
      <c r="C39" s="4">
        <v>3.0092592592592588E-3</v>
      </c>
      <c r="D39" s="3">
        <v>20.77</v>
      </c>
      <c r="E39" s="4">
        <v>3.2523148148148151E-3</v>
      </c>
      <c r="F39" s="3">
        <v>20.63</v>
      </c>
      <c r="G39" s="4">
        <v>6.4467592592592597E-3</v>
      </c>
      <c r="H39" s="3">
        <v>19.39</v>
      </c>
      <c r="I39" s="4">
        <v>6.9560185185185185E-3</v>
      </c>
      <c r="J39" s="3">
        <v>19.29</v>
      </c>
      <c r="K39" s="4">
        <v>1.119212962962963E-2</v>
      </c>
      <c r="L39" s="3">
        <v>18.61</v>
      </c>
      <c r="M39" s="4">
        <v>2.3240740740740742E-2</v>
      </c>
      <c r="N39" s="3">
        <v>17.93</v>
      </c>
      <c r="O39" s="4">
        <v>3.5659722222222225E-2</v>
      </c>
      <c r="P39" s="3">
        <v>17.53</v>
      </c>
      <c r="Q39" s="4">
        <v>5.1307870370370372E-2</v>
      </c>
      <c r="R39" s="3">
        <v>17.260000000000002</v>
      </c>
      <c r="S39" s="4">
        <v>0.10738425925925926</v>
      </c>
      <c r="T39" s="3">
        <v>16.489999999999998</v>
      </c>
      <c r="V39" s="3">
        <v>64</v>
      </c>
      <c r="W39" s="3">
        <v>13.8</v>
      </c>
      <c r="X39" s="4">
        <v>1.2037037037037038E-3</v>
      </c>
      <c r="Y39" s="4">
        <v>3.0208333333333333E-3</v>
      </c>
      <c r="Z39" s="4">
        <v>4.8611111111111112E-3</v>
      </c>
      <c r="AA39" s="3">
        <v>16.37</v>
      </c>
      <c r="AB39" s="4">
        <v>1.0185185185185186E-3</v>
      </c>
      <c r="AC39" s="4">
        <v>2.5462962962962961E-3</v>
      </c>
      <c r="AD39" s="4">
        <v>4.0972222222222226E-3</v>
      </c>
      <c r="AE39" s="3">
        <v>17.25</v>
      </c>
      <c r="AF39" s="4">
        <v>9.7222222222222209E-4</v>
      </c>
      <c r="AG39" s="4">
        <v>2.4189814814814816E-3</v>
      </c>
      <c r="AH39" s="4">
        <v>3.8888888888888883E-3</v>
      </c>
      <c r="AI39" s="3">
        <v>18.7</v>
      </c>
      <c r="AJ39" s="4">
        <v>8.9120370370370362E-4</v>
      </c>
      <c r="AK39" s="4">
        <v>2.2337962962962967E-3</v>
      </c>
      <c r="AL39" s="4">
        <v>3.5879629629629629E-3</v>
      </c>
      <c r="AM39" s="3">
        <v>20.28</v>
      </c>
      <c r="AN39" s="4">
        <v>4.0509259259259258E-4</v>
      </c>
      <c r="AO39" s="4">
        <v>8.2175925925925917E-4</v>
      </c>
      <c r="AP39" s="4">
        <v>1.6435185185185183E-3</v>
      </c>
      <c r="AQ39" s="4">
        <v>2.0601851851851853E-3</v>
      </c>
      <c r="AR39" s="4">
        <v>3.3101851851851851E-3</v>
      </c>
    </row>
    <row r="40" spans="2:44">
      <c r="B40" s="3">
        <v>65</v>
      </c>
      <c r="C40" s="4">
        <v>2.9629629629629628E-3</v>
      </c>
      <c r="D40" s="3">
        <v>21.09</v>
      </c>
      <c r="E40" s="4">
        <v>3.2060185185185191E-3</v>
      </c>
      <c r="F40" s="3">
        <v>20.92</v>
      </c>
      <c r="G40" s="4">
        <v>6.3541666666666668E-3</v>
      </c>
      <c r="H40" s="3">
        <v>19.670000000000002</v>
      </c>
      <c r="I40" s="4">
        <v>6.8634259259259256E-3</v>
      </c>
      <c r="J40" s="3">
        <v>19.55</v>
      </c>
      <c r="K40" s="4">
        <v>1.1041666666666667E-2</v>
      </c>
      <c r="L40" s="3">
        <v>18.87</v>
      </c>
      <c r="M40" s="4">
        <v>2.2928240740740739E-2</v>
      </c>
      <c r="N40" s="3">
        <v>18.170000000000002</v>
      </c>
      <c r="O40" s="4">
        <v>3.5185185185185187E-2</v>
      </c>
      <c r="P40" s="3">
        <v>17.760000000000002</v>
      </c>
      <c r="Q40" s="4">
        <v>5.061342592592593E-2</v>
      </c>
      <c r="R40" s="3">
        <v>17.5</v>
      </c>
      <c r="S40" s="4">
        <v>0.10596064814814815</v>
      </c>
      <c r="T40" s="3">
        <v>16.71</v>
      </c>
      <c r="V40" s="3">
        <v>65</v>
      </c>
      <c r="W40" s="3">
        <v>14</v>
      </c>
      <c r="X40" s="4">
        <v>1.1921296296296296E-3</v>
      </c>
      <c r="Y40" s="4">
        <v>2.9745370370370373E-3</v>
      </c>
      <c r="Z40" s="4">
        <v>4.7916666666666672E-3</v>
      </c>
      <c r="AA40" s="3">
        <v>16.61</v>
      </c>
      <c r="AB40" s="4">
        <v>1.0069444444444444E-3</v>
      </c>
      <c r="AC40" s="4">
        <v>2.5115740740740741E-3</v>
      </c>
      <c r="AD40" s="4">
        <v>4.0393518518518521E-3</v>
      </c>
      <c r="AE40" s="3">
        <v>17.46</v>
      </c>
      <c r="AF40" s="4">
        <v>9.6064814814814808E-4</v>
      </c>
      <c r="AG40" s="4">
        <v>2.3842592592592591E-3</v>
      </c>
      <c r="AH40" s="4">
        <v>3.8425925925925923E-3</v>
      </c>
      <c r="AI40" s="3">
        <v>18.95</v>
      </c>
      <c r="AJ40" s="4">
        <v>8.7962962962962962E-4</v>
      </c>
      <c r="AK40" s="4">
        <v>2.1990740740740742E-3</v>
      </c>
      <c r="AL40" s="4">
        <v>3.5416666666666665E-3</v>
      </c>
      <c r="AM40" s="3">
        <v>20.57</v>
      </c>
      <c r="AN40" s="4">
        <v>4.0509259259259258E-4</v>
      </c>
      <c r="AO40" s="4">
        <v>8.1018518518518516E-4</v>
      </c>
      <c r="AP40" s="4">
        <v>1.6203703703703703E-3</v>
      </c>
      <c r="AQ40" s="4">
        <v>2.0254629629629629E-3</v>
      </c>
      <c r="AR40" s="4">
        <v>3.2638888888888891E-3</v>
      </c>
    </row>
    <row r="41" spans="2:44">
      <c r="B41" s="3">
        <v>66</v>
      </c>
      <c r="C41" s="4">
        <v>2.9282407407407412E-3</v>
      </c>
      <c r="D41" s="3">
        <v>21.34</v>
      </c>
      <c r="E41" s="4">
        <v>3.1597222222222222E-3</v>
      </c>
      <c r="F41" s="3">
        <v>21.23</v>
      </c>
      <c r="G41" s="4">
        <v>6.2731481481481484E-3</v>
      </c>
      <c r="H41" s="3">
        <v>19.93</v>
      </c>
      <c r="I41" s="4">
        <v>6.7708333333333336E-3</v>
      </c>
      <c r="J41" s="3">
        <v>19.82</v>
      </c>
      <c r="K41" s="4">
        <v>1.0902777777777777E-2</v>
      </c>
      <c r="L41" s="3">
        <v>19.11</v>
      </c>
      <c r="M41" s="4">
        <v>2.2627314814814819E-2</v>
      </c>
      <c r="N41" s="3">
        <v>18.41</v>
      </c>
      <c r="O41" s="4">
        <v>3.4722222222222224E-2</v>
      </c>
      <c r="P41" s="3">
        <v>18</v>
      </c>
      <c r="Q41" s="4">
        <v>4.9953703703703702E-2</v>
      </c>
      <c r="R41" s="3">
        <v>17.73</v>
      </c>
      <c r="S41" s="4">
        <v>0.10458333333333332</v>
      </c>
      <c r="T41" s="3">
        <v>16.93</v>
      </c>
      <c r="V41" s="3">
        <v>66</v>
      </c>
      <c r="W41" s="3">
        <v>14.17</v>
      </c>
      <c r="X41" s="4">
        <v>1.1805555555555556E-3</v>
      </c>
      <c r="Y41" s="4">
        <v>2.9398148148148148E-3</v>
      </c>
      <c r="Z41" s="4">
        <v>4.7337962962962958E-3</v>
      </c>
      <c r="AA41" s="3">
        <v>16.8</v>
      </c>
      <c r="AB41" s="4">
        <v>9.9537037037037042E-4</v>
      </c>
      <c r="AC41" s="4">
        <v>2.4768518518518516E-3</v>
      </c>
      <c r="AD41" s="4">
        <v>3.9930555555555561E-3</v>
      </c>
      <c r="AE41" s="3">
        <v>17.670000000000002</v>
      </c>
      <c r="AF41" s="4">
        <v>9.4907407407407408E-4</v>
      </c>
      <c r="AG41" s="4">
        <v>2.3611111111111111E-3</v>
      </c>
      <c r="AH41" s="4">
        <v>3.7962962962962963E-3</v>
      </c>
      <c r="AI41" s="3">
        <v>19.2</v>
      </c>
      <c r="AJ41" s="4">
        <v>8.6805555555555551E-4</v>
      </c>
      <c r="AK41" s="4">
        <v>2.1759259259259258E-3</v>
      </c>
      <c r="AL41" s="4">
        <v>3.4953703703703705E-3</v>
      </c>
      <c r="AM41" s="3">
        <v>20.87</v>
      </c>
      <c r="AN41" s="4">
        <v>4.0509259259259258E-4</v>
      </c>
      <c r="AO41" s="4">
        <v>7.9861111111111105E-4</v>
      </c>
      <c r="AP41" s="4">
        <v>1.5972222222222221E-3</v>
      </c>
      <c r="AQ41" s="4">
        <v>2.0023148148148148E-3</v>
      </c>
      <c r="AR41" s="4">
        <v>3.2175925925925926E-3</v>
      </c>
    </row>
    <row r="42" spans="2:44">
      <c r="B42" s="3">
        <v>67</v>
      </c>
      <c r="C42" s="4">
        <v>2.8935185185185188E-3</v>
      </c>
      <c r="D42" s="3">
        <v>21.6</v>
      </c>
      <c r="E42" s="4">
        <v>3.1249999999999997E-3</v>
      </c>
      <c r="F42" s="3">
        <v>21.47</v>
      </c>
      <c r="G42" s="4">
        <v>6.1921296296296299E-3</v>
      </c>
      <c r="H42" s="3">
        <v>20.190000000000001</v>
      </c>
      <c r="I42" s="4">
        <v>6.6782407407407415E-3</v>
      </c>
      <c r="J42" s="3">
        <v>20.09</v>
      </c>
      <c r="K42" s="4">
        <v>1.0752314814814814E-2</v>
      </c>
      <c r="L42" s="3">
        <v>19.38</v>
      </c>
      <c r="M42" s="4">
        <v>2.2349537037037032E-2</v>
      </c>
      <c r="N42" s="3">
        <v>18.64</v>
      </c>
      <c r="O42" s="4">
        <v>3.4282407407407407E-2</v>
      </c>
      <c r="P42" s="3">
        <v>18.23</v>
      </c>
      <c r="Q42" s="4">
        <v>4.9305555555555554E-2</v>
      </c>
      <c r="R42" s="3">
        <v>17.96</v>
      </c>
      <c r="S42" s="4">
        <v>0.10324074074074074</v>
      </c>
      <c r="T42" s="3">
        <v>17.149999999999999</v>
      </c>
      <c r="V42" s="3">
        <v>67</v>
      </c>
      <c r="W42" s="3">
        <v>14.35</v>
      </c>
      <c r="X42" s="4">
        <v>1.1574074074074073E-3</v>
      </c>
      <c r="Y42" s="4">
        <v>2.9050925925925928E-3</v>
      </c>
      <c r="Z42" s="4">
        <v>4.6759259259259263E-3</v>
      </c>
      <c r="AA42" s="3">
        <v>17.05</v>
      </c>
      <c r="AB42" s="4">
        <v>9.8379629629629642E-4</v>
      </c>
      <c r="AC42" s="4">
        <v>2.4421296296296296E-3</v>
      </c>
      <c r="AD42" s="4">
        <v>3.9351851851851857E-3</v>
      </c>
      <c r="AE42" s="3">
        <v>17.89</v>
      </c>
      <c r="AF42" s="4">
        <v>9.3750000000000007E-4</v>
      </c>
      <c r="AG42" s="4">
        <v>2.3263888888888887E-3</v>
      </c>
      <c r="AH42" s="4">
        <v>3.7500000000000003E-3</v>
      </c>
      <c r="AI42" s="3">
        <v>19.46</v>
      </c>
      <c r="AJ42" s="4">
        <v>8.564814814814815E-4</v>
      </c>
      <c r="AK42" s="4">
        <v>2.1412037037037038E-3</v>
      </c>
      <c r="AL42" s="4">
        <v>3.4490740740740745E-3</v>
      </c>
      <c r="AM42" s="3">
        <v>21.18</v>
      </c>
      <c r="AN42" s="4">
        <v>3.9351851851851852E-4</v>
      </c>
      <c r="AO42" s="4">
        <v>7.8703703703703705E-4</v>
      </c>
      <c r="AP42" s="4">
        <v>1.5740740740740741E-3</v>
      </c>
      <c r="AQ42" s="4">
        <v>1.9675925925925928E-3</v>
      </c>
      <c r="AR42" s="4">
        <v>3.1712962962962958E-3</v>
      </c>
    </row>
    <row r="43" spans="2:44">
      <c r="B43" s="3">
        <v>68</v>
      </c>
      <c r="C43" s="4">
        <v>2.8472222222222219E-3</v>
      </c>
      <c r="D43" s="3">
        <v>21.95</v>
      </c>
      <c r="E43" s="4">
        <v>3.0787037037037037E-3</v>
      </c>
      <c r="F43" s="3">
        <v>21.79</v>
      </c>
      <c r="G43" s="4">
        <v>6.1111111111111114E-3</v>
      </c>
      <c r="H43" s="3">
        <v>20.45</v>
      </c>
      <c r="I43" s="4">
        <v>6.5972222222222222E-3</v>
      </c>
      <c r="J43" s="3">
        <v>20.34</v>
      </c>
      <c r="K43" s="4">
        <v>1.0625000000000001E-2</v>
      </c>
      <c r="L43" s="3">
        <v>19.61</v>
      </c>
      <c r="M43" s="4">
        <v>2.2060185185185183E-2</v>
      </c>
      <c r="N43" s="3">
        <v>18.89</v>
      </c>
      <c r="O43" s="4">
        <v>2.6898148148148147E-2</v>
      </c>
      <c r="P43" s="3">
        <v>23.24</v>
      </c>
      <c r="Q43" s="4">
        <v>4.8668981481481487E-2</v>
      </c>
      <c r="R43" s="3">
        <v>18.190000000000001</v>
      </c>
      <c r="S43" s="4">
        <v>0.10193287037037037</v>
      </c>
      <c r="T43" s="3">
        <v>17.37</v>
      </c>
      <c r="V43" s="3">
        <v>68</v>
      </c>
      <c r="W43" s="3">
        <v>14.53</v>
      </c>
      <c r="X43" s="4">
        <v>1.1458333333333333E-3</v>
      </c>
      <c r="Y43" s="4">
        <v>2.8703703703703708E-3</v>
      </c>
      <c r="Z43" s="4">
        <v>4.6180555555555558E-3</v>
      </c>
      <c r="AA43" s="3">
        <v>17.25</v>
      </c>
      <c r="AB43" s="4">
        <v>9.7222222222222209E-4</v>
      </c>
      <c r="AC43" s="4">
        <v>2.4189814814814816E-3</v>
      </c>
      <c r="AD43" s="4">
        <v>3.8888888888888883E-3</v>
      </c>
      <c r="AE43" s="3">
        <v>18.11</v>
      </c>
      <c r="AF43" s="4">
        <v>9.2592592592592585E-4</v>
      </c>
      <c r="AG43" s="4">
        <v>2.3032407407407407E-3</v>
      </c>
      <c r="AH43" s="4">
        <v>3.7037037037037034E-3</v>
      </c>
      <c r="AI43" s="3">
        <v>19.73</v>
      </c>
      <c r="AJ43" s="4">
        <v>8.449074074074075E-4</v>
      </c>
      <c r="AK43" s="4">
        <v>2.1180555555555553E-3</v>
      </c>
      <c r="AL43" s="4">
        <v>3.4027777777777784E-3</v>
      </c>
      <c r="AM43" s="3">
        <v>21.49</v>
      </c>
      <c r="AN43" s="4">
        <v>3.9351851851851852E-4</v>
      </c>
      <c r="AO43" s="4">
        <v>7.7546296296296304E-4</v>
      </c>
      <c r="AP43" s="4">
        <v>1.5509259259259261E-3</v>
      </c>
      <c r="AQ43" s="4">
        <v>1.9444444444444442E-3</v>
      </c>
      <c r="AR43" s="4">
        <v>3.1249999999999997E-3</v>
      </c>
    </row>
    <row r="44" spans="2:44">
      <c r="B44" s="3">
        <v>69</v>
      </c>
      <c r="C44" s="4">
        <v>2.8124999999999995E-3</v>
      </c>
      <c r="D44" s="3">
        <v>22.22</v>
      </c>
      <c r="E44" s="4">
        <v>3.0439814814814821E-3</v>
      </c>
      <c r="F44" s="3">
        <v>22.04</v>
      </c>
      <c r="G44" s="4">
        <v>6.030092592592593E-3</v>
      </c>
      <c r="H44" s="3">
        <v>20.73</v>
      </c>
      <c r="I44" s="4">
        <v>6.5162037037037037E-3</v>
      </c>
      <c r="J44" s="3">
        <v>20.59</v>
      </c>
      <c r="K44" s="4">
        <v>1.0486111111111111E-2</v>
      </c>
      <c r="L44" s="3">
        <v>19.87</v>
      </c>
      <c r="M44" s="4">
        <v>2.179398148148148E-2</v>
      </c>
      <c r="N44" s="3">
        <v>19.12</v>
      </c>
      <c r="O44" s="4">
        <v>3.3425925925925921E-2</v>
      </c>
      <c r="P44" s="3">
        <v>18.7</v>
      </c>
      <c r="Q44" s="4">
        <v>4.8055555555555553E-2</v>
      </c>
      <c r="R44" s="3">
        <v>18.43</v>
      </c>
      <c r="S44" s="4">
        <v>0.10065972222222223</v>
      </c>
      <c r="T44" s="3">
        <v>17.59</v>
      </c>
      <c r="V44" s="3">
        <v>69</v>
      </c>
      <c r="W44" s="3">
        <v>14.67</v>
      </c>
      <c r="X44" s="4">
        <v>1.1342592592592591E-3</v>
      </c>
      <c r="Y44" s="4">
        <v>2.8356481481481479E-3</v>
      </c>
      <c r="Z44" s="4">
        <v>4.5717592592592589E-3</v>
      </c>
      <c r="AA44" s="3">
        <v>17.46</v>
      </c>
      <c r="AB44" s="4">
        <v>9.6064814814814808E-4</v>
      </c>
      <c r="AC44" s="4">
        <v>2.3842592592592591E-3</v>
      </c>
      <c r="AD44" s="4">
        <v>3.8425925925925923E-3</v>
      </c>
      <c r="AE44" s="3">
        <v>18.34</v>
      </c>
      <c r="AF44" s="4">
        <v>9.1435185185185185E-4</v>
      </c>
      <c r="AG44" s="4">
        <v>2.2685185185185182E-3</v>
      </c>
      <c r="AH44" s="4">
        <v>3.6574074074074074E-3</v>
      </c>
      <c r="AI44" s="3">
        <v>20</v>
      </c>
      <c r="AJ44" s="4">
        <v>8.3333333333333339E-4</v>
      </c>
      <c r="AK44" s="4">
        <v>2.0833333333333333E-3</v>
      </c>
      <c r="AL44" s="4">
        <v>3.3564814814814811E-3</v>
      </c>
      <c r="AM44" s="3">
        <v>21.82</v>
      </c>
      <c r="AN44" s="4">
        <v>3.8194444444444446E-4</v>
      </c>
      <c r="AO44" s="4">
        <v>7.6388888888888893E-4</v>
      </c>
      <c r="AP44" s="4">
        <v>1.5277777777777779E-3</v>
      </c>
      <c r="AQ44" s="4">
        <v>1.9097222222222222E-3</v>
      </c>
      <c r="AR44" s="4">
        <v>3.0787037037037037E-3</v>
      </c>
    </row>
    <row r="45" spans="2:44">
      <c r="B45" s="3">
        <v>70</v>
      </c>
      <c r="C45" s="4">
        <v>2.7777777777777779E-3</v>
      </c>
      <c r="D45" s="3">
        <v>22.5</v>
      </c>
      <c r="E45" s="4">
        <v>2.9976851851851848E-3</v>
      </c>
      <c r="F45" s="3">
        <v>22.38</v>
      </c>
      <c r="G45" s="4">
        <v>5.9490740740740745E-3</v>
      </c>
      <c r="H45" s="3">
        <v>21.01</v>
      </c>
      <c r="I45" s="4">
        <v>6.4351851851851861E-3</v>
      </c>
      <c r="J45" s="3">
        <v>20.85</v>
      </c>
      <c r="K45" s="4">
        <v>1.0358796296296295E-2</v>
      </c>
      <c r="L45" s="3">
        <v>20.11</v>
      </c>
      <c r="M45" s="4">
        <v>2.1527777777777781E-2</v>
      </c>
      <c r="N45" s="3">
        <v>19.350000000000001</v>
      </c>
      <c r="O45" s="4">
        <v>3.3009259259259259E-2</v>
      </c>
      <c r="P45" s="3">
        <v>18.93</v>
      </c>
      <c r="Q45" s="4">
        <v>4.746527777777778E-2</v>
      </c>
      <c r="R45" s="3">
        <v>18.66</v>
      </c>
      <c r="S45" s="4">
        <v>9.9421296296296299E-2</v>
      </c>
      <c r="T45" s="3">
        <v>17.809999999999999</v>
      </c>
      <c r="V45" s="3">
        <v>70</v>
      </c>
      <c r="W45" s="3">
        <v>14.86</v>
      </c>
      <c r="X45" s="4">
        <v>1.1226851851851851E-3</v>
      </c>
      <c r="Y45" s="4">
        <v>2.8009259259259259E-3</v>
      </c>
      <c r="Z45" s="4">
        <v>4.5138888888888893E-3</v>
      </c>
      <c r="AA45" s="3">
        <v>17.670000000000002</v>
      </c>
      <c r="AB45" s="4">
        <v>9.4907407407407408E-4</v>
      </c>
      <c r="AC45" s="4">
        <v>2.3611111111111111E-3</v>
      </c>
      <c r="AD45" s="4">
        <v>3.7962962962962963E-3</v>
      </c>
      <c r="AE45" s="3">
        <v>18.52</v>
      </c>
      <c r="AF45" s="4">
        <v>9.0277777777777784E-4</v>
      </c>
      <c r="AG45" s="4">
        <v>2.2453703703703702E-3</v>
      </c>
      <c r="AH45" s="4">
        <v>3.6226851851851854E-3</v>
      </c>
      <c r="AI45" s="3">
        <v>20.28</v>
      </c>
      <c r="AJ45" s="4">
        <v>8.2175925925925917E-4</v>
      </c>
      <c r="AK45" s="4">
        <v>2.0601851851851853E-3</v>
      </c>
      <c r="AL45" s="4">
        <v>3.3101851851851851E-3</v>
      </c>
      <c r="AM45" s="3">
        <v>22.15</v>
      </c>
      <c r="AN45" s="4">
        <v>3.8194444444444446E-4</v>
      </c>
      <c r="AO45" s="4">
        <v>7.5231481481481471E-4</v>
      </c>
      <c r="AP45" s="4">
        <v>1.5046296296296294E-3</v>
      </c>
      <c r="AQ45" s="4">
        <v>1.8750000000000001E-3</v>
      </c>
      <c r="AR45" s="4">
        <v>3.0324074074074073E-3</v>
      </c>
    </row>
    <row r="46" spans="2:44">
      <c r="B46" s="3">
        <v>71</v>
      </c>
      <c r="C46" s="4">
        <v>2.7430555555555559E-3</v>
      </c>
      <c r="D46" s="3">
        <v>22.78</v>
      </c>
      <c r="E46" s="4">
        <v>2.9629629629629628E-3</v>
      </c>
      <c r="F46" s="3">
        <v>22.64</v>
      </c>
      <c r="G46" s="4">
        <v>5.8796296296296296E-3</v>
      </c>
      <c r="H46" s="3">
        <v>21.26</v>
      </c>
      <c r="I46" s="4">
        <v>6.3541666666666668E-3</v>
      </c>
      <c r="J46" s="3">
        <v>21.11</v>
      </c>
      <c r="K46" s="4">
        <v>1.0231481481481482E-2</v>
      </c>
      <c r="L46" s="3">
        <v>20.36</v>
      </c>
      <c r="M46" s="4">
        <v>2.1273148148148149E-2</v>
      </c>
      <c r="N46" s="3">
        <v>19.59</v>
      </c>
      <c r="O46" s="4">
        <v>3.2615740740740744E-2</v>
      </c>
      <c r="P46" s="3">
        <v>19.16</v>
      </c>
      <c r="Q46" s="4">
        <v>4.6886574074074074E-2</v>
      </c>
      <c r="R46" s="3">
        <v>18.89</v>
      </c>
      <c r="S46" s="4">
        <v>9.8217592592592592E-2</v>
      </c>
      <c r="T46" s="3">
        <v>18.03</v>
      </c>
      <c r="V46" s="3">
        <v>71</v>
      </c>
      <c r="W46" s="3">
        <v>15.02</v>
      </c>
      <c r="X46" s="4">
        <v>1.1111111111111111E-3</v>
      </c>
      <c r="Y46" s="4">
        <v>2.7777777777777779E-3</v>
      </c>
      <c r="Z46" s="4">
        <v>4.4675925925925933E-3</v>
      </c>
      <c r="AA46" s="3">
        <v>17.89</v>
      </c>
      <c r="AB46" s="4">
        <v>9.3750000000000007E-4</v>
      </c>
      <c r="AC46" s="4">
        <v>2.3263888888888887E-3</v>
      </c>
      <c r="AD46" s="4">
        <v>3.7500000000000003E-3</v>
      </c>
      <c r="AE46" s="3">
        <v>18.760000000000002</v>
      </c>
      <c r="AF46" s="4">
        <v>8.9120370370370362E-4</v>
      </c>
      <c r="AG46" s="4">
        <v>2.2222222222222222E-3</v>
      </c>
      <c r="AH46" s="4">
        <v>3.5763888888888894E-3</v>
      </c>
      <c r="AI46" s="3">
        <v>20.57</v>
      </c>
      <c r="AJ46" s="4">
        <v>8.1018518518518516E-4</v>
      </c>
      <c r="AK46" s="4">
        <v>2.0254629629629629E-3</v>
      </c>
      <c r="AL46" s="4">
        <v>3.2638888888888891E-3</v>
      </c>
      <c r="AM46" s="3">
        <v>22.5</v>
      </c>
      <c r="AN46" s="4">
        <v>3.7037037037037035E-4</v>
      </c>
      <c r="AO46" s="4">
        <v>7.407407407407407E-4</v>
      </c>
      <c r="AP46" s="4">
        <v>1.4814814814814814E-3</v>
      </c>
      <c r="AQ46" s="4">
        <v>1.8518518518518517E-3</v>
      </c>
      <c r="AR46" s="4">
        <v>2.9745370370370373E-3</v>
      </c>
    </row>
    <row r="47" spans="2:44">
      <c r="B47" s="3">
        <v>72</v>
      </c>
      <c r="C47" s="4">
        <v>2.7083333333333334E-3</v>
      </c>
      <c r="D47" s="3">
        <v>23.08</v>
      </c>
      <c r="E47" s="4">
        <v>2.9282407407407412E-3</v>
      </c>
      <c r="F47" s="3">
        <v>22.91</v>
      </c>
      <c r="G47" s="4">
        <v>5.8101851851851856E-3</v>
      </c>
      <c r="H47" s="3">
        <v>21.51</v>
      </c>
      <c r="I47" s="4">
        <v>6.2731481481481484E-3</v>
      </c>
      <c r="J47" s="3">
        <v>21.39</v>
      </c>
      <c r="K47" s="4">
        <v>1.0104166666666668E-2</v>
      </c>
      <c r="L47" s="3">
        <v>20.62</v>
      </c>
      <c r="M47" s="4">
        <v>2.101851851851852E-2</v>
      </c>
      <c r="N47" s="3">
        <v>19.82</v>
      </c>
      <c r="O47" s="4">
        <v>3.2222222222222222E-2</v>
      </c>
      <c r="P47" s="3">
        <v>19.399999999999999</v>
      </c>
      <c r="Q47" s="4">
        <v>4.6319444444444441E-2</v>
      </c>
      <c r="R47" s="3">
        <v>19.12</v>
      </c>
      <c r="S47" s="4">
        <v>9.7037037037037033E-2</v>
      </c>
      <c r="T47" s="3">
        <v>18.25</v>
      </c>
      <c r="V47" s="3">
        <v>72</v>
      </c>
      <c r="W47" s="3">
        <v>15.21</v>
      </c>
      <c r="X47" s="4">
        <v>1.0995370370370371E-3</v>
      </c>
      <c r="Y47" s="4">
        <v>2.7430555555555559E-3</v>
      </c>
      <c r="Z47" s="4">
        <v>4.409722222222222E-3</v>
      </c>
      <c r="AA47" s="3">
        <v>18.11</v>
      </c>
      <c r="AB47" s="4">
        <v>9.2592592592592585E-4</v>
      </c>
      <c r="AC47" s="4">
        <v>2.3032407407407407E-3</v>
      </c>
      <c r="AD47" s="4">
        <v>3.7037037037037034E-3</v>
      </c>
      <c r="AE47" s="3">
        <v>19</v>
      </c>
      <c r="AF47" s="4">
        <v>8.7962962962962962E-4</v>
      </c>
      <c r="AG47" s="4">
        <v>2.1990740740740742E-3</v>
      </c>
      <c r="AH47" s="4">
        <v>3.530092592592592E-3</v>
      </c>
      <c r="AI47" s="3">
        <v>20.72</v>
      </c>
      <c r="AJ47" s="4">
        <v>8.1018518518518516E-4</v>
      </c>
      <c r="AK47" s="4">
        <v>2.0138888888888888E-3</v>
      </c>
      <c r="AL47" s="4">
        <v>3.2407407407407406E-3</v>
      </c>
      <c r="AM47" s="3">
        <v>22.86</v>
      </c>
      <c r="AN47" s="4">
        <v>3.7037037037037035E-4</v>
      </c>
      <c r="AO47" s="4">
        <v>7.291666666666667E-4</v>
      </c>
      <c r="AP47" s="4">
        <v>1.4583333333333334E-3</v>
      </c>
      <c r="AQ47" s="4">
        <v>1.8287037037037037E-3</v>
      </c>
      <c r="AR47" s="4">
        <v>2.9282407407407412E-3</v>
      </c>
    </row>
    <row r="48" spans="2:44">
      <c r="B48" s="3">
        <v>73</v>
      </c>
      <c r="C48" s="4">
        <v>2.685185185185185E-3</v>
      </c>
      <c r="D48" s="3">
        <v>23.28</v>
      </c>
      <c r="E48" s="4">
        <v>2.8935185185185188E-3</v>
      </c>
      <c r="F48" s="3">
        <v>23.18</v>
      </c>
      <c r="G48" s="4">
        <v>5.7407407407407416E-3</v>
      </c>
      <c r="H48" s="3">
        <v>21.77</v>
      </c>
      <c r="I48" s="4">
        <v>6.1921296296296299E-3</v>
      </c>
      <c r="J48" s="3">
        <v>21.67</v>
      </c>
      <c r="K48" s="4">
        <v>9.9884259259259266E-3</v>
      </c>
      <c r="L48" s="3">
        <v>20.86</v>
      </c>
      <c r="M48" s="4">
        <v>2.0775462962962964E-2</v>
      </c>
      <c r="N48" s="3">
        <v>20.059999999999999</v>
      </c>
      <c r="O48" s="4">
        <v>3.184027777777778E-2</v>
      </c>
      <c r="P48" s="3">
        <v>19.63</v>
      </c>
      <c r="Q48" s="4">
        <v>4.5763888888888889E-2</v>
      </c>
      <c r="R48" s="3">
        <v>19.350000000000001</v>
      </c>
      <c r="S48" s="4">
        <v>9.5891203703703701E-2</v>
      </c>
      <c r="T48" s="3">
        <v>18.47</v>
      </c>
      <c r="V48" s="3">
        <v>73</v>
      </c>
      <c r="W48" s="3">
        <v>15.37</v>
      </c>
      <c r="X48" s="4">
        <v>1.0879629629629629E-3</v>
      </c>
      <c r="Y48" s="4">
        <v>2.7083333333333334E-3</v>
      </c>
      <c r="Z48" s="4">
        <v>4.363425925925926E-3</v>
      </c>
      <c r="AA48" s="3">
        <v>18.34</v>
      </c>
      <c r="AB48" s="4">
        <v>9.1435185185185185E-4</v>
      </c>
      <c r="AC48" s="4">
        <v>2.2685185185185182E-3</v>
      </c>
      <c r="AD48" s="4">
        <v>3.6574074074074074E-3</v>
      </c>
      <c r="AE48" s="3">
        <v>19.190000000000001</v>
      </c>
      <c r="AF48" s="4">
        <v>8.6805555555555551E-4</v>
      </c>
      <c r="AG48" s="4">
        <v>2.1759259259259258E-3</v>
      </c>
      <c r="AH48" s="4">
        <v>3.4953703703703705E-3</v>
      </c>
      <c r="AI48" s="3">
        <v>20.87</v>
      </c>
      <c r="AJ48" s="4">
        <v>7.9861111111111105E-4</v>
      </c>
      <c r="AK48" s="4">
        <v>2.0023148148148148E-3</v>
      </c>
      <c r="AL48" s="4">
        <v>3.2175925925925926E-3</v>
      </c>
      <c r="AM48" s="3">
        <v>23.04</v>
      </c>
      <c r="AN48" s="4">
        <v>3.5879629629629635E-4</v>
      </c>
      <c r="AO48" s="4">
        <v>7.291666666666667E-4</v>
      </c>
      <c r="AP48" s="4">
        <v>1.4467592592592594E-3</v>
      </c>
      <c r="AQ48" s="4">
        <v>1.8055555555555557E-3</v>
      </c>
      <c r="AR48" s="4">
        <v>2.9050925925925928E-3</v>
      </c>
    </row>
    <row r="49" spans="2:44">
      <c r="B49" s="3">
        <v>74</v>
      </c>
      <c r="C49" s="4">
        <v>2.6504629629629625E-3</v>
      </c>
      <c r="D49" s="3">
        <v>23.58</v>
      </c>
      <c r="E49" s="4">
        <v>2.8587962962962963E-3</v>
      </c>
      <c r="F49" s="3">
        <v>23.47</v>
      </c>
      <c r="G49" s="4">
        <v>5.6712962962962958E-3</v>
      </c>
      <c r="H49" s="3">
        <v>22.04</v>
      </c>
      <c r="I49" s="4">
        <v>6.122685185185185E-3</v>
      </c>
      <c r="J49" s="3">
        <v>21.91</v>
      </c>
      <c r="K49" s="4">
        <v>9.8726851851851857E-3</v>
      </c>
      <c r="L49" s="3">
        <v>21.1</v>
      </c>
      <c r="M49" s="4">
        <v>2.0532407407407405E-2</v>
      </c>
      <c r="N49" s="3">
        <v>20.29</v>
      </c>
      <c r="O49" s="4">
        <v>3.1469907407407412E-2</v>
      </c>
      <c r="P49" s="3">
        <v>19.86</v>
      </c>
      <c r="Q49" s="4">
        <v>4.5231481481481484E-2</v>
      </c>
      <c r="R49" s="3">
        <v>19.579999999999998</v>
      </c>
      <c r="S49" s="4">
        <v>9.4780092592592582E-2</v>
      </c>
      <c r="T49" s="3">
        <v>18.690000000000001</v>
      </c>
      <c r="V49" s="3">
        <v>74</v>
      </c>
      <c r="W49" s="3">
        <v>15.54</v>
      </c>
      <c r="X49" s="4">
        <v>1.0763888888888889E-3</v>
      </c>
      <c r="Y49" s="4">
        <v>2.685185185185185E-3</v>
      </c>
      <c r="Z49" s="4">
        <v>4.31712962962963E-3</v>
      </c>
      <c r="AA49" s="3">
        <v>18.579999999999998</v>
      </c>
      <c r="AB49" s="4">
        <v>9.0277777777777784E-4</v>
      </c>
      <c r="AC49" s="4">
        <v>2.2453703703703702E-3</v>
      </c>
      <c r="AD49" s="4">
        <v>3.6111111111111114E-3</v>
      </c>
      <c r="AE49" s="3">
        <v>19.38</v>
      </c>
      <c r="AF49" s="4">
        <v>8.564814814814815E-4</v>
      </c>
      <c r="AG49" s="4">
        <v>2.1527777777777778E-3</v>
      </c>
      <c r="AH49" s="4">
        <v>3.4606481481481485E-3</v>
      </c>
      <c r="AI49" s="3">
        <v>21.18</v>
      </c>
      <c r="AJ49" s="4">
        <v>7.8703703703703705E-4</v>
      </c>
      <c r="AK49" s="4">
        <v>1.9675925925925928E-3</v>
      </c>
      <c r="AL49" s="4">
        <v>3.1712962962962958E-3</v>
      </c>
      <c r="AM49" s="3">
        <v>23.23</v>
      </c>
      <c r="AN49" s="4">
        <v>3.5879629629629635E-4</v>
      </c>
      <c r="AO49" s="4">
        <v>7.175925925925927E-4</v>
      </c>
      <c r="AP49" s="4">
        <v>1.4351851851851854E-3</v>
      </c>
      <c r="AQ49" s="4">
        <v>1.7939814814814815E-3</v>
      </c>
      <c r="AR49" s="4">
        <v>2.8819444444444444E-3</v>
      </c>
    </row>
    <row r="50" spans="2:44">
      <c r="B50" s="3">
        <v>75</v>
      </c>
      <c r="C50" s="4">
        <v>2.615740740740741E-3</v>
      </c>
      <c r="D50" s="3">
        <v>23.89</v>
      </c>
      <c r="E50" s="4">
        <v>2.8240740740740739E-3</v>
      </c>
      <c r="F50" s="3">
        <v>23.75</v>
      </c>
      <c r="G50" s="4">
        <v>5.6018518518518518E-3</v>
      </c>
      <c r="H50" s="3">
        <v>22.31</v>
      </c>
      <c r="I50" s="4">
        <v>6.053240740740741E-3</v>
      </c>
      <c r="J50" s="3">
        <v>22.16</v>
      </c>
      <c r="K50" s="4">
        <v>9.7569444444444448E-3</v>
      </c>
      <c r="L50" s="3">
        <v>21.35</v>
      </c>
      <c r="M50" s="4">
        <v>2.0300925925925927E-2</v>
      </c>
      <c r="N50" s="3">
        <v>20.52</v>
      </c>
      <c r="O50" s="4">
        <v>3.1111111111111107E-2</v>
      </c>
      <c r="P50" s="3">
        <v>20.09</v>
      </c>
      <c r="Q50" s="4">
        <v>4.4710648148148152E-2</v>
      </c>
      <c r="R50" s="3">
        <v>19.809999999999999</v>
      </c>
      <c r="S50" s="4">
        <v>9.3692129629629625E-2</v>
      </c>
      <c r="T50" s="3">
        <v>18.899999999999999</v>
      </c>
      <c r="V50" s="3">
        <v>75</v>
      </c>
      <c r="W50" s="3">
        <v>15.71</v>
      </c>
      <c r="X50" s="4">
        <v>1.0648148148148147E-3</v>
      </c>
      <c r="Y50" s="4">
        <v>2.6504629629629625E-3</v>
      </c>
      <c r="Z50" s="4">
        <v>4.2708333333333339E-3</v>
      </c>
      <c r="AA50" s="3">
        <v>18.760000000000002</v>
      </c>
      <c r="AB50" s="4">
        <v>8.9120370370370362E-4</v>
      </c>
      <c r="AC50" s="4">
        <v>2.2222222222222222E-3</v>
      </c>
      <c r="AD50" s="4">
        <v>3.5763888888888894E-3</v>
      </c>
      <c r="AE50" s="3">
        <v>19.579999999999998</v>
      </c>
      <c r="AF50" s="4">
        <v>8.564814814814815E-4</v>
      </c>
      <c r="AG50" s="4">
        <v>2.1296296296296298E-3</v>
      </c>
      <c r="AH50" s="4">
        <v>3.425925925925926E-3</v>
      </c>
      <c r="AI50" s="3">
        <v>21.49</v>
      </c>
      <c r="AJ50" s="4">
        <v>7.7546296296296304E-4</v>
      </c>
      <c r="AK50" s="4">
        <v>1.9444444444444442E-3</v>
      </c>
      <c r="AL50" s="4">
        <v>3.1249999999999997E-3</v>
      </c>
      <c r="AM50" s="3">
        <v>23.61</v>
      </c>
      <c r="AN50" s="4">
        <v>3.4722222222222224E-4</v>
      </c>
      <c r="AO50" s="4">
        <v>7.0601851851851847E-4</v>
      </c>
      <c r="AP50" s="4">
        <v>1.4120370370370369E-3</v>
      </c>
      <c r="AQ50" s="4">
        <v>1.7592592592592592E-3</v>
      </c>
      <c r="AR50" s="4">
        <v>2.8356481481481479E-3</v>
      </c>
    </row>
    <row r="51" spans="2:44">
      <c r="B51" s="3">
        <v>76</v>
      </c>
      <c r="C51" s="4">
        <v>2.5925925925925925E-3</v>
      </c>
      <c r="D51" s="3">
        <v>24.11</v>
      </c>
      <c r="E51" s="4">
        <v>2.8009259259259259E-3</v>
      </c>
      <c r="F51" s="3">
        <v>23.95</v>
      </c>
      <c r="G51" s="4">
        <v>5.5324074074074069E-3</v>
      </c>
      <c r="H51" s="3">
        <v>22.59</v>
      </c>
      <c r="I51" s="4">
        <v>5.9837962962962961E-3</v>
      </c>
      <c r="J51" s="3">
        <v>22.42</v>
      </c>
      <c r="K51" s="4">
        <v>9.6527777777777775E-3</v>
      </c>
      <c r="L51" s="3">
        <v>21.58</v>
      </c>
      <c r="M51" s="4">
        <v>2.0081018518518519E-2</v>
      </c>
      <c r="N51" s="3">
        <v>20.75</v>
      </c>
      <c r="O51" s="4">
        <v>3.0763888888888886E-2</v>
      </c>
      <c r="P51" s="3">
        <v>20.32</v>
      </c>
      <c r="Q51" s="4">
        <v>4.4085648148148145E-2</v>
      </c>
      <c r="R51" s="3">
        <v>20.09</v>
      </c>
      <c r="S51" s="4">
        <v>9.2627314814814801E-2</v>
      </c>
      <c r="T51" s="3">
        <v>19.12</v>
      </c>
      <c r="V51" s="3">
        <v>76</v>
      </c>
      <c r="W51" s="3">
        <v>15.88</v>
      </c>
      <c r="X51" s="4">
        <v>1.0532407407407407E-3</v>
      </c>
      <c r="Y51" s="4">
        <v>2.627314814814815E-3</v>
      </c>
      <c r="Z51" s="4">
        <v>4.2245370370370371E-3</v>
      </c>
      <c r="AA51" s="3">
        <v>19</v>
      </c>
      <c r="AB51" s="4">
        <v>8.7962962962962962E-4</v>
      </c>
      <c r="AC51" s="4">
        <v>2.1990740740740742E-3</v>
      </c>
      <c r="AD51" s="4">
        <v>3.530092592592592E-3</v>
      </c>
      <c r="AE51" s="3">
        <v>19.850000000000001</v>
      </c>
      <c r="AF51" s="4">
        <v>8.449074074074075E-4</v>
      </c>
      <c r="AG51" s="4">
        <v>2.0949074074074073E-3</v>
      </c>
      <c r="AH51" s="4">
        <v>3.37962962962963E-3</v>
      </c>
      <c r="AI51" s="3">
        <v>21.65</v>
      </c>
      <c r="AJ51" s="4">
        <v>7.6388888888888893E-4</v>
      </c>
      <c r="AK51" s="4">
        <v>1.9212962962962962E-3</v>
      </c>
      <c r="AL51" s="4">
        <v>3.1018518518518522E-3</v>
      </c>
      <c r="AM51" s="3">
        <v>24</v>
      </c>
      <c r="AN51" s="4">
        <v>3.4722222222222224E-4</v>
      </c>
      <c r="AO51" s="4">
        <v>6.9444444444444447E-4</v>
      </c>
      <c r="AP51" s="4">
        <v>1.3888888888888889E-3</v>
      </c>
      <c r="AQ51" s="4">
        <v>1.736111111111111E-3</v>
      </c>
      <c r="AR51" s="4">
        <v>2.7893518518518519E-3</v>
      </c>
    </row>
    <row r="52" spans="2:44">
      <c r="B52" s="3">
        <v>77</v>
      </c>
      <c r="C52" s="4">
        <v>2.5578703703703705E-3</v>
      </c>
      <c r="D52" s="3">
        <v>24.43</v>
      </c>
      <c r="E52" s="4">
        <v>2.7546296296296294E-3</v>
      </c>
      <c r="F52" s="3">
        <v>24.35</v>
      </c>
      <c r="G52" s="4">
        <v>5.4745370370370373E-3</v>
      </c>
      <c r="H52" s="3">
        <v>22.83</v>
      </c>
      <c r="I52" s="4">
        <v>5.9143518518518521E-3</v>
      </c>
      <c r="J52" s="3">
        <v>22.68</v>
      </c>
      <c r="K52" s="4">
        <v>9.5370370370370366E-3</v>
      </c>
      <c r="L52" s="3">
        <v>21.84</v>
      </c>
      <c r="M52" s="4">
        <v>1.9861111111111111E-2</v>
      </c>
      <c r="N52" s="3">
        <v>20.98</v>
      </c>
      <c r="O52" s="4">
        <v>3.0428240740740742E-2</v>
      </c>
      <c r="P52" s="3">
        <v>20.54</v>
      </c>
      <c r="Q52" s="4">
        <v>4.370370370370371E-2</v>
      </c>
      <c r="R52" s="3">
        <v>20.260000000000002</v>
      </c>
      <c r="S52" s="4">
        <v>9.1597222222222219E-2</v>
      </c>
      <c r="T52" s="3">
        <v>19.329999999999998</v>
      </c>
      <c r="V52" s="3">
        <v>77</v>
      </c>
      <c r="W52" s="3">
        <v>16.059999999999999</v>
      </c>
      <c r="X52" s="4">
        <v>1.0416666666666667E-3</v>
      </c>
      <c r="Y52" s="4">
        <v>2.5925925925925925E-3</v>
      </c>
      <c r="Z52" s="4">
        <v>4.1782407407407402E-3</v>
      </c>
      <c r="AA52" s="3">
        <v>19.260000000000002</v>
      </c>
      <c r="AB52" s="4">
        <v>8.6805555555555551E-4</v>
      </c>
      <c r="AC52" s="4">
        <v>2.1643518518518518E-3</v>
      </c>
      <c r="AD52" s="4">
        <v>3.483796296296296E-3</v>
      </c>
      <c r="AE52" s="3">
        <v>20.059999999999999</v>
      </c>
      <c r="AF52" s="4">
        <v>8.3333333333333339E-4</v>
      </c>
      <c r="AG52" s="4">
        <v>2.0833333333333333E-3</v>
      </c>
      <c r="AH52" s="4">
        <v>3.3449074074074071E-3</v>
      </c>
      <c r="AI52" s="3">
        <v>21.98</v>
      </c>
      <c r="AJ52" s="4">
        <v>7.6388888888888893E-4</v>
      </c>
      <c r="AK52" s="4">
        <v>1.8981481481481482E-3</v>
      </c>
      <c r="AL52" s="4">
        <v>3.0555555555555557E-3</v>
      </c>
      <c r="AM52" s="3">
        <v>24.2</v>
      </c>
      <c r="AN52" s="4">
        <v>3.4722222222222224E-4</v>
      </c>
      <c r="AO52" s="4">
        <v>6.8287037037037025E-4</v>
      </c>
      <c r="AP52" s="4">
        <v>1.3773148148148147E-3</v>
      </c>
      <c r="AQ52" s="4">
        <v>1.7245370370370372E-3</v>
      </c>
      <c r="AR52" s="4">
        <v>2.7662037037037034E-3</v>
      </c>
    </row>
    <row r="53" spans="2:44">
      <c r="B53" s="3">
        <v>78</v>
      </c>
      <c r="C53" s="3" t="s">
        <v>0</v>
      </c>
      <c r="D53" s="3">
        <v>24.68</v>
      </c>
      <c r="E53" s="3" t="s">
        <v>1</v>
      </c>
      <c r="F53" s="3">
        <v>24.54</v>
      </c>
      <c r="G53" s="4">
        <v>5.4166666666666669E-3</v>
      </c>
      <c r="H53" s="3">
        <v>23.08</v>
      </c>
      <c r="I53" s="4">
        <v>5.8449074074074072E-3</v>
      </c>
      <c r="J53" s="3">
        <v>22.95</v>
      </c>
      <c r="K53" s="4">
        <v>9.432870370370371E-3</v>
      </c>
      <c r="L53" s="3">
        <v>22.09</v>
      </c>
      <c r="M53" s="4">
        <v>1.9641203703703706E-2</v>
      </c>
      <c r="N53" s="3">
        <v>21.21</v>
      </c>
      <c r="O53" s="4">
        <v>3.0092592592592591E-2</v>
      </c>
      <c r="P53" s="3">
        <v>20.77</v>
      </c>
      <c r="Q53" s="4">
        <v>4.3229166666666673E-2</v>
      </c>
      <c r="R53" s="3">
        <v>20.48</v>
      </c>
      <c r="S53" s="4">
        <v>9.0590277777777783E-2</v>
      </c>
      <c r="T53" s="3">
        <v>19.55</v>
      </c>
      <c r="V53" s="3">
        <v>78</v>
      </c>
      <c r="W53" s="3">
        <v>16.239999999999998</v>
      </c>
      <c r="X53" s="4">
        <v>1.0300925925925926E-3</v>
      </c>
      <c r="Y53" s="4">
        <v>2.5694444444444445E-3</v>
      </c>
      <c r="Z53" s="4">
        <v>4.1319444444444442E-3</v>
      </c>
      <c r="AA53" s="3">
        <v>19.45</v>
      </c>
      <c r="AB53" s="4">
        <v>8.564814814814815E-4</v>
      </c>
      <c r="AC53" s="4">
        <v>2.1412037037037038E-3</v>
      </c>
      <c r="AD53" s="4">
        <v>3.4490740740740745E-3</v>
      </c>
      <c r="AE53" s="3">
        <v>20.27</v>
      </c>
      <c r="AF53" s="4">
        <v>8.2175925925925917E-4</v>
      </c>
      <c r="AG53" s="4">
        <v>2.0601851851851853E-3</v>
      </c>
      <c r="AH53" s="4">
        <v>3.3101851851851851E-3</v>
      </c>
      <c r="AI53" s="3">
        <v>22.15</v>
      </c>
      <c r="AJ53" s="4">
        <v>7.5231481481481471E-4</v>
      </c>
      <c r="AK53" s="4">
        <v>1.8750000000000001E-3</v>
      </c>
      <c r="AL53" s="4">
        <v>3.0324074074074073E-3</v>
      </c>
      <c r="AM53" s="3">
        <v>24.41</v>
      </c>
      <c r="AN53" s="4">
        <v>3.3564814814814812E-4</v>
      </c>
      <c r="AO53" s="4">
        <v>6.8287037037037025E-4</v>
      </c>
      <c r="AP53" s="4">
        <v>1.3657407407407409E-3</v>
      </c>
      <c r="AQ53" s="4">
        <v>1.7013888888888892E-3</v>
      </c>
      <c r="AR53" s="4">
        <v>2.7430555555555559E-3</v>
      </c>
    </row>
    <row r="54" spans="2:44">
      <c r="B54" s="3">
        <v>79</v>
      </c>
      <c r="C54" s="3" t="s">
        <v>2</v>
      </c>
      <c r="D54" s="3">
        <v>24.94</v>
      </c>
      <c r="E54" s="3" t="s">
        <v>3</v>
      </c>
      <c r="F54" s="3">
        <v>24.8</v>
      </c>
      <c r="G54" s="4">
        <v>5.3587962962962964E-3</v>
      </c>
      <c r="H54" s="3">
        <v>23.33</v>
      </c>
      <c r="I54" s="4">
        <v>5.7870370370370376E-3</v>
      </c>
      <c r="J54" s="3">
        <v>23.18</v>
      </c>
      <c r="K54" s="4">
        <v>9.3287037037037036E-3</v>
      </c>
      <c r="L54" s="3">
        <v>22.33</v>
      </c>
      <c r="M54" s="4">
        <v>1.9432870370370371E-2</v>
      </c>
      <c r="N54" s="3">
        <v>21.44</v>
      </c>
      <c r="O54" s="4">
        <v>2.9768518518518517E-2</v>
      </c>
      <c r="P54" s="3">
        <v>21</v>
      </c>
      <c r="Q54" s="4">
        <v>4.2754629629629635E-2</v>
      </c>
      <c r="R54" s="3">
        <v>20.71</v>
      </c>
      <c r="S54" s="4">
        <v>8.9606481481481481E-2</v>
      </c>
      <c r="T54" s="3">
        <v>19.760000000000002</v>
      </c>
      <c r="V54" s="3">
        <v>79</v>
      </c>
      <c r="W54" s="3">
        <v>16.37</v>
      </c>
      <c r="X54" s="4">
        <v>1.0185185185185186E-3</v>
      </c>
      <c r="Y54" s="4">
        <v>2.5462962962962961E-3</v>
      </c>
      <c r="Z54" s="4">
        <v>4.0972222222222226E-3</v>
      </c>
      <c r="AA54" s="3">
        <v>19.649999999999999</v>
      </c>
      <c r="AB54" s="4">
        <v>8.449074074074075E-4</v>
      </c>
      <c r="AC54" s="4">
        <v>2.1180555555555553E-3</v>
      </c>
      <c r="AD54" s="4">
        <v>3.414351851851852E-3</v>
      </c>
      <c r="AE54" s="3">
        <v>20.48</v>
      </c>
      <c r="AF54" s="4">
        <v>8.1018518518518516E-4</v>
      </c>
      <c r="AG54" s="4">
        <v>2.0370370370370373E-3</v>
      </c>
      <c r="AH54" s="4">
        <v>3.2754629629629631E-3</v>
      </c>
      <c r="AI54" s="3">
        <v>22.33</v>
      </c>
      <c r="AJ54" s="4">
        <v>7.407407407407407E-4</v>
      </c>
      <c r="AK54" s="4">
        <v>1.8634259259259261E-3</v>
      </c>
      <c r="AL54" s="4">
        <v>3.0092592592592588E-3</v>
      </c>
      <c r="AM54" s="3">
        <v>24.62</v>
      </c>
      <c r="AN54" s="4">
        <v>3.3564814814814812E-4</v>
      </c>
      <c r="AO54" s="4">
        <v>6.8287037037037025E-4</v>
      </c>
      <c r="AP54" s="4">
        <v>1.3541666666666667E-3</v>
      </c>
      <c r="AQ54" s="4">
        <v>1.689814814814815E-3</v>
      </c>
      <c r="AR54" s="4">
        <v>2.7199074074074074E-3</v>
      </c>
    </row>
    <row r="55" spans="2:44">
      <c r="B55" s="3">
        <v>80</v>
      </c>
      <c r="C55" s="3" t="s">
        <v>4</v>
      </c>
      <c r="D55" s="3">
        <v>25.21</v>
      </c>
      <c r="E55" s="3" t="s">
        <v>5</v>
      </c>
      <c r="F55" s="3">
        <v>25.07</v>
      </c>
      <c r="G55" s="3" t="s">
        <v>6</v>
      </c>
      <c r="H55" s="3">
        <v>23.61</v>
      </c>
      <c r="I55" s="3" t="s">
        <v>7</v>
      </c>
      <c r="J55" s="3">
        <v>23.46</v>
      </c>
      <c r="K55" s="3" t="s">
        <v>8</v>
      </c>
      <c r="L55" s="3">
        <v>22.56</v>
      </c>
      <c r="M55" s="3" t="s">
        <v>9</v>
      </c>
      <c r="N55" s="3">
        <v>21.67</v>
      </c>
      <c r="O55" s="4">
        <v>2.9456018518518517E-2</v>
      </c>
      <c r="P55" s="3">
        <v>21.22</v>
      </c>
      <c r="Q55" s="4">
        <v>4.2291666666666665E-2</v>
      </c>
      <c r="R55" s="3">
        <v>20.94</v>
      </c>
      <c r="S55" s="4">
        <v>8.863425925925926E-2</v>
      </c>
      <c r="T55" s="3">
        <v>19.98</v>
      </c>
      <c r="V55" s="3">
        <v>80</v>
      </c>
      <c r="W55" s="3">
        <v>16.559999999999999</v>
      </c>
      <c r="X55" s="4">
        <v>1.0069444444444444E-3</v>
      </c>
      <c r="Y55" s="4">
        <v>2.5115740740740741E-3</v>
      </c>
      <c r="Z55" s="4">
        <v>4.0509259259259257E-3</v>
      </c>
      <c r="AA55" s="3">
        <v>19.850000000000001</v>
      </c>
      <c r="AB55" s="4">
        <v>8.449074074074075E-4</v>
      </c>
      <c r="AC55" s="4">
        <v>2.0949074074074073E-3</v>
      </c>
      <c r="AD55" s="4">
        <v>3.37962962962963E-3</v>
      </c>
      <c r="AE55" s="3">
        <v>20.63</v>
      </c>
      <c r="AF55" s="4">
        <v>8.1018518518518516E-4</v>
      </c>
      <c r="AG55" s="4">
        <v>2.0254629629629629E-3</v>
      </c>
      <c r="AH55" s="4">
        <v>3.2523148148148151E-3</v>
      </c>
      <c r="AI55" s="3">
        <v>22.5</v>
      </c>
      <c r="AJ55" s="4">
        <v>7.407407407407407E-4</v>
      </c>
      <c r="AK55" s="4">
        <v>1.8518518518518517E-3</v>
      </c>
      <c r="AL55" s="4">
        <v>2.9745370370370373E-3</v>
      </c>
      <c r="AM55" s="3">
        <v>24.83</v>
      </c>
      <c r="AN55" s="4">
        <v>3.3564814814814812E-4</v>
      </c>
      <c r="AO55" s="4">
        <v>6.7129629629629625E-4</v>
      </c>
      <c r="AP55" s="4">
        <v>1.3425925925925925E-3</v>
      </c>
      <c r="AQ55" s="4">
        <v>1.6782407407407406E-3</v>
      </c>
      <c r="AR55" s="4">
        <v>2.6967592592592594E-3</v>
      </c>
    </row>
    <row r="56" spans="2:44">
      <c r="B56" s="3">
        <v>81</v>
      </c>
      <c r="C56" s="3" t="s">
        <v>10</v>
      </c>
      <c r="D56" s="3">
        <v>25.48</v>
      </c>
      <c r="E56" s="3" t="s">
        <v>11</v>
      </c>
      <c r="F56" s="3">
        <v>25.34</v>
      </c>
      <c r="G56" s="3" t="s">
        <v>12</v>
      </c>
      <c r="H56" s="3">
        <v>23.87</v>
      </c>
      <c r="I56" s="3" t="s">
        <v>13</v>
      </c>
      <c r="J56" s="3">
        <v>23.71</v>
      </c>
      <c r="K56" s="3" t="s">
        <v>14</v>
      </c>
      <c r="L56" s="3">
        <v>22.81</v>
      </c>
      <c r="M56" s="4">
        <v>1.9027777777777779E-2</v>
      </c>
      <c r="N56" s="3">
        <v>21.9</v>
      </c>
      <c r="O56" s="4">
        <v>2.9143518518518517E-2</v>
      </c>
      <c r="P56" s="3">
        <v>21.45</v>
      </c>
      <c r="Q56" s="4">
        <v>4.1840277777777775E-2</v>
      </c>
      <c r="R56" s="3">
        <v>21.16</v>
      </c>
      <c r="S56" s="4">
        <v>8.7696759259259252E-2</v>
      </c>
      <c r="T56" s="3">
        <v>20.190000000000001</v>
      </c>
      <c r="V56" s="3">
        <v>81</v>
      </c>
      <c r="W56" s="3">
        <v>16.75</v>
      </c>
      <c r="X56" s="4">
        <v>9.9537037037037042E-4</v>
      </c>
      <c r="Y56" s="4">
        <v>2.488425925925926E-3</v>
      </c>
      <c r="Z56" s="4">
        <v>4.0046296296296297E-3</v>
      </c>
      <c r="AA56" s="3">
        <v>20.059999999999999</v>
      </c>
      <c r="AB56" s="4">
        <v>8.3333333333333339E-4</v>
      </c>
      <c r="AC56" s="4">
        <v>2.0833333333333333E-3</v>
      </c>
      <c r="AD56" s="4">
        <v>3.3449074074074071E-3</v>
      </c>
      <c r="AE56" s="3">
        <v>20.85</v>
      </c>
      <c r="AF56" s="4">
        <v>7.9861111111111105E-4</v>
      </c>
      <c r="AG56" s="4">
        <v>2.0023148148148148E-3</v>
      </c>
      <c r="AH56" s="4">
        <v>3.2175925925925926E-3</v>
      </c>
      <c r="AI56" s="3">
        <v>22.68</v>
      </c>
      <c r="AJ56" s="4">
        <v>7.291666666666667E-4</v>
      </c>
      <c r="AK56" s="4">
        <v>1.8402777777777777E-3</v>
      </c>
      <c r="AL56" s="4">
        <v>2.9513888888888888E-3</v>
      </c>
      <c r="AM56" s="3">
        <v>25.26</v>
      </c>
      <c r="AN56" s="4">
        <v>3.3564814814814812E-4</v>
      </c>
      <c r="AO56" s="4">
        <v>6.5972222222222213E-4</v>
      </c>
      <c r="AP56" s="4">
        <v>1.3194444444444443E-3</v>
      </c>
      <c r="AQ56" s="4">
        <v>1.6435185185185183E-3</v>
      </c>
      <c r="AR56" s="4">
        <v>2.6504629629629625E-3</v>
      </c>
    </row>
    <row r="57" spans="2:44">
      <c r="B57" s="3">
        <v>82</v>
      </c>
      <c r="C57" s="3" t="s">
        <v>15</v>
      </c>
      <c r="D57" s="3">
        <v>25.75</v>
      </c>
      <c r="E57" s="3" t="s">
        <v>16</v>
      </c>
      <c r="F57" s="3">
        <v>25.6</v>
      </c>
      <c r="G57" s="3" t="s">
        <v>17</v>
      </c>
      <c r="H57" s="3">
        <v>24.12</v>
      </c>
      <c r="I57" s="3" t="s">
        <v>18</v>
      </c>
      <c r="J57" s="3">
        <v>23.97</v>
      </c>
      <c r="K57" s="3" t="s">
        <v>19</v>
      </c>
      <c r="L57" s="3">
        <v>23.04</v>
      </c>
      <c r="M57" s="4">
        <v>1.8831018518518518E-2</v>
      </c>
      <c r="N57" s="3">
        <v>22.13</v>
      </c>
      <c r="O57" s="4">
        <v>2.884259259259259E-2</v>
      </c>
      <c r="P57" s="3">
        <v>21.67</v>
      </c>
      <c r="Q57" s="4">
        <v>4.1412037037037039E-2</v>
      </c>
      <c r="R57" s="3">
        <v>21.38</v>
      </c>
      <c r="S57" s="4">
        <v>8.6770833333333339E-2</v>
      </c>
      <c r="T57" s="3">
        <v>20.41</v>
      </c>
      <c r="V57" s="3">
        <v>82</v>
      </c>
      <c r="W57" s="3">
        <v>16.899999999999999</v>
      </c>
      <c r="X57" s="4">
        <v>9.8379629629629642E-4</v>
      </c>
      <c r="Y57" s="4">
        <v>2.4652777777777776E-3</v>
      </c>
      <c r="Z57" s="4">
        <v>3.9699074074074072E-3</v>
      </c>
      <c r="AA57" s="3">
        <v>20.27</v>
      </c>
      <c r="AB57" s="4">
        <v>8.2175925925925917E-4</v>
      </c>
      <c r="AC57" s="4">
        <v>2.0601851851851853E-3</v>
      </c>
      <c r="AD57" s="4">
        <v>3.3101851851851851E-3</v>
      </c>
      <c r="AE57" s="3">
        <v>21.08</v>
      </c>
      <c r="AF57" s="4">
        <v>7.8703703703703705E-4</v>
      </c>
      <c r="AG57" s="4">
        <v>1.9791666666666668E-3</v>
      </c>
      <c r="AH57" s="4">
        <v>3.1828703703703702E-3</v>
      </c>
      <c r="AI57" s="3">
        <v>23.04</v>
      </c>
      <c r="AJ57" s="4">
        <v>7.291666666666667E-4</v>
      </c>
      <c r="AK57" s="4">
        <v>1.8055555555555557E-3</v>
      </c>
      <c r="AL57" s="4">
        <v>2.9050925925925928E-3</v>
      </c>
      <c r="AM57" s="3">
        <v>25.49</v>
      </c>
      <c r="AN57" s="4">
        <v>3.2407407407407406E-4</v>
      </c>
      <c r="AO57" s="4">
        <v>6.5972222222222213E-4</v>
      </c>
      <c r="AP57" s="4">
        <v>1.3078703703703705E-3</v>
      </c>
      <c r="AQ57" s="4">
        <v>1.6319444444444445E-3</v>
      </c>
      <c r="AR57" s="4">
        <v>2.627314814814815E-3</v>
      </c>
    </row>
    <row r="58" spans="2:44">
      <c r="B58" s="3">
        <v>83</v>
      </c>
      <c r="C58" s="3" t="s">
        <v>20</v>
      </c>
      <c r="D58" s="3">
        <v>26.01</v>
      </c>
      <c r="E58" s="3" t="s">
        <v>21</v>
      </c>
      <c r="F58" s="3">
        <v>25.86</v>
      </c>
      <c r="G58" s="3" t="s">
        <v>22</v>
      </c>
      <c r="H58" s="3">
        <v>24.37</v>
      </c>
      <c r="I58" s="3" t="s">
        <v>23</v>
      </c>
      <c r="J58" s="3">
        <v>24.22</v>
      </c>
      <c r="K58" s="3" t="s">
        <v>24</v>
      </c>
      <c r="L58" s="3">
        <v>23.29</v>
      </c>
      <c r="M58" s="4">
        <v>1.8645833333333334E-2</v>
      </c>
      <c r="N58" s="3">
        <v>22.35</v>
      </c>
      <c r="O58" s="4">
        <v>2.854166666666667E-2</v>
      </c>
      <c r="P58" s="3">
        <v>21.9</v>
      </c>
      <c r="Q58" s="4">
        <v>4.0983796296296296E-2</v>
      </c>
      <c r="R58" s="3">
        <v>21.61</v>
      </c>
      <c r="S58" s="4">
        <v>8.5879629629629625E-2</v>
      </c>
      <c r="T58" s="3">
        <v>20.62</v>
      </c>
      <c r="V58" s="3">
        <v>83</v>
      </c>
      <c r="W58" s="3">
        <v>17.05</v>
      </c>
      <c r="X58" s="4">
        <v>9.8379629629629642E-4</v>
      </c>
      <c r="Y58" s="4">
        <v>2.4421296296296296E-3</v>
      </c>
      <c r="Z58" s="4">
        <v>3.9351851851851857E-3</v>
      </c>
      <c r="AA58" s="3">
        <v>20.48</v>
      </c>
      <c r="AB58" s="4">
        <v>8.1018518518518516E-4</v>
      </c>
      <c r="AC58" s="4">
        <v>2.0370370370370373E-3</v>
      </c>
      <c r="AD58" s="4">
        <v>3.2754629629629631E-3</v>
      </c>
      <c r="AE58" s="3">
        <v>21.31</v>
      </c>
      <c r="AF58" s="4">
        <v>7.8703703703703705E-4</v>
      </c>
      <c r="AG58" s="4">
        <v>1.9560185185185184E-3</v>
      </c>
      <c r="AH58" s="4">
        <v>3.1481481481481482E-3</v>
      </c>
      <c r="AI58" s="3">
        <v>23.23</v>
      </c>
      <c r="AJ58" s="4">
        <v>7.175925925925927E-4</v>
      </c>
      <c r="AK58" s="4">
        <v>1.7939814814814815E-3</v>
      </c>
      <c r="AL58" s="4">
        <v>2.8819444444444444E-3</v>
      </c>
      <c r="AM58" s="3">
        <v>25.71</v>
      </c>
      <c r="AN58" s="4">
        <v>3.2407407407407406E-4</v>
      </c>
      <c r="AO58" s="4">
        <v>6.4814814814814813E-4</v>
      </c>
      <c r="AP58" s="4">
        <v>1.2962962962962963E-3</v>
      </c>
      <c r="AQ58" s="4">
        <v>1.6203703703703703E-3</v>
      </c>
      <c r="AR58" s="4">
        <v>2.6041666666666665E-3</v>
      </c>
    </row>
    <row r="59" spans="2:44">
      <c r="B59" s="3">
        <v>84</v>
      </c>
      <c r="C59" s="3" t="s">
        <v>25</v>
      </c>
      <c r="D59" s="3">
        <v>26.28</v>
      </c>
      <c r="E59" s="3" t="s">
        <v>26</v>
      </c>
      <c r="F59" s="3">
        <v>26.13</v>
      </c>
      <c r="G59" s="3" t="s">
        <v>27</v>
      </c>
      <c r="H59" s="3">
        <v>24.63</v>
      </c>
      <c r="I59" s="3" t="s">
        <v>28</v>
      </c>
      <c r="J59" s="3">
        <v>24.47</v>
      </c>
      <c r="K59" s="3" t="s">
        <v>29</v>
      </c>
      <c r="L59" s="3">
        <v>23.52</v>
      </c>
      <c r="M59" s="4">
        <v>1.8449074074074073E-2</v>
      </c>
      <c r="N59" s="3">
        <v>22.58</v>
      </c>
      <c r="O59" s="4">
        <v>2.826388888888889E-2</v>
      </c>
      <c r="P59" s="3">
        <v>22.11</v>
      </c>
      <c r="Q59" s="4">
        <v>4.0567129629629627E-2</v>
      </c>
      <c r="R59" s="3">
        <v>21.83</v>
      </c>
      <c r="S59" s="4">
        <v>8.5000000000000006E-2</v>
      </c>
      <c r="T59" s="3">
        <v>20.84</v>
      </c>
      <c r="V59" s="3">
        <v>84</v>
      </c>
      <c r="W59" s="3">
        <v>17.25</v>
      </c>
      <c r="X59" s="4">
        <v>9.7222222222222209E-4</v>
      </c>
      <c r="Y59" s="4">
        <v>2.4189814814814816E-3</v>
      </c>
      <c r="Z59" s="4">
        <v>3.8888888888888883E-3</v>
      </c>
      <c r="AA59" s="3">
        <v>20.7</v>
      </c>
      <c r="AB59" s="4">
        <v>8.1018518518518516E-4</v>
      </c>
      <c r="AC59" s="4">
        <v>2.0138888888888888E-3</v>
      </c>
      <c r="AD59" s="4">
        <v>3.2407407407407406E-3</v>
      </c>
      <c r="AE59" s="3">
        <v>21.47</v>
      </c>
      <c r="AF59" s="4">
        <v>7.7546296296296304E-4</v>
      </c>
      <c r="AG59" s="4">
        <v>1.9444444444444442E-3</v>
      </c>
      <c r="AH59" s="4">
        <v>3.1249999999999997E-3</v>
      </c>
      <c r="AI59" s="3">
        <v>23.41</v>
      </c>
      <c r="AJ59" s="4">
        <v>7.0601851851851847E-4</v>
      </c>
      <c r="AK59" s="4">
        <v>1.7824074074074072E-3</v>
      </c>
      <c r="AL59" s="4">
        <v>2.8587962962962963E-3</v>
      </c>
      <c r="AM59" s="3">
        <v>25.95</v>
      </c>
      <c r="AN59" s="4">
        <v>3.2407407407407406E-4</v>
      </c>
      <c r="AO59" s="4">
        <v>6.4814814814814813E-4</v>
      </c>
      <c r="AP59" s="4">
        <v>1.2847222222222223E-3</v>
      </c>
      <c r="AQ59" s="4">
        <v>1.6087962962962963E-3</v>
      </c>
      <c r="AR59" s="4">
        <v>2.5810185185185185E-3</v>
      </c>
    </row>
    <row r="60" spans="2:44">
      <c r="B60" s="3">
        <v>85</v>
      </c>
      <c r="C60" s="3" t="s">
        <v>30</v>
      </c>
      <c r="D60" s="3">
        <v>26.54</v>
      </c>
      <c r="E60" s="3" t="s">
        <v>31</v>
      </c>
      <c r="F60" s="3">
        <v>26.39</v>
      </c>
      <c r="G60" s="3" t="s">
        <v>32</v>
      </c>
      <c r="H60" s="3">
        <v>24.88</v>
      </c>
      <c r="I60" s="3" t="s">
        <v>33</v>
      </c>
      <c r="J60" s="3">
        <v>24.72</v>
      </c>
      <c r="K60" s="3" t="s">
        <v>34</v>
      </c>
      <c r="L60" s="3">
        <v>23.77</v>
      </c>
      <c r="M60" s="4">
        <v>1.8275462962962962E-2</v>
      </c>
      <c r="N60" s="3">
        <v>22.8</v>
      </c>
      <c r="O60" s="4">
        <v>2.7974537037037034E-2</v>
      </c>
      <c r="P60" s="3">
        <v>22.34</v>
      </c>
      <c r="Q60" s="4">
        <v>4.0162037037037038E-2</v>
      </c>
      <c r="R60" s="3">
        <v>22.05</v>
      </c>
      <c r="S60" s="4">
        <v>8.414351851851852E-2</v>
      </c>
      <c r="T60" s="3">
        <v>21.05</v>
      </c>
      <c r="V60" s="3">
        <v>85</v>
      </c>
      <c r="W60" s="3">
        <v>17.41</v>
      </c>
      <c r="X60" s="4">
        <v>9.6064814814814808E-4</v>
      </c>
      <c r="Y60" s="4">
        <v>2.3958333333333336E-3</v>
      </c>
      <c r="Z60" s="4">
        <v>3.8541666666666668E-3</v>
      </c>
      <c r="AA60" s="3">
        <v>20.92</v>
      </c>
      <c r="AB60" s="4">
        <v>7.9861111111111105E-4</v>
      </c>
      <c r="AC60" s="4">
        <v>1.9907407407407408E-3</v>
      </c>
      <c r="AD60" s="4">
        <v>3.2060185185185191E-3</v>
      </c>
      <c r="AE60" s="3">
        <v>21.71</v>
      </c>
      <c r="AF60" s="4">
        <v>7.6388888888888893E-4</v>
      </c>
      <c r="AG60" s="4">
        <v>1.9212962962962962E-3</v>
      </c>
      <c r="AH60" s="4">
        <v>3.0902777777777782E-3</v>
      </c>
      <c r="AI60" s="3">
        <v>23.61</v>
      </c>
      <c r="AJ60" s="4">
        <v>7.0601851851851847E-4</v>
      </c>
      <c r="AK60" s="4">
        <v>1.7592592592592592E-3</v>
      </c>
      <c r="AL60" s="4">
        <v>2.8356481481481479E-3</v>
      </c>
      <c r="AM60" s="3">
        <v>26.18</v>
      </c>
      <c r="AN60" s="4">
        <v>3.2407407407407406E-4</v>
      </c>
      <c r="AO60" s="4">
        <v>6.3657407407407402E-4</v>
      </c>
      <c r="AP60" s="4">
        <v>1.2731481481481483E-3</v>
      </c>
      <c r="AQ60" s="4">
        <v>1.5856481481481479E-3</v>
      </c>
      <c r="AR60" s="4">
        <v>2.5578703703703705E-3</v>
      </c>
    </row>
  </sheetData>
  <mergeCells count="18">
    <mergeCell ref="AE3:AH3"/>
    <mergeCell ref="B2:T2"/>
    <mergeCell ref="V2:AR2"/>
    <mergeCell ref="B3:B4"/>
    <mergeCell ref="C3:D3"/>
    <mergeCell ref="E3:F3"/>
    <mergeCell ref="G3:H3"/>
    <mergeCell ref="I3:J3"/>
    <mergeCell ref="K3:L3"/>
    <mergeCell ref="M3:N3"/>
    <mergeCell ref="O3:P3"/>
    <mergeCell ref="AI3:AL3"/>
    <mergeCell ref="AM3:AR3"/>
    <mergeCell ref="Q3:R3"/>
    <mergeCell ref="S3:T3"/>
    <mergeCell ref="V3:V4"/>
    <mergeCell ref="W3:Z3"/>
    <mergeCell ref="AA3:AD3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F1A7D-64EA-EA4D-B4D7-804975CA5D5F}">
  <dimension ref="A2:AU124"/>
  <sheetViews>
    <sheetView showGridLines="0" topLeftCell="A42" zoomScale="140" zoomScaleNormal="140" zoomScalePageLayoutView="140" workbookViewId="0">
      <selection activeCell="B48" sqref="B48"/>
    </sheetView>
  </sheetViews>
  <sheetFormatPr baseColWidth="10" defaultColWidth="8.83203125" defaultRowHeight="13"/>
  <cols>
    <col min="1" max="1" width="3.83203125" style="92" customWidth="1"/>
    <col min="2" max="2" width="35" style="249" customWidth="1"/>
    <col min="3" max="3" width="10.1640625" style="249" customWidth="1"/>
    <col min="4" max="4" width="7.6640625" style="249" bestFit="1" customWidth="1"/>
    <col min="5" max="6" width="6.83203125" style="249" customWidth="1"/>
    <col min="7" max="26" width="6.83203125" style="92" customWidth="1"/>
    <col min="27" max="27" width="7.6640625" style="92" customWidth="1"/>
    <col min="28" max="16384" width="8.83203125" style="92"/>
  </cols>
  <sheetData>
    <row r="2" spans="2:8" ht="17">
      <c r="B2" s="447" t="s">
        <v>563</v>
      </c>
      <c r="C2" s="335"/>
    </row>
    <row r="3" spans="2:8" ht="14" thickBot="1"/>
    <row r="4" spans="2:8" ht="14" thickBot="1">
      <c r="B4" s="306" t="s">
        <v>454</v>
      </c>
      <c r="C4" s="443"/>
    </row>
    <row r="5" spans="2:8" ht="14" thickBot="1">
      <c r="B5" s="307"/>
    </row>
    <row r="6" spans="2:8" ht="15" thickBot="1">
      <c r="B6" s="307" t="s">
        <v>455</v>
      </c>
      <c r="C6" s="444"/>
    </row>
    <row r="7" spans="2:8" ht="14" thickBot="1">
      <c r="B7" s="307"/>
    </row>
    <row r="8" spans="2:8" ht="15" thickBot="1">
      <c r="B8" s="307" t="s">
        <v>456</v>
      </c>
      <c r="C8" s="445">
        <f>C4+(C4*(C6))</f>
        <v>0</v>
      </c>
    </row>
    <row r="9" spans="2:8" ht="14" thickBot="1">
      <c r="B9" s="307"/>
    </row>
    <row r="10" spans="2:8" ht="14" thickBot="1">
      <c r="B10" s="308" t="s">
        <v>469</v>
      </c>
      <c r="C10" s="94" t="s">
        <v>470</v>
      </c>
      <c r="D10" s="309">
        <f>SUM('Microciclos - Endurance (2)'!E121:SQ121)</f>
        <v>0</v>
      </c>
      <c r="E10" s="94" t="s">
        <v>471</v>
      </c>
      <c r="F10" s="309">
        <f>SUM('Microciclos - Endurance (2)'!D122:SQ122)</f>
        <v>0</v>
      </c>
      <c r="G10" s="94" t="s">
        <v>472</v>
      </c>
      <c r="H10" s="309">
        <f>SUM('Microciclos - Endurance (2)'!D123:SQ123)</f>
        <v>0</v>
      </c>
    </row>
    <row r="11" spans="2:8">
      <c r="B11" s="307"/>
    </row>
    <row r="12" spans="2:8" ht="14" thickBot="1"/>
    <row r="13" spans="2:8" ht="14" thickBot="1">
      <c r="B13" s="308" t="s">
        <v>566</v>
      </c>
      <c r="C13" s="446">
        <f>'Microciclos - Endurance (2)'!G118+'Microciclos - Endurance (2)'!AC118+'Microciclos - Endurance (2)'!AY118+'Microciclos - Endurance (2)'!BU118+'Microciclos - Endurance (2)'!CQ118+'Microciclos - Endurance (2)'!DM118+'Microciclos - Endurance (2)'!EI118+'Microciclos - Endurance (2)'!FE118+'Microciclos - Endurance (2)'!GA118+'Microciclos - Endurance (2)'!GW118+'Microciclos - Endurance (2)'!HS118+'Microciclos - Endurance (2)'!IO118+'Microciclos - Endurance (2)'!JK118+'Microciclos - Endurance (2)'!KG118+'Microciclos - Endurance (2)'!LC118+'Microciclos - Endurance (2)'!LY118+'Microciclos - Endurance (2)'!MU118+'Microciclos - Endurance (2)'!NQ118+'Microciclos - Endurance (2)'!OM118+'Microciclos - Endurance (2)'!PI118+'Microciclos - Endurance (2)'!QE118+'Microciclos - Endurance (2)'!RA118+'Microciclos - Endurance (2)'!RW118+'Microciclos - Endurance (2)'!SS118</f>
        <v>0</v>
      </c>
    </row>
    <row r="14" spans="2:8" ht="14" thickBot="1">
      <c r="B14" s="250"/>
    </row>
    <row r="15" spans="2:8" ht="14" thickBot="1">
      <c r="B15" s="308" t="s">
        <v>567</v>
      </c>
      <c r="C15" s="446">
        <f>'Microciclos - Endurance (2)'!G120+'Microciclos - Endurance (2)'!AC117+'Microciclos - Endurance (2)'!AY117+'Microciclos - Endurance (2)'!BU117+'Microciclos - Endurance (2)'!CQ117+'Microciclos - Endurance (2)'!DM117+'Microciclos - Endurance (2)'!EI117+'Microciclos - Endurance (2)'!FE117+'Microciclos - Endurance (2)'!GA117+'Microciclos - Endurance (2)'!GW117+'Microciclos - Endurance (2)'!HS117+'Microciclos - Endurance (2)'!IO117+'Microciclos - Endurance (2)'!JK117+'Microciclos - Endurance (2)'!KG117+'Microciclos - Endurance (2)'!LC117+'Microciclos - Endurance (2)'!LY117+'Microciclos - Endurance (2)'!MU117+'Microciclos - Endurance (2)'!NQ117+'Microciclos - Endurance (2)'!OM117+'Microciclos - Endurance (2)'!PI117+'Microciclos - Endurance (2)'!QE117+'Microciclos - Endurance (2)'!RA117+'Microciclos - Endurance (2)'!RW117+'Microciclos - Endurance (2)'!SS117</f>
        <v>0</v>
      </c>
    </row>
    <row r="16" spans="2:8" ht="14" thickBot="1"/>
    <row r="17" spans="1:47">
      <c r="A17" s="286"/>
      <c r="B17" s="287"/>
      <c r="C17" s="287"/>
      <c r="D17" s="287"/>
      <c r="E17" s="287"/>
      <c r="F17" s="287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9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</row>
    <row r="18" spans="1:47" ht="22" customHeight="1">
      <c r="A18" s="290"/>
      <c r="B18" s="251" t="s">
        <v>457</v>
      </c>
      <c r="C18" s="574" t="s">
        <v>487</v>
      </c>
      <c r="D18" s="574"/>
      <c r="E18" s="574"/>
      <c r="F18" s="574"/>
      <c r="G18" s="574" t="s">
        <v>488</v>
      </c>
      <c r="H18" s="574"/>
      <c r="I18" s="574"/>
      <c r="J18" s="574"/>
      <c r="K18" s="574" t="s">
        <v>489</v>
      </c>
      <c r="L18" s="574"/>
      <c r="M18" s="574"/>
      <c r="N18" s="574"/>
      <c r="O18" s="574" t="s">
        <v>490</v>
      </c>
      <c r="P18" s="574"/>
      <c r="Q18" s="574"/>
      <c r="R18" s="574"/>
      <c r="S18" s="574"/>
      <c r="T18" s="574"/>
      <c r="U18" s="574"/>
      <c r="V18" s="574"/>
      <c r="W18" s="574"/>
      <c r="X18" s="574"/>
      <c r="Y18" s="574"/>
      <c r="Z18" s="574"/>
      <c r="AA18" s="291"/>
      <c r="AB18" s="95"/>
      <c r="AC18" s="95"/>
      <c r="AD18" s="95">
        <v>4</v>
      </c>
      <c r="AE18" s="95">
        <v>30</v>
      </c>
      <c r="AF18" s="95" t="s">
        <v>610</v>
      </c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</row>
    <row r="19" spans="1:47" s="94" customFormat="1" ht="22" customHeight="1">
      <c r="A19" s="292"/>
      <c r="B19" s="252" t="s">
        <v>438</v>
      </c>
      <c r="C19" s="253">
        <v>1</v>
      </c>
      <c r="D19" s="253">
        <v>2</v>
      </c>
      <c r="E19" s="253">
        <v>3</v>
      </c>
      <c r="F19" s="253">
        <v>4</v>
      </c>
      <c r="G19" s="254">
        <v>5</v>
      </c>
      <c r="H19" s="254">
        <v>6</v>
      </c>
      <c r="I19" s="254">
        <v>7</v>
      </c>
      <c r="J19" s="254">
        <v>8</v>
      </c>
      <c r="K19" s="254">
        <v>9</v>
      </c>
      <c r="L19" s="254">
        <v>10</v>
      </c>
      <c r="M19" s="254">
        <v>11</v>
      </c>
      <c r="N19" s="254">
        <v>12</v>
      </c>
      <c r="O19" s="254">
        <v>13</v>
      </c>
      <c r="P19" s="254">
        <v>14</v>
      </c>
      <c r="Q19" s="254">
        <v>15</v>
      </c>
      <c r="R19" s="254">
        <v>16</v>
      </c>
      <c r="S19" s="254">
        <v>17</v>
      </c>
      <c r="T19" s="254">
        <v>18</v>
      </c>
      <c r="U19" s="254">
        <v>19</v>
      </c>
      <c r="V19" s="254">
        <v>20</v>
      </c>
      <c r="W19" s="254">
        <v>21</v>
      </c>
      <c r="X19" s="254">
        <v>22</v>
      </c>
      <c r="Y19" s="254">
        <v>23</v>
      </c>
      <c r="Z19" s="254">
        <v>24</v>
      </c>
      <c r="AA19" s="293"/>
      <c r="AB19" s="255"/>
      <c r="AC19" s="255"/>
      <c r="AD19" s="255"/>
      <c r="AE19" s="255"/>
      <c r="AF19" s="255" t="s">
        <v>611</v>
      </c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</row>
    <row r="20" spans="1:47" s="94" customFormat="1" ht="22" customHeight="1">
      <c r="A20" s="292"/>
      <c r="B20" s="547" t="s">
        <v>598</v>
      </c>
      <c r="C20" s="566" t="s">
        <v>609</v>
      </c>
      <c r="D20" s="567"/>
      <c r="E20" s="567"/>
      <c r="F20" s="567"/>
      <c r="G20" s="567"/>
      <c r="H20" s="567"/>
      <c r="I20" s="567"/>
      <c r="J20" s="567"/>
      <c r="K20" s="567"/>
      <c r="L20" s="567"/>
      <c r="M20" s="567"/>
      <c r="N20" s="567"/>
      <c r="O20" s="567"/>
      <c r="P20" s="567"/>
      <c r="Q20" s="567"/>
      <c r="R20" s="568"/>
      <c r="S20" s="548"/>
      <c r="T20" s="549"/>
      <c r="U20" s="549"/>
      <c r="V20" s="550"/>
      <c r="W20" s="548"/>
      <c r="X20" s="549"/>
      <c r="Y20" s="549"/>
      <c r="Z20" s="550"/>
      <c r="AA20" s="293"/>
      <c r="AB20" s="255"/>
      <c r="AC20" s="255"/>
      <c r="AD20" s="255"/>
      <c r="AE20" s="255"/>
      <c r="AF20" s="255" t="s">
        <v>612</v>
      </c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</row>
    <row r="21" spans="1:47" s="94" customFormat="1" ht="22" customHeight="1">
      <c r="A21" s="292"/>
      <c r="B21" s="256" t="s">
        <v>458</v>
      </c>
      <c r="C21" s="694"/>
      <c r="D21" s="695"/>
      <c r="E21" s="695"/>
      <c r="F21" s="695"/>
      <c r="G21" s="695"/>
      <c r="H21" s="695"/>
      <c r="I21" s="695"/>
      <c r="J21" s="696"/>
      <c r="K21" s="694"/>
      <c r="L21" s="695"/>
      <c r="M21" s="695"/>
      <c r="N21" s="695"/>
      <c r="O21" s="694"/>
      <c r="P21" s="695"/>
      <c r="Q21" s="695"/>
      <c r="R21" s="695"/>
      <c r="S21" s="694"/>
      <c r="T21" s="695"/>
      <c r="U21" s="695"/>
      <c r="V21" s="695"/>
      <c r="W21" s="697"/>
      <c r="X21" s="698"/>
      <c r="Y21" s="698"/>
      <c r="Z21" s="699"/>
      <c r="AA21" s="293"/>
      <c r="AC21" s="257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</row>
    <row r="22" spans="1:47" s="94" customFormat="1" ht="22" customHeight="1">
      <c r="A22" s="292"/>
      <c r="B22" s="258" t="s">
        <v>459</v>
      </c>
      <c r="C22" s="570"/>
      <c r="D22" s="570"/>
      <c r="E22" s="571" t="str">
        <f>IFERROR((C22*(C8/SUM(C22,G22,K22,O22,S22,W22))),"")</f>
        <v/>
      </c>
      <c r="F22" s="571"/>
      <c r="G22" s="570"/>
      <c r="H22" s="570"/>
      <c r="I22" s="571" t="str">
        <f>IFERROR((G22*(C8/SUM(C22,G22,K22,O22,S22,W22))),"")</f>
        <v/>
      </c>
      <c r="J22" s="571"/>
      <c r="K22" s="570"/>
      <c r="L22" s="570"/>
      <c r="M22" s="571" t="str">
        <f>IFERROR((K22*(C8/SUM(C22,G22,K22,O22,S22,W22))),"")</f>
        <v/>
      </c>
      <c r="N22" s="571"/>
      <c r="O22" s="570"/>
      <c r="P22" s="570"/>
      <c r="Q22" s="571" t="str">
        <f>IFERROR((O22*(C8/SUM(C22,G22,K22,O22,S22,W22))),"")</f>
        <v/>
      </c>
      <c r="R22" s="571"/>
      <c r="S22" s="570"/>
      <c r="T22" s="570"/>
      <c r="U22" s="571" t="str">
        <f>IFERROR((S22*(C8/SUM(C22,G22,K22,O22,S22,W22))),"")</f>
        <v/>
      </c>
      <c r="V22" s="571"/>
      <c r="W22" s="570"/>
      <c r="X22" s="570"/>
      <c r="Y22" s="571" t="str">
        <f>IFERROR((W22*(C8/SUM(C22,G22,K22,O22,S22,W22))),"")</f>
        <v/>
      </c>
      <c r="Z22" s="571"/>
      <c r="AA22" s="293"/>
      <c r="AD22" s="257" t="s">
        <v>606</v>
      </c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</row>
    <row r="23" spans="1:47" s="94" customFormat="1" ht="22" customHeight="1">
      <c r="A23" s="292"/>
      <c r="B23" s="259" t="s">
        <v>460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293"/>
      <c r="AB23" s="255"/>
      <c r="AC23" s="255"/>
      <c r="AD23" s="255" t="s">
        <v>607</v>
      </c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</row>
    <row r="24" spans="1:47" s="94" customFormat="1" ht="22" customHeight="1">
      <c r="A24" s="292"/>
      <c r="B24" s="260" t="s">
        <v>486</v>
      </c>
      <c r="C24" s="305" t="str">
        <f>IFERROR((C23*(E22/SUM(C23,D23,E23,F23))),"")</f>
        <v/>
      </c>
      <c r="D24" s="305" t="str">
        <f>IFERROR((D23*(E22/SUM(C23,D23,E23,F23))),"")</f>
        <v/>
      </c>
      <c r="E24" s="305" t="str">
        <f>IFERROR((E23*(E22/SUM(C23,D23,E23,F23))),"")</f>
        <v/>
      </c>
      <c r="F24" s="305" t="str">
        <f>IFERROR((F23*(E22/SUM(C23,D23,E23,F23))),"")</f>
        <v/>
      </c>
      <c r="G24" s="305" t="str">
        <f>IFERROR((G23*(I22/SUM(G23,H23,I23,J23))),"")</f>
        <v/>
      </c>
      <c r="H24" s="305" t="str">
        <f>IFERROR((H23*(I22/SUM(G23,H23,I23,J23))),"")</f>
        <v/>
      </c>
      <c r="I24" s="305" t="str">
        <f>IFERROR((I23*(I22/SUM(G23,H23,I23,J23))),"")</f>
        <v/>
      </c>
      <c r="J24" s="305" t="str">
        <f>IFERROR((J23*(I22/SUM(G23,H23,I23,J23))),"")</f>
        <v/>
      </c>
      <c r="K24" s="305" t="str">
        <f>IFERROR((K23*(M22/SUM(K23,L23,M23,N23))),"")</f>
        <v/>
      </c>
      <c r="L24" s="305" t="str">
        <f>IFERROR((L23*(M22/SUM(K23,L23,M23,N23))),"")</f>
        <v/>
      </c>
      <c r="M24" s="305" t="str">
        <f>IFERROR((M23*(M22/SUM(K23,L23,M23,N23))),"")</f>
        <v/>
      </c>
      <c r="N24" s="305" t="str">
        <f>IFERROR((N23*(M22/SUM(K23,L23,M23,N23))),"")</f>
        <v/>
      </c>
      <c r="O24" s="305" t="str">
        <f>IFERROR((O23*(Q22/SUM(O23,P23,Q23,R23))),"")</f>
        <v/>
      </c>
      <c r="P24" s="305" t="str">
        <f>IFERROR((P23*(Q22/SUM(O23,P23,Q23,R23))),"")</f>
        <v/>
      </c>
      <c r="Q24" s="305" t="str">
        <f>IFERROR((Q23*(Q22/SUM(O23,P23,Q23,R23))),"")</f>
        <v/>
      </c>
      <c r="R24" s="305" t="str">
        <f>IFERROR((R23*(Q22/SUM(O23,P23,Q23,R23))),"")</f>
        <v/>
      </c>
      <c r="S24" s="305" t="str">
        <f>IFERROR((S23*(U22/SUM(S23,T23,U23,V23))),"")</f>
        <v/>
      </c>
      <c r="T24" s="305" t="str">
        <f>IFERROR((T23*(U22/SUM(S23,T23,U23,V23))),"")</f>
        <v/>
      </c>
      <c r="U24" s="305" t="str">
        <f>IFERROR((U23*(U22/SUM(S23,T23,U23,V23))),"")</f>
        <v/>
      </c>
      <c r="V24" s="305" t="str">
        <f>IFERROR((V23*(U22/SUM(S23,T23,U23,V23))),"")</f>
        <v/>
      </c>
      <c r="W24" s="305" t="str">
        <f>IFERROR((W23*(Y22/SUM(W23,X23,Y23,Z23))),"")</f>
        <v/>
      </c>
      <c r="X24" s="305" t="str">
        <f>IFERROR((X23*(Y22/SUM(W23,X23,Y23,Z23))),"")</f>
        <v/>
      </c>
      <c r="Y24" s="305" t="str">
        <f>IFERROR((Y23*(Y22/SUM(W23,X23,Y23,Z23))),"")</f>
        <v/>
      </c>
      <c r="Z24" s="305" t="str">
        <f>IFERROR((Z23*(Y22/SUM(W23,X23,Y23,Z23))),"")</f>
        <v/>
      </c>
      <c r="AA24" s="293"/>
      <c r="AB24" s="255"/>
      <c r="AC24" s="255"/>
      <c r="AD24" s="257" t="s">
        <v>608</v>
      </c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</row>
    <row r="25" spans="1:47" s="94" customFormat="1" ht="22" customHeight="1">
      <c r="A25" s="292"/>
      <c r="B25" s="260" t="s">
        <v>473</v>
      </c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  <c r="U25" s="305"/>
      <c r="V25" s="305"/>
      <c r="W25" s="305"/>
      <c r="X25" s="305"/>
      <c r="Y25" s="305"/>
      <c r="Z25" s="305"/>
      <c r="AA25" s="293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</row>
    <row r="26" spans="1:47" s="94" customFormat="1" ht="110" customHeight="1">
      <c r="A26" s="292"/>
      <c r="B26" s="294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2"/>
      <c r="AA26" s="293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</row>
    <row r="27" spans="1:47" s="94" customFormat="1" ht="22" customHeight="1">
      <c r="A27" s="292"/>
      <c r="B27" s="295" t="s">
        <v>461</v>
      </c>
      <c r="C27" s="572" t="s">
        <v>462</v>
      </c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3"/>
      <c r="AA27" s="293"/>
      <c r="AB27" s="263"/>
      <c r="AC27" s="264"/>
      <c r="AD27" s="265" t="s">
        <v>605</v>
      </c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</row>
    <row r="28" spans="1:47" s="94" customFormat="1" ht="22" customHeight="1">
      <c r="A28" s="292"/>
      <c r="B28" s="266" t="s">
        <v>389</v>
      </c>
      <c r="C28" s="700"/>
      <c r="D28" s="700"/>
      <c r="E28" s="700"/>
      <c r="F28" s="700"/>
      <c r="G28" s="700"/>
      <c r="H28" s="700"/>
      <c r="I28" s="700"/>
      <c r="J28" s="700"/>
      <c r="K28" s="700"/>
      <c r="L28" s="700"/>
      <c r="M28" s="700"/>
      <c r="N28" s="700"/>
      <c r="O28" s="700"/>
      <c r="P28" s="700"/>
      <c r="Q28" s="700"/>
      <c r="R28" s="700"/>
      <c r="S28" s="700"/>
      <c r="T28" s="700"/>
      <c r="U28" s="700"/>
      <c r="V28" s="700"/>
      <c r="W28" s="700"/>
      <c r="X28" s="700"/>
      <c r="Y28" s="700"/>
      <c r="Z28" s="700"/>
      <c r="AA28" s="293"/>
      <c r="AB28" s="267"/>
      <c r="AC28" s="255" t="s">
        <v>599</v>
      </c>
      <c r="AD28" s="257" t="s">
        <v>600</v>
      </c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</row>
    <row r="29" spans="1:47" s="94" customFormat="1" ht="22" customHeight="1">
      <c r="A29" s="292"/>
      <c r="B29" s="268" t="s">
        <v>463</v>
      </c>
      <c r="C29" s="700"/>
      <c r="D29" s="700"/>
      <c r="E29" s="700"/>
      <c r="F29" s="700"/>
      <c r="G29" s="700"/>
      <c r="H29" s="700"/>
      <c r="I29" s="700"/>
      <c r="J29" s="700"/>
      <c r="K29" s="700"/>
      <c r="L29" s="700"/>
      <c r="M29" s="700"/>
      <c r="N29" s="700"/>
      <c r="O29" s="700"/>
      <c r="P29" s="700"/>
      <c r="Q29" s="700"/>
      <c r="R29" s="700"/>
      <c r="S29" s="700"/>
      <c r="T29" s="700"/>
      <c r="U29" s="700"/>
      <c r="V29" s="700"/>
      <c r="W29" s="700"/>
      <c r="X29" s="700"/>
      <c r="Y29" s="700"/>
      <c r="Z29" s="700"/>
      <c r="AA29" s="293"/>
      <c r="AB29" s="255"/>
      <c r="AC29" s="255" t="s">
        <v>601</v>
      </c>
      <c r="AD29" s="255" t="s">
        <v>602</v>
      </c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</row>
    <row r="30" spans="1:47" s="94" customFormat="1" ht="22" customHeight="1">
      <c r="A30" s="292"/>
      <c r="B30" s="268" t="s">
        <v>464</v>
      </c>
      <c r="C30" s="700"/>
      <c r="D30" s="700"/>
      <c r="E30" s="700"/>
      <c r="F30" s="700"/>
      <c r="G30" s="700"/>
      <c r="H30" s="700"/>
      <c r="I30" s="700"/>
      <c r="J30" s="700"/>
      <c r="K30" s="700"/>
      <c r="L30" s="700"/>
      <c r="M30" s="700"/>
      <c r="N30" s="700"/>
      <c r="O30" s="700"/>
      <c r="P30" s="700"/>
      <c r="Q30" s="700"/>
      <c r="R30" s="700"/>
      <c r="S30" s="700"/>
      <c r="T30" s="700"/>
      <c r="U30" s="700"/>
      <c r="V30" s="700"/>
      <c r="W30" s="700"/>
      <c r="X30" s="700"/>
      <c r="Y30" s="700"/>
      <c r="Z30" s="700"/>
      <c r="AA30" s="293"/>
      <c r="AB30" s="265"/>
      <c r="AC30" s="255" t="s">
        <v>603</v>
      </c>
      <c r="AD30" s="257" t="s">
        <v>604</v>
      </c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</row>
    <row r="31" spans="1:47" s="94" customFormat="1" ht="22" customHeight="1">
      <c r="A31" s="292"/>
      <c r="B31" s="268" t="s">
        <v>385</v>
      </c>
      <c r="C31" s="700"/>
      <c r="D31" s="700"/>
      <c r="E31" s="700"/>
      <c r="F31" s="700"/>
      <c r="G31" s="700"/>
      <c r="H31" s="700"/>
      <c r="I31" s="700"/>
      <c r="J31" s="700"/>
      <c r="K31" s="700"/>
      <c r="L31" s="700"/>
      <c r="M31" s="700"/>
      <c r="N31" s="700"/>
      <c r="O31" s="700"/>
      <c r="P31" s="700"/>
      <c r="Q31" s="700"/>
      <c r="R31" s="700"/>
      <c r="S31" s="700"/>
      <c r="T31" s="700"/>
      <c r="U31" s="700"/>
      <c r="V31" s="700"/>
      <c r="W31" s="700"/>
      <c r="X31" s="700"/>
      <c r="Y31" s="700"/>
      <c r="Z31" s="700"/>
      <c r="AA31" s="293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</row>
    <row r="32" spans="1:47" s="94" customFormat="1" ht="22" customHeight="1">
      <c r="A32" s="292"/>
      <c r="B32" s="268" t="s">
        <v>492</v>
      </c>
      <c r="C32" s="700"/>
      <c r="D32" s="700"/>
      <c r="E32" s="700"/>
      <c r="F32" s="700"/>
      <c r="G32" s="700"/>
      <c r="H32" s="700"/>
      <c r="I32" s="700"/>
      <c r="J32" s="700"/>
      <c r="K32" s="700"/>
      <c r="L32" s="700"/>
      <c r="M32" s="700"/>
      <c r="N32" s="700"/>
      <c r="O32" s="700"/>
      <c r="P32" s="700"/>
      <c r="Q32" s="700"/>
      <c r="R32" s="700"/>
      <c r="S32" s="700"/>
      <c r="T32" s="700"/>
      <c r="U32" s="700"/>
      <c r="V32" s="700"/>
      <c r="W32" s="700"/>
      <c r="X32" s="700"/>
      <c r="Y32" s="700"/>
      <c r="Z32" s="700"/>
      <c r="AA32" s="293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</row>
    <row r="33" spans="1:47" s="94" customFormat="1" ht="22" customHeight="1">
      <c r="A33" s="292"/>
      <c r="B33" s="266" t="s">
        <v>382</v>
      </c>
      <c r="C33" s="700"/>
      <c r="D33" s="700"/>
      <c r="E33" s="700"/>
      <c r="F33" s="700"/>
      <c r="G33" s="700"/>
      <c r="H33" s="700"/>
      <c r="I33" s="700"/>
      <c r="J33" s="700"/>
      <c r="K33" s="700"/>
      <c r="L33" s="700"/>
      <c r="M33" s="700"/>
      <c r="N33" s="700"/>
      <c r="O33" s="700"/>
      <c r="P33" s="700"/>
      <c r="Q33" s="700"/>
      <c r="R33" s="700"/>
      <c r="S33" s="700"/>
      <c r="T33" s="700"/>
      <c r="U33" s="700"/>
      <c r="V33" s="700"/>
      <c r="W33" s="700"/>
      <c r="X33" s="700"/>
      <c r="Y33" s="700"/>
      <c r="Z33" s="700"/>
      <c r="AA33" s="293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</row>
    <row r="34" spans="1:47" s="94" customFormat="1" ht="22" customHeight="1">
      <c r="A34" s="292"/>
      <c r="B34" s="269" t="s">
        <v>154</v>
      </c>
      <c r="C34" s="700"/>
      <c r="D34" s="700"/>
      <c r="E34" s="700"/>
      <c r="F34" s="700"/>
      <c r="G34" s="700"/>
      <c r="H34" s="700"/>
      <c r="I34" s="700"/>
      <c r="J34" s="700"/>
      <c r="K34" s="700"/>
      <c r="L34" s="700"/>
      <c r="M34" s="700"/>
      <c r="N34" s="700"/>
      <c r="O34" s="700"/>
      <c r="P34" s="700"/>
      <c r="Q34" s="700"/>
      <c r="R34" s="700"/>
      <c r="S34" s="700"/>
      <c r="T34" s="700"/>
      <c r="U34" s="700"/>
      <c r="V34" s="700"/>
      <c r="W34" s="700"/>
      <c r="X34" s="700"/>
      <c r="Y34" s="700"/>
      <c r="Z34" s="700"/>
      <c r="AA34" s="293"/>
      <c r="AB34" s="255"/>
      <c r="AC34" s="569"/>
      <c r="AD34" s="569"/>
      <c r="AE34" s="569"/>
      <c r="AF34" s="569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</row>
    <row r="35" spans="1:47" s="94" customFormat="1" ht="22" customHeight="1">
      <c r="A35" s="292"/>
      <c r="B35" s="94" t="s">
        <v>156</v>
      </c>
      <c r="C35" s="700"/>
      <c r="D35" s="700"/>
      <c r="E35" s="700"/>
      <c r="F35" s="700"/>
      <c r="G35" s="700"/>
      <c r="H35" s="700"/>
      <c r="I35" s="700"/>
      <c r="J35" s="700"/>
      <c r="K35" s="700"/>
      <c r="L35" s="700"/>
      <c r="M35" s="700"/>
      <c r="N35" s="700"/>
      <c r="O35" s="700"/>
      <c r="P35" s="700"/>
      <c r="Q35" s="700"/>
      <c r="R35" s="700"/>
      <c r="S35" s="700"/>
      <c r="T35" s="700"/>
      <c r="U35" s="700"/>
      <c r="V35" s="700"/>
      <c r="W35" s="700"/>
      <c r="X35" s="700"/>
      <c r="Y35" s="700"/>
      <c r="Z35" s="700"/>
      <c r="AA35" s="293"/>
      <c r="AB35" s="255"/>
      <c r="AC35" s="270"/>
      <c r="AD35" s="270"/>
      <c r="AE35" s="270"/>
      <c r="AF35" s="270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</row>
    <row r="36" spans="1:47" s="94" customFormat="1" ht="22" customHeight="1">
      <c r="A36" s="292"/>
      <c r="B36" s="269" t="s">
        <v>111</v>
      </c>
      <c r="C36" s="700"/>
      <c r="D36" s="700"/>
      <c r="E36" s="700"/>
      <c r="F36" s="700"/>
      <c r="G36" s="700"/>
      <c r="H36" s="700"/>
      <c r="I36" s="700"/>
      <c r="J36" s="700"/>
      <c r="K36" s="700"/>
      <c r="L36" s="700"/>
      <c r="M36" s="700"/>
      <c r="N36" s="700"/>
      <c r="O36" s="700"/>
      <c r="P36" s="700"/>
      <c r="Q36" s="700"/>
      <c r="R36" s="700"/>
      <c r="S36" s="700"/>
      <c r="T36" s="700"/>
      <c r="U36" s="700"/>
      <c r="V36" s="700"/>
      <c r="W36" s="700"/>
      <c r="X36" s="700"/>
      <c r="Y36" s="700"/>
      <c r="Z36" s="700"/>
      <c r="AA36" s="293"/>
      <c r="AB36" s="255"/>
      <c r="AC36" s="270"/>
      <c r="AD36" s="270"/>
      <c r="AE36" s="270"/>
      <c r="AF36" s="270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</row>
    <row r="37" spans="1:47" s="94" customFormat="1" ht="22" customHeight="1">
      <c r="A37" s="292"/>
      <c r="B37" s="269" t="s">
        <v>378</v>
      </c>
      <c r="C37" s="700"/>
      <c r="D37" s="700"/>
      <c r="E37" s="700"/>
      <c r="F37" s="700"/>
      <c r="G37" s="700"/>
      <c r="H37" s="700"/>
      <c r="I37" s="700"/>
      <c r="J37" s="700"/>
      <c r="K37" s="700"/>
      <c r="L37" s="700"/>
      <c r="M37" s="700"/>
      <c r="N37" s="700"/>
      <c r="O37" s="700"/>
      <c r="P37" s="700"/>
      <c r="Q37" s="700"/>
      <c r="R37" s="700"/>
      <c r="S37" s="700"/>
      <c r="T37" s="700"/>
      <c r="U37" s="700"/>
      <c r="V37" s="700"/>
      <c r="W37" s="700"/>
      <c r="X37" s="700"/>
      <c r="Y37" s="700"/>
      <c r="Z37" s="700"/>
      <c r="AA37" s="293"/>
      <c r="AB37" s="255"/>
      <c r="AC37" s="569"/>
      <c r="AD37" s="569"/>
      <c r="AE37" s="569"/>
      <c r="AF37" s="569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</row>
    <row r="38" spans="1:47" s="94" customFormat="1" ht="22" customHeight="1">
      <c r="A38" s="292"/>
      <c r="B38" s="269" t="s">
        <v>465</v>
      </c>
      <c r="C38" s="700"/>
      <c r="D38" s="700"/>
      <c r="E38" s="700"/>
      <c r="F38" s="700"/>
      <c r="G38" s="700"/>
      <c r="H38" s="700"/>
      <c r="I38" s="700"/>
      <c r="J38" s="700"/>
      <c r="K38" s="700"/>
      <c r="L38" s="700"/>
      <c r="M38" s="700"/>
      <c r="N38" s="700"/>
      <c r="O38" s="700"/>
      <c r="P38" s="700"/>
      <c r="Q38" s="700"/>
      <c r="R38" s="700"/>
      <c r="S38" s="700"/>
      <c r="T38" s="700"/>
      <c r="U38" s="700"/>
      <c r="V38" s="700"/>
      <c r="W38" s="700"/>
      <c r="X38" s="700"/>
      <c r="Y38" s="700"/>
      <c r="Z38" s="700"/>
      <c r="AA38" s="293"/>
      <c r="AB38" s="255"/>
      <c r="AC38" s="270"/>
      <c r="AD38" s="270"/>
      <c r="AE38" s="270"/>
      <c r="AF38" s="270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</row>
    <row r="39" spans="1:47" s="94" customFormat="1" ht="22" customHeight="1">
      <c r="A39" s="292"/>
      <c r="B39" s="271" t="s">
        <v>152</v>
      </c>
      <c r="C39" s="272">
        <v>1</v>
      </c>
      <c r="D39" s="272">
        <v>2</v>
      </c>
      <c r="E39" s="272">
        <v>3</v>
      </c>
      <c r="F39" s="272">
        <v>4</v>
      </c>
      <c r="G39" s="273">
        <v>5</v>
      </c>
      <c r="H39" s="273">
        <v>6</v>
      </c>
      <c r="I39" s="273">
        <v>7</v>
      </c>
      <c r="J39" s="273">
        <v>8</v>
      </c>
      <c r="K39" s="273">
        <v>9</v>
      </c>
      <c r="L39" s="273">
        <v>10</v>
      </c>
      <c r="M39" s="273">
        <v>11</v>
      </c>
      <c r="N39" s="273">
        <v>12</v>
      </c>
      <c r="O39" s="274">
        <v>13</v>
      </c>
      <c r="P39" s="274">
        <v>14</v>
      </c>
      <c r="Q39" s="274">
        <v>15</v>
      </c>
      <c r="R39" s="274">
        <v>16</v>
      </c>
      <c r="S39" s="274">
        <v>17</v>
      </c>
      <c r="T39" s="274">
        <v>18</v>
      </c>
      <c r="U39" s="274">
        <v>19</v>
      </c>
      <c r="V39" s="274">
        <v>20</v>
      </c>
      <c r="W39" s="274">
        <v>21</v>
      </c>
      <c r="X39" s="274">
        <v>22</v>
      </c>
      <c r="Y39" s="274">
        <v>23</v>
      </c>
      <c r="Z39" s="274">
        <v>24</v>
      </c>
      <c r="AA39" s="293"/>
      <c r="AB39" s="255"/>
      <c r="AC39" s="569"/>
      <c r="AD39" s="569"/>
      <c r="AE39" s="569"/>
      <c r="AF39" s="569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</row>
    <row r="40" spans="1:47" ht="22" customHeight="1">
      <c r="A40" s="290"/>
      <c r="B40" s="278" t="s">
        <v>466</v>
      </c>
      <c r="C40" s="402" t="str">
        <f>'Microciclos - Força'!H271</f>
        <v/>
      </c>
      <c r="D40" s="402" t="str">
        <f>'Microciclos - Força'!W271</f>
        <v/>
      </c>
      <c r="E40" s="402" t="str">
        <f>'Microciclos - Força'!AL271</f>
        <v/>
      </c>
      <c r="F40" s="402" t="str">
        <f>'Microciclos - Força'!BA271</f>
        <v/>
      </c>
      <c r="G40" s="402" t="str">
        <f>'Microciclos - Força'!BP271</f>
        <v/>
      </c>
      <c r="H40" s="402" t="str">
        <f>'Microciclos - Força'!CE271</f>
        <v/>
      </c>
      <c r="I40" s="402" t="str">
        <f>'Microciclos - Força'!CT271</f>
        <v/>
      </c>
      <c r="J40" s="402" t="str">
        <f>'Microciclos - Força'!DI271</f>
        <v/>
      </c>
      <c r="K40" s="402" t="str">
        <f>'Microciclos - Força'!DX271</f>
        <v/>
      </c>
      <c r="L40" s="402" t="str">
        <f>'Microciclos - Força'!EM271</f>
        <v/>
      </c>
      <c r="M40" s="402" t="str">
        <f>'Microciclos - Força'!FB271</f>
        <v/>
      </c>
      <c r="N40" s="402" t="str">
        <f>'Microciclos - Força'!FQ271</f>
        <v/>
      </c>
      <c r="O40" s="448" t="str">
        <f>'Microciclos - Força'!GF271</f>
        <v/>
      </c>
      <c r="P40" s="448" t="str">
        <f>'Microciclos - Força'!GU271</f>
        <v/>
      </c>
      <c r="Q40" s="448" t="str">
        <f>'Microciclos - Força'!HJ271</f>
        <v/>
      </c>
      <c r="R40" s="448" t="str">
        <f>'Microciclos - Força'!HY271</f>
        <v/>
      </c>
      <c r="S40" s="448" t="str">
        <f>'Microciclos - Força'!IN271</f>
        <v/>
      </c>
      <c r="T40" s="448" t="str">
        <f>'Microciclos - Força'!JC271</f>
        <v/>
      </c>
      <c r="U40" s="448" t="str">
        <f>'Microciclos - Força'!JC271</f>
        <v/>
      </c>
      <c r="V40" s="448" t="str">
        <f>'Microciclos - Força'!KG271</f>
        <v/>
      </c>
      <c r="W40" s="449" t="str">
        <f>'Microciclos - Força'!KV271</f>
        <v/>
      </c>
      <c r="X40" s="449" t="str">
        <f>'Microciclos - Força'!LK271</f>
        <v/>
      </c>
      <c r="Y40" s="449" t="str">
        <f>'Microciclos - Força'!LZ271</f>
        <v/>
      </c>
      <c r="Z40" s="449" t="str">
        <f>'Microciclos - Força'!MO271</f>
        <v/>
      </c>
      <c r="AA40" s="291"/>
      <c r="AB40" s="95"/>
      <c r="AC40" s="569"/>
      <c r="AD40" s="569"/>
      <c r="AE40" s="569"/>
      <c r="AF40" s="569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</row>
    <row r="41" spans="1:47" ht="22" customHeight="1">
      <c r="A41" s="290"/>
      <c r="B41" s="275" t="s">
        <v>481</v>
      </c>
      <c r="C41" s="450" t="str">
        <f>'Microciclos - Força'!H272</f>
        <v/>
      </c>
      <c r="D41" s="402" t="str">
        <f>'Microciclos - Força'!W272</f>
        <v/>
      </c>
      <c r="E41" s="402" t="str">
        <f>'Microciclos - Força'!AL272</f>
        <v/>
      </c>
      <c r="F41" s="402" t="str">
        <f>'Microciclos - Força'!BA272</f>
        <v/>
      </c>
      <c r="G41" s="402" t="str">
        <f>'Microciclos - Força'!BP272</f>
        <v/>
      </c>
      <c r="H41" s="402" t="str">
        <f>'Microciclos - Força'!CE272</f>
        <v/>
      </c>
      <c r="I41" s="402" t="str">
        <f>'Microciclos - Força'!CT272</f>
        <v/>
      </c>
      <c r="J41" s="402" t="str">
        <f>'Microciclos - Força'!DI272</f>
        <v/>
      </c>
      <c r="K41" s="402" t="str">
        <f>'Microciclos - Força'!DX272</f>
        <v/>
      </c>
      <c r="L41" s="402" t="str">
        <f>'Microciclos - Força'!EM272</f>
        <v/>
      </c>
      <c r="M41" s="402" t="str">
        <f>'Microciclos - Força'!FB272</f>
        <v/>
      </c>
      <c r="N41" s="402" t="str">
        <f>'Microciclos - Força'!FQ272</f>
        <v/>
      </c>
      <c r="O41" s="448" t="str">
        <f>'Microciclos - Força'!GF272</f>
        <v/>
      </c>
      <c r="P41" s="448" t="str">
        <f>'Microciclos - Força'!GU272</f>
        <v/>
      </c>
      <c r="Q41" s="448" t="str">
        <f>'Microciclos - Força'!HJ272</f>
        <v/>
      </c>
      <c r="R41" s="448" t="str">
        <f>'Microciclos - Força'!HY272</f>
        <v/>
      </c>
      <c r="S41" s="448" t="str">
        <f>'Microciclos - Força'!IN272</f>
        <v/>
      </c>
      <c r="T41" s="448" t="str">
        <f>'Microciclos - Força'!JC272</f>
        <v/>
      </c>
      <c r="U41" s="448" t="str">
        <f>'Microciclos - Força'!JC272</f>
        <v/>
      </c>
      <c r="V41" s="448" t="str">
        <f>'Microciclos - Força'!KG272</f>
        <v/>
      </c>
      <c r="W41" s="449" t="str">
        <f>'Microciclos - Força'!KV272</f>
        <v/>
      </c>
      <c r="X41" s="449" t="str">
        <f>'Microciclos - Força'!LK272</f>
        <v/>
      </c>
      <c r="Y41" s="449" t="str">
        <f>'Microciclos - Força'!LZ272</f>
        <v/>
      </c>
      <c r="Z41" s="449" t="str">
        <f>'Microciclos - Força'!MO272</f>
        <v/>
      </c>
      <c r="AA41" s="291"/>
      <c r="AB41" s="95"/>
      <c r="AC41" s="569"/>
      <c r="AD41" s="569"/>
      <c r="AE41" s="569"/>
      <c r="AF41" s="569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</row>
    <row r="42" spans="1:47" ht="103" customHeight="1">
      <c r="A42" s="290"/>
      <c r="B42" s="277"/>
      <c r="C42" s="577"/>
      <c r="D42" s="577"/>
      <c r="E42" s="577"/>
      <c r="F42" s="577"/>
      <c r="G42" s="577"/>
      <c r="H42" s="577"/>
      <c r="I42" s="577"/>
      <c r="J42" s="577"/>
      <c r="K42" s="577"/>
      <c r="L42" s="577"/>
      <c r="M42" s="577"/>
      <c r="N42" s="577"/>
      <c r="O42" s="577"/>
      <c r="P42" s="577"/>
      <c r="Q42" s="577"/>
      <c r="R42" s="577"/>
      <c r="S42" s="577"/>
      <c r="T42" s="577"/>
      <c r="U42" s="577"/>
      <c r="V42" s="577"/>
      <c r="W42" s="95"/>
      <c r="X42" s="95"/>
      <c r="Y42" s="95"/>
      <c r="Z42" s="95"/>
      <c r="AA42" s="291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</row>
    <row r="43" spans="1:47" ht="22" customHeight="1">
      <c r="A43" s="290"/>
      <c r="B43" s="87" t="s">
        <v>150</v>
      </c>
      <c r="C43" s="392" t="str">
        <f>'Microciclos - Força'!M271</f>
        <v/>
      </c>
      <c r="D43" s="392" t="str">
        <f>'Microciclos - Força'!AB271</f>
        <v/>
      </c>
      <c r="E43" s="392" t="str">
        <f>'Microciclos - Força'!AQ271</f>
        <v/>
      </c>
      <c r="F43" s="392" t="str">
        <f>'Microciclos - Força'!BF271</f>
        <v/>
      </c>
      <c r="G43" s="392" t="str">
        <f>'Microciclos - Força'!BU271</f>
        <v/>
      </c>
      <c r="H43" s="392" t="str">
        <f>'Microciclos - Força'!CJ271</f>
        <v/>
      </c>
      <c r="I43" s="392" t="str">
        <f>'Microciclos - Força'!CY271</f>
        <v/>
      </c>
      <c r="J43" s="392" t="str">
        <f>'Microciclos - Força'!DN271</f>
        <v/>
      </c>
      <c r="K43" s="392" t="str">
        <f>'Microciclos - Força'!EC271</f>
        <v/>
      </c>
      <c r="L43" s="392" t="str">
        <f>'Microciclos - Força'!ER271</f>
        <v/>
      </c>
      <c r="M43" s="392" t="str">
        <f>'Microciclos - Força'!FG271</f>
        <v/>
      </c>
      <c r="N43" s="392" t="str">
        <f>'Microciclos - Força'!FV271</f>
        <v/>
      </c>
      <c r="O43" s="392" t="str">
        <f>'Microciclos - Força'!GK271</f>
        <v/>
      </c>
      <c r="P43" s="392" t="str">
        <f>'Microciclos - Força'!GZ271</f>
        <v/>
      </c>
      <c r="Q43" s="392" t="str">
        <f>'Microciclos - Força'!HO271</f>
        <v/>
      </c>
      <c r="R43" s="392" t="str">
        <f>'Microciclos - Força'!ID271</f>
        <v/>
      </c>
      <c r="S43" s="392" t="str">
        <f>'Microciclos - Força'!IS271</f>
        <v/>
      </c>
      <c r="T43" s="392" t="str">
        <f>'Microciclos - Força'!JH271</f>
        <v/>
      </c>
      <c r="U43" s="392" t="str">
        <f>'Microciclos - Força'!JW271</f>
        <v/>
      </c>
      <c r="V43" s="392" t="str">
        <f>'Microciclos - Força'!KL271</f>
        <v/>
      </c>
      <c r="W43" s="88" t="str">
        <f>'Microciclos - Força'!LA271</f>
        <v/>
      </c>
      <c r="X43" s="88" t="str">
        <f>'Microciclos - Força'!LP271</f>
        <v/>
      </c>
      <c r="Y43" s="88" t="str">
        <f>'Microciclos - Força'!ME271</f>
        <v/>
      </c>
      <c r="Z43" s="88" t="str">
        <f>'Microciclos - Força'!MT271</f>
        <v/>
      </c>
      <c r="AA43" s="291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</row>
    <row r="44" spans="1:47" ht="22" customHeight="1">
      <c r="A44" s="290"/>
      <c r="B44" s="87" t="s">
        <v>152</v>
      </c>
      <c r="C44" s="392" t="str">
        <f>'Microciclos - Força'!M272</f>
        <v/>
      </c>
      <c r="D44" s="392" t="str">
        <f>'Microciclos - Força'!AB272</f>
        <v/>
      </c>
      <c r="E44" s="392" t="str">
        <f>'Microciclos - Força'!AQ272</f>
        <v/>
      </c>
      <c r="F44" s="392" t="str">
        <f>'Microciclos - Força'!BF272</f>
        <v/>
      </c>
      <c r="G44" s="392" t="str">
        <f>'Microciclos - Força'!BU272</f>
        <v/>
      </c>
      <c r="H44" s="392" t="str">
        <f>'Microciclos - Força'!CJ272</f>
        <v/>
      </c>
      <c r="I44" s="392" t="str">
        <f>'Microciclos - Força'!CY272</f>
        <v/>
      </c>
      <c r="J44" s="392" t="str">
        <f>'Microciclos - Força'!DN272</f>
        <v/>
      </c>
      <c r="K44" s="392" t="str">
        <f>'Microciclos - Força'!EC272</f>
        <v/>
      </c>
      <c r="L44" s="392" t="str">
        <f>'Microciclos - Força'!ER272</f>
        <v/>
      </c>
      <c r="M44" s="392" t="str">
        <f>'Microciclos - Força'!FG272</f>
        <v/>
      </c>
      <c r="N44" s="392" t="str">
        <f>'Microciclos - Força'!FV272</f>
        <v/>
      </c>
      <c r="O44" s="392" t="str">
        <f>'Microciclos - Força'!GK272</f>
        <v/>
      </c>
      <c r="P44" s="392" t="str">
        <f>'Microciclos - Força'!GZ272</f>
        <v/>
      </c>
      <c r="Q44" s="392" t="str">
        <f>'Microciclos - Força'!HO272</f>
        <v/>
      </c>
      <c r="R44" s="392" t="str">
        <f>'Microciclos - Força'!ID272</f>
        <v/>
      </c>
      <c r="S44" s="392" t="str">
        <f>'Microciclos - Força'!IS272</f>
        <v/>
      </c>
      <c r="T44" s="392" t="str">
        <f>'Microciclos - Força'!JH272</f>
        <v/>
      </c>
      <c r="U44" s="392" t="str">
        <f>'Microciclos - Força'!JW272</f>
        <v/>
      </c>
      <c r="V44" s="392" t="str">
        <f>'Microciclos - Força'!KL272</f>
        <v/>
      </c>
      <c r="W44" s="88" t="str">
        <f>'Microciclos - Força'!LA272</f>
        <v/>
      </c>
      <c r="X44" s="88" t="str">
        <f>'Microciclos - Força'!LP272</f>
        <v/>
      </c>
      <c r="Y44" s="88" t="str">
        <f>'Microciclos - Força'!ME272</f>
        <v/>
      </c>
      <c r="Z44" s="88" t="str">
        <f>'Microciclos - Força'!MT272</f>
        <v/>
      </c>
      <c r="AA44" s="291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</row>
    <row r="45" spans="1:47" ht="22" customHeight="1">
      <c r="A45" s="290"/>
      <c r="B45" s="87" t="s">
        <v>154</v>
      </c>
      <c r="C45" s="392" t="str">
        <f>'Microciclos - Força'!M273</f>
        <v/>
      </c>
      <c r="D45" s="392" t="str">
        <f>'Microciclos - Força'!AB273</f>
        <v/>
      </c>
      <c r="E45" s="392" t="str">
        <f>'Microciclos - Força'!AQ273</f>
        <v/>
      </c>
      <c r="F45" s="392" t="str">
        <f>'Microciclos - Força'!BF273</f>
        <v/>
      </c>
      <c r="G45" s="392" t="str">
        <f>'Microciclos - Força'!BU273</f>
        <v/>
      </c>
      <c r="H45" s="392" t="str">
        <f>'Microciclos - Força'!CJ273</f>
        <v/>
      </c>
      <c r="I45" s="392" t="str">
        <f>'Microciclos - Força'!CY273</f>
        <v/>
      </c>
      <c r="J45" s="392" t="str">
        <f>'Microciclos - Força'!DN273</f>
        <v/>
      </c>
      <c r="K45" s="392" t="str">
        <f>'Microciclos - Força'!EC273</f>
        <v/>
      </c>
      <c r="L45" s="392" t="str">
        <f>'Microciclos - Força'!ER273</f>
        <v/>
      </c>
      <c r="M45" s="392" t="str">
        <f>'Microciclos - Força'!FG273</f>
        <v/>
      </c>
      <c r="N45" s="392" t="str">
        <f>'Microciclos - Força'!FV273</f>
        <v/>
      </c>
      <c r="O45" s="392" t="str">
        <f>'Microciclos - Força'!GK273</f>
        <v/>
      </c>
      <c r="P45" s="392" t="str">
        <f>'Microciclos - Força'!GZ273</f>
        <v/>
      </c>
      <c r="Q45" s="392" t="str">
        <f>'Microciclos - Força'!HO273</f>
        <v/>
      </c>
      <c r="R45" s="392" t="str">
        <f>'Microciclos - Força'!ID273</f>
        <v/>
      </c>
      <c r="S45" s="392" t="str">
        <f>'Microciclos - Força'!IS273</f>
        <v/>
      </c>
      <c r="T45" s="392" t="str">
        <f>'Microciclos - Força'!JH273</f>
        <v/>
      </c>
      <c r="U45" s="392" t="str">
        <f>'Microciclos - Força'!JW273</f>
        <v/>
      </c>
      <c r="V45" s="392" t="str">
        <f>'Microciclos - Força'!KL273</f>
        <v/>
      </c>
      <c r="W45" s="88" t="str">
        <f>'Microciclos - Força'!LA273</f>
        <v/>
      </c>
      <c r="X45" s="88" t="str">
        <f>'Microciclos - Força'!LP273</f>
        <v/>
      </c>
      <c r="Y45" s="88" t="str">
        <f>'Microciclos - Força'!ME273</f>
        <v/>
      </c>
      <c r="Z45" s="88" t="str">
        <f>'Microciclos - Força'!MT273</f>
        <v/>
      </c>
      <c r="AA45" s="291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</row>
    <row r="46" spans="1:47" ht="22" customHeight="1">
      <c r="A46" s="290"/>
      <c r="B46" s="87" t="s">
        <v>156</v>
      </c>
      <c r="C46" s="392" t="str">
        <f>'Microciclos - Força'!M274</f>
        <v/>
      </c>
      <c r="D46" s="392" t="str">
        <f>'Microciclos - Força'!AB274</f>
        <v/>
      </c>
      <c r="E46" s="392" t="str">
        <f>'Microciclos - Força'!AQ274</f>
        <v/>
      </c>
      <c r="F46" s="392" t="str">
        <f>'Microciclos - Força'!BF274</f>
        <v/>
      </c>
      <c r="G46" s="392" t="str">
        <f>'Microciclos - Força'!BU274</f>
        <v/>
      </c>
      <c r="H46" s="392" t="str">
        <f>'Microciclos - Força'!CJ274</f>
        <v/>
      </c>
      <c r="I46" s="392" t="str">
        <f>'Microciclos - Força'!CY274</f>
        <v/>
      </c>
      <c r="J46" s="392" t="str">
        <f>'Microciclos - Força'!DN274</f>
        <v/>
      </c>
      <c r="K46" s="392" t="str">
        <f>'Microciclos - Força'!EC274</f>
        <v/>
      </c>
      <c r="L46" s="392" t="str">
        <f>'Microciclos - Força'!ER274</f>
        <v/>
      </c>
      <c r="M46" s="392" t="str">
        <f>'Microciclos - Força'!FG274</f>
        <v/>
      </c>
      <c r="N46" s="392" t="str">
        <f>'Microciclos - Força'!FV274</f>
        <v/>
      </c>
      <c r="O46" s="392" t="str">
        <f>'Microciclos - Força'!GK274</f>
        <v/>
      </c>
      <c r="P46" s="392" t="str">
        <f>'Microciclos - Força'!GZ274</f>
        <v/>
      </c>
      <c r="Q46" s="392" t="str">
        <f>'Microciclos - Força'!HO274</f>
        <v/>
      </c>
      <c r="R46" s="392" t="str">
        <f>'Microciclos - Força'!ID274</f>
        <v/>
      </c>
      <c r="S46" s="392" t="str">
        <f>'Microciclos - Força'!IS274</f>
        <v/>
      </c>
      <c r="T46" s="392" t="str">
        <f>'Microciclos - Força'!JH274</f>
        <v/>
      </c>
      <c r="U46" s="392" t="str">
        <f>'Microciclos - Força'!JW274</f>
        <v/>
      </c>
      <c r="V46" s="392" t="str">
        <f>'Microciclos - Força'!KL274</f>
        <v/>
      </c>
      <c r="W46" s="88" t="str">
        <f>'Microciclos - Força'!LA274</f>
        <v/>
      </c>
      <c r="X46" s="88" t="str">
        <f>'Microciclos - Força'!LP274</f>
        <v/>
      </c>
      <c r="Y46" s="88" t="str">
        <f>'Microciclos - Força'!ME274</f>
        <v/>
      </c>
      <c r="Z46" s="88" t="str">
        <f>'Microciclos - Força'!MT274</f>
        <v/>
      </c>
      <c r="AA46" s="291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</row>
    <row r="47" spans="1:47" ht="22" customHeight="1">
      <c r="A47" s="290"/>
      <c r="B47" s="87" t="s">
        <v>158</v>
      </c>
      <c r="C47" s="392" t="str">
        <f>'Microciclos - Força'!M275</f>
        <v/>
      </c>
      <c r="D47" s="392" t="str">
        <f>'Microciclos - Força'!AB275</f>
        <v/>
      </c>
      <c r="E47" s="392" t="str">
        <f>'Microciclos - Força'!AQ275</f>
        <v/>
      </c>
      <c r="F47" s="392" t="str">
        <f>'Microciclos - Força'!BF275</f>
        <v/>
      </c>
      <c r="G47" s="392" t="str">
        <f>'Microciclos - Força'!BU275</f>
        <v/>
      </c>
      <c r="H47" s="392" t="str">
        <f>'Microciclos - Força'!CJ275</f>
        <v/>
      </c>
      <c r="I47" s="392" t="str">
        <f>'Microciclos - Força'!CY275</f>
        <v/>
      </c>
      <c r="J47" s="392" t="str">
        <f>'Microciclos - Força'!DN275</f>
        <v/>
      </c>
      <c r="K47" s="392" t="str">
        <f>'Microciclos - Força'!EC275</f>
        <v/>
      </c>
      <c r="L47" s="392" t="str">
        <f>'Microciclos - Força'!ER275</f>
        <v/>
      </c>
      <c r="M47" s="392" t="str">
        <f>'Microciclos - Força'!FG275</f>
        <v/>
      </c>
      <c r="N47" s="392" t="str">
        <f>'Microciclos - Força'!FV275</f>
        <v/>
      </c>
      <c r="O47" s="392" t="str">
        <f>'Microciclos - Força'!GK275</f>
        <v/>
      </c>
      <c r="P47" s="392" t="str">
        <f>'Microciclos - Força'!GZ275</f>
        <v/>
      </c>
      <c r="Q47" s="392" t="str">
        <f>'Microciclos - Força'!HO275</f>
        <v/>
      </c>
      <c r="R47" s="392" t="str">
        <f>'Microciclos - Força'!ID275</f>
        <v/>
      </c>
      <c r="S47" s="392" t="str">
        <f>'Microciclos - Força'!IS275</f>
        <v/>
      </c>
      <c r="T47" s="392" t="str">
        <f>'Microciclos - Força'!JH275</f>
        <v/>
      </c>
      <c r="U47" s="392" t="str">
        <f>'Microciclos - Força'!JW275</f>
        <v/>
      </c>
      <c r="V47" s="392" t="str">
        <f>'Microciclos - Força'!KL275</f>
        <v/>
      </c>
      <c r="W47" s="88" t="str">
        <f>'Microciclos - Força'!LA275</f>
        <v/>
      </c>
      <c r="X47" s="88" t="str">
        <f>'Microciclos - Força'!LP275</f>
        <v/>
      </c>
      <c r="Y47" s="88" t="str">
        <f>'Microciclos - Força'!ME275</f>
        <v/>
      </c>
      <c r="Z47" s="88" t="str">
        <f>'Microciclos - Força'!MT275</f>
        <v/>
      </c>
      <c r="AA47" s="291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</row>
    <row r="48" spans="1:47" ht="140" customHeight="1">
      <c r="A48" s="290"/>
      <c r="B48" s="393"/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5"/>
      <c r="X48" s="395"/>
      <c r="Y48" s="395"/>
      <c r="Z48" s="395"/>
      <c r="AA48" s="291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</row>
    <row r="49" spans="1:47" s="94" customFormat="1" ht="22" customHeight="1">
      <c r="A49" s="292"/>
      <c r="B49" s="388" t="s">
        <v>482</v>
      </c>
      <c r="C49" s="319">
        <v>1</v>
      </c>
      <c r="D49" s="319">
        <v>2</v>
      </c>
      <c r="E49" s="319">
        <v>3</v>
      </c>
      <c r="F49" s="319">
        <v>4</v>
      </c>
      <c r="G49" s="389">
        <v>5</v>
      </c>
      <c r="H49" s="389">
        <v>6</v>
      </c>
      <c r="I49" s="389">
        <v>7</v>
      </c>
      <c r="J49" s="389">
        <v>8</v>
      </c>
      <c r="K49" s="389">
        <v>9</v>
      </c>
      <c r="L49" s="389">
        <v>10</v>
      </c>
      <c r="M49" s="389">
        <v>11</v>
      </c>
      <c r="N49" s="389">
        <v>12</v>
      </c>
      <c r="O49" s="390">
        <v>13</v>
      </c>
      <c r="P49" s="390">
        <v>14</v>
      </c>
      <c r="Q49" s="390">
        <v>15</v>
      </c>
      <c r="R49" s="390">
        <v>16</v>
      </c>
      <c r="S49" s="390">
        <v>17</v>
      </c>
      <c r="T49" s="390">
        <v>18</v>
      </c>
      <c r="U49" s="390">
        <v>19</v>
      </c>
      <c r="V49" s="390">
        <v>20</v>
      </c>
      <c r="W49" s="390">
        <v>21</v>
      </c>
      <c r="X49" s="390">
        <v>22</v>
      </c>
      <c r="Y49" s="390">
        <v>23</v>
      </c>
      <c r="Z49" s="390">
        <v>24</v>
      </c>
      <c r="AA49" s="293"/>
      <c r="AB49" s="255"/>
      <c r="AC49" s="569"/>
      <c r="AD49" s="569"/>
      <c r="AE49" s="569"/>
      <c r="AF49" s="569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</row>
    <row r="50" spans="1:47" ht="20" customHeight="1">
      <c r="A50" s="290"/>
      <c r="B50" s="275" t="s">
        <v>483</v>
      </c>
      <c r="C50" s="402">
        <f>'Microciclos - Endurance (2)'!G117</f>
        <v>0</v>
      </c>
      <c r="D50" s="403">
        <f>'Microciclos - Endurance (2)'!AC117</f>
        <v>0</v>
      </c>
      <c r="E50" s="403">
        <f>'Microciclos - Endurance (2)'!AY117</f>
        <v>0</v>
      </c>
      <c r="F50" s="403">
        <f>'Microciclos - Endurance (2)'!BU117</f>
        <v>0</v>
      </c>
      <c r="G50" s="403">
        <f>'Microciclos - Endurance (2)'!CQ117</f>
        <v>0</v>
      </c>
      <c r="H50" s="403">
        <f>'Microciclos - Endurance (2)'!DM117</f>
        <v>0</v>
      </c>
      <c r="I50" s="404">
        <f>'Microciclos - Endurance (2)'!EI117</f>
        <v>0</v>
      </c>
      <c r="J50" s="403">
        <f>'Microciclos - Endurance (2)'!FE117</f>
        <v>0</v>
      </c>
      <c r="K50" s="403">
        <f>'Microciclos - Endurance (2)'!GA117</f>
        <v>0</v>
      </c>
      <c r="L50" s="404">
        <f>'Microciclos - Endurance (2)'!GW117</f>
        <v>0</v>
      </c>
      <c r="M50" s="404">
        <f>'Microciclos - Endurance (2)'!HS117</f>
        <v>0</v>
      </c>
      <c r="N50" s="404">
        <f>'Microciclos - Endurance (2)'!IO117</f>
        <v>0</v>
      </c>
      <c r="O50" s="403">
        <f>'Microciclos - Endurance (2)'!JK117</f>
        <v>0</v>
      </c>
      <c r="P50" s="401">
        <f>'Microciclos - Endurance (2)'!KG117</f>
        <v>0</v>
      </c>
      <c r="Q50" s="401">
        <f>'Microciclos - Endurance (2)'!LC117</f>
        <v>0</v>
      </c>
      <c r="R50" s="401">
        <f>'Microciclos - Endurance (2)'!LY117</f>
        <v>0</v>
      </c>
      <c r="S50" s="401">
        <f>'Microciclos - Endurance (2)'!MU117</f>
        <v>0</v>
      </c>
      <c r="T50" s="401">
        <f>'Microciclos - Endurance (2)'!NQ117</f>
        <v>0</v>
      </c>
      <c r="U50" s="401">
        <f>'Microciclos - Endurance (2)'!OM117</f>
        <v>0</v>
      </c>
      <c r="V50" s="401">
        <f>'Microciclos - Endurance (2)'!PI117</f>
        <v>0</v>
      </c>
      <c r="W50" s="401">
        <f>'Microciclos - Endurance (2)'!QE117</f>
        <v>0</v>
      </c>
      <c r="X50" s="401">
        <f>'Microciclos - Endurance (2)'!RA117</f>
        <v>0</v>
      </c>
      <c r="Y50" s="401">
        <f>'Microciclos - Endurance (2)'!RW117</f>
        <v>0</v>
      </c>
      <c r="Z50" s="401">
        <f>'Microciclos - Endurance (2)'!SS117</f>
        <v>0</v>
      </c>
      <c r="AA50" s="291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</row>
    <row r="51" spans="1:47" ht="20" customHeight="1">
      <c r="A51" s="290"/>
      <c r="B51" s="277" t="s">
        <v>524</v>
      </c>
      <c r="C51" s="557">
        <f>'Microciclos - Endurance (2)'!G118</f>
        <v>0</v>
      </c>
      <c r="D51" s="557">
        <f>'Microciclos - Endurance (2)'!AC118</f>
        <v>0</v>
      </c>
      <c r="E51" s="557">
        <f>'Microciclos - Endurance (2)'!AY118</f>
        <v>0</v>
      </c>
      <c r="F51" s="557">
        <f>'Microciclos - Endurance (2)'!BU118</f>
        <v>0</v>
      </c>
      <c r="G51" s="557">
        <f>'Microciclos - Endurance (2)'!CQ118</f>
        <v>0</v>
      </c>
      <c r="H51" s="557">
        <f>'Microciclos - Endurance (2)'!DM118</f>
        <v>0</v>
      </c>
      <c r="I51" s="557">
        <f>'Microciclos - Endurance (2)'!EI118</f>
        <v>0</v>
      </c>
      <c r="J51" s="557">
        <f>'Microciclos - Endurance (2)'!FE118</f>
        <v>0</v>
      </c>
      <c r="K51" s="557">
        <f>'Microciclos - Endurance (2)'!GA118</f>
        <v>0</v>
      </c>
      <c r="L51" s="557">
        <f>'Microciclos - Endurance (2)'!GW118</f>
        <v>0</v>
      </c>
      <c r="M51" s="557">
        <f>'Microciclos - Endurance (2)'!HS118</f>
        <v>0</v>
      </c>
      <c r="N51" s="557">
        <f>'Microciclos - Endurance (2)'!IO118</f>
        <v>0</v>
      </c>
      <c r="O51" s="557">
        <f>'Microciclos - Endurance (2)'!JK118</f>
        <v>0</v>
      </c>
      <c r="P51" s="558">
        <f>'Microciclos - Endurance (2)'!KG118</f>
        <v>0</v>
      </c>
      <c r="Q51" s="558">
        <f>'Microciclos - Endurance (2)'!LC118</f>
        <v>0</v>
      </c>
      <c r="R51" s="558">
        <f>'Microciclos - Endurance (2)'!LY118</f>
        <v>0</v>
      </c>
      <c r="S51" s="558">
        <f>'Microciclos - Endurance (2)'!MU118</f>
        <v>0</v>
      </c>
      <c r="T51" s="558">
        <f>'Microciclos - Endurance (2)'!NQ118</f>
        <v>0</v>
      </c>
      <c r="U51" s="558">
        <f>'Microciclos - Endurance (2)'!OM118</f>
        <v>0</v>
      </c>
      <c r="V51" s="558">
        <f>'Microciclos - Endurance (2)'!PI118</f>
        <v>0</v>
      </c>
      <c r="W51" s="558">
        <f>'Microciclos - Endurance (2)'!QE118</f>
        <v>0</v>
      </c>
      <c r="X51" s="558">
        <f>'Microciclos - Endurance (2)'!RA118</f>
        <v>0</v>
      </c>
      <c r="Y51" s="558">
        <f>'Microciclos - Endurance (2)'!RW118</f>
        <v>0</v>
      </c>
      <c r="Z51" s="558">
        <f>'Microciclos - Endurance (2)'!SS118</f>
        <v>0</v>
      </c>
      <c r="AA51" s="559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</row>
    <row r="52" spans="1:47" ht="110" customHeight="1">
      <c r="A52" s="290"/>
      <c r="B52" s="277"/>
      <c r="C52" s="296"/>
      <c r="D52" s="296"/>
      <c r="E52" s="296"/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95"/>
      <c r="X52" s="95"/>
      <c r="Y52" s="95"/>
      <c r="Z52" s="95"/>
      <c r="AA52" s="291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</row>
    <row r="53" spans="1:47" ht="22" customHeight="1">
      <c r="A53" s="290"/>
      <c r="B53" s="271" t="s">
        <v>188</v>
      </c>
      <c r="C53" s="272">
        <v>1</v>
      </c>
      <c r="D53" s="272">
        <v>2</v>
      </c>
      <c r="E53" s="272">
        <v>3</v>
      </c>
      <c r="F53" s="272">
        <v>4</v>
      </c>
      <c r="G53" s="273">
        <v>5</v>
      </c>
      <c r="H53" s="273">
        <v>6</v>
      </c>
      <c r="I53" s="273">
        <v>7</v>
      </c>
      <c r="J53" s="273">
        <v>8</v>
      </c>
      <c r="K53" s="273">
        <v>9</v>
      </c>
      <c r="L53" s="273">
        <v>10</v>
      </c>
      <c r="M53" s="273">
        <v>11</v>
      </c>
      <c r="N53" s="273">
        <v>12</v>
      </c>
      <c r="O53" s="274">
        <v>13</v>
      </c>
      <c r="P53" s="274">
        <v>14</v>
      </c>
      <c r="Q53" s="274">
        <v>15</v>
      </c>
      <c r="R53" s="274">
        <v>16</v>
      </c>
      <c r="S53" s="274">
        <v>17</v>
      </c>
      <c r="T53" s="274">
        <v>18</v>
      </c>
      <c r="U53" s="274">
        <v>19</v>
      </c>
      <c r="V53" s="274">
        <v>20</v>
      </c>
      <c r="W53" s="274">
        <v>21</v>
      </c>
      <c r="X53" s="274">
        <v>22</v>
      </c>
      <c r="Y53" s="274">
        <v>23</v>
      </c>
      <c r="Z53" s="274">
        <v>24</v>
      </c>
      <c r="AA53" s="291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</row>
    <row r="54" spans="1:47" ht="22" customHeight="1">
      <c r="A54" s="290"/>
      <c r="B54" s="278" t="s">
        <v>467</v>
      </c>
      <c r="C54" s="276"/>
      <c r="D54" s="276" t="s">
        <v>367</v>
      </c>
      <c r="E54" s="276" t="s">
        <v>367</v>
      </c>
      <c r="F54" s="276" t="s">
        <v>367</v>
      </c>
      <c r="G54" s="276" t="s">
        <v>367</v>
      </c>
      <c r="H54" s="276" t="s">
        <v>367</v>
      </c>
      <c r="I54" s="276" t="s">
        <v>367</v>
      </c>
      <c r="J54" s="276" t="s">
        <v>367</v>
      </c>
      <c r="K54" s="276" t="s">
        <v>367</v>
      </c>
      <c r="L54" s="276" t="s">
        <v>367</v>
      </c>
      <c r="M54" s="276" t="s">
        <v>367</v>
      </c>
      <c r="N54" s="276" t="s">
        <v>367</v>
      </c>
      <c r="O54" s="276" t="s">
        <v>367</v>
      </c>
      <c r="P54" s="276" t="s">
        <v>367</v>
      </c>
      <c r="Q54" s="276" t="s">
        <v>367</v>
      </c>
      <c r="R54" s="276" t="s">
        <v>367</v>
      </c>
      <c r="S54" s="276" t="s">
        <v>367</v>
      </c>
      <c r="T54" s="276" t="s">
        <v>367</v>
      </c>
      <c r="U54" s="276" t="s">
        <v>367</v>
      </c>
      <c r="V54" s="276" t="s">
        <v>367</v>
      </c>
      <c r="W54" s="276" t="s">
        <v>367</v>
      </c>
      <c r="X54" s="276" t="s">
        <v>367</v>
      </c>
      <c r="Y54" s="276" t="s">
        <v>367</v>
      </c>
      <c r="Z54" s="276" t="s">
        <v>367</v>
      </c>
      <c r="AA54" s="291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</row>
    <row r="55" spans="1:47" ht="134" customHeight="1">
      <c r="A55" s="290"/>
      <c r="B55" s="578"/>
      <c r="C55" s="578"/>
      <c r="D55" s="578"/>
      <c r="E55" s="578"/>
      <c r="F55" s="578"/>
      <c r="G55" s="578"/>
      <c r="H55" s="578"/>
      <c r="I55" s="578"/>
      <c r="J55" s="578"/>
      <c r="K55" s="578"/>
      <c r="L55" s="578"/>
      <c r="M55" s="578"/>
      <c r="N55" s="578"/>
      <c r="O55" s="578"/>
      <c r="P55" s="578"/>
      <c r="Q55" s="578"/>
      <c r="R55" s="578"/>
      <c r="S55" s="578"/>
      <c r="T55" s="578"/>
      <c r="U55" s="578"/>
      <c r="V55" s="578"/>
      <c r="W55" s="578"/>
      <c r="X55" s="578"/>
      <c r="Y55" s="578"/>
      <c r="Z55" s="578"/>
      <c r="AA55" s="291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</row>
    <row r="56" spans="1:47" ht="22" customHeight="1">
      <c r="A56" s="290"/>
      <c r="B56" s="271" t="s">
        <v>468</v>
      </c>
      <c r="C56" s="319">
        <v>1</v>
      </c>
      <c r="D56" s="272">
        <v>2</v>
      </c>
      <c r="E56" s="272">
        <v>3</v>
      </c>
      <c r="F56" s="272">
        <v>4</v>
      </c>
      <c r="G56" s="273">
        <v>5</v>
      </c>
      <c r="H56" s="273">
        <v>6</v>
      </c>
      <c r="I56" s="273">
        <v>7</v>
      </c>
      <c r="J56" s="273">
        <v>8</v>
      </c>
      <c r="K56" s="273">
        <v>9</v>
      </c>
      <c r="L56" s="273">
        <v>10</v>
      </c>
      <c r="M56" s="273">
        <v>11</v>
      </c>
      <c r="N56" s="273">
        <v>12</v>
      </c>
      <c r="O56" s="274">
        <v>13</v>
      </c>
      <c r="P56" s="274">
        <v>14</v>
      </c>
      <c r="Q56" s="274">
        <v>15</v>
      </c>
      <c r="R56" s="274">
        <v>16</v>
      </c>
      <c r="S56" s="274">
        <v>17</v>
      </c>
      <c r="T56" s="274">
        <v>18</v>
      </c>
      <c r="U56" s="274">
        <v>19</v>
      </c>
      <c r="V56" s="274">
        <v>20</v>
      </c>
      <c r="W56" s="274">
        <v>21</v>
      </c>
      <c r="X56" s="274">
        <v>22</v>
      </c>
      <c r="Y56" s="274">
        <v>23</v>
      </c>
      <c r="Z56" s="274">
        <v>24</v>
      </c>
      <c r="AA56" s="291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</row>
    <row r="57" spans="1:47" ht="22" customHeight="1">
      <c r="A57" s="290"/>
      <c r="B57" s="275"/>
      <c r="C57" s="279"/>
      <c r="D57" s="279"/>
      <c r="E57" s="279"/>
      <c r="F57" s="279"/>
      <c r="G57" s="279"/>
      <c r="H57" s="279"/>
      <c r="I57" s="279"/>
      <c r="J57" s="279"/>
      <c r="K57" s="279"/>
      <c r="L57" s="279"/>
      <c r="M57" s="279"/>
      <c r="N57" s="279"/>
      <c r="O57" s="279"/>
      <c r="P57" s="279"/>
      <c r="Q57" s="279"/>
      <c r="R57" s="279"/>
      <c r="S57" s="279"/>
      <c r="T57" s="279"/>
      <c r="U57" s="279"/>
      <c r="V57" s="279"/>
      <c r="W57" s="64"/>
      <c r="X57" s="64"/>
      <c r="Y57" s="64"/>
      <c r="Z57" s="64"/>
      <c r="AA57" s="291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</row>
    <row r="58" spans="1:47" ht="22" customHeight="1">
      <c r="A58" s="290"/>
      <c r="B58" s="275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79"/>
      <c r="O58" s="279"/>
      <c r="P58" s="279"/>
      <c r="Q58" s="279"/>
      <c r="R58" s="279"/>
      <c r="S58" s="279"/>
      <c r="T58" s="279"/>
      <c r="U58" s="279"/>
      <c r="V58" s="279"/>
      <c r="W58" s="64"/>
      <c r="X58" s="64"/>
      <c r="Y58" s="64"/>
      <c r="Z58" s="64"/>
      <c r="AA58" s="291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</row>
    <row r="59" spans="1:47" ht="22" customHeight="1">
      <c r="A59" s="290"/>
      <c r="C59" s="279"/>
      <c r="D59" s="279"/>
      <c r="E59" s="279"/>
      <c r="F59" s="279"/>
      <c r="G59" s="279"/>
      <c r="H59" s="279"/>
      <c r="I59" s="279"/>
      <c r="J59" s="279"/>
      <c r="K59" s="279"/>
      <c r="L59" s="279"/>
      <c r="M59" s="279"/>
      <c r="N59" s="279"/>
      <c r="O59" s="279"/>
      <c r="P59" s="279"/>
      <c r="Q59" s="279"/>
      <c r="R59" s="279"/>
      <c r="S59" s="279"/>
      <c r="T59" s="279"/>
      <c r="U59" s="279"/>
      <c r="V59" s="279"/>
      <c r="W59" s="64"/>
      <c r="X59" s="64"/>
      <c r="Y59" s="64"/>
      <c r="Z59" s="64"/>
      <c r="AA59" s="291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</row>
    <row r="60" spans="1:47" ht="22" customHeight="1">
      <c r="A60" s="290"/>
      <c r="B60" s="275"/>
      <c r="C60" s="279"/>
      <c r="D60" s="279"/>
      <c r="E60" s="279"/>
      <c r="F60" s="279"/>
      <c r="G60" s="279"/>
      <c r="H60" s="279"/>
      <c r="I60" s="279"/>
      <c r="J60" s="279"/>
      <c r="K60" s="279"/>
      <c r="L60" s="279"/>
      <c r="M60" s="279"/>
      <c r="N60" s="279"/>
      <c r="O60" s="279"/>
      <c r="P60" s="279"/>
      <c r="Q60" s="279"/>
      <c r="R60" s="279"/>
      <c r="S60" s="279"/>
      <c r="T60" s="279"/>
      <c r="U60" s="279"/>
      <c r="V60" s="279"/>
      <c r="W60" s="64"/>
      <c r="X60" s="64"/>
      <c r="Y60" s="64"/>
      <c r="Z60" s="64"/>
      <c r="AA60" s="291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</row>
    <row r="61" spans="1:47" ht="22" customHeight="1">
      <c r="A61" s="290"/>
      <c r="B61" s="275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279"/>
      <c r="T61" s="279"/>
      <c r="U61" s="279"/>
      <c r="V61" s="279"/>
      <c r="W61" s="64"/>
      <c r="X61" s="64"/>
      <c r="Y61" s="64"/>
      <c r="Z61" s="64"/>
      <c r="AA61" s="291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</row>
    <row r="62" spans="1:47" ht="22" customHeight="1">
      <c r="A62" s="290"/>
      <c r="B62" s="275"/>
      <c r="C62" s="279"/>
      <c r="D62" s="279"/>
      <c r="E62" s="279"/>
      <c r="F62" s="279"/>
      <c r="G62" s="279"/>
      <c r="H62" s="279"/>
      <c r="I62" s="279"/>
      <c r="J62" s="279"/>
      <c r="K62" s="279"/>
      <c r="L62" s="279"/>
      <c r="M62" s="279"/>
      <c r="N62" s="279"/>
      <c r="O62" s="279"/>
      <c r="P62" s="279"/>
      <c r="Q62" s="279"/>
      <c r="R62" s="279"/>
      <c r="S62" s="279"/>
      <c r="T62" s="279"/>
      <c r="U62" s="279"/>
      <c r="V62" s="279"/>
      <c r="W62" s="64"/>
      <c r="X62" s="64"/>
      <c r="Y62" s="64"/>
      <c r="Z62" s="64"/>
      <c r="AA62" s="291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</row>
    <row r="63" spans="1:47" ht="22" customHeight="1">
      <c r="A63" s="290"/>
      <c r="B63" s="275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79"/>
      <c r="T63" s="279"/>
      <c r="U63" s="279"/>
      <c r="V63" s="279"/>
      <c r="W63" s="64"/>
      <c r="X63" s="64"/>
      <c r="Y63" s="64"/>
      <c r="Z63" s="64"/>
      <c r="AA63" s="291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</row>
    <row r="64" spans="1:47" ht="22" customHeight="1">
      <c r="A64" s="290"/>
      <c r="B64" s="275"/>
      <c r="C64" s="279"/>
      <c r="D64" s="279"/>
      <c r="E64" s="279"/>
      <c r="F64" s="279"/>
      <c r="G64" s="279"/>
      <c r="H64" s="279"/>
      <c r="I64" s="279"/>
      <c r="J64" s="279"/>
      <c r="K64" s="279"/>
      <c r="L64" s="279"/>
      <c r="M64" s="279"/>
      <c r="N64" s="279"/>
      <c r="O64" s="279"/>
      <c r="P64" s="279"/>
      <c r="Q64" s="279"/>
      <c r="R64" s="279"/>
      <c r="S64" s="279"/>
      <c r="T64" s="279"/>
      <c r="U64" s="279"/>
      <c r="V64" s="279"/>
      <c r="W64" s="64"/>
      <c r="X64" s="64"/>
      <c r="Y64" s="64"/>
      <c r="Z64" s="64"/>
      <c r="AA64" s="291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</row>
    <row r="65" spans="1:47" ht="22" customHeight="1" thickBot="1">
      <c r="A65" s="297"/>
      <c r="B65" s="298"/>
      <c r="C65" s="579"/>
      <c r="D65" s="579"/>
      <c r="E65" s="579"/>
      <c r="F65" s="579"/>
      <c r="G65" s="579"/>
      <c r="H65" s="579"/>
      <c r="I65" s="579"/>
      <c r="J65" s="299"/>
      <c r="K65" s="300"/>
      <c r="L65" s="580"/>
      <c r="M65" s="580"/>
      <c r="N65" s="580"/>
      <c r="O65" s="580"/>
      <c r="P65" s="580"/>
      <c r="Q65" s="580"/>
      <c r="R65" s="580"/>
      <c r="S65" s="301"/>
      <c r="T65" s="302"/>
      <c r="U65" s="302"/>
      <c r="V65" s="302"/>
      <c r="W65" s="303"/>
      <c r="X65" s="303"/>
      <c r="Y65" s="303"/>
      <c r="Z65" s="303"/>
      <c r="AA65" s="304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</row>
    <row r="66" spans="1:47" ht="12" customHeight="1">
      <c r="B66" s="280"/>
      <c r="C66" s="581"/>
      <c r="D66" s="581"/>
      <c r="E66" s="581"/>
      <c r="F66" s="581"/>
      <c r="G66" s="581"/>
      <c r="H66" s="581"/>
      <c r="I66" s="581"/>
      <c r="J66" s="281"/>
      <c r="K66" s="282"/>
      <c r="L66" s="582"/>
      <c r="M66" s="582"/>
      <c r="N66" s="582"/>
      <c r="O66" s="582"/>
      <c r="P66" s="582"/>
      <c r="Q66" s="582"/>
      <c r="R66" s="582"/>
      <c r="S66" s="283"/>
      <c r="T66" s="283"/>
      <c r="U66" s="283"/>
      <c r="V66" s="283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</row>
    <row r="67" spans="1:47">
      <c r="B67" s="575"/>
      <c r="C67" s="283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</row>
    <row r="68" spans="1:47">
      <c r="B68" s="575"/>
      <c r="C68" s="283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</row>
    <row r="69" spans="1:47">
      <c r="B69" s="575"/>
      <c r="C69" s="283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</row>
    <row r="70" spans="1:47">
      <c r="B70" s="575"/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83"/>
      <c r="S70" s="283"/>
      <c r="T70" s="283"/>
      <c r="U70" s="283"/>
      <c r="V70" s="283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</row>
    <row r="71" spans="1:47">
      <c r="B71" s="284"/>
      <c r="C71" s="283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</row>
    <row r="72" spans="1:47">
      <c r="B72" s="576"/>
      <c r="C72" s="283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</row>
    <row r="73" spans="1:47">
      <c r="B73" s="576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</row>
    <row r="74" spans="1:47">
      <c r="B74" s="576"/>
      <c r="C74" s="283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</row>
    <row r="75" spans="1:47">
      <c r="B75" s="576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</row>
    <row r="76" spans="1:47">
      <c r="B76" s="285"/>
      <c r="C76" s="285"/>
      <c r="D76" s="285"/>
      <c r="E76" s="285"/>
      <c r="F76" s="28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</row>
    <row r="77" spans="1:47">
      <c r="B77" s="285"/>
      <c r="C77" s="285"/>
      <c r="D77" s="285"/>
      <c r="E77" s="285"/>
      <c r="F77" s="28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</row>
    <row r="78" spans="1:47">
      <c r="B78" s="285"/>
      <c r="C78" s="285"/>
      <c r="D78" s="285"/>
      <c r="E78" s="285"/>
      <c r="F78" s="28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</row>
    <row r="79" spans="1:47">
      <c r="B79" s="285"/>
      <c r="C79" s="285"/>
      <c r="D79" s="285"/>
      <c r="E79" s="285"/>
      <c r="F79" s="28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</row>
    <row r="80" spans="1:47">
      <c r="B80" s="285"/>
      <c r="C80" s="285"/>
      <c r="D80" s="285"/>
      <c r="E80" s="285"/>
      <c r="F80" s="28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</row>
    <row r="81" spans="2:47">
      <c r="B81" s="285"/>
      <c r="C81" s="285"/>
      <c r="D81" s="285"/>
      <c r="E81" s="285"/>
      <c r="F81" s="28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</row>
    <row r="82" spans="2:47">
      <c r="B82" s="285"/>
      <c r="C82" s="285"/>
      <c r="D82" s="285"/>
      <c r="E82" s="285"/>
      <c r="F82" s="28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</row>
    <row r="83" spans="2:47">
      <c r="B83" s="285"/>
      <c r="C83" s="285"/>
      <c r="D83" s="285"/>
      <c r="E83" s="285"/>
      <c r="F83" s="28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</row>
    <row r="84" spans="2:47">
      <c r="B84" s="285"/>
      <c r="C84" s="285"/>
      <c r="D84" s="285"/>
      <c r="E84" s="285"/>
      <c r="F84" s="28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</row>
    <row r="85" spans="2:47">
      <c r="B85" s="285"/>
      <c r="C85" s="285"/>
      <c r="D85" s="285"/>
      <c r="E85" s="285"/>
      <c r="F85" s="28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</row>
    <row r="86" spans="2:47">
      <c r="B86" s="285"/>
      <c r="C86" s="285"/>
      <c r="D86" s="285"/>
      <c r="E86" s="285"/>
      <c r="F86" s="28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</row>
    <row r="87" spans="2:47">
      <c r="B87" s="285"/>
      <c r="C87" s="285"/>
      <c r="D87" s="285"/>
      <c r="E87" s="285"/>
      <c r="F87" s="28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</row>
    <row r="88" spans="2:47">
      <c r="B88" s="285"/>
      <c r="C88" s="285"/>
      <c r="D88" s="285"/>
      <c r="E88" s="285"/>
      <c r="F88" s="28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</row>
    <row r="89" spans="2:47">
      <c r="B89" s="285"/>
      <c r="C89" s="285"/>
      <c r="D89" s="285"/>
      <c r="E89" s="285"/>
      <c r="F89" s="28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</row>
    <row r="90" spans="2:47">
      <c r="B90" s="285"/>
      <c r="C90" s="285"/>
      <c r="D90" s="285"/>
      <c r="E90" s="285"/>
      <c r="F90" s="28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</row>
    <row r="91" spans="2:47">
      <c r="B91" s="285"/>
      <c r="C91" s="285"/>
      <c r="D91" s="285"/>
      <c r="E91" s="285"/>
      <c r="F91" s="28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</row>
    <row r="92" spans="2:47">
      <c r="B92" s="285"/>
      <c r="C92" s="285"/>
      <c r="D92" s="285"/>
      <c r="E92" s="285"/>
      <c r="F92" s="28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</row>
    <row r="93" spans="2:47">
      <c r="B93" s="285"/>
      <c r="C93" s="285"/>
      <c r="D93" s="285"/>
      <c r="E93" s="285"/>
      <c r="F93" s="28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</row>
    <row r="94" spans="2:47">
      <c r="B94" s="285"/>
      <c r="C94" s="285"/>
      <c r="D94" s="285"/>
      <c r="E94" s="285"/>
      <c r="F94" s="28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</row>
    <row r="95" spans="2:47">
      <c r="B95" s="285"/>
      <c r="C95" s="285"/>
      <c r="D95" s="285"/>
      <c r="E95" s="285"/>
      <c r="F95" s="28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</row>
    <row r="96" spans="2:47">
      <c r="B96" s="285"/>
      <c r="C96" s="285"/>
      <c r="D96" s="285"/>
      <c r="E96" s="285"/>
      <c r="F96" s="28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</row>
    <row r="97" spans="2:47">
      <c r="B97" s="285"/>
      <c r="C97" s="285"/>
      <c r="D97" s="285"/>
      <c r="E97" s="285"/>
      <c r="F97" s="28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</row>
    <row r="98" spans="2:47">
      <c r="B98" s="285"/>
      <c r="C98" s="285"/>
      <c r="D98" s="285"/>
      <c r="E98" s="285"/>
      <c r="F98" s="28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</row>
    <row r="99" spans="2:47">
      <c r="B99" s="285"/>
      <c r="C99" s="285"/>
      <c r="D99" s="285"/>
      <c r="E99" s="285"/>
      <c r="F99" s="28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</row>
    <row r="100" spans="2:47">
      <c r="B100" s="285"/>
      <c r="C100" s="285"/>
      <c r="D100" s="285"/>
      <c r="E100" s="285"/>
      <c r="F100" s="28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</row>
    <row r="101" spans="2:47">
      <c r="B101" s="285"/>
      <c r="C101" s="285"/>
      <c r="D101" s="285"/>
      <c r="E101" s="285"/>
      <c r="F101" s="28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</row>
    <row r="102" spans="2:47">
      <c r="B102" s="285"/>
      <c r="C102" s="285"/>
      <c r="D102" s="285"/>
      <c r="E102" s="285"/>
      <c r="F102" s="28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</row>
    <row r="103" spans="2:47">
      <c r="B103" s="285"/>
      <c r="C103" s="285"/>
      <c r="D103" s="285"/>
      <c r="E103" s="285"/>
      <c r="F103" s="28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</row>
    <row r="104" spans="2:47">
      <c r="B104" s="285"/>
      <c r="C104" s="285"/>
      <c r="D104" s="285"/>
      <c r="E104" s="285"/>
      <c r="F104" s="28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</row>
    <row r="105" spans="2:47">
      <c r="B105" s="285"/>
      <c r="C105" s="285"/>
      <c r="D105" s="285"/>
      <c r="E105" s="285"/>
      <c r="F105" s="28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</row>
    <row r="106" spans="2:47">
      <c r="B106" s="285"/>
      <c r="C106" s="285"/>
      <c r="D106" s="285"/>
      <c r="E106" s="285"/>
      <c r="F106" s="28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</row>
    <row r="107" spans="2:47">
      <c r="B107" s="285"/>
      <c r="C107" s="285"/>
      <c r="D107" s="285"/>
      <c r="E107" s="285"/>
      <c r="F107" s="28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</row>
    <row r="108" spans="2:47">
      <c r="B108" s="285"/>
      <c r="C108" s="285"/>
      <c r="D108" s="285"/>
      <c r="E108" s="285"/>
      <c r="F108" s="28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</row>
    <row r="109" spans="2:47">
      <c r="B109" s="285"/>
      <c r="C109" s="285"/>
      <c r="D109" s="285"/>
      <c r="E109" s="285"/>
      <c r="F109" s="28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</row>
    <row r="110" spans="2:47">
      <c r="B110" s="285"/>
      <c r="C110" s="285"/>
      <c r="D110" s="285"/>
      <c r="E110" s="285"/>
      <c r="F110" s="28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</row>
    <row r="111" spans="2:47">
      <c r="B111" s="285"/>
      <c r="C111" s="285"/>
      <c r="D111" s="285"/>
      <c r="E111" s="285"/>
      <c r="F111" s="28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</row>
    <row r="112" spans="2:47">
      <c r="B112" s="285"/>
      <c r="C112" s="285"/>
      <c r="D112" s="285"/>
      <c r="E112" s="285"/>
      <c r="F112" s="28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</row>
    <row r="113" spans="2:47">
      <c r="B113" s="285"/>
      <c r="C113" s="285"/>
      <c r="D113" s="285"/>
      <c r="E113" s="285"/>
      <c r="F113" s="28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</row>
    <row r="114" spans="2:47">
      <c r="B114" s="285"/>
      <c r="C114" s="285"/>
      <c r="D114" s="285"/>
      <c r="E114" s="285"/>
      <c r="F114" s="28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</row>
    <row r="115" spans="2:47">
      <c r="B115" s="285"/>
      <c r="C115" s="285"/>
      <c r="D115" s="285"/>
      <c r="E115" s="285"/>
      <c r="F115" s="28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</row>
    <row r="116" spans="2:47">
      <c r="B116" s="285"/>
      <c r="C116" s="285"/>
      <c r="D116" s="285"/>
      <c r="E116" s="285"/>
      <c r="F116" s="28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</row>
    <row r="117" spans="2:47">
      <c r="B117" s="285"/>
      <c r="C117" s="285"/>
      <c r="D117" s="285"/>
      <c r="E117" s="285"/>
      <c r="F117" s="28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</row>
    <row r="118" spans="2:47">
      <c r="B118" s="285"/>
      <c r="C118" s="285"/>
      <c r="D118" s="285"/>
      <c r="E118" s="285"/>
      <c r="F118" s="28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</row>
    <row r="119" spans="2:47">
      <c r="B119" s="285"/>
      <c r="C119" s="285"/>
      <c r="D119" s="285"/>
      <c r="E119" s="285"/>
      <c r="F119" s="28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</row>
    <row r="120" spans="2:47">
      <c r="B120" s="285"/>
      <c r="C120" s="285"/>
      <c r="D120" s="285"/>
      <c r="E120" s="285"/>
      <c r="F120" s="28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</row>
    <row r="121" spans="2:47">
      <c r="B121" s="285"/>
      <c r="C121" s="285"/>
      <c r="D121" s="285"/>
      <c r="E121" s="285"/>
      <c r="F121" s="28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</row>
    <row r="122" spans="2:47">
      <c r="B122" s="285"/>
      <c r="C122" s="285"/>
      <c r="D122" s="285"/>
      <c r="E122" s="285"/>
      <c r="F122" s="28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</row>
    <row r="123" spans="2:47">
      <c r="B123" s="285"/>
      <c r="C123" s="285"/>
      <c r="D123" s="285"/>
      <c r="E123" s="285"/>
      <c r="F123" s="28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</row>
    <row r="124" spans="2:47">
      <c r="B124" s="285"/>
      <c r="C124" s="285"/>
      <c r="D124" s="285"/>
      <c r="E124" s="285"/>
      <c r="F124" s="28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</row>
  </sheetData>
  <mergeCells count="40">
    <mergeCell ref="B67:B70"/>
    <mergeCell ref="B72:B75"/>
    <mergeCell ref="C42:V42"/>
    <mergeCell ref="B55:Z55"/>
    <mergeCell ref="C65:I65"/>
    <mergeCell ref="L65:R65"/>
    <mergeCell ref="C66:I66"/>
    <mergeCell ref="L66:R66"/>
    <mergeCell ref="S18:V18"/>
    <mergeCell ref="W18:Z18"/>
    <mergeCell ref="M22:N22"/>
    <mergeCell ref="C18:F18"/>
    <mergeCell ref="G18:J18"/>
    <mergeCell ref="K18:N18"/>
    <mergeCell ref="O18:R18"/>
    <mergeCell ref="C22:D22"/>
    <mergeCell ref="E22:F22"/>
    <mergeCell ref="G22:H22"/>
    <mergeCell ref="I22:J22"/>
    <mergeCell ref="K22:L22"/>
    <mergeCell ref="O22:P22"/>
    <mergeCell ref="Q22:R22"/>
    <mergeCell ref="S22:T22"/>
    <mergeCell ref="U22:V22"/>
    <mergeCell ref="C20:R20"/>
    <mergeCell ref="AC49:AF49"/>
    <mergeCell ref="C21:F21"/>
    <mergeCell ref="G21:J21"/>
    <mergeCell ref="K21:N21"/>
    <mergeCell ref="O21:R21"/>
    <mergeCell ref="S21:V21"/>
    <mergeCell ref="W21:Z21"/>
    <mergeCell ref="AC41:AF41"/>
    <mergeCell ref="W22:X22"/>
    <mergeCell ref="Y22:Z22"/>
    <mergeCell ref="C27:Z27"/>
    <mergeCell ref="AC34:AF34"/>
    <mergeCell ref="AC37:AF37"/>
    <mergeCell ref="AC39:AF39"/>
    <mergeCell ref="AC40:AF40"/>
  </mergeCells>
  <phoneticPr fontId="66" type="noConversion"/>
  <conditionalFormatting sqref="C23:Z23">
    <cfRule type="cellIs" dxfId="21929" priority="1" operator="between">
      <formula>85</formula>
      <formula>100</formula>
    </cfRule>
    <cfRule type="cellIs" dxfId="21928" priority="2" operator="between">
      <formula>60</formula>
      <formula>80</formula>
    </cfRule>
    <cfRule type="cellIs" dxfId="21927" priority="3" operator="between">
      <formula>40</formula>
      <formula>55</formula>
    </cfRule>
    <cfRule type="cellIs" dxfId="21926" priority="4" operator="between">
      <formula>20</formula>
      <formula>35</formula>
    </cfRule>
  </conditionalFormatting>
  <pageMargins left="0.25" right="0.25" top="0.75" bottom="0.75" header="0.3" footer="0.3"/>
  <pageSetup paperSize="9" orientation="landscape" horizontalDpi="300" verticalDpi="300"/>
  <headerFooter alignWithMargins="0"/>
  <ignoredErrors>
    <ignoredError sqref="C40:N40 D41:J41 K41:N41 C50:C51 D50:D51 E50:E51 F50:F51 G50:G51 O50:O51 H50:N51" unlockedFormula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664755-CECA-7947-A6FB-3F2EB8D0E3FA}">
          <x14:formula1>
            <xm:f>Brutos!$B$4:$B$21</xm:f>
          </x14:formula1>
          <xm:sqref>C22:D22 G22:H22 K22:L22 O22:P22 S22:T22 W22:X22 C23:Z23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60FE2-719E-2E47-83AE-003D8822095C}">
  <dimension ref="B1:TH123"/>
  <sheetViews>
    <sheetView showGridLines="0" topLeftCell="SB89" zoomScaleNormal="100" workbookViewId="0">
      <selection activeCell="G124" sqref="G124"/>
    </sheetView>
  </sheetViews>
  <sheetFormatPr baseColWidth="10" defaultRowHeight="16" outlineLevelCol="1"/>
  <cols>
    <col min="1" max="1" width="11" style="397" customWidth="1"/>
    <col min="2" max="2" width="13" style="397" customWidth="1"/>
    <col min="3" max="3" width="2.83203125" style="397" customWidth="1" outlineLevel="1"/>
    <col min="4" max="5" width="11" style="397" customWidth="1" outlineLevel="1"/>
    <col min="6" max="6" width="19.6640625" style="397" customWidth="1" outlineLevel="1"/>
    <col min="7" max="7" width="30.1640625" style="397" customWidth="1" outlineLevel="1"/>
    <col min="8" max="8" width="24.6640625" style="397" customWidth="1" outlineLevel="1"/>
    <col min="9" max="9" width="28.5" style="397" customWidth="1" outlineLevel="1"/>
    <col min="10" max="10" width="20.83203125" style="397" customWidth="1" outlineLevel="1"/>
    <col min="11" max="11" width="17.1640625" style="397" customWidth="1" outlineLevel="1"/>
    <col min="12" max="12" width="20.83203125" style="397" customWidth="1" outlineLevel="1"/>
    <col min="13" max="13" width="8.83203125" style="397" customWidth="1" outlineLevel="1"/>
    <col min="14" max="14" width="10.83203125" style="397" customWidth="1" outlineLevel="1"/>
    <col min="15" max="15" width="8.83203125" style="397" customWidth="1" outlineLevel="1"/>
    <col min="16" max="17" width="15.83203125" style="397" customWidth="1" outlineLevel="1"/>
    <col min="18" max="18" width="24.83203125" style="397" customWidth="1" outlineLevel="1"/>
    <col min="19" max="19" width="10.83203125" style="397" customWidth="1" outlineLevel="1"/>
    <col min="20" max="20" width="8.83203125" style="397" customWidth="1" outlineLevel="1"/>
    <col min="21" max="21" width="15.83203125" style="397" customWidth="1" outlineLevel="1"/>
    <col min="22" max="22" width="8.6640625" style="397" customWidth="1" outlineLevel="1"/>
    <col min="23" max="23" width="10.83203125" style="397"/>
    <col min="24" max="24" width="12.83203125" style="397" customWidth="1"/>
    <col min="25" max="25" width="3.1640625" style="397" customWidth="1" outlineLevel="1"/>
    <col min="26" max="26" width="10.83203125" style="397" customWidth="1" outlineLevel="1"/>
    <col min="27" max="27" width="10" style="397" customWidth="1" outlineLevel="1"/>
    <col min="28" max="28" width="19.83203125" style="397" customWidth="1" outlineLevel="1"/>
    <col min="29" max="29" width="30.1640625" style="397" customWidth="1" outlineLevel="1"/>
    <col min="30" max="30" width="25.5" style="397" customWidth="1" outlineLevel="1"/>
    <col min="31" max="31" width="28.5" style="397" customWidth="1" outlineLevel="1"/>
    <col min="32" max="32" width="20.83203125" style="397" customWidth="1" outlineLevel="1"/>
    <col min="33" max="33" width="12.5" style="397" customWidth="1" outlineLevel="1"/>
    <col min="34" max="34" width="20.6640625" style="397" customWidth="1" outlineLevel="1"/>
    <col min="35" max="35" width="15.83203125" style="397" customWidth="1" outlineLevel="1"/>
    <col min="36" max="36" width="10.83203125" style="397" customWidth="1" outlineLevel="1"/>
    <col min="37" max="37" width="12.6640625" style="397" customWidth="1" outlineLevel="1"/>
    <col min="38" max="39" width="15.83203125" style="397" customWidth="1" outlineLevel="1"/>
    <col min="40" max="40" width="22.83203125" style="397" customWidth="1" outlineLevel="1"/>
    <col min="41" max="42" width="10.83203125" style="397" customWidth="1" outlineLevel="1"/>
    <col min="43" max="43" width="25.83203125" style="397" customWidth="1" outlineLevel="1"/>
    <col min="44" max="44" width="10.33203125" style="397" customWidth="1" outlineLevel="1"/>
    <col min="45" max="45" width="10.83203125" style="397"/>
    <col min="46" max="46" width="12.83203125" style="397" customWidth="1"/>
    <col min="47" max="47" width="2.83203125" style="397" customWidth="1"/>
    <col min="48" max="48" width="10.83203125" style="397" customWidth="1" outlineLevel="1"/>
    <col min="49" max="49" width="10" style="397" customWidth="1" outlineLevel="1"/>
    <col min="50" max="50" width="19.5" style="397" customWidth="1" outlineLevel="1"/>
    <col min="51" max="51" width="30.1640625" style="397" customWidth="1" outlineLevel="1"/>
    <col min="52" max="52" width="25.5" style="397" customWidth="1" outlineLevel="1"/>
    <col min="53" max="53" width="28.5" style="397" customWidth="1" outlineLevel="1"/>
    <col min="54" max="54" width="20.83203125" style="397" customWidth="1" outlineLevel="1"/>
    <col min="55" max="55" width="13.6640625" style="397" customWidth="1" outlineLevel="1"/>
    <col min="56" max="56" width="20.1640625" style="397" customWidth="1" outlineLevel="1"/>
    <col min="57" max="57" width="15.83203125" style="397" customWidth="1" outlineLevel="1"/>
    <col min="58" max="58" width="10.83203125" style="397" customWidth="1" outlineLevel="1"/>
    <col min="59" max="59" width="12.6640625" style="397" customWidth="1" outlineLevel="1"/>
    <col min="60" max="61" width="15.83203125" style="397" customWidth="1" outlineLevel="1"/>
    <col min="62" max="62" width="22.83203125" style="397" customWidth="1" outlineLevel="1"/>
    <col min="63" max="64" width="10.83203125" style="397" customWidth="1" outlineLevel="1"/>
    <col min="65" max="65" width="25.83203125" style="397" customWidth="1" outlineLevel="1"/>
    <col min="66" max="66" width="23.1640625" style="397" customWidth="1" outlineLevel="1"/>
    <col min="67" max="67" width="10.83203125" style="397"/>
    <col min="68" max="68" width="12.83203125" style="397" customWidth="1"/>
    <col min="69" max="69" width="2.83203125" style="397" customWidth="1"/>
    <col min="70" max="70" width="10.83203125" style="397" customWidth="1" outlineLevel="1"/>
    <col min="71" max="71" width="10" style="397" customWidth="1" outlineLevel="1"/>
    <col min="72" max="72" width="19.5" style="397" customWidth="1" outlineLevel="1"/>
    <col min="73" max="73" width="30.1640625" style="397" customWidth="1" outlineLevel="1"/>
    <col min="74" max="74" width="25.5" style="397" customWidth="1" outlineLevel="1"/>
    <col min="75" max="75" width="28.5" style="397" customWidth="1" outlineLevel="1"/>
    <col min="76" max="76" width="20.83203125" style="397" customWidth="1" outlineLevel="1"/>
    <col min="77" max="77" width="13.83203125" style="397" customWidth="1" outlineLevel="1"/>
    <col min="78" max="78" width="20.6640625" style="397" customWidth="1" outlineLevel="1"/>
    <col min="79" max="79" width="15.83203125" style="397" customWidth="1" outlineLevel="1"/>
    <col min="80" max="80" width="10.83203125" style="397" customWidth="1" outlineLevel="1"/>
    <col min="81" max="81" width="13" style="397" customWidth="1" outlineLevel="1"/>
    <col min="82" max="83" width="15.83203125" style="397" customWidth="1" outlineLevel="1"/>
    <col min="84" max="84" width="22.83203125" style="397" customWidth="1" outlineLevel="1"/>
    <col min="85" max="86" width="10.83203125" style="397" customWidth="1" outlineLevel="1"/>
    <col min="87" max="87" width="25.83203125" style="397" customWidth="1" outlineLevel="1"/>
    <col min="88" max="88" width="23.1640625" style="397" customWidth="1" outlineLevel="1"/>
    <col min="89" max="89" width="10.83203125" style="397"/>
    <col min="90" max="90" width="12.6640625" style="397" customWidth="1"/>
    <col min="91" max="91" width="2.83203125" style="397" customWidth="1"/>
    <col min="92" max="93" width="10.83203125" style="397" customWidth="1" outlineLevel="1"/>
    <col min="94" max="94" width="19.5" style="397" customWidth="1" outlineLevel="1"/>
    <col min="95" max="95" width="29.1640625" style="397" bestFit="1" customWidth="1" outlineLevel="1"/>
    <col min="96" max="96" width="25.5" style="397" customWidth="1" outlineLevel="1"/>
    <col min="97" max="97" width="28.5" style="397" customWidth="1" outlineLevel="1"/>
    <col min="98" max="98" width="20.83203125" style="397" customWidth="1" outlineLevel="1"/>
    <col min="99" max="99" width="12.5" style="397" customWidth="1" outlineLevel="1"/>
    <col min="100" max="100" width="20.6640625" style="397" customWidth="1" outlineLevel="1"/>
    <col min="101" max="101" width="15.83203125" style="397" customWidth="1" outlineLevel="1"/>
    <col min="102" max="102" width="10.83203125" style="397" customWidth="1" outlineLevel="1"/>
    <col min="103" max="103" width="12.6640625" style="397" customWidth="1" outlineLevel="1"/>
    <col min="104" max="105" width="15.83203125" style="397" customWidth="1" outlineLevel="1"/>
    <col min="106" max="106" width="22.83203125" style="397" customWidth="1" outlineLevel="1"/>
    <col min="107" max="108" width="10.83203125" style="397" customWidth="1" outlineLevel="1"/>
    <col min="109" max="109" width="25.83203125" style="397" customWidth="1" outlineLevel="1"/>
    <col min="110" max="110" width="23.1640625" style="397" customWidth="1" outlineLevel="1"/>
    <col min="111" max="111" width="10.83203125" style="397"/>
    <col min="112" max="112" width="14" style="397" bestFit="1" customWidth="1"/>
    <col min="113" max="113" width="2.83203125" style="397" customWidth="1"/>
    <col min="114" max="115" width="10.83203125" style="397" customWidth="1" outlineLevel="1"/>
    <col min="116" max="116" width="19.5" style="397" customWidth="1" outlineLevel="1"/>
    <col min="117" max="117" width="30.1640625" style="397" customWidth="1" outlineLevel="1"/>
    <col min="118" max="118" width="25.5" style="397" customWidth="1" outlineLevel="1"/>
    <col min="119" max="119" width="28.5" style="397" customWidth="1" outlineLevel="1"/>
    <col min="120" max="120" width="20.83203125" style="397" customWidth="1" outlineLevel="1"/>
    <col min="121" max="121" width="13.6640625" style="397" customWidth="1" outlineLevel="1"/>
    <col min="122" max="122" width="20.6640625" style="397" customWidth="1" outlineLevel="1"/>
    <col min="123" max="123" width="15.83203125" style="397" customWidth="1" outlineLevel="1"/>
    <col min="124" max="124" width="10.83203125" style="397" customWidth="1" outlineLevel="1"/>
    <col min="125" max="125" width="12.6640625" style="397" customWidth="1" outlineLevel="1"/>
    <col min="126" max="127" width="15.83203125" style="397" customWidth="1" outlineLevel="1"/>
    <col min="128" max="128" width="22.83203125" style="397" customWidth="1" outlineLevel="1"/>
    <col min="129" max="130" width="10.83203125" style="397" customWidth="1" outlineLevel="1"/>
    <col min="131" max="131" width="25.83203125" style="397" customWidth="1" outlineLevel="1"/>
    <col min="132" max="132" width="23.1640625" style="397" customWidth="1" outlineLevel="1"/>
    <col min="133" max="133" width="10.83203125" style="397"/>
    <col min="134" max="134" width="14" style="397" bestFit="1" customWidth="1"/>
    <col min="135" max="135" width="2.83203125" style="397" customWidth="1"/>
    <col min="136" max="137" width="10.83203125" style="397" customWidth="1" outlineLevel="1"/>
    <col min="138" max="138" width="19.5" style="397" customWidth="1" outlineLevel="1"/>
    <col min="139" max="139" width="24.33203125" style="397" customWidth="1" outlineLevel="1"/>
    <col min="140" max="140" width="25.5" style="397" customWidth="1" outlineLevel="1"/>
    <col min="141" max="141" width="28.5" style="397" customWidth="1" outlineLevel="1"/>
    <col min="142" max="142" width="20.83203125" style="397" customWidth="1" outlineLevel="1"/>
    <col min="143" max="143" width="14.1640625" style="397" customWidth="1" outlineLevel="1"/>
    <col min="144" max="144" width="20.6640625" style="397" customWidth="1" outlineLevel="1"/>
    <col min="145" max="145" width="15.83203125" style="397" customWidth="1" outlineLevel="1"/>
    <col min="146" max="146" width="10.83203125" style="397" customWidth="1" outlineLevel="1"/>
    <col min="147" max="147" width="12.6640625" style="397" customWidth="1" outlineLevel="1"/>
    <col min="148" max="149" width="15.83203125" style="397" customWidth="1" outlineLevel="1"/>
    <col min="150" max="150" width="22.83203125" style="397" customWidth="1" outlineLevel="1"/>
    <col min="151" max="152" width="10.83203125" style="397" customWidth="1" outlineLevel="1"/>
    <col min="153" max="153" width="25.83203125" style="397" customWidth="1" outlineLevel="1"/>
    <col min="154" max="154" width="23.1640625" style="397" customWidth="1" outlineLevel="1"/>
    <col min="155" max="155" width="10.83203125" style="397"/>
    <col min="156" max="156" width="12.6640625" style="397" customWidth="1"/>
    <col min="157" max="157" width="2.83203125" style="397" customWidth="1"/>
    <col min="158" max="159" width="10.83203125" style="397" customWidth="1" outlineLevel="1"/>
    <col min="160" max="160" width="19.5" style="397" customWidth="1" outlineLevel="1"/>
    <col min="161" max="161" width="24.33203125" style="397" customWidth="1" outlineLevel="1"/>
    <col min="162" max="162" width="25.5" style="397" customWidth="1" outlineLevel="1"/>
    <col min="163" max="163" width="28.5" style="397" customWidth="1" outlineLevel="1"/>
    <col min="164" max="164" width="20.83203125" style="397" customWidth="1" outlineLevel="1"/>
    <col min="165" max="165" width="14.1640625" style="397" customWidth="1" outlineLevel="1"/>
    <col min="166" max="166" width="20.6640625" style="397" customWidth="1" outlineLevel="1"/>
    <col min="167" max="167" width="15.83203125" style="397" customWidth="1" outlineLevel="1"/>
    <col min="168" max="168" width="9.33203125" style="397" customWidth="1" outlineLevel="1"/>
    <col min="169" max="169" width="12.6640625" style="397" customWidth="1" outlineLevel="1"/>
    <col min="170" max="171" width="15.83203125" style="397" customWidth="1" outlineLevel="1"/>
    <col min="172" max="172" width="22.83203125" style="397" customWidth="1" outlineLevel="1"/>
    <col min="173" max="174" width="10.83203125" style="397" customWidth="1" outlineLevel="1"/>
    <col min="175" max="175" width="25.83203125" style="397" customWidth="1" outlineLevel="1"/>
    <col min="176" max="176" width="23.1640625" style="397" customWidth="1" outlineLevel="1"/>
    <col min="177" max="177" width="10.83203125" style="397"/>
    <col min="178" max="178" width="13.1640625" style="397" bestFit="1" customWidth="1"/>
    <col min="179" max="179" width="2.83203125" style="397" customWidth="1"/>
    <col min="180" max="180" width="10.83203125" style="397" customWidth="1" outlineLevel="1"/>
    <col min="181" max="181" width="10" style="397" customWidth="1" outlineLevel="1"/>
    <col min="182" max="182" width="20.1640625" style="397" customWidth="1" outlineLevel="1"/>
    <col min="183" max="183" width="30.33203125" style="397" customWidth="1" outlineLevel="1"/>
    <col min="184" max="184" width="26" style="397" customWidth="1" outlineLevel="1"/>
    <col min="185" max="185" width="29.1640625" style="397" customWidth="1" outlineLevel="1"/>
    <col min="186" max="186" width="20.83203125" style="397" customWidth="1" outlineLevel="1"/>
    <col min="187" max="187" width="14.1640625" style="397" customWidth="1" outlineLevel="1"/>
    <col min="188" max="188" width="20.6640625" style="397" customWidth="1" outlineLevel="1"/>
    <col min="189" max="189" width="15.83203125" style="397" customWidth="1" outlineLevel="1"/>
    <col min="190" max="190" width="10.83203125" style="397" customWidth="1" outlineLevel="1"/>
    <col min="191" max="191" width="12.6640625" style="397" customWidth="1" outlineLevel="1"/>
    <col min="192" max="193" width="15.83203125" style="397" customWidth="1" outlineLevel="1"/>
    <col min="194" max="194" width="22.83203125" style="397" customWidth="1" outlineLevel="1"/>
    <col min="195" max="195" width="9.33203125" style="397" customWidth="1" outlineLevel="1"/>
    <col min="196" max="196" width="9.5" style="397" customWidth="1" outlineLevel="1"/>
    <col min="197" max="197" width="25.83203125" style="397" customWidth="1" outlineLevel="1"/>
    <col min="198" max="198" width="23.1640625" style="397" customWidth="1" outlineLevel="1"/>
    <col min="199" max="199" width="10.83203125" style="397"/>
    <col min="200" max="200" width="13.83203125" style="397" customWidth="1"/>
    <col min="201" max="201" width="2.83203125" style="397" customWidth="1"/>
    <col min="202" max="203" width="10.83203125" style="397" customWidth="1" outlineLevel="1"/>
    <col min="204" max="204" width="20.1640625" style="397" customWidth="1" outlineLevel="1"/>
    <col min="205" max="205" width="30.33203125" style="397" customWidth="1" outlineLevel="1"/>
    <col min="206" max="206" width="26" style="397" customWidth="1" outlineLevel="1"/>
    <col min="207" max="207" width="29.1640625" style="397" customWidth="1" outlineLevel="1"/>
    <col min="208" max="208" width="20.83203125" style="397" customWidth="1" outlineLevel="1"/>
    <col min="209" max="209" width="14.1640625" style="397" customWidth="1" outlineLevel="1"/>
    <col min="210" max="210" width="20.6640625" style="397" customWidth="1" outlineLevel="1"/>
    <col min="211" max="211" width="15.83203125" style="397" customWidth="1" outlineLevel="1"/>
    <col min="212" max="212" width="10.83203125" style="397" customWidth="1" outlineLevel="1"/>
    <col min="213" max="213" width="12.6640625" style="397" customWidth="1" outlineLevel="1"/>
    <col min="214" max="215" width="15.83203125" style="397" customWidth="1" outlineLevel="1"/>
    <col min="216" max="216" width="22.83203125" style="397" customWidth="1" outlineLevel="1"/>
    <col min="217" max="218" width="10.83203125" style="397" customWidth="1" outlineLevel="1"/>
    <col min="219" max="219" width="25.83203125" style="397" customWidth="1" outlineLevel="1"/>
    <col min="220" max="220" width="23.1640625" style="397" customWidth="1" outlineLevel="1"/>
    <col min="221" max="221" width="10.83203125" style="397"/>
    <col min="222" max="222" width="13.83203125" style="397" customWidth="1"/>
    <col min="223" max="223" width="2.83203125" style="397" customWidth="1"/>
    <col min="224" max="224" width="10.83203125" style="397" customWidth="1" outlineLevel="1"/>
    <col min="225" max="225" width="10" style="397" customWidth="1" outlineLevel="1"/>
    <col min="226" max="226" width="20.1640625" style="397" customWidth="1" outlineLevel="1"/>
    <col min="227" max="227" width="30.33203125" style="397" customWidth="1" outlineLevel="1"/>
    <col min="228" max="228" width="26" style="397" customWidth="1" outlineLevel="1"/>
    <col min="229" max="229" width="29.1640625" style="397" customWidth="1" outlineLevel="1"/>
    <col min="230" max="230" width="20.83203125" style="397" customWidth="1" outlineLevel="1"/>
    <col min="231" max="231" width="14.1640625" style="397" customWidth="1" outlineLevel="1"/>
    <col min="232" max="232" width="20.6640625" style="397" customWidth="1" outlineLevel="1"/>
    <col min="233" max="233" width="15.83203125" style="397" customWidth="1" outlineLevel="1"/>
    <col min="234" max="234" width="10.83203125" style="397" customWidth="1" outlineLevel="1"/>
    <col min="235" max="235" width="12.6640625" style="397" customWidth="1" outlineLevel="1"/>
    <col min="236" max="237" width="15.83203125" style="397" customWidth="1" outlineLevel="1"/>
    <col min="238" max="238" width="22.83203125" style="397" customWidth="1" outlineLevel="1"/>
    <col min="239" max="240" width="10.83203125" style="397" customWidth="1" outlineLevel="1"/>
    <col min="241" max="241" width="25.83203125" style="397" customWidth="1" outlineLevel="1"/>
    <col min="242" max="242" width="23.1640625" style="397" customWidth="1" outlineLevel="1"/>
    <col min="243" max="243" width="10.83203125" style="397"/>
    <col min="244" max="244" width="13.83203125" style="397" customWidth="1"/>
    <col min="245" max="245" width="2.83203125" style="397" customWidth="1"/>
    <col min="246" max="247" width="10.83203125" style="397" customWidth="1" outlineLevel="1"/>
    <col min="248" max="248" width="20.1640625" style="397" customWidth="1" outlineLevel="1"/>
    <col min="249" max="249" width="30.33203125" style="397" customWidth="1" outlineLevel="1"/>
    <col min="250" max="250" width="26" style="397" customWidth="1" outlineLevel="1"/>
    <col min="251" max="251" width="29.1640625" style="397" customWidth="1" outlineLevel="1"/>
    <col min="252" max="252" width="20.83203125" style="397" customWidth="1" outlineLevel="1"/>
    <col min="253" max="253" width="14.83203125" style="397" customWidth="1" outlineLevel="1"/>
    <col min="254" max="254" width="20.6640625" style="397" customWidth="1" outlineLevel="1"/>
    <col min="255" max="255" width="15.83203125" style="397" customWidth="1" outlineLevel="1"/>
    <col min="256" max="256" width="10.83203125" style="397" customWidth="1" outlineLevel="1"/>
    <col min="257" max="257" width="12.6640625" style="397" customWidth="1" outlineLevel="1"/>
    <col min="258" max="259" width="15.83203125" style="397" customWidth="1" outlineLevel="1"/>
    <col min="260" max="260" width="22.83203125" style="397" customWidth="1" outlineLevel="1"/>
    <col min="261" max="262" width="10.83203125" style="397" customWidth="1" outlineLevel="1"/>
    <col min="263" max="263" width="25.83203125" style="397" customWidth="1" outlineLevel="1"/>
    <col min="264" max="264" width="23.1640625" style="397" customWidth="1" outlineLevel="1"/>
    <col min="265" max="265" width="10.83203125" style="397"/>
    <col min="266" max="266" width="14.33203125" style="397" bestFit="1" customWidth="1"/>
    <col min="267" max="267" width="10.83203125" style="397"/>
    <col min="268" max="268" width="10.83203125" style="397" customWidth="1" outlineLevel="1"/>
    <col min="269" max="269" width="10" style="397" customWidth="1" outlineLevel="1"/>
    <col min="270" max="270" width="20.1640625" style="397" customWidth="1" outlineLevel="1"/>
    <col min="271" max="271" width="29.1640625" style="397" bestFit="1" customWidth="1" outlineLevel="1"/>
    <col min="272" max="272" width="25.5" style="397" bestFit="1" customWidth="1" outlineLevel="1"/>
    <col min="273" max="273" width="11.6640625" style="397" customWidth="1" outlineLevel="1"/>
    <col min="274" max="274" width="17.6640625" style="397" customWidth="1" outlineLevel="1"/>
    <col min="275" max="275" width="12.5" style="397" customWidth="1" outlineLevel="1"/>
    <col min="276" max="276" width="20.6640625" style="397" customWidth="1" outlineLevel="1"/>
    <col min="277" max="277" width="15.83203125" style="397" customWidth="1" outlineLevel="1"/>
    <col min="278" max="278" width="8.5" style="397" customWidth="1" outlineLevel="1"/>
    <col min="279" max="279" width="12.6640625" style="397" customWidth="1" outlineLevel="1"/>
    <col min="280" max="281" width="15.83203125" style="397" customWidth="1" outlineLevel="1"/>
    <col min="282" max="282" width="22.83203125" style="397" customWidth="1" outlineLevel="1"/>
    <col min="283" max="284" width="10.83203125" style="397" customWidth="1" outlineLevel="1"/>
    <col min="285" max="285" width="25.83203125" style="397" customWidth="1" outlineLevel="1"/>
    <col min="286" max="286" width="23.1640625" style="397" customWidth="1" outlineLevel="1"/>
    <col min="287" max="287" width="10.83203125" style="397"/>
    <col min="288" max="288" width="13.83203125" style="397" bestFit="1" customWidth="1"/>
    <col min="289" max="289" width="10.83203125" style="397"/>
    <col min="290" max="291" width="10.83203125" style="397" customWidth="1" outlineLevel="1"/>
    <col min="292" max="292" width="20.1640625" style="397" customWidth="1" outlineLevel="1"/>
    <col min="293" max="293" width="30.33203125" style="397" customWidth="1" outlineLevel="1"/>
    <col min="294" max="294" width="26" style="397" customWidth="1" outlineLevel="1"/>
    <col min="295" max="295" width="29.1640625" style="397" customWidth="1" outlineLevel="1"/>
    <col min="296" max="296" width="17.6640625" style="397" customWidth="1" outlineLevel="1"/>
    <col min="297" max="297" width="14.1640625" style="397" customWidth="1" outlineLevel="1"/>
    <col min="298" max="298" width="20.6640625" style="397" customWidth="1" outlineLevel="1"/>
    <col min="299" max="299" width="15.83203125" style="397" customWidth="1" outlineLevel="1"/>
    <col min="300" max="301" width="10.83203125" style="397" customWidth="1" outlineLevel="1"/>
    <col min="302" max="303" width="15.83203125" style="397" customWidth="1" outlineLevel="1"/>
    <col min="304" max="304" width="22.83203125" style="397" customWidth="1" outlineLevel="1"/>
    <col min="305" max="306" width="10.83203125" style="397" customWidth="1" outlineLevel="1"/>
    <col min="307" max="307" width="25.83203125" style="397" customWidth="1" outlineLevel="1"/>
    <col min="308" max="308" width="23.1640625" style="397" customWidth="1" outlineLevel="1"/>
    <col min="309" max="309" width="10.83203125" style="397"/>
    <col min="310" max="310" width="13.83203125" style="397" bestFit="1" customWidth="1"/>
    <col min="311" max="311" width="10.83203125" style="397"/>
    <col min="312" max="313" width="10.83203125" style="397" customWidth="1" outlineLevel="1"/>
    <col min="314" max="314" width="20.1640625" style="397" customWidth="1" outlineLevel="1"/>
    <col min="315" max="315" width="30.33203125" style="397" customWidth="1" outlineLevel="1"/>
    <col min="316" max="316" width="26" style="397" customWidth="1" outlineLevel="1"/>
    <col min="317" max="317" width="29.1640625" style="397" customWidth="1" outlineLevel="1"/>
    <col min="318" max="318" width="17.6640625" style="397" customWidth="1" outlineLevel="1"/>
    <col min="319" max="319" width="12.83203125" style="397" customWidth="1" outlineLevel="1"/>
    <col min="320" max="320" width="20.6640625" style="397" customWidth="1" outlineLevel="1"/>
    <col min="321" max="321" width="15.83203125" style="397" customWidth="1" outlineLevel="1"/>
    <col min="322" max="322" width="10.83203125" style="397" customWidth="1" outlineLevel="1"/>
    <col min="323" max="323" width="12.6640625" style="397" customWidth="1" outlineLevel="1"/>
    <col min="324" max="325" width="15.83203125" style="397" customWidth="1" outlineLevel="1"/>
    <col min="326" max="326" width="22.83203125" style="397" customWidth="1" outlineLevel="1"/>
    <col min="327" max="328" width="10.83203125" style="397" customWidth="1" outlineLevel="1"/>
    <col min="329" max="329" width="25.83203125" style="397" customWidth="1" outlineLevel="1"/>
    <col min="330" max="330" width="23.1640625" style="397" customWidth="1" outlineLevel="1"/>
    <col min="331" max="331" width="10.83203125" style="397"/>
    <col min="332" max="332" width="13.83203125" style="397" bestFit="1" customWidth="1"/>
    <col min="333" max="333" width="10.83203125" style="397"/>
    <col min="334" max="334" width="10.83203125" style="397" customWidth="1" outlineLevel="1"/>
    <col min="335" max="335" width="10.33203125" style="397" customWidth="1" outlineLevel="1"/>
    <col min="336" max="336" width="20.1640625" style="397" customWidth="1" outlineLevel="1"/>
    <col min="337" max="337" width="24.33203125" style="397" customWidth="1" outlineLevel="1"/>
    <col min="338" max="338" width="26" style="397" customWidth="1" outlineLevel="1"/>
    <col min="339" max="339" width="29.1640625" style="397" customWidth="1" outlineLevel="1"/>
    <col min="340" max="340" width="16.83203125" style="397" customWidth="1" outlineLevel="1"/>
    <col min="341" max="341" width="12.83203125" style="397" customWidth="1" outlineLevel="1"/>
    <col min="342" max="342" width="20.6640625" style="397" customWidth="1" outlineLevel="1"/>
    <col min="343" max="343" width="15.83203125" style="397" customWidth="1" outlineLevel="1"/>
    <col min="344" max="344" width="10.83203125" style="397" customWidth="1" outlineLevel="1"/>
    <col min="345" max="345" width="12.6640625" style="397" customWidth="1" outlineLevel="1"/>
    <col min="346" max="347" width="15.83203125" style="397" customWidth="1" outlineLevel="1"/>
    <col min="348" max="348" width="22.83203125" style="397" customWidth="1" outlineLevel="1"/>
    <col min="349" max="350" width="10.83203125" style="397" customWidth="1" outlineLevel="1"/>
    <col min="351" max="351" width="25.83203125" style="397" customWidth="1" outlineLevel="1"/>
    <col min="352" max="352" width="23.1640625" style="397" customWidth="1" outlineLevel="1"/>
    <col min="353" max="353" width="10.83203125" style="397"/>
    <col min="354" max="354" width="13.83203125" style="397" bestFit="1" customWidth="1"/>
    <col min="355" max="355" width="10.83203125" style="397"/>
    <col min="356" max="357" width="10.83203125" style="397" customWidth="1" outlineLevel="1"/>
    <col min="358" max="358" width="20.1640625" style="397" customWidth="1" outlineLevel="1"/>
    <col min="359" max="359" width="24.33203125" style="397" customWidth="1" outlineLevel="1"/>
    <col min="360" max="360" width="26" style="397" customWidth="1" outlineLevel="1"/>
    <col min="361" max="361" width="29.1640625" style="397" customWidth="1" outlineLevel="1"/>
    <col min="362" max="362" width="17.6640625" style="397" customWidth="1" outlineLevel="1"/>
    <col min="363" max="363" width="14.1640625" style="397" customWidth="1" outlineLevel="1"/>
    <col min="364" max="364" width="20.6640625" style="397" customWidth="1" outlineLevel="1"/>
    <col min="365" max="365" width="15.83203125" style="397" customWidth="1" outlineLevel="1"/>
    <col min="366" max="366" width="10.83203125" style="397" customWidth="1" outlineLevel="1"/>
    <col min="367" max="367" width="12.6640625" style="397" customWidth="1" outlineLevel="1"/>
    <col min="368" max="369" width="15.83203125" style="397" customWidth="1" outlineLevel="1"/>
    <col min="370" max="370" width="22.83203125" style="397" customWidth="1" outlineLevel="1"/>
    <col min="371" max="372" width="10.83203125" style="397" customWidth="1" outlineLevel="1"/>
    <col min="373" max="373" width="25.83203125" style="397" customWidth="1" outlineLevel="1"/>
    <col min="374" max="374" width="23.1640625" style="397" customWidth="1" outlineLevel="1"/>
    <col min="375" max="375" width="10.83203125" style="397"/>
    <col min="376" max="376" width="13.83203125" style="397" bestFit="1" customWidth="1"/>
    <col min="377" max="377" width="10.83203125" style="397"/>
    <col min="378" max="379" width="10.83203125" style="397" customWidth="1" outlineLevel="1"/>
    <col min="380" max="380" width="20.1640625" style="397" customWidth="1" outlineLevel="1"/>
    <col min="381" max="381" width="24.33203125" style="397" customWidth="1" outlineLevel="1"/>
    <col min="382" max="382" width="26" style="397" customWidth="1" outlineLevel="1"/>
    <col min="383" max="383" width="11.6640625" style="397" customWidth="1" outlineLevel="1"/>
    <col min="384" max="384" width="17.6640625" style="397" customWidth="1" outlineLevel="1"/>
    <col min="385" max="385" width="14.1640625" style="397" customWidth="1" outlineLevel="1"/>
    <col min="386" max="386" width="20.6640625" style="397" customWidth="1" outlineLevel="1"/>
    <col min="387" max="387" width="15.83203125" style="397" customWidth="1" outlineLevel="1"/>
    <col min="388" max="388" width="10.83203125" style="397" customWidth="1" outlineLevel="1"/>
    <col min="389" max="389" width="12.6640625" style="397" customWidth="1" outlineLevel="1"/>
    <col min="390" max="391" width="15.83203125" style="397" customWidth="1" outlineLevel="1"/>
    <col min="392" max="392" width="22.83203125" style="397" customWidth="1" outlineLevel="1"/>
    <col min="393" max="394" width="10.83203125" style="397" customWidth="1" outlineLevel="1"/>
    <col min="395" max="395" width="25.83203125" style="397" customWidth="1" outlineLevel="1"/>
    <col min="396" max="396" width="23.1640625" style="397" customWidth="1" outlineLevel="1"/>
    <col min="397" max="397" width="10.83203125" style="397"/>
    <col min="398" max="398" width="13.83203125" style="397" bestFit="1" customWidth="1"/>
    <col min="399" max="399" width="10.83203125" style="397"/>
    <col min="400" max="401" width="10.83203125" style="397" customWidth="1" outlineLevel="1"/>
    <col min="402" max="402" width="12.33203125" style="397" customWidth="1" outlineLevel="1"/>
    <col min="403" max="403" width="24.33203125" style="397" customWidth="1" outlineLevel="1"/>
    <col min="404" max="404" width="18.1640625" style="397" customWidth="1" outlineLevel="1"/>
    <col min="405" max="405" width="11.6640625" style="397" customWidth="1" outlineLevel="1"/>
    <col min="406" max="406" width="17.6640625" style="397" customWidth="1" outlineLevel="1"/>
    <col min="407" max="407" width="12.83203125" style="397" customWidth="1" outlineLevel="1"/>
    <col min="408" max="408" width="20.6640625" style="397" customWidth="1" outlineLevel="1"/>
    <col min="409" max="409" width="15.83203125" style="397" customWidth="1" outlineLevel="1"/>
    <col min="410" max="410" width="10.83203125" style="397" customWidth="1" outlineLevel="1"/>
    <col min="411" max="411" width="12.6640625" style="397" customWidth="1" outlineLevel="1"/>
    <col min="412" max="413" width="15.83203125" style="397" customWidth="1" outlineLevel="1"/>
    <col min="414" max="414" width="22.83203125" style="397" customWidth="1" outlineLevel="1"/>
    <col min="415" max="416" width="10.83203125" style="397" customWidth="1" outlineLevel="1"/>
    <col min="417" max="417" width="25.83203125" style="397" customWidth="1" outlineLevel="1"/>
    <col min="418" max="418" width="23.1640625" style="397" customWidth="1" outlineLevel="1"/>
    <col min="419" max="419" width="10.83203125" style="397"/>
    <col min="420" max="420" width="13.83203125" style="397" bestFit="1" customWidth="1"/>
    <col min="421" max="421" width="10.83203125" style="397"/>
    <col min="422" max="423" width="10.83203125" style="397" customWidth="1" outlineLevel="1"/>
    <col min="424" max="424" width="12.33203125" style="397" customWidth="1" outlineLevel="1"/>
    <col min="425" max="425" width="24.33203125" style="397" customWidth="1" outlineLevel="1"/>
    <col min="426" max="426" width="18.1640625" style="397" customWidth="1" outlineLevel="1"/>
    <col min="427" max="427" width="11.6640625" style="397" customWidth="1" outlineLevel="1"/>
    <col min="428" max="428" width="17.6640625" style="397" customWidth="1" outlineLevel="1"/>
    <col min="429" max="429" width="12.83203125" style="397" customWidth="1" outlineLevel="1"/>
    <col min="430" max="430" width="20.6640625" style="397" customWidth="1" outlineLevel="1"/>
    <col min="431" max="431" width="15.83203125" style="397" customWidth="1" outlineLevel="1"/>
    <col min="432" max="432" width="10.83203125" style="397" customWidth="1" outlineLevel="1"/>
    <col min="433" max="433" width="12.6640625" style="397" customWidth="1" outlineLevel="1"/>
    <col min="434" max="435" width="15.83203125" style="397" customWidth="1" outlineLevel="1"/>
    <col min="436" max="436" width="22.83203125" style="397" customWidth="1" outlineLevel="1"/>
    <col min="437" max="438" width="10.83203125" style="397" customWidth="1" outlineLevel="1"/>
    <col min="439" max="439" width="25.83203125" style="397" customWidth="1" outlineLevel="1"/>
    <col min="440" max="440" width="23.1640625" style="397" customWidth="1" outlineLevel="1"/>
    <col min="441" max="441" width="10.83203125" style="397"/>
    <col min="442" max="442" width="13.83203125" style="397" bestFit="1" customWidth="1"/>
    <col min="443" max="443" width="10.83203125" style="397"/>
    <col min="444" max="445" width="10.83203125" style="397" customWidth="1" outlineLevel="1"/>
    <col min="446" max="446" width="20.1640625" style="397" customWidth="1" outlineLevel="1"/>
    <col min="447" max="447" width="24.33203125" style="397" customWidth="1" outlineLevel="1"/>
    <col min="448" max="448" width="26" style="397" customWidth="1" outlineLevel="1"/>
    <col min="449" max="449" width="29.1640625" style="397" customWidth="1" outlineLevel="1"/>
    <col min="450" max="450" width="17.6640625" style="397" customWidth="1" outlineLevel="1"/>
    <col min="451" max="451" width="12.83203125" style="397" customWidth="1" outlineLevel="1"/>
    <col min="452" max="452" width="20.6640625" style="397" customWidth="1" outlineLevel="1"/>
    <col min="453" max="453" width="15.83203125" style="397" customWidth="1" outlineLevel="1"/>
    <col min="454" max="455" width="10.83203125" style="397" customWidth="1" outlineLevel="1"/>
    <col min="456" max="457" width="15.83203125" style="397" customWidth="1" outlineLevel="1"/>
    <col min="458" max="458" width="22.83203125" style="397" customWidth="1" outlineLevel="1"/>
    <col min="459" max="460" width="10.83203125" style="397" customWidth="1" outlineLevel="1"/>
    <col min="461" max="461" width="25.83203125" style="397" customWidth="1" outlineLevel="1"/>
    <col min="462" max="462" width="23.1640625" style="397" customWidth="1" outlineLevel="1"/>
    <col min="463" max="463" width="10.83203125" style="397"/>
    <col min="464" max="464" width="13.83203125" style="397" bestFit="1" customWidth="1"/>
    <col min="465" max="465" width="10.83203125" style="397"/>
    <col min="466" max="466" width="10.83203125" style="397" customWidth="1" outlineLevel="1"/>
    <col min="467" max="467" width="10.33203125" style="397" customWidth="1" outlineLevel="1"/>
    <col min="468" max="468" width="20.1640625" style="397" customWidth="1" outlineLevel="1"/>
    <col min="469" max="469" width="24.33203125" style="397" customWidth="1" outlineLevel="1"/>
    <col min="470" max="470" width="26" style="397" customWidth="1" outlineLevel="1"/>
    <col min="471" max="471" width="29.1640625" style="397" customWidth="1" outlineLevel="1"/>
    <col min="472" max="472" width="17.6640625" style="397" customWidth="1" outlineLevel="1"/>
    <col min="473" max="473" width="12.83203125" style="397" customWidth="1" outlineLevel="1"/>
    <col min="474" max="474" width="20.6640625" style="397" customWidth="1" outlineLevel="1"/>
    <col min="475" max="475" width="15.83203125" style="397" customWidth="1" outlineLevel="1"/>
    <col min="476" max="476" width="10.83203125" style="397" customWidth="1" outlineLevel="1"/>
    <col min="477" max="477" width="12.6640625" style="397" customWidth="1" outlineLevel="1"/>
    <col min="478" max="479" width="15.83203125" style="397" customWidth="1" outlineLevel="1"/>
    <col min="480" max="480" width="22.83203125" style="397" customWidth="1" outlineLevel="1"/>
    <col min="481" max="482" width="10.83203125" style="397" customWidth="1" outlineLevel="1"/>
    <col min="483" max="483" width="25.83203125" style="397" customWidth="1" outlineLevel="1"/>
    <col min="484" max="484" width="23.1640625" style="397" customWidth="1" outlineLevel="1"/>
    <col min="485" max="485" width="10.83203125" style="397"/>
    <col min="486" max="486" width="13.83203125" style="397" bestFit="1" customWidth="1"/>
    <col min="487" max="487" width="10.83203125" style="397"/>
    <col min="488" max="489" width="10.83203125" style="397" customWidth="1" outlineLevel="1"/>
    <col min="490" max="490" width="20.1640625" style="397" bestFit="1" customWidth="1" outlineLevel="1"/>
    <col min="491" max="491" width="30.33203125" style="397" bestFit="1" customWidth="1" outlineLevel="1"/>
    <col min="492" max="492" width="26" style="397" bestFit="1" customWidth="1" outlineLevel="1"/>
    <col min="493" max="493" width="28.5" style="397" bestFit="1" customWidth="1" outlineLevel="1"/>
    <col min="494" max="494" width="17.6640625" style="397" customWidth="1" outlineLevel="1"/>
    <col min="495" max="495" width="12.83203125" style="397" customWidth="1" outlineLevel="1"/>
    <col min="496" max="496" width="20.6640625" style="397" customWidth="1" outlineLevel="1"/>
    <col min="497" max="497" width="15.83203125" style="397" customWidth="1" outlineLevel="1"/>
    <col min="498" max="498" width="10.83203125" style="397" customWidth="1" outlineLevel="1"/>
    <col min="499" max="499" width="12.6640625" style="397" customWidth="1" outlineLevel="1"/>
    <col min="500" max="500" width="15.83203125" style="397" bestFit="1" customWidth="1" outlineLevel="1"/>
    <col min="501" max="501" width="15.83203125" style="397" customWidth="1" outlineLevel="1"/>
    <col min="502" max="502" width="22.83203125" style="397" bestFit="1" customWidth="1" outlineLevel="1"/>
    <col min="503" max="504" width="10.83203125" style="397" customWidth="1" outlineLevel="1"/>
    <col min="505" max="505" width="25.83203125" style="397" customWidth="1" outlineLevel="1"/>
    <col min="506" max="506" width="23.1640625" style="397" customWidth="1" outlineLevel="1"/>
    <col min="507" max="507" width="10.83203125" style="397"/>
    <col min="508" max="508" width="13.83203125" style="397" bestFit="1" customWidth="1"/>
    <col min="509" max="509" width="10.83203125" style="397"/>
    <col min="510" max="511" width="10.83203125" style="397" customWidth="1" outlineLevel="1"/>
    <col min="512" max="512" width="19.5" style="397" bestFit="1" customWidth="1" outlineLevel="1"/>
    <col min="513" max="513" width="30.33203125" style="397" bestFit="1" customWidth="1" outlineLevel="1"/>
    <col min="514" max="514" width="25.5" style="397" bestFit="1" customWidth="1" outlineLevel="1"/>
    <col min="515" max="515" width="28.5" style="397" bestFit="1" customWidth="1" outlineLevel="1"/>
    <col min="516" max="516" width="17.6640625" style="397" customWidth="1" outlineLevel="1"/>
    <col min="517" max="517" width="13.6640625" style="397" customWidth="1" outlineLevel="1"/>
    <col min="518" max="518" width="20.6640625" style="397" customWidth="1" outlineLevel="1"/>
    <col min="519" max="519" width="15.83203125" style="397" customWidth="1" outlineLevel="1"/>
    <col min="520" max="520" width="10.83203125" style="397" customWidth="1" outlineLevel="1"/>
    <col min="521" max="521" width="12.6640625" style="397" customWidth="1" outlineLevel="1"/>
    <col min="522" max="522" width="15.83203125" style="397" bestFit="1" customWidth="1" outlineLevel="1"/>
    <col min="523" max="523" width="15.83203125" style="397" customWidth="1" outlineLevel="1"/>
    <col min="524" max="524" width="22.83203125" style="397" bestFit="1" customWidth="1" outlineLevel="1"/>
    <col min="525" max="526" width="10.83203125" style="397" customWidth="1" outlineLevel="1"/>
    <col min="527" max="527" width="25.83203125" style="397" customWidth="1" outlineLevel="1"/>
    <col min="528" max="528" width="23.1640625" style="397" customWidth="1" outlineLevel="1"/>
    <col min="529" max="16384" width="10.83203125" style="397"/>
  </cols>
  <sheetData>
    <row r="1" spans="2:528" ht="17" thickBot="1"/>
    <row r="2" spans="2:528" ht="17" thickBot="1">
      <c r="B2" s="412" t="s">
        <v>112</v>
      </c>
      <c r="C2" s="330"/>
      <c r="D2" s="330"/>
      <c r="X2" s="412" t="s">
        <v>114</v>
      </c>
      <c r="Y2" s="330"/>
      <c r="Z2" s="330"/>
      <c r="AT2" s="412" t="s">
        <v>115</v>
      </c>
      <c r="AU2" s="330"/>
      <c r="AV2" s="330"/>
      <c r="BP2" s="412" t="s">
        <v>116</v>
      </c>
      <c r="BQ2" s="330"/>
      <c r="BR2" s="330"/>
      <c r="CL2" s="412" t="s">
        <v>117</v>
      </c>
      <c r="CM2" s="330"/>
      <c r="CN2" s="330"/>
      <c r="DH2" s="412" t="s">
        <v>118</v>
      </c>
      <c r="DI2" s="330"/>
      <c r="DJ2" s="330"/>
      <c r="ED2" s="412" t="s">
        <v>119</v>
      </c>
      <c r="EE2" s="330"/>
      <c r="EF2" s="330"/>
      <c r="EZ2" s="412" t="s">
        <v>120</v>
      </c>
      <c r="FA2" s="330"/>
      <c r="FB2" s="330"/>
      <c r="FV2" s="412" t="s">
        <v>121</v>
      </c>
      <c r="FW2" s="330"/>
      <c r="FX2" s="330"/>
      <c r="GR2" s="412" t="s">
        <v>122</v>
      </c>
      <c r="GS2" s="330"/>
      <c r="GT2" s="330"/>
      <c r="HN2" s="412" t="s">
        <v>123</v>
      </c>
      <c r="HO2" s="330"/>
      <c r="HP2" s="330"/>
      <c r="IJ2" s="412" t="s">
        <v>124</v>
      </c>
      <c r="IK2" s="330"/>
      <c r="IL2" s="330"/>
      <c r="JF2" s="412" t="s">
        <v>125</v>
      </c>
      <c r="JG2" s="330"/>
      <c r="JH2" s="330"/>
      <c r="KB2" s="412" t="s">
        <v>126</v>
      </c>
      <c r="KC2" s="330"/>
      <c r="KD2" s="330"/>
      <c r="KX2" s="412" t="s">
        <v>127</v>
      </c>
      <c r="KY2" s="330"/>
      <c r="KZ2" s="330"/>
      <c r="LT2" s="412" t="s">
        <v>128</v>
      </c>
      <c r="LU2" s="330"/>
      <c r="LV2" s="330"/>
      <c r="MP2" s="412" t="s">
        <v>129</v>
      </c>
      <c r="MQ2" s="330"/>
      <c r="MR2" s="330"/>
      <c r="NL2" s="412" t="s">
        <v>130</v>
      </c>
      <c r="NM2" s="330"/>
      <c r="NN2" s="330"/>
      <c r="OH2" s="412" t="s">
        <v>131</v>
      </c>
      <c r="OI2" s="330"/>
      <c r="OJ2" s="330"/>
      <c r="PD2" s="412" t="s">
        <v>132</v>
      </c>
      <c r="PE2" s="330"/>
      <c r="PF2" s="330"/>
      <c r="PZ2" s="412" t="s">
        <v>447</v>
      </c>
      <c r="QA2" s="330"/>
      <c r="QB2" s="330"/>
      <c r="QV2" s="412" t="s">
        <v>448</v>
      </c>
      <c r="QW2" s="330"/>
      <c r="QX2" s="330"/>
      <c r="RR2" s="412" t="s">
        <v>449</v>
      </c>
      <c r="RS2" s="330"/>
      <c r="RT2" s="330"/>
      <c r="SN2" s="412" t="s">
        <v>450</v>
      </c>
      <c r="SO2" s="330"/>
      <c r="SP2" s="330"/>
    </row>
    <row r="3" spans="2:528" ht="17" thickBot="1">
      <c r="B3" s="337"/>
      <c r="C3" s="337"/>
      <c r="D3" s="329"/>
      <c r="X3" s="337"/>
      <c r="Y3" s="337"/>
      <c r="Z3" s="329"/>
      <c r="AT3" s="337"/>
      <c r="AU3" s="337"/>
      <c r="AV3" s="329"/>
      <c r="BP3" s="337"/>
      <c r="BQ3" s="337"/>
      <c r="BR3" s="329"/>
      <c r="CL3" s="337"/>
      <c r="CM3" s="337"/>
      <c r="CN3" s="329"/>
      <c r="DH3" s="337"/>
      <c r="DI3" s="337"/>
      <c r="DJ3" s="329"/>
      <c r="ED3" s="337"/>
      <c r="EE3" s="337"/>
      <c r="EF3" s="329"/>
      <c r="EZ3" s="337"/>
      <c r="FA3" s="337"/>
      <c r="FB3" s="329"/>
      <c r="FV3" s="337"/>
      <c r="FW3" s="337"/>
      <c r="FX3" s="329"/>
      <c r="GR3" s="337"/>
      <c r="GS3" s="337"/>
      <c r="GT3" s="329"/>
      <c r="HN3" s="337"/>
      <c r="HO3" s="337"/>
      <c r="HP3" s="329"/>
      <c r="IJ3" s="337"/>
      <c r="IK3" s="337"/>
      <c r="IL3" s="329"/>
      <c r="JF3" s="337"/>
      <c r="JG3" s="337"/>
      <c r="JH3" s="329"/>
      <c r="KB3" s="337"/>
      <c r="KC3" s="337"/>
      <c r="KD3" s="329"/>
      <c r="KX3" s="337"/>
      <c r="KY3" s="337"/>
      <c r="KZ3" s="329"/>
      <c r="LT3" s="337"/>
      <c r="LU3" s="337"/>
      <c r="LV3" s="329"/>
      <c r="MP3" s="337"/>
      <c r="MQ3" s="337"/>
      <c r="MR3" s="329"/>
      <c r="NL3" s="337"/>
      <c r="NM3" s="337"/>
      <c r="NN3" s="329"/>
      <c r="OH3" s="337"/>
      <c r="OI3" s="337"/>
      <c r="OJ3" s="329"/>
      <c r="PD3" s="337"/>
      <c r="PE3" s="337"/>
      <c r="PF3" s="329"/>
      <c r="PZ3" s="337"/>
      <c r="QA3" s="337"/>
      <c r="QB3" s="329"/>
      <c r="QV3" s="337"/>
      <c r="QW3" s="337"/>
      <c r="QX3" s="329"/>
      <c r="RR3" s="337"/>
      <c r="RS3" s="337"/>
      <c r="RT3" s="329"/>
      <c r="SN3" s="337"/>
      <c r="SO3" s="337"/>
      <c r="SP3" s="329"/>
    </row>
    <row r="4" spans="2:528" ht="17" thickBot="1">
      <c r="D4" s="584" t="s">
        <v>112</v>
      </c>
      <c r="E4" s="585"/>
      <c r="F4" s="586"/>
      <c r="G4" s="99"/>
      <c r="H4" s="99"/>
      <c r="I4" s="99"/>
      <c r="J4" s="584" t="s">
        <v>113</v>
      </c>
      <c r="K4" s="586"/>
      <c r="Z4" s="584" t="s">
        <v>114</v>
      </c>
      <c r="AA4" s="585"/>
      <c r="AB4" s="586"/>
      <c r="AC4" s="99"/>
      <c r="AD4" s="99"/>
      <c r="AE4" s="92"/>
      <c r="AF4" s="584" t="s">
        <v>113</v>
      </c>
      <c r="AG4" s="586"/>
      <c r="AV4" s="584" t="s">
        <v>115</v>
      </c>
      <c r="AW4" s="585"/>
      <c r="AX4" s="586"/>
      <c r="AY4" s="99"/>
      <c r="AZ4" s="99"/>
      <c r="BA4" s="92"/>
      <c r="BB4" s="584" t="s">
        <v>113</v>
      </c>
      <c r="BC4" s="586"/>
      <c r="BR4" s="584" t="s">
        <v>116</v>
      </c>
      <c r="BS4" s="585"/>
      <c r="BT4" s="586"/>
      <c r="BU4" s="99"/>
      <c r="BV4" s="99"/>
      <c r="BW4" s="92"/>
      <c r="BX4" s="584" t="s">
        <v>113</v>
      </c>
      <c r="BY4" s="586"/>
      <c r="CN4" s="584" t="s">
        <v>117</v>
      </c>
      <c r="CO4" s="585"/>
      <c r="CP4" s="586"/>
      <c r="CQ4" s="99"/>
      <c r="CR4" s="99"/>
      <c r="CS4" s="92"/>
      <c r="CT4" s="584" t="s">
        <v>113</v>
      </c>
      <c r="CU4" s="586"/>
      <c r="DJ4" s="584" t="s">
        <v>118</v>
      </c>
      <c r="DK4" s="585"/>
      <c r="DL4" s="586"/>
      <c r="DM4" s="99"/>
      <c r="DN4" s="99"/>
      <c r="DO4" s="92"/>
      <c r="DP4" s="584" t="s">
        <v>113</v>
      </c>
      <c r="DQ4" s="586"/>
      <c r="EF4" s="584" t="s">
        <v>119</v>
      </c>
      <c r="EG4" s="585"/>
      <c r="EH4" s="586"/>
      <c r="EI4" s="99"/>
      <c r="EJ4" s="99"/>
      <c r="EK4" s="92"/>
      <c r="EL4" s="584" t="s">
        <v>113</v>
      </c>
      <c r="EM4" s="586"/>
      <c r="FB4" s="584" t="s">
        <v>120</v>
      </c>
      <c r="FC4" s="585"/>
      <c r="FD4" s="586"/>
      <c r="FE4" s="99"/>
      <c r="FF4" s="99"/>
      <c r="FG4" s="92"/>
      <c r="FH4" s="584" t="s">
        <v>113</v>
      </c>
      <c r="FI4" s="586"/>
      <c r="FX4" s="584" t="s">
        <v>121</v>
      </c>
      <c r="FY4" s="585"/>
      <c r="FZ4" s="586"/>
      <c r="GA4" s="99"/>
      <c r="GB4" s="99"/>
      <c r="GC4" s="92"/>
      <c r="GD4" s="584" t="s">
        <v>113</v>
      </c>
      <c r="GE4" s="586"/>
      <c r="GT4" s="584" t="s">
        <v>122</v>
      </c>
      <c r="GU4" s="585"/>
      <c r="GV4" s="586"/>
      <c r="GW4" s="99"/>
      <c r="GX4" s="99"/>
      <c r="GY4" s="92"/>
      <c r="GZ4" s="584" t="s">
        <v>113</v>
      </c>
      <c r="HA4" s="586"/>
      <c r="HP4" s="584" t="s">
        <v>123</v>
      </c>
      <c r="HQ4" s="585"/>
      <c r="HR4" s="586"/>
      <c r="HS4" s="99"/>
      <c r="HT4" s="99"/>
      <c r="HU4" s="92"/>
      <c r="HV4" s="584" t="s">
        <v>113</v>
      </c>
      <c r="HW4" s="586"/>
      <c r="IL4" s="584" t="s">
        <v>124</v>
      </c>
      <c r="IM4" s="585"/>
      <c r="IN4" s="586"/>
      <c r="IO4" s="99"/>
      <c r="IP4" s="99"/>
      <c r="IQ4" s="92"/>
      <c r="IR4" s="584" t="s">
        <v>113</v>
      </c>
      <c r="IS4" s="586"/>
      <c r="JH4" s="584" t="s">
        <v>125</v>
      </c>
      <c r="JI4" s="585"/>
      <c r="JJ4" s="586"/>
      <c r="JK4" s="99"/>
      <c r="JL4" s="99"/>
      <c r="JM4" s="92"/>
      <c r="JN4" s="584" t="s">
        <v>113</v>
      </c>
      <c r="JO4" s="586"/>
      <c r="KD4" s="584" t="s">
        <v>126</v>
      </c>
      <c r="KE4" s="585"/>
      <c r="KF4" s="586"/>
      <c r="KG4" s="99"/>
      <c r="KH4" s="99"/>
      <c r="KI4" s="92"/>
      <c r="KJ4" s="584" t="s">
        <v>113</v>
      </c>
      <c r="KK4" s="586"/>
      <c r="KZ4" s="584" t="s">
        <v>127</v>
      </c>
      <c r="LA4" s="585"/>
      <c r="LB4" s="586"/>
      <c r="LC4" s="99"/>
      <c r="LD4" s="99"/>
      <c r="LE4" s="92"/>
      <c r="LF4" s="584" t="s">
        <v>113</v>
      </c>
      <c r="LG4" s="586"/>
      <c r="LV4" s="584" t="s">
        <v>128</v>
      </c>
      <c r="LW4" s="585"/>
      <c r="LX4" s="586"/>
      <c r="LY4" s="99"/>
      <c r="LZ4" s="99"/>
      <c r="MA4" s="92"/>
      <c r="MB4" s="584" t="s">
        <v>113</v>
      </c>
      <c r="MC4" s="586"/>
      <c r="MR4" s="584" t="s">
        <v>129</v>
      </c>
      <c r="MS4" s="585"/>
      <c r="MT4" s="586"/>
      <c r="MU4" s="99"/>
      <c r="MV4" s="99"/>
      <c r="MW4" s="92"/>
      <c r="MX4" s="584" t="s">
        <v>113</v>
      </c>
      <c r="MY4" s="586"/>
      <c r="NN4" s="584" t="s">
        <v>130</v>
      </c>
      <c r="NO4" s="585"/>
      <c r="NP4" s="586"/>
      <c r="NQ4" s="99"/>
      <c r="NR4" s="99"/>
      <c r="NS4" s="92"/>
      <c r="NT4" s="584" t="s">
        <v>113</v>
      </c>
      <c r="NU4" s="586"/>
      <c r="OJ4" s="584" t="s">
        <v>131</v>
      </c>
      <c r="OK4" s="585"/>
      <c r="OL4" s="586"/>
      <c r="OM4" s="99"/>
      <c r="ON4" s="99"/>
      <c r="OO4" s="92"/>
      <c r="OP4" s="584" t="s">
        <v>113</v>
      </c>
      <c r="OQ4" s="586"/>
      <c r="PF4" s="584" t="s">
        <v>132</v>
      </c>
      <c r="PG4" s="585"/>
      <c r="PH4" s="586"/>
      <c r="PI4" s="99"/>
      <c r="PJ4" s="99"/>
      <c r="PK4" s="92"/>
      <c r="PL4" s="584" t="s">
        <v>113</v>
      </c>
      <c r="PM4" s="586"/>
      <c r="QB4" s="584" t="s">
        <v>447</v>
      </c>
      <c r="QC4" s="585"/>
      <c r="QD4" s="586"/>
      <c r="QE4" s="99"/>
      <c r="QF4" s="99"/>
      <c r="QG4" s="92"/>
      <c r="QH4" s="584" t="s">
        <v>113</v>
      </c>
      <c r="QI4" s="586"/>
      <c r="QX4" s="584" t="s">
        <v>448</v>
      </c>
      <c r="QY4" s="585"/>
      <c r="QZ4" s="586"/>
      <c r="RA4" s="99"/>
      <c r="RB4" s="99"/>
      <c r="RC4" s="92"/>
      <c r="RD4" s="584" t="s">
        <v>113</v>
      </c>
      <c r="RE4" s="586"/>
      <c r="RT4" s="584" t="s">
        <v>449</v>
      </c>
      <c r="RU4" s="585"/>
      <c r="RV4" s="586"/>
      <c r="RW4" s="99"/>
      <c r="RX4" s="99"/>
      <c r="RY4" s="92"/>
      <c r="RZ4" s="584" t="s">
        <v>113</v>
      </c>
      <c r="SA4" s="586"/>
      <c r="SP4" s="584" t="s">
        <v>450</v>
      </c>
      <c r="SQ4" s="585"/>
      <c r="SR4" s="586"/>
      <c r="SS4" s="99"/>
      <c r="ST4" s="99"/>
      <c r="SU4" s="92"/>
      <c r="SV4" s="584" t="s">
        <v>113</v>
      </c>
      <c r="SW4" s="586"/>
    </row>
    <row r="6" spans="2:528">
      <c r="D6" s="328" t="s">
        <v>366</v>
      </c>
      <c r="E6" s="328" t="s">
        <v>138</v>
      </c>
      <c r="F6" s="328" t="s">
        <v>558</v>
      </c>
      <c r="G6" s="328" t="s">
        <v>616</v>
      </c>
      <c r="H6" s="328" t="s">
        <v>559</v>
      </c>
      <c r="I6" s="328" t="s">
        <v>560</v>
      </c>
      <c r="J6" s="328" t="s">
        <v>568</v>
      </c>
      <c r="K6" s="328" t="s">
        <v>88</v>
      </c>
      <c r="L6" s="328" t="s">
        <v>556</v>
      </c>
      <c r="M6" s="328" t="s">
        <v>562</v>
      </c>
      <c r="N6" s="328" t="s">
        <v>98</v>
      </c>
      <c r="O6" s="328" t="s">
        <v>75</v>
      </c>
      <c r="P6" s="328" t="s">
        <v>99</v>
      </c>
      <c r="Q6" s="328" t="s">
        <v>88</v>
      </c>
      <c r="R6" s="328" t="s">
        <v>557</v>
      </c>
      <c r="S6" s="328" t="s">
        <v>98</v>
      </c>
      <c r="T6" s="328" t="s">
        <v>75</v>
      </c>
      <c r="U6" s="328" t="s">
        <v>99</v>
      </c>
      <c r="V6" s="328" t="s">
        <v>562</v>
      </c>
      <c r="Z6" s="328" t="s">
        <v>366</v>
      </c>
      <c r="AA6" s="328" t="s">
        <v>138</v>
      </c>
      <c r="AB6" s="328" t="s">
        <v>558</v>
      </c>
      <c r="AC6" s="328" t="s">
        <v>616</v>
      </c>
      <c r="AD6" s="328" t="s">
        <v>559</v>
      </c>
      <c r="AE6" s="328" t="s">
        <v>560</v>
      </c>
      <c r="AF6" s="328" t="s">
        <v>568</v>
      </c>
      <c r="AG6" s="328" t="s">
        <v>88</v>
      </c>
      <c r="AH6" s="328" t="s">
        <v>556</v>
      </c>
      <c r="AI6" s="328" t="s">
        <v>562</v>
      </c>
      <c r="AJ6" s="328" t="s">
        <v>98</v>
      </c>
      <c r="AK6" s="328" t="s">
        <v>75</v>
      </c>
      <c r="AL6" s="328" t="s">
        <v>99</v>
      </c>
      <c r="AM6" s="328" t="s">
        <v>88</v>
      </c>
      <c r="AN6" s="328" t="s">
        <v>557</v>
      </c>
      <c r="AO6" s="328" t="s">
        <v>98</v>
      </c>
      <c r="AP6" s="328" t="s">
        <v>75</v>
      </c>
      <c r="AQ6" s="328" t="s">
        <v>99</v>
      </c>
      <c r="AR6" s="328" t="s">
        <v>562</v>
      </c>
      <c r="AV6" s="328" t="s">
        <v>366</v>
      </c>
      <c r="AW6" s="328" t="s">
        <v>138</v>
      </c>
      <c r="AX6" s="328" t="s">
        <v>558</v>
      </c>
      <c r="AY6" s="328" t="s">
        <v>616</v>
      </c>
      <c r="AZ6" s="328" t="s">
        <v>559</v>
      </c>
      <c r="BA6" s="328" t="s">
        <v>560</v>
      </c>
      <c r="BB6" s="328" t="s">
        <v>568</v>
      </c>
      <c r="BC6" s="328" t="s">
        <v>88</v>
      </c>
      <c r="BD6" s="328" t="s">
        <v>556</v>
      </c>
      <c r="BE6" s="328" t="s">
        <v>562</v>
      </c>
      <c r="BF6" s="328" t="s">
        <v>98</v>
      </c>
      <c r="BG6" s="328" t="s">
        <v>75</v>
      </c>
      <c r="BH6" s="328" t="s">
        <v>99</v>
      </c>
      <c r="BI6" s="328" t="s">
        <v>88</v>
      </c>
      <c r="BJ6" s="328" t="s">
        <v>557</v>
      </c>
      <c r="BK6" s="328" t="s">
        <v>98</v>
      </c>
      <c r="BL6" s="328" t="s">
        <v>75</v>
      </c>
      <c r="BM6" s="328" t="s">
        <v>99</v>
      </c>
      <c r="BN6" s="328" t="s">
        <v>562</v>
      </c>
      <c r="BR6" s="328" t="s">
        <v>366</v>
      </c>
      <c r="BS6" s="328" t="s">
        <v>138</v>
      </c>
      <c r="BT6" s="328" t="s">
        <v>558</v>
      </c>
      <c r="BU6" s="328" t="s">
        <v>616</v>
      </c>
      <c r="BV6" s="328" t="s">
        <v>559</v>
      </c>
      <c r="BW6" s="328" t="s">
        <v>560</v>
      </c>
      <c r="BX6" s="328" t="s">
        <v>568</v>
      </c>
      <c r="BY6" s="328" t="s">
        <v>88</v>
      </c>
      <c r="BZ6" s="328" t="s">
        <v>556</v>
      </c>
      <c r="CA6" s="328" t="s">
        <v>562</v>
      </c>
      <c r="CB6" s="328" t="s">
        <v>98</v>
      </c>
      <c r="CC6" s="328" t="s">
        <v>75</v>
      </c>
      <c r="CD6" s="328" t="s">
        <v>99</v>
      </c>
      <c r="CE6" s="328" t="s">
        <v>88</v>
      </c>
      <c r="CF6" s="328" t="s">
        <v>557</v>
      </c>
      <c r="CG6" s="328" t="s">
        <v>98</v>
      </c>
      <c r="CH6" s="328" t="s">
        <v>75</v>
      </c>
      <c r="CI6" s="328" t="s">
        <v>99</v>
      </c>
      <c r="CJ6" s="328" t="s">
        <v>562</v>
      </c>
      <c r="CN6" s="328" t="s">
        <v>366</v>
      </c>
      <c r="CO6" s="328" t="s">
        <v>138</v>
      </c>
      <c r="CP6" s="328" t="s">
        <v>558</v>
      </c>
      <c r="CQ6" s="328" t="s">
        <v>616</v>
      </c>
      <c r="CR6" s="328" t="s">
        <v>559</v>
      </c>
      <c r="CS6" s="328" t="s">
        <v>560</v>
      </c>
      <c r="CT6" s="328" t="s">
        <v>568</v>
      </c>
      <c r="CU6" s="328" t="s">
        <v>88</v>
      </c>
      <c r="CV6" s="328" t="s">
        <v>556</v>
      </c>
      <c r="CW6" s="328" t="s">
        <v>562</v>
      </c>
      <c r="CX6" s="328" t="s">
        <v>98</v>
      </c>
      <c r="CY6" s="328" t="s">
        <v>75</v>
      </c>
      <c r="CZ6" s="328" t="s">
        <v>99</v>
      </c>
      <c r="DA6" s="328" t="s">
        <v>88</v>
      </c>
      <c r="DB6" s="328" t="s">
        <v>557</v>
      </c>
      <c r="DC6" s="328" t="s">
        <v>98</v>
      </c>
      <c r="DD6" s="328" t="s">
        <v>75</v>
      </c>
      <c r="DE6" s="328" t="s">
        <v>99</v>
      </c>
      <c r="DF6" s="328" t="s">
        <v>562</v>
      </c>
      <c r="DJ6" s="328" t="s">
        <v>366</v>
      </c>
      <c r="DK6" s="328" t="s">
        <v>138</v>
      </c>
      <c r="DL6" s="328" t="s">
        <v>558</v>
      </c>
      <c r="DM6" s="328" t="s">
        <v>616</v>
      </c>
      <c r="DN6" s="328" t="s">
        <v>559</v>
      </c>
      <c r="DO6" s="328" t="s">
        <v>560</v>
      </c>
      <c r="DP6" s="328" t="s">
        <v>568</v>
      </c>
      <c r="DQ6" s="328" t="s">
        <v>88</v>
      </c>
      <c r="DR6" s="328" t="s">
        <v>556</v>
      </c>
      <c r="DS6" s="328" t="s">
        <v>562</v>
      </c>
      <c r="DT6" s="328" t="s">
        <v>98</v>
      </c>
      <c r="DU6" s="328" t="s">
        <v>75</v>
      </c>
      <c r="DV6" s="328" t="s">
        <v>99</v>
      </c>
      <c r="DW6" s="328" t="s">
        <v>88</v>
      </c>
      <c r="DX6" s="328" t="s">
        <v>557</v>
      </c>
      <c r="DY6" s="328" t="s">
        <v>98</v>
      </c>
      <c r="DZ6" s="328" t="s">
        <v>75</v>
      </c>
      <c r="EA6" s="328" t="s">
        <v>99</v>
      </c>
      <c r="EB6" s="328" t="s">
        <v>562</v>
      </c>
      <c r="EF6" s="328" t="s">
        <v>366</v>
      </c>
      <c r="EG6" s="328" t="s">
        <v>138</v>
      </c>
      <c r="EH6" s="328" t="s">
        <v>558</v>
      </c>
      <c r="EI6" s="328" t="s">
        <v>616</v>
      </c>
      <c r="EJ6" s="328" t="s">
        <v>559</v>
      </c>
      <c r="EK6" s="328" t="s">
        <v>560</v>
      </c>
      <c r="EL6" s="328" t="s">
        <v>568</v>
      </c>
      <c r="EM6" s="328" t="s">
        <v>88</v>
      </c>
      <c r="EN6" s="328" t="s">
        <v>556</v>
      </c>
      <c r="EO6" s="328" t="s">
        <v>562</v>
      </c>
      <c r="EP6" s="328" t="s">
        <v>98</v>
      </c>
      <c r="EQ6" s="328" t="s">
        <v>75</v>
      </c>
      <c r="ER6" s="328" t="s">
        <v>99</v>
      </c>
      <c r="ES6" s="328" t="s">
        <v>88</v>
      </c>
      <c r="ET6" s="328" t="s">
        <v>557</v>
      </c>
      <c r="EU6" s="328" t="s">
        <v>98</v>
      </c>
      <c r="EV6" s="328" t="s">
        <v>75</v>
      </c>
      <c r="EW6" s="328" t="s">
        <v>99</v>
      </c>
      <c r="EX6" s="328" t="s">
        <v>562</v>
      </c>
      <c r="FB6" s="328" t="s">
        <v>366</v>
      </c>
      <c r="FC6" s="328" t="s">
        <v>138</v>
      </c>
      <c r="FD6" s="328" t="s">
        <v>558</v>
      </c>
      <c r="FE6" s="328" t="s">
        <v>616</v>
      </c>
      <c r="FF6" s="328" t="s">
        <v>559</v>
      </c>
      <c r="FG6" s="328" t="s">
        <v>560</v>
      </c>
      <c r="FH6" s="328" t="s">
        <v>568</v>
      </c>
      <c r="FI6" s="328" t="s">
        <v>88</v>
      </c>
      <c r="FJ6" s="328" t="s">
        <v>556</v>
      </c>
      <c r="FK6" s="328" t="s">
        <v>562</v>
      </c>
      <c r="FL6" s="328" t="s">
        <v>98</v>
      </c>
      <c r="FM6" s="328" t="s">
        <v>75</v>
      </c>
      <c r="FN6" s="328" t="s">
        <v>99</v>
      </c>
      <c r="FO6" s="328" t="s">
        <v>88</v>
      </c>
      <c r="FP6" s="328" t="s">
        <v>557</v>
      </c>
      <c r="FQ6" s="328" t="s">
        <v>98</v>
      </c>
      <c r="FR6" s="328" t="s">
        <v>75</v>
      </c>
      <c r="FS6" s="328" t="s">
        <v>99</v>
      </c>
      <c r="FT6" s="328" t="s">
        <v>562</v>
      </c>
      <c r="FX6" s="328" t="s">
        <v>366</v>
      </c>
      <c r="FY6" s="328" t="s">
        <v>138</v>
      </c>
      <c r="FZ6" s="328" t="s">
        <v>558</v>
      </c>
      <c r="GA6" s="328" t="s">
        <v>616</v>
      </c>
      <c r="GB6" s="328" t="s">
        <v>559</v>
      </c>
      <c r="GC6" s="328" t="s">
        <v>560</v>
      </c>
      <c r="GD6" s="328" t="s">
        <v>568</v>
      </c>
      <c r="GE6" s="328" t="s">
        <v>88</v>
      </c>
      <c r="GF6" s="328" t="s">
        <v>556</v>
      </c>
      <c r="GG6" s="328" t="s">
        <v>562</v>
      </c>
      <c r="GH6" s="328" t="s">
        <v>98</v>
      </c>
      <c r="GI6" s="328" t="s">
        <v>75</v>
      </c>
      <c r="GJ6" s="328" t="s">
        <v>99</v>
      </c>
      <c r="GK6" s="328" t="s">
        <v>88</v>
      </c>
      <c r="GL6" s="328" t="s">
        <v>557</v>
      </c>
      <c r="GM6" s="328" t="s">
        <v>98</v>
      </c>
      <c r="GN6" s="328" t="s">
        <v>75</v>
      </c>
      <c r="GO6" s="328" t="s">
        <v>99</v>
      </c>
      <c r="GP6" s="328" t="s">
        <v>562</v>
      </c>
      <c r="GT6" s="328" t="s">
        <v>366</v>
      </c>
      <c r="GU6" s="328" t="s">
        <v>138</v>
      </c>
      <c r="GV6" s="328" t="s">
        <v>558</v>
      </c>
      <c r="GW6" s="328" t="s">
        <v>616</v>
      </c>
      <c r="GX6" s="328" t="s">
        <v>559</v>
      </c>
      <c r="GY6" s="328" t="s">
        <v>560</v>
      </c>
      <c r="GZ6" s="328" t="s">
        <v>568</v>
      </c>
      <c r="HA6" s="328" t="s">
        <v>88</v>
      </c>
      <c r="HB6" s="328" t="s">
        <v>556</v>
      </c>
      <c r="HC6" s="328" t="s">
        <v>562</v>
      </c>
      <c r="HD6" s="328" t="s">
        <v>98</v>
      </c>
      <c r="HE6" s="328" t="s">
        <v>75</v>
      </c>
      <c r="HF6" s="328" t="s">
        <v>99</v>
      </c>
      <c r="HG6" s="328" t="s">
        <v>88</v>
      </c>
      <c r="HH6" s="328" t="s">
        <v>557</v>
      </c>
      <c r="HI6" s="328" t="s">
        <v>98</v>
      </c>
      <c r="HJ6" s="328" t="s">
        <v>75</v>
      </c>
      <c r="HK6" s="328" t="s">
        <v>99</v>
      </c>
      <c r="HL6" s="328" t="s">
        <v>562</v>
      </c>
      <c r="HP6" s="328" t="s">
        <v>366</v>
      </c>
      <c r="HQ6" s="328" t="s">
        <v>138</v>
      </c>
      <c r="HR6" s="328" t="s">
        <v>558</v>
      </c>
      <c r="HS6" s="328" t="s">
        <v>616</v>
      </c>
      <c r="HT6" s="328" t="s">
        <v>559</v>
      </c>
      <c r="HU6" s="328" t="s">
        <v>560</v>
      </c>
      <c r="HV6" s="328" t="s">
        <v>568</v>
      </c>
      <c r="HW6" s="328" t="s">
        <v>88</v>
      </c>
      <c r="HX6" s="328" t="s">
        <v>556</v>
      </c>
      <c r="HY6" s="328" t="s">
        <v>562</v>
      </c>
      <c r="HZ6" s="328" t="s">
        <v>98</v>
      </c>
      <c r="IA6" s="328" t="s">
        <v>75</v>
      </c>
      <c r="IB6" s="328" t="s">
        <v>99</v>
      </c>
      <c r="IC6" s="328" t="s">
        <v>88</v>
      </c>
      <c r="ID6" s="328" t="s">
        <v>557</v>
      </c>
      <c r="IE6" s="328" t="s">
        <v>98</v>
      </c>
      <c r="IF6" s="328" t="s">
        <v>75</v>
      </c>
      <c r="IG6" s="328" t="s">
        <v>99</v>
      </c>
      <c r="IH6" s="328" t="s">
        <v>562</v>
      </c>
      <c r="IL6" s="328" t="s">
        <v>366</v>
      </c>
      <c r="IM6" s="328" t="s">
        <v>138</v>
      </c>
      <c r="IN6" s="328" t="s">
        <v>558</v>
      </c>
      <c r="IO6" s="328" t="s">
        <v>616</v>
      </c>
      <c r="IP6" s="328" t="s">
        <v>559</v>
      </c>
      <c r="IQ6" s="328" t="s">
        <v>560</v>
      </c>
      <c r="IR6" s="328" t="s">
        <v>568</v>
      </c>
      <c r="IS6" s="328" t="s">
        <v>88</v>
      </c>
      <c r="IT6" s="328" t="s">
        <v>556</v>
      </c>
      <c r="IU6" s="328" t="s">
        <v>562</v>
      </c>
      <c r="IV6" s="328" t="s">
        <v>98</v>
      </c>
      <c r="IW6" s="328" t="s">
        <v>75</v>
      </c>
      <c r="IX6" s="328" t="s">
        <v>99</v>
      </c>
      <c r="IY6" s="328" t="s">
        <v>88</v>
      </c>
      <c r="IZ6" s="328" t="s">
        <v>557</v>
      </c>
      <c r="JA6" s="328" t="s">
        <v>98</v>
      </c>
      <c r="JB6" s="328" t="s">
        <v>75</v>
      </c>
      <c r="JC6" s="328" t="s">
        <v>99</v>
      </c>
      <c r="JD6" s="328" t="s">
        <v>562</v>
      </c>
      <c r="JH6" s="328" t="s">
        <v>366</v>
      </c>
      <c r="JI6" s="328" t="s">
        <v>138</v>
      </c>
      <c r="JJ6" s="328" t="s">
        <v>558</v>
      </c>
      <c r="JK6" s="328" t="s">
        <v>616</v>
      </c>
      <c r="JL6" s="328" t="s">
        <v>559</v>
      </c>
      <c r="JM6" s="328" t="s">
        <v>560</v>
      </c>
      <c r="JN6" s="328" t="s">
        <v>568</v>
      </c>
      <c r="JO6" s="328" t="s">
        <v>88</v>
      </c>
      <c r="JP6" s="328" t="s">
        <v>556</v>
      </c>
      <c r="JQ6" s="328" t="s">
        <v>562</v>
      </c>
      <c r="JR6" s="328" t="s">
        <v>98</v>
      </c>
      <c r="JS6" s="328" t="s">
        <v>75</v>
      </c>
      <c r="JT6" s="328" t="s">
        <v>99</v>
      </c>
      <c r="JU6" s="328" t="s">
        <v>88</v>
      </c>
      <c r="JV6" s="328" t="s">
        <v>557</v>
      </c>
      <c r="JW6" s="328" t="s">
        <v>98</v>
      </c>
      <c r="JX6" s="328" t="s">
        <v>75</v>
      </c>
      <c r="JY6" s="328" t="s">
        <v>99</v>
      </c>
      <c r="JZ6" s="328" t="s">
        <v>562</v>
      </c>
      <c r="KD6" s="328" t="s">
        <v>366</v>
      </c>
      <c r="KE6" s="328" t="s">
        <v>138</v>
      </c>
      <c r="KF6" s="328" t="s">
        <v>558</v>
      </c>
      <c r="KG6" s="328" t="s">
        <v>616</v>
      </c>
      <c r="KH6" s="328" t="s">
        <v>559</v>
      </c>
      <c r="KI6" s="328" t="s">
        <v>560</v>
      </c>
      <c r="KJ6" s="328" t="s">
        <v>568</v>
      </c>
      <c r="KK6" s="328" t="s">
        <v>88</v>
      </c>
      <c r="KL6" s="328" t="s">
        <v>556</v>
      </c>
      <c r="KM6" s="328" t="s">
        <v>562</v>
      </c>
      <c r="KN6" s="328" t="s">
        <v>98</v>
      </c>
      <c r="KO6" s="328" t="s">
        <v>75</v>
      </c>
      <c r="KP6" s="328" t="s">
        <v>99</v>
      </c>
      <c r="KQ6" s="328" t="s">
        <v>88</v>
      </c>
      <c r="KR6" s="328" t="s">
        <v>557</v>
      </c>
      <c r="KS6" s="328" t="s">
        <v>98</v>
      </c>
      <c r="KT6" s="328" t="s">
        <v>75</v>
      </c>
      <c r="KU6" s="328" t="s">
        <v>99</v>
      </c>
      <c r="KV6" s="328" t="s">
        <v>562</v>
      </c>
      <c r="KZ6" s="328" t="s">
        <v>366</v>
      </c>
      <c r="LA6" s="328" t="s">
        <v>138</v>
      </c>
      <c r="LB6" s="328" t="s">
        <v>558</v>
      </c>
      <c r="LC6" s="328" t="s">
        <v>616</v>
      </c>
      <c r="LD6" s="328" t="s">
        <v>559</v>
      </c>
      <c r="LE6" s="328" t="s">
        <v>560</v>
      </c>
      <c r="LF6" s="328" t="s">
        <v>568</v>
      </c>
      <c r="LG6" s="328" t="s">
        <v>88</v>
      </c>
      <c r="LH6" s="328" t="s">
        <v>556</v>
      </c>
      <c r="LI6" s="328" t="s">
        <v>562</v>
      </c>
      <c r="LJ6" s="328" t="s">
        <v>98</v>
      </c>
      <c r="LK6" s="328" t="s">
        <v>75</v>
      </c>
      <c r="LL6" s="328" t="s">
        <v>99</v>
      </c>
      <c r="LM6" s="328" t="s">
        <v>88</v>
      </c>
      <c r="LN6" s="328" t="s">
        <v>557</v>
      </c>
      <c r="LO6" s="328" t="s">
        <v>98</v>
      </c>
      <c r="LP6" s="328" t="s">
        <v>75</v>
      </c>
      <c r="LQ6" s="328" t="s">
        <v>99</v>
      </c>
      <c r="LR6" s="328" t="s">
        <v>562</v>
      </c>
      <c r="LV6" s="328" t="s">
        <v>366</v>
      </c>
      <c r="LW6" s="328" t="s">
        <v>138</v>
      </c>
      <c r="LX6" s="328" t="s">
        <v>558</v>
      </c>
      <c r="LY6" s="328" t="s">
        <v>616</v>
      </c>
      <c r="LZ6" s="328" t="s">
        <v>559</v>
      </c>
      <c r="MA6" s="328" t="s">
        <v>560</v>
      </c>
      <c r="MB6" s="328" t="s">
        <v>568</v>
      </c>
      <c r="MC6" s="328" t="s">
        <v>88</v>
      </c>
      <c r="MD6" s="328" t="s">
        <v>556</v>
      </c>
      <c r="ME6" s="328" t="s">
        <v>562</v>
      </c>
      <c r="MF6" s="328" t="s">
        <v>98</v>
      </c>
      <c r="MG6" s="328" t="s">
        <v>75</v>
      </c>
      <c r="MH6" s="328" t="s">
        <v>99</v>
      </c>
      <c r="MI6" s="328" t="s">
        <v>88</v>
      </c>
      <c r="MJ6" s="328" t="s">
        <v>557</v>
      </c>
      <c r="MK6" s="328" t="s">
        <v>98</v>
      </c>
      <c r="ML6" s="328" t="s">
        <v>75</v>
      </c>
      <c r="MM6" s="328" t="s">
        <v>99</v>
      </c>
      <c r="MN6" s="328" t="s">
        <v>562</v>
      </c>
      <c r="MR6" s="328" t="s">
        <v>366</v>
      </c>
      <c r="MS6" s="328" t="s">
        <v>138</v>
      </c>
      <c r="MT6" s="328" t="s">
        <v>558</v>
      </c>
      <c r="MU6" s="328" t="s">
        <v>616</v>
      </c>
      <c r="MV6" s="328" t="s">
        <v>559</v>
      </c>
      <c r="MW6" s="328" t="s">
        <v>560</v>
      </c>
      <c r="MX6" s="328" t="s">
        <v>568</v>
      </c>
      <c r="MY6" s="328" t="s">
        <v>88</v>
      </c>
      <c r="MZ6" s="328" t="s">
        <v>556</v>
      </c>
      <c r="NA6" s="328" t="s">
        <v>562</v>
      </c>
      <c r="NB6" s="328" t="s">
        <v>98</v>
      </c>
      <c r="NC6" s="328" t="s">
        <v>75</v>
      </c>
      <c r="ND6" s="328" t="s">
        <v>99</v>
      </c>
      <c r="NE6" s="328" t="s">
        <v>88</v>
      </c>
      <c r="NF6" s="328" t="s">
        <v>557</v>
      </c>
      <c r="NG6" s="328" t="s">
        <v>98</v>
      </c>
      <c r="NH6" s="328" t="s">
        <v>75</v>
      </c>
      <c r="NI6" s="328" t="s">
        <v>99</v>
      </c>
      <c r="NJ6" s="328" t="s">
        <v>562</v>
      </c>
      <c r="NN6" s="328" t="s">
        <v>366</v>
      </c>
      <c r="NO6" s="328" t="s">
        <v>138</v>
      </c>
      <c r="NP6" s="328" t="s">
        <v>558</v>
      </c>
      <c r="NQ6" s="328" t="s">
        <v>616</v>
      </c>
      <c r="NR6" s="328" t="s">
        <v>559</v>
      </c>
      <c r="NS6" s="328" t="s">
        <v>560</v>
      </c>
      <c r="NT6" s="328" t="s">
        <v>568</v>
      </c>
      <c r="NU6" s="328" t="s">
        <v>88</v>
      </c>
      <c r="NV6" s="328" t="s">
        <v>556</v>
      </c>
      <c r="NW6" s="328" t="s">
        <v>562</v>
      </c>
      <c r="NX6" s="328" t="s">
        <v>98</v>
      </c>
      <c r="NY6" s="328" t="s">
        <v>75</v>
      </c>
      <c r="NZ6" s="328" t="s">
        <v>99</v>
      </c>
      <c r="OA6" s="328" t="s">
        <v>88</v>
      </c>
      <c r="OB6" s="328" t="s">
        <v>557</v>
      </c>
      <c r="OC6" s="328" t="s">
        <v>98</v>
      </c>
      <c r="OD6" s="328" t="s">
        <v>75</v>
      </c>
      <c r="OE6" s="328" t="s">
        <v>99</v>
      </c>
      <c r="OF6" s="328" t="s">
        <v>562</v>
      </c>
      <c r="OJ6" s="328" t="s">
        <v>366</v>
      </c>
      <c r="OK6" s="328" t="s">
        <v>138</v>
      </c>
      <c r="OL6" s="328" t="s">
        <v>558</v>
      </c>
      <c r="OM6" s="328" t="s">
        <v>616</v>
      </c>
      <c r="ON6" s="328" t="s">
        <v>559</v>
      </c>
      <c r="OO6" s="328" t="s">
        <v>560</v>
      </c>
      <c r="OP6" s="328" t="s">
        <v>568</v>
      </c>
      <c r="OQ6" s="328" t="s">
        <v>88</v>
      </c>
      <c r="OR6" s="328" t="s">
        <v>556</v>
      </c>
      <c r="OS6" s="328" t="s">
        <v>562</v>
      </c>
      <c r="OT6" s="328" t="s">
        <v>98</v>
      </c>
      <c r="OU6" s="328" t="s">
        <v>75</v>
      </c>
      <c r="OV6" s="328" t="s">
        <v>99</v>
      </c>
      <c r="OW6" s="328" t="s">
        <v>88</v>
      </c>
      <c r="OX6" s="328" t="s">
        <v>557</v>
      </c>
      <c r="OY6" s="328" t="s">
        <v>98</v>
      </c>
      <c r="OZ6" s="328" t="s">
        <v>75</v>
      </c>
      <c r="PA6" s="328" t="s">
        <v>99</v>
      </c>
      <c r="PB6" s="328" t="s">
        <v>562</v>
      </c>
      <c r="PF6" s="328" t="s">
        <v>366</v>
      </c>
      <c r="PG6" s="328" t="s">
        <v>138</v>
      </c>
      <c r="PH6" s="328" t="s">
        <v>558</v>
      </c>
      <c r="PI6" s="328" t="s">
        <v>616</v>
      </c>
      <c r="PJ6" s="328" t="s">
        <v>559</v>
      </c>
      <c r="PK6" s="328" t="s">
        <v>560</v>
      </c>
      <c r="PL6" s="328" t="s">
        <v>568</v>
      </c>
      <c r="PM6" s="328" t="s">
        <v>88</v>
      </c>
      <c r="PN6" s="328" t="s">
        <v>556</v>
      </c>
      <c r="PO6" s="328" t="s">
        <v>562</v>
      </c>
      <c r="PP6" s="328" t="s">
        <v>98</v>
      </c>
      <c r="PQ6" s="328" t="s">
        <v>75</v>
      </c>
      <c r="PR6" s="328" t="s">
        <v>99</v>
      </c>
      <c r="PS6" s="328" t="s">
        <v>88</v>
      </c>
      <c r="PT6" s="328" t="s">
        <v>557</v>
      </c>
      <c r="PU6" s="328" t="s">
        <v>98</v>
      </c>
      <c r="PV6" s="328" t="s">
        <v>75</v>
      </c>
      <c r="PW6" s="328" t="s">
        <v>99</v>
      </c>
      <c r="PX6" s="328" t="s">
        <v>562</v>
      </c>
      <c r="QB6" s="328" t="s">
        <v>366</v>
      </c>
      <c r="QC6" s="328" t="s">
        <v>138</v>
      </c>
      <c r="QD6" s="328" t="s">
        <v>558</v>
      </c>
      <c r="QE6" s="328" t="s">
        <v>616</v>
      </c>
      <c r="QF6" s="328" t="s">
        <v>559</v>
      </c>
      <c r="QG6" s="328" t="s">
        <v>560</v>
      </c>
      <c r="QH6" s="328" t="s">
        <v>568</v>
      </c>
      <c r="QI6" s="328" t="s">
        <v>88</v>
      </c>
      <c r="QJ6" s="328" t="s">
        <v>556</v>
      </c>
      <c r="QK6" s="328" t="s">
        <v>562</v>
      </c>
      <c r="QL6" s="328" t="s">
        <v>98</v>
      </c>
      <c r="QM6" s="328" t="s">
        <v>75</v>
      </c>
      <c r="QN6" s="328" t="s">
        <v>99</v>
      </c>
      <c r="QO6" s="328" t="s">
        <v>88</v>
      </c>
      <c r="QP6" s="328" t="s">
        <v>557</v>
      </c>
      <c r="QQ6" s="328" t="s">
        <v>98</v>
      </c>
      <c r="QR6" s="328" t="s">
        <v>75</v>
      </c>
      <c r="QS6" s="328" t="s">
        <v>99</v>
      </c>
      <c r="QT6" s="328" t="s">
        <v>562</v>
      </c>
      <c r="QX6" s="328" t="s">
        <v>366</v>
      </c>
      <c r="QY6" s="328" t="s">
        <v>138</v>
      </c>
      <c r="QZ6" s="328" t="s">
        <v>558</v>
      </c>
      <c r="RA6" s="328" t="s">
        <v>616</v>
      </c>
      <c r="RB6" s="328" t="s">
        <v>559</v>
      </c>
      <c r="RC6" s="328" t="s">
        <v>560</v>
      </c>
      <c r="RD6" s="328" t="s">
        <v>568</v>
      </c>
      <c r="RE6" s="328" t="s">
        <v>88</v>
      </c>
      <c r="RF6" s="328" t="s">
        <v>556</v>
      </c>
      <c r="RG6" s="328" t="s">
        <v>562</v>
      </c>
      <c r="RH6" s="328" t="s">
        <v>98</v>
      </c>
      <c r="RI6" s="328" t="s">
        <v>75</v>
      </c>
      <c r="RJ6" s="328" t="s">
        <v>99</v>
      </c>
      <c r="RK6" s="328" t="s">
        <v>88</v>
      </c>
      <c r="RL6" s="328" t="s">
        <v>557</v>
      </c>
      <c r="RM6" s="328" t="s">
        <v>98</v>
      </c>
      <c r="RN6" s="328" t="s">
        <v>75</v>
      </c>
      <c r="RO6" s="328" t="s">
        <v>99</v>
      </c>
      <c r="RP6" s="328" t="s">
        <v>562</v>
      </c>
      <c r="RT6" s="328" t="s">
        <v>366</v>
      </c>
      <c r="RU6" s="328" t="s">
        <v>138</v>
      </c>
      <c r="RV6" s="328" t="s">
        <v>558</v>
      </c>
      <c r="RW6" s="328" t="s">
        <v>616</v>
      </c>
      <c r="RX6" s="328" t="s">
        <v>559</v>
      </c>
      <c r="RY6" s="328" t="s">
        <v>560</v>
      </c>
      <c r="RZ6" s="328" t="s">
        <v>568</v>
      </c>
      <c r="SA6" s="328" t="s">
        <v>88</v>
      </c>
      <c r="SB6" s="328" t="s">
        <v>556</v>
      </c>
      <c r="SC6" s="328" t="s">
        <v>562</v>
      </c>
      <c r="SD6" s="328" t="s">
        <v>98</v>
      </c>
      <c r="SE6" s="328" t="s">
        <v>75</v>
      </c>
      <c r="SF6" s="328" t="s">
        <v>99</v>
      </c>
      <c r="SG6" s="328" t="s">
        <v>88</v>
      </c>
      <c r="SH6" s="328" t="s">
        <v>557</v>
      </c>
      <c r="SI6" s="328" t="s">
        <v>98</v>
      </c>
      <c r="SJ6" s="328" t="s">
        <v>75</v>
      </c>
      <c r="SK6" s="328" t="s">
        <v>99</v>
      </c>
      <c r="SL6" s="328" t="s">
        <v>562</v>
      </c>
      <c r="SP6" s="328" t="s">
        <v>366</v>
      </c>
      <c r="SQ6" s="328" t="s">
        <v>138</v>
      </c>
      <c r="SR6" s="328" t="s">
        <v>558</v>
      </c>
      <c r="SS6" s="328" t="s">
        <v>616</v>
      </c>
      <c r="ST6" s="328" t="s">
        <v>559</v>
      </c>
      <c r="SU6" s="328" t="s">
        <v>560</v>
      </c>
      <c r="SV6" s="328" t="s">
        <v>568</v>
      </c>
      <c r="SW6" s="328" t="s">
        <v>88</v>
      </c>
      <c r="SX6" s="328" t="s">
        <v>556</v>
      </c>
      <c r="SY6" s="328" t="s">
        <v>562</v>
      </c>
      <c r="SZ6" s="328" t="s">
        <v>98</v>
      </c>
      <c r="TA6" s="328" t="s">
        <v>75</v>
      </c>
      <c r="TB6" s="328" t="s">
        <v>99</v>
      </c>
      <c r="TC6" s="328" t="s">
        <v>88</v>
      </c>
      <c r="TD6" s="328" t="s">
        <v>557</v>
      </c>
      <c r="TE6" s="328" t="s">
        <v>98</v>
      </c>
      <c r="TF6" s="328" t="s">
        <v>75</v>
      </c>
      <c r="TG6" s="328" t="s">
        <v>99</v>
      </c>
      <c r="TH6" s="328" t="s">
        <v>562</v>
      </c>
    </row>
    <row r="7" spans="2:528">
      <c r="D7" s="407"/>
      <c r="E7" s="407"/>
      <c r="F7" s="407"/>
      <c r="G7" s="407"/>
      <c r="H7" s="407">
        <f>IFERROR(D7*E7*F7,"")</f>
        <v>0</v>
      </c>
      <c r="I7" s="407">
        <f>IFERROR(D7*E7*G7,"")</f>
        <v>0</v>
      </c>
      <c r="J7" s="408" t="str">
        <f>IFERROR(((F7*E7*D7)*(P7*16.6667))+((D7*E7*G7)*(U7*16.6667)),"")</f>
        <v/>
      </c>
      <c r="K7" s="407" t="s">
        <v>144</v>
      </c>
      <c r="L7" s="407"/>
      <c r="M7" s="409" t="str">
        <f>IF(O7="9-11","Zona 1",IF(O7="11","Zona 1",IF(O7="12-13","Zona 2",IF(O7="14-16","Zona 2",IF(O7="17-19","Zona 3",IF(O7="20","Zona 3",""))))))</f>
        <v/>
      </c>
      <c r="N7" s="410" t="str">
        <f>IFERROR(TIME(0,ROUNDDOWN(((1/P7)*60),0),ROUND(((((1/P7)*60)-ROUNDDOWN(((1/P7)*60),0))*60),0)),"")</f>
        <v/>
      </c>
      <c r="O7" s="407" t="str">
        <f>IFERROR(IF(K7="PACE_Daniels",(INDEX(BASE!$AE$4:$AH$8,MATCH('Microciclos - Endurance (2)'!L7,BASE!$AE$4:$AE$8,0),4)),IF(AND(K7="vVO2máx",L7&gt;=35,L7&lt;=45),"9-11",IF(AND(K7="vVO2máx",L7&gt;45,L7&lt;=65),"11",IF(AND(K7="vVO2máx",L7&gt;65,L7&lt;=75),"12-13",IF(AND(K7="vVO2máx",L7&gt;=80,L7&lt;=85),"14-16",IF(AND(K7="vVO2máx",L7&gt;=85,L7&lt;100),"17-19",IF(AND(K7="vVO2máx",L7&gt;=100),"20",IF(AND(K7="FCR",L7&gt;40,L7&lt;=60),"12-13",IF(AND(K7="FCR",L7&gt;60,L7&lt;=84),"14-16",IF(AND(K7="FCR",L7&gt;=85,L7&lt;100),"17-19",IF(AND(K7="FCR",L7=100),"20",""))))))))))),"")</f>
        <v/>
      </c>
      <c r="P7" s="409" t="str">
        <f>IFERROR(IF(K7="vVO2máx",(Avaliações!$C$51*'Microciclos - Endurance (2)'!L7)/100,IF(K7="Velocidade_crítica",IF(L7="80% VC",Avaliações!#REF!*0.8,IF(L7="100% VC",Avaliações!#REF!*1,IF(L7="120% VC",Avaliações!#REF!*1.2,IF(L7="&gt;30%",Avaliações!$C$54*1.3,IF(L7="&gt;40%",Avaliações!$C$54*1.4,0))))),IF(K7="PACE_Daniels",INDEX(BASE!$Q$4:$V$60,MATCH(Avaliações!$C$53,BASE!$Q$4:$Q$60,0),MATCH('Microciclos - Endurance (2)'!L7,BASE!$Q$4:$V$4,0)),""))),"")</f>
        <v/>
      </c>
      <c r="Q7" s="407" t="s">
        <v>144</v>
      </c>
      <c r="R7" s="407"/>
      <c r="S7" s="410" t="str">
        <f>IFERROR(TIME(0,ROUNDDOWN(((1/U7)*60),0),ROUND(((((1/U7)*60)-ROUNDDOWN(((1/U7)*60),0))*60),0)),"")</f>
        <v/>
      </c>
      <c r="T7" s="407" t="str">
        <f>IFERROR(IF(Q7="PACE_Daniels",(INDEX(BASE!$AE$4:$AH$7,MATCH('Microciclos - Endurance (2)'!R7,BASE!$AE$4:$AE$7,0),4)),IF(AND(Q7="vVO2máx",R7&gt;=35,R7&lt;=45),"9-11",IF(AND(Q7="vVO2máx",R7&gt;45,R7&lt;=65),"11",IF(AND(Q7="vVO2máx",R7&gt;65,R7&lt;=75),"12-13",IF(AND(Q7="vVO2máx",R7&gt;=80,R7&lt;=85),"14-16",IF(AND(Q7="vVO2máx",R7&gt;=85,R7&lt;100),"17-19",IF(AND(Q7="vVO2máx",R7&gt;=100),"20",IF(AND(Q7="FCR",R7&gt;40,R7&lt;=60),"12-13",IF(AND(Q7="FCR",R7&gt;60,R7&lt;=84),"14-16",IF(AND(Q7="FCR",R7&gt;=85,R7&lt;100),"17-19",IF(AND(Q7="FCR",R7=100),"20",""))))))))))),"")</f>
        <v/>
      </c>
      <c r="U7" s="409">
        <f>IFERROR(IF(Q7="vVO2máx",(Avaliações!$C$51*'Microciclos - Endurance (2)'!R7)/100,IF(Q7="Velocidade_crítica",IF(R7="80% VC",Avaliações!#REF!*0.8,IF(R7="100% VC",Avaliações!#REF!*1,IF(R7="120% VC",Avaliações!#REF!*1.2,IF(R7="&gt;30%",Avaliações!$C$54*1.3,IF(R7="&gt;40%",Avaliações!$C$54*1.4,0))))),IF(Q7="PACE_Daniels",INDEX(BASE!$Q$4:$V$60,MATCH(Avaliações!$C$53,BASE!$Q$4:$Q$60,0),MATCH('Microciclos - Endurance (2)'!R7,BASE!$Q$4:$V$4,0)),0))),"")</f>
        <v>0</v>
      </c>
      <c r="V7" s="409" t="str">
        <f>IF(T7="9-11","Zona 1",IF(T7="11","Zona 1",IF(T7="12-13","Zona 2",IF(T7="14-16","Zona 2",IF(T7="17-19","Zona 3",IF(T7="20","Zona 3",""))))))</f>
        <v/>
      </c>
      <c r="Z7" s="407"/>
      <c r="AA7" s="407"/>
      <c r="AB7" s="407"/>
      <c r="AC7" s="407"/>
      <c r="AD7" s="407">
        <f>IFERROR(Z7*AA7*AB7,"")</f>
        <v>0</v>
      </c>
      <c r="AE7" s="407">
        <f>IFERROR(Z7*AA7*AC7,"")</f>
        <v>0</v>
      </c>
      <c r="AF7" s="408" t="str">
        <f>IFERROR(((AB7*AA7*Z7)*(AL7*16.6667))+((Z7*AA7*AC7)*(AQ7*16.6667)),"")</f>
        <v/>
      </c>
      <c r="AG7" s="407" t="s">
        <v>144</v>
      </c>
      <c r="AH7" s="407"/>
      <c r="AI7" s="409" t="str">
        <f>IF(AK7="9-11","Zona 1",IF(AK7="11","Zona 1",IF(AK7="12-13","Zona 2",IF(AK7="14-16","Zona 2",IF(AK7="17-19","Zona 3",IF(AK7="20","Zona 3",""))))))</f>
        <v/>
      </c>
      <c r="AJ7" s="410" t="str">
        <f>IFERROR(TIME(0,ROUNDDOWN(((1/AL7)*60),0),ROUND(((((1/AL7)*60)-ROUNDDOWN(((1/AL7)*60),0))*60),0)),"")</f>
        <v/>
      </c>
      <c r="AK7" s="407" t="str">
        <f>IFERROR(IF(AG7="PACE_Daniels",(INDEX(BASE!$AE$4:$AH$8,MATCH('Microciclos - Endurance (2)'!AH7,BASE!$AE$4:$AE$8,0),4)),IF(AND(AG7="vVO2máx",AH7&gt;=35,AH7&lt;=45),"9-11",IF(AND(AG7="vVO2máx",AH7&gt;45,AH7&lt;=65),"11",IF(AND(AG7="vVO2máx",AH7&gt;65,AH7&lt;=75),"12-13",IF(AND(AG7="vVO2máx",AH7&gt;=80,AH7&lt;=85),"14-16",IF(AND(AG7="vVO2máx",AH7&gt;=85,AH7&lt;100),"17-19",IF(AND(AG7="vVO2máx",AH7&gt;=100),"20",IF(AND(AG7="FCR",AH7&gt;40,AH7&lt;=60),"12-13",IF(AND(AG7="FCR",AH7&gt;60,AH7&lt;=84),"14-16",IF(AND(AG7="FCR",AH7&gt;=85,AH7&lt;100),"17-19",IF(AND(AG7="FCR",AH7=100),"20",""))))))))))),"")</f>
        <v/>
      </c>
      <c r="AL7" s="409" t="str">
        <f>IFERROR(IF(AG7="vVO2máx",(Avaliações!$C$51*'Microciclos - Endurance (2)'!AH7)/100,IF(AG7="Velocidade_crítica",IF(AH7="80% VC",Avaliações!#REF!*0.8,IF(AH7="100% VC",Avaliações!#REF!*1,IF(AH7="120% VC",Avaliações!#REF!*1.2,IF(AH7="&gt;30%",Avaliações!$C$54*1.3,IF(AH7="&gt;40%",Avaliações!$C$54*1.4,0))))),IF(AG7="PACE_Daniels",INDEX(BASE!$Q$4:$V$60,MATCH(Avaliações!$C$53,BASE!$Q$4:$Q$60,0),MATCH('Microciclos - Endurance (2)'!AH7,BASE!$Q$4:$V$4,0)),""))),"")</f>
        <v/>
      </c>
      <c r="AM7" s="407" t="s">
        <v>144</v>
      </c>
      <c r="AN7" s="407"/>
      <c r="AO7" s="410" t="str">
        <f>IFERROR(TIME(0,ROUNDDOWN(((1/AQ7)*60),0),ROUND(((((1/AQ7)*60)-ROUNDDOWN(((1/AQ7)*60),0))*60),0)),"")</f>
        <v/>
      </c>
      <c r="AP7" s="407" t="str">
        <f>IFERROR(IF(AM7="PACE_Daniels",(INDEX(BASE!$AE$4:$AH$7,MATCH('Microciclos - Endurance (2)'!AN7,BASE!$AE$4:$AE$7,0),4)),IF(AND(AM7="vVO2máx",AN7&gt;=35,AN7&lt;=45),"9-11",IF(AND(AM7="vVO2máx",AN7&gt;45,AN7&lt;=65),"11",IF(AND(AM7="vVO2máx",AN7&gt;65,AN7&lt;=75),"12-13",IF(AND(AM7="vVO2máx",AN7&gt;=80,AN7&lt;=85),"14-16",IF(AND(AM7="vVO2máx",AN7&gt;=85,AN7&lt;100),"17-19",IF(AND(AM7="vVO2máx",AN7&gt;=100),"20",IF(AND(AM7="FCR",AN7&gt;40,AN7&lt;=60),"12-13",IF(AND(AM7="FCR",AN7&gt;60,AN7&lt;=84),"14-16",IF(AND(AM7="FCR",AN7&gt;=85,AN7&lt;100),"17-19",IF(AND(AM7="FCR",AN7=100),"20",""))))))))))),"")</f>
        <v/>
      </c>
      <c r="AQ7" s="409">
        <f>IFERROR(IF(AM7="vVO2máx",(Avaliações!$C$51*'Microciclos - Endurance (2)'!AN7)/100,IF(AM7="Velocidade_crítica",IF(AN7="80% VC",Avaliações!#REF!*0.8,IF(AN7="100% VC",Avaliações!#REF!*1,IF(AN7="120% VC",Avaliações!#REF!*1.2,IF(AN7="&gt;30%",Avaliações!$C$54*1.3,IF(AN7="&gt;40%",Avaliações!$C$54*1.4,0))))),IF(AM7="PACE_Daniels",INDEX(BASE!$Q$4:$V$60,MATCH(Avaliações!$C$53,BASE!$Q$4:$Q$60,0),MATCH('Microciclos - Endurance (2)'!AN7,BASE!$Q$4:$V$4,0)),0))),"")</f>
        <v>0</v>
      </c>
      <c r="AR7" s="409" t="str">
        <f>IF(AP7="9-11","Zona 1",IF(AP7="11","Zona 1",IF(AP7="12-13","Zona 2",IF(AP7="14-16","Zona 2",IF(AP7="17-19","Zona 3",IF(AP7="20","Zona 3",""))))))</f>
        <v/>
      </c>
      <c r="AV7" s="407"/>
      <c r="AW7" s="407"/>
      <c r="AX7" s="407"/>
      <c r="AY7" s="407"/>
      <c r="AZ7" s="407">
        <f>IFERROR(AV7*AW7*AX7,"")</f>
        <v>0</v>
      </c>
      <c r="BA7" s="407">
        <f>IFERROR(AV7*AW7*AY7,"")</f>
        <v>0</v>
      </c>
      <c r="BB7" s="408" t="str">
        <f>IFERROR(((AX7*AW7*AV7)*(BH7*16.6667))+((AV7*AW7*AY7)*(BM7*16.6667)),"")</f>
        <v/>
      </c>
      <c r="BC7" s="407" t="s">
        <v>144</v>
      </c>
      <c r="BD7" s="407"/>
      <c r="BE7" s="409" t="str">
        <f>IF(BG7="9-11","Zona 1",IF(BG7="11","Zona 1",IF(BG7="12-13","Zona 2",IF(BG7="14-16","Zona 2",IF(BG7="17-19","Zona 3",IF(BG7="20","Zona 3",""))))))</f>
        <v/>
      </c>
      <c r="BF7" s="410" t="str">
        <f>IFERROR(TIME(0,ROUNDDOWN(((1/BH7)*60),0),ROUND(((((1/BH7)*60)-ROUNDDOWN(((1/BH7)*60),0))*60),0)),"")</f>
        <v/>
      </c>
      <c r="BG7" s="407" t="str">
        <f>IFERROR(IF(BC7="PACE_Daniels",(INDEX(BASE!$AE$4:$AH$8,MATCH('Microciclos - Endurance (2)'!BD7,BASE!$AE$4:$AE$8,0),4)),IF(AND(BC7="vVO2máx",BD7&gt;=35,BD7&lt;=45),"9-11",IF(AND(BC7="vVO2máx",BD7&gt;45,BD7&lt;=65),"11",IF(AND(BC7="vVO2máx",BD7&gt;65,BD7&lt;=75),"12-13",IF(AND(BC7="vVO2máx",BD7&gt;=80,BD7&lt;=85),"14-16",IF(AND(BC7="vVO2máx",BD7&gt;=85,BD7&lt;100),"17-19",IF(AND(BC7="vVO2máx",BD7&gt;=100),"20",IF(AND(BC7="FCR",BD7&gt;40,BD7&lt;=60),"12-13",IF(AND(BC7="FCR",BD7&gt;60,BD7&lt;=84),"14-16",IF(AND(BC7="FCR",BD7&gt;=85,BD7&lt;100),"17-19",IF(AND(BC7="FCR",BD7=100),"20",""))))))))))),"")</f>
        <v/>
      </c>
      <c r="BH7" s="409" t="str">
        <f>IFERROR(IF(BC7="vVO2máx",(Avaliações!$C$51*'Microciclos - Endurance (2)'!BD7)/100,IF(BC7="Velocidade_crítica",IF(BD7="80% VC",Avaliações!#REF!*0.8,IF(BD7="100% VC",Avaliações!#REF!*1,IF(BD7="120% VC",Avaliações!#REF!*1.2,IF(BD7="&gt;30%",Avaliações!$C$54*1.3,IF(BD7="&gt;40%",Avaliações!$C$54*1.4,0))))),IF(BC7="PACE_Daniels",INDEX(BASE!$Q$4:$V$60,MATCH(Avaliações!$C$53,BASE!$Q$4:$Q$60,0),MATCH('Microciclos - Endurance (2)'!BD7,BASE!$Q$4:$V$4,0)),""))),"")</f>
        <v/>
      </c>
      <c r="BI7" s="407" t="s">
        <v>144</v>
      </c>
      <c r="BJ7" s="407"/>
      <c r="BK7" s="410" t="str">
        <f>IFERROR(TIME(0,ROUNDDOWN(((1/BM7)*60),0),ROUND(((((1/BM7)*60)-ROUNDDOWN(((1/BM7)*60),0))*60),0)),"")</f>
        <v/>
      </c>
      <c r="BL7" s="407" t="str">
        <f>IFERROR(IF(BI7="PACE_Daniels",(INDEX(BASE!$AE$4:$AH$7,MATCH('Microciclos - Endurance (2)'!BJ7,BASE!$AE$4:$AE$7,0),4)),IF(AND(BI7="vVO2máx",BJ7&gt;=35,BJ7&lt;=45),"9-11",IF(AND(BI7="vVO2máx",BJ7&gt;45,BJ7&lt;=65),"11",IF(AND(BI7="vVO2máx",BJ7&gt;65,BJ7&lt;=75),"12-13",IF(AND(BI7="vVO2máx",BJ7&gt;=80,BJ7&lt;=85),"14-16",IF(AND(BI7="vVO2máx",BJ7&gt;=85,BJ7&lt;100),"17-19",IF(AND(BI7="vVO2máx",BJ7&gt;=100),"20",IF(AND(BI7="FCR",BJ7&gt;40,BJ7&lt;=60),"12-13",IF(AND(BI7="FCR",BJ7&gt;60,BJ7&lt;=84),"14-16",IF(AND(BI7="FCR",BJ7&gt;=85,BJ7&lt;100),"17-19",IF(AND(BI7="FCR",BJ7=100),"20",""))))))))))),"")</f>
        <v/>
      </c>
      <c r="BM7" s="409">
        <f>IFERROR(IF(BI7="vVO2máx",(Avaliações!$C$51*'Microciclos - Endurance (2)'!BJ7)/100,IF(BI7="Velocidade_crítica",IF(BJ7="80% VC",Avaliações!#REF!*0.8,IF(BJ7="100% VC",Avaliações!#REF!*1,IF(BJ7="120% VC",Avaliações!#REF!*1.2,IF(BJ7="&gt;30%",Avaliações!$C$54*1.3,IF(BJ7="&gt;40%",Avaliações!$C$54*1.4,0))))),IF(BI7="PACE_Daniels",INDEX(BASE!$Q$4:$V$60,MATCH(Avaliações!$C$53,BASE!$Q$4:$Q$60,0),MATCH('Microciclos - Endurance (2)'!BJ7,BASE!$Q$4:$V$4,0)),0))),"")</f>
        <v>0</v>
      </c>
      <c r="BN7" s="409" t="str">
        <f>IF(BL7="9-11","Zona 1",IF(BL7="11","Zona 1",IF(BL7="12-13","Zona 2",IF(BL7="14-16","Zona 2",IF(BL7="17-19","Zona 3",IF(BL7="20","Zona 3",""))))))</f>
        <v/>
      </c>
      <c r="BR7" s="407"/>
      <c r="BS7" s="407"/>
      <c r="BT7" s="407"/>
      <c r="BU7" s="407"/>
      <c r="BV7" s="407">
        <f>IFERROR(BR7*BS7*BT7,"")</f>
        <v>0</v>
      </c>
      <c r="BW7" s="407">
        <f>IFERROR(BR7*BS7*BU7,"")</f>
        <v>0</v>
      </c>
      <c r="BX7" s="408" t="str">
        <f>IFERROR(((BT7*BS7*BR7)*(CD7*16.6667))+((BR7*BS7*BU7)*(CI7*16.6667)),"")</f>
        <v/>
      </c>
      <c r="BY7" s="407" t="s">
        <v>144</v>
      </c>
      <c r="BZ7" s="407"/>
      <c r="CA7" s="409" t="str">
        <f>IF(CC7="9-11","Zona 1",IF(CC7="11","Zona 1",IF(CC7="12-13","Zona 2",IF(CC7="14-16","Zona 2",IF(CC7="17-19","Zona 3",IF(CC7="20","Zona 3",""))))))</f>
        <v/>
      </c>
      <c r="CB7" s="410" t="str">
        <f>IFERROR(TIME(0,ROUNDDOWN(((1/CD7)*60),0),ROUND(((((1/CD7)*60)-ROUNDDOWN(((1/CD7)*60),0))*60),0)),"")</f>
        <v/>
      </c>
      <c r="CC7" s="407" t="str">
        <f>IFERROR(IF(BY7="PACE_Daniels",(INDEX(BASE!$AE$4:$AH$8,MATCH('Microciclos - Endurance (2)'!BZ7,BASE!$AE$4:$AE$8,0),4)),IF(AND(BY7="vVO2máx",BZ7&gt;=35,BZ7&lt;=45),"9-11",IF(AND(BY7="vVO2máx",BZ7&gt;45,BZ7&lt;=65),"11",IF(AND(BY7="vVO2máx",BZ7&gt;65,BZ7&lt;=75),"12-13",IF(AND(BY7="vVO2máx",BZ7&gt;=80,BZ7&lt;=85),"14-16",IF(AND(BY7="vVO2máx",BZ7&gt;=85,BZ7&lt;100),"17-19",IF(AND(BY7="vVO2máx",BZ7&gt;=100),"20",IF(AND(BY7="FCR",BZ7&gt;40,BZ7&lt;=60),"12-13",IF(AND(BY7="FCR",BZ7&gt;60,BZ7&lt;=84),"14-16",IF(AND(BY7="FCR",BZ7&gt;=85,BZ7&lt;100),"17-19",IF(AND(BY7="FCR",BZ7=100),"20",""))))))))))),"")</f>
        <v/>
      </c>
      <c r="CD7" s="409" t="str">
        <f>IFERROR(IF(BY7="vVO2máx",(Avaliações!$C$51*'Microciclos - Endurance (2)'!BZ7)/100,IF(BY7="Velocidade_crítica",IF(BZ7="80% VC",Avaliações!#REF!*0.8,IF(BZ7="100% VC",Avaliações!#REF!*1,IF(BZ7="120% VC",Avaliações!#REF!*1.2,IF(BZ7="&gt;30%",Avaliações!$C$54*1.3,IF(BZ7="&gt;40%",Avaliações!$C$54*1.4,0))))),IF(BY7="PACE_Daniels",INDEX(BASE!$Q$4:$V$60,MATCH(Avaliações!$C$53,BASE!$Q$4:$Q$60,0),MATCH('Microciclos - Endurance (2)'!BZ7,BASE!$Q$4:$V$4,0)),""))),"")</f>
        <v/>
      </c>
      <c r="CE7" s="407" t="s">
        <v>144</v>
      </c>
      <c r="CF7" s="407"/>
      <c r="CG7" s="410" t="str">
        <f>IFERROR(TIME(0,ROUNDDOWN(((1/CI7)*60),0),ROUND(((((1/CI7)*60)-ROUNDDOWN(((1/CI7)*60),0))*60),0)),"")</f>
        <v/>
      </c>
      <c r="CH7" s="407" t="str">
        <f>IFERROR(IF(CE7="PACE_Daniels",(INDEX(BASE!$AE$4:$AH$7,MATCH('Microciclos - Endurance (2)'!CF7,BASE!$AE$4:$AE$7,0),4)),IF(AND(CE7="vVO2máx",CF7&gt;=35,CF7&lt;=45),"9-11",IF(AND(CE7="vVO2máx",CF7&gt;45,CF7&lt;=65),"11",IF(AND(CE7="vVO2máx",CF7&gt;65,CF7&lt;=75),"12-13",IF(AND(CE7="vVO2máx",CF7&gt;=80,CF7&lt;=85),"14-16",IF(AND(CE7="vVO2máx",CF7&gt;=85,CF7&lt;100),"17-19",IF(AND(CE7="vVO2máx",CF7&gt;=100),"20",IF(AND(CE7="FCR",CF7&gt;40,CF7&lt;=60),"12-13",IF(AND(CE7="FCR",CF7&gt;60,CF7&lt;=84),"14-16",IF(AND(CE7="FCR",CF7&gt;=85,CF7&lt;100),"17-19",IF(AND(CE7="FCR",CF7=100),"20",""))))))))))),"")</f>
        <v/>
      </c>
      <c r="CI7" s="409">
        <f>IFERROR(IF(CE7="vVO2máx",(Avaliações!$C$51*'Microciclos - Endurance (2)'!CF7)/100,IF(CE7="Velocidade_crítica",IF(CF7="80% VC",Avaliações!#REF!*0.8,IF(CF7="100% VC",Avaliações!#REF!*1,IF(CF7="120% VC",Avaliações!#REF!*1.2,IF(CF7="&gt;30%",Avaliações!$C$54*1.3,IF(CF7="&gt;40%",Avaliações!$C$54*1.4,0))))),IF(CE7="PACE_Daniels",INDEX(BASE!$Q$4:$V$60,MATCH(Avaliações!$C$53,BASE!$Q$4:$Q$60,0),MATCH('Microciclos - Endurance (2)'!CF7,BASE!$Q$4:$V$4,0)),0))),"")</f>
        <v>0</v>
      </c>
      <c r="CJ7" s="409" t="str">
        <f>IF(CH7="9-11","Zona 1",IF(CH7="11","Zona 1",IF(CH7="12-13","Zona 2",IF(CH7="14-16","Zona 2",IF(CH7="17-19","Zona 3",IF(CH7="20","Zona 3",""))))))</f>
        <v/>
      </c>
      <c r="CN7" s="407"/>
      <c r="CO7" s="407"/>
      <c r="CP7" s="407"/>
      <c r="CQ7" s="407"/>
      <c r="CR7" s="407">
        <f>IFERROR(CN7*CO7*CP7,"")</f>
        <v>0</v>
      </c>
      <c r="CS7" s="407">
        <f>IFERROR(CN7*CO7*CQ7,"")</f>
        <v>0</v>
      </c>
      <c r="CT7" s="408" t="str">
        <f>IFERROR(((CP7*CO7*CN7)*(CZ7*16.6667))+((CN7*CO7*CQ7)*(DE7*16.6667)),"")</f>
        <v/>
      </c>
      <c r="CU7" s="407" t="s">
        <v>144</v>
      </c>
      <c r="CV7" s="407"/>
      <c r="CW7" s="409" t="str">
        <f>IF(CY7="9-11","Zona 1",IF(CY7="11","Zona 1",IF(CY7="12-13","Zona 2",IF(CY7="14-16","Zona 2",IF(CY7="17-19","Zona 3",IF(CY7="20","Zona 3",""))))))</f>
        <v/>
      </c>
      <c r="CX7" s="410" t="str">
        <f>IFERROR(TIME(0,ROUNDDOWN(((1/CZ7)*60),0),ROUND(((((1/CZ7)*60)-ROUNDDOWN(((1/CZ7)*60),0))*60),0)),"")</f>
        <v/>
      </c>
      <c r="CY7" s="407" t="str">
        <f>IFERROR(IF(CU7="PACE_Daniels",(INDEX(BASE!$AE$4:$AH$8,MATCH('Microciclos - Endurance (2)'!CV7,BASE!$AE$4:$AE$8,0),4)),IF(AND(CU7="vVO2máx",CV7&gt;=35,CV7&lt;=45),"9-11",IF(AND(CU7="vVO2máx",CV7&gt;45,CV7&lt;=65),"11",IF(AND(CU7="vVO2máx",CV7&gt;65,CV7&lt;=75),"12-13",IF(AND(CU7="vVO2máx",CV7&gt;=80,CV7&lt;=85),"14-16",IF(AND(CU7="vVO2máx",CV7&gt;=85,CV7&lt;100),"17-19",IF(AND(CU7="vVO2máx",CV7&gt;=100),"20",IF(AND(CU7="FCR",CV7&gt;40,CV7&lt;=60),"12-13",IF(AND(CU7="FCR",CV7&gt;60,CV7&lt;=84),"14-16",IF(AND(CU7="FCR",CV7&gt;=85,CV7&lt;100),"17-19",IF(AND(CU7="FCR",CV7=100),"20",""))))))))))),"")</f>
        <v/>
      </c>
      <c r="CZ7" s="409" t="str">
        <f>IFERROR(IF(CU7="vVO2máx",(Avaliações!$C$51*'Microciclos - Endurance (2)'!CV7)/100,IF(CU7="Velocidade_crítica",IF(CV7="80% VC",Avaliações!#REF!*0.8,IF(CV7="100% VC",Avaliações!#REF!*1,IF(CV7="120% VC",Avaliações!#REF!*1.2,IF(CV7="&gt;30%",Avaliações!$C$54*1.3,IF(CV7="&gt;40%",Avaliações!$C$54*1.4,0))))),IF(CU7="PACE_Daniels",INDEX(BASE!$Q$4:$V$60,MATCH(Avaliações!$C$53,BASE!$Q$4:$Q$60,0),MATCH('Microciclos - Endurance (2)'!CV7,BASE!$Q$4:$V$4,0)),""))),"")</f>
        <v/>
      </c>
      <c r="DA7" s="407" t="s">
        <v>144</v>
      </c>
      <c r="DB7" s="407"/>
      <c r="DC7" s="410" t="str">
        <f>IFERROR(TIME(0,ROUNDDOWN(((1/DE7)*60),0),ROUND(((((1/DE7)*60)-ROUNDDOWN(((1/DE7)*60),0))*60),0)),"")</f>
        <v/>
      </c>
      <c r="DD7" s="407" t="str">
        <f>IFERROR(IF(DA7="PACE_Daniels",(INDEX(BASE!$AE$4:$AH$7,MATCH('Microciclos - Endurance (2)'!DB7,BASE!$AE$4:$AE$7,0),4)),IF(AND(DA7="vVO2máx",DB7&gt;=35,DB7&lt;=45),"9-11",IF(AND(DA7="vVO2máx",DB7&gt;45,DB7&lt;=65),"11",IF(AND(DA7="vVO2máx",DB7&gt;65,DB7&lt;=75),"12-13",IF(AND(DA7="vVO2máx",DB7&gt;=80,DB7&lt;=85),"14-16",IF(AND(DA7="vVO2máx",DB7&gt;=85,DB7&lt;100),"17-19",IF(AND(DA7="vVO2máx",DB7&gt;=100),"20",IF(AND(DA7="FCR",DB7&gt;40,DB7&lt;=60),"12-13",IF(AND(DA7="FCR",DB7&gt;60,DB7&lt;=84),"14-16",IF(AND(DA7="FCR",DB7&gt;=85,DB7&lt;100),"17-19",IF(AND(DA7="FCR",DB7=100),"20",""))))))))))),"")</f>
        <v/>
      </c>
      <c r="DE7" s="409">
        <f>IFERROR(IF(DA7="vVO2máx",(Avaliações!$C$51*'Microciclos - Endurance (2)'!DB7)/100,IF(DA7="Velocidade_crítica",IF(DB7="80% VC",Avaliações!#REF!*0.8,IF(DB7="100% VC",Avaliações!#REF!*1,IF(DB7="120% VC",Avaliações!#REF!*1.2,IF(DB7="&gt;30%",Avaliações!$C$54*1.3,IF(DB7="&gt;40%",Avaliações!$C$54*1.4,0))))),IF(DA7="PACE_Daniels",INDEX(BASE!$Q$4:$V$60,MATCH(Avaliações!$C$53,BASE!$Q$4:$Q$60,0),MATCH('Microciclos - Endurance (2)'!DB7,BASE!$Q$4:$V$4,0)),0))),"")</f>
        <v>0</v>
      </c>
      <c r="DF7" s="409" t="str">
        <f>IF(DD7="9-11","Zona 1",IF(DD7="11","Zona 1",IF(DD7="12-13","Zona 2",IF(DD7="14-16","Zona 2",IF(DD7="17-19","Zona 3",IF(DD7="20","Zona 3",""))))))</f>
        <v/>
      </c>
      <c r="DJ7" s="407"/>
      <c r="DK7" s="407"/>
      <c r="DL7" s="407"/>
      <c r="DM7" s="407"/>
      <c r="DN7" s="407">
        <f>IFERROR(DJ7*DK7*DL7,"")</f>
        <v>0</v>
      </c>
      <c r="DO7" s="407">
        <f>IFERROR(DJ7*DK7*DM7,"")</f>
        <v>0</v>
      </c>
      <c r="DP7" s="408" t="str">
        <f>IFERROR(((DL7*DK7*DJ7)*(DV7*16.6667))+((DJ7*DK7*DM7)*(EA7*16.6667)),"")</f>
        <v/>
      </c>
      <c r="DQ7" s="407" t="s">
        <v>144</v>
      </c>
      <c r="DR7" s="407"/>
      <c r="DS7" s="409" t="str">
        <f>IF(DU7="9-11","Zona 1",IF(DU7="11","Zona 1",IF(DU7="12-13","Zona 2",IF(DU7="14-16","Zona 2",IF(DU7="17-19","Zona 3",IF(DU7="20","Zona 3",""))))))</f>
        <v/>
      </c>
      <c r="DT7" s="410" t="str">
        <f>IFERROR(TIME(0,ROUNDDOWN(((1/DV7)*60),0),ROUND(((((1/DV7)*60)-ROUNDDOWN(((1/DV7)*60),0))*60),0)),"")</f>
        <v/>
      </c>
      <c r="DU7" s="407" t="str">
        <f>IFERROR(IF(DQ7="PACE_Daniels",(INDEX(BASE!$AE$4:$AH$8,MATCH('Microciclos - Endurance (2)'!DR7,BASE!$AE$4:$AE$8,0),4)),IF(AND(DQ7="vVO2máx",DR7&gt;=35,DR7&lt;=45),"9-11",IF(AND(DQ7="vVO2máx",DR7&gt;45,DR7&lt;=65),"11",IF(AND(DQ7="vVO2máx",DR7&gt;65,DR7&lt;=75),"12-13",IF(AND(DQ7="vVO2máx",DR7&gt;=80,DR7&lt;=85),"14-16",IF(AND(DQ7="vVO2máx",DR7&gt;=85,DR7&lt;100),"17-19",IF(AND(DQ7="vVO2máx",DR7&gt;=100),"20",IF(AND(DQ7="FCR",DR7&gt;40,DR7&lt;=60),"12-13",IF(AND(DQ7="FCR",DR7&gt;60,DR7&lt;=84),"14-16",IF(AND(DQ7="FCR",DR7&gt;=85,DR7&lt;100),"17-19",IF(AND(DQ7="FCR",DR7=100),"20",""))))))))))),"")</f>
        <v/>
      </c>
      <c r="DV7" s="409" t="str">
        <f>IFERROR(IF(DQ7="vVO2máx",(Avaliações!$C$51*'Microciclos - Endurance (2)'!DR7)/100,IF(DQ7="Velocidade_crítica",IF(DR7="80% VC",Avaliações!#REF!*0.8,IF(DR7="100% VC",Avaliações!#REF!*1,IF(DR7="120% VC",Avaliações!#REF!*1.2,IF(DR7="&gt;30%",Avaliações!$C$54*1.3,IF(DR7="&gt;40%",Avaliações!$C$54*1.4,0))))),IF(DQ7="PACE_Daniels",INDEX(BASE!$Q$4:$V$60,MATCH(Avaliações!$C$53,BASE!$Q$4:$Q$60,0),MATCH('Microciclos - Endurance (2)'!DR7,BASE!$Q$4:$V$4,0)),""))),"")</f>
        <v/>
      </c>
      <c r="DW7" s="407" t="s">
        <v>144</v>
      </c>
      <c r="DX7" s="407"/>
      <c r="DY7" s="410" t="str">
        <f>IFERROR(TIME(0,ROUNDDOWN(((1/EA7)*60),0),ROUND(((((1/EA7)*60)-ROUNDDOWN(((1/EA7)*60),0))*60),0)),"")</f>
        <v/>
      </c>
      <c r="DZ7" s="407" t="str">
        <f>IFERROR(IF(DW7="PACE_Daniels",(INDEX(BASE!$AE$4:$AH$7,MATCH('Microciclos - Endurance (2)'!DX7,BASE!$AE$4:$AE$7,0),4)),IF(AND(DW7="vVO2máx",DX7&gt;=35,DX7&lt;=45),"9-11",IF(AND(DW7="vVO2máx",DX7&gt;45,DX7&lt;=65),"11",IF(AND(DW7="vVO2máx",DX7&gt;65,DX7&lt;=75),"12-13",IF(AND(DW7="vVO2máx",DX7&gt;=80,DX7&lt;=85),"14-16",IF(AND(DW7="vVO2máx",DX7&gt;=85,DX7&lt;100),"17-19",IF(AND(DW7="vVO2máx",DX7&gt;=100),"20",IF(AND(DW7="FCR",DX7&gt;40,DX7&lt;=60),"12-13",IF(AND(DW7="FCR",DX7&gt;60,DX7&lt;=84),"14-16",IF(AND(DW7="FCR",DX7&gt;=85,DX7&lt;100),"17-19",IF(AND(DW7="FCR",DX7=100),"20",""))))))))))),"")</f>
        <v/>
      </c>
      <c r="EA7" s="409">
        <f>IFERROR(IF(DW7="vVO2máx",(Avaliações!$C$51*'Microciclos - Endurance (2)'!DX7)/100,IF(DW7="Velocidade_crítica",IF(DX7="80% VC",Avaliações!#REF!*0.8,IF(DX7="100% VC",Avaliações!#REF!*1,IF(DX7="120% VC",Avaliações!#REF!*1.2,IF(DX7="&gt;30%",Avaliações!$C$54*1.3,IF(DX7="&gt;40%",Avaliações!$C$54*1.4,0))))),IF(DW7="PACE_Daniels",INDEX(BASE!$Q$4:$V$60,MATCH(Avaliações!$C$53,BASE!$Q$4:$Q$60,0),MATCH('Microciclos - Endurance (2)'!DX7,BASE!$Q$4:$V$4,0)),0))),"")</f>
        <v>0</v>
      </c>
      <c r="EB7" s="409" t="str">
        <f>IF(DZ7="9-11","Zona 1",IF(DZ7="11","Zona 1",IF(DZ7="12-13","Zona 2",IF(DZ7="14-16","Zona 2",IF(DZ7="17-19","Zona 3",IF(DZ7="20","Zona 3",""))))))</f>
        <v/>
      </c>
      <c r="EF7" s="407"/>
      <c r="EG7" s="407"/>
      <c r="EH7" s="407"/>
      <c r="EI7" s="407"/>
      <c r="EJ7" s="407">
        <f>IFERROR(EF7*EG7*EH7,"")</f>
        <v>0</v>
      </c>
      <c r="EK7" s="407">
        <f>IFERROR(EF7*EG7*EI7,"")</f>
        <v>0</v>
      </c>
      <c r="EL7" s="408" t="str">
        <f>IFERROR(((EH7*EG7*EF7)*(ER7*16.6667))+((EF7*EG7*EI7)*(EW7*16.6667)),"")</f>
        <v/>
      </c>
      <c r="EM7" s="407" t="s">
        <v>144</v>
      </c>
      <c r="EN7" s="407"/>
      <c r="EO7" s="409" t="str">
        <f>IF(EQ7="9-11","Zona 1",IF(EQ7="11","Zona 1",IF(EQ7="12-13","Zona 2",IF(EQ7="14-16","Zona 2",IF(EQ7="17-19","Zona 3",IF(EQ7="20","Zona 3",""))))))</f>
        <v/>
      </c>
      <c r="EP7" s="410" t="str">
        <f>IFERROR(TIME(0,ROUNDDOWN(((1/ER7)*60),0),ROUND(((((1/ER7)*60)-ROUNDDOWN(((1/ER7)*60),0))*60),0)),"")</f>
        <v/>
      </c>
      <c r="EQ7" s="407" t="str">
        <f>IFERROR(IF(EM7="PACE_Daniels",(INDEX(BASE!$AE$4:$AH$8,MATCH('Microciclos - Endurance (2)'!EN7,BASE!$AE$4:$AE$8,0),4)),IF(AND(EM7="vVO2máx",EN7&gt;=35,EN7&lt;=45),"9-11",IF(AND(EM7="vVO2máx",EN7&gt;45,EN7&lt;=65),"11",IF(AND(EM7="vVO2máx",EN7&gt;65,EN7&lt;=75),"12-13",IF(AND(EM7="vVO2máx",EN7&gt;=80,EN7&lt;=85),"14-16",IF(AND(EM7="vVO2máx",EN7&gt;=85,EN7&lt;100),"17-19",IF(AND(EM7="vVO2máx",EN7&gt;=100),"20",IF(AND(EM7="FCR",EN7&gt;40,EN7&lt;=60),"12-13",IF(AND(EM7="FCR",EN7&gt;60,EN7&lt;=84),"14-16",IF(AND(EM7="FCR",EN7&gt;=85,EN7&lt;100),"17-19",IF(AND(EM7="FCR",EN7=100),"20",""))))))))))),"")</f>
        <v/>
      </c>
      <c r="ER7" s="409" t="str">
        <f>IFERROR(IF(EM7="vVO2máx",(Avaliações!$C$51*'Microciclos - Endurance (2)'!EN7)/100,IF(EM7="Velocidade_crítica",IF(EN7="80% VC",Avaliações!#REF!*0.8,IF(EN7="100% VC",Avaliações!#REF!*1,IF(EN7="120% VC",Avaliações!#REF!*1.2,IF(EN7="&gt;30%",Avaliações!$C$54*1.3,IF(EN7="&gt;40%",Avaliações!$C$54*1.4,0))))),IF(EM7="PACE_Daniels",INDEX(BASE!$Q$4:$V$60,MATCH(Avaliações!$C$53,BASE!$Q$4:$Q$60,0),MATCH('Microciclos - Endurance (2)'!EN7,BASE!$Q$4:$V$4,0)),""))),"")</f>
        <v/>
      </c>
      <c r="ES7" s="407" t="s">
        <v>144</v>
      </c>
      <c r="ET7" s="407"/>
      <c r="EU7" s="410" t="str">
        <f>IFERROR(TIME(0,ROUNDDOWN(((1/EW7)*60),0),ROUND(((((1/EW7)*60)-ROUNDDOWN(((1/EW7)*60),0))*60),0)),"")</f>
        <v/>
      </c>
      <c r="EV7" s="407" t="str">
        <f>IFERROR(IF(ES7="PACE_Daniels",(INDEX(BASE!$AE$4:$AH$7,MATCH('Microciclos - Endurance (2)'!ET7,BASE!$AE$4:$AE$7,0),4)),IF(AND(ES7="vVO2máx",ET7&gt;=35,ET7&lt;=45),"9-11",IF(AND(ES7="vVO2máx",ET7&gt;45,ET7&lt;=65),"11",IF(AND(ES7="vVO2máx",ET7&gt;65,ET7&lt;=75),"12-13",IF(AND(ES7="vVO2máx",ET7&gt;=80,ET7&lt;=85),"14-16",IF(AND(ES7="vVO2máx",ET7&gt;=85,ET7&lt;100),"17-19",IF(AND(ES7="vVO2máx",ET7&gt;=100),"20",IF(AND(ES7="FCR",ET7&gt;40,ET7&lt;=60),"12-13",IF(AND(ES7="FCR",ET7&gt;60,ET7&lt;=84),"14-16",IF(AND(ES7="FCR",ET7&gt;=85,ET7&lt;100),"17-19",IF(AND(ES7="FCR",ET7=100),"20",""))))))))))),"")</f>
        <v/>
      </c>
      <c r="EW7" s="409">
        <f>IFERROR(IF(ES7="vVO2máx",(Avaliações!$C$51*'Microciclos - Endurance (2)'!ET7)/100,IF(ES7="Velocidade_crítica",IF(ET7="80% VC",Avaliações!#REF!*0.8,IF(ET7="100% VC",Avaliações!#REF!*1,IF(ET7="120% VC",Avaliações!#REF!*1.2,IF(ET7="&gt;30%",Avaliações!$C$54*1.3,IF(ET7="&gt;40%",Avaliações!$C$54*1.4,0))))),IF(ES7="PACE_Daniels",INDEX(BASE!$Q$4:$V$60,MATCH(Avaliações!$C$53,BASE!$Q$4:$Q$60,0),MATCH('Microciclos - Endurance (2)'!ET7,BASE!$Q$4:$V$4,0)),0))),"")</f>
        <v>0</v>
      </c>
      <c r="EX7" s="409" t="str">
        <f>IF(EV7="9-11","Zona 1",IF(EV7="11","Zona 1",IF(EV7="12-13","Zona 2",IF(EV7="14-16","Zona 2",IF(EV7="17-19","Zona 3",IF(EV7="20","Zona 3",""))))))</f>
        <v/>
      </c>
      <c r="FB7" s="407"/>
      <c r="FC7" s="407"/>
      <c r="FD7" s="407"/>
      <c r="FE7" s="407"/>
      <c r="FF7" s="407">
        <f>IFERROR(FB7*FC7*FD7,"")</f>
        <v>0</v>
      </c>
      <c r="FG7" s="407">
        <f>IFERROR(FB7*FC7*FE7,"")</f>
        <v>0</v>
      </c>
      <c r="FH7" s="408" t="str">
        <f>IFERROR(((FD7*FC7*FB7)*(FN7*16.6667))+((FB7*FC7*FE7)*(FS7*16.6667)),"")</f>
        <v/>
      </c>
      <c r="FI7" s="407" t="s">
        <v>144</v>
      </c>
      <c r="FJ7" s="407"/>
      <c r="FK7" s="409" t="str">
        <f>IF(FM7="9-11","Zona 1",IF(FM7="11","Zona 1",IF(FM7="12-13","Zona 2",IF(FM7="14-16","Zona 2",IF(FM7="17-19","Zona 3",IF(FM7="20","Zona 3",""))))))</f>
        <v/>
      </c>
      <c r="FL7" s="410" t="str">
        <f>IFERROR(TIME(0,ROUNDDOWN(((1/FN7)*60),0),ROUND(((((1/FN7)*60)-ROUNDDOWN(((1/FN7)*60),0))*60),0)),"")</f>
        <v/>
      </c>
      <c r="FM7" s="407" t="str">
        <f>IFERROR(IF(FI7="PACE_Daniels",(INDEX(BASE!$AE$4:$AH$8,MATCH('Microciclos - Endurance (2)'!FJ7,BASE!$AE$4:$AE$8,0),4)),IF(AND(FI7="vVO2máx",FJ7&gt;=35,FJ7&lt;=45),"9-11",IF(AND(FI7="vVO2máx",FJ7&gt;45,FJ7&lt;=65),"11",IF(AND(FI7="vVO2máx",FJ7&gt;65,FJ7&lt;=75),"12-13",IF(AND(FI7="vVO2máx",FJ7&gt;=80,FJ7&lt;=85),"14-16",IF(AND(FI7="vVO2máx",FJ7&gt;=85,FJ7&lt;100),"17-19",IF(AND(FI7="vVO2máx",FJ7&gt;=100),"20",IF(AND(FI7="FCR",FJ7&gt;40,FJ7&lt;=60),"12-13",IF(AND(FI7="FCR",FJ7&gt;60,FJ7&lt;=84),"14-16",IF(AND(FI7="FCR",FJ7&gt;=85,FJ7&lt;100),"17-19",IF(AND(FI7="FCR",FJ7=100),"20",""))))))))))),"")</f>
        <v/>
      </c>
      <c r="FN7" s="409" t="str">
        <f>IFERROR(IF(FI7="vVO2máx",(Avaliações!$C$51*'Microciclos - Endurance (2)'!FJ7)/100,IF(FI7="Velocidade_crítica",IF(FJ7="80% VC",Avaliações!#REF!*0.8,IF(FJ7="100% VC",Avaliações!#REF!*1,IF(FJ7="120% VC",Avaliações!#REF!*1.2,IF(FJ7="&gt;30%",Avaliações!$C$54*1.3,IF(FJ7="&gt;40%",Avaliações!$C$54*1.4,0))))),IF(FI7="PACE_Daniels",INDEX(BASE!$Q$4:$V$60,MATCH(Avaliações!$C$53,BASE!$Q$4:$Q$60,0),MATCH('Microciclos - Endurance (2)'!FJ7,BASE!$Q$4:$V$4,0)),""))),"")</f>
        <v/>
      </c>
      <c r="FO7" s="407" t="s">
        <v>144</v>
      </c>
      <c r="FP7" s="407"/>
      <c r="FQ7" s="410" t="str">
        <f>IFERROR(TIME(0,ROUNDDOWN(((1/FS7)*60),0),ROUND(((((1/FS7)*60)-ROUNDDOWN(((1/FS7)*60),0))*60),0)),"")</f>
        <v/>
      </c>
      <c r="FR7" s="407" t="str">
        <f>IFERROR(IF(FO7="PACE_Daniels",(INDEX(BASE!$AE$4:$AH$7,MATCH('Microciclos - Endurance (2)'!FP7,BASE!$AE$4:$AE$7,0),4)),IF(AND(FO7="vVO2máx",FP7&gt;=35,FP7&lt;=45),"9-11",IF(AND(FO7="vVO2máx",FP7&gt;45,FP7&lt;=65),"11",IF(AND(FO7="vVO2máx",FP7&gt;65,FP7&lt;=75),"12-13",IF(AND(FO7="vVO2máx",FP7&gt;=80,FP7&lt;=85),"14-16",IF(AND(FO7="vVO2máx",FP7&gt;=85,FP7&lt;100),"17-19",IF(AND(FO7="vVO2máx",FP7&gt;=100),"20",IF(AND(FO7="FCR",FP7&gt;40,FP7&lt;=60),"12-13",IF(AND(FO7="FCR",FP7&gt;60,FP7&lt;=84),"14-16",IF(AND(FO7="FCR",FP7&gt;=85,FP7&lt;100),"17-19",IF(AND(FO7="FCR",FP7=100),"20",""))))))))))),"")</f>
        <v/>
      </c>
      <c r="FS7" s="409">
        <f>IFERROR(IF(FO7="vVO2máx",(Avaliações!$C$51*'Microciclos - Endurance (2)'!FP7)/100,IF(FO7="Velocidade_crítica",IF(FP7="80% VC",Avaliações!#REF!*0.8,IF(FP7="100% VC",Avaliações!#REF!*1,IF(FP7="120% VC",Avaliações!#REF!*1.2,IF(FP7="&gt;30%",Avaliações!$C$54*1.3,IF(FP7="&gt;40%",Avaliações!$C$54*1.4,0))))),IF(FO7="PACE_Daniels",INDEX(BASE!$Q$4:$V$60,MATCH(Avaliações!$C$53,BASE!$Q$4:$Q$60,0),MATCH('Microciclos - Endurance (2)'!FP7,BASE!$Q$4:$V$4,0)),0))),"")</f>
        <v>0</v>
      </c>
      <c r="FT7" s="409" t="str">
        <f>IF(FR7="9-11","Zona 1",IF(FR7="11","Zona 1",IF(FR7="12-13","Zona 2",IF(FR7="14-16","Zona 2",IF(FR7="17-19","Zona 3",IF(FR7="20","Zona 3",""))))))</f>
        <v/>
      </c>
      <c r="FX7" s="407"/>
      <c r="FY7" s="407"/>
      <c r="FZ7" s="407"/>
      <c r="GA7" s="407"/>
      <c r="GB7" s="407">
        <f>IFERROR(FX7*FY7*FZ7,"")</f>
        <v>0</v>
      </c>
      <c r="GC7" s="407">
        <f>IFERROR(FX7*FY7*GA7,"")</f>
        <v>0</v>
      </c>
      <c r="GD7" s="408" t="str">
        <f>IFERROR(((FZ7*FY7*FX7)*(GJ7*16.6667))+((FX7*FY7*GA7)*(GO7*16.6667)),"")</f>
        <v/>
      </c>
      <c r="GE7" s="407" t="s">
        <v>144</v>
      </c>
      <c r="GF7" s="407"/>
      <c r="GG7" s="409" t="str">
        <f>IF(GI7="9-11","Zona 1",IF(GI7="11","Zona 1",IF(GI7="12-13","Zona 2",IF(GI7="14-16","Zona 2",IF(GI7="17-19","Zona 3",IF(GI7="20","Zona 3",""))))))</f>
        <v/>
      </c>
      <c r="GH7" s="410" t="str">
        <f>IFERROR(TIME(0,ROUNDDOWN(((1/GJ7)*60),0),ROUND(((((1/GJ7)*60)-ROUNDDOWN(((1/GJ7)*60),0))*60),0)),"")</f>
        <v/>
      </c>
      <c r="GI7" s="407" t="str">
        <f>IFERROR(IF(GE7="PACE_Daniels",(INDEX(BASE!$AE$4:$AH$8,MATCH('Microciclos - Endurance (2)'!GF7,BASE!$AE$4:$AE$8,0),4)),IF(AND(GE7="vVO2máx",GF7&gt;=35,GF7&lt;=45),"9-11",IF(AND(GE7="vVO2máx",GF7&gt;45,GF7&lt;=65),"11",IF(AND(GE7="vVO2máx",GF7&gt;65,GF7&lt;=75),"12-13",IF(AND(GE7="vVO2máx",GF7&gt;=80,GF7&lt;=85),"14-16",IF(AND(GE7="vVO2máx",GF7&gt;=85,GF7&lt;100),"17-19",IF(AND(GE7="vVO2máx",GF7&gt;=100),"20",IF(AND(GE7="FCR",GF7&gt;40,GF7&lt;=60),"12-13",IF(AND(GE7="FCR",GF7&gt;60,GF7&lt;=84),"14-16",IF(AND(GE7="FCR",GF7&gt;=85,GF7&lt;100),"17-19",IF(AND(GE7="FCR",GF7=100),"20",""))))))))))),"")</f>
        <v/>
      </c>
      <c r="GJ7" s="409" t="str">
        <f>IFERROR(IF(GE7="vVO2máx",(Avaliações!$C$51*'Microciclos - Endurance (2)'!GF7)/100,IF(GE7="Velocidade_crítica",IF(GF7="80% VC",Avaliações!#REF!*0.8,IF(GF7="100% VC",Avaliações!#REF!*1,IF(GF7="120% VC",Avaliações!#REF!*1.2,IF(GF7="&gt;30%",Avaliações!$C$54*1.3,IF(GF7="&gt;40%",Avaliações!$C$54*1.4,0))))),IF(GE7="PACE_Daniels",INDEX(BASE!$Q$4:$V$60,MATCH(Avaliações!$C$53,BASE!$Q$4:$Q$60,0),MATCH('Microciclos - Endurance (2)'!GF7,BASE!$Q$4:$V$4,0)),""))),"")</f>
        <v/>
      </c>
      <c r="GK7" s="407" t="s">
        <v>144</v>
      </c>
      <c r="GL7" s="407"/>
      <c r="GM7" s="410" t="str">
        <f>IFERROR(TIME(0,ROUNDDOWN(((1/GO7)*60),0),ROUND(((((1/GO7)*60)-ROUNDDOWN(((1/GO7)*60),0))*60),0)),"")</f>
        <v/>
      </c>
      <c r="GN7" s="407" t="str">
        <f>IFERROR(IF(GK7="PACE_Daniels",(INDEX(BASE!$AE$4:$AH$7,MATCH('Microciclos - Endurance (2)'!GL7,BASE!$AE$4:$AE$7,0),4)),IF(AND(GK7="vVO2máx",GL7&gt;=35,GL7&lt;=45),"9-11",IF(AND(GK7="vVO2máx",GL7&gt;45,GL7&lt;=65),"11",IF(AND(GK7="vVO2máx",GL7&gt;65,GL7&lt;=75),"12-13",IF(AND(GK7="vVO2máx",GL7&gt;=80,GL7&lt;=85),"14-16",IF(AND(GK7="vVO2máx",GL7&gt;=85,GL7&lt;100),"17-19",IF(AND(GK7="vVO2máx",GL7&gt;=100),"20",IF(AND(GK7="FCR",GL7&gt;40,GL7&lt;=60),"12-13",IF(AND(GK7="FCR",GL7&gt;60,GL7&lt;=84),"14-16",IF(AND(GK7="FCR",GL7&gt;=85,GL7&lt;100),"17-19",IF(AND(GK7="FCR",GL7=100),"20",""))))))))))),"")</f>
        <v/>
      </c>
      <c r="GO7" s="409">
        <f>IFERROR(IF(GK7="vVO2máx",(Avaliações!$C$51*'Microciclos - Endurance (2)'!GL7)/100,IF(GK7="Velocidade_crítica",IF(GL7="80% VC",Avaliações!#REF!*0.8,IF(GL7="100% VC",Avaliações!#REF!*1,IF(GL7="120% VC",Avaliações!#REF!*1.2,IF(GL7="&gt;30%",Avaliações!$C$54*1.3,IF(GL7="&gt;40%",Avaliações!$C$54*1.4,0))))),IF(GK7="PACE_Daniels",INDEX(BASE!$Q$4:$V$60,MATCH(Avaliações!$C$53,BASE!$Q$4:$Q$60,0),MATCH('Microciclos - Endurance (2)'!GL7,BASE!$Q$4:$V$4,0)),0))),"")</f>
        <v>0</v>
      </c>
      <c r="GP7" s="409" t="str">
        <f>IF(GN7="9-11","Zona 1",IF(GN7="11","Zona 1",IF(GN7="12-13","Zona 2",IF(GN7="14-16","Zona 2",IF(GN7="17-19","Zona 3",IF(GN7="20","Zona 3",""))))))</f>
        <v/>
      </c>
      <c r="GT7" s="407"/>
      <c r="GU7" s="407"/>
      <c r="GV7" s="407"/>
      <c r="GW7" s="407"/>
      <c r="GX7" s="407">
        <f>IFERROR(GT7*GU7*GV7,"")</f>
        <v>0</v>
      </c>
      <c r="GY7" s="407">
        <f>IFERROR(GT7*GU7*GW7,"")</f>
        <v>0</v>
      </c>
      <c r="GZ7" s="408" t="str">
        <f>IFERROR(((GV7*GU7*GT7)*(HF7*16.6667))+((GT7*GU7*GW7)*(HK7*16.6667)),"")</f>
        <v/>
      </c>
      <c r="HA7" s="407" t="s">
        <v>144</v>
      </c>
      <c r="HB7" s="407"/>
      <c r="HC7" s="409" t="str">
        <f>IF(HE7="9-11","Zona 1",IF(HE7="11","Zona 1",IF(HE7="12-13","Zona 2",IF(HE7="14-16","Zona 2",IF(HE7="17-19","Zona 3",IF(HE7="20","Zona 3",""))))))</f>
        <v/>
      </c>
      <c r="HD7" s="410" t="str">
        <f>IFERROR(TIME(0,ROUNDDOWN(((1/HF7)*60),0),ROUND(((((1/HF7)*60)-ROUNDDOWN(((1/HF7)*60),0))*60),0)),"")</f>
        <v/>
      </c>
      <c r="HE7" s="407" t="str">
        <f>IFERROR(IF(HA7="PACE_Daniels",(INDEX(BASE!$AE$4:$AH$8,MATCH('Microciclos - Endurance (2)'!HB7,BASE!$AE$4:$AE$8,0),4)),IF(AND(HA7="vVO2máx",HB7&gt;=35,HB7&lt;=45),"9-11",IF(AND(HA7="vVO2máx",HB7&gt;45,HB7&lt;=65),"11",IF(AND(HA7="vVO2máx",HB7&gt;65,HB7&lt;=75),"12-13",IF(AND(HA7="vVO2máx",HB7&gt;=80,HB7&lt;=85),"14-16",IF(AND(HA7="vVO2máx",HB7&gt;=85,HB7&lt;100),"17-19",IF(AND(HA7="vVO2máx",HB7&gt;=100),"20",IF(AND(HA7="FCR",HB7&gt;40,HB7&lt;=60),"12-13",IF(AND(HA7="FCR",HB7&gt;60,HB7&lt;=84),"14-16",IF(AND(HA7="FCR",HB7&gt;=85,HB7&lt;100),"17-19",IF(AND(HA7="FCR",HB7=100),"20",""))))))))))),"")</f>
        <v/>
      </c>
      <c r="HF7" s="409" t="str">
        <f>IFERROR(IF(HA7="vVO2máx",(Avaliações!$C$51*'Microciclos - Endurance (2)'!HB7)/100,IF(HA7="Velocidade_crítica",IF(HB7="80% VC",Avaliações!#REF!*0.8,IF(HB7="100% VC",Avaliações!#REF!*1,IF(HB7="120% VC",Avaliações!#REF!*1.2,IF(HB7="&gt;30%",Avaliações!$C$54*1.3,IF(HB7="&gt;40%",Avaliações!$C$54*1.4,0))))),IF(HA7="PACE_Daniels",INDEX(BASE!$Q$4:$V$60,MATCH(Avaliações!$C$53,BASE!$Q$4:$Q$60,0),MATCH('Microciclos - Endurance (2)'!HB7,BASE!$Q$4:$V$4,0)),""))),"")</f>
        <v/>
      </c>
      <c r="HG7" s="407" t="s">
        <v>144</v>
      </c>
      <c r="HH7" s="407"/>
      <c r="HI7" s="410" t="str">
        <f>IFERROR(TIME(0,ROUNDDOWN(((1/HK7)*60),0),ROUND(((((1/HK7)*60)-ROUNDDOWN(((1/HK7)*60),0))*60),0)),"")</f>
        <v/>
      </c>
      <c r="HJ7" s="407" t="str">
        <f>IFERROR(IF(HG7="PACE_Daniels",(INDEX(BASE!$AE$4:$AH$7,MATCH('Microciclos - Endurance (2)'!HH7,BASE!$AE$4:$AE$7,0),4)),IF(AND(HG7="vVO2máx",HH7&gt;=35,HH7&lt;=45),"9-11",IF(AND(HG7="vVO2máx",HH7&gt;45,HH7&lt;=65),"11",IF(AND(HG7="vVO2máx",HH7&gt;65,HH7&lt;=75),"12-13",IF(AND(HG7="vVO2máx",HH7&gt;=80,HH7&lt;=85),"14-16",IF(AND(HG7="vVO2máx",HH7&gt;=85,HH7&lt;100),"17-19",IF(AND(HG7="vVO2máx",HH7&gt;=100),"20",IF(AND(HG7="FCR",HH7&gt;40,HH7&lt;=60),"12-13",IF(AND(HG7="FCR",HH7&gt;60,HH7&lt;=84),"14-16",IF(AND(HG7="FCR",HH7&gt;=85,HH7&lt;100),"17-19",IF(AND(HG7="FCR",HH7=100),"20",""))))))))))),"")</f>
        <v/>
      </c>
      <c r="HK7" s="409">
        <f>IFERROR(IF(HG7="vVO2máx",(Avaliações!$C$51*'Microciclos - Endurance (2)'!HH7)/100,IF(HG7="Velocidade_crítica",IF(HH7="80% VC",Avaliações!#REF!*0.8,IF(HH7="100% VC",Avaliações!#REF!*1,IF(HH7="120% VC",Avaliações!#REF!*1.2,IF(HH7="&gt;30%",Avaliações!$C$54*1.3,IF(HH7="&gt;40%",Avaliações!$C$54*1.4,0))))),IF(HG7="PACE_Daniels",INDEX(BASE!$Q$4:$V$60,MATCH(Avaliações!$C$53,BASE!$Q$4:$Q$60,0),MATCH('Microciclos - Endurance (2)'!HH7,BASE!$Q$4:$V$4,0)),0))),"")</f>
        <v>0</v>
      </c>
      <c r="HL7" s="409" t="str">
        <f>IF(HJ7="9-11","Zona 1",IF(HJ7="11","Zona 1",IF(HJ7="12-13","Zona 2",IF(HJ7="14-16","Zona 2",IF(HJ7="17-19","Zona 3",IF(HJ7="20","Zona 3",""))))))</f>
        <v/>
      </c>
      <c r="HP7" s="407"/>
      <c r="HQ7" s="407"/>
      <c r="HR7" s="407"/>
      <c r="HS7" s="407"/>
      <c r="HT7" s="407">
        <f>IFERROR(HP7*HQ7*HR7,"")</f>
        <v>0</v>
      </c>
      <c r="HU7" s="407">
        <f>IFERROR(HP7*HQ7*HS7,"")</f>
        <v>0</v>
      </c>
      <c r="HV7" s="408" t="str">
        <f>IFERROR(((HR7*HQ7*HP7)*(IB7*16.6667))+((HP7*HQ7*HS7)*(IG7*16.6667)),"")</f>
        <v/>
      </c>
      <c r="HW7" s="407" t="s">
        <v>144</v>
      </c>
      <c r="HX7" s="407"/>
      <c r="HY7" s="409" t="str">
        <f>IF(IA7="9-11","Zona 1",IF(IA7="11","Zona 1",IF(IA7="12-13","Zona 2",IF(IA7="14-16","Zona 2",IF(IA7="17-19","Zona 3",IF(IA7="20","Zona 3",""))))))</f>
        <v/>
      </c>
      <c r="HZ7" s="410" t="str">
        <f>IFERROR(TIME(0,ROUNDDOWN(((1/IB7)*60),0),ROUND(((((1/IB7)*60)-ROUNDDOWN(((1/IB7)*60),0))*60),0)),"")</f>
        <v/>
      </c>
      <c r="IA7" s="407" t="str">
        <f>IFERROR(IF(HW7="PACE_Daniels",(INDEX(BASE!$AE$4:$AH$8,MATCH('Microciclos - Endurance (2)'!HX7,BASE!$AE$4:$AE$8,0),4)),IF(AND(HW7="vVO2máx",HX7&gt;=35,HX7&lt;=45),"9-11",IF(AND(HW7="vVO2máx",HX7&gt;45,HX7&lt;=65),"11",IF(AND(HW7="vVO2máx",HX7&gt;65,HX7&lt;=75),"12-13",IF(AND(HW7="vVO2máx",HX7&gt;=80,HX7&lt;=85),"14-16",IF(AND(HW7="vVO2máx",HX7&gt;=85,HX7&lt;100),"17-19",IF(AND(HW7="vVO2máx",HX7&gt;=100),"20",IF(AND(HW7="FCR",HX7&gt;40,HX7&lt;=60),"12-13",IF(AND(HW7="FCR",HX7&gt;60,HX7&lt;=84),"14-16",IF(AND(HW7="FCR",HX7&gt;=85,HX7&lt;100),"17-19",IF(AND(HW7="FCR",HX7=100),"20",""))))))))))),"")</f>
        <v/>
      </c>
      <c r="IB7" s="409" t="str">
        <f>IFERROR(IF(HW7="vVO2máx",(Avaliações!$C$51*'Microciclos - Endurance (2)'!HX7)/100,IF(HW7="Velocidade_crítica",IF(HX7="80% VC",Avaliações!#REF!*0.8,IF(HX7="100% VC",Avaliações!#REF!*1,IF(HX7="120% VC",Avaliações!#REF!*1.2,IF(HX7="&gt;30%",Avaliações!$C$54*1.3,IF(HX7="&gt;40%",Avaliações!$C$54*1.4,0))))),IF(HW7="PACE_Daniels",INDEX(BASE!$Q$4:$V$60,MATCH(Avaliações!$C$53,BASE!$Q$4:$Q$60,0),MATCH('Microciclos - Endurance (2)'!HX7,BASE!$Q$4:$V$4,0)),""))),"")</f>
        <v/>
      </c>
      <c r="IC7" s="407" t="s">
        <v>144</v>
      </c>
      <c r="ID7" s="407"/>
      <c r="IE7" s="410" t="str">
        <f>IFERROR(TIME(0,ROUNDDOWN(((1/IG7)*60),0),ROUND(((((1/IG7)*60)-ROUNDDOWN(((1/IG7)*60),0))*60),0)),"")</f>
        <v/>
      </c>
      <c r="IF7" s="407" t="str">
        <f>IFERROR(IF(IC7="PACE_Daniels",(INDEX(BASE!$AE$4:$AH$7,MATCH('Microciclos - Endurance (2)'!ID7,BASE!$AE$4:$AE$7,0),4)),IF(AND(IC7="vVO2máx",ID7&gt;=35,ID7&lt;=45),"9-11",IF(AND(IC7="vVO2máx",ID7&gt;45,ID7&lt;=65),"11",IF(AND(IC7="vVO2máx",ID7&gt;65,ID7&lt;=75),"12-13",IF(AND(IC7="vVO2máx",ID7&gt;=80,ID7&lt;=85),"14-16",IF(AND(IC7="vVO2máx",ID7&gt;=85,ID7&lt;100),"17-19",IF(AND(IC7="vVO2máx",ID7&gt;=100),"20",IF(AND(IC7="FCR",ID7&gt;40,ID7&lt;=60),"12-13",IF(AND(IC7="FCR",ID7&gt;60,ID7&lt;=84),"14-16",IF(AND(IC7="FCR",ID7&gt;=85,ID7&lt;100),"17-19",IF(AND(IC7="FCR",ID7=100),"20",""))))))))))),"")</f>
        <v/>
      </c>
      <c r="IG7" s="409">
        <f>IFERROR(IF(IC7="vVO2máx",(Avaliações!$C$51*'Microciclos - Endurance (2)'!ID7)/100,IF(IC7="Velocidade_crítica",IF(ID7="80% VC",Avaliações!#REF!*0.8,IF(ID7="100% VC",Avaliações!#REF!*1,IF(ID7="120% VC",Avaliações!#REF!*1.2,IF(ID7="&gt;30%",Avaliações!$C$54*1.3,IF(ID7="&gt;40%",Avaliações!$C$54*1.4,0))))),IF(IC7="PACE_Daniels",INDEX(BASE!$Q$4:$V$60,MATCH(Avaliações!$C$53,BASE!$Q$4:$Q$60,0),MATCH('Microciclos - Endurance (2)'!ID7,BASE!$Q$4:$V$4,0)),0))),"")</f>
        <v>0</v>
      </c>
      <c r="IH7" s="409" t="str">
        <f>IF(IF7="9-11","Zona 1",IF(IF7="11","Zona 1",IF(IF7="12-13","Zona 2",IF(IF7="14-16","Zona 2",IF(IF7="17-19","Zona 3",IF(IF7="20","Zona 3",""))))))</f>
        <v/>
      </c>
      <c r="IL7" s="407"/>
      <c r="IM7" s="407"/>
      <c r="IN7" s="407"/>
      <c r="IO7" s="407"/>
      <c r="IP7" s="407">
        <f>IFERROR(IL7*IM7*IN7,"")</f>
        <v>0</v>
      </c>
      <c r="IQ7" s="407">
        <f>IFERROR(IL7*IM7*IO7,"")</f>
        <v>0</v>
      </c>
      <c r="IR7" s="408" t="str">
        <f>IFERROR(((IN7*IM7*IL7)*(IX7*16.6667))+((IL7*IM7*IO7)*(JC7*16.6667)),"")</f>
        <v/>
      </c>
      <c r="IS7" s="407" t="s">
        <v>144</v>
      </c>
      <c r="IT7" s="407"/>
      <c r="IU7" s="409" t="str">
        <f>IF(IW7="9-11","Zona 1",IF(IW7="11","Zona 1",IF(IW7="12-13","Zona 2",IF(IW7="14-16","Zona 2",IF(IW7="17-19","Zona 3",IF(IW7="20","Zona 3",""))))))</f>
        <v/>
      </c>
      <c r="IV7" s="410" t="str">
        <f>IFERROR(TIME(0,ROUNDDOWN(((1/IX7)*60),0),ROUND(((((1/IX7)*60)-ROUNDDOWN(((1/IX7)*60),0))*60),0)),"")</f>
        <v/>
      </c>
      <c r="IW7" s="407" t="str">
        <f>IFERROR(IF(IS7="PACE_Daniels",(INDEX(BASE!$AE$4:$AH$8,MATCH('Microciclos - Endurance (2)'!IT7,BASE!$AE$4:$AE$8,0),4)),IF(AND(IS7="vVO2máx",IT7&gt;=35,IT7&lt;=45),"9-11",IF(AND(IS7="vVO2máx",IT7&gt;45,IT7&lt;=65),"11",IF(AND(IS7="vVO2máx",IT7&gt;65,IT7&lt;=75),"12-13",IF(AND(IS7="vVO2máx",IT7&gt;=80,IT7&lt;=85),"14-16",IF(AND(IS7="vVO2máx",IT7&gt;=85,IT7&lt;100),"17-19",IF(AND(IS7="vVO2máx",IT7&gt;=100),"20",IF(AND(IS7="FCR",IT7&gt;40,IT7&lt;=60),"12-13",IF(AND(IS7="FCR",IT7&gt;60,IT7&lt;=84),"14-16",IF(AND(IS7="FCR",IT7&gt;=85,IT7&lt;100),"17-19",IF(AND(IS7="FCR",IT7=100),"20",""))))))))))),"")</f>
        <v/>
      </c>
      <c r="IX7" s="409" t="str">
        <f>IFERROR(IF(IS7="vVO2máx",(Avaliações!$C$51*'Microciclos - Endurance (2)'!IT7)/100,IF(IS7="Velocidade_crítica",IF(IT7="80% VC",Avaliações!#REF!*0.8,IF(IT7="100% VC",Avaliações!#REF!*1,IF(IT7="120% VC",Avaliações!#REF!*1.2,IF(IT7="&gt;30%",Avaliações!$C$54*1.3,IF(IT7="&gt;40%",Avaliações!$C$54*1.4,0))))),IF(IS7="PACE_Daniels",INDEX(BASE!$Q$4:$V$60,MATCH(Avaliações!$C$53,BASE!$Q$4:$Q$60,0),MATCH('Microciclos - Endurance (2)'!IT7,BASE!$Q$4:$V$4,0)),""))),"")</f>
        <v/>
      </c>
      <c r="IY7" s="407" t="s">
        <v>144</v>
      </c>
      <c r="IZ7" s="407"/>
      <c r="JA7" s="410" t="str">
        <f>IFERROR(TIME(0,ROUNDDOWN(((1/JC7)*60),0),ROUND(((((1/JC7)*60)-ROUNDDOWN(((1/JC7)*60),0))*60),0)),"")</f>
        <v/>
      </c>
      <c r="JB7" s="407" t="str">
        <f>IFERROR(IF(IY7="PACE_Daniels",(INDEX(BASE!$AE$4:$AH$7,MATCH('Microciclos - Endurance (2)'!IZ7,BASE!$AE$4:$AE$7,0),4)),IF(AND(IY7="vVO2máx",IZ7&gt;=35,IZ7&lt;=45),"9-11",IF(AND(IY7="vVO2máx",IZ7&gt;45,IZ7&lt;=65),"11",IF(AND(IY7="vVO2máx",IZ7&gt;65,IZ7&lt;=75),"12-13",IF(AND(IY7="vVO2máx",IZ7&gt;=80,IZ7&lt;=85),"14-16",IF(AND(IY7="vVO2máx",IZ7&gt;=85,IZ7&lt;100),"17-19",IF(AND(IY7="vVO2máx",IZ7&gt;=100),"20",IF(AND(IY7="FCR",IZ7&gt;40,IZ7&lt;=60),"12-13",IF(AND(IY7="FCR",IZ7&gt;60,IZ7&lt;=84),"14-16",IF(AND(IY7="FCR",IZ7&gt;=85,IZ7&lt;100),"17-19",IF(AND(IY7="FCR",IZ7=100),"20",""))))))))))),"")</f>
        <v/>
      </c>
      <c r="JC7" s="409">
        <f>IFERROR(IF(IY7="vVO2máx",(Avaliações!$C$51*'Microciclos - Endurance (2)'!IZ7)/100,IF(IY7="Velocidade_crítica",IF(IZ7="80% VC",Avaliações!#REF!*0.8,IF(IZ7="100% VC",Avaliações!#REF!*1,IF(IZ7="120% VC",Avaliações!#REF!*1.2,IF(IZ7="&gt;30%",Avaliações!$C$54*1.3,IF(IZ7="&gt;40%",Avaliações!$C$54*1.4,0))))),IF(IY7="PACE_Daniels",INDEX(BASE!$Q$4:$V$60,MATCH(Avaliações!$C$53,BASE!$Q$4:$Q$60,0),MATCH('Microciclos - Endurance (2)'!IZ7,BASE!$Q$4:$V$4,0)),0))),"")</f>
        <v>0</v>
      </c>
      <c r="JD7" s="409" t="str">
        <f>IF(JB7="9-11","Zona 1",IF(JB7="11","Zona 1",IF(JB7="12-13","Zona 2",IF(JB7="14-16","Zona 2",IF(JB7="17-19","Zona 3",IF(JB7="20","Zona 3",""))))))</f>
        <v/>
      </c>
      <c r="JH7" s="407"/>
      <c r="JI7" s="407"/>
      <c r="JJ7" s="407"/>
      <c r="JK7" s="407"/>
      <c r="JL7" s="407">
        <f>IFERROR(JH7*JI7*JJ7,"")</f>
        <v>0</v>
      </c>
      <c r="JM7" s="407">
        <f>IFERROR(JH7*JI7*JK7,"")</f>
        <v>0</v>
      </c>
      <c r="JN7" s="408" t="str">
        <f>IFERROR(((JJ7*JI7*JH7)*(JT7*16.6667))+((JH7*JI7*JK7)*(JY7*16.6667)),"")</f>
        <v/>
      </c>
      <c r="JO7" s="407" t="s">
        <v>144</v>
      </c>
      <c r="JP7" s="407"/>
      <c r="JQ7" s="409" t="str">
        <f>IF(JS7="9-11","Zona 1",IF(JS7="11","Zona 1",IF(JS7="12-13","Zona 2",IF(JS7="14-16","Zona 2",IF(JS7="17-19","Zona 3",IF(JS7="20","Zona 3",""))))))</f>
        <v/>
      </c>
      <c r="JR7" s="410" t="str">
        <f>IFERROR(TIME(0,ROUNDDOWN(((1/JT7)*60),0),ROUND(((((1/JT7)*60)-ROUNDDOWN(((1/JT7)*60),0))*60),0)),"")</f>
        <v/>
      </c>
      <c r="JS7" s="407" t="str">
        <f>IFERROR(IF(JO7="PACE_Daniels",(INDEX(BASE!$AE$4:$AH$8,MATCH('Microciclos - Endurance (2)'!JP7,BASE!$AE$4:$AE$8,0),4)),IF(AND(JO7="vVO2máx",JP7&gt;=35,JP7&lt;=45),"9-11",IF(AND(JO7="vVO2máx",JP7&gt;45,JP7&lt;=65),"11",IF(AND(JO7="vVO2máx",JP7&gt;65,JP7&lt;=75),"12-13",IF(AND(JO7="vVO2máx",JP7&gt;=80,JP7&lt;=85),"14-16",IF(AND(JO7="vVO2máx",JP7&gt;=85,JP7&lt;100),"17-19",IF(AND(JO7="vVO2máx",JP7&gt;=100),"20",IF(AND(JO7="FCR",JP7&gt;40,JP7&lt;=60),"12-13",IF(AND(JO7="FCR",JP7&gt;60,JP7&lt;=84),"14-16",IF(AND(JO7="FCR",JP7&gt;=85,JP7&lt;100),"17-19",IF(AND(JO7="FCR",JP7=100),"20",""))))))))))),"")</f>
        <v/>
      </c>
      <c r="JT7" s="409" t="str">
        <f>IFERROR(IF(JO7="vVO2máx",(Avaliações!$C$51*'Microciclos - Endurance (2)'!JP7)/100,IF(JO7="Velocidade_crítica",IF(JP7="80% VC",Avaliações!#REF!*0.8,IF(JP7="100% VC",Avaliações!#REF!*1,IF(JP7="120% VC",Avaliações!#REF!*1.2,IF(JP7="&gt;30%",Avaliações!$C$54*1.3,IF(JP7="&gt;40%",Avaliações!$C$54*1.4,0))))),IF(JO7="PACE_Daniels",INDEX(BASE!$Q$4:$V$60,MATCH(Avaliações!$C$53,BASE!$Q$4:$Q$60,0),MATCH('Microciclos - Endurance (2)'!JP7,BASE!$Q$4:$V$4,0)),""))),"")</f>
        <v/>
      </c>
      <c r="JU7" s="407" t="s">
        <v>144</v>
      </c>
      <c r="JV7" s="407"/>
      <c r="JW7" s="410" t="str">
        <f>IFERROR(TIME(0,ROUNDDOWN(((1/JY7)*60),0),ROUND(((((1/JY7)*60)-ROUNDDOWN(((1/JY7)*60),0))*60),0)),"")</f>
        <v/>
      </c>
      <c r="JX7" s="407" t="str">
        <f>IFERROR(IF(JU7="PACE_Daniels",(INDEX(BASE!$AE$4:$AH$7,MATCH('Microciclos - Endurance (2)'!JV7,BASE!$AE$4:$AE$7,0),4)),IF(AND(JU7="vVO2máx",JV7&gt;=35,JV7&lt;=45),"9-11",IF(AND(JU7="vVO2máx",JV7&gt;45,JV7&lt;=65),"11",IF(AND(JU7="vVO2máx",JV7&gt;65,JV7&lt;=75),"12-13",IF(AND(JU7="vVO2máx",JV7&gt;=80,JV7&lt;=85),"14-16",IF(AND(JU7="vVO2máx",JV7&gt;=85,JV7&lt;100),"17-19",IF(AND(JU7="vVO2máx",JV7&gt;=100),"20",IF(AND(JU7="FCR",JV7&gt;40,JV7&lt;=60),"12-13",IF(AND(JU7="FCR",JV7&gt;60,JV7&lt;=84),"14-16",IF(AND(JU7="FCR",JV7&gt;=85,JV7&lt;100),"17-19",IF(AND(JU7="FCR",JV7=100),"20",""))))))))))),"")</f>
        <v/>
      </c>
      <c r="JY7" s="409">
        <f>IFERROR(IF(JU7="vVO2máx",(Avaliações!$C$51*'Microciclos - Endurance (2)'!JV7)/100,IF(JU7="Velocidade_crítica",IF(JV7="80% VC",Avaliações!#REF!*0.8,IF(JV7="100% VC",Avaliações!#REF!*1,IF(JV7="120% VC",Avaliações!#REF!*1.2,IF(JV7="&gt;30%",Avaliações!$C$54*1.3,IF(JV7="&gt;40%",Avaliações!$C$54*1.4,0))))),IF(JU7="PACE_Daniels",INDEX(BASE!$Q$4:$V$60,MATCH(Avaliações!$C$53,BASE!$Q$4:$Q$60,0),MATCH('Microciclos - Endurance (2)'!JV7,BASE!$Q$4:$V$4,0)),0))),"")</f>
        <v>0</v>
      </c>
      <c r="JZ7" s="409" t="str">
        <f>IF(JX7="9-11","Zona 1",IF(JX7="11","Zona 1",IF(JX7="12-13","Zona 2",IF(JX7="14-16","Zona 2",IF(JX7="17-19","Zona 3",IF(JX7="20","Zona 3",""))))))</f>
        <v/>
      </c>
      <c r="KD7" s="407"/>
      <c r="KE7" s="407"/>
      <c r="KF7" s="407"/>
      <c r="KG7" s="407"/>
      <c r="KH7" s="407">
        <f>IFERROR(KD7*KE7*KF7,"")</f>
        <v>0</v>
      </c>
      <c r="KI7" s="407">
        <f>IFERROR(KD7*KE7*KG7,"")</f>
        <v>0</v>
      </c>
      <c r="KJ7" s="408" t="str">
        <f>IFERROR(((KF7*KE7*KD7)*(KP7*16.6667))+((KD7*KE7*KG7)*(KU7*16.6667)),"")</f>
        <v/>
      </c>
      <c r="KK7" s="407" t="s">
        <v>144</v>
      </c>
      <c r="KL7" s="407"/>
      <c r="KM7" s="409" t="str">
        <f>IF(KO7="9-11","Zona 1",IF(KO7="11","Zona 1",IF(KO7="12-13","Zona 2",IF(KO7="14-16","Zona 2",IF(KO7="17-19","Zona 3",IF(KO7="20","Zona 3",""))))))</f>
        <v/>
      </c>
      <c r="KN7" s="410" t="str">
        <f>IFERROR(TIME(0,ROUNDDOWN(((1/KP7)*60),0),ROUND(((((1/KP7)*60)-ROUNDDOWN(((1/KP7)*60),0))*60),0)),"")</f>
        <v/>
      </c>
      <c r="KO7" s="407" t="str">
        <f>IFERROR(IF(KK7="PACE_Daniels",(INDEX(BASE!$AE$4:$AH$8,MATCH('Microciclos - Endurance (2)'!KL7,BASE!$AE$4:$AE$8,0),4)),IF(AND(KK7="vVO2máx",KL7&gt;=35,KL7&lt;=45),"9-11",IF(AND(KK7="vVO2máx",KL7&gt;45,KL7&lt;=65),"11",IF(AND(KK7="vVO2máx",KL7&gt;65,KL7&lt;=75),"12-13",IF(AND(KK7="vVO2máx",KL7&gt;=80,KL7&lt;=85),"14-16",IF(AND(KK7="vVO2máx",KL7&gt;=85,KL7&lt;100),"17-19",IF(AND(KK7="vVO2máx",KL7&gt;=100),"20",IF(AND(KK7="FCR",KL7&gt;40,KL7&lt;=60),"12-13",IF(AND(KK7="FCR",KL7&gt;60,KL7&lt;=84),"14-16",IF(AND(KK7="FCR",KL7&gt;=85,KL7&lt;100),"17-19",IF(AND(KK7="FCR",KL7=100),"20",""))))))))))),"")</f>
        <v/>
      </c>
      <c r="KP7" s="409" t="str">
        <f>IFERROR(IF(KK7="vVO2máx",(Avaliações!$C$51*'Microciclos - Endurance (2)'!KL7)/100,IF(KK7="Velocidade_crítica",IF(KL7="80% VC",Avaliações!#REF!*0.8,IF(KL7="100% VC",Avaliações!#REF!*1,IF(KL7="120% VC",Avaliações!#REF!*1.2,IF(KL7="&gt;30%",Avaliações!$C$54*1.3,IF(KL7="&gt;40%",Avaliações!$C$54*1.4,0))))),IF(KK7="PACE_Daniels",INDEX(BASE!$Q$4:$V$60,MATCH(Avaliações!$C$53,BASE!$Q$4:$Q$60,0),MATCH('Microciclos - Endurance (2)'!KL7,BASE!$Q$4:$V$4,0)),""))),"")</f>
        <v/>
      </c>
      <c r="KQ7" s="407" t="s">
        <v>144</v>
      </c>
      <c r="KR7" s="407"/>
      <c r="KS7" s="410" t="str">
        <f>IFERROR(TIME(0,ROUNDDOWN(((1/KU7)*60),0),ROUND(((((1/KU7)*60)-ROUNDDOWN(((1/KU7)*60),0))*60),0)),"")</f>
        <v/>
      </c>
      <c r="KT7" s="407" t="str">
        <f>IFERROR(IF(KQ7="PACE_Daniels",(INDEX(BASE!$AE$4:$AH$7,MATCH('Microciclos - Endurance (2)'!KR7,BASE!$AE$4:$AE$7,0),4)),IF(AND(KQ7="vVO2máx",KR7&gt;=35,KR7&lt;=45),"9-11",IF(AND(KQ7="vVO2máx",KR7&gt;45,KR7&lt;=65),"11",IF(AND(KQ7="vVO2máx",KR7&gt;65,KR7&lt;=75),"12-13",IF(AND(KQ7="vVO2máx",KR7&gt;=80,KR7&lt;=85),"14-16",IF(AND(KQ7="vVO2máx",KR7&gt;=85,KR7&lt;100),"17-19",IF(AND(KQ7="vVO2máx",KR7&gt;=100),"20",IF(AND(KQ7="FCR",KR7&gt;40,KR7&lt;=60),"12-13",IF(AND(KQ7="FCR",KR7&gt;60,KR7&lt;=84),"14-16",IF(AND(KQ7="FCR",KR7&gt;=85,KR7&lt;100),"17-19",IF(AND(KQ7="FCR",KR7=100),"20",""))))))))))),"")</f>
        <v/>
      </c>
      <c r="KU7" s="409">
        <f>IFERROR(IF(KQ7="vVO2máx",(Avaliações!$C$51*'Microciclos - Endurance (2)'!KR7)/100,IF(KQ7="Velocidade_crítica",IF(KR7="80% VC",Avaliações!#REF!*0.8,IF(KR7="100% VC",Avaliações!#REF!*1,IF(KR7="120% VC",Avaliações!#REF!*1.2,IF(KR7="&gt;30%",Avaliações!$C$54*1.3,IF(KR7="&gt;40%",Avaliações!$C$54*1.4,0))))),IF(KQ7="PACE_Daniels",INDEX(BASE!$Q$4:$V$60,MATCH(Avaliações!$C$53,BASE!$Q$4:$Q$60,0),MATCH('Microciclos - Endurance (2)'!KR7,BASE!$Q$4:$V$4,0)),0))),"")</f>
        <v>0</v>
      </c>
      <c r="KV7" s="409" t="str">
        <f>IF(KT7="9-11","Zona 1",IF(KT7="11","Zona 1",IF(KT7="12-13","Zona 2",IF(KT7="14-16","Zona 2",IF(KT7="17-19","Zona 3",IF(KT7="20","Zona 3",""))))))</f>
        <v/>
      </c>
      <c r="KZ7" s="407"/>
      <c r="LA7" s="407"/>
      <c r="LB7" s="407"/>
      <c r="LC7" s="407"/>
      <c r="LD7" s="407">
        <f>IFERROR(KZ7*LA7*LB7,"")</f>
        <v>0</v>
      </c>
      <c r="LE7" s="407">
        <f>IFERROR(KZ7*LA7*LC7,"")</f>
        <v>0</v>
      </c>
      <c r="LF7" s="408" t="str">
        <f>IFERROR(((LB7*LA7*KZ7)*(LL7*16.6667))+((KZ7*LA7*LC7)*(LQ7*16.6667)),"")</f>
        <v/>
      </c>
      <c r="LG7" s="407" t="s">
        <v>144</v>
      </c>
      <c r="LH7" s="407"/>
      <c r="LI7" s="409" t="str">
        <f>IF(LK7="9-11","Zona 1",IF(LK7="11","Zona 1",IF(LK7="12-13","Zona 2",IF(LK7="14-16","Zona 2",IF(LK7="17-19","Zona 3",IF(LK7="20","Zona 3",""))))))</f>
        <v/>
      </c>
      <c r="LJ7" s="410" t="str">
        <f>IFERROR(TIME(0,ROUNDDOWN(((1/LL7)*60),0),ROUND(((((1/LL7)*60)-ROUNDDOWN(((1/LL7)*60),0))*60),0)),"")</f>
        <v/>
      </c>
      <c r="LK7" s="407" t="str">
        <f>IFERROR(IF(LG7="PACE_Daniels",(INDEX(BASE!$AE$4:$AH$8,MATCH('Microciclos - Endurance (2)'!LH7,BASE!$AE$4:$AE$8,0),4)),IF(AND(LG7="vVO2máx",LH7&gt;=35,LH7&lt;=45),"9-11",IF(AND(LG7="vVO2máx",LH7&gt;45,LH7&lt;=65),"11",IF(AND(LG7="vVO2máx",LH7&gt;65,LH7&lt;=75),"12-13",IF(AND(LG7="vVO2máx",LH7&gt;=80,LH7&lt;=85),"14-16",IF(AND(LG7="vVO2máx",LH7&gt;=85,LH7&lt;100),"17-19",IF(AND(LG7="vVO2máx",LH7&gt;=100),"20",IF(AND(LG7="FCR",LH7&gt;40,LH7&lt;=60),"12-13",IF(AND(LG7="FCR",LH7&gt;60,LH7&lt;=84),"14-16",IF(AND(LG7="FCR",LH7&gt;=85,LH7&lt;100),"17-19",IF(AND(LG7="FCR",LH7=100),"20",""))))))))))),"")</f>
        <v/>
      </c>
      <c r="LL7" s="409" t="str">
        <f>IFERROR(IF(LG7="vVO2máx",(Avaliações!$C$51*'Microciclos - Endurance (2)'!LH7)/100,IF(LG7="Velocidade_crítica",IF(LH7="80% VC",Avaliações!#REF!*0.8,IF(LH7="100% VC",Avaliações!#REF!*1,IF(LH7="120% VC",Avaliações!#REF!*1.2,IF(LH7="&gt;30%",Avaliações!$C$54*1.3,IF(LH7="&gt;40%",Avaliações!$C$54*1.4,0))))),IF(LG7="PACE_Daniels",INDEX(BASE!$Q$4:$V$60,MATCH(Avaliações!$C$53,BASE!$Q$4:$Q$60,0),MATCH('Microciclos - Endurance (2)'!LH7,BASE!$Q$4:$V$4,0)),""))),"")</f>
        <v/>
      </c>
      <c r="LM7" s="407" t="s">
        <v>144</v>
      </c>
      <c r="LN7" s="407"/>
      <c r="LO7" s="410" t="str">
        <f>IFERROR(TIME(0,ROUNDDOWN(((1/LQ7)*60),0),ROUND(((((1/LQ7)*60)-ROUNDDOWN(((1/LQ7)*60),0))*60),0)),"")</f>
        <v/>
      </c>
      <c r="LP7" s="407" t="str">
        <f>IFERROR(IF(LM7="PACE_Daniels",(INDEX(BASE!$AE$4:$AH$7,MATCH('Microciclos - Endurance (2)'!LN7,BASE!$AE$4:$AE$7,0),4)),IF(AND(LM7="vVO2máx",LN7&gt;=35,LN7&lt;=45),"9-11",IF(AND(LM7="vVO2máx",LN7&gt;45,LN7&lt;=65),"11",IF(AND(LM7="vVO2máx",LN7&gt;65,LN7&lt;=75),"12-13",IF(AND(LM7="vVO2máx",LN7&gt;=80,LN7&lt;=85),"14-16",IF(AND(LM7="vVO2máx",LN7&gt;=85,LN7&lt;100),"17-19",IF(AND(LM7="vVO2máx",LN7&gt;=100),"20",IF(AND(LM7="FCR",LN7&gt;40,LN7&lt;=60),"12-13",IF(AND(LM7="FCR",LN7&gt;60,LN7&lt;=84),"14-16",IF(AND(LM7="FCR",LN7&gt;=85,LN7&lt;100),"17-19",IF(AND(LM7="FCR",LN7=100),"20",""))))))))))),"")</f>
        <v/>
      </c>
      <c r="LQ7" s="409">
        <f>IFERROR(IF(LM7="vVO2máx",(Avaliações!$C$51*'Microciclos - Endurance (2)'!LN7)/100,IF(LM7="Velocidade_crítica",IF(LN7="80% VC",Avaliações!#REF!*0.8,IF(LN7="100% VC",Avaliações!#REF!*1,IF(LN7="120% VC",Avaliações!#REF!*1.2,IF(LN7="&gt;30%",Avaliações!$C$54*1.3,IF(LN7="&gt;40%",Avaliações!$C$54*1.4,0))))),IF(LM7="PACE_Daniels",INDEX(BASE!$Q$4:$V$60,MATCH(Avaliações!$C$53,BASE!$Q$4:$Q$60,0),MATCH('Microciclos - Endurance (2)'!LN7,BASE!$Q$4:$V$4,0)),0))),"")</f>
        <v>0</v>
      </c>
      <c r="LR7" s="409" t="str">
        <f>IF(LP7="9-11","Zona 1",IF(LP7="11","Zona 1",IF(LP7="12-13","Zona 2",IF(LP7="14-16","Zona 2",IF(LP7="17-19","Zona 3",IF(LP7="20","Zona 3",""))))))</f>
        <v/>
      </c>
      <c r="LV7" s="407"/>
      <c r="LW7" s="407"/>
      <c r="LX7" s="407"/>
      <c r="LY7" s="407"/>
      <c r="LZ7" s="407">
        <f>IFERROR(LV7*LW7*LX7,"")</f>
        <v>0</v>
      </c>
      <c r="MA7" s="407">
        <f>IFERROR(LV7*LW7*LY7,"")</f>
        <v>0</v>
      </c>
      <c r="MB7" s="408" t="str">
        <f>IFERROR(((LX7*LW7*LV7)*(MH7*16.6667))+((LV7*LW7*LY7)*(MM7*16.6667)),"")</f>
        <v/>
      </c>
      <c r="MC7" s="407" t="s">
        <v>144</v>
      </c>
      <c r="MD7" s="407"/>
      <c r="ME7" s="409" t="str">
        <f>IF(MG7="9-11","Zona 1",IF(MG7="11","Zona 1",IF(MG7="12-13","Zona 2",IF(MG7="14-16","Zona 2",IF(MG7="17-19","Zona 3",IF(MG7="20","Zona 3",""))))))</f>
        <v/>
      </c>
      <c r="MF7" s="410" t="str">
        <f>IFERROR(TIME(0,ROUNDDOWN(((1/MH7)*60),0),ROUND(((((1/MH7)*60)-ROUNDDOWN(((1/MH7)*60),0))*60),0)),"")</f>
        <v/>
      </c>
      <c r="MG7" s="407" t="str">
        <f>IFERROR(IF(MC7="PACE_Daniels",(INDEX(BASE!$AE$4:$AH$8,MATCH('Microciclos - Endurance (2)'!MD7,BASE!$AE$4:$AE$8,0),4)),IF(AND(MC7="vVO2máx",MD7&gt;=35,MD7&lt;=45),"9-11",IF(AND(MC7="vVO2máx",MD7&gt;45,MD7&lt;=65),"11",IF(AND(MC7="vVO2máx",MD7&gt;65,MD7&lt;=75),"12-13",IF(AND(MC7="vVO2máx",MD7&gt;=80,MD7&lt;=85),"14-16",IF(AND(MC7="vVO2máx",MD7&gt;=85,MD7&lt;100),"17-19",IF(AND(MC7="vVO2máx",MD7&gt;=100),"20",IF(AND(MC7="FCR",MD7&gt;40,MD7&lt;=60),"12-13",IF(AND(MC7="FCR",MD7&gt;60,MD7&lt;=84),"14-16",IF(AND(MC7="FCR",MD7&gt;=85,MD7&lt;100),"17-19",IF(AND(MC7="FCR",MD7=100),"20",""))))))))))),"")</f>
        <v/>
      </c>
      <c r="MH7" s="409" t="str">
        <f>IFERROR(IF(MC7="vVO2máx",(Avaliações!$C$51*'Microciclos - Endurance (2)'!MD7)/100,IF(MC7="Velocidade_crítica",IF(MD7="80% VC",Avaliações!#REF!*0.8,IF(MD7="100% VC",Avaliações!#REF!*1,IF(MD7="120% VC",Avaliações!#REF!*1.2,IF(MD7="&gt;30%",Avaliações!$C$54*1.3,IF(MD7="&gt;40%",Avaliações!$C$54*1.4,0))))),IF(MC7="PACE_Daniels",INDEX(BASE!$Q$4:$V$60,MATCH(Avaliações!$C$53,BASE!$Q$4:$Q$60,0),MATCH('Microciclos - Endurance (2)'!MD7,BASE!$Q$4:$V$4,0)),""))),"")</f>
        <v/>
      </c>
      <c r="MI7" s="407" t="s">
        <v>144</v>
      </c>
      <c r="MJ7" s="407"/>
      <c r="MK7" s="410" t="str">
        <f>IFERROR(TIME(0,ROUNDDOWN(((1/MM7)*60),0),ROUND(((((1/MM7)*60)-ROUNDDOWN(((1/MM7)*60),0))*60),0)),"")</f>
        <v/>
      </c>
      <c r="ML7" s="407" t="str">
        <f>IFERROR(IF(MI7="PACE_Daniels",(INDEX(BASE!$AE$4:$AH$7,MATCH('Microciclos - Endurance (2)'!MJ7,BASE!$AE$4:$AE$7,0),4)),IF(AND(MI7="vVO2máx",MJ7&gt;=35,MJ7&lt;=45),"9-11",IF(AND(MI7="vVO2máx",MJ7&gt;45,MJ7&lt;=65),"11",IF(AND(MI7="vVO2máx",MJ7&gt;65,MJ7&lt;=75),"12-13",IF(AND(MI7="vVO2máx",MJ7&gt;=80,MJ7&lt;=85),"14-16",IF(AND(MI7="vVO2máx",MJ7&gt;=85,MJ7&lt;100),"17-19",IF(AND(MI7="vVO2máx",MJ7&gt;=100),"20",IF(AND(MI7="FCR",MJ7&gt;40,MJ7&lt;=60),"12-13",IF(AND(MI7="FCR",MJ7&gt;60,MJ7&lt;=84),"14-16",IF(AND(MI7="FCR",MJ7&gt;=85,MJ7&lt;100),"17-19",IF(AND(MI7="FCR",MJ7=100),"20",""))))))))))),"")</f>
        <v/>
      </c>
      <c r="MM7" s="409">
        <f>IFERROR(IF(MI7="vVO2máx",(Avaliações!$C$51*'Microciclos - Endurance (2)'!MJ7)/100,IF(MI7="Velocidade_crítica",IF(MJ7="80% VC",Avaliações!#REF!*0.8,IF(MJ7="100% VC",Avaliações!#REF!*1,IF(MJ7="120% VC",Avaliações!#REF!*1.2,IF(MJ7="&gt;30%",Avaliações!$C$54*1.3,IF(MJ7="&gt;40%",Avaliações!$C$54*1.4,0))))),IF(MI7="PACE_Daniels",INDEX(BASE!$Q$4:$V$60,MATCH(Avaliações!$C$53,BASE!$Q$4:$Q$60,0),MATCH('Microciclos - Endurance (2)'!MJ7,BASE!$Q$4:$V$4,0)),0))),"")</f>
        <v>0</v>
      </c>
      <c r="MN7" s="409" t="str">
        <f>IF(ML7="9-11","Zona 1",IF(ML7="11","Zona 1",IF(ML7="12-13","Zona 2",IF(ML7="14-16","Zona 2",IF(ML7="17-19","Zona 3",IF(ML7="20","Zona 3",""))))))</f>
        <v/>
      </c>
      <c r="MR7" s="407"/>
      <c r="MS7" s="407"/>
      <c r="MT7" s="407"/>
      <c r="MU7" s="407"/>
      <c r="MV7" s="407">
        <f>IFERROR(MR7*MS7*MT7,"")</f>
        <v>0</v>
      </c>
      <c r="MW7" s="407">
        <f>IFERROR(MR7*MS7*MU7,"")</f>
        <v>0</v>
      </c>
      <c r="MX7" s="408" t="str">
        <f>IFERROR(((MT7*MS7*MR7)*(ND7*16.6667))+((MR7*MS7*MU7)*(NI7*16.6667)),"")</f>
        <v/>
      </c>
      <c r="MY7" s="407" t="s">
        <v>144</v>
      </c>
      <c r="MZ7" s="407"/>
      <c r="NA7" s="409" t="str">
        <f>IF(NC7="9-11","Zona 1",IF(NC7="11","Zona 1",IF(NC7="12-13","Zona 2",IF(NC7="14-16","Zona 2",IF(NC7="17-19","Zona 3",IF(NC7="20","Zona 3",""))))))</f>
        <v/>
      </c>
      <c r="NB7" s="410" t="str">
        <f>IFERROR(TIME(0,ROUNDDOWN(((1/ND7)*60),0),ROUND(((((1/ND7)*60)-ROUNDDOWN(((1/ND7)*60),0))*60),0)),"")</f>
        <v/>
      </c>
      <c r="NC7" s="407" t="str">
        <f>IFERROR(IF(MY7="PACE_Daniels",(INDEX(BASE!$AE$4:$AH$8,MATCH('Microciclos - Endurance (2)'!MZ7,BASE!$AE$4:$AE$8,0),4)),IF(AND(MY7="vVO2máx",MZ7&gt;=35,MZ7&lt;=45),"9-11",IF(AND(MY7="vVO2máx",MZ7&gt;45,MZ7&lt;=65),"11",IF(AND(MY7="vVO2máx",MZ7&gt;65,MZ7&lt;=75),"12-13",IF(AND(MY7="vVO2máx",MZ7&gt;=80,MZ7&lt;=85),"14-16",IF(AND(MY7="vVO2máx",MZ7&gt;=85,MZ7&lt;100),"17-19",IF(AND(MY7="vVO2máx",MZ7&gt;=100),"20",IF(AND(MY7="FCR",MZ7&gt;40,MZ7&lt;=60),"12-13",IF(AND(MY7="FCR",MZ7&gt;60,MZ7&lt;=84),"14-16",IF(AND(MY7="FCR",MZ7&gt;=85,MZ7&lt;100),"17-19",IF(AND(MY7="FCR",MZ7=100),"20",""))))))))))),"")</f>
        <v/>
      </c>
      <c r="ND7" s="409" t="str">
        <f>IFERROR(IF(MY7="vVO2máx",(Avaliações!$C$51*'Microciclos - Endurance (2)'!MZ7)/100,IF(MY7="Velocidade_crítica",IF(MZ7="80% VC",Avaliações!#REF!*0.8,IF(MZ7="100% VC",Avaliações!#REF!*1,IF(MZ7="120% VC",Avaliações!#REF!*1.2,IF(MZ7="&gt;30%",Avaliações!$C$54*1.3,IF(MZ7="&gt;40%",Avaliações!$C$54*1.4,0))))),IF(MY7="PACE_Daniels",INDEX(BASE!$Q$4:$V$60,MATCH(Avaliações!$C$53,BASE!$Q$4:$Q$60,0),MATCH('Microciclos - Endurance (2)'!MZ7,BASE!$Q$4:$V$4,0)),""))),"")</f>
        <v/>
      </c>
      <c r="NE7" s="407" t="s">
        <v>144</v>
      </c>
      <c r="NF7" s="407"/>
      <c r="NG7" s="410" t="str">
        <f>IFERROR(TIME(0,ROUNDDOWN(((1/NI7)*60),0),ROUND(((((1/NI7)*60)-ROUNDDOWN(((1/NI7)*60),0))*60),0)),"")</f>
        <v/>
      </c>
      <c r="NH7" s="407" t="str">
        <f>IFERROR(IF(NE7="PACE_Daniels",(INDEX(BASE!$AE$4:$AH$7,MATCH('Microciclos - Endurance (2)'!NF7,BASE!$AE$4:$AE$7,0),4)),IF(AND(NE7="vVO2máx",NF7&gt;=35,NF7&lt;=45),"9-11",IF(AND(NE7="vVO2máx",NF7&gt;45,NF7&lt;=65),"11",IF(AND(NE7="vVO2máx",NF7&gt;65,NF7&lt;=75),"12-13",IF(AND(NE7="vVO2máx",NF7&gt;=80,NF7&lt;=85),"14-16",IF(AND(NE7="vVO2máx",NF7&gt;=85,NF7&lt;100),"17-19",IF(AND(NE7="vVO2máx",NF7&gt;=100),"20",IF(AND(NE7="FCR",NF7&gt;40,NF7&lt;=60),"12-13",IF(AND(NE7="FCR",NF7&gt;60,NF7&lt;=84),"14-16",IF(AND(NE7="FCR",NF7&gt;=85,NF7&lt;100),"17-19",IF(AND(NE7="FCR",NF7=100),"20",""))))))))))),"")</f>
        <v/>
      </c>
      <c r="NI7" s="409">
        <f>IFERROR(IF(NE7="vVO2máx",(Avaliações!$C$51*'Microciclos - Endurance (2)'!NF7)/100,IF(NE7="Velocidade_crítica",IF(NF7="80% VC",Avaliações!#REF!*0.8,IF(NF7="100% VC",Avaliações!#REF!*1,IF(NF7="120% VC",Avaliações!#REF!*1.2,IF(NF7="&gt;30%",Avaliações!$C$54*1.3,IF(NF7="&gt;40%",Avaliações!$C$54*1.4,0))))),IF(NE7="PACE_Daniels",INDEX(BASE!$Q$4:$V$60,MATCH(Avaliações!$C$53,BASE!$Q$4:$Q$60,0),MATCH('Microciclos - Endurance (2)'!NF7,BASE!$Q$4:$V$4,0)),0))),"")</f>
        <v>0</v>
      </c>
      <c r="NJ7" s="409" t="str">
        <f>IF(NH7="9-11","Zona 1",IF(NH7="11","Zona 1",IF(NH7="12-13","Zona 2",IF(NH7="14-16","Zona 2",IF(NH7="17-19","Zona 3",IF(NH7="20","Zona 3",""))))))</f>
        <v/>
      </c>
      <c r="NN7" s="407"/>
      <c r="NO7" s="407"/>
      <c r="NP7" s="407"/>
      <c r="NQ7" s="407"/>
      <c r="NR7" s="407">
        <f>IFERROR(NN7*NO7*NP7,"")</f>
        <v>0</v>
      </c>
      <c r="NS7" s="407">
        <f>IFERROR(NN7*NO7*NQ7,"")</f>
        <v>0</v>
      </c>
      <c r="NT7" s="408" t="str">
        <f>IFERROR(((NP7*NO7*NN7)*(NZ7*16.6667))+((NN7*NO7*NQ7)*(OE7*16.6667)),"")</f>
        <v/>
      </c>
      <c r="NU7" s="407" t="s">
        <v>144</v>
      </c>
      <c r="NV7" s="407"/>
      <c r="NW7" s="409" t="str">
        <f>IF(NY7="9-11","Zona 1",IF(NY7="11","Zona 1",IF(NY7="12-13","Zona 2",IF(NY7="14-16","Zona 2",IF(NY7="17-19","Zona 3",IF(NY7="20","Zona 3",""))))))</f>
        <v/>
      </c>
      <c r="NX7" s="410" t="str">
        <f>IFERROR(TIME(0,ROUNDDOWN(((1/NZ7)*60),0),ROUND(((((1/NZ7)*60)-ROUNDDOWN(((1/NZ7)*60),0))*60),0)),"")</f>
        <v/>
      </c>
      <c r="NY7" s="407" t="str">
        <f>IFERROR(IF(NU7="PACE_Daniels",(INDEX(BASE!$AE$4:$AH$8,MATCH('Microciclos - Endurance (2)'!NV7,BASE!$AE$4:$AE$8,0),4)),IF(AND(NU7="vVO2máx",NV7&gt;=35,NV7&lt;=45),"9-11",IF(AND(NU7="vVO2máx",NV7&gt;45,NV7&lt;=65),"11",IF(AND(NU7="vVO2máx",NV7&gt;65,NV7&lt;=75),"12-13",IF(AND(NU7="vVO2máx",NV7&gt;=80,NV7&lt;=85),"14-16",IF(AND(NU7="vVO2máx",NV7&gt;=85,NV7&lt;100),"17-19",IF(AND(NU7="vVO2máx",NV7&gt;=100),"20",IF(AND(NU7="FCR",NV7&gt;40,NV7&lt;=60),"12-13",IF(AND(NU7="FCR",NV7&gt;60,NV7&lt;=84),"14-16",IF(AND(NU7="FCR",NV7&gt;=85,NV7&lt;100),"17-19",IF(AND(NU7="FCR",NV7=100),"20",""))))))))))),"")</f>
        <v/>
      </c>
      <c r="NZ7" s="409" t="str">
        <f>IFERROR(IF(NU7="vVO2máx",(Avaliações!$C$51*'Microciclos - Endurance (2)'!NV7)/100,IF(NU7="Velocidade_crítica",IF(NV7="80% VC",Avaliações!#REF!*0.8,IF(NV7="100% VC",Avaliações!#REF!*1,IF(NV7="120% VC",Avaliações!#REF!*1.2,IF(NV7="&gt;30%",Avaliações!$C$54*1.3,IF(NV7="&gt;40%",Avaliações!$C$54*1.4,0))))),IF(NU7="PACE_Daniels",INDEX(BASE!$Q$4:$V$60,MATCH(Avaliações!$C$53,BASE!$Q$4:$Q$60,0),MATCH('Microciclos - Endurance (2)'!NV7,BASE!$Q$4:$V$4,0)),""))),"")</f>
        <v/>
      </c>
      <c r="OA7" s="407" t="s">
        <v>144</v>
      </c>
      <c r="OB7" s="407"/>
      <c r="OC7" s="410" t="str">
        <f>IFERROR(TIME(0,ROUNDDOWN(((1/OE7)*60),0),ROUND(((((1/OE7)*60)-ROUNDDOWN(((1/OE7)*60),0))*60),0)),"")</f>
        <v/>
      </c>
      <c r="OD7" s="407" t="str">
        <f>IFERROR(IF(OA7="PACE_Daniels",(INDEX(BASE!$AE$4:$AH$7,MATCH('Microciclos - Endurance (2)'!OB7,BASE!$AE$4:$AE$7,0),4)),IF(AND(OA7="vVO2máx",OB7&gt;=35,OB7&lt;=45),"9-11",IF(AND(OA7="vVO2máx",OB7&gt;45,OB7&lt;=65),"11",IF(AND(OA7="vVO2máx",OB7&gt;65,OB7&lt;=75),"12-13",IF(AND(OA7="vVO2máx",OB7&gt;=80,OB7&lt;=85),"14-16",IF(AND(OA7="vVO2máx",OB7&gt;=85,OB7&lt;100),"17-19",IF(AND(OA7="vVO2máx",OB7&gt;=100),"20",IF(AND(OA7="FCR",OB7&gt;40,OB7&lt;=60),"12-13",IF(AND(OA7="FCR",OB7&gt;60,OB7&lt;=84),"14-16",IF(AND(OA7="FCR",OB7&gt;=85,OB7&lt;100),"17-19",IF(AND(OA7="FCR",OB7=100),"20",""))))))))))),"")</f>
        <v/>
      </c>
      <c r="OE7" s="409">
        <f>IFERROR(IF(OA7="vVO2máx",(Avaliações!$C$51*'Microciclos - Endurance (2)'!OB7)/100,IF(OA7="Velocidade_crítica",IF(OB7="80% VC",Avaliações!#REF!*0.8,IF(OB7="100% VC",Avaliações!#REF!*1,IF(OB7="120% VC",Avaliações!#REF!*1.2,IF(OB7="&gt;30%",Avaliações!$C$54*1.3,IF(OB7="&gt;40%",Avaliações!$C$54*1.4,0))))),IF(OA7="PACE_Daniels",INDEX(BASE!$Q$4:$V$60,MATCH(Avaliações!$C$53,BASE!$Q$4:$Q$60,0),MATCH('Microciclos - Endurance (2)'!OB7,BASE!$Q$4:$V$4,0)),0))),"")</f>
        <v>0</v>
      </c>
      <c r="OF7" s="409" t="str">
        <f>IF(OD7="9-11","Zona 1",IF(OD7="11","Zona 1",IF(OD7="12-13","Zona 2",IF(OD7="14-16","Zona 2",IF(OD7="17-19","Zona 3",IF(OD7="20","Zona 3",""))))))</f>
        <v/>
      </c>
      <c r="OJ7" s="407"/>
      <c r="OK7" s="407"/>
      <c r="OL7" s="407"/>
      <c r="OM7" s="407"/>
      <c r="ON7" s="407">
        <f>IFERROR(OJ7*OK7*OL7,"")</f>
        <v>0</v>
      </c>
      <c r="OO7" s="407">
        <f>IFERROR(OJ7*OK7*OM7,"")</f>
        <v>0</v>
      </c>
      <c r="OP7" s="408" t="str">
        <f>IFERROR(((OL7*OK7*OJ7)*(OV7*16.6667))+((OJ7*OK7*OM7)*(PA7*16.6667)),"")</f>
        <v/>
      </c>
      <c r="OQ7" s="407" t="s">
        <v>144</v>
      </c>
      <c r="OR7" s="407"/>
      <c r="OS7" s="409" t="str">
        <f>IF(OU7="9-11","Zona 1",IF(OU7="11","Zona 1",IF(OU7="12-13","Zona 2",IF(OU7="14-16","Zona 2",IF(OU7="17-19","Zona 3",IF(OU7="20","Zona 3",""))))))</f>
        <v/>
      </c>
      <c r="OT7" s="410" t="str">
        <f>IFERROR(TIME(0,ROUNDDOWN(((1/OV7)*60),0),ROUND(((((1/OV7)*60)-ROUNDDOWN(((1/OV7)*60),0))*60),0)),"")</f>
        <v/>
      </c>
      <c r="OU7" s="407" t="str">
        <f>IFERROR(IF(OQ7="PACE_Daniels",(INDEX(BASE!$AE$4:$AH$8,MATCH('Microciclos - Endurance (2)'!OR7,BASE!$AE$4:$AE$8,0),4)),IF(AND(OQ7="vVO2máx",OR7&gt;=35,OR7&lt;=45),"9-11",IF(AND(OQ7="vVO2máx",OR7&gt;45,OR7&lt;=65),"11",IF(AND(OQ7="vVO2máx",OR7&gt;65,OR7&lt;=75),"12-13",IF(AND(OQ7="vVO2máx",OR7&gt;=80,OR7&lt;=85),"14-16",IF(AND(OQ7="vVO2máx",OR7&gt;=85,OR7&lt;100),"17-19",IF(AND(OQ7="vVO2máx",OR7&gt;=100),"20",IF(AND(OQ7="FCR",OR7&gt;40,OR7&lt;=60),"12-13",IF(AND(OQ7="FCR",OR7&gt;60,OR7&lt;=84),"14-16",IF(AND(OQ7="FCR",OR7&gt;=85,OR7&lt;100),"17-19",IF(AND(OQ7="FCR",OR7=100),"20",""))))))))))),"")</f>
        <v/>
      </c>
      <c r="OV7" s="409" t="str">
        <f>IFERROR(IF(OQ7="vVO2máx",(Avaliações!$C$51*'Microciclos - Endurance (2)'!OR7)/100,IF(OQ7="Velocidade_crítica",IF(OR7="80% VC",Avaliações!#REF!*0.8,IF(OR7="100% VC",Avaliações!#REF!*1,IF(OR7="120% VC",Avaliações!#REF!*1.2,IF(OR7="&gt;30%",Avaliações!$C$54*1.3,IF(OR7="&gt;40%",Avaliações!$C$54*1.4,0))))),IF(OQ7="PACE_Daniels",INDEX(BASE!$Q$4:$V$60,MATCH(Avaliações!$C$53,BASE!$Q$4:$Q$60,0),MATCH('Microciclos - Endurance (2)'!OR7,BASE!$Q$4:$V$4,0)),""))),"")</f>
        <v/>
      </c>
      <c r="OW7" s="407" t="s">
        <v>144</v>
      </c>
      <c r="OX7" s="407"/>
      <c r="OY7" s="410" t="str">
        <f>IFERROR(TIME(0,ROUNDDOWN(((1/PA7)*60),0),ROUND(((((1/PA7)*60)-ROUNDDOWN(((1/PA7)*60),0))*60),0)),"")</f>
        <v/>
      </c>
      <c r="OZ7" s="407" t="str">
        <f>IFERROR(IF(OW7="PACE_Daniels",(INDEX(BASE!$AE$4:$AH$7,MATCH('Microciclos - Endurance (2)'!OX7,BASE!$AE$4:$AE$7,0),4)),IF(AND(OW7="vVO2máx",OX7&gt;=35,OX7&lt;=45),"9-11",IF(AND(OW7="vVO2máx",OX7&gt;45,OX7&lt;=65),"11",IF(AND(OW7="vVO2máx",OX7&gt;65,OX7&lt;=75),"12-13",IF(AND(OW7="vVO2máx",OX7&gt;=80,OX7&lt;=85),"14-16",IF(AND(OW7="vVO2máx",OX7&gt;=85,OX7&lt;100),"17-19",IF(AND(OW7="vVO2máx",OX7&gt;=100),"20",IF(AND(OW7="FCR",OX7&gt;40,OX7&lt;=60),"12-13",IF(AND(OW7="FCR",OX7&gt;60,OX7&lt;=84),"14-16",IF(AND(OW7="FCR",OX7&gt;=85,OX7&lt;100),"17-19",IF(AND(OW7="FCR",OX7=100),"20",""))))))))))),"")</f>
        <v/>
      </c>
      <c r="PA7" s="409">
        <f>IFERROR(IF(OW7="vVO2máx",(Avaliações!$C$51*'Microciclos - Endurance (2)'!OX7)/100,IF(OW7="Velocidade_crítica",IF(OX7="80% VC",Avaliações!#REF!*0.8,IF(OX7="100% VC",Avaliações!#REF!*1,IF(OX7="120% VC",Avaliações!#REF!*1.2,IF(OX7="&gt;30%",Avaliações!$C$54*1.3,IF(OX7="&gt;40%",Avaliações!$C$54*1.4,0))))),IF(OW7="PACE_Daniels",INDEX(BASE!$Q$4:$V$60,MATCH(Avaliações!$C$53,BASE!$Q$4:$Q$60,0),MATCH('Microciclos - Endurance (2)'!OX7,BASE!$Q$4:$V$4,0)),0))),"")</f>
        <v>0</v>
      </c>
      <c r="PB7" s="409" t="str">
        <f>IF(OZ7="9-11","Zona 1",IF(OZ7="11","Zona 1",IF(OZ7="12-13","Zona 2",IF(OZ7="14-16","Zona 2",IF(OZ7="17-19","Zona 3",IF(OZ7="20","Zona 3",""))))))</f>
        <v/>
      </c>
      <c r="PF7" s="407"/>
      <c r="PG7" s="407"/>
      <c r="PH7" s="407"/>
      <c r="PI7" s="407"/>
      <c r="PJ7" s="407">
        <f>IFERROR(PF7*PG7*PH7,"")</f>
        <v>0</v>
      </c>
      <c r="PK7" s="407">
        <f>IFERROR(PF7*PG7*PI7,"")</f>
        <v>0</v>
      </c>
      <c r="PL7" s="408" t="str">
        <f>IFERROR(((PH7*PG7*PF7)*(PR7*16.6667))+((PF7*PG7*PI7)*(PW7*16.6667)),"")</f>
        <v/>
      </c>
      <c r="PM7" s="407" t="s">
        <v>144</v>
      </c>
      <c r="PN7" s="407"/>
      <c r="PO7" s="409" t="str">
        <f>IF(PQ7="9-11","Zona 1",IF(PQ7="11","Zona 1",IF(PQ7="12-13","Zona 2",IF(PQ7="14-16","Zona 2",IF(PQ7="17-19","Zona 3",IF(PQ7="20","Zona 3",""))))))</f>
        <v/>
      </c>
      <c r="PP7" s="410" t="str">
        <f>IFERROR(TIME(0,ROUNDDOWN(((1/PR7)*60),0),ROUND(((((1/PR7)*60)-ROUNDDOWN(((1/PR7)*60),0))*60),0)),"")</f>
        <v/>
      </c>
      <c r="PQ7" s="407" t="str">
        <f>IFERROR(IF(PM7="PACE_Daniels",(INDEX(BASE!$AE$4:$AH$8,MATCH('Microciclos - Endurance (2)'!PN7,BASE!$AE$4:$AE$8,0),4)),IF(AND(PM7="vVO2máx",PN7&gt;=35,PN7&lt;=45),"9-11",IF(AND(PM7="vVO2máx",PN7&gt;45,PN7&lt;=65),"11",IF(AND(PM7="vVO2máx",PN7&gt;65,PN7&lt;=75),"12-13",IF(AND(PM7="vVO2máx",PN7&gt;=80,PN7&lt;=85),"14-16",IF(AND(PM7="vVO2máx",PN7&gt;=85,PN7&lt;100),"17-19",IF(AND(PM7="vVO2máx",PN7&gt;=100),"20",IF(AND(PM7="FCR",PN7&gt;40,PN7&lt;=60),"12-13",IF(AND(PM7="FCR",PN7&gt;60,PN7&lt;=84),"14-16",IF(AND(PM7="FCR",PN7&gt;=85,PN7&lt;100),"17-19",IF(AND(PM7="FCR",PN7=100),"20",""))))))))))),"")</f>
        <v/>
      </c>
      <c r="PR7" s="409" t="str">
        <f>IFERROR(IF(PM7="vVO2máx",(Avaliações!$C$51*'Microciclos - Endurance (2)'!PN7)/100,IF(PM7="Velocidade_crítica",IF(PN7="80% VC",Avaliações!#REF!*0.8,IF(PN7="100% VC",Avaliações!#REF!*1,IF(PN7="120% VC",Avaliações!#REF!*1.2,IF(PN7="&gt;30%",Avaliações!$C$54*1.3,IF(PN7="&gt;40%",Avaliações!$C$54*1.4,0))))),IF(PM7="PACE_Daniels",INDEX(BASE!$Q$4:$V$60,MATCH(Avaliações!$C$53,BASE!$Q$4:$Q$60,0),MATCH('Microciclos - Endurance (2)'!PN7,BASE!$Q$4:$V$4,0)),""))),"")</f>
        <v/>
      </c>
      <c r="PS7" s="407" t="s">
        <v>144</v>
      </c>
      <c r="PT7" s="407"/>
      <c r="PU7" s="410" t="str">
        <f>IFERROR(TIME(0,ROUNDDOWN(((1/PW7)*60),0),ROUND(((((1/PW7)*60)-ROUNDDOWN(((1/PW7)*60),0))*60),0)),"")</f>
        <v/>
      </c>
      <c r="PV7" s="407" t="str">
        <f>IFERROR(IF(PS7="PACE_Daniels",(INDEX(BASE!$AE$4:$AH$7,MATCH('Microciclos - Endurance (2)'!PT7,BASE!$AE$4:$AE$7,0),4)),IF(AND(PS7="vVO2máx",PT7&gt;=35,PT7&lt;=45),"9-11",IF(AND(PS7="vVO2máx",PT7&gt;45,PT7&lt;=65),"11",IF(AND(PS7="vVO2máx",PT7&gt;65,PT7&lt;=75),"12-13",IF(AND(PS7="vVO2máx",PT7&gt;=80,PT7&lt;=85),"14-16",IF(AND(PS7="vVO2máx",PT7&gt;=85,PT7&lt;100),"17-19",IF(AND(PS7="vVO2máx",PT7&gt;=100),"20",IF(AND(PS7="FCR",PT7&gt;40,PT7&lt;=60),"12-13",IF(AND(PS7="FCR",PT7&gt;60,PT7&lt;=84),"14-16",IF(AND(PS7="FCR",PT7&gt;=85,PT7&lt;100),"17-19",IF(AND(PS7="FCR",PT7=100),"20",""))))))))))),"")</f>
        <v/>
      </c>
      <c r="PW7" s="409">
        <f>IFERROR(IF(PS7="vVO2máx",(Avaliações!$C$51*'Microciclos - Endurance (2)'!PT7)/100,IF(PS7="Velocidade_crítica",IF(PT7="80% VC",Avaliações!#REF!*0.8,IF(PT7="100% VC",Avaliações!#REF!*1,IF(PT7="120% VC",Avaliações!#REF!*1.2,IF(PT7="&gt;30%",Avaliações!$C$54*1.3,IF(PT7="&gt;40%",Avaliações!$C$54*1.4,0))))),IF(PS7="PACE_Daniels",INDEX(BASE!$Q$4:$V$60,MATCH(Avaliações!$C$53,BASE!$Q$4:$Q$60,0),MATCH('Microciclos - Endurance (2)'!PT7,BASE!$Q$4:$V$4,0)),0))),"")</f>
        <v>0</v>
      </c>
      <c r="PX7" s="409" t="str">
        <f>IF(PV7="9-11","Zona 1",IF(PV7="11","Zona 1",IF(PV7="12-13","Zona 2",IF(PV7="14-16","Zona 2",IF(PV7="17-19","Zona 3",IF(PV7="20","Zona 3",""))))))</f>
        <v/>
      </c>
      <c r="QB7" s="407"/>
      <c r="QC7" s="407"/>
      <c r="QD7" s="407"/>
      <c r="QE7" s="407"/>
      <c r="QF7" s="407">
        <f>IFERROR(QB7*QC7*QD7,"")</f>
        <v>0</v>
      </c>
      <c r="QG7" s="407">
        <f>IFERROR(QB7*QC7*QE7,"")</f>
        <v>0</v>
      </c>
      <c r="QH7" s="408" t="str">
        <f>IFERROR(((QD7*QC7*QB7)*(QN7*16.6667))+((QB7*QC7*QE7)*(QS7*16.6667)),"")</f>
        <v/>
      </c>
      <c r="QI7" s="407" t="s">
        <v>144</v>
      </c>
      <c r="QJ7" s="407"/>
      <c r="QK7" s="409" t="str">
        <f>IF(QM7="9-11","Zona 1",IF(QM7="11","Zona 1",IF(QM7="12-13","Zona 2",IF(QM7="14-16","Zona 2",IF(QM7="17-19","Zona 3",IF(QM7="20","Zona 3",""))))))</f>
        <v/>
      </c>
      <c r="QL7" s="410" t="str">
        <f>IFERROR(TIME(0,ROUNDDOWN(((1/QN7)*60),0),ROUND(((((1/QN7)*60)-ROUNDDOWN(((1/QN7)*60),0))*60),0)),"")</f>
        <v/>
      </c>
      <c r="QM7" s="407" t="str">
        <f>IFERROR(IF(QI7="PACE_Daniels",(INDEX(BASE!$AE$4:$AH$8,MATCH('Microciclos - Endurance (2)'!QJ7,BASE!$AE$4:$AE$8,0),4)),IF(AND(QI7="vVO2máx",QJ7&gt;=35,QJ7&lt;=45),"9-11",IF(AND(QI7="vVO2máx",QJ7&gt;45,QJ7&lt;=65),"11",IF(AND(QI7="vVO2máx",QJ7&gt;65,QJ7&lt;=75),"12-13",IF(AND(QI7="vVO2máx",QJ7&gt;=80,QJ7&lt;=85),"14-16",IF(AND(QI7="vVO2máx",QJ7&gt;=85,QJ7&lt;100),"17-19",IF(AND(QI7="vVO2máx",QJ7&gt;=100),"20",IF(AND(QI7="FCR",QJ7&gt;40,QJ7&lt;=60),"12-13",IF(AND(QI7="FCR",QJ7&gt;60,QJ7&lt;=84),"14-16",IF(AND(QI7="FCR",QJ7&gt;=85,QJ7&lt;100),"17-19",IF(AND(QI7="FCR",QJ7=100),"20",""))))))))))),"")</f>
        <v/>
      </c>
      <c r="QN7" s="409" t="str">
        <f>IFERROR(IF(QI7="vVO2máx",(Avaliações!$C$51*'Microciclos - Endurance (2)'!QJ7)/100,IF(QI7="Velocidade_crítica",IF(QJ7="80% VC",Avaliações!#REF!*0.8,IF(QJ7="100% VC",Avaliações!#REF!*1,IF(QJ7="120% VC",Avaliações!#REF!*1.2,IF(QJ7="&gt;30%",Avaliações!$C$54*1.3,IF(QJ7="&gt;40%",Avaliações!$C$54*1.4,0))))),IF(QI7="PACE_Daniels",INDEX(BASE!$Q$4:$V$60,MATCH(Avaliações!$C$53,BASE!$Q$4:$Q$60,0),MATCH('Microciclos - Endurance (2)'!QJ7,BASE!$Q$4:$V$4,0)),""))),"")</f>
        <v/>
      </c>
      <c r="QO7" s="407" t="s">
        <v>144</v>
      </c>
      <c r="QP7" s="407"/>
      <c r="QQ7" s="410" t="str">
        <f>IFERROR(TIME(0,ROUNDDOWN(((1/QS7)*60),0),ROUND(((((1/QS7)*60)-ROUNDDOWN(((1/QS7)*60),0))*60),0)),"")</f>
        <v/>
      </c>
      <c r="QR7" s="407" t="str">
        <f>IFERROR(IF(QO7="PACE_Daniels",(INDEX(BASE!$AE$4:$AH$7,MATCH('Microciclos - Endurance (2)'!QP7,BASE!$AE$4:$AE$7,0),4)),IF(AND(QO7="vVO2máx",QP7&gt;=35,QP7&lt;=45),"9-11",IF(AND(QO7="vVO2máx",QP7&gt;45,QP7&lt;=65),"11",IF(AND(QO7="vVO2máx",QP7&gt;65,QP7&lt;=75),"12-13",IF(AND(QO7="vVO2máx",QP7&gt;=80,QP7&lt;=85),"14-16",IF(AND(QO7="vVO2máx",QP7&gt;=85,QP7&lt;100),"17-19",IF(AND(QO7="vVO2máx",QP7&gt;=100),"20",IF(AND(QO7="FCR",QP7&gt;40,QP7&lt;=60),"12-13",IF(AND(QO7="FCR",QP7&gt;60,QP7&lt;=84),"14-16",IF(AND(QO7="FCR",QP7&gt;=85,QP7&lt;100),"17-19",IF(AND(QO7="FCR",QP7=100),"20",""))))))))))),"")</f>
        <v/>
      </c>
      <c r="QS7" s="409">
        <f>IFERROR(IF(QO7="vVO2máx",(Avaliações!$C$51*'Microciclos - Endurance (2)'!QP7)/100,IF(QO7="Velocidade_crítica",IF(QP7="80% VC",Avaliações!#REF!*0.8,IF(QP7="100% VC",Avaliações!#REF!*1,IF(QP7="120% VC",Avaliações!#REF!*1.2,IF(QP7="&gt;30%",Avaliações!$C$54*1.3,IF(QP7="&gt;40%",Avaliações!$C$54*1.4,0))))),IF(QO7="PACE_Daniels",INDEX(BASE!$Q$4:$V$60,MATCH(Avaliações!$C$53,BASE!$Q$4:$Q$60,0),MATCH('Microciclos - Endurance (2)'!QP7,BASE!$Q$4:$V$4,0)),0))),"")</f>
        <v>0</v>
      </c>
      <c r="QT7" s="409" t="str">
        <f>IF(QR7="9-11","Zona 1",IF(QR7="11","Zona 1",IF(QR7="12-13","Zona 2",IF(QR7="14-16","Zona 2",IF(QR7="17-19","Zona 3",IF(QR7="20","Zona 3",""))))))</f>
        <v/>
      </c>
      <c r="QX7" s="407"/>
      <c r="QY7" s="407"/>
      <c r="QZ7" s="407"/>
      <c r="RA7" s="407"/>
      <c r="RB7" s="407">
        <f>IFERROR(QX7*QY7*QZ7,"")</f>
        <v>0</v>
      </c>
      <c r="RC7" s="407">
        <f>IFERROR(QX7*QY7*RA7,"")</f>
        <v>0</v>
      </c>
      <c r="RD7" s="408" t="str">
        <f>IFERROR(((QZ7*QY7*QX7)*(RJ7*16.6667))+((QX7*QY7*RA7)*(RO7*16.6667)),"")</f>
        <v/>
      </c>
      <c r="RE7" s="407" t="s">
        <v>144</v>
      </c>
      <c r="RF7" s="407"/>
      <c r="RG7" s="409" t="str">
        <f>IF(RI7="9-11","Zona 1",IF(RI7="11","Zona 1",IF(RI7="12-13","Zona 2",IF(RI7="14-16","Zona 2",IF(RI7="17-19","Zona 3",IF(RI7="20","Zona 3",""))))))</f>
        <v/>
      </c>
      <c r="RH7" s="410" t="str">
        <f>IFERROR(TIME(0,ROUNDDOWN(((1/RJ7)*60),0),ROUND(((((1/RJ7)*60)-ROUNDDOWN(((1/RJ7)*60),0))*60),0)),"")</f>
        <v/>
      </c>
      <c r="RI7" s="407" t="str">
        <f>IFERROR(IF(RE7="PACE_Daniels",(INDEX(BASE!$AE$4:$AH$8,MATCH('Microciclos - Endurance (2)'!RF7,BASE!$AE$4:$AE$8,0),4)),IF(AND(RE7="vVO2máx",RF7&gt;=35,RF7&lt;=45),"9-11",IF(AND(RE7="vVO2máx",RF7&gt;45,RF7&lt;=65),"11",IF(AND(RE7="vVO2máx",RF7&gt;65,RF7&lt;=75),"12-13",IF(AND(RE7="vVO2máx",RF7&gt;=80,RF7&lt;=85),"14-16",IF(AND(RE7="vVO2máx",RF7&gt;=85,RF7&lt;100),"17-19",IF(AND(RE7="vVO2máx",RF7&gt;=100),"20",IF(AND(RE7="FCR",RF7&gt;40,RF7&lt;=60),"12-13",IF(AND(RE7="FCR",RF7&gt;60,RF7&lt;=84),"14-16",IF(AND(RE7="FCR",RF7&gt;=85,RF7&lt;100),"17-19",IF(AND(RE7="FCR",RF7=100),"20",""))))))))))),"")</f>
        <v/>
      </c>
      <c r="RJ7" s="409" t="str">
        <f>IFERROR(IF(RE7="vVO2máx",(Avaliações!$C$51*'Microciclos - Endurance (2)'!RF7)/100,IF(RE7="Velocidade_crítica",IF(RF7="80% VC",Avaliações!#REF!*0.8,IF(RF7="100% VC",Avaliações!#REF!*1,IF(RF7="120% VC",Avaliações!#REF!*1.2,IF(RF7="&gt;30%",Avaliações!$C$54*1.3,IF(RF7="&gt;40%",Avaliações!$C$54*1.4,0))))),IF(RE7="PACE_Daniels",INDEX(BASE!$Q$4:$V$60,MATCH(Avaliações!$C$53,BASE!$Q$4:$Q$60,0),MATCH('Microciclos - Endurance (2)'!RF7,BASE!$Q$4:$V$4,0)),""))),"")</f>
        <v/>
      </c>
      <c r="RK7" s="407" t="s">
        <v>144</v>
      </c>
      <c r="RL7" s="407"/>
      <c r="RM7" s="410" t="str">
        <f>IFERROR(TIME(0,ROUNDDOWN(((1/RO7)*60),0),ROUND(((((1/RO7)*60)-ROUNDDOWN(((1/RO7)*60),0))*60),0)),"")</f>
        <v/>
      </c>
      <c r="RN7" s="407" t="str">
        <f>IFERROR(IF(RK7="PACE_Daniels",(INDEX(BASE!$AE$4:$AH$7,MATCH('Microciclos - Endurance (2)'!RL7,BASE!$AE$4:$AE$7,0),4)),IF(AND(RK7="vVO2máx",RL7&gt;=35,RL7&lt;=45),"9-11",IF(AND(RK7="vVO2máx",RL7&gt;45,RL7&lt;=65),"11",IF(AND(RK7="vVO2máx",RL7&gt;65,RL7&lt;=75),"12-13",IF(AND(RK7="vVO2máx",RL7&gt;=80,RL7&lt;=85),"14-16",IF(AND(RK7="vVO2máx",RL7&gt;=85,RL7&lt;100),"17-19",IF(AND(RK7="vVO2máx",RL7&gt;=100),"20",IF(AND(RK7="FCR",RL7&gt;40,RL7&lt;=60),"12-13",IF(AND(RK7="FCR",RL7&gt;60,RL7&lt;=84),"14-16",IF(AND(RK7="FCR",RL7&gt;=85,RL7&lt;100),"17-19",IF(AND(RK7="FCR",RL7=100),"20",""))))))))))),"")</f>
        <v/>
      </c>
      <c r="RO7" s="409">
        <f>IFERROR(IF(RK7="vVO2máx",(Avaliações!$C$51*'Microciclos - Endurance (2)'!RL7)/100,IF(RK7="Velocidade_crítica",IF(RL7="80% VC",Avaliações!#REF!*0.8,IF(RL7="100% VC",Avaliações!#REF!*1,IF(RL7="120% VC",Avaliações!#REF!*1.2,IF(RL7="&gt;30%",Avaliações!$C$54*1.3,IF(RL7="&gt;40%",Avaliações!$C$54*1.4,0))))),IF(RK7="PACE_Daniels",INDEX(BASE!$Q$4:$V$60,MATCH(Avaliações!$C$53,BASE!$Q$4:$Q$60,0),MATCH('Microciclos - Endurance (2)'!RL7,BASE!$Q$4:$V$4,0)),0))),"")</f>
        <v>0</v>
      </c>
      <c r="RP7" s="409" t="str">
        <f>IF(RN7="9-11","Zona 1",IF(RN7="11","Zona 1",IF(RN7="12-13","Zona 2",IF(RN7="14-16","Zona 2",IF(RN7="17-19","Zona 3",IF(RN7="20","Zona 3",""))))))</f>
        <v/>
      </c>
      <c r="RT7" s="407"/>
      <c r="RU7" s="407"/>
      <c r="RV7" s="407"/>
      <c r="RW7" s="407"/>
      <c r="RX7" s="407">
        <f>IFERROR(RT7*RU7*RV7,"")</f>
        <v>0</v>
      </c>
      <c r="RY7" s="407">
        <f>IFERROR(RT7*RU7*RW7,"")</f>
        <v>0</v>
      </c>
      <c r="RZ7" s="408" t="str">
        <f>IFERROR(((RV7*RU7*RT7)*(SF7*16.6667))+((RT7*RU7*RW7)*(SK7*16.6667)),"")</f>
        <v/>
      </c>
      <c r="SA7" s="407" t="s">
        <v>144</v>
      </c>
      <c r="SB7" s="407"/>
      <c r="SC7" s="409" t="str">
        <f>IF(SE7="9-11","Zona 1",IF(SE7="11","Zona 1",IF(SE7="12-13","Zona 2",IF(SE7="14-16","Zona 2",IF(SE7="17-19","Zona 3",IF(SE7="20","Zona 3",""))))))</f>
        <v/>
      </c>
      <c r="SD7" s="410" t="str">
        <f>IFERROR(TIME(0,ROUNDDOWN(((1/SF7)*60),0),ROUND(((((1/SF7)*60)-ROUNDDOWN(((1/SF7)*60),0))*60),0)),"")</f>
        <v/>
      </c>
      <c r="SE7" s="407" t="str">
        <f>IFERROR(IF(SA7="PACE_Daniels",(INDEX(BASE!$AE$4:$AH$8,MATCH('Microciclos - Endurance (2)'!SB7,BASE!$AE$4:$AE$8,0),4)),IF(AND(SA7="vVO2máx",SB7&gt;=35,SB7&lt;=45),"9-11",IF(AND(SA7="vVO2máx",SB7&gt;45,SB7&lt;=65),"11",IF(AND(SA7="vVO2máx",SB7&gt;65,SB7&lt;=75),"12-13",IF(AND(SA7="vVO2máx",SB7&gt;=80,SB7&lt;=85),"14-16",IF(AND(SA7="vVO2máx",SB7&gt;=85,SB7&lt;100),"17-19",IF(AND(SA7="vVO2máx",SB7&gt;=100),"20",IF(AND(SA7="FCR",SB7&gt;40,SB7&lt;=60),"12-13",IF(AND(SA7="FCR",SB7&gt;60,SB7&lt;=84),"14-16",IF(AND(SA7="FCR",SB7&gt;=85,SB7&lt;100),"17-19",IF(AND(SA7="FCR",SB7=100),"20",""))))))))))),"")</f>
        <v/>
      </c>
      <c r="SF7" s="409" t="str">
        <f>IFERROR(IF(SA7="vVO2máx",(Avaliações!$C$51*'Microciclos - Endurance (2)'!SB7)/100,IF(SA7="Velocidade_crítica",IF(SB7="80% VC",Avaliações!#REF!*0.8,IF(SB7="100% VC",Avaliações!#REF!*1,IF(SB7="120% VC",Avaliações!#REF!*1.2,IF(SB7="&gt;30%",Avaliações!$C$54*1.3,IF(SB7="&gt;40%",Avaliações!$C$54*1.4,0))))),IF(SA7="PACE_Daniels",INDEX(BASE!$Q$4:$V$60,MATCH(Avaliações!$C$53,BASE!$Q$4:$Q$60,0),MATCH('Microciclos - Endurance (2)'!SB7,BASE!$Q$4:$V$4,0)),""))),"")</f>
        <v/>
      </c>
      <c r="SG7" s="407" t="s">
        <v>144</v>
      </c>
      <c r="SH7" s="407"/>
      <c r="SI7" s="410" t="str">
        <f>IFERROR(TIME(0,ROUNDDOWN(((1/SK7)*60),0),ROUND(((((1/SK7)*60)-ROUNDDOWN(((1/SK7)*60),0))*60),0)),"")</f>
        <v/>
      </c>
      <c r="SJ7" s="407" t="str">
        <f>IFERROR(IF(SG7="PACE_Daniels",(INDEX(BASE!$AE$4:$AH$7,MATCH('Microciclos - Endurance (2)'!SH7,BASE!$AE$4:$AE$7,0),4)),IF(AND(SG7="vVO2máx",SH7&gt;=35,SH7&lt;=45),"9-11",IF(AND(SG7="vVO2máx",SH7&gt;45,SH7&lt;=65),"11",IF(AND(SG7="vVO2máx",SH7&gt;65,SH7&lt;=75),"12-13",IF(AND(SG7="vVO2máx",SH7&gt;=80,SH7&lt;=85),"14-16",IF(AND(SG7="vVO2máx",SH7&gt;=85,SH7&lt;100),"17-19",IF(AND(SG7="vVO2máx",SH7&gt;=100),"20",IF(AND(SG7="FCR",SH7&gt;40,SH7&lt;=60),"12-13",IF(AND(SG7="FCR",SH7&gt;60,SH7&lt;=84),"14-16",IF(AND(SG7="FCR",SH7&gt;=85,SH7&lt;100),"17-19",IF(AND(SG7="FCR",SH7=100),"20",""))))))))))),"")</f>
        <v/>
      </c>
      <c r="SK7" s="409">
        <f>IFERROR(IF(SG7="vVO2máx",(Avaliações!$C$51*'Microciclos - Endurance (2)'!SH7)/100,IF(SG7="Velocidade_crítica",IF(SH7="80% VC",Avaliações!#REF!*0.8,IF(SH7="100% VC",Avaliações!#REF!*1,IF(SH7="120% VC",Avaliações!#REF!*1.2,IF(SH7="&gt;30%",Avaliações!$C$54*1.3,IF(SH7="&gt;40%",Avaliações!$C$54*1.4,0))))),IF(SG7="PACE_Daniels",INDEX(BASE!$Q$4:$V$60,MATCH(Avaliações!$C$53,BASE!$Q$4:$Q$60,0),MATCH('Microciclos - Endurance (2)'!SH7,BASE!$Q$4:$V$4,0)),0))),"")</f>
        <v>0</v>
      </c>
      <c r="SL7" s="409" t="str">
        <f>IF(SJ7="9-11","Zona 1",IF(SJ7="11","Zona 1",IF(SJ7="12-13","Zona 2",IF(SJ7="14-16","Zona 2",IF(SJ7="17-19","Zona 3",IF(SJ7="20","Zona 3",""))))))</f>
        <v/>
      </c>
      <c r="SP7" s="407"/>
      <c r="SQ7" s="407"/>
      <c r="SR7" s="407"/>
      <c r="SS7" s="407"/>
      <c r="ST7" s="407">
        <f>IFERROR(SP7*SQ7*SR7,"")</f>
        <v>0</v>
      </c>
      <c r="SU7" s="407">
        <f>IFERROR(SP7*SQ7*SS7,"")</f>
        <v>0</v>
      </c>
      <c r="SV7" s="408" t="str">
        <f>IFERROR(((SR7*SQ7*SP7)*(TB7*16.6667))+((SP7*SQ7*SS7)*(TG7*16.6667)),"")</f>
        <v/>
      </c>
      <c r="SW7" s="407" t="s">
        <v>144</v>
      </c>
      <c r="SX7" s="407"/>
      <c r="SY7" s="409" t="str">
        <f>IF(TA7="9-11","Zona 1",IF(TA7="11","Zona 1",IF(TA7="12-13","Zona 2",IF(TA7="14-16","Zona 2",IF(TA7="17-19","Zona 3",IF(TA7="20","Zona 3",""))))))</f>
        <v/>
      </c>
      <c r="SZ7" s="410" t="str">
        <f>IFERROR(TIME(0,ROUNDDOWN(((1/TB7)*60),0),ROUND(((((1/TB7)*60)-ROUNDDOWN(((1/TB7)*60),0))*60),0)),"")</f>
        <v/>
      </c>
      <c r="TA7" s="407" t="str">
        <f>IFERROR(IF(SW7="PACE_Daniels",(INDEX(BASE!$AE$4:$AH$8,MATCH('Microciclos - Endurance (2)'!SX7,BASE!$AE$4:$AE$8,0),4)),IF(AND(SW7="vVO2máx",SX7&gt;=35,SX7&lt;=45),"9-11",IF(AND(SW7="vVO2máx",SX7&gt;45,SX7&lt;=65),"11",IF(AND(SW7="vVO2máx",SX7&gt;65,SX7&lt;=75),"12-13",IF(AND(SW7="vVO2máx",SX7&gt;=80,SX7&lt;=85),"14-16",IF(AND(SW7="vVO2máx",SX7&gt;=85,SX7&lt;100),"17-19",IF(AND(SW7="vVO2máx",SX7&gt;=100),"20",IF(AND(SW7="FCR",SX7&gt;40,SX7&lt;=60),"12-13",IF(AND(SW7="FCR",SX7&gt;60,SX7&lt;=84),"14-16",IF(AND(SW7="FCR",SX7&gt;=85,SX7&lt;100),"17-19",IF(AND(SW7="FCR",SX7=100),"20",""))))))))))),"")</f>
        <v/>
      </c>
      <c r="TB7" s="409" t="str">
        <f>IFERROR(IF(SW7="vVO2máx",(Avaliações!$C$51*'Microciclos - Endurance (2)'!SX7)/100,IF(SW7="Velocidade_crítica",IF(SX7="80% VC",Avaliações!#REF!*0.8,IF(SX7="100% VC",Avaliações!#REF!*1,IF(SX7="120% VC",Avaliações!#REF!*1.2,IF(SX7="&gt;30%",Avaliações!$C$54*1.3,IF(SX7="&gt;40%",Avaliações!$C$54*1.4,0))))),IF(SW7="PACE_Daniels",INDEX(BASE!$Q$4:$V$60,MATCH(Avaliações!$C$53,BASE!$Q$4:$Q$60,0),MATCH('Microciclos - Endurance (2)'!SX7,BASE!$Q$4:$V$4,0)),""))),"")</f>
        <v/>
      </c>
      <c r="TC7" s="407" t="s">
        <v>144</v>
      </c>
      <c r="TD7" s="407"/>
      <c r="TE7" s="410" t="str">
        <f>IFERROR(TIME(0,ROUNDDOWN(((1/TG7)*60),0),ROUND(((((1/TG7)*60)-ROUNDDOWN(((1/TG7)*60),0))*60),0)),"")</f>
        <v/>
      </c>
      <c r="TF7" s="407" t="str">
        <f>IFERROR(IF(TC7="PACE_Daniels",(INDEX(BASE!$AE$4:$AH$7,MATCH('Microciclos - Endurance (2)'!TD7,BASE!$AE$4:$AE$7,0),4)),IF(AND(TC7="vVO2máx",TD7&gt;=35,TD7&lt;=45),"9-11",IF(AND(TC7="vVO2máx",TD7&gt;45,TD7&lt;=65),"11",IF(AND(TC7="vVO2máx",TD7&gt;65,TD7&lt;=75),"12-13",IF(AND(TC7="vVO2máx",TD7&gt;=80,TD7&lt;=85),"14-16",IF(AND(TC7="vVO2máx",TD7&gt;=85,TD7&lt;100),"17-19",IF(AND(TC7="vVO2máx",TD7&gt;=100),"20",IF(AND(TC7="FCR",TD7&gt;40,TD7&lt;=60),"12-13",IF(AND(TC7="FCR",TD7&gt;60,TD7&lt;=84),"14-16",IF(AND(TC7="FCR",TD7&gt;=85,TD7&lt;100),"17-19",IF(AND(TC7="FCR",TD7=100),"20",""))))))))))),"")</f>
        <v/>
      </c>
      <c r="TG7" s="409">
        <f>IFERROR(IF(TC7="vVO2máx",(Avaliações!$C$51*'Microciclos - Endurance (2)'!TD7)/100,IF(TC7="Velocidade_crítica",IF(TD7="80% VC",Avaliações!#REF!*0.8,IF(TD7="100% VC",Avaliações!#REF!*1,IF(TD7="120% VC",Avaliações!#REF!*1.2,IF(TD7="&gt;30%",Avaliações!$C$54*1.3,IF(TD7="&gt;40%",Avaliações!$C$54*1.4,0))))),IF(TC7="PACE_Daniels",INDEX(BASE!$Q$4:$V$60,MATCH(Avaliações!$C$53,BASE!$Q$4:$Q$60,0),MATCH('Microciclos - Endurance (2)'!TD7,BASE!$Q$4:$V$4,0)),0))),"")</f>
        <v>0</v>
      </c>
      <c r="TH7" s="409" t="str">
        <f>IF(TF7="9-11","Zona 1",IF(TF7="11","Zona 1",IF(TF7="12-13","Zona 2",IF(TF7="14-16","Zona 2",IF(TF7="17-19","Zona 3",IF(TF7="20","Zona 3",""))))))</f>
        <v/>
      </c>
    </row>
    <row r="8" spans="2:528">
      <c r="D8" s="407"/>
      <c r="E8" s="407"/>
      <c r="F8" s="407"/>
      <c r="G8" s="407"/>
      <c r="H8" s="407">
        <f>IFERROR(D8*E8*F8,"")</f>
        <v>0</v>
      </c>
      <c r="I8" s="407">
        <f t="shared" ref="I8:I12" si="0">IFERROR(D8*E8*G8,"")</f>
        <v>0</v>
      </c>
      <c r="J8" s="408" t="str">
        <f t="shared" ref="J8:J12" si="1">IFERROR(((F8*E8*D8)*(P8*16.6667))+((D8*E8*G8)*(U8*16.6667)),"")</f>
        <v/>
      </c>
      <c r="K8" s="407" t="s">
        <v>144</v>
      </c>
      <c r="L8" s="407"/>
      <c r="M8" s="409" t="str">
        <f t="shared" ref="M8:M12" si="2">IF(O8="9-11","Zona 1",IF(O8="11","Zona 1",IF(O8="12-13","Zona 2",IF(O8="14-16","Zona 2",IF(O8="17-19","Zona 3",IF(O8="20","Zona 3",""))))))</f>
        <v/>
      </c>
      <c r="N8" s="410" t="str">
        <f t="shared" ref="N8:N12" si="3">IFERROR(TIME(0,ROUNDDOWN(((1/P8)*60),0),ROUND(((((1/P8)*60)-ROUNDDOWN(((1/P8)*60),0))*60),0)),"")</f>
        <v/>
      </c>
      <c r="O8" s="407" t="str">
        <f>IFERROR(IF(K8="PACE_Daniels",(INDEX(BASE!$AE$4:$AH$8,MATCH('Microciclos - Endurance (2)'!L8,BASE!$AE$4:$AE$8,0),4)),IF(AND(K8="vVO2máx",L8&gt;=35,L8&lt;=45),"9-11",IF(AND(K8="vVO2máx",L8&gt;45,L8&lt;=65),"11",IF(AND(K8="vVO2máx",L8&gt;65,L8&lt;=75),"12-13",IF(AND(K8="vVO2máx",L8&gt;=80,L8&lt;=85),"14-16",IF(AND(K8="vVO2máx",L8&gt;=85,L8&lt;100),"17-19",IF(AND(K8="vVO2máx",L8&gt;=100),"20",IF(AND(K8="FCR",L8&gt;40,L8&lt;=60),"12-13",IF(AND(K8="FCR",L8&gt;60,L8&lt;=84),"14-16",IF(AND(K8="FCR",L8&gt;=85,L8&lt;100),"17-19",IF(AND(K8="FCR",L8=100),"20",""))))))))))),"")</f>
        <v/>
      </c>
      <c r="P8" s="409" t="str">
        <f>IFERROR(IF(K8="vVO2máx",(Avaliações!$C$51*'Microciclos - Endurance (2)'!L8)/100,IF(K8="Velocidade_crítica",IF(L8="80% VC",Avaliações!#REF!*0.8,IF(L8="100% VC",Avaliações!#REF!*1,IF(L8="120% VC",Avaliações!#REF!*1.2,IF(L8="&gt;30%",Avaliações!$C$54*1.3,IF(L8="&gt;40%",Avaliações!$C$54*1.4,0))))),IF(K8="PACE_Daniels",INDEX(BASE!$Q$4:$V$60,MATCH(Avaliações!$C$53,BASE!$Q$4:$Q$60,0),MATCH('Microciclos - Endurance (2)'!L8,BASE!$Q$4:$V$4,0)),""))),"")</f>
        <v/>
      </c>
      <c r="Q8" s="407" t="s">
        <v>144</v>
      </c>
      <c r="R8" s="407"/>
      <c r="S8" s="410" t="str">
        <f t="shared" ref="S8:S12" si="4">IFERROR(TIME(0,ROUNDDOWN(((1/U8)*60),0),ROUND(((((1/U8)*60)-ROUNDDOWN(((1/U8)*60),0))*60),0)),"")</f>
        <v/>
      </c>
      <c r="T8" s="407" t="str">
        <f>IFERROR(IF(K8="PACE_Daniels",(INDEX(BASE!$AE$4:$AH$7,MATCH('Microciclos - Endurance (2)'!R8,BASE!$AE$4:$AE$7,0),4)),IF(AND(K8="vVO2máx",R8&gt;=35,R8&lt;=45),"9-11",IF(AND(K8="vVO2máx",R8&gt;45,R8&lt;=65),"11",IF(AND(K8="vVO2máx",R8&gt;65,R8&lt;=75),"12-13",IF(AND(K8="vVO2máx",R8&gt;=80,R8&lt;=85),"14-16",IF(AND(K8="vVO2máx",R8&gt;=85,R8&lt;100),"17-19",IF(AND(K8="vVO2máx",R8&gt;=100),"20",IF(AND(K8="FCR",R8&gt;40,R8&lt;=60),"12-13",IF(AND(K8="FCR",R8&gt;60,R8&lt;=84),"14-16",IF(AND(K8="FCR",R8&gt;=85,R8&lt;100),"17-19",IF(AND(K8="FCR",R8=100),"20",""))))))))))),"")</f>
        <v/>
      </c>
      <c r="U8" s="409">
        <f>IFERROR(IF(Q8="vVO2máx",(Avaliações!$C$51*'Microciclos - Endurance (2)'!R8)/100,IF(Q8="Velocidade_crítica",IF(R8="80% VC",Avaliações!#REF!*0.8,IF(R8="100% VC",Avaliações!#REF!*1,IF(R8="120% VC",Avaliações!#REF!*1.2,IF(R8="&gt;30%",Avaliações!$C$54*1.3,IF(R8="&gt;40%",Avaliações!$C$54*1.4,0))))),IF(Q8="PACE_Daniels",INDEX(BASE!$Q$4:$V$60,MATCH(Avaliações!$C$53,BASE!$Q$4:$Q$60,0),MATCH('Microciclos - Endurance (2)'!R8,BASE!$Q$4:$V$4,0)),0))),"")</f>
        <v>0</v>
      </c>
      <c r="V8" s="409" t="str">
        <f t="shared" ref="V8:V12" si="5">IF(T8="9-11","Zona 1",IF(T8="11","Zona 1",IF(T8="12-13","Zona 2",IF(T8="14-16","Zona 2",IF(T8="17-19","Zona 3",IF(T8="20","Zona 3",""))))))</f>
        <v/>
      </c>
      <c r="Z8" s="407"/>
      <c r="AA8" s="407"/>
      <c r="AB8" s="407"/>
      <c r="AC8" s="407"/>
      <c r="AD8" s="407">
        <f>IFERROR(Z8*AA8*AB8,"")</f>
        <v>0</v>
      </c>
      <c r="AE8" s="407">
        <f t="shared" ref="AE8:AE12" si="6">IFERROR(Z8*AA8*AC8,"")</f>
        <v>0</v>
      </c>
      <c r="AF8" s="408" t="str">
        <f t="shared" ref="AF8:AF12" si="7">IFERROR(((AB8*AA8*Z8)*(AL8*16.6667))+((Z8*AA8*AC8)*(AQ8*16.6667)),"")</f>
        <v/>
      </c>
      <c r="AG8" s="407" t="s">
        <v>144</v>
      </c>
      <c r="AH8" s="407"/>
      <c r="AI8" s="409" t="str">
        <f t="shared" ref="AI8:AI12" si="8">IF(AK8="9-11","Zona 1",IF(AK8="11","Zona 1",IF(AK8="12-13","Zona 2",IF(AK8="14-16","Zona 2",IF(AK8="17-19","Zona 3",IF(AK8="20","Zona 3",""))))))</f>
        <v/>
      </c>
      <c r="AJ8" s="410" t="str">
        <f t="shared" ref="AJ8:AJ12" si="9">IFERROR(TIME(0,ROUNDDOWN(((1/AL8)*60),0),ROUND(((((1/AL8)*60)-ROUNDDOWN(((1/AL8)*60),0))*60),0)),"")</f>
        <v/>
      </c>
      <c r="AK8" s="407" t="str">
        <f>IFERROR(IF(AG8="PACE_Daniels",(INDEX(BASE!$AE$4:$AH$8,MATCH('Microciclos - Endurance (2)'!AH8,BASE!$AE$4:$AE$8,0),4)),IF(AND(AG8="vVO2máx",AH8&gt;=35,AH8&lt;=45),"9-11",IF(AND(AG8="vVO2máx",AH8&gt;45,AH8&lt;=65),"11",IF(AND(AG8="vVO2máx",AH8&gt;65,AH8&lt;=75),"12-13",IF(AND(AG8="vVO2máx",AH8&gt;=80,AH8&lt;=85),"14-16",IF(AND(AG8="vVO2máx",AH8&gt;=85,AH8&lt;100),"17-19",IF(AND(AG8="vVO2máx",AH8&gt;=100),"20",IF(AND(AG8="FCR",AH8&gt;40,AH8&lt;=60),"12-13",IF(AND(AG8="FCR",AH8&gt;60,AH8&lt;=84),"14-16",IF(AND(AG8="FCR",AH8&gt;=85,AH8&lt;100),"17-19",IF(AND(AG8="FCR",AH8=100),"20",""))))))))))),"")</f>
        <v/>
      </c>
      <c r="AL8" s="409" t="str">
        <f>IFERROR(IF(AG8="vVO2máx",(Avaliações!$C$51*'Microciclos - Endurance (2)'!AH8)/100,IF(AG8="Velocidade_crítica",IF(AH8="80% VC",Avaliações!#REF!*0.8,IF(AH8="100% VC",Avaliações!#REF!*1,IF(AH8="120% VC",Avaliações!#REF!*1.2,IF(AH8="&gt;30%",Avaliações!$C$54*1.3,IF(AH8="&gt;40%",Avaliações!$C$54*1.4,0))))),IF(AG8="PACE_Daniels",INDEX(BASE!$Q$4:$V$60,MATCH(Avaliações!$C$53,BASE!$Q$4:$Q$60,0),MATCH('Microciclos - Endurance (2)'!AH8,BASE!$Q$4:$V$4,0)),""))),"")</f>
        <v/>
      </c>
      <c r="AM8" s="407" t="s">
        <v>144</v>
      </c>
      <c r="AN8" s="407"/>
      <c r="AO8" s="410" t="str">
        <f t="shared" ref="AO8:AO12" si="10">IFERROR(TIME(0,ROUNDDOWN(((1/AQ8)*60),0),ROUND(((((1/AQ8)*60)-ROUNDDOWN(((1/AQ8)*60),0))*60),0)),"")</f>
        <v/>
      </c>
      <c r="AP8" s="407" t="str">
        <f>IFERROR(IF(AG8="PACE_Daniels",(INDEX(BASE!$AE$4:$AH$7,MATCH('Microciclos - Endurance (2)'!AN8,BASE!$AE$4:$AE$7,0),4)),IF(AND(AG8="vVO2máx",AN8&gt;=35,AN8&lt;=45),"9-11",IF(AND(AG8="vVO2máx",AN8&gt;45,AN8&lt;=65),"11",IF(AND(AG8="vVO2máx",AN8&gt;65,AN8&lt;=75),"12-13",IF(AND(AG8="vVO2máx",AN8&gt;=80,AN8&lt;=85),"14-16",IF(AND(AG8="vVO2máx",AN8&gt;=85,AN8&lt;100),"17-19",IF(AND(AG8="vVO2máx",AN8&gt;=100),"20",IF(AND(AG8="FCR",AN8&gt;40,AN8&lt;=60),"12-13",IF(AND(AG8="FCR",AN8&gt;60,AN8&lt;=84),"14-16",IF(AND(AG8="FCR",AN8&gt;=85,AN8&lt;100),"17-19",IF(AND(AG8="FCR",AN8=100),"20",""))))))))))),"")</f>
        <v/>
      </c>
      <c r="AQ8" s="409">
        <f>IFERROR(IF(AM8="vVO2máx",(Avaliações!$C$51*'Microciclos - Endurance (2)'!AN8)/100,IF(AM8="Velocidade_crítica",IF(AN8="80% VC",Avaliações!#REF!*0.8,IF(AN8="100% VC",Avaliações!#REF!*1,IF(AN8="120% VC",Avaliações!#REF!*1.2,IF(AN8="&gt;30%",Avaliações!$C$54*1.3,IF(AN8="&gt;40%",Avaliações!$C$54*1.4,0))))),IF(AM8="PACE_Daniels",INDEX(BASE!$Q$4:$V$60,MATCH(Avaliações!$C$53,BASE!$Q$4:$Q$60,0),MATCH('Microciclos - Endurance (2)'!AN8,BASE!$Q$4:$V$4,0)),0))),"")</f>
        <v>0</v>
      </c>
      <c r="AR8" s="409" t="str">
        <f t="shared" ref="AR8:AR12" si="11">IF(AP8="9-11","Zona 1",IF(AP8="11","Zona 1",IF(AP8="12-13","Zona 2",IF(AP8="14-16","Zona 2",IF(AP8="17-19","Zona 3",IF(AP8="20","Zona 3",""))))))</f>
        <v/>
      </c>
      <c r="AV8" s="407"/>
      <c r="AW8" s="407"/>
      <c r="AX8" s="407"/>
      <c r="AY8" s="407"/>
      <c r="AZ8" s="407">
        <f>IFERROR(AV8*AW8*AX8,"")</f>
        <v>0</v>
      </c>
      <c r="BA8" s="407">
        <f t="shared" ref="BA8:BA12" si="12">IFERROR(AV8*AW8*AY8,"")</f>
        <v>0</v>
      </c>
      <c r="BB8" s="408" t="str">
        <f t="shared" ref="BB8:BB12" si="13">IFERROR(((AX8*AW8*AV8)*(BH8*16.6667))+((AV8*AW8*AY8)*(BM8*16.6667)),"")</f>
        <v/>
      </c>
      <c r="BC8" s="407" t="s">
        <v>144</v>
      </c>
      <c r="BD8" s="407"/>
      <c r="BE8" s="409" t="str">
        <f t="shared" ref="BE8:BE12" si="14">IF(BG8="9-11","Zona 1",IF(BG8="11","Zona 1",IF(BG8="12-13","Zona 2",IF(BG8="14-16","Zona 2",IF(BG8="17-19","Zona 3",IF(BG8="20","Zona 3",""))))))</f>
        <v/>
      </c>
      <c r="BF8" s="410" t="str">
        <f t="shared" ref="BF8:BF12" si="15">IFERROR(TIME(0,ROUNDDOWN(((1/BH8)*60),0),ROUND(((((1/BH8)*60)-ROUNDDOWN(((1/BH8)*60),0))*60),0)),"")</f>
        <v/>
      </c>
      <c r="BG8" s="407" t="str">
        <f>IFERROR(IF(BC8="PACE_Daniels",(INDEX(BASE!$AE$4:$AH$8,MATCH('Microciclos - Endurance (2)'!BD8,BASE!$AE$4:$AE$8,0),4)),IF(AND(BC8="vVO2máx",BD8&gt;=35,BD8&lt;=45),"9-11",IF(AND(BC8="vVO2máx",BD8&gt;45,BD8&lt;=65),"11",IF(AND(BC8="vVO2máx",BD8&gt;65,BD8&lt;=75),"12-13",IF(AND(BC8="vVO2máx",BD8&gt;=80,BD8&lt;=85),"14-16",IF(AND(BC8="vVO2máx",BD8&gt;=85,BD8&lt;100),"17-19",IF(AND(BC8="vVO2máx",BD8&gt;=100),"20",IF(AND(BC8="FCR",BD8&gt;40,BD8&lt;=60),"12-13",IF(AND(BC8="FCR",BD8&gt;60,BD8&lt;=84),"14-16",IF(AND(BC8="FCR",BD8&gt;=85,BD8&lt;100),"17-19",IF(AND(BC8="FCR",BD8=100),"20",""))))))))))),"")</f>
        <v/>
      </c>
      <c r="BH8" s="409" t="str">
        <f>IFERROR(IF(BC8="vVO2máx",(Avaliações!$C$51*'Microciclos - Endurance (2)'!BD8)/100,IF(BC8="Velocidade_crítica",IF(BD8="80% VC",Avaliações!#REF!*0.8,IF(BD8="100% VC",Avaliações!#REF!*1,IF(BD8="120% VC",Avaliações!#REF!*1.2,IF(BD8="&gt;30%",Avaliações!$C$54*1.3,IF(BD8="&gt;40%",Avaliações!$C$54*1.4,0))))),IF(BC8="PACE_Daniels",INDEX(BASE!$Q$4:$V$60,MATCH(Avaliações!$C$53,BASE!$Q$4:$Q$60,0),MATCH('Microciclos - Endurance (2)'!BD8,BASE!$Q$4:$V$4,0)),""))),"")</f>
        <v/>
      </c>
      <c r="BI8" s="407" t="s">
        <v>144</v>
      </c>
      <c r="BJ8" s="407"/>
      <c r="BK8" s="410" t="str">
        <f t="shared" ref="BK8:BK12" si="16">IFERROR(TIME(0,ROUNDDOWN(((1/BM8)*60),0),ROUND(((((1/BM8)*60)-ROUNDDOWN(((1/BM8)*60),0))*60),0)),"")</f>
        <v/>
      </c>
      <c r="BL8" s="407" t="str">
        <f>IFERROR(IF(BC8="PACE_Daniels",(INDEX(BASE!$AE$4:$AH$7,MATCH('Microciclos - Endurance (2)'!BJ8,BASE!$AE$4:$AE$7,0),4)),IF(AND(BC8="vVO2máx",BJ8&gt;=35,BJ8&lt;=45),"9-11",IF(AND(BC8="vVO2máx",BJ8&gt;45,BJ8&lt;=65),"11",IF(AND(BC8="vVO2máx",BJ8&gt;65,BJ8&lt;=75),"12-13",IF(AND(BC8="vVO2máx",BJ8&gt;=80,BJ8&lt;=85),"14-16",IF(AND(BC8="vVO2máx",BJ8&gt;=85,BJ8&lt;100),"17-19",IF(AND(BC8="vVO2máx",BJ8&gt;=100),"20",IF(AND(BC8="FCR",BJ8&gt;40,BJ8&lt;=60),"12-13",IF(AND(BC8="FCR",BJ8&gt;60,BJ8&lt;=84),"14-16",IF(AND(BC8="FCR",BJ8&gt;=85,BJ8&lt;100),"17-19",IF(AND(BC8="FCR",BJ8=100),"20",""))))))))))),"")</f>
        <v/>
      </c>
      <c r="BM8" s="409">
        <f>IFERROR(IF(BI8="vVO2máx",(Avaliações!$C$51*'Microciclos - Endurance (2)'!BJ8)/100,IF(BI8="Velocidade_crítica",IF(BJ8="80% VC",Avaliações!#REF!*0.8,IF(BJ8="100% VC",Avaliações!#REF!*1,IF(BJ8="120% VC",Avaliações!#REF!*1.2,IF(BJ8="&gt;30%",Avaliações!$C$54*1.3,IF(BJ8="&gt;40%",Avaliações!$C$54*1.4,0))))),IF(BI8="PACE_Daniels",INDEX(BASE!$Q$4:$V$60,MATCH(Avaliações!$C$53,BASE!$Q$4:$Q$60,0),MATCH('Microciclos - Endurance (2)'!BJ8,BASE!$Q$4:$V$4,0)),0))),"")</f>
        <v>0</v>
      </c>
      <c r="BN8" s="409" t="str">
        <f t="shared" ref="BN8:BN12" si="17">IF(BL8="9-11","Zona 1",IF(BL8="11","Zona 1",IF(BL8="12-13","Zona 2",IF(BL8="14-16","Zona 2",IF(BL8="17-19","Zona 3",IF(BL8="20","Zona 3",""))))))</f>
        <v/>
      </c>
      <c r="BR8" s="407"/>
      <c r="BS8" s="407"/>
      <c r="BT8" s="407"/>
      <c r="BU8" s="407"/>
      <c r="BV8" s="407">
        <f>IFERROR(BR8*BS8*BT8,"")</f>
        <v>0</v>
      </c>
      <c r="BW8" s="407">
        <f t="shared" ref="BW8:BW12" si="18">IFERROR(BR8*BS8*BU8,"")</f>
        <v>0</v>
      </c>
      <c r="BX8" s="408" t="str">
        <f t="shared" ref="BX8:BX12" si="19">IFERROR(((BT8*BS8*BR8)*(CD8*16.6667))+((BR8*BS8*BU8)*(CI8*16.6667)),"")</f>
        <v/>
      </c>
      <c r="BY8" s="407" t="s">
        <v>144</v>
      </c>
      <c r="BZ8" s="407"/>
      <c r="CA8" s="409" t="str">
        <f t="shared" ref="CA8:CA12" si="20">IF(CC8="9-11","Zona 1",IF(CC8="11","Zona 1",IF(CC8="12-13","Zona 2",IF(CC8="14-16","Zona 2",IF(CC8="17-19","Zona 3",IF(CC8="20","Zona 3",""))))))</f>
        <v/>
      </c>
      <c r="CB8" s="410" t="str">
        <f t="shared" ref="CB8:CB12" si="21">IFERROR(TIME(0,ROUNDDOWN(((1/CD8)*60),0),ROUND(((((1/CD8)*60)-ROUNDDOWN(((1/CD8)*60),0))*60),0)),"")</f>
        <v/>
      </c>
      <c r="CC8" s="407" t="str">
        <f>IFERROR(IF(BY8="PACE_Daniels",(INDEX(BASE!$AE$4:$AH$8,MATCH('Microciclos - Endurance (2)'!BZ8,BASE!$AE$4:$AE$8,0),4)),IF(AND(BY8="vVO2máx",BZ8&gt;=35,BZ8&lt;=45),"9-11",IF(AND(BY8="vVO2máx",BZ8&gt;45,BZ8&lt;=65),"11",IF(AND(BY8="vVO2máx",BZ8&gt;65,BZ8&lt;=75),"12-13",IF(AND(BY8="vVO2máx",BZ8&gt;=80,BZ8&lt;=85),"14-16",IF(AND(BY8="vVO2máx",BZ8&gt;=85,BZ8&lt;100),"17-19",IF(AND(BY8="vVO2máx",BZ8&gt;=100),"20",IF(AND(BY8="FCR",BZ8&gt;40,BZ8&lt;=60),"12-13",IF(AND(BY8="FCR",BZ8&gt;60,BZ8&lt;=84),"14-16",IF(AND(BY8="FCR",BZ8&gt;=85,BZ8&lt;100),"17-19",IF(AND(BY8="FCR",BZ8=100),"20",""))))))))))),"")</f>
        <v/>
      </c>
      <c r="CD8" s="409" t="str">
        <f>IFERROR(IF(BY8="vVO2máx",(Avaliações!$C$51*'Microciclos - Endurance (2)'!BZ8)/100,IF(BY8="Velocidade_crítica",IF(BZ8="80% VC",Avaliações!#REF!*0.8,IF(BZ8="100% VC",Avaliações!#REF!*1,IF(BZ8="120% VC",Avaliações!#REF!*1.2,IF(BZ8="&gt;30%",Avaliações!$C$54*1.3,IF(BZ8="&gt;40%",Avaliações!$C$54*1.4,0))))),IF(BY8="PACE_Daniels",INDEX(BASE!$Q$4:$V$60,MATCH(Avaliações!$C$53,BASE!$Q$4:$Q$60,0),MATCH('Microciclos - Endurance (2)'!BZ8,BASE!$Q$4:$V$4,0)),""))),"")</f>
        <v/>
      </c>
      <c r="CE8" s="407" t="s">
        <v>144</v>
      </c>
      <c r="CF8" s="407"/>
      <c r="CG8" s="410" t="str">
        <f t="shared" ref="CG8:CG12" si="22">IFERROR(TIME(0,ROUNDDOWN(((1/CI8)*60),0),ROUND(((((1/CI8)*60)-ROUNDDOWN(((1/CI8)*60),0))*60),0)),"")</f>
        <v/>
      </c>
      <c r="CH8" s="407" t="str">
        <f>IFERROR(IF(BY8="PACE_Daniels",(INDEX(BASE!$AE$4:$AH$7,MATCH('Microciclos - Endurance (2)'!CF8,BASE!$AE$4:$AE$7,0),4)),IF(AND(BY8="vVO2máx",CF8&gt;=35,CF8&lt;=45),"9-11",IF(AND(BY8="vVO2máx",CF8&gt;45,CF8&lt;=65),"11",IF(AND(BY8="vVO2máx",CF8&gt;65,CF8&lt;=75),"12-13",IF(AND(BY8="vVO2máx",CF8&gt;=80,CF8&lt;=85),"14-16",IF(AND(BY8="vVO2máx",CF8&gt;=85,CF8&lt;100),"17-19",IF(AND(BY8="vVO2máx",CF8&gt;=100),"20",IF(AND(BY8="FCR",CF8&gt;40,CF8&lt;=60),"12-13",IF(AND(BY8="FCR",CF8&gt;60,CF8&lt;=84),"14-16",IF(AND(BY8="FCR",CF8&gt;=85,CF8&lt;100),"17-19",IF(AND(BY8="FCR",CF8=100),"20",""))))))))))),"")</f>
        <v/>
      </c>
      <c r="CI8" s="409">
        <f>IFERROR(IF(CE8="vVO2máx",(Avaliações!$C$51*'Microciclos - Endurance (2)'!CF8)/100,IF(CE8="Velocidade_crítica",IF(CF8="80% VC",Avaliações!#REF!*0.8,IF(CF8="100% VC",Avaliações!#REF!*1,IF(CF8="120% VC",Avaliações!#REF!*1.2,IF(CF8="&gt;30%",Avaliações!$C$54*1.3,IF(CF8="&gt;40%",Avaliações!$C$54*1.4,0))))),IF(CE8="PACE_Daniels",INDEX(BASE!$Q$4:$V$60,MATCH(Avaliações!$C$53,BASE!$Q$4:$Q$60,0),MATCH('Microciclos - Endurance (2)'!CF8,BASE!$Q$4:$V$4,0)),0))),"")</f>
        <v>0</v>
      </c>
      <c r="CJ8" s="409" t="str">
        <f t="shared" ref="CJ8:CJ12" si="23">IF(CH8="9-11","Zona 1",IF(CH8="11","Zona 1",IF(CH8="12-13","Zona 2",IF(CH8="14-16","Zona 2",IF(CH8="17-19","Zona 3",IF(CH8="20","Zona 3",""))))))</f>
        <v/>
      </c>
      <c r="CN8" s="407"/>
      <c r="CO8" s="407"/>
      <c r="CP8" s="407"/>
      <c r="CQ8" s="407"/>
      <c r="CR8" s="407">
        <f>IFERROR(CN8*CO8*CP8,"")</f>
        <v>0</v>
      </c>
      <c r="CS8" s="407">
        <f t="shared" ref="CS8:CS12" si="24">IFERROR(CN8*CO8*CQ8,"")</f>
        <v>0</v>
      </c>
      <c r="CT8" s="408" t="str">
        <f t="shared" ref="CT8:CT12" si="25">IFERROR(((CP8*CO8*CN8)*(CZ8*16.6667))+((CN8*CO8*CQ8)*(DE8*16.6667)),"")</f>
        <v/>
      </c>
      <c r="CU8" s="407" t="s">
        <v>144</v>
      </c>
      <c r="CV8" s="407"/>
      <c r="CW8" s="409" t="str">
        <f t="shared" ref="CW8:CW12" si="26">IF(CY8="9-11","Zona 1",IF(CY8="11","Zona 1",IF(CY8="12-13","Zona 2",IF(CY8="14-16","Zona 2",IF(CY8="17-19","Zona 3",IF(CY8="20","Zona 3",""))))))</f>
        <v/>
      </c>
      <c r="CX8" s="410" t="str">
        <f t="shared" ref="CX8:CX12" si="27">IFERROR(TIME(0,ROUNDDOWN(((1/CZ8)*60),0),ROUND(((((1/CZ8)*60)-ROUNDDOWN(((1/CZ8)*60),0))*60),0)),"")</f>
        <v/>
      </c>
      <c r="CY8" s="407" t="str">
        <f>IFERROR(IF(CU8="PACE_Daniels",(INDEX(BASE!$AE$4:$AH$8,MATCH('Microciclos - Endurance (2)'!CV8,BASE!$AE$4:$AE$8,0),4)),IF(AND(CU8="vVO2máx",CV8&gt;=35,CV8&lt;=45),"9-11",IF(AND(CU8="vVO2máx",CV8&gt;45,CV8&lt;=65),"11",IF(AND(CU8="vVO2máx",CV8&gt;65,CV8&lt;=75),"12-13",IF(AND(CU8="vVO2máx",CV8&gt;=80,CV8&lt;=85),"14-16",IF(AND(CU8="vVO2máx",CV8&gt;=85,CV8&lt;100),"17-19",IF(AND(CU8="vVO2máx",CV8&gt;=100),"20",IF(AND(CU8="FCR",CV8&gt;40,CV8&lt;=60),"12-13",IF(AND(CU8="FCR",CV8&gt;60,CV8&lt;=84),"14-16",IF(AND(CU8="FCR",CV8&gt;=85,CV8&lt;100),"17-19",IF(AND(CU8="FCR",CV8=100),"20",""))))))))))),"")</f>
        <v/>
      </c>
      <c r="CZ8" s="409" t="str">
        <f>IFERROR(IF(CU8="vVO2máx",(Avaliações!$C$51*'Microciclos - Endurance (2)'!CV8)/100,IF(CU8="Velocidade_crítica",IF(CV8="80% VC",Avaliações!#REF!*0.8,IF(CV8="100% VC",Avaliações!#REF!*1,IF(CV8="120% VC",Avaliações!#REF!*1.2,IF(CV8="&gt;30%",Avaliações!$C$54*1.3,IF(CV8="&gt;40%",Avaliações!$C$54*1.4,0))))),IF(CU8="PACE_Daniels",INDEX(BASE!$Q$4:$V$60,MATCH(Avaliações!$C$53,BASE!$Q$4:$Q$60,0),MATCH('Microciclos - Endurance (2)'!CV8,BASE!$Q$4:$V$4,0)),""))),"")</f>
        <v/>
      </c>
      <c r="DA8" s="407" t="s">
        <v>144</v>
      </c>
      <c r="DB8" s="407"/>
      <c r="DC8" s="410" t="str">
        <f t="shared" ref="DC8:DC12" si="28">IFERROR(TIME(0,ROUNDDOWN(((1/DE8)*60),0),ROUND(((((1/DE8)*60)-ROUNDDOWN(((1/DE8)*60),0))*60),0)),"")</f>
        <v/>
      </c>
      <c r="DD8" s="407" t="str">
        <f>IFERROR(IF(CU8="PACE_Daniels",(INDEX(BASE!$AE$4:$AH$7,MATCH('Microciclos - Endurance (2)'!DB8,BASE!$AE$4:$AE$7,0),4)),IF(AND(CU8="vVO2máx",DB8&gt;=35,DB8&lt;=45),"9-11",IF(AND(CU8="vVO2máx",DB8&gt;45,DB8&lt;=65),"11",IF(AND(CU8="vVO2máx",DB8&gt;65,DB8&lt;=75),"12-13",IF(AND(CU8="vVO2máx",DB8&gt;=80,DB8&lt;=85),"14-16",IF(AND(CU8="vVO2máx",DB8&gt;=85,DB8&lt;100),"17-19",IF(AND(CU8="vVO2máx",DB8&gt;=100),"20",IF(AND(CU8="FCR",DB8&gt;40,DB8&lt;=60),"12-13",IF(AND(CU8="FCR",DB8&gt;60,DB8&lt;=84),"14-16",IF(AND(CU8="FCR",DB8&gt;=85,DB8&lt;100),"17-19",IF(AND(CU8="FCR",DB8=100),"20",""))))))))))),"")</f>
        <v/>
      </c>
      <c r="DE8" s="409">
        <f>IFERROR(IF(DA8="vVO2máx",(Avaliações!$C$51*'Microciclos - Endurance (2)'!DB8)/100,IF(DA8="Velocidade_crítica",IF(DB8="80% VC",Avaliações!#REF!*0.8,IF(DB8="100% VC",Avaliações!#REF!*1,IF(DB8="120% VC",Avaliações!#REF!*1.2,IF(DB8="&gt;30%",Avaliações!$C$54*1.3,IF(DB8="&gt;40%",Avaliações!$C$54*1.4,0))))),IF(DA8="PACE_Daniels",INDEX(BASE!$Q$4:$V$60,MATCH(Avaliações!$C$53,BASE!$Q$4:$Q$60,0),MATCH('Microciclos - Endurance (2)'!DB8,BASE!$Q$4:$V$4,0)),0))),"")</f>
        <v>0</v>
      </c>
      <c r="DF8" s="409" t="str">
        <f t="shared" ref="DF8:DF12" si="29">IF(DD8="9-11","Zona 1",IF(DD8="11","Zona 1",IF(DD8="12-13","Zona 2",IF(DD8="14-16","Zona 2",IF(DD8="17-19","Zona 3",IF(DD8="20","Zona 3",""))))))</f>
        <v/>
      </c>
      <c r="DJ8" s="407"/>
      <c r="DK8" s="407"/>
      <c r="DL8" s="407"/>
      <c r="DM8" s="407"/>
      <c r="DN8" s="407">
        <f>IFERROR(DJ8*DK8*DL8,"")</f>
        <v>0</v>
      </c>
      <c r="DO8" s="407">
        <f t="shared" ref="DO8:DO12" si="30">IFERROR(DJ8*DK8*DM8,"")</f>
        <v>0</v>
      </c>
      <c r="DP8" s="408" t="str">
        <f t="shared" ref="DP8:DP12" si="31">IFERROR(((DL8*DK8*DJ8)*(DV8*16.6667))+((DJ8*DK8*DM8)*(EA8*16.6667)),"")</f>
        <v/>
      </c>
      <c r="DQ8" s="407" t="s">
        <v>144</v>
      </c>
      <c r="DR8" s="407"/>
      <c r="DS8" s="409" t="str">
        <f t="shared" ref="DS8:DS12" si="32">IF(DU8="9-11","Zona 1",IF(DU8="11","Zona 1",IF(DU8="12-13","Zona 2",IF(DU8="14-16","Zona 2",IF(DU8="17-19","Zona 3",IF(DU8="20","Zona 3",""))))))</f>
        <v/>
      </c>
      <c r="DT8" s="410" t="str">
        <f t="shared" ref="DT8:DT12" si="33">IFERROR(TIME(0,ROUNDDOWN(((1/DV8)*60),0),ROUND(((((1/DV8)*60)-ROUNDDOWN(((1/DV8)*60),0))*60),0)),"")</f>
        <v/>
      </c>
      <c r="DU8" s="407" t="str">
        <f>IFERROR(IF(DQ8="PACE_Daniels",(INDEX(BASE!$AE$4:$AH$8,MATCH('Microciclos - Endurance (2)'!DR8,BASE!$AE$4:$AE$8,0),4)),IF(AND(DQ8="vVO2máx",DR8&gt;=35,DR8&lt;=45),"9-11",IF(AND(DQ8="vVO2máx",DR8&gt;45,DR8&lt;=65),"11",IF(AND(DQ8="vVO2máx",DR8&gt;65,DR8&lt;=75),"12-13",IF(AND(DQ8="vVO2máx",DR8&gt;=80,DR8&lt;=85),"14-16",IF(AND(DQ8="vVO2máx",DR8&gt;=85,DR8&lt;100),"17-19",IF(AND(DQ8="vVO2máx",DR8&gt;=100),"20",IF(AND(DQ8="FCR",DR8&gt;40,DR8&lt;=60),"12-13",IF(AND(DQ8="FCR",DR8&gt;60,DR8&lt;=84),"14-16",IF(AND(DQ8="FCR",DR8&gt;=85,DR8&lt;100),"17-19",IF(AND(DQ8="FCR",DR8=100),"20",""))))))))))),"")</f>
        <v/>
      </c>
      <c r="DV8" s="409" t="str">
        <f>IFERROR(IF(DQ8="vVO2máx",(Avaliações!$C$51*'Microciclos - Endurance (2)'!DR8)/100,IF(DQ8="Velocidade_crítica",IF(DR8="80% VC",Avaliações!#REF!*0.8,IF(DR8="100% VC",Avaliações!#REF!*1,IF(DR8="120% VC",Avaliações!#REF!*1.2,IF(DR8="&gt;30%",Avaliações!$C$54*1.3,IF(DR8="&gt;40%",Avaliações!$C$54*1.4,0))))),IF(DQ8="PACE_Daniels",INDEX(BASE!$Q$4:$V$60,MATCH(Avaliações!$C$53,BASE!$Q$4:$Q$60,0),MATCH('Microciclos - Endurance (2)'!DR8,BASE!$Q$4:$V$4,0)),""))),"")</f>
        <v/>
      </c>
      <c r="DW8" s="407" t="s">
        <v>144</v>
      </c>
      <c r="DX8" s="407"/>
      <c r="DY8" s="410" t="str">
        <f t="shared" ref="DY8:DY12" si="34">IFERROR(TIME(0,ROUNDDOWN(((1/EA8)*60),0),ROUND(((((1/EA8)*60)-ROUNDDOWN(((1/EA8)*60),0))*60),0)),"")</f>
        <v/>
      </c>
      <c r="DZ8" s="407" t="str">
        <f>IFERROR(IF(DQ8="PACE_Daniels",(INDEX(BASE!$AE$4:$AH$7,MATCH('Microciclos - Endurance (2)'!DX8,BASE!$AE$4:$AE$7,0),4)),IF(AND(DQ8="vVO2máx",DX8&gt;=35,DX8&lt;=45),"9-11",IF(AND(DQ8="vVO2máx",DX8&gt;45,DX8&lt;=65),"11",IF(AND(DQ8="vVO2máx",DX8&gt;65,DX8&lt;=75),"12-13",IF(AND(DQ8="vVO2máx",DX8&gt;=80,DX8&lt;=85),"14-16",IF(AND(DQ8="vVO2máx",DX8&gt;=85,DX8&lt;100),"17-19",IF(AND(DQ8="vVO2máx",DX8&gt;=100),"20",IF(AND(DQ8="FCR",DX8&gt;40,DX8&lt;=60),"12-13",IF(AND(DQ8="FCR",DX8&gt;60,DX8&lt;=84),"14-16",IF(AND(DQ8="FCR",DX8&gt;=85,DX8&lt;100),"17-19",IF(AND(DQ8="FCR",DX8=100),"20",""))))))))))),"")</f>
        <v/>
      </c>
      <c r="EA8" s="409">
        <f>IFERROR(IF(DW8="vVO2máx",(Avaliações!$C$51*'Microciclos - Endurance (2)'!DX8)/100,IF(DW8="Velocidade_crítica",IF(DX8="80% VC",Avaliações!#REF!*0.8,IF(DX8="100% VC",Avaliações!#REF!*1,IF(DX8="120% VC",Avaliações!#REF!*1.2,IF(DX8="&gt;30%",Avaliações!$C$54*1.3,IF(DX8="&gt;40%",Avaliações!$C$54*1.4,0))))),IF(DW8="PACE_Daniels",INDEX(BASE!$Q$4:$V$60,MATCH(Avaliações!$C$53,BASE!$Q$4:$Q$60,0),MATCH('Microciclos - Endurance (2)'!DX8,BASE!$Q$4:$V$4,0)),0))),"")</f>
        <v>0</v>
      </c>
      <c r="EB8" s="409" t="str">
        <f t="shared" ref="EB8:EB12" si="35">IF(DZ8="9-11","Zona 1",IF(DZ8="11","Zona 1",IF(DZ8="12-13","Zona 2",IF(DZ8="14-16","Zona 2",IF(DZ8="17-19","Zona 3",IF(DZ8="20","Zona 3",""))))))</f>
        <v/>
      </c>
      <c r="EF8" s="407"/>
      <c r="EG8" s="407"/>
      <c r="EH8" s="407"/>
      <c r="EI8" s="407"/>
      <c r="EJ8" s="407">
        <f>IFERROR(EF8*EG8*EH8,"")</f>
        <v>0</v>
      </c>
      <c r="EK8" s="407">
        <f t="shared" ref="EK8:EK12" si="36">IFERROR(EF8*EG8*EI8,"")</f>
        <v>0</v>
      </c>
      <c r="EL8" s="408" t="str">
        <f t="shared" ref="EL8:EL12" si="37">IFERROR(((EH8*EG8*EF8)*(ER8*16.6667))+((EF8*EG8*EI8)*(EW8*16.6667)),"")</f>
        <v/>
      </c>
      <c r="EM8" s="407" t="s">
        <v>144</v>
      </c>
      <c r="EN8" s="407"/>
      <c r="EO8" s="409" t="str">
        <f t="shared" ref="EO8:EO12" si="38">IF(EQ8="9-11","Zona 1",IF(EQ8="11","Zona 1",IF(EQ8="12-13","Zona 2",IF(EQ8="14-16","Zona 2",IF(EQ8="17-19","Zona 3",IF(EQ8="20","Zona 3",""))))))</f>
        <v/>
      </c>
      <c r="EP8" s="410" t="str">
        <f t="shared" ref="EP8:EP12" si="39">IFERROR(TIME(0,ROUNDDOWN(((1/ER8)*60),0),ROUND(((((1/ER8)*60)-ROUNDDOWN(((1/ER8)*60),0))*60),0)),"")</f>
        <v/>
      </c>
      <c r="EQ8" s="407" t="str">
        <f>IFERROR(IF(EM8="PACE_Daniels",(INDEX(BASE!$AE$4:$AH$8,MATCH('Microciclos - Endurance (2)'!EN8,BASE!$AE$4:$AE$8,0),4)),IF(AND(EM8="vVO2máx",EN8&gt;=35,EN8&lt;=45),"9-11",IF(AND(EM8="vVO2máx",EN8&gt;45,EN8&lt;=65),"11",IF(AND(EM8="vVO2máx",EN8&gt;65,EN8&lt;=75),"12-13",IF(AND(EM8="vVO2máx",EN8&gt;=80,EN8&lt;=85),"14-16",IF(AND(EM8="vVO2máx",EN8&gt;=85,EN8&lt;100),"17-19",IF(AND(EM8="vVO2máx",EN8&gt;=100),"20",IF(AND(EM8="FCR",EN8&gt;40,EN8&lt;=60),"12-13",IF(AND(EM8="FCR",EN8&gt;60,EN8&lt;=84),"14-16",IF(AND(EM8="FCR",EN8&gt;=85,EN8&lt;100),"17-19",IF(AND(EM8="FCR",EN8=100),"20",""))))))))))),"")</f>
        <v/>
      </c>
      <c r="ER8" s="409" t="str">
        <f>IFERROR(IF(EM8="vVO2máx",(Avaliações!$C$51*'Microciclos - Endurance (2)'!EN8)/100,IF(EM8="Velocidade_crítica",IF(EN8="80% VC",Avaliações!#REF!*0.8,IF(EN8="100% VC",Avaliações!#REF!*1,IF(EN8="120% VC",Avaliações!#REF!*1.2,IF(EN8="&gt;30%",Avaliações!$C$54*1.3,IF(EN8="&gt;40%",Avaliações!$C$54*1.4,0))))),IF(EM8="PACE_Daniels",INDEX(BASE!$Q$4:$V$60,MATCH(Avaliações!$C$53,BASE!$Q$4:$Q$60,0),MATCH('Microciclos - Endurance (2)'!EN8,BASE!$Q$4:$V$4,0)),""))),"")</f>
        <v/>
      </c>
      <c r="ES8" s="407" t="s">
        <v>144</v>
      </c>
      <c r="ET8" s="407"/>
      <c r="EU8" s="410" t="str">
        <f t="shared" ref="EU8:EU12" si="40">IFERROR(TIME(0,ROUNDDOWN(((1/EW8)*60),0),ROUND(((((1/EW8)*60)-ROUNDDOWN(((1/EW8)*60),0))*60),0)),"")</f>
        <v/>
      </c>
      <c r="EV8" s="407" t="str">
        <f>IFERROR(IF(EM8="PACE_Daniels",(INDEX(BASE!$AE$4:$AH$7,MATCH('Microciclos - Endurance (2)'!ET8,BASE!$AE$4:$AE$7,0),4)),IF(AND(EM8="vVO2máx",ET8&gt;=35,ET8&lt;=45),"9-11",IF(AND(EM8="vVO2máx",ET8&gt;45,ET8&lt;=65),"11",IF(AND(EM8="vVO2máx",ET8&gt;65,ET8&lt;=75),"12-13",IF(AND(EM8="vVO2máx",ET8&gt;=80,ET8&lt;=85),"14-16",IF(AND(EM8="vVO2máx",ET8&gt;=85,ET8&lt;100),"17-19",IF(AND(EM8="vVO2máx",ET8&gt;=100),"20",IF(AND(EM8="FCR",ET8&gt;40,ET8&lt;=60),"12-13",IF(AND(EM8="FCR",ET8&gt;60,ET8&lt;=84),"14-16",IF(AND(EM8="FCR",ET8&gt;=85,ET8&lt;100),"17-19",IF(AND(EM8="FCR",ET8=100),"20",""))))))))))),"")</f>
        <v/>
      </c>
      <c r="EW8" s="409">
        <f>IFERROR(IF(ES8="vVO2máx",(Avaliações!$C$51*'Microciclos - Endurance (2)'!ET8)/100,IF(ES8="Velocidade_crítica",IF(ET8="80% VC",Avaliações!#REF!*0.8,IF(ET8="100% VC",Avaliações!#REF!*1,IF(ET8="120% VC",Avaliações!#REF!*1.2,IF(ET8="&gt;30%",Avaliações!$C$54*1.3,IF(ET8="&gt;40%",Avaliações!$C$54*1.4,0))))),IF(ES8="PACE_Daniels",INDEX(BASE!$Q$4:$V$60,MATCH(Avaliações!$C$53,BASE!$Q$4:$Q$60,0),MATCH('Microciclos - Endurance (2)'!ET8,BASE!$Q$4:$V$4,0)),0))),"")</f>
        <v>0</v>
      </c>
      <c r="EX8" s="409" t="str">
        <f t="shared" ref="EX8:EX12" si="41">IF(EV8="9-11","Zona 1",IF(EV8="11","Zona 1",IF(EV8="12-13","Zona 2",IF(EV8="14-16","Zona 2",IF(EV8="17-19","Zona 3",IF(EV8="20","Zona 3",""))))))</f>
        <v/>
      </c>
      <c r="FB8" s="407"/>
      <c r="FC8" s="407"/>
      <c r="FD8" s="407"/>
      <c r="FE8" s="407"/>
      <c r="FF8" s="407">
        <f>IFERROR(FB8*FC8*FD8,"")</f>
        <v>0</v>
      </c>
      <c r="FG8" s="407">
        <f t="shared" ref="FG8:FG12" si="42">IFERROR(FB8*FC8*FE8,"")</f>
        <v>0</v>
      </c>
      <c r="FH8" s="408" t="str">
        <f t="shared" ref="FH8:FH12" si="43">IFERROR(((FD8*FC8*FB8)*(FN8*16.6667))+((FB8*FC8*FE8)*(FS8*16.6667)),"")</f>
        <v/>
      </c>
      <c r="FI8" s="407" t="s">
        <v>144</v>
      </c>
      <c r="FJ8" s="407"/>
      <c r="FK8" s="409" t="str">
        <f t="shared" ref="FK8:FK12" si="44">IF(FM8="9-11","Zona 1",IF(FM8="11","Zona 1",IF(FM8="12-13","Zona 2",IF(FM8="14-16","Zona 2",IF(FM8="17-19","Zona 3",IF(FM8="20","Zona 3",""))))))</f>
        <v/>
      </c>
      <c r="FL8" s="410" t="str">
        <f t="shared" ref="FL8:FL12" si="45">IFERROR(TIME(0,ROUNDDOWN(((1/FN8)*60),0),ROUND(((((1/FN8)*60)-ROUNDDOWN(((1/FN8)*60),0))*60),0)),"")</f>
        <v/>
      </c>
      <c r="FM8" s="407" t="str">
        <f>IFERROR(IF(FI8="PACE_Daniels",(INDEX(BASE!$AE$4:$AH$8,MATCH('Microciclos - Endurance (2)'!FJ8,BASE!$AE$4:$AE$8,0),4)),IF(AND(FI8="vVO2máx",FJ8&gt;=35,FJ8&lt;=45),"9-11",IF(AND(FI8="vVO2máx",FJ8&gt;45,FJ8&lt;=65),"11",IF(AND(FI8="vVO2máx",FJ8&gt;65,FJ8&lt;=75),"12-13",IF(AND(FI8="vVO2máx",FJ8&gt;=80,FJ8&lt;=85),"14-16",IF(AND(FI8="vVO2máx",FJ8&gt;=85,FJ8&lt;100),"17-19",IF(AND(FI8="vVO2máx",FJ8&gt;=100),"20",IF(AND(FI8="FCR",FJ8&gt;40,FJ8&lt;=60),"12-13",IF(AND(FI8="FCR",FJ8&gt;60,FJ8&lt;=84),"14-16",IF(AND(FI8="FCR",FJ8&gt;=85,FJ8&lt;100),"17-19",IF(AND(FI8="FCR",FJ8=100),"20",""))))))))))),"")</f>
        <v/>
      </c>
      <c r="FN8" s="409" t="str">
        <f>IFERROR(IF(FI8="vVO2máx",(Avaliações!$C$51*'Microciclos - Endurance (2)'!FJ8)/100,IF(FI8="Velocidade_crítica",IF(FJ8="80% VC",Avaliações!#REF!*0.8,IF(FJ8="100% VC",Avaliações!#REF!*1,IF(FJ8="120% VC",Avaliações!#REF!*1.2,IF(FJ8="&gt;30%",Avaliações!$C$54*1.3,IF(FJ8="&gt;40%",Avaliações!$C$54*1.4,0))))),IF(FI8="PACE_Daniels",INDEX(BASE!$Q$4:$V$60,MATCH(Avaliações!$C$53,BASE!$Q$4:$Q$60,0),MATCH('Microciclos - Endurance (2)'!FJ8,BASE!$Q$4:$V$4,0)),""))),"")</f>
        <v/>
      </c>
      <c r="FO8" s="407" t="s">
        <v>144</v>
      </c>
      <c r="FP8" s="407"/>
      <c r="FQ8" s="410" t="str">
        <f t="shared" ref="FQ8:FQ12" si="46">IFERROR(TIME(0,ROUNDDOWN(((1/FS8)*60),0),ROUND(((((1/FS8)*60)-ROUNDDOWN(((1/FS8)*60),0))*60),0)),"")</f>
        <v/>
      </c>
      <c r="FR8" s="407" t="str">
        <f>IFERROR(IF(FI8="PACE_Daniels",(INDEX(BASE!$AE$4:$AH$7,MATCH('Microciclos - Endurance (2)'!FP8,BASE!$AE$4:$AE$7,0),4)),IF(AND(FI8="vVO2máx",FP8&gt;=35,FP8&lt;=45),"9-11",IF(AND(FI8="vVO2máx",FP8&gt;45,FP8&lt;=65),"11",IF(AND(FI8="vVO2máx",FP8&gt;65,FP8&lt;=75),"12-13",IF(AND(FI8="vVO2máx",FP8&gt;=80,FP8&lt;=85),"14-16",IF(AND(FI8="vVO2máx",FP8&gt;=85,FP8&lt;100),"17-19",IF(AND(FI8="vVO2máx",FP8&gt;=100),"20",IF(AND(FI8="FCR",FP8&gt;40,FP8&lt;=60),"12-13",IF(AND(FI8="FCR",FP8&gt;60,FP8&lt;=84),"14-16",IF(AND(FI8="FCR",FP8&gt;=85,FP8&lt;100),"17-19",IF(AND(FI8="FCR",FP8=100),"20",""))))))))))),"")</f>
        <v/>
      </c>
      <c r="FS8" s="409">
        <f>IFERROR(IF(FO8="vVO2máx",(Avaliações!$C$51*'Microciclos - Endurance (2)'!FP8)/100,IF(FO8="Velocidade_crítica",IF(FP8="80% VC",Avaliações!#REF!*0.8,IF(FP8="100% VC",Avaliações!#REF!*1,IF(FP8="120% VC",Avaliações!#REF!*1.2,IF(FP8="&gt;30%",Avaliações!$C$54*1.3,IF(FP8="&gt;40%",Avaliações!$C$54*1.4,0))))),IF(FO8="PACE_Daniels",INDEX(BASE!$Q$4:$V$60,MATCH(Avaliações!$C$53,BASE!$Q$4:$Q$60,0),MATCH('Microciclos - Endurance (2)'!FP8,BASE!$Q$4:$V$4,0)),0))),"")</f>
        <v>0</v>
      </c>
      <c r="FT8" s="409" t="str">
        <f t="shared" ref="FT8:FT12" si="47">IF(FR8="9-11","Zona 1",IF(FR8="11","Zona 1",IF(FR8="12-13","Zona 2",IF(FR8="14-16","Zona 2",IF(FR8="17-19","Zona 3",IF(FR8="20","Zona 3",""))))))</f>
        <v/>
      </c>
      <c r="FX8" s="407"/>
      <c r="FY8" s="407"/>
      <c r="FZ8" s="407"/>
      <c r="GA8" s="407"/>
      <c r="GB8" s="407">
        <f>IFERROR(FX8*FY8*FZ8,"")</f>
        <v>0</v>
      </c>
      <c r="GC8" s="407">
        <f t="shared" ref="GC8:GC12" si="48">IFERROR(FX8*FY8*GA8,"")</f>
        <v>0</v>
      </c>
      <c r="GD8" s="408" t="str">
        <f t="shared" ref="GD8:GD12" si="49">IFERROR(((FZ8*FY8*FX8)*(GJ8*16.6667))+((FX8*FY8*GA8)*(GO8*16.6667)),"")</f>
        <v/>
      </c>
      <c r="GE8" s="407" t="s">
        <v>144</v>
      </c>
      <c r="GF8" s="407"/>
      <c r="GG8" s="409" t="str">
        <f t="shared" ref="GG8:GG12" si="50">IF(GI8="9-11","Zona 1",IF(GI8="11","Zona 1",IF(GI8="12-13","Zona 2",IF(GI8="14-16","Zona 2",IF(GI8="17-19","Zona 3",IF(GI8="20","Zona 3",""))))))</f>
        <v/>
      </c>
      <c r="GH8" s="410" t="str">
        <f t="shared" ref="GH8:GH12" si="51">IFERROR(TIME(0,ROUNDDOWN(((1/GJ8)*60),0),ROUND(((((1/GJ8)*60)-ROUNDDOWN(((1/GJ8)*60),0))*60),0)),"")</f>
        <v/>
      </c>
      <c r="GI8" s="407" t="str">
        <f>IFERROR(IF(GE8="PACE_Daniels",(INDEX(BASE!$AE$4:$AH$8,MATCH('Microciclos - Endurance (2)'!GF8,BASE!$AE$4:$AE$8,0),4)),IF(AND(GE8="vVO2máx",GF8&gt;=35,GF8&lt;=45),"9-11",IF(AND(GE8="vVO2máx",GF8&gt;45,GF8&lt;=65),"11",IF(AND(GE8="vVO2máx",GF8&gt;65,GF8&lt;=75),"12-13",IF(AND(GE8="vVO2máx",GF8&gt;=80,GF8&lt;=85),"14-16",IF(AND(GE8="vVO2máx",GF8&gt;=85,GF8&lt;100),"17-19",IF(AND(GE8="vVO2máx",GF8&gt;=100),"20",IF(AND(GE8="FCR",GF8&gt;40,GF8&lt;=60),"12-13",IF(AND(GE8="FCR",GF8&gt;60,GF8&lt;=84),"14-16",IF(AND(GE8="FCR",GF8&gt;=85,GF8&lt;100),"17-19",IF(AND(GE8="FCR",GF8=100),"20",""))))))))))),"")</f>
        <v/>
      </c>
      <c r="GJ8" s="409" t="str">
        <f>IFERROR(IF(GE8="vVO2máx",(Avaliações!$C$51*'Microciclos - Endurance (2)'!GF8)/100,IF(GE8="Velocidade_crítica",IF(GF8="80% VC",Avaliações!#REF!*0.8,IF(GF8="100% VC",Avaliações!#REF!*1,IF(GF8="120% VC",Avaliações!#REF!*1.2,IF(GF8="&gt;30%",Avaliações!$C$54*1.3,IF(GF8="&gt;40%",Avaliações!$C$54*1.4,0))))),IF(GE8="PACE_Daniels",INDEX(BASE!$Q$4:$V$60,MATCH(Avaliações!$C$53,BASE!$Q$4:$Q$60,0),MATCH('Microciclos - Endurance (2)'!GF8,BASE!$Q$4:$V$4,0)),""))),"")</f>
        <v/>
      </c>
      <c r="GK8" s="407" t="s">
        <v>144</v>
      </c>
      <c r="GL8" s="407"/>
      <c r="GM8" s="410" t="str">
        <f t="shared" ref="GM8:GM12" si="52">IFERROR(TIME(0,ROUNDDOWN(((1/GO8)*60),0),ROUND(((((1/GO8)*60)-ROUNDDOWN(((1/GO8)*60),0))*60),0)),"")</f>
        <v/>
      </c>
      <c r="GN8" s="407" t="str">
        <f>IFERROR(IF(GE8="PACE_Daniels",(INDEX(BASE!$AE$4:$AH$7,MATCH('Microciclos - Endurance (2)'!GL8,BASE!$AE$4:$AE$7,0),4)),IF(AND(GE8="vVO2máx",GL8&gt;=35,GL8&lt;=45),"9-11",IF(AND(GE8="vVO2máx",GL8&gt;45,GL8&lt;=65),"11",IF(AND(GE8="vVO2máx",GL8&gt;65,GL8&lt;=75),"12-13",IF(AND(GE8="vVO2máx",GL8&gt;=80,GL8&lt;=85),"14-16",IF(AND(GE8="vVO2máx",GL8&gt;=85,GL8&lt;100),"17-19",IF(AND(GE8="vVO2máx",GL8&gt;=100),"20",IF(AND(GE8="FCR",GL8&gt;40,GL8&lt;=60),"12-13",IF(AND(GE8="FCR",GL8&gt;60,GL8&lt;=84),"14-16",IF(AND(GE8="FCR",GL8&gt;=85,GL8&lt;100),"17-19",IF(AND(GE8="FCR",GL8=100),"20",""))))))))))),"")</f>
        <v/>
      </c>
      <c r="GO8" s="409">
        <f>IFERROR(IF(GK8="vVO2máx",(Avaliações!$C$51*'Microciclos - Endurance (2)'!GL8)/100,IF(GK8="Velocidade_crítica",IF(GL8="80% VC",Avaliações!#REF!*0.8,IF(GL8="100% VC",Avaliações!#REF!*1,IF(GL8="120% VC",Avaliações!#REF!*1.2,IF(GL8="&gt;30%",Avaliações!$C$54*1.3,IF(GL8="&gt;40%",Avaliações!$C$54*1.4,0))))),IF(GK8="PACE_Daniels",INDEX(BASE!$Q$4:$V$60,MATCH(Avaliações!$C$53,BASE!$Q$4:$Q$60,0),MATCH('Microciclos - Endurance (2)'!GL8,BASE!$Q$4:$V$4,0)),0))),"")</f>
        <v>0</v>
      </c>
      <c r="GP8" s="409" t="str">
        <f t="shared" ref="GP8:GP12" si="53">IF(GN8="9-11","Zona 1",IF(GN8="11","Zona 1",IF(GN8="12-13","Zona 2",IF(GN8="14-16","Zona 2",IF(GN8="17-19","Zona 3",IF(GN8="20","Zona 3",""))))))</f>
        <v/>
      </c>
      <c r="GT8" s="407"/>
      <c r="GU8" s="407"/>
      <c r="GV8" s="407"/>
      <c r="GW8" s="407"/>
      <c r="GX8" s="407">
        <f>IFERROR(GT8*GU8*GV8,"")</f>
        <v>0</v>
      </c>
      <c r="GY8" s="407">
        <f t="shared" ref="GY8:GY12" si="54">IFERROR(GT8*GU8*GW8,"")</f>
        <v>0</v>
      </c>
      <c r="GZ8" s="408" t="str">
        <f t="shared" ref="GZ8:GZ12" si="55">IFERROR(((GV8*GU8*GT8)*(HF8*16.6667))+((GT8*GU8*GW8)*(HK8*16.6667)),"")</f>
        <v/>
      </c>
      <c r="HA8" s="407" t="s">
        <v>144</v>
      </c>
      <c r="HB8" s="407"/>
      <c r="HC8" s="409" t="str">
        <f t="shared" ref="HC8:HC12" si="56">IF(HE8="9-11","Zona 1",IF(HE8="11","Zona 1",IF(HE8="12-13","Zona 2",IF(HE8="14-16","Zona 2",IF(HE8="17-19","Zona 3",IF(HE8="20","Zona 3",""))))))</f>
        <v/>
      </c>
      <c r="HD8" s="410" t="str">
        <f t="shared" ref="HD8:HD12" si="57">IFERROR(TIME(0,ROUNDDOWN(((1/HF8)*60),0),ROUND(((((1/HF8)*60)-ROUNDDOWN(((1/HF8)*60),0))*60),0)),"")</f>
        <v/>
      </c>
      <c r="HE8" s="407" t="str">
        <f>IFERROR(IF(HA8="PACE_Daniels",(INDEX(BASE!$AE$4:$AH$8,MATCH('Microciclos - Endurance (2)'!HB8,BASE!$AE$4:$AE$8,0),4)),IF(AND(HA8="vVO2máx",HB8&gt;=35,HB8&lt;=45),"9-11",IF(AND(HA8="vVO2máx",HB8&gt;45,HB8&lt;=65),"11",IF(AND(HA8="vVO2máx",HB8&gt;65,HB8&lt;=75),"12-13",IF(AND(HA8="vVO2máx",HB8&gt;=80,HB8&lt;=85),"14-16",IF(AND(HA8="vVO2máx",HB8&gt;=85,HB8&lt;100),"17-19",IF(AND(HA8="vVO2máx",HB8&gt;=100),"20",IF(AND(HA8="FCR",HB8&gt;40,HB8&lt;=60),"12-13",IF(AND(HA8="FCR",HB8&gt;60,HB8&lt;=84),"14-16",IF(AND(HA8="FCR",HB8&gt;=85,HB8&lt;100),"17-19",IF(AND(HA8="FCR",HB8=100),"20",""))))))))))),"")</f>
        <v/>
      </c>
      <c r="HF8" s="409" t="str">
        <f>IFERROR(IF(HA8="vVO2máx",(Avaliações!$C$51*'Microciclos - Endurance (2)'!HB8)/100,IF(HA8="Velocidade_crítica",IF(HB8="80% VC",Avaliações!#REF!*0.8,IF(HB8="100% VC",Avaliações!#REF!*1,IF(HB8="120% VC",Avaliações!#REF!*1.2,IF(HB8="&gt;30%",Avaliações!$C$54*1.3,IF(HB8="&gt;40%",Avaliações!$C$54*1.4,0))))),IF(HA8="PACE_Daniels",INDEX(BASE!$Q$4:$V$60,MATCH(Avaliações!$C$53,BASE!$Q$4:$Q$60,0),MATCH('Microciclos - Endurance (2)'!HB8,BASE!$Q$4:$V$4,0)),""))),"")</f>
        <v/>
      </c>
      <c r="HG8" s="407" t="s">
        <v>144</v>
      </c>
      <c r="HH8" s="407"/>
      <c r="HI8" s="410" t="str">
        <f t="shared" ref="HI8:HI12" si="58">IFERROR(TIME(0,ROUNDDOWN(((1/HK8)*60),0),ROUND(((((1/HK8)*60)-ROUNDDOWN(((1/HK8)*60),0))*60),0)),"")</f>
        <v/>
      </c>
      <c r="HJ8" s="407" t="str">
        <f>IFERROR(IF(HA8="PACE_Daniels",(INDEX(BASE!$AE$4:$AH$7,MATCH('Microciclos - Endurance (2)'!HH8,BASE!$AE$4:$AE$7,0),4)),IF(AND(HA8="vVO2máx",HH8&gt;=35,HH8&lt;=45),"9-11",IF(AND(HA8="vVO2máx",HH8&gt;45,HH8&lt;=65),"11",IF(AND(HA8="vVO2máx",HH8&gt;65,HH8&lt;=75),"12-13",IF(AND(HA8="vVO2máx",HH8&gt;=80,HH8&lt;=85),"14-16",IF(AND(HA8="vVO2máx",HH8&gt;=85,HH8&lt;100),"17-19",IF(AND(HA8="vVO2máx",HH8&gt;=100),"20",IF(AND(HA8="FCR",HH8&gt;40,HH8&lt;=60),"12-13",IF(AND(HA8="FCR",HH8&gt;60,HH8&lt;=84),"14-16",IF(AND(HA8="FCR",HH8&gt;=85,HH8&lt;100),"17-19",IF(AND(HA8="FCR",HH8=100),"20",""))))))))))),"")</f>
        <v/>
      </c>
      <c r="HK8" s="409">
        <f>IFERROR(IF(HG8="vVO2máx",(Avaliações!$C$51*'Microciclos - Endurance (2)'!HH8)/100,IF(HG8="Velocidade_crítica",IF(HH8="80% VC",Avaliações!#REF!*0.8,IF(HH8="100% VC",Avaliações!#REF!*1,IF(HH8="120% VC",Avaliações!#REF!*1.2,IF(HH8="&gt;30%",Avaliações!$C$54*1.3,IF(HH8="&gt;40%",Avaliações!$C$54*1.4,0))))),IF(HG8="PACE_Daniels",INDEX(BASE!$Q$4:$V$60,MATCH(Avaliações!$C$53,BASE!$Q$4:$Q$60,0),MATCH('Microciclos - Endurance (2)'!HH8,BASE!$Q$4:$V$4,0)),0))),"")</f>
        <v>0</v>
      </c>
      <c r="HL8" s="409" t="str">
        <f t="shared" ref="HL8:HL12" si="59">IF(HJ8="9-11","Zona 1",IF(HJ8="11","Zona 1",IF(HJ8="12-13","Zona 2",IF(HJ8="14-16","Zona 2",IF(HJ8="17-19","Zona 3",IF(HJ8="20","Zona 3",""))))))</f>
        <v/>
      </c>
      <c r="HP8" s="407"/>
      <c r="HQ8" s="407"/>
      <c r="HR8" s="407"/>
      <c r="HS8" s="407"/>
      <c r="HT8" s="407">
        <f>IFERROR(HP8*HQ8*HR8,"")</f>
        <v>0</v>
      </c>
      <c r="HU8" s="407">
        <f t="shared" ref="HU8:HU12" si="60">IFERROR(HP8*HQ8*HS8,"")</f>
        <v>0</v>
      </c>
      <c r="HV8" s="408" t="str">
        <f t="shared" ref="HV8:HV12" si="61">IFERROR(((HR8*HQ8*HP8)*(IB8*16.6667))+((HP8*HQ8*HS8)*(IG8*16.6667)),"")</f>
        <v/>
      </c>
      <c r="HW8" s="407" t="s">
        <v>144</v>
      </c>
      <c r="HX8" s="407"/>
      <c r="HY8" s="409" t="str">
        <f t="shared" ref="HY8:HY12" si="62">IF(IA8="9-11","Zona 1",IF(IA8="11","Zona 1",IF(IA8="12-13","Zona 2",IF(IA8="14-16","Zona 2",IF(IA8="17-19","Zona 3",IF(IA8="20","Zona 3",""))))))</f>
        <v/>
      </c>
      <c r="HZ8" s="410" t="str">
        <f t="shared" ref="HZ8:HZ12" si="63">IFERROR(TIME(0,ROUNDDOWN(((1/IB8)*60),0),ROUND(((((1/IB8)*60)-ROUNDDOWN(((1/IB8)*60),0))*60),0)),"")</f>
        <v/>
      </c>
      <c r="IA8" s="407" t="str">
        <f>IFERROR(IF(HW8="PACE_Daniels",(INDEX(BASE!$AE$4:$AH$8,MATCH('Microciclos - Endurance (2)'!HX8,BASE!$AE$4:$AE$8,0),4)),IF(AND(HW8="vVO2máx",HX8&gt;=35,HX8&lt;=45),"9-11",IF(AND(HW8="vVO2máx",HX8&gt;45,HX8&lt;=65),"11",IF(AND(HW8="vVO2máx",HX8&gt;65,HX8&lt;=75),"12-13",IF(AND(HW8="vVO2máx",HX8&gt;=80,HX8&lt;=85),"14-16",IF(AND(HW8="vVO2máx",HX8&gt;=85,HX8&lt;100),"17-19",IF(AND(HW8="vVO2máx",HX8&gt;=100),"20",IF(AND(HW8="FCR",HX8&gt;40,HX8&lt;=60),"12-13",IF(AND(HW8="FCR",HX8&gt;60,HX8&lt;=84),"14-16",IF(AND(HW8="FCR",HX8&gt;=85,HX8&lt;100),"17-19",IF(AND(HW8="FCR",HX8=100),"20",""))))))))))),"")</f>
        <v/>
      </c>
      <c r="IB8" s="409" t="str">
        <f>IFERROR(IF(HW8="vVO2máx",(Avaliações!$C$51*'Microciclos - Endurance (2)'!HX8)/100,IF(HW8="Velocidade_crítica",IF(HX8="80% VC",Avaliações!#REF!*0.8,IF(HX8="100% VC",Avaliações!#REF!*1,IF(HX8="120% VC",Avaliações!#REF!*1.2,IF(HX8="&gt;30%",Avaliações!$C$54*1.3,IF(HX8="&gt;40%",Avaliações!$C$54*1.4,0))))),IF(HW8="PACE_Daniels",INDEX(BASE!$Q$4:$V$60,MATCH(Avaliações!$C$53,BASE!$Q$4:$Q$60,0),MATCH('Microciclos - Endurance (2)'!HX8,BASE!$Q$4:$V$4,0)),""))),"")</f>
        <v/>
      </c>
      <c r="IC8" s="407" t="s">
        <v>144</v>
      </c>
      <c r="ID8" s="407"/>
      <c r="IE8" s="410" t="str">
        <f t="shared" ref="IE8:IE12" si="64">IFERROR(TIME(0,ROUNDDOWN(((1/IG8)*60),0),ROUND(((((1/IG8)*60)-ROUNDDOWN(((1/IG8)*60),0))*60),0)),"")</f>
        <v/>
      </c>
      <c r="IF8" s="407" t="str">
        <f>IFERROR(IF(HW8="PACE_Daniels",(INDEX(BASE!$AE$4:$AH$7,MATCH('Microciclos - Endurance (2)'!ID8,BASE!$AE$4:$AE$7,0),4)),IF(AND(HW8="vVO2máx",ID8&gt;=35,ID8&lt;=45),"9-11",IF(AND(HW8="vVO2máx",ID8&gt;45,ID8&lt;=65),"11",IF(AND(HW8="vVO2máx",ID8&gt;65,ID8&lt;=75),"12-13",IF(AND(HW8="vVO2máx",ID8&gt;=80,ID8&lt;=85),"14-16",IF(AND(HW8="vVO2máx",ID8&gt;=85,ID8&lt;100),"17-19",IF(AND(HW8="vVO2máx",ID8&gt;=100),"20",IF(AND(HW8="FCR",ID8&gt;40,ID8&lt;=60),"12-13",IF(AND(HW8="FCR",ID8&gt;60,ID8&lt;=84),"14-16",IF(AND(HW8="FCR",ID8&gt;=85,ID8&lt;100),"17-19",IF(AND(HW8="FCR",ID8=100),"20",""))))))))))),"")</f>
        <v/>
      </c>
      <c r="IG8" s="409">
        <f>IFERROR(IF(IC8="vVO2máx",(Avaliações!$C$51*'Microciclos - Endurance (2)'!ID8)/100,IF(IC8="Velocidade_crítica",IF(ID8="80% VC",Avaliações!#REF!*0.8,IF(ID8="100% VC",Avaliações!#REF!*1,IF(ID8="120% VC",Avaliações!#REF!*1.2,IF(ID8="&gt;30%",Avaliações!$C$54*1.3,IF(ID8="&gt;40%",Avaliações!$C$54*1.4,0))))),IF(IC8="PACE_Daniels",INDEX(BASE!$Q$4:$V$60,MATCH(Avaliações!$C$53,BASE!$Q$4:$Q$60,0),MATCH('Microciclos - Endurance (2)'!ID8,BASE!$Q$4:$V$4,0)),0))),"")</f>
        <v>0</v>
      </c>
      <c r="IH8" s="409" t="str">
        <f t="shared" ref="IH8:IH12" si="65">IF(IF8="9-11","Zona 1",IF(IF8="11","Zona 1",IF(IF8="12-13","Zona 2",IF(IF8="14-16","Zona 2",IF(IF8="17-19","Zona 3",IF(IF8="20","Zona 3",""))))))</f>
        <v/>
      </c>
      <c r="IL8" s="407"/>
      <c r="IM8" s="407"/>
      <c r="IN8" s="407"/>
      <c r="IO8" s="407"/>
      <c r="IP8" s="407">
        <f>IFERROR(IL8*IM8*IN8,"")</f>
        <v>0</v>
      </c>
      <c r="IQ8" s="407">
        <f t="shared" ref="IQ8:IQ12" si="66">IFERROR(IL8*IM8*IO8,"")</f>
        <v>0</v>
      </c>
      <c r="IR8" s="408" t="str">
        <f t="shared" ref="IR8:IR12" si="67">IFERROR(((IN8*IM8*IL8)*(IX8*16.6667))+((IL8*IM8*IO8)*(JC8*16.6667)),"")</f>
        <v/>
      </c>
      <c r="IS8" s="407" t="s">
        <v>144</v>
      </c>
      <c r="IT8" s="407"/>
      <c r="IU8" s="409" t="str">
        <f t="shared" ref="IU8:IU12" si="68">IF(IW8="9-11","Zona 1",IF(IW8="11","Zona 1",IF(IW8="12-13","Zona 2",IF(IW8="14-16","Zona 2",IF(IW8="17-19","Zona 3",IF(IW8="20","Zona 3",""))))))</f>
        <v/>
      </c>
      <c r="IV8" s="410" t="str">
        <f t="shared" ref="IV8:IV12" si="69">IFERROR(TIME(0,ROUNDDOWN(((1/IX8)*60),0),ROUND(((((1/IX8)*60)-ROUNDDOWN(((1/IX8)*60),0))*60),0)),"")</f>
        <v/>
      </c>
      <c r="IW8" s="407" t="str">
        <f>IFERROR(IF(IS8="PACE_Daniels",(INDEX(BASE!$AE$4:$AH$8,MATCH('Microciclos - Endurance (2)'!IT8,BASE!$AE$4:$AE$8,0),4)),IF(AND(IS8="vVO2máx",IT8&gt;=35,IT8&lt;=45),"9-11",IF(AND(IS8="vVO2máx",IT8&gt;45,IT8&lt;=65),"11",IF(AND(IS8="vVO2máx",IT8&gt;65,IT8&lt;=75),"12-13",IF(AND(IS8="vVO2máx",IT8&gt;=80,IT8&lt;=85),"14-16",IF(AND(IS8="vVO2máx",IT8&gt;=85,IT8&lt;100),"17-19",IF(AND(IS8="vVO2máx",IT8&gt;=100),"20",IF(AND(IS8="FCR",IT8&gt;40,IT8&lt;=60),"12-13",IF(AND(IS8="FCR",IT8&gt;60,IT8&lt;=84),"14-16",IF(AND(IS8="FCR",IT8&gt;=85,IT8&lt;100),"17-19",IF(AND(IS8="FCR",IT8=100),"20",""))))))))))),"")</f>
        <v/>
      </c>
      <c r="IX8" s="409" t="str">
        <f>IFERROR(IF(IS8="vVO2máx",(Avaliações!$C$51*'Microciclos - Endurance (2)'!IT8)/100,IF(IS8="Velocidade_crítica",IF(IT8="80% VC",Avaliações!#REF!*0.8,IF(IT8="100% VC",Avaliações!#REF!*1,IF(IT8="120% VC",Avaliações!#REF!*1.2,IF(IT8="&gt;30%",Avaliações!$C$54*1.3,IF(IT8="&gt;40%",Avaliações!$C$54*1.4,0))))),IF(IS8="PACE_Daniels",INDEX(BASE!$Q$4:$V$60,MATCH(Avaliações!$C$53,BASE!$Q$4:$Q$60,0),MATCH('Microciclos - Endurance (2)'!IT8,BASE!$Q$4:$V$4,0)),""))),"")</f>
        <v/>
      </c>
      <c r="IY8" s="407" t="s">
        <v>144</v>
      </c>
      <c r="IZ8" s="407"/>
      <c r="JA8" s="410" t="str">
        <f t="shared" ref="JA8:JA12" si="70">IFERROR(TIME(0,ROUNDDOWN(((1/JC8)*60),0),ROUND(((((1/JC8)*60)-ROUNDDOWN(((1/JC8)*60),0))*60),0)),"")</f>
        <v/>
      </c>
      <c r="JB8" s="407" t="str">
        <f>IFERROR(IF(IS8="PACE_Daniels",(INDEX(BASE!$AE$4:$AH$7,MATCH('Microciclos - Endurance (2)'!IZ8,BASE!$AE$4:$AE$7,0),4)),IF(AND(IS8="vVO2máx",IZ8&gt;=35,IZ8&lt;=45),"9-11",IF(AND(IS8="vVO2máx",IZ8&gt;45,IZ8&lt;=65),"11",IF(AND(IS8="vVO2máx",IZ8&gt;65,IZ8&lt;=75),"12-13",IF(AND(IS8="vVO2máx",IZ8&gt;=80,IZ8&lt;=85),"14-16",IF(AND(IS8="vVO2máx",IZ8&gt;=85,IZ8&lt;100),"17-19",IF(AND(IS8="vVO2máx",IZ8&gt;=100),"20",IF(AND(IS8="FCR",IZ8&gt;40,IZ8&lt;=60),"12-13",IF(AND(IS8="FCR",IZ8&gt;60,IZ8&lt;=84),"14-16",IF(AND(IS8="FCR",IZ8&gt;=85,IZ8&lt;100),"17-19",IF(AND(IS8="FCR",IZ8=100),"20",""))))))))))),"")</f>
        <v/>
      </c>
      <c r="JC8" s="409">
        <f>IFERROR(IF(IY8="vVO2máx",(Avaliações!$C$51*'Microciclos - Endurance (2)'!IZ8)/100,IF(IY8="Velocidade_crítica",IF(IZ8="80% VC",Avaliações!#REF!*0.8,IF(IZ8="100% VC",Avaliações!#REF!*1,IF(IZ8="120% VC",Avaliações!#REF!*1.2,IF(IZ8="&gt;30%",Avaliações!$C$54*1.3,IF(IZ8="&gt;40%",Avaliações!$C$54*1.4,0))))),IF(IY8="PACE_Daniels",INDEX(BASE!$Q$4:$V$60,MATCH(Avaliações!$C$53,BASE!$Q$4:$Q$60,0),MATCH('Microciclos - Endurance (2)'!IZ8,BASE!$Q$4:$V$4,0)),0))),"")</f>
        <v>0</v>
      </c>
      <c r="JD8" s="409" t="str">
        <f t="shared" ref="JD8:JD12" si="71">IF(JB8="9-11","Zona 1",IF(JB8="11","Zona 1",IF(JB8="12-13","Zona 2",IF(JB8="14-16","Zona 2",IF(JB8="17-19","Zona 3",IF(JB8="20","Zona 3",""))))))</f>
        <v/>
      </c>
      <c r="JH8" s="407"/>
      <c r="JI8" s="407"/>
      <c r="JJ8" s="407"/>
      <c r="JK8" s="407"/>
      <c r="JL8" s="407">
        <f>IFERROR(JH8*JI8*JJ8,"")</f>
        <v>0</v>
      </c>
      <c r="JM8" s="407">
        <f t="shared" ref="JM8:JM12" si="72">IFERROR(JH8*JI8*JK8,"")</f>
        <v>0</v>
      </c>
      <c r="JN8" s="408" t="str">
        <f t="shared" ref="JN8:JN12" si="73">IFERROR(((JJ8*JI8*JH8)*(JT8*16.6667))+((JH8*JI8*JK8)*(JY8*16.6667)),"")</f>
        <v/>
      </c>
      <c r="JO8" s="407" t="s">
        <v>144</v>
      </c>
      <c r="JP8" s="407"/>
      <c r="JQ8" s="409" t="str">
        <f t="shared" ref="JQ8:JQ12" si="74">IF(JS8="9-11","Zona 1",IF(JS8="11","Zona 1",IF(JS8="12-13","Zona 2",IF(JS8="14-16","Zona 2",IF(JS8="17-19","Zona 3",IF(JS8="20","Zona 3",""))))))</f>
        <v/>
      </c>
      <c r="JR8" s="410" t="str">
        <f t="shared" ref="JR8:JR12" si="75">IFERROR(TIME(0,ROUNDDOWN(((1/JT8)*60),0),ROUND(((((1/JT8)*60)-ROUNDDOWN(((1/JT8)*60),0))*60),0)),"")</f>
        <v/>
      </c>
      <c r="JS8" s="407" t="str">
        <f>IFERROR(IF(JO8="PACE_Daniels",(INDEX(BASE!$AE$4:$AH$8,MATCH('Microciclos - Endurance (2)'!JP8,BASE!$AE$4:$AE$8,0),4)),IF(AND(JO8="vVO2máx",JP8&gt;=35,JP8&lt;=45),"9-11",IF(AND(JO8="vVO2máx",JP8&gt;45,JP8&lt;=65),"11",IF(AND(JO8="vVO2máx",JP8&gt;65,JP8&lt;=75),"12-13",IF(AND(JO8="vVO2máx",JP8&gt;=80,JP8&lt;=85),"14-16",IF(AND(JO8="vVO2máx",JP8&gt;=85,JP8&lt;100),"17-19",IF(AND(JO8="vVO2máx",JP8&gt;=100),"20",IF(AND(JO8="FCR",JP8&gt;40,JP8&lt;=60),"12-13",IF(AND(JO8="FCR",JP8&gt;60,JP8&lt;=84),"14-16",IF(AND(JO8="FCR",JP8&gt;=85,JP8&lt;100),"17-19",IF(AND(JO8="FCR",JP8=100),"20",""))))))))))),"")</f>
        <v/>
      </c>
      <c r="JT8" s="409" t="str">
        <f>IFERROR(IF(JO8="vVO2máx",(Avaliações!$C$51*'Microciclos - Endurance (2)'!JP8)/100,IF(JO8="Velocidade_crítica",IF(JP8="80% VC",Avaliações!#REF!*0.8,IF(JP8="100% VC",Avaliações!#REF!*1,IF(JP8="120% VC",Avaliações!#REF!*1.2,IF(JP8="&gt;30%",Avaliações!$C$54*1.3,IF(JP8="&gt;40%",Avaliações!$C$54*1.4,0))))),IF(JO8="PACE_Daniels",INDEX(BASE!$Q$4:$V$60,MATCH(Avaliações!$C$53,BASE!$Q$4:$Q$60,0),MATCH('Microciclos - Endurance (2)'!JP8,BASE!$Q$4:$V$4,0)),""))),"")</f>
        <v/>
      </c>
      <c r="JU8" s="407" t="s">
        <v>144</v>
      </c>
      <c r="JV8" s="407"/>
      <c r="JW8" s="410" t="str">
        <f t="shared" ref="JW8:JW12" si="76">IFERROR(TIME(0,ROUNDDOWN(((1/JY8)*60),0),ROUND(((((1/JY8)*60)-ROUNDDOWN(((1/JY8)*60),0))*60),0)),"")</f>
        <v/>
      </c>
      <c r="JX8" s="407" t="str">
        <f>IFERROR(IF(JO8="PACE_Daniels",(INDEX(BASE!$AE$4:$AH$7,MATCH('Microciclos - Endurance (2)'!JV8,BASE!$AE$4:$AE$7,0),4)),IF(AND(JO8="vVO2máx",JV8&gt;=35,JV8&lt;=45),"9-11",IF(AND(JO8="vVO2máx",JV8&gt;45,JV8&lt;=65),"11",IF(AND(JO8="vVO2máx",JV8&gt;65,JV8&lt;=75),"12-13",IF(AND(JO8="vVO2máx",JV8&gt;=80,JV8&lt;=85),"14-16",IF(AND(JO8="vVO2máx",JV8&gt;=85,JV8&lt;100),"17-19",IF(AND(JO8="vVO2máx",JV8&gt;=100),"20",IF(AND(JO8="FCR",JV8&gt;40,JV8&lt;=60),"12-13",IF(AND(JO8="FCR",JV8&gt;60,JV8&lt;=84),"14-16",IF(AND(JO8="FCR",JV8&gt;=85,JV8&lt;100),"17-19",IF(AND(JO8="FCR",JV8=100),"20",""))))))))))),"")</f>
        <v/>
      </c>
      <c r="JY8" s="409">
        <f>IFERROR(IF(JU8="vVO2máx",(Avaliações!$C$51*'Microciclos - Endurance (2)'!JV8)/100,IF(JU8="Velocidade_crítica",IF(JV8="80% VC",Avaliações!#REF!*0.8,IF(JV8="100% VC",Avaliações!#REF!*1,IF(JV8="120% VC",Avaliações!#REF!*1.2,IF(JV8="&gt;30%",Avaliações!$C$54*1.3,IF(JV8="&gt;40%",Avaliações!$C$54*1.4,0))))),IF(JU8="PACE_Daniels",INDEX(BASE!$Q$4:$V$60,MATCH(Avaliações!$C$53,BASE!$Q$4:$Q$60,0),MATCH('Microciclos - Endurance (2)'!JV8,BASE!$Q$4:$V$4,0)),0))),"")</f>
        <v>0</v>
      </c>
      <c r="JZ8" s="409" t="str">
        <f t="shared" ref="JZ8:JZ12" si="77">IF(JX8="9-11","Zona 1",IF(JX8="11","Zona 1",IF(JX8="12-13","Zona 2",IF(JX8="14-16","Zona 2",IF(JX8="17-19","Zona 3",IF(JX8="20","Zona 3",""))))))</f>
        <v/>
      </c>
      <c r="KD8" s="407"/>
      <c r="KE8" s="407"/>
      <c r="KF8" s="407"/>
      <c r="KG8" s="407"/>
      <c r="KH8" s="407">
        <f>IFERROR(KD8*KE8*KF8,"")</f>
        <v>0</v>
      </c>
      <c r="KI8" s="407">
        <f t="shared" ref="KI8:KI12" si="78">IFERROR(KD8*KE8*KG8,"")</f>
        <v>0</v>
      </c>
      <c r="KJ8" s="408" t="str">
        <f t="shared" ref="KJ8:KJ12" si="79">IFERROR(((KF8*KE8*KD8)*(KP8*16.6667))+((KD8*KE8*KG8)*(KU8*16.6667)),"")</f>
        <v/>
      </c>
      <c r="KK8" s="407" t="s">
        <v>144</v>
      </c>
      <c r="KL8" s="407"/>
      <c r="KM8" s="409" t="str">
        <f t="shared" ref="KM8:KM12" si="80">IF(KO8="9-11","Zona 1",IF(KO8="11","Zona 1",IF(KO8="12-13","Zona 2",IF(KO8="14-16","Zona 2",IF(KO8="17-19","Zona 3",IF(KO8="20","Zona 3",""))))))</f>
        <v/>
      </c>
      <c r="KN8" s="410" t="str">
        <f t="shared" ref="KN8:KN12" si="81">IFERROR(TIME(0,ROUNDDOWN(((1/KP8)*60),0),ROUND(((((1/KP8)*60)-ROUNDDOWN(((1/KP8)*60),0))*60),0)),"")</f>
        <v/>
      </c>
      <c r="KO8" s="407" t="str">
        <f>IFERROR(IF(KK8="PACE_Daniels",(INDEX(BASE!$AE$4:$AH$8,MATCH('Microciclos - Endurance (2)'!KL8,BASE!$AE$4:$AE$8,0),4)),IF(AND(KK8="vVO2máx",KL8&gt;=35,KL8&lt;=45),"9-11",IF(AND(KK8="vVO2máx",KL8&gt;45,KL8&lt;=65),"11",IF(AND(KK8="vVO2máx",KL8&gt;65,KL8&lt;=75),"12-13",IF(AND(KK8="vVO2máx",KL8&gt;=80,KL8&lt;=85),"14-16",IF(AND(KK8="vVO2máx",KL8&gt;=85,KL8&lt;100),"17-19",IF(AND(KK8="vVO2máx",KL8&gt;=100),"20",IF(AND(KK8="FCR",KL8&gt;40,KL8&lt;=60),"12-13",IF(AND(KK8="FCR",KL8&gt;60,KL8&lt;=84),"14-16",IF(AND(KK8="FCR",KL8&gt;=85,KL8&lt;100),"17-19",IF(AND(KK8="FCR",KL8=100),"20",""))))))))))),"")</f>
        <v/>
      </c>
      <c r="KP8" s="409" t="str">
        <f>IFERROR(IF(KK8="vVO2máx",(Avaliações!$C$51*'Microciclos - Endurance (2)'!KL8)/100,IF(KK8="Velocidade_crítica",IF(KL8="80% VC",Avaliações!#REF!*0.8,IF(KL8="100% VC",Avaliações!#REF!*1,IF(KL8="120% VC",Avaliações!#REF!*1.2,IF(KL8="&gt;30%",Avaliações!$C$54*1.3,IF(KL8="&gt;40%",Avaliações!$C$54*1.4,0))))),IF(KK8="PACE_Daniels",INDEX(BASE!$Q$4:$V$60,MATCH(Avaliações!$C$53,BASE!$Q$4:$Q$60,0),MATCH('Microciclos - Endurance (2)'!KL8,BASE!$Q$4:$V$4,0)),""))),"")</f>
        <v/>
      </c>
      <c r="KQ8" s="407" t="s">
        <v>144</v>
      </c>
      <c r="KR8" s="407"/>
      <c r="KS8" s="410" t="str">
        <f t="shared" ref="KS8:KS12" si="82">IFERROR(TIME(0,ROUNDDOWN(((1/KU8)*60),0),ROUND(((((1/KU8)*60)-ROUNDDOWN(((1/KU8)*60),0))*60),0)),"")</f>
        <v/>
      </c>
      <c r="KT8" s="407" t="str">
        <f>IFERROR(IF(KK8="PACE_Daniels",(INDEX(BASE!$AE$4:$AH$7,MATCH('Microciclos - Endurance (2)'!KR8,BASE!$AE$4:$AE$7,0),4)),IF(AND(KK8="vVO2máx",KR8&gt;=35,KR8&lt;=45),"9-11",IF(AND(KK8="vVO2máx",KR8&gt;45,KR8&lt;=65),"11",IF(AND(KK8="vVO2máx",KR8&gt;65,KR8&lt;=75),"12-13",IF(AND(KK8="vVO2máx",KR8&gt;=80,KR8&lt;=85),"14-16",IF(AND(KK8="vVO2máx",KR8&gt;=85,KR8&lt;100),"17-19",IF(AND(KK8="vVO2máx",KR8&gt;=100),"20",IF(AND(KK8="FCR",KR8&gt;40,KR8&lt;=60),"12-13",IF(AND(KK8="FCR",KR8&gt;60,KR8&lt;=84),"14-16",IF(AND(KK8="FCR",KR8&gt;=85,KR8&lt;100),"17-19",IF(AND(KK8="FCR",KR8=100),"20",""))))))))))),"")</f>
        <v/>
      </c>
      <c r="KU8" s="409">
        <f>IFERROR(IF(KQ8="vVO2máx",(Avaliações!$C$51*'Microciclos - Endurance (2)'!KR8)/100,IF(KQ8="Velocidade_crítica",IF(KR8="80% VC",Avaliações!#REF!*0.8,IF(KR8="100% VC",Avaliações!#REF!*1,IF(KR8="120% VC",Avaliações!#REF!*1.2,IF(KR8="&gt;30%",Avaliações!$C$54*1.3,IF(KR8="&gt;40%",Avaliações!$C$54*1.4,0))))),IF(KQ8="PACE_Daniels",INDEX(BASE!$Q$4:$V$60,MATCH(Avaliações!$C$53,BASE!$Q$4:$Q$60,0),MATCH('Microciclos - Endurance (2)'!KR8,BASE!$Q$4:$V$4,0)),0))),"")</f>
        <v>0</v>
      </c>
      <c r="KV8" s="409" t="str">
        <f t="shared" ref="KV8:KV12" si="83">IF(KT8="9-11","Zona 1",IF(KT8="11","Zona 1",IF(KT8="12-13","Zona 2",IF(KT8="14-16","Zona 2",IF(KT8="17-19","Zona 3",IF(KT8="20","Zona 3",""))))))</f>
        <v/>
      </c>
      <c r="KZ8" s="407"/>
      <c r="LA8" s="407"/>
      <c r="LB8" s="407"/>
      <c r="LC8" s="407"/>
      <c r="LD8" s="407">
        <f>IFERROR(KZ8*LA8*LB8,"")</f>
        <v>0</v>
      </c>
      <c r="LE8" s="407">
        <f t="shared" ref="LE8:LE12" si="84">IFERROR(KZ8*LA8*LC8,"")</f>
        <v>0</v>
      </c>
      <c r="LF8" s="408" t="str">
        <f t="shared" ref="LF8:LF12" si="85">IFERROR(((LB8*LA8*KZ8)*(LL8*16.6667))+((KZ8*LA8*LC8)*(LQ8*16.6667)),"")</f>
        <v/>
      </c>
      <c r="LG8" s="407" t="s">
        <v>144</v>
      </c>
      <c r="LH8" s="407"/>
      <c r="LI8" s="409" t="str">
        <f t="shared" ref="LI8:LI12" si="86">IF(LK8="9-11","Zona 1",IF(LK8="11","Zona 1",IF(LK8="12-13","Zona 2",IF(LK8="14-16","Zona 2",IF(LK8="17-19","Zona 3",IF(LK8="20","Zona 3",""))))))</f>
        <v/>
      </c>
      <c r="LJ8" s="410" t="str">
        <f t="shared" ref="LJ8:LJ12" si="87">IFERROR(TIME(0,ROUNDDOWN(((1/LL8)*60),0),ROUND(((((1/LL8)*60)-ROUNDDOWN(((1/LL8)*60),0))*60),0)),"")</f>
        <v/>
      </c>
      <c r="LK8" s="407" t="str">
        <f>IFERROR(IF(LG8="PACE_Daniels",(INDEX(BASE!$AE$4:$AH$8,MATCH('Microciclos - Endurance (2)'!LH8,BASE!$AE$4:$AE$8,0),4)),IF(AND(LG8="vVO2máx",LH8&gt;=35,LH8&lt;=45),"9-11",IF(AND(LG8="vVO2máx",LH8&gt;45,LH8&lt;=65),"11",IF(AND(LG8="vVO2máx",LH8&gt;65,LH8&lt;=75),"12-13",IF(AND(LG8="vVO2máx",LH8&gt;=80,LH8&lt;=85),"14-16",IF(AND(LG8="vVO2máx",LH8&gt;=85,LH8&lt;100),"17-19",IF(AND(LG8="vVO2máx",LH8&gt;=100),"20",IF(AND(LG8="FCR",LH8&gt;40,LH8&lt;=60),"12-13",IF(AND(LG8="FCR",LH8&gt;60,LH8&lt;=84),"14-16",IF(AND(LG8="FCR",LH8&gt;=85,LH8&lt;100),"17-19",IF(AND(LG8="FCR",LH8=100),"20",""))))))))))),"")</f>
        <v/>
      </c>
      <c r="LL8" s="409" t="str">
        <f>IFERROR(IF(LG8="vVO2máx",(Avaliações!$C$51*'Microciclos - Endurance (2)'!LH8)/100,IF(LG8="Velocidade_crítica",IF(LH8="80% VC",Avaliações!#REF!*0.8,IF(LH8="100% VC",Avaliações!#REF!*1,IF(LH8="120% VC",Avaliações!#REF!*1.2,IF(LH8="&gt;30%",Avaliações!$C$54*1.3,IF(LH8="&gt;40%",Avaliações!$C$54*1.4,0))))),IF(LG8="PACE_Daniels",INDEX(BASE!$Q$4:$V$60,MATCH(Avaliações!$C$53,BASE!$Q$4:$Q$60,0),MATCH('Microciclos - Endurance (2)'!LH8,BASE!$Q$4:$V$4,0)),""))),"")</f>
        <v/>
      </c>
      <c r="LM8" s="407" t="s">
        <v>144</v>
      </c>
      <c r="LN8" s="407"/>
      <c r="LO8" s="410" t="str">
        <f t="shared" ref="LO8:LO12" si="88">IFERROR(TIME(0,ROUNDDOWN(((1/LQ8)*60),0),ROUND(((((1/LQ8)*60)-ROUNDDOWN(((1/LQ8)*60),0))*60),0)),"")</f>
        <v/>
      </c>
      <c r="LP8" s="407" t="str">
        <f>IFERROR(IF(LG8="PACE_Daniels",(INDEX(BASE!$AE$4:$AH$7,MATCH('Microciclos - Endurance (2)'!LN8,BASE!$AE$4:$AE$7,0),4)),IF(AND(LG8="vVO2máx",LN8&gt;=35,LN8&lt;=45),"9-11",IF(AND(LG8="vVO2máx",LN8&gt;45,LN8&lt;=65),"11",IF(AND(LG8="vVO2máx",LN8&gt;65,LN8&lt;=75),"12-13",IF(AND(LG8="vVO2máx",LN8&gt;=80,LN8&lt;=85),"14-16",IF(AND(LG8="vVO2máx",LN8&gt;=85,LN8&lt;100),"17-19",IF(AND(LG8="vVO2máx",LN8&gt;=100),"20",IF(AND(LG8="FCR",LN8&gt;40,LN8&lt;=60),"12-13",IF(AND(LG8="FCR",LN8&gt;60,LN8&lt;=84),"14-16",IF(AND(LG8="FCR",LN8&gt;=85,LN8&lt;100),"17-19",IF(AND(LG8="FCR",LN8=100),"20",""))))))))))),"")</f>
        <v/>
      </c>
      <c r="LQ8" s="409">
        <f>IFERROR(IF(LM8="vVO2máx",(Avaliações!$C$51*'Microciclos - Endurance (2)'!LN8)/100,IF(LM8="Velocidade_crítica",IF(LN8="80% VC",Avaliações!#REF!*0.8,IF(LN8="100% VC",Avaliações!#REF!*1,IF(LN8="120% VC",Avaliações!#REF!*1.2,IF(LN8="&gt;30%",Avaliações!$C$54*1.3,IF(LN8="&gt;40%",Avaliações!$C$54*1.4,0))))),IF(LM8="PACE_Daniels",INDEX(BASE!$Q$4:$V$60,MATCH(Avaliações!$C$53,BASE!$Q$4:$Q$60,0),MATCH('Microciclos - Endurance (2)'!LN8,BASE!$Q$4:$V$4,0)),0))),"")</f>
        <v>0</v>
      </c>
      <c r="LR8" s="409" t="str">
        <f t="shared" ref="LR8:LR12" si="89">IF(LP8="9-11","Zona 1",IF(LP8="11","Zona 1",IF(LP8="12-13","Zona 2",IF(LP8="14-16","Zona 2",IF(LP8="17-19","Zona 3",IF(LP8="20","Zona 3",""))))))</f>
        <v/>
      </c>
      <c r="LV8" s="407"/>
      <c r="LW8" s="407"/>
      <c r="LX8" s="407"/>
      <c r="LY8" s="407"/>
      <c r="LZ8" s="407">
        <f>IFERROR(LV8*LW8*LX8,"")</f>
        <v>0</v>
      </c>
      <c r="MA8" s="407">
        <f t="shared" ref="MA8:MA12" si="90">IFERROR(LV8*LW8*LY8,"")</f>
        <v>0</v>
      </c>
      <c r="MB8" s="408" t="str">
        <f t="shared" ref="MB8:MB12" si="91">IFERROR(((LX8*LW8*LV8)*(MH8*16.6667))+((LV8*LW8*LY8)*(MM8*16.6667)),"")</f>
        <v/>
      </c>
      <c r="MC8" s="407" t="s">
        <v>144</v>
      </c>
      <c r="MD8" s="407"/>
      <c r="ME8" s="409" t="str">
        <f t="shared" ref="ME8:ME12" si="92">IF(MG8="9-11","Zona 1",IF(MG8="11","Zona 1",IF(MG8="12-13","Zona 2",IF(MG8="14-16","Zona 2",IF(MG8="17-19","Zona 3",IF(MG8="20","Zona 3",""))))))</f>
        <v/>
      </c>
      <c r="MF8" s="410" t="str">
        <f t="shared" ref="MF8:MF12" si="93">IFERROR(TIME(0,ROUNDDOWN(((1/MH8)*60),0),ROUND(((((1/MH8)*60)-ROUNDDOWN(((1/MH8)*60),0))*60),0)),"")</f>
        <v/>
      </c>
      <c r="MG8" s="407" t="str">
        <f>IFERROR(IF(MC8="PACE_Daniels",(INDEX(BASE!$AE$4:$AH$8,MATCH('Microciclos - Endurance (2)'!MD8,BASE!$AE$4:$AE$8,0),4)),IF(AND(MC8="vVO2máx",MD8&gt;=35,MD8&lt;=45),"9-11",IF(AND(MC8="vVO2máx",MD8&gt;45,MD8&lt;=65),"11",IF(AND(MC8="vVO2máx",MD8&gt;65,MD8&lt;=75),"12-13",IF(AND(MC8="vVO2máx",MD8&gt;=80,MD8&lt;=85),"14-16",IF(AND(MC8="vVO2máx",MD8&gt;=85,MD8&lt;100),"17-19",IF(AND(MC8="vVO2máx",MD8&gt;=100),"20",IF(AND(MC8="FCR",MD8&gt;40,MD8&lt;=60),"12-13",IF(AND(MC8="FCR",MD8&gt;60,MD8&lt;=84),"14-16",IF(AND(MC8="FCR",MD8&gt;=85,MD8&lt;100),"17-19",IF(AND(MC8="FCR",MD8=100),"20",""))))))))))),"")</f>
        <v/>
      </c>
      <c r="MH8" s="409" t="str">
        <f>IFERROR(IF(MC8="vVO2máx",(Avaliações!$C$51*'Microciclos - Endurance (2)'!MD8)/100,IF(MC8="Velocidade_crítica",IF(MD8="80% VC",Avaliações!#REF!*0.8,IF(MD8="100% VC",Avaliações!#REF!*1,IF(MD8="120% VC",Avaliações!#REF!*1.2,IF(MD8="&gt;30%",Avaliações!$C$54*1.3,IF(MD8="&gt;40%",Avaliações!$C$54*1.4,0))))),IF(MC8="PACE_Daniels",INDEX(BASE!$Q$4:$V$60,MATCH(Avaliações!$C$53,BASE!$Q$4:$Q$60,0),MATCH('Microciclos - Endurance (2)'!MD8,BASE!$Q$4:$V$4,0)),""))),"")</f>
        <v/>
      </c>
      <c r="MI8" s="407" t="s">
        <v>144</v>
      </c>
      <c r="MJ8" s="407"/>
      <c r="MK8" s="410" t="str">
        <f t="shared" ref="MK8:MK12" si="94">IFERROR(TIME(0,ROUNDDOWN(((1/MM8)*60),0),ROUND(((((1/MM8)*60)-ROUNDDOWN(((1/MM8)*60),0))*60),0)),"")</f>
        <v/>
      </c>
      <c r="ML8" s="407" t="str">
        <f>IFERROR(IF(MC8="PACE_Daniels",(INDEX(BASE!$AE$4:$AH$7,MATCH('Microciclos - Endurance (2)'!MJ8,BASE!$AE$4:$AE$7,0),4)),IF(AND(MC8="vVO2máx",MJ8&gt;=35,MJ8&lt;=45),"9-11",IF(AND(MC8="vVO2máx",MJ8&gt;45,MJ8&lt;=65),"11",IF(AND(MC8="vVO2máx",MJ8&gt;65,MJ8&lt;=75),"12-13",IF(AND(MC8="vVO2máx",MJ8&gt;=80,MJ8&lt;=85),"14-16",IF(AND(MC8="vVO2máx",MJ8&gt;=85,MJ8&lt;100),"17-19",IF(AND(MC8="vVO2máx",MJ8&gt;=100),"20",IF(AND(MC8="FCR",MJ8&gt;40,MJ8&lt;=60),"12-13",IF(AND(MC8="FCR",MJ8&gt;60,MJ8&lt;=84),"14-16",IF(AND(MC8="FCR",MJ8&gt;=85,MJ8&lt;100),"17-19",IF(AND(MC8="FCR",MJ8=100),"20",""))))))))))),"")</f>
        <v/>
      </c>
      <c r="MM8" s="409">
        <f>IFERROR(IF(MI8="vVO2máx",(Avaliações!$C$51*'Microciclos - Endurance (2)'!MJ8)/100,IF(MI8="Velocidade_crítica",IF(MJ8="80% VC",Avaliações!#REF!*0.8,IF(MJ8="100% VC",Avaliações!#REF!*1,IF(MJ8="120% VC",Avaliações!#REF!*1.2,IF(MJ8="&gt;30%",Avaliações!$C$54*1.3,IF(MJ8="&gt;40%",Avaliações!$C$54*1.4,0))))),IF(MI8="PACE_Daniels",INDEX(BASE!$Q$4:$V$60,MATCH(Avaliações!$C$53,BASE!$Q$4:$Q$60,0),MATCH('Microciclos - Endurance (2)'!MJ8,BASE!$Q$4:$V$4,0)),0))),"")</f>
        <v>0</v>
      </c>
      <c r="MN8" s="409" t="str">
        <f t="shared" ref="MN8:MN12" si="95">IF(ML8="9-11","Zona 1",IF(ML8="11","Zona 1",IF(ML8="12-13","Zona 2",IF(ML8="14-16","Zona 2",IF(ML8="17-19","Zona 3",IF(ML8="20","Zona 3",""))))))</f>
        <v/>
      </c>
      <c r="MR8" s="407"/>
      <c r="MS8" s="407"/>
      <c r="MT8" s="407"/>
      <c r="MU8" s="407"/>
      <c r="MV8" s="407">
        <f>IFERROR(MR8*MS8*MT8,"")</f>
        <v>0</v>
      </c>
      <c r="MW8" s="407">
        <f t="shared" ref="MW8:MW12" si="96">IFERROR(MR8*MS8*MU8,"")</f>
        <v>0</v>
      </c>
      <c r="MX8" s="408" t="str">
        <f t="shared" ref="MX8:MX12" si="97">IFERROR(((MT8*MS8*MR8)*(ND8*16.6667))+((MR8*MS8*MU8)*(NI8*16.6667)),"")</f>
        <v/>
      </c>
      <c r="MY8" s="407" t="s">
        <v>144</v>
      </c>
      <c r="MZ8" s="407"/>
      <c r="NA8" s="409" t="str">
        <f t="shared" ref="NA8:NA12" si="98">IF(NC8="9-11","Zona 1",IF(NC8="11","Zona 1",IF(NC8="12-13","Zona 2",IF(NC8="14-16","Zona 2",IF(NC8="17-19","Zona 3",IF(NC8="20","Zona 3",""))))))</f>
        <v/>
      </c>
      <c r="NB8" s="410" t="str">
        <f t="shared" ref="NB8:NB12" si="99">IFERROR(TIME(0,ROUNDDOWN(((1/ND8)*60),0),ROUND(((((1/ND8)*60)-ROUNDDOWN(((1/ND8)*60),0))*60),0)),"")</f>
        <v/>
      </c>
      <c r="NC8" s="407" t="str">
        <f>IFERROR(IF(MY8="PACE_Daniels",(INDEX(BASE!$AE$4:$AH$8,MATCH('Microciclos - Endurance (2)'!MZ8,BASE!$AE$4:$AE$8,0),4)),IF(AND(MY8="vVO2máx",MZ8&gt;=35,MZ8&lt;=45),"9-11",IF(AND(MY8="vVO2máx",MZ8&gt;45,MZ8&lt;=65),"11",IF(AND(MY8="vVO2máx",MZ8&gt;65,MZ8&lt;=75),"12-13",IF(AND(MY8="vVO2máx",MZ8&gt;=80,MZ8&lt;=85),"14-16",IF(AND(MY8="vVO2máx",MZ8&gt;=85,MZ8&lt;100),"17-19",IF(AND(MY8="vVO2máx",MZ8&gt;=100),"20",IF(AND(MY8="FCR",MZ8&gt;40,MZ8&lt;=60),"12-13",IF(AND(MY8="FCR",MZ8&gt;60,MZ8&lt;=84),"14-16",IF(AND(MY8="FCR",MZ8&gt;=85,MZ8&lt;100),"17-19",IF(AND(MY8="FCR",MZ8=100),"20",""))))))))))),"")</f>
        <v/>
      </c>
      <c r="ND8" s="409" t="str">
        <f>IFERROR(IF(MY8="vVO2máx",(Avaliações!$C$51*'Microciclos - Endurance (2)'!MZ8)/100,IF(MY8="Velocidade_crítica",IF(MZ8="80% VC",Avaliações!#REF!*0.8,IF(MZ8="100% VC",Avaliações!#REF!*1,IF(MZ8="120% VC",Avaliações!#REF!*1.2,IF(MZ8="&gt;30%",Avaliações!$C$54*1.3,IF(MZ8="&gt;40%",Avaliações!$C$54*1.4,0))))),IF(MY8="PACE_Daniels",INDEX(BASE!$Q$4:$V$60,MATCH(Avaliações!$C$53,BASE!$Q$4:$Q$60,0),MATCH('Microciclos - Endurance (2)'!MZ8,BASE!$Q$4:$V$4,0)),""))),"")</f>
        <v/>
      </c>
      <c r="NE8" s="407" t="s">
        <v>144</v>
      </c>
      <c r="NF8" s="407"/>
      <c r="NG8" s="410" t="str">
        <f t="shared" ref="NG8:NG12" si="100">IFERROR(TIME(0,ROUNDDOWN(((1/NI8)*60),0),ROUND(((((1/NI8)*60)-ROUNDDOWN(((1/NI8)*60),0))*60),0)),"")</f>
        <v/>
      </c>
      <c r="NH8" s="407" t="str">
        <f>IFERROR(IF(MY8="PACE_Daniels",(INDEX(BASE!$AE$4:$AH$7,MATCH('Microciclos - Endurance (2)'!NF8,BASE!$AE$4:$AE$7,0),4)),IF(AND(MY8="vVO2máx",NF8&gt;=35,NF8&lt;=45),"9-11",IF(AND(MY8="vVO2máx",NF8&gt;45,NF8&lt;=65),"11",IF(AND(MY8="vVO2máx",NF8&gt;65,NF8&lt;=75),"12-13",IF(AND(MY8="vVO2máx",NF8&gt;=80,NF8&lt;=85),"14-16",IF(AND(MY8="vVO2máx",NF8&gt;=85,NF8&lt;100),"17-19",IF(AND(MY8="vVO2máx",NF8&gt;=100),"20",IF(AND(MY8="FCR",NF8&gt;40,NF8&lt;=60),"12-13",IF(AND(MY8="FCR",NF8&gt;60,NF8&lt;=84),"14-16",IF(AND(MY8="FCR",NF8&gt;=85,NF8&lt;100),"17-19",IF(AND(MY8="FCR",NF8=100),"20",""))))))))))),"")</f>
        <v/>
      </c>
      <c r="NI8" s="409">
        <f>IFERROR(IF(NE8="vVO2máx",(Avaliações!$C$51*'Microciclos - Endurance (2)'!NF8)/100,IF(NE8="Velocidade_crítica",IF(NF8="80% VC",Avaliações!#REF!*0.8,IF(NF8="100% VC",Avaliações!#REF!*1,IF(NF8="120% VC",Avaliações!#REF!*1.2,IF(NF8="&gt;30%",Avaliações!$C$54*1.3,IF(NF8="&gt;40%",Avaliações!$C$54*1.4,0))))),IF(NE8="PACE_Daniels",INDEX(BASE!$Q$4:$V$60,MATCH(Avaliações!$C$53,BASE!$Q$4:$Q$60,0),MATCH('Microciclos - Endurance (2)'!NF8,BASE!$Q$4:$V$4,0)),0))),"")</f>
        <v>0</v>
      </c>
      <c r="NJ8" s="409" t="str">
        <f t="shared" ref="NJ8:NJ12" si="101">IF(NH8="9-11","Zona 1",IF(NH8="11","Zona 1",IF(NH8="12-13","Zona 2",IF(NH8="14-16","Zona 2",IF(NH8="17-19","Zona 3",IF(NH8="20","Zona 3",""))))))</f>
        <v/>
      </c>
      <c r="NN8" s="407"/>
      <c r="NO8" s="407"/>
      <c r="NP8" s="407"/>
      <c r="NQ8" s="407"/>
      <c r="NR8" s="407">
        <f>IFERROR(NN8*NO8*NP8,"")</f>
        <v>0</v>
      </c>
      <c r="NS8" s="407">
        <f t="shared" ref="NS8:NS12" si="102">IFERROR(NN8*NO8*NQ8,"")</f>
        <v>0</v>
      </c>
      <c r="NT8" s="408" t="str">
        <f t="shared" ref="NT8:NT12" si="103">IFERROR(((NP8*NO8*NN8)*(NZ8*16.6667))+((NN8*NO8*NQ8)*(OE8*16.6667)),"")</f>
        <v/>
      </c>
      <c r="NU8" s="407" t="s">
        <v>144</v>
      </c>
      <c r="NV8" s="407"/>
      <c r="NW8" s="409" t="str">
        <f t="shared" ref="NW8:NW12" si="104">IF(NY8="9-11","Zona 1",IF(NY8="11","Zona 1",IF(NY8="12-13","Zona 2",IF(NY8="14-16","Zona 2",IF(NY8="17-19","Zona 3",IF(NY8="20","Zona 3",""))))))</f>
        <v/>
      </c>
      <c r="NX8" s="410" t="str">
        <f t="shared" ref="NX8:NX12" si="105">IFERROR(TIME(0,ROUNDDOWN(((1/NZ8)*60),0),ROUND(((((1/NZ8)*60)-ROUNDDOWN(((1/NZ8)*60),0))*60),0)),"")</f>
        <v/>
      </c>
      <c r="NY8" s="407" t="str">
        <f>IFERROR(IF(NU8="PACE_Daniels",(INDEX(BASE!$AE$4:$AH$8,MATCH('Microciclos - Endurance (2)'!NV8,BASE!$AE$4:$AE$8,0),4)),IF(AND(NU8="vVO2máx",NV8&gt;=35,NV8&lt;=45),"9-11",IF(AND(NU8="vVO2máx",NV8&gt;45,NV8&lt;=65),"11",IF(AND(NU8="vVO2máx",NV8&gt;65,NV8&lt;=75),"12-13",IF(AND(NU8="vVO2máx",NV8&gt;=80,NV8&lt;=85),"14-16",IF(AND(NU8="vVO2máx",NV8&gt;=85,NV8&lt;100),"17-19",IF(AND(NU8="vVO2máx",NV8&gt;=100),"20",IF(AND(NU8="FCR",NV8&gt;40,NV8&lt;=60),"12-13",IF(AND(NU8="FCR",NV8&gt;60,NV8&lt;=84),"14-16",IF(AND(NU8="FCR",NV8&gt;=85,NV8&lt;100),"17-19",IF(AND(NU8="FCR",NV8=100),"20",""))))))))))),"")</f>
        <v/>
      </c>
      <c r="NZ8" s="409" t="str">
        <f>IFERROR(IF(NU8="vVO2máx",(Avaliações!$C$51*'Microciclos - Endurance (2)'!NV8)/100,IF(NU8="Velocidade_crítica",IF(NV8="80% VC",Avaliações!#REF!*0.8,IF(NV8="100% VC",Avaliações!#REF!*1,IF(NV8="120% VC",Avaliações!#REF!*1.2,IF(NV8="&gt;30%",Avaliações!$C$54*1.3,IF(NV8="&gt;40%",Avaliações!$C$54*1.4,0))))),IF(NU8="PACE_Daniels",INDEX(BASE!$Q$4:$V$60,MATCH(Avaliações!$C$53,BASE!$Q$4:$Q$60,0),MATCH('Microciclos - Endurance (2)'!NV8,BASE!$Q$4:$V$4,0)),""))),"")</f>
        <v/>
      </c>
      <c r="OA8" s="407" t="s">
        <v>144</v>
      </c>
      <c r="OB8" s="407"/>
      <c r="OC8" s="410" t="str">
        <f t="shared" ref="OC8:OC12" si="106">IFERROR(TIME(0,ROUNDDOWN(((1/OE8)*60),0),ROUND(((((1/OE8)*60)-ROUNDDOWN(((1/OE8)*60),0))*60),0)),"")</f>
        <v/>
      </c>
      <c r="OD8" s="407" t="str">
        <f>IFERROR(IF(NU8="PACE_Daniels",(INDEX(BASE!$AE$4:$AH$7,MATCH('Microciclos - Endurance (2)'!OB8,BASE!$AE$4:$AE$7,0),4)),IF(AND(NU8="vVO2máx",OB8&gt;=35,OB8&lt;=45),"9-11",IF(AND(NU8="vVO2máx",OB8&gt;45,OB8&lt;=65),"11",IF(AND(NU8="vVO2máx",OB8&gt;65,OB8&lt;=75),"12-13",IF(AND(NU8="vVO2máx",OB8&gt;=80,OB8&lt;=85),"14-16",IF(AND(NU8="vVO2máx",OB8&gt;=85,OB8&lt;100),"17-19",IF(AND(NU8="vVO2máx",OB8&gt;=100),"20",IF(AND(NU8="FCR",OB8&gt;40,OB8&lt;=60),"12-13",IF(AND(NU8="FCR",OB8&gt;60,OB8&lt;=84),"14-16",IF(AND(NU8="FCR",OB8&gt;=85,OB8&lt;100),"17-19",IF(AND(NU8="FCR",OB8=100),"20",""))))))))))),"")</f>
        <v/>
      </c>
      <c r="OE8" s="409">
        <f>IFERROR(IF(OA8="vVO2máx",(Avaliações!$C$51*'Microciclos - Endurance (2)'!OB8)/100,IF(OA8="Velocidade_crítica",IF(OB8="80% VC",Avaliações!#REF!*0.8,IF(OB8="100% VC",Avaliações!#REF!*1,IF(OB8="120% VC",Avaliações!#REF!*1.2,IF(OB8="&gt;30%",Avaliações!$C$54*1.3,IF(OB8="&gt;40%",Avaliações!$C$54*1.4,0))))),IF(OA8="PACE_Daniels",INDEX(BASE!$Q$4:$V$60,MATCH(Avaliações!$C$53,BASE!$Q$4:$Q$60,0),MATCH('Microciclos - Endurance (2)'!OB8,BASE!$Q$4:$V$4,0)),0))),"")</f>
        <v>0</v>
      </c>
      <c r="OF8" s="409" t="str">
        <f t="shared" ref="OF8:OF12" si="107">IF(OD8="9-11","Zona 1",IF(OD8="11","Zona 1",IF(OD8="12-13","Zona 2",IF(OD8="14-16","Zona 2",IF(OD8="17-19","Zona 3",IF(OD8="20","Zona 3",""))))))</f>
        <v/>
      </c>
      <c r="OJ8" s="407"/>
      <c r="OK8" s="407"/>
      <c r="OL8" s="407"/>
      <c r="OM8" s="407"/>
      <c r="ON8" s="407">
        <f>IFERROR(OJ8*OK8*OL8,"")</f>
        <v>0</v>
      </c>
      <c r="OO8" s="407">
        <f t="shared" ref="OO8:OO12" si="108">IFERROR(OJ8*OK8*OM8,"")</f>
        <v>0</v>
      </c>
      <c r="OP8" s="408" t="str">
        <f t="shared" ref="OP8:OP12" si="109">IFERROR(((OL8*OK8*OJ8)*(OV8*16.6667))+((OJ8*OK8*OM8)*(PA8*16.6667)),"")</f>
        <v/>
      </c>
      <c r="OQ8" s="407" t="s">
        <v>144</v>
      </c>
      <c r="OR8" s="407"/>
      <c r="OS8" s="409" t="str">
        <f t="shared" ref="OS8:OS12" si="110">IF(OU8="9-11","Zona 1",IF(OU8="11","Zona 1",IF(OU8="12-13","Zona 2",IF(OU8="14-16","Zona 2",IF(OU8="17-19","Zona 3",IF(OU8="20","Zona 3",""))))))</f>
        <v/>
      </c>
      <c r="OT8" s="410" t="str">
        <f t="shared" ref="OT8:OT12" si="111">IFERROR(TIME(0,ROUNDDOWN(((1/OV8)*60),0),ROUND(((((1/OV8)*60)-ROUNDDOWN(((1/OV8)*60),0))*60),0)),"")</f>
        <v/>
      </c>
      <c r="OU8" s="407" t="str">
        <f>IFERROR(IF(OQ8="PACE_Daniels",(INDEX(BASE!$AE$4:$AH$8,MATCH('Microciclos - Endurance (2)'!OR8,BASE!$AE$4:$AE$8,0),4)),IF(AND(OQ8="vVO2máx",OR8&gt;=35,OR8&lt;=45),"9-11",IF(AND(OQ8="vVO2máx",OR8&gt;45,OR8&lt;=65),"11",IF(AND(OQ8="vVO2máx",OR8&gt;65,OR8&lt;=75),"12-13",IF(AND(OQ8="vVO2máx",OR8&gt;=80,OR8&lt;=85),"14-16",IF(AND(OQ8="vVO2máx",OR8&gt;=85,OR8&lt;100),"17-19",IF(AND(OQ8="vVO2máx",OR8&gt;=100),"20",IF(AND(OQ8="FCR",OR8&gt;40,OR8&lt;=60),"12-13",IF(AND(OQ8="FCR",OR8&gt;60,OR8&lt;=84),"14-16",IF(AND(OQ8="FCR",OR8&gt;=85,OR8&lt;100),"17-19",IF(AND(OQ8="FCR",OR8=100),"20",""))))))))))),"")</f>
        <v/>
      </c>
      <c r="OV8" s="409" t="str">
        <f>IFERROR(IF(OQ8="vVO2máx",(Avaliações!$C$51*'Microciclos - Endurance (2)'!OR8)/100,IF(OQ8="Velocidade_crítica",IF(OR8="80% VC",Avaliações!#REF!*0.8,IF(OR8="100% VC",Avaliações!#REF!*1,IF(OR8="120% VC",Avaliações!#REF!*1.2,IF(OR8="&gt;30%",Avaliações!$C$54*1.3,IF(OR8="&gt;40%",Avaliações!$C$54*1.4,0))))),IF(OQ8="PACE_Daniels",INDEX(BASE!$Q$4:$V$60,MATCH(Avaliações!$C$53,BASE!$Q$4:$Q$60,0),MATCH('Microciclos - Endurance (2)'!OR8,BASE!$Q$4:$V$4,0)),""))),"")</f>
        <v/>
      </c>
      <c r="OW8" s="407" t="s">
        <v>144</v>
      </c>
      <c r="OX8" s="407"/>
      <c r="OY8" s="410" t="str">
        <f t="shared" ref="OY8:OY12" si="112">IFERROR(TIME(0,ROUNDDOWN(((1/PA8)*60),0),ROUND(((((1/PA8)*60)-ROUNDDOWN(((1/PA8)*60),0))*60),0)),"")</f>
        <v/>
      </c>
      <c r="OZ8" s="407" t="str">
        <f>IFERROR(IF(OQ8="PACE_Daniels",(INDEX(BASE!$AE$4:$AH$7,MATCH('Microciclos - Endurance (2)'!OX8,BASE!$AE$4:$AE$7,0),4)),IF(AND(OQ8="vVO2máx",OX8&gt;=35,OX8&lt;=45),"9-11",IF(AND(OQ8="vVO2máx",OX8&gt;45,OX8&lt;=65),"11",IF(AND(OQ8="vVO2máx",OX8&gt;65,OX8&lt;=75),"12-13",IF(AND(OQ8="vVO2máx",OX8&gt;=80,OX8&lt;=85),"14-16",IF(AND(OQ8="vVO2máx",OX8&gt;=85,OX8&lt;100),"17-19",IF(AND(OQ8="vVO2máx",OX8&gt;=100),"20",IF(AND(OQ8="FCR",OX8&gt;40,OX8&lt;=60),"12-13",IF(AND(OQ8="FCR",OX8&gt;60,OX8&lt;=84),"14-16",IF(AND(OQ8="FCR",OX8&gt;=85,OX8&lt;100),"17-19",IF(AND(OQ8="FCR",OX8=100),"20",""))))))))))),"")</f>
        <v/>
      </c>
      <c r="PA8" s="409">
        <f>IFERROR(IF(OW8="vVO2máx",(Avaliações!$C$51*'Microciclos - Endurance (2)'!OX8)/100,IF(OW8="Velocidade_crítica",IF(OX8="80% VC",Avaliações!#REF!*0.8,IF(OX8="100% VC",Avaliações!#REF!*1,IF(OX8="120% VC",Avaliações!#REF!*1.2,IF(OX8="&gt;30%",Avaliações!$C$54*1.3,IF(OX8="&gt;40%",Avaliações!$C$54*1.4,0))))),IF(OW8="PACE_Daniels",INDEX(BASE!$Q$4:$V$60,MATCH(Avaliações!$C$53,BASE!$Q$4:$Q$60,0),MATCH('Microciclos - Endurance (2)'!OX8,BASE!$Q$4:$V$4,0)),0))),"")</f>
        <v>0</v>
      </c>
      <c r="PB8" s="409" t="str">
        <f t="shared" ref="PB8:PB12" si="113">IF(OZ8="9-11","Zona 1",IF(OZ8="11","Zona 1",IF(OZ8="12-13","Zona 2",IF(OZ8="14-16","Zona 2",IF(OZ8="17-19","Zona 3",IF(OZ8="20","Zona 3",""))))))</f>
        <v/>
      </c>
      <c r="PF8" s="407"/>
      <c r="PG8" s="407"/>
      <c r="PH8" s="407"/>
      <c r="PI8" s="407"/>
      <c r="PJ8" s="407">
        <f>IFERROR(PF8*PG8*PH8,"")</f>
        <v>0</v>
      </c>
      <c r="PK8" s="407">
        <f t="shared" ref="PK8:PK12" si="114">IFERROR(PF8*PG8*PI8,"")</f>
        <v>0</v>
      </c>
      <c r="PL8" s="408" t="str">
        <f t="shared" ref="PL8:PL12" si="115">IFERROR(((PH8*PG8*PF8)*(PR8*16.6667))+((PF8*PG8*PI8)*(PW8*16.6667)),"")</f>
        <v/>
      </c>
      <c r="PM8" s="407" t="s">
        <v>144</v>
      </c>
      <c r="PN8" s="407"/>
      <c r="PO8" s="409" t="str">
        <f t="shared" ref="PO8:PO12" si="116">IF(PQ8="9-11","Zona 1",IF(PQ8="11","Zona 1",IF(PQ8="12-13","Zona 2",IF(PQ8="14-16","Zona 2",IF(PQ8="17-19","Zona 3",IF(PQ8="20","Zona 3",""))))))</f>
        <v/>
      </c>
      <c r="PP8" s="410" t="str">
        <f t="shared" ref="PP8:PP12" si="117">IFERROR(TIME(0,ROUNDDOWN(((1/PR8)*60),0),ROUND(((((1/PR8)*60)-ROUNDDOWN(((1/PR8)*60),0))*60),0)),"")</f>
        <v/>
      </c>
      <c r="PQ8" s="407" t="str">
        <f>IFERROR(IF(PM8="PACE_Daniels",(INDEX(BASE!$AE$4:$AH$8,MATCH('Microciclos - Endurance (2)'!PN8,BASE!$AE$4:$AE$8,0),4)),IF(AND(PM8="vVO2máx",PN8&gt;=35,PN8&lt;=45),"9-11",IF(AND(PM8="vVO2máx",PN8&gt;45,PN8&lt;=65),"11",IF(AND(PM8="vVO2máx",PN8&gt;65,PN8&lt;=75),"12-13",IF(AND(PM8="vVO2máx",PN8&gt;=80,PN8&lt;=85),"14-16",IF(AND(PM8="vVO2máx",PN8&gt;=85,PN8&lt;100),"17-19",IF(AND(PM8="vVO2máx",PN8&gt;=100),"20",IF(AND(PM8="FCR",PN8&gt;40,PN8&lt;=60),"12-13",IF(AND(PM8="FCR",PN8&gt;60,PN8&lt;=84),"14-16",IF(AND(PM8="FCR",PN8&gt;=85,PN8&lt;100),"17-19",IF(AND(PM8="FCR",PN8=100),"20",""))))))))))),"")</f>
        <v/>
      </c>
      <c r="PR8" s="409" t="str">
        <f>IFERROR(IF(PM8="vVO2máx",(Avaliações!$C$51*'Microciclos - Endurance (2)'!PN8)/100,IF(PM8="Velocidade_crítica",IF(PN8="80% VC",Avaliações!#REF!*0.8,IF(PN8="100% VC",Avaliações!#REF!*1,IF(PN8="120% VC",Avaliações!#REF!*1.2,IF(PN8="&gt;30%",Avaliações!$C$54*1.3,IF(PN8="&gt;40%",Avaliações!$C$54*1.4,0))))),IF(PM8="PACE_Daniels",INDEX(BASE!$Q$4:$V$60,MATCH(Avaliações!$C$53,BASE!$Q$4:$Q$60,0),MATCH('Microciclos - Endurance (2)'!PN8,BASE!$Q$4:$V$4,0)),""))),"")</f>
        <v/>
      </c>
      <c r="PS8" s="407" t="s">
        <v>144</v>
      </c>
      <c r="PT8" s="407"/>
      <c r="PU8" s="410" t="str">
        <f t="shared" ref="PU8:PU12" si="118">IFERROR(TIME(0,ROUNDDOWN(((1/PW8)*60),0),ROUND(((((1/PW8)*60)-ROUNDDOWN(((1/PW8)*60),0))*60),0)),"")</f>
        <v/>
      </c>
      <c r="PV8" s="407" t="str">
        <f>IFERROR(IF(PM8="PACE_Daniels",(INDEX(BASE!$AE$4:$AH$7,MATCH('Microciclos - Endurance (2)'!PT8,BASE!$AE$4:$AE$7,0),4)),IF(AND(PM8="vVO2máx",PT8&gt;=35,PT8&lt;=45),"9-11",IF(AND(PM8="vVO2máx",PT8&gt;45,PT8&lt;=65),"11",IF(AND(PM8="vVO2máx",PT8&gt;65,PT8&lt;=75),"12-13",IF(AND(PM8="vVO2máx",PT8&gt;=80,PT8&lt;=85),"14-16",IF(AND(PM8="vVO2máx",PT8&gt;=85,PT8&lt;100),"17-19",IF(AND(PM8="vVO2máx",PT8&gt;=100),"20",IF(AND(PM8="FCR",PT8&gt;40,PT8&lt;=60),"12-13",IF(AND(PM8="FCR",PT8&gt;60,PT8&lt;=84),"14-16",IF(AND(PM8="FCR",PT8&gt;=85,PT8&lt;100),"17-19",IF(AND(PM8="FCR",PT8=100),"20",""))))))))))),"")</f>
        <v/>
      </c>
      <c r="PW8" s="409">
        <f>IFERROR(IF(PS8="vVO2máx",(Avaliações!$C$51*'Microciclos - Endurance (2)'!PT8)/100,IF(PS8="Velocidade_crítica",IF(PT8="80% VC",Avaliações!#REF!*0.8,IF(PT8="100% VC",Avaliações!#REF!*1,IF(PT8="120% VC",Avaliações!#REF!*1.2,IF(PT8="&gt;30%",Avaliações!$C$54*1.3,IF(PT8="&gt;40%",Avaliações!$C$54*1.4,0))))),IF(PS8="PACE_Daniels",INDEX(BASE!$Q$4:$V$60,MATCH(Avaliações!$C$53,BASE!$Q$4:$Q$60,0),MATCH('Microciclos - Endurance (2)'!PT8,BASE!$Q$4:$V$4,0)),0))),"")</f>
        <v>0</v>
      </c>
      <c r="PX8" s="409" t="str">
        <f t="shared" ref="PX8:PX12" si="119">IF(PV8="9-11","Zona 1",IF(PV8="11","Zona 1",IF(PV8="12-13","Zona 2",IF(PV8="14-16","Zona 2",IF(PV8="17-19","Zona 3",IF(PV8="20","Zona 3",""))))))</f>
        <v/>
      </c>
      <c r="QB8" s="407"/>
      <c r="QC8" s="407"/>
      <c r="QD8" s="407"/>
      <c r="QE8" s="407"/>
      <c r="QF8" s="407">
        <f>IFERROR(QB8*QC8*QD8,"")</f>
        <v>0</v>
      </c>
      <c r="QG8" s="407">
        <f t="shared" ref="QG8:QG12" si="120">IFERROR(QB8*QC8*QE8,"")</f>
        <v>0</v>
      </c>
      <c r="QH8" s="408" t="str">
        <f t="shared" ref="QH8:QH12" si="121">IFERROR(((QD8*QC8*QB8)*(QN8*16.6667))+((QB8*QC8*QE8)*(QS8*16.6667)),"")</f>
        <v/>
      </c>
      <c r="QI8" s="407" t="s">
        <v>144</v>
      </c>
      <c r="QJ8" s="407"/>
      <c r="QK8" s="409" t="str">
        <f t="shared" ref="QK8:QK12" si="122">IF(QM8="9-11","Zona 1",IF(QM8="11","Zona 1",IF(QM8="12-13","Zona 2",IF(QM8="14-16","Zona 2",IF(QM8="17-19","Zona 3",IF(QM8="20","Zona 3",""))))))</f>
        <v/>
      </c>
      <c r="QL8" s="410" t="str">
        <f t="shared" ref="QL8:QL12" si="123">IFERROR(TIME(0,ROUNDDOWN(((1/QN8)*60),0),ROUND(((((1/QN8)*60)-ROUNDDOWN(((1/QN8)*60),0))*60),0)),"")</f>
        <v/>
      </c>
      <c r="QM8" s="407" t="str">
        <f>IFERROR(IF(QI8="PACE_Daniels",(INDEX(BASE!$AE$4:$AH$8,MATCH('Microciclos - Endurance (2)'!QJ8,BASE!$AE$4:$AE$8,0),4)),IF(AND(QI8="vVO2máx",QJ8&gt;=35,QJ8&lt;=45),"9-11",IF(AND(QI8="vVO2máx",QJ8&gt;45,QJ8&lt;=65),"11",IF(AND(QI8="vVO2máx",QJ8&gt;65,QJ8&lt;=75),"12-13",IF(AND(QI8="vVO2máx",QJ8&gt;=80,QJ8&lt;=85),"14-16",IF(AND(QI8="vVO2máx",QJ8&gt;=85,QJ8&lt;100),"17-19",IF(AND(QI8="vVO2máx",QJ8&gt;=100),"20",IF(AND(QI8="FCR",QJ8&gt;40,QJ8&lt;=60),"12-13",IF(AND(QI8="FCR",QJ8&gt;60,QJ8&lt;=84),"14-16",IF(AND(QI8="FCR",QJ8&gt;=85,QJ8&lt;100),"17-19",IF(AND(QI8="FCR",QJ8=100),"20",""))))))))))),"")</f>
        <v/>
      </c>
      <c r="QN8" s="409" t="str">
        <f>IFERROR(IF(QI8="vVO2máx",(Avaliações!$C$51*'Microciclos - Endurance (2)'!QJ8)/100,IF(QI8="Velocidade_crítica",IF(QJ8="80% VC",Avaliações!#REF!*0.8,IF(QJ8="100% VC",Avaliações!#REF!*1,IF(QJ8="120% VC",Avaliações!#REF!*1.2,IF(QJ8="&gt;30%",Avaliações!$C$54*1.3,IF(QJ8="&gt;40%",Avaliações!$C$54*1.4,0))))),IF(QI8="PACE_Daniels",INDEX(BASE!$Q$4:$V$60,MATCH(Avaliações!$C$53,BASE!$Q$4:$Q$60,0),MATCH('Microciclos - Endurance (2)'!QJ8,BASE!$Q$4:$V$4,0)),""))),"")</f>
        <v/>
      </c>
      <c r="QO8" s="407" t="s">
        <v>144</v>
      </c>
      <c r="QP8" s="407"/>
      <c r="QQ8" s="410" t="str">
        <f t="shared" ref="QQ8:QQ12" si="124">IFERROR(TIME(0,ROUNDDOWN(((1/QS8)*60),0),ROUND(((((1/QS8)*60)-ROUNDDOWN(((1/QS8)*60),0))*60),0)),"")</f>
        <v/>
      </c>
      <c r="QR8" s="407" t="str">
        <f>IFERROR(IF(QI8="PACE_Daniels",(INDEX(BASE!$AE$4:$AH$7,MATCH('Microciclos - Endurance (2)'!QP8,BASE!$AE$4:$AE$7,0),4)),IF(AND(QI8="vVO2máx",QP8&gt;=35,QP8&lt;=45),"9-11",IF(AND(QI8="vVO2máx",QP8&gt;45,QP8&lt;=65),"11",IF(AND(QI8="vVO2máx",QP8&gt;65,QP8&lt;=75),"12-13",IF(AND(QI8="vVO2máx",QP8&gt;=80,QP8&lt;=85),"14-16",IF(AND(QI8="vVO2máx",QP8&gt;=85,QP8&lt;100),"17-19",IF(AND(QI8="vVO2máx",QP8&gt;=100),"20",IF(AND(QI8="FCR",QP8&gt;40,QP8&lt;=60),"12-13",IF(AND(QI8="FCR",QP8&gt;60,QP8&lt;=84),"14-16",IF(AND(QI8="FCR",QP8&gt;=85,QP8&lt;100),"17-19",IF(AND(QI8="FCR",QP8=100),"20",""))))))))))),"")</f>
        <v/>
      </c>
      <c r="QS8" s="409">
        <f>IFERROR(IF(QO8="vVO2máx",(Avaliações!$C$51*'Microciclos - Endurance (2)'!QP8)/100,IF(QO8="Velocidade_crítica",IF(QP8="80% VC",Avaliações!#REF!*0.8,IF(QP8="100% VC",Avaliações!#REF!*1,IF(QP8="120% VC",Avaliações!#REF!*1.2,IF(QP8="&gt;30%",Avaliações!$C$54*1.3,IF(QP8="&gt;40%",Avaliações!$C$54*1.4,0))))),IF(QO8="PACE_Daniels",INDEX(BASE!$Q$4:$V$60,MATCH(Avaliações!$C$53,BASE!$Q$4:$Q$60,0),MATCH('Microciclos - Endurance (2)'!QP8,BASE!$Q$4:$V$4,0)),0))),"")</f>
        <v>0</v>
      </c>
      <c r="QT8" s="409" t="str">
        <f t="shared" ref="QT8:QT12" si="125">IF(QR8="9-11","Zona 1",IF(QR8="11","Zona 1",IF(QR8="12-13","Zona 2",IF(QR8="14-16","Zona 2",IF(QR8="17-19","Zona 3",IF(QR8="20","Zona 3",""))))))</f>
        <v/>
      </c>
      <c r="QX8" s="407"/>
      <c r="QY8" s="407"/>
      <c r="QZ8" s="407"/>
      <c r="RA8" s="407"/>
      <c r="RB8" s="407">
        <f>IFERROR(QX8*QY8*QZ8,"")</f>
        <v>0</v>
      </c>
      <c r="RC8" s="407">
        <f t="shared" ref="RC8:RC12" si="126">IFERROR(QX8*QY8*RA8,"")</f>
        <v>0</v>
      </c>
      <c r="RD8" s="408" t="str">
        <f t="shared" ref="RD8:RD12" si="127">IFERROR(((QZ8*QY8*QX8)*(RJ8*16.6667))+((QX8*QY8*RA8)*(RO8*16.6667)),"")</f>
        <v/>
      </c>
      <c r="RE8" s="407" t="s">
        <v>144</v>
      </c>
      <c r="RF8" s="407"/>
      <c r="RG8" s="409" t="str">
        <f t="shared" ref="RG8:RG12" si="128">IF(RI8="9-11","Zona 1",IF(RI8="11","Zona 1",IF(RI8="12-13","Zona 2",IF(RI8="14-16","Zona 2",IF(RI8="17-19","Zona 3",IF(RI8="20","Zona 3",""))))))</f>
        <v/>
      </c>
      <c r="RH8" s="410" t="str">
        <f t="shared" ref="RH8:RH12" si="129">IFERROR(TIME(0,ROUNDDOWN(((1/RJ8)*60),0),ROUND(((((1/RJ8)*60)-ROUNDDOWN(((1/RJ8)*60),0))*60),0)),"")</f>
        <v/>
      </c>
      <c r="RI8" s="407" t="str">
        <f>IFERROR(IF(RE8="PACE_Daniels",(INDEX(BASE!$AE$4:$AH$8,MATCH('Microciclos - Endurance (2)'!RF8,BASE!$AE$4:$AE$8,0),4)),IF(AND(RE8="vVO2máx",RF8&gt;=35,RF8&lt;=45),"9-11",IF(AND(RE8="vVO2máx",RF8&gt;45,RF8&lt;=65),"11",IF(AND(RE8="vVO2máx",RF8&gt;65,RF8&lt;=75),"12-13",IF(AND(RE8="vVO2máx",RF8&gt;=80,RF8&lt;=85),"14-16",IF(AND(RE8="vVO2máx",RF8&gt;=85,RF8&lt;100),"17-19",IF(AND(RE8="vVO2máx",RF8&gt;=100),"20",IF(AND(RE8="FCR",RF8&gt;40,RF8&lt;=60),"12-13",IF(AND(RE8="FCR",RF8&gt;60,RF8&lt;=84),"14-16",IF(AND(RE8="FCR",RF8&gt;=85,RF8&lt;100),"17-19",IF(AND(RE8="FCR",RF8=100),"20",""))))))))))),"")</f>
        <v/>
      </c>
      <c r="RJ8" s="409" t="str">
        <f>IFERROR(IF(RE8="vVO2máx",(Avaliações!$C$51*'Microciclos - Endurance (2)'!RF8)/100,IF(RE8="Velocidade_crítica",IF(RF8="80% VC",Avaliações!#REF!*0.8,IF(RF8="100% VC",Avaliações!#REF!*1,IF(RF8="120% VC",Avaliações!#REF!*1.2,IF(RF8="&gt;30%",Avaliações!$C$54*1.3,IF(RF8="&gt;40%",Avaliações!$C$54*1.4,0))))),IF(RE8="PACE_Daniels",INDEX(BASE!$Q$4:$V$60,MATCH(Avaliações!$C$53,BASE!$Q$4:$Q$60,0),MATCH('Microciclos - Endurance (2)'!RF8,BASE!$Q$4:$V$4,0)),""))),"")</f>
        <v/>
      </c>
      <c r="RK8" s="407" t="s">
        <v>144</v>
      </c>
      <c r="RL8" s="407"/>
      <c r="RM8" s="410" t="str">
        <f t="shared" ref="RM8:RM12" si="130">IFERROR(TIME(0,ROUNDDOWN(((1/RO8)*60),0),ROUND(((((1/RO8)*60)-ROUNDDOWN(((1/RO8)*60),0))*60),0)),"")</f>
        <v/>
      </c>
      <c r="RN8" s="407" t="str">
        <f>IFERROR(IF(RE8="PACE_Daniels",(INDEX(BASE!$AE$4:$AH$7,MATCH('Microciclos - Endurance (2)'!RL8,BASE!$AE$4:$AE$7,0),4)),IF(AND(RE8="vVO2máx",RL8&gt;=35,RL8&lt;=45),"9-11",IF(AND(RE8="vVO2máx",RL8&gt;45,RL8&lt;=65),"11",IF(AND(RE8="vVO2máx",RL8&gt;65,RL8&lt;=75),"12-13",IF(AND(RE8="vVO2máx",RL8&gt;=80,RL8&lt;=85),"14-16",IF(AND(RE8="vVO2máx",RL8&gt;=85,RL8&lt;100),"17-19",IF(AND(RE8="vVO2máx",RL8&gt;=100),"20",IF(AND(RE8="FCR",RL8&gt;40,RL8&lt;=60),"12-13",IF(AND(RE8="FCR",RL8&gt;60,RL8&lt;=84),"14-16",IF(AND(RE8="FCR",RL8&gt;=85,RL8&lt;100),"17-19",IF(AND(RE8="FCR",RL8=100),"20",""))))))))))),"")</f>
        <v/>
      </c>
      <c r="RO8" s="409">
        <f>IFERROR(IF(RK8="vVO2máx",(Avaliações!$C$51*'Microciclos - Endurance (2)'!RL8)/100,IF(RK8="Velocidade_crítica",IF(RL8="80% VC",Avaliações!#REF!*0.8,IF(RL8="100% VC",Avaliações!#REF!*1,IF(RL8="120% VC",Avaliações!#REF!*1.2,IF(RL8="&gt;30%",Avaliações!$C$54*1.3,IF(RL8="&gt;40%",Avaliações!$C$54*1.4,0))))),IF(RK8="PACE_Daniels",INDEX(BASE!$Q$4:$V$60,MATCH(Avaliações!$C$53,BASE!$Q$4:$Q$60,0),MATCH('Microciclos - Endurance (2)'!RL8,BASE!$Q$4:$V$4,0)),0))),"")</f>
        <v>0</v>
      </c>
      <c r="RP8" s="409" t="str">
        <f t="shared" ref="RP8:RP12" si="131">IF(RN8="9-11","Zona 1",IF(RN8="11","Zona 1",IF(RN8="12-13","Zona 2",IF(RN8="14-16","Zona 2",IF(RN8="17-19","Zona 3",IF(RN8="20","Zona 3",""))))))</f>
        <v/>
      </c>
      <c r="RT8" s="407"/>
      <c r="RU8" s="407"/>
      <c r="RV8" s="407"/>
      <c r="RW8" s="407"/>
      <c r="RX8" s="407">
        <f>IFERROR(RT8*RU8*RV8,"")</f>
        <v>0</v>
      </c>
      <c r="RY8" s="407">
        <f t="shared" ref="RY8:RY12" si="132">IFERROR(RT8*RU8*RW8,"")</f>
        <v>0</v>
      </c>
      <c r="RZ8" s="408" t="str">
        <f t="shared" ref="RZ8:RZ12" si="133">IFERROR(((RV8*RU8*RT8)*(SF8*16.6667))+((RT8*RU8*RW8)*(SK8*16.6667)),"")</f>
        <v/>
      </c>
      <c r="SA8" s="407" t="s">
        <v>144</v>
      </c>
      <c r="SB8" s="407"/>
      <c r="SC8" s="409" t="str">
        <f t="shared" ref="SC8:SC12" si="134">IF(SE8="9-11","Zona 1",IF(SE8="11","Zona 1",IF(SE8="12-13","Zona 2",IF(SE8="14-16","Zona 2",IF(SE8="17-19","Zona 3",IF(SE8="20","Zona 3",""))))))</f>
        <v/>
      </c>
      <c r="SD8" s="410" t="str">
        <f t="shared" ref="SD8:SD12" si="135">IFERROR(TIME(0,ROUNDDOWN(((1/SF8)*60),0),ROUND(((((1/SF8)*60)-ROUNDDOWN(((1/SF8)*60),0))*60),0)),"")</f>
        <v/>
      </c>
      <c r="SE8" s="407" t="str">
        <f>IFERROR(IF(SA8="PACE_Daniels",(INDEX(BASE!$AE$4:$AH$8,MATCH('Microciclos - Endurance (2)'!SB8,BASE!$AE$4:$AE$8,0),4)),IF(AND(SA8="vVO2máx",SB8&gt;=35,SB8&lt;=45),"9-11",IF(AND(SA8="vVO2máx",SB8&gt;45,SB8&lt;=65),"11",IF(AND(SA8="vVO2máx",SB8&gt;65,SB8&lt;=75),"12-13",IF(AND(SA8="vVO2máx",SB8&gt;=80,SB8&lt;=85),"14-16",IF(AND(SA8="vVO2máx",SB8&gt;=85,SB8&lt;100),"17-19",IF(AND(SA8="vVO2máx",SB8&gt;=100),"20",IF(AND(SA8="FCR",SB8&gt;40,SB8&lt;=60),"12-13",IF(AND(SA8="FCR",SB8&gt;60,SB8&lt;=84),"14-16",IF(AND(SA8="FCR",SB8&gt;=85,SB8&lt;100),"17-19",IF(AND(SA8="FCR",SB8=100),"20",""))))))))))),"")</f>
        <v/>
      </c>
      <c r="SF8" s="409" t="str">
        <f>IFERROR(IF(SA8="vVO2máx",(Avaliações!$C$51*'Microciclos - Endurance (2)'!SB8)/100,IF(SA8="Velocidade_crítica",IF(SB8="80% VC",Avaliações!#REF!*0.8,IF(SB8="100% VC",Avaliações!#REF!*1,IF(SB8="120% VC",Avaliações!#REF!*1.2,IF(SB8="&gt;30%",Avaliações!$C$54*1.3,IF(SB8="&gt;40%",Avaliações!$C$54*1.4,0))))),IF(SA8="PACE_Daniels",INDEX(BASE!$Q$4:$V$60,MATCH(Avaliações!$C$53,BASE!$Q$4:$Q$60,0),MATCH('Microciclos - Endurance (2)'!SB8,BASE!$Q$4:$V$4,0)),""))),"")</f>
        <v/>
      </c>
      <c r="SG8" s="407" t="s">
        <v>144</v>
      </c>
      <c r="SH8" s="407"/>
      <c r="SI8" s="410" t="str">
        <f t="shared" ref="SI8:SI12" si="136">IFERROR(TIME(0,ROUNDDOWN(((1/SK8)*60),0),ROUND(((((1/SK8)*60)-ROUNDDOWN(((1/SK8)*60),0))*60),0)),"")</f>
        <v/>
      </c>
      <c r="SJ8" s="407" t="str">
        <f>IFERROR(IF(SA8="PACE_Daniels",(INDEX(BASE!$AE$4:$AH$7,MATCH('Microciclos - Endurance (2)'!SH8,BASE!$AE$4:$AE$7,0),4)),IF(AND(SA8="vVO2máx",SH8&gt;=35,SH8&lt;=45),"9-11",IF(AND(SA8="vVO2máx",SH8&gt;45,SH8&lt;=65),"11",IF(AND(SA8="vVO2máx",SH8&gt;65,SH8&lt;=75),"12-13",IF(AND(SA8="vVO2máx",SH8&gt;=80,SH8&lt;=85),"14-16",IF(AND(SA8="vVO2máx",SH8&gt;=85,SH8&lt;100),"17-19",IF(AND(SA8="vVO2máx",SH8&gt;=100),"20",IF(AND(SA8="FCR",SH8&gt;40,SH8&lt;=60),"12-13",IF(AND(SA8="FCR",SH8&gt;60,SH8&lt;=84),"14-16",IF(AND(SA8="FCR",SH8&gt;=85,SH8&lt;100),"17-19",IF(AND(SA8="FCR",SH8=100),"20",""))))))))))),"")</f>
        <v/>
      </c>
      <c r="SK8" s="409">
        <f>IFERROR(IF(SG8="vVO2máx",(Avaliações!$C$51*'Microciclos - Endurance (2)'!SH8)/100,IF(SG8="Velocidade_crítica",IF(SH8="80% VC",Avaliações!#REF!*0.8,IF(SH8="100% VC",Avaliações!#REF!*1,IF(SH8="120% VC",Avaliações!#REF!*1.2,IF(SH8="&gt;30%",Avaliações!$C$54*1.3,IF(SH8="&gt;40%",Avaliações!$C$54*1.4,0))))),IF(SG8="PACE_Daniels",INDEX(BASE!$Q$4:$V$60,MATCH(Avaliações!$C$53,BASE!$Q$4:$Q$60,0),MATCH('Microciclos - Endurance (2)'!SH8,BASE!$Q$4:$V$4,0)),0))),"")</f>
        <v>0</v>
      </c>
      <c r="SL8" s="409" t="str">
        <f t="shared" ref="SL8:SL12" si="137">IF(SJ8="9-11","Zona 1",IF(SJ8="11","Zona 1",IF(SJ8="12-13","Zona 2",IF(SJ8="14-16","Zona 2",IF(SJ8="17-19","Zona 3",IF(SJ8="20","Zona 3",""))))))</f>
        <v/>
      </c>
      <c r="SP8" s="407"/>
      <c r="SQ8" s="407"/>
      <c r="SR8" s="407"/>
      <c r="SS8" s="407"/>
      <c r="ST8" s="407">
        <f>IFERROR(SP8*SQ8*SR8,"")</f>
        <v>0</v>
      </c>
      <c r="SU8" s="407">
        <f t="shared" ref="SU8:SU12" si="138">IFERROR(SP8*SQ8*SS8,"")</f>
        <v>0</v>
      </c>
      <c r="SV8" s="408" t="str">
        <f t="shared" ref="SV8:SV12" si="139">IFERROR(((SR8*SQ8*SP8)*(TB8*16.6667))+((SP8*SQ8*SS8)*(TG8*16.6667)),"")</f>
        <v/>
      </c>
      <c r="SW8" s="407" t="s">
        <v>144</v>
      </c>
      <c r="SX8" s="407"/>
      <c r="SY8" s="409" t="str">
        <f t="shared" ref="SY8:SY12" si="140">IF(TA8="9-11","Zona 1",IF(TA8="11","Zona 1",IF(TA8="12-13","Zona 2",IF(TA8="14-16","Zona 2",IF(TA8="17-19","Zona 3",IF(TA8="20","Zona 3",""))))))</f>
        <v/>
      </c>
      <c r="SZ8" s="410" t="str">
        <f t="shared" ref="SZ8:SZ12" si="141">IFERROR(TIME(0,ROUNDDOWN(((1/TB8)*60),0),ROUND(((((1/TB8)*60)-ROUNDDOWN(((1/TB8)*60),0))*60),0)),"")</f>
        <v/>
      </c>
      <c r="TA8" s="407" t="str">
        <f>IFERROR(IF(SW8="PACE_Daniels",(INDEX(BASE!$AE$4:$AH$8,MATCH('Microciclos - Endurance (2)'!SX8,BASE!$AE$4:$AE$8,0),4)),IF(AND(SW8="vVO2máx",SX8&gt;=35,SX8&lt;=45),"9-11",IF(AND(SW8="vVO2máx",SX8&gt;45,SX8&lt;=65),"11",IF(AND(SW8="vVO2máx",SX8&gt;65,SX8&lt;=75),"12-13",IF(AND(SW8="vVO2máx",SX8&gt;=80,SX8&lt;=85),"14-16",IF(AND(SW8="vVO2máx",SX8&gt;=85,SX8&lt;100),"17-19",IF(AND(SW8="vVO2máx",SX8&gt;=100),"20",IF(AND(SW8="FCR",SX8&gt;40,SX8&lt;=60),"12-13",IF(AND(SW8="FCR",SX8&gt;60,SX8&lt;=84),"14-16",IF(AND(SW8="FCR",SX8&gt;=85,SX8&lt;100),"17-19",IF(AND(SW8="FCR",SX8=100),"20",""))))))))))),"")</f>
        <v/>
      </c>
      <c r="TB8" s="409" t="str">
        <f>IFERROR(IF(SW8="vVO2máx",(Avaliações!$C$51*'Microciclos - Endurance (2)'!SX8)/100,IF(SW8="Velocidade_crítica",IF(SX8="80% VC",Avaliações!#REF!*0.8,IF(SX8="100% VC",Avaliações!#REF!*1,IF(SX8="120% VC",Avaliações!#REF!*1.2,IF(SX8="&gt;30%",Avaliações!$C$54*1.3,IF(SX8="&gt;40%",Avaliações!$C$54*1.4,0))))),IF(SW8="PACE_Daniels",INDEX(BASE!$Q$4:$V$60,MATCH(Avaliações!$C$53,BASE!$Q$4:$Q$60,0),MATCH('Microciclos - Endurance (2)'!SX8,BASE!$Q$4:$V$4,0)),""))),"")</f>
        <v/>
      </c>
      <c r="TC8" s="407" t="s">
        <v>144</v>
      </c>
      <c r="TD8" s="407"/>
      <c r="TE8" s="410" t="str">
        <f t="shared" ref="TE8:TE12" si="142">IFERROR(TIME(0,ROUNDDOWN(((1/TG8)*60),0),ROUND(((((1/TG8)*60)-ROUNDDOWN(((1/TG8)*60),0))*60),0)),"")</f>
        <v/>
      </c>
      <c r="TF8" s="407" t="str">
        <f>IFERROR(IF(SW8="PACE_Daniels",(INDEX(BASE!$AE$4:$AH$7,MATCH('Microciclos - Endurance (2)'!TD8,BASE!$AE$4:$AE$7,0),4)),IF(AND(SW8="vVO2máx",TD8&gt;=35,TD8&lt;=45),"9-11",IF(AND(SW8="vVO2máx",TD8&gt;45,TD8&lt;=65),"11",IF(AND(SW8="vVO2máx",TD8&gt;65,TD8&lt;=75),"12-13",IF(AND(SW8="vVO2máx",TD8&gt;=80,TD8&lt;=85),"14-16",IF(AND(SW8="vVO2máx",TD8&gt;=85,TD8&lt;100),"17-19",IF(AND(SW8="vVO2máx",TD8&gt;=100),"20",IF(AND(SW8="FCR",TD8&gt;40,TD8&lt;=60),"12-13",IF(AND(SW8="FCR",TD8&gt;60,TD8&lt;=84),"14-16",IF(AND(SW8="FCR",TD8&gt;=85,TD8&lt;100),"17-19",IF(AND(SW8="FCR",TD8=100),"20",""))))))))))),"")</f>
        <v/>
      </c>
      <c r="TG8" s="409">
        <f>IFERROR(IF(TC8="vVO2máx",(Avaliações!$C$51*'Microciclos - Endurance (2)'!TD8)/100,IF(TC8="Velocidade_crítica",IF(TD8="80% VC",Avaliações!#REF!*0.8,IF(TD8="100% VC",Avaliações!#REF!*1,IF(TD8="120% VC",Avaliações!#REF!*1.2,IF(TD8="&gt;30%",Avaliações!$C$54*1.3,IF(TD8="&gt;40%",Avaliações!$C$54*1.4,0))))),IF(TC8="PACE_Daniels",INDEX(BASE!$Q$4:$V$60,MATCH(Avaliações!$C$53,BASE!$Q$4:$Q$60,0),MATCH('Microciclos - Endurance (2)'!TD8,BASE!$Q$4:$V$4,0)),0))),"")</f>
        <v>0</v>
      </c>
      <c r="TH8" s="409" t="str">
        <f t="shared" ref="TH8:TH12" si="143">IF(TF8="9-11","Zona 1",IF(TF8="11","Zona 1",IF(TF8="12-13","Zona 2",IF(TF8="14-16","Zona 2",IF(TF8="17-19","Zona 3",IF(TF8="20","Zona 3",""))))))</f>
        <v/>
      </c>
    </row>
    <row r="9" spans="2:528">
      <c r="D9" s="407"/>
      <c r="E9" s="407"/>
      <c r="F9" s="407"/>
      <c r="G9" s="407"/>
      <c r="H9" s="407">
        <f t="shared" ref="H9:H12" si="144">IFERROR(D9*E9*F9,"")</f>
        <v>0</v>
      </c>
      <c r="I9" s="407">
        <f t="shared" si="0"/>
        <v>0</v>
      </c>
      <c r="J9" s="408" t="str">
        <f t="shared" si="1"/>
        <v/>
      </c>
      <c r="K9" s="407" t="s">
        <v>144</v>
      </c>
      <c r="L9" s="407"/>
      <c r="M9" s="409" t="str">
        <f t="shared" si="2"/>
        <v/>
      </c>
      <c r="N9" s="410" t="str">
        <f t="shared" si="3"/>
        <v/>
      </c>
      <c r="O9" s="407" t="str">
        <f>IFERROR(IF(K9="PACE_Daniels",(INDEX(BASE!$AE$4:$AH$8,MATCH('Microciclos - Endurance (2)'!L9,BASE!$AE$4:$AE$8,0),4)),IF(AND(K9="vVO2máx",L9&gt;=35,L9&lt;=45),"9-11",IF(AND(K9="vVO2máx",L9&gt;45,L9&lt;=65),"11",IF(AND(K9="vVO2máx",L9&gt;65,L9&lt;=75),"12-13",IF(AND(K9="vVO2máx",L9&gt;=80,L9&lt;=85),"14-16",IF(AND(K9="vVO2máx",L9&gt;=85,L9&lt;100),"17-19",IF(AND(K9="vVO2máx",L9&gt;=100),"20",IF(AND(K9="FCR",L9&gt;40,L9&lt;=60),"12-13",IF(AND(K9="FCR",L9&gt;60,L9&lt;=84),"14-16",IF(AND(K9="FCR",L9&gt;=85,L9&lt;100),"17-19",IF(AND(K9="FCR",L9=100),"20",""))))))))))),"")</f>
        <v/>
      </c>
      <c r="P9" s="409" t="str">
        <f>IFERROR(IF(K9="vVO2máx",(Avaliações!$C$51*'Microciclos - Endurance (2)'!L9)/100,IF(K9="Velocidade_crítica",IF(L9="80% VC",Avaliações!#REF!*0.8,IF(L9="100% VC",Avaliações!#REF!*1,IF(L9="120% VC",Avaliações!#REF!*1.2,IF(L9="&gt;30%",Avaliações!$C$54*1.3,IF(L9="&gt;40%",Avaliações!$C$54*1.4,0))))),IF(K9="PACE_Daniels",INDEX(BASE!$Q$4:$V$60,MATCH(Avaliações!$C$53,BASE!$Q$4:$Q$60,0),MATCH('Microciclos - Endurance (2)'!L9,BASE!$Q$4:$V$4,0)),""))),"")</f>
        <v/>
      </c>
      <c r="Q9" s="407" t="s">
        <v>144</v>
      </c>
      <c r="R9" s="407"/>
      <c r="S9" s="410" t="str">
        <f t="shared" si="4"/>
        <v/>
      </c>
      <c r="T9" s="407" t="str">
        <f>IFERROR(IF(K9="PACE_Daniels",(INDEX(BASE!$AE$4:$AH$7,MATCH('Microciclos - Endurance (2)'!R9,BASE!$AE$4:$AE$7,0),4)),IF(AND(K9="vVO2máx",R9&gt;=35,R9&lt;=45),"9-11",IF(AND(K9="vVO2máx",R9&gt;45,R9&lt;=65),"11",IF(AND(K9="vVO2máx",R9&gt;65,R9&lt;=75),"12-13",IF(AND(K9="vVO2máx",R9&gt;=80,R9&lt;=85),"14-16",IF(AND(K9="vVO2máx",R9&gt;=85,R9&lt;100),"17-19",IF(AND(K9="vVO2máx",R9&gt;=100),"20",IF(AND(K9="FCR",R9&gt;40,R9&lt;=60),"12-13",IF(AND(K9="FCR",R9&gt;60,R9&lt;=84),"14-16",IF(AND(K9="FCR",R9&gt;=85,R9&lt;100),"17-19",IF(AND(K9="FCR",R9=100),"20",""))))))))))),"")</f>
        <v/>
      </c>
      <c r="U9" s="409">
        <f>IFERROR(IF(Q9="vVO2máx",(Avaliações!$C$51*'Microciclos - Endurance (2)'!R9)/100,IF(Q9="Velocidade_crítica",IF(R9="80% VC",Avaliações!#REF!*0.8,IF(R9="100% VC",Avaliações!#REF!*1,IF(R9="120% VC",Avaliações!#REF!*1.2,IF(R9="&gt;30%",Avaliações!$C$54*1.3,IF(R9="&gt;40%",Avaliações!$C$54*1.4,0))))),IF(Q9="PACE_Daniels",INDEX(BASE!$Q$4:$V$60,MATCH(Avaliações!$C$53,BASE!$Q$4:$Q$60,0),MATCH('Microciclos - Endurance (2)'!R9,BASE!$Q$4:$V$4,0)),0))),"")</f>
        <v>0</v>
      </c>
      <c r="V9" s="409" t="str">
        <f t="shared" si="5"/>
        <v/>
      </c>
      <c r="Z9" s="407"/>
      <c r="AA9" s="407"/>
      <c r="AB9" s="407"/>
      <c r="AC9" s="407"/>
      <c r="AD9" s="407">
        <f t="shared" ref="AD9:AD12" si="145">IFERROR(Z9*AA9*AB9,"")</f>
        <v>0</v>
      </c>
      <c r="AE9" s="407">
        <f t="shared" si="6"/>
        <v>0</v>
      </c>
      <c r="AF9" s="408" t="str">
        <f t="shared" si="7"/>
        <v/>
      </c>
      <c r="AG9" s="407" t="s">
        <v>144</v>
      </c>
      <c r="AH9" s="407"/>
      <c r="AI9" s="409" t="str">
        <f t="shared" si="8"/>
        <v/>
      </c>
      <c r="AJ9" s="410" t="str">
        <f t="shared" si="9"/>
        <v/>
      </c>
      <c r="AK9" s="407" t="str">
        <f>IFERROR(IF(AG9="PACE_Daniels",(INDEX(BASE!$AE$4:$AH$8,MATCH('Microciclos - Endurance (2)'!AH9,BASE!$AE$4:$AE$8,0),4)),IF(AND(AG9="vVO2máx",AH9&gt;=35,AH9&lt;=45),"9-11",IF(AND(AG9="vVO2máx",AH9&gt;45,AH9&lt;=65),"11",IF(AND(AG9="vVO2máx",AH9&gt;65,AH9&lt;=75),"12-13",IF(AND(AG9="vVO2máx",AH9&gt;=80,AH9&lt;=85),"14-16",IF(AND(AG9="vVO2máx",AH9&gt;=85,AH9&lt;100),"17-19",IF(AND(AG9="vVO2máx",AH9&gt;=100),"20",IF(AND(AG9="FCR",AH9&gt;40,AH9&lt;=60),"12-13",IF(AND(AG9="FCR",AH9&gt;60,AH9&lt;=84),"14-16",IF(AND(AG9="FCR",AH9&gt;=85,AH9&lt;100),"17-19",IF(AND(AG9="FCR",AH9=100),"20",""))))))))))),"")</f>
        <v/>
      </c>
      <c r="AL9" s="409" t="str">
        <f>IFERROR(IF(AG9="vVO2máx",(Avaliações!$C$51*'Microciclos - Endurance (2)'!AH9)/100,IF(AG9="Velocidade_crítica",IF(AH9="80% VC",Avaliações!#REF!*0.8,IF(AH9="100% VC",Avaliações!#REF!*1,IF(AH9="120% VC",Avaliações!#REF!*1.2,IF(AH9="&gt;30%",Avaliações!$C$54*1.3,IF(AH9="&gt;40%",Avaliações!$C$54*1.4,0))))),IF(AG9="PACE_Daniels",INDEX(BASE!$Q$4:$V$60,MATCH(Avaliações!$C$53,BASE!$Q$4:$Q$60,0),MATCH('Microciclos - Endurance (2)'!AH9,BASE!$Q$4:$V$4,0)),""))),"")</f>
        <v/>
      </c>
      <c r="AM9" s="407" t="s">
        <v>144</v>
      </c>
      <c r="AN9" s="407"/>
      <c r="AO9" s="410" t="str">
        <f t="shared" si="10"/>
        <v/>
      </c>
      <c r="AP9" s="407" t="str">
        <f>IFERROR(IF(AG9="PACE_Daniels",(INDEX(BASE!$AE$4:$AH$7,MATCH('Microciclos - Endurance (2)'!AN9,BASE!$AE$4:$AE$7,0),4)),IF(AND(AG9="vVO2máx",AN9&gt;=35,AN9&lt;=45),"9-11",IF(AND(AG9="vVO2máx",AN9&gt;45,AN9&lt;=65),"11",IF(AND(AG9="vVO2máx",AN9&gt;65,AN9&lt;=75),"12-13",IF(AND(AG9="vVO2máx",AN9&gt;=80,AN9&lt;=85),"14-16",IF(AND(AG9="vVO2máx",AN9&gt;=85,AN9&lt;100),"17-19",IF(AND(AG9="vVO2máx",AN9&gt;=100),"20",IF(AND(AG9="FCR",AN9&gt;40,AN9&lt;=60),"12-13",IF(AND(AG9="FCR",AN9&gt;60,AN9&lt;=84),"14-16",IF(AND(AG9="FCR",AN9&gt;=85,AN9&lt;100),"17-19",IF(AND(AG9="FCR",AN9=100),"20",""))))))))))),"")</f>
        <v/>
      </c>
      <c r="AQ9" s="409">
        <f>IFERROR(IF(AM9="vVO2máx",(Avaliações!$C$51*'Microciclos - Endurance (2)'!AN9)/100,IF(AM9="Velocidade_crítica",IF(AN9="80% VC",Avaliações!#REF!*0.8,IF(AN9="100% VC",Avaliações!#REF!*1,IF(AN9="120% VC",Avaliações!#REF!*1.2,IF(AN9="&gt;30%",Avaliações!$C$54*1.3,IF(AN9="&gt;40%",Avaliações!$C$54*1.4,0))))),IF(AM9="PACE_Daniels",INDEX(BASE!$Q$4:$V$60,MATCH(Avaliações!$C$53,BASE!$Q$4:$Q$60,0),MATCH('Microciclos - Endurance (2)'!AN9,BASE!$Q$4:$V$4,0)),0))),"")</f>
        <v>0</v>
      </c>
      <c r="AR9" s="409" t="str">
        <f t="shared" si="11"/>
        <v/>
      </c>
      <c r="AV9" s="407"/>
      <c r="AW9" s="407"/>
      <c r="AX9" s="407"/>
      <c r="AY9" s="407"/>
      <c r="AZ9" s="407">
        <f t="shared" ref="AZ9:AZ12" si="146">IFERROR(AV9*AW9*AX9,"")</f>
        <v>0</v>
      </c>
      <c r="BA9" s="407">
        <f t="shared" si="12"/>
        <v>0</v>
      </c>
      <c r="BB9" s="408" t="str">
        <f t="shared" si="13"/>
        <v/>
      </c>
      <c r="BC9" s="407" t="s">
        <v>144</v>
      </c>
      <c r="BD9" s="407"/>
      <c r="BE9" s="409" t="str">
        <f t="shared" si="14"/>
        <v/>
      </c>
      <c r="BF9" s="410" t="str">
        <f t="shared" si="15"/>
        <v/>
      </c>
      <c r="BG9" s="407" t="str">
        <f>IFERROR(IF(BC9="PACE_Daniels",(INDEX(BASE!$AE$4:$AH$8,MATCH('Microciclos - Endurance (2)'!BD9,BASE!$AE$4:$AE$8,0),4)),IF(AND(BC9="vVO2máx",BD9&gt;=35,BD9&lt;=45),"9-11",IF(AND(BC9="vVO2máx",BD9&gt;45,BD9&lt;=65),"11",IF(AND(BC9="vVO2máx",BD9&gt;65,BD9&lt;=75),"12-13",IF(AND(BC9="vVO2máx",BD9&gt;=80,BD9&lt;=85),"14-16",IF(AND(BC9="vVO2máx",BD9&gt;=85,BD9&lt;100),"17-19",IF(AND(BC9="vVO2máx",BD9&gt;=100),"20",IF(AND(BC9="FCR",BD9&gt;40,BD9&lt;=60),"12-13",IF(AND(BC9="FCR",BD9&gt;60,BD9&lt;=84),"14-16",IF(AND(BC9="FCR",BD9&gt;=85,BD9&lt;100),"17-19",IF(AND(BC9="FCR",BD9=100),"20",""))))))))))),"")</f>
        <v/>
      </c>
      <c r="BH9" s="409" t="str">
        <f>IFERROR(IF(BC9="vVO2máx",(Avaliações!$C$51*'Microciclos - Endurance (2)'!BD9)/100,IF(BC9="Velocidade_crítica",IF(BD9="80% VC",Avaliações!#REF!*0.8,IF(BD9="100% VC",Avaliações!#REF!*1,IF(BD9="120% VC",Avaliações!#REF!*1.2,IF(BD9="&gt;30%",Avaliações!$C$54*1.3,IF(BD9="&gt;40%",Avaliações!$C$54*1.4,0))))),IF(BC9="PACE_Daniels",INDEX(BASE!$Q$4:$V$60,MATCH(Avaliações!$C$53,BASE!$Q$4:$Q$60,0),MATCH('Microciclos - Endurance (2)'!BD9,BASE!$Q$4:$V$4,0)),""))),"")</f>
        <v/>
      </c>
      <c r="BI9" s="407" t="s">
        <v>144</v>
      </c>
      <c r="BJ9" s="407"/>
      <c r="BK9" s="410" t="str">
        <f t="shared" si="16"/>
        <v/>
      </c>
      <c r="BL9" s="407" t="str">
        <f>IFERROR(IF(BC9="PACE_Daniels",(INDEX(BASE!$AE$4:$AH$7,MATCH('Microciclos - Endurance (2)'!BJ9,BASE!$AE$4:$AE$7,0),4)),IF(AND(BC9="vVO2máx",BJ9&gt;=35,BJ9&lt;=45),"9-11",IF(AND(BC9="vVO2máx",BJ9&gt;45,BJ9&lt;=65),"11",IF(AND(BC9="vVO2máx",BJ9&gt;65,BJ9&lt;=75),"12-13",IF(AND(BC9="vVO2máx",BJ9&gt;=80,BJ9&lt;=85),"14-16",IF(AND(BC9="vVO2máx",BJ9&gt;=85,BJ9&lt;100),"17-19",IF(AND(BC9="vVO2máx",BJ9&gt;=100),"20",IF(AND(BC9="FCR",BJ9&gt;40,BJ9&lt;=60),"12-13",IF(AND(BC9="FCR",BJ9&gt;60,BJ9&lt;=84),"14-16",IF(AND(BC9="FCR",BJ9&gt;=85,BJ9&lt;100),"17-19",IF(AND(BC9="FCR",BJ9=100),"20",""))))))))))),"")</f>
        <v/>
      </c>
      <c r="BM9" s="409">
        <f>IFERROR(IF(BI9="vVO2máx",(Avaliações!$C$51*'Microciclos - Endurance (2)'!BJ9)/100,IF(BI9="Velocidade_crítica",IF(BJ9="80% VC",Avaliações!#REF!*0.8,IF(BJ9="100% VC",Avaliações!#REF!*1,IF(BJ9="120% VC",Avaliações!#REF!*1.2,IF(BJ9="&gt;30%",Avaliações!$C$54*1.3,IF(BJ9="&gt;40%",Avaliações!$C$54*1.4,0))))),IF(BI9="PACE_Daniels",INDEX(BASE!$Q$4:$V$60,MATCH(Avaliações!$C$53,BASE!$Q$4:$Q$60,0),MATCH('Microciclos - Endurance (2)'!BJ9,BASE!$Q$4:$V$4,0)),0))),"")</f>
        <v>0</v>
      </c>
      <c r="BN9" s="409" t="str">
        <f t="shared" si="17"/>
        <v/>
      </c>
      <c r="BR9" s="407"/>
      <c r="BS9" s="407"/>
      <c r="BT9" s="407"/>
      <c r="BU9" s="407"/>
      <c r="BV9" s="407">
        <f t="shared" ref="BV9:BV12" si="147">IFERROR(BR9*BS9*BT9,"")</f>
        <v>0</v>
      </c>
      <c r="BW9" s="407">
        <f t="shared" si="18"/>
        <v>0</v>
      </c>
      <c r="BX9" s="408" t="str">
        <f t="shared" si="19"/>
        <v/>
      </c>
      <c r="BY9" s="407" t="s">
        <v>144</v>
      </c>
      <c r="BZ9" s="407"/>
      <c r="CA9" s="409" t="str">
        <f t="shared" si="20"/>
        <v/>
      </c>
      <c r="CB9" s="410" t="str">
        <f t="shared" si="21"/>
        <v/>
      </c>
      <c r="CC9" s="407" t="str">
        <f>IFERROR(IF(BY9="PACE_Daniels",(INDEX(BASE!$AE$4:$AH$8,MATCH('Microciclos - Endurance (2)'!BZ9,BASE!$AE$4:$AE$8,0),4)),IF(AND(BY9="vVO2máx",BZ9&gt;=35,BZ9&lt;=45),"9-11",IF(AND(BY9="vVO2máx",BZ9&gt;45,BZ9&lt;=65),"11",IF(AND(BY9="vVO2máx",BZ9&gt;65,BZ9&lt;=75),"12-13",IF(AND(BY9="vVO2máx",BZ9&gt;=80,BZ9&lt;=85),"14-16",IF(AND(BY9="vVO2máx",BZ9&gt;=85,BZ9&lt;100),"17-19",IF(AND(BY9="vVO2máx",BZ9&gt;=100),"20",IF(AND(BY9="FCR",BZ9&gt;40,BZ9&lt;=60),"12-13",IF(AND(BY9="FCR",BZ9&gt;60,BZ9&lt;=84),"14-16",IF(AND(BY9="FCR",BZ9&gt;=85,BZ9&lt;100),"17-19",IF(AND(BY9="FCR",BZ9=100),"20",""))))))))))),"")</f>
        <v/>
      </c>
      <c r="CD9" s="409" t="str">
        <f>IFERROR(IF(BY9="vVO2máx",(Avaliações!$C$51*'Microciclos - Endurance (2)'!BZ9)/100,IF(BY9="Velocidade_crítica",IF(BZ9="80% VC",Avaliações!#REF!*0.8,IF(BZ9="100% VC",Avaliações!#REF!*1,IF(BZ9="120% VC",Avaliações!#REF!*1.2,IF(BZ9="&gt;30%",Avaliações!$C$54*1.3,IF(BZ9="&gt;40%",Avaliações!$C$54*1.4,0))))),IF(BY9="PACE_Daniels",INDEX(BASE!$Q$4:$V$60,MATCH(Avaliações!$C$53,BASE!$Q$4:$Q$60,0),MATCH('Microciclos - Endurance (2)'!BZ9,BASE!$Q$4:$V$4,0)),""))),"")</f>
        <v/>
      </c>
      <c r="CE9" s="407" t="s">
        <v>144</v>
      </c>
      <c r="CF9" s="407"/>
      <c r="CG9" s="410" t="str">
        <f t="shared" si="22"/>
        <v/>
      </c>
      <c r="CH9" s="407" t="str">
        <f>IFERROR(IF(BY9="PACE_Daniels",(INDEX(BASE!$AE$4:$AH$7,MATCH('Microciclos - Endurance (2)'!CF9,BASE!$AE$4:$AE$7,0),4)),IF(AND(BY9="vVO2máx",CF9&gt;=35,CF9&lt;=45),"9-11",IF(AND(BY9="vVO2máx",CF9&gt;45,CF9&lt;=65),"11",IF(AND(BY9="vVO2máx",CF9&gt;65,CF9&lt;=75),"12-13",IF(AND(BY9="vVO2máx",CF9&gt;=80,CF9&lt;=85),"14-16",IF(AND(BY9="vVO2máx",CF9&gt;=85,CF9&lt;100),"17-19",IF(AND(BY9="vVO2máx",CF9&gt;=100),"20",IF(AND(BY9="FCR",CF9&gt;40,CF9&lt;=60),"12-13",IF(AND(BY9="FCR",CF9&gt;60,CF9&lt;=84),"14-16",IF(AND(BY9="FCR",CF9&gt;=85,CF9&lt;100),"17-19",IF(AND(BY9="FCR",CF9=100),"20",""))))))))))),"")</f>
        <v/>
      </c>
      <c r="CI9" s="409">
        <f>IFERROR(IF(CE9="vVO2máx",(Avaliações!$C$51*'Microciclos - Endurance (2)'!CF9)/100,IF(CE9="Velocidade_crítica",IF(CF9="80% VC",Avaliações!#REF!*0.8,IF(CF9="100% VC",Avaliações!#REF!*1,IF(CF9="120% VC",Avaliações!#REF!*1.2,IF(CF9="&gt;30%",Avaliações!$C$54*1.3,IF(CF9="&gt;40%",Avaliações!$C$54*1.4,0))))),IF(CE9="PACE_Daniels",INDEX(BASE!$Q$4:$V$60,MATCH(Avaliações!$C$53,BASE!$Q$4:$Q$60,0),MATCH('Microciclos - Endurance (2)'!CF9,BASE!$Q$4:$V$4,0)),0))),"")</f>
        <v>0</v>
      </c>
      <c r="CJ9" s="409" t="str">
        <f t="shared" si="23"/>
        <v/>
      </c>
      <c r="CN9" s="407"/>
      <c r="CO9" s="407"/>
      <c r="CP9" s="407"/>
      <c r="CQ9" s="407"/>
      <c r="CR9" s="407">
        <f t="shared" ref="CR9:CR12" si="148">IFERROR(CN9*CO9*CP9,"")</f>
        <v>0</v>
      </c>
      <c r="CS9" s="407">
        <f t="shared" si="24"/>
        <v>0</v>
      </c>
      <c r="CT9" s="408" t="str">
        <f t="shared" si="25"/>
        <v/>
      </c>
      <c r="CU9" s="407" t="s">
        <v>144</v>
      </c>
      <c r="CV9" s="407"/>
      <c r="CW9" s="409" t="str">
        <f t="shared" si="26"/>
        <v/>
      </c>
      <c r="CX9" s="410" t="str">
        <f t="shared" si="27"/>
        <v/>
      </c>
      <c r="CY9" s="407" t="str">
        <f>IFERROR(IF(CU9="PACE_Daniels",(INDEX(BASE!$AE$4:$AH$8,MATCH('Microciclos - Endurance (2)'!CV9,BASE!$AE$4:$AE$8,0),4)),IF(AND(CU9="vVO2máx",CV9&gt;=35,CV9&lt;=45),"9-11",IF(AND(CU9="vVO2máx",CV9&gt;45,CV9&lt;=65),"11",IF(AND(CU9="vVO2máx",CV9&gt;65,CV9&lt;=75),"12-13",IF(AND(CU9="vVO2máx",CV9&gt;=80,CV9&lt;=85),"14-16",IF(AND(CU9="vVO2máx",CV9&gt;=85,CV9&lt;100),"17-19",IF(AND(CU9="vVO2máx",CV9&gt;=100),"20",IF(AND(CU9="FCR",CV9&gt;40,CV9&lt;=60),"12-13",IF(AND(CU9="FCR",CV9&gt;60,CV9&lt;=84),"14-16",IF(AND(CU9="FCR",CV9&gt;=85,CV9&lt;100),"17-19",IF(AND(CU9="FCR",CV9=100),"20",""))))))))))),"")</f>
        <v/>
      </c>
      <c r="CZ9" s="409" t="str">
        <f>IFERROR(IF(CU9="vVO2máx",(Avaliações!$C$51*'Microciclos - Endurance (2)'!CV9)/100,IF(CU9="Velocidade_crítica",IF(CV9="80% VC",Avaliações!#REF!*0.8,IF(CV9="100% VC",Avaliações!#REF!*1,IF(CV9="120% VC",Avaliações!#REF!*1.2,IF(CV9="&gt;30%",Avaliações!$C$54*1.3,IF(CV9="&gt;40%",Avaliações!$C$54*1.4,0))))),IF(CU9="PACE_Daniels",INDEX(BASE!$Q$4:$V$60,MATCH(Avaliações!$C$53,BASE!$Q$4:$Q$60,0),MATCH('Microciclos - Endurance (2)'!CV9,BASE!$Q$4:$V$4,0)),""))),"")</f>
        <v/>
      </c>
      <c r="DA9" s="407" t="s">
        <v>144</v>
      </c>
      <c r="DB9" s="407"/>
      <c r="DC9" s="410" t="str">
        <f t="shared" si="28"/>
        <v/>
      </c>
      <c r="DD9" s="407" t="str">
        <f>IFERROR(IF(CU9="PACE_Daniels",(INDEX(BASE!$AE$4:$AH$7,MATCH('Microciclos - Endurance (2)'!DB9,BASE!$AE$4:$AE$7,0),4)),IF(AND(CU9="vVO2máx",DB9&gt;=35,DB9&lt;=45),"9-11",IF(AND(CU9="vVO2máx",DB9&gt;45,DB9&lt;=65),"11",IF(AND(CU9="vVO2máx",DB9&gt;65,DB9&lt;=75),"12-13",IF(AND(CU9="vVO2máx",DB9&gt;=80,DB9&lt;=85),"14-16",IF(AND(CU9="vVO2máx",DB9&gt;=85,DB9&lt;100),"17-19",IF(AND(CU9="vVO2máx",DB9&gt;=100),"20",IF(AND(CU9="FCR",DB9&gt;40,DB9&lt;=60),"12-13",IF(AND(CU9="FCR",DB9&gt;60,DB9&lt;=84),"14-16",IF(AND(CU9="FCR",DB9&gt;=85,DB9&lt;100),"17-19",IF(AND(CU9="FCR",DB9=100),"20",""))))))))))),"")</f>
        <v/>
      </c>
      <c r="DE9" s="409">
        <f>IFERROR(IF(DA9="vVO2máx",(Avaliações!$C$51*'Microciclos - Endurance (2)'!DB9)/100,IF(DA9="Velocidade_crítica",IF(DB9="80% VC",Avaliações!#REF!*0.8,IF(DB9="100% VC",Avaliações!#REF!*1,IF(DB9="120% VC",Avaliações!#REF!*1.2,IF(DB9="&gt;30%",Avaliações!$C$54*1.3,IF(DB9="&gt;40%",Avaliações!$C$54*1.4,0))))),IF(DA9="PACE_Daniels",INDEX(BASE!$Q$4:$V$60,MATCH(Avaliações!$C$53,BASE!$Q$4:$Q$60,0),MATCH('Microciclos - Endurance (2)'!DB9,BASE!$Q$4:$V$4,0)),0))),"")</f>
        <v>0</v>
      </c>
      <c r="DF9" s="409" t="str">
        <f t="shared" si="29"/>
        <v/>
      </c>
      <c r="DJ9" s="407"/>
      <c r="DK9" s="407"/>
      <c r="DL9" s="407"/>
      <c r="DM9" s="407"/>
      <c r="DN9" s="407">
        <f t="shared" ref="DN9:DN12" si="149">IFERROR(DJ9*DK9*DL9,"")</f>
        <v>0</v>
      </c>
      <c r="DO9" s="407">
        <f t="shared" si="30"/>
        <v>0</v>
      </c>
      <c r="DP9" s="408" t="str">
        <f t="shared" si="31"/>
        <v/>
      </c>
      <c r="DQ9" s="407" t="s">
        <v>144</v>
      </c>
      <c r="DR9" s="407"/>
      <c r="DS9" s="409" t="str">
        <f t="shared" si="32"/>
        <v/>
      </c>
      <c r="DT9" s="410" t="str">
        <f t="shared" si="33"/>
        <v/>
      </c>
      <c r="DU9" s="407" t="str">
        <f>IFERROR(IF(DQ9="PACE_Daniels",(INDEX(BASE!$AE$4:$AH$8,MATCH('Microciclos - Endurance (2)'!DR9,BASE!$AE$4:$AE$8,0),4)),IF(AND(DQ9="vVO2máx",DR9&gt;=35,DR9&lt;=45),"9-11",IF(AND(DQ9="vVO2máx",DR9&gt;45,DR9&lt;=65),"11",IF(AND(DQ9="vVO2máx",DR9&gt;65,DR9&lt;=75),"12-13",IF(AND(DQ9="vVO2máx",DR9&gt;=80,DR9&lt;=85),"14-16",IF(AND(DQ9="vVO2máx",DR9&gt;=85,DR9&lt;100),"17-19",IF(AND(DQ9="vVO2máx",DR9&gt;=100),"20",IF(AND(DQ9="FCR",DR9&gt;40,DR9&lt;=60),"12-13",IF(AND(DQ9="FCR",DR9&gt;60,DR9&lt;=84),"14-16",IF(AND(DQ9="FCR",DR9&gt;=85,DR9&lt;100),"17-19",IF(AND(DQ9="FCR",DR9=100),"20",""))))))))))),"")</f>
        <v/>
      </c>
      <c r="DV9" s="409" t="str">
        <f>IFERROR(IF(DQ9="vVO2máx",(Avaliações!$C$51*'Microciclos - Endurance (2)'!DR9)/100,IF(DQ9="Velocidade_crítica",IF(DR9="80% VC",Avaliações!#REF!*0.8,IF(DR9="100% VC",Avaliações!#REF!*1,IF(DR9="120% VC",Avaliações!#REF!*1.2,IF(DR9="&gt;30%",Avaliações!$C$54*1.3,IF(DR9="&gt;40%",Avaliações!$C$54*1.4,0))))),IF(DQ9="PACE_Daniels",INDEX(BASE!$Q$4:$V$60,MATCH(Avaliações!$C$53,BASE!$Q$4:$Q$60,0),MATCH('Microciclos - Endurance (2)'!DR9,BASE!$Q$4:$V$4,0)),""))),"")</f>
        <v/>
      </c>
      <c r="DW9" s="407" t="s">
        <v>144</v>
      </c>
      <c r="DX9" s="407"/>
      <c r="DY9" s="410" t="str">
        <f t="shared" si="34"/>
        <v/>
      </c>
      <c r="DZ9" s="407" t="str">
        <f>IFERROR(IF(DQ9="PACE_Daniels",(INDEX(BASE!$AE$4:$AH$7,MATCH('Microciclos - Endurance (2)'!DX9,BASE!$AE$4:$AE$7,0),4)),IF(AND(DQ9="vVO2máx",DX9&gt;=35,DX9&lt;=45),"9-11",IF(AND(DQ9="vVO2máx",DX9&gt;45,DX9&lt;=65),"11",IF(AND(DQ9="vVO2máx",DX9&gt;65,DX9&lt;=75),"12-13",IF(AND(DQ9="vVO2máx",DX9&gt;=80,DX9&lt;=85),"14-16",IF(AND(DQ9="vVO2máx",DX9&gt;=85,DX9&lt;100),"17-19",IF(AND(DQ9="vVO2máx",DX9&gt;=100),"20",IF(AND(DQ9="FCR",DX9&gt;40,DX9&lt;=60),"12-13",IF(AND(DQ9="FCR",DX9&gt;60,DX9&lt;=84),"14-16",IF(AND(DQ9="FCR",DX9&gt;=85,DX9&lt;100),"17-19",IF(AND(DQ9="FCR",DX9=100),"20",""))))))))))),"")</f>
        <v/>
      </c>
      <c r="EA9" s="409">
        <f>IFERROR(IF(DW9="vVO2máx",(Avaliações!$C$51*'Microciclos - Endurance (2)'!DX9)/100,IF(DW9="Velocidade_crítica",IF(DX9="80% VC",Avaliações!#REF!*0.8,IF(DX9="100% VC",Avaliações!#REF!*1,IF(DX9="120% VC",Avaliações!#REF!*1.2,IF(DX9="&gt;30%",Avaliações!$C$54*1.3,IF(DX9="&gt;40%",Avaliações!$C$54*1.4,0))))),IF(DW9="PACE_Daniels",INDEX(BASE!$Q$4:$V$60,MATCH(Avaliações!$C$53,BASE!$Q$4:$Q$60,0),MATCH('Microciclos - Endurance (2)'!DX9,BASE!$Q$4:$V$4,0)),0))),"")</f>
        <v>0</v>
      </c>
      <c r="EB9" s="409" t="str">
        <f t="shared" si="35"/>
        <v/>
      </c>
      <c r="EF9" s="407"/>
      <c r="EG9" s="407"/>
      <c r="EH9" s="407"/>
      <c r="EI9" s="407"/>
      <c r="EJ9" s="407">
        <f t="shared" ref="EJ9:EJ12" si="150">IFERROR(EF9*EG9*EH9,"")</f>
        <v>0</v>
      </c>
      <c r="EK9" s="407">
        <f t="shared" si="36"/>
        <v>0</v>
      </c>
      <c r="EL9" s="408" t="str">
        <f t="shared" si="37"/>
        <v/>
      </c>
      <c r="EM9" s="407" t="s">
        <v>144</v>
      </c>
      <c r="EN9" s="407"/>
      <c r="EO9" s="409" t="str">
        <f t="shared" si="38"/>
        <v/>
      </c>
      <c r="EP9" s="410" t="str">
        <f t="shared" si="39"/>
        <v/>
      </c>
      <c r="EQ9" s="407" t="str">
        <f>IFERROR(IF(EM9="PACE_Daniels",(INDEX(BASE!$AE$4:$AH$8,MATCH('Microciclos - Endurance (2)'!EN9,BASE!$AE$4:$AE$8,0),4)),IF(AND(EM9="vVO2máx",EN9&gt;=35,EN9&lt;=45),"9-11",IF(AND(EM9="vVO2máx",EN9&gt;45,EN9&lt;=65),"11",IF(AND(EM9="vVO2máx",EN9&gt;65,EN9&lt;=75),"12-13",IF(AND(EM9="vVO2máx",EN9&gt;=80,EN9&lt;=85),"14-16",IF(AND(EM9="vVO2máx",EN9&gt;=85,EN9&lt;100),"17-19",IF(AND(EM9="vVO2máx",EN9&gt;=100),"20",IF(AND(EM9="FCR",EN9&gt;40,EN9&lt;=60),"12-13",IF(AND(EM9="FCR",EN9&gt;60,EN9&lt;=84),"14-16",IF(AND(EM9="FCR",EN9&gt;=85,EN9&lt;100),"17-19",IF(AND(EM9="FCR",EN9=100),"20",""))))))))))),"")</f>
        <v/>
      </c>
      <c r="ER9" s="409" t="str">
        <f>IFERROR(IF(EM9="vVO2máx",(Avaliações!$C$51*'Microciclos - Endurance (2)'!EN9)/100,IF(EM9="Velocidade_crítica",IF(EN9="80% VC",Avaliações!#REF!*0.8,IF(EN9="100% VC",Avaliações!#REF!*1,IF(EN9="120% VC",Avaliações!#REF!*1.2,IF(EN9="&gt;30%",Avaliações!$C$54*1.3,IF(EN9="&gt;40%",Avaliações!$C$54*1.4,0))))),IF(EM9="PACE_Daniels",INDEX(BASE!$Q$4:$V$60,MATCH(Avaliações!$C$53,BASE!$Q$4:$Q$60,0),MATCH('Microciclos - Endurance (2)'!EN9,BASE!$Q$4:$V$4,0)),""))),"")</f>
        <v/>
      </c>
      <c r="ES9" s="407" t="s">
        <v>144</v>
      </c>
      <c r="ET9" s="407"/>
      <c r="EU9" s="410" t="str">
        <f t="shared" si="40"/>
        <v/>
      </c>
      <c r="EV9" s="407" t="str">
        <f>IFERROR(IF(EM9="PACE_Daniels",(INDEX(BASE!$AE$4:$AH$7,MATCH('Microciclos - Endurance (2)'!ET9,BASE!$AE$4:$AE$7,0),4)),IF(AND(EM9="vVO2máx",ET9&gt;=35,ET9&lt;=45),"9-11",IF(AND(EM9="vVO2máx",ET9&gt;45,ET9&lt;=65),"11",IF(AND(EM9="vVO2máx",ET9&gt;65,ET9&lt;=75),"12-13",IF(AND(EM9="vVO2máx",ET9&gt;=80,ET9&lt;=85),"14-16",IF(AND(EM9="vVO2máx",ET9&gt;=85,ET9&lt;100),"17-19",IF(AND(EM9="vVO2máx",ET9&gt;=100),"20",IF(AND(EM9="FCR",ET9&gt;40,ET9&lt;=60),"12-13",IF(AND(EM9="FCR",ET9&gt;60,ET9&lt;=84),"14-16",IF(AND(EM9="FCR",ET9&gt;=85,ET9&lt;100),"17-19",IF(AND(EM9="FCR",ET9=100),"20",""))))))))))),"")</f>
        <v/>
      </c>
      <c r="EW9" s="409">
        <f>IFERROR(IF(ES9="vVO2máx",(Avaliações!$C$51*'Microciclos - Endurance (2)'!ET9)/100,IF(ES9="Velocidade_crítica",IF(ET9="80% VC",Avaliações!#REF!*0.8,IF(ET9="100% VC",Avaliações!#REF!*1,IF(ET9="120% VC",Avaliações!#REF!*1.2,IF(ET9="&gt;30%",Avaliações!$C$54*1.3,IF(ET9="&gt;40%",Avaliações!$C$54*1.4,0))))),IF(ES9="PACE_Daniels",INDEX(BASE!$Q$4:$V$60,MATCH(Avaliações!$C$53,BASE!$Q$4:$Q$60,0),MATCH('Microciclos - Endurance (2)'!ET9,BASE!$Q$4:$V$4,0)),0))),"")</f>
        <v>0</v>
      </c>
      <c r="EX9" s="409" t="str">
        <f t="shared" si="41"/>
        <v/>
      </c>
      <c r="FB9" s="407"/>
      <c r="FC9" s="407"/>
      <c r="FD9" s="407"/>
      <c r="FE9" s="407"/>
      <c r="FF9" s="407">
        <f t="shared" ref="FF9:FF12" si="151">IFERROR(FB9*FC9*FD9,"")</f>
        <v>0</v>
      </c>
      <c r="FG9" s="407">
        <f t="shared" si="42"/>
        <v>0</v>
      </c>
      <c r="FH9" s="408" t="str">
        <f t="shared" si="43"/>
        <v/>
      </c>
      <c r="FI9" s="407" t="s">
        <v>144</v>
      </c>
      <c r="FJ9" s="407"/>
      <c r="FK9" s="409" t="str">
        <f t="shared" si="44"/>
        <v/>
      </c>
      <c r="FL9" s="410" t="str">
        <f t="shared" si="45"/>
        <v/>
      </c>
      <c r="FM9" s="407" t="str">
        <f>IFERROR(IF(FI9="PACE_Daniels",(INDEX(BASE!$AE$4:$AH$8,MATCH('Microciclos - Endurance (2)'!FJ9,BASE!$AE$4:$AE$8,0),4)),IF(AND(FI9="vVO2máx",FJ9&gt;=35,FJ9&lt;=45),"9-11",IF(AND(FI9="vVO2máx",FJ9&gt;45,FJ9&lt;=65),"11",IF(AND(FI9="vVO2máx",FJ9&gt;65,FJ9&lt;=75),"12-13",IF(AND(FI9="vVO2máx",FJ9&gt;=80,FJ9&lt;=85),"14-16",IF(AND(FI9="vVO2máx",FJ9&gt;=85,FJ9&lt;100),"17-19",IF(AND(FI9="vVO2máx",FJ9&gt;=100),"20",IF(AND(FI9="FCR",FJ9&gt;40,FJ9&lt;=60),"12-13",IF(AND(FI9="FCR",FJ9&gt;60,FJ9&lt;=84),"14-16",IF(AND(FI9="FCR",FJ9&gt;=85,FJ9&lt;100),"17-19",IF(AND(FI9="FCR",FJ9=100),"20",""))))))))))),"")</f>
        <v/>
      </c>
      <c r="FN9" s="409" t="str">
        <f>IFERROR(IF(FI9="vVO2máx",(Avaliações!$C$51*'Microciclos - Endurance (2)'!FJ9)/100,IF(FI9="Velocidade_crítica",IF(FJ9="80% VC",Avaliações!#REF!*0.8,IF(FJ9="100% VC",Avaliações!#REF!*1,IF(FJ9="120% VC",Avaliações!#REF!*1.2,IF(FJ9="&gt;30%",Avaliações!$C$54*1.3,IF(FJ9="&gt;40%",Avaliações!$C$54*1.4,0))))),IF(FI9="PACE_Daniels",INDEX(BASE!$Q$4:$V$60,MATCH(Avaliações!$C$53,BASE!$Q$4:$Q$60,0),MATCH('Microciclos - Endurance (2)'!FJ9,BASE!$Q$4:$V$4,0)),""))),"")</f>
        <v/>
      </c>
      <c r="FO9" s="407" t="s">
        <v>144</v>
      </c>
      <c r="FP9" s="407"/>
      <c r="FQ9" s="410" t="str">
        <f t="shared" si="46"/>
        <v/>
      </c>
      <c r="FR9" s="407" t="str">
        <f>IFERROR(IF(FI9="PACE_Daniels",(INDEX(BASE!$AE$4:$AH$7,MATCH('Microciclos - Endurance (2)'!FP9,BASE!$AE$4:$AE$7,0),4)),IF(AND(FI9="vVO2máx",FP9&gt;=35,FP9&lt;=45),"9-11",IF(AND(FI9="vVO2máx",FP9&gt;45,FP9&lt;=65),"11",IF(AND(FI9="vVO2máx",FP9&gt;65,FP9&lt;=75),"12-13",IF(AND(FI9="vVO2máx",FP9&gt;=80,FP9&lt;=85),"14-16",IF(AND(FI9="vVO2máx",FP9&gt;=85,FP9&lt;100),"17-19",IF(AND(FI9="vVO2máx",FP9&gt;=100),"20",IF(AND(FI9="FCR",FP9&gt;40,FP9&lt;=60),"12-13",IF(AND(FI9="FCR",FP9&gt;60,FP9&lt;=84),"14-16",IF(AND(FI9="FCR",FP9&gt;=85,FP9&lt;100),"17-19",IF(AND(FI9="FCR",FP9=100),"20",""))))))))))),"")</f>
        <v/>
      </c>
      <c r="FS9" s="409">
        <f>IFERROR(IF(FO9="vVO2máx",(Avaliações!$C$51*'Microciclos - Endurance (2)'!FP9)/100,IF(FO9="Velocidade_crítica",IF(FP9="80% VC",Avaliações!#REF!*0.8,IF(FP9="100% VC",Avaliações!#REF!*1,IF(FP9="120% VC",Avaliações!#REF!*1.2,IF(FP9="&gt;30%",Avaliações!$C$54*1.3,IF(FP9="&gt;40%",Avaliações!$C$54*1.4,0))))),IF(FO9="PACE_Daniels",INDEX(BASE!$Q$4:$V$60,MATCH(Avaliações!$C$53,BASE!$Q$4:$Q$60,0),MATCH('Microciclos - Endurance (2)'!FP9,BASE!$Q$4:$V$4,0)),0))),"")</f>
        <v>0</v>
      </c>
      <c r="FT9" s="409" t="str">
        <f t="shared" si="47"/>
        <v/>
      </c>
      <c r="FX9" s="407"/>
      <c r="FY9" s="407"/>
      <c r="FZ9" s="407"/>
      <c r="GA9" s="407"/>
      <c r="GB9" s="407">
        <f t="shared" ref="GB9:GB12" si="152">IFERROR(FX9*FY9*FZ9,"")</f>
        <v>0</v>
      </c>
      <c r="GC9" s="407">
        <f t="shared" si="48"/>
        <v>0</v>
      </c>
      <c r="GD9" s="408" t="str">
        <f t="shared" si="49"/>
        <v/>
      </c>
      <c r="GE9" s="407" t="s">
        <v>144</v>
      </c>
      <c r="GF9" s="407"/>
      <c r="GG9" s="409" t="str">
        <f t="shared" si="50"/>
        <v/>
      </c>
      <c r="GH9" s="410" t="str">
        <f t="shared" si="51"/>
        <v/>
      </c>
      <c r="GI9" s="407" t="str">
        <f>IFERROR(IF(GE9="PACE_Daniels",(INDEX(BASE!$AE$4:$AH$8,MATCH('Microciclos - Endurance (2)'!GF9,BASE!$AE$4:$AE$8,0),4)),IF(AND(GE9="vVO2máx",GF9&gt;=35,GF9&lt;=45),"9-11",IF(AND(GE9="vVO2máx",GF9&gt;45,GF9&lt;=65),"11",IF(AND(GE9="vVO2máx",GF9&gt;65,GF9&lt;=75),"12-13",IF(AND(GE9="vVO2máx",GF9&gt;=80,GF9&lt;=85),"14-16",IF(AND(GE9="vVO2máx",GF9&gt;=85,GF9&lt;100),"17-19",IF(AND(GE9="vVO2máx",GF9&gt;=100),"20",IF(AND(GE9="FCR",GF9&gt;40,GF9&lt;=60),"12-13",IF(AND(GE9="FCR",GF9&gt;60,GF9&lt;=84),"14-16",IF(AND(GE9="FCR",GF9&gt;=85,GF9&lt;100),"17-19",IF(AND(GE9="FCR",GF9=100),"20",""))))))))))),"")</f>
        <v/>
      </c>
      <c r="GJ9" s="409" t="str">
        <f>IFERROR(IF(GE9="vVO2máx",(Avaliações!$C$51*'Microciclos - Endurance (2)'!GF9)/100,IF(GE9="Velocidade_crítica",IF(GF9="80% VC",Avaliações!#REF!*0.8,IF(GF9="100% VC",Avaliações!#REF!*1,IF(GF9="120% VC",Avaliações!#REF!*1.2,IF(GF9="&gt;30%",Avaliações!$C$54*1.3,IF(GF9="&gt;40%",Avaliações!$C$54*1.4,0))))),IF(GE9="PACE_Daniels",INDEX(BASE!$Q$4:$V$60,MATCH(Avaliações!$C$53,BASE!$Q$4:$Q$60,0),MATCH('Microciclos - Endurance (2)'!GF9,BASE!$Q$4:$V$4,0)),""))),"")</f>
        <v/>
      </c>
      <c r="GK9" s="407" t="s">
        <v>144</v>
      </c>
      <c r="GL9" s="407"/>
      <c r="GM9" s="410" t="str">
        <f t="shared" si="52"/>
        <v/>
      </c>
      <c r="GN9" s="407" t="str">
        <f>IFERROR(IF(GE9="PACE_Daniels",(INDEX(BASE!$AE$4:$AH$7,MATCH('Microciclos - Endurance (2)'!GL9,BASE!$AE$4:$AE$7,0),4)),IF(AND(GE9="vVO2máx",GL9&gt;=35,GL9&lt;=45),"9-11",IF(AND(GE9="vVO2máx",GL9&gt;45,GL9&lt;=65),"11",IF(AND(GE9="vVO2máx",GL9&gt;65,GL9&lt;=75),"12-13",IF(AND(GE9="vVO2máx",GL9&gt;=80,GL9&lt;=85),"14-16",IF(AND(GE9="vVO2máx",GL9&gt;=85,GL9&lt;100),"17-19",IF(AND(GE9="vVO2máx",GL9&gt;=100),"20",IF(AND(GE9="FCR",GL9&gt;40,GL9&lt;=60),"12-13",IF(AND(GE9="FCR",GL9&gt;60,GL9&lt;=84),"14-16",IF(AND(GE9="FCR",GL9&gt;=85,GL9&lt;100),"17-19",IF(AND(GE9="FCR",GL9=100),"20",""))))))))))),"")</f>
        <v/>
      </c>
      <c r="GO9" s="409">
        <f>IFERROR(IF(GK9="vVO2máx",(Avaliações!$C$51*'Microciclos - Endurance (2)'!GL9)/100,IF(GK9="Velocidade_crítica",IF(GL9="80% VC",Avaliações!#REF!*0.8,IF(GL9="100% VC",Avaliações!#REF!*1,IF(GL9="120% VC",Avaliações!#REF!*1.2,IF(GL9="&gt;30%",Avaliações!$C$54*1.3,IF(GL9="&gt;40%",Avaliações!$C$54*1.4,0))))),IF(GK9="PACE_Daniels",INDEX(BASE!$Q$4:$V$60,MATCH(Avaliações!$C$53,BASE!$Q$4:$Q$60,0),MATCH('Microciclos - Endurance (2)'!GL9,BASE!$Q$4:$V$4,0)),0))),"")</f>
        <v>0</v>
      </c>
      <c r="GP9" s="409" t="str">
        <f t="shared" si="53"/>
        <v/>
      </c>
      <c r="GT9" s="407"/>
      <c r="GU9" s="407"/>
      <c r="GV9" s="407"/>
      <c r="GW9" s="407"/>
      <c r="GX9" s="407">
        <f t="shared" ref="GX9:GX12" si="153">IFERROR(GT9*GU9*GV9,"")</f>
        <v>0</v>
      </c>
      <c r="GY9" s="407">
        <f t="shared" si="54"/>
        <v>0</v>
      </c>
      <c r="GZ9" s="408" t="str">
        <f t="shared" si="55"/>
        <v/>
      </c>
      <c r="HA9" s="407" t="s">
        <v>144</v>
      </c>
      <c r="HB9" s="407"/>
      <c r="HC9" s="409" t="str">
        <f t="shared" si="56"/>
        <v/>
      </c>
      <c r="HD9" s="410" t="str">
        <f t="shared" si="57"/>
        <v/>
      </c>
      <c r="HE9" s="407" t="str">
        <f>IFERROR(IF(HA9="PACE_Daniels",(INDEX(BASE!$AE$4:$AH$8,MATCH('Microciclos - Endurance (2)'!HB9,BASE!$AE$4:$AE$8,0),4)),IF(AND(HA9="vVO2máx",HB9&gt;=35,HB9&lt;=45),"9-11",IF(AND(HA9="vVO2máx",HB9&gt;45,HB9&lt;=65),"11",IF(AND(HA9="vVO2máx",HB9&gt;65,HB9&lt;=75),"12-13",IF(AND(HA9="vVO2máx",HB9&gt;=80,HB9&lt;=85),"14-16",IF(AND(HA9="vVO2máx",HB9&gt;=85,HB9&lt;100),"17-19",IF(AND(HA9="vVO2máx",HB9&gt;=100),"20",IF(AND(HA9="FCR",HB9&gt;40,HB9&lt;=60),"12-13",IF(AND(HA9="FCR",HB9&gt;60,HB9&lt;=84),"14-16",IF(AND(HA9="FCR",HB9&gt;=85,HB9&lt;100),"17-19",IF(AND(HA9="FCR",HB9=100),"20",""))))))))))),"")</f>
        <v/>
      </c>
      <c r="HF9" s="409" t="str">
        <f>IFERROR(IF(HA9="vVO2máx",(Avaliações!$C$51*'Microciclos - Endurance (2)'!HB9)/100,IF(HA9="Velocidade_crítica",IF(HB9="80% VC",Avaliações!#REF!*0.8,IF(HB9="100% VC",Avaliações!#REF!*1,IF(HB9="120% VC",Avaliações!#REF!*1.2,IF(HB9="&gt;30%",Avaliações!$C$54*1.3,IF(HB9="&gt;40%",Avaliações!$C$54*1.4,0))))),IF(HA9="PACE_Daniels",INDEX(BASE!$Q$4:$V$60,MATCH(Avaliações!$C$53,BASE!$Q$4:$Q$60,0),MATCH('Microciclos - Endurance (2)'!HB9,BASE!$Q$4:$V$4,0)),""))),"")</f>
        <v/>
      </c>
      <c r="HG9" s="407" t="s">
        <v>144</v>
      </c>
      <c r="HH9" s="407"/>
      <c r="HI9" s="410" t="str">
        <f t="shared" si="58"/>
        <v/>
      </c>
      <c r="HJ9" s="407" t="str">
        <f>IFERROR(IF(HA9="PACE_Daniels",(INDEX(BASE!$AE$4:$AH$7,MATCH('Microciclos - Endurance (2)'!HH9,BASE!$AE$4:$AE$7,0),4)),IF(AND(HA9="vVO2máx",HH9&gt;=35,HH9&lt;=45),"9-11",IF(AND(HA9="vVO2máx",HH9&gt;45,HH9&lt;=65),"11",IF(AND(HA9="vVO2máx",HH9&gt;65,HH9&lt;=75),"12-13",IF(AND(HA9="vVO2máx",HH9&gt;=80,HH9&lt;=85),"14-16",IF(AND(HA9="vVO2máx",HH9&gt;=85,HH9&lt;100),"17-19",IF(AND(HA9="vVO2máx",HH9&gt;=100),"20",IF(AND(HA9="FCR",HH9&gt;40,HH9&lt;=60),"12-13",IF(AND(HA9="FCR",HH9&gt;60,HH9&lt;=84),"14-16",IF(AND(HA9="FCR",HH9&gt;=85,HH9&lt;100),"17-19",IF(AND(HA9="FCR",HH9=100),"20",""))))))))))),"")</f>
        <v/>
      </c>
      <c r="HK9" s="409">
        <f>IFERROR(IF(HG9="vVO2máx",(Avaliações!$C$51*'Microciclos - Endurance (2)'!HH9)/100,IF(HG9="Velocidade_crítica",IF(HH9="80% VC",Avaliações!#REF!*0.8,IF(HH9="100% VC",Avaliações!#REF!*1,IF(HH9="120% VC",Avaliações!#REF!*1.2,IF(HH9="&gt;30%",Avaliações!$C$54*1.3,IF(HH9="&gt;40%",Avaliações!$C$54*1.4,0))))),IF(HG9="PACE_Daniels",INDEX(BASE!$Q$4:$V$60,MATCH(Avaliações!$C$53,BASE!$Q$4:$Q$60,0),MATCH('Microciclos - Endurance (2)'!HH9,BASE!$Q$4:$V$4,0)),0))),"")</f>
        <v>0</v>
      </c>
      <c r="HL9" s="409" t="str">
        <f t="shared" si="59"/>
        <v/>
      </c>
      <c r="HP9" s="407"/>
      <c r="HQ9" s="407"/>
      <c r="HR9" s="407"/>
      <c r="HS9" s="407"/>
      <c r="HT9" s="407">
        <f t="shared" ref="HT9:HT12" si="154">IFERROR(HP9*HQ9*HR9,"")</f>
        <v>0</v>
      </c>
      <c r="HU9" s="407">
        <f t="shared" si="60"/>
        <v>0</v>
      </c>
      <c r="HV9" s="408" t="str">
        <f t="shared" si="61"/>
        <v/>
      </c>
      <c r="HW9" s="407" t="s">
        <v>144</v>
      </c>
      <c r="HX9" s="407"/>
      <c r="HY9" s="409" t="str">
        <f t="shared" si="62"/>
        <v/>
      </c>
      <c r="HZ9" s="410" t="str">
        <f t="shared" si="63"/>
        <v/>
      </c>
      <c r="IA9" s="407" t="str">
        <f>IFERROR(IF(HW9="PACE_Daniels",(INDEX(BASE!$AE$4:$AH$8,MATCH('Microciclos - Endurance (2)'!HX9,BASE!$AE$4:$AE$8,0),4)),IF(AND(HW9="vVO2máx",HX9&gt;=35,HX9&lt;=45),"9-11",IF(AND(HW9="vVO2máx",HX9&gt;45,HX9&lt;=65),"11",IF(AND(HW9="vVO2máx",HX9&gt;65,HX9&lt;=75),"12-13",IF(AND(HW9="vVO2máx",HX9&gt;=80,HX9&lt;=85),"14-16",IF(AND(HW9="vVO2máx",HX9&gt;=85,HX9&lt;100),"17-19",IF(AND(HW9="vVO2máx",HX9&gt;=100),"20",IF(AND(HW9="FCR",HX9&gt;40,HX9&lt;=60),"12-13",IF(AND(HW9="FCR",HX9&gt;60,HX9&lt;=84),"14-16",IF(AND(HW9="FCR",HX9&gt;=85,HX9&lt;100),"17-19",IF(AND(HW9="FCR",HX9=100),"20",""))))))))))),"")</f>
        <v/>
      </c>
      <c r="IB9" s="409" t="str">
        <f>IFERROR(IF(HW9="vVO2máx",(Avaliações!$C$51*'Microciclos - Endurance (2)'!HX9)/100,IF(HW9="Velocidade_crítica",IF(HX9="80% VC",Avaliações!#REF!*0.8,IF(HX9="100% VC",Avaliações!#REF!*1,IF(HX9="120% VC",Avaliações!#REF!*1.2,IF(HX9="&gt;30%",Avaliações!$C$54*1.3,IF(HX9="&gt;40%",Avaliações!$C$54*1.4,0))))),IF(HW9="PACE_Daniels",INDEX(BASE!$Q$4:$V$60,MATCH(Avaliações!$C$53,BASE!$Q$4:$Q$60,0),MATCH('Microciclos - Endurance (2)'!HX9,BASE!$Q$4:$V$4,0)),""))),"")</f>
        <v/>
      </c>
      <c r="IC9" s="407" t="s">
        <v>144</v>
      </c>
      <c r="ID9" s="407"/>
      <c r="IE9" s="410" t="str">
        <f t="shared" si="64"/>
        <v/>
      </c>
      <c r="IF9" s="407" t="str">
        <f>IFERROR(IF(HW9="PACE_Daniels",(INDEX(BASE!$AE$4:$AH$7,MATCH('Microciclos - Endurance (2)'!ID9,BASE!$AE$4:$AE$7,0),4)),IF(AND(HW9="vVO2máx",ID9&gt;=35,ID9&lt;=45),"9-11",IF(AND(HW9="vVO2máx",ID9&gt;45,ID9&lt;=65),"11",IF(AND(HW9="vVO2máx",ID9&gt;65,ID9&lt;=75),"12-13",IF(AND(HW9="vVO2máx",ID9&gt;=80,ID9&lt;=85),"14-16",IF(AND(HW9="vVO2máx",ID9&gt;=85,ID9&lt;100),"17-19",IF(AND(HW9="vVO2máx",ID9&gt;=100),"20",IF(AND(HW9="FCR",ID9&gt;40,ID9&lt;=60),"12-13",IF(AND(HW9="FCR",ID9&gt;60,ID9&lt;=84),"14-16",IF(AND(HW9="FCR",ID9&gt;=85,ID9&lt;100),"17-19",IF(AND(HW9="FCR",ID9=100),"20",""))))))))))),"")</f>
        <v/>
      </c>
      <c r="IG9" s="409">
        <f>IFERROR(IF(IC9="vVO2máx",(Avaliações!$C$51*'Microciclos - Endurance (2)'!ID9)/100,IF(IC9="Velocidade_crítica",IF(ID9="80% VC",Avaliações!#REF!*0.8,IF(ID9="100% VC",Avaliações!#REF!*1,IF(ID9="120% VC",Avaliações!#REF!*1.2,IF(ID9="&gt;30%",Avaliações!$C$54*1.3,IF(ID9="&gt;40%",Avaliações!$C$54*1.4,0))))),IF(IC9="PACE_Daniels",INDEX(BASE!$Q$4:$V$60,MATCH(Avaliações!$C$53,BASE!$Q$4:$Q$60,0),MATCH('Microciclos - Endurance (2)'!ID9,BASE!$Q$4:$V$4,0)),0))),"")</f>
        <v>0</v>
      </c>
      <c r="IH9" s="409" t="str">
        <f t="shared" si="65"/>
        <v/>
      </c>
      <c r="IL9" s="407"/>
      <c r="IM9" s="407"/>
      <c r="IN9" s="407"/>
      <c r="IO9" s="407"/>
      <c r="IP9" s="407">
        <f t="shared" ref="IP9:IP12" si="155">IFERROR(IL9*IM9*IN9,"")</f>
        <v>0</v>
      </c>
      <c r="IQ9" s="407">
        <f t="shared" si="66"/>
        <v>0</v>
      </c>
      <c r="IR9" s="408" t="str">
        <f t="shared" si="67"/>
        <v/>
      </c>
      <c r="IS9" s="407" t="s">
        <v>144</v>
      </c>
      <c r="IT9" s="407"/>
      <c r="IU9" s="409" t="str">
        <f t="shared" si="68"/>
        <v/>
      </c>
      <c r="IV9" s="410" t="str">
        <f t="shared" si="69"/>
        <v/>
      </c>
      <c r="IW9" s="407" t="str">
        <f>IFERROR(IF(IS9="PACE_Daniels",(INDEX(BASE!$AE$4:$AH$8,MATCH('Microciclos - Endurance (2)'!IT9,BASE!$AE$4:$AE$8,0),4)),IF(AND(IS9="vVO2máx",IT9&gt;=35,IT9&lt;=45),"9-11",IF(AND(IS9="vVO2máx",IT9&gt;45,IT9&lt;=65),"11",IF(AND(IS9="vVO2máx",IT9&gt;65,IT9&lt;=75),"12-13",IF(AND(IS9="vVO2máx",IT9&gt;=80,IT9&lt;=85),"14-16",IF(AND(IS9="vVO2máx",IT9&gt;=85,IT9&lt;100),"17-19",IF(AND(IS9="vVO2máx",IT9&gt;=100),"20",IF(AND(IS9="FCR",IT9&gt;40,IT9&lt;=60),"12-13",IF(AND(IS9="FCR",IT9&gt;60,IT9&lt;=84),"14-16",IF(AND(IS9="FCR",IT9&gt;=85,IT9&lt;100),"17-19",IF(AND(IS9="FCR",IT9=100),"20",""))))))))))),"")</f>
        <v/>
      </c>
      <c r="IX9" s="409" t="str">
        <f>IFERROR(IF(IS9="vVO2máx",(Avaliações!$C$51*'Microciclos - Endurance (2)'!IT9)/100,IF(IS9="Velocidade_crítica",IF(IT9="80% VC",Avaliações!#REF!*0.8,IF(IT9="100% VC",Avaliações!#REF!*1,IF(IT9="120% VC",Avaliações!#REF!*1.2,IF(IT9="&gt;30%",Avaliações!$C$54*1.3,IF(IT9="&gt;40%",Avaliações!$C$54*1.4,0))))),IF(IS9="PACE_Daniels",INDEX(BASE!$Q$4:$V$60,MATCH(Avaliações!$C$53,BASE!$Q$4:$Q$60,0),MATCH('Microciclos - Endurance (2)'!IT9,BASE!$Q$4:$V$4,0)),""))),"")</f>
        <v/>
      </c>
      <c r="IY9" s="407" t="s">
        <v>144</v>
      </c>
      <c r="IZ9" s="407"/>
      <c r="JA9" s="410" t="str">
        <f t="shared" si="70"/>
        <v/>
      </c>
      <c r="JB9" s="407" t="str">
        <f>IFERROR(IF(IS9="PACE_Daniels",(INDEX(BASE!$AE$4:$AH$7,MATCH('Microciclos - Endurance (2)'!IZ9,BASE!$AE$4:$AE$7,0),4)),IF(AND(IS9="vVO2máx",IZ9&gt;=35,IZ9&lt;=45),"9-11",IF(AND(IS9="vVO2máx",IZ9&gt;45,IZ9&lt;=65),"11",IF(AND(IS9="vVO2máx",IZ9&gt;65,IZ9&lt;=75),"12-13",IF(AND(IS9="vVO2máx",IZ9&gt;=80,IZ9&lt;=85),"14-16",IF(AND(IS9="vVO2máx",IZ9&gt;=85,IZ9&lt;100),"17-19",IF(AND(IS9="vVO2máx",IZ9&gt;=100),"20",IF(AND(IS9="FCR",IZ9&gt;40,IZ9&lt;=60),"12-13",IF(AND(IS9="FCR",IZ9&gt;60,IZ9&lt;=84),"14-16",IF(AND(IS9="FCR",IZ9&gt;=85,IZ9&lt;100),"17-19",IF(AND(IS9="FCR",IZ9=100),"20",""))))))))))),"")</f>
        <v/>
      </c>
      <c r="JC9" s="409">
        <f>IFERROR(IF(IY9="vVO2máx",(Avaliações!$C$51*'Microciclos - Endurance (2)'!IZ9)/100,IF(IY9="Velocidade_crítica",IF(IZ9="80% VC",Avaliações!#REF!*0.8,IF(IZ9="100% VC",Avaliações!#REF!*1,IF(IZ9="120% VC",Avaliações!#REF!*1.2,IF(IZ9="&gt;30%",Avaliações!$C$54*1.3,IF(IZ9="&gt;40%",Avaliações!$C$54*1.4,0))))),IF(IY9="PACE_Daniels",INDEX(BASE!$Q$4:$V$60,MATCH(Avaliações!$C$53,BASE!$Q$4:$Q$60,0),MATCH('Microciclos - Endurance (2)'!IZ9,BASE!$Q$4:$V$4,0)),0))),"")</f>
        <v>0</v>
      </c>
      <c r="JD9" s="409" t="str">
        <f t="shared" si="71"/>
        <v/>
      </c>
      <c r="JH9" s="407"/>
      <c r="JI9" s="407"/>
      <c r="JJ9" s="407"/>
      <c r="JK9" s="407"/>
      <c r="JL9" s="407">
        <f t="shared" ref="JL9:JL12" si="156">IFERROR(JH9*JI9*JJ9,"")</f>
        <v>0</v>
      </c>
      <c r="JM9" s="407">
        <f t="shared" si="72"/>
        <v>0</v>
      </c>
      <c r="JN9" s="408" t="str">
        <f t="shared" si="73"/>
        <v/>
      </c>
      <c r="JO9" s="407" t="s">
        <v>144</v>
      </c>
      <c r="JP9" s="407"/>
      <c r="JQ9" s="409" t="str">
        <f t="shared" si="74"/>
        <v/>
      </c>
      <c r="JR9" s="410" t="str">
        <f t="shared" si="75"/>
        <v/>
      </c>
      <c r="JS9" s="407" t="str">
        <f>IFERROR(IF(JO9="PACE_Daniels",(INDEX(BASE!$AE$4:$AH$8,MATCH('Microciclos - Endurance (2)'!JP9,BASE!$AE$4:$AE$8,0),4)),IF(AND(JO9="vVO2máx",JP9&gt;=35,JP9&lt;=45),"9-11",IF(AND(JO9="vVO2máx",JP9&gt;45,JP9&lt;=65),"11",IF(AND(JO9="vVO2máx",JP9&gt;65,JP9&lt;=75),"12-13",IF(AND(JO9="vVO2máx",JP9&gt;=80,JP9&lt;=85),"14-16",IF(AND(JO9="vVO2máx",JP9&gt;=85,JP9&lt;100),"17-19",IF(AND(JO9="vVO2máx",JP9&gt;=100),"20",IF(AND(JO9="FCR",JP9&gt;40,JP9&lt;=60),"12-13",IF(AND(JO9="FCR",JP9&gt;60,JP9&lt;=84),"14-16",IF(AND(JO9="FCR",JP9&gt;=85,JP9&lt;100),"17-19",IF(AND(JO9="FCR",JP9=100),"20",""))))))))))),"")</f>
        <v/>
      </c>
      <c r="JT9" s="409" t="str">
        <f>IFERROR(IF(JO9="vVO2máx",(Avaliações!$C$51*'Microciclos - Endurance (2)'!JP9)/100,IF(JO9="Velocidade_crítica",IF(JP9="80% VC",Avaliações!#REF!*0.8,IF(JP9="100% VC",Avaliações!#REF!*1,IF(JP9="120% VC",Avaliações!#REF!*1.2,IF(JP9="&gt;30%",Avaliações!$C$54*1.3,IF(JP9="&gt;40%",Avaliações!$C$54*1.4,0))))),IF(JO9="PACE_Daniels",INDEX(BASE!$Q$4:$V$60,MATCH(Avaliações!$C$53,BASE!$Q$4:$Q$60,0),MATCH('Microciclos - Endurance (2)'!JP9,BASE!$Q$4:$V$4,0)),""))),"")</f>
        <v/>
      </c>
      <c r="JU9" s="407" t="s">
        <v>144</v>
      </c>
      <c r="JV9" s="407"/>
      <c r="JW9" s="410" t="str">
        <f t="shared" si="76"/>
        <v/>
      </c>
      <c r="JX9" s="407" t="str">
        <f>IFERROR(IF(JO9="PACE_Daniels",(INDEX(BASE!$AE$4:$AH$7,MATCH('Microciclos - Endurance (2)'!JV9,BASE!$AE$4:$AE$7,0),4)),IF(AND(JO9="vVO2máx",JV9&gt;=35,JV9&lt;=45),"9-11",IF(AND(JO9="vVO2máx",JV9&gt;45,JV9&lt;=65),"11",IF(AND(JO9="vVO2máx",JV9&gt;65,JV9&lt;=75),"12-13",IF(AND(JO9="vVO2máx",JV9&gt;=80,JV9&lt;=85),"14-16",IF(AND(JO9="vVO2máx",JV9&gt;=85,JV9&lt;100),"17-19",IF(AND(JO9="vVO2máx",JV9&gt;=100),"20",IF(AND(JO9="FCR",JV9&gt;40,JV9&lt;=60),"12-13",IF(AND(JO9="FCR",JV9&gt;60,JV9&lt;=84),"14-16",IF(AND(JO9="FCR",JV9&gt;=85,JV9&lt;100),"17-19",IF(AND(JO9="FCR",JV9=100),"20",""))))))))))),"")</f>
        <v/>
      </c>
      <c r="JY9" s="409">
        <f>IFERROR(IF(JU9="vVO2máx",(Avaliações!$C$51*'Microciclos - Endurance (2)'!JV9)/100,IF(JU9="Velocidade_crítica",IF(JV9="80% VC",Avaliações!#REF!*0.8,IF(JV9="100% VC",Avaliações!#REF!*1,IF(JV9="120% VC",Avaliações!#REF!*1.2,IF(JV9="&gt;30%",Avaliações!$C$54*1.3,IF(JV9="&gt;40%",Avaliações!$C$54*1.4,0))))),IF(JU9="PACE_Daniels",INDEX(BASE!$Q$4:$V$60,MATCH(Avaliações!$C$53,BASE!$Q$4:$Q$60,0),MATCH('Microciclos - Endurance (2)'!JV9,BASE!$Q$4:$V$4,0)),0))),"")</f>
        <v>0</v>
      </c>
      <c r="JZ9" s="409" t="str">
        <f t="shared" si="77"/>
        <v/>
      </c>
      <c r="KD9" s="407"/>
      <c r="KE9" s="407"/>
      <c r="KF9" s="407"/>
      <c r="KG9" s="407"/>
      <c r="KH9" s="407">
        <f t="shared" ref="KH9:KH12" si="157">IFERROR(KD9*KE9*KF9,"")</f>
        <v>0</v>
      </c>
      <c r="KI9" s="407">
        <f t="shared" si="78"/>
        <v>0</v>
      </c>
      <c r="KJ9" s="408" t="str">
        <f t="shared" si="79"/>
        <v/>
      </c>
      <c r="KK9" s="407" t="s">
        <v>144</v>
      </c>
      <c r="KL9" s="407"/>
      <c r="KM9" s="409" t="str">
        <f t="shared" si="80"/>
        <v/>
      </c>
      <c r="KN9" s="410" t="str">
        <f t="shared" si="81"/>
        <v/>
      </c>
      <c r="KO9" s="407" t="str">
        <f>IFERROR(IF(KK9="PACE_Daniels",(INDEX(BASE!$AE$4:$AH$8,MATCH('Microciclos - Endurance (2)'!KL9,BASE!$AE$4:$AE$8,0),4)),IF(AND(KK9="vVO2máx",KL9&gt;=35,KL9&lt;=45),"9-11",IF(AND(KK9="vVO2máx",KL9&gt;45,KL9&lt;=65),"11",IF(AND(KK9="vVO2máx",KL9&gt;65,KL9&lt;=75),"12-13",IF(AND(KK9="vVO2máx",KL9&gt;=80,KL9&lt;=85),"14-16",IF(AND(KK9="vVO2máx",KL9&gt;=85,KL9&lt;100),"17-19",IF(AND(KK9="vVO2máx",KL9&gt;=100),"20",IF(AND(KK9="FCR",KL9&gt;40,KL9&lt;=60),"12-13",IF(AND(KK9="FCR",KL9&gt;60,KL9&lt;=84),"14-16",IF(AND(KK9="FCR",KL9&gt;=85,KL9&lt;100),"17-19",IF(AND(KK9="FCR",KL9=100),"20",""))))))))))),"")</f>
        <v/>
      </c>
      <c r="KP9" s="409" t="str">
        <f>IFERROR(IF(KK9="vVO2máx",(Avaliações!$C$51*'Microciclos - Endurance (2)'!KL9)/100,IF(KK9="Velocidade_crítica",IF(KL9="80% VC",Avaliações!#REF!*0.8,IF(KL9="100% VC",Avaliações!#REF!*1,IF(KL9="120% VC",Avaliações!#REF!*1.2,IF(KL9="&gt;30%",Avaliações!$C$54*1.3,IF(KL9="&gt;40%",Avaliações!$C$54*1.4,0))))),IF(KK9="PACE_Daniels",INDEX(BASE!$Q$4:$V$60,MATCH(Avaliações!$C$53,BASE!$Q$4:$Q$60,0),MATCH('Microciclos - Endurance (2)'!KL9,BASE!$Q$4:$V$4,0)),""))),"")</f>
        <v/>
      </c>
      <c r="KQ9" s="407" t="s">
        <v>144</v>
      </c>
      <c r="KR9" s="407"/>
      <c r="KS9" s="410" t="str">
        <f t="shared" si="82"/>
        <v/>
      </c>
      <c r="KT9" s="407" t="str">
        <f>IFERROR(IF(KK9="PACE_Daniels",(INDEX(BASE!$AE$4:$AH$7,MATCH('Microciclos - Endurance (2)'!KR9,BASE!$AE$4:$AE$7,0),4)),IF(AND(KK9="vVO2máx",KR9&gt;=35,KR9&lt;=45),"9-11",IF(AND(KK9="vVO2máx",KR9&gt;45,KR9&lt;=65),"11",IF(AND(KK9="vVO2máx",KR9&gt;65,KR9&lt;=75),"12-13",IF(AND(KK9="vVO2máx",KR9&gt;=80,KR9&lt;=85),"14-16",IF(AND(KK9="vVO2máx",KR9&gt;=85,KR9&lt;100),"17-19",IF(AND(KK9="vVO2máx",KR9&gt;=100),"20",IF(AND(KK9="FCR",KR9&gt;40,KR9&lt;=60),"12-13",IF(AND(KK9="FCR",KR9&gt;60,KR9&lt;=84),"14-16",IF(AND(KK9="FCR",KR9&gt;=85,KR9&lt;100),"17-19",IF(AND(KK9="FCR",KR9=100),"20",""))))))))))),"")</f>
        <v/>
      </c>
      <c r="KU9" s="409">
        <f>IFERROR(IF(KQ9="vVO2máx",(Avaliações!$C$51*'Microciclos - Endurance (2)'!KR9)/100,IF(KQ9="Velocidade_crítica",IF(KR9="80% VC",Avaliações!#REF!*0.8,IF(KR9="100% VC",Avaliações!#REF!*1,IF(KR9="120% VC",Avaliações!#REF!*1.2,IF(KR9="&gt;30%",Avaliações!$C$54*1.3,IF(KR9="&gt;40%",Avaliações!$C$54*1.4,0))))),IF(KQ9="PACE_Daniels",INDEX(BASE!$Q$4:$V$60,MATCH(Avaliações!$C$53,BASE!$Q$4:$Q$60,0),MATCH('Microciclos - Endurance (2)'!KR9,BASE!$Q$4:$V$4,0)),0))),"")</f>
        <v>0</v>
      </c>
      <c r="KV9" s="409" t="str">
        <f t="shared" si="83"/>
        <v/>
      </c>
      <c r="KZ9" s="407"/>
      <c r="LA9" s="407"/>
      <c r="LB9" s="407"/>
      <c r="LC9" s="407"/>
      <c r="LD9" s="407">
        <f t="shared" ref="LD9:LD12" si="158">IFERROR(KZ9*LA9*LB9,"")</f>
        <v>0</v>
      </c>
      <c r="LE9" s="407">
        <f t="shared" si="84"/>
        <v>0</v>
      </c>
      <c r="LF9" s="408" t="str">
        <f t="shared" si="85"/>
        <v/>
      </c>
      <c r="LG9" s="407" t="s">
        <v>144</v>
      </c>
      <c r="LH9" s="407"/>
      <c r="LI9" s="409" t="str">
        <f t="shared" si="86"/>
        <v/>
      </c>
      <c r="LJ9" s="410" t="str">
        <f t="shared" si="87"/>
        <v/>
      </c>
      <c r="LK9" s="407" t="str">
        <f>IFERROR(IF(LG9="PACE_Daniels",(INDEX(BASE!$AE$4:$AH$8,MATCH('Microciclos - Endurance (2)'!LH9,BASE!$AE$4:$AE$8,0),4)),IF(AND(LG9="vVO2máx",LH9&gt;=35,LH9&lt;=45),"9-11",IF(AND(LG9="vVO2máx",LH9&gt;45,LH9&lt;=65),"11",IF(AND(LG9="vVO2máx",LH9&gt;65,LH9&lt;=75),"12-13",IF(AND(LG9="vVO2máx",LH9&gt;=80,LH9&lt;=85),"14-16",IF(AND(LG9="vVO2máx",LH9&gt;=85,LH9&lt;100),"17-19",IF(AND(LG9="vVO2máx",LH9&gt;=100),"20",IF(AND(LG9="FCR",LH9&gt;40,LH9&lt;=60),"12-13",IF(AND(LG9="FCR",LH9&gt;60,LH9&lt;=84),"14-16",IF(AND(LG9="FCR",LH9&gt;=85,LH9&lt;100),"17-19",IF(AND(LG9="FCR",LH9=100),"20",""))))))))))),"")</f>
        <v/>
      </c>
      <c r="LL9" s="409" t="str">
        <f>IFERROR(IF(LG9="vVO2máx",(Avaliações!$C$51*'Microciclos - Endurance (2)'!LH9)/100,IF(LG9="Velocidade_crítica",IF(LH9="80% VC",Avaliações!#REF!*0.8,IF(LH9="100% VC",Avaliações!#REF!*1,IF(LH9="120% VC",Avaliações!#REF!*1.2,IF(LH9="&gt;30%",Avaliações!$C$54*1.3,IF(LH9="&gt;40%",Avaliações!$C$54*1.4,0))))),IF(LG9="PACE_Daniels",INDEX(BASE!$Q$4:$V$60,MATCH(Avaliações!$C$53,BASE!$Q$4:$Q$60,0),MATCH('Microciclos - Endurance (2)'!LH9,BASE!$Q$4:$V$4,0)),""))),"")</f>
        <v/>
      </c>
      <c r="LM9" s="407" t="s">
        <v>144</v>
      </c>
      <c r="LN9" s="407"/>
      <c r="LO9" s="410" t="str">
        <f t="shared" si="88"/>
        <v/>
      </c>
      <c r="LP9" s="407" t="str">
        <f>IFERROR(IF(LG9="PACE_Daniels",(INDEX(BASE!$AE$4:$AH$7,MATCH('Microciclos - Endurance (2)'!LN9,BASE!$AE$4:$AE$7,0),4)),IF(AND(LG9="vVO2máx",LN9&gt;=35,LN9&lt;=45),"9-11",IF(AND(LG9="vVO2máx",LN9&gt;45,LN9&lt;=65),"11",IF(AND(LG9="vVO2máx",LN9&gt;65,LN9&lt;=75),"12-13",IF(AND(LG9="vVO2máx",LN9&gt;=80,LN9&lt;=85),"14-16",IF(AND(LG9="vVO2máx",LN9&gt;=85,LN9&lt;100),"17-19",IF(AND(LG9="vVO2máx",LN9&gt;=100),"20",IF(AND(LG9="FCR",LN9&gt;40,LN9&lt;=60),"12-13",IF(AND(LG9="FCR",LN9&gt;60,LN9&lt;=84),"14-16",IF(AND(LG9="FCR",LN9&gt;=85,LN9&lt;100),"17-19",IF(AND(LG9="FCR",LN9=100),"20",""))))))))))),"")</f>
        <v/>
      </c>
      <c r="LQ9" s="409">
        <f>IFERROR(IF(LM9="vVO2máx",(Avaliações!$C$51*'Microciclos - Endurance (2)'!LN9)/100,IF(LM9="Velocidade_crítica",IF(LN9="80% VC",Avaliações!#REF!*0.8,IF(LN9="100% VC",Avaliações!#REF!*1,IF(LN9="120% VC",Avaliações!#REF!*1.2,IF(LN9="&gt;30%",Avaliações!$C$54*1.3,IF(LN9="&gt;40%",Avaliações!$C$54*1.4,0))))),IF(LM9="PACE_Daniels",INDEX(BASE!$Q$4:$V$60,MATCH(Avaliações!$C$53,BASE!$Q$4:$Q$60,0),MATCH('Microciclos - Endurance (2)'!LN9,BASE!$Q$4:$V$4,0)),0))),"")</f>
        <v>0</v>
      </c>
      <c r="LR9" s="409" t="str">
        <f t="shared" si="89"/>
        <v/>
      </c>
      <c r="LV9" s="407"/>
      <c r="LW9" s="407"/>
      <c r="LX9" s="407"/>
      <c r="LY9" s="407"/>
      <c r="LZ9" s="407">
        <f t="shared" ref="LZ9:LZ12" si="159">IFERROR(LV9*LW9*LX9,"")</f>
        <v>0</v>
      </c>
      <c r="MA9" s="407">
        <f t="shared" si="90"/>
        <v>0</v>
      </c>
      <c r="MB9" s="408" t="str">
        <f t="shared" si="91"/>
        <v/>
      </c>
      <c r="MC9" s="407" t="s">
        <v>144</v>
      </c>
      <c r="MD9" s="407"/>
      <c r="ME9" s="409" t="str">
        <f t="shared" si="92"/>
        <v/>
      </c>
      <c r="MF9" s="410" t="str">
        <f t="shared" si="93"/>
        <v/>
      </c>
      <c r="MG9" s="407" t="str">
        <f>IFERROR(IF(MC9="PACE_Daniels",(INDEX(BASE!$AE$4:$AH$8,MATCH('Microciclos - Endurance (2)'!MD9,BASE!$AE$4:$AE$8,0),4)),IF(AND(MC9="vVO2máx",MD9&gt;=35,MD9&lt;=45),"9-11",IF(AND(MC9="vVO2máx",MD9&gt;45,MD9&lt;=65),"11",IF(AND(MC9="vVO2máx",MD9&gt;65,MD9&lt;=75),"12-13",IF(AND(MC9="vVO2máx",MD9&gt;=80,MD9&lt;=85),"14-16",IF(AND(MC9="vVO2máx",MD9&gt;=85,MD9&lt;100),"17-19",IF(AND(MC9="vVO2máx",MD9&gt;=100),"20",IF(AND(MC9="FCR",MD9&gt;40,MD9&lt;=60),"12-13",IF(AND(MC9="FCR",MD9&gt;60,MD9&lt;=84),"14-16",IF(AND(MC9="FCR",MD9&gt;=85,MD9&lt;100),"17-19",IF(AND(MC9="FCR",MD9=100),"20",""))))))))))),"")</f>
        <v/>
      </c>
      <c r="MH9" s="409" t="str">
        <f>IFERROR(IF(MC9="vVO2máx",(Avaliações!$C$51*'Microciclos - Endurance (2)'!MD9)/100,IF(MC9="Velocidade_crítica",IF(MD9="80% VC",Avaliações!#REF!*0.8,IF(MD9="100% VC",Avaliações!#REF!*1,IF(MD9="120% VC",Avaliações!#REF!*1.2,IF(MD9="&gt;30%",Avaliações!$C$54*1.3,IF(MD9="&gt;40%",Avaliações!$C$54*1.4,0))))),IF(MC9="PACE_Daniels",INDEX(BASE!$Q$4:$V$60,MATCH(Avaliações!$C$53,BASE!$Q$4:$Q$60,0),MATCH('Microciclos - Endurance (2)'!MD9,BASE!$Q$4:$V$4,0)),""))),"")</f>
        <v/>
      </c>
      <c r="MI9" s="407" t="s">
        <v>144</v>
      </c>
      <c r="MJ9" s="407"/>
      <c r="MK9" s="410" t="str">
        <f t="shared" si="94"/>
        <v/>
      </c>
      <c r="ML9" s="407" t="str">
        <f>IFERROR(IF(MC9="PACE_Daniels",(INDEX(BASE!$AE$4:$AH$7,MATCH('Microciclos - Endurance (2)'!MJ9,BASE!$AE$4:$AE$7,0),4)),IF(AND(MC9="vVO2máx",MJ9&gt;=35,MJ9&lt;=45),"9-11",IF(AND(MC9="vVO2máx",MJ9&gt;45,MJ9&lt;=65),"11",IF(AND(MC9="vVO2máx",MJ9&gt;65,MJ9&lt;=75),"12-13",IF(AND(MC9="vVO2máx",MJ9&gt;=80,MJ9&lt;=85),"14-16",IF(AND(MC9="vVO2máx",MJ9&gt;=85,MJ9&lt;100),"17-19",IF(AND(MC9="vVO2máx",MJ9&gt;=100),"20",IF(AND(MC9="FCR",MJ9&gt;40,MJ9&lt;=60),"12-13",IF(AND(MC9="FCR",MJ9&gt;60,MJ9&lt;=84),"14-16",IF(AND(MC9="FCR",MJ9&gt;=85,MJ9&lt;100),"17-19",IF(AND(MC9="FCR",MJ9=100),"20",""))))))))))),"")</f>
        <v/>
      </c>
      <c r="MM9" s="409">
        <f>IFERROR(IF(MI9="vVO2máx",(Avaliações!$C$51*'Microciclos - Endurance (2)'!MJ9)/100,IF(MI9="Velocidade_crítica",IF(MJ9="80% VC",Avaliações!#REF!*0.8,IF(MJ9="100% VC",Avaliações!#REF!*1,IF(MJ9="120% VC",Avaliações!#REF!*1.2,IF(MJ9="&gt;30%",Avaliações!$C$54*1.3,IF(MJ9="&gt;40%",Avaliações!$C$54*1.4,0))))),IF(MI9="PACE_Daniels",INDEX(BASE!$Q$4:$V$60,MATCH(Avaliações!$C$53,BASE!$Q$4:$Q$60,0),MATCH('Microciclos - Endurance (2)'!MJ9,BASE!$Q$4:$V$4,0)),0))),"")</f>
        <v>0</v>
      </c>
      <c r="MN9" s="409" t="str">
        <f t="shared" si="95"/>
        <v/>
      </c>
      <c r="MR9" s="407"/>
      <c r="MS9" s="407"/>
      <c r="MT9" s="407"/>
      <c r="MU9" s="407"/>
      <c r="MV9" s="407">
        <f t="shared" ref="MV9:MV12" si="160">IFERROR(MR9*MS9*MT9,"")</f>
        <v>0</v>
      </c>
      <c r="MW9" s="407">
        <f t="shared" si="96"/>
        <v>0</v>
      </c>
      <c r="MX9" s="408" t="str">
        <f t="shared" si="97"/>
        <v/>
      </c>
      <c r="MY9" s="407" t="s">
        <v>144</v>
      </c>
      <c r="MZ9" s="407"/>
      <c r="NA9" s="409" t="str">
        <f t="shared" si="98"/>
        <v/>
      </c>
      <c r="NB9" s="410" t="str">
        <f t="shared" si="99"/>
        <v/>
      </c>
      <c r="NC9" s="407" t="str">
        <f>IFERROR(IF(MY9="PACE_Daniels",(INDEX(BASE!$AE$4:$AH$8,MATCH('Microciclos - Endurance (2)'!MZ9,BASE!$AE$4:$AE$8,0),4)),IF(AND(MY9="vVO2máx",MZ9&gt;=35,MZ9&lt;=45),"9-11",IF(AND(MY9="vVO2máx",MZ9&gt;45,MZ9&lt;=65),"11",IF(AND(MY9="vVO2máx",MZ9&gt;65,MZ9&lt;=75),"12-13",IF(AND(MY9="vVO2máx",MZ9&gt;=80,MZ9&lt;=85),"14-16",IF(AND(MY9="vVO2máx",MZ9&gt;=85,MZ9&lt;100),"17-19",IF(AND(MY9="vVO2máx",MZ9&gt;=100),"20",IF(AND(MY9="FCR",MZ9&gt;40,MZ9&lt;=60),"12-13",IF(AND(MY9="FCR",MZ9&gt;60,MZ9&lt;=84),"14-16",IF(AND(MY9="FCR",MZ9&gt;=85,MZ9&lt;100),"17-19",IF(AND(MY9="FCR",MZ9=100),"20",""))))))))))),"")</f>
        <v/>
      </c>
      <c r="ND9" s="409" t="str">
        <f>IFERROR(IF(MY9="vVO2máx",(Avaliações!$C$51*'Microciclos - Endurance (2)'!MZ9)/100,IF(MY9="Velocidade_crítica",IF(MZ9="80% VC",Avaliações!#REF!*0.8,IF(MZ9="100% VC",Avaliações!#REF!*1,IF(MZ9="120% VC",Avaliações!#REF!*1.2,IF(MZ9="&gt;30%",Avaliações!$C$54*1.3,IF(MZ9="&gt;40%",Avaliações!$C$54*1.4,0))))),IF(MY9="PACE_Daniels",INDEX(BASE!$Q$4:$V$60,MATCH(Avaliações!$C$53,BASE!$Q$4:$Q$60,0),MATCH('Microciclos - Endurance (2)'!MZ9,BASE!$Q$4:$V$4,0)),""))),"")</f>
        <v/>
      </c>
      <c r="NE9" s="407" t="s">
        <v>144</v>
      </c>
      <c r="NF9" s="407"/>
      <c r="NG9" s="410" t="str">
        <f t="shared" si="100"/>
        <v/>
      </c>
      <c r="NH9" s="407" t="str">
        <f>IFERROR(IF(MY9="PACE_Daniels",(INDEX(BASE!$AE$4:$AH$7,MATCH('Microciclos - Endurance (2)'!NF9,BASE!$AE$4:$AE$7,0),4)),IF(AND(MY9="vVO2máx",NF9&gt;=35,NF9&lt;=45),"9-11",IF(AND(MY9="vVO2máx",NF9&gt;45,NF9&lt;=65),"11",IF(AND(MY9="vVO2máx",NF9&gt;65,NF9&lt;=75),"12-13",IF(AND(MY9="vVO2máx",NF9&gt;=80,NF9&lt;=85),"14-16",IF(AND(MY9="vVO2máx",NF9&gt;=85,NF9&lt;100),"17-19",IF(AND(MY9="vVO2máx",NF9&gt;=100),"20",IF(AND(MY9="FCR",NF9&gt;40,NF9&lt;=60),"12-13",IF(AND(MY9="FCR",NF9&gt;60,NF9&lt;=84),"14-16",IF(AND(MY9="FCR",NF9&gt;=85,NF9&lt;100),"17-19",IF(AND(MY9="FCR",NF9=100),"20",""))))))))))),"")</f>
        <v/>
      </c>
      <c r="NI9" s="409">
        <f>IFERROR(IF(NE9="vVO2máx",(Avaliações!$C$51*'Microciclos - Endurance (2)'!NF9)/100,IF(NE9="Velocidade_crítica",IF(NF9="80% VC",Avaliações!#REF!*0.8,IF(NF9="100% VC",Avaliações!#REF!*1,IF(NF9="120% VC",Avaliações!#REF!*1.2,IF(NF9="&gt;30%",Avaliações!$C$54*1.3,IF(NF9="&gt;40%",Avaliações!$C$54*1.4,0))))),IF(NE9="PACE_Daniels",INDEX(BASE!$Q$4:$V$60,MATCH(Avaliações!$C$53,BASE!$Q$4:$Q$60,0),MATCH('Microciclos - Endurance (2)'!NF9,BASE!$Q$4:$V$4,0)),0))),"")</f>
        <v>0</v>
      </c>
      <c r="NJ9" s="409" t="str">
        <f t="shared" si="101"/>
        <v/>
      </c>
      <c r="NN9" s="407"/>
      <c r="NO9" s="407"/>
      <c r="NP9" s="407"/>
      <c r="NQ9" s="407"/>
      <c r="NR9" s="407">
        <f t="shared" ref="NR9:NR12" si="161">IFERROR(NN9*NO9*NP9,"")</f>
        <v>0</v>
      </c>
      <c r="NS9" s="407">
        <f t="shared" si="102"/>
        <v>0</v>
      </c>
      <c r="NT9" s="408" t="str">
        <f t="shared" si="103"/>
        <v/>
      </c>
      <c r="NU9" s="407" t="s">
        <v>144</v>
      </c>
      <c r="NV9" s="407"/>
      <c r="NW9" s="409" t="str">
        <f t="shared" si="104"/>
        <v/>
      </c>
      <c r="NX9" s="410" t="str">
        <f t="shared" si="105"/>
        <v/>
      </c>
      <c r="NY9" s="407" t="str">
        <f>IFERROR(IF(NU9="PACE_Daniels",(INDEX(BASE!$AE$4:$AH$8,MATCH('Microciclos - Endurance (2)'!NV9,BASE!$AE$4:$AE$8,0),4)),IF(AND(NU9="vVO2máx",NV9&gt;=35,NV9&lt;=45),"9-11",IF(AND(NU9="vVO2máx",NV9&gt;45,NV9&lt;=65),"11",IF(AND(NU9="vVO2máx",NV9&gt;65,NV9&lt;=75),"12-13",IF(AND(NU9="vVO2máx",NV9&gt;=80,NV9&lt;=85),"14-16",IF(AND(NU9="vVO2máx",NV9&gt;=85,NV9&lt;100),"17-19",IF(AND(NU9="vVO2máx",NV9&gt;=100),"20",IF(AND(NU9="FCR",NV9&gt;40,NV9&lt;=60),"12-13",IF(AND(NU9="FCR",NV9&gt;60,NV9&lt;=84),"14-16",IF(AND(NU9="FCR",NV9&gt;=85,NV9&lt;100),"17-19",IF(AND(NU9="FCR",NV9=100),"20",""))))))))))),"")</f>
        <v/>
      </c>
      <c r="NZ9" s="409" t="str">
        <f>IFERROR(IF(NU9="vVO2máx",(Avaliações!$C$51*'Microciclos - Endurance (2)'!NV9)/100,IF(NU9="Velocidade_crítica",IF(NV9="80% VC",Avaliações!#REF!*0.8,IF(NV9="100% VC",Avaliações!#REF!*1,IF(NV9="120% VC",Avaliações!#REF!*1.2,IF(NV9="&gt;30%",Avaliações!$C$54*1.3,IF(NV9="&gt;40%",Avaliações!$C$54*1.4,0))))),IF(NU9="PACE_Daniels",INDEX(BASE!$Q$4:$V$60,MATCH(Avaliações!$C$53,BASE!$Q$4:$Q$60,0),MATCH('Microciclos - Endurance (2)'!NV9,BASE!$Q$4:$V$4,0)),""))),"")</f>
        <v/>
      </c>
      <c r="OA9" s="407" t="s">
        <v>144</v>
      </c>
      <c r="OB9" s="407"/>
      <c r="OC9" s="410" t="str">
        <f t="shared" si="106"/>
        <v/>
      </c>
      <c r="OD9" s="407" t="str">
        <f>IFERROR(IF(NU9="PACE_Daniels",(INDEX(BASE!$AE$4:$AH$7,MATCH('Microciclos - Endurance (2)'!OB9,BASE!$AE$4:$AE$7,0),4)),IF(AND(NU9="vVO2máx",OB9&gt;=35,OB9&lt;=45),"9-11",IF(AND(NU9="vVO2máx",OB9&gt;45,OB9&lt;=65),"11",IF(AND(NU9="vVO2máx",OB9&gt;65,OB9&lt;=75),"12-13",IF(AND(NU9="vVO2máx",OB9&gt;=80,OB9&lt;=85),"14-16",IF(AND(NU9="vVO2máx",OB9&gt;=85,OB9&lt;100),"17-19",IF(AND(NU9="vVO2máx",OB9&gt;=100),"20",IF(AND(NU9="FCR",OB9&gt;40,OB9&lt;=60),"12-13",IF(AND(NU9="FCR",OB9&gt;60,OB9&lt;=84),"14-16",IF(AND(NU9="FCR",OB9&gt;=85,OB9&lt;100),"17-19",IF(AND(NU9="FCR",OB9=100),"20",""))))))))))),"")</f>
        <v/>
      </c>
      <c r="OE9" s="409">
        <f>IFERROR(IF(OA9="vVO2máx",(Avaliações!$C$51*'Microciclos - Endurance (2)'!OB9)/100,IF(OA9="Velocidade_crítica",IF(OB9="80% VC",Avaliações!#REF!*0.8,IF(OB9="100% VC",Avaliações!#REF!*1,IF(OB9="120% VC",Avaliações!#REF!*1.2,IF(OB9="&gt;30%",Avaliações!$C$54*1.3,IF(OB9="&gt;40%",Avaliações!$C$54*1.4,0))))),IF(OA9="PACE_Daniels",INDEX(BASE!$Q$4:$V$60,MATCH(Avaliações!$C$53,BASE!$Q$4:$Q$60,0),MATCH('Microciclos - Endurance (2)'!OB9,BASE!$Q$4:$V$4,0)),0))),"")</f>
        <v>0</v>
      </c>
      <c r="OF9" s="409" t="str">
        <f t="shared" si="107"/>
        <v/>
      </c>
      <c r="OJ9" s="407"/>
      <c r="OK9" s="407"/>
      <c r="OL9" s="407"/>
      <c r="OM9" s="407"/>
      <c r="ON9" s="407">
        <f t="shared" ref="ON9:ON12" si="162">IFERROR(OJ9*OK9*OL9,"")</f>
        <v>0</v>
      </c>
      <c r="OO9" s="407">
        <f t="shared" si="108"/>
        <v>0</v>
      </c>
      <c r="OP9" s="408" t="str">
        <f t="shared" si="109"/>
        <v/>
      </c>
      <c r="OQ9" s="407" t="s">
        <v>144</v>
      </c>
      <c r="OR9" s="407"/>
      <c r="OS9" s="409" t="str">
        <f t="shared" si="110"/>
        <v/>
      </c>
      <c r="OT9" s="410" t="str">
        <f t="shared" si="111"/>
        <v/>
      </c>
      <c r="OU9" s="407" t="str">
        <f>IFERROR(IF(OQ9="PACE_Daniels",(INDEX(BASE!$AE$4:$AH$8,MATCH('Microciclos - Endurance (2)'!OR9,BASE!$AE$4:$AE$8,0),4)),IF(AND(OQ9="vVO2máx",OR9&gt;=35,OR9&lt;=45),"9-11",IF(AND(OQ9="vVO2máx",OR9&gt;45,OR9&lt;=65),"11",IF(AND(OQ9="vVO2máx",OR9&gt;65,OR9&lt;=75),"12-13",IF(AND(OQ9="vVO2máx",OR9&gt;=80,OR9&lt;=85),"14-16",IF(AND(OQ9="vVO2máx",OR9&gt;=85,OR9&lt;100),"17-19",IF(AND(OQ9="vVO2máx",OR9&gt;=100),"20",IF(AND(OQ9="FCR",OR9&gt;40,OR9&lt;=60),"12-13",IF(AND(OQ9="FCR",OR9&gt;60,OR9&lt;=84),"14-16",IF(AND(OQ9="FCR",OR9&gt;=85,OR9&lt;100),"17-19",IF(AND(OQ9="FCR",OR9=100),"20",""))))))))))),"")</f>
        <v/>
      </c>
      <c r="OV9" s="409" t="str">
        <f>IFERROR(IF(OQ9="vVO2máx",(Avaliações!$C$51*'Microciclos - Endurance (2)'!OR9)/100,IF(OQ9="Velocidade_crítica",IF(OR9="80% VC",Avaliações!#REF!*0.8,IF(OR9="100% VC",Avaliações!#REF!*1,IF(OR9="120% VC",Avaliações!#REF!*1.2,IF(OR9="&gt;30%",Avaliações!$C$54*1.3,IF(OR9="&gt;40%",Avaliações!$C$54*1.4,0))))),IF(OQ9="PACE_Daniels",INDEX(BASE!$Q$4:$V$60,MATCH(Avaliações!$C$53,BASE!$Q$4:$Q$60,0),MATCH('Microciclos - Endurance (2)'!OR9,BASE!$Q$4:$V$4,0)),""))),"")</f>
        <v/>
      </c>
      <c r="OW9" s="407" t="s">
        <v>144</v>
      </c>
      <c r="OX9" s="407"/>
      <c r="OY9" s="410" t="str">
        <f t="shared" si="112"/>
        <v/>
      </c>
      <c r="OZ9" s="407" t="str">
        <f>IFERROR(IF(OQ9="PACE_Daniels",(INDEX(BASE!$AE$4:$AH$7,MATCH('Microciclos - Endurance (2)'!OX9,BASE!$AE$4:$AE$7,0),4)),IF(AND(OQ9="vVO2máx",OX9&gt;=35,OX9&lt;=45),"9-11",IF(AND(OQ9="vVO2máx",OX9&gt;45,OX9&lt;=65),"11",IF(AND(OQ9="vVO2máx",OX9&gt;65,OX9&lt;=75),"12-13",IF(AND(OQ9="vVO2máx",OX9&gt;=80,OX9&lt;=85),"14-16",IF(AND(OQ9="vVO2máx",OX9&gt;=85,OX9&lt;100),"17-19",IF(AND(OQ9="vVO2máx",OX9&gt;=100),"20",IF(AND(OQ9="FCR",OX9&gt;40,OX9&lt;=60),"12-13",IF(AND(OQ9="FCR",OX9&gt;60,OX9&lt;=84),"14-16",IF(AND(OQ9="FCR",OX9&gt;=85,OX9&lt;100),"17-19",IF(AND(OQ9="FCR",OX9=100),"20",""))))))))))),"")</f>
        <v/>
      </c>
      <c r="PA9" s="409">
        <f>IFERROR(IF(OW9="vVO2máx",(Avaliações!$C$51*'Microciclos - Endurance (2)'!OX9)/100,IF(OW9="Velocidade_crítica",IF(OX9="80% VC",Avaliações!#REF!*0.8,IF(OX9="100% VC",Avaliações!#REF!*1,IF(OX9="120% VC",Avaliações!#REF!*1.2,IF(OX9="&gt;30%",Avaliações!$C$54*1.3,IF(OX9="&gt;40%",Avaliações!$C$54*1.4,0))))),IF(OW9="PACE_Daniels",INDEX(BASE!$Q$4:$V$60,MATCH(Avaliações!$C$53,BASE!$Q$4:$Q$60,0),MATCH('Microciclos - Endurance (2)'!OX9,BASE!$Q$4:$V$4,0)),0))),"")</f>
        <v>0</v>
      </c>
      <c r="PB9" s="409" t="str">
        <f t="shared" si="113"/>
        <v/>
      </c>
      <c r="PF9" s="407"/>
      <c r="PG9" s="407"/>
      <c r="PH9" s="407"/>
      <c r="PI9" s="407"/>
      <c r="PJ9" s="407">
        <f t="shared" ref="PJ9:PJ12" si="163">IFERROR(PF9*PG9*PH9,"")</f>
        <v>0</v>
      </c>
      <c r="PK9" s="407">
        <f t="shared" si="114"/>
        <v>0</v>
      </c>
      <c r="PL9" s="408" t="str">
        <f t="shared" si="115"/>
        <v/>
      </c>
      <c r="PM9" s="407" t="s">
        <v>144</v>
      </c>
      <c r="PN9" s="407"/>
      <c r="PO9" s="409" t="str">
        <f t="shared" si="116"/>
        <v/>
      </c>
      <c r="PP9" s="410" t="str">
        <f t="shared" si="117"/>
        <v/>
      </c>
      <c r="PQ9" s="407" t="str">
        <f>IFERROR(IF(PM9="PACE_Daniels",(INDEX(BASE!$AE$4:$AH$8,MATCH('Microciclos - Endurance (2)'!PN9,BASE!$AE$4:$AE$8,0),4)),IF(AND(PM9="vVO2máx",PN9&gt;=35,PN9&lt;=45),"9-11",IF(AND(PM9="vVO2máx",PN9&gt;45,PN9&lt;=65),"11",IF(AND(PM9="vVO2máx",PN9&gt;65,PN9&lt;=75),"12-13",IF(AND(PM9="vVO2máx",PN9&gt;=80,PN9&lt;=85),"14-16",IF(AND(PM9="vVO2máx",PN9&gt;=85,PN9&lt;100),"17-19",IF(AND(PM9="vVO2máx",PN9&gt;=100),"20",IF(AND(PM9="FCR",PN9&gt;40,PN9&lt;=60),"12-13",IF(AND(PM9="FCR",PN9&gt;60,PN9&lt;=84),"14-16",IF(AND(PM9="FCR",PN9&gt;=85,PN9&lt;100),"17-19",IF(AND(PM9="FCR",PN9=100),"20",""))))))))))),"")</f>
        <v/>
      </c>
      <c r="PR9" s="409" t="str">
        <f>IFERROR(IF(PM9="vVO2máx",(Avaliações!$C$51*'Microciclos - Endurance (2)'!PN9)/100,IF(PM9="Velocidade_crítica",IF(PN9="80% VC",Avaliações!#REF!*0.8,IF(PN9="100% VC",Avaliações!#REF!*1,IF(PN9="120% VC",Avaliações!#REF!*1.2,IF(PN9="&gt;30%",Avaliações!$C$54*1.3,IF(PN9="&gt;40%",Avaliações!$C$54*1.4,0))))),IF(PM9="PACE_Daniels",INDEX(BASE!$Q$4:$V$60,MATCH(Avaliações!$C$53,BASE!$Q$4:$Q$60,0),MATCH('Microciclos - Endurance (2)'!PN9,BASE!$Q$4:$V$4,0)),""))),"")</f>
        <v/>
      </c>
      <c r="PS9" s="407" t="s">
        <v>144</v>
      </c>
      <c r="PT9" s="407"/>
      <c r="PU9" s="410" t="str">
        <f t="shared" si="118"/>
        <v/>
      </c>
      <c r="PV9" s="407" t="str">
        <f>IFERROR(IF(PM9="PACE_Daniels",(INDEX(BASE!$AE$4:$AH$7,MATCH('Microciclos - Endurance (2)'!PT9,BASE!$AE$4:$AE$7,0),4)),IF(AND(PM9="vVO2máx",PT9&gt;=35,PT9&lt;=45),"9-11",IF(AND(PM9="vVO2máx",PT9&gt;45,PT9&lt;=65),"11",IF(AND(PM9="vVO2máx",PT9&gt;65,PT9&lt;=75),"12-13",IF(AND(PM9="vVO2máx",PT9&gt;=80,PT9&lt;=85),"14-16",IF(AND(PM9="vVO2máx",PT9&gt;=85,PT9&lt;100),"17-19",IF(AND(PM9="vVO2máx",PT9&gt;=100),"20",IF(AND(PM9="FCR",PT9&gt;40,PT9&lt;=60),"12-13",IF(AND(PM9="FCR",PT9&gt;60,PT9&lt;=84),"14-16",IF(AND(PM9="FCR",PT9&gt;=85,PT9&lt;100),"17-19",IF(AND(PM9="FCR",PT9=100),"20",""))))))))))),"")</f>
        <v/>
      </c>
      <c r="PW9" s="409">
        <f>IFERROR(IF(PS9="vVO2máx",(Avaliações!$C$51*'Microciclos - Endurance (2)'!PT9)/100,IF(PS9="Velocidade_crítica",IF(PT9="80% VC",Avaliações!#REF!*0.8,IF(PT9="100% VC",Avaliações!#REF!*1,IF(PT9="120% VC",Avaliações!#REF!*1.2,IF(PT9="&gt;30%",Avaliações!$C$54*1.3,IF(PT9="&gt;40%",Avaliações!$C$54*1.4,0))))),IF(PS9="PACE_Daniels",INDEX(BASE!$Q$4:$V$60,MATCH(Avaliações!$C$53,BASE!$Q$4:$Q$60,0),MATCH('Microciclos - Endurance (2)'!PT9,BASE!$Q$4:$V$4,0)),0))),"")</f>
        <v>0</v>
      </c>
      <c r="PX9" s="409" t="str">
        <f t="shared" si="119"/>
        <v/>
      </c>
      <c r="QB9" s="407"/>
      <c r="QC9" s="407"/>
      <c r="QD9" s="407"/>
      <c r="QE9" s="407"/>
      <c r="QF9" s="407">
        <f t="shared" ref="QF9:QF12" si="164">IFERROR(QB9*QC9*QD9,"")</f>
        <v>0</v>
      </c>
      <c r="QG9" s="407">
        <f t="shared" si="120"/>
        <v>0</v>
      </c>
      <c r="QH9" s="408" t="str">
        <f t="shared" si="121"/>
        <v/>
      </c>
      <c r="QI9" s="407" t="s">
        <v>144</v>
      </c>
      <c r="QJ9" s="407"/>
      <c r="QK9" s="409" t="str">
        <f t="shared" si="122"/>
        <v/>
      </c>
      <c r="QL9" s="410" t="str">
        <f t="shared" si="123"/>
        <v/>
      </c>
      <c r="QM9" s="407" t="str">
        <f>IFERROR(IF(QI9="PACE_Daniels",(INDEX(BASE!$AE$4:$AH$8,MATCH('Microciclos - Endurance (2)'!QJ9,BASE!$AE$4:$AE$8,0),4)),IF(AND(QI9="vVO2máx",QJ9&gt;=35,QJ9&lt;=45),"9-11",IF(AND(QI9="vVO2máx",QJ9&gt;45,QJ9&lt;=65),"11",IF(AND(QI9="vVO2máx",QJ9&gt;65,QJ9&lt;=75),"12-13",IF(AND(QI9="vVO2máx",QJ9&gt;=80,QJ9&lt;=85),"14-16",IF(AND(QI9="vVO2máx",QJ9&gt;=85,QJ9&lt;100),"17-19",IF(AND(QI9="vVO2máx",QJ9&gt;=100),"20",IF(AND(QI9="FCR",QJ9&gt;40,QJ9&lt;=60),"12-13",IF(AND(QI9="FCR",QJ9&gt;60,QJ9&lt;=84),"14-16",IF(AND(QI9="FCR",QJ9&gt;=85,QJ9&lt;100),"17-19",IF(AND(QI9="FCR",QJ9=100),"20",""))))))))))),"")</f>
        <v/>
      </c>
      <c r="QN9" s="409" t="str">
        <f>IFERROR(IF(QI9="vVO2máx",(Avaliações!$C$51*'Microciclos - Endurance (2)'!QJ9)/100,IF(QI9="Velocidade_crítica",IF(QJ9="80% VC",Avaliações!#REF!*0.8,IF(QJ9="100% VC",Avaliações!#REF!*1,IF(QJ9="120% VC",Avaliações!#REF!*1.2,IF(QJ9="&gt;30%",Avaliações!$C$54*1.3,IF(QJ9="&gt;40%",Avaliações!$C$54*1.4,0))))),IF(QI9="PACE_Daniels",INDEX(BASE!$Q$4:$V$60,MATCH(Avaliações!$C$53,BASE!$Q$4:$Q$60,0),MATCH('Microciclos - Endurance (2)'!QJ9,BASE!$Q$4:$V$4,0)),""))),"")</f>
        <v/>
      </c>
      <c r="QO9" s="407" t="s">
        <v>144</v>
      </c>
      <c r="QP9" s="407"/>
      <c r="QQ9" s="410" t="str">
        <f t="shared" si="124"/>
        <v/>
      </c>
      <c r="QR9" s="407" t="str">
        <f>IFERROR(IF(QI9="PACE_Daniels",(INDEX(BASE!$AE$4:$AH$7,MATCH('Microciclos - Endurance (2)'!QP9,BASE!$AE$4:$AE$7,0),4)),IF(AND(QI9="vVO2máx",QP9&gt;=35,QP9&lt;=45),"9-11",IF(AND(QI9="vVO2máx",QP9&gt;45,QP9&lt;=65),"11",IF(AND(QI9="vVO2máx",QP9&gt;65,QP9&lt;=75),"12-13",IF(AND(QI9="vVO2máx",QP9&gt;=80,QP9&lt;=85),"14-16",IF(AND(QI9="vVO2máx",QP9&gt;=85,QP9&lt;100),"17-19",IF(AND(QI9="vVO2máx",QP9&gt;=100),"20",IF(AND(QI9="FCR",QP9&gt;40,QP9&lt;=60),"12-13",IF(AND(QI9="FCR",QP9&gt;60,QP9&lt;=84),"14-16",IF(AND(QI9="FCR",QP9&gt;=85,QP9&lt;100),"17-19",IF(AND(QI9="FCR",QP9=100),"20",""))))))))))),"")</f>
        <v/>
      </c>
      <c r="QS9" s="409">
        <f>IFERROR(IF(QO9="vVO2máx",(Avaliações!$C$51*'Microciclos - Endurance (2)'!QP9)/100,IF(QO9="Velocidade_crítica",IF(QP9="80% VC",Avaliações!#REF!*0.8,IF(QP9="100% VC",Avaliações!#REF!*1,IF(QP9="120% VC",Avaliações!#REF!*1.2,IF(QP9="&gt;30%",Avaliações!$C$54*1.3,IF(QP9="&gt;40%",Avaliações!$C$54*1.4,0))))),IF(QO9="PACE_Daniels",INDEX(BASE!$Q$4:$V$60,MATCH(Avaliações!$C$53,BASE!$Q$4:$Q$60,0),MATCH('Microciclos - Endurance (2)'!QP9,BASE!$Q$4:$V$4,0)),0))),"")</f>
        <v>0</v>
      </c>
      <c r="QT9" s="409" t="str">
        <f t="shared" si="125"/>
        <v/>
      </c>
      <c r="QX9" s="407"/>
      <c r="QY9" s="407"/>
      <c r="QZ9" s="407"/>
      <c r="RA9" s="407"/>
      <c r="RB9" s="407">
        <f t="shared" ref="RB9:RB12" si="165">IFERROR(QX9*QY9*QZ9,"")</f>
        <v>0</v>
      </c>
      <c r="RC9" s="407">
        <f t="shared" si="126"/>
        <v>0</v>
      </c>
      <c r="RD9" s="408" t="str">
        <f t="shared" si="127"/>
        <v/>
      </c>
      <c r="RE9" s="407" t="s">
        <v>144</v>
      </c>
      <c r="RF9" s="407"/>
      <c r="RG9" s="409" t="str">
        <f t="shared" si="128"/>
        <v/>
      </c>
      <c r="RH9" s="410" t="str">
        <f t="shared" si="129"/>
        <v/>
      </c>
      <c r="RI9" s="407" t="str">
        <f>IFERROR(IF(RE9="PACE_Daniels",(INDEX(BASE!$AE$4:$AH$8,MATCH('Microciclos - Endurance (2)'!RF9,BASE!$AE$4:$AE$8,0),4)),IF(AND(RE9="vVO2máx",RF9&gt;=35,RF9&lt;=45),"9-11",IF(AND(RE9="vVO2máx",RF9&gt;45,RF9&lt;=65),"11",IF(AND(RE9="vVO2máx",RF9&gt;65,RF9&lt;=75),"12-13",IF(AND(RE9="vVO2máx",RF9&gt;=80,RF9&lt;=85),"14-16",IF(AND(RE9="vVO2máx",RF9&gt;=85,RF9&lt;100),"17-19",IF(AND(RE9="vVO2máx",RF9&gt;=100),"20",IF(AND(RE9="FCR",RF9&gt;40,RF9&lt;=60),"12-13",IF(AND(RE9="FCR",RF9&gt;60,RF9&lt;=84),"14-16",IF(AND(RE9="FCR",RF9&gt;=85,RF9&lt;100),"17-19",IF(AND(RE9="FCR",RF9=100),"20",""))))))))))),"")</f>
        <v/>
      </c>
      <c r="RJ9" s="409" t="str">
        <f>IFERROR(IF(RE9="vVO2máx",(Avaliações!$C$51*'Microciclos - Endurance (2)'!RF9)/100,IF(RE9="Velocidade_crítica",IF(RF9="80% VC",Avaliações!#REF!*0.8,IF(RF9="100% VC",Avaliações!#REF!*1,IF(RF9="120% VC",Avaliações!#REF!*1.2,IF(RF9="&gt;30%",Avaliações!$C$54*1.3,IF(RF9="&gt;40%",Avaliações!$C$54*1.4,0))))),IF(RE9="PACE_Daniels",INDEX(BASE!$Q$4:$V$60,MATCH(Avaliações!$C$53,BASE!$Q$4:$Q$60,0),MATCH('Microciclos - Endurance (2)'!RF9,BASE!$Q$4:$V$4,0)),""))),"")</f>
        <v/>
      </c>
      <c r="RK9" s="407" t="s">
        <v>144</v>
      </c>
      <c r="RL9" s="407"/>
      <c r="RM9" s="410" t="str">
        <f t="shared" si="130"/>
        <v/>
      </c>
      <c r="RN9" s="407" t="str">
        <f>IFERROR(IF(RE9="PACE_Daniels",(INDEX(BASE!$AE$4:$AH$7,MATCH('Microciclos - Endurance (2)'!RL9,BASE!$AE$4:$AE$7,0),4)),IF(AND(RE9="vVO2máx",RL9&gt;=35,RL9&lt;=45),"9-11",IF(AND(RE9="vVO2máx",RL9&gt;45,RL9&lt;=65),"11",IF(AND(RE9="vVO2máx",RL9&gt;65,RL9&lt;=75),"12-13",IF(AND(RE9="vVO2máx",RL9&gt;=80,RL9&lt;=85),"14-16",IF(AND(RE9="vVO2máx",RL9&gt;=85,RL9&lt;100),"17-19",IF(AND(RE9="vVO2máx",RL9&gt;=100),"20",IF(AND(RE9="FCR",RL9&gt;40,RL9&lt;=60),"12-13",IF(AND(RE9="FCR",RL9&gt;60,RL9&lt;=84),"14-16",IF(AND(RE9="FCR",RL9&gt;=85,RL9&lt;100),"17-19",IF(AND(RE9="FCR",RL9=100),"20",""))))))))))),"")</f>
        <v/>
      </c>
      <c r="RO9" s="409">
        <f>IFERROR(IF(RK9="vVO2máx",(Avaliações!$C$51*'Microciclos - Endurance (2)'!RL9)/100,IF(RK9="Velocidade_crítica",IF(RL9="80% VC",Avaliações!#REF!*0.8,IF(RL9="100% VC",Avaliações!#REF!*1,IF(RL9="120% VC",Avaliações!#REF!*1.2,IF(RL9="&gt;30%",Avaliações!$C$54*1.3,IF(RL9="&gt;40%",Avaliações!$C$54*1.4,0))))),IF(RK9="PACE_Daniels",INDEX(BASE!$Q$4:$V$60,MATCH(Avaliações!$C$53,BASE!$Q$4:$Q$60,0),MATCH('Microciclos - Endurance (2)'!RL9,BASE!$Q$4:$V$4,0)),0))),"")</f>
        <v>0</v>
      </c>
      <c r="RP9" s="409" t="str">
        <f t="shared" si="131"/>
        <v/>
      </c>
      <c r="RT9" s="407"/>
      <c r="RU9" s="407"/>
      <c r="RV9" s="407"/>
      <c r="RW9" s="407"/>
      <c r="RX9" s="407">
        <f t="shared" ref="RX9:RX12" si="166">IFERROR(RT9*RU9*RV9,"")</f>
        <v>0</v>
      </c>
      <c r="RY9" s="407">
        <f t="shared" si="132"/>
        <v>0</v>
      </c>
      <c r="RZ9" s="408" t="str">
        <f t="shared" si="133"/>
        <v/>
      </c>
      <c r="SA9" s="407" t="s">
        <v>144</v>
      </c>
      <c r="SB9" s="407"/>
      <c r="SC9" s="409" t="str">
        <f t="shared" si="134"/>
        <v/>
      </c>
      <c r="SD9" s="410" t="str">
        <f t="shared" si="135"/>
        <v/>
      </c>
      <c r="SE9" s="407" t="str">
        <f>IFERROR(IF(SA9="PACE_Daniels",(INDEX(BASE!$AE$4:$AH$8,MATCH('Microciclos - Endurance (2)'!SB9,BASE!$AE$4:$AE$8,0),4)),IF(AND(SA9="vVO2máx",SB9&gt;=35,SB9&lt;=45),"9-11",IF(AND(SA9="vVO2máx",SB9&gt;45,SB9&lt;=65),"11",IF(AND(SA9="vVO2máx",SB9&gt;65,SB9&lt;=75),"12-13",IF(AND(SA9="vVO2máx",SB9&gt;=80,SB9&lt;=85),"14-16",IF(AND(SA9="vVO2máx",SB9&gt;=85,SB9&lt;100),"17-19",IF(AND(SA9="vVO2máx",SB9&gt;=100),"20",IF(AND(SA9="FCR",SB9&gt;40,SB9&lt;=60),"12-13",IF(AND(SA9="FCR",SB9&gt;60,SB9&lt;=84),"14-16",IF(AND(SA9="FCR",SB9&gt;=85,SB9&lt;100),"17-19",IF(AND(SA9="FCR",SB9=100),"20",""))))))))))),"")</f>
        <v/>
      </c>
      <c r="SF9" s="409" t="str">
        <f>IFERROR(IF(SA9="vVO2máx",(Avaliações!$C$51*'Microciclos - Endurance (2)'!SB9)/100,IF(SA9="Velocidade_crítica",IF(SB9="80% VC",Avaliações!#REF!*0.8,IF(SB9="100% VC",Avaliações!#REF!*1,IF(SB9="120% VC",Avaliações!#REF!*1.2,IF(SB9="&gt;30%",Avaliações!$C$54*1.3,IF(SB9="&gt;40%",Avaliações!$C$54*1.4,0))))),IF(SA9="PACE_Daniels",INDEX(BASE!$Q$4:$V$60,MATCH(Avaliações!$C$53,BASE!$Q$4:$Q$60,0),MATCH('Microciclos - Endurance (2)'!SB9,BASE!$Q$4:$V$4,0)),""))),"")</f>
        <v/>
      </c>
      <c r="SG9" s="407" t="s">
        <v>144</v>
      </c>
      <c r="SH9" s="407"/>
      <c r="SI9" s="410" t="str">
        <f t="shared" si="136"/>
        <v/>
      </c>
      <c r="SJ9" s="407" t="str">
        <f>IFERROR(IF(SA9="PACE_Daniels",(INDEX(BASE!$AE$4:$AH$7,MATCH('Microciclos - Endurance (2)'!SH9,BASE!$AE$4:$AE$7,0),4)),IF(AND(SA9="vVO2máx",SH9&gt;=35,SH9&lt;=45),"9-11",IF(AND(SA9="vVO2máx",SH9&gt;45,SH9&lt;=65),"11",IF(AND(SA9="vVO2máx",SH9&gt;65,SH9&lt;=75),"12-13",IF(AND(SA9="vVO2máx",SH9&gt;=80,SH9&lt;=85),"14-16",IF(AND(SA9="vVO2máx",SH9&gt;=85,SH9&lt;100),"17-19",IF(AND(SA9="vVO2máx",SH9&gt;=100),"20",IF(AND(SA9="FCR",SH9&gt;40,SH9&lt;=60),"12-13",IF(AND(SA9="FCR",SH9&gt;60,SH9&lt;=84),"14-16",IF(AND(SA9="FCR",SH9&gt;=85,SH9&lt;100),"17-19",IF(AND(SA9="FCR",SH9=100),"20",""))))))))))),"")</f>
        <v/>
      </c>
      <c r="SK9" s="409">
        <f>IFERROR(IF(SG9="vVO2máx",(Avaliações!$C$51*'Microciclos - Endurance (2)'!SH9)/100,IF(SG9="Velocidade_crítica",IF(SH9="80% VC",Avaliações!#REF!*0.8,IF(SH9="100% VC",Avaliações!#REF!*1,IF(SH9="120% VC",Avaliações!#REF!*1.2,IF(SH9="&gt;30%",Avaliações!$C$54*1.3,IF(SH9="&gt;40%",Avaliações!$C$54*1.4,0))))),IF(SG9="PACE_Daniels",INDEX(BASE!$Q$4:$V$60,MATCH(Avaliações!$C$53,BASE!$Q$4:$Q$60,0),MATCH('Microciclos - Endurance (2)'!SH9,BASE!$Q$4:$V$4,0)),0))),"")</f>
        <v>0</v>
      </c>
      <c r="SL9" s="409" t="str">
        <f t="shared" si="137"/>
        <v/>
      </c>
      <c r="SP9" s="407"/>
      <c r="SQ9" s="407"/>
      <c r="SR9" s="407"/>
      <c r="SS9" s="407"/>
      <c r="ST9" s="407">
        <f t="shared" ref="ST9:ST12" si="167">IFERROR(SP9*SQ9*SR9,"")</f>
        <v>0</v>
      </c>
      <c r="SU9" s="407">
        <f t="shared" si="138"/>
        <v>0</v>
      </c>
      <c r="SV9" s="408" t="str">
        <f t="shared" si="139"/>
        <v/>
      </c>
      <c r="SW9" s="407" t="s">
        <v>144</v>
      </c>
      <c r="SX9" s="407"/>
      <c r="SY9" s="409" t="str">
        <f t="shared" si="140"/>
        <v/>
      </c>
      <c r="SZ9" s="410" t="str">
        <f t="shared" si="141"/>
        <v/>
      </c>
      <c r="TA9" s="407" t="str">
        <f>IFERROR(IF(SW9="PACE_Daniels",(INDEX(BASE!$AE$4:$AH$8,MATCH('Microciclos - Endurance (2)'!SX9,BASE!$AE$4:$AE$8,0),4)),IF(AND(SW9="vVO2máx",SX9&gt;=35,SX9&lt;=45),"9-11",IF(AND(SW9="vVO2máx",SX9&gt;45,SX9&lt;=65),"11",IF(AND(SW9="vVO2máx",SX9&gt;65,SX9&lt;=75),"12-13",IF(AND(SW9="vVO2máx",SX9&gt;=80,SX9&lt;=85),"14-16",IF(AND(SW9="vVO2máx",SX9&gt;=85,SX9&lt;100),"17-19",IF(AND(SW9="vVO2máx",SX9&gt;=100),"20",IF(AND(SW9="FCR",SX9&gt;40,SX9&lt;=60),"12-13",IF(AND(SW9="FCR",SX9&gt;60,SX9&lt;=84),"14-16",IF(AND(SW9="FCR",SX9&gt;=85,SX9&lt;100),"17-19",IF(AND(SW9="FCR",SX9=100),"20",""))))))))))),"")</f>
        <v/>
      </c>
      <c r="TB9" s="409" t="str">
        <f>IFERROR(IF(SW9="vVO2máx",(Avaliações!$C$51*'Microciclos - Endurance (2)'!SX9)/100,IF(SW9="Velocidade_crítica",IF(SX9="80% VC",Avaliações!#REF!*0.8,IF(SX9="100% VC",Avaliações!#REF!*1,IF(SX9="120% VC",Avaliações!#REF!*1.2,IF(SX9="&gt;30%",Avaliações!$C$54*1.3,IF(SX9="&gt;40%",Avaliações!$C$54*1.4,0))))),IF(SW9="PACE_Daniels",INDEX(BASE!$Q$4:$V$60,MATCH(Avaliações!$C$53,BASE!$Q$4:$Q$60,0),MATCH('Microciclos - Endurance (2)'!SX9,BASE!$Q$4:$V$4,0)),""))),"")</f>
        <v/>
      </c>
      <c r="TC9" s="407" t="s">
        <v>144</v>
      </c>
      <c r="TD9" s="407"/>
      <c r="TE9" s="410" t="str">
        <f t="shared" si="142"/>
        <v/>
      </c>
      <c r="TF9" s="407" t="str">
        <f>IFERROR(IF(SW9="PACE_Daniels",(INDEX(BASE!$AE$4:$AH$7,MATCH('Microciclos - Endurance (2)'!TD9,BASE!$AE$4:$AE$7,0),4)),IF(AND(SW9="vVO2máx",TD9&gt;=35,TD9&lt;=45),"9-11",IF(AND(SW9="vVO2máx",TD9&gt;45,TD9&lt;=65),"11",IF(AND(SW9="vVO2máx",TD9&gt;65,TD9&lt;=75),"12-13",IF(AND(SW9="vVO2máx",TD9&gt;=80,TD9&lt;=85),"14-16",IF(AND(SW9="vVO2máx",TD9&gt;=85,TD9&lt;100),"17-19",IF(AND(SW9="vVO2máx",TD9&gt;=100),"20",IF(AND(SW9="FCR",TD9&gt;40,TD9&lt;=60),"12-13",IF(AND(SW9="FCR",TD9&gt;60,TD9&lt;=84),"14-16",IF(AND(SW9="FCR",TD9&gt;=85,TD9&lt;100),"17-19",IF(AND(SW9="FCR",TD9=100),"20",""))))))))))),"")</f>
        <v/>
      </c>
      <c r="TG9" s="409">
        <f>IFERROR(IF(TC9="vVO2máx",(Avaliações!$C$51*'Microciclos - Endurance (2)'!TD9)/100,IF(TC9="Velocidade_crítica",IF(TD9="80% VC",Avaliações!#REF!*0.8,IF(TD9="100% VC",Avaliações!#REF!*1,IF(TD9="120% VC",Avaliações!#REF!*1.2,IF(TD9="&gt;30%",Avaliações!$C$54*1.3,IF(TD9="&gt;40%",Avaliações!$C$54*1.4,0))))),IF(TC9="PACE_Daniels",INDEX(BASE!$Q$4:$V$60,MATCH(Avaliações!$C$53,BASE!$Q$4:$Q$60,0),MATCH('Microciclos - Endurance (2)'!TD9,BASE!$Q$4:$V$4,0)),0))),"")</f>
        <v>0</v>
      </c>
      <c r="TH9" s="409" t="str">
        <f t="shared" si="143"/>
        <v/>
      </c>
    </row>
    <row r="10" spans="2:528">
      <c r="D10" s="407"/>
      <c r="E10" s="407"/>
      <c r="F10" s="407"/>
      <c r="G10" s="407"/>
      <c r="H10" s="407">
        <f t="shared" si="144"/>
        <v>0</v>
      </c>
      <c r="I10" s="407">
        <f t="shared" si="0"/>
        <v>0</v>
      </c>
      <c r="J10" s="408" t="str">
        <f t="shared" si="1"/>
        <v/>
      </c>
      <c r="K10" s="407" t="s">
        <v>144</v>
      </c>
      <c r="L10" s="407"/>
      <c r="M10" s="409" t="str">
        <f t="shared" si="2"/>
        <v/>
      </c>
      <c r="N10" s="410" t="str">
        <f t="shared" si="3"/>
        <v/>
      </c>
      <c r="O10" s="407" t="str">
        <f>IFERROR(IF(K10="PACE_Daniels",(INDEX(BASE!$AE$4:$AH$8,MATCH('Microciclos - Endurance (2)'!L10,BASE!$AE$4:$AE$8,0),4)),IF(AND(K10="vVO2máx",L10&gt;=35,L10&lt;=45),"9-11",IF(AND(K10="vVO2máx",L10&gt;45,L10&lt;=65),"11",IF(AND(K10="vVO2máx",L10&gt;65,L10&lt;=75),"12-13",IF(AND(K10="vVO2máx",L10&gt;=80,L10&lt;=85),"14-16",IF(AND(K10="vVO2máx",L10&gt;=85,L10&lt;100),"17-19",IF(AND(K10="vVO2máx",L10&gt;=100),"20",IF(AND(K10="FCR",L10&gt;40,L10&lt;=60),"12-13",IF(AND(K10="FCR",L10&gt;60,L10&lt;=84),"14-16",IF(AND(K10="FCR",L10&gt;=85,L10&lt;100),"17-19",IF(AND(K10="FCR",L10=100),"20",""))))))))))),"")</f>
        <v/>
      </c>
      <c r="P10" s="409" t="str">
        <f>IFERROR(IF(K10="vVO2máx",(Avaliações!$C$51*'Microciclos - Endurance (2)'!L10)/100,IF(K10="Velocidade_crítica",IF(L10="80% VC",Avaliações!#REF!*0.8,IF(L10="100% VC",Avaliações!#REF!*1,IF(L10="120% VC",Avaliações!#REF!*1.2,IF(L10="&gt;30%",Avaliações!$C$54*1.3,IF(L10="&gt;40%",Avaliações!$C$54*1.4,0))))),IF(K10="PACE_Daniels",INDEX(BASE!$Q$4:$V$60,MATCH(Avaliações!$C$53,BASE!$Q$4:$Q$60,0),MATCH('Microciclos - Endurance (2)'!L10,BASE!$Q$4:$V$4,0)),""))),"")</f>
        <v/>
      </c>
      <c r="Q10" s="407" t="s">
        <v>144</v>
      </c>
      <c r="R10" s="407"/>
      <c r="S10" s="410" t="str">
        <f t="shared" si="4"/>
        <v/>
      </c>
      <c r="T10" s="407" t="str">
        <f>IFERROR(IF(K10="PACE_Daniels",(INDEX(BASE!$AE$4:$AH$7,MATCH('Microciclos - Endurance (2)'!R10,BASE!$AE$4:$AE$7,0),4)),IF(AND(K10="vVO2máx",R10&gt;=35,R10&lt;=45),"9-11",IF(AND(K10="vVO2máx",R10&gt;45,R10&lt;=65),"11",IF(AND(K10="vVO2máx",R10&gt;65,R10&lt;=75),"12-13",IF(AND(K10="vVO2máx",R10&gt;=80,R10&lt;=85),"14-16",IF(AND(K10="vVO2máx",R10&gt;=85,R10&lt;100),"17-19",IF(AND(K10="vVO2máx",R10&gt;=100),"20",IF(AND(K10="FCR",R10&gt;40,R10&lt;=60),"12-13",IF(AND(K10="FCR",R10&gt;60,R10&lt;=84),"14-16",IF(AND(K10="FCR",R10&gt;=85,R10&lt;100),"17-19",IF(AND(K10="FCR",R10=100),"20",""))))))))))),"")</f>
        <v/>
      </c>
      <c r="U10" s="409">
        <f>IFERROR(IF(Q10="vVO2máx",(Avaliações!$C$51*'Microciclos - Endurance (2)'!R10)/100,IF(Q10="Velocidade_crítica",IF(R10="80% VC",Avaliações!#REF!*0.8,IF(R10="100% VC",Avaliações!#REF!*1,IF(R10="120% VC",Avaliações!#REF!*1.2,IF(R10="&gt;30%",Avaliações!$C$54*1.3,IF(R10="&gt;40%",Avaliações!$C$54*1.4,0))))),IF(Q10="PACE_Daniels",INDEX(BASE!$Q$4:$V$60,MATCH(Avaliações!$C$53,BASE!$Q$4:$Q$60,0),MATCH('Microciclos - Endurance (2)'!R10,BASE!$Q$4:$V$4,0)),0))),"")</f>
        <v>0</v>
      </c>
      <c r="V10" s="409" t="str">
        <f t="shared" si="5"/>
        <v/>
      </c>
      <c r="Z10" s="407"/>
      <c r="AA10" s="407"/>
      <c r="AB10" s="407"/>
      <c r="AC10" s="407"/>
      <c r="AD10" s="407">
        <f t="shared" si="145"/>
        <v>0</v>
      </c>
      <c r="AE10" s="407">
        <f t="shared" si="6"/>
        <v>0</v>
      </c>
      <c r="AF10" s="408" t="str">
        <f t="shared" si="7"/>
        <v/>
      </c>
      <c r="AG10" s="407" t="s">
        <v>144</v>
      </c>
      <c r="AH10" s="407"/>
      <c r="AI10" s="409" t="str">
        <f t="shared" si="8"/>
        <v/>
      </c>
      <c r="AJ10" s="410" t="str">
        <f t="shared" si="9"/>
        <v/>
      </c>
      <c r="AK10" s="407" t="str">
        <f>IFERROR(IF(AG10="PACE_Daniels",(INDEX(BASE!$AE$4:$AH$8,MATCH('Microciclos - Endurance (2)'!AH10,BASE!$AE$4:$AE$8,0),4)),IF(AND(AG10="vVO2máx",AH10&gt;=35,AH10&lt;=45),"9-11",IF(AND(AG10="vVO2máx",AH10&gt;45,AH10&lt;=65),"11",IF(AND(AG10="vVO2máx",AH10&gt;65,AH10&lt;=75),"12-13",IF(AND(AG10="vVO2máx",AH10&gt;=80,AH10&lt;=85),"14-16",IF(AND(AG10="vVO2máx",AH10&gt;=85,AH10&lt;100),"17-19",IF(AND(AG10="vVO2máx",AH10&gt;=100),"20",IF(AND(AG10="FCR",AH10&gt;40,AH10&lt;=60),"12-13",IF(AND(AG10="FCR",AH10&gt;60,AH10&lt;=84),"14-16",IF(AND(AG10="FCR",AH10&gt;=85,AH10&lt;100),"17-19",IF(AND(AG10="FCR",AH10=100),"20",""))))))))))),"")</f>
        <v/>
      </c>
      <c r="AL10" s="409" t="str">
        <f>IFERROR(IF(AG10="vVO2máx",(Avaliações!$C$51*'Microciclos - Endurance (2)'!AH10)/100,IF(AG10="Velocidade_crítica",IF(AH10="80% VC",Avaliações!#REF!*0.8,IF(AH10="100% VC",Avaliações!#REF!*1,IF(AH10="120% VC",Avaliações!#REF!*1.2,IF(AH10="&gt;30%",Avaliações!$C$54*1.3,IF(AH10="&gt;40%",Avaliações!$C$54*1.4,0))))),IF(AG10="PACE_Daniels",INDEX(BASE!$Q$4:$V$60,MATCH(Avaliações!$C$53,BASE!$Q$4:$Q$60,0),MATCH('Microciclos - Endurance (2)'!AH10,BASE!$Q$4:$V$4,0)),""))),"")</f>
        <v/>
      </c>
      <c r="AM10" s="407" t="s">
        <v>144</v>
      </c>
      <c r="AN10" s="407"/>
      <c r="AO10" s="410" t="str">
        <f t="shared" si="10"/>
        <v/>
      </c>
      <c r="AP10" s="407" t="str">
        <f>IFERROR(IF(AG10="PACE_Daniels",(INDEX(BASE!$AE$4:$AH$7,MATCH('Microciclos - Endurance (2)'!AN10,BASE!$AE$4:$AE$7,0),4)),IF(AND(AG10="vVO2máx",AN10&gt;=35,AN10&lt;=45),"9-11",IF(AND(AG10="vVO2máx",AN10&gt;45,AN10&lt;=65),"11",IF(AND(AG10="vVO2máx",AN10&gt;65,AN10&lt;=75),"12-13",IF(AND(AG10="vVO2máx",AN10&gt;=80,AN10&lt;=85),"14-16",IF(AND(AG10="vVO2máx",AN10&gt;=85,AN10&lt;100),"17-19",IF(AND(AG10="vVO2máx",AN10&gt;=100),"20",IF(AND(AG10="FCR",AN10&gt;40,AN10&lt;=60),"12-13",IF(AND(AG10="FCR",AN10&gt;60,AN10&lt;=84),"14-16",IF(AND(AG10="FCR",AN10&gt;=85,AN10&lt;100),"17-19",IF(AND(AG10="FCR",AN10=100),"20",""))))))))))),"")</f>
        <v/>
      </c>
      <c r="AQ10" s="409">
        <f>IFERROR(IF(AM10="vVO2máx",(Avaliações!$C$51*'Microciclos - Endurance (2)'!AN10)/100,IF(AM10="Velocidade_crítica",IF(AN10="80% VC",Avaliações!#REF!*0.8,IF(AN10="100% VC",Avaliações!#REF!*1,IF(AN10="120% VC",Avaliações!#REF!*1.2,IF(AN10="&gt;30%",Avaliações!$C$54*1.3,IF(AN10="&gt;40%",Avaliações!$C$54*1.4,0))))),IF(AM10="PACE_Daniels",INDEX(BASE!$Q$4:$V$60,MATCH(Avaliações!$C$53,BASE!$Q$4:$Q$60,0),MATCH('Microciclos - Endurance (2)'!AN10,BASE!$Q$4:$V$4,0)),0))),"")</f>
        <v>0</v>
      </c>
      <c r="AR10" s="409" t="str">
        <f t="shared" si="11"/>
        <v/>
      </c>
      <c r="AV10" s="407"/>
      <c r="AW10" s="407"/>
      <c r="AX10" s="407"/>
      <c r="AY10" s="407"/>
      <c r="AZ10" s="407">
        <f t="shared" si="146"/>
        <v>0</v>
      </c>
      <c r="BA10" s="407">
        <f t="shared" si="12"/>
        <v>0</v>
      </c>
      <c r="BB10" s="408" t="str">
        <f t="shared" si="13"/>
        <v/>
      </c>
      <c r="BC10" s="407" t="s">
        <v>144</v>
      </c>
      <c r="BD10" s="407"/>
      <c r="BE10" s="409" t="str">
        <f t="shared" si="14"/>
        <v/>
      </c>
      <c r="BF10" s="410" t="str">
        <f t="shared" si="15"/>
        <v/>
      </c>
      <c r="BG10" s="407" t="str">
        <f>IFERROR(IF(BC10="PACE_Daniels",(INDEX(BASE!$AE$4:$AH$8,MATCH('Microciclos - Endurance (2)'!BD10,BASE!$AE$4:$AE$8,0),4)),IF(AND(BC10="vVO2máx",BD10&gt;=35,BD10&lt;=45),"9-11",IF(AND(BC10="vVO2máx",BD10&gt;45,BD10&lt;=65),"11",IF(AND(BC10="vVO2máx",BD10&gt;65,BD10&lt;=75),"12-13",IF(AND(BC10="vVO2máx",BD10&gt;=80,BD10&lt;=85),"14-16",IF(AND(BC10="vVO2máx",BD10&gt;=85,BD10&lt;100),"17-19",IF(AND(BC10="vVO2máx",BD10&gt;=100),"20",IF(AND(BC10="FCR",BD10&gt;40,BD10&lt;=60),"12-13",IF(AND(BC10="FCR",BD10&gt;60,BD10&lt;=84),"14-16",IF(AND(BC10="FCR",BD10&gt;=85,BD10&lt;100),"17-19",IF(AND(BC10="FCR",BD10=100),"20",""))))))))))),"")</f>
        <v/>
      </c>
      <c r="BH10" s="409" t="str">
        <f>IFERROR(IF(BC10="vVO2máx",(Avaliações!$C$51*'Microciclos - Endurance (2)'!BD10)/100,IF(BC10="Velocidade_crítica",IF(BD10="80% VC",Avaliações!#REF!*0.8,IF(BD10="100% VC",Avaliações!#REF!*1,IF(BD10="120% VC",Avaliações!#REF!*1.2,IF(BD10="&gt;30%",Avaliações!$C$54*1.3,IF(BD10="&gt;40%",Avaliações!$C$54*1.4,0))))),IF(BC10="PACE_Daniels",INDEX(BASE!$Q$4:$V$60,MATCH(Avaliações!$C$53,BASE!$Q$4:$Q$60,0),MATCH('Microciclos - Endurance (2)'!BD10,BASE!$Q$4:$V$4,0)),""))),"")</f>
        <v/>
      </c>
      <c r="BI10" s="407" t="s">
        <v>144</v>
      </c>
      <c r="BJ10" s="407"/>
      <c r="BK10" s="410" t="str">
        <f t="shared" si="16"/>
        <v/>
      </c>
      <c r="BL10" s="407" t="str">
        <f>IFERROR(IF(BC10="PACE_Daniels",(INDEX(BASE!$AE$4:$AH$7,MATCH('Microciclos - Endurance (2)'!BJ10,BASE!$AE$4:$AE$7,0),4)),IF(AND(BC10="vVO2máx",BJ10&gt;=35,BJ10&lt;=45),"9-11",IF(AND(BC10="vVO2máx",BJ10&gt;45,BJ10&lt;=65),"11",IF(AND(BC10="vVO2máx",BJ10&gt;65,BJ10&lt;=75),"12-13",IF(AND(BC10="vVO2máx",BJ10&gt;=80,BJ10&lt;=85),"14-16",IF(AND(BC10="vVO2máx",BJ10&gt;=85,BJ10&lt;100),"17-19",IF(AND(BC10="vVO2máx",BJ10&gt;=100),"20",IF(AND(BC10="FCR",BJ10&gt;40,BJ10&lt;=60),"12-13",IF(AND(BC10="FCR",BJ10&gt;60,BJ10&lt;=84),"14-16",IF(AND(BC10="FCR",BJ10&gt;=85,BJ10&lt;100),"17-19",IF(AND(BC10="FCR",BJ10=100),"20",""))))))))))),"")</f>
        <v/>
      </c>
      <c r="BM10" s="409">
        <f>IFERROR(IF(BI10="vVO2máx",(Avaliações!$C$51*'Microciclos - Endurance (2)'!BJ10)/100,IF(BI10="Velocidade_crítica",IF(BJ10="80% VC",Avaliações!#REF!*0.8,IF(BJ10="100% VC",Avaliações!#REF!*1,IF(BJ10="120% VC",Avaliações!#REF!*1.2,IF(BJ10="&gt;30%",Avaliações!$C$54*1.3,IF(BJ10="&gt;40%",Avaliações!$C$54*1.4,0))))),IF(BI10="PACE_Daniels",INDEX(BASE!$Q$4:$V$60,MATCH(Avaliações!$C$53,BASE!$Q$4:$Q$60,0),MATCH('Microciclos - Endurance (2)'!BJ10,BASE!$Q$4:$V$4,0)),0))),"")</f>
        <v>0</v>
      </c>
      <c r="BN10" s="409" t="str">
        <f t="shared" si="17"/>
        <v/>
      </c>
      <c r="BR10" s="407"/>
      <c r="BS10" s="407"/>
      <c r="BT10" s="407"/>
      <c r="BU10" s="407"/>
      <c r="BV10" s="407">
        <f t="shared" si="147"/>
        <v>0</v>
      </c>
      <c r="BW10" s="407">
        <f t="shared" si="18"/>
        <v>0</v>
      </c>
      <c r="BX10" s="408" t="str">
        <f t="shared" si="19"/>
        <v/>
      </c>
      <c r="BY10" s="407" t="s">
        <v>144</v>
      </c>
      <c r="BZ10" s="407"/>
      <c r="CA10" s="409" t="str">
        <f t="shared" si="20"/>
        <v/>
      </c>
      <c r="CB10" s="410" t="str">
        <f t="shared" si="21"/>
        <v/>
      </c>
      <c r="CC10" s="407" t="str">
        <f>IFERROR(IF(BY10="PACE_Daniels",(INDEX(BASE!$AE$4:$AH$8,MATCH('Microciclos - Endurance (2)'!BZ10,BASE!$AE$4:$AE$8,0),4)),IF(AND(BY10="vVO2máx",BZ10&gt;=35,BZ10&lt;=45),"9-11",IF(AND(BY10="vVO2máx",BZ10&gt;45,BZ10&lt;=65),"11",IF(AND(BY10="vVO2máx",BZ10&gt;65,BZ10&lt;=75),"12-13",IF(AND(BY10="vVO2máx",BZ10&gt;=80,BZ10&lt;=85),"14-16",IF(AND(BY10="vVO2máx",BZ10&gt;=85,BZ10&lt;100),"17-19",IF(AND(BY10="vVO2máx",BZ10&gt;=100),"20",IF(AND(BY10="FCR",BZ10&gt;40,BZ10&lt;=60),"12-13",IF(AND(BY10="FCR",BZ10&gt;60,BZ10&lt;=84),"14-16",IF(AND(BY10="FCR",BZ10&gt;=85,BZ10&lt;100),"17-19",IF(AND(BY10="FCR",BZ10=100),"20",""))))))))))),"")</f>
        <v/>
      </c>
      <c r="CD10" s="409" t="str">
        <f>IFERROR(IF(BY10="vVO2máx",(Avaliações!$C$51*'Microciclos - Endurance (2)'!BZ10)/100,IF(BY10="Velocidade_crítica",IF(BZ10="80% VC",Avaliações!#REF!*0.8,IF(BZ10="100% VC",Avaliações!#REF!*1,IF(BZ10="120% VC",Avaliações!#REF!*1.2,IF(BZ10="&gt;30%",Avaliações!$C$54*1.3,IF(BZ10="&gt;40%",Avaliações!$C$54*1.4,0))))),IF(BY10="PACE_Daniels",INDEX(BASE!$Q$4:$V$60,MATCH(Avaliações!$C$53,BASE!$Q$4:$Q$60,0),MATCH('Microciclos - Endurance (2)'!BZ10,BASE!$Q$4:$V$4,0)),""))),"")</f>
        <v/>
      </c>
      <c r="CE10" s="407" t="s">
        <v>144</v>
      </c>
      <c r="CF10" s="407"/>
      <c r="CG10" s="410" t="str">
        <f t="shared" si="22"/>
        <v/>
      </c>
      <c r="CH10" s="407" t="str">
        <f>IFERROR(IF(BY10="PACE_Daniels",(INDEX(BASE!$AE$4:$AH$7,MATCH('Microciclos - Endurance (2)'!CF10,BASE!$AE$4:$AE$7,0),4)),IF(AND(BY10="vVO2máx",CF10&gt;=35,CF10&lt;=45),"9-11",IF(AND(BY10="vVO2máx",CF10&gt;45,CF10&lt;=65),"11",IF(AND(BY10="vVO2máx",CF10&gt;65,CF10&lt;=75),"12-13",IF(AND(BY10="vVO2máx",CF10&gt;=80,CF10&lt;=85),"14-16",IF(AND(BY10="vVO2máx",CF10&gt;=85,CF10&lt;100),"17-19",IF(AND(BY10="vVO2máx",CF10&gt;=100),"20",IF(AND(BY10="FCR",CF10&gt;40,CF10&lt;=60),"12-13",IF(AND(BY10="FCR",CF10&gt;60,CF10&lt;=84),"14-16",IF(AND(BY10="FCR",CF10&gt;=85,CF10&lt;100),"17-19",IF(AND(BY10="FCR",CF10=100),"20",""))))))))))),"")</f>
        <v/>
      </c>
      <c r="CI10" s="409">
        <f>IFERROR(IF(CE10="vVO2máx",(Avaliações!$C$51*'Microciclos - Endurance (2)'!CF10)/100,IF(CE10="Velocidade_crítica",IF(CF10="80% VC",Avaliações!#REF!*0.8,IF(CF10="100% VC",Avaliações!#REF!*1,IF(CF10="120% VC",Avaliações!#REF!*1.2,IF(CF10="&gt;30%",Avaliações!$C$54*1.3,IF(CF10="&gt;40%",Avaliações!$C$54*1.4,0))))),IF(CE10="PACE_Daniels",INDEX(BASE!$Q$4:$V$60,MATCH(Avaliações!$C$53,BASE!$Q$4:$Q$60,0),MATCH('Microciclos - Endurance (2)'!CF10,BASE!$Q$4:$V$4,0)),0))),"")</f>
        <v>0</v>
      </c>
      <c r="CJ10" s="409" t="str">
        <f t="shared" si="23"/>
        <v/>
      </c>
      <c r="CN10" s="407"/>
      <c r="CO10" s="407"/>
      <c r="CP10" s="407"/>
      <c r="CQ10" s="407"/>
      <c r="CR10" s="407">
        <f t="shared" si="148"/>
        <v>0</v>
      </c>
      <c r="CS10" s="407">
        <f t="shared" si="24"/>
        <v>0</v>
      </c>
      <c r="CT10" s="408" t="str">
        <f t="shared" si="25"/>
        <v/>
      </c>
      <c r="CU10" s="407" t="s">
        <v>144</v>
      </c>
      <c r="CV10" s="407"/>
      <c r="CW10" s="409" t="str">
        <f t="shared" si="26"/>
        <v/>
      </c>
      <c r="CX10" s="410" t="str">
        <f t="shared" si="27"/>
        <v/>
      </c>
      <c r="CY10" s="407" t="str">
        <f>IFERROR(IF(CU10="PACE_Daniels",(INDEX(BASE!$AE$4:$AH$8,MATCH('Microciclos - Endurance (2)'!CV10,BASE!$AE$4:$AE$8,0),4)),IF(AND(CU10="vVO2máx",CV10&gt;=35,CV10&lt;=45),"9-11",IF(AND(CU10="vVO2máx",CV10&gt;45,CV10&lt;=65),"11",IF(AND(CU10="vVO2máx",CV10&gt;65,CV10&lt;=75),"12-13",IF(AND(CU10="vVO2máx",CV10&gt;=80,CV10&lt;=85),"14-16",IF(AND(CU10="vVO2máx",CV10&gt;=85,CV10&lt;100),"17-19",IF(AND(CU10="vVO2máx",CV10&gt;=100),"20",IF(AND(CU10="FCR",CV10&gt;40,CV10&lt;=60),"12-13",IF(AND(CU10="FCR",CV10&gt;60,CV10&lt;=84),"14-16",IF(AND(CU10="FCR",CV10&gt;=85,CV10&lt;100),"17-19",IF(AND(CU10="FCR",CV10=100),"20",""))))))))))),"")</f>
        <v/>
      </c>
      <c r="CZ10" s="409" t="str">
        <f>IFERROR(IF(CU10="vVO2máx",(Avaliações!$C$51*'Microciclos - Endurance (2)'!CV10)/100,IF(CU10="Velocidade_crítica",IF(CV10="80% VC",Avaliações!#REF!*0.8,IF(CV10="100% VC",Avaliações!#REF!*1,IF(CV10="120% VC",Avaliações!#REF!*1.2,IF(CV10="&gt;30%",Avaliações!$C$54*1.3,IF(CV10="&gt;40%",Avaliações!$C$54*1.4,0))))),IF(CU10="PACE_Daniels",INDEX(BASE!$Q$4:$V$60,MATCH(Avaliações!$C$53,BASE!$Q$4:$Q$60,0),MATCH('Microciclos - Endurance (2)'!CV10,BASE!$Q$4:$V$4,0)),""))),"")</f>
        <v/>
      </c>
      <c r="DA10" s="407" t="s">
        <v>144</v>
      </c>
      <c r="DB10" s="407"/>
      <c r="DC10" s="410" t="str">
        <f t="shared" si="28"/>
        <v/>
      </c>
      <c r="DD10" s="407" t="str">
        <f>IFERROR(IF(CU10="PACE_Daniels",(INDEX(BASE!$AE$4:$AH$7,MATCH('Microciclos - Endurance (2)'!DB10,BASE!$AE$4:$AE$7,0),4)),IF(AND(CU10="vVO2máx",DB10&gt;=35,DB10&lt;=45),"9-11",IF(AND(CU10="vVO2máx",DB10&gt;45,DB10&lt;=65),"11",IF(AND(CU10="vVO2máx",DB10&gt;65,DB10&lt;=75),"12-13",IF(AND(CU10="vVO2máx",DB10&gt;=80,DB10&lt;=85),"14-16",IF(AND(CU10="vVO2máx",DB10&gt;=85,DB10&lt;100),"17-19",IF(AND(CU10="vVO2máx",DB10&gt;=100),"20",IF(AND(CU10="FCR",DB10&gt;40,DB10&lt;=60),"12-13",IF(AND(CU10="FCR",DB10&gt;60,DB10&lt;=84),"14-16",IF(AND(CU10="FCR",DB10&gt;=85,DB10&lt;100),"17-19",IF(AND(CU10="FCR",DB10=100),"20",""))))))))))),"")</f>
        <v/>
      </c>
      <c r="DE10" s="409">
        <f>IFERROR(IF(DA10="vVO2máx",(Avaliações!$C$51*'Microciclos - Endurance (2)'!DB10)/100,IF(DA10="Velocidade_crítica",IF(DB10="80% VC",Avaliações!#REF!*0.8,IF(DB10="100% VC",Avaliações!#REF!*1,IF(DB10="120% VC",Avaliações!#REF!*1.2,IF(DB10="&gt;30%",Avaliações!$C$54*1.3,IF(DB10="&gt;40%",Avaliações!$C$54*1.4,0))))),IF(DA10="PACE_Daniels",INDEX(BASE!$Q$4:$V$60,MATCH(Avaliações!$C$53,BASE!$Q$4:$Q$60,0),MATCH('Microciclos - Endurance (2)'!DB10,BASE!$Q$4:$V$4,0)),0))),"")</f>
        <v>0</v>
      </c>
      <c r="DF10" s="409" t="str">
        <f t="shared" si="29"/>
        <v/>
      </c>
      <c r="DJ10" s="407"/>
      <c r="DK10" s="407"/>
      <c r="DL10" s="407"/>
      <c r="DM10" s="407"/>
      <c r="DN10" s="407">
        <f t="shared" si="149"/>
        <v>0</v>
      </c>
      <c r="DO10" s="407">
        <f t="shared" si="30"/>
        <v>0</v>
      </c>
      <c r="DP10" s="408" t="str">
        <f t="shared" si="31"/>
        <v/>
      </c>
      <c r="DQ10" s="407" t="s">
        <v>144</v>
      </c>
      <c r="DR10" s="407"/>
      <c r="DS10" s="409" t="str">
        <f t="shared" si="32"/>
        <v/>
      </c>
      <c r="DT10" s="410" t="str">
        <f t="shared" si="33"/>
        <v/>
      </c>
      <c r="DU10" s="407" t="str">
        <f>IFERROR(IF(DQ10="PACE_Daniels",(INDEX(BASE!$AE$4:$AH$8,MATCH('Microciclos - Endurance (2)'!DR10,BASE!$AE$4:$AE$8,0),4)),IF(AND(DQ10="vVO2máx",DR10&gt;=35,DR10&lt;=45),"9-11",IF(AND(DQ10="vVO2máx",DR10&gt;45,DR10&lt;=65),"11",IF(AND(DQ10="vVO2máx",DR10&gt;65,DR10&lt;=75),"12-13",IF(AND(DQ10="vVO2máx",DR10&gt;=80,DR10&lt;=85),"14-16",IF(AND(DQ10="vVO2máx",DR10&gt;=85,DR10&lt;100),"17-19",IF(AND(DQ10="vVO2máx",DR10&gt;=100),"20",IF(AND(DQ10="FCR",DR10&gt;40,DR10&lt;=60),"12-13",IF(AND(DQ10="FCR",DR10&gt;60,DR10&lt;=84),"14-16",IF(AND(DQ10="FCR",DR10&gt;=85,DR10&lt;100),"17-19",IF(AND(DQ10="FCR",DR10=100),"20",""))))))))))),"")</f>
        <v/>
      </c>
      <c r="DV10" s="409" t="str">
        <f>IFERROR(IF(DQ10="vVO2máx",(Avaliações!$C$51*'Microciclos - Endurance (2)'!DR10)/100,IF(DQ10="Velocidade_crítica",IF(DR10="80% VC",Avaliações!#REF!*0.8,IF(DR10="100% VC",Avaliações!#REF!*1,IF(DR10="120% VC",Avaliações!#REF!*1.2,IF(DR10="&gt;30%",Avaliações!$C$54*1.3,IF(DR10="&gt;40%",Avaliações!$C$54*1.4,0))))),IF(DQ10="PACE_Daniels",INDEX(BASE!$Q$4:$V$60,MATCH(Avaliações!$C$53,BASE!$Q$4:$Q$60,0),MATCH('Microciclos - Endurance (2)'!DR10,BASE!$Q$4:$V$4,0)),""))),"")</f>
        <v/>
      </c>
      <c r="DW10" s="407" t="s">
        <v>144</v>
      </c>
      <c r="DX10" s="407"/>
      <c r="DY10" s="410" t="str">
        <f t="shared" si="34"/>
        <v/>
      </c>
      <c r="DZ10" s="407" t="str">
        <f>IFERROR(IF(DQ10="PACE_Daniels",(INDEX(BASE!$AE$4:$AH$7,MATCH('Microciclos - Endurance (2)'!DX10,BASE!$AE$4:$AE$7,0),4)),IF(AND(DQ10="vVO2máx",DX10&gt;=35,DX10&lt;=45),"9-11",IF(AND(DQ10="vVO2máx",DX10&gt;45,DX10&lt;=65),"11",IF(AND(DQ10="vVO2máx",DX10&gt;65,DX10&lt;=75),"12-13",IF(AND(DQ10="vVO2máx",DX10&gt;=80,DX10&lt;=85),"14-16",IF(AND(DQ10="vVO2máx",DX10&gt;=85,DX10&lt;100),"17-19",IF(AND(DQ10="vVO2máx",DX10&gt;=100),"20",IF(AND(DQ10="FCR",DX10&gt;40,DX10&lt;=60),"12-13",IF(AND(DQ10="FCR",DX10&gt;60,DX10&lt;=84),"14-16",IF(AND(DQ10="FCR",DX10&gt;=85,DX10&lt;100),"17-19",IF(AND(DQ10="FCR",DX10=100),"20",""))))))))))),"")</f>
        <v/>
      </c>
      <c r="EA10" s="409">
        <f>IFERROR(IF(DW10="vVO2máx",(Avaliações!$C$51*'Microciclos - Endurance (2)'!DX10)/100,IF(DW10="Velocidade_crítica",IF(DX10="80% VC",Avaliações!#REF!*0.8,IF(DX10="100% VC",Avaliações!#REF!*1,IF(DX10="120% VC",Avaliações!#REF!*1.2,IF(DX10="&gt;30%",Avaliações!$C$54*1.3,IF(DX10="&gt;40%",Avaliações!$C$54*1.4,0))))),IF(DW10="PACE_Daniels",INDEX(BASE!$Q$4:$V$60,MATCH(Avaliações!$C$53,BASE!$Q$4:$Q$60,0),MATCH('Microciclos - Endurance (2)'!DX10,BASE!$Q$4:$V$4,0)),0))),"")</f>
        <v>0</v>
      </c>
      <c r="EB10" s="409" t="str">
        <f t="shared" si="35"/>
        <v/>
      </c>
      <c r="EF10" s="407"/>
      <c r="EG10" s="407"/>
      <c r="EH10" s="407"/>
      <c r="EI10" s="407"/>
      <c r="EJ10" s="407">
        <f t="shared" si="150"/>
        <v>0</v>
      </c>
      <c r="EK10" s="407">
        <f t="shared" si="36"/>
        <v>0</v>
      </c>
      <c r="EL10" s="408" t="str">
        <f t="shared" si="37"/>
        <v/>
      </c>
      <c r="EM10" s="407" t="s">
        <v>144</v>
      </c>
      <c r="EN10" s="407"/>
      <c r="EO10" s="409" t="str">
        <f t="shared" si="38"/>
        <v/>
      </c>
      <c r="EP10" s="410" t="str">
        <f t="shared" si="39"/>
        <v/>
      </c>
      <c r="EQ10" s="407" t="str">
        <f>IFERROR(IF(EM10="PACE_Daniels",(INDEX(BASE!$AE$4:$AH$8,MATCH('Microciclos - Endurance (2)'!EN10,BASE!$AE$4:$AE$8,0),4)),IF(AND(EM10="vVO2máx",EN10&gt;=35,EN10&lt;=45),"9-11",IF(AND(EM10="vVO2máx",EN10&gt;45,EN10&lt;=65),"11",IF(AND(EM10="vVO2máx",EN10&gt;65,EN10&lt;=75),"12-13",IF(AND(EM10="vVO2máx",EN10&gt;=80,EN10&lt;=85),"14-16",IF(AND(EM10="vVO2máx",EN10&gt;=85,EN10&lt;100),"17-19",IF(AND(EM10="vVO2máx",EN10&gt;=100),"20",IF(AND(EM10="FCR",EN10&gt;40,EN10&lt;=60),"12-13",IF(AND(EM10="FCR",EN10&gt;60,EN10&lt;=84),"14-16",IF(AND(EM10="FCR",EN10&gt;=85,EN10&lt;100),"17-19",IF(AND(EM10="FCR",EN10=100),"20",""))))))))))),"")</f>
        <v/>
      </c>
      <c r="ER10" s="409" t="str">
        <f>IFERROR(IF(EM10="vVO2máx",(Avaliações!$C$51*'Microciclos - Endurance (2)'!EN10)/100,IF(EM10="Velocidade_crítica",IF(EN10="80% VC",Avaliações!#REF!*0.8,IF(EN10="100% VC",Avaliações!#REF!*1,IF(EN10="120% VC",Avaliações!#REF!*1.2,IF(EN10="&gt;30%",Avaliações!$C$54*1.3,IF(EN10="&gt;40%",Avaliações!$C$54*1.4,0))))),IF(EM10="PACE_Daniels",INDEX(BASE!$Q$4:$V$60,MATCH(Avaliações!$C$53,BASE!$Q$4:$Q$60,0),MATCH('Microciclos - Endurance (2)'!EN10,BASE!$Q$4:$V$4,0)),""))),"")</f>
        <v/>
      </c>
      <c r="ES10" s="407" t="s">
        <v>144</v>
      </c>
      <c r="ET10" s="407"/>
      <c r="EU10" s="410" t="str">
        <f t="shared" si="40"/>
        <v/>
      </c>
      <c r="EV10" s="407" t="str">
        <f>IFERROR(IF(EM10="PACE_Daniels",(INDEX(BASE!$AE$4:$AH$7,MATCH('Microciclos - Endurance (2)'!ET10,BASE!$AE$4:$AE$7,0),4)),IF(AND(EM10="vVO2máx",ET10&gt;=35,ET10&lt;=45),"9-11",IF(AND(EM10="vVO2máx",ET10&gt;45,ET10&lt;=65),"11",IF(AND(EM10="vVO2máx",ET10&gt;65,ET10&lt;=75),"12-13",IF(AND(EM10="vVO2máx",ET10&gt;=80,ET10&lt;=85),"14-16",IF(AND(EM10="vVO2máx",ET10&gt;=85,ET10&lt;100),"17-19",IF(AND(EM10="vVO2máx",ET10&gt;=100),"20",IF(AND(EM10="FCR",ET10&gt;40,ET10&lt;=60),"12-13",IF(AND(EM10="FCR",ET10&gt;60,ET10&lt;=84),"14-16",IF(AND(EM10="FCR",ET10&gt;=85,ET10&lt;100),"17-19",IF(AND(EM10="FCR",ET10=100),"20",""))))))))))),"")</f>
        <v/>
      </c>
      <c r="EW10" s="409">
        <f>IFERROR(IF(ES10="vVO2máx",(Avaliações!$C$51*'Microciclos - Endurance (2)'!ET10)/100,IF(ES10="Velocidade_crítica",IF(ET10="80% VC",Avaliações!#REF!*0.8,IF(ET10="100% VC",Avaliações!#REF!*1,IF(ET10="120% VC",Avaliações!#REF!*1.2,IF(ET10="&gt;30%",Avaliações!$C$54*1.3,IF(ET10="&gt;40%",Avaliações!$C$54*1.4,0))))),IF(ES10="PACE_Daniels",INDEX(BASE!$Q$4:$V$60,MATCH(Avaliações!$C$53,BASE!$Q$4:$Q$60,0),MATCH('Microciclos - Endurance (2)'!ET10,BASE!$Q$4:$V$4,0)),0))),"")</f>
        <v>0</v>
      </c>
      <c r="EX10" s="409" t="str">
        <f t="shared" si="41"/>
        <v/>
      </c>
      <c r="FB10" s="407"/>
      <c r="FC10" s="407"/>
      <c r="FD10" s="407"/>
      <c r="FE10" s="407"/>
      <c r="FF10" s="407">
        <f t="shared" si="151"/>
        <v>0</v>
      </c>
      <c r="FG10" s="407">
        <f t="shared" si="42"/>
        <v>0</v>
      </c>
      <c r="FH10" s="408" t="str">
        <f t="shared" si="43"/>
        <v/>
      </c>
      <c r="FI10" s="407" t="s">
        <v>144</v>
      </c>
      <c r="FJ10" s="407"/>
      <c r="FK10" s="409" t="str">
        <f t="shared" si="44"/>
        <v/>
      </c>
      <c r="FL10" s="410" t="str">
        <f t="shared" si="45"/>
        <v/>
      </c>
      <c r="FM10" s="407" t="str">
        <f>IFERROR(IF(FI10="PACE_Daniels",(INDEX(BASE!$AE$4:$AH$8,MATCH('Microciclos - Endurance (2)'!FJ10,BASE!$AE$4:$AE$8,0),4)),IF(AND(FI10="vVO2máx",FJ10&gt;=35,FJ10&lt;=45),"9-11",IF(AND(FI10="vVO2máx",FJ10&gt;45,FJ10&lt;=65),"11",IF(AND(FI10="vVO2máx",FJ10&gt;65,FJ10&lt;=75),"12-13",IF(AND(FI10="vVO2máx",FJ10&gt;=80,FJ10&lt;=85),"14-16",IF(AND(FI10="vVO2máx",FJ10&gt;=85,FJ10&lt;100),"17-19",IF(AND(FI10="vVO2máx",FJ10&gt;=100),"20",IF(AND(FI10="FCR",FJ10&gt;40,FJ10&lt;=60),"12-13",IF(AND(FI10="FCR",FJ10&gt;60,FJ10&lt;=84),"14-16",IF(AND(FI10="FCR",FJ10&gt;=85,FJ10&lt;100),"17-19",IF(AND(FI10="FCR",FJ10=100),"20",""))))))))))),"")</f>
        <v/>
      </c>
      <c r="FN10" s="409" t="str">
        <f>IFERROR(IF(FI10="vVO2máx",(Avaliações!$C$51*'Microciclos - Endurance (2)'!FJ10)/100,IF(FI10="Velocidade_crítica",IF(FJ10="80% VC",Avaliações!#REF!*0.8,IF(FJ10="100% VC",Avaliações!#REF!*1,IF(FJ10="120% VC",Avaliações!#REF!*1.2,IF(FJ10="&gt;30%",Avaliações!$C$54*1.3,IF(FJ10="&gt;40%",Avaliações!$C$54*1.4,0))))),IF(FI10="PACE_Daniels",INDEX(BASE!$Q$4:$V$60,MATCH(Avaliações!$C$53,BASE!$Q$4:$Q$60,0),MATCH('Microciclos - Endurance (2)'!FJ10,BASE!$Q$4:$V$4,0)),""))),"")</f>
        <v/>
      </c>
      <c r="FO10" s="407" t="s">
        <v>144</v>
      </c>
      <c r="FP10" s="407"/>
      <c r="FQ10" s="410" t="str">
        <f t="shared" si="46"/>
        <v/>
      </c>
      <c r="FR10" s="407" t="str">
        <f>IFERROR(IF(FI10="PACE_Daniels",(INDEX(BASE!$AE$4:$AH$7,MATCH('Microciclos - Endurance (2)'!FP10,BASE!$AE$4:$AE$7,0),4)),IF(AND(FI10="vVO2máx",FP10&gt;=35,FP10&lt;=45),"9-11",IF(AND(FI10="vVO2máx",FP10&gt;45,FP10&lt;=65),"11",IF(AND(FI10="vVO2máx",FP10&gt;65,FP10&lt;=75),"12-13",IF(AND(FI10="vVO2máx",FP10&gt;=80,FP10&lt;=85),"14-16",IF(AND(FI10="vVO2máx",FP10&gt;=85,FP10&lt;100),"17-19",IF(AND(FI10="vVO2máx",FP10&gt;=100),"20",IF(AND(FI10="FCR",FP10&gt;40,FP10&lt;=60),"12-13",IF(AND(FI10="FCR",FP10&gt;60,FP10&lt;=84),"14-16",IF(AND(FI10="FCR",FP10&gt;=85,FP10&lt;100),"17-19",IF(AND(FI10="FCR",FP10=100),"20",""))))))))))),"")</f>
        <v/>
      </c>
      <c r="FS10" s="409">
        <f>IFERROR(IF(FO10="vVO2máx",(Avaliações!$C$51*'Microciclos - Endurance (2)'!FP10)/100,IF(FO10="Velocidade_crítica",IF(FP10="80% VC",Avaliações!#REF!*0.8,IF(FP10="100% VC",Avaliações!#REF!*1,IF(FP10="120% VC",Avaliações!#REF!*1.2,IF(FP10="&gt;30%",Avaliações!$C$54*1.3,IF(FP10="&gt;40%",Avaliações!$C$54*1.4,0))))),IF(FO10="PACE_Daniels",INDEX(BASE!$Q$4:$V$60,MATCH(Avaliações!$C$53,BASE!$Q$4:$Q$60,0),MATCH('Microciclos - Endurance (2)'!FP10,BASE!$Q$4:$V$4,0)),0))),"")</f>
        <v>0</v>
      </c>
      <c r="FT10" s="409" t="str">
        <f t="shared" si="47"/>
        <v/>
      </c>
      <c r="FX10" s="407"/>
      <c r="FY10" s="407"/>
      <c r="FZ10" s="407"/>
      <c r="GA10" s="407"/>
      <c r="GB10" s="407">
        <f t="shared" si="152"/>
        <v>0</v>
      </c>
      <c r="GC10" s="407">
        <f t="shared" si="48"/>
        <v>0</v>
      </c>
      <c r="GD10" s="408" t="str">
        <f t="shared" si="49"/>
        <v/>
      </c>
      <c r="GE10" s="407" t="s">
        <v>144</v>
      </c>
      <c r="GF10" s="407"/>
      <c r="GG10" s="409" t="str">
        <f t="shared" si="50"/>
        <v/>
      </c>
      <c r="GH10" s="410" t="str">
        <f t="shared" si="51"/>
        <v/>
      </c>
      <c r="GI10" s="407" t="str">
        <f>IFERROR(IF(GE10="PACE_Daniels",(INDEX(BASE!$AE$4:$AH$8,MATCH('Microciclos - Endurance (2)'!GF10,BASE!$AE$4:$AE$8,0),4)),IF(AND(GE10="vVO2máx",GF10&gt;=35,GF10&lt;=45),"9-11",IF(AND(GE10="vVO2máx",GF10&gt;45,GF10&lt;=65),"11",IF(AND(GE10="vVO2máx",GF10&gt;65,GF10&lt;=75),"12-13",IF(AND(GE10="vVO2máx",GF10&gt;=80,GF10&lt;=85),"14-16",IF(AND(GE10="vVO2máx",GF10&gt;=85,GF10&lt;100),"17-19",IF(AND(GE10="vVO2máx",GF10&gt;=100),"20",IF(AND(GE10="FCR",GF10&gt;40,GF10&lt;=60),"12-13",IF(AND(GE10="FCR",GF10&gt;60,GF10&lt;=84),"14-16",IF(AND(GE10="FCR",GF10&gt;=85,GF10&lt;100),"17-19",IF(AND(GE10="FCR",GF10=100),"20",""))))))))))),"")</f>
        <v/>
      </c>
      <c r="GJ10" s="409" t="str">
        <f>IFERROR(IF(GE10="vVO2máx",(Avaliações!$C$51*'Microciclos - Endurance (2)'!GF10)/100,IF(GE10="Velocidade_crítica",IF(GF10="80% VC",Avaliações!#REF!*0.8,IF(GF10="100% VC",Avaliações!#REF!*1,IF(GF10="120% VC",Avaliações!#REF!*1.2,IF(GF10="&gt;30%",Avaliações!$C$54*1.3,IF(GF10="&gt;40%",Avaliações!$C$54*1.4,0))))),IF(GE10="PACE_Daniels",INDEX(BASE!$Q$4:$V$60,MATCH(Avaliações!$C$53,BASE!$Q$4:$Q$60,0),MATCH('Microciclos - Endurance (2)'!GF10,BASE!$Q$4:$V$4,0)),""))),"")</f>
        <v/>
      </c>
      <c r="GK10" s="407" t="s">
        <v>144</v>
      </c>
      <c r="GL10" s="407"/>
      <c r="GM10" s="410" t="str">
        <f t="shared" si="52"/>
        <v/>
      </c>
      <c r="GN10" s="407" t="str">
        <f>IFERROR(IF(GE10="PACE_Daniels",(INDEX(BASE!$AE$4:$AH$7,MATCH('Microciclos - Endurance (2)'!GL10,BASE!$AE$4:$AE$7,0),4)),IF(AND(GE10="vVO2máx",GL10&gt;=35,GL10&lt;=45),"9-11",IF(AND(GE10="vVO2máx",GL10&gt;45,GL10&lt;=65),"11",IF(AND(GE10="vVO2máx",GL10&gt;65,GL10&lt;=75),"12-13",IF(AND(GE10="vVO2máx",GL10&gt;=80,GL10&lt;=85),"14-16",IF(AND(GE10="vVO2máx",GL10&gt;=85,GL10&lt;100),"17-19",IF(AND(GE10="vVO2máx",GL10&gt;=100),"20",IF(AND(GE10="FCR",GL10&gt;40,GL10&lt;=60),"12-13",IF(AND(GE10="FCR",GL10&gt;60,GL10&lt;=84),"14-16",IF(AND(GE10="FCR",GL10&gt;=85,GL10&lt;100),"17-19",IF(AND(GE10="FCR",GL10=100),"20",""))))))))))),"")</f>
        <v/>
      </c>
      <c r="GO10" s="409">
        <f>IFERROR(IF(GK10="vVO2máx",(Avaliações!$C$51*'Microciclos - Endurance (2)'!GL10)/100,IF(GK10="Velocidade_crítica",IF(GL10="80% VC",Avaliações!#REF!*0.8,IF(GL10="100% VC",Avaliações!#REF!*1,IF(GL10="120% VC",Avaliações!#REF!*1.2,IF(GL10="&gt;30%",Avaliações!$C$54*1.3,IF(GL10="&gt;40%",Avaliações!$C$54*1.4,0))))),IF(GK10="PACE_Daniels",INDEX(BASE!$Q$4:$V$60,MATCH(Avaliações!$C$53,BASE!$Q$4:$Q$60,0),MATCH('Microciclos - Endurance (2)'!GL10,BASE!$Q$4:$V$4,0)),0))),"")</f>
        <v>0</v>
      </c>
      <c r="GP10" s="409" t="str">
        <f t="shared" si="53"/>
        <v/>
      </c>
      <c r="GT10" s="407"/>
      <c r="GU10" s="407"/>
      <c r="GV10" s="407"/>
      <c r="GW10" s="407"/>
      <c r="GX10" s="407">
        <f t="shared" si="153"/>
        <v>0</v>
      </c>
      <c r="GY10" s="407">
        <f t="shared" si="54"/>
        <v>0</v>
      </c>
      <c r="GZ10" s="408" t="str">
        <f t="shared" si="55"/>
        <v/>
      </c>
      <c r="HA10" s="407" t="s">
        <v>144</v>
      </c>
      <c r="HB10" s="407"/>
      <c r="HC10" s="409" t="str">
        <f t="shared" si="56"/>
        <v/>
      </c>
      <c r="HD10" s="410" t="str">
        <f t="shared" si="57"/>
        <v/>
      </c>
      <c r="HE10" s="407" t="str">
        <f>IFERROR(IF(HA10="PACE_Daniels",(INDEX(BASE!$AE$4:$AH$8,MATCH('Microciclos - Endurance (2)'!HB10,BASE!$AE$4:$AE$8,0),4)),IF(AND(HA10="vVO2máx",HB10&gt;=35,HB10&lt;=45),"9-11",IF(AND(HA10="vVO2máx",HB10&gt;45,HB10&lt;=65),"11",IF(AND(HA10="vVO2máx",HB10&gt;65,HB10&lt;=75),"12-13",IF(AND(HA10="vVO2máx",HB10&gt;=80,HB10&lt;=85),"14-16",IF(AND(HA10="vVO2máx",HB10&gt;=85,HB10&lt;100),"17-19",IF(AND(HA10="vVO2máx",HB10&gt;=100),"20",IF(AND(HA10="FCR",HB10&gt;40,HB10&lt;=60),"12-13",IF(AND(HA10="FCR",HB10&gt;60,HB10&lt;=84),"14-16",IF(AND(HA10="FCR",HB10&gt;=85,HB10&lt;100),"17-19",IF(AND(HA10="FCR",HB10=100),"20",""))))))))))),"")</f>
        <v/>
      </c>
      <c r="HF10" s="409" t="str">
        <f>IFERROR(IF(HA10="vVO2máx",(Avaliações!$C$51*'Microciclos - Endurance (2)'!HB10)/100,IF(HA10="Velocidade_crítica",IF(HB10="80% VC",Avaliações!#REF!*0.8,IF(HB10="100% VC",Avaliações!#REF!*1,IF(HB10="120% VC",Avaliações!#REF!*1.2,IF(HB10="&gt;30%",Avaliações!$C$54*1.3,IF(HB10="&gt;40%",Avaliações!$C$54*1.4,0))))),IF(HA10="PACE_Daniels",INDEX(BASE!$Q$4:$V$60,MATCH(Avaliações!$C$53,BASE!$Q$4:$Q$60,0),MATCH('Microciclos - Endurance (2)'!HB10,BASE!$Q$4:$V$4,0)),""))),"")</f>
        <v/>
      </c>
      <c r="HG10" s="407" t="s">
        <v>144</v>
      </c>
      <c r="HH10" s="407"/>
      <c r="HI10" s="410" t="str">
        <f t="shared" si="58"/>
        <v/>
      </c>
      <c r="HJ10" s="407" t="str">
        <f>IFERROR(IF(HA10="PACE_Daniels",(INDEX(BASE!$AE$4:$AH$7,MATCH('Microciclos - Endurance (2)'!HH10,BASE!$AE$4:$AE$7,0),4)),IF(AND(HA10="vVO2máx",HH10&gt;=35,HH10&lt;=45),"9-11",IF(AND(HA10="vVO2máx",HH10&gt;45,HH10&lt;=65),"11",IF(AND(HA10="vVO2máx",HH10&gt;65,HH10&lt;=75),"12-13",IF(AND(HA10="vVO2máx",HH10&gt;=80,HH10&lt;=85),"14-16",IF(AND(HA10="vVO2máx",HH10&gt;=85,HH10&lt;100),"17-19",IF(AND(HA10="vVO2máx",HH10&gt;=100),"20",IF(AND(HA10="FCR",HH10&gt;40,HH10&lt;=60),"12-13",IF(AND(HA10="FCR",HH10&gt;60,HH10&lt;=84),"14-16",IF(AND(HA10="FCR",HH10&gt;=85,HH10&lt;100),"17-19",IF(AND(HA10="FCR",HH10=100),"20",""))))))))))),"")</f>
        <v/>
      </c>
      <c r="HK10" s="409">
        <f>IFERROR(IF(HG10="vVO2máx",(Avaliações!$C$51*'Microciclos - Endurance (2)'!HH10)/100,IF(HG10="Velocidade_crítica",IF(HH10="80% VC",Avaliações!#REF!*0.8,IF(HH10="100% VC",Avaliações!#REF!*1,IF(HH10="120% VC",Avaliações!#REF!*1.2,IF(HH10="&gt;30%",Avaliações!$C$54*1.3,IF(HH10="&gt;40%",Avaliações!$C$54*1.4,0))))),IF(HG10="PACE_Daniels",INDEX(BASE!$Q$4:$V$60,MATCH(Avaliações!$C$53,BASE!$Q$4:$Q$60,0),MATCH('Microciclos - Endurance (2)'!HH10,BASE!$Q$4:$V$4,0)),0))),"")</f>
        <v>0</v>
      </c>
      <c r="HL10" s="409" t="str">
        <f t="shared" si="59"/>
        <v/>
      </c>
      <c r="HP10" s="407"/>
      <c r="HQ10" s="407"/>
      <c r="HR10" s="407"/>
      <c r="HS10" s="407"/>
      <c r="HT10" s="407">
        <f t="shared" si="154"/>
        <v>0</v>
      </c>
      <c r="HU10" s="407">
        <f t="shared" si="60"/>
        <v>0</v>
      </c>
      <c r="HV10" s="408" t="str">
        <f t="shared" si="61"/>
        <v/>
      </c>
      <c r="HW10" s="407" t="s">
        <v>144</v>
      </c>
      <c r="HX10" s="407"/>
      <c r="HY10" s="409" t="str">
        <f t="shared" si="62"/>
        <v/>
      </c>
      <c r="HZ10" s="410" t="str">
        <f t="shared" si="63"/>
        <v/>
      </c>
      <c r="IA10" s="407" t="str">
        <f>IFERROR(IF(HW10="PACE_Daniels",(INDEX(BASE!$AE$4:$AH$8,MATCH('Microciclos - Endurance (2)'!HX10,BASE!$AE$4:$AE$8,0),4)),IF(AND(HW10="vVO2máx",HX10&gt;=35,HX10&lt;=45),"9-11",IF(AND(HW10="vVO2máx",HX10&gt;45,HX10&lt;=65),"11",IF(AND(HW10="vVO2máx",HX10&gt;65,HX10&lt;=75),"12-13",IF(AND(HW10="vVO2máx",HX10&gt;=80,HX10&lt;=85),"14-16",IF(AND(HW10="vVO2máx",HX10&gt;=85,HX10&lt;100),"17-19",IF(AND(HW10="vVO2máx",HX10&gt;=100),"20",IF(AND(HW10="FCR",HX10&gt;40,HX10&lt;=60),"12-13",IF(AND(HW10="FCR",HX10&gt;60,HX10&lt;=84),"14-16",IF(AND(HW10="FCR",HX10&gt;=85,HX10&lt;100),"17-19",IF(AND(HW10="FCR",HX10=100),"20",""))))))))))),"")</f>
        <v/>
      </c>
      <c r="IB10" s="409" t="str">
        <f>IFERROR(IF(HW10="vVO2máx",(Avaliações!$C$51*'Microciclos - Endurance (2)'!HX10)/100,IF(HW10="Velocidade_crítica",IF(HX10="80% VC",Avaliações!#REF!*0.8,IF(HX10="100% VC",Avaliações!#REF!*1,IF(HX10="120% VC",Avaliações!#REF!*1.2,IF(HX10="&gt;30%",Avaliações!$C$54*1.3,IF(HX10="&gt;40%",Avaliações!$C$54*1.4,0))))),IF(HW10="PACE_Daniels",INDEX(BASE!$Q$4:$V$60,MATCH(Avaliações!$C$53,BASE!$Q$4:$Q$60,0),MATCH('Microciclos - Endurance (2)'!HX10,BASE!$Q$4:$V$4,0)),""))),"")</f>
        <v/>
      </c>
      <c r="IC10" s="407" t="s">
        <v>144</v>
      </c>
      <c r="ID10" s="407"/>
      <c r="IE10" s="410" t="str">
        <f t="shared" si="64"/>
        <v/>
      </c>
      <c r="IF10" s="407" t="str">
        <f>IFERROR(IF(HW10="PACE_Daniels",(INDEX(BASE!$AE$4:$AH$7,MATCH('Microciclos - Endurance (2)'!ID10,BASE!$AE$4:$AE$7,0),4)),IF(AND(HW10="vVO2máx",ID10&gt;=35,ID10&lt;=45),"9-11",IF(AND(HW10="vVO2máx",ID10&gt;45,ID10&lt;=65),"11",IF(AND(HW10="vVO2máx",ID10&gt;65,ID10&lt;=75),"12-13",IF(AND(HW10="vVO2máx",ID10&gt;=80,ID10&lt;=85),"14-16",IF(AND(HW10="vVO2máx",ID10&gt;=85,ID10&lt;100),"17-19",IF(AND(HW10="vVO2máx",ID10&gt;=100),"20",IF(AND(HW10="FCR",ID10&gt;40,ID10&lt;=60),"12-13",IF(AND(HW10="FCR",ID10&gt;60,ID10&lt;=84),"14-16",IF(AND(HW10="FCR",ID10&gt;=85,ID10&lt;100),"17-19",IF(AND(HW10="FCR",ID10=100),"20",""))))))))))),"")</f>
        <v/>
      </c>
      <c r="IG10" s="409">
        <f>IFERROR(IF(IC10="vVO2máx",(Avaliações!$C$51*'Microciclos - Endurance (2)'!ID10)/100,IF(IC10="Velocidade_crítica",IF(ID10="80% VC",Avaliações!#REF!*0.8,IF(ID10="100% VC",Avaliações!#REF!*1,IF(ID10="120% VC",Avaliações!#REF!*1.2,IF(ID10="&gt;30%",Avaliações!$C$54*1.3,IF(ID10="&gt;40%",Avaliações!$C$54*1.4,0))))),IF(IC10="PACE_Daniels",INDEX(BASE!$Q$4:$V$60,MATCH(Avaliações!$C$53,BASE!$Q$4:$Q$60,0),MATCH('Microciclos - Endurance (2)'!ID10,BASE!$Q$4:$V$4,0)),0))),"")</f>
        <v>0</v>
      </c>
      <c r="IH10" s="409" t="str">
        <f t="shared" si="65"/>
        <v/>
      </c>
      <c r="IL10" s="407"/>
      <c r="IM10" s="407"/>
      <c r="IN10" s="407"/>
      <c r="IO10" s="407"/>
      <c r="IP10" s="407">
        <f t="shared" si="155"/>
        <v>0</v>
      </c>
      <c r="IQ10" s="407">
        <f t="shared" si="66"/>
        <v>0</v>
      </c>
      <c r="IR10" s="408" t="str">
        <f t="shared" si="67"/>
        <v/>
      </c>
      <c r="IS10" s="407" t="s">
        <v>144</v>
      </c>
      <c r="IT10" s="407"/>
      <c r="IU10" s="409" t="str">
        <f t="shared" si="68"/>
        <v/>
      </c>
      <c r="IV10" s="410" t="str">
        <f t="shared" si="69"/>
        <v/>
      </c>
      <c r="IW10" s="407" t="str">
        <f>IFERROR(IF(IS10="PACE_Daniels",(INDEX(BASE!$AE$4:$AH$8,MATCH('Microciclos - Endurance (2)'!IT10,BASE!$AE$4:$AE$8,0),4)),IF(AND(IS10="vVO2máx",IT10&gt;=35,IT10&lt;=45),"9-11",IF(AND(IS10="vVO2máx",IT10&gt;45,IT10&lt;=65),"11",IF(AND(IS10="vVO2máx",IT10&gt;65,IT10&lt;=75),"12-13",IF(AND(IS10="vVO2máx",IT10&gt;=80,IT10&lt;=85),"14-16",IF(AND(IS10="vVO2máx",IT10&gt;=85,IT10&lt;100),"17-19",IF(AND(IS10="vVO2máx",IT10&gt;=100),"20",IF(AND(IS10="FCR",IT10&gt;40,IT10&lt;=60),"12-13",IF(AND(IS10="FCR",IT10&gt;60,IT10&lt;=84),"14-16",IF(AND(IS10="FCR",IT10&gt;=85,IT10&lt;100),"17-19",IF(AND(IS10="FCR",IT10=100),"20",""))))))))))),"")</f>
        <v/>
      </c>
      <c r="IX10" s="409" t="str">
        <f>IFERROR(IF(IS10="vVO2máx",(Avaliações!$C$51*'Microciclos - Endurance (2)'!IT10)/100,IF(IS10="Velocidade_crítica",IF(IT10="80% VC",Avaliações!#REF!*0.8,IF(IT10="100% VC",Avaliações!#REF!*1,IF(IT10="120% VC",Avaliações!#REF!*1.2,IF(IT10="&gt;30%",Avaliações!$C$54*1.3,IF(IT10="&gt;40%",Avaliações!$C$54*1.4,0))))),IF(IS10="PACE_Daniels",INDEX(BASE!$Q$4:$V$60,MATCH(Avaliações!$C$53,BASE!$Q$4:$Q$60,0),MATCH('Microciclos - Endurance (2)'!IT10,BASE!$Q$4:$V$4,0)),""))),"")</f>
        <v/>
      </c>
      <c r="IY10" s="407" t="s">
        <v>144</v>
      </c>
      <c r="IZ10" s="407"/>
      <c r="JA10" s="410" t="str">
        <f t="shared" si="70"/>
        <v/>
      </c>
      <c r="JB10" s="407" t="str">
        <f>IFERROR(IF(IS10="PACE_Daniels",(INDEX(BASE!$AE$4:$AH$7,MATCH('Microciclos - Endurance (2)'!IZ10,BASE!$AE$4:$AE$7,0),4)),IF(AND(IS10="vVO2máx",IZ10&gt;=35,IZ10&lt;=45),"9-11",IF(AND(IS10="vVO2máx",IZ10&gt;45,IZ10&lt;=65),"11",IF(AND(IS10="vVO2máx",IZ10&gt;65,IZ10&lt;=75),"12-13",IF(AND(IS10="vVO2máx",IZ10&gt;=80,IZ10&lt;=85),"14-16",IF(AND(IS10="vVO2máx",IZ10&gt;=85,IZ10&lt;100),"17-19",IF(AND(IS10="vVO2máx",IZ10&gt;=100),"20",IF(AND(IS10="FCR",IZ10&gt;40,IZ10&lt;=60),"12-13",IF(AND(IS10="FCR",IZ10&gt;60,IZ10&lt;=84),"14-16",IF(AND(IS10="FCR",IZ10&gt;=85,IZ10&lt;100),"17-19",IF(AND(IS10="FCR",IZ10=100),"20",""))))))))))),"")</f>
        <v/>
      </c>
      <c r="JC10" s="409">
        <f>IFERROR(IF(IY10="vVO2máx",(Avaliações!$C$51*'Microciclos - Endurance (2)'!IZ10)/100,IF(IY10="Velocidade_crítica",IF(IZ10="80% VC",Avaliações!#REF!*0.8,IF(IZ10="100% VC",Avaliações!#REF!*1,IF(IZ10="120% VC",Avaliações!#REF!*1.2,IF(IZ10="&gt;30%",Avaliações!$C$54*1.3,IF(IZ10="&gt;40%",Avaliações!$C$54*1.4,0))))),IF(IY10="PACE_Daniels",INDEX(BASE!$Q$4:$V$60,MATCH(Avaliações!$C$53,BASE!$Q$4:$Q$60,0),MATCH('Microciclos - Endurance (2)'!IZ10,BASE!$Q$4:$V$4,0)),0))),"")</f>
        <v>0</v>
      </c>
      <c r="JD10" s="409" t="str">
        <f t="shared" si="71"/>
        <v/>
      </c>
      <c r="JH10" s="407"/>
      <c r="JI10" s="407"/>
      <c r="JJ10" s="407"/>
      <c r="JK10" s="407"/>
      <c r="JL10" s="407">
        <f t="shared" si="156"/>
        <v>0</v>
      </c>
      <c r="JM10" s="407">
        <f t="shared" si="72"/>
        <v>0</v>
      </c>
      <c r="JN10" s="408" t="str">
        <f t="shared" si="73"/>
        <v/>
      </c>
      <c r="JO10" s="407" t="s">
        <v>144</v>
      </c>
      <c r="JP10" s="407"/>
      <c r="JQ10" s="409" t="str">
        <f t="shared" si="74"/>
        <v/>
      </c>
      <c r="JR10" s="410" t="str">
        <f t="shared" si="75"/>
        <v/>
      </c>
      <c r="JS10" s="407" t="str">
        <f>IFERROR(IF(JO10="PACE_Daniels",(INDEX(BASE!$AE$4:$AH$8,MATCH('Microciclos - Endurance (2)'!JP10,BASE!$AE$4:$AE$8,0),4)),IF(AND(JO10="vVO2máx",JP10&gt;=35,JP10&lt;=45),"9-11",IF(AND(JO10="vVO2máx",JP10&gt;45,JP10&lt;=65),"11",IF(AND(JO10="vVO2máx",JP10&gt;65,JP10&lt;=75),"12-13",IF(AND(JO10="vVO2máx",JP10&gt;=80,JP10&lt;=85),"14-16",IF(AND(JO10="vVO2máx",JP10&gt;=85,JP10&lt;100),"17-19",IF(AND(JO10="vVO2máx",JP10&gt;=100),"20",IF(AND(JO10="FCR",JP10&gt;40,JP10&lt;=60),"12-13",IF(AND(JO10="FCR",JP10&gt;60,JP10&lt;=84),"14-16",IF(AND(JO10="FCR",JP10&gt;=85,JP10&lt;100),"17-19",IF(AND(JO10="FCR",JP10=100),"20",""))))))))))),"")</f>
        <v/>
      </c>
      <c r="JT10" s="409" t="str">
        <f>IFERROR(IF(JO10="vVO2máx",(Avaliações!$C$51*'Microciclos - Endurance (2)'!JP10)/100,IF(JO10="Velocidade_crítica",IF(JP10="80% VC",Avaliações!#REF!*0.8,IF(JP10="100% VC",Avaliações!#REF!*1,IF(JP10="120% VC",Avaliações!#REF!*1.2,IF(JP10="&gt;30%",Avaliações!$C$54*1.3,IF(JP10="&gt;40%",Avaliações!$C$54*1.4,0))))),IF(JO10="PACE_Daniels",INDEX(BASE!$Q$4:$V$60,MATCH(Avaliações!$C$53,BASE!$Q$4:$Q$60,0),MATCH('Microciclos - Endurance (2)'!JP10,BASE!$Q$4:$V$4,0)),""))),"")</f>
        <v/>
      </c>
      <c r="JU10" s="407" t="s">
        <v>144</v>
      </c>
      <c r="JV10" s="407"/>
      <c r="JW10" s="410" t="str">
        <f t="shared" si="76"/>
        <v/>
      </c>
      <c r="JX10" s="407" t="str">
        <f>IFERROR(IF(JO10="PACE_Daniels",(INDEX(BASE!$AE$4:$AH$7,MATCH('Microciclos - Endurance (2)'!JV10,BASE!$AE$4:$AE$7,0),4)),IF(AND(JO10="vVO2máx",JV10&gt;=35,JV10&lt;=45),"9-11",IF(AND(JO10="vVO2máx",JV10&gt;45,JV10&lt;=65),"11",IF(AND(JO10="vVO2máx",JV10&gt;65,JV10&lt;=75),"12-13",IF(AND(JO10="vVO2máx",JV10&gt;=80,JV10&lt;=85),"14-16",IF(AND(JO10="vVO2máx",JV10&gt;=85,JV10&lt;100),"17-19",IF(AND(JO10="vVO2máx",JV10&gt;=100),"20",IF(AND(JO10="FCR",JV10&gt;40,JV10&lt;=60),"12-13",IF(AND(JO10="FCR",JV10&gt;60,JV10&lt;=84),"14-16",IF(AND(JO10="FCR",JV10&gt;=85,JV10&lt;100),"17-19",IF(AND(JO10="FCR",JV10=100),"20",""))))))))))),"")</f>
        <v/>
      </c>
      <c r="JY10" s="409">
        <f>IFERROR(IF(JU10="vVO2máx",(Avaliações!$C$51*'Microciclos - Endurance (2)'!JV10)/100,IF(JU10="Velocidade_crítica",IF(JV10="80% VC",Avaliações!#REF!*0.8,IF(JV10="100% VC",Avaliações!#REF!*1,IF(JV10="120% VC",Avaliações!#REF!*1.2,IF(JV10="&gt;30%",Avaliações!$C$54*1.3,IF(JV10="&gt;40%",Avaliações!$C$54*1.4,0))))),IF(JU10="PACE_Daniels",INDEX(BASE!$Q$4:$V$60,MATCH(Avaliações!$C$53,BASE!$Q$4:$Q$60,0),MATCH('Microciclos - Endurance (2)'!JV10,BASE!$Q$4:$V$4,0)),0))),"")</f>
        <v>0</v>
      </c>
      <c r="JZ10" s="409" t="str">
        <f t="shared" si="77"/>
        <v/>
      </c>
      <c r="KD10" s="407"/>
      <c r="KE10" s="407"/>
      <c r="KF10" s="407"/>
      <c r="KG10" s="407"/>
      <c r="KH10" s="407">
        <f t="shared" si="157"/>
        <v>0</v>
      </c>
      <c r="KI10" s="407">
        <f t="shared" si="78"/>
        <v>0</v>
      </c>
      <c r="KJ10" s="408" t="str">
        <f t="shared" si="79"/>
        <v/>
      </c>
      <c r="KK10" s="407" t="s">
        <v>144</v>
      </c>
      <c r="KL10" s="407"/>
      <c r="KM10" s="409" t="str">
        <f t="shared" si="80"/>
        <v/>
      </c>
      <c r="KN10" s="410" t="str">
        <f t="shared" si="81"/>
        <v/>
      </c>
      <c r="KO10" s="407" t="str">
        <f>IFERROR(IF(KK10="PACE_Daniels",(INDEX(BASE!$AE$4:$AH$8,MATCH('Microciclos - Endurance (2)'!KL10,BASE!$AE$4:$AE$8,0),4)),IF(AND(KK10="vVO2máx",KL10&gt;=35,KL10&lt;=45),"9-11",IF(AND(KK10="vVO2máx",KL10&gt;45,KL10&lt;=65),"11",IF(AND(KK10="vVO2máx",KL10&gt;65,KL10&lt;=75),"12-13",IF(AND(KK10="vVO2máx",KL10&gt;=80,KL10&lt;=85),"14-16",IF(AND(KK10="vVO2máx",KL10&gt;=85,KL10&lt;100),"17-19",IF(AND(KK10="vVO2máx",KL10&gt;=100),"20",IF(AND(KK10="FCR",KL10&gt;40,KL10&lt;=60),"12-13",IF(AND(KK10="FCR",KL10&gt;60,KL10&lt;=84),"14-16",IF(AND(KK10="FCR",KL10&gt;=85,KL10&lt;100),"17-19",IF(AND(KK10="FCR",KL10=100),"20",""))))))))))),"")</f>
        <v/>
      </c>
      <c r="KP10" s="409" t="str">
        <f>IFERROR(IF(KK10="vVO2máx",(Avaliações!$C$51*'Microciclos - Endurance (2)'!KL10)/100,IF(KK10="Velocidade_crítica",IF(KL10="80% VC",Avaliações!#REF!*0.8,IF(KL10="100% VC",Avaliações!#REF!*1,IF(KL10="120% VC",Avaliações!#REF!*1.2,IF(KL10="&gt;30%",Avaliações!$C$54*1.3,IF(KL10="&gt;40%",Avaliações!$C$54*1.4,0))))),IF(KK10="PACE_Daniels",INDEX(BASE!$Q$4:$V$60,MATCH(Avaliações!$C$53,BASE!$Q$4:$Q$60,0),MATCH('Microciclos - Endurance (2)'!KL10,BASE!$Q$4:$V$4,0)),""))),"")</f>
        <v/>
      </c>
      <c r="KQ10" s="407" t="s">
        <v>144</v>
      </c>
      <c r="KR10" s="407"/>
      <c r="KS10" s="410" t="str">
        <f t="shared" si="82"/>
        <v/>
      </c>
      <c r="KT10" s="407" t="str">
        <f>IFERROR(IF(KK10="PACE_Daniels",(INDEX(BASE!$AE$4:$AH$7,MATCH('Microciclos - Endurance (2)'!KR10,BASE!$AE$4:$AE$7,0),4)),IF(AND(KK10="vVO2máx",KR10&gt;=35,KR10&lt;=45),"9-11",IF(AND(KK10="vVO2máx",KR10&gt;45,KR10&lt;=65),"11",IF(AND(KK10="vVO2máx",KR10&gt;65,KR10&lt;=75),"12-13",IF(AND(KK10="vVO2máx",KR10&gt;=80,KR10&lt;=85),"14-16",IF(AND(KK10="vVO2máx",KR10&gt;=85,KR10&lt;100),"17-19",IF(AND(KK10="vVO2máx",KR10&gt;=100),"20",IF(AND(KK10="FCR",KR10&gt;40,KR10&lt;=60),"12-13",IF(AND(KK10="FCR",KR10&gt;60,KR10&lt;=84),"14-16",IF(AND(KK10="FCR",KR10&gt;=85,KR10&lt;100),"17-19",IF(AND(KK10="FCR",KR10=100),"20",""))))))))))),"")</f>
        <v/>
      </c>
      <c r="KU10" s="409">
        <f>IFERROR(IF(KQ10="vVO2máx",(Avaliações!$C$51*'Microciclos - Endurance (2)'!KR10)/100,IF(KQ10="Velocidade_crítica",IF(KR10="80% VC",Avaliações!#REF!*0.8,IF(KR10="100% VC",Avaliações!#REF!*1,IF(KR10="120% VC",Avaliações!#REF!*1.2,IF(KR10="&gt;30%",Avaliações!$C$54*1.3,IF(KR10="&gt;40%",Avaliações!$C$54*1.4,0))))),IF(KQ10="PACE_Daniels",INDEX(BASE!$Q$4:$V$60,MATCH(Avaliações!$C$53,BASE!$Q$4:$Q$60,0),MATCH('Microciclos - Endurance (2)'!KR10,BASE!$Q$4:$V$4,0)),0))),"")</f>
        <v>0</v>
      </c>
      <c r="KV10" s="409" t="str">
        <f t="shared" si="83"/>
        <v/>
      </c>
      <c r="KZ10" s="407"/>
      <c r="LA10" s="407"/>
      <c r="LB10" s="407"/>
      <c r="LC10" s="407"/>
      <c r="LD10" s="407">
        <f t="shared" si="158"/>
        <v>0</v>
      </c>
      <c r="LE10" s="407">
        <f t="shared" si="84"/>
        <v>0</v>
      </c>
      <c r="LF10" s="408" t="str">
        <f t="shared" si="85"/>
        <v/>
      </c>
      <c r="LG10" s="407" t="s">
        <v>144</v>
      </c>
      <c r="LH10" s="407"/>
      <c r="LI10" s="409" t="str">
        <f t="shared" si="86"/>
        <v/>
      </c>
      <c r="LJ10" s="410" t="str">
        <f t="shared" si="87"/>
        <v/>
      </c>
      <c r="LK10" s="407" t="str">
        <f>IFERROR(IF(LG10="PACE_Daniels",(INDEX(BASE!$AE$4:$AH$8,MATCH('Microciclos - Endurance (2)'!LH10,BASE!$AE$4:$AE$8,0),4)),IF(AND(LG10="vVO2máx",LH10&gt;=35,LH10&lt;=45),"9-11",IF(AND(LG10="vVO2máx",LH10&gt;45,LH10&lt;=65),"11",IF(AND(LG10="vVO2máx",LH10&gt;65,LH10&lt;=75),"12-13",IF(AND(LG10="vVO2máx",LH10&gt;=80,LH10&lt;=85),"14-16",IF(AND(LG10="vVO2máx",LH10&gt;=85,LH10&lt;100),"17-19",IF(AND(LG10="vVO2máx",LH10&gt;=100),"20",IF(AND(LG10="FCR",LH10&gt;40,LH10&lt;=60),"12-13",IF(AND(LG10="FCR",LH10&gt;60,LH10&lt;=84),"14-16",IF(AND(LG10="FCR",LH10&gt;=85,LH10&lt;100),"17-19",IF(AND(LG10="FCR",LH10=100),"20",""))))))))))),"")</f>
        <v/>
      </c>
      <c r="LL10" s="409" t="str">
        <f>IFERROR(IF(LG10="vVO2máx",(Avaliações!$C$51*'Microciclos - Endurance (2)'!LH10)/100,IF(LG10="Velocidade_crítica",IF(LH10="80% VC",Avaliações!#REF!*0.8,IF(LH10="100% VC",Avaliações!#REF!*1,IF(LH10="120% VC",Avaliações!#REF!*1.2,IF(LH10="&gt;30%",Avaliações!$C$54*1.3,IF(LH10="&gt;40%",Avaliações!$C$54*1.4,0))))),IF(LG10="PACE_Daniels",INDEX(BASE!$Q$4:$V$60,MATCH(Avaliações!$C$53,BASE!$Q$4:$Q$60,0),MATCH('Microciclos - Endurance (2)'!LH10,BASE!$Q$4:$V$4,0)),""))),"")</f>
        <v/>
      </c>
      <c r="LM10" s="407" t="s">
        <v>144</v>
      </c>
      <c r="LN10" s="407"/>
      <c r="LO10" s="410" t="str">
        <f t="shared" si="88"/>
        <v/>
      </c>
      <c r="LP10" s="407" t="str">
        <f>IFERROR(IF(LG10="PACE_Daniels",(INDEX(BASE!$AE$4:$AH$7,MATCH('Microciclos - Endurance (2)'!LN10,BASE!$AE$4:$AE$7,0),4)),IF(AND(LG10="vVO2máx",LN10&gt;=35,LN10&lt;=45),"9-11",IF(AND(LG10="vVO2máx",LN10&gt;45,LN10&lt;=65),"11",IF(AND(LG10="vVO2máx",LN10&gt;65,LN10&lt;=75),"12-13",IF(AND(LG10="vVO2máx",LN10&gt;=80,LN10&lt;=85),"14-16",IF(AND(LG10="vVO2máx",LN10&gt;=85,LN10&lt;100),"17-19",IF(AND(LG10="vVO2máx",LN10&gt;=100),"20",IF(AND(LG10="FCR",LN10&gt;40,LN10&lt;=60),"12-13",IF(AND(LG10="FCR",LN10&gt;60,LN10&lt;=84),"14-16",IF(AND(LG10="FCR",LN10&gt;=85,LN10&lt;100),"17-19",IF(AND(LG10="FCR",LN10=100),"20",""))))))))))),"")</f>
        <v/>
      </c>
      <c r="LQ10" s="409">
        <f>IFERROR(IF(LM10="vVO2máx",(Avaliações!$C$51*'Microciclos - Endurance (2)'!LN10)/100,IF(LM10="Velocidade_crítica",IF(LN10="80% VC",Avaliações!#REF!*0.8,IF(LN10="100% VC",Avaliações!#REF!*1,IF(LN10="120% VC",Avaliações!#REF!*1.2,IF(LN10="&gt;30%",Avaliações!$C$54*1.3,IF(LN10="&gt;40%",Avaliações!$C$54*1.4,0))))),IF(LM10="PACE_Daniels",INDEX(BASE!$Q$4:$V$60,MATCH(Avaliações!$C$53,BASE!$Q$4:$Q$60,0),MATCH('Microciclos - Endurance (2)'!LN10,BASE!$Q$4:$V$4,0)),0))),"")</f>
        <v>0</v>
      </c>
      <c r="LR10" s="409" t="str">
        <f t="shared" si="89"/>
        <v/>
      </c>
      <c r="LV10" s="407"/>
      <c r="LW10" s="407"/>
      <c r="LX10" s="407"/>
      <c r="LY10" s="407"/>
      <c r="LZ10" s="407">
        <f t="shared" si="159"/>
        <v>0</v>
      </c>
      <c r="MA10" s="407">
        <f t="shared" si="90"/>
        <v>0</v>
      </c>
      <c r="MB10" s="408" t="str">
        <f t="shared" si="91"/>
        <v/>
      </c>
      <c r="MC10" s="407" t="s">
        <v>144</v>
      </c>
      <c r="MD10" s="407"/>
      <c r="ME10" s="409" t="str">
        <f t="shared" si="92"/>
        <v/>
      </c>
      <c r="MF10" s="410" t="str">
        <f t="shared" si="93"/>
        <v/>
      </c>
      <c r="MG10" s="407" t="str">
        <f>IFERROR(IF(MC10="PACE_Daniels",(INDEX(BASE!$AE$4:$AH$8,MATCH('Microciclos - Endurance (2)'!MD10,BASE!$AE$4:$AE$8,0),4)),IF(AND(MC10="vVO2máx",MD10&gt;=35,MD10&lt;=45),"9-11",IF(AND(MC10="vVO2máx",MD10&gt;45,MD10&lt;=65),"11",IF(AND(MC10="vVO2máx",MD10&gt;65,MD10&lt;=75),"12-13",IF(AND(MC10="vVO2máx",MD10&gt;=80,MD10&lt;=85),"14-16",IF(AND(MC10="vVO2máx",MD10&gt;=85,MD10&lt;100),"17-19",IF(AND(MC10="vVO2máx",MD10&gt;=100),"20",IF(AND(MC10="FCR",MD10&gt;40,MD10&lt;=60),"12-13",IF(AND(MC10="FCR",MD10&gt;60,MD10&lt;=84),"14-16",IF(AND(MC10="FCR",MD10&gt;=85,MD10&lt;100),"17-19",IF(AND(MC10="FCR",MD10=100),"20",""))))))))))),"")</f>
        <v/>
      </c>
      <c r="MH10" s="409" t="str">
        <f>IFERROR(IF(MC10="vVO2máx",(Avaliações!$C$51*'Microciclos - Endurance (2)'!MD10)/100,IF(MC10="Velocidade_crítica",IF(MD10="80% VC",Avaliações!#REF!*0.8,IF(MD10="100% VC",Avaliações!#REF!*1,IF(MD10="120% VC",Avaliações!#REF!*1.2,IF(MD10="&gt;30%",Avaliações!$C$54*1.3,IF(MD10="&gt;40%",Avaliações!$C$54*1.4,0))))),IF(MC10="PACE_Daniels",INDEX(BASE!$Q$4:$V$60,MATCH(Avaliações!$C$53,BASE!$Q$4:$Q$60,0),MATCH('Microciclos - Endurance (2)'!MD10,BASE!$Q$4:$V$4,0)),""))),"")</f>
        <v/>
      </c>
      <c r="MI10" s="407" t="s">
        <v>144</v>
      </c>
      <c r="MJ10" s="407"/>
      <c r="MK10" s="410" t="str">
        <f t="shared" si="94"/>
        <v/>
      </c>
      <c r="ML10" s="407" t="str">
        <f>IFERROR(IF(MC10="PACE_Daniels",(INDEX(BASE!$AE$4:$AH$7,MATCH('Microciclos - Endurance (2)'!MJ10,BASE!$AE$4:$AE$7,0),4)),IF(AND(MC10="vVO2máx",MJ10&gt;=35,MJ10&lt;=45),"9-11",IF(AND(MC10="vVO2máx",MJ10&gt;45,MJ10&lt;=65),"11",IF(AND(MC10="vVO2máx",MJ10&gt;65,MJ10&lt;=75),"12-13",IF(AND(MC10="vVO2máx",MJ10&gt;=80,MJ10&lt;=85),"14-16",IF(AND(MC10="vVO2máx",MJ10&gt;=85,MJ10&lt;100),"17-19",IF(AND(MC10="vVO2máx",MJ10&gt;=100),"20",IF(AND(MC10="FCR",MJ10&gt;40,MJ10&lt;=60),"12-13",IF(AND(MC10="FCR",MJ10&gt;60,MJ10&lt;=84),"14-16",IF(AND(MC10="FCR",MJ10&gt;=85,MJ10&lt;100),"17-19",IF(AND(MC10="FCR",MJ10=100),"20",""))))))))))),"")</f>
        <v/>
      </c>
      <c r="MM10" s="409">
        <f>IFERROR(IF(MI10="vVO2máx",(Avaliações!$C$51*'Microciclos - Endurance (2)'!MJ10)/100,IF(MI10="Velocidade_crítica",IF(MJ10="80% VC",Avaliações!#REF!*0.8,IF(MJ10="100% VC",Avaliações!#REF!*1,IF(MJ10="120% VC",Avaliações!#REF!*1.2,IF(MJ10="&gt;30%",Avaliações!$C$54*1.3,IF(MJ10="&gt;40%",Avaliações!$C$54*1.4,0))))),IF(MI10="PACE_Daniels",INDEX(BASE!$Q$4:$V$60,MATCH(Avaliações!$C$53,BASE!$Q$4:$Q$60,0),MATCH('Microciclos - Endurance (2)'!MJ10,BASE!$Q$4:$V$4,0)),0))),"")</f>
        <v>0</v>
      </c>
      <c r="MN10" s="409" t="str">
        <f t="shared" si="95"/>
        <v/>
      </c>
      <c r="MR10" s="407"/>
      <c r="MS10" s="407"/>
      <c r="MT10" s="407"/>
      <c r="MU10" s="407"/>
      <c r="MV10" s="407">
        <f t="shared" si="160"/>
        <v>0</v>
      </c>
      <c r="MW10" s="407">
        <f t="shared" si="96"/>
        <v>0</v>
      </c>
      <c r="MX10" s="408" t="str">
        <f t="shared" si="97"/>
        <v/>
      </c>
      <c r="MY10" s="407" t="s">
        <v>144</v>
      </c>
      <c r="MZ10" s="407"/>
      <c r="NA10" s="409" t="str">
        <f t="shared" si="98"/>
        <v/>
      </c>
      <c r="NB10" s="410" t="str">
        <f t="shared" si="99"/>
        <v/>
      </c>
      <c r="NC10" s="407" t="str">
        <f>IFERROR(IF(MY10="PACE_Daniels",(INDEX(BASE!$AE$4:$AH$8,MATCH('Microciclos - Endurance (2)'!MZ10,BASE!$AE$4:$AE$8,0),4)),IF(AND(MY10="vVO2máx",MZ10&gt;=35,MZ10&lt;=45),"9-11",IF(AND(MY10="vVO2máx",MZ10&gt;45,MZ10&lt;=65),"11",IF(AND(MY10="vVO2máx",MZ10&gt;65,MZ10&lt;=75),"12-13",IF(AND(MY10="vVO2máx",MZ10&gt;=80,MZ10&lt;=85),"14-16",IF(AND(MY10="vVO2máx",MZ10&gt;=85,MZ10&lt;100),"17-19",IF(AND(MY10="vVO2máx",MZ10&gt;=100),"20",IF(AND(MY10="FCR",MZ10&gt;40,MZ10&lt;=60),"12-13",IF(AND(MY10="FCR",MZ10&gt;60,MZ10&lt;=84),"14-16",IF(AND(MY10="FCR",MZ10&gt;=85,MZ10&lt;100),"17-19",IF(AND(MY10="FCR",MZ10=100),"20",""))))))))))),"")</f>
        <v/>
      </c>
      <c r="ND10" s="409" t="str">
        <f>IFERROR(IF(MY10="vVO2máx",(Avaliações!$C$51*'Microciclos - Endurance (2)'!MZ10)/100,IF(MY10="Velocidade_crítica",IF(MZ10="80% VC",Avaliações!#REF!*0.8,IF(MZ10="100% VC",Avaliações!#REF!*1,IF(MZ10="120% VC",Avaliações!#REF!*1.2,IF(MZ10="&gt;30%",Avaliações!$C$54*1.3,IF(MZ10="&gt;40%",Avaliações!$C$54*1.4,0))))),IF(MY10="PACE_Daniels",INDEX(BASE!$Q$4:$V$60,MATCH(Avaliações!$C$53,BASE!$Q$4:$Q$60,0),MATCH('Microciclos - Endurance (2)'!MZ10,BASE!$Q$4:$V$4,0)),""))),"")</f>
        <v/>
      </c>
      <c r="NE10" s="407" t="s">
        <v>144</v>
      </c>
      <c r="NF10" s="407"/>
      <c r="NG10" s="410" t="str">
        <f t="shared" si="100"/>
        <v/>
      </c>
      <c r="NH10" s="407" t="str">
        <f>IFERROR(IF(MY10="PACE_Daniels",(INDEX(BASE!$AE$4:$AH$7,MATCH('Microciclos - Endurance (2)'!NF10,BASE!$AE$4:$AE$7,0),4)),IF(AND(MY10="vVO2máx",NF10&gt;=35,NF10&lt;=45),"9-11",IF(AND(MY10="vVO2máx",NF10&gt;45,NF10&lt;=65),"11",IF(AND(MY10="vVO2máx",NF10&gt;65,NF10&lt;=75),"12-13",IF(AND(MY10="vVO2máx",NF10&gt;=80,NF10&lt;=85),"14-16",IF(AND(MY10="vVO2máx",NF10&gt;=85,NF10&lt;100),"17-19",IF(AND(MY10="vVO2máx",NF10&gt;=100),"20",IF(AND(MY10="FCR",NF10&gt;40,NF10&lt;=60),"12-13",IF(AND(MY10="FCR",NF10&gt;60,NF10&lt;=84),"14-16",IF(AND(MY10="FCR",NF10&gt;=85,NF10&lt;100),"17-19",IF(AND(MY10="FCR",NF10=100),"20",""))))))))))),"")</f>
        <v/>
      </c>
      <c r="NI10" s="409">
        <f>IFERROR(IF(NE10="vVO2máx",(Avaliações!$C$51*'Microciclos - Endurance (2)'!NF10)/100,IF(NE10="Velocidade_crítica",IF(NF10="80% VC",Avaliações!#REF!*0.8,IF(NF10="100% VC",Avaliações!#REF!*1,IF(NF10="120% VC",Avaliações!#REF!*1.2,IF(NF10="&gt;30%",Avaliações!$C$54*1.3,IF(NF10="&gt;40%",Avaliações!$C$54*1.4,0))))),IF(NE10="PACE_Daniels",INDEX(BASE!$Q$4:$V$60,MATCH(Avaliações!$C$53,BASE!$Q$4:$Q$60,0),MATCH('Microciclos - Endurance (2)'!NF10,BASE!$Q$4:$V$4,0)),0))),"")</f>
        <v>0</v>
      </c>
      <c r="NJ10" s="409" t="str">
        <f t="shared" si="101"/>
        <v/>
      </c>
      <c r="NN10" s="407"/>
      <c r="NO10" s="407"/>
      <c r="NP10" s="407"/>
      <c r="NQ10" s="407"/>
      <c r="NR10" s="407">
        <f t="shared" si="161"/>
        <v>0</v>
      </c>
      <c r="NS10" s="407">
        <f t="shared" si="102"/>
        <v>0</v>
      </c>
      <c r="NT10" s="408" t="str">
        <f t="shared" si="103"/>
        <v/>
      </c>
      <c r="NU10" s="407" t="s">
        <v>144</v>
      </c>
      <c r="NV10" s="407"/>
      <c r="NW10" s="409" t="str">
        <f t="shared" si="104"/>
        <v/>
      </c>
      <c r="NX10" s="410" t="str">
        <f t="shared" si="105"/>
        <v/>
      </c>
      <c r="NY10" s="407" t="str">
        <f>IFERROR(IF(NU10="PACE_Daniels",(INDEX(BASE!$AE$4:$AH$8,MATCH('Microciclos - Endurance (2)'!NV10,BASE!$AE$4:$AE$8,0),4)),IF(AND(NU10="vVO2máx",NV10&gt;=35,NV10&lt;=45),"9-11",IF(AND(NU10="vVO2máx",NV10&gt;45,NV10&lt;=65),"11",IF(AND(NU10="vVO2máx",NV10&gt;65,NV10&lt;=75),"12-13",IF(AND(NU10="vVO2máx",NV10&gt;=80,NV10&lt;=85),"14-16",IF(AND(NU10="vVO2máx",NV10&gt;=85,NV10&lt;100),"17-19",IF(AND(NU10="vVO2máx",NV10&gt;=100),"20",IF(AND(NU10="FCR",NV10&gt;40,NV10&lt;=60),"12-13",IF(AND(NU10="FCR",NV10&gt;60,NV10&lt;=84),"14-16",IF(AND(NU10="FCR",NV10&gt;=85,NV10&lt;100),"17-19",IF(AND(NU10="FCR",NV10=100),"20",""))))))))))),"")</f>
        <v/>
      </c>
      <c r="NZ10" s="409" t="str">
        <f>IFERROR(IF(NU10="vVO2máx",(Avaliações!$C$51*'Microciclos - Endurance (2)'!NV10)/100,IF(NU10="Velocidade_crítica",IF(NV10="80% VC",Avaliações!#REF!*0.8,IF(NV10="100% VC",Avaliações!#REF!*1,IF(NV10="120% VC",Avaliações!#REF!*1.2,IF(NV10="&gt;30%",Avaliações!$C$54*1.3,IF(NV10="&gt;40%",Avaliações!$C$54*1.4,0))))),IF(NU10="PACE_Daniels",INDEX(BASE!$Q$4:$V$60,MATCH(Avaliações!$C$53,BASE!$Q$4:$Q$60,0),MATCH('Microciclos - Endurance (2)'!NV10,BASE!$Q$4:$V$4,0)),""))),"")</f>
        <v/>
      </c>
      <c r="OA10" s="407" t="s">
        <v>144</v>
      </c>
      <c r="OB10" s="407"/>
      <c r="OC10" s="410" t="str">
        <f t="shared" si="106"/>
        <v/>
      </c>
      <c r="OD10" s="407" t="str">
        <f>IFERROR(IF(NU10="PACE_Daniels",(INDEX(BASE!$AE$4:$AH$7,MATCH('Microciclos - Endurance (2)'!OB10,BASE!$AE$4:$AE$7,0),4)),IF(AND(NU10="vVO2máx",OB10&gt;=35,OB10&lt;=45),"9-11",IF(AND(NU10="vVO2máx",OB10&gt;45,OB10&lt;=65),"11",IF(AND(NU10="vVO2máx",OB10&gt;65,OB10&lt;=75),"12-13",IF(AND(NU10="vVO2máx",OB10&gt;=80,OB10&lt;=85),"14-16",IF(AND(NU10="vVO2máx",OB10&gt;=85,OB10&lt;100),"17-19",IF(AND(NU10="vVO2máx",OB10&gt;=100),"20",IF(AND(NU10="FCR",OB10&gt;40,OB10&lt;=60),"12-13",IF(AND(NU10="FCR",OB10&gt;60,OB10&lt;=84),"14-16",IF(AND(NU10="FCR",OB10&gt;=85,OB10&lt;100),"17-19",IF(AND(NU10="FCR",OB10=100),"20",""))))))))))),"")</f>
        <v/>
      </c>
      <c r="OE10" s="409">
        <f>IFERROR(IF(OA10="vVO2máx",(Avaliações!$C$51*'Microciclos - Endurance (2)'!OB10)/100,IF(OA10="Velocidade_crítica",IF(OB10="80% VC",Avaliações!#REF!*0.8,IF(OB10="100% VC",Avaliações!#REF!*1,IF(OB10="120% VC",Avaliações!#REF!*1.2,IF(OB10="&gt;30%",Avaliações!$C$54*1.3,IF(OB10="&gt;40%",Avaliações!$C$54*1.4,0))))),IF(OA10="PACE_Daniels",INDEX(BASE!$Q$4:$V$60,MATCH(Avaliações!$C$53,BASE!$Q$4:$Q$60,0),MATCH('Microciclos - Endurance (2)'!OB10,BASE!$Q$4:$V$4,0)),0))),"")</f>
        <v>0</v>
      </c>
      <c r="OF10" s="409" t="str">
        <f t="shared" si="107"/>
        <v/>
      </c>
      <c r="OJ10" s="407"/>
      <c r="OK10" s="407"/>
      <c r="OL10" s="407"/>
      <c r="OM10" s="407"/>
      <c r="ON10" s="407">
        <f t="shared" si="162"/>
        <v>0</v>
      </c>
      <c r="OO10" s="407">
        <f t="shared" si="108"/>
        <v>0</v>
      </c>
      <c r="OP10" s="408" t="str">
        <f t="shared" si="109"/>
        <v/>
      </c>
      <c r="OQ10" s="407" t="s">
        <v>144</v>
      </c>
      <c r="OR10" s="407"/>
      <c r="OS10" s="409" t="str">
        <f t="shared" si="110"/>
        <v/>
      </c>
      <c r="OT10" s="410" t="str">
        <f t="shared" si="111"/>
        <v/>
      </c>
      <c r="OU10" s="407" t="str">
        <f>IFERROR(IF(OQ10="PACE_Daniels",(INDEX(BASE!$AE$4:$AH$8,MATCH('Microciclos - Endurance (2)'!OR10,BASE!$AE$4:$AE$8,0),4)),IF(AND(OQ10="vVO2máx",OR10&gt;=35,OR10&lt;=45),"9-11",IF(AND(OQ10="vVO2máx",OR10&gt;45,OR10&lt;=65),"11",IF(AND(OQ10="vVO2máx",OR10&gt;65,OR10&lt;=75),"12-13",IF(AND(OQ10="vVO2máx",OR10&gt;=80,OR10&lt;=85),"14-16",IF(AND(OQ10="vVO2máx",OR10&gt;=85,OR10&lt;100),"17-19",IF(AND(OQ10="vVO2máx",OR10&gt;=100),"20",IF(AND(OQ10="FCR",OR10&gt;40,OR10&lt;=60),"12-13",IF(AND(OQ10="FCR",OR10&gt;60,OR10&lt;=84),"14-16",IF(AND(OQ10="FCR",OR10&gt;=85,OR10&lt;100),"17-19",IF(AND(OQ10="FCR",OR10=100),"20",""))))))))))),"")</f>
        <v/>
      </c>
      <c r="OV10" s="409" t="str">
        <f>IFERROR(IF(OQ10="vVO2máx",(Avaliações!$C$51*'Microciclos - Endurance (2)'!OR10)/100,IF(OQ10="Velocidade_crítica",IF(OR10="80% VC",Avaliações!#REF!*0.8,IF(OR10="100% VC",Avaliações!#REF!*1,IF(OR10="120% VC",Avaliações!#REF!*1.2,IF(OR10="&gt;30%",Avaliações!$C$54*1.3,IF(OR10="&gt;40%",Avaliações!$C$54*1.4,0))))),IF(OQ10="PACE_Daniels",INDEX(BASE!$Q$4:$V$60,MATCH(Avaliações!$C$53,BASE!$Q$4:$Q$60,0),MATCH('Microciclos - Endurance (2)'!OR10,BASE!$Q$4:$V$4,0)),""))),"")</f>
        <v/>
      </c>
      <c r="OW10" s="407" t="s">
        <v>144</v>
      </c>
      <c r="OX10" s="407"/>
      <c r="OY10" s="410" t="str">
        <f t="shared" si="112"/>
        <v/>
      </c>
      <c r="OZ10" s="407" t="str">
        <f>IFERROR(IF(OQ10="PACE_Daniels",(INDEX(BASE!$AE$4:$AH$7,MATCH('Microciclos - Endurance (2)'!OX10,BASE!$AE$4:$AE$7,0),4)),IF(AND(OQ10="vVO2máx",OX10&gt;=35,OX10&lt;=45),"9-11",IF(AND(OQ10="vVO2máx",OX10&gt;45,OX10&lt;=65),"11",IF(AND(OQ10="vVO2máx",OX10&gt;65,OX10&lt;=75),"12-13",IF(AND(OQ10="vVO2máx",OX10&gt;=80,OX10&lt;=85),"14-16",IF(AND(OQ10="vVO2máx",OX10&gt;=85,OX10&lt;100),"17-19",IF(AND(OQ10="vVO2máx",OX10&gt;=100),"20",IF(AND(OQ10="FCR",OX10&gt;40,OX10&lt;=60),"12-13",IF(AND(OQ10="FCR",OX10&gt;60,OX10&lt;=84),"14-16",IF(AND(OQ10="FCR",OX10&gt;=85,OX10&lt;100),"17-19",IF(AND(OQ10="FCR",OX10=100),"20",""))))))))))),"")</f>
        <v/>
      </c>
      <c r="PA10" s="409">
        <f>IFERROR(IF(OW10="vVO2máx",(Avaliações!$C$51*'Microciclos - Endurance (2)'!OX10)/100,IF(OW10="Velocidade_crítica",IF(OX10="80% VC",Avaliações!#REF!*0.8,IF(OX10="100% VC",Avaliações!#REF!*1,IF(OX10="120% VC",Avaliações!#REF!*1.2,IF(OX10="&gt;30%",Avaliações!$C$54*1.3,IF(OX10="&gt;40%",Avaliações!$C$54*1.4,0))))),IF(OW10="PACE_Daniels",INDEX(BASE!$Q$4:$V$60,MATCH(Avaliações!$C$53,BASE!$Q$4:$Q$60,0),MATCH('Microciclos - Endurance (2)'!OX10,BASE!$Q$4:$V$4,0)),0))),"")</f>
        <v>0</v>
      </c>
      <c r="PB10" s="409" t="str">
        <f t="shared" si="113"/>
        <v/>
      </c>
      <c r="PF10" s="407"/>
      <c r="PG10" s="407"/>
      <c r="PH10" s="407"/>
      <c r="PI10" s="407"/>
      <c r="PJ10" s="407">
        <f t="shared" si="163"/>
        <v>0</v>
      </c>
      <c r="PK10" s="407">
        <f t="shared" si="114"/>
        <v>0</v>
      </c>
      <c r="PL10" s="408" t="str">
        <f t="shared" si="115"/>
        <v/>
      </c>
      <c r="PM10" s="407" t="s">
        <v>144</v>
      </c>
      <c r="PN10" s="407"/>
      <c r="PO10" s="409" t="str">
        <f t="shared" si="116"/>
        <v/>
      </c>
      <c r="PP10" s="410" t="str">
        <f t="shared" si="117"/>
        <v/>
      </c>
      <c r="PQ10" s="407" t="str">
        <f>IFERROR(IF(PM10="PACE_Daniels",(INDEX(BASE!$AE$4:$AH$8,MATCH('Microciclos - Endurance (2)'!PN10,BASE!$AE$4:$AE$8,0),4)),IF(AND(PM10="vVO2máx",PN10&gt;=35,PN10&lt;=45),"9-11",IF(AND(PM10="vVO2máx",PN10&gt;45,PN10&lt;=65),"11",IF(AND(PM10="vVO2máx",PN10&gt;65,PN10&lt;=75),"12-13",IF(AND(PM10="vVO2máx",PN10&gt;=80,PN10&lt;=85),"14-16",IF(AND(PM10="vVO2máx",PN10&gt;=85,PN10&lt;100),"17-19",IF(AND(PM10="vVO2máx",PN10&gt;=100),"20",IF(AND(PM10="FCR",PN10&gt;40,PN10&lt;=60),"12-13",IF(AND(PM10="FCR",PN10&gt;60,PN10&lt;=84),"14-16",IF(AND(PM10="FCR",PN10&gt;=85,PN10&lt;100),"17-19",IF(AND(PM10="FCR",PN10=100),"20",""))))))))))),"")</f>
        <v/>
      </c>
      <c r="PR10" s="409" t="str">
        <f>IFERROR(IF(PM10="vVO2máx",(Avaliações!$C$51*'Microciclos - Endurance (2)'!PN10)/100,IF(PM10="Velocidade_crítica",IF(PN10="80% VC",Avaliações!#REF!*0.8,IF(PN10="100% VC",Avaliações!#REF!*1,IF(PN10="120% VC",Avaliações!#REF!*1.2,IF(PN10="&gt;30%",Avaliações!$C$54*1.3,IF(PN10="&gt;40%",Avaliações!$C$54*1.4,0))))),IF(PM10="PACE_Daniels",INDEX(BASE!$Q$4:$V$60,MATCH(Avaliações!$C$53,BASE!$Q$4:$Q$60,0),MATCH('Microciclos - Endurance (2)'!PN10,BASE!$Q$4:$V$4,0)),""))),"")</f>
        <v/>
      </c>
      <c r="PS10" s="407" t="s">
        <v>144</v>
      </c>
      <c r="PT10" s="407"/>
      <c r="PU10" s="410" t="str">
        <f t="shared" si="118"/>
        <v/>
      </c>
      <c r="PV10" s="407" t="str">
        <f>IFERROR(IF(PM10="PACE_Daniels",(INDEX(BASE!$AE$4:$AH$7,MATCH('Microciclos - Endurance (2)'!PT10,BASE!$AE$4:$AE$7,0),4)),IF(AND(PM10="vVO2máx",PT10&gt;=35,PT10&lt;=45),"9-11",IF(AND(PM10="vVO2máx",PT10&gt;45,PT10&lt;=65),"11",IF(AND(PM10="vVO2máx",PT10&gt;65,PT10&lt;=75),"12-13",IF(AND(PM10="vVO2máx",PT10&gt;=80,PT10&lt;=85),"14-16",IF(AND(PM10="vVO2máx",PT10&gt;=85,PT10&lt;100),"17-19",IF(AND(PM10="vVO2máx",PT10&gt;=100),"20",IF(AND(PM10="FCR",PT10&gt;40,PT10&lt;=60),"12-13",IF(AND(PM10="FCR",PT10&gt;60,PT10&lt;=84),"14-16",IF(AND(PM10="FCR",PT10&gt;=85,PT10&lt;100),"17-19",IF(AND(PM10="FCR",PT10=100),"20",""))))))))))),"")</f>
        <v/>
      </c>
      <c r="PW10" s="409">
        <f>IFERROR(IF(PS10="vVO2máx",(Avaliações!$C$51*'Microciclos - Endurance (2)'!PT10)/100,IF(PS10="Velocidade_crítica",IF(PT10="80% VC",Avaliações!#REF!*0.8,IF(PT10="100% VC",Avaliações!#REF!*1,IF(PT10="120% VC",Avaliações!#REF!*1.2,IF(PT10="&gt;30%",Avaliações!$C$54*1.3,IF(PT10="&gt;40%",Avaliações!$C$54*1.4,0))))),IF(PS10="PACE_Daniels",INDEX(BASE!$Q$4:$V$60,MATCH(Avaliações!$C$53,BASE!$Q$4:$Q$60,0),MATCH('Microciclos - Endurance (2)'!PT10,BASE!$Q$4:$V$4,0)),0))),"")</f>
        <v>0</v>
      </c>
      <c r="PX10" s="409" t="str">
        <f t="shared" si="119"/>
        <v/>
      </c>
      <c r="QB10" s="407"/>
      <c r="QC10" s="407"/>
      <c r="QD10" s="407"/>
      <c r="QE10" s="407"/>
      <c r="QF10" s="407">
        <f t="shared" si="164"/>
        <v>0</v>
      </c>
      <c r="QG10" s="407">
        <f t="shared" si="120"/>
        <v>0</v>
      </c>
      <c r="QH10" s="408" t="str">
        <f t="shared" si="121"/>
        <v/>
      </c>
      <c r="QI10" s="407" t="s">
        <v>144</v>
      </c>
      <c r="QJ10" s="407"/>
      <c r="QK10" s="409" t="str">
        <f t="shared" si="122"/>
        <v/>
      </c>
      <c r="QL10" s="410" t="str">
        <f t="shared" si="123"/>
        <v/>
      </c>
      <c r="QM10" s="407" t="str">
        <f>IFERROR(IF(QI10="PACE_Daniels",(INDEX(BASE!$AE$4:$AH$8,MATCH('Microciclos - Endurance (2)'!QJ10,BASE!$AE$4:$AE$8,0),4)),IF(AND(QI10="vVO2máx",QJ10&gt;=35,QJ10&lt;=45),"9-11",IF(AND(QI10="vVO2máx",QJ10&gt;45,QJ10&lt;=65),"11",IF(AND(QI10="vVO2máx",QJ10&gt;65,QJ10&lt;=75),"12-13",IF(AND(QI10="vVO2máx",QJ10&gt;=80,QJ10&lt;=85),"14-16",IF(AND(QI10="vVO2máx",QJ10&gt;=85,QJ10&lt;100),"17-19",IF(AND(QI10="vVO2máx",QJ10&gt;=100),"20",IF(AND(QI10="FCR",QJ10&gt;40,QJ10&lt;=60),"12-13",IF(AND(QI10="FCR",QJ10&gt;60,QJ10&lt;=84),"14-16",IF(AND(QI10="FCR",QJ10&gt;=85,QJ10&lt;100),"17-19",IF(AND(QI10="FCR",QJ10=100),"20",""))))))))))),"")</f>
        <v/>
      </c>
      <c r="QN10" s="409" t="str">
        <f>IFERROR(IF(QI10="vVO2máx",(Avaliações!$C$51*'Microciclos - Endurance (2)'!QJ10)/100,IF(QI10="Velocidade_crítica",IF(QJ10="80% VC",Avaliações!#REF!*0.8,IF(QJ10="100% VC",Avaliações!#REF!*1,IF(QJ10="120% VC",Avaliações!#REF!*1.2,IF(QJ10="&gt;30%",Avaliações!$C$54*1.3,IF(QJ10="&gt;40%",Avaliações!$C$54*1.4,0))))),IF(QI10="PACE_Daniels",INDEX(BASE!$Q$4:$V$60,MATCH(Avaliações!$C$53,BASE!$Q$4:$Q$60,0),MATCH('Microciclos - Endurance (2)'!QJ10,BASE!$Q$4:$V$4,0)),""))),"")</f>
        <v/>
      </c>
      <c r="QO10" s="407" t="s">
        <v>144</v>
      </c>
      <c r="QP10" s="407"/>
      <c r="QQ10" s="410" t="str">
        <f t="shared" si="124"/>
        <v/>
      </c>
      <c r="QR10" s="407" t="str">
        <f>IFERROR(IF(QI10="PACE_Daniels",(INDEX(BASE!$AE$4:$AH$7,MATCH('Microciclos - Endurance (2)'!QP10,BASE!$AE$4:$AE$7,0),4)),IF(AND(QI10="vVO2máx",QP10&gt;=35,QP10&lt;=45),"9-11",IF(AND(QI10="vVO2máx",QP10&gt;45,QP10&lt;=65),"11",IF(AND(QI10="vVO2máx",QP10&gt;65,QP10&lt;=75),"12-13",IF(AND(QI10="vVO2máx",QP10&gt;=80,QP10&lt;=85),"14-16",IF(AND(QI10="vVO2máx",QP10&gt;=85,QP10&lt;100),"17-19",IF(AND(QI10="vVO2máx",QP10&gt;=100),"20",IF(AND(QI10="FCR",QP10&gt;40,QP10&lt;=60),"12-13",IF(AND(QI10="FCR",QP10&gt;60,QP10&lt;=84),"14-16",IF(AND(QI10="FCR",QP10&gt;=85,QP10&lt;100),"17-19",IF(AND(QI10="FCR",QP10=100),"20",""))))))))))),"")</f>
        <v/>
      </c>
      <c r="QS10" s="409">
        <f>IFERROR(IF(QO10="vVO2máx",(Avaliações!$C$51*'Microciclos - Endurance (2)'!QP10)/100,IF(QO10="Velocidade_crítica",IF(QP10="80% VC",Avaliações!#REF!*0.8,IF(QP10="100% VC",Avaliações!#REF!*1,IF(QP10="120% VC",Avaliações!#REF!*1.2,IF(QP10="&gt;30%",Avaliações!$C$54*1.3,IF(QP10="&gt;40%",Avaliações!$C$54*1.4,0))))),IF(QO10="PACE_Daniels",INDEX(BASE!$Q$4:$V$60,MATCH(Avaliações!$C$53,BASE!$Q$4:$Q$60,0),MATCH('Microciclos - Endurance (2)'!QP10,BASE!$Q$4:$V$4,0)),0))),"")</f>
        <v>0</v>
      </c>
      <c r="QT10" s="409" t="str">
        <f t="shared" si="125"/>
        <v/>
      </c>
      <c r="QX10" s="407"/>
      <c r="QY10" s="407"/>
      <c r="QZ10" s="407"/>
      <c r="RA10" s="407"/>
      <c r="RB10" s="407">
        <f t="shared" si="165"/>
        <v>0</v>
      </c>
      <c r="RC10" s="407">
        <f t="shared" si="126"/>
        <v>0</v>
      </c>
      <c r="RD10" s="408" t="str">
        <f t="shared" si="127"/>
        <v/>
      </c>
      <c r="RE10" s="407" t="s">
        <v>144</v>
      </c>
      <c r="RF10" s="407"/>
      <c r="RG10" s="409" t="str">
        <f t="shared" si="128"/>
        <v/>
      </c>
      <c r="RH10" s="410" t="str">
        <f t="shared" si="129"/>
        <v/>
      </c>
      <c r="RI10" s="407" t="str">
        <f>IFERROR(IF(RE10="PACE_Daniels",(INDEX(BASE!$AE$4:$AH$8,MATCH('Microciclos - Endurance (2)'!RF10,BASE!$AE$4:$AE$8,0),4)),IF(AND(RE10="vVO2máx",RF10&gt;=35,RF10&lt;=45),"9-11",IF(AND(RE10="vVO2máx",RF10&gt;45,RF10&lt;=65),"11",IF(AND(RE10="vVO2máx",RF10&gt;65,RF10&lt;=75),"12-13",IF(AND(RE10="vVO2máx",RF10&gt;=80,RF10&lt;=85),"14-16",IF(AND(RE10="vVO2máx",RF10&gt;=85,RF10&lt;100),"17-19",IF(AND(RE10="vVO2máx",RF10&gt;=100),"20",IF(AND(RE10="FCR",RF10&gt;40,RF10&lt;=60),"12-13",IF(AND(RE10="FCR",RF10&gt;60,RF10&lt;=84),"14-16",IF(AND(RE10="FCR",RF10&gt;=85,RF10&lt;100),"17-19",IF(AND(RE10="FCR",RF10=100),"20",""))))))))))),"")</f>
        <v/>
      </c>
      <c r="RJ10" s="409" t="str">
        <f>IFERROR(IF(RE10="vVO2máx",(Avaliações!$C$51*'Microciclos - Endurance (2)'!RF10)/100,IF(RE10="Velocidade_crítica",IF(RF10="80% VC",Avaliações!#REF!*0.8,IF(RF10="100% VC",Avaliações!#REF!*1,IF(RF10="120% VC",Avaliações!#REF!*1.2,IF(RF10="&gt;30%",Avaliações!$C$54*1.3,IF(RF10="&gt;40%",Avaliações!$C$54*1.4,0))))),IF(RE10="PACE_Daniels",INDEX(BASE!$Q$4:$V$60,MATCH(Avaliações!$C$53,BASE!$Q$4:$Q$60,0),MATCH('Microciclos - Endurance (2)'!RF10,BASE!$Q$4:$V$4,0)),""))),"")</f>
        <v/>
      </c>
      <c r="RK10" s="407" t="s">
        <v>144</v>
      </c>
      <c r="RL10" s="407"/>
      <c r="RM10" s="410" t="str">
        <f t="shared" si="130"/>
        <v/>
      </c>
      <c r="RN10" s="407" t="str">
        <f>IFERROR(IF(RE10="PACE_Daniels",(INDEX(BASE!$AE$4:$AH$7,MATCH('Microciclos - Endurance (2)'!RL10,BASE!$AE$4:$AE$7,0),4)),IF(AND(RE10="vVO2máx",RL10&gt;=35,RL10&lt;=45),"9-11",IF(AND(RE10="vVO2máx",RL10&gt;45,RL10&lt;=65),"11",IF(AND(RE10="vVO2máx",RL10&gt;65,RL10&lt;=75),"12-13",IF(AND(RE10="vVO2máx",RL10&gt;=80,RL10&lt;=85),"14-16",IF(AND(RE10="vVO2máx",RL10&gt;=85,RL10&lt;100),"17-19",IF(AND(RE10="vVO2máx",RL10&gt;=100),"20",IF(AND(RE10="FCR",RL10&gt;40,RL10&lt;=60),"12-13",IF(AND(RE10="FCR",RL10&gt;60,RL10&lt;=84),"14-16",IF(AND(RE10="FCR",RL10&gt;=85,RL10&lt;100),"17-19",IF(AND(RE10="FCR",RL10=100),"20",""))))))))))),"")</f>
        <v/>
      </c>
      <c r="RO10" s="409">
        <f>IFERROR(IF(RK10="vVO2máx",(Avaliações!$C$51*'Microciclos - Endurance (2)'!RL10)/100,IF(RK10="Velocidade_crítica",IF(RL10="80% VC",Avaliações!#REF!*0.8,IF(RL10="100% VC",Avaliações!#REF!*1,IF(RL10="120% VC",Avaliações!#REF!*1.2,IF(RL10="&gt;30%",Avaliações!$C$54*1.3,IF(RL10="&gt;40%",Avaliações!$C$54*1.4,0))))),IF(RK10="PACE_Daniels",INDEX(BASE!$Q$4:$V$60,MATCH(Avaliações!$C$53,BASE!$Q$4:$Q$60,0),MATCH('Microciclos - Endurance (2)'!RL10,BASE!$Q$4:$V$4,0)),0))),"")</f>
        <v>0</v>
      </c>
      <c r="RP10" s="409" t="str">
        <f t="shared" si="131"/>
        <v/>
      </c>
      <c r="RT10" s="407"/>
      <c r="RU10" s="407"/>
      <c r="RV10" s="407"/>
      <c r="RW10" s="407"/>
      <c r="RX10" s="407">
        <f t="shared" si="166"/>
        <v>0</v>
      </c>
      <c r="RY10" s="407">
        <f t="shared" si="132"/>
        <v>0</v>
      </c>
      <c r="RZ10" s="408" t="str">
        <f t="shared" si="133"/>
        <v/>
      </c>
      <c r="SA10" s="407" t="s">
        <v>144</v>
      </c>
      <c r="SB10" s="407"/>
      <c r="SC10" s="409" t="str">
        <f t="shared" si="134"/>
        <v/>
      </c>
      <c r="SD10" s="410" t="str">
        <f t="shared" si="135"/>
        <v/>
      </c>
      <c r="SE10" s="407" t="str">
        <f>IFERROR(IF(SA10="PACE_Daniels",(INDEX(BASE!$AE$4:$AH$8,MATCH('Microciclos - Endurance (2)'!SB10,BASE!$AE$4:$AE$8,0),4)),IF(AND(SA10="vVO2máx",SB10&gt;=35,SB10&lt;=45),"9-11",IF(AND(SA10="vVO2máx",SB10&gt;45,SB10&lt;=65),"11",IF(AND(SA10="vVO2máx",SB10&gt;65,SB10&lt;=75),"12-13",IF(AND(SA10="vVO2máx",SB10&gt;=80,SB10&lt;=85),"14-16",IF(AND(SA10="vVO2máx",SB10&gt;=85,SB10&lt;100),"17-19",IF(AND(SA10="vVO2máx",SB10&gt;=100),"20",IF(AND(SA10="FCR",SB10&gt;40,SB10&lt;=60),"12-13",IF(AND(SA10="FCR",SB10&gt;60,SB10&lt;=84),"14-16",IF(AND(SA10="FCR",SB10&gt;=85,SB10&lt;100),"17-19",IF(AND(SA10="FCR",SB10=100),"20",""))))))))))),"")</f>
        <v/>
      </c>
      <c r="SF10" s="409" t="str">
        <f>IFERROR(IF(SA10="vVO2máx",(Avaliações!$C$51*'Microciclos - Endurance (2)'!SB10)/100,IF(SA10="Velocidade_crítica",IF(SB10="80% VC",Avaliações!#REF!*0.8,IF(SB10="100% VC",Avaliações!#REF!*1,IF(SB10="120% VC",Avaliações!#REF!*1.2,IF(SB10="&gt;30%",Avaliações!$C$54*1.3,IF(SB10="&gt;40%",Avaliações!$C$54*1.4,0))))),IF(SA10="PACE_Daniels",INDEX(BASE!$Q$4:$V$60,MATCH(Avaliações!$C$53,BASE!$Q$4:$Q$60,0),MATCH('Microciclos - Endurance (2)'!SB10,BASE!$Q$4:$V$4,0)),""))),"")</f>
        <v/>
      </c>
      <c r="SG10" s="407" t="s">
        <v>144</v>
      </c>
      <c r="SH10" s="407"/>
      <c r="SI10" s="410" t="str">
        <f t="shared" si="136"/>
        <v/>
      </c>
      <c r="SJ10" s="407" t="str">
        <f>IFERROR(IF(SA10="PACE_Daniels",(INDEX(BASE!$AE$4:$AH$7,MATCH('Microciclos - Endurance (2)'!SH10,BASE!$AE$4:$AE$7,0),4)),IF(AND(SA10="vVO2máx",SH10&gt;=35,SH10&lt;=45),"9-11",IF(AND(SA10="vVO2máx",SH10&gt;45,SH10&lt;=65),"11",IF(AND(SA10="vVO2máx",SH10&gt;65,SH10&lt;=75),"12-13",IF(AND(SA10="vVO2máx",SH10&gt;=80,SH10&lt;=85),"14-16",IF(AND(SA10="vVO2máx",SH10&gt;=85,SH10&lt;100),"17-19",IF(AND(SA10="vVO2máx",SH10&gt;=100),"20",IF(AND(SA10="FCR",SH10&gt;40,SH10&lt;=60),"12-13",IF(AND(SA10="FCR",SH10&gt;60,SH10&lt;=84),"14-16",IF(AND(SA10="FCR",SH10&gt;=85,SH10&lt;100),"17-19",IF(AND(SA10="FCR",SH10=100),"20",""))))))))))),"")</f>
        <v/>
      </c>
      <c r="SK10" s="409">
        <f>IFERROR(IF(SG10="vVO2máx",(Avaliações!$C$51*'Microciclos - Endurance (2)'!SH10)/100,IF(SG10="Velocidade_crítica",IF(SH10="80% VC",Avaliações!#REF!*0.8,IF(SH10="100% VC",Avaliações!#REF!*1,IF(SH10="120% VC",Avaliações!#REF!*1.2,IF(SH10="&gt;30%",Avaliações!$C$54*1.3,IF(SH10="&gt;40%",Avaliações!$C$54*1.4,0))))),IF(SG10="PACE_Daniels",INDEX(BASE!$Q$4:$V$60,MATCH(Avaliações!$C$53,BASE!$Q$4:$Q$60,0),MATCH('Microciclos - Endurance (2)'!SH10,BASE!$Q$4:$V$4,0)),0))),"")</f>
        <v>0</v>
      </c>
      <c r="SL10" s="409" t="str">
        <f t="shared" si="137"/>
        <v/>
      </c>
      <c r="SP10" s="407"/>
      <c r="SQ10" s="407"/>
      <c r="SR10" s="407"/>
      <c r="SS10" s="407"/>
      <c r="ST10" s="407">
        <f t="shared" si="167"/>
        <v>0</v>
      </c>
      <c r="SU10" s="407">
        <f t="shared" si="138"/>
        <v>0</v>
      </c>
      <c r="SV10" s="408" t="str">
        <f t="shared" si="139"/>
        <v/>
      </c>
      <c r="SW10" s="407" t="s">
        <v>144</v>
      </c>
      <c r="SX10" s="407"/>
      <c r="SY10" s="409" t="str">
        <f t="shared" si="140"/>
        <v/>
      </c>
      <c r="SZ10" s="410" t="str">
        <f t="shared" si="141"/>
        <v/>
      </c>
      <c r="TA10" s="407" t="str">
        <f>IFERROR(IF(SW10="PACE_Daniels",(INDEX(BASE!$AE$4:$AH$8,MATCH('Microciclos - Endurance (2)'!SX10,BASE!$AE$4:$AE$8,0),4)),IF(AND(SW10="vVO2máx",SX10&gt;=35,SX10&lt;=45),"9-11",IF(AND(SW10="vVO2máx",SX10&gt;45,SX10&lt;=65),"11",IF(AND(SW10="vVO2máx",SX10&gt;65,SX10&lt;=75),"12-13",IF(AND(SW10="vVO2máx",SX10&gt;=80,SX10&lt;=85),"14-16",IF(AND(SW10="vVO2máx",SX10&gt;=85,SX10&lt;100),"17-19",IF(AND(SW10="vVO2máx",SX10&gt;=100),"20",IF(AND(SW10="FCR",SX10&gt;40,SX10&lt;=60),"12-13",IF(AND(SW10="FCR",SX10&gt;60,SX10&lt;=84),"14-16",IF(AND(SW10="FCR",SX10&gt;=85,SX10&lt;100),"17-19",IF(AND(SW10="FCR",SX10=100),"20",""))))))))))),"")</f>
        <v/>
      </c>
      <c r="TB10" s="409" t="str">
        <f>IFERROR(IF(SW10="vVO2máx",(Avaliações!$C$51*'Microciclos - Endurance (2)'!SX10)/100,IF(SW10="Velocidade_crítica",IF(SX10="80% VC",Avaliações!#REF!*0.8,IF(SX10="100% VC",Avaliações!#REF!*1,IF(SX10="120% VC",Avaliações!#REF!*1.2,IF(SX10="&gt;30%",Avaliações!$C$54*1.3,IF(SX10="&gt;40%",Avaliações!$C$54*1.4,0))))),IF(SW10="PACE_Daniels",INDEX(BASE!$Q$4:$V$60,MATCH(Avaliações!$C$53,BASE!$Q$4:$Q$60,0),MATCH('Microciclos - Endurance (2)'!SX10,BASE!$Q$4:$V$4,0)),""))),"")</f>
        <v/>
      </c>
      <c r="TC10" s="407" t="s">
        <v>144</v>
      </c>
      <c r="TD10" s="407"/>
      <c r="TE10" s="410" t="str">
        <f t="shared" si="142"/>
        <v/>
      </c>
      <c r="TF10" s="407" t="str">
        <f>IFERROR(IF(SW10="PACE_Daniels",(INDEX(BASE!$AE$4:$AH$7,MATCH('Microciclos - Endurance (2)'!TD10,BASE!$AE$4:$AE$7,0),4)),IF(AND(SW10="vVO2máx",TD10&gt;=35,TD10&lt;=45),"9-11",IF(AND(SW10="vVO2máx",TD10&gt;45,TD10&lt;=65),"11",IF(AND(SW10="vVO2máx",TD10&gt;65,TD10&lt;=75),"12-13",IF(AND(SW10="vVO2máx",TD10&gt;=80,TD10&lt;=85),"14-16",IF(AND(SW10="vVO2máx",TD10&gt;=85,TD10&lt;100),"17-19",IF(AND(SW10="vVO2máx",TD10&gt;=100),"20",IF(AND(SW10="FCR",TD10&gt;40,TD10&lt;=60),"12-13",IF(AND(SW10="FCR",TD10&gt;60,TD10&lt;=84),"14-16",IF(AND(SW10="FCR",TD10&gt;=85,TD10&lt;100),"17-19",IF(AND(SW10="FCR",TD10=100),"20",""))))))))))),"")</f>
        <v/>
      </c>
      <c r="TG10" s="409">
        <f>IFERROR(IF(TC10="vVO2máx",(Avaliações!$C$51*'Microciclos - Endurance (2)'!TD10)/100,IF(TC10="Velocidade_crítica",IF(TD10="80% VC",Avaliações!#REF!*0.8,IF(TD10="100% VC",Avaliações!#REF!*1,IF(TD10="120% VC",Avaliações!#REF!*1.2,IF(TD10="&gt;30%",Avaliações!$C$54*1.3,IF(TD10="&gt;40%",Avaliações!$C$54*1.4,0))))),IF(TC10="PACE_Daniels",INDEX(BASE!$Q$4:$V$60,MATCH(Avaliações!$C$53,BASE!$Q$4:$Q$60,0),MATCH('Microciclos - Endurance (2)'!TD10,BASE!$Q$4:$V$4,0)),0))),"")</f>
        <v>0</v>
      </c>
      <c r="TH10" s="409" t="str">
        <f t="shared" si="143"/>
        <v/>
      </c>
    </row>
    <row r="11" spans="2:528">
      <c r="D11" s="407"/>
      <c r="E11" s="407"/>
      <c r="F11" s="407"/>
      <c r="G11" s="407"/>
      <c r="H11" s="407">
        <f t="shared" si="144"/>
        <v>0</v>
      </c>
      <c r="I11" s="407">
        <f t="shared" si="0"/>
        <v>0</v>
      </c>
      <c r="J11" s="408" t="str">
        <f t="shared" si="1"/>
        <v/>
      </c>
      <c r="K11" s="407" t="s">
        <v>144</v>
      </c>
      <c r="L11" s="407"/>
      <c r="M11" s="409" t="str">
        <f t="shared" si="2"/>
        <v/>
      </c>
      <c r="N11" s="410" t="str">
        <f t="shared" si="3"/>
        <v/>
      </c>
      <c r="O11" s="407" t="str">
        <f>IFERROR(IF(K11="PACE_Daniels",(INDEX(BASE!$AE$4:$AH$8,MATCH('Microciclos - Endurance (2)'!L11,BASE!$AE$4:$AE$8,0),4)),IF(AND(K11="vVO2máx",L11&gt;=35,L11&lt;=45),"9-11",IF(AND(K11="vVO2máx",L11&gt;45,L11&lt;=65),"11",IF(AND(K11="vVO2máx",L11&gt;65,L11&lt;=75),"12-13",IF(AND(K11="vVO2máx",L11&gt;=80,L11&lt;=85),"14-16",IF(AND(K11="vVO2máx",L11&gt;=85,L11&lt;100),"17-19",IF(AND(K11="vVO2máx",L11&gt;=100),"20",IF(AND(K11="FCR",L11&gt;40,L11&lt;=60),"12-13",IF(AND(K11="FCR",L11&gt;60,L11&lt;=84),"14-16",IF(AND(K11="FCR",L11&gt;=85,L11&lt;100),"17-19",IF(AND(K11="FCR",L11=100),"20",""))))))))))),"")</f>
        <v/>
      </c>
      <c r="P11" s="409" t="str">
        <f>IFERROR(IF(K11="vVO2máx",(Avaliações!$C$51*'Microciclos - Endurance (2)'!L11)/100,IF(K11="Velocidade_crítica",IF(L11="80% VC",Avaliações!#REF!*0.8,IF(L11="100% VC",Avaliações!#REF!*1,IF(L11="120% VC",Avaliações!#REF!*1.2,IF(L11="&gt;30%",Avaliações!$C$54*1.3,IF(L11="&gt;40%",Avaliações!$C$54*1.4,0))))),IF(K11="PACE_Daniels",INDEX(BASE!$Q$4:$V$60,MATCH(Avaliações!$C$53,BASE!$Q$4:$Q$60,0),MATCH('Microciclos - Endurance (2)'!L11,BASE!$Q$4:$V$4,0)),""))),"")</f>
        <v/>
      </c>
      <c r="Q11" s="407" t="s">
        <v>144</v>
      </c>
      <c r="R11" s="407"/>
      <c r="S11" s="410" t="str">
        <f t="shared" si="4"/>
        <v/>
      </c>
      <c r="T11" s="407" t="str">
        <f>IFERROR(IF(K11="PACE_Daniels",(INDEX(BASE!$AE$4:$AH$7,MATCH('Microciclos - Endurance (2)'!R11,BASE!$AE$4:$AE$7,0),4)),IF(AND(K11="vVO2máx",R11&gt;=35,R11&lt;=45),"9-11",IF(AND(K11="vVO2máx",R11&gt;45,R11&lt;=65),"11",IF(AND(K11="vVO2máx",R11&gt;65,R11&lt;=75),"12-13",IF(AND(K11="vVO2máx",R11&gt;=80,R11&lt;=85),"14-16",IF(AND(K11="vVO2máx",R11&gt;=85,R11&lt;100),"17-19",IF(AND(K11="vVO2máx",R11&gt;=100),"20",IF(AND(K11="FCR",R11&gt;40,R11&lt;=60),"12-13",IF(AND(K11="FCR",R11&gt;60,R11&lt;=84),"14-16",IF(AND(K11="FCR",R11&gt;=85,R11&lt;100),"17-19",IF(AND(K11="FCR",R11=100),"20",""))))))))))),"")</f>
        <v/>
      </c>
      <c r="U11" s="409">
        <f>IFERROR(IF(Q11="vVO2máx",(Avaliações!$C$51*'Microciclos - Endurance (2)'!R11)/100,IF(Q11="Velocidade_crítica",IF(R11="80% VC",Avaliações!#REF!*0.8,IF(R11="100% VC",Avaliações!#REF!*1,IF(R11="120% VC",Avaliações!#REF!*1.2,IF(R11="&gt;30%",Avaliações!$C$54*1.3,IF(R11="&gt;40%",Avaliações!$C$54*1.4,0))))),IF(Q11="PACE_Daniels",INDEX(BASE!$Q$4:$V$60,MATCH(Avaliações!$C$53,BASE!$Q$4:$Q$60,0),MATCH('Microciclos - Endurance (2)'!R11,BASE!$Q$4:$V$4,0)),0))),"")</f>
        <v>0</v>
      </c>
      <c r="V11" s="409" t="str">
        <f t="shared" si="5"/>
        <v/>
      </c>
      <c r="Z11" s="407"/>
      <c r="AA11" s="407"/>
      <c r="AB11" s="407"/>
      <c r="AC11" s="407"/>
      <c r="AD11" s="407">
        <f t="shared" si="145"/>
        <v>0</v>
      </c>
      <c r="AE11" s="407">
        <f t="shared" si="6"/>
        <v>0</v>
      </c>
      <c r="AF11" s="408" t="str">
        <f t="shared" si="7"/>
        <v/>
      </c>
      <c r="AG11" s="407" t="s">
        <v>144</v>
      </c>
      <c r="AH11" s="407"/>
      <c r="AI11" s="409" t="str">
        <f t="shared" si="8"/>
        <v/>
      </c>
      <c r="AJ11" s="410" t="str">
        <f t="shared" si="9"/>
        <v/>
      </c>
      <c r="AK11" s="407" t="str">
        <f>IFERROR(IF(AG11="PACE_Daniels",(INDEX(BASE!$AE$4:$AH$8,MATCH('Microciclos - Endurance (2)'!AH11,BASE!$AE$4:$AE$8,0),4)),IF(AND(AG11="vVO2máx",AH11&gt;=35,AH11&lt;=45),"9-11",IF(AND(AG11="vVO2máx",AH11&gt;45,AH11&lt;=65),"11",IF(AND(AG11="vVO2máx",AH11&gt;65,AH11&lt;=75),"12-13",IF(AND(AG11="vVO2máx",AH11&gt;=80,AH11&lt;=85),"14-16",IF(AND(AG11="vVO2máx",AH11&gt;=85,AH11&lt;100),"17-19",IF(AND(AG11="vVO2máx",AH11&gt;=100),"20",IF(AND(AG11="FCR",AH11&gt;40,AH11&lt;=60),"12-13",IF(AND(AG11="FCR",AH11&gt;60,AH11&lt;=84),"14-16",IF(AND(AG11="FCR",AH11&gt;=85,AH11&lt;100),"17-19",IF(AND(AG11="FCR",AH11=100),"20",""))))))))))),"")</f>
        <v/>
      </c>
      <c r="AL11" s="409" t="str">
        <f>IFERROR(IF(AG11="vVO2máx",(Avaliações!$C$51*'Microciclos - Endurance (2)'!AH11)/100,IF(AG11="Velocidade_crítica",IF(AH11="80% VC",Avaliações!#REF!*0.8,IF(AH11="100% VC",Avaliações!#REF!*1,IF(AH11="120% VC",Avaliações!#REF!*1.2,IF(AH11="&gt;30%",Avaliações!$C$54*1.3,IF(AH11="&gt;40%",Avaliações!$C$54*1.4,0))))),IF(AG11="PACE_Daniels",INDEX(BASE!$Q$4:$V$60,MATCH(Avaliações!$C$53,BASE!$Q$4:$Q$60,0),MATCH('Microciclos - Endurance (2)'!AH11,BASE!$Q$4:$V$4,0)),""))),"")</f>
        <v/>
      </c>
      <c r="AM11" s="407" t="s">
        <v>144</v>
      </c>
      <c r="AN11" s="407"/>
      <c r="AO11" s="410" t="str">
        <f t="shared" si="10"/>
        <v/>
      </c>
      <c r="AP11" s="407" t="str">
        <f>IFERROR(IF(AG11="PACE_Daniels",(INDEX(BASE!$AE$4:$AH$7,MATCH('Microciclos - Endurance (2)'!AN11,BASE!$AE$4:$AE$7,0),4)),IF(AND(AG11="vVO2máx",AN11&gt;=35,AN11&lt;=45),"9-11",IF(AND(AG11="vVO2máx",AN11&gt;45,AN11&lt;=65),"11",IF(AND(AG11="vVO2máx",AN11&gt;65,AN11&lt;=75),"12-13",IF(AND(AG11="vVO2máx",AN11&gt;=80,AN11&lt;=85),"14-16",IF(AND(AG11="vVO2máx",AN11&gt;=85,AN11&lt;100),"17-19",IF(AND(AG11="vVO2máx",AN11&gt;=100),"20",IF(AND(AG11="FCR",AN11&gt;40,AN11&lt;=60),"12-13",IF(AND(AG11="FCR",AN11&gt;60,AN11&lt;=84),"14-16",IF(AND(AG11="FCR",AN11&gt;=85,AN11&lt;100),"17-19",IF(AND(AG11="FCR",AN11=100),"20",""))))))))))),"")</f>
        <v/>
      </c>
      <c r="AQ11" s="409">
        <f>IFERROR(IF(AM11="vVO2máx",(Avaliações!$C$51*'Microciclos - Endurance (2)'!AN11)/100,IF(AM11="Velocidade_crítica",IF(AN11="80% VC",Avaliações!#REF!*0.8,IF(AN11="100% VC",Avaliações!#REF!*1,IF(AN11="120% VC",Avaliações!#REF!*1.2,IF(AN11="&gt;30%",Avaliações!$C$54*1.3,IF(AN11="&gt;40%",Avaliações!$C$54*1.4,0))))),IF(AM11="PACE_Daniels",INDEX(BASE!$Q$4:$V$60,MATCH(Avaliações!$C$53,BASE!$Q$4:$Q$60,0),MATCH('Microciclos - Endurance (2)'!AN11,BASE!$Q$4:$V$4,0)),0))),"")</f>
        <v>0</v>
      </c>
      <c r="AR11" s="409" t="str">
        <f t="shared" si="11"/>
        <v/>
      </c>
      <c r="AV11" s="407"/>
      <c r="AW11" s="407"/>
      <c r="AX11" s="407"/>
      <c r="AY11" s="407"/>
      <c r="AZ11" s="407">
        <f t="shared" si="146"/>
        <v>0</v>
      </c>
      <c r="BA11" s="407">
        <f t="shared" si="12"/>
        <v>0</v>
      </c>
      <c r="BB11" s="408" t="str">
        <f t="shared" si="13"/>
        <v/>
      </c>
      <c r="BC11" s="407" t="s">
        <v>144</v>
      </c>
      <c r="BD11" s="407"/>
      <c r="BE11" s="409" t="str">
        <f t="shared" si="14"/>
        <v/>
      </c>
      <c r="BF11" s="410" t="str">
        <f t="shared" si="15"/>
        <v/>
      </c>
      <c r="BG11" s="407" t="str">
        <f>IFERROR(IF(BC11="PACE_Daniels",(INDEX(BASE!$AE$4:$AH$8,MATCH('Microciclos - Endurance (2)'!BD11,BASE!$AE$4:$AE$8,0),4)),IF(AND(BC11="vVO2máx",BD11&gt;=35,BD11&lt;=45),"9-11",IF(AND(BC11="vVO2máx",BD11&gt;45,BD11&lt;=65),"11",IF(AND(BC11="vVO2máx",BD11&gt;65,BD11&lt;=75),"12-13",IF(AND(BC11="vVO2máx",BD11&gt;=80,BD11&lt;=85),"14-16",IF(AND(BC11="vVO2máx",BD11&gt;=85,BD11&lt;100),"17-19",IF(AND(BC11="vVO2máx",BD11&gt;=100),"20",IF(AND(BC11="FCR",BD11&gt;40,BD11&lt;=60),"12-13",IF(AND(BC11="FCR",BD11&gt;60,BD11&lt;=84),"14-16",IF(AND(BC11="FCR",BD11&gt;=85,BD11&lt;100),"17-19",IF(AND(BC11="FCR",BD11=100),"20",""))))))))))),"")</f>
        <v/>
      </c>
      <c r="BH11" s="409" t="str">
        <f>IFERROR(IF(BC11="vVO2máx",(Avaliações!$C$51*'Microciclos - Endurance (2)'!BD11)/100,IF(BC11="Velocidade_crítica",IF(BD11="80% VC",Avaliações!#REF!*0.8,IF(BD11="100% VC",Avaliações!#REF!*1,IF(BD11="120% VC",Avaliações!#REF!*1.2,IF(BD11="&gt;30%",Avaliações!$C$54*1.3,IF(BD11="&gt;40%",Avaliações!$C$54*1.4,0))))),IF(BC11="PACE_Daniels",INDEX(BASE!$Q$4:$V$60,MATCH(Avaliações!$C$53,BASE!$Q$4:$Q$60,0),MATCH('Microciclos - Endurance (2)'!BD11,BASE!$Q$4:$V$4,0)),""))),"")</f>
        <v/>
      </c>
      <c r="BI11" s="407" t="s">
        <v>144</v>
      </c>
      <c r="BJ11" s="407"/>
      <c r="BK11" s="410" t="str">
        <f t="shared" si="16"/>
        <v/>
      </c>
      <c r="BL11" s="407" t="str">
        <f>IFERROR(IF(BC11="PACE_Daniels",(INDEX(BASE!$AE$4:$AH$7,MATCH('Microciclos - Endurance (2)'!BJ11,BASE!$AE$4:$AE$7,0),4)),IF(AND(BC11="vVO2máx",BJ11&gt;=35,BJ11&lt;=45),"9-11",IF(AND(BC11="vVO2máx",BJ11&gt;45,BJ11&lt;=65),"11",IF(AND(BC11="vVO2máx",BJ11&gt;65,BJ11&lt;=75),"12-13",IF(AND(BC11="vVO2máx",BJ11&gt;=80,BJ11&lt;=85),"14-16",IF(AND(BC11="vVO2máx",BJ11&gt;=85,BJ11&lt;100),"17-19",IF(AND(BC11="vVO2máx",BJ11&gt;=100),"20",IF(AND(BC11="FCR",BJ11&gt;40,BJ11&lt;=60),"12-13",IF(AND(BC11="FCR",BJ11&gt;60,BJ11&lt;=84),"14-16",IF(AND(BC11="FCR",BJ11&gt;=85,BJ11&lt;100),"17-19",IF(AND(BC11="FCR",BJ11=100),"20",""))))))))))),"")</f>
        <v/>
      </c>
      <c r="BM11" s="409">
        <f>IFERROR(IF(BI11="vVO2máx",(Avaliações!$C$51*'Microciclos - Endurance (2)'!BJ11)/100,IF(BI11="Velocidade_crítica",IF(BJ11="80% VC",Avaliações!#REF!*0.8,IF(BJ11="100% VC",Avaliações!#REF!*1,IF(BJ11="120% VC",Avaliações!#REF!*1.2,IF(BJ11="&gt;30%",Avaliações!$C$54*1.3,IF(BJ11="&gt;40%",Avaliações!$C$54*1.4,0))))),IF(BI11="PACE_Daniels",INDEX(BASE!$Q$4:$V$60,MATCH(Avaliações!$C$53,BASE!$Q$4:$Q$60,0),MATCH('Microciclos - Endurance (2)'!BJ11,BASE!$Q$4:$V$4,0)),0))),"")</f>
        <v>0</v>
      </c>
      <c r="BN11" s="409" t="str">
        <f t="shared" si="17"/>
        <v/>
      </c>
      <c r="BR11" s="407"/>
      <c r="BS11" s="407"/>
      <c r="BT11" s="407"/>
      <c r="BU11" s="407"/>
      <c r="BV11" s="407">
        <f t="shared" si="147"/>
        <v>0</v>
      </c>
      <c r="BW11" s="407">
        <f t="shared" si="18"/>
        <v>0</v>
      </c>
      <c r="BX11" s="408" t="str">
        <f t="shared" si="19"/>
        <v/>
      </c>
      <c r="BY11" s="407" t="s">
        <v>144</v>
      </c>
      <c r="BZ11" s="407"/>
      <c r="CA11" s="409" t="str">
        <f t="shared" si="20"/>
        <v/>
      </c>
      <c r="CB11" s="410" t="str">
        <f t="shared" si="21"/>
        <v/>
      </c>
      <c r="CC11" s="407" t="str">
        <f>IFERROR(IF(BY11="PACE_Daniels",(INDEX(BASE!$AE$4:$AH$8,MATCH('Microciclos - Endurance (2)'!BZ11,BASE!$AE$4:$AE$8,0),4)),IF(AND(BY11="vVO2máx",BZ11&gt;=35,BZ11&lt;=45),"9-11",IF(AND(BY11="vVO2máx",BZ11&gt;45,BZ11&lt;=65),"11",IF(AND(BY11="vVO2máx",BZ11&gt;65,BZ11&lt;=75),"12-13",IF(AND(BY11="vVO2máx",BZ11&gt;=80,BZ11&lt;=85),"14-16",IF(AND(BY11="vVO2máx",BZ11&gt;=85,BZ11&lt;100),"17-19",IF(AND(BY11="vVO2máx",BZ11&gt;=100),"20",IF(AND(BY11="FCR",BZ11&gt;40,BZ11&lt;=60),"12-13",IF(AND(BY11="FCR",BZ11&gt;60,BZ11&lt;=84),"14-16",IF(AND(BY11="FCR",BZ11&gt;=85,BZ11&lt;100),"17-19",IF(AND(BY11="FCR",BZ11=100),"20",""))))))))))),"")</f>
        <v/>
      </c>
      <c r="CD11" s="409" t="str">
        <f>IFERROR(IF(BY11="vVO2máx",(Avaliações!$C$51*'Microciclos - Endurance (2)'!BZ11)/100,IF(BY11="Velocidade_crítica",IF(BZ11="80% VC",Avaliações!#REF!*0.8,IF(BZ11="100% VC",Avaliações!#REF!*1,IF(BZ11="120% VC",Avaliações!#REF!*1.2,IF(BZ11="&gt;30%",Avaliações!$C$54*1.3,IF(BZ11="&gt;40%",Avaliações!$C$54*1.4,0))))),IF(BY11="PACE_Daniels",INDEX(BASE!$Q$4:$V$60,MATCH(Avaliações!$C$53,BASE!$Q$4:$Q$60,0),MATCH('Microciclos - Endurance (2)'!BZ11,BASE!$Q$4:$V$4,0)),""))),"")</f>
        <v/>
      </c>
      <c r="CE11" s="407" t="s">
        <v>144</v>
      </c>
      <c r="CF11" s="407"/>
      <c r="CG11" s="410" t="str">
        <f t="shared" si="22"/>
        <v/>
      </c>
      <c r="CH11" s="407" t="str">
        <f>IFERROR(IF(BY11="PACE_Daniels",(INDEX(BASE!$AE$4:$AH$7,MATCH('Microciclos - Endurance (2)'!CF11,BASE!$AE$4:$AE$7,0),4)),IF(AND(BY11="vVO2máx",CF11&gt;=35,CF11&lt;=45),"9-11",IF(AND(BY11="vVO2máx",CF11&gt;45,CF11&lt;=65),"11",IF(AND(BY11="vVO2máx",CF11&gt;65,CF11&lt;=75),"12-13",IF(AND(BY11="vVO2máx",CF11&gt;=80,CF11&lt;=85),"14-16",IF(AND(BY11="vVO2máx",CF11&gt;=85,CF11&lt;100),"17-19",IF(AND(BY11="vVO2máx",CF11&gt;=100),"20",IF(AND(BY11="FCR",CF11&gt;40,CF11&lt;=60),"12-13",IF(AND(BY11="FCR",CF11&gt;60,CF11&lt;=84),"14-16",IF(AND(BY11="FCR",CF11&gt;=85,CF11&lt;100),"17-19",IF(AND(BY11="FCR",CF11=100),"20",""))))))))))),"")</f>
        <v/>
      </c>
      <c r="CI11" s="409">
        <f>IFERROR(IF(CE11="vVO2máx",(Avaliações!$C$51*'Microciclos - Endurance (2)'!CF11)/100,IF(CE11="Velocidade_crítica",IF(CF11="80% VC",Avaliações!#REF!*0.8,IF(CF11="100% VC",Avaliações!#REF!*1,IF(CF11="120% VC",Avaliações!#REF!*1.2,IF(CF11="&gt;30%",Avaliações!$C$54*1.3,IF(CF11="&gt;40%",Avaliações!$C$54*1.4,0))))),IF(CE11="PACE_Daniels",INDEX(BASE!$Q$4:$V$60,MATCH(Avaliações!$C$53,BASE!$Q$4:$Q$60,0),MATCH('Microciclos - Endurance (2)'!CF11,BASE!$Q$4:$V$4,0)),0))),"")</f>
        <v>0</v>
      </c>
      <c r="CJ11" s="409" t="str">
        <f t="shared" si="23"/>
        <v/>
      </c>
      <c r="CN11" s="407"/>
      <c r="CO11" s="407"/>
      <c r="CP11" s="407"/>
      <c r="CQ11" s="407"/>
      <c r="CR11" s="407">
        <f t="shared" si="148"/>
        <v>0</v>
      </c>
      <c r="CS11" s="407">
        <f t="shared" si="24"/>
        <v>0</v>
      </c>
      <c r="CT11" s="408" t="str">
        <f t="shared" si="25"/>
        <v/>
      </c>
      <c r="CU11" s="407" t="s">
        <v>144</v>
      </c>
      <c r="CV11" s="407"/>
      <c r="CW11" s="409" t="str">
        <f t="shared" si="26"/>
        <v/>
      </c>
      <c r="CX11" s="410" t="str">
        <f t="shared" si="27"/>
        <v/>
      </c>
      <c r="CY11" s="407" t="str">
        <f>IFERROR(IF(CU11="PACE_Daniels",(INDEX(BASE!$AE$4:$AH$8,MATCH('Microciclos - Endurance (2)'!CV11,BASE!$AE$4:$AE$8,0),4)),IF(AND(CU11="vVO2máx",CV11&gt;=35,CV11&lt;=45),"9-11",IF(AND(CU11="vVO2máx",CV11&gt;45,CV11&lt;=65),"11",IF(AND(CU11="vVO2máx",CV11&gt;65,CV11&lt;=75),"12-13",IF(AND(CU11="vVO2máx",CV11&gt;=80,CV11&lt;=85),"14-16",IF(AND(CU11="vVO2máx",CV11&gt;=85,CV11&lt;100),"17-19",IF(AND(CU11="vVO2máx",CV11&gt;=100),"20",IF(AND(CU11="FCR",CV11&gt;40,CV11&lt;=60),"12-13",IF(AND(CU11="FCR",CV11&gt;60,CV11&lt;=84),"14-16",IF(AND(CU11="FCR",CV11&gt;=85,CV11&lt;100),"17-19",IF(AND(CU11="FCR",CV11=100),"20",""))))))))))),"")</f>
        <v/>
      </c>
      <c r="CZ11" s="409" t="str">
        <f>IFERROR(IF(CU11="vVO2máx",(Avaliações!$C$51*'Microciclos - Endurance (2)'!CV11)/100,IF(CU11="Velocidade_crítica",IF(CV11="80% VC",Avaliações!#REF!*0.8,IF(CV11="100% VC",Avaliações!#REF!*1,IF(CV11="120% VC",Avaliações!#REF!*1.2,IF(CV11="&gt;30%",Avaliações!$C$54*1.3,IF(CV11="&gt;40%",Avaliações!$C$54*1.4,0))))),IF(CU11="PACE_Daniels",INDEX(BASE!$Q$4:$V$60,MATCH(Avaliações!$C$53,BASE!$Q$4:$Q$60,0),MATCH('Microciclos - Endurance (2)'!CV11,BASE!$Q$4:$V$4,0)),""))),"")</f>
        <v/>
      </c>
      <c r="DA11" s="407" t="s">
        <v>144</v>
      </c>
      <c r="DB11" s="407"/>
      <c r="DC11" s="410" t="str">
        <f t="shared" si="28"/>
        <v/>
      </c>
      <c r="DD11" s="407" t="str">
        <f>IFERROR(IF(CU11="PACE_Daniels",(INDEX(BASE!$AE$4:$AH$7,MATCH('Microciclos - Endurance (2)'!DB11,BASE!$AE$4:$AE$7,0),4)),IF(AND(CU11="vVO2máx",DB11&gt;=35,DB11&lt;=45),"9-11",IF(AND(CU11="vVO2máx",DB11&gt;45,DB11&lt;=65),"11",IF(AND(CU11="vVO2máx",DB11&gt;65,DB11&lt;=75),"12-13",IF(AND(CU11="vVO2máx",DB11&gt;=80,DB11&lt;=85),"14-16",IF(AND(CU11="vVO2máx",DB11&gt;=85,DB11&lt;100),"17-19",IF(AND(CU11="vVO2máx",DB11&gt;=100),"20",IF(AND(CU11="FCR",DB11&gt;40,DB11&lt;=60),"12-13",IF(AND(CU11="FCR",DB11&gt;60,DB11&lt;=84),"14-16",IF(AND(CU11="FCR",DB11&gt;=85,DB11&lt;100),"17-19",IF(AND(CU11="FCR",DB11=100),"20",""))))))))))),"")</f>
        <v/>
      </c>
      <c r="DE11" s="409">
        <f>IFERROR(IF(DA11="vVO2máx",(Avaliações!$C$51*'Microciclos - Endurance (2)'!DB11)/100,IF(DA11="Velocidade_crítica",IF(DB11="80% VC",Avaliações!#REF!*0.8,IF(DB11="100% VC",Avaliações!#REF!*1,IF(DB11="120% VC",Avaliações!#REF!*1.2,IF(DB11="&gt;30%",Avaliações!$C$54*1.3,IF(DB11="&gt;40%",Avaliações!$C$54*1.4,0))))),IF(DA11="PACE_Daniels",INDEX(BASE!$Q$4:$V$60,MATCH(Avaliações!$C$53,BASE!$Q$4:$Q$60,0),MATCH('Microciclos - Endurance (2)'!DB11,BASE!$Q$4:$V$4,0)),0))),"")</f>
        <v>0</v>
      </c>
      <c r="DF11" s="409" t="str">
        <f t="shared" si="29"/>
        <v/>
      </c>
      <c r="DJ11" s="407"/>
      <c r="DK11" s="407"/>
      <c r="DL11" s="407"/>
      <c r="DM11" s="407"/>
      <c r="DN11" s="407">
        <f t="shared" si="149"/>
        <v>0</v>
      </c>
      <c r="DO11" s="407">
        <f t="shared" si="30"/>
        <v>0</v>
      </c>
      <c r="DP11" s="408" t="str">
        <f t="shared" si="31"/>
        <v/>
      </c>
      <c r="DQ11" s="407" t="s">
        <v>144</v>
      </c>
      <c r="DR11" s="407"/>
      <c r="DS11" s="409" t="str">
        <f t="shared" si="32"/>
        <v/>
      </c>
      <c r="DT11" s="410" t="str">
        <f t="shared" si="33"/>
        <v/>
      </c>
      <c r="DU11" s="407" t="str">
        <f>IFERROR(IF(DQ11="PACE_Daniels",(INDEX(BASE!$AE$4:$AH$8,MATCH('Microciclos - Endurance (2)'!DR11,BASE!$AE$4:$AE$8,0),4)),IF(AND(DQ11="vVO2máx",DR11&gt;=35,DR11&lt;=45),"9-11",IF(AND(DQ11="vVO2máx",DR11&gt;45,DR11&lt;=65),"11",IF(AND(DQ11="vVO2máx",DR11&gt;65,DR11&lt;=75),"12-13",IF(AND(DQ11="vVO2máx",DR11&gt;=80,DR11&lt;=85),"14-16",IF(AND(DQ11="vVO2máx",DR11&gt;=85,DR11&lt;100),"17-19",IF(AND(DQ11="vVO2máx",DR11&gt;=100),"20",IF(AND(DQ11="FCR",DR11&gt;40,DR11&lt;=60),"12-13",IF(AND(DQ11="FCR",DR11&gt;60,DR11&lt;=84),"14-16",IF(AND(DQ11="FCR",DR11&gt;=85,DR11&lt;100),"17-19",IF(AND(DQ11="FCR",DR11=100),"20",""))))))))))),"")</f>
        <v/>
      </c>
      <c r="DV11" s="409" t="str">
        <f>IFERROR(IF(DQ11="vVO2máx",(Avaliações!$C$51*'Microciclos - Endurance (2)'!DR11)/100,IF(DQ11="Velocidade_crítica",IF(DR11="80% VC",Avaliações!#REF!*0.8,IF(DR11="100% VC",Avaliações!#REF!*1,IF(DR11="120% VC",Avaliações!#REF!*1.2,IF(DR11="&gt;30%",Avaliações!$C$54*1.3,IF(DR11="&gt;40%",Avaliações!$C$54*1.4,0))))),IF(DQ11="PACE_Daniels",INDEX(BASE!$Q$4:$V$60,MATCH(Avaliações!$C$53,BASE!$Q$4:$Q$60,0),MATCH('Microciclos - Endurance (2)'!DR11,BASE!$Q$4:$V$4,0)),""))),"")</f>
        <v/>
      </c>
      <c r="DW11" s="407" t="s">
        <v>144</v>
      </c>
      <c r="DX11" s="407"/>
      <c r="DY11" s="410" t="str">
        <f t="shared" si="34"/>
        <v/>
      </c>
      <c r="DZ11" s="407" t="str">
        <f>IFERROR(IF(DQ11="PACE_Daniels",(INDEX(BASE!$AE$4:$AH$7,MATCH('Microciclos - Endurance (2)'!DX11,BASE!$AE$4:$AE$7,0),4)),IF(AND(DQ11="vVO2máx",DX11&gt;=35,DX11&lt;=45),"9-11",IF(AND(DQ11="vVO2máx",DX11&gt;45,DX11&lt;=65),"11",IF(AND(DQ11="vVO2máx",DX11&gt;65,DX11&lt;=75),"12-13",IF(AND(DQ11="vVO2máx",DX11&gt;=80,DX11&lt;=85),"14-16",IF(AND(DQ11="vVO2máx",DX11&gt;=85,DX11&lt;100),"17-19",IF(AND(DQ11="vVO2máx",DX11&gt;=100),"20",IF(AND(DQ11="FCR",DX11&gt;40,DX11&lt;=60),"12-13",IF(AND(DQ11="FCR",DX11&gt;60,DX11&lt;=84),"14-16",IF(AND(DQ11="FCR",DX11&gt;=85,DX11&lt;100),"17-19",IF(AND(DQ11="FCR",DX11=100),"20",""))))))))))),"")</f>
        <v/>
      </c>
      <c r="EA11" s="409">
        <f>IFERROR(IF(DW11="vVO2máx",(Avaliações!$C$51*'Microciclos - Endurance (2)'!DX11)/100,IF(DW11="Velocidade_crítica",IF(DX11="80% VC",Avaliações!#REF!*0.8,IF(DX11="100% VC",Avaliações!#REF!*1,IF(DX11="120% VC",Avaliações!#REF!*1.2,IF(DX11="&gt;30%",Avaliações!$C$54*1.3,IF(DX11="&gt;40%",Avaliações!$C$54*1.4,0))))),IF(DW11="PACE_Daniels",INDEX(BASE!$Q$4:$V$60,MATCH(Avaliações!$C$53,BASE!$Q$4:$Q$60,0),MATCH('Microciclos - Endurance (2)'!DX11,BASE!$Q$4:$V$4,0)),0))),"")</f>
        <v>0</v>
      </c>
      <c r="EB11" s="409" t="str">
        <f t="shared" si="35"/>
        <v/>
      </c>
      <c r="EF11" s="407"/>
      <c r="EG11" s="407"/>
      <c r="EH11" s="407"/>
      <c r="EI11" s="407"/>
      <c r="EJ11" s="407">
        <f t="shared" si="150"/>
        <v>0</v>
      </c>
      <c r="EK11" s="407">
        <f t="shared" si="36"/>
        <v>0</v>
      </c>
      <c r="EL11" s="408" t="str">
        <f t="shared" si="37"/>
        <v/>
      </c>
      <c r="EM11" s="407" t="s">
        <v>144</v>
      </c>
      <c r="EN11" s="407"/>
      <c r="EO11" s="409" t="str">
        <f t="shared" si="38"/>
        <v/>
      </c>
      <c r="EP11" s="410" t="str">
        <f t="shared" si="39"/>
        <v/>
      </c>
      <c r="EQ11" s="407" t="str">
        <f>IFERROR(IF(EM11="PACE_Daniels",(INDEX(BASE!$AE$4:$AH$8,MATCH('Microciclos - Endurance (2)'!EN11,BASE!$AE$4:$AE$8,0),4)),IF(AND(EM11="vVO2máx",EN11&gt;=35,EN11&lt;=45),"9-11",IF(AND(EM11="vVO2máx",EN11&gt;45,EN11&lt;=65),"11",IF(AND(EM11="vVO2máx",EN11&gt;65,EN11&lt;=75),"12-13",IF(AND(EM11="vVO2máx",EN11&gt;=80,EN11&lt;=85),"14-16",IF(AND(EM11="vVO2máx",EN11&gt;=85,EN11&lt;100),"17-19",IF(AND(EM11="vVO2máx",EN11&gt;=100),"20",IF(AND(EM11="FCR",EN11&gt;40,EN11&lt;=60),"12-13",IF(AND(EM11="FCR",EN11&gt;60,EN11&lt;=84),"14-16",IF(AND(EM11="FCR",EN11&gt;=85,EN11&lt;100),"17-19",IF(AND(EM11="FCR",EN11=100),"20",""))))))))))),"")</f>
        <v/>
      </c>
      <c r="ER11" s="409" t="str">
        <f>IFERROR(IF(EM11="vVO2máx",(Avaliações!$C$51*'Microciclos - Endurance (2)'!EN11)/100,IF(EM11="Velocidade_crítica",IF(EN11="80% VC",Avaliações!#REF!*0.8,IF(EN11="100% VC",Avaliações!#REF!*1,IF(EN11="120% VC",Avaliações!#REF!*1.2,IF(EN11="&gt;30%",Avaliações!$C$54*1.3,IF(EN11="&gt;40%",Avaliações!$C$54*1.4,0))))),IF(EM11="PACE_Daniels",INDEX(BASE!$Q$4:$V$60,MATCH(Avaliações!$C$53,BASE!$Q$4:$Q$60,0),MATCH('Microciclos - Endurance (2)'!EN11,BASE!$Q$4:$V$4,0)),""))),"")</f>
        <v/>
      </c>
      <c r="ES11" s="407" t="s">
        <v>144</v>
      </c>
      <c r="ET11" s="407"/>
      <c r="EU11" s="410" t="str">
        <f t="shared" si="40"/>
        <v/>
      </c>
      <c r="EV11" s="407" t="str">
        <f>IFERROR(IF(EM11="PACE_Daniels",(INDEX(BASE!$AE$4:$AH$7,MATCH('Microciclos - Endurance (2)'!ET11,BASE!$AE$4:$AE$7,0),4)),IF(AND(EM11="vVO2máx",ET11&gt;=35,ET11&lt;=45),"9-11",IF(AND(EM11="vVO2máx",ET11&gt;45,ET11&lt;=65),"11",IF(AND(EM11="vVO2máx",ET11&gt;65,ET11&lt;=75),"12-13",IF(AND(EM11="vVO2máx",ET11&gt;=80,ET11&lt;=85),"14-16",IF(AND(EM11="vVO2máx",ET11&gt;=85,ET11&lt;100),"17-19",IF(AND(EM11="vVO2máx",ET11&gt;=100),"20",IF(AND(EM11="FCR",ET11&gt;40,ET11&lt;=60),"12-13",IF(AND(EM11="FCR",ET11&gt;60,ET11&lt;=84),"14-16",IF(AND(EM11="FCR",ET11&gt;=85,ET11&lt;100),"17-19",IF(AND(EM11="FCR",ET11=100),"20",""))))))))))),"")</f>
        <v/>
      </c>
      <c r="EW11" s="409">
        <f>IFERROR(IF(ES11="vVO2máx",(Avaliações!$C$51*'Microciclos - Endurance (2)'!ET11)/100,IF(ES11="Velocidade_crítica",IF(ET11="80% VC",Avaliações!#REF!*0.8,IF(ET11="100% VC",Avaliações!#REF!*1,IF(ET11="120% VC",Avaliações!#REF!*1.2,IF(ET11="&gt;30%",Avaliações!$C$54*1.3,IF(ET11="&gt;40%",Avaliações!$C$54*1.4,0))))),IF(ES11="PACE_Daniels",INDEX(BASE!$Q$4:$V$60,MATCH(Avaliações!$C$53,BASE!$Q$4:$Q$60,0),MATCH('Microciclos - Endurance (2)'!ET11,BASE!$Q$4:$V$4,0)),0))),"")</f>
        <v>0</v>
      </c>
      <c r="EX11" s="409" t="str">
        <f t="shared" si="41"/>
        <v/>
      </c>
      <c r="FB11" s="407"/>
      <c r="FC11" s="407"/>
      <c r="FD11" s="407"/>
      <c r="FE11" s="407"/>
      <c r="FF11" s="407">
        <f t="shared" si="151"/>
        <v>0</v>
      </c>
      <c r="FG11" s="407">
        <f t="shared" si="42"/>
        <v>0</v>
      </c>
      <c r="FH11" s="408" t="str">
        <f t="shared" si="43"/>
        <v/>
      </c>
      <c r="FI11" s="407" t="s">
        <v>144</v>
      </c>
      <c r="FJ11" s="407"/>
      <c r="FK11" s="409" t="str">
        <f t="shared" si="44"/>
        <v/>
      </c>
      <c r="FL11" s="410" t="str">
        <f t="shared" si="45"/>
        <v/>
      </c>
      <c r="FM11" s="407" t="str">
        <f>IFERROR(IF(FI11="PACE_Daniels",(INDEX(BASE!$AE$4:$AH$8,MATCH('Microciclos - Endurance (2)'!FJ11,BASE!$AE$4:$AE$8,0),4)),IF(AND(FI11="vVO2máx",FJ11&gt;=35,FJ11&lt;=45),"9-11",IF(AND(FI11="vVO2máx",FJ11&gt;45,FJ11&lt;=65),"11",IF(AND(FI11="vVO2máx",FJ11&gt;65,FJ11&lt;=75),"12-13",IF(AND(FI11="vVO2máx",FJ11&gt;=80,FJ11&lt;=85),"14-16",IF(AND(FI11="vVO2máx",FJ11&gt;=85,FJ11&lt;100),"17-19",IF(AND(FI11="vVO2máx",FJ11&gt;=100),"20",IF(AND(FI11="FCR",FJ11&gt;40,FJ11&lt;=60),"12-13",IF(AND(FI11="FCR",FJ11&gt;60,FJ11&lt;=84),"14-16",IF(AND(FI11="FCR",FJ11&gt;=85,FJ11&lt;100),"17-19",IF(AND(FI11="FCR",FJ11=100),"20",""))))))))))),"")</f>
        <v/>
      </c>
      <c r="FN11" s="409" t="str">
        <f>IFERROR(IF(FI11="vVO2máx",(Avaliações!$C$51*'Microciclos - Endurance (2)'!FJ11)/100,IF(FI11="Velocidade_crítica",IF(FJ11="80% VC",Avaliações!#REF!*0.8,IF(FJ11="100% VC",Avaliações!#REF!*1,IF(FJ11="120% VC",Avaliações!#REF!*1.2,IF(FJ11="&gt;30%",Avaliações!$C$54*1.3,IF(FJ11="&gt;40%",Avaliações!$C$54*1.4,0))))),IF(FI11="PACE_Daniels",INDEX(BASE!$Q$4:$V$60,MATCH(Avaliações!$C$53,BASE!$Q$4:$Q$60,0),MATCH('Microciclos - Endurance (2)'!FJ11,BASE!$Q$4:$V$4,0)),""))),"")</f>
        <v/>
      </c>
      <c r="FO11" s="407" t="s">
        <v>144</v>
      </c>
      <c r="FP11" s="407"/>
      <c r="FQ11" s="410" t="str">
        <f t="shared" si="46"/>
        <v/>
      </c>
      <c r="FR11" s="407" t="str">
        <f>IFERROR(IF(FI11="PACE_Daniels",(INDEX(BASE!$AE$4:$AH$7,MATCH('Microciclos - Endurance (2)'!FP11,BASE!$AE$4:$AE$7,0),4)),IF(AND(FI11="vVO2máx",FP11&gt;=35,FP11&lt;=45),"9-11",IF(AND(FI11="vVO2máx",FP11&gt;45,FP11&lt;=65),"11",IF(AND(FI11="vVO2máx",FP11&gt;65,FP11&lt;=75),"12-13",IF(AND(FI11="vVO2máx",FP11&gt;=80,FP11&lt;=85),"14-16",IF(AND(FI11="vVO2máx",FP11&gt;=85,FP11&lt;100),"17-19",IF(AND(FI11="vVO2máx",FP11&gt;=100),"20",IF(AND(FI11="FCR",FP11&gt;40,FP11&lt;=60),"12-13",IF(AND(FI11="FCR",FP11&gt;60,FP11&lt;=84),"14-16",IF(AND(FI11="FCR",FP11&gt;=85,FP11&lt;100),"17-19",IF(AND(FI11="FCR",FP11=100),"20",""))))))))))),"")</f>
        <v/>
      </c>
      <c r="FS11" s="409">
        <f>IFERROR(IF(FO11="vVO2máx",(Avaliações!$C$51*'Microciclos - Endurance (2)'!FP11)/100,IF(FO11="Velocidade_crítica",IF(FP11="80% VC",Avaliações!#REF!*0.8,IF(FP11="100% VC",Avaliações!#REF!*1,IF(FP11="120% VC",Avaliações!#REF!*1.2,IF(FP11="&gt;30%",Avaliações!$C$54*1.3,IF(FP11="&gt;40%",Avaliações!$C$54*1.4,0))))),IF(FO11="PACE_Daniels",INDEX(BASE!$Q$4:$V$60,MATCH(Avaliações!$C$53,BASE!$Q$4:$Q$60,0),MATCH('Microciclos - Endurance (2)'!FP11,BASE!$Q$4:$V$4,0)),0))),"")</f>
        <v>0</v>
      </c>
      <c r="FT11" s="409" t="str">
        <f t="shared" si="47"/>
        <v/>
      </c>
      <c r="FX11" s="407"/>
      <c r="FY11" s="407"/>
      <c r="FZ11" s="407"/>
      <c r="GA11" s="407"/>
      <c r="GB11" s="407">
        <f t="shared" si="152"/>
        <v>0</v>
      </c>
      <c r="GC11" s="407">
        <f t="shared" si="48"/>
        <v>0</v>
      </c>
      <c r="GD11" s="408" t="str">
        <f t="shared" si="49"/>
        <v/>
      </c>
      <c r="GE11" s="407" t="s">
        <v>144</v>
      </c>
      <c r="GF11" s="407"/>
      <c r="GG11" s="409" t="str">
        <f t="shared" si="50"/>
        <v/>
      </c>
      <c r="GH11" s="410" t="str">
        <f t="shared" si="51"/>
        <v/>
      </c>
      <c r="GI11" s="407" t="str">
        <f>IFERROR(IF(GE11="PACE_Daniels",(INDEX(BASE!$AE$4:$AH$8,MATCH('Microciclos - Endurance (2)'!GF11,BASE!$AE$4:$AE$8,0),4)),IF(AND(GE11="vVO2máx",GF11&gt;=35,GF11&lt;=45),"9-11",IF(AND(GE11="vVO2máx",GF11&gt;45,GF11&lt;=65),"11",IF(AND(GE11="vVO2máx",GF11&gt;65,GF11&lt;=75),"12-13",IF(AND(GE11="vVO2máx",GF11&gt;=80,GF11&lt;=85),"14-16",IF(AND(GE11="vVO2máx",GF11&gt;=85,GF11&lt;100),"17-19",IF(AND(GE11="vVO2máx",GF11&gt;=100),"20",IF(AND(GE11="FCR",GF11&gt;40,GF11&lt;=60),"12-13",IF(AND(GE11="FCR",GF11&gt;60,GF11&lt;=84),"14-16",IF(AND(GE11="FCR",GF11&gt;=85,GF11&lt;100),"17-19",IF(AND(GE11="FCR",GF11=100),"20",""))))))))))),"")</f>
        <v/>
      </c>
      <c r="GJ11" s="409" t="str">
        <f>IFERROR(IF(GE11="vVO2máx",(Avaliações!$C$51*'Microciclos - Endurance (2)'!GF11)/100,IF(GE11="Velocidade_crítica",IF(GF11="80% VC",Avaliações!#REF!*0.8,IF(GF11="100% VC",Avaliações!#REF!*1,IF(GF11="120% VC",Avaliações!#REF!*1.2,IF(GF11="&gt;30%",Avaliações!$C$54*1.3,IF(GF11="&gt;40%",Avaliações!$C$54*1.4,0))))),IF(GE11="PACE_Daniels",INDEX(BASE!$Q$4:$V$60,MATCH(Avaliações!$C$53,BASE!$Q$4:$Q$60,0),MATCH('Microciclos - Endurance (2)'!GF11,BASE!$Q$4:$V$4,0)),""))),"")</f>
        <v/>
      </c>
      <c r="GK11" s="407" t="s">
        <v>144</v>
      </c>
      <c r="GL11" s="407"/>
      <c r="GM11" s="410" t="str">
        <f t="shared" si="52"/>
        <v/>
      </c>
      <c r="GN11" s="407" t="str">
        <f>IFERROR(IF(GE11="PACE_Daniels",(INDEX(BASE!$AE$4:$AH$7,MATCH('Microciclos - Endurance (2)'!GL11,BASE!$AE$4:$AE$7,0),4)),IF(AND(GE11="vVO2máx",GL11&gt;=35,GL11&lt;=45),"9-11",IF(AND(GE11="vVO2máx",GL11&gt;45,GL11&lt;=65),"11",IF(AND(GE11="vVO2máx",GL11&gt;65,GL11&lt;=75),"12-13",IF(AND(GE11="vVO2máx",GL11&gt;=80,GL11&lt;=85),"14-16",IF(AND(GE11="vVO2máx",GL11&gt;=85,GL11&lt;100),"17-19",IF(AND(GE11="vVO2máx",GL11&gt;=100),"20",IF(AND(GE11="FCR",GL11&gt;40,GL11&lt;=60),"12-13",IF(AND(GE11="FCR",GL11&gt;60,GL11&lt;=84),"14-16",IF(AND(GE11="FCR",GL11&gt;=85,GL11&lt;100),"17-19",IF(AND(GE11="FCR",GL11=100),"20",""))))))))))),"")</f>
        <v/>
      </c>
      <c r="GO11" s="409">
        <f>IFERROR(IF(GK11="vVO2máx",(Avaliações!$C$51*'Microciclos - Endurance (2)'!GL11)/100,IF(GK11="Velocidade_crítica",IF(GL11="80% VC",Avaliações!#REF!*0.8,IF(GL11="100% VC",Avaliações!#REF!*1,IF(GL11="120% VC",Avaliações!#REF!*1.2,IF(GL11="&gt;30%",Avaliações!$C$54*1.3,IF(GL11="&gt;40%",Avaliações!$C$54*1.4,0))))),IF(GK11="PACE_Daniels",INDEX(BASE!$Q$4:$V$60,MATCH(Avaliações!$C$53,BASE!$Q$4:$Q$60,0),MATCH('Microciclos - Endurance (2)'!GL11,BASE!$Q$4:$V$4,0)),0))),"")</f>
        <v>0</v>
      </c>
      <c r="GP11" s="409" t="str">
        <f t="shared" si="53"/>
        <v/>
      </c>
      <c r="GT11" s="407"/>
      <c r="GU11" s="407"/>
      <c r="GV11" s="407"/>
      <c r="GW11" s="407"/>
      <c r="GX11" s="407">
        <f t="shared" si="153"/>
        <v>0</v>
      </c>
      <c r="GY11" s="407">
        <f t="shared" si="54"/>
        <v>0</v>
      </c>
      <c r="GZ11" s="408" t="str">
        <f t="shared" si="55"/>
        <v/>
      </c>
      <c r="HA11" s="407" t="s">
        <v>144</v>
      </c>
      <c r="HB11" s="407"/>
      <c r="HC11" s="409" t="str">
        <f t="shared" si="56"/>
        <v/>
      </c>
      <c r="HD11" s="410" t="str">
        <f t="shared" si="57"/>
        <v/>
      </c>
      <c r="HE11" s="407" t="str">
        <f>IFERROR(IF(HA11="PACE_Daniels",(INDEX(BASE!$AE$4:$AH$8,MATCH('Microciclos - Endurance (2)'!HB11,BASE!$AE$4:$AE$8,0),4)),IF(AND(HA11="vVO2máx",HB11&gt;=35,HB11&lt;=45),"9-11",IF(AND(HA11="vVO2máx",HB11&gt;45,HB11&lt;=65),"11",IF(AND(HA11="vVO2máx",HB11&gt;65,HB11&lt;=75),"12-13",IF(AND(HA11="vVO2máx",HB11&gt;=80,HB11&lt;=85),"14-16",IF(AND(HA11="vVO2máx",HB11&gt;=85,HB11&lt;100),"17-19",IF(AND(HA11="vVO2máx",HB11&gt;=100),"20",IF(AND(HA11="FCR",HB11&gt;40,HB11&lt;=60),"12-13",IF(AND(HA11="FCR",HB11&gt;60,HB11&lt;=84),"14-16",IF(AND(HA11="FCR",HB11&gt;=85,HB11&lt;100),"17-19",IF(AND(HA11="FCR",HB11=100),"20",""))))))))))),"")</f>
        <v/>
      </c>
      <c r="HF11" s="409" t="str">
        <f>IFERROR(IF(HA11="vVO2máx",(Avaliações!$C$51*'Microciclos - Endurance (2)'!HB11)/100,IF(HA11="Velocidade_crítica",IF(HB11="80% VC",Avaliações!#REF!*0.8,IF(HB11="100% VC",Avaliações!#REF!*1,IF(HB11="120% VC",Avaliações!#REF!*1.2,IF(HB11="&gt;30%",Avaliações!$C$54*1.3,IF(HB11="&gt;40%",Avaliações!$C$54*1.4,0))))),IF(HA11="PACE_Daniels",INDEX(BASE!$Q$4:$V$60,MATCH(Avaliações!$C$53,BASE!$Q$4:$Q$60,0),MATCH('Microciclos - Endurance (2)'!HB11,BASE!$Q$4:$V$4,0)),""))),"")</f>
        <v/>
      </c>
      <c r="HG11" s="407" t="s">
        <v>144</v>
      </c>
      <c r="HH11" s="407"/>
      <c r="HI11" s="410" t="str">
        <f t="shared" si="58"/>
        <v/>
      </c>
      <c r="HJ11" s="407" t="str">
        <f>IFERROR(IF(HA11="PACE_Daniels",(INDEX(BASE!$AE$4:$AH$7,MATCH('Microciclos - Endurance (2)'!HH11,BASE!$AE$4:$AE$7,0),4)),IF(AND(HA11="vVO2máx",HH11&gt;=35,HH11&lt;=45),"9-11",IF(AND(HA11="vVO2máx",HH11&gt;45,HH11&lt;=65),"11",IF(AND(HA11="vVO2máx",HH11&gt;65,HH11&lt;=75),"12-13",IF(AND(HA11="vVO2máx",HH11&gt;=80,HH11&lt;=85),"14-16",IF(AND(HA11="vVO2máx",HH11&gt;=85,HH11&lt;100),"17-19",IF(AND(HA11="vVO2máx",HH11&gt;=100),"20",IF(AND(HA11="FCR",HH11&gt;40,HH11&lt;=60),"12-13",IF(AND(HA11="FCR",HH11&gt;60,HH11&lt;=84),"14-16",IF(AND(HA11="FCR",HH11&gt;=85,HH11&lt;100),"17-19",IF(AND(HA11="FCR",HH11=100),"20",""))))))))))),"")</f>
        <v/>
      </c>
      <c r="HK11" s="409">
        <f>IFERROR(IF(HG11="vVO2máx",(Avaliações!$C$51*'Microciclos - Endurance (2)'!HH11)/100,IF(HG11="Velocidade_crítica",IF(HH11="80% VC",Avaliações!#REF!*0.8,IF(HH11="100% VC",Avaliações!#REF!*1,IF(HH11="120% VC",Avaliações!#REF!*1.2,IF(HH11="&gt;30%",Avaliações!$C$54*1.3,IF(HH11="&gt;40%",Avaliações!$C$54*1.4,0))))),IF(HG11="PACE_Daniels",INDEX(BASE!$Q$4:$V$60,MATCH(Avaliações!$C$53,BASE!$Q$4:$Q$60,0),MATCH('Microciclos - Endurance (2)'!HH11,BASE!$Q$4:$V$4,0)),0))),"")</f>
        <v>0</v>
      </c>
      <c r="HL11" s="409" t="str">
        <f t="shared" si="59"/>
        <v/>
      </c>
      <c r="HP11" s="407"/>
      <c r="HQ11" s="407"/>
      <c r="HR11" s="407"/>
      <c r="HS11" s="407"/>
      <c r="HT11" s="407">
        <f t="shared" si="154"/>
        <v>0</v>
      </c>
      <c r="HU11" s="407">
        <f t="shared" si="60"/>
        <v>0</v>
      </c>
      <c r="HV11" s="408" t="str">
        <f t="shared" si="61"/>
        <v/>
      </c>
      <c r="HW11" s="407" t="s">
        <v>144</v>
      </c>
      <c r="HX11" s="407"/>
      <c r="HY11" s="409" t="str">
        <f t="shared" si="62"/>
        <v/>
      </c>
      <c r="HZ11" s="410" t="str">
        <f t="shared" si="63"/>
        <v/>
      </c>
      <c r="IA11" s="407" t="str">
        <f>IFERROR(IF(HW11="PACE_Daniels",(INDEX(BASE!$AE$4:$AH$8,MATCH('Microciclos - Endurance (2)'!HX11,BASE!$AE$4:$AE$8,0),4)),IF(AND(HW11="vVO2máx",HX11&gt;=35,HX11&lt;=45),"9-11",IF(AND(HW11="vVO2máx",HX11&gt;45,HX11&lt;=65),"11",IF(AND(HW11="vVO2máx",HX11&gt;65,HX11&lt;=75),"12-13",IF(AND(HW11="vVO2máx",HX11&gt;=80,HX11&lt;=85),"14-16",IF(AND(HW11="vVO2máx",HX11&gt;=85,HX11&lt;100),"17-19",IF(AND(HW11="vVO2máx",HX11&gt;=100),"20",IF(AND(HW11="FCR",HX11&gt;40,HX11&lt;=60),"12-13",IF(AND(HW11="FCR",HX11&gt;60,HX11&lt;=84),"14-16",IF(AND(HW11="FCR",HX11&gt;=85,HX11&lt;100),"17-19",IF(AND(HW11="FCR",HX11=100),"20",""))))))))))),"")</f>
        <v/>
      </c>
      <c r="IB11" s="409" t="str">
        <f>IFERROR(IF(HW11="vVO2máx",(Avaliações!$C$51*'Microciclos - Endurance (2)'!HX11)/100,IF(HW11="Velocidade_crítica",IF(HX11="80% VC",Avaliações!#REF!*0.8,IF(HX11="100% VC",Avaliações!#REF!*1,IF(HX11="120% VC",Avaliações!#REF!*1.2,IF(HX11="&gt;30%",Avaliações!$C$54*1.3,IF(HX11="&gt;40%",Avaliações!$C$54*1.4,0))))),IF(HW11="PACE_Daniels",INDEX(BASE!$Q$4:$V$60,MATCH(Avaliações!$C$53,BASE!$Q$4:$Q$60,0),MATCH('Microciclos - Endurance (2)'!HX11,BASE!$Q$4:$V$4,0)),""))),"")</f>
        <v/>
      </c>
      <c r="IC11" s="407" t="s">
        <v>144</v>
      </c>
      <c r="ID11" s="407"/>
      <c r="IE11" s="410" t="str">
        <f t="shared" si="64"/>
        <v/>
      </c>
      <c r="IF11" s="407" t="str">
        <f>IFERROR(IF(HW11="PACE_Daniels",(INDEX(BASE!$AE$4:$AH$7,MATCH('Microciclos - Endurance (2)'!ID11,BASE!$AE$4:$AE$7,0),4)),IF(AND(HW11="vVO2máx",ID11&gt;=35,ID11&lt;=45),"9-11",IF(AND(HW11="vVO2máx",ID11&gt;45,ID11&lt;=65),"11",IF(AND(HW11="vVO2máx",ID11&gt;65,ID11&lt;=75),"12-13",IF(AND(HW11="vVO2máx",ID11&gt;=80,ID11&lt;=85),"14-16",IF(AND(HW11="vVO2máx",ID11&gt;=85,ID11&lt;100),"17-19",IF(AND(HW11="vVO2máx",ID11&gt;=100),"20",IF(AND(HW11="FCR",ID11&gt;40,ID11&lt;=60),"12-13",IF(AND(HW11="FCR",ID11&gt;60,ID11&lt;=84),"14-16",IF(AND(HW11="FCR",ID11&gt;=85,ID11&lt;100),"17-19",IF(AND(HW11="FCR",ID11=100),"20",""))))))))))),"")</f>
        <v/>
      </c>
      <c r="IG11" s="409">
        <f>IFERROR(IF(IC11="vVO2máx",(Avaliações!$C$51*'Microciclos - Endurance (2)'!ID11)/100,IF(IC11="Velocidade_crítica",IF(ID11="80% VC",Avaliações!#REF!*0.8,IF(ID11="100% VC",Avaliações!#REF!*1,IF(ID11="120% VC",Avaliações!#REF!*1.2,IF(ID11="&gt;30%",Avaliações!$C$54*1.3,IF(ID11="&gt;40%",Avaliações!$C$54*1.4,0))))),IF(IC11="PACE_Daniels",INDEX(BASE!$Q$4:$V$60,MATCH(Avaliações!$C$53,BASE!$Q$4:$Q$60,0),MATCH('Microciclos - Endurance (2)'!ID11,BASE!$Q$4:$V$4,0)),0))),"")</f>
        <v>0</v>
      </c>
      <c r="IH11" s="409" t="str">
        <f t="shared" si="65"/>
        <v/>
      </c>
      <c r="IL11" s="407"/>
      <c r="IM11" s="407"/>
      <c r="IN11" s="407"/>
      <c r="IO11" s="407"/>
      <c r="IP11" s="407">
        <f t="shared" si="155"/>
        <v>0</v>
      </c>
      <c r="IQ11" s="407">
        <f t="shared" si="66"/>
        <v>0</v>
      </c>
      <c r="IR11" s="408" t="str">
        <f t="shared" si="67"/>
        <v/>
      </c>
      <c r="IS11" s="407" t="s">
        <v>144</v>
      </c>
      <c r="IT11" s="407"/>
      <c r="IU11" s="409" t="str">
        <f t="shared" si="68"/>
        <v/>
      </c>
      <c r="IV11" s="410" t="str">
        <f t="shared" si="69"/>
        <v/>
      </c>
      <c r="IW11" s="407" t="str">
        <f>IFERROR(IF(IS11="PACE_Daniels",(INDEX(BASE!$AE$4:$AH$8,MATCH('Microciclos - Endurance (2)'!IT11,BASE!$AE$4:$AE$8,0),4)),IF(AND(IS11="vVO2máx",IT11&gt;=35,IT11&lt;=45),"9-11",IF(AND(IS11="vVO2máx",IT11&gt;45,IT11&lt;=65),"11",IF(AND(IS11="vVO2máx",IT11&gt;65,IT11&lt;=75),"12-13",IF(AND(IS11="vVO2máx",IT11&gt;=80,IT11&lt;=85),"14-16",IF(AND(IS11="vVO2máx",IT11&gt;=85,IT11&lt;100),"17-19",IF(AND(IS11="vVO2máx",IT11&gt;=100),"20",IF(AND(IS11="FCR",IT11&gt;40,IT11&lt;=60),"12-13",IF(AND(IS11="FCR",IT11&gt;60,IT11&lt;=84),"14-16",IF(AND(IS11="FCR",IT11&gt;=85,IT11&lt;100),"17-19",IF(AND(IS11="FCR",IT11=100),"20",""))))))))))),"")</f>
        <v/>
      </c>
      <c r="IX11" s="409" t="str">
        <f>IFERROR(IF(IS11="vVO2máx",(Avaliações!$C$51*'Microciclos - Endurance (2)'!IT11)/100,IF(IS11="Velocidade_crítica",IF(IT11="80% VC",Avaliações!#REF!*0.8,IF(IT11="100% VC",Avaliações!#REF!*1,IF(IT11="120% VC",Avaliações!#REF!*1.2,IF(IT11="&gt;30%",Avaliações!$C$54*1.3,IF(IT11="&gt;40%",Avaliações!$C$54*1.4,0))))),IF(IS11="PACE_Daniels",INDEX(BASE!$Q$4:$V$60,MATCH(Avaliações!$C$53,BASE!$Q$4:$Q$60,0),MATCH('Microciclos - Endurance (2)'!IT11,BASE!$Q$4:$V$4,0)),""))),"")</f>
        <v/>
      </c>
      <c r="IY11" s="407" t="s">
        <v>144</v>
      </c>
      <c r="IZ11" s="407"/>
      <c r="JA11" s="410" t="str">
        <f t="shared" si="70"/>
        <v/>
      </c>
      <c r="JB11" s="407" t="str">
        <f>IFERROR(IF(IS11="PACE_Daniels",(INDEX(BASE!$AE$4:$AH$7,MATCH('Microciclos - Endurance (2)'!IZ11,BASE!$AE$4:$AE$7,0),4)),IF(AND(IS11="vVO2máx",IZ11&gt;=35,IZ11&lt;=45),"9-11",IF(AND(IS11="vVO2máx",IZ11&gt;45,IZ11&lt;=65),"11",IF(AND(IS11="vVO2máx",IZ11&gt;65,IZ11&lt;=75),"12-13",IF(AND(IS11="vVO2máx",IZ11&gt;=80,IZ11&lt;=85),"14-16",IF(AND(IS11="vVO2máx",IZ11&gt;=85,IZ11&lt;100),"17-19",IF(AND(IS11="vVO2máx",IZ11&gt;=100),"20",IF(AND(IS11="FCR",IZ11&gt;40,IZ11&lt;=60),"12-13",IF(AND(IS11="FCR",IZ11&gt;60,IZ11&lt;=84),"14-16",IF(AND(IS11="FCR",IZ11&gt;=85,IZ11&lt;100),"17-19",IF(AND(IS11="FCR",IZ11=100),"20",""))))))))))),"")</f>
        <v/>
      </c>
      <c r="JC11" s="409">
        <f>IFERROR(IF(IY11="vVO2máx",(Avaliações!$C$51*'Microciclos - Endurance (2)'!IZ11)/100,IF(IY11="Velocidade_crítica",IF(IZ11="80% VC",Avaliações!#REF!*0.8,IF(IZ11="100% VC",Avaliações!#REF!*1,IF(IZ11="120% VC",Avaliações!#REF!*1.2,IF(IZ11="&gt;30%",Avaliações!$C$54*1.3,IF(IZ11="&gt;40%",Avaliações!$C$54*1.4,0))))),IF(IY11="PACE_Daniels",INDEX(BASE!$Q$4:$V$60,MATCH(Avaliações!$C$53,BASE!$Q$4:$Q$60,0),MATCH('Microciclos - Endurance (2)'!IZ11,BASE!$Q$4:$V$4,0)),0))),"")</f>
        <v>0</v>
      </c>
      <c r="JD11" s="409" t="str">
        <f t="shared" si="71"/>
        <v/>
      </c>
      <c r="JH11" s="407"/>
      <c r="JI11" s="407"/>
      <c r="JJ11" s="407"/>
      <c r="JK11" s="407"/>
      <c r="JL11" s="407">
        <f t="shared" si="156"/>
        <v>0</v>
      </c>
      <c r="JM11" s="407">
        <f t="shared" si="72"/>
        <v>0</v>
      </c>
      <c r="JN11" s="408" t="str">
        <f t="shared" si="73"/>
        <v/>
      </c>
      <c r="JO11" s="407" t="s">
        <v>144</v>
      </c>
      <c r="JP11" s="407"/>
      <c r="JQ11" s="409" t="str">
        <f t="shared" si="74"/>
        <v/>
      </c>
      <c r="JR11" s="410" t="str">
        <f t="shared" si="75"/>
        <v/>
      </c>
      <c r="JS11" s="407" t="str">
        <f>IFERROR(IF(JO11="PACE_Daniels",(INDEX(BASE!$AE$4:$AH$8,MATCH('Microciclos - Endurance (2)'!JP11,BASE!$AE$4:$AE$8,0),4)),IF(AND(JO11="vVO2máx",JP11&gt;=35,JP11&lt;=45),"9-11",IF(AND(JO11="vVO2máx",JP11&gt;45,JP11&lt;=65),"11",IF(AND(JO11="vVO2máx",JP11&gt;65,JP11&lt;=75),"12-13",IF(AND(JO11="vVO2máx",JP11&gt;=80,JP11&lt;=85),"14-16",IF(AND(JO11="vVO2máx",JP11&gt;=85,JP11&lt;100),"17-19",IF(AND(JO11="vVO2máx",JP11&gt;=100),"20",IF(AND(JO11="FCR",JP11&gt;40,JP11&lt;=60),"12-13",IF(AND(JO11="FCR",JP11&gt;60,JP11&lt;=84),"14-16",IF(AND(JO11="FCR",JP11&gt;=85,JP11&lt;100),"17-19",IF(AND(JO11="FCR",JP11=100),"20",""))))))))))),"")</f>
        <v/>
      </c>
      <c r="JT11" s="409" t="str">
        <f>IFERROR(IF(JO11="vVO2máx",(Avaliações!$C$51*'Microciclos - Endurance (2)'!JP11)/100,IF(JO11="Velocidade_crítica",IF(JP11="80% VC",Avaliações!#REF!*0.8,IF(JP11="100% VC",Avaliações!#REF!*1,IF(JP11="120% VC",Avaliações!#REF!*1.2,IF(JP11="&gt;30%",Avaliações!$C$54*1.3,IF(JP11="&gt;40%",Avaliações!$C$54*1.4,0))))),IF(JO11="PACE_Daniels",INDEX(BASE!$Q$4:$V$60,MATCH(Avaliações!$C$53,BASE!$Q$4:$Q$60,0),MATCH('Microciclos - Endurance (2)'!JP11,BASE!$Q$4:$V$4,0)),""))),"")</f>
        <v/>
      </c>
      <c r="JU11" s="407" t="s">
        <v>144</v>
      </c>
      <c r="JV11" s="407"/>
      <c r="JW11" s="410" t="str">
        <f t="shared" si="76"/>
        <v/>
      </c>
      <c r="JX11" s="407" t="str">
        <f>IFERROR(IF(JO11="PACE_Daniels",(INDEX(BASE!$AE$4:$AH$7,MATCH('Microciclos - Endurance (2)'!JV11,BASE!$AE$4:$AE$7,0),4)),IF(AND(JO11="vVO2máx",JV11&gt;=35,JV11&lt;=45),"9-11",IF(AND(JO11="vVO2máx",JV11&gt;45,JV11&lt;=65),"11",IF(AND(JO11="vVO2máx",JV11&gt;65,JV11&lt;=75),"12-13",IF(AND(JO11="vVO2máx",JV11&gt;=80,JV11&lt;=85),"14-16",IF(AND(JO11="vVO2máx",JV11&gt;=85,JV11&lt;100),"17-19",IF(AND(JO11="vVO2máx",JV11&gt;=100),"20",IF(AND(JO11="FCR",JV11&gt;40,JV11&lt;=60),"12-13",IF(AND(JO11="FCR",JV11&gt;60,JV11&lt;=84),"14-16",IF(AND(JO11="FCR",JV11&gt;=85,JV11&lt;100),"17-19",IF(AND(JO11="FCR",JV11=100),"20",""))))))))))),"")</f>
        <v/>
      </c>
      <c r="JY11" s="409">
        <f>IFERROR(IF(JU11="vVO2máx",(Avaliações!$C$51*'Microciclos - Endurance (2)'!JV11)/100,IF(JU11="Velocidade_crítica",IF(JV11="80% VC",Avaliações!#REF!*0.8,IF(JV11="100% VC",Avaliações!#REF!*1,IF(JV11="120% VC",Avaliações!#REF!*1.2,IF(JV11="&gt;30%",Avaliações!$C$54*1.3,IF(JV11="&gt;40%",Avaliações!$C$54*1.4,0))))),IF(JU11="PACE_Daniels",INDEX(BASE!$Q$4:$V$60,MATCH(Avaliações!$C$53,BASE!$Q$4:$Q$60,0),MATCH('Microciclos - Endurance (2)'!JV11,BASE!$Q$4:$V$4,0)),0))),"")</f>
        <v>0</v>
      </c>
      <c r="JZ11" s="409" t="str">
        <f t="shared" si="77"/>
        <v/>
      </c>
      <c r="KD11" s="407"/>
      <c r="KE11" s="407"/>
      <c r="KF11" s="407"/>
      <c r="KG11" s="407"/>
      <c r="KH11" s="407">
        <f t="shared" si="157"/>
        <v>0</v>
      </c>
      <c r="KI11" s="407">
        <f t="shared" si="78"/>
        <v>0</v>
      </c>
      <c r="KJ11" s="408" t="str">
        <f t="shared" si="79"/>
        <v/>
      </c>
      <c r="KK11" s="407" t="s">
        <v>144</v>
      </c>
      <c r="KL11" s="407"/>
      <c r="KM11" s="409" t="str">
        <f t="shared" si="80"/>
        <v/>
      </c>
      <c r="KN11" s="410" t="str">
        <f t="shared" si="81"/>
        <v/>
      </c>
      <c r="KO11" s="407" t="str">
        <f>IFERROR(IF(KK11="PACE_Daniels",(INDEX(BASE!$AE$4:$AH$8,MATCH('Microciclos - Endurance (2)'!KL11,BASE!$AE$4:$AE$8,0),4)),IF(AND(KK11="vVO2máx",KL11&gt;=35,KL11&lt;=45),"9-11",IF(AND(KK11="vVO2máx",KL11&gt;45,KL11&lt;=65),"11",IF(AND(KK11="vVO2máx",KL11&gt;65,KL11&lt;=75),"12-13",IF(AND(KK11="vVO2máx",KL11&gt;=80,KL11&lt;=85),"14-16",IF(AND(KK11="vVO2máx",KL11&gt;=85,KL11&lt;100),"17-19",IF(AND(KK11="vVO2máx",KL11&gt;=100),"20",IF(AND(KK11="FCR",KL11&gt;40,KL11&lt;=60),"12-13",IF(AND(KK11="FCR",KL11&gt;60,KL11&lt;=84),"14-16",IF(AND(KK11="FCR",KL11&gt;=85,KL11&lt;100),"17-19",IF(AND(KK11="FCR",KL11=100),"20",""))))))))))),"")</f>
        <v/>
      </c>
      <c r="KP11" s="409" t="str">
        <f>IFERROR(IF(KK11="vVO2máx",(Avaliações!$C$51*'Microciclos - Endurance (2)'!KL11)/100,IF(KK11="Velocidade_crítica",IF(KL11="80% VC",Avaliações!#REF!*0.8,IF(KL11="100% VC",Avaliações!#REF!*1,IF(KL11="120% VC",Avaliações!#REF!*1.2,IF(KL11="&gt;30%",Avaliações!$C$54*1.3,IF(KL11="&gt;40%",Avaliações!$C$54*1.4,0))))),IF(KK11="PACE_Daniels",INDEX(BASE!$Q$4:$V$60,MATCH(Avaliações!$C$53,BASE!$Q$4:$Q$60,0),MATCH('Microciclos - Endurance (2)'!KL11,BASE!$Q$4:$V$4,0)),""))),"")</f>
        <v/>
      </c>
      <c r="KQ11" s="407" t="s">
        <v>144</v>
      </c>
      <c r="KR11" s="407"/>
      <c r="KS11" s="410" t="str">
        <f t="shared" si="82"/>
        <v/>
      </c>
      <c r="KT11" s="407" t="str">
        <f>IFERROR(IF(KK11="PACE_Daniels",(INDEX(BASE!$AE$4:$AH$7,MATCH('Microciclos - Endurance (2)'!KR11,BASE!$AE$4:$AE$7,0),4)),IF(AND(KK11="vVO2máx",KR11&gt;=35,KR11&lt;=45),"9-11",IF(AND(KK11="vVO2máx",KR11&gt;45,KR11&lt;=65),"11",IF(AND(KK11="vVO2máx",KR11&gt;65,KR11&lt;=75),"12-13",IF(AND(KK11="vVO2máx",KR11&gt;=80,KR11&lt;=85),"14-16",IF(AND(KK11="vVO2máx",KR11&gt;=85,KR11&lt;100),"17-19",IF(AND(KK11="vVO2máx",KR11&gt;=100),"20",IF(AND(KK11="FCR",KR11&gt;40,KR11&lt;=60),"12-13",IF(AND(KK11="FCR",KR11&gt;60,KR11&lt;=84),"14-16",IF(AND(KK11="FCR",KR11&gt;=85,KR11&lt;100),"17-19",IF(AND(KK11="FCR",KR11=100),"20",""))))))))))),"")</f>
        <v/>
      </c>
      <c r="KU11" s="409">
        <f>IFERROR(IF(KQ11="vVO2máx",(Avaliações!$C$51*'Microciclos - Endurance (2)'!KR11)/100,IF(KQ11="Velocidade_crítica",IF(KR11="80% VC",Avaliações!#REF!*0.8,IF(KR11="100% VC",Avaliações!#REF!*1,IF(KR11="120% VC",Avaliações!#REF!*1.2,IF(KR11="&gt;30%",Avaliações!$C$54*1.3,IF(KR11="&gt;40%",Avaliações!$C$54*1.4,0))))),IF(KQ11="PACE_Daniels",INDEX(BASE!$Q$4:$V$60,MATCH(Avaliações!$C$53,BASE!$Q$4:$Q$60,0),MATCH('Microciclos - Endurance (2)'!KR11,BASE!$Q$4:$V$4,0)),0))),"")</f>
        <v>0</v>
      </c>
      <c r="KV11" s="409" t="str">
        <f t="shared" si="83"/>
        <v/>
      </c>
      <c r="KZ11" s="407"/>
      <c r="LA11" s="407"/>
      <c r="LB11" s="407"/>
      <c r="LC11" s="407"/>
      <c r="LD11" s="407">
        <f t="shared" si="158"/>
        <v>0</v>
      </c>
      <c r="LE11" s="407">
        <f t="shared" si="84"/>
        <v>0</v>
      </c>
      <c r="LF11" s="408" t="str">
        <f t="shared" si="85"/>
        <v/>
      </c>
      <c r="LG11" s="407" t="s">
        <v>144</v>
      </c>
      <c r="LH11" s="407"/>
      <c r="LI11" s="409" t="str">
        <f t="shared" si="86"/>
        <v/>
      </c>
      <c r="LJ11" s="410" t="str">
        <f t="shared" si="87"/>
        <v/>
      </c>
      <c r="LK11" s="407" t="str">
        <f>IFERROR(IF(LG11="PACE_Daniels",(INDEX(BASE!$AE$4:$AH$8,MATCH('Microciclos - Endurance (2)'!LH11,BASE!$AE$4:$AE$8,0),4)),IF(AND(LG11="vVO2máx",LH11&gt;=35,LH11&lt;=45),"9-11",IF(AND(LG11="vVO2máx",LH11&gt;45,LH11&lt;=65),"11",IF(AND(LG11="vVO2máx",LH11&gt;65,LH11&lt;=75),"12-13",IF(AND(LG11="vVO2máx",LH11&gt;=80,LH11&lt;=85),"14-16",IF(AND(LG11="vVO2máx",LH11&gt;=85,LH11&lt;100),"17-19",IF(AND(LG11="vVO2máx",LH11&gt;=100),"20",IF(AND(LG11="FCR",LH11&gt;40,LH11&lt;=60),"12-13",IF(AND(LG11="FCR",LH11&gt;60,LH11&lt;=84),"14-16",IF(AND(LG11="FCR",LH11&gt;=85,LH11&lt;100),"17-19",IF(AND(LG11="FCR",LH11=100),"20",""))))))))))),"")</f>
        <v/>
      </c>
      <c r="LL11" s="409" t="str">
        <f>IFERROR(IF(LG11="vVO2máx",(Avaliações!$C$51*'Microciclos - Endurance (2)'!LH11)/100,IF(LG11="Velocidade_crítica",IF(LH11="80% VC",Avaliações!#REF!*0.8,IF(LH11="100% VC",Avaliações!#REF!*1,IF(LH11="120% VC",Avaliações!#REF!*1.2,IF(LH11="&gt;30%",Avaliações!$C$54*1.3,IF(LH11="&gt;40%",Avaliações!$C$54*1.4,0))))),IF(LG11="PACE_Daniels",INDEX(BASE!$Q$4:$V$60,MATCH(Avaliações!$C$53,BASE!$Q$4:$Q$60,0),MATCH('Microciclos - Endurance (2)'!LH11,BASE!$Q$4:$V$4,0)),""))),"")</f>
        <v/>
      </c>
      <c r="LM11" s="407" t="s">
        <v>144</v>
      </c>
      <c r="LN11" s="407"/>
      <c r="LO11" s="410" t="str">
        <f t="shared" si="88"/>
        <v/>
      </c>
      <c r="LP11" s="407" t="str">
        <f>IFERROR(IF(LG11="PACE_Daniels",(INDEX(BASE!$AE$4:$AH$7,MATCH('Microciclos - Endurance (2)'!LN11,BASE!$AE$4:$AE$7,0),4)),IF(AND(LG11="vVO2máx",LN11&gt;=35,LN11&lt;=45),"9-11",IF(AND(LG11="vVO2máx",LN11&gt;45,LN11&lt;=65),"11",IF(AND(LG11="vVO2máx",LN11&gt;65,LN11&lt;=75),"12-13",IF(AND(LG11="vVO2máx",LN11&gt;=80,LN11&lt;=85),"14-16",IF(AND(LG11="vVO2máx",LN11&gt;=85,LN11&lt;100),"17-19",IF(AND(LG11="vVO2máx",LN11&gt;=100),"20",IF(AND(LG11="FCR",LN11&gt;40,LN11&lt;=60),"12-13",IF(AND(LG11="FCR",LN11&gt;60,LN11&lt;=84),"14-16",IF(AND(LG11="FCR",LN11&gt;=85,LN11&lt;100),"17-19",IF(AND(LG11="FCR",LN11=100),"20",""))))))))))),"")</f>
        <v/>
      </c>
      <c r="LQ11" s="409">
        <f>IFERROR(IF(LM11="vVO2máx",(Avaliações!$C$51*'Microciclos - Endurance (2)'!LN11)/100,IF(LM11="Velocidade_crítica",IF(LN11="80% VC",Avaliações!#REF!*0.8,IF(LN11="100% VC",Avaliações!#REF!*1,IF(LN11="120% VC",Avaliações!#REF!*1.2,IF(LN11="&gt;30%",Avaliações!$C$54*1.3,IF(LN11="&gt;40%",Avaliações!$C$54*1.4,0))))),IF(LM11="PACE_Daniels",INDEX(BASE!$Q$4:$V$60,MATCH(Avaliações!$C$53,BASE!$Q$4:$Q$60,0),MATCH('Microciclos - Endurance (2)'!LN11,BASE!$Q$4:$V$4,0)),0))),"")</f>
        <v>0</v>
      </c>
      <c r="LR11" s="409" t="str">
        <f t="shared" si="89"/>
        <v/>
      </c>
      <c r="LV11" s="407"/>
      <c r="LW11" s="407"/>
      <c r="LX11" s="407"/>
      <c r="LY11" s="407"/>
      <c r="LZ11" s="407">
        <f t="shared" si="159"/>
        <v>0</v>
      </c>
      <c r="MA11" s="407">
        <f t="shared" si="90"/>
        <v>0</v>
      </c>
      <c r="MB11" s="408" t="str">
        <f t="shared" si="91"/>
        <v/>
      </c>
      <c r="MC11" s="407" t="s">
        <v>144</v>
      </c>
      <c r="MD11" s="407"/>
      <c r="ME11" s="409" t="str">
        <f t="shared" si="92"/>
        <v/>
      </c>
      <c r="MF11" s="410" t="str">
        <f t="shared" si="93"/>
        <v/>
      </c>
      <c r="MG11" s="407" t="str">
        <f>IFERROR(IF(MC11="PACE_Daniels",(INDEX(BASE!$AE$4:$AH$8,MATCH('Microciclos - Endurance (2)'!MD11,BASE!$AE$4:$AE$8,0),4)),IF(AND(MC11="vVO2máx",MD11&gt;=35,MD11&lt;=45),"9-11",IF(AND(MC11="vVO2máx",MD11&gt;45,MD11&lt;=65),"11",IF(AND(MC11="vVO2máx",MD11&gt;65,MD11&lt;=75),"12-13",IF(AND(MC11="vVO2máx",MD11&gt;=80,MD11&lt;=85),"14-16",IF(AND(MC11="vVO2máx",MD11&gt;=85,MD11&lt;100),"17-19",IF(AND(MC11="vVO2máx",MD11&gt;=100),"20",IF(AND(MC11="FCR",MD11&gt;40,MD11&lt;=60),"12-13",IF(AND(MC11="FCR",MD11&gt;60,MD11&lt;=84),"14-16",IF(AND(MC11="FCR",MD11&gt;=85,MD11&lt;100),"17-19",IF(AND(MC11="FCR",MD11=100),"20",""))))))))))),"")</f>
        <v/>
      </c>
      <c r="MH11" s="409" t="str">
        <f>IFERROR(IF(MC11="vVO2máx",(Avaliações!$C$51*'Microciclos - Endurance (2)'!MD11)/100,IF(MC11="Velocidade_crítica",IF(MD11="80% VC",Avaliações!#REF!*0.8,IF(MD11="100% VC",Avaliações!#REF!*1,IF(MD11="120% VC",Avaliações!#REF!*1.2,IF(MD11="&gt;30%",Avaliações!$C$54*1.3,IF(MD11="&gt;40%",Avaliações!$C$54*1.4,0))))),IF(MC11="PACE_Daniels",INDEX(BASE!$Q$4:$V$60,MATCH(Avaliações!$C$53,BASE!$Q$4:$Q$60,0),MATCH('Microciclos - Endurance (2)'!MD11,BASE!$Q$4:$V$4,0)),""))),"")</f>
        <v/>
      </c>
      <c r="MI11" s="407" t="s">
        <v>144</v>
      </c>
      <c r="MJ11" s="407"/>
      <c r="MK11" s="410" t="str">
        <f t="shared" si="94"/>
        <v/>
      </c>
      <c r="ML11" s="407" t="str">
        <f>IFERROR(IF(MC11="PACE_Daniels",(INDEX(BASE!$AE$4:$AH$7,MATCH('Microciclos - Endurance (2)'!MJ11,BASE!$AE$4:$AE$7,0),4)),IF(AND(MC11="vVO2máx",MJ11&gt;=35,MJ11&lt;=45),"9-11",IF(AND(MC11="vVO2máx",MJ11&gt;45,MJ11&lt;=65),"11",IF(AND(MC11="vVO2máx",MJ11&gt;65,MJ11&lt;=75),"12-13",IF(AND(MC11="vVO2máx",MJ11&gt;=80,MJ11&lt;=85),"14-16",IF(AND(MC11="vVO2máx",MJ11&gt;=85,MJ11&lt;100),"17-19",IF(AND(MC11="vVO2máx",MJ11&gt;=100),"20",IF(AND(MC11="FCR",MJ11&gt;40,MJ11&lt;=60),"12-13",IF(AND(MC11="FCR",MJ11&gt;60,MJ11&lt;=84),"14-16",IF(AND(MC11="FCR",MJ11&gt;=85,MJ11&lt;100),"17-19",IF(AND(MC11="FCR",MJ11=100),"20",""))))))))))),"")</f>
        <v/>
      </c>
      <c r="MM11" s="409">
        <f>IFERROR(IF(MI11="vVO2máx",(Avaliações!$C$51*'Microciclos - Endurance (2)'!MJ11)/100,IF(MI11="Velocidade_crítica",IF(MJ11="80% VC",Avaliações!#REF!*0.8,IF(MJ11="100% VC",Avaliações!#REF!*1,IF(MJ11="120% VC",Avaliações!#REF!*1.2,IF(MJ11="&gt;30%",Avaliações!$C$54*1.3,IF(MJ11="&gt;40%",Avaliações!$C$54*1.4,0))))),IF(MI11="PACE_Daniels",INDEX(BASE!$Q$4:$V$60,MATCH(Avaliações!$C$53,BASE!$Q$4:$Q$60,0),MATCH('Microciclos - Endurance (2)'!MJ11,BASE!$Q$4:$V$4,0)),0))),"")</f>
        <v>0</v>
      </c>
      <c r="MN11" s="409" t="str">
        <f t="shared" si="95"/>
        <v/>
      </c>
      <c r="MR11" s="407"/>
      <c r="MS11" s="407"/>
      <c r="MT11" s="407"/>
      <c r="MU11" s="407"/>
      <c r="MV11" s="407">
        <f t="shared" si="160"/>
        <v>0</v>
      </c>
      <c r="MW11" s="407">
        <f t="shared" si="96"/>
        <v>0</v>
      </c>
      <c r="MX11" s="408" t="str">
        <f t="shared" si="97"/>
        <v/>
      </c>
      <c r="MY11" s="407" t="s">
        <v>144</v>
      </c>
      <c r="MZ11" s="407"/>
      <c r="NA11" s="409" t="str">
        <f t="shared" si="98"/>
        <v/>
      </c>
      <c r="NB11" s="410" t="str">
        <f t="shared" si="99"/>
        <v/>
      </c>
      <c r="NC11" s="407" t="str">
        <f>IFERROR(IF(MY11="PACE_Daniels",(INDEX(BASE!$AE$4:$AH$8,MATCH('Microciclos - Endurance (2)'!MZ11,BASE!$AE$4:$AE$8,0),4)),IF(AND(MY11="vVO2máx",MZ11&gt;=35,MZ11&lt;=45),"9-11",IF(AND(MY11="vVO2máx",MZ11&gt;45,MZ11&lt;=65),"11",IF(AND(MY11="vVO2máx",MZ11&gt;65,MZ11&lt;=75),"12-13",IF(AND(MY11="vVO2máx",MZ11&gt;=80,MZ11&lt;=85),"14-16",IF(AND(MY11="vVO2máx",MZ11&gt;=85,MZ11&lt;100),"17-19",IF(AND(MY11="vVO2máx",MZ11&gt;=100),"20",IF(AND(MY11="FCR",MZ11&gt;40,MZ11&lt;=60),"12-13",IF(AND(MY11="FCR",MZ11&gt;60,MZ11&lt;=84),"14-16",IF(AND(MY11="FCR",MZ11&gt;=85,MZ11&lt;100),"17-19",IF(AND(MY11="FCR",MZ11=100),"20",""))))))))))),"")</f>
        <v/>
      </c>
      <c r="ND11" s="409" t="str">
        <f>IFERROR(IF(MY11="vVO2máx",(Avaliações!$C$51*'Microciclos - Endurance (2)'!MZ11)/100,IF(MY11="Velocidade_crítica",IF(MZ11="80% VC",Avaliações!#REF!*0.8,IF(MZ11="100% VC",Avaliações!#REF!*1,IF(MZ11="120% VC",Avaliações!#REF!*1.2,IF(MZ11="&gt;30%",Avaliações!$C$54*1.3,IF(MZ11="&gt;40%",Avaliações!$C$54*1.4,0))))),IF(MY11="PACE_Daniels",INDEX(BASE!$Q$4:$V$60,MATCH(Avaliações!$C$53,BASE!$Q$4:$Q$60,0),MATCH('Microciclos - Endurance (2)'!MZ11,BASE!$Q$4:$V$4,0)),""))),"")</f>
        <v/>
      </c>
      <c r="NE11" s="407" t="s">
        <v>144</v>
      </c>
      <c r="NF11" s="407"/>
      <c r="NG11" s="410" t="str">
        <f t="shared" si="100"/>
        <v/>
      </c>
      <c r="NH11" s="407" t="str">
        <f>IFERROR(IF(MY11="PACE_Daniels",(INDEX(BASE!$AE$4:$AH$7,MATCH('Microciclos - Endurance (2)'!NF11,BASE!$AE$4:$AE$7,0),4)),IF(AND(MY11="vVO2máx",NF11&gt;=35,NF11&lt;=45),"9-11",IF(AND(MY11="vVO2máx",NF11&gt;45,NF11&lt;=65),"11",IF(AND(MY11="vVO2máx",NF11&gt;65,NF11&lt;=75),"12-13",IF(AND(MY11="vVO2máx",NF11&gt;=80,NF11&lt;=85),"14-16",IF(AND(MY11="vVO2máx",NF11&gt;=85,NF11&lt;100),"17-19",IF(AND(MY11="vVO2máx",NF11&gt;=100),"20",IF(AND(MY11="FCR",NF11&gt;40,NF11&lt;=60),"12-13",IF(AND(MY11="FCR",NF11&gt;60,NF11&lt;=84),"14-16",IF(AND(MY11="FCR",NF11&gt;=85,NF11&lt;100),"17-19",IF(AND(MY11="FCR",NF11=100),"20",""))))))))))),"")</f>
        <v/>
      </c>
      <c r="NI11" s="409">
        <f>IFERROR(IF(NE11="vVO2máx",(Avaliações!$C$51*'Microciclos - Endurance (2)'!NF11)/100,IF(NE11="Velocidade_crítica",IF(NF11="80% VC",Avaliações!#REF!*0.8,IF(NF11="100% VC",Avaliações!#REF!*1,IF(NF11="120% VC",Avaliações!#REF!*1.2,IF(NF11="&gt;30%",Avaliações!$C$54*1.3,IF(NF11="&gt;40%",Avaliações!$C$54*1.4,0))))),IF(NE11="PACE_Daniels",INDEX(BASE!$Q$4:$V$60,MATCH(Avaliações!$C$53,BASE!$Q$4:$Q$60,0),MATCH('Microciclos - Endurance (2)'!NF11,BASE!$Q$4:$V$4,0)),0))),"")</f>
        <v>0</v>
      </c>
      <c r="NJ11" s="409" t="str">
        <f t="shared" si="101"/>
        <v/>
      </c>
      <c r="NN11" s="407"/>
      <c r="NO11" s="407"/>
      <c r="NP11" s="407"/>
      <c r="NQ11" s="407"/>
      <c r="NR11" s="407">
        <f t="shared" si="161"/>
        <v>0</v>
      </c>
      <c r="NS11" s="407">
        <f t="shared" si="102"/>
        <v>0</v>
      </c>
      <c r="NT11" s="408" t="str">
        <f t="shared" si="103"/>
        <v/>
      </c>
      <c r="NU11" s="407" t="s">
        <v>144</v>
      </c>
      <c r="NV11" s="407"/>
      <c r="NW11" s="409" t="str">
        <f t="shared" si="104"/>
        <v/>
      </c>
      <c r="NX11" s="410" t="str">
        <f t="shared" si="105"/>
        <v/>
      </c>
      <c r="NY11" s="407" t="str">
        <f>IFERROR(IF(NU11="PACE_Daniels",(INDEX(BASE!$AE$4:$AH$8,MATCH('Microciclos - Endurance (2)'!NV11,BASE!$AE$4:$AE$8,0),4)),IF(AND(NU11="vVO2máx",NV11&gt;=35,NV11&lt;=45),"9-11",IF(AND(NU11="vVO2máx",NV11&gt;45,NV11&lt;=65),"11",IF(AND(NU11="vVO2máx",NV11&gt;65,NV11&lt;=75),"12-13",IF(AND(NU11="vVO2máx",NV11&gt;=80,NV11&lt;=85),"14-16",IF(AND(NU11="vVO2máx",NV11&gt;=85,NV11&lt;100),"17-19",IF(AND(NU11="vVO2máx",NV11&gt;=100),"20",IF(AND(NU11="FCR",NV11&gt;40,NV11&lt;=60),"12-13",IF(AND(NU11="FCR",NV11&gt;60,NV11&lt;=84),"14-16",IF(AND(NU11="FCR",NV11&gt;=85,NV11&lt;100),"17-19",IF(AND(NU11="FCR",NV11=100),"20",""))))))))))),"")</f>
        <v/>
      </c>
      <c r="NZ11" s="409" t="str">
        <f>IFERROR(IF(NU11="vVO2máx",(Avaliações!$C$51*'Microciclos - Endurance (2)'!NV11)/100,IF(NU11="Velocidade_crítica",IF(NV11="80% VC",Avaliações!#REF!*0.8,IF(NV11="100% VC",Avaliações!#REF!*1,IF(NV11="120% VC",Avaliações!#REF!*1.2,IF(NV11="&gt;30%",Avaliações!$C$54*1.3,IF(NV11="&gt;40%",Avaliações!$C$54*1.4,0))))),IF(NU11="PACE_Daniels",INDEX(BASE!$Q$4:$V$60,MATCH(Avaliações!$C$53,BASE!$Q$4:$Q$60,0),MATCH('Microciclos - Endurance (2)'!NV11,BASE!$Q$4:$V$4,0)),""))),"")</f>
        <v/>
      </c>
      <c r="OA11" s="407" t="s">
        <v>144</v>
      </c>
      <c r="OB11" s="407"/>
      <c r="OC11" s="410" t="str">
        <f t="shared" si="106"/>
        <v/>
      </c>
      <c r="OD11" s="407" t="str">
        <f>IFERROR(IF(NU11="PACE_Daniels",(INDEX(BASE!$AE$4:$AH$7,MATCH('Microciclos - Endurance (2)'!OB11,BASE!$AE$4:$AE$7,0),4)),IF(AND(NU11="vVO2máx",OB11&gt;=35,OB11&lt;=45),"9-11",IF(AND(NU11="vVO2máx",OB11&gt;45,OB11&lt;=65),"11",IF(AND(NU11="vVO2máx",OB11&gt;65,OB11&lt;=75),"12-13",IF(AND(NU11="vVO2máx",OB11&gt;=80,OB11&lt;=85),"14-16",IF(AND(NU11="vVO2máx",OB11&gt;=85,OB11&lt;100),"17-19",IF(AND(NU11="vVO2máx",OB11&gt;=100),"20",IF(AND(NU11="FCR",OB11&gt;40,OB11&lt;=60),"12-13",IF(AND(NU11="FCR",OB11&gt;60,OB11&lt;=84),"14-16",IF(AND(NU11="FCR",OB11&gt;=85,OB11&lt;100),"17-19",IF(AND(NU11="FCR",OB11=100),"20",""))))))))))),"")</f>
        <v/>
      </c>
      <c r="OE11" s="409">
        <f>IFERROR(IF(OA11="vVO2máx",(Avaliações!$C$51*'Microciclos - Endurance (2)'!OB11)/100,IF(OA11="Velocidade_crítica",IF(OB11="80% VC",Avaliações!#REF!*0.8,IF(OB11="100% VC",Avaliações!#REF!*1,IF(OB11="120% VC",Avaliações!#REF!*1.2,IF(OB11="&gt;30%",Avaliações!$C$54*1.3,IF(OB11="&gt;40%",Avaliações!$C$54*1.4,0))))),IF(OA11="PACE_Daniels",INDEX(BASE!$Q$4:$V$60,MATCH(Avaliações!$C$53,BASE!$Q$4:$Q$60,0),MATCH('Microciclos - Endurance (2)'!OB11,BASE!$Q$4:$V$4,0)),0))),"")</f>
        <v>0</v>
      </c>
      <c r="OF11" s="409" t="str">
        <f t="shared" si="107"/>
        <v/>
      </c>
      <c r="OJ11" s="407"/>
      <c r="OK11" s="407"/>
      <c r="OL11" s="407"/>
      <c r="OM11" s="407"/>
      <c r="ON11" s="407">
        <f t="shared" si="162"/>
        <v>0</v>
      </c>
      <c r="OO11" s="407">
        <f t="shared" si="108"/>
        <v>0</v>
      </c>
      <c r="OP11" s="408" t="str">
        <f t="shared" si="109"/>
        <v/>
      </c>
      <c r="OQ11" s="407" t="s">
        <v>144</v>
      </c>
      <c r="OR11" s="407"/>
      <c r="OS11" s="409" t="str">
        <f t="shared" si="110"/>
        <v/>
      </c>
      <c r="OT11" s="410" t="str">
        <f t="shared" si="111"/>
        <v/>
      </c>
      <c r="OU11" s="407" t="str">
        <f>IFERROR(IF(OQ11="PACE_Daniels",(INDEX(BASE!$AE$4:$AH$8,MATCH('Microciclos - Endurance (2)'!OR11,BASE!$AE$4:$AE$8,0),4)),IF(AND(OQ11="vVO2máx",OR11&gt;=35,OR11&lt;=45),"9-11",IF(AND(OQ11="vVO2máx",OR11&gt;45,OR11&lt;=65),"11",IF(AND(OQ11="vVO2máx",OR11&gt;65,OR11&lt;=75),"12-13",IF(AND(OQ11="vVO2máx",OR11&gt;=80,OR11&lt;=85),"14-16",IF(AND(OQ11="vVO2máx",OR11&gt;=85,OR11&lt;100),"17-19",IF(AND(OQ11="vVO2máx",OR11&gt;=100),"20",IF(AND(OQ11="FCR",OR11&gt;40,OR11&lt;=60),"12-13",IF(AND(OQ11="FCR",OR11&gt;60,OR11&lt;=84),"14-16",IF(AND(OQ11="FCR",OR11&gt;=85,OR11&lt;100),"17-19",IF(AND(OQ11="FCR",OR11=100),"20",""))))))))))),"")</f>
        <v/>
      </c>
      <c r="OV11" s="409" t="str">
        <f>IFERROR(IF(OQ11="vVO2máx",(Avaliações!$C$51*'Microciclos - Endurance (2)'!OR11)/100,IF(OQ11="Velocidade_crítica",IF(OR11="80% VC",Avaliações!#REF!*0.8,IF(OR11="100% VC",Avaliações!#REF!*1,IF(OR11="120% VC",Avaliações!#REF!*1.2,IF(OR11="&gt;30%",Avaliações!$C$54*1.3,IF(OR11="&gt;40%",Avaliações!$C$54*1.4,0))))),IF(OQ11="PACE_Daniels",INDEX(BASE!$Q$4:$V$60,MATCH(Avaliações!$C$53,BASE!$Q$4:$Q$60,0),MATCH('Microciclos - Endurance (2)'!OR11,BASE!$Q$4:$V$4,0)),""))),"")</f>
        <v/>
      </c>
      <c r="OW11" s="407" t="s">
        <v>144</v>
      </c>
      <c r="OX11" s="407"/>
      <c r="OY11" s="410" t="str">
        <f t="shared" si="112"/>
        <v/>
      </c>
      <c r="OZ11" s="407" t="str">
        <f>IFERROR(IF(OQ11="PACE_Daniels",(INDEX(BASE!$AE$4:$AH$7,MATCH('Microciclos - Endurance (2)'!OX11,BASE!$AE$4:$AE$7,0),4)),IF(AND(OQ11="vVO2máx",OX11&gt;=35,OX11&lt;=45),"9-11",IF(AND(OQ11="vVO2máx",OX11&gt;45,OX11&lt;=65),"11",IF(AND(OQ11="vVO2máx",OX11&gt;65,OX11&lt;=75),"12-13",IF(AND(OQ11="vVO2máx",OX11&gt;=80,OX11&lt;=85),"14-16",IF(AND(OQ11="vVO2máx",OX11&gt;=85,OX11&lt;100),"17-19",IF(AND(OQ11="vVO2máx",OX11&gt;=100),"20",IF(AND(OQ11="FCR",OX11&gt;40,OX11&lt;=60),"12-13",IF(AND(OQ11="FCR",OX11&gt;60,OX11&lt;=84),"14-16",IF(AND(OQ11="FCR",OX11&gt;=85,OX11&lt;100),"17-19",IF(AND(OQ11="FCR",OX11=100),"20",""))))))))))),"")</f>
        <v/>
      </c>
      <c r="PA11" s="409">
        <f>IFERROR(IF(OW11="vVO2máx",(Avaliações!$C$51*'Microciclos - Endurance (2)'!OX11)/100,IF(OW11="Velocidade_crítica",IF(OX11="80% VC",Avaliações!#REF!*0.8,IF(OX11="100% VC",Avaliações!#REF!*1,IF(OX11="120% VC",Avaliações!#REF!*1.2,IF(OX11="&gt;30%",Avaliações!$C$54*1.3,IF(OX11="&gt;40%",Avaliações!$C$54*1.4,0))))),IF(OW11="PACE_Daniels",INDEX(BASE!$Q$4:$V$60,MATCH(Avaliações!$C$53,BASE!$Q$4:$Q$60,0),MATCH('Microciclos - Endurance (2)'!OX11,BASE!$Q$4:$V$4,0)),0))),"")</f>
        <v>0</v>
      </c>
      <c r="PB11" s="409" t="str">
        <f t="shared" si="113"/>
        <v/>
      </c>
      <c r="PF11" s="407"/>
      <c r="PG11" s="407"/>
      <c r="PH11" s="407"/>
      <c r="PI11" s="407"/>
      <c r="PJ11" s="407">
        <f t="shared" si="163"/>
        <v>0</v>
      </c>
      <c r="PK11" s="407">
        <f t="shared" si="114"/>
        <v>0</v>
      </c>
      <c r="PL11" s="408" t="str">
        <f t="shared" si="115"/>
        <v/>
      </c>
      <c r="PM11" s="407" t="s">
        <v>144</v>
      </c>
      <c r="PN11" s="407"/>
      <c r="PO11" s="409" t="str">
        <f t="shared" si="116"/>
        <v/>
      </c>
      <c r="PP11" s="410" t="str">
        <f t="shared" si="117"/>
        <v/>
      </c>
      <c r="PQ11" s="407" t="str">
        <f>IFERROR(IF(PM11="PACE_Daniels",(INDEX(BASE!$AE$4:$AH$8,MATCH('Microciclos - Endurance (2)'!PN11,BASE!$AE$4:$AE$8,0),4)),IF(AND(PM11="vVO2máx",PN11&gt;=35,PN11&lt;=45),"9-11",IF(AND(PM11="vVO2máx",PN11&gt;45,PN11&lt;=65),"11",IF(AND(PM11="vVO2máx",PN11&gt;65,PN11&lt;=75),"12-13",IF(AND(PM11="vVO2máx",PN11&gt;=80,PN11&lt;=85),"14-16",IF(AND(PM11="vVO2máx",PN11&gt;=85,PN11&lt;100),"17-19",IF(AND(PM11="vVO2máx",PN11&gt;=100),"20",IF(AND(PM11="FCR",PN11&gt;40,PN11&lt;=60),"12-13",IF(AND(PM11="FCR",PN11&gt;60,PN11&lt;=84),"14-16",IF(AND(PM11="FCR",PN11&gt;=85,PN11&lt;100),"17-19",IF(AND(PM11="FCR",PN11=100),"20",""))))))))))),"")</f>
        <v/>
      </c>
      <c r="PR11" s="409" t="str">
        <f>IFERROR(IF(PM11="vVO2máx",(Avaliações!$C$51*'Microciclos - Endurance (2)'!PN11)/100,IF(PM11="Velocidade_crítica",IF(PN11="80% VC",Avaliações!#REF!*0.8,IF(PN11="100% VC",Avaliações!#REF!*1,IF(PN11="120% VC",Avaliações!#REF!*1.2,IF(PN11="&gt;30%",Avaliações!$C$54*1.3,IF(PN11="&gt;40%",Avaliações!$C$54*1.4,0))))),IF(PM11="PACE_Daniels",INDEX(BASE!$Q$4:$V$60,MATCH(Avaliações!$C$53,BASE!$Q$4:$Q$60,0),MATCH('Microciclos - Endurance (2)'!PN11,BASE!$Q$4:$V$4,0)),""))),"")</f>
        <v/>
      </c>
      <c r="PS11" s="407" t="s">
        <v>144</v>
      </c>
      <c r="PT11" s="407"/>
      <c r="PU11" s="410" t="str">
        <f t="shared" si="118"/>
        <v/>
      </c>
      <c r="PV11" s="407" t="str">
        <f>IFERROR(IF(PM11="PACE_Daniels",(INDEX(BASE!$AE$4:$AH$7,MATCH('Microciclos - Endurance (2)'!PT11,BASE!$AE$4:$AE$7,0),4)),IF(AND(PM11="vVO2máx",PT11&gt;=35,PT11&lt;=45),"9-11",IF(AND(PM11="vVO2máx",PT11&gt;45,PT11&lt;=65),"11",IF(AND(PM11="vVO2máx",PT11&gt;65,PT11&lt;=75),"12-13",IF(AND(PM11="vVO2máx",PT11&gt;=80,PT11&lt;=85),"14-16",IF(AND(PM11="vVO2máx",PT11&gt;=85,PT11&lt;100),"17-19",IF(AND(PM11="vVO2máx",PT11&gt;=100),"20",IF(AND(PM11="FCR",PT11&gt;40,PT11&lt;=60),"12-13",IF(AND(PM11="FCR",PT11&gt;60,PT11&lt;=84),"14-16",IF(AND(PM11="FCR",PT11&gt;=85,PT11&lt;100),"17-19",IF(AND(PM11="FCR",PT11=100),"20",""))))))))))),"")</f>
        <v/>
      </c>
      <c r="PW11" s="409">
        <f>IFERROR(IF(PS11="vVO2máx",(Avaliações!$C$51*'Microciclos - Endurance (2)'!PT11)/100,IF(PS11="Velocidade_crítica",IF(PT11="80% VC",Avaliações!#REF!*0.8,IF(PT11="100% VC",Avaliações!#REF!*1,IF(PT11="120% VC",Avaliações!#REF!*1.2,IF(PT11="&gt;30%",Avaliações!$C$54*1.3,IF(PT11="&gt;40%",Avaliações!$C$54*1.4,0))))),IF(PS11="PACE_Daniels",INDEX(BASE!$Q$4:$V$60,MATCH(Avaliações!$C$53,BASE!$Q$4:$Q$60,0),MATCH('Microciclos - Endurance (2)'!PT11,BASE!$Q$4:$V$4,0)),0))),"")</f>
        <v>0</v>
      </c>
      <c r="PX11" s="409" t="str">
        <f t="shared" si="119"/>
        <v/>
      </c>
      <c r="QB11" s="407"/>
      <c r="QC11" s="407"/>
      <c r="QD11" s="407"/>
      <c r="QE11" s="407"/>
      <c r="QF11" s="407">
        <f t="shared" si="164"/>
        <v>0</v>
      </c>
      <c r="QG11" s="407">
        <f t="shared" si="120"/>
        <v>0</v>
      </c>
      <c r="QH11" s="408" t="str">
        <f t="shared" si="121"/>
        <v/>
      </c>
      <c r="QI11" s="407" t="s">
        <v>144</v>
      </c>
      <c r="QJ11" s="407"/>
      <c r="QK11" s="409" t="str">
        <f t="shared" si="122"/>
        <v/>
      </c>
      <c r="QL11" s="410" t="str">
        <f t="shared" si="123"/>
        <v/>
      </c>
      <c r="QM11" s="407" t="str">
        <f>IFERROR(IF(QI11="PACE_Daniels",(INDEX(BASE!$AE$4:$AH$8,MATCH('Microciclos - Endurance (2)'!QJ11,BASE!$AE$4:$AE$8,0),4)),IF(AND(QI11="vVO2máx",QJ11&gt;=35,QJ11&lt;=45),"9-11",IF(AND(QI11="vVO2máx",QJ11&gt;45,QJ11&lt;=65),"11",IF(AND(QI11="vVO2máx",QJ11&gt;65,QJ11&lt;=75),"12-13",IF(AND(QI11="vVO2máx",QJ11&gt;=80,QJ11&lt;=85),"14-16",IF(AND(QI11="vVO2máx",QJ11&gt;=85,QJ11&lt;100),"17-19",IF(AND(QI11="vVO2máx",QJ11&gt;=100),"20",IF(AND(QI11="FCR",QJ11&gt;40,QJ11&lt;=60),"12-13",IF(AND(QI11="FCR",QJ11&gt;60,QJ11&lt;=84),"14-16",IF(AND(QI11="FCR",QJ11&gt;=85,QJ11&lt;100),"17-19",IF(AND(QI11="FCR",QJ11=100),"20",""))))))))))),"")</f>
        <v/>
      </c>
      <c r="QN11" s="409" t="str">
        <f>IFERROR(IF(QI11="vVO2máx",(Avaliações!$C$51*'Microciclos - Endurance (2)'!QJ11)/100,IF(QI11="Velocidade_crítica",IF(QJ11="80% VC",Avaliações!#REF!*0.8,IF(QJ11="100% VC",Avaliações!#REF!*1,IF(QJ11="120% VC",Avaliações!#REF!*1.2,IF(QJ11="&gt;30%",Avaliações!$C$54*1.3,IF(QJ11="&gt;40%",Avaliações!$C$54*1.4,0))))),IF(QI11="PACE_Daniels",INDEX(BASE!$Q$4:$V$60,MATCH(Avaliações!$C$53,BASE!$Q$4:$Q$60,0),MATCH('Microciclos - Endurance (2)'!QJ11,BASE!$Q$4:$V$4,0)),""))),"")</f>
        <v/>
      </c>
      <c r="QO11" s="407" t="s">
        <v>144</v>
      </c>
      <c r="QP11" s="407"/>
      <c r="QQ11" s="410" t="str">
        <f t="shared" si="124"/>
        <v/>
      </c>
      <c r="QR11" s="407" t="str">
        <f>IFERROR(IF(QI11="PACE_Daniels",(INDEX(BASE!$AE$4:$AH$7,MATCH('Microciclos - Endurance (2)'!QP11,BASE!$AE$4:$AE$7,0),4)),IF(AND(QI11="vVO2máx",QP11&gt;=35,QP11&lt;=45),"9-11",IF(AND(QI11="vVO2máx",QP11&gt;45,QP11&lt;=65),"11",IF(AND(QI11="vVO2máx",QP11&gt;65,QP11&lt;=75),"12-13",IF(AND(QI11="vVO2máx",QP11&gt;=80,QP11&lt;=85),"14-16",IF(AND(QI11="vVO2máx",QP11&gt;=85,QP11&lt;100),"17-19",IF(AND(QI11="vVO2máx",QP11&gt;=100),"20",IF(AND(QI11="FCR",QP11&gt;40,QP11&lt;=60),"12-13",IF(AND(QI11="FCR",QP11&gt;60,QP11&lt;=84),"14-16",IF(AND(QI11="FCR",QP11&gt;=85,QP11&lt;100),"17-19",IF(AND(QI11="FCR",QP11=100),"20",""))))))))))),"")</f>
        <v/>
      </c>
      <c r="QS11" s="409">
        <f>IFERROR(IF(QO11="vVO2máx",(Avaliações!$C$51*'Microciclos - Endurance (2)'!QP11)/100,IF(QO11="Velocidade_crítica",IF(QP11="80% VC",Avaliações!#REF!*0.8,IF(QP11="100% VC",Avaliações!#REF!*1,IF(QP11="120% VC",Avaliações!#REF!*1.2,IF(QP11="&gt;30%",Avaliações!$C$54*1.3,IF(QP11="&gt;40%",Avaliações!$C$54*1.4,0))))),IF(QO11="PACE_Daniels",INDEX(BASE!$Q$4:$V$60,MATCH(Avaliações!$C$53,BASE!$Q$4:$Q$60,0),MATCH('Microciclos - Endurance (2)'!QP11,BASE!$Q$4:$V$4,0)),0))),"")</f>
        <v>0</v>
      </c>
      <c r="QT11" s="409" t="str">
        <f t="shared" si="125"/>
        <v/>
      </c>
      <c r="QX11" s="407"/>
      <c r="QY11" s="407"/>
      <c r="QZ11" s="407"/>
      <c r="RA11" s="407"/>
      <c r="RB11" s="407">
        <f t="shared" si="165"/>
        <v>0</v>
      </c>
      <c r="RC11" s="407">
        <f t="shared" si="126"/>
        <v>0</v>
      </c>
      <c r="RD11" s="408" t="str">
        <f t="shared" si="127"/>
        <v/>
      </c>
      <c r="RE11" s="407" t="s">
        <v>144</v>
      </c>
      <c r="RF11" s="407"/>
      <c r="RG11" s="409" t="str">
        <f t="shared" si="128"/>
        <v/>
      </c>
      <c r="RH11" s="410" t="str">
        <f t="shared" si="129"/>
        <v/>
      </c>
      <c r="RI11" s="407" t="str">
        <f>IFERROR(IF(RE11="PACE_Daniels",(INDEX(BASE!$AE$4:$AH$8,MATCH('Microciclos - Endurance (2)'!RF11,BASE!$AE$4:$AE$8,0),4)),IF(AND(RE11="vVO2máx",RF11&gt;=35,RF11&lt;=45),"9-11",IF(AND(RE11="vVO2máx",RF11&gt;45,RF11&lt;=65),"11",IF(AND(RE11="vVO2máx",RF11&gt;65,RF11&lt;=75),"12-13",IF(AND(RE11="vVO2máx",RF11&gt;=80,RF11&lt;=85),"14-16",IF(AND(RE11="vVO2máx",RF11&gt;=85,RF11&lt;100),"17-19",IF(AND(RE11="vVO2máx",RF11&gt;=100),"20",IF(AND(RE11="FCR",RF11&gt;40,RF11&lt;=60),"12-13",IF(AND(RE11="FCR",RF11&gt;60,RF11&lt;=84),"14-16",IF(AND(RE11="FCR",RF11&gt;=85,RF11&lt;100),"17-19",IF(AND(RE11="FCR",RF11=100),"20",""))))))))))),"")</f>
        <v/>
      </c>
      <c r="RJ11" s="409" t="str">
        <f>IFERROR(IF(RE11="vVO2máx",(Avaliações!$C$51*'Microciclos - Endurance (2)'!RF11)/100,IF(RE11="Velocidade_crítica",IF(RF11="80% VC",Avaliações!#REF!*0.8,IF(RF11="100% VC",Avaliações!#REF!*1,IF(RF11="120% VC",Avaliações!#REF!*1.2,IF(RF11="&gt;30%",Avaliações!$C$54*1.3,IF(RF11="&gt;40%",Avaliações!$C$54*1.4,0))))),IF(RE11="PACE_Daniels",INDEX(BASE!$Q$4:$V$60,MATCH(Avaliações!$C$53,BASE!$Q$4:$Q$60,0),MATCH('Microciclos - Endurance (2)'!RF11,BASE!$Q$4:$V$4,0)),""))),"")</f>
        <v/>
      </c>
      <c r="RK11" s="407" t="s">
        <v>144</v>
      </c>
      <c r="RL11" s="407"/>
      <c r="RM11" s="410" t="str">
        <f t="shared" si="130"/>
        <v/>
      </c>
      <c r="RN11" s="407" t="str">
        <f>IFERROR(IF(RE11="PACE_Daniels",(INDEX(BASE!$AE$4:$AH$7,MATCH('Microciclos - Endurance (2)'!RL11,BASE!$AE$4:$AE$7,0),4)),IF(AND(RE11="vVO2máx",RL11&gt;=35,RL11&lt;=45),"9-11",IF(AND(RE11="vVO2máx",RL11&gt;45,RL11&lt;=65),"11",IF(AND(RE11="vVO2máx",RL11&gt;65,RL11&lt;=75),"12-13",IF(AND(RE11="vVO2máx",RL11&gt;=80,RL11&lt;=85),"14-16",IF(AND(RE11="vVO2máx",RL11&gt;=85,RL11&lt;100),"17-19",IF(AND(RE11="vVO2máx",RL11&gt;=100),"20",IF(AND(RE11="FCR",RL11&gt;40,RL11&lt;=60),"12-13",IF(AND(RE11="FCR",RL11&gt;60,RL11&lt;=84),"14-16",IF(AND(RE11="FCR",RL11&gt;=85,RL11&lt;100),"17-19",IF(AND(RE11="FCR",RL11=100),"20",""))))))))))),"")</f>
        <v/>
      </c>
      <c r="RO11" s="409">
        <f>IFERROR(IF(RK11="vVO2máx",(Avaliações!$C$51*'Microciclos - Endurance (2)'!RL11)/100,IF(RK11="Velocidade_crítica",IF(RL11="80% VC",Avaliações!#REF!*0.8,IF(RL11="100% VC",Avaliações!#REF!*1,IF(RL11="120% VC",Avaliações!#REF!*1.2,IF(RL11="&gt;30%",Avaliações!$C$54*1.3,IF(RL11="&gt;40%",Avaliações!$C$54*1.4,0))))),IF(RK11="PACE_Daniels",INDEX(BASE!$Q$4:$V$60,MATCH(Avaliações!$C$53,BASE!$Q$4:$Q$60,0),MATCH('Microciclos - Endurance (2)'!RL11,BASE!$Q$4:$V$4,0)),0))),"")</f>
        <v>0</v>
      </c>
      <c r="RP11" s="409" t="str">
        <f t="shared" si="131"/>
        <v/>
      </c>
      <c r="RT11" s="407"/>
      <c r="RU11" s="407"/>
      <c r="RV11" s="407"/>
      <c r="RW11" s="407"/>
      <c r="RX11" s="407">
        <f t="shared" si="166"/>
        <v>0</v>
      </c>
      <c r="RY11" s="407">
        <f t="shared" si="132"/>
        <v>0</v>
      </c>
      <c r="RZ11" s="408" t="str">
        <f t="shared" si="133"/>
        <v/>
      </c>
      <c r="SA11" s="407" t="s">
        <v>144</v>
      </c>
      <c r="SB11" s="407"/>
      <c r="SC11" s="409" t="str">
        <f t="shared" si="134"/>
        <v/>
      </c>
      <c r="SD11" s="410" t="str">
        <f t="shared" si="135"/>
        <v/>
      </c>
      <c r="SE11" s="407" t="str">
        <f>IFERROR(IF(SA11="PACE_Daniels",(INDEX(BASE!$AE$4:$AH$8,MATCH('Microciclos - Endurance (2)'!SB11,BASE!$AE$4:$AE$8,0),4)),IF(AND(SA11="vVO2máx",SB11&gt;=35,SB11&lt;=45),"9-11",IF(AND(SA11="vVO2máx",SB11&gt;45,SB11&lt;=65),"11",IF(AND(SA11="vVO2máx",SB11&gt;65,SB11&lt;=75),"12-13",IF(AND(SA11="vVO2máx",SB11&gt;=80,SB11&lt;=85),"14-16",IF(AND(SA11="vVO2máx",SB11&gt;=85,SB11&lt;100),"17-19",IF(AND(SA11="vVO2máx",SB11&gt;=100),"20",IF(AND(SA11="FCR",SB11&gt;40,SB11&lt;=60),"12-13",IF(AND(SA11="FCR",SB11&gt;60,SB11&lt;=84),"14-16",IF(AND(SA11="FCR",SB11&gt;=85,SB11&lt;100),"17-19",IF(AND(SA11="FCR",SB11=100),"20",""))))))))))),"")</f>
        <v/>
      </c>
      <c r="SF11" s="409" t="str">
        <f>IFERROR(IF(SA11="vVO2máx",(Avaliações!$C$51*'Microciclos - Endurance (2)'!SB11)/100,IF(SA11="Velocidade_crítica",IF(SB11="80% VC",Avaliações!#REF!*0.8,IF(SB11="100% VC",Avaliações!#REF!*1,IF(SB11="120% VC",Avaliações!#REF!*1.2,IF(SB11="&gt;30%",Avaliações!$C$54*1.3,IF(SB11="&gt;40%",Avaliações!$C$54*1.4,0))))),IF(SA11="PACE_Daniels",INDEX(BASE!$Q$4:$V$60,MATCH(Avaliações!$C$53,BASE!$Q$4:$Q$60,0),MATCH('Microciclos - Endurance (2)'!SB11,BASE!$Q$4:$V$4,0)),""))),"")</f>
        <v/>
      </c>
      <c r="SG11" s="407" t="s">
        <v>144</v>
      </c>
      <c r="SH11" s="407"/>
      <c r="SI11" s="410" t="str">
        <f t="shared" si="136"/>
        <v/>
      </c>
      <c r="SJ11" s="407" t="str">
        <f>IFERROR(IF(SA11="PACE_Daniels",(INDEX(BASE!$AE$4:$AH$7,MATCH('Microciclos - Endurance (2)'!SH11,BASE!$AE$4:$AE$7,0),4)),IF(AND(SA11="vVO2máx",SH11&gt;=35,SH11&lt;=45),"9-11",IF(AND(SA11="vVO2máx",SH11&gt;45,SH11&lt;=65),"11",IF(AND(SA11="vVO2máx",SH11&gt;65,SH11&lt;=75),"12-13",IF(AND(SA11="vVO2máx",SH11&gt;=80,SH11&lt;=85),"14-16",IF(AND(SA11="vVO2máx",SH11&gt;=85,SH11&lt;100),"17-19",IF(AND(SA11="vVO2máx",SH11&gt;=100),"20",IF(AND(SA11="FCR",SH11&gt;40,SH11&lt;=60),"12-13",IF(AND(SA11="FCR",SH11&gt;60,SH11&lt;=84),"14-16",IF(AND(SA11="FCR",SH11&gt;=85,SH11&lt;100),"17-19",IF(AND(SA11="FCR",SH11=100),"20",""))))))))))),"")</f>
        <v/>
      </c>
      <c r="SK11" s="409">
        <f>IFERROR(IF(SG11="vVO2máx",(Avaliações!$C$51*'Microciclos - Endurance (2)'!SH11)/100,IF(SG11="Velocidade_crítica",IF(SH11="80% VC",Avaliações!#REF!*0.8,IF(SH11="100% VC",Avaliações!#REF!*1,IF(SH11="120% VC",Avaliações!#REF!*1.2,IF(SH11="&gt;30%",Avaliações!$C$54*1.3,IF(SH11="&gt;40%",Avaliações!$C$54*1.4,0))))),IF(SG11="PACE_Daniels",INDEX(BASE!$Q$4:$V$60,MATCH(Avaliações!$C$53,BASE!$Q$4:$Q$60,0),MATCH('Microciclos - Endurance (2)'!SH11,BASE!$Q$4:$V$4,0)),0))),"")</f>
        <v>0</v>
      </c>
      <c r="SL11" s="409" t="str">
        <f t="shared" si="137"/>
        <v/>
      </c>
      <c r="SP11" s="407"/>
      <c r="SQ11" s="407"/>
      <c r="SR11" s="407"/>
      <c r="SS11" s="407"/>
      <c r="ST11" s="407">
        <f t="shared" si="167"/>
        <v>0</v>
      </c>
      <c r="SU11" s="407">
        <f t="shared" si="138"/>
        <v>0</v>
      </c>
      <c r="SV11" s="408" t="str">
        <f t="shared" si="139"/>
        <v/>
      </c>
      <c r="SW11" s="407" t="s">
        <v>144</v>
      </c>
      <c r="SX11" s="407"/>
      <c r="SY11" s="409" t="str">
        <f t="shared" si="140"/>
        <v/>
      </c>
      <c r="SZ11" s="410" t="str">
        <f t="shared" si="141"/>
        <v/>
      </c>
      <c r="TA11" s="407" t="str">
        <f>IFERROR(IF(SW11="PACE_Daniels",(INDEX(BASE!$AE$4:$AH$8,MATCH('Microciclos - Endurance (2)'!SX11,BASE!$AE$4:$AE$8,0),4)),IF(AND(SW11="vVO2máx",SX11&gt;=35,SX11&lt;=45),"9-11",IF(AND(SW11="vVO2máx",SX11&gt;45,SX11&lt;=65),"11",IF(AND(SW11="vVO2máx",SX11&gt;65,SX11&lt;=75),"12-13",IF(AND(SW11="vVO2máx",SX11&gt;=80,SX11&lt;=85),"14-16",IF(AND(SW11="vVO2máx",SX11&gt;=85,SX11&lt;100),"17-19",IF(AND(SW11="vVO2máx",SX11&gt;=100),"20",IF(AND(SW11="FCR",SX11&gt;40,SX11&lt;=60),"12-13",IF(AND(SW11="FCR",SX11&gt;60,SX11&lt;=84),"14-16",IF(AND(SW11="FCR",SX11&gt;=85,SX11&lt;100),"17-19",IF(AND(SW11="FCR",SX11=100),"20",""))))))))))),"")</f>
        <v/>
      </c>
      <c r="TB11" s="409" t="str">
        <f>IFERROR(IF(SW11="vVO2máx",(Avaliações!$C$51*'Microciclos - Endurance (2)'!SX11)/100,IF(SW11="Velocidade_crítica",IF(SX11="80% VC",Avaliações!#REF!*0.8,IF(SX11="100% VC",Avaliações!#REF!*1,IF(SX11="120% VC",Avaliações!#REF!*1.2,IF(SX11="&gt;30%",Avaliações!$C$54*1.3,IF(SX11="&gt;40%",Avaliações!$C$54*1.4,0))))),IF(SW11="PACE_Daniels",INDEX(BASE!$Q$4:$V$60,MATCH(Avaliações!$C$53,BASE!$Q$4:$Q$60,0),MATCH('Microciclos - Endurance (2)'!SX11,BASE!$Q$4:$V$4,0)),""))),"")</f>
        <v/>
      </c>
      <c r="TC11" s="407" t="s">
        <v>144</v>
      </c>
      <c r="TD11" s="407"/>
      <c r="TE11" s="410" t="str">
        <f t="shared" si="142"/>
        <v/>
      </c>
      <c r="TF11" s="407" t="str">
        <f>IFERROR(IF(SW11="PACE_Daniels",(INDEX(BASE!$AE$4:$AH$7,MATCH('Microciclos - Endurance (2)'!TD11,BASE!$AE$4:$AE$7,0),4)),IF(AND(SW11="vVO2máx",TD11&gt;=35,TD11&lt;=45),"9-11",IF(AND(SW11="vVO2máx",TD11&gt;45,TD11&lt;=65),"11",IF(AND(SW11="vVO2máx",TD11&gt;65,TD11&lt;=75),"12-13",IF(AND(SW11="vVO2máx",TD11&gt;=80,TD11&lt;=85),"14-16",IF(AND(SW11="vVO2máx",TD11&gt;=85,TD11&lt;100),"17-19",IF(AND(SW11="vVO2máx",TD11&gt;=100),"20",IF(AND(SW11="FCR",TD11&gt;40,TD11&lt;=60),"12-13",IF(AND(SW11="FCR",TD11&gt;60,TD11&lt;=84),"14-16",IF(AND(SW11="FCR",TD11&gt;=85,TD11&lt;100),"17-19",IF(AND(SW11="FCR",TD11=100),"20",""))))))))))),"")</f>
        <v/>
      </c>
      <c r="TG11" s="409">
        <f>IFERROR(IF(TC11="vVO2máx",(Avaliações!$C$51*'Microciclos - Endurance (2)'!TD11)/100,IF(TC11="Velocidade_crítica",IF(TD11="80% VC",Avaliações!#REF!*0.8,IF(TD11="100% VC",Avaliações!#REF!*1,IF(TD11="120% VC",Avaliações!#REF!*1.2,IF(TD11="&gt;30%",Avaliações!$C$54*1.3,IF(TD11="&gt;40%",Avaliações!$C$54*1.4,0))))),IF(TC11="PACE_Daniels",INDEX(BASE!$Q$4:$V$60,MATCH(Avaliações!$C$53,BASE!$Q$4:$Q$60,0),MATCH('Microciclos - Endurance (2)'!TD11,BASE!$Q$4:$V$4,0)),0))),"")</f>
        <v>0</v>
      </c>
      <c r="TH11" s="409" t="str">
        <f t="shared" si="143"/>
        <v/>
      </c>
    </row>
    <row r="12" spans="2:528">
      <c r="D12" s="407"/>
      <c r="E12" s="407"/>
      <c r="F12" s="407"/>
      <c r="G12" s="407"/>
      <c r="H12" s="407">
        <f t="shared" si="144"/>
        <v>0</v>
      </c>
      <c r="I12" s="407">
        <f t="shared" si="0"/>
        <v>0</v>
      </c>
      <c r="J12" s="408" t="str">
        <f t="shared" si="1"/>
        <v/>
      </c>
      <c r="K12" s="407" t="s">
        <v>144</v>
      </c>
      <c r="L12" s="407"/>
      <c r="M12" s="409" t="str">
        <f t="shared" si="2"/>
        <v/>
      </c>
      <c r="N12" s="410" t="str">
        <f t="shared" si="3"/>
        <v/>
      </c>
      <c r="O12" s="407" t="str">
        <f>IFERROR(IF(K12="PACE_Daniels",(INDEX(BASE!$AE$4:$AH$8,MATCH('Microciclos - Endurance (2)'!L12,BASE!$AE$4:$AE$8,0),4)),IF(AND(K12="vVO2máx",L12&gt;=35,L12&lt;=45),"9-11",IF(AND(K12="vVO2máx",L12&gt;45,L12&lt;=65),"11",IF(AND(K12="vVO2máx",L12&gt;65,L12&lt;=75),"12-13",IF(AND(K12="vVO2máx",L12&gt;=80,L12&lt;=85),"14-16",IF(AND(K12="vVO2máx",L12&gt;=85,L12&lt;100),"17-19",IF(AND(K12="vVO2máx",L12&gt;=100),"20",IF(AND(K12="FCR",L12&gt;40,L12&lt;=60),"12-13",IF(AND(K12="FCR",L12&gt;60,L12&lt;=84),"14-16",IF(AND(K12="FCR",L12&gt;=85,L12&lt;100),"17-19",IF(AND(K12="FCR",L12=100),"20",""))))))))))),"")</f>
        <v/>
      </c>
      <c r="P12" s="409" t="str">
        <f>IFERROR(IF(K12="vVO2máx",(Avaliações!$C$51*'Microciclos - Endurance (2)'!L12)/100,IF(K12="Velocidade_crítica",IF(L12="80% VC",Avaliações!#REF!*0.8,IF(L12="100% VC",Avaliações!#REF!*1,IF(L12="120% VC",Avaliações!#REF!*1.2,IF(L12="&gt;30%",Avaliações!$C$54*1.3,IF(L12="&gt;40%",Avaliações!$C$54*1.4,0))))),IF(K12="PACE_Daniels",INDEX(BASE!$Q$4:$V$60,MATCH(Avaliações!$C$53,BASE!$Q$4:$Q$60,0),MATCH('Microciclos - Endurance (2)'!L12,BASE!$Q$4:$V$4,0)),""))),"")</f>
        <v/>
      </c>
      <c r="Q12" s="407" t="s">
        <v>144</v>
      </c>
      <c r="R12" s="407"/>
      <c r="S12" s="410" t="str">
        <f t="shared" si="4"/>
        <v/>
      </c>
      <c r="T12" s="407" t="str">
        <f>IFERROR(IF(K12="PACE_Daniels",(INDEX(BASE!$AE$4:$AH$7,MATCH('Microciclos - Endurance (2)'!R12,BASE!$AE$4:$AE$7,0),4)),IF(AND(K12="vVO2máx",R12&gt;=35,R12&lt;=45),"9-11",IF(AND(K12="vVO2máx",R12&gt;45,R12&lt;=65),"11",IF(AND(K12="vVO2máx",R12&gt;65,R12&lt;=75),"12-13",IF(AND(K12="vVO2máx",R12&gt;=80,R12&lt;=85),"14-16",IF(AND(K12="vVO2máx",R12&gt;=85,R12&lt;100),"17-19",IF(AND(K12="vVO2máx",R12&gt;=100),"20",IF(AND(K12="FCR",R12&gt;40,R12&lt;=60),"12-13",IF(AND(K12="FCR",R12&gt;60,R12&lt;=84),"14-16",IF(AND(K12="FCR",R12&gt;=85,R12&lt;100),"17-19",IF(AND(K12="FCR",R12=100),"20",""))))))))))),"")</f>
        <v/>
      </c>
      <c r="U12" s="409">
        <f>IFERROR(IF(Q12="vVO2máx",(Avaliações!$C$51*'Microciclos - Endurance (2)'!R12)/100,IF(Q12="Velocidade_crítica",IF(R12="80% VC",Avaliações!#REF!*0.8,IF(R12="100% VC",Avaliações!#REF!*1,IF(R12="120% VC",Avaliações!#REF!*1.2,IF(R12="&gt;30%",Avaliações!$C$54*1.3,IF(R12="&gt;40%",Avaliações!$C$54*1.4,0))))),IF(Q12="PACE_Daniels",INDEX(BASE!$Q$4:$V$60,MATCH(Avaliações!$C$53,BASE!$Q$4:$Q$60,0),MATCH('Microciclos - Endurance (2)'!R12,BASE!$Q$4:$V$4,0)),0))),"")</f>
        <v>0</v>
      </c>
      <c r="V12" s="409" t="str">
        <f t="shared" si="5"/>
        <v/>
      </c>
      <c r="Z12" s="407"/>
      <c r="AA12" s="407"/>
      <c r="AB12" s="407"/>
      <c r="AC12" s="407"/>
      <c r="AD12" s="407">
        <f t="shared" si="145"/>
        <v>0</v>
      </c>
      <c r="AE12" s="407">
        <f t="shared" si="6"/>
        <v>0</v>
      </c>
      <c r="AF12" s="408" t="str">
        <f t="shared" si="7"/>
        <v/>
      </c>
      <c r="AG12" s="407" t="s">
        <v>144</v>
      </c>
      <c r="AH12" s="407"/>
      <c r="AI12" s="409" t="str">
        <f t="shared" si="8"/>
        <v/>
      </c>
      <c r="AJ12" s="410" t="str">
        <f t="shared" si="9"/>
        <v/>
      </c>
      <c r="AK12" s="407" t="str">
        <f>IFERROR(IF(AG12="PACE_Daniels",(INDEX(BASE!$AE$4:$AH$8,MATCH('Microciclos - Endurance (2)'!AH12,BASE!$AE$4:$AE$8,0),4)),IF(AND(AG12="vVO2máx",AH12&gt;=35,AH12&lt;=45),"9-11",IF(AND(AG12="vVO2máx",AH12&gt;45,AH12&lt;=65),"11",IF(AND(AG12="vVO2máx",AH12&gt;65,AH12&lt;=75),"12-13",IF(AND(AG12="vVO2máx",AH12&gt;=80,AH12&lt;=85),"14-16",IF(AND(AG12="vVO2máx",AH12&gt;=85,AH12&lt;100),"17-19",IF(AND(AG12="vVO2máx",AH12&gt;=100),"20",IF(AND(AG12="FCR",AH12&gt;40,AH12&lt;=60),"12-13",IF(AND(AG12="FCR",AH12&gt;60,AH12&lt;=84),"14-16",IF(AND(AG12="FCR",AH12&gt;=85,AH12&lt;100),"17-19",IF(AND(AG12="FCR",AH12=100),"20",""))))))))))),"")</f>
        <v/>
      </c>
      <c r="AL12" s="409" t="str">
        <f>IFERROR(IF(AG12="vVO2máx",(Avaliações!$C$51*'Microciclos - Endurance (2)'!AH12)/100,IF(AG12="Velocidade_crítica",IF(AH12="80% VC",Avaliações!#REF!*0.8,IF(AH12="100% VC",Avaliações!#REF!*1,IF(AH12="120% VC",Avaliações!#REF!*1.2,IF(AH12="&gt;30%",Avaliações!$C$54*1.3,IF(AH12="&gt;40%",Avaliações!$C$54*1.4,0))))),IF(AG12="PACE_Daniels",INDEX(BASE!$Q$4:$V$60,MATCH(Avaliações!$C$53,BASE!$Q$4:$Q$60,0),MATCH('Microciclos - Endurance (2)'!AH12,BASE!$Q$4:$V$4,0)),""))),"")</f>
        <v/>
      </c>
      <c r="AM12" s="407" t="s">
        <v>144</v>
      </c>
      <c r="AN12" s="407"/>
      <c r="AO12" s="410" t="str">
        <f t="shared" si="10"/>
        <v/>
      </c>
      <c r="AP12" s="407" t="str">
        <f>IFERROR(IF(AG12="PACE_Daniels",(INDEX(BASE!$AE$4:$AH$7,MATCH('Microciclos - Endurance (2)'!AN12,BASE!$AE$4:$AE$7,0),4)),IF(AND(AG12="vVO2máx",AN12&gt;=35,AN12&lt;=45),"9-11",IF(AND(AG12="vVO2máx",AN12&gt;45,AN12&lt;=65),"11",IF(AND(AG12="vVO2máx",AN12&gt;65,AN12&lt;=75),"12-13",IF(AND(AG12="vVO2máx",AN12&gt;=80,AN12&lt;=85),"14-16",IF(AND(AG12="vVO2máx",AN12&gt;=85,AN12&lt;100),"17-19",IF(AND(AG12="vVO2máx",AN12&gt;=100),"20",IF(AND(AG12="FCR",AN12&gt;40,AN12&lt;=60),"12-13",IF(AND(AG12="FCR",AN12&gt;60,AN12&lt;=84),"14-16",IF(AND(AG12="FCR",AN12&gt;=85,AN12&lt;100),"17-19",IF(AND(AG12="FCR",AN12=100),"20",""))))))))))),"")</f>
        <v/>
      </c>
      <c r="AQ12" s="409">
        <f>IFERROR(IF(AM12="vVO2máx",(Avaliações!$C$51*'Microciclos - Endurance (2)'!AN12)/100,IF(AM12="Velocidade_crítica",IF(AN12="80% VC",Avaliações!#REF!*0.8,IF(AN12="100% VC",Avaliações!#REF!*1,IF(AN12="120% VC",Avaliações!#REF!*1.2,IF(AN12="&gt;30%",Avaliações!$C$54*1.3,IF(AN12="&gt;40%",Avaliações!$C$54*1.4,0))))),IF(AM12="PACE_Daniels",INDEX(BASE!$Q$4:$V$60,MATCH(Avaliações!$C$53,BASE!$Q$4:$Q$60,0),MATCH('Microciclos - Endurance (2)'!AN12,BASE!$Q$4:$V$4,0)),0))),"")</f>
        <v>0</v>
      </c>
      <c r="AR12" s="409" t="str">
        <f t="shared" si="11"/>
        <v/>
      </c>
      <c r="AV12" s="407"/>
      <c r="AW12" s="407"/>
      <c r="AX12" s="407"/>
      <c r="AY12" s="407"/>
      <c r="AZ12" s="407">
        <f t="shared" si="146"/>
        <v>0</v>
      </c>
      <c r="BA12" s="407">
        <f t="shared" si="12"/>
        <v>0</v>
      </c>
      <c r="BB12" s="408" t="str">
        <f t="shared" si="13"/>
        <v/>
      </c>
      <c r="BC12" s="407" t="s">
        <v>144</v>
      </c>
      <c r="BD12" s="407"/>
      <c r="BE12" s="409" t="str">
        <f t="shared" si="14"/>
        <v/>
      </c>
      <c r="BF12" s="410" t="str">
        <f t="shared" si="15"/>
        <v/>
      </c>
      <c r="BG12" s="407" t="str">
        <f>IFERROR(IF(BC12="PACE_Daniels",(INDEX(BASE!$AE$4:$AH$8,MATCH('Microciclos - Endurance (2)'!BD12,BASE!$AE$4:$AE$8,0),4)),IF(AND(BC12="vVO2máx",BD12&gt;=35,BD12&lt;=45),"9-11",IF(AND(BC12="vVO2máx",BD12&gt;45,BD12&lt;=65),"11",IF(AND(BC12="vVO2máx",BD12&gt;65,BD12&lt;=75),"12-13",IF(AND(BC12="vVO2máx",BD12&gt;=80,BD12&lt;=85),"14-16",IF(AND(BC12="vVO2máx",BD12&gt;=85,BD12&lt;100),"17-19",IF(AND(BC12="vVO2máx",BD12&gt;=100),"20",IF(AND(BC12="FCR",BD12&gt;40,BD12&lt;=60),"12-13",IF(AND(BC12="FCR",BD12&gt;60,BD12&lt;=84),"14-16",IF(AND(BC12="FCR",BD12&gt;=85,BD12&lt;100),"17-19",IF(AND(BC12="FCR",BD12=100),"20",""))))))))))),"")</f>
        <v/>
      </c>
      <c r="BH12" s="409" t="str">
        <f>IFERROR(IF(BC12="vVO2máx",(Avaliações!$C$51*'Microciclos - Endurance (2)'!BD12)/100,IF(BC12="Velocidade_crítica",IF(BD12="80% VC",Avaliações!#REF!*0.8,IF(BD12="100% VC",Avaliações!#REF!*1,IF(BD12="120% VC",Avaliações!#REF!*1.2,IF(BD12="&gt;30%",Avaliações!$C$54*1.3,IF(BD12="&gt;40%",Avaliações!$C$54*1.4,0))))),IF(BC12="PACE_Daniels",INDEX(BASE!$Q$4:$V$60,MATCH(Avaliações!$C$53,BASE!$Q$4:$Q$60,0),MATCH('Microciclos - Endurance (2)'!BD12,BASE!$Q$4:$V$4,0)),""))),"")</f>
        <v/>
      </c>
      <c r="BI12" s="407" t="s">
        <v>144</v>
      </c>
      <c r="BJ12" s="407"/>
      <c r="BK12" s="410" t="str">
        <f t="shared" si="16"/>
        <v/>
      </c>
      <c r="BL12" s="407" t="str">
        <f>IFERROR(IF(BC12="PACE_Daniels",(INDEX(BASE!$AE$4:$AH$7,MATCH('Microciclos - Endurance (2)'!BJ12,BASE!$AE$4:$AE$7,0),4)),IF(AND(BC12="vVO2máx",BJ12&gt;=35,BJ12&lt;=45),"9-11",IF(AND(BC12="vVO2máx",BJ12&gt;45,BJ12&lt;=65),"11",IF(AND(BC12="vVO2máx",BJ12&gt;65,BJ12&lt;=75),"12-13",IF(AND(BC12="vVO2máx",BJ12&gt;=80,BJ12&lt;=85),"14-16",IF(AND(BC12="vVO2máx",BJ12&gt;=85,BJ12&lt;100),"17-19",IF(AND(BC12="vVO2máx",BJ12&gt;=100),"20",IF(AND(BC12="FCR",BJ12&gt;40,BJ12&lt;=60),"12-13",IF(AND(BC12="FCR",BJ12&gt;60,BJ12&lt;=84),"14-16",IF(AND(BC12="FCR",BJ12&gt;=85,BJ12&lt;100),"17-19",IF(AND(BC12="FCR",BJ12=100),"20",""))))))))))),"")</f>
        <v/>
      </c>
      <c r="BM12" s="409">
        <f>IFERROR(IF(BI12="vVO2máx",(Avaliações!$C$51*'Microciclos - Endurance (2)'!BJ12)/100,IF(BI12="Velocidade_crítica",IF(BJ12="80% VC",Avaliações!#REF!*0.8,IF(BJ12="100% VC",Avaliações!#REF!*1,IF(BJ12="120% VC",Avaliações!#REF!*1.2,IF(BJ12="&gt;30%",Avaliações!$C$54*1.3,IF(BJ12="&gt;40%",Avaliações!$C$54*1.4,0))))),IF(BI12="PACE_Daniels",INDEX(BASE!$Q$4:$V$60,MATCH(Avaliações!$C$53,BASE!$Q$4:$Q$60,0),MATCH('Microciclos - Endurance (2)'!BJ12,BASE!$Q$4:$V$4,0)),0))),"")</f>
        <v>0</v>
      </c>
      <c r="BN12" s="409" t="str">
        <f t="shared" si="17"/>
        <v/>
      </c>
      <c r="BR12" s="407"/>
      <c r="BS12" s="407"/>
      <c r="BT12" s="407"/>
      <c r="BU12" s="407"/>
      <c r="BV12" s="407">
        <f t="shared" si="147"/>
        <v>0</v>
      </c>
      <c r="BW12" s="407">
        <f t="shared" si="18"/>
        <v>0</v>
      </c>
      <c r="BX12" s="408" t="str">
        <f t="shared" si="19"/>
        <v/>
      </c>
      <c r="BY12" s="407" t="s">
        <v>144</v>
      </c>
      <c r="BZ12" s="407"/>
      <c r="CA12" s="409" t="str">
        <f t="shared" si="20"/>
        <v/>
      </c>
      <c r="CB12" s="410" t="str">
        <f t="shared" si="21"/>
        <v/>
      </c>
      <c r="CC12" s="407" t="str">
        <f>IFERROR(IF(BY12="PACE_Daniels",(INDEX(BASE!$AE$4:$AH$8,MATCH('Microciclos - Endurance (2)'!BZ12,BASE!$AE$4:$AE$8,0),4)),IF(AND(BY12="vVO2máx",BZ12&gt;=35,BZ12&lt;=45),"9-11",IF(AND(BY12="vVO2máx",BZ12&gt;45,BZ12&lt;=65),"11",IF(AND(BY12="vVO2máx",BZ12&gt;65,BZ12&lt;=75),"12-13",IF(AND(BY12="vVO2máx",BZ12&gt;=80,BZ12&lt;=85),"14-16",IF(AND(BY12="vVO2máx",BZ12&gt;=85,BZ12&lt;100),"17-19",IF(AND(BY12="vVO2máx",BZ12&gt;=100),"20",IF(AND(BY12="FCR",BZ12&gt;40,BZ12&lt;=60),"12-13",IF(AND(BY12="FCR",BZ12&gt;60,BZ12&lt;=84),"14-16",IF(AND(BY12="FCR",BZ12&gt;=85,BZ12&lt;100),"17-19",IF(AND(BY12="FCR",BZ12=100),"20",""))))))))))),"")</f>
        <v/>
      </c>
      <c r="CD12" s="409" t="str">
        <f>IFERROR(IF(BY12="vVO2máx",(Avaliações!$C$51*'Microciclos - Endurance (2)'!BZ12)/100,IF(BY12="Velocidade_crítica",IF(BZ12="80% VC",Avaliações!#REF!*0.8,IF(BZ12="100% VC",Avaliações!#REF!*1,IF(BZ12="120% VC",Avaliações!#REF!*1.2,IF(BZ12="&gt;30%",Avaliações!$C$54*1.3,IF(BZ12="&gt;40%",Avaliações!$C$54*1.4,0))))),IF(BY12="PACE_Daniels",INDEX(BASE!$Q$4:$V$60,MATCH(Avaliações!$C$53,BASE!$Q$4:$Q$60,0),MATCH('Microciclos - Endurance (2)'!BZ12,BASE!$Q$4:$V$4,0)),""))),"")</f>
        <v/>
      </c>
      <c r="CE12" s="407" t="s">
        <v>144</v>
      </c>
      <c r="CF12" s="407"/>
      <c r="CG12" s="410" t="str">
        <f t="shared" si="22"/>
        <v/>
      </c>
      <c r="CH12" s="407" t="str">
        <f>IFERROR(IF(BY12="PACE_Daniels",(INDEX(BASE!$AE$4:$AH$7,MATCH('Microciclos - Endurance (2)'!CF12,BASE!$AE$4:$AE$7,0),4)),IF(AND(BY12="vVO2máx",CF12&gt;=35,CF12&lt;=45),"9-11",IF(AND(BY12="vVO2máx",CF12&gt;45,CF12&lt;=65),"11",IF(AND(BY12="vVO2máx",CF12&gt;65,CF12&lt;=75),"12-13",IF(AND(BY12="vVO2máx",CF12&gt;=80,CF12&lt;=85),"14-16",IF(AND(BY12="vVO2máx",CF12&gt;=85,CF12&lt;100),"17-19",IF(AND(BY12="vVO2máx",CF12&gt;=100),"20",IF(AND(BY12="FCR",CF12&gt;40,CF12&lt;=60),"12-13",IF(AND(BY12="FCR",CF12&gt;60,CF12&lt;=84),"14-16",IF(AND(BY12="FCR",CF12&gt;=85,CF12&lt;100),"17-19",IF(AND(BY12="FCR",CF12=100),"20",""))))))))))),"")</f>
        <v/>
      </c>
      <c r="CI12" s="409">
        <f>IFERROR(IF(CE12="vVO2máx",(Avaliações!$C$51*'Microciclos - Endurance (2)'!CF12)/100,IF(CE12="Velocidade_crítica",IF(CF12="80% VC",Avaliações!#REF!*0.8,IF(CF12="100% VC",Avaliações!#REF!*1,IF(CF12="120% VC",Avaliações!#REF!*1.2,IF(CF12="&gt;30%",Avaliações!$C$54*1.3,IF(CF12="&gt;40%",Avaliações!$C$54*1.4,0))))),IF(CE12="PACE_Daniels",INDEX(BASE!$Q$4:$V$60,MATCH(Avaliações!$C$53,BASE!$Q$4:$Q$60,0),MATCH('Microciclos - Endurance (2)'!CF12,BASE!$Q$4:$V$4,0)),0))),"")</f>
        <v>0</v>
      </c>
      <c r="CJ12" s="409" t="str">
        <f t="shared" si="23"/>
        <v/>
      </c>
      <c r="CN12" s="407"/>
      <c r="CO12" s="407"/>
      <c r="CP12" s="407"/>
      <c r="CQ12" s="407"/>
      <c r="CR12" s="407">
        <f t="shared" si="148"/>
        <v>0</v>
      </c>
      <c r="CS12" s="407">
        <f t="shared" si="24"/>
        <v>0</v>
      </c>
      <c r="CT12" s="408" t="str">
        <f t="shared" si="25"/>
        <v/>
      </c>
      <c r="CU12" s="407" t="s">
        <v>144</v>
      </c>
      <c r="CV12" s="407"/>
      <c r="CW12" s="409" t="str">
        <f t="shared" si="26"/>
        <v/>
      </c>
      <c r="CX12" s="410" t="str">
        <f t="shared" si="27"/>
        <v/>
      </c>
      <c r="CY12" s="407" t="str">
        <f>IFERROR(IF(CU12="PACE_Daniels",(INDEX(BASE!$AE$4:$AH$8,MATCH('Microciclos - Endurance (2)'!CV12,BASE!$AE$4:$AE$8,0),4)),IF(AND(CU12="vVO2máx",CV12&gt;=35,CV12&lt;=45),"9-11",IF(AND(CU12="vVO2máx",CV12&gt;45,CV12&lt;=65),"11",IF(AND(CU12="vVO2máx",CV12&gt;65,CV12&lt;=75),"12-13",IF(AND(CU12="vVO2máx",CV12&gt;=80,CV12&lt;=85),"14-16",IF(AND(CU12="vVO2máx",CV12&gt;=85,CV12&lt;100),"17-19",IF(AND(CU12="vVO2máx",CV12&gt;=100),"20",IF(AND(CU12="FCR",CV12&gt;40,CV12&lt;=60),"12-13",IF(AND(CU12="FCR",CV12&gt;60,CV12&lt;=84),"14-16",IF(AND(CU12="FCR",CV12&gt;=85,CV12&lt;100),"17-19",IF(AND(CU12="FCR",CV12=100),"20",""))))))))))),"")</f>
        <v/>
      </c>
      <c r="CZ12" s="409" t="str">
        <f>IFERROR(IF(CU12="vVO2máx",(Avaliações!$C$51*'Microciclos - Endurance (2)'!CV12)/100,IF(CU12="Velocidade_crítica",IF(CV12="80% VC",Avaliações!#REF!*0.8,IF(CV12="100% VC",Avaliações!#REF!*1,IF(CV12="120% VC",Avaliações!#REF!*1.2,IF(CV12="&gt;30%",Avaliações!$C$54*1.3,IF(CV12="&gt;40%",Avaliações!$C$54*1.4,0))))),IF(CU12="PACE_Daniels",INDEX(BASE!$Q$4:$V$60,MATCH(Avaliações!$C$53,BASE!$Q$4:$Q$60,0),MATCH('Microciclos - Endurance (2)'!CV12,BASE!$Q$4:$V$4,0)),""))),"")</f>
        <v/>
      </c>
      <c r="DA12" s="407" t="s">
        <v>144</v>
      </c>
      <c r="DB12" s="407"/>
      <c r="DC12" s="410" t="str">
        <f t="shared" si="28"/>
        <v/>
      </c>
      <c r="DD12" s="407" t="str">
        <f>IFERROR(IF(CU12="PACE_Daniels",(INDEX(BASE!$AE$4:$AH$7,MATCH('Microciclos - Endurance (2)'!DB12,BASE!$AE$4:$AE$7,0),4)),IF(AND(CU12="vVO2máx",DB12&gt;=35,DB12&lt;=45),"9-11",IF(AND(CU12="vVO2máx",DB12&gt;45,DB12&lt;=65),"11",IF(AND(CU12="vVO2máx",DB12&gt;65,DB12&lt;=75),"12-13",IF(AND(CU12="vVO2máx",DB12&gt;=80,DB12&lt;=85),"14-16",IF(AND(CU12="vVO2máx",DB12&gt;=85,DB12&lt;100),"17-19",IF(AND(CU12="vVO2máx",DB12&gt;=100),"20",IF(AND(CU12="FCR",DB12&gt;40,DB12&lt;=60),"12-13",IF(AND(CU12="FCR",DB12&gt;60,DB12&lt;=84),"14-16",IF(AND(CU12="FCR",DB12&gt;=85,DB12&lt;100),"17-19",IF(AND(CU12="FCR",DB12=100),"20",""))))))))))),"")</f>
        <v/>
      </c>
      <c r="DE12" s="409">
        <f>IFERROR(IF(DA12="vVO2máx",(Avaliações!$C$51*'Microciclos - Endurance (2)'!DB12)/100,IF(DA12="Velocidade_crítica",IF(DB12="80% VC",Avaliações!#REF!*0.8,IF(DB12="100% VC",Avaliações!#REF!*1,IF(DB12="120% VC",Avaliações!#REF!*1.2,IF(DB12="&gt;30%",Avaliações!$C$54*1.3,IF(DB12="&gt;40%",Avaliações!$C$54*1.4,0))))),IF(DA12="PACE_Daniels",INDEX(BASE!$Q$4:$V$60,MATCH(Avaliações!$C$53,BASE!$Q$4:$Q$60,0),MATCH('Microciclos - Endurance (2)'!DB12,BASE!$Q$4:$V$4,0)),0))),"")</f>
        <v>0</v>
      </c>
      <c r="DF12" s="409" t="str">
        <f t="shared" si="29"/>
        <v/>
      </c>
      <c r="DJ12" s="407"/>
      <c r="DK12" s="407"/>
      <c r="DL12" s="407"/>
      <c r="DM12" s="407"/>
      <c r="DN12" s="407">
        <f t="shared" si="149"/>
        <v>0</v>
      </c>
      <c r="DO12" s="407">
        <f t="shared" si="30"/>
        <v>0</v>
      </c>
      <c r="DP12" s="408" t="str">
        <f t="shared" si="31"/>
        <v/>
      </c>
      <c r="DQ12" s="407" t="s">
        <v>144</v>
      </c>
      <c r="DR12" s="407"/>
      <c r="DS12" s="409" t="str">
        <f t="shared" si="32"/>
        <v/>
      </c>
      <c r="DT12" s="410" t="str">
        <f t="shared" si="33"/>
        <v/>
      </c>
      <c r="DU12" s="407" t="str">
        <f>IFERROR(IF(DQ12="PACE_Daniels",(INDEX(BASE!$AE$4:$AH$8,MATCH('Microciclos - Endurance (2)'!DR12,BASE!$AE$4:$AE$8,0),4)),IF(AND(DQ12="vVO2máx",DR12&gt;=35,DR12&lt;=45),"9-11",IF(AND(DQ12="vVO2máx",DR12&gt;45,DR12&lt;=65),"11",IF(AND(DQ12="vVO2máx",DR12&gt;65,DR12&lt;=75),"12-13",IF(AND(DQ12="vVO2máx",DR12&gt;=80,DR12&lt;=85),"14-16",IF(AND(DQ12="vVO2máx",DR12&gt;=85,DR12&lt;100),"17-19",IF(AND(DQ12="vVO2máx",DR12&gt;=100),"20",IF(AND(DQ12="FCR",DR12&gt;40,DR12&lt;=60),"12-13",IF(AND(DQ12="FCR",DR12&gt;60,DR12&lt;=84),"14-16",IF(AND(DQ12="FCR",DR12&gt;=85,DR12&lt;100),"17-19",IF(AND(DQ12="FCR",DR12=100),"20",""))))))))))),"")</f>
        <v/>
      </c>
      <c r="DV12" s="409" t="str">
        <f>IFERROR(IF(DQ12="vVO2máx",(Avaliações!$C$51*'Microciclos - Endurance (2)'!DR12)/100,IF(DQ12="Velocidade_crítica",IF(DR12="80% VC",Avaliações!#REF!*0.8,IF(DR12="100% VC",Avaliações!#REF!*1,IF(DR12="120% VC",Avaliações!#REF!*1.2,IF(DR12="&gt;30%",Avaliações!$C$54*1.3,IF(DR12="&gt;40%",Avaliações!$C$54*1.4,0))))),IF(DQ12="PACE_Daniels",INDEX(BASE!$Q$4:$V$60,MATCH(Avaliações!$C$53,BASE!$Q$4:$Q$60,0),MATCH('Microciclos - Endurance (2)'!DR12,BASE!$Q$4:$V$4,0)),""))),"")</f>
        <v/>
      </c>
      <c r="DW12" s="407" t="s">
        <v>144</v>
      </c>
      <c r="DX12" s="407"/>
      <c r="DY12" s="410" t="str">
        <f t="shared" si="34"/>
        <v/>
      </c>
      <c r="DZ12" s="407" t="str">
        <f>IFERROR(IF(DQ12="PACE_Daniels",(INDEX(BASE!$AE$4:$AH$7,MATCH('Microciclos - Endurance (2)'!DX12,BASE!$AE$4:$AE$7,0),4)),IF(AND(DQ12="vVO2máx",DX12&gt;=35,DX12&lt;=45),"9-11",IF(AND(DQ12="vVO2máx",DX12&gt;45,DX12&lt;=65),"11",IF(AND(DQ12="vVO2máx",DX12&gt;65,DX12&lt;=75),"12-13",IF(AND(DQ12="vVO2máx",DX12&gt;=80,DX12&lt;=85),"14-16",IF(AND(DQ12="vVO2máx",DX12&gt;=85,DX12&lt;100),"17-19",IF(AND(DQ12="vVO2máx",DX12&gt;=100),"20",IF(AND(DQ12="FCR",DX12&gt;40,DX12&lt;=60),"12-13",IF(AND(DQ12="FCR",DX12&gt;60,DX12&lt;=84),"14-16",IF(AND(DQ12="FCR",DX12&gt;=85,DX12&lt;100),"17-19",IF(AND(DQ12="FCR",DX12=100),"20",""))))))))))),"")</f>
        <v/>
      </c>
      <c r="EA12" s="409">
        <f>IFERROR(IF(DW12="vVO2máx",(Avaliações!$C$51*'Microciclos - Endurance (2)'!DX12)/100,IF(DW12="Velocidade_crítica",IF(DX12="80% VC",Avaliações!#REF!*0.8,IF(DX12="100% VC",Avaliações!#REF!*1,IF(DX12="120% VC",Avaliações!#REF!*1.2,IF(DX12="&gt;30%",Avaliações!$C$54*1.3,IF(DX12="&gt;40%",Avaliações!$C$54*1.4,0))))),IF(DW12="PACE_Daniels",INDEX(BASE!$Q$4:$V$60,MATCH(Avaliações!$C$53,BASE!$Q$4:$Q$60,0),MATCH('Microciclos - Endurance (2)'!DX12,BASE!$Q$4:$V$4,0)),0))),"")</f>
        <v>0</v>
      </c>
      <c r="EB12" s="409" t="str">
        <f t="shared" si="35"/>
        <v/>
      </c>
      <c r="EF12" s="407"/>
      <c r="EG12" s="407"/>
      <c r="EH12" s="407"/>
      <c r="EI12" s="407"/>
      <c r="EJ12" s="407">
        <f t="shared" si="150"/>
        <v>0</v>
      </c>
      <c r="EK12" s="407">
        <f t="shared" si="36"/>
        <v>0</v>
      </c>
      <c r="EL12" s="408" t="str">
        <f t="shared" si="37"/>
        <v/>
      </c>
      <c r="EM12" s="407" t="s">
        <v>144</v>
      </c>
      <c r="EN12" s="407"/>
      <c r="EO12" s="409" t="str">
        <f t="shared" si="38"/>
        <v/>
      </c>
      <c r="EP12" s="410" t="str">
        <f t="shared" si="39"/>
        <v/>
      </c>
      <c r="EQ12" s="407" t="str">
        <f>IFERROR(IF(EM12="PACE_Daniels",(INDEX(BASE!$AE$4:$AH$8,MATCH('Microciclos - Endurance (2)'!EN12,BASE!$AE$4:$AE$8,0),4)),IF(AND(EM12="vVO2máx",EN12&gt;=35,EN12&lt;=45),"9-11",IF(AND(EM12="vVO2máx",EN12&gt;45,EN12&lt;=65),"11",IF(AND(EM12="vVO2máx",EN12&gt;65,EN12&lt;=75),"12-13",IF(AND(EM12="vVO2máx",EN12&gt;=80,EN12&lt;=85),"14-16",IF(AND(EM12="vVO2máx",EN12&gt;=85,EN12&lt;100),"17-19",IF(AND(EM12="vVO2máx",EN12&gt;=100),"20",IF(AND(EM12="FCR",EN12&gt;40,EN12&lt;=60),"12-13",IF(AND(EM12="FCR",EN12&gt;60,EN12&lt;=84),"14-16",IF(AND(EM12="FCR",EN12&gt;=85,EN12&lt;100),"17-19",IF(AND(EM12="FCR",EN12=100),"20",""))))))))))),"")</f>
        <v/>
      </c>
      <c r="ER12" s="409" t="str">
        <f>IFERROR(IF(EM12="vVO2máx",(Avaliações!$C$51*'Microciclos - Endurance (2)'!EN12)/100,IF(EM12="Velocidade_crítica",IF(EN12="80% VC",Avaliações!#REF!*0.8,IF(EN12="100% VC",Avaliações!#REF!*1,IF(EN12="120% VC",Avaliações!#REF!*1.2,IF(EN12="&gt;30%",Avaliações!$C$54*1.3,IF(EN12="&gt;40%",Avaliações!$C$54*1.4,0))))),IF(EM12="PACE_Daniels",INDEX(BASE!$Q$4:$V$60,MATCH(Avaliações!$C$53,BASE!$Q$4:$Q$60,0),MATCH('Microciclos - Endurance (2)'!EN12,BASE!$Q$4:$V$4,0)),""))),"")</f>
        <v/>
      </c>
      <c r="ES12" s="407" t="s">
        <v>144</v>
      </c>
      <c r="ET12" s="407"/>
      <c r="EU12" s="410" t="str">
        <f t="shared" si="40"/>
        <v/>
      </c>
      <c r="EV12" s="407" t="str">
        <f>IFERROR(IF(EM12="PACE_Daniels",(INDEX(BASE!$AE$4:$AH$7,MATCH('Microciclos - Endurance (2)'!ET12,BASE!$AE$4:$AE$7,0),4)),IF(AND(EM12="vVO2máx",ET12&gt;=35,ET12&lt;=45),"9-11",IF(AND(EM12="vVO2máx",ET12&gt;45,ET12&lt;=65),"11",IF(AND(EM12="vVO2máx",ET12&gt;65,ET12&lt;=75),"12-13",IF(AND(EM12="vVO2máx",ET12&gt;=80,ET12&lt;=85),"14-16",IF(AND(EM12="vVO2máx",ET12&gt;=85,ET12&lt;100),"17-19",IF(AND(EM12="vVO2máx",ET12&gt;=100),"20",IF(AND(EM12="FCR",ET12&gt;40,ET12&lt;=60),"12-13",IF(AND(EM12="FCR",ET12&gt;60,ET12&lt;=84),"14-16",IF(AND(EM12="FCR",ET12&gt;=85,ET12&lt;100),"17-19",IF(AND(EM12="FCR",ET12=100),"20",""))))))))))),"")</f>
        <v/>
      </c>
      <c r="EW12" s="409">
        <f>IFERROR(IF(ES12="vVO2máx",(Avaliações!$C$51*'Microciclos - Endurance (2)'!ET12)/100,IF(ES12="Velocidade_crítica",IF(ET12="80% VC",Avaliações!#REF!*0.8,IF(ET12="100% VC",Avaliações!#REF!*1,IF(ET12="120% VC",Avaliações!#REF!*1.2,IF(ET12="&gt;30%",Avaliações!$C$54*1.3,IF(ET12="&gt;40%",Avaliações!$C$54*1.4,0))))),IF(ES12="PACE_Daniels",INDEX(BASE!$Q$4:$V$60,MATCH(Avaliações!$C$53,BASE!$Q$4:$Q$60,0),MATCH('Microciclos - Endurance (2)'!ET12,BASE!$Q$4:$V$4,0)),0))),"")</f>
        <v>0</v>
      </c>
      <c r="EX12" s="409" t="str">
        <f t="shared" si="41"/>
        <v/>
      </c>
      <c r="FB12" s="407"/>
      <c r="FC12" s="407"/>
      <c r="FD12" s="407"/>
      <c r="FE12" s="407"/>
      <c r="FF12" s="407">
        <f t="shared" si="151"/>
        <v>0</v>
      </c>
      <c r="FG12" s="407">
        <f t="shared" si="42"/>
        <v>0</v>
      </c>
      <c r="FH12" s="408" t="str">
        <f t="shared" si="43"/>
        <v/>
      </c>
      <c r="FI12" s="407" t="s">
        <v>144</v>
      </c>
      <c r="FJ12" s="407"/>
      <c r="FK12" s="409" t="str">
        <f t="shared" si="44"/>
        <v/>
      </c>
      <c r="FL12" s="410" t="str">
        <f t="shared" si="45"/>
        <v/>
      </c>
      <c r="FM12" s="407" t="str">
        <f>IFERROR(IF(FI12="PACE_Daniels",(INDEX(BASE!$AE$4:$AH$8,MATCH('Microciclos - Endurance (2)'!FJ12,BASE!$AE$4:$AE$8,0),4)),IF(AND(FI12="vVO2máx",FJ12&gt;=35,FJ12&lt;=45),"9-11",IF(AND(FI12="vVO2máx",FJ12&gt;45,FJ12&lt;=65),"11",IF(AND(FI12="vVO2máx",FJ12&gt;65,FJ12&lt;=75),"12-13",IF(AND(FI12="vVO2máx",FJ12&gt;=80,FJ12&lt;=85),"14-16",IF(AND(FI12="vVO2máx",FJ12&gt;=85,FJ12&lt;100),"17-19",IF(AND(FI12="vVO2máx",FJ12&gt;=100),"20",IF(AND(FI12="FCR",FJ12&gt;40,FJ12&lt;=60),"12-13",IF(AND(FI12="FCR",FJ12&gt;60,FJ12&lt;=84),"14-16",IF(AND(FI12="FCR",FJ12&gt;=85,FJ12&lt;100),"17-19",IF(AND(FI12="FCR",FJ12=100),"20",""))))))))))),"")</f>
        <v/>
      </c>
      <c r="FN12" s="409" t="str">
        <f>IFERROR(IF(FI12="vVO2máx",(Avaliações!$C$51*'Microciclos - Endurance (2)'!FJ12)/100,IF(FI12="Velocidade_crítica",IF(FJ12="80% VC",Avaliações!#REF!*0.8,IF(FJ12="100% VC",Avaliações!#REF!*1,IF(FJ12="120% VC",Avaliações!#REF!*1.2,IF(FJ12="&gt;30%",Avaliações!$C$54*1.3,IF(FJ12="&gt;40%",Avaliações!$C$54*1.4,0))))),IF(FI12="PACE_Daniels",INDEX(BASE!$Q$4:$V$60,MATCH(Avaliações!$C$53,BASE!$Q$4:$Q$60,0),MATCH('Microciclos - Endurance (2)'!FJ12,BASE!$Q$4:$V$4,0)),""))),"")</f>
        <v/>
      </c>
      <c r="FO12" s="407" t="s">
        <v>144</v>
      </c>
      <c r="FP12" s="407"/>
      <c r="FQ12" s="410" t="str">
        <f t="shared" si="46"/>
        <v/>
      </c>
      <c r="FR12" s="407" t="str">
        <f>IFERROR(IF(FI12="PACE_Daniels",(INDEX(BASE!$AE$4:$AH$7,MATCH('Microciclos - Endurance (2)'!FP12,BASE!$AE$4:$AE$7,0),4)),IF(AND(FI12="vVO2máx",FP12&gt;=35,FP12&lt;=45),"9-11",IF(AND(FI12="vVO2máx",FP12&gt;45,FP12&lt;=65),"11",IF(AND(FI12="vVO2máx",FP12&gt;65,FP12&lt;=75),"12-13",IF(AND(FI12="vVO2máx",FP12&gt;=80,FP12&lt;=85),"14-16",IF(AND(FI12="vVO2máx",FP12&gt;=85,FP12&lt;100),"17-19",IF(AND(FI12="vVO2máx",FP12&gt;=100),"20",IF(AND(FI12="FCR",FP12&gt;40,FP12&lt;=60),"12-13",IF(AND(FI12="FCR",FP12&gt;60,FP12&lt;=84),"14-16",IF(AND(FI12="FCR",FP12&gt;=85,FP12&lt;100),"17-19",IF(AND(FI12="FCR",FP12=100),"20",""))))))))))),"")</f>
        <v/>
      </c>
      <c r="FS12" s="409">
        <f>IFERROR(IF(FO12="vVO2máx",(Avaliações!$C$51*'Microciclos - Endurance (2)'!FP12)/100,IF(FO12="Velocidade_crítica",IF(FP12="80% VC",Avaliações!#REF!*0.8,IF(FP12="100% VC",Avaliações!#REF!*1,IF(FP12="120% VC",Avaliações!#REF!*1.2,IF(FP12="&gt;30%",Avaliações!$C$54*1.3,IF(FP12="&gt;40%",Avaliações!$C$54*1.4,0))))),IF(FO12="PACE_Daniels",INDEX(BASE!$Q$4:$V$60,MATCH(Avaliações!$C$53,BASE!$Q$4:$Q$60,0),MATCH('Microciclos - Endurance (2)'!FP12,BASE!$Q$4:$V$4,0)),0))),"")</f>
        <v>0</v>
      </c>
      <c r="FT12" s="409" t="str">
        <f t="shared" si="47"/>
        <v/>
      </c>
      <c r="FX12" s="407"/>
      <c r="FY12" s="407"/>
      <c r="FZ12" s="407"/>
      <c r="GA12" s="407"/>
      <c r="GB12" s="407">
        <f t="shared" si="152"/>
        <v>0</v>
      </c>
      <c r="GC12" s="407">
        <f t="shared" si="48"/>
        <v>0</v>
      </c>
      <c r="GD12" s="408" t="str">
        <f t="shared" si="49"/>
        <v/>
      </c>
      <c r="GE12" s="407" t="s">
        <v>144</v>
      </c>
      <c r="GF12" s="407"/>
      <c r="GG12" s="409" t="str">
        <f t="shared" si="50"/>
        <v/>
      </c>
      <c r="GH12" s="410" t="str">
        <f t="shared" si="51"/>
        <v/>
      </c>
      <c r="GI12" s="407" t="str">
        <f>IFERROR(IF(GE12="PACE_Daniels",(INDEX(BASE!$AE$4:$AH$8,MATCH('Microciclos - Endurance (2)'!GF12,BASE!$AE$4:$AE$8,0),4)),IF(AND(GE12="vVO2máx",GF12&gt;=35,GF12&lt;=45),"9-11",IF(AND(GE12="vVO2máx",GF12&gt;45,GF12&lt;=65),"11",IF(AND(GE12="vVO2máx",GF12&gt;65,GF12&lt;=75),"12-13",IF(AND(GE12="vVO2máx",GF12&gt;=80,GF12&lt;=85),"14-16",IF(AND(GE12="vVO2máx",GF12&gt;=85,GF12&lt;100),"17-19",IF(AND(GE12="vVO2máx",GF12&gt;=100),"20",IF(AND(GE12="FCR",GF12&gt;40,GF12&lt;=60),"12-13",IF(AND(GE12="FCR",GF12&gt;60,GF12&lt;=84),"14-16",IF(AND(GE12="FCR",GF12&gt;=85,GF12&lt;100),"17-19",IF(AND(GE12="FCR",GF12=100),"20",""))))))))))),"")</f>
        <v/>
      </c>
      <c r="GJ12" s="409" t="str">
        <f>IFERROR(IF(GE12="vVO2máx",(Avaliações!$C$51*'Microciclos - Endurance (2)'!GF12)/100,IF(GE12="Velocidade_crítica",IF(GF12="80% VC",Avaliações!#REF!*0.8,IF(GF12="100% VC",Avaliações!#REF!*1,IF(GF12="120% VC",Avaliações!#REF!*1.2,IF(GF12="&gt;30%",Avaliações!$C$54*1.3,IF(GF12="&gt;40%",Avaliações!$C$54*1.4,0))))),IF(GE12="PACE_Daniels",INDEX(BASE!$Q$4:$V$60,MATCH(Avaliações!$C$53,BASE!$Q$4:$Q$60,0),MATCH('Microciclos - Endurance (2)'!GF12,BASE!$Q$4:$V$4,0)),""))),"")</f>
        <v/>
      </c>
      <c r="GK12" s="407" t="s">
        <v>144</v>
      </c>
      <c r="GL12" s="407"/>
      <c r="GM12" s="410" t="str">
        <f t="shared" si="52"/>
        <v/>
      </c>
      <c r="GN12" s="407" t="str">
        <f>IFERROR(IF(GE12="PACE_Daniels",(INDEX(BASE!$AE$4:$AH$7,MATCH('Microciclos - Endurance (2)'!GL12,BASE!$AE$4:$AE$7,0),4)),IF(AND(GE12="vVO2máx",GL12&gt;=35,GL12&lt;=45),"9-11",IF(AND(GE12="vVO2máx",GL12&gt;45,GL12&lt;=65),"11",IF(AND(GE12="vVO2máx",GL12&gt;65,GL12&lt;=75),"12-13",IF(AND(GE12="vVO2máx",GL12&gt;=80,GL12&lt;=85),"14-16",IF(AND(GE12="vVO2máx",GL12&gt;=85,GL12&lt;100),"17-19",IF(AND(GE12="vVO2máx",GL12&gt;=100),"20",IF(AND(GE12="FCR",GL12&gt;40,GL12&lt;=60),"12-13",IF(AND(GE12="FCR",GL12&gt;60,GL12&lt;=84),"14-16",IF(AND(GE12="FCR",GL12&gt;=85,GL12&lt;100),"17-19",IF(AND(GE12="FCR",GL12=100),"20",""))))))))))),"")</f>
        <v/>
      </c>
      <c r="GO12" s="409">
        <f>IFERROR(IF(GK12="vVO2máx",(Avaliações!$C$51*'Microciclos - Endurance (2)'!GL12)/100,IF(GK12="Velocidade_crítica",IF(GL12="80% VC",Avaliações!#REF!*0.8,IF(GL12="100% VC",Avaliações!#REF!*1,IF(GL12="120% VC",Avaliações!#REF!*1.2,IF(GL12="&gt;30%",Avaliações!$C$54*1.3,IF(GL12="&gt;40%",Avaliações!$C$54*1.4,0))))),IF(GK12="PACE_Daniels",INDEX(BASE!$Q$4:$V$60,MATCH(Avaliações!$C$53,BASE!$Q$4:$Q$60,0),MATCH('Microciclos - Endurance (2)'!GL12,BASE!$Q$4:$V$4,0)),0))),"")</f>
        <v>0</v>
      </c>
      <c r="GP12" s="409" t="str">
        <f t="shared" si="53"/>
        <v/>
      </c>
      <c r="GT12" s="407"/>
      <c r="GU12" s="407"/>
      <c r="GV12" s="407"/>
      <c r="GW12" s="407"/>
      <c r="GX12" s="407">
        <f t="shared" si="153"/>
        <v>0</v>
      </c>
      <c r="GY12" s="407">
        <f t="shared" si="54"/>
        <v>0</v>
      </c>
      <c r="GZ12" s="408" t="str">
        <f t="shared" si="55"/>
        <v/>
      </c>
      <c r="HA12" s="407" t="s">
        <v>144</v>
      </c>
      <c r="HB12" s="407"/>
      <c r="HC12" s="409" t="str">
        <f t="shared" si="56"/>
        <v/>
      </c>
      <c r="HD12" s="410" t="str">
        <f t="shared" si="57"/>
        <v/>
      </c>
      <c r="HE12" s="407" t="str">
        <f>IFERROR(IF(HA12="PACE_Daniels",(INDEX(BASE!$AE$4:$AH$8,MATCH('Microciclos - Endurance (2)'!HB12,BASE!$AE$4:$AE$8,0),4)),IF(AND(HA12="vVO2máx",HB12&gt;=35,HB12&lt;=45),"9-11",IF(AND(HA12="vVO2máx",HB12&gt;45,HB12&lt;=65),"11",IF(AND(HA12="vVO2máx",HB12&gt;65,HB12&lt;=75),"12-13",IF(AND(HA12="vVO2máx",HB12&gt;=80,HB12&lt;=85),"14-16",IF(AND(HA12="vVO2máx",HB12&gt;=85,HB12&lt;100),"17-19",IF(AND(HA12="vVO2máx",HB12&gt;=100),"20",IF(AND(HA12="FCR",HB12&gt;40,HB12&lt;=60),"12-13",IF(AND(HA12="FCR",HB12&gt;60,HB12&lt;=84),"14-16",IF(AND(HA12="FCR",HB12&gt;=85,HB12&lt;100),"17-19",IF(AND(HA12="FCR",HB12=100),"20",""))))))))))),"")</f>
        <v/>
      </c>
      <c r="HF12" s="409" t="str">
        <f>IFERROR(IF(HA12="vVO2máx",(Avaliações!$C$51*'Microciclos - Endurance (2)'!HB12)/100,IF(HA12="Velocidade_crítica",IF(HB12="80% VC",Avaliações!#REF!*0.8,IF(HB12="100% VC",Avaliações!#REF!*1,IF(HB12="120% VC",Avaliações!#REF!*1.2,IF(HB12="&gt;30%",Avaliações!$C$54*1.3,IF(HB12="&gt;40%",Avaliações!$C$54*1.4,0))))),IF(HA12="PACE_Daniels",INDEX(BASE!$Q$4:$V$60,MATCH(Avaliações!$C$53,BASE!$Q$4:$Q$60,0),MATCH('Microciclos - Endurance (2)'!HB12,BASE!$Q$4:$V$4,0)),""))),"")</f>
        <v/>
      </c>
      <c r="HG12" s="407" t="s">
        <v>144</v>
      </c>
      <c r="HH12" s="407"/>
      <c r="HI12" s="410" t="str">
        <f t="shared" si="58"/>
        <v/>
      </c>
      <c r="HJ12" s="407" t="str">
        <f>IFERROR(IF(HA12="PACE_Daniels",(INDEX(BASE!$AE$4:$AH$7,MATCH('Microciclos - Endurance (2)'!HH12,BASE!$AE$4:$AE$7,0),4)),IF(AND(HA12="vVO2máx",HH12&gt;=35,HH12&lt;=45),"9-11",IF(AND(HA12="vVO2máx",HH12&gt;45,HH12&lt;=65),"11",IF(AND(HA12="vVO2máx",HH12&gt;65,HH12&lt;=75),"12-13",IF(AND(HA12="vVO2máx",HH12&gt;=80,HH12&lt;=85),"14-16",IF(AND(HA12="vVO2máx",HH12&gt;=85,HH12&lt;100),"17-19",IF(AND(HA12="vVO2máx",HH12&gt;=100),"20",IF(AND(HA12="FCR",HH12&gt;40,HH12&lt;=60),"12-13",IF(AND(HA12="FCR",HH12&gt;60,HH12&lt;=84),"14-16",IF(AND(HA12="FCR",HH12&gt;=85,HH12&lt;100),"17-19",IF(AND(HA12="FCR",HH12=100),"20",""))))))))))),"")</f>
        <v/>
      </c>
      <c r="HK12" s="409">
        <f>IFERROR(IF(HG12="vVO2máx",(Avaliações!$C$51*'Microciclos - Endurance (2)'!HH12)/100,IF(HG12="Velocidade_crítica",IF(HH12="80% VC",Avaliações!#REF!*0.8,IF(HH12="100% VC",Avaliações!#REF!*1,IF(HH12="120% VC",Avaliações!#REF!*1.2,IF(HH12="&gt;30%",Avaliações!$C$54*1.3,IF(HH12="&gt;40%",Avaliações!$C$54*1.4,0))))),IF(HG12="PACE_Daniels",INDEX(BASE!$Q$4:$V$60,MATCH(Avaliações!$C$53,BASE!$Q$4:$Q$60,0),MATCH('Microciclos - Endurance (2)'!HH12,BASE!$Q$4:$V$4,0)),0))),"")</f>
        <v>0</v>
      </c>
      <c r="HL12" s="409" t="str">
        <f t="shared" si="59"/>
        <v/>
      </c>
      <c r="HP12" s="407"/>
      <c r="HQ12" s="407"/>
      <c r="HR12" s="407"/>
      <c r="HS12" s="407"/>
      <c r="HT12" s="407">
        <f t="shared" si="154"/>
        <v>0</v>
      </c>
      <c r="HU12" s="407">
        <f t="shared" si="60"/>
        <v>0</v>
      </c>
      <c r="HV12" s="408" t="str">
        <f t="shared" si="61"/>
        <v/>
      </c>
      <c r="HW12" s="407" t="s">
        <v>144</v>
      </c>
      <c r="HX12" s="407"/>
      <c r="HY12" s="409" t="str">
        <f t="shared" si="62"/>
        <v/>
      </c>
      <c r="HZ12" s="410" t="str">
        <f t="shared" si="63"/>
        <v/>
      </c>
      <c r="IA12" s="407" t="str">
        <f>IFERROR(IF(HW12="PACE_Daniels",(INDEX(BASE!$AE$4:$AH$8,MATCH('Microciclos - Endurance (2)'!HX12,BASE!$AE$4:$AE$8,0),4)),IF(AND(HW12="vVO2máx",HX12&gt;=35,HX12&lt;=45),"9-11",IF(AND(HW12="vVO2máx",HX12&gt;45,HX12&lt;=65),"11",IF(AND(HW12="vVO2máx",HX12&gt;65,HX12&lt;=75),"12-13",IF(AND(HW12="vVO2máx",HX12&gt;=80,HX12&lt;=85),"14-16",IF(AND(HW12="vVO2máx",HX12&gt;=85,HX12&lt;100),"17-19",IF(AND(HW12="vVO2máx",HX12&gt;=100),"20",IF(AND(HW12="FCR",HX12&gt;40,HX12&lt;=60),"12-13",IF(AND(HW12="FCR",HX12&gt;60,HX12&lt;=84),"14-16",IF(AND(HW12="FCR",HX12&gt;=85,HX12&lt;100),"17-19",IF(AND(HW12="FCR",HX12=100),"20",""))))))))))),"")</f>
        <v/>
      </c>
      <c r="IB12" s="409" t="str">
        <f>IFERROR(IF(HW12="vVO2máx",(Avaliações!$C$51*'Microciclos - Endurance (2)'!HX12)/100,IF(HW12="Velocidade_crítica",IF(HX12="80% VC",Avaliações!#REF!*0.8,IF(HX12="100% VC",Avaliações!#REF!*1,IF(HX12="120% VC",Avaliações!#REF!*1.2,IF(HX12="&gt;30%",Avaliações!$C$54*1.3,IF(HX12="&gt;40%",Avaliações!$C$54*1.4,0))))),IF(HW12="PACE_Daniels",INDEX(BASE!$Q$4:$V$60,MATCH(Avaliações!$C$53,BASE!$Q$4:$Q$60,0),MATCH('Microciclos - Endurance (2)'!HX12,BASE!$Q$4:$V$4,0)),""))),"")</f>
        <v/>
      </c>
      <c r="IC12" s="407" t="s">
        <v>144</v>
      </c>
      <c r="ID12" s="407"/>
      <c r="IE12" s="410" t="str">
        <f t="shared" si="64"/>
        <v/>
      </c>
      <c r="IF12" s="407" t="str">
        <f>IFERROR(IF(HW12="PACE_Daniels",(INDEX(BASE!$AE$4:$AH$7,MATCH('Microciclos - Endurance (2)'!ID12,BASE!$AE$4:$AE$7,0),4)),IF(AND(HW12="vVO2máx",ID12&gt;=35,ID12&lt;=45),"9-11",IF(AND(HW12="vVO2máx",ID12&gt;45,ID12&lt;=65),"11",IF(AND(HW12="vVO2máx",ID12&gt;65,ID12&lt;=75),"12-13",IF(AND(HW12="vVO2máx",ID12&gt;=80,ID12&lt;=85),"14-16",IF(AND(HW12="vVO2máx",ID12&gt;=85,ID12&lt;100),"17-19",IF(AND(HW12="vVO2máx",ID12&gt;=100),"20",IF(AND(HW12="FCR",ID12&gt;40,ID12&lt;=60),"12-13",IF(AND(HW12="FCR",ID12&gt;60,ID12&lt;=84),"14-16",IF(AND(HW12="FCR",ID12&gt;=85,ID12&lt;100),"17-19",IF(AND(HW12="FCR",ID12=100),"20",""))))))))))),"")</f>
        <v/>
      </c>
      <c r="IG12" s="409">
        <f>IFERROR(IF(IC12="vVO2máx",(Avaliações!$C$51*'Microciclos - Endurance (2)'!ID12)/100,IF(IC12="Velocidade_crítica",IF(ID12="80% VC",Avaliações!#REF!*0.8,IF(ID12="100% VC",Avaliações!#REF!*1,IF(ID12="120% VC",Avaliações!#REF!*1.2,IF(ID12="&gt;30%",Avaliações!$C$54*1.3,IF(ID12="&gt;40%",Avaliações!$C$54*1.4,0))))),IF(IC12="PACE_Daniels",INDEX(BASE!$Q$4:$V$60,MATCH(Avaliações!$C$53,BASE!$Q$4:$Q$60,0),MATCH('Microciclos - Endurance (2)'!ID12,BASE!$Q$4:$V$4,0)),0))),"")</f>
        <v>0</v>
      </c>
      <c r="IH12" s="409" t="str">
        <f t="shared" si="65"/>
        <v/>
      </c>
      <c r="IL12" s="407"/>
      <c r="IM12" s="407"/>
      <c r="IN12" s="407"/>
      <c r="IO12" s="407"/>
      <c r="IP12" s="407">
        <f t="shared" si="155"/>
        <v>0</v>
      </c>
      <c r="IQ12" s="407">
        <f t="shared" si="66"/>
        <v>0</v>
      </c>
      <c r="IR12" s="408" t="str">
        <f t="shared" si="67"/>
        <v/>
      </c>
      <c r="IS12" s="407" t="s">
        <v>144</v>
      </c>
      <c r="IT12" s="407"/>
      <c r="IU12" s="409" t="str">
        <f t="shared" si="68"/>
        <v/>
      </c>
      <c r="IV12" s="410" t="str">
        <f t="shared" si="69"/>
        <v/>
      </c>
      <c r="IW12" s="407" t="str">
        <f>IFERROR(IF(IS12="PACE_Daniels",(INDEX(BASE!$AE$4:$AH$8,MATCH('Microciclos - Endurance (2)'!IT12,BASE!$AE$4:$AE$8,0),4)),IF(AND(IS12="vVO2máx",IT12&gt;=35,IT12&lt;=45),"9-11",IF(AND(IS12="vVO2máx",IT12&gt;45,IT12&lt;=65),"11",IF(AND(IS12="vVO2máx",IT12&gt;65,IT12&lt;=75),"12-13",IF(AND(IS12="vVO2máx",IT12&gt;=80,IT12&lt;=85),"14-16",IF(AND(IS12="vVO2máx",IT12&gt;=85,IT12&lt;100),"17-19",IF(AND(IS12="vVO2máx",IT12&gt;=100),"20",IF(AND(IS12="FCR",IT12&gt;40,IT12&lt;=60),"12-13",IF(AND(IS12="FCR",IT12&gt;60,IT12&lt;=84),"14-16",IF(AND(IS12="FCR",IT12&gt;=85,IT12&lt;100),"17-19",IF(AND(IS12="FCR",IT12=100),"20",""))))))))))),"")</f>
        <v/>
      </c>
      <c r="IX12" s="409" t="str">
        <f>IFERROR(IF(IS12="vVO2máx",(Avaliações!$C$51*'Microciclos - Endurance (2)'!IT12)/100,IF(IS12="Velocidade_crítica",IF(IT12="80% VC",Avaliações!#REF!*0.8,IF(IT12="100% VC",Avaliações!#REF!*1,IF(IT12="120% VC",Avaliações!#REF!*1.2,IF(IT12="&gt;30%",Avaliações!$C$54*1.3,IF(IT12="&gt;40%",Avaliações!$C$54*1.4,0))))),IF(IS12="PACE_Daniels",INDEX(BASE!$Q$4:$V$60,MATCH(Avaliações!$C$53,BASE!$Q$4:$Q$60,0),MATCH('Microciclos - Endurance (2)'!IT12,BASE!$Q$4:$V$4,0)),""))),"")</f>
        <v/>
      </c>
      <c r="IY12" s="407" t="s">
        <v>144</v>
      </c>
      <c r="IZ12" s="407"/>
      <c r="JA12" s="410" t="str">
        <f t="shared" si="70"/>
        <v/>
      </c>
      <c r="JB12" s="407" t="str">
        <f>IFERROR(IF(IS12="PACE_Daniels",(INDEX(BASE!$AE$4:$AH$7,MATCH('Microciclos - Endurance (2)'!IZ12,BASE!$AE$4:$AE$7,0),4)),IF(AND(IS12="vVO2máx",IZ12&gt;=35,IZ12&lt;=45),"9-11",IF(AND(IS12="vVO2máx",IZ12&gt;45,IZ12&lt;=65),"11",IF(AND(IS12="vVO2máx",IZ12&gt;65,IZ12&lt;=75),"12-13",IF(AND(IS12="vVO2máx",IZ12&gt;=80,IZ12&lt;=85),"14-16",IF(AND(IS12="vVO2máx",IZ12&gt;=85,IZ12&lt;100),"17-19",IF(AND(IS12="vVO2máx",IZ12&gt;=100),"20",IF(AND(IS12="FCR",IZ12&gt;40,IZ12&lt;=60),"12-13",IF(AND(IS12="FCR",IZ12&gt;60,IZ12&lt;=84),"14-16",IF(AND(IS12="FCR",IZ12&gt;=85,IZ12&lt;100),"17-19",IF(AND(IS12="FCR",IZ12=100),"20",""))))))))))),"")</f>
        <v/>
      </c>
      <c r="JC12" s="409">
        <f>IFERROR(IF(IY12="vVO2máx",(Avaliações!$C$51*'Microciclos - Endurance (2)'!IZ12)/100,IF(IY12="Velocidade_crítica",IF(IZ12="80% VC",Avaliações!#REF!*0.8,IF(IZ12="100% VC",Avaliações!#REF!*1,IF(IZ12="120% VC",Avaliações!#REF!*1.2,IF(IZ12="&gt;30%",Avaliações!$C$54*1.3,IF(IZ12="&gt;40%",Avaliações!$C$54*1.4,0))))),IF(IY12="PACE_Daniels",INDEX(BASE!$Q$4:$V$60,MATCH(Avaliações!$C$53,BASE!$Q$4:$Q$60,0),MATCH('Microciclos - Endurance (2)'!IZ12,BASE!$Q$4:$V$4,0)),0))),"")</f>
        <v>0</v>
      </c>
      <c r="JD12" s="409" t="str">
        <f t="shared" si="71"/>
        <v/>
      </c>
      <c r="JH12" s="407"/>
      <c r="JI12" s="407"/>
      <c r="JJ12" s="407"/>
      <c r="JK12" s="407"/>
      <c r="JL12" s="407">
        <f t="shared" si="156"/>
        <v>0</v>
      </c>
      <c r="JM12" s="407">
        <f t="shared" si="72"/>
        <v>0</v>
      </c>
      <c r="JN12" s="408" t="str">
        <f t="shared" si="73"/>
        <v/>
      </c>
      <c r="JO12" s="407" t="s">
        <v>144</v>
      </c>
      <c r="JP12" s="407"/>
      <c r="JQ12" s="409" t="str">
        <f t="shared" si="74"/>
        <v/>
      </c>
      <c r="JR12" s="410" t="str">
        <f t="shared" si="75"/>
        <v/>
      </c>
      <c r="JS12" s="407" t="str">
        <f>IFERROR(IF(JO12="PACE_Daniels",(INDEX(BASE!$AE$4:$AH$8,MATCH('Microciclos - Endurance (2)'!JP12,BASE!$AE$4:$AE$8,0),4)),IF(AND(JO12="vVO2máx",JP12&gt;=35,JP12&lt;=45),"9-11",IF(AND(JO12="vVO2máx",JP12&gt;45,JP12&lt;=65),"11",IF(AND(JO12="vVO2máx",JP12&gt;65,JP12&lt;=75),"12-13",IF(AND(JO12="vVO2máx",JP12&gt;=80,JP12&lt;=85),"14-16",IF(AND(JO12="vVO2máx",JP12&gt;=85,JP12&lt;100),"17-19",IF(AND(JO12="vVO2máx",JP12&gt;=100),"20",IF(AND(JO12="FCR",JP12&gt;40,JP12&lt;=60),"12-13",IF(AND(JO12="FCR",JP12&gt;60,JP12&lt;=84),"14-16",IF(AND(JO12="FCR",JP12&gt;=85,JP12&lt;100),"17-19",IF(AND(JO12="FCR",JP12=100),"20",""))))))))))),"")</f>
        <v/>
      </c>
      <c r="JT12" s="409" t="str">
        <f>IFERROR(IF(JO12="vVO2máx",(Avaliações!$C$51*'Microciclos - Endurance (2)'!JP12)/100,IF(JO12="Velocidade_crítica",IF(JP12="80% VC",Avaliações!#REF!*0.8,IF(JP12="100% VC",Avaliações!#REF!*1,IF(JP12="120% VC",Avaliações!#REF!*1.2,IF(JP12="&gt;30%",Avaliações!$C$54*1.3,IF(JP12="&gt;40%",Avaliações!$C$54*1.4,0))))),IF(JO12="PACE_Daniels",INDEX(BASE!$Q$4:$V$60,MATCH(Avaliações!$C$53,BASE!$Q$4:$Q$60,0),MATCH('Microciclos - Endurance (2)'!JP12,BASE!$Q$4:$V$4,0)),""))),"")</f>
        <v/>
      </c>
      <c r="JU12" s="407" t="s">
        <v>144</v>
      </c>
      <c r="JV12" s="407"/>
      <c r="JW12" s="410" t="str">
        <f t="shared" si="76"/>
        <v/>
      </c>
      <c r="JX12" s="407" t="str">
        <f>IFERROR(IF(JO12="PACE_Daniels",(INDEX(BASE!$AE$4:$AH$7,MATCH('Microciclos - Endurance (2)'!JV12,BASE!$AE$4:$AE$7,0),4)),IF(AND(JO12="vVO2máx",JV12&gt;=35,JV12&lt;=45),"9-11",IF(AND(JO12="vVO2máx",JV12&gt;45,JV12&lt;=65),"11",IF(AND(JO12="vVO2máx",JV12&gt;65,JV12&lt;=75),"12-13",IF(AND(JO12="vVO2máx",JV12&gt;=80,JV12&lt;=85),"14-16",IF(AND(JO12="vVO2máx",JV12&gt;=85,JV12&lt;100),"17-19",IF(AND(JO12="vVO2máx",JV12&gt;=100),"20",IF(AND(JO12="FCR",JV12&gt;40,JV12&lt;=60),"12-13",IF(AND(JO12="FCR",JV12&gt;60,JV12&lt;=84),"14-16",IF(AND(JO12="FCR",JV12&gt;=85,JV12&lt;100),"17-19",IF(AND(JO12="FCR",JV12=100),"20",""))))))))))),"")</f>
        <v/>
      </c>
      <c r="JY12" s="409">
        <f>IFERROR(IF(JU12="vVO2máx",(Avaliações!$C$51*'Microciclos - Endurance (2)'!JV12)/100,IF(JU12="Velocidade_crítica",IF(JV12="80% VC",Avaliações!#REF!*0.8,IF(JV12="100% VC",Avaliações!#REF!*1,IF(JV12="120% VC",Avaliações!#REF!*1.2,IF(JV12="&gt;30%",Avaliações!$C$54*1.3,IF(JV12="&gt;40%",Avaliações!$C$54*1.4,0))))),IF(JU12="PACE_Daniels",INDEX(BASE!$Q$4:$V$60,MATCH(Avaliações!$C$53,BASE!$Q$4:$Q$60,0),MATCH('Microciclos - Endurance (2)'!JV12,BASE!$Q$4:$V$4,0)),0))),"")</f>
        <v>0</v>
      </c>
      <c r="JZ12" s="409" t="str">
        <f t="shared" si="77"/>
        <v/>
      </c>
      <c r="KD12" s="407"/>
      <c r="KE12" s="407"/>
      <c r="KF12" s="407"/>
      <c r="KG12" s="407"/>
      <c r="KH12" s="407">
        <f t="shared" si="157"/>
        <v>0</v>
      </c>
      <c r="KI12" s="407">
        <f t="shared" si="78"/>
        <v>0</v>
      </c>
      <c r="KJ12" s="408" t="str">
        <f t="shared" si="79"/>
        <v/>
      </c>
      <c r="KK12" s="407" t="s">
        <v>144</v>
      </c>
      <c r="KL12" s="407"/>
      <c r="KM12" s="409" t="str">
        <f t="shared" si="80"/>
        <v/>
      </c>
      <c r="KN12" s="410" t="str">
        <f t="shared" si="81"/>
        <v/>
      </c>
      <c r="KO12" s="407" t="str">
        <f>IFERROR(IF(KK12="PACE_Daniels",(INDEX(BASE!$AE$4:$AH$8,MATCH('Microciclos - Endurance (2)'!KL12,BASE!$AE$4:$AE$8,0),4)),IF(AND(KK12="vVO2máx",KL12&gt;=35,KL12&lt;=45),"9-11",IF(AND(KK12="vVO2máx",KL12&gt;45,KL12&lt;=65),"11",IF(AND(KK12="vVO2máx",KL12&gt;65,KL12&lt;=75),"12-13",IF(AND(KK12="vVO2máx",KL12&gt;=80,KL12&lt;=85),"14-16",IF(AND(KK12="vVO2máx",KL12&gt;=85,KL12&lt;100),"17-19",IF(AND(KK12="vVO2máx",KL12&gt;=100),"20",IF(AND(KK12="FCR",KL12&gt;40,KL12&lt;=60),"12-13",IF(AND(KK12="FCR",KL12&gt;60,KL12&lt;=84),"14-16",IF(AND(KK12="FCR",KL12&gt;=85,KL12&lt;100),"17-19",IF(AND(KK12="FCR",KL12=100),"20",""))))))))))),"")</f>
        <v/>
      </c>
      <c r="KP12" s="409" t="str">
        <f>IFERROR(IF(KK12="vVO2máx",(Avaliações!$C$51*'Microciclos - Endurance (2)'!KL12)/100,IF(KK12="Velocidade_crítica",IF(KL12="80% VC",Avaliações!#REF!*0.8,IF(KL12="100% VC",Avaliações!#REF!*1,IF(KL12="120% VC",Avaliações!#REF!*1.2,IF(KL12="&gt;30%",Avaliações!$C$54*1.3,IF(KL12="&gt;40%",Avaliações!$C$54*1.4,0))))),IF(KK12="PACE_Daniels",INDEX(BASE!$Q$4:$V$60,MATCH(Avaliações!$C$53,BASE!$Q$4:$Q$60,0),MATCH('Microciclos - Endurance (2)'!KL12,BASE!$Q$4:$V$4,0)),""))),"")</f>
        <v/>
      </c>
      <c r="KQ12" s="407" t="s">
        <v>144</v>
      </c>
      <c r="KR12" s="407"/>
      <c r="KS12" s="410" t="str">
        <f t="shared" si="82"/>
        <v/>
      </c>
      <c r="KT12" s="407" t="str">
        <f>IFERROR(IF(KK12="PACE_Daniels",(INDEX(BASE!$AE$4:$AH$7,MATCH('Microciclos - Endurance (2)'!KR12,BASE!$AE$4:$AE$7,0),4)),IF(AND(KK12="vVO2máx",KR12&gt;=35,KR12&lt;=45),"9-11",IF(AND(KK12="vVO2máx",KR12&gt;45,KR12&lt;=65),"11",IF(AND(KK12="vVO2máx",KR12&gt;65,KR12&lt;=75),"12-13",IF(AND(KK12="vVO2máx",KR12&gt;=80,KR12&lt;=85),"14-16",IF(AND(KK12="vVO2máx",KR12&gt;=85,KR12&lt;100),"17-19",IF(AND(KK12="vVO2máx",KR12&gt;=100),"20",IF(AND(KK12="FCR",KR12&gt;40,KR12&lt;=60),"12-13",IF(AND(KK12="FCR",KR12&gt;60,KR12&lt;=84),"14-16",IF(AND(KK12="FCR",KR12&gt;=85,KR12&lt;100),"17-19",IF(AND(KK12="FCR",KR12=100),"20",""))))))))))),"")</f>
        <v/>
      </c>
      <c r="KU12" s="409">
        <f>IFERROR(IF(KQ12="vVO2máx",(Avaliações!$C$51*'Microciclos - Endurance (2)'!KR12)/100,IF(KQ12="Velocidade_crítica",IF(KR12="80% VC",Avaliações!#REF!*0.8,IF(KR12="100% VC",Avaliações!#REF!*1,IF(KR12="120% VC",Avaliações!#REF!*1.2,IF(KR12="&gt;30%",Avaliações!$C$54*1.3,IF(KR12="&gt;40%",Avaliações!$C$54*1.4,0))))),IF(KQ12="PACE_Daniels",INDEX(BASE!$Q$4:$V$60,MATCH(Avaliações!$C$53,BASE!$Q$4:$Q$60,0),MATCH('Microciclos - Endurance (2)'!KR12,BASE!$Q$4:$V$4,0)),0))),"")</f>
        <v>0</v>
      </c>
      <c r="KV12" s="409" t="str">
        <f t="shared" si="83"/>
        <v/>
      </c>
      <c r="KZ12" s="407"/>
      <c r="LA12" s="407"/>
      <c r="LB12" s="407"/>
      <c r="LC12" s="407"/>
      <c r="LD12" s="407">
        <f t="shared" si="158"/>
        <v>0</v>
      </c>
      <c r="LE12" s="407">
        <f t="shared" si="84"/>
        <v>0</v>
      </c>
      <c r="LF12" s="408" t="str">
        <f t="shared" si="85"/>
        <v/>
      </c>
      <c r="LG12" s="407" t="s">
        <v>144</v>
      </c>
      <c r="LH12" s="407"/>
      <c r="LI12" s="409" t="str">
        <f t="shared" si="86"/>
        <v/>
      </c>
      <c r="LJ12" s="410" t="str">
        <f t="shared" si="87"/>
        <v/>
      </c>
      <c r="LK12" s="407" t="str">
        <f>IFERROR(IF(LG12="PACE_Daniels",(INDEX(BASE!$AE$4:$AH$8,MATCH('Microciclos - Endurance (2)'!LH12,BASE!$AE$4:$AE$8,0),4)),IF(AND(LG12="vVO2máx",LH12&gt;=35,LH12&lt;=45),"9-11",IF(AND(LG12="vVO2máx",LH12&gt;45,LH12&lt;=65),"11",IF(AND(LG12="vVO2máx",LH12&gt;65,LH12&lt;=75),"12-13",IF(AND(LG12="vVO2máx",LH12&gt;=80,LH12&lt;=85),"14-16",IF(AND(LG12="vVO2máx",LH12&gt;=85,LH12&lt;100),"17-19",IF(AND(LG12="vVO2máx",LH12&gt;=100),"20",IF(AND(LG12="FCR",LH12&gt;40,LH12&lt;=60),"12-13",IF(AND(LG12="FCR",LH12&gt;60,LH12&lt;=84),"14-16",IF(AND(LG12="FCR",LH12&gt;=85,LH12&lt;100),"17-19",IF(AND(LG12="FCR",LH12=100),"20",""))))))))))),"")</f>
        <v/>
      </c>
      <c r="LL12" s="409" t="str">
        <f>IFERROR(IF(LG12="vVO2máx",(Avaliações!$C$51*'Microciclos - Endurance (2)'!LH12)/100,IF(LG12="Velocidade_crítica",IF(LH12="80% VC",Avaliações!#REF!*0.8,IF(LH12="100% VC",Avaliações!#REF!*1,IF(LH12="120% VC",Avaliações!#REF!*1.2,IF(LH12="&gt;30%",Avaliações!$C$54*1.3,IF(LH12="&gt;40%",Avaliações!$C$54*1.4,0))))),IF(LG12="PACE_Daniels",INDEX(BASE!$Q$4:$V$60,MATCH(Avaliações!$C$53,BASE!$Q$4:$Q$60,0),MATCH('Microciclos - Endurance (2)'!LH12,BASE!$Q$4:$V$4,0)),""))),"")</f>
        <v/>
      </c>
      <c r="LM12" s="407" t="s">
        <v>144</v>
      </c>
      <c r="LN12" s="407"/>
      <c r="LO12" s="410" t="str">
        <f t="shared" si="88"/>
        <v/>
      </c>
      <c r="LP12" s="407" t="str">
        <f>IFERROR(IF(LG12="PACE_Daniels",(INDEX(BASE!$AE$4:$AH$7,MATCH('Microciclos - Endurance (2)'!LN12,BASE!$AE$4:$AE$7,0),4)),IF(AND(LG12="vVO2máx",LN12&gt;=35,LN12&lt;=45),"9-11",IF(AND(LG12="vVO2máx",LN12&gt;45,LN12&lt;=65),"11",IF(AND(LG12="vVO2máx",LN12&gt;65,LN12&lt;=75),"12-13",IF(AND(LG12="vVO2máx",LN12&gt;=80,LN12&lt;=85),"14-16",IF(AND(LG12="vVO2máx",LN12&gt;=85,LN12&lt;100),"17-19",IF(AND(LG12="vVO2máx",LN12&gt;=100),"20",IF(AND(LG12="FCR",LN12&gt;40,LN12&lt;=60),"12-13",IF(AND(LG12="FCR",LN12&gt;60,LN12&lt;=84),"14-16",IF(AND(LG12="FCR",LN12&gt;=85,LN12&lt;100),"17-19",IF(AND(LG12="FCR",LN12=100),"20",""))))))))))),"")</f>
        <v/>
      </c>
      <c r="LQ12" s="409">
        <f>IFERROR(IF(LM12="vVO2máx",(Avaliações!$C$51*'Microciclos - Endurance (2)'!LN12)/100,IF(LM12="Velocidade_crítica",IF(LN12="80% VC",Avaliações!#REF!*0.8,IF(LN12="100% VC",Avaliações!#REF!*1,IF(LN12="120% VC",Avaliações!#REF!*1.2,IF(LN12="&gt;30%",Avaliações!$C$54*1.3,IF(LN12="&gt;40%",Avaliações!$C$54*1.4,0))))),IF(LM12="PACE_Daniels",INDEX(BASE!$Q$4:$V$60,MATCH(Avaliações!$C$53,BASE!$Q$4:$Q$60,0),MATCH('Microciclos - Endurance (2)'!LN12,BASE!$Q$4:$V$4,0)),0))),"")</f>
        <v>0</v>
      </c>
      <c r="LR12" s="409" t="str">
        <f t="shared" si="89"/>
        <v/>
      </c>
      <c r="LV12" s="407"/>
      <c r="LW12" s="407"/>
      <c r="LX12" s="407"/>
      <c r="LY12" s="407"/>
      <c r="LZ12" s="407">
        <f t="shared" si="159"/>
        <v>0</v>
      </c>
      <c r="MA12" s="407">
        <f t="shared" si="90"/>
        <v>0</v>
      </c>
      <c r="MB12" s="408" t="str">
        <f t="shared" si="91"/>
        <v/>
      </c>
      <c r="MC12" s="407" t="s">
        <v>144</v>
      </c>
      <c r="MD12" s="407"/>
      <c r="ME12" s="409" t="str">
        <f t="shared" si="92"/>
        <v/>
      </c>
      <c r="MF12" s="410" t="str">
        <f t="shared" si="93"/>
        <v/>
      </c>
      <c r="MG12" s="407" t="str">
        <f>IFERROR(IF(MC12="PACE_Daniels",(INDEX(BASE!$AE$4:$AH$8,MATCH('Microciclos - Endurance (2)'!MD12,BASE!$AE$4:$AE$8,0),4)),IF(AND(MC12="vVO2máx",MD12&gt;=35,MD12&lt;=45),"9-11",IF(AND(MC12="vVO2máx",MD12&gt;45,MD12&lt;=65),"11",IF(AND(MC12="vVO2máx",MD12&gt;65,MD12&lt;=75),"12-13",IF(AND(MC12="vVO2máx",MD12&gt;=80,MD12&lt;=85),"14-16",IF(AND(MC12="vVO2máx",MD12&gt;=85,MD12&lt;100),"17-19",IF(AND(MC12="vVO2máx",MD12&gt;=100),"20",IF(AND(MC12="FCR",MD12&gt;40,MD12&lt;=60),"12-13",IF(AND(MC12="FCR",MD12&gt;60,MD12&lt;=84),"14-16",IF(AND(MC12="FCR",MD12&gt;=85,MD12&lt;100),"17-19",IF(AND(MC12="FCR",MD12=100),"20",""))))))))))),"")</f>
        <v/>
      </c>
      <c r="MH12" s="409" t="str">
        <f>IFERROR(IF(MC12="vVO2máx",(Avaliações!$C$51*'Microciclos - Endurance (2)'!MD12)/100,IF(MC12="Velocidade_crítica",IF(MD12="80% VC",Avaliações!#REF!*0.8,IF(MD12="100% VC",Avaliações!#REF!*1,IF(MD12="120% VC",Avaliações!#REF!*1.2,IF(MD12="&gt;30%",Avaliações!$C$54*1.3,IF(MD12="&gt;40%",Avaliações!$C$54*1.4,0))))),IF(MC12="PACE_Daniels",INDEX(BASE!$Q$4:$V$60,MATCH(Avaliações!$C$53,BASE!$Q$4:$Q$60,0),MATCH('Microciclos - Endurance (2)'!MD12,BASE!$Q$4:$V$4,0)),""))),"")</f>
        <v/>
      </c>
      <c r="MI12" s="407" t="s">
        <v>144</v>
      </c>
      <c r="MJ12" s="407"/>
      <c r="MK12" s="410" t="str">
        <f t="shared" si="94"/>
        <v/>
      </c>
      <c r="ML12" s="407" t="str">
        <f>IFERROR(IF(MC12="PACE_Daniels",(INDEX(BASE!$AE$4:$AH$7,MATCH('Microciclos - Endurance (2)'!MJ12,BASE!$AE$4:$AE$7,0),4)),IF(AND(MC12="vVO2máx",MJ12&gt;=35,MJ12&lt;=45),"9-11",IF(AND(MC12="vVO2máx",MJ12&gt;45,MJ12&lt;=65),"11",IF(AND(MC12="vVO2máx",MJ12&gt;65,MJ12&lt;=75),"12-13",IF(AND(MC12="vVO2máx",MJ12&gt;=80,MJ12&lt;=85),"14-16",IF(AND(MC12="vVO2máx",MJ12&gt;=85,MJ12&lt;100),"17-19",IF(AND(MC12="vVO2máx",MJ12&gt;=100),"20",IF(AND(MC12="FCR",MJ12&gt;40,MJ12&lt;=60),"12-13",IF(AND(MC12="FCR",MJ12&gt;60,MJ12&lt;=84),"14-16",IF(AND(MC12="FCR",MJ12&gt;=85,MJ12&lt;100),"17-19",IF(AND(MC12="FCR",MJ12=100),"20",""))))))))))),"")</f>
        <v/>
      </c>
      <c r="MM12" s="409">
        <f>IFERROR(IF(MI12="vVO2máx",(Avaliações!$C$51*'Microciclos - Endurance (2)'!MJ12)/100,IF(MI12="Velocidade_crítica",IF(MJ12="80% VC",Avaliações!#REF!*0.8,IF(MJ12="100% VC",Avaliações!#REF!*1,IF(MJ12="120% VC",Avaliações!#REF!*1.2,IF(MJ12="&gt;30%",Avaliações!$C$54*1.3,IF(MJ12="&gt;40%",Avaliações!$C$54*1.4,0))))),IF(MI12="PACE_Daniels",INDEX(BASE!$Q$4:$V$60,MATCH(Avaliações!$C$53,BASE!$Q$4:$Q$60,0),MATCH('Microciclos - Endurance (2)'!MJ12,BASE!$Q$4:$V$4,0)),0))),"")</f>
        <v>0</v>
      </c>
      <c r="MN12" s="409" t="str">
        <f t="shared" si="95"/>
        <v/>
      </c>
      <c r="MR12" s="407"/>
      <c r="MS12" s="407"/>
      <c r="MT12" s="407"/>
      <c r="MU12" s="407"/>
      <c r="MV12" s="407">
        <f t="shared" si="160"/>
        <v>0</v>
      </c>
      <c r="MW12" s="407">
        <f t="shared" si="96"/>
        <v>0</v>
      </c>
      <c r="MX12" s="408" t="str">
        <f t="shared" si="97"/>
        <v/>
      </c>
      <c r="MY12" s="407" t="s">
        <v>144</v>
      </c>
      <c r="MZ12" s="407"/>
      <c r="NA12" s="409" t="str">
        <f t="shared" si="98"/>
        <v/>
      </c>
      <c r="NB12" s="410" t="str">
        <f t="shared" si="99"/>
        <v/>
      </c>
      <c r="NC12" s="407" t="str">
        <f>IFERROR(IF(MY12="PACE_Daniels",(INDEX(BASE!$AE$4:$AH$8,MATCH('Microciclos - Endurance (2)'!MZ12,BASE!$AE$4:$AE$8,0),4)),IF(AND(MY12="vVO2máx",MZ12&gt;=35,MZ12&lt;=45),"9-11",IF(AND(MY12="vVO2máx",MZ12&gt;45,MZ12&lt;=65),"11",IF(AND(MY12="vVO2máx",MZ12&gt;65,MZ12&lt;=75),"12-13",IF(AND(MY12="vVO2máx",MZ12&gt;=80,MZ12&lt;=85),"14-16",IF(AND(MY12="vVO2máx",MZ12&gt;=85,MZ12&lt;100),"17-19",IF(AND(MY12="vVO2máx",MZ12&gt;=100),"20",IF(AND(MY12="FCR",MZ12&gt;40,MZ12&lt;=60),"12-13",IF(AND(MY12="FCR",MZ12&gt;60,MZ12&lt;=84),"14-16",IF(AND(MY12="FCR",MZ12&gt;=85,MZ12&lt;100),"17-19",IF(AND(MY12="FCR",MZ12=100),"20",""))))))))))),"")</f>
        <v/>
      </c>
      <c r="ND12" s="409" t="str">
        <f>IFERROR(IF(MY12="vVO2máx",(Avaliações!$C$51*'Microciclos - Endurance (2)'!MZ12)/100,IF(MY12="Velocidade_crítica",IF(MZ12="80% VC",Avaliações!#REF!*0.8,IF(MZ12="100% VC",Avaliações!#REF!*1,IF(MZ12="120% VC",Avaliações!#REF!*1.2,IF(MZ12="&gt;30%",Avaliações!$C$54*1.3,IF(MZ12="&gt;40%",Avaliações!$C$54*1.4,0))))),IF(MY12="PACE_Daniels",INDEX(BASE!$Q$4:$V$60,MATCH(Avaliações!$C$53,BASE!$Q$4:$Q$60,0),MATCH('Microciclos - Endurance (2)'!MZ12,BASE!$Q$4:$V$4,0)),""))),"")</f>
        <v/>
      </c>
      <c r="NE12" s="407" t="s">
        <v>144</v>
      </c>
      <c r="NF12" s="407"/>
      <c r="NG12" s="410" t="str">
        <f t="shared" si="100"/>
        <v/>
      </c>
      <c r="NH12" s="407" t="str">
        <f>IFERROR(IF(MY12="PACE_Daniels",(INDEX(BASE!$AE$4:$AH$7,MATCH('Microciclos - Endurance (2)'!NF12,BASE!$AE$4:$AE$7,0),4)),IF(AND(MY12="vVO2máx",NF12&gt;=35,NF12&lt;=45),"9-11",IF(AND(MY12="vVO2máx",NF12&gt;45,NF12&lt;=65),"11",IF(AND(MY12="vVO2máx",NF12&gt;65,NF12&lt;=75),"12-13",IF(AND(MY12="vVO2máx",NF12&gt;=80,NF12&lt;=85),"14-16",IF(AND(MY12="vVO2máx",NF12&gt;=85,NF12&lt;100),"17-19",IF(AND(MY12="vVO2máx",NF12&gt;=100),"20",IF(AND(MY12="FCR",NF12&gt;40,NF12&lt;=60),"12-13",IF(AND(MY12="FCR",NF12&gt;60,NF12&lt;=84),"14-16",IF(AND(MY12="FCR",NF12&gt;=85,NF12&lt;100),"17-19",IF(AND(MY12="FCR",NF12=100),"20",""))))))))))),"")</f>
        <v/>
      </c>
      <c r="NI12" s="409">
        <f>IFERROR(IF(NE12="vVO2máx",(Avaliações!$C$51*'Microciclos - Endurance (2)'!NF12)/100,IF(NE12="Velocidade_crítica",IF(NF12="80% VC",Avaliações!#REF!*0.8,IF(NF12="100% VC",Avaliações!#REF!*1,IF(NF12="120% VC",Avaliações!#REF!*1.2,IF(NF12="&gt;30%",Avaliações!$C$54*1.3,IF(NF12="&gt;40%",Avaliações!$C$54*1.4,0))))),IF(NE12="PACE_Daniels",INDEX(BASE!$Q$4:$V$60,MATCH(Avaliações!$C$53,BASE!$Q$4:$Q$60,0),MATCH('Microciclos - Endurance (2)'!NF12,BASE!$Q$4:$V$4,0)),0))),"")</f>
        <v>0</v>
      </c>
      <c r="NJ12" s="409" t="str">
        <f t="shared" si="101"/>
        <v/>
      </c>
      <c r="NN12" s="407"/>
      <c r="NO12" s="407"/>
      <c r="NP12" s="407"/>
      <c r="NQ12" s="407"/>
      <c r="NR12" s="407">
        <f t="shared" si="161"/>
        <v>0</v>
      </c>
      <c r="NS12" s="407">
        <f t="shared" si="102"/>
        <v>0</v>
      </c>
      <c r="NT12" s="408" t="str">
        <f t="shared" si="103"/>
        <v/>
      </c>
      <c r="NU12" s="407" t="s">
        <v>144</v>
      </c>
      <c r="NV12" s="407"/>
      <c r="NW12" s="409" t="str">
        <f t="shared" si="104"/>
        <v/>
      </c>
      <c r="NX12" s="410" t="str">
        <f t="shared" si="105"/>
        <v/>
      </c>
      <c r="NY12" s="407" t="str">
        <f>IFERROR(IF(NU12="PACE_Daniels",(INDEX(BASE!$AE$4:$AH$8,MATCH('Microciclos - Endurance (2)'!NV12,BASE!$AE$4:$AE$8,0),4)),IF(AND(NU12="vVO2máx",NV12&gt;=35,NV12&lt;=45),"9-11",IF(AND(NU12="vVO2máx",NV12&gt;45,NV12&lt;=65),"11",IF(AND(NU12="vVO2máx",NV12&gt;65,NV12&lt;=75),"12-13",IF(AND(NU12="vVO2máx",NV12&gt;=80,NV12&lt;=85),"14-16",IF(AND(NU12="vVO2máx",NV12&gt;=85,NV12&lt;100),"17-19",IF(AND(NU12="vVO2máx",NV12&gt;=100),"20",IF(AND(NU12="FCR",NV12&gt;40,NV12&lt;=60),"12-13",IF(AND(NU12="FCR",NV12&gt;60,NV12&lt;=84),"14-16",IF(AND(NU12="FCR",NV12&gt;=85,NV12&lt;100),"17-19",IF(AND(NU12="FCR",NV12=100),"20",""))))))))))),"")</f>
        <v/>
      </c>
      <c r="NZ12" s="409" t="str">
        <f>IFERROR(IF(NU12="vVO2máx",(Avaliações!$C$51*'Microciclos - Endurance (2)'!NV12)/100,IF(NU12="Velocidade_crítica",IF(NV12="80% VC",Avaliações!#REF!*0.8,IF(NV12="100% VC",Avaliações!#REF!*1,IF(NV12="120% VC",Avaliações!#REF!*1.2,IF(NV12="&gt;30%",Avaliações!$C$54*1.3,IF(NV12="&gt;40%",Avaliações!$C$54*1.4,0))))),IF(NU12="PACE_Daniels",INDEX(BASE!$Q$4:$V$60,MATCH(Avaliações!$C$53,BASE!$Q$4:$Q$60,0),MATCH('Microciclos - Endurance (2)'!NV12,BASE!$Q$4:$V$4,0)),""))),"")</f>
        <v/>
      </c>
      <c r="OA12" s="407" t="s">
        <v>144</v>
      </c>
      <c r="OB12" s="407"/>
      <c r="OC12" s="410" t="str">
        <f t="shared" si="106"/>
        <v/>
      </c>
      <c r="OD12" s="407" t="str">
        <f>IFERROR(IF(NU12="PACE_Daniels",(INDEX(BASE!$AE$4:$AH$7,MATCH('Microciclos - Endurance (2)'!OB12,BASE!$AE$4:$AE$7,0),4)),IF(AND(NU12="vVO2máx",OB12&gt;=35,OB12&lt;=45),"9-11",IF(AND(NU12="vVO2máx",OB12&gt;45,OB12&lt;=65),"11",IF(AND(NU12="vVO2máx",OB12&gt;65,OB12&lt;=75),"12-13",IF(AND(NU12="vVO2máx",OB12&gt;=80,OB12&lt;=85),"14-16",IF(AND(NU12="vVO2máx",OB12&gt;=85,OB12&lt;100),"17-19",IF(AND(NU12="vVO2máx",OB12&gt;=100),"20",IF(AND(NU12="FCR",OB12&gt;40,OB12&lt;=60),"12-13",IF(AND(NU12="FCR",OB12&gt;60,OB12&lt;=84),"14-16",IF(AND(NU12="FCR",OB12&gt;=85,OB12&lt;100),"17-19",IF(AND(NU12="FCR",OB12=100),"20",""))))))))))),"")</f>
        <v/>
      </c>
      <c r="OE12" s="409">
        <f>IFERROR(IF(OA12="vVO2máx",(Avaliações!$C$51*'Microciclos - Endurance (2)'!OB12)/100,IF(OA12="Velocidade_crítica",IF(OB12="80% VC",Avaliações!#REF!*0.8,IF(OB12="100% VC",Avaliações!#REF!*1,IF(OB12="120% VC",Avaliações!#REF!*1.2,IF(OB12="&gt;30%",Avaliações!$C$54*1.3,IF(OB12="&gt;40%",Avaliações!$C$54*1.4,0))))),IF(OA12="PACE_Daniels",INDEX(BASE!$Q$4:$V$60,MATCH(Avaliações!$C$53,BASE!$Q$4:$Q$60,0),MATCH('Microciclos - Endurance (2)'!OB12,BASE!$Q$4:$V$4,0)),0))),"")</f>
        <v>0</v>
      </c>
      <c r="OF12" s="409" t="str">
        <f t="shared" si="107"/>
        <v/>
      </c>
      <c r="OJ12" s="407"/>
      <c r="OK12" s="407"/>
      <c r="OL12" s="407"/>
      <c r="OM12" s="407"/>
      <c r="ON12" s="407">
        <f t="shared" si="162"/>
        <v>0</v>
      </c>
      <c r="OO12" s="407">
        <f t="shared" si="108"/>
        <v>0</v>
      </c>
      <c r="OP12" s="408" t="str">
        <f t="shared" si="109"/>
        <v/>
      </c>
      <c r="OQ12" s="407" t="s">
        <v>144</v>
      </c>
      <c r="OR12" s="407"/>
      <c r="OS12" s="409" t="str">
        <f t="shared" si="110"/>
        <v/>
      </c>
      <c r="OT12" s="410" t="str">
        <f t="shared" si="111"/>
        <v/>
      </c>
      <c r="OU12" s="407" t="str">
        <f>IFERROR(IF(OQ12="PACE_Daniels",(INDEX(BASE!$AE$4:$AH$8,MATCH('Microciclos - Endurance (2)'!OR12,BASE!$AE$4:$AE$8,0),4)),IF(AND(OQ12="vVO2máx",OR12&gt;=35,OR12&lt;=45),"9-11",IF(AND(OQ12="vVO2máx",OR12&gt;45,OR12&lt;=65),"11",IF(AND(OQ12="vVO2máx",OR12&gt;65,OR12&lt;=75),"12-13",IF(AND(OQ12="vVO2máx",OR12&gt;=80,OR12&lt;=85),"14-16",IF(AND(OQ12="vVO2máx",OR12&gt;=85,OR12&lt;100),"17-19",IF(AND(OQ12="vVO2máx",OR12&gt;=100),"20",IF(AND(OQ12="FCR",OR12&gt;40,OR12&lt;=60),"12-13",IF(AND(OQ12="FCR",OR12&gt;60,OR12&lt;=84),"14-16",IF(AND(OQ12="FCR",OR12&gt;=85,OR12&lt;100),"17-19",IF(AND(OQ12="FCR",OR12=100),"20",""))))))))))),"")</f>
        <v/>
      </c>
      <c r="OV12" s="409" t="str">
        <f>IFERROR(IF(OQ12="vVO2máx",(Avaliações!$C$51*'Microciclos - Endurance (2)'!OR12)/100,IF(OQ12="Velocidade_crítica",IF(OR12="80% VC",Avaliações!#REF!*0.8,IF(OR12="100% VC",Avaliações!#REF!*1,IF(OR12="120% VC",Avaliações!#REF!*1.2,IF(OR12="&gt;30%",Avaliações!$C$54*1.3,IF(OR12="&gt;40%",Avaliações!$C$54*1.4,0))))),IF(OQ12="PACE_Daniels",INDEX(BASE!$Q$4:$V$60,MATCH(Avaliações!$C$53,BASE!$Q$4:$Q$60,0),MATCH('Microciclos - Endurance (2)'!OR12,BASE!$Q$4:$V$4,0)),""))),"")</f>
        <v/>
      </c>
      <c r="OW12" s="407" t="s">
        <v>144</v>
      </c>
      <c r="OX12" s="407"/>
      <c r="OY12" s="410" t="str">
        <f t="shared" si="112"/>
        <v/>
      </c>
      <c r="OZ12" s="407" t="str">
        <f>IFERROR(IF(OQ12="PACE_Daniels",(INDEX(BASE!$AE$4:$AH$7,MATCH('Microciclos - Endurance (2)'!OX12,BASE!$AE$4:$AE$7,0),4)),IF(AND(OQ12="vVO2máx",OX12&gt;=35,OX12&lt;=45),"9-11",IF(AND(OQ12="vVO2máx",OX12&gt;45,OX12&lt;=65),"11",IF(AND(OQ12="vVO2máx",OX12&gt;65,OX12&lt;=75),"12-13",IF(AND(OQ12="vVO2máx",OX12&gt;=80,OX12&lt;=85),"14-16",IF(AND(OQ12="vVO2máx",OX12&gt;=85,OX12&lt;100),"17-19",IF(AND(OQ12="vVO2máx",OX12&gt;=100),"20",IF(AND(OQ12="FCR",OX12&gt;40,OX12&lt;=60),"12-13",IF(AND(OQ12="FCR",OX12&gt;60,OX12&lt;=84),"14-16",IF(AND(OQ12="FCR",OX12&gt;=85,OX12&lt;100),"17-19",IF(AND(OQ12="FCR",OX12=100),"20",""))))))))))),"")</f>
        <v/>
      </c>
      <c r="PA12" s="409">
        <f>IFERROR(IF(OW12="vVO2máx",(Avaliações!$C$51*'Microciclos - Endurance (2)'!OX12)/100,IF(OW12="Velocidade_crítica",IF(OX12="80% VC",Avaliações!#REF!*0.8,IF(OX12="100% VC",Avaliações!#REF!*1,IF(OX12="120% VC",Avaliações!#REF!*1.2,IF(OX12="&gt;30%",Avaliações!$C$54*1.3,IF(OX12="&gt;40%",Avaliações!$C$54*1.4,0))))),IF(OW12="PACE_Daniels",INDEX(BASE!$Q$4:$V$60,MATCH(Avaliações!$C$53,BASE!$Q$4:$Q$60,0),MATCH('Microciclos - Endurance (2)'!OX12,BASE!$Q$4:$V$4,0)),0))),"")</f>
        <v>0</v>
      </c>
      <c r="PB12" s="409" t="str">
        <f t="shared" si="113"/>
        <v/>
      </c>
      <c r="PF12" s="407"/>
      <c r="PG12" s="407"/>
      <c r="PH12" s="407"/>
      <c r="PI12" s="407"/>
      <c r="PJ12" s="407">
        <f t="shared" si="163"/>
        <v>0</v>
      </c>
      <c r="PK12" s="407">
        <f t="shared" si="114"/>
        <v>0</v>
      </c>
      <c r="PL12" s="408" t="str">
        <f t="shared" si="115"/>
        <v/>
      </c>
      <c r="PM12" s="407" t="s">
        <v>144</v>
      </c>
      <c r="PN12" s="407"/>
      <c r="PO12" s="409" t="str">
        <f t="shared" si="116"/>
        <v/>
      </c>
      <c r="PP12" s="410" t="str">
        <f t="shared" si="117"/>
        <v/>
      </c>
      <c r="PQ12" s="407" t="str">
        <f>IFERROR(IF(PM12="PACE_Daniels",(INDEX(BASE!$AE$4:$AH$8,MATCH('Microciclos - Endurance (2)'!PN12,BASE!$AE$4:$AE$8,0),4)),IF(AND(PM12="vVO2máx",PN12&gt;=35,PN12&lt;=45),"9-11",IF(AND(PM12="vVO2máx",PN12&gt;45,PN12&lt;=65),"11",IF(AND(PM12="vVO2máx",PN12&gt;65,PN12&lt;=75),"12-13",IF(AND(PM12="vVO2máx",PN12&gt;=80,PN12&lt;=85),"14-16",IF(AND(PM12="vVO2máx",PN12&gt;=85,PN12&lt;100),"17-19",IF(AND(PM12="vVO2máx",PN12&gt;=100),"20",IF(AND(PM12="FCR",PN12&gt;40,PN12&lt;=60),"12-13",IF(AND(PM12="FCR",PN12&gt;60,PN12&lt;=84),"14-16",IF(AND(PM12="FCR",PN12&gt;=85,PN12&lt;100),"17-19",IF(AND(PM12="FCR",PN12=100),"20",""))))))))))),"")</f>
        <v/>
      </c>
      <c r="PR12" s="409" t="str">
        <f>IFERROR(IF(PM12="vVO2máx",(Avaliações!$C$51*'Microciclos - Endurance (2)'!PN12)/100,IF(PM12="Velocidade_crítica",IF(PN12="80% VC",Avaliações!#REF!*0.8,IF(PN12="100% VC",Avaliações!#REF!*1,IF(PN12="120% VC",Avaliações!#REF!*1.2,IF(PN12="&gt;30%",Avaliações!$C$54*1.3,IF(PN12="&gt;40%",Avaliações!$C$54*1.4,0))))),IF(PM12="PACE_Daniels",INDEX(BASE!$Q$4:$V$60,MATCH(Avaliações!$C$53,BASE!$Q$4:$Q$60,0),MATCH('Microciclos - Endurance (2)'!PN12,BASE!$Q$4:$V$4,0)),""))),"")</f>
        <v/>
      </c>
      <c r="PS12" s="407" t="s">
        <v>144</v>
      </c>
      <c r="PT12" s="407"/>
      <c r="PU12" s="410" t="str">
        <f t="shared" si="118"/>
        <v/>
      </c>
      <c r="PV12" s="407" t="str">
        <f>IFERROR(IF(PM12="PACE_Daniels",(INDEX(BASE!$AE$4:$AH$7,MATCH('Microciclos - Endurance (2)'!PT12,BASE!$AE$4:$AE$7,0),4)),IF(AND(PM12="vVO2máx",PT12&gt;=35,PT12&lt;=45),"9-11",IF(AND(PM12="vVO2máx",PT12&gt;45,PT12&lt;=65),"11",IF(AND(PM12="vVO2máx",PT12&gt;65,PT12&lt;=75),"12-13",IF(AND(PM12="vVO2máx",PT12&gt;=80,PT12&lt;=85),"14-16",IF(AND(PM12="vVO2máx",PT12&gt;=85,PT12&lt;100),"17-19",IF(AND(PM12="vVO2máx",PT12&gt;=100),"20",IF(AND(PM12="FCR",PT12&gt;40,PT12&lt;=60),"12-13",IF(AND(PM12="FCR",PT12&gt;60,PT12&lt;=84),"14-16",IF(AND(PM12="FCR",PT12&gt;=85,PT12&lt;100),"17-19",IF(AND(PM12="FCR",PT12=100),"20",""))))))))))),"")</f>
        <v/>
      </c>
      <c r="PW12" s="409">
        <f>IFERROR(IF(PS12="vVO2máx",(Avaliações!$C$51*'Microciclos - Endurance (2)'!PT12)/100,IF(PS12="Velocidade_crítica",IF(PT12="80% VC",Avaliações!#REF!*0.8,IF(PT12="100% VC",Avaliações!#REF!*1,IF(PT12="120% VC",Avaliações!#REF!*1.2,IF(PT12="&gt;30%",Avaliações!$C$54*1.3,IF(PT12="&gt;40%",Avaliações!$C$54*1.4,0))))),IF(PS12="PACE_Daniels",INDEX(BASE!$Q$4:$V$60,MATCH(Avaliações!$C$53,BASE!$Q$4:$Q$60,0),MATCH('Microciclos - Endurance (2)'!PT12,BASE!$Q$4:$V$4,0)),0))),"")</f>
        <v>0</v>
      </c>
      <c r="PX12" s="409" t="str">
        <f t="shared" si="119"/>
        <v/>
      </c>
      <c r="QB12" s="407"/>
      <c r="QC12" s="407"/>
      <c r="QD12" s="407"/>
      <c r="QE12" s="407"/>
      <c r="QF12" s="407">
        <f t="shared" si="164"/>
        <v>0</v>
      </c>
      <c r="QG12" s="407">
        <f t="shared" si="120"/>
        <v>0</v>
      </c>
      <c r="QH12" s="408" t="str">
        <f t="shared" si="121"/>
        <v/>
      </c>
      <c r="QI12" s="407" t="s">
        <v>144</v>
      </c>
      <c r="QJ12" s="407"/>
      <c r="QK12" s="409" t="str">
        <f t="shared" si="122"/>
        <v/>
      </c>
      <c r="QL12" s="410" t="str">
        <f t="shared" si="123"/>
        <v/>
      </c>
      <c r="QM12" s="407" t="str">
        <f>IFERROR(IF(QI12="PACE_Daniels",(INDEX(BASE!$AE$4:$AH$8,MATCH('Microciclos - Endurance (2)'!QJ12,BASE!$AE$4:$AE$8,0),4)),IF(AND(QI12="vVO2máx",QJ12&gt;=35,QJ12&lt;=45),"9-11",IF(AND(QI12="vVO2máx",QJ12&gt;45,QJ12&lt;=65),"11",IF(AND(QI12="vVO2máx",QJ12&gt;65,QJ12&lt;=75),"12-13",IF(AND(QI12="vVO2máx",QJ12&gt;=80,QJ12&lt;=85),"14-16",IF(AND(QI12="vVO2máx",QJ12&gt;=85,QJ12&lt;100),"17-19",IF(AND(QI12="vVO2máx",QJ12&gt;=100),"20",IF(AND(QI12="FCR",QJ12&gt;40,QJ12&lt;=60),"12-13",IF(AND(QI12="FCR",QJ12&gt;60,QJ12&lt;=84),"14-16",IF(AND(QI12="FCR",QJ12&gt;=85,QJ12&lt;100),"17-19",IF(AND(QI12="FCR",QJ12=100),"20",""))))))))))),"")</f>
        <v/>
      </c>
      <c r="QN12" s="409" t="str">
        <f>IFERROR(IF(QI12="vVO2máx",(Avaliações!$C$51*'Microciclos - Endurance (2)'!QJ12)/100,IF(QI12="Velocidade_crítica",IF(QJ12="80% VC",Avaliações!#REF!*0.8,IF(QJ12="100% VC",Avaliações!#REF!*1,IF(QJ12="120% VC",Avaliações!#REF!*1.2,IF(QJ12="&gt;30%",Avaliações!$C$54*1.3,IF(QJ12="&gt;40%",Avaliações!$C$54*1.4,0))))),IF(QI12="PACE_Daniels",INDEX(BASE!$Q$4:$V$60,MATCH(Avaliações!$C$53,BASE!$Q$4:$Q$60,0),MATCH('Microciclos - Endurance (2)'!QJ12,BASE!$Q$4:$V$4,0)),""))),"")</f>
        <v/>
      </c>
      <c r="QO12" s="407" t="s">
        <v>144</v>
      </c>
      <c r="QP12" s="407"/>
      <c r="QQ12" s="410" t="str">
        <f t="shared" si="124"/>
        <v/>
      </c>
      <c r="QR12" s="407" t="str">
        <f>IFERROR(IF(QI12="PACE_Daniels",(INDEX(BASE!$AE$4:$AH$7,MATCH('Microciclos - Endurance (2)'!QP12,BASE!$AE$4:$AE$7,0),4)),IF(AND(QI12="vVO2máx",QP12&gt;=35,QP12&lt;=45),"9-11",IF(AND(QI12="vVO2máx",QP12&gt;45,QP12&lt;=65),"11",IF(AND(QI12="vVO2máx",QP12&gt;65,QP12&lt;=75),"12-13",IF(AND(QI12="vVO2máx",QP12&gt;=80,QP12&lt;=85),"14-16",IF(AND(QI12="vVO2máx",QP12&gt;=85,QP12&lt;100),"17-19",IF(AND(QI12="vVO2máx",QP12&gt;=100),"20",IF(AND(QI12="FCR",QP12&gt;40,QP12&lt;=60),"12-13",IF(AND(QI12="FCR",QP12&gt;60,QP12&lt;=84),"14-16",IF(AND(QI12="FCR",QP12&gt;=85,QP12&lt;100),"17-19",IF(AND(QI12="FCR",QP12=100),"20",""))))))))))),"")</f>
        <v/>
      </c>
      <c r="QS12" s="409">
        <f>IFERROR(IF(QO12="vVO2máx",(Avaliações!$C$51*'Microciclos - Endurance (2)'!QP12)/100,IF(QO12="Velocidade_crítica",IF(QP12="80% VC",Avaliações!#REF!*0.8,IF(QP12="100% VC",Avaliações!#REF!*1,IF(QP12="120% VC",Avaliações!#REF!*1.2,IF(QP12="&gt;30%",Avaliações!$C$54*1.3,IF(QP12="&gt;40%",Avaliações!$C$54*1.4,0))))),IF(QO12="PACE_Daniels",INDEX(BASE!$Q$4:$V$60,MATCH(Avaliações!$C$53,BASE!$Q$4:$Q$60,0),MATCH('Microciclos - Endurance (2)'!QP12,BASE!$Q$4:$V$4,0)),0))),"")</f>
        <v>0</v>
      </c>
      <c r="QT12" s="409" t="str">
        <f t="shared" si="125"/>
        <v/>
      </c>
      <c r="QX12" s="407"/>
      <c r="QY12" s="407"/>
      <c r="QZ12" s="407"/>
      <c r="RA12" s="407"/>
      <c r="RB12" s="407">
        <f t="shared" si="165"/>
        <v>0</v>
      </c>
      <c r="RC12" s="407">
        <f t="shared" si="126"/>
        <v>0</v>
      </c>
      <c r="RD12" s="408" t="str">
        <f t="shared" si="127"/>
        <v/>
      </c>
      <c r="RE12" s="407" t="s">
        <v>144</v>
      </c>
      <c r="RF12" s="407"/>
      <c r="RG12" s="409" t="str">
        <f t="shared" si="128"/>
        <v/>
      </c>
      <c r="RH12" s="410" t="str">
        <f t="shared" si="129"/>
        <v/>
      </c>
      <c r="RI12" s="407" t="str">
        <f>IFERROR(IF(RE12="PACE_Daniels",(INDEX(BASE!$AE$4:$AH$8,MATCH('Microciclos - Endurance (2)'!RF12,BASE!$AE$4:$AE$8,0),4)),IF(AND(RE12="vVO2máx",RF12&gt;=35,RF12&lt;=45),"9-11",IF(AND(RE12="vVO2máx",RF12&gt;45,RF12&lt;=65),"11",IF(AND(RE12="vVO2máx",RF12&gt;65,RF12&lt;=75),"12-13",IF(AND(RE12="vVO2máx",RF12&gt;=80,RF12&lt;=85),"14-16",IF(AND(RE12="vVO2máx",RF12&gt;=85,RF12&lt;100),"17-19",IF(AND(RE12="vVO2máx",RF12&gt;=100),"20",IF(AND(RE12="FCR",RF12&gt;40,RF12&lt;=60),"12-13",IF(AND(RE12="FCR",RF12&gt;60,RF12&lt;=84),"14-16",IF(AND(RE12="FCR",RF12&gt;=85,RF12&lt;100),"17-19",IF(AND(RE12="FCR",RF12=100),"20",""))))))))))),"")</f>
        <v/>
      </c>
      <c r="RJ12" s="409" t="str">
        <f>IFERROR(IF(RE12="vVO2máx",(Avaliações!$C$51*'Microciclos - Endurance (2)'!RF12)/100,IF(RE12="Velocidade_crítica",IF(RF12="80% VC",Avaliações!#REF!*0.8,IF(RF12="100% VC",Avaliações!#REF!*1,IF(RF12="120% VC",Avaliações!#REF!*1.2,IF(RF12="&gt;30%",Avaliações!$C$54*1.3,IF(RF12="&gt;40%",Avaliações!$C$54*1.4,0))))),IF(RE12="PACE_Daniels",INDEX(BASE!$Q$4:$V$60,MATCH(Avaliações!$C$53,BASE!$Q$4:$Q$60,0),MATCH('Microciclos - Endurance (2)'!RF12,BASE!$Q$4:$V$4,0)),""))),"")</f>
        <v/>
      </c>
      <c r="RK12" s="407" t="s">
        <v>144</v>
      </c>
      <c r="RL12" s="407"/>
      <c r="RM12" s="410" t="str">
        <f t="shared" si="130"/>
        <v/>
      </c>
      <c r="RN12" s="407" t="str">
        <f>IFERROR(IF(RE12="PACE_Daniels",(INDEX(BASE!$AE$4:$AH$7,MATCH('Microciclos - Endurance (2)'!RL12,BASE!$AE$4:$AE$7,0),4)),IF(AND(RE12="vVO2máx",RL12&gt;=35,RL12&lt;=45),"9-11",IF(AND(RE12="vVO2máx",RL12&gt;45,RL12&lt;=65),"11",IF(AND(RE12="vVO2máx",RL12&gt;65,RL12&lt;=75),"12-13",IF(AND(RE12="vVO2máx",RL12&gt;=80,RL12&lt;=85),"14-16",IF(AND(RE12="vVO2máx",RL12&gt;=85,RL12&lt;100),"17-19",IF(AND(RE12="vVO2máx",RL12&gt;=100),"20",IF(AND(RE12="FCR",RL12&gt;40,RL12&lt;=60),"12-13",IF(AND(RE12="FCR",RL12&gt;60,RL12&lt;=84),"14-16",IF(AND(RE12="FCR",RL12&gt;=85,RL12&lt;100),"17-19",IF(AND(RE12="FCR",RL12=100),"20",""))))))))))),"")</f>
        <v/>
      </c>
      <c r="RO12" s="409">
        <f>IFERROR(IF(RK12="vVO2máx",(Avaliações!$C$51*'Microciclos - Endurance (2)'!RL12)/100,IF(RK12="Velocidade_crítica",IF(RL12="80% VC",Avaliações!#REF!*0.8,IF(RL12="100% VC",Avaliações!#REF!*1,IF(RL12="120% VC",Avaliações!#REF!*1.2,IF(RL12="&gt;30%",Avaliações!$C$54*1.3,IF(RL12="&gt;40%",Avaliações!$C$54*1.4,0))))),IF(RK12="PACE_Daniels",INDEX(BASE!$Q$4:$V$60,MATCH(Avaliações!$C$53,BASE!$Q$4:$Q$60,0),MATCH('Microciclos - Endurance (2)'!RL12,BASE!$Q$4:$V$4,0)),0))),"")</f>
        <v>0</v>
      </c>
      <c r="RP12" s="409" t="str">
        <f t="shared" si="131"/>
        <v/>
      </c>
      <c r="RT12" s="407"/>
      <c r="RU12" s="407"/>
      <c r="RV12" s="407"/>
      <c r="RW12" s="407"/>
      <c r="RX12" s="407">
        <f t="shared" si="166"/>
        <v>0</v>
      </c>
      <c r="RY12" s="407">
        <f t="shared" si="132"/>
        <v>0</v>
      </c>
      <c r="RZ12" s="408" t="str">
        <f t="shared" si="133"/>
        <v/>
      </c>
      <c r="SA12" s="407" t="s">
        <v>144</v>
      </c>
      <c r="SB12" s="407"/>
      <c r="SC12" s="409" t="str">
        <f t="shared" si="134"/>
        <v/>
      </c>
      <c r="SD12" s="410" t="str">
        <f t="shared" si="135"/>
        <v/>
      </c>
      <c r="SE12" s="407" t="str">
        <f>IFERROR(IF(SA12="PACE_Daniels",(INDEX(BASE!$AE$4:$AH$8,MATCH('Microciclos - Endurance (2)'!SB12,BASE!$AE$4:$AE$8,0),4)),IF(AND(SA12="vVO2máx",SB12&gt;=35,SB12&lt;=45),"9-11",IF(AND(SA12="vVO2máx",SB12&gt;45,SB12&lt;=65),"11",IF(AND(SA12="vVO2máx",SB12&gt;65,SB12&lt;=75),"12-13",IF(AND(SA12="vVO2máx",SB12&gt;=80,SB12&lt;=85),"14-16",IF(AND(SA12="vVO2máx",SB12&gt;=85,SB12&lt;100),"17-19",IF(AND(SA12="vVO2máx",SB12&gt;=100),"20",IF(AND(SA12="FCR",SB12&gt;40,SB12&lt;=60),"12-13",IF(AND(SA12="FCR",SB12&gt;60,SB12&lt;=84),"14-16",IF(AND(SA12="FCR",SB12&gt;=85,SB12&lt;100),"17-19",IF(AND(SA12="FCR",SB12=100),"20",""))))))))))),"")</f>
        <v/>
      </c>
      <c r="SF12" s="409" t="str">
        <f>IFERROR(IF(SA12="vVO2máx",(Avaliações!$C$51*'Microciclos - Endurance (2)'!SB12)/100,IF(SA12="Velocidade_crítica",IF(SB12="80% VC",Avaliações!#REF!*0.8,IF(SB12="100% VC",Avaliações!#REF!*1,IF(SB12="120% VC",Avaliações!#REF!*1.2,IF(SB12="&gt;30%",Avaliações!$C$54*1.3,IF(SB12="&gt;40%",Avaliações!$C$54*1.4,0))))),IF(SA12="PACE_Daniels",INDEX(BASE!$Q$4:$V$60,MATCH(Avaliações!$C$53,BASE!$Q$4:$Q$60,0),MATCH('Microciclos - Endurance (2)'!SB12,BASE!$Q$4:$V$4,0)),""))),"")</f>
        <v/>
      </c>
      <c r="SG12" s="407" t="s">
        <v>144</v>
      </c>
      <c r="SH12" s="407"/>
      <c r="SI12" s="410" t="str">
        <f t="shared" si="136"/>
        <v/>
      </c>
      <c r="SJ12" s="407" t="str">
        <f>IFERROR(IF(SA12="PACE_Daniels",(INDEX(BASE!$AE$4:$AH$7,MATCH('Microciclos - Endurance (2)'!SH12,BASE!$AE$4:$AE$7,0),4)),IF(AND(SA12="vVO2máx",SH12&gt;=35,SH12&lt;=45),"9-11",IF(AND(SA12="vVO2máx",SH12&gt;45,SH12&lt;=65),"11",IF(AND(SA12="vVO2máx",SH12&gt;65,SH12&lt;=75),"12-13",IF(AND(SA12="vVO2máx",SH12&gt;=80,SH12&lt;=85),"14-16",IF(AND(SA12="vVO2máx",SH12&gt;=85,SH12&lt;100),"17-19",IF(AND(SA12="vVO2máx",SH12&gt;=100),"20",IF(AND(SA12="FCR",SH12&gt;40,SH12&lt;=60),"12-13",IF(AND(SA12="FCR",SH12&gt;60,SH12&lt;=84),"14-16",IF(AND(SA12="FCR",SH12&gt;=85,SH12&lt;100),"17-19",IF(AND(SA12="FCR",SH12=100),"20",""))))))))))),"")</f>
        <v/>
      </c>
      <c r="SK12" s="409">
        <f>IFERROR(IF(SG12="vVO2máx",(Avaliações!$C$51*'Microciclos - Endurance (2)'!SH12)/100,IF(SG12="Velocidade_crítica",IF(SH12="80% VC",Avaliações!#REF!*0.8,IF(SH12="100% VC",Avaliações!#REF!*1,IF(SH12="120% VC",Avaliações!#REF!*1.2,IF(SH12="&gt;30%",Avaliações!$C$54*1.3,IF(SH12="&gt;40%",Avaliações!$C$54*1.4,0))))),IF(SG12="PACE_Daniels",INDEX(BASE!$Q$4:$V$60,MATCH(Avaliações!$C$53,BASE!$Q$4:$Q$60,0),MATCH('Microciclos - Endurance (2)'!SH12,BASE!$Q$4:$V$4,0)),0))),"")</f>
        <v>0</v>
      </c>
      <c r="SL12" s="409" t="str">
        <f t="shared" si="137"/>
        <v/>
      </c>
      <c r="SP12" s="407"/>
      <c r="SQ12" s="407"/>
      <c r="SR12" s="407"/>
      <c r="SS12" s="407"/>
      <c r="ST12" s="407">
        <f t="shared" si="167"/>
        <v>0</v>
      </c>
      <c r="SU12" s="407">
        <f t="shared" si="138"/>
        <v>0</v>
      </c>
      <c r="SV12" s="408" t="str">
        <f t="shared" si="139"/>
        <v/>
      </c>
      <c r="SW12" s="407" t="s">
        <v>144</v>
      </c>
      <c r="SX12" s="407"/>
      <c r="SY12" s="409" t="str">
        <f t="shared" si="140"/>
        <v/>
      </c>
      <c r="SZ12" s="410" t="str">
        <f t="shared" si="141"/>
        <v/>
      </c>
      <c r="TA12" s="407" t="str">
        <f>IFERROR(IF(SW12="PACE_Daniels",(INDEX(BASE!$AE$4:$AH$8,MATCH('Microciclos - Endurance (2)'!SX12,BASE!$AE$4:$AE$8,0),4)),IF(AND(SW12="vVO2máx",SX12&gt;=35,SX12&lt;=45),"9-11",IF(AND(SW12="vVO2máx",SX12&gt;45,SX12&lt;=65),"11",IF(AND(SW12="vVO2máx",SX12&gt;65,SX12&lt;=75),"12-13",IF(AND(SW12="vVO2máx",SX12&gt;=80,SX12&lt;=85),"14-16",IF(AND(SW12="vVO2máx",SX12&gt;=85,SX12&lt;100),"17-19",IF(AND(SW12="vVO2máx",SX12&gt;=100),"20",IF(AND(SW12="FCR",SX12&gt;40,SX12&lt;=60),"12-13",IF(AND(SW12="FCR",SX12&gt;60,SX12&lt;=84),"14-16",IF(AND(SW12="FCR",SX12&gt;=85,SX12&lt;100),"17-19",IF(AND(SW12="FCR",SX12=100),"20",""))))))))))),"")</f>
        <v/>
      </c>
      <c r="TB12" s="409" t="str">
        <f>IFERROR(IF(SW12="vVO2máx",(Avaliações!$C$51*'Microciclos - Endurance (2)'!SX12)/100,IF(SW12="Velocidade_crítica",IF(SX12="80% VC",Avaliações!#REF!*0.8,IF(SX12="100% VC",Avaliações!#REF!*1,IF(SX12="120% VC",Avaliações!#REF!*1.2,IF(SX12="&gt;30%",Avaliações!$C$54*1.3,IF(SX12="&gt;40%",Avaliações!$C$54*1.4,0))))),IF(SW12="PACE_Daniels",INDEX(BASE!$Q$4:$V$60,MATCH(Avaliações!$C$53,BASE!$Q$4:$Q$60,0),MATCH('Microciclos - Endurance (2)'!SX12,BASE!$Q$4:$V$4,0)),""))),"")</f>
        <v/>
      </c>
      <c r="TC12" s="407" t="s">
        <v>144</v>
      </c>
      <c r="TD12" s="407"/>
      <c r="TE12" s="410" t="str">
        <f t="shared" si="142"/>
        <v/>
      </c>
      <c r="TF12" s="407" t="str">
        <f>IFERROR(IF(SW12="PACE_Daniels",(INDEX(BASE!$AE$4:$AH$7,MATCH('Microciclos - Endurance (2)'!TD12,BASE!$AE$4:$AE$7,0),4)),IF(AND(SW12="vVO2máx",TD12&gt;=35,TD12&lt;=45),"9-11",IF(AND(SW12="vVO2máx",TD12&gt;45,TD12&lt;=65),"11",IF(AND(SW12="vVO2máx",TD12&gt;65,TD12&lt;=75),"12-13",IF(AND(SW12="vVO2máx",TD12&gt;=80,TD12&lt;=85),"14-16",IF(AND(SW12="vVO2máx",TD12&gt;=85,TD12&lt;100),"17-19",IF(AND(SW12="vVO2máx",TD12&gt;=100),"20",IF(AND(SW12="FCR",TD12&gt;40,TD12&lt;=60),"12-13",IF(AND(SW12="FCR",TD12&gt;60,TD12&lt;=84),"14-16",IF(AND(SW12="FCR",TD12&gt;=85,TD12&lt;100),"17-19",IF(AND(SW12="FCR",TD12=100),"20",""))))))))))),"")</f>
        <v/>
      </c>
      <c r="TG12" s="409">
        <f>IFERROR(IF(TC12="vVO2máx",(Avaliações!$C$51*'Microciclos - Endurance (2)'!TD12)/100,IF(TC12="Velocidade_crítica",IF(TD12="80% VC",Avaliações!#REF!*0.8,IF(TD12="100% VC",Avaliações!#REF!*1,IF(TD12="120% VC",Avaliações!#REF!*1.2,IF(TD12="&gt;30%",Avaliações!$C$54*1.3,IF(TD12="&gt;40%",Avaliações!$C$54*1.4,0))))),IF(TC12="PACE_Daniels",INDEX(BASE!$Q$4:$V$60,MATCH(Avaliações!$C$53,BASE!$Q$4:$Q$60,0),MATCH('Microciclos - Endurance (2)'!TD12,BASE!$Q$4:$V$4,0)),0))),"")</f>
        <v>0</v>
      </c>
      <c r="TH12" s="409" t="str">
        <f t="shared" si="143"/>
        <v/>
      </c>
    </row>
    <row r="14" spans="2:528">
      <c r="G14" s="417" t="s">
        <v>561</v>
      </c>
      <c r="H14" s="418">
        <f>SUM(H16+H17)</f>
        <v>0</v>
      </c>
      <c r="I14" s="397" t="s">
        <v>469</v>
      </c>
      <c r="L14" s="440" t="s">
        <v>365</v>
      </c>
      <c r="M14" s="426"/>
      <c r="N14" s="427"/>
      <c r="O14" s="428"/>
      <c r="P14" s="428"/>
      <c r="Q14" s="428"/>
      <c r="R14" s="428"/>
      <c r="S14" s="428"/>
      <c r="T14" s="428"/>
      <c r="U14" s="428"/>
      <c r="V14" s="429"/>
      <c r="AC14" s="417" t="s">
        <v>561</v>
      </c>
      <c r="AD14" s="418">
        <f>SUM(AD16+AD17)</f>
        <v>0</v>
      </c>
      <c r="AE14" s="397" t="s">
        <v>469</v>
      </c>
      <c r="AH14" s="440" t="s">
        <v>365</v>
      </c>
      <c r="AI14" s="426"/>
      <c r="AJ14" s="427"/>
      <c r="AK14" s="428"/>
      <c r="AL14" s="428"/>
      <c r="AM14" s="428"/>
      <c r="AN14" s="428"/>
      <c r="AO14" s="428"/>
      <c r="AP14" s="428"/>
      <c r="AQ14" s="428"/>
      <c r="AR14" s="429"/>
      <c r="AY14" s="417" t="s">
        <v>561</v>
      </c>
      <c r="AZ14" s="418">
        <f>SUM(AZ16+AZ17)</f>
        <v>0</v>
      </c>
      <c r="BA14" s="397" t="s">
        <v>469</v>
      </c>
      <c r="BD14" s="440" t="s">
        <v>365</v>
      </c>
      <c r="BE14" s="426"/>
      <c r="BF14" s="427"/>
      <c r="BG14" s="428"/>
      <c r="BH14" s="428"/>
      <c r="BI14" s="428"/>
      <c r="BJ14" s="428"/>
      <c r="BK14" s="428"/>
      <c r="BL14" s="428"/>
      <c r="BM14" s="428"/>
      <c r="BN14" s="429"/>
      <c r="BU14" s="417" t="s">
        <v>561</v>
      </c>
      <c r="BV14" s="418">
        <f>SUM(BV16+BV17)</f>
        <v>0</v>
      </c>
      <c r="BW14" s="397" t="s">
        <v>469</v>
      </c>
      <c r="BZ14" s="440" t="s">
        <v>365</v>
      </c>
      <c r="CA14" s="426"/>
      <c r="CB14" s="427"/>
      <c r="CC14" s="428"/>
      <c r="CD14" s="428"/>
      <c r="CE14" s="428"/>
      <c r="CF14" s="428"/>
      <c r="CG14" s="428"/>
      <c r="CH14" s="428"/>
      <c r="CI14" s="428"/>
      <c r="CJ14" s="429"/>
      <c r="CQ14" s="417" t="s">
        <v>561</v>
      </c>
      <c r="CR14" s="418">
        <f>SUM(CR16+CR17)</f>
        <v>0</v>
      </c>
      <c r="CS14" s="397" t="s">
        <v>469</v>
      </c>
      <c r="CV14" s="440" t="s">
        <v>365</v>
      </c>
      <c r="CW14" s="426"/>
      <c r="CX14" s="427"/>
      <c r="CY14" s="428"/>
      <c r="CZ14" s="428"/>
      <c r="DA14" s="428"/>
      <c r="DB14" s="428"/>
      <c r="DC14" s="428"/>
      <c r="DD14" s="428"/>
      <c r="DE14" s="428"/>
      <c r="DF14" s="429"/>
      <c r="DM14" s="417" t="s">
        <v>561</v>
      </c>
      <c r="DN14" s="418">
        <f>SUM(DN16+DN17)</f>
        <v>0</v>
      </c>
      <c r="DO14" s="397" t="s">
        <v>469</v>
      </c>
      <c r="DR14" s="440" t="s">
        <v>365</v>
      </c>
      <c r="DS14" s="426"/>
      <c r="DT14" s="427"/>
      <c r="DU14" s="428"/>
      <c r="DV14" s="428"/>
      <c r="DW14" s="428"/>
      <c r="DX14" s="428"/>
      <c r="DY14" s="428"/>
      <c r="DZ14" s="428"/>
      <c r="EA14" s="428"/>
      <c r="EB14" s="429"/>
      <c r="EI14" s="417" t="s">
        <v>561</v>
      </c>
      <c r="EJ14" s="418">
        <f>SUM(EJ16+EJ17)</f>
        <v>0</v>
      </c>
      <c r="EK14" s="397" t="s">
        <v>469</v>
      </c>
      <c r="EN14" s="440" t="s">
        <v>365</v>
      </c>
      <c r="EO14" s="426"/>
      <c r="EP14" s="427"/>
      <c r="EQ14" s="428"/>
      <c r="ER14" s="428"/>
      <c r="ES14" s="428"/>
      <c r="ET14" s="428"/>
      <c r="EU14" s="428"/>
      <c r="EV14" s="428"/>
      <c r="EW14" s="428"/>
      <c r="EX14" s="429"/>
      <c r="FE14" s="417" t="s">
        <v>561</v>
      </c>
      <c r="FF14" s="418">
        <f>SUM(FF16+FF17)</f>
        <v>0</v>
      </c>
      <c r="FG14" s="397" t="s">
        <v>469</v>
      </c>
      <c r="FJ14" s="440" t="s">
        <v>365</v>
      </c>
      <c r="FK14" s="426"/>
      <c r="FL14" s="427"/>
      <c r="FM14" s="428"/>
      <c r="FN14" s="428"/>
      <c r="FO14" s="428"/>
      <c r="FP14" s="428"/>
      <c r="FQ14" s="428"/>
      <c r="FR14" s="428"/>
      <c r="FS14" s="428"/>
      <c r="FT14" s="429"/>
      <c r="GA14" s="417" t="s">
        <v>561</v>
      </c>
      <c r="GB14" s="418">
        <f>SUM(GB16+GB17)</f>
        <v>0</v>
      </c>
      <c r="GC14" s="397" t="s">
        <v>469</v>
      </c>
      <c r="GF14" s="440" t="s">
        <v>365</v>
      </c>
      <c r="GG14" s="426"/>
      <c r="GH14" s="427"/>
      <c r="GI14" s="428"/>
      <c r="GJ14" s="428"/>
      <c r="GK14" s="428"/>
      <c r="GL14" s="428"/>
      <c r="GM14" s="428"/>
      <c r="GN14" s="428"/>
      <c r="GO14" s="428"/>
      <c r="GP14" s="429"/>
      <c r="GW14" s="417" t="s">
        <v>561</v>
      </c>
      <c r="GX14" s="418">
        <f>SUM(GX16+GX17)</f>
        <v>0</v>
      </c>
      <c r="GY14" s="397" t="s">
        <v>469</v>
      </c>
      <c r="HB14" s="440" t="s">
        <v>365</v>
      </c>
      <c r="HC14" s="426"/>
      <c r="HD14" s="427"/>
      <c r="HE14" s="428"/>
      <c r="HF14" s="428"/>
      <c r="HG14" s="428"/>
      <c r="HH14" s="428"/>
      <c r="HI14" s="428"/>
      <c r="HJ14" s="428"/>
      <c r="HK14" s="428"/>
      <c r="HL14" s="429"/>
      <c r="HS14" s="417" t="s">
        <v>561</v>
      </c>
      <c r="HT14" s="418">
        <f>SUM(HT16+HT17)</f>
        <v>0</v>
      </c>
      <c r="HU14" s="397" t="s">
        <v>469</v>
      </c>
      <c r="HX14" s="440" t="s">
        <v>365</v>
      </c>
      <c r="HY14" s="426"/>
      <c r="HZ14" s="427"/>
      <c r="IA14" s="428"/>
      <c r="IB14" s="428"/>
      <c r="IC14" s="428"/>
      <c r="ID14" s="428"/>
      <c r="IE14" s="428"/>
      <c r="IF14" s="428"/>
      <c r="IG14" s="428"/>
      <c r="IH14" s="429"/>
      <c r="IO14" s="417" t="s">
        <v>561</v>
      </c>
      <c r="IP14" s="418">
        <f>SUM(IP16+IP17)</f>
        <v>0</v>
      </c>
      <c r="IQ14" s="397" t="s">
        <v>469</v>
      </c>
      <c r="IT14" s="440" t="s">
        <v>365</v>
      </c>
      <c r="IU14" s="426"/>
      <c r="IV14" s="427"/>
      <c r="IW14" s="428"/>
      <c r="IX14" s="428"/>
      <c r="IY14" s="428"/>
      <c r="IZ14" s="428"/>
      <c r="JA14" s="428"/>
      <c r="JB14" s="428"/>
      <c r="JC14" s="428"/>
      <c r="JD14" s="429"/>
      <c r="JK14" s="417" t="s">
        <v>561</v>
      </c>
      <c r="JL14" s="418">
        <f>SUM(JL16+JL17)</f>
        <v>0</v>
      </c>
      <c r="JM14" s="397" t="s">
        <v>469</v>
      </c>
      <c r="JP14" s="440" t="s">
        <v>365</v>
      </c>
      <c r="JQ14" s="426"/>
      <c r="JR14" s="427"/>
      <c r="JS14" s="428"/>
      <c r="JT14" s="428"/>
      <c r="JU14" s="428"/>
      <c r="JV14" s="428"/>
      <c r="JW14" s="428"/>
      <c r="JX14" s="428"/>
      <c r="JY14" s="428"/>
      <c r="JZ14" s="429"/>
      <c r="KG14" s="417" t="s">
        <v>561</v>
      </c>
      <c r="KH14" s="418">
        <f>SUM(KH16+KH17)</f>
        <v>0</v>
      </c>
      <c r="KI14" s="397" t="s">
        <v>469</v>
      </c>
      <c r="KL14" s="440" t="s">
        <v>365</v>
      </c>
      <c r="KM14" s="426"/>
      <c r="KN14" s="427"/>
      <c r="KO14" s="428"/>
      <c r="KP14" s="428"/>
      <c r="KQ14" s="428"/>
      <c r="KR14" s="428"/>
      <c r="KS14" s="428"/>
      <c r="KT14" s="428"/>
      <c r="KU14" s="428"/>
      <c r="KV14" s="429"/>
      <c r="LC14" s="417" t="s">
        <v>561</v>
      </c>
      <c r="LD14" s="418">
        <f>SUM(LD16+LD17)</f>
        <v>0</v>
      </c>
      <c r="LE14" s="397" t="s">
        <v>469</v>
      </c>
      <c r="LH14" s="440" t="s">
        <v>365</v>
      </c>
      <c r="LI14" s="426"/>
      <c r="LJ14" s="427"/>
      <c r="LK14" s="428"/>
      <c r="LL14" s="428"/>
      <c r="LM14" s="428"/>
      <c r="LN14" s="428"/>
      <c r="LO14" s="428"/>
      <c r="LP14" s="428"/>
      <c r="LQ14" s="428"/>
      <c r="LR14" s="429"/>
      <c r="LY14" s="417" t="s">
        <v>561</v>
      </c>
      <c r="LZ14" s="418">
        <f>SUM(LZ16+LZ17)</f>
        <v>0</v>
      </c>
      <c r="MA14" s="397" t="s">
        <v>469</v>
      </c>
      <c r="MD14" s="440" t="s">
        <v>365</v>
      </c>
      <c r="ME14" s="426"/>
      <c r="MF14" s="427"/>
      <c r="MG14" s="428"/>
      <c r="MH14" s="428"/>
      <c r="MI14" s="428"/>
      <c r="MJ14" s="428"/>
      <c r="MK14" s="428"/>
      <c r="ML14" s="428"/>
      <c r="MM14" s="428"/>
      <c r="MN14" s="429"/>
      <c r="MU14" s="417" t="s">
        <v>561</v>
      </c>
      <c r="MV14" s="418">
        <f>SUM(MV16+MV17)</f>
        <v>0</v>
      </c>
      <c r="MW14" s="397" t="s">
        <v>469</v>
      </c>
      <c r="MZ14" s="440" t="s">
        <v>365</v>
      </c>
      <c r="NA14" s="426"/>
      <c r="NB14" s="427"/>
      <c r="NC14" s="428"/>
      <c r="ND14" s="428"/>
      <c r="NE14" s="428"/>
      <c r="NF14" s="428"/>
      <c r="NG14" s="428"/>
      <c r="NH14" s="428"/>
      <c r="NI14" s="428"/>
      <c r="NJ14" s="429"/>
      <c r="NQ14" s="417" t="s">
        <v>561</v>
      </c>
      <c r="NR14" s="418">
        <f>SUM(NR16+NR17)</f>
        <v>0</v>
      </c>
      <c r="NS14" s="397" t="s">
        <v>469</v>
      </c>
      <c r="NV14" s="440" t="s">
        <v>365</v>
      </c>
      <c r="NW14" s="426"/>
      <c r="NX14" s="427"/>
      <c r="NY14" s="428"/>
      <c r="NZ14" s="428"/>
      <c r="OA14" s="428"/>
      <c r="OB14" s="428"/>
      <c r="OC14" s="428"/>
      <c r="OD14" s="428"/>
      <c r="OE14" s="428"/>
      <c r="OF14" s="429"/>
      <c r="OM14" s="417" t="s">
        <v>561</v>
      </c>
      <c r="ON14" s="418">
        <f>SUM(ON16+ON17)</f>
        <v>0</v>
      </c>
      <c r="OO14" s="397" t="s">
        <v>469</v>
      </c>
      <c r="OR14" s="440" t="s">
        <v>365</v>
      </c>
      <c r="OS14" s="426"/>
      <c r="OT14" s="427"/>
      <c r="OU14" s="428"/>
      <c r="OV14" s="428"/>
      <c r="OW14" s="428"/>
      <c r="OX14" s="428"/>
      <c r="OY14" s="428"/>
      <c r="OZ14" s="428"/>
      <c r="PA14" s="428"/>
      <c r="PB14" s="429"/>
      <c r="PI14" s="417" t="s">
        <v>561</v>
      </c>
      <c r="PJ14" s="418">
        <f>SUM(PJ16+PJ17)</f>
        <v>0</v>
      </c>
      <c r="PK14" s="397" t="s">
        <v>469</v>
      </c>
      <c r="PN14" s="440" t="s">
        <v>365</v>
      </c>
      <c r="PO14" s="426"/>
      <c r="PP14" s="427"/>
      <c r="PQ14" s="428"/>
      <c r="PR14" s="428"/>
      <c r="PS14" s="428"/>
      <c r="PT14" s="428"/>
      <c r="PU14" s="428"/>
      <c r="PV14" s="428"/>
      <c r="PW14" s="428"/>
      <c r="PX14" s="429"/>
      <c r="QE14" s="417" t="s">
        <v>561</v>
      </c>
      <c r="QF14" s="418">
        <f>SUM(QF16+QF17)</f>
        <v>0</v>
      </c>
      <c r="QG14" s="397" t="s">
        <v>469</v>
      </c>
      <c r="QJ14" s="440" t="s">
        <v>365</v>
      </c>
      <c r="QK14" s="426"/>
      <c r="QL14" s="427"/>
      <c r="QM14" s="428"/>
      <c r="QN14" s="428"/>
      <c r="QO14" s="428"/>
      <c r="QP14" s="428"/>
      <c r="QQ14" s="428"/>
      <c r="QR14" s="428"/>
      <c r="QS14" s="428"/>
      <c r="QT14" s="429"/>
      <c r="RA14" s="417" t="s">
        <v>561</v>
      </c>
      <c r="RB14" s="418">
        <f>SUM(RB16+RB17)</f>
        <v>0</v>
      </c>
      <c r="RC14" s="397" t="s">
        <v>469</v>
      </c>
      <c r="RF14" s="440" t="s">
        <v>365</v>
      </c>
      <c r="RG14" s="426"/>
      <c r="RH14" s="427"/>
      <c r="RI14" s="428"/>
      <c r="RJ14" s="428"/>
      <c r="RK14" s="428"/>
      <c r="RL14" s="428"/>
      <c r="RM14" s="428"/>
      <c r="RN14" s="428"/>
      <c r="RO14" s="428"/>
      <c r="RP14" s="429"/>
      <c r="RW14" s="417" t="s">
        <v>561</v>
      </c>
      <c r="RX14" s="418">
        <f>SUM(RX16+RX17)</f>
        <v>0</v>
      </c>
      <c r="RY14" s="397" t="s">
        <v>469</v>
      </c>
      <c r="SB14" s="440" t="s">
        <v>365</v>
      </c>
      <c r="SC14" s="426"/>
      <c r="SD14" s="427"/>
      <c r="SE14" s="428"/>
      <c r="SF14" s="428"/>
      <c r="SG14" s="428"/>
      <c r="SH14" s="428"/>
      <c r="SI14" s="428"/>
      <c r="SJ14" s="428"/>
      <c r="SK14" s="428"/>
      <c r="SL14" s="429"/>
      <c r="SS14" s="417" t="s">
        <v>561</v>
      </c>
      <c r="ST14" s="418">
        <f>SUM(ST16+ST17)</f>
        <v>0</v>
      </c>
      <c r="SU14" s="397" t="s">
        <v>469</v>
      </c>
      <c r="SX14" s="440" t="s">
        <v>365</v>
      </c>
      <c r="SY14" s="426"/>
      <c r="SZ14" s="427"/>
      <c r="TA14" s="428"/>
      <c r="TB14" s="428"/>
      <c r="TC14" s="428"/>
      <c r="TD14" s="428"/>
      <c r="TE14" s="428"/>
      <c r="TF14" s="428"/>
      <c r="TG14" s="428"/>
      <c r="TH14" s="429"/>
    </row>
    <row r="15" spans="2:528">
      <c r="G15" s="417" t="s">
        <v>452</v>
      </c>
      <c r="H15" s="419">
        <f>SUM(J7:J12)/1000</f>
        <v>0</v>
      </c>
      <c r="I15" s="422" t="s">
        <v>470</v>
      </c>
      <c r="J15" s="423">
        <f>SUMIF(M7:M12,"Zona 1",H7:H12)+SUMIF(V7:V12,"Zona 1",I7:I12)</f>
        <v>0</v>
      </c>
      <c r="L15" s="430"/>
      <c r="M15" s="424"/>
      <c r="N15" s="425"/>
      <c r="O15" s="431"/>
      <c r="P15" s="431"/>
      <c r="Q15" s="431"/>
      <c r="R15" s="431"/>
      <c r="S15" s="431"/>
      <c r="T15" s="431"/>
      <c r="U15" s="431"/>
      <c r="V15" s="432"/>
      <c r="AC15" s="417" t="s">
        <v>452</v>
      </c>
      <c r="AD15" s="419">
        <f>SUM(AF7:AF12)/1000</f>
        <v>0</v>
      </c>
      <c r="AE15" s="422" t="s">
        <v>470</v>
      </c>
      <c r="AF15" s="423">
        <f>SUMIF(AI7:AI12,"Zona 1",AD7:AD12)+SUMIF(AR7:AR12,"Zona 1",AE7:AE12)</f>
        <v>0</v>
      </c>
      <c r="AH15" s="430"/>
      <c r="AI15" s="424"/>
      <c r="AJ15" s="425"/>
      <c r="AK15" s="431"/>
      <c r="AL15" s="431"/>
      <c r="AM15" s="431"/>
      <c r="AN15" s="431"/>
      <c r="AO15" s="431"/>
      <c r="AP15" s="431"/>
      <c r="AQ15" s="431"/>
      <c r="AR15" s="432"/>
      <c r="AY15" s="417" t="s">
        <v>452</v>
      </c>
      <c r="AZ15" s="419">
        <f>SUM(BB7:BB12)/1000</f>
        <v>0</v>
      </c>
      <c r="BA15" s="422" t="s">
        <v>470</v>
      </c>
      <c r="BB15" s="423">
        <f>SUMIF(BE7:BE12,"Zona 1",AZ7:AZ12)+SUMIF(BN7:BN12,"Zona 1",BA7:BA12)</f>
        <v>0</v>
      </c>
      <c r="BD15" s="430"/>
      <c r="BE15" s="424"/>
      <c r="BF15" s="425"/>
      <c r="BG15" s="431"/>
      <c r="BH15" s="431"/>
      <c r="BI15" s="431"/>
      <c r="BJ15" s="431"/>
      <c r="BK15" s="431"/>
      <c r="BL15" s="431"/>
      <c r="BM15" s="431"/>
      <c r="BN15" s="432"/>
      <c r="BU15" s="417" t="s">
        <v>452</v>
      </c>
      <c r="BV15" s="419">
        <f>SUM(BX7:BX12)/1000</f>
        <v>0</v>
      </c>
      <c r="BW15" s="422" t="s">
        <v>470</v>
      </c>
      <c r="BX15" s="423">
        <f>SUMIF(CA7:CA12,"Zona 1",BV7:BV12)+SUMIF(CJ7:CJ12,"Zona 1",BW7:BW12)</f>
        <v>0</v>
      </c>
      <c r="BZ15" s="430"/>
      <c r="CA15" s="424"/>
      <c r="CB15" s="425"/>
      <c r="CC15" s="431"/>
      <c r="CD15" s="431"/>
      <c r="CE15" s="431"/>
      <c r="CF15" s="431"/>
      <c r="CG15" s="431"/>
      <c r="CH15" s="431"/>
      <c r="CI15" s="431"/>
      <c r="CJ15" s="432"/>
      <c r="CQ15" s="417" t="s">
        <v>452</v>
      </c>
      <c r="CR15" s="419">
        <f>SUM(CT7:CT12)/1000</f>
        <v>0</v>
      </c>
      <c r="CS15" s="422" t="s">
        <v>470</v>
      </c>
      <c r="CT15" s="423">
        <f>SUMIF(CW7:CW12,"Zona 1",CR7:CR12)+SUMIF(DF7:DF12,"Zona 1",CS7:CS12)</f>
        <v>0</v>
      </c>
      <c r="CV15" s="430"/>
      <c r="CW15" s="424"/>
      <c r="CX15" s="425"/>
      <c r="CY15" s="431"/>
      <c r="CZ15" s="431"/>
      <c r="DA15" s="431"/>
      <c r="DB15" s="431"/>
      <c r="DC15" s="431"/>
      <c r="DD15" s="431"/>
      <c r="DE15" s="431"/>
      <c r="DF15" s="432"/>
      <c r="DM15" s="417" t="s">
        <v>452</v>
      </c>
      <c r="DN15" s="419">
        <f>SUM(DP7:DP12)/1000</f>
        <v>0</v>
      </c>
      <c r="DO15" s="422" t="s">
        <v>470</v>
      </c>
      <c r="DP15" s="423">
        <f>SUMIF(DS7:DS12,"Zona 1",DN7:DN12)+SUMIF(EB7:EB12,"Zona 1",DO7:DO12)</f>
        <v>0</v>
      </c>
      <c r="DR15" s="430"/>
      <c r="DS15" s="424"/>
      <c r="DT15" s="425"/>
      <c r="DU15" s="431"/>
      <c r="DV15" s="431"/>
      <c r="DW15" s="431"/>
      <c r="DX15" s="431"/>
      <c r="DY15" s="431"/>
      <c r="DZ15" s="431"/>
      <c r="EA15" s="431"/>
      <c r="EB15" s="432"/>
      <c r="EI15" s="417" t="s">
        <v>452</v>
      </c>
      <c r="EJ15" s="419">
        <f>SUM(EL7:EL12)/1000</f>
        <v>0</v>
      </c>
      <c r="EK15" s="422" t="s">
        <v>470</v>
      </c>
      <c r="EL15" s="423">
        <f>SUMIF(EO7:EO12,"Zona 1",EJ7:EJ12)+SUMIF(EX7:EX12,"Zona 1",EK7:EK12)</f>
        <v>0</v>
      </c>
      <c r="EN15" s="430"/>
      <c r="EO15" s="424"/>
      <c r="EP15" s="425"/>
      <c r="EQ15" s="431"/>
      <c r="ER15" s="431"/>
      <c r="ES15" s="431"/>
      <c r="ET15" s="431"/>
      <c r="EU15" s="431"/>
      <c r="EV15" s="431"/>
      <c r="EW15" s="431"/>
      <c r="EX15" s="432"/>
      <c r="FE15" s="417" t="s">
        <v>452</v>
      </c>
      <c r="FF15" s="419">
        <f>SUM(FH7:FH12)/1000</f>
        <v>0</v>
      </c>
      <c r="FG15" s="422" t="s">
        <v>470</v>
      </c>
      <c r="FH15" s="423">
        <f>SUMIF(FK7:FK12,"Zona 1",FF7:FF12)+SUMIF(FT7:FT12,"Zona 1",FG7:FG12)</f>
        <v>0</v>
      </c>
      <c r="FJ15" s="430"/>
      <c r="FK15" s="424"/>
      <c r="FL15" s="425"/>
      <c r="FM15" s="431"/>
      <c r="FN15" s="431"/>
      <c r="FO15" s="431"/>
      <c r="FP15" s="431"/>
      <c r="FQ15" s="431"/>
      <c r="FR15" s="431"/>
      <c r="FS15" s="431"/>
      <c r="FT15" s="432"/>
      <c r="GA15" s="417" t="s">
        <v>452</v>
      </c>
      <c r="GB15" s="419">
        <f>SUM(GD7:GD12)/1000</f>
        <v>0</v>
      </c>
      <c r="GC15" s="422" t="s">
        <v>470</v>
      </c>
      <c r="GD15" s="423">
        <f>SUMIF(GG7:GG12,"Zona 1",GB7:GB12)+SUMIF(GP7:GP12,"Zona 1",GC7:GC12)</f>
        <v>0</v>
      </c>
      <c r="GF15" s="430"/>
      <c r="GG15" s="424"/>
      <c r="GH15" s="425"/>
      <c r="GI15" s="431"/>
      <c r="GJ15" s="431"/>
      <c r="GK15" s="431"/>
      <c r="GL15" s="431"/>
      <c r="GM15" s="431"/>
      <c r="GN15" s="431"/>
      <c r="GO15" s="431"/>
      <c r="GP15" s="432"/>
      <c r="GW15" s="417" t="s">
        <v>452</v>
      </c>
      <c r="GX15" s="419">
        <f>SUM(GZ7:GZ12)/1000</f>
        <v>0</v>
      </c>
      <c r="GY15" s="422" t="s">
        <v>470</v>
      </c>
      <c r="GZ15" s="423">
        <f>SUMIF(HC7:HC12,"Zona 1",GX7:GX12)+SUMIF(HL7:HL12,"Zona 1",GY7:GY12)</f>
        <v>0</v>
      </c>
      <c r="HB15" s="430"/>
      <c r="HC15" s="424"/>
      <c r="HD15" s="425"/>
      <c r="HE15" s="431"/>
      <c r="HF15" s="431"/>
      <c r="HG15" s="431"/>
      <c r="HH15" s="431"/>
      <c r="HI15" s="431"/>
      <c r="HJ15" s="431"/>
      <c r="HK15" s="431"/>
      <c r="HL15" s="432"/>
      <c r="HS15" s="417" t="s">
        <v>452</v>
      </c>
      <c r="HT15" s="419">
        <f>SUM(HV7:HV12)/1000</f>
        <v>0</v>
      </c>
      <c r="HU15" s="422" t="s">
        <v>470</v>
      </c>
      <c r="HV15" s="423">
        <f>SUMIF(HY7:HY12,"Zona 1",HT7:HT12)+SUMIF(IH7:IH12,"Zona 1",HU7:HU12)</f>
        <v>0</v>
      </c>
      <c r="HX15" s="430"/>
      <c r="HY15" s="424"/>
      <c r="HZ15" s="425"/>
      <c r="IA15" s="431"/>
      <c r="IB15" s="431"/>
      <c r="IC15" s="431"/>
      <c r="ID15" s="431"/>
      <c r="IE15" s="431"/>
      <c r="IF15" s="431"/>
      <c r="IG15" s="431"/>
      <c r="IH15" s="432"/>
      <c r="IO15" s="417" t="s">
        <v>452</v>
      </c>
      <c r="IP15" s="419">
        <f>SUM(IR7:IR12)/1000</f>
        <v>0</v>
      </c>
      <c r="IQ15" s="422" t="s">
        <v>470</v>
      </c>
      <c r="IR15" s="423">
        <f>SUMIF(IU7:IU12,"Zona 1",IP7:IP12)+SUMIF(JD7:JD12,"Zona 1",IQ7:IQ12)</f>
        <v>0</v>
      </c>
      <c r="IT15" s="430"/>
      <c r="IU15" s="424"/>
      <c r="IV15" s="425"/>
      <c r="IW15" s="431"/>
      <c r="IX15" s="431"/>
      <c r="IY15" s="431"/>
      <c r="IZ15" s="431"/>
      <c r="JA15" s="431"/>
      <c r="JB15" s="431"/>
      <c r="JC15" s="431"/>
      <c r="JD15" s="432"/>
      <c r="JK15" s="417" t="s">
        <v>452</v>
      </c>
      <c r="JL15" s="419">
        <f>SUM(JN7:JN12)/1000</f>
        <v>0</v>
      </c>
      <c r="JM15" s="422" t="s">
        <v>470</v>
      </c>
      <c r="JN15" s="423">
        <f>SUMIF(JQ7:JQ12,"Zona 1",JL7:JL12)+SUMIF(JZ7:JZ12,"Zona 1",JM7:JM12)</f>
        <v>0</v>
      </c>
      <c r="JP15" s="430"/>
      <c r="JQ15" s="424"/>
      <c r="JR15" s="425"/>
      <c r="JS15" s="431"/>
      <c r="JT15" s="431"/>
      <c r="JU15" s="431"/>
      <c r="JV15" s="431"/>
      <c r="JW15" s="431"/>
      <c r="JX15" s="431"/>
      <c r="JY15" s="431"/>
      <c r="JZ15" s="432"/>
      <c r="KG15" s="417" t="s">
        <v>452</v>
      </c>
      <c r="KH15" s="419">
        <f>SUM(KJ7:KJ12)/1000</f>
        <v>0</v>
      </c>
      <c r="KI15" s="422" t="s">
        <v>470</v>
      </c>
      <c r="KJ15" s="423">
        <f>SUMIF(KM7:KM12,"Zona 1",KH7:KH12)+SUMIF(KV7:KV12,"Zona 1",KI7:KI12)</f>
        <v>0</v>
      </c>
      <c r="KL15" s="430"/>
      <c r="KM15" s="424"/>
      <c r="KN15" s="425"/>
      <c r="KO15" s="431"/>
      <c r="KP15" s="431"/>
      <c r="KQ15" s="431"/>
      <c r="KR15" s="431"/>
      <c r="KS15" s="431"/>
      <c r="KT15" s="431"/>
      <c r="KU15" s="431"/>
      <c r="KV15" s="432"/>
      <c r="LC15" s="417" t="s">
        <v>452</v>
      </c>
      <c r="LD15" s="419">
        <f>SUM(LF7:LF12)/1000</f>
        <v>0</v>
      </c>
      <c r="LE15" s="422" t="s">
        <v>470</v>
      </c>
      <c r="LF15" s="423">
        <f>SUMIF(LI7:LI12,"Zona 1",LD7:LD12)+SUMIF(LR7:LR12,"Zona 1",LE7:LE12)</f>
        <v>0</v>
      </c>
      <c r="LH15" s="430"/>
      <c r="LI15" s="424"/>
      <c r="LJ15" s="425"/>
      <c r="LK15" s="431"/>
      <c r="LL15" s="431"/>
      <c r="LM15" s="431"/>
      <c r="LN15" s="431"/>
      <c r="LO15" s="431"/>
      <c r="LP15" s="431"/>
      <c r="LQ15" s="431"/>
      <c r="LR15" s="432"/>
      <c r="LY15" s="417" t="s">
        <v>452</v>
      </c>
      <c r="LZ15" s="419">
        <f>SUM(MB7:MB12)/1000</f>
        <v>0</v>
      </c>
      <c r="MA15" s="422" t="s">
        <v>470</v>
      </c>
      <c r="MB15" s="423">
        <f>SUMIF(ME7:ME12,"Zona 1",LZ7:LZ12)+SUMIF(MN7:MN12,"Zona 1",MA7:MA12)</f>
        <v>0</v>
      </c>
      <c r="MD15" s="430"/>
      <c r="ME15" s="424"/>
      <c r="MF15" s="425"/>
      <c r="MG15" s="431"/>
      <c r="MH15" s="431"/>
      <c r="MI15" s="431"/>
      <c r="MJ15" s="431"/>
      <c r="MK15" s="431"/>
      <c r="ML15" s="431"/>
      <c r="MM15" s="431"/>
      <c r="MN15" s="432"/>
      <c r="MU15" s="417" t="s">
        <v>452</v>
      </c>
      <c r="MV15" s="419">
        <f>SUM(MX7:MX12)/1000</f>
        <v>0</v>
      </c>
      <c r="MW15" s="422" t="s">
        <v>470</v>
      </c>
      <c r="MX15" s="423">
        <f>SUMIF(NA7:NA12,"Zona 1",MV7:MV12)+SUMIF(NJ7:NJ12,"Zona 1",MW7:MW12)</f>
        <v>0</v>
      </c>
      <c r="MZ15" s="430"/>
      <c r="NA15" s="424"/>
      <c r="NB15" s="425"/>
      <c r="NC15" s="431"/>
      <c r="ND15" s="431"/>
      <c r="NE15" s="431"/>
      <c r="NF15" s="431"/>
      <c r="NG15" s="431"/>
      <c r="NH15" s="431"/>
      <c r="NI15" s="431"/>
      <c r="NJ15" s="432"/>
      <c r="NQ15" s="417" t="s">
        <v>452</v>
      </c>
      <c r="NR15" s="419">
        <f>SUM(NT7:NT12)/1000</f>
        <v>0</v>
      </c>
      <c r="NS15" s="422" t="s">
        <v>470</v>
      </c>
      <c r="NT15" s="423">
        <f>SUMIF(NW7:NW12,"Zona 1",NR7:NR12)+SUMIF(OF7:OF12,"Zona 1",NS7:NS12)</f>
        <v>0</v>
      </c>
      <c r="NV15" s="430"/>
      <c r="NW15" s="424"/>
      <c r="NX15" s="425"/>
      <c r="NY15" s="431"/>
      <c r="NZ15" s="431"/>
      <c r="OA15" s="431"/>
      <c r="OB15" s="431"/>
      <c r="OC15" s="431"/>
      <c r="OD15" s="431"/>
      <c r="OE15" s="431"/>
      <c r="OF15" s="432"/>
      <c r="OM15" s="417" t="s">
        <v>452</v>
      </c>
      <c r="ON15" s="419">
        <f>SUM(OP7:OP12)/1000</f>
        <v>0</v>
      </c>
      <c r="OO15" s="422" t="s">
        <v>470</v>
      </c>
      <c r="OP15" s="423">
        <f>SUMIF(OS7:OS12,"Zona 1",ON7:ON12)+SUMIF(PB7:PB12,"Zona 1",OO7:OO12)</f>
        <v>0</v>
      </c>
      <c r="OR15" s="430"/>
      <c r="OS15" s="424"/>
      <c r="OT15" s="425"/>
      <c r="OU15" s="431"/>
      <c r="OV15" s="431"/>
      <c r="OW15" s="431"/>
      <c r="OX15" s="431"/>
      <c r="OY15" s="431"/>
      <c r="OZ15" s="431"/>
      <c r="PA15" s="431"/>
      <c r="PB15" s="432"/>
      <c r="PI15" s="417" t="s">
        <v>452</v>
      </c>
      <c r="PJ15" s="419">
        <f>SUM(PL7:PL12)/1000</f>
        <v>0</v>
      </c>
      <c r="PK15" s="422" t="s">
        <v>470</v>
      </c>
      <c r="PL15" s="423">
        <f>SUMIF(PO7:PO12,"Zona 1",PJ7:PJ12)+SUMIF(PX7:PX12,"Zona 1",PK7:PK12)</f>
        <v>0</v>
      </c>
      <c r="PN15" s="430"/>
      <c r="PO15" s="424"/>
      <c r="PP15" s="425"/>
      <c r="PQ15" s="431"/>
      <c r="PR15" s="431"/>
      <c r="PS15" s="431"/>
      <c r="PT15" s="431"/>
      <c r="PU15" s="431"/>
      <c r="PV15" s="431"/>
      <c r="PW15" s="431"/>
      <c r="PX15" s="432"/>
      <c r="QE15" s="417" t="s">
        <v>452</v>
      </c>
      <c r="QF15" s="419">
        <f>SUM(QH7:QH12)/1000</f>
        <v>0</v>
      </c>
      <c r="QG15" s="422" t="s">
        <v>470</v>
      </c>
      <c r="QH15" s="423">
        <f>SUMIF(QK7:QK12,"Zona 1",QF7:QF12)+SUMIF(QT7:QT12,"Zona 1",QG7:QG12)</f>
        <v>0</v>
      </c>
      <c r="QJ15" s="430"/>
      <c r="QK15" s="424"/>
      <c r="QL15" s="425"/>
      <c r="QM15" s="431"/>
      <c r="QN15" s="431"/>
      <c r="QO15" s="431"/>
      <c r="QP15" s="431"/>
      <c r="QQ15" s="431"/>
      <c r="QR15" s="431"/>
      <c r="QS15" s="431"/>
      <c r="QT15" s="432"/>
      <c r="RA15" s="417" t="s">
        <v>452</v>
      </c>
      <c r="RB15" s="419">
        <f>SUM(RD7:RD12)/1000</f>
        <v>0</v>
      </c>
      <c r="RC15" s="422" t="s">
        <v>470</v>
      </c>
      <c r="RD15" s="423">
        <f>SUMIF(RG7:RG12,"Zona 1",RB7:RB12)+SUMIF(RP7:RP12,"Zona 1",RC7:RC12)</f>
        <v>0</v>
      </c>
      <c r="RF15" s="430"/>
      <c r="RG15" s="424"/>
      <c r="RH15" s="425"/>
      <c r="RI15" s="431"/>
      <c r="RJ15" s="431"/>
      <c r="RK15" s="431"/>
      <c r="RL15" s="431"/>
      <c r="RM15" s="431"/>
      <c r="RN15" s="431"/>
      <c r="RO15" s="431"/>
      <c r="RP15" s="432"/>
      <c r="RW15" s="417" t="s">
        <v>452</v>
      </c>
      <c r="RX15" s="419">
        <f>SUM(RZ7:RZ12)/1000</f>
        <v>0</v>
      </c>
      <c r="RY15" s="422" t="s">
        <v>470</v>
      </c>
      <c r="RZ15" s="423">
        <f>SUMIF(SC7:SC12,"Zona 1",RX7:RX12)+SUMIF(SL7:SL12,"Zona 1",RY7:RY12)</f>
        <v>0</v>
      </c>
      <c r="SB15" s="430"/>
      <c r="SC15" s="424"/>
      <c r="SD15" s="425"/>
      <c r="SE15" s="431"/>
      <c r="SF15" s="431"/>
      <c r="SG15" s="431"/>
      <c r="SH15" s="431"/>
      <c r="SI15" s="431"/>
      <c r="SJ15" s="431"/>
      <c r="SK15" s="431"/>
      <c r="SL15" s="432"/>
      <c r="SS15" s="417" t="s">
        <v>452</v>
      </c>
      <c r="ST15" s="419">
        <f>SUM(SV7:SV12)/1000</f>
        <v>0</v>
      </c>
      <c r="SU15" s="422" t="s">
        <v>470</v>
      </c>
      <c r="SV15" s="423">
        <f>SUMIF(SY7:SY12,"Zona 1",ST7:ST12)+SUMIF(TH7:TH12,"Zona 1",SU7:SU12)</f>
        <v>0</v>
      </c>
      <c r="SX15" s="430"/>
      <c r="SY15" s="424"/>
      <c r="SZ15" s="425"/>
      <c r="TA15" s="431"/>
      <c r="TB15" s="431"/>
      <c r="TC15" s="431"/>
      <c r="TD15" s="431"/>
      <c r="TE15" s="431"/>
      <c r="TF15" s="431"/>
      <c r="TG15" s="431"/>
      <c r="TH15" s="432"/>
    </row>
    <row r="16" spans="2:528">
      <c r="G16" s="417" t="s">
        <v>559</v>
      </c>
      <c r="H16" s="418">
        <f>SUM(H7:H12)</f>
        <v>0</v>
      </c>
      <c r="I16" s="422" t="s">
        <v>471</v>
      </c>
      <c r="J16" s="423">
        <f>SUMIF(M7:M12,"Zona 2",H7:H12)+SUMIF(V7:V12,"Zona 2",I7:I12)</f>
        <v>0</v>
      </c>
      <c r="L16" s="430"/>
      <c r="M16" s="424"/>
      <c r="N16" s="425"/>
      <c r="O16" s="431"/>
      <c r="P16" s="433"/>
      <c r="Q16" s="433"/>
      <c r="R16" s="433"/>
      <c r="S16" s="433"/>
      <c r="T16" s="433"/>
      <c r="U16" s="433"/>
      <c r="V16" s="434"/>
      <c r="AC16" s="417" t="s">
        <v>559</v>
      </c>
      <c r="AD16" s="418">
        <f>SUM(AD7:AD12)</f>
        <v>0</v>
      </c>
      <c r="AE16" s="422" t="s">
        <v>471</v>
      </c>
      <c r="AF16" s="423">
        <f>SUMIF(AI7:AI12,"Zona 2",AD7:AD12)+SUMIF(AR7:AR12,"Zona 2",AE7:AE12)</f>
        <v>0</v>
      </c>
      <c r="AH16" s="430"/>
      <c r="AI16" s="424"/>
      <c r="AJ16" s="425"/>
      <c r="AK16" s="431"/>
      <c r="AL16" s="433"/>
      <c r="AM16" s="433"/>
      <c r="AN16" s="433"/>
      <c r="AO16" s="433"/>
      <c r="AP16" s="433"/>
      <c r="AQ16" s="433"/>
      <c r="AR16" s="434"/>
      <c r="AY16" s="417" t="s">
        <v>559</v>
      </c>
      <c r="AZ16" s="418">
        <f>SUM(AZ7:AZ12)</f>
        <v>0</v>
      </c>
      <c r="BA16" s="422" t="s">
        <v>471</v>
      </c>
      <c r="BB16" s="423">
        <f>SUMIF(BE7:BE12,"Zona 2",AZ7:AZ12)+SUMIF(BN7:BN12,"Zona 2",BA7:BA12)</f>
        <v>0</v>
      </c>
      <c r="BD16" s="430"/>
      <c r="BE16" s="424"/>
      <c r="BF16" s="425"/>
      <c r="BG16" s="431"/>
      <c r="BH16" s="433"/>
      <c r="BI16" s="433"/>
      <c r="BJ16" s="433"/>
      <c r="BK16" s="433"/>
      <c r="BL16" s="433"/>
      <c r="BM16" s="433"/>
      <c r="BN16" s="434"/>
      <c r="BU16" s="417" t="s">
        <v>559</v>
      </c>
      <c r="BV16" s="418">
        <f>SUM(BV7:BV12)</f>
        <v>0</v>
      </c>
      <c r="BW16" s="422" t="s">
        <v>471</v>
      </c>
      <c r="BX16" s="423">
        <f>SUMIF(CA7:CA12,"Zona 2",BV7:BV12)+SUMIF(CJ7:CJ12,"Zona 2",BW7:BW12)</f>
        <v>0</v>
      </c>
      <c r="BZ16" s="430"/>
      <c r="CA16" s="424"/>
      <c r="CB16" s="425"/>
      <c r="CC16" s="431"/>
      <c r="CD16" s="433"/>
      <c r="CE16" s="433"/>
      <c r="CF16" s="433"/>
      <c r="CG16" s="433"/>
      <c r="CH16" s="433"/>
      <c r="CI16" s="433"/>
      <c r="CJ16" s="434"/>
      <c r="CQ16" s="417" t="s">
        <v>559</v>
      </c>
      <c r="CR16" s="418">
        <f>SUM(CR7:CR12)</f>
        <v>0</v>
      </c>
      <c r="CS16" s="422" t="s">
        <v>471</v>
      </c>
      <c r="CT16" s="423">
        <f>SUMIF(CW7:CW12,"Zona 2",CR7:CR12)+SUMIF(DF7:DF12,"Zona 2",CS7:CS12)</f>
        <v>0</v>
      </c>
      <c r="CV16" s="430"/>
      <c r="CW16" s="424"/>
      <c r="CX16" s="425"/>
      <c r="CY16" s="431"/>
      <c r="CZ16" s="433"/>
      <c r="DA16" s="433"/>
      <c r="DB16" s="433"/>
      <c r="DC16" s="433"/>
      <c r="DD16" s="433"/>
      <c r="DE16" s="433"/>
      <c r="DF16" s="434"/>
      <c r="DM16" s="417" t="s">
        <v>559</v>
      </c>
      <c r="DN16" s="418">
        <f>SUM(DN7:DN12)</f>
        <v>0</v>
      </c>
      <c r="DO16" s="422" t="s">
        <v>471</v>
      </c>
      <c r="DP16" s="423">
        <f>SUMIF(DS7:DS12,"Zona 2",DN7:DN12)+SUMIF(EB7:EB12,"Zona 2",DO7:DO12)</f>
        <v>0</v>
      </c>
      <c r="DR16" s="430"/>
      <c r="DS16" s="424"/>
      <c r="DT16" s="425"/>
      <c r="DU16" s="431"/>
      <c r="DV16" s="433"/>
      <c r="DW16" s="433"/>
      <c r="DX16" s="433"/>
      <c r="DY16" s="433"/>
      <c r="DZ16" s="433"/>
      <c r="EA16" s="433"/>
      <c r="EB16" s="434"/>
      <c r="EI16" s="417" t="s">
        <v>559</v>
      </c>
      <c r="EJ16" s="418">
        <f>SUM(EJ7:EJ12)</f>
        <v>0</v>
      </c>
      <c r="EK16" s="422" t="s">
        <v>471</v>
      </c>
      <c r="EL16" s="423">
        <f>SUMIF(EO7:EO12,"Zona 2",EJ7:EJ12)+SUMIF(EX7:EX12,"Zona 2",EK7:EK12)</f>
        <v>0</v>
      </c>
      <c r="EN16" s="430"/>
      <c r="EO16" s="424"/>
      <c r="EP16" s="425"/>
      <c r="EQ16" s="431"/>
      <c r="ER16" s="433"/>
      <c r="ES16" s="433"/>
      <c r="ET16" s="433"/>
      <c r="EU16" s="433"/>
      <c r="EV16" s="433"/>
      <c r="EW16" s="433"/>
      <c r="EX16" s="434"/>
      <c r="FE16" s="417" t="s">
        <v>559</v>
      </c>
      <c r="FF16" s="418">
        <f>SUM(FF7:FF12)</f>
        <v>0</v>
      </c>
      <c r="FG16" s="422" t="s">
        <v>471</v>
      </c>
      <c r="FH16" s="423">
        <f>SUMIF(FK7:FK12,"Zona 2",FF7:FF12)+SUMIF(FT7:FT12,"Zona 2",FG7:FG12)</f>
        <v>0</v>
      </c>
      <c r="FJ16" s="430"/>
      <c r="FK16" s="424"/>
      <c r="FL16" s="425"/>
      <c r="FM16" s="431"/>
      <c r="FN16" s="433"/>
      <c r="FO16" s="433"/>
      <c r="FP16" s="433"/>
      <c r="FQ16" s="433"/>
      <c r="FR16" s="433"/>
      <c r="FS16" s="433"/>
      <c r="FT16" s="434"/>
      <c r="GA16" s="417" t="s">
        <v>559</v>
      </c>
      <c r="GB16" s="418">
        <f>SUM(GB7:GB12)</f>
        <v>0</v>
      </c>
      <c r="GC16" s="422" t="s">
        <v>471</v>
      </c>
      <c r="GD16" s="423">
        <f>SUMIF(GG7:GG12,"Zona 2",GB7:GB12)+SUMIF(GP7:GP12,"Zona 2",GC7:GC12)</f>
        <v>0</v>
      </c>
      <c r="GF16" s="430"/>
      <c r="GG16" s="424"/>
      <c r="GH16" s="425"/>
      <c r="GI16" s="431"/>
      <c r="GJ16" s="433"/>
      <c r="GK16" s="433"/>
      <c r="GL16" s="433"/>
      <c r="GM16" s="433"/>
      <c r="GN16" s="433"/>
      <c r="GO16" s="433"/>
      <c r="GP16" s="434"/>
      <c r="GW16" s="417" t="s">
        <v>559</v>
      </c>
      <c r="GX16" s="418">
        <f>SUM(GX7:GX12)</f>
        <v>0</v>
      </c>
      <c r="GY16" s="422" t="s">
        <v>471</v>
      </c>
      <c r="GZ16" s="423">
        <f>SUMIF(HC7:HC12,"Zona 2",GX7:GX12)+SUMIF(HL7:HL12,"Zona 2",GY7:GY12)</f>
        <v>0</v>
      </c>
      <c r="HB16" s="430"/>
      <c r="HC16" s="424"/>
      <c r="HD16" s="425"/>
      <c r="HE16" s="431"/>
      <c r="HF16" s="433"/>
      <c r="HG16" s="433"/>
      <c r="HH16" s="433"/>
      <c r="HI16" s="433"/>
      <c r="HJ16" s="433"/>
      <c r="HK16" s="433"/>
      <c r="HL16" s="434"/>
      <c r="HS16" s="417" t="s">
        <v>559</v>
      </c>
      <c r="HT16" s="418">
        <f>SUM(HT7:HT12)</f>
        <v>0</v>
      </c>
      <c r="HU16" s="422" t="s">
        <v>471</v>
      </c>
      <c r="HV16" s="423">
        <f>SUMIF(HY7:HY12,"Zona 2",HT7:HT12)+SUMIF(IH7:IH12,"Zona 2",HU7:HU12)</f>
        <v>0</v>
      </c>
      <c r="HX16" s="430"/>
      <c r="HY16" s="424"/>
      <c r="HZ16" s="425"/>
      <c r="IA16" s="431"/>
      <c r="IB16" s="433"/>
      <c r="IC16" s="433"/>
      <c r="ID16" s="433"/>
      <c r="IE16" s="433"/>
      <c r="IF16" s="433"/>
      <c r="IG16" s="433"/>
      <c r="IH16" s="434"/>
      <c r="IO16" s="417" t="s">
        <v>559</v>
      </c>
      <c r="IP16" s="418">
        <f>SUM(IP7:IP12)</f>
        <v>0</v>
      </c>
      <c r="IQ16" s="422" t="s">
        <v>471</v>
      </c>
      <c r="IR16" s="423">
        <f>SUMIF(IU7:IU12,"Zona 2",IP7:IP12)+SUMIF(JD7:JD12,"Zona 2",IQ7:IQ12)</f>
        <v>0</v>
      </c>
      <c r="IT16" s="430"/>
      <c r="IU16" s="424"/>
      <c r="IV16" s="425"/>
      <c r="IW16" s="431"/>
      <c r="IX16" s="433"/>
      <c r="IY16" s="433"/>
      <c r="IZ16" s="433"/>
      <c r="JA16" s="433"/>
      <c r="JB16" s="433"/>
      <c r="JC16" s="433"/>
      <c r="JD16" s="434"/>
      <c r="JK16" s="417" t="s">
        <v>559</v>
      </c>
      <c r="JL16" s="418">
        <f>SUM(JL7:JL12)</f>
        <v>0</v>
      </c>
      <c r="JM16" s="422" t="s">
        <v>471</v>
      </c>
      <c r="JN16" s="423">
        <f>SUMIF(JQ7:JQ12,"Zona 2",JL7:JL12)+SUMIF(JZ7:JZ12,"Zona 2",JM7:JM12)</f>
        <v>0</v>
      </c>
      <c r="JP16" s="430"/>
      <c r="JQ16" s="424"/>
      <c r="JR16" s="425"/>
      <c r="JS16" s="431"/>
      <c r="JT16" s="433"/>
      <c r="JU16" s="433"/>
      <c r="JV16" s="433"/>
      <c r="JW16" s="433"/>
      <c r="JX16" s="433"/>
      <c r="JY16" s="433"/>
      <c r="JZ16" s="434"/>
      <c r="KG16" s="417" t="s">
        <v>559</v>
      </c>
      <c r="KH16" s="418">
        <f>SUM(KH7:KH12)</f>
        <v>0</v>
      </c>
      <c r="KI16" s="422" t="s">
        <v>471</v>
      </c>
      <c r="KJ16" s="423">
        <f>SUMIF(KM7:KM12,"Zona 2",KH7:KH12)+SUMIF(KV7:KV12,"Zona 2",KI7:KI12)</f>
        <v>0</v>
      </c>
      <c r="KL16" s="430"/>
      <c r="KM16" s="424"/>
      <c r="KN16" s="425"/>
      <c r="KO16" s="431"/>
      <c r="KP16" s="433"/>
      <c r="KQ16" s="433"/>
      <c r="KR16" s="433"/>
      <c r="KS16" s="433"/>
      <c r="KT16" s="433"/>
      <c r="KU16" s="433"/>
      <c r="KV16" s="434"/>
      <c r="LC16" s="417" t="s">
        <v>559</v>
      </c>
      <c r="LD16" s="418">
        <f>SUM(LD7:LD12)</f>
        <v>0</v>
      </c>
      <c r="LE16" s="422" t="s">
        <v>471</v>
      </c>
      <c r="LF16" s="423">
        <f>SUMIF(LI7:LI12,"Zona 2",LD7:LD12)+SUMIF(LR7:LR12,"Zona 2",LE7:LE12)</f>
        <v>0</v>
      </c>
      <c r="LH16" s="430"/>
      <c r="LI16" s="424"/>
      <c r="LJ16" s="425"/>
      <c r="LK16" s="431"/>
      <c r="LL16" s="433"/>
      <c r="LM16" s="433"/>
      <c r="LN16" s="433"/>
      <c r="LO16" s="433"/>
      <c r="LP16" s="433"/>
      <c r="LQ16" s="433"/>
      <c r="LR16" s="434"/>
      <c r="LY16" s="417" t="s">
        <v>559</v>
      </c>
      <c r="LZ16" s="418">
        <f>SUM(LZ7:LZ12)</f>
        <v>0</v>
      </c>
      <c r="MA16" s="422" t="s">
        <v>471</v>
      </c>
      <c r="MB16" s="423">
        <f>SUMIF(ME7:ME12,"Zona 2",LZ7:LZ12)+SUMIF(MN7:MN12,"Zona 2",MA7:MA12)</f>
        <v>0</v>
      </c>
      <c r="MD16" s="430"/>
      <c r="ME16" s="424"/>
      <c r="MF16" s="425"/>
      <c r="MG16" s="431"/>
      <c r="MH16" s="433"/>
      <c r="MI16" s="433"/>
      <c r="MJ16" s="433"/>
      <c r="MK16" s="433"/>
      <c r="ML16" s="433"/>
      <c r="MM16" s="433"/>
      <c r="MN16" s="434"/>
      <c r="MU16" s="417" t="s">
        <v>559</v>
      </c>
      <c r="MV16" s="418">
        <f>SUM(MV7:MV12)</f>
        <v>0</v>
      </c>
      <c r="MW16" s="422" t="s">
        <v>471</v>
      </c>
      <c r="MX16" s="423">
        <f>SUMIF(NA7:NA12,"Zona 2",MV7:MV12)+SUMIF(NJ7:NJ12,"Zona 2",MW7:MW12)</f>
        <v>0</v>
      </c>
      <c r="MZ16" s="430"/>
      <c r="NA16" s="424"/>
      <c r="NB16" s="425"/>
      <c r="NC16" s="431"/>
      <c r="ND16" s="433"/>
      <c r="NE16" s="433"/>
      <c r="NF16" s="433"/>
      <c r="NG16" s="433"/>
      <c r="NH16" s="433"/>
      <c r="NI16" s="433"/>
      <c r="NJ16" s="434"/>
      <c r="NQ16" s="417" t="s">
        <v>559</v>
      </c>
      <c r="NR16" s="418">
        <f>SUM(NR7:NR12)</f>
        <v>0</v>
      </c>
      <c r="NS16" s="422" t="s">
        <v>471</v>
      </c>
      <c r="NT16" s="423">
        <f>SUMIF(NW7:NW12,"Zona 2",NR7:NR12)+SUMIF(OF7:OF12,"Zona 2",NS7:NS12)</f>
        <v>0</v>
      </c>
      <c r="NV16" s="430"/>
      <c r="NW16" s="424"/>
      <c r="NX16" s="425"/>
      <c r="NY16" s="431"/>
      <c r="NZ16" s="433"/>
      <c r="OA16" s="433"/>
      <c r="OB16" s="433"/>
      <c r="OC16" s="433"/>
      <c r="OD16" s="433"/>
      <c r="OE16" s="433"/>
      <c r="OF16" s="434"/>
      <c r="OM16" s="417" t="s">
        <v>559</v>
      </c>
      <c r="ON16" s="418">
        <f>SUM(ON7:ON12)</f>
        <v>0</v>
      </c>
      <c r="OO16" s="422" t="s">
        <v>471</v>
      </c>
      <c r="OP16" s="423">
        <f>SUMIF(OS7:OS12,"Zona 2",ON7:ON12)+SUMIF(PB7:PB12,"Zona 2",OO7:OO12)</f>
        <v>0</v>
      </c>
      <c r="OR16" s="430"/>
      <c r="OS16" s="424"/>
      <c r="OT16" s="425"/>
      <c r="OU16" s="431"/>
      <c r="OV16" s="433"/>
      <c r="OW16" s="433"/>
      <c r="OX16" s="433"/>
      <c r="OY16" s="433"/>
      <c r="OZ16" s="433"/>
      <c r="PA16" s="433"/>
      <c r="PB16" s="434"/>
      <c r="PI16" s="417" t="s">
        <v>559</v>
      </c>
      <c r="PJ16" s="418">
        <f>SUM(PJ7:PJ12)</f>
        <v>0</v>
      </c>
      <c r="PK16" s="422" t="s">
        <v>471</v>
      </c>
      <c r="PL16" s="423">
        <f>SUMIF(PO7:PO12,"Zona 2",PJ7:PJ12)+SUMIF(PX7:PX12,"Zona 2",PK7:PK12)</f>
        <v>0</v>
      </c>
      <c r="PN16" s="430"/>
      <c r="PO16" s="424"/>
      <c r="PP16" s="425"/>
      <c r="PQ16" s="431"/>
      <c r="PR16" s="433"/>
      <c r="PS16" s="433"/>
      <c r="PT16" s="433"/>
      <c r="PU16" s="433"/>
      <c r="PV16" s="433"/>
      <c r="PW16" s="433"/>
      <c r="PX16" s="434"/>
      <c r="QE16" s="417" t="s">
        <v>559</v>
      </c>
      <c r="QF16" s="418">
        <f>SUM(QF7:QF12)</f>
        <v>0</v>
      </c>
      <c r="QG16" s="422" t="s">
        <v>471</v>
      </c>
      <c r="QH16" s="423">
        <f>SUMIF(QK7:QK12,"Zona 2",QF7:QF12)+SUMIF(QT7:QT12,"Zona 2",QG7:QG12)</f>
        <v>0</v>
      </c>
      <c r="QJ16" s="430"/>
      <c r="QK16" s="424"/>
      <c r="QL16" s="425"/>
      <c r="QM16" s="431"/>
      <c r="QN16" s="433"/>
      <c r="QO16" s="433"/>
      <c r="QP16" s="433"/>
      <c r="QQ16" s="433"/>
      <c r="QR16" s="433"/>
      <c r="QS16" s="433"/>
      <c r="QT16" s="434"/>
      <c r="RA16" s="417" t="s">
        <v>559</v>
      </c>
      <c r="RB16" s="418">
        <f>SUM(RB7:RB12)</f>
        <v>0</v>
      </c>
      <c r="RC16" s="422" t="s">
        <v>471</v>
      </c>
      <c r="RD16" s="423">
        <f>SUMIF(RG7:RG12,"Zona 2",RB7:RB12)+SUMIF(RP7:RP12,"Zona 2",RC7:RC12)</f>
        <v>0</v>
      </c>
      <c r="RF16" s="430"/>
      <c r="RG16" s="424"/>
      <c r="RH16" s="425"/>
      <c r="RI16" s="431"/>
      <c r="RJ16" s="433"/>
      <c r="RK16" s="433"/>
      <c r="RL16" s="433"/>
      <c r="RM16" s="433"/>
      <c r="RN16" s="433"/>
      <c r="RO16" s="433"/>
      <c r="RP16" s="434"/>
      <c r="RW16" s="417" t="s">
        <v>559</v>
      </c>
      <c r="RX16" s="418">
        <f>SUM(RX7:RX12)</f>
        <v>0</v>
      </c>
      <c r="RY16" s="422" t="s">
        <v>471</v>
      </c>
      <c r="RZ16" s="423">
        <f>SUMIF(SC7:SC12,"Zona 2",RX7:RX12)+SUMIF(SL7:SL12,"Zona 2",RY7:RY12)</f>
        <v>0</v>
      </c>
      <c r="SB16" s="430"/>
      <c r="SC16" s="424"/>
      <c r="SD16" s="425"/>
      <c r="SE16" s="431"/>
      <c r="SF16" s="433"/>
      <c r="SG16" s="433"/>
      <c r="SH16" s="433"/>
      <c r="SI16" s="433"/>
      <c r="SJ16" s="433"/>
      <c r="SK16" s="433"/>
      <c r="SL16" s="434"/>
      <c r="SS16" s="417" t="s">
        <v>559</v>
      </c>
      <c r="ST16" s="418">
        <f>SUM(ST7:ST12)</f>
        <v>0</v>
      </c>
      <c r="SU16" s="422" t="s">
        <v>471</v>
      </c>
      <c r="SV16" s="423">
        <f>SUMIF(SY7:SY12,"Zona 2",ST7:ST12)+SUMIF(TH7:TH12,"Zona 2",SU7:SU12)</f>
        <v>0</v>
      </c>
      <c r="SX16" s="430"/>
      <c r="SY16" s="424"/>
      <c r="SZ16" s="425"/>
      <c r="TA16" s="431"/>
      <c r="TB16" s="433"/>
      <c r="TC16" s="433"/>
      <c r="TD16" s="433"/>
      <c r="TE16" s="433"/>
      <c r="TF16" s="433"/>
      <c r="TG16" s="433"/>
      <c r="TH16" s="434"/>
    </row>
    <row r="17" spans="4:528">
      <c r="G17" s="417" t="s">
        <v>560</v>
      </c>
      <c r="H17" s="418">
        <f>SUM(I7:I12)</f>
        <v>0</v>
      </c>
      <c r="I17" s="422" t="s">
        <v>472</v>
      </c>
      <c r="J17" s="423">
        <f>SUMIF(M7:M12,"Zona 3",H7:H12)+SUMIF(V7:V12,"Zona 3",I7:I12)</f>
        <v>0</v>
      </c>
      <c r="K17" s="420"/>
      <c r="L17" s="435"/>
      <c r="M17" s="436"/>
      <c r="N17" s="437"/>
      <c r="O17" s="438"/>
      <c r="P17" s="438"/>
      <c r="Q17" s="438"/>
      <c r="R17" s="438"/>
      <c r="S17" s="438"/>
      <c r="T17" s="438"/>
      <c r="U17" s="438"/>
      <c r="V17" s="439"/>
      <c r="AC17" s="417" t="s">
        <v>560</v>
      </c>
      <c r="AD17" s="418">
        <f>SUM(AE7:AE12)</f>
        <v>0</v>
      </c>
      <c r="AE17" s="422" t="s">
        <v>472</v>
      </c>
      <c r="AF17" s="423">
        <f>SUMIF(AI7:AI12,"Zona 3",AD7:AD12)+SUMIF(AR7:AR12,"Zona 3",AE7:AE12)</f>
        <v>0</v>
      </c>
      <c r="AG17" s="420"/>
      <c r="AH17" s="435"/>
      <c r="AI17" s="436"/>
      <c r="AJ17" s="437"/>
      <c r="AK17" s="438"/>
      <c r="AL17" s="438"/>
      <c r="AM17" s="438"/>
      <c r="AN17" s="438"/>
      <c r="AO17" s="438"/>
      <c r="AP17" s="438"/>
      <c r="AQ17" s="438"/>
      <c r="AR17" s="439"/>
      <c r="AY17" s="417" t="s">
        <v>560</v>
      </c>
      <c r="AZ17" s="418">
        <f>SUM(BA7:BA12)</f>
        <v>0</v>
      </c>
      <c r="BA17" s="422" t="s">
        <v>472</v>
      </c>
      <c r="BB17" s="423">
        <f>SUMIF(BE7:BE12,"Zona 3",AZ7:AZ12)+SUMIF(BN7:BN12,"Zona 3",BA7:BA12)</f>
        <v>0</v>
      </c>
      <c r="BC17" s="420"/>
      <c r="BD17" s="435"/>
      <c r="BE17" s="436"/>
      <c r="BF17" s="437"/>
      <c r="BG17" s="438"/>
      <c r="BH17" s="438"/>
      <c r="BI17" s="438"/>
      <c r="BJ17" s="438"/>
      <c r="BK17" s="438"/>
      <c r="BL17" s="438"/>
      <c r="BM17" s="438"/>
      <c r="BN17" s="439"/>
      <c r="BU17" s="417" t="s">
        <v>560</v>
      </c>
      <c r="BV17" s="418">
        <f>SUM(BW7:BW12)</f>
        <v>0</v>
      </c>
      <c r="BW17" s="422" t="s">
        <v>472</v>
      </c>
      <c r="BX17" s="423">
        <f>SUMIF(CA7:CA12,"Zona 3",BV7:BV12)+SUMIF(CJ7:CJ12,"Zona 3",BW7:BW12)</f>
        <v>0</v>
      </c>
      <c r="BY17" s="420"/>
      <c r="BZ17" s="435"/>
      <c r="CA17" s="436"/>
      <c r="CB17" s="437"/>
      <c r="CC17" s="438"/>
      <c r="CD17" s="438"/>
      <c r="CE17" s="438"/>
      <c r="CF17" s="438"/>
      <c r="CG17" s="438"/>
      <c r="CH17" s="438"/>
      <c r="CI17" s="438"/>
      <c r="CJ17" s="439"/>
      <c r="CQ17" s="417" t="s">
        <v>560</v>
      </c>
      <c r="CR17" s="418">
        <f>SUM(CS7:CS12)</f>
        <v>0</v>
      </c>
      <c r="CS17" s="422" t="s">
        <v>472</v>
      </c>
      <c r="CT17" s="423">
        <f>SUMIF(CW7:CW12,"Zona 3",CR7:CR12)+SUMIF(DF7:DF12,"Zona 3",CS7:CS12)</f>
        <v>0</v>
      </c>
      <c r="CU17" s="420"/>
      <c r="CV17" s="435"/>
      <c r="CW17" s="436"/>
      <c r="CX17" s="437"/>
      <c r="CY17" s="438"/>
      <c r="CZ17" s="438"/>
      <c r="DA17" s="438"/>
      <c r="DB17" s="438"/>
      <c r="DC17" s="438"/>
      <c r="DD17" s="438"/>
      <c r="DE17" s="438"/>
      <c r="DF17" s="439"/>
      <c r="DM17" s="417" t="s">
        <v>560</v>
      </c>
      <c r="DN17" s="418">
        <f>SUM(DO7:DO12)</f>
        <v>0</v>
      </c>
      <c r="DO17" s="422" t="s">
        <v>472</v>
      </c>
      <c r="DP17" s="423">
        <f>SUMIF(DS7:DS12,"Zona 3",DN7:DN12)+SUMIF(EB7:EB12,"Zona 3",DO7:DO12)</f>
        <v>0</v>
      </c>
      <c r="DQ17" s="420"/>
      <c r="DR17" s="435"/>
      <c r="DS17" s="436"/>
      <c r="DT17" s="437"/>
      <c r="DU17" s="438"/>
      <c r="DV17" s="438"/>
      <c r="DW17" s="438"/>
      <c r="DX17" s="438"/>
      <c r="DY17" s="438"/>
      <c r="DZ17" s="438"/>
      <c r="EA17" s="438"/>
      <c r="EB17" s="439"/>
      <c r="EI17" s="417" t="s">
        <v>560</v>
      </c>
      <c r="EJ17" s="418">
        <f>SUM(EK7:EK12)</f>
        <v>0</v>
      </c>
      <c r="EK17" s="422" t="s">
        <v>472</v>
      </c>
      <c r="EL17" s="423">
        <f>SUMIF(EO7:EO12,"Zona 3",EJ7:EJ12)+SUMIF(EX7:EX12,"Zona 3",EK7:EK12)</f>
        <v>0</v>
      </c>
      <c r="EM17" s="420"/>
      <c r="EN17" s="435"/>
      <c r="EO17" s="436"/>
      <c r="EP17" s="437"/>
      <c r="EQ17" s="438"/>
      <c r="ER17" s="438"/>
      <c r="ES17" s="438"/>
      <c r="ET17" s="438"/>
      <c r="EU17" s="438"/>
      <c r="EV17" s="438"/>
      <c r="EW17" s="438"/>
      <c r="EX17" s="439"/>
      <c r="FE17" s="417" t="s">
        <v>560</v>
      </c>
      <c r="FF17" s="418">
        <f>SUM(FG7:FG12)</f>
        <v>0</v>
      </c>
      <c r="FG17" s="422" t="s">
        <v>472</v>
      </c>
      <c r="FH17" s="423">
        <f>SUMIF(FK7:FK12,"Zona 3",FF7:FF12)+SUMIF(FT7:FT12,"Zona 3",FG7:FG12)</f>
        <v>0</v>
      </c>
      <c r="FI17" s="420"/>
      <c r="FJ17" s="435"/>
      <c r="FK17" s="436"/>
      <c r="FL17" s="437"/>
      <c r="FM17" s="438"/>
      <c r="FN17" s="438"/>
      <c r="FO17" s="438"/>
      <c r="FP17" s="438"/>
      <c r="FQ17" s="438"/>
      <c r="FR17" s="438"/>
      <c r="FS17" s="438"/>
      <c r="FT17" s="439"/>
      <c r="GA17" s="417" t="s">
        <v>560</v>
      </c>
      <c r="GB17" s="418">
        <f>SUM(GC7:GC12)</f>
        <v>0</v>
      </c>
      <c r="GC17" s="422" t="s">
        <v>472</v>
      </c>
      <c r="GD17" s="423">
        <f>SUMIF(GG7:GG12,"Zona 3",GB7:GB12)+SUMIF(GP7:GP12,"Zona 3",GC7:GC12)</f>
        <v>0</v>
      </c>
      <c r="GE17" s="420"/>
      <c r="GF17" s="435"/>
      <c r="GG17" s="436"/>
      <c r="GH17" s="437"/>
      <c r="GI17" s="438"/>
      <c r="GJ17" s="438"/>
      <c r="GK17" s="438"/>
      <c r="GL17" s="438"/>
      <c r="GM17" s="438"/>
      <c r="GN17" s="438"/>
      <c r="GO17" s="438"/>
      <c r="GP17" s="439"/>
      <c r="GW17" s="417" t="s">
        <v>560</v>
      </c>
      <c r="GX17" s="418">
        <f>SUM(GY7:GY12)</f>
        <v>0</v>
      </c>
      <c r="GY17" s="422" t="s">
        <v>472</v>
      </c>
      <c r="GZ17" s="423">
        <f>SUMIF(HC7:HC12,"Zona 3",GX7:GX12)+SUMIF(HL7:HL12,"Zona 3",GY7:GY12)</f>
        <v>0</v>
      </c>
      <c r="HA17" s="420"/>
      <c r="HB17" s="435"/>
      <c r="HC17" s="436"/>
      <c r="HD17" s="437"/>
      <c r="HE17" s="438"/>
      <c r="HF17" s="438"/>
      <c r="HG17" s="438"/>
      <c r="HH17" s="438"/>
      <c r="HI17" s="438"/>
      <c r="HJ17" s="438"/>
      <c r="HK17" s="438"/>
      <c r="HL17" s="439"/>
      <c r="HS17" s="417" t="s">
        <v>560</v>
      </c>
      <c r="HT17" s="418">
        <f>SUM(HU7:HU12)</f>
        <v>0</v>
      </c>
      <c r="HU17" s="422" t="s">
        <v>472</v>
      </c>
      <c r="HV17" s="423">
        <f>SUMIF(HY7:HY12,"Zona 3",HT7:HT12)+SUMIF(IH7:IH12,"Zona 3",HU7:HU12)</f>
        <v>0</v>
      </c>
      <c r="HW17" s="420"/>
      <c r="HX17" s="435"/>
      <c r="HY17" s="436"/>
      <c r="HZ17" s="437"/>
      <c r="IA17" s="438"/>
      <c r="IB17" s="438"/>
      <c r="IC17" s="438"/>
      <c r="ID17" s="438"/>
      <c r="IE17" s="438"/>
      <c r="IF17" s="438"/>
      <c r="IG17" s="438"/>
      <c r="IH17" s="439"/>
      <c r="IO17" s="417" t="s">
        <v>560</v>
      </c>
      <c r="IP17" s="418">
        <f>SUM(IQ7:IQ12)</f>
        <v>0</v>
      </c>
      <c r="IQ17" s="422" t="s">
        <v>472</v>
      </c>
      <c r="IR17" s="423">
        <f>SUMIF(IU7:IU12,"Zona 3",IP7:IP12)+SUMIF(JD7:JD12,"Zona 3",IQ7:IQ12)</f>
        <v>0</v>
      </c>
      <c r="IS17" s="420"/>
      <c r="IT17" s="435"/>
      <c r="IU17" s="436"/>
      <c r="IV17" s="437"/>
      <c r="IW17" s="438"/>
      <c r="IX17" s="438"/>
      <c r="IY17" s="438"/>
      <c r="IZ17" s="438"/>
      <c r="JA17" s="438"/>
      <c r="JB17" s="438"/>
      <c r="JC17" s="438"/>
      <c r="JD17" s="439"/>
      <c r="JK17" s="417" t="s">
        <v>560</v>
      </c>
      <c r="JL17" s="418">
        <f>SUM(JM7:JM12)</f>
        <v>0</v>
      </c>
      <c r="JM17" s="422" t="s">
        <v>472</v>
      </c>
      <c r="JN17" s="423">
        <f>SUMIF(JQ7:JQ12,"Zona 3",JL7:JL12)+SUMIF(JZ7:JZ12,"Zona 3",JM7:JM12)</f>
        <v>0</v>
      </c>
      <c r="JO17" s="420"/>
      <c r="JP17" s="435"/>
      <c r="JQ17" s="436"/>
      <c r="JR17" s="437"/>
      <c r="JS17" s="438"/>
      <c r="JT17" s="438"/>
      <c r="JU17" s="438"/>
      <c r="JV17" s="438"/>
      <c r="JW17" s="438"/>
      <c r="JX17" s="438"/>
      <c r="JY17" s="438"/>
      <c r="JZ17" s="439"/>
      <c r="KG17" s="417" t="s">
        <v>560</v>
      </c>
      <c r="KH17" s="418">
        <f>SUM(KI7:KI12)</f>
        <v>0</v>
      </c>
      <c r="KI17" s="422" t="s">
        <v>472</v>
      </c>
      <c r="KJ17" s="423">
        <f>SUMIF(KM7:KM12,"Zona 3",KH7:KH12)+SUMIF(KV7:KV12,"Zona 3",KI7:KI12)</f>
        <v>0</v>
      </c>
      <c r="KK17" s="420"/>
      <c r="KL17" s="435"/>
      <c r="KM17" s="436"/>
      <c r="KN17" s="437"/>
      <c r="KO17" s="438"/>
      <c r="KP17" s="438"/>
      <c r="KQ17" s="438"/>
      <c r="KR17" s="438"/>
      <c r="KS17" s="438"/>
      <c r="KT17" s="438"/>
      <c r="KU17" s="438"/>
      <c r="KV17" s="439"/>
      <c r="LC17" s="417" t="s">
        <v>560</v>
      </c>
      <c r="LD17" s="418">
        <f>SUM(LE7:LE12)</f>
        <v>0</v>
      </c>
      <c r="LE17" s="422" t="s">
        <v>472</v>
      </c>
      <c r="LF17" s="423">
        <f>SUMIF(LI7:LI12,"Zona 3",LD7:LD12)+SUMIF(LR7:LR12,"Zona 3",LE7:LE12)</f>
        <v>0</v>
      </c>
      <c r="LG17" s="420"/>
      <c r="LH17" s="435"/>
      <c r="LI17" s="436"/>
      <c r="LJ17" s="437"/>
      <c r="LK17" s="438"/>
      <c r="LL17" s="438"/>
      <c r="LM17" s="438"/>
      <c r="LN17" s="438"/>
      <c r="LO17" s="438"/>
      <c r="LP17" s="438"/>
      <c r="LQ17" s="438"/>
      <c r="LR17" s="439"/>
      <c r="LY17" s="417" t="s">
        <v>560</v>
      </c>
      <c r="LZ17" s="418">
        <f>SUM(MA7:MA12)</f>
        <v>0</v>
      </c>
      <c r="MA17" s="422" t="s">
        <v>472</v>
      </c>
      <c r="MB17" s="423">
        <f>SUMIF(ME7:ME12,"Zona 3",LZ7:LZ12)+SUMIF(MN7:MN12,"Zona 3",MA7:MA12)</f>
        <v>0</v>
      </c>
      <c r="MC17" s="420"/>
      <c r="MD17" s="435"/>
      <c r="ME17" s="436"/>
      <c r="MF17" s="437"/>
      <c r="MG17" s="438"/>
      <c r="MH17" s="438"/>
      <c r="MI17" s="438"/>
      <c r="MJ17" s="438"/>
      <c r="MK17" s="438"/>
      <c r="ML17" s="438"/>
      <c r="MM17" s="438"/>
      <c r="MN17" s="439"/>
      <c r="MU17" s="417" t="s">
        <v>560</v>
      </c>
      <c r="MV17" s="418">
        <f>SUM(MW7:MW12)</f>
        <v>0</v>
      </c>
      <c r="MW17" s="422" t="s">
        <v>472</v>
      </c>
      <c r="MX17" s="423">
        <f>SUMIF(NA7:NA12,"Zona 3",MV7:MV12)+SUMIF(NJ7:NJ12,"Zona 3",MW7:MW12)</f>
        <v>0</v>
      </c>
      <c r="MY17" s="420"/>
      <c r="MZ17" s="435"/>
      <c r="NA17" s="436"/>
      <c r="NB17" s="437"/>
      <c r="NC17" s="438"/>
      <c r="ND17" s="438"/>
      <c r="NE17" s="438"/>
      <c r="NF17" s="438"/>
      <c r="NG17" s="438"/>
      <c r="NH17" s="438"/>
      <c r="NI17" s="438"/>
      <c r="NJ17" s="439"/>
      <c r="NQ17" s="417" t="s">
        <v>560</v>
      </c>
      <c r="NR17" s="418">
        <f>SUM(NS7:NS12)</f>
        <v>0</v>
      </c>
      <c r="NS17" s="422" t="s">
        <v>472</v>
      </c>
      <c r="NT17" s="423">
        <f>SUMIF(NW7:NW12,"Zona 3",NR7:NR12)+SUMIF(OF7:OF12,"Zona 3",NS7:NS12)</f>
        <v>0</v>
      </c>
      <c r="NU17" s="420"/>
      <c r="NV17" s="435"/>
      <c r="NW17" s="436"/>
      <c r="NX17" s="437"/>
      <c r="NY17" s="438"/>
      <c r="NZ17" s="438"/>
      <c r="OA17" s="438"/>
      <c r="OB17" s="438"/>
      <c r="OC17" s="438"/>
      <c r="OD17" s="438"/>
      <c r="OE17" s="438"/>
      <c r="OF17" s="439"/>
      <c r="OM17" s="417" t="s">
        <v>560</v>
      </c>
      <c r="ON17" s="418">
        <f>SUM(OO7:OO12)</f>
        <v>0</v>
      </c>
      <c r="OO17" s="422" t="s">
        <v>472</v>
      </c>
      <c r="OP17" s="423">
        <f>SUMIF(OS7:OS12,"Zona 3",ON7:ON12)+SUMIF(PB7:PB12,"Zona 3",OO7:OO12)</f>
        <v>0</v>
      </c>
      <c r="OQ17" s="420"/>
      <c r="OR17" s="435"/>
      <c r="OS17" s="436"/>
      <c r="OT17" s="437"/>
      <c r="OU17" s="438"/>
      <c r="OV17" s="438"/>
      <c r="OW17" s="438"/>
      <c r="OX17" s="438"/>
      <c r="OY17" s="438"/>
      <c r="OZ17" s="438"/>
      <c r="PA17" s="438"/>
      <c r="PB17" s="439"/>
      <c r="PI17" s="417" t="s">
        <v>560</v>
      </c>
      <c r="PJ17" s="418">
        <f>SUM(PK7:PK12)</f>
        <v>0</v>
      </c>
      <c r="PK17" s="422" t="s">
        <v>472</v>
      </c>
      <c r="PL17" s="423">
        <f>SUMIF(PO7:PO12,"Zona 3",PJ7:PJ12)+SUMIF(PX7:PX12,"Zona 3",PK7:PK12)</f>
        <v>0</v>
      </c>
      <c r="PM17" s="420"/>
      <c r="PN17" s="435"/>
      <c r="PO17" s="436"/>
      <c r="PP17" s="437"/>
      <c r="PQ17" s="438"/>
      <c r="PR17" s="438"/>
      <c r="PS17" s="438"/>
      <c r="PT17" s="438"/>
      <c r="PU17" s="438"/>
      <c r="PV17" s="438"/>
      <c r="PW17" s="438"/>
      <c r="PX17" s="439"/>
      <c r="QE17" s="417" t="s">
        <v>560</v>
      </c>
      <c r="QF17" s="418">
        <f>SUM(QG7:QG12)</f>
        <v>0</v>
      </c>
      <c r="QG17" s="422" t="s">
        <v>472</v>
      </c>
      <c r="QH17" s="423">
        <f>SUMIF(QK7:QK12,"Zona 3",QF7:QF12)+SUMIF(QT7:QT12,"Zona 3",QG7:QG12)</f>
        <v>0</v>
      </c>
      <c r="QI17" s="420"/>
      <c r="QJ17" s="435"/>
      <c r="QK17" s="436"/>
      <c r="QL17" s="437"/>
      <c r="QM17" s="438"/>
      <c r="QN17" s="438"/>
      <c r="QO17" s="438"/>
      <c r="QP17" s="438"/>
      <c r="QQ17" s="438"/>
      <c r="QR17" s="438"/>
      <c r="QS17" s="438"/>
      <c r="QT17" s="439"/>
      <c r="RA17" s="417" t="s">
        <v>560</v>
      </c>
      <c r="RB17" s="418">
        <f>SUM(RC7:RC12)</f>
        <v>0</v>
      </c>
      <c r="RC17" s="422" t="s">
        <v>472</v>
      </c>
      <c r="RD17" s="423">
        <f>SUMIF(RG7:RG12,"Zona 3",RB7:RB12)+SUMIF(RP7:RP12,"Zona 3",RC7:RC12)</f>
        <v>0</v>
      </c>
      <c r="RE17" s="420"/>
      <c r="RF17" s="435"/>
      <c r="RG17" s="436"/>
      <c r="RH17" s="437"/>
      <c r="RI17" s="438"/>
      <c r="RJ17" s="438"/>
      <c r="RK17" s="438"/>
      <c r="RL17" s="438"/>
      <c r="RM17" s="438"/>
      <c r="RN17" s="438"/>
      <c r="RO17" s="438"/>
      <c r="RP17" s="439"/>
      <c r="RW17" s="417" t="s">
        <v>560</v>
      </c>
      <c r="RX17" s="418">
        <f>SUM(RY7:RY12)</f>
        <v>0</v>
      </c>
      <c r="RY17" s="422" t="s">
        <v>472</v>
      </c>
      <c r="RZ17" s="423">
        <f>SUMIF(SC7:SC12,"Zona 3",RX7:RX12)+SUMIF(SL7:SL12,"Zona 3",RY7:RY12)</f>
        <v>0</v>
      </c>
      <c r="SA17" s="420"/>
      <c r="SB17" s="435"/>
      <c r="SC17" s="436"/>
      <c r="SD17" s="437"/>
      <c r="SE17" s="438"/>
      <c r="SF17" s="438"/>
      <c r="SG17" s="438"/>
      <c r="SH17" s="438"/>
      <c r="SI17" s="438"/>
      <c r="SJ17" s="438"/>
      <c r="SK17" s="438"/>
      <c r="SL17" s="439"/>
      <c r="SS17" s="417" t="s">
        <v>560</v>
      </c>
      <c r="ST17" s="418">
        <f>SUM(SU7:SU12)</f>
        <v>0</v>
      </c>
      <c r="SU17" s="422" t="s">
        <v>472</v>
      </c>
      <c r="SV17" s="423">
        <f>SUMIF(SY7:SY12,"Zona 3",ST7:ST12)+SUMIF(TH7:TH12,"Zona 3",SU7:SU12)</f>
        <v>0</v>
      </c>
      <c r="SW17" s="420"/>
      <c r="SX17" s="435"/>
      <c r="SY17" s="436"/>
      <c r="SZ17" s="437"/>
      <c r="TA17" s="438"/>
      <c r="TB17" s="438"/>
      <c r="TC17" s="438"/>
      <c r="TD17" s="438"/>
      <c r="TE17" s="438"/>
      <c r="TF17" s="438"/>
      <c r="TG17" s="438"/>
      <c r="TH17" s="439"/>
    </row>
    <row r="18" spans="4:528">
      <c r="J18" s="420"/>
      <c r="K18" s="420"/>
      <c r="L18" s="420"/>
      <c r="M18" s="420"/>
      <c r="N18" s="421"/>
      <c r="AF18" s="420"/>
      <c r="AG18" s="420"/>
      <c r="AH18" s="420"/>
      <c r="AI18" s="420"/>
      <c r="AJ18" s="421"/>
      <c r="BB18" s="420"/>
      <c r="BC18" s="420"/>
      <c r="BD18" s="420"/>
      <c r="BE18" s="420"/>
      <c r="BF18" s="421"/>
      <c r="BX18" s="420"/>
      <c r="BY18" s="420"/>
      <c r="BZ18" s="420"/>
      <c r="CA18" s="420"/>
      <c r="CB18" s="421"/>
      <c r="CT18" s="420"/>
      <c r="CU18" s="420"/>
      <c r="CV18" s="420"/>
      <c r="CW18" s="420"/>
      <c r="CX18" s="421"/>
      <c r="DP18" s="420"/>
      <c r="DQ18" s="420"/>
      <c r="DR18" s="420"/>
      <c r="DS18" s="420"/>
      <c r="DT18" s="421"/>
      <c r="EL18" s="420"/>
      <c r="EM18" s="420"/>
      <c r="EN18" s="420"/>
      <c r="EO18" s="420"/>
      <c r="EP18" s="421"/>
      <c r="FH18" s="420"/>
      <c r="FI18" s="420"/>
      <c r="FJ18" s="420"/>
      <c r="FK18" s="420"/>
      <c r="FL18" s="421"/>
      <c r="GD18" s="420"/>
      <c r="GE18" s="420"/>
      <c r="GF18" s="420"/>
      <c r="GG18" s="420"/>
      <c r="GH18" s="421"/>
      <c r="GZ18" s="420"/>
      <c r="HA18" s="420"/>
      <c r="HB18" s="420"/>
      <c r="HC18" s="420"/>
      <c r="HD18" s="421"/>
      <c r="HV18" s="420"/>
      <c r="HW18" s="420"/>
      <c r="HX18" s="420"/>
      <c r="HY18" s="420"/>
      <c r="HZ18" s="421"/>
      <c r="IR18" s="420"/>
      <c r="IS18" s="420"/>
      <c r="IT18" s="420"/>
      <c r="IU18" s="420"/>
      <c r="IV18" s="421"/>
      <c r="JN18" s="420"/>
      <c r="JO18" s="420"/>
      <c r="JP18" s="420"/>
      <c r="JQ18" s="420"/>
      <c r="JR18" s="421"/>
      <c r="KJ18" s="420"/>
      <c r="KK18" s="420"/>
      <c r="KL18" s="420"/>
      <c r="KM18" s="420"/>
      <c r="KN18" s="421"/>
      <c r="LF18" s="420"/>
      <c r="LG18" s="420"/>
      <c r="LH18" s="420"/>
      <c r="LI18" s="420"/>
      <c r="LJ18" s="421"/>
      <c r="MB18" s="420"/>
      <c r="MC18" s="420"/>
      <c r="MD18" s="420"/>
      <c r="ME18" s="420"/>
      <c r="MF18" s="421"/>
      <c r="MX18" s="420"/>
      <c r="MY18" s="420"/>
      <c r="MZ18" s="420"/>
      <c r="NA18" s="420"/>
      <c r="NB18" s="421"/>
      <c r="NT18" s="420"/>
      <c r="NU18" s="420"/>
      <c r="NV18" s="420"/>
      <c r="NW18" s="420"/>
      <c r="NX18" s="421"/>
      <c r="OP18" s="420"/>
      <c r="OQ18" s="420"/>
      <c r="OR18" s="420"/>
      <c r="OS18" s="420"/>
      <c r="OT18" s="421"/>
      <c r="PL18" s="420"/>
      <c r="PM18" s="420"/>
      <c r="PN18" s="420"/>
      <c r="PO18" s="420"/>
      <c r="PP18" s="421"/>
      <c r="QH18" s="420"/>
      <c r="QI18" s="420"/>
      <c r="QJ18" s="420"/>
      <c r="QK18" s="420"/>
      <c r="QL18" s="421"/>
      <c r="RD18" s="420"/>
      <c r="RE18" s="420"/>
      <c r="RF18" s="420"/>
      <c r="RG18" s="420"/>
      <c r="RH18" s="421"/>
      <c r="RZ18" s="420"/>
      <c r="SA18" s="420"/>
      <c r="SB18" s="420"/>
      <c r="SC18" s="420"/>
      <c r="SD18" s="421"/>
      <c r="SV18" s="420"/>
      <c r="SW18" s="420"/>
      <c r="SX18" s="420"/>
      <c r="SY18" s="420"/>
      <c r="SZ18" s="421"/>
    </row>
    <row r="19" spans="4:528" ht="17" thickBot="1"/>
    <row r="20" spans="4:528" ht="17" thickBot="1">
      <c r="D20" s="584" t="s">
        <v>112</v>
      </c>
      <c r="E20" s="585"/>
      <c r="F20" s="586"/>
      <c r="G20" s="99"/>
      <c r="H20" s="99"/>
      <c r="I20" s="99"/>
      <c r="J20" s="584" t="s">
        <v>160</v>
      </c>
      <c r="K20" s="586"/>
      <c r="Z20" s="584" t="s">
        <v>114</v>
      </c>
      <c r="AA20" s="585"/>
      <c r="AB20" s="586"/>
      <c r="AC20" s="99"/>
      <c r="AD20" s="99"/>
      <c r="AE20" s="99"/>
      <c r="AF20" s="584" t="s">
        <v>160</v>
      </c>
      <c r="AG20" s="586"/>
      <c r="AV20" s="584" t="s">
        <v>115</v>
      </c>
      <c r="AW20" s="585"/>
      <c r="AX20" s="586"/>
      <c r="AY20" s="99"/>
      <c r="AZ20" s="99"/>
      <c r="BA20" s="92"/>
      <c r="BB20" s="584" t="s">
        <v>160</v>
      </c>
      <c r="BC20" s="586"/>
      <c r="BR20" s="584" t="s">
        <v>116</v>
      </c>
      <c r="BS20" s="585"/>
      <c r="BT20" s="586"/>
      <c r="BU20" s="99"/>
      <c r="BV20" s="99"/>
      <c r="BW20" s="92"/>
      <c r="BX20" s="584" t="s">
        <v>160</v>
      </c>
      <c r="BY20" s="586"/>
      <c r="CN20" s="584" t="s">
        <v>117</v>
      </c>
      <c r="CO20" s="585"/>
      <c r="CP20" s="586"/>
      <c r="CQ20" s="99"/>
      <c r="CR20" s="99"/>
      <c r="CS20" s="92"/>
      <c r="CT20" s="584" t="s">
        <v>160</v>
      </c>
      <c r="CU20" s="586"/>
      <c r="DJ20" s="584" t="s">
        <v>118</v>
      </c>
      <c r="DK20" s="585"/>
      <c r="DL20" s="586"/>
      <c r="DM20" s="99"/>
      <c r="DN20" s="99"/>
      <c r="DO20" s="92"/>
      <c r="DP20" s="584" t="s">
        <v>160</v>
      </c>
      <c r="DQ20" s="586"/>
      <c r="EF20" s="584" t="s">
        <v>119</v>
      </c>
      <c r="EG20" s="585"/>
      <c r="EH20" s="586"/>
      <c r="EI20" s="99"/>
      <c r="EJ20" s="99"/>
      <c r="EK20" s="92"/>
      <c r="EL20" s="584" t="s">
        <v>160</v>
      </c>
      <c r="EM20" s="586"/>
      <c r="FB20" s="584" t="s">
        <v>120</v>
      </c>
      <c r="FC20" s="585"/>
      <c r="FD20" s="586"/>
      <c r="FE20" s="99"/>
      <c r="FF20" s="99"/>
      <c r="FG20" s="92"/>
      <c r="FH20" s="584" t="s">
        <v>160</v>
      </c>
      <c r="FI20" s="586"/>
      <c r="FX20" s="584" t="s">
        <v>121</v>
      </c>
      <c r="FY20" s="585"/>
      <c r="FZ20" s="586"/>
      <c r="GA20" s="99"/>
      <c r="GB20" s="99"/>
      <c r="GC20" s="92"/>
      <c r="GD20" s="584" t="s">
        <v>160</v>
      </c>
      <c r="GE20" s="586"/>
      <c r="GT20" s="584" t="s">
        <v>122</v>
      </c>
      <c r="GU20" s="585"/>
      <c r="GV20" s="586"/>
      <c r="GW20" s="99"/>
      <c r="GX20" s="99"/>
      <c r="GY20" s="92"/>
      <c r="GZ20" s="584" t="s">
        <v>160</v>
      </c>
      <c r="HA20" s="586"/>
      <c r="HP20" s="584" t="s">
        <v>123</v>
      </c>
      <c r="HQ20" s="585"/>
      <c r="HR20" s="586"/>
      <c r="HS20" s="99"/>
      <c r="HT20" s="99"/>
      <c r="HU20" s="92"/>
      <c r="HV20" s="584" t="s">
        <v>160</v>
      </c>
      <c r="HW20" s="586"/>
      <c r="IL20" s="584" t="s">
        <v>124</v>
      </c>
      <c r="IM20" s="585"/>
      <c r="IN20" s="586"/>
      <c r="IO20" s="99"/>
      <c r="IP20" s="99"/>
      <c r="IQ20" s="92"/>
      <c r="IR20" s="584" t="s">
        <v>160</v>
      </c>
      <c r="IS20" s="586"/>
      <c r="JH20" s="584" t="s">
        <v>125</v>
      </c>
      <c r="JI20" s="585"/>
      <c r="JJ20" s="586"/>
      <c r="JK20" s="99"/>
      <c r="JL20" s="99"/>
      <c r="JM20" s="92"/>
      <c r="JN20" s="584" t="s">
        <v>160</v>
      </c>
      <c r="JO20" s="586"/>
      <c r="KD20" s="584" t="s">
        <v>126</v>
      </c>
      <c r="KE20" s="585"/>
      <c r="KF20" s="586"/>
      <c r="KG20" s="99"/>
      <c r="KH20" s="99"/>
      <c r="KI20" s="92"/>
      <c r="KJ20" s="584" t="s">
        <v>160</v>
      </c>
      <c r="KK20" s="586"/>
      <c r="KZ20" s="584" t="s">
        <v>127</v>
      </c>
      <c r="LA20" s="585"/>
      <c r="LB20" s="586"/>
      <c r="LC20" s="99"/>
      <c r="LD20" s="99"/>
      <c r="LE20" s="92"/>
      <c r="LF20" s="584" t="s">
        <v>160</v>
      </c>
      <c r="LG20" s="586"/>
      <c r="LV20" s="584" t="s">
        <v>128</v>
      </c>
      <c r="LW20" s="585"/>
      <c r="LX20" s="586"/>
      <c r="LY20" s="99"/>
      <c r="LZ20" s="99"/>
      <c r="MA20" s="92"/>
      <c r="MB20" s="584" t="s">
        <v>160</v>
      </c>
      <c r="MC20" s="586"/>
      <c r="MR20" s="584" t="s">
        <v>129</v>
      </c>
      <c r="MS20" s="585"/>
      <c r="MT20" s="586"/>
      <c r="MU20" s="99"/>
      <c r="MV20" s="99"/>
      <c r="MW20" s="92"/>
      <c r="MX20" s="584" t="s">
        <v>160</v>
      </c>
      <c r="MY20" s="586"/>
      <c r="NN20" s="584" t="s">
        <v>130</v>
      </c>
      <c r="NO20" s="585"/>
      <c r="NP20" s="586"/>
      <c r="NQ20" s="99"/>
      <c r="NR20" s="99"/>
      <c r="NS20" s="92"/>
      <c r="NT20" s="584" t="s">
        <v>160</v>
      </c>
      <c r="NU20" s="586"/>
      <c r="OJ20" s="584" t="s">
        <v>131</v>
      </c>
      <c r="OK20" s="585"/>
      <c r="OL20" s="586"/>
      <c r="OM20" s="99"/>
      <c r="ON20" s="99"/>
      <c r="OO20" s="92"/>
      <c r="OP20" s="584" t="s">
        <v>160</v>
      </c>
      <c r="OQ20" s="586"/>
      <c r="PF20" s="584" t="s">
        <v>132</v>
      </c>
      <c r="PG20" s="585"/>
      <c r="PH20" s="586"/>
      <c r="PI20" s="99"/>
      <c r="PJ20" s="99"/>
      <c r="PK20" s="92"/>
      <c r="PL20" s="584" t="s">
        <v>160</v>
      </c>
      <c r="PM20" s="586"/>
      <c r="QB20" s="584" t="s">
        <v>447</v>
      </c>
      <c r="QC20" s="585"/>
      <c r="QD20" s="586"/>
      <c r="QE20" s="99"/>
      <c r="QF20" s="99"/>
      <c r="QG20" s="92"/>
      <c r="QH20" s="584" t="s">
        <v>160</v>
      </c>
      <c r="QI20" s="586"/>
      <c r="QX20" s="584" t="s">
        <v>448</v>
      </c>
      <c r="QY20" s="585"/>
      <c r="QZ20" s="586"/>
      <c r="RA20" s="99"/>
      <c r="RB20" s="99"/>
      <c r="RC20" s="92"/>
      <c r="RD20" s="584" t="s">
        <v>160</v>
      </c>
      <c r="RE20" s="586"/>
      <c r="RT20" s="584" t="s">
        <v>449</v>
      </c>
      <c r="RU20" s="585"/>
      <c r="RV20" s="586"/>
      <c r="RW20" s="99"/>
      <c r="RX20" s="99"/>
      <c r="RY20" s="92"/>
      <c r="RZ20" s="584" t="s">
        <v>160</v>
      </c>
      <c r="SA20" s="586"/>
      <c r="SP20" s="584" t="s">
        <v>450</v>
      </c>
      <c r="SQ20" s="585"/>
      <c r="SR20" s="586"/>
      <c r="SS20" s="99"/>
      <c r="ST20" s="99"/>
      <c r="SU20" s="92"/>
      <c r="SV20" s="584" t="s">
        <v>160</v>
      </c>
      <c r="SW20" s="586"/>
    </row>
    <row r="22" spans="4:528">
      <c r="D22" s="328" t="s">
        <v>366</v>
      </c>
      <c r="E22" s="328" t="s">
        <v>138</v>
      </c>
      <c r="F22" s="328" t="s">
        <v>558</v>
      </c>
      <c r="G22" s="328" t="s">
        <v>616</v>
      </c>
      <c r="H22" s="328" t="s">
        <v>559</v>
      </c>
      <c r="I22" s="328" t="s">
        <v>560</v>
      </c>
      <c r="J22" s="328" t="s">
        <v>568</v>
      </c>
      <c r="K22" s="328" t="s">
        <v>88</v>
      </c>
      <c r="L22" s="328" t="s">
        <v>556</v>
      </c>
      <c r="M22" s="328" t="s">
        <v>562</v>
      </c>
      <c r="N22" s="328" t="s">
        <v>98</v>
      </c>
      <c r="O22" s="328" t="s">
        <v>75</v>
      </c>
      <c r="P22" s="328" t="s">
        <v>99</v>
      </c>
      <c r="Q22" s="328" t="s">
        <v>88</v>
      </c>
      <c r="R22" s="328" t="s">
        <v>557</v>
      </c>
      <c r="S22" s="328" t="s">
        <v>98</v>
      </c>
      <c r="T22" s="328" t="s">
        <v>75</v>
      </c>
      <c r="U22" s="328" t="s">
        <v>99</v>
      </c>
      <c r="V22" s="328" t="s">
        <v>562</v>
      </c>
      <c r="Z22" s="328" t="s">
        <v>366</v>
      </c>
      <c r="AA22" s="328" t="s">
        <v>138</v>
      </c>
      <c r="AB22" s="328" t="s">
        <v>558</v>
      </c>
      <c r="AC22" s="328" t="s">
        <v>616</v>
      </c>
      <c r="AD22" s="328" t="s">
        <v>559</v>
      </c>
      <c r="AE22" s="328" t="s">
        <v>560</v>
      </c>
      <c r="AF22" s="328" t="s">
        <v>568</v>
      </c>
      <c r="AG22" s="328" t="s">
        <v>88</v>
      </c>
      <c r="AH22" s="328" t="s">
        <v>556</v>
      </c>
      <c r="AI22" s="328" t="s">
        <v>562</v>
      </c>
      <c r="AJ22" s="328" t="s">
        <v>98</v>
      </c>
      <c r="AK22" s="328" t="s">
        <v>75</v>
      </c>
      <c r="AL22" s="328" t="s">
        <v>99</v>
      </c>
      <c r="AM22" s="328" t="s">
        <v>88</v>
      </c>
      <c r="AN22" s="328" t="s">
        <v>557</v>
      </c>
      <c r="AO22" s="328" t="s">
        <v>98</v>
      </c>
      <c r="AP22" s="328" t="s">
        <v>75</v>
      </c>
      <c r="AQ22" s="328" t="s">
        <v>99</v>
      </c>
      <c r="AR22" s="328" t="s">
        <v>562</v>
      </c>
      <c r="AV22" s="328" t="s">
        <v>366</v>
      </c>
      <c r="AW22" s="328" t="s">
        <v>138</v>
      </c>
      <c r="AX22" s="328" t="s">
        <v>558</v>
      </c>
      <c r="AY22" s="328" t="s">
        <v>616</v>
      </c>
      <c r="AZ22" s="328" t="s">
        <v>559</v>
      </c>
      <c r="BA22" s="328" t="s">
        <v>560</v>
      </c>
      <c r="BB22" s="328" t="s">
        <v>568</v>
      </c>
      <c r="BC22" s="328" t="s">
        <v>88</v>
      </c>
      <c r="BD22" s="328" t="s">
        <v>556</v>
      </c>
      <c r="BE22" s="328" t="s">
        <v>562</v>
      </c>
      <c r="BF22" s="328" t="s">
        <v>98</v>
      </c>
      <c r="BG22" s="328" t="s">
        <v>75</v>
      </c>
      <c r="BH22" s="328" t="s">
        <v>99</v>
      </c>
      <c r="BI22" s="328" t="s">
        <v>88</v>
      </c>
      <c r="BJ22" s="328" t="s">
        <v>557</v>
      </c>
      <c r="BK22" s="328" t="s">
        <v>98</v>
      </c>
      <c r="BL22" s="328" t="s">
        <v>75</v>
      </c>
      <c r="BM22" s="328" t="s">
        <v>99</v>
      </c>
      <c r="BN22" s="328" t="s">
        <v>562</v>
      </c>
      <c r="BR22" s="328" t="s">
        <v>366</v>
      </c>
      <c r="BS22" s="328" t="s">
        <v>138</v>
      </c>
      <c r="BT22" s="328" t="s">
        <v>558</v>
      </c>
      <c r="BU22" s="328" t="s">
        <v>616</v>
      </c>
      <c r="BV22" s="328" t="s">
        <v>559</v>
      </c>
      <c r="BW22" s="328" t="s">
        <v>560</v>
      </c>
      <c r="BX22" s="328" t="s">
        <v>568</v>
      </c>
      <c r="BY22" s="328" t="s">
        <v>88</v>
      </c>
      <c r="BZ22" s="328" t="s">
        <v>556</v>
      </c>
      <c r="CA22" s="328" t="s">
        <v>562</v>
      </c>
      <c r="CB22" s="328" t="s">
        <v>98</v>
      </c>
      <c r="CC22" s="328" t="s">
        <v>75</v>
      </c>
      <c r="CD22" s="328" t="s">
        <v>99</v>
      </c>
      <c r="CE22" s="328" t="s">
        <v>88</v>
      </c>
      <c r="CF22" s="328" t="s">
        <v>557</v>
      </c>
      <c r="CG22" s="328" t="s">
        <v>98</v>
      </c>
      <c r="CH22" s="328" t="s">
        <v>75</v>
      </c>
      <c r="CI22" s="328" t="s">
        <v>99</v>
      </c>
      <c r="CJ22" s="328" t="s">
        <v>562</v>
      </c>
      <c r="CN22" s="328" t="s">
        <v>366</v>
      </c>
      <c r="CO22" s="328" t="s">
        <v>138</v>
      </c>
      <c r="CP22" s="328" t="s">
        <v>558</v>
      </c>
      <c r="CQ22" s="328" t="s">
        <v>616</v>
      </c>
      <c r="CR22" s="328" t="s">
        <v>559</v>
      </c>
      <c r="CS22" s="328" t="s">
        <v>560</v>
      </c>
      <c r="CT22" s="328" t="s">
        <v>568</v>
      </c>
      <c r="CU22" s="328" t="s">
        <v>88</v>
      </c>
      <c r="CV22" s="328" t="s">
        <v>556</v>
      </c>
      <c r="CW22" s="328" t="s">
        <v>562</v>
      </c>
      <c r="CX22" s="328" t="s">
        <v>98</v>
      </c>
      <c r="CY22" s="328" t="s">
        <v>75</v>
      </c>
      <c r="CZ22" s="328" t="s">
        <v>99</v>
      </c>
      <c r="DA22" s="328" t="s">
        <v>88</v>
      </c>
      <c r="DB22" s="328" t="s">
        <v>557</v>
      </c>
      <c r="DC22" s="328" t="s">
        <v>98</v>
      </c>
      <c r="DD22" s="328" t="s">
        <v>75</v>
      </c>
      <c r="DE22" s="328" t="s">
        <v>99</v>
      </c>
      <c r="DF22" s="328" t="s">
        <v>562</v>
      </c>
      <c r="DJ22" s="328" t="s">
        <v>366</v>
      </c>
      <c r="DK22" s="328" t="s">
        <v>138</v>
      </c>
      <c r="DL22" s="328" t="s">
        <v>558</v>
      </c>
      <c r="DM22" s="328" t="s">
        <v>616</v>
      </c>
      <c r="DN22" s="328" t="s">
        <v>559</v>
      </c>
      <c r="DO22" s="328" t="s">
        <v>560</v>
      </c>
      <c r="DP22" s="328" t="s">
        <v>568</v>
      </c>
      <c r="DQ22" s="328" t="s">
        <v>88</v>
      </c>
      <c r="DR22" s="328" t="s">
        <v>556</v>
      </c>
      <c r="DS22" s="328" t="s">
        <v>562</v>
      </c>
      <c r="DT22" s="328" t="s">
        <v>98</v>
      </c>
      <c r="DU22" s="328" t="s">
        <v>75</v>
      </c>
      <c r="DV22" s="328" t="s">
        <v>99</v>
      </c>
      <c r="DW22" s="328" t="s">
        <v>88</v>
      </c>
      <c r="DX22" s="328" t="s">
        <v>557</v>
      </c>
      <c r="DY22" s="328" t="s">
        <v>98</v>
      </c>
      <c r="DZ22" s="328" t="s">
        <v>75</v>
      </c>
      <c r="EA22" s="328" t="s">
        <v>99</v>
      </c>
      <c r="EB22" s="328" t="s">
        <v>562</v>
      </c>
      <c r="EF22" s="328" t="s">
        <v>366</v>
      </c>
      <c r="EG22" s="328" t="s">
        <v>138</v>
      </c>
      <c r="EH22" s="328" t="s">
        <v>558</v>
      </c>
      <c r="EI22" s="328" t="s">
        <v>616</v>
      </c>
      <c r="EJ22" s="328" t="s">
        <v>559</v>
      </c>
      <c r="EK22" s="328" t="s">
        <v>560</v>
      </c>
      <c r="EL22" s="328" t="s">
        <v>568</v>
      </c>
      <c r="EM22" s="328" t="s">
        <v>88</v>
      </c>
      <c r="EN22" s="328" t="s">
        <v>556</v>
      </c>
      <c r="EO22" s="328" t="s">
        <v>562</v>
      </c>
      <c r="EP22" s="328" t="s">
        <v>98</v>
      </c>
      <c r="EQ22" s="328" t="s">
        <v>75</v>
      </c>
      <c r="ER22" s="328" t="s">
        <v>99</v>
      </c>
      <c r="ES22" s="328" t="s">
        <v>88</v>
      </c>
      <c r="ET22" s="328" t="s">
        <v>557</v>
      </c>
      <c r="EU22" s="328" t="s">
        <v>98</v>
      </c>
      <c r="EV22" s="328" t="s">
        <v>75</v>
      </c>
      <c r="EW22" s="328" t="s">
        <v>99</v>
      </c>
      <c r="EX22" s="328" t="s">
        <v>562</v>
      </c>
      <c r="FB22" s="328" t="s">
        <v>366</v>
      </c>
      <c r="FC22" s="328" t="s">
        <v>138</v>
      </c>
      <c r="FD22" s="328" t="s">
        <v>558</v>
      </c>
      <c r="FE22" s="328" t="s">
        <v>616</v>
      </c>
      <c r="FF22" s="328" t="s">
        <v>559</v>
      </c>
      <c r="FG22" s="328" t="s">
        <v>560</v>
      </c>
      <c r="FH22" s="328" t="s">
        <v>568</v>
      </c>
      <c r="FI22" s="328" t="s">
        <v>88</v>
      </c>
      <c r="FJ22" s="328" t="s">
        <v>556</v>
      </c>
      <c r="FK22" s="328" t="s">
        <v>562</v>
      </c>
      <c r="FL22" s="328" t="s">
        <v>98</v>
      </c>
      <c r="FM22" s="328" t="s">
        <v>75</v>
      </c>
      <c r="FN22" s="328" t="s">
        <v>99</v>
      </c>
      <c r="FO22" s="328" t="s">
        <v>88</v>
      </c>
      <c r="FP22" s="328" t="s">
        <v>557</v>
      </c>
      <c r="FQ22" s="328" t="s">
        <v>98</v>
      </c>
      <c r="FR22" s="328" t="s">
        <v>75</v>
      </c>
      <c r="FS22" s="328" t="s">
        <v>99</v>
      </c>
      <c r="FT22" s="328" t="s">
        <v>562</v>
      </c>
      <c r="FX22" s="328" t="s">
        <v>366</v>
      </c>
      <c r="FY22" s="328" t="s">
        <v>138</v>
      </c>
      <c r="FZ22" s="328" t="s">
        <v>558</v>
      </c>
      <c r="GA22" s="328" t="s">
        <v>616</v>
      </c>
      <c r="GB22" s="328" t="s">
        <v>559</v>
      </c>
      <c r="GC22" s="328" t="s">
        <v>560</v>
      </c>
      <c r="GD22" s="328" t="s">
        <v>568</v>
      </c>
      <c r="GE22" s="328" t="s">
        <v>88</v>
      </c>
      <c r="GF22" s="328" t="s">
        <v>556</v>
      </c>
      <c r="GG22" s="328" t="s">
        <v>562</v>
      </c>
      <c r="GH22" s="328" t="s">
        <v>98</v>
      </c>
      <c r="GI22" s="328" t="s">
        <v>75</v>
      </c>
      <c r="GJ22" s="328" t="s">
        <v>99</v>
      </c>
      <c r="GK22" s="328" t="s">
        <v>88</v>
      </c>
      <c r="GL22" s="328" t="s">
        <v>557</v>
      </c>
      <c r="GM22" s="328" t="s">
        <v>98</v>
      </c>
      <c r="GN22" s="328" t="s">
        <v>75</v>
      </c>
      <c r="GO22" s="328" t="s">
        <v>99</v>
      </c>
      <c r="GP22" s="328" t="s">
        <v>562</v>
      </c>
      <c r="GT22" s="328" t="s">
        <v>366</v>
      </c>
      <c r="GU22" s="328" t="s">
        <v>138</v>
      </c>
      <c r="GV22" s="328" t="s">
        <v>558</v>
      </c>
      <c r="GW22" s="328" t="s">
        <v>616</v>
      </c>
      <c r="GX22" s="328" t="s">
        <v>559</v>
      </c>
      <c r="GY22" s="328" t="s">
        <v>560</v>
      </c>
      <c r="GZ22" s="328" t="s">
        <v>568</v>
      </c>
      <c r="HA22" s="328" t="s">
        <v>88</v>
      </c>
      <c r="HB22" s="328" t="s">
        <v>556</v>
      </c>
      <c r="HC22" s="328" t="s">
        <v>562</v>
      </c>
      <c r="HD22" s="328" t="s">
        <v>98</v>
      </c>
      <c r="HE22" s="328" t="s">
        <v>75</v>
      </c>
      <c r="HF22" s="328" t="s">
        <v>99</v>
      </c>
      <c r="HG22" s="328" t="s">
        <v>88</v>
      </c>
      <c r="HH22" s="328" t="s">
        <v>557</v>
      </c>
      <c r="HI22" s="328" t="s">
        <v>98</v>
      </c>
      <c r="HJ22" s="328" t="s">
        <v>75</v>
      </c>
      <c r="HK22" s="328" t="s">
        <v>99</v>
      </c>
      <c r="HL22" s="328" t="s">
        <v>562</v>
      </c>
      <c r="HP22" s="328" t="s">
        <v>366</v>
      </c>
      <c r="HQ22" s="328" t="s">
        <v>138</v>
      </c>
      <c r="HR22" s="328" t="s">
        <v>558</v>
      </c>
      <c r="HS22" s="328" t="s">
        <v>616</v>
      </c>
      <c r="HT22" s="328" t="s">
        <v>559</v>
      </c>
      <c r="HU22" s="328" t="s">
        <v>560</v>
      </c>
      <c r="HV22" s="328" t="s">
        <v>568</v>
      </c>
      <c r="HW22" s="328" t="s">
        <v>88</v>
      </c>
      <c r="HX22" s="328" t="s">
        <v>556</v>
      </c>
      <c r="HY22" s="328" t="s">
        <v>562</v>
      </c>
      <c r="HZ22" s="328" t="s">
        <v>98</v>
      </c>
      <c r="IA22" s="328" t="s">
        <v>75</v>
      </c>
      <c r="IB22" s="328" t="s">
        <v>99</v>
      </c>
      <c r="IC22" s="328" t="s">
        <v>88</v>
      </c>
      <c r="ID22" s="328" t="s">
        <v>557</v>
      </c>
      <c r="IE22" s="328" t="s">
        <v>98</v>
      </c>
      <c r="IF22" s="328" t="s">
        <v>75</v>
      </c>
      <c r="IG22" s="328" t="s">
        <v>99</v>
      </c>
      <c r="IH22" s="328" t="s">
        <v>562</v>
      </c>
      <c r="IL22" s="328" t="s">
        <v>366</v>
      </c>
      <c r="IM22" s="328" t="s">
        <v>138</v>
      </c>
      <c r="IN22" s="328" t="s">
        <v>558</v>
      </c>
      <c r="IO22" s="328" t="s">
        <v>616</v>
      </c>
      <c r="IP22" s="328" t="s">
        <v>559</v>
      </c>
      <c r="IQ22" s="328" t="s">
        <v>560</v>
      </c>
      <c r="IR22" s="328" t="s">
        <v>568</v>
      </c>
      <c r="IS22" s="328" t="s">
        <v>88</v>
      </c>
      <c r="IT22" s="328" t="s">
        <v>556</v>
      </c>
      <c r="IU22" s="328" t="s">
        <v>562</v>
      </c>
      <c r="IV22" s="328" t="s">
        <v>98</v>
      </c>
      <c r="IW22" s="328" t="s">
        <v>75</v>
      </c>
      <c r="IX22" s="328" t="s">
        <v>99</v>
      </c>
      <c r="IY22" s="328" t="s">
        <v>88</v>
      </c>
      <c r="IZ22" s="328" t="s">
        <v>557</v>
      </c>
      <c r="JA22" s="328" t="s">
        <v>98</v>
      </c>
      <c r="JB22" s="328" t="s">
        <v>75</v>
      </c>
      <c r="JC22" s="328" t="s">
        <v>99</v>
      </c>
      <c r="JD22" s="328" t="s">
        <v>562</v>
      </c>
      <c r="JH22" s="328" t="s">
        <v>366</v>
      </c>
      <c r="JI22" s="328" t="s">
        <v>138</v>
      </c>
      <c r="JJ22" s="328" t="s">
        <v>558</v>
      </c>
      <c r="JK22" s="328" t="s">
        <v>616</v>
      </c>
      <c r="JL22" s="328" t="s">
        <v>559</v>
      </c>
      <c r="JM22" s="328" t="s">
        <v>560</v>
      </c>
      <c r="JN22" s="328" t="s">
        <v>568</v>
      </c>
      <c r="JO22" s="328" t="s">
        <v>88</v>
      </c>
      <c r="JP22" s="328" t="s">
        <v>556</v>
      </c>
      <c r="JQ22" s="328" t="s">
        <v>562</v>
      </c>
      <c r="JR22" s="328" t="s">
        <v>98</v>
      </c>
      <c r="JS22" s="328" t="s">
        <v>75</v>
      </c>
      <c r="JT22" s="328" t="s">
        <v>99</v>
      </c>
      <c r="JU22" s="328" t="s">
        <v>88</v>
      </c>
      <c r="JV22" s="328" t="s">
        <v>557</v>
      </c>
      <c r="JW22" s="328" t="s">
        <v>98</v>
      </c>
      <c r="JX22" s="328" t="s">
        <v>75</v>
      </c>
      <c r="JY22" s="328" t="s">
        <v>99</v>
      </c>
      <c r="JZ22" s="328" t="s">
        <v>562</v>
      </c>
      <c r="KD22" s="328" t="s">
        <v>366</v>
      </c>
      <c r="KE22" s="328" t="s">
        <v>138</v>
      </c>
      <c r="KF22" s="328" t="s">
        <v>558</v>
      </c>
      <c r="KG22" s="328" t="s">
        <v>616</v>
      </c>
      <c r="KH22" s="328" t="s">
        <v>559</v>
      </c>
      <c r="KI22" s="328" t="s">
        <v>560</v>
      </c>
      <c r="KJ22" s="328" t="s">
        <v>568</v>
      </c>
      <c r="KK22" s="328" t="s">
        <v>88</v>
      </c>
      <c r="KL22" s="328" t="s">
        <v>556</v>
      </c>
      <c r="KM22" s="328" t="s">
        <v>562</v>
      </c>
      <c r="KN22" s="328" t="s">
        <v>98</v>
      </c>
      <c r="KO22" s="328" t="s">
        <v>75</v>
      </c>
      <c r="KP22" s="328" t="s">
        <v>99</v>
      </c>
      <c r="KQ22" s="328" t="s">
        <v>88</v>
      </c>
      <c r="KR22" s="328" t="s">
        <v>557</v>
      </c>
      <c r="KS22" s="328" t="s">
        <v>98</v>
      </c>
      <c r="KT22" s="328" t="s">
        <v>75</v>
      </c>
      <c r="KU22" s="328" t="s">
        <v>99</v>
      </c>
      <c r="KV22" s="328" t="s">
        <v>562</v>
      </c>
      <c r="KZ22" s="328" t="s">
        <v>366</v>
      </c>
      <c r="LA22" s="328" t="s">
        <v>138</v>
      </c>
      <c r="LB22" s="328" t="s">
        <v>558</v>
      </c>
      <c r="LC22" s="328" t="s">
        <v>616</v>
      </c>
      <c r="LD22" s="328" t="s">
        <v>559</v>
      </c>
      <c r="LE22" s="328" t="s">
        <v>560</v>
      </c>
      <c r="LF22" s="328" t="s">
        <v>568</v>
      </c>
      <c r="LG22" s="328" t="s">
        <v>88</v>
      </c>
      <c r="LH22" s="328" t="s">
        <v>556</v>
      </c>
      <c r="LI22" s="328" t="s">
        <v>562</v>
      </c>
      <c r="LJ22" s="328" t="s">
        <v>98</v>
      </c>
      <c r="LK22" s="328" t="s">
        <v>75</v>
      </c>
      <c r="LL22" s="328" t="s">
        <v>99</v>
      </c>
      <c r="LM22" s="328" t="s">
        <v>88</v>
      </c>
      <c r="LN22" s="328" t="s">
        <v>557</v>
      </c>
      <c r="LO22" s="328" t="s">
        <v>98</v>
      </c>
      <c r="LP22" s="328" t="s">
        <v>75</v>
      </c>
      <c r="LQ22" s="328" t="s">
        <v>99</v>
      </c>
      <c r="LR22" s="328" t="s">
        <v>562</v>
      </c>
      <c r="LV22" s="328" t="s">
        <v>366</v>
      </c>
      <c r="LW22" s="328" t="s">
        <v>138</v>
      </c>
      <c r="LX22" s="328" t="s">
        <v>558</v>
      </c>
      <c r="LY22" s="328" t="s">
        <v>616</v>
      </c>
      <c r="LZ22" s="328" t="s">
        <v>559</v>
      </c>
      <c r="MA22" s="328" t="s">
        <v>560</v>
      </c>
      <c r="MB22" s="328" t="s">
        <v>568</v>
      </c>
      <c r="MC22" s="328" t="s">
        <v>88</v>
      </c>
      <c r="MD22" s="328" t="s">
        <v>556</v>
      </c>
      <c r="ME22" s="328" t="s">
        <v>562</v>
      </c>
      <c r="MF22" s="328" t="s">
        <v>98</v>
      </c>
      <c r="MG22" s="328" t="s">
        <v>75</v>
      </c>
      <c r="MH22" s="328" t="s">
        <v>99</v>
      </c>
      <c r="MI22" s="328" t="s">
        <v>88</v>
      </c>
      <c r="MJ22" s="328" t="s">
        <v>557</v>
      </c>
      <c r="MK22" s="328" t="s">
        <v>98</v>
      </c>
      <c r="ML22" s="328" t="s">
        <v>75</v>
      </c>
      <c r="MM22" s="328" t="s">
        <v>99</v>
      </c>
      <c r="MN22" s="328" t="s">
        <v>562</v>
      </c>
      <c r="MR22" s="328" t="s">
        <v>366</v>
      </c>
      <c r="MS22" s="328" t="s">
        <v>138</v>
      </c>
      <c r="MT22" s="328" t="s">
        <v>558</v>
      </c>
      <c r="MU22" s="328" t="s">
        <v>616</v>
      </c>
      <c r="MV22" s="328" t="s">
        <v>559</v>
      </c>
      <c r="MW22" s="328" t="s">
        <v>560</v>
      </c>
      <c r="MX22" s="328" t="s">
        <v>568</v>
      </c>
      <c r="MY22" s="328" t="s">
        <v>88</v>
      </c>
      <c r="MZ22" s="328" t="s">
        <v>556</v>
      </c>
      <c r="NA22" s="328" t="s">
        <v>562</v>
      </c>
      <c r="NB22" s="328" t="s">
        <v>98</v>
      </c>
      <c r="NC22" s="328" t="s">
        <v>75</v>
      </c>
      <c r="ND22" s="328" t="s">
        <v>99</v>
      </c>
      <c r="NE22" s="328" t="s">
        <v>88</v>
      </c>
      <c r="NF22" s="328" t="s">
        <v>557</v>
      </c>
      <c r="NG22" s="328" t="s">
        <v>98</v>
      </c>
      <c r="NH22" s="328" t="s">
        <v>75</v>
      </c>
      <c r="NI22" s="328" t="s">
        <v>99</v>
      </c>
      <c r="NJ22" s="328" t="s">
        <v>562</v>
      </c>
      <c r="NN22" s="328" t="s">
        <v>366</v>
      </c>
      <c r="NO22" s="328" t="s">
        <v>138</v>
      </c>
      <c r="NP22" s="328" t="s">
        <v>558</v>
      </c>
      <c r="NQ22" s="328" t="s">
        <v>616</v>
      </c>
      <c r="NR22" s="328" t="s">
        <v>559</v>
      </c>
      <c r="NS22" s="328" t="s">
        <v>560</v>
      </c>
      <c r="NT22" s="328" t="s">
        <v>568</v>
      </c>
      <c r="NU22" s="328" t="s">
        <v>88</v>
      </c>
      <c r="NV22" s="328" t="s">
        <v>556</v>
      </c>
      <c r="NW22" s="328" t="s">
        <v>562</v>
      </c>
      <c r="NX22" s="328" t="s">
        <v>98</v>
      </c>
      <c r="NY22" s="328" t="s">
        <v>75</v>
      </c>
      <c r="NZ22" s="328" t="s">
        <v>99</v>
      </c>
      <c r="OA22" s="328" t="s">
        <v>88</v>
      </c>
      <c r="OB22" s="328" t="s">
        <v>557</v>
      </c>
      <c r="OC22" s="328" t="s">
        <v>98</v>
      </c>
      <c r="OD22" s="328" t="s">
        <v>75</v>
      </c>
      <c r="OE22" s="328" t="s">
        <v>99</v>
      </c>
      <c r="OF22" s="328" t="s">
        <v>562</v>
      </c>
      <c r="OJ22" s="328" t="s">
        <v>366</v>
      </c>
      <c r="OK22" s="328" t="s">
        <v>138</v>
      </c>
      <c r="OL22" s="328" t="s">
        <v>558</v>
      </c>
      <c r="OM22" s="328" t="s">
        <v>616</v>
      </c>
      <c r="ON22" s="328" t="s">
        <v>559</v>
      </c>
      <c r="OO22" s="328" t="s">
        <v>560</v>
      </c>
      <c r="OP22" s="328" t="s">
        <v>568</v>
      </c>
      <c r="OQ22" s="328" t="s">
        <v>88</v>
      </c>
      <c r="OR22" s="328" t="s">
        <v>556</v>
      </c>
      <c r="OS22" s="328" t="s">
        <v>562</v>
      </c>
      <c r="OT22" s="328" t="s">
        <v>98</v>
      </c>
      <c r="OU22" s="328" t="s">
        <v>75</v>
      </c>
      <c r="OV22" s="328" t="s">
        <v>99</v>
      </c>
      <c r="OW22" s="328" t="s">
        <v>88</v>
      </c>
      <c r="OX22" s="328" t="s">
        <v>557</v>
      </c>
      <c r="OY22" s="328" t="s">
        <v>98</v>
      </c>
      <c r="OZ22" s="328" t="s">
        <v>75</v>
      </c>
      <c r="PA22" s="328" t="s">
        <v>99</v>
      </c>
      <c r="PB22" s="328" t="s">
        <v>562</v>
      </c>
      <c r="PF22" s="328" t="s">
        <v>366</v>
      </c>
      <c r="PG22" s="328" t="s">
        <v>138</v>
      </c>
      <c r="PH22" s="328" t="s">
        <v>558</v>
      </c>
      <c r="PI22" s="328" t="s">
        <v>616</v>
      </c>
      <c r="PJ22" s="328" t="s">
        <v>559</v>
      </c>
      <c r="PK22" s="328" t="s">
        <v>560</v>
      </c>
      <c r="PL22" s="328" t="s">
        <v>568</v>
      </c>
      <c r="PM22" s="328" t="s">
        <v>88</v>
      </c>
      <c r="PN22" s="328" t="s">
        <v>556</v>
      </c>
      <c r="PO22" s="328" t="s">
        <v>562</v>
      </c>
      <c r="PP22" s="328" t="s">
        <v>98</v>
      </c>
      <c r="PQ22" s="328" t="s">
        <v>75</v>
      </c>
      <c r="PR22" s="328" t="s">
        <v>99</v>
      </c>
      <c r="PS22" s="328" t="s">
        <v>88</v>
      </c>
      <c r="PT22" s="328" t="s">
        <v>557</v>
      </c>
      <c r="PU22" s="328" t="s">
        <v>98</v>
      </c>
      <c r="PV22" s="328" t="s">
        <v>75</v>
      </c>
      <c r="PW22" s="328" t="s">
        <v>99</v>
      </c>
      <c r="PX22" s="328" t="s">
        <v>562</v>
      </c>
      <c r="QB22" s="328" t="s">
        <v>366</v>
      </c>
      <c r="QC22" s="328" t="s">
        <v>138</v>
      </c>
      <c r="QD22" s="328" t="s">
        <v>558</v>
      </c>
      <c r="QE22" s="328" t="s">
        <v>616</v>
      </c>
      <c r="QF22" s="328" t="s">
        <v>559</v>
      </c>
      <c r="QG22" s="328" t="s">
        <v>560</v>
      </c>
      <c r="QH22" s="328" t="s">
        <v>568</v>
      </c>
      <c r="QI22" s="328" t="s">
        <v>88</v>
      </c>
      <c r="QJ22" s="328" t="s">
        <v>556</v>
      </c>
      <c r="QK22" s="328" t="s">
        <v>562</v>
      </c>
      <c r="QL22" s="328" t="s">
        <v>98</v>
      </c>
      <c r="QM22" s="328" t="s">
        <v>75</v>
      </c>
      <c r="QN22" s="328" t="s">
        <v>99</v>
      </c>
      <c r="QO22" s="328" t="s">
        <v>88</v>
      </c>
      <c r="QP22" s="328" t="s">
        <v>557</v>
      </c>
      <c r="QQ22" s="328" t="s">
        <v>98</v>
      </c>
      <c r="QR22" s="328" t="s">
        <v>75</v>
      </c>
      <c r="QS22" s="328" t="s">
        <v>99</v>
      </c>
      <c r="QT22" s="328" t="s">
        <v>562</v>
      </c>
      <c r="QX22" s="328" t="s">
        <v>366</v>
      </c>
      <c r="QY22" s="328" t="s">
        <v>138</v>
      </c>
      <c r="QZ22" s="328" t="s">
        <v>558</v>
      </c>
      <c r="RA22" s="328" t="s">
        <v>616</v>
      </c>
      <c r="RB22" s="328" t="s">
        <v>559</v>
      </c>
      <c r="RC22" s="328" t="s">
        <v>560</v>
      </c>
      <c r="RD22" s="328" t="s">
        <v>568</v>
      </c>
      <c r="RE22" s="328" t="s">
        <v>88</v>
      </c>
      <c r="RF22" s="328" t="s">
        <v>556</v>
      </c>
      <c r="RG22" s="328" t="s">
        <v>562</v>
      </c>
      <c r="RH22" s="328" t="s">
        <v>98</v>
      </c>
      <c r="RI22" s="328" t="s">
        <v>75</v>
      </c>
      <c r="RJ22" s="328" t="s">
        <v>99</v>
      </c>
      <c r="RK22" s="328" t="s">
        <v>88</v>
      </c>
      <c r="RL22" s="328" t="s">
        <v>557</v>
      </c>
      <c r="RM22" s="328" t="s">
        <v>98</v>
      </c>
      <c r="RN22" s="328" t="s">
        <v>75</v>
      </c>
      <c r="RO22" s="328" t="s">
        <v>99</v>
      </c>
      <c r="RP22" s="328" t="s">
        <v>562</v>
      </c>
      <c r="RT22" s="328" t="s">
        <v>366</v>
      </c>
      <c r="RU22" s="328" t="s">
        <v>138</v>
      </c>
      <c r="RV22" s="328" t="s">
        <v>558</v>
      </c>
      <c r="RW22" s="328" t="s">
        <v>616</v>
      </c>
      <c r="RX22" s="328" t="s">
        <v>559</v>
      </c>
      <c r="RY22" s="328" t="s">
        <v>560</v>
      </c>
      <c r="RZ22" s="328" t="s">
        <v>568</v>
      </c>
      <c r="SA22" s="328" t="s">
        <v>88</v>
      </c>
      <c r="SB22" s="328" t="s">
        <v>556</v>
      </c>
      <c r="SC22" s="328" t="s">
        <v>562</v>
      </c>
      <c r="SD22" s="328" t="s">
        <v>98</v>
      </c>
      <c r="SE22" s="328" t="s">
        <v>75</v>
      </c>
      <c r="SF22" s="328" t="s">
        <v>99</v>
      </c>
      <c r="SG22" s="328" t="s">
        <v>88</v>
      </c>
      <c r="SH22" s="328" t="s">
        <v>557</v>
      </c>
      <c r="SI22" s="328" t="s">
        <v>98</v>
      </c>
      <c r="SJ22" s="328" t="s">
        <v>75</v>
      </c>
      <c r="SK22" s="328" t="s">
        <v>99</v>
      </c>
      <c r="SL22" s="328" t="s">
        <v>562</v>
      </c>
      <c r="SP22" s="328" t="s">
        <v>366</v>
      </c>
      <c r="SQ22" s="328" t="s">
        <v>138</v>
      </c>
      <c r="SR22" s="328" t="s">
        <v>558</v>
      </c>
      <c r="SS22" s="328" t="s">
        <v>616</v>
      </c>
      <c r="ST22" s="328" t="s">
        <v>559</v>
      </c>
      <c r="SU22" s="328" t="s">
        <v>560</v>
      </c>
      <c r="SV22" s="328" t="s">
        <v>568</v>
      </c>
      <c r="SW22" s="328" t="s">
        <v>88</v>
      </c>
      <c r="SX22" s="328" t="s">
        <v>556</v>
      </c>
      <c r="SY22" s="328" t="s">
        <v>562</v>
      </c>
      <c r="SZ22" s="328" t="s">
        <v>98</v>
      </c>
      <c r="TA22" s="328" t="s">
        <v>75</v>
      </c>
      <c r="TB22" s="328" t="s">
        <v>99</v>
      </c>
      <c r="TC22" s="328" t="s">
        <v>88</v>
      </c>
      <c r="TD22" s="328" t="s">
        <v>557</v>
      </c>
      <c r="TE22" s="328" t="s">
        <v>98</v>
      </c>
      <c r="TF22" s="328" t="s">
        <v>75</v>
      </c>
      <c r="TG22" s="328" t="s">
        <v>99</v>
      </c>
      <c r="TH22" s="328" t="s">
        <v>562</v>
      </c>
    </row>
    <row r="23" spans="4:528">
      <c r="D23" s="407"/>
      <c r="E23" s="407"/>
      <c r="F23" s="407"/>
      <c r="G23" s="407"/>
      <c r="H23" s="407">
        <f>IFERROR(D23*E23*F23,"")</f>
        <v>0</v>
      </c>
      <c r="I23" s="407">
        <f>IFERROR(D23*E23*G23,"")</f>
        <v>0</v>
      </c>
      <c r="J23" s="408" t="str">
        <f>IFERROR(((F23*E23*D23)*(P23*16.6667))+((D23*E23*G23)*(U23*16.6667)),"")</f>
        <v/>
      </c>
      <c r="K23" s="407" t="s">
        <v>144</v>
      </c>
      <c r="L23" s="407"/>
      <c r="M23" s="409" t="str">
        <f>IF(O23="9-11","Zona 1",IF(O23="11","Zona 1",IF(O23="12-13","Zona 2",IF(O23="14-16","Zona 2",IF(O23="17-19","Zona 3",IF(O23="20","Zona 3",""))))))</f>
        <v/>
      </c>
      <c r="N23" s="410" t="str">
        <f>IFERROR(TIME(0,ROUNDDOWN(((1/P23)*60),0),ROUND(((((1/P23)*60)-ROUNDDOWN(((1/P23)*60),0))*60),0)),"")</f>
        <v/>
      </c>
      <c r="O23" s="407" t="str">
        <f>IFERROR(IF(K23="PACE_Daniels",(INDEX(BASE!$AE$4:$AH$8,MATCH('Microciclos - Endurance (2)'!L23,BASE!$AE$4:$AE$8,0),4)),IF(AND(K23="vVO2máx",L23&gt;=35,L23&lt;=45),"9-11",IF(AND(K23="vVO2máx",L23&gt;45,L23&lt;=65),"11",IF(AND(K23="vVO2máx",L23&gt;65,L23&lt;=75),"12-13",IF(AND(K23="vVO2máx",L23&gt;=80,L23&lt;=85),"14-16",IF(AND(K23="vVO2máx",L23&gt;=85,L23&lt;100),"17-19",IF(AND(K23="vVO2máx",L23&gt;=100),"20",IF(AND(K23="FCR",L23&gt;40,L23&lt;=60),"12-13",IF(AND(K23="FCR",L23&gt;60,L23&lt;=84),"14-16",IF(AND(K23="FCR",L23&gt;=85,L23&lt;100),"17-19",IF(AND(K23="FCR",L23=100),"20",""))))))))))),"")</f>
        <v/>
      </c>
      <c r="P23" s="409" t="str">
        <f>IFERROR(IF(K23="vVO2máx",(Avaliações!$C$51*'Microciclos - Endurance (2)'!L23)/100,IF(K23="Velocidade_crítica",IF(L23="80% VC",Avaliações!#REF!*0.8,IF(L23="100% VC",Avaliações!#REF!*1,IF(L23="120% VC",Avaliações!#REF!*1.2,IF(L23="&gt;30%",Avaliações!$C$54*1.3,IF(L23="&gt;40%",Avaliações!$C$54*1.4,0))))),IF(K23="PACE_Daniels",INDEX(BASE!$Q$4:$V$60,MATCH(Avaliações!$C$53,BASE!$Q$4:$Q$60,0),MATCH('Microciclos - Endurance (2)'!L23,BASE!$Q$4:$V$4,0)),""))),"")</f>
        <v/>
      </c>
      <c r="Q23" s="407" t="s">
        <v>144</v>
      </c>
      <c r="R23" s="407"/>
      <c r="S23" s="410" t="str">
        <f>IFERROR(TIME(0,ROUNDDOWN(((1/U23)*60),0),ROUND(((((1/U23)*60)-ROUNDDOWN(((1/U23)*60),0))*60),0)),"")</f>
        <v/>
      </c>
      <c r="T23" s="407" t="str">
        <f>IFERROR(IF(Q23="PACE_Daniels",(INDEX(BASE!$AE$4:$AH$7,MATCH('Microciclos - Endurance (2)'!R23,BASE!$AE$4:$AE$7,0),4)),IF(AND(Q23="vVO2máx",R23&gt;=35,R23&lt;=45),"9-11",IF(AND(Q23="vVO2máx",R23&gt;45,R23&lt;=65),"11",IF(AND(Q23="vVO2máx",R23&gt;65,R23&lt;=75),"12-13",IF(AND(Q23="vVO2máx",R23&gt;=80,R23&lt;=85),"14-16",IF(AND(Q23="vVO2máx",R23&gt;=85,R23&lt;100),"17-19",IF(AND(Q23="vVO2máx",R23&gt;=100),"20",IF(AND(Q23="FCR",R23&gt;40,R23&lt;=60),"12-13",IF(AND(Q23="FCR",R23&gt;60,R23&lt;=84),"14-16",IF(AND(Q23="FCR",R23&gt;=85,R23&lt;100),"17-19",IF(AND(Q23="FCR",R23=100),"20",""))))))))))),"")</f>
        <v/>
      </c>
      <c r="U23" s="409">
        <f>IFERROR(IF(Q23="vVO2máx",(Avaliações!$C$51*'Microciclos - Endurance (2)'!R23)/100,IF(Q23="Velocidade_crítica",IF(R23="80% VC",Avaliações!#REF!*0.8,IF(R23="100% VC",Avaliações!#REF!*1,IF(R23="120% VC",Avaliações!#REF!*1.2,IF(R23="&gt;30%",Avaliações!$C$54*1.3,IF(R23="&gt;40%",Avaliações!$C$54*1.4,0))))),IF(Q23="PACE_Daniels",INDEX(BASE!$Q$4:$V$60,MATCH(Avaliações!$C$53,BASE!$Q$4:$Q$60,0),MATCH('Microciclos - Endurance (2)'!R23,BASE!$Q$4:$V$4,0)),0))),"")</f>
        <v>0</v>
      </c>
      <c r="V23" s="409" t="str">
        <f>IF(T23="9-11","Zona 1",IF(T23="11","Zona 1",IF(T23="12-13","Zona 2",IF(T23="14-16","Zona 2",IF(T23="17-19","Zona 3",IF(T23="20","Zona 3",""))))))</f>
        <v/>
      </c>
      <c r="Z23" s="407"/>
      <c r="AA23" s="407"/>
      <c r="AB23" s="407"/>
      <c r="AC23" s="407"/>
      <c r="AD23" s="407">
        <f>IFERROR(Z23*AA23*AB23,"")</f>
        <v>0</v>
      </c>
      <c r="AE23" s="407">
        <f>IFERROR(Z23*AA23*AC23,"")</f>
        <v>0</v>
      </c>
      <c r="AF23" s="408" t="str">
        <f>IFERROR(((AB23*AA23*Z23)*(AL23*16.6667))+((Z23*AA23*AC23)*(AQ23*16.6667)),"")</f>
        <v/>
      </c>
      <c r="AG23" s="407" t="s">
        <v>144</v>
      </c>
      <c r="AH23" s="407"/>
      <c r="AI23" s="409" t="str">
        <f>IF(AK23="9-11","Zona 1",IF(AK23="11","Zona 1",IF(AK23="12-13","Zona 2",IF(AK23="14-16","Zona 2",IF(AK23="17-19","Zona 3",IF(AK23="20","Zona 3",""))))))</f>
        <v/>
      </c>
      <c r="AJ23" s="410" t="str">
        <f>IFERROR(TIME(0,ROUNDDOWN(((1/AL23)*60),0),ROUND(((((1/AL23)*60)-ROUNDDOWN(((1/AL23)*60),0))*60),0)),"")</f>
        <v/>
      </c>
      <c r="AK23" s="407" t="str">
        <f>IFERROR(IF(AG23="PACE_Daniels",(INDEX(BASE!$AE$4:$AH$8,MATCH('Microciclos - Endurance (2)'!AH23,BASE!$AE$4:$AE$8,0),4)),IF(AND(AG23="vVO2máx",AH23&gt;=35,AH23&lt;=45),"9-11",IF(AND(AG23="vVO2máx",AH23&gt;45,AH23&lt;=65),"11",IF(AND(AG23="vVO2máx",AH23&gt;65,AH23&lt;=75),"12-13",IF(AND(AG23="vVO2máx",AH23&gt;=80,AH23&lt;=85),"14-16",IF(AND(AG23="vVO2máx",AH23&gt;=85,AH23&lt;100),"17-19",IF(AND(AG23="vVO2máx",AH23&gt;=100),"20",IF(AND(AG23="FCR",AH23&gt;40,AH23&lt;=60),"12-13",IF(AND(AG23="FCR",AH23&gt;60,AH23&lt;=84),"14-16",IF(AND(AG23="FCR",AH23&gt;=85,AH23&lt;100),"17-19",IF(AND(AG23="FCR",AH23=100),"20",""))))))))))),"")</f>
        <v/>
      </c>
      <c r="AL23" s="409" t="str">
        <f>IFERROR(IF(AG23="vVO2máx",(Avaliações!$C$51*'Microciclos - Endurance (2)'!AH23)/100,IF(AG23="Velocidade_crítica",IF(AH23="80% VC",Avaliações!#REF!*0.8,IF(AH23="100% VC",Avaliações!#REF!*1,IF(AH23="120% VC",Avaliações!#REF!*1.2,IF(AH23="&gt;30%",Avaliações!$C$54*1.3,IF(AH23="&gt;40%",Avaliações!$C$54*1.4,0))))),IF(AG23="PACE_Daniels",INDEX(BASE!$Q$4:$V$60,MATCH(Avaliações!$C$53,BASE!$Q$4:$Q$60,0),MATCH('Microciclos - Endurance (2)'!AH23,BASE!$Q$4:$V$4,0)),""))),"")</f>
        <v/>
      </c>
      <c r="AM23" s="407" t="s">
        <v>144</v>
      </c>
      <c r="AN23" s="407"/>
      <c r="AO23" s="410" t="str">
        <f>IFERROR(TIME(0,ROUNDDOWN(((1/AQ23)*60),0),ROUND(((((1/AQ23)*60)-ROUNDDOWN(((1/AQ23)*60),0))*60),0)),"")</f>
        <v/>
      </c>
      <c r="AP23" s="407" t="str">
        <f>IFERROR(IF(AM23="PACE_Daniels",(INDEX(BASE!$AE$4:$AH$7,MATCH('Microciclos - Endurance (2)'!AN23,BASE!$AE$4:$AE$7,0),4)),IF(AND(AM23="vVO2máx",AN23&gt;=35,AN23&lt;=45),"9-11",IF(AND(AM23="vVO2máx",AN23&gt;45,AN23&lt;=65),"11",IF(AND(AM23="vVO2máx",AN23&gt;65,AN23&lt;=75),"12-13",IF(AND(AM23="vVO2máx",AN23&gt;=80,AN23&lt;=85),"14-16",IF(AND(AM23="vVO2máx",AN23&gt;=85,AN23&lt;100),"17-19",IF(AND(AM23="vVO2máx",AN23&gt;=100),"20",IF(AND(AM23="FCR",AN23&gt;40,AN23&lt;=60),"12-13",IF(AND(AM23="FCR",AN23&gt;60,AN23&lt;=84),"14-16",IF(AND(AM23="FCR",AN23&gt;=85,AN23&lt;100),"17-19",IF(AND(AM23="FCR",AN23=100),"20",""))))))))))),"")</f>
        <v/>
      </c>
      <c r="AQ23" s="409">
        <f>IFERROR(IF(AM23="vVO2máx",(Avaliações!$C$51*'Microciclos - Endurance (2)'!AN23)/100,IF(AM23="Velocidade_crítica",IF(AN23="80% VC",Avaliações!#REF!*0.8,IF(AN23="100% VC",Avaliações!#REF!*1,IF(AN23="120% VC",Avaliações!#REF!*1.2,IF(AN23="&gt;30%",Avaliações!$C$54*1.3,IF(AN23="&gt;40%",Avaliações!$C$54*1.4,0))))),IF(AM23="PACE_Daniels",INDEX(BASE!$Q$4:$V$60,MATCH(Avaliações!$C$53,BASE!$Q$4:$Q$60,0),MATCH('Microciclos - Endurance (2)'!AN23,BASE!$Q$4:$V$4,0)),0))),"")</f>
        <v>0</v>
      </c>
      <c r="AR23" s="409" t="str">
        <f>IF(AP23="9-11","Zona 1",IF(AP23="11","Zona 1",IF(AP23="12-13","Zona 2",IF(AP23="14-16","Zona 2",IF(AP23="17-19","Zona 3",IF(AP23="20","Zona 3",""))))))</f>
        <v/>
      </c>
      <c r="AV23" s="407"/>
      <c r="AW23" s="407"/>
      <c r="AX23" s="407"/>
      <c r="AY23" s="407"/>
      <c r="AZ23" s="407">
        <f>IFERROR(AV23*AW23*AX23,"")</f>
        <v>0</v>
      </c>
      <c r="BA23" s="407">
        <f>IFERROR(AV23*AW23*AY23,"")</f>
        <v>0</v>
      </c>
      <c r="BB23" s="408" t="str">
        <f>IFERROR(((AX23*AW23*AV23)*(BH23*16.6667))+((AV23*AW23*AY23)*(BM23*16.6667)),"")</f>
        <v/>
      </c>
      <c r="BC23" s="407" t="s">
        <v>144</v>
      </c>
      <c r="BD23" s="407"/>
      <c r="BE23" s="409" t="str">
        <f>IF(BG23="9-11","Zona 1",IF(BG23="11","Zona 1",IF(BG23="12-13","Zona 2",IF(BG23="14-16","Zona 2",IF(BG23="17-19","Zona 3",IF(BG23="20","Zona 3",""))))))</f>
        <v/>
      </c>
      <c r="BF23" s="410" t="str">
        <f>IFERROR(TIME(0,ROUNDDOWN(((1/BH23)*60),0),ROUND(((((1/BH23)*60)-ROUNDDOWN(((1/BH23)*60),0))*60),0)),"")</f>
        <v/>
      </c>
      <c r="BG23" s="407" t="str">
        <f>IFERROR(IF(BC23="PACE_Daniels",(INDEX(BASE!$AE$4:$AH$8,MATCH('Microciclos - Endurance (2)'!BD23,BASE!$AE$4:$AE$8,0),4)),IF(AND(BC23="vVO2máx",BD23&gt;=35,BD23&lt;=45),"9-11",IF(AND(BC23="vVO2máx",BD23&gt;45,BD23&lt;=65),"11",IF(AND(BC23="vVO2máx",BD23&gt;65,BD23&lt;=75),"12-13",IF(AND(BC23="vVO2máx",BD23&gt;=80,BD23&lt;=85),"14-16",IF(AND(BC23="vVO2máx",BD23&gt;=85,BD23&lt;100),"17-19",IF(AND(BC23="vVO2máx",BD23&gt;=100),"20",IF(AND(BC23="FCR",BD23&gt;40,BD23&lt;=60),"12-13",IF(AND(BC23="FCR",BD23&gt;60,BD23&lt;=84),"14-16",IF(AND(BC23="FCR",BD23&gt;=85,BD23&lt;100),"17-19",IF(AND(BC23="FCR",BD23=100),"20",""))))))))))),"")</f>
        <v/>
      </c>
      <c r="BH23" s="409" t="str">
        <f>IFERROR(IF(BC23="vVO2máx",(Avaliações!$C$51*'Microciclos - Endurance (2)'!BD23)/100,IF(BC23="Velocidade_crítica",IF(BD23="80% VC",Avaliações!#REF!*0.8,IF(BD23="100% VC",Avaliações!#REF!*1,IF(BD23="120% VC",Avaliações!#REF!*1.2,IF(BD23="&gt;30%",Avaliações!$C$54*1.3,IF(BD23="&gt;40%",Avaliações!$C$54*1.4,0))))),IF(BC23="PACE_Daniels",INDEX(BASE!$Q$4:$V$60,MATCH(Avaliações!$C$53,BASE!$Q$4:$Q$60,0),MATCH('Microciclos - Endurance (2)'!BD23,BASE!$Q$4:$V$4,0)),""))),"")</f>
        <v/>
      </c>
      <c r="BI23" s="407" t="s">
        <v>144</v>
      </c>
      <c r="BJ23" s="407"/>
      <c r="BK23" s="410" t="str">
        <f>IFERROR(TIME(0,ROUNDDOWN(((1/BM23)*60),0),ROUND(((((1/BM23)*60)-ROUNDDOWN(((1/BM23)*60),0))*60),0)),"")</f>
        <v/>
      </c>
      <c r="BL23" s="407" t="str">
        <f>IFERROR(IF(BI23="PACE_Daniels",(INDEX(BASE!$AE$4:$AH$7,MATCH('Microciclos - Endurance (2)'!BJ23,BASE!$AE$4:$AE$7,0),4)),IF(AND(BI23="vVO2máx",BJ23&gt;=35,BJ23&lt;=45),"9-11",IF(AND(BI23="vVO2máx",BJ23&gt;45,BJ23&lt;=65),"11",IF(AND(BI23="vVO2máx",BJ23&gt;65,BJ23&lt;=75),"12-13",IF(AND(BI23="vVO2máx",BJ23&gt;=80,BJ23&lt;=85),"14-16",IF(AND(BI23="vVO2máx",BJ23&gt;=85,BJ23&lt;100),"17-19",IF(AND(BI23="vVO2máx",BJ23&gt;=100),"20",IF(AND(BI23="FCR",BJ23&gt;40,BJ23&lt;=60),"12-13",IF(AND(BI23="FCR",BJ23&gt;60,BJ23&lt;=84),"14-16",IF(AND(BI23="FCR",BJ23&gt;=85,BJ23&lt;100),"17-19",IF(AND(BI23="FCR",BJ23=100),"20",""))))))))))),"")</f>
        <v/>
      </c>
      <c r="BM23" s="409">
        <f>IFERROR(IF(BI23="vVO2máx",(Avaliações!$C$51*'Microciclos - Endurance (2)'!BJ23)/100,IF(BI23="Velocidade_crítica",IF(BJ23="80% VC",Avaliações!#REF!*0.8,IF(BJ23="100% VC",Avaliações!#REF!*1,IF(BJ23="120% VC",Avaliações!#REF!*1.2,IF(BJ23="&gt;30%",Avaliações!$C$54*1.3,IF(BJ23="&gt;40%",Avaliações!$C$54*1.4,0))))),IF(BI23="PACE_Daniels",INDEX(BASE!$Q$4:$V$60,MATCH(Avaliações!$C$53,BASE!$Q$4:$Q$60,0),MATCH('Microciclos - Endurance (2)'!BJ23,BASE!$Q$4:$V$4,0)),0))),"")</f>
        <v>0</v>
      </c>
      <c r="BN23" s="409" t="str">
        <f>IF(BL23="9-11","Zona 1",IF(BL23="11","Zona 1",IF(BL23="12-13","Zona 2",IF(BL23="14-16","Zona 2",IF(BL23="17-19","Zona 3",IF(BL23="20","Zona 3",""))))))</f>
        <v/>
      </c>
      <c r="BR23" s="407"/>
      <c r="BS23" s="407"/>
      <c r="BT23" s="407"/>
      <c r="BU23" s="407"/>
      <c r="BV23" s="407">
        <f>IFERROR(BR23*BS23*BT23,"")</f>
        <v>0</v>
      </c>
      <c r="BW23" s="407">
        <f>IFERROR(BR23*BS23*BU23,"")</f>
        <v>0</v>
      </c>
      <c r="BX23" s="408" t="str">
        <f>IFERROR(((BT23*BS23*BR23)*(CD23*16.6667))+((BR23*BS23*BU23)*(CI23*16.6667)),"")</f>
        <v/>
      </c>
      <c r="BY23" s="407" t="s">
        <v>144</v>
      </c>
      <c r="BZ23" s="407"/>
      <c r="CA23" s="409" t="str">
        <f>IF(CC23="9-11","Zona 1",IF(CC23="11","Zona 1",IF(CC23="12-13","Zona 2",IF(CC23="14-16","Zona 2",IF(CC23="17-19","Zona 3",IF(CC23="20","Zona 3",""))))))</f>
        <v/>
      </c>
      <c r="CB23" s="410" t="str">
        <f>IFERROR(TIME(0,ROUNDDOWN(((1/CD23)*60),0),ROUND(((((1/CD23)*60)-ROUNDDOWN(((1/CD23)*60),0))*60),0)),"")</f>
        <v/>
      </c>
      <c r="CC23" s="407" t="str">
        <f>IFERROR(IF(BY23="PACE_Daniels",(INDEX(BASE!$AE$4:$AH$8,MATCH('Microciclos - Endurance (2)'!BZ23,BASE!$AE$4:$AE$8,0),4)),IF(AND(BY23="vVO2máx",BZ23&gt;=35,BZ23&lt;=45),"9-11",IF(AND(BY23="vVO2máx",BZ23&gt;45,BZ23&lt;=65),"11",IF(AND(BY23="vVO2máx",BZ23&gt;65,BZ23&lt;=75),"12-13",IF(AND(BY23="vVO2máx",BZ23&gt;=80,BZ23&lt;=85),"14-16",IF(AND(BY23="vVO2máx",BZ23&gt;=85,BZ23&lt;100),"17-19",IF(AND(BY23="vVO2máx",BZ23&gt;=100),"20",IF(AND(BY23="FCR",BZ23&gt;40,BZ23&lt;=60),"12-13",IF(AND(BY23="FCR",BZ23&gt;60,BZ23&lt;=84),"14-16",IF(AND(BY23="FCR",BZ23&gt;=85,BZ23&lt;100),"17-19",IF(AND(BY23="FCR",BZ23=100),"20",""))))))))))),"")</f>
        <v/>
      </c>
      <c r="CD23" s="409" t="str">
        <f>IFERROR(IF(BY23="vVO2máx",(Avaliações!$C$51*'Microciclos - Endurance (2)'!BZ23)/100,IF(BY23="Velocidade_crítica",IF(BZ23="80% VC",Avaliações!#REF!*0.8,IF(BZ23="100% VC",Avaliações!#REF!*1,IF(BZ23="120% VC",Avaliações!#REF!*1.2,IF(BZ23="&gt;30%",Avaliações!$C$54*1.3,IF(BZ23="&gt;40%",Avaliações!$C$54*1.4,0))))),IF(BY23="PACE_Daniels",INDEX(BASE!$Q$4:$V$60,MATCH(Avaliações!$C$53,BASE!$Q$4:$Q$60,0),MATCH('Microciclos - Endurance (2)'!BZ23,BASE!$Q$4:$V$4,0)),""))),"")</f>
        <v/>
      </c>
      <c r="CE23" s="407" t="s">
        <v>144</v>
      </c>
      <c r="CF23" s="407"/>
      <c r="CG23" s="410" t="str">
        <f>IFERROR(TIME(0,ROUNDDOWN(((1/CI23)*60),0),ROUND(((((1/CI23)*60)-ROUNDDOWN(((1/CI23)*60),0))*60),0)),"")</f>
        <v/>
      </c>
      <c r="CH23" s="407" t="str">
        <f>IFERROR(IF(CE23="PACE_Daniels",(INDEX(BASE!$AE$4:$AH$7,MATCH('Microciclos - Endurance (2)'!CF23,BASE!$AE$4:$AE$7,0),4)),IF(AND(CE23="vVO2máx",CF23&gt;=35,CF23&lt;=45),"9-11",IF(AND(CE23="vVO2máx",CF23&gt;45,CF23&lt;=65),"11",IF(AND(CE23="vVO2máx",CF23&gt;65,CF23&lt;=75),"12-13",IF(AND(CE23="vVO2máx",CF23&gt;=80,CF23&lt;=85),"14-16",IF(AND(CE23="vVO2máx",CF23&gt;=85,CF23&lt;100),"17-19",IF(AND(CE23="vVO2máx",CF23&gt;=100),"20",IF(AND(CE23="FCR",CF23&gt;40,CF23&lt;=60),"12-13",IF(AND(CE23="FCR",CF23&gt;60,CF23&lt;=84),"14-16",IF(AND(CE23="FCR",CF23&gt;=85,CF23&lt;100),"17-19",IF(AND(CE23="FCR",CF23=100),"20",""))))))))))),"")</f>
        <v/>
      </c>
      <c r="CI23" s="409">
        <f>IFERROR(IF(CE23="vVO2máx",(Avaliações!$C$51*'Microciclos - Endurance (2)'!CF23)/100,IF(CE23="Velocidade_crítica",IF(CF23="80% VC",Avaliações!#REF!*0.8,IF(CF23="100% VC",Avaliações!#REF!*1,IF(CF23="120% VC",Avaliações!#REF!*1.2,IF(CF23="&gt;30%",Avaliações!$C$54*1.3,IF(CF23="&gt;40%",Avaliações!$C$54*1.4,0))))),IF(CE23="PACE_Daniels",INDEX(BASE!$Q$4:$V$60,MATCH(Avaliações!$C$53,BASE!$Q$4:$Q$60,0),MATCH('Microciclos - Endurance (2)'!CF23,BASE!$Q$4:$V$4,0)),0))),"")</f>
        <v>0</v>
      </c>
      <c r="CJ23" s="409" t="str">
        <f>IF(CH23="9-11","Zona 1",IF(CH23="11","Zona 1",IF(CH23="12-13","Zona 2",IF(CH23="14-16","Zona 2",IF(CH23="17-19","Zona 3",IF(CH23="20","Zona 3",""))))))</f>
        <v/>
      </c>
      <c r="CN23" s="407"/>
      <c r="CO23" s="407"/>
      <c r="CP23" s="407"/>
      <c r="CQ23" s="407"/>
      <c r="CR23" s="407">
        <f>IFERROR(CN23*CO23*CP23,"")</f>
        <v>0</v>
      </c>
      <c r="CS23" s="407">
        <f>IFERROR(CN23*CO23*CQ23,"")</f>
        <v>0</v>
      </c>
      <c r="CT23" s="408" t="str">
        <f>IFERROR(((CP23*CO23*CN23)*(CZ23*16.6667))+((CN23*CO23*CQ23)*(DE23*16.6667)),"")</f>
        <v/>
      </c>
      <c r="CU23" s="407" t="s">
        <v>144</v>
      </c>
      <c r="CV23" s="407"/>
      <c r="CW23" s="409" t="str">
        <f>IF(CY23="9-11","Zona 1",IF(CY23="11","Zona 1",IF(CY23="12-13","Zona 2",IF(CY23="14-16","Zona 2",IF(CY23="17-19","Zona 3",IF(CY23="20","Zona 3",""))))))</f>
        <v/>
      </c>
      <c r="CX23" s="410" t="str">
        <f>IFERROR(TIME(0,ROUNDDOWN(((1/CZ23)*60),0),ROUND(((((1/CZ23)*60)-ROUNDDOWN(((1/CZ23)*60),0))*60),0)),"")</f>
        <v/>
      </c>
      <c r="CY23" s="407" t="str">
        <f>IFERROR(IF(CU23="PACE_Daniels",(INDEX(BASE!$AE$4:$AH$8,MATCH('Microciclos - Endurance (2)'!CV23,BASE!$AE$4:$AE$8,0),4)),IF(AND(CU23="vVO2máx",CV23&gt;=35,CV23&lt;=45),"9-11",IF(AND(CU23="vVO2máx",CV23&gt;45,CV23&lt;=65),"11",IF(AND(CU23="vVO2máx",CV23&gt;65,CV23&lt;=75),"12-13",IF(AND(CU23="vVO2máx",CV23&gt;=80,CV23&lt;=85),"14-16",IF(AND(CU23="vVO2máx",CV23&gt;=85,CV23&lt;100),"17-19",IF(AND(CU23="vVO2máx",CV23&gt;=100),"20",IF(AND(CU23="FCR",CV23&gt;40,CV23&lt;=60),"12-13",IF(AND(CU23="FCR",CV23&gt;60,CV23&lt;=84),"14-16",IF(AND(CU23="FCR",CV23&gt;=85,CV23&lt;100),"17-19",IF(AND(CU23="FCR",CV23=100),"20",""))))))))))),"")</f>
        <v/>
      </c>
      <c r="CZ23" s="409" t="str">
        <f>IFERROR(IF(CU23="vVO2máx",(Avaliações!$C$51*'Microciclos - Endurance (2)'!CV23)/100,IF(CU23="Velocidade_crítica",IF(CV23="80% VC",Avaliações!#REF!*0.8,IF(CV23="100% VC",Avaliações!#REF!*1,IF(CV23="120% VC",Avaliações!#REF!*1.2,IF(CV23="&gt;30%",Avaliações!$C$54*1.3,IF(CV23="&gt;40%",Avaliações!$C$54*1.4,0))))),IF(CU23="PACE_Daniels",INDEX(BASE!$Q$4:$V$60,MATCH(Avaliações!$C$53,BASE!$Q$4:$Q$60,0),MATCH('Microciclos - Endurance (2)'!CV23,BASE!$Q$4:$V$4,0)),""))),"")</f>
        <v/>
      </c>
      <c r="DA23" s="407" t="s">
        <v>144</v>
      </c>
      <c r="DB23" s="407"/>
      <c r="DC23" s="410" t="str">
        <f>IFERROR(TIME(0,ROUNDDOWN(((1/DE23)*60),0),ROUND(((((1/DE23)*60)-ROUNDDOWN(((1/DE23)*60),0))*60),0)),"")</f>
        <v/>
      </c>
      <c r="DD23" s="407" t="str">
        <f>IFERROR(IF(DA23="PACE_Daniels",(INDEX(BASE!$AE$4:$AH$7,MATCH('Microciclos - Endurance (2)'!DB23,BASE!$AE$4:$AE$7,0),4)),IF(AND(DA23="vVO2máx",DB23&gt;=35,DB23&lt;=45),"9-11",IF(AND(DA23="vVO2máx",DB23&gt;45,DB23&lt;=65),"11",IF(AND(DA23="vVO2máx",DB23&gt;65,DB23&lt;=75),"12-13",IF(AND(DA23="vVO2máx",DB23&gt;=80,DB23&lt;=85),"14-16",IF(AND(DA23="vVO2máx",DB23&gt;=85,DB23&lt;100),"17-19",IF(AND(DA23="vVO2máx",DB23&gt;=100),"20",IF(AND(DA23="FCR",DB23&gt;40,DB23&lt;=60),"12-13",IF(AND(DA23="FCR",DB23&gt;60,DB23&lt;=84),"14-16",IF(AND(DA23="FCR",DB23&gt;=85,DB23&lt;100),"17-19",IF(AND(DA23="FCR",DB23=100),"20",""))))))))))),"")</f>
        <v/>
      </c>
      <c r="DE23" s="409">
        <f>IFERROR(IF(DA23="vVO2máx",(Avaliações!$C$51*'Microciclos - Endurance (2)'!DB23)/100,IF(DA23="Velocidade_crítica",IF(DB23="80% VC",Avaliações!#REF!*0.8,IF(DB23="100% VC",Avaliações!#REF!*1,IF(DB23="120% VC",Avaliações!#REF!*1.2,IF(DB23="&gt;30%",Avaliações!$C$54*1.3,IF(DB23="&gt;40%",Avaliações!$C$54*1.4,0))))),IF(DA23="PACE_Daniels",INDEX(BASE!$Q$4:$V$60,MATCH(Avaliações!$C$53,BASE!$Q$4:$Q$60,0),MATCH('Microciclos - Endurance (2)'!DB23,BASE!$Q$4:$V$4,0)),0))),"")</f>
        <v>0</v>
      </c>
      <c r="DF23" s="409" t="str">
        <f>IF(DD23="9-11","Zona 1",IF(DD23="11","Zona 1",IF(DD23="12-13","Zona 2",IF(DD23="14-16","Zona 2",IF(DD23="17-19","Zona 3",IF(DD23="20","Zona 3",""))))))</f>
        <v/>
      </c>
      <c r="DJ23" s="407"/>
      <c r="DK23" s="407"/>
      <c r="DL23" s="407"/>
      <c r="DM23" s="407"/>
      <c r="DN23" s="407">
        <f>IFERROR(DJ23*DK23*DL23,"")</f>
        <v>0</v>
      </c>
      <c r="DO23" s="407">
        <f>IFERROR(DJ23*DK23*DM23,"")</f>
        <v>0</v>
      </c>
      <c r="DP23" s="408" t="str">
        <f>IFERROR(((DL23*DK23*DJ23)*(DV23*16.6667))+((DJ23*DK23*DM23)*(EA23*16.6667)),"")</f>
        <v/>
      </c>
      <c r="DQ23" s="407" t="s">
        <v>144</v>
      </c>
      <c r="DR23" s="407"/>
      <c r="DS23" s="409" t="str">
        <f>IF(DU23="9-11","Zona 1",IF(DU23="11","Zona 1",IF(DU23="12-13","Zona 2",IF(DU23="14-16","Zona 2",IF(DU23="17-19","Zona 3",IF(DU23="20","Zona 3",""))))))</f>
        <v/>
      </c>
      <c r="DT23" s="410" t="str">
        <f>IFERROR(TIME(0,ROUNDDOWN(((1/DV23)*60),0),ROUND(((((1/DV23)*60)-ROUNDDOWN(((1/DV23)*60),0))*60),0)),"")</f>
        <v/>
      </c>
      <c r="DU23" s="407" t="str">
        <f>IFERROR(IF(DQ23="PACE_Daniels",(INDEX(BASE!$AE$4:$AH$8,MATCH('Microciclos - Endurance (2)'!DR23,BASE!$AE$4:$AE$8,0),4)),IF(AND(DQ23="vVO2máx",DR23&gt;=35,DR23&lt;=45),"9-11",IF(AND(DQ23="vVO2máx",DR23&gt;45,DR23&lt;=65),"11",IF(AND(DQ23="vVO2máx",DR23&gt;65,DR23&lt;=75),"12-13",IF(AND(DQ23="vVO2máx",DR23&gt;=80,DR23&lt;=85),"14-16",IF(AND(DQ23="vVO2máx",DR23&gt;=85,DR23&lt;100),"17-19",IF(AND(DQ23="vVO2máx",DR23&gt;=100),"20",IF(AND(DQ23="FCR",DR23&gt;40,DR23&lt;=60),"12-13",IF(AND(DQ23="FCR",DR23&gt;60,DR23&lt;=84),"14-16",IF(AND(DQ23="FCR",DR23&gt;=85,DR23&lt;100),"17-19",IF(AND(DQ23="FCR",DR23=100),"20",""))))))))))),"")</f>
        <v/>
      </c>
      <c r="DV23" s="409" t="str">
        <f>IFERROR(IF(DQ23="vVO2máx",(Avaliações!$C$51*'Microciclos - Endurance (2)'!DR23)/100,IF(DQ23="Velocidade_crítica",IF(DR23="80% VC",Avaliações!#REF!*0.8,IF(DR23="100% VC",Avaliações!#REF!*1,IF(DR23="120% VC",Avaliações!#REF!*1.2,IF(DR23="&gt;30%",Avaliações!$C$54*1.3,IF(DR23="&gt;40%",Avaliações!$C$54*1.4,0))))),IF(DQ23="PACE_Daniels",INDEX(BASE!$Q$4:$V$60,MATCH(Avaliações!$C$53,BASE!$Q$4:$Q$60,0),MATCH('Microciclos - Endurance (2)'!DR23,BASE!$Q$4:$V$4,0)),""))),"")</f>
        <v/>
      </c>
      <c r="DW23" s="407" t="s">
        <v>144</v>
      </c>
      <c r="DX23" s="407"/>
      <c r="DY23" s="410" t="str">
        <f>IFERROR(TIME(0,ROUNDDOWN(((1/EA23)*60),0),ROUND(((((1/EA23)*60)-ROUNDDOWN(((1/EA23)*60),0))*60),0)),"")</f>
        <v/>
      </c>
      <c r="DZ23" s="407" t="str">
        <f>IFERROR(IF(DW23="PACE_Daniels",(INDEX(BASE!$AE$4:$AH$7,MATCH('Microciclos - Endurance (2)'!DX23,BASE!$AE$4:$AE$7,0),4)),IF(AND(DW23="vVO2máx",DX23&gt;=35,DX23&lt;=45),"9-11",IF(AND(DW23="vVO2máx",DX23&gt;45,DX23&lt;=65),"11",IF(AND(DW23="vVO2máx",DX23&gt;65,DX23&lt;=75),"12-13",IF(AND(DW23="vVO2máx",DX23&gt;=80,DX23&lt;=85),"14-16",IF(AND(DW23="vVO2máx",DX23&gt;=85,DX23&lt;100),"17-19",IF(AND(DW23="vVO2máx",DX23&gt;=100),"20",IF(AND(DW23="FCR",DX23&gt;40,DX23&lt;=60),"12-13",IF(AND(DW23="FCR",DX23&gt;60,DX23&lt;=84),"14-16",IF(AND(DW23="FCR",DX23&gt;=85,DX23&lt;100),"17-19",IF(AND(DW23="FCR",DX23=100),"20",""))))))))))),"")</f>
        <v/>
      </c>
      <c r="EA23" s="409">
        <f>IFERROR(IF(DW23="vVO2máx",(Avaliações!$C$51*'Microciclos - Endurance (2)'!DX23)/100,IF(DW23="Velocidade_crítica",IF(DX23="80% VC",Avaliações!#REF!*0.8,IF(DX23="100% VC",Avaliações!#REF!*1,IF(DX23="120% VC",Avaliações!#REF!*1.2,IF(DX23="&gt;30%",Avaliações!$C$54*1.3,IF(DX23="&gt;40%",Avaliações!$C$54*1.4,0))))),IF(DW23="PACE_Daniels",INDEX(BASE!$Q$4:$V$60,MATCH(Avaliações!$C$53,BASE!$Q$4:$Q$60,0),MATCH('Microciclos - Endurance (2)'!DX23,BASE!$Q$4:$V$4,0)),0))),"")</f>
        <v>0</v>
      </c>
      <c r="EB23" s="409" t="str">
        <f>IF(DZ23="9-11","Zona 1",IF(DZ23="11","Zona 1",IF(DZ23="12-13","Zona 2",IF(DZ23="14-16","Zona 2",IF(DZ23="17-19","Zona 3",IF(DZ23="20","Zona 3",""))))))</f>
        <v/>
      </c>
      <c r="EF23" s="407"/>
      <c r="EG23" s="407"/>
      <c r="EH23" s="407"/>
      <c r="EI23" s="407"/>
      <c r="EJ23" s="407">
        <f>IFERROR(EF23*EG23*EH23,"")</f>
        <v>0</v>
      </c>
      <c r="EK23" s="407">
        <f>IFERROR(EF23*EG23*EI23,"")</f>
        <v>0</v>
      </c>
      <c r="EL23" s="408" t="str">
        <f>IFERROR(((EH23*EG23*EF23)*(ER23*16.6667))+((EF23*EG23*EI23)*(EW23*16.6667)),"")</f>
        <v/>
      </c>
      <c r="EM23" s="407" t="s">
        <v>144</v>
      </c>
      <c r="EN23" s="407"/>
      <c r="EO23" s="409" t="str">
        <f>IF(EQ23="9-11","Zona 1",IF(EQ23="11","Zona 1",IF(EQ23="12-13","Zona 2",IF(EQ23="14-16","Zona 2",IF(EQ23="17-19","Zona 3",IF(EQ23="20","Zona 3",""))))))</f>
        <v/>
      </c>
      <c r="EP23" s="410" t="str">
        <f>IFERROR(TIME(0,ROUNDDOWN(((1/ER23)*60),0),ROUND(((((1/ER23)*60)-ROUNDDOWN(((1/ER23)*60),0))*60),0)),"")</f>
        <v/>
      </c>
      <c r="EQ23" s="407" t="str">
        <f>IFERROR(IF(EM23="PACE_Daniels",(INDEX(BASE!$AE$4:$AH$8,MATCH('Microciclos - Endurance (2)'!EN23,BASE!$AE$4:$AE$8,0),4)),IF(AND(EM23="vVO2máx",EN23&gt;=35,EN23&lt;=45),"9-11",IF(AND(EM23="vVO2máx",EN23&gt;45,EN23&lt;=65),"11",IF(AND(EM23="vVO2máx",EN23&gt;65,EN23&lt;=75),"12-13",IF(AND(EM23="vVO2máx",EN23&gt;=80,EN23&lt;=85),"14-16",IF(AND(EM23="vVO2máx",EN23&gt;=85,EN23&lt;100),"17-19",IF(AND(EM23="vVO2máx",EN23&gt;=100),"20",IF(AND(EM23="FCR",EN23&gt;40,EN23&lt;=60),"12-13",IF(AND(EM23="FCR",EN23&gt;60,EN23&lt;=84),"14-16",IF(AND(EM23="FCR",EN23&gt;=85,EN23&lt;100),"17-19",IF(AND(EM23="FCR",EN23=100),"20",""))))))))))),"")</f>
        <v/>
      </c>
      <c r="ER23" s="409" t="str">
        <f>IFERROR(IF(EM23="vVO2máx",(Avaliações!$C$51*'Microciclos - Endurance (2)'!EN23)/100,IF(EM23="Velocidade_crítica",IF(EN23="80% VC",Avaliações!#REF!*0.8,IF(EN23="100% VC",Avaliações!#REF!*1,IF(EN23="120% VC",Avaliações!#REF!*1.2,IF(EN23="&gt;30%",Avaliações!$C$54*1.3,IF(EN23="&gt;40%",Avaliações!$C$54*1.4,0))))),IF(EM23="PACE_Daniels",INDEX(BASE!$Q$4:$V$60,MATCH(Avaliações!$C$53,BASE!$Q$4:$Q$60,0),MATCH('Microciclos - Endurance (2)'!EN23,BASE!$Q$4:$V$4,0)),""))),"")</f>
        <v/>
      </c>
      <c r="ES23" s="407" t="s">
        <v>144</v>
      </c>
      <c r="ET23" s="407"/>
      <c r="EU23" s="410" t="str">
        <f>IFERROR(TIME(0,ROUNDDOWN(((1/EW23)*60),0),ROUND(((((1/EW23)*60)-ROUNDDOWN(((1/EW23)*60),0))*60),0)),"")</f>
        <v/>
      </c>
      <c r="EV23" s="407" t="str">
        <f>IFERROR(IF(ES23="PACE_Daniels",(INDEX(BASE!$AE$4:$AH$7,MATCH('Microciclos - Endurance (2)'!ET23,BASE!$AE$4:$AE$7,0),4)),IF(AND(ES23="vVO2máx",ET23&gt;=35,ET23&lt;=45),"9-11",IF(AND(ES23="vVO2máx",ET23&gt;45,ET23&lt;=65),"11",IF(AND(ES23="vVO2máx",ET23&gt;65,ET23&lt;=75),"12-13",IF(AND(ES23="vVO2máx",ET23&gt;=80,ET23&lt;=85),"14-16",IF(AND(ES23="vVO2máx",ET23&gt;=85,ET23&lt;100),"17-19",IF(AND(ES23="vVO2máx",ET23&gt;=100),"20",IF(AND(ES23="FCR",ET23&gt;40,ET23&lt;=60),"12-13",IF(AND(ES23="FCR",ET23&gt;60,ET23&lt;=84),"14-16",IF(AND(ES23="FCR",ET23&gt;=85,ET23&lt;100),"17-19",IF(AND(ES23="FCR",ET23=100),"20",""))))))))))),"")</f>
        <v/>
      </c>
      <c r="EW23" s="409">
        <f>IFERROR(IF(ES23="vVO2máx",(Avaliações!$C$51*'Microciclos - Endurance (2)'!ET23)/100,IF(ES23="Velocidade_crítica",IF(ET23="80% VC",Avaliações!#REF!*0.8,IF(ET23="100% VC",Avaliações!#REF!*1,IF(ET23="120% VC",Avaliações!#REF!*1.2,IF(ET23="&gt;30%",Avaliações!$C$54*1.3,IF(ET23="&gt;40%",Avaliações!$C$54*1.4,0))))),IF(ES23="PACE_Daniels",INDEX(BASE!$Q$4:$V$60,MATCH(Avaliações!$C$53,BASE!$Q$4:$Q$60,0),MATCH('Microciclos - Endurance (2)'!ET23,BASE!$Q$4:$V$4,0)),0))),"")</f>
        <v>0</v>
      </c>
      <c r="EX23" s="409" t="str">
        <f>IF(EV23="9-11","Zona 1",IF(EV23="11","Zona 1",IF(EV23="12-13","Zona 2",IF(EV23="14-16","Zona 2",IF(EV23="17-19","Zona 3",IF(EV23="20","Zona 3",""))))))</f>
        <v/>
      </c>
      <c r="FB23" s="407"/>
      <c r="FC23" s="407"/>
      <c r="FD23" s="407"/>
      <c r="FE23" s="407"/>
      <c r="FF23" s="407">
        <f>IFERROR(FB23*FC23*FD23,"")</f>
        <v>0</v>
      </c>
      <c r="FG23" s="407">
        <f>IFERROR(FB23*FC23*FE23,"")</f>
        <v>0</v>
      </c>
      <c r="FH23" s="408" t="str">
        <f>IFERROR(((FD23*FC23*FB23)*(FN23*16.6667))+((FB23*FC23*FE23)*(FS23*16.6667)),"")</f>
        <v/>
      </c>
      <c r="FI23" s="407" t="s">
        <v>144</v>
      </c>
      <c r="FJ23" s="407"/>
      <c r="FK23" s="409" t="str">
        <f>IF(FM23="9-11","Zona 1",IF(FM23="11","Zona 1",IF(FM23="12-13","Zona 2",IF(FM23="14-16","Zona 2",IF(FM23="17-19","Zona 3",IF(FM23="20","Zona 3",""))))))</f>
        <v/>
      </c>
      <c r="FL23" s="410" t="str">
        <f>IFERROR(TIME(0,ROUNDDOWN(((1/FN23)*60),0),ROUND(((((1/FN23)*60)-ROUNDDOWN(((1/FN23)*60),0))*60),0)),"")</f>
        <v/>
      </c>
      <c r="FM23" s="407" t="str">
        <f>IFERROR(IF(FI23="PACE_Daniels",(INDEX(BASE!$AE$4:$AH$8,MATCH('Microciclos - Endurance (2)'!FJ23,BASE!$AE$4:$AE$8,0),4)),IF(AND(FI23="vVO2máx",FJ23&gt;=35,FJ23&lt;=45),"9-11",IF(AND(FI23="vVO2máx",FJ23&gt;45,FJ23&lt;=65),"11",IF(AND(FI23="vVO2máx",FJ23&gt;65,FJ23&lt;=75),"12-13",IF(AND(FI23="vVO2máx",FJ23&gt;=80,FJ23&lt;=85),"14-16",IF(AND(FI23="vVO2máx",FJ23&gt;=85,FJ23&lt;100),"17-19",IF(AND(FI23="vVO2máx",FJ23&gt;=100),"20",IF(AND(FI23="FCR",FJ23&gt;40,FJ23&lt;=60),"12-13",IF(AND(FI23="FCR",FJ23&gt;60,FJ23&lt;=84),"14-16",IF(AND(FI23="FCR",FJ23&gt;=85,FJ23&lt;100),"17-19",IF(AND(FI23="FCR",FJ23=100),"20",""))))))))))),"")</f>
        <v/>
      </c>
      <c r="FN23" s="409" t="str">
        <f>IFERROR(IF(FI23="vVO2máx",(Avaliações!$C$51*'Microciclos - Endurance (2)'!FJ23)/100,IF(FI23="Velocidade_crítica",IF(FJ23="80% VC",Avaliações!#REF!*0.8,IF(FJ23="100% VC",Avaliações!#REF!*1,IF(FJ23="120% VC",Avaliações!#REF!*1.2,IF(FJ23="&gt;30%",Avaliações!$C$54*1.3,IF(FJ23="&gt;40%",Avaliações!$C$54*1.4,0))))),IF(FI23="PACE_Daniels",INDEX(BASE!$Q$4:$V$60,MATCH(Avaliações!$C$53,BASE!$Q$4:$Q$60,0),MATCH('Microciclos - Endurance (2)'!FJ23,BASE!$Q$4:$V$4,0)),""))),"")</f>
        <v/>
      </c>
      <c r="FO23" s="407" t="s">
        <v>144</v>
      </c>
      <c r="FP23" s="407"/>
      <c r="FQ23" s="410" t="str">
        <f>IFERROR(TIME(0,ROUNDDOWN(((1/FS23)*60),0),ROUND(((((1/FS23)*60)-ROUNDDOWN(((1/FS23)*60),0))*60),0)),"")</f>
        <v/>
      </c>
      <c r="FR23" s="407" t="str">
        <f>IFERROR(IF(FO23="PACE_Daniels",(INDEX(BASE!$AE$4:$AH$7,MATCH('Microciclos - Endurance (2)'!FP23,BASE!$AE$4:$AE$7,0),4)),IF(AND(FO23="vVO2máx",FP23&gt;=35,FP23&lt;=45),"9-11",IF(AND(FO23="vVO2máx",FP23&gt;45,FP23&lt;=65),"11",IF(AND(FO23="vVO2máx",FP23&gt;65,FP23&lt;=75),"12-13",IF(AND(FO23="vVO2máx",FP23&gt;=80,FP23&lt;=85),"14-16",IF(AND(FO23="vVO2máx",FP23&gt;=85,FP23&lt;100),"17-19",IF(AND(FO23="vVO2máx",FP23&gt;=100),"20",IF(AND(FO23="FCR",FP23&gt;40,FP23&lt;=60),"12-13",IF(AND(FO23="FCR",FP23&gt;60,FP23&lt;=84),"14-16",IF(AND(FO23="FCR",FP23&gt;=85,FP23&lt;100),"17-19",IF(AND(FO23="FCR",FP23=100),"20",""))))))))))),"")</f>
        <v/>
      </c>
      <c r="FS23" s="409">
        <f>IFERROR(IF(FO23="vVO2máx",(Avaliações!$C$51*'Microciclos - Endurance (2)'!FP23)/100,IF(FO23="Velocidade_crítica",IF(FP23="80% VC",Avaliações!#REF!*0.8,IF(FP23="100% VC",Avaliações!#REF!*1,IF(FP23="120% VC",Avaliações!#REF!*1.2,IF(FP23="&gt;30%",Avaliações!$C$54*1.3,IF(FP23="&gt;40%",Avaliações!$C$54*1.4,0))))),IF(FO23="PACE_Daniels",INDEX(BASE!$Q$4:$V$60,MATCH(Avaliações!$C$53,BASE!$Q$4:$Q$60,0),MATCH('Microciclos - Endurance (2)'!FP23,BASE!$Q$4:$V$4,0)),0))),"")</f>
        <v>0</v>
      </c>
      <c r="FT23" s="409" t="str">
        <f>IF(FR23="9-11","Zona 1",IF(FR23="11","Zona 1",IF(FR23="12-13","Zona 2",IF(FR23="14-16","Zona 2",IF(FR23="17-19","Zona 3",IF(FR23="20","Zona 3",""))))))</f>
        <v/>
      </c>
      <c r="FX23" s="407"/>
      <c r="FY23" s="407"/>
      <c r="FZ23" s="407"/>
      <c r="GA23" s="407"/>
      <c r="GB23" s="407">
        <f>IFERROR(FX23*FY23*FZ23,"")</f>
        <v>0</v>
      </c>
      <c r="GC23" s="407">
        <f>IFERROR(FX23*FY23*GA23,"")</f>
        <v>0</v>
      </c>
      <c r="GD23" s="408" t="str">
        <f>IFERROR(((FZ23*FY23*FX23)*(GJ23*16.6667))+((FX23*FY23*GA23)*(GO23*16.6667)),"")</f>
        <v/>
      </c>
      <c r="GE23" s="407" t="s">
        <v>144</v>
      </c>
      <c r="GF23" s="407"/>
      <c r="GG23" s="409" t="str">
        <f>IF(GI23="9-11","Zona 1",IF(GI23="11","Zona 1",IF(GI23="12-13","Zona 2",IF(GI23="14-16","Zona 2",IF(GI23="17-19","Zona 3",IF(GI23="20","Zona 3",""))))))</f>
        <v/>
      </c>
      <c r="GH23" s="410" t="str">
        <f>IFERROR(TIME(0,ROUNDDOWN(((1/GJ23)*60),0),ROUND(((((1/GJ23)*60)-ROUNDDOWN(((1/GJ23)*60),0))*60),0)),"")</f>
        <v/>
      </c>
      <c r="GI23" s="407" t="str">
        <f>IFERROR(IF(GE23="PACE_Daniels",(INDEX(BASE!$AE$4:$AH$8,MATCH('Microciclos - Endurance (2)'!GF23,BASE!$AE$4:$AE$8,0),4)),IF(AND(GE23="vVO2máx",GF23&gt;=35,GF23&lt;=45),"9-11",IF(AND(GE23="vVO2máx",GF23&gt;45,GF23&lt;=65),"11",IF(AND(GE23="vVO2máx",GF23&gt;65,GF23&lt;=75),"12-13",IF(AND(GE23="vVO2máx",GF23&gt;=80,GF23&lt;=85),"14-16",IF(AND(GE23="vVO2máx",GF23&gt;=85,GF23&lt;100),"17-19",IF(AND(GE23="vVO2máx",GF23&gt;=100),"20",IF(AND(GE23="FCR",GF23&gt;40,GF23&lt;=60),"12-13",IF(AND(GE23="FCR",GF23&gt;60,GF23&lt;=84),"14-16",IF(AND(GE23="FCR",GF23&gt;=85,GF23&lt;100),"17-19",IF(AND(GE23="FCR",GF23=100),"20",""))))))))))),"")</f>
        <v/>
      </c>
      <c r="GJ23" s="409" t="str">
        <f>IFERROR(IF(GE23="vVO2máx",(Avaliações!$C$51*'Microciclos - Endurance (2)'!GF23)/100,IF(GE23="Velocidade_crítica",IF(GF23="80% VC",Avaliações!#REF!*0.8,IF(GF23="100% VC",Avaliações!#REF!*1,IF(GF23="120% VC",Avaliações!#REF!*1.2,IF(GF23="&gt;30%",Avaliações!$C$54*1.3,IF(GF23="&gt;40%",Avaliações!$C$54*1.4,0))))),IF(GE23="PACE_Daniels",INDEX(BASE!$Q$4:$V$60,MATCH(Avaliações!$C$53,BASE!$Q$4:$Q$60,0),MATCH('Microciclos - Endurance (2)'!GF23,BASE!$Q$4:$V$4,0)),""))),"")</f>
        <v/>
      </c>
      <c r="GK23" s="407" t="s">
        <v>144</v>
      </c>
      <c r="GL23" s="407"/>
      <c r="GM23" s="410" t="str">
        <f>IFERROR(TIME(0,ROUNDDOWN(((1/GO23)*60),0),ROUND(((((1/GO23)*60)-ROUNDDOWN(((1/GO23)*60),0))*60),0)),"")</f>
        <v/>
      </c>
      <c r="GN23" s="407" t="str">
        <f>IFERROR(IF(GK23="PACE_Daniels",(INDEX(BASE!$AE$4:$AH$7,MATCH('Microciclos - Endurance (2)'!GL23,BASE!$AE$4:$AE$7,0),4)),IF(AND(GK23="vVO2máx",GL23&gt;=35,GL23&lt;=45),"9-11",IF(AND(GK23="vVO2máx",GL23&gt;45,GL23&lt;=65),"11",IF(AND(GK23="vVO2máx",GL23&gt;65,GL23&lt;=75),"12-13",IF(AND(GK23="vVO2máx",GL23&gt;=80,GL23&lt;=85),"14-16",IF(AND(GK23="vVO2máx",GL23&gt;=85,GL23&lt;100),"17-19",IF(AND(GK23="vVO2máx",GL23&gt;=100),"20",IF(AND(GK23="FCR",GL23&gt;40,GL23&lt;=60),"12-13",IF(AND(GK23="FCR",GL23&gt;60,GL23&lt;=84),"14-16",IF(AND(GK23="FCR",GL23&gt;=85,GL23&lt;100),"17-19",IF(AND(GK23="FCR",GL23=100),"20",""))))))))))),"")</f>
        <v/>
      </c>
      <c r="GO23" s="409">
        <f>IFERROR(IF(GK23="vVO2máx",(Avaliações!$C$51*'Microciclos - Endurance (2)'!GL23)/100,IF(GK23="Velocidade_crítica",IF(GL23="80% VC",Avaliações!#REF!*0.8,IF(GL23="100% VC",Avaliações!#REF!*1,IF(GL23="120% VC",Avaliações!#REF!*1.2,IF(GL23="&gt;30%",Avaliações!$C$54*1.3,IF(GL23="&gt;40%",Avaliações!$C$54*1.4,0))))),IF(GK23="PACE_Daniels",INDEX(BASE!$Q$4:$V$60,MATCH(Avaliações!$C$53,BASE!$Q$4:$Q$60,0),MATCH('Microciclos - Endurance (2)'!GL23,BASE!$Q$4:$V$4,0)),0))),"")</f>
        <v>0</v>
      </c>
      <c r="GP23" s="409" t="str">
        <f>IF(GN23="9-11","Zona 1",IF(GN23="11","Zona 1",IF(GN23="12-13","Zona 2",IF(GN23="14-16","Zona 2",IF(GN23="17-19","Zona 3",IF(GN23="20","Zona 3",""))))))</f>
        <v/>
      </c>
      <c r="GT23" s="407"/>
      <c r="GU23" s="407"/>
      <c r="GV23" s="407"/>
      <c r="GW23" s="407"/>
      <c r="GX23" s="407">
        <f>IFERROR(GT23*GU23*GV23,"")</f>
        <v>0</v>
      </c>
      <c r="GY23" s="407">
        <f>IFERROR(GT23*GU23*GW23,"")</f>
        <v>0</v>
      </c>
      <c r="GZ23" s="408" t="str">
        <f>IFERROR(((GV23*GU23*GT23)*(HF23*16.6667))+((GT23*GU23*GW23)*(HK23*16.6667)),"")</f>
        <v/>
      </c>
      <c r="HA23" s="407" t="s">
        <v>144</v>
      </c>
      <c r="HB23" s="407"/>
      <c r="HC23" s="409" t="str">
        <f>IF(HE23="9-11","Zona 1",IF(HE23="11","Zona 1",IF(HE23="12-13","Zona 2",IF(HE23="14-16","Zona 2",IF(HE23="17-19","Zona 3",IF(HE23="20","Zona 3",""))))))</f>
        <v/>
      </c>
      <c r="HD23" s="410" t="str">
        <f>IFERROR(TIME(0,ROUNDDOWN(((1/HF23)*60),0),ROUND(((((1/HF23)*60)-ROUNDDOWN(((1/HF23)*60),0))*60),0)),"")</f>
        <v/>
      </c>
      <c r="HE23" s="407" t="str">
        <f>IFERROR(IF(HA23="PACE_Daniels",(INDEX(BASE!$AE$4:$AH$8,MATCH('Microciclos - Endurance (2)'!HB23,BASE!$AE$4:$AE$8,0),4)),IF(AND(HA23="vVO2máx",HB23&gt;=35,HB23&lt;=45),"9-11",IF(AND(HA23="vVO2máx",HB23&gt;45,HB23&lt;=65),"11",IF(AND(HA23="vVO2máx",HB23&gt;65,HB23&lt;=75),"12-13",IF(AND(HA23="vVO2máx",HB23&gt;=80,HB23&lt;=85),"14-16",IF(AND(HA23="vVO2máx",HB23&gt;=85,HB23&lt;100),"17-19",IF(AND(HA23="vVO2máx",HB23&gt;=100),"20",IF(AND(HA23="FCR",HB23&gt;40,HB23&lt;=60),"12-13",IF(AND(HA23="FCR",HB23&gt;60,HB23&lt;=84),"14-16",IF(AND(HA23="FCR",HB23&gt;=85,HB23&lt;100),"17-19",IF(AND(HA23="FCR",HB23=100),"20",""))))))))))),"")</f>
        <v/>
      </c>
      <c r="HF23" s="409" t="str">
        <f>IFERROR(IF(HA23="vVO2máx",(Avaliações!$C$51*'Microciclos - Endurance (2)'!HB23)/100,IF(HA23="Velocidade_crítica",IF(HB23="80% VC",Avaliações!#REF!*0.8,IF(HB23="100% VC",Avaliações!#REF!*1,IF(HB23="120% VC",Avaliações!#REF!*1.2,IF(HB23="&gt;30%",Avaliações!$C$54*1.3,IF(HB23="&gt;40%",Avaliações!$C$54*1.4,0))))),IF(HA23="PACE_Daniels",INDEX(BASE!$Q$4:$V$60,MATCH(Avaliações!$C$53,BASE!$Q$4:$Q$60,0),MATCH('Microciclos - Endurance (2)'!HB23,BASE!$Q$4:$V$4,0)),""))),"")</f>
        <v/>
      </c>
      <c r="HG23" s="407" t="s">
        <v>144</v>
      </c>
      <c r="HH23" s="407"/>
      <c r="HI23" s="410" t="str">
        <f>IFERROR(TIME(0,ROUNDDOWN(((1/HK23)*60),0),ROUND(((((1/HK23)*60)-ROUNDDOWN(((1/HK23)*60),0))*60),0)),"")</f>
        <v/>
      </c>
      <c r="HJ23" s="407" t="str">
        <f>IFERROR(IF(HG23="PACE_Daniels",(INDEX(BASE!$AE$4:$AH$7,MATCH('Microciclos - Endurance (2)'!HH23,BASE!$AE$4:$AE$7,0),4)),IF(AND(HG23="vVO2máx",HH23&gt;=35,HH23&lt;=45),"9-11",IF(AND(HG23="vVO2máx",HH23&gt;45,HH23&lt;=65),"11",IF(AND(HG23="vVO2máx",HH23&gt;65,HH23&lt;=75),"12-13",IF(AND(HG23="vVO2máx",HH23&gt;=80,HH23&lt;=85),"14-16",IF(AND(HG23="vVO2máx",HH23&gt;=85,HH23&lt;100),"17-19",IF(AND(HG23="vVO2máx",HH23&gt;=100),"20",IF(AND(HG23="FCR",HH23&gt;40,HH23&lt;=60),"12-13",IF(AND(HG23="FCR",HH23&gt;60,HH23&lt;=84),"14-16",IF(AND(HG23="FCR",HH23&gt;=85,HH23&lt;100),"17-19",IF(AND(HG23="FCR",HH23=100),"20",""))))))))))),"")</f>
        <v/>
      </c>
      <c r="HK23" s="409">
        <f>IFERROR(IF(HG23="vVO2máx",(Avaliações!$C$51*'Microciclos - Endurance (2)'!HH23)/100,IF(HG23="Velocidade_crítica",IF(HH23="80% VC",Avaliações!#REF!*0.8,IF(HH23="100% VC",Avaliações!#REF!*1,IF(HH23="120% VC",Avaliações!#REF!*1.2,IF(HH23="&gt;30%",Avaliações!$C$54*1.3,IF(HH23="&gt;40%",Avaliações!$C$54*1.4,0))))),IF(HG23="PACE_Daniels",INDEX(BASE!$Q$4:$V$60,MATCH(Avaliações!$C$53,BASE!$Q$4:$Q$60,0),MATCH('Microciclos - Endurance (2)'!HH23,BASE!$Q$4:$V$4,0)),0))),"")</f>
        <v>0</v>
      </c>
      <c r="HL23" s="409" t="str">
        <f>IF(HJ23="9-11","Zona 1",IF(HJ23="11","Zona 1",IF(HJ23="12-13","Zona 2",IF(HJ23="14-16","Zona 2",IF(HJ23="17-19","Zona 3",IF(HJ23="20","Zona 3",""))))))</f>
        <v/>
      </c>
      <c r="HP23" s="407"/>
      <c r="HQ23" s="407"/>
      <c r="HR23" s="407"/>
      <c r="HS23" s="407"/>
      <c r="HT23" s="407">
        <f>IFERROR(HP23*HQ23*HR23,"")</f>
        <v>0</v>
      </c>
      <c r="HU23" s="407">
        <f>IFERROR(HP23*HQ23*HS23,"")</f>
        <v>0</v>
      </c>
      <c r="HV23" s="408" t="str">
        <f>IFERROR(((HR23*HQ23*HP23)*(IB23*16.6667))+((HP23*HQ23*HS23)*(IG23*16.6667)),"")</f>
        <v/>
      </c>
      <c r="HW23" s="407" t="s">
        <v>144</v>
      </c>
      <c r="HX23" s="407"/>
      <c r="HY23" s="409" t="str">
        <f>IF(IA23="9-11","Zona 1",IF(IA23="11","Zona 1",IF(IA23="12-13","Zona 2",IF(IA23="14-16","Zona 2",IF(IA23="17-19","Zona 3",IF(IA23="20","Zona 3",""))))))</f>
        <v/>
      </c>
      <c r="HZ23" s="410" t="str">
        <f>IFERROR(TIME(0,ROUNDDOWN(((1/IB23)*60),0),ROUND(((((1/IB23)*60)-ROUNDDOWN(((1/IB23)*60),0))*60),0)),"")</f>
        <v/>
      </c>
      <c r="IA23" s="407" t="str">
        <f>IFERROR(IF(HW23="PACE_Daniels",(INDEX(BASE!$AE$4:$AH$8,MATCH('Microciclos - Endurance (2)'!HX23,BASE!$AE$4:$AE$8,0),4)),IF(AND(HW23="vVO2máx",HX23&gt;=35,HX23&lt;=45),"9-11",IF(AND(HW23="vVO2máx",HX23&gt;45,HX23&lt;=65),"11",IF(AND(HW23="vVO2máx",HX23&gt;65,HX23&lt;=75),"12-13",IF(AND(HW23="vVO2máx",HX23&gt;=80,HX23&lt;=85),"14-16",IF(AND(HW23="vVO2máx",HX23&gt;=85,HX23&lt;100),"17-19",IF(AND(HW23="vVO2máx",HX23&gt;=100),"20",IF(AND(HW23="FCR",HX23&gt;40,HX23&lt;=60),"12-13",IF(AND(HW23="FCR",HX23&gt;60,HX23&lt;=84),"14-16",IF(AND(HW23="FCR",HX23&gt;=85,HX23&lt;100),"17-19",IF(AND(HW23="FCR",HX23=100),"20",""))))))))))),"")</f>
        <v/>
      </c>
      <c r="IB23" s="409" t="str">
        <f>IFERROR(IF(HW23="vVO2máx",(Avaliações!$C$51*'Microciclos - Endurance (2)'!HX23)/100,IF(HW23="Velocidade_crítica",IF(HX23="80% VC",Avaliações!#REF!*0.8,IF(HX23="100% VC",Avaliações!#REF!*1,IF(HX23="120% VC",Avaliações!#REF!*1.2,IF(HX23="&gt;30%",Avaliações!$C$54*1.3,IF(HX23="&gt;40%",Avaliações!$C$54*1.4,0))))),IF(HW23="PACE_Daniels",INDEX(BASE!$Q$4:$V$60,MATCH(Avaliações!$C$53,BASE!$Q$4:$Q$60,0),MATCH('Microciclos - Endurance (2)'!HX23,BASE!$Q$4:$V$4,0)),""))),"")</f>
        <v/>
      </c>
      <c r="IC23" s="407" t="s">
        <v>144</v>
      </c>
      <c r="ID23" s="407"/>
      <c r="IE23" s="410" t="str">
        <f>IFERROR(TIME(0,ROUNDDOWN(((1/IG23)*60),0),ROUND(((((1/IG23)*60)-ROUNDDOWN(((1/IG23)*60),0))*60),0)),"")</f>
        <v/>
      </c>
      <c r="IF23" s="407" t="str">
        <f>IFERROR(IF(IC23="PACE_Daniels",(INDEX(BASE!$AE$4:$AH$7,MATCH('Microciclos - Endurance (2)'!ID23,BASE!$AE$4:$AE$7,0),4)),IF(AND(IC23="vVO2máx",ID23&gt;=35,ID23&lt;=45),"9-11",IF(AND(IC23="vVO2máx",ID23&gt;45,ID23&lt;=65),"11",IF(AND(IC23="vVO2máx",ID23&gt;65,ID23&lt;=75),"12-13",IF(AND(IC23="vVO2máx",ID23&gt;=80,ID23&lt;=85),"14-16",IF(AND(IC23="vVO2máx",ID23&gt;=85,ID23&lt;100),"17-19",IF(AND(IC23="vVO2máx",ID23&gt;=100),"20",IF(AND(IC23="FCR",ID23&gt;40,ID23&lt;=60),"12-13",IF(AND(IC23="FCR",ID23&gt;60,ID23&lt;=84),"14-16",IF(AND(IC23="FCR",ID23&gt;=85,ID23&lt;100),"17-19",IF(AND(IC23="FCR",ID23=100),"20",""))))))))))),"")</f>
        <v/>
      </c>
      <c r="IG23" s="409">
        <f>IFERROR(IF(IC23="vVO2máx",(Avaliações!$C$51*'Microciclos - Endurance (2)'!ID23)/100,IF(IC23="Velocidade_crítica",IF(ID23="80% VC",Avaliações!#REF!*0.8,IF(ID23="100% VC",Avaliações!#REF!*1,IF(ID23="120% VC",Avaliações!#REF!*1.2,IF(ID23="&gt;30%",Avaliações!$C$54*1.3,IF(ID23="&gt;40%",Avaliações!$C$54*1.4,0))))),IF(IC23="PACE_Daniels",INDEX(BASE!$Q$4:$V$60,MATCH(Avaliações!$C$53,BASE!$Q$4:$Q$60,0),MATCH('Microciclos - Endurance (2)'!ID23,BASE!$Q$4:$V$4,0)),0))),"")</f>
        <v>0</v>
      </c>
      <c r="IH23" s="409" t="str">
        <f>IF(IF23="9-11","Zona 1",IF(IF23="11","Zona 1",IF(IF23="12-13","Zona 2",IF(IF23="14-16","Zona 2",IF(IF23="17-19","Zona 3",IF(IF23="20","Zona 3",""))))))</f>
        <v/>
      </c>
      <c r="IL23" s="407"/>
      <c r="IM23" s="407"/>
      <c r="IN23" s="407"/>
      <c r="IO23" s="407"/>
      <c r="IP23" s="407">
        <f>IFERROR(IL23*IM23*IN23,"")</f>
        <v>0</v>
      </c>
      <c r="IQ23" s="407">
        <f>IFERROR(IL23*IM23*IO23,"")</f>
        <v>0</v>
      </c>
      <c r="IR23" s="408" t="str">
        <f>IFERROR(((IN23*IM23*IL23)*(IX23*16.6667))+((IL23*IM23*IO23)*(JC23*16.6667)),"")</f>
        <v/>
      </c>
      <c r="IS23" s="407" t="s">
        <v>144</v>
      </c>
      <c r="IT23" s="407"/>
      <c r="IU23" s="409" t="str">
        <f>IF(IW23="9-11","Zona 1",IF(IW23="11","Zona 1",IF(IW23="12-13","Zona 2",IF(IW23="14-16","Zona 2",IF(IW23="17-19","Zona 3",IF(IW23="20","Zona 3",""))))))</f>
        <v/>
      </c>
      <c r="IV23" s="410" t="str">
        <f>IFERROR(TIME(0,ROUNDDOWN(((1/IX23)*60),0),ROUND(((((1/IX23)*60)-ROUNDDOWN(((1/IX23)*60),0))*60),0)),"")</f>
        <v/>
      </c>
      <c r="IW23" s="407" t="str">
        <f>IFERROR(IF(IS23="PACE_Daniels",(INDEX(BASE!$AE$4:$AH$8,MATCH('Microciclos - Endurance (2)'!IT23,BASE!$AE$4:$AE$8,0),4)),IF(AND(IS23="vVO2máx",IT23&gt;=35,IT23&lt;=45),"9-11",IF(AND(IS23="vVO2máx",IT23&gt;45,IT23&lt;=65),"11",IF(AND(IS23="vVO2máx",IT23&gt;65,IT23&lt;=75),"12-13",IF(AND(IS23="vVO2máx",IT23&gt;=80,IT23&lt;=85),"14-16",IF(AND(IS23="vVO2máx",IT23&gt;=85,IT23&lt;100),"17-19",IF(AND(IS23="vVO2máx",IT23&gt;=100),"20",IF(AND(IS23="FCR",IT23&gt;40,IT23&lt;=60),"12-13",IF(AND(IS23="FCR",IT23&gt;60,IT23&lt;=84),"14-16",IF(AND(IS23="FCR",IT23&gt;=85,IT23&lt;100),"17-19",IF(AND(IS23="FCR",IT23=100),"20",""))))))))))),"")</f>
        <v/>
      </c>
      <c r="IX23" s="409" t="str">
        <f>IFERROR(IF(IS23="vVO2máx",(Avaliações!$C$51*'Microciclos - Endurance (2)'!IT23)/100,IF(IS23="Velocidade_crítica",IF(IT23="80% VC",Avaliações!#REF!*0.8,IF(IT23="100% VC",Avaliações!#REF!*1,IF(IT23="120% VC",Avaliações!#REF!*1.2,IF(IT23="&gt;30%",Avaliações!$C$54*1.3,IF(IT23="&gt;40%",Avaliações!$C$54*1.4,0))))),IF(IS23="PACE_Daniels",INDEX(BASE!$Q$4:$V$60,MATCH(Avaliações!$C$53,BASE!$Q$4:$Q$60,0),MATCH('Microciclos - Endurance (2)'!IT23,BASE!$Q$4:$V$4,0)),""))),"")</f>
        <v/>
      </c>
      <c r="IY23" s="407" t="s">
        <v>144</v>
      </c>
      <c r="IZ23" s="407"/>
      <c r="JA23" s="410" t="str">
        <f>IFERROR(TIME(0,ROUNDDOWN(((1/JC23)*60),0),ROUND(((((1/JC23)*60)-ROUNDDOWN(((1/JC23)*60),0))*60),0)),"")</f>
        <v/>
      </c>
      <c r="JB23" s="407" t="str">
        <f>IFERROR(IF(IY23="PACE_Daniels",(INDEX(BASE!$AE$4:$AH$7,MATCH('Microciclos - Endurance (2)'!IZ23,BASE!$AE$4:$AE$7,0),4)),IF(AND(IY23="vVO2máx",IZ23&gt;=35,IZ23&lt;=45),"9-11",IF(AND(IY23="vVO2máx",IZ23&gt;45,IZ23&lt;=65),"11",IF(AND(IY23="vVO2máx",IZ23&gt;65,IZ23&lt;=75),"12-13",IF(AND(IY23="vVO2máx",IZ23&gt;=80,IZ23&lt;=85),"14-16",IF(AND(IY23="vVO2máx",IZ23&gt;=85,IZ23&lt;100),"17-19",IF(AND(IY23="vVO2máx",IZ23&gt;=100),"20",IF(AND(IY23="FCR",IZ23&gt;40,IZ23&lt;=60),"12-13",IF(AND(IY23="FCR",IZ23&gt;60,IZ23&lt;=84),"14-16",IF(AND(IY23="FCR",IZ23&gt;=85,IZ23&lt;100),"17-19",IF(AND(IY23="FCR",IZ23=100),"20",""))))))))))),"")</f>
        <v/>
      </c>
      <c r="JC23" s="409">
        <f>IFERROR(IF(IY23="vVO2máx",(Avaliações!$C$51*'Microciclos - Endurance (2)'!IZ23)/100,IF(IY23="Velocidade_crítica",IF(IZ23="80% VC",Avaliações!#REF!*0.8,IF(IZ23="100% VC",Avaliações!#REF!*1,IF(IZ23="120% VC",Avaliações!#REF!*1.2,IF(IZ23="&gt;30%",Avaliações!$C$54*1.3,IF(IZ23="&gt;40%",Avaliações!$C$54*1.4,0))))),IF(IY23="PACE_Daniels",INDEX(BASE!$Q$4:$V$60,MATCH(Avaliações!$C$53,BASE!$Q$4:$Q$60,0),MATCH('Microciclos - Endurance (2)'!IZ23,BASE!$Q$4:$V$4,0)),0))),"")</f>
        <v>0</v>
      </c>
      <c r="JD23" s="409" t="str">
        <f>IF(JB23="9-11","Zona 1",IF(JB23="11","Zona 1",IF(JB23="12-13","Zona 2",IF(JB23="14-16","Zona 2",IF(JB23="17-19","Zona 3",IF(JB23="20","Zona 3",""))))))</f>
        <v/>
      </c>
      <c r="JH23" s="407"/>
      <c r="JI23" s="407"/>
      <c r="JJ23" s="407"/>
      <c r="JK23" s="407"/>
      <c r="JL23" s="407">
        <f>IFERROR(JH23*JI23*JJ23,"")</f>
        <v>0</v>
      </c>
      <c r="JM23" s="407">
        <f>IFERROR(JH23*JI23*JK23,"")</f>
        <v>0</v>
      </c>
      <c r="JN23" s="408" t="str">
        <f>IFERROR(((JJ23*JI23*JH23)*(JT23*16.6667))+((JH23*JI23*JK23)*(JY23*16.6667)),"")</f>
        <v/>
      </c>
      <c r="JO23" s="407" t="s">
        <v>144</v>
      </c>
      <c r="JP23" s="407"/>
      <c r="JQ23" s="409" t="str">
        <f>IF(JS23="9-11","Zona 1",IF(JS23="11","Zona 1",IF(JS23="12-13","Zona 2",IF(JS23="14-16","Zona 2",IF(JS23="17-19","Zona 3",IF(JS23="20","Zona 3",""))))))</f>
        <v/>
      </c>
      <c r="JR23" s="410" t="str">
        <f>IFERROR(TIME(0,ROUNDDOWN(((1/JT23)*60),0),ROUND(((((1/JT23)*60)-ROUNDDOWN(((1/JT23)*60),0))*60),0)),"")</f>
        <v/>
      </c>
      <c r="JS23" s="407" t="str">
        <f>IFERROR(IF(JO23="PACE_Daniels",(INDEX(BASE!$AE$4:$AH$8,MATCH('Microciclos - Endurance (2)'!JP23,BASE!$AE$4:$AE$8,0),4)),IF(AND(JO23="vVO2máx",JP23&gt;=35,JP23&lt;=45),"9-11",IF(AND(JO23="vVO2máx",JP23&gt;45,JP23&lt;=65),"11",IF(AND(JO23="vVO2máx",JP23&gt;65,JP23&lt;=75),"12-13",IF(AND(JO23="vVO2máx",JP23&gt;=80,JP23&lt;=85),"14-16",IF(AND(JO23="vVO2máx",JP23&gt;=85,JP23&lt;100),"17-19",IF(AND(JO23="vVO2máx",JP23&gt;=100),"20",IF(AND(JO23="FCR",JP23&gt;40,JP23&lt;=60),"12-13",IF(AND(JO23="FCR",JP23&gt;60,JP23&lt;=84),"14-16",IF(AND(JO23="FCR",JP23&gt;=85,JP23&lt;100),"17-19",IF(AND(JO23="FCR",JP23=100),"20",""))))))))))),"")</f>
        <v/>
      </c>
      <c r="JT23" s="409" t="str">
        <f>IFERROR(IF(JO23="vVO2máx",(Avaliações!$C$51*'Microciclos - Endurance (2)'!JP23)/100,IF(JO23="Velocidade_crítica",IF(JP23="80% VC",Avaliações!#REF!*0.8,IF(JP23="100% VC",Avaliações!#REF!*1,IF(JP23="120% VC",Avaliações!#REF!*1.2,IF(JP23="&gt;30%",Avaliações!$C$54*1.3,IF(JP23="&gt;40%",Avaliações!$C$54*1.4,0))))),IF(JO23="PACE_Daniels",INDEX(BASE!$Q$4:$V$60,MATCH(Avaliações!$C$53,BASE!$Q$4:$Q$60,0),MATCH('Microciclos - Endurance (2)'!JP23,BASE!$Q$4:$V$4,0)),""))),"")</f>
        <v/>
      </c>
      <c r="JU23" s="407" t="s">
        <v>144</v>
      </c>
      <c r="JV23" s="407"/>
      <c r="JW23" s="410" t="str">
        <f>IFERROR(TIME(0,ROUNDDOWN(((1/JY23)*60),0),ROUND(((((1/JY23)*60)-ROUNDDOWN(((1/JY23)*60),0))*60),0)),"")</f>
        <v/>
      </c>
      <c r="JX23" s="407" t="str">
        <f>IFERROR(IF(JU23="PACE_Daniels",(INDEX(BASE!$AE$4:$AH$7,MATCH('Microciclos - Endurance (2)'!JV23,BASE!$AE$4:$AE$7,0),4)),IF(AND(JU23="vVO2máx",JV23&gt;=35,JV23&lt;=45),"9-11",IF(AND(JU23="vVO2máx",JV23&gt;45,JV23&lt;=65),"11",IF(AND(JU23="vVO2máx",JV23&gt;65,JV23&lt;=75),"12-13",IF(AND(JU23="vVO2máx",JV23&gt;=80,JV23&lt;=85),"14-16",IF(AND(JU23="vVO2máx",JV23&gt;=85,JV23&lt;100),"17-19",IF(AND(JU23="vVO2máx",JV23&gt;=100),"20",IF(AND(JU23="FCR",JV23&gt;40,JV23&lt;=60),"12-13",IF(AND(JU23="FCR",JV23&gt;60,JV23&lt;=84),"14-16",IF(AND(JU23="FCR",JV23&gt;=85,JV23&lt;100),"17-19",IF(AND(JU23="FCR",JV23=100),"20",""))))))))))),"")</f>
        <v/>
      </c>
      <c r="JY23" s="409">
        <f>IFERROR(IF(JU23="vVO2máx",(Avaliações!$C$51*'Microciclos - Endurance (2)'!JV23)/100,IF(JU23="Velocidade_crítica",IF(JV23="80% VC",Avaliações!#REF!*0.8,IF(JV23="100% VC",Avaliações!#REF!*1,IF(JV23="120% VC",Avaliações!#REF!*1.2,IF(JV23="&gt;30%",Avaliações!$C$54*1.3,IF(JV23="&gt;40%",Avaliações!$C$54*1.4,0))))),IF(JU23="PACE_Daniels",INDEX(BASE!$Q$4:$V$60,MATCH(Avaliações!$C$53,BASE!$Q$4:$Q$60,0),MATCH('Microciclos - Endurance (2)'!JV23,BASE!$Q$4:$V$4,0)),0))),"")</f>
        <v>0</v>
      </c>
      <c r="JZ23" s="409" t="str">
        <f>IF(JX23="9-11","Zona 1",IF(JX23="11","Zona 1",IF(JX23="12-13","Zona 2",IF(JX23="14-16","Zona 2",IF(JX23="17-19","Zona 3",IF(JX23="20","Zona 3",""))))))</f>
        <v/>
      </c>
      <c r="KD23" s="407"/>
      <c r="KE23" s="407"/>
      <c r="KF23" s="407"/>
      <c r="KG23" s="407"/>
      <c r="KH23" s="407">
        <f>IFERROR(KD23*KE23*KF23,"")</f>
        <v>0</v>
      </c>
      <c r="KI23" s="407">
        <f>IFERROR(KD23*KE23*KG23,"")</f>
        <v>0</v>
      </c>
      <c r="KJ23" s="408" t="str">
        <f>IFERROR(((KF23*KE23*KD23)*(KP23*16.6667))+((KD23*KE23*KG23)*(KU23*16.6667)),"")</f>
        <v/>
      </c>
      <c r="KK23" s="407" t="s">
        <v>144</v>
      </c>
      <c r="KL23" s="407"/>
      <c r="KM23" s="409" t="str">
        <f>IF(KO23="9-11","Zona 1",IF(KO23="11","Zona 1",IF(KO23="12-13","Zona 2",IF(KO23="14-16","Zona 2",IF(KO23="17-19","Zona 3",IF(KO23="20","Zona 3",""))))))</f>
        <v/>
      </c>
      <c r="KN23" s="410" t="str">
        <f>IFERROR(TIME(0,ROUNDDOWN(((1/KP23)*60),0),ROUND(((((1/KP23)*60)-ROUNDDOWN(((1/KP23)*60),0))*60),0)),"")</f>
        <v/>
      </c>
      <c r="KO23" s="407" t="str">
        <f>IFERROR(IF(KK23="PACE_Daniels",(INDEX(BASE!$AE$4:$AH$8,MATCH('Microciclos - Endurance (2)'!KL23,BASE!$AE$4:$AE$8,0),4)),IF(AND(KK23="vVO2máx",KL23&gt;=35,KL23&lt;=45),"9-11",IF(AND(KK23="vVO2máx",KL23&gt;45,KL23&lt;=65),"11",IF(AND(KK23="vVO2máx",KL23&gt;65,KL23&lt;=75),"12-13",IF(AND(KK23="vVO2máx",KL23&gt;=80,KL23&lt;=85),"14-16",IF(AND(KK23="vVO2máx",KL23&gt;=85,KL23&lt;100),"17-19",IF(AND(KK23="vVO2máx",KL23&gt;=100),"20",IF(AND(KK23="FCR",KL23&gt;40,KL23&lt;=60),"12-13",IF(AND(KK23="FCR",KL23&gt;60,KL23&lt;=84),"14-16",IF(AND(KK23="FCR",KL23&gt;=85,KL23&lt;100),"17-19",IF(AND(KK23="FCR",KL23=100),"20",""))))))))))),"")</f>
        <v/>
      </c>
      <c r="KP23" s="409" t="str">
        <f>IFERROR(IF(KK23="vVO2máx",(Avaliações!$C$51*'Microciclos - Endurance (2)'!KL23)/100,IF(KK23="Velocidade_crítica",IF(KL23="80% VC",Avaliações!#REF!*0.8,IF(KL23="100% VC",Avaliações!#REF!*1,IF(KL23="120% VC",Avaliações!#REF!*1.2,IF(KL23="&gt;30%",Avaliações!$C$54*1.3,IF(KL23="&gt;40%",Avaliações!$C$54*1.4,0))))),IF(KK23="PACE_Daniels",INDEX(BASE!$Q$4:$V$60,MATCH(Avaliações!$C$53,BASE!$Q$4:$Q$60,0),MATCH('Microciclos - Endurance (2)'!KL23,BASE!$Q$4:$V$4,0)),""))),"")</f>
        <v/>
      </c>
      <c r="KQ23" s="407" t="s">
        <v>144</v>
      </c>
      <c r="KR23" s="407"/>
      <c r="KS23" s="410" t="str">
        <f>IFERROR(TIME(0,ROUNDDOWN(((1/KU23)*60),0),ROUND(((((1/KU23)*60)-ROUNDDOWN(((1/KU23)*60),0))*60),0)),"")</f>
        <v/>
      </c>
      <c r="KT23" s="407" t="str">
        <f>IFERROR(IF(KQ23="PACE_Daniels",(INDEX(BASE!$AE$4:$AH$7,MATCH('Microciclos - Endurance (2)'!KR23,BASE!$AE$4:$AE$7,0),4)),IF(AND(KQ23="vVO2máx",KR23&gt;=35,KR23&lt;=45),"9-11",IF(AND(KQ23="vVO2máx",KR23&gt;45,KR23&lt;=65),"11",IF(AND(KQ23="vVO2máx",KR23&gt;65,KR23&lt;=75),"12-13",IF(AND(KQ23="vVO2máx",KR23&gt;=80,KR23&lt;=85),"14-16",IF(AND(KQ23="vVO2máx",KR23&gt;=85,KR23&lt;100),"17-19",IF(AND(KQ23="vVO2máx",KR23&gt;=100),"20",IF(AND(KQ23="FCR",KR23&gt;40,KR23&lt;=60),"12-13",IF(AND(KQ23="FCR",KR23&gt;60,KR23&lt;=84),"14-16",IF(AND(KQ23="FCR",KR23&gt;=85,KR23&lt;100),"17-19",IF(AND(KQ23="FCR",KR23=100),"20",""))))))))))),"")</f>
        <v/>
      </c>
      <c r="KU23" s="409">
        <f>IFERROR(IF(KQ23="vVO2máx",(Avaliações!$C$51*'Microciclos - Endurance (2)'!KR23)/100,IF(KQ23="Velocidade_crítica",IF(KR23="80% VC",Avaliações!#REF!*0.8,IF(KR23="100% VC",Avaliações!#REF!*1,IF(KR23="120% VC",Avaliações!#REF!*1.2,IF(KR23="&gt;30%",Avaliações!$C$54*1.3,IF(KR23="&gt;40%",Avaliações!$C$54*1.4,0))))),IF(KQ23="PACE_Daniels",INDEX(BASE!$Q$4:$V$60,MATCH(Avaliações!$C$53,BASE!$Q$4:$Q$60,0),MATCH('Microciclos - Endurance (2)'!KR23,BASE!$Q$4:$V$4,0)),0))),"")</f>
        <v>0</v>
      </c>
      <c r="KV23" s="409" t="str">
        <f>IF(KT23="9-11","Zona 1",IF(KT23="11","Zona 1",IF(KT23="12-13","Zona 2",IF(KT23="14-16","Zona 2",IF(KT23="17-19","Zona 3",IF(KT23="20","Zona 3",""))))))</f>
        <v/>
      </c>
      <c r="KZ23" s="407"/>
      <c r="LA23" s="407"/>
      <c r="LB23" s="407"/>
      <c r="LC23" s="407"/>
      <c r="LD23" s="407">
        <f>IFERROR(KZ23*LA23*LB23,"")</f>
        <v>0</v>
      </c>
      <c r="LE23" s="407">
        <f>IFERROR(KZ23*LA23*LC23,"")</f>
        <v>0</v>
      </c>
      <c r="LF23" s="408" t="str">
        <f>IFERROR(((LB23*LA23*KZ23)*(LL23*16.6667))+((KZ23*LA23*LC23)*(LQ23*16.6667)),"")</f>
        <v/>
      </c>
      <c r="LG23" s="407" t="s">
        <v>144</v>
      </c>
      <c r="LH23" s="407"/>
      <c r="LI23" s="409" t="str">
        <f>IF(LK23="9-11","Zona 1",IF(LK23="11","Zona 1",IF(LK23="12-13","Zona 2",IF(LK23="14-16","Zona 2",IF(LK23="17-19","Zona 3",IF(LK23="20","Zona 3",""))))))</f>
        <v/>
      </c>
      <c r="LJ23" s="410" t="str">
        <f>IFERROR(TIME(0,ROUNDDOWN(((1/LL23)*60),0),ROUND(((((1/LL23)*60)-ROUNDDOWN(((1/LL23)*60),0))*60),0)),"")</f>
        <v/>
      </c>
      <c r="LK23" s="407" t="str">
        <f>IFERROR(IF(LG23="PACE_Daniels",(INDEX(BASE!$AE$4:$AH$8,MATCH('Microciclos - Endurance (2)'!LH23,BASE!$AE$4:$AE$8,0),4)),IF(AND(LG23="vVO2máx",LH23&gt;=35,LH23&lt;=45),"9-11",IF(AND(LG23="vVO2máx",LH23&gt;45,LH23&lt;=65),"11",IF(AND(LG23="vVO2máx",LH23&gt;65,LH23&lt;=75),"12-13",IF(AND(LG23="vVO2máx",LH23&gt;=80,LH23&lt;=85),"14-16",IF(AND(LG23="vVO2máx",LH23&gt;=85,LH23&lt;100),"17-19",IF(AND(LG23="vVO2máx",LH23&gt;=100),"20",IF(AND(LG23="FCR",LH23&gt;40,LH23&lt;=60),"12-13",IF(AND(LG23="FCR",LH23&gt;60,LH23&lt;=84),"14-16",IF(AND(LG23="FCR",LH23&gt;=85,LH23&lt;100),"17-19",IF(AND(LG23="FCR",LH23=100),"20",""))))))))))),"")</f>
        <v/>
      </c>
      <c r="LL23" s="409" t="str">
        <f>IFERROR(IF(LG23="vVO2máx",(Avaliações!$C$51*'Microciclos - Endurance (2)'!LH23)/100,IF(LG23="Velocidade_crítica",IF(LH23="80% VC",Avaliações!#REF!*0.8,IF(LH23="100% VC",Avaliações!#REF!*1,IF(LH23="120% VC",Avaliações!#REF!*1.2,IF(LH23="&gt;30%",Avaliações!$C$54*1.3,IF(LH23="&gt;40%",Avaliações!$C$54*1.4,0))))),IF(LG23="PACE_Daniels",INDEX(BASE!$Q$4:$V$60,MATCH(Avaliações!$C$53,BASE!$Q$4:$Q$60,0),MATCH('Microciclos - Endurance (2)'!LH23,BASE!$Q$4:$V$4,0)),""))),"")</f>
        <v/>
      </c>
      <c r="LM23" s="407" t="s">
        <v>144</v>
      </c>
      <c r="LN23" s="407"/>
      <c r="LO23" s="410" t="str">
        <f>IFERROR(TIME(0,ROUNDDOWN(((1/LQ23)*60),0),ROUND(((((1/LQ23)*60)-ROUNDDOWN(((1/LQ23)*60),0))*60),0)),"")</f>
        <v/>
      </c>
      <c r="LP23" s="407" t="str">
        <f>IFERROR(IF(LM23="PACE_Daniels",(INDEX(BASE!$AE$4:$AH$7,MATCH('Microciclos - Endurance (2)'!LN23,BASE!$AE$4:$AE$7,0),4)),IF(AND(LM23="vVO2máx",LN23&gt;=35,LN23&lt;=45),"9-11",IF(AND(LM23="vVO2máx",LN23&gt;45,LN23&lt;=65),"11",IF(AND(LM23="vVO2máx",LN23&gt;65,LN23&lt;=75),"12-13",IF(AND(LM23="vVO2máx",LN23&gt;=80,LN23&lt;=85),"14-16",IF(AND(LM23="vVO2máx",LN23&gt;=85,LN23&lt;100),"17-19",IF(AND(LM23="vVO2máx",LN23&gt;=100),"20",IF(AND(LM23="FCR",LN23&gt;40,LN23&lt;=60),"12-13",IF(AND(LM23="FCR",LN23&gt;60,LN23&lt;=84),"14-16",IF(AND(LM23="FCR",LN23&gt;=85,LN23&lt;100),"17-19",IF(AND(LM23="FCR",LN23=100),"20",""))))))))))),"")</f>
        <v/>
      </c>
      <c r="LQ23" s="409">
        <f>IFERROR(IF(LM23="vVO2máx",(Avaliações!$C$51*'Microciclos - Endurance (2)'!LN23)/100,IF(LM23="Velocidade_crítica",IF(LN23="80% VC",Avaliações!#REF!*0.8,IF(LN23="100% VC",Avaliações!#REF!*1,IF(LN23="120% VC",Avaliações!#REF!*1.2,IF(LN23="&gt;30%",Avaliações!$C$54*1.3,IF(LN23="&gt;40%",Avaliações!$C$54*1.4,0))))),IF(LM23="PACE_Daniels",INDEX(BASE!$Q$4:$V$60,MATCH(Avaliações!$C$53,BASE!$Q$4:$Q$60,0),MATCH('Microciclos - Endurance (2)'!LN23,BASE!$Q$4:$V$4,0)),0))),"")</f>
        <v>0</v>
      </c>
      <c r="LR23" s="409" t="str">
        <f>IF(LP23="9-11","Zona 1",IF(LP23="11","Zona 1",IF(LP23="12-13","Zona 2",IF(LP23="14-16","Zona 2",IF(LP23="17-19","Zona 3",IF(LP23="20","Zona 3",""))))))</f>
        <v/>
      </c>
      <c r="LV23" s="407"/>
      <c r="LW23" s="407"/>
      <c r="LX23" s="407"/>
      <c r="LY23" s="407"/>
      <c r="LZ23" s="407">
        <f>IFERROR(LV23*LW23*LX23,"")</f>
        <v>0</v>
      </c>
      <c r="MA23" s="407">
        <f>IFERROR(LV23*LW23*LY23,"")</f>
        <v>0</v>
      </c>
      <c r="MB23" s="408" t="str">
        <f>IFERROR(((LX23*LW23*LV23)*(MH23*16.6667))+((LV23*LW23*LY23)*(MM23*16.6667)),"")</f>
        <v/>
      </c>
      <c r="MC23" s="407" t="s">
        <v>144</v>
      </c>
      <c r="MD23" s="407"/>
      <c r="ME23" s="409" t="str">
        <f>IF(MG23="9-11","Zona 1",IF(MG23="11","Zona 1",IF(MG23="12-13","Zona 2",IF(MG23="14-16","Zona 2",IF(MG23="17-19","Zona 3",IF(MG23="20","Zona 3",""))))))</f>
        <v/>
      </c>
      <c r="MF23" s="410" t="str">
        <f>IFERROR(TIME(0,ROUNDDOWN(((1/MH23)*60),0),ROUND(((((1/MH23)*60)-ROUNDDOWN(((1/MH23)*60),0))*60),0)),"")</f>
        <v/>
      </c>
      <c r="MG23" s="407" t="str">
        <f>IFERROR(IF(MC23="PACE_Daniels",(INDEX(BASE!$AE$4:$AH$8,MATCH('Microciclos - Endurance (2)'!MD23,BASE!$AE$4:$AE$8,0),4)),IF(AND(MC23="vVO2máx",MD23&gt;=35,MD23&lt;=45),"9-11",IF(AND(MC23="vVO2máx",MD23&gt;45,MD23&lt;=65),"11",IF(AND(MC23="vVO2máx",MD23&gt;65,MD23&lt;=75),"12-13",IF(AND(MC23="vVO2máx",MD23&gt;=80,MD23&lt;=85),"14-16",IF(AND(MC23="vVO2máx",MD23&gt;=85,MD23&lt;100),"17-19",IF(AND(MC23="vVO2máx",MD23&gt;=100),"20",IF(AND(MC23="FCR",MD23&gt;40,MD23&lt;=60),"12-13",IF(AND(MC23="FCR",MD23&gt;60,MD23&lt;=84),"14-16",IF(AND(MC23="FCR",MD23&gt;=85,MD23&lt;100),"17-19",IF(AND(MC23="FCR",MD23=100),"20",""))))))))))),"")</f>
        <v/>
      </c>
      <c r="MH23" s="409" t="str">
        <f>IFERROR(IF(MC23="vVO2máx",(Avaliações!$C$51*'Microciclos - Endurance (2)'!MD23)/100,IF(MC23="Velocidade_crítica",IF(MD23="80% VC",Avaliações!#REF!*0.8,IF(MD23="100% VC",Avaliações!#REF!*1,IF(MD23="120% VC",Avaliações!#REF!*1.2,IF(MD23="&gt;30%",Avaliações!$C$54*1.3,IF(MD23="&gt;40%",Avaliações!$C$54*1.4,0))))),IF(MC23="PACE_Daniels",INDEX(BASE!$Q$4:$V$60,MATCH(Avaliações!$C$53,BASE!$Q$4:$Q$60,0),MATCH('Microciclos - Endurance (2)'!MD23,BASE!$Q$4:$V$4,0)),""))),"")</f>
        <v/>
      </c>
      <c r="MI23" s="407" t="s">
        <v>144</v>
      </c>
      <c r="MJ23" s="407"/>
      <c r="MK23" s="410" t="str">
        <f>IFERROR(TIME(0,ROUNDDOWN(((1/MM23)*60),0),ROUND(((((1/MM23)*60)-ROUNDDOWN(((1/MM23)*60),0))*60),0)),"")</f>
        <v/>
      </c>
      <c r="ML23" s="407" t="str">
        <f>IFERROR(IF(MI23="PACE_Daniels",(INDEX(BASE!$AE$4:$AH$7,MATCH('Microciclos - Endurance (2)'!MJ23,BASE!$AE$4:$AE$7,0),4)),IF(AND(MI23="vVO2máx",MJ23&gt;=35,MJ23&lt;=45),"9-11",IF(AND(MI23="vVO2máx",MJ23&gt;45,MJ23&lt;=65),"11",IF(AND(MI23="vVO2máx",MJ23&gt;65,MJ23&lt;=75),"12-13",IF(AND(MI23="vVO2máx",MJ23&gt;=80,MJ23&lt;=85),"14-16",IF(AND(MI23="vVO2máx",MJ23&gt;=85,MJ23&lt;100),"17-19",IF(AND(MI23="vVO2máx",MJ23&gt;=100),"20",IF(AND(MI23="FCR",MJ23&gt;40,MJ23&lt;=60),"12-13",IF(AND(MI23="FCR",MJ23&gt;60,MJ23&lt;=84),"14-16",IF(AND(MI23="FCR",MJ23&gt;=85,MJ23&lt;100),"17-19",IF(AND(MI23="FCR",MJ23=100),"20",""))))))))))),"")</f>
        <v/>
      </c>
      <c r="MM23" s="409">
        <f>IFERROR(IF(MI23="vVO2máx",(Avaliações!$C$51*'Microciclos - Endurance (2)'!MJ23)/100,IF(MI23="Velocidade_crítica",IF(MJ23="80% VC",Avaliações!#REF!*0.8,IF(MJ23="100% VC",Avaliações!#REF!*1,IF(MJ23="120% VC",Avaliações!#REF!*1.2,IF(MJ23="&gt;30%",Avaliações!$C$54*1.3,IF(MJ23="&gt;40%",Avaliações!$C$54*1.4,0))))),IF(MI23="PACE_Daniels",INDEX(BASE!$Q$4:$V$60,MATCH(Avaliações!$C$53,BASE!$Q$4:$Q$60,0),MATCH('Microciclos - Endurance (2)'!MJ23,BASE!$Q$4:$V$4,0)),0))),"")</f>
        <v>0</v>
      </c>
      <c r="MN23" s="409" t="str">
        <f>IF(ML23="9-11","Zona 1",IF(ML23="11","Zona 1",IF(ML23="12-13","Zona 2",IF(ML23="14-16","Zona 2",IF(ML23="17-19","Zona 3",IF(ML23="20","Zona 3",""))))))</f>
        <v/>
      </c>
      <c r="MR23" s="407"/>
      <c r="MS23" s="407"/>
      <c r="MT23" s="407"/>
      <c r="MU23" s="407"/>
      <c r="MV23" s="407">
        <f>IFERROR(MR23*MS23*MT23,"")</f>
        <v>0</v>
      </c>
      <c r="MW23" s="407">
        <f>IFERROR(MR23*MS23*MU23,"")</f>
        <v>0</v>
      </c>
      <c r="MX23" s="408" t="str">
        <f>IFERROR(((MT23*MS23*MR23)*(ND23*16.6667))+((MR23*MS23*MU23)*(NI23*16.6667)),"")</f>
        <v/>
      </c>
      <c r="MY23" s="407" t="s">
        <v>144</v>
      </c>
      <c r="MZ23" s="407"/>
      <c r="NA23" s="409" t="str">
        <f>IF(NC23="9-11","Zona 1",IF(NC23="11","Zona 1",IF(NC23="12-13","Zona 2",IF(NC23="14-16","Zona 2",IF(NC23="17-19","Zona 3",IF(NC23="20","Zona 3",""))))))</f>
        <v/>
      </c>
      <c r="NB23" s="410" t="str">
        <f>IFERROR(TIME(0,ROUNDDOWN(((1/ND23)*60),0),ROUND(((((1/ND23)*60)-ROUNDDOWN(((1/ND23)*60),0))*60),0)),"")</f>
        <v/>
      </c>
      <c r="NC23" s="407" t="str">
        <f>IFERROR(IF(MY23="PACE_Daniels",(INDEX(BASE!$AE$4:$AH$8,MATCH('Microciclos - Endurance (2)'!MZ23,BASE!$AE$4:$AE$8,0),4)),IF(AND(MY23="vVO2máx",MZ23&gt;=35,MZ23&lt;=45),"9-11",IF(AND(MY23="vVO2máx",MZ23&gt;45,MZ23&lt;=65),"11",IF(AND(MY23="vVO2máx",MZ23&gt;65,MZ23&lt;=75),"12-13",IF(AND(MY23="vVO2máx",MZ23&gt;=80,MZ23&lt;=85),"14-16",IF(AND(MY23="vVO2máx",MZ23&gt;=85,MZ23&lt;100),"17-19",IF(AND(MY23="vVO2máx",MZ23&gt;=100),"20",IF(AND(MY23="FCR",MZ23&gt;40,MZ23&lt;=60),"12-13",IF(AND(MY23="FCR",MZ23&gt;60,MZ23&lt;=84),"14-16",IF(AND(MY23="FCR",MZ23&gt;=85,MZ23&lt;100),"17-19",IF(AND(MY23="FCR",MZ23=100),"20",""))))))))))),"")</f>
        <v/>
      </c>
      <c r="ND23" s="409" t="str">
        <f>IFERROR(IF(MY23="vVO2máx",(Avaliações!$C$51*'Microciclos - Endurance (2)'!MZ23)/100,IF(MY23="Velocidade_crítica",IF(MZ23="80% VC",Avaliações!#REF!*0.8,IF(MZ23="100% VC",Avaliações!#REF!*1,IF(MZ23="120% VC",Avaliações!#REF!*1.2,IF(MZ23="&gt;30%",Avaliações!$C$54*1.3,IF(MZ23="&gt;40%",Avaliações!$C$54*1.4,0))))),IF(MY23="PACE_Daniels",INDEX(BASE!$Q$4:$V$60,MATCH(Avaliações!$C$53,BASE!$Q$4:$Q$60,0),MATCH('Microciclos - Endurance (2)'!MZ23,BASE!$Q$4:$V$4,0)),""))),"")</f>
        <v/>
      </c>
      <c r="NE23" s="407" t="s">
        <v>144</v>
      </c>
      <c r="NF23" s="407"/>
      <c r="NG23" s="410" t="str">
        <f>IFERROR(TIME(0,ROUNDDOWN(((1/NI23)*60),0),ROUND(((((1/NI23)*60)-ROUNDDOWN(((1/NI23)*60),0))*60),0)),"")</f>
        <v/>
      </c>
      <c r="NH23" s="407" t="str">
        <f>IFERROR(IF(NE23="PACE_Daniels",(INDEX(BASE!$AE$4:$AH$7,MATCH('Microciclos - Endurance (2)'!NF23,BASE!$AE$4:$AE$7,0),4)),IF(AND(NE23="vVO2máx",NF23&gt;=35,NF23&lt;=45),"9-11",IF(AND(NE23="vVO2máx",NF23&gt;45,NF23&lt;=65),"11",IF(AND(NE23="vVO2máx",NF23&gt;65,NF23&lt;=75),"12-13",IF(AND(NE23="vVO2máx",NF23&gt;=80,NF23&lt;=85),"14-16",IF(AND(NE23="vVO2máx",NF23&gt;=85,NF23&lt;100),"17-19",IF(AND(NE23="vVO2máx",NF23&gt;=100),"20",IF(AND(NE23="FCR",NF23&gt;40,NF23&lt;=60),"12-13",IF(AND(NE23="FCR",NF23&gt;60,NF23&lt;=84),"14-16",IF(AND(NE23="FCR",NF23&gt;=85,NF23&lt;100),"17-19",IF(AND(NE23="FCR",NF23=100),"20",""))))))))))),"")</f>
        <v/>
      </c>
      <c r="NI23" s="409">
        <f>IFERROR(IF(NE23="vVO2máx",(Avaliações!$C$51*'Microciclos - Endurance (2)'!NF23)/100,IF(NE23="Velocidade_crítica",IF(NF23="80% VC",Avaliações!#REF!*0.8,IF(NF23="100% VC",Avaliações!#REF!*1,IF(NF23="120% VC",Avaliações!#REF!*1.2,IF(NF23="&gt;30%",Avaliações!$C$54*1.3,IF(NF23="&gt;40%",Avaliações!$C$54*1.4,0))))),IF(NE23="PACE_Daniels",INDEX(BASE!$Q$4:$V$60,MATCH(Avaliações!$C$53,BASE!$Q$4:$Q$60,0),MATCH('Microciclos - Endurance (2)'!NF23,BASE!$Q$4:$V$4,0)),0))),"")</f>
        <v>0</v>
      </c>
      <c r="NJ23" s="409" t="str">
        <f>IF(NH23="9-11","Zona 1",IF(NH23="11","Zona 1",IF(NH23="12-13","Zona 2",IF(NH23="14-16","Zona 2",IF(NH23="17-19","Zona 3",IF(NH23="20","Zona 3",""))))))</f>
        <v/>
      </c>
      <c r="NN23" s="407"/>
      <c r="NO23" s="407"/>
      <c r="NP23" s="407"/>
      <c r="NQ23" s="407"/>
      <c r="NR23" s="407">
        <f>IFERROR(NN23*NO23*NP23,"")</f>
        <v>0</v>
      </c>
      <c r="NS23" s="407">
        <f>IFERROR(NN23*NO23*NQ23,"")</f>
        <v>0</v>
      </c>
      <c r="NT23" s="408" t="str">
        <f>IFERROR(((NP23*NO23*NN23)*(NZ23*16.6667))+((NN23*NO23*NQ23)*(OE23*16.6667)),"")</f>
        <v/>
      </c>
      <c r="NU23" s="407" t="s">
        <v>144</v>
      </c>
      <c r="NV23" s="407"/>
      <c r="NW23" s="409" t="str">
        <f>IF(NY23="9-11","Zona 1",IF(NY23="11","Zona 1",IF(NY23="12-13","Zona 2",IF(NY23="14-16","Zona 2",IF(NY23="17-19","Zona 3",IF(NY23="20","Zona 3",""))))))</f>
        <v/>
      </c>
      <c r="NX23" s="410" t="str">
        <f>IFERROR(TIME(0,ROUNDDOWN(((1/NZ23)*60),0),ROUND(((((1/NZ23)*60)-ROUNDDOWN(((1/NZ23)*60),0))*60),0)),"")</f>
        <v/>
      </c>
      <c r="NY23" s="407" t="str">
        <f>IFERROR(IF(NU23="PACE_Daniels",(INDEX(BASE!$AE$4:$AH$8,MATCH('Microciclos - Endurance (2)'!NV23,BASE!$AE$4:$AE$8,0),4)),IF(AND(NU23="vVO2máx",NV23&gt;=35,NV23&lt;=45),"9-11",IF(AND(NU23="vVO2máx",NV23&gt;45,NV23&lt;=65),"11",IF(AND(NU23="vVO2máx",NV23&gt;65,NV23&lt;=75),"12-13",IF(AND(NU23="vVO2máx",NV23&gt;=80,NV23&lt;=85),"14-16",IF(AND(NU23="vVO2máx",NV23&gt;=85,NV23&lt;100),"17-19",IF(AND(NU23="vVO2máx",NV23&gt;=100),"20",IF(AND(NU23="FCR",NV23&gt;40,NV23&lt;=60),"12-13",IF(AND(NU23="FCR",NV23&gt;60,NV23&lt;=84),"14-16",IF(AND(NU23="FCR",NV23&gt;=85,NV23&lt;100),"17-19",IF(AND(NU23="FCR",NV23=100),"20",""))))))))))),"")</f>
        <v/>
      </c>
      <c r="NZ23" s="409" t="str">
        <f>IFERROR(IF(NU23="vVO2máx",(Avaliações!$C$51*'Microciclos - Endurance (2)'!NV23)/100,IF(NU23="Velocidade_crítica",IF(NV23="80% VC",Avaliações!#REF!*0.8,IF(NV23="100% VC",Avaliações!#REF!*1,IF(NV23="120% VC",Avaliações!#REF!*1.2,IF(NV23="&gt;30%",Avaliações!$C$54*1.3,IF(NV23="&gt;40%",Avaliações!$C$54*1.4,0))))),IF(NU23="PACE_Daniels",INDEX(BASE!$Q$4:$V$60,MATCH(Avaliações!$C$53,BASE!$Q$4:$Q$60,0),MATCH('Microciclos - Endurance (2)'!NV23,BASE!$Q$4:$V$4,0)),""))),"")</f>
        <v/>
      </c>
      <c r="OA23" s="407" t="s">
        <v>144</v>
      </c>
      <c r="OB23" s="407"/>
      <c r="OC23" s="410" t="str">
        <f>IFERROR(TIME(0,ROUNDDOWN(((1/OE23)*60),0),ROUND(((((1/OE23)*60)-ROUNDDOWN(((1/OE23)*60),0))*60),0)),"")</f>
        <v/>
      </c>
      <c r="OD23" s="407" t="str">
        <f>IFERROR(IF(OA23="PACE_Daniels",(INDEX(BASE!$AE$4:$AH$7,MATCH('Microciclos - Endurance (2)'!OB23,BASE!$AE$4:$AE$7,0),4)),IF(AND(OA23="vVO2máx",OB23&gt;=35,OB23&lt;=45),"9-11",IF(AND(OA23="vVO2máx",OB23&gt;45,OB23&lt;=65),"11",IF(AND(OA23="vVO2máx",OB23&gt;65,OB23&lt;=75),"12-13",IF(AND(OA23="vVO2máx",OB23&gt;=80,OB23&lt;=85),"14-16",IF(AND(OA23="vVO2máx",OB23&gt;=85,OB23&lt;100),"17-19",IF(AND(OA23="vVO2máx",OB23&gt;=100),"20",IF(AND(OA23="FCR",OB23&gt;40,OB23&lt;=60),"12-13",IF(AND(OA23="FCR",OB23&gt;60,OB23&lt;=84),"14-16",IF(AND(OA23="FCR",OB23&gt;=85,OB23&lt;100),"17-19",IF(AND(OA23="FCR",OB23=100),"20",""))))))))))),"")</f>
        <v/>
      </c>
      <c r="OE23" s="409">
        <f>IFERROR(IF(OA23="vVO2máx",(Avaliações!$C$51*'Microciclos - Endurance (2)'!OB23)/100,IF(OA23="Velocidade_crítica",IF(OB23="80% VC",Avaliações!#REF!*0.8,IF(OB23="100% VC",Avaliações!#REF!*1,IF(OB23="120% VC",Avaliações!#REF!*1.2,IF(OB23="&gt;30%",Avaliações!$C$54*1.3,IF(OB23="&gt;40%",Avaliações!$C$54*1.4,0))))),IF(OA23="PACE_Daniels",INDEX(BASE!$Q$4:$V$60,MATCH(Avaliações!$C$53,BASE!$Q$4:$Q$60,0),MATCH('Microciclos - Endurance (2)'!OB23,BASE!$Q$4:$V$4,0)),0))),"")</f>
        <v>0</v>
      </c>
      <c r="OF23" s="409" t="str">
        <f>IF(OD23="9-11","Zona 1",IF(OD23="11","Zona 1",IF(OD23="12-13","Zona 2",IF(OD23="14-16","Zona 2",IF(OD23="17-19","Zona 3",IF(OD23="20","Zona 3",""))))))</f>
        <v/>
      </c>
      <c r="OJ23" s="407"/>
      <c r="OK23" s="407"/>
      <c r="OL23" s="407"/>
      <c r="OM23" s="407"/>
      <c r="ON23" s="407">
        <f>IFERROR(OJ23*OK23*OL23,"")</f>
        <v>0</v>
      </c>
      <c r="OO23" s="407">
        <f>IFERROR(OJ23*OK23*OM23,"")</f>
        <v>0</v>
      </c>
      <c r="OP23" s="408" t="str">
        <f>IFERROR(((OL23*OK23*OJ23)*(OV23*16.6667))+((OJ23*OK23*OM23)*(PA23*16.6667)),"")</f>
        <v/>
      </c>
      <c r="OQ23" s="407" t="s">
        <v>144</v>
      </c>
      <c r="OR23" s="407"/>
      <c r="OS23" s="409" t="str">
        <f>IF(OU23="9-11","Zona 1",IF(OU23="11","Zona 1",IF(OU23="12-13","Zona 2",IF(OU23="14-16","Zona 2",IF(OU23="17-19","Zona 3",IF(OU23="20","Zona 3",""))))))</f>
        <v/>
      </c>
      <c r="OT23" s="410" t="str">
        <f>IFERROR(TIME(0,ROUNDDOWN(((1/OV23)*60),0),ROUND(((((1/OV23)*60)-ROUNDDOWN(((1/OV23)*60),0))*60),0)),"")</f>
        <v/>
      </c>
      <c r="OU23" s="407" t="str">
        <f>IFERROR(IF(OQ23="PACE_Daniels",(INDEX(BASE!$AE$4:$AH$8,MATCH('Microciclos - Endurance (2)'!OR23,BASE!$AE$4:$AE$8,0),4)),IF(AND(OQ23="vVO2máx",OR23&gt;=35,OR23&lt;=45),"9-11",IF(AND(OQ23="vVO2máx",OR23&gt;45,OR23&lt;=65),"11",IF(AND(OQ23="vVO2máx",OR23&gt;65,OR23&lt;=75),"12-13",IF(AND(OQ23="vVO2máx",OR23&gt;=80,OR23&lt;=85),"14-16",IF(AND(OQ23="vVO2máx",OR23&gt;=85,OR23&lt;100),"17-19",IF(AND(OQ23="vVO2máx",OR23&gt;=100),"20",IF(AND(OQ23="FCR",OR23&gt;40,OR23&lt;=60),"12-13",IF(AND(OQ23="FCR",OR23&gt;60,OR23&lt;=84),"14-16",IF(AND(OQ23="FCR",OR23&gt;=85,OR23&lt;100),"17-19",IF(AND(OQ23="FCR",OR23=100),"20",""))))))))))),"")</f>
        <v/>
      </c>
      <c r="OV23" s="409" t="str">
        <f>IFERROR(IF(OQ23="vVO2máx",(Avaliações!$C$51*'Microciclos - Endurance (2)'!OR23)/100,IF(OQ23="Velocidade_crítica",IF(OR23="80% VC",Avaliações!#REF!*0.8,IF(OR23="100% VC",Avaliações!#REF!*1,IF(OR23="120% VC",Avaliações!#REF!*1.2,IF(OR23="&gt;30%",Avaliações!$C$54*1.3,IF(OR23="&gt;40%",Avaliações!$C$54*1.4,0))))),IF(OQ23="PACE_Daniels",INDEX(BASE!$Q$4:$V$60,MATCH(Avaliações!$C$53,BASE!$Q$4:$Q$60,0),MATCH('Microciclos - Endurance (2)'!OR23,BASE!$Q$4:$V$4,0)),""))),"")</f>
        <v/>
      </c>
      <c r="OW23" s="407" t="s">
        <v>144</v>
      </c>
      <c r="OX23" s="407"/>
      <c r="OY23" s="410" t="str">
        <f>IFERROR(TIME(0,ROUNDDOWN(((1/PA23)*60),0),ROUND(((((1/PA23)*60)-ROUNDDOWN(((1/PA23)*60),0))*60),0)),"")</f>
        <v/>
      </c>
      <c r="OZ23" s="407" t="str">
        <f>IFERROR(IF(OW23="PACE_Daniels",(INDEX(BASE!$AE$4:$AH$7,MATCH('Microciclos - Endurance (2)'!OX23,BASE!$AE$4:$AE$7,0),4)),IF(AND(OW23="vVO2máx",OX23&gt;=35,OX23&lt;=45),"9-11",IF(AND(OW23="vVO2máx",OX23&gt;45,OX23&lt;=65),"11",IF(AND(OW23="vVO2máx",OX23&gt;65,OX23&lt;=75),"12-13",IF(AND(OW23="vVO2máx",OX23&gt;=80,OX23&lt;=85),"14-16",IF(AND(OW23="vVO2máx",OX23&gt;=85,OX23&lt;100),"17-19",IF(AND(OW23="vVO2máx",OX23&gt;=100),"20",IF(AND(OW23="FCR",OX23&gt;40,OX23&lt;=60),"12-13",IF(AND(OW23="FCR",OX23&gt;60,OX23&lt;=84),"14-16",IF(AND(OW23="FCR",OX23&gt;=85,OX23&lt;100),"17-19",IF(AND(OW23="FCR",OX23=100),"20",""))))))))))),"")</f>
        <v/>
      </c>
      <c r="PA23" s="409">
        <f>IFERROR(IF(OW23="vVO2máx",(Avaliações!$C$51*'Microciclos - Endurance (2)'!OX23)/100,IF(OW23="Velocidade_crítica",IF(OX23="80% VC",Avaliações!#REF!*0.8,IF(OX23="100% VC",Avaliações!#REF!*1,IF(OX23="120% VC",Avaliações!#REF!*1.2,IF(OX23="&gt;30%",Avaliações!$C$54*1.3,IF(OX23="&gt;40%",Avaliações!$C$54*1.4,0))))),IF(OW23="PACE_Daniels",INDEX(BASE!$Q$4:$V$60,MATCH(Avaliações!$C$53,BASE!$Q$4:$Q$60,0),MATCH('Microciclos - Endurance (2)'!OX23,BASE!$Q$4:$V$4,0)),0))),"")</f>
        <v>0</v>
      </c>
      <c r="PB23" s="409" t="str">
        <f>IF(OZ23="9-11","Zona 1",IF(OZ23="11","Zona 1",IF(OZ23="12-13","Zona 2",IF(OZ23="14-16","Zona 2",IF(OZ23="17-19","Zona 3",IF(OZ23="20","Zona 3",""))))))</f>
        <v/>
      </c>
      <c r="PF23" s="407"/>
      <c r="PG23" s="407"/>
      <c r="PH23" s="407"/>
      <c r="PI23" s="407"/>
      <c r="PJ23" s="407">
        <f>IFERROR(PF23*PG23*PH23,"")</f>
        <v>0</v>
      </c>
      <c r="PK23" s="407">
        <f>IFERROR(PF23*PG23*PI23,"")</f>
        <v>0</v>
      </c>
      <c r="PL23" s="408" t="str">
        <f>IFERROR(((PH23*PG23*PF23)*(PR23*16.6667))+((PF23*PG23*PI23)*(PW23*16.6667)),"")</f>
        <v/>
      </c>
      <c r="PM23" s="407" t="s">
        <v>144</v>
      </c>
      <c r="PN23" s="407"/>
      <c r="PO23" s="409" t="str">
        <f>IF(PQ23="9-11","Zona 1",IF(PQ23="11","Zona 1",IF(PQ23="12-13","Zona 2",IF(PQ23="14-16","Zona 2",IF(PQ23="17-19","Zona 3",IF(PQ23="20","Zona 3",""))))))</f>
        <v/>
      </c>
      <c r="PP23" s="410" t="str">
        <f>IFERROR(TIME(0,ROUNDDOWN(((1/PR23)*60),0),ROUND(((((1/PR23)*60)-ROUNDDOWN(((1/PR23)*60),0))*60),0)),"")</f>
        <v/>
      </c>
      <c r="PQ23" s="407" t="str">
        <f>IFERROR(IF(PM23="PACE_Daniels",(INDEX(BASE!$AE$4:$AH$8,MATCH('Microciclos - Endurance (2)'!PN23,BASE!$AE$4:$AE$8,0),4)),IF(AND(PM23="vVO2máx",PN23&gt;=35,PN23&lt;=45),"9-11",IF(AND(PM23="vVO2máx",PN23&gt;45,PN23&lt;=65),"11",IF(AND(PM23="vVO2máx",PN23&gt;65,PN23&lt;=75),"12-13",IF(AND(PM23="vVO2máx",PN23&gt;=80,PN23&lt;=85),"14-16",IF(AND(PM23="vVO2máx",PN23&gt;=85,PN23&lt;100),"17-19",IF(AND(PM23="vVO2máx",PN23&gt;=100),"20",IF(AND(PM23="FCR",PN23&gt;40,PN23&lt;=60),"12-13",IF(AND(PM23="FCR",PN23&gt;60,PN23&lt;=84),"14-16",IF(AND(PM23="FCR",PN23&gt;=85,PN23&lt;100),"17-19",IF(AND(PM23="FCR",PN23=100),"20",""))))))))))),"")</f>
        <v/>
      </c>
      <c r="PR23" s="409" t="str">
        <f>IFERROR(IF(PM23="vVO2máx",(Avaliações!$C$51*'Microciclos - Endurance (2)'!PN23)/100,IF(PM23="Velocidade_crítica",IF(PN23="80% VC",Avaliações!#REF!*0.8,IF(PN23="100% VC",Avaliações!#REF!*1,IF(PN23="120% VC",Avaliações!#REF!*1.2,IF(PN23="&gt;30%",Avaliações!$C$54*1.3,IF(PN23="&gt;40%",Avaliações!$C$54*1.4,0))))),IF(PM23="PACE_Daniels",INDEX(BASE!$Q$4:$V$60,MATCH(Avaliações!$C$53,BASE!$Q$4:$Q$60,0),MATCH('Microciclos - Endurance (2)'!PN23,BASE!$Q$4:$V$4,0)),""))),"")</f>
        <v/>
      </c>
      <c r="PS23" s="407" t="s">
        <v>144</v>
      </c>
      <c r="PT23" s="407"/>
      <c r="PU23" s="410" t="str">
        <f>IFERROR(TIME(0,ROUNDDOWN(((1/PW23)*60),0),ROUND(((((1/PW23)*60)-ROUNDDOWN(((1/PW23)*60),0))*60),0)),"")</f>
        <v/>
      </c>
      <c r="PV23" s="407" t="str">
        <f>IFERROR(IF(PS23="PACE_Daniels",(INDEX(BASE!$AE$4:$AH$7,MATCH('Microciclos - Endurance (2)'!PT23,BASE!$AE$4:$AE$7,0),4)),IF(AND(PS23="vVO2máx",PT23&gt;=35,PT23&lt;=45),"9-11",IF(AND(PS23="vVO2máx",PT23&gt;45,PT23&lt;=65),"11",IF(AND(PS23="vVO2máx",PT23&gt;65,PT23&lt;=75),"12-13",IF(AND(PS23="vVO2máx",PT23&gt;=80,PT23&lt;=85),"14-16",IF(AND(PS23="vVO2máx",PT23&gt;=85,PT23&lt;100),"17-19",IF(AND(PS23="vVO2máx",PT23&gt;=100),"20",IF(AND(PS23="FCR",PT23&gt;40,PT23&lt;=60),"12-13",IF(AND(PS23="FCR",PT23&gt;60,PT23&lt;=84),"14-16",IF(AND(PS23="FCR",PT23&gt;=85,PT23&lt;100),"17-19",IF(AND(PS23="FCR",PT23=100),"20",""))))))))))),"")</f>
        <v/>
      </c>
      <c r="PW23" s="409">
        <f>IFERROR(IF(PS23="vVO2máx",(Avaliações!$C$51*'Microciclos - Endurance (2)'!PT23)/100,IF(PS23="Velocidade_crítica",IF(PT23="80% VC",Avaliações!#REF!*0.8,IF(PT23="100% VC",Avaliações!#REF!*1,IF(PT23="120% VC",Avaliações!#REF!*1.2,IF(PT23="&gt;30%",Avaliações!$C$54*1.3,IF(PT23="&gt;40%",Avaliações!$C$54*1.4,0))))),IF(PS23="PACE_Daniels",INDEX(BASE!$Q$4:$V$60,MATCH(Avaliações!$C$53,BASE!$Q$4:$Q$60,0),MATCH('Microciclos - Endurance (2)'!PT23,BASE!$Q$4:$V$4,0)),0))),"")</f>
        <v>0</v>
      </c>
      <c r="PX23" s="409" t="str">
        <f>IF(PV23="9-11","Zona 1",IF(PV23="11","Zona 1",IF(PV23="12-13","Zona 2",IF(PV23="14-16","Zona 2",IF(PV23="17-19","Zona 3",IF(PV23="20","Zona 3",""))))))</f>
        <v/>
      </c>
      <c r="QB23" s="407"/>
      <c r="QC23" s="407"/>
      <c r="QD23" s="407"/>
      <c r="QE23" s="407"/>
      <c r="QF23" s="407">
        <f>IFERROR(QB23*QC23*QD23,"")</f>
        <v>0</v>
      </c>
      <c r="QG23" s="407">
        <f>IFERROR(QB23*QC23*QE23,"")</f>
        <v>0</v>
      </c>
      <c r="QH23" s="408" t="str">
        <f>IFERROR(((QD23*QC23*QB23)*(QN23*16.6667))+((QB23*QC23*QE23)*(QS23*16.6667)),"")</f>
        <v/>
      </c>
      <c r="QI23" s="407" t="s">
        <v>144</v>
      </c>
      <c r="QJ23" s="407"/>
      <c r="QK23" s="409" t="str">
        <f>IF(QM23="9-11","Zona 1",IF(QM23="11","Zona 1",IF(QM23="12-13","Zona 2",IF(QM23="14-16","Zona 2",IF(QM23="17-19","Zona 3",IF(QM23="20","Zona 3",""))))))</f>
        <v/>
      </c>
      <c r="QL23" s="410" t="str">
        <f>IFERROR(TIME(0,ROUNDDOWN(((1/QN23)*60),0),ROUND(((((1/QN23)*60)-ROUNDDOWN(((1/QN23)*60),0))*60),0)),"")</f>
        <v/>
      </c>
      <c r="QM23" s="407" t="str">
        <f>IFERROR(IF(QI23="PACE_Daniels",(INDEX(BASE!$AE$4:$AH$8,MATCH('Microciclos - Endurance (2)'!QJ23,BASE!$AE$4:$AE$8,0),4)),IF(AND(QI23="vVO2máx",QJ23&gt;=35,QJ23&lt;=45),"9-11",IF(AND(QI23="vVO2máx",QJ23&gt;45,QJ23&lt;=65),"11",IF(AND(QI23="vVO2máx",QJ23&gt;65,QJ23&lt;=75),"12-13",IF(AND(QI23="vVO2máx",QJ23&gt;=80,QJ23&lt;=85),"14-16",IF(AND(QI23="vVO2máx",QJ23&gt;=85,QJ23&lt;100),"17-19",IF(AND(QI23="vVO2máx",QJ23&gt;=100),"20",IF(AND(QI23="FCR",QJ23&gt;40,QJ23&lt;=60),"12-13",IF(AND(QI23="FCR",QJ23&gt;60,QJ23&lt;=84),"14-16",IF(AND(QI23="FCR",QJ23&gt;=85,QJ23&lt;100),"17-19",IF(AND(QI23="FCR",QJ23=100),"20",""))))))))))),"")</f>
        <v/>
      </c>
      <c r="QN23" s="409" t="str">
        <f>IFERROR(IF(QI23="vVO2máx",(Avaliações!$C$51*'Microciclos - Endurance (2)'!QJ23)/100,IF(QI23="Velocidade_crítica",IF(QJ23="80% VC",Avaliações!#REF!*0.8,IF(QJ23="100% VC",Avaliações!#REF!*1,IF(QJ23="120% VC",Avaliações!#REF!*1.2,IF(QJ23="&gt;30%",Avaliações!$C$54*1.3,IF(QJ23="&gt;40%",Avaliações!$C$54*1.4,0))))),IF(QI23="PACE_Daniels",INDEX(BASE!$Q$4:$V$60,MATCH(Avaliações!$C$53,BASE!$Q$4:$Q$60,0),MATCH('Microciclos - Endurance (2)'!QJ23,BASE!$Q$4:$V$4,0)),""))),"")</f>
        <v/>
      </c>
      <c r="QO23" s="407" t="s">
        <v>144</v>
      </c>
      <c r="QP23" s="407"/>
      <c r="QQ23" s="410" t="str">
        <f>IFERROR(TIME(0,ROUNDDOWN(((1/QS23)*60),0),ROUND(((((1/QS23)*60)-ROUNDDOWN(((1/QS23)*60),0))*60),0)),"")</f>
        <v/>
      </c>
      <c r="QR23" s="407" t="str">
        <f>IFERROR(IF(QO23="PACE_Daniels",(INDEX(BASE!$AE$4:$AH$7,MATCH('Microciclos - Endurance (2)'!QP23,BASE!$AE$4:$AE$7,0),4)),IF(AND(QO23="vVO2máx",QP23&gt;=35,QP23&lt;=45),"9-11",IF(AND(QO23="vVO2máx",QP23&gt;45,QP23&lt;=65),"11",IF(AND(QO23="vVO2máx",QP23&gt;65,QP23&lt;=75),"12-13",IF(AND(QO23="vVO2máx",QP23&gt;=80,QP23&lt;=85),"14-16",IF(AND(QO23="vVO2máx",QP23&gt;=85,QP23&lt;100),"17-19",IF(AND(QO23="vVO2máx",QP23&gt;=100),"20",IF(AND(QO23="FCR",QP23&gt;40,QP23&lt;=60),"12-13",IF(AND(QO23="FCR",QP23&gt;60,QP23&lt;=84),"14-16",IF(AND(QO23="FCR",QP23&gt;=85,QP23&lt;100),"17-19",IF(AND(QO23="FCR",QP23=100),"20",""))))))))))),"")</f>
        <v/>
      </c>
      <c r="QS23" s="409">
        <f>IFERROR(IF(QO23="vVO2máx",(Avaliações!$C$51*'Microciclos - Endurance (2)'!QP23)/100,IF(QO23="Velocidade_crítica",IF(QP23="80% VC",Avaliações!#REF!*0.8,IF(QP23="100% VC",Avaliações!#REF!*1,IF(QP23="120% VC",Avaliações!#REF!*1.2,IF(QP23="&gt;30%",Avaliações!$C$54*1.3,IF(QP23="&gt;40%",Avaliações!$C$54*1.4,0))))),IF(QO23="PACE_Daniels",INDEX(BASE!$Q$4:$V$60,MATCH(Avaliações!$C$53,BASE!$Q$4:$Q$60,0),MATCH('Microciclos - Endurance (2)'!QP23,BASE!$Q$4:$V$4,0)),0))),"")</f>
        <v>0</v>
      </c>
      <c r="QT23" s="409" t="str">
        <f>IF(QR23="9-11","Zona 1",IF(QR23="11","Zona 1",IF(QR23="12-13","Zona 2",IF(QR23="14-16","Zona 2",IF(QR23="17-19","Zona 3",IF(QR23="20","Zona 3",""))))))</f>
        <v/>
      </c>
      <c r="QX23" s="407"/>
      <c r="QY23" s="407"/>
      <c r="QZ23" s="407"/>
      <c r="RA23" s="407"/>
      <c r="RB23" s="407">
        <f>IFERROR(QX23*QY23*QZ23,"")</f>
        <v>0</v>
      </c>
      <c r="RC23" s="407">
        <f>IFERROR(QX23*QY23*RA23,"")</f>
        <v>0</v>
      </c>
      <c r="RD23" s="408" t="str">
        <f>IFERROR(((QZ23*QY23*QX23)*(RJ23*16.6667))+((QX23*QY23*RA23)*(RO23*16.6667)),"")</f>
        <v/>
      </c>
      <c r="RE23" s="407" t="s">
        <v>144</v>
      </c>
      <c r="RF23" s="407"/>
      <c r="RG23" s="409" t="str">
        <f>IF(RI23="9-11","Zona 1",IF(RI23="11","Zona 1",IF(RI23="12-13","Zona 2",IF(RI23="14-16","Zona 2",IF(RI23="17-19","Zona 3",IF(RI23="20","Zona 3",""))))))</f>
        <v/>
      </c>
      <c r="RH23" s="410" t="str">
        <f>IFERROR(TIME(0,ROUNDDOWN(((1/RJ23)*60),0),ROUND(((((1/RJ23)*60)-ROUNDDOWN(((1/RJ23)*60),0))*60),0)),"")</f>
        <v/>
      </c>
      <c r="RI23" s="407" t="str">
        <f>IFERROR(IF(RE23="PACE_Daniels",(INDEX(BASE!$AE$4:$AH$8,MATCH('Microciclos - Endurance (2)'!RF23,BASE!$AE$4:$AE$8,0),4)),IF(AND(RE23="vVO2máx",RF23&gt;=35,RF23&lt;=45),"9-11",IF(AND(RE23="vVO2máx",RF23&gt;45,RF23&lt;=65),"11",IF(AND(RE23="vVO2máx",RF23&gt;65,RF23&lt;=75),"12-13",IF(AND(RE23="vVO2máx",RF23&gt;=80,RF23&lt;=85),"14-16",IF(AND(RE23="vVO2máx",RF23&gt;=85,RF23&lt;100),"17-19",IF(AND(RE23="vVO2máx",RF23&gt;=100),"20",IF(AND(RE23="FCR",RF23&gt;40,RF23&lt;=60),"12-13",IF(AND(RE23="FCR",RF23&gt;60,RF23&lt;=84),"14-16",IF(AND(RE23="FCR",RF23&gt;=85,RF23&lt;100),"17-19",IF(AND(RE23="FCR",RF23=100),"20",""))))))))))),"")</f>
        <v/>
      </c>
      <c r="RJ23" s="409" t="str">
        <f>IFERROR(IF(RE23="vVO2máx",(Avaliações!$C$51*'Microciclos - Endurance (2)'!RF23)/100,IF(RE23="Velocidade_crítica",IF(RF23="80% VC",Avaliações!#REF!*0.8,IF(RF23="100% VC",Avaliações!#REF!*1,IF(RF23="120% VC",Avaliações!#REF!*1.2,IF(RF23="&gt;30%",Avaliações!$C$54*1.3,IF(RF23="&gt;40%",Avaliações!$C$54*1.4,0))))),IF(RE23="PACE_Daniels",INDEX(BASE!$Q$4:$V$60,MATCH(Avaliações!$C$53,BASE!$Q$4:$Q$60,0),MATCH('Microciclos - Endurance (2)'!RF23,BASE!$Q$4:$V$4,0)),""))),"")</f>
        <v/>
      </c>
      <c r="RK23" s="407" t="s">
        <v>144</v>
      </c>
      <c r="RL23" s="407"/>
      <c r="RM23" s="410" t="str">
        <f>IFERROR(TIME(0,ROUNDDOWN(((1/RO23)*60),0),ROUND(((((1/RO23)*60)-ROUNDDOWN(((1/RO23)*60),0))*60),0)),"")</f>
        <v/>
      </c>
      <c r="RN23" s="407" t="str">
        <f>IFERROR(IF(RK23="PACE_Daniels",(INDEX(BASE!$AE$4:$AH$7,MATCH('Microciclos - Endurance (2)'!RL23,BASE!$AE$4:$AE$7,0),4)),IF(AND(RK23="vVO2máx",RL23&gt;=35,RL23&lt;=45),"9-11",IF(AND(RK23="vVO2máx",RL23&gt;45,RL23&lt;=65),"11",IF(AND(RK23="vVO2máx",RL23&gt;65,RL23&lt;=75),"12-13",IF(AND(RK23="vVO2máx",RL23&gt;=80,RL23&lt;=85),"14-16",IF(AND(RK23="vVO2máx",RL23&gt;=85,RL23&lt;100),"17-19",IF(AND(RK23="vVO2máx",RL23&gt;=100),"20",IF(AND(RK23="FCR",RL23&gt;40,RL23&lt;=60),"12-13",IF(AND(RK23="FCR",RL23&gt;60,RL23&lt;=84),"14-16",IF(AND(RK23="FCR",RL23&gt;=85,RL23&lt;100),"17-19",IF(AND(RK23="FCR",RL23=100),"20",""))))))))))),"")</f>
        <v/>
      </c>
      <c r="RO23" s="409">
        <f>IFERROR(IF(RK23="vVO2máx",(Avaliações!$C$51*'Microciclos - Endurance (2)'!RL23)/100,IF(RK23="Velocidade_crítica",IF(RL23="80% VC",Avaliações!#REF!*0.8,IF(RL23="100% VC",Avaliações!#REF!*1,IF(RL23="120% VC",Avaliações!#REF!*1.2,IF(RL23="&gt;30%",Avaliações!$C$54*1.3,IF(RL23="&gt;40%",Avaliações!$C$54*1.4,0))))),IF(RK23="PACE_Daniels",INDEX(BASE!$Q$4:$V$60,MATCH(Avaliações!$C$53,BASE!$Q$4:$Q$60,0),MATCH('Microciclos - Endurance (2)'!RL23,BASE!$Q$4:$V$4,0)),0))),"")</f>
        <v>0</v>
      </c>
      <c r="RP23" s="409" t="str">
        <f>IF(RN23="9-11","Zona 1",IF(RN23="11","Zona 1",IF(RN23="12-13","Zona 2",IF(RN23="14-16","Zona 2",IF(RN23="17-19","Zona 3",IF(RN23="20","Zona 3",""))))))</f>
        <v/>
      </c>
      <c r="RT23" s="407"/>
      <c r="RU23" s="407"/>
      <c r="RV23" s="407"/>
      <c r="RW23" s="407"/>
      <c r="RX23" s="407">
        <f>IFERROR(RT23*RU23*RV23,"")</f>
        <v>0</v>
      </c>
      <c r="RY23" s="407">
        <f>IFERROR(RT23*RU23*RW23,"")</f>
        <v>0</v>
      </c>
      <c r="RZ23" s="408" t="str">
        <f>IFERROR(((RV23*RU23*RT23)*(SF23*16.6667))+((RT23*RU23*RW23)*(SK23*16.6667)),"")</f>
        <v/>
      </c>
      <c r="SA23" s="407" t="s">
        <v>144</v>
      </c>
      <c r="SB23" s="407"/>
      <c r="SC23" s="409" t="str">
        <f>IF(SE23="9-11","Zona 1",IF(SE23="11","Zona 1",IF(SE23="12-13","Zona 2",IF(SE23="14-16","Zona 2",IF(SE23="17-19","Zona 3",IF(SE23="20","Zona 3",""))))))</f>
        <v/>
      </c>
      <c r="SD23" s="410" t="str">
        <f>IFERROR(TIME(0,ROUNDDOWN(((1/SF23)*60),0),ROUND(((((1/SF23)*60)-ROUNDDOWN(((1/SF23)*60),0))*60),0)),"")</f>
        <v/>
      </c>
      <c r="SE23" s="407" t="str">
        <f>IFERROR(IF(SA23="PACE_Daniels",(INDEX(BASE!$AE$4:$AH$8,MATCH('Microciclos - Endurance (2)'!SB23,BASE!$AE$4:$AE$8,0),4)),IF(AND(SA23="vVO2máx",SB23&gt;=35,SB23&lt;=45),"9-11",IF(AND(SA23="vVO2máx",SB23&gt;45,SB23&lt;=65),"11",IF(AND(SA23="vVO2máx",SB23&gt;65,SB23&lt;=75),"12-13",IF(AND(SA23="vVO2máx",SB23&gt;=80,SB23&lt;=85),"14-16",IF(AND(SA23="vVO2máx",SB23&gt;=85,SB23&lt;100),"17-19",IF(AND(SA23="vVO2máx",SB23&gt;=100),"20",IF(AND(SA23="FCR",SB23&gt;40,SB23&lt;=60),"12-13",IF(AND(SA23="FCR",SB23&gt;60,SB23&lt;=84),"14-16",IF(AND(SA23="FCR",SB23&gt;=85,SB23&lt;100),"17-19",IF(AND(SA23="FCR",SB23=100),"20",""))))))))))),"")</f>
        <v/>
      </c>
      <c r="SF23" s="409" t="str">
        <f>IFERROR(IF(SA23="vVO2máx",(Avaliações!$C$51*'Microciclos - Endurance (2)'!SB23)/100,IF(SA23="Velocidade_crítica",IF(SB23="80% VC",Avaliações!#REF!*0.8,IF(SB23="100% VC",Avaliações!#REF!*1,IF(SB23="120% VC",Avaliações!#REF!*1.2,IF(SB23="&gt;30%",Avaliações!$C$54*1.3,IF(SB23="&gt;40%",Avaliações!$C$54*1.4,0))))),IF(SA23="PACE_Daniels",INDEX(BASE!$Q$4:$V$60,MATCH(Avaliações!$C$53,BASE!$Q$4:$Q$60,0),MATCH('Microciclos - Endurance (2)'!SB23,BASE!$Q$4:$V$4,0)),""))),"")</f>
        <v/>
      </c>
      <c r="SG23" s="407" t="s">
        <v>144</v>
      </c>
      <c r="SH23" s="407"/>
      <c r="SI23" s="410" t="str">
        <f>IFERROR(TIME(0,ROUNDDOWN(((1/SK23)*60),0),ROUND(((((1/SK23)*60)-ROUNDDOWN(((1/SK23)*60),0))*60),0)),"")</f>
        <v/>
      </c>
      <c r="SJ23" s="407" t="str">
        <f>IFERROR(IF(SG23="PACE_Daniels",(INDEX(BASE!$AE$4:$AH$7,MATCH('Microciclos - Endurance (2)'!SH23,BASE!$AE$4:$AE$7,0),4)),IF(AND(SG23="vVO2máx",SH23&gt;=35,SH23&lt;=45),"9-11",IF(AND(SG23="vVO2máx",SH23&gt;45,SH23&lt;=65),"11",IF(AND(SG23="vVO2máx",SH23&gt;65,SH23&lt;=75),"12-13",IF(AND(SG23="vVO2máx",SH23&gt;=80,SH23&lt;=85),"14-16",IF(AND(SG23="vVO2máx",SH23&gt;=85,SH23&lt;100),"17-19",IF(AND(SG23="vVO2máx",SH23&gt;=100),"20",IF(AND(SG23="FCR",SH23&gt;40,SH23&lt;=60),"12-13",IF(AND(SG23="FCR",SH23&gt;60,SH23&lt;=84),"14-16",IF(AND(SG23="FCR",SH23&gt;=85,SH23&lt;100),"17-19",IF(AND(SG23="FCR",SH23=100),"20",""))))))))))),"")</f>
        <v/>
      </c>
      <c r="SK23" s="409">
        <f>IFERROR(IF(SG23="vVO2máx",(Avaliações!$C$51*'Microciclos - Endurance (2)'!SH23)/100,IF(SG23="Velocidade_crítica",IF(SH23="80% VC",Avaliações!#REF!*0.8,IF(SH23="100% VC",Avaliações!#REF!*1,IF(SH23="120% VC",Avaliações!#REF!*1.2,IF(SH23="&gt;30%",Avaliações!$C$54*1.3,IF(SH23="&gt;40%",Avaliações!$C$54*1.4,0))))),IF(SG23="PACE_Daniels",INDEX(BASE!$Q$4:$V$60,MATCH(Avaliações!$C$53,BASE!$Q$4:$Q$60,0),MATCH('Microciclos - Endurance (2)'!SH23,BASE!$Q$4:$V$4,0)),0))),"")</f>
        <v>0</v>
      </c>
      <c r="SL23" s="409" t="str">
        <f>IF(SJ23="9-11","Zona 1",IF(SJ23="11","Zona 1",IF(SJ23="12-13","Zona 2",IF(SJ23="14-16","Zona 2",IF(SJ23="17-19","Zona 3",IF(SJ23="20","Zona 3",""))))))</f>
        <v/>
      </c>
      <c r="SP23" s="407"/>
      <c r="SQ23" s="407"/>
      <c r="SR23" s="407"/>
      <c r="SS23" s="407"/>
      <c r="ST23" s="407">
        <f>IFERROR(SP23*SQ23*SR23,"")</f>
        <v>0</v>
      </c>
      <c r="SU23" s="407">
        <f>IFERROR(SP23*SQ23*SS23,"")</f>
        <v>0</v>
      </c>
      <c r="SV23" s="408" t="str">
        <f>IFERROR(((SR23*SQ23*SP23)*(TB23*16.6667))+((SP23*SQ23*SS23)*(TG23*16.6667)),"")</f>
        <v/>
      </c>
      <c r="SW23" s="407" t="s">
        <v>144</v>
      </c>
      <c r="SX23" s="407"/>
      <c r="SY23" s="409" t="str">
        <f>IF(TA23="9-11","Zona 1",IF(TA23="11","Zona 1",IF(TA23="12-13","Zona 2",IF(TA23="14-16","Zona 2",IF(TA23="17-19","Zona 3",IF(TA23="20","Zona 3",""))))))</f>
        <v/>
      </c>
      <c r="SZ23" s="410" t="str">
        <f>IFERROR(TIME(0,ROUNDDOWN(((1/TB23)*60),0),ROUND(((((1/TB23)*60)-ROUNDDOWN(((1/TB23)*60),0))*60),0)),"")</f>
        <v/>
      </c>
      <c r="TA23" s="407" t="str">
        <f>IFERROR(IF(SW23="PACE_Daniels",(INDEX(BASE!$AE$4:$AH$8,MATCH('Microciclos - Endurance (2)'!SX23,BASE!$AE$4:$AE$8,0),4)),IF(AND(SW23="vVO2máx",SX23&gt;=35,SX23&lt;=45),"9-11",IF(AND(SW23="vVO2máx",SX23&gt;45,SX23&lt;=65),"11",IF(AND(SW23="vVO2máx",SX23&gt;65,SX23&lt;=75),"12-13",IF(AND(SW23="vVO2máx",SX23&gt;=80,SX23&lt;=85),"14-16",IF(AND(SW23="vVO2máx",SX23&gt;=85,SX23&lt;100),"17-19",IF(AND(SW23="vVO2máx",SX23&gt;=100),"20",IF(AND(SW23="FCR",SX23&gt;40,SX23&lt;=60),"12-13",IF(AND(SW23="FCR",SX23&gt;60,SX23&lt;=84),"14-16",IF(AND(SW23="FCR",SX23&gt;=85,SX23&lt;100),"17-19",IF(AND(SW23="FCR",SX23=100),"20",""))))))))))),"")</f>
        <v/>
      </c>
      <c r="TB23" s="409" t="str">
        <f>IFERROR(IF(SW23="vVO2máx",(Avaliações!$C$51*'Microciclos - Endurance (2)'!SX23)/100,IF(SW23="Velocidade_crítica",IF(SX23="80% VC",Avaliações!#REF!*0.8,IF(SX23="100% VC",Avaliações!#REF!*1,IF(SX23="120% VC",Avaliações!#REF!*1.2,IF(SX23="&gt;30%",Avaliações!$C$54*1.3,IF(SX23="&gt;40%",Avaliações!$C$54*1.4,0))))),IF(SW23="PACE_Daniels",INDEX(BASE!$Q$4:$V$60,MATCH(Avaliações!$C$53,BASE!$Q$4:$Q$60,0),MATCH('Microciclos - Endurance (2)'!SX23,BASE!$Q$4:$V$4,0)),""))),"")</f>
        <v/>
      </c>
      <c r="TC23" s="407" t="s">
        <v>144</v>
      </c>
      <c r="TD23" s="407"/>
      <c r="TE23" s="410" t="str">
        <f>IFERROR(TIME(0,ROUNDDOWN(((1/TG23)*60),0),ROUND(((((1/TG23)*60)-ROUNDDOWN(((1/TG23)*60),0))*60),0)),"")</f>
        <v/>
      </c>
      <c r="TF23" s="407" t="str">
        <f>IFERROR(IF(TC23="PACE_Daniels",(INDEX(BASE!$AE$4:$AH$7,MATCH('Microciclos - Endurance (2)'!TD23,BASE!$AE$4:$AE$7,0),4)),IF(AND(TC23="vVO2máx",TD23&gt;=35,TD23&lt;=45),"9-11",IF(AND(TC23="vVO2máx",TD23&gt;45,TD23&lt;=65),"11",IF(AND(TC23="vVO2máx",TD23&gt;65,TD23&lt;=75),"12-13",IF(AND(TC23="vVO2máx",TD23&gt;=80,TD23&lt;=85),"14-16",IF(AND(TC23="vVO2máx",TD23&gt;=85,TD23&lt;100),"17-19",IF(AND(TC23="vVO2máx",TD23&gt;=100),"20",IF(AND(TC23="FCR",TD23&gt;40,TD23&lt;=60),"12-13",IF(AND(TC23="FCR",TD23&gt;60,TD23&lt;=84),"14-16",IF(AND(TC23="FCR",TD23&gt;=85,TD23&lt;100),"17-19",IF(AND(TC23="FCR",TD23=100),"20",""))))))))))),"")</f>
        <v/>
      </c>
      <c r="TG23" s="409">
        <f>IFERROR(IF(TC23="vVO2máx",(Avaliações!$C$51*'Microciclos - Endurance (2)'!TD23)/100,IF(TC23="Velocidade_crítica",IF(TD23="80% VC",Avaliações!#REF!*0.8,IF(TD23="100% VC",Avaliações!#REF!*1,IF(TD23="120% VC",Avaliações!#REF!*1.2,IF(TD23="&gt;30%",Avaliações!$C$54*1.3,IF(TD23="&gt;40%",Avaliações!$C$54*1.4,0))))),IF(TC23="PACE_Daniels",INDEX(BASE!$Q$4:$V$60,MATCH(Avaliações!$C$53,BASE!$Q$4:$Q$60,0),MATCH('Microciclos - Endurance (2)'!TD23,BASE!$Q$4:$V$4,0)),0))),"")</f>
        <v>0</v>
      </c>
      <c r="TH23" s="409" t="str">
        <f>IF(TF23="9-11","Zona 1",IF(TF23="11","Zona 1",IF(TF23="12-13","Zona 2",IF(TF23="14-16","Zona 2",IF(TF23="17-19","Zona 3",IF(TF23="20","Zona 3",""))))))</f>
        <v/>
      </c>
    </row>
    <row r="24" spans="4:528">
      <c r="D24" s="407"/>
      <c r="E24" s="407"/>
      <c r="F24" s="407"/>
      <c r="G24" s="407"/>
      <c r="H24" s="407">
        <f>IFERROR(D24*E24*F24,"")</f>
        <v>0</v>
      </c>
      <c r="I24" s="407">
        <f t="shared" ref="I24:I28" si="168">IFERROR(D24*E24*G24,"")</f>
        <v>0</v>
      </c>
      <c r="J24" s="408" t="str">
        <f t="shared" ref="J24:J28" si="169">IFERROR(((F24*E24*D24)*(P24*16.6667))+((D24*E24*G24)*(U24*16.6667)),"")</f>
        <v/>
      </c>
      <c r="K24" s="407" t="s">
        <v>144</v>
      </c>
      <c r="L24" s="407"/>
      <c r="M24" s="409" t="str">
        <f t="shared" ref="M24:M28" si="170">IF(O24="9-11","Zona 1",IF(O24="11","Zona 1",IF(O24="12-13","Zona 2",IF(O24="14-16","Zona 2",IF(O24="17-19","Zona 3",IF(O24="20","Zona 3",""))))))</f>
        <v/>
      </c>
      <c r="N24" s="410" t="str">
        <f t="shared" ref="N24:N28" si="171">IFERROR(TIME(0,ROUNDDOWN(((1/P24)*60),0),ROUND(((((1/P24)*60)-ROUNDDOWN(((1/P24)*60),0))*60),0)),"")</f>
        <v/>
      </c>
      <c r="O24" s="407" t="str">
        <f>IFERROR(IF(K24="PACE_Daniels",(INDEX(BASE!$AE$4:$AH$8,MATCH('Microciclos - Endurance (2)'!L24,BASE!$AE$4:$AE$8,0),4)),IF(AND(K24="vVO2máx",L24&gt;=35,L24&lt;=45),"9-11",IF(AND(K24="vVO2máx",L24&gt;45,L24&lt;=65),"11",IF(AND(K24="vVO2máx",L24&gt;65,L24&lt;=75),"12-13",IF(AND(K24="vVO2máx",L24&gt;=80,L24&lt;=85),"14-16",IF(AND(K24="vVO2máx",L24&gt;=85,L24&lt;100),"17-19",IF(AND(K24="vVO2máx",L24&gt;=100),"20",IF(AND(K24="FCR",L24&gt;40,L24&lt;=60),"12-13",IF(AND(K24="FCR",L24&gt;60,L24&lt;=84),"14-16",IF(AND(K24="FCR",L24&gt;=85,L24&lt;100),"17-19",IF(AND(K24="FCR",L24=100),"20",""))))))))))),"")</f>
        <v/>
      </c>
      <c r="P24" s="409" t="str">
        <f>IFERROR(IF(K24="vVO2máx",(Avaliações!$C$51*'Microciclos - Endurance (2)'!L24)/100,IF(K24="Velocidade_crítica",IF(L24="80% VC",Avaliações!#REF!*0.8,IF(L24="100% VC",Avaliações!#REF!*1,IF(L24="120% VC",Avaliações!#REF!*1.2,IF(L24="&gt;30%",Avaliações!$C$54*1.3,IF(L24="&gt;40%",Avaliações!$C$54*1.4,0))))),IF(K24="PACE_Daniels",INDEX(BASE!$Q$4:$V$60,MATCH(Avaliações!$C$53,BASE!$Q$4:$Q$60,0),MATCH('Microciclos - Endurance (2)'!L24,BASE!$Q$4:$V$4,0)),""))),"")</f>
        <v/>
      </c>
      <c r="Q24" s="407" t="s">
        <v>144</v>
      </c>
      <c r="R24" s="407"/>
      <c r="S24" s="410" t="str">
        <f t="shared" ref="S24:S28" si="172">IFERROR(TIME(0,ROUNDDOWN(((1/U24)*60),0),ROUND(((((1/U24)*60)-ROUNDDOWN(((1/U24)*60),0))*60),0)),"")</f>
        <v/>
      </c>
      <c r="T24" s="407" t="str">
        <f>IFERROR(IF(K24="PACE_Daniels",(INDEX(BASE!$AE$4:$AH$7,MATCH('Microciclos - Endurance (2)'!R24,BASE!$AE$4:$AE$7,0),4)),IF(AND(K24="vVO2máx",R24&gt;=35,R24&lt;=45),"9-11",IF(AND(K24="vVO2máx",R24&gt;45,R24&lt;=65),"11",IF(AND(K24="vVO2máx",R24&gt;65,R24&lt;=75),"12-13",IF(AND(K24="vVO2máx",R24&gt;=80,R24&lt;=85),"14-16",IF(AND(K24="vVO2máx",R24&gt;=85,R24&lt;100),"17-19",IF(AND(K24="vVO2máx",R24&gt;=100),"20",IF(AND(K24="FCR",R24&gt;40,R24&lt;=60),"12-13",IF(AND(K24="FCR",R24&gt;60,R24&lt;=84),"14-16",IF(AND(K24="FCR",R24&gt;=85,R24&lt;100),"17-19",IF(AND(K24="FCR",R24=100),"20",""))))))))))),"")</f>
        <v/>
      </c>
      <c r="U24" s="409">
        <f>IFERROR(IF(Q24="vVO2máx",(Avaliações!$C$51*'Microciclos - Endurance (2)'!R24)/100,IF(Q24="Velocidade_crítica",IF(R24="80% VC",Avaliações!#REF!*0.8,IF(R24="100% VC",Avaliações!#REF!*1,IF(R24="120% VC",Avaliações!#REF!*1.2,IF(R24="&gt;30%",Avaliações!$C$54*1.3,IF(R24="&gt;40%",Avaliações!$C$54*1.4,0))))),IF(Q24="PACE_Daniels",INDEX(BASE!$Q$4:$V$60,MATCH(Avaliações!$C$53,BASE!$Q$4:$Q$60,0),MATCH('Microciclos - Endurance (2)'!R24,BASE!$Q$4:$V$4,0)),0))),"")</f>
        <v>0</v>
      </c>
      <c r="V24" s="409" t="str">
        <f t="shared" ref="V24:V28" si="173">IF(T24="9-11","Zona 1",IF(T24="11","Zona 1",IF(T24="12-13","Zona 2",IF(T24="14-16","Zona 2",IF(T24="17-19","Zona 3",IF(T24="20","Zona 3",""))))))</f>
        <v/>
      </c>
      <c r="Z24" s="407"/>
      <c r="AA24" s="407"/>
      <c r="AB24" s="407"/>
      <c r="AC24" s="407"/>
      <c r="AD24" s="407">
        <f>IFERROR(Z24*AA24*AB24,"")</f>
        <v>0</v>
      </c>
      <c r="AE24" s="407">
        <f t="shared" ref="AE24:AE28" si="174">IFERROR(Z24*AA24*AC24,"")</f>
        <v>0</v>
      </c>
      <c r="AF24" s="408" t="str">
        <f t="shared" ref="AF24:AF28" si="175">IFERROR(((AB24*AA24*Z24)*(AL24*16.6667))+((Z24*AA24*AC24)*(AQ24*16.6667)),"")</f>
        <v/>
      </c>
      <c r="AG24" s="407" t="s">
        <v>144</v>
      </c>
      <c r="AH24" s="407"/>
      <c r="AI24" s="409" t="str">
        <f t="shared" ref="AI24:AI28" si="176">IF(AK24="9-11","Zona 1",IF(AK24="11","Zona 1",IF(AK24="12-13","Zona 2",IF(AK24="14-16","Zona 2",IF(AK24="17-19","Zona 3",IF(AK24="20","Zona 3",""))))))</f>
        <v/>
      </c>
      <c r="AJ24" s="410" t="str">
        <f t="shared" ref="AJ24:AJ28" si="177">IFERROR(TIME(0,ROUNDDOWN(((1/AL24)*60),0),ROUND(((((1/AL24)*60)-ROUNDDOWN(((1/AL24)*60),0))*60),0)),"")</f>
        <v/>
      </c>
      <c r="AK24" s="407" t="str">
        <f>IFERROR(IF(AG24="PACE_Daniels",(INDEX(BASE!$AE$4:$AH$8,MATCH('Microciclos - Endurance (2)'!AH24,BASE!$AE$4:$AE$8,0),4)),IF(AND(AG24="vVO2máx",AH24&gt;=35,AH24&lt;=45),"9-11",IF(AND(AG24="vVO2máx",AH24&gt;45,AH24&lt;=65),"11",IF(AND(AG24="vVO2máx",AH24&gt;65,AH24&lt;=75),"12-13",IF(AND(AG24="vVO2máx",AH24&gt;=80,AH24&lt;=85),"14-16",IF(AND(AG24="vVO2máx",AH24&gt;=85,AH24&lt;100),"17-19",IF(AND(AG24="vVO2máx",AH24&gt;=100),"20",IF(AND(AG24="FCR",AH24&gt;40,AH24&lt;=60),"12-13",IF(AND(AG24="FCR",AH24&gt;60,AH24&lt;=84),"14-16",IF(AND(AG24="FCR",AH24&gt;=85,AH24&lt;100),"17-19",IF(AND(AG24="FCR",AH24=100),"20",""))))))))))),"")</f>
        <v/>
      </c>
      <c r="AL24" s="409" t="str">
        <f>IFERROR(IF(AG24="vVO2máx",(Avaliações!$C$51*'Microciclos - Endurance (2)'!AH24)/100,IF(AG24="Velocidade_crítica",IF(AH24="80% VC",Avaliações!#REF!*0.8,IF(AH24="100% VC",Avaliações!#REF!*1,IF(AH24="120% VC",Avaliações!#REF!*1.2,IF(AH24="&gt;30%",Avaliações!$C$54*1.3,IF(AH24="&gt;40%",Avaliações!$C$54*1.4,0))))),IF(AG24="PACE_Daniels",INDEX(BASE!$Q$4:$V$60,MATCH(Avaliações!$C$53,BASE!$Q$4:$Q$60,0),MATCH('Microciclos - Endurance (2)'!AH24,BASE!$Q$4:$V$4,0)),""))),"")</f>
        <v/>
      </c>
      <c r="AM24" s="407" t="s">
        <v>144</v>
      </c>
      <c r="AN24" s="407"/>
      <c r="AO24" s="410" t="str">
        <f t="shared" ref="AO24:AO28" si="178">IFERROR(TIME(0,ROUNDDOWN(((1/AQ24)*60),0),ROUND(((((1/AQ24)*60)-ROUNDDOWN(((1/AQ24)*60),0))*60),0)),"")</f>
        <v/>
      </c>
      <c r="AP24" s="407" t="str">
        <f>IFERROR(IF(AG24="PACE_Daniels",(INDEX(BASE!$AE$4:$AH$7,MATCH('Microciclos - Endurance (2)'!AN24,BASE!$AE$4:$AE$7,0),4)),IF(AND(AG24="vVO2máx",AN24&gt;=35,AN24&lt;=45),"9-11",IF(AND(AG24="vVO2máx",AN24&gt;45,AN24&lt;=65),"11",IF(AND(AG24="vVO2máx",AN24&gt;65,AN24&lt;=75),"12-13",IF(AND(AG24="vVO2máx",AN24&gt;=80,AN24&lt;=85),"14-16",IF(AND(AG24="vVO2máx",AN24&gt;=85,AN24&lt;100),"17-19",IF(AND(AG24="vVO2máx",AN24&gt;=100),"20",IF(AND(AG24="FCR",AN24&gt;40,AN24&lt;=60),"12-13",IF(AND(AG24="FCR",AN24&gt;60,AN24&lt;=84),"14-16",IF(AND(AG24="FCR",AN24&gt;=85,AN24&lt;100),"17-19",IF(AND(AG24="FCR",AN24=100),"20",""))))))))))),"")</f>
        <v/>
      </c>
      <c r="AQ24" s="409">
        <f>IFERROR(IF(AM24="vVO2máx",(Avaliações!$C$51*'Microciclos - Endurance (2)'!AN24)/100,IF(AM24="Velocidade_crítica",IF(AN24="80% VC",Avaliações!#REF!*0.8,IF(AN24="100% VC",Avaliações!#REF!*1,IF(AN24="120% VC",Avaliações!#REF!*1.2,IF(AN24="&gt;30%",Avaliações!$C$54*1.3,IF(AN24="&gt;40%",Avaliações!$C$54*1.4,0))))),IF(AM24="PACE_Daniels",INDEX(BASE!$Q$4:$V$60,MATCH(Avaliações!$C$53,BASE!$Q$4:$Q$60,0),MATCH('Microciclos - Endurance (2)'!AN24,BASE!$Q$4:$V$4,0)),0))),"")</f>
        <v>0</v>
      </c>
      <c r="AR24" s="409" t="str">
        <f t="shared" ref="AR24:AR28" si="179">IF(AP24="9-11","Zona 1",IF(AP24="11","Zona 1",IF(AP24="12-13","Zona 2",IF(AP24="14-16","Zona 2",IF(AP24="17-19","Zona 3",IF(AP24="20","Zona 3",""))))))</f>
        <v/>
      </c>
      <c r="AV24" s="407"/>
      <c r="AW24" s="407"/>
      <c r="AX24" s="407"/>
      <c r="AY24" s="407"/>
      <c r="AZ24" s="407">
        <f>IFERROR(AV24*AW24*AX24,"")</f>
        <v>0</v>
      </c>
      <c r="BA24" s="407">
        <f t="shared" ref="BA24:BA28" si="180">IFERROR(AV24*AW24*AY24,"")</f>
        <v>0</v>
      </c>
      <c r="BB24" s="408" t="str">
        <f t="shared" ref="BB24:BB28" si="181">IFERROR(((AX24*AW24*AV24)*(BH24*16.6667))+((AV24*AW24*AY24)*(BM24*16.6667)),"")</f>
        <v/>
      </c>
      <c r="BC24" s="407" t="s">
        <v>144</v>
      </c>
      <c r="BD24" s="407"/>
      <c r="BE24" s="409" t="str">
        <f t="shared" ref="BE24:BE28" si="182">IF(BG24="9-11","Zona 1",IF(BG24="11","Zona 1",IF(BG24="12-13","Zona 2",IF(BG24="14-16","Zona 2",IF(BG24="17-19","Zona 3",IF(BG24="20","Zona 3",""))))))</f>
        <v/>
      </c>
      <c r="BF24" s="410" t="str">
        <f t="shared" ref="BF24:BF28" si="183">IFERROR(TIME(0,ROUNDDOWN(((1/BH24)*60),0),ROUND(((((1/BH24)*60)-ROUNDDOWN(((1/BH24)*60),0))*60),0)),"")</f>
        <v/>
      </c>
      <c r="BG24" s="407" t="str">
        <f>IFERROR(IF(BC24="PACE_Daniels",(INDEX(BASE!$AE$4:$AH$8,MATCH('Microciclos - Endurance (2)'!BD24,BASE!$AE$4:$AE$8,0),4)),IF(AND(BC24="vVO2máx",BD24&gt;=35,BD24&lt;=45),"9-11",IF(AND(BC24="vVO2máx",BD24&gt;45,BD24&lt;=65),"11",IF(AND(BC24="vVO2máx",BD24&gt;65,BD24&lt;=75),"12-13",IF(AND(BC24="vVO2máx",BD24&gt;=80,BD24&lt;=85),"14-16",IF(AND(BC24="vVO2máx",BD24&gt;=85,BD24&lt;100),"17-19",IF(AND(BC24="vVO2máx",BD24&gt;=100),"20",IF(AND(BC24="FCR",BD24&gt;40,BD24&lt;=60),"12-13",IF(AND(BC24="FCR",BD24&gt;60,BD24&lt;=84),"14-16",IF(AND(BC24="FCR",BD24&gt;=85,BD24&lt;100),"17-19",IF(AND(BC24="FCR",BD24=100),"20",""))))))))))),"")</f>
        <v/>
      </c>
      <c r="BH24" s="409" t="str">
        <f>IFERROR(IF(BC24="vVO2máx",(Avaliações!$C$51*'Microciclos - Endurance (2)'!BD24)/100,IF(BC24="Velocidade_crítica",IF(BD24="80% VC",Avaliações!#REF!*0.8,IF(BD24="100% VC",Avaliações!#REF!*1,IF(BD24="120% VC",Avaliações!#REF!*1.2,IF(BD24="&gt;30%",Avaliações!$C$54*1.3,IF(BD24="&gt;40%",Avaliações!$C$54*1.4,0))))),IF(BC24="PACE_Daniels",INDEX(BASE!$Q$4:$V$60,MATCH(Avaliações!$C$53,BASE!$Q$4:$Q$60,0),MATCH('Microciclos - Endurance (2)'!BD24,BASE!$Q$4:$V$4,0)),""))),"")</f>
        <v/>
      </c>
      <c r="BI24" s="407" t="s">
        <v>144</v>
      </c>
      <c r="BJ24" s="407"/>
      <c r="BK24" s="410" t="str">
        <f t="shared" ref="BK24:BK28" si="184">IFERROR(TIME(0,ROUNDDOWN(((1/BM24)*60),0),ROUND(((((1/BM24)*60)-ROUNDDOWN(((1/BM24)*60),0))*60),0)),"")</f>
        <v/>
      </c>
      <c r="BL24" s="407" t="str">
        <f>IFERROR(IF(BC24="PACE_Daniels",(INDEX(BASE!$AE$4:$AH$7,MATCH('Microciclos - Endurance (2)'!BJ24,BASE!$AE$4:$AE$7,0),4)),IF(AND(BC24="vVO2máx",BJ24&gt;=35,BJ24&lt;=45),"9-11",IF(AND(BC24="vVO2máx",BJ24&gt;45,BJ24&lt;=65),"11",IF(AND(BC24="vVO2máx",BJ24&gt;65,BJ24&lt;=75),"12-13",IF(AND(BC24="vVO2máx",BJ24&gt;=80,BJ24&lt;=85),"14-16",IF(AND(BC24="vVO2máx",BJ24&gt;=85,BJ24&lt;100),"17-19",IF(AND(BC24="vVO2máx",BJ24&gt;=100),"20",IF(AND(BC24="FCR",BJ24&gt;40,BJ24&lt;=60),"12-13",IF(AND(BC24="FCR",BJ24&gt;60,BJ24&lt;=84),"14-16",IF(AND(BC24="FCR",BJ24&gt;=85,BJ24&lt;100),"17-19",IF(AND(BC24="FCR",BJ24=100),"20",""))))))))))),"")</f>
        <v/>
      </c>
      <c r="BM24" s="409">
        <f>IFERROR(IF(BI24="vVO2máx",(Avaliações!$C$51*'Microciclos - Endurance (2)'!BJ24)/100,IF(BI24="Velocidade_crítica",IF(BJ24="80% VC",Avaliações!#REF!*0.8,IF(BJ24="100% VC",Avaliações!#REF!*1,IF(BJ24="120% VC",Avaliações!#REF!*1.2,IF(BJ24="&gt;30%",Avaliações!$C$54*1.3,IF(BJ24="&gt;40%",Avaliações!$C$54*1.4,0))))),IF(BI24="PACE_Daniels",INDEX(BASE!$Q$4:$V$60,MATCH(Avaliações!$C$53,BASE!$Q$4:$Q$60,0),MATCH('Microciclos - Endurance (2)'!BJ24,BASE!$Q$4:$V$4,0)),0))),"")</f>
        <v>0</v>
      </c>
      <c r="BN24" s="409" t="str">
        <f t="shared" ref="BN24:BN28" si="185">IF(BL24="9-11","Zona 1",IF(BL24="11","Zona 1",IF(BL24="12-13","Zona 2",IF(BL24="14-16","Zona 2",IF(BL24="17-19","Zona 3",IF(BL24="20","Zona 3",""))))))</f>
        <v/>
      </c>
      <c r="BR24" s="407"/>
      <c r="BS24" s="407"/>
      <c r="BT24" s="407"/>
      <c r="BU24" s="407"/>
      <c r="BV24" s="407">
        <f>IFERROR(BR24*BS24*BT24,"")</f>
        <v>0</v>
      </c>
      <c r="BW24" s="407">
        <f t="shared" ref="BW24:BW28" si="186">IFERROR(BR24*BS24*BU24,"")</f>
        <v>0</v>
      </c>
      <c r="BX24" s="408" t="str">
        <f t="shared" ref="BX24:BX28" si="187">IFERROR(((BT24*BS24*BR24)*(CD24*16.6667))+((BR24*BS24*BU24)*(CI24*16.6667)),"")</f>
        <v/>
      </c>
      <c r="BY24" s="407" t="s">
        <v>144</v>
      </c>
      <c r="BZ24" s="407"/>
      <c r="CA24" s="409" t="str">
        <f t="shared" ref="CA24:CA28" si="188">IF(CC24="9-11","Zona 1",IF(CC24="11","Zona 1",IF(CC24="12-13","Zona 2",IF(CC24="14-16","Zona 2",IF(CC24="17-19","Zona 3",IF(CC24="20","Zona 3",""))))))</f>
        <v/>
      </c>
      <c r="CB24" s="410" t="str">
        <f t="shared" ref="CB24:CB28" si="189">IFERROR(TIME(0,ROUNDDOWN(((1/CD24)*60),0),ROUND(((((1/CD24)*60)-ROUNDDOWN(((1/CD24)*60),0))*60),0)),"")</f>
        <v/>
      </c>
      <c r="CC24" s="407" t="str">
        <f>IFERROR(IF(BY24="PACE_Daniels",(INDEX(BASE!$AE$4:$AH$8,MATCH('Microciclos - Endurance (2)'!BZ24,BASE!$AE$4:$AE$8,0),4)),IF(AND(BY24="vVO2máx",BZ24&gt;=35,BZ24&lt;=45),"9-11",IF(AND(BY24="vVO2máx",BZ24&gt;45,BZ24&lt;=65),"11",IF(AND(BY24="vVO2máx",BZ24&gt;65,BZ24&lt;=75),"12-13",IF(AND(BY24="vVO2máx",BZ24&gt;=80,BZ24&lt;=85),"14-16",IF(AND(BY24="vVO2máx",BZ24&gt;=85,BZ24&lt;100),"17-19",IF(AND(BY24="vVO2máx",BZ24&gt;=100),"20",IF(AND(BY24="FCR",BZ24&gt;40,BZ24&lt;=60),"12-13",IF(AND(BY24="FCR",BZ24&gt;60,BZ24&lt;=84),"14-16",IF(AND(BY24="FCR",BZ24&gt;=85,BZ24&lt;100),"17-19",IF(AND(BY24="FCR",BZ24=100),"20",""))))))))))),"")</f>
        <v/>
      </c>
      <c r="CD24" s="409" t="str">
        <f>IFERROR(IF(BY24="vVO2máx",(Avaliações!$C$51*'Microciclos - Endurance (2)'!BZ24)/100,IF(BY24="Velocidade_crítica",IF(BZ24="80% VC",Avaliações!#REF!*0.8,IF(BZ24="100% VC",Avaliações!#REF!*1,IF(BZ24="120% VC",Avaliações!#REF!*1.2,IF(BZ24="&gt;30%",Avaliações!$C$54*1.3,IF(BZ24="&gt;40%",Avaliações!$C$54*1.4,0))))),IF(BY24="PACE_Daniels",INDEX(BASE!$Q$4:$V$60,MATCH(Avaliações!$C$53,BASE!$Q$4:$Q$60,0),MATCH('Microciclos - Endurance (2)'!BZ24,BASE!$Q$4:$V$4,0)),""))),"")</f>
        <v/>
      </c>
      <c r="CE24" s="407" t="s">
        <v>144</v>
      </c>
      <c r="CF24" s="407"/>
      <c r="CG24" s="410" t="str">
        <f t="shared" ref="CG24:CG28" si="190">IFERROR(TIME(0,ROUNDDOWN(((1/CI24)*60),0),ROUND(((((1/CI24)*60)-ROUNDDOWN(((1/CI24)*60),0))*60),0)),"")</f>
        <v/>
      </c>
      <c r="CH24" s="407" t="str">
        <f>IFERROR(IF(BY24="PACE_Daniels",(INDEX(BASE!$AE$4:$AH$7,MATCH('Microciclos - Endurance (2)'!CF24,BASE!$AE$4:$AE$7,0),4)),IF(AND(BY24="vVO2máx",CF24&gt;=35,CF24&lt;=45),"9-11",IF(AND(BY24="vVO2máx",CF24&gt;45,CF24&lt;=65),"11",IF(AND(BY24="vVO2máx",CF24&gt;65,CF24&lt;=75),"12-13",IF(AND(BY24="vVO2máx",CF24&gt;=80,CF24&lt;=85),"14-16",IF(AND(BY24="vVO2máx",CF24&gt;=85,CF24&lt;100),"17-19",IF(AND(BY24="vVO2máx",CF24&gt;=100),"20",IF(AND(BY24="FCR",CF24&gt;40,CF24&lt;=60),"12-13",IF(AND(BY24="FCR",CF24&gt;60,CF24&lt;=84),"14-16",IF(AND(BY24="FCR",CF24&gt;=85,CF24&lt;100),"17-19",IF(AND(BY24="FCR",CF24=100),"20",""))))))))))),"")</f>
        <v/>
      </c>
      <c r="CI24" s="409">
        <f>IFERROR(IF(CE24="vVO2máx",(Avaliações!$C$51*'Microciclos - Endurance (2)'!CF24)/100,IF(CE24="Velocidade_crítica",IF(CF24="80% VC",Avaliações!#REF!*0.8,IF(CF24="100% VC",Avaliações!#REF!*1,IF(CF24="120% VC",Avaliações!#REF!*1.2,IF(CF24="&gt;30%",Avaliações!$C$54*1.3,IF(CF24="&gt;40%",Avaliações!$C$54*1.4,0))))),IF(CE24="PACE_Daniels",INDEX(BASE!$Q$4:$V$60,MATCH(Avaliações!$C$53,BASE!$Q$4:$Q$60,0),MATCH('Microciclos - Endurance (2)'!CF24,BASE!$Q$4:$V$4,0)),0))),"")</f>
        <v>0</v>
      </c>
      <c r="CJ24" s="409" t="str">
        <f t="shared" ref="CJ24:CJ28" si="191">IF(CH24="9-11","Zona 1",IF(CH24="11","Zona 1",IF(CH24="12-13","Zona 2",IF(CH24="14-16","Zona 2",IF(CH24="17-19","Zona 3",IF(CH24="20","Zona 3",""))))))</f>
        <v/>
      </c>
      <c r="CN24" s="407"/>
      <c r="CO24" s="407"/>
      <c r="CP24" s="407"/>
      <c r="CQ24" s="407"/>
      <c r="CR24" s="407">
        <f>IFERROR(CN24*CO24*CP24,"")</f>
        <v>0</v>
      </c>
      <c r="CS24" s="407">
        <f t="shared" ref="CS24:CS28" si="192">IFERROR(CN24*CO24*CQ24,"")</f>
        <v>0</v>
      </c>
      <c r="CT24" s="408" t="str">
        <f t="shared" ref="CT24:CT28" si="193">IFERROR(((CP24*CO24*CN24)*(CZ24*16.6667))+((CN24*CO24*CQ24)*(DE24*16.6667)),"")</f>
        <v/>
      </c>
      <c r="CU24" s="407" t="s">
        <v>144</v>
      </c>
      <c r="CV24" s="407"/>
      <c r="CW24" s="409" t="str">
        <f t="shared" ref="CW24:CW28" si="194">IF(CY24="9-11","Zona 1",IF(CY24="11","Zona 1",IF(CY24="12-13","Zona 2",IF(CY24="14-16","Zona 2",IF(CY24="17-19","Zona 3",IF(CY24="20","Zona 3",""))))))</f>
        <v/>
      </c>
      <c r="CX24" s="410" t="str">
        <f t="shared" ref="CX24:CX28" si="195">IFERROR(TIME(0,ROUNDDOWN(((1/CZ24)*60),0),ROUND(((((1/CZ24)*60)-ROUNDDOWN(((1/CZ24)*60),0))*60),0)),"")</f>
        <v/>
      </c>
      <c r="CY24" s="407" t="str">
        <f>IFERROR(IF(CU24="PACE_Daniels",(INDEX(BASE!$AE$4:$AH$8,MATCH('Microciclos - Endurance (2)'!CV24,BASE!$AE$4:$AE$8,0),4)),IF(AND(CU24="vVO2máx",CV24&gt;=35,CV24&lt;=45),"9-11",IF(AND(CU24="vVO2máx",CV24&gt;45,CV24&lt;=65),"11",IF(AND(CU24="vVO2máx",CV24&gt;65,CV24&lt;=75),"12-13",IF(AND(CU24="vVO2máx",CV24&gt;=80,CV24&lt;=85),"14-16",IF(AND(CU24="vVO2máx",CV24&gt;=85,CV24&lt;100),"17-19",IF(AND(CU24="vVO2máx",CV24&gt;=100),"20",IF(AND(CU24="FCR",CV24&gt;40,CV24&lt;=60),"12-13",IF(AND(CU24="FCR",CV24&gt;60,CV24&lt;=84),"14-16",IF(AND(CU24="FCR",CV24&gt;=85,CV24&lt;100),"17-19",IF(AND(CU24="FCR",CV24=100),"20",""))))))))))),"")</f>
        <v/>
      </c>
      <c r="CZ24" s="409" t="str">
        <f>IFERROR(IF(CU24="vVO2máx",(Avaliações!$C$51*'Microciclos - Endurance (2)'!CV24)/100,IF(CU24="Velocidade_crítica",IF(CV24="80% VC",Avaliações!#REF!*0.8,IF(CV24="100% VC",Avaliações!#REF!*1,IF(CV24="120% VC",Avaliações!#REF!*1.2,IF(CV24="&gt;30%",Avaliações!$C$54*1.3,IF(CV24="&gt;40%",Avaliações!$C$54*1.4,0))))),IF(CU24="PACE_Daniels",INDEX(BASE!$Q$4:$V$60,MATCH(Avaliações!$C$53,BASE!$Q$4:$Q$60,0),MATCH('Microciclos - Endurance (2)'!CV24,BASE!$Q$4:$V$4,0)),""))),"")</f>
        <v/>
      </c>
      <c r="DA24" s="407" t="s">
        <v>144</v>
      </c>
      <c r="DB24" s="407"/>
      <c r="DC24" s="410" t="str">
        <f t="shared" ref="DC24:DC28" si="196">IFERROR(TIME(0,ROUNDDOWN(((1/DE24)*60),0),ROUND(((((1/DE24)*60)-ROUNDDOWN(((1/DE24)*60),0))*60),0)),"")</f>
        <v/>
      </c>
      <c r="DD24" s="407" t="str">
        <f>IFERROR(IF(CU24="PACE_Daniels",(INDEX(BASE!$AE$4:$AH$7,MATCH('Microciclos - Endurance (2)'!DB24,BASE!$AE$4:$AE$7,0),4)),IF(AND(CU24="vVO2máx",DB24&gt;=35,DB24&lt;=45),"9-11",IF(AND(CU24="vVO2máx",DB24&gt;45,DB24&lt;=65),"11",IF(AND(CU24="vVO2máx",DB24&gt;65,DB24&lt;=75),"12-13",IF(AND(CU24="vVO2máx",DB24&gt;=80,DB24&lt;=85),"14-16",IF(AND(CU24="vVO2máx",DB24&gt;=85,DB24&lt;100),"17-19",IF(AND(CU24="vVO2máx",DB24&gt;=100),"20",IF(AND(CU24="FCR",DB24&gt;40,DB24&lt;=60),"12-13",IF(AND(CU24="FCR",DB24&gt;60,DB24&lt;=84),"14-16",IF(AND(CU24="FCR",DB24&gt;=85,DB24&lt;100),"17-19",IF(AND(CU24="FCR",DB24=100),"20",""))))))))))),"")</f>
        <v/>
      </c>
      <c r="DE24" s="409">
        <f>IFERROR(IF(DA24="vVO2máx",(Avaliações!$C$51*'Microciclos - Endurance (2)'!DB24)/100,IF(DA24="Velocidade_crítica",IF(DB24="80% VC",Avaliações!#REF!*0.8,IF(DB24="100% VC",Avaliações!#REF!*1,IF(DB24="120% VC",Avaliações!#REF!*1.2,IF(DB24="&gt;30%",Avaliações!$C$54*1.3,IF(DB24="&gt;40%",Avaliações!$C$54*1.4,0))))),IF(DA24="PACE_Daniels",INDEX(BASE!$Q$4:$V$60,MATCH(Avaliações!$C$53,BASE!$Q$4:$Q$60,0),MATCH('Microciclos - Endurance (2)'!DB24,BASE!$Q$4:$V$4,0)),0))),"")</f>
        <v>0</v>
      </c>
      <c r="DF24" s="409" t="str">
        <f t="shared" ref="DF24:DF28" si="197">IF(DD24="9-11","Zona 1",IF(DD24="11","Zona 1",IF(DD24="12-13","Zona 2",IF(DD24="14-16","Zona 2",IF(DD24="17-19","Zona 3",IF(DD24="20","Zona 3",""))))))</f>
        <v/>
      </c>
      <c r="DJ24" s="407"/>
      <c r="DK24" s="407"/>
      <c r="DL24" s="407"/>
      <c r="DM24" s="407"/>
      <c r="DN24" s="407">
        <f>IFERROR(DJ24*DK24*DL24,"")</f>
        <v>0</v>
      </c>
      <c r="DO24" s="407">
        <f t="shared" ref="DO24:DO28" si="198">IFERROR(DJ24*DK24*DM24,"")</f>
        <v>0</v>
      </c>
      <c r="DP24" s="408" t="str">
        <f t="shared" ref="DP24:DP28" si="199">IFERROR(((DL24*DK24*DJ24)*(DV24*16.6667))+((DJ24*DK24*DM24)*(EA24*16.6667)),"")</f>
        <v/>
      </c>
      <c r="DQ24" s="407" t="s">
        <v>144</v>
      </c>
      <c r="DR24" s="407"/>
      <c r="DS24" s="409" t="str">
        <f t="shared" ref="DS24:DS28" si="200">IF(DU24="9-11","Zona 1",IF(DU24="11","Zona 1",IF(DU24="12-13","Zona 2",IF(DU24="14-16","Zona 2",IF(DU24="17-19","Zona 3",IF(DU24="20","Zona 3",""))))))</f>
        <v/>
      </c>
      <c r="DT24" s="410" t="str">
        <f t="shared" ref="DT24:DT28" si="201">IFERROR(TIME(0,ROUNDDOWN(((1/DV24)*60),0),ROUND(((((1/DV24)*60)-ROUNDDOWN(((1/DV24)*60),0))*60),0)),"")</f>
        <v/>
      </c>
      <c r="DU24" s="407" t="str">
        <f>IFERROR(IF(DQ24="PACE_Daniels",(INDEX(BASE!$AE$4:$AH$8,MATCH('Microciclos - Endurance (2)'!DR24,BASE!$AE$4:$AE$8,0),4)),IF(AND(DQ24="vVO2máx",DR24&gt;=35,DR24&lt;=45),"9-11",IF(AND(DQ24="vVO2máx",DR24&gt;45,DR24&lt;=65),"11",IF(AND(DQ24="vVO2máx",DR24&gt;65,DR24&lt;=75),"12-13",IF(AND(DQ24="vVO2máx",DR24&gt;=80,DR24&lt;=85),"14-16",IF(AND(DQ24="vVO2máx",DR24&gt;=85,DR24&lt;100),"17-19",IF(AND(DQ24="vVO2máx",DR24&gt;=100),"20",IF(AND(DQ24="FCR",DR24&gt;40,DR24&lt;=60),"12-13",IF(AND(DQ24="FCR",DR24&gt;60,DR24&lt;=84),"14-16",IF(AND(DQ24="FCR",DR24&gt;=85,DR24&lt;100),"17-19",IF(AND(DQ24="FCR",DR24=100),"20",""))))))))))),"")</f>
        <v/>
      </c>
      <c r="DV24" s="409" t="str">
        <f>IFERROR(IF(DQ24="vVO2máx",(Avaliações!$C$51*'Microciclos - Endurance (2)'!DR24)/100,IF(DQ24="Velocidade_crítica",IF(DR24="80% VC",Avaliações!#REF!*0.8,IF(DR24="100% VC",Avaliações!#REF!*1,IF(DR24="120% VC",Avaliações!#REF!*1.2,IF(DR24="&gt;30%",Avaliações!$C$54*1.3,IF(DR24="&gt;40%",Avaliações!$C$54*1.4,0))))),IF(DQ24="PACE_Daniels",INDEX(BASE!$Q$4:$V$60,MATCH(Avaliações!$C$53,BASE!$Q$4:$Q$60,0),MATCH('Microciclos - Endurance (2)'!DR24,BASE!$Q$4:$V$4,0)),""))),"")</f>
        <v/>
      </c>
      <c r="DW24" s="407" t="s">
        <v>144</v>
      </c>
      <c r="DX24" s="407"/>
      <c r="DY24" s="410" t="str">
        <f t="shared" ref="DY24:DY28" si="202">IFERROR(TIME(0,ROUNDDOWN(((1/EA24)*60),0),ROUND(((((1/EA24)*60)-ROUNDDOWN(((1/EA24)*60),0))*60),0)),"")</f>
        <v/>
      </c>
      <c r="DZ24" s="407" t="str">
        <f>IFERROR(IF(DQ24="PACE_Daniels",(INDEX(BASE!$AE$4:$AH$7,MATCH('Microciclos - Endurance (2)'!DX24,BASE!$AE$4:$AE$7,0),4)),IF(AND(DQ24="vVO2máx",DX24&gt;=35,DX24&lt;=45),"9-11",IF(AND(DQ24="vVO2máx",DX24&gt;45,DX24&lt;=65),"11",IF(AND(DQ24="vVO2máx",DX24&gt;65,DX24&lt;=75),"12-13",IF(AND(DQ24="vVO2máx",DX24&gt;=80,DX24&lt;=85),"14-16",IF(AND(DQ24="vVO2máx",DX24&gt;=85,DX24&lt;100),"17-19",IF(AND(DQ24="vVO2máx",DX24&gt;=100),"20",IF(AND(DQ24="FCR",DX24&gt;40,DX24&lt;=60),"12-13",IF(AND(DQ24="FCR",DX24&gt;60,DX24&lt;=84),"14-16",IF(AND(DQ24="FCR",DX24&gt;=85,DX24&lt;100),"17-19",IF(AND(DQ24="FCR",DX24=100),"20",""))))))))))),"")</f>
        <v/>
      </c>
      <c r="EA24" s="409">
        <f>IFERROR(IF(DW24="vVO2máx",(Avaliações!$C$51*'Microciclos - Endurance (2)'!DX24)/100,IF(DW24="Velocidade_crítica",IF(DX24="80% VC",Avaliações!#REF!*0.8,IF(DX24="100% VC",Avaliações!#REF!*1,IF(DX24="120% VC",Avaliações!#REF!*1.2,IF(DX24="&gt;30%",Avaliações!$C$54*1.3,IF(DX24="&gt;40%",Avaliações!$C$54*1.4,0))))),IF(DW24="PACE_Daniels",INDEX(BASE!$Q$4:$V$60,MATCH(Avaliações!$C$53,BASE!$Q$4:$Q$60,0),MATCH('Microciclos - Endurance (2)'!DX24,BASE!$Q$4:$V$4,0)),0))),"")</f>
        <v>0</v>
      </c>
      <c r="EB24" s="409" t="str">
        <f t="shared" ref="EB24:EB28" si="203">IF(DZ24="9-11","Zona 1",IF(DZ24="11","Zona 1",IF(DZ24="12-13","Zona 2",IF(DZ24="14-16","Zona 2",IF(DZ24="17-19","Zona 3",IF(DZ24="20","Zona 3",""))))))</f>
        <v/>
      </c>
      <c r="EF24" s="407"/>
      <c r="EG24" s="407"/>
      <c r="EH24" s="407"/>
      <c r="EI24" s="407"/>
      <c r="EJ24" s="407">
        <f>IFERROR(EF24*EG24*EH24,"")</f>
        <v>0</v>
      </c>
      <c r="EK24" s="407">
        <f t="shared" ref="EK24:EK28" si="204">IFERROR(EF24*EG24*EI24,"")</f>
        <v>0</v>
      </c>
      <c r="EL24" s="408" t="str">
        <f t="shared" ref="EL24:EL28" si="205">IFERROR(((EH24*EG24*EF24)*(ER24*16.6667))+((EF24*EG24*EI24)*(EW24*16.6667)),"")</f>
        <v/>
      </c>
      <c r="EM24" s="407" t="s">
        <v>144</v>
      </c>
      <c r="EN24" s="407"/>
      <c r="EO24" s="409" t="str">
        <f t="shared" ref="EO24:EO28" si="206">IF(EQ24="9-11","Zona 1",IF(EQ24="11","Zona 1",IF(EQ24="12-13","Zona 2",IF(EQ24="14-16","Zona 2",IF(EQ24="17-19","Zona 3",IF(EQ24="20","Zona 3",""))))))</f>
        <v/>
      </c>
      <c r="EP24" s="410" t="str">
        <f t="shared" ref="EP24:EP28" si="207">IFERROR(TIME(0,ROUNDDOWN(((1/ER24)*60),0),ROUND(((((1/ER24)*60)-ROUNDDOWN(((1/ER24)*60),0))*60),0)),"")</f>
        <v/>
      </c>
      <c r="EQ24" s="407" t="str">
        <f>IFERROR(IF(EM24="PACE_Daniels",(INDEX(BASE!$AE$4:$AH$8,MATCH('Microciclos - Endurance (2)'!EN24,BASE!$AE$4:$AE$8,0),4)),IF(AND(EM24="vVO2máx",EN24&gt;=35,EN24&lt;=45),"9-11",IF(AND(EM24="vVO2máx",EN24&gt;45,EN24&lt;=65),"11",IF(AND(EM24="vVO2máx",EN24&gt;65,EN24&lt;=75),"12-13",IF(AND(EM24="vVO2máx",EN24&gt;=80,EN24&lt;=85),"14-16",IF(AND(EM24="vVO2máx",EN24&gt;=85,EN24&lt;100),"17-19",IF(AND(EM24="vVO2máx",EN24&gt;=100),"20",IF(AND(EM24="FCR",EN24&gt;40,EN24&lt;=60),"12-13",IF(AND(EM24="FCR",EN24&gt;60,EN24&lt;=84),"14-16",IF(AND(EM24="FCR",EN24&gt;=85,EN24&lt;100),"17-19",IF(AND(EM24="FCR",EN24=100),"20",""))))))))))),"")</f>
        <v/>
      </c>
      <c r="ER24" s="409" t="str">
        <f>IFERROR(IF(EM24="vVO2máx",(Avaliações!$C$51*'Microciclos - Endurance (2)'!EN24)/100,IF(EM24="Velocidade_crítica",IF(EN24="80% VC",Avaliações!#REF!*0.8,IF(EN24="100% VC",Avaliações!#REF!*1,IF(EN24="120% VC",Avaliações!#REF!*1.2,IF(EN24="&gt;30%",Avaliações!$C$54*1.3,IF(EN24="&gt;40%",Avaliações!$C$54*1.4,0))))),IF(EM24="PACE_Daniels",INDEX(BASE!$Q$4:$V$60,MATCH(Avaliações!$C$53,BASE!$Q$4:$Q$60,0),MATCH('Microciclos - Endurance (2)'!EN24,BASE!$Q$4:$V$4,0)),""))),"")</f>
        <v/>
      </c>
      <c r="ES24" s="407" t="s">
        <v>144</v>
      </c>
      <c r="ET24" s="407"/>
      <c r="EU24" s="410" t="str">
        <f t="shared" ref="EU24:EU28" si="208">IFERROR(TIME(0,ROUNDDOWN(((1/EW24)*60),0),ROUND(((((1/EW24)*60)-ROUNDDOWN(((1/EW24)*60),0))*60),0)),"")</f>
        <v/>
      </c>
      <c r="EV24" s="407" t="str">
        <f>IFERROR(IF(EM24="PACE_Daniels",(INDEX(BASE!$AE$4:$AH$7,MATCH('Microciclos - Endurance (2)'!ET24,BASE!$AE$4:$AE$7,0),4)),IF(AND(EM24="vVO2máx",ET24&gt;=35,ET24&lt;=45),"9-11",IF(AND(EM24="vVO2máx",ET24&gt;45,ET24&lt;=65),"11",IF(AND(EM24="vVO2máx",ET24&gt;65,ET24&lt;=75),"12-13",IF(AND(EM24="vVO2máx",ET24&gt;=80,ET24&lt;=85),"14-16",IF(AND(EM24="vVO2máx",ET24&gt;=85,ET24&lt;100),"17-19",IF(AND(EM24="vVO2máx",ET24&gt;=100),"20",IF(AND(EM24="FCR",ET24&gt;40,ET24&lt;=60),"12-13",IF(AND(EM24="FCR",ET24&gt;60,ET24&lt;=84),"14-16",IF(AND(EM24="FCR",ET24&gt;=85,ET24&lt;100),"17-19",IF(AND(EM24="FCR",ET24=100),"20",""))))))))))),"")</f>
        <v/>
      </c>
      <c r="EW24" s="409">
        <f>IFERROR(IF(ES24="vVO2máx",(Avaliações!$C$51*'Microciclos - Endurance (2)'!ET24)/100,IF(ES24="Velocidade_crítica",IF(ET24="80% VC",Avaliações!#REF!*0.8,IF(ET24="100% VC",Avaliações!#REF!*1,IF(ET24="120% VC",Avaliações!#REF!*1.2,IF(ET24="&gt;30%",Avaliações!$C$54*1.3,IF(ET24="&gt;40%",Avaliações!$C$54*1.4,0))))),IF(ES24="PACE_Daniels",INDEX(BASE!$Q$4:$V$60,MATCH(Avaliações!$C$53,BASE!$Q$4:$Q$60,0),MATCH('Microciclos - Endurance (2)'!ET24,BASE!$Q$4:$V$4,0)),0))),"")</f>
        <v>0</v>
      </c>
      <c r="EX24" s="409" t="str">
        <f t="shared" ref="EX24:EX28" si="209">IF(EV24="9-11","Zona 1",IF(EV24="11","Zona 1",IF(EV24="12-13","Zona 2",IF(EV24="14-16","Zona 2",IF(EV24="17-19","Zona 3",IF(EV24="20","Zona 3",""))))))</f>
        <v/>
      </c>
      <c r="FB24" s="407"/>
      <c r="FC24" s="407"/>
      <c r="FD24" s="407"/>
      <c r="FE24" s="407"/>
      <c r="FF24" s="407">
        <f>IFERROR(FB24*FC24*FD24,"")</f>
        <v>0</v>
      </c>
      <c r="FG24" s="407">
        <f t="shared" ref="FG24:FG28" si="210">IFERROR(FB24*FC24*FE24,"")</f>
        <v>0</v>
      </c>
      <c r="FH24" s="408" t="str">
        <f t="shared" ref="FH24:FH28" si="211">IFERROR(((FD24*FC24*FB24)*(FN24*16.6667))+((FB24*FC24*FE24)*(FS24*16.6667)),"")</f>
        <v/>
      </c>
      <c r="FI24" s="407" t="s">
        <v>144</v>
      </c>
      <c r="FJ24" s="407"/>
      <c r="FK24" s="409" t="str">
        <f t="shared" ref="FK24:FK28" si="212">IF(FM24="9-11","Zona 1",IF(FM24="11","Zona 1",IF(FM24="12-13","Zona 2",IF(FM24="14-16","Zona 2",IF(FM24="17-19","Zona 3",IF(FM24="20","Zona 3",""))))))</f>
        <v/>
      </c>
      <c r="FL24" s="410" t="str">
        <f t="shared" ref="FL24:FL28" si="213">IFERROR(TIME(0,ROUNDDOWN(((1/FN24)*60),0),ROUND(((((1/FN24)*60)-ROUNDDOWN(((1/FN24)*60),0))*60),0)),"")</f>
        <v/>
      </c>
      <c r="FM24" s="407" t="str">
        <f>IFERROR(IF(FI24="PACE_Daniels",(INDEX(BASE!$AE$4:$AH$8,MATCH('Microciclos - Endurance (2)'!FJ24,BASE!$AE$4:$AE$8,0),4)),IF(AND(FI24="vVO2máx",FJ24&gt;=35,FJ24&lt;=45),"9-11",IF(AND(FI24="vVO2máx",FJ24&gt;45,FJ24&lt;=65),"11",IF(AND(FI24="vVO2máx",FJ24&gt;65,FJ24&lt;=75),"12-13",IF(AND(FI24="vVO2máx",FJ24&gt;=80,FJ24&lt;=85),"14-16",IF(AND(FI24="vVO2máx",FJ24&gt;=85,FJ24&lt;100),"17-19",IF(AND(FI24="vVO2máx",FJ24&gt;=100),"20",IF(AND(FI24="FCR",FJ24&gt;40,FJ24&lt;=60),"12-13",IF(AND(FI24="FCR",FJ24&gt;60,FJ24&lt;=84),"14-16",IF(AND(FI24="FCR",FJ24&gt;=85,FJ24&lt;100),"17-19",IF(AND(FI24="FCR",FJ24=100),"20",""))))))))))),"")</f>
        <v/>
      </c>
      <c r="FN24" s="409" t="str">
        <f>IFERROR(IF(FI24="vVO2máx",(Avaliações!$C$51*'Microciclos - Endurance (2)'!FJ24)/100,IF(FI24="Velocidade_crítica",IF(FJ24="80% VC",Avaliações!#REF!*0.8,IF(FJ24="100% VC",Avaliações!#REF!*1,IF(FJ24="120% VC",Avaliações!#REF!*1.2,IF(FJ24="&gt;30%",Avaliações!$C$54*1.3,IF(FJ24="&gt;40%",Avaliações!$C$54*1.4,0))))),IF(FI24="PACE_Daniels",INDEX(BASE!$Q$4:$V$60,MATCH(Avaliações!$C$53,BASE!$Q$4:$Q$60,0),MATCH('Microciclos - Endurance (2)'!FJ24,BASE!$Q$4:$V$4,0)),""))),"")</f>
        <v/>
      </c>
      <c r="FO24" s="407" t="s">
        <v>144</v>
      </c>
      <c r="FP24" s="407"/>
      <c r="FQ24" s="410" t="str">
        <f t="shared" ref="FQ24:FQ28" si="214">IFERROR(TIME(0,ROUNDDOWN(((1/FS24)*60),0),ROUND(((((1/FS24)*60)-ROUNDDOWN(((1/FS24)*60),0))*60),0)),"")</f>
        <v/>
      </c>
      <c r="FR24" s="407" t="str">
        <f>IFERROR(IF(FI24="PACE_Daniels",(INDEX(BASE!$AE$4:$AH$7,MATCH('Microciclos - Endurance (2)'!FP24,BASE!$AE$4:$AE$7,0),4)),IF(AND(FI24="vVO2máx",FP24&gt;=35,FP24&lt;=45),"9-11",IF(AND(FI24="vVO2máx",FP24&gt;45,FP24&lt;=65),"11",IF(AND(FI24="vVO2máx",FP24&gt;65,FP24&lt;=75),"12-13",IF(AND(FI24="vVO2máx",FP24&gt;=80,FP24&lt;=85),"14-16",IF(AND(FI24="vVO2máx",FP24&gt;=85,FP24&lt;100),"17-19",IF(AND(FI24="vVO2máx",FP24&gt;=100),"20",IF(AND(FI24="FCR",FP24&gt;40,FP24&lt;=60),"12-13",IF(AND(FI24="FCR",FP24&gt;60,FP24&lt;=84),"14-16",IF(AND(FI24="FCR",FP24&gt;=85,FP24&lt;100),"17-19",IF(AND(FI24="FCR",FP24=100),"20",""))))))))))),"")</f>
        <v/>
      </c>
      <c r="FS24" s="409">
        <f>IFERROR(IF(FO24="vVO2máx",(Avaliações!$C$51*'Microciclos - Endurance (2)'!FP24)/100,IF(FO24="Velocidade_crítica",IF(FP24="80% VC",Avaliações!#REF!*0.8,IF(FP24="100% VC",Avaliações!#REF!*1,IF(FP24="120% VC",Avaliações!#REF!*1.2,IF(FP24="&gt;30%",Avaliações!$C$54*1.3,IF(FP24="&gt;40%",Avaliações!$C$54*1.4,0))))),IF(FO24="PACE_Daniels",INDEX(BASE!$Q$4:$V$60,MATCH(Avaliações!$C$53,BASE!$Q$4:$Q$60,0),MATCH('Microciclos - Endurance (2)'!FP24,BASE!$Q$4:$V$4,0)),0))),"")</f>
        <v>0</v>
      </c>
      <c r="FT24" s="409" t="str">
        <f t="shared" ref="FT24:FT28" si="215">IF(FR24="9-11","Zona 1",IF(FR24="11","Zona 1",IF(FR24="12-13","Zona 2",IF(FR24="14-16","Zona 2",IF(FR24="17-19","Zona 3",IF(FR24="20","Zona 3",""))))))</f>
        <v/>
      </c>
      <c r="FX24" s="407"/>
      <c r="FY24" s="407"/>
      <c r="FZ24" s="407"/>
      <c r="GA24" s="407"/>
      <c r="GB24" s="407">
        <f>IFERROR(FX24*FY24*FZ24,"")</f>
        <v>0</v>
      </c>
      <c r="GC24" s="407">
        <f t="shared" ref="GC24:GC28" si="216">IFERROR(FX24*FY24*GA24,"")</f>
        <v>0</v>
      </c>
      <c r="GD24" s="408" t="str">
        <f t="shared" ref="GD24:GD28" si="217">IFERROR(((FZ24*FY24*FX24)*(GJ24*16.6667))+((FX24*FY24*GA24)*(GO24*16.6667)),"")</f>
        <v/>
      </c>
      <c r="GE24" s="407" t="s">
        <v>144</v>
      </c>
      <c r="GF24" s="407"/>
      <c r="GG24" s="409" t="str">
        <f t="shared" ref="GG24:GG28" si="218">IF(GI24="9-11","Zona 1",IF(GI24="11","Zona 1",IF(GI24="12-13","Zona 2",IF(GI24="14-16","Zona 2",IF(GI24="17-19","Zona 3",IF(GI24="20","Zona 3",""))))))</f>
        <v/>
      </c>
      <c r="GH24" s="410" t="str">
        <f t="shared" ref="GH24:GH28" si="219">IFERROR(TIME(0,ROUNDDOWN(((1/GJ24)*60),0),ROUND(((((1/GJ24)*60)-ROUNDDOWN(((1/GJ24)*60),0))*60),0)),"")</f>
        <v/>
      </c>
      <c r="GI24" s="407" t="str">
        <f>IFERROR(IF(GE24="PACE_Daniels",(INDEX(BASE!$AE$4:$AH$8,MATCH('Microciclos - Endurance (2)'!GF24,BASE!$AE$4:$AE$8,0),4)),IF(AND(GE24="vVO2máx",GF24&gt;=35,GF24&lt;=45),"9-11",IF(AND(GE24="vVO2máx",GF24&gt;45,GF24&lt;=65),"11",IF(AND(GE24="vVO2máx",GF24&gt;65,GF24&lt;=75),"12-13",IF(AND(GE24="vVO2máx",GF24&gt;=80,GF24&lt;=85),"14-16",IF(AND(GE24="vVO2máx",GF24&gt;=85,GF24&lt;100),"17-19",IF(AND(GE24="vVO2máx",GF24&gt;=100),"20",IF(AND(GE24="FCR",GF24&gt;40,GF24&lt;=60),"12-13",IF(AND(GE24="FCR",GF24&gt;60,GF24&lt;=84),"14-16",IF(AND(GE24="FCR",GF24&gt;=85,GF24&lt;100),"17-19",IF(AND(GE24="FCR",GF24=100),"20",""))))))))))),"")</f>
        <v/>
      </c>
      <c r="GJ24" s="409" t="str">
        <f>IFERROR(IF(GE24="vVO2máx",(Avaliações!$C$51*'Microciclos - Endurance (2)'!GF24)/100,IF(GE24="Velocidade_crítica",IF(GF24="80% VC",Avaliações!#REF!*0.8,IF(GF24="100% VC",Avaliações!#REF!*1,IF(GF24="120% VC",Avaliações!#REF!*1.2,IF(GF24="&gt;30%",Avaliações!$C$54*1.3,IF(GF24="&gt;40%",Avaliações!$C$54*1.4,0))))),IF(GE24="PACE_Daniels",INDEX(BASE!$Q$4:$V$60,MATCH(Avaliações!$C$53,BASE!$Q$4:$Q$60,0),MATCH('Microciclos - Endurance (2)'!GF24,BASE!$Q$4:$V$4,0)),""))),"")</f>
        <v/>
      </c>
      <c r="GK24" s="407" t="s">
        <v>144</v>
      </c>
      <c r="GL24" s="407"/>
      <c r="GM24" s="410" t="str">
        <f t="shared" ref="GM24:GM28" si="220">IFERROR(TIME(0,ROUNDDOWN(((1/GO24)*60),0),ROUND(((((1/GO24)*60)-ROUNDDOWN(((1/GO24)*60),0))*60),0)),"")</f>
        <v/>
      </c>
      <c r="GN24" s="407" t="str">
        <f>IFERROR(IF(GE24="PACE_Daniels",(INDEX(BASE!$AE$4:$AH$7,MATCH('Microciclos - Endurance (2)'!GL24,BASE!$AE$4:$AE$7,0),4)),IF(AND(GE24="vVO2máx",GL24&gt;=35,GL24&lt;=45),"9-11",IF(AND(GE24="vVO2máx",GL24&gt;45,GL24&lt;=65),"11",IF(AND(GE24="vVO2máx",GL24&gt;65,GL24&lt;=75),"12-13",IF(AND(GE24="vVO2máx",GL24&gt;=80,GL24&lt;=85),"14-16",IF(AND(GE24="vVO2máx",GL24&gt;=85,GL24&lt;100),"17-19",IF(AND(GE24="vVO2máx",GL24&gt;=100),"20",IF(AND(GE24="FCR",GL24&gt;40,GL24&lt;=60),"12-13",IF(AND(GE24="FCR",GL24&gt;60,GL24&lt;=84),"14-16",IF(AND(GE24="FCR",GL24&gt;=85,GL24&lt;100),"17-19",IF(AND(GE24="FCR",GL24=100),"20",""))))))))))),"")</f>
        <v/>
      </c>
      <c r="GO24" s="409">
        <f>IFERROR(IF(GK24="vVO2máx",(Avaliações!$C$51*'Microciclos - Endurance (2)'!GL24)/100,IF(GK24="Velocidade_crítica",IF(GL24="80% VC",Avaliações!#REF!*0.8,IF(GL24="100% VC",Avaliações!#REF!*1,IF(GL24="120% VC",Avaliações!#REF!*1.2,IF(GL24="&gt;30%",Avaliações!$C$54*1.3,IF(GL24="&gt;40%",Avaliações!$C$54*1.4,0))))),IF(GK24="PACE_Daniels",INDEX(BASE!$Q$4:$V$60,MATCH(Avaliações!$C$53,BASE!$Q$4:$Q$60,0),MATCH('Microciclos - Endurance (2)'!GL24,BASE!$Q$4:$V$4,0)),0))),"")</f>
        <v>0</v>
      </c>
      <c r="GP24" s="409" t="str">
        <f t="shared" ref="GP24:GP28" si="221">IF(GN24="9-11","Zona 1",IF(GN24="11","Zona 1",IF(GN24="12-13","Zona 2",IF(GN24="14-16","Zona 2",IF(GN24="17-19","Zona 3",IF(GN24="20","Zona 3",""))))))</f>
        <v/>
      </c>
      <c r="GT24" s="407"/>
      <c r="GU24" s="407"/>
      <c r="GV24" s="407"/>
      <c r="GW24" s="407"/>
      <c r="GX24" s="407">
        <f>IFERROR(GT24*GU24*GV24,"")</f>
        <v>0</v>
      </c>
      <c r="GY24" s="407">
        <f t="shared" ref="GY24:GY28" si="222">IFERROR(GT24*GU24*GW24,"")</f>
        <v>0</v>
      </c>
      <c r="GZ24" s="408" t="str">
        <f t="shared" ref="GZ24:GZ28" si="223">IFERROR(((GV24*GU24*GT24)*(HF24*16.6667))+((GT24*GU24*GW24)*(HK24*16.6667)),"")</f>
        <v/>
      </c>
      <c r="HA24" s="407" t="s">
        <v>144</v>
      </c>
      <c r="HB24" s="407"/>
      <c r="HC24" s="409" t="str">
        <f t="shared" ref="HC24:HC28" si="224">IF(HE24="9-11","Zona 1",IF(HE24="11","Zona 1",IF(HE24="12-13","Zona 2",IF(HE24="14-16","Zona 2",IF(HE24="17-19","Zona 3",IF(HE24="20","Zona 3",""))))))</f>
        <v/>
      </c>
      <c r="HD24" s="410" t="str">
        <f t="shared" ref="HD24:HD28" si="225">IFERROR(TIME(0,ROUNDDOWN(((1/HF24)*60),0),ROUND(((((1/HF24)*60)-ROUNDDOWN(((1/HF24)*60),0))*60),0)),"")</f>
        <v/>
      </c>
      <c r="HE24" s="407" t="str">
        <f>IFERROR(IF(HA24="PACE_Daniels",(INDEX(BASE!$AE$4:$AH$8,MATCH('Microciclos - Endurance (2)'!HB24,BASE!$AE$4:$AE$8,0),4)),IF(AND(HA24="vVO2máx",HB24&gt;=35,HB24&lt;=45),"9-11",IF(AND(HA24="vVO2máx",HB24&gt;45,HB24&lt;=65),"11",IF(AND(HA24="vVO2máx",HB24&gt;65,HB24&lt;=75),"12-13",IF(AND(HA24="vVO2máx",HB24&gt;=80,HB24&lt;=85),"14-16",IF(AND(HA24="vVO2máx",HB24&gt;=85,HB24&lt;100),"17-19",IF(AND(HA24="vVO2máx",HB24&gt;=100),"20",IF(AND(HA24="FCR",HB24&gt;40,HB24&lt;=60),"12-13",IF(AND(HA24="FCR",HB24&gt;60,HB24&lt;=84),"14-16",IF(AND(HA24="FCR",HB24&gt;=85,HB24&lt;100),"17-19",IF(AND(HA24="FCR",HB24=100),"20",""))))))))))),"")</f>
        <v/>
      </c>
      <c r="HF24" s="409" t="str">
        <f>IFERROR(IF(HA24="vVO2máx",(Avaliações!$C$51*'Microciclos - Endurance (2)'!HB24)/100,IF(HA24="Velocidade_crítica",IF(HB24="80% VC",Avaliações!#REF!*0.8,IF(HB24="100% VC",Avaliações!#REF!*1,IF(HB24="120% VC",Avaliações!#REF!*1.2,IF(HB24="&gt;30%",Avaliações!$C$54*1.3,IF(HB24="&gt;40%",Avaliações!$C$54*1.4,0))))),IF(HA24="PACE_Daniels",INDEX(BASE!$Q$4:$V$60,MATCH(Avaliações!$C$53,BASE!$Q$4:$Q$60,0),MATCH('Microciclos - Endurance (2)'!HB24,BASE!$Q$4:$V$4,0)),""))),"")</f>
        <v/>
      </c>
      <c r="HG24" s="407" t="s">
        <v>144</v>
      </c>
      <c r="HH24" s="407"/>
      <c r="HI24" s="410" t="str">
        <f t="shared" ref="HI24:HI28" si="226">IFERROR(TIME(0,ROUNDDOWN(((1/HK24)*60),0),ROUND(((((1/HK24)*60)-ROUNDDOWN(((1/HK24)*60),0))*60),0)),"")</f>
        <v/>
      </c>
      <c r="HJ24" s="407" t="str">
        <f>IFERROR(IF(HA24="PACE_Daniels",(INDEX(BASE!$AE$4:$AH$7,MATCH('Microciclos - Endurance (2)'!HH24,BASE!$AE$4:$AE$7,0),4)),IF(AND(HA24="vVO2máx",HH24&gt;=35,HH24&lt;=45),"9-11",IF(AND(HA24="vVO2máx",HH24&gt;45,HH24&lt;=65),"11",IF(AND(HA24="vVO2máx",HH24&gt;65,HH24&lt;=75),"12-13",IF(AND(HA24="vVO2máx",HH24&gt;=80,HH24&lt;=85),"14-16",IF(AND(HA24="vVO2máx",HH24&gt;=85,HH24&lt;100),"17-19",IF(AND(HA24="vVO2máx",HH24&gt;=100),"20",IF(AND(HA24="FCR",HH24&gt;40,HH24&lt;=60),"12-13",IF(AND(HA24="FCR",HH24&gt;60,HH24&lt;=84),"14-16",IF(AND(HA24="FCR",HH24&gt;=85,HH24&lt;100),"17-19",IF(AND(HA24="FCR",HH24=100),"20",""))))))))))),"")</f>
        <v/>
      </c>
      <c r="HK24" s="409">
        <f>IFERROR(IF(HG24="vVO2máx",(Avaliações!$C$51*'Microciclos - Endurance (2)'!HH24)/100,IF(HG24="Velocidade_crítica",IF(HH24="80% VC",Avaliações!#REF!*0.8,IF(HH24="100% VC",Avaliações!#REF!*1,IF(HH24="120% VC",Avaliações!#REF!*1.2,IF(HH24="&gt;30%",Avaliações!$C$54*1.3,IF(HH24="&gt;40%",Avaliações!$C$54*1.4,0))))),IF(HG24="PACE_Daniels",INDEX(BASE!$Q$4:$V$60,MATCH(Avaliações!$C$53,BASE!$Q$4:$Q$60,0),MATCH('Microciclos - Endurance (2)'!HH24,BASE!$Q$4:$V$4,0)),0))),"")</f>
        <v>0</v>
      </c>
      <c r="HL24" s="409" t="str">
        <f t="shared" ref="HL24:HL28" si="227">IF(HJ24="9-11","Zona 1",IF(HJ24="11","Zona 1",IF(HJ24="12-13","Zona 2",IF(HJ24="14-16","Zona 2",IF(HJ24="17-19","Zona 3",IF(HJ24="20","Zona 3",""))))))</f>
        <v/>
      </c>
      <c r="HP24" s="407"/>
      <c r="HQ24" s="407"/>
      <c r="HR24" s="407"/>
      <c r="HS24" s="407"/>
      <c r="HT24" s="407">
        <f>IFERROR(HP24*HQ24*HR24,"")</f>
        <v>0</v>
      </c>
      <c r="HU24" s="407">
        <f t="shared" ref="HU24:HU28" si="228">IFERROR(HP24*HQ24*HS24,"")</f>
        <v>0</v>
      </c>
      <c r="HV24" s="408" t="str">
        <f t="shared" ref="HV24:HV28" si="229">IFERROR(((HR24*HQ24*HP24)*(IB24*16.6667))+((HP24*HQ24*HS24)*(IG24*16.6667)),"")</f>
        <v/>
      </c>
      <c r="HW24" s="407" t="s">
        <v>144</v>
      </c>
      <c r="HX24" s="407"/>
      <c r="HY24" s="409" t="str">
        <f t="shared" ref="HY24:HY28" si="230">IF(IA24="9-11","Zona 1",IF(IA24="11","Zona 1",IF(IA24="12-13","Zona 2",IF(IA24="14-16","Zona 2",IF(IA24="17-19","Zona 3",IF(IA24="20","Zona 3",""))))))</f>
        <v/>
      </c>
      <c r="HZ24" s="410" t="str">
        <f t="shared" ref="HZ24:HZ28" si="231">IFERROR(TIME(0,ROUNDDOWN(((1/IB24)*60),0),ROUND(((((1/IB24)*60)-ROUNDDOWN(((1/IB24)*60),0))*60),0)),"")</f>
        <v/>
      </c>
      <c r="IA24" s="407" t="str">
        <f>IFERROR(IF(HW24="PACE_Daniels",(INDEX(BASE!$AE$4:$AH$8,MATCH('Microciclos - Endurance (2)'!HX24,BASE!$AE$4:$AE$8,0),4)),IF(AND(HW24="vVO2máx",HX24&gt;=35,HX24&lt;=45),"9-11",IF(AND(HW24="vVO2máx",HX24&gt;45,HX24&lt;=65),"11",IF(AND(HW24="vVO2máx",HX24&gt;65,HX24&lt;=75),"12-13",IF(AND(HW24="vVO2máx",HX24&gt;=80,HX24&lt;=85),"14-16",IF(AND(HW24="vVO2máx",HX24&gt;=85,HX24&lt;100),"17-19",IF(AND(HW24="vVO2máx",HX24&gt;=100),"20",IF(AND(HW24="FCR",HX24&gt;40,HX24&lt;=60),"12-13",IF(AND(HW24="FCR",HX24&gt;60,HX24&lt;=84),"14-16",IF(AND(HW24="FCR",HX24&gt;=85,HX24&lt;100),"17-19",IF(AND(HW24="FCR",HX24=100),"20",""))))))))))),"")</f>
        <v/>
      </c>
      <c r="IB24" s="409" t="str">
        <f>IFERROR(IF(HW24="vVO2máx",(Avaliações!$C$51*'Microciclos - Endurance (2)'!HX24)/100,IF(HW24="Velocidade_crítica",IF(HX24="80% VC",Avaliações!#REF!*0.8,IF(HX24="100% VC",Avaliações!#REF!*1,IF(HX24="120% VC",Avaliações!#REF!*1.2,IF(HX24="&gt;30%",Avaliações!$C$54*1.3,IF(HX24="&gt;40%",Avaliações!$C$54*1.4,0))))),IF(HW24="PACE_Daniels",INDEX(BASE!$Q$4:$V$60,MATCH(Avaliações!$C$53,BASE!$Q$4:$Q$60,0),MATCH('Microciclos - Endurance (2)'!HX24,BASE!$Q$4:$V$4,0)),""))),"")</f>
        <v/>
      </c>
      <c r="IC24" s="407" t="s">
        <v>144</v>
      </c>
      <c r="ID24" s="407"/>
      <c r="IE24" s="410" t="str">
        <f t="shared" ref="IE24:IE28" si="232">IFERROR(TIME(0,ROUNDDOWN(((1/IG24)*60),0),ROUND(((((1/IG24)*60)-ROUNDDOWN(((1/IG24)*60),0))*60),0)),"")</f>
        <v/>
      </c>
      <c r="IF24" s="407" t="str">
        <f>IFERROR(IF(HW24="PACE_Daniels",(INDEX(BASE!$AE$4:$AH$7,MATCH('Microciclos - Endurance (2)'!ID24,BASE!$AE$4:$AE$7,0),4)),IF(AND(HW24="vVO2máx",ID24&gt;=35,ID24&lt;=45),"9-11",IF(AND(HW24="vVO2máx",ID24&gt;45,ID24&lt;=65),"11",IF(AND(HW24="vVO2máx",ID24&gt;65,ID24&lt;=75),"12-13",IF(AND(HW24="vVO2máx",ID24&gt;=80,ID24&lt;=85),"14-16",IF(AND(HW24="vVO2máx",ID24&gt;=85,ID24&lt;100),"17-19",IF(AND(HW24="vVO2máx",ID24&gt;=100),"20",IF(AND(HW24="FCR",ID24&gt;40,ID24&lt;=60),"12-13",IF(AND(HW24="FCR",ID24&gt;60,ID24&lt;=84),"14-16",IF(AND(HW24="FCR",ID24&gt;=85,ID24&lt;100),"17-19",IF(AND(HW24="FCR",ID24=100),"20",""))))))))))),"")</f>
        <v/>
      </c>
      <c r="IG24" s="409">
        <f>IFERROR(IF(IC24="vVO2máx",(Avaliações!$C$51*'Microciclos - Endurance (2)'!ID24)/100,IF(IC24="Velocidade_crítica",IF(ID24="80% VC",Avaliações!#REF!*0.8,IF(ID24="100% VC",Avaliações!#REF!*1,IF(ID24="120% VC",Avaliações!#REF!*1.2,IF(ID24="&gt;30%",Avaliações!$C$54*1.3,IF(ID24="&gt;40%",Avaliações!$C$54*1.4,0))))),IF(IC24="PACE_Daniels",INDEX(BASE!$Q$4:$V$60,MATCH(Avaliações!$C$53,BASE!$Q$4:$Q$60,0),MATCH('Microciclos - Endurance (2)'!ID24,BASE!$Q$4:$V$4,0)),0))),"")</f>
        <v>0</v>
      </c>
      <c r="IH24" s="409" t="str">
        <f t="shared" ref="IH24:IH28" si="233">IF(IF24="9-11","Zona 1",IF(IF24="11","Zona 1",IF(IF24="12-13","Zona 2",IF(IF24="14-16","Zona 2",IF(IF24="17-19","Zona 3",IF(IF24="20","Zona 3",""))))))</f>
        <v/>
      </c>
      <c r="IL24" s="407"/>
      <c r="IM24" s="407"/>
      <c r="IN24" s="407"/>
      <c r="IO24" s="407"/>
      <c r="IP24" s="407">
        <f>IFERROR(IL24*IM24*IN24,"")</f>
        <v>0</v>
      </c>
      <c r="IQ24" s="407">
        <f t="shared" ref="IQ24:IQ28" si="234">IFERROR(IL24*IM24*IO24,"")</f>
        <v>0</v>
      </c>
      <c r="IR24" s="408" t="str">
        <f t="shared" ref="IR24:IR28" si="235">IFERROR(((IN24*IM24*IL24)*(IX24*16.6667))+((IL24*IM24*IO24)*(JC24*16.6667)),"")</f>
        <v/>
      </c>
      <c r="IS24" s="407" t="s">
        <v>144</v>
      </c>
      <c r="IT24" s="407"/>
      <c r="IU24" s="409" t="str">
        <f t="shared" ref="IU24:IU28" si="236">IF(IW24="9-11","Zona 1",IF(IW24="11","Zona 1",IF(IW24="12-13","Zona 2",IF(IW24="14-16","Zona 2",IF(IW24="17-19","Zona 3",IF(IW24="20","Zona 3",""))))))</f>
        <v/>
      </c>
      <c r="IV24" s="410" t="str">
        <f t="shared" ref="IV24:IV28" si="237">IFERROR(TIME(0,ROUNDDOWN(((1/IX24)*60),0),ROUND(((((1/IX24)*60)-ROUNDDOWN(((1/IX24)*60),0))*60),0)),"")</f>
        <v/>
      </c>
      <c r="IW24" s="407" t="str">
        <f>IFERROR(IF(IS24="PACE_Daniels",(INDEX(BASE!$AE$4:$AH$8,MATCH('Microciclos - Endurance (2)'!IT24,BASE!$AE$4:$AE$8,0),4)),IF(AND(IS24="vVO2máx",IT24&gt;=35,IT24&lt;=45),"9-11",IF(AND(IS24="vVO2máx",IT24&gt;45,IT24&lt;=65),"11",IF(AND(IS24="vVO2máx",IT24&gt;65,IT24&lt;=75),"12-13",IF(AND(IS24="vVO2máx",IT24&gt;=80,IT24&lt;=85),"14-16",IF(AND(IS24="vVO2máx",IT24&gt;=85,IT24&lt;100),"17-19",IF(AND(IS24="vVO2máx",IT24&gt;=100),"20",IF(AND(IS24="FCR",IT24&gt;40,IT24&lt;=60),"12-13",IF(AND(IS24="FCR",IT24&gt;60,IT24&lt;=84),"14-16",IF(AND(IS24="FCR",IT24&gt;=85,IT24&lt;100),"17-19",IF(AND(IS24="FCR",IT24=100),"20",""))))))))))),"")</f>
        <v/>
      </c>
      <c r="IX24" s="409" t="str">
        <f>IFERROR(IF(IS24="vVO2máx",(Avaliações!$C$51*'Microciclos - Endurance (2)'!IT24)/100,IF(IS24="Velocidade_crítica",IF(IT24="80% VC",Avaliações!#REF!*0.8,IF(IT24="100% VC",Avaliações!#REF!*1,IF(IT24="120% VC",Avaliações!#REF!*1.2,IF(IT24="&gt;30%",Avaliações!$C$54*1.3,IF(IT24="&gt;40%",Avaliações!$C$54*1.4,0))))),IF(IS24="PACE_Daniels",INDEX(BASE!$Q$4:$V$60,MATCH(Avaliações!$C$53,BASE!$Q$4:$Q$60,0),MATCH('Microciclos - Endurance (2)'!IT24,BASE!$Q$4:$V$4,0)),""))),"")</f>
        <v/>
      </c>
      <c r="IY24" s="407" t="s">
        <v>144</v>
      </c>
      <c r="IZ24" s="407"/>
      <c r="JA24" s="410" t="str">
        <f t="shared" ref="JA24:JA28" si="238">IFERROR(TIME(0,ROUNDDOWN(((1/JC24)*60),0),ROUND(((((1/JC24)*60)-ROUNDDOWN(((1/JC24)*60),0))*60),0)),"")</f>
        <v/>
      </c>
      <c r="JB24" s="407" t="str">
        <f>IFERROR(IF(IS24="PACE_Daniels",(INDEX(BASE!$AE$4:$AH$7,MATCH('Microciclos - Endurance (2)'!IZ24,BASE!$AE$4:$AE$7,0),4)),IF(AND(IS24="vVO2máx",IZ24&gt;=35,IZ24&lt;=45),"9-11",IF(AND(IS24="vVO2máx",IZ24&gt;45,IZ24&lt;=65),"11",IF(AND(IS24="vVO2máx",IZ24&gt;65,IZ24&lt;=75),"12-13",IF(AND(IS24="vVO2máx",IZ24&gt;=80,IZ24&lt;=85),"14-16",IF(AND(IS24="vVO2máx",IZ24&gt;=85,IZ24&lt;100),"17-19",IF(AND(IS24="vVO2máx",IZ24&gt;=100),"20",IF(AND(IS24="FCR",IZ24&gt;40,IZ24&lt;=60),"12-13",IF(AND(IS24="FCR",IZ24&gt;60,IZ24&lt;=84),"14-16",IF(AND(IS24="FCR",IZ24&gt;=85,IZ24&lt;100),"17-19",IF(AND(IS24="FCR",IZ24=100),"20",""))))))))))),"")</f>
        <v/>
      </c>
      <c r="JC24" s="409">
        <f>IFERROR(IF(IY24="vVO2máx",(Avaliações!$C$51*'Microciclos - Endurance (2)'!IZ24)/100,IF(IY24="Velocidade_crítica",IF(IZ24="80% VC",Avaliações!#REF!*0.8,IF(IZ24="100% VC",Avaliações!#REF!*1,IF(IZ24="120% VC",Avaliações!#REF!*1.2,IF(IZ24="&gt;30%",Avaliações!$C$54*1.3,IF(IZ24="&gt;40%",Avaliações!$C$54*1.4,0))))),IF(IY24="PACE_Daniels",INDEX(BASE!$Q$4:$V$60,MATCH(Avaliações!$C$53,BASE!$Q$4:$Q$60,0),MATCH('Microciclos - Endurance (2)'!IZ24,BASE!$Q$4:$V$4,0)),0))),"")</f>
        <v>0</v>
      </c>
      <c r="JD24" s="409" t="str">
        <f t="shared" ref="JD24:JD28" si="239">IF(JB24="9-11","Zona 1",IF(JB24="11","Zona 1",IF(JB24="12-13","Zona 2",IF(JB24="14-16","Zona 2",IF(JB24="17-19","Zona 3",IF(JB24="20","Zona 3",""))))))</f>
        <v/>
      </c>
      <c r="JH24" s="407"/>
      <c r="JI24" s="407"/>
      <c r="JJ24" s="407"/>
      <c r="JK24" s="407"/>
      <c r="JL24" s="407">
        <f>IFERROR(JH24*JI24*JJ24,"")</f>
        <v>0</v>
      </c>
      <c r="JM24" s="407">
        <f t="shared" ref="JM24:JM28" si="240">IFERROR(JH24*JI24*JK24,"")</f>
        <v>0</v>
      </c>
      <c r="JN24" s="408" t="str">
        <f t="shared" ref="JN24:JN28" si="241">IFERROR(((JJ24*JI24*JH24)*(JT24*16.6667))+((JH24*JI24*JK24)*(JY24*16.6667)),"")</f>
        <v/>
      </c>
      <c r="JO24" s="407" t="s">
        <v>144</v>
      </c>
      <c r="JP24" s="407"/>
      <c r="JQ24" s="409" t="str">
        <f t="shared" ref="JQ24:JQ28" si="242">IF(JS24="9-11","Zona 1",IF(JS24="11","Zona 1",IF(JS24="12-13","Zona 2",IF(JS24="14-16","Zona 2",IF(JS24="17-19","Zona 3",IF(JS24="20","Zona 3",""))))))</f>
        <v/>
      </c>
      <c r="JR24" s="410" t="str">
        <f t="shared" ref="JR24:JR28" si="243">IFERROR(TIME(0,ROUNDDOWN(((1/JT24)*60),0),ROUND(((((1/JT24)*60)-ROUNDDOWN(((1/JT24)*60),0))*60),0)),"")</f>
        <v/>
      </c>
      <c r="JS24" s="407" t="str">
        <f>IFERROR(IF(JO24="PACE_Daniels",(INDEX(BASE!$AE$4:$AH$8,MATCH('Microciclos - Endurance (2)'!JP24,BASE!$AE$4:$AE$8,0),4)),IF(AND(JO24="vVO2máx",JP24&gt;=35,JP24&lt;=45),"9-11",IF(AND(JO24="vVO2máx",JP24&gt;45,JP24&lt;=65),"11",IF(AND(JO24="vVO2máx",JP24&gt;65,JP24&lt;=75),"12-13",IF(AND(JO24="vVO2máx",JP24&gt;=80,JP24&lt;=85),"14-16",IF(AND(JO24="vVO2máx",JP24&gt;=85,JP24&lt;100),"17-19",IF(AND(JO24="vVO2máx",JP24&gt;=100),"20",IF(AND(JO24="FCR",JP24&gt;40,JP24&lt;=60),"12-13",IF(AND(JO24="FCR",JP24&gt;60,JP24&lt;=84),"14-16",IF(AND(JO24="FCR",JP24&gt;=85,JP24&lt;100),"17-19",IF(AND(JO24="FCR",JP24=100),"20",""))))))))))),"")</f>
        <v/>
      </c>
      <c r="JT24" s="409" t="str">
        <f>IFERROR(IF(JO24="vVO2máx",(Avaliações!$C$51*'Microciclos - Endurance (2)'!JP24)/100,IF(JO24="Velocidade_crítica",IF(JP24="80% VC",Avaliações!#REF!*0.8,IF(JP24="100% VC",Avaliações!#REF!*1,IF(JP24="120% VC",Avaliações!#REF!*1.2,IF(JP24="&gt;30%",Avaliações!$C$54*1.3,IF(JP24="&gt;40%",Avaliações!$C$54*1.4,0))))),IF(JO24="PACE_Daniels",INDEX(BASE!$Q$4:$V$60,MATCH(Avaliações!$C$53,BASE!$Q$4:$Q$60,0),MATCH('Microciclos - Endurance (2)'!JP24,BASE!$Q$4:$V$4,0)),""))),"")</f>
        <v/>
      </c>
      <c r="JU24" s="407" t="s">
        <v>144</v>
      </c>
      <c r="JV24" s="407"/>
      <c r="JW24" s="410" t="str">
        <f t="shared" ref="JW24:JW28" si="244">IFERROR(TIME(0,ROUNDDOWN(((1/JY24)*60),0),ROUND(((((1/JY24)*60)-ROUNDDOWN(((1/JY24)*60),0))*60),0)),"")</f>
        <v/>
      </c>
      <c r="JX24" s="407" t="str">
        <f>IFERROR(IF(JO24="PACE_Daniels",(INDEX(BASE!$AE$4:$AH$7,MATCH('Microciclos - Endurance (2)'!JV24,BASE!$AE$4:$AE$7,0),4)),IF(AND(JO24="vVO2máx",JV24&gt;=35,JV24&lt;=45),"9-11",IF(AND(JO24="vVO2máx",JV24&gt;45,JV24&lt;=65),"11",IF(AND(JO24="vVO2máx",JV24&gt;65,JV24&lt;=75),"12-13",IF(AND(JO24="vVO2máx",JV24&gt;=80,JV24&lt;=85),"14-16",IF(AND(JO24="vVO2máx",JV24&gt;=85,JV24&lt;100),"17-19",IF(AND(JO24="vVO2máx",JV24&gt;=100),"20",IF(AND(JO24="FCR",JV24&gt;40,JV24&lt;=60),"12-13",IF(AND(JO24="FCR",JV24&gt;60,JV24&lt;=84),"14-16",IF(AND(JO24="FCR",JV24&gt;=85,JV24&lt;100),"17-19",IF(AND(JO24="FCR",JV24=100),"20",""))))))))))),"")</f>
        <v/>
      </c>
      <c r="JY24" s="409">
        <f>IFERROR(IF(JU24="vVO2máx",(Avaliações!$C$51*'Microciclos - Endurance (2)'!JV24)/100,IF(JU24="Velocidade_crítica",IF(JV24="80% VC",Avaliações!#REF!*0.8,IF(JV24="100% VC",Avaliações!#REF!*1,IF(JV24="120% VC",Avaliações!#REF!*1.2,IF(JV24="&gt;30%",Avaliações!$C$54*1.3,IF(JV24="&gt;40%",Avaliações!$C$54*1.4,0))))),IF(JU24="PACE_Daniels",INDEX(BASE!$Q$4:$V$60,MATCH(Avaliações!$C$53,BASE!$Q$4:$Q$60,0),MATCH('Microciclos - Endurance (2)'!JV24,BASE!$Q$4:$V$4,0)),0))),"")</f>
        <v>0</v>
      </c>
      <c r="JZ24" s="409" t="str">
        <f t="shared" ref="JZ24:JZ28" si="245">IF(JX24="9-11","Zona 1",IF(JX24="11","Zona 1",IF(JX24="12-13","Zona 2",IF(JX24="14-16","Zona 2",IF(JX24="17-19","Zona 3",IF(JX24="20","Zona 3",""))))))</f>
        <v/>
      </c>
      <c r="KD24" s="407"/>
      <c r="KE24" s="407"/>
      <c r="KF24" s="407"/>
      <c r="KG24" s="407"/>
      <c r="KH24" s="407">
        <f>IFERROR(KD24*KE24*KF24,"")</f>
        <v>0</v>
      </c>
      <c r="KI24" s="407">
        <f t="shared" ref="KI24:KI28" si="246">IFERROR(KD24*KE24*KG24,"")</f>
        <v>0</v>
      </c>
      <c r="KJ24" s="408" t="str">
        <f t="shared" ref="KJ24:KJ28" si="247">IFERROR(((KF24*KE24*KD24)*(KP24*16.6667))+((KD24*KE24*KG24)*(KU24*16.6667)),"")</f>
        <v/>
      </c>
      <c r="KK24" s="407" t="s">
        <v>144</v>
      </c>
      <c r="KL24" s="407"/>
      <c r="KM24" s="409" t="str">
        <f t="shared" ref="KM24:KM28" si="248">IF(KO24="9-11","Zona 1",IF(KO24="11","Zona 1",IF(KO24="12-13","Zona 2",IF(KO24="14-16","Zona 2",IF(KO24="17-19","Zona 3",IF(KO24="20","Zona 3",""))))))</f>
        <v/>
      </c>
      <c r="KN24" s="410" t="str">
        <f t="shared" ref="KN24:KN28" si="249">IFERROR(TIME(0,ROUNDDOWN(((1/KP24)*60),0),ROUND(((((1/KP24)*60)-ROUNDDOWN(((1/KP24)*60),0))*60),0)),"")</f>
        <v/>
      </c>
      <c r="KO24" s="407" t="str">
        <f>IFERROR(IF(KK24="PACE_Daniels",(INDEX(BASE!$AE$4:$AH$8,MATCH('Microciclos - Endurance (2)'!KL24,BASE!$AE$4:$AE$8,0),4)),IF(AND(KK24="vVO2máx",KL24&gt;=35,KL24&lt;=45),"9-11",IF(AND(KK24="vVO2máx",KL24&gt;45,KL24&lt;=65),"11",IF(AND(KK24="vVO2máx",KL24&gt;65,KL24&lt;=75),"12-13",IF(AND(KK24="vVO2máx",KL24&gt;=80,KL24&lt;=85),"14-16",IF(AND(KK24="vVO2máx",KL24&gt;=85,KL24&lt;100),"17-19",IF(AND(KK24="vVO2máx",KL24&gt;=100),"20",IF(AND(KK24="FCR",KL24&gt;40,KL24&lt;=60),"12-13",IF(AND(KK24="FCR",KL24&gt;60,KL24&lt;=84),"14-16",IF(AND(KK24="FCR",KL24&gt;=85,KL24&lt;100),"17-19",IF(AND(KK24="FCR",KL24=100),"20",""))))))))))),"")</f>
        <v/>
      </c>
      <c r="KP24" s="409" t="str">
        <f>IFERROR(IF(KK24="vVO2máx",(Avaliações!$C$51*'Microciclos - Endurance (2)'!KL24)/100,IF(KK24="Velocidade_crítica",IF(KL24="80% VC",Avaliações!#REF!*0.8,IF(KL24="100% VC",Avaliações!#REF!*1,IF(KL24="120% VC",Avaliações!#REF!*1.2,IF(KL24="&gt;30%",Avaliações!$C$54*1.3,IF(KL24="&gt;40%",Avaliações!$C$54*1.4,0))))),IF(KK24="PACE_Daniels",INDEX(BASE!$Q$4:$V$60,MATCH(Avaliações!$C$53,BASE!$Q$4:$Q$60,0),MATCH('Microciclos - Endurance (2)'!KL24,BASE!$Q$4:$V$4,0)),""))),"")</f>
        <v/>
      </c>
      <c r="KQ24" s="407" t="s">
        <v>144</v>
      </c>
      <c r="KR24" s="407"/>
      <c r="KS24" s="410" t="str">
        <f t="shared" ref="KS24:KS28" si="250">IFERROR(TIME(0,ROUNDDOWN(((1/KU24)*60),0),ROUND(((((1/KU24)*60)-ROUNDDOWN(((1/KU24)*60),0))*60),0)),"")</f>
        <v/>
      </c>
      <c r="KT24" s="407" t="str">
        <f>IFERROR(IF(KK24="PACE_Daniels",(INDEX(BASE!$AE$4:$AH$7,MATCH('Microciclos - Endurance (2)'!KR24,BASE!$AE$4:$AE$7,0),4)),IF(AND(KK24="vVO2máx",KR24&gt;=35,KR24&lt;=45),"9-11",IF(AND(KK24="vVO2máx",KR24&gt;45,KR24&lt;=65),"11",IF(AND(KK24="vVO2máx",KR24&gt;65,KR24&lt;=75),"12-13",IF(AND(KK24="vVO2máx",KR24&gt;=80,KR24&lt;=85),"14-16",IF(AND(KK24="vVO2máx",KR24&gt;=85,KR24&lt;100),"17-19",IF(AND(KK24="vVO2máx",KR24&gt;=100),"20",IF(AND(KK24="FCR",KR24&gt;40,KR24&lt;=60),"12-13",IF(AND(KK24="FCR",KR24&gt;60,KR24&lt;=84),"14-16",IF(AND(KK24="FCR",KR24&gt;=85,KR24&lt;100),"17-19",IF(AND(KK24="FCR",KR24=100),"20",""))))))))))),"")</f>
        <v/>
      </c>
      <c r="KU24" s="409">
        <f>IFERROR(IF(KQ24="vVO2máx",(Avaliações!$C$51*'Microciclos - Endurance (2)'!KR24)/100,IF(KQ24="Velocidade_crítica",IF(KR24="80% VC",Avaliações!#REF!*0.8,IF(KR24="100% VC",Avaliações!#REF!*1,IF(KR24="120% VC",Avaliações!#REF!*1.2,IF(KR24="&gt;30%",Avaliações!$C$54*1.3,IF(KR24="&gt;40%",Avaliações!$C$54*1.4,0))))),IF(KQ24="PACE_Daniels",INDEX(BASE!$Q$4:$V$60,MATCH(Avaliações!$C$53,BASE!$Q$4:$Q$60,0),MATCH('Microciclos - Endurance (2)'!KR24,BASE!$Q$4:$V$4,0)),0))),"")</f>
        <v>0</v>
      </c>
      <c r="KV24" s="409" t="str">
        <f t="shared" ref="KV24:KV28" si="251">IF(KT24="9-11","Zona 1",IF(KT24="11","Zona 1",IF(KT24="12-13","Zona 2",IF(KT24="14-16","Zona 2",IF(KT24="17-19","Zona 3",IF(KT24="20","Zona 3",""))))))</f>
        <v/>
      </c>
      <c r="KZ24" s="407"/>
      <c r="LA24" s="407"/>
      <c r="LB24" s="407"/>
      <c r="LC24" s="407"/>
      <c r="LD24" s="407">
        <f>IFERROR(KZ24*LA24*LB24,"")</f>
        <v>0</v>
      </c>
      <c r="LE24" s="407">
        <f t="shared" ref="LE24:LE28" si="252">IFERROR(KZ24*LA24*LC24,"")</f>
        <v>0</v>
      </c>
      <c r="LF24" s="408" t="str">
        <f t="shared" ref="LF24:LF28" si="253">IFERROR(((LB24*LA24*KZ24)*(LL24*16.6667))+((KZ24*LA24*LC24)*(LQ24*16.6667)),"")</f>
        <v/>
      </c>
      <c r="LG24" s="407" t="s">
        <v>144</v>
      </c>
      <c r="LH24" s="407"/>
      <c r="LI24" s="409" t="str">
        <f t="shared" ref="LI24:LI28" si="254">IF(LK24="9-11","Zona 1",IF(LK24="11","Zona 1",IF(LK24="12-13","Zona 2",IF(LK24="14-16","Zona 2",IF(LK24="17-19","Zona 3",IF(LK24="20","Zona 3",""))))))</f>
        <v/>
      </c>
      <c r="LJ24" s="410" t="str">
        <f t="shared" ref="LJ24:LJ28" si="255">IFERROR(TIME(0,ROUNDDOWN(((1/LL24)*60),0),ROUND(((((1/LL24)*60)-ROUNDDOWN(((1/LL24)*60),0))*60),0)),"")</f>
        <v/>
      </c>
      <c r="LK24" s="407" t="str">
        <f>IFERROR(IF(LG24="PACE_Daniels",(INDEX(BASE!$AE$4:$AH$8,MATCH('Microciclos - Endurance (2)'!LH24,BASE!$AE$4:$AE$8,0),4)),IF(AND(LG24="vVO2máx",LH24&gt;=35,LH24&lt;=45),"9-11",IF(AND(LG24="vVO2máx",LH24&gt;45,LH24&lt;=65),"11",IF(AND(LG24="vVO2máx",LH24&gt;65,LH24&lt;=75),"12-13",IF(AND(LG24="vVO2máx",LH24&gt;=80,LH24&lt;=85),"14-16",IF(AND(LG24="vVO2máx",LH24&gt;=85,LH24&lt;100),"17-19",IF(AND(LG24="vVO2máx",LH24&gt;=100),"20",IF(AND(LG24="FCR",LH24&gt;40,LH24&lt;=60),"12-13",IF(AND(LG24="FCR",LH24&gt;60,LH24&lt;=84),"14-16",IF(AND(LG24="FCR",LH24&gt;=85,LH24&lt;100),"17-19",IF(AND(LG24="FCR",LH24=100),"20",""))))))))))),"")</f>
        <v/>
      </c>
      <c r="LL24" s="409" t="str">
        <f>IFERROR(IF(LG24="vVO2máx",(Avaliações!$C$51*'Microciclos - Endurance (2)'!LH24)/100,IF(LG24="Velocidade_crítica",IF(LH24="80% VC",Avaliações!#REF!*0.8,IF(LH24="100% VC",Avaliações!#REF!*1,IF(LH24="120% VC",Avaliações!#REF!*1.2,IF(LH24="&gt;30%",Avaliações!$C$54*1.3,IF(LH24="&gt;40%",Avaliações!$C$54*1.4,0))))),IF(LG24="PACE_Daniels",INDEX(BASE!$Q$4:$V$60,MATCH(Avaliações!$C$53,BASE!$Q$4:$Q$60,0),MATCH('Microciclos - Endurance (2)'!LH24,BASE!$Q$4:$V$4,0)),""))),"")</f>
        <v/>
      </c>
      <c r="LM24" s="407" t="s">
        <v>144</v>
      </c>
      <c r="LN24" s="407"/>
      <c r="LO24" s="410" t="str">
        <f t="shared" ref="LO24:LO28" si="256">IFERROR(TIME(0,ROUNDDOWN(((1/LQ24)*60),0),ROUND(((((1/LQ24)*60)-ROUNDDOWN(((1/LQ24)*60),0))*60),0)),"")</f>
        <v/>
      </c>
      <c r="LP24" s="407" t="str">
        <f>IFERROR(IF(LG24="PACE_Daniels",(INDEX(BASE!$AE$4:$AH$7,MATCH('Microciclos - Endurance (2)'!LN24,BASE!$AE$4:$AE$7,0),4)),IF(AND(LG24="vVO2máx",LN24&gt;=35,LN24&lt;=45),"9-11",IF(AND(LG24="vVO2máx",LN24&gt;45,LN24&lt;=65),"11",IF(AND(LG24="vVO2máx",LN24&gt;65,LN24&lt;=75),"12-13",IF(AND(LG24="vVO2máx",LN24&gt;=80,LN24&lt;=85),"14-16",IF(AND(LG24="vVO2máx",LN24&gt;=85,LN24&lt;100),"17-19",IF(AND(LG24="vVO2máx",LN24&gt;=100),"20",IF(AND(LG24="FCR",LN24&gt;40,LN24&lt;=60),"12-13",IF(AND(LG24="FCR",LN24&gt;60,LN24&lt;=84),"14-16",IF(AND(LG24="FCR",LN24&gt;=85,LN24&lt;100),"17-19",IF(AND(LG24="FCR",LN24=100),"20",""))))))))))),"")</f>
        <v/>
      </c>
      <c r="LQ24" s="409">
        <f>IFERROR(IF(LM24="vVO2máx",(Avaliações!$C$51*'Microciclos - Endurance (2)'!LN24)/100,IF(LM24="Velocidade_crítica",IF(LN24="80% VC",Avaliações!#REF!*0.8,IF(LN24="100% VC",Avaliações!#REF!*1,IF(LN24="120% VC",Avaliações!#REF!*1.2,IF(LN24="&gt;30%",Avaliações!$C$54*1.3,IF(LN24="&gt;40%",Avaliações!$C$54*1.4,0))))),IF(LM24="PACE_Daniels",INDEX(BASE!$Q$4:$V$60,MATCH(Avaliações!$C$53,BASE!$Q$4:$Q$60,0),MATCH('Microciclos - Endurance (2)'!LN24,BASE!$Q$4:$V$4,0)),0))),"")</f>
        <v>0</v>
      </c>
      <c r="LR24" s="409" t="str">
        <f t="shared" ref="LR24:LR28" si="257">IF(LP24="9-11","Zona 1",IF(LP24="11","Zona 1",IF(LP24="12-13","Zona 2",IF(LP24="14-16","Zona 2",IF(LP24="17-19","Zona 3",IF(LP24="20","Zona 3",""))))))</f>
        <v/>
      </c>
      <c r="LV24" s="407"/>
      <c r="LW24" s="407"/>
      <c r="LX24" s="407"/>
      <c r="LY24" s="407"/>
      <c r="LZ24" s="407">
        <f>IFERROR(LV24*LW24*LX24,"")</f>
        <v>0</v>
      </c>
      <c r="MA24" s="407">
        <f t="shared" ref="MA24:MA28" si="258">IFERROR(LV24*LW24*LY24,"")</f>
        <v>0</v>
      </c>
      <c r="MB24" s="408" t="str">
        <f t="shared" ref="MB24:MB28" si="259">IFERROR(((LX24*LW24*LV24)*(MH24*16.6667))+((LV24*LW24*LY24)*(MM24*16.6667)),"")</f>
        <v/>
      </c>
      <c r="MC24" s="407" t="s">
        <v>144</v>
      </c>
      <c r="MD24" s="407"/>
      <c r="ME24" s="409" t="str">
        <f t="shared" ref="ME24:ME28" si="260">IF(MG24="9-11","Zona 1",IF(MG24="11","Zona 1",IF(MG24="12-13","Zona 2",IF(MG24="14-16","Zona 2",IF(MG24="17-19","Zona 3",IF(MG24="20","Zona 3",""))))))</f>
        <v/>
      </c>
      <c r="MF24" s="410" t="str">
        <f t="shared" ref="MF24:MF28" si="261">IFERROR(TIME(0,ROUNDDOWN(((1/MH24)*60),0),ROUND(((((1/MH24)*60)-ROUNDDOWN(((1/MH24)*60),0))*60),0)),"")</f>
        <v/>
      </c>
      <c r="MG24" s="407" t="str">
        <f>IFERROR(IF(MC24="PACE_Daniels",(INDEX(BASE!$AE$4:$AH$8,MATCH('Microciclos - Endurance (2)'!MD24,BASE!$AE$4:$AE$8,0),4)),IF(AND(MC24="vVO2máx",MD24&gt;=35,MD24&lt;=45),"9-11",IF(AND(MC24="vVO2máx",MD24&gt;45,MD24&lt;=65),"11",IF(AND(MC24="vVO2máx",MD24&gt;65,MD24&lt;=75),"12-13",IF(AND(MC24="vVO2máx",MD24&gt;=80,MD24&lt;=85),"14-16",IF(AND(MC24="vVO2máx",MD24&gt;=85,MD24&lt;100),"17-19",IF(AND(MC24="vVO2máx",MD24&gt;=100),"20",IF(AND(MC24="FCR",MD24&gt;40,MD24&lt;=60),"12-13",IF(AND(MC24="FCR",MD24&gt;60,MD24&lt;=84),"14-16",IF(AND(MC24="FCR",MD24&gt;=85,MD24&lt;100),"17-19",IF(AND(MC24="FCR",MD24=100),"20",""))))))))))),"")</f>
        <v/>
      </c>
      <c r="MH24" s="409" t="str">
        <f>IFERROR(IF(MC24="vVO2máx",(Avaliações!$C$51*'Microciclos - Endurance (2)'!MD24)/100,IF(MC24="Velocidade_crítica",IF(MD24="80% VC",Avaliações!#REF!*0.8,IF(MD24="100% VC",Avaliações!#REF!*1,IF(MD24="120% VC",Avaliações!#REF!*1.2,IF(MD24="&gt;30%",Avaliações!$C$54*1.3,IF(MD24="&gt;40%",Avaliações!$C$54*1.4,0))))),IF(MC24="PACE_Daniels",INDEX(BASE!$Q$4:$V$60,MATCH(Avaliações!$C$53,BASE!$Q$4:$Q$60,0),MATCH('Microciclos - Endurance (2)'!MD24,BASE!$Q$4:$V$4,0)),""))),"")</f>
        <v/>
      </c>
      <c r="MI24" s="407" t="s">
        <v>144</v>
      </c>
      <c r="MJ24" s="407"/>
      <c r="MK24" s="410" t="str">
        <f t="shared" ref="MK24:MK28" si="262">IFERROR(TIME(0,ROUNDDOWN(((1/MM24)*60),0),ROUND(((((1/MM24)*60)-ROUNDDOWN(((1/MM24)*60),0))*60),0)),"")</f>
        <v/>
      </c>
      <c r="ML24" s="407" t="str">
        <f>IFERROR(IF(MC24="PACE_Daniels",(INDEX(BASE!$AE$4:$AH$7,MATCH('Microciclos - Endurance (2)'!MJ24,BASE!$AE$4:$AE$7,0),4)),IF(AND(MC24="vVO2máx",MJ24&gt;=35,MJ24&lt;=45),"9-11",IF(AND(MC24="vVO2máx",MJ24&gt;45,MJ24&lt;=65),"11",IF(AND(MC24="vVO2máx",MJ24&gt;65,MJ24&lt;=75),"12-13",IF(AND(MC24="vVO2máx",MJ24&gt;=80,MJ24&lt;=85),"14-16",IF(AND(MC24="vVO2máx",MJ24&gt;=85,MJ24&lt;100),"17-19",IF(AND(MC24="vVO2máx",MJ24&gt;=100),"20",IF(AND(MC24="FCR",MJ24&gt;40,MJ24&lt;=60),"12-13",IF(AND(MC24="FCR",MJ24&gt;60,MJ24&lt;=84),"14-16",IF(AND(MC24="FCR",MJ24&gt;=85,MJ24&lt;100),"17-19",IF(AND(MC24="FCR",MJ24=100),"20",""))))))))))),"")</f>
        <v/>
      </c>
      <c r="MM24" s="409">
        <f>IFERROR(IF(MI24="vVO2máx",(Avaliações!$C$51*'Microciclos - Endurance (2)'!MJ24)/100,IF(MI24="Velocidade_crítica",IF(MJ24="80% VC",Avaliações!#REF!*0.8,IF(MJ24="100% VC",Avaliações!#REF!*1,IF(MJ24="120% VC",Avaliações!#REF!*1.2,IF(MJ24="&gt;30%",Avaliações!$C$54*1.3,IF(MJ24="&gt;40%",Avaliações!$C$54*1.4,0))))),IF(MI24="PACE_Daniels",INDEX(BASE!$Q$4:$V$60,MATCH(Avaliações!$C$53,BASE!$Q$4:$Q$60,0),MATCH('Microciclos - Endurance (2)'!MJ24,BASE!$Q$4:$V$4,0)),0))),"")</f>
        <v>0</v>
      </c>
      <c r="MN24" s="409" t="str">
        <f t="shared" ref="MN24:MN28" si="263">IF(ML24="9-11","Zona 1",IF(ML24="11","Zona 1",IF(ML24="12-13","Zona 2",IF(ML24="14-16","Zona 2",IF(ML24="17-19","Zona 3",IF(ML24="20","Zona 3",""))))))</f>
        <v/>
      </c>
      <c r="MR24" s="407"/>
      <c r="MS24" s="407"/>
      <c r="MT24" s="407"/>
      <c r="MU24" s="407"/>
      <c r="MV24" s="407">
        <f>IFERROR(MR24*MS24*MT24,"")</f>
        <v>0</v>
      </c>
      <c r="MW24" s="407">
        <f t="shared" ref="MW24:MW28" si="264">IFERROR(MR24*MS24*MU24,"")</f>
        <v>0</v>
      </c>
      <c r="MX24" s="408" t="str">
        <f t="shared" ref="MX24:MX28" si="265">IFERROR(((MT24*MS24*MR24)*(ND24*16.6667))+((MR24*MS24*MU24)*(NI24*16.6667)),"")</f>
        <v/>
      </c>
      <c r="MY24" s="407" t="s">
        <v>144</v>
      </c>
      <c r="MZ24" s="407"/>
      <c r="NA24" s="409" t="str">
        <f t="shared" ref="NA24:NA28" si="266">IF(NC24="9-11","Zona 1",IF(NC24="11","Zona 1",IF(NC24="12-13","Zona 2",IF(NC24="14-16","Zona 2",IF(NC24="17-19","Zona 3",IF(NC24="20","Zona 3",""))))))</f>
        <v/>
      </c>
      <c r="NB24" s="410" t="str">
        <f t="shared" ref="NB24:NB28" si="267">IFERROR(TIME(0,ROUNDDOWN(((1/ND24)*60),0),ROUND(((((1/ND24)*60)-ROUNDDOWN(((1/ND24)*60),0))*60),0)),"")</f>
        <v/>
      </c>
      <c r="NC24" s="407" t="str">
        <f>IFERROR(IF(MY24="PACE_Daniels",(INDEX(BASE!$AE$4:$AH$8,MATCH('Microciclos - Endurance (2)'!MZ24,BASE!$AE$4:$AE$8,0),4)),IF(AND(MY24="vVO2máx",MZ24&gt;=35,MZ24&lt;=45),"9-11",IF(AND(MY24="vVO2máx",MZ24&gt;45,MZ24&lt;=65),"11",IF(AND(MY24="vVO2máx",MZ24&gt;65,MZ24&lt;=75),"12-13",IF(AND(MY24="vVO2máx",MZ24&gt;=80,MZ24&lt;=85),"14-16",IF(AND(MY24="vVO2máx",MZ24&gt;=85,MZ24&lt;100),"17-19",IF(AND(MY24="vVO2máx",MZ24&gt;=100),"20",IF(AND(MY24="FCR",MZ24&gt;40,MZ24&lt;=60),"12-13",IF(AND(MY24="FCR",MZ24&gt;60,MZ24&lt;=84),"14-16",IF(AND(MY24="FCR",MZ24&gt;=85,MZ24&lt;100),"17-19",IF(AND(MY24="FCR",MZ24=100),"20",""))))))))))),"")</f>
        <v/>
      </c>
      <c r="ND24" s="409" t="str">
        <f>IFERROR(IF(MY24="vVO2máx",(Avaliações!$C$51*'Microciclos - Endurance (2)'!MZ24)/100,IF(MY24="Velocidade_crítica",IF(MZ24="80% VC",Avaliações!#REF!*0.8,IF(MZ24="100% VC",Avaliações!#REF!*1,IF(MZ24="120% VC",Avaliações!#REF!*1.2,IF(MZ24="&gt;30%",Avaliações!$C$54*1.3,IF(MZ24="&gt;40%",Avaliações!$C$54*1.4,0))))),IF(MY24="PACE_Daniels",INDEX(BASE!$Q$4:$V$60,MATCH(Avaliações!$C$53,BASE!$Q$4:$Q$60,0),MATCH('Microciclos - Endurance (2)'!MZ24,BASE!$Q$4:$V$4,0)),""))),"")</f>
        <v/>
      </c>
      <c r="NE24" s="407" t="s">
        <v>144</v>
      </c>
      <c r="NF24" s="407"/>
      <c r="NG24" s="410" t="str">
        <f t="shared" ref="NG24:NG28" si="268">IFERROR(TIME(0,ROUNDDOWN(((1/NI24)*60),0),ROUND(((((1/NI24)*60)-ROUNDDOWN(((1/NI24)*60),0))*60),0)),"")</f>
        <v/>
      </c>
      <c r="NH24" s="407" t="str">
        <f>IFERROR(IF(MY24="PACE_Daniels",(INDEX(BASE!$AE$4:$AH$7,MATCH('Microciclos - Endurance (2)'!NF24,BASE!$AE$4:$AE$7,0),4)),IF(AND(MY24="vVO2máx",NF24&gt;=35,NF24&lt;=45),"9-11",IF(AND(MY24="vVO2máx",NF24&gt;45,NF24&lt;=65),"11",IF(AND(MY24="vVO2máx",NF24&gt;65,NF24&lt;=75),"12-13",IF(AND(MY24="vVO2máx",NF24&gt;=80,NF24&lt;=85),"14-16",IF(AND(MY24="vVO2máx",NF24&gt;=85,NF24&lt;100),"17-19",IF(AND(MY24="vVO2máx",NF24&gt;=100),"20",IF(AND(MY24="FCR",NF24&gt;40,NF24&lt;=60),"12-13",IF(AND(MY24="FCR",NF24&gt;60,NF24&lt;=84),"14-16",IF(AND(MY24="FCR",NF24&gt;=85,NF24&lt;100),"17-19",IF(AND(MY24="FCR",NF24=100),"20",""))))))))))),"")</f>
        <v/>
      </c>
      <c r="NI24" s="409">
        <f>IFERROR(IF(NE24="vVO2máx",(Avaliações!$C$51*'Microciclos - Endurance (2)'!NF24)/100,IF(NE24="Velocidade_crítica",IF(NF24="80% VC",Avaliações!#REF!*0.8,IF(NF24="100% VC",Avaliações!#REF!*1,IF(NF24="120% VC",Avaliações!#REF!*1.2,IF(NF24="&gt;30%",Avaliações!$C$54*1.3,IF(NF24="&gt;40%",Avaliações!$C$54*1.4,0))))),IF(NE24="PACE_Daniels",INDEX(BASE!$Q$4:$V$60,MATCH(Avaliações!$C$53,BASE!$Q$4:$Q$60,0),MATCH('Microciclos - Endurance (2)'!NF24,BASE!$Q$4:$V$4,0)),0))),"")</f>
        <v>0</v>
      </c>
      <c r="NJ24" s="409" t="str">
        <f t="shared" ref="NJ24:NJ28" si="269">IF(NH24="9-11","Zona 1",IF(NH24="11","Zona 1",IF(NH24="12-13","Zona 2",IF(NH24="14-16","Zona 2",IF(NH24="17-19","Zona 3",IF(NH24="20","Zona 3",""))))))</f>
        <v/>
      </c>
      <c r="NN24" s="407"/>
      <c r="NO24" s="407"/>
      <c r="NP24" s="407"/>
      <c r="NQ24" s="407"/>
      <c r="NR24" s="407">
        <f>IFERROR(NN24*NO24*NP24,"")</f>
        <v>0</v>
      </c>
      <c r="NS24" s="407">
        <f t="shared" ref="NS24:NS28" si="270">IFERROR(NN24*NO24*NQ24,"")</f>
        <v>0</v>
      </c>
      <c r="NT24" s="408" t="str">
        <f t="shared" ref="NT24:NT28" si="271">IFERROR(((NP24*NO24*NN24)*(NZ24*16.6667))+((NN24*NO24*NQ24)*(OE24*16.6667)),"")</f>
        <v/>
      </c>
      <c r="NU24" s="407" t="s">
        <v>144</v>
      </c>
      <c r="NV24" s="407"/>
      <c r="NW24" s="409" t="str">
        <f t="shared" ref="NW24:NW28" si="272">IF(NY24="9-11","Zona 1",IF(NY24="11","Zona 1",IF(NY24="12-13","Zona 2",IF(NY24="14-16","Zona 2",IF(NY24="17-19","Zona 3",IF(NY24="20","Zona 3",""))))))</f>
        <v/>
      </c>
      <c r="NX24" s="410" t="str">
        <f t="shared" ref="NX24:NX28" si="273">IFERROR(TIME(0,ROUNDDOWN(((1/NZ24)*60),0),ROUND(((((1/NZ24)*60)-ROUNDDOWN(((1/NZ24)*60),0))*60),0)),"")</f>
        <v/>
      </c>
      <c r="NY24" s="407" t="str">
        <f>IFERROR(IF(NU24="PACE_Daniels",(INDEX(BASE!$AE$4:$AH$8,MATCH('Microciclos - Endurance (2)'!NV24,BASE!$AE$4:$AE$8,0),4)),IF(AND(NU24="vVO2máx",NV24&gt;=35,NV24&lt;=45),"9-11",IF(AND(NU24="vVO2máx",NV24&gt;45,NV24&lt;=65),"11",IF(AND(NU24="vVO2máx",NV24&gt;65,NV24&lt;=75),"12-13",IF(AND(NU24="vVO2máx",NV24&gt;=80,NV24&lt;=85),"14-16",IF(AND(NU24="vVO2máx",NV24&gt;=85,NV24&lt;100),"17-19",IF(AND(NU24="vVO2máx",NV24&gt;=100),"20",IF(AND(NU24="FCR",NV24&gt;40,NV24&lt;=60),"12-13",IF(AND(NU24="FCR",NV24&gt;60,NV24&lt;=84),"14-16",IF(AND(NU24="FCR",NV24&gt;=85,NV24&lt;100),"17-19",IF(AND(NU24="FCR",NV24=100),"20",""))))))))))),"")</f>
        <v/>
      </c>
      <c r="NZ24" s="409" t="str">
        <f>IFERROR(IF(NU24="vVO2máx",(Avaliações!$C$51*'Microciclos - Endurance (2)'!NV24)/100,IF(NU24="Velocidade_crítica",IF(NV24="80% VC",Avaliações!#REF!*0.8,IF(NV24="100% VC",Avaliações!#REF!*1,IF(NV24="120% VC",Avaliações!#REF!*1.2,IF(NV24="&gt;30%",Avaliações!$C$54*1.3,IF(NV24="&gt;40%",Avaliações!$C$54*1.4,0))))),IF(NU24="PACE_Daniels",INDEX(BASE!$Q$4:$V$60,MATCH(Avaliações!$C$53,BASE!$Q$4:$Q$60,0),MATCH('Microciclos - Endurance (2)'!NV24,BASE!$Q$4:$V$4,0)),""))),"")</f>
        <v/>
      </c>
      <c r="OA24" s="407" t="s">
        <v>144</v>
      </c>
      <c r="OB24" s="407"/>
      <c r="OC24" s="410" t="str">
        <f t="shared" ref="OC24:OC28" si="274">IFERROR(TIME(0,ROUNDDOWN(((1/OE24)*60),0),ROUND(((((1/OE24)*60)-ROUNDDOWN(((1/OE24)*60),0))*60),0)),"")</f>
        <v/>
      </c>
      <c r="OD24" s="407" t="str">
        <f>IFERROR(IF(NU24="PACE_Daniels",(INDEX(BASE!$AE$4:$AH$7,MATCH('Microciclos - Endurance (2)'!OB24,BASE!$AE$4:$AE$7,0),4)),IF(AND(NU24="vVO2máx",OB24&gt;=35,OB24&lt;=45),"9-11",IF(AND(NU24="vVO2máx",OB24&gt;45,OB24&lt;=65),"11",IF(AND(NU24="vVO2máx",OB24&gt;65,OB24&lt;=75),"12-13",IF(AND(NU24="vVO2máx",OB24&gt;=80,OB24&lt;=85),"14-16",IF(AND(NU24="vVO2máx",OB24&gt;=85,OB24&lt;100),"17-19",IF(AND(NU24="vVO2máx",OB24&gt;=100),"20",IF(AND(NU24="FCR",OB24&gt;40,OB24&lt;=60),"12-13",IF(AND(NU24="FCR",OB24&gt;60,OB24&lt;=84),"14-16",IF(AND(NU24="FCR",OB24&gt;=85,OB24&lt;100),"17-19",IF(AND(NU24="FCR",OB24=100),"20",""))))))))))),"")</f>
        <v/>
      </c>
      <c r="OE24" s="409">
        <f>IFERROR(IF(OA24="vVO2máx",(Avaliações!$C$51*'Microciclos - Endurance (2)'!OB24)/100,IF(OA24="Velocidade_crítica",IF(OB24="80% VC",Avaliações!#REF!*0.8,IF(OB24="100% VC",Avaliações!#REF!*1,IF(OB24="120% VC",Avaliações!#REF!*1.2,IF(OB24="&gt;30%",Avaliações!$C$54*1.3,IF(OB24="&gt;40%",Avaliações!$C$54*1.4,0))))),IF(OA24="PACE_Daniels",INDEX(BASE!$Q$4:$V$60,MATCH(Avaliações!$C$53,BASE!$Q$4:$Q$60,0),MATCH('Microciclos - Endurance (2)'!OB24,BASE!$Q$4:$V$4,0)),0))),"")</f>
        <v>0</v>
      </c>
      <c r="OF24" s="409" t="str">
        <f t="shared" ref="OF24:OF28" si="275">IF(OD24="9-11","Zona 1",IF(OD24="11","Zona 1",IF(OD24="12-13","Zona 2",IF(OD24="14-16","Zona 2",IF(OD24="17-19","Zona 3",IF(OD24="20","Zona 3",""))))))</f>
        <v/>
      </c>
      <c r="OJ24" s="407"/>
      <c r="OK24" s="407"/>
      <c r="OL24" s="407"/>
      <c r="OM24" s="407"/>
      <c r="ON24" s="407">
        <f>IFERROR(OJ24*OK24*OL24,"")</f>
        <v>0</v>
      </c>
      <c r="OO24" s="407">
        <f t="shared" ref="OO24:OO28" si="276">IFERROR(OJ24*OK24*OM24,"")</f>
        <v>0</v>
      </c>
      <c r="OP24" s="408" t="str">
        <f t="shared" ref="OP24:OP28" si="277">IFERROR(((OL24*OK24*OJ24)*(OV24*16.6667))+((OJ24*OK24*OM24)*(PA24*16.6667)),"")</f>
        <v/>
      </c>
      <c r="OQ24" s="407" t="s">
        <v>144</v>
      </c>
      <c r="OR24" s="407"/>
      <c r="OS24" s="409" t="str">
        <f t="shared" ref="OS24:OS28" si="278">IF(OU24="9-11","Zona 1",IF(OU24="11","Zona 1",IF(OU24="12-13","Zona 2",IF(OU24="14-16","Zona 2",IF(OU24="17-19","Zona 3",IF(OU24="20","Zona 3",""))))))</f>
        <v/>
      </c>
      <c r="OT24" s="410" t="str">
        <f t="shared" ref="OT24:OT28" si="279">IFERROR(TIME(0,ROUNDDOWN(((1/OV24)*60),0),ROUND(((((1/OV24)*60)-ROUNDDOWN(((1/OV24)*60),0))*60),0)),"")</f>
        <v/>
      </c>
      <c r="OU24" s="407" t="str">
        <f>IFERROR(IF(OQ24="PACE_Daniels",(INDEX(BASE!$AE$4:$AH$8,MATCH('Microciclos - Endurance (2)'!OR24,BASE!$AE$4:$AE$8,0),4)),IF(AND(OQ24="vVO2máx",OR24&gt;=35,OR24&lt;=45),"9-11",IF(AND(OQ24="vVO2máx",OR24&gt;45,OR24&lt;=65),"11",IF(AND(OQ24="vVO2máx",OR24&gt;65,OR24&lt;=75),"12-13",IF(AND(OQ24="vVO2máx",OR24&gt;=80,OR24&lt;=85),"14-16",IF(AND(OQ24="vVO2máx",OR24&gt;=85,OR24&lt;100),"17-19",IF(AND(OQ24="vVO2máx",OR24&gt;=100),"20",IF(AND(OQ24="FCR",OR24&gt;40,OR24&lt;=60),"12-13",IF(AND(OQ24="FCR",OR24&gt;60,OR24&lt;=84),"14-16",IF(AND(OQ24="FCR",OR24&gt;=85,OR24&lt;100),"17-19",IF(AND(OQ24="FCR",OR24=100),"20",""))))))))))),"")</f>
        <v/>
      </c>
      <c r="OV24" s="409" t="str">
        <f>IFERROR(IF(OQ24="vVO2máx",(Avaliações!$C$51*'Microciclos - Endurance (2)'!OR24)/100,IF(OQ24="Velocidade_crítica",IF(OR24="80% VC",Avaliações!#REF!*0.8,IF(OR24="100% VC",Avaliações!#REF!*1,IF(OR24="120% VC",Avaliações!#REF!*1.2,IF(OR24="&gt;30%",Avaliações!$C$54*1.3,IF(OR24="&gt;40%",Avaliações!$C$54*1.4,0))))),IF(OQ24="PACE_Daniels",INDEX(BASE!$Q$4:$V$60,MATCH(Avaliações!$C$53,BASE!$Q$4:$Q$60,0),MATCH('Microciclos - Endurance (2)'!OR24,BASE!$Q$4:$V$4,0)),""))),"")</f>
        <v/>
      </c>
      <c r="OW24" s="407" t="s">
        <v>144</v>
      </c>
      <c r="OX24" s="407"/>
      <c r="OY24" s="410" t="str">
        <f t="shared" ref="OY24:OY28" si="280">IFERROR(TIME(0,ROUNDDOWN(((1/PA24)*60),0),ROUND(((((1/PA24)*60)-ROUNDDOWN(((1/PA24)*60),0))*60),0)),"")</f>
        <v/>
      </c>
      <c r="OZ24" s="407" t="str">
        <f>IFERROR(IF(OQ24="PACE_Daniels",(INDEX(BASE!$AE$4:$AH$7,MATCH('Microciclos - Endurance (2)'!OX24,BASE!$AE$4:$AE$7,0),4)),IF(AND(OQ24="vVO2máx",OX24&gt;=35,OX24&lt;=45),"9-11",IF(AND(OQ24="vVO2máx",OX24&gt;45,OX24&lt;=65),"11",IF(AND(OQ24="vVO2máx",OX24&gt;65,OX24&lt;=75),"12-13",IF(AND(OQ24="vVO2máx",OX24&gt;=80,OX24&lt;=85),"14-16",IF(AND(OQ24="vVO2máx",OX24&gt;=85,OX24&lt;100),"17-19",IF(AND(OQ24="vVO2máx",OX24&gt;=100),"20",IF(AND(OQ24="FCR",OX24&gt;40,OX24&lt;=60),"12-13",IF(AND(OQ24="FCR",OX24&gt;60,OX24&lt;=84),"14-16",IF(AND(OQ24="FCR",OX24&gt;=85,OX24&lt;100),"17-19",IF(AND(OQ24="FCR",OX24=100),"20",""))))))))))),"")</f>
        <v/>
      </c>
      <c r="PA24" s="409">
        <f>IFERROR(IF(OW24="vVO2máx",(Avaliações!$C$51*'Microciclos - Endurance (2)'!OX24)/100,IF(OW24="Velocidade_crítica",IF(OX24="80% VC",Avaliações!#REF!*0.8,IF(OX24="100% VC",Avaliações!#REF!*1,IF(OX24="120% VC",Avaliações!#REF!*1.2,IF(OX24="&gt;30%",Avaliações!$C$54*1.3,IF(OX24="&gt;40%",Avaliações!$C$54*1.4,0))))),IF(OW24="PACE_Daniels",INDEX(BASE!$Q$4:$V$60,MATCH(Avaliações!$C$53,BASE!$Q$4:$Q$60,0),MATCH('Microciclos - Endurance (2)'!OX24,BASE!$Q$4:$V$4,0)),0))),"")</f>
        <v>0</v>
      </c>
      <c r="PB24" s="409" t="str">
        <f t="shared" ref="PB24:PB28" si="281">IF(OZ24="9-11","Zona 1",IF(OZ24="11","Zona 1",IF(OZ24="12-13","Zona 2",IF(OZ24="14-16","Zona 2",IF(OZ24="17-19","Zona 3",IF(OZ24="20","Zona 3",""))))))</f>
        <v/>
      </c>
      <c r="PF24" s="407"/>
      <c r="PG24" s="407"/>
      <c r="PH24" s="407"/>
      <c r="PI24" s="407"/>
      <c r="PJ24" s="407">
        <f>IFERROR(PF24*PG24*PH24,"")</f>
        <v>0</v>
      </c>
      <c r="PK24" s="407">
        <f t="shared" ref="PK24:PK28" si="282">IFERROR(PF24*PG24*PI24,"")</f>
        <v>0</v>
      </c>
      <c r="PL24" s="408" t="str">
        <f t="shared" ref="PL24:PL28" si="283">IFERROR(((PH24*PG24*PF24)*(PR24*16.6667))+((PF24*PG24*PI24)*(PW24*16.6667)),"")</f>
        <v/>
      </c>
      <c r="PM24" s="407" t="s">
        <v>144</v>
      </c>
      <c r="PN24" s="407"/>
      <c r="PO24" s="409" t="str">
        <f t="shared" ref="PO24:PO28" si="284">IF(PQ24="9-11","Zona 1",IF(PQ24="11","Zona 1",IF(PQ24="12-13","Zona 2",IF(PQ24="14-16","Zona 2",IF(PQ24="17-19","Zona 3",IF(PQ24="20","Zona 3",""))))))</f>
        <v/>
      </c>
      <c r="PP24" s="410" t="str">
        <f t="shared" ref="PP24:PP28" si="285">IFERROR(TIME(0,ROUNDDOWN(((1/PR24)*60),0),ROUND(((((1/PR24)*60)-ROUNDDOWN(((1/PR24)*60),0))*60),0)),"")</f>
        <v/>
      </c>
      <c r="PQ24" s="407" t="str">
        <f>IFERROR(IF(PM24="PACE_Daniels",(INDEX(BASE!$AE$4:$AH$8,MATCH('Microciclos - Endurance (2)'!PN24,BASE!$AE$4:$AE$8,0),4)),IF(AND(PM24="vVO2máx",PN24&gt;=35,PN24&lt;=45),"9-11",IF(AND(PM24="vVO2máx",PN24&gt;45,PN24&lt;=65),"11",IF(AND(PM24="vVO2máx",PN24&gt;65,PN24&lt;=75),"12-13",IF(AND(PM24="vVO2máx",PN24&gt;=80,PN24&lt;=85),"14-16",IF(AND(PM24="vVO2máx",PN24&gt;=85,PN24&lt;100),"17-19",IF(AND(PM24="vVO2máx",PN24&gt;=100),"20",IF(AND(PM24="FCR",PN24&gt;40,PN24&lt;=60),"12-13",IF(AND(PM24="FCR",PN24&gt;60,PN24&lt;=84),"14-16",IF(AND(PM24="FCR",PN24&gt;=85,PN24&lt;100),"17-19",IF(AND(PM24="FCR",PN24=100),"20",""))))))))))),"")</f>
        <v/>
      </c>
      <c r="PR24" s="409" t="str">
        <f>IFERROR(IF(PM24="vVO2máx",(Avaliações!$C$51*'Microciclos - Endurance (2)'!PN24)/100,IF(PM24="Velocidade_crítica",IF(PN24="80% VC",Avaliações!#REF!*0.8,IF(PN24="100% VC",Avaliações!#REF!*1,IF(PN24="120% VC",Avaliações!#REF!*1.2,IF(PN24="&gt;30%",Avaliações!$C$54*1.3,IF(PN24="&gt;40%",Avaliações!$C$54*1.4,0))))),IF(PM24="PACE_Daniels",INDEX(BASE!$Q$4:$V$60,MATCH(Avaliações!$C$53,BASE!$Q$4:$Q$60,0),MATCH('Microciclos - Endurance (2)'!PN24,BASE!$Q$4:$V$4,0)),""))),"")</f>
        <v/>
      </c>
      <c r="PS24" s="407" t="s">
        <v>144</v>
      </c>
      <c r="PT24" s="407"/>
      <c r="PU24" s="410" t="str">
        <f t="shared" ref="PU24:PU28" si="286">IFERROR(TIME(0,ROUNDDOWN(((1/PW24)*60),0),ROUND(((((1/PW24)*60)-ROUNDDOWN(((1/PW24)*60),0))*60),0)),"")</f>
        <v/>
      </c>
      <c r="PV24" s="407" t="str">
        <f>IFERROR(IF(PM24="PACE_Daniels",(INDEX(BASE!$AE$4:$AH$7,MATCH('Microciclos - Endurance (2)'!PT24,BASE!$AE$4:$AE$7,0),4)),IF(AND(PM24="vVO2máx",PT24&gt;=35,PT24&lt;=45),"9-11",IF(AND(PM24="vVO2máx",PT24&gt;45,PT24&lt;=65),"11",IF(AND(PM24="vVO2máx",PT24&gt;65,PT24&lt;=75),"12-13",IF(AND(PM24="vVO2máx",PT24&gt;=80,PT24&lt;=85),"14-16",IF(AND(PM24="vVO2máx",PT24&gt;=85,PT24&lt;100),"17-19",IF(AND(PM24="vVO2máx",PT24&gt;=100),"20",IF(AND(PM24="FCR",PT24&gt;40,PT24&lt;=60),"12-13",IF(AND(PM24="FCR",PT24&gt;60,PT24&lt;=84),"14-16",IF(AND(PM24="FCR",PT24&gt;=85,PT24&lt;100),"17-19",IF(AND(PM24="FCR",PT24=100),"20",""))))))))))),"")</f>
        <v/>
      </c>
      <c r="PW24" s="409">
        <f>IFERROR(IF(PS24="vVO2máx",(Avaliações!$C$51*'Microciclos - Endurance (2)'!PT24)/100,IF(PS24="Velocidade_crítica",IF(PT24="80% VC",Avaliações!#REF!*0.8,IF(PT24="100% VC",Avaliações!#REF!*1,IF(PT24="120% VC",Avaliações!#REF!*1.2,IF(PT24="&gt;30%",Avaliações!$C$54*1.3,IF(PT24="&gt;40%",Avaliações!$C$54*1.4,0))))),IF(PS24="PACE_Daniels",INDEX(BASE!$Q$4:$V$60,MATCH(Avaliações!$C$53,BASE!$Q$4:$Q$60,0),MATCH('Microciclos - Endurance (2)'!PT24,BASE!$Q$4:$V$4,0)),0))),"")</f>
        <v>0</v>
      </c>
      <c r="PX24" s="409" t="str">
        <f t="shared" ref="PX24:PX28" si="287">IF(PV24="9-11","Zona 1",IF(PV24="11","Zona 1",IF(PV24="12-13","Zona 2",IF(PV24="14-16","Zona 2",IF(PV24="17-19","Zona 3",IF(PV24="20","Zona 3",""))))))</f>
        <v/>
      </c>
      <c r="QB24" s="407"/>
      <c r="QC24" s="407"/>
      <c r="QD24" s="407"/>
      <c r="QE24" s="407"/>
      <c r="QF24" s="407">
        <f>IFERROR(QB24*QC24*QD24,"")</f>
        <v>0</v>
      </c>
      <c r="QG24" s="407">
        <f t="shared" ref="QG24:QG28" si="288">IFERROR(QB24*QC24*QE24,"")</f>
        <v>0</v>
      </c>
      <c r="QH24" s="408" t="str">
        <f t="shared" ref="QH24:QH28" si="289">IFERROR(((QD24*QC24*QB24)*(QN24*16.6667))+((QB24*QC24*QE24)*(QS24*16.6667)),"")</f>
        <v/>
      </c>
      <c r="QI24" s="407" t="s">
        <v>144</v>
      </c>
      <c r="QJ24" s="407"/>
      <c r="QK24" s="409" t="str">
        <f t="shared" ref="QK24:QK28" si="290">IF(QM24="9-11","Zona 1",IF(QM24="11","Zona 1",IF(QM24="12-13","Zona 2",IF(QM24="14-16","Zona 2",IF(QM24="17-19","Zona 3",IF(QM24="20","Zona 3",""))))))</f>
        <v/>
      </c>
      <c r="QL24" s="410" t="str">
        <f t="shared" ref="QL24:QL28" si="291">IFERROR(TIME(0,ROUNDDOWN(((1/QN24)*60),0),ROUND(((((1/QN24)*60)-ROUNDDOWN(((1/QN24)*60),0))*60),0)),"")</f>
        <v/>
      </c>
      <c r="QM24" s="407" t="str">
        <f>IFERROR(IF(QI24="PACE_Daniels",(INDEX(BASE!$AE$4:$AH$8,MATCH('Microciclos - Endurance (2)'!QJ24,BASE!$AE$4:$AE$8,0),4)),IF(AND(QI24="vVO2máx",QJ24&gt;=35,QJ24&lt;=45),"9-11",IF(AND(QI24="vVO2máx",QJ24&gt;45,QJ24&lt;=65),"11",IF(AND(QI24="vVO2máx",QJ24&gt;65,QJ24&lt;=75),"12-13",IF(AND(QI24="vVO2máx",QJ24&gt;=80,QJ24&lt;=85),"14-16",IF(AND(QI24="vVO2máx",QJ24&gt;=85,QJ24&lt;100),"17-19",IF(AND(QI24="vVO2máx",QJ24&gt;=100),"20",IF(AND(QI24="FCR",QJ24&gt;40,QJ24&lt;=60),"12-13",IF(AND(QI24="FCR",QJ24&gt;60,QJ24&lt;=84),"14-16",IF(AND(QI24="FCR",QJ24&gt;=85,QJ24&lt;100),"17-19",IF(AND(QI24="FCR",QJ24=100),"20",""))))))))))),"")</f>
        <v/>
      </c>
      <c r="QN24" s="409" t="str">
        <f>IFERROR(IF(QI24="vVO2máx",(Avaliações!$C$51*'Microciclos - Endurance (2)'!QJ24)/100,IF(QI24="Velocidade_crítica",IF(QJ24="80% VC",Avaliações!#REF!*0.8,IF(QJ24="100% VC",Avaliações!#REF!*1,IF(QJ24="120% VC",Avaliações!#REF!*1.2,IF(QJ24="&gt;30%",Avaliações!$C$54*1.3,IF(QJ24="&gt;40%",Avaliações!$C$54*1.4,0))))),IF(QI24="PACE_Daniels",INDEX(BASE!$Q$4:$V$60,MATCH(Avaliações!$C$53,BASE!$Q$4:$Q$60,0),MATCH('Microciclos - Endurance (2)'!QJ24,BASE!$Q$4:$V$4,0)),""))),"")</f>
        <v/>
      </c>
      <c r="QO24" s="407" t="s">
        <v>144</v>
      </c>
      <c r="QP24" s="407"/>
      <c r="QQ24" s="410" t="str">
        <f t="shared" ref="QQ24:QQ28" si="292">IFERROR(TIME(0,ROUNDDOWN(((1/QS24)*60),0),ROUND(((((1/QS24)*60)-ROUNDDOWN(((1/QS24)*60),0))*60),0)),"")</f>
        <v/>
      </c>
      <c r="QR24" s="407" t="str">
        <f>IFERROR(IF(QI24="PACE_Daniels",(INDEX(BASE!$AE$4:$AH$7,MATCH('Microciclos - Endurance (2)'!QP24,BASE!$AE$4:$AE$7,0),4)),IF(AND(QI24="vVO2máx",QP24&gt;=35,QP24&lt;=45),"9-11",IF(AND(QI24="vVO2máx",QP24&gt;45,QP24&lt;=65),"11",IF(AND(QI24="vVO2máx",QP24&gt;65,QP24&lt;=75),"12-13",IF(AND(QI24="vVO2máx",QP24&gt;=80,QP24&lt;=85),"14-16",IF(AND(QI24="vVO2máx",QP24&gt;=85,QP24&lt;100),"17-19",IF(AND(QI24="vVO2máx",QP24&gt;=100),"20",IF(AND(QI24="FCR",QP24&gt;40,QP24&lt;=60),"12-13",IF(AND(QI24="FCR",QP24&gt;60,QP24&lt;=84),"14-16",IF(AND(QI24="FCR",QP24&gt;=85,QP24&lt;100),"17-19",IF(AND(QI24="FCR",QP24=100),"20",""))))))))))),"")</f>
        <v/>
      </c>
      <c r="QS24" s="409">
        <f>IFERROR(IF(QO24="vVO2máx",(Avaliações!$C$51*'Microciclos - Endurance (2)'!QP24)/100,IF(QO24="Velocidade_crítica",IF(QP24="80% VC",Avaliações!#REF!*0.8,IF(QP24="100% VC",Avaliações!#REF!*1,IF(QP24="120% VC",Avaliações!#REF!*1.2,IF(QP24="&gt;30%",Avaliações!$C$54*1.3,IF(QP24="&gt;40%",Avaliações!$C$54*1.4,0))))),IF(QO24="PACE_Daniels",INDEX(BASE!$Q$4:$V$60,MATCH(Avaliações!$C$53,BASE!$Q$4:$Q$60,0),MATCH('Microciclos - Endurance (2)'!QP24,BASE!$Q$4:$V$4,0)),0))),"")</f>
        <v>0</v>
      </c>
      <c r="QT24" s="409" t="str">
        <f t="shared" ref="QT24:QT28" si="293">IF(QR24="9-11","Zona 1",IF(QR24="11","Zona 1",IF(QR24="12-13","Zona 2",IF(QR24="14-16","Zona 2",IF(QR24="17-19","Zona 3",IF(QR24="20","Zona 3",""))))))</f>
        <v/>
      </c>
      <c r="QX24" s="407"/>
      <c r="QY24" s="407"/>
      <c r="QZ24" s="407"/>
      <c r="RA24" s="407"/>
      <c r="RB24" s="407">
        <f>IFERROR(QX24*QY24*QZ24,"")</f>
        <v>0</v>
      </c>
      <c r="RC24" s="407">
        <f t="shared" ref="RC24:RC28" si="294">IFERROR(QX24*QY24*RA24,"")</f>
        <v>0</v>
      </c>
      <c r="RD24" s="408" t="str">
        <f t="shared" ref="RD24:RD28" si="295">IFERROR(((QZ24*QY24*QX24)*(RJ24*16.6667))+((QX24*QY24*RA24)*(RO24*16.6667)),"")</f>
        <v/>
      </c>
      <c r="RE24" s="407" t="s">
        <v>144</v>
      </c>
      <c r="RF24" s="407"/>
      <c r="RG24" s="409" t="str">
        <f t="shared" ref="RG24:RG28" si="296">IF(RI24="9-11","Zona 1",IF(RI24="11","Zona 1",IF(RI24="12-13","Zona 2",IF(RI24="14-16","Zona 2",IF(RI24="17-19","Zona 3",IF(RI24="20","Zona 3",""))))))</f>
        <v/>
      </c>
      <c r="RH24" s="410" t="str">
        <f t="shared" ref="RH24:RH28" si="297">IFERROR(TIME(0,ROUNDDOWN(((1/RJ24)*60),0),ROUND(((((1/RJ24)*60)-ROUNDDOWN(((1/RJ24)*60),0))*60),0)),"")</f>
        <v/>
      </c>
      <c r="RI24" s="407" t="str">
        <f>IFERROR(IF(RE24="PACE_Daniels",(INDEX(BASE!$AE$4:$AH$8,MATCH('Microciclos - Endurance (2)'!RF24,BASE!$AE$4:$AE$8,0),4)),IF(AND(RE24="vVO2máx",RF24&gt;=35,RF24&lt;=45),"9-11",IF(AND(RE24="vVO2máx",RF24&gt;45,RF24&lt;=65),"11",IF(AND(RE24="vVO2máx",RF24&gt;65,RF24&lt;=75),"12-13",IF(AND(RE24="vVO2máx",RF24&gt;=80,RF24&lt;=85),"14-16",IF(AND(RE24="vVO2máx",RF24&gt;=85,RF24&lt;100),"17-19",IF(AND(RE24="vVO2máx",RF24&gt;=100),"20",IF(AND(RE24="FCR",RF24&gt;40,RF24&lt;=60),"12-13",IF(AND(RE24="FCR",RF24&gt;60,RF24&lt;=84),"14-16",IF(AND(RE24="FCR",RF24&gt;=85,RF24&lt;100),"17-19",IF(AND(RE24="FCR",RF24=100),"20",""))))))))))),"")</f>
        <v/>
      </c>
      <c r="RJ24" s="409" t="str">
        <f>IFERROR(IF(RE24="vVO2máx",(Avaliações!$C$51*'Microciclos - Endurance (2)'!RF24)/100,IF(RE24="Velocidade_crítica",IF(RF24="80% VC",Avaliações!#REF!*0.8,IF(RF24="100% VC",Avaliações!#REF!*1,IF(RF24="120% VC",Avaliações!#REF!*1.2,IF(RF24="&gt;30%",Avaliações!$C$54*1.3,IF(RF24="&gt;40%",Avaliações!$C$54*1.4,0))))),IF(RE24="PACE_Daniels",INDEX(BASE!$Q$4:$V$60,MATCH(Avaliações!$C$53,BASE!$Q$4:$Q$60,0),MATCH('Microciclos - Endurance (2)'!RF24,BASE!$Q$4:$V$4,0)),""))),"")</f>
        <v/>
      </c>
      <c r="RK24" s="407" t="s">
        <v>144</v>
      </c>
      <c r="RL24" s="407"/>
      <c r="RM24" s="410" t="str">
        <f t="shared" ref="RM24:RM28" si="298">IFERROR(TIME(0,ROUNDDOWN(((1/RO24)*60),0),ROUND(((((1/RO24)*60)-ROUNDDOWN(((1/RO24)*60),0))*60),0)),"")</f>
        <v/>
      </c>
      <c r="RN24" s="407" t="str">
        <f>IFERROR(IF(RE24="PACE_Daniels",(INDEX(BASE!$AE$4:$AH$7,MATCH('Microciclos - Endurance (2)'!RL24,BASE!$AE$4:$AE$7,0),4)),IF(AND(RE24="vVO2máx",RL24&gt;=35,RL24&lt;=45),"9-11",IF(AND(RE24="vVO2máx",RL24&gt;45,RL24&lt;=65),"11",IF(AND(RE24="vVO2máx",RL24&gt;65,RL24&lt;=75),"12-13",IF(AND(RE24="vVO2máx",RL24&gt;=80,RL24&lt;=85),"14-16",IF(AND(RE24="vVO2máx",RL24&gt;=85,RL24&lt;100),"17-19",IF(AND(RE24="vVO2máx",RL24&gt;=100),"20",IF(AND(RE24="FCR",RL24&gt;40,RL24&lt;=60),"12-13",IF(AND(RE24="FCR",RL24&gt;60,RL24&lt;=84),"14-16",IF(AND(RE24="FCR",RL24&gt;=85,RL24&lt;100),"17-19",IF(AND(RE24="FCR",RL24=100),"20",""))))))))))),"")</f>
        <v/>
      </c>
      <c r="RO24" s="409">
        <f>IFERROR(IF(RK24="vVO2máx",(Avaliações!$C$51*'Microciclos - Endurance (2)'!RL24)/100,IF(RK24="Velocidade_crítica",IF(RL24="80% VC",Avaliações!#REF!*0.8,IF(RL24="100% VC",Avaliações!#REF!*1,IF(RL24="120% VC",Avaliações!#REF!*1.2,IF(RL24="&gt;30%",Avaliações!$C$54*1.3,IF(RL24="&gt;40%",Avaliações!$C$54*1.4,0))))),IF(RK24="PACE_Daniels",INDEX(BASE!$Q$4:$V$60,MATCH(Avaliações!$C$53,BASE!$Q$4:$Q$60,0),MATCH('Microciclos - Endurance (2)'!RL24,BASE!$Q$4:$V$4,0)),0))),"")</f>
        <v>0</v>
      </c>
      <c r="RP24" s="409" t="str">
        <f t="shared" ref="RP24:RP28" si="299">IF(RN24="9-11","Zona 1",IF(RN24="11","Zona 1",IF(RN24="12-13","Zona 2",IF(RN24="14-16","Zona 2",IF(RN24="17-19","Zona 3",IF(RN24="20","Zona 3",""))))))</f>
        <v/>
      </c>
      <c r="RT24" s="407"/>
      <c r="RU24" s="407"/>
      <c r="RV24" s="407"/>
      <c r="RW24" s="407"/>
      <c r="RX24" s="407">
        <f>IFERROR(RT24*RU24*RV24,"")</f>
        <v>0</v>
      </c>
      <c r="RY24" s="407">
        <f t="shared" ref="RY24:RY28" si="300">IFERROR(RT24*RU24*RW24,"")</f>
        <v>0</v>
      </c>
      <c r="RZ24" s="408" t="str">
        <f t="shared" ref="RZ24:RZ28" si="301">IFERROR(((RV24*RU24*RT24)*(SF24*16.6667))+((RT24*RU24*RW24)*(SK24*16.6667)),"")</f>
        <v/>
      </c>
      <c r="SA24" s="407" t="s">
        <v>144</v>
      </c>
      <c r="SB24" s="407"/>
      <c r="SC24" s="409" t="str">
        <f t="shared" ref="SC24:SC28" si="302">IF(SE24="9-11","Zona 1",IF(SE24="11","Zona 1",IF(SE24="12-13","Zona 2",IF(SE24="14-16","Zona 2",IF(SE24="17-19","Zona 3",IF(SE24="20","Zona 3",""))))))</f>
        <v/>
      </c>
      <c r="SD24" s="410" t="str">
        <f t="shared" ref="SD24:SD28" si="303">IFERROR(TIME(0,ROUNDDOWN(((1/SF24)*60),0),ROUND(((((1/SF24)*60)-ROUNDDOWN(((1/SF24)*60),0))*60),0)),"")</f>
        <v/>
      </c>
      <c r="SE24" s="407" t="str">
        <f>IFERROR(IF(SA24="PACE_Daniels",(INDEX(BASE!$AE$4:$AH$8,MATCH('Microciclos - Endurance (2)'!SB24,BASE!$AE$4:$AE$8,0),4)),IF(AND(SA24="vVO2máx",SB24&gt;=35,SB24&lt;=45),"9-11",IF(AND(SA24="vVO2máx",SB24&gt;45,SB24&lt;=65),"11",IF(AND(SA24="vVO2máx",SB24&gt;65,SB24&lt;=75),"12-13",IF(AND(SA24="vVO2máx",SB24&gt;=80,SB24&lt;=85),"14-16",IF(AND(SA24="vVO2máx",SB24&gt;=85,SB24&lt;100),"17-19",IF(AND(SA24="vVO2máx",SB24&gt;=100),"20",IF(AND(SA24="FCR",SB24&gt;40,SB24&lt;=60),"12-13",IF(AND(SA24="FCR",SB24&gt;60,SB24&lt;=84),"14-16",IF(AND(SA24="FCR",SB24&gt;=85,SB24&lt;100),"17-19",IF(AND(SA24="FCR",SB24=100),"20",""))))))))))),"")</f>
        <v/>
      </c>
      <c r="SF24" s="409" t="str">
        <f>IFERROR(IF(SA24="vVO2máx",(Avaliações!$C$51*'Microciclos - Endurance (2)'!SB24)/100,IF(SA24="Velocidade_crítica",IF(SB24="80% VC",Avaliações!#REF!*0.8,IF(SB24="100% VC",Avaliações!#REF!*1,IF(SB24="120% VC",Avaliações!#REF!*1.2,IF(SB24="&gt;30%",Avaliações!$C$54*1.3,IF(SB24="&gt;40%",Avaliações!$C$54*1.4,0))))),IF(SA24="PACE_Daniels",INDEX(BASE!$Q$4:$V$60,MATCH(Avaliações!$C$53,BASE!$Q$4:$Q$60,0),MATCH('Microciclos - Endurance (2)'!SB24,BASE!$Q$4:$V$4,0)),""))),"")</f>
        <v/>
      </c>
      <c r="SG24" s="407" t="s">
        <v>144</v>
      </c>
      <c r="SH24" s="407"/>
      <c r="SI24" s="410" t="str">
        <f t="shared" ref="SI24:SI28" si="304">IFERROR(TIME(0,ROUNDDOWN(((1/SK24)*60),0),ROUND(((((1/SK24)*60)-ROUNDDOWN(((1/SK24)*60),0))*60),0)),"")</f>
        <v/>
      </c>
      <c r="SJ24" s="407" t="str">
        <f>IFERROR(IF(SA24="PACE_Daniels",(INDEX(BASE!$AE$4:$AH$7,MATCH('Microciclos - Endurance (2)'!SH24,BASE!$AE$4:$AE$7,0),4)),IF(AND(SA24="vVO2máx",SH24&gt;=35,SH24&lt;=45),"9-11",IF(AND(SA24="vVO2máx",SH24&gt;45,SH24&lt;=65),"11",IF(AND(SA24="vVO2máx",SH24&gt;65,SH24&lt;=75),"12-13",IF(AND(SA24="vVO2máx",SH24&gt;=80,SH24&lt;=85),"14-16",IF(AND(SA24="vVO2máx",SH24&gt;=85,SH24&lt;100),"17-19",IF(AND(SA24="vVO2máx",SH24&gt;=100),"20",IF(AND(SA24="FCR",SH24&gt;40,SH24&lt;=60),"12-13",IF(AND(SA24="FCR",SH24&gt;60,SH24&lt;=84),"14-16",IF(AND(SA24="FCR",SH24&gt;=85,SH24&lt;100),"17-19",IF(AND(SA24="FCR",SH24=100),"20",""))))))))))),"")</f>
        <v/>
      </c>
      <c r="SK24" s="409">
        <f>IFERROR(IF(SG24="vVO2máx",(Avaliações!$C$51*'Microciclos - Endurance (2)'!SH24)/100,IF(SG24="Velocidade_crítica",IF(SH24="80% VC",Avaliações!#REF!*0.8,IF(SH24="100% VC",Avaliações!#REF!*1,IF(SH24="120% VC",Avaliações!#REF!*1.2,IF(SH24="&gt;30%",Avaliações!$C$54*1.3,IF(SH24="&gt;40%",Avaliações!$C$54*1.4,0))))),IF(SG24="PACE_Daniels",INDEX(BASE!$Q$4:$V$60,MATCH(Avaliações!$C$53,BASE!$Q$4:$Q$60,0),MATCH('Microciclos - Endurance (2)'!SH24,BASE!$Q$4:$V$4,0)),0))),"")</f>
        <v>0</v>
      </c>
      <c r="SL24" s="409" t="str">
        <f t="shared" ref="SL24:SL28" si="305">IF(SJ24="9-11","Zona 1",IF(SJ24="11","Zona 1",IF(SJ24="12-13","Zona 2",IF(SJ24="14-16","Zona 2",IF(SJ24="17-19","Zona 3",IF(SJ24="20","Zona 3",""))))))</f>
        <v/>
      </c>
      <c r="SP24" s="407"/>
      <c r="SQ24" s="407"/>
      <c r="SR24" s="407"/>
      <c r="SS24" s="407"/>
      <c r="ST24" s="407">
        <f>IFERROR(SP24*SQ24*SR24,"")</f>
        <v>0</v>
      </c>
      <c r="SU24" s="407">
        <f t="shared" ref="SU24:SU28" si="306">IFERROR(SP24*SQ24*SS24,"")</f>
        <v>0</v>
      </c>
      <c r="SV24" s="408" t="str">
        <f t="shared" ref="SV24:SV28" si="307">IFERROR(((SR24*SQ24*SP24)*(TB24*16.6667))+((SP24*SQ24*SS24)*(TG24*16.6667)),"")</f>
        <v/>
      </c>
      <c r="SW24" s="407" t="s">
        <v>144</v>
      </c>
      <c r="SX24" s="407"/>
      <c r="SY24" s="409" t="str">
        <f t="shared" ref="SY24:SY28" si="308">IF(TA24="9-11","Zona 1",IF(TA24="11","Zona 1",IF(TA24="12-13","Zona 2",IF(TA24="14-16","Zona 2",IF(TA24="17-19","Zona 3",IF(TA24="20","Zona 3",""))))))</f>
        <v/>
      </c>
      <c r="SZ24" s="410" t="str">
        <f t="shared" ref="SZ24:SZ28" si="309">IFERROR(TIME(0,ROUNDDOWN(((1/TB24)*60),0),ROUND(((((1/TB24)*60)-ROUNDDOWN(((1/TB24)*60),0))*60),0)),"")</f>
        <v/>
      </c>
      <c r="TA24" s="407" t="str">
        <f>IFERROR(IF(SW24="PACE_Daniels",(INDEX(BASE!$AE$4:$AH$8,MATCH('Microciclos - Endurance (2)'!SX24,BASE!$AE$4:$AE$8,0),4)),IF(AND(SW24="vVO2máx",SX24&gt;=35,SX24&lt;=45),"9-11",IF(AND(SW24="vVO2máx",SX24&gt;45,SX24&lt;=65),"11",IF(AND(SW24="vVO2máx",SX24&gt;65,SX24&lt;=75),"12-13",IF(AND(SW24="vVO2máx",SX24&gt;=80,SX24&lt;=85),"14-16",IF(AND(SW24="vVO2máx",SX24&gt;=85,SX24&lt;100),"17-19",IF(AND(SW24="vVO2máx",SX24&gt;=100),"20",IF(AND(SW24="FCR",SX24&gt;40,SX24&lt;=60),"12-13",IF(AND(SW24="FCR",SX24&gt;60,SX24&lt;=84),"14-16",IF(AND(SW24="FCR",SX24&gt;=85,SX24&lt;100),"17-19",IF(AND(SW24="FCR",SX24=100),"20",""))))))))))),"")</f>
        <v/>
      </c>
      <c r="TB24" s="409" t="str">
        <f>IFERROR(IF(SW24="vVO2máx",(Avaliações!$C$51*'Microciclos - Endurance (2)'!SX24)/100,IF(SW24="Velocidade_crítica",IF(SX24="80% VC",Avaliações!#REF!*0.8,IF(SX24="100% VC",Avaliações!#REF!*1,IF(SX24="120% VC",Avaliações!#REF!*1.2,IF(SX24="&gt;30%",Avaliações!$C$54*1.3,IF(SX24="&gt;40%",Avaliações!$C$54*1.4,0))))),IF(SW24="PACE_Daniels",INDEX(BASE!$Q$4:$V$60,MATCH(Avaliações!$C$53,BASE!$Q$4:$Q$60,0),MATCH('Microciclos - Endurance (2)'!SX24,BASE!$Q$4:$V$4,0)),""))),"")</f>
        <v/>
      </c>
      <c r="TC24" s="407" t="s">
        <v>144</v>
      </c>
      <c r="TD24" s="407"/>
      <c r="TE24" s="410" t="str">
        <f t="shared" ref="TE24:TE28" si="310">IFERROR(TIME(0,ROUNDDOWN(((1/TG24)*60),0),ROUND(((((1/TG24)*60)-ROUNDDOWN(((1/TG24)*60),0))*60),0)),"")</f>
        <v/>
      </c>
      <c r="TF24" s="407" t="str">
        <f>IFERROR(IF(SW24="PACE_Daniels",(INDEX(BASE!$AE$4:$AH$7,MATCH('Microciclos - Endurance (2)'!TD24,BASE!$AE$4:$AE$7,0),4)),IF(AND(SW24="vVO2máx",TD24&gt;=35,TD24&lt;=45),"9-11",IF(AND(SW24="vVO2máx",TD24&gt;45,TD24&lt;=65),"11",IF(AND(SW24="vVO2máx",TD24&gt;65,TD24&lt;=75),"12-13",IF(AND(SW24="vVO2máx",TD24&gt;=80,TD24&lt;=85),"14-16",IF(AND(SW24="vVO2máx",TD24&gt;=85,TD24&lt;100),"17-19",IF(AND(SW24="vVO2máx",TD24&gt;=100),"20",IF(AND(SW24="FCR",TD24&gt;40,TD24&lt;=60),"12-13",IF(AND(SW24="FCR",TD24&gt;60,TD24&lt;=84),"14-16",IF(AND(SW24="FCR",TD24&gt;=85,TD24&lt;100),"17-19",IF(AND(SW24="FCR",TD24=100),"20",""))))))))))),"")</f>
        <v/>
      </c>
      <c r="TG24" s="409">
        <f>IFERROR(IF(TC24="vVO2máx",(Avaliações!$C$51*'Microciclos - Endurance (2)'!TD24)/100,IF(TC24="Velocidade_crítica",IF(TD24="80% VC",Avaliações!#REF!*0.8,IF(TD24="100% VC",Avaliações!#REF!*1,IF(TD24="120% VC",Avaliações!#REF!*1.2,IF(TD24="&gt;30%",Avaliações!$C$54*1.3,IF(TD24="&gt;40%",Avaliações!$C$54*1.4,0))))),IF(TC24="PACE_Daniels",INDEX(BASE!$Q$4:$V$60,MATCH(Avaliações!$C$53,BASE!$Q$4:$Q$60,0),MATCH('Microciclos - Endurance (2)'!TD24,BASE!$Q$4:$V$4,0)),0))),"")</f>
        <v>0</v>
      </c>
      <c r="TH24" s="409" t="str">
        <f t="shared" ref="TH24:TH28" si="311">IF(TF24="9-11","Zona 1",IF(TF24="11","Zona 1",IF(TF24="12-13","Zona 2",IF(TF24="14-16","Zona 2",IF(TF24="17-19","Zona 3",IF(TF24="20","Zona 3",""))))))</f>
        <v/>
      </c>
    </row>
    <row r="25" spans="4:528">
      <c r="D25" s="407"/>
      <c r="E25" s="407"/>
      <c r="F25" s="407"/>
      <c r="G25" s="407"/>
      <c r="H25" s="407">
        <f t="shared" ref="H25:H28" si="312">IFERROR(D25*E25*F25,"")</f>
        <v>0</v>
      </c>
      <c r="I25" s="407">
        <f t="shared" si="168"/>
        <v>0</v>
      </c>
      <c r="J25" s="408" t="str">
        <f t="shared" si="169"/>
        <v/>
      </c>
      <c r="K25" s="407" t="s">
        <v>144</v>
      </c>
      <c r="L25" s="407"/>
      <c r="M25" s="409" t="str">
        <f t="shared" si="170"/>
        <v/>
      </c>
      <c r="N25" s="410" t="str">
        <f t="shared" si="171"/>
        <v/>
      </c>
      <c r="O25" s="407" t="str">
        <f>IFERROR(IF(K25="PACE_Daniels",(INDEX(BASE!$AE$4:$AH$8,MATCH('Microciclos - Endurance (2)'!L25,BASE!$AE$4:$AE$8,0),4)),IF(AND(K25="vVO2máx",L25&gt;=35,L25&lt;=45),"9-11",IF(AND(K25="vVO2máx",L25&gt;45,L25&lt;=65),"11",IF(AND(K25="vVO2máx",L25&gt;65,L25&lt;=75),"12-13",IF(AND(K25="vVO2máx",L25&gt;=80,L25&lt;=85),"14-16",IF(AND(K25="vVO2máx",L25&gt;=85,L25&lt;100),"17-19",IF(AND(K25="vVO2máx",L25&gt;=100),"20",IF(AND(K25="FCR",L25&gt;40,L25&lt;=60),"12-13",IF(AND(K25="FCR",L25&gt;60,L25&lt;=84),"14-16",IF(AND(K25="FCR",L25&gt;=85,L25&lt;100),"17-19",IF(AND(K25="FCR",L25=100),"20",""))))))))))),"")</f>
        <v/>
      </c>
      <c r="P25" s="409" t="str">
        <f>IFERROR(IF(K25="vVO2máx",(Avaliações!$C$51*'Microciclos - Endurance (2)'!L25)/100,IF(K25="Velocidade_crítica",IF(L25="80% VC",Avaliações!#REF!*0.8,IF(L25="100% VC",Avaliações!#REF!*1,IF(L25="120% VC",Avaliações!#REF!*1.2,IF(L25="&gt;30%",Avaliações!$C$54*1.3,IF(L25="&gt;40%",Avaliações!$C$54*1.4,0))))),IF(K25="PACE_Daniels",INDEX(BASE!$Q$4:$V$60,MATCH(Avaliações!$C$53,BASE!$Q$4:$Q$60,0),MATCH('Microciclos - Endurance (2)'!L25,BASE!$Q$4:$V$4,0)),""))),"")</f>
        <v/>
      </c>
      <c r="Q25" s="407" t="s">
        <v>144</v>
      </c>
      <c r="R25" s="407"/>
      <c r="S25" s="410" t="str">
        <f t="shared" si="172"/>
        <v/>
      </c>
      <c r="T25" s="407" t="str">
        <f>IFERROR(IF(K25="PACE_Daniels",(INDEX(BASE!$AE$4:$AH$7,MATCH('Microciclos - Endurance (2)'!R25,BASE!$AE$4:$AE$7,0),4)),IF(AND(K25="vVO2máx",R25&gt;=35,R25&lt;=45),"9-11",IF(AND(K25="vVO2máx",R25&gt;45,R25&lt;=65),"11",IF(AND(K25="vVO2máx",R25&gt;65,R25&lt;=75),"12-13",IF(AND(K25="vVO2máx",R25&gt;=80,R25&lt;=85),"14-16",IF(AND(K25="vVO2máx",R25&gt;=85,R25&lt;100),"17-19",IF(AND(K25="vVO2máx",R25&gt;=100),"20",IF(AND(K25="FCR",R25&gt;40,R25&lt;=60),"12-13",IF(AND(K25="FCR",R25&gt;60,R25&lt;=84),"14-16",IF(AND(K25="FCR",R25&gt;=85,R25&lt;100),"17-19",IF(AND(K25="FCR",R25=100),"20",""))))))))))),"")</f>
        <v/>
      </c>
      <c r="U25" s="409">
        <f>IFERROR(IF(Q25="vVO2máx",(Avaliações!$C$51*'Microciclos - Endurance (2)'!R25)/100,IF(Q25="Velocidade_crítica",IF(R25="80% VC",Avaliações!#REF!*0.8,IF(R25="100% VC",Avaliações!#REF!*1,IF(R25="120% VC",Avaliações!#REF!*1.2,IF(R25="&gt;30%",Avaliações!$C$54*1.3,IF(R25="&gt;40%",Avaliações!$C$54*1.4,0))))),IF(Q25="PACE_Daniels",INDEX(BASE!$Q$4:$V$60,MATCH(Avaliações!$C$53,BASE!$Q$4:$Q$60,0),MATCH('Microciclos - Endurance (2)'!R25,BASE!$Q$4:$V$4,0)),0))),"")</f>
        <v>0</v>
      </c>
      <c r="V25" s="409" t="str">
        <f t="shared" si="173"/>
        <v/>
      </c>
      <c r="Z25" s="407"/>
      <c r="AA25" s="407"/>
      <c r="AB25" s="407"/>
      <c r="AC25" s="407"/>
      <c r="AD25" s="407">
        <f t="shared" ref="AD25:AD28" si="313">IFERROR(Z25*AA25*AB25,"")</f>
        <v>0</v>
      </c>
      <c r="AE25" s="407">
        <f t="shared" si="174"/>
        <v>0</v>
      </c>
      <c r="AF25" s="408" t="str">
        <f t="shared" si="175"/>
        <v/>
      </c>
      <c r="AG25" s="407" t="s">
        <v>144</v>
      </c>
      <c r="AH25" s="407"/>
      <c r="AI25" s="409" t="str">
        <f t="shared" si="176"/>
        <v/>
      </c>
      <c r="AJ25" s="410" t="str">
        <f t="shared" si="177"/>
        <v/>
      </c>
      <c r="AK25" s="407" t="str">
        <f>IFERROR(IF(AG25="PACE_Daniels",(INDEX(BASE!$AE$4:$AH$8,MATCH('Microciclos - Endurance (2)'!AH25,BASE!$AE$4:$AE$8,0),4)),IF(AND(AG25="vVO2máx",AH25&gt;=35,AH25&lt;=45),"9-11",IF(AND(AG25="vVO2máx",AH25&gt;45,AH25&lt;=65),"11",IF(AND(AG25="vVO2máx",AH25&gt;65,AH25&lt;=75),"12-13",IF(AND(AG25="vVO2máx",AH25&gt;=80,AH25&lt;=85),"14-16",IF(AND(AG25="vVO2máx",AH25&gt;=85,AH25&lt;100),"17-19",IF(AND(AG25="vVO2máx",AH25&gt;=100),"20",IF(AND(AG25="FCR",AH25&gt;40,AH25&lt;=60),"12-13",IF(AND(AG25="FCR",AH25&gt;60,AH25&lt;=84),"14-16",IF(AND(AG25="FCR",AH25&gt;=85,AH25&lt;100),"17-19",IF(AND(AG25="FCR",AH25=100),"20",""))))))))))),"")</f>
        <v/>
      </c>
      <c r="AL25" s="409" t="str">
        <f>IFERROR(IF(AG25="vVO2máx",(Avaliações!$C$51*'Microciclos - Endurance (2)'!AH25)/100,IF(AG25="Velocidade_crítica",IF(AH25="80% VC",Avaliações!#REF!*0.8,IF(AH25="100% VC",Avaliações!#REF!*1,IF(AH25="120% VC",Avaliações!#REF!*1.2,IF(AH25="&gt;30%",Avaliações!$C$54*1.3,IF(AH25="&gt;40%",Avaliações!$C$54*1.4,0))))),IF(AG25="PACE_Daniels",INDEX(BASE!$Q$4:$V$60,MATCH(Avaliações!$C$53,BASE!$Q$4:$Q$60,0),MATCH('Microciclos - Endurance (2)'!AH25,BASE!$Q$4:$V$4,0)),""))),"")</f>
        <v/>
      </c>
      <c r="AM25" s="407" t="s">
        <v>144</v>
      </c>
      <c r="AN25" s="407"/>
      <c r="AO25" s="410" t="str">
        <f t="shared" si="178"/>
        <v/>
      </c>
      <c r="AP25" s="407" t="str">
        <f>IFERROR(IF(AG25="PACE_Daniels",(INDEX(BASE!$AE$4:$AH$7,MATCH('Microciclos - Endurance (2)'!AN25,BASE!$AE$4:$AE$7,0),4)),IF(AND(AG25="vVO2máx",AN25&gt;=35,AN25&lt;=45),"9-11",IF(AND(AG25="vVO2máx",AN25&gt;45,AN25&lt;=65),"11",IF(AND(AG25="vVO2máx",AN25&gt;65,AN25&lt;=75),"12-13",IF(AND(AG25="vVO2máx",AN25&gt;=80,AN25&lt;=85),"14-16",IF(AND(AG25="vVO2máx",AN25&gt;=85,AN25&lt;100),"17-19",IF(AND(AG25="vVO2máx",AN25&gt;=100),"20",IF(AND(AG25="FCR",AN25&gt;40,AN25&lt;=60),"12-13",IF(AND(AG25="FCR",AN25&gt;60,AN25&lt;=84),"14-16",IF(AND(AG25="FCR",AN25&gt;=85,AN25&lt;100),"17-19",IF(AND(AG25="FCR",AN25=100),"20",""))))))))))),"")</f>
        <v/>
      </c>
      <c r="AQ25" s="409">
        <f>IFERROR(IF(AM25="vVO2máx",(Avaliações!$C$51*'Microciclos - Endurance (2)'!AN25)/100,IF(AM25="Velocidade_crítica",IF(AN25="80% VC",Avaliações!#REF!*0.8,IF(AN25="100% VC",Avaliações!#REF!*1,IF(AN25="120% VC",Avaliações!#REF!*1.2,IF(AN25="&gt;30%",Avaliações!$C$54*1.3,IF(AN25="&gt;40%",Avaliações!$C$54*1.4,0))))),IF(AM25="PACE_Daniels",INDEX(BASE!$Q$4:$V$60,MATCH(Avaliações!$C$53,BASE!$Q$4:$Q$60,0),MATCH('Microciclos - Endurance (2)'!AN25,BASE!$Q$4:$V$4,0)),0))),"")</f>
        <v>0</v>
      </c>
      <c r="AR25" s="409" t="str">
        <f t="shared" si="179"/>
        <v/>
      </c>
      <c r="AV25" s="407"/>
      <c r="AW25" s="407"/>
      <c r="AX25" s="407"/>
      <c r="AY25" s="407"/>
      <c r="AZ25" s="407">
        <f t="shared" ref="AZ25:AZ28" si="314">IFERROR(AV25*AW25*AX25,"")</f>
        <v>0</v>
      </c>
      <c r="BA25" s="407">
        <f t="shared" si="180"/>
        <v>0</v>
      </c>
      <c r="BB25" s="408" t="str">
        <f t="shared" si="181"/>
        <v/>
      </c>
      <c r="BC25" s="407" t="s">
        <v>144</v>
      </c>
      <c r="BD25" s="407"/>
      <c r="BE25" s="409" t="str">
        <f t="shared" si="182"/>
        <v/>
      </c>
      <c r="BF25" s="410" t="str">
        <f t="shared" si="183"/>
        <v/>
      </c>
      <c r="BG25" s="407" t="str">
        <f>IFERROR(IF(BC25="PACE_Daniels",(INDEX(BASE!$AE$4:$AH$8,MATCH('Microciclos - Endurance (2)'!BD25,BASE!$AE$4:$AE$8,0),4)),IF(AND(BC25="vVO2máx",BD25&gt;=35,BD25&lt;=45),"9-11",IF(AND(BC25="vVO2máx",BD25&gt;45,BD25&lt;=65),"11",IF(AND(BC25="vVO2máx",BD25&gt;65,BD25&lt;=75),"12-13",IF(AND(BC25="vVO2máx",BD25&gt;=80,BD25&lt;=85),"14-16",IF(AND(BC25="vVO2máx",BD25&gt;=85,BD25&lt;100),"17-19",IF(AND(BC25="vVO2máx",BD25&gt;=100),"20",IF(AND(BC25="FCR",BD25&gt;40,BD25&lt;=60),"12-13",IF(AND(BC25="FCR",BD25&gt;60,BD25&lt;=84),"14-16",IF(AND(BC25="FCR",BD25&gt;=85,BD25&lt;100),"17-19",IF(AND(BC25="FCR",BD25=100),"20",""))))))))))),"")</f>
        <v/>
      </c>
      <c r="BH25" s="409" t="str">
        <f>IFERROR(IF(BC25="vVO2máx",(Avaliações!$C$51*'Microciclos - Endurance (2)'!BD25)/100,IF(BC25="Velocidade_crítica",IF(BD25="80% VC",Avaliações!#REF!*0.8,IF(BD25="100% VC",Avaliações!#REF!*1,IF(BD25="120% VC",Avaliações!#REF!*1.2,IF(BD25="&gt;30%",Avaliações!$C$54*1.3,IF(BD25="&gt;40%",Avaliações!$C$54*1.4,0))))),IF(BC25="PACE_Daniels",INDEX(BASE!$Q$4:$V$60,MATCH(Avaliações!$C$53,BASE!$Q$4:$Q$60,0),MATCH('Microciclos - Endurance (2)'!BD25,BASE!$Q$4:$V$4,0)),""))),"")</f>
        <v/>
      </c>
      <c r="BI25" s="407" t="s">
        <v>144</v>
      </c>
      <c r="BJ25" s="407"/>
      <c r="BK25" s="410" t="str">
        <f t="shared" si="184"/>
        <v/>
      </c>
      <c r="BL25" s="407" t="str">
        <f>IFERROR(IF(BC25="PACE_Daniels",(INDEX(BASE!$AE$4:$AH$7,MATCH('Microciclos - Endurance (2)'!BJ25,BASE!$AE$4:$AE$7,0),4)),IF(AND(BC25="vVO2máx",BJ25&gt;=35,BJ25&lt;=45),"9-11",IF(AND(BC25="vVO2máx",BJ25&gt;45,BJ25&lt;=65),"11",IF(AND(BC25="vVO2máx",BJ25&gt;65,BJ25&lt;=75),"12-13",IF(AND(BC25="vVO2máx",BJ25&gt;=80,BJ25&lt;=85),"14-16",IF(AND(BC25="vVO2máx",BJ25&gt;=85,BJ25&lt;100),"17-19",IF(AND(BC25="vVO2máx",BJ25&gt;=100),"20",IF(AND(BC25="FCR",BJ25&gt;40,BJ25&lt;=60),"12-13",IF(AND(BC25="FCR",BJ25&gt;60,BJ25&lt;=84),"14-16",IF(AND(BC25="FCR",BJ25&gt;=85,BJ25&lt;100),"17-19",IF(AND(BC25="FCR",BJ25=100),"20",""))))))))))),"")</f>
        <v/>
      </c>
      <c r="BM25" s="409">
        <f>IFERROR(IF(BI25="vVO2máx",(Avaliações!$C$51*'Microciclos - Endurance (2)'!BJ25)/100,IF(BI25="Velocidade_crítica",IF(BJ25="80% VC",Avaliações!#REF!*0.8,IF(BJ25="100% VC",Avaliações!#REF!*1,IF(BJ25="120% VC",Avaliações!#REF!*1.2,IF(BJ25="&gt;30%",Avaliações!$C$54*1.3,IF(BJ25="&gt;40%",Avaliações!$C$54*1.4,0))))),IF(BI25="PACE_Daniels",INDEX(BASE!$Q$4:$V$60,MATCH(Avaliações!$C$53,BASE!$Q$4:$Q$60,0),MATCH('Microciclos - Endurance (2)'!BJ25,BASE!$Q$4:$V$4,0)),0))),"")</f>
        <v>0</v>
      </c>
      <c r="BN25" s="409" t="str">
        <f t="shared" si="185"/>
        <v/>
      </c>
      <c r="BR25" s="407"/>
      <c r="BS25" s="407"/>
      <c r="BT25" s="407"/>
      <c r="BU25" s="407"/>
      <c r="BV25" s="407">
        <f t="shared" ref="BV25:BV28" si="315">IFERROR(BR25*BS25*BT25,"")</f>
        <v>0</v>
      </c>
      <c r="BW25" s="407">
        <f t="shared" si="186"/>
        <v>0</v>
      </c>
      <c r="BX25" s="408" t="str">
        <f t="shared" si="187"/>
        <v/>
      </c>
      <c r="BY25" s="407" t="s">
        <v>144</v>
      </c>
      <c r="BZ25" s="407"/>
      <c r="CA25" s="409" t="str">
        <f t="shared" si="188"/>
        <v/>
      </c>
      <c r="CB25" s="410" t="str">
        <f t="shared" si="189"/>
        <v/>
      </c>
      <c r="CC25" s="407" t="str">
        <f>IFERROR(IF(BY25="PACE_Daniels",(INDEX(BASE!$AE$4:$AH$8,MATCH('Microciclos - Endurance (2)'!BZ25,BASE!$AE$4:$AE$8,0),4)),IF(AND(BY25="vVO2máx",BZ25&gt;=35,BZ25&lt;=45),"9-11",IF(AND(BY25="vVO2máx",BZ25&gt;45,BZ25&lt;=65),"11",IF(AND(BY25="vVO2máx",BZ25&gt;65,BZ25&lt;=75),"12-13",IF(AND(BY25="vVO2máx",BZ25&gt;=80,BZ25&lt;=85),"14-16",IF(AND(BY25="vVO2máx",BZ25&gt;=85,BZ25&lt;100),"17-19",IF(AND(BY25="vVO2máx",BZ25&gt;=100),"20",IF(AND(BY25="FCR",BZ25&gt;40,BZ25&lt;=60),"12-13",IF(AND(BY25="FCR",BZ25&gt;60,BZ25&lt;=84),"14-16",IF(AND(BY25="FCR",BZ25&gt;=85,BZ25&lt;100),"17-19",IF(AND(BY25="FCR",BZ25=100),"20",""))))))))))),"")</f>
        <v/>
      </c>
      <c r="CD25" s="409" t="str">
        <f>IFERROR(IF(BY25="vVO2máx",(Avaliações!$C$51*'Microciclos - Endurance (2)'!BZ25)/100,IF(BY25="Velocidade_crítica",IF(BZ25="80% VC",Avaliações!#REF!*0.8,IF(BZ25="100% VC",Avaliações!#REF!*1,IF(BZ25="120% VC",Avaliações!#REF!*1.2,IF(BZ25="&gt;30%",Avaliações!$C$54*1.3,IF(BZ25="&gt;40%",Avaliações!$C$54*1.4,0))))),IF(BY25="PACE_Daniels",INDEX(BASE!$Q$4:$V$60,MATCH(Avaliações!$C$53,BASE!$Q$4:$Q$60,0),MATCH('Microciclos - Endurance (2)'!BZ25,BASE!$Q$4:$V$4,0)),""))),"")</f>
        <v/>
      </c>
      <c r="CE25" s="407" t="s">
        <v>144</v>
      </c>
      <c r="CF25" s="407"/>
      <c r="CG25" s="410" t="str">
        <f t="shared" si="190"/>
        <v/>
      </c>
      <c r="CH25" s="407" t="str">
        <f>IFERROR(IF(BY25="PACE_Daniels",(INDEX(BASE!$AE$4:$AH$7,MATCH('Microciclos - Endurance (2)'!CF25,BASE!$AE$4:$AE$7,0),4)),IF(AND(BY25="vVO2máx",CF25&gt;=35,CF25&lt;=45),"9-11",IF(AND(BY25="vVO2máx",CF25&gt;45,CF25&lt;=65),"11",IF(AND(BY25="vVO2máx",CF25&gt;65,CF25&lt;=75),"12-13",IF(AND(BY25="vVO2máx",CF25&gt;=80,CF25&lt;=85),"14-16",IF(AND(BY25="vVO2máx",CF25&gt;=85,CF25&lt;100),"17-19",IF(AND(BY25="vVO2máx",CF25&gt;=100),"20",IF(AND(BY25="FCR",CF25&gt;40,CF25&lt;=60),"12-13",IF(AND(BY25="FCR",CF25&gt;60,CF25&lt;=84),"14-16",IF(AND(BY25="FCR",CF25&gt;=85,CF25&lt;100),"17-19",IF(AND(BY25="FCR",CF25=100),"20",""))))))))))),"")</f>
        <v/>
      </c>
      <c r="CI25" s="409">
        <f>IFERROR(IF(CE25="vVO2máx",(Avaliações!$C$51*'Microciclos - Endurance (2)'!CF25)/100,IF(CE25="Velocidade_crítica",IF(CF25="80% VC",Avaliações!#REF!*0.8,IF(CF25="100% VC",Avaliações!#REF!*1,IF(CF25="120% VC",Avaliações!#REF!*1.2,IF(CF25="&gt;30%",Avaliações!$C$54*1.3,IF(CF25="&gt;40%",Avaliações!$C$54*1.4,0))))),IF(CE25="PACE_Daniels",INDEX(BASE!$Q$4:$V$60,MATCH(Avaliações!$C$53,BASE!$Q$4:$Q$60,0),MATCH('Microciclos - Endurance (2)'!CF25,BASE!$Q$4:$V$4,0)),0))),"")</f>
        <v>0</v>
      </c>
      <c r="CJ25" s="409" t="str">
        <f t="shared" si="191"/>
        <v/>
      </c>
      <c r="CN25" s="407"/>
      <c r="CO25" s="407"/>
      <c r="CP25" s="407"/>
      <c r="CQ25" s="407"/>
      <c r="CR25" s="407">
        <f t="shared" ref="CR25:CR28" si="316">IFERROR(CN25*CO25*CP25,"")</f>
        <v>0</v>
      </c>
      <c r="CS25" s="407">
        <f t="shared" si="192"/>
        <v>0</v>
      </c>
      <c r="CT25" s="408" t="str">
        <f t="shared" si="193"/>
        <v/>
      </c>
      <c r="CU25" s="407" t="s">
        <v>144</v>
      </c>
      <c r="CV25" s="407"/>
      <c r="CW25" s="409" t="str">
        <f t="shared" si="194"/>
        <v/>
      </c>
      <c r="CX25" s="410" t="str">
        <f t="shared" si="195"/>
        <v/>
      </c>
      <c r="CY25" s="407" t="str">
        <f>IFERROR(IF(CU25="PACE_Daniels",(INDEX(BASE!$AE$4:$AH$8,MATCH('Microciclos - Endurance (2)'!CV25,BASE!$AE$4:$AE$8,0),4)),IF(AND(CU25="vVO2máx",CV25&gt;=35,CV25&lt;=45),"9-11",IF(AND(CU25="vVO2máx",CV25&gt;45,CV25&lt;=65),"11",IF(AND(CU25="vVO2máx",CV25&gt;65,CV25&lt;=75),"12-13",IF(AND(CU25="vVO2máx",CV25&gt;=80,CV25&lt;=85),"14-16",IF(AND(CU25="vVO2máx",CV25&gt;=85,CV25&lt;100),"17-19",IF(AND(CU25="vVO2máx",CV25&gt;=100),"20",IF(AND(CU25="FCR",CV25&gt;40,CV25&lt;=60),"12-13",IF(AND(CU25="FCR",CV25&gt;60,CV25&lt;=84),"14-16",IF(AND(CU25="FCR",CV25&gt;=85,CV25&lt;100),"17-19",IF(AND(CU25="FCR",CV25=100),"20",""))))))))))),"")</f>
        <v/>
      </c>
      <c r="CZ25" s="409" t="str">
        <f>IFERROR(IF(CU25="vVO2máx",(Avaliações!$C$51*'Microciclos - Endurance (2)'!CV25)/100,IF(CU25="Velocidade_crítica",IF(CV25="80% VC",Avaliações!#REF!*0.8,IF(CV25="100% VC",Avaliações!#REF!*1,IF(CV25="120% VC",Avaliações!#REF!*1.2,IF(CV25="&gt;30%",Avaliações!$C$54*1.3,IF(CV25="&gt;40%",Avaliações!$C$54*1.4,0))))),IF(CU25="PACE_Daniels",INDEX(BASE!$Q$4:$V$60,MATCH(Avaliações!$C$53,BASE!$Q$4:$Q$60,0),MATCH('Microciclos - Endurance (2)'!CV25,BASE!$Q$4:$V$4,0)),""))),"")</f>
        <v/>
      </c>
      <c r="DA25" s="407" t="s">
        <v>144</v>
      </c>
      <c r="DB25" s="407"/>
      <c r="DC25" s="410" t="str">
        <f t="shared" si="196"/>
        <v/>
      </c>
      <c r="DD25" s="407" t="str">
        <f>IFERROR(IF(CU25="PACE_Daniels",(INDEX(BASE!$AE$4:$AH$7,MATCH('Microciclos - Endurance (2)'!DB25,BASE!$AE$4:$AE$7,0),4)),IF(AND(CU25="vVO2máx",DB25&gt;=35,DB25&lt;=45),"9-11",IF(AND(CU25="vVO2máx",DB25&gt;45,DB25&lt;=65),"11",IF(AND(CU25="vVO2máx",DB25&gt;65,DB25&lt;=75),"12-13",IF(AND(CU25="vVO2máx",DB25&gt;=80,DB25&lt;=85),"14-16",IF(AND(CU25="vVO2máx",DB25&gt;=85,DB25&lt;100),"17-19",IF(AND(CU25="vVO2máx",DB25&gt;=100),"20",IF(AND(CU25="FCR",DB25&gt;40,DB25&lt;=60),"12-13",IF(AND(CU25="FCR",DB25&gt;60,DB25&lt;=84),"14-16",IF(AND(CU25="FCR",DB25&gt;=85,DB25&lt;100),"17-19",IF(AND(CU25="FCR",DB25=100),"20",""))))))))))),"")</f>
        <v/>
      </c>
      <c r="DE25" s="409">
        <f>IFERROR(IF(DA25="vVO2máx",(Avaliações!$C$51*'Microciclos - Endurance (2)'!DB25)/100,IF(DA25="Velocidade_crítica",IF(DB25="80% VC",Avaliações!#REF!*0.8,IF(DB25="100% VC",Avaliações!#REF!*1,IF(DB25="120% VC",Avaliações!#REF!*1.2,IF(DB25="&gt;30%",Avaliações!$C$54*1.3,IF(DB25="&gt;40%",Avaliações!$C$54*1.4,0))))),IF(DA25="PACE_Daniels",INDEX(BASE!$Q$4:$V$60,MATCH(Avaliações!$C$53,BASE!$Q$4:$Q$60,0),MATCH('Microciclos - Endurance (2)'!DB25,BASE!$Q$4:$V$4,0)),0))),"")</f>
        <v>0</v>
      </c>
      <c r="DF25" s="409" t="str">
        <f t="shared" si="197"/>
        <v/>
      </c>
      <c r="DJ25" s="407"/>
      <c r="DK25" s="407"/>
      <c r="DL25" s="407"/>
      <c r="DM25" s="407"/>
      <c r="DN25" s="407">
        <f t="shared" ref="DN25:DN28" si="317">IFERROR(DJ25*DK25*DL25,"")</f>
        <v>0</v>
      </c>
      <c r="DO25" s="407">
        <f t="shared" si="198"/>
        <v>0</v>
      </c>
      <c r="DP25" s="408" t="str">
        <f t="shared" si="199"/>
        <v/>
      </c>
      <c r="DQ25" s="407" t="s">
        <v>144</v>
      </c>
      <c r="DR25" s="407"/>
      <c r="DS25" s="409" t="str">
        <f t="shared" si="200"/>
        <v/>
      </c>
      <c r="DT25" s="410" t="str">
        <f t="shared" si="201"/>
        <v/>
      </c>
      <c r="DU25" s="407" t="str">
        <f>IFERROR(IF(DQ25="PACE_Daniels",(INDEX(BASE!$AE$4:$AH$8,MATCH('Microciclos - Endurance (2)'!DR25,BASE!$AE$4:$AE$8,0),4)),IF(AND(DQ25="vVO2máx",DR25&gt;=35,DR25&lt;=45),"9-11",IF(AND(DQ25="vVO2máx",DR25&gt;45,DR25&lt;=65),"11",IF(AND(DQ25="vVO2máx",DR25&gt;65,DR25&lt;=75),"12-13",IF(AND(DQ25="vVO2máx",DR25&gt;=80,DR25&lt;=85),"14-16",IF(AND(DQ25="vVO2máx",DR25&gt;=85,DR25&lt;100),"17-19",IF(AND(DQ25="vVO2máx",DR25&gt;=100),"20",IF(AND(DQ25="FCR",DR25&gt;40,DR25&lt;=60),"12-13",IF(AND(DQ25="FCR",DR25&gt;60,DR25&lt;=84),"14-16",IF(AND(DQ25="FCR",DR25&gt;=85,DR25&lt;100),"17-19",IF(AND(DQ25="FCR",DR25=100),"20",""))))))))))),"")</f>
        <v/>
      </c>
      <c r="DV25" s="409" t="str">
        <f>IFERROR(IF(DQ25="vVO2máx",(Avaliações!$C$51*'Microciclos - Endurance (2)'!DR25)/100,IF(DQ25="Velocidade_crítica",IF(DR25="80% VC",Avaliações!#REF!*0.8,IF(DR25="100% VC",Avaliações!#REF!*1,IF(DR25="120% VC",Avaliações!#REF!*1.2,IF(DR25="&gt;30%",Avaliações!$C$54*1.3,IF(DR25="&gt;40%",Avaliações!$C$54*1.4,0))))),IF(DQ25="PACE_Daniels",INDEX(BASE!$Q$4:$V$60,MATCH(Avaliações!$C$53,BASE!$Q$4:$Q$60,0),MATCH('Microciclos - Endurance (2)'!DR25,BASE!$Q$4:$V$4,0)),""))),"")</f>
        <v/>
      </c>
      <c r="DW25" s="407" t="s">
        <v>144</v>
      </c>
      <c r="DX25" s="407"/>
      <c r="DY25" s="410" t="str">
        <f t="shared" si="202"/>
        <v/>
      </c>
      <c r="DZ25" s="407" t="str">
        <f>IFERROR(IF(DQ25="PACE_Daniels",(INDEX(BASE!$AE$4:$AH$7,MATCH('Microciclos - Endurance (2)'!DX25,BASE!$AE$4:$AE$7,0),4)),IF(AND(DQ25="vVO2máx",DX25&gt;=35,DX25&lt;=45),"9-11",IF(AND(DQ25="vVO2máx",DX25&gt;45,DX25&lt;=65),"11",IF(AND(DQ25="vVO2máx",DX25&gt;65,DX25&lt;=75),"12-13",IF(AND(DQ25="vVO2máx",DX25&gt;=80,DX25&lt;=85),"14-16",IF(AND(DQ25="vVO2máx",DX25&gt;=85,DX25&lt;100),"17-19",IF(AND(DQ25="vVO2máx",DX25&gt;=100),"20",IF(AND(DQ25="FCR",DX25&gt;40,DX25&lt;=60),"12-13",IF(AND(DQ25="FCR",DX25&gt;60,DX25&lt;=84),"14-16",IF(AND(DQ25="FCR",DX25&gt;=85,DX25&lt;100),"17-19",IF(AND(DQ25="FCR",DX25=100),"20",""))))))))))),"")</f>
        <v/>
      </c>
      <c r="EA25" s="409">
        <f>IFERROR(IF(DW25="vVO2máx",(Avaliações!$C$51*'Microciclos - Endurance (2)'!DX25)/100,IF(DW25="Velocidade_crítica",IF(DX25="80% VC",Avaliações!#REF!*0.8,IF(DX25="100% VC",Avaliações!#REF!*1,IF(DX25="120% VC",Avaliações!#REF!*1.2,IF(DX25="&gt;30%",Avaliações!$C$54*1.3,IF(DX25="&gt;40%",Avaliações!$C$54*1.4,0))))),IF(DW25="PACE_Daniels",INDEX(BASE!$Q$4:$V$60,MATCH(Avaliações!$C$53,BASE!$Q$4:$Q$60,0),MATCH('Microciclos - Endurance (2)'!DX25,BASE!$Q$4:$V$4,0)),0))),"")</f>
        <v>0</v>
      </c>
      <c r="EB25" s="409" t="str">
        <f t="shared" si="203"/>
        <v/>
      </c>
      <c r="EF25" s="407"/>
      <c r="EG25" s="407"/>
      <c r="EH25" s="407"/>
      <c r="EI25" s="407"/>
      <c r="EJ25" s="407">
        <f t="shared" ref="EJ25:EJ28" si="318">IFERROR(EF25*EG25*EH25,"")</f>
        <v>0</v>
      </c>
      <c r="EK25" s="407">
        <f t="shared" si="204"/>
        <v>0</v>
      </c>
      <c r="EL25" s="408" t="str">
        <f t="shared" si="205"/>
        <v/>
      </c>
      <c r="EM25" s="407" t="s">
        <v>144</v>
      </c>
      <c r="EN25" s="407"/>
      <c r="EO25" s="409" t="str">
        <f t="shared" si="206"/>
        <v/>
      </c>
      <c r="EP25" s="410" t="str">
        <f t="shared" si="207"/>
        <v/>
      </c>
      <c r="EQ25" s="407" t="str">
        <f>IFERROR(IF(EM25="PACE_Daniels",(INDEX(BASE!$AE$4:$AH$8,MATCH('Microciclos - Endurance (2)'!EN25,BASE!$AE$4:$AE$8,0),4)),IF(AND(EM25="vVO2máx",EN25&gt;=35,EN25&lt;=45),"9-11",IF(AND(EM25="vVO2máx",EN25&gt;45,EN25&lt;=65),"11",IF(AND(EM25="vVO2máx",EN25&gt;65,EN25&lt;=75),"12-13",IF(AND(EM25="vVO2máx",EN25&gt;=80,EN25&lt;=85),"14-16",IF(AND(EM25="vVO2máx",EN25&gt;=85,EN25&lt;100),"17-19",IF(AND(EM25="vVO2máx",EN25&gt;=100),"20",IF(AND(EM25="FCR",EN25&gt;40,EN25&lt;=60),"12-13",IF(AND(EM25="FCR",EN25&gt;60,EN25&lt;=84),"14-16",IF(AND(EM25="FCR",EN25&gt;=85,EN25&lt;100),"17-19",IF(AND(EM25="FCR",EN25=100),"20",""))))))))))),"")</f>
        <v/>
      </c>
      <c r="ER25" s="409" t="str">
        <f>IFERROR(IF(EM25="vVO2máx",(Avaliações!$C$51*'Microciclos - Endurance (2)'!EN25)/100,IF(EM25="Velocidade_crítica",IF(EN25="80% VC",Avaliações!#REF!*0.8,IF(EN25="100% VC",Avaliações!#REF!*1,IF(EN25="120% VC",Avaliações!#REF!*1.2,IF(EN25="&gt;30%",Avaliações!$C$54*1.3,IF(EN25="&gt;40%",Avaliações!$C$54*1.4,0))))),IF(EM25="PACE_Daniels",INDEX(BASE!$Q$4:$V$60,MATCH(Avaliações!$C$53,BASE!$Q$4:$Q$60,0),MATCH('Microciclos - Endurance (2)'!EN25,BASE!$Q$4:$V$4,0)),""))),"")</f>
        <v/>
      </c>
      <c r="ES25" s="407" t="s">
        <v>144</v>
      </c>
      <c r="ET25" s="407"/>
      <c r="EU25" s="410" t="str">
        <f t="shared" si="208"/>
        <v/>
      </c>
      <c r="EV25" s="407" t="str">
        <f>IFERROR(IF(EM25="PACE_Daniels",(INDEX(BASE!$AE$4:$AH$7,MATCH('Microciclos - Endurance (2)'!ET25,BASE!$AE$4:$AE$7,0),4)),IF(AND(EM25="vVO2máx",ET25&gt;=35,ET25&lt;=45),"9-11",IF(AND(EM25="vVO2máx",ET25&gt;45,ET25&lt;=65),"11",IF(AND(EM25="vVO2máx",ET25&gt;65,ET25&lt;=75),"12-13",IF(AND(EM25="vVO2máx",ET25&gt;=80,ET25&lt;=85),"14-16",IF(AND(EM25="vVO2máx",ET25&gt;=85,ET25&lt;100),"17-19",IF(AND(EM25="vVO2máx",ET25&gt;=100),"20",IF(AND(EM25="FCR",ET25&gt;40,ET25&lt;=60),"12-13",IF(AND(EM25="FCR",ET25&gt;60,ET25&lt;=84),"14-16",IF(AND(EM25="FCR",ET25&gt;=85,ET25&lt;100),"17-19",IF(AND(EM25="FCR",ET25=100),"20",""))))))))))),"")</f>
        <v/>
      </c>
      <c r="EW25" s="409">
        <f>IFERROR(IF(ES25="vVO2máx",(Avaliações!$C$51*'Microciclos - Endurance (2)'!ET25)/100,IF(ES25="Velocidade_crítica",IF(ET25="80% VC",Avaliações!#REF!*0.8,IF(ET25="100% VC",Avaliações!#REF!*1,IF(ET25="120% VC",Avaliações!#REF!*1.2,IF(ET25="&gt;30%",Avaliações!$C$54*1.3,IF(ET25="&gt;40%",Avaliações!$C$54*1.4,0))))),IF(ES25="PACE_Daniels",INDEX(BASE!$Q$4:$V$60,MATCH(Avaliações!$C$53,BASE!$Q$4:$Q$60,0),MATCH('Microciclos - Endurance (2)'!ET25,BASE!$Q$4:$V$4,0)),0))),"")</f>
        <v>0</v>
      </c>
      <c r="EX25" s="409" t="str">
        <f t="shared" si="209"/>
        <v/>
      </c>
      <c r="FB25" s="407"/>
      <c r="FC25" s="407"/>
      <c r="FD25" s="407"/>
      <c r="FE25" s="407"/>
      <c r="FF25" s="407">
        <f t="shared" ref="FF25:FF28" si="319">IFERROR(FB25*FC25*FD25,"")</f>
        <v>0</v>
      </c>
      <c r="FG25" s="407">
        <f t="shared" si="210"/>
        <v>0</v>
      </c>
      <c r="FH25" s="408" t="str">
        <f t="shared" si="211"/>
        <v/>
      </c>
      <c r="FI25" s="407" t="s">
        <v>144</v>
      </c>
      <c r="FJ25" s="407"/>
      <c r="FK25" s="409" t="str">
        <f t="shared" si="212"/>
        <v/>
      </c>
      <c r="FL25" s="410" t="str">
        <f t="shared" si="213"/>
        <v/>
      </c>
      <c r="FM25" s="407" t="str">
        <f>IFERROR(IF(FI25="PACE_Daniels",(INDEX(BASE!$AE$4:$AH$8,MATCH('Microciclos - Endurance (2)'!FJ25,BASE!$AE$4:$AE$8,0),4)),IF(AND(FI25="vVO2máx",FJ25&gt;=35,FJ25&lt;=45),"9-11",IF(AND(FI25="vVO2máx",FJ25&gt;45,FJ25&lt;=65),"11",IF(AND(FI25="vVO2máx",FJ25&gt;65,FJ25&lt;=75),"12-13",IF(AND(FI25="vVO2máx",FJ25&gt;=80,FJ25&lt;=85),"14-16",IF(AND(FI25="vVO2máx",FJ25&gt;=85,FJ25&lt;100),"17-19",IF(AND(FI25="vVO2máx",FJ25&gt;=100),"20",IF(AND(FI25="FCR",FJ25&gt;40,FJ25&lt;=60),"12-13",IF(AND(FI25="FCR",FJ25&gt;60,FJ25&lt;=84),"14-16",IF(AND(FI25="FCR",FJ25&gt;=85,FJ25&lt;100),"17-19",IF(AND(FI25="FCR",FJ25=100),"20",""))))))))))),"")</f>
        <v/>
      </c>
      <c r="FN25" s="409" t="str">
        <f>IFERROR(IF(FI25="vVO2máx",(Avaliações!$C$51*'Microciclos - Endurance (2)'!FJ25)/100,IF(FI25="Velocidade_crítica",IF(FJ25="80% VC",Avaliações!#REF!*0.8,IF(FJ25="100% VC",Avaliações!#REF!*1,IF(FJ25="120% VC",Avaliações!#REF!*1.2,IF(FJ25="&gt;30%",Avaliações!$C$54*1.3,IF(FJ25="&gt;40%",Avaliações!$C$54*1.4,0))))),IF(FI25="PACE_Daniels",INDEX(BASE!$Q$4:$V$60,MATCH(Avaliações!$C$53,BASE!$Q$4:$Q$60,0),MATCH('Microciclos - Endurance (2)'!FJ25,BASE!$Q$4:$V$4,0)),""))),"")</f>
        <v/>
      </c>
      <c r="FO25" s="407" t="s">
        <v>144</v>
      </c>
      <c r="FP25" s="407"/>
      <c r="FQ25" s="410" t="str">
        <f t="shared" si="214"/>
        <v/>
      </c>
      <c r="FR25" s="407" t="str">
        <f>IFERROR(IF(FI25="PACE_Daniels",(INDEX(BASE!$AE$4:$AH$7,MATCH('Microciclos - Endurance (2)'!FP25,BASE!$AE$4:$AE$7,0),4)),IF(AND(FI25="vVO2máx",FP25&gt;=35,FP25&lt;=45),"9-11",IF(AND(FI25="vVO2máx",FP25&gt;45,FP25&lt;=65),"11",IF(AND(FI25="vVO2máx",FP25&gt;65,FP25&lt;=75),"12-13",IF(AND(FI25="vVO2máx",FP25&gt;=80,FP25&lt;=85),"14-16",IF(AND(FI25="vVO2máx",FP25&gt;=85,FP25&lt;100),"17-19",IF(AND(FI25="vVO2máx",FP25&gt;=100),"20",IF(AND(FI25="FCR",FP25&gt;40,FP25&lt;=60),"12-13",IF(AND(FI25="FCR",FP25&gt;60,FP25&lt;=84),"14-16",IF(AND(FI25="FCR",FP25&gt;=85,FP25&lt;100),"17-19",IF(AND(FI25="FCR",FP25=100),"20",""))))))))))),"")</f>
        <v/>
      </c>
      <c r="FS25" s="409">
        <f>IFERROR(IF(FO25="vVO2máx",(Avaliações!$C$51*'Microciclos - Endurance (2)'!FP25)/100,IF(FO25="Velocidade_crítica",IF(FP25="80% VC",Avaliações!#REF!*0.8,IF(FP25="100% VC",Avaliações!#REF!*1,IF(FP25="120% VC",Avaliações!#REF!*1.2,IF(FP25="&gt;30%",Avaliações!$C$54*1.3,IF(FP25="&gt;40%",Avaliações!$C$54*1.4,0))))),IF(FO25="PACE_Daniels",INDEX(BASE!$Q$4:$V$60,MATCH(Avaliações!$C$53,BASE!$Q$4:$Q$60,0),MATCH('Microciclos - Endurance (2)'!FP25,BASE!$Q$4:$V$4,0)),0))),"")</f>
        <v>0</v>
      </c>
      <c r="FT25" s="409" t="str">
        <f t="shared" si="215"/>
        <v/>
      </c>
      <c r="FX25" s="407"/>
      <c r="FY25" s="407"/>
      <c r="FZ25" s="407"/>
      <c r="GA25" s="407"/>
      <c r="GB25" s="407">
        <f t="shared" ref="GB25:GB28" si="320">IFERROR(FX25*FY25*FZ25,"")</f>
        <v>0</v>
      </c>
      <c r="GC25" s="407">
        <f t="shared" si="216"/>
        <v>0</v>
      </c>
      <c r="GD25" s="408" t="str">
        <f t="shared" si="217"/>
        <v/>
      </c>
      <c r="GE25" s="407" t="s">
        <v>144</v>
      </c>
      <c r="GF25" s="407"/>
      <c r="GG25" s="409" t="str">
        <f t="shared" si="218"/>
        <v/>
      </c>
      <c r="GH25" s="410" t="str">
        <f t="shared" si="219"/>
        <v/>
      </c>
      <c r="GI25" s="407" t="str">
        <f>IFERROR(IF(GE25="PACE_Daniels",(INDEX(BASE!$AE$4:$AH$8,MATCH('Microciclos - Endurance (2)'!GF25,BASE!$AE$4:$AE$8,0),4)),IF(AND(GE25="vVO2máx",GF25&gt;=35,GF25&lt;=45),"9-11",IF(AND(GE25="vVO2máx",GF25&gt;45,GF25&lt;=65),"11",IF(AND(GE25="vVO2máx",GF25&gt;65,GF25&lt;=75),"12-13",IF(AND(GE25="vVO2máx",GF25&gt;=80,GF25&lt;=85),"14-16",IF(AND(GE25="vVO2máx",GF25&gt;=85,GF25&lt;100),"17-19",IF(AND(GE25="vVO2máx",GF25&gt;=100),"20",IF(AND(GE25="FCR",GF25&gt;40,GF25&lt;=60),"12-13",IF(AND(GE25="FCR",GF25&gt;60,GF25&lt;=84),"14-16",IF(AND(GE25="FCR",GF25&gt;=85,GF25&lt;100),"17-19",IF(AND(GE25="FCR",GF25=100),"20",""))))))))))),"")</f>
        <v/>
      </c>
      <c r="GJ25" s="409" t="str">
        <f>IFERROR(IF(GE25="vVO2máx",(Avaliações!$C$51*'Microciclos - Endurance (2)'!GF25)/100,IF(GE25="Velocidade_crítica",IF(GF25="80% VC",Avaliações!#REF!*0.8,IF(GF25="100% VC",Avaliações!#REF!*1,IF(GF25="120% VC",Avaliações!#REF!*1.2,IF(GF25="&gt;30%",Avaliações!$C$54*1.3,IF(GF25="&gt;40%",Avaliações!$C$54*1.4,0))))),IF(GE25="PACE_Daniels",INDEX(BASE!$Q$4:$V$60,MATCH(Avaliações!$C$53,BASE!$Q$4:$Q$60,0),MATCH('Microciclos - Endurance (2)'!GF25,BASE!$Q$4:$V$4,0)),""))),"")</f>
        <v/>
      </c>
      <c r="GK25" s="407" t="s">
        <v>144</v>
      </c>
      <c r="GL25" s="407"/>
      <c r="GM25" s="410" t="str">
        <f t="shared" si="220"/>
        <v/>
      </c>
      <c r="GN25" s="407" t="str">
        <f>IFERROR(IF(GE25="PACE_Daniels",(INDEX(BASE!$AE$4:$AH$7,MATCH('Microciclos - Endurance (2)'!GL25,BASE!$AE$4:$AE$7,0),4)),IF(AND(GE25="vVO2máx",GL25&gt;=35,GL25&lt;=45),"9-11",IF(AND(GE25="vVO2máx",GL25&gt;45,GL25&lt;=65),"11",IF(AND(GE25="vVO2máx",GL25&gt;65,GL25&lt;=75),"12-13",IF(AND(GE25="vVO2máx",GL25&gt;=80,GL25&lt;=85),"14-16",IF(AND(GE25="vVO2máx",GL25&gt;=85,GL25&lt;100),"17-19",IF(AND(GE25="vVO2máx",GL25&gt;=100),"20",IF(AND(GE25="FCR",GL25&gt;40,GL25&lt;=60),"12-13",IF(AND(GE25="FCR",GL25&gt;60,GL25&lt;=84),"14-16",IF(AND(GE25="FCR",GL25&gt;=85,GL25&lt;100),"17-19",IF(AND(GE25="FCR",GL25=100),"20",""))))))))))),"")</f>
        <v/>
      </c>
      <c r="GO25" s="409">
        <f>IFERROR(IF(GK25="vVO2máx",(Avaliações!$C$51*'Microciclos - Endurance (2)'!GL25)/100,IF(GK25="Velocidade_crítica",IF(GL25="80% VC",Avaliações!#REF!*0.8,IF(GL25="100% VC",Avaliações!#REF!*1,IF(GL25="120% VC",Avaliações!#REF!*1.2,IF(GL25="&gt;30%",Avaliações!$C$54*1.3,IF(GL25="&gt;40%",Avaliações!$C$54*1.4,0))))),IF(GK25="PACE_Daniels",INDEX(BASE!$Q$4:$V$60,MATCH(Avaliações!$C$53,BASE!$Q$4:$Q$60,0),MATCH('Microciclos - Endurance (2)'!GL25,BASE!$Q$4:$V$4,0)),0))),"")</f>
        <v>0</v>
      </c>
      <c r="GP25" s="409" t="str">
        <f t="shared" si="221"/>
        <v/>
      </c>
      <c r="GT25" s="407"/>
      <c r="GU25" s="407"/>
      <c r="GV25" s="407"/>
      <c r="GW25" s="407"/>
      <c r="GX25" s="407">
        <f t="shared" ref="GX25:GX28" si="321">IFERROR(GT25*GU25*GV25,"")</f>
        <v>0</v>
      </c>
      <c r="GY25" s="407">
        <f t="shared" si="222"/>
        <v>0</v>
      </c>
      <c r="GZ25" s="408" t="str">
        <f t="shared" si="223"/>
        <v/>
      </c>
      <c r="HA25" s="407" t="s">
        <v>144</v>
      </c>
      <c r="HB25" s="407"/>
      <c r="HC25" s="409" t="str">
        <f t="shared" si="224"/>
        <v/>
      </c>
      <c r="HD25" s="410" t="str">
        <f t="shared" si="225"/>
        <v/>
      </c>
      <c r="HE25" s="407" t="str">
        <f>IFERROR(IF(HA25="PACE_Daniels",(INDEX(BASE!$AE$4:$AH$8,MATCH('Microciclos - Endurance (2)'!HB25,BASE!$AE$4:$AE$8,0),4)),IF(AND(HA25="vVO2máx",HB25&gt;=35,HB25&lt;=45),"9-11",IF(AND(HA25="vVO2máx",HB25&gt;45,HB25&lt;=65),"11",IF(AND(HA25="vVO2máx",HB25&gt;65,HB25&lt;=75),"12-13",IF(AND(HA25="vVO2máx",HB25&gt;=80,HB25&lt;=85),"14-16",IF(AND(HA25="vVO2máx",HB25&gt;=85,HB25&lt;100),"17-19",IF(AND(HA25="vVO2máx",HB25&gt;=100),"20",IF(AND(HA25="FCR",HB25&gt;40,HB25&lt;=60),"12-13",IF(AND(HA25="FCR",HB25&gt;60,HB25&lt;=84),"14-16",IF(AND(HA25="FCR",HB25&gt;=85,HB25&lt;100),"17-19",IF(AND(HA25="FCR",HB25=100),"20",""))))))))))),"")</f>
        <v/>
      </c>
      <c r="HF25" s="409" t="str">
        <f>IFERROR(IF(HA25="vVO2máx",(Avaliações!$C$51*'Microciclos - Endurance (2)'!HB25)/100,IF(HA25="Velocidade_crítica",IF(HB25="80% VC",Avaliações!#REF!*0.8,IF(HB25="100% VC",Avaliações!#REF!*1,IF(HB25="120% VC",Avaliações!#REF!*1.2,IF(HB25="&gt;30%",Avaliações!$C$54*1.3,IF(HB25="&gt;40%",Avaliações!$C$54*1.4,0))))),IF(HA25="PACE_Daniels",INDEX(BASE!$Q$4:$V$60,MATCH(Avaliações!$C$53,BASE!$Q$4:$Q$60,0),MATCH('Microciclos - Endurance (2)'!HB25,BASE!$Q$4:$V$4,0)),""))),"")</f>
        <v/>
      </c>
      <c r="HG25" s="407" t="s">
        <v>144</v>
      </c>
      <c r="HH25" s="407"/>
      <c r="HI25" s="410" t="str">
        <f t="shared" si="226"/>
        <v/>
      </c>
      <c r="HJ25" s="407" t="str">
        <f>IFERROR(IF(HA25="PACE_Daniels",(INDEX(BASE!$AE$4:$AH$7,MATCH('Microciclos - Endurance (2)'!HH25,BASE!$AE$4:$AE$7,0),4)),IF(AND(HA25="vVO2máx",HH25&gt;=35,HH25&lt;=45),"9-11",IF(AND(HA25="vVO2máx",HH25&gt;45,HH25&lt;=65),"11",IF(AND(HA25="vVO2máx",HH25&gt;65,HH25&lt;=75),"12-13",IF(AND(HA25="vVO2máx",HH25&gt;=80,HH25&lt;=85),"14-16",IF(AND(HA25="vVO2máx",HH25&gt;=85,HH25&lt;100),"17-19",IF(AND(HA25="vVO2máx",HH25&gt;=100),"20",IF(AND(HA25="FCR",HH25&gt;40,HH25&lt;=60),"12-13",IF(AND(HA25="FCR",HH25&gt;60,HH25&lt;=84),"14-16",IF(AND(HA25="FCR",HH25&gt;=85,HH25&lt;100),"17-19",IF(AND(HA25="FCR",HH25=100),"20",""))))))))))),"")</f>
        <v/>
      </c>
      <c r="HK25" s="409">
        <f>IFERROR(IF(HG25="vVO2máx",(Avaliações!$C$51*'Microciclos - Endurance (2)'!HH25)/100,IF(HG25="Velocidade_crítica",IF(HH25="80% VC",Avaliações!#REF!*0.8,IF(HH25="100% VC",Avaliações!#REF!*1,IF(HH25="120% VC",Avaliações!#REF!*1.2,IF(HH25="&gt;30%",Avaliações!$C$54*1.3,IF(HH25="&gt;40%",Avaliações!$C$54*1.4,0))))),IF(HG25="PACE_Daniels",INDEX(BASE!$Q$4:$V$60,MATCH(Avaliações!$C$53,BASE!$Q$4:$Q$60,0),MATCH('Microciclos - Endurance (2)'!HH25,BASE!$Q$4:$V$4,0)),0))),"")</f>
        <v>0</v>
      </c>
      <c r="HL25" s="409" t="str">
        <f t="shared" si="227"/>
        <v/>
      </c>
      <c r="HP25" s="407"/>
      <c r="HQ25" s="407"/>
      <c r="HR25" s="407"/>
      <c r="HS25" s="407"/>
      <c r="HT25" s="407">
        <f t="shared" ref="HT25:HT28" si="322">IFERROR(HP25*HQ25*HR25,"")</f>
        <v>0</v>
      </c>
      <c r="HU25" s="407">
        <f t="shared" si="228"/>
        <v>0</v>
      </c>
      <c r="HV25" s="408" t="str">
        <f t="shared" si="229"/>
        <v/>
      </c>
      <c r="HW25" s="407" t="s">
        <v>144</v>
      </c>
      <c r="HX25" s="407"/>
      <c r="HY25" s="409" t="str">
        <f t="shared" si="230"/>
        <v/>
      </c>
      <c r="HZ25" s="410" t="str">
        <f t="shared" si="231"/>
        <v/>
      </c>
      <c r="IA25" s="407" t="str">
        <f>IFERROR(IF(HW25="PACE_Daniels",(INDEX(BASE!$AE$4:$AH$8,MATCH('Microciclos - Endurance (2)'!HX25,BASE!$AE$4:$AE$8,0),4)),IF(AND(HW25="vVO2máx",HX25&gt;=35,HX25&lt;=45),"9-11",IF(AND(HW25="vVO2máx",HX25&gt;45,HX25&lt;=65),"11",IF(AND(HW25="vVO2máx",HX25&gt;65,HX25&lt;=75),"12-13",IF(AND(HW25="vVO2máx",HX25&gt;=80,HX25&lt;=85),"14-16",IF(AND(HW25="vVO2máx",HX25&gt;=85,HX25&lt;100),"17-19",IF(AND(HW25="vVO2máx",HX25&gt;=100),"20",IF(AND(HW25="FCR",HX25&gt;40,HX25&lt;=60),"12-13",IF(AND(HW25="FCR",HX25&gt;60,HX25&lt;=84),"14-16",IF(AND(HW25="FCR",HX25&gt;=85,HX25&lt;100),"17-19",IF(AND(HW25="FCR",HX25=100),"20",""))))))))))),"")</f>
        <v/>
      </c>
      <c r="IB25" s="409" t="str">
        <f>IFERROR(IF(HW25="vVO2máx",(Avaliações!$C$51*'Microciclos - Endurance (2)'!HX25)/100,IF(HW25="Velocidade_crítica",IF(HX25="80% VC",Avaliações!#REF!*0.8,IF(HX25="100% VC",Avaliações!#REF!*1,IF(HX25="120% VC",Avaliações!#REF!*1.2,IF(HX25="&gt;30%",Avaliações!$C$54*1.3,IF(HX25="&gt;40%",Avaliações!$C$54*1.4,0))))),IF(HW25="PACE_Daniels",INDEX(BASE!$Q$4:$V$60,MATCH(Avaliações!$C$53,BASE!$Q$4:$Q$60,0),MATCH('Microciclos - Endurance (2)'!HX25,BASE!$Q$4:$V$4,0)),""))),"")</f>
        <v/>
      </c>
      <c r="IC25" s="407" t="s">
        <v>144</v>
      </c>
      <c r="ID25" s="407"/>
      <c r="IE25" s="410" t="str">
        <f t="shared" si="232"/>
        <v/>
      </c>
      <c r="IF25" s="407" t="str">
        <f>IFERROR(IF(HW25="PACE_Daniels",(INDEX(BASE!$AE$4:$AH$7,MATCH('Microciclos - Endurance (2)'!ID25,BASE!$AE$4:$AE$7,0),4)),IF(AND(HW25="vVO2máx",ID25&gt;=35,ID25&lt;=45),"9-11",IF(AND(HW25="vVO2máx",ID25&gt;45,ID25&lt;=65),"11",IF(AND(HW25="vVO2máx",ID25&gt;65,ID25&lt;=75),"12-13",IF(AND(HW25="vVO2máx",ID25&gt;=80,ID25&lt;=85),"14-16",IF(AND(HW25="vVO2máx",ID25&gt;=85,ID25&lt;100),"17-19",IF(AND(HW25="vVO2máx",ID25&gt;=100),"20",IF(AND(HW25="FCR",ID25&gt;40,ID25&lt;=60),"12-13",IF(AND(HW25="FCR",ID25&gt;60,ID25&lt;=84),"14-16",IF(AND(HW25="FCR",ID25&gt;=85,ID25&lt;100),"17-19",IF(AND(HW25="FCR",ID25=100),"20",""))))))))))),"")</f>
        <v/>
      </c>
      <c r="IG25" s="409">
        <f>IFERROR(IF(IC25="vVO2máx",(Avaliações!$C$51*'Microciclos - Endurance (2)'!ID25)/100,IF(IC25="Velocidade_crítica",IF(ID25="80% VC",Avaliações!#REF!*0.8,IF(ID25="100% VC",Avaliações!#REF!*1,IF(ID25="120% VC",Avaliações!#REF!*1.2,IF(ID25="&gt;30%",Avaliações!$C$54*1.3,IF(ID25="&gt;40%",Avaliações!$C$54*1.4,0))))),IF(IC25="PACE_Daniels",INDEX(BASE!$Q$4:$V$60,MATCH(Avaliações!$C$53,BASE!$Q$4:$Q$60,0),MATCH('Microciclos - Endurance (2)'!ID25,BASE!$Q$4:$V$4,0)),0))),"")</f>
        <v>0</v>
      </c>
      <c r="IH25" s="409" t="str">
        <f t="shared" si="233"/>
        <v/>
      </c>
      <c r="IL25" s="407"/>
      <c r="IM25" s="407"/>
      <c r="IN25" s="407"/>
      <c r="IO25" s="407"/>
      <c r="IP25" s="407">
        <f t="shared" ref="IP25:IP28" si="323">IFERROR(IL25*IM25*IN25,"")</f>
        <v>0</v>
      </c>
      <c r="IQ25" s="407">
        <f t="shared" si="234"/>
        <v>0</v>
      </c>
      <c r="IR25" s="408" t="str">
        <f t="shared" si="235"/>
        <v/>
      </c>
      <c r="IS25" s="407" t="s">
        <v>144</v>
      </c>
      <c r="IT25" s="407"/>
      <c r="IU25" s="409" t="str">
        <f t="shared" si="236"/>
        <v/>
      </c>
      <c r="IV25" s="410" t="str">
        <f t="shared" si="237"/>
        <v/>
      </c>
      <c r="IW25" s="407" t="str">
        <f>IFERROR(IF(IS25="PACE_Daniels",(INDEX(BASE!$AE$4:$AH$8,MATCH('Microciclos - Endurance (2)'!IT25,BASE!$AE$4:$AE$8,0),4)),IF(AND(IS25="vVO2máx",IT25&gt;=35,IT25&lt;=45),"9-11",IF(AND(IS25="vVO2máx",IT25&gt;45,IT25&lt;=65),"11",IF(AND(IS25="vVO2máx",IT25&gt;65,IT25&lt;=75),"12-13",IF(AND(IS25="vVO2máx",IT25&gt;=80,IT25&lt;=85),"14-16",IF(AND(IS25="vVO2máx",IT25&gt;=85,IT25&lt;100),"17-19",IF(AND(IS25="vVO2máx",IT25&gt;=100),"20",IF(AND(IS25="FCR",IT25&gt;40,IT25&lt;=60),"12-13",IF(AND(IS25="FCR",IT25&gt;60,IT25&lt;=84),"14-16",IF(AND(IS25="FCR",IT25&gt;=85,IT25&lt;100),"17-19",IF(AND(IS25="FCR",IT25=100),"20",""))))))))))),"")</f>
        <v/>
      </c>
      <c r="IX25" s="409" t="str">
        <f>IFERROR(IF(IS25="vVO2máx",(Avaliações!$C$51*'Microciclos - Endurance (2)'!IT25)/100,IF(IS25="Velocidade_crítica",IF(IT25="80% VC",Avaliações!#REF!*0.8,IF(IT25="100% VC",Avaliações!#REF!*1,IF(IT25="120% VC",Avaliações!#REF!*1.2,IF(IT25="&gt;30%",Avaliações!$C$54*1.3,IF(IT25="&gt;40%",Avaliações!$C$54*1.4,0))))),IF(IS25="PACE_Daniels",INDEX(BASE!$Q$4:$V$60,MATCH(Avaliações!$C$53,BASE!$Q$4:$Q$60,0),MATCH('Microciclos - Endurance (2)'!IT25,BASE!$Q$4:$V$4,0)),""))),"")</f>
        <v/>
      </c>
      <c r="IY25" s="407" t="s">
        <v>144</v>
      </c>
      <c r="IZ25" s="407"/>
      <c r="JA25" s="410" t="str">
        <f t="shared" si="238"/>
        <v/>
      </c>
      <c r="JB25" s="407" t="str">
        <f>IFERROR(IF(IS25="PACE_Daniels",(INDEX(BASE!$AE$4:$AH$7,MATCH('Microciclos - Endurance (2)'!IZ25,BASE!$AE$4:$AE$7,0),4)),IF(AND(IS25="vVO2máx",IZ25&gt;=35,IZ25&lt;=45),"9-11",IF(AND(IS25="vVO2máx",IZ25&gt;45,IZ25&lt;=65),"11",IF(AND(IS25="vVO2máx",IZ25&gt;65,IZ25&lt;=75),"12-13",IF(AND(IS25="vVO2máx",IZ25&gt;=80,IZ25&lt;=85),"14-16",IF(AND(IS25="vVO2máx",IZ25&gt;=85,IZ25&lt;100),"17-19",IF(AND(IS25="vVO2máx",IZ25&gt;=100),"20",IF(AND(IS25="FCR",IZ25&gt;40,IZ25&lt;=60),"12-13",IF(AND(IS25="FCR",IZ25&gt;60,IZ25&lt;=84),"14-16",IF(AND(IS25="FCR",IZ25&gt;=85,IZ25&lt;100),"17-19",IF(AND(IS25="FCR",IZ25=100),"20",""))))))))))),"")</f>
        <v/>
      </c>
      <c r="JC25" s="409">
        <f>IFERROR(IF(IY25="vVO2máx",(Avaliações!$C$51*'Microciclos - Endurance (2)'!IZ25)/100,IF(IY25="Velocidade_crítica",IF(IZ25="80% VC",Avaliações!#REF!*0.8,IF(IZ25="100% VC",Avaliações!#REF!*1,IF(IZ25="120% VC",Avaliações!#REF!*1.2,IF(IZ25="&gt;30%",Avaliações!$C$54*1.3,IF(IZ25="&gt;40%",Avaliações!$C$54*1.4,0))))),IF(IY25="PACE_Daniels",INDEX(BASE!$Q$4:$V$60,MATCH(Avaliações!$C$53,BASE!$Q$4:$Q$60,0),MATCH('Microciclos - Endurance (2)'!IZ25,BASE!$Q$4:$V$4,0)),0))),"")</f>
        <v>0</v>
      </c>
      <c r="JD25" s="409" t="str">
        <f t="shared" si="239"/>
        <v/>
      </c>
      <c r="JH25" s="407"/>
      <c r="JI25" s="407"/>
      <c r="JJ25" s="407"/>
      <c r="JK25" s="407"/>
      <c r="JL25" s="407">
        <f t="shared" ref="JL25:JL28" si="324">IFERROR(JH25*JI25*JJ25,"")</f>
        <v>0</v>
      </c>
      <c r="JM25" s="407">
        <f t="shared" si="240"/>
        <v>0</v>
      </c>
      <c r="JN25" s="408" t="str">
        <f t="shared" si="241"/>
        <v/>
      </c>
      <c r="JO25" s="407" t="s">
        <v>144</v>
      </c>
      <c r="JP25" s="407"/>
      <c r="JQ25" s="409" t="str">
        <f t="shared" si="242"/>
        <v/>
      </c>
      <c r="JR25" s="410" t="str">
        <f t="shared" si="243"/>
        <v/>
      </c>
      <c r="JS25" s="407" t="str">
        <f>IFERROR(IF(JO25="PACE_Daniels",(INDEX(BASE!$AE$4:$AH$8,MATCH('Microciclos - Endurance (2)'!JP25,BASE!$AE$4:$AE$8,0),4)),IF(AND(JO25="vVO2máx",JP25&gt;=35,JP25&lt;=45),"9-11",IF(AND(JO25="vVO2máx",JP25&gt;45,JP25&lt;=65),"11",IF(AND(JO25="vVO2máx",JP25&gt;65,JP25&lt;=75),"12-13",IF(AND(JO25="vVO2máx",JP25&gt;=80,JP25&lt;=85),"14-16",IF(AND(JO25="vVO2máx",JP25&gt;=85,JP25&lt;100),"17-19",IF(AND(JO25="vVO2máx",JP25&gt;=100),"20",IF(AND(JO25="FCR",JP25&gt;40,JP25&lt;=60),"12-13",IF(AND(JO25="FCR",JP25&gt;60,JP25&lt;=84),"14-16",IF(AND(JO25="FCR",JP25&gt;=85,JP25&lt;100),"17-19",IF(AND(JO25="FCR",JP25=100),"20",""))))))))))),"")</f>
        <v/>
      </c>
      <c r="JT25" s="409" t="str">
        <f>IFERROR(IF(JO25="vVO2máx",(Avaliações!$C$51*'Microciclos - Endurance (2)'!JP25)/100,IF(JO25="Velocidade_crítica",IF(JP25="80% VC",Avaliações!#REF!*0.8,IF(JP25="100% VC",Avaliações!#REF!*1,IF(JP25="120% VC",Avaliações!#REF!*1.2,IF(JP25="&gt;30%",Avaliações!$C$54*1.3,IF(JP25="&gt;40%",Avaliações!$C$54*1.4,0))))),IF(JO25="PACE_Daniels",INDEX(BASE!$Q$4:$V$60,MATCH(Avaliações!$C$53,BASE!$Q$4:$Q$60,0),MATCH('Microciclos - Endurance (2)'!JP25,BASE!$Q$4:$V$4,0)),""))),"")</f>
        <v/>
      </c>
      <c r="JU25" s="407" t="s">
        <v>144</v>
      </c>
      <c r="JV25" s="407"/>
      <c r="JW25" s="410" t="str">
        <f t="shared" si="244"/>
        <v/>
      </c>
      <c r="JX25" s="407" t="str">
        <f>IFERROR(IF(JO25="PACE_Daniels",(INDEX(BASE!$AE$4:$AH$7,MATCH('Microciclos - Endurance (2)'!JV25,BASE!$AE$4:$AE$7,0),4)),IF(AND(JO25="vVO2máx",JV25&gt;=35,JV25&lt;=45),"9-11",IF(AND(JO25="vVO2máx",JV25&gt;45,JV25&lt;=65),"11",IF(AND(JO25="vVO2máx",JV25&gt;65,JV25&lt;=75),"12-13",IF(AND(JO25="vVO2máx",JV25&gt;=80,JV25&lt;=85),"14-16",IF(AND(JO25="vVO2máx",JV25&gt;=85,JV25&lt;100),"17-19",IF(AND(JO25="vVO2máx",JV25&gt;=100),"20",IF(AND(JO25="FCR",JV25&gt;40,JV25&lt;=60),"12-13",IF(AND(JO25="FCR",JV25&gt;60,JV25&lt;=84),"14-16",IF(AND(JO25="FCR",JV25&gt;=85,JV25&lt;100),"17-19",IF(AND(JO25="FCR",JV25=100),"20",""))))))))))),"")</f>
        <v/>
      </c>
      <c r="JY25" s="409">
        <f>IFERROR(IF(JU25="vVO2máx",(Avaliações!$C$51*'Microciclos - Endurance (2)'!JV25)/100,IF(JU25="Velocidade_crítica",IF(JV25="80% VC",Avaliações!#REF!*0.8,IF(JV25="100% VC",Avaliações!#REF!*1,IF(JV25="120% VC",Avaliações!#REF!*1.2,IF(JV25="&gt;30%",Avaliações!$C$54*1.3,IF(JV25="&gt;40%",Avaliações!$C$54*1.4,0))))),IF(JU25="PACE_Daniels",INDEX(BASE!$Q$4:$V$60,MATCH(Avaliações!$C$53,BASE!$Q$4:$Q$60,0),MATCH('Microciclos - Endurance (2)'!JV25,BASE!$Q$4:$V$4,0)),0))),"")</f>
        <v>0</v>
      </c>
      <c r="JZ25" s="409" t="str">
        <f t="shared" si="245"/>
        <v/>
      </c>
      <c r="KD25" s="407"/>
      <c r="KE25" s="407"/>
      <c r="KF25" s="407"/>
      <c r="KG25" s="407"/>
      <c r="KH25" s="407">
        <f t="shared" ref="KH25:KH28" si="325">IFERROR(KD25*KE25*KF25,"")</f>
        <v>0</v>
      </c>
      <c r="KI25" s="407">
        <f t="shared" si="246"/>
        <v>0</v>
      </c>
      <c r="KJ25" s="408" t="str">
        <f t="shared" si="247"/>
        <v/>
      </c>
      <c r="KK25" s="407" t="s">
        <v>144</v>
      </c>
      <c r="KL25" s="407"/>
      <c r="KM25" s="409" t="str">
        <f t="shared" si="248"/>
        <v/>
      </c>
      <c r="KN25" s="410" t="str">
        <f t="shared" si="249"/>
        <v/>
      </c>
      <c r="KO25" s="407" t="str">
        <f>IFERROR(IF(KK25="PACE_Daniels",(INDEX(BASE!$AE$4:$AH$8,MATCH('Microciclos - Endurance (2)'!KL25,BASE!$AE$4:$AE$8,0),4)),IF(AND(KK25="vVO2máx",KL25&gt;=35,KL25&lt;=45),"9-11",IF(AND(KK25="vVO2máx",KL25&gt;45,KL25&lt;=65),"11",IF(AND(KK25="vVO2máx",KL25&gt;65,KL25&lt;=75),"12-13",IF(AND(KK25="vVO2máx",KL25&gt;=80,KL25&lt;=85),"14-16",IF(AND(KK25="vVO2máx",KL25&gt;=85,KL25&lt;100),"17-19",IF(AND(KK25="vVO2máx",KL25&gt;=100),"20",IF(AND(KK25="FCR",KL25&gt;40,KL25&lt;=60),"12-13",IF(AND(KK25="FCR",KL25&gt;60,KL25&lt;=84),"14-16",IF(AND(KK25="FCR",KL25&gt;=85,KL25&lt;100),"17-19",IF(AND(KK25="FCR",KL25=100),"20",""))))))))))),"")</f>
        <v/>
      </c>
      <c r="KP25" s="409" t="str">
        <f>IFERROR(IF(KK25="vVO2máx",(Avaliações!$C$51*'Microciclos - Endurance (2)'!KL25)/100,IF(KK25="Velocidade_crítica",IF(KL25="80% VC",Avaliações!#REF!*0.8,IF(KL25="100% VC",Avaliações!#REF!*1,IF(KL25="120% VC",Avaliações!#REF!*1.2,IF(KL25="&gt;30%",Avaliações!$C$54*1.3,IF(KL25="&gt;40%",Avaliações!$C$54*1.4,0))))),IF(KK25="PACE_Daniels",INDEX(BASE!$Q$4:$V$60,MATCH(Avaliações!$C$53,BASE!$Q$4:$Q$60,0),MATCH('Microciclos - Endurance (2)'!KL25,BASE!$Q$4:$V$4,0)),""))),"")</f>
        <v/>
      </c>
      <c r="KQ25" s="407" t="s">
        <v>144</v>
      </c>
      <c r="KR25" s="407"/>
      <c r="KS25" s="410" t="str">
        <f t="shared" si="250"/>
        <v/>
      </c>
      <c r="KT25" s="407" t="str">
        <f>IFERROR(IF(KK25="PACE_Daniels",(INDEX(BASE!$AE$4:$AH$7,MATCH('Microciclos - Endurance (2)'!KR25,BASE!$AE$4:$AE$7,0),4)),IF(AND(KK25="vVO2máx",KR25&gt;=35,KR25&lt;=45),"9-11",IF(AND(KK25="vVO2máx",KR25&gt;45,KR25&lt;=65),"11",IF(AND(KK25="vVO2máx",KR25&gt;65,KR25&lt;=75),"12-13",IF(AND(KK25="vVO2máx",KR25&gt;=80,KR25&lt;=85),"14-16",IF(AND(KK25="vVO2máx",KR25&gt;=85,KR25&lt;100),"17-19",IF(AND(KK25="vVO2máx",KR25&gt;=100),"20",IF(AND(KK25="FCR",KR25&gt;40,KR25&lt;=60),"12-13",IF(AND(KK25="FCR",KR25&gt;60,KR25&lt;=84),"14-16",IF(AND(KK25="FCR",KR25&gt;=85,KR25&lt;100),"17-19",IF(AND(KK25="FCR",KR25=100),"20",""))))))))))),"")</f>
        <v/>
      </c>
      <c r="KU25" s="409">
        <f>IFERROR(IF(KQ25="vVO2máx",(Avaliações!$C$51*'Microciclos - Endurance (2)'!KR25)/100,IF(KQ25="Velocidade_crítica",IF(KR25="80% VC",Avaliações!#REF!*0.8,IF(KR25="100% VC",Avaliações!#REF!*1,IF(KR25="120% VC",Avaliações!#REF!*1.2,IF(KR25="&gt;30%",Avaliações!$C$54*1.3,IF(KR25="&gt;40%",Avaliações!$C$54*1.4,0))))),IF(KQ25="PACE_Daniels",INDEX(BASE!$Q$4:$V$60,MATCH(Avaliações!$C$53,BASE!$Q$4:$Q$60,0),MATCH('Microciclos - Endurance (2)'!KR25,BASE!$Q$4:$V$4,0)),0))),"")</f>
        <v>0</v>
      </c>
      <c r="KV25" s="409" t="str">
        <f t="shared" si="251"/>
        <v/>
      </c>
      <c r="KZ25" s="407"/>
      <c r="LA25" s="407"/>
      <c r="LB25" s="407"/>
      <c r="LC25" s="407"/>
      <c r="LD25" s="407">
        <f t="shared" ref="LD25:LD28" si="326">IFERROR(KZ25*LA25*LB25,"")</f>
        <v>0</v>
      </c>
      <c r="LE25" s="407">
        <f t="shared" si="252"/>
        <v>0</v>
      </c>
      <c r="LF25" s="408" t="str">
        <f t="shared" si="253"/>
        <v/>
      </c>
      <c r="LG25" s="407" t="s">
        <v>144</v>
      </c>
      <c r="LH25" s="407"/>
      <c r="LI25" s="409" t="str">
        <f t="shared" si="254"/>
        <v/>
      </c>
      <c r="LJ25" s="410" t="str">
        <f t="shared" si="255"/>
        <v/>
      </c>
      <c r="LK25" s="407" t="str">
        <f>IFERROR(IF(LG25="PACE_Daniels",(INDEX(BASE!$AE$4:$AH$8,MATCH('Microciclos - Endurance (2)'!LH25,BASE!$AE$4:$AE$8,0),4)),IF(AND(LG25="vVO2máx",LH25&gt;=35,LH25&lt;=45),"9-11",IF(AND(LG25="vVO2máx",LH25&gt;45,LH25&lt;=65),"11",IF(AND(LG25="vVO2máx",LH25&gt;65,LH25&lt;=75),"12-13",IF(AND(LG25="vVO2máx",LH25&gt;=80,LH25&lt;=85),"14-16",IF(AND(LG25="vVO2máx",LH25&gt;=85,LH25&lt;100),"17-19",IF(AND(LG25="vVO2máx",LH25&gt;=100),"20",IF(AND(LG25="FCR",LH25&gt;40,LH25&lt;=60),"12-13",IF(AND(LG25="FCR",LH25&gt;60,LH25&lt;=84),"14-16",IF(AND(LG25="FCR",LH25&gt;=85,LH25&lt;100),"17-19",IF(AND(LG25="FCR",LH25=100),"20",""))))))))))),"")</f>
        <v/>
      </c>
      <c r="LL25" s="409" t="str">
        <f>IFERROR(IF(LG25="vVO2máx",(Avaliações!$C$51*'Microciclos - Endurance (2)'!LH25)/100,IF(LG25="Velocidade_crítica",IF(LH25="80% VC",Avaliações!#REF!*0.8,IF(LH25="100% VC",Avaliações!#REF!*1,IF(LH25="120% VC",Avaliações!#REF!*1.2,IF(LH25="&gt;30%",Avaliações!$C$54*1.3,IF(LH25="&gt;40%",Avaliações!$C$54*1.4,0))))),IF(LG25="PACE_Daniels",INDEX(BASE!$Q$4:$V$60,MATCH(Avaliações!$C$53,BASE!$Q$4:$Q$60,0),MATCH('Microciclos - Endurance (2)'!LH25,BASE!$Q$4:$V$4,0)),""))),"")</f>
        <v/>
      </c>
      <c r="LM25" s="407" t="s">
        <v>144</v>
      </c>
      <c r="LN25" s="407"/>
      <c r="LO25" s="410" t="str">
        <f t="shared" si="256"/>
        <v/>
      </c>
      <c r="LP25" s="407" t="str">
        <f>IFERROR(IF(LG25="PACE_Daniels",(INDEX(BASE!$AE$4:$AH$7,MATCH('Microciclos - Endurance (2)'!LN25,BASE!$AE$4:$AE$7,0),4)),IF(AND(LG25="vVO2máx",LN25&gt;=35,LN25&lt;=45),"9-11",IF(AND(LG25="vVO2máx",LN25&gt;45,LN25&lt;=65),"11",IF(AND(LG25="vVO2máx",LN25&gt;65,LN25&lt;=75),"12-13",IF(AND(LG25="vVO2máx",LN25&gt;=80,LN25&lt;=85),"14-16",IF(AND(LG25="vVO2máx",LN25&gt;=85,LN25&lt;100),"17-19",IF(AND(LG25="vVO2máx",LN25&gt;=100),"20",IF(AND(LG25="FCR",LN25&gt;40,LN25&lt;=60),"12-13",IF(AND(LG25="FCR",LN25&gt;60,LN25&lt;=84),"14-16",IF(AND(LG25="FCR",LN25&gt;=85,LN25&lt;100),"17-19",IF(AND(LG25="FCR",LN25=100),"20",""))))))))))),"")</f>
        <v/>
      </c>
      <c r="LQ25" s="409">
        <f>IFERROR(IF(LM25="vVO2máx",(Avaliações!$C$51*'Microciclos - Endurance (2)'!LN25)/100,IF(LM25="Velocidade_crítica",IF(LN25="80% VC",Avaliações!#REF!*0.8,IF(LN25="100% VC",Avaliações!#REF!*1,IF(LN25="120% VC",Avaliações!#REF!*1.2,IF(LN25="&gt;30%",Avaliações!$C$54*1.3,IF(LN25="&gt;40%",Avaliações!$C$54*1.4,0))))),IF(LM25="PACE_Daniels",INDEX(BASE!$Q$4:$V$60,MATCH(Avaliações!$C$53,BASE!$Q$4:$Q$60,0),MATCH('Microciclos - Endurance (2)'!LN25,BASE!$Q$4:$V$4,0)),0))),"")</f>
        <v>0</v>
      </c>
      <c r="LR25" s="409" t="str">
        <f t="shared" si="257"/>
        <v/>
      </c>
      <c r="LV25" s="407"/>
      <c r="LW25" s="407"/>
      <c r="LX25" s="407"/>
      <c r="LY25" s="407"/>
      <c r="LZ25" s="407">
        <f t="shared" ref="LZ25:LZ28" si="327">IFERROR(LV25*LW25*LX25,"")</f>
        <v>0</v>
      </c>
      <c r="MA25" s="407">
        <f t="shared" si="258"/>
        <v>0</v>
      </c>
      <c r="MB25" s="408" t="str">
        <f t="shared" si="259"/>
        <v/>
      </c>
      <c r="MC25" s="407" t="s">
        <v>144</v>
      </c>
      <c r="MD25" s="407"/>
      <c r="ME25" s="409" t="str">
        <f t="shared" si="260"/>
        <v/>
      </c>
      <c r="MF25" s="410" t="str">
        <f t="shared" si="261"/>
        <v/>
      </c>
      <c r="MG25" s="407" t="str">
        <f>IFERROR(IF(MC25="PACE_Daniels",(INDEX(BASE!$AE$4:$AH$8,MATCH('Microciclos - Endurance (2)'!MD25,BASE!$AE$4:$AE$8,0),4)),IF(AND(MC25="vVO2máx",MD25&gt;=35,MD25&lt;=45),"9-11",IF(AND(MC25="vVO2máx",MD25&gt;45,MD25&lt;=65),"11",IF(AND(MC25="vVO2máx",MD25&gt;65,MD25&lt;=75),"12-13",IF(AND(MC25="vVO2máx",MD25&gt;=80,MD25&lt;=85),"14-16",IF(AND(MC25="vVO2máx",MD25&gt;=85,MD25&lt;100),"17-19",IF(AND(MC25="vVO2máx",MD25&gt;=100),"20",IF(AND(MC25="FCR",MD25&gt;40,MD25&lt;=60),"12-13",IF(AND(MC25="FCR",MD25&gt;60,MD25&lt;=84),"14-16",IF(AND(MC25="FCR",MD25&gt;=85,MD25&lt;100),"17-19",IF(AND(MC25="FCR",MD25=100),"20",""))))))))))),"")</f>
        <v/>
      </c>
      <c r="MH25" s="409" t="str">
        <f>IFERROR(IF(MC25="vVO2máx",(Avaliações!$C$51*'Microciclos - Endurance (2)'!MD25)/100,IF(MC25="Velocidade_crítica",IF(MD25="80% VC",Avaliações!#REF!*0.8,IF(MD25="100% VC",Avaliações!#REF!*1,IF(MD25="120% VC",Avaliações!#REF!*1.2,IF(MD25="&gt;30%",Avaliações!$C$54*1.3,IF(MD25="&gt;40%",Avaliações!$C$54*1.4,0))))),IF(MC25="PACE_Daniels",INDEX(BASE!$Q$4:$V$60,MATCH(Avaliações!$C$53,BASE!$Q$4:$Q$60,0),MATCH('Microciclos - Endurance (2)'!MD25,BASE!$Q$4:$V$4,0)),""))),"")</f>
        <v/>
      </c>
      <c r="MI25" s="407" t="s">
        <v>144</v>
      </c>
      <c r="MJ25" s="407"/>
      <c r="MK25" s="410" t="str">
        <f t="shared" si="262"/>
        <v/>
      </c>
      <c r="ML25" s="407" t="str">
        <f>IFERROR(IF(MC25="PACE_Daniels",(INDEX(BASE!$AE$4:$AH$7,MATCH('Microciclos - Endurance (2)'!MJ25,BASE!$AE$4:$AE$7,0),4)),IF(AND(MC25="vVO2máx",MJ25&gt;=35,MJ25&lt;=45),"9-11",IF(AND(MC25="vVO2máx",MJ25&gt;45,MJ25&lt;=65),"11",IF(AND(MC25="vVO2máx",MJ25&gt;65,MJ25&lt;=75),"12-13",IF(AND(MC25="vVO2máx",MJ25&gt;=80,MJ25&lt;=85),"14-16",IF(AND(MC25="vVO2máx",MJ25&gt;=85,MJ25&lt;100),"17-19",IF(AND(MC25="vVO2máx",MJ25&gt;=100),"20",IF(AND(MC25="FCR",MJ25&gt;40,MJ25&lt;=60),"12-13",IF(AND(MC25="FCR",MJ25&gt;60,MJ25&lt;=84),"14-16",IF(AND(MC25="FCR",MJ25&gt;=85,MJ25&lt;100),"17-19",IF(AND(MC25="FCR",MJ25=100),"20",""))))))))))),"")</f>
        <v/>
      </c>
      <c r="MM25" s="409">
        <f>IFERROR(IF(MI25="vVO2máx",(Avaliações!$C$51*'Microciclos - Endurance (2)'!MJ25)/100,IF(MI25="Velocidade_crítica",IF(MJ25="80% VC",Avaliações!#REF!*0.8,IF(MJ25="100% VC",Avaliações!#REF!*1,IF(MJ25="120% VC",Avaliações!#REF!*1.2,IF(MJ25="&gt;30%",Avaliações!$C$54*1.3,IF(MJ25="&gt;40%",Avaliações!$C$54*1.4,0))))),IF(MI25="PACE_Daniels",INDEX(BASE!$Q$4:$V$60,MATCH(Avaliações!$C$53,BASE!$Q$4:$Q$60,0),MATCH('Microciclos - Endurance (2)'!MJ25,BASE!$Q$4:$V$4,0)),0))),"")</f>
        <v>0</v>
      </c>
      <c r="MN25" s="409" t="str">
        <f t="shared" si="263"/>
        <v/>
      </c>
      <c r="MR25" s="407"/>
      <c r="MS25" s="407"/>
      <c r="MT25" s="407"/>
      <c r="MU25" s="407"/>
      <c r="MV25" s="407">
        <f t="shared" ref="MV25:MV28" si="328">IFERROR(MR25*MS25*MT25,"")</f>
        <v>0</v>
      </c>
      <c r="MW25" s="407">
        <f t="shared" si="264"/>
        <v>0</v>
      </c>
      <c r="MX25" s="408" t="str">
        <f t="shared" si="265"/>
        <v/>
      </c>
      <c r="MY25" s="407" t="s">
        <v>144</v>
      </c>
      <c r="MZ25" s="407"/>
      <c r="NA25" s="409" t="str">
        <f t="shared" si="266"/>
        <v/>
      </c>
      <c r="NB25" s="410" t="str">
        <f t="shared" si="267"/>
        <v/>
      </c>
      <c r="NC25" s="407" t="str">
        <f>IFERROR(IF(MY25="PACE_Daniels",(INDEX(BASE!$AE$4:$AH$8,MATCH('Microciclos - Endurance (2)'!MZ25,BASE!$AE$4:$AE$8,0),4)),IF(AND(MY25="vVO2máx",MZ25&gt;=35,MZ25&lt;=45),"9-11",IF(AND(MY25="vVO2máx",MZ25&gt;45,MZ25&lt;=65),"11",IF(AND(MY25="vVO2máx",MZ25&gt;65,MZ25&lt;=75),"12-13",IF(AND(MY25="vVO2máx",MZ25&gt;=80,MZ25&lt;=85),"14-16",IF(AND(MY25="vVO2máx",MZ25&gt;=85,MZ25&lt;100),"17-19",IF(AND(MY25="vVO2máx",MZ25&gt;=100),"20",IF(AND(MY25="FCR",MZ25&gt;40,MZ25&lt;=60),"12-13",IF(AND(MY25="FCR",MZ25&gt;60,MZ25&lt;=84),"14-16",IF(AND(MY25="FCR",MZ25&gt;=85,MZ25&lt;100),"17-19",IF(AND(MY25="FCR",MZ25=100),"20",""))))))))))),"")</f>
        <v/>
      </c>
      <c r="ND25" s="409" t="str">
        <f>IFERROR(IF(MY25="vVO2máx",(Avaliações!$C$51*'Microciclos - Endurance (2)'!MZ25)/100,IF(MY25="Velocidade_crítica",IF(MZ25="80% VC",Avaliações!#REF!*0.8,IF(MZ25="100% VC",Avaliações!#REF!*1,IF(MZ25="120% VC",Avaliações!#REF!*1.2,IF(MZ25="&gt;30%",Avaliações!$C$54*1.3,IF(MZ25="&gt;40%",Avaliações!$C$54*1.4,0))))),IF(MY25="PACE_Daniels",INDEX(BASE!$Q$4:$V$60,MATCH(Avaliações!$C$53,BASE!$Q$4:$Q$60,0),MATCH('Microciclos - Endurance (2)'!MZ25,BASE!$Q$4:$V$4,0)),""))),"")</f>
        <v/>
      </c>
      <c r="NE25" s="407" t="s">
        <v>144</v>
      </c>
      <c r="NF25" s="407"/>
      <c r="NG25" s="410" t="str">
        <f t="shared" si="268"/>
        <v/>
      </c>
      <c r="NH25" s="407" t="str">
        <f>IFERROR(IF(MY25="PACE_Daniels",(INDEX(BASE!$AE$4:$AH$7,MATCH('Microciclos - Endurance (2)'!NF25,BASE!$AE$4:$AE$7,0),4)),IF(AND(MY25="vVO2máx",NF25&gt;=35,NF25&lt;=45),"9-11",IF(AND(MY25="vVO2máx",NF25&gt;45,NF25&lt;=65),"11",IF(AND(MY25="vVO2máx",NF25&gt;65,NF25&lt;=75),"12-13",IF(AND(MY25="vVO2máx",NF25&gt;=80,NF25&lt;=85),"14-16",IF(AND(MY25="vVO2máx",NF25&gt;=85,NF25&lt;100),"17-19",IF(AND(MY25="vVO2máx",NF25&gt;=100),"20",IF(AND(MY25="FCR",NF25&gt;40,NF25&lt;=60),"12-13",IF(AND(MY25="FCR",NF25&gt;60,NF25&lt;=84),"14-16",IF(AND(MY25="FCR",NF25&gt;=85,NF25&lt;100),"17-19",IF(AND(MY25="FCR",NF25=100),"20",""))))))))))),"")</f>
        <v/>
      </c>
      <c r="NI25" s="409">
        <f>IFERROR(IF(NE25="vVO2máx",(Avaliações!$C$51*'Microciclos - Endurance (2)'!NF25)/100,IF(NE25="Velocidade_crítica",IF(NF25="80% VC",Avaliações!#REF!*0.8,IF(NF25="100% VC",Avaliações!#REF!*1,IF(NF25="120% VC",Avaliações!#REF!*1.2,IF(NF25="&gt;30%",Avaliações!$C$54*1.3,IF(NF25="&gt;40%",Avaliações!$C$54*1.4,0))))),IF(NE25="PACE_Daniels",INDEX(BASE!$Q$4:$V$60,MATCH(Avaliações!$C$53,BASE!$Q$4:$Q$60,0),MATCH('Microciclos - Endurance (2)'!NF25,BASE!$Q$4:$V$4,0)),0))),"")</f>
        <v>0</v>
      </c>
      <c r="NJ25" s="409" t="str">
        <f t="shared" si="269"/>
        <v/>
      </c>
      <c r="NN25" s="407"/>
      <c r="NO25" s="407"/>
      <c r="NP25" s="407"/>
      <c r="NQ25" s="407"/>
      <c r="NR25" s="407">
        <f t="shared" ref="NR25:NR28" si="329">IFERROR(NN25*NO25*NP25,"")</f>
        <v>0</v>
      </c>
      <c r="NS25" s="407">
        <f t="shared" si="270"/>
        <v>0</v>
      </c>
      <c r="NT25" s="408" t="str">
        <f t="shared" si="271"/>
        <v/>
      </c>
      <c r="NU25" s="407" t="s">
        <v>144</v>
      </c>
      <c r="NV25" s="407"/>
      <c r="NW25" s="409" t="str">
        <f t="shared" si="272"/>
        <v/>
      </c>
      <c r="NX25" s="410" t="str">
        <f t="shared" si="273"/>
        <v/>
      </c>
      <c r="NY25" s="407" t="str">
        <f>IFERROR(IF(NU25="PACE_Daniels",(INDEX(BASE!$AE$4:$AH$8,MATCH('Microciclos - Endurance (2)'!NV25,BASE!$AE$4:$AE$8,0),4)),IF(AND(NU25="vVO2máx",NV25&gt;=35,NV25&lt;=45),"9-11",IF(AND(NU25="vVO2máx",NV25&gt;45,NV25&lt;=65),"11",IF(AND(NU25="vVO2máx",NV25&gt;65,NV25&lt;=75),"12-13",IF(AND(NU25="vVO2máx",NV25&gt;=80,NV25&lt;=85),"14-16",IF(AND(NU25="vVO2máx",NV25&gt;=85,NV25&lt;100),"17-19",IF(AND(NU25="vVO2máx",NV25&gt;=100),"20",IF(AND(NU25="FCR",NV25&gt;40,NV25&lt;=60),"12-13",IF(AND(NU25="FCR",NV25&gt;60,NV25&lt;=84),"14-16",IF(AND(NU25="FCR",NV25&gt;=85,NV25&lt;100),"17-19",IF(AND(NU25="FCR",NV25=100),"20",""))))))))))),"")</f>
        <v/>
      </c>
      <c r="NZ25" s="409" t="str">
        <f>IFERROR(IF(NU25="vVO2máx",(Avaliações!$C$51*'Microciclos - Endurance (2)'!NV25)/100,IF(NU25="Velocidade_crítica",IF(NV25="80% VC",Avaliações!#REF!*0.8,IF(NV25="100% VC",Avaliações!#REF!*1,IF(NV25="120% VC",Avaliações!#REF!*1.2,IF(NV25="&gt;30%",Avaliações!$C$54*1.3,IF(NV25="&gt;40%",Avaliações!$C$54*1.4,0))))),IF(NU25="PACE_Daniels",INDEX(BASE!$Q$4:$V$60,MATCH(Avaliações!$C$53,BASE!$Q$4:$Q$60,0),MATCH('Microciclos - Endurance (2)'!NV25,BASE!$Q$4:$V$4,0)),""))),"")</f>
        <v/>
      </c>
      <c r="OA25" s="407" t="s">
        <v>144</v>
      </c>
      <c r="OB25" s="407"/>
      <c r="OC25" s="410" t="str">
        <f t="shared" si="274"/>
        <v/>
      </c>
      <c r="OD25" s="407" t="str">
        <f>IFERROR(IF(NU25="PACE_Daniels",(INDEX(BASE!$AE$4:$AH$7,MATCH('Microciclos - Endurance (2)'!OB25,BASE!$AE$4:$AE$7,0),4)),IF(AND(NU25="vVO2máx",OB25&gt;=35,OB25&lt;=45),"9-11",IF(AND(NU25="vVO2máx",OB25&gt;45,OB25&lt;=65),"11",IF(AND(NU25="vVO2máx",OB25&gt;65,OB25&lt;=75),"12-13",IF(AND(NU25="vVO2máx",OB25&gt;=80,OB25&lt;=85),"14-16",IF(AND(NU25="vVO2máx",OB25&gt;=85,OB25&lt;100),"17-19",IF(AND(NU25="vVO2máx",OB25&gt;=100),"20",IF(AND(NU25="FCR",OB25&gt;40,OB25&lt;=60),"12-13",IF(AND(NU25="FCR",OB25&gt;60,OB25&lt;=84),"14-16",IF(AND(NU25="FCR",OB25&gt;=85,OB25&lt;100),"17-19",IF(AND(NU25="FCR",OB25=100),"20",""))))))))))),"")</f>
        <v/>
      </c>
      <c r="OE25" s="409">
        <f>IFERROR(IF(OA25="vVO2máx",(Avaliações!$C$51*'Microciclos - Endurance (2)'!OB25)/100,IF(OA25="Velocidade_crítica",IF(OB25="80% VC",Avaliações!#REF!*0.8,IF(OB25="100% VC",Avaliações!#REF!*1,IF(OB25="120% VC",Avaliações!#REF!*1.2,IF(OB25="&gt;30%",Avaliações!$C$54*1.3,IF(OB25="&gt;40%",Avaliações!$C$54*1.4,0))))),IF(OA25="PACE_Daniels",INDEX(BASE!$Q$4:$V$60,MATCH(Avaliações!$C$53,BASE!$Q$4:$Q$60,0),MATCH('Microciclos - Endurance (2)'!OB25,BASE!$Q$4:$V$4,0)),0))),"")</f>
        <v>0</v>
      </c>
      <c r="OF25" s="409" t="str">
        <f t="shared" si="275"/>
        <v/>
      </c>
      <c r="OJ25" s="407"/>
      <c r="OK25" s="407"/>
      <c r="OL25" s="407"/>
      <c r="OM25" s="407"/>
      <c r="ON25" s="407">
        <f t="shared" ref="ON25:ON28" si="330">IFERROR(OJ25*OK25*OL25,"")</f>
        <v>0</v>
      </c>
      <c r="OO25" s="407">
        <f t="shared" si="276"/>
        <v>0</v>
      </c>
      <c r="OP25" s="408" t="str">
        <f t="shared" si="277"/>
        <v/>
      </c>
      <c r="OQ25" s="407" t="s">
        <v>144</v>
      </c>
      <c r="OR25" s="407"/>
      <c r="OS25" s="409" t="str">
        <f t="shared" si="278"/>
        <v/>
      </c>
      <c r="OT25" s="410" t="str">
        <f t="shared" si="279"/>
        <v/>
      </c>
      <c r="OU25" s="407" t="str">
        <f>IFERROR(IF(OQ25="PACE_Daniels",(INDEX(BASE!$AE$4:$AH$8,MATCH('Microciclos - Endurance (2)'!OR25,BASE!$AE$4:$AE$8,0),4)),IF(AND(OQ25="vVO2máx",OR25&gt;=35,OR25&lt;=45),"9-11",IF(AND(OQ25="vVO2máx",OR25&gt;45,OR25&lt;=65),"11",IF(AND(OQ25="vVO2máx",OR25&gt;65,OR25&lt;=75),"12-13",IF(AND(OQ25="vVO2máx",OR25&gt;=80,OR25&lt;=85),"14-16",IF(AND(OQ25="vVO2máx",OR25&gt;=85,OR25&lt;100),"17-19",IF(AND(OQ25="vVO2máx",OR25&gt;=100),"20",IF(AND(OQ25="FCR",OR25&gt;40,OR25&lt;=60),"12-13",IF(AND(OQ25="FCR",OR25&gt;60,OR25&lt;=84),"14-16",IF(AND(OQ25="FCR",OR25&gt;=85,OR25&lt;100),"17-19",IF(AND(OQ25="FCR",OR25=100),"20",""))))))))))),"")</f>
        <v/>
      </c>
      <c r="OV25" s="409" t="str">
        <f>IFERROR(IF(OQ25="vVO2máx",(Avaliações!$C$51*'Microciclos - Endurance (2)'!OR25)/100,IF(OQ25="Velocidade_crítica",IF(OR25="80% VC",Avaliações!#REF!*0.8,IF(OR25="100% VC",Avaliações!#REF!*1,IF(OR25="120% VC",Avaliações!#REF!*1.2,IF(OR25="&gt;30%",Avaliações!$C$54*1.3,IF(OR25="&gt;40%",Avaliações!$C$54*1.4,0))))),IF(OQ25="PACE_Daniels",INDEX(BASE!$Q$4:$V$60,MATCH(Avaliações!$C$53,BASE!$Q$4:$Q$60,0),MATCH('Microciclos - Endurance (2)'!OR25,BASE!$Q$4:$V$4,0)),""))),"")</f>
        <v/>
      </c>
      <c r="OW25" s="407" t="s">
        <v>144</v>
      </c>
      <c r="OX25" s="407"/>
      <c r="OY25" s="410" t="str">
        <f t="shared" si="280"/>
        <v/>
      </c>
      <c r="OZ25" s="407" t="str">
        <f>IFERROR(IF(OQ25="PACE_Daniels",(INDEX(BASE!$AE$4:$AH$7,MATCH('Microciclos - Endurance (2)'!OX25,BASE!$AE$4:$AE$7,0),4)),IF(AND(OQ25="vVO2máx",OX25&gt;=35,OX25&lt;=45),"9-11",IF(AND(OQ25="vVO2máx",OX25&gt;45,OX25&lt;=65),"11",IF(AND(OQ25="vVO2máx",OX25&gt;65,OX25&lt;=75),"12-13",IF(AND(OQ25="vVO2máx",OX25&gt;=80,OX25&lt;=85),"14-16",IF(AND(OQ25="vVO2máx",OX25&gt;=85,OX25&lt;100),"17-19",IF(AND(OQ25="vVO2máx",OX25&gt;=100),"20",IF(AND(OQ25="FCR",OX25&gt;40,OX25&lt;=60),"12-13",IF(AND(OQ25="FCR",OX25&gt;60,OX25&lt;=84),"14-16",IF(AND(OQ25="FCR",OX25&gt;=85,OX25&lt;100),"17-19",IF(AND(OQ25="FCR",OX25=100),"20",""))))))))))),"")</f>
        <v/>
      </c>
      <c r="PA25" s="409">
        <f>IFERROR(IF(OW25="vVO2máx",(Avaliações!$C$51*'Microciclos - Endurance (2)'!OX25)/100,IF(OW25="Velocidade_crítica",IF(OX25="80% VC",Avaliações!#REF!*0.8,IF(OX25="100% VC",Avaliações!#REF!*1,IF(OX25="120% VC",Avaliações!#REF!*1.2,IF(OX25="&gt;30%",Avaliações!$C$54*1.3,IF(OX25="&gt;40%",Avaliações!$C$54*1.4,0))))),IF(OW25="PACE_Daniels",INDEX(BASE!$Q$4:$V$60,MATCH(Avaliações!$C$53,BASE!$Q$4:$Q$60,0),MATCH('Microciclos - Endurance (2)'!OX25,BASE!$Q$4:$V$4,0)),0))),"")</f>
        <v>0</v>
      </c>
      <c r="PB25" s="409" t="str">
        <f t="shared" si="281"/>
        <v/>
      </c>
      <c r="PF25" s="407"/>
      <c r="PG25" s="407"/>
      <c r="PH25" s="407"/>
      <c r="PI25" s="407"/>
      <c r="PJ25" s="407">
        <f t="shared" ref="PJ25:PJ28" si="331">IFERROR(PF25*PG25*PH25,"")</f>
        <v>0</v>
      </c>
      <c r="PK25" s="407">
        <f t="shared" si="282"/>
        <v>0</v>
      </c>
      <c r="PL25" s="408" t="str">
        <f t="shared" si="283"/>
        <v/>
      </c>
      <c r="PM25" s="407" t="s">
        <v>144</v>
      </c>
      <c r="PN25" s="407"/>
      <c r="PO25" s="409" t="str">
        <f t="shared" si="284"/>
        <v/>
      </c>
      <c r="PP25" s="410" t="str">
        <f t="shared" si="285"/>
        <v/>
      </c>
      <c r="PQ25" s="407" t="str">
        <f>IFERROR(IF(PM25="PACE_Daniels",(INDEX(BASE!$AE$4:$AH$8,MATCH('Microciclos - Endurance (2)'!PN25,BASE!$AE$4:$AE$8,0),4)),IF(AND(PM25="vVO2máx",PN25&gt;=35,PN25&lt;=45),"9-11",IF(AND(PM25="vVO2máx",PN25&gt;45,PN25&lt;=65),"11",IF(AND(PM25="vVO2máx",PN25&gt;65,PN25&lt;=75),"12-13",IF(AND(PM25="vVO2máx",PN25&gt;=80,PN25&lt;=85),"14-16",IF(AND(PM25="vVO2máx",PN25&gt;=85,PN25&lt;100),"17-19",IF(AND(PM25="vVO2máx",PN25&gt;=100),"20",IF(AND(PM25="FCR",PN25&gt;40,PN25&lt;=60),"12-13",IF(AND(PM25="FCR",PN25&gt;60,PN25&lt;=84),"14-16",IF(AND(PM25="FCR",PN25&gt;=85,PN25&lt;100),"17-19",IF(AND(PM25="FCR",PN25=100),"20",""))))))))))),"")</f>
        <v/>
      </c>
      <c r="PR25" s="409" t="str">
        <f>IFERROR(IF(PM25="vVO2máx",(Avaliações!$C$51*'Microciclos - Endurance (2)'!PN25)/100,IF(PM25="Velocidade_crítica",IF(PN25="80% VC",Avaliações!#REF!*0.8,IF(PN25="100% VC",Avaliações!#REF!*1,IF(PN25="120% VC",Avaliações!#REF!*1.2,IF(PN25="&gt;30%",Avaliações!$C$54*1.3,IF(PN25="&gt;40%",Avaliações!$C$54*1.4,0))))),IF(PM25="PACE_Daniels",INDEX(BASE!$Q$4:$V$60,MATCH(Avaliações!$C$53,BASE!$Q$4:$Q$60,0),MATCH('Microciclos - Endurance (2)'!PN25,BASE!$Q$4:$V$4,0)),""))),"")</f>
        <v/>
      </c>
      <c r="PS25" s="407" t="s">
        <v>144</v>
      </c>
      <c r="PT25" s="407"/>
      <c r="PU25" s="410" t="str">
        <f t="shared" si="286"/>
        <v/>
      </c>
      <c r="PV25" s="407" t="str">
        <f>IFERROR(IF(PM25="PACE_Daniels",(INDEX(BASE!$AE$4:$AH$7,MATCH('Microciclos - Endurance (2)'!PT25,BASE!$AE$4:$AE$7,0),4)),IF(AND(PM25="vVO2máx",PT25&gt;=35,PT25&lt;=45),"9-11",IF(AND(PM25="vVO2máx",PT25&gt;45,PT25&lt;=65),"11",IF(AND(PM25="vVO2máx",PT25&gt;65,PT25&lt;=75),"12-13",IF(AND(PM25="vVO2máx",PT25&gt;=80,PT25&lt;=85),"14-16",IF(AND(PM25="vVO2máx",PT25&gt;=85,PT25&lt;100),"17-19",IF(AND(PM25="vVO2máx",PT25&gt;=100),"20",IF(AND(PM25="FCR",PT25&gt;40,PT25&lt;=60),"12-13",IF(AND(PM25="FCR",PT25&gt;60,PT25&lt;=84),"14-16",IF(AND(PM25="FCR",PT25&gt;=85,PT25&lt;100),"17-19",IF(AND(PM25="FCR",PT25=100),"20",""))))))))))),"")</f>
        <v/>
      </c>
      <c r="PW25" s="409">
        <f>IFERROR(IF(PS25="vVO2máx",(Avaliações!$C$51*'Microciclos - Endurance (2)'!PT25)/100,IF(PS25="Velocidade_crítica",IF(PT25="80% VC",Avaliações!#REF!*0.8,IF(PT25="100% VC",Avaliações!#REF!*1,IF(PT25="120% VC",Avaliações!#REF!*1.2,IF(PT25="&gt;30%",Avaliações!$C$54*1.3,IF(PT25="&gt;40%",Avaliações!$C$54*1.4,0))))),IF(PS25="PACE_Daniels",INDEX(BASE!$Q$4:$V$60,MATCH(Avaliações!$C$53,BASE!$Q$4:$Q$60,0),MATCH('Microciclos - Endurance (2)'!PT25,BASE!$Q$4:$V$4,0)),0))),"")</f>
        <v>0</v>
      </c>
      <c r="PX25" s="409" t="str">
        <f t="shared" si="287"/>
        <v/>
      </c>
      <c r="QB25" s="407"/>
      <c r="QC25" s="407"/>
      <c r="QD25" s="407"/>
      <c r="QE25" s="407"/>
      <c r="QF25" s="407">
        <f t="shared" ref="QF25:QF28" si="332">IFERROR(QB25*QC25*QD25,"")</f>
        <v>0</v>
      </c>
      <c r="QG25" s="407">
        <f t="shared" si="288"/>
        <v>0</v>
      </c>
      <c r="QH25" s="408" t="str">
        <f t="shared" si="289"/>
        <v/>
      </c>
      <c r="QI25" s="407" t="s">
        <v>144</v>
      </c>
      <c r="QJ25" s="407"/>
      <c r="QK25" s="409" t="str">
        <f t="shared" si="290"/>
        <v/>
      </c>
      <c r="QL25" s="410" t="str">
        <f t="shared" si="291"/>
        <v/>
      </c>
      <c r="QM25" s="407" t="str">
        <f>IFERROR(IF(QI25="PACE_Daniels",(INDEX(BASE!$AE$4:$AH$8,MATCH('Microciclos - Endurance (2)'!QJ25,BASE!$AE$4:$AE$8,0),4)),IF(AND(QI25="vVO2máx",QJ25&gt;=35,QJ25&lt;=45),"9-11",IF(AND(QI25="vVO2máx",QJ25&gt;45,QJ25&lt;=65),"11",IF(AND(QI25="vVO2máx",QJ25&gt;65,QJ25&lt;=75),"12-13",IF(AND(QI25="vVO2máx",QJ25&gt;=80,QJ25&lt;=85),"14-16",IF(AND(QI25="vVO2máx",QJ25&gt;=85,QJ25&lt;100),"17-19",IF(AND(QI25="vVO2máx",QJ25&gt;=100),"20",IF(AND(QI25="FCR",QJ25&gt;40,QJ25&lt;=60),"12-13",IF(AND(QI25="FCR",QJ25&gt;60,QJ25&lt;=84),"14-16",IF(AND(QI25="FCR",QJ25&gt;=85,QJ25&lt;100),"17-19",IF(AND(QI25="FCR",QJ25=100),"20",""))))))))))),"")</f>
        <v/>
      </c>
      <c r="QN25" s="409" t="str">
        <f>IFERROR(IF(QI25="vVO2máx",(Avaliações!$C$51*'Microciclos - Endurance (2)'!QJ25)/100,IF(QI25="Velocidade_crítica",IF(QJ25="80% VC",Avaliações!#REF!*0.8,IF(QJ25="100% VC",Avaliações!#REF!*1,IF(QJ25="120% VC",Avaliações!#REF!*1.2,IF(QJ25="&gt;30%",Avaliações!$C$54*1.3,IF(QJ25="&gt;40%",Avaliações!$C$54*1.4,0))))),IF(QI25="PACE_Daniels",INDEX(BASE!$Q$4:$V$60,MATCH(Avaliações!$C$53,BASE!$Q$4:$Q$60,0),MATCH('Microciclos - Endurance (2)'!QJ25,BASE!$Q$4:$V$4,0)),""))),"")</f>
        <v/>
      </c>
      <c r="QO25" s="407" t="s">
        <v>144</v>
      </c>
      <c r="QP25" s="407"/>
      <c r="QQ25" s="410" t="str">
        <f t="shared" si="292"/>
        <v/>
      </c>
      <c r="QR25" s="407" t="str">
        <f>IFERROR(IF(QI25="PACE_Daniels",(INDEX(BASE!$AE$4:$AH$7,MATCH('Microciclos - Endurance (2)'!QP25,BASE!$AE$4:$AE$7,0),4)),IF(AND(QI25="vVO2máx",QP25&gt;=35,QP25&lt;=45),"9-11",IF(AND(QI25="vVO2máx",QP25&gt;45,QP25&lt;=65),"11",IF(AND(QI25="vVO2máx",QP25&gt;65,QP25&lt;=75),"12-13",IF(AND(QI25="vVO2máx",QP25&gt;=80,QP25&lt;=85),"14-16",IF(AND(QI25="vVO2máx",QP25&gt;=85,QP25&lt;100),"17-19",IF(AND(QI25="vVO2máx",QP25&gt;=100),"20",IF(AND(QI25="FCR",QP25&gt;40,QP25&lt;=60),"12-13",IF(AND(QI25="FCR",QP25&gt;60,QP25&lt;=84),"14-16",IF(AND(QI25="FCR",QP25&gt;=85,QP25&lt;100),"17-19",IF(AND(QI25="FCR",QP25=100),"20",""))))))))))),"")</f>
        <v/>
      </c>
      <c r="QS25" s="409">
        <f>IFERROR(IF(QO25="vVO2máx",(Avaliações!$C$51*'Microciclos - Endurance (2)'!QP25)/100,IF(QO25="Velocidade_crítica",IF(QP25="80% VC",Avaliações!#REF!*0.8,IF(QP25="100% VC",Avaliações!#REF!*1,IF(QP25="120% VC",Avaliações!#REF!*1.2,IF(QP25="&gt;30%",Avaliações!$C$54*1.3,IF(QP25="&gt;40%",Avaliações!$C$54*1.4,0))))),IF(QO25="PACE_Daniels",INDEX(BASE!$Q$4:$V$60,MATCH(Avaliações!$C$53,BASE!$Q$4:$Q$60,0),MATCH('Microciclos - Endurance (2)'!QP25,BASE!$Q$4:$V$4,0)),0))),"")</f>
        <v>0</v>
      </c>
      <c r="QT25" s="409" t="str">
        <f t="shared" si="293"/>
        <v/>
      </c>
      <c r="QX25" s="407"/>
      <c r="QY25" s="407"/>
      <c r="QZ25" s="407"/>
      <c r="RA25" s="407"/>
      <c r="RB25" s="407">
        <f t="shared" ref="RB25:RB28" si="333">IFERROR(QX25*QY25*QZ25,"")</f>
        <v>0</v>
      </c>
      <c r="RC25" s="407">
        <f t="shared" si="294"/>
        <v>0</v>
      </c>
      <c r="RD25" s="408" t="str">
        <f t="shared" si="295"/>
        <v/>
      </c>
      <c r="RE25" s="407" t="s">
        <v>144</v>
      </c>
      <c r="RF25" s="407"/>
      <c r="RG25" s="409" t="str">
        <f t="shared" si="296"/>
        <v/>
      </c>
      <c r="RH25" s="410" t="str">
        <f t="shared" si="297"/>
        <v/>
      </c>
      <c r="RI25" s="407" t="str">
        <f>IFERROR(IF(RE25="PACE_Daniels",(INDEX(BASE!$AE$4:$AH$8,MATCH('Microciclos - Endurance (2)'!RF25,BASE!$AE$4:$AE$8,0),4)),IF(AND(RE25="vVO2máx",RF25&gt;=35,RF25&lt;=45),"9-11",IF(AND(RE25="vVO2máx",RF25&gt;45,RF25&lt;=65),"11",IF(AND(RE25="vVO2máx",RF25&gt;65,RF25&lt;=75),"12-13",IF(AND(RE25="vVO2máx",RF25&gt;=80,RF25&lt;=85),"14-16",IF(AND(RE25="vVO2máx",RF25&gt;=85,RF25&lt;100),"17-19",IF(AND(RE25="vVO2máx",RF25&gt;=100),"20",IF(AND(RE25="FCR",RF25&gt;40,RF25&lt;=60),"12-13",IF(AND(RE25="FCR",RF25&gt;60,RF25&lt;=84),"14-16",IF(AND(RE25="FCR",RF25&gt;=85,RF25&lt;100),"17-19",IF(AND(RE25="FCR",RF25=100),"20",""))))))))))),"")</f>
        <v/>
      </c>
      <c r="RJ25" s="409" t="str">
        <f>IFERROR(IF(RE25="vVO2máx",(Avaliações!$C$51*'Microciclos - Endurance (2)'!RF25)/100,IF(RE25="Velocidade_crítica",IF(RF25="80% VC",Avaliações!#REF!*0.8,IF(RF25="100% VC",Avaliações!#REF!*1,IF(RF25="120% VC",Avaliações!#REF!*1.2,IF(RF25="&gt;30%",Avaliações!$C$54*1.3,IF(RF25="&gt;40%",Avaliações!$C$54*1.4,0))))),IF(RE25="PACE_Daniels",INDEX(BASE!$Q$4:$V$60,MATCH(Avaliações!$C$53,BASE!$Q$4:$Q$60,0),MATCH('Microciclos - Endurance (2)'!RF25,BASE!$Q$4:$V$4,0)),""))),"")</f>
        <v/>
      </c>
      <c r="RK25" s="407" t="s">
        <v>144</v>
      </c>
      <c r="RL25" s="407"/>
      <c r="RM25" s="410" t="str">
        <f t="shared" si="298"/>
        <v/>
      </c>
      <c r="RN25" s="407" t="str">
        <f>IFERROR(IF(RE25="PACE_Daniels",(INDEX(BASE!$AE$4:$AH$7,MATCH('Microciclos - Endurance (2)'!RL25,BASE!$AE$4:$AE$7,0),4)),IF(AND(RE25="vVO2máx",RL25&gt;=35,RL25&lt;=45),"9-11",IF(AND(RE25="vVO2máx",RL25&gt;45,RL25&lt;=65),"11",IF(AND(RE25="vVO2máx",RL25&gt;65,RL25&lt;=75),"12-13",IF(AND(RE25="vVO2máx",RL25&gt;=80,RL25&lt;=85),"14-16",IF(AND(RE25="vVO2máx",RL25&gt;=85,RL25&lt;100),"17-19",IF(AND(RE25="vVO2máx",RL25&gt;=100),"20",IF(AND(RE25="FCR",RL25&gt;40,RL25&lt;=60),"12-13",IF(AND(RE25="FCR",RL25&gt;60,RL25&lt;=84),"14-16",IF(AND(RE25="FCR",RL25&gt;=85,RL25&lt;100),"17-19",IF(AND(RE25="FCR",RL25=100),"20",""))))))))))),"")</f>
        <v/>
      </c>
      <c r="RO25" s="409">
        <f>IFERROR(IF(RK25="vVO2máx",(Avaliações!$C$51*'Microciclos - Endurance (2)'!RL25)/100,IF(RK25="Velocidade_crítica",IF(RL25="80% VC",Avaliações!#REF!*0.8,IF(RL25="100% VC",Avaliações!#REF!*1,IF(RL25="120% VC",Avaliações!#REF!*1.2,IF(RL25="&gt;30%",Avaliações!$C$54*1.3,IF(RL25="&gt;40%",Avaliações!$C$54*1.4,0))))),IF(RK25="PACE_Daniels",INDEX(BASE!$Q$4:$V$60,MATCH(Avaliações!$C$53,BASE!$Q$4:$Q$60,0),MATCH('Microciclos - Endurance (2)'!RL25,BASE!$Q$4:$V$4,0)),0))),"")</f>
        <v>0</v>
      </c>
      <c r="RP25" s="409" t="str">
        <f t="shared" si="299"/>
        <v/>
      </c>
      <c r="RT25" s="407"/>
      <c r="RU25" s="407"/>
      <c r="RV25" s="407"/>
      <c r="RW25" s="407"/>
      <c r="RX25" s="407">
        <f t="shared" ref="RX25:RX28" si="334">IFERROR(RT25*RU25*RV25,"")</f>
        <v>0</v>
      </c>
      <c r="RY25" s="407">
        <f t="shared" si="300"/>
        <v>0</v>
      </c>
      <c r="RZ25" s="408" t="str">
        <f t="shared" si="301"/>
        <v/>
      </c>
      <c r="SA25" s="407" t="s">
        <v>144</v>
      </c>
      <c r="SB25" s="407"/>
      <c r="SC25" s="409" t="str">
        <f t="shared" si="302"/>
        <v/>
      </c>
      <c r="SD25" s="410" t="str">
        <f t="shared" si="303"/>
        <v/>
      </c>
      <c r="SE25" s="407" t="str">
        <f>IFERROR(IF(SA25="PACE_Daniels",(INDEX(BASE!$AE$4:$AH$8,MATCH('Microciclos - Endurance (2)'!SB25,BASE!$AE$4:$AE$8,0),4)),IF(AND(SA25="vVO2máx",SB25&gt;=35,SB25&lt;=45),"9-11",IF(AND(SA25="vVO2máx",SB25&gt;45,SB25&lt;=65),"11",IF(AND(SA25="vVO2máx",SB25&gt;65,SB25&lt;=75),"12-13",IF(AND(SA25="vVO2máx",SB25&gt;=80,SB25&lt;=85),"14-16",IF(AND(SA25="vVO2máx",SB25&gt;=85,SB25&lt;100),"17-19",IF(AND(SA25="vVO2máx",SB25&gt;=100),"20",IF(AND(SA25="FCR",SB25&gt;40,SB25&lt;=60),"12-13",IF(AND(SA25="FCR",SB25&gt;60,SB25&lt;=84),"14-16",IF(AND(SA25="FCR",SB25&gt;=85,SB25&lt;100),"17-19",IF(AND(SA25="FCR",SB25=100),"20",""))))))))))),"")</f>
        <v/>
      </c>
      <c r="SF25" s="409" t="str">
        <f>IFERROR(IF(SA25="vVO2máx",(Avaliações!$C$51*'Microciclos - Endurance (2)'!SB25)/100,IF(SA25="Velocidade_crítica",IF(SB25="80% VC",Avaliações!#REF!*0.8,IF(SB25="100% VC",Avaliações!#REF!*1,IF(SB25="120% VC",Avaliações!#REF!*1.2,IF(SB25="&gt;30%",Avaliações!$C$54*1.3,IF(SB25="&gt;40%",Avaliações!$C$54*1.4,0))))),IF(SA25="PACE_Daniels",INDEX(BASE!$Q$4:$V$60,MATCH(Avaliações!$C$53,BASE!$Q$4:$Q$60,0),MATCH('Microciclos - Endurance (2)'!SB25,BASE!$Q$4:$V$4,0)),""))),"")</f>
        <v/>
      </c>
      <c r="SG25" s="407" t="s">
        <v>144</v>
      </c>
      <c r="SH25" s="407"/>
      <c r="SI25" s="410" t="str">
        <f t="shared" si="304"/>
        <v/>
      </c>
      <c r="SJ25" s="407" t="str">
        <f>IFERROR(IF(SA25="PACE_Daniels",(INDEX(BASE!$AE$4:$AH$7,MATCH('Microciclos - Endurance (2)'!SH25,BASE!$AE$4:$AE$7,0),4)),IF(AND(SA25="vVO2máx",SH25&gt;=35,SH25&lt;=45),"9-11",IF(AND(SA25="vVO2máx",SH25&gt;45,SH25&lt;=65),"11",IF(AND(SA25="vVO2máx",SH25&gt;65,SH25&lt;=75),"12-13",IF(AND(SA25="vVO2máx",SH25&gt;=80,SH25&lt;=85),"14-16",IF(AND(SA25="vVO2máx",SH25&gt;=85,SH25&lt;100),"17-19",IF(AND(SA25="vVO2máx",SH25&gt;=100),"20",IF(AND(SA25="FCR",SH25&gt;40,SH25&lt;=60),"12-13",IF(AND(SA25="FCR",SH25&gt;60,SH25&lt;=84),"14-16",IF(AND(SA25="FCR",SH25&gt;=85,SH25&lt;100),"17-19",IF(AND(SA25="FCR",SH25=100),"20",""))))))))))),"")</f>
        <v/>
      </c>
      <c r="SK25" s="409">
        <f>IFERROR(IF(SG25="vVO2máx",(Avaliações!$C$51*'Microciclos - Endurance (2)'!SH25)/100,IF(SG25="Velocidade_crítica",IF(SH25="80% VC",Avaliações!#REF!*0.8,IF(SH25="100% VC",Avaliações!#REF!*1,IF(SH25="120% VC",Avaliações!#REF!*1.2,IF(SH25="&gt;30%",Avaliações!$C$54*1.3,IF(SH25="&gt;40%",Avaliações!$C$54*1.4,0))))),IF(SG25="PACE_Daniels",INDEX(BASE!$Q$4:$V$60,MATCH(Avaliações!$C$53,BASE!$Q$4:$Q$60,0),MATCH('Microciclos - Endurance (2)'!SH25,BASE!$Q$4:$V$4,0)),0))),"")</f>
        <v>0</v>
      </c>
      <c r="SL25" s="409" t="str">
        <f t="shared" si="305"/>
        <v/>
      </c>
      <c r="SP25" s="407"/>
      <c r="SQ25" s="407"/>
      <c r="SR25" s="407"/>
      <c r="SS25" s="407"/>
      <c r="ST25" s="407">
        <f t="shared" ref="ST25:ST28" si="335">IFERROR(SP25*SQ25*SR25,"")</f>
        <v>0</v>
      </c>
      <c r="SU25" s="407">
        <f t="shared" si="306"/>
        <v>0</v>
      </c>
      <c r="SV25" s="408" t="str">
        <f t="shared" si="307"/>
        <v/>
      </c>
      <c r="SW25" s="407" t="s">
        <v>144</v>
      </c>
      <c r="SX25" s="407"/>
      <c r="SY25" s="409" t="str">
        <f t="shared" si="308"/>
        <v/>
      </c>
      <c r="SZ25" s="410" t="str">
        <f t="shared" si="309"/>
        <v/>
      </c>
      <c r="TA25" s="407" t="str">
        <f>IFERROR(IF(SW25="PACE_Daniels",(INDEX(BASE!$AE$4:$AH$8,MATCH('Microciclos - Endurance (2)'!SX25,BASE!$AE$4:$AE$8,0),4)),IF(AND(SW25="vVO2máx",SX25&gt;=35,SX25&lt;=45),"9-11",IF(AND(SW25="vVO2máx",SX25&gt;45,SX25&lt;=65),"11",IF(AND(SW25="vVO2máx",SX25&gt;65,SX25&lt;=75),"12-13",IF(AND(SW25="vVO2máx",SX25&gt;=80,SX25&lt;=85),"14-16",IF(AND(SW25="vVO2máx",SX25&gt;=85,SX25&lt;100),"17-19",IF(AND(SW25="vVO2máx",SX25&gt;=100),"20",IF(AND(SW25="FCR",SX25&gt;40,SX25&lt;=60),"12-13",IF(AND(SW25="FCR",SX25&gt;60,SX25&lt;=84),"14-16",IF(AND(SW25="FCR",SX25&gt;=85,SX25&lt;100),"17-19",IF(AND(SW25="FCR",SX25=100),"20",""))))))))))),"")</f>
        <v/>
      </c>
      <c r="TB25" s="409" t="str">
        <f>IFERROR(IF(SW25="vVO2máx",(Avaliações!$C$51*'Microciclos - Endurance (2)'!SX25)/100,IF(SW25="Velocidade_crítica",IF(SX25="80% VC",Avaliações!#REF!*0.8,IF(SX25="100% VC",Avaliações!#REF!*1,IF(SX25="120% VC",Avaliações!#REF!*1.2,IF(SX25="&gt;30%",Avaliações!$C$54*1.3,IF(SX25="&gt;40%",Avaliações!$C$54*1.4,0))))),IF(SW25="PACE_Daniels",INDEX(BASE!$Q$4:$V$60,MATCH(Avaliações!$C$53,BASE!$Q$4:$Q$60,0),MATCH('Microciclos - Endurance (2)'!SX25,BASE!$Q$4:$V$4,0)),""))),"")</f>
        <v/>
      </c>
      <c r="TC25" s="407" t="s">
        <v>144</v>
      </c>
      <c r="TD25" s="407"/>
      <c r="TE25" s="410" t="str">
        <f t="shared" si="310"/>
        <v/>
      </c>
      <c r="TF25" s="407" t="str">
        <f>IFERROR(IF(SW25="PACE_Daniels",(INDEX(BASE!$AE$4:$AH$7,MATCH('Microciclos - Endurance (2)'!TD25,BASE!$AE$4:$AE$7,0),4)),IF(AND(SW25="vVO2máx",TD25&gt;=35,TD25&lt;=45),"9-11",IF(AND(SW25="vVO2máx",TD25&gt;45,TD25&lt;=65),"11",IF(AND(SW25="vVO2máx",TD25&gt;65,TD25&lt;=75),"12-13",IF(AND(SW25="vVO2máx",TD25&gt;=80,TD25&lt;=85),"14-16",IF(AND(SW25="vVO2máx",TD25&gt;=85,TD25&lt;100),"17-19",IF(AND(SW25="vVO2máx",TD25&gt;=100),"20",IF(AND(SW25="FCR",TD25&gt;40,TD25&lt;=60),"12-13",IF(AND(SW25="FCR",TD25&gt;60,TD25&lt;=84),"14-16",IF(AND(SW25="FCR",TD25&gt;=85,TD25&lt;100),"17-19",IF(AND(SW25="FCR",TD25=100),"20",""))))))))))),"")</f>
        <v/>
      </c>
      <c r="TG25" s="409">
        <f>IFERROR(IF(TC25="vVO2máx",(Avaliações!$C$51*'Microciclos - Endurance (2)'!TD25)/100,IF(TC25="Velocidade_crítica",IF(TD25="80% VC",Avaliações!#REF!*0.8,IF(TD25="100% VC",Avaliações!#REF!*1,IF(TD25="120% VC",Avaliações!#REF!*1.2,IF(TD25="&gt;30%",Avaliações!$C$54*1.3,IF(TD25="&gt;40%",Avaliações!$C$54*1.4,0))))),IF(TC25="PACE_Daniels",INDEX(BASE!$Q$4:$V$60,MATCH(Avaliações!$C$53,BASE!$Q$4:$Q$60,0),MATCH('Microciclos - Endurance (2)'!TD25,BASE!$Q$4:$V$4,0)),0))),"")</f>
        <v>0</v>
      </c>
      <c r="TH25" s="409" t="str">
        <f t="shared" si="311"/>
        <v/>
      </c>
    </row>
    <row r="26" spans="4:528">
      <c r="D26" s="407"/>
      <c r="E26" s="407"/>
      <c r="F26" s="407"/>
      <c r="G26" s="407"/>
      <c r="H26" s="407">
        <f t="shared" si="312"/>
        <v>0</v>
      </c>
      <c r="I26" s="407">
        <f t="shared" si="168"/>
        <v>0</v>
      </c>
      <c r="J26" s="408" t="str">
        <f t="shared" si="169"/>
        <v/>
      </c>
      <c r="K26" s="407" t="s">
        <v>144</v>
      </c>
      <c r="L26" s="407"/>
      <c r="M26" s="409" t="str">
        <f t="shared" si="170"/>
        <v/>
      </c>
      <c r="N26" s="410" t="str">
        <f t="shared" si="171"/>
        <v/>
      </c>
      <c r="O26" s="407" t="str">
        <f>IFERROR(IF(K26="PACE_Daniels",(INDEX(BASE!$AE$4:$AH$8,MATCH('Microciclos - Endurance (2)'!L26,BASE!$AE$4:$AE$8,0),4)),IF(AND(K26="vVO2máx",L26&gt;=35,L26&lt;=45),"9-11",IF(AND(K26="vVO2máx",L26&gt;45,L26&lt;=65),"11",IF(AND(K26="vVO2máx",L26&gt;65,L26&lt;=75),"12-13",IF(AND(K26="vVO2máx",L26&gt;=80,L26&lt;=85),"14-16",IF(AND(K26="vVO2máx",L26&gt;=85,L26&lt;100),"17-19",IF(AND(K26="vVO2máx",L26&gt;=100),"20",IF(AND(K26="FCR",L26&gt;40,L26&lt;=60),"12-13",IF(AND(K26="FCR",L26&gt;60,L26&lt;=84),"14-16",IF(AND(K26="FCR",L26&gt;=85,L26&lt;100),"17-19",IF(AND(K26="FCR",L26=100),"20",""))))))))))),"")</f>
        <v/>
      </c>
      <c r="P26" s="409" t="str">
        <f>IFERROR(IF(K26="vVO2máx",(Avaliações!$C$51*'Microciclos - Endurance (2)'!L26)/100,IF(K26="Velocidade_crítica",IF(L26="80% VC",Avaliações!#REF!*0.8,IF(L26="100% VC",Avaliações!#REF!*1,IF(L26="120% VC",Avaliações!#REF!*1.2,IF(L26="&gt;30%",Avaliações!$C$54*1.3,IF(L26="&gt;40%",Avaliações!$C$54*1.4,0))))),IF(K26="PACE_Daniels",INDEX(BASE!$Q$4:$V$60,MATCH(Avaliações!$C$53,BASE!$Q$4:$Q$60,0),MATCH('Microciclos - Endurance (2)'!L26,BASE!$Q$4:$V$4,0)),""))),"")</f>
        <v/>
      </c>
      <c r="Q26" s="407" t="s">
        <v>144</v>
      </c>
      <c r="R26" s="407"/>
      <c r="S26" s="410" t="str">
        <f t="shared" si="172"/>
        <v/>
      </c>
      <c r="T26" s="407" t="str">
        <f>IFERROR(IF(K26="PACE_Daniels",(INDEX(BASE!$AE$4:$AH$7,MATCH('Microciclos - Endurance (2)'!R26,BASE!$AE$4:$AE$7,0),4)),IF(AND(K26="vVO2máx",R26&gt;=35,R26&lt;=45),"9-11",IF(AND(K26="vVO2máx",R26&gt;45,R26&lt;=65),"11",IF(AND(K26="vVO2máx",R26&gt;65,R26&lt;=75),"12-13",IF(AND(K26="vVO2máx",R26&gt;=80,R26&lt;=85),"14-16",IF(AND(K26="vVO2máx",R26&gt;=85,R26&lt;100),"17-19",IF(AND(K26="vVO2máx",R26&gt;=100),"20",IF(AND(K26="FCR",R26&gt;40,R26&lt;=60),"12-13",IF(AND(K26="FCR",R26&gt;60,R26&lt;=84),"14-16",IF(AND(K26="FCR",R26&gt;=85,R26&lt;100),"17-19",IF(AND(K26="FCR",R26=100),"20",""))))))))))),"")</f>
        <v/>
      </c>
      <c r="U26" s="409">
        <f>IFERROR(IF(Q26="vVO2máx",(Avaliações!$C$51*'Microciclos - Endurance (2)'!R26)/100,IF(Q26="Velocidade_crítica",IF(R26="80% VC",Avaliações!#REF!*0.8,IF(R26="100% VC",Avaliações!#REF!*1,IF(R26="120% VC",Avaliações!#REF!*1.2,IF(R26="&gt;30%",Avaliações!$C$54*1.3,IF(R26="&gt;40%",Avaliações!$C$54*1.4,0))))),IF(Q26="PACE_Daniels",INDEX(BASE!$Q$4:$V$60,MATCH(Avaliações!$C$53,BASE!$Q$4:$Q$60,0),MATCH('Microciclos - Endurance (2)'!R26,BASE!$Q$4:$V$4,0)),0))),"")</f>
        <v>0</v>
      </c>
      <c r="V26" s="409" t="str">
        <f t="shared" si="173"/>
        <v/>
      </c>
      <c r="Z26" s="407"/>
      <c r="AA26" s="407"/>
      <c r="AB26" s="407"/>
      <c r="AC26" s="407"/>
      <c r="AD26" s="407">
        <f t="shared" si="313"/>
        <v>0</v>
      </c>
      <c r="AE26" s="407">
        <f t="shared" si="174"/>
        <v>0</v>
      </c>
      <c r="AF26" s="408" t="str">
        <f t="shared" si="175"/>
        <v/>
      </c>
      <c r="AG26" s="407" t="s">
        <v>144</v>
      </c>
      <c r="AH26" s="407"/>
      <c r="AI26" s="409" t="str">
        <f t="shared" si="176"/>
        <v/>
      </c>
      <c r="AJ26" s="410" t="str">
        <f t="shared" si="177"/>
        <v/>
      </c>
      <c r="AK26" s="407" t="str">
        <f>IFERROR(IF(AG26="PACE_Daniels",(INDEX(BASE!$AE$4:$AH$8,MATCH('Microciclos - Endurance (2)'!AH26,BASE!$AE$4:$AE$8,0),4)),IF(AND(AG26="vVO2máx",AH26&gt;=35,AH26&lt;=45),"9-11",IF(AND(AG26="vVO2máx",AH26&gt;45,AH26&lt;=65),"11",IF(AND(AG26="vVO2máx",AH26&gt;65,AH26&lt;=75),"12-13",IF(AND(AG26="vVO2máx",AH26&gt;=80,AH26&lt;=85),"14-16",IF(AND(AG26="vVO2máx",AH26&gt;=85,AH26&lt;100),"17-19",IF(AND(AG26="vVO2máx",AH26&gt;=100),"20",IF(AND(AG26="FCR",AH26&gt;40,AH26&lt;=60),"12-13",IF(AND(AG26="FCR",AH26&gt;60,AH26&lt;=84),"14-16",IF(AND(AG26="FCR",AH26&gt;=85,AH26&lt;100),"17-19",IF(AND(AG26="FCR",AH26=100),"20",""))))))))))),"")</f>
        <v/>
      </c>
      <c r="AL26" s="409" t="str">
        <f>IFERROR(IF(AG26="vVO2máx",(Avaliações!$C$51*'Microciclos - Endurance (2)'!AH26)/100,IF(AG26="Velocidade_crítica",IF(AH26="80% VC",Avaliações!#REF!*0.8,IF(AH26="100% VC",Avaliações!#REF!*1,IF(AH26="120% VC",Avaliações!#REF!*1.2,IF(AH26="&gt;30%",Avaliações!$C$54*1.3,IF(AH26="&gt;40%",Avaliações!$C$54*1.4,0))))),IF(AG26="PACE_Daniels",INDEX(BASE!$Q$4:$V$60,MATCH(Avaliações!$C$53,BASE!$Q$4:$Q$60,0),MATCH('Microciclos - Endurance (2)'!AH26,BASE!$Q$4:$V$4,0)),""))),"")</f>
        <v/>
      </c>
      <c r="AM26" s="407" t="s">
        <v>144</v>
      </c>
      <c r="AN26" s="407"/>
      <c r="AO26" s="410" t="str">
        <f t="shared" si="178"/>
        <v/>
      </c>
      <c r="AP26" s="407" t="str">
        <f>IFERROR(IF(AG26="PACE_Daniels",(INDEX(BASE!$AE$4:$AH$7,MATCH('Microciclos - Endurance (2)'!AN26,BASE!$AE$4:$AE$7,0),4)),IF(AND(AG26="vVO2máx",AN26&gt;=35,AN26&lt;=45),"9-11",IF(AND(AG26="vVO2máx",AN26&gt;45,AN26&lt;=65),"11",IF(AND(AG26="vVO2máx",AN26&gt;65,AN26&lt;=75),"12-13",IF(AND(AG26="vVO2máx",AN26&gt;=80,AN26&lt;=85),"14-16",IF(AND(AG26="vVO2máx",AN26&gt;=85,AN26&lt;100),"17-19",IF(AND(AG26="vVO2máx",AN26&gt;=100),"20",IF(AND(AG26="FCR",AN26&gt;40,AN26&lt;=60),"12-13",IF(AND(AG26="FCR",AN26&gt;60,AN26&lt;=84),"14-16",IF(AND(AG26="FCR",AN26&gt;=85,AN26&lt;100),"17-19",IF(AND(AG26="FCR",AN26=100),"20",""))))))))))),"")</f>
        <v/>
      </c>
      <c r="AQ26" s="409">
        <f>IFERROR(IF(AM26="vVO2máx",(Avaliações!$C$51*'Microciclos - Endurance (2)'!AN26)/100,IF(AM26="Velocidade_crítica",IF(AN26="80% VC",Avaliações!#REF!*0.8,IF(AN26="100% VC",Avaliações!#REF!*1,IF(AN26="120% VC",Avaliações!#REF!*1.2,IF(AN26="&gt;30%",Avaliações!$C$54*1.3,IF(AN26="&gt;40%",Avaliações!$C$54*1.4,0))))),IF(AM26="PACE_Daniels",INDEX(BASE!$Q$4:$V$60,MATCH(Avaliações!$C$53,BASE!$Q$4:$Q$60,0),MATCH('Microciclos - Endurance (2)'!AN26,BASE!$Q$4:$V$4,0)),0))),"")</f>
        <v>0</v>
      </c>
      <c r="AR26" s="409" t="str">
        <f t="shared" si="179"/>
        <v/>
      </c>
      <c r="AV26" s="407"/>
      <c r="AW26" s="407"/>
      <c r="AX26" s="407"/>
      <c r="AY26" s="407"/>
      <c r="AZ26" s="407">
        <f t="shared" si="314"/>
        <v>0</v>
      </c>
      <c r="BA26" s="407">
        <f t="shared" si="180"/>
        <v>0</v>
      </c>
      <c r="BB26" s="408" t="str">
        <f t="shared" si="181"/>
        <v/>
      </c>
      <c r="BC26" s="407" t="s">
        <v>144</v>
      </c>
      <c r="BD26" s="407"/>
      <c r="BE26" s="409" t="str">
        <f t="shared" si="182"/>
        <v/>
      </c>
      <c r="BF26" s="410" t="str">
        <f t="shared" si="183"/>
        <v/>
      </c>
      <c r="BG26" s="407" t="str">
        <f>IFERROR(IF(BC26="PACE_Daniels",(INDEX(BASE!$AE$4:$AH$8,MATCH('Microciclos - Endurance (2)'!BD26,BASE!$AE$4:$AE$8,0),4)),IF(AND(BC26="vVO2máx",BD26&gt;=35,BD26&lt;=45),"9-11",IF(AND(BC26="vVO2máx",BD26&gt;45,BD26&lt;=65),"11",IF(AND(BC26="vVO2máx",BD26&gt;65,BD26&lt;=75),"12-13",IF(AND(BC26="vVO2máx",BD26&gt;=80,BD26&lt;=85),"14-16",IF(AND(BC26="vVO2máx",BD26&gt;=85,BD26&lt;100),"17-19",IF(AND(BC26="vVO2máx",BD26&gt;=100),"20",IF(AND(BC26="FCR",BD26&gt;40,BD26&lt;=60),"12-13",IF(AND(BC26="FCR",BD26&gt;60,BD26&lt;=84),"14-16",IF(AND(BC26="FCR",BD26&gt;=85,BD26&lt;100),"17-19",IF(AND(BC26="FCR",BD26=100),"20",""))))))))))),"")</f>
        <v/>
      </c>
      <c r="BH26" s="409" t="str">
        <f>IFERROR(IF(BC26="vVO2máx",(Avaliações!$C$51*'Microciclos - Endurance (2)'!BD26)/100,IF(BC26="Velocidade_crítica",IF(BD26="80% VC",Avaliações!#REF!*0.8,IF(BD26="100% VC",Avaliações!#REF!*1,IF(BD26="120% VC",Avaliações!#REF!*1.2,IF(BD26="&gt;30%",Avaliações!$C$54*1.3,IF(BD26="&gt;40%",Avaliações!$C$54*1.4,0))))),IF(BC26="PACE_Daniels",INDEX(BASE!$Q$4:$V$60,MATCH(Avaliações!$C$53,BASE!$Q$4:$Q$60,0),MATCH('Microciclos - Endurance (2)'!BD26,BASE!$Q$4:$V$4,0)),""))),"")</f>
        <v/>
      </c>
      <c r="BI26" s="407" t="s">
        <v>144</v>
      </c>
      <c r="BJ26" s="407"/>
      <c r="BK26" s="410" t="str">
        <f t="shared" si="184"/>
        <v/>
      </c>
      <c r="BL26" s="407" t="str">
        <f>IFERROR(IF(BC26="PACE_Daniels",(INDEX(BASE!$AE$4:$AH$7,MATCH('Microciclos - Endurance (2)'!BJ26,BASE!$AE$4:$AE$7,0),4)),IF(AND(BC26="vVO2máx",BJ26&gt;=35,BJ26&lt;=45),"9-11",IF(AND(BC26="vVO2máx",BJ26&gt;45,BJ26&lt;=65),"11",IF(AND(BC26="vVO2máx",BJ26&gt;65,BJ26&lt;=75),"12-13",IF(AND(BC26="vVO2máx",BJ26&gt;=80,BJ26&lt;=85),"14-16",IF(AND(BC26="vVO2máx",BJ26&gt;=85,BJ26&lt;100),"17-19",IF(AND(BC26="vVO2máx",BJ26&gt;=100),"20",IF(AND(BC26="FCR",BJ26&gt;40,BJ26&lt;=60),"12-13",IF(AND(BC26="FCR",BJ26&gt;60,BJ26&lt;=84),"14-16",IF(AND(BC26="FCR",BJ26&gt;=85,BJ26&lt;100),"17-19",IF(AND(BC26="FCR",BJ26=100),"20",""))))))))))),"")</f>
        <v/>
      </c>
      <c r="BM26" s="409">
        <f>IFERROR(IF(BI26="vVO2máx",(Avaliações!$C$51*'Microciclos - Endurance (2)'!BJ26)/100,IF(BI26="Velocidade_crítica",IF(BJ26="80% VC",Avaliações!#REF!*0.8,IF(BJ26="100% VC",Avaliações!#REF!*1,IF(BJ26="120% VC",Avaliações!#REF!*1.2,IF(BJ26="&gt;30%",Avaliações!$C$54*1.3,IF(BJ26="&gt;40%",Avaliações!$C$54*1.4,0))))),IF(BI26="PACE_Daniels",INDEX(BASE!$Q$4:$V$60,MATCH(Avaliações!$C$53,BASE!$Q$4:$Q$60,0),MATCH('Microciclos - Endurance (2)'!BJ26,BASE!$Q$4:$V$4,0)),0))),"")</f>
        <v>0</v>
      </c>
      <c r="BN26" s="409" t="str">
        <f t="shared" si="185"/>
        <v/>
      </c>
      <c r="BR26" s="407"/>
      <c r="BS26" s="407"/>
      <c r="BT26" s="407"/>
      <c r="BU26" s="407"/>
      <c r="BV26" s="407">
        <f t="shared" si="315"/>
        <v>0</v>
      </c>
      <c r="BW26" s="407">
        <f t="shared" si="186"/>
        <v>0</v>
      </c>
      <c r="BX26" s="408" t="str">
        <f t="shared" si="187"/>
        <v/>
      </c>
      <c r="BY26" s="407" t="s">
        <v>144</v>
      </c>
      <c r="BZ26" s="407"/>
      <c r="CA26" s="409" t="str">
        <f t="shared" si="188"/>
        <v/>
      </c>
      <c r="CB26" s="410" t="str">
        <f t="shared" si="189"/>
        <v/>
      </c>
      <c r="CC26" s="407" t="str">
        <f>IFERROR(IF(BY26="PACE_Daniels",(INDEX(BASE!$AE$4:$AH$8,MATCH('Microciclos - Endurance (2)'!BZ26,BASE!$AE$4:$AE$8,0),4)),IF(AND(BY26="vVO2máx",BZ26&gt;=35,BZ26&lt;=45),"9-11",IF(AND(BY26="vVO2máx",BZ26&gt;45,BZ26&lt;=65),"11",IF(AND(BY26="vVO2máx",BZ26&gt;65,BZ26&lt;=75),"12-13",IF(AND(BY26="vVO2máx",BZ26&gt;=80,BZ26&lt;=85),"14-16",IF(AND(BY26="vVO2máx",BZ26&gt;=85,BZ26&lt;100),"17-19",IF(AND(BY26="vVO2máx",BZ26&gt;=100),"20",IF(AND(BY26="FCR",BZ26&gt;40,BZ26&lt;=60),"12-13",IF(AND(BY26="FCR",BZ26&gt;60,BZ26&lt;=84),"14-16",IF(AND(BY26="FCR",BZ26&gt;=85,BZ26&lt;100),"17-19",IF(AND(BY26="FCR",BZ26=100),"20",""))))))))))),"")</f>
        <v/>
      </c>
      <c r="CD26" s="409" t="str">
        <f>IFERROR(IF(BY26="vVO2máx",(Avaliações!$C$51*'Microciclos - Endurance (2)'!BZ26)/100,IF(BY26="Velocidade_crítica",IF(BZ26="80% VC",Avaliações!#REF!*0.8,IF(BZ26="100% VC",Avaliações!#REF!*1,IF(BZ26="120% VC",Avaliações!#REF!*1.2,IF(BZ26="&gt;30%",Avaliações!$C$54*1.3,IF(BZ26="&gt;40%",Avaliações!$C$54*1.4,0))))),IF(BY26="PACE_Daniels",INDEX(BASE!$Q$4:$V$60,MATCH(Avaliações!$C$53,BASE!$Q$4:$Q$60,0),MATCH('Microciclos - Endurance (2)'!BZ26,BASE!$Q$4:$V$4,0)),""))),"")</f>
        <v/>
      </c>
      <c r="CE26" s="407" t="s">
        <v>144</v>
      </c>
      <c r="CF26" s="407"/>
      <c r="CG26" s="410" t="str">
        <f t="shared" si="190"/>
        <v/>
      </c>
      <c r="CH26" s="407" t="str">
        <f>IFERROR(IF(BY26="PACE_Daniels",(INDEX(BASE!$AE$4:$AH$7,MATCH('Microciclos - Endurance (2)'!CF26,BASE!$AE$4:$AE$7,0),4)),IF(AND(BY26="vVO2máx",CF26&gt;=35,CF26&lt;=45),"9-11",IF(AND(BY26="vVO2máx",CF26&gt;45,CF26&lt;=65),"11",IF(AND(BY26="vVO2máx",CF26&gt;65,CF26&lt;=75),"12-13",IF(AND(BY26="vVO2máx",CF26&gt;=80,CF26&lt;=85),"14-16",IF(AND(BY26="vVO2máx",CF26&gt;=85,CF26&lt;100),"17-19",IF(AND(BY26="vVO2máx",CF26&gt;=100),"20",IF(AND(BY26="FCR",CF26&gt;40,CF26&lt;=60),"12-13",IF(AND(BY26="FCR",CF26&gt;60,CF26&lt;=84),"14-16",IF(AND(BY26="FCR",CF26&gt;=85,CF26&lt;100),"17-19",IF(AND(BY26="FCR",CF26=100),"20",""))))))))))),"")</f>
        <v/>
      </c>
      <c r="CI26" s="409">
        <f>IFERROR(IF(CE26="vVO2máx",(Avaliações!$C$51*'Microciclos - Endurance (2)'!CF26)/100,IF(CE26="Velocidade_crítica",IF(CF26="80% VC",Avaliações!#REF!*0.8,IF(CF26="100% VC",Avaliações!#REF!*1,IF(CF26="120% VC",Avaliações!#REF!*1.2,IF(CF26="&gt;30%",Avaliações!$C$54*1.3,IF(CF26="&gt;40%",Avaliações!$C$54*1.4,0))))),IF(CE26="PACE_Daniels",INDEX(BASE!$Q$4:$V$60,MATCH(Avaliações!$C$53,BASE!$Q$4:$Q$60,0),MATCH('Microciclos - Endurance (2)'!CF26,BASE!$Q$4:$V$4,0)),0))),"")</f>
        <v>0</v>
      </c>
      <c r="CJ26" s="409" t="str">
        <f t="shared" si="191"/>
        <v/>
      </c>
      <c r="CN26" s="407"/>
      <c r="CO26" s="407"/>
      <c r="CP26" s="407"/>
      <c r="CQ26" s="407"/>
      <c r="CR26" s="407">
        <f t="shared" si="316"/>
        <v>0</v>
      </c>
      <c r="CS26" s="407">
        <f t="shared" si="192"/>
        <v>0</v>
      </c>
      <c r="CT26" s="408" t="str">
        <f t="shared" si="193"/>
        <v/>
      </c>
      <c r="CU26" s="407" t="s">
        <v>144</v>
      </c>
      <c r="CV26" s="407"/>
      <c r="CW26" s="409" t="str">
        <f t="shared" si="194"/>
        <v/>
      </c>
      <c r="CX26" s="410" t="str">
        <f t="shared" si="195"/>
        <v/>
      </c>
      <c r="CY26" s="407" t="str">
        <f>IFERROR(IF(CU26="PACE_Daniels",(INDEX(BASE!$AE$4:$AH$8,MATCH('Microciclos - Endurance (2)'!CV26,BASE!$AE$4:$AE$8,0),4)),IF(AND(CU26="vVO2máx",CV26&gt;=35,CV26&lt;=45),"9-11",IF(AND(CU26="vVO2máx",CV26&gt;45,CV26&lt;=65),"11",IF(AND(CU26="vVO2máx",CV26&gt;65,CV26&lt;=75),"12-13",IF(AND(CU26="vVO2máx",CV26&gt;=80,CV26&lt;=85),"14-16",IF(AND(CU26="vVO2máx",CV26&gt;=85,CV26&lt;100),"17-19",IF(AND(CU26="vVO2máx",CV26&gt;=100),"20",IF(AND(CU26="FCR",CV26&gt;40,CV26&lt;=60),"12-13",IF(AND(CU26="FCR",CV26&gt;60,CV26&lt;=84),"14-16",IF(AND(CU26="FCR",CV26&gt;=85,CV26&lt;100),"17-19",IF(AND(CU26="FCR",CV26=100),"20",""))))))))))),"")</f>
        <v/>
      </c>
      <c r="CZ26" s="409" t="str">
        <f>IFERROR(IF(CU26="vVO2máx",(Avaliações!$C$51*'Microciclos - Endurance (2)'!CV26)/100,IF(CU26="Velocidade_crítica",IF(CV26="80% VC",Avaliações!#REF!*0.8,IF(CV26="100% VC",Avaliações!#REF!*1,IF(CV26="120% VC",Avaliações!#REF!*1.2,IF(CV26="&gt;30%",Avaliações!$C$54*1.3,IF(CV26="&gt;40%",Avaliações!$C$54*1.4,0))))),IF(CU26="PACE_Daniels",INDEX(BASE!$Q$4:$V$60,MATCH(Avaliações!$C$53,BASE!$Q$4:$Q$60,0),MATCH('Microciclos - Endurance (2)'!CV26,BASE!$Q$4:$V$4,0)),""))),"")</f>
        <v/>
      </c>
      <c r="DA26" s="407" t="s">
        <v>144</v>
      </c>
      <c r="DB26" s="407"/>
      <c r="DC26" s="410" t="str">
        <f t="shared" si="196"/>
        <v/>
      </c>
      <c r="DD26" s="407" t="str">
        <f>IFERROR(IF(CU26="PACE_Daniels",(INDEX(BASE!$AE$4:$AH$7,MATCH('Microciclos - Endurance (2)'!DB26,BASE!$AE$4:$AE$7,0),4)),IF(AND(CU26="vVO2máx",DB26&gt;=35,DB26&lt;=45),"9-11",IF(AND(CU26="vVO2máx",DB26&gt;45,DB26&lt;=65),"11",IF(AND(CU26="vVO2máx",DB26&gt;65,DB26&lt;=75),"12-13",IF(AND(CU26="vVO2máx",DB26&gt;=80,DB26&lt;=85),"14-16",IF(AND(CU26="vVO2máx",DB26&gt;=85,DB26&lt;100),"17-19",IF(AND(CU26="vVO2máx",DB26&gt;=100),"20",IF(AND(CU26="FCR",DB26&gt;40,DB26&lt;=60),"12-13",IF(AND(CU26="FCR",DB26&gt;60,DB26&lt;=84),"14-16",IF(AND(CU26="FCR",DB26&gt;=85,DB26&lt;100),"17-19",IF(AND(CU26="FCR",DB26=100),"20",""))))))))))),"")</f>
        <v/>
      </c>
      <c r="DE26" s="409">
        <f>IFERROR(IF(DA26="vVO2máx",(Avaliações!$C$51*'Microciclos - Endurance (2)'!DB26)/100,IF(DA26="Velocidade_crítica",IF(DB26="80% VC",Avaliações!#REF!*0.8,IF(DB26="100% VC",Avaliações!#REF!*1,IF(DB26="120% VC",Avaliações!#REF!*1.2,IF(DB26="&gt;30%",Avaliações!$C$54*1.3,IF(DB26="&gt;40%",Avaliações!$C$54*1.4,0))))),IF(DA26="PACE_Daniels",INDEX(BASE!$Q$4:$V$60,MATCH(Avaliações!$C$53,BASE!$Q$4:$Q$60,0),MATCH('Microciclos - Endurance (2)'!DB26,BASE!$Q$4:$V$4,0)),0))),"")</f>
        <v>0</v>
      </c>
      <c r="DF26" s="409" t="str">
        <f t="shared" si="197"/>
        <v/>
      </c>
      <c r="DJ26" s="407"/>
      <c r="DK26" s="407"/>
      <c r="DL26" s="407"/>
      <c r="DM26" s="407"/>
      <c r="DN26" s="407">
        <f t="shared" si="317"/>
        <v>0</v>
      </c>
      <c r="DO26" s="407">
        <f t="shared" si="198"/>
        <v>0</v>
      </c>
      <c r="DP26" s="408" t="str">
        <f t="shared" si="199"/>
        <v/>
      </c>
      <c r="DQ26" s="407" t="s">
        <v>144</v>
      </c>
      <c r="DR26" s="407"/>
      <c r="DS26" s="409" t="str">
        <f t="shared" si="200"/>
        <v/>
      </c>
      <c r="DT26" s="410" t="str">
        <f t="shared" si="201"/>
        <v/>
      </c>
      <c r="DU26" s="407" t="str">
        <f>IFERROR(IF(DQ26="PACE_Daniels",(INDEX(BASE!$AE$4:$AH$8,MATCH('Microciclos - Endurance (2)'!DR26,BASE!$AE$4:$AE$8,0),4)),IF(AND(DQ26="vVO2máx",DR26&gt;=35,DR26&lt;=45),"9-11",IF(AND(DQ26="vVO2máx",DR26&gt;45,DR26&lt;=65),"11",IF(AND(DQ26="vVO2máx",DR26&gt;65,DR26&lt;=75),"12-13",IF(AND(DQ26="vVO2máx",DR26&gt;=80,DR26&lt;=85),"14-16",IF(AND(DQ26="vVO2máx",DR26&gt;=85,DR26&lt;100),"17-19",IF(AND(DQ26="vVO2máx",DR26&gt;=100),"20",IF(AND(DQ26="FCR",DR26&gt;40,DR26&lt;=60),"12-13",IF(AND(DQ26="FCR",DR26&gt;60,DR26&lt;=84),"14-16",IF(AND(DQ26="FCR",DR26&gt;=85,DR26&lt;100),"17-19",IF(AND(DQ26="FCR",DR26=100),"20",""))))))))))),"")</f>
        <v/>
      </c>
      <c r="DV26" s="409" t="str">
        <f>IFERROR(IF(DQ26="vVO2máx",(Avaliações!$C$51*'Microciclos - Endurance (2)'!DR26)/100,IF(DQ26="Velocidade_crítica",IF(DR26="80% VC",Avaliações!#REF!*0.8,IF(DR26="100% VC",Avaliações!#REF!*1,IF(DR26="120% VC",Avaliações!#REF!*1.2,IF(DR26="&gt;30%",Avaliações!$C$54*1.3,IF(DR26="&gt;40%",Avaliações!$C$54*1.4,0))))),IF(DQ26="PACE_Daniels",INDEX(BASE!$Q$4:$V$60,MATCH(Avaliações!$C$53,BASE!$Q$4:$Q$60,0),MATCH('Microciclos - Endurance (2)'!DR26,BASE!$Q$4:$V$4,0)),""))),"")</f>
        <v/>
      </c>
      <c r="DW26" s="407" t="s">
        <v>144</v>
      </c>
      <c r="DX26" s="407"/>
      <c r="DY26" s="410" t="str">
        <f t="shared" si="202"/>
        <v/>
      </c>
      <c r="DZ26" s="407" t="str">
        <f>IFERROR(IF(DQ26="PACE_Daniels",(INDEX(BASE!$AE$4:$AH$7,MATCH('Microciclos - Endurance (2)'!DX26,BASE!$AE$4:$AE$7,0),4)),IF(AND(DQ26="vVO2máx",DX26&gt;=35,DX26&lt;=45),"9-11",IF(AND(DQ26="vVO2máx",DX26&gt;45,DX26&lt;=65),"11",IF(AND(DQ26="vVO2máx",DX26&gt;65,DX26&lt;=75),"12-13",IF(AND(DQ26="vVO2máx",DX26&gt;=80,DX26&lt;=85),"14-16",IF(AND(DQ26="vVO2máx",DX26&gt;=85,DX26&lt;100),"17-19",IF(AND(DQ26="vVO2máx",DX26&gt;=100),"20",IF(AND(DQ26="FCR",DX26&gt;40,DX26&lt;=60),"12-13",IF(AND(DQ26="FCR",DX26&gt;60,DX26&lt;=84),"14-16",IF(AND(DQ26="FCR",DX26&gt;=85,DX26&lt;100),"17-19",IF(AND(DQ26="FCR",DX26=100),"20",""))))))))))),"")</f>
        <v/>
      </c>
      <c r="EA26" s="409">
        <f>IFERROR(IF(DW26="vVO2máx",(Avaliações!$C$51*'Microciclos - Endurance (2)'!DX26)/100,IF(DW26="Velocidade_crítica",IF(DX26="80% VC",Avaliações!#REF!*0.8,IF(DX26="100% VC",Avaliações!#REF!*1,IF(DX26="120% VC",Avaliações!#REF!*1.2,IF(DX26="&gt;30%",Avaliações!$C$54*1.3,IF(DX26="&gt;40%",Avaliações!$C$54*1.4,0))))),IF(DW26="PACE_Daniels",INDEX(BASE!$Q$4:$V$60,MATCH(Avaliações!$C$53,BASE!$Q$4:$Q$60,0),MATCH('Microciclos - Endurance (2)'!DX26,BASE!$Q$4:$V$4,0)),0))),"")</f>
        <v>0</v>
      </c>
      <c r="EB26" s="409" t="str">
        <f t="shared" si="203"/>
        <v/>
      </c>
      <c r="EF26" s="407"/>
      <c r="EG26" s="407"/>
      <c r="EH26" s="407"/>
      <c r="EI26" s="407"/>
      <c r="EJ26" s="407">
        <f t="shared" si="318"/>
        <v>0</v>
      </c>
      <c r="EK26" s="407">
        <f t="shared" si="204"/>
        <v>0</v>
      </c>
      <c r="EL26" s="408" t="str">
        <f t="shared" si="205"/>
        <v/>
      </c>
      <c r="EM26" s="407" t="s">
        <v>144</v>
      </c>
      <c r="EN26" s="407"/>
      <c r="EO26" s="409" t="str">
        <f t="shared" si="206"/>
        <v/>
      </c>
      <c r="EP26" s="410" t="str">
        <f t="shared" si="207"/>
        <v/>
      </c>
      <c r="EQ26" s="407" t="str">
        <f>IFERROR(IF(EM26="PACE_Daniels",(INDEX(BASE!$AE$4:$AH$8,MATCH('Microciclos - Endurance (2)'!EN26,BASE!$AE$4:$AE$8,0),4)),IF(AND(EM26="vVO2máx",EN26&gt;=35,EN26&lt;=45),"9-11",IF(AND(EM26="vVO2máx",EN26&gt;45,EN26&lt;=65),"11",IF(AND(EM26="vVO2máx",EN26&gt;65,EN26&lt;=75),"12-13",IF(AND(EM26="vVO2máx",EN26&gt;=80,EN26&lt;=85),"14-16",IF(AND(EM26="vVO2máx",EN26&gt;=85,EN26&lt;100),"17-19",IF(AND(EM26="vVO2máx",EN26&gt;=100),"20",IF(AND(EM26="FCR",EN26&gt;40,EN26&lt;=60),"12-13",IF(AND(EM26="FCR",EN26&gt;60,EN26&lt;=84),"14-16",IF(AND(EM26="FCR",EN26&gt;=85,EN26&lt;100),"17-19",IF(AND(EM26="FCR",EN26=100),"20",""))))))))))),"")</f>
        <v/>
      </c>
      <c r="ER26" s="409" t="str">
        <f>IFERROR(IF(EM26="vVO2máx",(Avaliações!$C$51*'Microciclos - Endurance (2)'!EN26)/100,IF(EM26="Velocidade_crítica",IF(EN26="80% VC",Avaliações!#REF!*0.8,IF(EN26="100% VC",Avaliações!#REF!*1,IF(EN26="120% VC",Avaliações!#REF!*1.2,IF(EN26="&gt;30%",Avaliações!$C$54*1.3,IF(EN26="&gt;40%",Avaliações!$C$54*1.4,0))))),IF(EM26="PACE_Daniels",INDEX(BASE!$Q$4:$V$60,MATCH(Avaliações!$C$53,BASE!$Q$4:$Q$60,0),MATCH('Microciclos - Endurance (2)'!EN26,BASE!$Q$4:$V$4,0)),""))),"")</f>
        <v/>
      </c>
      <c r="ES26" s="407" t="s">
        <v>144</v>
      </c>
      <c r="ET26" s="407"/>
      <c r="EU26" s="410" t="str">
        <f t="shared" si="208"/>
        <v/>
      </c>
      <c r="EV26" s="407" t="str">
        <f>IFERROR(IF(EM26="PACE_Daniels",(INDEX(BASE!$AE$4:$AH$7,MATCH('Microciclos - Endurance (2)'!ET26,BASE!$AE$4:$AE$7,0),4)),IF(AND(EM26="vVO2máx",ET26&gt;=35,ET26&lt;=45),"9-11",IF(AND(EM26="vVO2máx",ET26&gt;45,ET26&lt;=65),"11",IF(AND(EM26="vVO2máx",ET26&gt;65,ET26&lt;=75),"12-13",IF(AND(EM26="vVO2máx",ET26&gt;=80,ET26&lt;=85),"14-16",IF(AND(EM26="vVO2máx",ET26&gt;=85,ET26&lt;100),"17-19",IF(AND(EM26="vVO2máx",ET26&gt;=100),"20",IF(AND(EM26="FCR",ET26&gt;40,ET26&lt;=60),"12-13",IF(AND(EM26="FCR",ET26&gt;60,ET26&lt;=84),"14-16",IF(AND(EM26="FCR",ET26&gt;=85,ET26&lt;100),"17-19",IF(AND(EM26="FCR",ET26=100),"20",""))))))))))),"")</f>
        <v/>
      </c>
      <c r="EW26" s="409">
        <f>IFERROR(IF(ES26="vVO2máx",(Avaliações!$C$51*'Microciclos - Endurance (2)'!ET26)/100,IF(ES26="Velocidade_crítica",IF(ET26="80% VC",Avaliações!#REF!*0.8,IF(ET26="100% VC",Avaliações!#REF!*1,IF(ET26="120% VC",Avaliações!#REF!*1.2,IF(ET26="&gt;30%",Avaliações!$C$54*1.3,IF(ET26="&gt;40%",Avaliações!$C$54*1.4,0))))),IF(ES26="PACE_Daniels",INDEX(BASE!$Q$4:$V$60,MATCH(Avaliações!$C$53,BASE!$Q$4:$Q$60,0),MATCH('Microciclos - Endurance (2)'!ET26,BASE!$Q$4:$V$4,0)),0))),"")</f>
        <v>0</v>
      </c>
      <c r="EX26" s="409" t="str">
        <f t="shared" si="209"/>
        <v/>
      </c>
      <c r="FB26" s="407"/>
      <c r="FC26" s="407"/>
      <c r="FD26" s="407"/>
      <c r="FE26" s="407"/>
      <c r="FF26" s="407">
        <f t="shared" si="319"/>
        <v>0</v>
      </c>
      <c r="FG26" s="407">
        <f t="shared" si="210"/>
        <v>0</v>
      </c>
      <c r="FH26" s="408" t="str">
        <f t="shared" si="211"/>
        <v/>
      </c>
      <c r="FI26" s="407" t="s">
        <v>144</v>
      </c>
      <c r="FJ26" s="407"/>
      <c r="FK26" s="409" t="str">
        <f t="shared" si="212"/>
        <v/>
      </c>
      <c r="FL26" s="410" t="str">
        <f t="shared" si="213"/>
        <v/>
      </c>
      <c r="FM26" s="407" t="str">
        <f>IFERROR(IF(FI26="PACE_Daniels",(INDEX(BASE!$AE$4:$AH$8,MATCH('Microciclos - Endurance (2)'!FJ26,BASE!$AE$4:$AE$8,0),4)),IF(AND(FI26="vVO2máx",FJ26&gt;=35,FJ26&lt;=45),"9-11",IF(AND(FI26="vVO2máx",FJ26&gt;45,FJ26&lt;=65),"11",IF(AND(FI26="vVO2máx",FJ26&gt;65,FJ26&lt;=75),"12-13",IF(AND(FI26="vVO2máx",FJ26&gt;=80,FJ26&lt;=85),"14-16",IF(AND(FI26="vVO2máx",FJ26&gt;=85,FJ26&lt;100),"17-19",IF(AND(FI26="vVO2máx",FJ26&gt;=100),"20",IF(AND(FI26="FCR",FJ26&gt;40,FJ26&lt;=60),"12-13",IF(AND(FI26="FCR",FJ26&gt;60,FJ26&lt;=84),"14-16",IF(AND(FI26="FCR",FJ26&gt;=85,FJ26&lt;100),"17-19",IF(AND(FI26="FCR",FJ26=100),"20",""))))))))))),"")</f>
        <v/>
      </c>
      <c r="FN26" s="409" t="str">
        <f>IFERROR(IF(FI26="vVO2máx",(Avaliações!$C$51*'Microciclos - Endurance (2)'!FJ26)/100,IF(FI26="Velocidade_crítica",IF(FJ26="80% VC",Avaliações!#REF!*0.8,IF(FJ26="100% VC",Avaliações!#REF!*1,IF(FJ26="120% VC",Avaliações!#REF!*1.2,IF(FJ26="&gt;30%",Avaliações!$C$54*1.3,IF(FJ26="&gt;40%",Avaliações!$C$54*1.4,0))))),IF(FI26="PACE_Daniels",INDEX(BASE!$Q$4:$V$60,MATCH(Avaliações!$C$53,BASE!$Q$4:$Q$60,0),MATCH('Microciclos - Endurance (2)'!FJ26,BASE!$Q$4:$V$4,0)),""))),"")</f>
        <v/>
      </c>
      <c r="FO26" s="407" t="s">
        <v>144</v>
      </c>
      <c r="FP26" s="407"/>
      <c r="FQ26" s="410" t="str">
        <f t="shared" si="214"/>
        <v/>
      </c>
      <c r="FR26" s="407" t="str">
        <f>IFERROR(IF(FI26="PACE_Daniels",(INDEX(BASE!$AE$4:$AH$7,MATCH('Microciclos - Endurance (2)'!FP26,BASE!$AE$4:$AE$7,0),4)),IF(AND(FI26="vVO2máx",FP26&gt;=35,FP26&lt;=45),"9-11",IF(AND(FI26="vVO2máx",FP26&gt;45,FP26&lt;=65),"11",IF(AND(FI26="vVO2máx",FP26&gt;65,FP26&lt;=75),"12-13",IF(AND(FI26="vVO2máx",FP26&gt;=80,FP26&lt;=85),"14-16",IF(AND(FI26="vVO2máx",FP26&gt;=85,FP26&lt;100),"17-19",IF(AND(FI26="vVO2máx",FP26&gt;=100),"20",IF(AND(FI26="FCR",FP26&gt;40,FP26&lt;=60),"12-13",IF(AND(FI26="FCR",FP26&gt;60,FP26&lt;=84),"14-16",IF(AND(FI26="FCR",FP26&gt;=85,FP26&lt;100),"17-19",IF(AND(FI26="FCR",FP26=100),"20",""))))))))))),"")</f>
        <v/>
      </c>
      <c r="FS26" s="409">
        <f>IFERROR(IF(FO26="vVO2máx",(Avaliações!$C$51*'Microciclos - Endurance (2)'!FP26)/100,IF(FO26="Velocidade_crítica",IF(FP26="80% VC",Avaliações!#REF!*0.8,IF(FP26="100% VC",Avaliações!#REF!*1,IF(FP26="120% VC",Avaliações!#REF!*1.2,IF(FP26="&gt;30%",Avaliações!$C$54*1.3,IF(FP26="&gt;40%",Avaliações!$C$54*1.4,0))))),IF(FO26="PACE_Daniels",INDEX(BASE!$Q$4:$V$60,MATCH(Avaliações!$C$53,BASE!$Q$4:$Q$60,0),MATCH('Microciclos - Endurance (2)'!FP26,BASE!$Q$4:$V$4,0)),0))),"")</f>
        <v>0</v>
      </c>
      <c r="FT26" s="409" t="str">
        <f t="shared" si="215"/>
        <v/>
      </c>
      <c r="FX26" s="407"/>
      <c r="FY26" s="407"/>
      <c r="FZ26" s="407"/>
      <c r="GA26" s="407"/>
      <c r="GB26" s="407">
        <f t="shared" si="320"/>
        <v>0</v>
      </c>
      <c r="GC26" s="407">
        <f t="shared" si="216"/>
        <v>0</v>
      </c>
      <c r="GD26" s="408" t="str">
        <f t="shared" si="217"/>
        <v/>
      </c>
      <c r="GE26" s="407" t="s">
        <v>144</v>
      </c>
      <c r="GF26" s="407"/>
      <c r="GG26" s="409" t="str">
        <f t="shared" si="218"/>
        <v/>
      </c>
      <c r="GH26" s="410" t="str">
        <f t="shared" si="219"/>
        <v/>
      </c>
      <c r="GI26" s="407" t="str">
        <f>IFERROR(IF(GE26="PACE_Daniels",(INDEX(BASE!$AE$4:$AH$8,MATCH('Microciclos - Endurance (2)'!GF26,BASE!$AE$4:$AE$8,0),4)),IF(AND(GE26="vVO2máx",GF26&gt;=35,GF26&lt;=45),"9-11",IF(AND(GE26="vVO2máx",GF26&gt;45,GF26&lt;=65),"11",IF(AND(GE26="vVO2máx",GF26&gt;65,GF26&lt;=75),"12-13",IF(AND(GE26="vVO2máx",GF26&gt;=80,GF26&lt;=85),"14-16",IF(AND(GE26="vVO2máx",GF26&gt;=85,GF26&lt;100),"17-19",IF(AND(GE26="vVO2máx",GF26&gt;=100),"20",IF(AND(GE26="FCR",GF26&gt;40,GF26&lt;=60),"12-13",IF(AND(GE26="FCR",GF26&gt;60,GF26&lt;=84),"14-16",IF(AND(GE26="FCR",GF26&gt;=85,GF26&lt;100),"17-19",IF(AND(GE26="FCR",GF26=100),"20",""))))))))))),"")</f>
        <v/>
      </c>
      <c r="GJ26" s="409" t="str">
        <f>IFERROR(IF(GE26="vVO2máx",(Avaliações!$C$51*'Microciclos - Endurance (2)'!GF26)/100,IF(GE26="Velocidade_crítica",IF(GF26="80% VC",Avaliações!#REF!*0.8,IF(GF26="100% VC",Avaliações!#REF!*1,IF(GF26="120% VC",Avaliações!#REF!*1.2,IF(GF26="&gt;30%",Avaliações!$C$54*1.3,IF(GF26="&gt;40%",Avaliações!$C$54*1.4,0))))),IF(GE26="PACE_Daniels",INDEX(BASE!$Q$4:$V$60,MATCH(Avaliações!$C$53,BASE!$Q$4:$Q$60,0),MATCH('Microciclos - Endurance (2)'!GF26,BASE!$Q$4:$V$4,0)),""))),"")</f>
        <v/>
      </c>
      <c r="GK26" s="407" t="s">
        <v>144</v>
      </c>
      <c r="GL26" s="407"/>
      <c r="GM26" s="410" t="str">
        <f t="shared" si="220"/>
        <v/>
      </c>
      <c r="GN26" s="407" t="str">
        <f>IFERROR(IF(GE26="PACE_Daniels",(INDEX(BASE!$AE$4:$AH$7,MATCH('Microciclos - Endurance (2)'!GL26,BASE!$AE$4:$AE$7,0),4)),IF(AND(GE26="vVO2máx",GL26&gt;=35,GL26&lt;=45),"9-11",IF(AND(GE26="vVO2máx",GL26&gt;45,GL26&lt;=65),"11",IF(AND(GE26="vVO2máx",GL26&gt;65,GL26&lt;=75),"12-13",IF(AND(GE26="vVO2máx",GL26&gt;=80,GL26&lt;=85),"14-16",IF(AND(GE26="vVO2máx",GL26&gt;=85,GL26&lt;100),"17-19",IF(AND(GE26="vVO2máx",GL26&gt;=100),"20",IF(AND(GE26="FCR",GL26&gt;40,GL26&lt;=60),"12-13",IF(AND(GE26="FCR",GL26&gt;60,GL26&lt;=84),"14-16",IF(AND(GE26="FCR",GL26&gt;=85,GL26&lt;100),"17-19",IF(AND(GE26="FCR",GL26=100),"20",""))))))))))),"")</f>
        <v/>
      </c>
      <c r="GO26" s="409">
        <f>IFERROR(IF(GK26="vVO2máx",(Avaliações!$C$51*'Microciclos - Endurance (2)'!GL26)/100,IF(GK26="Velocidade_crítica",IF(GL26="80% VC",Avaliações!#REF!*0.8,IF(GL26="100% VC",Avaliações!#REF!*1,IF(GL26="120% VC",Avaliações!#REF!*1.2,IF(GL26="&gt;30%",Avaliações!$C$54*1.3,IF(GL26="&gt;40%",Avaliações!$C$54*1.4,0))))),IF(GK26="PACE_Daniels",INDEX(BASE!$Q$4:$V$60,MATCH(Avaliações!$C$53,BASE!$Q$4:$Q$60,0),MATCH('Microciclos - Endurance (2)'!GL26,BASE!$Q$4:$V$4,0)),0))),"")</f>
        <v>0</v>
      </c>
      <c r="GP26" s="409" t="str">
        <f t="shared" si="221"/>
        <v/>
      </c>
      <c r="GT26" s="407"/>
      <c r="GU26" s="407"/>
      <c r="GV26" s="407"/>
      <c r="GW26" s="407"/>
      <c r="GX26" s="407">
        <f t="shared" si="321"/>
        <v>0</v>
      </c>
      <c r="GY26" s="407">
        <f t="shared" si="222"/>
        <v>0</v>
      </c>
      <c r="GZ26" s="408" t="str">
        <f t="shared" si="223"/>
        <v/>
      </c>
      <c r="HA26" s="407" t="s">
        <v>144</v>
      </c>
      <c r="HB26" s="407"/>
      <c r="HC26" s="409" t="str">
        <f t="shared" si="224"/>
        <v/>
      </c>
      <c r="HD26" s="410" t="str">
        <f t="shared" si="225"/>
        <v/>
      </c>
      <c r="HE26" s="407" t="str">
        <f>IFERROR(IF(HA26="PACE_Daniels",(INDEX(BASE!$AE$4:$AH$8,MATCH('Microciclos - Endurance (2)'!HB26,BASE!$AE$4:$AE$8,0),4)),IF(AND(HA26="vVO2máx",HB26&gt;=35,HB26&lt;=45),"9-11",IF(AND(HA26="vVO2máx",HB26&gt;45,HB26&lt;=65),"11",IF(AND(HA26="vVO2máx",HB26&gt;65,HB26&lt;=75),"12-13",IF(AND(HA26="vVO2máx",HB26&gt;=80,HB26&lt;=85),"14-16",IF(AND(HA26="vVO2máx",HB26&gt;=85,HB26&lt;100),"17-19",IF(AND(HA26="vVO2máx",HB26&gt;=100),"20",IF(AND(HA26="FCR",HB26&gt;40,HB26&lt;=60),"12-13",IF(AND(HA26="FCR",HB26&gt;60,HB26&lt;=84),"14-16",IF(AND(HA26="FCR",HB26&gt;=85,HB26&lt;100),"17-19",IF(AND(HA26="FCR",HB26=100),"20",""))))))))))),"")</f>
        <v/>
      </c>
      <c r="HF26" s="409" t="str">
        <f>IFERROR(IF(HA26="vVO2máx",(Avaliações!$C$51*'Microciclos - Endurance (2)'!HB26)/100,IF(HA26="Velocidade_crítica",IF(HB26="80% VC",Avaliações!#REF!*0.8,IF(HB26="100% VC",Avaliações!#REF!*1,IF(HB26="120% VC",Avaliações!#REF!*1.2,IF(HB26="&gt;30%",Avaliações!$C$54*1.3,IF(HB26="&gt;40%",Avaliações!$C$54*1.4,0))))),IF(HA26="PACE_Daniels",INDEX(BASE!$Q$4:$V$60,MATCH(Avaliações!$C$53,BASE!$Q$4:$Q$60,0),MATCH('Microciclos - Endurance (2)'!HB26,BASE!$Q$4:$V$4,0)),""))),"")</f>
        <v/>
      </c>
      <c r="HG26" s="407" t="s">
        <v>144</v>
      </c>
      <c r="HH26" s="407"/>
      <c r="HI26" s="410" t="str">
        <f t="shared" si="226"/>
        <v/>
      </c>
      <c r="HJ26" s="407" t="str">
        <f>IFERROR(IF(HA26="PACE_Daniels",(INDEX(BASE!$AE$4:$AH$7,MATCH('Microciclos - Endurance (2)'!HH26,BASE!$AE$4:$AE$7,0),4)),IF(AND(HA26="vVO2máx",HH26&gt;=35,HH26&lt;=45),"9-11",IF(AND(HA26="vVO2máx",HH26&gt;45,HH26&lt;=65),"11",IF(AND(HA26="vVO2máx",HH26&gt;65,HH26&lt;=75),"12-13",IF(AND(HA26="vVO2máx",HH26&gt;=80,HH26&lt;=85),"14-16",IF(AND(HA26="vVO2máx",HH26&gt;=85,HH26&lt;100),"17-19",IF(AND(HA26="vVO2máx",HH26&gt;=100),"20",IF(AND(HA26="FCR",HH26&gt;40,HH26&lt;=60),"12-13",IF(AND(HA26="FCR",HH26&gt;60,HH26&lt;=84),"14-16",IF(AND(HA26="FCR",HH26&gt;=85,HH26&lt;100),"17-19",IF(AND(HA26="FCR",HH26=100),"20",""))))))))))),"")</f>
        <v/>
      </c>
      <c r="HK26" s="409">
        <f>IFERROR(IF(HG26="vVO2máx",(Avaliações!$C$51*'Microciclos - Endurance (2)'!HH26)/100,IF(HG26="Velocidade_crítica",IF(HH26="80% VC",Avaliações!#REF!*0.8,IF(HH26="100% VC",Avaliações!#REF!*1,IF(HH26="120% VC",Avaliações!#REF!*1.2,IF(HH26="&gt;30%",Avaliações!$C$54*1.3,IF(HH26="&gt;40%",Avaliações!$C$54*1.4,0))))),IF(HG26="PACE_Daniels",INDEX(BASE!$Q$4:$V$60,MATCH(Avaliações!$C$53,BASE!$Q$4:$Q$60,0),MATCH('Microciclos - Endurance (2)'!HH26,BASE!$Q$4:$V$4,0)),0))),"")</f>
        <v>0</v>
      </c>
      <c r="HL26" s="409" t="str">
        <f t="shared" si="227"/>
        <v/>
      </c>
      <c r="HP26" s="407"/>
      <c r="HQ26" s="407"/>
      <c r="HR26" s="407"/>
      <c r="HS26" s="407"/>
      <c r="HT26" s="407">
        <f t="shared" si="322"/>
        <v>0</v>
      </c>
      <c r="HU26" s="407">
        <f t="shared" si="228"/>
        <v>0</v>
      </c>
      <c r="HV26" s="408" t="str">
        <f t="shared" si="229"/>
        <v/>
      </c>
      <c r="HW26" s="407" t="s">
        <v>144</v>
      </c>
      <c r="HX26" s="407"/>
      <c r="HY26" s="409" t="str">
        <f t="shared" si="230"/>
        <v/>
      </c>
      <c r="HZ26" s="410" t="str">
        <f t="shared" si="231"/>
        <v/>
      </c>
      <c r="IA26" s="407" t="str">
        <f>IFERROR(IF(HW26="PACE_Daniels",(INDEX(BASE!$AE$4:$AH$8,MATCH('Microciclos - Endurance (2)'!HX26,BASE!$AE$4:$AE$8,0),4)),IF(AND(HW26="vVO2máx",HX26&gt;=35,HX26&lt;=45),"9-11",IF(AND(HW26="vVO2máx",HX26&gt;45,HX26&lt;=65),"11",IF(AND(HW26="vVO2máx",HX26&gt;65,HX26&lt;=75),"12-13",IF(AND(HW26="vVO2máx",HX26&gt;=80,HX26&lt;=85),"14-16",IF(AND(HW26="vVO2máx",HX26&gt;=85,HX26&lt;100),"17-19",IF(AND(HW26="vVO2máx",HX26&gt;=100),"20",IF(AND(HW26="FCR",HX26&gt;40,HX26&lt;=60),"12-13",IF(AND(HW26="FCR",HX26&gt;60,HX26&lt;=84),"14-16",IF(AND(HW26="FCR",HX26&gt;=85,HX26&lt;100),"17-19",IF(AND(HW26="FCR",HX26=100),"20",""))))))))))),"")</f>
        <v/>
      </c>
      <c r="IB26" s="409" t="str">
        <f>IFERROR(IF(HW26="vVO2máx",(Avaliações!$C$51*'Microciclos - Endurance (2)'!HX26)/100,IF(HW26="Velocidade_crítica",IF(HX26="80% VC",Avaliações!#REF!*0.8,IF(HX26="100% VC",Avaliações!#REF!*1,IF(HX26="120% VC",Avaliações!#REF!*1.2,IF(HX26="&gt;30%",Avaliações!$C$54*1.3,IF(HX26="&gt;40%",Avaliações!$C$54*1.4,0))))),IF(HW26="PACE_Daniels",INDEX(BASE!$Q$4:$V$60,MATCH(Avaliações!$C$53,BASE!$Q$4:$Q$60,0),MATCH('Microciclos - Endurance (2)'!HX26,BASE!$Q$4:$V$4,0)),""))),"")</f>
        <v/>
      </c>
      <c r="IC26" s="407" t="s">
        <v>144</v>
      </c>
      <c r="ID26" s="407"/>
      <c r="IE26" s="410" t="str">
        <f t="shared" si="232"/>
        <v/>
      </c>
      <c r="IF26" s="407" t="str">
        <f>IFERROR(IF(HW26="PACE_Daniels",(INDEX(BASE!$AE$4:$AH$7,MATCH('Microciclos - Endurance (2)'!ID26,BASE!$AE$4:$AE$7,0),4)),IF(AND(HW26="vVO2máx",ID26&gt;=35,ID26&lt;=45),"9-11",IF(AND(HW26="vVO2máx",ID26&gt;45,ID26&lt;=65),"11",IF(AND(HW26="vVO2máx",ID26&gt;65,ID26&lt;=75),"12-13",IF(AND(HW26="vVO2máx",ID26&gt;=80,ID26&lt;=85),"14-16",IF(AND(HW26="vVO2máx",ID26&gt;=85,ID26&lt;100),"17-19",IF(AND(HW26="vVO2máx",ID26&gt;=100),"20",IF(AND(HW26="FCR",ID26&gt;40,ID26&lt;=60),"12-13",IF(AND(HW26="FCR",ID26&gt;60,ID26&lt;=84),"14-16",IF(AND(HW26="FCR",ID26&gt;=85,ID26&lt;100),"17-19",IF(AND(HW26="FCR",ID26=100),"20",""))))))))))),"")</f>
        <v/>
      </c>
      <c r="IG26" s="409">
        <f>IFERROR(IF(IC26="vVO2máx",(Avaliações!$C$51*'Microciclos - Endurance (2)'!ID26)/100,IF(IC26="Velocidade_crítica",IF(ID26="80% VC",Avaliações!#REF!*0.8,IF(ID26="100% VC",Avaliações!#REF!*1,IF(ID26="120% VC",Avaliações!#REF!*1.2,IF(ID26="&gt;30%",Avaliações!$C$54*1.3,IF(ID26="&gt;40%",Avaliações!$C$54*1.4,0))))),IF(IC26="PACE_Daniels",INDEX(BASE!$Q$4:$V$60,MATCH(Avaliações!$C$53,BASE!$Q$4:$Q$60,0),MATCH('Microciclos - Endurance (2)'!ID26,BASE!$Q$4:$V$4,0)),0))),"")</f>
        <v>0</v>
      </c>
      <c r="IH26" s="409" t="str">
        <f t="shared" si="233"/>
        <v/>
      </c>
      <c r="IL26" s="407"/>
      <c r="IM26" s="407"/>
      <c r="IN26" s="407"/>
      <c r="IO26" s="407"/>
      <c r="IP26" s="407">
        <f t="shared" si="323"/>
        <v>0</v>
      </c>
      <c r="IQ26" s="407">
        <f t="shared" si="234"/>
        <v>0</v>
      </c>
      <c r="IR26" s="408" t="str">
        <f t="shared" si="235"/>
        <v/>
      </c>
      <c r="IS26" s="407" t="s">
        <v>144</v>
      </c>
      <c r="IT26" s="407"/>
      <c r="IU26" s="409" t="str">
        <f t="shared" si="236"/>
        <v/>
      </c>
      <c r="IV26" s="410" t="str">
        <f t="shared" si="237"/>
        <v/>
      </c>
      <c r="IW26" s="407" t="str">
        <f>IFERROR(IF(IS26="PACE_Daniels",(INDEX(BASE!$AE$4:$AH$8,MATCH('Microciclos - Endurance (2)'!IT26,BASE!$AE$4:$AE$8,0),4)),IF(AND(IS26="vVO2máx",IT26&gt;=35,IT26&lt;=45),"9-11",IF(AND(IS26="vVO2máx",IT26&gt;45,IT26&lt;=65),"11",IF(AND(IS26="vVO2máx",IT26&gt;65,IT26&lt;=75),"12-13",IF(AND(IS26="vVO2máx",IT26&gt;=80,IT26&lt;=85),"14-16",IF(AND(IS26="vVO2máx",IT26&gt;=85,IT26&lt;100),"17-19",IF(AND(IS26="vVO2máx",IT26&gt;=100),"20",IF(AND(IS26="FCR",IT26&gt;40,IT26&lt;=60),"12-13",IF(AND(IS26="FCR",IT26&gt;60,IT26&lt;=84),"14-16",IF(AND(IS26="FCR",IT26&gt;=85,IT26&lt;100),"17-19",IF(AND(IS26="FCR",IT26=100),"20",""))))))))))),"")</f>
        <v/>
      </c>
      <c r="IX26" s="409" t="str">
        <f>IFERROR(IF(IS26="vVO2máx",(Avaliações!$C$51*'Microciclos - Endurance (2)'!IT26)/100,IF(IS26="Velocidade_crítica",IF(IT26="80% VC",Avaliações!#REF!*0.8,IF(IT26="100% VC",Avaliações!#REF!*1,IF(IT26="120% VC",Avaliações!#REF!*1.2,IF(IT26="&gt;30%",Avaliações!$C$54*1.3,IF(IT26="&gt;40%",Avaliações!$C$54*1.4,0))))),IF(IS26="PACE_Daniels",INDEX(BASE!$Q$4:$V$60,MATCH(Avaliações!$C$53,BASE!$Q$4:$Q$60,0),MATCH('Microciclos - Endurance (2)'!IT26,BASE!$Q$4:$V$4,0)),""))),"")</f>
        <v/>
      </c>
      <c r="IY26" s="407" t="s">
        <v>144</v>
      </c>
      <c r="IZ26" s="407"/>
      <c r="JA26" s="410" t="str">
        <f t="shared" si="238"/>
        <v/>
      </c>
      <c r="JB26" s="407" t="str">
        <f>IFERROR(IF(IS26="PACE_Daniels",(INDEX(BASE!$AE$4:$AH$7,MATCH('Microciclos - Endurance (2)'!IZ26,BASE!$AE$4:$AE$7,0),4)),IF(AND(IS26="vVO2máx",IZ26&gt;=35,IZ26&lt;=45),"9-11",IF(AND(IS26="vVO2máx",IZ26&gt;45,IZ26&lt;=65),"11",IF(AND(IS26="vVO2máx",IZ26&gt;65,IZ26&lt;=75),"12-13",IF(AND(IS26="vVO2máx",IZ26&gt;=80,IZ26&lt;=85),"14-16",IF(AND(IS26="vVO2máx",IZ26&gt;=85,IZ26&lt;100),"17-19",IF(AND(IS26="vVO2máx",IZ26&gt;=100),"20",IF(AND(IS26="FCR",IZ26&gt;40,IZ26&lt;=60),"12-13",IF(AND(IS26="FCR",IZ26&gt;60,IZ26&lt;=84),"14-16",IF(AND(IS26="FCR",IZ26&gt;=85,IZ26&lt;100),"17-19",IF(AND(IS26="FCR",IZ26=100),"20",""))))))))))),"")</f>
        <v/>
      </c>
      <c r="JC26" s="409">
        <f>IFERROR(IF(IY26="vVO2máx",(Avaliações!$C$51*'Microciclos - Endurance (2)'!IZ26)/100,IF(IY26="Velocidade_crítica",IF(IZ26="80% VC",Avaliações!#REF!*0.8,IF(IZ26="100% VC",Avaliações!#REF!*1,IF(IZ26="120% VC",Avaliações!#REF!*1.2,IF(IZ26="&gt;30%",Avaliações!$C$54*1.3,IF(IZ26="&gt;40%",Avaliações!$C$54*1.4,0))))),IF(IY26="PACE_Daniels",INDEX(BASE!$Q$4:$V$60,MATCH(Avaliações!$C$53,BASE!$Q$4:$Q$60,0),MATCH('Microciclos - Endurance (2)'!IZ26,BASE!$Q$4:$V$4,0)),0))),"")</f>
        <v>0</v>
      </c>
      <c r="JD26" s="409" t="str">
        <f t="shared" si="239"/>
        <v/>
      </c>
      <c r="JH26" s="407"/>
      <c r="JI26" s="407"/>
      <c r="JJ26" s="407"/>
      <c r="JK26" s="407"/>
      <c r="JL26" s="407">
        <f t="shared" si="324"/>
        <v>0</v>
      </c>
      <c r="JM26" s="407">
        <f t="shared" si="240"/>
        <v>0</v>
      </c>
      <c r="JN26" s="408" t="str">
        <f t="shared" si="241"/>
        <v/>
      </c>
      <c r="JO26" s="407" t="s">
        <v>144</v>
      </c>
      <c r="JP26" s="407"/>
      <c r="JQ26" s="409" t="str">
        <f t="shared" si="242"/>
        <v/>
      </c>
      <c r="JR26" s="410" t="str">
        <f t="shared" si="243"/>
        <v/>
      </c>
      <c r="JS26" s="407" t="str">
        <f>IFERROR(IF(JO26="PACE_Daniels",(INDEX(BASE!$AE$4:$AH$8,MATCH('Microciclos - Endurance (2)'!JP26,BASE!$AE$4:$AE$8,0),4)),IF(AND(JO26="vVO2máx",JP26&gt;=35,JP26&lt;=45),"9-11",IF(AND(JO26="vVO2máx",JP26&gt;45,JP26&lt;=65),"11",IF(AND(JO26="vVO2máx",JP26&gt;65,JP26&lt;=75),"12-13",IF(AND(JO26="vVO2máx",JP26&gt;=80,JP26&lt;=85),"14-16",IF(AND(JO26="vVO2máx",JP26&gt;=85,JP26&lt;100),"17-19",IF(AND(JO26="vVO2máx",JP26&gt;=100),"20",IF(AND(JO26="FCR",JP26&gt;40,JP26&lt;=60),"12-13",IF(AND(JO26="FCR",JP26&gt;60,JP26&lt;=84),"14-16",IF(AND(JO26="FCR",JP26&gt;=85,JP26&lt;100),"17-19",IF(AND(JO26="FCR",JP26=100),"20",""))))))))))),"")</f>
        <v/>
      </c>
      <c r="JT26" s="409" t="str">
        <f>IFERROR(IF(JO26="vVO2máx",(Avaliações!$C$51*'Microciclos - Endurance (2)'!JP26)/100,IF(JO26="Velocidade_crítica",IF(JP26="80% VC",Avaliações!#REF!*0.8,IF(JP26="100% VC",Avaliações!#REF!*1,IF(JP26="120% VC",Avaliações!#REF!*1.2,IF(JP26="&gt;30%",Avaliações!$C$54*1.3,IF(JP26="&gt;40%",Avaliações!$C$54*1.4,0))))),IF(JO26="PACE_Daniels",INDEX(BASE!$Q$4:$V$60,MATCH(Avaliações!$C$53,BASE!$Q$4:$Q$60,0),MATCH('Microciclos - Endurance (2)'!JP26,BASE!$Q$4:$V$4,0)),""))),"")</f>
        <v/>
      </c>
      <c r="JU26" s="407" t="s">
        <v>144</v>
      </c>
      <c r="JV26" s="407"/>
      <c r="JW26" s="410" t="str">
        <f t="shared" si="244"/>
        <v/>
      </c>
      <c r="JX26" s="407" t="str">
        <f>IFERROR(IF(JO26="PACE_Daniels",(INDEX(BASE!$AE$4:$AH$7,MATCH('Microciclos - Endurance (2)'!JV26,BASE!$AE$4:$AE$7,0),4)),IF(AND(JO26="vVO2máx",JV26&gt;=35,JV26&lt;=45),"9-11",IF(AND(JO26="vVO2máx",JV26&gt;45,JV26&lt;=65),"11",IF(AND(JO26="vVO2máx",JV26&gt;65,JV26&lt;=75),"12-13",IF(AND(JO26="vVO2máx",JV26&gt;=80,JV26&lt;=85),"14-16",IF(AND(JO26="vVO2máx",JV26&gt;=85,JV26&lt;100),"17-19",IF(AND(JO26="vVO2máx",JV26&gt;=100),"20",IF(AND(JO26="FCR",JV26&gt;40,JV26&lt;=60),"12-13",IF(AND(JO26="FCR",JV26&gt;60,JV26&lt;=84),"14-16",IF(AND(JO26="FCR",JV26&gt;=85,JV26&lt;100),"17-19",IF(AND(JO26="FCR",JV26=100),"20",""))))))))))),"")</f>
        <v/>
      </c>
      <c r="JY26" s="409">
        <f>IFERROR(IF(JU26="vVO2máx",(Avaliações!$C$51*'Microciclos - Endurance (2)'!JV26)/100,IF(JU26="Velocidade_crítica",IF(JV26="80% VC",Avaliações!#REF!*0.8,IF(JV26="100% VC",Avaliações!#REF!*1,IF(JV26="120% VC",Avaliações!#REF!*1.2,IF(JV26="&gt;30%",Avaliações!$C$54*1.3,IF(JV26="&gt;40%",Avaliações!$C$54*1.4,0))))),IF(JU26="PACE_Daniels",INDEX(BASE!$Q$4:$V$60,MATCH(Avaliações!$C$53,BASE!$Q$4:$Q$60,0),MATCH('Microciclos - Endurance (2)'!JV26,BASE!$Q$4:$V$4,0)),0))),"")</f>
        <v>0</v>
      </c>
      <c r="JZ26" s="409" t="str">
        <f t="shared" si="245"/>
        <v/>
      </c>
      <c r="KD26" s="407"/>
      <c r="KE26" s="407"/>
      <c r="KF26" s="407"/>
      <c r="KG26" s="407"/>
      <c r="KH26" s="407">
        <f t="shared" si="325"/>
        <v>0</v>
      </c>
      <c r="KI26" s="407">
        <f t="shared" si="246"/>
        <v>0</v>
      </c>
      <c r="KJ26" s="408" t="str">
        <f t="shared" si="247"/>
        <v/>
      </c>
      <c r="KK26" s="407" t="s">
        <v>144</v>
      </c>
      <c r="KL26" s="407"/>
      <c r="KM26" s="409" t="str">
        <f t="shared" si="248"/>
        <v/>
      </c>
      <c r="KN26" s="410" t="str">
        <f t="shared" si="249"/>
        <v/>
      </c>
      <c r="KO26" s="407" t="str">
        <f>IFERROR(IF(KK26="PACE_Daniels",(INDEX(BASE!$AE$4:$AH$8,MATCH('Microciclos - Endurance (2)'!KL26,BASE!$AE$4:$AE$8,0),4)),IF(AND(KK26="vVO2máx",KL26&gt;=35,KL26&lt;=45),"9-11",IF(AND(KK26="vVO2máx",KL26&gt;45,KL26&lt;=65),"11",IF(AND(KK26="vVO2máx",KL26&gt;65,KL26&lt;=75),"12-13",IF(AND(KK26="vVO2máx",KL26&gt;=80,KL26&lt;=85),"14-16",IF(AND(KK26="vVO2máx",KL26&gt;=85,KL26&lt;100),"17-19",IF(AND(KK26="vVO2máx",KL26&gt;=100),"20",IF(AND(KK26="FCR",KL26&gt;40,KL26&lt;=60),"12-13",IF(AND(KK26="FCR",KL26&gt;60,KL26&lt;=84),"14-16",IF(AND(KK26="FCR",KL26&gt;=85,KL26&lt;100),"17-19",IF(AND(KK26="FCR",KL26=100),"20",""))))))))))),"")</f>
        <v/>
      </c>
      <c r="KP26" s="409" t="str">
        <f>IFERROR(IF(KK26="vVO2máx",(Avaliações!$C$51*'Microciclos - Endurance (2)'!KL26)/100,IF(KK26="Velocidade_crítica",IF(KL26="80% VC",Avaliações!#REF!*0.8,IF(KL26="100% VC",Avaliações!#REF!*1,IF(KL26="120% VC",Avaliações!#REF!*1.2,IF(KL26="&gt;30%",Avaliações!$C$54*1.3,IF(KL26="&gt;40%",Avaliações!$C$54*1.4,0))))),IF(KK26="PACE_Daniels",INDEX(BASE!$Q$4:$V$60,MATCH(Avaliações!$C$53,BASE!$Q$4:$Q$60,0),MATCH('Microciclos - Endurance (2)'!KL26,BASE!$Q$4:$V$4,0)),""))),"")</f>
        <v/>
      </c>
      <c r="KQ26" s="407" t="s">
        <v>144</v>
      </c>
      <c r="KR26" s="407"/>
      <c r="KS26" s="410" t="str">
        <f t="shared" si="250"/>
        <v/>
      </c>
      <c r="KT26" s="407" t="str">
        <f>IFERROR(IF(KK26="PACE_Daniels",(INDEX(BASE!$AE$4:$AH$7,MATCH('Microciclos - Endurance (2)'!KR26,BASE!$AE$4:$AE$7,0),4)),IF(AND(KK26="vVO2máx",KR26&gt;=35,KR26&lt;=45),"9-11",IF(AND(KK26="vVO2máx",KR26&gt;45,KR26&lt;=65),"11",IF(AND(KK26="vVO2máx",KR26&gt;65,KR26&lt;=75),"12-13",IF(AND(KK26="vVO2máx",KR26&gt;=80,KR26&lt;=85),"14-16",IF(AND(KK26="vVO2máx",KR26&gt;=85,KR26&lt;100),"17-19",IF(AND(KK26="vVO2máx",KR26&gt;=100),"20",IF(AND(KK26="FCR",KR26&gt;40,KR26&lt;=60),"12-13",IF(AND(KK26="FCR",KR26&gt;60,KR26&lt;=84),"14-16",IF(AND(KK26="FCR",KR26&gt;=85,KR26&lt;100),"17-19",IF(AND(KK26="FCR",KR26=100),"20",""))))))))))),"")</f>
        <v/>
      </c>
      <c r="KU26" s="409">
        <f>IFERROR(IF(KQ26="vVO2máx",(Avaliações!$C$51*'Microciclos - Endurance (2)'!KR26)/100,IF(KQ26="Velocidade_crítica",IF(KR26="80% VC",Avaliações!#REF!*0.8,IF(KR26="100% VC",Avaliações!#REF!*1,IF(KR26="120% VC",Avaliações!#REF!*1.2,IF(KR26="&gt;30%",Avaliações!$C$54*1.3,IF(KR26="&gt;40%",Avaliações!$C$54*1.4,0))))),IF(KQ26="PACE_Daniels",INDEX(BASE!$Q$4:$V$60,MATCH(Avaliações!$C$53,BASE!$Q$4:$Q$60,0),MATCH('Microciclos - Endurance (2)'!KR26,BASE!$Q$4:$V$4,0)),0))),"")</f>
        <v>0</v>
      </c>
      <c r="KV26" s="409" t="str">
        <f t="shared" si="251"/>
        <v/>
      </c>
      <c r="KZ26" s="407"/>
      <c r="LA26" s="407"/>
      <c r="LB26" s="407"/>
      <c r="LC26" s="407"/>
      <c r="LD26" s="407">
        <f t="shared" si="326"/>
        <v>0</v>
      </c>
      <c r="LE26" s="407">
        <f t="shared" si="252"/>
        <v>0</v>
      </c>
      <c r="LF26" s="408" t="str">
        <f t="shared" si="253"/>
        <v/>
      </c>
      <c r="LG26" s="407" t="s">
        <v>144</v>
      </c>
      <c r="LH26" s="407"/>
      <c r="LI26" s="409" t="str">
        <f t="shared" si="254"/>
        <v/>
      </c>
      <c r="LJ26" s="410" t="str">
        <f t="shared" si="255"/>
        <v/>
      </c>
      <c r="LK26" s="407" t="str">
        <f>IFERROR(IF(LG26="PACE_Daniels",(INDEX(BASE!$AE$4:$AH$8,MATCH('Microciclos - Endurance (2)'!LH26,BASE!$AE$4:$AE$8,0),4)),IF(AND(LG26="vVO2máx",LH26&gt;=35,LH26&lt;=45),"9-11",IF(AND(LG26="vVO2máx",LH26&gt;45,LH26&lt;=65),"11",IF(AND(LG26="vVO2máx",LH26&gt;65,LH26&lt;=75),"12-13",IF(AND(LG26="vVO2máx",LH26&gt;=80,LH26&lt;=85),"14-16",IF(AND(LG26="vVO2máx",LH26&gt;=85,LH26&lt;100),"17-19",IF(AND(LG26="vVO2máx",LH26&gt;=100),"20",IF(AND(LG26="FCR",LH26&gt;40,LH26&lt;=60),"12-13",IF(AND(LG26="FCR",LH26&gt;60,LH26&lt;=84),"14-16",IF(AND(LG26="FCR",LH26&gt;=85,LH26&lt;100),"17-19",IF(AND(LG26="FCR",LH26=100),"20",""))))))))))),"")</f>
        <v/>
      </c>
      <c r="LL26" s="409" t="str">
        <f>IFERROR(IF(LG26="vVO2máx",(Avaliações!$C$51*'Microciclos - Endurance (2)'!LH26)/100,IF(LG26="Velocidade_crítica",IF(LH26="80% VC",Avaliações!#REF!*0.8,IF(LH26="100% VC",Avaliações!#REF!*1,IF(LH26="120% VC",Avaliações!#REF!*1.2,IF(LH26="&gt;30%",Avaliações!$C$54*1.3,IF(LH26="&gt;40%",Avaliações!$C$54*1.4,0))))),IF(LG26="PACE_Daniels",INDEX(BASE!$Q$4:$V$60,MATCH(Avaliações!$C$53,BASE!$Q$4:$Q$60,0),MATCH('Microciclos - Endurance (2)'!LH26,BASE!$Q$4:$V$4,0)),""))),"")</f>
        <v/>
      </c>
      <c r="LM26" s="407" t="s">
        <v>144</v>
      </c>
      <c r="LN26" s="407"/>
      <c r="LO26" s="410" t="str">
        <f t="shared" si="256"/>
        <v/>
      </c>
      <c r="LP26" s="407" t="str">
        <f>IFERROR(IF(LG26="PACE_Daniels",(INDEX(BASE!$AE$4:$AH$7,MATCH('Microciclos - Endurance (2)'!LN26,BASE!$AE$4:$AE$7,0),4)),IF(AND(LG26="vVO2máx",LN26&gt;=35,LN26&lt;=45),"9-11",IF(AND(LG26="vVO2máx",LN26&gt;45,LN26&lt;=65),"11",IF(AND(LG26="vVO2máx",LN26&gt;65,LN26&lt;=75),"12-13",IF(AND(LG26="vVO2máx",LN26&gt;=80,LN26&lt;=85),"14-16",IF(AND(LG26="vVO2máx",LN26&gt;=85,LN26&lt;100),"17-19",IF(AND(LG26="vVO2máx",LN26&gt;=100),"20",IF(AND(LG26="FCR",LN26&gt;40,LN26&lt;=60),"12-13",IF(AND(LG26="FCR",LN26&gt;60,LN26&lt;=84),"14-16",IF(AND(LG26="FCR",LN26&gt;=85,LN26&lt;100),"17-19",IF(AND(LG26="FCR",LN26=100),"20",""))))))))))),"")</f>
        <v/>
      </c>
      <c r="LQ26" s="409">
        <f>IFERROR(IF(LM26="vVO2máx",(Avaliações!$C$51*'Microciclos - Endurance (2)'!LN26)/100,IF(LM26="Velocidade_crítica",IF(LN26="80% VC",Avaliações!#REF!*0.8,IF(LN26="100% VC",Avaliações!#REF!*1,IF(LN26="120% VC",Avaliações!#REF!*1.2,IF(LN26="&gt;30%",Avaliações!$C$54*1.3,IF(LN26="&gt;40%",Avaliações!$C$54*1.4,0))))),IF(LM26="PACE_Daniels",INDEX(BASE!$Q$4:$V$60,MATCH(Avaliações!$C$53,BASE!$Q$4:$Q$60,0),MATCH('Microciclos - Endurance (2)'!LN26,BASE!$Q$4:$V$4,0)),0))),"")</f>
        <v>0</v>
      </c>
      <c r="LR26" s="409" t="str">
        <f t="shared" si="257"/>
        <v/>
      </c>
      <c r="LV26" s="407"/>
      <c r="LW26" s="407"/>
      <c r="LX26" s="407"/>
      <c r="LY26" s="407"/>
      <c r="LZ26" s="407">
        <f t="shared" si="327"/>
        <v>0</v>
      </c>
      <c r="MA26" s="407">
        <f t="shared" si="258"/>
        <v>0</v>
      </c>
      <c r="MB26" s="408" t="str">
        <f t="shared" si="259"/>
        <v/>
      </c>
      <c r="MC26" s="407" t="s">
        <v>144</v>
      </c>
      <c r="MD26" s="407"/>
      <c r="ME26" s="409" t="str">
        <f t="shared" si="260"/>
        <v/>
      </c>
      <c r="MF26" s="410" t="str">
        <f t="shared" si="261"/>
        <v/>
      </c>
      <c r="MG26" s="407" t="str">
        <f>IFERROR(IF(MC26="PACE_Daniels",(INDEX(BASE!$AE$4:$AH$8,MATCH('Microciclos - Endurance (2)'!MD26,BASE!$AE$4:$AE$8,0),4)),IF(AND(MC26="vVO2máx",MD26&gt;=35,MD26&lt;=45),"9-11",IF(AND(MC26="vVO2máx",MD26&gt;45,MD26&lt;=65),"11",IF(AND(MC26="vVO2máx",MD26&gt;65,MD26&lt;=75),"12-13",IF(AND(MC26="vVO2máx",MD26&gt;=80,MD26&lt;=85),"14-16",IF(AND(MC26="vVO2máx",MD26&gt;=85,MD26&lt;100),"17-19",IF(AND(MC26="vVO2máx",MD26&gt;=100),"20",IF(AND(MC26="FCR",MD26&gt;40,MD26&lt;=60),"12-13",IF(AND(MC26="FCR",MD26&gt;60,MD26&lt;=84),"14-16",IF(AND(MC26="FCR",MD26&gt;=85,MD26&lt;100),"17-19",IF(AND(MC26="FCR",MD26=100),"20",""))))))))))),"")</f>
        <v/>
      </c>
      <c r="MH26" s="409" t="str">
        <f>IFERROR(IF(MC26="vVO2máx",(Avaliações!$C$51*'Microciclos - Endurance (2)'!MD26)/100,IF(MC26="Velocidade_crítica",IF(MD26="80% VC",Avaliações!#REF!*0.8,IF(MD26="100% VC",Avaliações!#REF!*1,IF(MD26="120% VC",Avaliações!#REF!*1.2,IF(MD26="&gt;30%",Avaliações!$C$54*1.3,IF(MD26="&gt;40%",Avaliações!$C$54*1.4,0))))),IF(MC26="PACE_Daniels",INDEX(BASE!$Q$4:$V$60,MATCH(Avaliações!$C$53,BASE!$Q$4:$Q$60,0),MATCH('Microciclos - Endurance (2)'!MD26,BASE!$Q$4:$V$4,0)),""))),"")</f>
        <v/>
      </c>
      <c r="MI26" s="407" t="s">
        <v>144</v>
      </c>
      <c r="MJ26" s="407"/>
      <c r="MK26" s="410" t="str">
        <f t="shared" si="262"/>
        <v/>
      </c>
      <c r="ML26" s="407" t="str">
        <f>IFERROR(IF(MC26="PACE_Daniels",(INDEX(BASE!$AE$4:$AH$7,MATCH('Microciclos - Endurance (2)'!MJ26,BASE!$AE$4:$AE$7,0),4)),IF(AND(MC26="vVO2máx",MJ26&gt;=35,MJ26&lt;=45),"9-11",IF(AND(MC26="vVO2máx",MJ26&gt;45,MJ26&lt;=65),"11",IF(AND(MC26="vVO2máx",MJ26&gt;65,MJ26&lt;=75),"12-13",IF(AND(MC26="vVO2máx",MJ26&gt;=80,MJ26&lt;=85),"14-16",IF(AND(MC26="vVO2máx",MJ26&gt;=85,MJ26&lt;100),"17-19",IF(AND(MC26="vVO2máx",MJ26&gt;=100),"20",IF(AND(MC26="FCR",MJ26&gt;40,MJ26&lt;=60),"12-13",IF(AND(MC26="FCR",MJ26&gt;60,MJ26&lt;=84),"14-16",IF(AND(MC26="FCR",MJ26&gt;=85,MJ26&lt;100),"17-19",IF(AND(MC26="FCR",MJ26=100),"20",""))))))))))),"")</f>
        <v/>
      </c>
      <c r="MM26" s="409">
        <f>IFERROR(IF(MI26="vVO2máx",(Avaliações!$C$51*'Microciclos - Endurance (2)'!MJ26)/100,IF(MI26="Velocidade_crítica",IF(MJ26="80% VC",Avaliações!#REF!*0.8,IF(MJ26="100% VC",Avaliações!#REF!*1,IF(MJ26="120% VC",Avaliações!#REF!*1.2,IF(MJ26="&gt;30%",Avaliações!$C$54*1.3,IF(MJ26="&gt;40%",Avaliações!$C$54*1.4,0))))),IF(MI26="PACE_Daniels",INDEX(BASE!$Q$4:$V$60,MATCH(Avaliações!$C$53,BASE!$Q$4:$Q$60,0),MATCH('Microciclos - Endurance (2)'!MJ26,BASE!$Q$4:$V$4,0)),0))),"")</f>
        <v>0</v>
      </c>
      <c r="MN26" s="409" t="str">
        <f t="shared" si="263"/>
        <v/>
      </c>
      <c r="MR26" s="407"/>
      <c r="MS26" s="407"/>
      <c r="MT26" s="407"/>
      <c r="MU26" s="407"/>
      <c r="MV26" s="407">
        <f t="shared" si="328"/>
        <v>0</v>
      </c>
      <c r="MW26" s="407">
        <f t="shared" si="264"/>
        <v>0</v>
      </c>
      <c r="MX26" s="408" t="str">
        <f t="shared" si="265"/>
        <v/>
      </c>
      <c r="MY26" s="407" t="s">
        <v>144</v>
      </c>
      <c r="MZ26" s="407"/>
      <c r="NA26" s="409" t="str">
        <f t="shared" si="266"/>
        <v/>
      </c>
      <c r="NB26" s="410" t="str">
        <f t="shared" si="267"/>
        <v/>
      </c>
      <c r="NC26" s="407" t="str">
        <f>IFERROR(IF(MY26="PACE_Daniels",(INDEX(BASE!$AE$4:$AH$8,MATCH('Microciclos - Endurance (2)'!MZ26,BASE!$AE$4:$AE$8,0),4)),IF(AND(MY26="vVO2máx",MZ26&gt;=35,MZ26&lt;=45),"9-11",IF(AND(MY26="vVO2máx",MZ26&gt;45,MZ26&lt;=65),"11",IF(AND(MY26="vVO2máx",MZ26&gt;65,MZ26&lt;=75),"12-13",IF(AND(MY26="vVO2máx",MZ26&gt;=80,MZ26&lt;=85),"14-16",IF(AND(MY26="vVO2máx",MZ26&gt;=85,MZ26&lt;100),"17-19",IF(AND(MY26="vVO2máx",MZ26&gt;=100),"20",IF(AND(MY26="FCR",MZ26&gt;40,MZ26&lt;=60),"12-13",IF(AND(MY26="FCR",MZ26&gt;60,MZ26&lt;=84),"14-16",IF(AND(MY26="FCR",MZ26&gt;=85,MZ26&lt;100),"17-19",IF(AND(MY26="FCR",MZ26=100),"20",""))))))))))),"")</f>
        <v/>
      </c>
      <c r="ND26" s="409" t="str">
        <f>IFERROR(IF(MY26="vVO2máx",(Avaliações!$C$51*'Microciclos - Endurance (2)'!MZ26)/100,IF(MY26="Velocidade_crítica",IF(MZ26="80% VC",Avaliações!#REF!*0.8,IF(MZ26="100% VC",Avaliações!#REF!*1,IF(MZ26="120% VC",Avaliações!#REF!*1.2,IF(MZ26="&gt;30%",Avaliações!$C$54*1.3,IF(MZ26="&gt;40%",Avaliações!$C$54*1.4,0))))),IF(MY26="PACE_Daniels",INDEX(BASE!$Q$4:$V$60,MATCH(Avaliações!$C$53,BASE!$Q$4:$Q$60,0),MATCH('Microciclos - Endurance (2)'!MZ26,BASE!$Q$4:$V$4,0)),""))),"")</f>
        <v/>
      </c>
      <c r="NE26" s="407" t="s">
        <v>144</v>
      </c>
      <c r="NF26" s="407"/>
      <c r="NG26" s="410" t="str">
        <f t="shared" si="268"/>
        <v/>
      </c>
      <c r="NH26" s="407" t="str">
        <f>IFERROR(IF(MY26="PACE_Daniels",(INDEX(BASE!$AE$4:$AH$7,MATCH('Microciclos - Endurance (2)'!NF26,BASE!$AE$4:$AE$7,0),4)),IF(AND(MY26="vVO2máx",NF26&gt;=35,NF26&lt;=45),"9-11",IF(AND(MY26="vVO2máx",NF26&gt;45,NF26&lt;=65),"11",IF(AND(MY26="vVO2máx",NF26&gt;65,NF26&lt;=75),"12-13",IF(AND(MY26="vVO2máx",NF26&gt;=80,NF26&lt;=85),"14-16",IF(AND(MY26="vVO2máx",NF26&gt;=85,NF26&lt;100),"17-19",IF(AND(MY26="vVO2máx",NF26&gt;=100),"20",IF(AND(MY26="FCR",NF26&gt;40,NF26&lt;=60),"12-13",IF(AND(MY26="FCR",NF26&gt;60,NF26&lt;=84),"14-16",IF(AND(MY26="FCR",NF26&gt;=85,NF26&lt;100),"17-19",IF(AND(MY26="FCR",NF26=100),"20",""))))))))))),"")</f>
        <v/>
      </c>
      <c r="NI26" s="409">
        <f>IFERROR(IF(NE26="vVO2máx",(Avaliações!$C$51*'Microciclos - Endurance (2)'!NF26)/100,IF(NE26="Velocidade_crítica",IF(NF26="80% VC",Avaliações!#REF!*0.8,IF(NF26="100% VC",Avaliações!#REF!*1,IF(NF26="120% VC",Avaliações!#REF!*1.2,IF(NF26="&gt;30%",Avaliações!$C$54*1.3,IF(NF26="&gt;40%",Avaliações!$C$54*1.4,0))))),IF(NE26="PACE_Daniels",INDEX(BASE!$Q$4:$V$60,MATCH(Avaliações!$C$53,BASE!$Q$4:$Q$60,0),MATCH('Microciclos - Endurance (2)'!NF26,BASE!$Q$4:$V$4,0)),0))),"")</f>
        <v>0</v>
      </c>
      <c r="NJ26" s="409" t="str">
        <f t="shared" si="269"/>
        <v/>
      </c>
      <c r="NN26" s="407"/>
      <c r="NO26" s="407"/>
      <c r="NP26" s="407"/>
      <c r="NQ26" s="407"/>
      <c r="NR26" s="407">
        <f t="shared" si="329"/>
        <v>0</v>
      </c>
      <c r="NS26" s="407">
        <f t="shared" si="270"/>
        <v>0</v>
      </c>
      <c r="NT26" s="408" t="str">
        <f t="shared" si="271"/>
        <v/>
      </c>
      <c r="NU26" s="407" t="s">
        <v>144</v>
      </c>
      <c r="NV26" s="407"/>
      <c r="NW26" s="409" t="str">
        <f t="shared" si="272"/>
        <v/>
      </c>
      <c r="NX26" s="410" t="str">
        <f t="shared" si="273"/>
        <v/>
      </c>
      <c r="NY26" s="407" t="str">
        <f>IFERROR(IF(NU26="PACE_Daniels",(INDEX(BASE!$AE$4:$AH$8,MATCH('Microciclos - Endurance (2)'!NV26,BASE!$AE$4:$AE$8,0),4)),IF(AND(NU26="vVO2máx",NV26&gt;=35,NV26&lt;=45),"9-11",IF(AND(NU26="vVO2máx",NV26&gt;45,NV26&lt;=65),"11",IF(AND(NU26="vVO2máx",NV26&gt;65,NV26&lt;=75),"12-13",IF(AND(NU26="vVO2máx",NV26&gt;=80,NV26&lt;=85),"14-16",IF(AND(NU26="vVO2máx",NV26&gt;=85,NV26&lt;100),"17-19",IF(AND(NU26="vVO2máx",NV26&gt;=100),"20",IF(AND(NU26="FCR",NV26&gt;40,NV26&lt;=60),"12-13",IF(AND(NU26="FCR",NV26&gt;60,NV26&lt;=84),"14-16",IF(AND(NU26="FCR",NV26&gt;=85,NV26&lt;100),"17-19",IF(AND(NU26="FCR",NV26=100),"20",""))))))))))),"")</f>
        <v/>
      </c>
      <c r="NZ26" s="409" t="str">
        <f>IFERROR(IF(NU26="vVO2máx",(Avaliações!$C$51*'Microciclos - Endurance (2)'!NV26)/100,IF(NU26="Velocidade_crítica",IF(NV26="80% VC",Avaliações!#REF!*0.8,IF(NV26="100% VC",Avaliações!#REF!*1,IF(NV26="120% VC",Avaliações!#REF!*1.2,IF(NV26="&gt;30%",Avaliações!$C$54*1.3,IF(NV26="&gt;40%",Avaliações!$C$54*1.4,0))))),IF(NU26="PACE_Daniels",INDEX(BASE!$Q$4:$V$60,MATCH(Avaliações!$C$53,BASE!$Q$4:$Q$60,0),MATCH('Microciclos - Endurance (2)'!NV26,BASE!$Q$4:$V$4,0)),""))),"")</f>
        <v/>
      </c>
      <c r="OA26" s="407" t="s">
        <v>144</v>
      </c>
      <c r="OB26" s="407"/>
      <c r="OC26" s="410" t="str">
        <f t="shared" si="274"/>
        <v/>
      </c>
      <c r="OD26" s="407" t="str">
        <f>IFERROR(IF(NU26="PACE_Daniels",(INDEX(BASE!$AE$4:$AH$7,MATCH('Microciclos - Endurance (2)'!OB26,BASE!$AE$4:$AE$7,0),4)),IF(AND(NU26="vVO2máx",OB26&gt;=35,OB26&lt;=45),"9-11",IF(AND(NU26="vVO2máx",OB26&gt;45,OB26&lt;=65),"11",IF(AND(NU26="vVO2máx",OB26&gt;65,OB26&lt;=75),"12-13",IF(AND(NU26="vVO2máx",OB26&gt;=80,OB26&lt;=85),"14-16",IF(AND(NU26="vVO2máx",OB26&gt;=85,OB26&lt;100),"17-19",IF(AND(NU26="vVO2máx",OB26&gt;=100),"20",IF(AND(NU26="FCR",OB26&gt;40,OB26&lt;=60),"12-13",IF(AND(NU26="FCR",OB26&gt;60,OB26&lt;=84),"14-16",IF(AND(NU26="FCR",OB26&gt;=85,OB26&lt;100),"17-19",IF(AND(NU26="FCR",OB26=100),"20",""))))))))))),"")</f>
        <v/>
      </c>
      <c r="OE26" s="409">
        <f>IFERROR(IF(OA26="vVO2máx",(Avaliações!$C$51*'Microciclos - Endurance (2)'!OB26)/100,IF(OA26="Velocidade_crítica",IF(OB26="80% VC",Avaliações!#REF!*0.8,IF(OB26="100% VC",Avaliações!#REF!*1,IF(OB26="120% VC",Avaliações!#REF!*1.2,IF(OB26="&gt;30%",Avaliações!$C$54*1.3,IF(OB26="&gt;40%",Avaliações!$C$54*1.4,0))))),IF(OA26="PACE_Daniels",INDEX(BASE!$Q$4:$V$60,MATCH(Avaliações!$C$53,BASE!$Q$4:$Q$60,0),MATCH('Microciclos - Endurance (2)'!OB26,BASE!$Q$4:$V$4,0)),0))),"")</f>
        <v>0</v>
      </c>
      <c r="OF26" s="409" t="str">
        <f t="shared" si="275"/>
        <v/>
      </c>
      <c r="OJ26" s="407"/>
      <c r="OK26" s="407"/>
      <c r="OL26" s="407"/>
      <c r="OM26" s="407"/>
      <c r="ON26" s="407">
        <f t="shared" si="330"/>
        <v>0</v>
      </c>
      <c r="OO26" s="407">
        <f t="shared" si="276"/>
        <v>0</v>
      </c>
      <c r="OP26" s="408" t="str">
        <f t="shared" si="277"/>
        <v/>
      </c>
      <c r="OQ26" s="407" t="s">
        <v>144</v>
      </c>
      <c r="OR26" s="407"/>
      <c r="OS26" s="409" t="str">
        <f t="shared" si="278"/>
        <v/>
      </c>
      <c r="OT26" s="410" t="str">
        <f t="shared" si="279"/>
        <v/>
      </c>
      <c r="OU26" s="407" t="str">
        <f>IFERROR(IF(OQ26="PACE_Daniels",(INDEX(BASE!$AE$4:$AH$8,MATCH('Microciclos - Endurance (2)'!OR26,BASE!$AE$4:$AE$8,0),4)),IF(AND(OQ26="vVO2máx",OR26&gt;=35,OR26&lt;=45),"9-11",IF(AND(OQ26="vVO2máx",OR26&gt;45,OR26&lt;=65),"11",IF(AND(OQ26="vVO2máx",OR26&gt;65,OR26&lt;=75),"12-13",IF(AND(OQ26="vVO2máx",OR26&gt;=80,OR26&lt;=85),"14-16",IF(AND(OQ26="vVO2máx",OR26&gt;=85,OR26&lt;100),"17-19",IF(AND(OQ26="vVO2máx",OR26&gt;=100),"20",IF(AND(OQ26="FCR",OR26&gt;40,OR26&lt;=60),"12-13",IF(AND(OQ26="FCR",OR26&gt;60,OR26&lt;=84),"14-16",IF(AND(OQ26="FCR",OR26&gt;=85,OR26&lt;100),"17-19",IF(AND(OQ26="FCR",OR26=100),"20",""))))))))))),"")</f>
        <v/>
      </c>
      <c r="OV26" s="409" t="str">
        <f>IFERROR(IF(OQ26="vVO2máx",(Avaliações!$C$51*'Microciclos - Endurance (2)'!OR26)/100,IF(OQ26="Velocidade_crítica",IF(OR26="80% VC",Avaliações!#REF!*0.8,IF(OR26="100% VC",Avaliações!#REF!*1,IF(OR26="120% VC",Avaliações!#REF!*1.2,IF(OR26="&gt;30%",Avaliações!$C$54*1.3,IF(OR26="&gt;40%",Avaliações!$C$54*1.4,0))))),IF(OQ26="PACE_Daniels",INDEX(BASE!$Q$4:$V$60,MATCH(Avaliações!$C$53,BASE!$Q$4:$Q$60,0),MATCH('Microciclos - Endurance (2)'!OR26,BASE!$Q$4:$V$4,0)),""))),"")</f>
        <v/>
      </c>
      <c r="OW26" s="407" t="s">
        <v>144</v>
      </c>
      <c r="OX26" s="407"/>
      <c r="OY26" s="410" t="str">
        <f t="shared" si="280"/>
        <v/>
      </c>
      <c r="OZ26" s="407" t="str">
        <f>IFERROR(IF(OQ26="PACE_Daniels",(INDEX(BASE!$AE$4:$AH$7,MATCH('Microciclos - Endurance (2)'!OX26,BASE!$AE$4:$AE$7,0),4)),IF(AND(OQ26="vVO2máx",OX26&gt;=35,OX26&lt;=45),"9-11",IF(AND(OQ26="vVO2máx",OX26&gt;45,OX26&lt;=65),"11",IF(AND(OQ26="vVO2máx",OX26&gt;65,OX26&lt;=75),"12-13",IF(AND(OQ26="vVO2máx",OX26&gt;=80,OX26&lt;=85),"14-16",IF(AND(OQ26="vVO2máx",OX26&gt;=85,OX26&lt;100),"17-19",IF(AND(OQ26="vVO2máx",OX26&gt;=100),"20",IF(AND(OQ26="FCR",OX26&gt;40,OX26&lt;=60),"12-13",IF(AND(OQ26="FCR",OX26&gt;60,OX26&lt;=84),"14-16",IF(AND(OQ26="FCR",OX26&gt;=85,OX26&lt;100),"17-19",IF(AND(OQ26="FCR",OX26=100),"20",""))))))))))),"")</f>
        <v/>
      </c>
      <c r="PA26" s="409">
        <f>IFERROR(IF(OW26="vVO2máx",(Avaliações!$C$51*'Microciclos - Endurance (2)'!OX26)/100,IF(OW26="Velocidade_crítica",IF(OX26="80% VC",Avaliações!#REF!*0.8,IF(OX26="100% VC",Avaliações!#REF!*1,IF(OX26="120% VC",Avaliações!#REF!*1.2,IF(OX26="&gt;30%",Avaliações!$C$54*1.3,IF(OX26="&gt;40%",Avaliações!$C$54*1.4,0))))),IF(OW26="PACE_Daniels",INDEX(BASE!$Q$4:$V$60,MATCH(Avaliações!$C$53,BASE!$Q$4:$Q$60,0),MATCH('Microciclos - Endurance (2)'!OX26,BASE!$Q$4:$V$4,0)),0))),"")</f>
        <v>0</v>
      </c>
      <c r="PB26" s="409" t="str">
        <f t="shared" si="281"/>
        <v/>
      </c>
      <c r="PF26" s="407"/>
      <c r="PG26" s="407"/>
      <c r="PH26" s="407"/>
      <c r="PI26" s="407"/>
      <c r="PJ26" s="407">
        <f t="shared" si="331"/>
        <v>0</v>
      </c>
      <c r="PK26" s="407">
        <f t="shared" si="282"/>
        <v>0</v>
      </c>
      <c r="PL26" s="408" t="str">
        <f t="shared" si="283"/>
        <v/>
      </c>
      <c r="PM26" s="407" t="s">
        <v>144</v>
      </c>
      <c r="PN26" s="407"/>
      <c r="PO26" s="409" t="str">
        <f t="shared" si="284"/>
        <v/>
      </c>
      <c r="PP26" s="410" t="str">
        <f t="shared" si="285"/>
        <v/>
      </c>
      <c r="PQ26" s="407" t="str">
        <f>IFERROR(IF(PM26="PACE_Daniels",(INDEX(BASE!$AE$4:$AH$8,MATCH('Microciclos - Endurance (2)'!PN26,BASE!$AE$4:$AE$8,0),4)),IF(AND(PM26="vVO2máx",PN26&gt;=35,PN26&lt;=45),"9-11",IF(AND(PM26="vVO2máx",PN26&gt;45,PN26&lt;=65),"11",IF(AND(PM26="vVO2máx",PN26&gt;65,PN26&lt;=75),"12-13",IF(AND(PM26="vVO2máx",PN26&gt;=80,PN26&lt;=85),"14-16",IF(AND(PM26="vVO2máx",PN26&gt;=85,PN26&lt;100),"17-19",IF(AND(PM26="vVO2máx",PN26&gt;=100),"20",IF(AND(PM26="FCR",PN26&gt;40,PN26&lt;=60),"12-13",IF(AND(PM26="FCR",PN26&gt;60,PN26&lt;=84),"14-16",IF(AND(PM26="FCR",PN26&gt;=85,PN26&lt;100),"17-19",IF(AND(PM26="FCR",PN26=100),"20",""))))))))))),"")</f>
        <v/>
      </c>
      <c r="PR26" s="409" t="str">
        <f>IFERROR(IF(PM26="vVO2máx",(Avaliações!$C$51*'Microciclos - Endurance (2)'!PN26)/100,IF(PM26="Velocidade_crítica",IF(PN26="80% VC",Avaliações!#REF!*0.8,IF(PN26="100% VC",Avaliações!#REF!*1,IF(PN26="120% VC",Avaliações!#REF!*1.2,IF(PN26="&gt;30%",Avaliações!$C$54*1.3,IF(PN26="&gt;40%",Avaliações!$C$54*1.4,0))))),IF(PM26="PACE_Daniels",INDEX(BASE!$Q$4:$V$60,MATCH(Avaliações!$C$53,BASE!$Q$4:$Q$60,0),MATCH('Microciclos - Endurance (2)'!PN26,BASE!$Q$4:$V$4,0)),""))),"")</f>
        <v/>
      </c>
      <c r="PS26" s="407" t="s">
        <v>144</v>
      </c>
      <c r="PT26" s="407"/>
      <c r="PU26" s="410" t="str">
        <f t="shared" si="286"/>
        <v/>
      </c>
      <c r="PV26" s="407" t="str">
        <f>IFERROR(IF(PM26="PACE_Daniels",(INDEX(BASE!$AE$4:$AH$7,MATCH('Microciclos - Endurance (2)'!PT26,BASE!$AE$4:$AE$7,0),4)),IF(AND(PM26="vVO2máx",PT26&gt;=35,PT26&lt;=45),"9-11",IF(AND(PM26="vVO2máx",PT26&gt;45,PT26&lt;=65),"11",IF(AND(PM26="vVO2máx",PT26&gt;65,PT26&lt;=75),"12-13",IF(AND(PM26="vVO2máx",PT26&gt;=80,PT26&lt;=85),"14-16",IF(AND(PM26="vVO2máx",PT26&gt;=85,PT26&lt;100),"17-19",IF(AND(PM26="vVO2máx",PT26&gt;=100),"20",IF(AND(PM26="FCR",PT26&gt;40,PT26&lt;=60),"12-13",IF(AND(PM26="FCR",PT26&gt;60,PT26&lt;=84),"14-16",IF(AND(PM26="FCR",PT26&gt;=85,PT26&lt;100),"17-19",IF(AND(PM26="FCR",PT26=100),"20",""))))))))))),"")</f>
        <v/>
      </c>
      <c r="PW26" s="409">
        <f>IFERROR(IF(PS26="vVO2máx",(Avaliações!$C$51*'Microciclos - Endurance (2)'!PT26)/100,IF(PS26="Velocidade_crítica",IF(PT26="80% VC",Avaliações!#REF!*0.8,IF(PT26="100% VC",Avaliações!#REF!*1,IF(PT26="120% VC",Avaliações!#REF!*1.2,IF(PT26="&gt;30%",Avaliações!$C$54*1.3,IF(PT26="&gt;40%",Avaliações!$C$54*1.4,0))))),IF(PS26="PACE_Daniels",INDEX(BASE!$Q$4:$V$60,MATCH(Avaliações!$C$53,BASE!$Q$4:$Q$60,0),MATCH('Microciclos - Endurance (2)'!PT26,BASE!$Q$4:$V$4,0)),0))),"")</f>
        <v>0</v>
      </c>
      <c r="PX26" s="409" t="str">
        <f t="shared" si="287"/>
        <v/>
      </c>
      <c r="QB26" s="407"/>
      <c r="QC26" s="407"/>
      <c r="QD26" s="407"/>
      <c r="QE26" s="407"/>
      <c r="QF26" s="407">
        <f t="shared" si="332"/>
        <v>0</v>
      </c>
      <c r="QG26" s="407">
        <f t="shared" si="288"/>
        <v>0</v>
      </c>
      <c r="QH26" s="408" t="str">
        <f t="shared" si="289"/>
        <v/>
      </c>
      <c r="QI26" s="407" t="s">
        <v>144</v>
      </c>
      <c r="QJ26" s="407"/>
      <c r="QK26" s="409" t="str">
        <f t="shared" si="290"/>
        <v/>
      </c>
      <c r="QL26" s="410" t="str">
        <f t="shared" si="291"/>
        <v/>
      </c>
      <c r="QM26" s="407" t="str">
        <f>IFERROR(IF(QI26="PACE_Daniels",(INDEX(BASE!$AE$4:$AH$8,MATCH('Microciclos - Endurance (2)'!QJ26,BASE!$AE$4:$AE$8,0),4)),IF(AND(QI26="vVO2máx",QJ26&gt;=35,QJ26&lt;=45),"9-11",IF(AND(QI26="vVO2máx",QJ26&gt;45,QJ26&lt;=65),"11",IF(AND(QI26="vVO2máx",QJ26&gt;65,QJ26&lt;=75),"12-13",IF(AND(QI26="vVO2máx",QJ26&gt;=80,QJ26&lt;=85),"14-16",IF(AND(QI26="vVO2máx",QJ26&gt;=85,QJ26&lt;100),"17-19",IF(AND(QI26="vVO2máx",QJ26&gt;=100),"20",IF(AND(QI26="FCR",QJ26&gt;40,QJ26&lt;=60),"12-13",IF(AND(QI26="FCR",QJ26&gt;60,QJ26&lt;=84),"14-16",IF(AND(QI26="FCR",QJ26&gt;=85,QJ26&lt;100),"17-19",IF(AND(QI26="FCR",QJ26=100),"20",""))))))))))),"")</f>
        <v/>
      </c>
      <c r="QN26" s="409" t="str">
        <f>IFERROR(IF(QI26="vVO2máx",(Avaliações!$C$51*'Microciclos - Endurance (2)'!QJ26)/100,IF(QI26="Velocidade_crítica",IF(QJ26="80% VC",Avaliações!#REF!*0.8,IF(QJ26="100% VC",Avaliações!#REF!*1,IF(QJ26="120% VC",Avaliações!#REF!*1.2,IF(QJ26="&gt;30%",Avaliações!$C$54*1.3,IF(QJ26="&gt;40%",Avaliações!$C$54*1.4,0))))),IF(QI26="PACE_Daniels",INDEX(BASE!$Q$4:$V$60,MATCH(Avaliações!$C$53,BASE!$Q$4:$Q$60,0),MATCH('Microciclos - Endurance (2)'!QJ26,BASE!$Q$4:$V$4,0)),""))),"")</f>
        <v/>
      </c>
      <c r="QO26" s="407" t="s">
        <v>144</v>
      </c>
      <c r="QP26" s="407"/>
      <c r="QQ26" s="410" t="str">
        <f t="shared" si="292"/>
        <v/>
      </c>
      <c r="QR26" s="407" t="str">
        <f>IFERROR(IF(QI26="PACE_Daniels",(INDEX(BASE!$AE$4:$AH$7,MATCH('Microciclos - Endurance (2)'!QP26,BASE!$AE$4:$AE$7,0),4)),IF(AND(QI26="vVO2máx",QP26&gt;=35,QP26&lt;=45),"9-11",IF(AND(QI26="vVO2máx",QP26&gt;45,QP26&lt;=65),"11",IF(AND(QI26="vVO2máx",QP26&gt;65,QP26&lt;=75),"12-13",IF(AND(QI26="vVO2máx",QP26&gt;=80,QP26&lt;=85),"14-16",IF(AND(QI26="vVO2máx",QP26&gt;=85,QP26&lt;100),"17-19",IF(AND(QI26="vVO2máx",QP26&gt;=100),"20",IF(AND(QI26="FCR",QP26&gt;40,QP26&lt;=60),"12-13",IF(AND(QI26="FCR",QP26&gt;60,QP26&lt;=84),"14-16",IF(AND(QI26="FCR",QP26&gt;=85,QP26&lt;100),"17-19",IF(AND(QI26="FCR",QP26=100),"20",""))))))))))),"")</f>
        <v/>
      </c>
      <c r="QS26" s="409">
        <f>IFERROR(IF(QO26="vVO2máx",(Avaliações!$C$51*'Microciclos - Endurance (2)'!QP26)/100,IF(QO26="Velocidade_crítica",IF(QP26="80% VC",Avaliações!#REF!*0.8,IF(QP26="100% VC",Avaliações!#REF!*1,IF(QP26="120% VC",Avaliações!#REF!*1.2,IF(QP26="&gt;30%",Avaliações!$C$54*1.3,IF(QP26="&gt;40%",Avaliações!$C$54*1.4,0))))),IF(QO26="PACE_Daniels",INDEX(BASE!$Q$4:$V$60,MATCH(Avaliações!$C$53,BASE!$Q$4:$Q$60,0),MATCH('Microciclos - Endurance (2)'!QP26,BASE!$Q$4:$V$4,0)),0))),"")</f>
        <v>0</v>
      </c>
      <c r="QT26" s="409" t="str">
        <f t="shared" si="293"/>
        <v/>
      </c>
      <c r="QX26" s="407"/>
      <c r="QY26" s="407"/>
      <c r="QZ26" s="407"/>
      <c r="RA26" s="407"/>
      <c r="RB26" s="407">
        <f t="shared" si="333"/>
        <v>0</v>
      </c>
      <c r="RC26" s="407">
        <f t="shared" si="294"/>
        <v>0</v>
      </c>
      <c r="RD26" s="408" t="str">
        <f t="shared" si="295"/>
        <v/>
      </c>
      <c r="RE26" s="407" t="s">
        <v>144</v>
      </c>
      <c r="RF26" s="407"/>
      <c r="RG26" s="409" t="str">
        <f t="shared" si="296"/>
        <v/>
      </c>
      <c r="RH26" s="410" t="str">
        <f t="shared" si="297"/>
        <v/>
      </c>
      <c r="RI26" s="407" t="str">
        <f>IFERROR(IF(RE26="PACE_Daniels",(INDEX(BASE!$AE$4:$AH$8,MATCH('Microciclos - Endurance (2)'!RF26,BASE!$AE$4:$AE$8,0),4)),IF(AND(RE26="vVO2máx",RF26&gt;=35,RF26&lt;=45),"9-11",IF(AND(RE26="vVO2máx",RF26&gt;45,RF26&lt;=65),"11",IF(AND(RE26="vVO2máx",RF26&gt;65,RF26&lt;=75),"12-13",IF(AND(RE26="vVO2máx",RF26&gt;=80,RF26&lt;=85),"14-16",IF(AND(RE26="vVO2máx",RF26&gt;=85,RF26&lt;100),"17-19",IF(AND(RE26="vVO2máx",RF26&gt;=100),"20",IF(AND(RE26="FCR",RF26&gt;40,RF26&lt;=60),"12-13",IF(AND(RE26="FCR",RF26&gt;60,RF26&lt;=84),"14-16",IF(AND(RE26="FCR",RF26&gt;=85,RF26&lt;100),"17-19",IF(AND(RE26="FCR",RF26=100),"20",""))))))))))),"")</f>
        <v/>
      </c>
      <c r="RJ26" s="409" t="str">
        <f>IFERROR(IF(RE26="vVO2máx",(Avaliações!$C$51*'Microciclos - Endurance (2)'!RF26)/100,IF(RE26="Velocidade_crítica",IF(RF26="80% VC",Avaliações!#REF!*0.8,IF(RF26="100% VC",Avaliações!#REF!*1,IF(RF26="120% VC",Avaliações!#REF!*1.2,IF(RF26="&gt;30%",Avaliações!$C$54*1.3,IF(RF26="&gt;40%",Avaliações!$C$54*1.4,0))))),IF(RE26="PACE_Daniels",INDEX(BASE!$Q$4:$V$60,MATCH(Avaliações!$C$53,BASE!$Q$4:$Q$60,0),MATCH('Microciclos - Endurance (2)'!RF26,BASE!$Q$4:$V$4,0)),""))),"")</f>
        <v/>
      </c>
      <c r="RK26" s="407" t="s">
        <v>144</v>
      </c>
      <c r="RL26" s="407"/>
      <c r="RM26" s="410" t="str">
        <f t="shared" si="298"/>
        <v/>
      </c>
      <c r="RN26" s="407" t="str">
        <f>IFERROR(IF(RE26="PACE_Daniels",(INDEX(BASE!$AE$4:$AH$7,MATCH('Microciclos - Endurance (2)'!RL26,BASE!$AE$4:$AE$7,0),4)),IF(AND(RE26="vVO2máx",RL26&gt;=35,RL26&lt;=45),"9-11",IF(AND(RE26="vVO2máx",RL26&gt;45,RL26&lt;=65),"11",IF(AND(RE26="vVO2máx",RL26&gt;65,RL26&lt;=75),"12-13",IF(AND(RE26="vVO2máx",RL26&gt;=80,RL26&lt;=85),"14-16",IF(AND(RE26="vVO2máx",RL26&gt;=85,RL26&lt;100),"17-19",IF(AND(RE26="vVO2máx",RL26&gt;=100),"20",IF(AND(RE26="FCR",RL26&gt;40,RL26&lt;=60),"12-13",IF(AND(RE26="FCR",RL26&gt;60,RL26&lt;=84),"14-16",IF(AND(RE26="FCR",RL26&gt;=85,RL26&lt;100),"17-19",IF(AND(RE26="FCR",RL26=100),"20",""))))))))))),"")</f>
        <v/>
      </c>
      <c r="RO26" s="409">
        <f>IFERROR(IF(RK26="vVO2máx",(Avaliações!$C$51*'Microciclos - Endurance (2)'!RL26)/100,IF(RK26="Velocidade_crítica",IF(RL26="80% VC",Avaliações!#REF!*0.8,IF(RL26="100% VC",Avaliações!#REF!*1,IF(RL26="120% VC",Avaliações!#REF!*1.2,IF(RL26="&gt;30%",Avaliações!$C$54*1.3,IF(RL26="&gt;40%",Avaliações!$C$54*1.4,0))))),IF(RK26="PACE_Daniels",INDEX(BASE!$Q$4:$V$60,MATCH(Avaliações!$C$53,BASE!$Q$4:$Q$60,0),MATCH('Microciclos - Endurance (2)'!RL26,BASE!$Q$4:$V$4,0)),0))),"")</f>
        <v>0</v>
      </c>
      <c r="RP26" s="409" t="str">
        <f t="shared" si="299"/>
        <v/>
      </c>
      <c r="RT26" s="407"/>
      <c r="RU26" s="407"/>
      <c r="RV26" s="407"/>
      <c r="RW26" s="407"/>
      <c r="RX26" s="407">
        <f t="shared" si="334"/>
        <v>0</v>
      </c>
      <c r="RY26" s="407">
        <f t="shared" si="300"/>
        <v>0</v>
      </c>
      <c r="RZ26" s="408" t="str">
        <f t="shared" si="301"/>
        <v/>
      </c>
      <c r="SA26" s="407" t="s">
        <v>144</v>
      </c>
      <c r="SB26" s="407"/>
      <c r="SC26" s="409" t="str">
        <f t="shared" si="302"/>
        <v/>
      </c>
      <c r="SD26" s="410" t="str">
        <f t="shared" si="303"/>
        <v/>
      </c>
      <c r="SE26" s="407" t="str">
        <f>IFERROR(IF(SA26="PACE_Daniels",(INDEX(BASE!$AE$4:$AH$8,MATCH('Microciclos - Endurance (2)'!SB26,BASE!$AE$4:$AE$8,0),4)),IF(AND(SA26="vVO2máx",SB26&gt;=35,SB26&lt;=45),"9-11",IF(AND(SA26="vVO2máx",SB26&gt;45,SB26&lt;=65),"11",IF(AND(SA26="vVO2máx",SB26&gt;65,SB26&lt;=75),"12-13",IF(AND(SA26="vVO2máx",SB26&gt;=80,SB26&lt;=85),"14-16",IF(AND(SA26="vVO2máx",SB26&gt;=85,SB26&lt;100),"17-19",IF(AND(SA26="vVO2máx",SB26&gt;=100),"20",IF(AND(SA26="FCR",SB26&gt;40,SB26&lt;=60),"12-13",IF(AND(SA26="FCR",SB26&gt;60,SB26&lt;=84),"14-16",IF(AND(SA26="FCR",SB26&gt;=85,SB26&lt;100),"17-19",IF(AND(SA26="FCR",SB26=100),"20",""))))))))))),"")</f>
        <v/>
      </c>
      <c r="SF26" s="409" t="str">
        <f>IFERROR(IF(SA26="vVO2máx",(Avaliações!$C$51*'Microciclos - Endurance (2)'!SB26)/100,IF(SA26="Velocidade_crítica",IF(SB26="80% VC",Avaliações!#REF!*0.8,IF(SB26="100% VC",Avaliações!#REF!*1,IF(SB26="120% VC",Avaliações!#REF!*1.2,IF(SB26="&gt;30%",Avaliações!$C$54*1.3,IF(SB26="&gt;40%",Avaliações!$C$54*1.4,0))))),IF(SA26="PACE_Daniels",INDEX(BASE!$Q$4:$V$60,MATCH(Avaliações!$C$53,BASE!$Q$4:$Q$60,0),MATCH('Microciclos - Endurance (2)'!SB26,BASE!$Q$4:$V$4,0)),""))),"")</f>
        <v/>
      </c>
      <c r="SG26" s="407" t="s">
        <v>144</v>
      </c>
      <c r="SH26" s="407"/>
      <c r="SI26" s="410" t="str">
        <f t="shared" si="304"/>
        <v/>
      </c>
      <c r="SJ26" s="407" t="str">
        <f>IFERROR(IF(SA26="PACE_Daniels",(INDEX(BASE!$AE$4:$AH$7,MATCH('Microciclos - Endurance (2)'!SH26,BASE!$AE$4:$AE$7,0),4)),IF(AND(SA26="vVO2máx",SH26&gt;=35,SH26&lt;=45),"9-11",IF(AND(SA26="vVO2máx",SH26&gt;45,SH26&lt;=65),"11",IF(AND(SA26="vVO2máx",SH26&gt;65,SH26&lt;=75),"12-13",IF(AND(SA26="vVO2máx",SH26&gt;=80,SH26&lt;=85),"14-16",IF(AND(SA26="vVO2máx",SH26&gt;=85,SH26&lt;100),"17-19",IF(AND(SA26="vVO2máx",SH26&gt;=100),"20",IF(AND(SA26="FCR",SH26&gt;40,SH26&lt;=60),"12-13",IF(AND(SA26="FCR",SH26&gt;60,SH26&lt;=84),"14-16",IF(AND(SA26="FCR",SH26&gt;=85,SH26&lt;100),"17-19",IF(AND(SA26="FCR",SH26=100),"20",""))))))))))),"")</f>
        <v/>
      </c>
      <c r="SK26" s="409">
        <f>IFERROR(IF(SG26="vVO2máx",(Avaliações!$C$51*'Microciclos - Endurance (2)'!SH26)/100,IF(SG26="Velocidade_crítica",IF(SH26="80% VC",Avaliações!#REF!*0.8,IF(SH26="100% VC",Avaliações!#REF!*1,IF(SH26="120% VC",Avaliações!#REF!*1.2,IF(SH26="&gt;30%",Avaliações!$C$54*1.3,IF(SH26="&gt;40%",Avaliações!$C$54*1.4,0))))),IF(SG26="PACE_Daniels",INDEX(BASE!$Q$4:$V$60,MATCH(Avaliações!$C$53,BASE!$Q$4:$Q$60,0),MATCH('Microciclos - Endurance (2)'!SH26,BASE!$Q$4:$V$4,0)),0))),"")</f>
        <v>0</v>
      </c>
      <c r="SL26" s="409" t="str">
        <f t="shared" si="305"/>
        <v/>
      </c>
      <c r="SP26" s="407"/>
      <c r="SQ26" s="407"/>
      <c r="SR26" s="407"/>
      <c r="SS26" s="407"/>
      <c r="ST26" s="407">
        <f t="shared" si="335"/>
        <v>0</v>
      </c>
      <c r="SU26" s="407">
        <f t="shared" si="306"/>
        <v>0</v>
      </c>
      <c r="SV26" s="408" t="str">
        <f t="shared" si="307"/>
        <v/>
      </c>
      <c r="SW26" s="407" t="s">
        <v>144</v>
      </c>
      <c r="SX26" s="407"/>
      <c r="SY26" s="409" t="str">
        <f t="shared" si="308"/>
        <v/>
      </c>
      <c r="SZ26" s="410" t="str">
        <f t="shared" si="309"/>
        <v/>
      </c>
      <c r="TA26" s="407" t="str">
        <f>IFERROR(IF(SW26="PACE_Daniels",(INDEX(BASE!$AE$4:$AH$8,MATCH('Microciclos - Endurance (2)'!SX26,BASE!$AE$4:$AE$8,0),4)),IF(AND(SW26="vVO2máx",SX26&gt;=35,SX26&lt;=45),"9-11",IF(AND(SW26="vVO2máx",SX26&gt;45,SX26&lt;=65),"11",IF(AND(SW26="vVO2máx",SX26&gt;65,SX26&lt;=75),"12-13",IF(AND(SW26="vVO2máx",SX26&gt;=80,SX26&lt;=85),"14-16",IF(AND(SW26="vVO2máx",SX26&gt;=85,SX26&lt;100),"17-19",IF(AND(SW26="vVO2máx",SX26&gt;=100),"20",IF(AND(SW26="FCR",SX26&gt;40,SX26&lt;=60),"12-13",IF(AND(SW26="FCR",SX26&gt;60,SX26&lt;=84),"14-16",IF(AND(SW26="FCR",SX26&gt;=85,SX26&lt;100),"17-19",IF(AND(SW26="FCR",SX26=100),"20",""))))))))))),"")</f>
        <v/>
      </c>
      <c r="TB26" s="409" t="str">
        <f>IFERROR(IF(SW26="vVO2máx",(Avaliações!$C$51*'Microciclos - Endurance (2)'!SX26)/100,IF(SW26="Velocidade_crítica",IF(SX26="80% VC",Avaliações!#REF!*0.8,IF(SX26="100% VC",Avaliações!#REF!*1,IF(SX26="120% VC",Avaliações!#REF!*1.2,IF(SX26="&gt;30%",Avaliações!$C$54*1.3,IF(SX26="&gt;40%",Avaliações!$C$54*1.4,0))))),IF(SW26="PACE_Daniels",INDEX(BASE!$Q$4:$V$60,MATCH(Avaliações!$C$53,BASE!$Q$4:$Q$60,0),MATCH('Microciclos - Endurance (2)'!SX26,BASE!$Q$4:$V$4,0)),""))),"")</f>
        <v/>
      </c>
      <c r="TC26" s="407" t="s">
        <v>144</v>
      </c>
      <c r="TD26" s="407"/>
      <c r="TE26" s="410" t="str">
        <f t="shared" si="310"/>
        <v/>
      </c>
      <c r="TF26" s="407" t="str">
        <f>IFERROR(IF(SW26="PACE_Daniels",(INDEX(BASE!$AE$4:$AH$7,MATCH('Microciclos - Endurance (2)'!TD26,BASE!$AE$4:$AE$7,0),4)),IF(AND(SW26="vVO2máx",TD26&gt;=35,TD26&lt;=45),"9-11",IF(AND(SW26="vVO2máx",TD26&gt;45,TD26&lt;=65),"11",IF(AND(SW26="vVO2máx",TD26&gt;65,TD26&lt;=75),"12-13",IF(AND(SW26="vVO2máx",TD26&gt;=80,TD26&lt;=85),"14-16",IF(AND(SW26="vVO2máx",TD26&gt;=85,TD26&lt;100),"17-19",IF(AND(SW26="vVO2máx",TD26&gt;=100),"20",IF(AND(SW26="FCR",TD26&gt;40,TD26&lt;=60),"12-13",IF(AND(SW26="FCR",TD26&gt;60,TD26&lt;=84),"14-16",IF(AND(SW26="FCR",TD26&gt;=85,TD26&lt;100),"17-19",IF(AND(SW26="FCR",TD26=100),"20",""))))))))))),"")</f>
        <v/>
      </c>
      <c r="TG26" s="409">
        <f>IFERROR(IF(TC26="vVO2máx",(Avaliações!$C$51*'Microciclos - Endurance (2)'!TD26)/100,IF(TC26="Velocidade_crítica",IF(TD26="80% VC",Avaliações!#REF!*0.8,IF(TD26="100% VC",Avaliações!#REF!*1,IF(TD26="120% VC",Avaliações!#REF!*1.2,IF(TD26="&gt;30%",Avaliações!$C$54*1.3,IF(TD26="&gt;40%",Avaliações!$C$54*1.4,0))))),IF(TC26="PACE_Daniels",INDEX(BASE!$Q$4:$V$60,MATCH(Avaliações!$C$53,BASE!$Q$4:$Q$60,0),MATCH('Microciclos - Endurance (2)'!TD26,BASE!$Q$4:$V$4,0)),0))),"")</f>
        <v>0</v>
      </c>
      <c r="TH26" s="409" t="str">
        <f t="shared" si="311"/>
        <v/>
      </c>
    </row>
    <row r="27" spans="4:528">
      <c r="D27" s="407"/>
      <c r="E27" s="407"/>
      <c r="F27" s="407"/>
      <c r="G27" s="407"/>
      <c r="H27" s="407">
        <f t="shared" si="312"/>
        <v>0</v>
      </c>
      <c r="I27" s="407">
        <f t="shared" si="168"/>
        <v>0</v>
      </c>
      <c r="J27" s="408" t="str">
        <f t="shared" si="169"/>
        <v/>
      </c>
      <c r="K27" s="407" t="s">
        <v>144</v>
      </c>
      <c r="L27" s="407"/>
      <c r="M27" s="409" t="str">
        <f t="shared" si="170"/>
        <v/>
      </c>
      <c r="N27" s="410" t="str">
        <f t="shared" si="171"/>
        <v/>
      </c>
      <c r="O27" s="407" t="str">
        <f>IFERROR(IF(K27="PACE_Daniels",(INDEX(BASE!$AE$4:$AH$8,MATCH('Microciclos - Endurance (2)'!L27,BASE!$AE$4:$AE$8,0),4)),IF(AND(K27="vVO2máx",L27&gt;=35,L27&lt;=45),"9-11",IF(AND(K27="vVO2máx",L27&gt;45,L27&lt;=65),"11",IF(AND(K27="vVO2máx",L27&gt;65,L27&lt;=75),"12-13",IF(AND(K27="vVO2máx",L27&gt;=80,L27&lt;=85),"14-16",IF(AND(K27="vVO2máx",L27&gt;=85,L27&lt;100),"17-19",IF(AND(K27="vVO2máx",L27&gt;=100),"20",IF(AND(K27="FCR",L27&gt;40,L27&lt;=60),"12-13",IF(AND(K27="FCR",L27&gt;60,L27&lt;=84),"14-16",IF(AND(K27="FCR",L27&gt;=85,L27&lt;100),"17-19",IF(AND(K27="FCR",L27=100),"20",""))))))))))),"")</f>
        <v/>
      </c>
      <c r="P27" s="409" t="str">
        <f>IFERROR(IF(K27="vVO2máx",(Avaliações!$C$51*'Microciclos - Endurance (2)'!L27)/100,IF(K27="Velocidade_crítica",IF(L27="80% VC",Avaliações!#REF!*0.8,IF(L27="100% VC",Avaliações!#REF!*1,IF(L27="120% VC",Avaliações!#REF!*1.2,IF(L27="&gt;30%",Avaliações!$C$54*1.3,IF(L27="&gt;40%",Avaliações!$C$54*1.4,0))))),IF(K27="PACE_Daniels",INDEX(BASE!$Q$4:$V$60,MATCH(Avaliações!$C$53,BASE!$Q$4:$Q$60,0),MATCH('Microciclos - Endurance (2)'!L27,BASE!$Q$4:$V$4,0)),""))),"")</f>
        <v/>
      </c>
      <c r="Q27" s="407" t="s">
        <v>144</v>
      </c>
      <c r="R27" s="407"/>
      <c r="S27" s="410" t="str">
        <f t="shared" si="172"/>
        <v/>
      </c>
      <c r="T27" s="407" t="str">
        <f>IFERROR(IF(K27="PACE_Daniels",(INDEX(BASE!$AE$4:$AH$7,MATCH('Microciclos - Endurance (2)'!R27,BASE!$AE$4:$AE$7,0),4)),IF(AND(K27="vVO2máx",R27&gt;=35,R27&lt;=45),"9-11",IF(AND(K27="vVO2máx",R27&gt;45,R27&lt;=65),"11",IF(AND(K27="vVO2máx",R27&gt;65,R27&lt;=75),"12-13",IF(AND(K27="vVO2máx",R27&gt;=80,R27&lt;=85),"14-16",IF(AND(K27="vVO2máx",R27&gt;=85,R27&lt;100),"17-19",IF(AND(K27="vVO2máx",R27&gt;=100),"20",IF(AND(K27="FCR",R27&gt;40,R27&lt;=60),"12-13",IF(AND(K27="FCR",R27&gt;60,R27&lt;=84),"14-16",IF(AND(K27="FCR",R27&gt;=85,R27&lt;100),"17-19",IF(AND(K27="FCR",R27=100),"20",""))))))))))),"")</f>
        <v/>
      </c>
      <c r="U27" s="409">
        <f>IFERROR(IF(Q27="vVO2máx",(Avaliações!$C$51*'Microciclos - Endurance (2)'!R27)/100,IF(Q27="Velocidade_crítica",IF(R27="80% VC",Avaliações!#REF!*0.8,IF(R27="100% VC",Avaliações!#REF!*1,IF(R27="120% VC",Avaliações!#REF!*1.2,IF(R27="&gt;30%",Avaliações!$C$54*1.3,IF(R27="&gt;40%",Avaliações!$C$54*1.4,0))))),IF(Q27="PACE_Daniels",INDEX(BASE!$Q$4:$V$60,MATCH(Avaliações!$C$53,BASE!$Q$4:$Q$60,0),MATCH('Microciclos - Endurance (2)'!R27,BASE!$Q$4:$V$4,0)),0))),"")</f>
        <v>0</v>
      </c>
      <c r="V27" s="409" t="str">
        <f t="shared" si="173"/>
        <v/>
      </c>
      <c r="Z27" s="407"/>
      <c r="AA27" s="407"/>
      <c r="AB27" s="407"/>
      <c r="AC27" s="407"/>
      <c r="AD27" s="407">
        <f t="shared" si="313"/>
        <v>0</v>
      </c>
      <c r="AE27" s="407">
        <f t="shared" si="174"/>
        <v>0</v>
      </c>
      <c r="AF27" s="408" t="str">
        <f t="shared" si="175"/>
        <v/>
      </c>
      <c r="AG27" s="407" t="s">
        <v>144</v>
      </c>
      <c r="AH27" s="407"/>
      <c r="AI27" s="409" t="str">
        <f t="shared" si="176"/>
        <v/>
      </c>
      <c r="AJ27" s="410" t="str">
        <f t="shared" si="177"/>
        <v/>
      </c>
      <c r="AK27" s="407" t="str">
        <f>IFERROR(IF(AG27="PACE_Daniels",(INDEX(BASE!$AE$4:$AH$8,MATCH('Microciclos - Endurance (2)'!AH27,BASE!$AE$4:$AE$8,0),4)),IF(AND(AG27="vVO2máx",AH27&gt;=35,AH27&lt;=45),"9-11",IF(AND(AG27="vVO2máx",AH27&gt;45,AH27&lt;=65),"11",IF(AND(AG27="vVO2máx",AH27&gt;65,AH27&lt;=75),"12-13",IF(AND(AG27="vVO2máx",AH27&gt;=80,AH27&lt;=85),"14-16",IF(AND(AG27="vVO2máx",AH27&gt;=85,AH27&lt;100),"17-19",IF(AND(AG27="vVO2máx",AH27&gt;=100),"20",IF(AND(AG27="FCR",AH27&gt;40,AH27&lt;=60),"12-13",IF(AND(AG27="FCR",AH27&gt;60,AH27&lt;=84),"14-16",IF(AND(AG27="FCR",AH27&gt;=85,AH27&lt;100),"17-19",IF(AND(AG27="FCR",AH27=100),"20",""))))))))))),"")</f>
        <v/>
      </c>
      <c r="AL27" s="409" t="str">
        <f>IFERROR(IF(AG27="vVO2máx",(Avaliações!$C$51*'Microciclos - Endurance (2)'!AH27)/100,IF(AG27="Velocidade_crítica",IF(AH27="80% VC",Avaliações!#REF!*0.8,IF(AH27="100% VC",Avaliações!#REF!*1,IF(AH27="120% VC",Avaliações!#REF!*1.2,IF(AH27="&gt;30%",Avaliações!$C$54*1.3,IF(AH27="&gt;40%",Avaliações!$C$54*1.4,0))))),IF(AG27="PACE_Daniels",INDEX(BASE!$Q$4:$V$60,MATCH(Avaliações!$C$53,BASE!$Q$4:$Q$60,0),MATCH('Microciclos - Endurance (2)'!AH27,BASE!$Q$4:$V$4,0)),""))),"")</f>
        <v/>
      </c>
      <c r="AM27" s="407" t="s">
        <v>144</v>
      </c>
      <c r="AN27" s="407"/>
      <c r="AO27" s="410" t="str">
        <f t="shared" si="178"/>
        <v/>
      </c>
      <c r="AP27" s="407" t="str">
        <f>IFERROR(IF(AG27="PACE_Daniels",(INDEX(BASE!$AE$4:$AH$7,MATCH('Microciclos - Endurance (2)'!AN27,BASE!$AE$4:$AE$7,0),4)),IF(AND(AG27="vVO2máx",AN27&gt;=35,AN27&lt;=45),"9-11",IF(AND(AG27="vVO2máx",AN27&gt;45,AN27&lt;=65),"11",IF(AND(AG27="vVO2máx",AN27&gt;65,AN27&lt;=75),"12-13",IF(AND(AG27="vVO2máx",AN27&gt;=80,AN27&lt;=85),"14-16",IF(AND(AG27="vVO2máx",AN27&gt;=85,AN27&lt;100),"17-19",IF(AND(AG27="vVO2máx",AN27&gt;=100),"20",IF(AND(AG27="FCR",AN27&gt;40,AN27&lt;=60),"12-13",IF(AND(AG27="FCR",AN27&gt;60,AN27&lt;=84),"14-16",IF(AND(AG27="FCR",AN27&gt;=85,AN27&lt;100),"17-19",IF(AND(AG27="FCR",AN27=100),"20",""))))))))))),"")</f>
        <v/>
      </c>
      <c r="AQ27" s="409">
        <f>IFERROR(IF(AM27="vVO2máx",(Avaliações!$C$51*'Microciclos - Endurance (2)'!AN27)/100,IF(AM27="Velocidade_crítica",IF(AN27="80% VC",Avaliações!#REF!*0.8,IF(AN27="100% VC",Avaliações!#REF!*1,IF(AN27="120% VC",Avaliações!#REF!*1.2,IF(AN27="&gt;30%",Avaliações!$C$54*1.3,IF(AN27="&gt;40%",Avaliações!$C$54*1.4,0))))),IF(AM27="PACE_Daniels",INDEX(BASE!$Q$4:$V$60,MATCH(Avaliações!$C$53,BASE!$Q$4:$Q$60,0),MATCH('Microciclos - Endurance (2)'!AN27,BASE!$Q$4:$V$4,0)),0))),"")</f>
        <v>0</v>
      </c>
      <c r="AR27" s="409" t="str">
        <f t="shared" si="179"/>
        <v/>
      </c>
      <c r="AV27" s="407"/>
      <c r="AW27" s="407"/>
      <c r="AX27" s="407"/>
      <c r="AY27" s="407"/>
      <c r="AZ27" s="407">
        <f t="shared" si="314"/>
        <v>0</v>
      </c>
      <c r="BA27" s="407">
        <f t="shared" si="180"/>
        <v>0</v>
      </c>
      <c r="BB27" s="408" t="str">
        <f t="shared" si="181"/>
        <v/>
      </c>
      <c r="BC27" s="407" t="s">
        <v>144</v>
      </c>
      <c r="BD27" s="407"/>
      <c r="BE27" s="409" t="str">
        <f t="shared" si="182"/>
        <v/>
      </c>
      <c r="BF27" s="410" t="str">
        <f t="shared" si="183"/>
        <v/>
      </c>
      <c r="BG27" s="407" t="str">
        <f>IFERROR(IF(BC27="PACE_Daniels",(INDEX(BASE!$AE$4:$AH$8,MATCH('Microciclos - Endurance (2)'!BD27,BASE!$AE$4:$AE$8,0),4)),IF(AND(BC27="vVO2máx",BD27&gt;=35,BD27&lt;=45),"9-11",IF(AND(BC27="vVO2máx",BD27&gt;45,BD27&lt;=65),"11",IF(AND(BC27="vVO2máx",BD27&gt;65,BD27&lt;=75),"12-13",IF(AND(BC27="vVO2máx",BD27&gt;=80,BD27&lt;=85),"14-16",IF(AND(BC27="vVO2máx",BD27&gt;=85,BD27&lt;100),"17-19",IF(AND(BC27="vVO2máx",BD27&gt;=100),"20",IF(AND(BC27="FCR",BD27&gt;40,BD27&lt;=60),"12-13",IF(AND(BC27="FCR",BD27&gt;60,BD27&lt;=84),"14-16",IF(AND(BC27="FCR",BD27&gt;=85,BD27&lt;100),"17-19",IF(AND(BC27="FCR",BD27=100),"20",""))))))))))),"")</f>
        <v/>
      </c>
      <c r="BH27" s="409" t="str">
        <f>IFERROR(IF(BC27="vVO2máx",(Avaliações!$C$51*'Microciclos - Endurance (2)'!BD27)/100,IF(BC27="Velocidade_crítica",IF(BD27="80% VC",Avaliações!#REF!*0.8,IF(BD27="100% VC",Avaliações!#REF!*1,IF(BD27="120% VC",Avaliações!#REF!*1.2,IF(BD27="&gt;30%",Avaliações!$C$54*1.3,IF(BD27="&gt;40%",Avaliações!$C$54*1.4,0))))),IF(BC27="PACE_Daniels",INDEX(BASE!$Q$4:$V$60,MATCH(Avaliações!$C$53,BASE!$Q$4:$Q$60,0),MATCH('Microciclos - Endurance (2)'!BD27,BASE!$Q$4:$V$4,0)),""))),"")</f>
        <v/>
      </c>
      <c r="BI27" s="407" t="s">
        <v>144</v>
      </c>
      <c r="BJ27" s="407"/>
      <c r="BK27" s="410" t="str">
        <f t="shared" si="184"/>
        <v/>
      </c>
      <c r="BL27" s="407" t="str">
        <f>IFERROR(IF(BC27="PACE_Daniels",(INDEX(BASE!$AE$4:$AH$7,MATCH('Microciclos - Endurance (2)'!BJ27,BASE!$AE$4:$AE$7,0),4)),IF(AND(BC27="vVO2máx",BJ27&gt;=35,BJ27&lt;=45),"9-11",IF(AND(BC27="vVO2máx",BJ27&gt;45,BJ27&lt;=65),"11",IF(AND(BC27="vVO2máx",BJ27&gt;65,BJ27&lt;=75),"12-13",IF(AND(BC27="vVO2máx",BJ27&gt;=80,BJ27&lt;=85),"14-16",IF(AND(BC27="vVO2máx",BJ27&gt;=85,BJ27&lt;100),"17-19",IF(AND(BC27="vVO2máx",BJ27&gt;=100),"20",IF(AND(BC27="FCR",BJ27&gt;40,BJ27&lt;=60),"12-13",IF(AND(BC27="FCR",BJ27&gt;60,BJ27&lt;=84),"14-16",IF(AND(BC27="FCR",BJ27&gt;=85,BJ27&lt;100),"17-19",IF(AND(BC27="FCR",BJ27=100),"20",""))))))))))),"")</f>
        <v/>
      </c>
      <c r="BM27" s="409">
        <f>IFERROR(IF(BI27="vVO2máx",(Avaliações!$C$51*'Microciclos - Endurance (2)'!BJ27)/100,IF(BI27="Velocidade_crítica",IF(BJ27="80% VC",Avaliações!#REF!*0.8,IF(BJ27="100% VC",Avaliações!#REF!*1,IF(BJ27="120% VC",Avaliações!#REF!*1.2,IF(BJ27="&gt;30%",Avaliações!$C$54*1.3,IF(BJ27="&gt;40%",Avaliações!$C$54*1.4,0))))),IF(BI27="PACE_Daniels",INDEX(BASE!$Q$4:$V$60,MATCH(Avaliações!$C$53,BASE!$Q$4:$Q$60,0),MATCH('Microciclos - Endurance (2)'!BJ27,BASE!$Q$4:$V$4,0)),0))),"")</f>
        <v>0</v>
      </c>
      <c r="BN27" s="409" t="str">
        <f t="shared" si="185"/>
        <v/>
      </c>
      <c r="BR27" s="407"/>
      <c r="BS27" s="407"/>
      <c r="BT27" s="407"/>
      <c r="BU27" s="407"/>
      <c r="BV27" s="407">
        <f t="shared" si="315"/>
        <v>0</v>
      </c>
      <c r="BW27" s="407">
        <f t="shared" si="186"/>
        <v>0</v>
      </c>
      <c r="BX27" s="408" t="str">
        <f t="shared" si="187"/>
        <v/>
      </c>
      <c r="BY27" s="407" t="s">
        <v>144</v>
      </c>
      <c r="BZ27" s="407"/>
      <c r="CA27" s="409" t="str">
        <f t="shared" si="188"/>
        <v/>
      </c>
      <c r="CB27" s="410" t="str">
        <f t="shared" si="189"/>
        <v/>
      </c>
      <c r="CC27" s="407" t="str">
        <f>IFERROR(IF(BY27="PACE_Daniels",(INDEX(BASE!$AE$4:$AH$8,MATCH('Microciclos - Endurance (2)'!BZ27,BASE!$AE$4:$AE$8,0),4)),IF(AND(BY27="vVO2máx",BZ27&gt;=35,BZ27&lt;=45),"9-11",IF(AND(BY27="vVO2máx",BZ27&gt;45,BZ27&lt;=65),"11",IF(AND(BY27="vVO2máx",BZ27&gt;65,BZ27&lt;=75),"12-13",IF(AND(BY27="vVO2máx",BZ27&gt;=80,BZ27&lt;=85),"14-16",IF(AND(BY27="vVO2máx",BZ27&gt;=85,BZ27&lt;100),"17-19",IF(AND(BY27="vVO2máx",BZ27&gt;=100),"20",IF(AND(BY27="FCR",BZ27&gt;40,BZ27&lt;=60),"12-13",IF(AND(BY27="FCR",BZ27&gt;60,BZ27&lt;=84),"14-16",IF(AND(BY27="FCR",BZ27&gt;=85,BZ27&lt;100),"17-19",IF(AND(BY27="FCR",BZ27=100),"20",""))))))))))),"")</f>
        <v/>
      </c>
      <c r="CD27" s="409" t="str">
        <f>IFERROR(IF(BY27="vVO2máx",(Avaliações!$C$51*'Microciclos - Endurance (2)'!BZ27)/100,IF(BY27="Velocidade_crítica",IF(BZ27="80% VC",Avaliações!#REF!*0.8,IF(BZ27="100% VC",Avaliações!#REF!*1,IF(BZ27="120% VC",Avaliações!#REF!*1.2,IF(BZ27="&gt;30%",Avaliações!$C$54*1.3,IF(BZ27="&gt;40%",Avaliações!$C$54*1.4,0))))),IF(BY27="PACE_Daniels",INDEX(BASE!$Q$4:$V$60,MATCH(Avaliações!$C$53,BASE!$Q$4:$Q$60,0),MATCH('Microciclos - Endurance (2)'!BZ27,BASE!$Q$4:$V$4,0)),""))),"")</f>
        <v/>
      </c>
      <c r="CE27" s="407" t="s">
        <v>144</v>
      </c>
      <c r="CF27" s="407"/>
      <c r="CG27" s="410" t="str">
        <f t="shared" si="190"/>
        <v/>
      </c>
      <c r="CH27" s="407" t="str">
        <f>IFERROR(IF(BY27="PACE_Daniels",(INDEX(BASE!$AE$4:$AH$7,MATCH('Microciclos - Endurance (2)'!CF27,BASE!$AE$4:$AE$7,0),4)),IF(AND(BY27="vVO2máx",CF27&gt;=35,CF27&lt;=45),"9-11",IF(AND(BY27="vVO2máx",CF27&gt;45,CF27&lt;=65),"11",IF(AND(BY27="vVO2máx",CF27&gt;65,CF27&lt;=75),"12-13",IF(AND(BY27="vVO2máx",CF27&gt;=80,CF27&lt;=85),"14-16",IF(AND(BY27="vVO2máx",CF27&gt;=85,CF27&lt;100),"17-19",IF(AND(BY27="vVO2máx",CF27&gt;=100),"20",IF(AND(BY27="FCR",CF27&gt;40,CF27&lt;=60),"12-13",IF(AND(BY27="FCR",CF27&gt;60,CF27&lt;=84),"14-16",IF(AND(BY27="FCR",CF27&gt;=85,CF27&lt;100),"17-19",IF(AND(BY27="FCR",CF27=100),"20",""))))))))))),"")</f>
        <v/>
      </c>
      <c r="CI27" s="409">
        <f>IFERROR(IF(CE27="vVO2máx",(Avaliações!$C$51*'Microciclos - Endurance (2)'!CF27)/100,IF(CE27="Velocidade_crítica",IF(CF27="80% VC",Avaliações!#REF!*0.8,IF(CF27="100% VC",Avaliações!#REF!*1,IF(CF27="120% VC",Avaliações!#REF!*1.2,IF(CF27="&gt;30%",Avaliações!$C$54*1.3,IF(CF27="&gt;40%",Avaliações!$C$54*1.4,0))))),IF(CE27="PACE_Daniels",INDEX(BASE!$Q$4:$V$60,MATCH(Avaliações!$C$53,BASE!$Q$4:$Q$60,0),MATCH('Microciclos - Endurance (2)'!CF27,BASE!$Q$4:$V$4,0)),0))),"")</f>
        <v>0</v>
      </c>
      <c r="CJ27" s="409" t="str">
        <f t="shared" si="191"/>
        <v/>
      </c>
      <c r="CN27" s="407"/>
      <c r="CO27" s="407"/>
      <c r="CP27" s="407"/>
      <c r="CQ27" s="407"/>
      <c r="CR27" s="407">
        <f t="shared" si="316"/>
        <v>0</v>
      </c>
      <c r="CS27" s="407">
        <f t="shared" si="192"/>
        <v>0</v>
      </c>
      <c r="CT27" s="408" t="str">
        <f t="shared" si="193"/>
        <v/>
      </c>
      <c r="CU27" s="407" t="s">
        <v>144</v>
      </c>
      <c r="CV27" s="407"/>
      <c r="CW27" s="409" t="str">
        <f t="shared" si="194"/>
        <v/>
      </c>
      <c r="CX27" s="410" t="str">
        <f t="shared" si="195"/>
        <v/>
      </c>
      <c r="CY27" s="407" t="str">
        <f>IFERROR(IF(CU27="PACE_Daniels",(INDEX(BASE!$AE$4:$AH$8,MATCH('Microciclos - Endurance (2)'!CV27,BASE!$AE$4:$AE$8,0),4)),IF(AND(CU27="vVO2máx",CV27&gt;=35,CV27&lt;=45),"9-11",IF(AND(CU27="vVO2máx",CV27&gt;45,CV27&lt;=65),"11",IF(AND(CU27="vVO2máx",CV27&gt;65,CV27&lt;=75),"12-13",IF(AND(CU27="vVO2máx",CV27&gt;=80,CV27&lt;=85),"14-16",IF(AND(CU27="vVO2máx",CV27&gt;=85,CV27&lt;100),"17-19",IF(AND(CU27="vVO2máx",CV27&gt;=100),"20",IF(AND(CU27="FCR",CV27&gt;40,CV27&lt;=60),"12-13",IF(AND(CU27="FCR",CV27&gt;60,CV27&lt;=84),"14-16",IF(AND(CU27="FCR",CV27&gt;=85,CV27&lt;100),"17-19",IF(AND(CU27="FCR",CV27=100),"20",""))))))))))),"")</f>
        <v/>
      </c>
      <c r="CZ27" s="409" t="str">
        <f>IFERROR(IF(CU27="vVO2máx",(Avaliações!$C$51*'Microciclos - Endurance (2)'!CV27)/100,IF(CU27="Velocidade_crítica",IF(CV27="80% VC",Avaliações!#REF!*0.8,IF(CV27="100% VC",Avaliações!#REF!*1,IF(CV27="120% VC",Avaliações!#REF!*1.2,IF(CV27="&gt;30%",Avaliações!$C$54*1.3,IF(CV27="&gt;40%",Avaliações!$C$54*1.4,0))))),IF(CU27="PACE_Daniels",INDEX(BASE!$Q$4:$V$60,MATCH(Avaliações!$C$53,BASE!$Q$4:$Q$60,0),MATCH('Microciclos - Endurance (2)'!CV27,BASE!$Q$4:$V$4,0)),""))),"")</f>
        <v/>
      </c>
      <c r="DA27" s="407" t="s">
        <v>144</v>
      </c>
      <c r="DB27" s="407"/>
      <c r="DC27" s="410" t="str">
        <f t="shared" si="196"/>
        <v/>
      </c>
      <c r="DD27" s="407" t="str">
        <f>IFERROR(IF(CU27="PACE_Daniels",(INDEX(BASE!$AE$4:$AH$7,MATCH('Microciclos - Endurance (2)'!DB27,BASE!$AE$4:$AE$7,0),4)),IF(AND(CU27="vVO2máx",DB27&gt;=35,DB27&lt;=45),"9-11",IF(AND(CU27="vVO2máx",DB27&gt;45,DB27&lt;=65),"11",IF(AND(CU27="vVO2máx",DB27&gt;65,DB27&lt;=75),"12-13",IF(AND(CU27="vVO2máx",DB27&gt;=80,DB27&lt;=85),"14-16",IF(AND(CU27="vVO2máx",DB27&gt;=85,DB27&lt;100),"17-19",IF(AND(CU27="vVO2máx",DB27&gt;=100),"20",IF(AND(CU27="FCR",DB27&gt;40,DB27&lt;=60),"12-13",IF(AND(CU27="FCR",DB27&gt;60,DB27&lt;=84),"14-16",IF(AND(CU27="FCR",DB27&gt;=85,DB27&lt;100),"17-19",IF(AND(CU27="FCR",DB27=100),"20",""))))))))))),"")</f>
        <v/>
      </c>
      <c r="DE27" s="409">
        <f>IFERROR(IF(DA27="vVO2máx",(Avaliações!$C$51*'Microciclos - Endurance (2)'!DB27)/100,IF(DA27="Velocidade_crítica",IF(DB27="80% VC",Avaliações!#REF!*0.8,IF(DB27="100% VC",Avaliações!#REF!*1,IF(DB27="120% VC",Avaliações!#REF!*1.2,IF(DB27="&gt;30%",Avaliações!$C$54*1.3,IF(DB27="&gt;40%",Avaliações!$C$54*1.4,0))))),IF(DA27="PACE_Daniels",INDEX(BASE!$Q$4:$V$60,MATCH(Avaliações!$C$53,BASE!$Q$4:$Q$60,0),MATCH('Microciclos - Endurance (2)'!DB27,BASE!$Q$4:$V$4,0)),0))),"")</f>
        <v>0</v>
      </c>
      <c r="DF27" s="409" t="str">
        <f t="shared" si="197"/>
        <v/>
      </c>
      <c r="DJ27" s="407"/>
      <c r="DK27" s="407"/>
      <c r="DL27" s="407"/>
      <c r="DM27" s="407"/>
      <c r="DN27" s="407">
        <f t="shared" si="317"/>
        <v>0</v>
      </c>
      <c r="DO27" s="407">
        <f t="shared" si="198"/>
        <v>0</v>
      </c>
      <c r="DP27" s="408" t="str">
        <f t="shared" si="199"/>
        <v/>
      </c>
      <c r="DQ27" s="407" t="s">
        <v>144</v>
      </c>
      <c r="DR27" s="407"/>
      <c r="DS27" s="409" t="str">
        <f t="shared" si="200"/>
        <v/>
      </c>
      <c r="DT27" s="410" t="str">
        <f t="shared" si="201"/>
        <v/>
      </c>
      <c r="DU27" s="407" t="str">
        <f>IFERROR(IF(DQ27="PACE_Daniels",(INDEX(BASE!$AE$4:$AH$8,MATCH('Microciclos - Endurance (2)'!DR27,BASE!$AE$4:$AE$8,0),4)),IF(AND(DQ27="vVO2máx",DR27&gt;=35,DR27&lt;=45),"9-11",IF(AND(DQ27="vVO2máx",DR27&gt;45,DR27&lt;=65),"11",IF(AND(DQ27="vVO2máx",DR27&gt;65,DR27&lt;=75),"12-13",IF(AND(DQ27="vVO2máx",DR27&gt;=80,DR27&lt;=85),"14-16",IF(AND(DQ27="vVO2máx",DR27&gt;=85,DR27&lt;100),"17-19",IF(AND(DQ27="vVO2máx",DR27&gt;=100),"20",IF(AND(DQ27="FCR",DR27&gt;40,DR27&lt;=60),"12-13",IF(AND(DQ27="FCR",DR27&gt;60,DR27&lt;=84),"14-16",IF(AND(DQ27="FCR",DR27&gt;=85,DR27&lt;100),"17-19",IF(AND(DQ27="FCR",DR27=100),"20",""))))))))))),"")</f>
        <v/>
      </c>
      <c r="DV27" s="409" t="str">
        <f>IFERROR(IF(DQ27="vVO2máx",(Avaliações!$C$51*'Microciclos - Endurance (2)'!DR27)/100,IF(DQ27="Velocidade_crítica",IF(DR27="80% VC",Avaliações!#REF!*0.8,IF(DR27="100% VC",Avaliações!#REF!*1,IF(DR27="120% VC",Avaliações!#REF!*1.2,IF(DR27="&gt;30%",Avaliações!$C$54*1.3,IF(DR27="&gt;40%",Avaliações!$C$54*1.4,0))))),IF(DQ27="PACE_Daniels",INDEX(BASE!$Q$4:$V$60,MATCH(Avaliações!$C$53,BASE!$Q$4:$Q$60,0),MATCH('Microciclos - Endurance (2)'!DR27,BASE!$Q$4:$V$4,0)),""))),"")</f>
        <v/>
      </c>
      <c r="DW27" s="407" t="s">
        <v>144</v>
      </c>
      <c r="DX27" s="407"/>
      <c r="DY27" s="410" t="str">
        <f t="shared" si="202"/>
        <v/>
      </c>
      <c r="DZ27" s="407" t="str">
        <f>IFERROR(IF(DQ27="PACE_Daniels",(INDEX(BASE!$AE$4:$AH$7,MATCH('Microciclos - Endurance (2)'!DX27,BASE!$AE$4:$AE$7,0),4)),IF(AND(DQ27="vVO2máx",DX27&gt;=35,DX27&lt;=45),"9-11",IF(AND(DQ27="vVO2máx",DX27&gt;45,DX27&lt;=65),"11",IF(AND(DQ27="vVO2máx",DX27&gt;65,DX27&lt;=75),"12-13",IF(AND(DQ27="vVO2máx",DX27&gt;=80,DX27&lt;=85),"14-16",IF(AND(DQ27="vVO2máx",DX27&gt;=85,DX27&lt;100),"17-19",IF(AND(DQ27="vVO2máx",DX27&gt;=100),"20",IF(AND(DQ27="FCR",DX27&gt;40,DX27&lt;=60),"12-13",IF(AND(DQ27="FCR",DX27&gt;60,DX27&lt;=84),"14-16",IF(AND(DQ27="FCR",DX27&gt;=85,DX27&lt;100),"17-19",IF(AND(DQ27="FCR",DX27=100),"20",""))))))))))),"")</f>
        <v/>
      </c>
      <c r="EA27" s="409">
        <f>IFERROR(IF(DW27="vVO2máx",(Avaliações!$C$51*'Microciclos - Endurance (2)'!DX27)/100,IF(DW27="Velocidade_crítica",IF(DX27="80% VC",Avaliações!#REF!*0.8,IF(DX27="100% VC",Avaliações!#REF!*1,IF(DX27="120% VC",Avaliações!#REF!*1.2,IF(DX27="&gt;30%",Avaliações!$C$54*1.3,IF(DX27="&gt;40%",Avaliações!$C$54*1.4,0))))),IF(DW27="PACE_Daniels",INDEX(BASE!$Q$4:$V$60,MATCH(Avaliações!$C$53,BASE!$Q$4:$Q$60,0),MATCH('Microciclos - Endurance (2)'!DX27,BASE!$Q$4:$V$4,0)),0))),"")</f>
        <v>0</v>
      </c>
      <c r="EB27" s="409" t="str">
        <f t="shared" si="203"/>
        <v/>
      </c>
      <c r="EF27" s="407"/>
      <c r="EG27" s="407"/>
      <c r="EH27" s="407"/>
      <c r="EI27" s="407"/>
      <c r="EJ27" s="407">
        <f t="shared" si="318"/>
        <v>0</v>
      </c>
      <c r="EK27" s="407">
        <f t="shared" si="204"/>
        <v>0</v>
      </c>
      <c r="EL27" s="408" t="str">
        <f t="shared" si="205"/>
        <v/>
      </c>
      <c r="EM27" s="407" t="s">
        <v>144</v>
      </c>
      <c r="EN27" s="407"/>
      <c r="EO27" s="409" t="str">
        <f t="shared" si="206"/>
        <v/>
      </c>
      <c r="EP27" s="410" t="str">
        <f t="shared" si="207"/>
        <v/>
      </c>
      <c r="EQ27" s="407" t="str">
        <f>IFERROR(IF(EM27="PACE_Daniels",(INDEX(BASE!$AE$4:$AH$8,MATCH('Microciclos - Endurance (2)'!EN27,BASE!$AE$4:$AE$8,0),4)),IF(AND(EM27="vVO2máx",EN27&gt;=35,EN27&lt;=45),"9-11",IF(AND(EM27="vVO2máx",EN27&gt;45,EN27&lt;=65),"11",IF(AND(EM27="vVO2máx",EN27&gt;65,EN27&lt;=75),"12-13",IF(AND(EM27="vVO2máx",EN27&gt;=80,EN27&lt;=85),"14-16",IF(AND(EM27="vVO2máx",EN27&gt;=85,EN27&lt;100),"17-19",IF(AND(EM27="vVO2máx",EN27&gt;=100),"20",IF(AND(EM27="FCR",EN27&gt;40,EN27&lt;=60),"12-13",IF(AND(EM27="FCR",EN27&gt;60,EN27&lt;=84),"14-16",IF(AND(EM27="FCR",EN27&gt;=85,EN27&lt;100),"17-19",IF(AND(EM27="FCR",EN27=100),"20",""))))))))))),"")</f>
        <v/>
      </c>
      <c r="ER27" s="409" t="str">
        <f>IFERROR(IF(EM27="vVO2máx",(Avaliações!$C$51*'Microciclos - Endurance (2)'!EN27)/100,IF(EM27="Velocidade_crítica",IF(EN27="80% VC",Avaliações!#REF!*0.8,IF(EN27="100% VC",Avaliações!#REF!*1,IF(EN27="120% VC",Avaliações!#REF!*1.2,IF(EN27="&gt;30%",Avaliações!$C$54*1.3,IF(EN27="&gt;40%",Avaliações!$C$54*1.4,0))))),IF(EM27="PACE_Daniels",INDEX(BASE!$Q$4:$V$60,MATCH(Avaliações!$C$53,BASE!$Q$4:$Q$60,0),MATCH('Microciclos - Endurance (2)'!EN27,BASE!$Q$4:$V$4,0)),""))),"")</f>
        <v/>
      </c>
      <c r="ES27" s="407" t="s">
        <v>144</v>
      </c>
      <c r="ET27" s="407"/>
      <c r="EU27" s="410" t="str">
        <f t="shared" si="208"/>
        <v/>
      </c>
      <c r="EV27" s="407" t="str">
        <f>IFERROR(IF(EM27="PACE_Daniels",(INDEX(BASE!$AE$4:$AH$7,MATCH('Microciclos - Endurance (2)'!ET27,BASE!$AE$4:$AE$7,0),4)),IF(AND(EM27="vVO2máx",ET27&gt;=35,ET27&lt;=45),"9-11",IF(AND(EM27="vVO2máx",ET27&gt;45,ET27&lt;=65),"11",IF(AND(EM27="vVO2máx",ET27&gt;65,ET27&lt;=75),"12-13",IF(AND(EM27="vVO2máx",ET27&gt;=80,ET27&lt;=85),"14-16",IF(AND(EM27="vVO2máx",ET27&gt;=85,ET27&lt;100),"17-19",IF(AND(EM27="vVO2máx",ET27&gt;=100),"20",IF(AND(EM27="FCR",ET27&gt;40,ET27&lt;=60),"12-13",IF(AND(EM27="FCR",ET27&gt;60,ET27&lt;=84),"14-16",IF(AND(EM27="FCR",ET27&gt;=85,ET27&lt;100),"17-19",IF(AND(EM27="FCR",ET27=100),"20",""))))))))))),"")</f>
        <v/>
      </c>
      <c r="EW27" s="409">
        <f>IFERROR(IF(ES27="vVO2máx",(Avaliações!$C$51*'Microciclos - Endurance (2)'!ET27)/100,IF(ES27="Velocidade_crítica",IF(ET27="80% VC",Avaliações!#REF!*0.8,IF(ET27="100% VC",Avaliações!#REF!*1,IF(ET27="120% VC",Avaliações!#REF!*1.2,IF(ET27="&gt;30%",Avaliações!$C$54*1.3,IF(ET27="&gt;40%",Avaliações!$C$54*1.4,0))))),IF(ES27="PACE_Daniels",INDEX(BASE!$Q$4:$V$60,MATCH(Avaliações!$C$53,BASE!$Q$4:$Q$60,0),MATCH('Microciclos - Endurance (2)'!ET27,BASE!$Q$4:$V$4,0)),0))),"")</f>
        <v>0</v>
      </c>
      <c r="EX27" s="409" t="str">
        <f t="shared" si="209"/>
        <v/>
      </c>
      <c r="FB27" s="407"/>
      <c r="FC27" s="407"/>
      <c r="FD27" s="407"/>
      <c r="FE27" s="407"/>
      <c r="FF27" s="407">
        <f t="shared" si="319"/>
        <v>0</v>
      </c>
      <c r="FG27" s="407">
        <f t="shared" si="210"/>
        <v>0</v>
      </c>
      <c r="FH27" s="408" t="str">
        <f t="shared" si="211"/>
        <v/>
      </c>
      <c r="FI27" s="407" t="s">
        <v>144</v>
      </c>
      <c r="FJ27" s="407"/>
      <c r="FK27" s="409" t="str">
        <f t="shared" si="212"/>
        <v/>
      </c>
      <c r="FL27" s="410" t="str">
        <f t="shared" si="213"/>
        <v/>
      </c>
      <c r="FM27" s="407" t="str">
        <f>IFERROR(IF(FI27="PACE_Daniels",(INDEX(BASE!$AE$4:$AH$8,MATCH('Microciclos - Endurance (2)'!FJ27,BASE!$AE$4:$AE$8,0),4)),IF(AND(FI27="vVO2máx",FJ27&gt;=35,FJ27&lt;=45),"9-11",IF(AND(FI27="vVO2máx",FJ27&gt;45,FJ27&lt;=65),"11",IF(AND(FI27="vVO2máx",FJ27&gt;65,FJ27&lt;=75),"12-13",IF(AND(FI27="vVO2máx",FJ27&gt;=80,FJ27&lt;=85),"14-16",IF(AND(FI27="vVO2máx",FJ27&gt;=85,FJ27&lt;100),"17-19",IF(AND(FI27="vVO2máx",FJ27&gt;=100),"20",IF(AND(FI27="FCR",FJ27&gt;40,FJ27&lt;=60),"12-13",IF(AND(FI27="FCR",FJ27&gt;60,FJ27&lt;=84),"14-16",IF(AND(FI27="FCR",FJ27&gt;=85,FJ27&lt;100),"17-19",IF(AND(FI27="FCR",FJ27=100),"20",""))))))))))),"")</f>
        <v/>
      </c>
      <c r="FN27" s="409" t="str">
        <f>IFERROR(IF(FI27="vVO2máx",(Avaliações!$C$51*'Microciclos - Endurance (2)'!FJ27)/100,IF(FI27="Velocidade_crítica",IF(FJ27="80% VC",Avaliações!#REF!*0.8,IF(FJ27="100% VC",Avaliações!#REF!*1,IF(FJ27="120% VC",Avaliações!#REF!*1.2,IF(FJ27="&gt;30%",Avaliações!$C$54*1.3,IF(FJ27="&gt;40%",Avaliações!$C$54*1.4,0))))),IF(FI27="PACE_Daniels",INDEX(BASE!$Q$4:$V$60,MATCH(Avaliações!$C$53,BASE!$Q$4:$Q$60,0),MATCH('Microciclos - Endurance (2)'!FJ27,BASE!$Q$4:$V$4,0)),""))),"")</f>
        <v/>
      </c>
      <c r="FO27" s="407" t="s">
        <v>144</v>
      </c>
      <c r="FP27" s="407"/>
      <c r="FQ27" s="410" t="str">
        <f t="shared" si="214"/>
        <v/>
      </c>
      <c r="FR27" s="407" t="str">
        <f>IFERROR(IF(FI27="PACE_Daniels",(INDEX(BASE!$AE$4:$AH$7,MATCH('Microciclos - Endurance (2)'!FP27,BASE!$AE$4:$AE$7,0),4)),IF(AND(FI27="vVO2máx",FP27&gt;=35,FP27&lt;=45),"9-11",IF(AND(FI27="vVO2máx",FP27&gt;45,FP27&lt;=65),"11",IF(AND(FI27="vVO2máx",FP27&gt;65,FP27&lt;=75),"12-13",IF(AND(FI27="vVO2máx",FP27&gt;=80,FP27&lt;=85),"14-16",IF(AND(FI27="vVO2máx",FP27&gt;=85,FP27&lt;100),"17-19",IF(AND(FI27="vVO2máx",FP27&gt;=100),"20",IF(AND(FI27="FCR",FP27&gt;40,FP27&lt;=60),"12-13",IF(AND(FI27="FCR",FP27&gt;60,FP27&lt;=84),"14-16",IF(AND(FI27="FCR",FP27&gt;=85,FP27&lt;100),"17-19",IF(AND(FI27="FCR",FP27=100),"20",""))))))))))),"")</f>
        <v/>
      </c>
      <c r="FS27" s="409">
        <f>IFERROR(IF(FO27="vVO2máx",(Avaliações!$C$51*'Microciclos - Endurance (2)'!FP27)/100,IF(FO27="Velocidade_crítica",IF(FP27="80% VC",Avaliações!#REF!*0.8,IF(FP27="100% VC",Avaliações!#REF!*1,IF(FP27="120% VC",Avaliações!#REF!*1.2,IF(FP27="&gt;30%",Avaliações!$C$54*1.3,IF(FP27="&gt;40%",Avaliações!$C$54*1.4,0))))),IF(FO27="PACE_Daniels",INDEX(BASE!$Q$4:$V$60,MATCH(Avaliações!$C$53,BASE!$Q$4:$Q$60,0),MATCH('Microciclos - Endurance (2)'!FP27,BASE!$Q$4:$V$4,0)),0))),"")</f>
        <v>0</v>
      </c>
      <c r="FT27" s="409" t="str">
        <f t="shared" si="215"/>
        <v/>
      </c>
      <c r="FX27" s="407"/>
      <c r="FY27" s="407"/>
      <c r="FZ27" s="407"/>
      <c r="GA27" s="407"/>
      <c r="GB27" s="407">
        <f t="shared" si="320"/>
        <v>0</v>
      </c>
      <c r="GC27" s="407">
        <f t="shared" si="216"/>
        <v>0</v>
      </c>
      <c r="GD27" s="408" t="str">
        <f t="shared" si="217"/>
        <v/>
      </c>
      <c r="GE27" s="407" t="s">
        <v>144</v>
      </c>
      <c r="GF27" s="407"/>
      <c r="GG27" s="409" t="str">
        <f t="shared" si="218"/>
        <v/>
      </c>
      <c r="GH27" s="410" t="str">
        <f t="shared" si="219"/>
        <v/>
      </c>
      <c r="GI27" s="407" t="str">
        <f>IFERROR(IF(GE27="PACE_Daniels",(INDEX(BASE!$AE$4:$AH$8,MATCH('Microciclos - Endurance (2)'!GF27,BASE!$AE$4:$AE$8,0),4)),IF(AND(GE27="vVO2máx",GF27&gt;=35,GF27&lt;=45),"9-11",IF(AND(GE27="vVO2máx",GF27&gt;45,GF27&lt;=65),"11",IF(AND(GE27="vVO2máx",GF27&gt;65,GF27&lt;=75),"12-13",IF(AND(GE27="vVO2máx",GF27&gt;=80,GF27&lt;=85),"14-16",IF(AND(GE27="vVO2máx",GF27&gt;=85,GF27&lt;100),"17-19",IF(AND(GE27="vVO2máx",GF27&gt;=100),"20",IF(AND(GE27="FCR",GF27&gt;40,GF27&lt;=60),"12-13",IF(AND(GE27="FCR",GF27&gt;60,GF27&lt;=84),"14-16",IF(AND(GE27="FCR",GF27&gt;=85,GF27&lt;100),"17-19",IF(AND(GE27="FCR",GF27=100),"20",""))))))))))),"")</f>
        <v/>
      </c>
      <c r="GJ27" s="409" t="str">
        <f>IFERROR(IF(GE27="vVO2máx",(Avaliações!$C$51*'Microciclos - Endurance (2)'!GF27)/100,IF(GE27="Velocidade_crítica",IF(GF27="80% VC",Avaliações!#REF!*0.8,IF(GF27="100% VC",Avaliações!#REF!*1,IF(GF27="120% VC",Avaliações!#REF!*1.2,IF(GF27="&gt;30%",Avaliações!$C$54*1.3,IF(GF27="&gt;40%",Avaliações!$C$54*1.4,0))))),IF(GE27="PACE_Daniels",INDEX(BASE!$Q$4:$V$60,MATCH(Avaliações!$C$53,BASE!$Q$4:$Q$60,0),MATCH('Microciclos - Endurance (2)'!GF27,BASE!$Q$4:$V$4,0)),""))),"")</f>
        <v/>
      </c>
      <c r="GK27" s="407" t="s">
        <v>144</v>
      </c>
      <c r="GL27" s="407"/>
      <c r="GM27" s="410" t="str">
        <f t="shared" si="220"/>
        <v/>
      </c>
      <c r="GN27" s="407" t="str">
        <f>IFERROR(IF(GE27="PACE_Daniels",(INDEX(BASE!$AE$4:$AH$7,MATCH('Microciclos - Endurance (2)'!GL27,BASE!$AE$4:$AE$7,0),4)),IF(AND(GE27="vVO2máx",GL27&gt;=35,GL27&lt;=45),"9-11",IF(AND(GE27="vVO2máx",GL27&gt;45,GL27&lt;=65),"11",IF(AND(GE27="vVO2máx",GL27&gt;65,GL27&lt;=75),"12-13",IF(AND(GE27="vVO2máx",GL27&gt;=80,GL27&lt;=85),"14-16",IF(AND(GE27="vVO2máx",GL27&gt;=85,GL27&lt;100),"17-19",IF(AND(GE27="vVO2máx",GL27&gt;=100),"20",IF(AND(GE27="FCR",GL27&gt;40,GL27&lt;=60),"12-13",IF(AND(GE27="FCR",GL27&gt;60,GL27&lt;=84),"14-16",IF(AND(GE27="FCR",GL27&gt;=85,GL27&lt;100),"17-19",IF(AND(GE27="FCR",GL27=100),"20",""))))))))))),"")</f>
        <v/>
      </c>
      <c r="GO27" s="409">
        <f>IFERROR(IF(GK27="vVO2máx",(Avaliações!$C$51*'Microciclos - Endurance (2)'!GL27)/100,IF(GK27="Velocidade_crítica",IF(GL27="80% VC",Avaliações!#REF!*0.8,IF(GL27="100% VC",Avaliações!#REF!*1,IF(GL27="120% VC",Avaliações!#REF!*1.2,IF(GL27="&gt;30%",Avaliações!$C$54*1.3,IF(GL27="&gt;40%",Avaliações!$C$54*1.4,0))))),IF(GK27="PACE_Daniels",INDEX(BASE!$Q$4:$V$60,MATCH(Avaliações!$C$53,BASE!$Q$4:$Q$60,0),MATCH('Microciclos - Endurance (2)'!GL27,BASE!$Q$4:$V$4,0)),0))),"")</f>
        <v>0</v>
      </c>
      <c r="GP27" s="409" t="str">
        <f t="shared" si="221"/>
        <v/>
      </c>
      <c r="GT27" s="407"/>
      <c r="GU27" s="407"/>
      <c r="GV27" s="407"/>
      <c r="GW27" s="407"/>
      <c r="GX27" s="407">
        <f t="shared" si="321"/>
        <v>0</v>
      </c>
      <c r="GY27" s="407">
        <f t="shared" si="222"/>
        <v>0</v>
      </c>
      <c r="GZ27" s="408" t="str">
        <f t="shared" si="223"/>
        <v/>
      </c>
      <c r="HA27" s="407" t="s">
        <v>144</v>
      </c>
      <c r="HB27" s="407"/>
      <c r="HC27" s="409" t="str">
        <f t="shared" si="224"/>
        <v/>
      </c>
      <c r="HD27" s="410" t="str">
        <f t="shared" si="225"/>
        <v/>
      </c>
      <c r="HE27" s="407" t="str">
        <f>IFERROR(IF(HA27="PACE_Daniels",(INDEX(BASE!$AE$4:$AH$8,MATCH('Microciclos - Endurance (2)'!HB27,BASE!$AE$4:$AE$8,0),4)),IF(AND(HA27="vVO2máx",HB27&gt;=35,HB27&lt;=45),"9-11",IF(AND(HA27="vVO2máx",HB27&gt;45,HB27&lt;=65),"11",IF(AND(HA27="vVO2máx",HB27&gt;65,HB27&lt;=75),"12-13",IF(AND(HA27="vVO2máx",HB27&gt;=80,HB27&lt;=85),"14-16",IF(AND(HA27="vVO2máx",HB27&gt;=85,HB27&lt;100),"17-19",IF(AND(HA27="vVO2máx",HB27&gt;=100),"20",IF(AND(HA27="FCR",HB27&gt;40,HB27&lt;=60),"12-13",IF(AND(HA27="FCR",HB27&gt;60,HB27&lt;=84),"14-16",IF(AND(HA27="FCR",HB27&gt;=85,HB27&lt;100),"17-19",IF(AND(HA27="FCR",HB27=100),"20",""))))))))))),"")</f>
        <v/>
      </c>
      <c r="HF27" s="409" t="str">
        <f>IFERROR(IF(HA27="vVO2máx",(Avaliações!$C$51*'Microciclos - Endurance (2)'!HB27)/100,IF(HA27="Velocidade_crítica",IF(HB27="80% VC",Avaliações!#REF!*0.8,IF(HB27="100% VC",Avaliações!#REF!*1,IF(HB27="120% VC",Avaliações!#REF!*1.2,IF(HB27="&gt;30%",Avaliações!$C$54*1.3,IF(HB27="&gt;40%",Avaliações!$C$54*1.4,0))))),IF(HA27="PACE_Daniels",INDEX(BASE!$Q$4:$V$60,MATCH(Avaliações!$C$53,BASE!$Q$4:$Q$60,0),MATCH('Microciclos - Endurance (2)'!HB27,BASE!$Q$4:$V$4,0)),""))),"")</f>
        <v/>
      </c>
      <c r="HG27" s="407" t="s">
        <v>144</v>
      </c>
      <c r="HH27" s="407"/>
      <c r="HI27" s="410" t="str">
        <f t="shared" si="226"/>
        <v/>
      </c>
      <c r="HJ27" s="407" t="str">
        <f>IFERROR(IF(HA27="PACE_Daniels",(INDEX(BASE!$AE$4:$AH$7,MATCH('Microciclos - Endurance (2)'!HH27,BASE!$AE$4:$AE$7,0),4)),IF(AND(HA27="vVO2máx",HH27&gt;=35,HH27&lt;=45),"9-11",IF(AND(HA27="vVO2máx",HH27&gt;45,HH27&lt;=65),"11",IF(AND(HA27="vVO2máx",HH27&gt;65,HH27&lt;=75),"12-13",IF(AND(HA27="vVO2máx",HH27&gt;=80,HH27&lt;=85),"14-16",IF(AND(HA27="vVO2máx",HH27&gt;=85,HH27&lt;100),"17-19",IF(AND(HA27="vVO2máx",HH27&gt;=100),"20",IF(AND(HA27="FCR",HH27&gt;40,HH27&lt;=60),"12-13",IF(AND(HA27="FCR",HH27&gt;60,HH27&lt;=84),"14-16",IF(AND(HA27="FCR",HH27&gt;=85,HH27&lt;100),"17-19",IF(AND(HA27="FCR",HH27=100),"20",""))))))))))),"")</f>
        <v/>
      </c>
      <c r="HK27" s="409">
        <f>IFERROR(IF(HG27="vVO2máx",(Avaliações!$C$51*'Microciclos - Endurance (2)'!HH27)/100,IF(HG27="Velocidade_crítica",IF(HH27="80% VC",Avaliações!#REF!*0.8,IF(HH27="100% VC",Avaliações!#REF!*1,IF(HH27="120% VC",Avaliações!#REF!*1.2,IF(HH27="&gt;30%",Avaliações!$C$54*1.3,IF(HH27="&gt;40%",Avaliações!$C$54*1.4,0))))),IF(HG27="PACE_Daniels",INDEX(BASE!$Q$4:$V$60,MATCH(Avaliações!$C$53,BASE!$Q$4:$Q$60,0),MATCH('Microciclos - Endurance (2)'!HH27,BASE!$Q$4:$V$4,0)),0))),"")</f>
        <v>0</v>
      </c>
      <c r="HL27" s="409" t="str">
        <f t="shared" si="227"/>
        <v/>
      </c>
      <c r="HP27" s="407"/>
      <c r="HQ27" s="407"/>
      <c r="HR27" s="407"/>
      <c r="HS27" s="407"/>
      <c r="HT27" s="407">
        <f t="shared" si="322"/>
        <v>0</v>
      </c>
      <c r="HU27" s="407">
        <f t="shared" si="228"/>
        <v>0</v>
      </c>
      <c r="HV27" s="408" t="str">
        <f t="shared" si="229"/>
        <v/>
      </c>
      <c r="HW27" s="407" t="s">
        <v>144</v>
      </c>
      <c r="HX27" s="407"/>
      <c r="HY27" s="409" t="str">
        <f t="shared" si="230"/>
        <v/>
      </c>
      <c r="HZ27" s="410" t="str">
        <f t="shared" si="231"/>
        <v/>
      </c>
      <c r="IA27" s="407" t="str">
        <f>IFERROR(IF(HW27="PACE_Daniels",(INDEX(BASE!$AE$4:$AH$8,MATCH('Microciclos - Endurance (2)'!HX27,BASE!$AE$4:$AE$8,0),4)),IF(AND(HW27="vVO2máx",HX27&gt;=35,HX27&lt;=45),"9-11",IF(AND(HW27="vVO2máx",HX27&gt;45,HX27&lt;=65),"11",IF(AND(HW27="vVO2máx",HX27&gt;65,HX27&lt;=75),"12-13",IF(AND(HW27="vVO2máx",HX27&gt;=80,HX27&lt;=85),"14-16",IF(AND(HW27="vVO2máx",HX27&gt;=85,HX27&lt;100),"17-19",IF(AND(HW27="vVO2máx",HX27&gt;=100),"20",IF(AND(HW27="FCR",HX27&gt;40,HX27&lt;=60),"12-13",IF(AND(HW27="FCR",HX27&gt;60,HX27&lt;=84),"14-16",IF(AND(HW27="FCR",HX27&gt;=85,HX27&lt;100),"17-19",IF(AND(HW27="FCR",HX27=100),"20",""))))))))))),"")</f>
        <v/>
      </c>
      <c r="IB27" s="409" t="str">
        <f>IFERROR(IF(HW27="vVO2máx",(Avaliações!$C$51*'Microciclos - Endurance (2)'!HX27)/100,IF(HW27="Velocidade_crítica",IF(HX27="80% VC",Avaliações!#REF!*0.8,IF(HX27="100% VC",Avaliações!#REF!*1,IF(HX27="120% VC",Avaliações!#REF!*1.2,IF(HX27="&gt;30%",Avaliações!$C$54*1.3,IF(HX27="&gt;40%",Avaliações!$C$54*1.4,0))))),IF(HW27="PACE_Daniels",INDEX(BASE!$Q$4:$V$60,MATCH(Avaliações!$C$53,BASE!$Q$4:$Q$60,0),MATCH('Microciclos - Endurance (2)'!HX27,BASE!$Q$4:$V$4,0)),""))),"")</f>
        <v/>
      </c>
      <c r="IC27" s="407" t="s">
        <v>144</v>
      </c>
      <c r="ID27" s="407"/>
      <c r="IE27" s="410" t="str">
        <f t="shared" si="232"/>
        <v/>
      </c>
      <c r="IF27" s="407" t="str">
        <f>IFERROR(IF(HW27="PACE_Daniels",(INDEX(BASE!$AE$4:$AH$7,MATCH('Microciclos - Endurance (2)'!ID27,BASE!$AE$4:$AE$7,0),4)),IF(AND(HW27="vVO2máx",ID27&gt;=35,ID27&lt;=45),"9-11",IF(AND(HW27="vVO2máx",ID27&gt;45,ID27&lt;=65),"11",IF(AND(HW27="vVO2máx",ID27&gt;65,ID27&lt;=75),"12-13",IF(AND(HW27="vVO2máx",ID27&gt;=80,ID27&lt;=85),"14-16",IF(AND(HW27="vVO2máx",ID27&gt;=85,ID27&lt;100),"17-19",IF(AND(HW27="vVO2máx",ID27&gt;=100),"20",IF(AND(HW27="FCR",ID27&gt;40,ID27&lt;=60),"12-13",IF(AND(HW27="FCR",ID27&gt;60,ID27&lt;=84),"14-16",IF(AND(HW27="FCR",ID27&gt;=85,ID27&lt;100),"17-19",IF(AND(HW27="FCR",ID27=100),"20",""))))))))))),"")</f>
        <v/>
      </c>
      <c r="IG27" s="409">
        <f>IFERROR(IF(IC27="vVO2máx",(Avaliações!$C$51*'Microciclos - Endurance (2)'!ID27)/100,IF(IC27="Velocidade_crítica",IF(ID27="80% VC",Avaliações!#REF!*0.8,IF(ID27="100% VC",Avaliações!#REF!*1,IF(ID27="120% VC",Avaliações!#REF!*1.2,IF(ID27="&gt;30%",Avaliações!$C$54*1.3,IF(ID27="&gt;40%",Avaliações!$C$54*1.4,0))))),IF(IC27="PACE_Daniels",INDEX(BASE!$Q$4:$V$60,MATCH(Avaliações!$C$53,BASE!$Q$4:$Q$60,0),MATCH('Microciclos - Endurance (2)'!ID27,BASE!$Q$4:$V$4,0)),0))),"")</f>
        <v>0</v>
      </c>
      <c r="IH27" s="409" t="str">
        <f t="shared" si="233"/>
        <v/>
      </c>
      <c r="IL27" s="407"/>
      <c r="IM27" s="407"/>
      <c r="IN27" s="407"/>
      <c r="IO27" s="407"/>
      <c r="IP27" s="407">
        <f t="shared" si="323"/>
        <v>0</v>
      </c>
      <c r="IQ27" s="407">
        <f t="shared" si="234"/>
        <v>0</v>
      </c>
      <c r="IR27" s="408" t="str">
        <f t="shared" si="235"/>
        <v/>
      </c>
      <c r="IS27" s="407" t="s">
        <v>144</v>
      </c>
      <c r="IT27" s="407"/>
      <c r="IU27" s="409" t="str">
        <f t="shared" si="236"/>
        <v/>
      </c>
      <c r="IV27" s="410" t="str">
        <f t="shared" si="237"/>
        <v/>
      </c>
      <c r="IW27" s="407" t="str">
        <f>IFERROR(IF(IS27="PACE_Daniels",(INDEX(BASE!$AE$4:$AH$8,MATCH('Microciclos - Endurance (2)'!IT27,BASE!$AE$4:$AE$8,0),4)),IF(AND(IS27="vVO2máx",IT27&gt;=35,IT27&lt;=45),"9-11",IF(AND(IS27="vVO2máx",IT27&gt;45,IT27&lt;=65),"11",IF(AND(IS27="vVO2máx",IT27&gt;65,IT27&lt;=75),"12-13",IF(AND(IS27="vVO2máx",IT27&gt;=80,IT27&lt;=85),"14-16",IF(AND(IS27="vVO2máx",IT27&gt;=85,IT27&lt;100),"17-19",IF(AND(IS27="vVO2máx",IT27&gt;=100),"20",IF(AND(IS27="FCR",IT27&gt;40,IT27&lt;=60),"12-13",IF(AND(IS27="FCR",IT27&gt;60,IT27&lt;=84),"14-16",IF(AND(IS27="FCR",IT27&gt;=85,IT27&lt;100),"17-19",IF(AND(IS27="FCR",IT27=100),"20",""))))))))))),"")</f>
        <v/>
      </c>
      <c r="IX27" s="409" t="str">
        <f>IFERROR(IF(IS27="vVO2máx",(Avaliações!$C$51*'Microciclos - Endurance (2)'!IT27)/100,IF(IS27="Velocidade_crítica",IF(IT27="80% VC",Avaliações!#REF!*0.8,IF(IT27="100% VC",Avaliações!#REF!*1,IF(IT27="120% VC",Avaliações!#REF!*1.2,IF(IT27="&gt;30%",Avaliações!$C$54*1.3,IF(IT27="&gt;40%",Avaliações!$C$54*1.4,0))))),IF(IS27="PACE_Daniels",INDEX(BASE!$Q$4:$V$60,MATCH(Avaliações!$C$53,BASE!$Q$4:$Q$60,0),MATCH('Microciclos - Endurance (2)'!IT27,BASE!$Q$4:$V$4,0)),""))),"")</f>
        <v/>
      </c>
      <c r="IY27" s="407" t="s">
        <v>144</v>
      </c>
      <c r="IZ27" s="407"/>
      <c r="JA27" s="410" t="str">
        <f t="shared" si="238"/>
        <v/>
      </c>
      <c r="JB27" s="407" t="str">
        <f>IFERROR(IF(IS27="PACE_Daniels",(INDEX(BASE!$AE$4:$AH$7,MATCH('Microciclos - Endurance (2)'!IZ27,BASE!$AE$4:$AE$7,0),4)),IF(AND(IS27="vVO2máx",IZ27&gt;=35,IZ27&lt;=45),"9-11",IF(AND(IS27="vVO2máx",IZ27&gt;45,IZ27&lt;=65),"11",IF(AND(IS27="vVO2máx",IZ27&gt;65,IZ27&lt;=75),"12-13",IF(AND(IS27="vVO2máx",IZ27&gt;=80,IZ27&lt;=85),"14-16",IF(AND(IS27="vVO2máx",IZ27&gt;=85,IZ27&lt;100),"17-19",IF(AND(IS27="vVO2máx",IZ27&gt;=100),"20",IF(AND(IS27="FCR",IZ27&gt;40,IZ27&lt;=60),"12-13",IF(AND(IS27="FCR",IZ27&gt;60,IZ27&lt;=84),"14-16",IF(AND(IS27="FCR",IZ27&gt;=85,IZ27&lt;100),"17-19",IF(AND(IS27="FCR",IZ27=100),"20",""))))))))))),"")</f>
        <v/>
      </c>
      <c r="JC27" s="409">
        <f>IFERROR(IF(IY27="vVO2máx",(Avaliações!$C$51*'Microciclos - Endurance (2)'!IZ27)/100,IF(IY27="Velocidade_crítica",IF(IZ27="80% VC",Avaliações!#REF!*0.8,IF(IZ27="100% VC",Avaliações!#REF!*1,IF(IZ27="120% VC",Avaliações!#REF!*1.2,IF(IZ27="&gt;30%",Avaliações!$C$54*1.3,IF(IZ27="&gt;40%",Avaliações!$C$54*1.4,0))))),IF(IY27="PACE_Daniels",INDEX(BASE!$Q$4:$V$60,MATCH(Avaliações!$C$53,BASE!$Q$4:$Q$60,0),MATCH('Microciclos - Endurance (2)'!IZ27,BASE!$Q$4:$V$4,0)),0))),"")</f>
        <v>0</v>
      </c>
      <c r="JD27" s="409" t="str">
        <f t="shared" si="239"/>
        <v/>
      </c>
      <c r="JH27" s="407"/>
      <c r="JI27" s="407"/>
      <c r="JJ27" s="407"/>
      <c r="JK27" s="407"/>
      <c r="JL27" s="407">
        <f t="shared" si="324"/>
        <v>0</v>
      </c>
      <c r="JM27" s="407">
        <f t="shared" si="240"/>
        <v>0</v>
      </c>
      <c r="JN27" s="408" t="str">
        <f t="shared" si="241"/>
        <v/>
      </c>
      <c r="JO27" s="407" t="s">
        <v>144</v>
      </c>
      <c r="JP27" s="407"/>
      <c r="JQ27" s="409" t="str">
        <f t="shared" si="242"/>
        <v/>
      </c>
      <c r="JR27" s="410" t="str">
        <f t="shared" si="243"/>
        <v/>
      </c>
      <c r="JS27" s="407" t="str">
        <f>IFERROR(IF(JO27="PACE_Daniels",(INDEX(BASE!$AE$4:$AH$8,MATCH('Microciclos - Endurance (2)'!JP27,BASE!$AE$4:$AE$8,0),4)),IF(AND(JO27="vVO2máx",JP27&gt;=35,JP27&lt;=45),"9-11",IF(AND(JO27="vVO2máx",JP27&gt;45,JP27&lt;=65),"11",IF(AND(JO27="vVO2máx",JP27&gt;65,JP27&lt;=75),"12-13",IF(AND(JO27="vVO2máx",JP27&gt;=80,JP27&lt;=85),"14-16",IF(AND(JO27="vVO2máx",JP27&gt;=85,JP27&lt;100),"17-19",IF(AND(JO27="vVO2máx",JP27&gt;=100),"20",IF(AND(JO27="FCR",JP27&gt;40,JP27&lt;=60),"12-13",IF(AND(JO27="FCR",JP27&gt;60,JP27&lt;=84),"14-16",IF(AND(JO27="FCR",JP27&gt;=85,JP27&lt;100),"17-19",IF(AND(JO27="FCR",JP27=100),"20",""))))))))))),"")</f>
        <v/>
      </c>
      <c r="JT27" s="409" t="str">
        <f>IFERROR(IF(JO27="vVO2máx",(Avaliações!$C$51*'Microciclos - Endurance (2)'!JP27)/100,IF(JO27="Velocidade_crítica",IF(JP27="80% VC",Avaliações!#REF!*0.8,IF(JP27="100% VC",Avaliações!#REF!*1,IF(JP27="120% VC",Avaliações!#REF!*1.2,IF(JP27="&gt;30%",Avaliações!$C$54*1.3,IF(JP27="&gt;40%",Avaliações!$C$54*1.4,0))))),IF(JO27="PACE_Daniels",INDEX(BASE!$Q$4:$V$60,MATCH(Avaliações!$C$53,BASE!$Q$4:$Q$60,0),MATCH('Microciclos - Endurance (2)'!JP27,BASE!$Q$4:$V$4,0)),""))),"")</f>
        <v/>
      </c>
      <c r="JU27" s="407" t="s">
        <v>144</v>
      </c>
      <c r="JV27" s="407"/>
      <c r="JW27" s="410" t="str">
        <f t="shared" si="244"/>
        <v/>
      </c>
      <c r="JX27" s="407" t="str">
        <f>IFERROR(IF(JO27="PACE_Daniels",(INDEX(BASE!$AE$4:$AH$7,MATCH('Microciclos - Endurance (2)'!JV27,BASE!$AE$4:$AE$7,0),4)),IF(AND(JO27="vVO2máx",JV27&gt;=35,JV27&lt;=45),"9-11",IF(AND(JO27="vVO2máx",JV27&gt;45,JV27&lt;=65),"11",IF(AND(JO27="vVO2máx",JV27&gt;65,JV27&lt;=75),"12-13",IF(AND(JO27="vVO2máx",JV27&gt;=80,JV27&lt;=85),"14-16",IF(AND(JO27="vVO2máx",JV27&gt;=85,JV27&lt;100),"17-19",IF(AND(JO27="vVO2máx",JV27&gt;=100),"20",IF(AND(JO27="FCR",JV27&gt;40,JV27&lt;=60),"12-13",IF(AND(JO27="FCR",JV27&gt;60,JV27&lt;=84),"14-16",IF(AND(JO27="FCR",JV27&gt;=85,JV27&lt;100),"17-19",IF(AND(JO27="FCR",JV27=100),"20",""))))))))))),"")</f>
        <v/>
      </c>
      <c r="JY27" s="409">
        <f>IFERROR(IF(JU27="vVO2máx",(Avaliações!$C$51*'Microciclos - Endurance (2)'!JV27)/100,IF(JU27="Velocidade_crítica",IF(JV27="80% VC",Avaliações!#REF!*0.8,IF(JV27="100% VC",Avaliações!#REF!*1,IF(JV27="120% VC",Avaliações!#REF!*1.2,IF(JV27="&gt;30%",Avaliações!$C$54*1.3,IF(JV27="&gt;40%",Avaliações!$C$54*1.4,0))))),IF(JU27="PACE_Daniels",INDEX(BASE!$Q$4:$V$60,MATCH(Avaliações!$C$53,BASE!$Q$4:$Q$60,0),MATCH('Microciclos - Endurance (2)'!JV27,BASE!$Q$4:$V$4,0)),0))),"")</f>
        <v>0</v>
      </c>
      <c r="JZ27" s="409" t="str">
        <f t="shared" si="245"/>
        <v/>
      </c>
      <c r="KD27" s="407"/>
      <c r="KE27" s="407"/>
      <c r="KF27" s="407"/>
      <c r="KG27" s="407"/>
      <c r="KH27" s="407">
        <f t="shared" si="325"/>
        <v>0</v>
      </c>
      <c r="KI27" s="407">
        <f t="shared" si="246"/>
        <v>0</v>
      </c>
      <c r="KJ27" s="408" t="str">
        <f t="shared" si="247"/>
        <v/>
      </c>
      <c r="KK27" s="407" t="s">
        <v>144</v>
      </c>
      <c r="KL27" s="407"/>
      <c r="KM27" s="409" t="str">
        <f t="shared" si="248"/>
        <v/>
      </c>
      <c r="KN27" s="410" t="str">
        <f t="shared" si="249"/>
        <v/>
      </c>
      <c r="KO27" s="407" t="str">
        <f>IFERROR(IF(KK27="PACE_Daniels",(INDEX(BASE!$AE$4:$AH$8,MATCH('Microciclos - Endurance (2)'!KL27,BASE!$AE$4:$AE$8,0),4)),IF(AND(KK27="vVO2máx",KL27&gt;=35,KL27&lt;=45),"9-11",IF(AND(KK27="vVO2máx",KL27&gt;45,KL27&lt;=65),"11",IF(AND(KK27="vVO2máx",KL27&gt;65,KL27&lt;=75),"12-13",IF(AND(KK27="vVO2máx",KL27&gt;=80,KL27&lt;=85),"14-16",IF(AND(KK27="vVO2máx",KL27&gt;=85,KL27&lt;100),"17-19",IF(AND(KK27="vVO2máx",KL27&gt;=100),"20",IF(AND(KK27="FCR",KL27&gt;40,KL27&lt;=60),"12-13",IF(AND(KK27="FCR",KL27&gt;60,KL27&lt;=84),"14-16",IF(AND(KK27="FCR",KL27&gt;=85,KL27&lt;100),"17-19",IF(AND(KK27="FCR",KL27=100),"20",""))))))))))),"")</f>
        <v/>
      </c>
      <c r="KP27" s="409" t="str">
        <f>IFERROR(IF(KK27="vVO2máx",(Avaliações!$C$51*'Microciclos - Endurance (2)'!KL27)/100,IF(KK27="Velocidade_crítica",IF(KL27="80% VC",Avaliações!#REF!*0.8,IF(KL27="100% VC",Avaliações!#REF!*1,IF(KL27="120% VC",Avaliações!#REF!*1.2,IF(KL27="&gt;30%",Avaliações!$C$54*1.3,IF(KL27="&gt;40%",Avaliações!$C$54*1.4,0))))),IF(KK27="PACE_Daniels",INDEX(BASE!$Q$4:$V$60,MATCH(Avaliações!$C$53,BASE!$Q$4:$Q$60,0),MATCH('Microciclos - Endurance (2)'!KL27,BASE!$Q$4:$V$4,0)),""))),"")</f>
        <v/>
      </c>
      <c r="KQ27" s="407" t="s">
        <v>144</v>
      </c>
      <c r="KR27" s="407"/>
      <c r="KS27" s="410" t="str">
        <f t="shared" si="250"/>
        <v/>
      </c>
      <c r="KT27" s="407" t="str">
        <f>IFERROR(IF(KK27="PACE_Daniels",(INDEX(BASE!$AE$4:$AH$7,MATCH('Microciclos - Endurance (2)'!KR27,BASE!$AE$4:$AE$7,0),4)),IF(AND(KK27="vVO2máx",KR27&gt;=35,KR27&lt;=45),"9-11",IF(AND(KK27="vVO2máx",KR27&gt;45,KR27&lt;=65),"11",IF(AND(KK27="vVO2máx",KR27&gt;65,KR27&lt;=75),"12-13",IF(AND(KK27="vVO2máx",KR27&gt;=80,KR27&lt;=85),"14-16",IF(AND(KK27="vVO2máx",KR27&gt;=85,KR27&lt;100),"17-19",IF(AND(KK27="vVO2máx",KR27&gt;=100),"20",IF(AND(KK27="FCR",KR27&gt;40,KR27&lt;=60),"12-13",IF(AND(KK27="FCR",KR27&gt;60,KR27&lt;=84),"14-16",IF(AND(KK27="FCR",KR27&gt;=85,KR27&lt;100),"17-19",IF(AND(KK27="FCR",KR27=100),"20",""))))))))))),"")</f>
        <v/>
      </c>
      <c r="KU27" s="409">
        <f>IFERROR(IF(KQ27="vVO2máx",(Avaliações!$C$51*'Microciclos - Endurance (2)'!KR27)/100,IF(KQ27="Velocidade_crítica",IF(KR27="80% VC",Avaliações!#REF!*0.8,IF(KR27="100% VC",Avaliações!#REF!*1,IF(KR27="120% VC",Avaliações!#REF!*1.2,IF(KR27="&gt;30%",Avaliações!$C$54*1.3,IF(KR27="&gt;40%",Avaliações!$C$54*1.4,0))))),IF(KQ27="PACE_Daniels",INDEX(BASE!$Q$4:$V$60,MATCH(Avaliações!$C$53,BASE!$Q$4:$Q$60,0),MATCH('Microciclos - Endurance (2)'!KR27,BASE!$Q$4:$V$4,0)),0))),"")</f>
        <v>0</v>
      </c>
      <c r="KV27" s="409" t="str">
        <f t="shared" si="251"/>
        <v/>
      </c>
      <c r="KZ27" s="407"/>
      <c r="LA27" s="407"/>
      <c r="LB27" s="407"/>
      <c r="LC27" s="407"/>
      <c r="LD27" s="407">
        <f t="shared" si="326"/>
        <v>0</v>
      </c>
      <c r="LE27" s="407">
        <f t="shared" si="252"/>
        <v>0</v>
      </c>
      <c r="LF27" s="408" t="str">
        <f t="shared" si="253"/>
        <v/>
      </c>
      <c r="LG27" s="407" t="s">
        <v>144</v>
      </c>
      <c r="LH27" s="407"/>
      <c r="LI27" s="409" t="str">
        <f t="shared" si="254"/>
        <v/>
      </c>
      <c r="LJ27" s="410" t="str">
        <f t="shared" si="255"/>
        <v/>
      </c>
      <c r="LK27" s="407" t="str">
        <f>IFERROR(IF(LG27="PACE_Daniels",(INDEX(BASE!$AE$4:$AH$8,MATCH('Microciclos - Endurance (2)'!LH27,BASE!$AE$4:$AE$8,0),4)),IF(AND(LG27="vVO2máx",LH27&gt;=35,LH27&lt;=45),"9-11",IF(AND(LG27="vVO2máx",LH27&gt;45,LH27&lt;=65),"11",IF(AND(LG27="vVO2máx",LH27&gt;65,LH27&lt;=75),"12-13",IF(AND(LG27="vVO2máx",LH27&gt;=80,LH27&lt;=85),"14-16",IF(AND(LG27="vVO2máx",LH27&gt;=85,LH27&lt;100),"17-19",IF(AND(LG27="vVO2máx",LH27&gt;=100),"20",IF(AND(LG27="FCR",LH27&gt;40,LH27&lt;=60),"12-13",IF(AND(LG27="FCR",LH27&gt;60,LH27&lt;=84),"14-16",IF(AND(LG27="FCR",LH27&gt;=85,LH27&lt;100),"17-19",IF(AND(LG27="FCR",LH27=100),"20",""))))))))))),"")</f>
        <v/>
      </c>
      <c r="LL27" s="409" t="str">
        <f>IFERROR(IF(LG27="vVO2máx",(Avaliações!$C$51*'Microciclos - Endurance (2)'!LH27)/100,IF(LG27="Velocidade_crítica",IF(LH27="80% VC",Avaliações!#REF!*0.8,IF(LH27="100% VC",Avaliações!#REF!*1,IF(LH27="120% VC",Avaliações!#REF!*1.2,IF(LH27="&gt;30%",Avaliações!$C$54*1.3,IF(LH27="&gt;40%",Avaliações!$C$54*1.4,0))))),IF(LG27="PACE_Daniels",INDEX(BASE!$Q$4:$V$60,MATCH(Avaliações!$C$53,BASE!$Q$4:$Q$60,0),MATCH('Microciclos - Endurance (2)'!LH27,BASE!$Q$4:$V$4,0)),""))),"")</f>
        <v/>
      </c>
      <c r="LM27" s="407" t="s">
        <v>144</v>
      </c>
      <c r="LN27" s="407"/>
      <c r="LO27" s="410" t="str">
        <f t="shared" si="256"/>
        <v/>
      </c>
      <c r="LP27" s="407" t="str">
        <f>IFERROR(IF(LG27="PACE_Daniels",(INDEX(BASE!$AE$4:$AH$7,MATCH('Microciclos - Endurance (2)'!LN27,BASE!$AE$4:$AE$7,0),4)),IF(AND(LG27="vVO2máx",LN27&gt;=35,LN27&lt;=45),"9-11",IF(AND(LG27="vVO2máx",LN27&gt;45,LN27&lt;=65),"11",IF(AND(LG27="vVO2máx",LN27&gt;65,LN27&lt;=75),"12-13",IF(AND(LG27="vVO2máx",LN27&gt;=80,LN27&lt;=85),"14-16",IF(AND(LG27="vVO2máx",LN27&gt;=85,LN27&lt;100),"17-19",IF(AND(LG27="vVO2máx",LN27&gt;=100),"20",IF(AND(LG27="FCR",LN27&gt;40,LN27&lt;=60),"12-13",IF(AND(LG27="FCR",LN27&gt;60,LN27&lt;=84),"14-16",IF(AND(LG27="FCR",LN27&gt;=85,LN27&lt;100),"17-19",IF(AND(LG27="FCR",LN27=100),"20",""))))))))))),"")</f>
        <v/>
      </c>
      <c r="LQ27" s="409">
        <f>IFERROR(IF(LM27="vVO2máx",(Avaliações!$C$51*'Microciclos - Endurance (2)'!LN27)/100,IF(LM27="Velocidade_crítica",IF(LN27="80% VC",Avaliações!#REF!*0.8,IF(LN27="100% VC",Avaliações!#REF!*1,IF(LN27="120% VC",Avaliações!#REF!*1.2,IF(LN27="&gt;30%",Avaliações!$C$54*1.3,IF(LN27="&gt;40%",Avaliações!$C$54*1.4,0))))),IF(LM27="PACE_Daniels",INDEX(BASE!$Q$4:$V$60,MATCH(Avaliações!$C$53,BASE!$Q$4:$Q$60,0),MATCH('Microciclos - Endurance (2)'!LN27,BASE!$Q$4:$V$4,0)),0))),"")</f>
        <v>0</v>
      </c>
      <c r="LR27" s="409" t="str">
        <f t="shared" si="257"/>
        <v/>
      </c>
      <c r="LV27" s="407"/>
      <c r="LW27" s="407"/>
      <c r="LX27" s="407"/>
      <c r="LY27" s="407"/>
      <c r="LZ27" s="407">
        <f t="shared" si="327"/>
        <v>0</v>
      </c>
      <c r="MA27" s="407">
        <f t="shared" si="258"/>
        <v>0</v>
      </c>
      <c r="MB27" s="408" t="str">
        <f t="shared" si="259"/>
        <v/>
      </c>
      <c r="MC27" s="407" t="s">
        <v>144</v>
      </c>
      <c r="MD27" s="407"/>
      <c r="ME27" s="409" t="str">
        <f t="shared" si="260"/>
        <v/>
      </c>
      <c r="MF27" s="410" t="str">
        <f t="shared" si="261"/>
        <v/>
      </c>
      <c r="MG27" s="407" t="str">
        <f>IFERROR(IF(MC27="PACE_Daniels",(INDEX(BASE!$AE$4:$AH$8,MATCH('Microciclos - Endurance (2)'!MD27,BASE!$AE$4:$AE$8,0),4)),IF(AND(MC27="vVO2máx",MD27&gt;=35,MD27&lt;=45),"9-11",IF(AND(MC27="vVO2máx",MD27&gt;45,MD27&lt;=65),"11",IF(AND(MC27="vVO2máx",MD27&gt;65,MD27&lt;=75),"12-13",IF(AND(MC27="vVO2máx",MD27&gt;=80,MD27&lt;=85),"14-16",IF(AND(MC27="vVO2máx",MD27&gt;=85,MD27&lt;100),"17-19",IF(AND(MC27="vVO2máx",MD27&gt;=100),"20",IF(AND(MC27="FCR",MD27&gt;40,MD27&lt;=60),"12-13",IF(AND(MC27="FCR",MD27&gt;60,MD27&lt;=84),"14-16",IF(AND(MC27="FCR",MD27&gt;=85,MD27&lt;100),"17-19",IF(AND(MC27="FCR",MD27=100),"20",""))))))))))),"")</f>
        <v/>
      </c>
      <c r="MH27" s="409" t="str">
        <f>IFERROR(IF(MC27="vVO2máx",(Avaliações!$C$51*'Microciclos - Endurance (2)'!MD27)/100,IF(MC27="Velocidade_crítica",IF(MD27="80% VC",Avaliações!#REF!*0.8,IF(MD27="100% VC",Avaliações!#REF!*1,IF(MD27="120% VC",Avaliações!#REF!*1.2,IF(MD27="&gt;30%",Avaliações!$C$54*1.3,IF(MD27="&gt;40%",Avaliações!$C$54*1.4,0))))),IF(MC27="PACE_Daniels",INDEX(BASE!$Q$4:$V$60,MATCH(Avaliações!$C$53,BASE!$Q$4:$Q$60,0),MATCH('Microciclos - Endurance (2)'!MD27,BASE!$Q$4:$V$4,0)),""))),"")</f>
        <v/>
      </c>
      <c r="MI27" s="407" t="s">
        <v>144</v>
      </c>
      <c r="MJ27" s="407"/>
      <c r="MK27" s="410" t="str">
        <f t="shared" si="262"/>
        <v/>
      </c>
      <c r="ML27" s="407" t="str">
        <f>IFERROR(IF(MC27="PACE_Daniels",(INDEX(BASE!$AE$4:$AH$7,MATCH('Microciclos - Endurance (2)'!MJ27,BASE!$AE$4:$AE$7,0),4)),IF(AND(MC27="vVO2máx",MJ27&gt;=35,MJ27&lt;=45),"9-11",IF(AND(MC27="vVO2máx",MJ27&gt;45,MJ27&lt;=65),"11",IF(AND(MC27="vVO2máx",MJ27&gt;65,MJ27&lt;=75),"12-13",IF(AND(MC27="vVO2máx",MJ27&gt;=80,MJ27&lt;=85),"14-16",IF(AND(MC27="vVO2máx",MJ27&gt;=85,MJ27&lt;100),"17-19",IF(AND(MC27="vVO2máx",MJ27&gt;=100),"20",IF(AND(MC27="FCR",MJ27&gt;40,MJ27&lt;=60),"12-13",IF(AND(MC27="FCR",MJ27&gt;60,MJ27&lt;=84),"14-16",IF(AND(MC27="FCR",MJ27&gt;=85,MJ27&lt;100),"17-19",IF(AND(MC27="FCR",MJ27=100),"20",""))))))))))),"")</f>
        <v/>
      </c>
      <c r="MM27" s="409">
        <f>IFERROR(IF(MI27="vVO2máx",(Avaliações!$C$51*'Microciclos - Endurance (2)'!MJ27)/100,IF(MI27="Velocidade_crítica",IF(MJ27="80% VC",Avaliações!#REF!*0.8,IF(MJ27="100% VC",Avaliações!#REF!*1,IF(MJ27="120% VC",Avaliações!#REF!*1.2,IF(MJ27="&gt;30%",Avaliações!$C$54*1.3,IF(MJ27="&gt;40%",Avaliações!$C$54*1.4,0))))),IF(MI27="PACE_Daniels",INDEX(BASE!$Q$4:$V$60,MATCH(Avaliações!$C$53,BASE!$Q$4:$Q$60,0),MATCH('Microciclos - Endurance (2)'!MJ27,BASE!$Q$4:$V$4,0)),0))),"")</f>
        <v>0</v>
      </c>
      <c r="MN27" s="409" t="str">
        <f t="shared" si="263"/>
        <v/>
      </c>
      <c r="MR27" s="407"/>
      <c r="MS27" s="407"/>
      <c r="MT27" s="407"/>
      <c r="MU27" s="407"/>
      <c r="MV27" s="407">
        <f t="shared" si="328"/>
        <v>0</v>
      </c>
      <c r="MW27" s="407">
        <f t="shared" si="264"/>
        <v>0</v>
      </c>
      <c r="MX27" s="408" t="str">
        <f t="shared" si="265"/>
        <v/>
      </c>
      <c r="MY27" s="407" t="s">
        <v>144</v>
      </c>
      <c r="MZ27" s="407"/>
      <c r="NA27" s="409" t="str">
        <f t="shared" si="266"/>
        <v/>
      </c>
      <c r="NB27" s="410" t="str">
        <f t="shared" si="267"/>
        <v/>
      </c>
      <c r="NC27" s="407" t="str">
        <f>IFERROR(IF(MY27="PACE_Daniels",(INDEX(BASE!$AE$4:$AH$8,MATCH('Microciclos - Endurance (2)'!MZ27,BASE!$AE$4:$AE$8,0),4)),IF(AND(MY27="vVO2máx",MZ27&gt;=35,MZ27&lt;=45),"9-11",IF(AND(MY27="vVO2máx",MZ27&gt;45,MZ27&lt;=65),"11",IF(AND(MY27="vVO2máx",MZ27&gt;65,MZ27&lt;=75),"12-13",IF(AND(MY27="vVO2máx",MZ27&gt;=80,MZ27&lt;=85),"14-16",IF(AND(MY27="vVO2máx",MZ27&gt;=85,MZ27&lt;100),"17-19",IF(AND(MY27="vVO2máx",MZ27&gt;=100),"20",IF(AND(MY27="FCR",MZ27&gt;40,MZ27&lt;=60),"12-13",IF(AND(MY27="FCR",MZ27&gt;60,MZ27&lt;=84),"14-16",IF(AND(MY27="FCR",MZ27&gt;=85,MZ27&lt;100),"17-19",IF(AND(MY27="FCR",MZ27=100),"20",""))))))))))),"")</f>
        <v/>
      </c>
      <c r="ND27" s="409" t="str">
        <f>IFERROR(IF(MY27="vVO2máx",(Avaliações!$C$51*'Microciclos - Endurance (2)'!MZ27)/100,IF(MY27="Velocidade_crítica",IF(MZ27="80% VC",Avaliações!#REF!*0.8,IF(MZ27="100% VC",Avaliações!#REF!*1,IF(MZ27="120% VC",Avaliações!#REF!*1.2,IF(MZ27="&gt;30%",Avaliações!$C$54*1.3,IF(MZ27="&gt;40%",Avaliações!$C$54*1.4,0))))),IF(MY27="PACE_Daniels",INDEX(BASE!$Q$4:$V$60,MATCH(Avaliações!$C$53,BASE!$Q$4:$Q$60,0),MATCH('Microciclos - Endurance (2)'!MZ27,BASE!$Q$4:$V$4,0)),""))),"")</f>
        <v/>
      </c>
      <c r="NE27" s="407" t="s">
        <v>144</v>
      </c>
      <c r="NF27" s="407"/>
      <c r="NG27" s="410" t="str">
        <f t="shared" si="268"/>
        <v/>
      </c>
      <c r="NH27" s="407" t="str">
        <f>IFERROR(IF(MY27="PACE_Daniels",(INDEX(BASE!$AE$4:$AH$7,MATCH('Microciclos - Endurance (2)'!NF27,BASE!$AE$4:$AE$7,0),4)),IF(AND(MY27="vVO2máx",NF27&gt;=35,NF27&lt;=45),"9-11",IF(AND(MY27="vVO2máx",NF27&gt;45,NF27&lt;=65),"11",IF(AND(MY27="vVO2máx",NF27&gt;65,NF27&lt;=75),"12-13",IF(AND(MY27="vVO2máx",NF27&gt;=80,NF27&lt;=85),"14-16",IF(AND(MY27="vVO2máx",NF27&gt;=85,NF27&lt;100),"17-19",IF(AND(MY27="vVO2máx",NF27&gt;=100),"20",IF(AND(MY27="FCR",NF27&gt;40,NF27&lt;=60),"12-13",IF(AND(MY27="FCR",NF27&gt;60,NF27&lt;=84),"14-16",IF(AND(MY27="FCR",NF27&gt;=85,NF27&lt;100),"17-19",IF(AND(MY27="FCR",NF27=100),"20",""))))))))))),"")</f>
        <v/>
      </c>
      <c r="NI27" s="409">
        <f>IFERROR(IF(NE27="vVO2máx",(Avaliações!$C$51*'Microciclos - Endurance (2)'!NF27)/100,IF(NE27="Velocidade_crítica",IF(NF27="80% VC",Avaliações!#REF!*0.8,IF(NF27="100% VC",Avaliações!#REF!*1,IF(NF27="120% VC",Avaliações!#REF!*1.2,IF(NF27="&gt;30%",Avaliações!$C$54*1.3,IF(NF27="&gt;40%",Avaliações!$C$54*1.4,0))))),IF(NE27="PACE_Daniels",INDEX(BASE!$Q$4:$V$60,MATCH(Avaliações!$C$53,BASE!$Q$4:$Q$60,0),MATCH('Microciclos - Endurance (2)'!NF27,BASE!$Q$4:$V$4,0)),0))),"")</f>
        <v>0</v>
      </c>
      <c r="NJ27" s="409" t="str">
        <f t="shared" si="269"/>
        <v/>
      </c>
      <c r="NN27" s="407"/>
      <c r="NO27" s="407"/>
      <c r="NP27" s="407"/>
      <c r="NQ27" s="407"/>
      <c r="NR27" s="407">
        <f t="shared" si="329"/>
        <v>0</v>
      </c>
      <c r="NS27" s="407">
        <f t="shared" si="270"/>
        <v>0</v>
      </c>
      <c r="NT27" s="408" t="str">
        <f t="shared" si="271"/>
        <v/>
      </c>
      <c r="NU27" s="407" t="s">
        <v>144</v>
      </c>
      <c r="NV27" s="407"/>
      <c r="NW27" s="409" t="str">
        <f t="shared" si="272"/>
        <v/>
      </c>
      <c r="NX27" s="410" t="str">
        <f t="shared" si="273"/>
        <v/>
      </c>
      <c r="NY27" s="407" t="str">
        <f>IFERROR(IF(NU27="PACE_Daniels",(INDEX(BASE!$AE$4:$AH$8,MATCH('Microciclos - Endurance (2)'!NV27,BASE!$AE$4:$AE$8,0),4)),IF(AND(NU27="vVO2máx",NV27&gt;=35,NV27&lt;=45),"9-11",IF(AND(NU27="vVO2máx",NV27&gt;45,NV27&lt;=65),"11",IF(AND(NU27="vVO2máx",NV27&gt;65,NV27&lt;=75),"12-13",IF(AND(NU27="vVO2máx",NV27&gt;=80,NV27&lt;=85),"14-16",IF(AND(NU27="vVO2máx",NV27&gt;=85,NV27&lt;100),"17-19",IF(AND(NU27="vVO2máx",NV27&gt;=100),"20",IF(AND(NU27="FCR",NV27&gt;40,NV27&lt;=60),"12-13",IF(AND(NU27="FCR",NV27&gt;60,NV27&lt;=84),"14-16",IF(AND(NU27="FCR",NV27&gt;=85,NV27&lt;100),"17-19",IF(AND(NU27="FCR",NV27=100),"20",""))))))))))),"")</f>
        <v/>
      </c>
      <c r="NZ27" s="409" t="str">
        <f>IFERROR(IF(NU27="vVO2máx",(Avaliações!$C$51*'Microciclos - Endurance (2)'!NV27)/100,IF(NU27="Velocidade_crítica",IF(NV27="80% VC",Avaliações!#REF!*0.8,IF(NV27="100% VC",Avaliações!#REF!*1,IF(NV27="120% VC",Avaliações!#REF!*1.2,IF(NV27="&gt;30%",Avaliações!$C$54*1.3,IF(NV27="&gt;40%",Avaliações!$C$54*1.4,0))))),IF(NU27="PACE_Daniels",INDEX(BASE!$Q$4:$V$60,MATCH(Avaliações!$C$53,BASE!$Q$4:$Q$60,0),MATCH('Microciclos - Endurance (2)'!NV27,BASE!$Q$4:$V$4,0)),""))),"")</f>
        <v/>
      </c>
      <c r="OA27" s="407" t="s">
        <v>144</v>
      </c>
      <c r="OB27" s="407"/>
      <c r="OC27" s="410" t="str">
        <f t="shared" si="274"/>
        <v/>
      </c>
      <c r="OD27" s="407" t="str">
        <f>IFERROR(IF(NU27="PACE_Daniels",(INDEX(BASE!$AE$4:$AH$7,MATCH('Microciclos - Endurance (2)'!OB27,BASE!$AE$4:$AE$7,0),4)),IF(AND(NU27="vVO2máx",OB27&gt;=35,OB27&lt;=45),"9-11",IF(AND(NU27="vVO2máx",OB27&gt;45,OB27&lt;=65),"11",IF(AND(NU27="vVO2máx",OB27&gt;65,OB27&lt;=75),"12-13",IF(AND(NU27="vVO2máx",OB27&gt;=80,OB27&lt;=85),"14-16",IF(AND(NU27="vVO2máx",OB27&gt;=85,OB27&lt;100),"17-19",IF(AND(NU27="vVO2máx",OB27&gt;=100),"20",IF(AND(NU27="FCR",OB27&gt;40,OB27&lt;=60),"12-13",IF(AND(NU27="FCR",OB27&gt;60,OB27&lt;=84),"14-16",IF(AND(NU27="FCR",OB27&gt;=85,OB27&lt;100),"17-19",IF(AND(NU27="FCR",OB27=100),"20",""))))))))))),"")</f>
        <v/>
      </c>
      <c r="OE27" s="409">
        <f>IFERROR(IF(OA27="vVO2máx",(Avaliações!$C$51*'Microciclos - Endurance (2)'!OB27)/100,IF(OA27="Velocidade_crítica",IF(OB27="80% VC",Avaliações!#REF!*0.8,IF(OB27="100% VC",Avaliações!#REF!*1,IF(OB27="120% VC",Avaliações!#REF!*1.2,IF(OB27="&gt;30%",Avaliações!$C$54*1.3,IF(OB27="&gt;40%",Avaliações!$C$54*1.4,0))))),IF(OA27="PACE_Daniels",INDEX(BASE!$Q$4:$V$60,MATCH(Avaliações!$C$53,BASE!$Q$4:$Q$60,0),MATCH('Microciclos - Endurance (2)'!OB27,BASE!$Q$4:$V$4,0)),0))),"")</f>
        <v>0</v>
      </c>
      <c r="OF27" s="409" t="str">
        <f t="shared" si="275"/>
        <v/>
      </c>
      <c r="OJ27" s="407"/>
      <c r="OK27" s="407"/>
      <c r="OL27" s="407"/>
      <c r="OM27" s="407"/>
      <c r="ON27" s="407">
        <f t="shared" si="330"/>
        <v>0</v>
      </c>
      <c r="OO27" s="407">
        <f t="shared" si="276"/>
        <v>0</v>
      </c>
      <c r="OP27" s="408" t="str">
        <f t="shared" si="277"/>
        <v/>
      </c>
      <c r="OQ27" s="407" t="s">
        <v>144</v>
      </c>
      <c r="OR27" s="407"/>
      <c r="OS27" s="409" t="str">
        <f t="shared" si="278"/>
        <v/>
      </c>
      <c r="OT27" s="410" t="str">
        <f t="shared" si="279"/>
        <v/>
      </c>
      <c r="OU27" s="407" t="str">
        <f>IFERROR(IF(OQ27="PACE_Daniels",(INDEX(BASE!$AE$4:$AH$8,MATCH('Microciclos - Endurance (2)'!OR27,BASE!$AE$4:$AE$8,0),4)),IF(AND(OQ27="vVO2máx",OR27&gt;=35,OR27&lt;=45),"9-11",IF(AND(OQ27="vVO2máx",OR27&gt;45,OR27&lt;=65),"11",IF(AND(OQ27="vVO2máx",OR27&gt;65,OR27&lt;=75),"12-13",IF(AND(OQ27="vVO2máx",OR27&gt;=80,OR27&lt;=85),"14-16",IF(AND(OQ27="vVO2máx",OR27&gt;=85,OR27&lt;100),"17-19",IF(AND(OQ27="vVO2máx",OR27&gt;=100),"20",IF(AND(OQ27="FCR",OR27&gt;40,OR27&lt;=60),"12-13",IF(AND(OQ27="FCR",OR27&gt;60,OR27&lt;=84),"14-16",IF(AND(OQ27="FCR",OR27&gt;=85,OR27&lt;100),"17-19",IF(AND(OQ27="FCR",OR27=100),"20",""))))))))))),"")</f>
        <v/>
      </c>
      <c r="OV27" s="409" t="str">
        <f>IFERROR(IF(OQ27="vVO2máx",(Avaliações!$C$51*'Microciclos - Endurance (2)'!OR27)/100,IF(OQ27="Velocidade_crítica",IF(OR27="80% VC",Avaliações!#REF!*0.8,IF(OR27="100% VC",Avaliações!#REF!*1,IF(OR27="120% VC",Avaliações!#REF!*1.2,IF(OR27="&gt;30%",Avaliações!$C$54*1.3,IF(OR27="&gt;40%",Avaliações!$C$54*1.4,0))))),IF(OQ27="PACE_Daniels",INDEX(BASE!$Q$4:$V$60,MATCH(Avaliações!$C$53,BASE!$Q$4:$Q$60,0),MATCH('Microciclos - Endurance (2)'!OR27,BASE!$Q$4:$V$4,0)),""))),"")</f>
        <v/>
      </c>
      <c r="OW27" s="407" t="s">
        <v>144</v>
      </c>
      <c r="OX27" s="407"/>
      <c r="OY27" s="410" t="str">
        <f t="shared" si="280"/>
        <v/>
      </c>
      <c r="OZ27" s="407" t="str">
        <f>IFERROR(IF(OQ27="PACE_Daniels",(INDEX(BASE!$AE$4:$AH$7,MATCH('Microciclos - Endurance (2)'!OX27,BASE!$AE$4:$AE$7,0),4)),IF(AND(OQ27="vVO2máx",OX27&gt;=35,OX27&lt;=45),"9-11",IF(AND(OQ27="vVO2máx",OX27&gt;45,OX27&lt;=65),"11",IF(AND(OQ27="vVO2máx",OX27&gt;65,OX27&lt;=75),"12-13",IF(AND(OQ27="vVO2máx",OX27&gt;=80,OX27&lt;=85),"14-16",IF(AND(OQ27="vVO2máx",OX27&gt;=85,OX27&lt;100),"17-19",IF(AND(OQ27="vVO2máx",OX27&gt;=100),"20",IF(AND(OQ27="FCR",OX27&gt;40,OX27&lt;=60),"12-13",IF(AND(OQ27="FCR",OX27&gt;60,OX27&lt;=84),"14-16",IF(AND(OQ27="FCR",OX27&gt;=85,OX27&lt;100),"17-19",IF(AND(OQ27="FCR",OX27=100),"20",""))))))))))),"")</f>
        <v/>
      </c>
      <c r="PA27" s="409">
        <f>IFERROR(IF(OW27="vVO2máx",(Avaliações!$C$51*'Microciclos - Endurance (2)'!OX27)/100,IF(OW27="Velocidade_crítica",IF(OX27="80% VC",Avaliações!#REF!*0.8,IF(OX27="100% VC",Avaliações!#REF!*1,IF(OX27="120% VC",Avaliações!#REF!*1.2,IF(OX27="&gt;30%",Avaliações!$C$54*1.3,IF(OX27="&gt;40%",Avaliações!$C$54*1.4,0))))),IF(OW27="PACE_Daniels",INDEX(BASE!$Q$4:$V$60,MATCH(Avaliações!$C$53,BASE!$Q$4:$Q$60,0),MATCH('Microciclos - Endurance (2)'!OX27,BASE!$Q$4:$V$4,0)),0))),"")</f>
        <v>0</v>
      </c>
      <c r="PB27" s="409" t="str">
        <f t="shared" si="281"/>
        <v/>
      </c>
      <c r="PF27" s="407"/>
      <c r="PG27" s="407"/>
      <c r="PH27" s="407"/>
      <c r="PI27" s="407"/>
      <c r="PJ27" s="407">
        <f t="shared" si="331"/>
        <v>0</v>
      </c>
      <c r="PK27" s="407">
        <f t="shared" si="282"/>
        <v>0</v>
      </c>
      <c r="PL27" s="408" t="str">
        <f t="shared" si="283"/>
        <v/>
      </c>
      <c r="PM27" s="407" t="s">
        <v>144</v>
      </c>
      <c r="PN27" s="407"/>
      <c r="PO27" s="409" t="str">
        <f t="shared" si="284"/>
        <v/>
      </c>
      <c r="PP27" s="410" t="str">
        <f t="shared" si="285"/>
        <v/>
      </c>
      <c r="PQ27" s="407" t="str">
        <f>IFERROR(IF(PM27="PACE_Daniels",(INDEX(BASE!$AE$4:$AH$8,MATCH('Microciclos - Endurance (2)'!PN27,BASE!$AE$4:$AE$8,0),4)),IF(AND(PM27="vVO2máx",PN27&gt;=35,PN27&lt;=45),"9-11",IF(AND(PM27="vVO2máx",PN27&gt;45,PN27&lt;=65),"11",IF(AND(PM27="vVO2máx",PN27&gt;65,PN27&lt;=75),"12-13",IF(AND(PM27="vVO2máx",PN27&gt;=80,PN27&lt;=85),"14-16",IF(AND(PM27="vVO2máx",PN27&gt;=85,PN27&lt;100),"17-19",IF(AND(PM27="vVO2máx",PN27&gt;=100),"20",IF(AND(PM27="FCR",PN27&gt;40,PN27&lt;=60),"12-13",IF(AND(PM27="FCR",PN27&gt;60,PN27&lt;=84),"14-16",IF(AND(PM27="FCR",PN27&gt;=85,PN27&lt;100),"17-19",IF(AND(PM27="FCR",PN27=100),"20",""))))))))))),"")</f>
        <v/>
      </c>
      <c r="PR27" s="409" t="str">
        <f>IFERROR(IF(PM27="vVO2máx",(Avaliações!$C$51*'Microciclos - Endurance (2)'!PN27)/100,IF(PM27="Velocidade_crítica",IF(PN27="80% VC",Avaliações!#REF!*0.8,IF(PN27="100% VC",Avaliações!#REF!*1,IF(PN27="120% VC",Avaliações!#REF!*1.2,IF(PN27="&gt;30%",Avaliações!$C$54*1.3,IF(PN27="&gt;40%",Avaliações!$C$54*1.4,0))))),IF(PM27="PACE_Daniels",INDEX(BASE!$Q$4:$V$60,MATCH(Avaliações!$C$53,BASE!$Q$4:$Q$60,0),MATCH('Microciclos - Endurance (2)'!PN27,BASE!$Q$4:$V$4,0)),""))),"")</f>
        <v/>
      </c>
      <c r="PS27" s="407" t="s">
        <v>144</v>
      </c>
      <c r="PT27" s="407"/>
      <c r="PU27" s="410" t="str">
        <f t="shared" si="286"/>
        <v/>
      </c>
      <c r="PV27" s="407" t="str">
        <f>IFERROR(IF(PM27="PACE_Daniels",(INDEX(BASE!$AE$4:$AH$7,MATCH('Microciclos - Endurance (2)'!PT27,BASE!$AE$4:$AE$7,0),4)),IF(AND(PM27="vVO2máx",PT27&gt;=35,PT27&lt;=45),"9-11",IF(AND(PM27="vVO2máx",PT27&gt;45,PT27&lt;=65),"11",IF(AND(PM27="vVO2máx",PT27&gt;65,PT27&lt;=75),"12-13",IF(AND(PM27="vVO2máx",PT27&gt;=80,PT27&lt;=85),"14-16",IF(AND(PM27="vVO2máx",PT27&gt;=85,PT27&lt;100),"17-19",IF(AND(PM27="vVO2máx",PT27&gt;=100),"20",IF(AND(PM27="FCR",PT27&gt;40,PT27&lt;=60),"12-13",IF(AND(PM27="FCR",PT27&gt;60,PT27&lt;=84),"14-16",IF(AND(PM27="FCR",PT27&gt;=85,PT27&lt;100),"17-19",IF(AND(PM27="FCR",PT27=100),"20",""))))))))))),"")</f>
        <v/>
      </c>
      <c r="PW27" s="409">
        <f>IFERROR(IF(PS27="vVO2máx",(Avaliações!$C$51*'Microciclos - Endurance (2)'!PT27)/100,IF(PS27="Velocidade_crítica",IF(PT27="80% VC",Avaliações!#REF!*0.8,IF(PT27="100% VC",Avaliações!#REF!*1,IF(PT27="120% VC",Avaliações!#REF!*1.2,IF(PT27="&gt;30%",Avaliações!$C$54*1.3,IF(PT27="&gt;40%",Avaliações!$C$54*1.4,0))))),IF(PS27="PACE_Daniels",INDEX(BASE!$Q$4:$V$60,MATCH(Avaliações!$C$53,BASE!$Q$4:$Q$60,0),MATCH('Microciclos - Endurance (2)'!PT27,BASE!$Q$4:$V$4,0)),0))),"")</f>
        <v>0</v>
      </c>
      <c r="PX27" s="409" t="str">
        <f t="shared" si="287"/>
        <v/>
      </c>
      <c r="QB27" s="407"/>
      <c r="QC27" s="407"/>
      <c r="QD27" s="407"/>
      <c r="QE27" s="407"/>
      <c r="QF27" s="407">
        <f t="shared" si="332"/>
        <v>0</v>
      </c>
      <c r="QG27" s="407">
        <f t="shared" si="288"/>
        <v>0</v>
      </c>
      <c r="QH27" s="408" t="str">
        <f t="shared" si="289"/>
        <v/>
      </c>
      <c r="QI27" s="407" t="s">
        <v>144</v>
      </c>
      <c r="QJ27" s="407"/>
      <c r="QK27" s="409" t="str">
        <f t="shared" si="290"/>
        <v/>
      </c>
      <c r="QL27" s="410" t="str">
        <f t="shared" si="291"/>
        <v/>
      </c>
      <c r="QM27" s="407" t="str">
        <f>IFERROR(IF(QI27="PACE_Daniels",(INDEX(BASE!$AE$4:$AH$8,MATCH('Microciclos - Endurance (2)'!QJ27,BASE!$AE$4:$AE$8,0),4)),IF(AND(QI27="vVO2máx",QJ27&gt;=35,QJ27&lt;=45),"9-11",IF(AND(QI27="vVO2máx",QJ27&gt;45,QJ27&lt;=65),"11",IF(AND(QI27="vVO2máx",QJ27&gt;65,QJ27&lt;=75),"12-13",IF(AND(QI27="vVO2máx",QJ27&gt;=80,QJ27&lt;=85),"14-16",IF(AND(QI27="vVO2máx",QJ27&gt;=85,QJ27&lt;100),"17-19",IF(AND(QI27="vVO2máx",QJ27&gt;=100),"20",IF(AND(QI27="FCR",QJ27&gt;40,QJ27&lt;=60),"12-13",IF(AND(QI27="FCR",QJ27&gt;60,QJ27&lt;=84),"14-16",IF(AND(QI27="FCR",QJ27&gt;=85,QJ27&lt;100),"17-19",IF(AND(QI27="FCR",QJ27=100),"20",""))))))))))),"")</f>
        <v/>
      </c>
      <c r="QN27" s="409" t="str">
        <f>IFERROR(IF(QI27="vVO2máx",(Avaliações!$C$51*'Microciclos - Endurance (2)'!QJ27)/100,IF(QI27="Velocidade_crítica",IF(QJ27="80% VC",Avaliações!#REF!*0.8,IF(QJ27="100% VC",Avaliações!#REF!*1,IF(QJ27="120% VC",Avaliações!#REF!*1.2,IF(QJ27="&gt;30%",Avaliações!$C$54*1.3,IF(QJ27="&gt;40%",Avaliações!$C$54*1.4,0))))),IF(QI27="PACE_Daniels",INDEX(BASE!$Q$4:$V$60,MATCH(Avaliações!$C$53,BASE!$Q$4:$Q$60,0),MATCH('Microciclos - Endurance (2)'!QJ27,BASE!$Q$4:$V$4,0)),""))),"")</f>
        <v/>
      </c>
      <c r="QO27" s="407" t="s">
        <v>144</v>
      </c>
      <c r="QP27" s="407"/>
      <c r="QQ27" s="410" t="str">
        <f t="shared" si="292"/>
        <v/>
      </c>
      <c r="QR27" s="407" t="str">
        <f>IFERROR(IF(QI27="PACE_Daniels",(INDEX(BASE!$AE$4:$AH$7,MATCH('Microciclos - Endurance (2)'!QP27,BASE!$AE$4:$AE$7,0),4)),IF(AND(QI27="vVO2máx",QP27&gt;=35,QP27&lt;=45),"9-11",IF(AND(QI27="vVO2máx",QP27&gt;45,QP27&lt;=65),"11",IF(AND(QI27="vVO2máx",QP27&gt;65,QP27&lt;=75),"12-13",IF(AND(QI27="vVO2máx",QP27&gt;=80,QP27&lt;=85),"14-16",IF(AND(QI27="vVO2máx",QP27&gt;=85,QP27&lt;100),"17-19",IF(AND(QI27="vVO2máx",QP27&gt;=100),"20",IF(AND(QI27="FCR",QP27&gt;40,QP27&lt;=60),"12-13",IF(AND(QI27="FCR",QP27&gt;60,QP27&lt;=84),"14-16",IF(AND(QI27="FCR",QP27&gt;=85,QP27&lt;100),"17-19",IF(AND(QI27="FCR",QP27=100),"20",""))))))))))),"")</f>
        <v/>
      </c>
      <c r="QS27" s="409">
        <f>IFERROR(IF(QO27="vVO2máx",(Avaliações!$C$51*'Microciclos - Endurance (2)'!QP27)/100,IF(QO27="Velocidade_crítica",IF(QP27="80% VC",Avaliações!#REF!*0.8,IF(QP27="100% VC",Avaliações!#REF!*1,IF(QP27="120% VC",Avaliações!#REF!*1.2,IF(QP27="&gt;30%",Avaliações!$C$54*1.3,IF(QP27="&gt;40%",Avaliações!$C$54*1.4,0))))),IF(QO27="PACE_Daniels",INDEX(BASE!$Q$4:$V$60,MATCH(Avaliações!$C$53,BASE!$Q$4:$Q$60,0),MATCH('Microciclos - Endurance (2)'!QP27,BASE!$Q$4:$V$4,0)),0))),"")</f>
        <v>0</v>
      </c>
      <c r="QT27" s="409" t="str">
        <f t="shared" si="293"/>
        <v/>
      </c>
      <c r="QX27" s="407"/>
      <c r="QY27" s="407"/>
      <c r="QZ27" s="407"/>
      <c r="RA27" s="407"/>
      <c r="RB27" s="407">
        <f t="shared" si="333"/>
        <v>0</v>
      </c>
      <c r="RC27" s="407">
        <f t="shared" si="294"/>
        <v>0</v>
      </c>
      <c r="RD27" s="408" t="str">
        <f t="shared" si="295"/>
        <v/>
      </c>
      <c r="RE27" s="407" t="s">
        <v>144</v>
      </c>
      <c r="RF27" s="407"/>
      <c r="RG27" s="409" t="str">
        <f t="shared" si="296"/>
        <v/>
      </c>
      <c r="RH27" s="410" t="str">
        <f t="shared" si="297"/>
        <v/>
      </c>
      <c r="RI27" s="407" t="str">
        <f>IFERROR(IF(RE27="PACE_Daniels",(INDEX(BASE!$AE$4:$AH$8,MATCH('Microciclos - Endurance (2)'!RF27,BASE!$AE$4:$AE$8,0),4)),IF(AND(RE27="vVO2máx",RF27&gt;=35,RF27&lt;=45),"9-11",IF(AND(RE27="vVO2máx",RF27&gt;45,RF27&lt;=65),"11",IF(AND(RE27="vVO2máx",RF27&gt;65,RF27&lt;=75),"12-13",IF(AND(RE27="vVO2máx",RF27&gt;=80,RF27&lt;=85),"14-16",IF(AND(RE27="vVO2máx",RF27&gt;=85,RF27&lt;100),"17-19",IF(AND(RE27="vVO2máx",RF27&gt;=100),"20",IF(AND(RE27="FCR",RF27&gt;40,RF27&lt;=60),"12-13",IF(AND(RE27="FCR",RF27&gt;60,RF27&lt;=84),"14-16",IF(AND(RE27="FCR",RF27&gt;=85,RF27&lt;100),"17-19",IF(AND(RE27="FCR",RF27=100),"20",""))))))))))),"")</f>
        <v/>
      </c>
      <c r="RJ27" s="409" t="str">
        <f>IFERROR(IF(RE27="vVO2máx",(Avaliações!$C$51*'Microciclos - Endurance (2)'!RF27)/100,IF(RE27="Velocidade_crítica",IF(RF27="80% VC",Avaliações!#REF!*0.8,IF(RF27="100% VC",Avaliações!#REF!*1,IF(RF27="120% VC",Avaliações!#REF!*1.2,IF(RF27="&gt;30%",Avaliações!$C$54*1.3,IF(RF27="&gt;40%",Avaliações!$C$54*1.4,0))))),IF(RE27="PACE_Daniels",INDEX(BASE!$Q$4:$V$60,MATCH(Avaliações!$C$53,BASE!$Q$4:$Q$60,0),MATCH('Microciclos - Endurance (2)'!RF27,BASE!$Q$4:$V$4,0)),""))),"")</f>
        <v/>
      </c>
      <c r="RK27" s="407" t="s">
        <v>144</v>
      </c>
      <c r="RL27" s="407"/>
      <c r="RM27" s="410" t="str">
        <f t="shared" si="298"/>
        <v/>
      </c>
      <c r="RN27" s="407" t="str">
        <f>IFERROR(IF(RE27="PACE_Daniels",(INDEX(BASE!$AE$4:$AH$7,MATCH('Microciclos - Endurance (2)'!RL27,BASE!$AE$4:$AE$7,0),4)),IF(AND(RE27="vVO2máx",RL27&gt;=35,RL27&lt;=45),"9-11",IF(AND(RE27="vVO2máx",RL27&gt;45,RL27&lt;=65),"11",IF(AND(RE27="vVO2máx",RL27&gt;65,RL27&lt;=75),"12-13",IF(AND(RE27="vVO2máx",RL27&gt;=80,RL27&lt;=85),"14-16",IF(AND(RE27="vVO2máx",RL27&gt;=85,RL27&lt;100),"17-19",IF(AND(RE27="vVO2máx",RL27&gt;=100),"20",IF(AND(RE27="FCR",RL27&gt;40,RL27&lt;=60),"12-13",IF(AND(RE27="FCR",RL27&gt;60,RL27&lt;=84),"14-16",IF(AND(RE27="FCR",RL27&gt;=85,RL27&lt;100),"17-19",IF(AND(RE27="FCR",RL27=100),"20",""))))))))))),"")</f>
        <v/>
      </c>
      <c r="RO27" s="409">
        <f>IFERROR(IF(RK27="vVO2máx",(Avaliações!$C$51*'Microciclos - Endurance (2)'!RL27)/100,IF(RK27="Velocidade_crítica",IF(RL27="80% VC",Avaliações!#REF!*0.8,IF(RL27="100% VC",Avaliações!#REF!*1,IF(RL27="120% VC",Avaliações!#REF!*1.2,IF(RL27="&gt;30%",Avaliações!$C$54*1.3,IF(RL27="&gt;40%",Avaliações!$C$54*1.4,0))))),IF(RK27="PACE_Daniels",INDEX(BASE!$Q$4:$V$60,MATCH(Avaliações!$C$53,BASE!$Q$4:$Q$60,0),MATCH('Microciclos - Endurance (2)'!RL27,BASE!$Q$4:$V$4,0)),0))),"")</f>
        <v>0</v>
      </c>
      <c r="RP27" s="409" t="str">
        <f t="shared" si="299"/>
        <v/>
      </c>
      <c r="RT27" s="407"/>
      <c r="RU27" s="407"/>
      <c r="RV27" s="407"/>
      <c r="RW27" s="407"/>
      <c r="RX27" s="407">
        <f t="shared" si="334"/>
        <v>0</v>
      </c>
      <c r="RY27" s="407">
        <f t="shared" si="300"/>
        <v>0</v>
      </c>
      <c r="RZ27" s="408" t="str">
        <f t="shared" si="301"/>
        <v/>
      </c>
      <c r="SA27" s="407" t="s">
        <v>144</v>
      </c>
      <c r="SB27" s="407"/>
      <c r="SC27" s="409" t="str">
        <f t="shared" si="302"/>
        <v/>
      </c>
      <c r="SD27" s="410" t="str">
        <f t="shared" si="303"/>
        <v/>
      </c>
      <c r="SE27" s="407" t="str">
        <f>IFERROR(IF(SA27="PACE_Daniels",(INDEX(BASE!$AE$4:$AH$8,MATCH('Microciclos - Endurance (2)'!SB27,BASE!$AE$4:$AE$8,0),4)),IF(AND(SA27="vVO2máx",SB27&gt;=35,SB27&lt;=45),"9-11",IF(AND(SA27="vVO2máx",SB27&gt;45,SB27&lt;=65),"11",IF(AND(SA27="vVO2máx",SB27&gt;65,SB27&lt;=75),"12-13",IF(AND(SA27="vVO2máx",SB27&gt;=80,SB27&lt;=85),"14-16",IF(AND(SA27="vVO2máx",SB27&gt;=85,SB27&lt;100),"17-19",IF(AND(SA27="vVO2máx",SB27&gt;=100),"20",IF(AND(SA27="FCR",SB27&gt;40,SB27&lt;=60),"12-13",IF(AND(SA27="FCR",SB27&gt;60,SB27&lt;=84),"14-16",IF(AND(SA27="FCR",SB27&gt;=85,SB27&lt;100),"17-19",IF(AND(SA27="FCR",SB27=100),"20",""))))))))))),"")</f>
        <v/>
      </c>
      <c r="SF27" s="409" t="str">
        <f>IFERROR(IF(SA27="vVO2máx",(Avaliações!$C$51*'Microciclos - Endurance (2)'!SB27)/100,IF(SA27="Velocidade_crítica",IF(SB27="80% VC",Avaliações!#REF!*0.8,IF(SB27="100% VC",Avaliações!#REF!*1,IF(SB27="120% VC",Avaliações!#REF!*1.2,IF(SB27="&gt;30%",Avaliações!$C$54*1.3,IF(SB27="&gt;40%",Avaliações!$C$54*1.4,0))))),IF(SA27="PACE_Daniels",INDEX(BASE!$Q$4:$V$60,MATCH(Avaliações!$C$53,BASE!$Q$4:$Q$60,0),MATCH('Microciclos - Endurance (2)'!SB27,BASE!$Q$4:$V$4,0)),""))),"")</f>
        <v/>
      </c>
      <c r="SG27" s="407" t="s">
        <v>144</v>
      </c>
      <c r="SH27" s="407"/>
      <c r="SI27" s="410" t="str">
        <f t="shared" si="304"/>
        <v/>
      </c>
      <c r="SJ27" s="407" t="str">
        <f>IFERROR(IF(SA27="PACE_Daniels",(INDEX(BASE!$AE$4:$AH$7,MATCH('Microciclos - Endurance (2)'!SH27,BASE!$AE$4:$AE$7,0),4)),IF(AND(SA27="vVO2máx",SH27&gt;=35,SH27&lt;=45),"9-11",IF(AND(SA27="vVO2máx",SH27&gt;45,SH27&lt;=65),"11",IF(AND(SA27="vVO2máx",SH27&gt;65,SH27&lt;=75),"12-13",IF(AND(SA27="vVO2máx",SH27&gt;=80,SH27&lt;=85),"14-16",IF(AND(SA27="vVO2máx",SH27&gt;=85,SH27&lt;100),"17-19",IF(AND(SA27="vVO2máx",SH27&gt;=100),"20",IF(AND(SA27="FCR",SH27&gt;40,SH27&lt;=60),"12-13",IF(AND(SA27="FCR",SH27&gt;60,SH27&lt;=84),"14-16",IF(AND(SA27="FCR",SH27&gt;=85,SH27&lt;100),"17-19",IF(AND(SA27="FCR",SH27=100),"20",""))))))))))),"")</f>
        <v/>
      </c>
      <c r="SK27" s="409">
        <f>IFERROR(IF(SG27="vVO2máx",(Avaliações!$C$51*'Microciclos - Endurance (2)'!SH27)/100,IF(SG27="Velocidade_crítica",IF(SH27="80% VC",Avaliações!#REF!*0.8,IF(SH27="100% VC",Avaliações!#REF!*1,IF(SH27="120% VC",Avaliações!#REF!*1.2,IF(SH27="&gt;30%",Avaliações!$C$54*1.3,IF(SH27="&gt;40%",Avaliações!$C$54*1.4,0))))),IF(SG27="PACE_Daniels",INDEX(BASE!$Q$4:$V$60,MATCH(Avaliações!$C$53,BASE!$Q$4:$Q$60,0),MATCH('Microciclos - Endurance (2)'!SH27,BASE!$Q$4:$V$4,0)),0))),"")</f>
        <v>0</v>
      </c>
      <c r="SL27" s="409" t="str">
        <f t="shared" si="305"/>
        <v/>
      </c>
      <c r="SP27" s="407"/>
      <c r="SQ27" s="407"/>
      <c r="SR27" s="407"/>
      <c r="SS27" s="407"/>
      <c r="ST27" s="407">
        <f t="shared" si="335"/>
        <v>0</v>
      </c>
      <c r="SU27" s="407">
        <f t="shared" si="306"/>
        <v>0</v>
      </c>
      <c r="SV27" s="408" t="str">
        <f t="shared" si="307"/>
        <v/>
      </c>
      <c r="SW27" s="407" t="s">
        <v>144</v>
      </c>
      <c r="SX27" s="407"/>
      <c r="SY27" s="409" t="str">
        <f t="shared" si="308"/>
        <v/>
      </c>
      <c r="SZ27" s="410" t="str">
        <f t="shared" si="309"/>
        <v/>
      </c>
      <c r="TA27" s="407" t="str">
        <f>IFERROR(IF(SW27="PACE_Daniels",(INDEX(BASE!$AE$4:$AH$8,MATCH('Microciclos - Endurance (2)'!SX27,BASE!$AE$4:$AE$8,0),4)),IF(AND(SW27="vVO2máx",SX27&gt;=35,SX27&lt;=45),"9-11",IF(AND(SW27="vVO2máx",SX27&gt;45,SX27&lt;=65),"11",IF(AND(SW27="vVO2máx",SX27&gt;65,SX27&lt;=75),"12-13",IF(AND(SW27="vVO2máx",SX27&gt;=80,SX27&lt;=85),"14-16",IF(AND(SW27="vVO2máx",SX27&gt;=85,SX27&lt;100),"17-19",IF(AND(SW27="vVO2máx",SX27&gt;=100),"20",IF(AND(SW27="FCR",SX27&gt;40,SX27&lt;=60),"12-13",IF(AND(SW27="FCR",SX27&gt;60,SX27&lt;=84),"14-16",IF(AND(SW27="FCR",SX27&gt;=85,SX27&lt;100),"17-19",IF(AND(SW27="FCR",SX27=100),"20",""))))))))))),"")</f>
        <v/>
      </c>
      <c r="TB27" s="409" t="str">
        <f>IFERROR(IF(SW27="vVO2máx",(Avaliações!$C$51*'Microciclos - Endurance (2)'!SX27)/100,IF(SW27="Velocidade_crítica",IF(SX27="80% VC",Avaliações!#REF!*0.8,IF(SX27="100% VC",Avaliações!#REF!*1,IF(SX27="120% VC",Avaliações!#REF!*1.2,IF(SX27="&gt;30%",Avaliações!$C$54*1.3,IF(SX27="&gt;40%",Avaliações!$C$54*1.4,0))))),IF(SW27="PACE_Daniels",INDEX(BASE!$Q$4:$V$60,MATCH(Avaliações!$C$53,BASE!$Q$4:$Q$60,0),MATCH('Microciclos - Endurance (2)'!SX27,BASE!$Q$4:$V$4,0)),""))),"")</f>
        <v/>
      </c>
      <c r="TC27" s="407" t="s">
        <v>144</v>
      </c>
      <c r="TD27" s="407"/>
      <c r="TE27" s="410" t="str">
        <f t="shared" si="310"/>
        <v/>
      </c>
      <c r="TF27" s="407" t="str">
        <f>IFERROR(IF(SW27="PACE_Daniels",(INDEX(BASE!$AE$4:$AH$7,MATCH('Microciclos - Endurance (2)'!TD27,BASE!$AE$4:$AE$7,0),4)),IF(AND(SW27="vVO2máx",TD27&gt;=35,TD27&lt;=45),"9-11",IF(AND(SW27="vVO2máx",TD27&gt;45,TD27&lt;=65),"11",IF(AND(SW27="vVO2máx",TD27&gt;65,TD27&lt;=75),"12-13",IF(AND(SW27="vVO2máx",TD27&gt;=80,TD27&lt;=85),"14-16",IF(AND(SW27="vVO2máx",TD27&gt;=85,TD27&lt;100),"17-19",IF(AND(SW27="vVO2máx",TD27&gt;=100),"20",IF(AND(SW27="FCR",TD27&gt;40,TD27&lt;=60),"12-13",IF(AND(SW27="FCR",TD27&gt;60,TD27&lt;=84),"14-16",IF(AND(SW27="FCR",TD27&gt;=85,TD27&lt;100),"17-19",IF(AND(SW27="FCR",TD27=100),"20",""))))))))))),"")</f>
        <v/>
      </c>
      <c r="TG27" s="409">
        <f>IFERROR(IF(TC27="vVO2máx",(Avaliações!$C$51*'Microciclos - Endurance (2)'!TD27)/100,IF(TC27="Velocidade_crítica",IF(TD27="80% VC",Avaliações!#REF!*0.8,IF(TD27="100% VC",Avaliações!#REF!*1,IF(TD27="120% VC",Avaliações!#REF!*1.2,IF(TD27="&gt;30%",Avaliações!$C$54*1.3,IF(TD27="&gt;40%",Avaliações!$C$54*1.4,0))))),IF(TC27="PACE_Daniels",INDEX(BASE!$Q$4:$V$60,MATCH(Avaliações!$C$53,BASE!$Q$4:$Q$60,0),MATCH('Microciclos - Endurance (2)'!TD27,BASE!$Q$4:$V$4,0)),0))),"")</f>
        <v>0</v>
      </c>
      <c r="TH27" s="409" t="str">
        <f t="shared" si="311"/>
        <v/>
      </c>
    </row>
    <row r="28" spans="4:528">
      <c r="D28" s="407"/>
      <c r="E28" s="407"/>
      <c r="F28" s="407"/>
      <c r="G28" s="407"/>
      <c r="H28" s="407">
        <f t="shared" si="312"/>
        <v>0</v>
      </c>
      <c r="I28" s="407">
        <f t="shared" si="168"/>
        <v>0</v>
      </c>
      <c r="J28" s="408" t="str">
        <f t="shared" si="169"/>
        <v/>
      </c>
      <c r="K28" s="407" t="s">
        <v>144</v>
      </c>
      <c r="L28" s="407"/>
      <c r="M28" s="409" t="str">
        <f t="shared" si="170"/>
        <v/>
      </c>
      <c r="N28" s="410" t="str">
        <f t="shared" si="171"/>
        <v/>
      </c>
      <c r="O28" s="407" t="str">
        <f>IFERROR(IF(K28="PACE_Daniels",(INDEX(BASE!$AE$4:$AH$8,MATCH('Microciclos - Endurance (2)'!L28,BASE!$AE$4:$AE$8,0),4)),IF(AND(K28="vVO2máx",L28&gt;=35,L28&lt;=45),"9-11",IF(AND(K28="vVO2máx",L28&gt;45,L28&lt;=65),"11",IF(AND(K28="vVO2máx",L28&gt;65,L28&lt;=75),"12-13",IF(AND(K28="vVO2máx",L28&gt;=80,L28&lt;=85),"14-16",IF(AND(K28="vVO2máx",L28&gt;=85,L28&lt;100),"17-19",IF(AND(K28="vVO2máx",L28&gt;=100),"20",IF(AND(K28="FCR",L28&gt;40,L28&lt;=60),"12-13",IF(AND(K28="FCR",L28&gt;60,L28&lt;=84),"14-16",IF(AND(K28="FCR",L28&gt;=85,L28&lt;100),"17-19",IF(AND(K28="FCR",L28=100),"20",""))))))))))),"")</f>
        <v/>
      </c>
      <c r="P28" s="409" t="str">
        <f>IFERROR(IF(K28="vVO2máx",(Avaliações!$C$51*'Microciclos - Endurance (2)'!L28)/100,IF(K28="Velocidade_crítica",IF(L28="80% VC",Avaliações!#REF!*0.8,IF(L28="100% VC",Avaliações!#REF!*1,IF(L28="120% VC",Avaliações!#REF!*1.2,IF(L28="&gt;30%",Avaliações!$C$54*1.3,IF(L28="&gt;40%",Avaliações!$C$54*1.4,0))))),IF(K28="PACE_Daniels",INDEX(BASE!$Q$4:$V$60,MATCH(Avaliações!$C$53,BASE!$Q$4:$Q$60,0),MATCH('Microciclos - Endurance (2)'!L28,BASE!$Q$4:$V$4,0)),""))),"")</f>
        <v/>
      </c>
      <c r="Q28" s="407" t="s">
        <v>144</v>
      </c>
      <c r="R28" s="407"/>
      <c r="S28" s="410" t="str">
        <f t="shared" si="172"/>
        <v/>
      </c>
      <c r="T28" s="407" t="str">
        <f>IFERROR(IF(K28="PACE_Daniels",(INDEX(BASE!$AE$4:$AH$7,MATCH('Microciclos - Endurance (2)'!R28,BASE!$AE$4:$AE$7,0),4)),IF(AND(K28="vVO2máx",R28&gt;=35,R28&lt;=45),"9-11",IF(AND(K28="vVO2máx",R28&gt;45,R28&lt;=65),"11",IF(AND(K28="vVO2máx",R28&gt;65,R28&lt;=75),"12-13",IF(AND(K28="vVO2máx",R28&gt;=80,R28&lt;=85),"14-16",IF(AND(K28="vVO2máx",R28&gt;=85,R28&lt;100),"17-19",IF(AND(K28="vVO2máx",R28&gt;=100),"20",IF(AND(K28="FCR",R28&gt;40,R28&lt;=60),"12-13",IF(AND(K28="FCR",R28&gt;60,R28&lt;=84),"14-16",IF(AND(K28="FCR",R28&gt;=85,R28&lt;100),"17-19",IF(AND(K28="FCR",R28=100),"20",""))))))))))),"")</f>
        <v/>
      </c>
      <c r="U28" s="409">
        <f>IFERROR(IF(Q28="vVO2máx",(Avaliações!$C$51*'Microciclos - Endurance (2)'!R28)/100,IF(Q28="Velocidade_crítica",IF(R28="80% VC",Avaliações!#REF!*0.8,IF(R28="100% VC",Avaliações!#REF!*1,IF(R28="120% VC",Avaliações!#REF!*1.2,IF(R28="&gt;30%",Avaliações!$C$54*1.3,IF(R28="&gt;40%",Avaliações!$C$54*1.4,0))))),IF(Q28="PACE_Daniels",INDEX(BASE!$Q$4:$V$60,MATCH(Avaliações!$C$53,BASE!$Q$4:$Q$60,0),MATCH('Microciclos - Endurance (2)'!R28,BASE!$Q$4:$V$4,0)),0))),"")</f>
        <v>0</v>
      </c>
      <c r="V28" s="409" t="str">
        <f t="shared" si="173"/>
        <v/>
      </c>
      <c r="Z28" s="407"/>
      <c r="AA28" s="407"/>
      <c r="AB28" s="407"/>
      <c r="AC28" s="407"/>
      <c r="AD28" s="407">
        <f t="shared" si="313"/>
        <v>0</v>
      </c>
      <c r="AE28" s="407">
        <f t="shared" si="174"/>
        <v>0</v>
      </c>
      <c r="AF28" s="408" t="str">
        <f t="shared" si="175"/>
        <v/>
      </c>
      <c r="AG28" s="407" t="s">
        <v>144</v>
      </c>
      <c r="AH28" s="407"/>
      <c r="AI28" s="409" t="str">
        <f t="shared" si="176"/>
        <v/>
      </c>
      <c r="AJ28" s="410" t="str">
        <f t="shared" si="177"/>
        <v/>
      </c>
      <c r="AK28" s="407" t="str">
        <f>IFERROR(IF(AG28="PACE_Daniels",(INDEX(BASE!$AE$4:$AH$8,MATCH('Microciclos - Endurance (2)'!AH28,BASE!$AE$4:$AE$8,0),4)),IF(AND(AG28="vVO2máx",AH28&gt;=35,AH28&lt;=45),"9-11",IF(AND(AG28="vVO2máx",AH28&gt;45,AH28&lt;=65),"11",IF(AND(AG28="vVO2máx",AH28&gt;65,AH28&lt;=75),"12-13",IF(AND(AG28="vVO2máx",AH28&gt;=80,AH28&lt;=85),"14-16",IF(AND(AG28="vVO2máx",AH28&gt;=85,AH28&lt;100),"17-19",IF(AND(AG28="vVO2máx",AH28&gt;=100),"20",IF(AND(AG28="FCR",AH28&gt;40,AH28&lt;=60),"12-13",IF(AND(AG28="FCR",AH28&gt;60,AH28&lt;=84),"14-16",IF(AND(AG28="FCR",AH28&gt;=85,AH28&lt;100),"17-19",IF(AND(AG28="FCR",AH28=100),"20",""))))))))))),"")</f>
        <v/>
      </c>
      <c r="AL28" s="409" t="str">
        <f>IFERROR(IF(AG28="vVO2máx",(Avaliações!$C$51*'Microciclos - Endurance (2)'!AH28)/100,IF(AG28="Velocidade_crítica",IF(AH28="80% VC",Avaliações!#REF!*0.8,IF(AH28="100% VC",Avaliações!#REF!*1,IF(AH28="120% VC",Avaliações!#REF!*1.2,IF(AH28="&gt;30%",Avaliações!$C$54*1.3,IF(AH28="&gt;40%",Avaliações!$C$54*1.4,0))))),IF(AG28="PACE_Daniels",INDEX(BASE!$Q$4:$V$60,MATCH(Avaliações!$C$53,BASE!$Q$4:$Q$60,0),MATCH('Microciclos - Endurance (2)'!AH28,BASE!$Q$4:$V$4,0)),""))),"")</f>
        <v/>
      </c>
      <c r="AM28" s="407" t="s">
        <v>144</v>
      </c>
      <c r="AN28" s="407"/>
      <c r="AO28" s="410" t="str">
        <f t="shared" si="178"/>
        <v/>
      </c>
      <c r="AP28" s="407" t="str">
        <f>IFERROR(IF(AG28="PACE_Daniels",(INDEX(BASE!$AE$4:$AH$7,MATCH('Microciclos - Endurance (2)'!AN28,BASE!$AE$4:$AE$7,0),4)),IF(AND(AG28="vVO2máx",AN28&gt;=35,AN28&lt;=45),"9-11",IF(AND(AG28="vVO2máx",AN28&gt;45,AN28&lt;=65),"11",IF(AND(AG28="vVO2máx",AN28&gt;65,AN28&lt;=75),"12-13",IF(AND(AG28="vVO2máx",AN28&gt;=80,AN28&lt;=85),"14-16",IF(AND(AG28="vVO2máx",AN28&gt;=85,AN28&lt;100),"17-19",IF(AND(AG28="vVO2máx",AN28&gt;=100),"20",IF(AND(AG28="FCR",AN28&gt;40,AN28&lt;=60),"12-13",IF(AND(AG28="FCR",AN28&gt;60,AN28&lt;=84),"14-16",IF(AND(AG28="FCR",AN28&gt;=85,AN28&lt;100),"17-19",IF(AND(AG28="FCR",AN28=100),"20",""))))))))))),"")</f>
        <v/>
      </c>
      <c r="AQ28" s="409">
        <f>IFERROR(IF(AM28="vVO2máx",(Avaliações!$C$51*'Microciclos - Endurance (2)'!AN28)/100,IF(AM28="Velocidade_crítica",IF(AN28="80% VC",Avaliações!#REF!*0.8,IF(AN28="100% VC",Avaliações!#REF!*1,IF(AN28="120% VC",Avaliações!#REF!*1.2,IF(AN28="&gt;30%",Avaliações!$C$54*1.3,IF(AN28="&gt;40%",Avaliações!$C$54*1.4,0))))),IF(AM28="PACE_Daniels",INDEX(BASE!$Q$4:$V$60,MATCH(Avaliações!$C$53,BASE!$Q$4:$Q$60,0),MATCH('Microciclos - Endurance (2)'!AN28,BASE!$Q$4:$V$4,0)),0))),"")</f>
        <v>0</v>
      </c>
      <c r="AR28" s="409" t="str">
        <f t="shared" si="179"/>
        <v/>
      </c>
      <c r="AV28" s="407"/>
      <c r="AW28" s="407"/>
      <c r="AX28" s="407"/>
      <c r="AY28" s="407"/>
      <c r="AZ28" s="407">
        <f t="shared" si="314"/>
        <v>0</v>
      </c>
      <c r="BA28" s="407">
        <f t="shared" si="180"/>
        <v>0</v>
      </c>
      <c r="BB28" s="408" t="str">
        <f t="shared" si="181"/>
        <v/>
      </c>
      <c r="BC28" s="407" t="s">
        <v>144</v>
      </c>
      <c r="BD28" s="407"/>
      <c r="BE28" s="409" t="str">
        <f t="shared" si="182"/>
        <v/>
      </c>
      <c r="BF28" s="410" t="str">
        <f t="shared" si="183"/>
        <v/>
      </c>
      <c r="BG28" s="407" t="str">
        <f>IFERROR(IF(BC28="PACE_Daniels",(INDEX(BASE!$AE$4:$AH$8,MATCH('Microciclos - Endurance (2)'!BD28,BASE!$AE$4:$AE$8,0),4)),IF(AND(BC28="vVO2máx",BD28&gt;=35,BD28&lt;=45),"9-11",IF(AND(BC28="vVO2máx",BD28&gt;45,BD28&lt;=65),"11",IF(AND(BC28="vVO2máx",BD28&gt;65,BD28&lt;=75),"12-13",IF(AND(BC28="vVO2máx",BD28&gt;=80,BD28&lt;=85),"14-16",IF(AND(BC28="vVO2máx",BD28&gt;=85,BD28&lt;100),"17-19",IF(AND(BC28="vVO2máx",BD28&gt;=100),"20",IF(AND(BC28="FCR",BD28&gt;40,BD28&lt;=60),"12-13",IF(AND(BC28="FCR",BD28&gt;60,BD28&lt;=84),"14-16",IF(AND(BC28="FCR",BD28&gt;=85,BD28&lt;100),"17-19",IF(AND(BC28="FCR",BD28=100),"20",""))))))))))),"")</f>
        <v/>
      </c>
      <c r="BH28" s="409" t="str">
        <f>IFERROR(IF(BC28="vVO2máx",(Avaliações!$C$51*'Microciclos - Endurance (2)'!BD28)/100,IF(BC28="Velocidade_crítica",IF(BD28="80% VC",Avaliações!#REF!*0.8,IF(BD28="100% VC",Avaliações!#REF!*1,IF(BD28="120% VC",Avaliações!#REF!*1.2,IF(BD28="&gt;30%",Avaliações!$C$54*1.3,IF(BD28="&gt;40%",Avaliações!$C$54*1.4,0))))),IF(BC28="PACE_Daniels",INDEX(BASE!$Q$4:$V$60,MATCH(Avaliações!$C$53,BASE!$Q$4:$Q$60,0),MATCH('Microciclos - Endurance (2)'!BD28,BASE!$Q$4:$V$4,0)),""))),"")</f>
        <v/>
      </c>
      <c r="BI28" s="407" t="s">
        <v>144</v>
      </c>
      <c r="BJ28" s="407"/>
      <c r="BK28" s="410" t="str">
        <f t="shared" si="184"/>
        <v/>
      </c>
      <c r="BL28" s="407" t="str">
        <f>IFERROR(IF(BC28="PACE_Daniels",(INDEX(BASE!$AE$4:$AH$7,MATCH('Microciclos - Endurance (2)'!BJ28,BASE!$AE$4:$AE$7,0),4)),IF(AND(BC28="vVO2máx",BJ28&gt;=35,BJ28&lt;=45),"9-11",IF(AND(BC28="vVO2máx",BJ28&gt;45,BJ28&lt;=65),"11",IF(AND(BC28="vVO2máx",BJ28&gt;65,BJ28&lt;=75),"12-13",IF(AND(BC28="vVO2máx",BJ28&gt;=80,BJ28&lt;=85),"14-16",IF(AND(BC28="vVO2máx",BJ28&gt;=85,BJ28&lt;100),"17-19",IF(AND(BC28="vVO2máx",BJ28&gt;=100),"20",IF(AND(BC28="FCR",BJ28&gt;40,BJ28&lt;=60),"12-13",IF(AND(BC28="FCR",BJ28&gt;60,BJ28&lt;=84),"14-16",IF(AND(BC28="FCR",BJ28&gt;=85,BJ28&lt;100),"17-19",IF(AND(BC28="FCR",BJ28=100),"20",""))))))))))),"")</f>
        <v/>
      </c>
      <c r="BM28" s="409">
        <f>IFERROR(IF(BI28="vVO2máx",(Avaliações!$C$51*'Microciclos - Endurance (2)'!BJ28)/100,IF(BI28="Velocidade_crítica",IF(BJ28="80% VC",Avaliações!#REF!*0.8,IF(BJ28="100% VC",Avaliações!#REF!*1,IF(BJ28="120% VC",Avaliações!#REF!*1.2,IF(BJ28="&gt;30%",Avaliações!$C$54*1.3,IF(BJ28="&gt;40%",Avaliações!$C$54*1.4,0))))),IF(BI28="PACE_Daniels",INDEX(BASE!$Q$4:$V$60,MATCH(Avaliações!$C$53,BASE!$Q$4:$Q$60,0),MATCH('Microciclos - Endurance (2)'!BJ28,BASE!$Q$4:$V$4,0)),0))),"")</f>
        <v>0</v>
      </c>
      <c r="BN28" s="409" t="str">
        <f t="shared" si="185"/>
        <v/>
      </c>
      <c r="BR28" s="407"/>
      <c r="BS28" s="407"/>
      <c r="BT28" s="407"/>
      <c r="BU28" s="407"/>
      <c r="BV28" s="407">
        <f t="shared" si="315"/>
        <v>0</v>
      </c>
      <c r="BW28" s="407">
        <f t="shared" si="186"/>
        <v>0</v>
      </c>
      <c r="BX28" s="408" t="str">
        <f t="shared" si="187"/>
        <v/>
      </c>
      <c r="BY28" s="407" t="s">
        <v>144</v>
      </c>
      <c r="BZ28" s="407"/>
      <c r="CA28" s="409" t="str">
        <f t="shared" si="188"/>
        <v/>
      </c>
      <c r="CB28" s="410" t="str">
        <f t="shared" si="189"/>
        <v/>
      </c>
      <c r="CC28" s="407" t="str">
        <f>IFERROR(IF(BY28="PACE_Daniels",(INDEX(BASE!$AE$4:$AH$8,MATCH('Microciclos - Endurance (2)'!BZ28,BASE!$AE$4:$AE$8,0),4)),IF(AND(BY28="vVO2máx",BZ28&gt;=35,BZ28&lt;=45),"9-11",IF(AND(BY28="vVO2máx",BZ28&gt;45,BZ28&lt;=65),"11",IF(AND(BY28="vVO2máx",BZ28&gt;65,BZ28&lt;=75),"12-13",IF(AND(BY28="vVO2máx",BZ28&gt;=80,BZ28&lt;=85),"14-16",IF(AND(BY28="vVO2máx",BZ28&gt;=85,BZ28&lt;100),"17-19",IF(AND(BY28="vVO2máx",BZ28&gt;=100),"20",IF(AND(BY28="FCR",BZ28&gt;40,BZ28&lt;=60),"12-13",IF(AND(BY28="FCR",BZ28&gt;60,BZ28&lt;=84),"14-16",IF(AND(BY28="FCR",BZ28&gt;=85,BZ28&lt;100),"17-19",IF(AND(BY28="FCR",BZ28=100),"20",""))))))))))),"")</f>
        <v/>
      </c>
      <c r="CD28" s="409" t="str">
        <f>IFERROR(IF(BY28="vVO2máx",(Avaliações!$C$51*'Microciclos - Endurance (2)'!BZ28)/100,IF(BY28="Velocidade_crítica",IF(BZ28="80% VC",Avaliações!#REF!*0.8,IF(BZ28="100% VC",Avaliações!#REF!*1,IF(BZ28="120% VC",Avaliações!#REF!*1.2,IF(BZ28="&gt;30%",Avaliações!$C$54*1.3,IF(BZ28="&gt;40%",Avaliações!$C$54*1.4,0))))),IF(BY28="PACE_Daniels",INDEX(BASE!$Q$4:$V$60,MATCH(Avaliações!$C$53,BASE!$Q$4:$Q$60,0),MATCH('Microciclos - Endurance (2)'!BZ28,BASE!$Q$4:$V$4,0)),""))),"")</f>
        <v/>
      </c>
      <c r="CE28" s="407" t="s">
        <v>144</v>
      </c>
      <c r="CF28" s="407"/>
      <c r="CG28" s="410" t="str">
        <f t="shared" si="190"/>
        <v/>
      </c>
      <c r="CH28" s="407" t="str">
        <f>IFERROR(IF(BY28="PACE_Daniels",(INDEX(BASE!$AE$4:$AH$7,MATCH('Microciclos - Endurance (2)'!CF28,BASE!$AE$4:$AE$7,0),4)),IF(AND(BY28="vVO2máx",CF28&gt;=35,CF28&lt;=45),"9-11",IF(AND(BY28="vVO2máx",CF28&gt;45,CF28&lt;=65),"11",IF(AND(BY28="vVO2máx",CF28&gt;65,CF28&lt;=75),"12-13",IF(AND(BY28="vVO2máx",CF28&gt;=80,CF28&lt;=85),"14-16",IF(AND(BY28="vVO2máx",CF28&gt;=85,CF28&lt;100),"17-19",IF(AND(BY28="vVO2máx",CF28&gt;=100),"20",IF(AND(BY28="FCR",CF28&gt;40,CF28&lt;=60),"12-13",IF(AND(BY28="FCR",CF28&gt;60,CF28&lt;=84),"14-16",IF(AND(BY28="FCR",CF28&gt;=85,CF28&lt;100),"17-19",IF(AND(BY28="FCR",CF28=100),"20",""))))))))))),"")</f>
        <v/>
      </c>
      <c r="CI28" s="409">
        <f>IFERROR(IF(CE28="vVO2máx",(Avaliações!$C$51*'Microciclos - Endurance (2)'!CF28)/100,IF(CE28="Velocidade_crítica",IF(CF28="80% VC",Avaliações!#REF!*0.8,IF(CF28="100% VC",Avaliações!#REF!*1,IF(CF28="120% VC",Avaliações!#REF!*1.2,IF(CF28="&gt;30%",Avaliações!$C$54*1.3,IF(CF28="&gt;40%",Avaliações!$C$54*1.4,0))))),IF(CE28="PACE_Daniels",INDEX(BASE!$Q$4:$V$60,MATCH(Avaliações!$C$53,BASE!$Q$4:$Q$60,0),MATCH('Microciclos - Endurance (2)'!CF28,BASE!$Q$4:$V$4,0)),0))),"")</f>
        <v>0</v>
      </c>
      <c r="CJ28" s="409" t="str">
        <f t="shared" si="191"/>
        <v/>
      </c>
      <c r="CN28" s="407"/>
      <c r="CO28" s="407"/>
      <c r="CP28" s="407"/>
      <c r="CQ28" s="407"/>
      <c r="CR28" s="407">
        <f t="shared" si="316"/>
        <v>0</v>
      </c>
      <c r="CS28" s="407">
        <f t="shared" si="192"/>
        <v>0</v>
      </c>
      <c r="CT28" s="408" t="str">
        <f t="shared" si="193"/>
        <v/>
      </c>
      <c r="CU28" s="407" t="s">
        <v>144</v>
      </c>
      <c r="CV28" s="407"/>
      <c r="CW28" s="409" t="str">
        <f t="shared" si="194"/>
        <v/>
      </c>
      <c r="CX28" s="410" t="str">
        <f t="shared" si="195"/>
        <v/>
      </c>
      <c r="CY28" s="407" t="str">
        <f>IFERROR(IF(CU28="PACE_Daniels",(INDEX(BASE!$AE$4:$AH$8,MATCH('Microciclos - Endurance (2)'!CV28,BASE!$AE$4:$AE$8,0),4)),IF(AND(CU28="vVO2máx",CV28&gt;=35,CV28&lt;=45),"9-11",IF(AND(CU28="vVO2máx",CV28&gt;45,CV28&lt;=65),"11",IF(AND(CU28="vVO2máx",CV28&gt;65,CV28&lt;=75),"12-13",IF(AND(CU28="vVO2máx",CV28&gt;=80,CV28&lt;=85),"14-16",IF(AND(CU28="vVO2máx",CV28&gt;=85,CV28&lt;100),"17-19",IF(AND(CU28="vVO2máx",CV28&gt;=100),"20",IF(AND(CU28="FCR",CV28&gt;40,CV28&lt;=60),"12-13",IF(AND(CU28="FCR",CV28&gt;60,CV28&lt;=84),"14-16",IF(AND(CU28="FCR",CV28&gt;=85,CV28&lt;100),"17-19",IF(AND(CU28="FCR",CV28=100),"20",""))))))))))),"")</f>
        <v/>
      </c>
      <c r="CZ28" s="409" t="str">
        <f>IFERROR(IF(CU28="vVO2máx",(Avaliações!$C$51*'Microciclos - Endurance (2)'!CV28)/100,IF(CU28="Velocidade_crítica",IF(CV28="80% VC",Avaliações!#REF!*0.8,IF(CV28="100% VC",Avaliações!#REF!*1,IF(CV28="120% VC",Avaliações!#REF!*1.2,IF(CV28="&gt;30%",Avaliações!$C$54*1.3,IF(CV28="&gt;40%",Avaliações!$C$54*1.4,0))))),IF(CU28="PACE_Daniels",INDEX(BASE!$Q$4:$V$60,MATCH(Avaliações!$C$53,BASE!$Q$4:$Q$60,0),MATCH('Microciclos - Endurance (2)'!CV28,BASE!$Q$4:$V$4,0)),""))),"")</f>
        <v/>
      </c>
      <c r="DA28" s="407" t="s">
        <v>144</v>
      </c>
      <c r="DB28" s="407"/>
      <c r="DC28" s="410" t="str">
        <f t="shared" si="196"/>
        <v/>
      </c>
      <c r="DD28" s="407" t="str">
        <f>IFERROR(IF(CU28="PACE_Daniels",(INDEX(BASE!$AE$4:$AH$7,MATCH('Microciclos - Endurance (2)'!DB28,BASE!$AE$4:$AE$7,0),4)),IF(AND(CU28="vVO2máx",DB28&gt;=35,DB28&lt;=45),"9-11",IF(AND(CU28="vVO2máx",DB28&gt;45,DB28&lt;=65),"11",IF(AND(CU28="vVO2máx",DB28&gt;65,DB28&lt;=75),"12-13",IF(AND(CU28="vVO2máx",DB28&gt;=80,DB28&lt;=85),"14-16",IF(AND(CU28="vVO2máx",DB28&gt;=85,DB28&lt;100),"17-19",IF(AND(CU28="vVO2máx",DB28&gt;=100),"20",IF(AND(CU28="FCR",DB28&gt;40,DB28&lt;=60),"12-13",IF(AND(CU28="FCR",DB28&gt;60,DB28&lt;=84),"14-16",IF(AND(CU28="FCR",DB28&gt;=85,DB28&lt;100),"17-19",IF(AND(CU28="FCR",DB28=100),"20",""))))))))))),"")</f>
        <v/>
      </c>
      <c r="DE28" s="409">
        <f>IFERROR(IF(DA28="vVO2máx",(Avaliações!$C$51*'Microciclos - Endurance (2)'!DB28)/100,IF(DA28="Velocidade_crítica",IF(DB28="80% VC",Avaliações!#REF!*0.8,IF(DB28="100% VC",Avaliações!#REF!*1,IF(DB28="120% VC",Avaliações!#REF!*1.2,IF(DB28="&gt;30%",Avaliações!$C$54*1.3,IF(DB28="&gt;40%",Avaliações!$C$54*1.4,0))))),IF(DA28="PACE_Daniels",INDEX(BASE!$Q$4:$V$60,MATCH(Avaliações!$C$53,BASE!$Q$4:$Q$60,0),MATCH('Microciclos - Endurance (2)'!DB28,BASE!$Q$4:$V$4,0)),0))),"")</f>
        <v>0</v>
      </c>
      <c r="DF28" s="409" t="str">
        <f t="shared" si="197"/>
        <v/>
      </c>
      <c r="DJ28" s="407"/>
      <c r="DK28" s="407"/>
      <c r="DL28" s="407"/>
      <c r="DM28" s="407"/>
      <c r="DN28" s="407">
        <f t="shared" si="317"/>
        <v>0</v>
      </c>
      <c r="DO28" s="407">
        <f t="shared" si="198"/>
        <v>0</v>
      </c>
      <c r="DP28" s="408" t="str">
        <f t="shared" si="199"/>
        <v/>
      </c>
      <c r="DQ28" s="407" t="s">
        <v>144</v>
      </c>
      <c r="DR28" s="407"/>
      <c r="DS28" s="409" t="str">
        <f t="shared" si="200"/>
        <v/>
      </c>
      <c r="DT28" s="410" t="str">
        <f t="shared" si="201"/>
        <v/>
      </c>
      <c r="DU28" s="407" t="str">
        <f>IFERROR(IF(DQ28="PACE_Daniels",(INDEX(BASE!$AE$4:$AH$8,MATCH('Microciclos - Endurance (2)'!DR28,BASE!$AE$4:$AE$8,0),4)),IF(AND(DQ28="vVO2máx",DR28&gt;=35,DR28&lt;=45),"9-11",IF(AND(DQ28="vVO2máx",DR28&gt;45,DR28&lt;=65),"11",IF(AND(DQ28="vVO2máx",DR28&gt;65,DR28&lt;=75),"12-13",IF(AND(DQ28="vVO2máx",DR28&gt;=80,DR28&lt;=85),"14-16",IF(AND(DQ28="vVO2máx",DR28&gt;=85,DR28&lt;100),"17-19",IF(AND(DQ28="vVO2máx",DR28&gt;=100),"20",IF(AND(DQ28="FCR",DR28&gt;40,DR28&lt;=60),"12-13",IF(AND(DQ28="FCR",DR28&gt;60,DR28&lt;=84),"14-16",IF(AND(DQ28="FCR",DR28&gt;=85,DR28&lt;100),"17-19",IF(AND(DQ28="FCR",DR28=100),"20",""))))))))))),"")</f>
        <v/>
      </c>
      <c r="DV28" s="409" t="str">
        <f>IFERROR(IF(DQ28="vVO2máx",(Avaliações!$C$51*'Microciclos - Endurance (2)'!DR28)/100,IF(DQ28="Velocidade_crítica",IF(DR28="80% VC",Avaliações!#REF!*0.8,IF(DR28="100% VC",Avaliações!#REF!*1,IF(DR28="120% VC",Avaliações!#REF!*1.2,IF(DR28="&gt;30%",Avaliações!$C$54*1.3,IF(DR28="&gt;40%",Avaliações!$C$54*1.4,0))))),IF(DQ28="PACE_Daniels",INDEX(BASE!$Q$4:$V$60,MATCH(Avaliações!$C$53,BASE!$Q$4:$Q$60,0),MATCH('Microciclos - Endurance (2)'!DR28,BASE!$Q$4:$V$4,0)),""))),"")</f>
        <v/>
      </c>
      <c r="DW28" s="407" t="s">
        <v>144</v>
      </c>
      <c r="DX28" s="407"/>
      <c r="DY28" s="410" t="str">
        <f t="shared" si="202"/>
        <v/>
      </c>
      <c r="DZ28" s="407" t="str">
        <f>IFERROR(IF(DQ28="PACE_Daniels",(INDEX(BASE!$AE$4:$AH$7,MATCH('Microciclos - Endurance (2)'!DX28,BASE!$AE$4:$AE$7,0),4)),IF(AND(DQ28="vVO2máx",DX28&gt;=35,DX28&lt;=45),"9-11",IF(AND(DQ28="vVO2máx",DX28&gt;45,DX28&lt;=65),"11",IF(AND(DQ28="vVO2máx",DX28&gt;65,DX28&lt;=75),"12-13",IF(AND(DQ28="vVO2máx",DX28&gt;=80,DX28&lt;=85),"14-16",IF(AND(DQ28="vVO2máx",DX28&gt;=85,DX28&lt;100),"17-19",IF(AND(DQ28="vVO2máx",DX28&gt;=100),"20",IF(AND(DQ28="FCR",DX28&gt;40,DX28&lt;=60),"12-13",IF(AND(DQ28="FCR",DX28&gt;60,DX28&lt;=84),"14-16",IF(AND(DQ28="FCR",DX28&gt;=85,DX28&lt;100),"17-19",IF(AND(DQ28="FCR",DX28=100),"20",""))))))))))),"")</f>
        <v/>
      </c>
      <c r="EA28" s="409">
        <f>IFERROR(IF(DW28="vVO2máx",(Avaliações!$C$51*'Microciclos - Endurance (2)'!DX28)/100,IF(DW28="Velocidade_crítica",IF(DX28="80% VC",Avaliações!#REF!*0.8,IF(DX28="100% VC",Avaliações!#REF!*1,IF(DX28="120% VC",Avaliações!#REF!*1.2,IF(DX28="&gt;30%",Avaliações!$C$54*1.3,IF(DX28="&gt;40%",Avaliações!$C$54*1.4,0))))),IF(DW28="PACE_Daniels",INDEX(BASE!$Q$4:$V$60,MATCH(Avaliações!$C$53,BASE!$Q$4:$Q$60,0),MATCH('Microciclos - Endurance (2)'!DX28,BASE!$Q$4:$V$4,0)),0))),"")</f>
        <v>0</v>
      </c>
      <c r="EB28" s="409" t="str">
        <f t="shared" si="203"/>
        <v/>
      </c>
      <c r="EF28" s="407"/>
      <c r="EG28" s="407"/>
      <c r="EH28" s="407"/>
      <c r="EI28" s="407"/>
      <c r="EJ28" s="407">
        <f t="shared" si="318"/>
        <v>0</v>
      </c>
      <c r="EK28" s="407">
        <f t="shared" si="204"/>
        <v>0</v>
      </c>
      <c r="EL28" s="408" t="str">
        <f t="shared" si="205"/>
        <v/>
      </c>
      <c r="EM28" s="407" t="s">
        <v>144</v>
      </c>
      <c r="EN28" s="407"/>
      <c r="EO28" s="409" t="str">
        <f t="shared" si="206"/>
        <v/>
      </c>
      <c r="EP28" s="410" t="str">
        <f t="shared" si="207"/>
        <v/>
      </c>
      <c r="EQ28" s="407" t="str">
        <f>IFERROR(IF(EM28="PACE_Daniels",(INDEX(BASE!$AE$4:$AH$8,MATCH('Microciclos - Endurance (2)'!EN28,BASE!$AE$4:$AE$8,0),4)),IF(AND(EM28="vVO2máx",EN28&gt;=35,EN28&lt;=45),"9-11",IF(AND(EM28="vVO2máx",EN28&gt;45,EN28&lt;=65),"11",IF(AND(EM28="vVO2máx",EN28&gt;65,EN28&lt;=75),"12-13",IF(AND(EM28="vVO2máx",EN28&gt;=80,EN28&lt;=85),"14-16",IF(AND(EM28="vVO2máx",EN28&gt;=85,EN28&lt;100),"17-19",IF(AND(EM28="vVO2máx",EN28&gt;=100),"20",IF(AND(EM28="FCR",EN28&gt;40,EN28&lt;=60),"12-13",IF(AND(EM28="FCR",EN28&gt;60,EN28&lt;=84),"14-16",IF(AND(EM28="FCR",EN28&gt;=85,EN28&lt;100),"17-19",IF(AND(EM28="FCR",EN28=100),"20",""))))))))))),"")</f>
        <v/>
      </c>
      <c r="ER28" s="409" t="str">
        <f>IFERROR(IF(EM28="vVO2máx",(Avaliações!$C$51*'Microciclos - Endurance (2)'!EN28)/100,IF(EM28="Velocidade_crítica",IF(EN28="80% VC",Avaliações!#REF!*0.8,IF(EN28="100% VC",Avaliações!#REF!*1,IF(EN28="120% VC",Avaliações!#REF!*1.2,IF(EN28="&gt;30%",Avaliações!$C$54*1.3,IF(EN28="&gt;40%",Avaliações!$C$54*1.4,0))))),IF(EM28="PACE_Daniels",INDEX(BASE!$Q$4:$V$60,MATCH(Avaliações!$C$53,BASE!$Q$4:$Q$60,0),MATCH('Microciclos - Endurance (2)'!EN28,BASE!$Q$4:$V$4,0)),""))),"")</f>
        <v/>
      </c>
      <c r="ES28" s="407" t="s">
        <v>144</v>
      </c>
      <c r="ET28" s="407"/>
      <c r="EU28" s="410" t="str">
        <f t="shared" si="208"/>
        <v/>
      </c>
      <c r="EV28" s="407" t="str">
        <f>IFERROR(IF(EM28="PACE_Daniels",(INDEX(BASE!$AE$4:$AH$7,MATCH('Microciclos - Endurance (2)'!ET28,BASE!$AE$4:$AE$7,0),4)),IF(AND(EM28="vVO2máx",ET28&gt;=35,ET28&lt;=45),"9-11",IF(AND(EM28="vVO2máx",ET28&gt;45,ET28&lt;=65),"11",IF(AND(EM28="vVO2máx",ET28&gt;65,ET28&lt;=75),"12-13",IF(AND(EM28="vVO2máx",ET28&gt;=80,ET28&lt;=85),"14-16",IF(AND(EM28="vVO2máx",ET28&gt;=85,ET28&lt;100),"17-19",IF(AND(EM28="vVO2máx",ET28&gt;=100),"20",IF(AND(EM28="FCR",ET28&gt;40,ET28&lt;=60),"12-13",IF(AND(EM28="FCR",ET28&gt;60,ET28&lt;=84),"14-16",IF(AND(EM28="FCR",ET28&gt;=85,ET28&lt;100),"17-19",IF(AND(EM28="FCR",ET28=100),"20",""))))))))))),"")</f>
        <v/>
      </c>
      <c r="EW28" s="409">
        <f>IFERROR(IF(ES28="vVO2máx",(Avaliações!$C$51*'Microciclos - Endurance (2)'!ET28)/100,IF(ES28="Velocidade_crítica",IF(ET28="80% VC",Avaliações!#REF!*0.8,IF(ET28="100% VC",Avaliações!#REF!*1,IF(ET28="120% VC",Avaliações!#REF!*1.2,IF(ET28="&gt;30%",Avaliações!$C$54*1.3,IF(ET28="&gt;40%",Avaliações!$C$54*1.4,0))))),IF(ES28="PACE_Daniels",INDEX(BASE!$Q$4:$V$60,MATCH(Avaliações!$C$53,BASE!$Q$4:$Q$60,0),MATCH('Microciclos - Endurance (2)'!ET28,BASE!$Q$4:$V$4,0)),0))),"")</f>
        <v>0</v>
      </c>
      <c r="EX28" s="409" t="str">
        <f t="shared" si="209"/>
        <v/>
      </c>
      <c r="FB28" s="407"/>
      <c r="FC28" s="407"/>
      <c r="FD28" s="407"/>
      <c r="FE28" s="407"/>
      <c r="FF28" s="407">
        <f t="shared" si="319"/>
        <v>0</v>
      </c>
      <c r="FG28" s="407">
        <f t="shared" si="210"/>
        <v>0</v>
      </c>
      <c r="FH28" s="408" t="str">
        <f t="shared" si="211"/>
        <v/>
      </c>
      <c r="FI28" s="407" t="s">
        <v>144</v>
      </c>
      <c r="FJ28" s="407"/>
      <c r="FK28" s="409" t="str">
        <f t="shared" si="212"/>
        <v/>
      </c>
      <c r="FL28" s="410" t="str">
        <f t="shared" si="213"/>
        <v/>
      </c>
      <c r="FM28" s="407" t="str">
        <f>IFERROR(IF(FI28="PACE_Daniels",(INDEX(BASE!$AE$4:$AH$8,MATCH('Microciclos - Endurance (2)'!FJ28,BASE!$AE$4:$AE$8,0),4)),IF(AND(FI28="vVO2máx",FJ28&gt;=35,FJ28&lt;=45),"9-11",IF(AND(FI28="vVO2máx",FJ28&gt;45,FJ28&lt;=65),"11",IF(AND(FI28="vVO2máx",FJ28&gt;65,FJ28&lt;=75),"12-13",IF(AND(FI28="vVO2máx",FJ28&gt;=80,FJ28&lt;=85),"14-16",IF(AND(FI28="vVO2máx",FJ28&gt;=85,FJ28&lt;100),"17-19",IF(AND(FI28="vVO2máx",FJ28&gt;=100),"20",IF(AND(FI28="FCR",FJ28&gt;40,FJ28&lt;=60),"12-13",IF(AND(FI28="FCR",FJ28&gt;60,FJ28&lt;=84),"14-16",IF(AND(FI28="FCR",FJ28&gt;=85,FJ28&lt;100),"17-19",IF(AND(FI28="FCR",FJ28=100),"20",""))))))))))),"")</f>
        <v/>
      </c>
      <c r="FN28" s="409" t="str">
        <f>IFERROR(IF(FI28="vVO2máx",(Avaliações!$C$51*'Microciclos - Endurance (2)'!FJ28)/100,IF(FI28="Velocidade_crítica",IF(FJ28="80% VC",Avaliações!#REF!*0.8,IF(FJ28="100% VC",Avaliações!#REF!*1,IF(FJ28="120% VC",Avaliações!#REF!*1.2,IF(FJ28="&gt;30%",Avaliações!$C$54*1.3,IF(FJ28="&gt;40%",Avaliações!$C$54*1.4,0))))),IF(FI28="PACE_Daniels",INDEX(BASE!$Q$4:$V$60,MATCH(Avaliações!$C$53,BASE!$Q$4:$Q$60,0),MATCH('Microciclos - Endurance (2)'!FJ28,BASE!$Q$4:$V$4,0)),""))),"")</f>
        <v/>
      </c>
      <c r="FO28" s="407" t="s">
        <v>144</v>
      </c>
      <c r="FP28" s="407"/>
      <c r="FQ28" s="410" t="str">
        <f t="shared" si="214"/>
        <v/>
      </c>
      <c r="FR28" s="407" t="str">
        <f>IFERROR(IF(FI28="PACE_Daniels",(INDEX(BASE!$AE$4:$AH$7,MATCH('Microciclos - Endurance (2)'!FP28,BASE!$AE$4:$AE$7,0),4)),IF(AND(FI28="vVO2máx",FP28&gt;=35,FP28&lt;=45),"9-11",IF(AND(FI28="vVO2máx",FP28&gt;45,FP28&lt;=65),"11",IF(AND(FI28="vVO2máx",FP28&gt;65,FP28&lt;=75),"12-13",IF(AND(FI28="vVO2máx",FP28&gt;=80,FP28&lt;=85),"14-16",IF(AND(FI28="vVO2máx",FP28&gt;=85,FP28&lt;100),"17-19",IF(AND(FI28="vVO2máx",FP28&gt;=100),"20",IF(AND(FI28="FCR",FP28&gt;40,FP28&lt;=60),"12-13",IF(AND(FI28="FCR",FP28&gt;60,FP28&lt;=84),"14-16",IF(AND(FI28="FCR",FP28&gt;=85,FP28&lt;100),"17-19",IF(AND(FI28="FCR",FP28=100),"20",""))))))))))),"")</f>
        <v/>
      </c>
      <c r="FS28" s="409">
        <f>IFERROR(IF(FO28="vVO2máx",(Avaliações!$C$51*'Microciclos - Endurance (2)'!FP28)/100,IF(FO28="Velocidade_crítica",IF(FP28="80% VC",Avaliações!#REF!*0.8,IF(FP28="100% VC",Avaliações!#REF!*1,IF(FP28="120% VC",Avaliações!#REF!*1.2,IF(FP28="&gt;30%",Avaliações!$C$54*1.3,IF(FP28="&gt;40%",Avaliações!$C$54*1.4,0))))),IF(FO28="PACE_Daniels",INDEX(BASE!$Q$4:$V$60,MATCH(Avaliações!$C$53,BASE!$Q$4:$Q$60,0),MATCH('Microciclos - Endurance (2)'!FP28,BASE!$Q$4:$V$4,0)),0))),"")</f>
        <v>0</v>
      </c>
      <c r="FT28" s="409" t="str">
        <f t="shared" si="215"/>
        <v/>
      </c>
      <c r="FX28" s="407"/>
      <c r="FY28" s="407"/>
      <c r="FZ28" s="407"/>
      <c r="GA28" s="407"/>
      <c r="GB28" s="407">
        <f t="shared" si="320"/>
        <v>0</v>
      </c>
      <c r="GC28" s="407">
        <f t="shared" si="216"/>
        <v>0</v>
      </c>
      <c r="GD28" s="408" t="str">
        <f t="shared" si="217"/>
        <v/>
      </c>
      <c r="GE28" s="407" t="s">
        <v>144</v>
      </c>
      <c r="GF28" s="407"/>
      <c r="GG28" s="409" t="str">
        <f t="shared" si="218"/>
        <v/>
      </c>
      <c r="GH28" s="410" t="str">
        <f t="shared" si="219"/>
        <v/>
      </c>
      <c r="GI28" s="407" t="str">
        <f>IFERROR(IF(GE28="PACE_Daniels",(INDEX(BASE!$AE$4:$AH$8,MATCH('Microciclos - Endurance (2)'!GF28,BASE!$AE$4:$AE$8,0),4)),IF(AND(GE28="vVO2máx",GF28&gt;=35,GF28&lt;=45),"9-11",IF(AND(GE28="vVO2máx",GF28&gt;45,GF28&lt;=65),"11",IF(AND(GE28="vVO2máx",GF28&gt;65,GF28&lt;=75),"12-13",IF(AND(GE28="vVO2máx",GF28&gt;=80,GF28&lt;=85),"14-16",IF(AND(GE28="vVO2máx",GF28&gt;=85,GF28&lt;100),"17-19",IF(AND(GE28="vVO2máx",GF28&gt;=100),"20",IF(AND(GE28="FCR",GF28&gt;40,GF28&lt;=60),"12-13",IF(AND(GE28="FCR",GF28&gt;60,GF28&lt;=84),"14-16",IF(AND(GE28="FCR",GF28&gt;=85,GF28&lt;100),"17-19",IF(AND(GE28="FCR",GF28=100),"20",""))))))))))),"")</f>
        <v/>
      </c>
      <c r="GJ28" s="409" t="str">
        <f>IFERROR(IF(GE28="vVO2máx",(Avaliações!$C$51*'Microciclos - Endurance (2)'!GF28)/100,IF(GE28="Velocidade_crítica",IF(GF28="80% VC",Avaliações!#REF!*0.8,IF(GF28="100% VC",Avaliações!#REF!*1,IF(GF28="120% VC",Avaliações!#REF!*1.2,IF(GF28="&gt;30%",Avaliações!$C$54*1.3,IF(GF28="&gt;40%",Avaliações!$C$54*1.4,0))))),IF(GE28="PACE_Daniels",INDEX(BASE!$Q$4:$V$60,MATCH(Avaliações!$C$53,BASE!$Q$4:$Q$60,0),MATCH('Microciclos - Endurance (2)'!GF28,BASE!$Q$4:$V$4,0)),""))),"")</f>
        <v/>
      </c>
      <c r="GK28" s="407" t="s">
        <v>144</v>
      </c>
      <c r="GL28" s="407"/>
      <c r="GM28" s="410" t="str">
        <f t="shared" si="220"/>
        <v/>
      </c>
      <c r="GN28" s="407" t="str">
        <f>IFERROR(IF(GE28="PACE_Daniels",(INDEX(BASE!$AE$4:$AH$7,MATCH('Microciclos - Endurance (2)'!GL28,BASE!$AE$4:$AE$7,0),4)),IF(AND(GE28="vVO2máx",GL28&gt;=35,GL28&lt;=45),"9-11",IF(AND(GE28="vVO2máx",GL28&gt;45,GL28&lt;=65),"11",IF(AND(GE28="vVO2máx",GL28&gt;65,GL28&lt;=75),"12-13",IF(AND(GE28="vVO2máx",GL28&gt;=80,GL28&lt;=85),"14-16",IF(AND(GE28="vVO2máx",GL28&gt;=85,GL28&lt;100),"17-19",IF(AND(GE28="vVO2máx",GL28&gt;=100),"20",IF(AND(GE28="FCR",GL28&gt;40,GL28&lt;=60),"12-13",IF(AND(GE28="FCR",GL28&gt;60,GL28&lt;=84),"14-16",IF(AND(GE28="FCR",GL28&gt;=85,GL28&lt;100),"17-19",IF(AND(GE28="FCR",GL28=100),"20",""))))))))))),"")</f>
        <v/>
      </c>
      <c r="GO28" s="409">
        <f>IFERROR(IF(GK28="vVO2máx",(Avaliações!$C$51*'Microciclos - Endurance (2)'!GL28)/100,IF(GK28="Velocidade_crítica",IF(GL28="80% VC",Avaliações!#REF!*0.8,IF(GL28="100% VC",Avaliações!#REF!*1,IF(GL28="120% VC",Avaliações!#REF!*1.2,IF(GL28="&gt;30%",Avaliações!$C$54*1.3,IF(GL28="&gt;40%",Avaliações!$C$54*1.4,0))))),IF(GK28="PACE_Daniels",INDEX(BASE!$Q$4:$V$60,MATCH(Avaliações!$C$53,BASE!$Q$4:$Q$60,0),MATCH('Microciclos - Endurance (2)'!GL28,BASE!$Q$4:$V$4,0)),0))),"")</f>
        <v>0</v>
      </c>
      <c r="GP28" s="409" t="str">
        <f t="shared" si="221"/>
        <v/>
      </c>
      <c r="GT28" s="407"/>
      <c r="GU28" s="407"/>
      <c r="GV28" s="407"/>
      <c r="GW28" s="407"/>
      <c r="GX28" s="407">
        <f t="shared" si="321"/>
        <v>0</v>
      </c>
      <c r="GY28" s="407">
        <f t="shared" si="222"/>
        <v>0</v>
      </c>
      <c r="GZ28" s="408" t="str">
        <f t="shared" si="223"/>
        <v/>
      </c>
      <c r="HA28" s="407" t="s">
        <v>144</v>
      </c>
      <c r="HB28" s="407"/>
      <c r="HC28" s="409" t="str">
        <f t="shared" si="224"/>
        <v/>
      </c>
      <c r="HD28" s="410" t="str">
        <f t="shared" si="225"/>
        <v/>
      </c>
      <c r="HE28" s="407" t="str">
        <f>IFERROR(IF(HA28="PACE_Daniels",(INDEX(BASE!$AE$4:$AH$8,MATCH('Microciclos - Endurance (2)'!HB28,BASE!$AE$4:$AE$8,0),4)),IF(AND(HA28="vVO2máx",HB28&gt;=35,HB28&lt;=45),"9-11",IF(AND(HA28="vVO2máx",HB28&gt;45,HB28&lt;=65),"11",IF(AND(HA28="vVO2máx",HB28&gt;65,HB28&lt;=75),"12-13",IF(AND(HA28="vVO2máx",HB28&gt;=80,HB28&lt;=85),"14-16",IF(AND(HA28="vVO2máx",HB28&gt;=85,HB28&lt;100),"17-19",IF(AND(HA28="vVO2máx",HB28&gt;=100),"20",IF(AND(HA28="FCR",HB28&gt;40,HB28&lt;=60),"12-13",IF(AND(HA28="FCR",HB28&gt;60,HB28&lt;=84),"14-16",IF(AND(HA28="FCR",HB28&gt;=85,HB28&lt;100),"17-19",IF(AND(HA28="FCR",HB28=100),"20",""))))))))))),"")</f>
        <v/>
      </c>
      <c r="HF28" s="409" t="str">
        <f>IFERROR(IF(HA28="vVO2máx",(Avaliações!$C$51*'Microciclos - Endurance (2)'!HB28)/100,IF(HA28="Velocidade_crítica",IF(HB28="80% VC",Avaliações!#REF!*0.8,IF(HB28="100% VC",Avaliações!#REF!*1,IF(HB28="120% VC",Avaliações!#REF!*1.2,IF(HB28="&gt;30%",Avaliações!$C$54*1.3,IF(HB28="&gt;40%",Avaliações!$C$54*1.4,0))))),IF(HA28="PACE_Daniels",INDEX(BASE!$Q$4:$V$60,MATCH(Avaliações!$C$53,BASE!$Q$4:$Q$60,0),MATCH('Microciclos - Endurance (2)'!HB28,BASE!$Q$4:$V$4,0)),""))),"")</f>
        <v/>
      </c>
      <c r="HG28" s="407" t="s">
        <v>144</v>
      </c>
      <c r="HH28" s="407"/>
      <c r="HI28" s="410" t="str">
        <f t="shared" si="226"/>
        <v/>
      </c>
      <c r="HJ28" s="407" t="str">
        <f>IFERROR(IF(HA28="PACE_Daniels",(INDEX(BASE!$AE$4:$AH$7,MATCH('Microciclos - Endurance (2)'!HH28,BASE!$AE$4:$AE$7,0),4)),IF(AND(HA28="vVO2máx",HH28&gt;=35,HH28&lt;=45),"9-11",IF(AND(HA28="vVO2máx",HH28&gt;45,HH28&lt;=65),"11",IF(AND(HA28="vVO2máx",HH28&gt;65,HH28&lt;=75),"12-13",IF(AND(HA28="vVO2máx",HH28&gt;=80,HH28&lt;=85),"14-16",IF(AND(HA28="vVO2máx",HH28&gt;=85,HH28&lt;100),"17-19",IF(AND(HA28="vVO2máx",HH28&gt;=100),"20",IF(AND(HA28="FCR",HH28&gt;40,HH28&lt;=60),"12-13",IF(AND(HA28="FCR",HH28&gt;60,HH28&lt;=84),"14-16",IF(AND(HA28="FCR",HH28&gt;=85,HH28&lt;100),"17-19",IF(AND(HA28="FCR",HH28=100),"20",""))))))))))),"")</f>
        <v/>
      </c>
      <c r="HK28" s="409">
        <f>IFERROR(IF(HG28="vVO2máx",(Avaliações!$C$51*'Microciclos - Endurance (2)'!HH28)/100,IF(HG28="Velocidade_crítica",IF(HH28="80% VC",Avaliações!#REF!*0.8,IF(HH28="100% VC",Avaliações!#REF!*1,IF(HH28="120% VC",Avaliações!#REF!*1.2,IF(HH28="&gt;30%",Avaliações!$C$54*1.3,IF(HH28="&gt;40%",Avaliações!$C$54*1.4,0))))),IF(HG28="PACE_Daniels",INDEX(BASE!$Q$4:$V$60,MATCH(Avaliações!$C$53,BASE!$Q$4:$Q$60,0),MATCH('Microciclos - Endurance (2)'!HH28,BASE!$Q$4:$V$4,0)),0))),"")</f>
        <v>0</v>
      </c>
      <c r="HL28" s="409" t="str">
        <f t="shared" si="227"/>
        <v/>
      </c>
      <c r="HP28" s="407"/>
      <c r="HQ28" s="407"/>
      <c r="HR28" s="407"/>
      <c r="HS28" s="407"/>
      <c r="HT28" s="407">
        <f t="shared" si="322"/>
        <v>0</v>
      </c>
      <c r="HU28" s="407">
        <f t="shared" si="228"/>
        <v>0</v>
      </c>
      <c r="HV28" s="408" t="str">
        <f t="shared" si="229"/>
        <v/>
      </c>
      <c r="HW28" s="407" t="s">
        <v>144</v>
      </c>
      <c r="HX28" s="407"/>
      <c r="HY28" s="409" t="str">
        <f t="shared" si="230"/>
        <v/>
      </c>
      <c r="HZ28" s="410" t="str">
        <f t="shared" si="231"/>
        <v/>
      </c>
      <c r="IA28" s="407" t="str">
        <f>IFERROR(IF(HW28="PACE_Daniels",(INDEX(BASE!$AE$4:$AH$8,MATCH('Microciclos - Endurance (2)'!HX28,BASE!$AE$4:$AE$8,0),4)),IF(AND(HW28="vVO2máx",HX28&gt;=35,HX28&lt;=45),"9-11",IF(AND(HW28="vVO2máx",HX28&gt;45,HX28&lt;=65),"11",IF(AND(HW28="vVO2máx",HX28&gt;65,HX28&lt;=75),"12-13",IF(AND(HW28="vVO2máx",HX28&gt;=80,HX28&lt;=85),"14-16",IF(AND(HW28="vVO2máx",HX28&gt;=85,HX28&lt;100),"17-19",IF(AND(HW28="vVO2máx",HX28&gt;=100),"20",IF(AND(HW28="FCR",HX28&gt;40,HX28&lt;=60),"12-13",IF(AND(HW28="FCR",HX28&gt;60,HX28&lt;=84),"14-16",IF(AND(HW28="FCR",HX28&gt;=85,HX28&lt;100),"17-19",IF(AND(HW28="FCR",HX28=100),"20",""))))))))))),"")</f>
        <v/>
      </c>
      <c r="IB28" s="409" t="str">
        <f>IFERROR(IF(HW28="vVO2máx",(Avaliações!$C$51*'Microciclos - Endurance (2)'!HX28)/100,IF(HW28="Velocidade_crítica",IF(HX28="80% VC",Avaliações!#REF!*0.8,IF(HX28="100% VC",Avaliações!#REF!*1,IF(HX28="120% VC",Avaliações!#REF!*1.2,IF(HX28="&gt;30%",Avaliações!$C$54*1.3,IF(HX28="&gt;40%",Avaliações!$C$54*1.4,0))))),IF(HW28="PACE_Daniels",INDEX(BASE!$Q$4:$V$60,MATCH(Avaliações!$C$53,BASE!$Q$4:$Q$60,0),MATCH('Microciclos - Endurance (2)'!HX28,BASE!$Q$4:$V$4,0)),""))),"")</f>
        <v/>
      </c>
      <c r="IC28" s="407" t="s">
        <v>144</v>
      </c>
      <c r="ID28" s="407"/>
      <c r="IE28" s="410" t="str">
        <f t="shared" si="232"/>
        <v/>
      </c>
      <c r="IF28" s="407" t="str">
        <f>IFERROR(IF(HW28="PACE_Daniels",(INDEX(BASE!$AE$4:$AH$7,MATCH('Microciclos - Endurance (2)'!ID28,BASE!$AE$4:$AE$7,0),4)),IF(AND(HW28="vVO2máx",ID28&gt;=35,ID28&lt;=45),"9-11",IF(AND(HW28="vVO2máx",ID28&gt;45,ID28&lt;=65),"11",IF(AND(HW28="vVO2máx",ID28&gt;65,ID28&lt;=75),"12-13",IF(AND(HW28="vVO2máx",ID28&gt;=80,ID28&lt;=85),"14-16",IF(AND(HW28="vVO2máx",ID28&gt;=85,ID28&lt;100),"17-19",IF(AND(HW28="vVO2máx",ID28&gt;=100),"20",IF(AND(HW28="FCR",ID28&gt;40,ID28&lt;=60),"12-13",IF(AND(HW28="FCR",ID28&gt;60,ID28&lt;=84),"14-16",IF(AND(HW28="FCR",ID28&gt;=85,ID28&lt;100),"17-19",IF(AND(HW28="FCR",ID28=100),"20",""))))))))))),"")</f>
        <v/>
      </c>
      <c r="IG28" s="409">
        <f>IFERROR(IF(IC28="vVO2máx",(Avaliações!$C$51*'Microciclos - Endurance (2)'!ID28)/100,IF(IC28="Velocidade_crítica",IF(ID28="80% VC",Avaliações!#REF!*0.8,IF(ID28="100% VC",Avaliações!#REF!*1,IF(ID28="120% VC",Avaliações!#REF!*1.2,IF(ID28="&gt;30%",Avaliações!$C$54*1.3,IF(ID28="&gt;40%",Avaliações!$C$54*1.4,0))))),IF(IC28="PACE_Daniels",INDEX(BASE!$Q$4:$V$60,MATCH(Avaliações!$C$53,BASE!$Q$4:$Q$60,0),MATCH('Microciclos - Endurance (2)'!ID28,BASE!$Q$4:$V$4,0)),0))),"")</f>
        <v>0</v>
      </c>
      <c r="IH28" s="409" t="str">
        <f t="shared" si="233"/>
        <v/>
      </c>
      <c r="IL28" s="407"/>
      <c r="IM28" s="407"/>
      <c r="IN28" s="407"/>
      <c r="IO28" s="407"/>
      <c r="IP28" s="407">
        <f t="shared" si="323"/>
        <v>0</v>
      </c>
      <c r="IQ28" s="407">
        <f t="shared" si="234"/>
        <v>0</v>
      </c>
      <c r="IR28" s="408" t="str">
        <f t="shared" si="235"/>
        <v/>
      </c>
      <c r="IS28" s="407" t="s">
        <v>144</v>
      </c>
      <c r="IT28" s="407"/>
      <c r="IU28" s="409" t="str">
        <f t="shared" si="236"/>
        <v/>
      </c>
      <c r="IV28" s="410" t="str">
        <f t="shared" si="237"/>
        <v/>
      </c>
      <c r="IW28" s="407" t="str">
        <f>IFERROR(IF(IS28="PACE_Daniels",(INDEX(BASE!$AE$4:$AH$8,MATCH('Microciclos - Endurance (2)'!IT28,BASE!$AE$4:$AE$8,0),4)),IF(AND(IS28="vVO2máx",IT28&gt;=35,IT28&lt;=45),"9-11",IF(AND(IS28="vVO2máx",IT28&gt;45,IT28&lt;=65),"11",IF(AND(IS28="vVO2máx",IT28&gt;65,IT28&lt;=75),"12-13",IF(AND(IS28="vVO2máx",IT28&gt;=80,IT28&lt;=85),"14-16",IF(AND(IS28="vVO2máx",IT28&gt;=85,IT28&lt;100),"17-19",IF(AND(IS28="vVO2máx",IT28&gt;=100),"20",IF(AND(IS28="FCR",IT28&gt;40,IT28&lt;=60),"12-13",IF(AND(IS28="FCR",IT28&gt;60,IT28&lt;=84),"14-16",IF(AND(IS28="FCR",IT28&gt;=85,IT28&lt;100),"17-19",IF(AND(IS28="FCR",IT28=100),"20",""))))))))))),"")</f>
        <v/>
      </c>
      <c r="IX28" s="409" t="str">
        <f>IFERROR(IF(IS28="vVO2máx",(Avaliações!$C$51*'Microciclos - Endurance (2)'!IT28)/100,IF(IS28="Velocidade_crítica",IF(IT28="80% VC",Avaliações!#REF!*0.8,IF(IT28="100% VC",Avaliações!#REF!*1,IF(IT28="120% VC",Avaliações!#REF!*1.2,IF(IT28="&gt;30%",Avaliações!$C$54*1.3,IF(IT28="&gt;40%",Avaliações!$C$54*1.4,0))))),IF(IS28="PACE_Daniels",INDEX(BASE!$Q$4:$V$60,MATCH(Avaliações!$C$53,BASE!$Q$4:$Q$60,0),MATCH('Microciclos - Endurance (2)'!IT28,BASE!$Q$4:$V$4,0)),""))),"")</f>
        <v/>
      </c>
      <c r="IY28" s="407" t="s">
        <v>144</v>
      </c>
      <c r="IZ28" s="407"/>
      <c r="JA28" s="410" t="str">
        <f t="shared" si="238"/>
        <v/>
      </c>
      <c r="JB28" s="407" t="str">
        <f>IFERROR(IF(IS28="PACE_Daniels",(INDEX(BASE!$AE$4:$AH$7,MATCH('Microciclos - Endurance (2)'!IZ28,BASE!$AE$4:$AE$7,0),4)),IF(AND(IS28="vVO2máx",IZ28&gt;=35,IZ28&lt;=45),"9-11",IF(AND(IS28="vVO2máx",IZ28&gt;45,IZ28&lt;=65),"11",IF(AND(IS28="vVO2máx",IZ28&gt;65,IZ28&lt;=75),"12-13",IF(AND(IS28="vVO2máx",IZ28&gt;=80,IZ28&lt;=85),"14-16",IF(AND(IS28="vVO2máx",IZ28&gt;=85,IZ28&lt;100),"17-19",IF(AND(IS28="vVO2máx",IZ28&gt;=100),"20",IF(AND(IS28="FCR",IZ28&gt;40,IZ28&lt;=60),"12-13",IF(AND(IS28="FCR",IZ28&gt;60,IZ28&lt;=84),"14-16",IF(AND(IS28="FCR",IZ28&gt;=85,IZ28&lt;100),"17-19",IF(AND(IS28="FCR",IZ28=100),"20",""))))))))))),"")</f>
        <v/>
      </c>
      <c r="JC28" s="409">
        <f>IFERROR(IF(IY28="vVO2máx",(Avaliações!$C$51*'Microciclos - Endurance (2)'!IZ28)/100,IF(IY28="Velocidade_crítica",IF(IZ28="80% VC",Avaliações!#REF!*0.8,IF(IZ28="100% VC",Avaliações!#REF!*1,IF(IZ28="120% VC",Avaliações!#REF!*1.2,IF(IZ28="&gt;30%",Avaliações!$C$54*1.3,IF(IZ28="&gt;40%",Avaliações!$C$54*1.4,0))))),IF(IY28="PACE_Daniels",INDEX(BASE!$Q$4:$V$60,MATCH(Avaliações!$C$53,BASE!$Q$4:$Q$60,0),MATCH('Microciclos - Endurance (2)'!IZ28,BASE!$Q$4:$V$4,0)),0))),"")</f>
        <v>0</v>
      </c>
      <c r="JD28" s="409" t="str">
        <f t="shared" si="239"/>
        <v/>
      </c>
      <c r="JH28" s="407"/>
      <c r="JI28" s="407"/>
      <c r="JJ28" s="407"/>
      <c r="JK28" s="407"/>
      <c r="JL28" s="407">
        <f t="shared" si="324"/>
        <v>0</v>
      </c>
      <c r="JM28" s="407">
        <f t="shared" si="240"/>
        <v>0</v>
      </c>
      <c r="JN28" s="408" t="str">
        <f t="shared" si="241"/>
        <v/>
      </c>
      <c r="JO28" s="407" t="s">
        <v>144</v>
      </c>
      <c r="JP28" s="407"/>
      <c r="JQ28" s="409" t="str">
        <f t="shared" si="242"/>
        <v/>
      </c>
      <c r="JR28" s="410" t="str">
        <f t="shared" si="243"/>
        <v/>
      </c>
      <c r="JS28" s="407" t="str">
        <f>IFERROR(IF(JO28="PACE_Daniels",(INDEX(BASE!$AE$4:$AH$8,MATCH('Microciclos - Endurance (2)'!JP28,BASE!$AE$4:$AE$8,0),4)),IF(AND(JO28="vVO2máx",JP28&gt;=35,JP28&lt;=45),"9-11",IF(AND(JO28="vVO2máx",JP28&gt;45,JP28&lt;=65),"11",IF(AND(JO28="vVO2máx",JP28&gt;65,JP28&lt;=75),"12-13",IF(AND(JO28="vVO2máx",JP28&gt;=80,JP28&lt;=85),"14-16",IF(AND(JO28="vVO2máx",JP28&gt;=85,JP28&lt;100),"17-19",IF(AND(JO28="vVO2máx",JP28&gt;=100),"20",IF(AND(JO28="FCR",JP28&gt;40,JP28&lt;=60),"12-13",IF(AND(JO28="FCR",JP28&gt;60,JP28&lt;=84),"14-16",IF(AND(JO28="FCR",JP28&gt;=85,JP28&lt;100),"17-19",IF(AND(JO28="FCR",JP28=100),"20",""))))))))))),"")</f>
        <v/>
      </c>
      <c r="JT28" s="409" t="str">
        <f>IFERROR(IF(JO28="vVO2máx",(Avaliações!$C$51*'Microciclos - Endurance (2)'!JP28)/100,IF(JO28="Velocidade_crítica",IF(JP28="80% VC",Avaliações!#REF!*0.8,IF(JP28="100% VC",Avaliações!#REF!*1,IF(JP28="120% VC",Avaliações!#REF!*1.2,IF(JP28="&gt;30%",Avaliações!$C$54*1.3,IF(JP28="&gt;40%",Avaliações!$C$54*1.4,0))))),IF(JO28="PACE_Daniels",INDEX(BASE!$Q$4:$V$60,MATCH(Avaliações!$C$53,BASE!$Q$4:$Q$60,0),MATCH('Microciclos - Endurance (2)'!JP28,BASE!$Q$4:$V$4,0)),""))),"")</f>
        <v/>
      </c>
      <c r="JU28" s="407" t="s">
        <v>144</v>
      </c>
      <c r="JV28" s="407"/>
      <c r="JW28" s="410" t="str">
        <f t="shared" si="244"/>
        <v/>
      </c>
      <c r="JX28" s="407" t="str">
        <f>IFERROR(IF(JO28="PACE_Daniels",(INDEX(BASE!$AE$4:$AH$7,MATCH('Microciclos - Endurance (2)'!JV28,BASE!$AE$4:$AE$7,0),4)),IF(AND(JO28="vVO2máx",JV28&gt;=35,JV28&lt;=45),"9-11",IF(AND(JO28="vVO2máx",JV28&gt;45,JV28&lt;=65),"11",IF(AND(JO28="vVO2máx",JV28&gt;65,JV28&lt;=75),"12-13",IF(AND(JO28="vVO2máx",JV28&gt;=80,JV28&lt;=85),"14-16",IF(AND(JO28="vVO2máx",JV28&gt;=85,JV28&lt;100),"17-19",IF(AND(JO28="vVO2máx",JV28&gt;=100),"20",IF(AND(JO28="FCR",JV28&gt;40,JV28&lt;=60),"12-13",IF(AND(JO28="FCR",JV28&gt;60,JV28&lt;=84),"14-16",IF(AND(JO28="FCR",JV28&gt;=85,JV28&lt;100),"17-19",IF(AND(JO28="FCR",JV28=100),"20",""))))))))))),"")</f>
        <v/>
      </c>
      <c r="JY28" s="409">
        <f>IFERROR(IF(JU28="vVO2máx",(Avaliações!$C$51*'Microciclos - Endurance (2)'!JV28)/100,IF(JU28="Velocidade_crítica",IF(JV28="80% VC",Avaliações!#REF!*0.8,IF(JV28="100% VC",Avaliações!#REF!*1,IF(JV28="120% VC",Avaliações!#REF!*1.2,IF(JV28="&gt;30%",Avaliações!$C$54*1.3,IF(JV28="&gt;40%",Avaliações!$C$54*1.4,0))))),IF(JU28="PACE_Daniels",INDEX(BASE!$Q$4:$V$60,MATCH(Avaliações!$C$53,BASE!$Q$4:$Q$60,0),MATCH('Microciclos - Endurance (2)'!JV28,BASE!$Q$4:$V$4,0)),0))),"")</f>
        <v>0</v>
      </c>
      <c r="JZ28" s="409" t="str">
        <f t="shared" si="245"/>
        <v/>
      </c>
      <c r="KD28" s="407"/>
      <c r="KE28" s="407"/>
      <c r="KF28" s="407"/>
      <c r="KG28" s="407"/>
      <c r="KH28" s="407">
        <f t="shared" si="325"/>
        <v>0</v>
      </c>
      <c r="KI28" s="407">
        <f t="shared" si="246"/>
        <v>0</v>
      </c>
      <c r="KJ28" s="408" t="str">
        <f t="shared" si="247"/>
        <v/>
      </c>
      <c r="KK28" s="407" t="s">
        <v>144</v>
      </c>
      <c r="KL28" s="407"/>
      <c r="KM28" s="409" t="str">
        <f t="shared" si="248"/>
        <v/>
      </c>
      <c r="KN28" s="410" t="str">
        <f t="shared" si="249"/>
        <v/>
      </c>
      <c r="KO28" s="407" t="str">
        <f>IFERROR(IF(KK28="PACE_Daniels",(INDEX(BASE!$AE$4:$AH$8,MATCH('Microciclos - Endurance (2)'!KL28,BASE!$AE$4:$AE$8,0),4)),IF(AND(KK28="vVO2máx",KL28&gt;=35,KL28&lt;=45),"9-11",IF(AND(KK28="vVO2máx",KL28&gt;45,KL28&lt;=65),"11",IF(AND(KK28="vVO2máx",KL28&gt;65,KL28&lt;=75),"12-13",IF(AND(KK28="vVO2máx",KL28&gt;=80,KL28&lt;=85),"14-16",IF(AND(KK28="vVO2máx",KL28&gt;=85,KL28&lt;100),"17-19",IF(AND(KK28="vVO2máx",KL28&gt;=100),"20",IF(AND(KK28="FCR",KL28&gt;40,KL28&lt;=60),"12-13",IF(AND(KK28="FCR",KL28&gt;60,KL28&lt;=84),"14-16",IF(AND(KK28="FCR",KL28&gt;=85,KL28&lt;100),"17-19",IF(AND(KK28="FCR",KL28=100),"20",""))))))))))),"")</f>
        <v/>
      </c>
      <c r="KP28" s="409" t="str">
        <f>IFERROR(IF(KK28="vVO2máx",(Avaliações!$C$51*'Microciclos - Endurance (2)'!KL28)/100,IF(KK28="Velocidade_crítica",IF(KL28="80% VC",Avaliações!#REF!*0.8,IF(KL28="100% VC",Avaliações!#REF!*1,IF(KL28="120% VC",Avaliações!#REF!*1.2,IF(KL28="&gt;30%",Avaliações!$C$54*1.3,IF(KL28="&gt;40%",Avaliações!$C$54*1.4,0))))),IF(KK28="PACE_Daniels",INDEX(BASE!$Q$4:$V$60,MATCH(Avaliações!$C$53,BASE!$Q$4:$Q$60,0),MATCH('Microciclos - Endurance (2)'!KL28,BASE!$Q$4:$V$4,0)),""))),"")</f>
        <v/>
      </c>
      <c r="KQ28" s="407" t="s">
        <v>144</v>
      </c>
      <c r="KR28" s="407"/>
      <c r="KS28" s="410" t="str">
        <f t="shared" si="250"/>
        <v/>
      </c>
      <c r="KT28" s="407" t="str">
        <f>IFERROR(IF(KK28="PACE_Daniels",(INDEX(BASE!$AE$4:$AH$7,MATCH('Microciclos - Endurance (2)'!KR28,BASE!$AE$4:$AE$7,0),4)),IF(AND(KK28="vVO2máx",KR28&gt;=35,KR28&lt;=45),"9-11",IF(AND(KK28="vVO2máx",KR28&gt;45,KR28&lt;=65),"11",IF(AND(KK28="vVO2máx",KR28&gt;65,KR28&lt;=75),"12-13",IF(AND(KK28="vVO2máx",KR28&gt;=80,KR28&lt;=85),"14-16",IF(AND(KK28="vVO2máx",KR28&gt;=85,KR28&lt;100),"17-19",IF(AND(KK28="vVO2máx",KR28&gt;=100),"20",IF(AND(KK28="FCR",KR28&gt;40,KR28&lt;=60),"12-13",IF(AND(KK28="FCR",KR28&gt;60,KR28&lt;=84),"14-16",IF(AND(KK28="FCR",KR28&gt;=85,KR28&lt;100),"17-19",IF(AND(KK28="FCR",KR28=100),"20",""))))))))))),"")</f>
        <v/>
      </c>
      <c r="KU28" s="409">
        <f>IFERROR(IF(KQ28="vVO2máx",(Avaliações!$C$51*'Microciclos - Endurance (2)'!KR28)/100,IF(KQ28="Velocidade_crítica",IF(KR28="80% VC",Avaliações!#REF!*0.8,IF(KR28="100% VC",Avaliações!#REF!*1,IF(KR28="120% VC",Avaliações!#REF!*1.2,IF(KR28="&gt;30%",Avaliações!$C$54*1.3,IF(KR28="&gt;40%",Avaliações!$C$54*1.4,0))))),IF(KQ28="PACE_Daniels",INDEX(BASE!$Q$4:$V$60,MATCH(Avaliações!$C$53,BASE!$Q$4:$Q$60,0),MATCH('Microciclos - Endurance (2)'!KR28,BASE!$Q$4:$V$4,0)),0))),"")</f>
        <v>0</v>
      </c>
      <c r="KV28" s="409" t="str">
        <f t="shared" si="251"/>
        <v/>
      </c>
      <c r="KZ28" s="407"/>
      <c r="LA28" s="407"/>
      <c r="LB28" s="407"/>
      <c r="LC28" s="407"/>
      <c r="LD28" s="407">
        <f t="shared" si="326"/>
        <v>0</v>
      </c>
      <c r="LE28" s="407">
        <f t="shared" si="252"/>
        <v>0</v>
      </c>
      <c r="LF28" s="408" t="str">
        <f t="shared" si="253"/>
        <v/>
      </c>
      <c r="LG28" s="407" t="s">
        <v>144</v>
      </c>
      <c r="LH28" s="407"/>
      <c r="LI28" s="409" t="str">
        <f t="shared" si="254"/>
        <v/>
      </c>
      <c r="LJ28" s="410" t="str">
        <f t="shared" si="255"/>
        <v/>
      </c>
      <c r="LK28" s="407" t="str">
        <f>IFERROR(IF(LG28="PACE_Daniels",(INDEX(BASE!$AE$4:$AH$8,MATCH('Microciclos - Endurance (2)'!LH28,BASE!$AE$4:$AE$8,0),4)),IF(AND(LG28="vVO2máx",LH28&gt;=35,LH28&lt;=45),"9-11",IF(AND(LG28="vVO2máx",LH28&gt;45,LH28&lt;=65),"11",IF(AND(LG28="vVO2máx",LH28&gt;65,LH28&lt;=75),"12-13",IF(AND(LG28="vVO2máx",LH28&gt;=80,LH28&lt;=85),"14-16",IF(AND(LG28="vVO2máx",LH28&gt;=85,LH28&lt;100),"17-19",IF(AND(LG28="vVO2máx",LH28&gt;=100),"20",IF(AND(LG28="FCR",LH28&gt;40,LH28&lt;=60),"12-13",IF(AND(LG28="FCR",LH28&gt;60,LH28&lt;=84),"14-16",IF(AND(LG28="FCR",LH28&gt;=85,LH28&lt;100),"17-19",IF(AND(LG28="FCR",LH28=100),"20",""))))))))))),"")</f>
        <v/>
      </c>
      <c r="LL28" s="409" t="str">
        <f>IFERROR(IF(LG28="vVO2máx",(Avaliações!$C$51*'Microciclos - Endurance (2)'!LH28)/100,IF(LG28="Velocidade_crítica",IF(LH28="80% VC",Avaliações!#REF!*0.8,IF(LH28="100% VC",Avaliações!#REF!*1,IF(LH28="120% VC",Avaliações!#REF!*1.2,IF(LH28="&gt;30%",Avaliações!$C$54*1.3,IF(LH28="&gt;40%",Avaliações!$C$54*1.4,0))))),IF(LG28="PACE_Daniels",INDEX(BASE!$Q$4:$V$60,MATCH(Avaliações!$C$53,BASE!$Q$4:$Q$60,0),MATCH('Microciclos - Endurance (2)'!LH28,BASE!$Q$4:$V$4,0)),""))),"")</f>
        <v/>
      </c>
      <c r="LM28" s="407" t="s">
        <v>144</v>
      </c>
      <c r="LN28" s="407"/>
      <c r="LO28" s="410" t="str">
        <f t="shared" si="256"/>
        <v/>
      </c>
      <c r="LP28" s="407" t="str">
        <f>IFERROR(IF(LG28="PACE_Daniels",(INDEX(BASE!$AE$4:$AH$7,MATCH('Microciclos - Endurance (2)'!LN28,BASE!$AE$4:$AE$7,0),4)),IF(AND(LG28="vVO2máx",LN28&gt;=35,LN28&lt;=45),"9-11",IF(AND(LG28="vVO2máx",LN28&gt;45,LN28&lt;=65),"11",IF(AND(LG28="vVO2máx",LN28&gt;65,LN28&lt;=75),"12-13",IF(AND(LG28="vVO2máx",LN28&gt;=80,LN28&lt;=85),"14-16",IF(AND(LG28="vVO2máx",LN28&gt;=85,LN28&lt;100),"17-19",IF(AND(LG28="vVO2máx",LN28&gt;=100),"20",IF(AND(LG28="FCR",LN28&gt;40,LN28&lt;=60),"12-13",IF(AND(LG28="FCR",LN28&gt;60,LN28&lt;=84),"14-16",IF(AND(LG28="FCR",LN28&gt;=85,LN28&lt;100),"17-19",IF(AND(LG28="FCR",LN28=100),"20",""))))))))))),"")</f>
        <v/>
      </c>
      <c r="LQ28" s="409">
        <f>IFERROR(IF(LM28="vVO2máx",(Avaliações!$C$51*'Microciclos - Endurance (2)'!LN28)/100,IF(LM28="Velocidade_crítica",IF(LN28="80% VC",Avaliações!#REF!*0.8,IF(LN28="100% VC",Avaliações!#REF!*1,IF(LN28="120% VC",Avaliações!#REF!*1.2,IF(LN28="&gt;30%",Avaliações!$C$54*1.3,IF(LN28="&gt;40%",Avaliações!$C$54*1.4,0))))),IF(LM28="PACE_Daniels",INDEX(BASE!$Q$4:$V$60,MATCH(Avaliações!$C$53,BASE!$Q$4:$Q$60,0),MATCH('Microciclos - Endurance (2)'!LN28,BASE!$Q$4:$V$4,0)),0))),"")</f>
        <v>0</v>
      </c>
      <c r="LR28" s="409" t="str">
        <f t="shared" si="257"/>
        <v/>
      </c>
      <c r="LV28" s="407"/>
      <c r="LW28" s="407"/>
      <c r="LX28" s="407"/>
      <c r="LY28" s="407"/>
      <c r="LZ28" s="407">
        <f t="shared" si="327"/>
        <v>0</v>
      </c>
      <c r="MA28" s="407">
        <f t="shared" si="258"/>
        <v>0</v>
      </c>
      <c r="MB28" s="408" t="str">
        <f t="shared" si="259"/>
        <v/>
      </c>
      <c r="MC28" s="407" t="s">
        <v>144</v>
      </c>
      <c r="MD28" s="407"/>
      <c r="ME28" s="409" t="str">
        <f t="shared" si="260"/>
        <v/>
      </c>
      <c r="MF28" s="410" t="str">
        <f t="shared" si="261"/>
        <v/>
      </c>
      <c r="MG28" s="407" t="str">
        <f>IFERROR(IF(MC28="PACE_Daniels",(INDEX(BASE!$AE$4:$AH$8,MATCH('Microciclos - Endurance (2)'!MD28,BASE!$AE$4:$AE$8,0),4)),IF(AND(MC28="vVO2máx",MD28&gt;=35,MD28&lt;=45),"9-11",IF(AND(MC28="vVO2máx",MD28&gt;45,MD28&lt;=65),"11",IF(AND(MC28="vVO2máx",MD28&gt;65,MD28&lt;=75),"12-13",IF(AND(MC28="vVO2máx",MD28&gt;=80,MD28&lt;=85),"14-16",IF(AND(MC28="vVO2máx",MD28&gt;=85,MD28&lt;100),"17-19",IF(AND(MC28="vVO2máx",MD28&gt;=100),"20",IF(AND(MC28="FCR",MD28&gt;40,MD28&lt;=60),"12-13",IF(AND(MC28="FCR",MD28&gt;60,MD28&lt;=84),"14-16",IF(AND(MC28="FCR",MD28&gt;=85,MD28&lt;100),"17-19",IF(AND(MC28="FCR",MD28=100),"20",""))))))))))),"")</f>
        <v/>
      </c>
      <c r="MH28" s="409" t="str">
        <f>IFERROR(IF(MC28="vVO2máx",(Avaliações!$C$51*'Microciclos - Endurance (2)'!MD28)/100,IF(MC28="Velocidade_crítica",IF(MD28="80% VC",Avaliações!#REF!*0.8,IF(MD28="100% VC",Avaliações!#REF!*1,IF(MD28="120% VC",Avaliações!#REF!*1.2,IF(MD28="&gt;30%",Avaliações!$C$54*1.3,IF(MD28="&gt;40%",Avaliações!$C$54*1.4,0))))),IF(MC28="PACE_Daniels",INDEX(BASE!$Q$4:$V$60,MATCH(Avaliações!$C$53,BASE!$Q$4:$Q$60,0),MATCH('Microciclos - Endurance (2)'!MD28,BASE!$Q$4:$V$4,0)),""))),"")</f>
        <v/>
      </c>
      <c r="MI28" s="407" t="s">
        <v>144</v>
      </c>
      <c r="MJ28" s="407"/>
      <c r="MK28" s="410" t="str">
        <f t="shared" si="262"/>
        <v/>
      </c>
      <c r="ML28" s="407" t="str">
        <f>IFERROR(IF(MC28="PACE_Daniels",(INDEX(BASE!$AE$4:$AH$7,MATCH('Microciclos - Endurance (2)'!MJ28,BASE!$AE$4:$AE$7,0),4)),IF(AND(MC28="vVO2máx",MJ28&gt;=35,MJ28&lt;=45),"9-11",IF(AND(MC28="vVO2máx",MJ28&gt;45,MJ28&lt;=65),"11",IF(AND(MC28="vVO2máx",MJ28&gt;65,MJ28&lt;=75),"12-13",IF(AND(MC28="vVO2máx",MJ28&gt;=80,MJ28&lt;=85),"14-16",IF(AND(MC28="vVO2máx",MJ28&gt;=85,MJ28&lt;100),"17-19",IF(AND(MC28="vVO2máx",MJ28&gt;=100),"20",IF(AND(MC28="FCR",MJ28&gt;40,MJ28&lt;=60),"12-13",IF(AND(MC28="FCR",MJ28&gt;60,MJ28&lt;=84),"14-16",IF(AND(MC28="FCR",MJ28&gt;=85,MJ28&lt;100),"17-19",IF(AND(MC28="FCR",MJ28=100),"20",""))))))))))),"")</f>
        <v/>
      </c>
      <c r="MM28" s="409">
        <f>IFERROR(IF(MI28="vVO2máx",(Avaliações!$C$51*'Microciclos - Endurance (2)'!MJ28)/100,IF(MI28="Velocidade_crítica",IF(MJ28="80% VC",Avaliações!#REF!*0.8,IF(MJ28="100% VC",Avaliações!#REF!*1,IF(MJ28="120% VC",Avaliações!#REF!*1.2,IF(MJ28="&gt;30%",Avaliações!$C$54*1.3,IF(MJ28="&gt;40%",Avaliações!$C$54*1.4,0))))),IF(MI28="PACE_Daniels",INDEX(BASE!$Q$4:$V$60,MATCH(Avaliações!$C$53,BASE!$Q$4:$Q$60,0),MATCH('Microciclos - Endurance (2)'!MJ28,BASE!$Q$4:$V$4,0)),0))),"")</f>
        <v>0</v>
      </c>
      <c r="MN28" s="409" t="str">
        <f t="shared" si="263"/>
        <v/>
      </c>
      <c r="MR28" s="407"/>
      <c r="MS28" s="407"/>
      <c r="MT28" s="407"/>
      <c r="MU28" s="407"/>
      <c r="MV28" s="407">
        <f t="shared" si="328"/>
        <v>0</v>
      </c>
      <c r="MW28" s="407">
        <f t="shared" si="264"/>
        <v>0</v>
      </c>
      <c r="MX28" s="408" t="str">
        <f t="shared" si="265"/>
        <v/>
      </c>
      <c r="MY28" s="407" t="s">
        <v>144</v>
      </c>
      <c r="MZ28" s="407"/>
      <c r="NA28" s="409" t="str">
        <f t="shared" si="266"/>
        <v/>
      </c>
      <c r="NB28" s="410" t="str">
        <f t="shared" si="267"/>
        <v/>
      </c>
      <c r="NC28" s="407" t="str">
        <f>IFERROR(IF(MY28="PACE_Daniels",(INDEX(BASE!$AE$4:$AH$8,MATCH('Microciclos - Endurance (2)'!MZ28,BASE!$AE$4:$AE$8,0),4)),IF(AND(MY28="vVO2máx",MZ28&gt;=35,MZ28&lt;=45),"9-11",IF(AND(MY28="vVO2máx",MZ28&gt;45,MZ28&lt;=65),"11",IF(AND(MY28="vVO2máx",MZ28&gt;65,MZ28&lt;=75),"12-13",IF(AND(MY28="vVO2máx",MZ28&gt;=80,MZ28&lt;=85),"14-16",IF(AND(MY28="vVO2máx",MZ28&gt;=85,MZ28&lt;100),"17-19",IF(AND(MY28="vVO2máx",MZ28&gt;=100),"20",IF(AND(MY28="FCR",MZ28&gt;40,MZ28&lt;=60),"12-13",IF(AND(MY28="FCR",MZ28&gt;60,MZ28&lt;=84),"14-16",IF(AND(MY28="FCR",MZ28&gt;=85,MZ28&lt;100),"17-19",IF(AND(MY28="FCR",MZ28=100),"20",""))))))))))),"")</f>
        <v/>
      </c>
      <c r="ND28" s="409" t="str">
        <f>IFERROR(IF(MY28="vVO2máx",(Avaliações!$C$51*'Microciclos - Endurance (2)'!MZ28)/100,IF(MY28="Velocidade_crítica",IF(MZ28="80% VC",Avaliações!#REF!*0.8,IF(MZ28="100% VC",Avaliações!#REF!*1,IF(MZ28="120% VC",Avaliações!#REF!*1.2,IF(MZ28="&gt;30%",Avaliações!$C$54*1.3,IF(MZ28="&gt;40%",Avaliações!$C$54*1.4,0))))),IF(MY28="PACE_Daniels",INDEX(BASE!$Q$4:$V$60,MATCH(Avaliações!$C$53,BASE!$Q$4:$Q$60,0),MATCH('Microciclos - Endurance (2)'!MZ28,BASE!$Q$4:$V$4,0)),""))),"")</f>
        <v/>
      </c>
      <c r="NE28" s="407" t="s">
        <v>144</v>
      </c>
      <c r="NF28" s="407"/>
      <c r="NG28" s="410" t="str">
        <f t="shared" si="268"/>
        <v/>
      </c>
      <c r="NH28" s="407" t="str">
        <f>IFERROR(IF(MY28="PACE_Daniels",(INDEX(BASE!$AE$4:$AH$7,MATCH('Microciclos - Endurance (2)'!NF28,BASE!$AE$4:$AE$7,0),4)),IF(AND(MY28="vVO2máx",NF28&gt;=35,NF28&lt;=45),"9-11",IF(AND(MY28="vVO2máx",NF28&gt;45,NF28&lt;=65),"11",IF(AND(MY28="vVO2máx",NF28&gt;65,NF28&lt;=75),"12-13",IF(AND(MY28="vVO2máx",NF28&gt;=80,NF28&lt;=85),"14-16",IF(AND(MY28="vVO2máx",NF28&gt;=85,NF28&lt;100),"17-19",IF(AND(MY28="vVO2máx",NF28&gt;=100),"20",IF(AND(MY28="FCR",NF28&gt;40,NF28&lt;=60),"12-13",IF(AND(MY28="FCR",NF28&gt;60,NF28&lt;=84),"14-16",IF(AND(MY28="FCR",NF28&gt;=85,NF28&lt;100),"17-19",IF(AND(MY28="FCR",NF28=100),"20",""))))))))))),"")</f>
        <v/>
      </c>
      <c r="NI28" s="409">
        <f>IFERROR(IF(NE28="vVO2máx",(Avaliações!$C$51*'Microciclos - Endurance (2)'!NF28)/100,IF(NE28="Velocidade_crítica",IF(NF28="80% VC",Avaliações!#REF!*0.8,IF(NF28="100% VC",Avaliações!#REF!*1,IF(NF28="120% VC",Avaliações!#REF!*1.2,IF(NF28="&gt;30%",Avaliações!$C$54*1.3,IF(NF28="&gt;40%",Avaliações!$C$54*1.4,0))))),IF(NE28="PACE_Daniels",INDEX(BASE!$Q$4:$V$60,MATCH(Avaliações!$C$53,BASE!$Q$4:$Q$60,0),MATCH('Microciclos - Endurance (2)'!NF28,BASE!$Q$4:$V$4,0)),0))),"")</f>
        <v>0</v>
      </c>
      <c r="NJ28" s="409" t="str">
        <f t="shared" si="269"/>
        <v/>
      </c>
      <c r="NN28" s="407"/>
      <c r="NO28" s="407"/>
      <c r="NP28" s="407"/>
      <c r="NQ28" s="407"/>
      <c r="NR28" s="407">
        <f t="shared" si="329"/>
        <v>0</v>
      </c>
      <c r="NS28" s="407">
        <f t="shared" si="270"/>
        <v>0</v>
      </c>
      <c r="NT28" s="408" t="str">
        <f t="shared" si="271"/>
        <v/>
      </c>
      <c r="NU28" s="407" t="s">
        <v>144</v>
      </c>
      <c r="NV28" s="407"/>
      <c r="NW28" s="409" t="str">
        <f t="shared" si="272"/>
        <v/>
      </c>
      <c r="NX28" s="410" t="str">
        <f t="shared" si="273"/>
        <v/>
      </c>
      <c r="NY28" s="407" t="str">
        <f>IFERROR(IF(NU28="PACE_Daniels",(INDEX(BASE!$AE$4:$AH$8,MATCH('Microciclos - Endurance (2)'!NV28,BASE!$AE$4:$AE$8,0),4)),IF(AND(NU28="vVO2máx",NV28&gt;=35,NV28&lt;=45),"9-11",IF(AND(NU28="vVO2máx",NV28&gt;45,NV28&lt;=65),"11",IF(AND(NU28="vVO2máx",NV28&gt;65,NV28&lt;=75),"12-13",IF(AND(NU28="vVO2máx",NV28&gt;=80,NV28&lt;=85),"14-16",IF(AND(NU28="vVO2máx",NV28&gt;=85,NV28&lt;100),"17-19",IF(AND(NU28="vVO2máx",NV28&gt;=100),"20",IF(AND(NU28="FCR",NV28&gt;40,NV28&lt;=60),"12-13",IF(AND(NU28="FCR",NV28&gt;60,NV28&lt;=84),"14-16",IF(AND(NU28="FCR",NV28&gt;=85,NV28&lt;100),"17-19",IF(AND(NU28="FCR",NV28=100),"20",""))))))))))),"")</f>
        <v/>
      </c>
      <c r="NZ28" s="409" t="str">
        <f>IFERROR(IF(NU28="vVO2máx",(Avaliações!$C$51*'Microciclos - Endurance (2)'!NV28)/100,IF(NU28="Velocidade_crítica",IF(NV28="80% VC",Avaliações!#REF!*0.8,IF(NV28="100% VC",Avaliações!#REF!*1,IF(NV28="120% VC",Avaliações!#REF!*1.2,IF(NV28="&gt;30%",Avaliações!$C$54*1.3,IF(NV28="&gt;40%",Avaliações!$C$54*1.4,0))))),IF(NU28="PACE_Daniels",INDEX(BASE!$Q$4:$V$60,MATCH(Avaliações!$C$53,BASE!$Q$4:$Q$60,0),MATCH('Microciclos - Endurance (2)'!NV28,BASE!$Q$4:$V$4,0)),""))),"")</f>
        <v/>
      </c>
      <c r="OA28" s="407" t="s">
        <v>144</v>
      </c>
      <c r="OB28" s="407"/>
      <c r="OC28" s="410" t="str">
        <f t="shared" si="274"/>
        <v/>
      </c>
      <c r="OD28" s="407" t="str">
        <f>IFERROR(IF(NU28="PACE_Daniels",(INDEX(BASE!$AE$4:$AH$7,MATCH('Microciclos - Endurance (2)'!OB28,BASE!$AE$4:$AE$7,0),4)),IF(AND(NU28="vVO2máx",OB28&gt;=35,OB28&lt;=45),"9-11",IF(AND(NU28="vVO2máx",OB28&gt;45,OB28&lt;=65),"11",IF(AND(NU28="vVO2máx",OB28&gt;65,OB28&lt;=75),"12-13",IF(AND(NU28="vVO2máx",OB28&gt;=80,OB28&lt;=85),"14-16",IF(AND(NU28="vVO2máx",OB28&gt;=85,OB28&lt;100),"17-19",IF(AND(NU28="vVO2máx",OB28&gt;=100),"20",IF(AND(NU28="FCR",OB28&gt;40,OB28&lt;=60),"12-13",IF(AND(NU28="FCR",OB28&gt;60,OB28&lt;=84),"14-16",IF(AND(NU28="FCR",OB28&gt;=85,OB28&lt;100),"17-19",IF(AND(NU28="FCR",OB28=100),"20",""))))))))))),"")</f>
        <v/>
      </c>
      <c r="OE28" s="409">
        <f>IFERROR(IF(OA28="vVO2máx",(Avaliações!$C$51*'Microciclos - Endurance (2)'!OB28)/100,IF(OA28="Velocidade_crítica",IF(OB28="80% VC",Avaliações!#REF!*0.8,IF(OB28="100% VC",Avaliações!#REF!*1,IF(OB28="120% VC",Avaliações!#REF!*1.2,IF(OB28="&gt;30%",Avaliações!$C$54*1.3,IF(OB28="&gt;40%",Avaliações!$C$54*1.4,0))))),IF(OA28="PACE_Daniels",INDEX(BASE!$Q$4:$V$60,MATCH(Avaliações!$C$53,BASE!$Q$4:$Q$60,0),MATCH('Microciclos - Endurance (2)'!OB28,BASE!$Q$4:$V$4,0)),0))),"")</f>
        <v>0</v>
      </c>
      <c r="OF28" s="409" t="str">
        <f t="shared" si="275"/>
        <v/>
      </c>
      <c r="OJ28" s="407"/>
      <c r="OK28" s="407"/>
      <c r="OL28" s="407"/>
      <c r="OM28" s="407"/>
      <c r="ON28" s="407">
        <f t="shared" si="330"/>
        <v>0</v>
      </c>
      <c r="OO28" s="407">
        <f t="shared" si="276"/>
        <v>0</v>
      </c>
      <c r="OP28" s="408" t="str">
        <f t="shared" si="277"/>
        <v/>
      </c>
      <c r="OQ28" s="407" t="s">
        <v>144</v>
      </c>
      <c r="OR28" s="407"/>
      <c r="OS28" s="409" t="str">
        <f t="shared" si="278"/>
        <v/>
      </c>
      <c r="OT28" s="410" t="str">
        <f t="shared" si="279"/>
        <v/>
      </c>
      <c r="OU28" s="407" t="str">
        <f>IFERROR(IF(OQ28="PACE_Daniels",(INDEX(BASE!$AE$4:$AH$8,MATCH('Microciclos - Endurance (2)'!OR28,BASE!$AE$4:$AE$8,0),4)),IF(AND(OQ28="vVO2máx",OR28&gt;=35,OR28&lt;=45),"9-11",IF(AND(OQ28="vVO2máx",OR28&gt;45,OR28&lt;=65),"11",IF(AND(OQ28="vVO2máx",OR28&gt;65,OR28&lt;=75),"12-13",IF(AND(OQ28="vVO2máx",OR28&gt;=80,OR28&lt;=85),"14-16",IF(AND(OQ28="vVO2máx",OR28&gt;=85,OR28&lt;100),"17-19",IF(AND(OQ28="vVO2máx",OR28&gt;=100),"20",IF(AND(OQ28="FCR",OR28&gt;40,OR28&lt;=60),"12-13",IF(AND(OQ28="FCR",OR28&gt;60,OR28&lt;=84),"14-16",IF(AND(OQ28="FCR",OR28&gt;=85,OR28&lt;100),"17-19",IF(AND(OQ28="FCR",OR28=100),"20",""))))))))))),"")</f>
        <v/>
      </c>
      <c r="OV28" s="409" t="str">
        <f>IFERROR(IF(OQ28="vVO2máx",(Avaliações!$C$51*'Microciclos - Endurance (2)'!OR28)/100,IF(OQ28="Velocidade_crítica",IF(OR28="80% VC",Avaliações!#REF!*0.8,IF(OR28="100% VC",Avaliações!#REF!*1,IF(OR28="120% VC",Avaliações!#REF!*1.2,IF(OR28="&gt;30%",Avaliações!$C$54*1.3,IF(OR28="&gt;40%",Avaliações!$C$54*1.4,0))))),IF(OQ28="PACE_Daniels",INDEX(BASE!$Q$4:$V$60,MATCH(Avaliações!$C$53,BASE!$Q$4:$Q$60,0),MATCH('Microciclos - Endurance (2)'!OR28,BASE!$Q$4:$V$4,0)),""))),"")</f>
        <v/>
      </c>
      <c r="OW28" s="407" t="s">
        <v>144</v>
      </c>
      <c r="OX28" s="407"/>
      <c r="OY28" s="410" t="str">
        <f t="shared" si="280"/>
        <v/>
      </c>
      <c r="OZ28" s="407" t="str">
        <f>IFERROR(IF(OQ28="PACE_Daniels",(INDEX(BASE!$AE$4:$AH$7,MATCH('Microciclos - Endurance (2)'!OX28,BASE!$AE$4:$AE$7,0),4)),IF(AND(OQ28="vVO2máx",OX28&gt;=35,OX28&lt;=45),"9-11",IF(AND(OQ28="vVO2máx",OX28&gt;45,OX28&lt;=65),"11",IF(AND(OQ28="vVO2máx",OX28&gt;65,OX28&lt;=75),"12-13",IF(AND(OQ28="vVO2máx",OX28&gt;=80,OX28&lt;=85),"14-16",IF(AND(OQ28="vVO2máx",OX28&gt;=85,OX28&lt;100),"17-19",IF(AND(OQ28="vVO2máx",OX28&gt;=100),"20",IF(AND(OQ28="FCR",OX28&gt;40,OX28&lt;=60),"12-13",IF(AND(OQ28="FCR",OX28&gt;60,OX28&lt;=84),"14-16",IF(AND(OQ28="FCR",OX28&gt;=85,OX28&lt;100),"17-19",IF(AND(OQ28="FCR",OX28=100),"20",""))))))))))),"")</f>
        <v/>
      </c>
      <c r="PA28" s="409">
        <f>IFERROR(IF(OW28="vVO2máx",(Avaliações!$C$51*'Microciclos - Endurance (2)'!OX28)/100,IF(OW28="Velocidade_crítica",IF(OX28="80% VC",Avaliações!#REF!*0.8,IF(OX28="100% VC",Avaliações!#REF!*1,IF(OX28="120% VC",Avaliações!#REF!*1.2,IF(OX28="&gt;30%",Avaliações!$C$54*1.3,IF(OX28="&gt;40%",Avaliações!$C$54*1.4,0))))),IF(OW28="PACE_Daniels",INDEX(BASE!$Q$4:$V$60,MATCH(Avaliações!$C$53,BASE!$Q$4:$Q$60,0),MATCH('Microciclos - Endurance (2)'!OX28,BASE!$Q$4:$V$4,0)),0))),"")</f>
        <v>0</v>
      </c>
      <c r="PB28" s="409" t="str">
        <f t="shared" si="281"/>
        <v/>
      </c>
      <c r="PF28" s="407"/>
      <c r="PG28" s="407"/>
      <c r="PH28" s="407"/>
      <c r="PI28" s="407"/>
      <c r="PJ28" s="407">
        <f t="shared" si="331"/>
        <v>0</v>
      </c>
      <c r="PK28" s="407">
        <f t="shared" si="282"/>
        <v>0</v>
      </c>
      <c r="PL28" s="408" t="str">
        <f t="shared" si="283"/>
        <v/>
      </c>
      <c r="PM28" s="407" t="s">
        <v>144</v>
      </c>
      <c r="PN28" s="407"/>
      <c r="PO28" s="409" t="str">
        <f t="shared" si="284"/>
        <v/>
      </c>
      <c r="PP28" s="410" t="str">
        <f t="shared" si="285"/>
        <v/>
      </c>
      <c r="PQ28" s="407" t="str">
        <f>IFERROR(IF(PM28="PACE_Daniels",(INDEX(BASE!$AE$4:$AH$8,MATCH('Microciclos - Endurance (2)'!PN28,BASE!$AE$4:$AE$8,0),4)),IF(AND(PM28="vVO2máx",PN28&gt;=35,PN28&lt;=45),"9-11",IF(AND(PM28="vVO2máx",PN28&gt;45,PN28&lt;=65),"11",IF(AND(PM28="vVO2máx",PN28&gt;65,PN28&lt;=75),"12-13",IF(AND(PM28="vVO2máx",PN28&gt;=80,PN28&lt;=85),"14-16",IF(AND(PM28="vVO2máx",PN28&gt;=85,PN28&lt;100),"17-19",IF(AND(PM28="vVO2máx",PN28&gt;=100),"20",IF(AND(PM28="FCR",PN28&gt;40,PN28&lt;=60),"12-13",IF(AND(PM28="FCR",PN28&gt;60,PN28&lt;=84),"14-16",IF(AND(PM28="FCR",PN28&gt;=85,PN28&lt;100),"17-19",IF(AND(PM28="FCR",PN28=100),"20",""))))))))))),"")</f>
        <v/>
      </c>
      <c r="PR28" s="409" t="str">
        <f>IFERROR(IF(PM28="vVO2máx",(Avaliações!$C$51*'Microciclos - Endurance (2)'!PN28)/100,IF(PM28="Velocidade_crítica",IF(PN28="80% VC",Avaliações!#REF!*0.8,IF(PN28="100% VC",Avaliações!#REF!*1,IF(PN28="120% VC",Avaliações!#REF!*1.2,IF(PN28="&gt;30%",Avaliações!$C$54*1.3,IF(PN28="&gt;40%",Avaliações!$C$54*1.4,0))))),IF(PM28="PACE_Daniels",INDEX(BASE!$Q$4:$V$60,MATCH(Avaliações!$C$53,BASE!$Q$4:$Q$60,0),MATCH('Microciclos - Endurance (2)'!PN28,BASE!$Q$4:$V$4,0)),""))),"")</f>
        <v/>
      </c>
      <c r="PS28" s="407" t="s">
        <v>144</v>
      </c>
      <c r="PT28" s="407"/>
      <c r="PU28" s="410" t="str">
        <f t="shared" si="286"/>
        <v/>
      </c>
      <c r="PV28" s="407" t="str">
        <f>IFERROR(IF(PM28="PACE_Daniels",(INDEX(BASE!$AE$4:$AH$7,MATCH('Microciclos - Endurance (2)'!PT28,BASE!$AE$4:$AE$7,0),4)),IF(AND(PM28="vVO2máx",PT28&gt;=35,PT28&lt;=45),"9-11",IF(AND(PM28="vVO2máx",PT28&gt;45,PT28&lt;=65),"11",IF(AND(PM28="vVO2máx",PT28&gt;65,PT28&lt;=75),"12-13",IF(AND(PM28="vVO2máx",PT28&gt;=80,PT28&lt;=85),"14-16",IF(AND(PM28="vVO2máx",PT28&gt;=85,PT28&lt;100),"17-19",IF(AND(PM28="vVO2máx",PT28&gt;=100),"20",IF(AND(PM28="FCR",PT28&gt;40,PT28&lt;=60),"12-13",IF(AND(PM28="FCR",PT28&gt;60,PT28&lt;=84),"14-16",IF(AND(PM28="FCR",PT28&gt;=85,PT28&lt;100),"17-19",IF(AND(PM28="FCR",PT28=100),"20",""))))))))))),"")</f>
        <v/>
      </c>
      <c r="PW28" s="409">
        <f>IFERROR(IF(PS28="vVO2máx",(Avaliações!$C$51*'Microciclos - Endurance (2)'!PT28)/100,IF(PS28="Velocidade_crítica",IF(PT28="80% VC",Avaliações!#REF!*0.8,IF(PT28="100% VC",Avaliações!#REF!*1,IF(PT28="120% VC",Avaliações!#REF!*1.2,IF(PT28="&gt;30%",Avaliações!$C$54*1.3,IF(PT28="&gt;40%",Avaliações!$C$54*1.4,0))))),IF(PS28="PACE_Daniels",INDEX(BASE!$Q$4:$V$60,MATCH(Avaliações!$C$53,BASE!$Q$4:$Q$60,0),MATCH('Microciclos - Endurance (2)'!PT28,BASE!$Q$4:$V$4,0)),0))),"")</f>
        <v>0</v>
      </c>
      <c r="PX28" s="409" t="str">
        <f t="shared" si="287"/>
        <v/>
      </c>
      <c r="QB28" s="407"/>
      <c r="QC28" s="407"/>
      <c r="QD28" s="407"/>
      <c r="QE28" s="407"/>
      <c r="QF28" s="407">
        <f t="shared" si="332"/>
        <v>0</v>
      </c>
      <c r="QG28" s="407">
        <f t="shared" si="288"/>
        <v>0</v>
      </c>
      <c r="QH28" s="408" t="str">
        <f t="shared" si="289"/>
        <v/>
      </c>
      <c r="QI28" s="407" t="s">
        <v>144</v>
      </c>
      <c r="QJ28" s="407"/>
      <c r="QK28" s="409" t="str">
        <f t="shared" si="290"/>
        <v/>
      </c>
      <c r="QL28" s="410" t="str">
        <f t="shared" si="291"/>
        <v/>
      </c>
      <c r="QM28" s="407" t="str">
        <f>IFERROR(IF(QI28="PACE_Daniels",(INDEX(BASE!$AE$4:$AH$8,MATCH('Microciclos - Endurance (2)'!QJ28,BASE!$AE$4:$AE$8,0),4)),IF(AND(QI28="vVO2máx",QJ28&gt;=35,QJ28&lt;=45),"9-11",IF(AND(QI28="vVO2máx",QJ28&gt;45,QJ28&lt;=65),"11",IF(AND(QI28="vVO2máx",QJ28&gt;65,QJ28&lt;=75),"12-13",IF(AND(QI28="vVO2máx",QJ28&gt;=80,QJ28&lt;=85),"14-16",IF(AND(QI28="vVO2máx",QJ28&gt;=85,QJ28&lt;100),"17-19",IF(AND(QI28="vVO2máx",QJ28&gt;=100),"20",IF(AND(QI28="FCR",QJ28&gt;40,QJ28&lt;=60),"12-13",IF(AND(QI28="FCR",QJ28&gt;60,QJ28&lt;=84),"14-16",IF(AND(QI28="FCR",QJ28&gt;=85,QJ28&lt;100),"17-19",IF(AND(QI28="FCR",QJ28=100),"20",""))))))))))),"")</f>
        <v/>
      </c>
      <c r="QN28" s="409" t="str">
        <f>IFERROR(IF(QI28="vVO2máx",(Avaliações!$C$51*'Microciclos - Endurance (2)'!QJ28)/100,IF(QI28="Velocidade_crítica",IF(QJ28="80% VC",Avaliações!#REF!*0.8,IF(QJ28="100% VC",Avaliações!#REF!*1,IF(QJ28="120% VC",Avaliações!#REF!*1.2,IF(QJ28="&gt;30%",Avaliações!$C$54*1.3,IF(QJ28="&gt;40%",Avaliações!$C$54*1.4,0))))),IF(QI28="PACE_Daniels",INDEX(BASE!$Q$4:$V$60,MATCH(Avaliações!$C$53,BASE!$Q$4:$Q$60,0),MATCH('Microciclos - Endurance (2)'!QJ28,BASE!$Q$4:$V$4,0)),""))),"")</f>
        <v/>
      </c>
      <c r="QO28" s="407" t="s">
        <v>144</v>
      </c>
      <c r="QP28" s="407"/>
      <c r="QQ28" s="410" t="str">
        <f t="shared" si="292"/>
        <v/>
      </c>
      <c r="QR28" s="407" t="str">
        <f>IFERROR(IF(QI28="PACE_Daniels",(INDEX(BASE!$AE$4:$AH$7,MATCH('Microciclos - Endurance (2)'!QP28,BASE!$AE$4:$AE$7,0),4)),IF(AND(QI28="vVO2máx",QP28&gt;=35,QP28&lt;=45),"9-11",IF(AND(QI28="vVO2máx",QP28&gt;45,QP28&lt;=65),"11",IF(AND(QI28="vVO2máx",QP28&gt;65,QP28&lt;=75),"12-13",IF(AND(QI28="vVO2máx",QP28&gt;=80,QP28&lt;=85),"14-16",IF(AND(QI28="vVO2máx",QP28&gt;=85,QP28&lt;100),"17-19",IF(AND(QI28="vVO2máx",QP28&gt;=100),"20",IF(AND(QI28="FCR",QP28&gt;40,QP28&lt;=60),"12-13",IF(AND(QI28="FCR",QP28&gt;60,QP28&lt;=84),"14-16",IF(AND(QI28="FCR",QP28&gt;=85,QP28&lt;100),"17-19",IF(AND(QI28="FCR",QP28=100),"20",""))))))))))),"")</f>
        <v/>
      </c>
      <c r="QS28" s="409">
        <f>IFERROR(IF(QO28="vVO2máx",(Avaliações!$C$51*'Microciclos - Endurance (2)'!QP28)/100,IF(QO28="Velocidade_crítica",IF(QP28="80% VC",Avaliações!#REF!*0.8,IF(QP28="100% VC",Avaliações!#REF!*1,IF(QP28="120% VC",Avaliações!#REF!*1.2,IF(QP28="&gt;30%",Avaliações!$C$54*1.3,IF(QP28="&gt;40%",Avaliações!$C$54*1.4,0))))),IF(QO28="PACE_Daniels",INDEX(BASE!$Q$4:$V$60,MATCH(Avaliações!$C$53,BASE!$Q$4:$Q$60,0),MATCH('Microciclos - Endurance (2)'!QP28,BASE!$Q$4:$V$4,0)),0))),"")</f>
        <v>0</v>
      </c>
      <c r="QT28" s="409" t="str">
        <f t="shared" si="293"/>
        <v/>
      </c>
      <c r="QX28" s="407"/>
      <c r="QY28" s="407"/>
      <c r="QZ28" s="407"/>
      <c r="RA28" s="407"/>
      <c r="RB28" s="407">
        <f t="shared" si="333"/>
        <v>0</v>
      </c>
      <c r="RC28" s="407">
        <f t="shared" si="294"/>
        <v>0</v>
      </c>
      <c r="RD28" s="408" t="str">
        <f t="shared" si="295"/>
        <v/>
      </c>
      <c r="RE28" s="407" t="s">
        <v>144</v>
      </c>
      <c r="RF28" s="407"/>
      <c r="RG28" s="409" t="str">
        <f t="shared" si="296"/>
        <v/>
      </c>
      <c r="RH28" s="410" t="str">
        <f t="shared" si="297"/>
        <v/>
      </c>
      <c r="RI28" s="407" t="str">
        <f>IFERROR(IF(RE28="PACE_Daniels",(INDEX(BASE!$AE$4:$AH$8,MATCH('Microciclos - Endurance (2)'!RF28,BASE!$AE$4:$AE$8,0),4)),IF(AND(RE28="vVO2máx",RF28&gt;=35,RF28&lt;=45),"9-11",IF(AND(RE28="vVO2máx",RF28&gt;45,RF28&lt;=65),"11",IF(AND(RE28="vVO2máx",RF28&gt;65,RF28&lt;=75),"12-13",IF(AND(RE28="vVO2máx",RF28&gt;=80,RF28&lt;=85),"14-16",IF(AND(RE28="vVO2máx",RF28&gt;=85,RF28&lt;100),"17-19",IF(AND(RE28="vVO2máx",RF28&gt;=100),"20",IF(AND(RE28="FCR",RF28&gt;40,RF28&lt;=60),"12-13",IF(AND(RE28="FCR",RF28&gt;60,RF28&lt;=84),"14-16",IF(AND(RE28="FCR",RF28&gt;=85,RF28&lt;100),"17-19",IF(AND(RE28="FCR",RF28=100),"20",""))))))))))),"")</f>
        <v/>
      </c>
      <c r="RJ28" s="409" t="str">
        <f>IFERROR(IF(RE28="vVO2máx",(Avaliações!$C$51*'Microciclos - Endurance (2)'!RF28)/100,IF(RE28="Velocidade_crítica",IF(RF28="80% VC",Avaliações!#REF!*0.8,IF(RF28="100% VC",Avaliações!#REF!*1,IF(RF28="120% VC",Avaliações!#REF!*1.2,IF(RF28="&gt;30%",Avaliações!$C$54*1.3,IF(RF28="&gt;40%",Avaliações!$C$54*1.4,0))))),IF(RE28="PACE_Daniels",INDEX(BASE!$Q$4:$V$60,MATCH(Avaliações!$C$53,BASE!$Q$4:$Q$60,0),MATCH('Microciclos - Endurance (2)'!RF28,BASE!$Q$4:$V$4,0)),""))),"")</f>
        <v/>
      </c>
      <c r="RK28" s="407" t="s">
        <v>144</v>
      </c>
      <c r="RL28" s="407"/>
      <c r="RM28" s="410" t="str">
        <f t="shared" si="298"/>
        <v/>
      </c>
      <c r="RN28" s="407" t="str">
        <f>IFERROR(IF(RE28="PACE_Daniels",(INDEX(BASE!$AE$4:$AH$7,MATCH('Microciclos - Endurance (2)'!RL28,BASE!$AE$4:$AE$7,0),4)),IF(AND(RE28="vVO2máx",RL28&gt;=35,RL28&lt;=45),"9-11",IF(AND(RE28="vVO2máx",RL28&gt;45,RL28&lt;=65),"11",IF(AND(RE28="vVO2máx",RL28&gt;65,RL28&lt;=75),"12-13",IF(AND(RE28="vVO2máx",RL28&gt;=80,RL28&lt;=85),"14-16",IF(AND(RE28="vVO2máx",RL28&gt;=85,RL28&lt;100),"17-19",IF(AND(RE28="vVO2máx",RL28&gt;=100),"20",IF(AND(RE28="FCR",RL28&gt;40,RL28&lt;=60),"12-13",IF(AND(RE28="FCR",RL28&gt;60,RL28&lt;=84),"14-16",IF(AND(RE28="FCR",RL28&gt;=85,RL28&lt;100),"17-19",IF(AND(RE28="FCR",RL28=100),"20",""))))))))))),"")</f>
        <v/>
      </c>
      <c r="RO28" s="409">
        <f>IFERROR(IF(RK28="vVO2máx",(Avaliações!$C$51*'Microciclos - Endurance (2)'!RL28)/100,IF(RK28="Velocidade_crítica",IF(RL28="80% VC",Avaliações!#REF!*0.8,IF(RL28="100% VC",Avaliações!#REF!*1,IF(RL28="120% VC",Avaliações!#REF!*1.2,IF(RL28="&gt;30%",Avaliações!$C$54*1.3,IF(RL28="&gt;40%",Avaliações!$C$54*1.4,0))))),IF(RK28="PACE_Daniels",INDEX(BASE!$Q$4:$V$60,MATCH(Avaliações!$C$53,BASE!$Q$4:$Q$60,0),MATCH('Microciclos - Endurance (2)'!RL28,BASE!$Q$4:$V$4,0)),0))),"")</f>
        <v>0</v>
      </c>
      <c r="RP28" s="409" t="str">
        <f t="shared" si="299"/>
        <v/>
      </c>
      <c r="RT28" s="407"/>
      <c r="RU28" s="407"/>
      <c r="RV28" s="407"/>
      <c r="RW28" s="407"/>
      <c r="RX28" s="407">
        <f t="shared" si="334"/>
        <v>0</v>
      </c>
      <c r="RY28" s="407">
        <f t="shared" si="300"/>
        <v>0</v>
      </c>
      <c r="RZ28" s="408" t="str">
        <f t="shared" si="301"/>
        <v/>
      </c>
      <c r="SA28" s="407" t="s">
        <v>144</v>
      </c>
      <c r="SB28" s="407"/>
      <c r="SC28" s="409" t="str">
        <f t="shared" si="302"/>
        <v/>
      </c>
      <c r="SD28" s="410" t="str">
        <f t="shared" si="303"/>
        <v/>
      </c>
      <c r="SE28" s="407" t="str">
        <f>IFERROR(IF(SA28="PACE_Daniels",(INDEX(BASE!$AE$4:$AH$8,MATCH('Microciclos - Endurance (2)'!SB28,BASE!$AE$4:$AE$8,0),4)),IF(AND(SA28="vVO2máx",SB28&gt;=35,SB28&lt;=45),"9-11",IF(AND(SA28="vVO2máx",SB28&gt;45,SB28&lt;=65),"11",IF(AND(SA28="vVO2máx",SB28&gt;65,SB28&lt;=75),"12-13",IF(AND(SA28="vVO2máx",SB28&gt;=80,SB28&lt;=85),"14-16",IF(AND(SA28="vVO2máx",SB28&gt;=85,SB28&lt;100),"17-19",IF(AND(SA28="vVO2máx",SB28&gt;=100),"20",IF(AND(SA28="FCR",SB28&gt;40,SB28&lt;=60),"12-13",IF(AND(SA28="FCR",SB28&gt;60,SB28&lt;=84),"14-16",IF(AND(SA28="FCR",SB28&gt;=85,SB28&lt;100),"17-19",IF(AND(SA28="FCR",SB28=100),"20",""))))))))))),"")</f>
        <v/>
      </c>
      <c r="SF28" s="409" t="str">
        <f>IFERROR(IF(SA28="vVO2máx",(Avaliações!$C$51*'Microciclos - Endurance (2)'!SB28)/100,IF(SA28="Velocidade_crítica",IF(SB28="80% VC",Avaliações!#REF!*0.8,IF(SB28="100% VC",Avaliações!#REF!*1,IF(SB28="120% VC",Avaliações!#REF!*1.2,IF(SB28="&gt;30%",Avaliações!$C$54*1.3,IF(SB28="&gt;40%",Avaliações!$C$54*1.4,0))))),IF(SA28="PACE_Daniels",INDEX(BASE!$Q$4:$V$60,MATCH(Avaliações!$C$53,BASE!$Q$4:$Q$60,0),MATCH('Microciclos - Endurance (2)'!SB28,BASE!$Q$4:$V$4,0)),""))),"")</f>
        <v/>
      </c>
      <c r="SG28" s="407" t="s">
        <v>144</v>
      </c>
      <c r="SH28" s="407"/>
      <c r="SI28" s="410" t="str">
        <f t="shared" si="304"/>
        <v/>
      </c>
      <c r="SJ28" s="407" t="str">
        <f>IFERROR(IF(SA28="PACE_Daniels",(INDEX(BASE!$AE$4:$AH$7,MATCH('Microciclos - Endurance (2)'!SH28,BASE!$AE$4:$AE$7,0),4)),IF(AND(SA28="vVO2máx",SH28&gt;=35,SH28&lt;=45),"9-11",IF(AND(SA28="vVO2máx",SH28&gt;45,SH28&lt;=65),"11",IF(AND(SA28="vVO2máx",SH28&gt;65,SH28&lt;=75),"12-13",IF(AND(SA28="vVO2máx",SH28&gt;=80,SH28&lt;=85),"14-16",IF(AND(SA28="vVO2máx",SH28&gt;=85,SH28&lt;100),"17-19",IF(AND(SA28="vVO2máx",SH28&gt;=100),"20",IF(AND(SA28="FCR",SH28&gt;40,SH28&lt;=60),"12-13",IF(AND(SA28="FCR",SH28&gt;60,SH28&lt;=84),"14-16",IF(AND(SA28="FCR",SH28&gt;=85,SH28&lt;100),"17-19",IF(AND(SA28="FCR",SH28=100),"20",""))))))))))),"")</f>
        <v/>
      </c>
      <c r="SK28" s="409">
        <f>IFERROR(IF(SG28="vVO2máx",(Avaliações!$C$51*'Microciclos - Endurance (2)'!SH28)/100,IF(SG28="Velocidade_crítica",IF(SH28="80% VC",Avaliações!#REF!*0.8,IF(SH28="100% VC",Avaliações!#REF!*1,IF(SH28="120% VC",Avaliações!#REF!*1.2,IF(SH28="&gt;30%",Avaliações!$C$54*1.3,IF(SH28="&gt;40%",Avaliações!$C$54*1.4,0))))),IF(SG28="PACE_Daniels",INDEX(BASE!$Q$4:$V$60,MATCH(Avaliações!$C$53,BASE!$Q$4:$Q$60,0),MATCH('Microciclos - Endurance (2)'!SH28,BASE!$Q$4:$V$4,0)),0))),"")</f>
        <v>0</v>
      </c>
      <c r="SL28" s="409" t="str">
        <f t="shared" si="305"/>
        <v/>
      </c>
      <c r="SP28" s="407"/>
      <c r="SQ28" s="407"/>
      <c r="SR28" s="407"/>
      <c r="SS28" s="407"/>
      <c r="ST28" s="407">
        <f t="shared" si="335"/>
        <v>0</v>
      </c>
      <c r="SU28" s="407">
        <f t="shared" si="306"/>
        <v>0</v>
      </c>
      <c r="SV28" s="408" t="str">
        <f t="shared" si="307"/>
        <v/>
      </c>
      <c r="SW28" s="407" t="s">
        <v>144</v>
      </c>
      <c r="SX28" s="407"/>
      <c r="SY28" s="409" t="str">
        <f t="shared" si="308"/>
        <v/>
      </c>
      <c r="SZ28" s="410" t="str">
        <f t="shared" si="309"/>
        <v/>
      </c>
      <c r="TA28" s="407" t="str">
        <f>IFERROR(IF(SW28="PACE_Daniels",(INDEX(BASE!$AE$4:$AH$8,MATCH('Microciclos - Endurance (2)'!SX28,BASE!$AE$4:$AE$8,0),4)),IF(AND(SW28="vVO2máx",SX28&gt;=35,SX28&lt;=45),"9-11",IF(AND(SW28="vVO2máx",SX28&gt;45,SX28&lt;=65),"11",IF(AND(SW28="vVO2máx",SX28&gt;65,SX28&lt;=75),"12-13",IF(AND(SW28="vVO2máx",SX28&gt;=80,SX28&lt;=85),"14-16",IF(AND(SW28="vVO2máx",SX28&gt;=85,SX28&lt;100),"17-19",IF(AND(SW28="vVO2máx",SX28&gt;=100),"20",IF(AND(SW28="FCR",SX28&gt;40,SX28&lt;=60),"12-13",IF(AND(SW28="FCR",SX28&gt;60,SX28&lt;=84),"14-16",IF(AND(SW28="FCR",SX28&gt;=85,SX28&lt;100),"17-19",IF(AND(SW28="FCR",SX28=100),"20",""))))))))))),"")</f>
        <v/>
      </c>
      <c r="TB28" s="409" t="str">
        <f>IFERROR(IF(SW28="vVO2máx",(Avaliações!$C$51*'Microciclos - Endurance (2)'!SX28)/100,IF(SW28="Velocidade_crítica",IF(SX28="80% VC",Avaliações!#REF!*0.8,IF(SX28="100% VC",Avaliações!#REF!*1,IF(SX28="120% VC",Avaliações!#REF!*1.2,IF(SX28="&gt;30%",Avaliações!$C$54*1.3,IF(SX28="&gt;40%",Avaliações!$C$54*1.4,0))))),IF(SW28="PACE_Daniels",INDEX(BASE!$Q$4:$V$60,MATCH(Avaliações!$C$53,BASE!$Q$4:$Q$60,0),MATCH('Microciclos - Endurance (2)'!SX28,BASE!$Q$4:$V$4,0)),""))),"")</f>
        <v/>
      </c>
      <c r="TC28" s="407" t="s">
        <v>144</v>
      </c>
      <c r="TD28" s="407"/>
      <c r="TE28" s="410" t="str">
        <f t="shared" si="310"/>
        <v/>
      </c>
      <c r="TF28" s="407" t="str">
        <f>IFERROR(IF(SW28="PACE_Daniels",(INDEX(BASE!$AE$4:$AH$7,MATCH('Microciclos - Endurance (2)'!TD28,BASE!$AE$4:$AE$7,0),4)),IF(AND(SW28="vVO2máx",TD28&gt;=35,TD28&lt;=45),"9-11",IF(AND(SW28="vVO2máx",TD28&gt;45,TD28&lt;=65),"11",IF(AND(SW28="vVO2máx",TD28&gt;65,TD28&lt;=75),"12-13",IF(AND(SW28="vVO2máx",TD28&gt;=80,TD28&lt;=85),"14-16",IF(AND(SW28="vVO2máx",TD28&gt;=85,TD28&lt;100),"17-19",IF(AND(SW28="vVO2máx",TD28&gt;=100),"20",IF(AND(SW28="FCR",TD28&gt;40,TD28&lt;=60),"12-13",IF(AND(SW28="FCR",TD28&gt;60,TD28&lt;=84),"14-16",IF(AND(SW28="FCR",TD28&gt;=85,TD28&lt;100),"17-19",IF(AND(SW28="FCR",TD28=100),"20",""))))))))))),"")</f>
        <v/>
      </c>
      <c r="TG28" s="409">
        <f>IFERROR(IF(TC28="vVO2máx",(Avaliações!$C$51*'Microciclos - Endurance (2)'!TD28)/100,IF(TC28="Velocidade_crítica",IF(TD28="80% VC",Avaliações!#REF!*0.8,IF(TD28="100% VC",Avaliações!#REF!*1,IF(TD28="120% VC",Avaliações!#REF!*1.2,IF(TD28="&gt;30%",Avaliações!$C$54*1.3,IF(TD28="&gt;40%",Avaliações!$C$54*1.4,0))))),IF(TC28="PACE_Daniels",INDEX(BASE!$Q$4:$V$60,MATCH(Avaliações!$C$53,BASE!$Q$4:$Q$60,0),MATCH('Microciclos - Endurance (2)'!TD28,BASE!$Q$4:$V$4,0)),0))),"")</f>
        <v>0</v>
      </c>
      <c r="TH28" s="409" t="str">
        <f t="shared" si="311"/>
        <v/>
      </c>
    </row>
    <row r="30" spans="4:528">
      <c r="G30" s="417" t="s">
        <v>561</v>
      </c>
      <c r="H30" s="418">
        <f>SUM(H32+H33)</f>
        <v>0</v>
      </c>
      <c r="I30" s="397" t="s">
        <v>469</v>
      </c>
      <c r="L30" s="440" t="s">
        <v>365</v>
      </c>
      <c r="M30" s="426"/>
      <c r="N30" s="427"/>
      <c r="O30" s="428"/>
      <c r="P30" s="428"/>
      <c r="Q30" s="428"/>
      <c r="R30" s="428"/>
      <c r="S30" s="428"/>
      <c r="T30" s="428"/>
      <c r="U30" s="428"/>
      <c r="V30" s="429"/>
      <c r="AC30" s="417" t="s">
        <v>561</v>
      </c>
      <c r="AD30" s="418">
        <f>SUM(AD32+AD33)</f>
        <v>0</v>
      </c>
      <c r="AE30" s="397" t="s">
        <v>469</v>
      </c>
      <c r="AH30" s="440" t="s">
        <v>365</v>
      </c>
      <c r="AI30" s="426"/>
      <c r="AJ30" s="427"/>
      <c r="AK30" s="428"/>
      <c r="AL30" s="428"/>
      <c r="AM30" s="428"/>
      <c r="AN30" s="428"/>
      <c r="AO30" s="428"/>
      <c r="AP30" s="428"/>
      <c r="AQ30" s="428"/>
      <c r="AR30" s="429"/>
      <c r="AY30" s="417" t="s">
        <v>561</v>
      </c>
      <c r="AZ30" s="418">
        <f>SUM(AZ32+AZ33)</f>
        <v>0</v>
      </c>
      <c r="BA30" s="397" t="s">
        <v>469</v>
      </c>
      <c r="BD30" s="440" t="s">
        <v>365</v>
      </c>
      <c r="BE30" s="426"/>
      <c r="BF30" s="427"/>
      <c r="BG30" s="428"/>
      <c r="BH30" s="428"/>
      <c r="BI30" s="428"/>
      <c r="BJ30" s="428"/>
      <c r="BK30" s="428"/>
      <c r="BL30" s="428"/>
      <c r="BM30" s="428"/>
      <c r="BN30" s="429"/>
      <c r="BU30" s="417" t="s">
        <v>561</v>
      </c>
      <c r="BV30" s="418">
        <f>SUM(BV32+BV33)</f>
        <v>0</v>
      </c>
      <c r="BW30" s="397" t="s">
        <v>469</v>
      </c>
      <c r="BZ30" s="440" t="s">
        <v>365</v>
      </c>
      <c r="CA30" s="426"/>
      <c r="CB30" s="427"/>
      <c r="CC30" s="428"/>
      <c r="CD30" s="428"/>
      <c r="CE30" s="428"/>
      <c r="CF30" s="428"/>
      <c r="CG30" s="428"/>
      <c r="CH30" s="428"/>
      <c r="CI30" s="428"/>
      <c r="CJ30" s="429"/>
      <c r="CQ30" s="417" t="s">
        <v>561</v>
      </c>
      <c r="CR30" s="418">
        <f>SUM(CR32+CR33)</f>
        <v>0</v>
      </c>
      <c r="CS30" s="397" t="s">
        <v>469</v>
      </c>
      <c r="CV30" s="440" t="s">
        <v>365</v>
      </c>
      <c r="CW30" s="426"/>
      <c r="CX30" s="427"/>
      <c r="CY30" s="428"/>
      <c r="CZ30" s="428"/>
      <c r="DA30" s="428"/>
      <c r="DB30" s="428"/>
      <c r="DC30" s="428"/>
      <c r="DD30" s="428"/>
      <c r="DE30" s="428"/>
      <c r="DF30" s="429"/>
      <c r="DM30" s="417" t="s">
        <v>561</v>
      </c>
      <c r="DN30" s="418">
        <f>SUM(DN32+DN33)</f>
        <v>0</v>
      </c>
      <c r="DO30" s="397" t="s">
        <v>469</v>
      </c>
      <c r="DR30" s="440" t="s">
        <v>365</v>
      </c>
      <c r="DS30" s="426"/>
      <c r="DT30" s="427"/>
      <c r="DU30" s="428"/>
      <c r="DV30" s="428"/>
      <c r="DW30" s="428"/>
      <c r="DX30" s="428"/>
      <c r="DY30" s="428"/>
      <c r="DZ30" s="428"/>
      <c r="EA30" s="428"/>
      <c r="EB30" s="429"/>
      <c r="EI30" s="417" t="s">
        <v>561</v>
      </c>
      <c r="EJ30" s="418">
        <f>SUM(EJ32+EJ33)</f>
        <v>0</v>
      </c>
      <c r="EK30" s="397" t="s">
        <v>469</v>
      </c>
      <c r="EN30" s="440" t="s">
        <v>365</v>
      </c>
      <c r="EO30" s="426"/>
      <c r="EP30" s="427"/>
      <c r="EQ30" s="428"/>
      <c r="ER30" s="428"/>
      <c r="ES30" s="428"/>
      <c r="ET30" s="428"/>
      <c r="EU30" s="428"/>
      <c r="EV30" s="428"/>
      <c r="EW30" s="428"/>
      <c r="EX30" s="429"/>
      <c r="FE30" s="417" t="s">
        <v>561</v>
      </c>
      <c r="FF30" s="418">
        <f>SUM(FF32+FF33)</f>
        <v>0</v>
      </c>
      <c r="FG30" s="397" t="s">
        <v>469</v>
      </c>
      <c r="FJ30" s="440" t="s">
        <v>365</v>
      </c>
      <c r="FK30" s="426"/>
      <c r="FL30" s="427"/>
      <c r="FM30" s="428"/>
      <c r="FN30" s="428"/>
      <c r="FO30" s="428"/>
      <c r="FP30" s="428"/>
      <c r="FQ30" s="428"/>
      <c r="FR30" s="428"/>
      <c r="FS30" s="428"/>
      <c r="FT30" s="429"/>
      <c r="GA30" s="417" t="s">
        <v>561</v>
      </c>
      <c r="GB30" s="418">
        <f>SUM(GB32+GB33)</f>
        <v>0</v>
      </c>
      <c r="GC30" s="397" t="s">
        <v>469</v>
      </c>
      <c r="GF30" s="440" t="s">
        <v>365</v>
      </c>
      <c r="GG30" s="426"/>
      <c r="GH30" s="427"/>
      <c r="GI30" s="428"/>
      <c r="GJ30" s="428"/>
      <c r="GK30" s="428"/>
      <c r="GL30" s="428"/>
      <c r="GM30" s="428"/>
      <c r="GN30" s="428"/>
      <c r="GO30" s="428"/>
      <c r="GP30" s="429"/>
      <c r="GW30" s="417" t="s">
        <v>561</v>
      </c>
      <c r="GX30" s="418">
        <f>SUM(GX32+GX33)</f>
        <v>0</v>
      </c>
      <c r="GY30" s="397" t="s">
        <v>469</v>
      </c>
      <c r="HB30" s="440" t="s">
        <v>365</v>
      </c>
      <c r="HC30" s="426"/>
      <c r="HD30" s="427"/>
      <c r="HE30" s="428"/>
      <c r="HF30" s="428"/>
      <c r="HG30" s="428"/>
      <c r="HH30" s="428"/>
      <c r="HI30" s="428"/>
      <c r="HJ30" s="428"/>
      <c r="HK30" s="428"/>
      <c r="HL30" s="429"/>
      <c r="HS30" s="417" t="s">
        <v>561</v>
      </c>
      <c r="HT30" s="418">
        <f>SUM(HT32+HT33)</f>
        <v>0</v>
      </c>
      <c r="HU30" s="397" t="s">
        <v>469</v>
      </c>
      <c r="HX30" s="440" t="s">
        <v>365</v>
      </c>
      <c r="HY30" s="426"/>
      <c r="HZ30" s="427"/>
      <c r="IA30" s="428"/>
      <c r="IB30" s="428"/>
      <c r="IC30" s="428"/>
      <c r="ID30" s="428"/>
      <c r="IE30" s="428"/>
      <c r="IF30" s="428"/>
      <c r="IG30" s="428"/>
      <c r="IH30" s="429"/>
      <c r="IO30" s="417" t="s">
        <v>561</v>
      </c>
      <c r="IP30" s="418">
        <f>SUM(IP32+IP33)</f>
        <v>0</v>
      </c>
      <c r="IQ30" s="397" t="s">
        <v>469</v>
      </c>
      <c r="IT30" s="440" t="s">
        <v>365</v>
      </c>
      <c r="IU30" s="426"/>
      <c r="IV30" s="427"/>
      <c r="IW30" s="428"/>
      <c r="IX30" s="428"/>
      <c r="IY30" s="428"/>
      <c r="IZ30" s="428"/>
      <c r="JA30" s="428"/>
      <c r="JB30" s="428"/>
      <c r="JC30" s="428"/>
      <c r="JD30" s="429"/>
      <c r="JK30" s="417" t="s">
        <v>561</v>
      </c>
      <c r="JL30" s="418">
        <f>SUM(JL32+JL33)</f>
        <v>0</v>
      </c>
      <c r="JM30" s="397" t="s">
        <v>469</v>
      </c>
      <c r="JP30" s="440" t="s">
        <v>365</v>
      </c>
      <c r="JQ30" s="426"/>
      <c r="JR30" s="427"/>
      <c r="JS30" s="428"/>
      <c r="JT30" s="428"/>
      <c r="JU30" s="428"/>
      <c r="JV30" s="428"/>
      <c r="JW30" s="428"/>
      <c r="JX30" s="428"/>
      <c r="JY30" s="428"/>
      <c r="JZ30" s="429"/>
      <c r="KG30" s="417" t="s">
        <v>561</v>
      </c>
      <c r="KH30" s="418">
        <f>SUM(KH32+KH33)</f>
        <v>0</v>
      </c>
      <c r="KI30" s="397" t="s">
        <v>469</v>
      </c>
      <c r="KL30" s="440" t="s">
        <v>365</v>
      </c>
      <c r="KM30" s="426"/>
      <c r="KN30" s="427"/>
      <c r="KO30" s="428"/>
      <c r="KP30" s="428"/>
      <c r="KQ30" s="428"/>
      <c r="KR30" s="428"/>
      <c r="KS30" s="428"/>
      <c r="KT30" s="428"/>
      <c r="KU30" s="428"/>
      <c r="KV30" s="429"/>
      <c r="LC30" s="417" t="s">
        <v>561</v>
      </c>
      <c r="LD30" s="418">
        <f>SUM(LD32+LD33)</f>
        <v>0</v>
      </c>
      <c r="LE30" s="397" t="s">
        <v>469</v>
      </c>
      <c r="LH30" s="440" t="s">
        <v>365</v>
      </c>
      <c r="LI30" s="426"/>
      <c r="LJ30" s="427"/>
      <c r="LK30" s="428"/>
      <c r="LL30" s="428"/>
      <c r="LM30" s="428"/>
      <c r="LN30" s="428"/>
      <c r="LO30" s="428"/>
      <c r="LP30" s="428"/>
      <c r="LQ30" s="428"/>
      <c r="LR30" s="429"/>
      <c r="LY30" s="417" t="s">
        <v>561</v>
      </c>
      <c r="LZ30" s="418">
        <f>SUM(LZ32+LZ33)</f>
        <v>0</v>
      </c>
      <c r="MA30" s="397" t="s">
        <v>469</v>
      </c>
      <c r="MD30" s="440" t="s">
        <v>365</v>
      </c>
      <c r="ME30" s="426"/>
      <c r="MF30" s="427"/>
      <c r="MG30" s="428"/>
      <c r="MH30" s="428"/>
      <c r="MI30" s="428"/>
      <c r="MJ30" s="428"/>
      <c r="MK30" s="428"/>
      <c r="ML30" s="428"/>
      <c r="MM30" s="428"/>
      <c r="MN30" s="429"/>
      <c r="MU30" s="417" t="s">
        <v>561</v>
      </c>
      <c r="MV30" s="418">
        <f>SUM(MV32+MV33)</f>
        <v>0</v>
      </c>
      <c r="MW30" s="397" t="s">
        <v>469</v>
      </c>
      <c r="MZ30" s="440" t="s">
        <v>365</v>
      </c>
      <c r="NA30" s="426"/>
      <c r="NB30" s="427"/>
      <c r="NC30" s="428"/>
      <c r="ND30" s="428"/>
      <c r="NE30" s="428"/>
      <c r="NF30" s="428"/>
      <c r="NG30" s="428"/>
      <c r="NH30" s="428"/>
      <c r="NI30" s="428"/>
      <c r="NJ30" s="429"/>
      <c r="NQ30" s="417" t="s">
        <v>561</v>
      </c>
      <c r="NR30" s="418">
        <f>SUM(NR32+NR33)</f>
        <v>0</v>
      </c>
      <c r="NS30" s="397" t="s">
        <v>469</v>
      </c>
      <c r="NV30" s="440" t="s">
        <v>365</v>
      </c>
      <c r="NW30" s="426"/>
      <c r="NX30" s="427"/>
      <c r="NY30" s="428"/>
      <c r="NZ30" s="428"/>
      <c r="OA30" s="428"/>
      <c r="OB30" s="428"/>
      <c r="OC30" s="428"/>
      <c r="OD30" s="428"/>
      <c r="OE30" s="428"/>
      <c r="OF30" s="429"/>
      <c r="OM30" s="417" t="s">
        <v>561</v>
      </c>
      <c r="ON30" s="418">
        <f>SUM(ON32+ON33)</f>
        <v>0</v>
      </c>
      <c r="OO30" s="397" t="s">
        <v>469</v>
      </c>
      <c r="OR30" s="440" t="s">
        <v>365</v>
      </c>
      <c r="OS30" s="426"/>
      <c r="OT30" s="427"/>
      <c r="OU30" s="428"/>
      <c r="OV30" s="428"/>
      <c r="OW30" s="428"/>
      <c r="OX30" s="428"/>
      <c r="OY30" s="428"/>
      <c r="OZ30" s="428"/>
      <c r="PA30" s="428"/>
      <c r="PB30" s="429"/>
      <c r="PI30" s="417" t="s">
        <v>561</v>
      </c>
      <c r="PJ30" s="418">
        <f>SUM(PJ32+PJ33)</f>
        <v>0</v>
      </c>
      <c r="PK30" s="397" t="s">
        <v>469</v>
      </c>
      <c r="PN30" s="440" t="s">
        <v>365</v>
      </c>
      <c r="PO30" s="426"/>
      <c r="PP30" s="427"/>
      <c r="PQ30" s="428"/>
      <c r="PR30" s="428"/>
      <c r="PS30" s="428"/>
      <c r="PT30" s="428"/>
      <c r="PU30" s="428"/>
      <c r="PV30" s="428"/>
      <c r="PW30" s="428"/>
      <c r="PX30" s="429"/>
      <c r="QE30" s="417" t="s">
        <v>561</v>
      </c>
      <c r="QF30" s="418">
        <f>SUM(QF32+QF33)</f>
        <v>0</v>
      </c>
      <c r="QG30" s="397" t="s">
        <v>469</v>
      </c>
      <c r="QJ30" s="440" t="s">
        <v>365</v>
      </c>
      <c r="QK30" s="426"/>
      <c r="QL30" s="427"/>
      <c r="QM30" s="428"/>
      <c r="QN30" s="428"/>
      <c r="QO30" s="428"/>
      <c r="QP30" s="428"/>
      <c r="QQ30" s="428"/>
      <c r="QR30" s="428"/>
      <c r="QS30" s="428"/>
      <c r="QT30" s="429"/>
      <c r="RA30" s="417" t="s">
        <v>561</v>
      </c>
      <c r="RB30" s="418">
        <f>SUM(RB32+RB33)</f>
        <v>0</v>
      </c>
      <c r="RC30" s="397" t="s">
        <v>469</v>
      </c>
      <c r="RF30" s="440" t="s">
        <v>365</v>
      </c>
      <c r="RG30" s="426"/>
      <c r="RH30" s="427"/>
      <c r="RI30" s="428"/>
      <c r="RJ30" s="428"/>
      <c r="RK30" s="428"/>
      <c r="RL30" s="428"/>
      <c r="RM30" s="428"/>
      <c r="RN30" s="428"/>
      <c r="RO30" s="428"/>
      <c r="RP30" s="429"/>
      <c r="RW30" s="417" t="s">
        <v>561</v>
      </c>
      <c r="RX30" s="418">
        <f>SUM(RX32+RX33)</f>
        <v>0</v>
      </c>
      <c r="RY30" s="397" t="s">
        <v>469</v>
      </c>
      <c r="SB30" s="440" t="s">
        <v>365</v>
      </c>
      <c r="SC30" s="426"/>
      <c r="SD30" s="427"/>
      <c r="SE30" s="428"/>
      <c r="SF30" s="428"/>
      <c r="SG30" s="428"/>
      <c r="SH30" s="428"/>
      <c r="SI30" s="428"/>
      <c r="SJ30" s="428"/>
      <c r="SK30" s="428"/>
      <c r="SL30" s="429"/>
      <c r="SS30" s="417" t="s">
        <v>561</v>
      </c>
      <c r="ST30" s="418">
        <f>SUM(ST32+ST33)</f>
        <v>0</v>
      </c>
      <c r="SU30" s="397" t="s">
        <v>469</v>
      </c>
      <c r="SX30" s="440" t="s">
        <v>365</v>
      </c>
      <c r="SY30" s="426"/>
      <c r="SZ30" s="427"/>
      <c r="TA30" s="428"/>
      <c r="TB30" s="428"/>
      <c r="TC30" s="428"/>
      <c r="TD30" s="428"/>
      <c r="TE30" s="428"/>
      <c r="TF30" s="428"/>
      <c r="TG30" s="428"/>
      <c r="TH30" s="429"/>
    </row>
    <row r="31" spans="4:528">
      <c r="G31" s="417" t="s">
        <v>452</v>
      </c>
      <c r="H31" s="419">
        <f>SUM(J23:J28)/1000</f>
        <v>0</v>
      </c>
      <c r="I31" s="422" t="s">
        <v>470</v>
      </c>
      <c r="J31" s="423">
        <f>SUMIF(M23:M28,"Zona 1",H23:H28)+SUMIF(V23:V28,"Zona 1",I23:I28)</f>
        <v>0</v>
      </c>
      <c r="L31" s="430"/>
      <c r="M31" s="424"/>
      <c r="N31" s="425"/>
      <c r="O31" s="431"/>
      <c r="P31" s="431"/>
      <c r="Q31" s="431"/>
      <c r="R31" s="431"/>
      <c r="S31" s="431"/>
      <c r="T31" s="431"/>
      <c r="U31" s="431"/>
      <c r="V31" s="432"/>
      <c r="AC31" s="417" t="s">
        <v>452</v>
      </c>
      <c r="AD31" s="419">
        <f>SUM(AF23:AF28)/1000</f>
        <v>0</v>
      </c>
      <c r="AE31" s="422" t="s">
        <v>470</v>
      </c>
      <c r="AF31" s="423">
        <f>SUMIF(AI23:AI28,"Zona 1",AD23:AD28)+SUMIF(AR23:AR28,"Zona 1",AE23:AE28)</f>
        <v>0</v>
      </c>
      <c r="AH31" s="430"/>
      <c r="AI31" s="424"/>
      <c r="AJ31" s="425"/>
      <c r="AK31" s="431"/>
      <c r="AL31" s="431"/>
      <c r="AM31" s="431"/>
      <c r="AN31" s="431"/>
      <c r="AO31" s="431"/>
      <c r="AP31" s="431"/>
      <c r="AQ31" s="431"/>
      <c r="AR31" s="432"/>
      <c r="AY31" s="417" t="s">
        <v>452</v>
      </c>
      <c r="AZ31" s="419">
        <f>SUM(BB23:BB28)/1000</f>
        <v>0</v>
      </c>
      <c r="BA31" s="422" t="s">
        <v>470</v>
      </c>
      <c r="BB31" s="423">
        <f>SUMIF(BE23:BE28,"Zona 1",AZ23:AZ28)+SUMIF(BN23:BN28,"Zona 1",BA23:BA28)</f>
        <v>0</v>
      </c>
      <c r="BD31" s="430"/>
      <c r="BE31" s="424"/>
      <c r="BF31" s="425"/>
      <c r="BG31" s="431"/>
      <c r="BH31" s="431"/>
      <c r="BI31" s="431"/>
      <c r="BJ31" s="431"/>
      <c r="BK31" s="431"/>
      <c r="BL31" s="431"/>
      <c r="BM31" s="431"/>
      <c r="BN31" s="432"/>
      <c r="BU31" s="417" t="s">
        <v>452</v>
      </c>
      <c r="BV31" s="419">
        <f>SUM(BX23:BX28)/1000</f>
        <v>0</v>
      </c>
      <c r="BW31" s="422" t="s">
        <v>470</v>
      </c>
      <c r="BX31" s="423">
        <f>SUMIF(CA23:CA28,"Zona 1",BV23:BV28)+SUMIF(CJ23:CJ28,"Zona 1",BW23:BW28)</f>
        <v>0</v>
      </c>
      <c r="BZ31" s="430"/>
      <c r="CA31" s="424"/>
      <c r="CB31" s="425"/>
      <c r="CC31" s="431"/>
      <c r="CD31" s="431"/>
      <c r="CE31" s="431"/>
      <c r="CF31" s="431"/>
      <c r="CG31" s="431"/>
      <c r="CH31" s="431"/>
      <c r="CI31" s="431"/>
      <c r="CJ31" s="432"/>
      <c r="CQ31" s="417" t="s">
        <v>452</v>
      </c>
      <c r="CR31" s="419">
        <f>SUM(CT23:CT28)/1000</f>
        <v>0</v>
      </c>
      <c r="CS31" s="422" t="s">
        <v>470</v>
      </c>
      <c r="CT31" s="423">
        <f>SUMIF(CW23:CW28,"Zona 1",CR23:CR28)+SUMIF(DF23:DF28,"Zona 1",CS23:CS28)</f>
        <v>0</v>
      </c>
      <c r="CV31" s="430"/>
      <c r="CW31" s="424"/>
      <c r="CX31" s="425"/>
      <c r="CY31" s="431"/>
      <c r="CZ31" s="431"/>
      <c r="DA31" s="431"/>
      <c r="DB31" s="431"/>
      <c r="DC31" s="431"/>
      <c r="DD31" s="431"/>
      <c r="DE31" s="431"/>
      <c r="DF31" s="432"/>
      <c r="DM31" s="417" t="s">
        <v>452</v>
      </c>
      <c r="DN31" s="419">
        <f>SUM(DP23:DP28)/1000</f>
        <v>0</v>
      </c>
      <c r="DO31" s="422" t="s">
        <v>470</v>
      </c>
      <c r="DP31" s="423">
        <f>SUMIF(DS23:DS28,"Zona 1",DN23:DN28)+SUMIF(EB23:EB28,"Zona 1",DO23:DO28)</f>
        <v>0</v>
      </c>
      <c r="DR31" s="430"/>
      <c r="DS31" s="424"/>
      <c r="DT31" s="425"/>
      <c r="DU31" s="431"/>
      <c r="DV31" s="431"/>
      <c r="DW31" s="431"/>
      <c r="DX31" s="431"/>
      <c r="DY31" s="431"/>
      <c r="DZ31" s="431"/>
      <c r="EA31" s="431"/>
      <c r="EB31" s="432"/>
      <c r="EI31" s="417" t="s">
        <v>452</v>
      </c>
      <c r="EJ31" s="419">
        <f>SUM(EL23:EL28)/1000</f>
        <v>0</v>
      </c>
      <c r="EK31" s="422" t="s">
        <v>470</v>
      </c>
      <c r="EL31" s="423">
        <f>SUMIF(EO23:EO28,"Zona 1",EJ23:EJ28)+SUMIF(EX23:EX28,"Zona 1",EK23:EK28)</f>
        <v>0</v>
      </c>
      <c r="EN31" s="430"/>
      <c r="EO31" s="424"/>
      <c r="EP31" s="425"/>
      <c r="EQ31" s="431"/>
      <c r="ER31" s="431"/>
      <c r="ES31" s="431"/>
      <c r="ET31" s="431"/>
      <c r="EU31" s="431"/>
      <c r="EV31" s="431"/>
      <c r="EW31" s="431"/>
      <c r="EX31" s="432"/>
      <c r="FE31" s="417" t="s">
        <v>452</v>
      </c>
      <c r="FF31" s="419">
        <f>SUM(FH23:FH28)/1000</f>
        <v>0</v>
      </c>
      <c r="FG31" s="422" t="s">
        <v>470</v>
      </c>
      <c r="FH31" s="423">
        <f>SUMIF(FK23:FK28,"Zona 1",FF23:FF28)+SUMIF(FT23:FT28,"Zona 1",FG23:FG28)</f>
        <v>0</v>
      </c>
      <c r="FJ31" s="430"/>
      <c r="FK31" s="424"/>
      <c r="FL31" s="425"/>
      <c r="FM31" s="431"/>
      <c r="FN31" s="431"/>
      <c r="FO31" s="431"/>
      <c r="FP31" s="431"/>
      <c r="FQ31" s="431"/>
      <c r="FR31" s="431"/>
      <c r="FS31" s="431"/>
      <c r="FT31" s="432"/>
      <c r="GA31" s="417" t="s">
        <v>452</v>
      </c>
      <c r="GB31" s="419">
        <f>SUM(GD23:GD28)/1000</f>
        <v>0</v>
      </c>
      <c r="GC31" s="422" t="s">
        <v>470</v>
      </c>
      <c r="GD31" s="423">
        <f>SUMIF(GG23:GG28,"Zona 1",GB23:GB28)+SUMIF(GP23:GP28,"Zona 1",GC23:GC28)</f>
        <v>0</v>
      </c>
      <c r="GF31" s="430"/>
      <c r="GG31" s="424"/>
      <c r="GH31" s="425"/>
      <c r="GI31" s="431"/>
      <c r="GJ31" s="431"/>
      <c r="GK31" s="431"/>
      <c r="GL31" s="431"/>
      <c r="GM31" s="431"/>
      <c r="GN31" s="431"/>
      <c r="GO31" s="431"/>
      <c r="GP31" s="432"/>
      <c r="GW31" s="417" t="s">
        <v>452</v>
      </c>
      <c r="GX31" s="419">
        <f>SUM(GZ23:GZ28)/1000</f>
        <v>0</v>
      </c>
      <c r="GY31" s="422" t="s">
        <v>470</v>
      </c>
      <c r="GZ31" s="423">
        <f>SUMIF(HC23:HC28,"Zona 1",GX23:GX28)+SUMIF(HL23:HL28,"Zona 1",GY23:GY28)</f>
        <v>0</v>
      </c>
      <c r="HB31" s="430"/>
      <c r="HC31" s="424"/>
      <c r="HD31" s="425"/>
      <c r="HE31" s="431"/>
      <c r="HF31" s="431"/>
      <c r="HG31" s="431"/>
      <c r="HH31" s="431"/>
      <c r="HI31" s="431"/>
      <c r="HJ31" s="431"/>
      <c r="HK31" s="431"/>
      <c r="HL31" s="432"/>
      <c r="HS31" s="417" t="s">
        <v>452</v>
      </c>
      <c r="HT31" s="419">
        <f>SUM(HV23:HV28)/1000</f>
        <v>0</v>
      </c>
      <c r="HU31" s="422" t="s">
        <v>470</v>
      </c>
      <c r="HV31" s="423">
        <f>SUMIF(HY23:HY28,"Zona 1",HT23:HT28)+SUMIF(IH23:IH28,"Zona 1",HU23:HU28)</f>
        <v>0</v>
      </c>
      <c r="HX31" s="430"/>
      <c r="HY31" s="424"/>
      <c r="HZ31" s="425"/>
      <c r="IA31" s="431"/>
      <c r="IB31" s="431"/>
      <c r="IC31" s="431"/>
      <c r="ID31" s="431"/>
      <c r="IE31" s="431"/>
      <c r="IF31" s="431"/>
      <c r="IG31" s="431"/>
      <c r="IH31" s="432"/>
      <c r="IO31" s="417" t="s">
        <v>452</v>
      </c>
      <c r="IP31" s="419">
        <f>SUM(IR23:IR28)/1000</f>
        <v>0</v>
      </c>
      <c r="IQ31" s="422" t="s">
        <v>470</v>
      </c>
      <c r="IR31" s="423">
        <f>SUMIF(IU23:IU28,"Zona 1",IP23:IP28)+SUMIF(JD23:JD28,"Zona 1",IQ23:IQ28)</f>
        <v>0</v>
      </c>
      <c r="IT31" s="430"/>
      <c r="IU31" s="424"/>
      <c r="IV31" s="425"/>
      <c r="IW31" s="431"/>
      <c r="IX31" s="431"/>
      <c r="IY31" s="431"/>
      <c r="IZ31" s="431"/>
      <c r="JA31" s="431"/>
      <c r="JB31" s="431"/>
      <c r="JC31" s="431"/>
      <c r="JD31" s="432"/>
      <c r="JK31" s="417" t="s">
        <v>452</v>
      </c>
      <c r="JL31" s="419">
        <f>SUM(JN23:JN28)/1000</f>
        <v>0</v>
      </c>
      <c r="JM31" s="422" t="s">
        <v>470</v>
      </c>
      <c r="JN31" s="423">
        <f>SUMIF(JQ23:JQ28,"Zona 1",JL23:JL28)+SUMIF(JZ23:JZ28,"Zona 1",JM23:JM28)</f>
        <v>0</v>
      </c>
      <c r="JP31" s="430"/>
      <c r="JQ31" s="424"/>
      <c r="JR31" s="425"/>
      <c r="JS31" s="431"/>
      <c r="JT31" s="431"/>
      <c r="JU31" s="431"/>
      <c r="JV31" s="431"/>
      <c r="JW31" s="431"/>
      <c r="JX31" s="431"/>
      <c r="JY31" s="431"/>
      <c r="JZ31" s="432"/>
      <c r="KG31" s="417" t="s">
        <v>452</v>
      </c>
      <c r="KH31" s="419">
        <f>SUM(KJ23:KJ28)/1000</f>
        <v>0</v>
      </c>
      <c r="KI31" s="422" t="s">
        <v>470</v>
      </c>
      <c r="KJ31" s="423">
        <f>SUMIF(KM23:KM28,"Zona 1",KH23:KH28)+SUMIF(KV23:KV28,"Zona 1",KI23:KI28)</f>
        <v>0</v>
      </c>
      <c r="KL31" s="430"/>
      <c r="KM31" s="424"/>
      <c r="KN31" s="425"/>
      <c r="KO31" s="431"/>
      <c r="KP31" s="431"/>
      <c r="KQ31" s="431"/>
      <c r="KR31" s="431"/>
      <c r="KS31" s="431"/>
      <c r="KT31" s="431"/>
      <c r="KU31" s="431"/>
      <c r="KV31" s="432"/>
      <c r="LC31" s="417" t="s">
        <v>452</v>
      </c>
      <c r="LD31" s="419">
        <f>SUM(LF23:LF28)/1000</f>
        <v>0</v>
      </c>
      <c r="LE31" s="422" t="s">
        <v>470</v>
      </c>
      <c r="LF31" s="423">
        <f>SUMIF(LI23:LI28,"Zona 1",LD23:LD28)+SUMIF(LR23:LR28,"Zona 1",LE23:LE28)</f>
        <v>0</v>
      </c>
      <c r="LH31" s="430"/>
      <c r="LI31" s="424"/>
      <c r="LJ31" s="425"/>
      <c r="LK31" s="431"/>
      <c r="LL31" s="431"/>
      <c r="LM31" s="431"/>
      <c r="LN31" s="431"/>
      <c r="LO31" s="431"/>
      <c r="LP31" s="431"/>
      <c r="LQ31" s="431"/>
      <c r="LR31" s="432"/>
      <c r="LY31" s="417" t="s">
        <v>452</v>
      </c>
      <c r="LZ31" s="419">
        <f>SUM(MB23:MB28)/1000</f>
        <v>0</v>
      </c>
      <c r="MA31" s="422" t="s">
        <v>470</v>
      </c>
      <c r="MB31" s="423">
        <f>SUMIF(ME23:ME28,"Zona 1",LZ23:LZ28)+SUMIF(MN23:MN28,"Zona 1",MA23:MA28)</f>
        <v>0</v>
      </c>
      <c r="MD31" s="430"/>
      <c r="ME31" s="424"/>
      <c r="MF31" s="425"/>
      <c r="MG31" s="431"/>
      <c r="MH31" s="431"/>
      <c r="MI31" s="431"/>
      <c r="MJ31" s="431"/>
      <c r="MK31" s="431"/>
      <c r="ML31" s="431"/>
      <c r="MM31" s="431"/>
      <c r="MN31" s="432"/>
      <c r="MU31" s="417" t="s">
        <v>452</v>
      </c>
      <c r="MV31" s="419">
        <f>SUM(MX23:MX28)/1000</f>
        <v>0</v>
      </c>
      <c r="MW31" s="422" t="s">
        <v>470</v>
      </c>
      <c r="MX31" s="423">
        <f>SUMIF(NA23:NA28,"Zona 1",MV23:MV28)+SUMIF(NJ23:NJ28,"Zona 1",MW23:MW28)</f>
        <v>0</v>
      </c>
      <c r="MZ31" s="430"/>
      <c r="NA31" s="424"/>
      <c r="NB31" s="425"/>
      <c r="NC31" s="431"/>
      <c r="ND31" s="431"/>
      <c r="NE31" s="431"/>
      <c r="NF31" s="431"/>
      <c r="NG31" s="431"/>
      <c r="NH31" s="431"/>
      <c r="NI31" s="431"/>
      <c r="NJ31" s="432"/>
      <c r="NQ31" s="417" t="s">
        <v>452</v>
      </c>
      <c r="NR31" s="419">
        <f>SUM(NT23:NT28)/1000</f>
        <v>0</v>
      </c>
      <c r="NS31" s="422" t="s">
        <v>470</v>
      </c>
      <c r="NT31" s="423">
        <f>SUMIF(NW23:NW28,"Zona 1",NR23:NR28)+SUMIF(OF23:OF28,"Zona 1",NS23:NS28)</f>
        <v>0</v>
      </c>
      <c r="NV31" s="430"/>
      <c r="NW31" s="424"/>
      <c r="NX31" s="425"/>
      <c r="NY31" s="431"/>
      <c r="NZ31" s="431"/>
      <c r="OA31" s="431"/>
      <c r="OB31" s="431"/>
      <c r="OC31" s="431"/>
      <c r="OD31" s="431"/>
      <c r="OE31" s="431"/>
      <c r="OF31" s="432"/>
      <c r="OM31" s="417" t="s">
        <v>452</v>
      </c>
      <c r="ON31" s="419">
        <f>SUM(OP23:OP28)/1000</f>
        <v>0</v>
      </c>
      <c r="OO31" s="422" t="s">
        <v>470</v>
      </c>
      <c r="OP31" s="423">
        <f>SUMIF(OS23:OS28,"Zona 1",ON23:ON28)+SUMIF(PB23:PB28,"Zona 1",OO23:OO28)</f>
        <v>0</v>
      </c>
      <c r="OR31" s="430"/>
      <c r="OS31" s="424"/>
      <c r="OT31" s="425"/>
      <c r="OU31" s="431"/>
      <c r="OV31" s="431"/>
      <c r="OW31" s="431"/>
      <c r="OX31" s="431"/>
      <c r="OY31" s="431"/>
      <c r="OZ31" s="431"/>
      <c r="PA31" s="431"/>
      <c r="PB31" s="432"/>
      <c r="PI31" s="417" t="s">
        <v>452</v>
      </c>
      <c r="PJ31" s="419">
        <f>SUM(PL23:PL28)/1000</f>
        <v>0</v>
      </c>
      <c r="PK31" s="422" t="s">
        <v>470</v>
      </c>
      <c r="PL31" s="423">
        <f>SUMIF(PO23:PO28,"Zona 1",PJ23:PJ28)+SUMIF(PX23:PX28,"Zona 1",PK23:PK28)</f>
        <v>0</v>
      </c>
      <c r="PN31" s="430"/>
      <c r="PO31" s="424"/>
      <c r="PP31" s="425"/>
      <c r="PQ31" s="431"/>
      <c r="PR31" s="431"/>
      <c r="PS31" s="431"/>
      <c r="PT31" s="431"/>
      <c r="PU31" s="431"/>
      <c r="PV31" s="431"/>
      <c r="PW31" s="431"/>
      <c r="PX31" s="432"/>
      <c r="QE31" s="417" t="s">
        <v>452</v>
      </c>
      <c r="QF31" s="419">
        <f>SUM(QH23:QH28)/1000</f>
        <v>0</v>
      </c>
      <c r="QG31" s="422" t="s">
        <v>470</v>
      </c>
      <c r="QH31" s="423">
        <f>SUMIF(QK23:QK28,"Zona 1",QF23:QF28)+SUMIF(QT23:QT28,"Zona 1",QG23:QG28)</f>
        <v>0</v>
      </c>
      <c r="QJ31" s="430"/>
      <c r="QK31" s="424"/>
      <c r="QL31" s="425"/>
      <c r="QM31" s="431"/>
      <c r="QN31" s="431"/>
      <c r="QO31" s="431"/>
      <c r="QP31" s="431"/>
      <c r="QQ31" s="431"/>
      <c r="QR31" s="431"/>
      <c r="QS31" s="431"/>
      <c r="QT31" s="432"/>
      <c r="RA31" s="417" t="s">
        <v>452</v>
      </c>
      <c r="RB31" s="419">
        <f>SUM(RD23:RD28)/1000</f>
        <v>0</v>
      </c>
      <c r="RC31" s="422" t="s">
        <v>470</v>
      </c>
      <c r="RD31" s="423">
        <f>SUMIF(RG23:RG28,"Zona 1",RB23:RB28)+SUMIF(RP23:RP28,"Zona 1",RC23:RC28)</f>
        <v>0</v>
      </c>
      <c r="RF31" s="430"/>
      <c r="RG31" s="424"/>
      <c r="RH31" s="425"/>
      <c r="RI31" s="431"/>
      <c r="RJ31" s="431"/>
      <c r="RK31" s="431"/>
      <c r="RL31" s="431"/>
      <c r="RM31" s="431"/>
      <c r="RN31" s="431"/>
      <c r="RO31" s="431"/>
      <c r="RP31" s="432"/>
      <c r="RW31" s="417" t="s">
        <v>452</v>
      </c>
      <c r="RX31" s="419">
        <f>SUM(RZ23:RZ28)/1000</f>
        <v>0</v>
      </c>
      <c r="RY31" s="422" t="s">
        <v>470</v>
      </c>
      <c r="RZ31" s="423">
        <f>SUMIF(SC23:SC28,"Zona 1",RX23:RX28)+SUMIF(SL23:SL28,"Zona 1",RY23:RY28)</f>
        <v>0</v>
      </c>
      <c r="SB31" s="430"/>
      <c r="SC31" s="424"/>
      <c r="SD31" s="425"/>
      <c r="SE31" s="431"/>
      <c r="SF31" s="431"/>
      <c r="SG31" s="431"/>
      <c r="SH31" s="431"/>
      <c r="SI31" s="431"/>
      <c r="SJ31" s="431"/>
      <c r="SK31" s="431"/>
      <c r="SL31" s="432"/>
      <c r="SS31" s="417" t="s">
        <v>452</v>
      </c>
      <c r="ST31" s="419">
        <f>SUM(SV23:SV28)/1000</f>
        <v>0</v>
      </c>
      <c r="SU31" s="422" t="s">
        <v>470</v>
      </c>
      <c r="SV31" s="423">
        <f>SUMIF(SY23:SY28,"Zona 1",ST23:ST28)+SUMIF(TH23:TH28,"Zona 1",SU23:SU28)</f>
        <v>0</v>
      </c>
      <c r="SX31" s="430"/>
      <c r="SY31" s="424"/>
      <c r="SZ31" s="425"/>
      <c r="TA31" s="431"/>
      <c r="TB31" s="431"/>
      <c r="TC31" s="431"/>
      <c r="TD31" s="431"/>
      <c r="TE31" s="431"/>
      <c r="TF31" s="431"/>
      <c r="TG31" s="431"/>
      <c r="TH31" s="432"/>
    </row>
    <row r="32" spans="4:528">
      <c r="G32" s="417" t="s">
        <v>559</v>
      </c>
      <c r="H32" s="418">
        <f>SUM(H23:H28)</f>
        <v>0</v>
      </c>
      <c r="I32" s="422" t="s">
        <v>471</v>
      </c>
      <c r="J32" s="423">
        <f>SUMIF(M23:M28,"Zona 2",H23:H28)+SUMIF(V23:V28,"Zona 2",I23:I28)</f>
        <v>0</v>
      </c>
      <c r="L32" s="430"/>
      <c r="M32" s="424"/>
      <c r="N32" s="425"/>
      <c r="O32" s="431"/>
      <c r="P32" s="433"/>
      <c r="Q32" s="433"/>
      <c r="R32" s="433"/>
      <c r="S32" s="433"/>
      <c r="T32" s="433"/>
      <c r="U32" s="433"/>
      <c r="V32" s="434"/>
      <c r="AC32" s="417" t="s">
        <v>559</v>
      </c>
      <c r="AD32" s="418">
        <f>SUM(AD23:AD28)</f>
        <v>0</v>
      </c>
      <c r="AE32" s="422" t="s">
        <v>471</v>
      </c>
      <c r="AF32" s="423">
        <f>SUMIF(AI23:AI28,"Zona 2",AD23:AD28)+SUMIF(AR23:AR28,"Zona 2",AE23:AE28)</f>
        <v>0</v>
      </c>
      <c r="AH32" s="430"/>
      <c r="AI32" s="424"/>
      <c r="AJ32" s="425"/>
      <c r="AK32" s="431"/>
      <c r="AL32" s="433"/>
      <c r="AM32" s="433"/>
      <c r="AN32" s="433"/>
      <c r="AO32" s="433"/>
      <c r="AP32" s="433"/>
      <c r="AQ32" s="433"/>
      <c r="AR32" s="434"/>
      <c r="AY32" s="417" t="s">
        <v>559</v>
      </c>
      <c r="AZ32" s="418">
        <f>SUM(AZ23:AZ28)</f>
        <v>0</v>
      </c>
      <c r="BA32" s="422" t="s">
        <v>471</v>
      </c>
      <c r="BB32" s="423">
        <f>SUMIF(BE23:BE28,"Zona 2",AZ23:AZ28)+SUMIF(BN23:BN28,"Zona 2",BA23:BA28)</f>
        <v>0</v>
      </c>
      <c r="BD32" s="430"/>
      <c r="BE32" s="424"/>
      <c r="BF32" s="425"/>
      <c r="BG32" s="431"/>
      <c r="BH32" s="433"/>
      <c r="BI32" s="433"/>
      <c r="BJ32" s="433"/>
      <c r="BK32" s="433"/>
      <c r="BL32" s="433"/>
      <c r="BM32" s="433"/>
      <c r="BN32" s="434"/>
      <c r="BU32" s="417" t="s">
        <v>559</v>
      </c>
      <c r="BV32" s="418">
        <f>SUM(BV23:BV28)</f>
        <v>0</v>
      </c>
      <c r="BW32" s="422" t="s">
        <v>471</v>
      </c>
      <c r="BX32" s="423">
        <f>SUMIF(CA23:CA28,"Zona 2",BV23:BV28)+SUMIF(CJ23:CJ28,"Zona 2",BW23:BW28)</f>
        <v>0</v>
      </c>
      <c r="BZ32" s="430"/>
      <c r="CA32" s="424"/>
      <c r="CB32" s="425"/>
      <c r="CC32" s="431"/>
      <c r="CD32" s="433"/>
      <c r="CE32" s="433"/>
      <c r="CF32" s="433"/>
      <c r="CG32" s="433"/>
      <c r="CH32" s="433"/>
      <c r="CI32" s="433"/>
      <c r="CJ32" s="434"/>
      <c r="CQ32" s="417" t="s">
        <v>559</v>
      </c>
      <c r="CR32" s="418">
        <f>SUM(CR23:CR28)</f>
        <v>0</v>
      </c>
      <c r="CS32" s="422" t="s">
        <v>471</v>
      </c>
      <c r="CT32" s="423">
        <f>SUMIF(CW23:CW28,"Zona 2",CR23:CR28)+SUMIF(DF23:DF28,"Zona 2",CS23:CS28)</f>
        <v>0</v>
      </c>
      <c r="CV32" s="430"/>
      <c r="CW32" s="424"/>
      <c r="CX32" s="425"/>
      <c r="CY32" s="431"/>
      <c r="CZ32" s="433"/>
      <c r="DA32" s="433"/>
      <c r="DB32" s="433"/>
      <c r="DC32" s="433"/>
      <c r="DD32" s="433"/>
      <c r="DE32" s="433"/>
      <c r="DF32" s="434"/>
      <c r="DM32" s="417" t="s">
        <v>559</v>
      </c>
      <c r="DN32" s="418">
        <f>SUM(DN23:DN28)</f>
        <v>0</v>
      </c>
      <c r="DO32" s="422" t="s">
        <v>471</v>
      </c>
      <c r="DP32" s="423">
        <f>SUMIF(DS23:DS28,"Zona 2",DN23:DN28)+SUMIF(EB23:EB28,"Zona 2",DO23:DO28)</f>
        <v>0</v>
      </c>
      <c r="DR32" s="430"/>
      <c r="DS32" s="424"/>
      <c r="DT32" s="425"/>
      <c r="DU32" s="431"/>
      <c r="DV32" s="433"/>
      <c r="DW32" s="433"/>
      <c r="DX32" s="433"/>
      <c r="DY32" s="433"/>
      <c r="DZ32" s="433"/>
      <c r="EA32" s="433"/>
      <c r="EB32" s="434"/>
      <c r="EI32" s="417" t="s">
        <v>559</v>
      </c>
      <c r="EJ32" s="418">
        <f>SUM(EJ23:EJ28)</f>
        <v>0</v>
      </c>
      <c r="EK32" s="422" t="s">
        <v>471</v>
      </c>
      <c r="EL32" s="423">
        <f>SUMIF(EO23:EO28,"Zona 2",EJ23:EJ28)+SUMIF(EX23:EX28,"Zona 2",EK23:EK28)</f>
        <v>0</v>
      </c>
      <c r="EN32" s="430"/>
      <c r="EO32" s="424"/>
      <c r="EP32" s="425"/>
      <c r="EQ32" s="431"/>
      <c r="ER32" s="433"/>
      <c r="ES32" s="433"/>
      <c r="ET32" s="433"/>
      <c r="EU32" s="433"/>
      <c r="EV32" s="433"/>
      <c r="EW32" s="433"/>
      <c r="EX32" s="434"/>
      <c r="FE32" s="417" t="s">
        <v>559</v>
      </c>
      <c r="FF32" s="418">
        <f>SUM(FF23:FF28)</f>
        <v>0</v>
      </c>
      <c r="FG32" s="422" t="s">
        <v>471</v>
      </c>
      <c r="FH32" s="423">
        <f>SUMIF(FK23:FK28,"Zona 2",FF23:FF28)+SUMIF(FT23:FT28,"Zona 2",FG23:FG28)</f>
        <v>0</v>
      </c>
      <c r="FJ32" s="430"/>
      <c r="FK32" s="424"/>
      <c r="FL32" s="425"/>
      <c r="FM32" s="431"/>
      <c r="FN32" s="433"/>
      <c r="FO32" s="433"/>
      <c r="FP32" s="433"/>
      <c r="FQ32" s="433"/>
      <c r="FR32" s="433"/>
      <c r="FS32" s="433"/>
      <c r="FT32" s="434"/>
      <c r="GA32" s="417" t="s">
        <v>559</v>
      </c>
      <c r="GB32" s="418">
        <f>SUM(GB23:GB28)</f>
        <v>0</v>
      </c>
      <c r="GC32" s="422" t="s">
        <v>471</v>
      </c>
      <c r="GD32" s="423">
        <f>SUMIF(GG23:GG28,"Zona 2",GB23:GB28)+SUMIF(GP23:GP28,"Zona 2",GC23:GC28)</f>
        <v>0</v>
      </c>
      <c r="GF32" s="430"/>
      <c r="GG32" s="424"/>
      <c r="GH32" s="425"/>
      <c r="GI32" s="431"/>
      <c r="GJ32" s="433"/>
      <c r="GK32" s="433"/>
      <c r="GL32" s="433"/>
      <c r="GM32" s="433"/>
      <c r="GN32" s="433"/>
      <c r="GO32" s="433"/>
      <c r="GP32" s="434"/>
      <c r="GW32" s="417" t="s">
        <v>559</v>
      </c>
      <c r="GX32" s="418">
        <f>SUM(GX23:GX28)</f>
        <v>0</v>
      </c>
      <c r="GY32" s="422" t="s">
        <v>471</v>
      </c>
      <c r="GZ32" s="423">
        <f>SUMIF(HC23:HC28,"Zona 2",GX23:GX28)+SUMIF(HL23:HL28,"Zona 2",GY23:GY28)</f>
        <v>0</v>
      </c>
      <c r="HB32" s="430"/>
      <c r="HC32" s="424"/>
      <c r="HD32" s="425"/>
      <c r="HE32" s="431"/>
      <c r="HF32" s="433"/>
      <c r="HG32" s="433"/>
      <c r="HH32" s="433"/>
      <c r="HI32" s="433"/>
      <c r="HJ32" s="433"/>
      <c r="HK32" s="433"/>
      <c r="HL32" s="434"/>
      <c r="HS32" s="417" t="s">
        <v>559</v>
      </c>
      <c r="HT32" s="418">
        <f>SUM(HT23:HT28)</f>
        <v>0</v>
      </c>
      <c r="HU32" s="422" t="s">
        <v>471</v>
      </c>
      <c r="HV32" s="423">
        <f>SUMIF(HY23:HY28,"Zona 2",HT23:HT28)+SUMIF(IH23:IH28,"Zona 2",HU23:HU28)</f>
        <v>0</v>
      </c>
      <c r="HX32" s="430"/>
      <c r="HY32" s="424"/>
      <c r="HZ32" s="425"/>
      <c r="IA32" s="431"/>
      <c r="IB32" s="433"/>
      <c r="IC32" s="433"/>
      <c r="ID32" s="433"/>
      <c r="IE32" s="433"/>
      <c r="IF32" s="433"/>
      <c r="IG32" s="433"/>
      <c r="IH32" s="434"/>
      <c r="IO32" s="417" t="s">
        <v>559</v>
      </c>
      <c r="IP32" s="418">
        <f>SUM(IP23:IP28)</f>
        <v>0</v>
      </c>
      <c r="IQ32" s="422" t="s">
        <v>471</v>
      </c>
      <c r="IR32" s="423">
        <f>SUMIF(IU23:IU28,"Zona 2",IP23:IP28)+SUMIF(JD23:JD28,"Zona 2",IQ23:IQ28)</f>
        <v>0</v>
      </c>
      <c r="IT32" s="430"/>
      <c r="IU32" s="424"/>
      <c r="IV32" s="425"/>
      <c r="IW32" s="431"/>
      <c r="IX32" s="433"/>
      <c r="IY32" s="433"/>
      <c r="IZ32" s="433"/>
      <c r="JA32" s="433"/>
      <c r="JB32" s="433"/>
      <c r="JC32" s="433"/>
      <c r="JD32" s="434"/>
      <c r="JK32" s="417" t="s">
        <v>559</v>
      </c>
      <c r="JL32" s="418">
        <f>SUM(JL23:JL28)</f>
        <v>0</v>
      </c>
      <c r="JM32" s="422" t="s">
        <v>471</v>
      </c>
      <c r="JN32" s="423">
        <f>SUMIF(JQ23:JQ28,"Zona 2",JL23:JL28)+SUMIF(JZ23:JZ28,"Zona 2",JM23:JM28)</f>
        <v>0</v>
      </c>
      <c r="JP32" s="430"/>
      <c r="JQ32" s="424"/>
      <c r="JR32" s="425"/>
      <c r="JS32" s="431"/>
      <c r="JT32" s="433"/>
      <c r="JU32" s="433"/>
      <c r="JV32" s="433"/>
      <c r="JW32" s="433"/>
      <c r="JX32" s="433"/>
      <c r="JY32" s="433"/>
      <c r="JZ32" s="434"/>
      <c r="KG32" s="417" t="s">
        <v>559</v>
      </c>
      <c r="KH32" s="418">
        <f>SUM(KH23:KH28)</f>
        <v>0</v>
      </c>
      <c r="KI32" s="422" t="s">
        <v>471</v>
      </c>
      <c r="KJ32" s="423">
        <f>SUMIF(KM23:KM28,"Zona 2",KH23:KH28)+SUMIF(KV23:KV28,"Zona 2",KI23:KI28)</f>
        <v>0</v>
      </c>
      <c r="KL32" s="430"/>
      <c r="KM32" s="424"/>
      <c r="KN32" s="425"/>
      <c r="KO32" s="431"/>
      <c r="KP32" s="433"/>
      <c r="KQ32" s="433"/>
      <c r="KR32" s="433"/>
      <c r="KS32" s="433"/>
      <c r="KT32" s="433"/>
      <c r="KU32" s="433"/>
      <c r="KV32" s="434"/>
      <c r="LC32" s="417" t="s">
        <v>559</v>
      </c>
      <c r="LD32" s="418">
        <f>SUM(LD23:LD28)</f>
        <v>0</v>
      </c>
      <c r="LE32" s="422" t="s">
        <v>471</v>
      </c>
      <c r="LF32" s="423">
        <f>SUMIF(LI23:LI28,"Zona 2",LD23:LD28)+SUMIF(LR23:LR28,"Zona 2",LE23:LE28)</f>
        <v>0</v>
      </c>
      <c r="LH32" s="430"/>
      <c r="LI32" s="424"/>
      <c r="LJ32" s="425"/>
      <c r="LK32" s="431"/>
      <c r="LL32" s="433"/>
      <c r="LM32" s="433"/>
      <c r="LN32" s="433"/>
      <c r="LO32" s="433"/>
      <c r="LP32" s="433"/>
      <c r="LQ32" s="433"/>
      <c r="LR32" s="434"/>
      <c r="LY32" s="417" t="s">
        <v>559</v>
      </c>
      <c r="LZ32" s="418">
        <f>SUM(LZ23:LZ28)</f>
        <v>0</v>
      </c>
      <c r="MA32" s="422" t="s">
        <v>471</v>
      </c>
      <c r="MB32" s="423">
        <f>SUMIF(ME23:ME28,"Zona 2",LZ23:LZ28)+SUMIF(MN23:MN28,"Zona 2",MA23:MA28)</f>
        <v>0</v>
      </c>
      <c r="MD32" s="430"/>
      <c r="ME32" s="424"/>
      <c r="MF32" s="425"/>
      <c r="MG32" s="431"/>
      <c r="MH32" s="433"/>
      <c r="MI32" s="433"/>
      <c r="MJ32" s="433"/>
      <c r="MK32" s="433"/>
      <c r="ML32" s="433"/>
      <c r="MM32" s="433"/>
      <c r="MN32" s="434"/>
      <c r="MU32" s="417" t="s">
        <v>559</v>
      </c>
      <c r="MV32" s="418">
        <f>SUM(MV23:MV28)</f>
        <v>0</v>
      </c>
      <c r="MW32" s="422" t="s">
        <v>471</v>
      </c>
      <c r="MX32" s="423">
        <f>SUMIF(NA23:NA28,"Zona 2",MV23:MV28)+SUMIF(NJ23:NJ28,"Zona 2",MW23:MW28)</f>
        <v>0</v>
      </c>
      <c r="MZ32" s="430"/>
      <c r="NA32" s="424"/>
      <c r="NB32" s="425"/>
      <c r="NC32" s="431"/>
      <c r="ND32" s="433"/>
      <c r="NE32" s="433"/>
      <c r="NF32" s="433"/>
      <c r="NG32" s="433"/>
      <c r="NH32" s="433"/>
      <c r="NI32" s="433"/>
      <c r="NJ32" s="434"/>
      <c r="NQ32" s="417" t="s">
        <v>559</v>
      </c>
      <c r="NR32" s="418">
        <f>SUM(NR23:NR28)</f>
        <v>0</v>
      </c>
      <c r="NS32" s="422" t="s">
        <v>471</v>
      </c>
      <c r="NT32" s="423">
        <f>SUMIF(NW23:NW28,"Zona 2",NR23:NR28)+SUMIF(OF23:OF28,"Zona 2",NS23:NS28)</f>
        <v>0</v>
      </c>
      <c r="NV32" s="430"/>
      <c r="NW32" s="424"/>
      <c r="NX32" s="425"/>
      <c r="NY32" s="431"/>
      <c r="NZ32" s="433"/>
      <c r="OA32" s="433"/>
      <c r="OB32" s="433"/>
      <c r="OC32" s="433"/>
      <c r="OD32" s="433"/>
      <c r="OE32" s="433"/>
      <c r="OF32" s="434"/>
      <c r="OM32" s="417" t="s">
        <v>559</v>
      </c>
      <c r="ON32" s="418">
        <f>SUM(ON23:ON28)</f>
        <v>0</v>
      </c>
      <c r="OO32" s="422" t="s">
        <v>471</v>
      </c>
      <c r="OP32" s="423">
        <f>SUMIF(OS23:OS28,"Zona 2",ON23:ON28)+SUMIF(PB23:PB28,"Zona 2",OO23:OO28)</f>
        <v>0</v>
      </c>
      <c r="OR32" s="430"/>
      <c r="OS32" s="424"/>
      <c r="OT32" s="425"/>
      <c r="OU32" s="431"/>
      <c r="OV32" s="433"/>
      <c r="OW32" s="433"/>
      <c r="OX32" s="433"/>
      <c r="OY32" s="433"/>
      <c r="OZ32" s="433"/>
      <c r="PA32" s="433"/>
      <c r="PB32" s="434"/>
      <c r="PI32" s="417" t="s">
        <v>559</v>
      </c>
      <c r="PJ32" s="418">
        <f>SUM(PJ23:PJ28)</f>
        <v>0</v>
      </c>
      <c r="PK32" s="422" t="s">
        <v>471</v>
      </c>
      <c r="PL32" s="423">
        <f>SUMIF(PO23:PO28,"Zona 2",PJ23:PJ28)+SUMIF(PX23:PX28,"Zona 2",PK23:PK28)</f>
        <v>0</v>
      </c>
      <c r="PN32" s="430"/>
      <c r="PO32" s="424"/>
      <c r="PP32" s="425"/>
      <c r="PQ32" s="431"/>
      <c r="PR32" s="433"/>
      <c r="PS32" s="433"/>
      <c r="PT32" s="433"/>
      <c r="PU32" s="433"/>
      <c r="PV32" s="433"/>
      <c r="PW32" s="433"/>
      <c r="PX32" s="434"/>
      <c r="QE32" s="417" t="s">
        <v>559</v>
      </c>
      <c r="QF32" s="418">
        <f>SUM(QF23:QF28)</f>
        <v>0</v>
      </c>
      <c r="QG32" s="422" t="s">
        <v>471</v>
      </c>
      <c r="QH32" s="423">
        <f>SUMIF(QK23:QK28,"Zona 2",QF23:QF28)+SUMIF(QT23:QT28,"Zona 2",QG23:QG28)</f>
        <v>0</v>
      </c>
      <c r="QJ32" s="430"/>
      <c r="QK32" s="424"/>
      <c r="QL32" s="425"/>
      <c r="QM32" s="431"/>
      <c r="QN32" s="433"/>
      <c r="QO32" s="433"/>
      <c r="QP32" s="433"/>
      <c r="QQ32" s="433"/>
      <c r="QR32" s="433"/>
      <c r="QS32" s="433"/>
      <c r="QT32" s="434"/>
      <c r="RA32" s="417" t="s">
        <v>559</v>
      </c>
      <c r="RB32" s="418">
        <f>SUM(RB23:RB28)</f>
        <v>0</v>
      </c>
      <c r="RC32" s="422" t="s">
        <v>471</v>
      </c>
      <c r="RD32" s="423">
        <f>SUMIF(RG23:RG28,"Zona 2",RB23:RB28)+SUMIF(RP23:RP28,"Zona 2",RC23:RC28)</f>
        <v>0</v>
      </c>
      <c r="RF32" s="430"/>
      <c r="RG32" s="424"/>
      <c r="RH32" s="425"/>
      <c r="RI32" s="431"/>
      <c r="RJ32" s="433"/>
      <c r="RK32" s="433"/>
      <c r="RL32" s="433"/>
      <c r="RM32" s="433"/>
      <c r="RN32" s="433"/>
      <c r="RO32" s="433"/>
      <c r="RP32" s="434"/>
      <c r="RW32" s="417" t="s">
        <v>559</v>
      </c>
      <c r="RX32" s="418">
        <f>SUM(RX23:RX28)</f>
        <v>0</v>
      </c>
      <c r="RY32" s="422" t="s">
        <v>471</v>
      </c>
      <c r="RZ32" s="423">
        <f>SUMIF(SC23:SC28,"Zona 2",RX23:RX28)+SUMIF(SL23:SL28,"Zona 2",RY23:RY28)</f>
        <v>0</v>
      </c>
      <c r="SB32" s="430"/>
      <c r="SC32" s="424"/>
      <c r="SD32" s="425"/>
      <c r="SE32" s="431"/>
      <c r="SF32" s="433"/>
      <c r="SG32" s="433"/>
      <c r="SH32" s="433"/>
      <c r="SI32" s="433"/>
      <c r="SJ32" s="433"/>
      <c r="SK32" s="433"/>
      <c r="SL32" s="434"/>
      <c r="SS32" s="417" t="s">
        <v>559</v>
      </c>
      <c r="ST32" s="418">
        <f>SUM(ST23:ST28)</f>
        <v>0</v>
      </c>
      <c r="SU32" s="422" t="s">
        <v>471</v>
      </c>
      <c r="SV32" s="423">
        <f>SUMIF(SY23:SY28,"Zona 2",ST23:ST28)+SUMIF(TH23:TH28,"Zona 2",SU23:SU28)</f>
        <v>0</v>
      </c>
      <c r="SX32" s="430"/>
      <c r="SY32" s="424"/>
      <c r="SZ32" s="425"/>
      <c r="TA32" s="431"/>
      <c r="TB32" s="433"/>
      <c r="TC32" s="433"/>
      <c r="TD32" s="433"/>
      <c r="TE32" s="433"/>
      <c r="TF32" s="433"/>
      <c r="TG32" s="433"/>
      <c r="TH32" s="434"/>
    </row>
    <row r="33" spans="4:528">
      <c r="G33" s="417" t="s">
        <v>560</v>
      </c>
      <c r="H33" s="418">
        <f>SUM(I23:I28)</f>
        <v>0</v>
      </c>
      <c r="I33" s="422" t="s">
        <v>472</v>
      </c>
      <c r="J33" s="423">
        <f>SUMIF(M23:M28,"Zona 3",H23:H28)+SUMIF(V23:V28,"Zona 3",I23:I28)</f>
        <v>0</v>
      </c>
      <c r="K33" s="420"/>
      <c r="L33" s="435"/>
      <c r="M33" s="436"/>
      <c r="N33" s="437"/>
      <c r="O33" s="438"/>
      <c r="P33" s="438"/>
      <c r="Q33" s="438"/>
      <c r="R33" s="438"/>
      <c r="S33" s="438"/>
      <c r="T33" s="438"/>
      <c r="U33" s="438"/>
      <c r="V33" s="439"/>
      <c r="AC33" s="417" t="s">
        <v>560</v>
      </c>
      <c r="AD33" s="418">
        <f>SUM(AE23:AE28)</f>
        <v>0</v>
      </c>
      <c r="AE33" s="422" t="s">
        <v>472</v>
      </c>
      <c r="AF33" s="423">
        <f>SUMIF(AI23:AI28,"Zona 3",AD23:AD28)+SUMIF(AR23:AR28,"Zona 3",AE23:AE28)</f>
        <v>0</v>
      </c>
      <c r="AG33" s="420"/>
      <c r="AH33" s="435"/>
      <c r="AI33" s="436"/>
      <c r="AJ33" s="437"/>
      <c r="AK33" s="438"/>
      <c r="AL33" s="438"/>
      <c r="AM33" s="438"/>
      <c r="AN33" s="438"/>
      <c r="AO33" s="438"/>
      <c r="AP33" s="438"/>
      <c r="AQ33" s="438"/>
      <c r="AR33" s="439"/>
      <c r="AY33" s="417" t="s">
        <v>560</v>
      </c>
      <c r="AZ33" s="418">
        <f>SUM(BA23:BA28)</f>
        <v>0</v>
      </c>
      <c r="BA33" s="422" t="s">
        <v>472</v>
      </c>
      <c r="BB33" s="423">
        <f>SUMIF(BE23:BE28,"Zona 3",AZ23:AZ28)+SUMIF(BN23:BN28,"Zona 3",BA23:BA28)</f>
        <v>0</v>
      </c>
      <c r="BC33" s="420"/>
      <c r="BD33" s="435"/>
      <c r="BE33" s="436"/>
      <c r="BF33" s="437"/>
      <c r="BG33" s="438"/>
      <c r="BH33" s="438"/>
      <c r="BI33" s="438"/>
      <c r="BJ33" s="438"/>
      <c r="BK33" s="438"/>
      <c r="BL33" s="438"/>
      <c r="BM33" s="438"/>
      <c r="BN33" s="439"/>
      <c r="BU33" s="417" t="s">
        <v>560</v>
      </c>
      <c r="BV33" s="418">
        <f>SUM(BW23:BW28)</f>
        <v>0</v>
      </c>
      <c r="BW33" s="422" t="s">
        <v>472</v>
      </c>
      <c r="BX33" s="423">
        <f>SUMIF(CA23:CA28,"Zona 3",BV23:BV28)+SUMIF(CJ23:CJ28,"Zona 3",BW23:BW28)</f>
        <v>0</v>
      </c>
      <c r="BY33" s="420"/>
      <c r="BZ33" s="435"/>
      <c r="CA33" s="436"/>
      <c r="CB33" s="437"/>
      <c r="CC33" s="438"/>
      <c r="CD33" s="438"/>
      <c r="CE33" s="438"/>
      <c r="CF33" s="438"/>
      <c r="CG33" s="438"/>
      <c r="CH33" s="438"/>
      <c r="CI33" s="438"/>
      <c r="CJ33" s="439"/>
      <c r="CQ33" s="417" t="s">
        <v>560</v>
      </c>
      <c r="CR33" s="418">
        <f>SUM(CS23:CS28)</f>
        <v>0</v>
      </c>
      <c r="CS33" s="422" t="s">
        <v>472</v>
      </c>
      <c r="CT33" s="423">
        <f>SUMIF(CW23:CW28,"Zona 3",CR23:CR28)+SUMIF(DF23:DF28,"Zona 3",CS23:CS28)</f>
        <v>0</v>
      </c>
      <c r="CU33" s="420"/>
      <c r="CV33" s="435"/>
      <c r="CW33" s="436"/>
      <c r="CX33" s="437"/>
      <c r="CY33" s="438"/>
      <c r="CZ33" s="438"/>
      <c r="DA33" s="438"/>
      <c r="DB33" s="438"/>
      <c r="DC33" s="438"/>
      <c r="DD33" s="438"/>
      <c r="DE33" s="438"/>
      <c r="DF33" s="439"/>
      <c r="DM33" s="417" t="s">
        <v>560</v>
      </c>
      <c r="DN33" s="418">
        <f>SUM(DO23:DO28)</f>
        <v>0</v>
      </c>
      <c r="DO33" s="422" t="s">
        <v>472</v>
      </c>
      <c r="DP33" s="423">
        <f>SUMIF(DS23:DS28,"Zona 3",DN23:DN28)+SUMIF(EB23:EB28,"Zona 3",DO23:DO28)</f>
        <v>0</v>
      </c>
      <c r="DQ33" s="420"/>
      <c r="DR33" s="435"/>
      <c r="DS33" s="436"/>
      <c r="DT33" s="437"/>
      <c r="DU33" s="438"/>
      <c r="DV33" s="438"/>
      <c r="DW33" s="438"/>
      <c r="DX33" s="438"/>
      <c r="DY33" s="438"/>
      <c r="DZ33" s="438"/>
      <c r="EA33" s="438"/>
      <c r="EB33" s="439"/>
      <c r="EI33" s="417" t="s">
        <v>560</v>
      </c>
      <c r="EJ33" s="418">
        <f>SUM(EK23:EK28)</f>
        <v>0</v>
      </c>
      <c r="EK33" s="422" t="s">
        <v>472</v>
      </c>
      <c r="EL33" s="423">
        <f>SUMIF(EO23:EO28,"Zona 3",EJ23:EJ28)+SUMIF(EX23:EX28,"Zona 3",EK23:EK28)</f>
        <v>0</v>
      </c>
      <c r="EM33" s="420"/>
      <c r="EN33" s="435"/>
      <c r="EO33" s="436"/>
      <c r="EP33" s="437"/>
      <c r="EQ33" s="438"/>
      <c r="ER33" s="438"/>
      <c r="ES33" s="438"/>
      <c r="ET33" s="438"/>
      <c r="EU33" s="438"/>
      <c r="EV33" s="438"/>
      <c r="EW33" s="438"/>
      <c r="EX33" s="439"/>
      <c r="FE33" s="417" t="s">
        <v>560</v>
      </c>
      <c r="FF33" s="418">
        <f>SUM(FG23:FG28)</f>
        <v>0</v>
      </c>
      <c r="FG33" s="422" t="s">
        <v>472</v>
      </c>
      <c r="FH33" s="423">
        <f>SUMIF(FK23:FK28,"Zona 3",FF23:FF28)+SUMIF(FT23:FT28,"Zona 3",FG23:FG28)</f>
        <v>0</v>
      </c>
      <c r="FI33" s="420"/>
      <c r="FJ33" s="435"/>
      <c r="FK33" s="436"/>
      <c r="FL33" s="437"/>
      <c r="FM33" s="438"/>
      <c r="FN33" s="438"/>
      <c r="FO33" s="438"/>
      <c r="FP33" s="438"/>
      <c r="FQ33" s="438"/>
      <c r="FR33" s="438"/>
      <c r="FS33" s="438"/>
      <c r="FT33" s="439"/>
      <c r="GA33" s="417" t="s">
        <v>560</v>
      </c>
      <c r="GB33" s="418">
        <f>SUM(GC23:GC28)</f>
        <v>0</v>
      </c>
      <c r="GC33" s="422" t="s">
        <v>472</v>
      </c>
      <c r="GD33" s="423">
        <f>SUMIF(GG23:GG28,"Zona 3",GB23:GB28)+SUMIF(GP23:GP28,"Zona 3",GC23:GC28)</f>
        <v>0</v>
      </c>
      <c r="GE33" s="420"/>
      <c r="GF33" s="435"/>
      <c r="GG33" s="436"/>
      <c r="GH33" s="437"/>
      <c r="GI33" s="438"/>
      <c r="GJ33" s="438"/>
      <c r="GK33" s="438"/>
      <c r="GL33" s="438"/>
      <c r="GM33" s="438"/>
      <c r="GN33" s="438"/>
      <c r="GO33" s="438"/>
      <c r="GP33" s="439"/>
      <c r="GW33" s="417" t="s">
        <v>560</v>
      </c>
      <c r="GX33" s="418">
        <f>SUM(GY23:GY28)</f>
        <v>0</v>
      </c>
      <c r="GY33" s="422" t="s">
        <v>472</v>
      </c>
      <c r="GZ33" s="423">
        <f>SUMIF(HC23:HC28,"Zona 3",GX23:GX28)+SUMIF(HL23:HL28,"Zona 3",GY23:GY28)</f>
        <v>0</v>
      </c>
      <c r="HA33" s="420"/>
      <c r="HB33" s="435"/>
      <c r="HC33" s="436"/>
      <c r="HD33" s="437"/>
      <c r="HE33" s="438"/>
      <c r="HF33" s="438"/>
      <c r="HG33" s="438"/>
      <c r="HH33" s="438"/>
      <c r="HI33" s="438"/>
      <c r="HJ33" s="438"/>
      <c r="HK33" s="438"/>
      <c r="HL33" s="439"/>
      <c r="HS33" s="417" t="s">
        <v>560</v>
      </c>
      <c r="HT33" s="418">
        <f>SUM(HU23:HU28)</f>
        <v>0</v>
      </c>
      <c r="HU33" s="422" t="s">
        <v>472</v>
      </c>
      <c r="HV33" s="423">
        <f>SUMIF(HY23:HY28,"Zona 3",HT23:HT28)+SUMIF(IH23:IH28,"Zona 3",HU23:HU28)</f>
        <v>0</v>
      </c>
      <c r="HW33" s="420"/>
      <c r="HX33" s="435"/>
      <c r="HY33" s="436"/>
      <c r="HZ33" s="437"/>
      <c r="IA33" s="438"/>
      <c r="IB33" s="438"/>
      <c r="IC33" s="438"/>
      <c r="ID33" s="438"/>
      <c r="IE33" s="438"/>
      <c r="IF33" s="438"/>
      <c r="IG33" s="438"/>
      <c r="IH33" s="439"/>
      <c r="IO33" s="417" t="s">
        <v>560</v>
      </c>
      <c r="IP33" s="418">
        <f>SUM(IQ23:IQ28)</f>
        <v>0</v>
      </c>
      <c r="IQ33" s="422" t="s">
        <v>472</v>
      </c>
      <c r="IR33" s="423">
        <f>SUMIF(IU23:IU28,"Zona 3",IP23:IP28)+SUMIF(JD23:JD28,"Zona 3",IQ23:IQ28)</f>
        <v>0</v>
      </c>
      <c r="IS33" s="420"/>
      <c r="IT33" s="435"/>
      <c r="IU33" s="436"/>
      <c r="IV33" s="437"/>
      <c r="IW33" s="438"/>
      <c r="IX33" s="438"/>
      <c r="IY33" s="438"/>
      <c r="IZ33" s="438"/>
      <c r="JA33" s="438"/>
      <c r="JB33" s="438"/>
      <c r="JC33" s="438"/>
      <c r="JD33" s="439"/>
      <c r="JK33" s="417" t="s">
        <v>560</v>
      </c>
      <c r="JL33" s="418">
        <f>SUM(JM23:JM28)</f>
        <v>0</v>
      </c>
      <c r="JM33" s="422" t="s">
        <v>472</v>
      </c>
      <c r="JN33" s="423">
        <f>SUMIF(JQ23:JQ28,"Zona 3",JL23:JL28)+SUMIF(JZ23:JZ28,"Zona 3",JM23:JM28)</f>
        <v>0</v>
      </c>
      <c r="JO33" s="420"/>
      <c r="JP33" s="435"/>
      <c r="JQ33" s="436"/>
      <c r="JR33" s="437"/>
      <c r="JS33" s="438"/>
      <c r="JT33" s="438"/>
      <c r="JU33" s="438"/>
      <c r="JV33" s="438"/>
      <c r="JW33" s="438"/>
      <c r="JX33" s="438"/>
      <c r="JY33" s="438"/>
      <c r="JZ33" s="439"/>
      <c r="KG33" s="417" t="s">
        <v>560</v>
      </c>
      <c r="KH33" s="418">
        <f>SUM(KI23:KI28)</f>
        <v>0</v>
      </c>
      <c r="KI33" s="422" t="s">
        <v>472</v>
      </c>
      <c r="KJ33" s="423">
        <f>SUMIF(KM23:KM28,"Zona 3",KH23:KH28)+SUMIF(KV23:KV28,"Zona 3",KI23:KI28)</f>
        <v>0</v>
      </c>
      <c r="KK33" s="420"/>
      <c r="KL33" s="435"/>
      <c r="KM33" s="436"/>
      <c r="KN33" s="437"/>
      <c r="KO33" s="438"/>
      <c r="KP33" s="438"/>
      <c r="KQ33" s="438"/>
      <c r="KR33" s="438"/>
      <c r="KS33" s="438"/>
      <c r="KT33" s="438"/>
      <c r="KU33" s="438"/>
      <c r="KV33" s="439"/>
      <c r="LC33" s="417" t="s">
        <v>560</v>
      </c>
      <c r="LD33" s="418">
        <f>SUM(LE23:LE28)</f>
        <v>0</v>
      </c>
      <c r="LE33" s="422" t="s">
        <v>472</v>
      </c>
      <c r="LF33" s="423">
        <f>SUMIF(LI23:LI28,"Zona 3",LD23:LD28)+SUMIF(LR23:LR28,"Zona 3",LE23:LE28)</f>
        <v>0</v>
      </c>
      <c r="LG33" s="420"/>
      <c r="LH33" s="435"/>
      <c r="LI33" s="436"/>
      <c r="LJ33" s="437"/>
      <c r="LK33" s="438"/>
      <c r="LL33" s="438"/>
      <c r="LM33" s="438"/>
      <c r="LN33" s="438"/>
      <c r="LO33" s="438"/>
      <c r="LP33" s="438"/>
      <c r="LQ33" s="438"/>
      <c r="LR33" s="439"/>
      <c r="LY33" s="417" t="s">
        <v>560</v>
      </c>
      <c r="LZ33" s="418">
        <f>SUM(MA23:MA28)</f>
        <v>0</v>
      </c>
      <c r="MA33" s="422" t="s">
        <v>472</v>
      </c>
      <c r="MB33" s="423">
        <f>SUMIF(ME23:ME28,"Zona 3",LZ23:LZ28)+SUMIF(MN23:MN28,"Zona 3",MA23:MA28)</f>
        <v>0</v>
      </c>
      <c r="MC33" s="420"/>
      <c r="MD33" s="435"/>
      <c r="ME33" s="436"/>
      <c r="MF33" s="437"/>
      <c r="MG33" s="438"/>
      <c r="MH33" s="438"/>
      <c r="MI33" s="438"/>
      <c r="MJ33" s="438"/>
      <c r="MK33" s="438"/>
      <c r="ML33" s="438"/>
      <c r="MM33" s="438"/>
      <c r="MN33" s="439"/>
      <c r="MU33" s="417" t="s">
        <v>560</v>
      </c>
      <c r="MV33" s="418">
        <f>SUM(MW23:MW28)</f>
        <v>0</v>
      </c>
      <c r="MW33" s="422" t="s">
        <v>472</v>
      </c>
      <c r="MX33" s="423">
        <f>SUMIF(NA23:NA28,"Zona 3",MV23:MV28)+SUMIF(NJ23:NJ28,"Zona 3",MW23:MW28)</f>
        <v>0</v>
      </c>
      <c r="MY33" s="420"/>
      <c r="MZ33" s="435"/>
      <c r="NA33" s="436"/>
      <c r="NB33" s="437"/>
      <c r="NC33" s="438"/>
      <c r="ND33" s="438"/>
      <c r="NE33" s="438"/>
      <c r="NF33" s="438"/>
      <c r="NG33" s="438"/>
      <c r="NH33" s="438"/>
      <c r="NI33" s="438"/>
      <c r="NJ33" s="439"/>
      <c r="NQ33" s="417" t="s">
        <v>560</v>
      </c>
      <c r="NR33" s="418">
        <f>SUM(NS23:NS28)</f>
        <v>0</v>
      </c>
      <c r="NS33" s="422" t="s">
        <v>472</v>
      </c>
      <c r="NT33" s="423">
        <f>SUMIF(NW23:NW28,"Zona 3",NR23:NR28)+SUMIF(OF23:OF28,"Zona 3",NS23:NS28)</f>
        <v>0</v>
      </c>
      <c r="NU33" s="420"/>
      <c r="NV33" s="435"/>
      <c r="NW33" s="436"/>
      <c r="NX33" s="437"/>
      <c r="NY33" s="438"/>
      <c r="NZ33" s="438"/>
      <c r="OA33" s="438"/>
      <c r="OB33" s="438"/>
      <c r="OC33" s="438"/>
      <c r="OD33" s="438"/>
      <c r="OE33" s="438"/>
      <c r="OF33" s="439"/>
      <c r="OM33" s="417" t="s">
        <v>560</v>
      </c>
      <c r="ON33" s="418">
        <f>SUM(OO23:OO28)</f>
        <v>0</v>
      </c>
      <c r="OO33" s="422" t="s">
        <v>472</v>
      </c>
      <c r="OP33" s="423">
        <f>SUMIF(OS23:OS28,"Zona 3",ON23:ON28)+SUMIF(PB23:PB28,"Zona 3",OO23:OO28)</f>
        <v>0</v>
      </c>
      <c r="OQ33" s="420"/>
      <c r="OR33" s="435"/>
      <c r="OS33" s="436"/>
      <c r="OT33" s="437"/>
      <c r="OU33" s="438"/>
      <c r="OV33" s="438"/>
      <c r="OW33" s="438"/>
      <c r="OX33" s="438"/>
      <c r="OY33" s="438"/>
      <c r="OZ33" s="438"/>
      <c r="PA33" s="438"/>
      <c r="PB33" s="439"/>
      <c r="PI33" s="417" t="s">
        <v>560</v>
      </c>
      <c r="PJ33" s="418">
        <f>SUM(PK23:PK28)</f>
        <v>0</v>
      </c>
      <c r="PK33" s="422" t="s">
        <v>472</v>
      </c>
      <c r="PL33" s="423">
        <f>SUMIF(PO23:PO28,"Zona 3",PJ23:PJ28)+SUMIF(PX23:PX28,"Zona 3",PK23:PK28)</f>
        <v>0</v>
      </c>
      <c r="PM33" s="420"/>
      <c r="PN33" s="435"/>
      <c r="PO33" s="436"/>
      <c r="PP33" s="437"/>
      <c r="PQ33" s="438"/>
      <c r="PR33" s="438"/>
      <c r="PS33" s="438"/>
      <c r="PT33" s="438"/>
      <c r="PU33" s="438"/>
      <c r="PV33" s="438"/>
      <c r="PW33" s="438"/>
      <c r="PX33" s="439"/>
      <c r="QE33" s="417" t="s">
        <v>560</v>
      </c>
      <c r="QF33" s="418">
        <f>SUM(QG23:QG28)</f>
        <v>0</v>
      </c>
      <c r="QG33" s="422" t="s">
        <v>472</v>
      </c>
      <c r="QH33" s="423">
        <f>SUMIF(QK23:QK28,"Zona 3",QF23:QF28)+SUMIF(QT23:QT28,"Zona 3",QG23:QG28)</f>
        <v>0</v>
      </c>
      <c r="QI33" s="420"/>
      <c r="QJ33" s="435"/>
      <c r="QK33" s="436"/>
      <c r="QL33" s="437"/>
      <c r="QM33" s="438"/>
      <c r="QN33" s="438"/>
      <c r="QO33" s="438"/>
      <c r="QP33" s="438"/>
      <c r="QQ33" s="438"/>
      <c r="QR33" s="438"/>
      <c r="QS33" s="438"/>
      <c r="QT33" s="439"/>
      <c r="RA33" s="417" t="s">
        <v>560</v>
      </c>
      <c r="RB33" s="418">
        <f>SUM(RC23:RC28)</f>
        <v>0</v>
      </c>
      <c r="RC33" s="422" t="s">
        <v>472</v>
      </c>
      <c r="RD33" s="423">
        <f>SUMIF(RG23:RG28,"Zona 3",RB23:RB28)+SUMIF(RP23:RP28,"Zona 3",RC23:RC28)</f>
        <v>0</v>
      </c>
      <c r="RE33" s="420"/>
      <c r="RF33" s="435"/>
      <c r="RG33" s="436"/>
      <c r="RH33" s="437"/>
      <c r="RI33" s="438"/>
      <c r="RJ33" s="438"/>
      <c r="RK33" s="438"/>
      <c r="RL33" s="438"/>
      <c r="RM33" s="438"/>
      <c r="RN33" s="438"/>
      <c r="RO33" s="438"/>
      <c r="RP33" s="439"/>
      <c r="RW33" s="417" t="s">
        <v>560</v>
      </c>
      <c r="RX33" s="418">
        <f>SUM(RY23:RY28)</f>
        <v>0</v>
      </c>
      <c r="RY33" s="422" t="s">
        <v>472</v>
      </c>
      <c r="RZ33" s="423">
        <f>SUMIF(SC23:SC28,"Zona 3",RX23:RX28)+SUMIF(SL23:SL28,"Zona 3",RY23:RY28)</f>
        <v>0</v>
      </c>
      <c r="SA33" s="420"/>
      <c r="SB33" s="435"/>
      <c r="SC33" s="436"/>
      <c r="SD33" s="437"/>
      <c r="SE33" s="438"/>
      <c r="SF33" s="438"/>
      <c r="SG33" s="438"/>
      <c r="SH33" s="438"/>
      <c r="SI33" s="438"/>
      <c r="SJ33" s="438"/>
      <c r="SK33" s="438"/>
      <c r="SL33" s="439"/>
      <c r="SS33" s="417" t="s">
        <v>560</v>
      </c>
      <c r="ST33" s="418">
        <f>SUM(SU23:SU28)</f>
        <v>0</v>
      </c>
      <c r="SU33" s="422" t="s">
        <v>472</v>
      </c>
      <c r="SV33" s="423">
        <f>SUMIF(SY23:SY28,"Zona 3",ST23:ST28)+SUMIF(TH23:TH28,"Zona 3",SU23:SU28)</f>
        <v>0</v>
      </c>
      <c r="SW33" s="420"/>
      <c r="SX33" s="435"/>
      <c r="SY33" s="436"/>
      <c r="SZ33" s="437"/>
      <c r="TA33" s="438"/>
      <c r="TB33" s="438"/>
      <c r="TC33" s="438"/>
      <c r="TD33" s="438"/>
      <c r="TE33" s="438"/>
      <c r="TF33" s="438"/>
      <c r="TG33" s="438"/>
      <c r="TH33" s="439"/>
    </row>
    <row r="34" spans="4:528">
      <c r="J34" s="420"/>
      <c r="K34" s="420"/>
      <c r="L34" s="420"/>
      <c r="M34" s="420"/>
      <c r="N34" s="421"/>
      <c r="AF34" s="420"/>
      <c r="AG34" s="420"/>
      <c r="AH34" s="420"/>
      <c r="AI34" s="420"/>
      <c r="AJ34" s="421"/>
      <c r="BB34" s="420"/>
      <c r="BC34" s="420"/>
      <c r="BD34" s="420"/>
      <c r="BE34" s="420"/>
      <c r="BF34" s="421"/>
      <c r="BX34" s="420"/>
      <c r="BY34" s="420"/>
      <c r="BZ34" s="420"/>
      <c r="CA34" s="420"/>
      <c r="CB34" s="421"/>
      <c r="CT34" s="420"/>
      <c r="CU34" s="420"/>
      <c r="CV34" s="420"/>
      <c r="CW34" s="420"/>
      <c r="CX34" s="421"/>
      <c r="DP34" s="420"/>
      <c r="DQ34" s="420"/>
      <c r="DR34" s="420"/>
      <c r="DS34" s="420"/>
      <c r="DT34" s="421"/>
      <c r="EL34" s="420"/>
      <c r="EM34" s="420"/>
      <c r="EN34" s="420"/>
      <c r="EO34" s="420"/>
      <c r="EP34" s="421"/>
      <c r="FH34" s="420"/>
      <c r="FI34" s="420"/>
      <c r="FJ34" s="420"/>
      <c r="FK34" s="420"/>
      <c r="FL34" s="421"/>
      <c r="GD34" s="420"/>
      <c r="GE34" s="420"/>
      <c r="GF34" s="420"/>
      <c r="GG34" s="420"/>
      <c r="GH34" s="421"/>
      <c r="GZ34" s="420"/>
      <c r="HA34" s="420"/>
      <c r="HB34" s="420"/>
      <c r="HC34" s="420"/>
      <c r="HD34" s="421"/>
      <c r="HV34" s="420"/>
      <c r="HW34" s="420"/>
      <c r="HX34" s="420"/>
      <c r="HY34" s="420"/>
      <c r="HZ34" s="421"/>
      <c r="IR34" s="420"/>
      <c r="IS34" s="420"/>
      <c r="IT34" s="420"/>
      <c r="IU34" s="420"/>
      <c r="IV34" s="421"/>
      <c r="JN34" s="420"/>
      <c r="JO34" s="420"/>
      <c r="JP34" s="420"/>
      <c r="JQ34" s="420"/>
      <c r="JR34" s="421"/>
      <c r="KJ34" s="420"/>
      <c r="KK34" s="420"/>
      <c r="KL34" s="420"/>
      <c r="KM34" s="420"/>
      <c r="KN34" s="421"/>
      <c r="LF34" s="420"/>
      <c r="LG34" s="420"/>
      <c r="LH34" s="420"/>
      <c r="LI34" s="420"/>
      <c r="LJ34" s="421"/>
      <c r="MB34" s="420"/>
      <c r="MC34" s="420"/>
      <c r="MD34" s="420"/>
      <c r="ME34" s="420"/>
      <c r="MF34" s="421"/>
      <c r="MX34" s="420"/>
      <c r="MY34" s="420"/>
      <c r="MZ34" s="420"/>
      <c r="NA34" s="420"/>
      <c r="NB34" s="421"/>
      <c r="NT34" s="420"/>
      <c r="NU34" s="420"/>
      <c r="NV34" s="420"/>
      <c r="NW34" s="420"/>
      <c r="NX34" s="421"/>
      <c r="OP34" s="420"/>
      <c r="OQ34" s="420"/>
      <c r="OR34" s="420"/>
      <c r="OS34" s="420"/>
      <c r="OT34" s="421"/>
      <c r="PL34" s="420"/>
      <c r="PM34" s="420"/>
      <c r="PN34" s="420"/>
      <c r="PO34" s="420"/>
      <c r="PP34" s="421"/>
      <c r="QH34" s="420"/>
      <c r="QI34" s="420"/>
      <c r="QJ34" s="420"/>
      <c r="QK34" s="420"/>
      <c r="QL34" s="421"/>
      <c r="RD34" s="420"/>
      <c r="RE34" s="420"/>
      <c r="RF34" s="420"/>
      <c r="RG34" s="420"/>
      <c r="RH34" s="421"/>
      <c r="RZ34" s="420"/>
      <c r="SA34" s="420"/>
      <c r="SB34" s="420"/>
      <c r="SC34" s="420"/>
      <c r="SD34" s="421"/>
      <c r="SV34" s="420"/>
      <c r="SW34" s="420"/>
      <c r="SX34" s="420"/>
      <c r="SY34" s="420"/>
      <c r="SZ34" s="421"/>
    </row>
    <row r="35" spans="4:528" ht="17" thickBot="1"/>
    <row r="36" spans="4:528" ht="17" thickBot="1">
      <c r="D36" s="584" t="s">
        <v>112</v>
      </c>
      <c r="E36" s="585"/>
      <c r="F36" s="586"/>
      <c r="G36" s="99"/>
      <c r="H36" s="99"/>
      <c r="I36" s="99"/>
      <c r="J36" s="584" t="s">
        <v>161</v>
      </c>
      <c r="K36" s="586"/>
      <c r="Z36" s="584" t="s">
        <v>114</v>
      </c>
      <c r="AA36" s="585"/>
      <c r="AB36" s="586"/>
      <c r="AC36" s="99"/>
      <c r="AD36" s="99"/>
      <c r="AE36" s="92"/>
      <c r="AF36" s="584" t="s">
        <v>161</v>
      </c>
      <c r="AG36" s="586"/>
      <c r="AV36" s="584" t="s">
        <v>115</v>
      </c>
      <c r="AW36" s="585"/>
      <c r="AX36" s="586"/>
      <c r="AY36" s="99"/>
      <c r="AZ36" s="99"/>
      <c r="BA36" s="92"/>
      <c r="BB36" s="584" t="s">
        <v>161</v>
      </c>
      <c r="BC36" s="586"/>
      <c r="BR36" s="584" t="s">
        <v>116</v>
      </c>
      <c r="BS36" s="585"/>
      <c r="BT36" s="586"/>
      <c r="BU36" s="99"/>
      <c r="BV36" s="99"/>
      <c r="BW36" s="92"/>
      <c r="BX36" s="584" t="s">
        <v>161</v>
      </c>
      <c r="BY36" s="586"/>
      <c r="CN36" s="584" t="s">
        <v>117</v>
      </c>
      <c r="CO36" s="585"/>
      <c r="CP36" s="586"/>
      <c r="CQ36" s="99"/>
      <c r="CR36" s="99"/>
      <c r="CS36" s="92"/>
      <c r="CT36" s="584" t="s">
        <v>161</v>
      </c>
      <c r="CU36" s="586"/>
      <c r="DJ36" s="584" t="s">
        <v>118</v>
      </c>
      <c r="DK36" s="585"/>
      <c r="DL36" s="586"/>
      <c r="DM36" s="99"/>
      <c r="DN36" s="99"/>
      <c r="DO36" s="92"/>
      <c r="DP36" s="584" t="s">
        <v>161</v>
      </c>
      <c r="DQ36" s="586"/>
      <c r="EF36" s="584" t="s">
        <v>119</v>
      </c>
      <c r="EG36" s="585"/>
      <c r="EH36" s="586"/>
      <c r="EI36" s="99"/>
      <c r="EJ36" s="99"/>
      <c r="EK36" s="92"/>
      <c r="EL36" s="584" t="s">
        <v>161</v>
      </c>
      <c r="EM36" s="586"/>
      <c r="FB36" s="584" t="s">
        <v>120</v>
      </c>
      <c r="FC36" s="585"/>
      <c r="FD36" s="586"/>
      <c r="FE36" s="99"/>
      <c r="FF36" s="99"/>
      <c r="FG36" s="92"/>
      <c r="FH36" s="584" t="s">
        <v>161</v>
      </c>
      <c r="FI36" s="586"/>
      <c r="FX36" s="584" t="s">
        <v>121</v>
      </c>
      <c r="FY36" s="585"/>
      <c r="FZ36" s="586"/>
      <c r="GA36" s="99"/>
      <c r="GB36" s="99"/>
      <c r="GC36" s="92"/>
      <c r="GD36" s="584" t="s">
        <v>161</v>
      </c>
      <c r="GE36" s="586"/>
      <c r="GT36" s="584" t="s">
        <v>122</v>
      </c>
      <c r="GU36" s="585"/>
      <c r="GV36" s="586"/>
      <c r="GW36" s="99"/>
      <c r="GX36" s="99"/>
      <c r="GY36" s="92"/>
      <c r="GZ36" s="584" t="s">
        <v>161</v>
      </c>
      <c r="HA36" s="586"/>
      <c r="HP36" s="584" t="s">
        <v>123</v>
      </c>
      <c r="HQ36" s="585"/>
      <c r="HR36" s="586"/>
      <c r="HS36" s="99"/>
      <c r="HT36" s="99"/>
      <c r="HU36" s="92"/>
      <c r="HV36" s="584" t="s">
        <v>161</v>
      </c>
      <c r="HW36" s="586"/>
      <c r="IL36" s="584" t="s">
        <v>124</v>
      </c>
      <c r="IM36" s="585"/>
      <c r="IN36" s="586"/>
      <c r="IO36" s="99"/>
      <c r="IP36" s="99"/>
      <c r="IQ36" s="92"/>
      <c r="IR36" s="584" t="s">
        <v>161</v>
      </c>
      <c r="IS36" s="586"/>
      <c r="JH36" s="584" t="s">
        <v>125</v>
      </c>
      <c r="JI36" s="585"/>
      <c r="JJ36" s="586"/>
      <c r="JK36" s="99"/>
      <c r="JL36" s="99"/>
      <c r="JM36" s="92"/>
      <c r="JN36" s="584" t="s">
        <v>161</v>
      </c>
      <c r="JO36" s="586"/>
      <c r="KD36" s="584" t="s">
        <v>126</v>
      </c>
      <c r="KE36" s="585"/>
      <c r="KF36" s="586"/>
      <c r="KG36" s="99"/>
      <c r="KH36" s="99"/>
      <c r="KI36" s="92"/>
      <c r="KJ36" s="584" t="s">
        <v>161</v>
      </c>
      <c r="KK36" s="586"/>
      <c r="KZ36" s="584" t="s">
        <v>127</v>
      </c>
      <c r="LA36" s="585"/>
      <c r="LB36" s="586"/>
      <c r="LC36" s="99"/>
      <c r="LD36" s="99"/>
      <c r="LE36" s="92"/>
      <c r="LF36" s="584" t="s">
        <v>161</v>
      </c>
      <c r="LG36" s="586"/>
      <c r="LV36" s="584" t="s">
        <v>128</v>
      </c>
      <c r="LW36" s="585"/>
      <c r="LX36" s="586"/>
      <c r="LY36" s="99"/>
      <c r="LZ36" s="99"/>
      <c r="MA36" s="92"/>
      <c r="MB36" s="584" t="s">
        <v>161</v>
      </c>
      <c r="MC36" s="586"/>
      <c r="MR36" s="584" t="s">
        <v>129</v>
      </c>
      <c r="MS36" s="585"/>
      <c r="MT36" s="586"/>
      <c r="MU36" s="99"/>
      <c r="MV36" s="99"/>
      <c r="MW36" s="92"/>
      <c r="MX36" s="584" t="s">
        <v>161</v>
      </c>
      <c r="MY36" s="586"/>
      <c r="NN36" s="584" t="s">
        <v>130</v>
      </c>
      <c r="NO36" s="585"/>
      <c r="NP36" s="586"/>
      <c r="NQ36" s="99"/>
      <c r="NR36" s="99"/>
      <c r="NS36" s="92"/>
      <c r="NT36" s="584" t="s">
        <v>161</v>
      </c>
      <c r="NU36" s="586"/>
      <c r="OJ36" s="584" t="s">
        <v>131</v>
      </c>
      <c r="OK36" s="585"/>
      <c r="OL36" s="586"/>
      <c r="OM36" s="99"/>
      <c r="ON36" s="99"/>
      <c r="OO36" s="92"/>
      <c r="OP36" s="584" t="s">
        <v>161</v>
      </c>
      <c r="OQ36" s="586"/>
      <c r="PF36" s="584" t="s">
        <v>132</v>
      </c>
      <c r="PG36" s="585"/>
      <c r="PH36" s="586"/>
      <c r="PI36" s="99"/>
      <c r="PJ36" s="99"/>
      <c r="PK36" s="92"/>
      <c r="PL36" s="584" t="s">
        <v>161</v>
      </c>
      <c r="PM36" s="586"/>
      <c r="QB36" s="584" t="s">
        <v>447</v>
      </c>
      <c r="QC36" s="585"/>
      <c r="QD36" s="586"/>
      <c r="QE36" s="99"/>
      <c r="QF36" s="99"/>
      <c r="QG36" s="92"/>
      <c r="QH36" s="584" t="s">
        <v>161</v>
      </c>
      <c r="QI36" s="586"/>
      <c r="QX36" s="584" t="s">
        <v>448</v>
      </c>
      <c r="QY36" s="585"/>
      <c r="QZ36" s="586"/>
      <c r="RA36" s="99"/>
      <c r="RB36" s="99"/>
      <c r="RC36" s="92"/>
      <c r="RD36" s="584" t="s">
        <v>161</v>
      </c>
      <c r="RE36" s="586"/>
      <c r="RT36" s="584" t="s">
        <v>449</v>
      </c>
      <c r="RU36" s="585"/>
      <c r="RV36" s="586"/>
      <c r="RW36" s="99"/>
      <c r="RX36" s="99"/>
      <c r="RY36" s="92"/>
      <c r="RZ36" s="584" t="s">
        <v>161</v>
      </c>
      <c r="SA36" s="586"/>
      <c r="SP36" s="584" t="s">
        <v>450</v>
      </c>
      <c r="SQ36" s="585"/>
      <c r="SR36" s="586"/>
      <c r="SS36" s="99"/>
      <c r="ST36" s="99"/>
      <c r="SU36" s="92"/>
      <c r="SV36" s="584" t="s">
        <v>161</v>
      </c>
      <c r="SW36" s="586"/>
    </row>
    <row r="38" spans="4:528">
      <c r="D38" s="328" t="s">
        <v>366</v>
      </c>
      <c r="E38" s="328" t="s">
        <v>138</v>
      </c>
      <c r="F38" s="328" t="s">
        <v>558</v>
      </c>
      <c r="G38" s="328" t="s">
        <v>616</v>
      </c>
      <c r="H38" s="328" t="s">
        <v>559</v>
      </c>
      <c r="I38" s="328" t="s">
        <v>560</v>
      </c>
      <c r="J38" s="328" t="s">
        <v>568</v>
      </c>
      <c r="K38" s="328" t="s">
        <v>88</v>
      </c>
      <c r="L38" s="328" t="s">
        <v>556</v>
      </c>
      <c r="M38" s="328" t="s">
        <v>562</v>
      </c>
      <c r="N38" s="328" t="s">
        <v>98</v>
      </c>
      <c r="O38" s="328" t="s">
        <v>75</v>
      </c>
      <c r="P38" s="328" t="s">
        <v>99</v>
      </c>
      <c r="Q38" s="328" t="s">
        <v>88</v>
      </c>
      <c r="R38" s="328" t="s">
        <v>557</v>
      </c>
      <c r="S38" s="328" t="s">
        <v>98</v>
      </c>
      <c r="T38" s="328" t="s">
        <v>75</v>
      </c>
      <c r="U38" s="328" t="s">
        <v>99</v>
      </c>
      <c r="V38" s="328" t="s">
        <v>562</v>
      </c>
      <c r="Z38" s="328" t="s">
        <v>366</v>
      </c>
      <c r="AA38" s="328" t="s">
        <v>138</v>
      </c>
      <c r="AB38" s="328" t="s">
        <v>558</v>
      </c>
      <c r="AC38" s="328" t="s">
        <v>616</v>
      </c>
      <c r="AD38" s="328" t="s">
        <v>559</v>
      </c>
      <c r="AE38" s="328" t="s">
        <v>560</v>
      </c>
      <c r="AF38" s="328" t="s">
        <v>568</v>
      </c>
      <c r="AG38" s="328" t="s">
        <v>88</v>
      </c>
      <c r="AH38" s="328" t="s">
        <v>556</v>
      </c>
      <c r="AI38" s="328" t="s">
        <v>562</v>
      </c>
      <c r="AJ38" s="328" t="s">
        <v>98</v>
      </c>
      <c r="AK38" s="328" t="s">
        <v>75</v>
      </c>
      <c r="AL38" s="328" t="s">
        <v>99</v>
      </c>
      <c r="AM38" s="328" t="s">
        <v>88</v>
      </c>
      <c r="AN38" s="328" t="s">
        <v>557</v>
      </c>
      <c r="AO38" s="328" t="s">
        <v>98</v>
      </c>
      <c r="AP38" s="328" t="s">
        <v>75</v>
      </c>
      <c r="AQ38" s="328" t="s">
        <v>99</v>
      </c>
      <c r="AR38" s="328" t="s">
        <v>562</v>
      </c>
      <c r="AV38" s="328" t="s">
        <v>366</v>
      </c>
      <c r="AW38" s="328" t="s">
        <v>138</v>
      </c>
      <c r="AX38" s="328" t="s">
        <v>558</v>
      </c>
      <c r="AY38" s="328" t="s">
        <v>616</v>
      </c>
      <c r="AZ38" s="328" t="s">
        <v>559</v>
      </c>
      <c r="BA38" s="328" t="s">
        <v>560</v>
      </c>
      <c r="BB38" s="328" t="s">
        <v>568</v>
      </c>
      <c r="BC38" s="328" t="s">
        <v>88</v>
      </c>
      <c r="BD38" s="328" t="s">
        <v>556</v>
      </c>
      <c r="BE38" s="328" t="s">
        <v>562</v>
      </c>
      <c r="BF38" s="328" t="s">
        <v>98</v>
      </c>
      <c r="BG38" s="328" t="s">
        <v>75</v>
      </c>
      <c r="BH38" s="328" t="s">
        <v>99</v>
      </c>
      <c r="BI38" s="328" t="s">
        <v>88</v>
      </c>
      <c r="BJ38" s="328" t="s">
        <v>557</v>
      </c>
      <c r="BK38" s="328" t="s">
        <v>98</v>
      </c>
      <c r="BL38" s="328" t="s">
        <v>75</v>
      </c>
      <c r="BM38" s="328" t="s">
        <v>99</v>
      </c>
      <c r="BN38" s="328" t="s">
        <v>562</v>
      </c>
      <c r="BR38" s="328" t="s">
        <v>366</v>
      </c>
      <c r="BS38" s="328" t="s">
        <v>138</v>
      </c>
      <c r="BT38" s="328" t="s">
        <v>558</v>
      </c>
      <c r="BU38" s="328" t="s">
        <v>616</v>
      </c>
      <c r="BV38" s="328" t="s">
        <v>559</v>
      </c>
      <c r="BW38" s="328" t="s">
        <v>560</v>
      </c>
      <c r="BX38" s="328" t="s">
        <v>568</v>
      </c>
      <c r="BY38" s="328" t="s">
        <v>88</v>
      </c>
      <c r="BZ38" s="328" t="s">
        <v>556</v>
      </c>
      <c r="CA38" s="328" t="s">
        <v>562</v>
      </c>
      <c r="CB38" s="328" t="s">
        <v>98</v>
      </c>
      <c r="CC38" s="328" t="s">
        <v>75</v>
      </c>
      <c r="CD38" s="328" t="s">
        <v>99</v>
      </c>
      <c r="CE38" s="328" t="s">
        <v>88</v>
      </c>
      <c r="CF38" s="328" t="s">
        <v>557</v>
      </c>
      <c r="CG38" s="328" t="s">
        <v>98</v>
      </c>
      <c r="CH38" s="328" t="s">
        <v>75</v>
      </c>
      <c r="CI38" s="328" t="s">
        <v>99</v>
      </c>
      <c r="CJ38" s="328" t="s">
        <v>562</v>
      </c>
      <c r="CN38" s="328" t="s">
        <v>366</v>
      </c>
      <c r="CO38" s="328" t="s">
        <v>138</v>
      </c>
      <c r="CP38" s="328" t="s">
        <v>558</v>
      </c>
      <c r="CQ38" s="328" t="s">
        <v>616</v>
      </c>
      <c r="CR38" s="328" t="s">
        <v>559</v>
      </c>
      <c r="CS38" s="328" t="s">
        <v>560</v>
      </c>
      <c r="CT38" s="328" t="s">
        <v>568</v>
      </c>
      <c r="CU38" s="328" t="s">
        <v>88</v>
      </c>
      <c r="CV38" s="328" t="s">
        <v>556</v>
      </c>
      <c r="CW38" s="328" t="s">
        <v>562</v>
      </c>
      <c r="CX38" s="328" t="s">
        <v>98</v>
      </c>
      <c r="CY38" s="328" t="s">
        <v>75</v>
      </c>
      <c r="CZ38" s="328" t="s">
        <v>99</v>
      </c>
      <c r="DA38" s="328" t="s">
        <v>88</v>
      </c>
      <c r="DB38" s="328" t="s">
        <v>557</v>
      </c>
      <c r="DC38" s="328" t="s">
        <v>98</v>
      </c>
      <c r="DD38" s="328" t="s">
        <v>75</v>
      </c>
      <c r="DE38" s="328" t="s">
        <v>99</v>
      </c>
      <c r="DF38" s="328" t="s">
        <v>562</v>
      </c>
      <c r="DJ38" s="328" t="s">
        <v>366</v>
      </c>
      <c r="DK38" s="328" t="s">
        <v>138</v>
      </c>
      <c r="DL38" s="328" t="s">
        <v>558</v>
      </c>
      <c r="DM38" s="328" t="s">
        <v>616</v>
      </c>
      <c r="DN38" s="328" t="s">
        <v>559</v>
      </c>
      <c r="DO38" s="328" t="s">
        <v>560</v>
      </c>
      <c r="DP38" s="328" t="s">
        <v>568</v>
      </c>
      <c r="DQ38" s="328" t="s">
        <v>88</v>
      </c>
      <c r="DR38" s="328" t="s">
        <v>556</v>
      </c>
      <c r="DS38" s="328" t="s">
        <v>562</v>
      </c>
      <c r="DT38" s="328" t="s">
        <v>98</v>
      </c>
      <c r="DU38" s="328" t="s">
        <v>75</v>
      </c>
      <c r="DV38" s="328" t="s">
        <v>99</v>
      </c>
      <c r="DW38" s="328" t="s">
        <v>88</v>
      </c>
      <c r="DX38" s="328" t="s">
        <v>557</v>
      </c>
      <c r="DY38" s="328" t="s">
        <v>98</v>
      </c>
      <c r="DZ38" s="328" t="s">
        <v>75</v>
      </c>
      <c r="EA38" s="328" t="s">
        <v>99</v>
      </c>
      <c r="EB38" s="328" t="s">
        <v>562</v>
      </c>
      <c r="EF38" s="328" t="s">
        <v>366</v>
      </c>
      <c r="EG38" s="328" t="s">
        <v>138</v>
      </c>
      <c r="EH38" s="328" t="s">
        <v>558</v>
      </c>
      <c r="EI38" s="328" t="s">
        <v>616</v>
      </c>
      <c r="EJ38" s="328" t="s">
        <v>559</v>
      </c>
      <c r="EK38" s="328" t="s">
        <v>560</v>
      </c>
      <c r="EL38" s="328" t="s">
        <v>568</v>
      </c>
      <c r="EM38" s="328" t="s">
        <v>88</v>
      </c>
      <c r="EN38" s="328" t="s">
        <v>556</v>
      </c>
      <c r="EO38" s="328" t="s">
        <v>562</v>
      </c>
      <c r="EP38" s="328" t="s">
        <v>98</v>
      </c>
      <c r="EQ38" s="328" t="s">
        <v>75</v>
      </c>
      <c r="ER38" s="328" t="s">
        <v>99</v>
      </c>
      <c r="ES38" s="328" t="s">
        <v>88</v>
      </c>
      <c r="ET38" s="328" t="s">
        <v>557</v>
      </c>
      <c r="EU38" s="328" t="s">
        <v>98</v>
      </c>
      <c r="EV38" s="328" t="s">
        <v>75</v>
      </c>
      <c r="EW38" s="328" t="s">
        <v>99</v>
      </c>
      <c r="EX38" s="328" t="s">
        <v>562</v>
      </c>
      <c r="FB38" s="328" t="s">
        <v>366</v>
      </c>
      <c r="FC38" s="328" t="s">
        <v>138</v>
      </c>
      <c r="FD38" s="328" t="s">
        <v>558</v>
      </c>
      <c r="FE38" s="328" t="s">
        <v>616</v>
      </c>
      <c r="FF38" s="328" t="s">
        <v>559</v>
      </c>
      <c r="FG38" s="328" t="s">
        <v>560</v>
      </c>
      <c r="FH38" s="328" t="s">
        <v>568</v>
      </c>
      <c r="FI38" s="328" t="s">
        <v>88</v>
      </c>
      <c r="FJ38" s="328" t="s">
        <v>556</v>
      </c>
      <c r="FK38" s="328" t="s">
        <v>562</v>
      </c>
      <c r="FL38" s="328" t="s">
        <v>98</v>
      </c>
      <c r="FM38" s="328" t="s">
        <v>75</v>
      </c>
      <c r="FN38" s="328" t="s">
        <v>99</v>
      </c>
      <c r="FO38" s="328" t="s">
        <v>88</v>
      </c>
      <c r="FP38" s="328" t="s">
        <v>557</v>
      </c>
      <c r="FQ38" s="328" t="s">
        <v>98</v>
      </c>
      <c r="FR38" s="328" t="s">
        <v>75</v>
      </c>
      <c r="FS38" s="328" t="s">
        <v>99</v>
      </c>
      <c r="FT38" s="328" t="s">
        <v>562</v>
      </c>
      <c r="FX38" s="328" t="s">
        <v>366</v>
      </c>
      <c r="FY38" s="328" t="s">
        <v>138</v>
      </c>
      <c r="FZ38" s="328" t="s">
        <v>558</v>
      </c>
      <c r="GA38" s="328" t="s">
        <v>616</v>
      </c>
      <c r="GB38" s="328" t="s">
        <v>559</v>
      </c>
      <c r="GC38" s="328" t="s">
        <v>560</v>
      </c>
      <c r="GD38" s="328" t="s">
        <v>568</v>
      </c>
      <c r="GE38" s="328" t="s">
        <v>88</v>
      </c>
      <c r="GF38" s="328" t="s">
        <v>556</v>
      </c>
      <c r="GG38" s="328" t="s">
        <v>562</v>
      </c>
      <c r="GH38" s="328" t="s">
        <v>98</v>
      </c>
      <c r="GI38" s="328" t="s">
        <v>75</v>
      </c>
      <c r="GJ38" s="328" t="s">
        <v>99</v>
      </c>
      <c r="GK38" s="328" t="s">
        <v>88</v>
      </c>
      <c r="GL38" s="328" t="s">
        <v>557</v>
      </c>
      <c r="GM38" s="328" t="s">
        <v>98</v>
      </c>
      <c r="GN38" s="328" t="s">
        <v>75</v>
      </c>
      <c r="GO38" s="328" t="s">
        <v>99</v>
      </c>
      <c r="GP38" s="328" t="s">
        <v>562</v>
      </c>
      <c r="GT38" s="328" t="s">
        <v>366</v>
      </c>
      <c r="GU38" s="328" t="s">
        <v>138</v>
      </c>
      <c r="GV38" s="328" t="s">
        <v>558</v>
      </c>
      <c r="GW38" s="328" t="s">
        <v>616</v>
      </c>
      <c r="GX38" s="328" t="s">
        <v>559</v>
      </c>
      <c r="GY38" s="328" t="s">
        <v>560</v>
      </c>
      <c r="GZ38" s="328" t="s">
        <v>568</v>
      </c>
      <c r="HA38" s="328" t="s">
        <v>88</v>
      </c>
      <c r="HB38" s="328" t="s">
        <v>556</v>
      </c>
      <c r="HC38" s="328" t="s">
        <v>562</v>
      </c>
      <c r="HD38" s="328" t="s">
        <v>98</v>
      </c>
      <c r="HE38" s="328" t="s">
        <v>75</v>
      </c>
      <c r="HF38" s="328" t="s">
        <v>99</v>
      </c>
      <c r="HG38" s="328" t="s">
        <v>88</v>
      </c>
      <c r="HH38" s="328" t="s">
        <v>557</v>
      </c>
      <c r="HI38" s="328" t="s">
        <v>98</v>
      </c>
      <c r="HJ38" s="328" t="s">
        <v>75</v>
      </c>
      <c r="HK38" s="328" t="s">
        <v>99</v>
      </c>
      <c r="HL38" s="328" t="s">
        <v>562</v>
      </c>
      <c r="HP38" s="328" t="s">
        <v>366</v>
      </c>
      <c r="HQ38" s="328" t="s">
        <v>138</v>
      </c>
      <c r="HR38" s="328" t="s">
        <v>558</v>
      </c>
      <c r="HS38" s="328" t="s">
        <v>616</v>
      </c>
      <c r="HT38" s="328" t="s">
        <v>559</v>
      </c>
      <c r="HU38" s="328" t="s">
        <v>560</v>
      </c>
      <c r="HV38" s="328" t="s">
        <v>568</v>
      </c>
      <c r="HW38" s="328" t="s">
        <v>88</v>
      </c>
      <c r="HX38" s="328" t="s">
        <v>556</v>
      </c>
      <c r="HY38" s="328" t="s">
        <v>562</v>
      </c>
      <c r="HZ38" s="328" t="s">
        <v>98</v>
      </c>
      <c r="IA38" s="328" t="s">
        <v>75</v>
      </c>
      <c r="IB38" s="328" t="s">
        <v>99</v>
      </c>
      <c r="IC38" s="328" t="s">
        <v>88</v>
      </c>
      <c r="ID38" s="328" t="s">
        <v>557</v>
      </c>
      <c r="IE38" s="328" t="s">
        <v>98</v>
      </c>
      <c r="IF38" s="328" t="s">
        <v>75</v>
      </c>
      <c r="IG38" s="328" t="s">
        <v>99</v>
      </c>
      <c r="IH38" s="328" t="s">
        <v>562</v>
      </c>
      <c r="IL38" s="328" t="s">
        <v>366</v>
      </c>
      <c r="IM38" s="328" t="s">
        <v>138</v>
      </c>
      <c r="IN38" s="328" t="s">
        <v>558</v>
      </c>
      <c r="IO38" s="328" t="s">
        <v>616</v>
      </c>
      <c r="IP38" s="328" t="s">
        <v>559</v>
      </c>
      <c r="IQ38" s="328" t="s">
        <v>560</v>
      </c>
      <c r="IR38" s="328" t="s">
        <v>568</v>
      </c>
      <c r="IS38" s="328" t="s">
        <v>88</v>
      </c>
      <c r="IT38" s="328" t="s">
        <v>556</v>
      </c>
      <c r="IU38" s="328" t="s">
        <v>562</v>
      </c>
      <c r="IV38" s="328" t="s">
        <v>98</v>
      </c>
      <c r="IW38" s="328" t="s">
        <v>75</v>
      </c>
      <c r="IX38" s="328" t="s">
        <v>99</v>
      </c>
      <c r="IY38" s="328" t="s">
        <v>88</v>
      </c>
      <c r="IZ38" s="328" t="s">
        <v>557</v>
      </c>
      <c r="JA38" s="328" t="s">
        <v>98</v>
      </c>
      <c r="JB38" s="328" t="s">
        <v>75</v>
      </c>
      <c r="JC38" s="328" t="s">
        <v>99</v>
      </c>
      <c r="JD38" s="328" t="s">
        <v>562</v>
      </c>
      <c r="JH38" s="328" t="s">
        <v>366</v>
      </c>
      <c r="JI38" s="328" t="s">
        <v>138</v>
      </c>
      <c r="JJ38" s="328" t="s">
        <v>558</v>
      </c>
      <c r="JK38" s="328" t="s">
        <v>616</v>
      </c>
      <c r="JL38" s="328" t="s">
        <v>559</v>
      </c>
      <c r="JM38" s="328" t="s">
        <v>560</v>
      </c>
      <c r="JN38" s="328" t="s">
        <v>568</v>
      </c>
      <c r="JO38" s="328" t="s">
        <v>88</v>
      </c>
      <c r="JP38" s="328" t="s">
        <v>556</v>
      </c>
      <c r="JQ38" s="328" t="s">
        <v>562</v>
      </c>
      <c r="JR38" s="328" t="s">
        <v>98</v>
      </c>
      <c r="JS38" s="328" t="s">
        <v>75</v>
      </c>
      <c r="JT38" s="328" t="s">
        <v>99</v>
      </c>
      <c r="JU38" s="328" t="s">
        <v>88</v>
      </c>
      <c r="JV38" s="328" t="s">
        <v>557</v>
      </c>
      <c r="JW38" s="328" t="s">
        <v>98</v>
      </c>
      <c r="JX38" s="328" t="s">
        <v>75</v>
      </c>
      <c r="JY38" s="328" t="s">
        <v>99</v>
      </c>
      <c r="JZ38" s="328" t="s">
        <v>562</v>
      </c>
      <c r="KD38" s="328" t="s">
        <v>366</v>
      </c>
      <c r="KE38" s="328" t="s">
        <v>138</v>
      </c>
      <c r="KF38" s="328" t="s">
        <v>558</v>
      </c>
      <c r="KG38" s="328" t="s">
        <v>616</v>
      </c>
      <c r="KH38" s="328" t="s">
        <v>559</v>
      </c>
      <c r="KI38" s="328" t="s">
        <v>560</v>
      </c>
      <c r="KJ38" s="328" t="s">
        <v>568</v>
      </c>
      <c r="KK38" s="328" t="s">
        <v>88</v>
      </c>
      <c r="KL38" s="328" t="s">
        <v>556</v>
      </c>
      <c r="KM38" s="328" t="s">
        <v>562</v>
      </c>
      <c r="KN38" s="328" t="s">
        <v>98</v>
      </c>
      <c r="KO38" s="328" t="s">
        <v>75</v>
      </c>
      <c r="KP38" s="328" t="s">
        <v>99</v>
      </c>
      <c r="KQ38" s="328" t="s">
        <v>88</v>
      </c>
      <c r="KR38" s="328" t="s">
        <v>557</v>
      </c>
      <c r="KS38" s="328" t="s">
        <v>98</v>
      </c>
      <c r="KT38" s="328" t="s">
        <v>75</v>
      </c>
      <c r="KU38" s="328" t="s">
        <v>99</v>
      </c>
      <c r="KV38" s="328" t="s">
        <v>562</v>
      </c>
      <c r="KZ38" s="328" t="s">
        <v>366</v>
      </c>
      <c r="LA38" s="328" t="s">
        <v>138</v>
      </c>
      <c r="LB38" s="328" t="s">
        <v>558</v>
      </c>
      <c r="LC38" s="328" t="s">
        <v>616</v>
      </c>
      <c r="LD38" s="328" t="s">
        <v>559</v>
      </c>
      <c r="LE38" s="328" t="s">
        <v>560</v>
      </c>
      <c r="LF38" s="328" t="s">
        <v>568</v>
      </c>
      <c r="LG38" s="328" t="s">
        <v>88</v>
      </c>
      <c r="LH38" s="328" t="s">
        <v>556</v>
      </c>
      <c r="LI38" s="328" t="s">
        <v>562</v>
      </c>
      <c r="LJ38" s="328" t="s">
        <v>98</v>
      </c>
      <c r="LK38" s="328" t="s">
        <v>75</v>
      </c>
      <c r="LL38" s="328" t="s">
        <v>99</v>
      </c>
      <c r="LM38" s="328" t="s">
        <v>88</v>
      </c>
      <c r="LN38" s="328" t="s">
        <v>557</v>
      </c>
      <c r="LO38" s="328" t="s">
        <v>98</v>
      </c>
      <c r="LP38" s="328" t="s">
        <v>75</v>
      </c>
      <c r="LQ38" s="328" t="s">
        <v>99</v>
      </c>
      <c r="LR38" s="328" t="s">
        <v>562</v>
      </c>
      <c r="LV38" s="328" t="s">
        <v>366</v>
      </c>
      <c r="LW38" s="328" t="s">
        <v>138</v>
      </c>
      <c r="LX38" s="328" t="s">
        <v>558</v>
      </c>
      <c r="LY38" s="328" t="s">
        <v>616</v>
      </c>
      <c r="LZ38" s="328" t="s">
        <v>559</v>
      </c>
      <c r="MA38" s="328" t="s">
        <v>560</v>
      </c>
      <c r="MB38" s="328" t="s">
        <v>568</v>
      </c>
      <c r="MC38" s="328" t="s">
        <v>88</v>
      </c>
      <c r="MD38" s="328" t="s">
        <v>556</v>
      </c>
      <c r="ME38" s="328" t="s">
        <v>562</v>
      </c>
      <c r="MF38" s="328" t="s">
        <v>98</v>
      </c>
      <c r="MG38" s="328" t="s">
        <v>75</v>
      </c>
      <c r="MH38" s="328" t="s">
        <v>99</v>
      </c>
      <c r="MI38" s="328" t="s">
        <v>88</v>
      </c>
      <c r="MJ38" s="328" t="s">
        <v>557</v>
      </c>
      <c r="MK38" s="328" t="s">
        <v>98</v>
      </c>
      <c r="ML38" s="328" t="s">
        <v>75</v>
      </c>
      <c r="MM38" s="328" t="s">
        <v>99</v>
      </c>
      <c r="MN38" s="328" t="s">
        <v>562</v>
      </c>
      <c r="MR38" s="328" t="s">
        <v>366</v>
      </c>
      <c r="MS38" s="328" t="s">
        <v>138</v>
      </c>
      <c r="MT38" s="328" t="s">
        <v>558</v>
      </c>
      <c r="MU38" s="328" t="s">
        <v>616</v>
      </c>
      <c r="MV38" s="328" t="s">
        <v>559</v>
      </c>
      <c r="MW38" s="328" t="s">
        <v>560</v>
      </c>
      <c r="MX38" s="328" t="s">
        <v>568</v>
      </c>
      <c r="MY38" s="328" t="s">
        <v>88</v>
      </c>
      <c r="MZ38" s="328" t="s">
        <v>556</v>
      </c>
      <c r="NA38" s="328" t="s">
        <v>562</v>
      </c>
      <c r="NB38" s="328" t="s">
        <v>98</v>
      </c>
      <c r="NC38" s="328" t="s">
        <v>75</v>
      </c>
      <c r="ND38" s="328" t="s">
        <v>99</v>
      </c>
      <c r="NE38" s="328" t="s">
        <v>88</v>
      </c>
      <c r="NF38" s="328" t="s">
        <v>557</v>
      </c>
      <c r="NG38" s="328" t="s">
        <v>98</v>
      </c>
      <c r="NH38" s="328" t="s">
        <v>75</v>
      </c>
      <c r="NI38" s="328" t="s">
        <v>99</v>
      </c>
      <c r="NJ38" s="328" t="s">
        <v>562</v>
      </c>
      <c r="NN38" s="328" t="s">
        <v>366</v>
      </c>
      <c r="NO38" s="328" t="s">
        <v>138</v>
      </c>
      <c r="NP38" s="328" t="s">
        <v>558</v>
      </c>
      <c r="NQ38" s="328" t="s">
        <v>616</v>
      </c>
      <c r="NR38" s="328" t="s">
        <v>559</v>
      </c>
      <c r="NS38" s="328" t="s">
        <v>560</v>
      </c>
      <c r="NT38" s="328" t="s">
        <v>568</v>
      </c>
      <c r="NU38" s="328" t="s">
        <v>88</v>
      </c>
      <c r="NV38" s="328" t="s">
        <v>556</v>
      </c>
      <c r="NW38" s="328" t="s">
        <v>562</v>
      </c>
      <c r="NX38" s="328" t="s">
        <v>98</v>
      </c>
      <c r="NY38" s="328" t="s">
        <v>75</v>
      </c>
      <c r="NZ38" s="328" t="s">
        <v>99</v>
      </c>
      <c r="OA38" s="328" t="s">
        <v>88</v>
      </c>
      <c r="OB38" s="328" t="s">
        <v>557</v>
      </c>
      <c r="OC38" s="328" t="s">
        <v>98</v>
      </c>
      <c r="OD38" s="328" t="s">
        <v>75</v>
      </c>
      <c r="OE38" s="328" t="s">
        <v>99</v>
      </c>
      <c r="OF38" s="328" t="s">
        <v>562</v>
      </c>
      <c r="OJ38" s="328" t="s">
        <v>366</v>
      </c>
      <c r="OK38" s="328" t="s">
        <v>138</v>
      </c>
      <c r="OL38" s="328" t="s">
        <v>558</v>
      </c>
      <c r="OM38" s="328" t="s">
        <v>616</v>
      </c>
      <c r="ON38" s="328" t="s">
        <v>559</v>
      </c>
      <c r="OO38" s="328" t="s">
        <v>560</v>
      </c>
      <c r="OP38" s="328" t="s">
        <v>568</v>
      </c>
      <c r="OQ38" s="328" t="s">
        <v>88</v>
      </c>
      <c r="OR38" s="328" t="s">
        <v>556</v>
      </c>
      <c r="OS38" s="328" t="s">
        <v>562</v>
      </c>
      <c r="OT38" s="328" t="s">
        <v>98</v>
      </c>
      <c r="OU38" s="328" t="s">
        <v>75</v>
      </c>
      <c r="OV38" s="328" t="s">
        <v>99</v>
      </c>
      <c r="OW38" s="328" t="s">
        <v>88</v>
      </c>
      <c r="OX38" s="328" t="s">
        <v>557</v>
      </c>
      <c r="OY38" s="328" t="s">
        <v>98</v>
      </c>
      <c r="OZ38" s="328" t="s">
        <v>75</v>
      </c>
      <c r="PA38" s="328" t="s">
        <v>99</v>
      </c>
      <c r="PB38" s="328" t="s">
        <v>562</v>
      </c>
      <c r="PF38" s="328" t="s">
        <v>366</v>
      </c>
      <c r="PG38" s="328" t="s">
        <v>138</v>
      </c>
      <c r="PH38" s="328" t="s">
        <v>558</v>
      </c>
      <c r="PI38" s="328" t="s">
        <v>616</v>
      </c>
      <c r="PJ38" s="328" t="s">
        <v>559</v>
      </c>
      <c r="PK38" s="328" t="s">
        <v>560</v>
      </c>
      <c r="PL38" s="328" t="s">
        <v>568</v>
      </c>
      <c r="PM38" s="328" t="s">
        <v>88</v>
      </c>
      <c r="PN38" s="328" t="s">
        <v>556</v>
      </c>
      <c r="PO38" s="328" t="s">
        <v>562</v>
      </c>
      <c r="PP38" s="328" t="s">
        <v>98</v>
      </c>
      <c r="PQ38" s="328" t="s">
        <v>75</v>
      </c>
      <c r="PR38" s="328" t="s">
        <v>99</v>
      </c>
      <c r="PS38" s="328" t="s">
        <v>88</v>
      </c>
      <c r="PT38" s="328" t="s">
        <v>557</v>
      </c>
      <c r="PU38" s="328" t="s">
        <v>98</v>
      </c>
      <c r="PV38" s="328" t="s">
        <v>75</v>
      </c>
      <c r="PW38" s="328" t="s">
        <v>99</v>
      </c>
      <c r="PX38" s="328" t="s">
        <v>562</v>
      </c>
      <c r="QB38" s="328" t="s">
        <v>366</v>
      </c>
      <c r="QC38" s="328" t="s">
        <v>138</v>
      </c>
      <c r="QD38" s="328" t="s">
        <v>558</v>
      </c>
      <c r="QE38" s="328" t="s">
        <v>616</v>
      </c>
      <c r="QF38" s="328" t="s">
        <v>559</v>
      </c>
      <c r="QG38" s="328" t="s">
        <v>560</v>
      </c>
      <c r="QH38" s="328" t="s">
        <v>568</v>
      </c>
      <c r="QI38" s="328" t="s">
        <v>88</v>
      </c>
      <c r="QJ38" s="328" t="s">
        <v>556</v>
      </c>
      <c r="QK38" s="328" t="s">
        <v>562</v>
      </c>
      <c r="QL38" s="328" t="s">
        <v>98</v>
      </c>
      <c r="QM38" s="328" t="s">
        <v>75</v>
      </c>
      <c r="QN38" s="328" t="s">
        <v>99</v>
      </c>
      <c r="QO38" s="328" t="s">
        <v>88</v>
      </c>
      <c r="QP38" s="328" t="s">
        <v>557</v>
      </c>
      <c r="QQ38" s="328" t="s">
        <v>98</v>
      </c>
      <c r="QR38" s="328" t="s">
        <v>75</v>
      </c>
      <c r="QS38" s="328" t="s">
        <v>99</v>
      </c>
      <c r="QT38" s="328" t="s">
        <v>562</v>
      </c>
      <c r="QX38" s="328" t="s">
        <v>366</v>
      </c>
      <c r="QY38" s="328" t="s">
        <v>138</v>
      </c>
      <c r="QZ38" s="328" t="s">
        <v>558</v>
      </c>
      <c r="RA38" s="328" t="s">
        <v>616</v>
      </c>
      <c r="RB38" s="328" t="s">
        <v>559</v>
      </c>
      <c r="RC38" s="328" t="s">
        <v>560</v>
      </c>
      <c r="RD38" s="328" t="s">
        <v>568</v>
      </c>
      <c r="RE38" s="328" t="s">
        <v>88</v>
      </c>
      <c r="RF38" s="328" t="s">
        <v>556</v>
      </c>
      <c r="RG38" s="328" t="s">
        <v>562</v>
      </c>
      <c r="RH38" s="328" t="s">
        <v>98</v>
      </c>
      <c r="RI38" s="328" t="s">
        <v>75</v>
      </c>
      <c r="RJ38" s="328" t="s">
        <v>99</v>
      </c>
      <c r="RK38" s="328" t="s">
        <v>88</v>
      </c>
      <c r="RL38" s="328" t="s">
        <v>557</v>
      </c>
      <c r="RM38" s="328" t="s">
        <v>98</v>
      </c>
      <c r="RN38" s="328" t="s">
        <v>75</v>
      </c>
      <c r="RO38" s="328" t="s">
        <v>99</v>
      </c>
      <c r="RP38" s="328" t="s">
        <v>562</v>
      </c>
      <c r="RT38" s="328" t="s">
        <v>366</v>
      </c>
      <c r="RU38" s="328" t="s">
        <v>138</v>
      </c>
      <c r="RV38" s="328" t="s">
        <v>558</v>
      </c>
      <c r="RW38" s="328" t="s">
        <v>616</v>
      </c>
      <c r="RX38" s="328" t="s">
        <v>559</v>
      </c>
      <c r="RY38" s="328" t="s">
        <v>560</v>
      </c>
      <c r="RZ38" s="328" t="s">
        <v>568</v>
      </c>
      <c r="SA38" s="328" t="s">
        <v>88</v>
      </c>
      <c r="SB38" s="328" t="s">
        <v>556</v>
      </c>
      <c r="SC38" s="328" t="s">
        <v>562</v>
      </c>
      <c r="SD38" s="328" t="s">
        <v>98</v>
      </c>
      <c r="SE38" s="328" t="s">
        <v>75</v>
      </c>
      <c r="SF38" s="328" t="s">
        <v>99</v>
      </c>
      <c r="SG38" s="328" t="s">
        <v>88</v>
      </c>
      <c r="SH38" s="328" t="s">
        <v>557</v>
      </c>
      <c r="SI38" s="328" t="s">
        <v>98</v>
      </c>
      <c r="SJ38" s="328" t="s">
        <v>75</v>
      </c>
      <c r="SK38" s="328" t="s">
        <v>99</v>
      </c>
      <c r="SL38" s="328" t="s">
        <v>562</v>
      </c>
      <c r="SP38" s="328" t="s">
        <v>366</v>
      </c>
      <c r="SQ38" s="328" t="s">
        <v>138</v>
      </c>
      <c r="SR38" s="328" t="s">
        <v>558</v>
      </c>
      <c r="SS38" s="328" t="s">
        <v>616</v>
      </c>
      <c r="ST38" s="328" t="s">
        <v>559</v>
      </c>
      <c r="SU38" s="328" t="s">
        <v>560</v>
      </c>
      <c r="SV38" s="328" t="s">
        <v>568</v>
      </c>
      <c r="SW38" s="328" t="s">
        <v>88</v>
      </c>
      <c r="SX38" s="328" t="s">
        <v>556</v>
      </c>
      <c r="SY38" s="328" t="s">
        <v>562</v>
      </c>
      <c r="SZ38" s="328" t="s">
        <v>98</v>
      </c>
      <c r="TA38" s="328" t="s">
        <v>75</v>
      </c>
      <c r="TB38" s="328" t="s">
        <v>99</v>
      </c>
      <c r="TC38" s="328" t="s">
        <v>88</v>
      </c>
      <c r="TD38" s="328" t="s">
        <v>557</v>
      </c>
      <c r="TE38" s="328" t="s">
        <v>98</v>
      </c>
      <c r="TF38" s="328" t="s">
        <v>75</v>
      </c>
      <c r="TG38" s="328" t="s">
        <v>99</v>
      </c>
      <c r="TH38" s="328" t="s">
        <v>562</v>
      </c>
    </row>
    <row r="39" spans="4:528">
      <c r="D39" s="407"/>
      <c r="E39" s="407"/>
      <c r="F39" s="407"/>
      <c r="G39" s="407"/>
      <c r="H39" s="407">
        <f>IFERROR(D39*E39*F39,"")</f>
        <v>0</v>
      </c>
      <c r="I39" s="407">
        <f>IFERROR(D39*E39*G39,"")</f>
        <v>0</v>
      </c>
      <c r="J39" s="408" t="str">
        <f>IFERROR(((F39*E39*D39)*(P39*16.6667))+((D39*E39*G39)*(U39*16.6667)),"")</f>
        <v/>
      </c>
      <c r="K39" s="407" t="s">
        <v>144</v>
      </c>
      <c r="L39" s="407"/>
      <c r="M39" s="409" t="str">
        <f>IF(O39="9-11","Zona 1",IF(O39="11","Zona 1",IF(O39="12-13","Zona 2",IF(O39="14-16","Zona 2",IF(O39="17-19","Zona 3",IF(O39="20","Zona 3",""))))))</f>
        <v/>
      </c>
      <c r="N39" s="410" t="str">
        <f>IFERROR(TIME(0,ROUNDDOWN(((1/P39)*60),0),ROUND(((((1/P39)*60)-ROUNDDOWN(((1/P39)*60),0))*60),0)),"")</f>
        <v/>
      </c>
      <c r="O39" s="407" t="str">
        <f>IFERROR(IF(K39="PACE_Daniels",(INDEX(BASE!$AE$4:$AH$8,MATCH('Microciclos - Endurance (2)'!L39,BASE!$AE$4:$AE$8,0),4)),IF(AND(K39="vVO2máx",L39&gt;=35,L39&lt;=45),"9-11",IF(AND(K39="vVO2máx",L39&gt;45,L39&lt;=65),"11",IF(AND(K39="vVO2máx",L39&gt;65,L39&lt;=75),"12-13",IF(AND(K39="vVO2máx",L39&gt;=80,L39&lt;=85),"14-16",IF(AND(K39="vVO2máx",L39&gt;=85,L39&lt;100),"17-19",IF(AND(K39="vVO2máx",L39&gt;=100),"20",IF(AND(K39="FCR",L39&gt;40,L39&lt;=60),"12-13",IF(AND(K39="FCR",L39&gt;60,L39&lt;=84),"14-16",IF(AND(K39="FCR",L39&gt;=85,L39&lt;100),"17-19",IF(AND(K39="FCR",L39=100),"20",""))))))))))),"")</f>
        <v/>
      </c>
      <c r="P39" s="409" t="str">
        <f>IFERROR(IF(K39="vVO2máx",(Avaliações!$C$51*'Microciclos - Endurance (2)'!L39)/100,IF(K39="Velocidade_crítica",IF(L39="80% VC",Avaliações!#REF!*0.8,IF(L39="100% VC",Avaliações!#REF!*1,IF(L39="120% VC",Avaliações!#REF!*1.2,IF(L39="&gt;30%",Avaliações!$C$54*1.3,IF(L39="&gt;40%",Avaliações!$C$54*1.4,0))))),IF(K39="PACE_Daniels",INDEX(BASE!$Q$4:$V$60,MATCH(Avaliações!$C$53,BASE!$Q$4:$Q$60,0),MATCH('Microciclos - Endurance (2)'!L39,BASE!$Q$4:$V$4,0)),""))),"")</f>
        <v/>
      </c>
      <c r="Q39" s="407" t="s">
        <v>144</v>
      </c>
      <c r="R39" s="407"/>
      <c r="S39" s="410" t="str">
        <f>IFERROR(TIME(0,ROUNDDOWN(((1/U39)*60),0),ROUND(((((1/U39)*60)-ROUNDDOWN(((1/U39)*60),0))*60),0)),"")</f>
        <v/>
      </c>
      <c r="T39" s="407" t="str">
        <f>IFERROR(IF(Q39="PACE_Daniels",(INDEX(BASE!$AE$4:$AH$7,MATCH('Microciclos - Endurance (2)'!R39,BASE!$AE$4:$AE$7,0),4)),IF(AND(Q39="vVO2máx",R39&gt;=35,R39&lt;=45),"9-11",IF(AND(Q39="vVO2máx",R39&gt;45,R39&lt;=65),"11",IF(AND(Q39="vVO2máx",R39&gt;65,R39&lt;=75),"12-13",IF(AND(Q39="vVO2máx",R39&gt;=80,R39&lt;=85),"14-16",IF(AND(Q39="vVO2máx",R39&gt;=85,R39&lt;100),"17-19",IF(AND(Q39="vVO2máx",R39&gt;=100),"20",IF(AND(Q39="FCR",R39&gt;40,R39&lt;=60),"12-13",IF(AND(Q39="FCR",R39&gt;60,R39&lt;=84),"14-16",IF(AND(Q39="FCR",R39&gt;=85,R39&lt;100),"17-19",IF(AND(Q39="FCR",R39=100),"20",""))))))))))),"")</f>
        <v/>
      </c>
      <c r="U39" s="409">
        <f>IFERROR(IF(Q39="vVO2máx",(Avaliações!$C$51*'Microciclos - Endurance (2)'!R39)/100,IF(Q39="Velocidade_crítica",IF(R39="80% VC",Avaliações!#REF!*0.8,IF(R39="100% VC",Avaliações!#REF!*1,IF(R39="120% VC",Avaliações!#REF!*1.2,IF(R39="&gt;30%",Avaliações!$C$54*1.3,IF(R39="&gt;40%",Avaliações!$C$54*1.4,0))))),IF(Q39="PACE_Daniels",INDEX(BASE!$Q$4:$V$60,MATCH(Avaliações!$C$53,BASE!$Q$4:$Q$60,0),MATCH('Microciclos - Endurance (2)'!R39,BASE!$Q$4:$V$4,0)),0))),"")</f>
        <v>0</v>
      </c>
      <c r="V39" s="409" t="str">
        <f>IF(T39="9-11","Zona 1",IF(T39="11","Zona 1",IF(T39="12-13","Zona 2",IF(T39="14-16","Zona 2",IF(T39="17-19","Zona 3",IF(T39="20","Zona 3",""))))))</f>
        <v/>
      </c>
      <c r="Z39" s="407"/>
      <c r="AA39" s="407"/>
      <c r="AB39" s="407"/>
      <c r="AC39" s="407"/>
      <c r="AD39" s="407">
        <f>IFERROR(Z39*AA39*AB39,"")</f>
        <v>0</v>
      </c>
      <c r="AE39" s="407">
        <f>IFERROR(Z39*AA39*AC39,"")</f>
        <v>0</v>
      </c>
      <c r="AF39" s="408" t="str">
        <f>IFERROR(((AB39*AA39*Z39)*(AL39*16.6667))+((Z39*AA39*AC39)*(AQ39*16.6667)),"")</f>
        <v/>
      </c>
      <c r="AG39" s="407" t="s">
        <v>144</v>
      </c>
      <c r="AH39" s="407"/>
      <c r="AI39" s="409" t="str">
        <f>IF(AK39="9-11","Zona 1",IF(AK39="11","Zona 1",IF(AK39="12-13","Zona 2",IF(AK39="14-16","Zona 2",IF(AK39="17-19","Zona 3",IF(AK39="20","Zona 3",""))))))</f>
        <v/>
      </c>
      <c r="AJ39" s="410" t="str">
        <f>IFERROR(TIME(0,ROUNDDOWN(((1/AL39)*60),0),ROUND(((((1/AL39)*60)-ROUNDDOWN(((1/AL39)*60),0))*60),0)),"")</f>
        <v/>
      </c>
      <c r="AK39" s="407" t="str">
        <f>IFERROR(IF(AG39="PACE_Daniels",(INDEX(BASE!$AE$4:$AH$8,MATCH('Microciclos - Endurance (2)'!AH39,BASE!$AE$4:$AE$8,0),4)),IF(AND(AG39="vVO2máx",AH39&gt;=35,AH39&lt;=45),"9-11",IF(AND(AG39="vVO2máx",AH39&gt;45,AH39&lt;=65),"11",IF(AND(AG39="vVO2máx",AH39&gt;65,AH39&lt;=75),"12-13",IF(AND(AG39="vVO2máx",AH39&gt;=80,AH39&lt;=85),"14-16",IF(AND(AG39="vVO2máx",AH39&gt;=85,AH39&lt;100),"17-19",IF(AND(AG39="vVO2máx",AH39&gt;=100),"20",IF(AND(AG39="FCR",AH39&gt;40,AH39&lt;=60),"12-13",IF(AND(AG39="FCR",AH39&gt;60,AH39&lt;=84),"14-16",IF(AND(AG39="FCR",AH39&gt;=85,AH39&lt;100),"17-19",IF(AND(AG39="FCR",AH39=100),"20",""))))))))))),"")</f>
        <v/>
      </c>
      <c r="AL39" s="409" t="str">
        <f>IFERROR(IF(AG39="vVO2máx",(Avaliações!$C$51*'Microciclos - Endurance (2)'!AH39)/100,IF(AG39="Velocidade_crítica",IF(AH39="80% VC",Avaliações!#REF!*0.8,IF(AH39="100% VC",Avaliações!#REF!*1,IF(AH39="120% VC",Avaliações!#REF!*1.2,IF(AH39="&gt;30%",Avaliações!$C$54*1.3,IF(AH39="&gt;40%",Avaliações!$C$54*1.4,0))))),IF(AG39="PACE_Daniels",INDEX(BASE!$Q$4:$V$60,MATCH(Avaliações!$C$53,BASE!$Q$4:$Q$60,0),MATCH('Microciclos - Endurance (2)'!AH39,BASE!$Q$4:$V$4,0)),""))),"")</f>
        <v/>
      </c>
      <c r="AM39" s="407" t="s">
        <v>144</v>
      </c>
      <c r="AN39" s="407"/>
      <c r="AO39" s="410" t="str">
        <f>IFERROR(TIME(0,ROUNDDOWN(((1/AQ39)*60),0),ROUND(((((1/AQ39)*60)-ROUNDDOWN(((1/AQ39)*60),0))*60),0)),"")</f>
        <v/>
      </c>
      <c r="AP39" s="407" t="str">
        <f>IFERROR(IF(AM39="PACE_Daniels",(INDEX(BASE!$AE$4:$AH$7,MATCH('Microciclos - Endurance (2)'!AN39,BASE!$AE$4:$AE$7,0),4)),IF(AND(AM39="vVO2máx",AN39&gt;=35,AN39&lt;=45),"9-11",IF(AND(AM39="vVO2máx",AN39&gt;45,AN39&lt;=65),"11",IF(AND(AM39="vVO2máx",AN39&gt;65,AN39&lt;=75),"12-13",IF(AND(AM39="vVO2máx",AN39&gt;=80,AN39&lt;=85),"14-16",IF(AND(AM39="vVO2máx",AN39&gt;=85,AN39&lt;100),"17-19",IF(AND(AM39="vVO2máx",AN39&gt;=100),"20",IF(AND(AM39="FCR",AN39&gt;40,AN39&lt;=60),"12-13",IF(AND(AM39="FCR",AN39&gt;60,AN39&lt;=84),"14-16",IF(AND(AM39="FCR",AN39&gt;=85,AN39&lt;100),"17-19",IF(AND(AM39="FCR",AN39=100),"20",""))))))))))),"")</f>
        <v/>
      </c>
      <c r="AQ39" s="409">
        <f>IFERROR(IF(AM39="vVO2máx",(Avaliações!$C$51*'Microciclos - Endurance (2)'!AN39)/100,IF(AM39="Velocidade_crítica",IF(AN39="80% VC",Avaliações!#REF!*0.8,IF(AN39="100% VC",Avaliações!#REF!*1,IF(AN39="120% VC",Avaliações!#REF!*1.2,IF(AN39="&gt;30%",Avaliações!$C$54*1.3,IF(AN39="&gt;40%",Avaliações!$C$54*1.4,0))))),IF(AM39="PACE_Daniels",INDEX(BASE!$Q$4:$V$60,MATCH(Avaliações!$C$53,BASE!$Q$4:$Q$60,0),MATCH('Microciclos - Endurance (2)'!AN39,BASE!$Q$4:$V$4,0)),0))),"")</f>
        <v>0</v>
      </c>
      <c r="AR39" s="409" t="str">
        <f>IF(AP39="9-11","Zona 1",IF(AP39="11","Zona 1",IF(AP39="12-13","Zona 2",IF(AP39="14-16","Zona 2",IF(AP39="17-19","Zona 3",IF(AP39="20","Zona 3",""))))))</f>
        <v/>
      </c>
      <c r="AV39" s="407"/>
      <c r="AW39" s="407"/>
      <c r="AX39" s="407"/>
      <c r="AY39" s="407"/>
      <c r="AZ39" s="407">
        <f>IFERROR(AV39*AW39*AX39,"")</f>
        <v>0</v>
      </c>
      <c r="BA39" s="407">
        <f>IFERROR(AV39*AW39*AY39,"")</f>
        <v>0</v>
      </c>
      <c r="BB39" s="408" t="str">
        <f>IFERROR(((AX39*AW39*AV39)*(BH39*16.6667))+((AV39*AW39*AY39)*(BM39*16.6667)),"")</f>
        <v/>
      </c>
      <c r="BC39" s="407" t="s">
        <v>144</v>
      </c>
      <c r="BD39" s="407"/>
      <c r="BE39" s="409" t="str">
        <f>IF(BG39="9-11","Zona 1",IF(BG39="11","Zona 1",IF(BG39="12-13","Zona 2",IF(BG39="14-16","Zona 2",IF(BG39="17-19","Zona 3",IF(BG39="20","Zona 3",""))))))</f>
        <v/>
      </c>
      <c r="BF39" s="410" t="str">
        <f>IFERROR(TIME(0,ROUNDDOWN(((1/BH39)*60),0),ROUND(((((1/BH39)*60)-ROUNDDOWN(((1/BH39)*60),0))*60),0)),"")</f>
        <v/>
      </c>
      <c r="BG39" s="407" t="str">
        <f>IFERROR(IF(BC39="PACE_Daniels",(INDEX(BASE!$AE$4:$AH$8,MATCH('Microciclos - Endurance (2)'!BD39,BASE!$AE$4:$AE$8,0),4)),IF(AND(BC39="vVO2máx",BD39&gt;=35,BD39&lt;=45),"9-11",IF(AND(BC39="vVO2máx",BD39&gt;45,BD39&lt;=65),"11",IF(AND(BC39="vVO2máx",BD39&gt;65,BD39&lt;=75),"12-13",IF(AND(BC39="vVO2máx",BD39&gt;=80,BD39&lt;=85),"14-16",IF(AND(BC39="vVO2máx",BD39&gt;=85,BD39&lt;100),"17-19",IF(AND(BC39="vVO2máx",BD39&gt;=100),"20",IF(AND(BC39="FCR",BD39&gt;40,BD39&lt;=60),"12-13",IF(AND(BC39="FCR",BD39&gt;60,BD39&lt;=84),"14-16",IF(AND(BC39="FCR",BD39&gt;=85,BD39&lt;100),"17-19",IF(AND(BC39="FCR",BD39=100),"20",""))))))))))),"")</f>
        <v/>
      </c>
      <c r="BH39" s="409" t="str">
        <f>IFERROR(IF(BC39="vVO2máx",(Avaliações!$C$51*'Microciclos - Endurance (2)'!BD39)/100,IF(BC39="Velocidade_crítica",IF(BD39="80% VC",Avaliações!#REF!*0.8,IF(BD39="100% VC",Avaliações!#REF!*1,IF(BD39="120% VC",Avaliações!#REF!*1.2,IF(BD39="&gt;30%",Avaliações!$C$54*1.3,IF(BD39="&gt;40%",Avaliações!$C$54*1.4,0))))),IF(BC39="PACE_Daniels",INDEX(BASE!$Q$4:$V$60,MATCH(Avaliações!$C$53,BASE!$Q$4:$Q$60,0),MATCH('Microciclos - Endurance (2)'!BD39,BASE!$Q$4:$V$4,0)),""))),"")</f>
        <v/>
      </c>
      <c r="BI39" s="407" t="s">
        <v>144</v>
      </c>
      <c r="BJ39" s="407"/>
      <c r="BK39" s="410" t="str">
        <f>IFERROR(TIME(0,ROUNDDOWN(((1/BM39)*60),0),ROUND(((((1/BM39)*60)-ROUNDDOWN(((1/BM39)*60),0))*60),0)),"")</f>
        <v/>
      </c>
      <c r="BL39" s="407" t="str">
        <f>IFERROR(IF(BI39="PACE_Daniels",(INDEX(BASE!$AE$4:$AH$7,MATCH('Microciclos - Endurance (2)'!BJ39,BASE!$AE$4:$AE$7,0),4)),IF(AND(BI39="vVO2máx",BJ39&gt;=35,BJ39&lt;=45),"9-11",IF(AND(BI39="vVO2máx",BJ39&gt;45,BJ39&lt;=65),"11",IF(AND(BI39="vVO2máx",BJ39&gt;65,BJ39&lt;=75),"12-13",IF(AND(BI39="vVO2máx",BJ39&gt;=80,BJ39&lt;=85),"14-16",IF(AND(BI39="vVO2máx",BJ39&gt;=85,BJ39&lt;100),"17-19",IF(AND(BI39="vVO2máx",BJ39&gt;=100),"20",IF(AND(BI39="FCR",BJ39&gt;40,BJ39&lt;=60),"12-13",IF(AND(BI39="FCR",BJ39&gt;60,BJ39&lt;=84),"14-16",IF(AND(BI39="FCR",BJ39&gt;=85,BJ39&lt;100),"17-19",IF(AND(BI39="FCR",BJ39=100),"20",""))))))))))),"")</f>
        <v/>
      </c>
      <c r="BM39" s="409">
        <f>IFERROR(IF(BI39="vVO2máx",(Avaliações!$C$51*'Microciclos - Endurance (2)'!BJ39)/100,IF(BI39="Velocidade_crítica",IF(BJ39="80% VC",Avaliações!#REF!*0.8,IF(BJ39="100% VC",Avaliações!#REF!*1,IF(BJ39="120% VC",Avaliações!#REF!*1.2,IF(BJ39="&gt;30%",Avaliações!$C$54*1.3,IF(BJ39="&gt;40%",Avaliações!$C$54*1.4,0))))),IF(BI39="PACE_Daniels",INDEX(BASE!$Q$4:$V$60,MATCH(Avaliações!$C$53,BASE!$Q$4:$Q$60,0),MATCH('Microciclos - Endurance (2)'!BJ39,BASE!$Q$4:$V$4,0)),0))),"")</f>
        <v>0</v>
      </c>
      <c r="BN39" s="409" t="str">
        <f>IF(BL39="9-11","Zona 1",IF(BL39="11","Zona 1",IF(BL39="12-13","Zona 2",IF(BL39="14-16","Zona 2",IF(BL39="17-19","Zona 3",IF(BL39="20","Zona 3",""))))))</f>
        <v/>
      </c>
      <c r="BR39" s="407"/>
      <c r="BS39" s="407"/>
      <c r="BT39" s="407"/>
      <c r="BU39" s="407"/>
      <c r="BV39" s="407">
        <f>IFERROR(BR39*BS39*BT39,"")</f>
        <v>0</v>
      </c>
      <c r="BW39" s="407">
        <f>IFERROR(BR39*BS39*BU39,"")</f>
        <v>0</v>
      </c>
      <c r="BX39" s="408" t="str">
        <f>IFERROR(((BT39*BS39*BR39)*(CD39*16.6667))+((BR39*BS39*BU39)*(CI39*16.6667)),"")</f>
        <v/>
      </c>
      <c r="BY39" s="407" t="s">
        <v>144</v>
      </c>
      <c r="BZ39" s="407"/>
      <c r="CA39" s="409" t="str">
        <f>IF(CC39="9-11","Zona 1",IF(CC39="11","Zona 1",IF(CC39="12-13","Zona 2",IF(CC39="14-16","Zona 2",IF(CC39="17-19","Zona 3",IF(CC39="20","Zona 3",""))))))</f>
        <v/>
      </c>
      <c r="CB39" s="410" t="str">
        <f>IFERROR(TIME(0,ROUNDDOWN(((1/CD39)*60),0),ROUND(((((1/CD39)*60)-ROUNDDOWN(((1/CD39)*60),0))*60),0)),"")</f>
        <v/>
      </c>
      <c r="CC39" s="407" t="str">
        <f>IFERROR(IF(BY39="PACE_Daniels",(INDEX(BASE!$AE$4:$AH$8,MATCH('Microciclos - Endurance (2)'!BZ39,BASE!$AE$4:$AE$8,0),4)),IF(AND(BY39="vVO2máx",BZ39&gt;=35,BZ39&lt;=45),"9-11",IF(AND(BY39="vVO2máx",BZ39&gt;45,BZ39&lt;=65),"11",IF(AND(BY39="vVO2máx",BZ39&gt;65,BZ39&lt;=75),"12-13",IF(AND(BY39="vVO2máx",BZ39&gt;=80,BZ39&lt;=85),"14-16",IF(AND(BY39="vVO2máx",BZ39&gt;=85,BZ39&lt;100),"17-19",IF(AND(BY39="vVO2máx",BZ39&gt;=100),"20",IF(AND(BY39="FCR",BZ39&gt;40,BZ39&lt;=60),"12-13",IF(AND(BY39="FCR",BZ39&gt;60,BZ39&lt;=84),"14-16",IF(AND(BY39="FCR",BZ39&gt;=85,BZ39&lt;100),"17-19",IF(AND(BY39="FCR",BZ39=100),"20",""))))))))))),"")</f>
        <v/>
      </c>
      <c r="CD39" s="409" t="str">
        <f>IFERROR(IF(BY39="vVO2máx",(Avaliações!$C$51*'Microciclos - Endurance (2)'!BZ39)/100,IF(BY39="Velocidade_crítica",IF(BZ39="80% VC",Avaliações!#REF!*0.8,IF(BZ39="100% VC",Avaliações!#REF!*1,IF(BZ39="120% VC",Avaliações!#REF!*1.2,IF(BZ39="&gt;30%",Avaliações!$C$54*1.3,IF(BZ39="&gt;40%",Avaliações!$C$54*1.4,0))))),IF(BY39="PACE_Daniels",INDEX(BASE!$Q$4:$V$60,MATCH(Avaliações!$C$53,BASE!$Q$4:$Q$60,0),MATCH('Microciclos - Endurance (2)'!BZ39,BASE!$Q$4:$V$4,0)),""))),"")</f>
        <v/>
      </c>
      <c r="CE39" s="407" t="s">
        <v>144</v>
      </c>
      <c r="CF39" s="407"/>
      <c r="CG39" s="410" t="str">
        <f>IFERROR(TIME(0,ROUNDDOWN(((1/CI39)*60),0),ROUND(((((1/CI39)*60)-ROUNDDOWN(((1/CI39)*60),0))*60),0)),"")</f>
        <v/>
      </c>
      <c r="CH39" s="407" t="str">
        <f>IFERROR(IF(CE39="PACE_Daniels",(INDEX(BASE!$AE$4:$AH$7,MATCH('Microciclos - Endurance (2)'!CF39,BASE!$AE$4:$AE$7,0),4)),IF(AND(CE39="vVO2máx",CF39&gt;=35,CF39&lt;=45),"9-11",IF(AND(CE39="vVO2máx",CF39&gt;45,CF39&lt;=65),"11",IF(AND(CE39="vVO2máx",CF39&gt;65,CF39&lt;=75),"12-13",IF(AND(CE39="vVO2máx",CF39&gt;=80,CF39&lt;=85),"14-16",IF(AND(CE39="vVO2máx",CF39&gt;=85,CF39&lt;100),"17-19",IF(AND(CE39="vVO2máx",CF39&gt;=100),"20",IF(AND(CE39="FCR",CF39&gt;40,CF39&lt;=60),"12-13",IF(AND(CE39="FCR",CF39&gt;60,CF39&lt;=84),"14-16",IF(AND(CE39="FCR",CF39&gt;=85,CF39&lt;100),"17-19",IF(AND(CE39="FCR",CF39=100),"20",""))))))))))),"")</f>
        <v/>
      </c>
      <c r="CI39" s="409">
        <f>IFERROR(IF(CE39="vVO2máx",(Avaliações!$C$51*'Microciclos - Endurance (2)'!CF39)/100,IF(CE39="Velocidade_crítica",IF(CF39="80% VC",Avaliações!#REF!*0.8,IF(CF39="100% VC",Avaliações!#REF!*1,IF(CF39="120% VC",Avaliações!#REF!*1.2,IF(CF39="&gt;30%",Avaliações!$C$54*1.3,IF(CF39="&gt;40%",Avaliações!$C$54*1.4,0))))),IF(CE39="PACE_Daniels",INDEX(BASE!$Q$4:$V$60,MATCH(Avaliações!$C$53,BASE!$Q$4:$Q$60,0),MATCH('Microciclos - Endurance (2)'!CF39,BASE!$Q$4:$V$4,0)),0))),"")</f>
        <v>0</v>
      </c>
      <c r="CJ39" s="409" t="str">
        <f>IF(CH39="9-11","Zona 1",IF(CH39="11","Zona 1",IF(CH39="12-13","Zona 2",IF(CH39="14-16","Zona 2",IF(CH39="17-19","Zona 3",IF(CH39="20","Zona 3",""))))))</f>
        <v/>
      </c>
      <c r="CN39" s="407"/>
      <c r="CO39" s="407"/>
      <c r="CP39" s="407"/>
      <c r="CQ39" s="407"/>
      <c r="CR39" s="407">
        <f>IFERROR(CN39*CO39*CP39,"")</f>
        <v>0</v>
      </c>
      <c r="CS39" s="407">
        <f>IFERROR(CN39*CO39*CQ39,"")</f>
        <v>0</v>
      </c>
      <c r="CT39" s="408" t="str">
        <f>IFERROR(((CP39*CO39*CN39)*(CZ39*16.6667))+((CN39*CO39*CQ39)*(DE39*16.6667)),"")</f>
        <v/>
      </c>
      <c r="CU39" s="407" t="s">
        <v>144</v>
      </c>
      <c r="CV39" s="407"/>
      <c r="CW39" s="409" t="str">
        <f>IF(CY39="9-11","Zona 1",IF(CY39="11","Zona 1",IF(CY39="12-13","Zona 2",IF(CY39="14-16","Zona 2",IF(CY39="17-19","Zona 3",IF(CY39="20","Zona 3",""))))))</f>
        <v/>
      </c>
      <c r="CX39" s="410" t="str">
        <f>IFERROR(TIME(0,ROUNDDOWN(((1/CZ39)*60),0),ROUND(((((1/CZ39)*60)-ROUNDDOWN(((1/CZ39)*60),0))*60),0)),"")</f>
        <v/>
      </c>
      <c r="CY39" s="407" t="str">
        <f>IFERROR(IF(CU39="PACE_Daniels",(INDEX(BASE!$AE$4:$AH$8,MATCH('Microciclos - Endurance (2)'!CV39,BASE!$AE$4:$AE$8,0),4)),IF(AND(CU39="vVO2máx",CV39&gt;=35,CV39&lt;=45),"9-11",IF(AND(CU39="vVO2máx",CV39&gt;45,CV39&lt;=65),"11",IF(AND(CU39="vVO2máx",CV39&gt;65,CV39&lt;=75),"12-13",IF(AND(CU39="vVO2máx",CV39&gt;=80,CV39&lt;=85),"14-16",IF(AND(CU39="vVO2máx",CV39&gt;=85,CV39&lt;100),"17-19",IF(AND(CU39="vVO2máx",CV39&gt;=100),"20",IF(AND(CU39="FCR",CV39&gt;40,CV39&lt;=60),"12-13",IF(AND(CU39="FCR",CV39&gt;60,CV39&lt;=84),"14-16",IF(AND(CU39="FCR",CV39&gt;=85,CV39&lt;100),"17-19",IF(AND(CU39="FCR",CV39=100),"20",""))))))))))),"")</f>
        <v/>
      </c>
      <c r="CZ39" s="409" t="str">
        <f>IFERROR(IF(CU39="vVO2máx",(Avaliações!$C$51*'Microciclos - Endurance (2)'!CV39)/100,IF(CU39="Velocidade_crítica",IF(CV39="80% VC",Avaliações!#REF!*0.8,IF(CV39="100% VC",Avaliações!#REF!*1,IF(CV39="120% VC",Avaliações!#REF!*1.2,IF(CV39="&gt;30%",Avaliações!$C$54*1.3,IF(CV39="&gt;40%",Avaliações!$C$54*1.4,0))))),IF(CU39="PACE_Daniels",INDEX(BASE!$Q$4:$V$60,MATCH(Avaliações!$C$53,BASE!$Q$4:$Q$60,0),MATCH('Microciclos - Endurance (2)'!CV39,BASE!$Q$4:$V$4,0)),""))),"")</f>
        <v/>
      </c>
      <c r="DA39" s="407" t="s">
        <v>144</v>
      </c>
      <c r="DB39" s="407"/>
      <c r="DC39" s="410" t="str">
        <f>IFERROR(TIME(0,ROUNDDOWN(((1/DE39)*60),0),ROUND(((((1/DE39)*60)-ROUNDDOWN(((1/DE39)*60),0))*60),0)),"")</f>
        <v/>
      </c>
      <c r="DD39" s="407" t="str">
        <f>IFERROR(IF(DA39="PACE_Daniels",(INDEX(BASE!$AE$4:$AH$7,MATCH('Microciclos - Endurance (2)'!DB39,BASE!$AE$4:$AE$7,0),4)),IF(AND(DA39="vVO2máx",DB39&gt;=35,DB39&lt;=45),"9-11",IF(AND(DA39="vVO2máx",DB39&gt;45,DB39&lt;=65),"11",IF(AND(DA39="vVO2máx",DB39&gt;65,DB39&lt;=75),"12-13",IF(AND(DA39="vVO2máx",DB39&gt;=80,DB39&lt;=85),"14-16",IF(AND(DA39="vVO2máx",DB39&gt;=85,DB39&lt;100),"17-19",IF(AND(DA39="vVO2máx",DB39&gt;=100),"20",IF(AND(DA39="FCR",DB39&gt;40,DB39&lt;=60),"12-13",IF(AND(DA39="FCR",DB39&gt;60,DB39&lt;=84),"14-16",IF(AND(DA39="FCR",DB39&gt;=85,DB39&lt;100),"17-19",IF(AND(DA39="FCR",DB39=100),"20",""))))))))))),"")</f>
        <v/>
      </c>
      <c r="DE39" s="409">
        <f>IFERROR(IF(DA39="vVO2máx",(Avaliações!$C$51*'Microciclos - Endurance (2)'!DB39)/100,IF(DA39="Velocidade_crítica",IF(DB39="80% VC",Avaliações!#REF!*0.8,IF(DB39="100% VC",Avaliações!#REF!*1,IF(DB39="120% VC",Avaliações!#REF!*1.2,IF(DB39="&gt;30%",Avaliações!$C$54*1.3,IF(DB39="&gt;40%",Avaliações!$C$54*1.4,0))))),IF(DA39="PACE_Daniels",INDEX(BASE!$Q$4:$V$60,MATCH(Avaliações!$C$53,BASE!$Q$4:$Q$60,0),MATCH('Microciclos - Endurance (2)'!DB39,BASE!$Q$4:$V$4,0)),0))),"")</f>
        <v>0</v>
      </c>
      <c r="DF39" s="409" t="str">
        <f>IF(DD39="9-11","Zona 1",IF(DD39="11","Zona 1",IF(DD39="12-13","Zona 2",IF(DD39="14-16","Zona 2",IF(DD39="17-19","Zona 3",IF(DD39="20","Zona 3",""))))))</f>
        <v/>
      </c>
      <c r="DJ39" s="407"/>
      <c r="DK39" s="407"/>
      <c r="DL39" s="407"/>
      <c r="DM39" s="407"/>
      <c r="DN39" s="407">
        <f>IFERROR(DJ39*DK39*DL39,"")</f>
        <v>0</v>
      </c>
      <c r="DO39" s="407">
        <f>IFERROR(DJ39*DK39*DM39,"")</f>
        <v>0</v>
      </c>
      <c r="DP39" s="408" t="str">
        <f>IFERROR(((DL39*DK39*DJ39)*(DV39*16.6667))+((DJ39*DK39*DM39)*(EA39*16.6667)),"")</f>
        <v/>
      </c>
      <c r="DQ39" s="407" t="s">
        <v>144</v>
      </c>
      <c r="DR39" s="407"/>
      <c r="DS39" s="409" t="str">
        <f>IF(DU39="9-11","Zona 1",IF(DU39="11","Zona 1",IF(DU39="12-13","Zona 2",IF(DU39="14-16","Zona 2",IF(DU39="17-19","Zona 3",IF(DU39="20","Zona 3",""))))))</f>
        <v/>
      </c>
      <c r="DT39" s="410" t="str">
        <f>IFERROR(TIME(0,ROUNDDOWN(((1/DV39)*60),0),ROUND(((((1/DV39)*60)-ROUNDDOWN(((1/DV39)*60),0))*60),0)),"")</f>
        <v/>
      </c>
      <c r="DU39" s="407" t="str">
        <f>IFERROR(IF(DQ39="PACE_Daniels",(INDEX(BASE!$AE$4:$AH$8,MATCH('Microciclos - Endurance (2)'!DR39,BASE!$AE$4:$AE$8,0),4)),IF(AND(DQ39="vVO2máx",DR39&gt;=35,DR39&lt;=45),"9-11",IF(AND(DQ39="vVO2máx",DR39&gt;45,DR39&lt;=65),"11",IF(AND(DQ39="vVO2máx",DR39&gt;65,DR39&lt;=75),"12-13",IF(AND(DQ39="vVO2máx",DR39&gt;=80,DR39&lt;=85),"14-16",IF(AND(DQ39="vVO2máx",DR39&gt;=85,DR39&lt;100),"17-19",IF(AND(DQ39="vVO2máx",DR39&gt;=100),"20",IF(AND(DQ39="FCR",DR39&gt;40,DR39&lt;=60),"12-13",IF(AND(DQ39="FCR",DR39&gt;60,DR39&lt;=84),"14-16",IF(AND(DQ39="FCR",DR39&gt;=85,DR39&lt;100),"17-19",IF(AND(DQ39="FCR",DR39=100),"20",""))))))))))),"")</f>
        <v/>
      </c>
      <c r="DV39" s="409" t="str">
        <f>IFERROR(IF(DQ39="vVO2máx",(Avaliações!$C$51*'Microciclos - Endurance (2)'!DR39)/100,IF(DQ39="Velocidade_crítica",IF(DR39="80% VC",Avaliações!#REF!*0.8,IF(DR39="100% VC",Avaliações!#REF!*1,IF(DR39="120% VC",Avaliações!#REF!*1.2,IF(DR39="&gt;30%",Avaliações!$C$54*1.3,IF(DR39="&gt;40%",Avaliações!$C$54*1.4,0))))),IF(DQ39="PACE_Daniels",INDEX(BASE!$Q$4:$V$60,MATCH(Avaliações!$C$53,BASE!$Q$4:$Q$60,0),MATCH('Microciclos - Endurance (2)'!DR39,BASE!$Q$4:$V$4,0)),""))),"")</f>
        <v/>
      </c>
      <c r="DW39" s="407" t="s">
        <v>144</v>
      </c>
      <c r="DX39" s="407"/>
      <c r="DY39" s="410" t="str">
        <f>IFERROR(TIME(0,ROUNDDOWN(((1/EA39)*60),0),ROUND(((((1/EA39)*60)-ROUNDDOWN(((1/EA39)*60),0))*60),0)),"")</f>
        <v/>
      </c>
      <c r="DZ39" s="407" t="str">
        <f>IFERROR(IF(DW39="PACE_Daniels",(INDEX(BASE!$AE$4:$AH$7,MATCH('Microciclos - Endurance (2)'!DX39,BASE!$AE$4:$AE$7,0),4)),IF(AND(DW39="vVO2máx",DX39&gt;=35,DX39&lt;=45),"9-11",IF(AND(DW39="vVO2máx",DX39&gt;45,DX39&lt;=65),"11",IF(AND(DW39="vVO2máx",DX39&gt;65,DX39&lt;=75),"12-13",IF(AND(DW39="vVO2máx",DX39&gt;=80,DX39&lt;=85),"14-16",IF(AND(DW39="vVO2máx",DX39&gt;=85,DX39&lt;100),"17-19",IF(AND(DW39="vVO2máx",DX39&gt;=100),"20",IF(AND(DW39="FCR",DX39&gt;40,DX39&lt;=60),"12-13",IF(AND(DW39="FCR",DX39&gt;60,DX39&lt;=84),"14-16",IF(AND(DW39="FCR",DX39&gt;=85,DX39&lt;100),"17-19",IF(AND(DW39="FCR",DX39=100),"20",""))))))))))),"")</f>
        <v/>
      </c>
      <c r="EA39" s="409">
        <f>IFERROR(IF(DW39="vVO2máx",(Avaliações!$C$51*'Microciclos - Endurance (2)'!DX39)/100,IF(DW39="Velocidade_crítica",IF(DX39="80% VC",Avaliações!#REF!*0.8,IF(DX39="100% VC",Avaliações!#REF!*1,IF(DX39="120% VC",Avaliações!#REF!*1.2,IF(DX39="&gt;30%",Avaliações!$C$54*1.3,IF(DX39="&gt;40%",Avaliações!$C$54*1.4,0))))),IF(DW39="PACE_Daniels",INDEX(BASE!$Q$4:$V$60,MATCH(Avaliações!$C$53,BASE!$Q$4:$Q$60,0),MATCH('Microciclos - Endurance (2)'!DX39,BASE!$Q$4:$V$4,0)),0))),"")</f>
        <v>0</v>
      </c>
      <c r="EB39" s="409" t="str">
        <f>IF(DZ39="9-11","Zona 1",IF(DZ39="11","Zona 1",IF(DZ39="12-13","Zona 2",IF(DZ39="14-16","Zona 2",IF(DZ39="17-19","Zona 3",IF(DZ39="20","Zona 3",""))))))</f>
        <v/>
      </c>
      <c r="EF39" s="407"/>
      <c r="EG39" s="407"/>
      <c r="EH39" s="407"/>
      <c r="EI39" s="407"/>
      <c r="EJ39" s="407">
        <f>IFERROR(EF39*EG39*EH39,"")</f>
        <v>0</v>
      </c>
      <c r="EK39" s="407">
        <f>IFERROR(EF39*EG39*EI39,"")</f>
        <v>0</v>
      </c>
      <c r="EL39" s="408" t="str">
        <f>IFERROR(((EH39*EG39*EF39)*(ER39*16.6667))+((EF39*EG39*EI39)*(EW39*16.6667)),"")</f>
        <v/>
      </c>
      <c r="EM39" s="407" t="s">
        <v>144</v>
      </c>
      <c r="EN39" s="407"/>
      <c r="EO39" s="409" t="str">
        <f>IF(EQ39="9-11","Zona 1",IF(EQ39="11","Zona 1",IF(EQ39="12-13","Zona 2",IF(EQ39="14-16","Zona 2",IF(EQ39="17-19","Zona 3",IF(EQ39="20","Zona 3",""))))))</f>
        <v/>
      </c>
      <c r="EP39" s="410" t="str">
        <f>IFERROR(TIME(0,ROUNDDOWN(((1/ER39)*60),0),ROUND(((((1/ER39)*60)-ROUNDDOWN(((1/ER39)*60),0))*60),0)),"")</f>
        <v/>
      </c>
      <c r="EQ39" s="407" t="str">
        <f>IFERROR(IF(EM39="PACE_Daniels",(INDEX(BASE!$AE$4:$AH$8,MATCH('Microciclos - Endurance (2)'!EN39,BASE!$AE$4:$AE$8,0),4)),IF(AND(EM39="vVO2máx",EN39&gt;=35,EN39&lt;=45),"9-11",IF(AND(EM39="vVO2máx",EN39&gt;45,EN39&lt;=65),"11",IF(AND(EM39="vVO2máx",EN39&gt;65,EN39&lt;=75),"12-13",IF(AND(EM39="vVO2máx",EN39&gt;=80,EN39&lt;=85),"14-16",IF(AND(EM39="vVO2máx",EN39&gt;=85,EN39&lt;100),"17-19",IF(AND(EM39="vVO2máx",EN39&gt;=100),"20",IF(AND(EM39="FCR",EN39&gt;40,EN39&lt;=60),"12-13",IF(AND(EM39="FCR",EN39&gt;60,EN39&lt;=84),"14-16",IF(AND(EM39="FCR",EN39&gt;=85,EN39&lt;100),"17-19",IF(AND(EM39="FCR",EN39=100),"20",""))))))))))),"")</f>
        <v/>
      </c>
      <c r="ER39" s="409" t="str">
        <f>IFERROR(IF(EM39="vVO2máx",(Avaliações!$C$51*'Microciclos - Endurance (2)'!EN39)/100,IF(EM39="Velocidade_crítica",IF(EN39="80% VC",Avaliações!#REF!*0.8,IF(EN39="100% VC",Avaliações!#REF!*1,IF(EN39="120% VC",Avaliações!#REF!*1.2,IF(EN39="&gt;30%",Avaliações!$C$54*1.3,IF(EN39="&gt;40%",Avaliações!$C$54*1.4,0))))),IF(EM39="PACE_Daniels",INDEX(BASE!$Q$4:$V$60,MATCH(Avaliações!$C$53,BASE!$Q$4:$Q$60,0),MATCH('Microciclos - Endurance (2)'!EN39,BASE!$Q$4:$V$4,0)),""))),"")</f>
        <v/>
      </c>
      <c r="ES39" s="407" t="s">
        <v>144</v>
      </c>
      <c r="ET39" s="407"/>
      <c r="EU39" s="410" t="str">
        <f>IFERROR(TIME(0,ROUNDDOWN(((1/EW39)*60),0),ROUND(((((1/EW39)*60)-ROUNDDOWN(((1/EW39)*60),0))*60),0)),"")</f>
        <v/>
      </c>
      <c r="EV39" s="407" t="str">
        <f>IFERROR(IF(ES39="PACE_Daniels",(INDEX(BASE!$AE$4:$AH$7,MATCH('Microciclos - Endurance (2)'!ET39,BASE!$AE$4:$AE$7,0),4)),IF(AND(ES39="vVO2máx",ET39&gt;=35,ET39&lt;=45),"9-11",IF(AND(ES39="vVO2máx",ET39&gt;45,ET39&lt;=65),"11",IF(AND(ES39="vVO2máx",ET39&gt;65,ET39&lt;=75),"12-13",IF(AND(ES39="vVO2máx",ET39&gt;=80,ET39&lt;=85),"14-16",IF(AND(ES39="vVO2máx",ET39&gt;=85,ET39&lt;100),"17-19",IF(AND(ES39="vVO2máx",ET39&gt;=100),"20",IF(AND(ES39="FCR",ET39&gt;40,ET39&lt;=60),"12-13",IF(AND(ES39="FCR",ET39&gt;60,ET39&lt;=84),"14-16",IF(AND(ES39="FCR",ET39&gt;=85,ET39&lt;100),"17-19",IF(AND(ES39="FCR",ET39=100),"20",""))))))))))),"")</f>
        <v/>
      </c>
      <c r="EW39" s="409">
        <f>IFERROR(IF(ES39="vVO2máx",(Avaliações!$C$51*'Microciclos - Endurance (2)'!ET39)/100,IF(ES39="Velocidade_crítica",IF(ET39="80% VC",Avaliações!#REF!*0.8,IF(ET39="100% VC",Avaliações!#REF!*1,IF(ET39="120% VC",Avaliações!#REF!*1.2,IF(ET39="&gt;30%",Avaliações!$C$54*1.3,IF(ET39="&gt;40%",Avaliações!$C$54*1.4,0))))),IF(ES39="PACE_Daniels",INDEX(BASE!$Q$4:$V$60,MATCH(Avaliações!$C$53,BASE!$Q$4:$Q$60,0),MATCH('Microciclos - Endurance (2)'!ET39,BASE!$Q$4:$V$4,0)),0))),"")</f>
        <v>0</v>
      </c>
      <c r="EX39" s="409" t="str">
        <f>IF(EV39="9-11","Zona 1",IF(EV39="11","Zona 1",IF(EV39="12-13","Zona 2",IF(EV39="14-16","Zona 2",IF(EV39="17-19","Zona 3",IF(EV39="20","Zona 3",""))))))</f>
        <v/>
      </c>
      <c r="FB39" s="407"/>
      <c r="FC39" s="407"/>
      <c r="FD39" s="407"/>
      <c r="FE39" s="407"/>
      <c r="FF39" s="407">
        <f>IFERROR(FB39*FC39*FD39,"")</f>
        <v>0</v>
      </c>
      <c r="FG39" s="407">
        <f>IFERROR(FB39*FC39*FE39,"")</f>
        <v>0</v>
      </c>
      <c r="FH39" s="408" t="str">
        <f>IFERROR(((FD39*FC39*FB39)*(FN39*16.6667))+((FB39*FC39*FE39)*(FS39*16.6667)),"")</f>
        <v/>
      </c>
      <c r="FI39" s="407" t="s">
        <v>144</v>
      </c>
      <c r="FJ39" s="407"/>
      <c r="FK39" s="409" t="str">
        <f>IF(FM39="9-11","Zona 1",IF(FM39="11","Zona 1",IF(FM39="12-13","Zona 2",IF(FM39="14-16","Zona 2",IF(FM39="17-19","Zona 3",IF(FM39="20","Zona 3",""))))))</f>
        <v/>
      </c>
      <c r="FL39" s="410" t="str">
        <f>IFERROR(TIME(0,ROUNDDOWN(((1/FN39)*60),0),ROUND(((((1/FN39)*60)-ROUNDDOWN(((1/FN39)*60),0))*60),0)),"")</f>
        <v/>
      </c>
      <c r="FM39" s="407" t="str">
        <f>IFERROR(IF(FI39="PACE_Daniels",(INDEX(BASE!$AE$4:$AH$8,MATCH('Microciclos - Endurance (2)'!FJ39,BASE!$AE$4:$AE$8,0),4)),IF(AND(FI39="vVO2máx",FJ39&gt;=35,FJ39&lt;=45),"9-11",IF(AND(FI39="vVO2máx",FJ39&gt;45,FJ39&lt;=65),"11",IF(AND(FI39="vVO2máx",FJ39&gt;65,FJ39&lt;=75),"12-13",IF(AND(FI39="vVO2máx",FJ39&gt;=80,FJ39&lt;=85),"14-16",IF(AND(FI39="vVO2máx",FJ39&gt;=85,FJ39&lt;100),"17-19",IF(AND(FI39="vVO2máx",FJ39&gt;=100),"20",IF(AND(FI39="FCR",FJ39&gt;40,FJ39&lt;=60),"12-13",IF(AND(FI39="FCR",FJ39&gt;60,FJ39&lt;=84),"14-16",IF(AND(FI39="FCR",FJ39&gt;=85,FJ39&lt;100),"17-19",IF(AND(FI39="FCR",FJ39=100),"20",""))))))))))),"")</f>
        <v/>
      </c>
      <c r="FN39" s="409" t="str">
        <f>IFERROR(IF(FI39="vVO2máx",(Avaliações!$C$51*'Microciclos - Endurance (2)'!FJ39)/100,IF(FI39="Velocidade_crítica",IF(FJ39="80% VC",Avaliações!#REF!*0.8,IF(FJ39="100% VC",Avaliações!#REF!*1,IF(FJ39="120% VC",Avaliações!#REF!*1.2,IF(FJ39="&gt;30%",Avaliações!$C$54*1.3,IF(FJ39="&gt;40%",Avaliações!$C$54*1.4,0))))),IF(FI39="PACE_Daniels",INDEX(BASE!$Q$4:$V$60,MATCH(Avaliações!$C$53,BASE!$Q$4:$Q$60,0),MATCH('Microciclos - Endurance (2)'!FJ39,BASE!$Q$4:$V$4,0)),""))),"")</f>
        <v/>
      </c>
      <c r="FO39" s="407" t="s">
        <v>144</v>
      </c>
      <c r="FP39" s="407"/>
      <c r="FQ39" s="410" t="str">
        <f>IFERROR(TIME(0,ROUNDDOWN(((1/FS39)*60),0),ROUND(((((1/FS39)*60)-ROUNDDOWN(((1/FS39)*60),0))*60),0)),"")</f>
        <v/>
      </c>
      <c r="FR39" s="407" t="str">
        <f>IFERROR(IF(FO39="PACE_Daniels",(INDEX(BASE!$AE$4:$AH$7,MATCH('Microciclos - Endurance (2)'!FP39,BASE!$AE$4:$AE$7,0),4)),IF(AND(FO39="vVO2máx",FP39&gt;=35,FP39&lt;=45),"9-11",IF(AND(FO39="vVO2máx",FP39&gt;45,FP39&lt;=65),"11",IF(AND(FO39="vVO2máx",FP39&gt;65,FP39&lt;=75),"12-13",IF(AND(FO39="vVO2máx",FP39&gt;=80,FP39&lt;=85),"14-16",IF(AND(FO39="vVO2máx",FP39&gt;=85,FP39&lt;100),"17-19",IF(AND(FO39="vVO2máx",FP39&gt;=100),"20",IF(AND(FO39="FCR",FP39&gt;40,FP39&lt;=60),"12-13",IF(AND(FO39="FCR",FP39&gt;60,FP39&lt;=84),"14-16",IF(AND(FO39="FCR",FP39&gt;=85,FP39&lt;100),"17-19",IF(AND(FO39="FCR",FP39=100),"20",""))))))))))),"")</f>
        <v/>
      </c>
      <c r="FS39" s="409">
        <f>IFERROR(IF(FO39="vVO2máx",(Avaliações!$C$51*'Microciclos - Endurance (2)'!FP39)/100,IF(FO39="Velocidade_crítica",IF(FP39="80% VC",Avaliações!#REF!*0.8,IF(FP39="100% VC",Avaliações!#REF!*1,IF(FP39="120% VC",Avaliações!#REF!*1.2,IF(FP39="&gt;30%",Avaliações!$C$54*1.3,IF(FP39="&gt;40%",Avaliações!$C$54*1.4,0))))),IF(FO39="PACE_Daniels",INDEX(BASE!$Q$4:$V$60,MATCH(Avaliações!$C$53,BASE!$Q$4:$Q$60,0),MATCH('Microciclos - Endurance (2)'!FP39,BASE!$Q$4:$V$4,0)),0))),"")</f>
        <v>0</v>
      </c>
      <c r="FT39" s="409" t="str">
        <f>IF(FR39="9-11","Zona 1",IF(FR39="11","Zona 1",IF(FR39="12-13","Zona 2",IF(FR39="14-16","Zona 2",IF(FR39="17-19","Zona 3",IF(FR39="20","Zona 3",""))))))</f>
        <v/>
      </c>
      <c r="FX39" s="407"/>
      <c r="FY39" s="407"/>
      <c r="FZ39" s="407"/>
      <c r="GA39" s="407"/>
      <c r="GB39" s="407">
        <f>IFERROR(FX39*FY39*FZ39,"")</f>
        <v>0</v>
      </c>
      <c r="GC39" s="407">
        <f>IFERROR(FX39*FY39*GA39,"")</f>
        <v>0</v>
      </c>
      <c r="GD39" s="408" t="str">
        <f>IFERROR(((FZ39*FY39*FX39)*(GJ39*16.6667))+((FX39*FY39*GA39)*(GO39*16.6667)),"")</f>
        <v/>
      </c>
      <c r="GE39" s="407" t="s">
        <v>144</v>
      </c>
      <c r="GF39" s="407"/>
      <c r="GG39" s="409" t="str">
        <f>IF(GI39="9-11","Zona 1",IF(GI39="11","Zona 1",IF(GI39="12-13","Zona 2",IF(GI39="14-16","Zona 2",IF(GI39="17-19","Zona 3",IF(GI39="20","Zona 3",""))))))</f>
        <v/>
      </c>
      <c r="GH39" s="410" t="str">
        <f>IFERROR(TIME(0,ROUNDDOWN(((1/GJ39)*60),0),ROUND(((((1/GJ39)*60)-ROUNDDOWN(((1/GJ39)*60),0))*60),0)),"")</f>
        <v/>
      </c>
      <c r="GI39" s="407" t="str">
        <f>IFERROR(IF(GE39="PACE_Daniels",(INDEX(BASE!$AE$4:$AH$8,MATCH('Microciclos - Endurance (2)'!GF39,BASE!$AE$4:$AE$8,0),4)),IF(AND(GE39="vVO2máx",GF39&gt;=35,GF39&lt;=45),"9-11",IF(AND(GE39="vVO2máx",GF39&gt;45,GF39&lt;=65),"11",IF(AND(GE39="vVO2máx",GF39&gt;65,GF39&lt;=75),"12-13",IF(AND(GE39="vVO2máx",GF39&gt;=80,GF39&lt;=85),"14-16",IF(AND(GE39="vVO2máx",GF39&gt;=85,GF39&lt;100),"17-19",IF(AND(GE39="vVO2máx",GF39&gt;=100),"20",IF(AND(GE39="FCR",GF39&gt;40,GF39&lt;=60),"12-13",IF(AND(GE39="FCR",GF39&gt;60,GF39&lt;=84),"14-16",IF(AND(GE39="FCR",GF39&gt;=85,GF39&lt;100),"17-19",IF(AND(GE39="FCR",GF39=100),"20",""))))))))))),"")</f>
        <v/>
      </c>
      <c r="GJ39" s="409" t="str">
        <f>IFERROR(IF(GE39="vVO2máx",(Avaliações!$C$51*'Microciclos - Endurance (2)'!GF39)/100,IF(GE39="Velocidade_crítica",IF(GF39="80% VC",Avaliações!#REF!*0.8,IF(GF39="100% VC",Avaliações!#REF!*1,IF(GF39="120% VC",Avaliações!#REF!*1.2,IF(GF39="&gt;30%",Avaliações!$C$54*1.3,IF(GF39="&gt;40%",Avaliações!$C$54*1.4,0))))),IF(GE39="PACE_Daniels",INDEX(BASE!$Q$4:$V$60,MATCH(Avaliações!$C$53,BASE!$Q$4:$Q$60,0),MATCH('Microciclos - Endurance (2)'!GF39,BASE!$Q$4:$V$4,0)),""))),"")</f>
        <v/>
      </c>
      <c r="GK39" s="407" t="s">
        <v>144</v>
      </c>
      <c r="GL39" s="407"/>
      <c r="GM39" s="410" t="str">
        <f>IFERROR(TIME(0,ROUNDDOWN(((1/GO39)*60),0),ROUND(((((1/GO39)*60)-ROUNDDOWN(((1/GO39)*60),0))*60),0)),"")</f>
        <v/>
      </c>
      <c r="GN39" s="407" t="str">
        <f>IFERROR(IF(GK39="PACE_Daniels",(INDEX(BASE!$AE$4:$AH$7,MATCH('Microciclos - Endurance (2)'!GL39,BASE!$AE$4:$AE$7,0),4)),IF(AND(GK39="vVO2máx",GL39&gt;=35,GL39&lt;=45),"9-11",IF(AND(GK39="vVO2máx",GL39&gt;45,GL39&lt;=65),"11",IF(AND(GK39="vVO2máx",GL39&gt;65,GL39&lt;=75),"12-13",IF(AND(GK39="vVO2máx",GL39&gt;=80,GL39&lt;=85),"14-16",IF(AND(GK39="vVO2máx",GL39&gt;=85,GL39&lt;100),"17-19",IF(AND(GK39="vVO2máx",GL39&gt;=100),"20",IF(AND(GK39="FCR",GL39&gt;40,GL39&lt;=60),"12-13",IF(AND(GK39="FCR",GL39&gt;60,GL39&lt;=84),"14-16",IF(AND(GK39="FCR",GL39&gt;=85,GL39&lt;100),"17-19",IF(AND(GK39="FCR",GL39=100),"20",""))))))))))),"")</f>
        <v/>
      </c>
      <c r="GO39" s="409">
        <f>IFERROR(IF(GK39="vVO2máx",(Avaliações!$C$51*'Microciclos - Endurance (2)'!GL39)/100,IF(GK39="Velocidade_crítica",IF(GL39="80% VC",Avaliações!#REF!*0.8,IF(GL39="100% VC",Avaliações!#REF!*1,IF(GL39="120% VC",Avaliações!#REF!*1.2,IF(GL39="&gt;30%",Avaliações!$C$54*1.3,IF(GL39="&gt;40%",Avaliações!$C$54*1.4,0))))),IF(GK39="PACE_Daniels",INDEX(BASE!$Q$4:$V$60,MATCH(Avaliações!$C$53,BASE!$Q$4:$Q$60,0),MATCH('Microciclos - Endurance (2)'!GL39,BASE!$Q$4:$V$4,0)),0))),"")</f>
        <v>0</v>
      </c>
      <c r="GP39" s="409" t="str">
        <f>IF(GN39="9-11","Zona 1",IF(GN39="11","Zona 1",IF(GN39="12-13","Zona 2",IF(GN39="14-16","Zona 2",IF(GN39="17-19","Zona 3",IF(GN39="20","Zona 3",""))))))</f>
        <v/>
      </c>
      <c r="GT39" s="407"/>
      <c r="GU39" s="407"/>
      <c r="GV39" s="407"/>
      <c r="GW39" s="407"/>
      <c r="GX39" s="407">
        <f>IFERROR(GT39*GU39*GV39,"")</f>
        <v>0</v>
      </c>
      <c r="GY39" s="407">
        <f>IFERROR(GT39*GU39*GW39,"")</f>
        <v>0</v>
      </c>
      <c r="GZ39" s="408" t="str">
        <f>IFERROR(((GV39*GU39*GT39)*(HF39*16.6667))+((GT39*GU39*GW39)*(HK39*16.6667)),"")</f>
        <v/>
      </c>
      <c r="HA39" s="407" t="s">
        <v>144</v>
      </c>
      <c r="HB39" s="407"/>
      <c r="HC39" s="409" t="str">
        <f>IF(HE39="9-11","Zona 1",IF(HE39="11","Zona 1",IF(HE39="12-13","Zona 2",IF(HE39="14-16","Zona 2",IF(HE39="17-19","Zona 3",IF(HE39="20","Zona 3",""))))))</f>
        <v/>
      </c>
      <c r="HD39" s="410" t="str">
        <f>IFERROR(TIME(0,ROUNDDOWN(((1/HF39)*60),0),ROUND(((((1/HF39)*60)-ROUNDDOWN(((1/HF39)*60),0))*60),0)),"")</f>
        <v/>
      </c>
      <c r="HE39" s="407" t="str">
        <f>IFERROR(IF(HA39="PACE_Daniels",(INDEX(BASE!$AE$4:$AH$8,MATCH('Microciclos - Endurance (2)'!HB39,BASE!$AE$4:$AE$8,0),4)),IF(AND(HA39="vVO2máx",HB39&gt;=35,HB39&lt;=45),"9-11",IF(AND(HA39="vVO2máx",HB39&gt;45,HB39&lt;=65),"11",IF(AND(HA39="vVO2máx",HB39&gt;65,HB39&lt;=75),"12-13",IF(AND(HA39="vVO2máx",HB39&gt;=80,HB39&lt;=85),"14-16",IF(AND(HA39="vVO2máx",HB39&gt;=85,HB39&lt;100),"17-19",IF(AND(HA39="vVO2máx",HB39&gt;=100),"20",IF(AND(HA39="FCR",HB39&gt;40,HB39&lt;=60),"12-13",IF(AND(HA39="FCR",HB39&gt;60,HB39&lt;=84),"14-16",IF(AND(HA39="FCR",HB39&gt;=85,HB39&lt;100),"17-19",IF(AND(HA39="FCR",HB39=100),"20",""))))))))))),"")</f>
        <v/>
      </c>
      <c r="HF39" s="409" t="str">
        <f>IFERROR(IF(HA39="vVO2máx",(Avaliações!$C$51*'Microciclos - Endurance (2)'!HB39)/100,IF(HA39="Velocidade_crítica",IF(HB39="80% VC",Avaliações!#REF!*0.8,IF(HB39="100% VC",Avaliações!#REF!*1,IF(HB39="120% VC",Avaliações!#REF!*1.2,IF(HB39="&gt;30%",Avaliações!$C$54*1.3,IF(HB39="&gt;40%",Avaliações!$C$54*1.4,0))))),IF(HA39="PACE_Daniels",INDEX(BASE!$Q$4:$V$60,MATCH(Avaliações!$C$53,BASE!$Q$4:$Q$60,0),MATCH('Microciclos - Endurance (2)'!HB39,BASE!$Q$4:$V$4,0)),""))),"")</f>
        <v/>
      </c>
      <c r="HG39" s="407" t="s">
        <v>144</v>
      </c>
      <c r="HH39" s="407"/>
      <c r="HI39" s="410" t="str">
        <f>IFERROR(TIME(0,ROUNDDOWN(((1/HK39)*60),0),ROUND(((((1/HK39)*60)-ROUNDDOWN(((1/HK39)*60),0))*60),0)),"")</f>
        <v/>
      </c>
      <c r="HJ39" s="407" t="str">
        <f>IFERROR(IF(HG39="PACE_Daniels",(INDEX(BASE!$AE$4:$AH$7,MATCH('Microciclos - Endurance (2)'!HH39,BASE!$AE$4:$AE$7,0),4)),IF(AND(HG39="vVO2máx",HH39&gt;=35,HH39&lt;=45),"9-11",IF(AND(HG39="vVO2máx",HH39&gt;45,HH39&lt;=65),"11",IF(AND(HG39="vVO2máx",HH39&gt;65,HH39&lt;=75),"12-13",IF(AND(HG39="vVO2máx",HH39&gt;=80,HH39&lt;=85),"14-16",IF(AND(HG39="vVO2máx",HH39&gt;=85,HH39&lt;100),"17-19",IF(AND(HG39="vVO2máx",HH39&gt;=100),"20",IF(AND(HG39="FCR",HH39&gt;40,HH39&lt;=60),"12-13",IF(AND(HG39="FCR",HH39&gt;60,HH39&lt;=84),"14-16",IF(AND(HG39="FCR",HH39&gt;=85,HH39&lt;100),"17-19",IF(AND(HG39="FCR",HH39=100),"20",""))))))))))),"")</f>
        <v/>
      </c>
      <c r="HK39" s="409">
        <f>IFERROR(IF(HG39="vVO2máx",(Avaliações!$C$51*'Microciclos - Endurance (2)'!HH39)/100,IF(HG39="Velocidade_crítica",IF(HH39="80% VC",Avaliações!#REF!*0.8,IF(HH39="100% VC",Avaliações!#REF!*1,IF(HH39="120% VC",Avaliações!#REF!*1.2,IF(HH39="&gt;30%",Avaliações!$C$54*1.3,IF(HH39="&gt;40%",Avaliações!$C$54*1.4,0))))),IF(HG39="PACE_Daniels",INDEX(BASE!$Q$4:$V$60,MATCH(Avaliações!$C$53,BASE!$Q$4:$Q$60,0),MATCH('Microciclos - Endurance (2)'!HH39,BASE!$Q$4:$V$4,0)),0))),"")</f>
        <v>0</v>
      </c>
      <c r="HL39" s="409" t="str">
        <f>IF(HJ39="9-11","Zona 1",IF(HJ39="11","Zona 1",IF(HJ39="12-13","Zona 2",IF(HJ39="14-16","Zona 2",IF(HJ39="17-19","Zona 3",IF(HJ39="20","Zona 3",""))))))</f>
        <v/>
      </c>
      <c r="HP39" s="407"/>
      <c r="HQ39" s="407"/>
      <c r="HR39" s="407"/>
      <c r="HS39" s="407"/>
      <c r="HT39" s="407">
        <f>IFERROR(HP39*HQ39*HR39,"")</f>
        <v>0</v>
      </c>
      <c r="HU39" s="407">
        <f>IFERROR(HP39*HQ39*HS39,"")</f>
        <v>0</v>
      </c>
      <c r="HV39" s="408" t="str">
        <f>IFERROR(((HR39*HQ39*HP39)*(IB39*16.6667))+((HP39*HQ39*HS39)*(IG39*16.6667)),"")</f>
        <v/>
      </c>
      <c r="HW39" s="407" t="s">
        <v>144</v>
      </c>
      <c r="HX39" s="407"/>
      <c r="HY39" s="409" t="str">
        <f>IF(IA39="9-11","Zona 1",IF(IA39="11","Zona 1",IF(IA39="12-13","Zona 2",IF(IA39="14-16","Zona 2",IF(IA39="17-19","Zona 3",IF(IA39="20","Zona 3",""))))))</f>
        <v/>
      </c>
      <c r="HZ39" s="410" t="str">
        <f>IFERROR(TIME(0,ROUNDDOWN(((1/IB39)*60),0),ROUND(((((1/IB39)*60)-ROUNDDOWN(((1/IB39)*60),0))*60),0)),"")</f>
        <v/>
      </c>
      <c r="IA39" s="407" t="str">
        <f>IFERROR(IF(HW39="PACE_Daniels",(INDEX(BASE!$AE$4:$AH$8,MATCH('Microciclos - Endurance (2)'!HX39,BASE!$AE$4:$AE$8,0),4)),IF(AND(HW39="vVO2máx",HX39&gt;=35,HX39&lt;=45),"9-11",IF(AND(HW39="vVO2máx",HX39&gt;45,HX39&lt;=65),"11",IF(AND(HW39="vVO2máx",HX39&gt;65,HX39&lt;=75),"12-13",IF(AND(HW39="vVO2máx",HX39&gt;=80,HX39&lt;=85),"14-16",IF(AND(HW39="vVO2máx",HX39&gt;=85,HX39&lt;100),"17-19",IF(AND(HW39="vVO2máx",HX39&gt;=100),"20",IF(AND(HW39="FCR",HX39&gt;40,HX39&lt;=60),"12-13",IF(AND(HW39="FCR",HX39&gt;60,HX39&lt;=84),"14-16",IF(AND(HW39="FCR",HX39&gt;=85,HX39&lt;100),"17-19",IF(AND(HW39="FCR",HX39=100),"20",""))))))))))),"")</f>
        <v/>
      </c>
      <c r="IB39" s="409" t="str">
        <f>IFERROR(IF(HW39="vVO2máx",(Avaliações!$C$51*'Microciclos - Endurance (2)'!HX39)/100,IF(HW39="Velocidade_crítica",IF(HX39="80% VC",Avaliações!#REF!*0.8,IF(HX39="100% VC",Avaliações!#REF!*1,IF(HX39="120% VC",Avaliações!#REF!*1.2,IF(HX39="&gt;30%",Avaliações!$C$54*1.3,IF(HX39="&gt;40%",Avaliações!$C$54*1.4,0))))),IF(HW39="PACE_Daniels",INDEX(BASE!$Q$4:$V$60,MATCH(Avaliações!$C$53,BASE!$Q$4:$Q$60,0),MATCH('Microciclos - Endurance (2)'!HX39,BASE!$Q$4:$V$4,0)),""))),"")</f>
        <v/>
      </c>
      <c r="IC39" s="407" t="s">
        <v>144</v>
      </c>
      <c r="ID39" s="407"/>
      <c r="IE39" s="410" t="str">
        <f>IFERROR(TIME(0,ROUNDDOWN(((1/IG39)*60),0),ROUND(((((1/IG39)*60)-ROUNDDOWN(((1/IG39)*60),0))*60),0)),"")</f>
        <v/>
      </c>
      <c r="IF39" s="407" t="str">
        <f>IFERROR(IF(IC39="PACE_Daniels",(INDEX(BASE!$AE$4:$AH$7,MATCH('Microciclos - Endurance (2)'!ID39,BASE!$AE$4:$AE$7,0),4)),IF(AND(IC39="vVO2máx",ID39&gt;=35,ID39&lt;=45),"9-11",IF(AND(IC39="vVO2máx",ID39&gt;45,ID39&lt;=65),"11",IF(AND(IC39="vVO2máx",ID39&gt;65,ID39&lt;=75),"12-13",IF(AND(IC39="vVO2máx",ID39&gt;=80,ID39&lt;=85),"14-16",IF(AND(IC39="vVO2máx",ID39&gt;=85,ID39&lt;100),"17-19",IF(AND(IC39="vVO2máx",ID39&gt;=100),"20",IF(AND(IC39="FCR",ID39&gt;40,ID39&lt;=60),"12-13",IF(AND(IC39="FCR",ID39&gt;60,ID39&lt;=84),"14-16",IF(AND(IC39="FCR",ID39&gt;=85,ID39&lt;100),"17-19",IF(AND(IC39="FCR",ID39=100),"20",""))))))))))),"")</f>
        <v/>
      </c>
      <c r="IG39" s="409">
        <f>IFERROR(IF(IC39="vVO2máx",(Avaliações!$C$51*'Microciclos - Endurance (2)'!ID39)/100,IF(IC39="Velocidade_crítica",IF(ID39="80% VC",Avaliações!#REF!*0.8,IF(ID39="100% VC",Avaliações!#REF!*1,IF(ID39="120% VC",Avaliações!#REF!*1.2,IF(ID39="&gt;30%",Avaliações!$C$54*1.3,IF(ID39="&gt;40%",Avaliações!$C$54*1.4,0))))),IF(IC39="PACE_Daniels",INDEX(BASE!$Q$4:$V$60,MATCH(Avaliações!$C$53,BASE!$Q$4:$Q$60,0),MATCH('Microciclos - Endurance (2)'!ID39,BASE!$Q$4:$V$4,0)),0))),"")</f>
        <v>0</v>
      </c>
      <c r="IH39" s="409" t="str">
        <f>IF(IF39="9-11","Zona 1",IF(IF39="11","Zona 1",IF(IF39="12-13","Zona 2",IF(IF39="14-16","Zona 2",IF(IF39="17-19","Zona 3",IF(IF39="20","Zona 3",""))))))</f>
        <v/>
      </c>
      <c r="IL39" s="407"/>
      <c r="IM39" s="407"/>
      <c r="IN39" s="407"/>
      <c r="IO39" s="407"/>
      <c r="IP39" s="407">
        <f>IFERROR(IL39*IM39*IN39,"")</f>
        <v>0</v>
      </c>
      <c r="IQ39" s="407">
        <f>IFERROR(IL39*IM39*IO39,"")</f>
        <v>0</v>
      </c>
      <c r="IR39" s="408" t="str">
        <f>IFERROR(((IN39*IM39*IL39)*(IX39*16.6667))+((IL39*IM39*IO39)*(JC39*16.6667)),"")</f>
        <v/>
      </c>
      <c r="IS39" s="407" t="s">
        <v>144</v>
      </c>
      <c r="IT39" s="407"/>
      <c r="IU39" s="409" t="str">
        <f>IF(IW39="9-11","Zona 1",IF(IW39="11","Zona 1",IF(IW39="12-13","Zona 2",IF(IW39="14-16","Zona 2",IF(IW39="17-19","Zona 3",IF(IW39="20","Zona 3",""))))))</f>
        <v/>
      </c>
      <c r="IV39" s="410" t="str">
        <f>IFERROR(TIME(0,ROUNDDOWN(((1/IX39)*60),0),ROUND(((((1/IX39)*60)-ROUNDDOWN(((1/IX39)*60),0))*60),0)),"")</f>
        <v/>
      </c>
      <c r="IW39" s="407" t="str">
        <f>IFERROR(IF(IS39="PACE_Daniels",(INDEX(BASE!$AE$4:$AH$8,MATCH('Microciclos - Endurance (2)'!IT39,BASE!$AE$4:$AE$8,0),4)),IF(AND(IS39="vVO2máx",IT39&gt;=35,IT39&lt;=45),"9-11",IF(AND(IS39="vVO2máx",IT39&gt;45,IT39&lt;=65),"11",IF(AND(IS39="vVO2máx",IT39&gt;65,IT39&lt;=75),"12-13",IF(AND(IS39="vVO2máx",IT39&gt;=80,IT39&lt;=85),"14-16",IF(AND(IS39="vVO2máx",IT39&gt;=85,IT39&lt;100),"17-19",IF(AND(IS39="vVO2máx",IT39&gt;=100),"20",IF(AND(IS39="FCR",IT39&gt;40,IT39&lt;=60),"12-13",IF(AND(IS39="FCR",IT39&gt;60,IT39&lt;=84),"14-16",IF(AND(IS39="FCR",IT39&gt;=85,IT39&lt;100),"17-19",IF(AND(IS39="FCR",IT39=100),"20",""))))))))))),"")</f>
        <v/>
      </c>
      <c r="IX39" s="409" t="str">
        <f>IFERROR(IF(IS39="vVO2máx",(Avaliações!$C$51*'Microciclos - Endurance (2)'!IT39)/100,IF(IS39="Velocidade_crítica",IF(IT39="80% VC",Avaliações!#REF!*0.8,IF(IT39="100% VC",Avaliações!#REF!*1,IF(IT39="120% VC",Avaliações!#REF!*1.2,IF(IT39="&gt;30%",Avaliações!$C$54*1.3,IF(IT39="&gt;40%",Avaliações!$C$54*1.4,0))))),IF(IS39="PACE_Daniels",INDEX(BASE!$Q$4:$V$60,MATCH(Avaliações!$C$53,BASE!$Q$4:$Q$60,0),MATCH('Microciclos - Endurance (2)'!IT39,BASE!$Q$4:$V$4,0)),""))),"")</f>
        <v/>
      </c>
      <c r="IY39" s="407" t="s">
        <v>144</v>
      </c>
      <c r="IZ39" s="407"/>
      <c r="JA39" s="410" t="str">
        <f>IFERROR(TIME(0,ROUNDDOWN(((1/JC39)*60),0),ROUND(((((1/JC39)*60)-ROUNDDOWN(((1/JC39)*60),0))*60),0)),"")</f>
        <v/>
      </c>
      <c r="JB39" s="407" t="str">
        <f>IFERROR(IF(IY39="PACE_Daniels",(INDEX(BASE!$AE$4:$AH$7,MATCH('Microciclos - Endurance (2)'!IZ39,BASE!$AE$4:$AE$7,0),4)),IF(AND(IY39="vVO2máx",IZ39&gt;=35,IZ39&lt;=45),"9-11",IF(AND(IY39="vVO2máx",IZ39&gt;45,IZ39&lt;=65),"11",IF(AND(IY39="vVO2máx",IZ39&gt;65,IZ39&lt;=75),"12-13",IF(AND(IY39="vVO2máx",IZ39&gt;=80,IZ39&lt;=85),"14-16",IF(AND(IY39="vVO2máx",IZ39&gt;=85,IZ39&lt;100),"17-19",IF(AND(IY39="vVO2máx",IZ39&gt;=100),"20",IF(AND(IY39="FCR",IZ39&gt;40,IZ39&lt;=60),"12-13",IF(AND(IY39="FCR",IZ39&gt;60,IZ39&lt;=84),"14-16",IF(AND(IY39="FCR",IZ39&gt;=85,IZ39&lt;100),"17-19",IF(AND(IY39="FCR",IZ39=100),"20",""))))))))))),"")</f>
        <v/>
      </c>
      <c r="JC39" s="409">
        <f>IFERROR(IF(IY39="vVO2máx",(Avaliações!$C$51*'Microciclos - Endurance (2)'!IZ39)/100,IF(IY39="Velocidade_crítica",IF(IZ39="80% VC",Avaliações!#REF!*0.8,IF(IZ39="100% VC",Avaliações!#REF!*1,IF(IZ39="120% VC",Avaliações!#REF!*1.2,IF(IZ39="&gt;30%",Avaliações!$C$54*1.3,IF(IZ39="&gt;40%",Avaliações!$C$54*1.4,0))))),IF(IY39="PACE_Daniels",INDEX(BASE!$Q$4:$V$60,MATCH(Avaliações!$C$53,BASE!$Q$4:$Q$60,0),MATCH('Microciclos - Endurance (2)'!IZ39,BASE!$Q$4:$V$4,0)),0))),"")</f>
        <v>0</v>
      </c>
      <c r="JD39" s="409" t="str">
        <f>IF(JB39="9-11","Zona 1",IF(JB39="11","Zona 1",IF(JB39="12-13","Zona 2",IF(JB39="14-16","Zona 2",IF(JB39="17-19","Zona 3",IF(JB39="20","Zona 3",""))))))</f>
        <v/>
      </c>
      <c r="JH39" s="407"/>
      <c r="JI39" s="407"/>
      <c r="JJ39" s="407"/>
      <c r="JK39" s="407"/>
      <c r="JL39" s="407">
        <f>IFERROR(JH39*JI39*JJ39,"")</f>
        <v>0</v>
      </c>
      <c r="JM39" s="407">
        <f>IFERROR(JH39*JI39*JK39,"")</f>
        <v>0</v>
      </c>
      <c r="JN39" s="408" t="str">
        <f>IFERROR(((JJ39*JI39*JH39)*(JT39*16.6667))+((JH39*JI39*JK39)*(JY39*16.6667)),"")</f>
        <v/>
      </c>
      <c r="JO39" s="407" t="s">
        <v>144</v>
      </c>
      <c r="JP39" s="407"/>
      <c r="JQ39" s="409" t="str">
        <f>IF(JS39="9-11","Zona 1",IF(JS39="11","Zona 1",IF(JS39="12-13","Zona 2",IF(JS39="14-16","Zona 2",IF(JS39="17-19","Zona 3",IF(JS39="20","Zona 3",""))))))</f>
        <v/>
      </c>
      <c r="JR39" s="410" t="str">
        <f>IFERROR(TIME(0,ROUNDDOWN(((1/JT39)*60),0),ROUND(((((1/JT39)*60)-ROUNDDOWN(((1/JT39)*60),0))*60),0)),"")</f>
        <v/>
      </c>
      <c r="JS39" s="407" t="str">
        <f>IFERROR(IF(JO39="PACE_Daniels",(INDEX(BASE!$AE$4:$AH$8,MATCH('Microciclos - Endurance (2)'!JP39,BASE!$AE$4:$AE$8,0),4)),IF(AND(JO39="vVO2máx",JP39&gt;=35,JP39&lt;=45),"9-11",IF(AND(JO39="vVO2máx",JP39&gt;45,JP39&lt;=65),"11",IF(AND(JO39="vVO2máx",JP39&gt;65,JP39&lt;=75),"12-13",IF(AND(JO39="vVO2máx",JP39&gt;=80,JP39&lt;=85),"14-16",IF(AND(JO39="vVO2máx",JP39&gt;=85,JP39&lt;100),"17-19",IF(AND(JO39="vVO2máx",JP39&gt;=100),"20",IF(AND(JO39="FCR",JP39&gt;40,JP39&lt;=60),"12-13",IF(AND(JO39="FCR",JP39&gt;60,JP39&lt;=84),"14-16",IF(AND(JO39="FCR",JP39&gt;=85,JP39&lt;100),"17-19",IF(AND(JO39="FCR",JP39=100),"20",""))))))))))),"")</f>
        <v/>
      </c>
      <c r="JT39" s="409" t="str">
        <f>IFERROR(IF(JO39="vVO2máx",(Avaliações!$C$51*'Microciclos - Endurance (2)'!JP39)/100,IF(JO39="Velocidade_crítica",IF(JP39="80% VC",Avaliações!#REF!*0.8,IF(JP39="100% VC",Avaliações!#REF!*1,IF(JP39="120% VC",Avaliações!#REF!*1.2,IF(JP39="&gt;30%",Avaliações!$C$54*1.3,IF(JP39="&gt;40%",Avaliações!$C$54*1.4,0))))),IF(JO39="PACE_Daniels",INDEX(BASE!$Q$4:$V$60,MATCH(Avaliações!$C$53,BASE!$Q$4:$Q$60,0),MATCH('Microciclos - Endurance (2)'!JP39,BASE!$Q$4:$V$4,0)),""))),"")</f>
        <v/>
      </c>
      <c r="JU39" s="407" t="s">
        <v>144</v>
      </c>
      <c r="JV39" s="407"/>
      <c r="JW39" s="410" t="str">
        <f>IFERROR(TIME(0,ROUNDDOWN(((1/JY39)*60),0),ROUND(((((1/JY39)*60)-ROUNDDOWN(((1/JY39)*60),0))*60),0)),"")</f>
        <v/>
      </c>
      <c r="JX39" s="407" t="str">
        <f>IFERROR(IF(JU39="PACE_Daniels",(INDEX(BASE!$AE$4:$AH$7,MATCH('Microciclos - Endurance (2)'!JV39,BASE!$AE$4:$AE$7,0),4)),IF(AND(JU39="vVO2máx",JV39&gt;=35,JV39&lt;=45),"9-11",IF(AND(JU39="vVO2máx",JV39&gt;45,JV39&lt;=65),"11",IF(AND(JU39="vVO2máx",JV39&gt;65,JV39&lt;=75),"12-13",IF(AND(JU39="vVO2máx",JV39&gt;=80,JV39&lt;=85),"14-16",IF(AND(JU39="vVO2máx",JV39&gt;=85,JV39&lt;100),"17-19",IF(AND(JU39="vVO2máx",JV39&gt;=100),"20",IF(AND(JU39="FCR",JV39&gt;40,JV39&lt;=60),"12-13",IF(AND(JU39="FCR",JV39&gt;60,JV39&lt;=84),"14-16",IF(AND(JU39="FCR",JV39&gt;=85,JV39&lt;100),"17-19",IF(AND(JU39="FCR",JV39=100),"20",""))))))))))),"")</f>
        <v/>
      </c>
      <c r="JY39" s="409">
        <f>IFERROR(IF(JU39="vVO2máx",(Avaliações!$C$51*'Microciclos - Endurance (2)'!JV39)/100,IF(JU39="Velocidade_crítica",IF(JV39="80% VC",Avaliações!#REF!*0.8,IF(JV39="100% VC",Avaliações!#REF!*1,IF(JV39="120% VC",Avaliações!#REF!*1.2,IF(JV39="&gt;30%",Avaliações!$C$54*1.3,IF(JV39="&gt;40%",Avaliações!$C$54*1.4,0))))),IF(JU39="PACE_Daniels",INDEX(BASE!$Q$4:$V$60,MATCH(Avaliações!$C$53,BASE!$Q$4:$Q$60,0),MATCH('Microciclos - Endurance (2)'!JV39,BASE!$Q$4:$V$4,0)),0))),"")</f>
        <v>0</v>
      </c>
      <c r="JZ39" s="409" t="str">
        <f>IF(JX39="9-11","Zona 1",IF(JX39="11","Zona 1",IF(JX39="12-13","Zona 2",IF(JX39="14-16","Zona 2",IF(JX39="17-19","Zona 3",IF(JX39="20","Zona 3",""))))))</f>
        <v/>
      </c>
      <c r="KD39" s="407"/>
      <c r="KE39" s="407"/>
      <c r="KF39" s="407"/>
      <c r="KG39" s="407"/>
      <c r="KH39" s="407">
        <f>IFERROR(KD39*KE39*KF39,"")</f>
        <v>0</v>
      </c>
      <c r="KI39" s="407">
        <f>IFERROR(KD39*KE39*KG39,"")</f>
        <v>0</v>
      </c>
      <c r="KJ39" s="408" t="str">
        <f>IFERROR(((KF39*KE39*KD39)*(KP39*16.6667))+((KD39*KE39*KG39)*(KU39*16.6667)),"")</f>
        <v/>
      </c>
      <c r="KK39" s="407" t="s">
        <v>144</v>
      </c>
      <c r="KL39" s="407"/>
      <c r="KM39" s="409" t="str">
        <f>IF(KO39="9-11","Zona 1",IF(KO39="11","Zona 1",IF(KO39="12-13","Zona 2",IF(KO39="14-16","Zona 2",IF(KO39="17-19","Zona 3",IF(KO39="20","Zona 3",""))))))</f>
        <v/>
      </c>
      <c r="KN39" s="410" t="str">
        <f>IFERROR(TIME(0,ROUNDDOWN(((1/KP39)*60),0),ROUND(((((1/KP39)*60)-ROUNDDOWN(((1/KP39)*60),0))*60),0)),"")</f>
        <v/>
      </c>
      <c r="KO39" s="407" t="str">
        <f>IFERROR(IF(KK39="PACE_Daniels",(INDEX(BASE!$AE$4:$AH$8,MATCH('Microciclos - Endurance (2)'!KL39,BASE!$AE$4:$AE$8,0),4)),IF(AND(KK39="vVO2máx",KL39&gt;=35,KL39&lt;=45),"9-11",IF(AND(KK39="vVO2máx",KL39&gt;45,KL39&lt;=65),"11",IF(AND(KK39="vVO2máx",KL39&gt;65,KL39&lt;=75),"12-13",IF(AND(KK39="vVO2máx",KL39&gt;=80,KL39&lt;=85),"14-16",IF(AND(KK39="vVO2máx",KL39&gt;=85,KL39&lt;100),"17-19",IF(AND(KK39="vVO2máx",KL39&gt;=100),"20",IF(AND(KK39="FCR",KL39&gt;40,KL39&lt;=60),"12-13",IF(AND(KK39="FCR",KL39&gt;60,KL39&lt;=84),"14-16",IF(AND(KK39="FCR",KL39&gt;=85,KL39&lt;100),"17-19",IF(AND(KK39="FCR",KL39=100),"20",""))))))))))),"")</f>
        <v/>
      </c>
      <c r="KP39" s="409" t="str">
        <f>IFERROR(IF(KK39="vVO2máx",(Avaliações!$C$51*'Microciclos - Endurance (2)'!KL39)/100,IF(KK39="Velocidade_crítica",IF(KL39="80% VC",Avaliações!#REF!*0.8,IF(KL39="100% VC",Avaliações!#REF!*1,IF(KL39="120% VC",Avaliações!#REF!*1.2,IF(KL39="&gt;30%",Avaliações!$C$54*1.3,IF(KL39="&gt;40%",Avaliações!$C$54*1.4,0))))),IF(KK39="PACE_Daniels",INDEX(BASE!$Q$4:$V$60,MATCH(Avaliações!$C$53,BASE!$Q$4:$Q$60,0),MATCH('Microciclos - Endurance (2)'!KL39,BASE!$Q$4:$V$4,0)),""))),"")</f>
        <v/>
      </c>
      <c r="KQ39" s="407" t="s">
        <v>144</v>
      </c>
      <c r="KR39" s="407"/>
      <c r="KS39" s="410" t="str">
        <f>IFERROR(TIME(0,ROUNDDOWN(((1/KU39)*60),0),ROUND(((((1/KU39)*60)-ROUNDDOWN(((1/KU39)*60),0))*60),0)),"")</f>
        <v/>
      </c>
      <c r="KT39" s="407" t="str">
        <f>IFERROR(IF(KQ39="PACE_Daniels",(INDEX(BASE!$AE$4:$AH$7,MATCH('Microciclos - Endurance (2)'!KR39,BASE!$AE$4:$AE$7,0),4)),IF(AND(KQ39="vVO2máx",KR39&gt;=35,KR39&lt;=45),"9-11",IF(AND(KQ39="vVO2máx",KR39&gt;45,KR39&lt;=65),"11",IF(AND(KQ39="vVO2máx",KR39&gt;65,KR39&lt;=75),"12-13",IF(AND(KQ39="vVO2máx",KR39&gt;=80,KR39&lt;=85),"14-16",IF(AND(KQ39="vVO2máx",KR39&gt;=85,KR39&lt;100),"17-19",IF(AND(KQ39="vVO2máx",KR39&gt;=100),"20",IF(AND(KQ39="FCR",KR39&gt;40,KR39&lt;=60),"12-13",IF(AND(KQ39="FCR",KR39&gt;60,KR39&lt;=84),"14-16",IF(AND(KQ39="FCR",KR39&gt;=85,KR39&lt;100),"17-19",IF(AND(KQ39="FCR",KR39=100),"20",""))))))))))),"")</f>
        <v/>
      </c>
      <c r="KU39" s="409">
        <f>IFERROR(IF(KQ39="vVO2máx",(Avaliações!$C$51*'Microciclos - Endurance (2)'!KR39)/100,IF(KQ39="Velocidade_crítica",IF(KR39="80% VC",Avaliações!#REF!*0.8,IF(KR39="100% VC",Avaliações!#REF!*1,IF(KR39="120% VC",Avaliações!#REF!*1.2,IF(KR39="&gt;30%",Avaliações!$C$54*1.3,IF(KR39="&gt;40%",Avaliações!$C$54*1.4,0))))),IF(KQ39="PACE_Daniels",INDEX(BASE!$Q$4:$V$60,MATCH(Avaliações!$C$53,BASE!$Q$4:$Q$60,0),MATCH('Microciclos - Endurance (2)'!KR39,BASE!$Q$4:$V$4,0)),0))),"")</f>
        <v>0</v>
      </c>
      <c r="KV39" s="409" t="str">
        <f>IF(KT39="9-11","Zona 1",IF(KT39="11","Zona 1",IF(KT39="12-13","Zona 2",IF(KT39="14-16","Zona 2",IF(KT39="17-19","Zona 3",IF(KT39="20","Zona 3",""))))))</f>
        <v/>
      </c>
      <c r="KZ39" s="407"/>
      <c r="LA39" s="407"/>
      <c r="LB39" s="407"/>
      <c r="LC39" s="407"/>
      <c r="LD39" s="407">
        <f>IFERROR(KZ39*LA39*LB39,"")</f>
        <v>0</v>
      </c>
      <c r="LE39" s="407">
        <f>IFERROR(KZ39*LA39*LC39,"")</f>
        <v>0</v>
      </c>
      <c r="LF39" s="408" t="str">
        <f>IFERROR(((LB39*LA39*KZ39)*(LL39*16.6667))+((KZ39*LA39*LC39)*(LQ39*16.6667)),"")</f>
        <v/>
      </c>
      <c r="LG39" s="407" t="s">
        <v>144</v>
      </c>
      <c r="LH39" s="407"/>
      <c r="LI39" s="409" t="str">
        <f>IF(LK39="9-11","Zona 1",IF(LK39="11","Zona 1",IF(LK39="12-13","Zona 2",IF(LK39="14-16","Zona 2",IF(LK39="17-19","Zona 3",IF(LK39="20","Zona 3",""))))))</f>
        <v/>
      </c>
      <c r="LJ39" s="410" t="str">
        <f>IFERROR(TIME(0,ROUNDDOWN(((1/LL39)*60),0),ROUND(((((1/LL39)*60)-ROUNDDOWN(((1/LL39)*60),0))*60),0)),"")</f>
        <v/>
      </c>
      <c r="LK39" s="407" t="str">
        <f>IFERROR(IF(LG39="PACE_Daniels",(INDEX(BASE!$AE$4:$AH$8,MATCH('Microciclos - Endurance (2)'!LH39,BASE!$AE$4:$AE$8,0),4)),IF(AND(LG39="vVO2máx",LH39&gt;=35,LH39&lt;=45),"9-11",IF(AND(LG39="vVO2máx",LH39&gt;45,LH39&lt;=65),"11",IF(AND(LG39="vVO2máx",LH39&gt;65,LH39&lt;=75),"12-13",IF(AND(LG39="vVO2máx",LH39&gt;=80,LH39&lt;=85),"14-16",IF(AND(LG39="vVO2máx",LH39&gt;=85,LH39&lt;100),"17-19",IF(AND(LG39="vVO2máx",LH39&gt;=100),"20",IF(AND(LG39="FCR",LH39&gt;40,LH39&lt;=60),"12-13",IF(AND(LG39="FCR",LH39&gt;60,LH39&lt;=84),"14-16",IF(AND(LG39="FCR",LH39&gt;=85,LH39&lt;100),"17-19",IF(AND(LG39="FCR",LH39=100),"20",""))))))))))),"")</f>
        <v/>
      </c>
      <c r="LL39" s="409" t="str">
        <f>IFERROR(IF(LG39="vVO2máx",(Avaliações!$C$51*'Microciclos - Endurance (2)'!LH39)/100,IF(LG39="Velocidade_crítica",IF(LH39="80% VC",Avaliações!#REF!*0.8,IF(LH39="100% VC",Avaliações!#REF!*1,IF(LH39="120% VC",Avaliações!#REF!*1.2,IF(LH39="&gt;30%",Avaliações!$C$54*1.3,IF(LH39="&gt;40%",Avaliações!$C$54*1.4,0))))),IF(LG39="PACE_Daniels",INDEX(BASE!$Q$4:$V$60,MATCH(Avaliações!$C$53,BASE!$Q$4:$Q$60,0),MATCH('Microciclos - Endurance (2)'!LH39,BASE!$Q$4:$V$4,0)),""))),"")</f>
        <v/>
      </c>
      <c r="LM39" s="407" t="s">
        <v>144</v>
      </c>
      <c r="LN39" s="407"/>
      <c r="LO39" s="410" t="str">
        <f>IFERROR(TIME(0,ROUNDDOWN(((1/LQ39)*60),0),ROUND(((((1/LQ39)*60)-ROUNDDOWN(((1/LQ39)*60),0))*60),0)),"")</f>
        <v/>
      </c>
      <c r="LP39" s="407" t="str">
        <f>IFERROR(IF(LM39="PACE_Daniels",(INDEX(BASE!$AE$4:$AH$7,MATCH('Microciclos - Endurance (2)'!LN39,BASE!$AE$4:$AE$7,0),4)),IF(AND(LM39="vVO2máx",LN39&gt;=35,LN39&lt;=45),"9-11",IF(AND(LM39="vVO2máx",LN39&gt;45,LN39&lt;=65),"11",IF(AND(LM39="vVO2máx",LN39&gt;65,LN39&lt;=75),"12-13",IF(AND(LM39="vVO2máx",LN39&gt;=80,LN39&lt;=85),"14-16",IF(AND(LM39="vVO2máx",LN39&gt;=85,LN39&lt;100),"17-19",IF(AND(LM39="vVO2máx",LN39&gt;=100),"20",IF(AND(LM39="FCR",LN39&gt;40,LN39&lt;=60),"12-13",IF(AND(LM39="FCR",LN39&gt;60,LN39&lt;=84),"14-16",IF(AND(LM39="FCR",LN39&gt;=85,LN39&lt;100),"17-19",IF(AND(LM39="FCR",LN39=100),"20",""))))))))))),"")</f>
        <v/>
      </c>
      <c r="LQ39" s="409">
        <f>IFERROR(IF(LM39="vVO2máx",(Avaliações!$C$51*'Microciclos - Endurance (2)'!LN39)/100,IF(LM39="Velocidade_crítica",IF(LN39="80% VC",Avaliações!#REF!*0.8,IF(LN39="100% VC",Avaliações!#REF!*1,IF(LN39="120% VC",Avaliações!#REF!*1.2,IF(LN39="&gt;30%",Avaliações!$C$54*1.3,IF(LN39="&gt;40%",Avaliações!$C$54*1.4,0))))),IF(LM39="PACE_Daniels",INDEX(BASE!$Q$4:$V$60,MATCH(Avaliações!$C$53,BASE!$Q$4:$Q$60,0),MATCH('Microciclos - Endurance (2)'!LN39,BASE!$Q$4:$V$4,0)),0))),"")</f>
        <v>0</v>
      </c>
      <c r="LR39" s="409" t="str">
        <f>IF(LP39="9-11","Zona 1",IF(LP39="11","Zona 1",IF(LP39="12-13","Zona 2",IF(LP39="14-16","Zona 2",IF(LP39="17-19","Zona 3",IF(LP39="20","Zona 3",""))))))</f>
        <v/>
      </c>
      <c r="LV39" s="407"/>
      <c r="LW39" s="407"/>
      <c r="LX39" s="407"/>
      <c r="LY39" s="407"/>
      <c r="LZ39" s="407">
        <f>IFERROR(LV39*LW39*LX39,"")</f>
        <v>0</v>
      </c>
      <c r="MA39" s="407">
        <f>IFERROR(LV39*LW39*LY39,"")</f>
        <v>0</v>
      </c>
      <c r="MB39" s="408" t="str">
        <f>IFERROR(((LX39*LW39*LV39)*(MH39*16.6667))+((LV39*LW39*LY39)*(MM39*16.6667)),"")</f>
        <v/>
      </c>
      <c r="MC39" s="407" t="s">
        <v>144</v>
      </c>
      <c r="MD39" s="407"/>
      <c r="ME39" s="409" t="str">
        <f>IF(MG39="9-11","Zona 1",IF(MG39="11","Zona 1",IF(MG39="12-13","Zona 2",IF(MG39="14-16","Zona 2",IF(MG39="17-19","Zona 3",IF(MG39="20","Zona 3",""))))))</f>
        <v/>
      </c>
      <c r="MF39" s="410" t="str">
        <f>IFERROR(TIME(0,ROUNDDOWN(((1/MH39)*60),0),ROUND(((((1/MH39)*60)-ROUNDDOWN(((1/MH39)*60),0))*60),0)),"")</f>
        <v/>
      </c>
      <c r="MG39" s="407" t="str">
        <f>IFERROR(IF(MC39="PACE_Daniels",(INDEX(BASE!$AE$4:$AH$8,MATCH('Microciclos - Endurance (2)'!MD39,BASE!$AE$4:$AE$8,0),4)),IF(AND(MC39="vVO2máx",MD39&gt;=35,MD39&lt;=45),"9-11",IF(AND(MC39="vVO2máx",MD39&gt;45,MD39&lt;=65),"11",IF(AND(MC39="vVO2máx",MD39&gt;65,MD39&lt;=75),"12-13",IF(AND(MC39="vVO2máx",MD39&gt;=80,MD39&lt;=85),"14-16",IF(AND(MC39="vVO2máx",MD39&gt;=85,MD39&lt;100),"17-19",IF(AND(MC39="vVO2máx",MD39&gt;=100),"20",IF(AND(MC39="FCR",MD39&gt;40,MD39&lt;=60),"12-13",IF(AND(MC39="FCR",MD39&gt;60,MD39&lt;=84),"14-16",IF(AND(MC39="FCR",MD39&gt;=85,MD39&lt;100),"17-19",IF(AND(MC39="FCR",MD39=100),"20",""))))))))))),"")</f>
        <v/>
      </c>
      <c r="MH39" s="409" t="str">
        <f>IFERROR(IF(MC39="vVO2máx",(Avaliações!$C$51*'Microciclos - Endurance (2)'!MD39)/100,IF(MC39="Velocidade_crítica",IF(MD39="80% VC",Avaliações!#REF!*0.8,IF(MD39="100% VC",Avaliações!#REF!*1,IF(MD39="120% VC",Avaliações!#REF!*1.2,IF(MD39="&gt;30%",Avaliações!$C$54*1.3,IF(MD39="&gt;40%",Avaliações!$C$54*1.4,0))))),IF(MC39="PACE_Daniels",INDEX(BASE!$Q$4:$V$60,MATCH(Avaliações!$C$53,BASE!$Q$4:$Q$60,0),MATCH('Microciclos - Endurance (2)'!MD39,BASE!$Q$4:$V$4,0)),""))),"")</f>
        <v/>
      </c>
      <c r="MI39" s="407" t="s">
        <v>144</v>
      </c>
      <c r="MJ39" s="407"/>
      <c r="MK39" s="410" t="str">
        <f>IFERROR(TIME(0,ROUNDDOWN(((1/MM39)*60),0),ROUND(((((1/MM39)*60)-ROUNDDOWN(((1/MM39)*60),0))*60),0)),"")</f>
        <v/>
      </c>
      <c r="ML39" s="407" t="str">
        <f>IFERROR(IF(MI39="PACE_Daniels",(INDEX(BASE!$AE$4:$AH$7,MATCH('Microciclos - Endurance (2)'!MJ39,BASE!$AE$4:$AE$7,0),4)),IF(AND(MI39="vVO2máx",MJ39&gt;=35,MJ39&lt;=45),"9-11",IF(AND(MI39="vVO2máx",MJ39&gt;45,MJ39&lt;=65),"11",IF(AND(MI39="vVO2máx",MJ39&gt;65,MJ39&lt;=75),"12-13",IF(AND(MI39="vVO2máx",MJ39&gt;=80,MJ39&lt;=85),"14-16",IF(AND(MI39="vVO2máx",MJ39&gt;=85,MJ39&lt;100),"17-19",IF(AND(MI39="vVO2máx",MJ39&gt;=100),"20",IF(AND(MI39="FCR",MJ39&gt;40,MJ39&lt;=60),"12-13",IF(AND(MI39="FCR",MJ39&gt;60,MJ39&lt;=84),"14-16",IF(AND(MI39="FCR",MJ39&gt;=85,MJ39&lt;100),"17-19",IF(AND(MI39="FCR",MJ39=100),"20",""))))))))))),"")</f>
        <v/>
      </c>
      <c r="MM39" s="409">
        <f>IFERROR(IF(MI39="vVO2máx",(Avaliações!$C$51*'Microciclos - Endurance (2)'!MJ39)/100,IF(MI39="Velocidade_crítica",IF(MJ39="80% VC",Avaliações!#REF!*0.8,IF(MJ39="100% VC",Avaliações!#REF!*1,IF(MJ39="120% VC",Avaliações!#REF!*1.2,IF(MJ39="&gt;30%",Avaliações!$C$54*1.3,IF(MJ39="&gt;40%",Avaliações!$C$54*1.4,0))))),IF(MI39="PACE_Daniels",INDEX(BASE!$Q$4:$V$60,MATCH(Avaliações!$C$53,BASE!$Q$4:$Q$60,0),MATCH('Microciclos - Endurance (2)'!MJ39,BASE!$Q$4:$V$4,0)),0))),"")</f>
        <v>0</v>
      </c>
      <c r="MN39" s="409" t="str">
        <f>IF(ML39="9-11","Zona 1",IF(ML39="11","Zona 1",IF(ML39="12-13","Zona 2",IF(ML39="14-16","Zona 2",IF(ML39="17-19","Zona 3",IF(ML39="20","Zona 3",""))))))</f>
        <v/>
      </c>
      <c r="MR39" s="407"/>
      <c r="MS39" s="407"/>
      <c r="MT39" s="407"/>
      <c r="MU39" s="407"/>
      <c r="MV39" s="407">
        <f>IFERROR(MR39*MS39*MT39,"")</f>
        <v>0</v>
      </c>
      <c r="MW39" s="407">
        <f>IFERROR(MR39*MS39*MU39,"")</f>
        <v>0</v>
      </c>
      <c r="MX39" s="408" t="str">
        <f>IFERROR(((MT39*MS39*MR39)*(ND39*16.6667))+((MR39*MS39*MU39)*(NI39*16.6667)),"")</f>
        <v/>
      </c>
      <c r="MY39" s="407" t="s">
        <v>144</v>
      </c>
      <c r="MZ39" s="407"/>
      <c r="NA39" s="409" t="str">
        <f>IF(NC39="9-11","Zona 1",IF(NC39="11","Zona 1",IF(NC39="12-13","Zona 2",IF(NC39="14-16","Zona 2",IF(NC39="17-19","Zona 3",IF(NC39="20","Zona 3",""))))))</f>
        <v/>
      </c>
      <c r="NB39" s="410" t="str">
        <f>IFERROR(TIME(0,ROUNDDOWN(((1/ND39)*60),0),ROUND(((((1/ND39)*60)-ROUNDDOWN(((1/ND39)*60),0))*60),0)),"")</f>
        <v/>
      </c>
      <c r="NC39" s="407" t="str">
        <f>IFERROR(IF(MY39="PACE_Daniels",(INDEX(BASE!$AE$4:$AH$8,MATCH('Microciclos - Endurance (2)'!MZ39,BASE!$AE$4:$AE$8,0),4)),IF(AND(MY39="vVO2máx",MZ39&gt;=35,MZ39&lt;=45),"9-11",IF(AND(MY39="vVO2máx",MZ39&gt;45,MZ39&lt;=65),"11",IF(AND(MY39="vVO2máx",MZ39&gt;65,MZ39&lt;=75),"12-13",IF(AND(MY39="vVO2máx",MZ39&gt;=80,MZ39&lt;=85),"14-16",IF(AND(MY39="vVO2máx",MZ39&gt;=85,MZ39&lt;100),"17-19",IF(AND(MY39="vVO2máx",MZ39&gt;=100),"20",IF(AND(MY39="FCR",MZ39&gt;40,MZ39&lt;=60),"12-13",IF(AND(MY39="FCR",MZ39&gt;60,MZ39&lt;=84),"14-16",IF(AND(MY39="FCR",MZ39&gt;=85,MZ39&lt;100),"17-19",IF(AND(MY39="FCR",MZ39=100),"20",""))))))))))),"")</f>
        <v/>
      </c>
      <c r="ND39" s="409" t="str">
        <f>IFERROR(IF(MY39="vVO2máx",(Avaliações!$C$51*'Microciclos - Endurance (2)'!MZ39)/100,IF(MY39="Velocidade_crítica",IF(MZ39="80% VC",Avaliações!#REF!*0.8,IF(MZ39="100% VC",Avaliações!#REF!*1,IF(MZ39="120% VC",Avaliações!#REF!*1.2,IF(MZ39="&gt;30%",Avaliações!$C$54*1.3,IF(MZ39="&gt;40%",Avaliações!$C$54*1.4,0))))),IF(MY39="PACE_Daniels",INDEX(BASE!$Q$4:$V$60,MATCH(Avaliações!$C$53,BASE!$Q$4:$Q$60,0),MATCH('Microciclos - Endurance (2)'!MZ39,BASE!$Q$4:$V$4,0)),""))),"")</f>
        <v/>
      </c>
      <c r="NE39" s="407" t="s">
        <v>144</v>
      </c>
      <c r="NF39" s="407"/>
      <c r="NG39" s="410" t="str">
        <f>IFERROR(TIME(0,ROUNDDOWN(((1/NI39)*60),0),ROUND(((((1/NI39)*60)-ROUNDDOWN(((1/NI39)*60),0))*60),0)),"")</f>
        <v/>
      </c>
      <c r="NH39" s="407" t="str">
        <f>IFERROR(IF(NE39="PACE_Daniels",(INDEX(BASE!$AE$4:$AH$7,MATCH('Microciclos - Endurance (2)'!NF39,BASE!$AE$4:$AE$7,0),4)),IF(AND(NE39="vVO2máx",NF39&gt;=35,NF39&lt;=45),"9-11",IF(AND(NE39="vVO2máx",NF39&gt;45,NF39&lt;=65),"11",IF(AND(NE39="vVO2máx",NF39&gt;65,NF39&lt;=75),"12-13",IF(AND(NE39="vVO2máx",NF39&gt;=80,NF39&lt;=85),"14-16",IF(AND(NE39="vVO2máx",NF39&gt;=85,NF39&lt;100),"17-19",IF(AND(NE39="vVO2máx",NF39&gt;=100),"20",IF(AND(NE39="FCR",NF39&gt;40,NF39&lt;=60),"12-13",IF(AND(NE39="FCR",NF39&gt;60,NF39&lt;=84),"14-16",IF(AND(NE39="FCR",NF39&gt;=85,NF39&lt;100),"17-19",IF(AND(NE39="FCR",NF39=100),"20",""))))))))))),"")</f>
        <v/>
      </c>
      <c r="NI39" s="409">
        <f>IFERROR(IF(NE39="vVO2máx",(Avaliações!$C$51*'Microciclos - Endurance (2)'!NF39)/100,IF(NE39="Velocidade_crítica",IF(NF39="80% VC",Avaliações!#REF!*0.8,IF(NF39="100% VC",Avaliações!#REF!*1,IF(NF39="120% VC",Avaliações!#REF!*1.2,IF(NF39="&gt;30%",Avaliações!$C$54*1.3,IF(NF39="&gt;40%",Avaliações!$C$54*1.4,0))))),IF(NE39="PACE_Daniels",INDEX(BASE!$Q$4:$V$60,MATCH(Avaliações!$C$53,BASE!$Q$4:$Q$60,0),MATCH('Microciclos - Endurance (2)'!NF39,BASE!$Q$4:$V$4,0)),0))),"")</f>
        <v>0</v>
      </c>
      <c r="NJ39" s="409" t="str">
        <f>IF(NH39="9-11","Zona 1",IF(NH39="11","Zona 1",IF(NH39="12-13","Zona 2",IF(NH39="14-16","Zona 2",IF(NH39="17-19","Zona 3",IF(NH39="20","Zona 3",""))))))</f>
        <v/>
      </c>
      <c r="NN39" s="407"/>
      <c r="NO39" s="407"/>
      <c r="NP39" s="407"/>
      <c r="NQ39" s="407"/>
      <c r="NR39" s="407">
        <f>IFERROR(NN39*NO39*NP39,"")</f>
        <v>0</v>
      </c>
      <c r="NS39" s="407">
        <f>IFERROR(NN39*NO39*NQ39,"")</f>
        <v>0</v>
      </c>
      <c r="NT39" s="408" t="str">
        <f>IFERROR(((NP39*NO39*NN39)*(NZ39*16.6667))+((NN39*NO39*NQ39)*(OE39*16.6667)),"")</f>
        <v/>
      </c>
      <c r="NU39" s="407" t="s">
        <v>144</v>
      </c>
      <c r="NV39" s="407"/>
      <c r="NW39" s="409" t="str">
        <f>IF(NY39="9-11","Zona 1",IF(NY39="11","Zona 1",IF(NY39="12-13","Zona 2",IF(NY39="14-16","Zona 2",IF(NY39="17-19","Zona 3",IF(NY39="20","Zona 3",""))))))</f>
        <v/>
      </c>
      <c r="NX39" s="410" t="str">
        <f>IFERROR(TIME(0,ROUNDDOWN(((1/NZ39)*60),0),ROUND(((((1/NZ39)*60)-ROUNDDOWN(((1/NZ39)*60),0))*60),0)),"")</f>
        <v/>
      </c>
      <c r="NY39" s="407" t="str">
        <f>IFERROR(IF(NU39="PACE_Daniels",(INDEX(BASE!$AE$4:$AH$8,MATCH('Microciclos - Endurance (2)'!NV39,BASE!$AE$4:$AE$8,0),4)),IF(AND(NU39="vVO2máx",NV39&gt;=35,NV39&lt;=45),"9-11",IF(AND(NU39="vVO2máx",NV39&gt;45,NV39&lt;=65),"11",IF(AND(NU39="vVO2máx",NV39&gt;65,NV39&lt;=75),"12-13",IF(AND(NU39="vVO2máx",NV39&gt;=80,NV39&lt;=85),"14-16",IF(AND(NU39="vVO2máx",NV39&gt;=85,NV39&lt;100),"17-19",IF(AND(NU39="vVO2máx",NV39&gt;=100),"20",IF(AND(NU39="FCR",NV39&gt;40,NV39&lt;=60),"12-13",IF(AND(NU39="FCR",NV39&gt;60,NV39&lt;=84),"14-16",IF(AND(NU39="FCR",NV39&gt;=85,NV39&lt;100),"17-19",IF(AND(NU39="FCR",NV39=100),"20",""))))))))))),"")</f>
        <v/>
      </c>
      <c r="NZ39" s="409" t="str">
        <f>IFERROR(IF(NU39="vVO2máx",(Avaliações!$C$51*'Microciclos - Endurance (2)'!NV39)/100,IF(NU39="Velocidade_crítica",IF(NV39="80% VC",Avaliações!#REF!*0.8,IF(NV39="100% VC",Avaliações!#REF!*1,IF(NV39="120% VC",Avaliações!#REF!*1.2,IF(NV39="&gt;30%",Avaliações!$C$54*1.3,IF(NV39="&gt;40%",Avaliações!$C$54*1.4,0))))),IF(NU39="PACE_Daniels",INDEX(BASE!$Q$4:$V$60,MATCH(Avaliações!$C$53,BASE!$Q$4:$Q$60,0),MATCH('Microciclos - Endurance (2)'!NV39,BASE!$Q$4:$V$4,0)),""))),"")</f>
        <v/>
      </c>
      <c r="OA39" s="407" t="s">
        <v>144</v>
      </c>
      <c r="OB39" s="407"/>
      <c r="OC39" s="410" t="str">
        <f>IFERROR(TIME(0,ROUNDDOWN(((1/OE39)*60),0),ROUND(((((1/OE39)*60)-ROUNDDOWN(((1/OE39)*60),0))*60),0)),"")</f>
        <v/>
      </c>
      <c r="OD39" s="407" t="str">
        <f>IFERROR(IF(OA39="PACE_Daniels",(INDEX(BASE!$AE$4:$AH$7,MATCH('Microciclos - Endurance (2)'!OB39,BASE!$AE$4:$AE$7,0),4)),IF(AND(OA39="vVO2máx",OB39&gt;=35,OB39&lt;=45),"9-11",IF(AND(OA39="vVO2máx",OB39&gt;45,OB39&lt;=65),"11",IF(AND(OA39="vVO2máx",OB39&gt;65,OB39&lt;=75),"12-13",IF(AND(OA39="vVO2máx",OB39&gt;=80,OB39&lt;=85),"14-16",IF(AND(OA39="vVO2máx",OB39&gt;=85,OB39&lt;100),"17-19",IF(AND(OA39="vVO2máx",OB39&gt;=100),"20",IF(AND(OA39="FCR",OB39&gt;40,OB39&lt;=60),"12-13",IF(AND(OA39="FCR",OB39&gt;60,OB39&lt;=84),"14-16",IF(AND(OA39="FCR",OB39&gt;=85,OB39&lt;100),"17-19",IF(AND(OA39="FCR",OB39=100),"20",""))))))))))),"")</f>
        <v/>
      </c>
      <c r="OE39" s="409">
        <f>IFERROR(IF(OA39="vVO2máx",(Avaliações!$C$51*'Microciclos - Endurance (2)'!OB39)/100,IF(OA39="Velocidade_crítica",IF(OB39="80% VC",Avaliações!#REF!*0.8,IF(OB39="100% VC",Avaliações!#REF!*1,IF(OB39="120% VC",Avaliações!#REF!*1.2,IF(OB39="&gt;30%",Avaliações!$C$54*1.3,IF(OB39="&gt;40%",Avaliações!$C$54*1.4,0))))),IF(OA39="PACE_Daniels",INDEX(BASE!$Q$4:$V$60,MATCH(Avaliações!$C$53,BASE!$Q$4:$Q$60,0),MATCH('Microciclos - Endurance (2)'!OB39,BASE!$Q$4:$V$4,0)),0))),"")</f>
        <v>0</v>
      </c>
      <c r="OF39" s="409" t="str">
        <f>IF(OD39="9-11","Zona 1",IF(OD39="11","Zona 1",IF(OD39="12-13","Zona 2",IF(OD39="14-16","Zona 2",IF(OD39="17-19","Zona 3",IF(OD39="20","Zona 3",""))))))</f>
        <v/>
      </c>
      <c r="OJ39" s="407"/>
      <c r="OK39" s="407"/>
      <c r="OL39" s="407"/>
      <c r="OM39" s="407"/>
      <c r="ON39" s="407">
        <f>IFERROR(OJ39*OK39*OL39,"")</f>
        <v>0</v>
      </c>
      <c r="OO39" s="407">
        <f>IFERROR(OJ39*OK39*OM39,"")</f>
        <v>0</v>
      </c>
      <c r="OP39" s="408" t="str">
        <f>IFERROR(((OL39*OK39*OJ39)*(OV39*16.6667))+((OJ39*OK39*OM39)*(PA39*16.6667)),"")</f>
        <v/>
      </c>
      <c r="OQ39" s="407" t="s">
        <v>144</v>
      </c>
      <c r="OR39" s="407"/>
      <c r="OS39" s="409" t="str">
        <f>IF(OU39="9-11","Zona 1",IF(OU39="11","Zona 1",IF(OU39="12-13","Zona 2",IF(OU39="14-16","Zona 2",IF(OU39="17-19","Zona 3",IF(OU39="20","Zona 3",""))))))</f>
        <v/>
      </c>
      <c r="OT39" s="410" t="str">
        <f>IFERROR(TIME(0,ROUNDDOWN(((1/OV39)*60),0),ROUND(((((1/OV39)*60)-ROUNDDOWN(((1/OV39)*60),0))*60),0)),"")</f>
        <v/>
      </c>
      <c r="OU39" s="407" t="str">
        <f>IFERROR(IF(OQ39="PACE_Daniels",(INDEX(BASE!$AE$4:$AH$8,MATCH('Microciclos - Endurance (2)'!OR39,BASE!$AE$4:$AE$8,0),4)),IF(AND(OQ39="vVO2máx",OR39&gt;=35,OR39&lt;=45),"9-11",IF(AND(OQ39="vVO2máx",OR39&gt;45,OR39&lt;=65),"11",IF(AND(OQ39="vVO2máx",OR39&gt;65,OR39&lt;=75),"12-13",IF(AND(OQ39="vVO2máx",OR39&gt;=80,OR39&lt;=85),"14-16",IF(AND(OQ39="vVO2máx",OR39&gt;=85,OR39&lt;100),"17-19",IF(AND(OQ39="vVO2máx",OR39&gt;=100),"20",IF(AND(OQ39="FCR",OR39&gt;40,OR39&lt;=60),"12-13",IF(AND(OQ39="FCR",OR39&gt;60,OR39&lt;=84),"14-16",IF(AND(OQ39="FCR",OR39&gt;=85,OR39&lt;100),"17-19",IF(AND(OQ39="FCR",OR39=100),"20",""))))))))))),"")</f>
        <v/>
      </c>
      <c r="OV39" s="409" t="str">
        <f>IFERROR(IF(OQ39="vVO2máx",(Avaliações!$C$51*'Microciclos - Endurance (2)'!OR39)/100,IF(OQ39="Velocidade_crítica",IF(OR39="80% VC",Avaliações!#REF!*0.8,IF(OR39="100% VC",Avaliações!#REF!*1,IF(OR39="120% VC",Avaliações!#REF!*1.2,IF(OR39="&gt;30%",Avaliações!$C$54*1.3,IF(OR39="&gt;40%",Avaliações!$C$54*1.4,0))))),IF(OQ39="PACE_Daniels",INDEX(BASE!$Q$4:$V$60,MATCH(Avaliações!$C$53,BASE!$Q$4:$Q$60,0),MATCH('Microciclos - Endurance (2)'!OR39,BASE!$Q$4:$V$4,0)),""))),"")</f>
        <v/>
      </c>
      <c r="OW39" s="407" t="s">
        <v>144</v>
      </c>
      <c r="OX39" s="407"/>
      <c r="OY39" s="410" t="str">
        <f>IFERROR(TIME(0,ROUNDDOWN(((1/PA39)*60),0),ROUND(((((1/PA39)*60)-ROUNDDOWN(((1/PA39)*60),0))*60),0)),"")</f>
        <v/>
      </c>
      <c r="OZ39" s="407" t="str">
        <f>IFERROR(IF(OW39="PACE_Daniels",(INDEX(BASE!$AE$4:$AH$7,MATCH('Microciclos - Endurance (2)'!OX39,BASE!$AE$4:$AE$7,0),4)),IF(AND(OW39="vVO2máx",OX39&gt;=35,OX39&lt;=45),"9-11",IF(AND(OW39="vVO2máx",OX39&gt;45,OX39&lt;=65),"11",IF(AND(OW39="vVO2máx",OX39&gt;65,OX39&lt;=75),"12-13",IF(AND(OW39="vVO2máx",OX39&gt;=80,OX39&lt;=85),"14-16",IF(AND(OW39="vVO2máx",OX39&gt;=85,OX39&lt;100),"17-19",IF(AND(OW39="vVO2máx",OX39&gt;=100),"20",IF(AND(OW39="FCR",OX39&gt;40,OX39&lt;=60),"12-13",IF(AND(OW39="FCR",OX39&gt;60,OX39&lt;=84),"14-16",IF(AND(OW39="FCR",OX39&gt;=85,OX39&lt;100),"17-19",IF(AND(OW39="FCR",OX39=100),"20",""))))))))))),"")</f>
        <v/>
      </c>
      <c r="PA39" s="409">
        <f>IFERROR(IF(OW39="vVO2máx",(Avaliações!$C$51*'Microciclos - Endurance (2)'!OX39)/100,IF(OW39="Velocidade_crítica",IF(OX39="80% VC",Avaliações!#REF!*0.8,IF(OX39="100% VC",Avaliações!#REF!*1,IF(OX39="120% VC",Avaliações!#REF!*1.2,IF(OX39="&gt;30%",Avaliações!$C$54*1.3,IF(OX39="&gt;40%",Avaliações!$C$54*1.4,0))))),IF(OW39="PACE_Daniels",INDEX(BASE!$Q$4:$V$60,MATCH(Avaliações!$C$53,BASE!$Q$4:$Q$60,0),MATCH('Microciclos - Endurance (2)'!OX39,BASE!$Q$4:$V$4,0)),0))),"")</f>
        <v>0</v>
      </c>
      <c r="PB39" s="409" t="str">
        <f>IF(OZ39="9-11","Zona 1",IF(OZ39="11","Zona 1",IF(OZ39="12-13","Zona 2",IF(OZ39="14-16","Zona 2",IF(OZ39="17-19","Zona 3",IF(OZ39="20","Zona 3",""))))))</f>
        <v/>
      </c>
      <c r="PF39" s="407"/>
      <c r="PG39" s="407"/>
      <c r="PH39" s="407"/>
      <c r="PI39" s="407"/>
      <c r="PJ39" s="407">
        <f>IFERROR(PF39*PG39*PH39,"")</f>
        <v>0</v>
      </c>
      <c r="PK39" s="407">
        <f>IFERROR(PF39*PG39*PI39,"")</f>
        <v>0</v>
      </c>
      <c r="PL39" s="408" t="str">
        <f>IFERROR(((PH39*PG39*PF39)*(PR39*16.6667))+((PF39*PG39*PI39)*(PW39*16.6667)),"")</f>
        <v/>
      </c>
      <c r="PM39" s="407" t="s">
        <v>144</v>
      </c>
      <c r="PN39" s="407"/>
      <c r="PO39" s="409" t="str">
        <f>IF(PQ39="9-11","Zona 1",IF(PQ39="11","Zona 1",IF(PQ39="12-13","Zona 2",IF(PQ39="14-16","Zona 2",IF(PQ39="17-19","Zona 3",IF(PQ39="20","Zona 3",""))))))</f>
        <v/>
      </c>
      <c r="PP39" s="410" t="str">
        <f>IFERROR(TIME(0,ROUNDDOWN(((1/PR39)*60),0),ROUND(((((1/PR39)*60)-ROUNDDOWN(((1/PR39)*60),0))*60),0)),"")</f>
        <v/>
      </c>
      <c r="PQ39" s="407" t="str">
        <f>IFERROR(IF(PM39="PACE_Daniels",(INDEX(BASE!$AE$4:$AH$8,MATCH('Microciclos - Endurance (2)'!PN39,BASE!$AE$4:$AE$8,0),4)),IF(AND(PM39="vVO2máx",PN39&gt;=35,PN39&lt;=45),"9-11",IF(AND(PM39="vVO2máx",PN39&gt;45,PN39&lt;=65),"11",IF(AND(PM39="vVO2máx",PN39&gt;65,PN39&lt;=75),"12-13",IF(AND(PM39="vVO2máx",PN39&gt;=80,PN39&lt;=85),"14-16",IF(AND(PM39="vVO2máx",PN39&gt;=85,PN39&lt;100),"17-19",IF(AND(PM39="vVO2máx",PN39&gt;=100),"20",IF(AND(PM39="FCR",PN39&gt;40,PN39&lt;=60),"12-13",IF(AND(PM39="FCR",PN39&gt;60,PN39&lt;=84),"14-16",IF(AND(PM39="FCR",PN39&gt;=85,PN39&lt;100),"17-19",IF(AND(PM39="FCR",PN39=100),"20",""))))))))))),"")</f>
        <v/>
      </c>
      <c r="PR39" s="409" t="str">
        <f>IFERROR(IF(PM39="vVO2máx",(Avaliações!$C$51*'Microciclos - Endurance (2)'!PN39)/100,IF(PM39="Velocidade_crítica",IF(PN39="80% VC",Avaliações!#REF!*0.8,IF(PN39="100% VC",Avaliações!#REF!*1,IF(PN39="120% VC",Avaliações!#REF!*1.2,IF(PN39="&gt;30%",Avaliações!$C$54*1.3,IF(PN39="&gt;40%",Avaliações!$C$54*1.4,0))))),IF(PM39="PACE_Daniels",INDEX(BASE!$Q$4:$V$60,MATCH(Avaliações!$C$53,BASE!$Q$4:$Q$60,0),MATCH('Microciclos - Endurance (2)'!PN39,BASE!$Q$4:$V$4,0)),""))),"")</f>
        <v/>
      </c>
      <c r="PS39" s="407" t="s">
        <v>144</v>
      </c>
      <c r="PT39" s="407"/>
      <c r="PU39" s="410" t="str">
        <f>IFERROR(TIME(0,ROUNDDOWN(((1/PW39)*60),0),ROUND(((((1/PW39)*60)-ROUNDDOWN(((1/PW39)*60),0))*60),0)),"")</f>
        <v/>
      </c>
      <c r="PV39" s="407" t="str">
        <f>IFERROR(IF(PS39="PACE_Daniels",(INDEX(BASE!$AE$4:$AH$7,MATCH('Microciclos - Endurance (2)'!PT39,BASE!$AE$4:$AE$7,0),4)),IF(AND(PS39="vVO2máx",PT39&gt;=35,PT39&lt;=45),"9-11",IF(AND(PS39="vVO2máx",PT39&gt;45,PT39&lt;=65),"11",IF(AND(PS39="vVO2máx",PT39&gt;65,PT39&lt;=75),"12-13",IF(AND(PS39="vVO2máx",PT39&gt;=80,PT39&lt;=85),"14-16",IF(AND(PS39="vVO2máx",PT39&gt;=85,PT39&lt;100),"17-19",IF(AND(PS39="vVO2máx",PT39&gt;=100),"20",IF(AND(PS39="FCR",PT39&gt;40,PT39&lt;=60),"12-13",IF(AND(PS39="FCR",PT39&gt;60,PT39&lt;=84),"14-16",IF(AND(PS39="FCR",PT39&gt;=85,PT39&lt;100),"17-19",IF(AND(PS39="FCR",PT39=100),"20",""))))))))))),"")</f>
        <v/>
      </c>
      <c r="PW39" s="409">
        <f>IFERROR(IF(PS39="vVO2máx",(Avaliações!$C$51*'Microciclos - Endurance (2)'!PT39)/100,IF(PS39="Velocidade_crítica",IF(PT39="80% VC",Avaliações!#REF!*0.8,IF(PT39="100% VC",Avaliações!#REF!*1,IF(PT39="120% VC",Avaliações!#REF!*1.2,IF(PT39="&gt;30%",Avaliações!$C$54*1.3,IF(PT39="&gt;40%",Avaliações!$C$54*1.4,0))))),IF(PS39="PACE_Daniels",INDEX(BASE!$Q$4:$V$60,MATCH(Avaliações!$C$53,BASE!$Q$4:$Q$60,0),MATCH('Microciclos - Endurance (2)'!PT39,BASE!$Q$4:$V$4,0)),0))),"")</f>
        <v>0</v>
      </c>
      <c r="PX39" s="409" t="str">
        <f>IF(PV39="9-11","Zona 1",IF(PV39="11","Zona 1",IF(PV39="12-13","Zona 2",IF(PV39="14-16","Zona 2",IF(PV39="17-19","Zona 3",IF(PV39="20","Zona 3",""))))))</f>
        <v/>
      </c>
      <c r="QB39" s="407"/>
      <c r="QC39" s="407"/>
      <c r="QD39" s="407"/>
      <c r="QE39" s="407"/>
      <c r="QF39" s="407">
        <f>IFERROR(QB39*QC39*QD39,"")</f>
        <v>0</v>
      </c>
      <c r="QG39" s="407">
        <f>IFERROR(QB39*QC39*QE39,"")</f>
        <v>0</v>
      </c>
      <c r="QH39" s="408" t="str">
        <f>IFERROR(((QD39*QC39*QB39)*(QN39*16.6667))+((QB39*QC39*QE39)*(QS39*16.6667)),"")</f>
        <v/>
      </c>
      <c r="QI39" s="407" t="s">
        <v>144</v>
      </c>
      <c r="QJ39" s="407"/>
      <c r="QK39" s="409" t="str">
        <f>IF(QM39="9-11","Zona 1",IF(QM39="11","Zona 1",IF(QM39="12-13","Zona 2",IF(QM39="14-16","Zona 2",IF(QM39="17-19","Zona 3",IF(QM39="20","Zona 3",""))))))</f>
        <v/>
      </c>
      <c r="QL39" s="410" t="str">
        <f>IFERROR(TIME(0,ROUNDDOWN(((1/QN39)*60),0),ROUND(((((1/QN39)*60)-ROUNDDOWN(((1/QN39)*60),0))*60),0)),"")</f>
        <v/>
      </c>
      <c r="QM39" s="407" t="str">
        <f>IFERROR(IF(QI39="PACE_Daniels",(INDEX(BASE!$AE$4:$AH$8,MATCH('Microciclos - Endurance (2)'!QJ39,BASE!$AE$4:$AE$8,0),4)),IF(AND(QI39="vVO2máx",QJ39&gt;=35,QJ39&lt;=45),"9-11",IF(AND(QI39="vVO2máx",QJ39&gt;45,QJ39&lt;=65),"11",IF(AND(QI39="vVO2máx",QJ39&gt;65,QJ39&lt;=75),"12-13",IF(AND(QI39="vVO2máx",QJ39&gt;=80,QJ39&lt;=85),"14-16",IF(AND(QI39="vVO2máx",QJ39&gt;=85,QJ39&lt;100),"17-19",IF(AND(QI39="vVO2máx",QJ39&gt;=100),"20",IF(AND(QI39="FCR",QJ39&gt;40,QJ39&lt;=60),"12-13",IF(AND(QI39="FCR",QJ39&gt;60,QJ39&lt;=84),"14-16",IF(AND(QI39="FCR",QJ39&gt;=85,QJ39&lt;100),"17-19",IF(AND(QI39="FCR",QJ39=100),"20",""))))))))))),"")</f>
        <v/>
      </c>
      <c r="QN39" s="409" t="str">
        <f>IFERROR(IF(QI39="vVO2máx",(Avaliações!$C$51*'Microciclos - Endurance (2)'!QJ39)/100,IF(QI39="Velocidade_crítica",IF(QJ39="80% VC",Avaliações!#REF!*0.8,IF(QJ39="100% VC",Avaliações!#REF!*1,IF(QJ39="120% VC",Avaliações!#REF!*1.2,IF(QJ39="&gt;30%",Avaliações!$C$54*1.3,IF(QJ39="&gt;40%",Avaliações!$C$54*1.4,0))))),IF(QI39="PACE_Daniels",INDEX(BASE!$Q$4:$V$60,MATCH(Avaliações!$C$53,BASE!$Q$4:$Q$60,0),MATCH('Microciclos - Endurance (2)'!QJ39,BASE!$Q$4:$V$4,0)),""))),"")</f>
        <v/>
      </c>
      <c r="QO39" s="407" t="s">
        <v>144</v>
      </c>
      <c r="QP39" s="407"/>
      <c r="QQ39" s="410" t="str">
        <f>IFERROR(TIME(0,ROUNDDOWN(((1/QS39)*60),0),ROUND(((((1/QS39)*60)-ROUNDDOWN(((1/QS39)*60),0))*60),0)),"")</f>
        <v/>
      </c>
      <c r="QR39" s="407" t="str">
        <f>IFERROR(IF(QO39="PACE_Daniels",(INDEX(BASE!$AE$4:$AH$7,MATCH('Microciclos - Endurance (2)'!QP39,BASE!$AE$4:$AE$7,0),4)),IF(AND(QO39="vVO2máx",QP39&gt;=35,QP39&lt;=45),"9-11",IF(AND(QO39="vVO2máx",QP39&gt;45,QP39&lt;=65),"11",IF(AND(QO39="vVO2máx",QP39&gt;65,QP39&lt;=75),"12-13",IF(AND(QO39="vVO2máx",QP39&gt;=80,QP39&lt;=85),"14-16",IF(AND(QO39="vVO2máx",QP39&gt;=85,QP39&lt;100),"17-19",IF(AND(QO39="vVO2máx",QP39&gt;=100),"20",IF(AND(QO39="FCR",QP39&gt;40,QP39&lt;=60),"12-13",IF(AND(QO39="FCR",QP39&gt;60,QP39&lt;=84),"14-16",IF(AND(QO39="FCR",QP39&gt;=85,QP39&lt;100),"17-19",IF(AND(QO39="FCR",QP39=100),"20",""))))))))))),"")</f>
        <v/>
      </c>
      <c r="QS39" s="409">
        <f>IFERROR(IF(QO39="vVO2máx",(Avaliações!$C$51*'Microciclos - Endurance (2)'!QP39)/100,IF(QO39="Velocidade_crítica",IF(QP39="80% VC",Avaliações!#REF!*0.8,IF(QP39="100% VC",Avaliações!#REF!*1,IF(QP39="120% VC",Avaliações!#REF!*1.2,IF(QP39="&gt;30%",Avaliações!$C$54*1.3,IF(QP39="&gt;40%",Avaliações!$C$54*1.4,0))))),IF(QO39="PACE_Daniels",INDEX(BASE!$Q$4:$V$60,MATCH(Avaliações!$C$53,BASE!$Q$4:$Q$60,0),MATCH('Microciclos - Endurance (2)'!QP39,BASE!$Q$4:$V$4,0)),0))),"")</f>
        <v>0</v>
      </c>
      <c r="QT39" s="409" t="str">
        <f>IF(QR39="9-11","Zona 1",IF(QR39="11","Zona 1",IF(QR39="12-13","Zona 2",IF(QR39="14-16","Zona 2",IF(QR39="17-19","Zona 3",IF(QR39="20","Zona 3",""))))))</f>
        <v/>
      </c>
      <c r="QX39" s="407"/>
      <c r="QY39" s="407"/>
      <c r="QZ39" s="407"/>
      <c r="RA39" s="407"/>
      <c r="RB39" s="407">
        <f>IFERROR(QX39*QY39*QZ39,"")</f>
        <v>0</v>
      </c>
      <c r="RC39" s="407">
        <f>IFERROR(QX39*QY39*RA39,"")</f>
        <v>0</v>
      </c>
      <c r="RD39" s="408" t="str">
        <f>IFERROR(((QZ39*QY39*QX39)*(RJ39*16.6667))+((QX39*QY39*RA39)*(RO39*16.6667)),"")</f>
        <v/>
      </c>
      <c r="RE39" s="407" t="s">
        <v>144</v>
      </c>
      <c r="RF39" s="407"/>
      <c r="RG39" s="409" t="str">
        <f>IF(RI39="9-11","Zona 1",IF(RI39="11","Zona 1",IF(RI39="12-13","Zona 2",IF(RI39="14-16","Zona 2",IF(RI39="17-19","Zona 3",IF(RI39="20","Zona 3",""))))))</f>
        <v/>
      </c>
      <c r="RH39" s="410" t="str">
        <f>IFERROR(TIME(0,ROUNDDOWN(((1/RJ39)*60),0),ROUND(((((1/RJ39)*60)-ROUNDDOWN(((1/RJ39)*60),0))*60),0)),"")</f>
        <v/>
      </c>
      <c r="RI39" s="407" t="str">
        <f>IFERROR(IF(RE39="PACE_Daniels",(INDEX(BASE!$AE$4:$AH$8,MATCH('Microciclos - Endurance (2)'!RF39,BASE!$AE$4:$AE$8,0),4)),IF(AND(RE39="vVO2máx",RF39&gt;=35,RF39&lt;=45),"9-11",IF(AND(RE39="vVO2máx",RF39&gt;45,RF39&lt;=65),"11",IF(AND(RE39="vVO2máx",RF39&gt;65,RF39&lt;=75),"12-13",IF(AND(RE39="vVO2máx",RF39&gt;=80,RF39&lt;=85),"14-16",IF(AND(RE39="vVO2máx",RF39&gt;=85,RF39&lt;100),"17-19",IF(AND(RE39="vVO2máx",RF39&gt;=100),"20",IF(AND(RE39="FCR",RF39&gt;40,RF39&lt;=60),"12-13",IF(AND(RE39="FCR",RF39&gt;60,RF39&lt;=84),"14-16",IF(AND(RE39="FCR",RF39&gt;=85,RF39&lt;100),"17-19",IF(AND(RE39="FCR",RF39=100),"20",""))))))))))),"")</f>
        <v/>
      </c>
      <c r="RJ39" s="409" t="str">
        <f>IFERROR(IF(RE39="vVO2máx",(Avaliações!$C$51*'Microciclos - Endurance (2)'!RF39)/100,IF(RE39="Velocidade_crítica",IF(RF39="80% VC",Avaliações!#REF!*0.8,IF(RF39="100% VC",Avaliações!#REF!*1,IF(RF39="120% VC",Avaliações!#REF!*1.2,IF(RF39="&gt;30%",Avaliações!$C$54*1.3,IF(RF39="&gt;40%",Avaliações!$C$54*1.4,0))))),IF(RE39="PACE_Daniels",INDEX(BASE!$Q$4:$V$60,MATCH(Avaliações!$C$53,BASE!$Q$4:$Q$60,0),MATCH('Microciclos - Endurance (2)'!RF39,BASE!$Q$4:$V$4,0)),""))),"")</f>
        <v/>
      </c>
      <c r="RK39" s="407" t="s">
        <v>144</v>
      </c>
      <c r="RL39" s="407"/>
      <c r="RM39" s="410" t="str">
        <f>IFERROR(TIME(0,ROUNDDOWN(((1/RO39)*60),0),ROUND(((((1/RO39)*60)-ROUNDDOWN(((1/RO39)*60),0))*60),0)),"")</f>
        <v/>
      </c>
      <c r="RN39" s="407" t="str">
        <f>IFERROR(IF(RK39="PACE_Daniels",(INDEX(BASE!$AE$4:$AH$7,MATCH('Microciclos - Endurance (2)'!RL39,BASE!$AE$4:$AE$7,0),4)),IF(AND(RK39="vVO2máx",RL39&gt;=35,RL39&lt;=45),"9-11",IF(AND(RK39="vVO2máx",RL39&gt;45,RL39&lt;=65),"11",IF(AND(RK39="vVO2máx",RL39&gt;65,RL39&lt;=75),"12-13",IF(AND(RK39="vVO2máx",RL39&gt;=80,RL39&lt;=85),"14-16",IF(AND(RK39="vVO2máx",RL39&gt;=85,RL39&lt;100),"17-19",IF(AND(RK39="vVO2máx",RL39&gt;=100),"20",IF(AND(RK39="FCR",RL39&gt;40,RL39&lt;=60),"12-13",IF(AND(RK39="FCR",RL39&gt;60,RL39&lt;=84),"14-16",IF(AND(RK39="FCR",RL39&gt;=85,RL39&lt;100),"17-19",IF(AND(RK39="FCR",RL39=100),"20",""))))))))))),"")</f>
        <v/>
      </c>
      <c r="RO39" s="409">
        <f>IFERROR(IF(RK39="vVO2máx",(Avaliações!$C$51*'Microciclos - Endurance (2)'!RL39)/100,IF(RK39="Velocidade_crítica",IF(RL39="80% VC",Avaliações!#REF!*0.8,IF(RL39="100% VC",Avaliações!#REF!*1,IF(RL39="120% VC",Avaliações!#REF!*1.2,IF(RL39="&gt;30%",Avaliações!$C$54*1.3,IF(RL39="&gt;40%",Avaliações!$C$54*1.4,0))))),IF(RK39="PACE_Daniels",INDEX(BASE!$Q$4:$V$60,MATCH(Avaliações!$C$53,BASE!$Q$4:$Q$60,0),MATCH('Microciclos - Endurance (2)'!RL39,BASE!$Q$4:$V$4,0)),0))),"")</f>
        <v>0</v>
      </c>
      <c r="RP39" s="409" t="str">
        <f>IF(RN39="9-11","Zona 1",IF(RN39="11","Zona 1",IF(RN39="12-13","Zona 2",IF(RN39="14-16","Zona 2",IF(RN39="17-19","Zona 3",IF(RN39="20","Zona 3",""))))))</f>
        <v/>
      </c>
      <c r="RT39" s="407"/>
      <c r="RU39" s="407"/>
      <c r="RV39" s="407"/>
      <c r="RW39" s="407"/>
      <c r="RX39" s="407">
        <f>IFERROR(RT39*RU39*RV39,"")</f>
        <v>0</v>
      </c>
      <c r="RY39" s="407">
        <f>IFERROR(RT39*RU39*RW39,"")</f>
        <v>0</v>
      </c>
      <c r="RZ39" s="408" t="str">
        <f>IFERROR(((RV39*RU39*RT39)*(SF39*16.6667))+((RT39*RU39*RW39)*(SK39*16.6667)),"")</f>
        <v/>
      </c>
      <c r="SA39" s="407" t="s">
        <v>144</v>
      </c>
      <c r="SB39" s="407"/>
      <c r="SC39" s="409" t="str">
        <f>IF(SE39="9-11","Zona 1",IF(SE39="11","Zona 1",IF(SE39="12-13","Zona 2",IF(SE39="14-16","Zona 2",IF(SE39="17-19","Zona 3",IF(SE39="20","Zona 3",""))))))</f>
        <v/>
      </c>
      <c r="SD39" s="410" t="str">
        <f>IFERROR(TIME(0,ROUNDDOWN(((1/SF39)*60),0),ROUND(((((1/SF39)*60)-ROUNDDOWN(((1/SF39)*60),0))*60),0)),"")</f>
        <v/>
      </c>
      <c r="SE39" s="407" t="str">
        <f>IFERROR(IF(SA39="PACE_Daniels",(INDEX(BASE!$AE$4:$AH$8,MATCH('Microciclos - Endurance (2)'!SB39,BASE!$AE$4:$AE$8,0),4)),IF(AND(SA39="vVO2máx",SB39&gt;=35,SB39&lt;=45),"9-11",IF(AND(SA39="vVO2máx",SB39&gt;45,SB39&lt;=65),"11",IF(AND(SA39="vVO2máx",SB39&gt;65,SB39&lt;=75),"12-13",IF(AND(SA39="vVO2máx",SB39&gt;=80,SB39&lt;=85),"14-16",IF(AND(SA39="vVO2máx",SB39&gt;=85,SB39&lt;100),"17-19",IF(AND(SA39="vVO2máx",SB39&gt;=100),"20",IF(AND(SA39="FCR",SB39&gt;40,SB39&lt;=60),"12-13",IF(AND(SA39="FCR",SB39&gt;60,SB39&lt;=84),"14-16",IF(AND(SA39="FCR",SB39&gt;=85,SB39&lt;100),"17-19",IF(AND(SA39="FCR",SB39=100),"20",""))))))))))),"")</f>
        <v/>
      </c>
      <c r="SF39" s="409" t="str">
        <f>IFERROR(IF(SA39="vVO2máx",(Avaliações!$C$51*'Microciclos - Endurance (2)'!SB39)/100,IF(SA39="Velocidade_crítica",IF(SB39="80% VC",Avaliações!#REF!*0.8,IF(SB39="100% VC",Avaliações!#REF!*1,IF(SB39="120% VC",Avaliações!#REF!*1.2,IF(SB39="&gt;30%",Avaliações!$C$54*1.3,IF(SB39="&gt;40%",Avaliações!$C$54*1.4,0))))),IF(SA39="PACE_Daniels",INDEX(BASE!$Q$4:$V$60,MATCH(Avaliações!$C$53,BASE!$Q$4:$Q$60,0),MATCH('Microciclos - Endurance (2)'!SB39,BASE!$Q$4:$V$4,0)),""))),"")</f>
        <v/>
      </c>
      <c r="SG39" s="407" t="s">
        <v>144</v>
      </c>
      <c r="SH39" s="407"/>
      <c r="SI39" s="410" t="str">
        <f>IFERROR(TIME(0,ROUNDDOWN(((1/SK39)*60),0),ROUND(((((1/SK39)*60)-ROUNDDOWN(((1/SK39)*60),0))*60),0)),"")</f>
        <v/>
      </c>
      <c r="SJ39" s="407" t="str">
        <f>IFERROR(IF(SG39="PACE_Daniels",(INDEX(BASE!$AE$4:$AH$7,MATCH('Microciclos - Endurance (2)'!SH39,BASE!$AE$4:$AE$7,0),4)),IF(AND(SG39="vVO2máx",SH39&gt;=35,SH39&lt;=45),"9-11",IF(AND(SG39="vVO2máx",SH39&gt;45,SH39&lt;=65),"11",IF(AND(SG39="vVO2máx",SH39&gt;65,SH39&lt;=75),"12-13",IF(AND(SG39="vVO2máx",SH39&gt;=80,SH39&lt;=85),"14-16",IF(AND(SG39="vVO2máx",SH39&gt;=85,SH39&lt;100),"17-19",IF(AND(SG39="vVO2máx",SH39&gt;=100),"20",IF(AND(SG39="FCR",SH39&gt;40,SH39&lt;=60),"12-13",IF(AND(SG39="FCR",SH39&gt;60,SH39&lt;=84),"14-16",IF(AND(SG39="FCR",SH39&gt;=85,SH39&lt;100),"17-19",IF(AND(SG39="FCR",SH39=100),"20",""))))))))))),"")</f>
        <v/>
      </c>
      <c r="SK39" s="409">
        <f>IFERROR(IF(SG39="vVO2máx",(Avaliações!$C$51*'Microciclos - Endurance (2)'!SH39)/100,IF(SG39="Velocidade_crítica",IF(SH39="80% VC",Avaliações!#REF!*0.8,IF(SH39="100% VC",Avaliações!#REF!*1,IF(SH39="120% VC",Avaliações!#REF!*1.2,IF(SH39="&gt;30%",Avaliações!$C$54*1.3,IF(SH39="&gt;40%",Avaliações!$C$54*1.4,0))))),IF(SG39="PACE_Daniels",INDEX(BASE!$Q$4:$V$60,MATCH(Avaliações!$C$53,BASE!$Q$4:$Q$60,0),MATCH('Microciclos - Endurance (2)'!SH39,BASE!$Q$4:$V$4,0)),0))),"")</f>
        <v>0</v>
      </c>
      <c r="SL39" s="409" t="str">
        <f>IF(SJ39="9-11","Zona 1",IF(SJ39="11","Zona 1",IF(SJ39="12-13","Zona 2",IF(SJ39="14-16","Zona 2",IF(SJ39="17-19","Zona 3",IF(SJ39="20","Zona 3",""))))))</f>
        <v/>
      </c>
      <c r="SP39" s="407"/>
      <c r="SQ39" s="407"/>
      <c r="SR39" s="407"/>
      <c r="SS39" s="407"/>
      <c r="ST39" s="407">
        <f>IFERROR(SP39*SQ39*SR39,"")</f>
        <v>0</v>
      </c>
      <c r="SU39" s="407">
        <f>IFERROR(SP39*SQ39*SS39,"")</f>
        <v>0</v>
      </c>
      <c r="SV39" s="408" t="str">
        <f>IFERROR(((SR39*SQ39*SP39)*(TB39*16.6667))+((SP39*SQ39*SS39)*(TG39*16.6667)),"")</f>
        <v/>
      </c>
      <c r="SW39" s="407" t="s">
        <v>144</v>
      </c>
      <c r="SX39" s="407"/>
      <c r="SY39" s="409" t="str">
        <f>IF(TA39="9-11","Zona 1",IF(TA39="11","Zona 1",IF(TA39="12-13","Zona 2",IF(TA39="14-16","Zona 2",IF(TA39="17-19","Zona 3",IF(TA39="20","Zona 3",""))))))</f>
        <v/>
      </c>
      <c r="SZ39" s="410" t="str">
        <f>IFERROR(TIME(0,ROUNDDOWN(((1/TB39)*60),0),ROUND(((((1/TB39)*60)-ROUNDDOWN(((1/TB39)*60),0))*60),0)),"")</f>
        <v/>
      </c>
      <c r="TA39" s="407" t="str">
        <f>IFERROR(IF(SW39="PACE_Daniels",(INDEX(BASE!$AE$4:$AH$8,MATCH('Microciclos - Endurance (2)'!SX39,BASE!$AE$4:$AE$8,0),4)),IF(AND(SW39="vVO2máx",SX39&gt;=35,SX39&lt;=45),"9-11",IF(AND(SW39="vVO2máx",SX39&gt;45,SX39&lt;=65),"11",IF(AND(SW39="vVO2máx",SX39&gt;65,SX39&lt;=75),"12-13",IF(AND(SW39="vVO2máx",SX39&gt;=80,SX39&lt;=85),"14-16",IF(AND(SW39="vVO2máx",SX39&gt;=85,SX39&lt;100),"17-19",IF(AND(SW39="vVO2máx",SX39&gt;=100),"20",IF(AND(SW39="FCR",SX39&gt;40,SX39&lt;=60),"12-13",IF(AND(SW39="FCR",SX39&gt;60,SX39&lt;=84),"14-16",IF(AND(SW39="FCR",SX39&gt;=85,SX39&lt;100),"17-19",IF(AND(SW39="FCR",SX39=100),"20",""))))))))))),"")</f>
        <v/>
      </c>
      <c r="TB39" s="409" t="str">
        <f>IFERROR(IF(SW39="vVO2máx",(Avaliações!$C$51*'Microciclos - Endurance (2)'!SX39)/100,IF(SW39="Velocidade_crítica",IF(SX39="80% VC",Avaliações!#REF!*0.8,IF(SX39="100% VC",Avaliações!#REF!*1,IF(SX39="120% VC",Avaliações!#REF!*1.2,IF(SX39="&gt;30%",Avaliações!$C$54*1.3,IF(SX39="&gt;40%",Avaliações!$C$54*1.4,0))))),IF(SW39="PACE_Daniels",INDEX(BASE!$Q$4:$V$60,MATCH(Avaliações!$C$53,BASE!$Q$4:$Q$60,0),MATCH('Microciclos - Endurance (2)'!SX39,BASE!$Q$4:$V$4,0)),""))),"")</f>
        <v/>
      </c>
      <c r="TC39" s="407" t="s">
        <v>144</v>
      </c>
      <c r="TD39" s="407"/>
      <c r="TE39" s="410" t="str">
        <f>IFERROR(TIME(0,ROUNDDOWN(((1/TG39)*60),0),ROUND(((((1/TG39)*60)-ROUNDDOWN(((1/TG39)*60),0))*60),0)),"")</f>
        <v/>
      </c>
      <c r="TF39" s="407" t="str">
        <f>IFERROR(IF(TC39="PACE_Daniels",(INDEX(BASE!$AE$4:$AH$7,MATCH('Microciclos - Endurance (2)'!TD39,BASE!$AE$4:$AE$7,0),4)),IF(AND(TC39="vVO2máx",TD39&gt;=35,TD39&lt;=45),"9-11",IF(AND(TC39="vVO2máx",TD39&gt;45,TD39&lt;=65),"11",IF(AND(TC39="vVO2máx",TD39&gt;65,TD39&lt;=75),"12-13",IF(AND(TC39="vVO2máx",TD39&gt;=80,TD39&lt;=85),"14-16",IF(AND(TC39="vVO2máx",TD39&gt;=85,TD39&lt;100),"17-19",IF(AND(TC39="vVO2máx",TD39&gt;=100),"20",IF(AND(TC39="FCR",TD39&gt;40,TD39&lt;=60),"12-13",IF(AND(TC39="FCR",TD39&gt;60,TD39&lt;=84),"14-16",IF(AND(TC39="FCR",TD39&gt;=85,TD39&lt;100),"17-19",IF(AND(TC39="FCR",TD39=100),"20",""))))))))))),"")</f>
        <v/>
      </c>
      <c r="TG39" s="409">
        <f>IFERROR(IF(TC39="vVO2máx",(Avaliações!$C$51*'Microciclos - Endurance (2)'!TD39)/100,IF(TC39="Velocidade_crítica",IF(TD39="80% VC",Avaliações!#REF!*0.8,IF(TD39="100% VC",Avaliações!#REF!*1,IF(TD39="120% VC",Avaliações!#REF!*1.2,IF(TD39="&gt;30%",Avaliações!$C$54*1.3,IF(TD39="&gt;40%",Avaliações!$C$54*1.4,0))))),IF(TC39="PACE_Daniels",INDEX(BASE!$Q$4:$V$60,MATCH(Avaliações!$C$53,BASE!$Q$4:$Q$60,0),MATCH('Microciclos - Endurance (2)'!TD39,BASE!$Q$4:$V$4,0)),0))),"")</f>
        <v>0</v>
      </c>
      <c r="TH39" s="409" t="str">
        <f>IF(TF39="9-11","Zona 1",IF(TF39="11","Zona 1",IF(TF39="12-13","Zona 2",IF(TF39="14-16","Zona 2",IF(TF39="17-19","Zona 3",IF(TF39="20","Zona 3",""))))))</f>
        <v/>
      </c>
    </row>
    <row r="40" spans="4:528">
      <c r="D40" s="407"/>
      <c r="E40" s="407"/>
      <c r="F40" s="407"/>
      <c r="G40" s="407"/>
      <c r="H40" s="407">
        <f>IFERROR(D40*E40*F40,"")</f>
        <v>0</v>
      </c>
      <c r="I40" s="407">
        <f t="shared" ref="I40:I44" si="336">IFERROR(D40*E40*G40,"")</f>
        <v>0</v>
      </c>
      <c r="J40" s="408" t="str">
        <f t="shared" ref="J40:J44" si="337">IFERROR(((F40*E40*D40)*(P40*16.6667))+((D40*E40*G40)*(U40*16.6667)),"")</f>
        <v/>
      </c>
      <c r="K40" s="407" t="s">
        <v>144</v>
      </c>
      <c r="L40" s="407"/>
      <c r="M40" s="409" t="str">
        <f t="shared" ref="M40:M44" si="338">IF(O40="9-11","Zona 1",IF(O40="11","Zona 1",IF(O40="12-13","Zona 2",IF(O40="14-16","Zona 2",IF(O40="17-19","Zona 3",IF(O40="20","Zona 3",""))))))</f>
        <v/>
      </c>
      <c r="N40" s="410" t="str">
        <f t="shared" ref="N40:N44" si="339">IFERROR(TIME(0,ROUNDDOWN(((1/P40)*60),0),ROUND(((((1/P40)*60)-ROUNDDOWN(((1/P40)*60),0))*60),0)),"")</f>
        <v/>
      </c>
      <c r="O40" s="407" t="str">
        <f>IFERROR(IF(K40="PACE_Daniels",(INDEX(BASE!$AE$4:$AH$8,MATCH('Microciclos - Endurance (2)'!L40,BASE!$AE$4:$AE$8,0),4)),IF(AND(K40="vVO2máx",L40&gt;=35,L40&lt;=45),"9-11",IF(AND(K40="vVO2máx",L40&gt;45,L40&lt;=65),"11",IF(AND(K40="vVO2máx",L40&gt;65,L40&lt;=75),"12-13",IF(AND(K40="vVO2máx",L40&gt;=80,L40&lt;=85),"14-16",IF(AND(K40="vVO2máx",L40&gt;=85,L40&lt;100),"17-19",IF(AND(K40="vVO2máx",L40&gt;=100),"20",IF(AND(K40="FCR",L40&gt;40,L40&lt;=60),"12-13",IF(AND(K40="FCR",L40&gt;60,L40&lt;=84),"14-16",IF(AND(K40="FCR",L40&gt;=85,L40&lt;100),"17-19",IF(AND(K40="FCR",L40=100),"20",""))))))))))),"")</f>
        <v/>
      </c>
      <c r="P40" s="409" t="str">
        <f>IFERROR(IF(K40="vVO2máx",(Avaliações!$C$51*'Microciclos - Endurance (2)'!L40)/100,IF(K40="Velocidade_crítica",IF(L40="80% VC",Avaliações!#REF!*0.8,IF(L40="100% VC",Avaliações!#REF!*1,IF(L40="120% VC",Avaliações!#REF!*1.2,IF(L40="&gt;30%",Avaliações!$C$54*1.3,IF(L40="&gt;40%",Avaliações!$C$54*1.4,0))))),IF(K40="PACE_Daniels",INDEX(BASE!$Q$4:$V$60,MATCH(Avaliações!$C$53,BASE!$Q$4:$Q$60,0),MATCH('Microciclos - Endurance (2)'!L40,BASE!$Q$4:$V$4,0)),""))),"")</f>
        <v/>
      </c>
      <c r="Q40" s="407" t="s">
        <v>144</v>
      </c>
      <c r="R40" s="407"/>
      <c r="S40" s="410" t="str">
        <f t="shared" ref="S40:S44" si="340">IFERROR(TIME(0,ROUNDDOWN(((1/U40)*60),0),ROUND(((((1/U40)*60)-ROUNDDOWN(((1/U40)*60),0))*60),0)),"")</f>
        <v/>
      </c>
      <c r="T40" s="407" t="str">
        <f>IFERROR(IF(K40="PACE_Daniels",(INDEX(BASE!$AE$4:$AH$7,MATCH('Microciclos - Endurance (2)'!R40,BASE!$AE$4:$AE$7,0),4)),IF(AND(K40="vVO2máx",R40&gt;=35,R40&lt;=45),"9-11",IF(AND(K40="vVO2máx",R40&gt;45,R40&lt;=65),"11",IF(AND(K40="vVO2máx",R40&gt;65,R40&lt;=75),"12-13",IF(AND(K40="vVO2máx",R40&gt;=80,R40&lt;=85),"14-16",IF(AND(K40="vVO2máx",R40&gt;=85,R40&lt;100),"17-19",IF(AND(K40="vVO2máx",R40&gt;=100),"20",IF(AND(K40="FCR",R40&gt;40,R40&lt;=60),"12-13",IF(AND(K40="FCR",R40&gt;60,R40&lt;=84),"14-16",IF(AND(K40="FCR",R40&gt;=85,R40&lt;100),"17-19",IF(AND(K40="FCR",R40=100),"20",""))))))))))),"")</f>
        <v/>
      </c>
      <c r="U40" s="409">
        <f>IFERROR(IF(Q40="vVO2máx",(Avaliações!$C$51*'Microciclos - Endurance (2)'!R40)/100,IF(Q40="Velocidade_crítica",IF(R40="80% VC",Avaliações!#REF!*0.8,IF(R40="100% VC",Avaliações!#REF!*1,IF(R40="120% VC",Avaliações!#REF!*1.2,IF(R40="&gt;30%",Avaliações!$C$54*1.3,IF(R40="&gt;40%",Avaliações!$C$54*1.4,0))))),IF(Q40="PACE_Daniels",INDEX(BASE!$Q$4:$V$60,MATCH(Avaliações!$C$53,BASE!$Q$4:$Q$60,0),MATCH('Microciclos - Endurance (2)'!R40,BASE!$Q$4:$V$4,0)),0))),"")</f>
        <v>0</v>
      </c>
      <c r="V40" s="409" t="str">
        <f t="shared" ref="V40:V44" si="341">IF(T40="9-11","Zona 1",IF(T40="11","Zona 1",IF(T40="12-13","Zona 2",IF(T40="14-16","Zona 2",IF(T40="17-19","Zona 3",IF(T40="20","Zona 3",""))))))</f>
        <v/>
      </c>
      <c r="Z40" s="407"/>
      <c r="AA40" s="407"/>
      <c r="AB40" s="407"/>
      <c r="AC40" s="407"/>
      <c r="AD40" s="407">
        <f>IFERROR(Z40*AA40*AB40,"")</f>
        <v>0</v>
      </c>
      <c r="AE40" s="407">
        <f t="shared" ref="AE40:AE44" si="342">IFERROR(Z40*AA40*AC40,"")</f>
        <v>0</v>
      </c>
      <c r="AF40" s="408" t="str">
        <f t="shared" ref="AF40:AF44" si="343">IFERROR(((AB40*AA40*Z40)*(AL40*16.6667))+((Z40*AA40*AC40)*(AQ40*16.6667)),"")</f>
        <v/>
      </c>
      <c r="AG40" s="407" t="s">
        <v>144</v>
      </c>
      <c r="AH40" s="407"/>
      <c r="AI40" s="409" t="str">
        <f t="shared" ref="AI40:AI44" si="344">IF(AK40="9-11","Zona 1",IF(AK40="11","Zona 1",IF(AK40="12-13","Zona 2",IF(AK40="14-16","Zona 2",IF(AK40="17-19","Zona 3",IF(AK40="20","Zona 3",""))))))</f>
        <v/>
      </c>
      <c r="AJ40" s="410" t="str">
        <f t="shared" ref="AJ40:AJ44" si="345">IFERROR(TIME(0,ROUNDDOWN(((1/AL40)*60),0),ROUND(((((1/AL40)*60)-ROUNDDOWN(((1/AL40)*60),0))*60),0)),"")</f>
        <v/>
      </c>
      <c r="AK40" s="407" t="str">
        <f>IFERROR(IF(AG40="PACE_Daniels",(INDEX(BASE!$AE$4:$AH$8,MATCH('Microciclos - Endurance (2)'!AH40,BASE!$AE$4:$AE$8,0),4)),IF(AND(AG40="vVO2máx",AH40&gt;=35,AH40&lt;=45),"9-11",IF(AND(AG40="vVO2máx",AH40&gt;45,AH40&lt;=65),"11",IF(AND(AG40="vVO2máx",AH40&gt;65,AH40&lt;=75),"12-13",IF(AND(AG40="vVO2máx",AH40&gt;=80,AH40&lt;=85),"14-16",IF(AND(AG40="vVO2máx",AH40&gt;=85,AH40&lt;100),"17-19",IF(AND(AG40="vVO2máx",AH40&gt;=100),"20",IF(AND(AG40="FCR",AH40&gt;40,AH40&lt;=60),"12-13",IF(AND(AG40="FCR",AH40&gt;60,AH40&lt;=84),"14-16",IF(AND(AG40="FCR",AH40&gt;=85,AH40&lt;100),"17-19",IF(AND(AG40="FCR",AH40=100),"20",""))))))))))),"")</f>
        <v/>
      </c>
      <c r="AL40" s="409" t="str">
        <f>IFERROR(IF(AG40="vVO2máx",(Avaliações!$C$51*'Microciclos - Endurance (2)'!AH40)/100,IF(AG40="Velocidade_crítica",IF(AH40="80% VC",Avaliações!#REF!*0.8,IF(AH40="100% VC",Avaliações!#REF!*1,IF(AH40="120% VC",Avaliações!#REF!*1.2,IF(AH40="&gt;30%",Avaliações!$C$54*1.3,IF(AH40="&gt;40%",Avaliações!$C$54*1.4,0))))),IF(AG40="PACE_Daniels",INDEX(BASE!$Q$4:$V$60,MATCH(Avaliações!$C$53,BASE!$Q$4:$Q$60,0),MATCH('Microciclos - Endurance (2)'!AH40,BASE!$Q$4:$V$4,0)),""))),"")</f>
        <v/>
      </c>
      <c r="AM40" s="407" t="s">
        <v>144</v>
      </c>
      <c r="AN40" s="407"/>
      <c r="AO40" s="410" t="str">
        <f t="shared" ref="AO40:AO44" si="346">IFERROR(TIME(0,ROUNDDOWN(((1/AQ40)*60),0),ROUND(((((1/AQ40)*60)-ROUNDDOWN(((1/AQ40)*60),0))*60),0)),"")</f>
        <v/>
      </c>
      <c r="AP40" s="407" t="str">
        <f>IFERROR(IF(AG40="PACE_Daniels",(INDEX(BASE!$AE$4:$AH$7,MATCH('Microciclos - Endurance (2)'!AN40,BASE!$AE$4:$AE$7,0),4)),IF(AND(AG40="vVO2máx",AN40&gt;=35,AN40&lt;=45),"9-11",IF(AND(AG40="vVO2máx",AN40&gt;45,AN40&lt;=65),"11",IF(AND(AG40="vVO2máx",AN40&gt;65,AN40&lt;=75),"12-13",IF(AND(AG40="vVO2máx",AN40&gt;=80,AN40&lt;=85),"14-16",IF(AND(AG40="vVO2máx",AN40&gt;=85,AN40&lt;100),"17-19",IF(AND(AG40="vVO2máx",AN40&gt;=100),"20",IF(AND(AG40="FCR",AN40&gt;40,AN40&lt;=60),"12-13",IF(AND(AG40="FCR",AN40&gt;60,AN40&lt;=84),"14-16",IF(AND(AG40="FCR",AN40&gt;=85,AN40&lt;100),"17-19",IF(AND(AG40="FCR",AN40=100),"20",""))))))))))),"")</f>
        <v/>
      </c>
      <c r="AQ40" s="409">
        <f>IFERROR(IF(AM40="vVO2máx",(Avaliações!$C$51*'Microciclos - Endurance (2)'!AN40)/100,IF(AM40="Velocidade_crítica",IF(AN40="80% VC",Avaliações!#REF!*0.8,IF(AN40="100% VC",Avaliações!#REF!*1,IF(AN40="120% VC",Avaliações!#REF!*1.2,IF(AN40="&gt;30%",Avaliações!$C$54*1.3,IF(AN40="&gt;40%",Avaliações!$C$54*1.4,0))))),IF(AM40="PACE_Daniels",INDEX(BASE!$Q$4:$V$60,MATCH(Avaliações!$C$53,BASE!$Q$4:$Q$60,0),MATCH('Microciclos - Endurance (2)'!AN40,BASE!$Q$4:$V$4,0)),0))),"")</f>
        <v>0</v>
      </c>
      <c r="AR40" s="409" t="str">
        <f t="shared" ref="AR40:AR44" si="347">IF(AP40="9-11","Zona 1",IF(AP40="11","Zona 1",IF(AP40="12-13","Zona 2",IF(AP40="14-16","Zona 2",IF(AP40="17-19","Zona 3",IF(AP40="20","Zona 3",""))))))</f>
        <v/>
      </c>
      <c r="AV40" s="407"/>
      <c r="AW40" s="407"/>
      <c r="AX40" s="407"/>
      <c r="AY40" s="407"/>
      <c r="AZ40" s="407">
        <f>IFERROR(AV40*AW40*AX40,"")</f>
        <v>0</v>
      </c>
      <c r="BA40" s="407">
        <f t="shared" ref="BA40:BA44" si="348">IFERROR(AV40*AW40*AY40,"")</f>
        <v>0</v>
      </c>
      <c r="BB40" s="408" t="str">
        <f t="shared" ref="BB40:BB44" si="349">IFERROR(((AX40*AW40*AV40)*(BH40*16.6667))+((AV40*AW40*AY40)*(BM40*16.6667)),"")</f>
        <v/>
      </c>
      <c r="BC40" s="407" t="s">
        <v>144</v>
      </c>
      <c r="BD40" s="407"/>
      <c r="BE40" s="409" t="str">
        <f t="shared" ref="BE40:BE44" si="350">IF(BG40="9-11","Zona 1",IF(BG40="11","Zona 1",IF(BG40="12-13","Zona 2",IF(BG40="14-16","Zona 2",IF(BG40="17-19","Zona 3",IF(BG40="20","Zona 3",""))))))</f>
        <v/>
      </c>
      <c r="BF40" s="410" t="str">
        <f t="shared" ref="BF40:BF44" si="351">IFERROR(TIME(0,ROUNDDOWN(((1/BH40)*60),0),ROUND(((((1/BH40)*60)-ROUNDDOWN(((1/BH40)*60),0))*60),0)),"")</f>
        <v/>
      </c>
      <c r="BG40" s="407" t="str">
        <f>IFERROR(IF(BC40="PACE_Daniels",(INDEX(BASE!$AE$4:$AH$8,MATCH('Microciclos - Endurance (2)'!BD40,BASE!$AE$4:$AE$8,0),4)),IF(AND(BC40="vVO2máx",BD40&gt;=35,BD40&lt;=45),"9-11",IF(AND(BC40="vVO2máx",BD40&gt;45,BD40&lt;=65),"11",IF(AND(BC40="vVO2máx",BD40&gt;65,BD40&lt;=75),"12-13",IF(AND(BC40="vVO2máx",BD40&gt;=80,BD40&lt;=85),"14-16",IF(AND(BC40="vVO2máx",BD40&gt;=85,BD40&lt;100),"17-19",IF(AND(BC40="vVO2máx",BD40&gt;=100),"20",IF(AND(BC40="FCR",BD40&gt;40,BD40&lt;=60),"12-13",IF(AND(BC40="FCR",BD40&gt;60,BD40&lt;=84),"14-16",IF(AND(BC40="FCR",BD40&gt;=85,BD40&lt;100),"17-19",IF(AND(BC40="FCR",BD40=100),"20",""))))))))))),"")</f>
        <v/>
      </c>
      <c r="BH40" s="409" t="str">
        <f>IFERROR(IF(BC40="vVO2máx",(Avaliações!$C$51*'Microciclos - Endurance (2)'!BD40)/100,IF(BC40="Velocidade_crítica",IF(BD40="80% VC",Avaliações!#REF!*0.8,IF(BD40="100% VC",Avaliações!#REF!*1,IF(BD40="120% VC",Avaliações!#REF!*1.2,IF(BD40="&gt;30%",Avaliações!$C$54*1.3,IF(BD40="&gt;40%",Avaliações!$C$54*1.4,0))))),IF(BC40="PACE_Daniels",INDEX(BASE!$Q$4:$V$60,MATCH(Avaliações!$C$53,BASE!$Q$4:$Q$60,0),MATCH('Microciclos - Endurance (2)'!BD40,BASE!$Q$4:$V$4,0)),""))),"")</f>
        <v/>
      </c>
      <c r="BI40" s="407" t="s">
        <v>144</v>
      </c>
      <c r="BJ40" s="407"/>
      <c r="BK40" s="410" t="str">
        <f t="shared" ref="BK40:BK44" si="352">IFERROR(TIME(0,ROUNDDOWN(((1/BM40)*60),0),ROUND(((((1/BM40)*60)-ROUNDDOWN(((1/BM40)*60),0))*60),0)),"")</f>
        <v/>
      </c>
      <c r="BL40" s="407" t="str">
        <f>IFERROR(IF(BC40="PACE_Daniels",(INDEX(BASE!$AE$4:$AH$7,MATCH('Microciclos - Endurance (2)'!BJ40,BASE!$AE$4:$AE$7,0),4)),IF(AND(BC40="vVO2máx",BJ40&gt;=35,BJ40&lt;=45),"9-11",IF(AND(BC40="vVO2máx",BJ40&gt;45,BJ40&lt;=65),"11",IF(AND(BC40="vVO2máx",BJ40&gt;65,BJ40&lt;=75),"12-13",IF(AND(BC40="vVO2máx",BJ40&gt;=80,BJ40&lt;=85),"14-16",IF(AND(BC40="vVO2máx",BJ40&gt;=85,BJ40&lt;100),"17-19",IF(AND(BC40="vVO2máx",BJ40&gt;=100),"20",IF(AND(BC40="FCR",BJ40&gt;40,BJ40&lt;=60),"12-13",IF(AND(BC40="FCR",BJ40&gt;60,BJ40&lt;=84),"14-16",IF(AND(BC40="FCR",BJ40&gt;=85,BJ40&lt;100),"17-19",IF(AND(BC40="FCR",BJ40=100),"20",""))))))))))),"")</f>
        <v/>
      </c>
      <c r="BM40" s="409">
        <f>IFERROR(IF(BI40="vVO2máx",(Avaliações!$C$51*'Microciclos - Endurance (2)'!BJ40)/100,IF(BI40="Velocidade_crítica",IF(BJ40="80% VC",Avaliações!#REF!*0.8,IF(BJ40="100% VC",Avaliações!#REF!*1,IF(BJ40="120% VC",Avaliações!#REF!*1.2,IF(BJ40="&gt;30%",Avaliações!$C$54*1.3,IF(BJ40="&gt;40%",Avaliações!$C$54*1.4,0))))),IF(BI40="PACE_Daniels",INDEX(BASE!$Q$4:$V$60,MATCH(Avaliações!$C$53,BASE!$Q$4:$Q$60,0),MATCH('Microciclos - Endurance (2)'!BJ40,BASE!$Q$4:$V$4,0)),0))),"")</f>
        <v>0</v>
      </c>
      <c r="BN40" s="409" t="str">
        <f t="shared" ref="BN40:BN44" si="353">IF(BL40="9-11","Zona 1",IF(BL40="11","Zona 1",IF(BL40="12-13","Zona 2",IF(BL40="14-16","Zona 2",IF(BL40="17-19","Zona 3",IF(BL40="20","Zona 3",""))))))</f>
        <v/>
      </c>
      <c r="BR40" s="407"/>
      <c r="BS40" s="407"/>
      <c r="BT40" s="407"/>
      <c r="BU40" s="407"/>
      <c r="BV40" s="407">
        <f>IFERROR(BR40*BS40*BT40,"")</f>
        <v>0</v>
      </c>
      <c r="BW40" s="407">
        <f t="shared" ref="BW40:BW44" si="354">IFERROR(BR40*BS40*BU40,"")</f>
        <v>0</v>
      </c>
      <c r="BX40" s="408" t="str">
        <f t="shared" ref="BX40:BX44" si="355">IFERROR(((BT40*BS40*BR40)*(CD40*16.6667))+((BR40*BS40*BU40)*(CI40*16.6667)),"")</f>
        <v/>
      </c>
      <c r="BY40" s="407" t="s">
        <v>144</v>
      </c>
      <c r="BZ40" s="407"/>
      <c r="CA40" s="409" t="str">
        <f t="shared" ref="CA40:CA44" si="356">IF(CC40="9-11","Zona 1",IF(CC40="11","Zona 1",IF(CC40="12-13","Zona 2",IF(CC40="14-16","Zona 2",IF(CC40="17-19","Zona 3",IF(CC40="20","Zona 3",""))))))</f>
        <v/>
      </c>
      <c r="CB40" s="410" t="str">
        <f t="shared" ref="CB40:CB44" si="357">IFERROR(TIME(0,ROUNDDOWN(((1/CD40)*60),0),ROUND(((((1/CD40)*60)-ROUNDDOWN(((1/CD40)*60),0))*60),0)),"")</f>
        <v/>
      </c>
      <c r="CC40" s="407" t="str">
        <f>IFERROR(IF(BY40="PACE_Daniels",(INDEX(BASE!$AE$4:$AH$8,MATCH('Microciclos - Endurance (2)'!BZ40,BASE!$AE$4:$AE$8,0),4)),IF(AND(BY40="vVO2máx",BZ40&gt;=35,BZ40&lt;=45),"9-11",IF(AND(BY40="vVO2máx",BZ40&gt;45,BZ40&lt;=65),"11",IF(AND(BY40="vVO2máx",BZ40&gt;65,BZ40&lt;=75),"12-13",IF(AND(BY40="vVO2máx",BZ40&gt;=80,BZ40&lt;=85),"14-16",IF(AND(BY40="vVO2máx",BZ40&gt;=85,BZ40&lt;100),"17-19",IF(AND(BY40="vVO2máx",BZ40&gt;=100),"20",IF(AND(BY40="FCR",BZ40&gt;40,BZ40&lt;=60),"12-13",IF(AND(BY40="FCR",BZ40&gt;60,BZ40&lt;=84),"14-16",IF(AND(BY40="FCR",BZ40&gt;=85,BZ40&lt;100),"17-19",IF(AND(BY40="FCR",BZ40=100),"20",""))))))))))),"")</f>
        <v/>
      </c>
      <c r="CD40" s="409" t="str">
        <f>IFERROR(IF(BY40="vVO2máx",(Avaliações!$C$51*'Microciclos - Endurance (2)'!BZ40)/100,IF(BY40="Velocidade_crítica",IF(BZ40="80% VC",Avaliações!#REF!*0.8,IF(BZ40="100% VC",Avaliações!#REF!*1,IF(BZ40="120% VC",Avaliações!#REF!*1.2,IF(BZ40="&gt;30%",Avaliações!$C$54*1.3,IF(BZ40="&gt;40%",Avaliações!$C$54*1.4,0))))),IF(BY40="PACE_Daniels",INDEX(BASE!$Q$4:$V$60,MATCH(Avaliações!$C$53,BASE!$Q$4:$Q$60,0),MATCH('Microciclos - Endurance (2)'!BZ40,BASE!$Q$4:$V$4,0)),""))),"")</f>
        <v/>
      </c>
      <c r="CE40" s="407" t="s">
        <v>144</v>
      </c>
      <c r="CF40" s="407"/>
      <c r="CG40" s="410" t="str">
        <f t="shared" ref="CG40:CG44" si="358">IFERROR(TIME(0,ROUNDDOWN(((1/CI40)*60),0),ROUND(((((1/CI40)*60)-ROUNDDOWN(((1/CI40)*60),0))*60),0)),"")</f>
        <v/>
      </c>
      <c r="CH40" s="407" t="str">
        <f>IFERROR(IF(BY40="PACE_Daniels",(INDEX(BASE!$AE$4:$AH$7,MATCH('Microciclos - Endurance (2)'!CF40,BASE!$AE$4:$AE$7,0),4)),IF(AND(BY40="vVO2máx",CF40&gt;=35,CF40&lt;=45),"9-11",IF(AND(BY40="vVO2máx",CF40&gt;45,CF40&lt;=65),"11",IF(AND(BY40="vVO2máx",CF40&gt;65,CF40&lt;=75),"12-13",IF(AND(BY40="vVO2máx",CF40&gt;=80,CF40&lt;=85),"14-16",IF(AND(BY40="vVO2máx",CF40&gt;=85,CF40&lt;100),"17-19",IF(AND(BY40="vVO2máx",CF40&gt;=100),"20",IF(AND(BY40="FCR",CF40&gt;40,CF40&lt;=60),"12-13",IF(AND(BY40="FCR",CF40&gt;60,CF40&lt;=84),"14-16",IF(AND(BY40="FCR",CF40&gt;=85,CF40&lt;100),"17-19",IF(AND(BY40="FCR",CF40=100),"20",""))))))))))),"")</f>
        <v/>
      </c>
      <c r="CI40" s="409">
        <f>IFERROR(IF(CE40="vVO2máx",(Avaliações!$C$51*'Microciclos - Endurance (2)'!CF40)/100,IF(CE40="Velocidade_crítica",IF(CF40="80% VC",Avaliações!#REF!*0.8,IF(CF40="100% VC",Avaliações!#REF!*1,IF(CF40="120% VC",Avaliações!#REF!*1.2,IF(CF40="&gt;30%",Avaliações!$C$54*1.3,IF(CF40="&gt;40%",Avaliações!$C$54*1.4,0))))),IF(CE40="PACE_Daniels",INDEX(BASE!$Q$4:$V$60,MATCH(Avaliações!$C$53,BASE!$Q$4:$Q$60,0),MATCH('Microciclos - Endurance (2)'!CF40,BASE!$Q$4:$V$4,0)),0))),"")</f>
        <v>0</v>
      </c>
      <c r="CJ40" s="409" t="str">
        <f t="shared" ref="CJ40:CJ44" si="359">IF(CH40="9-11","Zona 1",IF(CH40="11","Zona 1",IF(CH40="12-13","Zona 2",IF(CH40="14-16","Zona 2",IF(CH40="17-19","Zona 3",IF(CH40="20","Zona 3",""))))))</f>
        <v/>
      </c>
      <c r="CN40" s="407"/>
      <c r="CO40" s="407"/>
      <c r="CP40" s="407"/>
      <c r="CQ40" s="407"/>
      <c r="CR40" s="407">
        <f>IFERROR(CN40*CO40*CP40,"")</f>
        <v>0</v>
      </c>
      <c r="CS40" s="407">
        <f t="shared" ref="CS40:CS44" si="360">IFERROR(CN40*CO40*CQ40,"")</f>
        <v>0</v>
      </c>
      <c r="CT40" s="408" t="str">
        <f t="shared" ref="CT40:CT44" si="361">IFERROR(((CP40*CO40*CN40)*(CZ40*16.6667))+((CN40*CO40*CQ40)*(DE40*16.6667)),"")</f>
        <v/>
      </c>
      <c r="CU40" s="407" t="s">
        <v>144</v>
      </c>
      <c r="CV40" s="407"/>
      <c r="CW40" s="409" t="str">
        <f t="shared" ref="CW40:CW44" si="362">IF(CY40="9-11","Zona 1",IF(CY40="11","Zona 1",IF(CY40="12-13","Zona 2",IF(CY40="14-16","Zona 2",IF(CY40="17-19","Zona 3",IF(CY40="20","Zona 3",""))))))</f>
        <v/>
      </c>
      <c r="CX40" s="410" t="str">
        <f t="shared" ref="CX40:CX44" si="363">IFERROR(TIME(0,ROUNDDOWN(((1/CZ40)*60),0),ROUND(((((1/CZ40)*60)-ROUNDDOWN(((1/CZ40)*60),0))*60),0)),"")</f>
        <v/>
      </c>
      <c r="CY40" s="407" t="str">
        <f>IFERROR(IF(CU40="PACE_Daniels",(INDEX(BASE!$AE$4:$AH$8,MATCH('Microciclos - Endurance (2)'!CV40,BASE!$AE$4:$AE$8,0),4)),IF(AND(CU40="vVO2máx",CV40&gt;=35,CV40&lt;=45),"9-11",IF(AND(CU40="vVO2máx",CV40&gt;45,CV40&lt;=65),"11",IF(AND(CU40="vVO2máx",CV40&gt;65,CV40&lt;=75),"12-13",IF(AND(CU40="vVO2máx",CV40&gt;=80,CV40&lt;=85),"14-16",IF(AND(CU40="vVO2máx",CV40&gt;=85,CV40&lt;100),"17-19",IF(AND(CU40="vVO2máx",CV40&gt;=100),"20",IF(AND(CU40="FCR",CV40&gt;40,CV40&lt;=60),"12-13",IF(AND(CU40="FCR",CV40&gt;60,CV40&lt;=84),"14-16",IF(AND(CU40="FCR",CV40&gt;=85,CV40&lt;100),"17-19",IF(AND(CU40="FCR",CV40=100),"20",""))))))))))),"")</f>
        <v/>
      </c>
      <c r="CZ40" s="409" t="str">
        <f>IFERROR(IF(CU40="vVO2máx",(Avaliações!$C$51*'Microciclos - Endurance (2)'!CV40)/100,IF(CU40="Velocidade_crítica",IF(CV40="80% VC",Avaliações!#REF!*0.8,IF(CV40="100% VC",Avaliações!#REF!*1,IF(CV40="120% VC",Avaliações!#REF!*1.2,IF(CV40="&gt;30%",Avaliações!$C$54*1.3,IF(CV40="&gt;40%",Avaliações!$C$54*1.4,0))))),IF(CU40="PACE_Daniels",INDEX(BASE!$Q$4:$V$60,MATCH(Avaliações!$C$53,BASE!$Q$4:$Q$60,0),MATCH('Microciclos - Endurance (2)'!CV40,BASE!$Q$4:$V$4,0)),""))),"")</f>
        <v/>
      </c>
      <c r="DA40" s="407" t="s">
        <v>144</v>
      </c>
      <c r="DB40" s="407"/>
      <c r="DC40" s="410" t="str">
        <f t="shared" ref="DC40:DC44" si="364">IFERROR(TIME(0,ROUNDDOWN(((1/DE40)*60),0),ROUND(((((1/DE40)*60)-ROUNDDOWN(((1/DE40)*60),0))*60),0)),"")</f>
        <v/>
      </c>
      <c r="DD40" s="407" t="str">
        <f>IFERROR(IF(CU40="PACE_Daniels",(INDEX(BASE!$AE$4:$AH$7,MATCH('Microciclos - Endurance (2)'!DB40,BASE!$AE$4:$AE$7,0),4)),IF(AND(CU40="vVO2máx",DB40&gt;=35,DB40&lt;=45),"9-11",IF(AND(CU40="vVO2máx",DB40&gt;45,DB40&lt;=65),"11",IF(AND(CU40="vVO2máx",DB40&gt;65,DB40&lt;=75),"12-13",IF(AND(CU40="vVO2máx",DB40&gt;=80,DB40&lt;=85),"14-16",IF(AND(CU40="vVO2máx",DB40&gt;=85,DB40&lt;100),"17-19",IF(AND(CU40="vVO2máx",DB40&gt;=100),"20",IF(AND(CU40="FCR",DB40&gt;40,DB40&lt;=60),"12-13",IF(AND(CU40="FCR",DB40&gt;60,DB40&lt;=84),"14-16",IF(AND(CU40="FCR",DB40&gt;=85,DB40&lt;100),"17-19",IF(AND(CU40="FCR",DB40=100),"20",""))))))))))),"")</f>
        <v/>
      </c>
      <c r="DE40" s="409">
        <f>IFERROR(IF(DA40="vVO2máx",(Avaliações!$C$51*'Microciclos - Endurance (2)'!DB40)/100,IF(DA40="Velocidade_crítica",IF(DB40="80% VC",Avaliações!#REF!*0.8,IF(DB40="100% VC",Avaliações!#REF!*1,IF(DB40="120% VC",Avaliações!#REF!*1.2,IF(DB40="&gt;30%",Avaliações!$C$54*1.3,IF(DB40="&gt;40%",Avaliações!$C$54*1.4,0))))),IF(DA40="PACE_Daniels",INDEX(BASE!$Q$4:$V$60,MATCH(Avaliações!$C$53,BASE!$Q$4:$Q$60,0),MATCH('Microciclos - Endurance (2)'!DB40,BASE!$Q$4:$V$4,0)),0))),"")</f>
        <v>0</v>
      </c>
      <c r="DF40" s="409" t="str">
        <f t="shared" ref="DF40:DF44" si="365">IF(DD40="9-11","Zona 1",IF(DD40="11","Zona 1",IF(DD40="12-13","Zona 2",IF(DD40="14-16","Zona 2",IF(DD40="17-19","Zona 3",IF(DD40="20","Zona 3",""))))))</f>
        <v/>
      </c>
      <c r="DJ40" s="407"/>
      <c r="DK40" s="407"/>
      <c r="DL40" s="407"/>
      <c r="DM40" s="407"/>
      <c r="DN40" s="407">
        <f>IFERROR(DJ40*DK40*DL40,"")</f>
        <v>0</v>
      </c>
      <c r="DO40" s="407">
        <f t="shared" ref="DO40:DO44" si="366">IFERROR(DJ40*DK40*DM40,"")</f>
        <v>0</v>
      </c>
      <c r="DP40" s="408" t="str">
        <f t="shared" ref="DP40:DP44" si="367">IFERROR(((DL40*DK40*DJ40)*(DV40*16.6667))+((DJ40*DK40*DM40)*(EA40*16.6667)),"")</f>
        <v/>
      </c>
      <c r="DQ40" s="407" t="s">
        <v>144</v>
      </c>
      <c r="DR40" s="407"/>
      <c r="DS40" s="409" t="str">
        <f t="shared" ref="DS40:DS44" si="368">IF(DU40="9-11","Zona 1",IF(DU40="11","Zona 1",IF(DU40="12-13","Zona 2",IF(DU40="14-16","Zona 2",IF(DU40="17-19","Zona 3",IF(DU40="20","Zona 3",""))))))</f>
        <v/>
      </c>
      <c r="DT40" s="410" t="str">
        <f t="shared" ref="DT40:DT44" si="369">IFERROR(TIME(0,ROUNDDOWN(((1/DV40)*60),0),ROUND(((((1/DV40)*60)-ROUNDDOWN(((1/DV40)*60),0))*60),0)),"")</f>
        <v/>
      </c>
      <c r="DU40" s="407" t="str">
        <f>IFERROR(IF(DQ40="PACE_Daniels",(INDEX(BASE!$AE$4:$AH$8,MATCH('Microciclos - Endurance (2)'!DR40,BASE!$AE$4:$AE$8,0),4)),IF(AND(DQ40="vVO2máx",DR40&gt;=35,DR40&lt;=45),"9-11",IF(AND(DQ40="vVO2máx",DR40&gt;45,DR40&lt;=65),"11",IF(AND(DQ40="vVO2máx",DR40&gt;65,DR40&lt;=75),"12-13",IF(AND(DQ40="vVO2máx",DR40&gt;=80,DR40&lt;=85),"14-16",IF(AND(DQ40="vVO2máx",DR40&gt;=85,DR40&lt;100),"17-19",IF(AND(DQ40="vVO2máx",DR40&gt;=100),"20",IF(AND(DQ40="FCR",DR40&gt;40,DR40&lt;=60),"12-13",IF(AND(DQ40="FCR",DR40&gt;60,DR40&lt;=84),"14-16",IF(AND(DQ40="FCR",DR40&gt;=85,DR40&lt;100),"17-19",IF(AND(DQ40="FCR",DR40=100),"20",""))))))))))),"")</f>
        <v/>
      </c>
      <c r="DV40" s="409" t="str">
        <f>IFERROR(IF(DQ40="vVO2máx",(Avaliações!$C$51*'Microciclos - Endurance (2)'!DR40)/100,IF(DQ40="Velocidade_crítica",IF(DR40="80% VC",Avaliações!#REF!*0.8,IF(DR40="100% VC",Avaliações!#REF!*1,IF(DR40="120% VC",Avaliações!#REF!*1.2,IF(DR40="&gt;30%",Avaliações!$C$54*1.3,IF(DR40="&gt;40%",Avaliações!$C$54*1.4,0))))),IF(DQ40="PACE_Daniels",INDEX(BASE!$Q$4:$V$60,MATCH(Avaliações!$C$53,BASE!$Q$4:$Q$60,0),MATCH('Microciclos - Endurance (2)'!DR40,BASE!$Q$4:$V$4,0)),""))),"")</f>
        <v/>
      </c>
      <c r="DW40" s="407" t="s">
        <v>144</v>
      </c>
      <c r="DX40" s="407"/>
      <c r="DY40" s="410" t="str">
        <f t="shared" ref="DY40:DY44" si="370">IFERROR(TIME(0,ROUNDDOWN(((1/EA40)*60),0),ROUND(((((1/EA40)*60)-ROUNDDOWN(((1/EA40)*60),0))*60),0)),"")</f>
        <v/>
      </c>
      <c r="DZ40" s="407" t="str">
        <f>IFERROR(IF(DQ40="PACE_Daniels",(INDEX(BASE!$AE$4:$AH$7,MATCH('Microciclos - Endurance (2)'!DX40,BASE!$AE$4:$AE$7,0),4)),IF(AND(DQ40="vVO2máx",DX40&gt;=35,DX40&lt;=45),"9-11",IF(AND(DQ40="vVO2máx",DX40&gt;45,DX40&lt;=65),"11",IF(AND(DQ40="vVO2máx",DX40&gt;65,DX40&lt;=75),"12-13",IF(AND(DQ40="vVO2máx",DX40&gt;=80,DX40&lt;=85),"14-16",IF(AND(DQ40="vVO2máx",DX40&gt;=85,DX40&lt;100),"17-19",IF(AND(DQ40="vVO2máx",DX40&gt;=100),"20",IF(AND(DQ40="FCR",DX40&gt;40,DX40&lt;=60),"12-13",IF(AND(DQ40="FCR",DX40&gt;60,DX40&lt;=84),"14-16",IF(AND(DQ40="FCR",DX40&gt;=85,DX40&lt;100),"17-19",IF(AND(DQ40="FCR",DX40=100),"20",""))))))))))),"")</f>
        <v/>
      </c>
      <c r="EA40" s="409">
        <f>IFERROR(IF(DW40="vVO2máx",(Avaliações!$C$51*'Microciclos - Endurance (2)'!DX40)/100,IF(DW40="Velocidade_crítica",IF(DX40="80% VC",Avaliações!#REF!*0.8,IF(DX40="100% VC",Avaliações!#REF!*1,IF(DX40="120% VC",Avaliações!#REF!*1.2,IF(DX40="&gt;30%",Avaliações!$C$54*1.3,IF(DX40="&gt;40%",Avaliações!$C$54*1.4,0))))),IF(DW40="PACE_Daniels",INDEX(BASE!$Q$4:$V$60,MATCH(Avaliações!$C$53,BASE!$Q$4:$Q$60,0),MATCH('Microciclos - Endurance (2)'!DX40,BASE!$Q$4:$V$4,0)),0))),"")</f>
        <v>0</v>
      </c>
      <c r="EB40" s="409" t="str">
        <f t="shared" ref="EB40:EB44" si="371">IF(DZ40="9-11","Zona 1",IF(DZ40="11","Zona 1",IF(DZ40="12-13","Zona 2",IF(DZ40="14-16","Zona 2",IF(DZ40="17-19","Zona 3",IF(DZ40="20","Zona 3",""))))))</f>
        <v/>
      </c>
      <c r="EF40" s="407"/>
      <c r="EG40" s="407"/>
      <c r="EH40" s="407"/>
      <c r="EI40" s="407"/>
      <c r="EJ40" s="407">
        <f>IFERROR(EF40*EG40*EH40,"")</f>
        <v>0</v>
      </c>
      <c r="EK40" s="407">
        <f t="shared" ref="EK40:EK44" si="372">IFERROR(EF40*EG40*EI40,"")</f>
        <v>0</v>
      </c>
      <c r="EL40" s="408" t="str">
        <f t="shared" ref="EL40:EL44" si="373">IFERROR(((EH40*EG40*EF40)*(ER40*16.6667))+((EF40*EG40*EI40)*(EW40*16.6667)),"")</f>
        <v/>
      </c>
      <c r="EM40" s="407" t="s">
        <v>144</v>
      </c>
      <c r="EN40" s="407"/>
      <c r="EO40" s="409" t="str">
        <f t="shared" ref="EO40:EO44" si="374">IF(EQ40="9-11","Zona 1",IF(EQ40="11","Zona 1",IF(EQ40="12-13","Zona 2",IF(EQ40="14-16","Zona 2",IF(EQ40="17-19","Zona 3",IF(EQ40="20","Zona 3",""))))))</f>
        <v/>
      </c>
      <c r="EP40" s="410" t="str">
        <f t="shared" ref="EP40:EP44" si="375">IFERROR(TIME(0,ROUNDDOWN(((1/ER40)*60),0),ROUND(((((1/ER40)*60)-ROUNDDOWN(((1/ER40)*60),0))*60),0)),"")</f>
        <v/>
      </c>
      <c r="EQ40" s="407" t="str">
        <f>IFERROR(IF(EM40="PACE_Daniels",(INDEX(BASE!$AE$4:$AH$8,MATCH('Microciclos - Endurance (2)'!EN40,BASE!$AE$4:$AE$8,0),4)),IF(AND(EM40="vVO2máx",EN40&gt;=35,EN40&lt;=45),"9-11",IF(AND(EM40="vVO2máx",EN40&gt;45,EN40&lt;=65),"11",IF(AND(EM40="vVO2máx",EN40&gt;65,EN40&lt;=75),"12-13",IF(AND(EM40="vVO2máx",EN40&gt;=80,EN40&lt;=85),"14-16",IF(AND(EM40="vVO2máx",EN40&gt;=85,EN40&lt;100),"17-19",IF(AND(EM40="vVO2máx",EN40&gt;=100),"20",IF(AND(EM40="FCR",EN40&gt;40,EN40&lt;=60),"12-13",IF(AND(EM40="FCR",EN40&gt;60,EN40&lt;=84),"14-16",IF(AND(EM40="FCR",EN40&gt;=85,EN40&lt;100),"17-19",IF(AND(EM40="FCR",EN40=100),"20",""))))))))))),"")</f>
        <v/>
      </c>
      <c r="ER40" s="409" t="str">
        <f>IFERROR(IF(EM40="vVO2máx",(Avaliações!$C$51*'Microciclos - Endurance (2)'!EN40)/100,IF(EM40="Velocidade_crítica",IF(EN40="80% VC",Avaliações!#REF!*0.8,IF(EN40="100% VC",Avaliações!#REF!*1,IF(EN40="120% VC",Avaliações!#REF!*1.2,IF(EN40="&gt;30%",Avaliações!$C$54*1.3,IF(EN40="&gt;40%",Avaliações!$C$54*1.4,0))))),IF(EM40="PACE_Daniels",INDEX(BASE!$Q$4:$V$60,MATCH(Avaliações!$C$53,BASE!$Q$4:$Q$60,0),MATCH('Microciclos - Endurance (2)'!EN40,BASE!$Q$4:$V$4,0)),""))),"")</f>
        <v/>
      </c>
      <c r="ES40" s="407" t="s">
        <v>144</v>
      </c>
      <c r="ET40" s="407"/>
      <c r="EU40" s="410" t="str">
        <f t="shared" ref="EU40:EU44" si="376">IFERROR(TIME(0,ROUNDDOWN(((1/EW40)*60),0),ROUND(((((1/EW40)*60)-ROUNDDOWN(((1/EW40)*60),0))*60),0)),"")</f>
        <v/>
      </c>
      <c r="EV40" s="407" t="str">
        <f>IFERROR(IF(EM40="PACE_Daniels",(INDEX(BASE!$AE$4:$AH$7,MATCH('Microciclos - Endurance (2)'!ET40,BASE!$AE$4:$AE$7,0),4)),IF(AND(EM40="vVO2máx",ET40&gt;=35,ET40&lt;=45),"9-11",IF(AND(EM40="vVO2máx",ET40&gt;45,ET40&lt;=65),"11",IF(AND(EM40="vVO2máx",ET40&gt;65,ET40&lt;=75),"12-13",IF(AND(EM40="vVO2máx",ET40&gt;=80,ET40&lt;=85),"14-16",IF(AND(EM40="vVO2máx",ET40&gt;=85,ET40&lt;100),"17-19",IF(AND(EM40="vVO2máx",ET40&gt;=100),"20",IF(AND(EM40="FCR",ET40&gt;40,ET40&lt;=60),"12-13",IF(AND(EM40="FCR",ET40&gt;60,ET40&lt;=84),"14-16",IF(AND(EM40="FCR",ET40&gt;=85,ET40&lt;100),"17-19",IF(AND(EM40="FCR",ET40=100),"20",""))))))))))),"")</f>
        <v/>
      </c>
      <c r="EW40" s="409">
        <f>IFERROR(IF(ES40="vVO2máx",(Avaliações!$C$51*'Microciclos - Endurance (2)'!ET40)/100,IF(ES40="Velocidade_crítica",IF(ET40="80% VC",Avaliações!#REF!*0.8,IF(ET40="100% VC",Avaliações!#REF!*1,IF(ET40="120% VC",Avaliações!#REF!*1.2,IF(ET40="&gt;30%",Avaliações!$C$54*1.3,IF(ET40="&gt;40%",Avaliações!$C$54*1.4,0))))),IF(ES40="PACE_Daniels",INDEX(BASE!$Q$4:$V$60,MATCH(Avaliações!$C$53,BASE!$Q$4:$Q$60,0),MATCH('Microciclos - Endurance (2)'!ET40,BASE!$Q$4:$V$4,0)),0))),"")</f>
        <v>0</v>
      </c>
      <c r="EX40" s="409" t="str">
        <f t="shared" ref="EX40:EX44" si="377">IF(EV40="9-11","Zona 1",IF(EV40="11","Zona 1",IF(EV40="12-13","Zona 2",IF(EV40="14-16","Zona 2",IF(EV40="17-19","Zona 3",IF(EV40="20","Zona 3",""))))))</f>
        <v/>
      </c>
      <c r="FB40" s="407"/>
      <c r="FC40" s="407"/>
      <c r="FD40" s="407"/>
      <c r="FE40" s="407"/>
      <c r="FF40" s="407">
        <f>IFERROR(FB40*FC40*FD40,"")</f>
        <v>0</v>
      </c>
      <c r="FG40" s="407">
        <f t="shared" ref="FG40:FG44" si="378">IFERROR(FB40*FC40*FE40,"")</f>
        <v>0</v>
      </c>
      <c r="FH40" s="408" t="str">
        <f t="shared" ref="FH40:FH44" si="379">IFERROR(((FD40*FC40*FB40)*(FN40*16.6667))+((FB40*FC40*FE40)*(FS40*16.6667)),"")</f>
        <v/>
      </c>
      <c r="FI40" s="407" t="s">
        <v>144</v>
      </c>
      <c r="FJ40" s="407"/>
      <c r="FK40" s="409" t="str">
        <f t="shared" ref="FK40:FK44" si="380">IF(FM40="9-11","Zona 1",IF(FM40="11","Zona 1",IF(FM40="12-13","Zona 2",IF(FM40="14-16","Zona 2",IF(FM40="17-19","Zona 3",IF(FM40="20","Zona 3",""))))))</f>
        <v/>
      </c>
      <c r="FL40" s="410" t="str">
        <f t="shared" ref="FL40:FL44" si="381">IFERROR(TIME(0,ROUNDDOWN(((1/FN40)*60),0),ROUND(((((1/FN40)*60)-ROUNDDOWN(((1/FN40)*60),0))*60),0)),"")</f>
        <v/>
      </c>
      <c r="FM40" s="407" t="str">
        <f>IFERROR(IF(FI40="PACE_Daniels",(INDEX(BASE!$AE$4:$AH$8,MATCH('Microciclos - Endurance (2)'!FJ40,BASE!$AE$4:$AE$8,0),4)),IF(AND(FI40="vVO2máx",FJ40&gt;=35,FJ40&lt;=45),"9-11",IF(AND(FI40="vVO2máx",FJ40&gt;45,FJ40&lt;=65),"11",IF(AND(FI40="vVO2máx",FJ40&gt;65,FJ40&lt;=75),"12-13",IF(AND(FI40="vVO2máx",FJ40&gt;=80,FJ40&lt;=85),"14-16",IF(AND(FI40="vVO2máx",FJ40&gt;=85,FJ40&lt;100),"17-19",IF(AND(FI40="vVO2máx",FJ40&gt;=100),"20",IF(AND(FI40="FCR",FJ40&gt;40,FJ40&lt;=60),"12-13",IF(AND(FI40="FCR",FJ40&gt;60,FJ40&lt;=84),"14-16",IF(AND(FI40="FCR",FJ40&gt;=85,FJ40&lt;100),"17-19",IF(AND(FI40="FCR",FJ40=100),"20",""))))))))))),"")</f>
        <v/>
      </c>
      <c r="FN40" s="409" t="str">
        <f>IFERROR(IF(FI40="vVO2máx",(Avaliações!$C$51*'Microciclos - Endurance (2)'!FJ40)/100,IF(FI40="Velocidade_crítica",IF(FJ40="80% VC",Avaliações!#REF!*0.8,IF(FJ40="100% VC",Avaliações!#REF!*1,IF(FJ40="120% VC",Avaliações!#REF!*1.2,IF(FJ40="&gt;30%",Avaliações!$C$54*1.3,IF(FJ40="&gt;40%",Avaliações!$C$54*1.4,0))))),IF(FI40="PACE_Daniels",INDEX(BASE!$Q$4:$V$60,MATCH(Avaliações!$C$53,BASE!$Q$4:$Q$60,0),MATCH('Microciclos - Endurance (2)'!FJ40,BASE!$Q$4:$V$4,0)),""))),"")</f>
        <v/>
      </c>
      <c r="FO40" s="407" t="s">
        <v>144</v>
      </c>
      <c r="FP40" s="407"/>
      <c r="FQ40" s="410" t="str">
        <f t="shared" ref="FQ40:FQ44" si="382">IFERROR(TIME(0,ROUNDDOWN(((1/FS40)*60),0),ROUND(((((1/FS40)*60)-ROUNDDOWN(((1/FS40)*60),0))*60),0)),"")</f>
        <v/>
      </c>
      <c r="FR40" s="407" t="str">
        <f>IFERROR(IF(FI40="PACE_Daniels",(INDEX(BASE!$AE$4:$AH$7,MATCH('Microciclos - Endurance (2)'!FP40,BASE!$AE$4:$AE$7,0),4)),IF(AND(FI40="vVO2máx",FP40&gt;=35,FP40&lt;=45),"9-11",IF(AND(FI40="vVO2máx",FP40&gt;45,FP40&lt;=65),"11",IF(AND(FI40="vVO2máx",FP40&gt;65,FP40&lt;=75),"12-13",IF(AND(FI40="vVO2máx",FP40&gt;=80,FP40&lt;=85),"14-16",IF(AND(FI40="vVO2máx",FP40&gt;=85,FP40&lt;100),"17-19",IF(AND(FI40="vVO2máx",FP40&gt;=100),"20",IF(AND(FI40="FCR",FP40&gt;40,FP40&lt;=60),"12-13",IF(AND(FI40="FCR",FP40&gt;60,FP40&lt;=84),"14-16",IF(AND(FI40="FCR",FP40&gt;=85,FP40&lt;100),"17-19",IF(AND(FI40="FCR",FP40=100),"20",""))))))))))),"")</f>
        <v/>
      </c>
      <c r="FS40" s="409">
        <f>IFERROR(IF(FO40="vVO2máx",(Avaliações!$C$51*'Microciclos - Endurance (2)'!FP40)/100,IF(FO40="Velocidade_crítica",IF(FP40="80% VC",Avaliações!#REF!*0.8,IF(FP40="100% VC",Avaliações!#REF!*1,IF(FP40="120% VC",Avaliações!#REF!*1.2,IF(FP40="&gt;30%",Avaliações!$C$54*1.3,IF(FP40="&gt;40%",Avaliações!$C$54*1.4,0))))),IF(FO40="PACE_Daniels",INDEX(BASE!$Q$4:$V$60,MATCH(Avaliações!$C$53,BASE!$Q$4:$Q$60,0),MATCH('Microciclos - Endurance (2)'!FP40,BASE!$Q$4:$V$4,0)),0))),"")</f>
        <v>0</v>
      </c>
      <c r="FT40" s="409" t="str">
        <f t="shared" ref="FT40:FT44" si="383">IF(FR40="9-11","Zona 1",IF(FR40="11","Zona 1",IF(FR40="12-13","Zona 2",IF(FR40="14-16","Zona 2",IF(FR40="17-19","Zona 3",IF(FR40="20","Zona 3",""))))))</f>
        <v/>
      </c>
      <c r="FX40" s="407"/>
      <c r="FY40" s="407"/>
      <c r="FZ40" s="407"/>
      <c r="GA40" s="407"/>
      <c r="GB40" s="407">
        <f>IFERROR(FX40*FY40*FZ40,"")</f>
        <v>0</v>
      </c>
      <c r="GC40" s="407">
        <f t="shared" ref="GC40:GC44" si="384">IFERROR(FX40*FY40*GA40,"")</f>
        <v>0</v>
      </c>
      <c r="GD40" s="408" t="str">
        <f t="shared" ref="GD40:GD44" si="385">IFERROR(((FZ40*FY40*FX40)*(GJ40*16.6667))+((FX40*FY40*GA40)*(GO40*16.6667)),"")</f>
        <v/>
      </c>
      <c r="GE40" s="407" t="s">
        <v>144</v>
      </c>
      <c r="GF40" s="407"/>
      <c r="GG40" s="409" t="str">
        <f t="shared" ref="GG40:GG44" si="386">IF(GI40="9-11","Zona 1",IF(GI40="11","Zona 1",IF(GI40="12-13","Zona 2",IF(GI40="14-16","Zona 2",IF(GI40="17-19","Zona 3",IF(GI40="20","Zona 3",""))))))</f>
        <v/>
      </c>
      <c r="GH40" s="410" t="str">
        <f t="shared" ref="GH40:GH44" si="387">IFERROR(TIME(0,ROUNDDOWN(((1/GJ40)*60),0),ROUND(((((1/GJ40)*60)-ROUNDDOWN(((1/GJ40)*60),0))*60),0)),"")</f>
        <v/>
      </c>
      <c r="GI40" s="407" t="str">
        <f>IFERROR(IF(GE40="PACE_Daniels",(INDEX(BASE!$AE$4:$AH$8,MATCH('Microciclos - Endurance (2)'!GF40,BASE!$AE$4:$AE$8,0),4)),IF(AND(GE40="vVO2máx",GF40&gt;=35,GF40&lt;=45),"9-11",IF(AND(GE40="vVO2máx",GF40&gt;45,GF40&lt;=65),"11",IF(AND(GE40="vVO2máx",GF40&gt;65,GF40&lt;=75),"12-13",IF(AND(GE40="vVO2máx",GF40&gt;=80,GF40&lt;=85),"14-16",IF(AND(GE40="vVO2máx",GF40&gt;=85,GF40&lt;100),"17-19",IF(AND(GE40="vVO2máx",GF40&gt;=100),"20",IF(AND(GE40="FCR",GF40&gt;40,GF40&lt;=60),"12-13",IF(AND(GE40="FCR",GF40&gt;60,GF40&lt;=84),"14-16",IF(AND(GE40="FCR",GF40&gt;=85,GF40&lt;100),"17-19",IF(AND(GE40="FCR",GF40=100),"20",""))))))))))),"")</f>
        <v/>
      </c>
      <c r="GJ40" s="409" t="str">
        <f>IFERROR(IF(GE40="vVO2máx",(Avaliações!$C$51*'Microciclos - Endurance (2)'!GF40)/100,IF(GE40="Velocidade_crítica",IF(GF40="80% VC",Avaliações!#REF!*0.8,IF(GF40="100% VC",Avaliações!#REF!*1,IF(GF40="120% VC",Avaliações!#REF!*1.2,IF(GF40="&gt;30%",Avaliações!$C$54*1.3,IF(GF40="&gt;40%",Avaliações!$C$54*1.4,0))))),IF(GE40="PACE_Daniels",INDEX(BASE!$Q$4:$V$60,MATCH(Avaliações!$C$53,BASE!$Q$4:$Q$60,0),MATCH('Microciclos - Endurance (2)'!GF40,BASE!$Q$4:$V$4,0)),""))),"")</f>
        <v/>
      </c>
      <c r="GK40" s="407" t="s">
        <v>144</v>
      </c>
      <c r="GL40" s="407"/>
      <c r="GM40" s="410" t="str">
        <f t="shared" ref="GM40:GM44" si="388">IFERROR(TIME(0,ROUNDDOWN(((1/GO40)*60),0),ROUND(((((1/GO40)*60)-ROUNDDOWN(((1/GO40)*60),0))*60),0)),"")</f>
        <v/>
      </c>
      <c r="GN40" s="407" t="str">
        <f>IFERROR(IF(GE40="PACE_Daniels",(INDEX(BASE!$AE$4:$AH$7,MATCH('Microciclos - Endurance (2)'!GL40,BASE!$AE$4:$AE$7,0),4)),IF(AND(GE40="vVO2máx",GL40&gt;=35,GL40&lt;=45),"9-11",IF(AND(GE40="vVO2máx",GL40&gt;45,GL40&lt;=65),"11",IF(AND(GE40="vVO2máx",GL40&gt;65,GL40&lt;=75),"12-13",IF(AND(GE40="vVO2máx",GL40&gt;=80,GL40&lt;=85),"14-16",IF(AND(GE40="vVO2máx",GL40&gt;=85,GL40&lt;100),"17-19",IF(AND(GE40="vVO2máx",GL40&gt;=100),"20",IF(AND(GE40="FCR",GL40&gt;40,GL40&lt;=60),"12-13",IF(AND(GE40="FCR",GL40&gt;60,GL40&lt;=84),"14-16",IF(AND(GE40="FCR",GL40&gt;=85,GL40&lt;100),"17-19",IF(AND(GE40="FCR",GL40=100),"20",""))))))))))),"")</f>
        <v/>
      </c>
      <c r="GO40" s="409">
        <f>IFERROR(IF(GK40="vVO2máx",(Avaliações!$C$51*'Microciclos - Endurance (2)'!GL40)/100,IF(GK40="Velocidade_crítica",IF(GL40="80% VC",Avaliações!#REF!*0.8,IF(GL40="100% VC",Avaliações!#REF!*1,IF(GL40="120% VC",Avaliações!#REF!*1.2,IF(GL40="&gt;30%",Avaliações!$C$54*1.3,IF(GL40="&gt;40%",Avaliações!$C$54*1.4,0))))),IF(GK40="PACE_Daniels",INDEX(BASE!$Q$4:$V$60,MATCH(Avaliações!$C$53,BASE!$Q$4:$Q$60,0),MATCH('Microciclos - Endurance (2)'!GL40,BASE!$Q$4:$V$4,0)),0))),"")</f>
        <v>0</v>
      </c>
      <c r="GP40" s="409" t="str">
        <f t="shared" ref="GP40:GP44" si="389">IF(GN40="9-11","Zona 1",IF(GN40="11","Zona 1",IF(GN40="12-13","Zona 2",IF(GN40="14-16","Zona 2",IF(GN40="17-19","Zona 3",IF(GN40="20","Zona 3",""))))))</f>
        <v/>
      </c>
      <c r="GT40" s="407"/>
      <c r="GU40" s="407"/>
      <c r="GV40" s="407"/>
      <c r="GW40" s="407"/>
      <c r="GX40" s="407">
        <f>IFERROR(GT40*GU40*GV40,"")</f>
        <v>0</v>
      </c>
      <c r="GY40" s="407">
        <f t="shared" ref="GY40:GY44" si="390">IFERROR(GT40*GU40*GW40,"")</f>
        <v>0</v>
      </c>
      <c r="GZ40" s="408" t="str">
        <f t="shared" ref="GZ40:GZ44" si="391">IFERROR(((GV40*GU40*GT40)*(HF40*16.6667))+((GT40*GU40*GW40)*(HK40*16.6667)),"")</f>
        <v/>
      </c>
      <c r="HA40" s="407" t="s">
        <v>144</v>
      </c>
      <c r="HB40" s="407"/>
      <c r="HC40" s="409" t="str">
        <f t="shared" ref="HC40:HC44" si="392">IF(HE40="9-11","Zona 1",IF(HE40="11","Zona 1",IF(HE40="12-13","Zona 2",IF(HE40="14-16","Zona 2",IF(HE40="17-19","Zona 3",IF(HE40="20","Zona 3",""))))))</f>
        <v/>
      </c>
      <c r="HD40" s="410" t="str">
        <f t="shared" ref="HD40:HD44" si="393">IFERROR(TIME(0,ROUNDDOWN(((1/HF40)*60),0),ROUND(((((1/HF40)*60)-ROUNDDOWN(((1/HF40)*60),0))*60),0)),"")</f>
        <v/>
      </c>
      <c r="HE40" s="407" t="str">
        <f>IFERROR(IF(HA40="PACE_Daniels",(INDEX(BASE!$AE$4:$AH$8,MATCH('Microciclos - Endurance (2)'!HB40,BASE!$AE$4:$AE$8,0),4)),IF(AND(HA40="vVO2máx",HB40&gt;=35,HB40&lt;=45),"9-11",IF(AND(HA40="vVO2máx",HB40&gt;45,HB40&lt;=65),"11",IF(AND(HA40="vVO2máx",HB40&gt;65,HB40&lt;=75),"12-13",IF(AND(HA40="vVO2máx",HB40&gt;=80,HB40&lt;=85),"14-16",IF(AND(HA40="vVO2máx",HB40&gt;=85,HB40&lt;100),"17-19",IF(AND(HA40="vVO2máx",HB40&gt;=100),"20",IF(AND(HA40="FCR",HB40&gt;40,HB40&lt;=60),"12-13",IF(AND(HA40="FCR",HB40&gt;60,HB40&lt;=84),"14-16",IF(AND(HA40="FCR",HB40&gt;=85,HB40&lt;100),"17-19",IF(AND(HA40="FCR",HB40=100),"20",""))))))))))),"")</f>
        <v/>
      </c>
      <c r="HF40" s="409" t="str">
        <f>IFERROR(IF(HA40="vVO2máx",(Avaliações!$C$51*'Microciclos - Endurance (2)'!HB40)/100,IF(HA40="Velocidade_crítica",IF(HB40="80% VC",Avaliações!#REF!*0.8,IF(HB40="100% VC",Avaliações!#REF!*1,IF(HB40="120% VC",Avaliações!#REF!*1.2,IF(HB40="&gt;30%",Avaliações!$C$54*1.3,IF(HB40="&gt;40%",Avaliações!$C$54*1.4,0))))),IF(HA40="PACE_Daniels",INDEX(BASE!$Q$4:$V$60,MATCH(Avaliações!$C$53,BASE!$Q$4:$Q$60,0),MATCH('Microciclos - Endurance (2)'!HB40,BASE!$Q$4:$V$4,0)),""))),"")</f>
        <v/>
      </c>
      <c r="HG40" s="407" t="s">
        <v>144</v>
      </c>
      <c r="HH40" s="407"/>
      <c r="HI40" s="410" t="str">
        <f t="shared" ref="HI40:HI44" si="394">IFERROR(TIME(0,ROUNDDOWN(((1/HK40)*60),0),ROUND(((((1/HK40)*60)-ROUNDDOWN(((1/HK40)*60),0))*60),0)),"")</f>
        <v/>
      </c>
      <c r="HJ40" s="407" t="str">
        <f>IFERROR(IF(HA40="PACE_Daniels",(INDEX(BASE!$AE$4:$AH$7,MATCH('Microciclos - Endurance (2)'!HH40,BASE!$AE$4:$AE$7,0),4)),IF(AND(HA40="vVO2máx",HH40&gt;=35,HH40&lt;=45),"9-11",IF(AND(HA40="vVO2máx",HH40&gt;45,HH40&lt;=65),"11",IF(AND(HA40="vVO2máx",HH40&gt;65,HH40&lt;=75),"12-13",IF(AND(HA40="vVO2máx",HH40&gt;=80,HH40&lt;=85),"14-16",IF(AND(HA40="vVO2máx",HH40&gt;=85,HH40&lt;100),"17-19",IF(AND(HA40="vVO2máx",HH40&gt;=100),"20",IF(AND(HA40="FCR",HH40&gt;40,HH40&lt;=60),"12-13",IF(AND(HA40="FCR",HH40&gt;60,HH40&lt;=84),"14-16",IF(AND(HA40="FCR",HH40&gt;=85,HH40&lt;100),"17-19",IF(AND(HA40="FCR",HH40=100),"20",""))))))))))),"")</f>
        <v/>
      </c>
      <c r="HK40" s="409">
        <f>IFERROR(IF(HG40="vVO2máx",(Avaliações!$C$51*'Microciclos - Endurance (2)'!HH40)/100,IF(HG40="Velocidade_crítica",IF(HH40="80% VC",Avaliações!#REF!*0.8,IF(HH40="100% VC",Avaliações!#REF!*1,IF(HH40="120% VC",Avaliações!#REF!*1.2,IF(HH40="&gt;30%",Avaliações!$C$54*1.3,IF(HH40="&gt;40%",Avaliações!$C$54*1.4,0))))),IF(HG40="PACE_Daniels",INDEX(BASE!$Q$4:$V$60,MATCH(Avaliações!$C$53,BASE!$Q$4:$Q$60,0),MATCH('Microciclos - Endurance (2)'!HH40,BASE!$Q$4:$V$4,0)),0))),"")</f>
        <v>0</v>
      </c>
      <c r="HL40" s="409" t="str">
        <f t="shared" ref="HL40:HL44" si="395">IF(HJ40="9-11","Zona 1",IF(HJ40="11","Zona 1",IF(HJ40="12-13","Zona 2",IF(HJ40="14-16","Zona 2",IF(HJ40="17-19","Zona 3",IF(HJ40="20","Zona 3",""))))))</f>
        <v/>
      </c>
      <c r="HP40" s="407"/>
      <c r="HQ40" s="407"/>
      <c r="HR40" s="407"/>
      <c r="HS40" s="407"/>
      <c r="HT40" s="407">
        <f>IFERROR(HP40*HQ40*HR40,"")</f>
        <v>0</v>
      </c>
      <c r="HU40" s="407">
        <f t="shared" ref="HU40:HU44" si="396">IFERROR(HP40*HQ40*HS40,"")</f>
        <v>0</v>
      </c>
      <c r="HV40" s="408" t="str">
        <f t="shared" ref="HV40:HV44" si="397">IFERROR(((HR40*HQ40*HP40)*(IB40*16.6667))+((HP40*HQ40*HS40)*(IG40*16.6667)),"")</f>
        <v/>
      </c>
      <c r="HW40" s="407" t="s">
        <v>144</v>
      </c>
      <c r="HX40" s="407"/>
      <c r="HY40" s="409" t="str">
        <f t="shared" ref="HY40:HY44" si="398">IF(IA40="9-11","Zona 1",IF(IA40="11","Zona 1",IF(IA40="12-13","Zona 2",IF(IA40="14-16","Zona 2",IF(IA40="17-19","Zona 3",IF(IA40="20","Zona 3",""))))))</f>
        <v/>
      </c>
      <c r="HZ40" s="410" t="str">
        <f t="shared" ref="HZ40:HZ44" si="399">IFERROR(TIME(0,ROUNDDOWN(((1/IB40)*60),0),ROUND(((((1/IB40)*60)-ROUNDDOWN(((1/IB40)*60),0))*60),0)),"")</f>
        <v/>
      </c>
      <c r="IA40" s="407" t="str">
        <f>IFERROR(IF(HW40="PACE_Daniels",(INDEX(BASE!$AE$4:$AH$8,MATCH('Microciclos - Endurance (2)'!HX40,BASE!$AE$4:$AE$8,0),4)),IF(AND(HW40="vVO2máx",HX40&gt;=35,HX40&lt;=45),"9-11",IF(AND(HW40="vVO2máx",HX40&gt;45,HX40&lt;=65),"11",IF(AND(HW40="vVO2máx",HX40&gt;65,HX40&lt;=75),"12-13",IF(AND(HW40="vVO2máx",HX40&gt;=80,HX40&lt;=85),"14-16",IF(AND(HW40="vVO2máx",HX40&gt;=85,HX40&lt;100),"17-19",IF(AND(HW40="vVO2máx",HX40&gt;=100),"20",IF(AND(HW40="FCR",HX40&gt;40,HX40&lt;=60),"12-13",IF(AND(HW40="FCR",HX40&gt;60,HX40&lt;=84),"14-16",IF(AND(HW40="FCR",HX40&gt;=85,HX40&lt;100),"17-19",IF(AND(HW40="FCR",HX40=100),"20",""))))))))))),"")</f>
        <v/>
      </c>
      <c r="IB40" s="409" t="str">
        <f>IFERROR(IF(HW40="vVO2máx",(Avaliações!$C$51*'Microciclos - Endurance (2)'!HX40)/100,IF(HW40="Velocidade_crítica",IF(HX40="80% VC",Avaliações!#REF!*0.8,IF(HX40="100% VC",Avaliações!#REF!*1,IF(HX40="120% VC",Avaliações!#REF!*1.2,IF(HX40="&gt;30%",Avaliações!$C$54*1.3,IF(HX40="&gt;40%",Avaliações!$C$54*1.4,0))))),IF(HW40="PACE_Daniels",INDEX(BASE!$Q$4:$V$60,MATCH(Avaliações!$C$53,BASE!$Q$4:$Q$60,0),MATCH('Microciclos - Endurance (2)'!HX40,BASE!$Q$4:$V$4,0)),""))),"")</f>
        <v/>
      </c>
      <c r="IC40" s="407" t="s">
        <v>144</v>
      </c>
      <c r="ID40" s="407"/>
      <c r="IE40" s="410" t="str">
        <f t="shared" ref="IE40:IE44" si="400">IFERROR(TIME(0,ROUNDDOWN(((1/IG40)*60),0),ROUND(((((1/IG40)*60)-ROUNDDOWN(((1/IG40)*60),0))*60),0)),"")</f>
        <v/>
      </c>
      <c r="IF40" s="407" t="str">
        <f>IFERROR(IF(HW40="PACE_Daniels",(INDEX(BASE!$AE$4:$AH$7,MATCH('Microciclos - Endurance (2)'!ID40,BASE!$AE$4:$AE$7,0),4)),IF(AND(HW40="vVO2máx",ID40&gt;=35,ID40&lt;=45),"9-11",IF(AND(HW40="vVO2máx",ID40&gt;45,ID40&lt;=65),"11",IF(AND(HW40="vVO2máx",ID40&gt;65,ID40&lt;=75),"12-13",IF(AND(HW40="vVO2máx",ID40&gt;=80,ID40&lt;=85),"14-16",IF(AND(HW40="vVO2máx",ID40&gt;=85,ID40&lt;100),"17-19",IF(AND(HW40="vVO2máx",ID40&gt;=100),"20",IF(AND(HW40="FCR",ID40&gt;40,ID40&lt;=60),"12-13",IF(AND(HW40="FCR",ID40&gt;60,ID40&lt;=84),"14-16",IF(AND(HW40="FCR",ID40&gt;=85,ID40&lt;100),"17-19",IF(AND(HW40="FCR",ID40=100),"20",""))))))))))),"")</f>
        <v/>
      </c>
      <c r="IG40" s="409">
        <f>IFERROR(IF(IC40="vVO2máx",(Avaliações!$C$51*'Microciclos - Endurance (2)'!ID40)/100,IF(IC40="Velocidade_crítica",IF(ID40="80% VC",Avaliações!#REF!*0.8,IF(ID40="100% VC",Avaliações!#REF!*1,IF(ID40="120% VC",Avaliações!#REF!*1.2,IF(ID40="&gt;30%",Avaliações!$C$54*1.3,IF(ID40="&gt;40%",Avaliações!$C$54*1.4,0))))),IF(IC40="PACE_Daniels",INDEX(BASE!$Q$4:$V$60,MATCH(Avaliações!$C$53,BASE!$Q$4:$Q$60,0),MATCH('Microciclos - Endurance (2)'!ID40,BASE!$Q$4:$V$4,0)),0))),"")</f>
        <v>0</v>
      </c>
      <c r="IH40" s="409" t="str">
        <f t="shared" ref="IH40:IH44" si="401">IF(IF40="9-11","Zona 1",IF(IF40="11","Zona 1",IF(IF40="12-13","Zona 2",IF(IF40="14-16","Zona 2",IF(IF40="17-19","Zona 3",IF(IF40="20","Zona 3",""))))))</f>
        <v/>
      </c>
      <c r="IL40" s="407"/>
      <c r="IM40" s="407"/>
      <c r="IN40" s="407"/>
      <c r="IO40" s="407"/>
      <c r="IP40" s="407">
        <f>IFERROR(IL40*IM40*IN40,"")</f>
        <v>0</v>
      </c>
      <c r="IQ40" s="407">
        <f t="shared" ref="IQ40:IQ44" si="402">IFERROR(IL40*IM40*IO40,"")</f>
        <v>0</v>
      </c>
      <c r="IR40" s="408" t="str">
        <f t="shared" ref="IR40:IR44" si="403">IFERROR(((IN40*IM40*IL40)*(IX40*16.6667))+((IL40*IM40*IO40)*(JC40*16.6667)),"")</f>
        <v/>
      </c>
      <c r="IS40" s="407" t="s">
        <v>144</v>
      </c>
      <c r="IT40" s="407"/>
      <c r="IU40" s="409" t="str">
        <f t="shared" ref="IU40:IU44" si="404">IF(IW40="9-11","Zona 1",IF(IW40="11","Zona 1",IF(IW40="12-13","Zona 2",IF(IW40="14-16","Zona 2",IF(IW40="17-19","Zona 3",IF(IW40="20","Zona 3",""))))))</f>
        <v/>
      </c>
      <c r="IV40" s="410" t="str">
        <f t="shared" ref="IV40:IV44" si="405">IFERROR(TIME(0,ROUNDDOWN(((1/IX40)*60),0),ROUND(((((1/IX40)*60)-ROUNDDOWN(((1/IX40)*60),0))*60),0)),"")</f>
        <v/>
      </c>
      <c r="IW40" s="407" t="str">
        <f>IFERROR(IF(IS40="PACE_Daniels",(INDEX(BASE!$AE$4:$AH$8,MATCH('Microciclos - Endurance (2)'!IT40,BASE!$AE$4:$AE$8,0),4)),IF(AND(IS40="vVO2máx",IT40&gt;=35,IT40&lt;=45),"9-11",IF(AND(IS40="vVO2máx",IT40&gt;45,IT40&lt;=65),"11",IF(AND(IS40="vVO2máx",IT40&gt;65,IT40&lt;=75),"12-13",IF(AND(IS40="vVO2máx",IT40&gt;=80,IT40&lt;=85),"14-16",IF(AND(IS40="vVO2máx",IT40&gt;=85,IT40&lt;100),"17-19",IF(AND(IS40="vVO2máx",IT40&gt;=100),"20",IF(AND(IS40="FCR",IT40&gt;40,IT40&lt;=60),"12-13",IF(AND(IS40="FCR",IT40&gt;60,IT40&lt;=84),"14-16",IF(AND(IS40="FCR",IT40&gt;=85,IT40&lt;100),"17-19",IF(AND(IS40="FCR",IT40=100),"20",""))))))))))),"")</f>
        <v/>
      </c>
      <c r="IX40" s="409" t="str">
        <f>IFERROR(IF(IS40="vVO2máx",(Avaliações!$C$51*'Microciclos - Endurance (2)'!IT40)/100,IF(IS40="Velocidade_crítica",IF(IT40="80% VC",Avaliações!#REF!*0.8,IF(IT40="100% VC",Avaliações!#REF!*1,IF(IT40="120% VC",Avaliações!#REF!*1.2,IF(IT40="&gt;30%",Avaliações!$C$54*1.3,IF(IT40="&gt;40%",Avaliações!$C$54*1.4,0))))),IF(IS40="PACE_Daniels",INDEX(BASE!$Q$4:$V$60,MATCH(Avaliações!$C$53,BASE!$Q$4:$Q$60,0),MATCH('Microciclos - Endurance (2)'!IT40,BASE!$Q$4:$V$4,0)),""))),"")</f>
        <v/>
      </c>
      <c r="IY40" s="407" t="s">
        <v>144</v>
      </c>
      <c r="IZ40" s="407"/>
      <c r="JA40" s="410" t="str">
        <f t="shared" ref="JA40:JA44" si="406">IFERROR(TIME(0,ROUNDDOWN(((1/JC40)*60),0),ROUND(((((1/JC40)*60)-ROUNDDOWN(((1/JC40)*60),0))*60),0)),"")</f>
        <v/>
      </c>
      <c r="JB40" s="407" t="str">
        <f>IFERROR(IF(IS40="PACE_Daniels",(INDEX(BASE!$AE$4:$AH$7,MATCH('Microciclos - Endurance (2)'!IZ40,BASE!$AE$4:$AE$7,0),4)),IF(AND(IS40="vVO2máx",IZ40&gt;=35,IZ40&lt;=45),"9-11",IF(AND(IS40="vVO2máx",IZ40&gt;45,IZ40&lt;=65),"11",IF(AND(IS40="vVO2máx",IZ40&gt;65,IZ40&lt;=75),"12-13",IF(AND(IS40="vVO2máx",IZ40&gt;=80,IZ40&lt;=85),"14-16",IF(AND(IS40="vVO2máx",IZ40&gt;=85,IZ40&lt;100),"17-19",IF(AND(IS40="vVO2máx",IZ40&gt;=100),"20",IF(AND(IS40="FCR",IZ40&gt;40,IZ40&lt;=60),"12-13",IF(AND(IS40="FCR",IZ40&gt;60,IZ40&lt;=84),"14-16",IF(AND(IS40="FCR",IZ40&gt;=85,IZ40&lt;100),"17-19",IF(AND(IS40="FCR",IZ40=100),"20",""))))))))))),"")</f>
        <v/>
      </c>
      <c r="JC40" s="409">
        <f>IFERROR(IF(IY40="vVO2máx",(Avaliações!$C$51*'Microciclos - Endurance (2)'!IZ40)/100,IF(IY40="Velocidade_crítica",IF(IZ40="80% VC",Avaliações!#REF!*0.8,IF(IZ40="100% VC",Avaliações!#REF!*1,IF(IZ40="120% VC",Avaliações!#REF!*1.2,IF(IZ40="&gt;30%",Avaliações!$C$54*1.3,IF(IZ40="&gt;40%",Avaliações!$C$54*1.4,0))))),IF(IY40="PACE_Daniels",INDEX(BASE!$Q$4:$V$60,MATCH(Avaliações!$C$53,BASE!$Q$4:$Q$60,0),MATCH('Microciclos - Endurance (2)'!IZ40,BASE!$Q$4:$V$4,0)),0))),"")</f>
        <v>0</v>
      </c>
      <c r="JD40" s="409" t="str">
        <f t="shared" ref="JD40:JD44" si="407">IF(JB40="9-11","Zona 1",IF(JB40="11","Zona 1",IF(JB40="12-13","Zona 2",IF(JB40="14-16","Zona 2",IF(JB40="17-19","Zona 3",IF(JB40="20","Zona 3",""))))))</f>
        <v/>
      </c>
      <c r="JH40" s="407"/>
      <c r="JI40" s="407"/>
      <c r="JJ40" s="407"/>
      <c r="JK40" s="407"/>
      <c r="JL40" s="407">
        <f>IFERROR(JH40*JI40*JJ40,"")</f>
        <v>0</v>
      </c>
      <c r="JM40" s="407">
        <f t="shared" ref="JM40:JM44" si="408">IFERROR(JH40*JI40*JK40,"")</f>
        <v>0</v>
      </c>
      <c r="JN40" s="408" t="str">
        <f t="shared" ref="JN40:JN44" si="409">IFERROR(((JJ40*JI40*JH40)*(JT40*16.6667))+((JH40*JI40*JK40)*(JY40*16.6667)),"")</f>
        <v/>
      </c>
      <c r="JO40" s="407" t="s">
        <v>144</v>
      </c>
      <c r="JP40" s="407"/>
      <c r="JQ40" s="409" t="str">
        <f t="shared" ref="JQ40:JQ44" si="410">IF(JS40="9-11","Zona 1",IF(JS40="11","Zona 1",IF(JS40="12-13","Zona 2",IF(JS40="14-16","Zona 2",IF(JS40="17-19","Zona 3",IF(JS40="20","Zona 3",""))))))</f>
        <v/>
      </c>
      <c r="JR40" s="410" t="str">
        <f t="shared" ref="JR40:JR44" si="411">IFERROR(TIME(0,ROUNDDOWN(((1/JT40)*60),0),ROUND(((((1/JT40)*60)-ROUNDDOWN(((1/JT40)*60),0))*60),0)),"")</f>
        <v/>
      </c>
      <c r="JS40" s="407" t="str">
        <f>IFERROR(IF(JO40="PACE_Daniels",(INDEX(BASE!$AE$4:$AH$8,MATCH('Microciclos - Endurance (2)'!JP40,BASE!$AE$4:$AE$8,0),4)),IF(AND(JO40="vVO2máx",JP40&gt;=35,JP40&lt;=45),"9-11",IF(AND(JO40="vVO2máx",JP40&gt;45,JP40&lt;=65),"11",IF(AND(JO40="vVO2máx",JP40&gt;65,JP40&lt;=75),"12-13",IF(AND(JO40="vVO2máx",JP40&gt;=80,JP40&lt;=85),"14-16",IF(AND(JO40="vVO2máx",JP40&gt;=85,JP40&lt;100),"17-19",IF(AND(JO40="vVO2máx",JP40&gt;=100),"20",IF(AND(JO40="FCR",JP40&gt;40,JP40&lt;=60),"12-13",IF(AND(JO40="FCR",JP40&gt;60,JP40&lt;=84),"14-16",IF(AND(JO40="FCR",JP40&gt;=85,JP40&lt;100),"17-19",IF(AND(JO40="FCR",JP40=100),"20",""))))))))))),"")</f>
        <v/>
      </c>
      <c r="JT40" s="409" t="str">
        <f>IFERROR(IF(JO40="vVO2máx",(Avaliações!$C$51*'Microciclos - Endurance (2)'!JP40)/100,IF(JO40="Velocidade_crítica",IF(JP40="80% VC",Avaliações!#REF!*0.8,IF(JP40="100% VC",Avaliações!#REF!*1,IF(JP40="120% VC",Avaliações!#REF!*1.2,IF(JP40="&gt;30%",Avaliações!$C$54*1.3,IF(JP40="&gt;40%",Avaliações!$C$54*1.4,0))))),IF(JO40="PACE_Daniels",INDEX(BASE!$Q$4:$V$60,MATCH(Avaliações!$C$53,BASE!$Q$4:$Q$60,0),MATCH('Microciclos - Endurance (2)'!JP40,BASE!$Q$4:$V$4,0)),""))),"")</f>
        <v/>
      </c>
      <c r="JU40" s="407" t="s">
        <v>144</v>
      </c>
      <c r="JV40" s="407"/>
      <c r="JW40" s="410" t="str">
        <f t="shared" ref="JW40:JW44" si="412">IFERROR(TIME(0,ROUNDDOWN(((1/JY40)*60),0),ROUND(((((1/JY40)*60)-ROUNDDOWN(((1/JY40)*60),0))*60),0)),"")</f>
        <v/>
      </c>
      <c r="JX40" s="407" t="str">
        <f>IFERROR(IF(JO40="PACE_Daniels",(INDEX(BASE!$AE$4:$AH$7,MATCH('Microciclos - Endurance (2)'!JV40,BASE!$AE$4:$AE$7,0),4)),IF(AND(JO40="vVO2máx",JV40&gt;=35,JV40&lt;=45),"9-11",IF(AND(JO40="vVO2máx",JV40&gt;45,JV40&lt;=65),"11",IF(AND(JO40="vVO2máx",JV40&gt;65,JV40&lt;=75),"12-13",IF(AND(JO40="vVO2máx",JV40&gt;=80,JV40&lt;=85),"14-16",IF(AND(JO40="vVO2máx",JV40&gt;=85,JV40&lt;100),"17-19",IF(AND(JO40="vVO2máx",JV40&gt;=100),"20",IF(AND(JO40="FCR",JV40&gt;40,JV40&lt;=60),"12-13",IF(AND(JO40="FCR",JV40&gt;60,JV40&lt;=84),"14-16",IF(AND(JO40="FCR",JV40&gt;=85,JV40&lt;100),"17-19",IF(AND(JO40="FCR",JV40=100),"20",""))))))))))),"")</f>
        <v/>
      </c>
      <c r="JY40" s="409">
        <f>IFERROR(IF(JU40="vVO2máx",(Avaliações!$C$51*'Microciclos - Endurance (2)'!JV40)/100,IF(JU40="Velocidade_crítica",IF(JV40="80% VC",Avaliações!#REF!*0.8,IF(JV40="100% VC",Avaliações!#REF!*1,IF(JV40="120% VC",Avaliações!#REF!*1.2,IF(JV40="&gt;30%",Avaliações!$C$54*1.3,IF(JV40="&gt;40%",Avaliações!$C$54*1.4,0))))),IF(JU40="PACE_Daniels",INDEX(BASE!$Q$4:$V$60,MATCH(Avaliações!$C$53,BASE!$Q$4:$Q$60,0),MATCH('Microciclos - Endurance (2)'!JV40,BASE!$Q$4:$V$4,0)),0))),"")</f>
        <v>0</v>
      </c>
      <c r="JZ40" s="409" t="str">
        <f t="shared" ref="JZ40:JZ44" si="413">IF(JX40="9-11","Zona 1",IF(JX40="11","Zona 1",IF(JX40="12-13","Zona 2",IF(JX40="14-16","Zona 2",IF(JX40="17-19","Zona 3",IF(JX40="20","Zona 3",""))))))</f>
        <v/>
      </c>
      <c r="KD40" s="407"/>
      <c r="KE40" s="407"/>
      <c r="KF40" s="407"/>
      <c r="KG40" s="407"/>
      <c r="KH40" s="407">
        <f>IFERROR(KD40*KE40*KF40,"")</f>
        <v>0</v>
      </c>
      <c r="KI40" s="407">
        <f t="shared" ref="KI40:KI44" si="414">IFERROR(KD40*KE40*KG40,"")</f>
        <v>0</v>
      </c>
      <c r="KJ40" s="408" t="str">
        <f t="shared" ref="KJ40:KJ44" si="415">IFERROR(((KF40*KE40*KD40)*(KP40*16.6667))+((KD40*KE40*KG40)*(KU40*16.6667)),"")</f>
        <v/>
      </c>
      <c r="KK40" s="407" t="s">
        <v>144</v>
      </c>
      <c r="KL40" s="407"/>
      <c r="KM40" s="409" t="str">
        <f t="shared" ref="KM40:KM44" si="416">IF(KO40="9-11","Zona 1",IF(KO40="11","Zona 1",IF(KO40="12-13","Zona 2",IF(KO40="14-16","Zona 2",IF(KO40="17-19","Zona 3",IF(KO40="20","Zona 3",""))))))</f>
        <v/>
      </c>
      <c r="KN40" s="410" t="str">
        <f t="shared" ref="KN40:KN44" si="417">IFERROR(TIME(0,ROUNDDOWN(((1/KP40)*60),0),ROUND(((((1/KP40)*60)-ROUNDDOWN(((1/KP40)*60),0))*60),0)),"")</f>
        <v/>
      </c>
      <c r="KO40" s="407" t="str">
        <f>IFERROR(IF(KK40="PACE_Daniels",(INDEX(BASE!$AE$4:$AH$8,MATCH('Microciclos - Endurance (2)'!KL40,BASE!$AE$4:$AE$8,0),4)),IF(AND(KK40="vVO2máx",KL40&gt;=35,KL40&lt;=45),"9-11",IF(AND(KK40="vVO2máx",KL40&gt;45,KL40&lt;=65),"11",IF(AND(KK40="vVO2máx",KL40&gt;65,KL40&lt;=75),"12-13",IF(AND(KK40="vVO2máx",KL40&gt;=80,KL40&lt;=85),"14-16",IF(AND(KK40="vVO2máx",KL40&gt;=85,KL40&lt;100),"17-19",IF(AND(KK40="vVO2máx",KL40&gt;=100),"20",IF(AND(KK40="FCR",KL40&gt;40,KL40&lt;=60),"12-13",IF(AND(KK40="FCR",KL40&gt;60,KL40&lt;=84),"14-16",IF(AND(KK40="FCR",KL40&gt;=85,KL40&lt;100),"17-19",IF(AND(KK40="FCR",KL40=100),"20",""))))))))))),"")</f>
        <v/>
      </c>
      <c r="KP40" s="409" t="str">
        <f>IFERROR(IF(KK40="vVO2máx",(Avaliações!$C$51*'Microciclos - Endurance (2)'!KL40)/100,IF(KK40="Velocidade_crítica",IF(KL40="80% VC",Avaliações!#REF!*0.8,IF(KL40="100% VC",Avaliações!#REF!*1,IF(KL40="120% VC",Avaliações!#REF!*1.2,IF(KL40="&gt;30%",Avaliações!$C$54*1.3,IF(KL40="&gt;40%",Avaliações!$C$54*1.4,0))))),IF(KK40="PACE_Daniels",INDEX(BASE!$Q$4:$V$60,MATCH(Avaliações!$C$53,BASE!$Q$4:$Q$60,0),MATCH('Microciclos - Endurance (2)'!KL40,BASE!$Q$4:$V$4,0)),""))),"")</f>
        <v/>
      </c>
      <c r="KQ40" s="407" t="s">
        <v>144</v>
      </c>
      <c r="KR40" s="407"/>
      <c r="KS40" s="410" t="str">
        <f t="shared" ref="KS40:KS44" si="418">IFERROR(TIME(0,ROUNDDOWN(((1/KU40)*60),0),ROUND(((((1/KU40)*60)-ROUNDDOWN(((1/KU40)*60),0))*60),0)),"")</f>
        <v/>
      </c>
      <c r="KT40" s="407" t="str">
        <f>IFERROR(IF(KK40="PACE_Daniels",(INDEX(BASE!$AE$4:$AH$7,MATCH('Microciclos - Endurance (2)'!KR40,BASE!$AE$4:$AE$7,0),4)),IF(AND(KK40="vVO2máx",KR40&gt;=35,KR40&lt;=45),"9-11",IF(AND(KK40="vVO2máx",KR40&gt;45,KR40&lt;=65),"11",IF(AND(KK40="vVO2máx",KR40&gt;65,KR40&lt;=75),"12-13",IF(AND(KK40="vVO2máx",KR40&gt;=80,KR40&lt;=85),"14-16",IF(AND(KK40="vVO2máx",KR40&gt;=85,KR40&lt;100),"17-19",IF(AND(KK40="vVO2máx",KR40&gt;=100),"20",IF(AND(KK40="FCR",KR40&gt;40,KR40&lt;=60),"12-13",IF(AND(KK40="FCR",KR40&gt;60,KR40&lt;=84),"14-16",IF(AND(KK40="FCR",KR40&gt;=85,KR40&lt;100),"17-19",IF(AND(KK40="FCR",KR40=100),"20",""))))))))))),"")</f>
        <v/>
      </c>
      <c r="KU40" s="409">
        <f>IFERROR(IF(KQ40="vVO2máx",(Avaliações!$C$51*'Microciclos - Endurance (2)'!KR40)/100,IF(KQ40="Velocidade_crítica",IF(KR40="80% VC",Avaliações!#REF!*0.8,IF(KR40="100% VC",Avaliações!#REF!*1,IF(KR40="120% VC",Avaliações!#REF!*1.2,IF(KR40="&gt;30%",Avaliações!$C$54*1.3,IF(KR40="&gt;40%",Avaliações!$C$54*1.4,0))))),IF(KQ40="PACE_Daniels",INDEX(BASE!$Q$4:$V$60,MATCH(Avaliações!$C$53,BASE!$Q$4:$Q$60,0),MATCH('Microciclos - Endurance (2)'!KR40,BASE!$Q$4:$V$4,0)),0))),"")</f>
        <v>0</v>
      </c>
      <c r="KV40" s="409" t="str">
        <f t="shared" ref="KV40:KV44" si="419">IF(KT40="9-11","Zona 1",IF(KT40="11","Zona 1",IF(KT40="12-13","Zona 2",IF(KT40="14-16","Zona 2",IF(KT40="17-19","Zona 3",IF(KT40="20","Zona 3",""))))))</f>
        <v/>
      </c>
      <c r="KZ40" s="407"/>
      <c r="LA40" s="407"/>
      <c r="LB40" s="407"/>
      <c r="LC40" s="407"/>
      <c r="LD40" s="407">
        <f>IFERROR(KZ40*LA40*LB40,"")</f>
        <v>0</v>
      </c>
      <c r="LE40" s="407">
        <f t="shared" ref="LE40:LE44" si="420">IFERROR(KZ40*LA40*LC40,"")</f>
        <v>0</v>
      </c>
      <c r="LF40" s="408" t="str">
        <f t="shared" ref="LF40:LF44" si="421">IFERROR(((LB40*LA40*KZ40)*(LL40*16.6667))+((KZ40*LA40*LC40)*(LQ40*16.6667)),"")</f>
        <v/>
      </c>
      <c r="LG40" s="407" t="s">
        <v>144</v>
      </c>
      <c r="LH40" s="407"/>
      <c r="LI40" s="409" t="str">
        <f t="shared" ref="LI40:LI44" si="422">IF(LK40="9-11","Zona 1",IF(LK40="11","Zona 1",IF(LK40="12-13","Zona 2",IF(LK40="14-16","Zona 2",IF(LK40="17-19","Zona 3",IF(LK40="20","Zona 3",""))))))</f>
        <v/>
      </c>
      <c r="LJ40" s="410" t="str">
        <f t="shared" ref="LJ40:LJ44" si="423">IFERROR(TIME(0,ROUNDDOWN(((1/LL40)*60),0),ROUND(((((1/LL40)*60)-ROUNDDOWN(((1/LL40)*60),0))*60),0)),"")</f>
        <v/>
      </c>
      <c r="LK40" s="407" t="str">
        <f>IFERROR(IF(LG40="PACE_Daniels",(INDEX(BASE!$AE$4:$AH$8,MATCH('Microciclos - Endurance (2)'!LH40,BASE!$AE$4:$AE$8,0),4)),IF(AND(LG40="vVO2máx",LH40&gt;=35,LH40&lt;=45),"9-11",IF(AND(LG40="vVO2máx",LH40&gt;45,LH40&lt;=65),"11",IF(AND(LG40="vVO2máx",LH40&gt;65,LH40&lt;=75),"12-13",IF(AND(LG40="vVO2máx",LH40&gt;=80,LH40&lt;=85),"14-16",IF(AND(LG40="vVO2máx",LH40&gt;=85,LH40&lt;100),"17-19",IF(AND(LG40="vVO2máx",LH40&gt;=100),"20",IF(AND(LG40="FCR",LH40&gt;40,LH40&lt;=60),"12-13",IF(AND(LG40="FCR",LH40&gt;60,LH40&lt;=84),"14-16",IF(AND(LG40="FCR",LH40&gt;=85,LH40&lt;100),"17-19",IF(AND(LG40="FCR",LH40=100),"20",""))))))))))),"")</f>
        <v/>
      </c>
      <c r="LL40" s="409" t="str">
        <f>IFERROR(IF(LG40="vVO2máx",(Avaliações!$C$51*'Microciclos - Endurance (2)'!LH40)/100,IF(LG40="Velocidade_crítica",IF(LH40="80% VC",Avaliações!#REF!*0.8,IF(LH40="100% VC",Avaliações!#REF!*1,IF(LH40="120% VC",Avaliações!#REF!*1.2,IF(LH40="&gt;30%",Avaliações!$C$54*1.3,IF(LH40="&gt;40%",Avaliações!$C$54*1.4,0))))),IF(LG40="PACE_Daniels",INDEX(BASE!$Q$4:$V$60,MATCH(Avaliações!$C$53,BASE!$Q$4:$Q$60,0),MATCH('Microciclos - Endurance (2)'!LH40,BASE!$Q$4:$V$4,0)),""))),"")</f>
        <v/>
      </c>
      <c r="LM40" s="407" t="s">
        <v>144</v>
      </c>
      <c r="LN40" s="407"/>
      <c r="LO40" s="410" t="str">
        <f t="shared" ref="LO40:LO44" si="424">IFERROR(TIME(0,ROUNDDOWN(((1/LQ40)*60),0),ROUND(((((1/LQ40)*60)-ROUNDDOWN(((1/LQ40)*60),0))*60),0)),"")</f>
        <v/>
      </c>
      <c r="LP40" s="407" t="str">
        <f>IFERROR(IF(LG40="PACE_Daniels",(INDEX(BASE!$AE$4:$AH$7,MATCH('Microciclos - Endurance (2)'!LN40,BASE!$AE$4:$AE$7,0),4)),IF(AND(LG40="vVO2máx",LN40&gt;=35,LN40&lt;=45),"9-11",IF(AND(LG40="vVO2máx",LN40&gt;45,LN40&lt;=65),"11",IF(AND(LG40="vVO2máx",LN40&gt;65,LN40&lt;=75),"12-13",IF(AND(LG40="vVO2máx",LN40&gt;=80,LN40&lt;=85),"14-16",IF(AND(LG40="vVO2máx",LN40&gt;=85,LN40&lt;100),"17-19",IF(AND(LG40="vVO2máx",LN40&gt;=100),"20",IF(AND(LG40="FCR",LN40&gt;40,LN40&lt;=60),"12-13",IF(AND(LG40="FCR",LN40&gt;60,LN40&lt;=84),"14-16",IF(AND(LG40="FCR",LN40&gt;=85,LN40&lt;100),"17-19",IF(AND(LG40="FCR",LN40=100),"20",""))))))))))),"")</f>
        <v/>
      </c>
      <c r="LQ40" s="409">
        <f>IFERROR(IF(LM40="vVO2máx",(Avaliações!$C$51*'Microciclos - Endurance (2)'!LN40)/100,IF(LM40="Velocidade_crítica",IF(LN40="80% VC",Avaliações!#REF!*0.8,IF(LN40="100% VC",Avaliações!#REF!*1,IF(LN40="120% VC",Avaliações!#REF!*1.2,IF(LN40="&gt;30%",Avaliações!$C$54*1.3,IF(LN40="&gt;40%",Avaliações!$C$54*1.4,0))))),IF(LM40="PACE_Daniels",INDEX(BASE!$Q$4:$V$60,MATCH(Avaliações!$C$53,BASE!$Q$4:$Q$60,0),MATCH('Microciclos - Endurance (2)'!LN40,BASE!$Q$4:$V$4,0)),0))),"")</f>
        <v>0</v>
      </c>
      <c r="LR40" s="409" t="str">
        <f t="shared" ref="LR40:LR44" si="425">IF(LP40="9-11","Zona 1",IF(LP40="11","Zona 1",IF(LP40="12-13","Zona 2",IF(LP40="14-16","Zona 2",IF(LP40="17-19","Zona 3",IF(LP40="20","Zona 3",""))))))</f>
        <v/>
      </c>
      <c r="LV40" s="407"/>
      <c r="LW40" s="407"/>
      <c r="LX40" s="407"/>
      <c r="LY40" s="407"/>
      <c r="LZ40" s="407">
        <f>IFERROR(LV40*LW40*LX40,"")</f>
        <v>0</v>
      </c>
      <c r="MA40" s="407">
        <f t="shared" ref="MA40:MA44" si="426">IFERROR(LV40*LW40*LY40,"")</f>
        <v>0</v>
      </c>
      <c r="MB40" s="408" t="str">
        <f t="shared" ref="MB40:MB44" si="427">IFERROR(((LX40*LW40*LV40)*(MH40*16.6667))+((LV40*LW40*LY40)*(MM40*16.6667)),"")</f>
        <v/>
      </c>
      <c r="MC40" s="407" t="s">
        <v>144</v>
      </c>
      <c r="MD40" s="407"/>
      <c r="ME40" s="409" t="str">
        <f t="shared" ref="ME40:ME44" si="428">IF(MG40="9-11","Zona 1",IF(MG40="11","Zona 1",IF(MG40="12-13","Zona 2",IF(MG40="14-16","Zona 2",IF(MG40="17-19","Zona 3",IF(MG40="20","Zona 3",""))))))</f>
        <v/>
      </c>
      <c r="MF40" s="410" t="str">
        <f t="shared" ref="MF40:MF44" si="429">IFERROR(TIME(0,ROUNDDOWN(((1/MH40)*60),0),ROUND(((((1/MH40)*60)-ROUNDDOWN(((1/MH40)*60),0))*60),0)),"")</f>
        <v/>
      </c>
      <c r="MG40" s="407" t="str">
        <f>IFERROR(IF(MC40="PACE_Daniels",(INDEX(BASE!$AE$4:$AH$8,MATCH('Microciclos - Endurance (2)'!MD40,BASE!$AE$4:$AE$8,0),4)),IF(AND(MC40="vVO2máx",MD40&gt;=35,MD40&lt;=45),"9-11",IF(AND(MC40="vVO2máx",MD40&gt;45,MD40&lt;=65),"11",IF(AND(MC40="vVO2máx",MD40&gt;65,MD40&lt;=75),"12-13",IF(AND(MC40="vVO2máx",MD40&gt;=80,MD40&lt;=85),"14-16",IF(AND(MC40="vVO2máx",MD40&gt;=85,MD40&lt;100),"17-19",IF(AND(MC40="vVO2máx",MD40&gt;=100),"20",IF(AND(MC40="FCR",MD40&gt;40,MD40&lt;=60),"12-13",IF(AND(MC40="FCR",MD40&gt;60,MD40&lt;=84),"14-16",IF(AND(MC40="FCR",MD40&gt;=85,MD40&lt;100),"17-19",IF(AND(MC40="FCR",MD40=100),"20",""))))))))))),"")</f>
        <v/>
      </c>
      <c r="MH40" s="409" t="str">
        <f>IFERROR(IF(MC40="vVO2máx",(Avaliações!$C$51*'Microciclos - Endurance (2)'!MD40)/100,IF(MC40="Velocidade_crítica",IF(MD40="80% VC",Avaliações!#REF!*0.8,IF(MD40="100% VC",Avaliações!#REF!*1,IF(MD40="120% VC",Avaliações!#REF!*1.2,IF(MD40="&gt;30%",Avaliações!$C$54*1.3,IF(MD40="&gt;40%",Avaliações!$C$54*1.4,0))))),IF(MC40="PACE_Daniels",INDEX(BASE!$Q$4:$V$60,MATCH(Avaliações!$C$53,BASE!$Q$4:$Q$60,0),MATCH('Microciclos - Endurance (2)'!MD40,BASE!$Q$4:$V$4,0)),""))),"")</f>
        <v/>
      </c>
      <c r="MI40" s="407" t="s">
        <v>144</v>
      </c>
      <c r="MJ40" s="407"/>
      <c r="MK40" s="410" t="str">
        <f t="shared" ref="MK40:MK44" si="430">IFERROR(TIME(0,ROUNDDOWN(((1/MM40)*60),0),ROUND(((((1/MM40)*60)-ROUNDDOWN(((1/MM40)*60),0))*60),0)),"")</f>
        <v/>
      </c>
      <c r="ML40" s="407" t="str">
        <f>IFERROR(IF(MC40="PACE_Daniels",(INDEX(BASE!$AE$4:$AH$7,MATCH('Microciclos - Endurance (2)'!MJ40,BASE!$AE$4:$AE$7,0),4)),IF(AND(MC40="vVO2máx",MJ40&gt;=35,MJ40&lt;=45),"9-11",IF(AND(MC40="vVO2máx",MJ40&gt;45,MJ40&lt;=65),"11",IF(AND(MC40="vVO2máx",MJ40&gt;65,MJ40&lt;=75),"12-13",IF(AND(MC40="vVO2máx",MJ40&gt;=80,MJ40&lt;=85),"14-16",IF(AND(MC40="vVO2máx",MJ40&gt;=85,MJ40&lt;100),"17-19",IF(AND(MC40="vVO2máx",MJ40&gt;=100),"20",IF(AND(MC40="FCR",MJ40&gt;40,MJ40&lt;=60),"12-13",IF(AND(MC40="FCR",MJ40&gt;60,MJ40&lt;=84),"14-16",IF(AND(MC40="FCR",MJ40&gt;=85,MJ40&lt;100),"17-19",IF(AND(MC40="FCR",MJ40=100),"20",""))))))))))),"")</f>
        <v/>
      </c>
      <c r="MM40" s="409">
        <f>IFERROR(IF(MI40="vVO2máx",(Avaliações!$C$51*'Microciclos - Endurance (2)'!MJ40)/100,IF(MI40="Velocidade_crítica",IF(MJ40="80% VC",Avaliações!#REF!*0.8,IF(MJ40="100% VC",Avaliações!#REF!*1,IF(MJ40="120% VC",Avaliações!#REF!*1.2,IF(MJ40="&gt;30%",Avaliações!$C$54*1.3,IF(MJ40="&gt;40%",Avaliações!$C$54*1.4,0))))),IF(MI40="PACE_Daniels",INDEX(BASE!$Q$4:$V$60,MATCH(Avaliações!$C$53,BASE!$Q$4:$Q$60,0),MATCH('Microciclos - Endurance (2)'!MJ40,BASE!$Q$4:$V$4,0)),0))),"")</f>
        <v>0</v>
      </c>
      <c r="MN40" s="409" t="str">
        <f t="shared" ref="MN40:MN44" si="431">IF(ML40="9-11","Zona 1",IF(ML40="11","Zona 1",IF(ML40="12-13","Zona 2",IF(ML40="14-16","Zona 2",IF(ML40="17-19","Zona 3",IF(ML40="20","Zona 3",""))))))</f>
        <v/>
      </c>
      <c r="MR40" s="407"/>
      <c r="MS40" s="407"/>
      <c r="MT40" s="407"/>
      <c r="MU40" s="407"/>
      <c r="MV40" s="407">
        <f>IFERROR(MR40*MS40*MT40,"")</f>
        <v>0</v>
      </c>
      <c r="MW40" s="407">
        <f t="shared" ref="MW40:MW44" si="432">IFERROR(MR40*MS40*MU40,"")</f>
        <v>0</v>
      </c>
      <c r="MX40" s="408" t="str">
        <f t="shared" ref="MX40:MX44" si="433">IFERROR(((MT40*MS40*MR40)*(ND40*16.6667))+((MR40*MS40*MU40)*(NI40*16.6667)),"")</f>
        <v/>
      </c>
      <c r="MY40" s="407" t="s">
        <v>144</v>
      </c>
      <c r="MZ40" s="407"/>
      <c r="NA40" s="409" t="str">
        <f t="shared" ref="NA40:NA44" si="434">IF(NC40="9-11","Zona 1",IF(NC40="11","Zona 1",IF(NC40="12-13","Zona 2",IF(NC40="14-16","Zona 2",IF(NC40="17-19","Zona 3",IF(NC40="20","Zona 3",""))))))</f>
        <v/>
      </c>
      <c r="NB40" s="410" t="str">
        <f t="shared" ref="NB40:NB44" si="435">IFERROR(TIME(0,ROUNDDOWN(((1/ND40)*60),0),ROUND(((((1/ND40)*60)-ROUNDDOWN(((1/ND40)*60),0))*60),0)),"")</f>
        <v/>
      </c>
      <c r="NC40" s="407" t="str">
        <f>IFERROR(IF(MY40="PACE_Daniels",(INDEX(BASE!$AE$4:$AH$8,MATCH('Microciclos - Endurance (2)'!MZ40,BASE!$AE$4:$AE$8,0),4)),IF(AND(MY40="vVO2máx",MZ40&gt;=35,MZ40&lt;=45),"9-11",IF(AND(MY40="vVO2máx",MZ40&gt;45,MZ40&lt;=65),"11",IF(AND(MY40="vVO2máx",MZ40&gt;65,MZ40&lt;=75),"12-13",IF(AND(MY40="vVO2máx",MZ40&gt;=80,MZ40&lt;=85),"14-16",IF(AND(MY40="vVO2máx",MZ40&gt;=85,MZ40&lt;100),"17-19",IF(AND(MY40="vVO2máx",MZ40&gt;=100),"20",IF(AND(MY40="FCR",MZ40&gt;40,MZ40&lt;=60),"12-13",IF(AND(MY40="FCR",MZ40&gt;60,MZ40&lt;=84),"14-16",IF(AND(MY40="FCR",MZ40&gt;=85,MZ40&lt;100),"17-19",IF(AND(MY40="FCR",MZ40=100),"20",""))))))))))),"")</f>
        <v/>
      </c>
      <c r="ND40" s="409" t="str">
        <f>IFERROR(IF(MY40="vVO2máx",(Avaliações!$C$51*'Microciclos - Endurance (2)'!MZ40)/100,IF(MY40="Velocidade_crítica",IF(MZ40="80% VC",Avaliações!#REF!*0.8,IF(MZ40="100% VC",Avaliações!#REF!*1,IF(MZ40="120% VC",Avaliações!#REF!*1.2,IF(MZ40="&gt;30%",Avaliações!$C$54*1.3,IF(MZ40="&gt;40%",Avaliações!$C$54*1.4,0))))),IF(MY40="PACE_Daniels",INDEX(BASE!$Q$4:$V$60,MATCH(Avaliações!$C$53,BASE!$Q$4:$Q$60,0),MATCH('Microciclos - Endurance (2)'!MZ40,BASE!$Q$4:$V$4,0)),""))),"")</f>
        <v/>
      </c>
      <c r="NE40" s="407" t="s">
        <v>144</v>
      </c>
      <c r="NF40" s="407"/>
      <c r="NG40" s="410" t="str">
        <f t="shared" ref="NG40:NG44" si="436">IFERROR(TIME(0,ROUNDDOWN(((1/NI40)*60),0),ROUND(((((1/NI40)*60)-ROUNDDOWN(((1/NI40)*60),0))*60),0)),"")</f>
        <v/>
      </c>
      <c r="NH40" s="407" t="str">
        <f>IFERROR(IF(MY40="PACE_Daniels",(INDEX(BASE!$AE$4:$AH$7,MATCH('Microciclos - Endurance (2)'!NF40,BASE!$AE$4:$AE$7,0),4)),IF(AND(MY40="vVO2máx",NF40&gt;=35,NF40&lt;=45),"9-11",IF(AND(MY40="vVO2máx",NF40&gt;45,NF40&lt;=65),"11",IF(AND(MY40="vVO2máx",NF40&gt;65,NF40&lt;=75),"12-13",IF(AND(MY40="vVO2máx",NF40&gt;=80,NF40&lt;=85),"14-16",IF(AND(MY40="vVO2máx",NF40&gt;=85,NF40&lt;100),"17-19",IF(AND(MY40="vVO2máx",NF40&gt;=100),"20",IF(AND(MY40="FCR",NF40&gt;40,NF40&lt;=60),"12-13",IF(AND(MY40="FCR",NF40&gt;60,NF40&lt;=84),"14-16",IF(AND(MY40="FCR",NF40&gt;=85,NF40&lt;100),"17-19",IF(AND(MY40="FCR",NF40=100),"20",""))))))))))),"")</f>
        <v/>
      </c>
      <c r="NI40" s="409">
        <f>IFERROR(IF(NE40="vVO2máx",(Avaliações!$C$51*'Microciclos - Endurance (2)'!NF40)/100,IF(NE40="Velocidade_crítica",IF(NF40="80% VC",Avaliações!#REF!*0.8,IF(NF40="100% VC",Avaliações!#REF!*1,IF(NF40="120% VC",Avaliações!#REF!*1.2,IF(NF40="&gt;30%",Avaliações!$C$54*1.3,IF(NF40="&gt;40%",Avaliações!$C$54*1.4,0))))),IF(NE40="PACE_Daniels",INDEX(BASE!$Q$4:$V$60,MATCH(Avaliações!$C$53,BASE!$Q$4:$Q$60,0),MATCH('Microciclos - Endurance (2)'!NF40,BASE!$Q$4:$V$4,0)),0))),"")</f>
        <v>0</v>
      </c>
      <c r="NJ40" s="409" t="str">
        <f t="shared" ref="NJ40:NJ44" si="437">IF(NH40="9-11","Zona 1",IF(NH40="11","Zona 1",IF(NH40="12-13","Zona 2",IF(NH40="14-16","Zona 2",IF(NH40="17-19","Zona 3",IF(NH40="20","Zona 3",""))))))</f>
        <v/>
      </c>
      <c r="NN40" s="407"/>
      <c r="NO40" s="407"/>
      <c r="NP40" s="407"/>
      <c r="NQ40" s="407"/>
      <c r="NR40" s="407">
        <f>IFERROR(NN40*NO40*NP40,"")</f>
        <v>0</v>
      </c>
      <c r="NS40" s="407">
        <f t="shared" ref="NS40:NS44" si="438">IFERROR(NN40*NO40*NQ40,"")</f>
        <v>0</v>
      </c>
      <c r="NT40" s="408" t="str">
        <f t="shared" ref="NT40:NT44" si="439">IFERROR(((NP40*NO40*NN40)*(NZ40*16.6667))+((NN40*NO40*NQ40)*(OE40*16.6667)),"")</f>
        <v/>
      </c>
      <c r="NU40" s="407" t="s">
        <v>144</v>
      </c>
      <c r="NV40" s="407"/>
      <c r="NW40" s="409" t="str">
        <f t="shared" ref="NW40:NW44" si="440">IF(NY40="9-11","Zona 1",IF(NY40="11","Zona 1",IF(NY40="12-13","Zona 2",IF(NY40="14-16","Zona 2",IF(NY40="17-19","Zona 3",IF(NY40="20","Zona 3",""))))))</f>
        <v/>
      </c>
      <c r="NX40" s="410" t="str">
        <f t="shared" ref="NX40:NX44" si="441">IFERROR(TIME(0,ROUNDDOWN(((1/NZ40)*60),0),ROUND(((((1/NZ40)*60)-ROUNDDOWN(((1/NZ40)*60),0))*60),0)),"")</f>
        <v/>
      </c>
      <c r="NY40" s="407" t="str">
        <f>IFERROR(IF(NU40="PACE_Daniels",(INDEX(BASE!$AE$4:$AH$8,MATCH('Microciclos - Endurance (2)'!NV40,BASE!$AE$4:$AE$8,0),4)),IF(AND(NU40="vVO2máx",NV40&gt;=35,NV40&lt;=45),"9-11",IF(AND(NU40="vVO2máx",NV40&gt;45,NV40&lt;=65),"11",IF(AND(NU40="vVO2máx",NV40&gt;65,NV40&lt;=75),"12-13",IF(AND(NU40="vVO2máx",NV40&gt;=80,NV40&lt;=85),"14-16",IF(AND(NU40="vVO2máx",NV40&gt;=85,NV40&lt;100),"17-19",IF(AND(NU40="vVO2máx",NV40&gt;=100),"20",IF(AND(NU40="FCR",NV40&gt;40,NV40&lt;=60),"12-13",IF(AND(NU40="FCR",NV40&gt;60,NV40&lt;=84),"14-16",IF(AND(NU40="FCR",NV40&gt;=85,NV40&lt;100),"17-19",IF(AND(NU40="FCR",NV40=100),"20",""))))))))))),"")</f>
        <v/>
      </c>
      <c r="NZ40" s="409" t="str">
        <f>IFERROR(IF(NU40="vVO2máx",(Avaliações!$C$51*'Microciclos - Endurance (2)'!NV40)/100,IF(NU40="Velocidade_crítica",IF(NV40="80% VC",Avaliações!#REF!*0.8,IF(NV40="100% VC",Avaliações!#REF!*1,IF(NV40="120% VC",Avaliações!#REF!*1.2,IF(NV40="&gt;30%",Avaliações!$C$54*1.3,IF(NV40="&gt;40%",Avaliações!$C$54*1.4,0))))),IF(NU40="PACE_Daniels",INDEX(BASE!$Q$4:$V$60,MATCH(Avaliações!$C$53,BASE!$Q$4:$Q$60,0),MATCH('Microciclos - Endurance (2)'!NV40,BASE!$Q$4:$V$4,0)),""))),"")</f>
        <v/>
      </c>
      <c r="OA40" s="407" t="s">
        <v>144</v>
      </c>
      <c r="OB40" s="407"/>
      <c r="OC40" s="410" t="str">
        <f t="shared" ref="OC40:OC44" si="442">IFERROR(TIME(0,ROUNDDOWN(((1/OE40)*60),0),ROUND(((((1/OE40)*60)-ROUNDDOWN(((1/OE40)*60),0))*60),0)),"")</f>
        <v/>
      </c>
      <c r="OD40" s="407" t="str">
        <f>IFERROR(IF(NU40="PACE_Daniels",(INDEX(BASE!$AE$4:$AH$7,MATCH('Microciclos - Endurance (2)'!OB40,BASE!$AE$4:$AE$7,0),4)),IF(AND(NU40="vVO2máx",OB40&gt;=35,OB40&lt;=45),"9-11",IF(AND(NU40="vVO2máx",OB40&gt;45,OB40&lt;=65),"11",IF(AND(NU40="vVO2máx",OB40&gt;65,OB40&lt;=75),"12-13",IF(AND(NU40="vVO2máx",OB40&gt;=80,OB40&lt;=85),"14-16",IF(AND(NU40="vVO2máx",OB40&gt;=85,OB40&lt;100),"17-19",IF(AND(NU40="vVO2máx",OB40&gt;=100),"20",IF(AND(NU40="FCR",OB40&gt;40,OB40&lt;=60),"12-13",IF(AND(NU40="FCR",OB40&gt;60,OB40&lt;=84),"14-16",IF(AND(NU40="FCR",OB40&gt;=85,OB40&lt;100),"17-19",IF(AND(NU40="FCR",OB40=100),"20",""))))))))))),"")</f>
        <v/>
      </c>
      <c r="OE40" s="409">
        <f>IFERROR(IF(OA40="vVO2máx",(Avaliações!$C$51*'Microciclos - Endurance (2)'!OB40)/100,IF(OA40="Velocidade_crítica",IF(OB40="80% VC",Avaliações!#REF!*0.8,IF(OB40="100% VC",Avaliações!#REF!*1,IF(OB40="120% VC",Avaliações!#REF!*1.2,IF(OB40="&gt;30%",Avaliações!$C$54*1.3,IF(OB40="&gt;40%",Avaliações!$C$54*1.4,0))))),IF(OA40="PACE_Daniels",INDEX(BASE!$Q$4:$V$60,MATCH(Avaliações!$C$53,BASE!$Q$4:$Q$60,0),MATCH('Microciclos - Endurance (2)'!OB40,BASE!$Q$4:$V$4,0)),0))),"")</f>
        <v>0</v>
      </c>
      <c r="OF40" s="409" t="str">
        <f t="shared" ref="OF40:OF44" si="443">IF(OD40="9-11","Zona 1",IF(OD40="11","Zona 1",IF(OD40="12-13","Zona 2",IF(OD40="14-16","Zona 2",IF(OD40="17-19","Zona 3",IF(OD40="20","Zona 3",""))))))</f>
        <v/>
      </c>
      <c r="OJ40" s="407"/>
      <c r="OK40" s="407"/>
      <c r="OL40" s="407"/>
      <c r="OM40" s="407"/>
      <c r="ON40" s="407">
        <f>IFERROR(OJ40*OK40*OL40,"")</f>
        <v>0</v>
      </c>
      <c r="OO40" s="407">
        <f t="shared" ref="OO40:OO44" si="444">IFERROR(OJ40*OK40*OM40,"")</f>
        <v>0</v>
      </c>
      <c r="OP40" s="408" t="str">
        <f t="shared" ref="OP40:OP44" si="445">IFERROR(((OL40*OK40*OJ40)*(OV40*16.6667))+((OJ40*OK40*OM40)*(PA40*16.6667)),"")</f>
        <v/>
      </c>
      <c r="OQ40" s="407" t="s">
        <v>144</v>
      </c>
      <c r="OR40" s="407"/>
      <c r="OS40" s="409" t="str">
        <f t="shared" ref="OS40:OS44" si="446">IF(OU40="9-11","Zona 1",IF(OU40="11","Zona 1",IF(OU40="12-13","Zona 2",IF(OU40="14-16","Zona 2",IF(OU40="17-19","Zona 3",IF(OU40="20","Zona 3",""))))))</f>
        <v/>
      </c>
      <c r="OT40" s="410" t="str">
        <f t="shared" ref="OT40:OT44" si="447">IFERROR(TIME(0,ROUNDDOWN(((1/OV40)*60),0),ROUND(((((1/OV40)*60)-ROUNDDOWN(((1/OV40)*60),0))*60),0)),"")</f>
        <v/>
      </c>
      <c r="OU40" s="407" t="str">
        <f>IFERROR(IF(OQ40="PACE_Daniels",(INDEX(BASE!$AE$4:$AH$8,MATCH('Microciclos - Endurance (2)'!OR40,BASE!$AE$4:$AE$8,0),4)),IF(AND(OQ40="vVO2máx",OR40&gt;=35,OR40&lt;=45),"9-11",IF(AND(OQ40="vVO2máx",OR40&gt;45,OR40&lt;=65),"11",IF(AND(OQ40="vVO2máx",OR40&gt;65,OR40&lt;=75),"12-13",IF(AND(OQ40="vVO2máx",OR40&gt;=80,OR40&lt;=85),"14-16",IF(AND(OQ40="vVO2máx",OR40&gt;=85,OR40&lt;100),"17-19",IF(AND(OQ40="vVO2máx",OR40&gt;=100),"20",IF(AND(OQ40="FCR",OR40&gt;40,OR40&lt;=60),"12-13",IF(AND(OQ40="FCR",OR40&gt;60,OR40&lt;=84),"14-16",IF(AND(OQ40="FCR",OR40&gt;=85,OR40&lt;100),"17-19",IF(AND(OQ40="FCR",OR40=100),"20",""))))))))))),"")</f>
        <v/>
      </c>
      <c r="OV40" s="409" t="str">
        <f>IFERROR(IF(OQ40="vVO2máx",(Avaliações!$C$51*'Microciclos - Endurance (2)'!OR40)/100,IF(OQ40="Velocidade_crítica",IF(OR40="80% VC",Avaliações!#REF!*0.8,IF(OR40="100% VC",Avaliações!#REF!*1,IF(OR40="120% VC",Avaliações!#REF!*1.2,IF(OR40="&gt;30%",Avaliações!$C$54*1.3,IF(OR40="&gt;40%",Avaliações!$C$54*1.4,0))))),IF(OQ40="PACE_Daniels",INDEX(BASE!$Q$4:$V$60,MATCH(Avaliações!$C$53,BASE!$Q$4:$Q$60,0),MATCH('Microciclos - Endurance (2)'!OR40,BASE!$Q$4:$V$4,0)),""))),"")</f>
        <v/>
      </c>
      <c r="OW40" s="407" t="s">
        <v>144</v>
      </c>
      <c r="OX40" s="407"/>
      <c r="OY40" s="410" t="str">
        <f t="shared" ref="OY40:OY44" si="448">IFERROR(TIME(0,ROUNDDOWN(((1/PA40)*60),0),ROUND(((((1/PA40)*60)-ROUNDDOWN(((1/PA40)*60),0))*60),0)),"")</f>
        <v/>
      </c>
      <c r="OZ40" s="407" t="str">
        <f>IFERROR(IF(OQ40="PACE_Daniels",(INDEX(BASE!$AE$4:$AH$7,MATCH('Microciclos - Endurance (2)'!OX40,BASE!$AE$4:$AE$7,0),4)),IF(AND(OQ40="vVO2máx",OX40&gt;=35,OX40&lt;=45),"9-11",IF(AND(OQ40="vVO2máx",OX40&gt;45,OX40&lt;=65),"11",IF(AND(OQ40="vVO2máx",OX40&gt;65,OX40&lt;=75),"12-13",IF(AND(OQ40="vVO2máx",OX40&gt;=80,OX40&lt;=85),"14-16",IF(AND(OQ40="vVO2máx",OX40&gt;=85,OX40&lt;100),"17-19",IF(AND(OQ40="vVO2máx",OX40&gt;=100),"20",IF(AND(OQ40="FCR",OX40&gt;40,OX40&lt;=60),"12-13",IF(AND(OQ40="FCR",OX40&gt;60,OX40&lt;=84),"14-16",IF(AND(OQ40="FCR",OX40&gt;=85,OX40&lt;100),"17-19",IF(AND(OQ40="FCR",OX40=100),"20",""))))))))))),"")</f>
        <v/>
      </c>
      <c r="PA40" s="409">
        <f>IFERROR(IF(OW40="vVO2máx",(Avaliações!$C$51*'Microciclos - Endurance (2)'!OX40)/100,IF(OW40="Velocidade_crítica",IF(OX40="80% VC",Avaliações!#REF!*0.8,IF(OX40="100% VC",Avaliações!#REF!*1,IF(OX40="120% VC",Avaliações!#REF!*1.2,IF(OX40="&gt;30%",Avaliações!$C$54*1.3,IF(OX40="&gt;40%",Avaliações!$C$54*1.4,0))))),IF(OW40="PACE_Daniels",INDEX(BASE!$Q$4:$V$60,MATCH(Avaliações!$C$53,BASE!$Q$4:$Q$60,0),MATCH('Microciclos - Endurance (2)'!OX40,BASE!$Q$4:$V$4,0)),0))),"")</f>
        <v>0</v>
      </c>
      <c r="PB40" s="409" t="str">
        <f t="shared" ref="PB40:PB44" si="449">IF(OZ40="9-11","Zona 1",IF(OZ40="11","Zona 1",IF(OZ40="12-13","Zona 2",IF(OZ40="14-16","Zona 2",IF(OZ40="17-19","Zona 3",IF(OZ40="20","Zona 3",""))))))</f>
        <v/>
      </c>
      <c r="PF40" s="407"/>
      <c r="PG40" s="407"/>
      <c r="PH40" s="407"/>
      <c r="PI40" s="407"/>
      <c r="PJ40" s="407">
        <f>IFERROR(PF40*PG40*PH40,"")</f>
        <v>0</v>
      </c>
      <c r="PK40" s="407">
        <f t="shared" ref="PK40:PK44" si="450">IFERROR(PF40*PG40*PI40,"")</f>
        <v>0</v>
      </c>
      <c r="PL40" s="408" t="str">
        <f t="shared" ref="PL40:PL44" si="451">IFERROR(((PH40*PG40*PF40)*(PR40*16.6667))+((PF40*PG40*PI40)*(PW40*16.6667)),"")</f>
        <v/>
      </c>
      <c r="PM40" s="407" t="s">
        <v>144</v>
      </c>
      <c r="PN40" s="407"/>
      <c r="PO40" s="409" t="str">
        <f t="shared" ref="PO40:PO44" si="452">IF(PQ40="9-11","Zona 1",IF(PQ40="11","Zona 1",IF(PQ40="12-13","Zona 2",IF(PQ40="14-16","Zona 2",IF(PQ40="17-19","Zona 3",IF(PQ40="20","Zona 3",""))))))</f>
        <v/>
      </c>
      <c r="PP40" s="410" t="str">
        <f t="shared" ref="PP40:PP44" si="453">IFERROR(TIME(0,ROUNDDOWN(((1/PR40)*60),0),ROUND(((((1/PR40)*60)-ROUNDDOWN(((1/PR40)*60),0))*60),0)),"")</f>
        <v/>
      </c>
      <c r="PQ40" s="407" t="str">
        <f>IFERROR(IF(PM40="PACE_Daniels",(INDEX(BASE!$AE$4:$AH$8,MATCH('Microciclos - Endurance (2)'!PN40,BASE!$AE$4:$AE$8,0),4)),IF(AND(PM40="vVO2máx",PN40&gt;=35,PN40&lt;=45),"9-11",IF(AND(PM40="vVO2máx",PN40&gt;45,PN40&lt;=65),"11",IF(AND(PM40="vVO2máx",PN40&gt;65,PN40&lt;=75),"12-13",IF(AND(PM40="vVO2máx",PN40&gt;=80,PN40&lt;=85),"14-16",IF(AND(PM40="vVO2máx",PN40&gt;=85,PN40&lt;100),"17-19",IF(AND(PM40="vVO2máx",PN40&gt;=100),"20",IF(AND(PM40="FCR",PN40&gt;40,PN40&lt;=60),"12-13",IF(AND(PM40="FCR",PN40&gt;60,PN40&lt;=84),"14-16",IF(AND(PM40="FCR",PN40&gt;=85,PN40&lt;100),"17-19",IF(AND(PM40="FCR",PN40=100),"20",""))))))))))),"")</f>
        <v/>
      </c>
      <c r="PR40" s="409" t="str">
        <f>IFERROR(IF(PM40="vVO2máx",(Avaliações!$C$51*'Microciclos - Endurance (2)'!PN40)/100,IF(PM40="Velocidade_crítica",IF(PN40="80% VC",Avaliações!#REF!*0.8,IF(PN40="100% VC",Avaliações!#REF!*1,IF(PN40="120% VC",Avaliações!#REF!*1.2,IF(PN40="&gt;30%",Avaliações!$C$54*1.3,IF(PN40="&gt;40%",Avaliações!$C$54*1.4,0))))),IF(PM40="PACE_Daniels",INDEX(BASE!$Q$4:$V$60,MATCH(Avaliações!$C$53,BASE!$Q$4:$Q$60,0),MATCH('Microciclos - Endurance (2)'!PN40,BASE!$Q$4:$V$4,0)),""))),"")</f>
        <v/>
      </c>
      <c r="PS40" s="407" t="s">
        <v>144</v>
      </c>
      <c r="PT40" s="407"/>
      <c r="PU40" s="410" t="str">
        <f t="shared" ref="PU40:PU44" si="454">IFERROR(TIME(0,ROUNDDOWN(((1/PW40)*60),0),ROUND(((((1/PW40)*60)-ROUNDDOWN(((1/PW40)*60),0))*60),0)),"")</f>
        <v/>
      </c>
      <c r="PV40" s="407" t="str">
        <f>IFERROR(IF(PM40="PACE_Daniels",(INDEX(BASE!$AE$4:$AH$7,MATCH('Microciclos - Endurance (2)'!PT40,BASE!$AE$4:$AE$7,0),4)),IF(AND(PM40="vVO2máx",PT40&gt;=35,PT40&lt;=45),"9-11",IF(AND(PM40="vVO2máx",PT40&gt;45,PT40&lt;=65),"11",IF(AND(PM40="vVO2máx",PT40&gt;65,PT40&lt;=75),"12-13",IF(AND(PM40="vVO2máx",PT40&gt;=80,PT40&lt;=85),"14-16",IF(AND(PM40="vVO2máx",PT40&gt;=85,PT40&lt;100),"17-19",IF(AND(PM40="vVO2máx",PT40&gt;=100),"20",IF(AND(PM40="FCR",PT40&gt;40,PT40&lt;=60),"12-13",IF(AND(PM40="FCR",PT40&gt;60,PT40&lt;=84),"14-16",IF(AND(PM40="FCR",PT40&gt;=85,PT40&lt;100),"17-19",IF(AND(PM40="FCR",PT40=100),"20",""))))))))))),"")</f>
        <v/>
      </c>
      <c r="PW40" s="409">
        <f>IFERROR(IF(PS40="vVO2máx",(Avaliações!$C$51*'Microciclos - Endurance (2)'!PT40)/100,IF(PS40="Velocidade_crítica",IF(PT40="80% VC",Avaliações!#REF!*0.8,IF(PT40="100% VC",Avaliações!#REF!*1,IF(PT40="120% VC",Avaliações!#REF!*1.2,IF(PT40="&gt;30%",Avaliações!$C$54*1.3,IF(PT40="&gt;40%",Avaliações!$C$54*1.4,0))))),IF(PS40="PACE_Daniels",INDEX(BASE!$Q$4:$V$60,MATCH(Avaliações!$C$53,BASE!$Q$4:$Q$60,0),MATCH('Microciclos - Endurance (2)'!PT40,BASE!$Q$4:$V$4,0)),0))),"")</f>
        <v>0</v>
      </c>
      <c r="PX40" s="409" t="str">
        <f t="shared" ref="PX40:PX44" si="455">IF(PV40="9-11","Zona 1",IF(PV40="11","Zona 1",IF(PV40="12-13","Zona 2",IF(PV40="14-16","Zona 2",IF(PV40="17-19","Zona 3",IF(PV40="20","Zona 3",""))))))</f>
        <v/>
      </c>
      <c r="QB40" s="407"/>
      <c r="QC40" s="407"/>
      <c r="QD40" s="407"/>
      <c r="QE40" s="407"/>
      <c r="QF40" s="407">
        <f>IFERROR(QB40*QC40*QD40,"")</f>
        <v>0</v>
      </c>
      <c r="QG40" s="407">
        <f t="shared" ref="QG40:QG44" si="456">IFERROR(QB40*QC40*QE40,"")</f>
        <v>0</v>
      </c>
      <c r="QH40" s="408" t="str">
        <f t="shared" ref="QH40:QH44" si="457">IFERROR(((QD40*QC40*QB40)*(QN40*16.6667))+((QB40*QC40*QE40)*(QS40*16.6667)),"")</f>
        <v/>
      </c>
      <c r="QI40" s="407" t="s">
        <v>144</v>
      </c>
      <c r="QJ40" s="407"/>
      <c r="QK40" s="409" t="str">
        <f t="shared" ref="QK40:QK44" si="458">IF(QM40="9-11","Zona 1",IF(QM40="11","Zona 1",IF(QM40="12-13","Zona 2",IF(QM40="14-16","Zona 2",IF(QM40="17-19","Zona 3",IF(QM40="20","Zona 3",""))))))</f>
        <v/>
      </c>
      <c r="QL40" s="410" t="str">
        <f t="shared" ref="QL40:QL44" si="459">IFERROR(TIME(0,ROUNDDOWN(((1/QN40)*60),0),ROUND(((((1/QN40)*60)-ROUNDDOWN(((1/QN40)*60),0))*60),0)),"")</f>
        <v/>
      </c>
      <c r="QM40" s="407" t="str">
        <f>IFERROR(IF(QI40="PACE_Daniels",(INDEX(BASE!$AE$4:$AH$8,MATCH('Microciclos - Endurance (2)'!QJ40,BASE!$AE$4:$AE$8,0),4)),IF(AND(QI40="vVO2máx",QJ40&gt;=35,QJ40&lt;=45),"9-11",IF(AND(QI40="vVO2máx",QJ40&gt;45,QJ40&lt;=65),"11",IF(AND(QI40="vVO2máx",QJ40&gt;65,QJ40&lt;=75),"12-13",IF(AND(QI40="vVO2máx",QJ40&gt;=80,QJ40&lt;=85),"14-16",IF(AND(QI40="vVO2máx",QJ40&gt;=85,QJ40&lt;100),"17-19",IF(AND(QI40="vVO2máx",QJ40&gt;=100),"20",IF(AND(QI40="FCR",QJ40&gt;40,QJ40&lt;=60),"12-13",IF(AND(QI40="FCR",QJ40&gt;60,QJ40&lt;=84),"14-16",IF(AND(QI40="FCR",QJ40&gt;=85,QJ40&lt;100),"17-19",IF(AND(QI40="FCR",QJ40=100),"20",""))))))))))),"")</f>
        <v/>
      </c>
      <c r="QN40" s="409" t="str">
        <f>IFERROR(IF(QI40="vVO2máx",(Avaliações!$C$51*'Microciclos - Endurance (2)'!QJ40)/100,IF(QI40="Velocidade_crítica",IF(QJ40="80% VC",Avaliações!#REF!*0.8,IF(QJ40="100% VC",Avaliações!#REF!*1,IF(QJ40="120% VC",Avaliações!#REF!*1.2,IF(QJ40="&gt;30%",Avaliações!$C$54*1.3,IF(QJ40="&gt;40%",Avaliações!$C$54*1.4,0))))),IF(QI40="PACE_Daniels",INDEX(BASE!$Q$4:$V$60,MATCH(Avaliações!$C$53,BASE!$Q$4:$Q$60,0),MATCH('Microciclos - Endurance (2)'!QJ40,BASE!$Q$4:$V$4,0)),""))),"")</f>
        <v/>
      </c>
      <c r="QO40" s="407" t="s">
        <v>144</v>
      </c>
      <c r="QP40" s="407"/>
      <c r="QQ40" s="410" t="str">
        <f t="shared" ref="QQ40:QQ44" si="460">IFERROR(TIME(0,ROUNDDOWN(((1/QS40)*60),0),ROUND(((((1/QS40)*60)-ROUNDDOWN(((1/QS40)*60),0))*60),0)),"")</f>
        <v/>
      </c>
      <c r="QR40" s="407" t="str">
        <f>IFERROR(IF(QI40="PACE_Daniels",(INDEX(BASE!$AE$4:$AH$7,MATCH('Microciclos - Endurance (2)'!QP40,BASE!$AE$4:$AE$7,0),4)),IF(AND(QI40="vVO2máx",QP40&gt;=35,QP40&lt;=45),"9-11",IF(AND(QI40="vVO2máx",QP40&gt;45,QP40&lt;=65),"11",IF(AND(QI40="vVO2máx",QP40&gt;65,QP40&lt;=75),"12-13",IF(AND(QI40="vVO2máx",QP40&gt;=80,QP40&lt;=85),"14-16",IF(AND(QI40="vVO2máx",QP40&gt;=85,QP40&lt;100),"17-19",IF(AND(QI40="vVO2máx",QP40&gt;=100),"20",IF(AND(QI40="FCR",QP40&gt;40,QP40&lt;=60),"12-13",IF(AND(QI40="FCR",QP40&gt;60,QP40&lt;=84),"14-16",IF(AND(QI40="FCR",QP40&gt;=85,QP40&lt;100),"17-19",IF(AND(QI40="FCR",QP40=100),"20",""))))))))))),"")</f>
        <v/>
      </c>
      <c r="QS40" s="409">
        <f>IFERROR(IF(QO40="vVO2máx",(Avaliações!$C$51*'Microciclos - Endurance (2)'!QP40)/100,IF(QO40="Velocidade_crítica",IF(QP40="80% VC",Avaliações!#REF!*0.8,IF(QP40="100% VC",Avaliações!#REF!*1,IF(QP40="120% VC",Avaliações!#REF!*1.2,IF(QP40="&gt;30%",Avaliações!$C$54*1.3,IF(QP40="&gt;40%",Avaliações!$C$54*1.4,0))))),IF(QO40="PACE_Daniels",INDEX(BASE!$Q$4:$V$60,MATCH(Avaliações!$C$53,BASE!$Q$4:$Q$60,0),MATCH('Microciclos - Endurance (2)'!QP40,BASE!$Q$4:$V$4,0)),0))),"")</f>
        <v>0</v>
      </c>
      <c r="QT40" s="409" t="str">
        <f t="shared" ref="QT40:QT44" si="461">IF(QR40="9-11","Zona 1",IF(QR40="11","Zona 1",IF(QR40="12-13","Zona 2",IF(QR40="14-16","Zona 2",IF(QR40="17-19","Zona 3",IF(QR40="20","Zona 3",""))))))</f>
        <v/>
      </c>
      <c r="QX40" s="407"/>
      <c r="QY40" s="407"/>
      <c r="QZ40" s="407"/>
      <c r="RA40" s="407"/>
      <c r="RB40" s="407">
        <f>IFERROR(QX40*QY40*QZ40,"")</f>
        <v>0</v>
      </c>
      <c r="RC40" s="407">
        <f t="shared" ref="RC40:RC44" si="462">IFERROR(QX40*QY40*RA40,"")</f>
        <v>0</v>
      </c>
      <c r="RD40" s="408" t="str">
        <f t="shared" ref="RD40:RD44" si="463">IFERROR(((QZ40*QY40*QX40)*(RJ40*16.6667))+((QX40*QY40*RA40)*(RO40*16.6667)),"")</f>
        <v/>
      </c>
      <c r="RE40" s="407" t="s">
        <v>144</v>
      </c>
      <c r="RF40" s="407"/>
      <c r="RG40" s="409" t="str">
        <f t="shared" ref="RG40:RG44" si="464">IF(RI40="9-11","Zona 1",IF(RI40="11","Zona 1",IF(RI40="12-13","Zona 2",IF(RI40="14-16","Zona 2",IF(RI40="17-19","Zona 3",IF(RI40="20","Zona 3",""))))))</f>
        <v/>
      </c>
      <c r="RH40" s="410" t="str">
        <f t="shared" ref="RH40:RH44" si="465">IFERROR(TIME(0,ROUNDDOWN(((1/RJ40)*60),0),ROUND(((((1/RJ40)*60)-ROUNDDOWN(((1/RJ40)*60),0))*60),0)),"")</f>
        <v/>
      </c>
      <c r="RI40" s="407" t="str">
        <f>IFERROR(IF(RE40="PACE_Daniels",(INDEX(BASE!$AE$4:$AH$8,MATCH('Microciclos - Endurance (2)'!RF40,BASE!$AE$4:$AE$8,0),4)),IF(AND(RE40="vVO2máx",RF40&gt;=35,RF40&lt;=45),"9-11",IF(AND(RE40="vVO2máx",RF40&gt;45,RF40&lt;=65),"11",IF(AND(RE40="vVO2máx",RF40&gt;65,RF40&lt;=75),"12-13",IF(AND(RE40="vVO2máx",RF40&gt;=80,RF40&lt;=85),"14-16",IF(AND(RE40="vVO2máx",RF40&gt;=85,RF40&lt;100),"17-19",IF(AND(RE40="vVO2máx",RF40&gt;=100),"20",IF(AND(RE40="FCR",RF40&gt;40,RF40&lt;=60),"12-13",IF(AND(RE40="FCR",RF40&gt;60,RF40&lt;=84),"14-16",IF(AND(RE40="FCR",RF40&gt;=85,RF40&lt;100),"17-19",IF(AND(RE40="FCR",RF40=100),"20",""))))))))))),"")</f>
        <v/>
      </c>
      <c r="RJ40" s="409" t="str">
        <f>IFERROR(IF(RE40="vVO2máx",(Avaliações!$C$51*'Microciclos - Endurance (2)'!RF40)/100,IF(RE40="Velocidade_crítica",IF(RF40="80% VC",Avaliações!#REF!*0.8,IF(RF40="100% VC",Avaliações!#REF!*1,IF(RF40="120% VC",Avaliações!#REF!*1.2,IF(RF40="&gt;30%",Avaliações!$C$54*1.3,IF(RF40="&gt;40%",Avaliações!$C$54*1.4,0))))),IF(RE40="PACE_Daniels",INDEX(BASE!$Q$4:$V$60,MATCH(Avaliações!$C$53,BASE!$Q$4:$Q$60,0),MATCH('Microciclos - Endurance (2)'!RF40,BASE!$Q$4:$V$4,0)),""))),"")</f>
        <v/>
      </c>
      <c r="RK40" s="407" t="s">
        <v>144</v>
      </c>
      <c r="RL40" s="407"/>
      <c r="RM40" s="410" t="str">
        <f t="shared" ref="RM40:RM44" si="466">IFERROR(TIME(0,ROUNDDOWN(((1/RO40)*60),0),ROUND(((((1/RO40)*60)-ROUNDDOWN(((1/RO40)*60),0))*60),0)),"")</f>
        <v/>
      </c>
      <c r="RN40" s="407" t="str">
        <f>IFERROR(IF(RE40="PACE_Daniels",(INDEX(BASE!$AE$4:$AH$7,MATCH('Microciclos - Endurance (2)'!RL40,BASE!$AE$4:$AE$7,0),4)),IF(AND(RE40="vVO2máx",RL40&gt;=35,RL40&lt;=45),"9-11",IF(AND(RE40="vVO2máx",RL40&gt;45,RL40&lt;=65),"11",IF(AND(RE40="vVO2máx",RL40&gt;65,RL40&lt;=75),"12-13",IF(AND(RE40="vVO2máx",RL40&gt;=80,RL40&lt;=85),"14-16",IF(AND(RE40="vVO2máx",RL40&gt;=85,RL40&lt;100),"17-19",IF(AND(RE40="vVO2máx",RL40&gt;=100),"20",IF(AND(RE40="FCR",RL40&gt;40,RL40&lt;=60),"12-13",IF(AND(RE40="FCR",RL40&gt;60,RL40&lt;=84),"14-16",IF(AND(RE40="FCR",RL40&gt;=85,RL40&lt;100),"17-19",IF(AND(RE40="FCR",RL40=100),"20",""))))))))))),"")</f>
        <v/>
      </c>
      <c r="RO40" s="409">
        <f>IFERROR(IF(RK40="vVO2máx",(Avaliações!$C$51*'Microciclos - Endurance (2)'!RL40)/100,IF(RK40="Velocidade_crítica",IF(RL40="80% VC",Avaliações!#REF!*0.8,IF(RL40="100% VC",Avaliações!#REF!*1,IF(RL40="120% VC",Avaliações!#REF!*1.2,IF(RL40="&gt;30%",Avaliações!$C$54*1.3,IF(RL40="&gt;40%",Avaliações!$C$54*1.4,0))))),IF(RK40="PACE_Daniels",INDEX(BASE!$Q$4:$V$60,MATCH(Avaliações!$C$53,BASE!$Q$4:$Q$60,0),MATCH('Microciclos - Endurance (2)'!RL40,BASE!$Q$4:$V$4,0)),0))),"")</f>
        <v>0</v>
      </c>
      <c r="RP40" s="409" t="str">
        <f t="shared" ref="RP40:RP44" si="467">IF(RN40="9-11","Zona 1",IF(RN40="11","Zona 1",IF(RN40="12-13","Zona 2",IF(RN40="14-16","Zona 2",IF(RN40="17-19","Zona 3",IF(RN40="20","Zona 3",""))))))</f>
        <v/>
      </c>
      <c r="RT40" s="407"/>
      <c r="RU40" s="407"/>
      <c r="RV40" s="407"/>
      <c r="RW40" s="407"/>
      <c r="RX40" s="407">
        <f>IFERROR(RT40*RU40*RV40,"")</f>
        <v>0</v>
      </c>
      <c r="RY40" s="407">
        <f t="shared" ref="RY40:RY44" si="468">IFERROR(RT40*RU40*RW40,"")</f>
        <v>0</v>
      </c>
      <c r="RZ40" s="408" t="str">
        <f t="shared" ref="RZ40:RZ44" si="469">IFERROR(((RV40*RU40*RT40)*(SF40*16.6667))+((RT40*RU40*RW40)*(SK40*16.6667)),"")</f>
        <v/>
      </c>
      <c r="SA40" s="407" t="s">
        <v>144</v>
      </c>
      <c r="SB40" s="407"/>
      <c r="SC40" s="409" t="str">
        <f t="shared" ref="SC40:SC44" si="470">IF(SE40="9-11","Zona 1",IF(SE40="11","Zona 1",IF(SE40="12-13","Zona 2",IF(SE40="14-16","Zona 2",IF(SE40="17-19","Zona 3",IF(SE40="20","Zona 3",""))))))</f>
        <v/>
      </c>
      <c r="SD40" s="410" t="str">
        <f t="shared" ref="SD40:SD44" si="471">IFERROR(TIME(0,ROUNDDOWN(((1/SF40)*60),0),ROUND(((((1/SF40)*60)-ROUNDDOWN(((1/SF40)*60),0))*60),0)),"")</f>
        <v/>
      </c>
      <c r="SE40" s="407" t="str">
        <f>IFERROR(IF(SA40="PACE_Daniels",(INDEX(BASE!$AE$4:$AH$8,MATCH('Microciclos - Endurance (2)'!SB40,BASE!$AE$4:$AE$8,0),4)),IF(AND(SA40="vVO2máx",SB40&gt;=35,SB40&lt;=45),"9-11",IF(AND(SA40="vVO2máx",SB40&gt;45,SB40&lt;=65),"11",IF(AND(SA40="vVO2máx",SB40&gt;65,SB40&lt;=75),"12-13",IF(AND(SA40="vVO2máx",SB40&gt;=80,SB40&lt;=85),"14-16",IF(AND(SA40="vVO2máx",SB40&gt;=85,SB40&lt;100),"17-19",IF(AND(SA40="vVO2máx",SB40&gt;=100),"20",IF(AND(SA40="FCR",SB40&gt;40,SB40&lt;=60),"12-13",IF(AND(SA40="FCR",SB40&gt;60,SB40&lt;=84),"14-16",IF(AND(SA40="FCR",SB40&gt;=85,SB40&lt;100),"17-19",IF(AND(SA40="FCR",SB40=100),"20",""))))))))))),"")</f>
        <v/>
      </c>
      <c r="SF40" s="409" t="str">
        <f>IFERROR(IF(SA40="vVO2máx",(Avaliações!$C$51*'Microciclos - Endurance (2)'!SB40)/100,IF(SA40="Velocidade_crítica",IF(SB40="80% VC",Avaliações!#REF!*0.8,IF(SB40="100% VC",Avaliações!#REF!*1,IF(SB40="120% VC",Avaliações!#REF!*1.2,IF(SB40="&gt;30%",Avaliações!$C$54*1.3,IF(SB40="&gt;40%",Avaliações!$C$54*1.4,0))))),IF(SA40="PACE_Daniels",INDEX(BASE!$Q$4:$V$60,MATCH(Avaliações!$C$53,BASE!$Q$4:$Q$60,0),MATCH('Microciclos - Endurance (2)'!SB40,BASE!$Q$4:$V$4,0)),""))),"")</f>
        <v/>
      </c>
      <c r="SG40" s="407" t="s">
        <v>144</v>
      </c>
      <c r="SH40" s="407"/>
      <c r="SI40" s="410" t="str">
        <f t="shared" ref="SI40:SI44" si="472">IFERROR(TIME(0,ROUNDDOWN(((1/SK40)*60),0),ROUND(((((1/SK40)*60)-ROUNDDOWN(((1/SK40)*60),0))*60),0)),"")</f>
        <v/>
      </c>
      <c r="SJ40" s="407" t="str">
        <f>IFERROR(IF(SA40="PACE_Daniels",(INDEX(BASE!$AE$4:$AH$7,MATCH('Microciclos - Endurance (2)'!SH40,BASE!$AE$4:$AE$7,0),4)),IF(AND(SA40="vVO2máx",SH40&gt;=35,SH40&lt;=45),"9-11",IF(AND(SA40="vVO2máx",SH40&gt;45,SH40&lt;=65),"11",IF(AND(SA40="vVO2máx",SH40&gt;65,SH40&lt;=75),"12-13",IF(AND(SA40="vVO2máx",SH40&gt;=80,SH40&lt;=85),"14-16",IF(AND(SA40="vVO2máx",SH40&gt;=85,SH40&lt;100),"17-19",IF(AND(SA40="vVO2máx",SH40&gt;=100),"20",IF(AND(SA40="FCR",SH40&gt;40,SH40&lt;=60),"12-13",IF(AND(SA40="FCR",SH40&gt;60,SH40&lt;=84),"14-16",IF(AND(SA40="FCR",SH40&gt;=85,SH40&lt;100),"17-19",IF(AND(SA40="FCR",SH40=100),"20",""))))))))))),"")</f>
        <v/>
      </c>
      <c r="SK40" s="409">
        <f>IFERROR(IF(SG40="vVO2máx",(Avaliações!$C$51*'Microciclos - Endurance (2)'!SH40)/100,IF(SG40="Velocidade_crítica",IF(SH40="80% VC",Avaliações!#REF!*0.8,IF(SH40="100% VC",Avaliações!#REF!*1,IF(SH40="120% VC",Avaliações!#REF!*1.2,IF(SH40="&gt;30%",Avaliações!$C$54*1.3,IF(SH40="&gt;40%",Avaliações!$C$54*1.4,0))))),IF(SG40="PACE_Daniels",INDEX(BASE!$Q$4:$V$60,MATCH(Avaliações!$C$53,BASE!$Q$4:$Q$60,0),MATCH('Microciclos - Endurance (2)'!SH40,BASE!$Q$4:$V$4,0)),0))),"")</f>
        <v>0</v>
      </c>
      <c r="SL40" s="409" t="str">
        <f t="shared" ref="SL40:SL44" si="473">IF(SJ40="9-11","Zona 1",IF(SJ40="11","Zona 1",IF(SJ40="12-13","Zona 2",IF(SJ40="14-16","Zona 2",IF(SJ40="17-19","Zona 3",IF(SJ40="20","Zona 3",""))))))</f>
        <v/>
      </c>
      <c r="SP40" s="407"/>
      <c r="SQ40" s="407"/>
      <c r="SR40" s="407"/>
      <c r="SS40" s="407"/>
      <c r="ST40" s="407">
        <f>IFERROR(SP40*SQ40*SR40,"")</f>
        <v>0</v>
      </c>
      <c r="SU40" s="407">
        <f t="shared" ref="SU40:SU44" si="474">IFERROR(SP40*SQ40*SS40,"")</f>
        <v>0</v>
      </c>
      <c r="SV40" s="408" t="str">
        <f t="shared" ref="SV40:SV44" si="475">IFERROR(((SR40*SQ40*SP40)*(TB40*16.6667))+((SP40*SQ40*SS40)*(TG40*16.6667)),"")</f>
        <v/>
      </c>
      <c r="SW40" s="407" t="s">
        <v>144</v>
      </c>
      <c r="SX40" s="407"/>
      <c r="SY40" s="409" t="str">
        <f t="shared" ref="SY40:SY44" si="476">IF(TA40="9-11","Zona 1",IF(TA40="11","Zona 1",IF(TA40="12-13","Zona 2",IF(TA40="14-16","Zona 2",IF(TA40="17-19","Zona 3",IF(TA40="20","Zona 3",""))))))</f>
        <v/>
      </c>
      <c r="SZ40" s="410" t="str">
        <f t="shared" ref="SZ40:SZ44" si="477">IFERROR(TIME(0,ROUNDDOWN(((1/TB40)*60),0),ROUND(((((1/TB40)*60)-ROUNDDOWN(((1/TB40)*60),0))*60),0)),"")</f>
        <v/>
      </c>
      <c r="TA40" s="407" t="str">
        <f>IFERROR(IF(SW40="PACE_Daniels",(INDEX(BASE!$AE$4:$AH$8,MATCH('Microciclos - Endurance (2)'!SX40,BASE!$AE$4:$AE$8,0),4)),IF(AND(SW40="vVO2máx",SX40&gt;=35,SX40&lt;=45),"9-11",IF(AND(SW40="vVO2máx",SX40&gt;45,SX40&lt;=65),"11",IF(AND(SW40="vVO2máx",SX40&gt;65,SX40&lt;=75),"12-13",IF(AND(SW40="vVO2máx",SX40&gt;=80,SX40&lt;=85),"14-16",IF(AND(SW40="vVO2máx",SX40&gt;=85,SX40&lt;100),"17-19",IF(AND(SW40="vVO2máx",SX40&gt;=100),"20",IF(AND(SW40="FCR",SX40&gt;40,SX40&lt;=60),"12-13",IF(AND(SW40="FCR",SX40&gt;60,SX40&lt;=84),"14-16",IF(AND(SW40="FCR",SX40&gt;=85,SX40&lt;100),"17-19",IF(AND(SW40="FCR",SX40=100),"20",""))))))))))),"")</f>
        <v/>
      </c>
      <c r="TB40" s="409" t="str">
        <f>IFERROR(IF(SW40="vVO2máx",(Avaliações!$C$51*'Microciclos - Endurance (2)'!SX40)/100,IF(SW40="Velocidade_crítica",IF(SX40="80% VC",Avaliações!#REF!*0.8,IF(SX40="100% VC",Avaliações!#REF!*1,IF(SX40="120% VC",Avaliações!#REF!*1.2,IF(SX40="&gt;30%",Avaliações!$C$54*1.3,IF(SX40="&gt;40%",Avaliações!$C$54*1.4,0))))),IF(SW40="PACE_Daniels",INDEX(BASE!$Q$4:$V$60,MATCH(Avaliações!$C$53,BASE!$Q$4:$Q$60,0),MATCH('Microciclos - Endurance (2)'!SX40,BASE!$Q$4:$V$4,0)),""))),"")</f>
        <v/>
      </c>
      <c r="TC40" s="407" t="s">
        <v>144</v>
      </c>
      <c r="TD40" s="407"/>
      <c r="TE40" s="410" t="str">
        <f t="shared" ref="TE40:TE44" si="478">IFERROR(TIME(0,ROUNDDOWN(((1/TG40)*60),0),ROUND(((((1/TG40)*60)-ROUNDDOWN(((1/TG40)*60),0))*60),0)),"")</f>
        <v/>
      </c>
      <c r="TF40" s="407" t="str">
        <f>IFERROR(IF(SW40="PACE_Daniels",(INDEX(BASE!$AE$4:$AH$7,MATCH('Microciclos - Endurance (2)'!TD40,BASE!$AE$4:$AE$7,0),4)),IF(AND(SW40="vVO2máx",TD40&gt;=35,TD40&lt;=45),"9-11",IF(AND(SW40="vVO2máx",TD40&gt;45,TD40&lt;=65),"11",IF(AND(SW40="vVO2máx",TD40&gt;65,TD40&lt;=75),"12-13",IF(AND(SW40="vVO2máx",TD40&gt;=80,TD40&lt;=85),"14-16",IF(AND(SW40="vVO2máx",TD40&gt;=85,TD40&lt;100),"17-19",IF(AND(SW40="vVO2máx",TD40&gt;=100),"20",IF(AND(SW40="FCR",TD40&gt;40,TD40&lt;=60),"12-13",IF(AND(SW40="FCR",TD40&gt;60,TD40&lt;=84),"14-16",IF(AND(SW40="FCR",TD40&gt;=85,TD40&lt;100),"17-19",IF(AND(SW40="FCR",TD40=100),"20",""))))))))))),"")</f>
        <v/>
      </c>
      <c r="TG40" s="409">
        <f>IFERROR(IF(TC40="vVO2máx",(Avaliações!$C$51*'Microciclos - Endurance (2)'!TD40)/100,IF(TC40="Velocidade_crítica",IF(TD40="80% VC",Avaliações!#REF!*0.8,IF(TD40="100% VC",Avaliações!#REF!*1,IF(TD40="120% VC",Avaliações!#REF!*1.2,IF(TD40="&gt;30%",Avaliações!$C$54*1.3,IF(TD40="&gt;40%",Avaliações!$C$54*1.4,0))))),IF(TC40="PACE_Daniels",INDEX(BASE!$Q$4:$V$60,MATCH(Avaliações!$C$53,BASE!$Q$4:$Q$60,0),MATCH('Microciclos - Endurance (2)'!TD40,BASE!$Q$4:$V$4,0)),0))),"")</f>
        <v>0</v>
      </c>
      <c r="TH40" s="409" t="str">
        <f t="shared" ref="TH40:TH44" si="479">IF(TF40="9-11","Zona 1",IF(TF40="11","Zona 1",IF(TF40="12-13","Zona 2",IF(TF40="14-16","Zona 2",IF(TF40="17-19","Zona 3",IF(TF40="20","Zona 3",""))))))</f>
        <v/>
      </c>
    </row>
    <row r="41" spans="4:528">
      <c r="D41" s="407"/>
      <c r="E41" s="407"/>
      <c r="F41" s="407"/>
      <c r="G41" s="407"/>
      <c r="H41" s="407">
        <f t="shared" ref="H41:H44" si="480">IFERROR(D41*E41*F41,"")</f>
        <v>0</v>
      </c>
      <c r="I41" s="407">
        <f t="shared" si="336"/>
        <v>0</v>
      </c>
      <c r="J41" s="408" t="str">
        <f t="shared" si="337"/>
        <v/>
      </c>
      <c r="K41" s="407" t="s">
        <v>144</v>
      </c>
      <c r="L41" s="407"/>
      <c r="M41" s="409" t="str">
        <f t="shared" si="338"/>
        <v/>
      </c>
      <c r="N41" s="410" t="str">
        <f t="shared" si="339"/>
        <v/>
      </c>
      <c r="O41" s="407" t="str">
        <f>IFERROR(IF(K41="PACE_Daniels",(INDEX(BASE!$AE$4:$AH$8,MATCH('Microciclos - Endurance (2)'!L41,BASE!$AE$4:$AE$8,0),4)),IF(AND(K41="vVO2máx",L41&gt;=35,L41&lt;=45),"9-11",IF(AND(K41="vVO2máx",L41&gt;45,L41&lt;=65),"11",IF(AND(K41="vVO2máx",L41&gt;65,L41&lt;=75),"12-13",IF(AND(K41="vVO2máx",L41&gt;=80,L41&lt;=85),"14-16",IF(AND(K41="vVO2máx",L41&gt;=85,L41&lt;100),"17-19",IF(AND(K41="vVO2máx",L41&gt;=100),"20",IF(AND(K41="FCR",L41&gt;40,L41&lt;=60),"12-13",IF(AND(K41="FCR",L41&gt;60,L41&lt;=84),"14-16",IF(AND(K41="FCR",L41&gt;=85,L41&lt;100),"17-19",IF(AND(K41="FCR",L41=100),"20",""))))))))))),"")</f>
        <v/>
      </c>
      <c r="P41" s="409" t="str">
        <f>IFERROR(IF(K41="vVO2máx",(Avaliações!$C$51*'Microciclos - Endurance (2)'!L41)/100,IF(K41="Velocidade_crítica",IF(L41="80% VC",Avaliações!#REF!*0.8,IF(L41="100% VC",Avaliações!#REF!*1,IF(L41="120% VC",Avaliações!#REF!*1.2,IF(L41="&gt;30%",Avaliações!$C$54*1.3,IF(L41="&gt;40%",Avaliações!$C$54*1.4,0))))),IF(K41="PACE_Daniels",INDEX(BASE!$Q$4:$V$60,MATCH(Avaliações!$C$53,BASE!$Q$4:$Q$60,0),MATCH('Microciclos - Endurance (2)'!L41,BASE!$Q$4:$V$4,0)),""))),"")</f>
        <v/>
      </c>
      <c r="Q41" s="407" t="s">
        <v>144</v>
      </c>
      <c r="R41" s="407"/>
      <c r="S41" s="410" t="str">
        <f t="shared" si="340"/>
        <v/>
      </c>
      <c r="T41" s="407" t="str">
        <f>IFERROR(IF(K41="PACE_Daniels",(INDEX(BASE!$AE$4:$AH$7,MATCH('Microciclos - Endurance (2)'!R41,BASE!$AE$4:$AE$7,0),4)),IF(AND(K41="vVO2máx",R41&gt;=35,R41&lt;=45),"9-11",IF(AND(K41="vVO2máx",R41&gt;45,R41&lt;=65),"11",IF(AND(K41="vVO2máx",R41&gt;65,R41&lt;=75),"12-13",IF(AND(K41="vVO2máx",R41&gt;=80,R41&lt;=85),"14-16",IF(AND(K41="vVO2máx",R41&gt;=85,R41&lt;100),"17-19",IF(AND(K41="vVO2máx",R41&gt;=100),"20",IF(AND(K41="FCR",R41&gt;40,R41&lt;=60),"12-13",IF(AND(K41="FCR",R41&gt;60,R41&lt;=84),"14-16",IF(AND(K41="FCR",R41&gt;=85,R41&lt;100),"17-19",IF(AND(K41="FCR",R41=100),"20",""))))))))))),"")</f>
        <v/>
      </c>
      <c r="U41" s="409">
        <f>IFERROR(IF(Q41="vVO2máx",(Avaliações!$C$51*'Microciclos - Endurance (2)'!R41)/100,IF(Q41="Velocidade_crítica",IF(R41="80% VC",Avaliações!#REF!*0.8,IF(R41="100% VC",Avaliações!#REF!*1,IF(R41="120% VC",Avaliações!#REF!*1.2,IF(R41="&gt;30%",Avaliações!$C$54*1.3,IF(R41="&gt;40%",Avaliações!$C$54*1.4,0))))),IF(Q41="PACE_Daniels",INDEX(BASE!$Q$4:$V$60,MATCH(Avaliações!$C$53,BASE!$Q$4:$Q$60,0),MATCH('Microciclos - Endurance (2)'!R41,BASE!$Q$4:$V$4,0)),0))),"")</f>
        <v>0</v>
      </c>
      <c r="V41" s="409" t="str">
        <f t="shared" si="341"/>
        <v/>
      </c>
      <c r="Z41" s="407"/>
      <c r="AA41" s="407"/>
      <c r="AB41" s="407"/>
      <c r="AC41" s="407"/>
      <c r="AD41" s="407">
        <f t="shared" ref="AD41:AD44" si="481">IFERROR(Z41*AA41*AB41,"")</f>
        <v>0</v>
      </c>
      <c r="AE41" s="407">
        <f t="shared" si="342"/>
        <v>0</v>
      </c>
      <c r="AF41" s="408" t="str">
        <f t="shared" si="343"/>
        <v/>
      </c>
      <c r="AG41" s="407" t="s">
        <v>144</v>
      </c>
      <c r="AH41" s="407"/>
      <c r="AI41" s="409" t="str">
        <f t="shared" si="344"/>
        <v/>
      </c>
      <c r="AJ41" s="410" t="str">
        <f t="shared" si="345"/>
        <v/>
      </c>
      <c r="AK41" s="407" t="str">
        <f>IFERROR(IF(AG41="PACE_Daniels",(INDEX(BASE!$AE$4:$AH$8,MATCH('Microciclos - Endurance (2)'!AH41,BASE!$AE$4:$AE$8,0),4)),IF(AND(AG41="vVO2máx",AH41&gt;=35,AH41&lt;=45),"9-11",IF(AND(AG41="vVO2máx",AH41&gt;45,AH41&lt;=65),"11",IF(AND(AG41="vVO2máx",AH41&gt;65,AH41&lt;=75),"12-13",IF(AND(AG41="vVO2máx",AH41&gt;=80,AH41&lt;=85),"14-16",IF(AND(AG41="vVO2máx",AH41&gt;=85,AH41&lt;100),"17-19",IF(AND(AG41="vVO2máx",AH41&gt;=100),"20",IF(AND(AG41="FCR",AH41&gt;40,AH41&lt;=60),"12-13",IF(AND(AG41="FCR",AH41&gt;60,AH41&lt;=84),"14-16",IF(AND(AG41="FCR",AH41&gt;=85,AH41&lt;100),"17-19",IF(AND(AG41="FCR",AH41=100),"20",""))))))))))),"")</f>
        <v/>
      </c>
      <c r="AL41" s="409" t="str">
        <f>IFERROR(IF(AG41="vVO2máx",(Avaliações!$C$51*'Microciclos - Endurance (2)'!AH41)/100,IF(AG41="Velocidade_crítica",IF(AH41="80% VC",Avaliações!#REF!*0.8,IF(AH41="100% VC",Avaliações!#REF!*1,IF(AH41="120% VC",Avaliações!#REF!*1.2,IF(AH41="&gt;30%",Avaliações!$C$54*1.3,IF(AH41="&gt;40%",Avaliações!$C$54*1.4,0))))),IF(AG41="PACE_Daniels",INDEX(BASE!$Q$4:$V$60,MATCH(Avaliações!$C$53,BASE!$Q$4:$Q$60,0),MATCH('Microciclos - Endurance (2)'!AH41,BASE!$Q$4:$V$4,0)),""))),"")</f>
        <v/>
      </c>
      <c r="AM41" s="407" t="s">
        <v>144</v>
      </c>
      <c r="AN41" s="407"/>
      <c r="AO41" s="410" t="str">
        <f t="shared" si="346"/>
        <v/>
      </c>
      <c r="AP41" s="407" t="str">
        <f>IFERROR(IF(AG41="PACE_Daniels",(INDEX(BASE!$AE$4:$AH$7,MATCH('Microciclos - Endurance (2)'!AN41,BASE!$AE$4:$AE$7,0),4)),IF(AND(AG41="vVO2máx",AN41&gt;=35,AN41&lt;=45),"9-11",IF(AND(AG41="vVO2máx",AN41&gt;45,AN41&lt;=65),"11",IF(AND(AG41="vVO2máx",AN41&gt;65,AN41&lt;=75),"12-13",IF(AND(AG41="vVO2máx",AN41&gt;=80,AN41&lt;=85),"14-16",IF(AND(AG41="vVO2máx",AN41&gt;=85,AN41&lt;100),"17-19",IF(AND(AG41="vVO2máx",AN41&gt;=100),"20",IF(AND(AG41="FCR",AN41&gt;40,AN41&lt;=60),"12-13",IF(AND(AG41="FCR",AN41&gt;60,AN41&lt;=84),"14-16",IF(AND(AG41="FCR",AN41&gt;=85,AN41&lt;100),"17-19",IF(AND(AG41="FCR",AN41=100),"20",""))))))))))),"")</f>
        <v/>
      </c>
      <c r="AQ41" s="409">
        <f>IFERROR(IF(AM41="vVO2máx",(Avaliações!$C$51*'Microciclos - Endurance (2)'!AN41)/100,IF(AM41="Velocidade_crítica",IF(AN41="80% VC",Avaliações!#REF!*0.8,IF(AN41="100% VC",Avaliações!#REF!*1,IF(AN41="120% VC",Avaliações!#REF!*1.2,IF(AN41="&gt;30%",Avaliações!$C$54*1.3,IF(AN41="&gt;40%",Avaliações!$C$54*1.4,0))))),IF(AM41="PACE_Daniels",INDEX(BASE!$Q$4:$V$60,MATCH(Avaliações!$C$53,BASE!$Q$4:$Q$60,0),MATCH('Microciclos - Endurance (2)'!AN41,BASE!$Q$4:$V$4,0)),0))),"")</f>
        <v>0</v>
      </c>
      <c r="AR41" s="409" t="str">
        <f t="shared" si="347"/>
        <v/>
      </c>
      <c r="AV41" s="407"/>
      <c r="AW41" s="407"/>
      <c r="AX41" s="407"/>
      <c r="AY41" s="407"/>
      <c r="AZ41" s="407">
        <f t="shared" ref="AZ41:AZ44" si="482">IFERROR(AV41*AW41*AX41,"")</f>
        <v>0</v>
      </c>
      <c r="BA41" s="407">
        <f t="shared" si="348"/>
        <v>0</v>
      </c>
      <c r="BB41" s="408" t="str">
        <f t="shared" si="349"/>
        <v/>
      </c>
      <c r="BC41" s="407" t="s">
        <v>144</v>
      </c>
      <c r="BD41" s="407"/>
      <c r="BE41" s="409" t="str">
        <f t="shared" si="350"/>
        <v/>
      </c>
      <c r="BF41" s="410" t="str">
        <f t="shared" si="351"/>
        <v/>
      </c>
      <c r="BG41" s="407" t="str">
        <f>IFERROR(IF(BC41="PACE_Daniels",(INDEX(BASE!$AE$4:$AH$8,MATCH('Microciclos - Endurance (2)'!BD41,BASE!$AE$4:$AE$8,0),4)),IF(AND(BC41="vVO2máx",BD41&gt;=35,BD41&lt;=45),"9-11",IF(AND(BC41="vVO2máx",BD41&gt;45,BD41&lt;=65),"11",IF(AND(BC41="vVO2máx",BD41&gt;65,BD41&lt;=75),"12-13",IF(AND(BC41="vVO2máx",BD41&gt;=80,BD41&lt;=85),"14-16",IF(AND(BC41="vVO2máx",BD41&gt;=85,BD41&lt;100),"17-19",IF(AND(BC41="vVO2máx",BD41&gt;=100),"20",IF(AND(BC41="FCR",BD41&gt;40,BD41&lt;=60),"12-13",IF(AND(BC41="FCR",BD41&gt;60,BD41&lt;=84),"14-16",IF(AND(BC41="FCR",BD41&gt;=85,BD41&lt;100),"17-19",IF(AND(BC41="FCR",BD41=100),"20",""))))))))))),"")</f>
        <v/>
      </c>
      <c r="BH41" s="409" t="str">
        <f>IFERROR(IF(BC41="vVO2máx",(Avaliações!$C$51*'Microciclos - Endurance (2)'!BD41)/100,IF(BC41="Velocidade_crítica",IF(BD41="80% VC",Avaliações!#REF!*0.8,IF(BD41="100% VC",Avaliações!#REF!*1,IF(BD41="120% VC",Avaliações!#REF!*1.2,IF(BD41="&gt;30%",Avaliações!$C$54*1.3,IF(BD41="&gt;40%",Avaliações!$C$54*1.4,0))))),IF(BC41="PACE_Daniels",INDEX(BASE!$Q$4:$V$60,MATCH(Avaliações!$C$53,BASE!$Q$4:$Q$60,0),MATCH('Microciclos - Endurance (2)'!BD41,BASE!$Q$4:$V$4,0)),""))),"")</f>
        <v/>
      </c>
      <c r="BI41" s="407" t="s">
        <v>144</v>
      </c>
      <c r="BJ41" s="407"/>
      <c r="BK41" s="410" t="str">
        <f t="shared" si="352"/>
        <v/>
      </c>
      <c r="BL41" s="407" t="str">
        <f>IFERROR(IF(BC41="PACE_Daniels",(INDEX(BASE!$AE$4:$AH$7,MATCH('Microciclos - Endurance (2)'!BJ41,BASE!$AE$4:$AE$7,0),4)),IF(AND(BC41="vVO2máx",BJ41&gt;=35,BJ41&lt;=45),"9-11",IF(AND(BC41="vVO2máx",BJ41&gt;45,BJ41&lt;=65),"11",IF(AND(BC41="vVO2máx",BJ41&gt;65,BJ41&lt;=75),"12-13",IF(AND(BC41="vVO2máx",BJ41&gt;=80,BJ41&lt;=85),"14-16",IF(AND(BC41="vVO2máx",BJ41&gt;=85,BJ41&lt;100),"17-19",IF(AND(BC41="vVO2máx",BJ41&gt;=100),"20",IF(AND(BC41="FCR",BJ41&gt;40,BJ41&lt;=60),"12-13",IF(AND(BC41="FCR",BJ41&gt;60,BJ41&lt;=84),"14-16",IF(AND(BC41="FCR",BJ41&gt;=85,BJ41&lt;100),"17-19",IF(AND(BC41="FCR",BJ41=100),"20",""))))))))))),"")</f>
        <v/>
      </c>
      <c r="BM41" s="409">
        <f>IFERROR(IF(BI41="vVO2máx",(Avaliações!$C$51*'Microciclos - Endurance (2)'!BJ41)/100,IF(BI41="Velocidade_crítica",IF(BJ41="80% VC",Avaliações!#REF!*0.8,IF(BJ41="100% VC",Avaliações!#REF!*1,IF(BJ41="120% VC",Avaliações!#REF!*1.2,IF(BJ41="&gt;30%",Avaliações!$C$54*1.3,IF(BJ41="&gt;40%",Avaliações!$C$54*1.4,0))))),IF(BI41="PACE_Daniels",INDEX(BASE!$Q$4:$V$60,MATCH(Avaliações!$C$53,BASE!$Q$4:$Q$60,0),MATCH('Microciclos - Endurance (2)'!BJ41,BASE!$Q$4:$V$4,0)),0))),"")</f>
        <v>0</v>
      </c>
      <c r="BN41" s="409" t="str">
        <f t="shared" si="353"/>
        <v/>
      </c>
      <c r="BR41" s="407"/>
      <c r="BS41" s="407"/>
      <c r="BT41" s="407"/>
      <c r="BU41" s="407"/>
      <c r="BV41" s="407">
        <f t="shared" ref="BV41:BV44" si="483">IFERROR(BR41*BS41*BT41,"")</f>
        <v>0</v>
      </c>
      <c r="BW41" s="407">
        <f t="shared" si="354"/>
        <v>0</v>
      </c>
      <c r="BX41" s="408" t="str">
        <f t="shared" si="355"/>
        <v/>
      </c>
      <c r="BY41" s="407" t="s">
        <v>144</v>
      </c>
      <c r="BZ41" s="407"/>
      <c r="CA41" s="409" t="str">
        <f t="shared" si="356"/>
        <v/>
      </c>
      <c r="CB41" s="410" t="str">
        <f t="shared" si="357"/>
        <v/>
      </c>
      <c r="CC41" s="407" t="str">
        <f>IFERROR(IF(BY41="PACE_Daniels",(INDEX(BASE!$AE$4:$AH$8,MATCH('Microciclos - Endurance (2)'!BZ41,BASE!$AE$4:$AE$8,0),4)),IF(AND(BY41="vVO2máx",BZ41&gt;=35,BZ41&lt;=45),"9-11",IF(AND(BY41="vVO2máx",BZ41&gt;45,BZ41&lt;=65),"11",IF(AND(BY41="vVO2máx",BZ41&gt;65,BZ41&lt;=75),"12-13",IF(AND(BY41="vVO2máx",BZ41&gt;=80,BZ41&lt;=85),"14-16",IF(AND(BY41="vVO2máx",BZ41&gt;=85,BZ41&lt;100),"17-19",IF(AND(BY41="vVO2máx",BZ41&gt;=100),"20",IF(AND(BY41="FCR",BZ41&gt;40,BZ41&lt;=60),"12-13",IF(AND(BY41="FCR",BZ41&gt;60,BZ41&lt;=84),"14-16",IF(AND(BY41="FCR",BZ41&gt;=85,BZ41&lt;100),"17-19",IF(AND(BY41="FCR",BZ41=100),"20",""))))))))))),"")</f>
        <v/>
      </c>
      <c r="CD41" s="409" t="str">
        <f>IFERROR(IF(BY41="vVO2máx",(Avaliações!$C$51*'Microciclos - Endurance (2)'!BZ41)/100,IF(BY41="Velocidade_crítica",IF(BZ41="80% VC",Avaliações!#REF!*0.8,IF(BZ41="100% VC",Avaliações!#REF!*1,IF(BZ41="120% VC",Avaliações!#REF!*1.2,IF(BZ41="&gt;30%",Avaliações!$C$54*1.3,IF(BZ41="&gt;40%",Avaliações!$C$54*1.4,0))))),IF(BY41="PACE_Daniels",INDEX(BASE!$Q$4:$V$60,MATCH(Avaliações!$C$53,BASE!$Q$4:$Q$60,0),MATCH('Microciclos - Endurance (2)'!BZ41,BASE!$Q$4:$V$4,0)),""))),"")</f>
        <v/>
      </c>
      <c r="CE41" s="407" t="s">
        <v>144</v>
      </c>
      <c r="CF41" s="407"/>
      <c r="CG41" s="410" t="str">
        <f t="shared" si="358"/>
        <v/>
      </c>
      <c r="CH41" s="407" t="str">
        <f>IFERROR(IF(BY41="PACE_Daniels",(INDEX(BASE!$AE$4:$AH$7,MATCH('Microciclos - Endurance (2)'!CF41,BASE!$AE$4:$AE$7,0),4)),IF(AND(BY41="vVO2máx",CF41&gt;=35,CF41&lt;=45),"9-11",IF(AND(BY41="vVO2máx",CF41&gt;45,CF41&lt;=65),"11",IF(AND(BY41="vVO2máx",CF41&gt;65,CF41&lt;=75),"12-13",IF(AND(BY41="vVO2máx",CF41&gt;=80,CF41&lt;=85),"14-16",IF(AND(BY41="vVO2máx",CF41&gt;=85,CF41&lt;100),"17-19",IF(AND(BY41="vVO2máx",CF41&gt;=100),"20",IF(AND(BY41="FCR",CF41&gt;40,CF41&lt;=60),"12-13",IF(AND(BY41="FCR",CF41&gt;60,CF41&lt;=84),"14-16",IF(AND(BY41="FCR",CF41&gt;=85,CF41&lt;100),"17-19",IF(AND(BY41="FCR",CF41=100),"20",""))))))))))),"")</f>
        <v/>
      </c>
      <c r="CI41" s="409">
        <f>IFERROR(IF(CE41="vVO2máx",(Avaliações!$C$51*'Microciclos - Endurance (2)'!CF41)/100,IF(CE41="Velocidade_crítica",IF(CF41="80% VC",Avaliações!#REF!*0.8,IF(CF41="100% VC",Avaliações!#REF!*1,IF(CF41="120% VC",Avaliações!#REF!*1.2,IF(CF41="&gt;30%",Avaliações!$C$54*1.3,IF(CF41="&gt;40%",Avaliações!$C$54*1.4,0))))),IF(CE41="PACE_Daniels",INDEX(BASE!$Q$4:$V$60,MATCH(Avaliações!$C$53,BASE!$Q$4:$Q$60,0),MATCH('Microciclos - Endurance (2)'!CF41,BASE!$Q$4:$V$4,0)),0))),"")</f>
        <v>0</v>
      </c>
      <c r="CJ41" s="409" t="str">
        <f t="shared" si="359"/>
        <v/>
      </c>
      <c r="CN41" s="407"/>
      <c r="CO41" s="407"/>
      <c r="CP41" s="407"/>
      <c r="CQ41" s="407"/>
      <c r="CR41" s="407">
        <f t="shared" ref="CR41:CR44" si="484">IFERROR(CN41*CO41*CP41,"")</f>
        <v>0</v>
      </c>
      <c r="CS41" s="407">
        <f t="shared" si="360"/>
        <v>0</v>
      </c>
      <c r="CT41" s="408" t="str">
        <f t="shared" si="361"/>
        <v/>
      </c>
      <c r="CU41" s="407" t="s">
        <v>144</v>
      </c>
      <c r="CV41" s="407"/>
      <c r="CW41" s="409" t="str">
        <f t="shared" si="362"/>
        <v/>
      </c>
      <c r="CX41" s="410" t="str">
        <f t="shared" si="363"/>
        <v/>
      </c>
      <c r="CY41" s="407" t="str">
        <f>IFERROR(IF(CU41="PACE_Daniels",(INDEX(BASE!$AE$4:$AH$8,MATCH('Microciclos - Endurance (2)'!CV41,BASE!$AE$4:$AE$8,0),4)),IF(AND(CU41="vVO2máx",CV41&gt;=35,CV41&lt;=45),"9-11",IF(AND(CU41="vVO2máx",CV41&gt;45,CV41&lt;=65),"11",IF(AND(CU41="vVO2máx",CV41&gt;65,CV41&lt;=75),"12-13",IF(AND(CU41="vVO2máx",CV41&gt;=80,CV41&lt;=85),"14-16",IF(AND(CU41="vVO2máx",CV41&gt;=85,CV41&lt;100),"17-19",IF(AND(CU41="vVO2máx",CV41&gt;=100),"20",IF(AND(CU41="FCR",CV41&gt;40,CV41&lt;=60),"12-13",IF(AND(CU41="FCR",CV41&gt;60,CV41&lt;=84),"14-16",IF(AND(CU41="FCR",CV41&gt;=85,CV41&lt;100),"17-19",IF(AND(CU41="FCR",CV41=100),"20",""))))))))))),"")</f>
        <v/>
      </c>
      <c r="CZ41" s="409" t="str">
        <f>IFERROR(IF(CU41="vVO2máx",(Avaliações!$C$51*'Microciclos - Endurance (2)'!CV41)/100,IF(CU41="Velocidade_crítica",IF(CV41="80% VC",Avaliações!#REF!*0.8,IF(CV41="100% VC",Avaliações!#REF!*1,IF(CV41="120% VC",Avaliações!#REF!*1.2,IF(CV41="&gt;30%",Avaliações!$C$54*1.3,IF(CV41="&gt;40%",Avaliações!$C$54*1.4,0))))),IF(CU41="PACE_Daniels",INDEX(BASE!$Q$4:$V$60,MATCH(Avaliações!$C$53,BASE!$Q$4:$Q$60,0),MATCH('Microciclos - Endurance (2)'!CV41,BASE!$Q$4:$V$4,0)),""))),"")</f>
        <v/>
      </c>
      <c r="DA41" s="407" t="s">
        <v>144</v>
      </c>
      <c r="DB41" s="407"/>
      <c r="DC41" s="410" t="str">
        <f t="shared" si="364"/>
        <v/>
      </c>
      <c r="DD41" s="407" t="str">
        <f>IFERROR(IF(CU41="PACE_Daniels",(INDEX(BASE!$AE$4:$AH$7,MATCH('Microciclos - Endurance (2)'!DB41,BASE!$AE$4:$AE$7,0),4)),IF(AND(CU41="vVO2máx",DB41&gt;=35,DB41&lt;=45),"9-11",IF(AND(CU41="vVO2máx",DB41&gt;45,DB41&lt;=65),"11",IF(AND(CU41="vVO2máx",DB41&gt;65,DB41&lt;=75),"12-13",IF(AND(CU41="vVO2máx",DB41&gt;=80,DB41&lt;=85),"14-16",IF(AND(CU41="vVO2máx",DB41&gt;=85,DB41&lt;100),"17-19",IF(AND(CU41="vVO2máx",DB41&gt;=100),"20",IF(AND(CU41="FCR",DB41&gt;40,DB41&lt;=60),"12-13",IF(AND(CU41="FCR",DB41&gt;60,DB41&lt;=84),"14-16",IF(AND(CU41="FCR",DB41&gt;=85,DB41&lt;100),"17-19",IF(AND(CU41="FCR",DB41=100),"20",""))))))))))),"")</f>
        <v/>
      </c>
      <c r="DE41" s="409">
        <f>IFERROR(IF(DA41="vVO2máx",(Avaliações!$C$51*'Microciclos - Endurance (2)'!DB41)/100,IF(DA41="Velocidade_crítica",IF(DB41="80% VC",Avaliações!#REF!*0.8,IF(DB41="100% VC",Avaliações!#REF!*1,IF(DB41="120% VC",Avaliações!#REF!*1.2,IF(DB41="&gt;30%",Avaliações!$C$54*1.3,IF(DB41="&gt;40%",Avaliações!$C$54*1.4,0))))),IF(DA41="PACE_Daniels",INDEX(BASE!$Q$4:$V$60,MATCH(Avaliações!$C$53,BASE!$Q$4:$Q$60,0),MATCH('Microciclos - Endurance (2)'!DB41,BASE!$Q$4:$V$4,0)),0))),"")</f>
        <v>0</v>
      </c>
      <c r="DF41" s="409" t="str">
        <f t="shared" si="365"/>
        <v/>
      </c>
      <c r="DJ41" s="407"/>
      <c r="DK41" s="407"/>
      <c r="DL41" s="407"/>
      <c r="DM41" s="407"/>
      <c r="DN41" s="407">
        <f t="shared" ref="DN41:DN44" si="485">IFERROR(DJ41*DK41*DL41,"")</f>
        <v>0</v>
      </c>
      <c r="DO41" s="407">
        <f t="shared" si="366"/>
        <v>0</v>
      </c>
      <c r="DP41" s="408" t="str">
        <f t="shared" si="367"/>
        <v/>
      </c>
      <c r="DQ41" s="407" t="s">
        <v>144</v>
      </c>
      <c r="DR41" s="407"/>
      <c r="DS41" s="409" t="str">
        <f t="shared" si="368"/>
        <v/>
      </c>
      <c r="DT41" s="410" t="str">
        <f t="shared" si="369"/>
        <v/>
      </c>
      <c r="DU41" s="407" t="str">
        <f>IFERROR(IF(DQ41="PACE_Daniels",(INDEX(BASE!$AE$4:$AH$8,MATCH('Microciclos - Endurance (2)'!DR41,BASE!$AE$4:$AE$8,0),4)),IF(AND(DQ41="vVO2máx",DR41&gt;=35,DR41&lt;=45),"9-11",IF(AND(DQ41="vVO2máx",DR41&gt;45,DR41&lt;=65),"11",IF(AND(DQ41="vVO2máx",DR41&gt;65,DR41&lt;=75),"12-13",IF(AND(DQ41="vVO2máx",DR41&gt;=80,DR41&lt;=85),"14-16",IF(AND(DQ41="vVO2máx",DR41&gt;=85,DR41&lt;100),"17-19",IF(AND(DQ41="vVO2máx",DR41&gt;=100),"20",IF(AND(DQ41="FCR",DR41&gt;40,DR41&lt;=60),"12-13",IF(AND(DQ41="FCR",DR41&gt;60,DR41&lt;=84),"14-16",IF(AND(DQ41="FCR",DR41&gt;=85,DR41&lt;100),"17-19",IF(AND(DQ41="FCR",DR41=100),"20",""))))))))))),"")</f>
        <v/>
      </c>
      <c r="DV41" s="409" t="str">
        <f>IFERROR(IF(DQ41="vVO2máx",(Avaliações!$C$51*'Microciclos - Endurance (2)'!DR41)/100,IF(DQ41="Velocidade_crítica",IF(DR41="80% VC",Avaliações!#REF!*0.8,IF(DR41="100% VC",Avaliações!#REF!*1,IF(DR41="120% VC",Avaliações!#REF!*1.2,IF(DR41="&gt;30%",Avaliações!$C$54*1.3,IF(DR41="&gt;40%",Avaliações!$C$54*1.4,0))))),IF(DQ41="PACE_Daniels",INDEX(BASE!$Q$4:$V$60,MATCH(Avaliações!$C$53,BASE!$Q$4:$Q$60,0),MATCH('Microciclos - Endurance (2)'!DR41,BASE!$Q$4:$V$4,0)),""))),"")</f>
        <v/>
      </c>
      <c r="DW41" s="407" t="s">
        <v>144</v>
      </c>
      <c r="DX41" s="407"/>
      <c r="DY41" s="410" t="str">
        <f t="shared" si="370"/>
        <v/>
      </c>
      <c r="DZ41" s="407" t="str">
        <f>IFERROR(IF(DQ41="PACE_Daniels",(INDEX(BASE!$AE$4:$AH$7,MATCH('Microciclos - Endurance (2)'!DX41,BASE!$AE$4:$AE$7,0),4)),IF(AND(DQ41="vVO2máx",DX41&gt;=35,DX41&lt;=45),"9-11",IF(AND(DQ41="vVO2máx",DX41&gt;45,DX41&lt;=65),"11",IF(AND(DQ41="vVO2máx",DX41&gt;65,DX41&lt;=75),"12-13",IF(AND(DQ41="vVO2máx",DX41&gt;=80,DX41&lt;=85),"14-16",IF(AND(DQ41="vVO2máx",DX41&gt;=85,DX41&lt;100),"17-19",IF(AND(DQ41="vVO2máx",DX41&gt;=100),"20",IF(AND(DQ41="FCR",DX41&gt;40,DX41&lt;=60),"12-13",IF(AND(DQ41="FCR",DX41&gt;60,DX41&lt;=84),"14-16",IF(AND(DQ41="FCR",DX41&gt;=85,DX41&lt;100),"17-19",IF(AND(DQ41="FCR",DX41=100),"20",""))))))))))),"")</f>
        <v/>
      </c>
      <c r="EA41" s="409">
        <f>IFERROR(IF(DW41="vVO2máx",(Avaliações!$C$51*'Microciclos - Endurance (2)'!DX41)/100,IF(DW41="Velocidade_crítica",IF(DX41="80% VC",Avaliações!#REF!*0.8,IF(DX41="100% VC",Avaliações!#REF!*1,IF(DX41="120% VC",Avaliações!#REF!*1.2,IF(DX41="&gt;30%",Avaliações!$C$54*1.3,IF(DX41="&gt;40%",Avaliações!$C$54*1.4,0))))),IF(DW41="PACE_Daniels",INDEX(BASE!$Q$4:$V$60,MATCH(Avaliações!$C$53,BASE!$Q$4:$Q$60,0),MATCH('Microciclos - Endurance (2)'!DX41,BASE!$Q$4:$V$4,0)),0))),"")</f>
        <v>0</v>
      </c>
      <c r="EB41" s="409" t="str">
        <f t="shared" si="371"/>
        <v/>
      </c>
      <c r="EF41" s="407"/>
      <c r="EG41" s="407"/>
      <c r="EH41" s="407"/>
      <c r="EI41" s="407"/>
      <c r="EJ41" s="407">
        <f t="shared" ref="EJ41:EJ44" si="486">IFERROR(EF41*EG41*EH41,"")</f>
        <v>0</v>
      </c>
      <c r="EK41" s="407">
        <f t="shared" si="372"/>
        <v>0</v>
      </c>
      <c r="EL41" s="408" t="str">
        <f t="shared" si="373"/>
        <v/>
      </c>
      <c r="EM41" s="407" t="s">
        <v>144</v>
      </c>
      <c r="EN41" s="407"/>
      <c r="EO41" s="409" t="str">
        <f t="shared" si="374"/>
        <v/>
      </c>
      <c r="EP41" s="410" t="str">
        <f t="shared" si="375"/>
        <v/>
      </c>
      <c r="EQ41" s="407" t="str">
        <f>IFERROR(IF(EM41="PACE_Daniels",(INDEX(BASE!$AE$4:$AH$8,MATCH('Microciclos - Endurance (2)'!EN41,BASE!$AE$4:$AE$8,0),4)),IF(AND(EM41="vVO2máx",EN41&gt;=35,EN41&lt;=45),"9-11",IF(AND(EM41="vVO2máx",EN41&gt;45,EN41&lt;=65),"11",IF(AND(EM41="vVO2máx",EN41&gt;65,EN41&lt;=75),"12-13",IF(AND(EM41="vVO2máx",EN41&gt;=80,EN41&lt;=85),"14-16",IF(AND(EM41="vVO2máx",EN41&gt;=85,EN41&lt;100),"17-19",IF(AND(EM41="vVO2máx",EN41&gt;=100),"20",IF(AND(EM41="FCR",EN41&gt;40,EN41&lt;=60),"12-13",IF(AND(EM41="FCR",EN41&gt;60,EN41&lt;=84),"14-16",IF(AND(EM41="FCR",EN41&gt;=85,EN41&lt;100),"17-19",IF(AND(EM41="FCR",EN41=100),"20",""))))))))))),"")</f>
        <v/>
      </c>
      <c r="ER41" s="409" t="str">
        <f>IFERROR(IF(EM41="vVO2máx",(Avaliações!$C$51*'Microciclos - Endurance (2)'!EN41)/100,IF(EM41="Velocidade_crítica",IF(EN41="80% VC",Avaliações!#REF!*0.8,IF(EN41="100% VC",Avaliações!#REF!*1,IF(EN41="120% VC",Avaliações!#REF!*1.2,IF(EN41="&gt;30%",Avaliações!$C$54*1.3,IF(EN41="&gt;40%",Avaliações!$C$54*1.4,0))))),IF(EM41="PACE_Daniels",INDEX(BASE!$Q$4:$V$60,MATCH(Avaliações!$C$53,BASE!$Q$4:$Q$60,0),MATCH('Microciclos - Endurance (2)'!EN41,BASE!$Q$4:$V$4,0)),""))),"")</f>
        <v/>
      </c>
      <c r="ES41" s="407" t="s">
        <v>144</v>
      </c>
      <c r="ET41" s="407"/>
      <c r="EU41" s="410" t="str">
        <f t="shared" si="376"/>
        <v/>
      </c>
      <c r="EV41" s="407" t="str">
        <f>IFERROR(IF(EM41="PACE_Daniels",(INDEX(BASE!$AE$4:$AH$7,MATCH('Microciclos - Endurance (2)'!ET41,BASE!$AE$4:$AE$7,0),4)),IF(AND(EM41="vVO2máx",ET41&gt;=35,ET41&lt;=45),"9-11",IF(AND(EM41="vVO2máx",ET41&gt;45,ET41&lt;=65),"11",IF(AND(EM41="vVO2máx",ET41&gt;65,ET41&lt;=75),"12-13",IF(AND(EM41="vVO2máx",ET41&gt;=80,ET41&lt;=85),"14-16",IF(AND(EM41="vVO2máx",ET41&gt;=85,ET41&lt;100),"17-19",IF(AND(EM41="vVO2máx",ET41&gt;=100),"20",IF(AND(EM41="FCR",ET41&gt;40,ET41&lt;=60),"12-13",IF(AND(EM41="FCR",ET41&gt;60,ET41&lt;=84),"14-16",IF(AND(EM41="FCR",ET41&gt;=85,ET41&lt;100),"17-19",IF(AND(EM41="FCR",ET41=100),"20",""))))))))))),"")</f>
        <v/>
      </c>
      <c r="EW41" s="409">
        <f>IFERROR(IF(ES41="vVO2máx",(Avaliações!$C$51*'Microciclos - Endurance (2)'!ET41)/100,IF(ES41="Velocidade_crítica",IF(ET41="80% VC",Avaliações!#REF!*0.8,IF(ET41="100% VC",Avaliações!#REF!*1,IF(ET41="120% VC",Avaliações!#REF!*1.2,IF(ET41="&gt;30%",Avaliações!$C$54*1.3,IF(ET41="&gt;40%",Avaliações!$C$54*1.4,0))))),IF(ES41="PACE_Daniels",INDEX(BASE!$Q$4:$V$60,MATCH(Avaliações!$C$53,BASE!$Q$4:$Q$60,0),MATCH('Microciclos - Endurance (2)'!ET41,BASE!$Q$4:$V$4,0)),0))),"")</f>
        <v>0</v>
      </c>
      <c r="EX41" s="409" t="str">
        <f t="shared" si="377"/>
        <v/>
      </c>
      <c r="FB41" s="407"/>
      <c r="FC41" s="407"/>
      <c r="FD41" s="407"/>
      <c r="FE41" s="407"/>
      <c r="FF41" s="407">
        <f t="shared" ref="FF41:FF44" si="487">IFERROR(FB41*FC41*FD41,"")</f>
        <v>0</v>
      </c>
      <c r="FG41" s="407">
        <f t="shared" si="378"/>
        <v>0</v>
      </c>
      <c r="FH41" s="408" t="str">
        <f t="shared" si="379"/>
        <v/>
      </c>
      <c r="FI41" s="407" t="s">
        <v>144</v>
      </c>
      <c r="FJ41" s="407"/>
      <c r="FK41" s="409" t="str">
        <f t="shared" si="380"/>
        <v/>
      </c>
      <c r="FL41" s="410" t="str">
        <f t="shared" si="381"/>
        <v/>
      </c>
      <c r="FM41" s="407" t="str">
        <f>IFERROR(IF(FI41="PACE_Daniels",(INDEX(BASE!$AE$4:$AH$8,MATCH('Microciclos - Endurance (2)'!FJ41,BASE!$AE$4:$AE$8,0),4)),IF(AND(FI41="vVO2máx",FJ41&gt;=35,FJ41&lt;=45),"9-11",IF(AND(FI41="vVO2máx",FJ41&gt;45,FJ41&lt;=65),"11",IF(AND(FI41="vVO2máx",FJ41&gt;65,FJ41&lt;=75),"12-13",IF(AND(FI41="vVO2máx",FJ41&gt;=80,FJ41&lt;=85),"14-16",IF(AND(FI41="vVO2máx",FJ41&gt;=85,FJ41&lt;100),"17-19",IF(AND(FI41="vVO2máx",FJ41&gt;=100),"20",IF(AND(FI41="FCR",FJ41&gt;40,FJ41&lt;=60),"12-13",IF(AND(FI41="FCR",FJ41&gt;60,FJ41&lt;=84),"14-16",IF(AND(FI41="FCR",FJ41&gt;=85,FJ41&lt;100),"17-19",IF(AND(FI41="FCR",FJ41=100),"20",""))))))))))),"")</f>
        <v/>
      </c>
      <c r="FN41" s="409" t="str">
        <f>IFERROR(IF(FI41="vVO2máx",(Avaliações!$C$51*'Microciclos - Endurance (2)'!FJ41)/100,IF(FI41="Velocidade_crítica",IF(FJ41="80% VC",Avaliações!#REF!*0.8,IF(FJ41="100% VC",Avaliações!#REF!*1,IF(FJ41="120% VC",Avaliações!#REF!*1.2,IF(FJ41="&gt;30%",Avaliações!$C$54*1.3,IF(FJ41="&gt;40%",Avaliações!$C$54*1.4,0))))),IF(FI41="PACE_Daniels",INDEX(BASE!$Q$4:$V$60,MATCH(Avaliações!$C$53,BASE!$Q$4:$Q$60,0),MATCH('Microciclos - Endurance (2)'!FJ41,BASE!$Q$4:$V$4,0)),""))),"")</f>
        <v/>
      </c>
      <c r="FO41" s="407" t="s">
        <v>144</v>
      </c>
      <c r="FP41" s="407"/>
      <c r="FQ41" s="410" t="str">
        <f t="shared" si="382"/>
        <v/>
      </c>
      <c r="FR41" s="407" t="str">
        <f>IFERROR(IF(FI41="PACE_Daniels",(INDEX(BASE!$AE$4:$AH$7,MATCH('Microciclos - Endurance (2)'!FP41,BASE!$AE$4:$AE$7,0),4)),IF(AND(FI41="vVO2máx",FP41&gt;=35,FP41&lt;=45),"9-11",IF(AND(FI41="vVO2máx",FP41&gt;45,FP41&lt;=65),"11",IF(AND(FI41="vVO2máx",FP41&gt;65,FP41&lt;=75),"12-13",IF(AND(FI41="vVO2máx",FP41&gt;=80,FP41&lt;=85),"14-16",IF(AND(FI41="vVO2máx",FP41&gt;=85,FP41&lt;100),"17-19",IF(AND(FI41="vVO2máx",FP41&gt;=100),"20",IF(AND(FI41="FCR",FP41&gt;40,FP41&lt;=60),"12-13",IF(AND(FI41="FCR",FP41&gt;60,FP41&lt;=84),"14-16",IF(AND(FI41="FCR",FP41&gt;=85,FP41&lt;100),"17-19",IF(AND(FI41="FCR",FP41=100),"20",""))))))))))),"")</f>
        <v/>
      </c>
      <c r="FS41" s="409">
        <f>IFERROR(IF(FO41="vVO2máx",(Avaliações!$C$51*'Microciclos - Endurance (2)'!FP41)/100,IF(FO41="Velocidade_crítica",IF(FP41="80% VC",Avaliações!#REF!*0.8,IF(FP41="100% VC",Avaliações!#REF!*1,IF(FP41="120% VC",Avaliações!#REF!*1.2,IF(FP41="&gt;30%",Avaliações!$C$54*1.3,IF(FP41="&gt;40%",Avaliações!$C$54*1.4,0))))),IF(FO41="PACE_Daniels",INDEX(BASE!$Q$4:$V$60,MATCH(Avaliações!$C$53,BASE!$Q$4:$Q$60,0),MATCH('Microciclos - Endurance (2)'!FP41,BASE!$Q$4:$V$4,0)),0))),"")</f>
        <v>0</v>
      </c>
      <c r="FT41" s="409" t="str">
        <f t="shared" si="383"/>
        <v/>
      </c>
      <c r="FX41" s="407"/>
      <c r="FY41" s="407"/>
      <c r="FZ41" s="407"/>
      <c r="GA41" s="407"/>
      <c r="GB41" s="407">
        <f t="shared" ref="GB41:GB44" si="488">IFERROR(FX41*FY41*FZ41,"")</f>
        <v>0</v>
      </c>
      <c r="GC41" s="407">
        <f t="shared" si="384"/>
        <v>0</v>
      </c>
      <c r="GD41" s="408" t="str">
        <f t="shared" si="385"/>
        <v/>
      </c>
      <c r="GE41" s="407" t="s">
        <v>144</v>
      </c>
      <c r="GF41" s="407"/>
      <c r="GG41" s="409" t="str">
        <f t="shared" si="386"/>
        <v/>
      </c>
      <c r="GH41" s="410" t="str">
        <f t="shared" si="387"/>
        <v/>
      </c>
      <c r="GI41" s="407" t="str">
        <f>IFERROR(IF(GE41="PACE_Daniels",(INDEX(BASE!$AE$4:$AH$8,MATCH('Microciclos - Endurance (2)'!GF41,BASE!$AE$4:$AE$8,0),4)),IF(AND(GE41="vVO2máx",GF41&gt;=35,GF41&lt;=45),"9-11",IF(AND(GE41="vVO2máx",GF41&gt;45,GF41&lt;=65),"11",IF(AND(GE41="vVO2máx",GF41&gt;65,GF41&lt;=75),"12-13",IF(AND(GE41="vVO2máx",GF41&gt;=80,GF41&lt;=85),"14-16",IF(AND(GE41="vVO2máx",GF41&gt;=85,GF41&lt;100),"17-19",IF(AND(GE41="vVO2máx",GF41&gt;=100),"20",IF(AND(GE41="FCR",GF41&gt;40,GF41&lt;=60),"12-13",IF(AND(GE41="FCR",GF41&gt;60,GF41&lt;=84),"14-16",IF(AND(GE41="FCR",GF41&gt;=85,GF41&lt;100),"17-19",IF(AND(GE41="FCR",GF41=100),"20",""))))))))))),"")</f>
        <v/>
      </c>
      <c r="GJ41" s="409" t="str">
        <f>IFERROR(IF(GE41="vVO2máx",(Avaliações!$C$51*'Microciclos - Endurance (2)'!GF41)/100,IF(GE41="Velocidade_crítica",IF(GF41="80% VC",Avaliações!#REF!*0.8,IF(GF41="100% VC",Avaliações!#REF!*1,IF(GF41="120% VC",Avaliações!#REF!*1.2,IF(GF41="&gt;30%",Avaliações!$C$54*1.3,IF(GF41="&gt;40%",Avaliações!$C$54*1.4,0))))),IF(GE41="PACE_Daniels",INDEX(BASE!$Q$4:$V$60,MATCH(Avaliações!$C$53,BASE!$Q$4:$Q$60,0),MATCH('Microciclos - Endurance (2)'!GF41,BASE!$Q$4:$V$4,0)),""))),"")</f>
        <v/>
      </c>
      <c r="GK41" s="407" t="s">
        <v>144</v>
      </c>
      <c r="GL41" s="407"/>
      <c r="GM41" s="410" t="str">
        <f t="shared" si="388"/>
        <v/>
      </c>
      <c r="GN41" s="407" t="str">
        <f>IFERROR(IF(GE41="PACE_Daniels",(INDEX(BASE!$AE$4:$AH$7,MATCH('Microciclos - Endurance (2)'!GL41,BASE!$AE$4:$AE$7,0),4)),IF(AND(GE41="vVO2máx",GL41&gt;=35,GL41&lt;=45),"9-11",IF(AND(GE41="vVO2máx",GL41&gt;45,GL41&lt;=65),"11",IF(AND(GE41="vVO2máx",GL41&gt;65,GL41&lt;=75),"12-13",IF(AND(GE41="vVO2máx",GL41&gt;=80,GL41&lt;=85),"14-16",IF(AND(GE41="vVO2máx",GL41&gt;=85,GL41&lt;100),"17-19",IF(AND(GE41="vVO2máx",GL41&gt;=100),"20",IF(AND(GE41="FCR",GL41&gt;40,GL41&lt;=60),"12-13",IF(AND(GE41="FCR",GL41&gt;60,GL41&lt;=84),"14-16",IF(AND(GE41="FCR",GL41&gt;=85,GL41&lt;100),"17-19",IF(AND(GE41="FCR",GL41=100),"20",""))))))))))),"")</f>
        <v/>
      </c>
      <c r="GO41" s="409">
        <f>IFERROR(IF(GK41="vVO2máx",(Avaliações!$C$51*'Microciclos - Endurance (2)'!GL41)/100,IF(GK41="Velocidade_crítica",IF(GL41="80% VC",Avaliações!#REF!*0.8,IF(GL41="100% VC",Avaliações!#REF!*1,IF(GL41="120% VC",Avaliações!#REF!*1.2,IF(GL41="&gt;30%",Avaliações!$C$54*1.3,IF(GL41="&gt;40%",Avaliações!$C$54*1.4,0))))),IF(GK41="PACE_Daniels",INDEX(BASE!$Q$4:$V$60,MATCH(Avaliações!$C$53,BASE!$Q$4:$Q$60,0),MATCH('Microciclos - Endurance (2)'!GL41,BASE!$Q$4:$V$4,0)),0))),"")</f>
        <v>0</v>
      </c>
      <c r="GP41" s="409" t="str">
        <f t="shared" si="389"/>
        <v/>
      </c>
      <c r="GT41" s="407"/>
      <c r="GU41" s="407"/>
      <c r="GV41" s="407"/>
      <c r="GW41" s="407"/>
      <c r="GX41" s="407">
        <f t="shared" ref="GX41:GX44" si="489">IFERROR(GT41*GU41*GV41,"")</f>
        <v>0</v>
      </c>
      <c r="GY41" s="407">
        <f t="shared" si="390"/>
        <v>0</v>
      </c>
      <c r="GZ41" s="408" t="str">
        <f t="shared" si="391"/>
        <v/>
      </c>
      <c r="HA41" s="407" t="s">
        <v>144</v>
      </c>
      <c r="HB41" s="407"/>
      <c r="HC41" s="409" t="str">
        <f t="shared" si="392"/>
        <v/>
      </c>
      <c r="HD41" s="410" t="str">
        <f t="shared" si="393"/>
        <v/>
      </c>
      <c r="HE41" s="407" t="str">
        <f>IFERROR(IF(HA41="PACE_Daniels",(INDEX(BASE!$AE$4:$AH$8,MATCH('Microciclos - Endurance (2)'!HB41,BASE!$AE$4:$AE$8,0),4)),IF(AND(HA41="vVO2máx",HB41&gt;=35,HB41&lt;=45),"9-11",IF(AND(HA41="vVO2máx",HB41&gt;45,HB41&lt;=65),"11",IF(AND(HA41="vVO2máx",HB41&gt;65,HB41&lt;=75),"12-13",IF(AND(HA41="vVO2máx",HB41&gt;=80,HB41&lt;=85),"14-16",IF(AND(HA41="vVO2máx",HB41&gt;=85,HB41&lt;100),"17-19",IF(AND(HA41="vVO2máx",HB41&gt;=100),"20",IF(AND(HA41="FCR",HB41&gt;40,HB41&lt;=60),"12-13",IF(AND(HA41="FCR",HB41&gt;60,HB41&lt;=84),"14-16",IF(AND(HA41="FCR",HB41&gt;=85,HB41&lt;100),"17-19",IF(AND(HA41="FCR",HB41=100),"20",""))))))))))),"")</f>
        <v/>
      </c>
      <c r="HF41" s="409" t="str">
        <f>IFERROR(IF(HA41="vVO2máx",(Avaliações!$C$51*'Microciclos - Endurance (2)'!HB41)/100,IF(HA41="Velocidade_crítica",IF(HB41="80% VC",Avaliações!#REF!*0.8,IF(HB41="100% VC",Avaliações!#REF!*1,IF(HB41="120% VC",Avaliações!#REF!*1.2,IF(HB41="&gt;30%",Avaliações!$C$54*1.3,IF(HB41="&gt;40%",Avaliações!$C$54*1.4,0))))),IF(HA41="PACE_Daniels",INDEX(BASE!$Q$4:$V$60,MATCH(Avaliações!$C$53,BASE!$Q$4:$Q$60,0),MATCH('Microciclos - Endurance (2)'!HB41,BASE!$Q$4:$V$4,0)),""))),"")</f>
        <v/>
      </c>
      <c r="HG41" s="407" t="s">
        <v>144</v>
      </c>
      <c r="HH41" s="407"/>
      <c r="HI41" s="410" t="str">
        <f t="shared" si="394"/>
        <v/>
      </c>
      <c r="HJ41" s="407" t="str">
        <f>IFERROR(IF(HA41="PACE_Daniels",(INDEX(BASE!$AE$4:$AH$7,MATCH('Microciclos - Endurance (2)'!HH41,BASE!$AE$4:$AE$7,0),4)),IF(AND(HA41="vVO2máx",HH41&gt;=35,HH41&lt;=45),"9-11",IF(AND(HA41="vVO2máx",HH41&gt;45,HH41&lt;=65),"11",IF(AND(HA41="vVO2máx",HH41&gt;65,HH41&lt;=75),"12-13",IF(AND(HA41="vVO2máx",HH41&gt;=80,HH41&lt;=85),"14-16",IF(AND(HA41="vVO2máx",HH41&gt;=85,HH41&lt;100),"17-19",IF(AND(HA41="vVO2máx",HH41&gt;=100),"20",IF(AND(HA41="FCR",HH41&gt;40,HH41&lt;=60),"12-13",IF(AND(HA41="FCR",HH41&gt;60,HH41&lt;=84),"14-16",IF(AND(HA41="FCR",HH41&gt;=85,HH41&lt;100),"17-19",IF(AND(HA41="FCR",HH41=100),"20",""))))))))))),"")</f>
        <v/>
      </c>
      <c r="HK41" s="409">
        <f>IFERROR(IF(HG41="vVO2máx",(Avaliações!$C$51*'Microciclos - Endurance (2)'!HH41)/100,IF(HG41="Velocidade_crítica",IF(HH41="80% VC",Avaliações!#REF!*0.8,IF(HH41="100% VC",Avaliações!#REF!*1,IF(HH41="120% VC",Avaliações!#REF!*1.2,IF(HH41="&gt;30%",Avaliações!$C$54*1.3,IF(HH41="&gt;40%",Avaliações!$C$54*1.4,0))))),IF(HG41="PACE_Daniels",INDEX(BASE!$Q$4:$V$60,MATCH(Avaliações!$C$53,BASE!$Q$4:$Q$60,0),MATCH('Microciclos - Endurance (2)'!HH41,BASE!$Q$4:$V$4,0)),0))),"")</f>
        <v>0</v>
      </c>
      <c r="HL41" s="409" t="str">
        <f t="shared" si="395"/>
        <v/>
      </c>
      <c r="HP41" s="407"/>
      <c r="HQ41" s="407"/>
      <c r="HR41" s="407"/>
      <c r="HS41" s="407"/>
      <c r="HT41" s="407">
        <f t="shared" ref="HT41:HT44" si="490">IFERROR(HP41*HQ41*HR41,"")</f>
        <v>0</v>
      </c>
      <c r="HU41" s="407">
        <f t="shared" si="396"/>
        <v>0</v>
      </c>
      <c r="HV41" s="408" t="str">
        <f t="shared" si="397"/>
        <v/>
      </c>
      <c r="HW41" s="407" t="s">
        <v>144</v>
      </c>
      <c r="HX41" s="407"/>
      <c r="HY41" s="409" t="str">
        <f t="shared" si="398"/>
        <v/>
      </c>
      <c r="HZ41" s="410" t="str">
        <f t="shared" si="399"/>
        <v/>
      </c>
      <c r="IA41" s="407" t="str">
        <f>IFERROR(IF(HW41="PACE_Daniels",(INDEX(BASE!$AE$4:$AH$8,MATCH('Microciclos - Endurance (2)'!HX41,BASE!$AE$4:$AE$8,0),4)),IF(AND(HW41="vVO2máx",HX41&gt;=35,HX41&lt;=45),"9-11",IF(AND(HW41="vVO2máx",HX41&gt;45,HX41&lt;=65),"11",IF(AND(HW41="vVO2máx",HX41&gt;65,HX41&lt;=75),"12-13",IF(AND(HW41="vVO2máx",HX41&gt;=80,HX41&lt;=85),"14-16",IF(AND(HW41="vVO2máx",HX41&gt;=85,HX41&lt;100),"17-19",IF(AND(HW41="vVO2máx",HX41&gt;=100),"20",IF(AND(HW41="FCR",HX41&gt;40,HX41&lt;=60),"12-13",IF(AND(HW41="FCR",HX41&gt;60,HX41&lt;=84),"14-16",IF(AND(HW41="FCR",HX41&gt;=85,HX41&lt;100),"17-19",IF(AND(HW41="FCR",HX41=100),"20",""))))))))))),"")</f>
        <v/>
      </c>
      <c r="IB41" s="409" t="str">
        <f>IFERROR(IF(HW41="vVO2máx",(Avaliações!$C$51*'Microciclos - Endurance (2)'!HX41)/100,IF(HW41="Velocidade_crítica",IF(HX41="80% VC",Avaliações!#REF!*0.8,IF(HX41="100% VC",Avaliações!#REF!*1,IF(HX41="120% VC",Avaliações!#REF!*1.2,IF(HX41="&gt;30%",Avaliações!$C$54*1.3,IF(HX41="&gt;40%",Avaliações!$C$54*1.4,0))))),IF(HW41="PACE_Daniels",INDEX(BASE!$Q$4:$V$60,MATCH(Avaliações!$C$53,BASE!$Q$4:$Q$60,0),MATCH('Microciclos - Endurance (2)'!HX41,BASE!$Q$4:$V$4,0)),""))),"")</f>
        <v/>
      </c>
      <c r="IC41" s="407" t="s">
        <v>144</v>
      </c>
      <c r="ID41" s="407"/>
      <c r="IE41" s="410" t="str">
        <f t="shared" si="400"/>
        <v/>
      </c>
      <c r="IF41" s="407" t="str">
        <f>IFERROR(IF(HW41="PACE_Daniels",(INDEX(BASE!$AE$4:$AH$7,MATCH('Microciclos - Endurance (2)'!ID41,BASE!$AE$4:$AE$7,0),4)),IF(AND(HW41="vVO2máx",ID41&gt;=35,ID41&lt;=45),"9-11",IF(AND(HW41="vVO2máx",ID41&gt;45,ID41&lt;=65),"11",IF(AND(HW41="vVO2máx",ID41&gt;65,ID41&lt;=75),"12-13",IF(AND(HW41="vVO2máx",ID41&gt;=80,ID41&lt;=85),"14-16",IF(AND(HW41="vVO2máx",ID41&gt;=85,ID41&lt;100),"17-19",IF(AND(HW41="vVO2máx",ID41&gt;=100),"20",IF(AND(HW41="FCR",ID41&gt;40,ID41&lt;=60),"12-13",IF(AND(HW41="FCR",ID41&gt;60,ID41&lt;=84),"14-16",IF(AND(HW41="FCR",ID41&gt;=85,ID41&lt;100),"17-19",IF(AND(HW41="FCR",ID41=100),"20",""))))))))))),"")</f>
        <v/>
      </c>
      <c r="IG41" s="409">
        <f>IFERROR(IF(IC41="vVO2máx",(Avaliações!$C$51*'Microciclos - Endurance (2)'!ID41)/100,IF(IC41="Velocidade_crítica",IF(ID41="80% VC",Avaliações!#REF!*0.8,IF(ID41="100% VC",Avaliações!#REF!*1,IF(ID41="120% VC",Avaliações!#REF!*1.2,IF(ID41="&gt;30%",Avaliações!$C$54*1.3,IF(ID41="&gt;40%",Avaliações!$C$54*1.4,0))))),IF(IC41="PACE_Daniels",INDEX(BASE!$Q$4:$V$60,MATCH(Avaliações!$C$53,BASE!$Q$4:$Q$60,0),MATCH('Microciclos - Endurance (2)'!ID41,BASE!$Q$4:$V$4,0)),0))),"")</f>
        <v>0</v>
      </c>
      <c r="IH41" s="409" t="str">
        <f t="shared" si="401"/>
        <v/>
      </c>
      <c r="IL41" s="407"/>
      <c r="IM41" s="407"/>
      <c r="IN41" s="407"/>
      <c r="IO41" s="407"/>
      <c r="IP41" s="407">
        <f t="shared" ref="IP41:IP44" si="491">IFERROR(IL41*IM41*IN41,"")</f>
        <v>0</v>
      </c>
      <c r="IQ41" s="407">
        <f t="shared" si="402"/>
        <v>0</v>
      </c>
      <c r="IR41" s="408" t="str">
        <f t="shared" si="403"/>
        <v/>
      </c>
      <c r="IS41" s="407" t="s">
        <v>144</v>
      </c>
      <c r="IT41" s="407"/>
      <c r="IU41" s="409" t="str">
        <f t="shared" si="404"/>
        <v/>
      </c>
      <c r="IV41" s="410" t="str">
        <f t="shared" si="405"/>
        <v/>
      </c>
      <c r="IW41" s="407" t="str">
        <f>IFERROR(IF(IS41="PACE_Daniels",(INDEX(BASE!$AE$4:$AH$8,MATCH('Microciclos - Endurance (2)'!IT41,BASE!$AE$4:$AE$8,0),4)),IF(AND(IS41="vVO2máx",IT41&gt;=35,IT41&lt;=45),"9-11",IF(AND(IS41="vVO2máx",IT41&gt;45,IT41&lt;=65),"11",IF(AND(IS41="vVO2máx",IT41&gt;65,IT41&lt;=75),"12-13",IF(AND(IS41="vVO2máx",IT41&gt;=80,IT41&lt;=85),"14-16",IF(AND(IS41="vVO2máx",IT41&gt;=85,IT41&lt;100),"17-19",IF(AND(IS41="vVO2máx",IT41&gt;=100),"20",IF(AND(IS41="FCR",IT41&gt;40,IT41&lt;=60),"12-13",IF(AND(IS41="FCR",IT41&gt;60,IT41&lt;=84),"14-16",IF(AND(IS41="FCR",IT41&gt;=85,IT41&lt;100),"17-19",IF(AND(IS41="FCR",IT41=100),"20",""))))))))))),"")</f>
        <v/>
      </c>
      <c r="IX41" s="409" t="str">
        <f>IFERROR(IF(IS41="vVO2máx",(Avaliações!$C$51*'Microciclos - Endurance (2)'!IT41)/100,IF(IS41="Velocidade_crítica",IF(IT41="80% VC",Avaliações!#REF!*0.8,IF(IT41="100% VC",Avaliações!#REF!*1,IF(IT41="120% VC",Avaliações!#REF!*1.2,IF(IT41="&gt;30%",Avaliações!$C$54*1.3,IF(IT41="&gt;40%",Avaliações!$C$54*1.4,0))))),IF(IS41="PACE_Daniels",INDEX(BASE!$Q$4:$V$60,MATCH(Avaliações!$C$53,BASE!$Q$4:$Q$60,0),MATCH('Microciclos - Endurance (2)'!IT41,BASE!$Q$4:$V$4,0)),""))),"")</f>
        <v/>
      </c>
      <c r="IY41" s="407" t="s">
        <v>144</v>
      </c>
      <c r="IZ41" s="407"/>
      <c r="JA41" s="410" t="str">
        <f t="shared" si="406"/>
        <v/>
      </c>
      <c r="JB41" s="407" t="str">
        <f>IFERROR(IF(IS41="PACE_Daniels",(INDEX(BASE!$AE$4:$AH$7,MATCH('Microciclos - Endurance (2)'!IZ41,BASE!$AE$4:$AE$7,0),4)),IF(AND(IS41="vVO2máx",IZ41&gt;=35,IZ41&lt;=45),"9-11",IF(AND(IS41="vVO2máx",IZ41&gt;45,IZ41&lt;=65),"11",IF(AND(IS41="vVO2máx",IZ41&gt;65,IZ41&lt;=75),"12-13",IF(AND(IS41="vVO2máx",IZ41&gt;=80,IZ41&lt;=85),"14-16",IF(AND(IS41="vVO2máx",IZ41&gt;=85,IZ41&lt;100),"17-19",IF(AND(IS41="vVO2máx",IZ41&gt;=100),"20",IF(AND(IS41="FCR",IZ41&gt;40,IZ41&lt;=60),"12-13",IF(AND(IS41="FCR",IZ41&gt;60,IZ41&lt;=84),"14-16",IF(AND(IS41="FCR",IZ41&gt;=85,IZ41&lt;100),"17-19",IF(AND(IS41="FCR",IZ41=100),"20",""))))))))))),"")</f>
        <v/>
      </c>
      <c r="JC41" s="409">
        <f>IFERROR(IF(IY41="vVO2máx",(Avaliações!$C$51*'Microciclos - Endurance (2)'!IZ41)/100,IF(IY41="Velocidade_crítica",IF(IZ41="80% VC",Avaliações!#REF!*0.8,IF(IZ41="100% VC",Avaliações!#REF!*1,IF(IZ41="120% VC",Avaliações!#REF!*1.2,IF(IZ41="&gt;30%",Avaliações!$C$54*1.3,IF(IZ41="&gt;40%",Avaliações!$C$54*1.4,0))))),IF(IY41="PACE_Daniels",INDEX(BASE!$Q$4:$V$60,MATCH(Avaliações!$C$53,BASE!$Q$4:$Q$60,0),MATCH('Microciclos - Endurance (2)'!IZ41,BASE!$Q$4:$V$4,0)),0))),"")</f>
        <v>0</v>
      </c>
      <c r="JD41" s="409" t="str">
        <f t="shared" si="407"/>
        <v/>
      </c>
      <c r="JH41" s="407"/>
      <c r="JI41" s="407"/>
      <c r="JJ41" s="407"/>
      <c r="JK41" s="407"/>
      <c r="JL41" s="407">
        <f t="shared" ref="JL41:JL44" si="492">IFERROR(JH41*JI41*JJ41,"")</f>
        <v>0</v>
      </c>
      <c r="JM41" s="407">
        <f t="shared" si="408"/>
        <v>0</v>
      </c>
      <c r="JN41" s="408" t="str">
        <f t="shared" si="409"/>
        <v/>
      </c>
      <c r="JO41" s="407" t="s">
        <v>144</v>
      </c>
      <c r="JP41" s="407"/>
      <c r="JQ41" s="409" t="str">
        <f t="shared" si="410"/>
        <v/>
      </c>
      <c r="JR41" s="410" t="str">
        <f t="shared" si="411"/>
        <v/>
      </c>
      <c r="JS41" s="407" t="str">
        <f>IFERROR(IF(JO41="PACE_Daniels",(INDEX(BASE!$AE$4:$AH$8,MATCH('Microciclos - Endurance (2)'!JP41,BASE!$AE$4:$AE$8,0),4)),IF(AND(JO41="vVO2máx",JP41&gt;=35,JP41&lt;=45),"9-11",IF(AND(JO41="vVO2máx",JP41&gt;45,JP41&lt;=65),"11",IF(AND(JO41="vVO2máx",JP41&gt;65,JP41&lt;=75),"12-13",IF(AND(JO41="vVO2máx",JP41&gt;=80,JP41&lt;=85),"14-16",IF(AND(JO41="vVO2máx",JP41&gt;=85,JP41&lt;100),"17-19",IF(AND(JO41="vVO2máx",JP41&gt;=100),"20",IF(AND(JO41="FCR",JP41&gt;40,JP41&lt;=60),"12-13",IF(AND(JO41="FCR",JP41&gt;60,JP41&lt;=84),"14-16",IF(AND(JO41="FCR",JP41&gt;=85,JP41&lt;100),"17-19",IF(AND(JO41="FCR",JP41=100),"20",""))))))))))),"")</f>
        <v/>
      </c>
      <c r="JT41" s="409" t="str">
        <f>IFERROR(IF(JO41="vVO2máx",(Avaliações!$C$51*'Microciclos - Endurance (2)'!JP41)/100,IF(JO41="Velocidade_crítica",IF(JP41="80% VC",Avaliações!#REF!*0.8,IF(JP41="100% VC",Avaliações!#REF!*1,IF(JP41="120% VC",Avaliações!#REF!*1.2,IF(JP41="&gt;30%",Avaliações!$C$54*1.3,IF(JP41="&gt;40%",Avaliações!$C$54*1.4,0))))),IF(JO41="PACE_Daniels",INDEX(BASE!$Q$4:$V$60,MATCH(Avaliações!$C$53,BASE!$Q$4:$Q$60,0),MATCH('Microciclos - Endurance (2)'!JP41,BASE!$Q$4:$V$4,0)),""))),"")</f>
        <v/>
      </c>
      <c r="JU41" s="407" t="s">
        <v>144</v>
      </c>
      <c r="JV41" s="407"/>
      <c r="JW41" s="410" t="str">
        <f t="shared" si="412"/>
        <v/>
      </c>
      <c r="JX41" s="407" t="str">
        <f>IFERROR(IF(JO41="PACE_Daniels",(INDEX(BASE!$AE$4:$AH$7,MATCH('Microciclos - Endurance (2)'!JV41,BASE!$AE$4:$AE$7,0),4)),IF(AND(JO41="vVO2máx",JV41&gt;=35,JV41&lt;=45),"9-11",IF(AND(JO41="vVO2máx",JV41&gt;45,JV41&lt;=65),"11",IF(AND(JO41="vVO2máx",JV41&gt;65,JV41&lt;=75),"12-13",IF(AND(JO41="vVO2máx",JV41&gt;=80,JV41&lt;=85),"14-16",IF(AND(JO41="vVO2máx",JV41&gt;=85,JV41&lt;100),"17-19",IF(AND(JO41="vVO2máx",JV41&gt;=100),"20",IF(AND(JO41="FCR",JV41&gt;40,JV41&lt;=60),"12-13",IF(AND(JO41="FCR",JV41&gt;60,JV41&lt;=84),"14-16",IF(AND(JO41="FCR",JV41&gt;=85,JV41&lt;100),"17-19",IF(AND(JO41="FCR",JV41=100),"20",""))))))))))),"")</f>
        <v/>
      </c>
      <c r="JY41" s="409">
        <f>IFERROR(IF(JU41="vVO2máx",(Avaliações!$C$51*'Microciclos - Endurance (2)'!JV41)/100,IF(JU41="Velocidade_crítica",IF(JV41="80% VC",Avaliações!#REF!*0.8,IF(JV41="100% VC",Avaliações!#REF!*1,IF(JV41="120% VC",Avaliações!#REF!*1.2,IF(JV41="&gt;30%",Avaliações!$C$54*1.3,IF(JV41="&gt;40%",Avaliações!$C$54*1.4,0))))),IF(JU41="PACE_Daniels",INDEX(BASE!$Q$4:$V$60,MATCH(Avaliações!$C$53,BASE!$Q$4:$Q$60,0),MATCH('Microciclos - Endurance (2)'!JV41,BASE!$Q$4:$V$4,0)),0))),"")</f>
        <v>0</v>
      </c>
      <c r="JZ41" s="409" t="str">
        <f t="shared" si="413"/>
        <v/>
      </c>
      <c r="KD41" s="407"/>
      <c r="KE41" s="407"/>
      <c r="KF41" s="407"/>
      <c r="KG41" s="407"/>
      <c r="KH41" s="407">
        <f t="shared" ref="KH41:KH44" si="493">IFERROR(KD41*KE41*KF41,"")</f>
        <v>0</v>
      </c>
      <c r="KI41" s="407">
        <f t="shared" si="414"/>
        <v>0</v>
      </c>
      <c r="KJ41" s="408" t="str">
        <f t="shared" si="415"/>
        <v/>
      </c>
      <c r="KK41" s="407" t="s">
        <v>144</v>
      </c>
      <c r="KL41" s="407"/>
      <c r="KM41" s="409" t="str">
        <f t="shared" si="416"/>
        <v/>
      </c>
      <c r="KN41" s="410" t="str">
        <f t="shared" si="417"/>
        <v/>
      </c>
      <c r="KO41" s="407" t="str">
        <f>IFERROR(IF(KK41="PACE_Daniels",(INDEX(BASE!$AE$4:$AH$8,MATCH('Microciclos - Endurance (2)'!KL41,BASE!$AE$4:$AE$8,0),4)),IF(AND(KK41="vVO2máx",KL41&gt;=35,KL41&lt;=45),"9-11",IF(AND(KK41="vVO2máx",KL41&gt;45,KL41&lt;=65),"11",IF(AND(KK41="vVO2máx",KL41&gt;65,KL41&lt;=75),"12-13",IF(AND(KK41="vVO2máx",KL41&gt;=80,KL41&lt;=85),"14-16",IF(AND(KK41="vVO2máx",KL41&gt;=85,KL41&lt;100),"17-19",IF(AND(KK41="vVO2máx",KL41&gt;=100),"20",IF(AND(KK41="FCR",KL41&gt;40,KL41&lt;=60),"12-13",IF(AND(KK41="FCR",KL41&gt;60,KL41&lt;=84),"14-16",IF(AND(KK41="FCR",KL41&gt;=85,KL41&lt;100),"17-19",IF(AND(KK41="FCR",KL41=100),"20",""))))))))))),"")</f>
        <v/>
      </c>
      <c r="KP41" s="409" t="str">
        <f>IFERROR(IF(KK41="vVO2máx",(Avaliações!$C$51*'Microciclos - Endurance (2)'!KL41)/100,IF(KK41="Velocidade_crítica",IF(KL41="80% VC",Avaliações!#REF!*0.8,IF(KL41="100% VC",Avaliações!#REF!*1,IF(KL41="120% VC",Avaliações!#REF!*1.2,IF(KL41="&gt;30%",Avaliações!$C$54*1.3,IF(KL41="&gt;40%",Avaliações!$C$54*1.4,0))))),IF(KK41="PACE_Daniels",INDEX(BASE!$Q$4:$V$60,MATCH(Avaliações!$C$53,BASE!$Q$4:$Q$60,0),MATCH('Microciclos - Endurance (2)'!KL41,BASE!$Q$4:$V$4,0)),""))),"")</f>
        <v/>
      </c>
      <c r="KQ41" s="407" t="s">
        <v>144</v>
      </c>
      <c r="KR41" s="407"/>
      <c r="KS41" s="410" t="str">
        <f t="shared" si="418"/>
        <v/>
      </c>
      <c r="KT41" s="407" t="str">
        <f>IFERROR(IF(KK41="PACE_Daniels",(INDEX(BASE!$AE$4:$AH$7,MATCH('Microciclos - Endurance (2)'!KR41,BASE!$AE$4:$AE$7,0),4)),IF(AND(KK41="vVO2máx",KR41&gt;=35,KR41&lt;=45),"9-11",IF(AND(KK41="vVO2máx",KR41&gt;45,KR41&lt;=65),"11",IF(AND(KK41="vVO2máx",KR41&gt;65,KR41&lt;=75),"12-13",IF(AND(KK41="vVO2máx",KR41&gt;=80,KR41&lt;=85),"14-16",IF(AND(KK41="vVO2máx",KR41&gt;=85,KR41&lt;100),"17-19",IF(AND(KK41="vVO2máx",KR41&gt;=100),"20",IF(AND(KK41="FCR",KR41&gt;40,KR41&lt;=60),"12-13",IF(AND(KK41="FCR",KR41&gt;60,KR41&lt;=84),"14-16",IF(AND(KK41="FCR",KR41&gt;=85,KR41&lt;100),"17-19",IF(AND(KK41="FCR",KR41=100),"20",""))))))))))),"")</f>
        <v/>
      </c>
      <c r="KU41" s="409">
        <f>IFERROR(IF(KQ41="vVO2máx",(Avaliações!$C$51*'Microciclos - Endurance (2)'!KR41)/100,IF(KQ41="Velocidade_crítica",IF(KR41="80% VC",Avaliações!#REF!*0.8,IF(KR41="100% VC",Avaliações!#REF!*1,IF(KR41="120% VC",Avaliações!#REF!*1.2,IF(KR41="&gt;30%",Avaliações!$C$54*1.3,IF(KR41="&gt;40%",Avaliações!$C$54*1.4,0))))),IF(KQ41="PACE_Daniels",INDEX(BASE!$Q$4:$V$60,MATCH(Avaliações!$C$53,BASE!$Q$4:$Q$60,0),MATCH('Microciclos - Endurance (2)'!KR41,BASE!$Q$4:$V$4,0)),0))),"")</f>
        <v>0</v>
      </c>
      <c r="KV41" s="409" t="str">
        <f t="shared" si="419"/>
        <v/>
      </c>
      <c r="KZ41" s="407"/>
      <c r="LA41" s="407"/>
      <c r="LB41" s="407"/>
      <c r="LC41" s="407"/>
      <c r="LD41" s="407">
        <f t="shared" ref="LD41:LD44" si="494">IFERROR(KZ41*LA41*LB41,"")</f>
        <v>0</v>
      </c>
      <c r="LE41" s="407">
        <f t="shared" si="420"/>
        <v>0</v>
      </c>
      <c r="LF41" s="408" t="str">
        <f t="shared" si="421"/>
        <v/>
      </c>
      <c r="LG41" s="407" t="s">
        <v>144</v>
      </c>
      <c r="LH41" s="407"/>
      <c r="LI41" s="409" t="str">
        <f t="shared" si="422"/>
        <v/>
      </c>
      <c r="LJ41" s="410" t="str">
        <f t="shared" si="423"/>
        <v/>
      </c>
      <c r="LK41" s="407" t="str">
        <f>IFERROR(IF(LG41="PACE_Daniels",(INDEX(BASE!$AE$4:$AH$8,MATCH('Microciclos - Endurance (2)'!LH41,BASE!$AE$4:$AE$8,0),4)),IF(AND(LG41="vVO2máx",LH41&gt;=35,LH41&lt;=45),"9-11",IF(AND(LG41="vVO2máx",LH41&gt;45,LH41&lt;=65),"11",IF(AND(LG41="vVO2máx",LH41&gt;65,LH41&lt;=75),"12-13",IF(AND(LG41="vVO2máx",LH41&gt;=80,LH41&lt;=85),"14-16",IF(AND(LG41="vVO2máx",LH41&gt;=85,LH41&lt;100),"17-19",IF(AND(LG41="vVO2máx",LH41&gt;=100),"20",IF(AND(LG41="FCR",LH41&gt;40,LH41&lt;=60),"12-13",IF(AND(LG41="FCR",LH41&gt;60,LH41&lt;=84),"14-16",IF(AND(LG41="FCR",LH41&gt;=85,LH41&lt;100),"17-19",IF(AND(LG41="FCR",LH41=100),"20",""))))))))))),"")</f>
        <v/>
      </c>
      <c r="LL41" s="409" t="str">
        <f>IFERROR(IF(LG41="vVO2máx",(Avaliações!$C$51*'Microciclos - Endurance (2)'!LH41)/100,IF(LG41="Velocidade_crítica",IF(LH41="80% VC",Avaliações!#REF!*0.8,IF(LH41="100% VC",Avaliações!#REF!*1,IF(LH41="120% VC",Avaliações!#REF!*1.2,IF(LH41="&gt;30%",Avaliações!$C$54*1.3,IF(LH41="&gt;40%",Avaliações!$C$54*1.4,0))))),IF(LG41="PACE_Daniels",INDEX(BASE!$Q$4:$V$60,MATCH(Avaliações!$C$53,BASE!$Q$4:$Q$60,0),MATCH('Microciclos - Endurance (2)'!LH41,BASE!$Q$4:$V$4,0)),""))),"")</f>
        <v/>
      </c>
      <c r="LM41" s="407" t="s">
        <v>144</v>
      </c>
      <c r="LN41" s="407"/>
      <c r="LO41" s="410" t="str">
        <f t="shared" si="424"/>
        <v/>
      </c>
      <c r="LP41" s="407" t="str">
        <f>IFERROR(IF(LG41="PACE_Daniels",(INDEX(BASE!$AE$4:$AH$7,MATCH('Microciclos - Endurance (2)'!LN41,BASE!$AE$4:$AE$7,0),4)),IF(AND(LG41="vVO2máx",LN41&gt;=35,LN41&lt;=45),"9-11",IF(AND(LG41="vVO2máx",LN41&gt;45,LN41&lt;=65),"11",IF(AND(LG41="vVO2máx",LN41&gt;65,LN41&lt;=75),"12-13",IF(AND(LG41="vVO2máx",LN41&gt;=80,LN41&lt;=85),"14-16",IF(AND(LG41="vVO2máx",LN41&gt;=85,LN41&lt;100),"17-19",IF(AND(LG41="vVO2máx",LN41&gt;=100),"20",IF(AND(LG41="FCR",LN41&gt;40,LN41&lt;=60),"12-13",IF(AND(LG41="FCR",LN41&gt;60,LN41&lt;=84),"14-16",IF(AND(LG41="FCR",LN41&gt;=85,LN41&lt;100),"17-19",IF(AND(LG41="FCR",LN41=100),"20",""))))))))))),"")</f>
        <v/>
      </c>
      <c r="LQ41" s="409">
        <f>IFERROR(IF(LM41="vVO2máx",(Avaliações!$C$51*'Microciclos - Endurance (2)'!LN41)/100,IF(LM41="Velocidade_crítica",IF(LN41="80% VC",Avaliações!#REF!*0.8,IF(LN41="100% VC",Avaliações!#REF!*1,IF(LN41="120% VC",Avaliações!#REF!*1.2,IF(LN41="&gt;30%",Avaliações!$C$54*1.3,IF(LN41="&gt;40%",Avaliações!$C$54*1.4,0))))),IF(LM41="PACE_Daniels",INDEX(BASE!$Q$4:$V$60,MATCH(Avaliações!$C$53,BASE!$Q$4:$Q$60,0),MATCH('Microciclos - Endurance (2)'!LN41,BASE!$Q$4:$V$4,0)),0))),"")</f>
        <v>0</v>
      </c>
      <c r="LR41" s="409" t="str">
        <f t="shared" si="425"/>
        <v/>
      </c>
      <c r="LV41" s="407"/>
      <c r="LW41" s="407"/>
      <c r="LX41" s="407"/>
      <c r="LY41" s="407"/>
      <c r="LZ41" s="407">
        <f t="shared" ref="LZ41:LZ44" si="495">IFERROR(LV41*LW41*LX41,"")</f>
        <v>0</v>
      </c>
      <c r="MA41" s="407">
        <f t="shared" si="426"/>
        <v>0</v>
      </c>
      <c r="MB41" s="408" t="str">
        <f t="shared" si="427"/>
        <v/>
      </c>
      <c r="MC41" s="407" t="s">
        <v>144</v>
      </c>
      <c r="MD41" s="407"/>
      <c r="ME41" s="409" t="str">
        <f t="shared" si="428"/>
        <v/>
      </c>
      <c r="MF41" s="410" t="str">
        <f t="shared" si="429"/>
        <v/>
      </c>
      <c r="MG41" s="407" t="str">
        <f>IFERROR(IF(MC41="PACE_Daniels",(INDEX(BASE!$AE$4:$AH$8,MATCH('Microciclos - Endurance (2)'!MD41,BASE!$AE$4:$AE$8,0),4)),IF(AND(MC41="vVO2máx",MD41&gt;=35,MD41&lt;=45),"9-11",IF(AND(MC41="vVO2máx",MD41&gt;45,MD41&lt;=65),"11",IF(AND(MC41="vVO2máx",MD41&gt;65,MD41&lt;=75),"12-13",IF(AND(MC41="vVO2máx",MD41&gt;=80,MD41&lt;=85),"14-16",IF(AND(MC41="vVO2máx",MD41&gt;=85,MD41&lt;100),"17-19",IF(AND(MC41="vVO2máx",MD41&gt;=100),"20",IF(AND(MC41="FCR",MD41&gt;40,MD41&lt;=60),"12-13",IF(AND(MC41="FCR",MD41&gt;60,MD41&lt;=84),"14-16",IF(AND(MC41="FCR",MD41&gt;=85,MD41&lt;100),"17-19",IF(AND(MC41="FCR",MD41=100),"20",""))))))))))),"")</f>
        <v/>
      </c>
      <c r="MH41" s="409" t="str">
        <f>IFERROR(IF(MC41="vVO2máx",(Avaliações!$C$51*'Microciclos - Endurance (2)'!MD41)/100,IF(MC41="Velocidade_crítica",IF(MD41="80% VC",Avaliações!#REF!*0.8,IF(MD41="100% VC",Avaliações!#REF!*1,IF(MD41="120% VC",Avaliações!#REF!*1.2,IF(MD41="&gt;30%",Avaliações!$C$54*1.3,IF(MD41="&gt;40%",Avaliações!$C$54*1.4,0))))),IF(MC41="PACE_Daniels",INDEX(BASE!$Q$4:$V$60,MATCH(Avaliações!$C$53,BASE!$Q$4:$Q$60,0),MATCH('Microciclos - Endurance (2)'!MD41,BASE!$Q$4:$V$4,0)),""))),"")</f>
        <v/>
      </c>
      <c r="MI41" s="407" t="s">
        <v>144</v>
      </c>
      <c r="MJ41" s="407"/>
      <c r="MK41" s="410" t="str">
        <f t="shared" si="430"/>
        <v/>
      </c>
      <c r="ML41" s="407" t="str">
        <f>IFERROR(IF(MC41="PACE_Daniels",(INDEX(BASE!$AE$4:$AH$7,MATCH('Microciclos - Endurance (2)'!MJ41,BASE!$AE$4:$AE$7,0),4)),IF(AND(MC41="vVO2máx",MJ41&gt;=35,MJ41&lt;=45),"9-11",IF(AND(MC41="vVO2máx",MJ41&gt;45,MJ41&lt;=65),"11",IF(AND(MC41="vVO2máx",MJ41&gt;65,MJ41&lt;=75),"12-13",IF(AND(MC41="vVO2máx",MJ41&gt;=80,MJ41&lt;=85),"14-16",IF(AND(MC41="vVO2máx",MJ41&gt;=85,MJ41&lt;100),"17-19",IF(AND(MC41="vVO2máx",MJ41&gt;=100),"20",IF(AND(MC41="FCR",MJ41&gt;40,MJ41&lt;=60),"12-13",IF(AND(MC41="FCR",MJ41&gt;60,MJ41&lt;=84),"14-16",IF(AND(MC41="FCR",MJ41&gt;=85,MJ41&lt;100),"17-19",IF(AND(MC41="FCR",MJ41=100),"20",""))))))))))),"")</f>
        <v/>
      </c>
      <c r="MM41" s="409">
        <f>IFERROR(IF(MI41="vVO2máx",(Avaliações!$C$51*'Microciclos - Endurance (2)'!MJ41)/100,IF(MI41="Velocidade_crítica",IF(MJ41="80% VC",Avaliações!#REF!*0.8,IF(MJ41="100% VC",Avaliações!#REF!*1,IF(MJ41="120% VC",Avaliações!#REF!*1.2,IF(MJ41="&gt;30%",Avaliações!$C$54*1.3,IF(MJ41="&gt;40%",Avaliações!$C$54*1.4,0))))),IF(MI41="PACE_Daniels",INDEX(BASE!$Q$4:$V$60,MATCH(Avaliações!$C$53,BASE!$Q$4:$Q$60,0),MATCH('Microciclos - Endurance (2)'!MJ41,BASE!$Q$4:$V$4,0)),0))),"")</f>
        <v>0</v>
      </c>
      <c r="MN41" s="409" t="str">
        <f t="shared" si="431"/>
        <v/>
      </c>
      <c r="MR41" s="407"/>
      <c r="MS41" s="407"/>
      <c r="MT41" s="407"/>
      <c r="MU41" s="407"/>
      <c r="MV41" s="407">
        <f t="shared" ref="MV41:MV44" si="496">IFERROR(MR41*MS41*MT41,"")</f>
        <v>0</v>
      </c>
      <c r="MW41" s="407">
        <f t="shared" si="432"/>
        <v>0</v>
      </c>
      <c r="MX41" s="408" t="str">
        <f t="shared" si="433"/>
        <v/>
      </c>
      <c r="MY41" s="407" t="s">
        <v>144</v>
      </c>
      <c r="MZ41" s="407"/>
      <c r="NA41" s="409" t="str">
        <f t="shared" si="434"/>
        <v/>
      </c>
      <c r="NB41" s="410" t="str">
        <f t="shared" si="435"/>
        <v/>
      </c>
      <c r="NC41" s="407" t="str">
        <f>IFERROR(IF(MY41="PACE_Daniels",(INDEX(BASE!$AE$4:$AH$8,MATCH('Microciclos - Endurance (2)'!MZ41,BASE!$AE$4:$AE$8,0),4)),IF(AND(MY41="vVO2máx",MZ41&gt;=35,MZ41&lt;=45),"9-11",IF(AND(MY41="vVO2máx",MZ41&gt;45,MZ41&lt;=65),"11",IF(AND(MY41="vVO2máx",MZ41&gt;65,MZ41&lt;=75),"12-13",IF(AND(MY41="vVO2máx",MZ41&gt;=80,MZ41&lt;=85),"14-16",IF(AND(MY41="vVO2máx",MZ41&gt;=85,MZ41&lt;100),"17-19",IF(AND(MY41="vVO2máx",MZ41&gt;=100),"20",IF(AND(MY41="FCR",MZ41&gt;40,MZ41&lt;=60),"12-13",IF(AND(MY41="FCR",MZ41&gt;60,MZ41&lt;=84),"14-16",IF(AND(MY41="FCR",MZ41&gt;=85,MZ41&lt;100),"17-19",IF(AND(MY41="FCR",MZ41=100),"20",""))))))))))),"")</f>
        <v/>
      </c>
      <c r="ND41" s="409" t="str">
        <f>IFERROR(IF(MY41="vVO2máx",(Avaliações!$C$51*'Microciclos - Endurance (2)'!MZ41)/100,IF(MY41="Velocidade_crítica",IF(MZ41="80% VC",Avaliações!#REF!*0.8,IF(MZ41="100% VC",Avaliações!#REF!*1,IF(MZ41="120% VC",Avaliações!#REF!*1.2,IF(MZ41="&gt;30%",Avaliações!$C$54*1.3,IF(MZ41="&gt;40%",Avaliações!$C$54*1.4,0))))),IF(MY41="PACE_Daniels",INDEX(BASE!$Q$4:$V$60,MATCH(Avaliações!$C$53,BASE!$Q$4:$Q$60,0),MATCH('Microciclos - Endurance (2)'!MZ41,BASE!$Q$4:$V$4,0)),""))),"")</f>
        <v/>
      </c>
      <c r="NE41" s="407" t="s">
        <v>144</v>
      </c>
      <c r="NF41" s="407"/>
      <c r="NG41" s="410" t="str">
        <f t="shared" si="436"/>
        <v/>
      </c>
      <c r="NH41" s="407" t="str">
        <f>IFERROR(IF(MY41="PACE_Daniels",(INDEX(BASE!$AE$4:$AH$7,MATCH('Microciclos - Endurance (2)'!NF41,BASE!$AE$4:$AE$7,0),4)),IF(AND(MY41="vVO2máx",NF41&gt;=35,NF41&lt;=45),"9-11",IF(AND(MY41="vVO2máx",NF41&gt;45,NF41&lt;=65),"11",IF(AND(MY41="vVO2máx",NF41&gt;65,NF41&lt;=75),"12-13",IF(AND(MY41="vVO2máx",NF41&gt;=80,NF41&lt;=85),"14-16",IF(AND(MY41="vVO2máx",NF41&gt;=85,NF41&lt;100),"17-19",IF(AND(MY41="vVO2máx",NF41&gt;=100),"20",IF(AND(MY41="FCR",NF41&gt;40,NF41&lt;=60),"12-13",IF(AND(MY41="FCR",NF41&gt;60,NF41&lt;=84),"14-16",IF(AND(MY41="FCR",NF41&gt;=85,NF41&lt;100),"17-19",IF(AND(MY41="FCR",NF41=100),"20",""))))))))))),"")</f>
        <v/>
      </c>
      <c r="NI41" s="409">
        <f>IFERROR(IF(NE41="vVO2máx",(Avaliações!$C$51*'Microciclos - Endurance (2)'!NF41)/100,IF(NE41="Velocidade_crítica",IF(NF41="80% VC",Avaliações!#REF!*0.8,IF(NF41="100% VC",Avaliações!#REF!*1,IF(NF41="120% VC",Avaliações!#REF!*1.2,IF(NF41="&gt;30%",Avaliações!$C$54*1.3,IF(NF41="&gt;40%",Avaliações!$C$54*1.4,0))))),IF(NE41="PACE_Daniels",INDEX(BASE!$Q$4:$V$60,MATCH(Avaliações!$C$53,BASE!$Q$4:$Q$60,0),MATCH('Microciclos - Endurance (2)'!NF41,BASE!$Q$4:$V$4,0)),0))),"")</f>
        <v>0</v>
      </c>
      <c r="NJ41" s="409" t="str">
        <f t="shared" si="437"/>
        <v/>
      </c>
      <c r="NN41" s="407"/>
      <c r="NO41" s="407"/>
      <c r="NP41" s="407"/>
      <c r="NQ41" s="407"/>
      <c r="NR41" s="407">
        <f t="shared" ref="NR41:NR44" si="497">IFERROR(NN41*NO41*NP41,"")</f>
        <v>0</v>
      </c>
      <c r="NS41" s="407">
        <f t="shared" si="438"/>
        <v>0</v>
      </c>
      <c r="NT41" s="408" t="str">
        <f t="shared" si="439"/>
        <v/>
      </c>
      <c r="NU41" s="407" t="s">
        <v>144</v>
      </c>
      <c r="NV41" s="407"/>
      <c r="NW41" s="409" t="str">
        <f t="shared" si="440"/>
        <v/>
      </c>
      <c r="NX41" s="410" t="str">
        <f t="shared" si="441"/>
        <v/>
      </c>
      <c r="NY41" s="407" t="str">
        <f>IFERROR(IF(NU41="PACE_Daniels",(INDEX(BASE!$AE$4:$AH$8,MATCH('Microciclos - Endurance (2)'!NV41,BASE!$AE$4:$AE$8,0),4)),IF(AND(NU41="vVO2máx",NV41&gt;=35,NV41&lt;=45),"9-11",IF(AND(NU41="vVO2máx",NV41&gt;45,NV41&lt;=65),"11",IF(AND(NU41="vVO2máx",NV41&gt;65,NV41&lt;=75),"12-13",IF(AND(NU41="vVO2máx",NV41&gt;=80,NV41&lt;=85),"14-16",IF(AND(NU41="vVO2máx",NV41&gt;=85,NV41&lt;100),"17-19",IF(AND(NU41="vVO2máx",NV41&gt;=100),"20",IF(AND(NU41="FCR",NV41&gt;40,NV41&lt;=60),"12-13",IF(AND(NU41="FCR",NV41&gt;60,NV41&lt;=84),"14-16",IF(AND(NU41="FCR",NV41&gt;=85,NV41&lt;100),"17-19",IF(AND(NU41="FCR",NV41=100),"20",""))))))))))),"")</f>
        <v/>
      </c>
      <c r="NZ41" s="409" t="str">
        <f>IFERROR(IF(NU41="vVO2máx",(Avaliações!$C$51*'Microciclos - Endurance (2)'!NV41)/100,IF(NU41="Velocidade_crítica",IF(NV41="80% VC",Avaliações!#REF!*0.8,IF(NV41="100% VC",Avaliações!#REF!*1,IF(NV41="120% VC",Avaliações!#REF!*1.2,IF(NV41="&gt;30%",Avaliações!$C$54*1.3,IF(NV41="&gt;40%",Avaliações!$C$54*1.4,0))))),IF(NU41="PACE_Daniels",INDEX(BASE!$Q$4:$V$60,MATCH(Avaliações!$C$53,BASE!$Q$4:$Q$60,0),MATCH('Microciclos - Endurance (2)'!NV41,BASE!$Q$4:$V$4,0)),""))),"")</f>
        <v/>
      </c>
      <c r="OA41" s="407" t="s">
        <v>144</v>
      </c>
      <c r="OB41" s="407"/>
      <c r="OC41" s="410" t="str">
        <f t="shared" si="442"/>
        <v/>
      </c>
      <c r="OD41" s="407" t="str">
        <f>IFERROR(IF(NU41="PACE_Daniels",(INDEX(BASE!$AE$4:$AH$7,MATCH('Microciclos - Endurance (2)'!OB41,BASE!$AE$4:$AE$7,0),4)),IF(AND(NU41="vVO2máx",OB41&gt;=35,OB41&lt;=45),"9-11",IF(AND(NU41="vVO2máx",OB41&gt;45,OB41&lt;=65),"11",IF(AND(NU41="vVO2máx",OB41&gt;65,OB41&lt;=75),"12-13",IF(AND(NU41="vVO2máx",OB41&gt;=80,OB41&lt;=85),"14-16",IF(AND(NU41="vVO2máx",OB41&gt;=85,OB41&lt;100),"17-19",IF(AND(NU41="vVO2máx",OB41&gt;=100),"20",IF(AND(NU41="FCR",OB41&gt;40,OB41&lt;=60),"12-13",IF(AND(NU41="FCR",OB41&gt;60,OB41&lt;=84),"14-16",IF(AND(NU41="FCR",OB41&gt;=85,OB41&lt;100),"17-19",IF(AND(NU41="FCR",OB41=100),"20",""))))))))))),"")</f>
        <v/>
      </c>
      <c r="OE41" s="409">
        <f>IFERROR(IF(OA41="vVO2máx",(Avaliações!$C$51*'Microciclos - Endurance (2)'!OB41)/100,IF(OA41="Velocidade_crítica",IF(OB41="80% VC",Avaliações!#REF!*0.8,IF(OB41="100% VC",Avaliações!#REF!*1,IF(OB41="120% VC",Avaliações!#REF!*1.2,IF(OB41="&gt;30%",Avaliações!$C$54*1.3,IF(OB41="&gt;40%",Avaliações!$C$54*1.4,0))))),IF(OA41="PACE_Daniels",INDEX(BASE!$Q$4:$V$60,MATCH(Avaliações!$C$53,BASE!$Q$4:$Q$60,0),MATCH('Microciclos - Endurance (2)'!OB41,BASE!$Q$4:$V$4,0)),0))),"")</f>
        <v>0</v>
      </c>
      <c r="OF41" s="409" t="str">
        <f t="shared" si="443"/>
        <v/>
      </c>
      <c r="OJ41" s="407"/>
      <c r="OK41" s="407"/>
      <c r="OL41" s="407"/>
      <c r="OM41" s="407"/>
      <c r="ON41" s="407">
        <f t="shared" ref="ON41:ON44" si="498">IFERROR(OJ41*OK41*OL41,"")</f>
        <v>0</v>
      </c>
      <c r="OO41" s="407">
        <f t="shared" si="444"/>
        <v>0</v>
      </c>
      <c r="OP41" s="408" t="str">
        <f t="shared" si="445"/>
        <v/>
      </c>
      <c r="OQ41" s="407" t="s">
        <v>144</v>
      </c>
      <c r="OR41" s="407"/>
      <c r="OS41" s="409" t="str">
        <f t="shared" si="446"/>
        <v/>
      </c>
      <c r="OT41" s="410" t="str">
        <f t="shared" si="447"/>
        <v/>
      </c>
      <c r="OU41" s="407" t="str">
        <f>IFERROR(IF(OQ41="PACE_Daniels",(INDEX(BASE!$AE$4:$AH$8,MATCH('Microciclos - Endurance (2)'!OR41,BASE!$AE$4:$AE$8,0),4)),IF(AND(OQ41="vVO2máx",OR41&gt;=35,OR41&lt;=45),"9-11",IF(AND(OQ41="vVO2máx",OR41&gt;45,OR41&lt;=65),"11",IF(AND(OQ41="vVO2máx",OR41&gt;65,OR41&lt;=75),"12-13",IF(AND(OQ41="vVO2máx",OR41&gt;=80,OR41&lt;=85),"14-16",IF(AND(OQ41="vVO2máx",OR41&gt;=85,OR41&lt;100),"17-19",IF(AND(OQ41="vVO2máx",OR41&gt;=100),"20",IF(AND(OQ41="FCR",OR41&gt;40,OR41&lt;=60),"12-13",IF(AND(OQ41="FCR",OR41&gt;60,OR41&lt;=84),"14-16",IF(AND(OQ41="FCR",OR41&gt;=85,OR41&lt;100),"17-19",IF(AND(OQ41="FCR",OR41=100),"20",""))))))))))),"")</f>
        <v/>
      </c>
      <c r="OV41" s="409" t="str">
        <f>IFERROR(IF(OQ41="vVO2máx",(Avaliações!$C$51*'Microciclos - Endurance (2)'!OR41)/100,IF(OQ41="Velocidade_crítica",IF(OR41="80% VC",Avaliações!#REF!*0.8,IF(OR41="100% VC",Avaliações!#REF!*1,IF(OR41="120% VC",Avaliações!#REF!*1.2,IF(OR41="&gt;30%",Avaliações!$C$54*1.3,IF(OR41="&gt;40%",Avaliações!$C$54*1.4,0))))),IF(OQ41="PACE_Daniels",INDEX(BASE!$Q$4:$V$60,MATCH(Avaliações!$C$53,BASE!$Q$4:$Q$60,0),MATCH('Microciclos - Endurance (2)'!OR41,BASE!$Q$4:$V$4,0)),""))),"")</f>
        <v/>
      </c>
      <c r="OW41" s="407" t="s">
        <v>144</v>
      </c>
      <c r="OX41" s="407"/>
      <c r="OY41" s="410" t="str">
        <f t="shared" si="448"/>
        <v/>
      </c>
      <c r="OZ41" s="407" t="str">
        <f>IFERROR(IF(OQ41="PACE_Daniels",(INDEX(BASE!$AE$4:$AH$7,MATCH('Microciclos - Endurance (2)'!OX41,BASE!$AE$4:$AE$7,0),4)),IF(AND(OQ41="vVO2máx",OX41&gt;=35,OX41&lt;=45),"9-11",IF(AND(OQ41="vVO2máx",OX41&gt;45,OX41&lt;=65),"11",IF(AND(OQ41="vVO2máx",OX41&gt;65,OX41&lt;=75),"12-13",IF(AND(OQ41="vVO2máx",OX41&gt;=80,OX41&lt;=85),"14-16",IF(AND(OQ41="vVO2máx",OX41&gt;=85,OX41&lt;100),"17-19",IF(AND(OQ41="vVO2máx",OX41&gt;=100),"20",IF(AND(OQ41="FCR",OX41&gt;40,OX41&lt;=60),"12-13",IF(AND(OQ41="FCR",OX41&gt;60,OX41&lt;=84),"14-16",IF(AND(OQ41="FCR",OX41&gt;=85,OX41&lt;100),"17-19",IF(AND(OQ41="FCR",OX41=100),"20",""))))))))))),"")</f>
        <v/>
      </c>
      <c r="PA41" s="409">
        <f>IFERROR(IF(OW41="vVO2máx",(Avaliações!$C$51*'Microciclos - Endurance (2)'!OX41)/100,IF(OW41="Velocidade_crítica",IF(OX41="80% VC",Avaliações!#REF!*0.8,IF(OX41="100% VC",Avaliações!#REF!*1,IF(OX41="120% VC",Avaliações!#REF!*1.2,IF(OX41="&gt;30%",Avaliações!$C$54*1.3,IF(OX41="&gt;40%",Avaliações!$C$54*1.4,0))))),IF(OW41="PACE_Daniels",INDEX(BASE!$Q$4:$V$60,MATCH(Avaliações!$C$53,BASE!$Q$4:$Q$60,0),MATCH('Microciclos - Endurance (2)'!OX41,BASE!$Q$4:$V$4,0)),0))),"")</f>
        <v>0</v>
      </c>
      <c r="PB41" s="409" t="str">
        <f t="shared" si="449"/>
        <v/>
      </c>
      <c r="PF41" s="407"/>
      <c r="PG41" s="407"/>
      <c r="PH41" s="407"/>
      <c r="PI41" s="407"/>
      <c r="PJ41" s="407">
        <f t="shared" ref="PJ41:PJ44" si="499">IFERROR(PF41*PG41*PH41,"")</f>
        <v>0</v>
      </c>
      <c r="PK41" s="407">
        <f t="shared" si="450"/>
        <v>0</v>
      </c>
      <c r="PL41" s="408" t="str">
        <f t="shared" si="451"/>
        <v/>
      </c>
      <c r="PM41" s="407" t="s">
        <v>144</v>
      </c>
      <c r="PN41" s="407"/>
      <c r="PO41" s="409" t="str">
        <f t="shared" si="452"/>
        <v/>
      </c>
      <c r="PP41" s="410" t="str">
        <f t="shared" si="453"/>
        <v/>
      </c>
      <c r="PQ41" s="407" t="str">
        <f>IFERROR(IF(PM41="PACE_Daniels",(INDEX(BASE!$AE$4:$AH$8,MATCH('Microciclos - Endurance (2)'!PN41,BASE!$AE$4:$AE$8,0),4)),IF(AND(PM41="vVO2máx",PN41&gt;=35,PN41&lt;=45),"9-11",IF(AND(PM41="vVO2máx",PN41&gt;45,PN41&lt;=65),"11",IF(AND(PM41="vVO2máx",PN41&gt;65,PN41&lt;=75),"12-13",IF(AND(PM41="vVO2máx",PN41&gt;=80,PN41&lt;=85),"14-16",IF(AND(PM41="vVO2máx",PN41&gt;=85,PN41&lt;100),"17-19",IF(AND(PM41="vVO2máx",PN41&gt;=100),"20",IF(AND(PM41="FCR",PN41&gt;40,PN41&lt;=60),"12-13",IF(AND(PM41="FCR",PN41&gt;60,PN41&lt;=84),"14-16",IF(AND(PM41="FCR",PN41&gt;=85,PN41&lt;100),"17-19",IF(AND(PM41="FCR",PN41=100),"20",""))))))))))),"")</f>
        <v/>
      </c>
      <c r="PR41" s="409" t="str">
        <f>IFERROR(IF(PM41="vVO2máx",(Avaliações!$C$51*'Microciclos - Endurance (2)'!PN41)/100,IF(PM41="Velocidade_crítica",IF(PN41="80% VC",Avaliações!#REF!*0.8,IF(PN41="100% VC",Avaliações!#REF!*1,IF(PN41="120% VC",Avaliações!#REF!*1.2,IF(PN41="&gt;30%",Avaliações!$C$54*1.3,IF(PN41="&gt;40%",Avaliações!$C$54*1.4,0))))),IF(PM41="PACE_Daniels",INDEX(BASE!$Q$4:$V$60,MATCH(Avaliações!$C$53,BASE!$Q$4:$Q$60,0),MATCH('Microciclos - Endurance (2)'!PN41,BASE!$Q$4:$V$4,0)),""))),"")</f>
        <v/>
      </c>
      <c r="PS41" s="407" t="s">
        <v>144</v>
      </c>
      <c r="PT41" s="407"/>
      <c r="PU41" s="410" t="str">
        <f t="shared" si="454"/>
        <v/>
      </c>
      <c r="PV41" s="407" t="str">
        <f>IFERROR(IF(PM41="PACE_Daniels",(INDEX(BASE!$AE$4:$AH$7,MATCH('Microciclos - Endurance (2)'!PT41,BASE!$AE$4:$AE$7,0),4)),IF(AND(PM41="vVO2máx",PT41&gt;=35,PT41&lt;=45),"9-11",IF(AND(PM41="vVO2máx",PT41&gt;45,PT41&lt;=65),"11",IF(AND(PM41="vVO2máx",PT41&gt;65,PT41&lt;=75),"12-13",IF(AND(PM41="vVO2máx",PT41&gt;=80,PT41&lt;=85),"14-16",IF(AND(PM41="vVO2máx",PT41&gt;=85,PT41&lt;100),"17-19",IF(AND(PM41="vVO2máx",PT41&gt;=100),"20",IF(AND(PM41="FCR",PT41&gt;40,PT41&lt;=60),"12-13",IF(AND(PM41="FCR",PT41&gt;60,PT41&lt;=84),"14-16",IF(AND(PM41="FCR",PT41&gt;=85,PT41&lt;100),"17-19",IF(AND(PM41="FCR",PT41=100),"20",""))))))))))),"")</f>
        <v/>
      </c>
      <c r="PW41" s="409">
        <f>IFERROR(IF(PS41="vVO2máx",(Avaliações!$C$51*'Microciclos - Endurance (2)'!PT41)/100,IF(PS41="Velocidade_crítica",IF(PT41="80% VC",Avaliações!#REF!*0.8,IF(PT41="100% VC",Avaliações!#REF!*1,IF(PT41="120% VC",Avaliações!#REF!*1.2,IF(PT41="&gt;30%",Avaliações!$C$54*1.3,IF(PT41="&gt;40%",Avaliações!$C$54*1.4,0))))),IF(PS41="PACE_Daniels",INDEX(BASE!$Q$4:$V$60,MATCH(Avaliações!$C$53,BASE!$Q$4:$Q$60,0),MATCH('Microciclos - Endurance (2)'!PT41,BASE!$Q$4:$V$4,0)),0))),"")</f>
        <v>0</v>
      </c>
      <c r="PX41" s="409" t="str">
        <f t="shared" si="455"/>
        <v/>
      </c>
      <c r="QB41" s="407"/>
      <c r="QC41" s="407"/>
      <c r="QD41" s="407"/>
      <c r="QE41" s="407"/>
      <c r="QF41" s="407">
        <f t="shared" ref="QF41:QF44" si="500">IFERROR(QB41*QC41*QD41,"")</f>
        <v>0</v>
      </c>
      <c r="QG41" s="407">
        <f t="shared" si="456"/>
        <v>0</v>
      </c>
      <c r="QH41" s="408" t="str">
        <f t="shared" si="457"/>
        <v/>
      </c>
      <c r="QI41" s="407" t="s">
        <v>144</v>
      </c>
      <c r="QJ41" s="407"/>
      <c r="QK41" s="409" t="str">
        <f t="shared" si="458"/>
        <v/>
      </c>
      <c r="QL41" s="410" t="str">
        <f t="shared" si="459"/>
        <v/>
      </c>
      <c r="QM41" s="407" t="str">
        <f>IFERROR(IF(QI41="PACE_Daniels",(INDEX(BASE!$AE$4:$AH$8,MATCH('Microciclos - Endurance (2)'!QJ41,BASE!$AE$4:$AE$8,0),4)),IF(AND(QI41="vVO2máx",QJ41&gt;=35,QJ41&lt;=45),"9-11",IF(AND(QI41="vVO2máx",QJ41&gt;45,QJ41&lt;=65),"11",IF(AND(QI41="vVO2máx",QJ41&gt;65,QJ41&lt;=75),"12-13",IF(AND(QI41="vVO2máx",QJ41&gt;=80,QJ41&lt;=85),"14-16",IF(AND(QI41="vVO2máx",QJ41&gt;=85,QJ41&lt;100),"17-19",IF(AND(QI41="vVO2máx",QJ41&gt;=100),"20",IF(AND(QI41="FCR",QJ41&gt;40,QJ41&lt;=60),"12-13",IF(AND(QI41="FCR",QJ41&gt;60,QJ41&lt;=84),"14-16",IF(AND(QI41="FCR",QJ41&gt;=85,QJ41&lt;100),"17-19",IF(AND(QI41="FCR",QJ41=100),"20",""))))))))))),"")</f>
        <v/>
      </c>
      <c r="QN41" s="409" t="str">
        <f>IFERROR(IF(QI41="vVO2máx",(Avaliações!$C$51*'Microciclos - Endurance (2)'!QJ41)/100,IF(QI41="Velocidade_crítica",IF(QJ41="80% VC",Avaliações!#REF!*0.8,IF(QJ41="100% VC",Avaliações!#REF!*1,IF(QJ41="120% VC",Avaliações!#REF!*1.2,IF(QJ41="&gt;30%",Avaliações!$C$54*1.3,IF(QJ41="&gt;40%",Avaliações!$C$54*1.4,0))))),IF(QI41="PACE_Daniels",INDEX(BASE!$Q$4:$V$60,MATCH(Avaliações!$C$53,BASE!$Q$4:$Q$60,0),MATCH('Microciclos - Endurance (2)'!QJ41,BASE!$Q$4:$V$4,0)),""))),"")</f>
        <v/>
      </c>
      <c r="QO41" s="407" t="s">
        <v>144</v>
      </c>
      <c r="QP41" s="407"/>
      <c r="QQ41" s="410" t="str">
        <f t="shared" si="460"/>
        <v/>
      </c>
      <c r="QR41" s="407" t="str">
        <f>IFERROR(IF(QI41="PACE_Daniels",(INDEX(BASE!$AE$4:$AH$7,MATCH('Microciclos - Endurance (2)'!QP41,BASE!$AE$4:$AE$7,0),4)),IF(AND(QI41="vVO2máx",QP41&gt;=35,QP41&lt;=45),"9-11",IF(AND(QI41="vVO2máx",QP41&gt;45,QP41&lt;=65),"11",IF(AND(QI41="vVO2máx",QP41&gt;65,QP41&lt;=75),"12-13",IF(AND(QI41="vVO2máx",QP41&gt;=80,QP41&lt;=85),"14-16",IF(AND(QI41="vVO2máx",QP41&gt;=85,QP41&lt;100),"17-19",IF(AND(QI41="vVO2máx",QP41&gt;=100),"20",IF(AND(QI41="FCR",QP41&gt;40,QP41&lt;=60),"12-13",IF(AND(QI41="FCR",QP41&gt;60,QP41&lt;=84),"14-16",IF(AND(QI41="FCR",QP41&gt;=85,QP41&lt;100),"17-19",IF(AND(QI41="FCR",QP41=100),"20",""))))))))))),"")</f>
        <v/>
      </c>
      <c r="QS41" s="409">
        <f>IFERROR(IF(QO41="vVO2máx",(Avaliações!$C$51*'Microciclos - Endurance (2)'!QP41)/100,IF(QO41="Velocidade_crítica",IF(QP41="80% VC",Avaliações!#REF!*0.8,IF(QP41="100% VC",Avaliações!#REF!*1,IF(QP41="120% VC",Avaliações!#REF!*1.2,IF(QP41="&gt;30%",Avaliações!$C$54*1.3,IF(QP41="&gt;40%",Avaliações!$C$54*1.4,0))))),IF(QO41="PACE_Daniels",INDEX(BASE!$Q$4:$V$60,MATCH(Avaliações!$C$53,BASE!$Q$4:$Q$60,0),MATCH('Microciclos - Endurance (2)'!QP41,BASE!$Q$4:$V$4,0)),0))),"")</f>
        <v>0</v>
      </c>
      <c r="QT41" s="409" t="str">
        <f t="shared" si="461"/>
        <v/>
      </c>
      <c r="QX41" s="407"/>
      <c r="QY41" s="407"/>
      <c r="QZ41" s="407"/>
      <c r="RA41" s="407"/>
      <c r="RB41" s="407">
        <f t="shared" ref="RB41:RB44" si="501">IFERROR(QX41*QY41*QZ41,"")</f>
        <v>0</v>
      </c>
      <c r="RC41" s="407">
        <f t="shared" si="462"/>
        <v>0</v>
      </c>
      <c r="RD41" s="408" t="str">
        <f t="shared" si="463"/>
        <v/>
      </c>
      <c r="RE41" s="407" t="s">
        <v>144</v>
      </c>
      <c r="RF41" s="407"/>
      <c r="RG41" s="409" t="str">
        <f t="shared" si="464"/>
        <v/>
      </c>
      <c r="RH41" s="410" t="str">
        <f t="shared" si="465"/>
        <v/>
      </c>
      <c r="RI41" s="407" t="str">
        <f>IFERROR(IF(RE41="PACE_Daniels",(INDEX(BASE!$AE$4:$AH$8,MATCH('Microciclos - Endurance (2)'!RF41,BASE!$AE$4:$AE$8,0),4)),IF(AND(RE41="vVO2máx",RF41&gt;=35,RF41&lt;=45),"9-11",IF(AND(RE41="vVO2máx",RF41&gt;45,RF41&lt;=65),"11",IF(AND(RE41="vVO2máx",RF41&gt;65,RF41&lt;=75),"12-13",IF(AND(RE41="vVO2máx",RF41&gt;=80,RF41&lt;=85),"14-16",IF(AND(RE41="vVO2máx",RF41&gt;=85,RF41&lt;100),"17-19",IF(AND(RE41="vVO2máx",RF41&gt;=100),"20",IF(AND(RE41="FCR",RF41&gt;40,RF41&lt;=60),"12-13",IF(AND(RE41="FCR",RF41&gt;60,RF41&lt;=84),"14-16",IF(AND(RE41="FCR",RF41&gt;=85,RF41&lt;100),"17-19",IF(AND(RE41="FCR",RF41=100),"20",""))))))))))),"")</f>
        <v/>
      </c>
      <c r="RJ41" s="409" t="str">
        <f>IFERROR(IF(RE41="vVO2máx",(Avaliações!$C$51*'Microciclos - Endurance (2)'!RF41)/100,IF(RE41="Velocidade_crítica",IF(RF41="80% VC",Avaliações!#REF!*0.8,IF(RF41="100% VC",Avaliações!#REF!*1,IF(RF41="120% VC",Avaliações!#REF!*1.2,IF(RF41="&gt;30%",Avaliações!$C$54*1.3,IF(RF41="&gt;40%",Avaliações!$C$54*1.4,0))))),IF(RE41="PACE_Daniels",INDEX(BASE!$Q$4:$V$60,MATCH(Avaliações!$C$53,BASE!$Q$4:$Q$60,0),MATCH('Microciclos - Endurance (2)'!RF41,BASE!$Q$4:$V$4,0)),""))),"")</f>
        <v/>
      </c>
      <c r="RK41" s="407" t="s">
        <v>144</v>
      </c>
      <c r="RL41" s="407"/>
      <c r="RM41" s="410" t="str">
        <f t="shared" si="466"/>
        <v/>
      </c>
      <c r="RN41" s="407" t="str">
        <f>IFERROR(IF(RE41="PACE_Daniels",(INDEX(BASE!$AE$4:$AH$7,MATCH('Microciclos - Endurance (2)'!RL41,BASE!$AE$4:$AE$7,0),4)),IF(AND(RE41="vVO2máx",RL41&gt;=35,RL41&lt;=45),"9-11",IF(AND(RE41="vVO2máx",RL41&gt;45,RL41&lt;=65),"11",IF(AND(RE41="vVO2máx",RL41&gt;65,RL41&lt;=75),"12-13",IF(AND(RE41="vVO2máx",RL41&gt;=80,RL41&lt;=85),"14-16",IF(AND(RE41="vVO2máx",RL41&gt;=85,RL41&lt;100),"17-19",IF(AND(RE41="vVO2máx",RL41&gt;=100),"20",IF(AND(RE41="FCR",RL41&gt;40,RL41&lt;=60),"12-13",IF(AND(RE41="FCR",RL41&gt;60,RL41&lt;=84),"14-16",IF(AND(RE41="FCR",RL41&gt;=85,RL41&lt;100),"17-19",IF(AND(RE41="FCR",RL41=100),"20",""))))))))))),"")</f>
        <v/>
      </c>
      <c r="RO41" s="409">
        <f>IFERROR(IF(RK41="vVO2máx",(Avaliações!$C$51*'Microciclos - Endurance (2)'!RL41)/100,IF(RK41="Velocidade_crítica",IF(RL41="80% VC",Avaliações!#REF!*0.8,IF(RL41="100% VC",Avaliações!#REF!*1,IF(RL41="120% VC",Avaliações!#REF!*1.2,IF(RL41="&gt;30%",Avaliações!$C$54*1.3,IF(RL41="&gt;40%",Avaliações!$C$54*1.4,0))))),IF(RK41="PACE_Daniels",INDEX(BASE!$Q$4:$V$60,MATCH(Avaliações!$C$53,BASE!$Q$4:$Q$60,0),MATCH('Microciclos - Endurance (2)'!RL41,BASE!$Q$4:$V$4,0)),0))),"")</f>
        <v>0</v>
      </c>
      <c r="RP41" s="409" t="str">
        <f t="shared" si="467"/>
        <v/>
      </c>
      <c r="RT41" s="407"/>
      <c r="RU41" s="407"/>
      <c r="RV41" s="407"/>
      <c r="RW41" s="407"/>
      <c r="RX41" s="407">
        <f t="shared" ref="RX41:RX44" si="502">IFERROR(RT41*RU41*RV41,"")</f>
        <v>0</v>
      </c>
      <c r="RY41" s="407">
        <f t="shared" si="468"/>
        <v>0</v>
      </c>
      <c r="RZ41" s="408" t="str">
        <f t="shared" si="469"/>
        <v/>
      </c>
      <c r="SA41" s="407" t="s">
        <v>144</v>
      </c>
      <c r="SB41" s="407"/>
      <c r="SC41" s="409" t="str">
        <f t="shared" si="470"/>
        <v/>
      </c>
      <c r="SD41" s="410" t="str">
        <f t="shared" si="471"/>
        <v/>
      </c>
      <c r="SE41" s="407" t="str">
        <f>IFERROR(IF(SA41="PACE_Daniels",(INDEX(BASE!$AE$4:$AH$8,MATCH('Microciclos - Endurance (2)'!SB41,BASE!$AE$4:$AE$8,0),4)),IF(AND(SA41="vVO2máx",SB41&gt;=35,SB41&lt;=45),"9-11",IF(AND(SA41="vVO2máx",SB41&gt;45,SB41&lt;=65),"11",IF(AND(SA41="vVO2máx",SB41&gt;65,SB41&lt;=75),"12-13",IF(AND(SA41="vVO2máx",SB41&gt;=80,SB41&lt;=85),"14-16",IF(AND(SA41="vVO2máx",SB41&gt;=85,SB41&lt;100),"17-19",IF(AND(SA41="vVO2máx",SB41&gt;=100),"20",IF(AND(SA41="FCR",SB41&gt;40,SB41&lt;=60),"12-13",IF(AND(SA41="FCR",SB41&gt;60,SB41&lt;=84),"14-16",IF(AND(SA41="FCR",SB41&gt;=85,SB41&lt;100),"17-19",IF(AND(SA41="FCR",SB41=100),"20",""))))))))))),"")</f>
        <v/>
      </c>
      <c r="SF41" s="409" t="str">
        <f>IFERROR(IF(SA41="vVO2máx",(Avaliações!$C$51*'Microciclos - Endurance (2)'!SB41)/100,IF(SA41="Velocidade_crítica",IF(SB41="80% VC",Avaliações!#REF!*0.8,IF(SB41="100% VC",Avaliações!#REF!*1,IF(SB41="120% VC",Avaliações!#REF!*1.2,IF(SB41="&gt;30%",Avaliações!$C$54*1.3,IF(SB41="&gt;40%",Avaliações!$C$54*1.4,0))))),IF(SA41="PACE_Daniels",INDEX(BASE!$Q$4:$V$60,MATCH(Avaliações!$C$53,BASE!$Q$4:$Q$60,0),MATCH('Microciclos - Endurance (2)'!SB41,BASE!$Q$4:$V$4,0)),""))),"")</f>
        <v/>
      </c>
      <c r="SG41" s="407" t="s">
        <v>144</v>
      </c>
      <c r="SH41" s="407"/>
      <c r="SI41" s="410" t="str">
        <f t="shared" si="472"/>
        <v/>
      </c>
      <c r="SJ41" s="407" t="str">
        <f>IFERROR(IF(SA41="PACE_Daniels",(INDEX(BASE!$AE$4:$AH$7,MATCH('Microciclos - Endurance (2)'!SH41,BASE!$AE$4:$AE$7,0),4)),IF(AND(SA41="vVO2máx",SH41&gt;=35,SH41&lt;=45),"9-11",IF(AND(SA41="vVO2máx",SH41&gt;45,SH41&lt;=65),"11",IF(AND(SA41="vVO2máx",SH41&gt;65,SH41&lt;=75),"12-13",IF(AND(SA41="vVO2máx",SH41&gt;=80,SH41&lt;=85),"14-16",IF(AND(SA41="vVO2máx",SH41&gt;=85,SH41&lt;100),"17-19",IF(AND(SA41="vVO2máx",SH41&gt;=100),"20",IF(AND(SA41="FCR",SH41&gt;40,SH41&lt;=60),"12-13",IF(AND(SA41="FCR",SH41&gt;60,SH41&lt;=84),"14-16",IF(AND(SA41="FCR",SH41&gt;=85,SH41&lt;100),"17-19",IF(AND(SA41="FCR",SH41=100),"20",""))))))))))),"")</f>
        <v/>
      </c>
      <c r="SK41" s="409">
        <f>IFERROR(IF(SG41="vVO2máx",(Avaliações!$C$51*'Microciclos - Endurance (2)'!SH41)/100,IF(SG41="Velocidade_crítica",IF(SH41="80% VC",Avaliações!#REF!*0.8,IF(SH41="100% VC",Avaliações!#REF!*1,IF(SH41="120% VC",Avaliações!#REF!*1.2,IF(SH41="&gt;30%",Avaliações!$C$54*1.3,IF(SH41="&gt;40%",Avaliações!$C$54*1.4,0))))),IF(SG41="PACE_Daniels",INDEX(BASE!$Q$4:$V$60,MATCH(Avaliações!$C$53,BASE!$Q$4:$Q$60,0),MATCH('Microciclos - Endurance (2)'!SH41,BASE!$Q$4:$V$4,0)),0))),"")</f>
        <v>0</v>
      </c>
      <c r="SL41" s="409" t="str">
        <f t="shared" si="473"/>
        <v/>
      </c>
      <c r="SP41" s="407"/>
      <c r="SQ41" s="407"/>
      <c r="SR41" s="407"/>
      <c r="SS41" s="407"/>
      <c r="ST41" s="407">
        <f t="shared" ref="ST41:ST44" si="503">IFERROR(SP41*SQ41*SR41,"")</f>
        <v>0</v>
      </c>
      <c r="SU41" s="407">
        <f t="shared" si="474"/>
        <v>0</v>
      </c>
      <c r="SV41" s="408" t="str">
        <f t="shared" si="475"/>
        <v/>
      </c>
      <c r="SW41" s="407" t="s">
        <v>144</v>
      </c>
      <c r="SX41" s="407"/>
      <c r="SY41" s="409" t="str">
        <f t="shared" si="476"/>
        <v/>
      </c>
      <c r="SZ41" s="410" t="str">
        <f t="shared" si="477"/>
        <v/>
      </c>
      <c r="TA41" s="407" t="str">
        <f>IFERROR(IF(SW41="PACE_Daniels",(INDEX(BASE!$AE$4:$AH$8,MATCH('Microciclos - Endurance (2)'!SX41,BASE!$AE$4:$AE$8,0),4)),IF(AND(SW41="vVO2máx",SX41&gt;=35,SX41&lt;=45),"9-11",IF(AND(SW41="vVO2máx",SX41&gt;45,SX41&lt;=65),"11",IF(AND(SW41="vVO2máx",SX41&gt;65,SX41&lt;=75),"12-13",IF(AND(SW41="vVO2máx",SX41&gt;=80,SX41&lt;=85),"14-16",IF(AND(SW41="vVO2máx",SX41&gt;=85,SX41&lt;100),"17-19",IF(AND(SW41="vVO2máx",SX41&gt;=100),"20",IF(AND(SW41="FCR",SX41&gt;40,SX41&lt;=60),"12-13",IF(AND(SW41="FCR",SX41&gt;60,SX41&lt;=84),"14-16",IF(AND(SW41="FCR",SX41&gt;=85,SX41&lt;100),"17-19",IF(AND(SW41="FCR",SX41=100),"20",""))))))))))),"")</f>
        <v/>
      </c>
      <c r="TB41" s="409" t="str">
        <f>IFERROR(IF(SW41="vVO2máx",(Avaliações!$C$51*'Microciclos - Endurance (2)'!SX41)/100,IF(SW41="Velocidade_crítica",IF(SX41="80% VC",Avaliações!#REF!*0.8,IF(SX41="100% VC",Avaliações!#REF!*1,IF(SX41="120% VC",Avaliações!#REF!*1.2,IF(SX41="&gt;30%",Avaliações!$C$54*1.3,IF(SX41="&gt;40%",Avaliações!$C$54*1.4,0))))),IF(SW41="PACE_Daniels",INDEX(BASE!$Q$4:$V$60,MATCH(Avaliações!$C$53,BASE!$Q$4:$Q$60,0),MATCH('Microciclos - Endurance (2)'!SX41,BASE!$Q$4:$V$4,0)),""))),"")</f>
        <v/>
      </c>
      <c r="TC41" s="407" t="s">
        <v>144</v>
      </c>
      <c r="TD41" s="407"/>
      <c r="TE41" s="410" t="str">
        <f t="shared" si="478"/>
        <v/>
      </c>
      <c r="TF41" s="407" t="str">
        <f>IFERROR(IF(SW41="PACE_Daniels",(INDEX(BASE!$AE$4:$AH$7,MATCH('Microciclos - Endurance (2)'!TD41,BASE!$AE$4:$AE$7,0),4)),IF(AND(SW41="vVO2máx",TD41&gt;=35,TD41&lt;=45),"9-11",IF(AND(SW41="vVO2máx",TD41&gt;45,TD41&lt;=65),"11",IF(AND(SW41="vVO2máx",TD41&gt;65,TD41&lt;=75),"12-13",IF(AND(SW41="vVO2máx",TD41&gt;=80,TD41&lt;=85),"14-16",IF(AND(SW41="vVO2máx",TD41&gt;=85,TD41&lt;100),"17-19",IF(AND(SW41="vVO2máx",TD41&gt;=100),"20",IF(AND(SW41="FCR",TD41&gt;40,TD41&lt;=60),"12-13",IF(AND(SW41="FCR",TD41&gt;60,TD41&lt;=84),"14-16",IF(AND(SW41="FCR",TD41&gt;=85,TD41&lt;100),"17-19",IF(AND(SW41="FCR",TD41=100),"20",""))))))))))),"")</f>
        <v/>
      </c>
      <c r="TG41" s="409">
        <f>IFERROR(IF(TC41="vVO2máx",(Avaliações!$C$51*'Microciclos - Endurance (2)'!TD41)/100,IF(TC41="Velocidade_crítica",IF(TD41="80% VC",Avaliações!#REF!*0.8,IF(TD41="100% VC",Avaliações!#REF!*1,IF(TD41="120% VC",Avaliações!#REF!*1.2,IF(TD41="&gt;30%",Avaliações!$C$54*1.3,IF(TD41="&gt;40%",Avaliações!$C$54*1.4,0))))),IF(TC41="PACE_Daniels",INDEX(BASE!$Q$4:$V$60,MATCH(Avaliações!$C$53,BASE!$Q$4:$Q$60,0),MATCH('Microciclos - Endurance (2)'!TD41,BASE!$Q$4:$V$4,0)),0))),"")</f>
        <v>0</v>
      </c>
      <c r="TH41" s="409" t="str">
        <f t="shared" si="479"/>
        <v/>
      </c>
    </row>
    <row r="42" spans="4:528">
      <c r="D42" s="407"/>
      <c r="E42" s="407"/>
      <c r="F42" s="407"/>
      <c r="G42" s="407"/>
      <c r="H42" s="407">
        <f t="shared" si="480"/>
        <v>0</v>
      </c>
      <c r="I42" s="407">
        <f t="shared" si="336"/>
        <v>0</v>
      </c>
      <c r="J42" s="408" t="str">
        <f t="shared" si="337"/>
        <v/>
      </c>
      <c r="K42" s="407" t="s">
        <v>144</v>
      </c>
      <c r="L42" s="407"/>
      <c r="M42" s="409" t="str">
        <f t="shared" si="338"/>
        <v/>
      </c>
      <c r="N42" s="410" t="str">
        <f t="shared" si="339"/>
        <v/>
      </c>
      <c r="O42" s="407" t="str">
        <f>IFERROR(IF(K42="PACE_Daniels",(INDEX(BASE!$AE$4:$AH$8,MATCH('Microciclos - Endurance (2)'!L42,BASE!$AE$4:$AE$8,0),4)),IF(AND(K42="vVO2máx",L42&gt;=35,L42&lt;=45),"9-11",IF(AND(K42="vVO2máx",L42&gt;45,L42&lt;=65),"11",IF(AND(K42="vVO2máx",L42&gt;65,L42&lt;=75),"12-13",IF(AND(K42="vVO2máx",L42&gt;=80,L42&lt;=85),"14-16",IF(AND(K42="vVO2máx",L42&gt;=85,L42&lt;100),"17-19",IF(AND(K42="vVO2máx",L42&gt;=100),"20",IF(AND(K42="FCR",L42&gt;40,L42&lt;=60),"12-13",IF(AND(K42="FCR",L42&gt;60,L42&lt;=84),"14-16",IF(AND(K42="FCR",L42&gt;=85,L42&lt;100),"17-19",IF(AND(K42="FCR",L42=100),"20",""))))))))))),"")</f>
        <v/>
      </c>
      <c r="P42" s="409" t="str">
        <f>IFERROR(IF(K42="vVO2máx",(Avaliações!$C$51*'Microciclos - Endurance (2)'!L42)/100,IF(K42="Velocidade_crítica",IF(L42="80% VC",Avaliações!#REF!*0.8,IF(L42="100% VC",Avaliações!#REF!*1,IF(L42="120% VC",Avaliações!#REF!*1.2,IF(L42="&gt;30%",Avaliações!$C$54*1.3,IF(L42="&gt;40%",Avaliações!$C$54*1.4,0))))),IF(K42="PACE_Daniels",INDEX(BASE!$Q$4:$V$60,MATCH(Avaliações!$C$53,BASE!$Q$4:$Q$60,0),MATCH('Microciclos - Endurance (2)'!L42,BASE!$Q$4:$V$4,0)),""))),"")</f>
        <v/>
      </c>
      <c r="Q42" s="407" t="s">
        <v>144</v>
      </c>
      <c r="R42" s="407"/>
      <c r="S42" s="410" t="str">
        <f t="shared" si="340"/>
        <v/>
      </c>
      <c r="T42" s="407" t="str">
        <f>IFERROR(IF(K42="PACE_Daniels",(INDEX(BASE!$AE$4:$AH$7,MATCH('Microciclos - Endurance (2)'!R42,BASE!$AE$4:$AE$7,0),4)),IF(AND(K42="vVO2máx",R42&gt;=35,R42&lt;=45),"9-11",IF(AND(K42="vVO2máx",R42&gt;45,R42&lt;=65),"11",IF(AND(K42="vVO2máx",R42&gt;65,R42&lt;=75),"12-13",IF(AND(K42="vVO2máx",R42&gt;=80,R42&lt;=85),"14-16",IF(AND(K42="vVO2máx",R42&gt;=85,R42&lt;100),"17-19",IF(AND(K42="vVO2máx",R42&gt;=100),"20",IF(AND(K42="FCR",R42&gt;40,R42&lt;=60),"12-13",IF(AND(K42="FCR",R42&gt;60,R42&lt;=84),"14-16",IF(AND(K42="FCR",R42&gt;=85,R42&lt;100),"17-19",IF(AND(K42="FCR",R42=100),"20",""))))))))))),"")</f>
        <v/>
      </c>
      <c r="U42" s="409">
        <f>IFERROR(IF(Q42="vVO2máx",(Avaliações!$C$51*'Microciclos - Endurance (2)'!R42)/100,IF(Q42="Velocidade_crítica",IF(R42="80% VC",Avaliações!#REF!*0.8,IF(R42="100% VC",Avaliações!#REF!*1,IF(R42="120% VC",Avaliações!#REF!*1.2,IF(R42="&gt;30%",Avaliações!$C$54*1.3,IF(R42="&gt;40%",Avaliações!$C$54*1.4,0))))),IF(Q42="PACE_Daniels",INDEX(BASE!$Q$4:$V$60,MATCH(Avaliações!$C$53,BASE!$Q$4:$Q$60,0),MATCH('Microciclos - Endurance (2)'!R42,BASE!$Q$4:$V$4,0)),0))),"")</f>
        <v>0</v>
      </c>
      <c r="V42" s="409" t="str">
        <f t="shared" si="341"/>
        <v/>
      </c>
      <c r="Z42" s="407"/>
      <c r="AA42" s="407"/>
      <c r="AB42" s="407"/>
      <c r="AC42" s="407"/>
      <c r="AD42" s="407">
        <f t="shared" si="481"/>
        <v>0</v>
      </c>
      <c r="AE42" s="407">
        <f t="shared" si="342"/>
        <v>0</v>
      </c>
      <c r="AF42" s="408" t="str">
        <f t="shared" si="343"/>
        <v/>
      </c>
      <c r="AG42" s="407" t="s">
        <v>144</v>
      </c>
      <c r="AH42" s="407"/>
      <c r="AI42" s="409" t="str">
        <f t="shared" si="344"/>
        <v/>
      </c>
      <c r="AJ42" s="410" t="str">
        <f t="shared" si="345"/>
        <v/>
      </c>
      <c r="AK42" s="407" t="str">
        <f>IFERROR(IF(AG42="PACE_Daniels",(INDEX(BASE!$AE$4:$AH$8,MATCH('Microciclos - Endurance (2)'!AH42,BASE!$AE$4:$AE$8,0),4)),IF(AND(AG42="vVO2máx",AH42&gt;=35,AH42&lt;=45),"9-11",IF(AND(AG42="vVO2máx",AH42&gt;45,AH42&lt;=65),"11",IF(AND(AG42="vVO2máx",AH42&gt;65,AH42&lt;=75),"12-13",IF(AND(AG42="vVO2máx",AH42&gt;=80,AH42&lt;=85),"14-16",IF(AND(AG42="vVO2máx",AH42&gt;=85,AH42&lt;100),"17-19",IF(AND(AG42="vVO2máx",AH42&gt;=100),"20",IF(AND(AG42="FCR",AH42&gt;40,AH42&lt;=60),"12-13",IF(AND(AG42="FCR",AH42&gt;60,AH42&lt;=84),"14-16",IF(AND(AG42="FCR",AH42&gt;=85,AH42&lt;100),"17-19",IF(AND(AG42="FCR",AH42=100),"20",""))))))))))),"")</f>
        <v/>
      </c>
      <c r="AL42" s="409" t="str">
        <f>IFERROR(IF(AG42="vVO2máx",(Avaliações!$C$51*'Microciclos - Endurance (2)'!AH42)/100,IF(AG42="Velocidade_crítica",IF(AH42="80% VC",Avaliações!#REF!*0.8,IF(AH42="100% VC",Avaliações!#REF!*1,IF(AH42="120% VC",Avaliações!#REF!*1.2,IF(AH42="&gt;30%",Avaliações!$C$54*1.3,IF(AH42="&gt;40%",Avaliações!$C$54*1.4,0))))),IF(AG42="PACE_Daniels",INDEX(BASE!$Q$4:$V$60,MATCH(Avaliações!$C$53,BASE!$Q$4:$Q$60,0),MATCH('Microciclos - Endurance (2)'!AH42,BASE!$Q$4:$V$4,0)),""))),"")</f>
        <v/>
      </c>
      <c r="AM42" s="407" t="s">
        <v>144</v>
      </c>
      <c r="AN42" s="407"/>
      <c r="AO42" s="410" t="str">
        <f t="shared" si="346"/>
        <v/>
      </c>
      <c r="AP42" s="407" t="str">
        <f>IFERROR(IF(AG42="PACE_Daniels",(INDEX(BASE!$AE$4:$AH$7,MATCH('Microciclos - Endurance (2)'!AN42,BASE!$AE$4:$AE$7,0),4)),IF(AND(AG42="vVO2máx",AN42&gt;=35,AN42&lt;=45),"9-11",IF(AND(AG42="vVO2máx",AN42&gt;45,AN42&lt;=65),"11",IF(AND(AG42="vVO2máx",AN42&gt;65,AN42&lt;=75),"12-13",IF(AND(AG42="vVO2máx",AN42&gt;=80,AN42&lt;=85),"14-16",IF(AND(AG42="vVO2máx",AN42&gt;=85,AN42&lt;100),"17-19",IF(AND(AG42="vVO2máx",AN42&gt;=100),"20",IF(AND(AG42="FCR",AN42&gt;40,AN42&lt;=60),"12-13",IF(AND(AG42="FCR",AN42&gt;60,AN42&lt;=84),"14-16",IF(AND(AG42="FCR",AN42&gt;=85,AN42&lt;100),"17-19",IF(AND(AG42="FCR",AN42=100),"20",""))))))))))),"")</f>
        <v/>
      </c>
      <c r="AQ42" s="409">
        <f>IFERROR(IF(AM42="vVO2máx",(Avaliações!$C$51*'Microciclos - Endurance (2)'!AN42)/100,IF(AM42="Velocidade_crítica",IF(AN42="80% VC",Avaliações!#REF!*0.8,IF(AN42="100% VC",Avaliações!#REF!*1,IF(AN42="120% VC",Avaliações!#REF!*1.2,IF(AN42="&gt;30%",Avaliações!$C$54*1.3,IF(AN42="&gt;40%",Avaliações!$C$54*1.4,0))))),IF(AM42="PACE_Daniels",INDEX(BASE!$Q$4:$V$60,MATCH(Avaliações!$C$53,BASE!$Q$4:$Q$60,0),MATCH('Microciclos - Endurance (2)'!AN42,BASE!$Q$4:$V$4,0)),0))),"")</f>
        <v>0</v>
      </c>
      <c r="AR42" s="409" t="str">
        <f t="shared" si="347"/>
        <v/>
      </c>
      <c r="AV42" s="407"/>
      <c r="AW42" s="407"/>
      <c r="AX42" s="407"/>
      <c r="AY42" s="407"/>
      <c r="AZ42" s="407">
        <f t="shared" si="482"/>
        <v>0</v>
      </c>
      <c r="BA42" s="407">
        <f t="shared" si="348"/>
        <v>0</v>
      </c>
      <c r="BB42" s="408" t="str">
        <f t="shared" si="349"/>
        <v/>
      </c>
      <c r="BC42" s="407" t="s">
        <v>144</v>
      </c>
      <c r="BD42" s="407"/>
      <c r="BE42" s="409" t="str">
        <f t="shared" si="350"/>
        <v/>
      </c>
      <c r="BF42" s="410" t="str">
        <f t="shared" si="351"/>
        <v/>
      </c>
      <c r="BG42" s="407" t="str">
        <f>IFERROR(IF(BC42="PACE_Daniels",(INDEX(BASE!$AE$4:$AH$8,MATCH('Microciclos - Endurance (2)'!BD42,BASE!$AE$4:$AE$8,0),4)),IF(AND(BC42="vVO2máx",BD42&gt;=35,BD42&lt;=45),"9-11",IF(AND(BC42="vVO2máx",BD42&gt;45,BD42&lt;=65),"11",IF(AND(BC42="vVO2máx",BD42&gt;65,BD42&lt;=75),"12-13",IF(AND(BC42="vVO2máx",BD42&gt;=80,BD42&lt;=85),"14-16",IF(AND(BC42="vVO2máx",BD42&gt;=85,BD42&lt;100),"17-19",IF(AND(BC42="vVO2máx",BD42&gt;=100),"20",IF(AND(BC42="FCR",BD42&gt;40,BD42&lt;=60),"12-13",IF(AND(BC42="FCR",BD42&gt;60,BD42&lt;=84),"14-16",IF(AND(BC42="FCR",BD42&gt;=85,BD42&lt;100),"17-19",IF(AND(BC42="FCR",BD42=100),"20",""))))))))))),"")</f>
        <v/>
      </c>
      <c r="BH42" s="409" t="str">
        <f>IFERROR(IF(BC42="vVO2máx",(Avaliações!$C$51*'Microciclos - Endurance (2)'!BD42)/100,IF(BC42="Velocidade_crítica",IF(BD42="80% VC",Avaliações!#REF!*0.8,IF(BD42="100% VC",Avaliações!#REF!*1,IF(BD42="120% VC",Avaliações!#REF!*1.2,IF(BD42="&gt;30%",Avaliações!$C$54*1.3,IF(BD42="&gt;40%",Avaliações!$C$54*1.4,0))))),IF(BC42="PACE_Daniels",INDEX(BASE!$Q$4:$V$60,MATCH(Avaliações!$C$53,BASE!$Q$4:$Q$60,0),MATCH('Microciclos - Endurance (2)'!BD42,BASE!$Q$4:$V$4,0)),""))),"")</f>
        <v/>
      </c>
      <c r="BI42" s="407" t="s">
        <v>144</v>
      </c>
      <c r="BJ42" s="407"/>
      <c r="BK42" s="410" t="str">
        <f t="shared" si="352"/>
        <v/>
      </c>
      <c r="BL42" s="407" t="str">
        <f>IFERROR(IF(BC42="PACE_Daniels",(INDEX(BASE!$AE$4:$AH$7,MATCH('Microciclos - Endurance (2)'!BJ42,BASE!$AE$4:$AE$7,0),4)),IF(AND(BC42="vVO2máx",BJ42&gt;=35,BJ42&lt;=45),"9-11",IF(AND(BC42="vVO2máx",BJ42&gt;45,BJ42&lt;=65),"11",IF(AND(BC42="vVO2máx",BJ42&gt;65,BJ42&lt;=75),"12-13",IF(AND(BC42="vVO2máx",BJ42&gt;=80,BJ42&lt;=85),"14-16",IF(AND(BC42="vVO2máx",BJ42&gt;=85,BJ42&lt;100),"17-19",IF(AND(BC42="vVO2máx",BJ42&gt;=100),"20",IF(AND(BC42="FCR",BJ42&gt;40,BJ42&lt;=60),"12-13",IF(AND(BC42="FCR",BJ42&gt;60,BJ42&lt;=84),"14-16",IF(AND(BC42="FCR",BJ42&gt;=85,BJ42&lt;100),"17-19",IF(AND(BC42="FCR",BJ42=100),"20",""))))))))))),"")</f>
        <v/>
      </c>
      <c r="BM42" s="409">
        <f>IFERROR(IF(BI42="vVO2máx",(Avaliações!$C$51*'Microciclos - Endurance (2)'!BJ42)/100,IF(BI42="Velocidade_crítica",IF(BJ42="80% VC",Avaliações!#REF!*0.8,IF(BJ42="100% VC",Avaliações!#REF!*1,IF(BJ42="120% VC",Avaliações!#REF!*1.2,IF(BJ42="&gt;30%",Avaliações!$C$54*1.3,IF(BJ42="&gt;40%",Avaliações!$C$54*1.4,0))))),IF(BI42="PACE_Daniels",INDEX(BASE!$Q$4:$V$60,MATCH(Avaliações!$C$53,BASE!$Q$4:$Q$60,0),MATCH('Microciclos - Endurance (2)'!BJ42,BASE!$Q$4:$V$4,0)),0))),"")</f>
        <v>0</v>
      </c>
      <c r="BN42" s="409" t="str">
        <f t="shared" si="353"/>
        <v/>
      </c>
      <c r="BR42" s="407"/>
      <c r="BS42" s="407"/>
      <c r="BT42" s="407"/>
      <c r="BU42" s="407"/>
      <c r="BV42" s="407">
        <f t="shared" si="483"/>
        <v>0</v>
      </c>
      <c r="BW42" s="407">
        <f t="shared" si="354"/>
        <v>0</v>
      </c>
      <c r="BX42" s="408" t="str">
        <f t="shared" si="355"/>
        <v/>
      </c>
      <c r="BY42" s="407" t="s">
        <v>144</v>
      </c>
      <c r="BZ42" s="407"/>
      <c r="CA42" s="409" t="str">
        <f t="shared" si="356"/>
        <v/>
      </c>
      <c r="CB42" s="410" t="str">
        <f t="shared" si="357"/>
        <v/>
      </c>
      <c r="CC42" s="407" t="str">
        <f>IFERROR(IF(BY42="PACE_Daniels",(INDEX(BASE!$AE$4:$AH$8,MATCH('Microciclos - Endurance (2)'!BZ42,BASE!$AE$4:$AE$8,0),4)),IF(AND(BY42="vVO2máx",BZ42&gt;=35,BZ42&lt;=45),"9-11",IF(AND(BY42="vVO2máx",BZ42&gt;45,BZ42&lt;=65),"11",IF(AND(BY42="vVO2máx",BZ42&gt;65,BZ42&lt;=75),"12-13",IF(AND(BY42="vVO2máx",BZ42&gt;=80,BZ42&lt;=85),"14-16",IF(AND(BY42="vVO2máx",BZ42&gt;=85,BZ42&lt;100),"17-19",IF(AND(BY42="vVO2máx",BZ42&gt;=100),"20",IF(AND(BY42="FCR",BZ42&gt;40,BZ42&lt;=60),"12-13",IF(AND(BY42="FCR",BZ42&gt;60,BZ42&lt;=84),"14-16",IF(AND(BY42="FCR",BZ42&gt;=85,BZ42&lt;100),"17-19",IF(AND(BY42="FCR",BZ42=100),"20",""))))))))))),"")</f>
        <v/>
      </c>
      <c r="CD42" s="409" t="str">
        <f>IFERROR(IF(BY42="vVO2máx",(Avaliações!$C$51*'Microciclos - Endurance (2)'!BZ42)/100,IF(BY42="Velocidade_crítica",IF(BZ42="80% VC",Avaliações!#REF!*0.8,IF(BZ42="100% VC",Avaliações!#REF!*1,IF(BZ42="120% VC",Avaliações!#REF!*1.2,IF(BZ42="&gt;30%",Avaliações!$C$54*1.3,IF(BZ42="&gt;40%",Avaliações!$C$54*1.4,0))))),IF(BY42="PACE_Daniels",INDEX(BASE!$Q$4:$V$60,MATCH(Avaliações!$C$53,BASE!$Q$4:$Q$60,0),MATCH('Microciclos - Endurance (2)'!BZ42,BASE!$Q$4:$V$4,0)),""))),"")</f>
        <v/>
      </c>
      <c r="CE42" s="407" t="s">
        <v>144</v>
      </c>
      <c r="CF42" s="407"/>
      <c r="CG42" s="410" t="str">
        <f t="shared" si="358"/>
        <v/>
      </c>
      <c r="CH42" s="407" t="str">
        <f>IFERROR(IF(BY42="PACE_Daniels",(INDEX(BASE!$AE$4:$AH$7,MATCH('Microciclos - Endurance (2)'!CF42,BASE!$AE$4:$AE$7,0),4)),IF(AND(BY42="vVO2máx",CF42&gt;=35,CF42&lt;=45),"9-11",IF(AND(BY42="vVO2máx",CF42&gt;45,CF42&lt;=65),"11",IF(AND(BY42="vVO2máx",CF42&gt;65,CF42&lt;=75),"12-13",IF(AND(BY42="vVO2máx",CF42&gt;=80,CF42&lt;=85),"14-16",IF(AND(BY42="vVO2máx",CF42&gt;=85,CF42&lt;100),"17-19",IF(AND(BY42="vVO2máx",CF42&gt;=100),"20",IF(AND(BY42="FCR",CF42&gt;40,CF42&lt;=60),"12-13",IF(AND(BY42="FCR",CF42&gt;60,CF42&lt;=84),"14-16",IF(AND(BY42="FCR",CF42&gt;=85,CF42&lt;100),"17-19",IF(AND(BY42="FCR",CF42=100),"20",""))))))))))),"")</f>
        <v/>
      </c>
      <c r="CI42" s="409">
        <f>IFERROR(IF(CE42="vVO2máx",(Avaliações!$C$51*'Microciclos - Endurance (2)'!CF42)/100,IF(CE42="Velocidade_crítica",IF(CF42="80% VC",Avaliações!#REF!*0.8,IF(CF42="100% VC",Avaliações!#REF!*1,IF(CF42="120% VC",Avaliações!#REF!*1.2,IF(CF42="&gt;30%",Avaliações!$C$54*1.3,IF(CF42="&gt;40%",Avaliações!$C$54*1.4,0))))),IF(CE42="PACE_Daniels",INDEX(BASE!$Q$4:$V$60,MATCH(Avaliações!$C$53,BASE!$Q$4:$Q$60,0),MATCH('Microciclos - Endurance (2)'!CF42,BASE!$Q$4:$V$4,0)),0))),"")</f>
        <v>0</v>
      </c>
      <c r="CJ42" s="409" t="str">
        <f t="shared" si="359"/>
        <v/>
      </c>
      <c r="CN42" s="407"/>
      <c r="CO42" s="407"/>
      <c r="CP42" s="407"/>
      <c r="CQ42" s="407"/>
      <c r="CR42" s="407">
        <f t="shared" si="484"/>
        <v>0</v>
      </c>
      <c r="CS42" s="407">
        <f t="shared" si="360"/>
        <v>0</v>
      </c>
      <c r="CT42" s="408" t="str">
        <f t="shared" si="361"/>
        <v/>
      </c>
      <c r="CU42" s="407" t="s">
        <v>144</v>
      </c>
      <c r="CV42" s="407"/>
      <c r="CW42" s="409" t="str">
        <f t="shared" si="362"/>
        <v/>
      </c>
      <c r="CX42" s="410" t="str">
        <f t="shared" si="363"/>
        <v/>
      </c>
      <c r="CY42" s="407" t="str">
        <f>IFERROR(IF(CU42="PACE_Daniels",(INDEX(BASE!$AE$4:$AH$8,MATCH('Microciclos - Endurance (2)'!CV42,BASE!$AE$4:$AE$8,0),4)),IF(AND(CU42="vVO2máx",CV42&gt;=35,CV42&lt;=45),"9-11",IF(AND(CU42="vVO2máx",CV42&gt;45,CV42&lt;=65),"11",IF(AND(CU42="vVO2máx",CV42&gt;65,CV42&lt;=75),"12-13",IF(AND(CU42="vVO2máx",CV42&gt;=80,CV42&lt;=85),"14-16",IF(AND(CU42="vVO2máx",CV42&gt;=85,CV42&lt;100),"17-19",IF(AND(CU42="vVO2máx",CV42&gt;=100),"20",IF(AND(CU42="FCR",CV42&gt;40,CV42&lt;=60),"12-13",IF(AND(CU42="FCR",CV42&gt;60,CV42&lt;=84),"14-16",IF(AND(CU42="FCR",CV42&gt;=85,CV42&lt;100),"17-19",IF(AND(CU42="FCR",CV42=100),"20",""))))))))))),"")</f>
        <v/>
      </c>
      <c r="CZ42" s="409" t="str">
        <f>IFERROR(IF(CU42="vVO2máx",(Avaliações!$C$51*'Microciclos - Endurance (2)'!CV42)/100,IF(CU42="Velocidade_crítica",IF(CV42="80% VC",Avaliações!#REF!*0.8,IF(CV42="100% VC",Avaliações!#REF!*1,IF(CV42="120% VC",Avaliações!#REF!*1.2,IF(CV42="&gt;30%",Avaliações!$C$54*1.3,IF(CV42="&gt;40%",Avaliações!$C$54*1.4,0))))),IF(CU42="PACE_Daniels",INDEX(BASE!$Q$4:$V$60,MATCH(Avaliações!$C$53,BASE!$Q$4:$Q$60,0),MATCH('Microciclos - Endurance (2)'!CV42,BASE!$Q$4:$V$4,0)),""))),"")</f>
        <v/>
      </c>
      <c r="DA42" s="407" t="s">
        <v>144</v>
      </c>
      <c r="DB42" s="407"/>
      <c r="DC42" s="410" t="str">
        <f t="shared" si="364"/>
        <v/>
      </c>
      <c r="DD42" s="407" t="str">
        <f>IFERROR(IF(CU42="PACE_Daniels",(INDEX(BASE!$AE$4:$AH$7,MATCH('Microciclos - Endurance (2)'!DB42,BASE!$AE$4:$AE$7,0),4)),IF(AND(CU42="vVO2máx",DB42&gt;=35,DB42&lt;=45),"9-11",IF(AND(CU42="vVO2máx",DB42&gt;45,DB42&lt;=65),"11",IF(AND(CU42="vVO2máx",DB42&gt;65,DB42&lt;=75),"12-13",IF(AND(CU42="vVO2máx",DB42&gt;=80,DB42&lt;=85),"14-16",IF(AND(CU42="vVO2máx",DB42&gt;=85,DB42&lt;100),"17-19",IF(AND(CU42="vVO2máx",DB42&gt;=100),"20",IF(AND(CU42="FCR",DB42&gt;40,DB42&lt;=60),"12-13",IF(AND(CU42="FCR",DB42&gt;60,DB42&lt;=84),"14-16",IF(AND(CU42="FCR",DB42&gt;=85,DB42&lt;100),"17-19",IF(AND(CU42="FCR",DB42=100),"20",""))))))))))),"")</f>
        <v/>
      </c>
      <c r="DE42" s="409">
        <f>IFERROR(IF(DA42="vVO2máx",(Avaliações!$C$51*'Microciclos - Endurance (2)'!DB42)/100,IF(DA42="Velocidade_crítica",IF(DB42="80% VC",Avaliações!#REF!*0.8,IF(DB42="100% VC",Avaliações!#REF!*1,IF(DB42="120% VC",Avaliações!#REF!*1.2,IF(DB42="&gt;30%",Avaliações!$C$54*1.3,IF(DB42="&gt;40%",Avaliações!$C$54*1.4,0))))),IF(DA42="PACE_Daniels",INDEX(BASE!$Q$4:$V$60,MATCH(Avaliações!$C$53,BASE!$Q$4:$Q$60,0),MATCH('Microciclos - Endurance (2)'!DB42,BASE!$Q$4:$V$4,0)),0))),"")</f>
        <v>0</v>
      </c>
      <c r="DF42" s="409" t="str">
        <f t="shared" si="365"/>
        <v/>
      </c>
      <c r="DJ42" s="407"/>
      <c r="DK42" s="407"/>
      <c r="DL42" s="407"/>
      <c r="DM42" s="407"/>
      <c r="DN42" s="407">
        <f t="shared" si="485"/>
        <v>0</v>
      </c>
      <c r="DO42" s="407">
        <f t="shared" si="366"/>
        <v>0</v>
      </c>
      <c r="DP42" s="408" t="str">
        <f t="shared" si="367"/>
        <v/>
      </c>
      <c r="DQ42" s="407" t="s">
        <v>144</v>
      </c>
      <c r="DR42" s="407"/>
      <c r="DS42" s="409" t="str">
        <f t="shared" si="368"/>
        <v/>
      </c>
      <c r="DT42" s="410" t="str">
        <f t="shared" si="369"/>
        <v/>
      </c>
      <c r="DU42" s="407" t="str">
        <f>IFERROR(IF(DQ42="PACE_Daniels",(INDEX(BASE!$AE$4:$AH$8,MATCH('Microciclos - Endurance (2)'!DR42,BASE!$AE$4:$AE$8,0),4)),IF(AND(DQ42="vVO2máx",DR42&gt;=35,DR42&lt;=45),"9-11",IF(AND(DQ42="vVO2máx",DR42&gt;45,DR42&lt;=65),"11",IF(AND(DQ42="vVO2máx",DR42&gt;65,DR42&lt;=75),"12-13",IF(AND(DQ42="vVO2máx",DR42&gt;=80,DR42&lt;=85),"14-16",IF(AND(DQ42="vVO2máx",DR42&gt;=85,DR42&lt;100),"17-19",IF(AND(DQ42="vVO2máx",DR42&gt;=100),"20",IF(AND(DQ42="FCR",DR42&gt;40,DR42&lt;=60),"12-13",IF(AND(DQ42="FCR",DR42&gt;60,DR42&lt;=84),"14-16",IF(AND(DQ42="FCR",DR42&gt;=85,DR42&lt;100),"17-19",IF(AND(DQ42="FCR",DR42=100),"20",""))))))))))),"")</f>
        <v/>
      </c>
      <c r="DV42" s="409" t="str">
        <f>IFERROR(IF(DQ42="vVO2máx",(Avaliações!$C$51*'Microciclos - Endurance (2)'!DR42)/100,IF(DQ42="Velocidade_crítica",IF(DR42="80% VC",Avaliações!#REF!*0.8,IF(DR42="100% VC",Avaliações!#REF!*1,IF(DR42="120% VC",Avaliações!#REF!*1.2,IF(DR42="&gt;30%",Avaliações!$C$54*1.3,IF(DR42="&gt;40%",Avaliações!$C$54*1.4,0))))),IF(DQ42="PACE_Daniels",INDEX(BASE!$Q$4:$V$60,MATCH(Avaliações!$C$53,BASE!$Q$4:$Q$60,0),MATCH('Microciclos - Endurance (2)'!DR42,BASE!$Q$4:$V$4,0)),""))),"")</f>
        <v/>
      </c>
      <c r="DW42" s="407" t="s">
        <v>144</v>
      </c>
      <c r="DX42" s="407"/>
      <c r="DY42" s="410" t="str">
        <f t="shared" si="370"/>
        <v/>
      </c>
      <c r="DZ42" s="407" t="str">
        <f>IFERROR(IF(DQ42="PACE_Daniels",(INDEX(BASE!$AE$4:$AH$7,MATCH('Microciclos - Endurance (2)'!DX42,BASE!$AE$4:$AE$7,0),4)),IF(AND(DQ42="vVO2máx",DX42&gt;=35,DX42&lt;=45),"9-11",IF(AND(DQ42="vVO2máx",DX42&gt;45,DX42&lt;=65),"11",IF(AND(DQ42="vVO2máx",DX42&gt;65,DX42&lt;=75),"12-13",IF(AND(DQ42="vVO2máx",DX42&gt;=80,DX42&lt;=85),"14-16",IF(AND(DQ42="vVO2máx",DX42&gt;=85,DX42&lt;100),"17-19",IF(AND(DQ42="vVO2máx",DX42&gt;=100),"20",IF(AND(DQ42="FCR",DX42&gt;40,DX42&lt;=60),"12-13",IF(AND(DQ42="FCR",DX42&gt;60,DX42&lt;=84),"14-16",IF(AND(DQ42="FCR",DX42&gt;=85,DX42&lt;100),"17-19",IF(AND(DQ42="FCR",DX42=100),"20",""))))))))))),"")</f>
        <v/>
      </c>
      <c r="EA42" s="409">
        <f>IFERROR(IF(DW42="vVO2máx",(Avaliações!$C$51*'Microciclos - Endurance (2)'!DX42)/100,IF(DW42="Velocidade_crítica",IF(DX42="80% VC",Avaliações!#REF!*0.8,IF(DX42="100% VC",Avaliações!#REF!*1,IF(DX42="120% VC",Avaliações!#REF!*1.2,IF(DX42="&gt;30%",Avaliações!$C$54*1.3,IF(DX42="&gt;40%",Avaliações!$C$54*1.4,0))))),IF(DW42="PACE_Daniels",INDEX(BASE!$Q$4:$V$60,MATCH(Avaliações!$C$53,BASE!$Q$4:$Q$60,0),MATCH('Microciclos - Endurance (2)'!DX42,BASE!$Q$4:$V$4,0)),0))),"")</f>
        <v>0</v>
      </c>
      <c r="EB42" s="409" t="str">
        <f t="shared" si="371"/>
        <v/>
      </c>
      <c r="EF42" s="407"/>
      <c r="EG42" s="407"/>
      <c r="EH42" s="407"/>
      <c r="EI42" s="407"/>
      <c r="EJ42" s="407">
        <f t="shared" si="486"/>
        <v>0</v>
      </c>
      <c r="EK42" s="407">
        <f t="shared" si="372"/>
        <v>0</v>
      </c>
      <c r="EL42" s="408" t="str">
        <f t="shared" si="373"/>
        <v/>
      </c>
      <c r="EM42" s="407" t="s">
        <v>144</v>
      </c>
      <c r="EN42" s="407"/>
      <c r="EO42" s="409" t="str">
        <f t="shared" si="374"/>
        <v/>
      </c>
      <c r="EP42" s="410" t="str">
        <f t="shared" si="375"/>
        <v/>
      </c>
      <c r="EQ42" s="407" t="str">
        <f>IFERROR(IF(EM42="PACE_Daniels",(INDEX(BASE!$AE$4:$AH$8,MATCH('Microciclos - Endurance (2)'!EN42,BASE!$AE$4:$AE$8,0),4)),IF(AND(EM42="vVO2máx",EN42&gt;=35,EN42&lt;=45),"9-11",IF(AND(EM42="vVO2máx",EN42&gt;45,EN42&lt;=65),"11",IF(AND(EM42="vVO2máx",EN42&gt;65,EN42&lt;=75),"12-13",IF(AND(EM42="vVO2máx",EN42&gt;=80,EN42&lt;=85),"14-16",IF(AND(EM42="vVO2máx",EN42&gt;=85,EN42&lt;100),"17-19",IF(AND(EM42="vVO2máx",EN42&gt;=100),"20",IF(AND(EM42="FCR",EN42&gt;40,EN42&lt;=60),"12-13",IF(AND(EM42="FCR",EN42&gt;60,EN42&lt;=84),"14-16",IF(AND(EM42="FCR",EN42&gt;=85,EN42&lt;100),"17-19",IF(AND(EM42="FCR",EN42=100),"20",""))))))))))),"")</f>
        <v/>
      </c>
      <c r="ER42" s="409" t="str">
        <f>IFERROR(IF(EM42="vVO2máx",(Avaliações!$C$51*'Microciclos - Endurance (2)'!EN42)/100,IF(EM42="Velocidade_crítica",IF(EN42="80% VC",Avaliações!#REF!*0.8,IF(EN42="100% VC",Avaliações!#REF!*1,IF(EN42="120% VC",Avaliações!#REF!*1.2,IF(EN42="&gt;30%",Avaliações!$C$54*1.3,IF(EN42="&gt;40%",Avaliações!$C$54*1.4,0))))),IF(EM42="PACE_Daniels",INDEX(BASE!$Q$4:$V$60,MATCH(Avaliações!$C$53,BASE!$Q$4:$Q$60,0),MATCH('Microciclos - Endurance (2)'!EN42,BASE!$Q$4:$V$4,0)),""))),"")</f>
        <v/>
      </c>
      <c r="ES42" s="407" t="s">
        <v>144</v>
      </c>
      <c r="ET42" s="407"/>
      <c r="EU42" s="410" t="str">
        <f t="shared" si="376"/>
        <v/>
      </c>
      <c r="EV42" s="407" t="str">
        <f>IFERROR(IF(EM42="PACE_Daniels",(INDEX(BASE!$AE$4:$AH$7,MATCH('Microciclos - Endurance (2)'!ET42,BASE!$AE$4:$AE$7,0),4)),IF(AND(EM42="vVO2máx",ET42&gt;=35,ET42&lt;=45),"9-11",IF(AND(EM42="vVO2máx",ET42&gt;45,ET42&lt;=65),"11",IF(AND(EM42="vVO2máx",ET42&gt;65,ET42&lt;=75),"12-13",IF(AND(EM42="vVO2máx",ET42&gt;=80,ET42&lt;=85),"14-16",IF(AND(EM42="vVO2máx",ET42&gt;=85,ET42&lt;100),"17-19",IF(AND(EM42="vVO2máx",ET42&gt;=100),"20",IF(AND(EM42="FCR",ET42&gt;40,ET42&lt;=60),"12-13",IF(AND(EM42="FCR",ET42&gt;60,ET42&lt;=84),"14-16",IF(AND(EM42="FCR",ET42&gt;=85,ET42&lt;100),"17-19",IF(AND(EM42="FCR",ET42=100),"20",""))))))))))),"")</f>
        <v/>
      </c>
      <c r="EW42" s="409">
        <f>IFERROR(IF(ES42="vVO2máx",(Avaliações!$C$51*'Microciclos - Endurance (2)'!ET42)/100,IF(ES42="Velocidade_crítica",IF(ET42="80% VC",Avaliações!#REF!*0.8,IF(ET42="100% VC",Avaliações!#REF!*1,IF(ET42="120% VC",Avaliações!#REF!*1.2,IF(ET42="&gt;30%",Avaliações!$C$54*1.3,IF(ET42="&gt;40%",Avaliações!$C$54*1.4,0))))),IF(ES42="PACE_Daniels",INDEX(BASE!$Q$4:$V$60,MATCH(Avaliações!$C$53,BASE!$Q$4:$Q$60,0),MATCH('Microciclos - Endurance (2)'!ET42,BASE!$Q$4:$V$4,0)),0))),"")</f>
        <v>0</v>
      </c>
      <c r="EX42" s="409" t="str">
        <f t="shared" si="377"/>
        <v/>
      </c>
      <c r="FB42" s="407"/>
      <c r="FC42" s="407"/>
      <c r="FD42" s="407"/>
      <c r="FE42" s="407"/>
      <c r="FF42" s="407">
        <f t="shared" si="487"/>
        <v>0</v>
      </c>
      <c r="FG42" s="407">
        <f t="shared" si="378"/>
        <v>0</v>
      </c>
      <c r="FH42" s="408" t="str">
        <f t="shared" si="379"/>
        <v/>
      </c>
      <c r="FI42" s="407" t="s">
        <v>144</v>
      </c>
      <c r="FJ42" s="407"/>
      <c r="FK42" s="409" t="str">
        <f t="shared" si="380"/>
        <v/>
      </c>
      <c r="FL42" s="410" t="str">
        <f t="shared" si="381"/>
        <v/>
      </c>
      <c r="FM42" s="407" t="str">
        <f>IFERROR(IF(FI42="PACE_Daniels",(INDEX(BASE!$AE$4:$AH$8,MATCH('Microciclos - Endurance (2)'!FJ42,BASE!$AE$4:$AE$8,0),4)),IF(AND(FI42="vVO2máx",FJ42&gt;=35,FJ42&lt;=45),"9-11",IF(AND(FI42="vVO2máx",FJ42&gt;45,FJ42&lt;=65),"11",IF(AND(FI42="vVO2máx",FJ42&gt;65,FJ42&lt;=75),"12-13",IF(AND(FI42="vVO2máx",FJ42&gt;=80,FJ42&lt;=85),"14-16",IF(AND(FI42="vVO2máx",FJ42&gt;=85,FJ42&lt;100),"17-19",IF(AND(FI42="vVO2máx",FJ42&gt;=100),"20",IF(AND(FI42="FCR",FJ42&gt;40,FJ42&lt;=60),"12-13",IF(AND(FI42="FCR",FJ42&gt;60,FJ42&lt;=84),"14-16",IF(AND(FI42="FCR",FJ42&gt;=85,FJ42&lt;100),"17-19",IF(AND(FI42="FCR",FJ42=100),"20",""))))))))))),"")</f>
        <v/>
      </c>
      <c r="FN42" s="409" t="str">
        <f>IFERROR(IF(FI42="vVO2máx",(Avaliações!$C$51*'Microciclos - Endurance (2)'!FJ42)/100,IF(FI42="Velocidade_crítica",IF(FJ42="80% VC",Avaliações!#REF!*0.8,IF(FJ42="100% VC",Avaliações!#REF!*1,IF(FJ42="120% VC",Avaliações!#REF!*1.2,IF(FJ42="&gt;30%",Avaliações!$C$54*1.3,IF(FJ42="&gt;40%",Avaliações!$C$54*1.4,0))))),IF(FI42="PACE_Daniels",INDEX(BASE!$Q$4:$V$60,MATCH(Avaliações!$C$53,BASE!$Q$4:$Q$60,0),MATCH('Microciclos - Endurance (2)'!FJ42,BASE!$Q$4:$V$4,0)),""))),"")</f>
        <v/>
      </c>
      <c r="FO42" s="407" t="s">
        <v>144</v>
      </c>
      <c r="FP42" s="407"/>
      <c r="FQ42" s="410" t="str">
        <f t="shared" si="382"/>
        <v/>
      </c>
      <c r="FR42" s="407" t="str">
        <f>IFERROR(IF(FI42="PACE_Daniels",(INDEX(BASE!$AE$4:$AH$7,MATCH('Microciclos - Endurance (2)'!FP42,BASE!$AE$4:$AE$7,0),4)),IF(AND(FI42="vVO2máx",FP42&gt;=35,FP42&lt;=45),"9-11",IF(AND(FI42="vVO2máx",FP42&gt;45,FP42&lt;=65),"11",IF(AND(FI42="vVO2máx",FP42&gt;65,FP42&lt;=75),"12-13",IF(AND(FI42="vVO2máx",FP42&gt;=80,FP42&lt;=85),"14-16",IF(AND(FI42="vVO2máx",FP42&gt;=85,FP42&lt;100),"17-19",IF(AND(FI42="vVO2máx",FP42&gt;=100),"20",IF(AND(FI42="FCR",FP42&gt;40,FP42&lt;=60),"12-13",IF(AND(FI42="FCR",FP42&gt;60,FP42&lt;=84),"14-16",IF(AND(FI42="FCR",FP42&gt;=85,FP42&lt;100),"17-19",IF(AND(FI42="FCR",FP42=100),"20",""))))))))))),"")</f>
        <v/>
      </c>
      <c r="FS42" s="409">
        <f>IFERROR(IF(FO42="vVO2máx",(Avaliações!$C$51*'Microciclos - Endurance (2)'!FP42)/100,IF(FO42="Velocidade_crítica",IF(FP42="80% VC",Avaliações!#REF!*0.8,IF(FP42="100% VC",Avaliações!#REF!*1,IF(FP42="120% VC",Avaliações!#REF!*1.2,IF(FP42="&gt;30%",Avaliações!$C$54*1.3,IF(FP42="&gt;40%",Avaliações!$C$54*1.4,0))))),IF(FO42="PACE_Daniels",INDEX(BASE!$Q$4:$V$60,MATCH(Avaliações!$C$53,BASE!$Q$4:$Q$60,0),MATCH('Microciclos - Endurance (2)'!FP42,BASE!$Q$4:$V$4,0)),0))),"")</f>
        <v>0</v>
      </c>
      <c r="FT42" s="409" t="str">
        <f t="shared" si="383"/>
        <v/>
      </c>
      <c r="FX42" s="407"/>
      <c r="FY42" s="407"/>
      <c r="FZ42" s="407"/>
      <c r="GA42" s="407"/>
      <c r="GB42" s="407">
        <f t="shared" si="488"/>
        <v>0</v>
      </c>
      <c r="GC42" s="407">
        <f t="shared" si="384"/>
        <v>0</v>
      </c>
      <c r="GD42" s="408" t="str">
        <f t="shared" si="385"/>
        <v/>
      </c>
      <c r="GE42" s="407" t="s">
        <v>144</v>
      </c>
      <c r="GF42" s="407"/>
      <c r="GG42" s="409" t="str">
        <f t="shared" si="386"/>
        <v/>
      </c>
      <c r="GH42" s="410" t="str">
        <f t="shared" si="387"/>
        <v/>
      </c>
      <c r="GI42" s="407" t="str">
        <f>IFERROR(IF(GE42="PACE_Daniels",(INDEX(BASE!$AE$4:$AH$8,MATCH('Microciclos - Endurance (2)'!GF42,BASE!$AE$4:$AE$8,0),4)),IF(AND(GE42="vVO2máx",GF42&gt;=35,GF42&lt;=45),"9-11",IF(AND(GE42="vVO2máx",GF42&gt;45,GF42&lt;=65),"11",IF(AND(GE42="vVO2máx",GF42&gt;65,GF42&lt;=75),"12-13",IF(AND(GE42="vVO2máx",GF42&gt;=80,GF42&lt;=85),"14-16",IF(AND(GE42="vVO2máx",GF42&gt;=85,GF42&lt;100),"17-19",IF(AND(GE42="vVO2máx",GF42&gt;=100),"20",IF(AND(GE42="FCR",GF42&gt;40,GF42&lt;=60),"12-13",IF(AND(GE42="FCR",GF42&gt;60,GF42&lt;=84),"14-16",IF(AND(GE42="FCR",GF42&gt;=85,GF42&lt;100),"17-19",IF(AND(GE42="FCR",GF42=100),"20",""))))))))))),"")</f>
        <v/>
      </c>
      <c r="GJ42" s="409" t="str">
        <f>IFERROR(IF(GE42="vVO2máx",(Avaliações!$C$51*'Microciclos - Endurance (2)'!GF42)/100,IF(GE42="Velocidade_crítica",IF(GF42="80% VC",Avaliações!#REF!*0.8,IF(GF42="100% VC",Avaliações!#REF!*1,IF(GF42="120% VC",Avaliações!#REF!*1.2,IF(GF42="&gt;30%",Avaliações!$C$54*1.3,IF(GF42="&gt;40%",Avaliações!$C$54*1.4,0))))),IF(GE42="PACE_Daniels",INDEX(BASE!$Q$4:$V$60,MATCH(Avaliações!$C$53,BASE!$Q$4:$Q$60,0),MATCH('Microciclos - Endurance (2)'!GF42,BASE!$Q$4:$V$4,0)),""))),"")</f>
        <v/>
      </c>
      <c r="GK42" s="407" t="s">
        <v>144</v>
      </c>
      <c r="GL42" s="407"/>
      <c r="GM42" s="410" t="str">
        <f t="shared" si="388"/>
        <v/>
      </c>
      <c r="GN42" s="407" t="str">
        <f>IFERROR(IF(GE42="PACE_Daniels",(INDEX(BASE!$AE$4:$AH$7,MATCH('Microciclos - Endurance (2)'!GL42,BASE!$AE$4:$AE$7,0),4)),IF(AND(GE42="vVO2máx",GL42&gt;=35,GL42&lt;=45),"9-11",IF(AND(GE42="vVO2máx",GL42&gt;45,GL42&lt;=65),"11",IF(AND(GE42="vVO2máx",GL42&gt;65,GL42&lt;=75),"12-13",IF(AND(GE42="vVO2máx",GL42&gt;=80,GL42&lt;=85),"14-16",IF(AND(GE42="vVO2máx",GL42&gt;=85,GL42&lt;100),"17-19",IF(AND(GE42="vVO2máx",GL42&gt;=100),"20",IF(AND(GE42="FCR",GL42&gt;40,GL42&lt;=60),"12-13",IF(AND(GE42="FCR",GL42&gt;60,GL42&lt;=84),"14-16",IF(AND(GE42="FCR",GL42&gt;=85,GL42&lt;100),"17-19",IF(AND(GE42="FCR",GL42=100),"20",""))))))))))),"")</f>
        <v/>
      </c>
      <c r="GO42" s="409">
        <f>IFERROR(IF(GK42="vVO2máx",(Avaliações!$C$51*'Microciclos - Endurance (2)'!GL42)/100,IF(GK42="Velocidade_crítica",IF(GL42="80% VC",Avaliações!#REF!*0.8,IF(GL42="100% VC",Avaliações!#REF!*1,IF(GL42="120% VC",Avaliações!#REF!*1.2,IF(GL42="&gt;30%",Avaliações!$C$54*1.3,IF(GL42="&gt;40%",Avaliações!$C$54*1.4,0))))),IF(GK42="PACE_Daniels",INDEX(BASE!$Q$4:$V$60,MATCH(Avaliações!$C$53,BASE!$Q$4:$Q$60,0),MATCH('Microciclos - Endurance (2)'!GL42,BASE!$Q$4:$V$4,0)),0))),"")</f>
        <v>0</v>
      </c>
      <c r="GP42" s="409" t="str">
        <f t="shared" si="389"/>
        <v/>
      </c>
      <c r="GT42" s="407"/>
      <c r="GU42" s="407"/>
      <c r="GV42" s="407"/>
      <c r="GW42" s="407"/>
      <c r="GX42" s="407">
        <f t="shared" si="489"/>
        <v>0</v>
      </c>
      <c r="GY42" s="407">
        <f t="shared" si="390"/>
        <v>0</v>
      </c>
      <c r="GZ42" s="408" t="str">
        <f t="shared" si="391"/>
        <v/>
      </c>
      <c r="HA42" s="407" t="s">
        <v>144</v>
      </c>
      <c r="HB42" s="407"/>
      <c r="HC42" s="409" t="str">
        <f t="shared" si="392"/>
        <v/>
      </c>
      <c r="HD42" s="410" t="str">
        <f t="shared" si="393"/>
        <v/>
      </c>
      <c r="HE42" s="407" t="str">
        <f>IFERROR(IF(HA42="PACE_Daniels",(INDEX(BASE!$AE$4:$AH$8,MATCH('Microciclos - Endurance (2)'!HB42,BASE!$AE$4:$AE$8,0),4)),IF(AND(HA42="vVO2máx",HB42&gt;=35,HB42&lt;=45),"9-11",IF(AND(HA42="vVO2máx",HB42&gt;45,HB42&lt;=65),"11",IF(AND(HA42="vVO2máx",HB42&gt;65,HB42&lt;=75),"12-13",IF(AND(HA42="vVO2máx",HB42&gt;=80,HB42&lt;=85),"14-16",IF(AND(HA42="vVO2máx",HB42&gt;=85,HB42&lt;100),"17-19",IF(AND(HA42="vVO2máx",HB42&gt;=100),"20",IF(AND(HA42="FCR",HB42&gt;40,HB42&lt;=60),"12-13",IF(AND(HA42="FCR",HB42&gt;60,HB42&lt;=84),"14-16",IF(AND(HA42="FCR",HB42&gt;=85,HB42&lt;100),"17-19",IF(AND(HA42="FCR",HB42=100),"20",""))))))))))),"")</f>
        <v/>
      </c>
      <c r="HF42" s="409" t="str">
        <f>IFERROR(IF(HA42="vVO2máx",(Avaliações!$C$51*'Microciclos - Endurance (2)'!HB42)/100,IF(HA42="Velocidade_crítica",IF(HB42="80% VC",Avaliações!#REF!*0.8,IF(HB42="100% VC",Avaliações!#REF!*1,IF(HB42="120% VC",Avaliações!#REF!*1.2,IF(HB42="&gt;30%",Avaliações!$C$54*1.3,IF(HB42="&gt;40%",Avaliações!$C$54*1.4,0))))),IF(HA42="PACE_Daniels",INDEX(BASE!$Q$4:$V$60,MATCH(Avaliações!$C$53,BASE!$Q$4:$Q$60,0),MATCH('Microciclos - Endurance (2)'!HB42,BASE!$Q$4:$V$4,0)),""))),"")</f>
        <v/>
      </c>
      <c r="HG42" s="407" t="s">
        <v>144</v>
      </c>
      <c r="HH42" s="407"/>
      <c r="HI42" s="410" t="str">
        <f t="shared" si="394"/>
        <v/>
      </c>
      <c r="HJ42" s="407" t="str">
        <f>IFERROR(IF(HA42="PACE_Daniels",(INDEX(BASE!$AE$4:$AH$7,MATCH('Microciclos - Endurance (2)'!HH42,BASE!$AE$4:$AE$7,0),4)),IF(AND(HA42="vVO2máx",HH42&gt;=35,HH42&lt;=45),"9-11",IF(AND(HA42="vVO2máx",HH42&gt;45,HH42&lt;=65),"11",IF(AND(HA42="vVO2máx",HH42&gt;65,HH42&lt;=75),"12-13",IF(AND(HA42="vVO2máx",HH42&gt;=80,HH42&lt;=85),"14-16",IF(AND(HA42="vVO2máx",HH42&gt;=85,HH42&lt;100),"17-19",IF(AND(HA42="vVO2máx",HH42&gt;=100),"20",IF(AND(HA42="FCR",HH42&gt;40,HH42&lt;=60),"12-13",IF(AND(HA42="FCR",HH42&gt;60,HH42&lt;=84),"14-16",IF(AND(HA42="FCR",HH42&gt;=85,HH42&lt;100),"17-19",IF(AND(HA42="FCR",HH42=100),"20",""))))))))))),"")</f>
        <v/>
      </c>
      <c r="HK42" s="409">
        <f>IFERROR(IF(HG42="vVO2máx",(Avaliações!$C$51*'Microciclos - Endurance (2)'!HH42)/100,IF(HG42="Velocidade_crítica",IF(HH42="80% VC",Avaliações!#REF!*0.8,IF(HH42="100% VC",Avaliações!#REF!*1,IF(HH42="120% VC",Avaliações!#REF!*1.2,IF(HH42="&gt;30%",Avaliações!$C$54*1.3,IF(HH42="&gt;40%",Avaliações!$C$54*1.4,0))))),IF(HG42="PACE_Daniels",INDEX(BASE!$Q$4:$V$60,MATCH(Avaliações!$C$53,BASE!$Q$4:$Q$60,0),MATCH('Microciclos - Endurance (2)'!HH42,BASE!$Q$4:$V$4,0)),0))),"")</f>
        <v>0</v>
      </c>
      <c r="HL42" s="409" t="str">
        <f t="shared" si="395"/>
        <v/>
      </c>
      <c r="HP42" s="407"/>
      <c r="HQ42" s="407"/>
      <c r="HR42" s="407"/>
      <c r="HS42" s="407"/>
      <c r="HT42" s="407">
        <f t="shared" si="490"/>
        <v>0</v>
      </c>
      <c r="HU42" s="407">
        <f t="shared" si="396"/>
        <v>0</v>
      </c>
      <c r="HV42" s="408" t="str">
        <f t="shared" si="397"/>
        <v/>
      </c>
      <c r="HW42" s="407" t="s">
        <v>144</v>
      </c>
      <c r="HX42" s="407"/>
      <c r="HY42" s="409" t="str">
        <f t="shared" si="398"/>
        <v/>
      </c>
      <c r="HZ42" s="410" t="str">
        <f t="shared" si="399"/>
        <v/>
      </c>
      <c r="IA42" s="407" t="str">
        <f>IFERROR(IF(HW42="PACE_Daniels",(INDEX(BASE!$AE$4:$AH$8,MATCH('Microciclos - Endurance (2)'!HX42,BASE!$AE$4:$AE$8,0),4)),IF(AND(HW42="vVO2máx",HX42&gt;=35,HX42&lt;=45),"9-11",IF(AND(HW42="vVO2máx",HX42&gt;45,HX42&lt;=65),"11",IF(AND(HW42="vVO2máx",HX42&gt;65,HX42&lt;=75),"12-13",IF(AND(HW42="vVO2máx",HX42&gt;=80,HX42&lt;=85),"14-16",IF(AND(HW42="vVO2máx",HX42&gt;=85,HX42&lt;100),"17-19",IF(AND(HW42="vVO2máx",HX42&gt;=100),"20",IF(AND(HW42="FCR",HX42&gt;40,HX42&lt;=60),"12-13",IF(AND(HW42="FCR",HX42&gt;60,HX42&lt;=84),"14-16",IF(AND(HW42="FCR",HX42&gt;=85,HX42&lt;100),"17-19",IF(AND(HW42="FCR",HX42=100),"20",""))))))))))),"")</f>
        <v/>
      </c>
      <c r="IB42" s="409" t="str">
        <f>IFERROR(IF(HW42="vVO2máx",(Avaliações!$C$51*'Microciclos - Endurance (2)'!HX42)/100,IF(HW42="Velocidade_crítica",IF(HX42="80% VC",Avaliações!#REF!*0.8,IF(HX42="100% VC",Avaliações!#REF!*1,IF(HX42="120% VC",Avaliações!#REF!*1.2,IF(HX42="&gt;30%",Avaliações!$C$54*1.3,IF(HX42="&gt;40%",Avaliações!$C$54*1.4,0))))),IF(HW42="PACE_Daniels",INDEX(BASE!$Q$4:$V$60,MATCH(Avaliações!$C$53,BASE!$Q$4:$Q$60,0),MATCH('Microciclos - Endurance (2)'!HX42,BASE!$Q$4:$V$4,0)),""))),"")</f>
        <v/>
      </c>
      <c r="IC42" s="407" t="s">
        <v>144</v>
      </c>
      <c r="ID42" s="407"/>
      <c r="IE42" s="410" t="str">
        <f t="shared" si="400"/>
        <v/>
      </c>
      <c r="IF42" s="407" t="str">
        <f>IFERROR(IF(HW42="PACE_Daniels",(INDEX(BASE!$AE$4:$AH$7,MATCH('Microciclos - Endurance (2)'!ID42,BASE!$AE$4:$AE$7,0),4)),IF(AND(HW42="vVO2máx",ID42&gt;=35,ID42&lt;=45),"9-11",IF(AND(HW42="vVO2máx",ID42&gt;45,ID42&lt;=65),"11",IF(AND(HW42="vVO2máx",ID42&gt;65,ID42&lt;=75),"12-13",IF(AND(HW42="vVO2máx",ID42&gt;=80,ID42&lt;=85),"14-16",IF(AND(HW42="vVO2máx",ID42&gt;=85,ID42&lt;100),"17-19",IF(AND(HW42="vVO2máx",ID42&gt;=100),"20",IF(AND(HW42="FCR",ID42&gt;40,ID42&lt;=60),"12-13",IF(AND(HW42="FCR",ID42&gt;60,ID42&lt;=84),"14-16",IF(AND(HW42="FCR",ID42&gt;=85,ID42&lt;100),"17-19",IF(AND(HW42="FCR",ID42=100),"20",""))))))))))),"")</f>
        <v/>
      </c>
      <c r="IG42" s="409">
        <f>IFERROR(IF(IC42="vVO2máx",(Avaliações!$C$51*'Microciclos - Endurance (2)'!ID42)/100,IF(IC42="Velocidade_crítica",IF(ID42="80% VC",Avaliações!#REF!*0.8,IF(ID42="100% VC",Avaliações!#REF!*1,IF(ID42="120% VC",Avaliações!#REF!*1.2,IF(ID42="&gt;30%",Avaliações!$C$54*1.3,IF(ID42="&gt;40%",Avaliações!$C$54*1.4,0))))),IF(IC42="PACE_Daniels",INDEX(BASE!$Q$4:$V$60,MATCH(Avaliações!$C$53,BASE!$Q$4:$Q$60,0),MATCH('Microciclos - Endurance (2)'!ID42,BASE!$Q$4:$V$4,0)),0))),"")</f>
        <v>0</v>
      </c>
      <c r="IH42" s="409" t="str">
        <f t="shared" si="401"/>
        <v/>
      </c>
      <c r="IL42" s="407"/>
      <c r="IM42" s="407"/>
      <c r="IN42" s="407"/>
      <c r="IO42" s="407"/>
      <c r="IP42" s="407">
        <f t="shared" si="491"/>
        <v>0</v>
      </c>
      <c r="IQ42" s="407">
        <f t="shared" si="402"/>
        <v>0</v>
      </c>
      <c r="IR42" s="408" t="str">
        <f t="shared" si="403"/>
        <v/>
      </c>
      <c r="IS42" s="407" t="s">
        <v>144</v>
      </c>
      <c r="IT42" s="407"/>
      <c r="IU42" s="409" t="str">
        <f t="shared" si="404"/>
        <v/>
      </c>
      <c r="IV42" s="410" t="str">
        <f t="shared" si="405"/>
        <v/>
      </c>
      <c r="IW42" s="407" t="str">
        <f>IFERROR(IF(IS42="PACE_Daniels",(INDEX(BASE!$AE$4:$AH$8,MATCH('Microciclos - Endurance (2)'!IT42,BASE!$AE$4:$AE$8,0),4)),IF(AND(IS42="vVO2máx",IT42&gt;=35,IT42&lt;=45),"9-11",IF(AND(IS42="vVO2máx",IT42&gt;45,IT42&lt;=65),"11",IF(AND(IS42="vVO2máx",IT42&gt;65,IT42&lt;=75),"12-13",IF(AND(IS42="vVO2máx",IT42&gt;=80,IT42&lt;=85),"14-16",IF(AND(IS42="vVO2máx",IT42&gt;=85,IT42&lt;100),"17-19",IF(AND(IS42="vVO2máx",IT42&gt;=100),"20",IF(AND(IS42="FCR",IT42&gt;40,IT42&lt;=60),"12-13",IF(AND(IS42="FCR",IT42&gt;60,IT42&lt;=84),"14-16",IF(AND(IS42="FCR",IT42&gt;=85,IT42&lt;100),"17-19",IF(AND(IS42="FCR",IT42=100),"20",""))))))))))),"")</f>
        <v/>
      </c>
      <c r="IX42" s="409" t="str">
        <f>IFERROR(IF(IS42="vVO2máx",(Avaliações!$C$51*'Microciclos - Endurance (2)'!IT42)/100,IF(IS42="Velocidade_crítica",IF(IT42="80% VC",Avaliações!#REF!*0.8,IF(IT42="100% VC",Avaliações!#REF!*1,IF(IT42="120% VC",Avaliações!#REF!*1.2,IF(IT42="&gt;30%",Avaliações!$C$54*1.3,IF(IT42="&gt;40%",Avaliações!$C$54*1.4,0))))),IF(IS42="PACE_Daniels",INDEX(BASE!$Q$4:$V$60,MATCH(Avaliações!$C$53,BASE!$Q$4:$Q$60,0),MATCH('Microciclos - Endurance (2)'!IT42,BASE!$Q$4:$V$4,0)),""))),"")</f>
        <v/>
      </c>
      <c r="IY42" s="407" t="s">
        <v>144</v>
      </c>
      <c r="IZ42" s="407"/>
      <c r="JA42" s="410" t="str">
        <f t="shared" si="406"/>
        <v/>
      </c>
      <c r="JB42" s="407" t="str">
        <f>IFERROR(IF(IS42="PACE_Daniels",(INDEX(BASE!$AE$4:$AH$7,MATCH('Microciclos - Endurance (2)'!IZ42,BASE!$AE$4:$AE$7,0),4)),IF(AND(IS42="vVO2máx",IZ42&gt;=35,IZ42&lt;=45),"9-11",IF(AND(IS42="vVO2máx",IZ42&gt;45,IZ42&lt;=65),"11",IF(AND(IS42="vVO2máx",IZ42&gt;65,IZ42&lt;=75),"12-13",IF(AND(IS42="vVO2máx",IZ42&gt;=80,IZ42&lt;=85),"14-16",IF(AND(IS42="vVO2máx",IZ42&gt;=85,IZ42&lt;100),"17-19",IF(AND(IS42="vVO2máx",IZ42&gt;=100),"20",IF(AND(IS42="FCR",IZ42&gt;40,IZ42&lt;=60),"12-13",IF(AND(IS42="FCR",IZ42&gt;60,IZ42&lt;=84),"14-16",IF(AND(IS42="FCR",IZ42&gt;=85,IZ42&lt;100),"17-19",IF(AND(IS42="FCR",IZ42=100),"20",""))))))))))),"")</f>
        <v/>
      </c>
      <c r="JC42" s="409">
        <f>IFERROR(IF(IY42="vVO2máx",(Avaliações!$C$51*'Microciclos - Endurance (2)'!IZ42)/100,IF(IY42="Velocidade_crítica",IF(IZ42="80% VC",Avaliações!#REF!*0.8,IF(IZ42="100% VC",Avaliações!#REF!*1,IF(IZ42="120% VC",Avaliações!#REF!*1.2,IF(IZ42="&gt;30%",Avaliações!$C$54*1.3,IF(IZ42="&gt;40%",Avaliações!$C$54*1.4,0))))),IF(IY42="PACE_Daniels",INDEX(BASE!$Q$4:$V$60,MATCH(Avaliações!$C$53,BASE!$Q$4:$Q$60,0),MATCH('Microciclos - Endurance (2)'!IZ42,BASE!$Q$4:$V$4,0)),0))),"")</f>
        <v>0</v>
      </c>
      <c r="JD42" s="409" t="str">
        <f t="shared" si="407"/>
        <v/>
      </c>
      <c r="JH42" s="407"/>
      <c r="JI42" s="407"/>
      <c r="JJ42" s="407"/>
      <c r="JK42" s="407"/>
      <c r="JL42" s="407">
        <f t="shared" si="492"/>
        <v>0</v>
      </c>
      <c r="JM42" s="407">
        <f t="shared" si="408"/>
        <v>0</v>
      </c>
      <c r="JN42" s="408" t="str">
        <f t="shared" si="409"/>
        <v/>
      </c>
      <c r="JO42" s="407" t="s">
        <v>144</v>
      </c>
      <c r="JP42" s="407"/>
      <c r="JQ42" s="409" t="str">
        <f t="shared" si="410"/>
        <v/>
      </c>
      <c r="JR42" s="410" t="str">
        <f t="shared" si="411"/>
        <v/>
      </c>
      <c r="JS42" s="407" t="str">
        <f>IFERROR(IF(JO42="PACE_Daniels",(INDEX(BASE!$AE$4:$AH$8,MATCH('Microciclos - Endurance (2)'!JP42,BASE!$AE$4:$AE$8,0),4)),IF(AND(JO42="vVO2máx",JP42&gt;=35,JP42&lt;=45),"9-11",IF(AND(JO42="vVO2máx",JP42&gt;45,JP42&lt;=65),"11",IF(AND(JO42="vVO2máx",JP42&gt;65,JP42&lt;=75),"12-13",IF(AND(JO42="vVO2máx",JP42&gt;=80,JP42&lt;=85),"14-16",IF(AND(JO42="vVO2máx",JP42&gt;=85,JP42&lt;100),"17-19",IF(AND(JO42="vVO2máx",JP42&gt;=100),"20",IF(AND(JO42="FCR",JP42&gt;40,JP42&lt;=60),"12-13",IF(AND(JO42="FCR",JP42&gt;60,JP42&lt;=84),"14-16",IF(AND(JO42="FCR",JP42&gt;=85,JP42&lt;100),"17-19",IF(AND(JO42="FCR",JP42=100),"20",""))))))))))),"")</f>
        <v/>
      </c>
      <c r="JT42" s="409" t="str">
        <f>IFERROR(IF(JO42="vVO2máx",(Avaliações!$C$51*'Microciclos - Endurance (2)'!JP42)/100,IF(JO42="Velocidade_crítica",IF(JP42="80% VC",Avaliações!#REF!*0.8,IF(JP42="100% VC",Avaliações!#REF!*1,IF(JP42="120% VC",Avaliações!#REF!*1.2,IF(JP42="&gt;30%",Avaliações!$C$54*1.3,IF(JP42="&gt;40%",Avaliações!$C$54*1.4,0))))),IF(JO42="PACE_Daniels",INDEX(BASE!$Q$4:$V$60,MATCH(Avaliações!$C$53,BASE!$Q$4:$Q$60,0),MATCH('Microciclos - Endurance (2)'!JP42,BASE!$Q$4:$V$4,0)),""))),"")</f>
        <v/>
      </c>
      <c r="JU42" s="407" t="s">
        <v>144</v>
      </c>
      <c r="JV42" s="407"/>
      <c r="JW42" s="410" t="str">
        <f t="shared" si="412"/>
        <v/>
      </c>
      <c r="JX42" s="407" t="str">
        <f>IFERROR(IF(JO42="PACE_Daniels",(INDEX(BASE!$AE$4:$AH$7,MATCH('Microciclos - Endurance (2)'!JV42,BASE!$AE$4:$AE$7,0),4)),IF(AND(JO42="vVO2máx",JV42&gt;=35,JV42&lt;=45),"9-11",IF(AND(JO42="vVO2máx",JV42&gt;45,JV42&lt;=65),"11",IF(AND(JO42="vVO2máx",JV42&gt;65,JV42&lt;=75),"12-13",IF(AND(JO42="vVO2máx",JV42&gt;=80,JV42&lt;=85),"14-16",IF(AND(JO42="vVO2máx",JV42&gt;=85,JV42&lt;100),"17-19",IF(AND(JO42="vVO2máx",JV42&gt;=100),"20",IF(AND(JO42="FCR",JV42&gt;40,JV42&lt;=60),"12-13",IF(AND(JO42="FCR",JV42&gt;60,JV42&lt;=84),"14-16",IF(AND(JO42="FCR",JV42&gt;=85,JV42&lt;100),"17-19",IF(AND(JO42="FCR",JV42=100),"20",""))))))))))),"")</f>
        <v/>
      </c>
      <c r="JY42" s="409">
        <f>IFERROR(IF(JU42="vVO2máx",(Avaliações!$C$51*'Microciclos - Endurance (2)'!JV42)/100,IF(JU42="Velocidade_crítica",IF(JV42="80% VC",Avaliações!#REF!*0.8,IF(JV42="100% VC",Avaliações!#REF!*1,IF(JV42="120% VC",Avaliações!#REF!*1.2,IF(JV42="&gt;30%",Avaliações!$C$54*1.3,IF(JV42="&gt;40%",Avaliações!$C$54*1.4,0))))),IF(JU42="PACE_Daniels",INDEX(BASE!$Q$4:$V$60,MATCH(Avaliações!$C$53,BASE!$Q$4:$Q$60,0),MATCH('Microciclos - Endurance (2)'!JV42,BASE!$Q$4:$V$4,0)),0))),"")</f>
        <v>0</v>
      </c>
      <c r="JZ42" s="409" t="str">
        <f t="shared" si="413"/>
        <v/>
      </c>
      <c r="KD42" s="407"/>
      <c r="KE42" s="407"/>
      <c r="KF42" s="407"/>
      <c r="KG42" s="407"/>
      <c r="KH42" s="407">
        <f t="shared" si="493"/>
        <v>0</v>
      </c>
      <c r="KI42" s="407">
        <f t="shared" si="414"/>
        <v>0</v>
      </c>
      <c r="KJ42" s="408" t="str">
        <f t="shared" si="415"/>
        <v/>
      </c>
      <c r="KK42" s="407" t="s">
        <v>144</v>
      </c>
      <c r="KL42" s="407"/>
      <c r="KM42" s="409" t="str">
        <f t="shared" si="416"/>
        <v/>
      </c>
      <c r="KN42" s="410" t="str">
        <f t="shared" si="417"/>
        <v/>
      </c>
      <c r="KO42" s="407" t="str">
        <f>IFERROR(IF(KK42="PACE_Daniels",(INDEX(BASE!$AE$4:$AH$8,MATCH('Microciclos - Endurance (2)'!KL42,BASE!$AE$4:$AE$8,0),4)),IF(AND(KK42="vVO2máx",KL42&gt;=35,KL42&lt;=45),"9-11",IF(AND(KK42="vVO2máx",KL42&gt;45,KL42&lt;=65),"11",IF(AND(KK42="vVO2máx",KL42&gt;65,KL42&lt;=75),"12-13",IF(AND(KK42="vVO2máx",KL42&gt;=80,KL42&lt;=85),"14-16",IF(AND(KK42="vVO2máx",KL42&gt;=85,KL42&lt;100),"17-19",IF(AND(KK42="vVO2máx",KL42&gt;=100),"20",IF(AND(KK42="FCR",KL42&gt;40,KL42&lt;=60),"12-13",IF(AND(KK42="FCR",KL42&gt;60,KL42&lt;=84),"14-16",IF(AND(KK42="FCR",KL42&gt;=85,KL42&lt;100),"17-19",IF(AND(KK42="FCR",KL42=100),"20",""))))))))))),"")</f>
        <v/>
      </c>
      <c r="KP42" s="409" t="str">
        <f>IFERROR(IF(KK42="vVO2máx",(Avaliações!$C$51*'Microciclos - Endurance (2)'!KL42)/100,IF(KK42="Velocidade_crítica",IF(KL42="80% VC",Avaliações!#REF!*0.8,IF(KL42="100% VC",Avaliações!#REF!*1,IF(KL42="120% VC",Avaliações!#REF!*1.2,IF(KL42="&gt;30%",Avaliações!$C$54*1.3,IF(KL42="&gt;40%",Avaliações!$C$54*1.4,0))))),IF(KK42="PACE_Daniels",INDEX(BASE!$Q$4:$V$60,MATCH(Avaliações!$C$53,BASE!$Q$4:$Q$60,0),MATCH('Microciclos - Endurance (2)'!KL42,BASE!$Q$4:$V$4,0)),""))),"")</f>
        <v/>
      </c>
      <c r="KQ42" s="407" t="s">
        <v>144</v>
      </c>
      <c r="KR42" s="407"/>
      <c r="KS42" s="410" t="str">
        <f t="shared" si="418"/>
        <v/>
      </c>
      <c r="KT42" s="407" t="str">
        <f>IFERROR(IF(KK42="PACE_Daniels",(INDEX(BASE!$AE$4:$AH$7,MATCH('Microciclos - Endurance (2)'!KR42,BASE!$AE$4:$AE$7,0),4)),IF(AND(KK42="vVO2máx",KR42&gt;=35,KR42&lt;=45),"9-11",IF(AND(KK42="vVO2máx",KR42&gt;45,KR42&lt;=65),"11",IF(AND(KK42="vVO2máx",KR42&gt;65,KR42&lt;=75),"12-13",IF(AND(KK42="vVO2máx",KR42&gt;=80,KR42&lt;=85),"14-16",IF(AND(KK42="vVO2máx",KR42&gt;=85,KR42&lt;100),"17-19",IF(AND(KK42="vVO2máx",KR42&gt;=100),"20",IF(AND(KK42="FCR",KR42&gt;40,KR42&lt;=60),"12-13",IF(AND(KK42="FCR",KR42&gt;60,KR42&lt;=84),"14-16",IF(AND(KK42="FCR",KR42&gt;=85,KR42&lt;100),"17-19",IF(AND(KK42="FCR",KR42=100),"20",""))))))))))),"")</f>
        <v/>
      </c>
      <c r="KU42" s="409">
        <f>IFERROR(IF(KQ42="vVO2máx",(Avaliações!$C$51*'Microciclos - Endurance (2)'!KR42)/100,IF(KQ42="Velocidade_crítica",IF(KR42="80% VC",Avaliações!#REF!*0.8,IF(KR42="100% VC",Avaliações!#REF!*1,IF(KR42="120% VC",Avaliações!#REF!*1.2,IF(KR42="&gt;30%",Avaliações!$C$54*1.3,IF(KR42="&gt;40%",Avaliações!$C$54*1.4,0))))),IF(KQ42="PACE_Daniels",INDEX(BASE!$Q$4:$V$60,MATCH(Avaliações!$C$53,BASE!$Q$4:$Q$60,0),MATCH('Microciclos - Endurance (2)'!KR42,BASE!$Q$4:$V$4,0)),0))),"")</f>
        <v>0</v>
      </c>
      <c r="KV42" s="409" t="str">
        <f t="shared" si="419"/>
        <v/>
      </c>
      <c r="KZ42" s="407"/>
      <c r="LA42" s="407"/>
      <c r="LB42" s="407"/>
      <c r="LC42" s="407"/>
      <c r="LD42" s="407">
        <f t="shared" si="494"/>
        <v>0</v>
      </c>
      <c r="LE42" s="407">
        <f t="shared" si="420"/>
        <v>0</v>
      </c>
      <c r="LF42" s="408" t="str">
        <f t="shared" si="421"/>
        <v/>
      </c>
      <c r="LG42" s="407" t="s">
        <v>144</v>
      </c>
      <c r="LH42" s="407"/>
      <c r="LI42" s="409" t="str">
        <f t="shared" si="422"/>
        <v/>
      </c>
      <c r="LJ42" s="410" t="str">
        <f t="shared" si="423"/>
        <v/>
      </c>
      <c r="LK42" s="407" t="str">
        <f>IFERROR(IF(LG42="PACE_Daniels",(INDEX(BASE!$AE$4:$AH$8,MATCH('Microciclos - Endurance (2)'!LH42,BASE!$AE$4:$AE$8,0),4)),IF(AND(LG42="vVO2máx",LH42&gt;=35,LH42&lt;=45),"9-11",IF(AND(LG42="vVO2máx",LH42&gt;45,LH42&lt;=65),"11",IF(AND(LG42="vVO2máx",LH42&gt;65,LH42&lt;=75),"12-13",IF(AND(LG42="vVO2máx",LH42&gt;=80,LH42&lt;=85),"14-16",IF(AND(LG42="vVO2máx",LH42&gt;=85,LH42&lt;100),"17-19",IF(AND(LG42="vVO2máx",LH42&gt;=100),"20",IF(AND(LG42="FCR",LH42&gt;40,LH42&lt;=60),"12-13",IF(AND(LG42="FCR",LH42&gt;60,LH42&lt;=84),"14-16",IF(AND(LG42="FCR",LH42&gt;=85,LH42&lt;100),"17-19",IF(AND(LG42="FCR",LH42=100),"20",""))))))))))),"")</f>
        <v/>
      </c>
      <c r="LL42" s="409" t="str">
        <f>IFERROR(IF(LG42="vVO2máx",(Avaliações!$C$51*'Microciclos - Endurance (2)'!LH42)/100,IF(LG42="Velocidade_crítica",IF(LH42="80% VC",Avaliações!#REF!*0.8,IF(LH42="100% VC",Avaliações!#REF!*1,IF(LH42="120% VC",Avaliações!#REF!*1.2,IF(LH42="&gt;30%",Avaliações!$C$54*1.3,IF(LH42="&gt;40%",Avaliações!$C$54*1.4,0))))),IF(LG42="PACE_Daniels",INDEX(BASE!$Q$4:$V$60,MATCH(Avaliações!$C$53,BASE!$Q$4:$Q$60,0),MATCH('Microciclos - Endurance (2)'!LH42,BASE!$Q$4:$V$4,0)),""))),"")</f>
        <v/>
      </c>
      <c r="LM42" s="407" t="s">
        <v>144</v>
      </c>
      <c r="LN42" s="407"/>
      <c r="LO42" s="410" t="str">
        <f t="shared" si="424"/>
        <v/>
      </c>
      <c r="LP42" s="407" t="str">
        <f>IFERROR(IF(LG42="PACE_Daniels",(INDEX(BASE!$AE$4:$AH$7,MATCH('Microciclos - Endurance (2)'!LN42,BASE!$AE$4:$AE$7,0),4)),IF(AND(LG42="vVO2máx",LN42&gt;=35,LN42&lt;=45),"9-11",IF(AND(LG42="vVO2máx",LN42&gt;45,LN42&lt;=65),"11",IF(AND(LG42="vVO2máx",LN42&gt;65,LN42&lt;=75),"12-13",IF(AND(LG42="vVO2máx",LN42&gt;=80,LN42&lt;=85),"14-16",IF(AND(LG42="vVO2máx",LN42&gt;=85,LN42&lt;100),"17-19",IF(AND(LG42="vVO2máx",LN42&gt;=100),"20",IF(AND(LG42="FCR",LN42&gt;40,LN42&lt;=60),"12-13",IF(AND(LG42="FCR",LN42&gt;60,LN42&lt;=84),"14-16",IF(AND(LG42="FCR",LN42&gt;=85,LN42&lt;100),"17-19",IF(AND(LG42="FCR",LN42=100),"20",""))))))))))),"")</f>
        <v/>
      </c>
      <c r="LQ42" s="409">
        <f>IFERROR(IF(LM42="vVO2máx",(Avaliações!$C$51*'Microciclos - Endurance (2)'!LN42)/100,IF(LM42="Velocidade_crítica",IF(LN42="80% VC",Avaliações!#REF!*0.8,IF(LN42="100% VC",Avaliações!#REF!*1,IF(LN42="120% VC",Avaliações!#REF!*1.2,IF(LN42="&gt;30%",Avaliações!$C$54*1.3,IF(LN42="&gt;40%",Avaliações!$C$54*1.4,0))))),IF(LM42="PACE_Daniels",INDEX(BASE!$Q$4:$V$60,MATCH(Avaliações!$C$53,BASE!$Q$4:$Q$60,0),MATCH('Microciclos - Endurance (2)'!LN42,BASE!$Q$4:$V$4,0)),0))),"")</f>
        <v>0</v>
      </c>
      <c r="LR42" s="409" t="str">
        <f t="shared" si="425"/>
        <v/>
      </c>
      <c r="LV42" s="407"/>
      <c r="LW42" s="407"/>
      <c r="LX42" s="407"/>
      <c r="LY42" s="407"/>
      <c r="LZ42" s="407">
        <f t="shared" si="495"/>
        <v>0</v>
      </c>
      <c r="MA42" s="407">
        <f t="shared" si="426"/>
        <v>0</v>
      </c>
      <c r="MB42" s="408" t="str">
        <f t="shared" si="427"/>
        <v/>
      </c>
      <c r="MC42" s="407" t="s">
        <v>144</v>
      </c>
      <c r="MD42" s="407"/>
      <c r="ME42" s="409" t="str">
        <f t="shared" si="428"/>
        <v/>
      </c>
      <c r="MF42" s="410" t="str">
        <f t="shared" si="429"/>
        <v/>
      </c>
      <c r="MG42" s="407" t="str">
        <f>IFERROR(IF(MC42="PACE_Daniels",(INDEX(BASE!$AE$4:$AH$8,MATCH('Microciclos - Endurance (2)'!MD42,BASE!$AE$4:$AE$8,0),4)),IF(AND(MC42="vVO2máx",MD42&gt;=35,MD42&lt;=45),"9-11",IF(AND(MC42="vVO2máx",MD42&gt;45,MD42&lt;=65),"11",IF(AND(MC42="vVO2máx",MD42&gt;65,MD42&lt;=75),"12-13",IF(AND(MC42="vVO2máx",MD42&gt;=80,MD42&lt;=85),"14-16",IF(AND(MC42="vVO2máx",MD42&gt;=85,MD42&lt;100),"17-19",IF(AND(MC42="vVO2máx",MD42&gt;=100),"20",IF(AND(MC42="FCR",MD42&gt;40,MD42&lt;=60),"12-13",IF(AND(MC42="FCR",MD42&gt;60,MD42&lt;=84),"14-16",IF(AND(MC42="FCR",MD42&gt;=85,MD42&lt;100),"17-19",IF(AND(MC42="FCR",MD42=100),"20",""))))))))))),"")</f>
        <v/>
      </c>
      <c r="MH42" s="409" t="str">
        <f>IFERROR(IF(MC42="vVO2máx",(Avaliações!$C$51*'Microciclos - Endurance (2)'!MD42)/100,IF(MC42="Velocidade_crítica",IF(MD42="80% VC",Avaliações!#REF!*0.8,IF(MD42="100% VC",Avaliações!#REF!*1,IF(MD42="120% VC",Avaliações!#REF!*1.2,IF(MD42="&gt;30%",Avaliações!$C$54*1.3,IF(MD42="&gt;40%",Avaliações!$C$54*1.4,0))))),IF(MC42="PACE_Daniels",INDEX(BASE!$Q$4:$V$60,MATCH(Avaliações!$C$53,BASE!$Q$4:$Q$60,0),MATCH('Microciclos - Endurance (2)'!MD42,BASE!$Q$4:$V$4,0)),""))),"")</f>
        <v/>
      </c>
      <c r="MI42" s="407" t="s">
        <v>144</v>
      </c>
      <c r="MJ42" s="407"/>
      <c r="MK42" s="410" t="str">
        <f t="shared" si="430"/>
        <v/>
      </c>
      <c r="ML42" s="407" t="str">
        <f>IFERROR(IF(MC42="PACE_Daniels",(INDEX(BASE!$AE$4:$AH$7,MATCH('Microciclos - Endurance (2)'!MJ42,BASE!$AE$4:$AE$7,0),4)),IF(AND(MC42="vVO2máx",MJ42&gt;=35,MJ42&lt;=45),"9-11",IF(AND(MC42="vVO2máx",MJ42&gt;45,MJ42&lt;=65),"11",IF(AND(MC42="vVO2máx",MJ42&gt;65,MJ42&lt;=75),"12-13",IF(AND(MC42="vVO2máx",MJ42&gt;=80,MJ42&lt;=85),"14-16",IF(AND(MC42="vVO2máx",MJ42&gt;=85,MJ42&lt;100),"17-19",IF(AND(MC42="vVO2máx",MJ42&gt;=100),"20",IF(AND(MC42="FCR",MJ42&gt;40,MJ42&lt;=60),"12-13",IF(AND(MC42="FCR",MJ42&gt;60,MJ42&lt;=84),"14-16",IF(AND(MC42="FCR",MJ42&gt;=85,MJ42&lt;100),"17-19",IF(AND(MC42="FCR",MJ42=100),"20",""))))))))))),"")</f>
        <v/>
      </c>
      <c r="MM42" s="409">
        <f>IFERROR(IF(MI42="vVO2máx",(Avaliações!$C$51*'Microciclos - Endurance (2)'!MJ42)/100,IF(MI42="Velocidade_crítica",IF(MJ42="80% VC",Avaliações!#REF!*0.8,IF(MJ42="100% VC",Avaliações!#REF!*1,IF(MJ42="120% VC",Avaliações!#REF!*1.2,IF(MJ42="&gt;30%",Avaliações!$C$54*1.3,IF(MJ42="&gt;40%",Avaliações!$C$54*1.4,0))))),IF(MI42="PACE_Daniels",INDEX(BASE!$Q$4:$V$60,MATCH(Avaliações!$C$53,BASE!$Q$4:$Q$60,0),MATCH('Microciclos - Endurance (2)'!MJ42,BASE!$Q$4:$V$4,0)),0))),"")</f>
        <v>0</v>
      </c>
      <c r="MN42" s="409" t="str">
        <f t="shared" si="431"/>
        <v/>
      </c>
      <c r="MR42" s="407"/>
      <c r="MS42" s="407"/>
      <c r="MT42" s="407"/>
      <c r="MU42" s="407"/>
      <c r="MV42" s="407">
        <f t="shared" si="496"/>
        <v>0</v>
      </c>
      <c r="MW42" s="407">
        <f t="shared" si="432"/>
        <v>0</v>
      </c>
      <c r="MX42" s="408" t="str">
        <f t="shared" si="433"/>
        <v/>
      </c>
      <c r="MY42" s="407" t="s">
        <v>144</v>
      </c>
      <c r="MZ42" s="407"/>
      <c r="NA42" s="409" t="str">
        <f t="shared" si="434"/>
        <v/>
      </c>
      <c r="NB42" s="410" t="str">
        <f t="shared" si="435"/>
        <v/>
      </c>
      <c r="NC42" s="407" t="str">
        <f>IFERROR(IF(MY42="PACE_Daniels",(INDEX(BASE!$AE$4:$AH$8,MATCH('Microciclos - Endurance (2)'!MZ42,BASE!$AE$4:$AE$8,0),4)),IF(AND(MY42="vVO2máx",MZ42&gt;=35,MZ42&lt;=45),"9-11",IF(AND(MY42="vVO2máx",MZ42&gt;45,MZ42&lt;=65),"11",IF(AND(MY42="vVO2máx",MZ42&gt;65,MZ42&lt;=75),"12-13",IF(AND(MY42="vVO2máx",MZ42&gt;=80,MZ42&lt;=85),"14-16",IF(AND(MY42="vVO2máx",MZ42&gt;=85,MZ42&lt;100),"17-19",IF(AND(MY42="vVO2máx",MZ42&gt;=100),"20",IF(AND(MY42="FCR",MZ42&gt;40,MZ42&lt;=60),"12-13",IF(AND(MY42="FCR",MZ42&gt;60,MZ42&lt;=84),"14-16",IF(AND(MY42="FCR",MZ42&gt;=85,MZ42&lt;100),"17-19",IF(AND(MY42="FCR",MZ42=100),"20",""))))))))))),"")</f>
        <v/>
      </c>
      <c r="ND42" s="409" t="str">
        <f>IFERROR(IF(MY42="vVO2máx",(Avaliações!$C$51*'Microciclos - Endurance (2)'!MZ42)/100,IF(MY42="Velocidade_crítica",IF(MZ42="80% VC",Avaliações!#REF!*0.8,IF(MZ42="100% VC",Avaliações!#REF!*1,IF(MZ42="120% VC",Avaliações!#REF!*1.2,IF(MZ42="&gt;30%",Avaliações!$C$54*1.3,IF(MZ42="&gt;40%",Avaliações!$C$54*1.4,0))))),IF(MY42="PACE_Daniels",INDEX(BASE!$Q$4:$V$60,MATCH(Avaliações!$C$53,BASE!$Q$4:$Q$60,0),MATCH('Microciclos - Endurance (2)'!MZ42,BASE!$Q$4:$V$4,0)),""))),"")</f>
        <v/>
      </c>
      <c r="NE42" s="407" t="s">
        <v>144</v>
      </c>
      <c r="NF42" s="407"/>
      <c r="NG42" s="410" t="str">
        <f t="shared" si="436"/>
        <v/>
      </c>
      <c r="NH42" s="407" t="str">
        <f>IFERROR(IF(MY42="PACE_Daniels",(INDEX(BASE!$AE$4:$AH$7,MATCH('Microciclos - Endurance (2)'!NF42,BASE!$AE$4:$AE$7,0),4)),IF(AND(MY42="vVO2máx",NF42&gt;=35,NF42&lt;=45),"9-11",IF(AND(MY42="vVO2máx",NF42&gt;45,NF42&lt;=65),"11",IF(AND(MY42="vVO2máx",NF42&gt;65,NF42&lt;=75),"12-13",IF(AND(MY42="vVO2máx",NF42&gt;=80,NF42&lt;=85),"14-16",IF(AND(MY42="vVO2máx",NF42&gt;=85,NF42&lt;100),"17-19",IF(AND(MY42="vVO2máx",NF42&gt;=100),"20",IF(AND(MY42="FCR",NF42&gt;40,NF42&lt;=60),"12-13",IF(AND(MY42="FCR",NF42&gt;60,NF42&lt;=84),"14-16",IF(AND(MY42="FCR",NF42&gt;=85,NF42&lt;100),"17-19",IF(AND(MY42="FCR",NF42=100),"20",""))))))))))),"")</f>
        <v/>
      </c>
      <c r="NI42" s="409">
        <f>IFERROR(IF(NE42="vVO2máx",(Avaliações!$C$51*'Microciclos - Endurance (2)'!NF42)/100,IF(NE42="Velocidade_crítica",IF(NF42="80% VC",Avaliações!#REF!*0.8,IF(NF42="100% VC",Avaliações!#REF!*1,IF(NF42="120% VC",Avaliações!#REF!*1.2,IF(NF42="&gt;30%",Avaliações!$C$54*1.3,IF(NF42="&gt;40%",Avaliações!$C$54*1.4,0))))),IF(NE42="PACE_Daniels",INDEX(BASE!$Q$4:$V$60,MATCH(Avaliações!$C$53,BASE!$Q$4:$Q$60,0),MATCH('Microciclos - Endurance (2)'!NF42,BASE!$Q$4:$V$4,0)),0))),"")</f>
        <v>0</v>
      </c>
      <c r="NJ42" s="409" t="str">
        <f t="shared" si="437"/>
        <v/>
      </c>
      <c r="NN42" s="407"/>
      <c r="NO42" s="407"/>
      <c r="NP42" s="407"/>
      <c r="NQ42" s="407"/>
      <c r="NR42" s="407">
        <f t="shared" si="497"/>
        <v>0</v>
      </c>
      <c r="NS42" s="407">
        <f t="shared" si="438"/>
        <v>0</v>
      </c>
      <c r="NT42" s="408" t="str">
        <f t="shared" si="439"/>
        <v/>
      </c>
      <c r="NU42" s="407" t="s">
        <v>144</v>
      </c>
      <c r="NV42" s="407"/>
      <c r="NW42" s="409" t="str">
        <f t="shared" si="440"/>
        <v/>
      </c>
      <c r="NX42" s="410" t="str">
        <f t="shared" si="441"/>
        <v/>
      </c>
      <c r="NY42" s="407" t="str">
        <f>IFERROR(IF(NU42="PACE_Daniels",(INDEX(BASE!$AE$4:$AH$8,MATCH('Microciclos - Endurance (2)'!NV42,BASE!$AE$4:$AE$8,0),4)),IF(AND(NU42="vVO2máx",NV42&gt;=35,NV42&lt;=45),"9-11",IF(AND(NU42="vVO2máx",NV42&gt;45,NV42&lt;=65),"11",IF(AND(NU42="vVO2máx",NV42&gt;65,NV42&lt;=75),"12-13",IF(AND(NU42="vVO2máx",NV42&gt;=80,NV42&lt;=85),"14-16",IF(AND(NU42="vVO2máx",NV42&gt;=85,NV42&lt;100),"17-19",IF(AND(NU42="vVO2máx",NV42&gt;=100),"20",IF(AND(NU42="FCR",NV42&gt;40,NV42&lt;=60),"12-13",IF(AND(NU42="FCR",NV42&gt;60,NV42&lt;=84),"14-16",IF(AND(NU42="FCR",NV42&gt;=85,NV42&lt;100),"17-19",IF(AND(NU42="FCR",NV42=100),"20",""))))))))))),"")</f>
        <v/>
      </c>
      <c r="NZ42" s="409" t="str">
        <f>IFERROR(IF(NU42="vVO2máx",(Avaliações!$C$51*'Microciclos - Endurance (2)'!NV42)/100,IF(NU42="Velocidade_crítica",IF(NV42="80% VC",Avaliações!#REF!*0.8,IF(NV42="100% VC",Avaliações!#REF!*1,IF(NV42="120% VC",Avaliações!#REF!*1.2,IF(NV42="&gt;30%",Avaliações!$C$54*1.3,IF(NV42="&gt;40%",Avaliações!$C$54*1.4,0))))),IF(NU42="PACE_Daniels",INDEX(BASE!$Q$4:$V$60,MATCH(Avaliações!$C$53,BASE!$Q$4:$Q$60,0),MATCH('Microciclos - Endurance (2)'!NV42,BASE!$Q$4:$V$4,0)),""))),"")</f>
        <v/>
      </c>
      <c r="OA42" s="407" t="s">
        <v>144</v>
      </c>
      <c r="OB42" s="407"/>
      <c r="OC42" s="410" t="str">
        <f t="shared" si="442"/>
        <v/>
      </c>
      <c r="OD42" s="407" t="str">
        <f>IFERROR(IF(NU42="PACE_Daniels",(INDEX(BASE!$AE$4:$AH$7,MATCH('Microciclos - Endurance (2)'!OB42,BASE!$AE$4:$AE$7,0),4)),IF(AND(NU42="vVO2máx",OB42&gt;=35,OB42&lt;=45),"9-11",IF(AND(NU42="vVO2máx",OB42&gt;45,OB42&lt;=65),"11",IF(AND(NU42="vVO2máx",OB42&gt;65,OB42&lt;=75),"12-13",IF(AND(NU42="vVO2máx",OB42&gt;=80,OB42&lt;=85),"14-16",IF(AND(NU42="vVO2máx",OB42&gt;=85,OB42&lt;100),"17-19",IF(AND(NU42="vVO2máx",OB42&gt;=100),"20",IF(AND(NU42="FCR",OB42&gt;40,OB42&lt;=60),"12-13",IF(AND(NU42="FCR",OB42&gt;60,OB42&lt;=84),"14-16",IF(AND(NU42="FCR",OB42&gt;=85,OB42&lt;100),"17-19",IF(AND(NU42="FCR",OB42=100),"20",""))))))))))),"")</f>
        <v/>
      </c>
      <c r="OE42" s="409">
        <f>IFERROR(IF(OA42="vVO2máx",(Avaliações!$C$51*'Microciclos - Endurance (2)'!OB42)/100,IF(OA42="Velocidade_crítica",IF(OB42="80% VC",Avaliações!#REF!*0.8,IF(OB42="100% VC",Avaliações!#REF!*1,IF(OB42="120% VC",Avaliações!#REF!*1.2,IF(OB42="&gt;30%",Avaliações!$C$54*1.3,IF(OB42="&gt;40%",Avaliações!$C$54*1.4,0))))),IF(OA42="PACE_Daniels",INDEX(BASE!$Q$4:$V$60,MATCH(Avaliações!$C$53,BASE!$Q$4:$Q$60,0),MATCH('Microciclos - Endurance (2)'!OB42,BASE!$Q$4:$V$4,0)),0))),"")</f>
        <v>0</v>
      </c>
      <c r="OF42" s="409" t="str">
        <f t="shared" si="443"/>
        <v/>
      </c>
      <c r="OJ42" s="407"/>
      <c r="OK42" s="407"/>
      <c r="OL42" s="407"/>
      <c r="OM42" s="407"/>
      <c r="ON42" s="407">
        <f t="shared" si="498"/>
        <v>0</v>
      </c>
      <c r="OO42" s="407">
        <f t="shared" si="444"/>
        <v>0</v>
      </c>
      <c r="OP42" s="408" t="str">
        <f t="shared" si="445"/>
        <v/>
      </c>
      <c r="OQ42" s="407" t="s">
        <v>144</v>
      </c>
      <c r="OR42" s="407"/>
      <c r="OS42" s="409" t="str">
        <f t="shared" si="446"/>
        <v/>
      </c>
      <c r="OT42" s="410" t="str">
        <f t="shared" si="447"/>
        <v/>
      </c>
      <c r="OU42" s="407" t="str">
        <f>IFERROR(IF(OQ42="PACE_Daniels",(INDEX(BASE!$AE$4:$AH$8,MATCH('Microciclos - Endurance (2)'!OR42,BASE!$AE$4:$AE$8,0),4)),IF(AND(OQ42="vVO2máx",OR42&gt;=35,OR42&lt;=45),"9-11",IF(AND(OQ42="vVO2máx",OR42&gt;45,OR42&lt;=65),"11",IF(AND(OQ42="vVO2máx",OR42&gt;65,OR42&lt;=75),"12-13",IF(AND(OQ42="vVO2máx",OR42&gt;=80,OR42&lt;=85),"14-16",IF(AND(OQ42="vVO2máx",OR42&gt;=85,OR42&lt;100),"17-19",IF(AND(OQ42="vVO2máx",OR42&gt;=100),"20",IF(AND(OQ42="FCR",OR42&gt;40,OR42&lt;=60),"12-13",IF(AND(OQ42="FCR",OR42&gt;60,OR42&lt;=84),"14-16",IF(AND(OQ42="FCR",OR42&gt;=85,OR42&lt;100),"17-19",IF(AND(OQ42="FCR",OR42=100),"20",""))))))))))),"")</f>
        <v/>
      </c>
      <c r="OV42" s="409" t="str">
        <f>IFERROR(IF(OQ42="vVO2máx",(Avaliações!$C$51*'Microciclos - Endurance (2)'!OR42)/100,IF(OQ42="Velocidade_crítica",IF(OR42="80% VC",Avaliações!#REF!*0.8,IF(OR42="100% VC",Avaliações!#REF!*1,IF(OR42="120% VC",Avaliações!#REF!*1.2,IF(OR42="&gt;30%",Avaliações!$C$54*1.3,IF(OR42="&gt;40%",Avaliações!$C$54*1.4,0))))),IF(OQ42="PACE_Daniels",INDEX(BASE!$Q$4:$V$60,MATCH(Avaliações!$C$53,BASE!$Q$4:$Q$60,0),MATCH('Microciclos - Endurance (2)'!OR42,BASE!$Q$4:$V$4,0)),""))),"")</f>
        <v/>
      </c>
      <c r="OW42" s="407" t="s">
        <v>144</v>
      </c>
      <c r="OX42" s="407"/>
      <c r="OY42" s="410" t="str">
        <f t="shared" si="448"/>
        <v/>
      </c>
      <c r="OZ42" s="407" t="str">
        <f>IFERROR(IF(OQ42="PACE_Daniels",(INDEX(BASE!$AE$4:$AH$7,MATCH('Microciclos - Endurance (2)'!OX42,BASE!$AE$4:$AE$7,0),4)),IF(AND(OQ42="vVO2máx",OX42&gt;=35,OX42&lt;=45),"9-11",IF(AND(OQ42="vVO2máx",OX42&gt;45,OX42&lt;=65),"11",IF(AND(OQ42="vVO2máx",OX42&gt;65,OX42&lt;=75),"12-13",IF(AND(OQ42="vVO2máx",OX42&gt;=80,OX42&lt;=85),"14-16",IF(AND(OQ42="vVO2máx",OX42&gt;=85,OX42&lt;100),"17-19",IF(AND(OQ42="vVO2máx",OX42&gt;=100),"20",IF(AND(OQ42="FCR",OX42&gt;40,OX42&lt;=60),"12-13",IF(AND(OQ42="FCR",OX42&gt;60,OX42&lt;=84),"14-16",IF(AND(OQ42="FCR",OX42&gt;=85,OX42&lt;100),"17-19",IF(AND(OQ42="FCR",OX42=100),"20",""))))))))))),"")</f>
        <v/>
      </c>
      <c r="PA42" s="409">
        <f>IFERROR(IF(OW42="vVO2máx",(Avaliações!$C$51*'Microciclos - Endurance (2)'!OX42)/100,IF(OW42="Velocidade_crítica",IF(OX42="80% VC",Avaliações!#REF!*0.8,IF(OX42="100% VC",Avaliações!#REF!*1,IF(OX42="120% VC",Avaliações!#REF!*1.2,IF(OX42="&gt;30%",Avaliações!$C$54*1.3,IF(OX42="&gt;40%",Avaliações!$C$54*1.4,0))))),IF(OW42="PACE_Daniels",INDEX(BASE!$Q$4:$V$60,MATCH(Avaliações!$C$53,BASE!$Q$4:$Q$60,0),MATCH('Microciclos - Endurance (2)'!OX42,BASE!$Q$4:$V$4,0)),0))),"")</f>
        <v>0</v>
      </c>
      <c r="PB42" s="409" t="str">
        <f t="shared" si="449"/>
        <v/>
      </c>
      <c r="PF42" s="407"/>
      <c r="PG42" s="407"/>
      <c r="PH42" s="407"/>
      <c r="PI42" s="407"/>
      <c r="PJ42" s="407">
        <f t="shared" si="499"/>
        <v>0</v>
      </c>
      <c r="PK42" s="407">
        <f t="shared" si="450"/>
        <v>0</v>
      </c>
      <c r="PL42" s="408" t="str">
        <f t="shared" si="451"/>
        <v/>
      </c>
      <c r="PM42" s="407" t="s">
        <v>144</v>
      </c>
      <c r="PN42" s="407"/>
      <c r="PO42" s="409" t="str">
        <f t="shared" si="452"/>
        <v/>
      </c>
      <c r="PP42" s="410" t="str">
        <f t="shared" si="453"/>
        <v/>
      </c>
      <c r="PQ42" s="407" t="str">
        <f>IFERROR(IF(PM42="PACE_Daniels",(INDEX(BASE!$AE$4:$AH$8,MATCH('Microciclos - Endurance (2)'!PN42,BASE!$AE$4:$AE$8,0),4)),IF(AND(PM42="vVO2máx",PN42&gt;=35,PN42&lt;=45),"9-11",IF(AND(PM42="vVO2máx",PN42&gt;45,PN42&lt;=65),"11",IF(AND(PM42="vVO2máx",PN42&gt;65,PN42&lt;=75),"12-13",IF(AND(PM42="vVO2máx",PN42&gt;=80,PN42&lt;=85),"14-16",IF(AND(PM42="vVO2máx",PN42&gt;=85,PN42&lt;100),"17-19",IF(AND(PM42="vVO2máx",PN42&gt;=100),"20",IF(AND(PM42="FCR",PN42&gt;40,PN42&lt;=60),"12-13",IF(AND(PM42="FCR",PN42&gt;60,PN42&lt;=84),"14-16",IF(AND(PM42="FCR",PN42&gt;=85,PN42&lt;100),"17-19",IF(AND(PM42="FCR",PN42=100),"20",""))))))))))),"")</f>
        <v/>
      </c>
      <c r="PR42" s="409" t="str">
        <f>IFERROR(IF(PM42="vVO2máx",(Avaliações!$C$51*'Microciclos - Endurance (2)'!PN42)/100,IF(PM42="Velocidade_crítica",IF(PN42="80% VC",Avaliações!#REF!*0.8,IF(PN42="100% VC",Avaliações!#REF!*1,IF(PN42="120% VC",Avaliações!#REF!*1.2,IF(PN42="&gt;30%",Avaliações!$C$54*1.3,IF(PN42="&gt;40%",Avaliações!$C$54*1.4,0))))),IF(PM42="PACE_Daniels",INDEX(BASE!$Q$4:$V$60,MATCH(Avaliações!$C$53,BASE!$Q$4:$Q$60,0),MATCH('Microciclos - Endurance (2)'!PN42,BASE!$Q$4:$V$4,0)),""))),"")</f>
        <v/>
      </c>
      <c r="PS42" s="407" t="s">
        <v>144</v>
      </c>
      <c r="PT42" s="407"/>
      <c r="PU42" s="410" t="str">
        <f t="shared" si="454"/>
        <v/>
      </c>
      <c r="PV42" s="407" t="str">
        <f>IFERROR(IF(PM42="PACE_Daniels",(INDEX(BASE!$AE$4:$AH$7,MATCH('Microciclos - Endurance (2)'!PT42,BASE!$AE$4:$AE$7,0),4)),IF(AND(PM42="vVO2máx",PT42&gt;=35,PT42&lt;=45),"9-11",IF(AND(PM42="vVO2máx",PT42&gt;45,PT42&lt;=65),"11",IF(AND(PM42="vVO2máx",PT42&gt;65,PT42&lt;=75),"12-13",IF(AND(PM42="vVO2máx",PT42&gt;=80,PT42&lt;=85),"14-16",IF(AND(PM42="vVO2máx",PT42&gt;=85,PT42&lt;100),"17-19",IF(AND(PM42="vVO2máx",PT42&gt;=100),"20",IF(AND(PM42="FCR",PT42&gt;40,PT42&lt;=60),"12-13",IF(AND(PM42="FCR",PT42&gt;60,PT42&lt;=84),"14-16",IF(AND(PM42="FCR",PT42&gt;=85,PT42&lt;100),"17-19",IF(AND(PM42="FCR",PT42=100),"20",""))))))))))),"")</f>
        <v/>
      </c>
      <c r="PW42" s="409">
        <f>IFERROR(IF(PS42="vVO2máx",(Avaliações!$C$51*'Microciclos - Endurance (2)'!PT42)/100,IF(PS42="Velocidade_crítica",IF(PT42="80% VC",Avaliações!#REF!*0.8,IF(PT42="100% VC",Avaliações!#REF!*1,IF(PT42="120% VC",Avaliações!#REF!*1.2,IF(PT42="&gt;30%",Avaliações!$C$54*1.3,IF(PT42="&gt;40%",Avaliações!$C$54*1.4,0))))),IF(PS42="PACE_Daniels",INDEX(BASE!$Q$4:$V$60,MATCH(Avaliações!$C$53,BASE!$Q$4:$Q$60,0),MATCH('Microciclos - Endurance (2)'!PT42,BASE!$Q$4:$V$4,0)),0))),"")</f>
        <v>0</v>
      </c>
      <c r="PX42" s="409" t="str">
        <f t="shared" si="455"/>
        <v/>
      </c>
      <c r="QB42" s="407"/>
      <c r="QC42" s="407"/>
      <c r="QD42" s="407"/>
      <c r="QE42" s="407"/>
      <c r="QF42" s="407">
        <f t="shared" si="500"/>
        <v>0</v>
      </c>
      <c r="QG42" s="407">
        <f t="shared" si="456"/>
        <v>0</v>
      </c>
      <c r="QH42" s="408" t="str">
        <f t="shared" si="457"/>
        <v/>
      </c>
      <c r="QI42" s="407" t="s">
        <v>144</v>
      </c>
      <c r="QJ42" s="407"/>
      <c r="QK42" s="409" t="str">
        <f t="shared" si="458"/>
        <v/>
      </c>
      <c r="QL42" s="410" t="str">
        <f t="shared" si="459"/>
        <v/>
      </c>
      <c r="QM42" s="407" t="str">
        <f>IFERROR(IF(QI42="PACE_Daniels",(INDEX(BASE!$AE$4:$AH$8,MATCH('Microciclos - Endurance (2)'!QJ42,BASE!$AE$4:$AE$8,0),4)),IF(AND(QI42="vVO2máx",QJ42&gt;=35,QJ42&lt;=45),"9-11",IF(AND(QI42="vVO2máx",QJ42&gt;45,QJ42&lt;=65),"11",IF(AND(QI42="vVO2máx",QJ42&gt;65,QJ42&lt;=75),"12-13",IF(AND(QI42="vVO2máx",QJ42&gt;=80,QJ42&lt;=85),"14-16",IF(AND(QI42="vVO2máx",QJ42&gt;=85,QJ42&lt;100),"17-19",IF(AND(QI42="vVO2máx",QJ42&gt;=100),"20",IF(AND(QI42="FCR",QJ42&gt;40,QJ42&lt;=60),"12-13",IF(AND(QI42="FCR",QJ42&gt;60,QJ42&lt;=84),"14-16",IF(AND(QI42="FCR",QJ42&gt;=85,QJ42&lt;100),"17-19",IF(AND(QI42="FCR",QJ42=100),"20",""))))))))))),"")</f>
        <v/>
      </c>
      <c r="QN42" s="409" t="str">
        <f>IFERROR(IF(QI42="vVO2máx",(Avaliações!$C$51*'Microciclos - Endurance (2)'!QJ42)/100,IF(QI42="Velocidade_crítica",IF(QJ42="80% VC",Avaliações!#REF!*0.8,IF(QJ42="100% VC",Avaliações!#REF!*1,IF(QJ42="120% VC",Avaliações!#REF!*1.2,IF(QJ42="&gt;30%",Avaliações!$C$54*1.3,IF(QJ42="&gt;40%",Avaliações!$C$54*1.4,0))))),IF(QI42="PACE_Daniels",INDEX(BASE!$Q$4:$V$60,MATCH(Avaliações!$C$53,BASE!$Q$4:$Q$60,0),MATCH('Microciclos - Endurance (2)'!QJ42,BASE!$Q$4:$V$4,0)),""))),"")</f>
        <v/>
      </c>
      <c r="QO42" s="407" t="s">
        <v>144</v>
      </c>
      <c r="QP42" s="407"/>
      <c r="QQ42" s="410" t="str">
        <f t="shared" si="460"/>
        <v/>
      </c>
      <c r="QR42" s="407" t="str">
        <f>IFERROR(IF(QI42="PACE_Daniels",(INDEX(BASE!$AE$4:$AH$7,MATCH('Microciclos - Endurance (2)'!QP42,BASE!$AE$4:$AE$7,0),4)),IF(AND(QI42="vVO2máx",QP42&gt;=35,QP42&lt;=45),"9-11",IF(AND(QI42="vVO2máx",QP42&gt;45,QP42&lt;=65),"11",IF(AND(QI42="vVO2máx",QP42&gt;65,QP42&lt;=75),"12-13",IF(AND(QI42="vVO2máx",QP42&gt;=80,QP42&lt;=85),"14-16",IF(AND(QI42="vVO2máx",QP42&gt;=85,QP42&lt;100),"17-19",IF(AND(QI42="vVO2máx",QP42&gt;=100),"20",IF(AND(QI42="FCR",QP42&gt;40,QP42&lt;=60),"12-13",IF(AND(QI42="FCR",QP42&gt;60,QP42&lt;=84),"14-16",IF(AND(QI42="FCR",QP42&gt;=85,QP42&lt;100),"17-19",IF(AND(QI42="FCR",QP42=100),"20",""))))))))))),"")</f>
        <v/>
      </c>
      <c r="QS42" s="409">
        <f>IFERROR(IF(QO42="vVO2máx",(Avaliações!$C$51*'Microciclos - Endurance (2)'!QP42)/100,IF(QO42="Velocidade_crítica",IF(QP42="80% VC",Avaliações!#REF!*0.8,IF(QP42="100% VC",Avaliações!#REF!*1,IF(QP42="120% VC",Avaliações!#REF!*1.2,IF(QP42="&gt;30%",Avaliações!$C$54*1.3,IF(QP42="&gt;40%",Avaliações!$C$54*1.4,0))))),IF(QO42="PACE_Daniels",INDEX(BASE!$Q$4:$V$60,MATCH(Avaliações!$C$53,BASE!$Q$4:$Q$60,0),MATCH('Microciclos - Endurance (2)'!QP42,BASE!$Q$4:$V$4,0)),0))),"")</f>
        <v>0</v>
      </c>
      <c r="QT42" s="409" t="str">
        <f t="shared" si="461"/>
        <v/>
      </c>
      <c r="QX42" s="407"/>
      <c r="QY42" s="407"/>
      <c r="QZ42" s="407"/>
      <c r="RA42" s="407"/>
      <c r="RB42" s="407">
        <f t="shared" si="501"/>
        <v>0</v>
      </c>
      <c r="RC42" s="407">
        <f t="shared" si="462"/>
        <v>0</v>
      </c>
      <c r="RD42" s="408" t="str">
        <f t="shared" si="463"/>
        <v/>
      </c>
      <c r="RE42" s="407" t="s">
        <v>144</v>
      </c>
      <c r="RF42" s="407"/>
      <c r="RG42" s="409" t="str">
        <f t="shared" si="464"/>
        <v/>
      </c>
      <c r="RH42" s="410" t="str">
        <f t="shared" si="465"/>
        <v/>
      </c>
      <c r="RI42" s="407" t="str">
        <f>IFERROR(IF(RE42="PACE_Daniels",(INDEX(BASE!$AE$4:$AH$8,MATCH('Microciclos - Endurance (2)'!RF42,BASE!$AE$4:$AE$8,0),4)),IF(AND(RE42="vVO2máx",RF42&gt;=35,RF42&lt;=45),"9-11",IF(AND(RE42="vVO2máx",RF42&gt;45,RF42&lt;=65),"11",IF(AND(RE42="vVO2máx",RF42&gt;65,RF42&lt;=75),"12-13",IF(AND(RE42="vVO2máx",RF42&gt;=80,RF42&lt;=85),"14-16",IF(AND(RE42="vVO2máx",RF42&gt;=85,RF42&lt;100),"17-19",IF(AND(RE42="vVO2máx",RF42&gt;=100),"20",IF(AND(RE42="FCR",RF42&gt;40,RF42&lt;=60),"12-13",IF(AND(RE42="FCR",RF42&gt;60,RF42&lt;=84),"14-16",IF(AND(RE42="FCR",RF42&gt;=85,RF42&lt;100),"17-19",IF(AND(RE42="FCR",RF42=100),"20",""))))))))))),"")</f>
        <v/>
      </c>
      <c r="RJ42" s="409" t="str">
        <f>IFERROR(IF(RE42="vVO2máx",(Avaliações!$C$51*'Microciclos - Endurance (2)'!RF42)/100,IF(RE42="Velocidade_crítica",IF(RF42="80% VC",Avaliações!#REF!*0.8,IF(RF42="100% VC",Avaliações!#REF!*1,IF(RF42="120% VC",Avaliações!#REF!*1.2,IF(RF42="&gt;30%",Avaliações!$C$54*1.3,IF(RF42="&gt;40%",Avaliações!$C$54*1.4,0))))),IF(RE42="PACE_Daniels",INDEX(BASE!$Q$4:$V$60,MATCH(Avaliações!$C$53,BASE!$Q$4:$Q$60,0),MATCH('Microciclos - Endurance (2)'!RF42,BASE!$Q$4:$V$4,0)),""))),"")</f>
        <v/>
      </c>
      <c r="RK42" s="407" t="s">
        <v>144</v>
      </c>
      <c r="RL42" s="407"/>
      <c r="RM42" s="410" t="str">
        <f t="shared" si="466"/>
        <v/>
      </c>
      <c r="RN42" s="407" t="str">
        <f>IFERROR(IF(RE42="PACE_Daniels",(INDEX(BASE!$AE$4:$AH$7,MATCH('Microciclos - Endurance (2)'!RL42,BASE!$AE$4:$AE$7,0),4)),IF(AND(RE42="vVO2máx",RL42&gt;=35,RL42&lt;=45),"9-11",IF(AND(RE42="vVO2máx",RL42&gt;45,RL42&lt;=65),"11",IF(AND(RE42="vVO2máx",RL42&gt;65,RL42&lt;=75),"12-13",IF(AND(RE42="vVO2máx",RL42&gt;=80,RL42&lt;=85),"14-16",IF(AND(RE42="vVO2máx",RL42&gt;=85,RL42&lt;100),"17-19",IF(AND(RE42="vVO2máx",RL42&gt;=100),"20",IF(AND(RE42="FCR",RL42&gt;40,RL42&lt;=60),"12-13",IF(AND(RE42="FCR",RL42&gt;60,RL42&lt;=84),"14-16",IF(AND(RE42="FCR",RL42&gt;=85,RL42&lt;100),"17-19",IF(AND(RE42="FCR",RL42=100),"20",""))))))))))),"")</f>
        <v/>
      </c>
      <c r="RO42" s="409">
        <f>IFERROR(IF(RK42="vVO2máx",(Avaliações!$C$51*'Microciclos - Endurance (2)'!RL42)/100,IF(RK42="Velocidade_crítica",IF(RL42="80% VC",Avaliações!#REF!*0.8,IF(RL42="100% VC",Avaliações!#REF!*1,IF(RL42="120% VC",Avaliações!#REF!*1.2,IF(RL42="&gt;30%",Avaliações!$C$54*1.3,IF(RL42="&gt;40%",Avaliações!$C$54*1.4,0))))),IF(RK42="PACE_Daniels",INDEX(BASE!$Q$4:$V$60,MATCH(Avaliações!$C$53,BASE!$Q$4:$Q$60,0),MATCH('Microciclos - Endurance (2)'!RL42,BASE!$Q$4:$V$4,0)),0))),"")</f>
        <v>0</v>
      </c>
      <c r="RP42" s="409" t="str">
        <f t="shared" si="467"/>
        <v/>
      </c>
      <c r="RT42" s="407"/>
      <c r="RU42" s="407"/>
      <c r="RV42" s="407"/>
      <c r="RW42" s="407"/>
      <c r="RX42" s="407">
        <f t="shared" si="502"/>
        <v>0</v>
      </c>
      <c r="RY42" s="407">
        <f t="shared" si="468"/>
        <v>0</v>
      </c>
      <c r="RZ42" s="408" t="str">
        <f t="shared" si="469"/>
        <v/>
      </c>
      <c r="SA42" s="407" t="s">
        <v>144</v>
      </c>
      <c r="SB42" s="407"/>
      <c r="SC42" s="409" t="str">
        <f t="shared" si="470"/>
        <v/>
      </c>
      <c r="SD42" s="410" t="str">
        <f t="shared" si="471"/>
        <v/>
      </c>
      <c r="SE42" s="407" t="str">
        <f>IFERROR(IF(SA42="PACE_Daniels",(INDEX(BASE!$AE$4:$AH$8,MATCH('Microciclos - Endurance (2)'!SB42,BASE!$AE$4:$AE$8,0),4)),IF(AND(SA42="vVO2máx",SB42&gt;=35,SB42&lt;=45),"9-11",IF(AND(SA42="vVO2máx",SB42&gt;45,SB42&lt;=65),"11",IF(AND(SA42="vVO2máx",SB42&gt;65,SB42&lt;=75),"12-13",IF(AND(SA42="vVO2máx",SB42&gt;=80,SB42&lt;=85),"14-16",IF(AND(SA42="vVO2máx",SB42&gt;=85,SB42&lt;100),"17-19",IF(AND(SA42="vVO2máx",SB42&gt;=100),"20",IF(AND(SA42="FCR",SB42&gt;40,SB42&lt;=60),"12-13",IF(AND(SA42="FCR",SB42&gt;60,SB42&lt;=84),"14-16",IF(AND(SA42="FCR",SB42&gt;=85,SB42&lt;100),"17-19",IF(AND(SA42="FCR",SB42=100),"20",""))))))))))),"")</f>
        <v/>
      </c>
      <c r="SF42" s="409" t="str">
        <f>IFERROR(IF(SA42="vVO2máx",(Avaliações!$C$51*'Microciclos - Endurance (2)'!SB42)/100,IF(SA42="Velocidade_crítica",IF(SB42="80% VC",Avaliações!#REF!*0.8,IF(SB42="100% VC",Avaliações!#REF!*1,IF(SB42="120% VC",Avaliações!#REF!*1.2,IF(SB42="&gt;30%",Avaliações!$C$54*1.3,IF(SB42="&gt;40%",Avaliações!$C$54*1.4,0))))),IF(SA42="PACE_Daniels",INDEX(BASE!$Q$4:$V$60,MATCH(Avaliações!$C$53,BASE!$Q$4:$Q$60,0),MATCH('Microciclos - Endurance (2)'!SB42,BASE!$Q$4:$V$4,0)),""))),"")</f>
        <v/>
      </c>
      <c r="SG42" s="407" t="s">
        <v>144</v>
      </c>
      <c r="SH42" s="407"/>
      <c r="SI42" s="410" t="str">
        <f t="shared" si="472"/>
        <v/>
      </c>
      <c r="SJ42" s="407" t="str">
        <f>IFERROR(IF(SA42="PACE_Daniels",(INDEX(BASE!$AE$4:$AH$7,MATCH('Microciclos - Endurance (2)'!SH42,BASE!$AE$4:$AE$7,0),4)),IF(AND(SA42="vVO2máx",SH42&gt;=35,SH42&lt;=45),"9-11",IF(AND(SA42="vVO2máx",SH42&gt;45,SH42&lt;=65),"11",IF(AND(SA42="vVO2máx",SH42&gt;65,SH42&lt;=75),"12-13",IF(AND(SA42="vVO2máx",SH42&gt;=80,SH42&lt;=85),"14-16",IF(AND(SA42="vVO2máx",SH42&gt;=85,SH42&lt;100),"17-19",IF(AND(SA42="vVO2máx",SH42&gt;=100),"20",IF(AND(SA42="FCR",SH42&gt;40,SH42&lt;=60),"12-13",IF(AND(SA42="FCR",SH42&gt;60,SH42&lt;=84),"14-16",IF(AND(SA42="FCR",SH42&gt;=85,SH42&lt;100),"17-19",IF(AND(SA42="FCR",SH42=100),"20",""))))))))))),"")</f>
        <v/>
      </c>
      <c r="SK42" s="409">
        <f>IFERROR(IF(SG42="vVO2máx",(Avaliações!$C$51*'Microciclos - Endurance (2)'!SH42)/100,IF(SG42="Velocidade_crítica",IF(SH42="80% VC",Avaliações!#REF!*0.8,IF(SH42="100% VC",Avaliações!#REF!*1,IF(SH42="120% VC",Avaliações!#REF!*1.2,IF(SH42="&gt;30%",Avaliações!$C$54*1.3,IF(SH42="&gt;40%",Avaliações!$C$54*1.4,0))))),IF(SG42="PACE_Daniels",INDEX(BASE!$Q$4:$V$60,MATCH(Avaliações!$C$53,BASE!$Q$4:$Q$60,0),MATCH('Microciclos - Endurance (2)'!SH42,BASE!$Q$4:$V$4,0)),0))),"")</f>
        <v>0</v>
      </c>
      <c r="SL42" s="409" t="str">
        <f t="shared" si="473"/>
        <v/>
      </c>
      <c r="SP42" s="407"/>
      <c r="SQ42" s="407"/>
      <c r="SR42" s="407"/>
      <c r="SS42" s="407"/>
      <c r="ST42" s="407">
        <f t="shared" si="503"/>
        <v>0</v>
      </c>
      <c r="SU42" s="407">
        <f t="shared" si="474"/>
        <v>0</v>
      </c>
      <c r="SV42" s="408" t="str">
        <f t="shared" si="475"/>
        <v/>
      </c>
      <c r="SW42" s="407" t="s">
        <v>144</v>
      </c>
      <c r="SX42" s="407"/>
      <c r="SY42" s="409" t="str">
        <f t="shared" si="476"/>
        <v/>
      </c>
      <c r="SZ42" s="410" t="str">
        <f t="shared" si="477"/>
        <v/>
      </c>
      <c r="TA42" s="407" t="str">
        <f>IFERROR(IF(SW42="PACE_Daniels",(INDEX(BASE!$AE$4:$AH$8,MATCH('Microciclos - Endurance (2)'!SX42,BASE!$AE$4:$AE$8,0),4)),IF(AND(SW42="vVO2máx",SX42&gt;=35,SX42&lt;=45),"9-11",IF(AND(SW42="vVO2máx",SX42&gt;45,SX42&lt;=65),"11",IF(AND(SW42="vVO2máx",SX42&gt;65,SX42&lt;=75),"12-13",IF(AND(SW42="vVO2máx",SX42&gt;=80,SX42&lt;=85),"14-16",IF(AND(SW42="vVO2máx",SX42&gt;=85,SX42&lt;100),"17-19",IF(AND(SW42="vVO2máx",SX42&gt;=100),"20",IF(AND(SW42="FCR",SX42&gt;40,SX42&lt;=60),"12-13",IF(AND(SW42="FCR",SX42&gt;60,SX42&lt;=84),"14-16",IF(AND(SW42="FCR",SX42&gt;=85,SX42&lt;100),"17-19",IF(AND(SW42="FCR",SX42=100),"20",""))))))))))),"")</f>
        <v/>
      </c>
      <c r="TB42" s="409" t="str">
        <f>IFERROR(IF(SW42="vVO2máx",(Avaliações!$C$51*'Microciclos - Endurance (2)'!SX42)/100,IF(SW42="Velocidade_crítica",IF(SX42="80% VC",Avaliações!#REF!*0.8,IF(SX42="100% VC",Avaliações!#REF!*1,IF(SX42="120% VC",Avaliações!#REF!*1.2,IF(SX42="&gt;30%",Avaliações!$C$54*1.3,IF(SX42="&gt;40%",Avaliações!$C$54*1.4,0))))),IF(SW42="PACE_Daniels",INDEX(BASE!$Q$4:$V$60,MATCH(Avaliações!$C$53,BASE!$Q$4:$Q$60,0),MATCH('Microciclos - Endurance (2)'!SX42,BASE!$Q$4:$V$4,0)),""))),"")</f>
        <v/>
      </c>
      <c r="TC42" s="407" t="s">
        <v>144</v>
      </c>
      <c r="TD42" s="407"/>
      <c r="TE42" s="410" t="str">
        <f t="shared" si="478"/>
        <v/>
      </c>
      <c r="TF42" s="407" t="str">
        <f>IFERROR(IF(SW42="PACE_Daniels",(INDEX(BASE!$AE$4:$AH$7,MATCH('Microciclos - Endurance (2)'!TD42,BASE!$AE$4:$AE$7,0),4)),IF(AND(SW42="vVO2máx",TD42&gt;=35,TD42&lt;=45),"9-11",IF(AND(SW42="vVO2máx",TD42&gt;45,TD42&lt;=65),"11",IF(AND(SW42="vVO2máx",TD42&gt;65,TD42&lt;=75),"12-13",IF(AND(SW42="vVO2máx",TD42&gt;=80,TD42&lt;=85),"14-16",IF(AND(SW42="vVO2máx",TD42&gt;=85,TD42&lt;100),"17-19",IF(AND(SW42="vVO2máx",TD42&gt;=100),"20",IF(AND(SW42="FCR",TD42&gt;40,TD42&lt;=60),"12-13",IF(AND(SW42="FCR",TD42&gt;60,TD42&lt;=84),"14-16",IF(AND(SW42="FCR",TD42&gt;=85,TD42&lt;100),"17-19",IF(AND(SW42="FCR",TD42=100),"20",""))))))))))),"")</f>
        <v/>
      </c>
      <c r="TG42" s="409">
        <f>IFERROR(IF(TC42="vVO2máx",(Avaliações!$C$51*'Microciclos - Endurance (2)'!TD42)/100,IF(TC42="Velocidade_crítica",IF(TD42="80% VC",Avaliações!#REF!*0.8,IF(TD42="100% VC",Avaliações!#REF!*1,IF(TD42="120% VC",Avaliações!#REF!*1.2,IF(TD42="&gt;30%",Avaliações!$C$54*1.3,IF(TD42="&gt;40%",Avaliações!$C$54*1.4,0))))),IF(TC42="PACE_Daniels",INDEX(BASE!$Q$4:$V$60,MATCH(Avaliações!$C$53,BASE!$Q$4:$Q$60,0),MATCH('Microciclos - Endurance (2)'!TD42,BASE!$Q$4:$V$4,0)),0))),"")</f>
        <v>0</v>
      </c>
      <c r="TH42" s="409" t="str">
        <f t="shared" si="479"/>
        <v/>
      </c>
    </row>
    <row r="43" spans="4:528">
      <c r="D43" s="407"/>
      <c r="E43" s="407"/>
      <c r="F43" s="407"/>
      <c r="G43" s="407"/>
      <c r="H43" s="407">
        <f t="shared" si="480"/>
        <v>0</v>
      </c>
      <c r="I43" s="407">
        <f t="shared" si="336"/>
        <v>0</v>
      </c>
      <c r="J43" s="408" t="str">
        <f t="shared" si="337"/>
        <v/>
      </c>
      <c r="K43" s="407" t="s">
        <v>144</v>
      </c>
      <c r="L43" s="407"/>
      <c r="M43" s="409" t="str">
        <f t="shared" si="338"/>
        <v/>
      </c>
      <c r="N43" s="410" t="str">
        <f t="shared" si="339"/>
        <v/>
      </c>
      <c r="O43" s="407" t="str">
        <f>IFERROR(IF(K43="PACE_Daniels",(INDEX(BASE!$AE$4:$AH$8,MATCH('Microciclos - Endurance (2)'!L43,BASE!$AE$4:$AE$8,0),4)),IF(AND(K43="vVO2máx",L43&gt;=35,L43&lt;=45),"9-11",IF(AND(K43="vVO2máx",L43&gt;45,L43&lt;=65),"11",IF(AND(K43="vVO2máx",L43&gt;65,L43&lt;=75),"12-13",IF(AND(K43="vVO2máx",L43&gt;=80,L43&lt;=85),"14-16",IF(AND(K43="vVO2máx",L43&gt;=85,L43&lt;100),"17-19",IF(AND(K43="vVO2máx",L43&gt;=100),"20",IF(AND(K43="FCR",L43&gt;40,L43&lt;=60),"12-13",IF(AND(K43="FCR",L43&gt;60,L43&lt;=84),"14-16",IF(AND(K43="FCR",L43&gt;=85,L43&lt;100),"17-19",IF(AND(K43="FCR",L43=100),"20",""))))))))))),"")</f>
        <v/>
      </c>
      <c r="P43" s="409" t="str">
        <f>IFERROR(IF(K43="vVO2máx",(Avaliações!$C$51*'Microciclos - Endurance (2)'!L43)/100,IF(K43="Velocidade_crítica",IF(L43="80% VC",Avaliações!#REF!*0.8,IF(L43="100% VC",Avaliações!#REF!*1,IF(L43="120% VC",Avaliações!#REF!*1.2,IF(L43="&gt;30%",Avaliações!$C$54*1.3,IF(L43="&gt;40%",Avaliações!$C$54*1.4,0))))),IF(K43="PACE_Daniels",INDEX(BASE!$Q$4:$V$60,MATCH(Avaliações!$C$53,BASE!$Q$4:$Q$60,0),MATCH('Microciclos - Endurance (2)'!L43,BASE!$Q$4:$V$4,0)),""))),"")</f>
        <v/>
      </c>
      <c r="Q43" s="407" t="s">
        <v>144</v>
      </c>
      <c r="R43" s="407"/>
      <c r="S43" s="410" t="str">
        <f t="shared" si="340"/>
        <v/>
      </c>
      <c r="T43" s="407" t="str">
        <f>IFERROR(IF(K43="PACE_Daniels",(INDEX(BASE!$AE$4:$AH$7,MATCH('Microciclos - Endurance (2)'!R43,BASE!$AE$4:$AE$7,0),4)),IF(AND(K43="vVO2máx",R43&gt;=35,R43&lt;=45),"9-11",IF(AND(K43="vVO2máx",R43&gt;45,R43&lt;=65),"11",IF(AND(K43="vVO2máx",R43&gt;65,R43&lt;=75),"12-13",IF(AND(K43="vVO2máx",R43&gt;=80,R43&lt;=85),"14-16",IF(AND(K43="vVO2máx",R43&gt;=85,R43&lt;100),"17-19",IF(AND(K43="vVO2máx",R43&gt;=100),"20",IF(AND(K43="FCR",R43&gt;40,R43&lt;=60),"12-13",IF(AND(K43="FCR",R43&gt;60,R43&lt;=84),"14-16",IF(AND(K43="FCR",R43&gt;=85,R43&lt;100),"17-19",IF(AND(K43="FCR",R43=100),"20",""))))))))))),"")</f>
        <v/>
      </c>
      <c r="U43" s="409">
        <f>IFERROR(IF(Q43="vVO2máx",(Avaliações!$C$51*'Microciclos - Endurance (2)'!R43)/100,IF(Q43="Velocidade_crítica",IF(R43="80% VC",Avaliações!#REF!*0.8,IF(R43="100% VC",Avaliações!#REF!*1,IF(R43="120% VC",Avaliações!#REF!*1.2,IF(R43="&gt;30%",Avaliações!$C$54*1.3,IF(R43="&gt;40%",Avaliações!$C$54*1.4,0))))),IF(Q43="PACE_Daniels",INDEX(BASE!$Q$4:$V$60,MATCH(Avaliações!$C$53,BASE!$Q$4:$Q$60,0),MATCH('Microciclos - Endurance (2)'!R43,BASE!$Q$4:$V$4,0)),0))),"")</f>
        <v>0</v>
      </c>
      <c r="V43" s="409" t="str">
        <f t="shared" si="341"/>
        <v/>
      </c>
      <c r="Z43" s="407"/>
      <c r="AA43" s="407"/>
      <c r="AB43" s="407"/>
      <c r="AC43" s="407"/>
      <c r="AD43" s="407">
        <f t="shared" si="481"/>
        <v>0</v>
      </c>
      <c r="AE43" s="407">
        <f t="shared" si="342"/>
        <v>0</v>
      </c>
      <c r="AF43" s="408" t="str">
        <f t="shared" si="343"/>
        <v/>
      </c>
      <c r="AG43" s="407" t="s">
        <v>144</v>
      </c>
      <c r="AH43" s="407"/>
      <c r="AI43" s="409" t="str">
        <f t="shared" si="344"/>
        <v/>
      </c>
      <c r="AJ43" s="410" t="str">
        <f t="shared" si="345"/>
        <v/>
      </c>
      <c r="AK43" s="407" t="str">
        <f>IFERROR(IF(AG43="PACE_Daniels",(INDEX(BASE!$AE$4:$AH$8,MATCH('Microciclos - Endurance (2)'!AH43,BASE!$AE$4:$AE$8,0),4)),IF(AND(AG43="vVO2máx",AH43&gt;=35,AH43&lt;=45),"9-11",IF(AND(AG43="vVO2máx",AH43&gt;45,AH43&lt;=65),"11",IF(AND(AG43="vVO2máx",AH43&gt;65,AH43&lt;=75),"12-13",IF(AND(AG43="vVO2máx",AH43&gt;=80,AH43&lt;=85),"14-16",IF(AND(AG43="vVO2máx",AH43&gt;=85,AH43&lt;100),"17-19",IF(AND(AG43="vVO2máx",AH43&gt;=100),"20",IF(AND(AG43="FCR",AH43&gt;40,AH43&lt;=60),"12-13",IF(AND(AG43="FCR",AH43&gt;60,AH43&lt;=84),"14-16",IF(AND(AG43="FCR",AH43&gt;=85,AH43&lt;100),"17-19",IF(AND(AG43="FCR",AH43=100),"20",""))))))))))),"")</f>
        <v/>
      </c>
      <c r="AL43" s="409" t="str">
        <f>IFERROR(IF(AG43="vVO2máx",(Avaliações!$C$51*'Microciclos - Endurance (2)'!AH43)/100,IF(AG43="Velocidade_crítica",IF(AH43="80% VC",Avaliações!#REF!*0.8,IF(AH43="100% VC",Avaliações!#REF!*1,IF(AH43="120% VC",Avaliações!#REF!*1.2,IF(AH43="&gt;30%",Avaliações!$C$54*1.3,IF(AH43="&gt;40%",Avaliações!$C$54*1.4,0))))),IF(AG43="PACE_Daniels",INDEX(BASE!$Q$4:$V$60,MATCH(Avaliações!$C$53,BASE!$Q$4:$Q$60,0),MATCH('Microciclos - Endurance (2)'!AH43,BASE!$Q$4:$V$4,0)),""))),"")</f>
        <v/>
      </c>
      <c r="AM43" s="407" t="s">
        <v>144</v>
      </c>
      <c r="AN43" s="407"/>
      <c r="AO43" s="410" t="str">
        <f t="shared" si="346"/>
        <v/>
      </c>
      <c r="AP43" s="407" t="str">
        <f>IFERROR(IF(AG43="PACE_Daniels",(INDEX(BASE!$AE$4:$AH$7,MATCH('Microciclos - Endurance (2)'!AN43,BASE!$AE$4:$AE$7,0),4)),IF(AND(AG43="vVO2máx",AN43&gt;=35,AN43&lt;=45),"9-11",IF(AND(AG43="vVO2máx",AN43&gt;45,AN43&lt;=65),"11",IF(AND(AG43="vVO2máx",AN43&gt;65,AN43&lt;=75),"12-13",IF(AND(AG43="vVO2máx",AN43&gt;=80,AN43&lt;=85),"14-16",IF(AND(AG43="vVO2máx",AN43&gt;=85,AN43&lt;100),"17-19",IF(AND(AG43="vVO2máx",AN43&gt;=100),"20",IF(AND(AG43="FCR",AN43&gt;40,AN43&lt;=60),"12-13",IF(AND(AG43="FCR",AN43&gt;60,AN43&lt;=84),"14-16",IF(AND(AG43="FCR",AN43&gt;=85,AN43&lt;100),"17-19",IF(AND(AG43="FCR",AN43=100),"20",""))))))))))),"")</f>
        <v/>
      </c>
      <c r="AQ43" s="409">
        <f>IFERROR(IF(AM43="vVO2máx",(Avaliações!$C$51*'Microciclos - Endurance (2)'!AN43)/100,IF(AM43="Velocidade_crítica",IF(AN43="80% VC",Avaliações!#REF!*0.8,IF(AN43="100% VC",Avaliações!#REF!*1,IF(AN43="120% VC",Avaliações!#REF!*1.2,IF(AN43="&gt;30%",Avaliações!$C$54*1.3,IF(AN43="&gt;40%",Avaliações!$C$54*1.4,0))))),IF(AM43="PACE_Daniels",INDEX(BASE!$Q$4:$V$60,MATCH(Avaliações!$C$53,BASE!$Q$4:$Q$60,0),MATCH('Microciclos - Endurance (2)'!AN43,BASE!$Q$4:$V$4,0)),0))),"")</f>
        <v>0</v>
      </c>
      <c r="AR43" s="409" t="str">
        <f t="shared" si="347"/>
        <v/>
      </c>
      <c r="AV43" s="407"/>
      <c r="AW43" s="407"/>
      <c r="AX43" s="407"/>
      <c r="AY43" s="407"/>
      <c r="AZ43" s="407">
        <f t="shared" si="482"/>
        <v>0</v>
      </c>
      <c r="BA43" s="407">
        <f t="shared" si="348"/>
        <v>0</v>
      </c>
      <c r="BB43" s="408" t="str">
        <f t="shared" si="349"/>
        <v/>
      </c>
      <c r="BC43" s="407" t="s">
        <v>144</v>
      </c>
      <c r="BD43" s="407"/>
      <c r="BE43" s="409" t="str">
        <f t="shared" si="350"/>
        <v/>
      </c>
      <c r="BF43" s="410" t="str">
        <f t="shared" si="351"/>
        <v/>
      </c>
      <c r="BG43" s="407" t="str">
        <f>IFERROR(IF(BC43="PACE_Daniels",(INDEX(BASE!$AE$4:$AH$8,MATCH('Microciclos - Endurance (2)'!BD43,BASE!$AE$4:$AE$8,0),4)),IF(AND(BC43="vVO2máx",BD43&gt;=35,BD43&lt;=45),"9-11",IF(AND(BC43="vVO2máx",BD43&gt;45,BD43&lt;=65),"11",IF(AND(BC43="vVO2máx",BD43&gt;65,BD43&lt;=75),"12-13",IF(AND(BC43="vVO2máx",BD43&gt;=80,BD43&lt;=85),"14-16",IF(AND(BC43="vVO2máx",BD43&gt;=85,BD43&lt;100),"17-19",IF(AND(BC43="vVO2máx",BD43&gt;=100),"20",IF(AND(BC43="FCR",BD43&gt;40,BD43&lt;=60),"12-13",IF(AND(BC43="FCR",BD43&gt;60,BD43&lt;=84),"14-16",IF(AND(BC43="FCR",BD43&gt;=85,BD43&lt;100),"17-19",IF(AND(BC43="FCR",BD43=100),"20",""))))))))))),"")</f>
        <v/>
      </c>
      <c r="BH43" s="409" t="str">
        <f>IFERROR(IF(BC43="vVO2máx",(Avaliações!$C$51*'Microciclos - Endurance (2)'!BD43)/100,IF(BC43="Velocidade_crítica",IF(BD43="80% VC",Avaliações!#REF!*0.8,IF(BD43="100% VC",Avaliações!#REF!*1,IF(BD43="120% VC",Avaliações!#REF!*1.2,IF(BD43="&gt;30%",Avaliações!$C$54*1.3,IF(BD43="&gt;40%",Avaliações!$C$54*1.4,0))))),IF(BC43="PACE_Daniels",INDEX(BASE!$Q$4:$V$60,MATCH(Avaliações!$C$53,BASE!$Q$4:$Q$60,0),MATCH('Microciclos - Endurance (2)'!BD43,BASE!$Q$4:$V$4,0)),""))),"")</f>
        <v/>
      </c>
      <c r="BI43" s="407" t="s">
        <v>144</v>
      </c>
      <c r="BJ43" s="407"/>
      <c r="BK43" s="410" t="str">
        <f t="shared" si="352"/>
        <v/>
      </c>
      <c r="BL43" s="407" t="str">
        <f>IFERROR(IF(BC43="PACE_Daniels",(INDEX(BASE!$AE$4:$AH$7,MATCH('Microciclos - Endurance (2)'!BJ43,BASE!$AE$4:$AE$7,0),4)),IF(AND(BC43="vVO2máx",BJ43&gt;=35,BJ43&lt;=45),"9-11",IF(AND(BC43="vVO2máx",BJ43&gt;45,BJ43&lt;=65),"11",IF(AND(BC43="vVO2máx",BJ43&gt;65,BJ43&lt;=75),"12-13",IF(AND(BC43="vVO2máx",BJ43&gt;=80,BJ43&lt;=85),"14-16",IF(AND(BC43="vVO2máx",BJ43&gt;=85,BJ43&lt;100),"17-19",IF(AND(BC43="vVO2máx",BJ43&gt;=100),"20",IF(AND(BC43="FCR",BJ43&gt;40,BJ43&lt;=60),"12-13",IF(AND(BC43="FCR",BJ43&gt;60,BJ43&lt;=84),"14-16",IF(AND(BC43="FCR",BJ43&gt;=85,BJ43&lt;100),"17-19",IF(AND(BC43="FCR",BJ43=100),"20",""))))))))))),"")</f>
        <v/>
      </c>
      <c r="BM43" s="409">
        <f>IFERROR(IF(BI43="vVO2máx",(Avaliações!$C$51*'Microciclos - Endurance (2)'!BJ43)/100,IF(BI43="Velocidade_crítica",IF(BJ43="80% VC",Avaliações!#REF!*0.8,IF(BJ43="100% VC",Avaliações!#REF!*1,IF(BJ43="120% VC",Avaliações!#REF!*1.2,IF(BJ43="&gt;30%",Avaliações!$C$54*1.3,IF(BJ43="&gt;40%",Avaliações!$C$54*1.4,0))))),IF(BI43="PACE_Daniels",INDEX(BASE!$Q$4:$V$60,MATCH(Avaliações!$C$53,BASE!$Q$4:$Q$60,0),MATCH('Microciclos - Endurance (2)'!BJ43,BASE!$Q$4:$V$4,0)),0))),"")</f>
        <v>0</v>
      </c>
      <c r="BN43" s="409" t="str">
        <f t="shared" si="353"/>
        <v/>
      </c>
      <c r="BR43" s="407"/>
      <c r="BS43" s="407"/>
      <c r="BT43" s="407"/>
      <c r="BU43" s="407"/>
      <c r="BV43" s="407">
        <f t="shared" si="483"/>
        <v>0</v>
      </c>
      <c r="BW43" s="407">
        <f t="shared" si="354"/>
        <v>0</v>
      </c>
      <c r="BX43" s="408" t="str">
        <f t="shared" si="355"/>
        <v/>
      </c>
      <c r="BY43" s="407" t="s">
        <v>144</v>
      </c>
      <c r="BZ43" s="407"/>
      <c r="CA43" s="409" t="str">
        <f t="shared" si="356"/>
        <v/>
      </c>
      <c r="CB43" s="410" t="str">
        <f t="shared" si="357"/>
        <v/>
      </c>
      <c r="CC43" s="407" t="str">
        <f>IFERROR(IF(BY43="PACE_Daniels",(INDEX(BASE!$AE$4:$AH$8,MATCH('Microciclos - Endurance (2)'!BZ43,BASE!$AE$4:$AE$8,0),4)),IF(AND(BY43="vVO2máx",BZ43&gt;=35,BZ43&lt;=45),"9-11",IF(AND(BY43="vVO2máx",BZ43&gt;45,BZ43&lt;=65),"11",IF(AND(BY43="vVO2máx",BZ43&gt;65,BZ43&lt;=75),"12-13",IF(AND(BY43="vVO2máx",BZ43&gt;=80,BZ43&lt;=85),"14-16",IF(AND(BY43="vVO2máx",BZ43&gt;=85,BZ43&lt;100),"17-19",IF(AND(BY43="vVO2máx",BZ43&gt;=100),"20",IF(AND(BY43="FCR",BZ43&gt;40,BZ43&lt;=60),"12-13",IF(AND(BY43="FCR",BZ43&gt;60,BZ43&lt;=84),"14-16",IF(AND(BY43="FCR",BZ43&gt;=85,BZ43&lt;100),"17-19",IF(AND(BY43="FCR",BZ43=100),"20",""))))))))))),"")</f>
        <v/>
      </c>
      <c r="CD43" s="409" t="str">
        <f>IFERROR(IF(BY43="vVO2máx",(Avaliações!$C$51*'Microciclos - Endurance (2)'!BZ43)/100,IF(BY43="Velocidade_crítica",IF(BZ43="80% VC",Avaliações!#REF!*0.8,IF(BZ43="100% VC",Avaliações!#REF!*1,IF(BZ43="120% VC",Avaliações!#REF!*1.2,IF(BZ43="&gt;30%",Avaliações!$C$54*1.3,IF(BZ43="&gt;40%",Avaliações!$C$54*1.4,0))))),IF(BY43="PACE_Daniels",INDEX(BASE!$Q$4:$V$60,MATCH(Avaliações!$C$53,BASE!$Q$4:$Q$60,0),MATCH('Microciclos - Endurance (2)'!BZ43,BASE!$Q$4:$V$4,0)),""))),"")</f>
        <v/>
      </c>
      <c r="CE43" s="407" t="s">
        <v>144</v>
      </c>
      <c r="CF43" s="407"/>
      <c r="CG43" s="410" t="str">
        <f t="shared" si="358"/>
        <v/>
      </c>
      <c r="CH43" s="407" t="str">
        <f>IFERROR(IF(BY43="PACE_Daniels",(INDEX(BASE!$AE$4:$AH$7,MATCH('Microciclos - Endurance (2)'!CF43,BASE!$AE$4:$AE$7,0),4)),IF(AND(BY43="vVO2máx",CF43&gt;=35,CF43&lt;=45),"9-11",IF(AND(BY43="vVO2máx",CF43&gt;45,CF43&lt;=65),"11",IF(AND(BY43="vVO2máx",CF43&gt;65,CF43&lt;=75),"12-13",IF(AND(BY43="vVO2máx",CF43&gt;=80,CF43&lt;=85),"14-16",IF(AND(BY43="vVO2máx",CF43&gt;=85,CF43&lt;100),"17-19",IF(AND(BY43="vVO2máx",CF43&gt;=100),"20",IF(AND(BY43="FCR",CF43&gt;40,CF43&lt;=60),"12-13",IF(AND(BY43="FCR",CF43&gt;60,CF43&lt;=84),"14-16",IF(AND(BY43="FCR",CF43&gt;=85,CF43&lt;100),"17-19",IF(AND(BY43="FCR",CF43=100),"20",""))))))))))),"")</f>
        <v/>
      </c>
      <c r="CI43" s="409">
        <f>IFERROR(IF(CE43="vVO2máx",(Avaliações!$C$51*'Microciclos - Endurance (2)'!CF43)/100,IF(CE43="Velocidade_crítica",IF(CF43="80% VC",Avaliações!#REF!*0.8,IF(CF43="100% VC",Avaliações!#REF!*1,IF(CF43="120% VC",Avaliações!#REF!*1.2,IF(CF43="&gt;30%",Avaliações!$C$54*1.3,IF(CF43="&gt;40%",Avaliações!$C$54*1.4,0))))),IF(CE43="PACE_Daniels",INDEX(BASE!$Q$4:$V$60,MATCH(Avaliações!$C$53,BASE!$Q$4:$Q$60,0),MATCH('Microciclos - Endurance (2)'!CF43,BASE!$Q$4:$V$4,0)),0))),"")</f>
        <v>0</v>
      </c>
      <c r="CJ43" s="409" t="str">
        <f t="shared" si="359"/>
        <v/>
      </c>
      <c r="CN43" s="407"/>
      <c r="CO43" s="407"/>
      <c r="CP43" s="407"/>
      <c r="CQ43" s="407"/>
      <c r="CR43" s="407">
        <f t="shared" si="484"/>
        <v>0</v>
      </c>
      <c r="CS43" s="407">
        <f t="shared" si="360"/>
        <v>0</v>
      </c>
      <c r="CT43" s="408" t="str">
        <f t="shared" si="361"/>
        <v/>
      </c>
      <c r="CU43" s="407" t="s">
        <v>144</v>
      </c>
      <c r="CV43" s="407"/>
      <c r="CW43" s="409" t="str">
        <f t="shared" si="362"/>
        <v/>
      </c>
      <c r="CX43" s="410" t="str">
        <f t="shared" si="363"/>
        <v/>
      </c>
      <c r="CY43" s="407" t="str">
        <f>IFERROR(IF(CU43="PACE_Daniels",(INDEX(BASE!$AE$4:$AH$8,MATCH('Microciclos - Endurance (2)'!CV43,BASE!$AE$4:$AE$8,0),4)),IF(AND(CU43="vVO2máx",CV43&gt;=35,CV43&lt;=45),"9-11",IF(AND(CU43="vVO2máx",CV43&gt;45,CV43&lt;=65),"11",IF(AND(CU43="vVO2máx",CV43&gt;65,CV43&lt;=75),"12-13",IF(AND(CU43="vVO2máx",CV43&gt;=80,CV43&lt;=85),"14-16",IF(AND(CU43="vVO2máx",CV43&gt;=85,CV43&lt;100),"17-19",IF(AND(CU43="vVO2máx",CV43&gt;=100),"20",IF(AND(CU43="FCR",CV43&gt;40,CV43&lt;=60),"12-13",IF(AND(CU43="FCR",CV43&gt;60,CV43&lt;=84),"14-16",IF(AND(CU43="FCR",CV43&gt;=85,CV43&lt;100),"17-19",IF(AND(CU43="FCR",CV43=100),"20",""))))))))))),"")</f>
        <v/>
      </c>
      <c r="CZ43" s="409" t="str">
        <f>IFERROR(IF(CU43="vVO2máx",(Avaliações!$C$51*'Microciclos - Endurance (2)'!CV43)/100,IF(CU43="Velocidade_crítica",IF(CV43="80% VC",Avaliações!#REF!*0.8,IF(CV43="100% VC",Avaliações!#REF!*1,IF(CV43="120% VC",Avaliações!#REF!*1.2,IF(CV43="&gt;30%",Avaliações!$C$54*1.3,IF(CV43="&gt;40%",Avaliações!$C$54*1.4,0))))),IF(CU43="PACE_Daniels",INDEX(BASE!$Q$4:$V$60,MATCH(Avaliações!$C$53,BASE!$Q$4:$Q$60,0),MATCH('Microciclos - Endurance (2)'!CV43,BASE!$Q$4:$V$4,0)),""))),"")</f>
        <v/>
      </c>
      <c r="DA43" s="407" t="s">
        <v>144</v>
      </c>
      <c r="DB43" s="407"/>
      <c r="DC43" s="410" t="str">
        <f t="shared" si="364"/>
        <v/>
      </c>
      <c r="DD43" s="407" t="str">
        <f>IFERROR(IF(CU43="PACE_Daniels",(INDEX(BASE!$AE$4:$AH$7,MATCH('Microciclos - Endurance (2)'!DB43,BASE!$AE$4:$AE$7,0),4)),IF(AND(CU43="vVO2máx",DB43&gt;=35,DB43&lt;=45),"9-11",IF(AND(CU43="vVO2máx",DB43&gt;45,DB43&lt;=65),"11",IF(AND(CU43="vVO2máx",DB43&gt;65,DB43&lt;=75),"12-13",IF(AND(CU43="vVO2máx",DB43&gt;=80,DB43&lt;=85),"14-16",IF(AND(CU43="vVO2máx",DB43&gt;=85,DB43&lt;100),"17-19",IF(AND(CU43="vVO2máx",DB43&gt;=100),"20",IF(AND(CU43="FCR",DB43&gt;40,DB43&lt;=60),"12-13",IF(AND(CU43="FCR",DB43&gt;60,DB43&lt;=84),"14-16",IF(AND(CU43="FCR",DB43&gt;=85,DB43&lt;100),"17-19",IF(AND(CU43="FCR",DB43=100),"20",""))))))))))),"")</f>
        <v/>
      </c>
      <c r="DE43" s="409">
        <f>IFERROR(IF(DA43="vVO2máx",(Avaliações!$C$51*'Microciclos - Endurance (2)'!DB43)/100,IF(DA43="Velocidade_crítica",IF(DB43="80% VC",Avaliações!#REF!*0.8,IF(DB43="100% VC",Avaliações!#REF!*1,IF(DB43="120% VC",Avaliações!#REF!*1.2,IF(DB43="&gt;30%",Avaliações!$C$54*1.3,IF(DB43="&gt;40%",Avaliações!$C$54*1.4,0))))),IF(DA43="PACE_Daniels",INDEX(BASE!$Q$4:$V$60,MATCH(Avaliações!$C$53,BASE!$Q$4:$Q$60,0),MATCH('Microciclos - Endurance (2)'!DB43,BASE!$Q$4:$V$4,0)),0))),"")</f>
        <v>0</v>
      </c>
      <c r="DF43" s="409" t="str">
        <f t="shared" si="365"/>
        <v/>
      </c>
      <c r="DJ43" s="407"/>
      <c r="DK43" s="407"/>
      <c r="DL43" s="407"/>
      <c r="DM43" s="407"/>
      <c r="DN43" s="407">
        <f t="shared" si="485"/>
        <v>0</v>
      </c>
      <c r="DO43" s="407">
        <f t="shared" si="366"/>
        <v>0</v>
      </c>
      <c r="DP43" s="408" t="str">
        <f t="shared" si="367"/>
        <v/>
      </c>
      <c r="DQ43" s="407" t="s">
        <v>144</v>
      </c>
      <c r="DR43" s="407"/>
      <c r="DS43" s="409" t="str">
        <f t="shared" si="368"/>
        <v/>
      </c>
      <c r="DT43" s="410" t="str">
        <f t="shared" si="369"/>
        <v/>
      </c>
      <c r="DU43" s="407" t="str">
        <f>IFERROR(IF(DQ43="PACE_Daniels",(INDEX(BASE!$AE$4:$AH$8,MATCH('Microciclos - Endurance (2)'!DR43,BASE!$AE$4:$AE$8,0),4)),IF(AND(DQ43="vVO2máx",DR43&gt;=35,DR43&lt;=45),"9-11",IF(AND(DQ43="vVO2máx",DR43&gt;45,DR43&lt;=65),"11",IF(AND(DQ43="vVO2máx",DR43&gt;65,DR43&lt;=75),"12-13",IF(AND(DQ43="vVO2máx",DR43&gt;=80,DR43&lt;=85),"14-16",IF(AND(DQ43="vVO2máx",DR43&gt;=85,DR43&lt;100),"17-19",IF(AND(DQ43="vVO2máx",DR43&gt;=100),"20",IF(AND(DQ43="FCR",DR43&gt;40,DR43&lt;=60),"12-13",IF(AND(DQ43="FCR",DR43&gt;60,DR43&lt;=84),"14-16",IF(AND(DQ43="FCR",DR43&gt;=85,DR43&lt;100),"17-19",IF(AND(DQ43="FCR",DR43=100),"20",""))))))))))),"")</f>
        <v/>
      </c>
      <c r="DV43" s="409" t="str">
        <f>IFERROR(IF(DQ43="vVO2máx",(Avaliações!$C$51*'Microciclos - Endurance (2)'!DR43)/100,IF(DQ43="Velocidade_crítica",IF(DR43="80% VC",Avaliações!#REF!*0.8,IF(DR43="100% VC",Avaliações!#REF!*1,IF(DR43="120% VC",Avaliações!#REF!*1.2,IF(DR43="&gt;30%",Avaliações!$C$54*1.3,IF(DR43="&gt;40%",Avaliações!$C$54*1.4,0))))),IF(DQ43="PACE_Daniels",INDEX(BASE!$Q$4:$V$60,MATCH(Avaliações!$C$53,BASE!$Q$4:$Q$60,0),MATCH('Microciclos - Endurance (2)'!DR43,BASE!$Q$4:$V$4,0)),""))),"")</f>
        <v/>
      </c>
      <c r="DW43" s="407" t="s">
        <v>144</v>
      </c>
      <c r="DX43" s="407"/>
      <c r="DY43" s="410" t="str">
        <f t="shared" si="370"/>
        <v/>
      </c>
      <c r="DZ43" s="407" t="str">
        <f>IFERROR(IF(DQ43="PACE_Daniels",(INDEX(BASE!$AE$4:$AH$7,MATCH('Microciclos - Endurance (2)'!DX43,BASE!$AE$4:$AE$7,0),4)),IF(AND(DQ43="vVO2máx",DX43&gt;=35,DX43&lt;=45),"9-11",IF(AND(DQ43="vVO2máx",DX43&gt;45,DX43&lt;=65),"11",IF(AND(DQ43="vVO2máx",DX43&gt;65,DX43&lt;=75),"12-13",IF(AND(DQ43="vVO2máx",DX43&gt;=80,DX43&lt;=85),"14-16",IF(AND(DQ43="vVO2máx",DX43&gt;=85,DX43&lt;100),"17-19",IF(AND(DQ43="vVO2máx",DX43&gt;=100),"20",IF(AND(DQ43="FCR",DX43&gt;40,DX43&lt;=60),"12-13",IF(AND(DQ43="FCR",DX43&gt;60,DX43&lt;=84),"14-16",IF(AND(DQ43="FCR",DX43&gt;=85,DX43&lt;100),"17-19",IF(AND(DQ43="FCR",DX43=100),"20",""))))))))))),"")</f>
        <v/>
      </c>
      <c r="EA43" s="409">
        <f>IFERROR(IF(DW43="vVO2máx",(Avaliações!$C$51*'Microciclos - Endurance (2)'!DX43)/100,IF(DW43="Velocidade_crítica",IF(DX43="80% VC",Avaliações!#REF!*0.8,IF(DX43="100% VC",Avaliações!#REF!*1,IF(DX43="120% VC",Avaliações!#REF!*1.2,IF(DX43="&gt;30%",Avaliações!$C$54*1.3,IF(DX43="&gt;40%",Avaliações!$C$54*1.4,0))))),IF(DW43="PACE_Daniels",INDEX(BASE!$Q$4:$V$60,MATCH(Avaliações!$C$53,BASE!$Q$4:$Q$60,0),MATCH('Microciclos - Endurance (2)'!DX43,BASE!$Q$4:$V$4,0)),0))),"")</f>
        <v>0</v>
      </c>
      <c r="EB43" s="409" t="str">
        <f t="shared" si="371"/>
        <v/>
      </c>
      <c r="EF43" s="407"/>
      <c r="EG43" s="407"/>
      <c r="EH43" s="407"/>
      <c r="EI43" s="407"/>
      <c r="EJ43" s="407">
        <f t="shared" si="486"/>
        <v>0</v>
      </c>
      <c r="EK43" s="407">
        <f t="shared" si="372"/>
        <v>0</v>
      </c>
      <c r="EL43" s="408" t="str">
        <f t="shared" si="373"/>
        <v/>
      </c>
      <c r="EM43" s="407" t="s">
        <v>144</v>
      </c>
      <c r="EN43" s="407"/>
      <c r="EO43" s="409" t="str">
        <f t="shared" si="374"/>
        <v/>
      </c>
      <c r="EP43" s="410" t="str">
        <f t="shared" si="375"/>
        <v/>
      </c>
      <c r="EQ43" s="407" t="str">
        <f>IFERROR(IF(EM43="PACE_Daniels",(INDEX(BASE!$AE$4:$AH$8,MATCH('Microciclos - Endurance (2)'!EN43,BASE!$AE$4:$AE$8,0),4)),IF(AND(EM43="vVO2máx",EN43&gt;=35,EN43&lt;=45),"9-11",IF(AND(EM43="vVO2máx",EN43&gt;45,EN43&lt;=65),"11",IF(AND(EM43="vVO2máx",EN43&gt;65,EN43&lt;=75),"12-13",IF(AND(EM43="vVO2máx",EN43&gt;=80,EN43&lt;=85),"14-16",IF(AND(EM43="vVO2máx",EN43&gt;=85,EN43&lt;100),"17-19",IF(AND(EM43="vVO2máx",EN43&gt;=100),"20",IF(AND(EM43="FCR",EN43&gt;40,EN43&lt;=60),"12-13",IF(AND(EM43="FCR",EN43&gt;60,EN43&lt;=84),"14-16",IF(AND(EM43="FCR",EN43&gt;=85,EN43&lt;100),"17-19",IF(AND(EM43="FCR",EN43=100),"20",""))))))))))),"")</f>
        <v/>
      </c>
      <c r="ER43" s="409" t="str">
        <f>IFERROR(IF(EM43="vVO2máx",(Avaliações!$C$51*'Microciclos - Endurance (2)'!EN43)/100,IF(EM43="Velocidade_crítica",IF(EN43="80% VC",Avaliações!#REF!*0.8,IF(EN43="100% VC",Avaliações!#REF!*1,IF(EN43="120% VC",Avaliações!#REF!*1.2,IF(EN43="&gt;30%",Avaliações!$C$54*1.3,IF(EN43="&gt;40%",Avaliações!$C$54*1.4,0))))),IF(EM43="PACE_Daniels",INDEX(BASE!$Q$4:$V$60,MATCH(Avaliações!$C$53,BASE!$Q$4:$Q$60,0),MATCH('Microciclos - Endurance (2)'!EN43,BASE!$Q$4:$V$4,0)),""))),"")</f>
        <v/>
      </c>
      <c r="ES43" s="407" t="s">
        <v>144</v>
      </c>
      <c r="ET43" s="407"/>
      <c r="EU43" s="410" t="str">
        <f t="shared" si="376"/>
        <v/>
      </c>
      <c r="EV43" s="407" t="str">
        <f>IFERROR(IF(EM43="PACE_Daniels",(INDEX(BASE!$AE$4:$AH$7,MATCH('Microciclos - Endurance (2)'!ET43,BASE!$AE$4:$AE$7,0),4)),IF(AND(EM43="vVO2máx",ET43&gt;=35,ET43&lt;=45),"9-11",IF(AND(EM43="vVO2máx",ET43&gt;45,ET43&lt;=65),"11",IF(AND(EM43="vVO2máx",ET43&gt;65,ET43&lt;=75),"12-13",IF(AND(EM43="vVO2máx",ET43&gt;=80,ET43&lt;=85),"14-16",IF(AND(EM43="vVO2máx",ET43&gt;=85,ET43&lt;100),"17-19",IF(AND(EM43="vVO2máx",ET43&gt;=100),"20",IF(AND(EM43="FCR",ET43&gt;40,ET43&lt;=60),"12-13",IF(AND(EM43="FCR",ET43&gt;60,ET43&lt;=84),"14-16",IF(AND(EM43="FCR",ET43&gt;=85,ET43&lt;100),"17-19",IF(AND(EM43="FCR",ET43=100),"20",""))))))))))),"")</f>
        <v/>
      </c>
      <c r="EW43" s="409">
        <f>IFERROR(IF(ES43="vVO2máx",(Avaliações!$C$51*'Microciclos - Endurance (2)'!ET43)/100,IF(ES43="Velocidade_crítica",IF(ET43="80% VC",Avaliações!#REF!*0.8,IF(ET43="100% VC",Avaliações!#REF!*1,IF(ET43="120% VC",Avaliações!#REF!*1.2,IF(ET43="&gt;30%",Avaliações!$C$54*1.3,IF(ET43="&gt;40%",Avaliações!$C$54*1.4,0))))),IF(ES43="PACE_Daniels",INDEX(BASE!$Q$4:$V$60,MATCH(Avaliações!$C$53,BASE!$Q$4:$Q$60,0),MATCH('Microciclos - Endurance (2)'!ET43,BASE!$Q$4:$V$4,0)),0))),"")</f>
        <v>0</v>
      </c>
      <c r="EX43" s="409" t="str">
        <f t="shared" si="377"/>
        <v/>
      </c>
      <c r="FB43" s="407"/>
      <c r="FC43" s="407"/>
      <c r="FD43" s="407"/>
      <c r="FE43" s="407"/>
      <c r="FF43" s="407">
        <f t="shared" si="487"/>
        <v>0</v>
      </c>
      <c r="FG43" s="407">
        <f t="shared" si="378"/>
        <v>0</v>
      </c>
      <c r="FH43" s="408" t="str">
        <f t="shared" si="379"/>
        <v/>
      </c>
      <c r="FI43" s="407" t="s">
        <v>144</v>
      </c>
      <c r="FJ43" s="407"/>
      <c r="FK43" s="409" t="str">
        <f t="shared" si="380"/>
        <v/>
      </c>
      <c r="FL43" s="410" t="str">
        <f t="shared" si="381"/>
        <v/>
      </c>
      <c r="FM43" s="407" t="str">
        <f>IFERROR(IF(FI43="PACE_Daniels",(INDEX(BASE!$AE$4:$AH$8,MATCH('Microciclos - Endurance (2)'!FJ43,BASE!$AE$4:$AE$8,0),4)),IF(AND(FI43="vVO2máx",FJ43&gt;=35,FJ43&lt;=45),"9-11",IF(AND(FI43="vVO2máx",FJ43&gt;45,FJ43&lt;=65),"11",IF(AND(FI43="vVO2máx",FJ43&gt;65,FJ43&lt;=75),"12-13",IF(AND(FI43="vVO2máx",FJ43&gt;=80,FJ43&lt;=85),"14-16",IF(AND(FI43="vVO2máx",FJ43&gt;=85,FJ43&lt;100),"17-19",IF(AND(FI43="vVO2máx",FJ43&gt;=100),"20",IF(AND(FI43="FCR",FJ43&gt;40,FJ43&lt;=60),"12-13",IF(AND(FI43="FCR",FJ43&gt;60,FJ43&lt;=84),"14-16",IF(AND(FI43="FCR",FJ43&gt;=85,FJ43&lt;100),"17-19",IF(AND(FI43="FCR",FJ43=100),"20",""))))))))))),"")</f>
        <v/>
      </c>
      <c r="FN43" s="409" t="str">
        <f>IFERROR(IF(FI43="vVO2máx",(Avaliações!$C$51*'Microciclos - Endurance (2)'!FJ43)/100,IF(FI43="Velocidade_crítica",IF(FJ43="80% VC",Avaliações!#REF!*0.8,IF(FJ43="100% VC",Avaliações!#REF!*1,IF(FJ43="120% VC",Avaliações!#REF!*1.2,IF(FJ43="&gt;30%",Avaliações!$C$54*1.3,IF(FJ43="&gt;40%",Avaliações!$C$54*1.4,0))))),IF(FI43="PACE_Daniels",INDEX(BASE!$Q$4:$V$60,MATCH(Avaliações!$C$53,BASE!$Q$4:$Q$60,0),MATCH('Microciclos - Endurance (2)'!FJ43,BASE!$Q$4:$V$4,0)),""))),"")</f>
        <v/>
      </c>
      <c r="FO43" s="407" t="s">
        <v>144</v>
      </c>
      <c r="FP43" s="407"/>
      <c r="FQ43" s="410" t="str">
        <f t="shared" si="382"/>
        <v/>
      </c>
      <c r="FR43" s="407" t="str">
        <f>IFERROR(IF(FI43="PACE_Daniels",(INDEX(BASE!$AE$4:$AH$7,MATCH('Microciclos - Endurance (2)'!FP43,BASE!$AE$4:$AE$7,0),4)),IF(AND(FI43="vVO2máx",FP43&gt;=35,FP43&lt;=45),"9-11",IF(AND(FI43="vVO2máx",FP43&gt;45,FP43&lt;=65),"11",IF(AND(FI43="vVO2máx",FP43&gt;65,FP43&lt;=75),"12-13",IF(AND(FI43="vVO2máx",FP43&gt;=80,FP43&lt;=85),"14-16",IF(AND(FI43="vVO2máx",FP43&gt;=85,FP43&lt;100),"17-19",IF(AND(FI43="vVO2máx",FP43&gt;=100),"20",IF(AND(FI43="FCR",FP43&gt;40,FP43&lt;=60),"12-13",IF(AND(FI43="FCR",FP43&gt;60,FP43&lt;=84),"14-16",IF(AND(FI43="FCR",FP43&gt;=85,FP43&lt;100),"17-19",IF(AND(FI43="FCR",FP43=100),"20",""))))))))))),"")</f>
        <v/>
      </c>
      <c r="FS43" s="409">
        <f>IFERROR(IF(FO43="vVO2máx",(Avaliações!$C$51*'Microciclos - Endurance (2)'!FP43)/100,IF(FO43="Velocidade_crítica",IF(FP43="80% VC",Avaliações!#REF!*0.8,IF(FP43="100% VC",Avaliações!#REF!*1,IF(FP43="120% VC",Avaliações!#REF!*1.2,IF(FP43="&gt;30%",Avaliações!$C$54*1.3,IF(FP43="&gt;40%",Avaliações!$C$54*1.4,0))))),IF(FO43="PACE_Daniels",INDEX(BASE!$Q$4:$V$60,MATCH(Avaliações!$C$53,BASE!$Q$4:$Q$60,0),MATCH('Microciclos - Endurance (2)'!FP43,BASE!$Q$4:$V$4,0)),0))),"")</f>
        <v>0</v>
      </c>
      <c r="FT43" s="409" t="str">
        <f t="shared" si="383"/>
        <v/>
      </c>
      <c r="FX43" s="407"/>
      <c r="FY43" s="407"/>
      <c r="FZ43" s="407"/>
      <c r="GA43" s="407"/>
      <c r="GB43" s="407">
        <f t="shared" si="488"/>
        <v>0</v>
      </c>
      <c r="GC43" s="407">
        <f t="shared" si="384"/>
        <v>0</v>
      </c>
      <c r="GD43" s="408" t="str">
        <f t="shared" si="385"/>
        <v/>
      </c>
      <c r="GE43" s="407" t="s">
        <v>144</v>
      </c>
      <c r="GF43" s="407"/>
      <c r="GG43" s="409" t="str">
        <f t="shared" si="386"/>
        <v/>
      </c>
      <c r="GH43" s="410" t="str">
        <f t="shared" si="387"/>
        <v/>
      </c>
      <c r="GI43" s="407" t="str">
        <f>IFERROR(IF(GE43="PACE_Daniels",(INDEX(BASE!$AE$4:$AH$8,MATCH('Microciclos - Endurance (2)'!GF43,BASE!$AE$4:$AE$8,0),4)),IF(AND(GE43="vVO2máx",GF43&gt;=35,GF43&lt;=45),"9-11",IF(AND(GE43="vVO2máx",GF43&gt;45,GF43&lt;=65),"11",IF(AND(GE43="vVO2máx",GF43&gt;65,GF43&lt;=75),"12-13",IF(AND(GE43="vVO2máx",GF43&gt;=80,GF43&lt;=85),"14-16",IF(AND(GE43="vVO2máx",GF43&gt;=85,GF43&lt;100),"17-19",IF(AND(GE43="vVO2máx",GF43&gt;=100),"20",IF(AND(GE43="FCR",GF43&gt;40,GF43&lt;=60),"12-13",IF(AND(GE43="FCR",GF43&gt;60,GF43&lt;=84),"14-16",IF(AND(GE43="FCR",GF43&gt;=85,GF43&lt;100),"17-19",IF(AND(GE43="FCR",GF43=100),"20",""))))))))))),"")</f>
        <v/>
      </c>
      <c r="GJ43" s="409" t="str">
        <f>IFERROR(IF(GE43="vVO2máx",(Avaliações!$C$51*'Microciclos - Endurance (2)'!GF43)/100,IF(GE43="Velocidade_crítica",IF(GF43="80% VC",Avaliações!#REF!*0.8,IF(GF43="100% VC",Avaliações!#REF!*1,IF(GF43="120% VC",Avaliações!#REF!*1.2,IF(GF43="&gt;30%",Avaliações!$C$54*1.3,IF(GF43="&gt;40%",Avaliações!$C$54*1.4,0))))),IF(GE43="PACE_Daniels",INDEX(BASE!$Q$4:$V$60,MATCH(Avaliações!$C$53,BASE!$Q$4:$Q$60,0),MATCH('Microciclos - Endurance (2)'!GF43,BASE!$Q$4:$V$4,0)),""))),"")</f>
        <v/>
      </c>
      <c r="GK43" s="407" t="s">
        <v>144</v>
      </c>
      <c r="GL43" s="407"/>
      <c r="GM43" s="410" t="str">
        <f t="shared" si="388"/>
        <v/>
      </c>
      <c r="GN43" s="407" t="str">
        <f>IFERROR(IF(GE43="PACE_Daniels",(INDEX(BASE!$AE$4:$AH$7,MATCH('Microciclos - Endurance (2)'!GL43,BASE!$AE$4:$AE$7,0),4)),IF(AND(GE43="vVO2máx",GL43&gt;=35,GL43&lt;=45),"9-11",IF(AND(GE43="vVO2máx",GL43&gt;45,GL43&lt;=65),"11",IF(AND(GE43="vVO2máx",GL43&gt;65,GL43&lt;=75),"12-13",IF(AND(GE43="vVO2máx",GL43&gt;=80,GL43&lt;=85),"14-16",IF(AND(GE43="vVO2máx",GL43&gt;=85,GL43&lt;100),"17-19",IF(AND(GE43="vVO2máx",GL43&gt;=100),"20",IF(AND(GE43="FCR",GL43&gt;40,GL43&lt;=60),"12-13",IF(AND(GE43="FCR",GL43&gt;60,GL43&lt;=84),"14-16",IF(AND(GE43="FCR",GL43&gt;=85,GL43&lt;100),"17-19",IF(AND(GE43="FCR",GL43=100),"20",""))))))))))),"")</f>
        <v/>
      </c>
      <c r="GO43" s="409">
        <f>IFERROR(IF(GK43="vVO2máx",(Avaliações!$C$51*'Microciclos - Endurance (2)'!GL43)/100,IF(GK43="Velocidade_crítica",IF(GL43="80% VC",Avaliações!#REF!*0.8,IF(GL43="100% VC",Avaliações!#REF!*1,IF(GL43="120% VC",Avaliações!#REF!*1.2,IF(GL43="&gt;30%",Avaliações!$C$54*1.3,IF(GL43="&gt;40%",Avaliações!$C$54*1.4,0))))),IF(GK43="PACE_Daniels",INDEX(BASE!$Q$4:$V$60,MATCH(Avaliações!$C$53,BASE!$Q$4:$Q$60,0),MATCH('Microciclos - Endurance (2)'!GL43,BASE!$Q$4:$V$4,0)),0))),"")</f>
        <v>0</v>
      </c>
      <c r="GP43" s="409" t="str">
        <f t="shared" si="389"/>
        <v/>
      </c>
      <c r="GT43" s="407"/>
      <c r="GU43" s="407"/>
      <c r="GV43" s="407"/>
      <c r="GW43" s="407"/>
      <c r="GX43" s="407">
        <f t="shared" si="489"/>
        <v>0</v>
      </c>
      <c r="GY43" s="407">
        <f t="shared" si="390"/>
        <v>0</v>
      </c>
      <c r="GZ43" s="408" t="str">
        <f t="shared" si="391"/>
        <v/>
      </c>
      <c r="HA43" s="407" t="s">
        <v>144</v>
      </c>
      <c r="HB43" s="407"/>
      <c r="HC43" s="409" t="str">
        <f t="shared" si="392"/>
        <v/>
      </c>
      <c r="HD43" s="410" t="str">
        <f t="shared" si="393"/>
        <v/>
      </c>
      <c r="HE43" s="407" t="str">
        <f>IFERROR(IF(HA43="PACE_Daniels",(INDEX(BASE!$AE$4:$AH$8,MATCH('Microciclos - Endurance (2)'!HB43,BASE!$AE$4:$AE$8,0),4)),IF(AND(HA43="vVO2máx",HB43&gt;=35,HB43&lt;=45),"9-11",IF(AND(HA43="vVO2máx",HB43&gt;45,HB43&lt;=65),"11",IF(AND(HA43="vVO2máx",HB43&gt;65,HB43&lt;=75),"12-13",IF(AND(HA43="vVO2máx",HB43&gt;=80,HB43&lt;=85),"14-16",IF(AND(HA43="vVO2máx",HB43&gt;=85,HB43&lt;100),"17-19",IF(AND(HA43="vVO2máx",HB43&gt;=100),"20",IF(AND(HA43="FCR",HB43&gt;40,HB43&lt;=60),"12-13",IF(AND(HA43="FCR",HB43&gt;60,HB43&lt;=84),"14-16",IF(AND(HA43="FCR",HB43&gt;=85,HB43&lt;100),"17-19",IF(AND(HA43="FCR",HB43=100),"20",""))))))))))),"")</f>
        <v/>
      </c>
      <c r="HF43" s="409" t="str">
        <f>IFERROR(IF(HA43="vVO2máx",(Avaliações!$C$51*'Microciclos - Endurance (2)'!HB43)/100,IF(HA43="Velocidade_crítica",IF(HB43="80% VC",Avaliações!#REF!*0.8,IF(HB43="100% VC",Avaliações!#REF!*1,IF(HB43="120% VC",Avaliações!#REF!*1.2,IF(HB43="&gt;30%",Avaliações!$C$54*1.3,IF(HB43="&gt;40%",Avaliações!$C$54*1.4,0))))),IF(HA43="PACE_Daniels",INDEX(BASE!$Q$4:$V$60,MATCH(Avaliações!$C$53,BASE!$Q$4:$Q$60,0),MATCH('Microciclos - Endurance (2)'!HB43,BASE!$Q$4:$V$4,0)),""))),"")</f>
        <v/>
      </c>
      <c r="HG43" s="407" t="s">
        <v>144</v>
      </c>
      <c r="HH43" s="407"/>
      <c r="HI43" s="410" t="str">
        <f t="shared" si="394"/>
        <v/>
      </c>
      <c r="HJ43" s="407" t="str">
        <f>IFERROR(IF(HA43="PACE_Daniels",(INDEX(BASE!$AE$4:$AH$7,MATCH('Microciclos - Endurance (2)'!HH43,BASE!$AE$4:$AE$7,0),4)),IF(AND(HA43="vVO2máx",HH43&gt;=35,HH43&lt;=45),"9-11",IF(AND(HA43="vVO2máx",HH43&gt;45,HH43&lt;=65),"11",IF(AND(HA43="vVO2máx",HH43&gt;65,HH43&lt;=75),"12-13",IF(AND(HA43="vVO2máx",HH43&gt;=80,HH43&lt;=85),"14-16",IF(AND(HA43="vVO2máx",HH43&gt;=85,HH43&lt;100),"17-19",IF(AND(HA43="vVO2máx",HH43&gt;=100),"20",IF(AND(HA43="FCR",HH43&gt;40,HH43&lt;=60),"12-13",IF(AND(HA43="FCR",HH43&gt;60,HH43&lt;=84),"14-16",IF(AND(HA43="FCR",HH43&gt;=85,HH43&lt;100),"17-19",IF(AND(HA43="FCR",HH43=100),"20",""))))))))))),"")</f>
        <v/>
      </c>
      <c r="HK43" s="409">
        <f>IFERROR(IF(HG43="vVO2máx",(Avaliações!$C$51*'Microciclos - Endurance (2)'!HH43)/100,IF(HG43="Velocidade_crítica",IF(HH43="80% VC",Avaliações!#REF!*0.8,IF(HH43="100% VC",Avaliações!#REF!*1,IF(HH43="120% VC",Avaliações!#REF!*1.2,IF(HH43="&gt;30%",Avaliações!$C$54*1.3,IF(HH43="&gt;40%",Avaliações!$C$54*1.4,0))))),IF(HG43="PACE_Daniels",INDEX(BASE!$Q$4:$V$60,MATCH(Avaliações!$C$53,BASE!$Q$4:$Q$60,0),MATCH('Microciclos - Endurance (2)'!HH43,BASE!$Q$4:$V$4,0)),0))),"")</f>
        <v>0</v>
      </c>
      <c r="HL43" s="409" t="str">
        <f t="shared" si="395"/>
        <v/>
      </c>
      <c r="HP43" s="407"/>
      <c r="HQ43" s="407"/>
      <c r="HR43" s="407"/>
      <c r="HS43" s="407"/>
      <c r="HT43" s="407">
        <f t="shared" si="490"/>
        <v>0</v>
      </c>
      <c r="HU43" s="407">
        <f t="shared" si="396"/>
        <v>0</v>
      </c>
      <c r="HV43" s="408" t="str">
        <f t="shared" si="397"/>
        <v/>
      </c>
      <c r="HW43" s="407" t="s">
        <v>144</v>
      </c>
      <c r="HX43" s="407"/>
      <c r="HY43" s="409" t="str">
        <f t="shared" si="398"/>
        <v/>
      </c>
      <c r="HZ43" s="410" t="str">
        <f t="shared" si="399"/>
        <v/>
      </c>
      <c r="IA43" s="407" t="str">
        <f>IFERROR(IF(HW43="PACE_Daniels",(INDEX(BASE!$AE$4:$AH$8,MATCH('Microciclos - Endurance (2)'!HX43,BASE!$AE$4:$AE$8,0),4)),IF(AND(HW43="vVO2máx",HX43&gt;=35,HX43&lt;=45),"9-11",IF(AND(HW43="vVO2máx",HX43&gt;45,HX43&lt;=65),"11",IF(AND(HW43="vVO2máx",HX43&gt;65,HX43&lt;=75),"12-13",IF(AND(HW43="vVO2máx",HX43&gt;=80,HX43&lt;=85),"14-16",IF(AND(HW43="vVO2máx",HX43&gt;=85,HX43&lt;100),"17-19",IF(AND(HW43="vVO2máx",HX43&gt;=100),"20",IF(AND(HW43="FCR",HX43&gt;40,HX43&lt;=60),"12-13",IF(AND(HW43="FCR",HX43&gt;60,HX43&lt;=84),"14-16",IF(AND(HW43="FCR",HX43&gt;=85,HX43&lt;100),"17-19",IF(AND(HW43="FCR",HX43=100),"20",""))))))))))),"")</f>
        <v/>
      </c>
      <c r="IB43" s="409" t="str">
        <f>IFERROR(IF(HW43="vVO2máx",(Avaliações!$C$51*'Microciclos - Endurance (2)'!HX43)/100,IF(HW43="Velocidade_crítica",IF(HX43="80% VC",Avaliações!#REF!*0.8,IF(HX43="100% VC",Avaliações!#REF!*1,IF(HX43="120% VC",Avaliações!#REF!*1.2,IF(HX43="&gt;30%",Avaliações!$C$54*1.3,IF(HX43="&gt;40%",Avaliações!$C$54*1.4,0))))),IF(HW43="PACE_Daniels",INDEX(BASE!$Q$4:$V$60,MATCH(Avaliações!$C$53,BASE!$Q$4:$Q$60,0),MATCH('Microciclos - Endurance (2)'!HX43,BASE!$Q$4:$V$4,0)),""))),"")</f>
        <v/>
      </c>
      <c r="IC43" s="407" t="s">
        <v>144</v>
      </c>
      <c r="ID43" s="407"/>
      <c r="IE43" s="410" t="str">
        <f t="shared" si="400"/>
        <v/>
      </c>
      <c r="IF43" s="407" t="str">
        <f>IFERROR(IF(HW43="PACE_Daniels",(INDEX(BASE!$AE$4:$AH$7,MATCH('Microciclos - Endurance (2)'!ID43,BASE!$AE$4:$AE$7,0),4)),IF(AND(HW43="vVO2máx",ID43&gt;=35,ID43&lt;=45),"9-11",IF(AND(HW43="vVO2máx",ID43&gt;45,ID43&lt;=65),"11",IF(AND(HW43="vVO2máx",ID43&gt;65,ID43&lt;=75),"12-13",IF(AND(HW43="vVO2máx",ID43&gt;=80,ID43&lt;=85),"14-16",IF(AND(HW43="vVO2máx",ID43&gt;=85,ID43&lt;100),"17-19",IF(AND(HW43="vVO2máx",ID43&gt;=100),"20",IF(AND(HW43="FCR",ID43&gt;40,ID43&lt;=60),"12-13",IF(AND(HW43="FCR",ID43&gt;60,ID43&lt;=84),"14-16",IF(AND(HW43="FCR",ID43&gt;=85,ID43&lt;100),"17-19",IF(AND(HW43="FCR",ID43=100),"20",""))))))))))),"")</f>
        <v/>
      </c>
      <c r="IG43" s="409">
        <f>IFERROR(IF(IC43="vVO2máx",(Avaliações!$C$51*'Microciclos - Endurance (2)'!ID43)/100,IF(IC43="Velocidade_crítica",IF(ID43="80% VC",Avaliações!#REF!*0.8,IF(ID43="100% VC",Avaliações!#REF!*1,IF(ID43="120% VC",Avaliações!#REF!*1.2,IF(ID43="&gt;30%",Avaliações!$C$54*1.3,IF(ID43="&gt;40%",Avaliações!$C$54*1.4,0))))),IF(IC43="PACE_Daniels",INDEX(BASE!$Q$4:$V$60,MATCH(Avaliações!$C$53,BASE!$Q$4:$Q$60,0),MATCH('Microciclos - Endurance (2)'!ID43,BASE!$Q$4:$V$4,0)),0))),"")</f>
        <v>0</v>
      </c>
      <c r="IH43" s="409" t="str">
        <f t="shared" si="401"/>
        <v/>
      </c>
      <c r="IL43" s="407"/>
      <c r="IM43" s="407"/>
      <c r="IN43" s="407"/>
      <c r="IO43" s="407"/>
      <c r="IP43" s="407">
        <f t="shared" si="491"/>
        <v>0</v>
      </c>
      <c r="IQ43" s="407">
        <f t="shared" si="402"/>
        <v>0</v>
      </c>
      <c r="IR43" s="408" t="str">
        <f t="shared" si="403"/>
        <v/>
      </c>
      <c r="IS43" s="407" t="s">
        <v>144</v>
      </c>
      <c r="IT43" s="407"/>
      <c r="IU43" s="409" t="str">
        <f t="shared" si="404"/>
        <v/>
      </c>
      <c r="IV43" s="410" t="str">
        <f t="shared" si="405"/>
        <v/>
      </c>
      <c r="IW43" s="407" t="str">
        <f>IFERROR(IF(IS43="PACE_Daniels",(INDEX(BASE!$AE$4:$AH$8,MATCH('Microciclos - Endurance (2)'!IT43,BASE!$AE$4:$AE$8,0),4)),IF(AND(IS43="vVO2máx",IT43&gt;=35,IT43&lt;=45),"9-11",IF(AND(IS43="vVO2máx",IT43&gt;45,IT43&lt;=65),"11",IF(AND(IS43="vVO2máx",IT43&gt;65,IT43&lt;=75),"12-13",IF(AND(IS43="vVO2máx",IT43&gt;=80,IT43&lt;=85),"14-16",IF(AND(IS43="vVO2máx",IT43&gt;=85,IT43&lt;100),"17-19",IF(AND(IS43="vVO2máx",IT43&gt;=100),"20",IF(AND(IS43="FCR",IT43&gt;40,IT43&lt;=60),"12-13",IF(AND(IS43="FCR",IT43&gt;60,IT43&lt;=84),"14-16",IF(AND(IS43="FCR",IT43&gt;=85,IT43&lt;100),"17-19",IF(AND(IS43="FCR",IT43=100),"20",""))))))))))),"")</f>
        <v/>
      </c>
      <c r="IX43" s="409" t="str">
        <f>IFERROR(IF(IS43="vVO2máx",(Avaliações!$C$51*'Microciclos - Endurance (2)'!IT43)/100,IF(IS43="Velocidade_crítica",IF(IT43="80% VC",Avaliações!#REF!*0.8,IF(IT43="100% VC",Avaliações!#REF!*1,IF(IT43="120% VC",Avaliações!#REF!*1.2,IF(IT43="&gt;30%",Avaliações!$C$54*1.3,IF(IT43="&gt;40%",Avaliações!$C$54*1.4,0))))),IF(IS43="PACE_Daniels",INDEX(BASE!$Q$4:$V$60,MATCH(Avaliações!$C$53,BASE!$Q$4:$Q$60,0),MATCH('Microciclos - Endurance (2)'!IT43,BASE!$Q$4:$V$4,0)),""))),"")</f>
        <v/>
      </c>
      <c r="IY43" s="407" t="s">
        <v>144</v>
      </c>
      <c r="IZ43" s="407"/>
      <c r="JA43" s="410" t="str">
        <f t="shared" si="406"/>
        <v/>
      </c>
      <c r="JB43" s="407" t="str">
        <f>IFERROR(IF(IS43="PACE_Daniels",(INDEX(BASE!$AE$4:$AH$7,MATCH('Microciclos - Endurance (2)'!IZ43,BASE!$AE$4:$AE$7,0),4)),IF(AND(IS43="vVO2máx",IZ43&gt;=35,IZ43&lt;=45),"9-11",IF(AND(IS43="vVO2máx",IZ43&gt;45,IZ43&lt;=65),"11",IF(AND(IS43="vVO2máx",IZ43&gt;65,IZ43&lt;=75),"12-13",IF(AND(IS43="vVO2máx",IZ43&gt;=80,IZ43&lt;=85),"14-16",IF(AND(IS43="vVO2máx",IZ43&gt;=85,IZ43&lt;100),"17-19",IF(AND(IS43="vVO2máx",IZ43&gt;=100),"20",IF(AND(IS43="FCR",IZ43&gt;40,IZ43&lt;=60),"12-13",IF(AND(IS43="FCR",IZ43&gt;60,IZ43&lt;=84),"14-16",IF(AND(IS43="FCR",IZ43&gt;=85,IZ43&lt;100),"17-19",IF(AND(IS43="FCR",IZ43=100),"20",""))))))))))),"")</f>
        <v/>
      </c>
      <c r="JC43" s="409">
        <f>IFERROR(IF(IY43="vVO2máx",(Avaliações!$C$51*'Microciclos - Endurance (2)'!IZ43)/100,IF(IY43="Velocidade_crítica",IF(IZ43="80% VC",Avaliações!#REF!*0.8,IF(IZ43="100% VC",Avaliações!#REF!*1,IF(IZ43="120% VC",Avaliações!#REF!*1.2,IF(IZ43="&gt;30%",Avaliações!$C$54*1.3,IF(IZ43="&gt;40%",Avaliações!$C$54*1.4,0))))),IF(IY43="PACE_Daniels",INDEX(BASE!$Q$4:$V$60,MATCH(Avaliações!$C$53,BASE!$Q$4:$Q$60,0),MATCH('Microciclos - Endurance (2)'!IZ43,BASE!$Q$4:$V$4,0)),0))),"")</f>
        <v>0</v>
      </c>
      <c r="JD43" s="409" t="str">
        <f t="shared" si="407"/>
        <v/>
      </c>
      <c r="JH43" s="407"/>
      <c r="JI43" s="407"/>
      <c r="JJ43" s="407"/>
      <c r="JK43" s="407"/>
      <c r="JL43" s="407">
        <f t="shared" si="492"/>
        <v>0</v>
      </c>
      <c r="JM43" s="407">
        <f t="shared" si="408"/>
        <v>0</v>
      </c>
      <c r="JN43" s="408" t="str">
        <f t="shared" si="409"/>
        <v/>
      </c>
      <c r="JO43" s="407" t="s">
        <v>144</v>
      </c>
      <c r="JP43" s="407"/>
      <c r="JQ43" s="409" t="str">
        <f t="shared" si="410"/>
        <v/>
      </c>
      <c r="JR43" s="410" t="str">
        <f t="shared" si="411"/>
        <v/>
      </c>
      <c r="JS43" s="407" t="str">
        <f>IFERROR(IF(JO43="PACE_Daniels",(INDEX(BASE!$AE$4:$AH$8,MATCH('Microciclos - Endurance (2)'!JP43,BASE!$AE$4:$AE$8,0),4)),IF(AND(JO43="vVO2máx",JP43&gt;=35,JP43&lt;=45),"9-11",IF(AND(JO43="vVO2máx",JP43&gt;45,JP43&lt;=65),"11",IF(AND(JO43="vVO2máx",JP43&gt;65,JP43&lt;=75),"12-13",IF(AND(JO43="vVO2máx",JP43&gt;=80,JP43&lt;=85),"14-16",IF(AND(JO43="vVO2máx",JP43&gt;=85,JP43&lt;100),"17-19",IF(AND(JO43="vVO2máx",JP43&gt;=100),"20",IF(AND(JO43="FCR",JP43&gt;40,JP43&lt;=60),"12-13",IF(AND(JO43="FCR",JP43&gt;60,JP43&lt;=84),"14-16",IF(AND(JO43="FCR",JP43&gt;=85,JP43&lt;100),"17-19",IF(AND(JO43="FCR",JP43=100),"20",""))))))))))),"")</f>
        <v/>
      </c>
      <c r="JT43" s="409" t="str">
        <f>IFERROR(IF(JO43="vVO2máx",(Avaliações!$C$51*'Microciclos - Endurance (2)'!JP43)/100,IF(JO43="Velocidade_crítica",IF(JP43="80% VC",Avaliações!#REF!*0.8,IF(JP43="100% VC",Avaliações!#REF!*1,IF(JP43="120% VC",Avaliações!#REF!*1.2,IF(JP43="&gt;30%",Avaliações!$C$54*1.3,IF(JP43="&gt;40%",Avaliações!$C$54*1.4,0))))),IF(JO43="PACE_Daniels",INDEX(BASE!$Q$4:$V$60,MATCH(Avaliações!$C$53,BASE!$Q$4:$Q$60,0),MATCH('Microciclos - Endurance (2)'!JP43,BASE!$Q$4:$V$4,0)),""))),"")</f>
        <v/>
      </c>
      <c r="JU43" s="407" t="s">
        <v>144</v>
      </c>
      <c r="JV43" s="407"/>
      <c r="JW43" s="410" t="str">
        <f t="shared" si="412"/>
        <v/>
      </c>
      <c r="JX43" s="407" t="str">
        <f>IFERROR(IF(JO43="PACE_Daniels",(INDEX(BASE!$AE$4:$AH$7,MATCH('Microciclos - Endurance (2)'!JV43,BASE!$AE$4:$AE$7,0),4)),IF(AND(JO43="vVO2máx",JV43&gt;=35,JV43&lt;=45),"9-11",IF(AND(JO43="vVO2máx",JV43&gt;45,JV43&lt;=65),"11",IF(AND(JO43="vVO2máx",JV43&gt;65,JV43&lt;=75),"12-13",IF(AND(JO43="vVO2máx",JV43&gt;=80,JV43&lt;=85),"14-16",IF(AND(JO43="vVO2máx",JV43&gt;=85,JV43&lt;100),"17-19",IF(AND(JO43="vVO2máx",JV43&gt;=100),"20",IF(AND(JO43="FCR",JV43&gt;40,JV43&lt;=60),"12-13",IF(AND(JO43="FCR",JV43&gt;60,JV43&lt;=84),"14-16",IF(AND(JO43="FCR",JV43&gt;=85,JV43&lt;100),"17-19",IF(AND(JO43="FCR",JV43=100),"20",""))))))))))),"")</f>
        <v/>
      </c>
      <c r="JY43" s="409">
        <f>IFERROR(IF(JU43="vVO2máx",(Avaliações!$C$51*'Microciclos - Endurance (2)'!JV43)/100,IF(JU43="Velocidade_crítica",IF(JV43="80% VC",Avaliações!#REF!*0.8,IF(JV43="100% VC",Avaliações!#REF!*1,IF(JV43="120% VC",Avaliações!#REF!*1.2,IF(JV43="&gt;30%",Avaliações!$C$54*1.3,IF(JV43="&gt;40%",Avaliações!$C$54*1.4,0))))),IF(JU43="PACE_Daniels",INDEX(BASE!$Q$4:$V$60,MATCH(Avaliações!$C$53,BASE!$Q$4:$Q$60,0),MATCH('Microciclos - Endurance (2)'!JV43,BASE!$Q$4:$V$4,0)),0))),"")</f>
        <v>0</v>
      </c>
      <c r="JZ43" s="409" t="str">
        <f t="shared" si="413"/>
        <v/>
      </c>
      <c r="KD43" s="407"/>
      <c r="KE43" s="407"/>
      <c r="KF43" s="407"/>
      <c r="KG43" s="407"/>
      <c r="KH43" s="407">
        <f t="shared" si="493"/>
        <v>0</v>
      </c>
      <c r="KI43" s="407">
        <f t="shared" si="414"/>
        <v>0</v>
      </c>
      <c r="KJ43" s="408" t="str">
        <f t="shared" si="415"/>
        <v/>
      </c>
      <c r="KK43" s="407" t="s">
        <v>144</v>
      </c>
      <c r="KL43" s="407"/>
      <c r="KM43" s="409" t="str">
        <f t="shared" si="416"/>
        <v/>
      </c>
      <c r="KN43" s="410" t="str">
        <f t="shared" si="417"/>
        <v/>
      </c>
      <c r="KO43" s="407" t="str">
        <f>IFERROR(IF(KK43="PACE_Daniels",(INDEX(BASE!$AE$4:$AH$8,MATCH('Microciclos - Endurance (2)'!KL43,BASE!$AE$4:$AE$8,0),4)),IF(AND(KK43="vVO2máx",KL43&gt;=35,KL43&lt;=45),"9-11",IF(AND(KK43="vVO2máx",KL43&gt;45,KL43&lt;=65),"11",IF(AND(KK43="vVO2máx",KL43&gt;65,KL43&lt;=75),"12-13",IF(AND(KK43="vVO2máx",KL43&gt;=80,KL43&lt;=85),"14-16",IF(AND(KK43="vVO2máx",KL43&gt;=85,KL43&lt;100),"17-19",IF(AND(KK43="vVO2máx",KL43&gt;=100),"20",IF(AND(KK43="FCR",KL43&gt;40,KL43&lt;=60),"12-13",IF(AND(KK43="FCR",KL43&gt;60,KL43&lt;=84),"14-16",IF(AND(KK43="FCR",KL43&gt;=85,KL43&lt;100),"17-19",IF(AND(KK43="FCR",KL43=100),"20",""))))))))))),"")</f>
        <v/>
      </c>
      <c r="KP43" s="409" t="str">
        <f>IFERROR(IF(KK43="vVO2máx",(Avaliações!$C$51*'Microciclos - Endurance (2)'!KL43)/100,IF(KK43="Velocidade_crítica",IF(KL43="80% VC",Avaliações!#REF!*0.8,IF(KL43="100% VC",Avaliações!#REF!*1,IF(KL43="120% VC",Avaliações!#REF!*1.2,IF(KL43="&gt;30%",Avaliações!$C$54*1.3,IF(KL43="&gt;40%",Avaliações!$C$54*1.4,0))))),IF(KK43="PACE_Daniels",INDEX(BASE!$Q$4:$V$60,MATCH(Avaliações!$C$53,BASE!$Q$4:$Q$60,0),MATCH('Microciclos - Endurance (2)'!KL43,BASE!$Q$4:$V$4,0)),""))),"")</f>
        <v/>
      </c>
      <c r="KQ43" s="407" t="s">
        <v>144</v>
      </c>
      <c r="KR43" s="407"/>
      <c r="KS43" s="410" t="str">
        <f t="shared" si="418"/>
        <v/>
      </c>
      <c r="KT43" s="407" t="str">
        <f>IFERROR(IF(KK43="PACE_Daniels",(INDEX(BASE!$AE$4:$AH$7,MATCH('Microciclos - Endurance (2)'!KR43,BASE!$AE$4:$AE$7,0),4)),IF(AND(KK43="vVO2máx",KR43&gt;=35,KR43&lt;=45),"9-11",IF(AND(KK43="vVO2máx",KR43&gt;45,KR43&lt;=65),"11",IF(AND(KK43="vVO2máx",KR43&gt;65,KR43&lt;=75),"12-13",IF(AND(KK43="vVO2máx",KR43&gt;=80,KR43&lt;=85),"14-16",IF(AND(KK43="vVO2máx",KR43&gt;=85,KR43&lt;100),"17-19",IF(AND(KK43="vVO2máx",KR43&gt;=100),"20",IF(AND(KK43="FCR",KR43&gt;40,KR43&lt;=60),"12-13",IF(AND(KK43="FCR",KR43&gt;60,KR43&lt;=84),"14-16",IF(AND(KK43="FCR",KR43&gt;=85,KR43&lt;100),"17-19",IF(AND(KK43="FCR",KR43=100),"20",""))))))))))),"")</f>
        <v/>
      </c>
      <c r="KU43" s="409">
        <f>IFERROR(IF(KQ43="vVO2máx",(Avaliações!$C$51*'Microciclos - Endurance (2)'!KR43)/100,IF(KQ43="Velocidade_crítica",IF(KR43="80% VC",Avaliações!#REF!*0.8,IF(KR43="100% VC",Avaliações!#REF!*1,IF(KR43="120% VC",Avaliações!#REF!*1.2,IF(KR43="&gt;30%",Avaliações!$C$54*1.3,IF(KR43="&gt;40%",Avaliações!$C$54*1.4,0))))),IF(KQ43="PACE_Daniels",INDEX(BASE!$Q$4:$V$60,MATCH(Avaliações!$C$53,BASE!$Q$4:$Q$60,0),MATCH('Microciclos - Endurance (2)'!KR43,BASE!$Q$4:$V$4,0)),0))),"")</f>
        <v>0</v>
      </c>
      <c r="KV43" s="409" t="str">
        <f t="shared" si="419"/>
        <v/>
      </c>
      <c r="KZ43" s="407"/>
      <c r="LA43" s="407"/>
      <c r="LB43" s="407"/>
      <c r="LC43" s="407"/>
      <c r="LD43" s="407">
        <f t="shared" si="494"/>
        <v>0</v>
      </c>
      <c r="LE43" s="407">
        <f t="shared" si="420"/>
        <v>0</v>
      </c>
      <c r="LF43" s="408" t="str">
        <f t="shared" si="421"/>
        <v/>
      </c>
      <c r="LG43" s="407" t="s">
        <v>144</v>
      </c>
      <c r="LH43" s="407"/>
      <c r="LI43" s="409" t="str">
        <f t="shared" si="422"/>
        <v/>
      </c>
      <c r="LJ43" s="410" t="str">
        <f t="shared" si="423"/>
        <v/>
      </c>
      <c r="LK43" s="407" t="str">
        <f>IFERROR(IF(LG43="PACE_Daniels",(INDEX(BASE!$AE$4:$AH$8,MATCH('Microciclos - Endurance (2)'!LH43,BASE!$AE$4:$AE$8,0),4)),IF(AND(LG43="vVO2máx",LH43&gt;=35,LH43&lt;=45),"9-11",IF(AND(LG43="vVO2máx",LH43&gt;45,LH43&lt;=65),"11",IF(AND(LG43="vVO2máx",LH43&gt;65,LH43&lt;=75),"12-13",IF(AND(LG43="vVO2máx",LH43&gt;=80,LH43&lt;=85),"14-16",IF(AND(LG43="vVO2máx",LH43&gt;=85,LH43&lt;100),"17-19",IF(AND(LG43="vVO2máx",LH43&gt;=100),"20",IF(AND(LG43="FCR",LH43&gt;40,LH43&lt;=60),"12-13",IF(AND(LG43="FCR",LH43&gt;60,LH43&lt;=84),"14-16",IF(AND(LG43="FCR",LH43&gt;=85,LH43&lt;100),"17-19",IF(AND(LG43="FCR",LH43=100),"20",""))))))))))),"")</f>
        <v/>
      </c>
      <c r="LL43" s="409" t="str">
        <f>IFERROR(IF(LG43="vVO2máx",(Avaliações!$C$51*'Microciclos - Endurance (2)'!LH43)/100,IF(LG43="Velocidade_crítica",IF(LH43="80% VC",Avaliações!#REF!*0.8,IF(LH43="100% VC",Avaliações!#REF!*1,IF(LH43="120% VC",Avaliações!#REF!*1.2,IF(LH43="&gt;30%",Avaliações!$C$54*1.3,IF(LH43="&gt;40%",Avaliações!$C$54*1.4,0))))),IF(LG43="PACE_Daniels",INDEX(BASE!$Q$4:$V$60,MATCH(Avaliações!$C$53,BASE!$Q$4:$Q$60,0),MATCH('Microciclos - Endurance (2)'!LH43,BASE!$Q$4:$V$4,0)),""))),"")</f>
        <v/>
      </c>
      <c r="LM43" s="407" t="s">
        <v>144</v>
      </c>
      <c r="LN43" s="407"/>
      <c r="LO43" s="410" t="str">
        <f t="shared" si="424"/>
        <v/>
      </c>
      <c r="LP43" s="407" t="str">
        <f>IFERROR(IF(LG43="PACE_Daniels",(INDEX(BASE!$AE$4:$AH$7,MATCH('Microciclos - Endurance (2)'!LN43,BASE!$AE$4:$AE$7,0),4)),IF(AND(LG43="vVO2máx",LN43&gt;=35,LN43&lt;=45),"9-11",IF(AND(LG43="vVO2máx",LN43&gt;45,LN43&lt;=65),"11",IF(AND(LG43="vVO2máx",LN43&gt;65,LN43&lt;=75),"12-13",IF(AND(LG43="vVO2máx",LN43&gt;=80,LN43&lt;=85),"14-16",IF(AND(LG43="vVO2máx",LN43&gt;=85,LN43&lt;100),"17-19",IF(AND(LG43="vVO2máx",LN43&gt;=100),"20",IF(AND(LG43="FCR",LN43&gt;40,LN43&lt;=60),"12-13",IF(AND(LG43="FCR",LN43&gt;60,LN43&lt;=84),"14-16",IF(AND(LG43="FCR",LN43&gt;=85,LN43&lt;100),"17-19",IF(AND(LG43="FCR",LN43=100),"20",""))))))))))),"")</f>
        <v/>
      </c>
      <c r="LQ43" s="409">
        <f>IFERROR(IF(LM43="vVO2máx",(Avaliações!$C$51*'Microciclos - Endurance (2)'!LN43)/100,IF(LM43="Velocidade_crítica",IF(LN43="80% VC",Avaliações!#REF!*0.8,IF(LN43="100% VC",Avaliações!#REF!*1,IF(LN43="120% VC",Avaliações!#REF!*1.2,IF(LN43="&gt;30%",Avaliações!$C$54*1.3,IF(LN43="&gt;40%",Avaliações!$C$54*1.4,0))))),IF(LM43="PACE_Daniels",INDEX(BASE!$Q$4:$V$60,MATCH(Avaliações!$C$53,BASE!$Q$4:$Q$60,0),MATCH('Microciclos - Endurance (2)'!LN43,BASE!$Q$4:$V$4,0)),0))),"")</f>
        <v>0</v>
      </c>
      <c r="LR43" s="409" t="str">
        <f t="shared" si="425"/>
        <v/>
      </c>
      <c r="LV43" s="407"/>
      <c r="LW43" s="407"/>
      <c r="LX43" s="407"/>
      <c r="LY43" s="407"/>
      <c r="LZ43" s="407">
        <f t="shared" si="495"/>
        <v>0</v>
      </c>
      <c r="MA43" s="407">
        <f t="shared" si="426"/>
        <v>0</v>
      </c>
      <c r="MB43" s="408" t="str">
        <f t="shared" si="427"/>
        <v/>
      </c>
      <c r="MC43" s="407" t="s">
        <v>144</v>
      </c>
      <c r="MD43" s="407"/>
      <c r="ME43" s="409" t="str">
        <f t="shared" si="428"/>
        <v/>
      </c>
      <c r="MF43" s="410" t="str">
        <f t="shared" si="429"/>
        <v/>
      </c>
      <c r="MG43" s="407" t="str">
        <f>IFERROR(IF(MC43="PACE_Daniels",(INDEX(BASE!$AE$4:$AH$8,MATCH('Microciclos - Endurance (2)'!MD43,BASE!$AE$4:$AE$8,0),4)),IF(AND(MC43="vVO2máx",MD43&gt;=35,MD43&lt;=45),"9-11",IF(AND(MC43="vVO2máx",MD43&gt;45,MD43&lt;=65),"11",IF(AND(MC43="vVO2máx",MD43&gt;65,MD43&lt;=75),"12-13",IF(AND(MC43="vVO2máx",MD43&gt;=80,MD43&lt;=85),"14-16",IF(AND(MC43="vVO2máx",MD43&gt;=85,MD43&lt;100),"17-19",IF(AND(MC43="vVO2máx",MD43&gt;=100),"20",IF(AND(MC43="FCR",MD43&gt;40,MD43&lt;=60),"12-13",IF(AND(MC43="FCR",MD43&gt;60,MD43&lt;=84),"14-16",IF(AND(MC43="FCR",MD43&gt;=85,MD43&lt;100),"17-19",IF(AND(MC43="FCR",MD43=100),"20",""))))))))))),"")</f>
        <v/>
      </c>
      <c r="MH43" s="409" t="str">
        <f>IFERROR(IF(MC43="vVO2máx",(Avaliações!$C$51*'Microciclos - Endurance (2)'!MD43)/100,IF(MC43="Velocidade_crítica",IF(MD43="80% VC",Avaliações!#REF!*0.8,IF(MD43="100% VC",Avaliações!#REF!*1,IF(MD43="120% VC",Avaliações!#REF!*1.2,IF(MD43="&gt;30%",Avaliações!$C$54*1.3,IF(MD43="&gt;40%",Avaliações!$C$54*1.4,0))))),IF(MC43="PACE_Daniels",INDEX(BASE!$Q$4:$V$60,MATCH(Avaliações!$C$53,BASE!$Q$4:$Q$60,0),MATCH('Microciclos - Endurance (2)'!MD43,BASE!$Q$4:$V$4,0)),""))),"")</f>
        <v/>
      </c>
      <c r="MI43" s="407" t="s">
        <v>144</v>
      </c>
      <c r="MJ43" s="407"/>
      <c r="MK43" s="410" t="str">
        <f t="shared" si="430"/>
        <v/>
      </c>
      <c r="ML43" s="407" t="str">
        <f>IFERROR(IF(MC43="PACE_Daniels",(INDEX(BASE!$AE$4:$AH$7,MATCH('Microciclos - Endurance (2)'!MJ43,BASE!$AE$4:$AE$7,0),4)),IF(AND(MC43="vVO2máx",MJ43&gt;=35,MJ43&lt;=45),"9-11",IF(AND(MC43="vVO2máx",MJ43&gt;45,MJ43&lt;=65),"11",IF(AND(MC43="vVO2máx",MJ43&gt;65,MJ43&lt;=75),"12-13",IF(AND(MC43="vVO2máx",MJ43&gt;=80,MJ43&lt;=85),"14-16",IF(AND(MC43="vVO2máx",MJ43&gt;=85,MJ43&lt;100),"17-19",IF(AND(MC43="vVO2máx",MJ43&gt;=100),"20",IF(AND(MC43="FCR",MJ43&gt;40,MJ43&lt;=60),"12-13",IF(AND(MC43="FCR",MJ43&gt;60,MJ43&lt;=84),"14-16",IF(AND(MC43="FCR",MJ43&gt;=85,MJ43&lt;100),"17-19",IF(AND(MC43="FCR",MJ43=100),"20",""))))))))))),"")</f>
        <v/>
      </c>
      <c r="MM43" s="409">
        <f>IFERROR(IF(MI43="vVO2máx",(Avaliações!$C$51*'Microciclos - Endurance (2)'!MJ43)/100,IF(MI43="Velocidade_crítica",IF(MJ43="80% VC",Avaliações!#REF!*0.8,IF(MJ43="100% VC",Avaliações!#REF!*1,IF(MJ43="120% VC",Avaliações!#REF!*1.2,IF(MJ43="&gt;30%",Avaliações!$C$54*1.3,IF(MJ43="&gt;40%",Avaliações!$C$54*1.4,0))))),IF(MI43="PACE_Daniels",INDEX(BASE!$Q$4:$V$60,MATCH(Avaliações!$C$53,BASE!$Q$4:$Q$60,0),MATCH('Microciclos - Endurance (2)'!MJ43,BASE!$Q$4:$V$4,0)),0))),"")</f>
        <v>0</v>
      </c>
      <c r="MN43" s="409" t="str">
        <f t="shared" si="431"/>
        <v/>
      </c>
      <c r="MR43" s="407"/>
      <c r="MS43" s="407"/>
      <c r="MT43" s="407"/>
      <c r="MU43" s="407"/>
      <c r="MV43" s="407">
        <f t="shared" si="496"/>
        <v>0</v>
      </c>
      <c r="MW43" s="407">
        <f t="shared" si="432"/>
        <v>0</v>
      </c>
      <c r="MX43" s="408" t="str">
        <f t="shared" si="433"/>
        <v/>
      </c>
      <c r="MY43" s="407" t="s">
        <v>144</v>
      </c>
      <c r="MZ43" s="407"/>
      <c r="NA43" s="409" t="str">
        <f t="shared" si="434"/>
        <v/>
      </c>
      <c r="NB43" s="410" t="str">
        <f t="shared" si="435"/>
        <v/>
      </c>
      <c r="NC43" s="407" t="str">
        <f>IFERROR(IF(MY43="PACE_Daniels",(INDEX(BASE!$AE$4:$AH$8,MATCH('Microciclos - Endurance (2)'!MZ43,BASE!$AE$4:$AE$8,0),4)),IF(AND(MY43="vVO2máx",MZ43&gt;=35,MZ43&lt;=45),"9-11",IF(AND(MY43="vVO2máx",MZ43&gt;45,MZ43&lt;=65),"11",IF(AND(MY43="vVO2máx",MZ43&gt;65,MZ43&lt;=75),"12-13",IF(AND(MY43="vVO2máx",MZ43&gt;=80,MZ43&lt;=85),"14-16",IF(AND(MY43="vVO2máx",MZ43&gt;=85,MZ43&lt;100),"17-19",IF(AND(MY43="vVO2máx",MZ43&gt;=100),"20",IF(AND(MY43="FCR",MZ43&gt;40,MZ43&lt;=60),"12-13",IF(AND(MY43="FCR",MZ43&gt;60,MZ43&lt;=84),"14-16",IF(AND(MY43="FCR",MZ43&gt;=85,MZ43&lt;100),"17-19",IF(AND(MY43="FCR",MZ43=100),"20",""))))))))))),"")</f>
        <v/>
      </c>
      <c r="ND43" s="409" t="str">
        <f>IFERROR(IF(MY43="vVO2máx",(Avaliações!$C$51*'Microciclos - Endurance (2)'!MZ43)/100,IF(MY43="Velocidade_crítica",IF(MZ43="80% VC",Avaliações!#REF!*0.8,IF(MZ43="100% VC",Avaliações!#REF!*1,IF(MZ43="120% VC",Avaliações!#REF!*1.2,IF(MZ43="&gt;30%",Avaliações!$C$54*1.3,IF(MZ43="&gt;40%",Avaliações!$C$54*1.4,0))))),IF(MY43="PACE_Daniels",INDEX(BASE!$Q$4:$V$60,MATCH(Avaliações!$C$53,BASE!$Q$4:$Q$60,0),MATCH('Microciclos - Endurance (2)'!MZ43,BASE!$Q$4:$V$4,0)),""))),"")</f>
        <v/>
      </c>
      <c r="NE43" s="407" t="s">
        <v>144</v>
      </c>
      <c r="NF43" s="407"/>
      <c r="NG43" s="410" t="str">
        <f t="shared" si="436"/>
        <v/>
      </c>
      <c r="NH43" s="407" t="str">
        <f>IFERROR(IF(MY43="PACE_Daniels",(INDEX(BASE!$AE$4:$AH$7,MATCH('Microciclos - Endurance (2)'!NF43,BASE!$AE$4:$AE$7,0),4)),IF(AND(MY43="vVO2máx",NF43&gt;=35,NF43&lt;=45),"9-11",IF(AND(MY43="vVO2máx",NF43&gt;45,NF43&lt;=65),"11",IF(AND(MY43="vVO2máx",NF43&gt;65,NF43&lt;=75),"12-13",IF(AND(MY43="vVO2máx",NF43&gt;=80,NF43&lt;=85),"14-16",IF(AND(MY43="vVO2máx",NF43&gt;=85,NF43&lt;100),"17-19",IF(AND(MY43="vVO2máx",NF43&gt;=100),"20",IF(AND(MY43="FCR",NF43&gt;40,NF43&lt;=60),"12-13",IF(AND(MY43="FCR",NF43&gt;60,NF43&lt;=84),"14-16",IF(AND(MY43="FCR",NF43&gt;=85,NF43&lt;100),"17-19",IF(AND(MY43="FCR",NF43=100),"20",""))))))))))),"")</f>
        <v/>
      </c>
      <c r="NI43" s="409">
        <f>IFERROR(IF(NE43="vVO2máx",(Avaliações!$C$51*'Microciclos - Endurance (2)'!NF43)/100,IF(NE43="Velocidade_crítica",IF(NF43="80% VC",Avaliações!#REF!*0.8,IF(NF43="100% VC",Avaliações!#REF!*1,IF(NF43="120% VC",Avaliações!#REF!*1.2,IF(NF43="&gt;30%",Avaliações!$C$54*1.3,IF(NF43="&gt;40%",Avaliações!$C$54*1.4,0))))),IF(NE43="PACE_Daniels",INDEX(BASE!$Q$4:$V$60,MATCH(Avaliações!$C$53,BASE!$Q$4:$Q$60,0),MATCH('Microciclos - Endurance (2)'!NF43,BASE!$Q$4:$V$4,0)),0))),"")</f>
        <v>0</v>
      </c>
      <c r="NJ43" s="409" t="str">
        <f t="shared" si="437"/>
        <v/>
      </c>
      <c r="NN43" s="407"/>
      <c r="NO43" s="407"/>
      <c r="NP43" s="407"/>
      <c r="NQ43" s="407"/>
      <c r="NR43" s="407">
        <f t="shared" si="497"/>
        <v>0</v>
      </c>
      <c r="NS43" s="407">
        <f t="shared" si="438"/>
        <v>0</v>
      </c>
      <c r="NT43" s="408" t="str">
        <f t="shared" si="439"/>
        <v/>
      </c>
      <c r="NU43" s="407" t="s">
        <v>144</v>
      </c>
      <c r="NV43" s="407"/>
      <c r="NW43" s="409" t="str">
        <f t="shared" si="440"/>
        <v/>
      </c>
      <c r="NX43" s="410" t="str">
        <f t="shared" si="441"/>
        <v/>
      </c>
      <c r="NY43" s="407" t="str">
        <f>IFERROR(IF(NU43="PACE_Daniels",(INDEX(BASE!$AE$4:$AH$8,MATCH('Microciclos - Endurance (2)'!NV43,BASE!$AE$4:$AE$8,0),4)),IF(AND(NU43="vVO2máx",NV43&gt;=35,NV43&lt;=45),"9-11",IF(AND(NU43="vVO2máx",NV43&gt;45,NV43&lt;=65),"11",IF(AND(NU43="vVO2máx",NV43&gt;65,NV43&lt;=75),"12-13",IF(AND(NU43="vVO2máx",NV43&gt;=80,NV43&lt;=85),"14-16",IF(AND(NU43="vVO2máx",NV43&gt;=85,NV43&lt;100),"17-19",IF(AND(NU43="vVO2máx",NV43&gt;=100),"20",IF(AND(NU43="FCR",NV43&gt;40,NV43&lt;=60),"12-13",IF(AND(NU43="FCR",NV43&gt;60,NV43&lt;=84),"14-16",IF(AND(NU43="FCR",NV43&gt;=85,NV43&lt;100),"17-19",IF(AND(NU43="FCR",NV43=100),"20",""))))))))))),"")</f>
        <v/>
      </c>
      <c r="NZ43" s="409" t="str">
        <f>IFERROR(IF(NU43="vVO2máx",(Avaliações!$C$51*'Microciclos - Endurance (2)'!NV43)/100,IF(NU43="Velocidade_crítica",IF(NV43="80% VC",Avaliações!#REF!*0.8,IF(NV43="100% VC",Avaliações!#REF!*1,IF(NV43="120% VC",Avaliações!#REF!*1.2,IF(NV43="&gt;30%",Avaliações!$C$54*1.3,IF(NV43="&gt;40%",Avaliações!$C$54*1.4,0))))),IF(NU43="PACE_Daniels",INDEX(BASE!$Q$4:$V$60,MATCH(Avaliações!$C$53,BASE!$Q$4:$Q$60,0),MATCH('Microciclos - Endurance (2)'!NV43,BASE!$Q$4:$V$4,0)),""))),"")</f>
        <v/>
      </c>
      <c r="OA43" s="407" t="s">
        <v>144</v>
      </c>
      <c r="OB43" s="407"/>
      <c r="OC43" s="410" t="str">
        <f t="shared" si="442"/>
        <v/>
      </c>
      <c r="OD43" s="407" t="str">
        <f>IFERROR(IF(NU43="PACE_Daniels",(INDEX(BASE!$AE$4:$AH$7,MATCH('Microciclos - Endurance (2)'!OB43,BASE!$AE$4:$AE$7,0),4)),IF(AND(NU43="vVO2máx",OB43&gt;=35,OB43&lt;=45),"9-11",IF(AND(NU43="vVO2máx",OB43&gt;45,OB43&lt;=65),"11",IF(AND(NU43="vVO2máx",OB43&gt;65,OB43&lt;=75),"12-13",IF(AND(NU43="vVO2máx",OB43&gt;=80,OB43&lt;=85),"14-16",IF(AND(NU43="vVO2máx",OB43&gt;=85,OB43&lt;100),"17-19",IF(AND(NU43="vVO2máx",OB43&gt;=100),"20",IF(AND(NU43="FCR",OB43&gt;40,OB43&lt;=60),"12-13",IF(AND(NU43="FCR",OB43&gt;60,OB43&lt;=84),"14-16",IF(AND(NU43="FCR",OB43&gt;=85,OB43&lt;100),"17-19",IF(AND(NU43="FCR",OB43=100),"20",""))))))))))),"")</f>
        <v/>
      </c>
      <c r="OE43" s="409">
        <f>IFERROR(IF(OA43="vVO2máx",(Avaliações!$C$51*'Microciclos - Endurance (2)'!OB43)/100,IF(OA43="Velocidade_crítica",IF(OB43="80% VC",Avaliações!#REF!*0.8,IF(OB43="100% VC",Avaliações!#REF!*1,IF(OB43="120% VC",Avaliações!#REF!*1.2,IF(OB43="&gt;30%",Avaliações!$C$54*1.3,IF(OB43="&gt;40%",Avaliações!$C$54*1.4,0))))),IF(OA43="PACE_Daniels",INDEX(BASE!$Q$4:$V$60,MATCH(Avaliações!$C$53,BASE!$Q$4:$Q$60,0),MATCH('Microciclos - Endurance (2)'!OB43,BASE!$Q$4:$V$4,0)),0))),"")</f>
        <v>0</v>
      </c>
      <c r="OF43" s="409" t="str">
        <f t="shared" si="443"/>
        <v/>
      </c>
      <c r="OJ43" s="407"/>
      <c r="OK43" s="407"/>
      <c r="OL43" s="407"/>
      <c r="OM43" s="407"/>
      <c r="ON43" s="407">
        <f t="shared" si="498"/>
        <v>0</v>
      </c>
      <c r="OO43" s="407">
        <f t="shared" si="444"/>
        <v>0</v>
      </c>
      <c r="OP43" s="408" t="str">
        <f t="shared" si="445"/>
        <v/>
      </c>
      <c r="OQ43" s="407" t="s">
        <v>144</v>
      </c>
      <c r="OR43" s="407"/>
      <c r="OS43" s="409" t="str">
        <f t="shared" si="446"/>
        <v/>
      </c>
      <c r="OT43" s="410" t="str">
        <f t="shared" si="447"/>
        <v/>
      </c>
      <c r="OU43" s="407" t="str">
        <f>IFERROR(IF(OQ43="PACE_Daniels",(INDEX(BASE!$AE$4:$AH$8,MATCH('Microciclos - Endurance (2)'!OR43,BASE!$AE$4:$AE$8,0),4)),IF(AND(OQ43="vVO2máx",OR43&gt;=35,OR43&lt;=45),"9-11",IF(AND(OQ43="vVO2máx",OR43&gt;45,OR43&lt;=65),"11",IF(AND(OQ43="vVO2máx",OR43&gt;65,OR43&lt;=75),"12-13",IF(AND(OQ43="vVO2máx",OR43&gt;=80,OR43&lt;=85),"14-16",IF(AND(OQ43="vVO2máx",OR43&gt;=85,OR43&lt;100),"17-19",IF(AND(OQ43="vVO2máx",OR43&gt;=100),"20",IF(AND(OQ43="FCR",OR43&gt;40,OR43&lt;=60),"12-13",IF(AND(OQ43="FCR",OR43&gt;60,OR43&lt;=84),"14-16",IF(AND(OQ43="FCR",OR43&gt;=85,OR43&lt;100),"17-19",IF(AND(OQ43="FCR",OR43=100),"20",""))))))))))),"")</f>
        <v/>
      </c>
      <c r="OV43" s="409" t="str">
        <f>IFERROR(IF(OQ43="vVO2máx",(Avaliações!$C$51*'Microciclos - Endurance (2)'!OR43)/100,IF(OQ43="Velocidade_crítica",IF(OR43="80% VC",Avaliações!#REF!*0.8,IF(OR43="100% VC",Avaliações!#REF!*1,IF(OR43="120% VC",Avaliações!#REF!*1.2,IF(OR43="&gt;30%",Avaliações!$C$54*1.3,IF(OR43="&gt;40%",Avaliações!$C$54*1.4,0))))),IF(OQ43="PACE_Daniels",INDEX(BASE!$Q$4:$V$60,MATCH(Avaliações!$C$53,BASE!$Q$4:$Q$60,0),MATCH('Microciclos - Endurance (2)'!OR43,BASE!$Q$4:$V$4,0)),""))),"")</f>
        <v/>
      </c>
      <c r="OW43" s="407" t="s">
        <v>144</v>
      </c>
      <c r="OX43" s="407"/>
      <c r="OY43" s="410" t="str">
        <f t="shared" si="448"/>
        <v/>
      </c>
      <c r="OZ43" s="407" t="str">
        <f>IFERROR(IF(OQ43="PACE_Daniels",(INDEX(BASE!$AE$4:$AH$7,MATCH('Microciclos - Endurance (2)'!OX43,BASE!$AE$4:$AE$7,0),4)),IF(AND(OQ43="vVO2máx",OX43&gt;=35,OX43&lt;=45),"9-11",IF(AND(OQ43="vVO2máx",OX43&gt;45,OX43&lt;=65),"11",IF(AND(OQ43="vVO2máx",OX43&gt;65,OX43&lt;=75),"12-13",IF(AND(OQ43="vVO2máx",OX43&gt;=80,OX43&lt;=85),"14-16",IF(AND(OQ43="vVO2máx",OX43&gt;=85,OX43&lt;100),"17-19",IF(AND(OQ43="vVO2máx",OX43&gt;=100),"20",IF(AND(OQ43="FCR",OX43&gt;40,OX43&lt;=60),"12-13",IF(AND(OQ43="FCR",OX43&gt;60,OX43&lt;=84),"14-16",IF(AND(OQ43="FCR",OX43&gt;=85,OX43&lt;100),"17-19",IF(AND(OQ43="FCR",OX43=100),"20",""))))))))))),"")</f>
        <v/>
      </c>
      <c r="PA43" s="409">
        <f>IFERROR(IF(OW43="vVO2máx",(Avaliações!$C$51*'Microciclos - Endurance (2)'!OX43)/100,IF(OW43="Velocidade_crítica",IF(OX43="80% VC",Avaliações!#REF!*0.8,IF(OX43="100% VC",Avaliações!#REF!*1,IF(OX43="120% VC",Avaliações!#REF!*1.2,IF(OX43="&gt;30%",Avaliações!$C$54*1.3,IF(OX43="&gt;40%",Avaliações!$C$54*1.4,0))))),IF(OW43="PACE_Daniels",INDEX(BASE!$Q$4:$V$60,MATCH(Avaliações!$C$53,BASE!$Q$4:$Q$60,0),MATCH('Microciclos - Endurance (2)'!OX43,BASE!$Q$4:$V$4,0)),0))),"")</f>
        <v>0</v>
      </c>
      <c r="PB43" s="409" t="str">
        <f t="shared" si="449"/>
        <v/>
      </c>
      <c r="PF43" s="407"/>
      <c r="PG43" s="407"/>
      <c r="PH43" s="407"/>
      <c r="PI43" s="407"/>
      <c r="PJ43" s="407">
        <f t="shared" si="499"/>
        <v>0</v>
      </c>
      <c r="PK43" s="407">
        <f t="shared" si="450"/>
        <v>0</v>
      </c>
      <c r="PL43" s="408" t="str">
        <f t="shared" si="451"/>
        <v/>
      </c>
      <c r="PM43" s="407" t="s">
        <v>144</v>
      </c>
      <c r="PN43" s="407"/>
      <c r="PO43" s="409" t="str">
        <f t="shared" si="452"/>
        <v/>
      </c>
      <c r="PP43" s="410" t="str">
        <f t="shared" si="453"/>
        <v/>
      </c>
      <c r="PQ43" s="407" t="str">
        <f>IFERROR(IF(PM43="PACE_Daniels",(INDEX(BASE!$AE$4:$AH$8,MATCH('Microciclos - Endurance (2)'!PN43,BASE!$AE$4:$AE$8,0),4)),IF(AND(PM43="vVO2máx",PN43&gt;=35,PN43&lt;=45),"9-11",IF(AND(PM43="vVO2máx",PN43&gt;45,PN43&lt;=65),"11",IF(AND(PM43="vVO2máx",PN43&gt;65,PN43&lt;=75),"12-13",IF(AND(PM43="vVO2máx",PN43&gt;=80,PN43&lt;=85),"14-16",IF(AND(PM43="vVO2máx",PN43&gt;=85,PN43&lt;100),"17-19",IF(AND(PM43="vVO2máx",PN43&gt;=100),"20",IF(AND(PM43="FCR",PN43&gt;40,PN43&lt;=60),"12-13",IF(AND(PM43="FCR",PN43&gt;60,PN43&lt;=84),"14-16",IF(AND(PM43="FCR",PN43&gt;=85,PN43&lt;100),"17-19",IF(AND(PM43="FCR",PN43=100),"20",""))))))))))),"")</f>
        <v/>
      </c>
      <c r="PR43" s="409" t="str">
        <f>IFERROR(IF(PM43="vVO2máx",(Avaliações!$C$51*'Microciclos - Endurance (2)'!PN43)/100,IF(PM43="Velocidade_crítica",IF(PN43="80% VC",Avaliações!#REF!*0.8,IF(PN43="100% VC",Avaliações!#REF!*1,IF(PN43="120% VC",Avaliações!#REF!*1.2,IF(PN43="&gt;30%",Avaliações!$C$54*1.3,IF(PN43="&gt;40%",Avaliações!$C$54*1.4,0))))),IF(PM43="PACE_Daniels",INDEX(BASE!$Q$4:$V$60,MATCH(Avaliações!$C$53,BASE!$Q$4:$Q$60,0),MATCH('Microciclos - Endurance (2)'!PN43,BASE!$Q$4:$V$4,0)),""))),"")</f>
        <v/>
      </c>
      <c r="PS43" s="407" t="s">
        <v>144</v>
      </c>
      <c r="PT43" s="407"/>
      <c r="PU43" s="410" t="str">
        <f t="shared" si="454"/>
        <v/>
      </c>
      <c r="PV43" s="407" t="str">
        <f>IFERROR(IF(PM43="PACE_Daniels",(INDEX(BASE!$AE$4:$AH$7,MATCH('Microciclos - Endurance (2)'!PT43,BASE!$AE$4:$AE$7,0),4)),IF(AND(PM43="vVO2máx",PT43&gt;=35,PT43&lt;=45),"9-11",IF(AND(PM43="vVO2máx",PT43&gt;45,PT43&lt;=65),"11",IF(AND(PM43="vVO2máx",PT43&gt;65,PT43&lt;=75),"12-13",IF(AND(PM43="vVO2máx",PT43&gt;=80,PT43&lt;=85),"14-16",IF(AND(PM43="vVO2máx",PT43&gt;=85,PT43&lt;100),"17-19",IF(AND(PM43="vVO2máx",PT43&gt;=100),"20",IF(AND(PM43="FCR",PT43&gt;40,PT43&lt;=60),"12-13",IF(AND(PM43="FCR",PT43&gt;60,PT43&lt;=84),"14-16",IF(AND(PM43="FCR",PT43&gt;=85,PT43&lt;100),"17-19",IF(AND(PM43="FCR",PT43=100),"20",""))))))))))),"")</f>
        <v/>
      </c>
      <c r="PW43" s="409">
        <f>IFERROR(IF(PS43="vVO2máx",(Avaliações!$C$51*'Microciclos - Endurance (2)'!PT43)/100,IF(PS43="Velocidade_crítica",IF(PT43="80% VC",Avaliações!#REF!*0.8,IF(PT43="100% VC",Avaliações!#REF!*1,IF(PT43="120% VC",Avaliações!#REF!*1.2,IF(PT43="&gt;30%",Avaliações!$C$54*1.3,IF(PT43="&gt;40%",Avaliações!$C$54*1.4,0))))),IF(PS43="PACE_Daniels",INDEX(BASE!$Q$4:$V$60,MATCH(Avaliações!$C$53,BASE!$Q$4:$Q$60,0),MATCH('Microciclos - Endurance (2)'!PT43,BASE!$Q$4:$V$4,0)),0))),"")</f>
        <v>0</v>
      </c>
      <c r="PX43" s="409" t="str">
        <f t="shared" si="455"/>
        <v/>
      </c>
      <c r="QB43" s="407"/>
      <c r="QC43" s="407"/>
      <c r="QD43" s="407"/>
      <c r="QE43" s="407"/>
      <c r="QF43" s="407">
        <f t="shared" si="500"/>
        <v>0</v>
      </c>
      <c r="QG43" s="407">
        <f t="shared" si="456"/>
        <v>0</v>
      </c>
      <c r="QH43" s="408" t="str">
        <f t="shared" si="457"/>
        <v/>
      </c>
      <c r="QI43" s="407" t="s">
        <v>144</v>
      </c>
      <c r="QJ43" s="407"/>
      <c r="QK43" s="409" t="str">
        <f t="shared" si="458"/>
        <v/>
      </c>
      <c r="QL43" s="410" t="str">
        <f t="shared" si="459"/>
        <v/>
      </c>
      <c r="QM43" s="407" t="str">
        <f>IFERROR(IF(QI43="PACE_Daniels",(INDEX(BASE!$AE$4:$AH$8,MATCH('Microciclos - Endurance (2)'!QJ43,BASE!$AE$4:$AE$8,0),4)),IF(AND(QI43="vVO2máx",QJ43&gt;=35,QJ43&lt;=45),"9-11",IF(AND(QI43="vVO2máx",QJ43&gt;45,QJ43&lt;=65),"11",IF(AND(QI43="vVO2máx",QJ43&gt;65,QJ43&lt;=75),"12-13",IF(AND(QI43="vVO2máx",QJ43&gt;=80,QJ43&lt;=85),"14-16",IF(AND(QI43="vVO2máx",QJ43&gt;=85,QJ43&lt;100),"17-19",IF(AND(QI43="vVO2máx",QJ43&gt;=100),"20",IF(AND(QI43="FCR",QJ43&gt;40,QJ43&lt;=60),"12-13",IF(AND(QI43="FCR",QJ43&gt;60,QJ43&lt;=84),"14-16",IF(AND(QI43="FCR",QJ43&gt;=85,QJ43&lt;100),"17-19",IF(AND(QI43="FCR",QJ43=100),"20",""))))))))))),"")</f>
        <v/>
      </c>
      <c r="QN43" s="409" t="str">
        <f>IFERROR(IF(QI43="vVO2máx",(Avaliações!$C$51*'Microciclos - Endurance (2)'!QJ43)/100,IF(QI43="Velocidade_crítica",IF(QJ43="80% VC",Avaliações!#REF!*0.8,IF(QJ43="100% VC",Avaliações!#REF!*1,IF(QJ43="120% VC",Avaliações!#REF!*1.2,IF(QJ43="&gt;30%",Avaliações!$C$54*1.3,IF(QJ43="&gt;40%",Avaliações!$C$54*1.4,0))))),IF(QI43="PACE_Daniels",INDEX(BASE!$Q$4:$V$60,MATCH(Avaliações!$C$53,BASE!$Q$4:$Q$60,0),MATCH('Microciclos - Endurance (2)'!QJ43,BASE!$Q$4:$V$4,0)),""))),"")</f>
        <v/>
      </c>
      <c r="QO43" s="407" t="s">
        <v>144</v>
      </c>
      <c r="QP43" s="407"/>
      <c r="QQ43" s="410" t="str">
        <f t="shared" si="460"/>
        <v/>
      </c>
      <c r="QR43" s="407" t="str">
        <f>IFERROR(IF(QI43="PACE_Daniels",(INDEX(BASE!$AE$4:$AH$7,MATCH('Microciclos - Endurance (2)'!QP43,BASE!$AE$4:$AE$7,0),4)),IF(AND(QI43="vVO2máx",QP43&gt;=35,QP43&lt;=45),"9-11",IF(AND(QI43="vVO2máx",QP43&gt;45,QP43&lt;=65),"11",IF(AND(QI43="vVO2máx",QP43&gt;65,QP43&lt;=75),"12-13",IF(AND(QI43="vVO2máx",QP43&gt;=80,QP43&lt;=85),"14-16",IF(AND(QI43="vVO2máx",QP43&gt;=85,QP43&lt;100),"17-19",IF(AND(QI43="vVO2máx",QP43&gt;=100),"20",IF(AND(QI43="FCR",QP43&gt;40,QP43&lt;=60),"12-13",IF(AND(QI43="FCR",QP43&gt;60,QP43&lt;=84),"14-16",IF(AND(QI43="FCR",QP43&gt;=85,QP43&lt;100),"17-19",IF(AND(QI43="FCR",QP43=100),"20",""))))))))))),"")</f>
        <v/>
      </c>
      <c r="QS43" s="409">
        <f>IFERROR(IF(QO43="vVO2máx",(Avaliações!$C$51*'Microciclos - Endurance (2)'!QP43)/100,IF(QO43="Velocidade_crítica",IF(QP43="80% VC",Avaliações!#REF!*0.8,IF(QP43="100% VC",Avaliações!#REF!*1,IF(QP43="120% VC",Avaliações!#REF!*1.2,IF(QP43="&gt;30%",Avaliações!$C$54*1.3,IF(QP43="&gt;40%",Avaliações!$C$54*1.4,0))))),IF(QO43="PACE_Daniels",INDEX(BASE!$Q$4:$V$60,MATCH(Avaliações!$C$53,BASE!$Q$4:$Q$60,0),MATCH('Microciclos - Endurance (2)'!QP43,BASE!$Q$4:$V$4,0)),0))),"")</f>
        <v>0</v>
      </c>
      <c r="QT43" s="409" t="str">
        <f t="shared" si="461"/>
        <v/>
      </c>
      <c r="QX43" s="407"/>
      <c r="QY43" s="407"/>
      <c r="QZ43" s="407"/>
      <c r="RA43" s="407"/>
      <c r="RB43" s="407">
        <f t="shared" si="501"/>
        <v>0</v>
      </c>
      <c r="RC43" s="407">
        <f t="shared" si="462"/>
        <v>0</v>
      </c>
      <c r="RD43" s="408" t="str">
        <f t="shared" si="463"/>
        <v/>
      </c>
      <c r="RE43" s="407" t="s">
        <v>144</v>
      </c>
      <c r="RF43" s="407"/>
      <c r="RG43" s="409" t="str">
        <f t="shared" si="464"/>
        <v/>
      </c>
      <c r="RH43" s="410" t="str">
        <f t="shared" si="465"/>
        <v/>
      </c>
      <c r="RI43" s="407" t="str">
        <f>IFERROR(IF(RE43="PACE_Daniels",(INDEX(BASE!$AE$4:$AH$8,MATCH('Microciclos - Endurance (2)'!RF43,BASE!$AE$4:$AE$8,0),4)),IF(AND(RE43="vVO2máx",RF43&gt;=35,RF43&lt;=45),"9-11",IF(AND(RE43="vVO2máx",RF43&gt;45,RF43&lt;=65),"11",IF(AND(RE43="vVO2máx",RF43&gt;65,RF43&lt;=75),"12-13",IF(AND(RE43="vVO2máx",RF43&gt;=80,RF43&lt;=85),"14-16",IF(AND(RE43="vVO2máx",RF43&gt;=85,RF43&lt;100),"17-19",IF(AND(RE43="vVO2máx",RF43&gt;=100),"20",IF(AND(RE43="FCR",RF43&gt;40,RF43&lt;=60),"12-13",IF(AND(RE43="FCR",RF43&gt;60,RF43&lt;=84),"14-16",IF(AND(RE43="FCR",RF43&gt;=85,RF43&lt;100),"17-19",IF(AND(RE43="FCR",RF43=100),"20",""))))))))))),"")</f>
        <v/>
      </c>
      <c r="RJ43" s="409" t="str">
        <f>IFERROR(IF(RE43="vVO2máx",(Avaliações!$C$51*'Microciclos - Endurance (2)'!RF43)/100,IF(RE43="Velocidade_crítica",IF(RF43="80% VC",Avaliações!#REF!*0.8,IF(RF43="100% VC",Avaliações!#REF!*1,IF(RF43="120% VC",Avaliações!#REF!*1.2,IF(RF43="&gt;30%",Avaliações!$C$54*1.3,IF(RF43="&gt;40%",Avaliações!$C$54*1.4,0))))),IF(RE43="PACE_Daniels",INDEX(BASE!$Q$4:$V$60,MATCH(Avaliações!$C$53,BASE!$Q$4:$Q$60,0),MATCH('Microciclos - Endurance (2)'!RF43,BASE!$Q$4:$V$4,0)),""))),"")</f>
        <v/>
      </c>
      <c r="RK43" s="407" t="s">
        <v>144</v>
      </c>
      <c r="RL43" s="407"/>
      <c r="RM43" s="410" t="str">
        <f t="shared" si="466"/>
        <v/>
      </c>
      <c r="RN43" s="407" t="str">
        <f>IFERROR(IF(RE43="PACE_Daniels",(INDEX(BASE!$AE$4:$AH$7,MATCH('Microciclos - Endurance (2)'!RL43,BASE!$AE$4:$AE$7,0),4)),IF(AND(RE43="vVO2máx",RL43&gt;=35,RL43&lt;=45),"9-11",IF(AND(RE43="vVO2máx",RL43&gt;45,RL43&lt;=65),"11",IF(AND(RE43="vVO2máx",RL43&gt;65,RL43&lt;=75),"12-13",IF(AND(RE43="vVO2máx",RL43&gt;=80,RL43&lt;=85),"14-16",IF(AND(RE43="vVO2máx",RL43&gt;=85,RL43&lt;100),"17-19",IF(AND(RE43="vVO2máx",RL43&gt;=100),"20",IF(AND(RE43="FCR",RL43&gt;40,RL43&lt;=60),"12-13",IF(AND(RE43="FCR",RL43&gt;60,RL43&lt;=84),"14-16",IF(AND(RE43="FCR",RL43&gt;=85,RL43&lt;100),"17-19",IF(AND(RE43="FCR",RL43=100),"20",""))))))))))),"")</f>
        <v/>
      </c>
      <c r="RO43" s="409">
        <f>IFERROR(IF(RK43="vVO2máx",(Avaliações!$C$51*'Microciclos - Endurance (2)'!RL43)/100,IF(RK43="Velocidade_crítica",IF(RL43="80% VC",Avaliações!#REF!*0.8,IF(RL43="100% VC",Avaliações!#REF!*1,IF(RL43="120% VC",Avaliações!#REF!*1.2,IF(RL43="&gt;30%",Avaliações!$C$54*1.3,IF(RL43="&gt;40%",Avaliações!$C$54*1.4,0))))),IF(RK43="PACE_Daniels",INDEX(BASE!$Q$4:$V$60,MATCH(Avaliações!$C$53,BASE!$Q$4:$Q$60,0),MATCH('Microciclos - Endurance (2)'!RL43,BASE!$Q$4:$V$4,0)),0))),"")</f>
        <v>0</v>
      </c>
      <c r="RP43" s="409" t="str">
        <f t="shared" si="467"/>
        <v/>
      </c>
      <c r="RT43" s="407"/>
      <c r="RU43" s="407"/>
      <c r="RV43" s="407"/>
      <c r="RW43" s="407"/>
      <c r="RX43" s="407">
        <f t="shared" si="502"/>
        <v>0</v>
      </c>
      <c r="RY43" s="407">
        <f t="shared" si="468"/>
        <v>0</v>
      </c>
      <c r="RZ43" s="408" t="str">
        <f t="shared" si="469"/>
        <v/>
      </c>
      <c r="SA43" s="407" t="s">
        <v>144</v>
      </c>
      <c r="SB43" s="407"/>
      <c r="SC43" s="409" t="str">
        <f t="shared" si="470"/>
        <v/>
      </c>
      <c r="SD43" s="410" t="str">
        <f t="shared" si="471"/>
        <v/>
      </c>
      <c r="SE43" s="407" t="str">
        <f>IFERROR(IF(SA43="PACE_Daniels",(INDEX(BASE!$AE$4:$AH$8,MATCH('Microciclos - Endurance (2)'!SB43,BASE!$AE$4:$AE$8,0),4)),IF(AND(SA43="vVO2máx",SB43&gt;=35,SB43&lt;=45),"9-11",IF(AND(SA43="vVO2máx",SB43&gt;45,SB43&lt;=65),"11",IF(AND(SA43="vVO2máx",SB43&gt;65,SB43&lt;=75),"12-13",IF(AND(SA43="vVO2máx",SB43&gt;=80,SB43&lt;=85),"14-16",IF(AND(SA43="vVO2máx",SB43&gt;=85,SB43&lt;100),"17-19",IF(AND(SA43="vVO2máx",SB43&gt;=100),"20",IF(AND(SA43="FCR",SB43&gt;40,SB43&lt;=60),"12-13",IF(AND(SA43="FCR",SB43&gt;60,SB43&lt;=84),"14-16",IF(AND(SA43="FCR",SB43&gt;=85,SB43&lt;100),"17-19",IF(AND(SA43="FCR",SB43=100),"20",""))))))))))),"")</f>
        <v/>
      </c>
      <c r="SF43" s="409" t="str">
        <f>IFERROR(IF(SA43="vVO2máx",(Avaliações!$C$51*'Microciclos - Endurance (2)'!SB43)/100,IF(SA43="Velocidade_crítica",IF(SB43="80% VC",Avaliações!#REF!*0.8,IF(SB43="100% VC",Avaliações!#REF!*1,IF(SB43="120% VC",Avaliações!#REF!*1.2,IF(SB43="&gt;30%",Avaliações!$C$54*1.3,IF(SB43="&gt;40%",Avaliações!$C$54*1.4,0))))),IF(SA43="PACE_Daniels",INDEX(BASE!$Q$4:$V$60,MATCH(Avaliações!$C$53,BASE!$Q$4:$Q$60,0),MATCH('Microciclos - Endurance (2)'!SB43,BASE!$Q$4:$V$4,0)),""))),"")</f>
        <v/>
      </c>
      <c r="SG43" s="407" t="s">
        <v>144</v>
      </c>
      <c r="SH43" s="407"/>
      <c r="SI43" s="410" t="str">
        <f t="shared" si="472"/>
        <v/>
      </c>
      <c r="SJ43" s="407" t="str">
        <f>IFERROR(IF(SA43="PACE_Daniels",(INDEX(BASE!$AE$4:$AH$7,MATCH('Microciclos - Endurance (2)'!SH43,BASE!$AE$4:$AE$7,0),4)),IF(AND(SA43="vVO2máx",SH43&gt;=35,SH43&lt;=45),"9-11",IF(AND(SA43="vVO2máx",SH43&gt;45,SH43&lt;=65),"11",IF(AND(SA43="vVO2máx",SH43&gt;65,SH43&lt;=75),"12-13",IF(AND(SA43="vVO2máx",SH43&gt;=80,SH43&lt;=85),"14-16",IF(AND(SA43="vVO2máx",SH43&gt;=85,SH43&lt;100),"17-19",IF(AND(SA43="vVO2máx",SH43&gt;=100),"20",IF(AND(SA43="FCR",SH43&gt;40,SH43&lt;=60),"12-13",IF(AND(SA43="FCR",SH43&gt;60,SH43&lt;=84),"14-16",IF(AND(SA43="FCR",SH43&gt;=85,SH43&lt;100),"17-19",IF(AND(SA43="FCR",SH43=100),"20",""))))))))))),"")</f>
        <v/>
      </c>
      <c r="SK43" s="409">
        <f>IFERROR(IF(SG43="vVO2máx",(Avaliações!$C$51*'Microciclos - Endurance (2)'!SH43)/100,IF(SG43="Velocidade_crítica",IF(SH43="80% VC",Avaliações!#REF!*0.8,IF(SH43="100% VC",Avaliações!#REF!*1,IF(SH43="120% VC",Avaliações!#REF!*1.2,IF(SH43="&gt;30%",Avaliações!$C$54*1.3,IF(SH43="&gt;40%",Avaliações!$C$54*1.4,0))))),IF(SG43="PACE_Daniels",INDEX(BASE!$Q$4:$V$60,MATCH(Avaliações!$C$53,BASE!$Q$4:$Q$60,0),MATCH('Microciclos - Endurance (2)'!SH43,BASE!$Q$4:$V$4,0)),0))),"")</f>
        <v>0</v>
      </c>
      <c r="SL43" s="409" t="str">
        <f t="shared" si="473"/>
        <v/>
      </c>
      <c r="SP43" s="407"/>
      <c r="SQ43" s="407"/>
      <c r="SR43" s="407"/>
      <c r="SS43" s="407"/>
      <c r="ST43" s="407">
        <f t="shared" si="503"/>
        <v>0</v>
      </c>
      <c r="SU43" s="407">
        <f t="shared" si="474"/>
        <v>0</v>
      </c>
      <c r="SV43" s="408" t="str">
        <f t="shared" si="475"/>
        <v/>
      </c>
      <c r="SW43" s="407" t="s">
        <v>144</v>
      </c>
      <c r="SX43" s="407"/>
      <c r="SY43" s="409" t="str">
        <f t="shared" si="476"/>
        <v/>
      </c>
      <c r="SZ43" s="410" t="str">
        <f t="shared" si="477"/>
        <v/>
      </c>
      <c r="TA43" s="407" t="str">
        <f>IFERROR(IF(SW43="PACE_Daniels",(INDEX(BASE!$AE$4:$AH$8,MATCH('Microciclos - Endurance (2)'!SX43,BASE!$AE$4:$AE$8,0),4)),IF(AND(SW43="vVO2máx",SX43&gt;=35,SX43&lt;=45),"9-11",IF(AND(SW43="vVO2máx",SX43&gt;45,SX43&lt;=65),"11",IF(AND(SW43="vVO2máx",SX43&gt;65,SX43&lt;=75),"12-13",IF(AND(SW43="vVO2máx",SX43&gt;=80,SX43&lt;=85),"14-16",IF(AND(SW43="vVO2máx",SX43&gt;=85,SX43&lt;100),"17-19",IF(AND(SW43="vVO2máx",SX43&gt;=100),"20",IF(AND(SW43="FCR",SX43&gt;40,SX43&lt;=60),"12-13",IF(AND(SW43="FCR",SX43&gt;60,SX43&lt;=84),"14-16",IF(AND(SW43="FCR",SX43&gt;=85,SX43&lt;100),"17-19",IF(AND(SW43="FCR",SX43=100),"20",""))))))))))),"")</f>
        <v/>
      </c>
      <c r="TB43" s="409" t="str">
        <f>IFERROR(IF(SW43="vVO2máx",(Avaliações!$C$51*'Microciclos - Endurance (2)'!SX43)/100,IF(SW43="Velocidade_crítica",IF(SX43="80% VC",Avaliações!#REF!*0.8,IF(SX43="100% VC",Avaliações!#REF!*1,IF(SX43="120% VC",Avaliações!#REF!*1.2,IF(SX43="&gt;30%",Avaliações!$C$54*1.3,IF(SX43="&gt;40%",Avaliações!$C$54*1.4,0))))),IF(SW43="PACE_Daniels",INDEX(BASE!$Q$4:$V$60,MATCH(Avaliações!$C$53,BASE!$Q$4:$Q$60,0),MATCH('Microciclos - Endurance (2)'!SX43,BASE!$Q$4:$V$4,0)),""))),"")</f>
        <v/>
      </c>
      <c r="TC43" s="407" t="s">
        <v>144</v>
      </c>
      <c r="TD43" s="407"/>
      <c r="TE43" s="410" t="str">
        <f t="shared" si="478"/>
        <v/>
      </c>
      <c r="TF43" s="407" t="str">
        <f>IFERROR(IF(SW43="PACE_Daniels",(INDEX(BASE!$AE$4:$AH$7,MATCH('Microciclos - Endurance (2)'!TD43,BASE!$AE$4:$AE$7,0),4)),IF(AND(SW43="vVO2máx",TD43&gt;=35,TD43&lt;=45),"9-11",IF(AND(SW43="vVO2máx",TD43&gt;45,TD43&lt;=65),"11",IF(AND(SW43="vVO2máx",TD43&gt;65,TD43&lt;=75),"12-13",IF(AND(SW43="vVO2máx",TD43&gt;=80,TD43&lt;=85),"14-16",IF(AND(SW43="vVO2máx",TD43&gt;=85,TD43&lt;100),"17-19",IF(AND(SW43="vVO2máx",TD43&gt;=100),"20",IF(AND(SW43="FCR",TD43&gt;40,TD43&lt;=60),"12-13",IF(AND(SW43="FCR",TD43&gt;60,TD43&lt;=84),"14-16",IF(AND(SW43="FCR",TD43&gt;=85,TD43&lt;100),"17-19",IF(AND(SW43="FCR",TD43=100),"20",""))))))))))),"")</f>
        <v/>
      </c>
      <c r="TG43" s="409">
        <f>IFERROR(IF(TC43="vVO2máx",(Avaliações!$C$51*'Microciclos - Endurance (2)'!TD43)/100,IF(TC43="Velocidade_crítica",IF(TD43="80% VC",Avaliações!#REF!*0.8,IF(TD43="100% VC",Avaliações!#REF!*1,IF(TD43="120% VC",Avaliações!#REF!*1.2,IF(TD43="&gt;30%",Avaliações!$C$54*1.3,IF(TD43="&gt;40%",Avaliações!$C$54*1.4,0))))),IF(TC43="PACE_Daniels",INDEX(BASE!$Q$4:$V$60,MATCH(Avaliações!$C$53,BASE!$Q$4:$Q$60,0),MATCH('Microciclos - Endurance (2)'!TD43,BASE!$Q$4:$V$4,0)),0))),"")</f>
        <v>0</v>
      </c>
      <c r="TH43" s="409" t="str">
        <f t="shared" si="479"/>
        <v/>
      </c>
    </row>
    <row r="44" spans="4:528">
      <c r="D44" s="407"/>
      <c r="E44" s="407"/>
      <c r="F44" s="407"/>
      <c r="G44" s="407"/>
      <c r="H44" s="407">
        <f t="shared" si="480"/>
        <v>0</v>
      </c>
      <c r="I44" s="407">
        <f t="shared" si="336"/>
        <v>0</v>
      </c>
      <c r="J44" s="408" t="str">
        <f t="shared" si="337"/>
        <v/>
      </c>
      <c r="K44" s="407" t="s">
        <v>144</v>
      </c>
      <c r="L44" s="407"/>
      <c r="M44" s="409" t="str">
        <f t="shared" si="338"/>
        <v/>
      </c>
      <c r="N44" s="410" t="str">
        <f t="shared" si="339"/>
        <v/>
      </c>
      <c r="O44" s="407" t="str">
        <f>IFERROR(IF(K44="PACE_Daniels",(INDEX(BASE!$AE$4:$AH$8,MATCH('Microciclos - Endurance (2)'!L44,BASE!$AE$4:$AE$8,0),4)),IF(AND(K44="vVO2máx",L44&gt;=35,L44&lt;=45),"9-11",IF(AND(K44="vVO2máx",L44&gt;45,L44&lt;=65),"11",IF(AND(K44="vVO2máx",L44&gt;65,L44&lt;=75),"12-13",IF(AND(K44="vVO2máx",L44&gt;=80,L44&lt;=85),"14-16",IF(AND(K44="vVO2máx",L44&gt;=85,L44&lt;100),"17-19",IF(AND(K44="vVO2máx",L44&gt;=100),"20",IF(AND(K44="FCR",L44&gt;40,L44&lt;=60),"12-13",IF(AND(K44="FCR",L44&gt;60,L44&lt;=84),"14-16",IF(AND(K44="FCR",L44&gt;=85,L44&lt;100),"17-19",IF(AND(K44="FCR",L44=100),"20",""))))))))))),"")</f>
        <v/>
      </c>
      <c r="P44" s="409" t="str">
        <f>IFERROR(IF(K44="vVO2máx",(Avaliações!$C$51*'Microciclos - Endurance (2)'!L44)/100,IF(K44="Velocidade_crítica",IF(L44="80% VC",Avaliações!#REF!*0.8,IF(L44="100% VC",Avaliações!#REF!*1,IF(L44="120% VC",Avaliações!#REF!*1.2,IF(L44="&gt;30%",Avaliações!$C$54*1.3,IF(L44="&gt;40%",Avaliações!$C$54*1.4,0))))),IF(K44="PACE_Daniels",INDEX(BASE!$Q$4:$V$60,MATCH(Avaliações!$C$53,BASE!$Q$4:$Q$60,0),MATCH('Microciclos - Endurance (2)'!L44,BASE!$Q$4:$V$4,0)),""))),"")</f>
        <v/>
      </c>
      <c r="Q44" s="407" t="s">
        <v>144</v>
      </c>
      <c r="R44" s="407"/>
      <c r="S44" s="410" t="str">
        <f t="shared" si="340"/>
        <v/>
      </c>
      <c r="T44" s="407" t="str">
        <f>IFERROR(IF(K44="PACE_Daniels",(INDEX(BASE!$AE$4:$AH$7,MATCH('Microciclos - Endurance (2)'!R44,BASE!$AE$4:$AE$7,0),4)),IF(AND(K44="vVO2máx",R44&gt;=35,R44&lt;=45),"9-11",IF(AND(K44="vVO2máx",R44&gt;45,R44&lt;=65),"11",IF(AND(K44="vVO2máx",R44&gt;65,R44&lt;=75),"12-13",IF(AND(K44="vVO2máx",R44&gt;=80,R44&lt;=85),"14-16",IF(AND(K44="vVO2máx",R44&gt;=85,R44&lt;100),"17-19",IF(AND(K44="vVO2máx",R44&gt;=100),"20",IF(AND(K44="FCR",R44&gt;40,R44&lt;=60),"12-13",IF(AND(K44="FCR",R44&gt;60,R44&lt;=84),"14-16",IF(AND(K44="FCR",R44&gt;=85,R44&lt;100),"17-19",IF(AND(K44="FCR",R44=100),"20",""))))))))))),"")</f>
        <v/>
      </c>
      <c r="U44" s="409">
        <f>IFERROR(IF(Q44="vVO2máx",(Avaliações!$C$51*'Microciclos - Endurance (2)'!R44)/100,IF(Q44="Velocidade_crítica",IF(R44="80% VC",Avaliações!#REF!*0.8,IF(R44="100% VC",Avaliações!#REF!*1,IF(R44="120% VC",Avaliações!#REF!*1.2,IF(R44="&gt;30%",Avaliações!$C$54*1.3,IF(R44="&gt;40%",Avaliações!$C$54*1.4,0))))),IF(Q44="PACE_Daniels",INDEX(BASE!$Q$4:$V$60,MATCH(Avaliações!$C$53,BASE!$Q$4:$Q$60,0),MATCH('Microciclos - Endurance (2)'!R44,BASE!$Q$4:$V$4,0)),0))),"")</f>
        <v>0</v>
      </c>
      <c r="V44" s="409" t="str">
        <f t="shared" si="341"/>
        <v/>
      </c>
      <c r="Z44" s="407"/>
      <c r="AA44" s="407"/>
      <c r="AB44" s="407"/>
      <c r="AC44" s="407"/>
      <c r="AD44" s="407">
        <f t="shared" si="481"/>
        <v>0</v>
      </c>
      <c r="AE44" s="407">
        <f t="shared" si="342"/>
        <v>0</v>
      </c>
      <c r="AF44" s="408" t="str">
        <f t="shared" si="343"/>
        <v/>
      </c>
      <c r="AG44" s="407" t="s">
        <v>144</v>
      </c>
      <c r="AH44" s="407"/>
      <c r="AI44" s="409" t="str">
        <f t="shared" si="344"/>
        <v/>
      </c>
      <c r="AJ44" s="410" t="str">
        <f t="shared" si="345"/>
        <v/>
      </c>
      <c r="AK44" s="407" t="str">
        <f>IFERROR(IF(AG44="PACE_Daniels",(INDEX(BASE!$AE$4:$AH$8,MATCH('Microciclos - Endurance (2)'!AH44,BASE!$AE$4:$AE$8,0),4)),IF(AND(AG44="vVO2máx",AH44&gt;=35,AH44&lt;=45),"9-11",IF(AND(AG44="vVO2máx",AH44&gt;45,AH44&lt;=65),"11",IF(AND(AG44="vVO2máx",AH44&gt;65,AH44&lt;=75),"12-13",IF(AND(AG44="vVO2máx",AH44&gt;=80,AH44&lt;=85),"14-16",IF(AND(AG44="vVO2máx",AH44&gt;=85,AH44&lt;100),"17-19",IF(AND(AG44="vVO2máx",AH44&gt;=100),"20",IF(AND(AG44="FCR",AH44&gt;40,AH44&lt;=60),"12-13",IF(AND(AG44="FCR",AH44&gt;60,AH44&lt;=84),"14-16",IF(AND(AG44="FCR",AH44&gt;=85,AH44&lt;100),"17-19",IF(AND(AG44="FCR",AH44=100),"20",""))))))))))),"")</f>
        <v/>
      </c>
      <c r="AL44" s="409" t="str">
        <f>IFERROR(IF(AG44="vVO2máx",(Avaliações!$C$51*'Microciclos - Endurance (2)'!AH44)/100,IF(AG44="Velocidade_crítica",IF(AH44="80% VC",Avaliações!#REF!*0.8,IF(AH44="100% VC",Avaliações!#REF!*1,IF(AH44="120% VC",Avaliações!#REF!*1.2,IF(AH44="&gt;30%",Avaliações!$C$54*1.3,IF(AH44="&gt;40%",Avaliações!$C$54*1.4,0))))),IF(AG44="PACE_Daniels",INDEX(BASE!$Q$4:$V$60,MATCH(Avaliações!$C$53,BASE!$Q$4:$Q$60,0),MATCH('Microciclos - Endurance (2)'!AH44,BASE!$Q$4:$V$4,0)),""))),"")</f>
        <v/>
      </c>
      <c r="AM44" s="407" t="s">
        <v>144</v>
      </c>
      <c r="AN44" s="407"/>
      <c r="AO44" s="410" t="str">
        <f t="shared" si="346"/>
        <v/>
      </c>
      <c r="AP44" s="407" t="str">
        <f>IFERROR(IF(AG44="PACE_Daniels",(INDEX(BASE!$AE$4:$AH$7,MATCH('Microciclos - Endurance (2)'!AN44,BASE!$AE$4:$AE$7,0),4)),IF(AND(AG44="vVO2máx",AN44&gt;=35,AN44&lt;=45),"9-11",IF(AND(AG44="vVO2máx",AN44&gt;45,AN44&lt;=65),"11",IF(AND(AG44="vVO2máx",AN44&gt;65,AN44&lt;=75),"12-13",IF(AND(AG44="vVO2máx",AN44&gt;=80,AN44&lt;=85),"14-16",IF(AND(AG44="vVO2máx",AN44&gt;=85,AN44&lt;100),"17-19",IF(AND(AG44="vVO2máx",AN44&gt;=100),"20",IF(AND(AG44="FCR",AN44&gt;40,AN44&lt;=60),"12-13",IF(AND(AG44="FCR",AN44&gt;60,AN44&lt;=84),"14-16",IF(AND(AG44="FCR",AN44&gt;=85,AN44&lt;100),"17-19",IF(AND(AG44="FCR",AN44=100),"20",""))))))))))),"")</f>
        <v/>
      </c>
      <c r="AQ44" s="409">
        <f>IFERROR(IF(AM44="vVO2máx",(Avaliações!$C$51*'Microciclos - Endurance (2)'!AN44)/100,IF(AM44="Velocidade_crítica",IF(AN44="80% VC",Avaliações!#REF!*0.8,IF(AN44="100% VC",Avaliações!#REF!*1,IF(AN44="120% VC",Avaliações!#REF!*1.2,IF(AN44="&gt;30%",Avaliações!$C$54*1.3,IF(AN44="&gt;40%",Avaliações!$C$54*1.4,0))))),IF(AM44="PACE_Daniels",INDEX(BASE!$Q$4:$V$60,MATCH(Avaliações!$C$53,BASE!$Q$4:$Q$60,0),MATCH('Microciclos - Endurance (2)'!AN44,BASE!$Q$4:$V$4,0)),0))),"")</f>
        <v>0</v>
      </c>
      <c r="AR44" s="409" t="str">
        <f t="shared" si="347"/>
        <v/>
      </c>
      <c r="AV44" s="407"/>
      <c r="AW44" s="407"/>
      <c r="AX44" s="407"/>
      <c r="AY44" s="407"/>
      <c r="AZ44" s="407">
        <f t="shared" si="482"/>
        <v>0</v>
      </c>
      <c r="BA44" s="407">
        <f t="shared" si="348"/>
        <v>0</v>
      </c>
      <c r="BB44" s="408" t="str">
        <f t="shared" si="349"/>
        <v/>
      </c>
      <c r="BC44" s="407" t="s">
        <v>144</v>
      </c>
      <c r="BD44" s="407"/>
      <c r="BE44" s="409" t="str">
        <f t="shared" si="350"/>
        <v/>
      </c>
      <c r="BF44" s="410" t="str">
        <f t="shared" si="351"/>
        <v/>
      </c>
      <c r="BG44" s="407" t="str">
        <f>IFERROR(IF(BC44="PACE_Daniels",(INDEX(BASE!$AE$4:$AH$8,MATCH('Microciclos - Endurance (2)'!BD44,BASE!$AE$4:$AE$8,0),4)),IF(AND(BC44="vVO2máx",BD44&gt;=35,BD44&lt;=45),"9-11",IF(AND(BC44="vVO2máx",BD44&gt;45,BD44&lt;=65),"11",IF(AND(BC44="vVO2máx",BD44&gt;65,BD44&lt;=75),"12-13",IF(AND(BC44="vVO2máx",BD44&gt;=80,BD44&lt;=85),"14-16",IF(AND(BC44="vVO2máx",BD44&gt;=85,BD44&lt;100),"17-19",IF(AND(BC44="vVO2máx",BD44&gt;=100),"20",IF(AND(BC44="FCR",BD44&gt;40,BD44&lt;=60),"12-13",IF(AND(BC44="FCR",BD44&gt;60,BD44&lt;=84),"14-16",IF(AND(BC44="FCR",BD44&gt;=85,BD44&lt;100),"17-19",IF(AND(BC44="FCR",BD44=100),"20",""))))))))))),"")</f>
        <v/>
      </c>
      <c r="BH44" s="409" t="str">
        <f>IFERROR(IF(BC44="vVO2máx",(Avaliações!$C$51*'Microciclos - Endurance (2)'!BD44)/100,IF(BC44="Velocidade_crítica",IF(BD44="80% VC",Avaliações!#REF!*0.8,IF(BD44="100% VC",Avaliações!#REF!*1,IF(BD44="120% VC",Avaliações!#REF!*1.2,IF(BD44="&gt;30%",Avaliações!$C$54*1.3,IF(BD44="&gt;40%",Avaliações!$C$54*1.4,0))))),IF(BC44="PACE_Daniels",INDEX(BASE!$Q$4:$V$60,MATCH(Avaliações!$C$53,BASE!$Q$4:$Q$60,0),MATCH('Microciclos - Endurance (2)'!BD44,BASE!$Q$4:$V$4,0)),""))),"")</f>
        <v/>
      </c>
      <c r="BI44" s="407" t="s">
        <v>144</v>
      </c>
      <c r="BJ44" s="407"/>
      <c r="BK44" s="410" t="str">
        <f t="shared" si="352"/>
        <v/>
      </c>
      <c r="BL44" s="407" t="str">
        <f>IFERROR(IF(BC44="PACE_Daniels",(INDEX(BASE!$AE$4:$AH$7,MATCH('Microciclos - Endurance (2)'!BJ44,BASE!$AE$4:$AE$7,0),4)),IF(AND(BC44="vVO2máx",BJ44&gt;=35,BJ44&lt;=45),"9-11",IF(AND(BC44="vVO2máx",BJ44&gt;45,BJ44&lt;=65),"11",IF(AND(BC44="vVO2máx",BJ44&gt;65,BJ44&lt;=75),"12-13",IF(AND(BC44="vVO2máx",BJ44&gt;=80,BJ44&lt;=85),"14-16",IF(AND(BC44="vVO2máx",BJ44&gt;=85,BJ44&lt;100),"17-19",IF(AND(BC44="vVO2máx",BJ44&gt;=100),"20",IF(AND(BC44="FCR",BJ44&gt;40,BJ44&lt;=60),"12-13",IF(AND(BC44="FCR",BJ44&gt;60,BJ44&lt;=84),"14-16",IF(AND(BC44="FCR",BJ44&gt;=85,BJ44&lt;100),"17-19",IF(AND(BC44="FCR",BJ44=100),"20",""))))))))))),"")</f>
        <v/>
      </c>
      <c r="BM44" s="409">
        <f>IFERROR(IF(BI44="vVO2máx",(Avaliações!$C$51*'Microciclos - Endurance (2)'!BJ44)/100,IF(BI44="Velocidade_crítica",IF(BJ44="80% VC",Avaliações!#REF!*0.8,IF(BJ44="100% VC",Avaliações!#REF!*1,IF(BJ44="120% VC",Avaliações!#REF!*1.2,IF(BJ44="&gt;30%",Avaliações!$C$54*1.3,IF(BJ44="&gt;40%",Avaliações!$C$54*1.4,0))))),IF(BI44="PACE_Daniels",INDEX(BASE!$Q$4:$V$60,MATCH(Avaliações!$C$53,BASE!$Q$4:$Q$60,0),MATCH('Microciclos - Endurance (2)'!BJ44,BASE!$Q$4:$V$4,0)),0))),"")</f>
        <v>0</v>
      </c>
      <c r="BN44" s="409" t="str">
        <f t="shared" si="353"/>
        <v/>
      </c>
      <c r="BR44" s="407"/>
      <c r="BS44" s="407"/>
      <c r="BT44" s="407"/>
      <c r="BU44" s="407"/>
      <c r="BV44" s="407">
        <f t="shared" si="483"/>
        <v>0</v>
      </c>
      <c r="BW44" s="407">
        <f t="shared" si="354"/>
        <v>0</v>
      </c>
      <c r="BX44" s="408" t="str">
        <f t="shared" si="355"/>
        <v/>
      </c>
      <c r="BY44" s="407" t="s">
        <v>144</v>
      </c>
      <c r="BZ44" s="407"/>
      <c r="CA44" s="409" t="str">
        <f t="shared" si="356"/>
        <v/>
      </c>
      <c r="CB44" s="410" t="str">
        <f t="shared" si="357"/>
        <v/>
      </c>
      <c r="CC44" s="407" t="str">
        <f>IFERROR(IF(BY44="PACE_Daniels",(INDEX(BASE!$AE$4:$AH$8,MATCH('Microciclos - Endurance (2)'!BZ44,BASE!$AE$4:$AE$8,0),4)),IF(AND(BY44="vVO2máx",BZ44&gt;=35,BZ44&lt;=45),"9-11",IF(AND(BY44="vVO2máx",BZ44&gt;45,BZ44&lt;=65),"11",IF(AND(BY44="vVO2máx",BZ44&gt;65,BZ44&lt;=75),"12-13",IF(AND(BY44="vVO2máx",BZ44&gt;=80,BZ44&lt;=85),"14-16",IF(AND(BY44="vVO2máx",BZ44&gt;=85,BZ44&lt;100),"17-19",IF(AND(BY44="vVO2máx",BZ44&gt;=100),"20",IF(AND(BY44="FCR",BZ44&gt;40,BZ44&lt;=60),"12-13",IF(AND(BY44="FCR",BZ44&gt;60,BZ44&lt;=84),"14-16",IF(AND(BY44="FCR",BZ44&gt;=85,BZ44&lt;100),"17-19",IF(AND(BY44="FCR",BZ44=100),"20",""))))))))))),"")</f>
        <v/>
      </c>
      <c r="CD44" s="409" t="str">
        <f>IFERROR(IF(BY44="vVO2máx",(Avaliações!$C$51*'Microciclos - Endurance (2)'!BZ44)/100,IF(BY44="Velocidade_crítica",IF(BZ44="80% VC",Avaliações!#REF!*0.8,IF(BZ44="100% VC",Avaliações!#REF!*1,IF(BZ44="120% VC",Avaliações!#REF!*1.2,IF(BZ44="&gt;30%",Avaliações!$C$54*1.3,IF(BZ44="&gt;40%",Avaliações!$C$54*1.4,0))))),IF(BY44="PACE_Daniels",INDEX(BASE!$Q$4:$V$60,MATCH(Avaliações!$C$53,BASE!$Q$4:$Q$60,0),MATCH('Microciclos - Endurance (2)'!BZ44,BASE!$Q$4:$V$4,0)),""))),"")</f>
        <v/>
      </c>
      <c r="CE44" s="407" t="s">
        <v>144</v>
      </c>
      <c r="CF44" s="407"/>
      <c r="CG44" s="410" t="str">
        <f t="shared" si="358"/>
        <v/>
      </c>
      <c r="CH44" s="407" t="str">
        <f>IFERROR(IF(BY44="PACE_Daniels",(INDEX(BASE!$AE$4:$AH$7,MATCH('Microciclos - Endurance (2)'!CF44,BASE!$AE$4:$AE$7,0),4)),IF(AND(BY44="vVO2máx",CF44&gt;=35,CF44&lt;=45),"9-11",IF(AND(BY44="vVO2máx",CF44&gt;45,CF44&lt;=65),"11",IF(AND(BY44="vVO2máx",CF44&gt;65,CF44&lt;=75),"12-13",IF(AND(BY44="vVO2máx",CF44&gt;=80,CF44&lt;=85),"14-16",IF(AND(BY44="vVO2máx",CF44&gt;=85,CF44&lt;100),"17-19",IF(AND(BY44="vVO2máx",CF44&gt;=100),"20",IF(AND(BY44="FCR",CF44&gt;40,CF44&lt;=60),"12-13",IF(AND(BY44="FCR",CF44&gt;60,CF44&lt;=84),"14-16",IF(AND(BY44="FCR",CF44&gt;=85,CF44&lt;100),"17-19",IF(AND(BY44="FCR",CF44=100),"20",""))))))))))),"")</f>
        <v/>
      </c>
      <c r="CI44" s="409">
        <f>IFERROR(IF(CE44="vVO2máx",(Avaliações!$C$51*'Microciclos - Endurance (2)'!CF44)/100,IF(CE44="Velocidade_crítica",IF(CF44="80% VC",Avaliações!#REF!*0.8,IF(CF44="100% VC",Avaliações!#REF!*1,IF(CF44="120% VC",Avaliações!#REF!*1.2,IF(CF44="&gt;30%",Avaliações!$C$54*1.3,IF(CF44="&gt;40%",Avaliações!$C$54*1.4,0))))),IF(CE44="PACE_Daniels",INDEX(BASE!$Q$4:$V$60,MATCH(Avaliações!$C$53,BASE!$Q$4:$Q$60,0),MATCH('Microciclos - Endurance (2)'!CF44,BASE!$Q$4:$V$4,0)),0))),"")</f>
        <v>0</v>
      </c>
      <c r="CJ44" s="409" t="str">
        <f t="shared" si="359"/>
        <v/>
      </c>
      <c r="CN44" s="407"/>
      <c r="CO44" s="407"/>
      <c r="CP44" s="407"/>
      <c r="CQ44" s="407"/>
      <c r="CR44" s="407">
        <f t="shared" si="484"/>
        <v>0</v>
      </c>
      <c r="CS44" s="407">
        <f t="shared" si="360"/>
        <v>0</v>
      </c>
      <c r="CT44" s="408" t="str">
        <f t="shared" si="361"/>
        <v/>
      </c>
      <c r="CU44" s="407" t="s">
        <v>144</v>
      </c>
      <c r="CV44" s="407"/>
      <c r="CW44" s="409" t="str">
        <f t="shared" si="362"/>
        <v/>
      </c>
      <c r="CX44" s="410" t="str">
        <f t="shared" si="363"/>
        <v/>
      </c>
      <c r="CY44" s="407" t="str">
        <f>IFERROR(IF(CU44="PACE_Daniels",(INDEX(BASE!$AE$4:$AH$8,MATCH('Microciclos - Endurance (2)'!CV44,BASE!$AE$4:$AE$8,0),4)),IF(AND(CU44="vVO2máx",CV44&gt;=35,CV44&lt;=45),"9-11",IF(AND(CU44="vVO2máx",CV44&gt;45,CV44&lt;=65),"11",IF(AND(CU44="vVO2máx",CV44&gt;65,CV44&lt;=75),"12-13",IF(AND(CU44="vVO2máx",CV44&gt;=80,CV44&lt;=85),"14-16",IF(AND(CU44="vVO2máx",CV44&gt;=85,CV44&lt;100),"17-19",IF(AND(CU44="vVO2máx",CV44&gt;=100),"20",IF(AND(CU44="FCR",CV44&gt;40,CV44&lt;=60),"12-13",IF(AND(CU44="FCR",CV44&gt;60,CV44&lt;=84),"14-16",IF(AND(CU44="FCR",CV44&gt;=85,CV44&lt;100),"17-19",IF(AND(CU44="FCR",CV44=100),"20",""))))))))))),"")</f>
        <v/>
      </c>
      <c r="CZ44" s="409" t="str">
        <f>IFERROR(IF(CU44="vVO2máx",(Avaliações!$C$51*'Microciclos - Endurance (2)'!CV44)/100,IF(CU44="Velocidade_crítica",IF(CV44="80% VC",Avaliações!#REF!*0.8,IF(CV44="100% VC",Avaliações!#REF!*1,IF(CV44="120% VC",Avaliações!#REF!*1.2,IF(CV44="&gt;30%",Avaliações!$C$54*1.3,IF(CV44="&gt;40%",Avaliações!$C$54*1.4,0))))),IF(CU44="PACE_Daniels",INDEX(BASE!$Q$4:$V$60,MATCH(Avaliações!$C$53,BASE!$Q$4:$Q$60,0),MATCH('Microciclos - Endurance (2)'!CV44,BASE!$Q$4:$V$4,0)),""))),"")</f>
        <v/>
      </c>
      <c r="DA44" s="407" t="s">
        <v>144</v>
      </c>
      <c r="DB44" s="407"/>
      <c r="DC44" s="410" t="str">
        <f t="shared" si="364"/>
        <v/>
      </c>
      <c r="DD44" s="407" t="str">
        <f>IFERROR(IF(CU44="PACE_Daniels",(INDEX(BASE!$AE$4:$AH$7,MATCH('Microciclos - Endurance (2)'!DB44,BASE!$AE$4:$AE$7,0),4)),IF(AND(CU44="vVO2máx",DB44&gt;=35,DB44&lt;=45),"9-11",IF(AND(CU44="vVO2máx",DB44&gt;45,DB44&lt;=65),"11",IF(AND(CU44="vVO2máx",DB44&gt;65,DB44&lt;=75),"12-13",IF(AND(CU44="vVO2máx",DB44&gt;=80,DB44&lt;=85),"14-16",IF(AND(CU44="vVO2máx",DB44&gt;=85,DB44&lt;100),"17-19",IF(AND(CU44="vVO2máx",DB44&gt;=100),"20",IF(AND(CU44="FCR",DB44&gt;40,DB44&lt;=60),"12-13",IF(AND(CU44="FCR",DB44&gt;60,DB44&lt;=84),"14-16",IF(AND(CU44="FCR",DB44&gt;=85,DB44&lt;100),"17-19",IF(AND(CU44="FCR",DB44=100),"20",""))))))))))),"")</f>
        <v/>
      </c>
      <c r="DE44" s="409">
        <f>IFERROR(IF(DA44="vVO2máx",(Avaliações!$C$51*'Microciclos - Endurance (2)'!DB44)/100,IF(DA44="Velocidade_crítica",IF(DB44="80% VC",Avaliações!#REF!*0.8,IF(DB44="100% VC",Avaliações!#REF!*1,IF(DB44="120% VC",Avaliações!#REF!*1.2,IF(DB44="&gt;30%",Avaliações!$C$54*1.3,IF(DB44="&gt;40%",Avaliações!$C$54*1.4,0))))),IF(DA44="PACE_Daniels",INDEX(BASE!$Q$4:$V$60,MATCH(Avaliações!$C$53,BASE!$Q$4:$Q$60,0),MATCH('Microciclos - Endurance (2)'!DB44,BASE!$Q$4:$V$4,0)),0))),"")</f>
        <v>0</v>
      </c>
      <c r="DF44" s="409" t="str">
        <f t="shared" si="365"/>
        <v/>
      </c>
      <c r="DJ44" s="407"/>
      <c r="DK44" s="407"/>
      <c r="DL44" s="407"/>
      <c r="DM44" s="407"/>
      <c r="DN44" s="407">
        <f t="shared" si="485"/>
        <v>0</v>
      </c>
      <c r="DO44" s="407">
        <f t="shared" si="366"/>
        <v>0</v>
      </c>
      <c r="DP44" s="408" t="str">
        <f t="shared" si="367"/>
        <v/>
      </c>
      <c r="DQ44" s="407" t="s">
        <v>144</v>
      </c>
      <c r="DR44" s="407"/>
      <c r="DS44" s="409" t="str">
        <f t="shared" si="368"/>
        <v/>
      </c>
      <c r="DT44" s="410" t="str">
        <f t="shared" si="369"/>
        <v/>
      </c>
      <c r="DU44" s="407" t="str">
        <f>IFERROR(IF(DQ44="PACE_Daniels",(INDEX(BASE!$AE$4:$AH$8,MATCH('Microciclos - Endurance (2)'!DR44,BASE!$AE$4:$AE$8,0),4)),IF(AND(DQ44="vVO2máx",DR44&gt;=35,DR44&lt;=45),"9-11",IF(AND(DQ44="vVO2máx",DR44&gt;45,DR44&lt;=65),"11",IF(AND(DQ44="vVO2máx",DR44&gt;65,DR44&lt;=75),"12-13",IF(AND(DQ44="vVO2máx",DR44&gt;=80,DR44&lt;=85),"14-16",IF(AND(DQ44="vVO2máx",DR44&gt;=85,DR44&lt;100),"17-19",IF(AND(DQ44="vVO2máx",DR44&gt;=100),"20",IF(AND(DQ44="FCR",DR44&gt;40,DR44&lt;=60),"12-13",IF(AND(DQ44="FCR",DR44&gt;60,DR44&lt;=84),"14-16",IF(AND(DQ44="FCR",DR44&gt;=85,DR44&lt;100),"17-19",IF(AND(DQ44="FCR",DR44=100),"20",""))))))))))),"")</f>
        <v/>
      </c>
      <c r="DV44" s="409" t="str">
        <f>IFERROR(IF(DQ44="vVO2máx",(Avaliações!$C$51*'Microciclos - Endurance (2)'!DR44)/100,IF(DQ44="Velocidade_crítica",IF(DR44="80% VC",Avaliações!#REF!*0.8,IF(DR44="100% VC",Avaliações!#REF!*1,IF(DR44="120% VC",Avaliações!#REF!*1.2,IF(DR44="&gt;30%",Avaliações!$C$54*1.3,IF(DR44="&gt;40%",Avaliações!$C$54*1.4,0))))),IF(DQ44="PACE_Daniels",INDEX(BASE!$Q$4:$V$60,MATCH(Avaliações!$C$53,BASE!$Q$4:$Q$60,0),MATCH('Microciclos - Endurance (2)'!DR44,BASE!$Q$4:$V$4,0)),""))),"")</f>
        <v/>
      </c>
      <c r="DW44" s="407" t="s">
        <v>144</v>
      </c>
      <c r="DX44" s="407"/>
      <c r="DY44" s="410" t="str">
        <f t="shared" si="370"/>
        <v/>
      </c>
      <c r="DZ44" s="407" t="str">
        <f>IFERROR(IF(DQ44="PACE_Daniels",(INDEX(BASE!$AE$4:$AH$7,MATCH('Microciclos - Endurance (2)'!DX44,BASE!$AE$4:$AE$7,0),4)),IF(AND(DQ44="vVO2máx",DX44&gt;=35,DX44&lt;=45),"9-11",IF(AND(DQ44="vVO2máx",DX44&gt;45,DX44&lt;=65),"11",IF(AND(DQ44="vVO2máx",DX44&gt;65,DX44&lt;=75),"12-13",IF(AND(DQ44="vVO2máx",DX44&gt;=80,DX44&lt;=85),"14-16",IF(AND(DQ44="vVO2máx",DX44&gt;=85,DX44&lt;100),"17-19",IF(AND(DQ44="vVO2máx",DX44&gt;=100),"20",IF(AND(DQ44="FCR",DX44&gt;40,DX44&lt;=60),"12-13",IF(AND(DQ44="FCR",DX44&gt;60,DX44&lt;=84),"14-16",IF(AND(DQ44="FCR",DX44&gt;=85,DX44&lt;100),"17-19",IF(AND(DQ44="FCR",DX44=100),"20",""))))))))))),"")</f>
        <v/>
      </c>
      <c r="EA44" s="409">
        <f>IFERROR(IF(DW44="vVO2máx",(Avaliações!$C$51*'Microciclos - Endurance (2)'!DX44)/100,IF(DW44="Velocidade_crítica",IF(DX44="80% VC",Avaliações!#REF!*0.8,IF(DX44="100% VC",Avaliações!#REF!*1,IF(DX44="120% VC",Avaliações!#REF!*1.2,IF(DX44="&gt;30%",Avaliações!$C$54*1.3,IF(DX44="&gt;40%",Avaliações!$C$54*1.4,0))))),IF(DW44="PACE_Daniels",INDEX(BASE!$Q$4:$V$60,MATCH(Avaliações!$C$53,BASE!$Q$4:$Q$60,0),MATCH('Microciclos - Endurance (2)'!DX44,BASE!$Q$4:$V$4,0)),0))),"")</f>
        <v>0</v>
      </c>
      <c r="EB44" s="409" t="str">
        <f t="shared" si="371"/>
        <v/>
      </c>
      <c r="EF44" s="407"/>
      <c r="EG44" s="407"/>
      <c r="EH44" s="407"/>
      <c r="EI44" s="407"/>
      <c r="EJ44" s="407">
        <f t="shared" si="486"/>
        <v>0</v>
      </c>
      <c r="EK44" s="407">
        <f t="shared" si="372"/>
        <v>0</v>
      </c>
      <c r="EL44" s="408" t="str">
        <f t="shared" si="373"/>
        <v/>
      </c>
      <c r="EM44" s="407" t="s">
        <v>144</v>
      </c>
      <c r="EN44" s="407"/>
      <c r="EO44" s="409" t="str">
        <f t="shared" si="374"/>
        <v/>
      </c>
      <c r="EP44" s="410" t="str">
        <f t="shared" si="375"/>
        <v/>
      </c>
      <c r="EQ44" s="407" t="str">
        <f>IFERROR(IF(EM44="PACE_Daniels",(INDEX(BASE!$AE$4:$AH$8,MATCH('Microciclos - Endurance (2)'!EN44,BASE!$AE$4:$AE$8,0),4)),IF(AND(EM44="vVO2máx",EN44&gt;=35,EN44&lt;=45),"9-11",IF(AND(EM44="vVO2máx",EN44&gt;45,EN44&lt;=65),"11",IF(AND(EM44="vVO2máx",EN44&gt;65,EN44&lt;=75),"12-13",IF(AND(EM44="vVO2máx",EN44&gt;=80,EN44&lt;=85),"14-16",IF(AND(EM44="vVO2máx",EN44&gt;=85,EN44&lt;100),"17-19",IF(AND(EM44="vVO2máx",EN44&gt;=100),"20",IF(AND(EM44="FCR",EN44&gt;40,EN44&lt;=60),"12-13",IF(AND(EM44="FCR",EN44&gt;60,EN44&lt;=84),"14-16",IF(AND(EM44="FCR",EN44&gt;=85,EN44&lt;100),"17-19",IF(AND(EM44="FCR",EN44=100),"20",""))))))))))),"")</f>
        <v/>
      </c>
      <c r="ER44" s="409" t="str">
        <f>IFERROR(IF(EM44="vVO2máx",(Avaliações!$C$51*'Microciclos - Endurance (2)'!EN44)/100,IF(EM44="Velocidade_crítica",IF(EN44="80% VC",Avaliações!#REF!*0.8,IF(EN44="100% VC",Avaliações!#REF!*1,IF(EN44="120% VC",Avaliações!#REF!*1.2,IF(EN44="&gt;30%",Avaliações!$C$54*1.3,IF(EN44="&gt;40%",Avaliações!$C$54*1.4,0))))),IF(EM44="PACE_Daniels",INDEX(BASE!$Q$4:$V$60,MATCH(Avaliações!$C$53,BASE!$Q$4:$Q$60,0),MATCH('Microciclos - Endurance (2)'!EN44,BASE!$Q$4:$V$4,0)),""))),"")</f>
        <v/>
      </c>
      <c r="ES44" s="407" t="s">
        <v>144</v>
      </c>
      <c r="ET44" s="407"/>
      <c r="EU44" s="410" t="str">
        <f t="shared" si="376"/>
        <v/>
      </c>
      <c r="EV44" s="407" t="str">
        <f>IFERROR(IF(EM44="PACE_Daniels",(INDEX(BASE!$AE$4:$AH$7,MATCH('Microciclos - Endurance (2)'!ET44,BASE!$AE$4:$AE$7,0),4)),IF(AND(EM44="vVO2máx",ET44&gt;=35,ET44&lt;=45),"9-11",IF(AND(EM44="vVO2máx",ET44&gt;45,ET44&lt;=65),"11",IF(AND(EM44="vVO2máx",ET44&gt;65,ET44&lt;=75),"12-13",IF(AND(EM44="vVO2máx",ET44&gt;=80,ET44&lt;=85),"14-16",IF(AND(EM44="vVO2máx",ET44&gt;=85,ET44&lt;100),"17-19",IF(AND(EM44="vVO2máx",ET44&gt;=100),"20",IF(AND(EM44="FCR",ET44&gt;40,ET44&lt;=60),"12-13",IF(AND(EM44="FCR",ET44&gt;60,ET44&lt;=84),"14-16",IF(AND(EM44="FCR",ET44&gt;=85,ET44&lt;100),"17-19",IF(AND(EM44="FCR",ET44=100),"20",""))))))))))),"")</f>
        <v/>
      </c>
      <c r="EW44" s="409">
        <f>IFERROR(IF(ES44="vVO2máx",(Avaliações!$C$51*'Microciclos - Endurance (2)'!ET44)/100,IF(ES44="Velocidade_crítica",IF(ET44="80% VC",Avaliações!#REF!*0.8,IF(ET44="100% VC",Avaliações!#REF!*1,IF(ET44="120% VC",Avaliações!#REF!*1.2,IF(ET44="&gt;30%",Avaliações!$C$54*1.3,IF(ET44="&gt;40%",Avaliações!$C$54*1.4,0))))),IF(ES44="PACE_Daniels",INDEX(BASE!$Q$4:$V$60,MATCH(Avaliações!$C$53,BASE!$Q$4:$Q$60,0),MATCH('Microciclos - Endurance (2)'!ET44,BASE!$Q$4:$V$4,0)),0))),"")</f>
        <v>0</v>
      </c>
      <c r="EX44" s="409" t="str">
        <f t="shared" si="377"/>
        <v/>
      </c>
      <c r="FB44" s="407"/>
      <c r="FC44" s="407"/>
      <c r="FD44" s="407"/>
      <c r="FE44" s="407"/>
      <c r="FF44" s="407">
        <f t="shared" si="487"/>
        <v>0</v>
      </c>
      <c r="FG44" s="407">
        <f t="shared" si="378"/>
        <v>0</v>
      </c>
      <c r="FH44" s="408" t="str">
        <f t="shared" si="379"/>
        <v/>
      </c>
      <c r="FI44" s="407" t="s">
        <v>144</v>
      </c>
      <c r="FJ44" s="407"/>
      <c r="FK44" s="409" t="str">
        <f t="shared" si="380"/>
        <v/>
      </c>
      <c r="FL44" s="410" t="str">
        <f t="shared" si="381"/>
        <v/>
      </c>
      <c r="FM44" s="407" t="str">
        <f>IFERROR(IF(FI44="PACE_Daniels",(INDEX(BASE!$AE$4:$AH$8,MATCH('Microciclos - Endurance (2)'!FJ44,BASE!$AE$4:$AE$8,0),4)),IF(AND(FI44="vVO2máx",FJ44&gt;=35,FJ44&lt;=45),"9-11",IF(AND(FI44="vVO2máx",FJ44&gt;45,FJ44&lt;=65),"11",IF(AND(FI44="vVO2máx",FJ44&gt;65,FJ44&lt;=75),"12-13",IF(AND(FI44="vVO2máx",FJ44&gt;=80,FJ44&lt;=85),"14-16",IF(AND(FI44="vVO2máx",FJ44&gt;=85,FJ44&lt;100),"17-19",IF(AND(FI44="vVO2máx",FJ44&gt;=100),"20",IF(AND(FI44="FCR",FJ44&gt;40,FJ44&lt;=60),"12-13",IF(AND(FI44="FCR",FJ44&gt;60,FJ44&lt;=84),"14-16",IF(AND(FI44="FCR",FJ44&gt;=85,FJ44&lt;100),"17-19",IF(AND(FI44="FCR",FJ44=100),"20",""))))))))))),"")</f>
        <v/>
      </c>
      <c r="FN44" s="409" t="str">
        <f>IFERROR(IF(FI44="vVO2máx",(Avaliações!$C$51*'Microciclos - Endurance (2)'!FJ44)/100,IF(FI44="Velocidade_crítica",IF(FJ44="80% VC",Avaliações!#REF!*0.8,IF(FJ44="100% VC",Avaliações!#REF!*1,IF(FJ44="120% VC",Avaliações!#REF!*1.2,IF(FJ44="&gt;30%",Avaliações!$C$54*1.3,IF(FJ44="&gt;40%",Avaliações!$C$54*1.4,0))))),IF(FI44="PACE_Daniels",INDEX(BASE!$Q$4:$V$60,MATCH(Avaliações!$C$53,BASE!$Q$4:$Q$60,0),MATCH('Microciclos - Endurance (2)'!FJ44,BASE!$Q$4:$V$4,0)),""))),"")</f>
        <v/>
      </c>
      <c r="FO44" s="407" t="s">
        <v>144</v>
      </c>
      <c r="FP44" s="407"/>
      <c r="FQ44" s="410" t="str">
        <f t="shared" si="382"/>
        <v/>
      </c>
      <c r="FR44" s="407" t="str">
        <f>IFERROR(IF(FI44="PACE_Daniels",(INDEX(BASE!$AE$4:$AH$7,MATCH('Microciclos - Endurance (2)'!FP44,BASE!$AE$4:$AE$7,0),4)),IF(AND(FI44="vVO2máx",FP44&gt;=35,FP44&lt;=45),"9-11",IF(AND(FI44="vVO2máx",FP44&gt;45,FP44&lt;=65),"11",IF(AND(FI44="vVO2máx",FP44&gt;65,FP44&lt;=75),"12-13",IF(AND(FI44="vVO2máx",FP44&gt;=80,FP44&lt;=85),"14-16",IF(AND(FI44="vVO2máx",FP44&gt;=85,FP44&lt;100),"17-19",IF(AND(FI44="vVO2máx",FP44&gt;=100),"20",IF(AND(FI44="FCR",FP44&gt;40,FP44&lt;=60),"12-13",IF(AND(FI44="FCR",FP44&gt;60,FP44&lt;=84),"14-16",IF(AND(FI44="FCR",FP44&gt;=85,FP44&lt;100),"17-19",IF(AND(FI44="FCR",FP44=100),"20",""))))))))))),"")</f>
        <v/>
      </c>
      <c r="FS44" s="409">
        <f>IFERROR(IF(FO44="vVO2máx",(Avaliações!$C$51*'Microciclos - Endurance (2)'!FP44)/100,IF(FO44="Velocidade_crítica",IF(FP44="80% VC",Avaliações!#REF!*0.8,IF(FP44="100% VC",Avaliações!#REF!*1,IF(FP44="120% VC",Avaliações!#REF!*1.2,IF(FP44="&gt;30%",Avaliações!$C$54*1.3,IF(FP44="&gt;40%",Avaliações!$C$54*1.4,0))))),IF(FO44="PACE_Daniels",INDEX(BASE!$Q$4:$V$60,MATCH(Avaliações!$C$53,BASE!$Q$4:$Q$60,0),MATCH('Microciclos - Endurance (2)'!FP44,BASE!$Q$4:$V$4,0)),0))),"")</f>
        <v>0</v>
      </c>
      <c r="FT44" s="409" t="str">
        <f t="shared" si="383"/>
        <v/>
      </c>
      <c r="FX44" s="407"/>
      <c r="FY44" s="407"/>
      <c r="FZ44" s="407"/>
      <c r="GA44" s="407"/>
      <c r="GB44" s="407">
        <f t="shared" si="488"/>
        <v>0</v>
      </c>
      <c r="GC44" s="407">
        <f t="shared" si="384"/>
        <v>0</v>
      </c>
      <c r="GD44" s="408" t="str">
        <f t="shared" si="385"/>
        <v/>
      </c>
      <c r="GE44" s="407" t="s">
        <v>144</v>
      </c>
      <c r="GF44" s="407"/>
      <c r="GG44" s="409" t="str">
        <f t="shared" si="386"/>
        <v/>
      </c>
      <c r="GH44" s="410" t="str">
        <f t="shared" si="387"/>
        <v/>
      </c>
      <c r="GI44" s="407" t="str">
        <f>IFERROR(IF(GE44="PACE_Daniels",(INDEX(BASE!$AE$4:$AH$8,MATCH('Microciclos - Endurance (2)'!GF44,BASE!$AE$4:$AE$8,0),4)),IF(AND(GE44="vVO2máx",GF44&gt;=35,GF44&lt;=45),"9-11",IF(AND(GE44="vVO2máx",GF44&gt;45,GF44&lt;=65),"11",IF(AND(GE44="vVO2máx",GF44&gt;65,GF44&lt;=75),"12-13",IF(AND(GE44="vVO2máx",GF44&gt;=80,GF44&lt;=85),"14-16",IF(AND(GE44="vVO2máx",GF44&gt;=85,GF44&lt;100),"17-19",IF(AND(GE44="vVO2máx",GF44&gt;=100),"20",IF(AND(GE44="FCR",GF44&gt;40,GF44&lt;=60),"12-13",IF(AND(GE44="FCR",GF44&gt;60,GF44&lt;=84),"14-16",IF(AND(GE44="FCR",GF44&gt;=85,GF44&lt;100),"17-19",IF(AND(GE44="FCR",GF44=100),"20",""))))))))))),"")</f>
        <v/>
      </c>
      <c r="GJ44" s="409" t="str">
        <f>IFERROR(IF(GE44="vVO2máx",(Avaliações!$C$51*'Microciclos - Endurance (2)'!GF44)/100,IF(GE44="Velocidade_crítica",IF(GF44="80% VC",Avaliações!#REF!*0.8,IF(GF44="100% VC",Avaliações!#REF!*1,IF(GF44="120% VC",Avaliações!#REF!*1.2,IF(GF44="&gt;30%",Avaliações!$C$54*1.3,IF(GF44="&gt;40%",Avaliações!$C$54*1.4,0))))),IF(GE44="PACE_Daniels",INDEX(BASE!$Q$4:$V$60,MATCH(Avaliações!$C$53,BASE!$Q$4:$Q$60,0),MATCH('Microciclos - Endurance (2)'!GF44,BASE!$Q$4:$V$4,0)),""))),"")</f>
        <v/>
      </c>
      <c r="GK44" s="407" t="s">
        <v>144</v>
      </c>
      <c r="GL44" s="407"/>
      <c r="GM44" s="410" t="str">
        <f t="shared" si="388"/>
        <v/>
      </c>
      <c r="GN44" s="407" t="str">
        <f>IFERROR(IF(GE44="PACE_Daniels",(INDEX(BASE!$AE$4:$AH$7,MATCH('Microciclos - Endurance (2)'!GL44,BASE!$AE$4:$AE$7,0),4)),IF(AND(GE44="vVO2máx",GL44&gt;=35,GL44&lt;=45),"9-11",IF(AND(GE44="vVO2máx",GL44&gt;45,GL44&lt;=65),"11",IF(AND(GE44="vVO2máx",GL44&gt;65,GL44&lt;=75),"12-13",IF(AND(GE44="vVO2máx",GL44&gt;=80,GL44&lt;=85),"14-16",IF(AND(GE44="vVO2máx",GL44&gt;=85,GL44&lt;100),"17-19",IF(AND(GE44="vVO2máx",GL44&gt;=100),"20",IF(AND(GE44="FCR",GL44&gt;40,GL44&lt;=60),"12-13",IF(AND(GE44="FCR",GL44&gt;60,GL44&lt;=84),"14-16",IF(AND(GE44="FCR",GL44&gt;=85,GL44&lt;100),"17-19",IF(AND(GE44="FCR",GL44=100),"20",""))))))))))),"")</f>
        <v/>
      </c>
      <c r="GO44" s="409">
        <f>IFERROR(IF(GK44="vVO2máx",(Avaliações!$C$51*'Microciclos - Endurance (2)'!GL44)/100,IF(GK44="Velocidade_crítica",IF(GL44="80% VC",Avaliações!#REF!*0.8,IF(GL44="100% VC",Avaliações!#REF!*1,IF(GL44="120% VC",Avaliações!#REF!*1.2,IF(GL44="&gt;30%",Avaliações!$C$54*1.3,IF(GL44="&gt;40%",Avaliações!$C$54*1.4,0))))),IF(GK44="PACE_Daniels",INDEX(BASE!$Q$4:$V$60,MATCH(Avaliações!$C$53,BASE!$Q$4:$Q$60,0),MATCH('Microciclos - Endurance (2)'!GL44,BASE!$Q$4:$V$4,0)),0))),"")</f>
        <v>0</v>
      </c>
      <c r="GP44" s="409" t="str">
        <f t="shared" si="389"/>
        <v/>
      </c>
      <c r="GT44" s="407"/>
      <c r="GU44" s="407"/>
      <c r="GV44" s="407"/>
      <c r="GW44" s="407"/>
      <c r="GX44" s="407">
        <f t="shared" si="489"/>
        <v>0</v>
      </c>
      <c r="GY44" s="407">
        <f t="shared" si="390"/>
        <v>0</v>
      </c>
      <c r="GZ44" s="408" t="str">
        <f t="shared" si="391"/>
        <v/>
      </c>
      <c r="HA44" s="407" t="s">
        <v>144</v>
      </c>
      <c r="HB44" s="407"/>
      <c r="HC44" s="409" t="str">
        <f t="shared" si="392"/>
        <v/>
      </c>
      <c r="HD44" s="410" t="str">
        <f t="shared" si="393"/>
        <v/>
      </c>
      <c r="HE44" s="407" t="str">
        <f>IFERROR(IF(HA44="PACE_Daniels",(INDEX(BASE!$AE$4:$AH$8,MATCH('Microciclos - Endurance (2)'!HB44,BASE!$AE$4:$AE$8,0),4)),IF(AND(HA44="vVO2máx",HB44&gt;=35,HB44&lt;=45),"9-11",IF(AND(HA44="vVO2máx",HB44&gt;45,HB44&lt;=65),"11",IF(AND(HA44="vVO2máx",HB44&gt;65,HB44&lt;=75),"12-13",IF(AND(HA44="vVO2máx",HB44&gt;=80,HB44&lt;=85),"14-16",IF(AND(HA44="vVO2máx",HB44&gt;=85,HB44&lt;100),"17-19",IF(AND(HA44="vVO2máx",HB44&gt;=100),"20",IF(AND(HA44="FCR",HB44&gt;40,HB44&lt;=60),"12-13",IF(AND(HA44="FCR",HB44&gt;60,HB44&lt;=84),"14-16",IF(AND(HA44="FCR",HB44&gt;=85,HB44&lt;100),"17-19",IF(AND(HA44="FCR",HB44=100),"20",""))))))))))),"")</f>
        <v/>
      </c>
      <c r="HF44" s="409" t="str">
        <f>IFERROR(IF(HA44="vVO2máx",(Avaliações!$C$51*'Microciclos - Endurance (2)'!HB44)/100,IF(HA44="Velocidade_crítica",IF(HB44="80% VC",Avaliações!#REF!*0.8,IF(HB44="100% VC",Avaliações!#REF!*1,IF(HB44="120% VC",Avaliações!#REF!*1.2,IF(HB44="&gt;30%",Avaliações!$C$54*1.3,IF(HB44="&gt;40%",Avaliações!$C$54*1.4,0))))),IF(HA44="PACE_Daniels",INDEX(BASE!$Q$4:$V$60,MATCH(Avaliações!$C$53,BASE!$Q$4:$Q$60,0),MATCH('Microciclos - Endurance (2)'!HB44,BASE!$Q$4:$V$4,0)),""))),"")</f>
        <v/>
      </c>
      <c r="HG44" s="407" t="s">
        <v>144</v>
      </c>
      <c r="HH44" s="407"/>
      <c r="HI44" s="410" t="str">
        <f t="shared" si="394"/>
        <v/>
      </c>
      <c r="HJ44" s="407" t="str">
        <f>IFERROR(IF(HA44="PACE_Daniels",(INDEX(BASE!$AE$4:$AH$7,MATCH('Microciclos - Endurance (2)'!HH44,BASE!$AE$4:$AE$7,0),4)),IF(AND(HA44="vVO2máx",HH44&gt;=35,HH44&lt;=45),"9-11",IF(AND(HA44="vVO2máx",HH44&gt;45,HH44&lt;=65),"11",IF(AND(HA44="vVO2máx",HH44&gt;65,HH44&lt;=75),"12-13",IF(AND(HA44="vVO2máx",HH44&gt;=80,HH44&lt;=85),"14-16",IF(AND(HA44="vVO2máx",HH44&gt;=85,HH44&lt;100),"17-19",IF(AND(HA44="vVO2máx",HH44&gt;=100),"20",IF(AND(HA44="FCR",HH44&gt;40,HH44&lt;=60),"12-13",IF(AND(HA44="FCR",HH44&gt;60,HH44&lt;=84),"14-16",IF(AND(HA44="FCR",HH44&gt;=85,HH44&lt;100),"17-19",IF(AND(HA44="FCR",HH44=100),"20",""))))))))))),"")</f>
        <v/>
      </c>
      <c r="HK44" s="409">
        <f>IFERROR(IF(HG44="vVO2máx",(Avaliações!$C$51*'Microciclos - Endurance (2)'!HH44)/100,IF(HG44="Velocidade_crítica",IF(HH44="80% VC",Avaliações!#REF!*0.8,IF(HH44="100% VC",Avaliações!#REF!*1,IF(HH44="120% VC",Avaliações!#REF!*1.2,IF(HH44="&gt;30%",Avaliações!$C$54*1.3,IF(HH44="&gt;40%",Avaliações!$C$54*1.4,0))))),IF(HG44="PACE_Daniels",INDEX(BASE!$Q$4:$V$60,MATCH(Avaliações!$C$53,BASE!$Q$4:$Q$60,0),MATCH('Microciclos - Endurance (2)'!HH44,BASE!$Q$4:$V$4,0)),0))),"")</f>
        <v>0</v>
      </c>
      <c r="HL44" s="409" t="str">
        <f t="shared" si="395"/>
        <v/>
      </c>
      <c r="HP44" s="407"/>
      <c r="HQ44" s="407"/>
      <c r="HR44" s="407"/>
      <c r="HS44" s="407"/>
      <c r="HT44" s="407">
        <f t="shared" si="490"/>
        <v>0</v>
      </c>
      <c r="HU44" s="407">
        <f t="shared" si="396"/>
        <v>0</v>
      </c>
      <c r="HV44" s="408" t="str">
        <f t="shared" si="397"/>
        <v/>
      </c>
      <c r="HW44" s="407" t="s">
        <v>144</v>
      </c>
      <c r="HX44" s="407"/>
      <c r="HY44" s="409" t="str">
        <f t="shared" si="398"/>
        <v/>
      </c>
      <c r="HZ44" s="410" t="str">
        <f t="shared" si="399"/>
        <v/>
      </c>
      <c r="IA44" s="407" t="str">
        <f>IFERROR(IF(HW44="PACE_Daniels",(INDEX(BASE!$AE$4:$AH$8,MATCH('Microciclos - Endurance (2)'!HX44,BASE!$AE$4:$AE$8,0),4)),IF(AND(HW44="vVO2máx",HX44&gt;=35,HX44&lt;=45),"9-11",IF(AND(HW44="vVO2máx",HX44&gt;45,HX44&lt;=65),"11",IF(AND(HW44="vVO2máx",HX44&gt;65,HX44&lt;=75),"12-13",IF(AND(HW44="vVO2máx",HX44&gt;=80,HX44&lt;=85),"14-16",IF(AND(HW44="vVO2máx",HX44&gt;=85,HX44&lt;100),"17-19",IF(AND(HW44="vVO2máx",HX44&gt;=100),"20",IF(AND(HW44="FCR",HX44&gt;40,HX44&lt;=60),"12-13",IF(AND(HW44="FCR",HX44&gt;60,HX44&lt;=84),"14-16",IF(AND(HW44="FCR",HX44&gt;=85,HX44&lt;100),"17-19",IF(AND(HW44="FCR",HX44=100),"20",""))))))))))),"")</f>
        <v/>
      </c>
      <c r="IB44" s="409" t="str">
        <f>IFERROR(IF(HW44="vVO2máx",(Avaliações!$C$51*'Microciclos - Endurance (2)'!HX44)/100,IF(HW44="Velocidade_crítica",IF(HX44="80% VC",Avaliações!#REF!*0.8,IF(HX44="100% VC",Avaliações!#REF!*1,IF(HX44="120% VC",Avaliações!#REF!*1.2,IF(HX44="&gt;30%",Avaliações!$C$54*1.3,IF(HX44="&gt;40%",Avaliações!$C$54*1.4,0))))),IF(HW44="PACE_Daniels",INDEX(BASE!$Q$4:$V$60,MATCH(Avaliações!$C$53,BASE!$Q$4:$Q$60,0),MATCH('Microciclos - Endurance (2)'!HX44,BASE!$Q$4:$V$4,0)),""))),"")</f>
        <v/>
      </c>
      <c r="IC44" s="407" t="s">
        <v>144</v>
      </c>
      <c r="ID44" s="407"/>
      <c r="IE44" s="410" t="str">
        <f t="shared" si="400"/>
        <v/>
      </c>
      <c r="IF44" s="407" t="str">
        <f>IFERROR(IF(HW44="PACE_Daniels",(INDEX(BASE!$AE$4:$AH$7,MATCH('Microciclos - Endurance (2)'!ID44,BASE!$AE$4:$AE$7,0),4)),IF(AND(HW44="vVO2máx",ID44&gt;=35,ID44&lt;=45),"9-11",IF(AND(HW44="vVO2máx",ID44&gt;45,ID44&lt;=65),"11",IF(AND(HW44="vVO2máx",ID44&gt;65,ID44&lt;=75),"12-13",IF(AND(HW44="vVO2máx",ID44&gt;=80,ID44&lt;=85),"14-16",IF(AND(HW44="vVO2máx",ID44&gt;=85,ID44&lt;100),"17-19",IF(AND(HW44="vVO2máx",ID44&gt;=100),"20",IF(AND(HW44="FCR",ID44&gt;40,ID44&lt;=60),"12-13",IF(AND(HW44="FCR",ID44&gt;60,ID44&lt;=84),"14-16",IF(AND(HW44="FCR",ID44&gt;=85,ID44&lt;100),"17-19",IF(AND(HW44="FCR",ID44=100),"20",""))))))))))),"")</f>
        <v/>
      </c>
      <c r="IG44" s="409">
        <f>IFERROR(IF(IC44="vVO2máx",(Avaliações!$C$51*'Microciclos - Endurance (2)'!ID44)/100,IF(IC44="Velocidade_crítica",IF(ID44="80% VC",Avaliações!#REF!*0.8,IF(ID44="100% VC",Avaliações!#REF!*1,IF(ID44="120% VC",Avaliações!#REF!*1.2,IF(ID44="&gt;30%",Avaliações!$C$54*1.3,IF(ID44="&gt;40%",Avaliações!$C$54*1.4,0))))),IF(IC44="PACE_Daniels",INDEX(BASE!$Q$4:$V$60,MATCH(Avaliações!$C$53,BASE!$Q$4:$Q$60,0),MATCH('Microciclos - Endurance (2)'!ID44,BASE!$Q$4:$V$4,0)),0))),"")</f>
        <v>0</v>
      </c>
      <c r="IH44" s="409" t="str">
        <f t="shared" si="401"/>
        <v/>
      </c>
      <c r="IL44" s="407"/>
      <c r="IM44" s="407"/>
      <c r="IN44" s="407"/>
      <c r="IO44" s="407"/>
      <c r="IP44" s="407">
        <f t="shared" si="491"/>
        <v>0</v>
      </c>
      <c r="IQ44" s="407">
        <f t="shared" si="402"/>
        <v>0</v>
      </c>
      <c r="IR44" s="408" t="str">
        <f t="shared" si="403"/>
        <v/>
      </c>
      <c r="IS44" s="407" t="s">
        <v>144</v>
      </c>
      <c r="IT44" s="407"/>
      <c r="IU44" s="409" t="str">
        <f t="shared" si="404"/>
        <v/>
      </c>
      <c r="IV44" s="410" t="str">
        <f t="shared" si="405"/>
        <v/>
      </c>
      <c r="IW44" s="407" t="str">
        <f>IFERROR(IF(IS44="PACE_Daniels",(INDEX(BASE!$AE$4:$AH$8,MATCH('Microciclos - Endurance (2)'!IT44,BASE!$AE$4:$AE$8,0),4)),IF(AND(IS44="vVO2máx",IT44&gt;=35,IT44&lt;=45),"9-11",IF(AND(IS44="vVO2máx",IT44&gt;45,IT44&lt;=65),"11",IF(AND(IS44="vVO2máx",IT44&gt;65,IT44&lt;=75),"12-13",IF(AND(IS44="vVO2máx",IT44&gt;=80,IT44&lt;=85),"14-16",IF(AND(IS44="vVO2máx",IT44&gt;=85,IT44&lt;100),"17-19",IF(AND(IS44="vVO2máx",IT44&gt;=100),"20",IF(AND(IS44="FCR",IT44&gt;40,IT44&lt;=60),"12-13",IF(AND(IS44="FCR",IT44&gt;60,IT44&lt;=84),"14-16",IF(AND(IS44="FCR",IT44&gt;=85,IT44&lt;100),"17-19",IF(AND(IS44="FCR",IT44=100),"20",""))))))))))),"")</f>
        <v/>
      </c>
      <c r="IX44" s="409" t="str">
        <f>IFERROR(IF(IS44="vVO2máx",(Avaliações!$C$51*'Microciclos - Endurance (2)'!IT44)/100,IF(IS44="Velocidade_crítica",IF(IT44="80% VC",Avaliações!#REF!*0.8,IF(IT44="100% VC",Avaliações!#REF!*1,IF(IT44="120% VC",Avaliações!#REF!*1.2,IF(IT44="&gt;30%",Avaliações!$C$54*1.3,IF(IT44="&gt;40%",Avaliações!$C$54*1.4,0))))),IF(IS44="PACE_Daniels",INDEX(BASE!$Q$4:$V$60,MATCH(Avaliações!$C$53,BASE!$Q$4:$Q$60,0),MATCH('Microciclos - Endurance (2)'!IT44,BASE!$Q$4:$V$4,0)),""))),"")</f>
        <v/>
      </c>
      <c r="IY44" s="407" t="s">
        <v>144</v>
      </c>
      <c r="IZ44" s="407"/>
      <c r="JA44" s="410" t="str">
        <f t="shared" si="406"/>
        <v/>
      </c>
      <c r="JB44" s="407" t="str">
        <f>IFERROR(IF(IS44="PACE_Daniels",(INDEX(BASE!$AE$4:$AH$7,MATCH('Microciclos - Endurance (2)'!IZ44,BASE!$AE$4:$AE$7,0),4)),IF(AND(IS44="vVO2máx",IZ44&gt;=35,IZ44&lt;=45),"9-11",IF(AND(IS44="vVO2máx",IZ44&gt;45,IZ44&lt;=65),"11",IF(AND(IS44="vVO2máx",IZ44&gt;65,IZ44&lt;=75),"12-13",IF(AND(IS44="vVO2máx",IZ44&gt;=80,IZ44&lt;=85),"14-16",IF(AND(IS44="vVO2máx",IZ44&gt;=85,IZ44&lt;100),"17-19",IF(AND(IS44="vVO2máx",IZ44&gt;=100),"20",IF(AND(IS44="FCR",IZ44&gt;40,IZ44&lt;=60),"12-13",IF(AND(IS44="FCR",IZ44&gt;60,IZ44&lt;=84),"14-16",IF(AND(IS44="FCR",IZ44&gt;=85,IZ44&lt;100),"17-19",IF(AND(IS44="FCR",IZ44=100),"20",""))))))))))),"")</f>
        <v/>
      </c>
      <c r="JC44" s="409">
        <f>IFERROR(IF(IY44="vVO2máx",(Avaliações!$C$51*'Microciclos - Endurance (2)'!IZ44)/100,IF(IY44="Velocidade_crítica",IF(IZ44="80% VC",Avaliações!#REF!*0.8,IF(IZ44="100% VC",Avaliações!#REF!*1,IF(IZ44="120% VC",Avaliações!#REF!*1.2,IF(IZ44="&gt;30%",Avaliações!$C$54*1.3,IF(IZ44="&gt;40%",Avaliações!$C$54*1.4,0))))),IF(IY44="PACE_Daniels",INDEX(BASE!$Q$4:$V$60,MATCH(Avaliações!$C$53,BASE!$Q$4:$Q$60,0),MATCH('Microciclos - Endurance (2)'!IZ44,BASE!$Q$4:$V$4,0)),0))),"")</f>
        <v>0</v>
      </c>
      <c r="JD44" s="409" t="str">
        <f t="shared" si="407"/>
        <v/>
      </c>
      <c r="JH44" s="407"/>
      <c r="JI44" s="407"/>
      <c r="JJ44" s="407"/>
      <c r="JK44" s="407"/>
      <c r="JL44" s="407">
        <f t="shared" si="492"/>
        <v>0</v>
      </c>
      <c r="JM44" s="407">
        <f t="shared" si="408"/>
        <v>0</v>
      </c>
      <c r="JN44" s="408" t="str">
        <f t="shared" si="409"/>
        <v/>
      </c>
      <c r="JO44" s="407" t="s">
        <v>144</v>
      </c>
      <c r="JP44" s="407"/>
      <c r="JQ44" s="409" t="str">
        <f t="shared" si="410"/>
        <v/>
      </c>
      <c r="JR44" s="410" t="str">
        <f t="shared" si="411"/>
        <v/>
      </c>
      <c r="JS44" s="407" t="str">
        <f>IFERROR(IF(JO44="PACE_Daniels",(INDEX(BASE!$AE$4:$AH$8,MATCH('Microciclos - Endurance (2)'!JP44,BASE!$AE$4:$AE$8,0),4)),IF(AND(JO44="vVO2máx",JP44&gt;=35,JP44&lt;=45),"9-11",IF(AND(JO44="vVO2máx",JP44&gt;45,JP44&lt;=65),"11",IF(AND(JO44="vVO2máx",JP44&gt;65,JP44&lt;=75),"12-13",IF(AND(JO44="vVO2máx",JP44&gt;=80,JP44&lt;=85),"14-16",IF(AND(JO44="vVO2máx",JP44&gt;=85,JP44&lt;100),"17-19",IF(AND(JO44="vVO2máx",JP44&gt;=100),"20",IF(AND(JO44="FCR",JP44&gt;40,JP44&lt;=60),"12-13",IF(AND(JO44="FCR",JP44&gt;60,JP44&lt;=84),"14-16",IF(AND(JO44="FCR",JP44&gt;=85,JP44&lt;100),"17-19",IF(AND(JO44="FCR",JP44=100),"20",""))))))))))),"")</f>
        <v/>
      </c>
      <c r="JT44" s="409" t="str">
        <f>IFERROR(IF(JO44="vVO2máx",(Avaliações!$C$51*'Microciclos - Endurance (2)'!JP44)/100,IF(JO44="Velocidade_crítica",IF(JP44="80% VC",Avaliações!#REF!*0.8,IF(JP44="100% VC",Avaliações!#REF!*1,IF(JP44="120% VC",Avaliações!#REF!*1.2,IF(JP44="&gt;30%",Avaliações!$C$54*1.3,IF(JP44="&gt;40%",Avaliações!$C$54*1.4,0))))),IF(JO44="PACE_Daniels",INDEX(BASE!$Q$4:$V$60,MATCH(Avaliações!$C$53,BASE!$Q$4:$Q$60,0),MATCH('Microciclos - Endurance (2)'!JP44,BASE!$Q$4:$V$4,0)),""))),"")</f>
        <v/>
      </c>
      <c r="JU44" s="407" t="s">
        <v>144</v>
      </c>
      <c r="JV44" s="407"/>
      <c r="JW44" s="410" t="str">
        <f t="shared" si="412"/>
        <v/>
      </c>
      <c r="JX44" s="407" t="str">
        <f>IFERROR(IF(JO44="PACE_Daniels",(INDEX(BASE!$AE$4:$AH$7,MATCH('Microciclos - Endurance (2)'!JV44,BASE!$AE$4:$AE$7,0),4)),IF(AND(JO44="vVO2máx",JV44&gt;=35,JV44&lt;=45),"9-11",IF(AND(JO44="vVO2máx",JV44&gt;45,JV44&lt;=65),"11",IF(AND(JO44="vVO2máx",JV44&gt;65,JV44&lt;=75),"12-13",IF(AND(JO44="vVO2máx",JV44&gt;=80,JV44&lt;=85),"14-16",IF(AND(JO44="vVO2máx",JV44&gt;=85,JV44&lt;100),"17-19",IF(AND(JO44="vVO2máx",JV44&gt;=100),"20",IF(AND(JO44="FCR",JV44&gt;40,JV44&lt;=60),"12-13",IF(AND(JO44="FCR",JV44&gt;60,JV44&lt;=84),"14-16",IF(AND(JO44="FCR",JV44&gt;=85,JV44&lt;100),"17-19",IF(AND(JO44="FCR",JV44=100),"20",""))))))))))),"")</f>
        <v/>
      </c>
      <c r="JY44" s="409">
        <f>IFERROR(IF(JU44="vVO2máx",(Avaliações!$C$51*'Microciclos - Endurance (2)'!JV44)/100,IF(JU44="Velocidade_crítica",IF(JV44="80% VC",Avaliações!#REF!*0.8,IF(JV44="100% VC",Avaliações!#REF!*1,IF(JV44="120% VC",Avaliações!#REF!*1.2,IF(JV44="&gt;30%",Avaliações!$C$54*1.3,IF(JV44="&gt;40%",Avaliações!$C$54*1.4,0))))),IF(JU44="PACE_Daniels",INDEX(BASE!$Q$4:$V$60,MATCH(Avaliações!$C$53,BASE!$Q$4:$Q$60,0),MATCH('Microciclos - Endurance (2)'!JV44,BASE!$Q$4:$V$4,0)),0))),"")</f>
        <v>0</v>
      </c>
      <c r="JZ44" s="409" t="str">
        <f t="shared" si="413"/>
        <v/>
      </c>
      <c r="KD44" s="407"/>
      <c r="KE44" s="407"/>
      <c r="KF44" s="407"/>
      <c r="KG44" s="407"/>
      <c r="KH44" s="407">
        <f t="shared" si="493"/>
        <v>0</v>
      </c>
      <c r="KI44" s="407">
        <f t="shared" si="414"/>
        <v>0</v>
      </c>
      <c r="KJ44" s="408" t="str">
        <f t="shared" si="415"/>
        <v/>
      </c>
      <c r="KK44" s="407" t="s">
        <v>144</v>
      </c>
      <c r="KL44" s="407"/>
      <c r="KM44" s="409" t="str">
        <f t="shared" si="416"/>
        <v/>
      </c>
      <c r="KN44" s="410" t="str">
        <f t="shared" si="417"/>
        <v/>
      </c>
      <c r="KO44" s="407" t="str">
        <f>IFERROR(IF(KK44="PACE_Daniels",(INDEX(BASE!$AE$4:$AH$8,MATCH('Microciclos - Endurance (2)'!KL44,BASE!$AE$4:$AE$8,0),4)),IF(AND(KK44="vVO2máx",KL44&gt;=35,KL44&lt;=45),"9-11",IF(AND(KK44="vVO2máx",KL44&gt;45,KL44&lt;=65),"11",IF(AND(KK44="vVO2máx",KL44&gt;65,KL44&lt;=75),"12-13",IF(AND(KK44="vVO2máx",KL44&gt;=80,KL44&lt;=85),"14-16",IF(AND(KK44="vVO2máx",KL44&gt;=85,KL44&lt;100),"17-19",IF(AND(KK44="vVO2máx",KL44&gt;=100),"20",IF(AND(KK44="FCR",KL44&gt;40,KL44&lt;=60),"12-13",IF(AND(KK44="FCR",KL44&gt;60,KL44&lt;=84),"14-16",IF(AND(KK44="FCR",KL44&gt;=85,KL44&lt;100),"17-19",IF(AND(KK44="FCR",KL44=100),"20",""))))))))))),"")</f>
        <v/>
      </c>
      <c r="KP44" s="409" t="str">
        <f>IFERROR(IF(KK44="vVO2máx",(Avaliações!$C$51*'Microciclos - Endurance (2)'!KL44)/100,IF(KK44="Velocidade_crítica",IF(KL44="80% VC",Avaliações!#REF!*0.8,IF(KL44="100% VC",Avaliações!#REF!*1,IF(KL44="120% VC",Avaliações!#REF!*1.2,IF(KL44="&gt;30%",Avaliações!$C$54*1.3,IF(KL44="&gt;40%",Avaliações!$C$54*1.4,0))))),IF(KK44="PACE_Daniels",INDEX(BASE!$Q$4:$V$60,MATCH(Avaliações!$C$53,BASE!$Q$4:$Q$60,0),MATCH('Microciclos - Endurance (2)'!KL44,BASE!$Q$4:$V$4,0)),""))),"")</f>
        <v/>
      </c>
      <c r="KQ44" s="407" t="s">
        <v>144</v>
      </c>
      <c r="KR44" s="407"/>
      <c r="KS44" s="410" t="str">
        <f t="shared" si="418"/>
        <v/>
      </c>
      <c r="KT44" s="407" t="str">
        <f>IFERROR(IF(KK44="PACE_Daniels",(INDEX(BASE!$AE$4:$AH$7,MATCH('Microciclos - Endurance (2)'!KR44,BASE!$AE$4:$AE$7,0),4)),IF(AND(KK44="vVO2máx",KR44&gt;=35,KR44&lt;=45),"9-11",IF(AND(KK44="vVO2máx",KR44&gt;45,KR44&lt;=65),"11",IF(AND(KK44="vVO2máx",KR44&gt;65,KR44&lt;=75),"12-13",IF(AND(KK44="vVO2máx",KR44&gt;=80,KR44&lt;=85),"14-16",IF(AND(KK44="vVO2máx",KR44&gt;=85,KR44&lt;100),"17-19",IF(AND(KK44="vVO2máx",KR44&gt;=100),"20",IF(AND(KK44="FCR",KR44&gt;40,KR44&lt;=60),"12-13",IF(AND(KK44="FCR",KR44&gt;60,KR44&lt;=84),"14-16",IF(AND(KK44="FCR",KR44&gt;=85,KR44&lt;100),"17-19",IF(AND(KK44="FCR",KR44=100),"20",""))))))))))),"")</f>
        <v/>
      </c>
      <c r="KU44" s="409">
        <f>IFERROR(IF(KQ44="vVO2máx",(Avaliações!$C$51*'Microciclos - Endurance (2)'!KR44)/100,IF(KQ44="Velocidade_crítica",IF(KR44="80% VC",Avaliações!#REF!*0.8,IF(KR44="100% VC",Avaliações!#REF!*1,IF(KR44="120% VC",Avaliações!#REF!*1.2,IF(KR44="&gt;30%",Avaliações!$C$54*1.3,IF(KR44="&gt;40%",Avaliações!$C$54*1.4,0))))),IF(KQ44="PACE_Daniels",INDEX(BASE!$Q$4:$V$60,MATCH(Avaliações!$C$53,BASE!$Q$4:$Q$60,0),MATCH('Microciclos - Endurance (2)'!KR44,BASE!$Q$4:$V$4,0)),0))),"")</f>
        <v>0</v>
      </c>
      <c r="KV44" s="409" t="str">
        <f t="shared" si="419"/>
        <v/>
      </c>
      <c r="KZ44" s="407"/>
      <c r="LA44" s="407"/>
      <c r="LB44" s="407"/>
      <c r="LC44" s="407"/>
      <c r="LD44" s="407">
        <f t="shared" si="494"/>
        <v>0</v>
      </c>
      <c r="LE44" s="407">
        <f t="shared" si="420"/>
        <v>0</v>
      </c>
      <c r="LF44" s="408" t="str">
        <f t="shared" si="421"/>
        <v/>
      </c>
      <c r="LG44" s="407" t="s">
        <v>144</v>
      </c>
      <c r="LH44" s="407"/>
      <c r="LI44" s="409" t="str">
        <f t="shared" si="422"/>
        <v/>
      </c>
      <c r="LJ44" s="410" t="str">
        <f t="shared" si="423"/>
        <v/>
      </c>
      <c r="LK44" s="407" t="str">
        <f>IFERROR(IF(LG44="PACE_Daniels",(INDEX(BASE!$AE$4:$AH$8,MATCH('Microciclos - Endurance (2)'!LH44,BASE!$AE$4:$AE$8,0),4)),IF(AND(LG44="vVO2máx",LH44&gt;=35,LH44&lt;=45),"9-11",IF(AND(LG44="vVO2máx",LH44&gt;45,LH44&lt;=65),"11",IF(AND(LG44="vVO2máx",LH44&gt;65,LH44&lt;=75),"12-13",IF(AND(LG44="vVO2máx",LH44&gt;=80,LH44&lt;=85),"14-16",IF(AND(LG44="vVO2máx",LH44&gt;=85,LH44&lt;100),"17-19",IF(AND(LG44="vVO2máx",LH44&gt;=100),"20",IF(AND(LG44="FCR",LH44&gt;40,LH44&lt;=60),"12-13",IF(AND(LG44="FCR",LH44&gt;60,LH44&lt;=84),"14-16",IF(AND(LG44="FCR",LH44&gt;=85,LH44&lt;100),"17-19",IF(AND(LG44="FCR",LH44=100),"20",""))))))))))),"")</f>
        <v/>
      </c>
      <c r="LL44" s="409" t="str">
        <f>IFERROR(IF(LG44="vVO2máx",(Avaliações!$C$51*'Microciclos - Endurance (2)'!LH44)/100,IF(LG44="Velocidade_crítica",IF(LH44="80% VC",Avaliações!#REF!*0.8,IF(LH44="100% VC",Avaliações!#REF!*1,IF(LH44="120% VC",Avaliações!#REF!*1.2,IF(LH44="&gt;30%",Avaliações!$C$54*1.3,IF(LH44="&gt;40%",Avaliações!$C$54*1.4,0))))),IF(LG44="PACE_Daniels",INDEX(BASE!$Q$4:$V$60,MATCH(Avaliações!$C$53,BASE!$Q$4:$Q$60,0),MATCH('Microciclos - Endurance (2)'!LH44,BASE!$Q$4:$V$4,0)),""))),"")</f>
        <v/>
      </c>
      <c r="LM44" s="407" t="s">
        <v>144</v>
      </c>
      <c r="LN44" s="407"/>
      <c r="LO44" s="410" t="str">
        <f t="shared" si="424"/>
        <v/>
      </c>
      <c r="LP44" s="407" t="str">
        <f>IFERROR(IF(LG44="PACE_Daniels",(INDEX(BASE!$AE$4:$AH$7,MATCH('Microciclos - Endurance (2)'!LN44,BASE!$AE$4:$AE$7,0),4)),IF(AND(LG44="vVO2máx",LN44&gt;=35,LN44&lt;=45),"9-11",IF(AND(LG44="vVO2máx",LN44&gt;45,LN44&lt;=65),"11",IF(AND(LG44="vVO2máx",LN44&gt;65,LN44&lt;=75),"12-13",IF(AND(LG44="vVO2máx",LN44&gt;=80,LN44&lt;=85),"14-16",IF(AND(LG44="vVO2máx",LN44&gt;=85,LN44&lt;100),"17-19",IF(AND(LG44="vVO2máx",LN44&gt;=100),"20",IF(AND(LG44="FCR",LN44&gt;40,LN44&lt;=60),"12-13",IF(AND(LG44="FCR",LN44&gt;60,LN44&lt;=84),"14-16",IF(AND(LG44="FCR",LN44&gt;=85,LN44&lt;100),"17-19",IF(AND(LG44="FCR",LN44=100),"20",""))))))))))),"")</f>
        <v/>
      </c>
      <c r="LQ44" s="409">
        <f>IFERROR(IF(LM44="vVO2máx",(Avaliações!$C$51*'Microciclos - Endurance (2)'!LN44)/100,IF(LM44="Velocidade_crítica",IF(LN44="80% VC",Avaliações!#REF!*0.8,IF(LN44="100% VC",Avaliações!#REF!*1,IF(LN44="120% VC",Avaliações!#REF!*1.2,IF(LN44="&gt;30%",Avaliações!$C$54*1.3,IF(LN44="&gt;40%",Avaliações!$C$54*1.4,0))))),IF(LM44="PACE_Daniels",INDEX(BASE!$Q$4:$V$60,MATCH(Avaliações!$C$53,BASE!$Q$4:$Q$60,0),MATCH('Microciclos - Endurance (2)'!LN44,BASE!$Q$4:$V$4,0)),0))),"")</f>
        <v>0</v>
      </c>
      <c r="LR44" s="409" t="str">
        <f t="shared" si="425"/>
        <v/>
      </c>
      <c r="LV44" s="407"/>
      <c r="LW44" s="407"/>
      <c r="LX44" s="407"/>
      <c r="LY44" s="407"/>
      <c r="LZ44" s="407">
        <f t="shared" si="495"/>
        <v>0</v>
      </c>
      <c r="MA44" s="407">
        <f t="shared" si="426"/>
        <v>0</v>
      </c>
      <c r="MB44" s="408" t="str">
        <f t="shared" si="427"/>
        <v/>
      </c>
      <c r="MC44" s="407" t="s">
        <v>144</v>
      </c>
      <c r="MD44" s="407"/>
      <c r="ME44" s="409" t="str">
        <f t="shared" si="428"/>
        <v/>
      </c>
      <c r="MF44" s="410" t="str">
        <f t="shared" si="429"/>
        <v/>
      </c>
      <c r="MG44" s="407" t="str">
        <f>IFERROR(IF(MC44="PACE_Daniels",(INDEX(BASE!$AE$4:$AH$8,MATCH('Microciclos - Endurance (2)'!MD44,BASE!$AE$4:$AE$8,0),4)),IF(AND(MC44="vVO2máx",MD44&gt;=35,MD44&lt;=45),"9-11",IF(AND(MC44="vVO2máx",MD44&gt;45,MD44&lt;=65),"11",IF(AND(MC44="vVO2máx",MD44&gt;65,MD44&lt;=75),"12-13",IF(AND(MC44="vVO2máx",MD44&gt;=80,MD44&lt;=85),"14-16",IF(AND(MC44="vVO2máx",MD44&gt;=85,MD44&lt;100),"17-19",IF(AND(MC44="vVO2máx",MD44&gt;=100),"20",IF(AND(MC44="FCR",MD44&gt;40,MD44&lt;=60),"12-13",IF(AND(MC44="FCR",MD44&gt;60,MD44&lt;=84),"14-16",IF(AND(MC44="FCR",MD44&gt;=85,MD44&lt;100),"17-19",IF(AND(MC44="FCR",MD44=100),"20",""))))))))))),"")</f>
        <v/>
      </c>
      <c r="MH44" s="409" t="str">
        <f>IFERROR(IF(MC44="vVO2máx",(Avaliações!$C$51*'Microciclos - Endurance (2)'!MD44)/100,IF(MC44="Velocidade_crítica",IF(MD44="80% VC",Avaliações!#REF!*0.8,IF(MD44="100% VC",Avaliações!#REF!*1,IF(MD44="120% VC",Avaliações!#REF!*1.2,IF(MD44="&gt;30%",Avaliações!$C$54*1.3,IF(MD44="&gt;40%",Avaliações!$C$54*1.4,0))))),IF(MC44="PACE_Daniels",INDEX(BASE!$Q$4:$V$60,MATCH(Avaliações!$C$53,BASE!$Q$4:$Q$60,0),MATCH('Microciclos - Endurance (2)'!MD44,BASE!$Q$4:$V$4,0)),""))),"")</f>
        <v/>
      </c>
      <c r="MI44" s="407" t="s">
        <v>144</v>
      </c>
      <c r="MJ44" s="407"/>
      <c r="MK44" s="410" t="str">
        <f t="shared" si="430"/>
        <v/>
      </c>
      <c r="ML44" s="407" t="str">
        <f>IFERROR(IF(MC44="PACE_Daniels",(INDEX(BASE!$AE$4:$AH$7,MATCH('Microciclos - Endurance (2)'!MJ44,BASE!$AE$4:$AE$7,0),4)),IF(AND(MC44="vVO2máx",MJ44&gt;=35,MJ44&lt;=45),"9-11",IF(AND(MC44="vVO2máx",MJ44&gt;45,MJ44&lt;=65),"11",IF(AND(MC44="vVO2máx",MJ44&gt;65,MJ44&lt;=75),"12-13",IF(AND(MC44="vVO2máx",MJ44&gt;=80,MJ44&lt;=85),"14-16",IF(AND(MC44="vVO2máx",MJ44&gt;=85,MJ44&lt;100),"17-19",IF(AND(MC44="vVO2máx",MJ44&gt;=100),"20",IF(AND(MC44="FCR",MJ44&gt;40,MJ44&lt;=60),"12-13",IF(AND(MC44="FCR",MJ44&gt;60,MJ44&lt;=84),"14-16",IF(AND(MC44="FCR",MJ44&gt;=85,MJ44&lt;100),"17-19",IF(AND(MC44="FCR",MJ44=100),"20",""))))))))))),"")</f>
        <v/>
      </c>
      <c r="MM44" s="409">
        <f>IFERROR(IF(MI44="vVO2máx",(Avaliações!$C$51*'Microciclos - Endurance (2)'!MJ44)/100,IF(MI44="Velocidade_crítica",IF(MJ44="80% VC",Avaliações!#REF!*0.8,IF(MJ44="100% VC",Avaliações!#REF!*1,IF(MJ44="120% VC",Avaliações!#REF!*1.2,IF(MJ44="&gt;30%",Avaliações!$C$54*1.3,IF(MJ44="&gt;40%",Avaliações!$C$54*1.4,0))))),IF(MI44="PACE_Daniels",INDEX(BASE!$Q$4:$V$60,MATCH(Avaliações!$C$53,BASE!$Q$4:$Q$60,0),MATCH('Microciclos - Endurance (2)'!MJ44,BASE!$Q$4:$V$4,0)),0))),"")</f>
        <v>0</v>
      </c>
      <c r="MN44" s="409" t="str">
        <f t="shared" si="431"/>
        <v/>
      </c>
      <c r="MR44" s="407"/>
      <c r="MS44" s="407"/>
      <c r="MT44" s="407"/>
      <c r="MU44" s="407"/>
      <c r="MV44" s="407">
        <f t="shared" si="496"/>
        <v>0</v>
      </c>
      <c r="MW44" s="407">
        <f t="shared" si="432"/>
        <v>0</v>
      </c>
      <c r="MX44" s="408" t="str">
        <f t="shared" si="433"/>
        <v/>
      </c>
      <c r="MY44" s="407" t="s">
        <v>144</v>
      </c>
      <c r="MZ44" s="407"/>
      <c r="NA44" s="409" t="str">
        <f t="shared" si="434"/>
        <v/>
      </c>
      <c r="NB44" s="410" t="str">
        <f t="shared" si="435"/>
        <v/>
      </c>
      <c r="NC44" s="407" t="str">
        <f>IFERROR(IF(MY44="PACE_Daniels",(INDEX(BASE!$AE$4:$AH$8,MATCH('Microciclos - Endurance (2)'!MZ44,BASE!$AE$4:$AE$8,0),4)),IF(AND(MY44="vVO2máx",MZ44&gt;=35,MZ44&lt;=45),"9-11",IF(AND(MY44="vVO2máx",MZ44&gt;45,MZ44&lt;=65),"11",IF(AND(MY44="vVO2máx",MZ44&gt;65,MZ44&lt;=75),"12-13",IF(AND(MY44="vVO2máx",MZ44&gt;=80,MZ44&lt;=85),"14-16",IF(AND(MY44="vVO2máx",MZ44&gt;=85,MZ44&lt;100),"17-19",IF(AND(MY44="vVO2máx",MZ44&gt;=100),"20",IF(AND(MY44="FCR",MZ44&gt;40,MZ44&lt;=60),"12-13",IF(AND(MY44="FCR",MZ44&gt;60,MZ44&lt;=84),"14-16",IF(AND(MY44="FCR",MZ44&gt;=85,MZ44&lt;100),"17-19",IF(AND(MY44="FCR",MZ44=100),"20",""))))))))))),"")</f>
        <v/>
      </c>
      <c r="ND44" s="409" t="str">
        <f>IFERROR(IF(MY44="vVO2máx",(Avaliações!$C$51*'Microciclos - Endurance (2)'!MZ44)/100,IF(MY44="Velocidade_crítica",IF(MZ44="80% VC",Avaliações!#REF!*0.8,IF(MZ44="100% VC",Avaliações!#REF!*1,IF(MZ44="120% VC",Avaliações!#REF!*1.2,IF(MZ44="&gt;30%",Avaliações!$C$54*1.3,IF(MZ44="&gt;40%",Avaliações!$C$54*1.4,0))))),IF(MY44="PACE_Daniels",INDEX(BASE!$Q$4:$V$60,MATCH(Avaliações!$C$53,BASE!$Q$4:$Q$60,0),MATCH('Microciclos - Endurance (2)'!MZ44,BASE!$Q$4:$V$4,0)),""))),"")</f>
        <v/>
      </c>
      <c r="NE44" s="407" t="s">
        <v>144</v>
      </c>
      <c r="NF44" s="407"/>
      <c r="NG44" s="410" t="str">
        <f t="shared" si="436"/>
        <v/>
      </c>
      <c r="NH44" s="407" t="str">
        <f>IFERROR(IF(MY44="PACE_Daniels",(INDEX(BASE!$AE$4:$AH$7,MATCH('Microciclos - Endurance (2)'!NF44,BASE!$AE$4:$AE$7,0),4)),IF(AND(MY44="vVO2máx",NF44&gt;=35,NF44&lt;=45),"9-11",IF(AND(MY44="vVO2máx",NF44&gt;45,NF44&lt;=65),"11",IF(AND(MY44="vVO2máx",NF44&gt;65,NF44&lt;=75),"12-13",IF(AND(MY44="vVO2máx",NF44&gt;=80,NF44&lt;=85),"14-16",IF(AND(MY44="vVO2máx",NF44&gt;=85,NF44&lt;100),"17-19",IF(AND(MY44="vVO2máx",NF44&gt;=100),"20",IF(AND(MY44="FCR",NF44&gt;40,NF44&lt;=60),"12-13",IF(AND(MY44="FCR",NF44&gt;60,NF44&lt;=84),"14-16",IF(AND(MY44="FCR",NF44&gt;=85,NF44&lt;100),"17-19",IF(AND(MY44="FCR",NF44=100),"20",""))))))))))),"")</f>
        <v/>
      </c>
      <c r="NI44" s="409">
        <f>IFERROR(IF(NE44="vVO2máx",(Avaliações!$C$51*'Microciclos - Endurance (2)'!NF44)/100,IF(NE44="Velocidade_crítica",IF(NF44="80% VC",Avaliações!#REF!*0.8,IF(NF44="100% VC",Avaliações!#REF!*1,IF(NF44="120% VC",Avaliações!#REF!*1.2,IF(NF44="&gt;30%",Avaliações!$C$54*1.3,IF(NF44="&gt;40%",Avaliações!$C$54*1.4,0))))),IF(NE44="PACE_Daniels",INDEX(BASE!$Q$4:$V$60,MATCH(Avaliações!$C$53,BASE!$Q$4:$Q$60,0),MATCH('Microciclos - Endurance (2)'!NF44,BASE!$Q$4:$V$4,0)),0))),"")</f>
        <v>0</v>
      </c>
      <c r="NJ44" s="409" t="str">
        <f t="shared" si="437"/>
        <v/>
      </c>
      <c r="NN44" s="407"/>
      <c r="NO44" s="407"/>
      <c r="NP44" s="407"/>
      <c r="NQ44" s="407"/>
      <c r="NR44" s="407">
        <f t="shared" si="497"/>
        <v>0</v>
      </c>
      <c r="NS44" s="407">
        <f t="shared" si="438"/>
        <v>0</v>
      </c>
      <c r="NT44" s="408" t="str">
        <f t="shared" si="439"/>
        <v/>
      </c>
      <c r="NU44" s="407" t="s">
        <v>144</v>
      </c>
      <c r="NV44" s="407"/>
      <c r="NW44" s="409" t="str">
        <f t="shared" si="440"/>
        <v/>
      </c>
      <c r="NX44" s="410" t="str">
        <f t="shared" si="441"/>
        <v/>
      </c>
      <c r="NY44" s="407" t="str">
        <f>IFERROR(IF(NU44="PACE_Daniels",(INDEX(BASE!$AE$4:$AH$8,MATCH('Microciclos - Endurance (2)'!NV44,BASE!$AE$4:$AE$8,0),4)),IF(AND(NU44="vVO2máx",NV44&gt;=35,NV44&lt;=45),"9-11",IF(AND(NU44="vVO2máx",NV44&gt;45,NV44&lt;=65),"11",IF(AND(NU44="vVO2máx",NV44&gt;65,NV44&lt;=75),"12-13",IF(AND(NU44="vVO2máx",NV44&gt;=80,NV44&lt;=85),"14-16",IF(AND(NU44="vVO2máx",NV44&gt;=85,NV44&lt;100),"17-19",IF(AND(NU44="vVO2máx",NV44&gt;=100),"20",IF(AND(NU44="FCR",NV44&gt;40,NV44&lt;=60),"12-13",IF(AND(NU44="FCR",NV44&gt;60,NV44&lt;=84),"14-16",IF(AND(NU44="FCR",NV44&gt;=85,NV44&lt;100),"17-19",IF(AND(NU44="FCR",NV44=100),"20",""))))))))))),"")</f>
        <v/>
      </c>
      <c r="NZ44" s="409" t="str">
        <f>IFERROR(IF(NU44="vVO2máx",(Avaliações!$C$51*'Microciclos - Endurance (2)'!NV44)/100,IF(NU44="Velocidade_crítica",IF(NV44="80% VC",Avaliações!#REF!*0.8,IF(NV44="100% VC",Avaliações!#REF!*1,IF(NV44="120% VC",Avaliações!#REF!*1.2,IF(NV44="&gt;30%",Avaliações!$C$54*1.3,IF(NV44="&gt;40%",Avaliações!$C$54*1.4,0))))),IF(NU44="PACE_Daniels",INDEX(BASE!$Q$4:$V$60,MATCH(Avaliações!$C$53,BASE!$Q$4:$Q$60,0),MATCH('Microciclos - Endurance (2)'!NV44,BASE!$Q$4:$V$4,0)),""))),"")</f>
        <v/>
      </c>
      <c r="OA44" s="407" t="s">
        <v>144</v>
      </c>
      <c r="OB44" s="407"/>
      <c r="OC44" s="410" t="str">
        <f t="shared" si="442"/>
        <v/>
      </c>
      <c r="OD44" s="407" t="str">
        <f>IFERROR(IF(NU44="PACE_Daniels",(INDEX(BASE!$AE$4:$AH$7,MATCH('Microciclos - Endurance (2)'!OB44,BASE!$AE$4:$AE$7,0),4)),IF(AND(NU44="vVO2máx",OB44&gt;=35,OB44&lt;=45),"9-11",IF(AND(NU44="vVO2máx",OB44&gt;45,OB44&lt;=65),"11",IF(AND(NU44="vVO2máx",OB44&gt;65,OB44&lt;=75),"12-13",IF(AND(NU44="vVO2máx",OB44&gt;=80,OB44&lt;=85),"14-16",IF(AND(NU44="vVO2máx",OB44&gt;=85,OB44&lt;100),"17-19",IF(AND(NU44="vVO2máx",OB44&gt;=100),"20",IF(AND(NU44="FCR",OB44&gt;40,OB44&lt;=60),"12-13",IF(AND(NU44="FCR",OB44&gt;60,OB44&lt;=84),"14-16",IF(AND(NU44="FCR",OB44&gt;=85,OB44&lt;100),"17-19",IF(AND(NU44="FCR",OB44=100),"20",""))))))))))),"")</f>
        <v/>
      </c>
      <c r="OE44" s="409">
        <f>IFERROR(IF(OA44="vVO2máx",(Avaliações!$C$51*'Microciclos - Endurance (2)'!OB44)/100,IF(OA44="Velocidade_crítica",IF(OB44="80% VC",Avaliações!#REF!*0.8,IF(OB44="100% VC",Avaliações!#REF!*1,IF(OB44="120% VC",Avaliações!#REF!*1.2,IF(OB44="&gt;30%",Avaliações!$C$54*1.3,IF(OB44="&gt;40%",Avaliações!$C$54*1.4,0))))),IF(OA44="PACE_Daniels",INDEX(BASE!$Q$4:$V$60,MATCH(Avaliações!$C$53,BASE!$Q$4:$Q$60,0),MATCH('Microciclos - Endurance (2)'!OB44,BASE!$Q$4:$V$4,0)),0))),"")</f>
        <v>0</v>
      </c>
      <c r="OF44" s="409" t="str">
        <f t="shared" si="443"/>
        <v/>
      </c>
      <c r="OJ44" s="407"/>
      <c r="OK44" s="407"/>
      <c r="OL44" s="407"/>
      <c r="OM44" s="407"/>
      <c r="ON44" s="407">
        <f t="shared" si="498"/>
        <v>0</v>
      </c>
      <c r="OO44" s="407">
        <f t="shared" si="444"/>
        <v>0</v>
      </c>
      <c r="OP44" s="408" t="str">
        <f t="shared" si="445"/>
        <v/>
      </c>
      <c r="OQ44" s="407" t="s">
        <v>144</v>
      </c>
      <c r="OR44" s="407"/>
      <c r="OS44" s="409" t="str">
        <f t="shared" si="446"/>
        <v/>
      </c>
      <c r="OT44" s="410" t="str">
        <f t="shared" si="447"/>
        <v/>
      </c>
      <c r="OU44" s="407" t="str">
        <f>IFERROR(IF(OQ44="PACE_Daniels",(INDEX(BASE!$AE$4:$AH$8,MATCH('Microciclos - Endurance (2)'!OR44,BASE!$AE$4:$AE$8,0),4)),IF(AND(OQ44="vVO2máx",OR44&gt;=35,OR44&lt;=45),"9-11",IF(AND(OQ44="vVO2máx",OR44&gt;45,OR44&lt;=65),"11",IF(AND(OQ44="vVO2máx",OR44&gt;65,OR44&lt;=75),"12-13",IF(AND(OQ44="vVO2máx",OR44&gt;=80,OR44&lt;=85),"14-16",IF(AND(OQ44="vVO2máx",OR44&gt;=85,OR44&lt;100),"17-19",IF(AND(OQ44="vVO2máx",OR44&gt;=100),"20",IF(AND(OQ44="FCR",OR44&gt;40,OR44&lt;=60),"12-13",IF(AND(OQ44="FCR",OR44&gt;60,OR44&lt;=84),"14-16",IF(AND(OQ44="FCR",OR44&gt;=85,OR44&lt;100),"17-19",IF(AND(OQ44="FCR",OR44=100),"20",""))))))))))),"")</f>
        <v/>
      </c>
      <c r="OV44" s="409" t="str">
        <f>IFERROR(IF(OQ44="vVO2máx",(Avaliações!$C$51*'Microciclos - Endurance (2)'!OR44)/100,IF(OQ44="Velocidade_crítica",IF(OR44="80% VC",Avaliações!#REF!*0.8,IF(OR44="100% VC",Avaliações!#REF!*1,IF(OR44="120% VC",Avaliações!#REF!*1.2,IF(OR44="&gt;30%",Avaliações!$C$54*1.3,IF(OR44="&gt;40%",Avaliações!$C$54*1.4,0))))),IF(OQ44="PACE_Daniels",INDEX(BASE!$Q$4:$V$60,MATCH(Avaliações!$C$53,BASE!$Q$4:$Q$60,0),MATCH('Microciclos - Endurance (2)'!OR44,BASE!$Q$4:$V$4,0)),""))),"")</f>
        <v/>
      </c>
      <c r="OW44" s="407" t="s">
        <v>144</v>
      </c>
      <c r="OX44" s="407"/>
      <c r="OY44" s="410" t="str">
        <f t="shared" si="448"/>
        <v/>
      </c>
      <c r="OZ44" s="407" t="str">
        <f>IFERROR(IF(OQ44="PACE_Daniels",(INDEX(BASE!$AE$4:$AH$7,MATCH('Microciclos - Endurance (2)'!OX44,BASE!$AE$4:$AE$7,0),4)),IF(AND(OQ44="vVO2máx",OX44&gt;=35,OX44&lt;=45),"9-11",IF(AND(OQ44="vVO2máx",OX44&gt;45,OX44&lt;=65),"11",IF(AND(OQ44="vVO2máx",OX44&gt;65,OX44&lt;=75),"12-13",IF(AND(OQ44="vVO2máx",OX44&gt;=80,OX44&lt;=85),"14-16",IF(AND(OQ44="vVO2máx",OX44&gt;=85,OX44&lt;100),"17-19",IF(AND(OQ44="vVO2máx",OX44&gt;=100),"20",IF(AND(OQ44="FCR",OX44&gt;40,OX44&lt;=60),"12-13",IF(AND(OQ44="FCR",OX44&gt;60,OX44&lt;=84),"14-16",IF(AND(OQ44="FCR",OX44&gt;=85,OX44&lt;100),"17-19",IF(AND(OQ44="FCR",OX44=100),"20",""))))))))))),"")</f>
        <v/>
      </c>
      <c r="PA44" s="409">
        <f>IFERROR(IF(OW44="vVO2máx",(Avaliações!$C$51*'Microciclos - Endurance (2)'!OX44)/100,IF(OW44="Velocidade_crítica",IF(OX44="80% VC",Avaliações!#REF!*0.8,IF(OX44="100% VC",Avaliações!#REF!*1,IF(OX44="120% VC",Avaliações!#REF!*1.2,IF(OX44="&gt;30%",Avaliações!$C$54*1.3,IF(OX44="&gt;40%",Avaliações!$C$54*1.4,0))))),IF(OW44="PACE_Daniels",INDEX(BASE!$Q$4:$V$60,MATCH(Avaliações!$C$53,BASE!$Q$4:$Q$60,0),MATCH('Microciclos - Endurance (2)'!OX44,BASE!$Q$4:$V$4,0)),0))),"")</f>
        <v>0</v>
      </c>
      <c r="PB44" s="409" t="str">
        <f t="shared" si="449"/>
        <v/>
      </c>
      <c r="PF44" s="407"/>
      <c r="PG44" s="407"/>
      <c r="PH44" s="407"/>
      <c r="PI44" s="407"/>
      <c r="PJ44" s="407">
        <f t="shared" si="499"/>
        <v>0</v>
      </c>
      <c r="PK44" s="407">
        <f t="shared" si="450"/>
        <v>0</v>
      </c>
      <c r="PL44" s="408" t="str">
        <f t="shared" si="451"/>
        <v/>
      </c>
      <c r="PM44" s="407" t="s">
        <v>144</v>
      </c>
      <c r="PN44" s="407"/>
      <c r="PO44" s="409" t="str">
        <f t="shared" si="452"/>
        <v/>
      </c>
      <c r="PP44" s="410" t="str">
        <f t="shared" si="453"/>
        <v/>
      </c>
      <c r="PQ44" s="407" t="str">
        <f>IFERROR(IF(PM44="PACE_Daniels",(INDEX(BASE!$AE$4:$AH$8,MATCH('Microciclos - Endurance (2)'!PN44,BASE!$AE$4:$AE$8,0),4)),IF(AND(PM44="vVO2máx",PN44&gt;=35,PN44&lt;=45),"9-11",IF(AND(PM44="vVO2máx",PN44&gt;45,PN44&lt;=65),"11",IF(AND(PM44="vVO2máx",PN44&gt;65,PN44&lt;=75),"12-13",IF(AND(PM44="vVO2máx",PN44&gt;=80,PN44&lt;=85),"14-16",IF(AND(PM44="vVO2máx",PN44&gt;=85,PN44&lt;100),"17-19",IF(AND(PM44="vVO2máx",PN44&gt;=100),"20",IF(AND(PM44="FCR",PN44&gt;40,PN44&lt;=60),"12-13",IF(AND(PM44="FCR",PN44&gt;60,PN44&lt;=84),"14-16",IF(AND(PM44="FCR",PN44&gt;=85,PN44&lt;100),"17-19",IF(AND(PM44="FCR",PN44=100),"20",""))))))))))),"")</f>
        <v/>
      </c>
      <c r="PR44" s="409" t="str">
        <f>IFERROR(IF(PM44="vVO2máx",(Avaliações!$C$51*'Microciclos - Endurance (2)'!PN44)/100,IF(PM44="Velocidade_crítica",IF(PN44="80% VC",Avaliações!#REF!*0.8,IF(PN44="100% VC",Avaliações!#REF!*1,IF(PN44="120% VC",Avaliações!#REF!*1.2,IF(PN44="&gt;30%",Avaliações!$C$54*1.3,IF(PN44="&gt;40%",Avaliações!$C$54*1.4,0))))),IF(PM44="PACE_Daniels",INDEX(BASE!$Q$4:$V$60,MATCH(Avaliações!$C$53,BASE!$Q$4:$Q$60,0),MATCH('Microciclos - Endurance (2)'!PN44,BASE!$Q$4:$V$4,0)),""))),"")</f>
        <v/>
      </c>
      <c r="PS44" s="407" t="s">
        <v>144</v>
      </c>
      <c r="PT44" s="407"/>
      <c r="PU44" s="410" t="str">
        <f t="shared" si="454"/>
        <v/>
      </c>
      <c r="PV44" s="407" t="str">
        <f>IFERROR(IF(PM44="PACE_Daniels",(INDEX(BASE!$AE$4:$AH$7,MATCH('Microciclos - Endurance (2)'!PT44,BASE!$AE$4:$AE$7,0),4)),IF(AND(PM44="vVO2máx",PT44&gt;=35,PT44&lt;=45),"9-11",IF(AND(PM44="vVO2máx",PT44&gt;45,PT44&lt;=65),"11",IF(AND(PM44="vVO2máx",PT44&gt;65,PT44&lt;=75),"12-13",IF(AND(PM44="vVO2máx",PT44&gt;=80,PT44&lt;=85),"14-16",IF(AND(PM44="vVO2máx",PT44&gt;=85,PT44&lt;100),"17-19",IF(AND(PM44="vVO2máx",PT44&gt;=100),"20",IF(AND(PM44="FCR",PT44&gt;40,PT44&lt;=60),"12-13",IF(AND(PM44="FCR",PT44&gt;60,PT44&lt;=84),"14-16",IF(AND(PM44="FCR",PT44&gt;=85,PT44&lt;100),"17-19",IF(AND(PM44="FCR",PT44=100),"20",""))))))))))),"")</f>
        <v/>
      </c>
      <c r="PW44" s="409">
        <f>IFERROR(IF(PS44="vVO2máx",(Avaliações!$C$51*'Microciclos - Endurance (2)'!PT44)/100,IF(PS44="Velocidade_crítica",IF(PT44="80% VC",Avaliações!#REF!*0.8,IF(PT44="100% VC",Avaliações!#REF!*1,IF(PT44="120% VC",Avaliações!#REF!*1.2,IF(PT44="&gt;30%",Avaliações!$C$54*1.3,IF(PT44="&gt;40%",Avaliações!$C$54*1.4,0))))),IF(PS44="PACE_Daniels",INDEX(BASE!$Q$4:$V$60,MATCH(Avaliações!$C$53,BASE!$Q$4:$Q$60,0),MATCH('Microciclos - Endurance (2)'!PT44,BASE!$Q$4:$V$4,0)),0))),"")</f>
        <v>0</v>
      </c>
      <c r="PX44" s="409" t="str">
        <f t="shared" si="455"/>
        <v/>
      </c>
      <c r="QB44" s="407"/>
      <c r="QC44" s="407"/>
      <c r="QD44" s="407"/>
      <c r="QE44" s="407"/>
      <c r="QF44" s="407">
        <f t="shared" si="500"/>
        <v>0</v>
      </c>
      <c r="QG44" s="407">
        <f t="shared" si="456"/>
        <v>0</v>
      </c>
      <c r="QH44" s="408" t="str">
        <f t="shared" si="457"/>
        <v/>
      </c>
      <c r="QI44" s="407" t="s">
        <v>144</v>
      </c>
      <c r="QJ44" s="407"/>
      <c r="QK44" s="409" t="str">
        <f t="shared" si="458"/>
        <v/>
      </c>
      <c r="QL44" s="410" t="str">
        <f t="shared" si="459"/>
        <v/>
      </c>
      <c r="QM44" s="407" t="str">
        <f>IFERROR(IF(QI44="PACE_Daniels",(INDEX(BASE!$AE$4:$AH$8,MATCH('Microciclos - Endurance (2)'!QJ44,BASE!$AE$4:$AE$8,0),4)),IF(AND(QI44="vVO2máx",QJ44&gt;=35,QJ44&lt;=45),"9-11",IF(AND(QI44="vVO2máx",QJ44&gt;45,QJ44&lt;=65),"11",IF(AND(QI44="vVO2máx",QJ44&gt;65,QJ44&lt;=75),"12-13",IF(AND(QI44="vVO2máx",QJ44&gt;=80,QJ44&lt;=85),"14-16",IF(AND(QI44="vVO2máx",QJ44&gt;=85,QJ44&lt;100),"17-19",IF(AND(QI44="vVO2máx",QJ44&gt;=100),"20",IF(AND(QI44="FCR",QJ44&gt;40,QJ44&lt;=60),"12-13",IF(AND(QI44="FCR",QJ44&gt;60,QJ44&lt;=84),"14-16",IF(AND(QI44="FCR",QJ44&gt;=85,QJ44&lt;100),"17-19",IF(AND(QI44="FCR",QJ44=100),"20",""))))))))))),"")</f>
        <v/>
      </c>
      <c r="QN44" s="409" t="str">
        <f>IFERROR(IF(QI44="vVO2máx",(Avaliações!$C$51*'Microciclos - Endurance (2)'!QJ44)/100,IF(QI44="Velocidade_crítica",IF(QJ44="80% VC",Avaliações!#REF!*0.8,IF(QJ44="100% VC",Avaliações!#REF!*1,IF(QJ44="120% VC",Avaliações!#REF!*1.2,IF(QJ44="&gt;30%",Avaliações!$C$54*1.3,IF(QJ44="&gt;40%",Avaliações!$C$54*1.4,0))))),IF(QI44="PACE_Daniels",INDEX(BASE!$Q$4:$V$60,MATCH(Avaliações!$C$53,BASE!$Q$4:$Q$60,0),MATCH('Microciclos - Endurance (2)'!QJ44,BASE!$Q$4:$V$4,0)),""))),"")</f>
        <v/>
      </c>
      <c r="QO44" s="407" t="s">
        <v>144</v>
      </c>
      <c r="QP44" s="407"/>
      <c r="QQ44" s="410" t="str">
        <f t="shared" si="460"/>
        <v/>
      </c>
      <c r="QR44" s="407" t="str">
        <f>IFERROR(IF(QI44="PACE_Daniels",(INDEX(BASE!$AE$4:$AH$7,MATCH('Microciclos - Endurance (2)'!QP44,BASE!$AE$4:$AE$7,0),4)),IF(AND(QI44="vVO2máx",QP44&gt;=35,QP44&lt;=45),"9-11",IF(AND(QI44="vVO2máx",QP44&gt;45,QP44&lt;=65),"11",IF(AND(QI44="vVO2máx",QP44&gt;65,QP44&lt;=75),"12-13",IF(AND(QI44="vVO2máx",QP44&gt;=80,QP44&lt;=85),"14-16",IF(AND(QI44="vVO2máx",QP44&gt;=85,QP44&lt;100),"17-19",IF(AND(QI44="vVO2máx",QP44&gt;=100),"20",IF(AND(QI44="FCR",QP44&gt;40,QP44&lt;=60),"12-13",IF(AND(QI44="FCR",QP44&gt;60,QP44&lt;=84),"14-16",IF(AND(QI44="FCR",QP44&gt;=85,QP44&lt;100),"17-19",IF(AND(QI44="FCR",QP44=100),"20",""))))))))))),"")</f>
        <v/>
      </c>
      <c r="QS44" s="409">
        <f>IFERROR(IF(QO44="vVO2máx",(Avaliações!$C$51*'Microciclos - Endurance (2)'!QP44)/100,IF(QO44="Velocidade_crítica",IF(QP44="80% VC",Avaliações!#REF!*0.8,IF(QP44="100% VC",Avaliações!#REF!*1,IF(QP44="120% VC",Avaliações!#REF!*1.2,IF(QP44="&gt;30%",Avaliações!$C$54*1.3,IF(QP44="&gt;40%",Avaliações!$C$54*1.4,0))))),IF(QO44="PACE_Daniels",INDEX(BASE!$Q$4:$V$60,MATCH(Avaliações!$C$53,BASE!$Q$4:$Q$60,0),MATCH('Microciclos - Endurance (2)'!QP44,BASE!$Q$4:$V$4,0)),0))),"")</f>
        <v>0</v>
      </c>
      <c r="QT44" s="409" t="str">
        <f t="shared" si="461"/>
        <v/>
      </c>
      <c r="QX44" s="407"/>
      <c r="QY44" s="407"/>
      <c r="QZ44" s="407"/>
      <c r="RA44" s="407"/>
      <c r="RB44" s="407">
        <f t="shared" si="501"/>
        <v>0</v>
      </c>
      <c r="RC44" s="407">
        <f t="shared" si="462"/>
        <v>0</v>
      </c>
      <c r="RD44" s="408" t="str">
        <f t="shared" si="463"/>
        <v/>
      </c>
      <c r="RE44" s="407" t="s">
        <v>144</v>
      </c>
      <c r="RF44" s="407"/>
      <c r="RG44" s="409" t="str">
        <f t="shared" si="464"/>
        <v/>
      </c>
      <c r="RH44" s="410" t="str">
        <f t="shared" si="465"/>
        <v/>
      </c>
      <c r="RI44" s="407" t="str">
        <f>IFERROR(IF(RE44="PACE_Daniels",(INDEX(BASE!$AE$4:$AH$8,MATCH('Microciclos - Endurance (2)'!RF44,BASE!$AE$4:$AE$8,0),4)),IF(AND(RE44="vVO2máx",RF44&gt;=35,RF44&lt;=45),"9-11",IF(AND(RE44="vVO2máx",RF44&gt;45,RF44&lt;=65),"11",IF(AND(RE44="vVO2máx",RF44&gt;65,RF44&lt;=75),"12-13",IF(AND(RE44="vVO2máx",RF44&gt;=80,RF44&lt;=85),"14-16",IF(AND(RE44="vVO2máx",RF44&gt;=85,RF44&lt;100),"17-19",IF(AND(RE44="vVO2máx",RF44&gt;=100),"20",IF(AND(RE44="FCR",RF44&gt;40,RF44&lt;=60),"12-13",IF(AND(RE44="FCR",RF44&gt;60,RF44&lt;=84),"14-16",IF(AND(RE44="FCR",RF44&gt;=85,RF44&lt;100),"17-19",IF(AND(RE44="FCR",RF44=100),"20",""))))))))))),"")</f>
        <v/>
      </c>
      <c r="RJ44" s="409" t="str">
        <f>IFERROR(IF(RE44="vVO2máx",(Avaliações!$C$51*'Microciclos - Endurance (2)'!RF44)/100,IF(RE44="Velocidade_crítica",IF(RF44="80% VC",Avaliações!#REF!*0.8,IF(RF44="100% VC",Avaliações!#REF!*1,IF(RF44="120% VC",Avaliações!#REF!*1.2,IF(RF44="&gt;30%",Avaliações!$C$54*1.3,IF(RF44="&gt;40%",Avaliações!$C$54*1.4,0))))),IF(RE44="PACE_Daniels",INDEX(BASE!$Q$4:$V$60,MATCH(Avaliações!$C$53,BASE!$Q$4:$Q$60,0),MATCH('Microciclos - Endurance (2)'!RF44,BASE!$Q$4:$V$4,0)),""))),"")</f>
        <v/>
      </c>
      <c r="RK44" s="407" t="s">
        <v>144</v>
      </c>
      <c r="RL44" s="407"/>
      <c r="RM44" s="410" t="str">
        <f t="shared" si="466"/>
        <v/>
      </c>
      <c r="RN44" s="407" t="str">
        <f>IFERROR(IF(RE44="PACE_Daniels",(INDEX(BASE!$AE$4:$AH$7,MATCH('Microciclos - Endurance (2)'!RL44,BASE!$AE$4:$AE$7,0),4)),IF(AND(RE44="vVO2máx",RL44&gt;=35,RL44&lt;=45),"9-11",IF(AND(RE44="vVO2máx",RL44&gt;45,RL44&lt;=65),"11",IF(AND(RE44="vVO2máx",RL44&gt;65,RL44&lt;=75),"12-13",IF(AND(RE44="vVO2máx",RL44&gt;=80,RL44&lt;=85),"14-16",IF(AND(RE44="vVO2máx",RL44&gt;=85,RL44&lt;100),"17-19",IF(AND(RE44="vVO2máx",RL44&gt;=100),"20",IF(AND(RE44="FCR",RL44&gt;40,RL44&lt;=60),"12-13",IF(AND(RE44="FCR",RL44&gt;60,RL44&lt;=84),"14-16",IF(AND(RE44="FCR",RL44&gt;=85,RL44&lt;100),"17-19",IF(AND(RE44="FCR",RL44=100),"20",""))))))))))),"")</f>
        <v/>
      </c>
      <c r="RO44" s="409">
        <f>IFERROR(IF(RK44="vVO2máx",(Avaliações!$C$51*'Microciclos - Endurance (2)'!RL44)/100,IF(RK44="Velocidade_crítica",IF(RL44="80% VC",Avaliações!#REF!*0.8,IF(RL44="100% VC",Avaliações!#REF!*1,IF(RL44="120% VC",Avaliações!#REF!*1.2,IF(RL44="&gt;30%",Avaliações!$C$54*1.3,IF(RL44="&gt;40%",Avaliações!$C$54*1.4,0))))),IF(RK44="PACE_Daniels",INDEX(BASE!$Q$4:$V$60,MATCH(Avaliações!$C$53,BASE!$Q$4:$Q$60,0),MATCH('Microciclos - Endurance (2)'!RL44,BASE!$Q$4:$V$4,0)),0))),"")</f>
        <v>0</v>
      </c>
      <c r="RP44" s="409" t="str">
        <f t="shared" si="467"/>
        <v/>
      </c>
      <c r="RT44" s="407"/>
      <c r="RU44" s="407"/>
      <c r="RV44" s="407"/>
      <c r="RW44" s="407"/>
      <c r="RX44" s="407">
        <f t="shared" si="502"/>
        <v>0</v>
      </c>
      <c r="RY44" s="407">
        <f t="shared" si="468"/>
        <v>0</v>
      </c>
      <c r="RZ44" s="408" t="str">
        <f t="shared" si="469"/>
        <v/>
      </c>
      <c r="SA44" s="407" t="s">
        <v>144</v>
      </c>
      <c r="SB44" s="407"/>
      <c r="SC44" s="409" t="str">
        <f t="shared" si="470"/>
        <v/>
      </c>
      <c r="SD44" s="410" t="str">
        <f t="shared" si="471"/>
        <v/>
      </c>
      <c r="SE44" s="407" t="str">
        <f>IFERROR(IF(SA44="PACE_Daniels",(INDEX(BASE!$AE$4:$AH$8,MATCH('Microciclos - Endurance (2)'!SB44,BASE!$AE$4:$AE$8,0),4)),IF(AND(SA44="vVO2máx",SB44&gt;=35,SB44&lt;=45),"9-11",IF(AND(SA44="vVO2máx",SB44&gt;45,SB44&lt;=65),"11",IF(AND(SA44="vVO2máx",SB44&gt;65,SB44&lt;=75),"12-13",IF(AND(SA44="vVO2máx",SB44&gt;=80,SB44&lt;=85),"14-16",IF(AND(SA44="vVO2máx",SB44&gt;=85,SB44&lt;100),"17-19",IF(AND(SA44="vVO2máx",SB44&gt;=100),"20",IF(AND(SA44="FCR",SB44&gt;40,SB44&lt;=60),"12-13",IF(AND(SA44="FCR",SB44&gt;60,SB44&lt;=84),"14-16",IF(AND(SA44="FCR",SB44&gt;=85,SB44&lt;100),"17-19",IF(AND(SA44="FCR",SB44=100),"20",""))))))))))),"")</f>
        <v/>
      </c>
      <c r="SF44" s="409" t="str">
        <f>IFERROR(IF(SA44="vVO2máx",(Avaliações!$C$51*'Microciclos - Endurance (2)'!SB44)/100,IF(SA44="Velocidade_crítica",IF(SB44="80% VC",Avaliações!#REF!*0.8,IF(SB44="100% VC",Avaliações!#REF!*1,IF(SB44="120% VC",Avaliações!#REF!*1.2,IF(SB44="&gt;30%",Avaliações!$C$54*1.3,IF(SB44="&gt;40%",Avaliações!$C$54*1.4,0))))),IF(SA44="PACE_Daniels",INDEX(BASE!$Q$4:$V$60,MATCH(Avaliações!$C$53,BASE!$Q$4:$Q$60,0),MATCH('Microciclos - Endurance (2)'!SB44,BASE!$Q$4:$V$4,0)),""))),"")</f>
        <v/>
      </c>
      <c r="SG44" s="407" t="s">
        <v>144</v>
      </c>
      <c r="SH44" s="407"/>
      <c r="SI44" s="410" t="str">
        <f t="shared" si="472"/>
        <v/>
      </c>
      <c r="SJ44" s="407" t="str">
        <f>IFERROR(IF(SA44="PACE_Daniels",(INDEX(BASE!$AE$4:$AH$7,MATCH('Microciclos - Endurance (2)'!SH44,BASE!$AE$4:$AE$7,0),4)),IF(AND(SA44="vVO2máx",SH44&gt;=35,SH44&lt;=45),"9-11",IF(AND(SA44="vVO2máx",SH44&gt;45,SH44&lt;=65),"11",IF(AND(SA44="vVO2máx",SH44&gt;65,SH44&lt;=75),"12-13",IF(AND(SA44="vVO2máx",SH44&gt;=80,SH44&lt;=85),"14-16",IF(AND(SA44="vVO2máx",SH44&gt;=85,SH44&lt;100),"17-19",IF(AND(SA44="vVO2máx",SH44&gt;=100),"20",IF(AND(SA44="FCR",SH44&gt;40,SH44&lt;=60),"12-13",IF(AND(SA44="FCR",SH44&gt;60,SH44&lt;=84),"14-16",IF(AND(SA44="FCR",SH44&gt;=85,SH44&lt;100),"17-19",IF(AND(SA44="FCR",SH44=100),"20",""))))))))))),"")</f>
        <v/>
      </c>
      <c r="SK44" s="409">
        <f>IFERROR(IF(SG44="vVO2máx",(Avaliações!$C$51*'Microciclos - Endurance (2)'!SH44)/100,IF(SG44="Velocidade_crítica",IF(SH44="80% VC",Avaliações!#REF!*0.8,IF(SH44="100% VC",Avaliações!#REF!*1,IF(SH44="120% VC",Avaliações!#REF!*1.2,IF(SH44="&gt;30%",Avaliações!$C$54*1.3,IF(SH44="&gt;40%",Avaliações!$C$54*1.4,0))))),IF(SG44="PACE_Daniels",INDEX(BASE!$Q$4:$V$60,MATCH(Avaliações!$C$53,BASE!$Q$4:$Q$60,0),MATCH('Microciclos - Endurance (2)'!SH44,BASE!$Q$4:$V$4,0)),0))),"")</f>
        <v>0</v>
      </c>
      <c r="SL44" s="409" t="str">
        <f t="shared" si="473"/>
        <v/>
      </c>
      <c r="SP44" s="407"/>
      <c r="SQ44" s="407"/>
      <c r="SR44" s="407"/>
      <c r="SS44" s="407"/>
      <c r="ST44" s="407">
        <f t="shared" si="503"/>
        <v>0</v>
      </c>
      <c r="SU44" s="407">
        <f t="shared" si="474"/>
        <v>0</v>
      </c>
      <c r="SV44" s="408" t="str">
        <f t="shared" si="475"/>
        <v/>
      </c>
      <c r="SW44" s="407" t="s">
        <v>144</v>
      </c>
      <c r="SX44" s="407"/>
      <c r="SY44" s="409" t="str">
        <f t="shared" si="476"/>
        <v/>
      </c>
      <c r="SZ44" s="410" t="str">
        <f t="shared" si="477"/>
        <v/>
      </c>
      <c r="TA44" s="407" t="str">
        <f>IFERROR(IF(SW44="PACE_Daniels",(INDEX(BASE!$AE$4:$AH$8,MATCH('Microciclos - Endurance (2)'!SX44,BASE!$AE$4:$AE$8,0),4)),IF(AND(SW44="vVO2máx",SX44&gt;=35,SX44&lt;=45),"9-11",IF(AND(SW44="vVO2máx",SX44&gt;45,SX44&lt;=65),"11",IF(AND(SW44="vVO2máx",SX44&gt;65,SX44&lt;=75),"12-13",IF(AND(SW44="vVO2máx",SX44&gt;=80,SX44&lt;=85),"14-16",IF(AND(SW44="vVO2máx",SX44&gt;=85,SX44&lt;100),"17-19",IF(AND(SW44="vVO2máx",SX44&gt;=100),"20",IF(AND(SW44="FCR",SX44&gt;40,SX44&lt;=60),"12-13",IF(AND(SW44="FCR",SX44&gt;60,SX44&lt;=84),"14-16",IF(AND(SW44="FCR",SX44&gt;=85,SX44&lt;100),"17-19",IF(AND(SW44="FCR",SX44=100),"20",""))))))))))),"")</f>
        <v/>
      </c>
      <c r="TB44" s="409" t="str">
        <f>IFERROR(IF(SW44="vVO2máx",(Avaliações!$C$51*'Microciclos - Endurance (2)'!SX44)/100,IF(SW44="Velocidade_crítica",IF(SX44="80% VC",Avaliações!#REF!*0.8,IF(SX44="100% VC",Avaliações!#REF!*1,IF(SX44="120% VC",Avaliações!#REF!*1.2,IF(SX44="&gt;30%",Avaliações!$C$54*1.3,IF(SX44="&gt;40%",Avaliações!$C$54*1.4,0))))),IF(SW44="PACE_Daniels",INDEX(BASE!$Q$4:$V$60,MATCH(Avaliações!$C$53,BASE!$Q$4:$Q$60,0),MATCH('Microciclos - Endurance (2)'!SX44,BASE!$Q$4:$V$4,0)),""))),"")</f>
        <v/>
      </c>
      <c r="TC44" s="407" t="s">
        <v>144</v>
      </c>
      <c r="TD44" s="407"/>
      <c r="TE44" s="410" t="str">
        <f t="shared" si="478"/>
        <v/>
      </c>
      <c r="TF44" s="407" t="str">
        <f>IFERROR(IF(SW44="PACE_Daniels",(INDEX(BASE!$AE$4:$AH$7,MATCH('Microciclos - Endurance (2)'!TD44,BASE!$AE$4:$AE$7,0),4)),IF(AND(SW44="vVO2máx",TD44&gt;=35,TD44&lt;=45),"9-11",IF(AND(SW44="vVO2máx",TD44&gt;45,TD44&lt;=65),"11",IF(AND(SW44="vVO2máx",TD44&gt;65,TD44&lt;=75),"12-13",IF(AND(SW44="vVO2máx",TD44&gt;=80,TD44&lt;=85),"14-16",IF(AND(SW44="vVO2máx",TD44&gt;=85,TD44&lt;100),"17-19",IF(AND(SW44="vVO2máx",TD44&gt;=100),"20",IF(AND(SW44="FCR",TD44&gt;40,TD44&lt;=60),"12-13",IF(AND(SW44="FCR",TD44&gt;60,TD44&lt;=84),"14-16",IF(AND(SW44="FCR",TD44&gt;=85,TD44&lt;100),"17-19",IF(AND(SW44="FCR",TD44=100),"20",""))))))))))),"")</f>
        <v/>
      </c>
      <c r="TG44" s="409">
        <f>IFERROR(IF(TC44="vVO2máx",(Avaliações!$C$51*'Microciclos - Endurance (2)'!TD44)/100,IF(TC44="Velocidade_crítica",IF(TD44="80% VC",Avaliações!#REF!*0.8,IF(TD44="100% VC",Avaliações!#REF!*1,IF(TD44="120% VC",Avaliações!#REF!*1.2,IF(TD44="&gt;30%",Avaliações!$C$54*1.3,IF(TD44="&gt;40%",Avaliações!$C$54*1.4,0))))),IF(TC44="PACE_Daniels",INDEX(BASE!$Q$4:$V$60,MATCH(Avaliações!$C$53,BASE!$Q$4:$Q$60,0),MATCH('Microciclos - Endurance (2)'!TD44,BASE!$Q$4:$V$4,0)),0))),"")</f>
        <v>0</v>
      </c>
      <c r="TH44" s="409" t="str">
        <f t="shared" si="479"/>
        <v/>
      </c>
    </row>
    <row r="46" spans="4:528">
      <c r="G46" s="417" t="s">
        <v>561</v>
      </c>
      <c r="H46" s="418">
        <f>SUM(H48+H49)</f>
        <v>0</v>
      </c>
      <c r="I46" s="397" t="s">
        <v>469</v>
      </c>
      <c r="L46" s="440" t="s">
        <v>365</v>
      </c>
      <c r="M46" s="426"/>
      <c r="N46" s="427"/>
      <c r="O46" s="428"/>
      <c r="P46" s="428"/>
      <c r="Q46" s="428"/>
      <c r="R46" s="428"/>
      <c r="S46" s="428"/>
      <c r="T46" s="428"/>
      <c r="U46" s="428"/>
      <c r="V46" s="429"/>
      <c r="AC46" s="417" t="s">
        <v>561</v>
      </c>
      <c r="AD46" s="418">
        <f>SUM(AD48+AD49)</f>
        <v>0</v>
      </c>
      <c r="AE46" s="397" t="s">
        <v>469</v>
      </c>
      <c r="AH46" s="440" t="s">
        <v>365</v>
      </c>
      <c r="AI46" s="426"/>
      <c r="AJ46" s="427"/>
      <c r="AK46" s="428"/>
      <c r="AL46" s="428"/>
      <c r="AM46" s="428"/>
      <c r="AN46" s="428"/>
      <c r="AO46" s="428"/>
      <c r="AP46" s="428"/>
      <c r="AQ46" s="428"/>
      <c r="AR46" s="429"/>
      <c r="AY46" s="417" t="s">
        <v>561</v>
      </c>
      <c r="AZ46" s="418">
        <f>SUM(AZ48+AZ49)</f>
        <v>0</v>
      </c>
      <c r="BA46" s="397" t="s">
        <v>469</v>
      </c>
      <c r="BD46" s="440" t="s">
        <v>365</v>
      </c>
      <c r="BE46" s="426"/>
      <c r="BF46" s="427"/>
      <c r="BG46" s="428"/>
      <c r="BH46" s="428"/>
      <c r="BI46" s="428"/>
      <c r="BJ46" s="428"/>
      <c r="BK46" s="428"/>
      <c r="BL46" s="428"/>
      <c r="BM46" s="428"/>
      <c r="BN46" s="429"/>
      <c r="BU46" s="417" t="s">
        <v>561</v>
      </c>
      <c r="BV46" s="418">
        <f>SUM(BV48+BV49)</f>
        <v>0</v>
      </c>
      <c r="BW46" s="397" t="s">
        <v>469</v>
      </c>
      <c r="BZ46" s="440" t="s">
        <v>365</v>
      </c>
      <c r="CA46" s="426"/>
      <c r="CB46" s="427"/>
      <c r="CC46" s="428"/>
      <c r="CD46" s="428"/>
      <c r="CE46" s="428"/>
      <c r="CF46" s="428"/>
      <c r="CG46" s="428"/>
      <c r="CH46" s="428"/>
      <c r="CI46" s="428"/>
      <c r="CJ46" s="429"/>
      <c r="CQ46" s="417" t="s">
        <v>561</v>
      </c>
      <c r="CR46" s="418">
        <f>SUM(CR48+CR49)</f>
        <v>0</v>
      </c>
      <c r="CS46" s="397" t="s">
        <v>469</v>
      </c>
      <c r="CV46" s="440" t="s">
        <v>365</v>
      </c>
      <c r="CW46" s="426"/>
      <c r="CX46" s="427"/>
      <c r="CY46" s="428"/>
      <c r="CZ46" s="428"/>
      <c r="DA46" s="428"/>
      <c r="DB46" s="428"/>
      <c r="DC46" s="428"/>
      <c r="DD46" s="428"/>
      <c r="DE46" s="428"/>
      <c r="DF46" s="429"/>
      <c r="DM46" s="417" t="s">
        <v>561</v>
      </c>
      <c r="DN46" s="418">
        <f>SUM(DN48+DN49)</f>
        <v>0</v>
      </c>
      <c r="DO46" s="397" t="s">
        <v>469</v>
      </c>
      <c r="DR46" s="440" t="s">
        <v>365</v>
      </c>
      <c r="DS46" s="426"/>
      <c r="DT46" s="427"/>
      <c r="DU46" s="428"/>
      <c r="DV46" s="428"/>
      <c r="DW46" s="428"/>
      <c r="DX46" s="428"/>
      <c r="DY46" s="428"/>
      <c r="DZ46" s="428"/>
      <c r="EA46" s="428"/>
      <c r="EB46" s="429"/>
      <c r="EI46" s="417" t="s">
        <v>561</v>
      </c>
      <c r="EJ46" s="418">
        <f>SUM(EJ48+EJ49)</f>
        <v>0</v>
      </c>
      <c r="EK46" s="397" t="s">
        <v>469</v>
      </c>
      <c r="EN46" s="440" t="s">
        <v>365</v>
      </c>
      <c r="EO46" s="426"/>
      <c r="EP46" s="427"/>
      <c r="EQ46" s="428"/>
      <c r="ER46" s="428"/>
      <c r="ES46" s="428"/>
      <c r="ET46" s="428"/>
      <c r="EU46" s="428"/>
      <c r="EV46" s="428"/>
      <c r="EW46" s="428"/>
      <c r="EX46" s="429"/>
      <c r="FE46" s="417" t="s">
        <v>561</v>
      </c>
      <c r="FF46" s="418">
        <f>SUM(FF48+FF49)</f>
        <v>0</v>
      </c>
      <c r="FG46" s="397" t="s">
        <v>469</v>
      </c>
      <c r="FJ46" s="440" t="s">
        <v>365</v>
      </c>
      <c r="FK46" s="426"/>
      <c r="FL46" s="427"/>
      <c r="FM46" s="428"/>
      <c r="FN46" s="428"/>
      <c r="FO46" s="428"/>
      <c r="FP46" s="428"/>
      <c r="FQ46" s="428"/>
      <c r="FR46" s="428"/>
      <c r="FS46" s="428"/>
      <c r="FT46" s="429"/>
      <c r="GA46" s="417" t="s">
        <v>561</v>
      </c>
      <c r="GB46" s="418">
        <f>SUM(GB48+GB49)</f>
        <v>0</v>
      </c>
      <c r="GC46" s="397" t="s">
        <v>469</v>
      </c>
      <c r="GF46" s="440" t="s">
        <v>365</v>
      </c>
      <c r="GG46" s="426"/>
      <c r="GH46" s="427"/>
      <c r="GI46" s="428"/>
      <c r="GJ46" s="428"/>
      <c r="GK46" s="428"/>
      <c r="GL46" s="428"/>
      <c r="GM46" s="428"/>
      <c r="GN46" s="428"/>
      <c r="GO46" s="428"/>
      <c r="GP46" s="429"/>
      <c r="GW46" s="417" t="s">
        <v>561</v>
      </c>
      <c r="GX46" s="418">
        <f>SUM(GX48+GX49)</f>
        <v>0</v>
      </c>
      <c r="GY46" s="397" t="s">
        <v>469</v>
      </c>
      <c r="HB46" s="440" t="s">
        <v>365</v>
      </c>
      <c r="HC46" s="426"/>
      <c r="HD46" s="427"/>
      <c r="HE46" s="428"/>
      <c r="HF46" s="428"/>
      <c r="HG46" s="428"/>
      <c r="HH46" s="428"/>
      <c r="HI46" s="428"/>
      <c r="HJ46" s="428"/>
      <c r="HK46" s="428"/>
      <c r="HL46" s="429"/>
      <c r="HS46" s="417" t="s">
        <v>561</v>
      </c>
      <c r="HT46" s="418">
        <f>SUM(HT48+HT49)</f>
        <v>0</v>
      </c>
      <c r="HU46" s="397" t="s">
        <v>469</v>
      </c>
      <c r="HX46" s="440" t="s">
        <v>365</v>
      </c>
      <c r="HY46" s="426"/>
      <c r="HZ46" s="427"/>
      <c r="IA46" s="428"/>
      <c r="IB46" s="428"/>
      <c r="IC46" s="428"/>
      <c r="ID46" s="428"/>
      <c r="IE46" s="428"/>
      <c r="IF46" s="428"/>
      <c r="IG46" s="428"/>
      <c r="IH46" s="429"/>
      <c r="IO46" s="417" t="s">
        <v>561</v>
      </c>
      <c r="IP46" s="418">
        <f>SUM(IP48+IP49)</f>
        <v>0</v>
      </c>
      <c r="IQ46" s="397" t="s">
        <v>469</v>
      </c>
      <c r="IT46" s="440" t="s">
        <v>365</v>
      </c>
      <c r="IU46" s="426"/>
      <c r="IV46" s="427"/>
      <c r="IW46" s="428"/>
      <c r="IX46" s="428"/>
      <c r="IY46" s="428"/>
      <c r="IZ46" s="428"/>
      <c r="JA46" s="428"/>
      <c r="JB46" s="428"/>
      <c r="JC46" s="428"/>
      <c r="JD46" s="429"/>
      <c r="JK46" s="417" t="s">
        <v>561</v>
      </c>
      <c r="JL46" s="418">
        <f>SUM(JL48+JL49)</f>
        <v>0</v>
      </c>
      <c r="JM46" s="397" t="s">
        <v>469</v>
      </c>
      <c r="JP46" s="440" t="s">
        <v>365</v>
      </c>
      <c r="JQ46" s="426"/>
      <c r="JR46" s="427"/>
      <c r="JS46" s="428"/>
      <c r="JT46" s="428"/>
      <c r="JU46" s="428"/>
      <c r="JV46" s="428"/>
      <c r="JW46" s="428"/>
      <c r="JX46" s="428"/>
      <c r="JY46" s="428"/>
      <c r="JZ46" s="429"/>
      <c r="KG46" s="417" t="s">
        <v>561</v>
      </c>
      <c r="KH46" s="418">
        <f>SUM(KH48+KH49)</f>
        <v>0</v>
      </c>
      <c r="KI46" s="397" t="s">
        <v>469</v>
      </c>
      <c r="KL46" s="440" t="s">
        <v>365</v>
      </c>
      <c r="KM46" s="426"/>
      <c r="KN46" s="427"/>
      <c r="KO46" s="428"/>
      <c r="KP46" s="428"/>
      <c r="KQ46" s="428"/>
      <c r="KR46" s="428"/>
      <c r="KS46" s="428"/>
      <c r="KT46" s="428"/>
      <c r="KU46" s="428"/>
      <c r="KV46" s="429"/>
      <c r="LC46" s="417" t="s">
        <v>561</v>
      </c>
      <c r="LD46" s="418">
        <f>SUM(LD48+LD49)</f>
        <v>0</v>
      </c>
      <c r="LE46" s="397" t="s">
        <v>469</v>
      </c>
      <c r="LH46" s="440" t="s">
        <v>365</v>
      </c>
      <c r="LI46" s="426"/>
      <c r="LJ46" s="427"/>
      <c r="LK46" s="428"/>
      <c r="LL46" s="428"/>
      <c r="LM46" s="428"/>
      <c r="LN46" s="428"/>
      <c r="LO46" s="428"/>
      <c r="LP46" s="428"/>
      <c r="LQ46" s="428"/>
      <c r="LR46" s="429"/>
      <c r="LY46" s="417" t="s">
        <v>561</v>
      </c>
      <c r="LZ46" s="418">
        <f>SUM(LZ48+LZ49)</f>
        <v>0</v>
      </c>
      <c r="MA46" s="397" t="s">
        <v>469</v>
      </c>
      <c r="MD46" s="440" t="s">
        <v>365</v>
      </c>
      <c r="ME46" s="426"/>
      <c r="MF46" s="427"/>
      <c r="MG46" s="428"/>
      <c r="MH46" s="428"/>
      <c r="MI46" s="428"/>
      <c r="MJ46" s="428"/>
      <c r="MK46" s="428"/>
      <c r="ML46" s="428"/>
      <c r="MM46" s="428"/>
      <c r="MN46" s="429"/>
      <c r="MU46" s="417" t="s">
        <v>561</v>
      </c>
      <c r="MV46" s="418">
        <f>SUM(MV48+MV49)</f>
        <v>0</v>
      </c>
      <c r="MW46" s="397" t="s">
        <v>469</v>
      </c>
      <c r="MZ46" s="440" t="s">
        <v>365</v>
      </c>
      <c r="NA46" s="426"/>
      <c r="NB46" s="427"/>
      <c r="NC46" s="428"/>
      <c r="ND46" s="428"/>
      <c r="NE46" s="428"/>
      <c r="NF46" s="428"/>
      <c r="NG46" s="428"/>
      <c r="NH46" s="428"/>
      <c r="NI46" s="428"/>
      <c r="NJ46" s="429"/>
      <c r="NQ46" s="417" t="s">
        <v>561</v>
      </c>
      <c r="NR46" s="418">
        <f>SUM(NR48+NR49)</f>
        <v>0</v>
      </c>
      <c r="NS46" s="397" t="s">
        <v>469</v>
      </c>
      <c r="NV46" s="440" t="s">
        <v>365</v>
      </c>
      <c r="NW46" s="426"/>
      <c r="NX46" s="427"/>
      <c r="NY46" s="428"/>
      <c r="NZ46" s="428"/>
      <c r="OA46" s="428"/>
      <c r="OB46" s="428"/>
      <c r="OC46" s="428"/>
      <c r="OD46" s="428"/>
      <c r="OE46" s="428"/>
      <c r="OF46" s="429"/>
      <c r="OM46" s="417" t="s">
        <v>561</v>
      </c>
      <c r="ON46" s="418">
        <f>SUM(ON48+ON49)</f>
        <v>0</v>
      </c>
      <c r="OO46" s="397" t="s">
        <v>469</v>
      </c>
      <c r="OR46" s="440" t="s">
        <v>365</v>
      </c>
      <c r="OS46" s="426"/>
      <c r="OT46" s="427"/>
      <c r="OU46" s="428"/>
      <c r="OV46" s="428"/>
      <c r="OW46" s="428"/>
      <c r="OX46" s="428"/>
      <c r="OY46" s="428"/>
      <c r="OZ46" s="428"/>
      <c r="PA46" s="428"/>
      <c r="PB46" s="429"/>
      <c r="PI46" s="417" t="s">
        <v>561</v>
      </c>
      <c r="PJ46" s="418">
        <f>SUM(PJ48+PJ49)</f>
        <v>0</v>
      </c>
      <c r="PK46" s="397" t="s">
        <v>469</v>
      </c>
      <c r="PN46" s="440" t="s">
        <v>365</v>
      </c>
      <c r="PO46" s="426"/>
      <c r="PP46" s="427"/>
      <c r="PQ46" s="428"/>
      <c r="PR46" s="428"/>
      <c r="PS46" s="428"/>
      <c r="PT46" s="428"/>
      <c r="PU46" s="428"/>
      <c r="PV46" s="428"/>
      <c r="PW46" s="428"/>
      <c r="PX46" s="429"/>
      <c r="QE46" s="417" t="s">
        <v>561</v>
      </c>
      <c r="QF46" s="418">
        <f>SUM(QF48+QF49)</f>
        <v>0</v>
      </c>
      <c r="QG46" s="397" t="s">
        <v>469</v>
      </c>
      <c r="QJ46" s="440" t="s">
        <v>365</v>
      </c>
      <c r="QK46" s="426"/>
      <c r="QL46" s="427"/>
      <c r="QM46" s="428"/>
      <c r="QN46" s="428"/>
      <c r="QO46" s="428"/>
      <c r="QP46" s="428"/>
      <c r="QQ46" s="428"/>
      <c r="QR46" s="428"/>
      <c r="QS46" s="428"/>
      <c r="QT46" s="429"/>
      <c r="RA46" s="417" t="s">
        <v>561</v>
      </c>
      <c r="RB46" s="418">
        <f>SUM(RB48+RB49)</f>
        <v>0</v>
      </c>
      <c r="RC46" s="397" t="s">
        <v>469</v>
      </c>
      <c r="RF46" s="440" t="s">
        <v>365</v>
      </c>
      <c r="RG46" s="426"/>
      <c r="RH46" s="427"/>
      <c r="RI46" s="428"/>
      <c r="RJ46" s="428"/>
      <c r="RK46" s="428"/>
      <c r="RL46" s="428"/>
      <c r="RM46" s="428"/>
      <c r="RN46" s="428"/>
      <c r="RO46" s="428"/>
      <c r="RP46" s="429"/>
      <c r="RW46" s="417" t="s">
        <v>561</v>
      </c>
      <c r="RX46" s="418">
        <f>SUM(RX48+RX49)</f>
        <v>0</v>
      </c>
      <c r="RY46" s="397" t="s">
        <v>469</v>
      </c>
      <c r="SB46" s="440" t="s">
        <v>365</v>
      </c>
      <c r="SC46" s="426"/>
      <c r="SD46" s="427"/>
      <c r="SE46" s="428"/>
      <c r="SF46" s="428"/>
      <c r="SG46" s="428"/>
      <c r="SH46" s="428"/>
      <c r="SI46" s="428"/>
      <c r="SJ46" s="428"/>
      <c r="SK46" s="428"/>
      <c r="SL46" s="429"/>
      <c r="SS46" s="417" t="s">
        <v>561</v>
      </c>
      <c r="ST46" s="418">
        <f>SUM(ST48+ST49)</f>
        <v>0</v>
      </c>
      <c r="SU46" s="397" t="s">
        <v>469</v>
      </c>
      <c r="SX46" s="440" t="s">
        <v>365</v>
      </c>
      <c r="SY46" s="426"/>
      <c r="SZ46" s="427"/>
      <c r="TA46" s="428"/>
      <c r="TB46" s="428"/>
      <c r="TC46" s="428"/>
      <c r="TD46" s="428"/>
      <c r="TE46" s="428"/>
      <c r="TF46" s="428"/>
      <c r="TG46" s="428"/>
      <c r="TH46" s="429"/>
    </row>
    <row r="47" spans="4:528">
      <c r="G47" s="417" t="s">
        <v>452</v>
      </c>
      <c r="H47" s="419">
        <f>SUM(J39:J44)/1000</f>
        <v>0</v>
      </c>
      <c r="I47" s="422" t="s">
        <v>470</v>
      </c>
      <c r="J47" s="423">
        <f>SUMIF(M39:M44,"Zona 1",H39:H44)+SUMIF(V39:V44,"Zona 1",I39:I44)</f>
        <v>0</v>
      </c>
      <c r="L47" s="430"/>
      <c r="M47" s="424"/>
      <c r="N47" s="425"/>
      <c r="O47" s="431"/>
      <c r="P47" s="431"/>
      <c r="Q47" s="431"/>
      <c r="R47" s="431"/>
      <c r="S47" s="431"/>
      <c r="T47" s="431"/>
      <c r="U47" s="431"/>
      <c r="V47" s="432"/>
      <c r="AC47" s="417" t="s">
        <v>452</v>
      </c>
      <c r="AD47" s="419">
        <f>SUM(AF39:AF44)/1000</f>
        <v>0</v>
      </c>
      <c r="AE47" s="422" t="s">
        <v>470</v>
      </c>
      <c r="AF47" s="423">
        <f>SUMIF(AI39:AI44,"Zona 1",AD39:AD44)+SUMIF(AR39:AR44,"Zona 1",AE39:AE44)</f>
        <v>0</v>
      </c>
      <c r="AH47" s="430"/>
      <c r="AI47" s="424"/>
      <c r="AJ47" s="425"/>
      <c r="AK47" s="431"/>
      <c r="AL47" s="431"/>
      <c r="AM47" s="431"/>
      <c r="AN47" s="431"/>
      <c r="AO47" s="431"/>
      <c r="AP47" s="431"/>
      <c r="AQ47" s="431"/>
      <c r="AR47" s="432"/>
      <c r="AY47" s="417" t="s">
        <v>452</v>
      </c>
      <c r="AZ47" s="419">
        <f>SUM(BB39:BB44)/1000</f>
        <v>0</v>
      </c>
      <c r="BA47" s="422" t="s">
        <v>470</v>
      </c>
      <c r="BB47" s="423">
        <f>SUMIF(BE39:BE44,"Zona 1",AZ39:AZ44)+SUMIF(BN39:BN44,"Zona 1",BA39:BA44)</f>
        <v>0</v>
      </c>
      <c r="BD47" s="430"/>
      <c r="BE47" s="424"/>
      <c r="BF47" s="425"/>
      <c r="BG47" s="431"/>
      <c r="BH47" s="431"/>
      <c r="BI47" s="431"/>
      <c r="BJ47" s="431"/>
      <c r="BK47" s="431"/>
      <c r="BL47" s="431"/>
      <c r="BM47" s="431"/>
      <c r="BN47" s="432"/>
      <c r="BU47" s="417" t="s">
        <v>452</v>
      </c>
      <c r="BV47" s="419">
        <f>SUM(BX39:BX44)/1000</f>
        <v>0</v>
      </c>
      <c r="BW47" s="422" t="s">
        <v>470</v>
      </c>
      <c r="BX47" s="423">
        <f>SUMIF(CA39:CA44,"Zona 1",BV39:BV44)+SUMIF(CJ39:CJ44,"Zona 1",BW39:BW44)</f>
        <v>0</v>
      </c>
      <c r="BZ47" s="430"/>
      <c r="CA47" s="424"/>
      <c r="CB47" s="425"/>
      <c r="CC47" s="431"/>
      <c r="CD47" s="431"/>
      <c r="CE47" s="431"/>
      <c r="CF47" s="431"/>
      <c r="CG47" s="431"/>
      <c r="CH47" s="431"/>
      <c r="CI47" s="431"/>
      <c r="CJ47" s="432"/>
      <c r="CQ47" s="417" t="s">
        <v>452</v>
      </c>
      <c r="CR47" s="419">
        <f>SUM(CT39:CT44)/1000</f>
        <v>0</v>
      </c>
      <c r="CS47" s="422" t="s">
        <v>470</v>
      </c>
      <c r="CT47" s="423">
        <f>SUMIF(CW39:CW44,"Zona 1",CR39:CR44)+SUMIF(DF39:DF44,"Zona 1",CS39:CS44)</f>
        <v>0</v>
      </c>
      <c r="CV47" s="430"/>
      <c r="CW47" s="424"/>
      <c r="CX47" s="425"/>
      <c r="CY47" s="431"/>
      <c r="CZ47" s="431"/>
      <c r="DA47" s="431"/>
      <c r="DB47" s="431"/>
      <c r="DC47" s="431"/>
      <c r="DD47" s="431"/>
      <c r="DE47" s="431"/>
      <c r="DF47" s="432"/>
      <c r="DM47" s="417" t="s">
        <v>452</v>
      </c>
      <c r="DN47" s="419">
        <f>SUM(DP39:DP44)/1000</f>
        <v>0</v>
      </c>
      <c r="DO47" s="422" t="s">
        <v>470</v>
      </c>
      <c r="DP47" s="423">
        <f>SUMIF(DS39:DS44,"Zona 1",DN39:DN44)+SUMIF(EB39:EB44,"Zona 1",DO39:DO44)</f>
        <v>0</v>
      </c>
      <c r="DR47" s="430"/>
      <c r="DS47" s="424"/>
      <c r="DT47" s="425"/>
      <c r="DU47" s="431"/>
      <c r="DV47" s="431"/>
      <c r="DW47" s="431"/>
      <c r="DX47" s="431"/>
      <c r="DY47" s="431"/>
      <c r="DZ47" s="431"/>
      <c r="EA47" s="431"/>
      <c r="EB47" s="432"/>
      <c r="EI47" s="417" t="s">
        <v>452</v>
      </c>
      <c r="EJ47" s="419">
        <f>SUM(EL39:EL44)/1000</f>
        <v>0</v>
      </c>
      <c r="EK47" s="422" t="s">
        <v>470</v>
      </c>
      <c r="EL47" s="423">
        <f>SUMIF(EO39:EO44,"Zona 1",EJ39:EJ44)+SUMIF(EX39:EX44,"Zona 1",EK39:EK44)</f>
        <v>0</v>
      </c>
      <c r="EN47" s="430"/>
      <c r="EO47" s="424"/>
      <c r="EP47" s="425"/>
      <c r="EQ47" s="431"/>
      <c r="ER47" s="431"/>
      <c r="ES47" s="431"/>
      <c r="ET47" s="431"/>
      <c r="EU47" s="431"/>
      <c r="EV47" s="431"/>
      <c r="EW47" s="431"/>
      <c r="EX47" s="432"/>
      <c r="FE47" s="417" t="s">
        <v>452</v>
      </c>
      <c r="FF47" s="419">
        <f>SUM(FH39:FH44)/1000</f>
        <v>0</v>
      </c>
      <c r="FG47" s="422" t="s">
        <v>470</v>
      </c>
      <c r="FH47" s="423">
        <f>SUMIF(FK39:FK44,"Zona 1",FF39:FF44)+SUMIF(FT39:FT44,"Zona 1",FG39:FG44)</f>
        <v>0</v>
      </c>
      <c r="FJ47" s="430"/>
      <c r="FK47" s="424"/>
      <c r="FL47" s="425"/>
      <c r="FM47" s="431"/>
      <c r="FN47" s="431"/>
      <c r="FO47" s="431"/>
      <c r="FP47" s="431"/>
      <c r="FQ47" s="431"/>
      <c r="FR47" s="431"/>
      <c r="FS47" s="431"/>
      <c r="FT47" s="432"/>
      <c r="GA47" s="417" t="s">
        <v>452</v>
      </c>
      <c r="GB47" s="419">
        <f>SUM(GD39:GD44)/1000</f>
        <v>0</v>
      </c>
      <c r="GC47" s="422" t="s">
        <v>470</v>
      </c>
      <c r="GD47" s="423">
        <f>SUMIF(GG39:GG44,"Zona 1",GB39:GB44)+SUMIF(GP39:GP44,"Zona 1",GC39:GC44)</f>
        <v>0</v>
      </c>
      <c r="GF47" s="430"/>
      <c r="GG47" s="424"/>
      <c r="GH47" s="425"/>
      <c r="GI47" s="431"/>
      <c r="GJ47" s="431"/>
      <c r="GK47" s="431"/>
      <c r="GL47" s="431"/>
      <c r="GM47" s="431"/>
      <c r="GN47" s="431"/>
      <c r="GO47" s="431"/>
      <c r="GP47" s="432"/>
      <c r="GW47" s="417" t="s">
        <v>452</v>
      </c>
      <c r="GX47" s="419">
        <f>SUM(GZ39:GZ44)/1000</f>
        <v>0</v>
      </c>
      <c r="GY47" s="422" t="s">
        <v>470</v>
      </c>
      <c r="GZ47" s="423">
        <f>SUMIF(HC39:HC44,"Zona 1",GX39:GX44)+SUMIF(HL39:HL44,"Zona 1",GY39:GY44)</f>
        <v>0</v>
      </c>
      <c r="HB47" s="430"/>
      <c r="HC47" s="424"/>
      <c r="HD47" s="425"/>
      <c r="HE47" s="431"/>
      <c r="HF47" s="431"/>
      <c r="HG47" s="431"/>
      <c r="HH47" s="431"/>
      <c r="HI47" s="431"/>
      <c r="HJ47" s="431"/>
      <c r="HK47" s="431"/>
      <c r="HL47" s="432"/>
      <c r="HS47" s="417" t="s">
        <v>452</v>
      </c>
      <c r="HT47" s="419">
        <f>SUM(HV39:HV44)/1000</f>
        <v>0</v>
      </c>
      <c r="HU47" s="422" t="s">
        <v>470</v>
      </c>
      <c r="HV47" s="423">
        <f>SUMIF(HY39:HY44,"Zona 1",HT39:HT44)+SUMIF(IH39:IH44,"Zona 1",HU39:HU44)</f>
        <v>0</v>
      </c>
      <c r="HX47" s="430"/>
      <c r="HY47" s="424"/>
      <c r="HZ47" s="425"/>
      <c r="IA47" s="431"/>
      <c r="IB47" s="431"/>
      <c r="IC47" s="431"/>
      <c r="ID47" s="431"/>
      <c r="IE47" s="431"/>
      <c r="IF47" s="431"/>
      <c r="IG47" s="431"/>
      <c r="IH47" s="432"/>
      <c r="IO47" s="417" t="s">
        <v>452</v>
      </c>
      <c r="IP47" s="419">
        <f>SUM(IR39:IR44)/1000</f>
        <v>0</v>
      </c>
      <c r="IQ47" s="422" t="s">
        <v>470</v>
      </c>
      <c r="IR47" s="423">
        <f>SUMIF(IU39:IU44,"Zona 1",IP39:IP44)+SUMIF(JD39:JD44,"Zona 1",IQ39:IQ44)</f>
        <v>0</v>
      </c>
      <c r="IT47" s="430"/>
      <c r="IU47" s="424"/>
      <c r="IV47" s="425"/>
      <c r="IW47" s="431"/>
      <c r="IX47" s="431"/>
      <c r="IY47" s="431"/>
      <c r="IZ47" s="431"/>
      <c r="JA47" s="431"/>
      <c r="JB47" s="431"/>
      <c r="JC47" s="431"/>
      <c r="JD47" s="432"/>
      <c r="JK47" s="417" t="s">
        <v>452</v>
      </c>
      <c r="JL47" s="419">
        <f>SUM(JN39:JN44)/1000</f>
        <v>0</v>
      </c>
      <c r="JM47" s="422" t="s">
        <v>470</v>
      </c>
      <c r="JN47" s="423">
        <f>SUMIF(JQ39:JQ44,"Zona 1",JL39:JL44)+SUMIF(JZ39:JZ44,"Zona 1",JM39:JM44)</f>
        <v>0</v>
      </c>
      <c r="JP47" s="430"/>
      <c r="JQ47" s="424"/>
      <c r="JR47" s="425"/>
      <c r="JS47" s="431"/>
      <c r="JT47" s="431"/>
      <c r="JU47" s="431"/>
      <c r="JV47" s="431"/>
      <c r="JW47" s="431"/>
      <c r="JX47" s="431"/>
      <c r="JY47" s="431"/>
      <c r="JZ47" s="432"/>
      <c r="KG47" s="417" t="s">
        <v>452</v>
      </c>
      <c r="KH47" s="419">
        <f>SUM(KJ39:KJ44)/1000</f>
        <v>0</v>
      </c>
      <c r="KI47" s="422" t="s">
        <v>470</v>
      </c>
      <c r="KJ47" s="423">
        <f>SUMIF(KM39:KM44,"Zona 1",KH39:KH44)+SUMIF(KV39:KV44,"Zona 1",KI39:KI44)</f>
        <v>0</v>
      </c>
      <c r="KL47" s="430"/>
      <c r="KM47" s="424"/>
      <c r="KN47" s="425"/>
      <c r="KO47" s="431"/>
      <c r="KP47" s="431"/>
      <c r="KQ47" s="431"/>
      <c r="KR47" s="431"/>
      <c r="KS47" s="431"/>
      <c r="KT47" s="431"/>
      <c r="KU47" s="431"/>
      <c r="KV47" s="432"/>
      <c r="LC47" s="417" t="s">
        <v>452</v>
      </c>
      <c r="LD47" s="419">
        <f>SUM(LF39:LF44)/1000</f>
        <v>0</v>
      </c>
      <c r="LE47" s="422" t="s">
        <v>470</v>
      </c>
      <c r="LF47" s="423">
        <f>SUMIF(LI39:LI44,"Zona 1",LD39:LD44)+SUMIF(LR39:LR44,"Zona 1",LE39:LE44)</f>
        <v>0</v>
      </c>
      <c r="LH47" s="430"/>
      <c r="LI47" s="424"/>
      <c r="LJ47" s="425"/>
      <c r="LK47" s="431"/>
      <c r="LL47" s="431"/>
      <c r="LM47" s="431"/>
      <c r="LN47" s="431"/>
      <c r="LO47" s="431"/>
      <c r="LP47" s="431"/>
      <c r="LQ47" s="431"/>
      <c r="LR47" s="432"/>
      <c r="LY47" s="417" t="s">
        <v>452</v>
      </c>
      <c r="LZ47" s="419">
        <f>SUM(MB39:MB44)/1000</f>
        <v>0</v>
      </c>
      <c r="MA47" s="422" t="s">
        <v>470</v>
      </c>
      <c r="MB47" s="423">
        <f>SUMIF(ME39:ME44,"Zona 1",LZ39:LZ44)+SUMIF(MN39:MN44,"Zona 1",MA39:MA44)</f>
        <v>0</v>
      </c>
      <c r="MD47" s="430"/>
      <c r="ME47" s="424"/>
      <c r="MF47" s="425"/>
      <c r="MG47" s="431"/>
      <c r="MH47" s="431"/>
      <c r="MI47" s="431"/>
      <c r="MJ47" s="431"/>
      <c r="MK47" s="431"/>
      <c r="ML47" s="431"/>
      <c r="MM47" s="431"/>
      <c r="MN47" s="432"/>
      <c r="MU47" s="417" t="s">
        <v>452</v>
      </c>
      <c r="MV47" s="419">
        <f>SUM(MX39:MX44)/1000</f>
        <v>0</v>
      </c>
      <c r="MW47" s="422" t="s">
        <v>470</v>
      </c>
      <c r="MX47" s="423">
        <f>SUMIF(NA39:NA44,"Zona 1",MV39:MV44)+SUMIF(NJ39:NJ44,"Zona 1",MW39:MW44)</f>
        <v>0</v>
      </c>
      <c r="MZ47" s="430"/>
      <c r="NA47" s="424"/>
      <c r="NB47" s="425"/>
      <c r="NC47" s="431"/>
      <c r="ND47" s="431"/>
      <c r="NE47" s="431"/>
      <c r="NF47" s="431"/>
      <c r="NG47" s="431"/>
      <c r="NH47" s="431"/>
      <c r="NI47" s="431"/>
      <c r="NJ47" s="432"/>
      <c r="NQ47" s="417" t="s">
        <v>452</v>
      </c>
      <c r="NR47" s="419">
        <f>SUM(NT39:NT44)/1000</f>
        <v>0</v>
      </c>
      <c r="NS47" s="422" t="s">
        <v>470</v>
      </c>
      <c r="NT47" s="423">
        <f>SUMIF(NW39:NW44,"Zona 1",NR39:NR44)+SUMIF(OF39:OF44,"Zona 1",NS39:NS44)</f>
        <v>0</v>
      </c>
      <c r="NV47" s="430"/>
      <c r="NW47" s="424"/>
      <c r="NX47" s="425"/>
      <c r="NY47" s="431"/>
      <c r="NZ47" s="431"/>
      <c r="OA47" s="431"/>
      <c r="OB47" s="431"/>
      <c r="OC47" s="431"/>
      <c r="OD47" s="431"/>
      <c r="OE47" s="431"/>
      <c r="OF47" s="432"/>
      <c r="OM47" s="417" t="s">
        <v>452</v>
      </c>
      <c r="ON47" s="419">
        <f>SUM(OP39:OP44)/1000</f>
        <v>0</v>
      </c>
      <c r="OO47" s="422" t="s">
        <v>470</v>
      </c>
      <c r="OP47" s="423">
        <f>SUMIF(OS39:OS44,"Zona 1",ON39:ON44)+SUMIF(PB39:PB44,"Zona 1",OO39:OO44)</f>
        <v>0</v>
      </c>
      <c r="OR47" s="430"/>
      <c r="OS47" s="424"/>
      <c r="OT47" s="425"/>
      <c r="OU47" s="431"/>
      <c r="OV47" s="431"/>
      <c r="OW47" s="431"/>
      <c r="OX47" s="431"/>
      <c r="OY47" s="431"/>
      <c r="OZ47" s="431"/>
      <c r="PA47" s="431"/>
      <c r="PB47" s="432"/>
      <c r="PI47" s="417" t="s">
        <v>452</v>
      </c>
      <c r="PJ47" s="419">
        <f>SUM(PL39:PL44)/1000</f>
        <v>0</v>
      </c>
      <c r="PK47" s="422" t="s">
        <v>470</v>
      </c>
      <c r="PL47" s="423">
        <f>SUMIF(PO39:PO44,"Zona 1",PJ39:PJ44)+SUMIF(PX39:PX44,"Zona 1",PK39:PK44)</f>
        <v>0</v>
      </c>
      <c r="PN47" s="430"/>
      <c r="PO47" s="424"/>
      <c r="PP47" s="425"/>
      <c r="PQ47" s="431"/>
      <c r="PR47" s="431"/>
      <c r="PS47" s="431"/>
      <c r="PT47" s="431"/>
      <c r="PU47" s="431"/>
      <c r="PV47" s="431"/>
      <c r="PW47" s="431"/>
      <c r="PX47" s="432"/>
      <c r="QE47" s="417" t="s">
        <v>452</v>
      </c>
      <c r="QF47" s="419">
        <f>SUM(QH39:QH44)/1000</f>
        <v>0</v>
      </c>
      <c r="QG47" s="422" t="s">
        <v>470</v>
      </c>
      <c r="QH47" s="423">
        <f>SUMIF(QK39:QK44,"Zona 1",QF39:QF44)+SUMIF(QT39:QT44,"Zona 1",QG39:QG44)</f>
        <v>0</v>
      </c>
      <c r="QJ47" s="430"/>
      <c r="QK47" s="424"/>
      <c r="QL47" s="425"/>
      <c r="QM47" s="431"/>
      <c r="QN47" s="431"/>
      <c r="QO47" s="431"/>
      <c r="QP47" s="431"/>
      <c r="QQ47" s="431"/>
      <c r="QR47" s="431"/>
      <c r="QS47" s="431"/>
      <c r="QT47" s="432"/>
      <c r="RA47" s="417" t="s">
        <v>452</v>
      </c>
      <c r="RB47" s="419">
        <f>SUM(RD39:RD44)/1000</f>
        <v>0</v>
      </c>
      <c r="RC47" s="422" t="s">
        <v>470</v>
      </c>
      <c r="RD47" s="423">
        <f>SUMIF(RG39:RG44,"Zona 1",RB39:RB44)+SUMIF(RP39:RP44,"Zona 1",RC39:RC44)</f>
        <v>0</v>
      </c>
      <c r="RF47" s="430"/>
      <c r="RG47" s="424"/>
      <c r="RH47" s="425"/>
      <c r="RI47" s="431"/>
      <c r="RJ47" s="431"/>
      <c r="RK47" s="431"/>
      <c r="RL47" s="431"/>
      <c r="RM47" s="431"/>
      <c r="RN47" s="431"/>
      <c r="RO47" s="431"/>
      <c r="RP47" s="432"/>
      <c r="RW47" s="417" t="s">
        <v>452</v>
      </c>
      <c r="RX47" s="419">
        <f>SUM(RZ39:RZ44)/1000</f>
        <v>0</v>
      </c>
      <c r="RY47" s="422" t="s">
        <v>470</v>
      </c>
      <c r="RZ47" s="423">
        <f>SUMIF(SC39:SC44,"Zona 1",RX39:RX44)+SUMIF(SL39:SL44,"Zona 1",RY39:RY44)</f>
        <v>0</v>
      </c>
      <c r="SB47" s="430"/>
      <c r="SC47" s="424"/>
      <c r="SD47" s="425"/>
      <c r="SE47" s="431"/>
      <c r="SF47" s="431"/>
      <c r="SG47" s="431"/>
      <c r="SH47" s="431"/>
      <c r="SI47" s="431"/>
      <c r="SJ47" s="431"/>
      <c r="SK47" s="431"/>
      <c r="SL47" s="432"/>
      <c r="SS47" s="417" t="s">
        <v>452</v>
      </c>
      <c r="ST47" s="419">
        <f>SUM(SV39:SV44)/1000</f>
        <v>0</v>
      </c>
      <c r="SU47" s="422" t="s">
        <v>470</v>
      </c>
      <c r="SV47" s="423">
        <f>SUMIF(SY39:SY44,"Zona 1",ST39:ST44)+SUMIF(TH39:TH44,"Zona 1",SU39:SU44)</f>
        <v>0</v>
      </c>
      <c r="SX47" s="430"/>
      <c r="SY47" s="424"/>
      <c r="SZ47" s="425"/>
      <c r="TA47" s="431"/>
      <c r="TB47" s="431"/>
      <c r="TC47" s="431"/>
      <c r="TD47" s="431"/>
      <c r="TE47" s="431"/>
      <c r="TF47" s="431"/>
      <c r="TG47" s="431"/>
      <c r="TH47" s="432"/>
    </row>
    <row r="48" spans="4:528">
      <c r="G48" s="417" t="s">
        <v>559</v>
      </c>
      <c r="H48" s="418">
        <f>SUM(H39:H44)</f>
        <v>0</v>
      </c>
      <c r="I48" s="422" t="s">
        <v>471</v>
      </c>
      <c r="J48" s="423">
        <f>SUMIF(M39:M44,"Zona 2",H39:H44)+SUMIF(V39:V44,"Zona 2",I39:I44)</f>
        <v>0</v>
      </c>
      <c r="L48" s="430"/>
      <c r="M48" s="424"/>
      <c r="N48" s="425"/>
      <c r="O48" s="431"/>
      <c r="P48" s="433"/>
      <c r="Q48" s="433"/>
      <c r="R48" s="433"/>
      <c r="S48" s="433"/>
      <c r="T48" s="433"/>
      <c r="U48" s="433"/>
      <c r="V48" s="434"/>
      <c r="AC48" s="417" t="s">
        <v>559</v>
      </c>
      <c r="AD48" s="418">
        <f>SUM(AD39:AD44)</f>
        <v>0</v>
      </c>
      <c r="AE48" s="422" t="s">
        <v>471</v>
      </c>
      <c r="AF48" s="423">
        <f>SUMIF(AI39:AI44,"Zona 2",AD39:AD44)+SUMIF(AR39:AR44,"Zona 2",AE39:AE44)</f>
        <v>0</v>
      </c>
      <c r="AH48" s="430"/>
      <c r="AI48" s="424"/>
      <c r="AJ48" s="425"/>
      <c r="AK48" s="431"/>
      <c r="AL48" s="433"/>
      <c r="AM48" s="433"/>
      <c r="AN48" s="433"/>
      <c r="AO48" s="433"/>
      <c r="AP48" s="433"/>
      <c r="AQ48" s="433"/>
      <c r="AR48" s="434"/>
      <c r="AY48" s="417" t="s">
        <v>559</v>
      </c>
      <c r="AZ48" s="418">
        <f>SUM(AZ39:AZ44)</f>
        <v>0</v>
      </c>
      <c r="BA48" s="422" t="s">
        <v>471</v>
      </c>
      <c r="BB48" s="423">
        <f>SUMIF(BE39:BE44,"Zona 2",AZ39:AZ44)+SUMIF(BN39:BN44,"Zona 2",BA39:BA44)</f>
        <v>0</v>
      </c>
      <c r="BD48" s="430"/>
      <c r="BE48" s="424"/>
      <c r="BF48" s="425"/>
      <c r="BG48" s="431"/>
      <c r="BH48" s="433"/>
      <c r="BI48" s="433"/>
      <c r="BJ48" s="433"/>
      <c r="BK48" s="433"/>
      <c r="BL48" s="433"/>
      <c r="BM48" s="433"/>
      <c r="BN48" s="434"/>
      <c r="BU48" s="417" t="s">
        <v>559</v>
      </c>
      <c r="BV48" s="418">
        <f>SUM(BV39:BV44)</f>
        <v>0</v>
      </c>
      <c r="BW48" s="422" t="s">
        <v>471</v>
      </c>
      <c r="BX48" s="423">
        <f>SUMIF(CA39:CA44,"Zona 2",BV39:BV44)+SUMIF(CJ39:CJ44,"Zona 2",BW39:BW44)</f>
        <v>0</v>
      </c>
      <c r="BZ48" s="430"/>
      <c r="CA48" s="424"/>
      <c r="CB48" s="425"/>
      <c r="CC48" s="431"/>
      <c r="CD48" s="433"/>
      <c r="CE48" s="433"/>
      <c r="CF48" s="433"/>
      <c r="CG48" s="433"/>
      <c r="CH48" s="433"/>
      <c r="CI48" s="433"/>
      <c r="CJ48" s="434"/>
      <c r="CQ48" s="417" t="s">
        <v>559</v>
      </c>
      <c r="CR48" s="418">
        <f>SUM(CR39:CR44)</f>
        <v>0</v>
      </c>
      <c r="CS48" s="422" t="s">
        <v>471</v>
      </c>
      <c r="CT48" s="423">
        <f>SUMIF(CW39:CW44,"Zona 2",CR39:CR44)+SUMIF(DF39:DF44,"Zona 2",CS39:CS44)</f>
        <v>0</v>
      </c>
      <c r="CV48" s="430"/>
      <c r="CW48" s="424"/>
      <c r="CX48" s="425"/>
      <c r="CY48" s="431"/>
      <c r="CZ48" s="433"/>
      <c r="DA48" s="433"/>
      <c r="DB48" s="433"/>
      <c r="DC48" s="433"/>
      <c r="DD48" s="433"/>
      <c r="DE48" s="433"/>
      <c r="DF48" s="434"/>
      <c r="DM48" s="417" t="s">
        <v>559</v>
      </c>
      <c r="DN48" s="418">
        <f>SUM(DN39:DN44)</f>
        <v>0</v>
      </c>
      <c r="DO48" s="422" t="s">
        <v>471</v>
      </c>
      <c r="DP48" s="423">
        <f>SUMIF(DS39:DS44,"Zona 2",DN39:DN44)+SUMIF(EB39:EB44,"Zona 2",DO39:DO44)</f>
        <v>0</v>
      </c>
      <c r="DR48" s="430"/>
      <c r="DS48" s="424"/>
      <c r="DT48" s="425"/>
      <c r="DU48" s="431"/>
      <c r="DV48" s="433"/>
      <c r="DW48" s="433"/>
      <c r="DX48" s="433"/>
      <c r="DY48" s="433"/>
      <c r="DZ48" s="433"/>
      <c r="EA48" s="433"/>
      <c r="EB48" s="434"/>
      <c r="EI48" s="417" t="s">
        <v>559</v>
      </c>
      <c r="EJ48" s="418">
        <f>SUM(EJ39:EJ44)</f>
        <v>0</v>
      </c>
      <c r="EK48" s="422" t="s">
        <v>471</v>
      </c>
      <c r="EL48" s="423">
        <f>SUMIF(EO39:EO44,"Zona 2",EJ39:EJ44)+SUMIF(EX39:EX44,"Zona 2",EK39:EK44)</f>
        <v>0</v>
      </c>
      <c r="EN48" s="430"/>
      <c r="EO48" s="424"/>
      <c r="EP48" s="425"/>
      <c r="EQ48" s="431"/>
      <c r="ER48" s="433"/>
      <c r="ES48" s="433"/>
      <c r="ET48" s="433"/>
      <c r="EU48" s="433"/>
      <c r="EV48" s="433"/>
      <c r="EW48" s="433"/>
      <c r="EX48" s="434"/>
      <c r="FE48" s="417" t="s">
        <v>559</v>
      </c>
      <c r="FF48" s="418">
        <f>SUM(FF39:FF44)</f>
        <v>0</v>
      </c>
      <c r="FG48" s="422" t="s">
        <v>471</v>
      </c>
      <c r="FH48" s="423">
        <f>SUMIF(FK39:FK44,"Zona 2",FF39:FF44)+SUMIF(FT39:FT44,"Zona 2",FG39:FG44)</f>
        <v>0</v>
      </c>
      <c r="FJ48" s="430"/>
      <c r="FK48" s="424"/>
      <c r="FL48" s="425"/>
      <c r="FM48" s="431"/>
      <c r="FN48" s="433"/>
      <c r="FO48" s="433"/>
      <c r="FP48" s="433"/>
      <c r="FQ48" s="433"/>
      <c r="FR48" s="433"/>
      <c r="FS48" s="433"/>
      <c r="FT48" s="434"/>
      <c r="GA48" s="417" t="s">
        <v>559</v>
      </c>
      <c r="GB48" s="418">
        <f>SUM(GB39:GB44)</f>
        <v>0</v>
      </c>
      <c r="GC48" s="422" t="s">
        <v>471</v>
      </c>
      <c r="GD48" s="423">
        <f>SUMIF(GG39:GG44,"Zona 2",GB39:GB44)+SUMIF(GP39:GP44,"Zona 2",GC39:GC44)</f>
        <v>0</v>
      </c>
      <c r="GF48" s="430"/>
      <c r="GG48" s="424"/>
      <c r="GH48" s="425"/>
      <c r="GI48" s="431"/>
      <c r="GJ48" s="433"/>
      <c r="GK48" s="433"/>
      <c r="GL48" s="433"/>
      <c r="GM48" s="433"/>
      <c r="GN48" s="433"/>
      <c r="GO48" s="433"/>
      <c r="GP48" s="434"/>
      <c r="GW48" s="417" t="s">
        <v>559</v>
      </c>
      <c r="GX48" s="418">
        <f>SUM(GX39:GX44)</f>
        <v>0</v>
      </c>
      <c r="GY48" s="422" t="s">
        <v>471</v>
      </c>
      <c r="GZ48" s="423">
        <f>SUMIF(HC39:HC44,"Zona 2",GX39:GX44)+SUMIF(HL39:HL44,"Zona 2",GY39:GY44)</f>
        <v>0</v>
      </c>
      <c r="HB48" s="430"/>
      <c r="HC48" s="424"/>
      <c r="HD48" s="425"/>
      <c r="HE48" s="431"/>
      <c r="HF48" s="433"/>
      <c r="HG48" s="433"/>
      <c r="HH48" s="433"/>
      <c r="HI48" s="433"/>
      <c r="HJ48" s="433"/>
      <c r="HK48" s="433"/>
      <c r="HL48" s="434"/>
      <c r="HS48" s="417" t="s">
        <v>559</v>
      </c>
      <c r="HT48" s="418">
        <f>SUM(HT39:HT44)</f>
        <v>0</v>
      </c>
      <c r="HU48" s="422" t="s">
        <v>471</v>
      </c>
      <c r="HV48" s="423">
        <f>SUMIF(HY39:HY44,"Zona 2",HT39:HT44)+SUMIF(IH39:IH44,"Zona 2",HU39:HU44)</f>
        <v>0</v>
      </c>
      <c r="HX48" s="430"/>
      <c r="HY48" s="424"/>
      <c r="HZ48" s="425"/>
      <c r="IA48" s="431"/>
      <c r="IB48" s="433"/>
      <c r="IC48" s="433"/>
      <c r="ID48" s="433"/>
      <c r="IE48" s="433"/>
      <c r="IF48" s="433"/>
      <c r="IG48" s="433"/>
      <c r="IH48" s="434"/>
      <c r="IO48" s="417" t="s">
        <v>559</v>
      </c>
      <c r="IP48" s="418">
        <f>SUM(IP39:IP44)</f>
        <v>0</v>
      </c>
      <c r="IQ48" s="422" t="s">
        <v>471</v>
      </c>
      <c r="IR48" s="423">
        <f>SUMIF(IU39:IU44,"Zona 2",IP39:IP44)+SUMIF(JD39:JD44,"Zona 2",IQ39:IQ44)</f>
        <v>0</v>
      </c>
      <c r="IT48" s="430"/>
      <c r="IU48" s="424"/>
      <c r="IV48" s="425"/>
      <c r="IW48" s="431"/>
      <c r="IX48" s="433"/>
      <c r="IY48" s="433"/>
      <c r="IZ48" s="433"/>
      <c r="JA48" s="433"/>
      <c r="JB48" s="433"/>
      <c r="JC48" s="433"/>
      <c r="JD48" s="434"/>
      <c r="JK48" s="417" t="s">
        <v>559</v>
      </c>
      <c r="JL48" s="418">
        <f>SUM(JL39:JL44)</f>
        <v>0</v>
      </c>
      <c r="JM48" s="422" t="s">
        <v>471</v>
      </c>
      <c r="JN48" s="423">
        <f>SUMIF(JQ39:JQ44,"Zona 2",JL39:JL44)+SUMIF(JZ39:JZ44,"Zona 2",JM39:JM44)</f>
        <v>0</v>
      </c>
      <c r="JP48" s="430"/>
      <c r="JQ48" s="424"/>
      <c r="JR48" s="425"/>
      <c r="JS48" s="431"/>
      <c r="JT48" s="433"/>
      <c r="JU48" s="433"/>
      <c r="JV48" s="433"/>
      <c r="JW48" s="433"/>
      <c r="JX48" s="433"/>
      <c r="JY48" s="433"/>
      <c r="JZ48" s="434"/>
      <c r="KG48" s="417" t="s">
        <v>559</v>
      </c>
      <c r="KH48" s="418">
        <f>SUM(KH39:KH44)</f>
        <v>0</v>
      </c>
      <c r="KI48" s="422" t="s">
        <v>471</v>
      </c>
      <c r="KJ48" s="423">
        <f>SUMIF(KM39:KM44,"Zona 2",KH39:KH44)+SUMIF(KV39:KV44,"Zona 2",KI39:KI44)</f>
        <v>0</v>
      </c>
      <c r="KL48" s="430"/>
      <c r="KM48" s="424"/>
      <c r="KN48" s="425"/>
      <c r="KO48" s="431"/>
      <c r="KP48" s="433"/>
      <c r="KQ48" s="433"/>
      <c r="KR48" s="433"/>
      <c r="KS48" s="433"/>
      <c r="KT48" s="433"/>
      <c r="KU48" s="433"/>
      <c r="KV48" s="434"/>
      <c r="LC48" s="417" t="s">
        <v>559</v>
      </c>
      <c r="LD48" s="418">
        <f>SUM(LD39:LD44)</f>
        <v>0</v>
      </c>
      <c r="LE48" s="422" t="s">
        <v>471</v>
      </c>
      <c r="LF48" s="423">
        <f>SUMIF(LI39:LI44,"Zona 2",LD39:LD44)+SUMIF(LR39:LR44,"Zona 2",LE39:LE44)</f>
        <v>0</v>
      </c>
      <c r="LH48" s="430"/>
      <c r="LI48" s="424"/>
      <c r="LJ48" s="425"/>
      <c r="LK48" s="431"/>
      <c r="LL48" s="433"/>
      <c r="LM48" s="433"/>
      <c r="LN48" s="433"/>
      <c r="LO48" s="433"/>
      <c r="LP48" s="433"/>
      <c r="LQ48" s="433"/>
      <c r="LR48" s="434"/>
      <c r="LY48" s="417" t="s">
        <v>559</v>
      </c>
      <c r="LZ48" s="418">
        <f>SUM(LZ39:LZ44)</f>
        <v>0</v>
      </c>
      <c r="MA48" s="422" t="s">
        <v>471</v>
      </c>
      <c r="MB48" s="423">
        <f>SUMIF(ME39:ME44,"Zona 2",LZ39:LZ44)+SUMIF(MN39:MN44,"Zona 2",MA39:MA44)</f>
        <v>0</v>
      </c>
      <c r="MD48" s="430"/>
      <c r="ME48" s="424"/>
      <c r="MF48" s="425"/>
      <c r="MG48" s="431"/>
      <c r="MH48" s="433"/>
      <c r="MI48" s="433"/>
      <c r="MJ48" s="433"/>
      <c r="MK48" s="433"/>
      <c r="ML48" s="433"/>
      <c r="MM48" s="433"/>
      <c r="MN48" s="434"/>
      <c r="MU48" s="417" t="s">
        <v>559</v>
      </c>
      <c r="MV48" s="418">
        <f>SUM(MV39:MV44)</f>
        <v>0</v>
      </c>
      <c r="MW48" s="422" t="s">
        <v>471</v>
      </c>
      <c r="MX48" s="423">
        <f>SUMIF(NA39:NA44,"Zona 2",MV39:MV44)+SUMIF(NJ39:NJ44,"Zona 2",MW39:MW44)</f>
        <v>0</v>
      </c>
      <c r="MZ48" s="430"/>
      <c r="NA48" s="424"/>
      <c r="NB48" s="425"/>
      <c r="NC48" s="431"/>
      <c r="ND48" s="433"/>
      <c r="NE48" s="433"/>
      <c r="NF48" s="433"/>
      <c r="NG48" s="433"/>
      <c r="NH48" s="433"/>
      <c r="NI48" s="433"/>
      <c r="NJ48" s="434"/>
      <c r="NQ48" s="417" t="s">
        <v>559</v>
      </c>
      <c r="NR48" s="418">
        <f>SUM(NR39:NR44)</f>
        <v>0</v>
      </c>
      <c r="NS48" s="422" t="s">
        <v>471</v>
      </c>
      <c r="NT48" s="423">
        <f>SUMIF(NW39:NW44,"Zona 2",NR39:NR44)+SUMIF(OF39:OF44,"Zona 2",NS39:NS44)</f>
        <v>0</v>
      </c>
      <c r="NV48" s="430"/>
      <c r="NW48" s="424"/>
      <c r="NX48" s="425"/>
      <c r="NY48" s="431"/>
      <c r="NZ48" s="433"/>
      <c r="OA48" s="433"/>
      <c r="OB48" s="433"/>
      <c r="OC48" s="433"/>
      <c r="OD48" s="433"/>
      <c r="OE48" s="433"/>
      <c r="OF48" s="434"/>
      <c r="OM48" s="417" t="s">
        <v>559</v>
      </c>
      <c r="ON48" s="418">
        <f>SUM(ON39:ON44)</f>
        <v>0</v>
      </c>
      <c r="OO48" s="422" t="s">
        <v>471</v>
      </c>
      <c r="OP48" s="423">
        <f>SUMIF(OS39:OS44,"Zona 2",ON39:ON44)+SUMIF(PB39:PB44,"Zona 2",OO39:OO44)</f>
        <v>0</v>
      </c>
      <c r="OR48" s="430"/>
      <c r="OS48" s="424"/>
      <c r="OT48" s="425"/>
      <c r="OU48" s="431"/>
      <c r="OV48" s="433"/>
      <c r="OW48" s="433"/>
      <c r="OX48" s="433"/>
      <c r="OY48" s="433"/>
      <c r="OZ48" s="433"/>
      <c r="PA48" s="433"/>
      <c r="PB48" s="434"/>
      <c r="PI48" s="417" t="s">
        <v>559</v>
      </c>
      <c r="PJ48" s="418">
        <f>SUM(PJ39:PJ44)</f>
        <v>0</v>
      </c>
      <c r="PK48" s="422" t="s">
        <v>471</v>
      </c>
      <c r="PL48" s="423">
        <f>SUMIF(PO39:PO44,"Zona 2",PJ39:PJ44)+SUMIF(PX39:PX44,"Zona 2",PK39:PK44)</f>
        <v>0</v>
      </c>
      <c r="PN48" s="430"/>
      <c r="PO48" s="424"/>
      <c r="PP48" s="425"/>
      <c r="PQ48" s="431"/>
      <c r="PR48" s="433"/>
      <c r="PS48" s="433"/>
      <c r="PT48" s="433"/>
      <c r="PU48" s="433"/>
      <c r="PV48" s="433"/>
      <c r="PW48" s="433"/>
      <c r="PX48" s="434"/>
      <c r="QE48" s="417" t="s">
        <v>559</v>
      </c>
      <c r="QF48" s="418">
        <f>SUM(QF39:QF44)</f>
        <v>0</v>
      </c>
      <c r="QG48" s="422" t="s">
        <v>471</v>
      </c>
      <c r="QH48" s="423">
        <f>SUMIF(QK39:QK44,"Zona 2",QF39:QF44)+SUMIF(QT39:QT44,"Zona 2",QG39:QG44)</f>
        <v>0</v>
      </c>
      <c r="QJ48" s="430"/>
      <c r="QK48" s="424"/>
      <c r="QL48" s="425"/>
      <c r="QM48" s="431"/>
      <c r="QN48" s="433"/>
      <c r="QO48" s="433"/>
      <c r="QP48" s="433"/>
      <c r="QQ48" s="433"/>
      <c r="QR48" s="433"/>
      <c r="QS48" s="433"/>
      <c r="QT48" s="434"/>
      <c r="RA48" s="417" t="s">
        <v>559</v>
      </c>
      <c r="RB48" s="418">
        <f>SUM(RB39:RB44)</f>
        <v>0</v>
      </c>
      <c r="RC48" s="422" t="s">
        <v>471</v>
      </c>
      <c r="RD48" s="423">
        <f>SUMIF(RG39:RG44,"Zona 2",RB39:RB44)+SUMIF(RP39:RP44,"Zona 2",RC39:RC44)</f>
        <v>0</v>
      </c>
      <c r="RF48" s="430"/>
      <c r="RG48" s="424"/>
      <c r="RH48" s="425"/>
      <c r="RI48" s="431"/>
      <c r="RJ48" s="433"/>
      <c r="RK48" s="433"/>
      <c r="RL48" s="433"/>
      <c r="RM48" s="433"/>
      <c r="RN48" s="433"/>
      <c r="RO48" s="433"/>
      <c r="RP48" s="434"/>
      <c r="RW48" s="417" t="s">
        <v>559</v>
      </c>
      <c r="RX48" s="418">
        <f>SUM(RX39:RX44)</f>
        <v>0</v>
      </c>
      <c r="RY48" s="422" t="s">
        <v>471</v>
      </c>
      <c r="RZ48" s="423">
        <f>SUMIF(SC39:SC44,"Zona 2",RX39:RX44)+SUMIF(SL39:SL44,"Zona 2",RY39:RY44)</f>
        <v>0</v>
      </c>
      <c r="SB48" s="430"/>
      <c r="SC48" s="424"/>
      <c r="SD48" s="425"/>
      <c r="SE48" s="431"/>
      <c r="SF48" s="433"/>
      <c r="SG48" s="433"/>
      <c r="SH48" s="433"/>
      <c r="SI48" s="433"/>
      <c r="SJ48" s="433"/>
      <c r="SK48" s="433"/>
      <c r="SL48" s="434"/>
      <c r="SS48" s="417" t="s">
        <v>559</v>
      </c>
      <c r="ST48" s="418">
        <f>SUM(ST39:ST44)</f>
        <v>0</v>
      </c>
      <c r="SU48" s="422" t="s">
        <v>471</v>
      </c>
      <c r="SV48" s="423">
        <f>SUMIF(SY39:SY44,"Zona 2",ST39:ST44)+SUMIF(TH39:TH44,"Zona 2",SU39:SU44)</f>
        <v>0</v>
      </c>
      <c r="SX48" s="430"/>
      <c r="SY48" s="424"/>
      <c r="SZ48" s="425"/>
      <c r="TA48" s="431"/>
      <c r="TB48" s="433"/>
      <c r="TC48" s="433"/>
      <c r="TD48" s="433"/>
      <c r="TE48" s="433"/>
      <c r="TF48" s="433"/>
      <c r="TG48" s="433"/>
      <c r="TH48" s="434"/>
    </row>
    <row r="49" spans="2:528">
      <c r="G49" s="417" t="s">
        <v>560</v>
      </c>
      <c r="H49" s="418">
        <f>SUM(I39:I44)</f>
        <v>0</v>
      </c>
      <c r="I49" s="422" t="s">
        <v>472</v>
      </c>
      <c r="J49" s="423">
        <f>SUMIF(M39:M44,"Zona 3",H39:H44)+SUMIF(V39:V44,"Zona 3",I39:I44)</f>
        <v>0</v>
      </c>
      <c r="K49" s="420"/>
      <c r="L49" s="435"/>
      <c r="M49" s="436"/>
      <c r="N49" s="437"/>
      <c r="O49" s="438"/>
      <c r="P49" s="438"/>
      <c r="Q49" s="438"/>
      <c r="R49" s="438"/>
      <c r="S49" s="438"/>
      <c r="T49" s="438"/>
      <c r="U49" s="438"/>
      <c r="V49" s="439"/>
      <c r="AC49" s="417" t="s">
        <v>560</v>
      </c>
      <c r="AD49" s="418">
        <f>SUM(AE39:AE44)</f>
        <v>0</v>
      </c>
      <c r="AE49" s="422" t="s">
        <v>472</v>
      </c>
      <c r="AF49" s="423">
        <f>SUMIF(AI39:AI44,"Zona 3",AD39:AD44)+SUMIF(AR39:AR44,"Zona 3",AE39:AE44)</f>
        <v>0</v>
      </c>
      <c r="AG49" s="420"/>
      <c r="AH49" s="435"/>
      <c r="AI49" s="436"/>
      <c r="AJ49" s="437"/>
      <c r="AK49" s="438"/>
      <c r="AL49" s="438"/>
      <c r="AM49" s="438"/>
      <c r="AN49" s="438"/>
      <c r="AO49" s="438"/>
      <c r="AP49" s="438"/>
      <c r="AQ49" s="438"/>
      <c r="AR49" s="439"/>
      <c r="AY49" s="417" t="s">
        <v>560</v>
      </c>
      <c r="AZ49" s="418">
        <f>SUM(BA39:BA44)</f>
        <v>0</v>
      </c>
      <c r="BA49" s="422" t="s">
        <v>472</v>
      </c>
      <c r="BB49" s="423">
        <f>SUMIF(BE39:BE44,"Zona 3",AZ39:AZ44)+SUMIF(BN39:BN44,"Zona 3",BA39:BA44)</f>
        <v>0</v>
      </c>
      <c r="BC49" s="420"/>
      <c r="BD49" s="435"/>
      <c r="BE49" s="436"/>
      <c r="BF49" s="437"/>
      <c r="BG49" s="438"/>
      <c r="BH49" s="438"/>
      <c r="BI49" s="438"/>
      <c r="BJ49" s="438"/>
      <c r="BK49" s="438"/>
      <c r="BL49" s="438"/>
      <c r="BM49" s="438"/>
      <c r="BN49" s="439"/>
      <c r="BU49" s="417" t="s">
        <v>560</v>
      </c>
      <c r="BV49" s="418">
        <f>SUM(BW39:BW44)</f>
        <v>0</v>
      </c>
      <c r="BW49" s="422" t="s">
        <v>472</v>
      </c>
      <c r="BX49" s="423">
        <f>SUMIF(CA39:CA44,"Zona 3",BV39:BV44)+SUMIF(CJ39:CJ44,"Zona 3",BW39:BW44)</f>
        <v>0</v>
      </c>
      <c r="BY49" s="420"/>
      <c r="BZ49" s="435"/>
      <c r="CA49" s="436"/>
      <c r="CB49" s="437"/>
      <c r="CC49" s="438"/>
      <c r="CD49" s="438"/>
      <c r="CE49" s="438"/>
      <c r="CF49" s="438"/>
      <c r="CG49" s="438"/>
      <c r="CH49" s="438"/>
      <c r="CI49" s="438"/>
      <c r="CJ49" s="439"/>
      <c r="CQ49" s="417" t="s">
        <v>560</v>
      </c>
      <c r="CR49" s="418">
        <f>SUM(CS39:CS44)</f>
        <v>0</v>
      </c>
      <c r="CS49" s="422" t="s">
        <v>472</v>
      </c>
      <c r="CT49" s="423">
        <f>SUMIF(CW39:CW44,"Zona 3",CR39:CR44)+SUMIF(DF39:DF44,"Zona 3",CS39:CS44)</f>
        <v>0</v>
      </c>
      <c r="CU49" s="420"/>
      <c r="CV49" s="435"/>
      <c r="CW49" s="436"/>
      <c r="CX49" s="437"/>
      <c r="CY49" s="438"/>
      <c r="CZ49" s="438"/>
      <c r="DA49" s="438"/>
      <c r="DB49" s="438"/>
      <c r="DC49" s="438"/>
      <c r="DD49" s="438"/>
      <c r="DE49" s="438"/>
      <c r="DF49" s="439"/>
      <c r="DM49" s="417" t="s">
        <v>560</v>
      </c>
      <c r="DN49" s="418">
        <f>SUM(DO39:DO44)</f>
        <v>0</v>
      </c>
      <c r="DO49" s="422" t="s">
        <v>472</v>
      </c>
      <c r="DP49" s="423">
        <f>SUMIF(DS39:DS44,"Zona 3",DN39:DN44)+SUMIF(EB39:EB44,"Zona 3",DO39:DO44)</f>
        <v>0</v>
      </c>
      <c r="DQ49" s="420"/>
      <c r="DR49" s="435"/>
      <c r="DS49" s="436"/>
      <c r="DT49" s="437"/>
      <c r="DU49" s="438"/>
      <c r="DV49" s="438"/>
      <c r="DW49" s="438"/>
      <c r="DX49" s="438"/>
      <c r="DY49" s="438"/>
      <c r="DZ49" s="438"/>
      <c r="EA49" s="438"/>
      <c r="EB49" s="439"/>
      <c r="EI49" s="417" t="s">
        <v>560</v>
      </c>
      <c r="EJ49" s="418">
        <f>SUM(EK39:EK44)</f>
        <v>0</v>
      </c>
      <c r="EK49" s="422" t="s">
        <v>472</v>
      </c>
      <c r="EL49" s="423">
        <f>SUMIF(EO39:EO44,"Zona 3",EJ39:EJ44)+SUMIF(EX39:EX44,"Zona 3",EK39:EK44)</f>
        <v>0</v>
      </c>
      <c r="EM49" s="420"/>
      <c r="EN49" s="435"/>
      <c r="EO49" s="436"/>
      <c r="EP49" s="437"/>
      <c r="EQ49" s="438"/>
      <c r="ER49" s="438"/>
      <c r="ES49" s="438"/>
      <c r="ET49" s="438"/>
      <c r="EU49" s="438"/>
      <c r="EV49" s="438"/>
      <c r="EW49" s="438"/>
      <c r="EX49" s="439"/>
      <c r="FE49" s="417" t="s">
        <v>560</v>
      </c>
      <c r="FF49" s="418">
        <f>SUM(FG39:FG44)</f>
        <v>0</v>
      </c>
      <c r="FG49" s="422" t="s">
        <v>472</v>
      </c>
      <c r="FH49" s="423">
        <f>SUMIF(FK39:FK44,"Zona 3",FF39:FF44)+SUMIF(FT39:FT44,"Zona 3",FG39:FG44)</f>
        <v>0</v>
      </c>
      <c r="FI49" s="420"/>
      <c r="FJ49" s="435"/>
      <c r="FK49" s="436"/>
      <c r="FL49" s="437"/>
      <c r="FM49" s="438"/>
      <c r="FN49" s="438"/>
      <c r="FO49" s="438"/>
      <c r="FP49" s="438"/>
      <c r="FQ49" s="438"/>
      <c r="FR49" s="438"/>
      <c r="FS49" s="438"/>
      <c r="FT49" s="439"/>
      <c r="GA49" s="417" t="s">
        <v>560</v>
      </c>
      <c r="GB49" s="418">
        <f>SUM(GC39:GC44)</f>
        <v>0</v>
      </c>
      <c r="GC49" s="422" t="s">
        <v>472</v>
      </c>
      <c r="GD49" s="423">
        <f>SUMIF(GG39:GG44,"Zona 3",GB39:GB44)+SUMIF(GP39:GP44,"Zona 3",GC39:GC44)</f>
        <v>0</v>
      </c>
      <c r="GE49" s="420"/>
      <c r="GF49" s="435"/>
      <c r="GG49" s="436"/>
      <c r="GH49" s="437"/>
      <c r="GI49" s="438"/>
      <c r="GJ49" s="438"/>
      <c r="GK49" s="438"/>
      <c r="GL49" s="438"/>
      <c r="GM49" s="438"/>
      <c r="GN49" s="438"/>
      <c r="GO49" s="438"/>
      <c r="GP49" s="439"/>
      <c r="GW49" s="417" t="s">
        <v>560</v>
      </c>
      <c r="GX49" s="418">
        <f>SUM(GY39:GY44)</f>
        <v>0</v>
      </c>
      <c r="GY49" s="422" t="s">
        <v>472</v>
      </c>
      <c r="GZ49" s="423">
        <f>SUMIF(HC39:HC44,"Zona 3",GX39:GX44)+SUMIF(HL39:HL44,"Zona 3",GY39:GY44)</f>
        <v>0</v>
      </c>
      <c r="HA49" s="420"/>
      <c r="HB49" s="435"/>
      <c r="HC49" s="436"/>
      <c r="HD49" s="437"/>
      <c r="HE49" s="438"/>
      <c r="HF49" s="438"/>
      <c r="HG49" s="438"/>
      <c r="HH49" s="438"/>
      <c r="HI49" s="438"/>
      <c r="HJ49" s="438"/>
      <c r="HK49" s="438"/>
      <c r="HL49" s="439"/>
      <c r="HS49" s="417" t="s">
        <v>560</v>
      </c>
      <c r="HT49" s="418">
        <f>SUM(HU39:HU44)</f>
        <v>0</v>
      </c>
      <c r="HU49" s="422" t="s">
        <v>472</v>
      </c>
      <c r="HV49" s="423">
        <f>SUMIF(HY39:HY44,"Zona 3",HT39:HT44)+SUMIF(IH39:IH44,"Zona 3",HU39:HU44)</f>
        <v>0</v>
      </c>
      <c r="HW49" s="420"/>
      <c r="HX49" s="435"/>
      <c r="HY49" s="436"/>
      <c r="HZ49" s="437"/>
      <c r="IA49" s="438"/>
      <c r="IB49" s="438"/>
      <c r="IC49" s="438"/>
      <c r="ID49" s="438"/>
      <c r="IE49" s="438"/>
      <c r="IF49" s="438"/>
      <c r="IG49" s="438"/>
      <c r="IH49" s="439"/>
      <c r="IO49" s="417" t="s">
        <v>560</v>
      </c>
      <c r="IP49" s="418">
        <f>SUM(IQ39:IQ44)</f>
        <v>0</v>
      </c>
      <c r="IQ49" s="422" t="s">
        <v>472</v>
      </c>
      <c r="IR49" s="423">
        <f>SUMIF(IU39:IU44,"Zona 3",IP39:IP44)+SUMIF(JD39:JD44,"Zona 3",IQ39:IQ44)</f>
        <v>0</v>
      </c>
      <c r="IS49" s="420"/>
      <c r="IT49" s="435"/>
      <c r="IU49" s="436"/>
      <c r="IV49" s="437"/>
      <c r="IW49" s="438"/>
      <c r="IX49" s="438"/>
      <c r="IY49" s="438"/>
      <c r="IZ49" s="438"/>
      <c r="JA49" s="438"/>
      <c r="JB49" s="438"/>
      <c r="JC49" s="438"/>
      <c r="JD49" s="439"/>
      <c r="JK49" s="417" t="s">
        <v>560</v>
      </c>
      <c r="JL49" s="418">
        <f>SUM(JM39:JM44)</f>
        <v>0</v>
      </c>
      <c r="JM49" s="422" t="s">
        <v>472</v>
      </c>
      <c r="JN49" s="423">
        <f>SUMIF(JQ39:JQ44,"Zona 3",JL39:JL44)+SUMIF(JZ39:JZ44,"Zona 3",JM39:JM44)</f>
        <v>0</v>
      </c>
      <c r="JO49" s="420"/>
      <c r="JP49" s="435"/>
      <c r="JQ49" s="436"/>
      <c r="JR49" s="437"/>
      <c r="JS49" s="438"/>
      <c r="JT49" s="438"/>
      <c r="JU49" s="438"/>
      <c r="JV49" s="438"/>
      <c r="JW49" s="438"/>
      <c r="JX49" s="438"/>
      <c r="JY49" s="438"/>
      <c r="JZ49" s="439"/>
      <c r="KG49" s="417" t="s">
        <v>560</v>
      </c>
      <c r="KH49" s="418">
        <f>SUM(KI39:KI44)</f>
        <v>0</v>
      </c>
      <c r="KI49" s="422" t="s">
        <v>472</v>
      </c>
      <c r="KJ49" s="423">
        <f>SUMIF(KM39:KM44,"Zona 3",KH39:KH44)+SUMIF(KV39:KV44,"Zona 3",KI39:KI44)</f>
        <v>0</v>
      </c>
      <c r="KK49" s="420"/>
      <c r="KL49" s="435"/>
      <c r="KM49" s="436"/>
      <c r="KN49" s="437"/>
      <c r="KO49" s="438"/>
      <c r="KP49" s="438"/>
      <c r="KQ49" s="438"/>
      <c r="KR49" s="438"/>
      <c r="KS49" s="438"/>
      <c r="KT49" s="438"/>
      <c r="KU49" s="438"/>
      <c r="KV49" s="439"/>
      <c r="LC49" s="417" t="s">
        <v>560</v>
      </c>
      <c r="LD49" s="418">
        <f>SUM(LE39:LE44)</f>
        <v>0</v>
      </c>
      <c r="LE49" s="422" t="s">
        <v>472</v>
      </c>
      <c r="LF49" s="423">
        <f>SUMIF(LI39:LI44,"Zona 3",LD39:LD44)+SUMIF(LR39:LR44,"Zona 3",LE39:LE44)</f>
        <v>0</v>
      </c>
      <c r="LG49" s="420"/>
      <c r="LH49" s="435"/>
      <c r="LI49" s="436"/>
      <c r="LJ49" s="437"/>
      <c r="LK49" s="438"/>
      <c r="LL49" s="438"/>
      <c r="LM49" s="438"/>
      <c r="LN49" s="438"/>
      <c r="LO49" s="438"/>
      <c r="LP49" s="438"/>
      <c r="LQ49" s="438"/>
      <c r="LR49" s="439"/>
      <c r="LY49" s="417" t="s">
        <v>560</v>
      </c>
      <c r="LZ49" s="418">
        <f>SUM(MA39:MA44)</f>
        <v>0</v>
      </c>
      <c r="MA49" s="422" t="s">
        <v>472</v>
      </c>
      <c r="MB49" s="423">
        <f>SUMIF(ME39:ME44,"Zona 3",LZ39:LZ44)+SUMIF(MN39:MN44,"Zona 3",MA39:MA44)</f>
        <v>0</v>
      </c>
      <c r="MC49" s="420"/>
      <c r="MD49" s="435"/>
      <c r="ME49" s="436"/>
      <c r="MF49" s="437"/>
      <c r="MG49" s="438"/>
      <c r="MH49" s="438"/>
      <c r="MI49" s="438"/>
      <c r="MJ49" s="438"/>
      <c r="MK49" s="438"/>
      <c r="ML49" s="438"/>
      <c r="MM49" s="438"/>
      <c r="MN49" s="439"/>
      <c r="MU49" s="417" t="s">
        <v>560</v>
      </c>
      <c r="MV49" s="418">
        <f>SUM(MW39:MW44)</f>
        <v>0</v>
      </c>
      <c r="MW49" s="422" t="s">
        <v>472</v>
      </c>
      <c r="MX49" s="423">
        <f>SUMIF(NA39:NA44,"Zona 3",MV39:MV44)+SUMIF(NJ39:NJ44,"Zona 3",MW39:MW44)</f>
        <v>0</v>
      </c>
      <c r="MY49" s="420"/>
      <c r="MZ49" s="435"/>
      <c r="NA49" s="436"/>
      <c r="NB49" s="437"/>
      <c r="NC49" s="438"/>
      <c r="ND49" s="438"/>
      <c r="NE49" s="438"/>
      <c r="NF49" s="438"/>
      <c r="NG49" s="438"/>
      <c r="NH49" s="438"/>
      <c r="NI49" s="438"/>
      <c r="NJ49" s="439"/>
      <c r="NQ49" s="417" t="s">
        <v>560</v>
      </c>
      <c r="NR49" s="418">
        <f>SUM(NS39:NS44)</f>
        <v>0</v>
      </c>
      <c r="NS49" s="422" t="s">
        <v>472</v>
      </c>
      <c r="NT49" s="423">
        <f>SUMIF(NW39:NW44,"Zona 3",NR39:NR44)+SUMIF(OF39:OF44,"Zona 3",NS39:NS44)</f>
        <v>0</v>
      </c>
      <c r="NU49" s="420"/>
      <c r="NV49" s="435"/>
      <c r="NW49" s="436"/>
      <c r="NX49" s="437"/>
      <c r="NY49" s="438"/>
      <c r="NZ49" s="438"/>
      <c r="OA49" s="438"/>
      <c r="OB49" s="438"/>
      <c r="OC49" s="438"/>
      <c r="OD49" s="438"/>
      <c r="OE49" s="438"/>
      <c r="OF49" s="439"/>
      <c r="OM49" s="417" t="s">
        <v>560</v>
      </c>
      <c r="ON49" s="418">
        <f>SUM(OO39:OO44)</f>
        <v>0</v>
      </c>
      <c r="OO49" s="422" t="s">
        <v>472</v>
      </c>
      <c r="OP49" s="423">
        <f>SUMIF(OS39:OS44,"Zona 3",ON39:ON44)+SUMIF(PB39:PB44,"Zona 3",OO39:OO44)</f>
        <v>0</v>
      </c>
      <c r="OQ49" s="420"/>
      <c r="OR49" s="435"/>
      <c r="OS49" s="436"/>
      <c r="OT49" s="437"/>
      <c r="OU49" s="438"/>
      <c r="OV49" s="438"/>
      <c r="OW49" s="438"/>
      <c r="OX49" s="438"/>
      <c r="OY49" s="438"/>
      <c r="OZ49" s="438"/>
      <c r="PA49" s="438"/>
      <c r="PB49" s="439"/>
      <c r="PI49" s="417" t="s">
        <v>560</v>
      </c>
      <c r="PJ49" s="418">
        <f>SUM(PK39:PK44)</f>
        <v>0</v>
      </c>
      <c r="PK49" s="422" t="s">
        <v>472</v>
      </c>
      <c r="PL49" s="423">
        <f>SUMIF(PO39:PO44,"Zona 3",PJ39:PJ44)+SUMIF(PX39:PX44,"Zona 3",PK39:PK44)</f>
        <v>0</v>
      </c>
      <c r="PM49" s="420"/>
      <c r="PN49" s="435"/>
      <c r="PO49" s="436"/>
      <c r="PP49" s="437"/>
      <c r="PQ49" s="438"/>
      <c r="PR49" s="438"/>
      <c r="PS49" s="438"/>
      <c r="PT49" s="438"/>
      <c r="PU49" s="438"/>
      <c r="PV49" s="438"/>
      <c r="PW49" s="438"/>
      <c r="PX49" s="439"/>
      <c r="QE49" s="417" t="s">
        <v>560</v>
      </c>
      <c r="QF49" s="418">
        <f>SUM(QG39:QG44)</f>
        <v>0</v>
      </c>
      <c r="QG49" s="422" t="s">
        <v>472</v>
      </c>
      <c r="QH49" s="423">
        <f>SUMIF(QK39:QK44,"Zona 3",QF39:QF44)+SUMIF(QT39:QT44,"Zona 3",QG39:QG44)</f>
        <v>0</v>
      </c>
      <c r="QI49" s="420"/>
      <c r="QJ49" s="435"/>
      <c r="QK49" s="436"/>
      <c r="QL49" s="437"/>
      <c r="QM49" s="438"/>
      <c r="QN49" s="438"/>
      <c r="QO49" s="438"/>
      <c r="QP49" s="438"/>
      <c r="QQ49" s="438"/>
      <c r="QR49" s="438"/>
      <c r="QS49" s="438"/>
      <c r="QT49" s="439"/>
      <c r="RA49" s="417" t="s">
        <v>560</v>
      </c>
      <c r="RB49" s="418">
        <f>SUM(RC39:RC44)</f>
        <v>0</v>
      </c>
      <c r="RC49" s="422" t="s">
        <v>472</v>
      </c>
      <c r="RD49" s="423">
        <f>SUMIF(RG39:RG44,"Zona 3",RB39:RB44)+SUMIF(RP39:RP44,"Zona 3",RC39:RC44)</f>
        <v>0</v>
      </c>
      <c r="RE49" s="420"/>
      <c r="RF49" s="435"/>
      <c r="RG49" s="436"/>
      <c r="RH49" s="437"/>
      <c r="RI49" s="438"/>
      <c r="RJ49" s="438"/>
      <c r="RK49" s="438"/>
      <c r="RL49" s="438"/>
      <c r="RM49" s="438"/>
      <c r="RN49" s="438"/>
      <c r="RO49" s="438"/>
      <c r="RP49" s="439"/>
      <c r="RW49" s="417" t="s">
        <v>560</v>
      </c>
      <c r="RX49" s="418">
        <f>SUM(RY39:RY44)</f>
        <v>0</v>
      </c>
      <c r="RY49" s="422" t="s">
        <v>472</v>
      </c>
      <c r="RZ49" s="423">
        <f>SUMIF(SC39:SC44,"Zona 3",RX39:RX44)+SUMIF(SL39:SL44,"Zona 3",RY39:RY44)</f>
        <v>0</v>
      </c>
      <c r="SA49" s="420"/>
      <c r="SB49" s="435"/>
      <c r="SC49" s="436"/>
      <c r="SD49" s="437"/>
      <c r="SE49" s="438"/>
      <c r="SF49" s="438"/>
      <c r="SG49" s="438"/>
      <c r="SH49" s="438"/>
      <c r="SI49" s="438"/>
      <c r="SJ49" s="438"/>
      <c r="SK49" s="438"/>
      <c r="SL49" s="439"/>
      <c r="SS49" s="417" t="s">
        <v>560</v>
      </c>
      <c r="ST49" s="418">
        <f>SUM(SU39:SU44)</f>
        <v>0</v>
      </c>
      <c r="SU49" s="422" t="s">
        <v>472</v>
      </c>
      <c r="SV49" s="423">
        <f>SUMIF(SY39:SY44,"Zona 3",ST39:ST44)+SUMIF(TH39:TH44,"Zona 3",SU39:SU44)</f>
        <v>0</v>
      </c>
      <c r="SW49" s="420"/>
      <c r="SX49" s="435"/>
      <c r="SY49" s="436"/>
      <c r="SZ49" s="437"/>
      <c r="TA49" s="438"/>
      <c r="TB49" s="438"/>
      <c r="TC49" s="438"/>
      <c r="TD49" s="438"/>
      <c r="TE49" s="438"/>
      <c r="TF49" s="438"/>
      <c r="TG49" s="438"/>
      <c r="TH49" s="439"/>
    </row>
    <row r="50" spans="2:528">
      <c r="J50" s="420"/>
      <c r="K50" s="420"/>
      <c r="L50" s="420"/>
      <c r="M50" s="420"/>
      <c r="N50" s="421"/>
      <c r="AF50" s="420"/>
      <c r="AG50" s="420"/>
      <c r="AH50" s="420"/>
      <c r="AI50" s="420"/>
      <c r="AJ50" s="421"/>
      <c r="BB50" s="420"/>
      <c r="BC50" s="420"/>
      <c r="BD50" s="420"/>
      <c r="BE50" s="420"/>
      <c r="BF50" s="421"/>
      <c r="BX50" s="420"/>
      <c r="BY50" s="420"/>
      <c r="BZ50" s="420"/>
      <c r="CA50" s="420"/>
      <c r="CB50" s="421"/>
      <c r="CT50" s="420"/>
      <c r="CU50" s="420"/>
      <c r="CV50" s="420"/>
      <c r="CW50" s="420"/>
      <c r="CX50" s="421"/>
      <c r="DP50" s="420"/>
      <c r="DQ50" s="420"/>
      <c r="DR50" s="420"/>
      <c r="DS50" s="420"/>
      <c r="DT50" s="421"/>
      <c r="EL50" s="420"/>
      <c r="EM50" s="420"/>
      <c r="EN50" s="420"/>
      <c r="EO50" s="420"/>
      <c r="EP50" s="421"/>
      <c r="FH50" s="420"/>
      <c r="FI50" s="420"/>
      <c r="FJ50" s="420"/>
      <c r="FK50" s="420"/>
      <c r="FL50" s="421"/>
      <c r="GD50" s="420"/>
      <c r="GE50" s="420"/>
      <c r="GF50" s="420"/>
      <c r="GG50" s="420"/>
      <c r="GH50" s="421"/>
      <c r="GZ50" s="420"/>
      <c r="HA50" s="420"/>
      <c r="HB50" s="420"/>
      <c r="HC50" s="420"/>
      <c r="HD50" s="421"/>
      <c r="HV50" s="420"/>
      <c r="HW50" s="420"/>
      <c r="HX50" s="420"/>
      <c r="HY50" s="420"/>
      <c r="HZ50" s="421"/>
      <c r="IR50" s="420"/>
      <c r="IS50" s="420"/>
      <c r="IT50" s="420"/>
      <c r="IU50" s="420"/>
      <c r="IV50" s="421"/>
      <c r="JN50" s="420"/>
      <c r="JO50" s="420"/>
      <c r="JP50" s="420"/>
      <c r="JQ50" s="420"/>
      <c r="JR50" s="421"/>
      <c r="KJ50" s="420"/>
      <c r="KK50" s="420"/>
      <c r="KL50" s="420"/>
      <c r="KM50" s="420"/>
      <c r="KN50" s="421"/>
      <c r="LF50" s="420"/>
      <c r="LG50" s="420"/>
      <c r="LH50" s="420"/>
      <c r="LI50" s="420"/>
      <c r="LJ50" s="421"/>
      <c r="MB50" s="420"/>
      <c r="MC50" s="420"/>
      <c r="MD50" s="420"/>
      <c r="ME50" s="420"/>
      <c r="MF50" s="421"/>
      <c r="MX50" s="420"/>
      <c r="MY50" s="420"/>
      <c r="MZ50" s="420"/>
      <c r="NA50" s="420"/>
      <c r="NB50" s="421"/>
      <c r="NT50" s="420"/>
      <c r="NU50" s="420"/>
      <c r="NV50" s="420"/>
      <c r="NW50" s="420"/>
      <c r="NX50" s="421"/>
      <c r="OP50" s="420"/>
      <c r="OQ50" s="420"/>
      <c r="OR50" s="420"/>
      <c r="OS50" s="420"/>
      <c r="OT50" s="421"/>
      <c r="PL50" s="420"/>
      <c r="PM50" s="420"/>
      <c r="PN50" s="420"/>
      <c r="PO50" s="420"/>
      <c r="PP50" s="421"/>
      <c r="QH50" s="420"/>
      <c r="QI50" s="420"/>
      <c r="QJ50" s="420"/>
      <c r="QK50" s="420"/>
      <c r="QL50" s="421"/>
      <c r="RD50" s="420"/>
      <c r="RE50" s="420"/>
      <c r="RF50" s="420"/>
      <c r="RG50" s="420"/>
      <c r="RH50" s="421"/>
      <c r="RZ50" s="420"/>
      <c r="SA50" s="420"/>
      <c r="SB50" s="420"/>
      <c r="SC50" s="420"/>
      <c r="SD50" s="421"/>
      <c r="SV50" s="420"/>
      <c r="SW50" s="420"/>
      <c r="SX50" s="420"/>
      <c r="SY50" s="420"/>
      <c r="SZ50" s="421"/>
    </row>
    <row r="51" spans="2:528" ht="17" thickBot="1"/>
    <row r="52" spans="2:528" ht="17" thickBot="1">
      <c r="D52" s="584" t="s">
        <v>112</v>
      </c>
      <c r="E52" s="585"/>
      <c r="F52" s="586"/>
      <c r="G52" s="99"/>
      <c r="H52" s="99"/>
      <c r="I52" s="99"/>
      <c r="J52" s="584" t="s">
        <v>162</v>
      </c>
      <c r="K52" s="586"/>
      <c r="Z52" s="584" t="s">
        <v>114</v>
      </c>
      <c r="AA52" s="585"/>
      <c r="AB52" s="586"/>
      <c r="AC52" s="99"/>
      <c r="AD52" s="99"/>
      <c r="AE52" s="92"/>
      <c r="AF52" s="584" t="s">
        <v>162</v>
      </c>
      <c r="AG52" s="586"/>
      <c r="AV52" s="584" t="s">
        <v>115</v>
      </c>
      <c r="AW52" s="585"/>
      <c r="AX52" s="586"/>
      <c r="AY52" s="99"/>
      <c r="AZ52" s="99"/>
      <c r="BA52" s="92"/>
      <c r="BB52" s="584" t="s">
        <v>162</v>
      </c>
      <c r="BC52" s="586"/>
      <c r="BR52" s="584" t="s">
        <v>116</v>
      </c>
      <c r="BS52" s="585"/>
      <c r="BT52" s="586"/>
      <c r="BU52" s="99"/>
      <c r="BV52" s="99"/>
      <c r="BW52" s="92"/>
      <c r="BX52" s="584" t="s">
        <v>162</v>
      </c>
      <c r="BY52" s="586"/>
      <c r="CN52" s="584" t="s">
        <v>117</v>
      </c>
      <c r="CO52" s="585"/>
      <c r="CP52" s="586"/>
      <c r="CQ52" s="99"/>
      <c r="CR52" s="99"/>
      <c r="CS52" s="92"/>
      <c r="CT52" s="584" t="s">
        <v>162</v>
      </c>
      <c r="CU52" s="586"/>
      <c r="DJ52" s="584" t="s">
        <v>118</v>
      </c>
      <c r="DK52" s="585"/>
      <c r="DL52" s="586"/>
      <c r="DM52" s="99"/>
      <c r="DN52" s="99"/>
      <c r="DO52" s="92"/>
      <c r="DP52" s="584" t="s">
        <v>162</v>
      </c>
      <c r="DQ52" s="586"/>
      <c r="EF52" s="584" t="s">
        <v>119</v>
      </c>
      <c r="EG52" s="585"/>
      <c r="EH52" s="586"/>
      <c r="EI52" s="99"/>
      <c r="EJ52" s="99"/>
      <c r="EK52" s="92"/>
      <c r="EL52" s="584" t="s">
        <v>162</v>
      </c>
      <c r="EM52" s="586"/>
      <c r="FB52" s="584" t="s">
        <v>120</v>
      </c>
      <c r="FC52" s="585"/>
      <c r="FD52" s="586"/>
      <c r="FE52" s="99"/>
      <c r="FF52" s="99"/>
      <c r="FG52" s="92"/>
      <c r="FH52" s="584" t="s">
        <v>162</v>
      </c>
      <c r="FI52" s="586"/>
      <c r="FX52" s="584" t="s">
        <v>121</v>
      </c>
      <c r="FY52" s="585"/>
      <c r="FZ52" s="586"/>
      <c r="GA52" s="99"/>
      <c r="GB52" s="99"/>
      <c r="GC52" s="92"/>
      <c r="GD52" s="584" t="s">
        <v>162</v>
      </c>
      <c r="GE52" s="586"/>
      <c r="GT52" s="584" t="s">
        <v>122</v>
      </c>
      <c r="GU52" s="585"/>
      <c r="GV52" s="586"/>
      <c r="GW52" s="99"/>
      <c r="GX52" s="99"/>
      <c r="GY52" s="92"/>
      <c r="GZ52" s="584" t="s">
        <v>162</v>
      </c>
      <c r="HA52" s="586"/>
      <c r="HP52" s="584" t="s">
        <v>123</v>
      </c>
      <c r="HQ52" s="585"/>
      <c r="HR52" s="586"/>
      <c r="HS52" s="99"/>
      <c r="HT52" s="99"/>
      <c r="HU52" s="92"/>
      <c r="HV52" s="584" t="s">
        <v>162</v>
      </c>
      <c r="HW52" s="586"/>
      <c r="IL52" s="584" t="s">
        <v>124</v>
      </c>
      <c r="IM52" s="585"/>
      <c r="IN52" s="586"/>
      <c r="IO52" s="99"/>
      <c r="IP52" s="99"/>
      <c r="IQ52" s="92"/>
      <c r="IR52" s="584" t="s">
        <v>162</v>
      </c>
      <c r="IS52" s="586"/>
      <c r="JH52" s="584" t="s">
        <v>124</v>
      </c>
      <c r="JI52" s="585"/>
      <c r="JJ52" s="586"/>
      <c r="JK52" s="99"/>
      <c r="JL52" s="99"/>
      <c r="JM52" s="92"/>
      <c r="JN52" s="584" t="s">
        <v>162</v>
      </c>
      <c r="JO52" s="586"/>
      <c r="KD52" s="584" t="s">
        <v>126</v>
      </c>
      <c r="KE52" s="585"/>
      <c r="KF52" s="586"/>
      <c r="KG52" s="99"/>
      <c r="KH52" s="99"/>
      <c r="KI52" s="92"/>
      <c r="KJ52" s="584" t="s">
        <v>162</v>
      </c>
      <c r="KK52" s="586"/>
      <c r="KZ52" s="584" t="s">
        <v>127</v>
      </c>
      <c r="LA52" s="585"/>
      <c r="LB52" s="586"/>
      <c r="LC52" s="99"/>
      <c r="LD52" s="99"/>
      <c r="LE52" s="92"/>
      <c r="LF52" s="584" t="s">
        <v>162</v>
      </c>
      <c r="LG52" s="586"/>
      <c r="LV52" s="584" t="s">
        <v>128</v>
      </c>
      <c r="LW52" s="585"/>
      <c r="LX52" s="586"/>
      <c r="LY52" s="99"/>
      <c r="LZ52" s="99"/>
      <c r="MA52" s="92"/>
      <c r="MB52" s="584" t="s">
        <v>162</v>
      </c>
      <c r="MC52" s="586"/>
      <c r="MR52" s="584" t="s">
        <v>129</v>
      </c>
      <c r="MS52" s="585"/>
      <c r="MT52" s="586"/>
      <c r="MU52" s="99"/>
      <c r="MV52" s="99"/>
      <c r="MW52" s="92"/>
      <c r="MX52" s="584" t="s">
        <v>162</v>
      </c>
      <c r="MY52" s="586"/>
      <c r="NN52" s="584" t="s">
        <v>130</v>
      </c>
      <c r="NO52" s="585"/>
      <c r="NP52" s="586"/>
      <c r="NQ52" s="99"/>
      <c r="NR52" s="99"/>
      <c r="NS52" s="92"/>
      <c r="NT52" s="584" t="s">
        <v>162</v>
      </c>
      <c r="NU52" s="586"/>
      <c r="OJ52" s="584" t="s">
        <v>131</v>
      </c>
      <c r="OK52" s="585"/>
      <c r="OL52" s="586"/>
      <c r="OM52" s="99"/>
      <c r="ON52" s="99"/>
      <c r="OO52" s="92"/>
      <c r="OP52" s="584" t="s">
        <v>162</v>
      </c>
      <c r="OQ52" s="586"/>
      <c r="PF52" s="584" t="s">
        <v>132</v>
      </c>
      <c r="PG52" s="585"/>
      <c r="PH52" s="586"/>
      <c r="PI52" s="99"/>
      <c r="PJ52" s="99"/>
      <c r="PK52" s="92"/>
      <c r="PL52" s="584" t="s">
        <v>162</v>
      </c>
      <c r="PM52" s="586"/>
      <c r="QB52" s="584" t="s">
        <v>447</v>
      </c>
      <c r="QC52" s="585"/>
      <c r="QD52" s="586"/>
      <c r="QE52" s="99"/>
      <c r="QF52" s="99"/>
      <c r="QG52" s="92"/>
      <c r="QH52" s="584" t="s">
        <v>162</v>
      </c>
      <c r="QI52" s="586"/>
      <c r="QX52" s="584" t="s">
        <v>448</v>
      </c>
      <c r="QY52" s="585"/>
      <c r="QZ52" s="586"/>
      <c r="RA52" s="99"/>
      <c r="RB52" s="99"/>
      <c r="RC52" s="92"/>
      <c r="RD52" s="584" t="s">
        <v>162</v>
      </c>
      <c r="RE52" s="586"/>
      <c r="RT52" s="584" t="s">
        <v>449</v>
      </c>
      <c r="RU52" s="585"/>
      <c r="RV52" s="586"/>
      <c r="RW52" s="99"/>
      <c r="RX52" s="99"/>
      <c r="RY52" s="92"/>
      <c r="RZ52" s="584" t="s">
        <v>162</v>
      </c>
      <c r="SA52" s="586"/>
      <c r="SP52" s="584" t="s">
        <v>450</v>
      </c>
      <c r="SQ52" s="585"/>
      <c r="SR52" s="586"/>
      <c r="SS52" s="99"/>
      <c r="ST52" s="99"/>
      <c r="SU52" s="92"/>
      <c r="SV52" s="584" t="s">
        <v>162</v>
      </c>
      <c r="SW52" s="586"/>
    </row>
    <row r="54" spans="2:528">
      <c r="D54" s="328" t="s">
        <v>366</v>
      </c>
      <c r="E54" s="328" t="s">
        <v>138</v>
      </c>
      <c r="F54" s="328" t="s">
        <v>558</v>
      </c>
      <c r="G54" s="328" t="s">
        <v>616</v>
      </c>
      <c r="H54" s="328" t="s">
        <v>559</v>
      </c>
      <c r="I54" s="328" t="s">
        <v>560</v>
      </c>
      <c r="J54" s="328" t="s">
        <v>568</v>
      </c>
      <c r="K54" s="328" t="s">
        <v>88</v>
      </c>
      <c r="L54" s="328" t="s">
        <v>556</v>
      </c>
      <c r="M54" s="328" t="s">
        <v>562</v>
      </c>
      <c r="N54" s="328" t="s">
        <v>98</v>
      </c>
      <c r="O54" s="328" t="s">
        <v>75</v>
      </c>
      <c r="P54" s="328" t="s">
        <v>99</v>
      </c>
      <c r="Q54" s="328" t="s">
        <v>88</v>
      </c>
      <c r="R54" s="328" t="s">
        <v>557</v>
      </c>
      <c r="S54" s="328" t="s">
        <v>98</v>
      </c>
      <c r="T54" s="328" t="s">
        <v>75</v>
      </c>
      <c r="U54" s="328" t="s">
        <v>99</v>
      </c>
      <c r="V54" s="328" t="s">
        <v>562</v>
      </c>
      <c r="Z54" s="328" t="s">
        <v>366</v>
      </c>
      <c r="AA54" s="328" t="s">
        <v>138</v>
      </c>
      <c r="AB54" s="328" t="s">
        <v>558</v>
      </c>
      <c r="AC54" s="328" t="s">
        <v>616</v>
      </c>
      <c r="AD54" s="328" t="s">
        <v>559</v>
      </c>
      <c r="AE54" s="328" t="s">
        <v>560</v>
      </c>
      <c r="AF54" s="328" t="s">
        <v>568</v>
      </c>
      <c r="AG54" s="328" t="s">
        <v>88</v>
      </c>
      <c r="AH54" s="328" t="s">
        <v>556</v>
      </c>
      <c r="AI54" s="328" t="s">
        <v>562</v>
      </c>
      <c r="AJ54" s="328" t="s">
        <v>98</v>
      </c>
      <c r="AK54" s="328" t="s">
        <v>75</v>
      </c>
      <c r="AL54" s="328" t="s">
        <v>99</v>
      </c>
      <c r="AM54" s="328" t="s">
        <v>88</v>
      </c>
      <c r="AN54" s="328" t="s">
        <v>557</v>
      </c>
      <c r="AO54" s="328" t="s">
        <v>98</v>
      </c>
      <c r="AP54" s="328" t="s">
        <v>75</v>
      </c>
      <c r="AQ54" s="328" t="s">
        <v>99</v>
      </c>
      <c r="AR54" s="328" t="s">
        <v>562</v>
      </c>
      <c r="AV54" s="328" t="s">
        <v>366</v>
      </c>
      <c r="AW54" s="328" t="s">
        <v>138</v>
      </c>
      <c r="AX54" s="328" t="s">
        <v>558</v>
      </c>
      <c r="AY54" s="328" t="s">
        <v>616</v>
      </c>
      <c r="AZ54" s="328" t="s">
        <v>559</v>
      </c>
      <c r="BA54" s="328" t="s">
        <v>560</v>
      </c>
      <c r="BB54" s="328" t="s">
        <v>568</v>
      </c>
      <c r="BC54" s="328" t="s">
        <v>88</v>
      </c>
      <c r="BD54" s="328" t="s">
        <v>556</v>
      </c>
      <c r="BE54" s="328" t="s">
        <v>562</v>
      </c>
      <c r="BF54" s="328" t="s">
        <v>98</v>
      </c>
      <c r="BG54" s="328" t="s">
        <v>75</v>
      </c>
      <c r="BH54" s="328" t="s">
        <v>99</v>
      </c>
      <c r="BI54" s="328" t="s">
        <v>88</v>
      </c>
      <c r="BJ54" s="328" t="s">
        <v>557</v>
      </c>
      <c r="BK54" s="328" t="s">
        <v>98</v>
      </c>
      <c r="BL54" s="328" t="s">
        <v>75</v>
      </c>
      <c r="BM54" s="328" t="s">
        <v>99</v>
      </c>
      <c r="BN54" s="328" t="s">
        <v>562</v>
      </c>
      <c r="BR54" s="328" t="s">
        <v>366</v>
      </c>
      <c r="BS54" s="328" t="s">
        <v>138</v>
      </c>
      <c r="BT54" s="328" t="s">
        <v>558</v>
      </c>
      <c r="BU54" s="328" t="s">
        <v>616</v>
      </c>
      <c r="BV54" s="328" t="s">
        <v>559</v>
      </c>
      <c r="BW54" s="328" t="s">
        <v>560</v>
      </c>
      <c r="BX54" s="328" t="s">
        <v>568</v>
      </c>
      <c r="BY54" s="328" t="s">
        <v>88</v>
      </c>
      <c r="BZ54" s="328" t="s">
        <v>556</v>
      </c>
      <c r="CA54" s="328" t="s">
        <v>562</v>
      </c>
      <c r="CB54" s="328" t="s">
        <v>98</v>
      </c>
      <c r="CC54" s="328" t="s">
        <v>75</v>
      </c>
      <c r="CD54" s="328" t="s">
        <v>99</v>
      </c>
      <c r="CE54" s="328" t="s">
        <v>88</v>
      </c>
      <c r="CF54" s="328" t="s">
        <v>557</v>
      </c>
      <c r="CG54" s="328" t="s">
        <v>98</v>
      </c>
      <c r="CH54" s="328" t="s">
        <v>75</v>
      </c>
      <c r="CI54" s="328" t="s">
        <v>99</v>
      </c>
      <c r="CJ54" s="328" t="s">
        <v>562</v>
      </c>
      <c r="CN54" s="328" t="s">
        <v>366</v>
      </c>
      <c r="CO54" s="328" t="s">
        <v>138</v>
      </c>
      <c r="CP54" s="328" t="s">
        <v>558</v>
      </c>
      <c r="CQ54" s="328" t="s">
        <v>616</v>
      </c>
      <c r="CR54" s="328" t="s">
        <v>559</v>
      </c>
      <c r="CS54" s="328" t="s">
        <v>560</v>
      </c>
      <c r="CT54" s="328" t="s">
        <v>568</v>
      </c>
      <c r="CU54" s="328" t="s">
        <v>88</v>
      </c>
      <c r="CV54" s="328" t="s">
        <v>556</v>
      </c>
      <c r="CW54" s="328" t="s">
        <v>562</v>
      </c>
      <c r="CX54" s="328" t="s">
        <v>98</v>
      </c>
      <c r="CY54" s="328" t="s">
        <v>75</v>
      </c>
      <c r="CZ54" s="328" t="s">
        <v>99</v>
      </c>
      <c r="DA54" s="328" t="s">
        <v>88</v>
      </c>
      <c r="DB54" s="328" t="s">
        <v>557</v>
      </c>
      <c r="DC54" s="328" t="s">
        <v>98</v>
      </c>
      <c r="DD54" s="328" t="s">
        <v>75</v>
      </c>
      <c r="DE54" s="328" t="s">
        <v>99</v>
      </c>
      <c r="DF54" s="328" t="s">
        <v>562</v>
      </c>
      <c r="DJ54" s="328" t="s">
        <v>366</v>
      </c>
      <c r="DK54" s="328" t="s">
        <v>138</v>
      </c>
      <c r="DL54" s="328" t="s">
        <v>558</v>
      </c>
      <c r="DM54" s="328" t="s">
        <v>616</v>
      </c>
      <c r="DN54" s="328" t="s">
        <v>559</v>
      </c>
      <c r="DO54" s="328" t="s">
        <v>560</v>
      </c>
      <c r="DP54" s="328" t="s">
        <v>568</v>
      </c>
      <c r="DQ54" s="328" t="s">
        <v>88</v>
      </c>
      <c r="DR54" s="328" t="s">
        <v>556</v>
      </c>
      <c r="DS54" s="328" t="s">
        <v>562</v>
      </c>
      <c r="DT54" s="328" t="s">
        <v>98</v>
      </c>
      <c r="DU54" s="328" t="s">
        <v>75</v>
      </c>
      <c r="DV54" s="328" t="s">
        <v>99</v>
      </c>
      <c r="DW54" s="328" t="s">
        <v>88</v>
      </c>
      <c r="DX54" s="328" t="s">
        <v>557</v>
      </c>
      <c r="DY54" s="328" t="s">
        <v>98</v>
      </c>
      <c r="DZ54" s="328" t="s">
        <v>75</v>
      </c>
      <c r="EA54" s="328" t="s">
        <v>99</v>
      </c>
      <c r="EB54" s="328" t="s">
        <v>562</v>
      </c>
      <c r="EF54" s="328" t="s">
        <v>366</v>
      </c>
      <c r="EG54" s="328" t="s">
        <v>138</v>
      </c>
      <c r="EH54" s="328" t="s">
        <v>558</v>
      </c>
      <c r="EI54" s="328" t="s">
        <v>616</v>
      </c>
      <c r="EJ54" s="328" t="s">
        <v>559</v>
      </c>
      <c r="EK54" s="328" t="s">
        <v>560</v>
      </c>
      <c r="EL54" s="328" t="s">
        <v>568</v>
      </c>
      <c r="EM54" s="328" t="s">
        <v>88</v>
      </c>
      <c r="EN54" s="328" t="s">
        <v>556</v>
      </c>
      <c r="EO54" s="328" t="s">
        <v>562</v>
      </c>
      <c r="EP54" s="328" t="s">
        <v>98</v>
      </c>
      <c r="EQ54" s="328" t="s">
        <v>75</v>
      </c>
      <c r="ER54" s="328" t="s">
        <v>99</v>
      </c>
      <c r="ES54" s="328" t="s">
        <v>88</v>
      </c>
      <c r="ET54" s="328" t="s">
        <v>557</v>
      </c>
      <c r="EU54" s="328" t="s">
        <v>98</v>
      </c>
      <c r="EV54" s="328" t="s">
        <v>75</v>
      </c>
      <c r="EW54" s="328" t="s">
        <v>99</v>
      </c>
      <c r="EX54" s="328" t="s">
        <v>562</v>
      </c>
      <c r="FB54" s="328" t="s">
        <v>366</v>
      </c>
      <c r="FC54" s="328" t="s">
        <v>138</v>
      </c>
      <c r="FD54" s="328" t="s">
        <v>558</v>
      </c>
      <c r="FE54" s="328" t="s">
        <v>616</v>
      </c>
      <c r="FF54" s="328" t="s">
        <v>559</v>
      </c>
      <c r="FG54" s="328" t="s">
        <v>560</v>
      </c>
      <c r="FH54" s="328" t="s">
        <v>568</v>
      </c>
      <c r="FI54" s="328" t="s">
        <v>88</v>
      </c>
      <c r="FJ54" s="328" t="s">
        <v>556</v>
      </c>
      <c r="FK54" s="328" t="s">
        <v>562</v>
      </c>
      <c r="FL54" s="328" t="s">
        <v>98</v>
      </c>
      <c r="FM54" s="328" t="s">
        <v>75</v>
      </c>
      <c r="FN54" s="328" t="s">
        <v>99</v>
      </c>
      <c r="FO54" s="328" t="s">
        <v>88</v>
      </c>
      <c r="FP54" s="328" t="s">
        <v>557</v>
      </c>
      <c r="FQ54" s="328" t="s">
        <v>98</v>
      </c>
      <c r="FR54" s="328" t="s">
        <v>75</v>
      </c>
      <c r="FS54" s="328" t="s">
        <v>99</v>
      </c>
      <c r="FT54" s="328" t="s">
        <v>562</v>
      </c>
      <c r="FX54" s="328" t="s">
        <v>366</v>
      </c>
      <c r="FY54" s="328" t="s">
        <v>138</v>
      </c>
      <c r="FZ54" s="328" t="s">
        <v>558</v>
      </c>
      <c r="GA54" s="328" t="s">
        <v>616</v>
      </c>
      <c r="GB54" s="328" t="s">
        <v>559</v>
      </c>
      <c r="GC54" s="328" t="s">
        <v>560</v>
      </c>
      <c r="GD54" s="328" t="s">
        <v>568</v>
      </c>
      <c r="GE54" s="328" t="s">
        <v>88</v>
      </c>
      <c r="GF54" s="328" t="s">
        <v>556</v>
      </c>
      <c r="GG54" s="328" t="s">
        <v>562</v>
      </c>
      <c r="GH54" s="328" t="s">
        <v>98</v>
      </c>
      <c r="GI54" s="328" t="s">
        <v>75</v>
      </c>
      <c r="GJ54" s="328" t="s">
        <v>99</v>
      </c>
      <c r="GK54" s="328" t="s">
        <v>88</v>
      </c>
      <c r="GL54" s="328" t="s">
        <v>557</v>
      </c>
      <c r="GM54" s="328" t="s">
        <v>98</v>
      </c>
      <c r="GN54" s="328" t="s">
        <v>75</v>
      </c>
      <c r="GO54" s="328" t="s">
        <v>99</v>
      </c>
      <c r="GP54" s="328" t="s">
        <v>562</v>
      </c>
      <c r="GT54" s="328" t="s">
        <v>366</v>
      </c>
      <c r="GU54" s="328" t="s">
        <v>138</v>
      </c>
      <c r="GV54" s="328" t="s">
        <v>558</v>
      </c>
      <c r="GW54" s="328" t="s">
        <v>616</v>
      </c>
      <c r="GX54" s="328" t="s">
        <v>559</v>
      </c>
      <c r="GY54" s="328" t="s">
        <v>560</v>
      </c>
      <c r="GZ54" s="328" t="s">
        <v>568</v>
      </c>
      <c r="HA54" s="328" t="s">
        <v>88</v>
      </c>
      <c r="HB54" s="328" t="s">
        <v>556</v>
      </c>
      <c r="HC54" s="328" t="s">
        <v>562</v>
      </c>
      <c r="HD54" s="328" t="s">
        <v>98</v>
      </c>
      <c r="HE54" s="328" t="s">
        <v>75</v>
      </c>
      <c r="HF54" s="328" t="s">
        <v>99</v>
      </c>
      <c r="HG54" s="328" t="s">
        <v>88</v>
      </c>
      <c r="HH54" s="328" t="s">
        <v>557</v>
      </c>
      <c r="HI54" s="328" t="s">
        <v>98</v>
      </c>
      <c r="HJ54" s="328" t="s">
        <v>75</v>
      </c>
      <c r="HK54" s="328" t="s">
        <v>99</v>
      </c>
      <c r="HL54" s="328" t="s">
        <v>562</v>
      </c>
      <c r="HP54" s="328" t="s">
        <v>366</v>
      </c>
      <c r="HQ54" s="328" t="s">
        <v>138</v>
      </c>
      <c r="HR54" s="328" t="s">
        <v>558</v>
      </c>
      <c r="HS54" s="328" t="s">
        <v>616</v>
      </c>
      <c r="HT54" s="328" t="s">
        <v>559</v>
      </c>
      <c r="HU54" s="328" t="s">
        <v>560</v>
      </c>
      <c r="HV54" s="328" t="s">
        <v>568</v>
      </c>
      <c r="HW54" s="328" t="s">
        <v>88</v>
      </c>
      <c r="HX54" s="328" t="s">
        <v>556</v>
      </c>
      <c r="HY54" s="328" t="s">
        <v>562</v>
      </c>
      <c r="HZ54" s="328" t="s">
        <v>98</v>
      </c>
      <c r="IA54" s="328" t="s">
        <v>75</v>
      </c>
      <c r="IB54" s="328" t="s">
        <v>99</v>
      </c>
      <c r="IC54" s="328" t="s">
        <v>88</v>
      </c>
      <c r="ID54" s="328" t="s">
        <v>557</v>
      </c>
      <c r="IE54" s="328" t="s">
        <v>98</v>
      </c>
      <c r="IF54" s="328" t="s">
        <v>75</v>
      </c>
      <c r="IG54" s="328" t="s">
        <v>99</v>
      </c>
      <c r="IH54" s="328" t="s">
        <v>562</v>
      </c>
      <c r="IL54" s="328" t="s">
        <v>366</v>
      </c>
      <c r="IM54" s="328" t="s">
        <v>138</v>
      </c>
      <c r="IN54" s="328" t="s">
        <v>558</v>
      </c>
      <c r="IO54" s="328" t="s">
        <v>616</v>
      </c>
      <c r="IP54" s="328" t="s">
        <v>559</v>
      </c>
      <c r="IQ54" s="328" t="s">
        <v>560</v>
      </c>
      <c r="IR54" s="328" t="s">
        <v>568</v>
      </c>
      <c r="IS54" s="328" t="s">
        <v>88</v>
      </c>
      <c r="IT54" s="328" t="s">
        <v>556</v>
      </c>
      <c r="IU54" s="328" t="s">
        <v>562</v>
      </c>
      <c r="IV54" s="328" t="s">
        <v>98</v>
      </c>
      <c r="IW54" s="328" t="s">
        <v>75</v>
      </c>
      <c r="IX54" s="328" t="s">
        <v>99</v>
      </c>
      <c r="IY54" s="328" t="s">
        <v>88</v>
      </c>
      <c r="IZ54" s="328" t="s">
        <v>557</v>
      </c>
      <c r="JA54" s="328" t="s">
        <v>98</v>
      </c>
      <c r="JB54" s="328" t="s">
        <v>75</v>
      </c>
      <c r="JC54" s="328" t="s">
        <v>99</v>
      </c>
      <c r="JD54" s="328" t="s">
        <v>562</v>
      </c>
      <c r="JH54" s="328" t="s">
        <v>366</v>
      </c>
      <c r="JI54" s="328" t="s">
        <v>138</v>
      </c>
      <c r="JJ54" s="328" t="s">
        <v>558</v>
      </c>
      <c r="JK54" s="328" t="s">
        <v>616</v>
      </c>
      <c r="JL54" s="328" t="s">
        <v>559</v>
      </c>
      <c r="JM54" s="328" t="s">
        <v>560</v>
      </c>
      <c r="JN54" s="328" t="s">
        <v>568</v>
      </c>
      <c r="JO54" s="328" t="s">
        <v>88</v>
      </c>
      <c r="JP54" s="328" t="s">
        <v>556</v>
      </c>
      <c r="JQ54" s="328" t="s">
        <v>562</v>
      </c>
      <c r="JR54" s="328" t="s">
        <v>98</v>
      </c>
      <c r="JS54" s="328" t="s">
        <v>75</v>
      </c>
      <c r="JT54" s="328" t="s">
        <v>99</v>
      </c>
      <c r="JU54" s="328" t="s">
        <v>88</v>
      </c>
      <c r="JV54" s="328" t="s">
        <v>557</v>
      </c>
      <c r="JW54" s="328" t="s">
        <v>98</v>
      </c>
      <c r="JX54" s="328" t="s">
        <v>75</v>
      </c>
      <c r="JY54" s="328" t="s">
        <v>99</v>
      </c>
      <c r="JZ54" s="328" t="s">
        <v>562</v>
      </c>
      <c r="KD54" s="328" t="s">
        <v>366</v>
      </c>
      <c r="KE54" s="328" t="s">
        <v>138</v>
      </c>
      <c r="KF54" s="328" t="s">
        <v>558</v>
      </c>
      <c r="KG54" s="328" t="s">
        <v>616</v>
      </c>
      <c r="KH54" s="328" t="s">
        <v>559</v>
      </c>
      <c r="KI54" s="328" t="s">
        <v>560</v>
      </c>
      <c r="KJ54" s="328" t="s">
        <v>568</v>
      </c>
      <c r="KK54" s="328" t="s">
        <v>88</v>
      </c>
      <c r="KL54" s="328" t="s">
        <v>556</v>
      </c>
      <c r="KM54" s="328" t="s">
        <v>562</v>
      </c>
      <c r="KN54" s="328" t="s">
        <v>98</v>
      </c>
      <c r="KO54" s="328" t="s">
        <v>75</v>
      </c>
      <c r="KP54" s="328" t="s">
        <v>99</v>
      </c>
      <c r="KQ54" s="328" t="s">
        <v>88</v>
      </c>
      <c r="KR54" s="328" t="s">
        <v>557</v>
      </c>
      <c r="KS54" s="328" t="s">
        <v>98</v>
      </c>
      <c r="KT54" s="328" t="s">
        <v>75</v>
      </c>
      <c r="KU54" s="328" t="s">
        <v>99</v>
      </c>
      <c r="KV54" s="328" t="s">
        <v>562</v>
      </c>
      <c r="KZ54" s="328" t="s">
        <v>366</v>
      </c>
      <c r="LA54" s="328" t="s">
        <v>138</v>
      </c>
      <c r="LB54" s="328" t="s">
        <v>558</v>
      </c>
      <c r="LC54" s="328" t="s">
        <v>616</v>
      </c>
      <c r="LD54" s="328" t="s">
        <v>559</v>
      </c>
      <c r="LE54" s="328" t="s">
        <v>560</v>
      </c>
      <c r="LF54" s="328" t="s">
        <v>568</v>
      </c>
      <c r="LG54" s="328" t="s">
        <v>88</v>
      </c>
      <c r="LH54" s="328" t="s">
        <v>556</v>
      </c>
      <c r="LI54" s="328" t="s">
        <v>562</v>
      </c>
      <c r="LJ54" s="328" t="s">
        <v>98</v>
      </c>
      <c r="LK54" s="328" t="s">
        <v>75</v>
      </c>
      <c r="LL54" s="328" t="s">
        <v>99</v>
      </c>
      <c r="LM54" s="328" t="s">
        <v>88</v>
      </c>
      <c r="LN54" s="328" t="s">
        <v>557</v>
      </c>
      <c r="LO54" s="328" t="s">
        <v>98</v>
      </c>
      <c r="LP54" s="328" t="s">
        <v>75</v>
      </c>
      <c r="LQ54" s="328" t="s">
        <v>99</v>
      </c>
      <c r="LR54" s="328" t="s">
        <v>562</v>
      </c>
      <c r="LV54" s="328" t="s">
        <v>366</v>
      </c>
      <c r="LW54" s="328" t="s">
        <v>138</v>
      </c>
      <c r="LX54" s="328" t="s">
        <v>558</v>
      </c>
      <c r="LY54" s="328" t="s">
        <v>616</v>
      </c>
      <c r="LZ54" s="328" t="s">
        <v>559</v>
      </c>
      <c r="MA54" s="328" t="s">
        <v>560</v>
      </c>
      <c r="MB54" s="328" t="s">
        <v>568</v>
      </c>
      <c r="MC54" s="328" t="s">
        <v>88</v>
      </c>
      <c r="MD54" s="328" t="s">
        <v>556</v>
      </c>
      <c r="ME54" s="328" t="s">
        <v>562</v>
      </c>
      <c r="MF54" s="328" t="s">
        <v>98</v>
      </c>
      <c r="MG54" s="328" t="s">
        <v>75</v>
      </c>
      <c r="MH54" s="328" t="s">
        <v>99</v>
      </c>
      <c r="MI54" s="328" t="s">
        <v>88</v>
      </c>
      <c r="MJ54" s="328" t="s">
        <v>557</v>
      </c>
      <c r="MK54" s="328" t="s">
        <v>98</v>
      </c>
      <c r="ML54" s="328" t="s">
        <v>75</v>
      </c>
      <c r="MM54" s="328" t="s">
        <v>99</v>
      </c>
      <c r="MN54" s="328" t="s">
        <v>562</v>
      </c>
      <c r="MR54" s="328" t="s">
        <v>366</v>
      </c>
      <c r="MS54" s="328" t="s">
        <v>138</v>
      </c>
      <c r="MT54" s="328" t="s">
        <v>558</v>
      </c>
      <c r="MU54" s="328" t="s">
        <v>616</v>
      </c>
      <c r="MV54" s="328" t="s">
        <v>559</v>
      </c>
      <c r="MW54" s="328" t="s">
        <v>560</v>
      </c>
      <c r="MX54" s="328" t="s">
        <v>568</v>
      </c>
      <c r="MY54" s="328" t="s">
        <v>88</v>
      </c>
      <c r="MZ54" s="328" t="s">
        <v>556</v>
      </c>
      <c r="NA54" s="328" t="s">
        <v>562</v>
      </c>
      <c r="NB54" s="328" t="s">
        <v>98</v>
      </c>
      <c r="NC54" s="328" t="s">
        <v>75</v>
      </c>
      <c r="ND54" s="328" t="s">
        <v>99</v>
      </c>
      <c r="NE54" s="328" t="s">
        <v>88</v>
      </c>
      <c r="NF54" s="328" t="s">
        <v>557</v>
      </c>
      <c r="NG54" s="328" t="s">
        <v>98</v>
      </c>
      <c r="NH54" s="328" t="s">
        <v>75</v>
      </c>
      <c r="NI54" s="328" t="s">
        <v>99</v>
      </c>
      <c r="NJ54" s="328" t="s">
        <v>562</v>
      </c>
      <c r="NN54" s="328" t="s">
        <v>366</v>
      </c>
      <c r="NO54" s="328" t="s">
        <v>138</v>
      </c>
      <c r="NP54" s="328" t="s">
        <v>558</v>
      </c>
      <c r="NQ54" s="328" t="s">
        <v>616</v>
      </c>
      <c r="NR54" s="328" t="s">
        <v>559</v>
      </c>
      <c r="NS54" s="328" t="s">
        <v>560</v>
      </c>
      <c r="NT54" s="328" t="s">
        <v>568</v>
      </c>
      <c r="NU54" s="328" t="s">
        <v>88</v>
      </c>
      <c r="NV54" s="328" t="s">
        <v>556</v>
      </c>
      <c r="NW54" s="328" t="s">
        <v>562</v>
      </c>
      <c r="NX54" s="328" t="s">
        <v>98</v>
      </c>
      <c r="NY54" s="328" t="s">
        <v>75</v>
      </c>
      <c r="NZ54" s="328" t="s">
        <v>99</v>
      </c>
      <c r="OA54" s="328" t="s">
        <v>88</v>
      </c>
      <c r="OB54" s="328" t="s">
        <v>557</v>
      </c>
      <c r="OC54" s="328" t="s">
        <v>98</v>
      </c>
      <c r="OD54" s="328" t="s">
        <v>75</v>
      </c>
      <c r="OE54" s="328" t="s">
        <v>99</v>
      </c>
      <c r="OF54" s="328" t="s">
        <v>562</v>
      </c>
      <c r="OJ54" s="328" t="s">
        <v>366</v>
      </c>
      <c r="OK54" s="328" t="s">
        <v>138</v>
      </c>
      <c r="OL54" s="328" t="s">
        <v>558</v>
      </c>
      <c r="OM54" s="328" t="s">
        <v>616</v>
      </c>
      <c r="ON54" s="328" t="s">
        <v>559</v>
      </c>
      <c r="OO54" s="328" t="s">
        <v>560</v>
      </c>
      <c r="OP54" s="328" t="s">
        <v>568</v>
      </c>
      <c r="OQ54" s="328" t="s">
        <v>88</v>
      </c>
      <c r="OR54" s="328" t="s">
        <v>556</v>
      </c>
      <c r="OS54" s="328" t="s">
        <v>562</v>
      </c>
      <c r="OT54" s="328" t="s">
        <v>98</v>
      </c>
      <c r="OU54" s="328" t="s">
        <v>75</v>
      </c>
      <c r="OV54" s="328" t="s">
        <v>99</v>
      </c>
      <c r="OW54" s="328" t="s">
        <v>88</v>
      </c>
      <c r="OX54" s="328" t="s">
        <v>557</v>
      </c>
      <c r="OY54" s="328" t="s">
        <v>98</v>
      </c>
      <c r="OZ54" s="328" t="s">
        <v>75</v>
      </c>
      <c r="PA54" s="328" t="s">
        <v>99</v>
      </c>
      <c r="PB54" s="328" t="s">
        <v>562</v>
      </c>
      <c r="PF54" s="328" t="s">
        <v>366</v>
      </c>
      <c r="PG54" s="328" t="s">
        <v>138</v>
      </c>
      <c r="PH54" s="328" t="s">
        <v>558</v>
      </c>
      <c r="PI54" s="328" t="s">
        <v>616</v>
      </c>
      <c r="PJ54" s="328" t="s">
        <v>559</v>
      </c>
      <c r="PK54" s="328" t="s">
        <v>560</v>
      </c>
      <c r="PL54" s="328" t="s">
        <v>568</v>
      </c>
      <c r="PM54" s="328" t="s">
        <v>88</v>
      </c>
      <c r="PN54" s="328" t="s">
        <v>556</v>
      </c>
      <c r="PO54" s="328" t="s">
        <v>562</v>
      </c>
      <c r="PP54" s="328" t="s">
        <v>98</v>
      </c>
      <c r="PQ54" s="328" t="s">
        <v>75</v>
      </c>
      <c r="PR54" s="328" t="s">
        <v>99</v>
      </c>
      <c r="PS54" s="328" t="s">
        <v>88</v>
      </c>
      <c r="PT54" s="328" t="s">
        <v>557</v>
      </c>
      <c r="PU54" s="328" t="s">
        <v>98</v>
      </c>
      <c r="PV54" s="328" t="s">
        <v>75</v>
      </c>
      <c r="PW54" s="328" t="s">
        <v>99</v>
      </c>
      <c r="PX54" s="328" t="s">
        <v>562</v>
      </c>
      <c r="QB54" s="328" t="s">
        <v>366</v>
      </c>
      <c r="QC54" s="328" t="s">
        <v>138</v>
      </c>
      <c r="QD54" s="328" t="s">
        <v>558</v>
      </c>
      <c r="QE54" s="328" t="s">
        <v>616</v>
      </c>
      <c r="QF54" s="328" t="s">
        <v>559</v>
      </c>
      <c r="QG54" s="328" t="s">
        <v>560</v>
      </c>
      <c r="QH54" s="328" t="s">
        <v>568</v>
      </c>
      <c r="QI54" s="328" t="s">
        <v>88</v>
      </c>
      <c r="QJ54" s="328" t="s">
        <v>556</v>
      </c>
      <c r="QK54" s="328" t="s">
        <v>562</v>
      </c>
      <c r="QL54" s="328" t="s">
        <v>98</v>
      </c>
      <c r="QM54" s="328" t="s">
        <v>75</v>
      </c>
      <c r="QN54" s="328" t="s">
        <v>99</v>
      </c>
      <c r="QO54" s="328" t="s">
        <v>88</v>
      </c>
      <c r="QP54" s="328" t="s">
        <v>557</v>
      </c>
      <c r="QQ54" s="328" t="s">
        <v>98</v>
      </c>
      <c r="QR54" s="328" t="s">
        <v>75</v>
      </c>
      <c r="QS54" s="328" t="s">
        <v>99</v>
      </c>
      <c r="QT54" s="328" t="s">
        <v>562</v>
      </c>
      <c r="QX54" s="328" t="s">
        <v>366</v>
      </c>
      <c r="QY54" s="328" t="s">
        <v>138</v>
      </c>
      <c r="QZ54" s="328" t="s">
        <v>558</v>
      </c>
      <c r="RA54" s="328" t="s">
        <v>616</v>
      </c>
      <c r="RB54" s="328" t="s">
        <v>559</v>
      </c>
      <c r="RC54" s="328" t="s">
        <v>560</v>
      </c>
      <c r="RD54" s="328" t="s">
        <v>568</v>
      </c>
      <c r="RE54" s="328" t="s">
        <v>88</v>
      </c>
      <c r="RF54" s="328" t="s">
        <v>556</v>
      </c>
      <c r="RG54" s="328" t="s">
        <v>562</v>
      </c>
      <c r="RH54" s="328" t="s">
        <v>98</v>
      </c>
      <c r="RI54" s="328" t="s">
        <v>75</v>
      </c>
      <c r="RJ54" s="328" t="s">
        <v>99</v>
      </c>
      <c r="RK54" s="328" t="s">
        <v>88</v>
      </c>
      <c r="RL54" s="328" t="s">
        <v>557</v>
      </c>
      <c r="RM54" s="328" t="s">
        <v>98</v>
      </c>
      <c r="RN54" s="328" t="s">
        <v>75</v>
      </c>
      <c r="RO54" s="328" t="s">
        <v>99</v>
      </c>
      <c r="RP54" s="328" t="s">
        <v>562</v>
      </c>
      <c r="RT54" s="328" t="s">
        <v>366</v>
      </c>
      <c r="RU54" s="328" t="s">
        <v>138</v>
      </c>
      <c r="RV54" s="328" t="s">
        <v>558</v>
      </c>
      <c r="RW54" s="328" t="s">
        <v>616</v>
      </c>
      <c r="RX54" s="328" t="s">
        <v>559</v>
      </c>
      <c r="RY54" s="328" t="s">
        <v>560</v>
      </c>
      <c r="RZ54" s="328" t="s">
        <v>568</v>
      </c>
      <c r="SA54" s="328" t="s">
        <v>88</v>
      </c>
      <c r="SB54" s="328" t="s">
        <v>556</v>
      </c>
      <c r="SC54" s="328" t="s">
        <v>562</v>
      </c>
      <c r="SD54" s="328" t="s">
        <v>98</v>
      </c>
      <c r="SE54" s="328" t="s">
        <v>75</v>
      </c>
      <c r="SF54" s="328" t="s">
        <v>99</v>
      </c>
      <c r="SG54" s="328" t="s">
        <v>88</v>
      </c>
      <c r="SH54" s="328" t="s">
        <v>557</v>
      </c>
      <c r="SI54" s="328" t="s">
        <v>98</v>
      </c>
      <c r="SJ54" s="328" t="s">
        <v>75</v>
      </c>
      <c r="SK54" s="328" t="s">
        <v>99</v>
      </c>
      <c r="SL54" s="328" t="s">
        <v>562</v>
      </c>
      <c r="SP54" s="328" t="s">
        <v>366</v>
      </c>
      <c r="SQ54" s="328" t="s">
        <v>138</v>
      </c>
      <c r="SR54" s="328" t="s">
        <v>558</v>
      </c>
      <c r="SS54" s="328" t="s">
        <v>616</v>
      </c>
      <c r="ST54" s="328" t="s">
        <v>559</v>
      </c>
      <c r="SU54" s="328" t="s">
        <v>560</v>
      </c>
      <c r="SV54" s="328" t="s">
        <v>568</v>
      </c>
      <c r="SW54" s="328" t="s">
        <v>88</v>
      </c>
      <c r="SX54" s="328" t="s">
        <v>556</v>
      </c>
      <c r="SY54" s="328" t="s">
        <v>562</v>
      </c>
      <c r="SZ54" s="328" t="s">
        <v>98</v>
      </c>
      <c r="TA54" s="328" t="s">
        <v>75</v>
      </c>
      <c r="TB54" s="328" t="s">
        <v>99</v>
      </c>
      <c r="TC54" s="328" t="s">
        <v>88</v>
      </c>
      <c r="TD54" s="328" t="s">
        <v>557</v>
      </c>
      <c r="TE54" s="328" t="s">
        <v>98</v>
      </c>
      <c r="TF54" s="328" t="s">
        <v>75</v>
      </c>
      <c r="TG54" s="328" t="s">
        <v>99</v>
      </c>
      <c r="TH54" s="328" t="s">
        <v>562</v>
      </c>
    </row>
    <row r="55" spans="2:528">
      <c r="D55" s="407"/>
      <c r="E55" s="407"/>
      <c r="F55" s="407"/>
      <c r="G55" s="407"/>
      <c r="H55" s="407">
        <f>IFERROR(D55*E55*F55,"")</f>
        <v>0</v>
      </c>
      <c r="I55" s="407">
        <f>IFERROR(D55*E55*G55,"")</f>
        <v>0</v>
      </c>
      <c r="J55" s="408" t="str">
        <f>IFERROR(((F55*E55*D55)*(P55*16.6667))+((D55*E55*G55)*(U55*16.6667)),"")</f>
        <v/>
      </c>
      <c r="K55" s="407" t="s">
        <v>144</v>
      </c>
      <c r="L55" s="407"/>
      <c r="M55" s="409" t="str">
        <f>IF(O55="9-11","Zona 1",IF(O55="11","Zona 1",IF(O55="12-13","Zona 2",IF(O55="14-16","Zona 2",IF(O55="17-19","Zona 3",IF(O55="20","Zona 3",""))))))</f>
        <v/>
      </c>
      <c r="N55" s="410" t="str">
        <f>IFERROR(TIME(0,ROUNDDOWN(((1/P55)*60),0),ROUND(((((1/P55)*60)-ROUNDDOWN(((1/P55)*60),0))*60),0)),"")</f>
        <v/>
      </c>
      <c r="O55" s="407" t="str">
        <f>IFERROR(IF(K55="PACE_Daniels",(INDEX(BASE!$AE$4:$AH$8,MATCH('Microciclos - Endurance (2)'!L55,BASE!$AE$4:$AE$8,0),4)),IF(AND(K55="vVO2máx",L55&gt;=35,L55&lt;=45),"9-11",IF(AND(K55="vVO2máx",L55&gt;45,L55&lt;=65),"11",IF(AND(K55="vVO2máx",L55&gt;65,L55&lt;=75),"12-13",IF(AND(K55="vVO2máx",L55&gt;=80,L55&lt;=85),"14-16",IF(AND(K55="vVO2máx",L55&gt;=85,L55&lt;100),"17-19",IF(AND(K55="vVO2máx",L55&gt;=100),"20",IF(AND(K55="FCR",L55&gt;40,L55&lt;=60),"12-13",IF(AND(K55="FCR",L55&gt;60,L55&lt;=84),"14-16",IF(AND(K55="FCR",L55&gt;=85,L55&lt;100),"17-19",IF(AND(K55="FCR",L55=100),"20",""))))))))))),"")</f>
        <v/>
      </c>
      <c r="P55" s="409" t="str">
        <f>IFERROR(IF(K55="vVO2máx",(Avaliações!$C$51*'Microciclos - Endurance (2)'!L55)/100,IF(K55="Velocidade_crítica",IF(L55="80% VC",Avaliações!#REF!*0.8,IF(L55="100% VC",Avaliações!#REF!*1,IF(L55="120% VC",Avaliações!#REF!*1.2,IF(L55="&gt;30%",Avaliações!$C$54*1.3,IF(L55="&gt;40%",Avaliações!$C$54*1.4,0))))),IF(K55="PACE_Daniels",INDEX(BASE!$Q$4:$V$60,MATCH(Avaliações!$C$53,BASE!$Q$4:$Q$60,0),MATCH('Microciclos - Endurance (2)'!L55,BASE!$Q$4:$V$4,0)),""))),"")</f>
        <v/>
      </c>
      <c r="Q55" s="407" t="s">
        <v>144</v>
      </c>
      <c r="R55" s="407"/>
      <c r="S55" s="410" t="str">
        <f>IFERROR(TIME(0,ROUNDDOWN(((1/U55)*60),0),ROUND(((((1/U55)*60)-ROUNDDOWN(((1/U55)*60),0))*60),0)),"")</f>
        <v/>
      </c>
      <c r="T55" s="407" t="str">
        <f>IFERROR(IF(Q55="PACE_Daniels",(INDEX(BASE!$AE$4:$AH$7,MATCH('Microciclos - Endurance (2)'!R55,BASE!$AE$4:$AE$7,0),4)),IF(AND(Q55="vVO2máx",R55&gt;=35,R55&lt;=45),"9-11",IF(AND(Q55="vVO2máx",R55&gt;45,R55&lt;=65),"11",IF(AND(Q55="vVO2máx",R55&gt;65,R55&lt;=75),"12-13",IF(AND(Q55="vVO2máx",R55&gt;=80,R55&lt;=85),"14-16",IF(AND(Q55="vVO2máx",R55&gt;=85,R55&lt;100),"17-19",IF(AND(Q55="vVO2máx",R55&gt;=100),"20",IF(AND(Q55="FCR",R55&gt;40,R55&lt;=60),"12-13",IF(AND(Q55="FCR",R55&gt;60,R55&lt;=84),"14-16",IF(AND(Q55="FCR",R55&gt;=85,R55&lt;100),"17-19",IF(AND(Q55="FCR",R55=100),"20",""))))))))))),"")</f>
        <v/>
      </c>
      <c r="U55" s="409">
        <f>IFERROR(IF(Q55="vVO2máx",(Avaliações!$C$51*'Microciclos - Endurance (2)'!R55)/100,IF(Q55="Velocidade_crítica",IF(R55="80% VC",Avaliações!#REF!*0.8,IF(R55="100% VC",Avaliações!#REF!*1,IF(R55="120% VC",Avaliações!#REF!*1.2,IF(R55="&gt;30%",Avaliações!$C$54*1.3,IF(R55="&gt;40%",Avaliações!$C$54*1.4,0))))),IF(Q55="PACE_Daniels",INDEX(BASE!$Q$4:$V$60,MATCH(Avaliações!$C$53,BASE!$Q$4:$Q$60,0),MATCH('Microciclos - Endurance (2)'!R55,BASE!$Q$4:$V$4,0)),0))),"")</f>
        <v>0</v>
      </c>
      <c r="V55" s="409" t="str">
        <f>IF(T55="9-11","Zona 1",IF(T55="11","Zona 1",IF(T55="12-13","Zona 2",IF(T55="14-16","Zona 2",IF(T55="17-19","Zona 3",IF(T55="20","Zona 3",""))))))</f>
        <v/>
      </c>
      <c r="Z55" s="407"/>
      <c r="AA55" s="407"/>
      <c r="AB55" s="407"/>
      <c r="AC55" s="407"/>
      <c r="AD55" s="407">
        <f>IFERROR(Z55*AA55*AB55,"")</f>
        <v>0</v>
      </c>
      <c r="AE55" s="407">
        <f>IFERROR(Z55*AA55*AC55,"")</f>
        <v>0</v>
      </c>
      <c r="AF55" s="408" t="str">
        <f>IFERROR(((AB55*AA55*Z55)*(AL55*16.6667))+((Z55*AA55*AC55)*(AQ55*16.6667)),"")</f>
        <v/>
      </c>
      <c r="AG55" s="407" t="s">
        <v>144</v>
      </c>
      <c r="AH55" s="407"/>
      <c r="AI55" s="409" t="str">
        <f>IF(AK55="9-11","Zona 1",IF(AK55="11","Zona 1",IF(AK55="12-13","Zona 2",IF(AK55="14-16","Zona 2",IF(AK55="17-19","Zona 3",IF(AK55="20","Zona 3",""))))))</f>
        <v/>
      </c>
      <c r="AJ55" s="410" t="str">
        <f>IFERROR(TIME(0,ROUNDDOWN(((1/AL55)*60),0),ROUND(((((1/AL55)*60)-ROUNDDOWN(((1/AL55)*60),0))*60),0)),"")</f>
        <v/>
      </c>
      <c r="AK55" s="407" t="str">
        <f>IFERROR(IF(AG55="PACE_Daniels",(INDEX(BASE!$AE$4:$AH$8,MATCH('Microciclos - Endurance (2)'!AH55,BASE!$AE$4:$AE$8,0),4)),IF(AND(AG55="vVO2máx",AH55&gt;=35,AH55&lt;=45),"9-11",IF(AND(AG55="vVO2máx",AH55&gt;45,AH55&lt;=65),"11",IF(AND(AG55="vVO2máx",AH55&gt;65,AH55&lt;=75),"12-13",IF(AND(AG55="vVO2máx",AH55&gt;=80,AH55&lt;=85),"14-16",IF(AND(AG55="vVO2máx",AH55&gt;=85,AH55&lt;100),"17-19",IF(AND(AG55="vVO2máx",AH55&gt;=100),"20",IF(AND(AG55="FCR",AH55&gt;40,AH55&lt;=60),"12-13",IF(AND(AG55="FCR",AH55&gt;60,AH55&lt;=84),"14-16",IF(AND(AG55="FCR",AH55&gt;=85,AH55&lt;100),"17-19",IF(AND(AG55="FCR",AH55=100),"20",""))))))))))),"")</f>
        <v/>
      </c>
      <c r="AL55" s="409" t="str">
        <f>IFERROR(IF(AG55="vVO2máx",(Avaliações!$C$51*'Microciclos - Endurance (2)'!AH55)/100,IF(AG55="Velocidade_crítica",IF(AH55="80% VC",Avaliações!#REF!*0.8,IF(AH55="100% VC",Avaliações!#REF!*1,IF(AH55="120% VC",Avaliações!#REF!*1.2,IF(AH55="&gt;30%",Avaliações!$C$54*1.3,IF(AH55="&gt;40%",Avaliações!$C$54*1.4,0))))),IF(AG55="PACE_Daniels",INDEX(BASE!$Q$4:$V$60,MATCH(Avaliações!$C$53,BASE!$Q$4:$Q$60,0),MATCH('Microciclos - Endurance (2)'!AH55,BASE!$Q$4:$V$4,0)),""))),"")</f>
        <v/>
      </c>
      <c r="AM55" s="407" t="s">
        <v>144</v>
      </c>
      <c r="AN55" s="407"/>
      <c r="AO55" s="410" t="str">
        <f>IFERROR(TIME(0,ROUNDDOWN(((1/AQ55)*60),0),ROUND(((((1/AQ55)*60)-ROUNDDOWN(((1/AQ55)*60),0))*60),0)),"")</f>
        <v/>
      </c>
      <c r="AP55" s="407" t="str">
        <f>IFERROR(IF(AM55="PACE_Daniels",(INDEX(BASE!$AE$4:$AH$7,MATCH('Microciclos - Endurance (2)'!AN55,BASE!$AE$4:$AE$7,0),4)),IF(AND(AM55="vVO2máx",AN55&gt;=35,AN55&lt;=45),"9-11",IF(AND(AM55="vVO2máx",AN55&gt;45,AN55&lt;=65),"11",IF(AND(AM55="vVO2máx",AN55&gt;65,AN55&lt;=75),"12-13",IF(AND(AM55="vVO2máx",AN55&gt;=80,AN55&lt;=85),"14-16",IF(AND(AM55="vVO2máx",AN55&gt;=85,AN55&lt;100),"17-19",IF(AND(AM55="vVO2máx",AN55&gt;=100),"20",IF(AND(AM55="FCR",AN55&gt;40,AN55&lt;=60),"12-13",IF(AND(AM55="FCR",AN55&gt;60,AN55&lt;=84),"14-16",IF(AND(AM55="FCR",AN55&gt;=85,AN55&lt;100),"17-19",IF(AND(AM55="FCR",AN55=100),"20",""))))))))))),"")</f>
        <v/>
      </c>
      <c r="AQ55" s="409">
        <f>IFERROR(IF(AM55="vVO2máx",(Avaliações!$C$51*'Microciclos - Endurance (2)'!AN55)/100,IF(AM55="Velocidade_crítica",IF(AN55="80% VC",Avaliações!#REF!*0.8,IF(AN55="100% VC",Avaliações!#REF!*1,IF(AN55="120% VC",Avaliações!#REF!*1.2,IF(AN55="&gt;30%",Avaliações!$C$54*1.3,IF(AN55="&gt;40%",Avaliações!$C$54*1.4,0))))),IF(AM55="PACE_Daniels",INDEX(BASE!$Q$4:$V$60,MATCH(Avaliações!$C$53,BASE!$Q$4:$Q$60,0),MATCH('Microciclos - Endurance (2)'!AN55,BASE!$Q$4:$V$4,0)),0))),"")</f>
        <v>0</v>
      </c>
      <c r="AR55" s="409" t="str">
        <f>IF(AP55="9-11","Zona 1",IF(AP55="11","Zona 1",IF(AP55="12-13","Zona 2",IF(AP55="14-16","Zona 2",IF(AP55="17-19","Zona 3",IF(AP55="20","Zona 3",""))))))</f>
        <v/>
      </c>
      <c r="AV55" s="407"/>
      <c r="AW55" s="407"/>
      <c r="AX55" s="407"/>
      <c r="AY55" s="407"/>
      <c r="AZ55" s="407">
        <f>IFERROR(AV55*AW55*AX55,"")</f>
        <v>0</v>
      </c>
      <c r="BA55" s="407">
        <f>IFERROR(AV55*AW55*AY55,"")</f>
        <v>0</v>
      </c>
      <c r="BB55" s="408" t="str">
        <f>IFERROR(((AX55*AW55*AV55)*(BH55*16.6667))+((AV55*AW55*AY55)*(BM55*16.6667)),"")</f>
        <v/>
      </c>
      <c r="BC55" s="407" t="s">
        <v>144</v>
      </c>
      <c r="BD55" s="407"/>
      <c r="BE55" s="409" t="str">
        <f>IF(BG55="9-11","Zona 1",IF(BG55="11","Zona 1",IF(BG55="12-13","Zona 2",IF(BG55="14-16","Zona 2",IF(BG55="17-19","Zona 3",IF(BG55="20","Zona 3",""))))))</f>
        <v/>
      </c>
      <c r="BF55" s="410" t="str">
        <f>IFERROR(TIME(0,ROUNDDOWN(((1/BH55)*60),0),ROUND(((((1/BH55)*60)-ROUNDDOWN(((1/BH55)*60),0))*60),0)),"")</f>
        <v/>
      </c>
      <c r="BG55" s="407" t="str">
        <f>IFERROR(IF(BC55="PACE_Daniels",(INDEX(BASE!$AE$4:$AH$8,MATCH('Microciclos - Endurance (2)'!BD55,BASE!$AE$4:$AE$8,0),4)),IF(AND(BC55="vVO2máx",BD55&gt;=35,BD55&lt;=45),"9-11",IF(AND(BC55="vVO2máx",BD55&gt;45,BD55&lt;=65),"11",IF(AND(BC55="vVO2máx",BD55&gt;65,BD55&lt;=75),"12-13",IF(AND(BC55="vVO2máx",BD55&gt;=80,BD55&lt;=85),"14-16",IF(AND(BC55="vVO2máx",BD55&gt;=85,BD55&lt;100),"17-19",IF(AND(BC55="vVO2máx",BD55&gt;=100),"20",IF(AND(BC55="FCR",BD55&gt;40,BD55&lt;=60),"12-13",IF(AND(BC55="FCR",BD55&gt;60,BD55&lt;=84),"14-16",IF(AND(BC55="FCR",BD55&gt;=85,BD55&lt;100),"17-19",IF(AND(BC55="FCR",BD55=100),"20",""))))))))))),"")</f>
        <v/>
      </c>
      <c r="BH55" s="409" t="str">
        <f>IFERROR(IF(BC55="vVO2máx",(Avaliações!$C$51*'Microciclos - Endurance (2)'!BD55)/100,IF(BC55="Velocidade_crítica",IF(BD55="80% VC",Avaliações!#REF!*0.8,IF(BD55="100% VC",Avaliações!#REF!*1,IF(BD55="120% VC",Avaliações!#REF!*1.2,IF(BD55="&gt;30%",Avaliações!$C$54*1.3,IF(BD55="&gt;40%",Avaliações!$C$54*1.4,0))))),IF(BC55="PACE_Daniels",INDEX(BASE!$Q$4:$V$60,MATCH(Avaliações!$C$53,BASE!$Q$4:$Q$60,0),MATCH('Microciclos - Endurance (2)'!BD55,BASE!$Q$4:$V$4,0)),""))),"")</f>
        <v/>
      </c>
      <c r="BI55" s="407" t="s">
        <v>144</v>
      </c>
      <c r="BJ55" s="407"/>
      <c r="BK55" s="410" t="str">
        <f>IFERROR(TIME(0,ROUNDDOWN(((1/BM55)*60),0),ROUND(((((1/BM55)*60)-ROUNDDOWN(((1/BM55)*60),0))*60),0)),"")</f>
        <v/>
      </c>
      <c r="BL55" s="407" t="str">
        <f>IFERROR(IF(BI55="PACE_Daniels",(INDEX(BASE!$AE$4:$AH$7,MATCH('Microciclos - Endurance (2)'!BJ55,BASE!$AE$4:$AE$7,0),4)),IF(AND(BI55="vVO2máx",BJ55&gt;=35,BJ55&lt;=45),"9-11",IF(AND(BI55="vVO2máx",BJ55&gt;45,BJ55&lt;=65),"11",IF(AND(BI55="vVO2máx",BJ55&gt;65,BJ55&lt;=75),"12-13",IF(AND(BI55="vVO2máx",BJ55&gt;=80,BJ55&lt;=85),"14-16",IF(AND(BI55="vVO2máx",BJ55&gt;=85,BJ55&lt;100),"17-19",IF(AND(BI55="vVO2máx",BJ55&gt;=100),"20",IF(AND(BI55="FCR",BJ55&gt;40,BJ55&lt;=60),"12-13",IF(AND(BI55="FCR",BJ55&gt;60,BJ55&lt;=84),"14-16",IF(AND(BI55="FCR",BJ55&gt;=85,BJ55&lt;100),"17-19",IF(AND(BI55="FCR",BJ55=100),"20",""))))))))))),"")</f>
        <v/>
      </c>
      <c r="BM55" s="409">
        <f>IFERROR(IF(BI55="vVO2máx",(Avaliações!$C$51*'Microciclos - Endurance (2)'!BJ55)/100,IF(BI55="Velocidade_crítica",IF(BJ55="80% VC",Avaliações!#REF!*0.8,IF(BJ55="100% VC",Avaliações!#REF!*1,IF(BJ55="120% VC",Avaliações!#REF!*1.2,IF(BJ55="&gt;30%",Avaliações!$C$54*1.3,IF(BJ55="&gt;40%",Avaliações!$C$54*1.4,0))))),IF(BI55="PACE_Daniels",INDEX(BASE!$Q$4:$V$60,MATCH(Avaliações!$C$53,BASE!$Q$4:$Q$60,0),MATCH('Microciclos - Endurance (2)'!BJ55,BASE!$Q$4:$V$4,0)),0))),"")</f>
        <v>0</v>
      </c>
      <c r="BN55" s="409" t="str">
        <f>IF(BL55="9-11","Zona 1",IF(BL55="11","Zona 1",IF(BL55="12-13","Zona 2",IF(BL55="14-16","Zona 2",IF(BL55="17-19","Zona 3",IF(BL55="20","Zona 3",""))))))</f>
        <v/>
      </c>
      <c r="BR55" s="407"/>
      <c r="BS55" s="407"/>
      <c r="BT55" s="407"/>
      <c r="BU55" s="407"/>
      <c r="BV55" s="407">
        <f>IFERROR(BR55*BS55*BT55,"")</f>
        <v>0</v>
      </c>
      <c r="BW55" s="407">
        <f>IFERROR(BR55*BS55*BU55,"")</f>
        <v>0</v>
      </c>
      <c r="BX55" s="408" t="str">
        <f>IFERROR(((BT55*BS55*BR55)*(CD55*16.6667))+((BR55*BS55*BU55)*(CI55*16.6667)),"")</f>
        <v/>
      </c>
      <c r="BY55" s="407" t="s">
        <v>144</v>
      </c>
      <c r="BZ55" s="407"/>
      <c r="CA55" s="409" t="str">
        <f>IF(CC55="9-11","Zona 1",IF(CC55="11","Zona 1",IF(CC55="12-13","Zona 2",IF(CC55="14-16","Zona 2",IF(CC55="17-19","Zona 3",IF(CC55="20","Zona 3",""))))))</f>
        <v/>
      </c>
      <c r="CB55" s="410" t="str">
        <f>IFERROR(TIME(0,ROUNDDOWN(((1/CD55)*60),0),ROUND(((((1/CD55)*60)-ROUNDDOWN(((1/CD55)*60),0))*60),0)),"")</f>
        <v/>
      </c>
      <c r="CC55" s="407" t="str">
        <f>IFERROR(IF(BY55="PACE_Daniels",(INDEX(BASE!$AE$4:$AH$8,MATCH('Microciclos - Endurance (2)'!BZ55,BASE!$AE$4:$AE$8,0),4)),IF(AND(BY55="vVO2máx",BZ55&gt;=35,BZ55&lt;=45),"9-11",IF(AND(BY55="vVO2máx",BZ55&gt;45,BZ55&lt;=65),"11",IF(AND(BY55="vVO2máx",BZ55&gt;65,BZ55&lt;=75),"12-13",IF(AND(BY55="vVO2máx",BZ55&gt;=80,BZ55&lt;=85),"14-16",IF(AND(BY55="vVO2máx",BZ55&gt;=85,BZ55&lt;100),"17-19",IF(AND(BY55="vVO2máx",BZ55&gt;=100),"20",IF(AND(BY55="FCR",BZ55&gt;40,BZ55&lt;=60),"12-13",IF(AND(BY55="FCR",BZ55&gt;60,BZ55&lt;=84),"14-16",IF(AND(BY55="FCR",BZ55&gt;=85,BZ55&lt;100),"17-19",IF(AND(BY55="FCR",BZ55=100),"20",""))))))))))),"")</f>
        <v/>
      </c>
      <c r="CD55" s="409" t="str">
        <f>IFERROR(IF(BY55="vVO2máx",(Avaliações!$C$51*'Microciclos - Endurance (2)'!BZ55)/100,IF(BY55="Velocidade_crítica",IF(BZ55="80% VC",Avaliações!#REF!*0.8,IF(BZ55="100% VC",Avaliações!#REF!*1,IF(BZ55="120% VC",Avaliações!#REF!*1.2,IF(BZ55="&gt;30%",Avaliações!$C$54*1.3,IF(BZ55="&gt;40%",Avaliações!$C$54*1.4,0))))),IF(BY55="PACE_Daniels",INDEX(BASE!$Q$4:$V$60,MATCH(Avaliações!$C$53,BASE!$Q$4:$Q$60,0),MATCH('Microciclos - Endurance (2)'!BZ55,BASE!$Q$4:$V$4,0)),""))),"")</f>
        <v/>
      </c>
      <c r="CE55" s="407" t="s">
        <v>144</v>
      </c>
      <c r="CF55" s="407"/>
      <c r="CG55" s="410" t="str">
        <f>IFERROR(TIME(0,ROUNDDOWN(((1/CI55)*60),0),ROUND(((((1/CI55)*60)-ROUNDDOWN(((1/CI55)*60),0))*60),0)),"")</f>
        <v/>
      </c>
      <c r="CH55" s="407" t="str">
        <f>IFERROR(IF(CE55="PACE_Daniels",(INDEX(BASE!$AE$4:$AH$7,MATCH('Microciclos - Endurance (2)'!CF55,BASE!$AE$4:$AE$7,0),4)),IF(AND(CE55="vVO2máx",CF55&gt;=35,CF55&lt;=45),"9-11",IF(AND(CE55="vVO2máx",CF55&gt;45,CF55&lt;=65),"11",IF(AND(CE55="vVO2máx",CF55&gt;65,CF55&lt;=75),"12-13",IF(AND(CE55="vVO2máx",CF55&gt;=80,CF55&lt;=85),"14-16",IF(AND(CE55="vVO2máx",CF55&gt;=85,CF55&lt;100),"17-19",IF(AND(CE55="vVO2máx",CF55&gt;=100),"20",IF(AND(CE55="FCR",CF55&gt;40,CF55&lt;=60),"12-13",IF(AND(CE55="FCR",CF55&gt;60,CF55&lt;=84),"14-16",IF(AND(CE55="FCR",CF55&gt;=85,CF55&lt;100),"17-19",IF(AND(CE55="FCR",CF55=100),"20",""))))))))))),"")</f>
        <v/>
      </c>
      <c r="CI55" s="409">
        <f>IFERROR(IF(CE55="vVO2máx",(Avaliações!$C$51*'Microciclos - Endurance (2)'!CF55)/100,IF(CE55="Velocidade_crítica",IF(CF55="80% VC",Avaliações!#REF!*0.8,IF(CF55="100% VC",Avaliações!#REF!*1,IF(CF55="120% VC",Avaliações!#REF!*1.2,IF(CF55="&gt;30%",Avaliações!$C$54*1.3,IF(CF55="&gt;40%",Avaliações!$C$54*1.4,0))))),IF(CE55="PACE_Daniels",INDEX(BASE!$Q$4:$V$60,MATCH(Avaliações!$C$53,BASE!$Q$4:$Q$60,0),MATCH('Microciclos - Endurance (2)'!CF55,BASE!$Q$4:$V$4,0)),0))),"")</f>
        <v>0</v>
      </c>
      <c r="CJ55" s="409" t="str">
        <f>IF(CH55="9-11","Zona 1",IF(CH55="11","Zona 1",IF(CH55="12-13","Zona 2",IF(CH55="14-16","Zona 2",IF(CH55="17-19","Zona 3",IF(CH55="20","Zona 3",""))))))</f>
        <v/>
      </c>
      <c r="CN55" s="407"/>
      <c r="CO55" s="407"/>
      <c r="CP55" s="407"/>
      <c r="CQ55" s="407"/>
      <c r="CR55" s="407">
        <f>IFERROR(CN55*CO55*CP55,"")</f>
        <v>0</v>
      </c>
      <c r="CS55" s="407">
        <f>IFERROR(CN55*CO55*CQ55,"")</f>
        <v>0</v>
      </c>
      <c r="CT55" s="408" t="str">
        <f>IFERROR(((CP55*CO55*CN55)*(CZ55*16.6667))+((CN55*CO55*CQ55)*(DE55*16.6667)),"")</f>
        <v/>
      </c>
      <c r="CU55" s="407" t="s">
        <v>144</v>
      </c>
      <c r="CV55" s="407"/>
      <c r="CW55" s="409" t="str">
        <f>IF(CY55="9-11","Zona 1",IF(CY55="11","Zona 1",IF(CY55="12-13","Zona 2",IF(CY55="14-16","Zona 2",IF(CY55="17-19","Zona 3",IF(CY55="20","Zona 3",""))))))</f>
        <v/>
      </c>
      <c r="CX55" s="410" t="str">
        <f>IFERROR(TIME(0,ROUNDDOWN(((1/CZ55)*60),0),ROUND(((((1/CZ55)*60)-ROUNDDOWN(((1/CZ55)*60),0))*60),0)),"")</f>
        <v/>
      </c>
      <c r="CY55" s="407" t="str">
        <f>IFERROR(IF(CU55="PACE_Daniels",(INDEX(BASE!$AE$4:$AH$8,MATCH('Microciclos - Endurance (2)'!CV55,BASE!$AE$4:$AE$8,0),4)),IF(AND(CU55="vVO2máx",CV55&gt;=35,CV55&lt;=45),"9-11",IF(AND(CU55="vVO2máx",CV55&gt;45,CV55&lt;=65),"11",IF(AND(CU55="vVO2máx",CV55&gt;65,CV55&lt;=75),"12-13",IF(AND(CU55="vVO2máx",CV55&gt;=80,CV55&lt;=85),"14-16",IF(AND(CU55="vVO2máx",CV55&gt;=85,CV55&lt;100),"17-19",IF(AND(CU55="vVO2máx",CV55&gt;=100),"20",IF(AND(CU55="FCR",CV55&gt;40,CV55&lt;=60),"12-13",IF(AND(CU55="FCR",CV55&gt;60,CV55&lt;=84),"14-16",IF(AND(CU55="FCR",CV55&gt;=85,CV55&lt;100),"17-19",IF(AND(CU55="FCR",CV55=100),"20",""))))))))))),"")</f>
        <v/>
      </c>
      <c r="CZ55" s="409" t="str">
        <f>IFERROR(IF(CU55="vVO2máx",(Avaliações!$C$51*'Microciclos - Endurance (2)'!CV55)/100,IF(CU55="Velocidade_crítica",IF(CV55="80% VC",Avaliações!#REF!*0.8,IF(CV55="100% VC",Avaliações!#REF!*1,IF(CV55="120% VC",Avaliações!#REF!*1.2,IF(CV55="&gt;30%",Avaliações!$C$54*1.3,IF(CV55="&gt;40%",Avaliações!$C$54*1.4,0))))),IF(CU55="PACE_Daniels",INDEX(BASE!$Q$4:$V$60,MATCH(Avaliações!$C$53,BASE!$Q$4:$Q$60,0),MATCH('Microciclos - Endurance (2)'!CV55,BASE!$Q$4:$V$4,0)),""))),"")</f>
        <v/>
      </c>
      <c r="DA55" s="407" t="s">
        <v>144</v>
      </c>
      <c r="DB55" s="407"/>
      <c r="DC55" s="410" t="str">
        <f>IFERROR(TIME(0,ROUNDDOWN(((1/DE55)*60),0),ROUND(((((1/DE55)*60)-ROUNDDOWN(((1/DE55)*60),0))*60),0)),"")</f>
        <v/>
      </c>
      <c r="DD55" s="407" t="str">
        <f>IFERROR(IF(DA55="PACE_Daniels",(INDEX(BASE!$AE$4:$AH$7,MATCH('Microciclos - Endurance (2)'!DB55,BASE!$AE$4:$AE$7,0),4)),IF(AND(DA55="vVO2máx",DB55&gt;=35,DB55&lt;=45),"9-11",IF(AND(DA55="vVO2máx",DB55&gt;45,DB55&lt;=65),"11",IF(AND(DA55="vVO2máx",DB55&gt;65,DB55&lt;=75),"12-13",IF(AND(DA55="vVO2máx",DB55&gt;=80,DB55&lt;=85),"14-16",IF(AND(DA55="vVO2máx",DB55&gt;=85,DB55&lt;100),"17-19",IF(AND(DA55="vVO2máx",DB55&gt;=100),"20",IF(AND(DA55="FCR",DB55&gt;40,DB55&lt;=60),"12-13",IF(AND(DA55="FCR",DB55&gt;60,DB55&lt;=84),"14-16",IF(AND(DA55="FCR",DB55&gt;=85,DB55&lt;100),"17-19",IF(AND(DA55="FCR",DB55=100),"20",""))))))))))),"")</f>
        <v/>
      </c>
      <c r="DE55" s="409">
        <f>IFERROR(IF(DA55="vVO2máx",(Avaliações!$C$51*'Microciclos - Endurance (2)'!DB55)/100,IF(DA55="Velocidade_crítica",IF(DB55="80% VC",Avaliações!#REF!*0.8,IF(DB55="100% VC",Avaliações!#REF!*1,IF(DB55="120% VC",Avaliações!#REF!*1.2,IF(DB55="&gt;30%",Avaliações!$C$54*1.3,IF(DB55="&gt;40%",Avaliações!$C$54*1.4,0))))),IF(DA55="PACE_Daniels",INDEX(BASE!$Q$4:$V$60,MATCH(Avaliações!$C$53,BASE!$Q$4:$Q$60,0),MATCH('Microciclos - Endurance (2)'!DB55,BASE!$Q$4:$V$4,0)),0))),"")</f>
        <v>0</v>
      </c>
      <c r="DF55" s="409" t="str">
        <f>IF(DD55="9-11","Zona 1",IF(DD55="11","Zona 1",IF(DD55="12-13","Zona 2",IF(DD55="14-16","Zona 2",IF(DD55="17-19","Zona 3",IF(DD55="20","Zona 3",""))))))</f>
        <v/>
      </c>
      <c r="DJ55" s="407"/>
      <c r="DK55" s="407"/>
      <c r="DL55" s="407"/>
      <c r="DM55" s="407"/>
      <c r="DN55" s="407">
        <f>IFERROR(DJ55*DK55*DL55,"")</f>
        <v>0</v>
      </c>
      <c r="DO55" s="407">
        <f>IFERROR(DJ55*DK55*DM55,"")</f>
        <v>0</v>
      </c>
      <c r="DP55" s="408" t="str">
        <f>IFERROR(((DL55*DK55*DJ55)*(DV55*16.6667))+((DJ55*DK55*DM55)*(EA55*16.6667)),"")</f>
        <v/>
      </c>
      <c r="DQ55" s="407" t="s">
        <v>144</v>
      </c>
      <c r="DR55" s="407"/>
      <c r="DS55" s="409" t="str">
        <f>IF(DU55="9-11","Zona 1",IF(DU55="11","Zona 1",IF(DU55="12-13","Zona 2",IF(DU55="14-16","Zona 2",IF(DU55="17-19","Zona 3",IF(DU55="20","Zona 3",""))))))</f>
        <v/>
      </c>
      <c r="DT55" s="410" t="str">
        <f>IFERROR(TIME(0,ROUNDDOWN(((1/DV55)*60),0),ROUND(((((1/DV55)*60)-ROUNDDOWN(((1/DV55)*60),0))*60),0)),"")</f>
        <v/>
      </c>
      <c r="DU55" s="407" t="str">
        <f>IFERROR(IF(DQ55="PACE_Daniels",(INDEX(BASE!$AE$4:$AH$8,MATCH('Microciclos - Endurance (2)'!DR55,BASE!$AE$4:$AE$8,0),4)),IF(AND(DQ55="vVO2máx",DR55&gt;=35,DR55&lt;=45),"9-11",IF(AND(DQ55="vVO2máx",DR55&gt;45,DR55&lt;=65),"11",IF(AND(DQ55="vVO2máx",DR55&gt;65,DR55&lt;=75),"12-13",IF(AND(DQ55="vVO2máx",DR55&gt;=80,DR55&lt;=85),"14-16",IF(AND(DQ55="vVO2máx",DR55&gt;=85,DR55&lt;100),"17-19",IF(AND(DQ55="vVO2máx",DR55&gt;=100),"20",IF(AND(DQ55="FCR",DR55&gt;40,DR55&lt;=60),"12-13",IF(AND(DQ55="FCR",DR55&gt;60,DR55&lt;=84),"14-16",IF(AND(DQ55="FCR",DR55&gt;=85,DR55&lt;100),"17-19",IF(AND(DQ55="FCR",DR55=100),"20",""))))))))))),"")</f>
        <v/>
      </c>
      <c r="DV55" s="409" t="str">
        <f>IFERROR(IF(DQ55="vVO2máx",(Avaliações!$C$51*'Microciclos - Endurance (2)'!DR55)/100,IF(DQ55="Velocidade_crítica",IF(DR55="80% VC",Avaliações!#REF!*0.8,IF(DR55="100% VC",Avaliações!#REF!*1,IF(DR55="120% VC",Avaliações!#REF!*1.2,IF(DR55="&gt;30%",Avaliações!$C$54*1.3,IF(DR55="&gt;40%",Avaliações!$C$54*1.4,0))))),IF(DQ55="PACE_Daniels",INDEX(BASE!$Q$4:$V$60,MATCH(Avaliações!$C$53,BASE!$Q$4:$Q$60,0),MATCH('Microciclos - Endurance (2)'!DR55,BASE!$Q$4:$V$4,0)),""))),"")</f>
        <v/>
      </c>
      <c r="DW55" s="407" t="s">
        <v>144</v>
      </c>
      <c r="DX55" s="407"/>
      <c r="DY55" s="410" t="str">
        <f>IFERROR(TIME(0,ROUNDDOWN(((1/EA55)*60),0),ROUND(((((1/EA55)*60)-ROUNDDOWN(((1/EA55)*60),0))*60),0)),"")</f>
        <v/>
      </c>
      <c r="DZ55" s="407" t="str">
        <f>IFERROR(IF(DW55="PACE_Daniels",(INDEX(BASE!$AE$4:$AH$7,MATCH('Microciclos - Endurance (2)'!DX55,BASE!$AE$4:$AE$7,0),4)),IF(AND(DW55="vVO2máx",DX55&gt;=35,DX55&lt;=45),"9-11",IF(AND(DW55="vVO2máx",DX55&gt;45,DX55&lt;=65),"11",IF(AND(DW55="vVO2máx",DX55&gt;65,DX55&lt;=75),"12-13",IF(AND(DW55="vVO2máx",DX55&gt;=80,DX55&lt;=85),"14-16",IF(AND(DW55="vVO2máx",DX55&gt;=85,DX55&lt;100),"17-19",IF(AND(DW55="vVO2máx",DX55&gt;=100),"20",IF(AND(DW55="FCR",DX55&gt;40,DX55&lt;=60),"12-13",IF(AND(DW55="FCR",DX55&gt;60,DX55&lt;=84),"14-16",IF(AND(DW55="FCR",DX55&gt;=85,DX55&lt;100),"17-19",IF(AND(DW55="FCR",DX55=100),"20",""))))))))))),"")</f>
        <v/>
      </c>
      <c r="EA55" s="409">
        <f>IFERROR(IF(DW55="vVO2máx",(Avaliações!$C$51*'Microciclos - Endurance (2)'!DX55)/100,IF(DW55="Velocidade_crítica",IF(DX55="80% VC",Avaliações!#REF!*0.8,IF(DX55="100% VC",Avaliações!#REF!*1,IF(DX55="120% VC",Avaliações!#REF!*1.2,IF(DX55="&gt;30%",Avaliações!$C$54*1.3,IF(DX55="&gt;40%",Avaliações!$C$54*1.4,0))))),IF(DW55="PACE_Daniels",INDEX(BASE!$Q$4:$V$60,MATCH(Avaliações!$C$53,BASE!$Q$4:$Q$60,0),MATCH('Microciclos - Endurance (2)'!DX55,BASE!$Q$4:$V$4,0)),0))),"")</f>
        <v>0</v>
      </c>
      <c r="EB55" s="409" t="str">
        <f>IF(DZ55="9-11","Zona 1",IF(DZ55="11","Zona 1",IF(DZ55="12-13","Zona 2",IF(DZ55="14-16","Zona 2",IF(DZ55="17-19","Zona 3",IF(DZ55="20","Zona 3",""))))))</f>
        <v/>
      </c>
      <c r="EF55" s="407"/>
      <c r="EG55" s="407"/>
      <c r="EH55" s="407"/>
      <c r="EI55" s="407"/>
      <c r="EJ55" s="407">
        <f>IFERROR(EF55*EG55*EH55,"")</f>
        <v>0</v>
      </c>
      <c r="EK55" s="407">
        <f>IFERROR(EF55*EG55*EI55,"")</f>
        <v>0</v>
      </c>
      <c r="EL55" s="408" t="str">
        <f>IFERROR(((EH55*EG55*EF55)*(ER55*16.6667))+((EF55*EG55*EI55)*(EW55*16.6667)),"")</f>
        <v/>
      </c>
      <c r="EM55" s="407" t="s">
        <v>144</v>
      </c>
      <c r="EN55" s="407"/>
      <c r="EO55" s="409" t="str">
        <f>IF(EQ55="9-11","Zona 1",IF(EQ55="11","Zona 1",IF(EQ55="12-13","Zona 2",IF(EQ55="14-16","Zona 2",IF(EQ55="17-19","Zona 3",IF(EQ55="20","Zona 3",""))))))</f>
        <v/>
      </c>
      <c r="EP55" s="410" t="str">
        <f>IFERROR(TIME(0,ROUNDDOWN(((1/ER55)*60),0),ROUND(((((1/ER55)*60)-ROUNDDOWN(((1/ER55)*60),0))*60),0)),"")</f>
        <v/>
      </c>
      <c r="EQ55" s="407" t="str">
        <f>IFERROR(IF(EM55="PACE_Daniels",(INDEX(BASE!$AE$4:$AH$8,MATCH('Microciclos - Endurance (2)'!EN55,BASE!$AE$4:$AE$8,0),4)),IF(AND(EM55="vVO2máx",EN55&gt;=35,EN55&lt;=45),"9-11",IF(AND(EM55="vVO2máx",EN55&gt;45,EN55&lt;=65),"11",IF(AND(EM55="vVO2máx",EN55&gt;65,EN55&lt;=75),"12-13",IF(AND(EM55="vVO2máx",EN55&gt;=80,EN55&lt;=85),"14-16",IF(AND(EM55="vVO2máx",EN55&gt;=85,EN55&lt;100),"17-19",IF(AND(EM55="vVO2máx",EN55&gt;=100),"20",IF(AND(EM55="FCR",EN55&gt;40,EN55&lt;=60),"12-13",IF(AND(EM55="FCR",EN55&gt;60,EN55&lt;=84),"14-16",IF(AND(EM55="FCR",EN55&gt;=85,EN55&lt;100),"17-19",IF(AND(EM55="FCR",EN55=100),"20",""))))))))))),"")</f>
        <v/>
      </c>
      <c r="ER55" s="409" t="str">
        <f>IFERROR(IF(EM55="vVO2máx",(Avaliações!$C$51*'Microciclos - Endurance (2)'!EN55)/100,IF(EM55="Velocidade_crítica",IF(EN55="80% VC",Avaliações!#REF!*0.8,IF(EN55="100% VC",Avaliações!#REF!*1,IF(EN55="120% VC",Avaliações!#REF!*1.2,IF(EN55="&gt;30%",Avaliações!$C$54*1.3,IF(EN55="&gt;40%",Avaliações!$C$54*1.4,0))))),IF(EM55="PACE_Daniels",INDEX(BASE!$Q$4:$V$60,MATCH(Avaliações!$C$53,BASE!$Q$4:$Q$60,0),MATCH('Microciclos - Endurance (2)'!EN55,BASE!$Q$4:$V$4,0)),""))),"")</f>
        <v/>
      </c>
      <c r="ES55" s="407" t="s">
        <v>144</v>
      </c>
      <c r="ET55" s="407"/>
      <c r="EU55" s="410" t="str">
        <f>IFERROR(TIME(0,ROUNDDOWN(((1/EW55)*60),0),ROUND(((((1/EW55)*60)-ROUNDDOWN(((1/EW55)*60),0))*60),0)),"")</f>
        <v/>
      </c>
      <c r="EV55" s="407" t="str">
        <f>IFERROR(IF(ES55="PACE_Daniels",(INDEX(BASE!$AE$4:$AH$7,MATCH('Microciclos - Endurance (2)'!ET55,BASE!$AE$4:$AE$7,0),4)),IF(AND(ES55="vVO2máx",ET55&gt;=35,ET55&lt;=45),"9-11",IF(AND(ES55="vVO2máx",ET55&gt;45,ET55&lt;=65),"11",IF(AND(ES55="vVO2máx",ET55&gt;65,ET55&lt;=75),"12-13",IF(AND(ES55="vVO2máx",ET55&gt;=80,ET55&lt;=85),"14-16",IF(AND(ES55="vVO2máx",ET55&gt;=85,ET55&lt;100),"17-19",IF(AND(ES55="vVO2máx",ET55&gt;=100),"20",IF(AND(ES55="FCR",ET55&gt;40,ET55&lt;=60),"12-13",IF(AND(ES55="FCR",ET55&gt;60,ET55&lt;=84),"14-16",IF(AND(ES55="FCR",ET55&gt;=85,ET55&lt;100),"17-19",IF(AND(ES55="FCR",ET55=100),"20",""))))))))))),"")</f>
        <v/>
      </c>
      <c r="EW55" s="409">
        <f>IFERROR(IF(ES55="vVO2máx",(Avaliações!$C$51*'Microciclos - Endurance (2)'!ET55)/100,IF(ES55="Velocidade_crítica",IF(ET55="80% VC",Avaliações!#REF!*0.8,IF(ET55="100% VC",Avaliações!#REF!*1,IF(ET55="120% VC",Avaliações!#REF!*1.2,IF(ET55="&gt;30%",Avaliações!$C$54*1.3,IF(ET55="&gt;40%",Avaliações!$C$54*1.4,0))))),IF(ES55="PACE_Daniels",INDEX(BASE!$Q$4:$V$60,MATCH(Avaliações!$C$53,BASE!$Q$4:$Q$60,0),MATCH('Microciclos - Endurance (2)'!ET55,BASE!$Q$4:$V$4,0)),0))),"")</f>
        <v>0</v>
      </c>
      <c r="EX55" s="409" t="str">
        <f>IF(EV55="9-11","Zona 1",IF(EV55="11","Zona 1",IF(EV55="12-13","Zona 2",IF(EV55="14-16","Zona 2",IF(EV55="17-19","Zona 3",IF(EV55="20","Zona 3",""))))))</f>
        <v/>
      </c>
      <c r="FB55" s="407"/>
      <c r="FC55" s="407"/>
      <c r="FD55" s="407"/>
      <c r="FE55" s="407"/>
      <c r="FF55" s="407">
        <f>IFERROR(FB55*FC55*FD55,"")</f>
        <v>0</v>
      </c>
      <c r="FG55" s="407">
        <f>IFERROR(FB55*FC55*FE55,"")</f>
        <v>0</v>
      </c>
      <c r="FH55" s="408" t="str">
        <f>IFERROR(((FD55*FC55*FB55)*(FN55*16.6667))+((FB55*FC55*FE55)*(FS55*16.6667)),"")</f>
        <v/>
      </c>
      <c r="FI55" s="407" t="s">
        <v>144</v>
      </c>
      <c r="FJ55" s="407"/>
      <c r="FK55" s="409" t="str">
        <f>IF(FM55="9-11","Zona 1",IF(FM55="11","Zona 1",IF(FM55="12-13","Zona 2",IF(FM55="14-16","Zona 2",IF(FM55="17-19","Zona 3",IF(FM55="20","Zona 3",""))))))</f>
        <v/>
      </c>
      <c r="FL55" s="410" t="str">
        <f>IFERROR(TIME(0,ROUNDDOWN(((1/FN55)*60),0),ROUND(((((1/FN55)*60)-ROUNDDOWN(((1/FN55)*60),0))*60),0)),"")</f>
        <v/>
      </c>
      <c r="FM55" s="407" t="str">
        <f>IFERROR(IF(FI55="PACE_Daniels",(INDEX(BASE!$AE$4:$AH$8,MATCH('Microciclos - Endurance (2)'!FJ55,BASE!$AE$4:$AE$8,0),4)),IF(AND(FI55="vVO2máx",FJ55&gt;=35,FJ55&lt;=45),"9-11",IF(AND(FI55="vVO2máx",FJ55&gt;45,FJ55&lt;=65),"11",IF(AND(FI55="vVO2máx",FJ55&gt;65,FJ55&lt;=75),"12-13",IF(AND(FI55="vVO2máx",FJ55&gt;=80,FJ55&lt;=85),"14-16",IF(AND(FI55="vVO2máx",FJ55&gt;=85,FJ55&lt;100),"17-19",IF(AND(FI55="vVO2máx",FJ55&gt;=100),"20",IF(AND(FI55="FCR",FJ55&gt;40,FJ55&lt;=60),"12-13",IF(AND(FI55="FCR",FJ55&gt;60,FJ55&lt;=84),"14-16",IF(AND(FI55="FCR",FJ55&gt;=85,FJ55&lt;100),"17-19",IF(AND(FI55="FCR",FJ55=100),"20",""))))))))))),"")</f>
        <v/>
      </c>
      <c r="FN55" s="409" t="str">
        <f>IFERROR(IF(FI55="vVO2máx",(Avaliações!$C$51*'Microciclos - Endurance (2)'!FJ55)/100,IF(FI55="Velocidade_crítica",IF(FJ55="80% VC",Avaliações!#REF!*0.8,IF(FJ55="100% VC",Avaliações!#REF!*1,IF(FJ55="120% VC",Avaliações!#REF!*1.2,IF(FJ55="&gt;30%",Avaliações!$C$54*1.3,IF(FJ55="&gt;40%",Avaliações!$C$54*1.4,0))))),IF(FI55="PACE_Daniels",INDEX(BASE!$Q$4:$V$60,MATCH(Avaliações!$C$53,BASE!$Q$4:$Q$60,0),MATCH('Microciclos - Endurance (2)'!FJ55,BASE!$Q$4:$V$4,0)),""))),"")</f>
        <v/>
      </c>
      <c r="FO55" s="407" t="s">
        <v>144</v>
      </c>
      <c r="FP55" s="407"/>
      <c r="FQ55" s="410" t="str">
        <f>IFERROR(TIME(0,ROUNDDOWN(((1/FS55)*60),0),ROUND(((((1/FS55)*60)-ROUNDDOWN(((1/FS55)*60),0))*60),0)),"")</f>
        <v/>
      </c>
      <c r="FR55" s="407" t="str">
        <f>IFERROR(IF(FO55="PACE_Daniels",(INDEX(BASE!$AE$4:$AH$7,MATCH('Microciclos - Endurance (2)'!FP55,BASE!$AE$4:$AE$7,0),4)),IF(AND(FO55="vVO2máx",FP55&gt;=35,FP55&lt;=45),"9-11",IF(AND(FO55="vVO2máx",FP55&gt;45,FP55&lt;=65),"11",IF(AND(FO55="vVO2máx",FP55&gt;65,FP55&lt;=75),"12-13",IF(AND(FO55="vVO2máx",FP55&gt;=80,FP55&lt;=85),"14-16",IF(AND(FO55="vVO2máx",FP55&gt;=85,FP55&lt;100),"17-19",IF(AND(FO55="vVO2máx",FP55&gt;=100),"20",IF(AND(FO55="FCR",FP55&gt;40,FP55&lt;=60),"12-13",IF(AND(FO55="FCR",FP55&gt;60,FP55&lt;=84),"14-16",IF(AND(FO55="FCR",FP55&gt;=85,FP55&lt;100),"17-19",IF(AND(FO55="FCR",FP55=100),"20",""))))))))))),"")</f>
        <v/>
      </c>
      <c r="FS55" s="409">
        <f>IFERROR(IF(FO55="vVO2máx",(Avaliações!$C$51*'Microciclos - Endurance (2)'!FP55)/100,IF(FO55="Velocidade_crítica",IF(FP55="80% VC",Avaliações!#REF!*0.8,IF(FP55="100% VC",Avaliações!#REF!*1,IF(FP55="120% VC",Avaliações!#REF!*1.2,IF(FP55="&gt;30%",Avaliações!$C$54*1.3,IF(FP55="&gt;40%",Avaliações!$C$54*1.4,0))))),IF(FO55="PACE_Daniels",INDEX(BASE!$Q$4:$V$60,MATCH(Avaliações!$C$53,BASE!$Q$4:$Q$60,0),MATCH('Microciclos - Endurance (2)'!FP55,BASE!$Q$4:$V$4,0)),0))),"")</f>
        <v>0</v>
      </c>
      <c r="FT55" s="409" t="str">
        <f>IF(FR55="9-11","Zona 1",IF(FR55="11","Zona 1",IF(FR55="12-13","Zona 2",IF(FR55="14-16","Zona 2",IF(FR55="17-19","Zona 3",IF(FR55="20","Zona 3",""))))))</f>
        <v/>
      </c>
      <c r="FX55" s="407"/>
      <c r="FY55" s="407"/>
      <c r="FZ55" s="407"/>
      <c r="GA55" s="407"/>
      <c r="GB55" s="407">
        <f>IFERROR(FX55*FY55*FZ55,"")</f>
        <v>0</v>
      </c>
      <c r="GC55" s="407">
        <f>IFERROR(FX55*FY55*GA55,"")</f>
        <v>0</v>
      </c>
      <c r="GD55" s="408" t="str">
        <f>IFERROR(((FZ55*FY55*FX55)*(GJ55*16.6667))+((FX55*FY55*GA55)*(GO55*16.6667)),"")</f>
        <v/>
      </c>
      <c r="GE55" s="407" t="s">
        <v>144</v>
      </c>
      <c r="GF55" s="407"/>
      <c r="GG55" s="409" t="str">
        <f>IF(GI55="9-11","Zona 1",IF(GI55="11","Zona 1",IF(GI55="12-13","Zona 2",IF(GI55="14-16","Zona 2",IF(GI55="17-19","Zona 3",IF(GI55="20","Zona 3",""))))))</f>
        <v/>
      </c>
      <c r="GH55" s="410" t="str">
        <f>IFERROR(TIME(0,ROUNDDOWN(((1/GJ55)*60),0),ROUND(((((1/GJ55)*60)-ROUNDDOWN(((1/GJ55)*60),0))*60),0)),"")</f>
        <v/>
      </c>
      <c r="GI55" s="407" t="str">
        <f>IFERROR(IF(GE55="PACE_Daniels",(INDEX(BASE!$AE$4:$AH$8,MATCH('Microciclos - Endurance (2)'!GF55,BASE!$AE$4:$AE$8,0),4)),IF(AND(GE55="vVO2máx",GF55&gt;=35,GF55&lt;=45),"9-11",IF(AND(GE55="vVO2máx",GF55&gt;45,GF55&lt;=65),"11",IF(AND(GE55="vVO2máx",GF55&gt;65,GF55&lt;=75),"12-13",IF(AND(GE55="vVO2máx",GF55&gt;=80,GF55&lt;=85),"14-16",IF(AND(GE55="vVO2máx",GF55&gt;=85,GF55&lt;100),"17-19",IF(AND(GE55="vVO2máx",GF55&gt;=100),"20",IF(AND(GE55="FCR",GF55&gt;40,GF55&lt;=60),"12-13",IF(AND(GE55="FCR",GF55&gt;60,GF55&lt;=84),"14-16",IF(AND(GE55="FCR",GF55&gt;=85,GF55&lt;100),"17-19",IF(AND(GE55="FCR",GF55=100),"20",""))))))))))),"")</f>
        <v/>
      </c>
      <c r="GJ55" s="409" t="str">
        <f>IFERROR(IF(GE55="vVO2máx",(Avaliações!$C$51*'Microciclos - Endurance (2)'!GF55)/100,IF(GE55="Velocidade_crítica",IF(GF55="80% VC",Avaliações!#REF!*0.8,IF(GF55="100% VC",Avaliações!#REF!*1,IF(GF55="120% VC",Avaliações!#REF!*1.2,IF(GF55="&gt;30%",Avaliações!$C$54*1.3,IF(GF55="&gt;40%",Avaliações!$C$54*1.4,0))))),IF(GE55="PACE_Daniels",INDEX(BASE!$Q$4:$V$60,MATCH(Avaliações!$C$53,BASE!$Q$4:$Q$60,0),MATCH('Microciclos - Endurance (2)'!GF55,BASE!$Q$4:$V$4,0)),""))),"")</f>
        <v/>
      </c>
      <c r="GK55" s="407" t="s">
        <v>144</v>
      </c>
      <c r="GL55" s="407"/>
      <c r="GM55" s="410" t="str">
        <f>IFERROR(TIME(0,ROUNDDOWN(((1/GO55)*60),0),ROUND(((((1/GO55)*60)-ROUNDDOWN(((1/GO55)*60),0))*60),0)),"")</f>
        <v/>
      </c>
      <c r="GN55" s="407" t="str">
        <f>IFERROR(IF(GK55="PACE_Daniels",(INDEX(BASE!$AE$4:$AH$7,MATCH('Microciclos - Endurance (2)'!GL55,BASE!$AE$4:$AE$7,0),4)),IF(AND(GK55="vVO2máx",GL55&gt;=35,GL55&lt;=45),"9-11",IF(AND(GK55="vVO2máx",GL55&gt;45,GL55&lt;=65),"11",IF(AND(GK55="vVO2máx",GL55&gt;65,GL55&lt;=75),"12-13",IF(AND(GK55="vVO2máx",GL55&gt;=80,GL55&lt;=85),"14-16",IF(AND(GK55="vVO2máx",GL55&gt;=85,GL55&lt;100),"17-19",IF(AND(GK55="vVO2máx",GL55&gt;=100),"20",IF(AND(GK55="FCR",GL55&gt;40,GL55&lt;=60),"12-13",IF(AND(GK55="FCR",GL55&gt;60,GL55&lt;=84),"14-16",IF(AND(GK55="FCR",GL55&gt;=85,GL55&lt;100),"17-19",IF(AND(GK55="FCR",GL55=100),"20",""))))))))))),"")</f>
        <v/>
      </c>
      <c r="GO55" s="409">
        <f>IFERROR(IF(GK55="vVO2máx",(Avaliações!$C$51*'Microciclos - Endurance (2)'!GL55)/100,IF(GK55="Velocidade_crítica",IF(GL55="80% VC",Avaliações!#REF!*0.8,IF(GL55="100% VC",Avaliações!#REF!*1,IF(GL55="120% VC",Avaliações!#REF!*1.2,IF(GL55="&gt;30%",Avaliações!$C$54*1.3,IF(GL55="&gt;40%",Avaliações!$C$54*1.4,0))))),IF(GK55="PACE_Daniels",INDEX(BASE!$Q$4:$V$60,MATCH(Avaliações!$C$53,BASE!$Q$4:$Q$60,0),MATCH('Microciclos - Endurance (2)'!GL55,BASE!$Q$4:$V$4,0)),0))),"")</f>
        <v>0</v>
      </c>
      <c r="GP55" s="409" t="str">
        <f>IF(GN55="9-11","Zona 1",IF(GN55="11","Zona 1",IF(GN55="12-13","Zona 2",IF(GN55="14-16","Zona 2",IF(GN55="17-19","Zona 3",IF(GN55="20","Zona 3",""))))))</f>
        <v/>
      </c>
      <c r="GT55" s="407"/>
      <c r="GU55" s="407"/>
      <c r="GV55" s="407"/>
      <c r="GW55" s="407"/>
      <c r="GX55" s="407">
        <f>IFERROR(GT55*GU55*GV55,"")</f>
        <v>0</v>
      </c>
      <c r="GY55" s="407">
        <f>IFERROR(GT55*GU55*GW55,"")</f>
        <v>0</v>
      </c>
      <c r="GZ55" s="408" t="str">
        <f>IFERROR(((GV55*GU55*GT55)*(HF55*16.6667))+((GT55*GU55*GW55)*(HK55*16.6667)),"")</f>
        <v/>
      </c>
      <c r="HA55" s="407" t="s">
        <v>144</v>
      </c>
      <c r="HB55" s="407"/>
      <c r="HC55" s="409" t="str">
        <f>IF(HE55="9-11","Zona 1",IF(HE55="11","Zona 1",IF(HE55="12-13","Zona 2",IF(HE55="14-16","Zona 2",IF(HE55="17-19","Zona 3",IF(HE55="20","Zona 3",""))))))</f>
        <v/>
      </c>
      <c r="HD55" s="410" t="str">
        <f>IFERROR(TIME(0,ROUNDDOWN(((1/HF55)*60),0),ROUND(((((1/HF55)*60)-ROUNDDOWN(((1/HF55)*60),0))*60),0)),"")</f>
        <v/>
      </c>
      <c r="HE55" s="407" t="str">
        <f>IFERROR(IF(HA55="PACE_Daniels",(INDEX(BASE!$AE$4:$AH$8,MATCH('Microciclos - Endurance (2)'!HB55,BASE!$AE$4:$AE$8,0),4)),IF(AND(HA55="vVO2máx",HB55&gt;=35,HB55&lt;=45),"9-11",IF(AND(HA55="vVO2máx",HB55&gt;45,HB55&lt;=65),"11",IF(AND(HA55="vVO2máx",HB55&gt;65,HB55&lt;=75),"12-13",IF(AND(HA55="vVO2máx",HB55&gt;=80,HB55&lt;=85),"14-16",IF(AND(HA55="vVO2máx",HB55&gt;=85,HB55&lt;100),"17-19",IF(AND(HA55="vVO2máx",HB55&gt;=100),"20",IF(AND(HA55="FCR",HB55&gt;40,HB55&lt;=60),"12-13",IF(AND(HA55="FCR",HB55&gt;60,HB55&lt;=84),"14-16",IF(AND(HA55="FCR",HB55&gt;=85,HB55&lt;100),"17-19",IF(AND(HA55="FCR",HB55=100),"20",""))))))))))),"")</f>
        <v/>
      </c>
      <c r="HF55" s="409" t="str">
        <f>IFERROR(IF(HA55="vVO2máx",(Avaliações!$C$51*'Microciclos - Endurance (2)'!HB55)/100,IF(HA55="Velocidade_crítica",IF(HB55="80% VC",Avaliações!#REF!*0.8,IF(HB55="100% VC",Avaliações!#REF!*1,IF(HB55="120% VC",Avaliações!#REF!*1.2,IF(HB55="&gt;30%",Avaliações!$C$54*1.3,IF(HB55="&gt;40%",Avaliações!$C$54*1.4,0))))),IF(HA55="PACE_Daniels",INDEX(BASE!$Q$4:$V$60,MATCH(Avaliações!$C$53,BASE!$Q$4:$Q$60,0),MATCH('Microciclos - Endurance (2)'!HB55,BASE!$Q$4:$V$4,0)),""))),"")</f>
        <v/>
      </c>
      <c r="HG55" s="407" t="s">
        <v>144</v>
      </c>
      <c r="HH55" s="407"/>
      <c r="HI55" s="410" t="str">
        <f>IFERROR(TIME(0,ROUNDDOWN(((1/HK55)*60),0),ROUND(((((1/HK55)*60)-ROUNDDOWN(((1/HK55)*60),0))*60),0)),"")</f>
        <v/>
      </c>
      <c r="HJ55" s="407" t="str">
        <f>IFERROR(IF(HG55="PACE_Daniels",(INDEX(BASE!$AE$4:$AH$7,MATCH('Microciclos - Endurance (2)'!HH55,BASE!$AE$4:$AE$7,0),4)),IF(AND(HG55="vVO2máx",HH55&gt;=35,HH55&lt;=45),"9-11",IF(AND(HG55="vVO2máx",HH55&gt;45,HH55&lt;=65),"11",IF(AND(HG55="vVO2máx",HH55&gt;65,HH55&lt;=75),"12-13",IF(AND(HG55="vVO2máx",HH55&gt;=80,HH55&lt;=85),"14-16",IF(AND(HG55="vVO2máx",HH55&gt;=85,HH55&lt;100),"17-19",IF(AND(HG55="vVO2máx",HH55&gt;=100),"20",IF(AND(HG55="FCR",HH55&gt;40,HH55&lt;=60),"12-13",IF(AND(HG55="FCR",HH55&gt;60,HH55&lt;=84),"14-16",IF(AND(HG55="FCR",HH55&gt;=85,HH55&lt;100),"17-19",IF(AND(HG55="FCR",HH55=100),"20",""))))))))))),"")</f>
        <v/>
      </c>
      <c r="HK55" s="409">
        <f>IFERROR(IF(HG55="vVO2máx",(Avaliações!$C$51*'Microciclos - Endurance (2)'!HH55)/100,IF(HG55="Velocidade_crítica",IF(HH55="80% VC",Avaliações!#REF!*0.8,IF(HH55="100% VC",Avaliações!#REF!*1,IF(HH55="120% VC",Avaliações!#REF!*1.2,IF(HH55="&gt;30%",Avaliações!$C$54*1.3,IF(HH55="&gt;40%",Avaliações!$C$54*1.4,0))))),IF(HG55="PACE_Daniels",INDEX(BASE!$Q$4:$V$60,MATCH(Avaliações!$C$53,BASE!$Q$4:$Q$60,0),MATCH('Microciclos - Endurance (2)'!HH55,BASE!$Q$4:$V$4,0)),0))),"")</f>
        <v>0</v>
      </c>
      <c r="HL55" s="409" t="str">
        <f>IF(HJ55="9-11","Zona 1",IF(HJ55="11","Zona 1",IF(HJ55="12-13","Zona 2",IF(HJ55="14-16","Zona 2",IF(HJ55="17-19","Zona 3",IF(HJ55="20","Zona 3",""))))))</f>
        <v/>
      </c>
      <c r="HP55" s="407"/>
      <c r="HQ55" s="407"/>
      <c r="HR55" s="407"/>
      <c r="HS55" s="407"/>
      <c r="HT55" s="407">
        <f>IFERROR(HP55*HQ55*HR55,"")</f>
        <v>0</v>
      </c>
      <c r="HU55" s="407">
        <f>IFERROR(HP55*HQ55*HS55,"")</f>
        <v>0</v>
      </c>
      <c r="HV55" s="408" t="str">
        <f>IFERROR(((HR55*HQ55*HP55)*(IB55*16.6667))+((HP55*HQ55*HS55)*(IG55*16.6667)),"")</f>
        <v/>
      </c>
      <c r="HW55" s="407" t="s">
        <v>144</v>
      </c>
      <c r="HX55" s="407"/>
      <c r="HY55" s="409" t="str">
        <f>IF(IA55="9-11","Zona 1",IF(IA55="11","Zona 1",IF(IA55="12-13","Zona 2",IF(IA55="14-16","Zona 2",IF(IA55="17-19","Zona 3",IF(IA55="20","Zona 3",""))))))</f>
        <v/>
      </c>
      <c r="HZ55" s="410" t="str">
        <f>IFERROR(TIME(0,ROUNDDOWN(((1/IB55)*60),0),ROUND(((((1/IB55)*60)-ROUNDDOWN(((1/IB55)*60),0))*60),0)),"")</f>
        <v/>
      </c>
      <c r="IA55" s="407" t="str">
        <f>IFERROR(IF(HW55="PACE_Daniels",(INDEX(BASE!$AE$4:$AH$8,MATCH('Microciclos - Endurance (2)'!HX55,BASE!$AE$4:$AE$8,0),4)),IF(AND(HW55="vVO2máx",HX55&gt;=35,HX55&lt;=45),"9-11",IF(AND(HW55="vVO2máx",HX55&gt;45,HX55&lt;=65),"11",IF(AND(HW55="vVO2máx",HX55&gt;65,HX55&lt;=75),"12-13",IF(AND(HW55="vVO2máx",HX55&gt;=80,HX55&lt;=85),"14-16",IF(AND(HW55="vVO2máx",HX55&gt;=85,HX55&lt;100),"17-19",IF(AND(HW55="vVO2máx",HX55&gt;=100),"20",IF(AND(HW55="FCR",HX55&gt;40,HX55&lt;=60),"12-13",IF(AND(HW55="FCR",HX55&gt;60,HX55&lt;=84),"14-16",IF(AND(HW55="FCR",HX55&gt;=85,HX55&lt;100),"17-19",IF(AND(HW55="FCR",HX55=100),"20",""))))))))))),"")</f>
        <v/>
      </c>
      <c r="IB55" s="409" t="str">
        <f>IFERROR(IF(HW55="vVO2máx",(Avaliações!$C$51*'Microciclos - Endurance (2)'!HX55)/100,IF(HW55="Velocidade_crítica",IF(HX55="80% VC",Avaliações!#REF!*0.8,IF(HX55="100% VC",Avaliações!#REF!*1,IF(HX55="120% VC",Avaliações!#REF!*1.2,IF(HX55="&gt;30%",Avaliações!$C$54*1.3,IF(HX55="&gt;40%",Avaliações!$C$54*1.4,0))))),IF(HW55="PACE_Daniels",INDEX(BASE!$Q$4:$V$60,MATCH(Avaliações!$C$53,BASE!$Q$4:$Q$60,0),MATCH('Microciclos - Endurance (2)'!HX55,BASE!$Q$4:$V$4,0)),""))),"")</f>
        <v/>
      </c>
      <c r="IC55" s="407" t="s">
        <v>144</v>
      </c>
      <c r="ID55" s="407"/>
      <c r="IE55" s="410" t="str">
        <f>IFERROR(TIME(0,ROUNDDOWN(((1/IG55)*60),0),ROUND(((((1/IG55)*60)-ROUNDDOWN(((1/IG55)*60),0))*60),0)),"")</f>
        <v/>
      </c>
      <c r="IF55" s="407" t="str">
        <f>IFERROR(IF(IC55="PACE_Daniels",(INDEX(BASE!$AE$4:$AH$7,MATCH('Microciclos - Endurance (2)'!ID55,BASE!$AE$4:$AE$7,0),4)),IF(AND(IC55="vVO2máx",ID55&gt;=35,ID55&lt;=45),"9-11",IF(AND(IC55="vVO2máx",ID55&gt;45,ID55&lt;=65),"11",IF(AND(IC55="vVO2máx",ID55&gt;65,ID55&lt;=75),"12-13",IF(AND(IC55="vVO2máx",ID55&gt;=80,ID55&lt;=85),"14-16",IF(AND(IC55="vVO2máx",ID55&gt;=85,ID55&lt;100),"17-19",IF(AND(IC55="vVO2máx",ID55&gt;=100),"20",IF(AND(IC55="FCR",ID55&gt;40,ID55&lt;=60),"12-13",IF(AND(IC55="FCR",ID55&gt;60,ID55&lt;=84),"14-16",IF(AND(IC55="FCR",ID55&gt;=85,ID55&lt;100),"17-19",IF(AND(IC55="FCR",ID55=100),"20",""))))))))))),"")</f>
        <v/>
      </c>
      <c r="IG55" s="409">
        <f>IFERROR(IF(IC55="vVO2máx",(Avaliações!$C$51*'Microciclos - Endurance (2)'!ID55)/100,IF(IC55="Velocidade_crítica",IF(ID55="80% VC",Avaliações!#REF!*0.8,IF(ID55="100% VC",Avaliações!#REF!*1,IF(ID55="120% VC",Avaliações!#REF!*1.2,IF(ID55="&gt;30%",Avaliações!$C$54*1.3,IF(ID55="&gt;40%",Avaliações!$C$54*1.4,0))))),IF(IC55="PACE_Daniels",INDEX(BASE!$Q$4:$V$60,MATCH(Avaliações!$C$53,BASE!$Q$4:$Q$60,0),MATCH('Microciclos - Endurance (2)'!ID55,BASE!$Q$4:$V$4,0)),0))),"")</f>
        <v>0</v>
      </c>
      <c r="IH55" s="409" t="str">
        <f>IF(IF55="9-11","Zona 1",IF(IF55="11","Zona 1",IF(IF55="12-13","Zona 2",IF(IF55="14-16","Zona 2",IF(IF55="17-19","Zona 3",IF(IF55="20","Zona 3",""))))))</f>
        <v/>
      </c>
      <c r="IL55" s="407"/>
      <c r="IM55" s="407"/>
      <c r="IN55" s="407"/>
      <c r="IO55" s="407"/>
      <c r="IP55" s="407">
        <f>IFERROR(IL55*IM55*IN55,"")</f>
        <v>0</v>
      </c>
      <c r="IQ55" s="407">
        <f>IFERROR(IL55*IM55*IO55,"")</f>
        <v>0</v>
      </c>
      <c r="IR55" s="408" t="str">
        <f>IFERROR(((IN55*IM55*IL55)*(IX55*16.6667))+((IL55*IM55*IO55)*(JC55*16.6667)),"")</f>
        <v/>
      </c>
      <c r="IS55" s="407" t="s">
        <v>144</v>
      </c>
      <c r="IT55" s="407"/>
      <c r="IU55" s="409" t="str">
        <f>IF(IW55="9-11","Zona 1",IF(IW55="11","Zona 1",IF(IW55="12-13","Zona 2",IF(IW55="14-16","Zona 2",IF(IW55="17-19","Zona 3",IF(IW55="20","Zona 3",""))))))</f>
        <v/>
      </c>
      <c r="IV55" s="410" t="str">
        <f>IFERROR(TIME(0,ROUNDDOWN(((1/IX55)*60),0),ROUND(((((1/IX55)*60)-ROUNDDOWN(((1/IX55)*60),0))*60),0)),"")</f>
        <v/>
      </c>
      <c r="IW55" s="407" t="str">
        <f>IFERROR(IF(IS55="PACE_Daniels",(INDEX(BASE!$AE$4:$AH$8,MATCH('Microciclos - Endurance (2)'!IT55,BASE!$AE$4:$AE$8,0),4)),IF(AND(IS55="vVO2máx",IT55&gt;=35,IT55&lt;=45),"9-11",IF(AND(IS55="vVO2máx",IT55&gt;45,IT55&lt;=65),"11",IF(AND(IS55="vVO2máx",IT55&gt;65,IT55&lt;=75),"12-13",IF(AND(IS55="vVO2máx",IT55&gt;=80,IT55&lt;=85),"14-16",IF(AND(IS55="vVO2máx",IT55&gt;=85,IT55&lt;100),"17-19",IF(AND(IS55="vVO2máx",IT55&gt;=100),"20",IF(AND(IS55="FCR",IT55&gt;40,IT55&lt;=60),"12-13",IF(AND(IS55="FCR",IT55&gt;60,IT55&lt;=84),"14-16",IF(AND(IS55="FCR",IT55&gt;=85,IT55&lt;100),"17-19",IF(AND(IS55="FCR",IT55=100),"20",""))))))))))),"")</f>
        <v/>
      </c>
      <c r="IX55" s="409" t="str">
        <f>IFERROR(IF(IS55="vVO2máx",(Avaliações!$C$51*'Microciclos - Endurance (2)'!IT55)/100,IF(IS55="Velocidade_crítica",IF(IT55="80% VC",Avaliações!#REF!*0.8,IF(IT55="100% VC",Avaliações!#REF!*1,IF(IT55="120% VC",Avaliações!#REF!*1.2,IF(IT55="&gt;30%",Avaliações!$C$54*1.3,IF(IT55="&gt;40%",Avaliações!$C$54*1.4,0))))),IF(IS55="PACE_Daniels",INDEX(BASE!$Q$4:$V$60,MATCH(Avaliações!$C$53,BASE!$Q$4:$Q$60,0),MATCH('Microciclos - Endurance (2)'!IT55,BASE!$Q$4:$V$4,0)),""))),"")</f>
        <v/>
      </c>
      <c r="IY55" s="407" t="s">
        <v>144</v>
      </c>
      <c r="IZ55" s="407"/>
      <c r="JA55" s="410" t="str">
        <f>IFERROR(TIME(0,ROUNDDOWN(((1/JC55)*60),0),ROUND(((((1/JC55)*60)-ROUNDDOWN(((1/JC55)*60),0))*60),0)),"")</f>
        <v/>
      </c>
      <c r="JB55" s="407" t="str">
        <f>IFERROR(IF(IY55="PACE_Daniels",(INDEX(BASE!$AE$4:$AH$7,MATCH('Microciclos - Endurance (2)'!IZ55,BASE!$AE$4:$AE$7,0),4)),IF(AND(IY55="vVO2máx",IZ55&gt;=35,IZ55&lt;=45),"9-11",IF(AND(IY55="vVO2máx",IZ55&gt;45,IZ55&lt;=65),"11",IF(AND(IY55="vVO2máx",IZ55&gt;65,IZ55&lt;=75),"12-13",IF(AND(IY55="vVO2máx",IZ55&gt;=80,IZ55&lt;=85),"14-16",IF(AND(IY55="vVO2máx",IZ55&gt;=85,IZ55&lt;100),"17-19",IF(AND(IY55="vVO2máx",IZ55&gt;=100),"20",IF(AND(IY55="FCR",IZ55&gt;40,IZ55&lt;=60),"12-13",IF(AND(IY55="FCR",IZ55&gt;60,IZ55&lt;=84),"14-16",IF(AND(IY55="FCR",IZ55&gt;=85,IZ55&lt;100),"17-19",IF(AND(IY55="FCR",IZ55=100),"20",""))))))))))),"")</f>
        <v/>
      </c>
      <c r="JC55" s="409">
        <f>IFERROR(IF(IY55="vVO2máx",(Avaliações!$C$51*'Microciclos - Endurance (2)'!IZ55)/100,IF(IY55="Velocidade_crítica",IF(IZ55="80% VC",Avaliações!#REF!*0.8,IF(IZ55="100% VC",Avaliações!#REF!*1,IF(IZ55="120% VC",Avaliações!#REF!*1.2,IF(IZ55="&gt;30%",Avaliações!$C$54*1.3,IF(IZ55="&gt;40%",Avaliações!$C$54*1.4,0))))),IF(IY55="PACE_Daniels",INDEX(BASE!$Q$4:$V$60,MATCH(Avaliações!$C$53,BASE!$Q$4:$Q$60,0),MATCH('Microciclos - Endurance (2)'!IZ55,BASE!$Q$4:$V$4,0)),0))),"")</f>
        <v>0</v>
      </c>
      <c r="JD55" s="409" t="str">
        <f>IF(JB55="9-11","Zona 1",IF(JB55="11","Zona 1",IF(JB55="12-13","Zona 2",IF(JB55="14-16","Zona 2",IF(JB55="17-19","Zona 3",IF(JB55="20","Zona 3",""))))))</f>
        <v/>
      </c>
      <c r="JH55" s="407"/>
      <c r="JI55" s="407"/>
      <c r="JJ55" s="407"/>
      <c r="JK55" s="407"/>
      <c r="JL55" s="407">
        <f>IFERROR(JH55*JI55*JJ55,"")</f>
        <v>0</v>
      </c>
      <c r="JM55" s="407">
        <f>IFERROR(JH55*JI55*JK55,"")</f>
        <v>0</v>
      </c>
      <c r="JN55" s="408" t="str">
        <f>IFERROR(((JJ55*JI55*JH55)*(JT55*16.6667))+((JH55*JI55*JK55)*(JY55*16.6667)),"")</f>
        <v/>
      </c>
      <c r="JO55" s="407" t="s">
        <v>144</v>
      </c>
      <c r="JP55" s="407"/>
      <c r="JQ55" s="409" t="str">
        <f>IF(JS55="9-11","Zona 1",IF(JS55="11","Zona 1",IF(JS55="12-13","Zona 2",IF(JS55="14-16","Zona 2",IF(JS55="17-19","Zona 3",IF(JS55="20","Zona 3",""))))))</f>
        <v/>
      </c>
      <c r="JR55" s="410" t="str">
        <f>IFERROR(TIME(0,ROUNDDOWN(((1/JT55)*60),0),ROUND(((((1/JT55)*60)-ROUNDDOWN(((1/JT55)*60),0))*60),0)),"")</f>
        <v/>
      </c>
      <c r="JS55" s="407" t="str">
        <f>IFERROR(IF(JO55="PACE_Daniels",(INDEX(BASE!$AE$4:$AH$8,MATCH('Microciclos - Endurance (2)'!JP55,BASE!$AE$4:$AE$8,0),4)),IF(AND(JO55="vVO2máx",JP55&gt;=35,JP55&lt;=45),"9-11",IF(AND(JO55="vVO2máx",JP55&gt;45,JP55&lt;=65),"11",IF(AND(JO55="vVO2máx",JP55&gt;65,JP55&lt;=75),"12-13",IF(AND(JO55="vVO2máx",JP55&gt;=80,JP55&lt;=85),"14-16",IF(AND(JO55="vVO2máx",JP55&gt;=85,JP55&lt;100),"17-19",IF(AND(JO55="vVO2máx",JP55&gt;=100),"20",IF(AND(JO55="FCR",JP55&gt;40,JP55&lt;=60),"12-13",IF(AND(JO55="FCR",JP55&gt;60,JP55&lt;=84),"14-16",IF(AND(JO55="FCR",JP55&gt;=85,JP55&lt;100),"17-19",IF(AND(JO55="FCR",JP55=100),"20",""))))))))))),"")</f>
        <v/>
      </c>
      <c r="JT55" s="409" t="str">
        <f>IFERROR(IF(JO55="vVO2máx",(Avaliações!$C$51*'Microciclos - Endurance (2)'!JP55)/100,IF(JO55="Velocidade_crítica",IF(JP55="80% VC",Avaliações!#REF!*0.8,IF(JP55="100% VC",Avaliações!#REF!*1,IF(JP55="120% VC",Avaliações!#REF!*1.2,IF(JP55="&gt;30%",Avaliações!$C$54*1.3,IF(JP55="&gt;40%",Avaliações!$C$54*1.4,0))))),IF(JO55="PACE_Daniels",INDEX(BASE!$Q$4:$V$60,MATCH(Avaliações!$C$53,BASE!$Q$4:$Q$60,0),MATCH('Microciclos - Endurance (2)'!JP55,BASE!$Q$4:$V$4,0)),""))),"")</f>
        <v/>
      </c>
      <c r="JU55" s="407" t="s">
        <v>144</v>
      </c>
      <c r="JV55" s="407"/>
      <c r="JW55" s="410" t="str">
        <f>IFERROR(TIME(0,ROUNDDOWN(((1/JY55)*60),0),ROUND(((((1/JY55)*60)-ROUNDDOWN(((1/JY55)*60),0))*60),0)),"")</f>
        <v/>
      </c>
      <c r="JX55" s="407" t="str">
        <f>IFERROR(IF(JU55="PACE_Daniels",(INDEX(BASE!$AE$4:$AH$7,MATCH('Microciclos - Endurance (2)'!JV55,BASE!$AE$4:$AE$7,0),4)),IF(AND(JU55="vVO2máx",JV55&gt;=35,JV55&lt;=45),"9-11",IF(AND(JU55="vVO2máx",JV55&gt;45,JV55&lt;=65),"11",IF(AND(JU55="vVO2máx",JV55&gt;65,JV55&lt;=75),"12-13",IF(AND(JU55="vVO2máx",JV55&gt;=80,JV55&lt;=85),"14-16",IF(AND(JU55="vVO2máx",JV55&gt;=85,JV55&lt;100),"17-19",IF(AND(JU55="vVO2máx",JV55&gt;=100),"20",IF(AND(JU55="FCR",JV55&gt;40,JV55&lt;=60),"12-13",IF(AND(JU55="FCR",JV55&gt;60,JV55&lt;=84),"14-16",IF(AND(JU55="FCR",JV55&gt;=85,JV55&lt;100),"17-19",IF(AND(JU55="FCR",JV55=100),"20",""))))))))))),"")</f>
        <v/>
      </c>
      <c r="JY55" s="409">
        <f>IFERROR(IF(JU55="vVO2máx",(Avaliações!$C$51*'Microciclos - Endurance (2)'!JV55)/100,IF(JU55="Velocidade_crítica",IF(JV55="80% VC",Avaliações!#REF!*0.8,IF(JV55="100% VC",Avaliações!#REF!*1,IF(JV55="120% VC",Avaliações!#REF!*1.2,IF(JV55="&gt;30%",Avaliações!$C$54*1.3,IF(JV55="&gt;40%",Avaliações!$C$54*1.4,0))))),IF(JU55="PACE_Daniels",INDEX(BASE!$Q$4:$V$60,MATCH(Avaliações!$C$53,BASE!$Q$4:$Q$60,0),MATCH('Microciclos - Endurance (2)'!JV55,BASE!$Q$4:$V$4,0)),0))),"")</f>
        <v>0</v>
      </c>
      <c r="JZ55" s="409" t="str">
        <f>IF(JX55="9-11","Zona 1",IF(JX55="11","Zona 1",IF(JX55="12-13","Zona 2",IF(JX55="14-16","Zona 2",IF(JX55="17-19","Zona 3",IF(JX55="20","Zona 3",""))))))</f>
        <v/>
      </c>
      <c r="KD55" s="407"/>
      <c r="KE55" s="407"/>
      <c r="KF55" s="407"/>
      <c r="KG55" s="407"/>
      <c r="KH55" s="407">
        <f>IFERROR(KD55*KE55*KF55,"")</f>
        <v>0</v>
      </c>
      <c r="KI55" s="407">
        <f>IFERROR(KD55*KE55*KG55,"")</f>
        <v>0</v>
      </c>
      <c r="KJ55" s="408" t="str">
        <f>IFERROR(((KF55*KE55*KD55)*(KP55*16.6667))+((KD55*KE55*KG55)*(KU55*16.6667)),"")</f>
        <v/>
      </c>
      <c r="KK55" s="407" t="s">
        <v>144</v>
      </c>
      <c r="KL55" s="407"/>
      <c r="KM55" s="409" t="str">
        <f>IF(KO55="9-11","Zona 1",IF(KO55="11","Zona 1",IF(KO55="12-13","Zona 2",IF(KO55="14-16","Zona 2",IF(KO55="17-19","Zona 3",IF(KO55="20","Zona 3",""))))))</f>
        <v/>
      </c>
      <c r="KN55" s="410" t="str">
        <f>IFERROR(TIME(0,ROUNDDOWN(((1/KP55)*60),0),ROUND(((((1/KP55)*60)-ROUNDDOWN(((1/KP55)*60),0))*60),0)),"")</f>
        <v/>
      </c>
      <c r="KO55" s="407" t="str">
        <f>IFERROR(IF(KK55="PACE_Daniels",(INDEX(BASE!$AE$4:$AH$8,MATCH('Microciclos - Endurance (2)'!KL55,BASE!$AE$4:$AE$8,0),4)),IF(AND(KK55="vVO2máx",KL55&gt;=35,KL55&lt;=45),"9-11",IF(AND(KK55="vVO2máx",KL55&gt;45,KL55&lt;=65),"11",IF(AND(KK55="vVO2máx",KL55&gt;65,KL55&lt;=75),"12-13",IF(AND(KK55="vVO2máx",KL55&gt;=80,KL55&lt;=85),"14-16",IF(AND(KK55="vVO2máx",KL55&gt;=85,KL55&lt;100),"17-19",IF(AND(KK55="vVO2máx",KL55&gt;=100),"20",IF(AND(KK55="FCR",KL55&gt;40,KL55&lt;=60),"12-13",IF(AND(KK55="FCR",KL55&gt;60,KL55&lt;=84),"14-16",IF(AND(KK55="FCR",KL55&gt;=85,KL55&lt;100),"17-19",IF(AND(KK55="FCR",KL55=100),"20",""))))))))))),"")</f>
        <v/>
      </c>
      <c r="KP55" s="409" t="str">
        <f>IFERROR(IF(KK55="vVO2máx",(Avaliações!$C$51*'Microciclos - Endurance (2)'!KL55)/100,IF(KK55="Velocidade_crítica",IF(KL55="80% VC",Avaliações!#REF!*0.8,IF(KL55="100% VC",Avaliações!#REF!*1,IF(KL55="120% VC",Avaliações!#REF!*1.2,IF(KL55="&gt;30%",Avaliações!$C$54*1.3,IF(KL55="&gt;40%",Avaliações!$C$54*1.4,0))))),IF(KK55="PACE_Daniels",INDEX(BASE!$Q$4:$V$60,MATCH(Avaliações!$C$53,BASE!$Q$4:$Q$60,0),MATCH('Microciclos - Endurance (2)'!KL55,BASE!$Q$4:$V$4,0)),""))),"")</f>
        <v/>
      </c>
      <c r="KQ55" s="407" t="s">
        <v>144</v>
      </c>
      <c r="KR55" s="407"/>
      <c r="KS55" s="410" t="str">
        <f>IFERROR(TIME(0,ROUNDDOWN(((1/KU55)*60),0),ROUND(((((1/KU55)*60)-ROUNDDOWN(((1/KU55)*60),0))*60),0)),"")</f>
        <v/>
      </c>
      <c r="KT55" s="407" t="str">
        <f>IFERROR(IF(KQ55="PACE_Daniels",(INDEX(BASE!$AE$4:$AH$7,MATCH('Microciclos - Endurance (2)'!KR55,BASE!$AE$4:$AE$7,0),4)),IF(AND(KQ55="vVO2máx",KR55&gt;=35,KR55&lt;=45),"9-11",IF(AND(KQ55="vVO2máx",KR55&gt;45,KR55&lt;=65),"11",IF(AND(KQ55="vVO2máx",KR55&gt;65,KR55&lt;=75),"12-13",IF(AND(KQ55="vVO2máx",KR55&gt;=80,KR55&lt;=85),"14-16",IF(AND(KQ55="vVO2máx",KR55&gt;=85,KR55&lt;100),"17-19",IF(AND(KQ55="vVO2máx",KR55&gt;=100),"20",IF(AND(KQ55="FCR",KR55&gt;40,KR55&lt;=60),"12-13",IF(AND(KQ55="FCR",KR55&gt;60,KR55&lt;=84),"14-16",IF(AND(KQ55="FCR",KR55&gt;=85,KR55&lt;100),"17-19",IF(AND(KQ55="FCR",KR55=100),"20",""))))))))))),"")</f>
        <v/>
      </c>
      <c r="KU55" s="409">
        <f>IFERROR(IF(KQ55="vVO2máx",(Avaliações!$C$51*'Microciclos - Endurance (2)'!KR55)/100,IF(KQ55="Velocidade_crítica",IF(KR55="80% VC",Avaliações!#REF!*0.8,IF(KR55="100% VC",Avaliações!#REF!*1,IF(KR55="120% VC",Avaliações!#REF!*1.2,IF(KR55="&gt;30%",Avaliações!$C$54*1.3,IF(KR55="&gt;40%",Avaliações!$C$54*1.4,0))))),IF(KQ55="PACE_Daniels",INDEX(BASE!$Q$4:$V$60,MATCH(Avaliações!$C$53,BASE!$Q$4:$Q$60,0),MATCH('Microciclos - Endurance (2)'!KR55,BASE!$Q$4:$V$4,0)),0))),"")</f>
        <v>0</v>
      </c>
      <c r="KV55" s="409" t="str">
        <f>IF(KT55="9-11","Zona 1",IF(KT55="11","Zona 1",IF(KT55="12-13","Zona 2",IF(KT55="14-16","Zona 2",IF(KT55="17-19","Zona 3",IF(KT55="20","Zona 3",""))))))</f>
        <v/>
      </c>
      <c r="KZ55" s="407"/>
      <c r="LA55" s="407"/>
      <c r="LB55" s="407"/>
      <c r="LC55" s="407"/>
      <c r="LD55" s="407">
        <f>IFERROR(KZ55*LA55*LB55,"")</f>
        <v>0</v>
      </c>
      <c r="LE55" s="407">
        <f>IFERROR(KZ55*LA55*LC55,"")</f>
        <v>0</v>
      </c>
      <c r="LF55" s="408" t="str">
        <f>IFERROR(((LB55*LA55*KZ55)*(LL55*16.6667))+((KZ55*LA55*LC55)*(LQ55*16.6667)),"")</f>
        <v/>
      </c>
      <c r="LG55" s="407" t="s">
        <v>144</v>
      </c>
      <c r="LH55" s="407"/>
      <c r="LI55" s="409" t="str">
        <f>IF(LK55="9-11","Zona 1",IF(LK55="11","Zona 1",IF(LK55="12-13","Zona 2",IF(LK55="14-16","Zona 2",IF(LK55="17-19","Zona 3",IF(LK55="20","Zona 3",""))))))</f>
        <v/>
      </c>
      <c r="LJ55" s="410" t="str">
        <f>IFERROR(TIME(0,ROUNDDOWN(((1/LL55)*60),0),ROUND(((((1/LL55)*60)-ROUNDDOWN(((1/LL55)*60),0))*60),0)),"")</f>
        <v/>
      </c>
      <c r="LK55" s="407" t="str">
        <f>IFERROR(IF(LG55="PACE_Daniels",(INDEX(BASE!$AE$4:$AH$8,MATCH('Microciclos - Endurance (2)'!LH55,BASE!$AE$4:$AE$8,0),4)),IF(AND(LG55="vVO2máx",LH55&gt;=35,LH55&lt;=45),"9-11",IF(AND(LG55="vVO2máx",LH55&gt;45,LH55&lt;=65),"11",IF(AND(LG55="vVO2máx",LH55&gt;65,LH55&lt;=75),"12-13",IF(AND(LG55="vVO2máx",LH55&gt;=80,LH55&lt;=85),"14-16",IF(AND(LG55="vVO2máx",LH55&gt;=85,LH55&lt;100),"17-19",IF(AND(LG55="vVO2máx",LH55&gt;=100),"20",IF(AND(LG55="FCR",LH55&gt;40,LH55&lt;=60),"12-13",IF(AND(LG55="FCR",LH55&gt;60,LH55&lt;=84),"14-16",IF(AND(LG55="FCR",LH55&gt;=85,LH55&lt;100),"17-19",IF(AND(LG55="FCR",LH55=100),"20",""))))))))))),"")</f>
        <v/>
      </c>
      <c r="LL55" s="409" t="str">
        <f>IFERROR(IF(LG55="vVO2máx",(Avaliações!$C$51*'Microciclos - Endurance (2)'!LH55)/100,IF(LG55="Velocidade_crítica",IF(LH55="80% VC",Avaliações!#REF!*0.8,IF(LH55="100% VC",Avaliações!#REF!*1,IF(LH55="120% VC",Avaliações!#REF!*1.2,IF(LH55="&gt;30%",Avaliações!$C$54*1.3,IF(LH55="&gt;40%",Avaliações!$C$54*1.4,0))))),IF(LG55="PACE_Daniels",INDEX(BASE!$Q$4:$V$60,MATCH(Avaliações!$C$53,BASE!$Q$4:$Q$60,0),MATCH('Microciclos - Endurance (2)'!LH55,BASE!$Q$4:$V$4,0)),""))),"")</f>
        <v/>
      </c>
      <c r="LM55" s="407" t="s">
        <v>144</v>
      </c>
      <c r="LN55" s="407"/>
      <c r="LO55" s="410" t="str">
        <f>IFERROR(TIME(0,ROUNDDOWN(((1/LQ55)*60),0),ROUND(((((1/LQ55)*60)-ROUNDDOWN(((1/LQ55)*60),0))*60),0)),"")</f>
        <v/>
      </c>
      <c r="LP55" s="407" t="str">
        <f>IFERROR(IF(LM55="PACE_Daniels",(INDEX(BASE!$AE$4:$AH$7,MATCH('Microciclos - Endurance (2)'!LN55,BASE!$AE$4:$AE$7,0),4)),IF(AND(LM55="vVO2máx",LN55&gt;=35,LN55&lt;=45),"9-11",IF(AND(LM55="vVO2máx",LN55&gt;45,LN55&lt;=65),"11",IF(AND(LM55="vVO2máx",LN55&gt;65,LN55&lt;=75),"12-13",IF(AND(LM55="vVO2máx",LN55&gt;=80,LN55&lt;=85),"14-16",IF(AND(LM55="vVO2máx",LN55&gt;=85,LN55&lt;100),"17-19",IF(AND(LM55="vVO2máx",LN55&gt;=100),"20",IF(AND(LM55="FCR",LN55&gt;40,LN55&lt;=60),"12-13",IF(AND(LM55="FCR",LN55&gt;60,LN55&lt;=84),"14-16",IF(AND(LM55="FCR",LN55&gt;=85,LN55&lt;100),"17-19",IF(AND(LM55="FCR",LN55=100),"20",""))))))))))),"")</f>
        <v/>
      </c>
      <c r="LQ55" s="409">
        <f>IFERROR(IF(LM55="vVO2máx",(Avaliações!$C$51*'Microciclos - Endurance (2)'!LN55)/100,IF(LM55="Velocidade_crítica",IF(LN55="80% VC",Avaliações!#REF!*0.8,IF(LN55="100% VC",Avaliações!#REF!*1,IF(LN55="120% VC",Avaliações!#REF!*1.2,IF(LN55="&gt;30%",Avaliações!$C$54*1.3,IF(LN55="&gt;40%",Avaliações!$C$54*1.4,0))))),IF(LM55="PACE_Daniels",INDEX(BASE!$Q$4:$V$60,MATCH(Avaliações!$C$53,BASE!$Q$4:$Q$60,0),MATCH('Microciclos - Endurance (2)'!LN55,BASE!$Q$4:$V$4,0)),0))),"")</f>
        <v>0</v>
      </c>
      <c r="LR55" s="409" t="str">
        <f>IF(LP55="9-11","Zona 1",IF(LP55="11","Zona 1",IF(LP55="12-13","Zona 2",IF(LP55="14-16","Zona 2",IF(LP55="17-19","Zona 3",IF(LP55="20","Zona 3",""))))))</f>
        <v/>
      </c>
      <c r="LV55" s="407"/>
      <c r="LW55" s="407"/>
      <c r="LX55" s="407"/>
      <c r="LY55" s="407"/>
      <c r="LZ55" s="407">
        <f>IFERROR(LV55*LW55*LX55,"")</f>
        <v>0</v>
      </c>
      <c r="MA55" s="407">
        <f>IFERROR(LV55*LW55*LY55,"")</f>
        <v>0</v>
      </c>
      <c r="MB55" s="408" t="str">
        <f>IFERROR(((LX55*LW55*LV55)*(MH55*16.6667))+((LV55*LW55*LY55)*(MM55*16.6667)),"")</f>
        <v/>
      </c>
      <c r="MC55" s="407" t="s">
        <v>144</v>
      </c>
      <c r="MD55" s="407"/>
      <c r="ME55" s="409" t="str">
        <f>IF(MG55="9-11","Zona 1",IF(MG55="11","Zona 1",IF(MG55="12-13","Zona 2",IF(MG55="14-16","Zona 2",IF(MG55="17-19","Zona 3",IF(MG55="20","Zona 3",""))))))</f>
        <v/>
      </c>
      <c r="MF55" s="410" t="str">
        <f>IFERROR(TIME(0,ROUNDDOWN(((1/MH55)*60),0),ROUND(((((1/MH55)*60)-ROUNDDOWN(((1/MH55)*60),0))*60),0)),"")</f>
        <v/>
      </c>
      <c r="MG55" s="407" t="str">
        <f>IFERROR(IF(MC55="PACE_Daniels",(INDEX(BASE!$AE$4:$AH$8,MATCH('Microciclos - Endurance (2)'!MD55,BASE!$AE$4:$AE$8,0),4)),IF(AND(MC55="vVO2máx",MD55&gt;=35,MD55&lt;=45),"9-11",IF(AND(MC55="vVO2máx",MD55&gt;45,MD55&lt;=65),"11",IF(AND(MC55="vVO2máx",MD55&gt;65,MD55&lt;=75),"12-13",IF(AND(MC55="vVO2máx",MD55&gt;=80,MD55&lt;=85),"14-16",IF(AND(MC55="vVO2máx",MD55&gt;=85,MD55&lt;100),"17-19",IF(AND(MC55="vVO2máx",MD55&gt;=100),"20",IF(AND(MC55="FCR",MD55&gt;40,MD55&lt;=60),"12-13",IF(AND(MC55="FCR",MD55&gt;60,MD55&lt;=84),"14-16",IF(AND(MC55="FCR",MD55&gt;=85,MD55&lt;100),"17-19",IF(AND(MC55="FCR",MD55=100),"20",""))))))))))),"")</f>
        <v/>
      </c>
      <c r="MH55" s="409" t="str">
        <f>IFERROR(IF(MC55="vVO2máx",(Avaliações!$C$51*'Microciclos - Endurance (2)'!MD55)/100,IF(MC55="Velocidade_crítica",IF(MD55="80% VC",Avaliações!#REF!*0.8,IF(MD55="100% VC",Avaliações!#REF!*1,IF(MD55="120% VC",Avaliações!#REF!*1.2,IF(MD55="&gt;30%",Avaliações!$C$54*1.3,IF(MD55="&gt;40%",Avaliações!$C$54*1.4,0))))),IF(MC55="PACE_Daniels",INDEX(BASE!$Q$4:$V$60,MATCH(Avaliações!$C$53,BASE!$Q$4:$Q$60,0),MATCH('Microciclos - Endurance (2)'!MD55,BASE!$Q$4:$V$4,0)),""))),"")</f>
        <v/>
      </c>
      <c r="MI55" s="407" t="s">
        <v>144</v>
      </c>
      <c r="MJ55" s="407"/>
      <c r="MK55" s="410" t="str">
        <f>IFERROR(TIME(0,ROUNDDOWN(((1/MM55)*60),0),ROUND(((((1/MM55)*60)-ROUNDDOWN(((1/MM55)*60),0))*60),0)),"")</f>
        <v/>
      </c>
      <c r="ML55" s="407" t="str">
        <f>IFERROR(IF(MI55="PACE_Daniels",(INDEX(BASE!$AE$4:$AH$7,MATCH('Microciclos - Endurance (2)'!MJ55,BASE!$AE$4:$AE$7,0),4)),IF(AND(MI55="vVO2máx",MJ55&gt;=35,MJ55&lt;=45),"9-11",IF(AND(MI55="vVO2máx",MJ55&gt;45,MJ55&lt;=65),"11",IF(AND(MI55="vVO2máx",MJ55&gt;65,MJ55&lt;=75),"12-13",IF(AND(MI55="vVO2máx",MJ55&gt;=80,MJ55&lt;=85),"14-16",IF(AND(MI55="vVO2máx",MJ55&gt;=85,MJ55&lt;100),"17-19",IF(AND(MI55="vVO2máx",MJ55&gt;=100),"20",IF(AND(MI55="FCR",MJ55&gt;40,MJ55&lt;=60),"12-13",IF(AND(MI55="FCR",MJ55&gt;60,MJ55&lt;=84),"14-16",IF(AND(MI55="FCR",MJ55&gt;=85,MJ55&lt;100),"17-19",IF(AND(MI55="FCR",MJ55=100),"20",""))))))))))),"")</f>
        <v/>
      </c>
      <c r="MM55" s="409">
        <f>IFERROR(IF(MI55="vVO2máx",(Avaliações!$C$51*'Microciclos - Endurance (2)'!MJ55)/100,IF(MI55="Velocidade_crítica",IF(MJ55="80% VC",Avaliações!#REF!*0.8,IF(MJ55="100% VC",Avaliações!#REF!*1,IF(MJ55="120% VC",Avaliações!#REF!*1.2,IF(MJ55="&gt;30%",Avaliações!$C$54*1.3,IF(MJ55="&gt;40%",Avaliações!$C$54*1.4,0))))),IF(MI55="PACE_Daniels",INDEX(BASE!$Q$4:$V$60,MATCH(Avaliações!$C$53,BASE!$Q$4:$Q$60,0),MATCH('Microciclos - Endurance (2)'!MJ55,BASE!$Q$4:$V$4,0)),0))),"")</f>
        <v>0</v>
      </c>
      <c r="MN55" s="409" t="str">
        <f>IF(ML55="9-11","Zona 1",IF(ML55="11","Zona 1",IF(ML55="12-13","Zona 2",IF(ML55="14-16","Zona 2",IF(ML55="17-19","Zona 3",IF(ML55="20","Zona 3",""))))))</f>
        <v/>
      </c>
      <c r="MR55" s="407"/>
      <c r="MS55" s="407"/>
      <c r="MT55" s="407"/>
      <c r="MU55" s="407"/>
      <c r="MV55" s="407">
        <f>IFERROR(MR55*MS55*MT55,"")</f>
        <v>0</v>
      </c>
      <c r="MW55" s="407">
        <f>IFERROR(MR55*MS55*MU55,"")</f>
        <v>0</v>
      </c>
      <c r="MX55" s="408" t="str">
        <f>IFERROR(((MT55*MS55*MR55)*(ND55*16.6667))+((MR55*MS55*MU55)*(NI55*16.6667)),"")</f>
        <v/>
      </c>
      <c r="MY55" s="407" t="s">
        <v>144</v>
      </c>
      <c r="MZ55" s="407"/>
      <c r="NA55" s="409" t="str">
        <f>IF(NC55="9-11","Zona 1",IF(NC55="11","Zona 1",IF(NC55="12-13","Zona 2",IF(NC55="14-16","Zona 2",IF(NC55="17-19","Zona 3",IF(NC55="20","Zona 3",""))))))</f>
        <v/>
      </c>
      <c r="NB55" s="410" t="str">
        <f>IFERROR(TIME(0,ROUNDDOWN(((1/ND55)*60),0),ROUND(((((1/ND55)*60)-ROUNDDOWN(((1/ND55)*60),0))*60),0)),"")</f>
        <v/>
      </c>
      <c r="NC55" s="407" t="str">
        <f>IFERROR(IF(MY55="PACE_Daniels",(INDEX(BASE!$AE$4:$AH$8,MATCH('Microciclos - Endurance (2)'!MZ55,BASE!$AE$4:$AE$8,0),4)),IF(AND(MY55="vVO2máx",MZ55&gt;=35,MZ55&lt;=45),"9-11",IF(AND(MY55="vVO2máx",MZ55&gt;45,MZ55&lt;=65),"11",IF(AND(MY55="vVO2máx",MZ55&gt;65,MZ55&lt;=75),"12-13",IF(AND(MY55="vVO2máx",MZ55&gt;=80,MZ55&lt;=85),"14-16",IF(AND(MY55="vVO2máx",MZ55&gt;=85,MZ55&lt;100),"17-19",IF(AND(MY55="vVO2máx",MZ55&gt;=100),"20",IF(AND(MY55="FCR",MZ55&gt;40,MZ55&lt;=60),"12-13",IF(AND(MY55="FCR",MZ55&gt;60,MZ55&lt;=84),"14-16",IF(AND(MY55="FCR",MZ55&gt;=85,MZ55&lt;100),"17-19",IF(AND(MY55="FCR",MZ55=100),"20",""))))))))))),"")</f>
        <v/>
      </c>
      <c r="ND55" s="409" t="str">
        <f>IFERROR(IF(MY55="vVO2máx",(Avaliações!$C$51*'Microciclos - Endurance (2)'!MZ55)/100,IF(MY55="Velocidade_crítica",IF(MZ55="80% VC",Avaliações!#REF!*0.8,IF(MZ55="100% VC",Avaliações!#REF!*1,IF(MZ55="120% VC",Avaliações!#REF!*1.2,IF(MZ55="&gt;30%",Avaliações!$C$54*1.3,IF(MZ55="&gt;40%",Avaliações!$C$54*1.4,0))))),IF(MY55="PACE_Daniels",INDEX(BASE!$Q$4:$V$60,MATCH(Avaliações!$C$53,BASE!$Q$4:$Q$60,0),MATCH('Microciclos - Endurance (2)'!MZ55,BASE!$Q$4:$V$4,0)),""))),"")</f>
        <v/>
      </c>
      <c r="NE55" s="407" t="s">
        <v>144</v>
      </c>
      <c r="NF55" s="407"/>
      <c r="NG55" s="410" t="str">
        <f>IFERROR(TIME(0,ROUNDDOWN(((1/NI55)*60),0),ROUND(((((1/NI55)*60)-ROUNDDOWN(((1/NI55)*60),0))*60),0)),"")</f>
        <v/>
      </c>
      <c r="NH55" s="407" t="str">
        <f>IFERROR(IF(NE55="PACE_Daniels",(INDEX(BASE!$AE$4:$AH$7,MATCH('Microciclos - Endurance (2)'!NF55,BASE!$AE$4:$AE$7,0),4)),IF(AND(NE55="vVO2máx",NF55&gt;=35,NF55&lt;=45),"9-11",IF(AND(NE55="vVO2máx",NF55&gt;45,NF55&lt;=65),"11",IF(AND(NE55="vVO2máx",NF55&gt;65,NF55&lt;=75),"12-13",IF(AND(NE55="vVO2máx",NF55&gt;=80,NF55&lt;=85),"14-16",IF(AND(NE55="vVO2máx",NF55&gt;=85,NF55&lt;100),"17-19",IF(AND(NE55="vVO2máx",NF55&gt;=100),"20",IF(AND(NE55="FCR",NF55&gt;40,NF55&lt;=60),"12-13",IF(AND(NE55="FCR",NF55&gt;60,NF55&lt;=84),"14-16",IF(AND(NE55="FCR",NF55&gt;=85,NF55&lt;100),"17-19",IF(AND(NE55="FCR",NF55=100),"20",""))))))))))),"")</f>
        <v/>
      </c>
      <c r="NI55" s="409">
        <f>IFERROR(IF(NE55="vVO2máx",(Avaliações!$C$51*'Microciclos - Endurance (2)'!NF55)/100,IF(NE55="Velocidade_crítica",IF(NF55="80% VC",Avaliações!#REF!*0.8,IF(NF55="100% VC",Avaliações!#REF!*1,IF(NF55="120% VC",Avaliações!#REF!*1.2,IF(NF55="&gt;30%",Avaliações!$C$54*1.3,IF(NF55="&gt;40%",Avaliações!$C$54*1.4,0))))),IF(NE55="PACE_Daniels",INDEX(BASE!$Q$4:$V$60,MATCH(Avaliações!$C$53,BASE!$Q$4:$Q$60,0),MATCH('Microciclos - Endurance (2)'!NF55,BASE!$Q$4:$V$4,0)),0))),"")</f>
        <v>0</v>
      </c>
      <c r="NJ55" s="409" t="str">
        <f>IF(NH55="9-11","Zona 1",IF(NH55="11","Zona 1",IF(NH55="12-13","Zona 2",IF(NH55="14-16","Zona 2",IF(NH55="17-19","Zona 3",IF(NH55="20","Zona 3",""))))))</f>
        <v/>
      </c>
      <c r="NN55" s="407"/>
      <c r="NO55" s="407"/>
      <c r="NP55" s="407"/>
      <c r="NQ55" s="407"/>
      <c r="NR55" s="407">
        <f>IFERROR(NN55*NO55*NP55,"")</f>
        <v>0</v>
      </c>
      <c r="NS55" s="407">
        <f>IFERROR(NN55*NO55*NQ55,"")</f>
        <v>0</v>
      </c>
      <c r="NT55" s="408" t="str">
        <f>IFERROR(((NP55*NO55*NN55)*(NZ55*16.6667))+((NN55*NO55*NQ55)*(OE55*16.6667)),"")</f>
        <v/>
      </c>
      <c r="NU55" s="407" t="s">
        <v>144</v>
      </c>
      <c r="NV55" s="407"/>
      <c r="NW55" s="409" t="str">
        <f>IF(NY55="9-11","Zona 1",IF(NY55="11","Zona 1",IF(NY55="12-13","Zona 2",IF(NY55="14-16","Zona 2",IF(NY55="17-19","Zona 3",IF(NY55="20","Zona 3",""))))))</f>
        <v/>
      </c>
      <c r="NX55" s="410" t="str">
        <f>IFERROR(TIME(0,ROUNDDOWN(((1/NZ55)*60),0),ROUND(((((1/NZ55)*60)-ROUNDDOWN(((1/NZ55)*60),0))*60),0)),"")</f>
        <v/>
      </c>
      <c r="NY55" s="407" t="str">
        <f>IFERROR(IF(NU55="PACE_Daniels",(INDEX(BASE!$AE$4:$AH$8,MATCH('Microciclos - Endurance (2)'!NV55,BASE!$AE$4:$AE$8,0),4)),IF(AND(NU55="vVO2máx",NV55&gt;=35,NV55&lt;=45),"9-11",IF(AND(NU55="vVO2máx",NV55&gt;45,NV55&lt;=65),"11",IF(AND(NU55="vVO2máx",NV55&gt;65,NV55&lt;=75),"12-13",IF(AND(NU55="vVO2máx",NV55&gt;=80,NV55&lt;=85),"14-16",IF(AND(NU55="vVO2máx",NV55&gt;=85,NV55&lt;100),"17-19",IF(AND(NU55="vVO2máx",NV55&gt;=100),"20",IF(AND(NU55="FCR",NV55&gt;40,NV55&lt;=60),"12-13",IF(AND(NU55="FCR",NV55&gt;60,NV55&lt;=84),"14-16",IF(AND(NU55="FCR",NV55&gt;=85,NV55&lt;100),"17-19",IF(AND(NU55="FCR",NV55=100),"20",""))))))))))),"")</f>
        <v/>
      </c>
      <c r="NZ55" s="409" t="str">
        <f>IFERROR(IF(NU55="vVO2máx",(Avaliações!$C$51*'Microciclos - Endurance (2)'!NV55)/100,IF(NU55="Velocidade_crítica",IF(NV55="80% VC",Avaliações!#REF!*0.8,IF(NV55="100% VC",Avaliações!#REF!*1,IF(NV55="120% VC",Avaliações!#REF!*1.2,IF(NV55="&gt;30%",Avaliações!$C$54*1.3,IF(NV55="&gt;40%",Avaliações!$C$54*1.4,0))))),IF(NU55="PACE_Daniels",INDEX(BASE!$Q$4:$V$60,MATCH(Avaliações!$C$53,BASE!$Q$4:$Q$60,0),MATCH('Microciclos - Endurance (2)'!NV55,BASE!$Q$4:$V$4,0)),""))),"")</f>
        <v/>
      </c>
      <c r="OA55" s="407" t="s">
        <v>144</v>
      </c>
      <c r="OB55" s="407"/>
      <c r="OC55" s="410" t="str">
        <f>IFERROR(TIME(0,ROUNDDOWN(((1/OE55)*60),0),ROUND(((((1/OE55)*60)-ROUNDDOWN(((1/OE55)*60),0))*60),0)),"")</f>
        <v/>
      </c>
      <c r="OD55" s="407" t="str">
        <f>IFERROR(IF(OA55="PACE_Daniels",(INDEX(BASE!$AE$4:$AH$7,MATCH('Microciclos - Endurance (2)'!OB55,BASE!$AE$4:$AE$7,0),4)),IF(AND(OA55="vVO2máx",OB55&gt;=35,OB55&lt;=45),"9-11",IF(AND(OA55="vVO2máx",OB55&gt;45,OB55&lt;=65),"11",IF(AND(OA55="vVO2máx",OB55&gt;65,OB55&lt;=75),"12-13",IF(AND(OA55="vVO2máx",OB55&gt;=80,OB55&lt;=85),"14-16",IF(AND(OA55="vVO2máx",OB55&gt;=85,OB55&lt;100),"17-19",IF(AND(OA55="vVO2máx",OB55&gt;=100),"20",IF(AND(OA55="FCR",OB55&gt;40,OB55&lt;=60),"12-13",IF(AND(OA55="FCR",OB55&gt;60,OB55&lt;=84),"14-16",IF(AND(OA55="FCR",OB55&gt;=85,OB55&lt;100),"17-19",IF(AND(OA55="FCR",OB55=100),"20",""))))))))))),"")</f>
        <v/>
      </c>
      <c r="OE55" s="409">
        <f>IFERROR(IF(OA55="vVO2máx",(Avaliações!$C$51*'Microciclos - Endurance (2)'!OB55)/100,IF(OA55="Velocidade_crítica",IF(OB55="80% VC",Avaliações!#REF!*0.8,IF(OB55="100% VC",Avaliações!#REF!*1,IF(OB55="120% VC",Avaliações!#REF!*1.2,IF(OB55="&gt;30%",Avaliações!$C$54*1.3,IF(OB55="&gt;40%",Avaliações!$C$54*1.4,0))))),IF(OA55="PACE_Daniels",INDEX(BASE!$Q$4:$V$60,MATCH(Avaliações!$C$53,BASE!$Q$4:$Q$60,0),MATCH('Microciclos - Endurance (2)'!OB55,BASE!$Q$4:$V$4,0)),0))),"")</f>
        <v>0</v>
      </c>
      <c r="OF55" s="409" t="str">
        <f>IF(OD55="9-11","Zona 1",IF(OD55="11","Zona 1",IF(OD55="12-13","Zona 2",IF(OD55="14-16","Zona 2",IF(OD55="17-19","Zona 3",IF(OD55="20","Zona 3",""))))))</f>
        <v/>
      </c>
      <c r="OJ55" s="407"/>
      <c r="OK55" s="407"/>
      <c r="OL55" s="407"/>
      <c r="OM55" s="407"/>
      <c r="ON55" s="407">
        <f>IFERROR(OJ55*OK55*OL55,"")</f>
        <v>0</v>
      </c>
      <c r="OO55" s="407">
        <f>IFERROR(OJ55*OK55*OM55,"")</f>
        <v>0</v>
      </c>
      <c r="OP55" s="408" t="str">
        <f>IFERROR(((OL55*OK55*OJ55)*(OV55*16.6667))+((OJ55*OK55*OM55)*(PA55*16.6667)),"")</f>
        <v/>
      </c>
      <c r="OQ55" s="407" t="s">
        <v>144</v>
      </c>
      <c r="OR55" s="407"/>
      <c r="OS55" s="409" t="str">
        <f>IF(OU55="9-11","Zona 1",IF(OU55="11","Zona 1",IF(OU55="12-13","Zona 2",IF(OU55="14-16","Zona 2",IF(OU55="17-19","Zona 3",IF(OU55="20","Zona 3",""))))))</f>
        <v/>
      </c>
      <c r="OT55" s="410" t="str">
        <f>IFERROR(TIME(0,ROUNDDOWN(((1/OV55)*60),0),ROUND(((((1/OV55)*60)-ROUNDDOWN(((1/OV55)*60),0))*60),0)),"")</f>
        <v/>
      </c>
      <c r="OU55" s="407" t="str">
        <f>IFERROR(IF(OQ55="PACE_Daniels",(INDEX(BASE!$AE$4:$AH$8,MATCH('Microciclos - Endurance (2)'!OR55,BASE!$AE$4:$AE$8,0),4)),IF(AND(OQ55="vVO2máx",OR55&gt;=35,OR55&lt;=45),"9-11",IF(AND(OQ55="vVO2máx",OR55&gt;45,OR55&lt;=65),"11",IF(AND(OQ55="vVO2máx",OR55&gt;65,OR55&lt;=75),"12-13",IF(AND(OQ55="vVO2máx",OR55&gt;=80,OR55&lt;=85),"14-16",IF(AND(OQ55="vVO2máx",OR55&gt;=85,OR55&lt;100),"17-19",IF(AND(OQ55="vVO2máx",OR55&gt;=100),"20",IF(AND(OQ55="FCR",OR55&gt;40,OR55&lt;=60),"12-13",IF(AND(OQ55="FCR",OR55&gt;60,OR55&lt;=84),"14-16",IF(AND(OQ55="FCR",OR55&gt;=85,OR55&lt;100),"17-19",IF(AND(OQ55="FCR",OR55=100),"20",""))))))))))),"")</f>
        <v/>
      </c>
      <c r="OV55" s="409" t="str">
        <f>IFERROR(IF(OQ55="vVO2máx",(Avaliações!$C$51*'Microciclos - Endurance (2)'!OR55)/100,IF(OQ55="Velocidade_crítica",IF(OR55="80% VC",Avaliações!#REF!*0.8,IF(OR55="100% VC",Avaliações!#REF!*1,IF(OR55="120% VC",Avaliações!#REF!*1.2,IF(OR55="&gt;30%",Avaliações!$C$54*1.3,IF(OR55="&gt;40%",Avaliações!$C$54*1.4,0))))),IF(OQ55="PACE_Daniels",INDEX(BASE!$Q$4:$V$60,MATCH(Avaliações!$C$53,BASE!$Q$4:$Q$60,0),MATCH('Microciclos - Endurance (2)'!OR55,BASE!$Q$4:$V$4,0)),""))),"")</f>
        <v/>
      </c>
      <c r="OW55" s="407" t="s">
        <v>144</v>
      </c>
      <c r="OX55" s="407"/>
      <c r="OY55" s="410" t="str">
        <f>IFERROR(TIME(0,ROUNDDOWN(((1/PA55)*60),0),ROUND(((((1/PA55)*60)-ROUNDDOWN(((1/PA55)*60),0))*60),0)),"")</f>
        <v/>
      </c>
      <c r="OZ55" s="407" t="str">
        <f>IFERROR(IF(OW55="PACE_Daniels",(INDEX(BASE!$AE$4:$AH$7,MATCH('Microciclos - Endurance (2)'!OX55,BASE!$AE$4:$AE$7,0),4)),IF(AND(OW55="vVO2máx",OX55&gt;=35,OX55&lt;=45),"9-11",IF(AND(OW55="vVO2máx",OX55&gt;45,OX55&lt;=65),"11",IF(AND(OW55="vVO2máx",OX55&gt;65,OX55&lt;=75),"12-13",IF(AND(OW55="vVO2máx",OX55&gt;=80,OX55&lt;=85),"14-16",IF(AND(OW55="vVO2máx",OX55&gt;=85,OX55&lt;100),"17-19",IF(AND(OW55="vVO2máx",OX55&gt;=100),"20",IF(AND(OW55="FCR",OX55&gt;40,OX55&lt;=60),"12-13",IF(AND(OW55="FCR",OX55&gt;60,OX55&lt;=84),"14-16",IF(AND(OW55="FCR",OX55&gt;=85,OX55&lt;100),"17-19",IF(AND(OW55="FCR",OX55=100),"20",""))))))))))),"")</f>
        <v/>
      </c>
      <c r="PA55" s="409">
        <f>IFERROR(IF(OW55="vVO2máx",(Avaliações!$C$51*'Microciclos - Endurance (2)'!OX55)/100,IF(OW55="Velocidade_crítica",IF(OX55="80% VC",Avaliações!#REF!*0.8,IF(OX55="100% VC",Avaliações!#REF!*1,IF(OX55="120% VC",Avaliações!#REF!*1.2,IF(OX55="&gt;30%",Avaliações!$C$54*1.3,IF(OX55="&gt;40%",Avaliações!$C$54*1.4,0))))),IF(OW55="PACE_Daniels",INDEX(BASE!$Q$4:$V$60,MATCH(Avaliações!$C$53,BASE!$Q$4:$Q$60,0),MATCH('Microciclos - Endurance (2)'!OX55,BASE!$Q$4:$V$4,0)),0))),"")</f>
        <v>0</v>
      </c>
      <c r="PB55" s="409" t="str">
        <f>IF(OZ55="9-11","Zona 1",IF(OZ55="11","Zona 1",IF(OZ55="12-13","Zona 2",IF(OZ55="14-16","Zona 2",IF(OZ55="17-19","Zona 3",IF(OZ55="20","Zona 3",""))))))</f>
        <v/>
      </c>
      <c r="PF55" s="407"/>
      <c r="PG55" s="407"/>
      <c r="PH55" s="407"/>
      <c r="PI55" s="407"/>
      <c r="PJ55" s="407">
        <f>IFERROR(PF55*PG55*PH55,"")</f>
        <v>0</v>
      </c>
      <c r="PK55" s="407">
        <f>IFERROR(PF55*PG55*PI55,"")</f>
        <v>0</v>
      </c>
      <c r="PL55" s="408" t="str">
        <f>IFERROR(((PH55*PG55*PF55)*(PR55*16.6667))+((PF55*PG55*PI55)*(PW55*16.6667)),"")</f>
        <v/>
      </c>
      <c r="PM55" s="407" t="s">
        <v>144</v>
      </c>
      <c r="PN55" s="407"/>
      <c r="PO55" s="409" t="str">
        <f>IF(PQ55="9-11","Zona 1",IF(PQ55="11","Zona 1",IF(PQ55="12-13","Zona 2",IF(PQ55="14-16","Zona 2",IF(PQ55="17-19","Zona 3",IF(PQ55="20","Zona 3",""))))))</f>
        <v/>
      </c>
      <c r="PP55" s="410" t="str">
        <f>IFERROR(TIME(0,ROUNDDOWN(((1/PR55)*60),0),ROUND(((((1/PR55)*60)-ROUNDDOWN(((1/PR55)*60),0))*60),0)),"")</f>
        <v/>
      </c>
      <c r="PQ55" s="407" t="str">
        <f>IFERROR(IF(PM55="PACE_Daniels",(INDEX(BASE!$AE$4:$AH$8,MATCH('Microciclos - Endurance (2)'!PN55,BASE!$AE$4:$AE$8,0),4)),IF(AND(PM55="vVO2máx",PN55&gt;=35,PN55&lt;=45),"9-11",IF(AND(PM55="vVO2máx",PN55&gt;45,PN55&lt;=65),"11",IF(AND(PM55="vVO2máx",PN55&gt;65,PN55&lt;=75),"12-13",IF(AND(PM55="vVO2máx",PN55&gt;=80,PN55&lt;=85),"14-16",IF(AND(PM55="vVO2máx",PN55&gt;=85,PN55&lt;100),"17-19",IF(AND(PM55="vVO2máx",PN55&gt;=100),"20",IF(AND(PM55="FCR",PN55&gt;40,PN55&lt;=60),"12-13",IF(AND(PM55="FCR",PN55&gt;60,PN55&lt;=84),"14-16",IF(AND(PM55="FCR",PN55&gt;=85,PN55&lt;100),"17-19",IF(AND(PM55="FCR",PN55=100),"20",""))))))))))),"")</f>
        <v/>
      </c>
      <c r="PR55" s="409" t="str">
        <f>IFERROR(IF(PM55="vVO2máx",(Avaliações!$C$51*'Microciclos - Endurance (2)'!PN55)/100,IF(PM55="Velocidade_crítica",IF(PN55="80% VC",Avaliações!#REF!*0.8,IF(PN55="100% VC",Avaliações!#REF!*1,IF(PN55="120% VC",Avaliações!#REF!*1.2,IF(PN55="&gt;30%",Avaliações!$C$54*1.3,IF(PN55="&gt;40%",Avaliações!$C$54*1.4,0))))),IF(PM55="PACE_Daniels",INDEX(BASE!$Q$4:$V$60,MATCH(Avaliações!$C$53,BASE!$Q$4:$Q$60,0),MATCH('Microciclos - Endurance (2)'!PN55,BASE!$Q$4:$V$4,0)),""))),"")</f>
        <v/>
      </c>
      <c r="PS55" s="407" t="s">
        <v>144</v>
      </c>
      <c r="PT55" s="407"/>
      <c r="PU55" s="410" t="str">
        <f>IFERROR(TIME(0,ROUNDDOWN(((1/PW55)*60),0),ROUND(((((1/PW55)*60)-ROUNDDOWN(((1/PW55)*60),0))*60),0)),"")</f>
        <v/>
      </c>
      <c r="PV55" s="407" t="str">
        <f>IFERROR(IF(PS55="PACE_Daniels",(INDEX(BASE!$AE$4:$AH$7,MATCH('Microciclos - Endurance (2)'!PT55,BASE!$AE$4:$AE$7,0),4)),IF(AND(PS55="vVO2máx",PT55&gt;=35,PT55&lt;=45),"9-11",IF(AND(PS55="vVO2máx",PT55&gt;45,PT55&lt;=65),"11",IF(AND(PS55="vVO2máx",PT55&gt;65,PT55&lt;=75),"12-13",IF(AND(PS55="vVO2máx",PT55&gt;=80,PT55&lt;=85),"14-16",IF(AND(PS55="vVO2máx",PT55&gt;=85,PT55&lt;100),"17-19",IF(AND(PS55="vVO2máx",PT55&gt;=100),"20",IF(AND(PS55="FCR",PT55&gt;40,PT55&lt;=60),"12-13",IF(AND(PS55="FCR",PT55&gt;60,PT55&lt;=84),"14-16",IF(AND(PS55="FCR",PT55&gt;=85,PT55&lt;100),"17-19",IF(AND(PS55="FCR",PT55=100),"20",""))))))))))),"")</f>
        <v/>
      </c>
      <c r="PW55" s="409">
        <f>IFERROR(IF(PS55="vVO2máx",(Avaliações!$C$51*'Microciclos - Endurance (2)'!PT55)/100,IF(PS55="Velocidade_crítica",IF(PT55="80% VC",Avaliações!#REF!*0.8,IF(PT55="100% VC",Avaliações!#REF!*1,IF(PT55="120% VC",Avaliações!#REF!*1.2,IF(PT55="&gt;30%",Avaliações!$C$54*1.3,IF(PT55="&gt;40%",Avaliações!$C$54*1.4,0))))),IF(PS55="PACE_Daniels",INDEX(BASE!$Q$4:$V$60,MATCH(Avaliações!$C$53,BASE!$Q$4:$Q$60,0),MATCH('Microciclos - Endurance (2)'!PT55,BASE!$Q$4:$V$4,0)),0))),"")</f>
        <v>0</v>
      </c>
      <c r="PX55" s="409" t="str">
        <f>IF(PV55="9-11","Zona 1",IF(PV55="11","Zona 1",IF(PV55="12-13","Zona 2",IF(PV55="14-16","Zona 2",IF(PV55="17-19","Zona 3",IF(PV55="20","Zona 3",""))))))</f>
        <v/>
      </c>
      <c r="QB55" s="407"/>
      <c r="QC55" s="407"/>
      <c r="QD55" s="407"/>
      <c r="QE55" s="407"/>
      <c r="QF55" s="407">
        <f>IFERROR(QB55*QC55*QD55,"")</f>
        <v>0</v>
      </c>
      <c r="QG55" s="407">
        <f>IFERROR(QB55*QC55*QE55,"")</f>
        <v>0</v>
      </c>
      <c r="QH55" s="408" t="str">
        <f>IFERROR(((QD55*QC55*QB55)*(QN55*16.6667))+((QB55*QC55*QE55)*(QS55*16.6667)),"")</f>
        <v/>
      </c>
      <c r="QI55" s="407" t="s">
        <v>144</v>
      </c>
      <c r="QJ55" s="407"/>
      <c r="QK55" s="409" t="str">
        <f>IF(QM55="9-11","Zona 1",IF(QM55="11","Zona 1",IF(QM55="12-13","Zona 2",IF(QM55="14-16","Zona 2",IF(QM55="17-19","Zona 3",IF(QM55="20","Zona 3",""))))))</f>
        <v/>
      </c>
      <c r="QL55" s="410" t="str">
        <f>IFERROR(TIME(0,ROUNDDOWN(((1/QN55)*60),0),ROUND(((((1/QN55)*60)-ROUNDDOWN(((1/QN55)*60),0))*60),0)),"")</f>
        <v/>
      </c>
      <c r="QM55" s="407" t="str">
        <f>IFERROR(IF(QI55="PACE_Daniels",(INDEX(BASE!$AE$4:$AH$8,MATCH('Microciclos - Endurance (2)'!QJ55,BASE!$AE$4:$AE$8,0),4)),IF(AND(QI55="vVO2máx",QJ55&gt;=35,QJ55&lt;=45),"9-11",IF(AND(QI55="vVO2máx",QJ55&gt;45,QJ55&lt;=65),"11",IF(AND(QI55="vVO2máx",QJ55&gt;65,QJ55&lt;=75),"12-13",IF(AND(QI55="vVO2máx",QJ55&gt;=80,QJ55&lt;=85),"14-16",IF(AND(QI55="vVO2máx",QJ55&gt;=85,QJ55&lt;100),"17-19",IF(AND(QI55="vVO2máx",QJ55&gt;=100),"20",IF(AND(QI55="FCR",QJ55&gt;40,QJ55&lt;=60),"12-13",IF(AND(QI55="FCR",QJ55&gt;60,QJ55&lt;=84),"14-16",IF(AND(QI55="FCR",QJ55&gt;=85,QJ55&lt;100),"17-19",IF(AND(QI55="FCR",QJ55=100),"20",""))))))))))),"")</f>
        <v/>
      </c>
      <c r="QN55" s="409" t="str">
        <f>IFERROR(IF(QI55="vVO2máx",(Avaliações!$C$51*'Microciclos - Endurance (2)'!QJ55)/100,IF(QI55="Velocidade_crítica",IF(QJ55="80% VC",Avaliações!#REF!*0.8,IF(QJ55="100% VC",Avaliações!#REF!*1,IF(QJ55="120% VC",Avaliações!#REF!*1.2,IF(QJ55="&gt;30%",Avaliações!$C$54*1.3,IF(QJ55="&gt;40%",Avaliações!$C$54*1.4,0))))),IF(QI55="PACE_Daniels",INDEX(BASE!$Q$4:$V$60,MATCH(Avaliações!$C$53,BASE!$Q$4:$Q$60,0),MATCH('Microciclos - Endurance (2)'!QJ55,BASE!$Q$4:$V$4,0)),""))),"")</f>
        <v/>
      </c>
      <c r="QO55" s="407" t="s">
        <v>144</v>
      </c>
      <c r="QP55" s="407"/>
      <c r="QQ55" s="410" t="str">
        <f>IFERROR(TIME(0,ROUNDDOWN(((1/QS55)*60),0),ROUND(((((1/QS55)*60)-ROUNDDOWN(((1/QS55)*60),0))*60),0)),"")</f>
        <v/>
      </c>
      <c r="QR55" s="407" t="str">
        <f>IFERROR(IF(QO55="PACE_Daniels",(INDEX(BASE!$AE$4:$AH$7,MATCH('Microciclos - Endurance (2)'!QP55,BASE!$AE$4:$AE$7,0),4)),IF(AND(QO55="vVO2máx",QP55&gt;=35,QP55&lt;=45),"9-11",IF(AND(QO55="vVO2máx",QP55&gt;45,QP55&lt;=65),"11",IF(AND(QO55="vVO2máx",QP55&gt;65,QP55&lt;=75),"12-13",IF(AND(QO55="vVO2máx",QP55&gt;=80,QP55&lt;=85),"14-16",IF(AND(QO55="vVO2máx",QP55&gt;=85,QP55&lt;100),"17-19",IF(AND(QO55="vVO2máx",QP55&gt;=100),"20",IF(AND(QO55="FCR",QP55&gt;40,QP55&lt;=60),"12-13",IF(AND(QO55="FCR",QP55&gt;60,QP55&lt;=84),"14-16",IF(AND(QO55="FCR",QP55&gt;=85,QP55&lt;100),"17-19",IF(AND(QO55="FCR",QP55=100),"20",""))))))))))),"")</f>
        <v/>
      </c>
      <c r="QS55" s="409">
        <f>IFERROR(IF(QO55="vVO2máx",(Avaliações!$C$51*'Microciclos - Endurance (2)'!QP55)/100,IF(QO55="Velocidade_crítica",IF(QP55="80% VC",Avaliações!#REF!*0.8,IF(QP55="100% VC",Avaliações!#REF!*1,IF(QP55="120% VC",Avaliações!#REF!*1.2,IF(QP55="&gt;30%",Avaliações!$C$54*1.3,IF(QP55="&gt;40%",Avaliações!$C$54*1.4,0))))),IF(QO55="PACE_Daniels",INDEX(BASE!$Q$4:$V$60,MATCH(Avaliações!$C$53,BASE!$Q$4:$Q$60,0),MATCH('Microciclos - Endurance (2)'!QP55,BASE!$Q$4:$V$4,0)),0))),"")</f>
        <v>0</v>
      </c>
      <c r="QT55" s="409" t="str">
        <f>IF(QR55="9-11","Zona 1",IF(QR55="11","Zona 1",IF(QR55="12-13","Zona 2",IF(QR55="14-16","Zona 2",IF(QR55="17-19","Zona 3",IF(QR55="20","Zona 3",""))))))</f>
        <v/>
      </c>
      <c r="QX55" s="407"/>
      <c r="QY55" s="407"/>
      <c r="QZ55" s="407"/>
      <c r="RA55" s="407"/>
      <c r="RB55" s="407">
        <f>IFERROR(QX55*QY55*QZ55,"")</f>
        <v>0</v>
      </c>
      <c r="RC55" s="407">
        <f>IFERROR(QX55*QY55*RA55,"")</f>
        <v>0</v>
      </c>
      <c r="RD55" s="408" t="str">
        <f>IFERROR(((QZ55*QY55*QX55)*(RJ55*16.6667))+((QX55*QY55*RA55)*(RO55*16.6667)),"")</f>
        <v/>
      </c>
      <c r="RE55" s="407" t="s">
        <v>144</v>
      </c>
      <c r="RF55" s="407"/>
      <c r="RG55" s="409" t="str">
        <f>IF(RI55="9-11","Zona 1",IF(RI55="11","Zona 1",IF(RI55="12-13","Zona 2",IF(RI55="14-16","Zona 2",IF(RI55="17-19","Zona 3",IF(RI55="20","Zona 3",""))))))</f>
        <v/>
      </c>
      <c r="RH55" s="410" t="str">
        <f>IFERROR(TIME(0,ROUNDDOWN(((1/RJ55)*60),0),ROUND(((((1/RJ55)*60)-ROUNDDOWN(((1/RJ55)*60),0))*60),0)),"")</f>
        <v/>
      </c>
      <c r="RI55" s="407" t="str">
        <f>IFERROR(IF(RE55="PACE_Daniels",(INDEX(BASE!$AE$4:$AH$8,MATCH('Microciclos - Endurance (2)'!RF55,BASE!$AE$4:$AE$8,0),4)),IF(AND(RE55="vVO2máx",RF55&gt;=35,RF55&lt;=45),"9-11",IF(AND(RE55="vVO2máx",RF55&gt;45,RF55&lt;=65),"11",IF(AND(RE55="vVO2máx",RF55&gt;65,RF55&lt;=75),"12-13",IF(AND(RE55="vVO2máx",RF55&gt;=80,RF55&lt;=85),"14-16",IF(AND(RE55="vVO2máx",RF55&gt;=85,RF55&lt;100),"17-19",IF(AND(RE55="vVO2máx",RF55&gt;=100),"20",IF(AND(RE55="FCR",RF55&gt;40,RF55&lt;=60),"12-13",IF(AND(RE55="FCR",RF55&gt;60,RF55&lt;=84),"14-16",IF(AND(RE55="FCR",RF55&gt;=85,RF55&lt;100),"17-19",IF(AND(RE55="FCR",RF55=100),"20",""))))))))))),"")</f>
        <v/>
      </c>
      <c r="RJ55" s="409" t="str">
        <f>IFERROR(IF(RE55="vVO2máx",(Avaliações!$C$51*'Microciclos - Endurance (2)'!RF55)/100,IF(RE55="Velocidade_crítica",IF(RF55="80% VC",Avaliações!#REF!*0.8,IF(RF55="100% VC",Avaliações!#REF!*1,IF(RF55="120% VC",Avaliações!#REF!*1.2,IF(RF55="&gt;30%",Avaliações!$C$54*1.3,IF(RF55="&gt;40%",Avaliações!$C$54*1.4,0))))),IF(RE55="PACE_Daniels",INDEX(BASE!$Q$4:$V$60,MATCH(Avaliações!$C$53,BASE!$Q$4:$Q$60,0),MATCH('Microciclos - Endurance (2)'!RF55,BASE!$Q$4:$V$4,0)),""))),"")</f>
        <v/>
      </c>
      <c r="RK55" s="407" t="s">
        <v>144</v>
      </c>
      <c r="RL55" s="407"/>
      <c r="RM55" s="410" t="str">
        <f>IFERROR(TIME(0,ROUNDDOWN(((1/RO55)*60),0),ROUND(((((1/RO55)*60)-ROUNDDOWN(((1/RO55)*60),0))*60),0)),"")</f>
        <v/>
      </c>
      <c r="RN55" s="407" t="str">
        <f>IFERROR(IF(RK55="PACE_Daniels",(INDEX(BASE!$AE$4:$AH$7,MATCH('Microciclos - Endurance (2)'!RL55,BASE!$AE$4:$AE$7,0),4)),IF(AND(RK55="vVO2máx",RL55&gt;=35,RL55&lt;=45),"9-11",IF(AND(RK55="vVO2máx",RL55&gt;45,RL55&lt;=65),"11",IF(AND(RK55="vVO2máx",RL55&gt;65,RL55&lt;=75),"12-13",IF(AND(RK55="vVO2máx",RL55&gt;=80,RL55&lt;=85),"14-16",IF(AND(RK55="vVO2máx",RL55&gt;=85,RL55&lt;100),"17-19",IF(AND(RK55="vVO2máx",RL55&gt;=100),"20",IF(AND(RK55="FCR",RL55&gt;40,RL55&lt;=60),"12-13",IF(AND(RK55="FCR",RL55&gt;60,RL55&lt;=84),"14-16",IF(AND(RK55="FCR",RL55&gt;=85,RL55&lt;100),"17-19",IF(AND(RK55="FCR",RL55=100),"20",""))))))))))),"")</f>
        <v/>
      </c>
      <c r="RO55" s="409">
        <f>IFERROR(IF(RK55="vVO2máx",(Avaliações!$C$51*'Microciclos - Endurance (2)'!RL55)/100,IF(RK55="Velocidade_crítica",IF(RL55="80% VC",Avaliações!#REF!*0.8,IF(RL55="100% VC",Avaliações!#REF!*1,IF(RL55="120% VC",Avaliações!#REF!*1.2,IF(RL55="&gt;30%",Avaliações!$C$54*1.3,IF(RL55="&gt;40%",Avaliações!$C$54*1.4,0))))),IF(RK55="PACE_Daniels",INDEX(BASE!$Q$4:$V$60,MATCH(Avaliações!$C$53,BASE!$Q$4:$Q$60,0),MATCH('Microciclos - Endurance (2)'!RL55,BASE!$Q$4:$V$4,0)),0))),"")</f>
        <v>0</v>
      </c>
      <c r="RP55" s="409" t="str">
        <f>IF(RN55="9-11","Zona 1",IF(RN55="11","Zona 1",IF(RN55="12-13","Zona 2",IF(RN55="14-16","Zona 2",IF(RN55="17-19","Zona 3",IF(RN55="20","Zona 3",""))))))</f>
        <v/>
      </c>
      <c r="RT55" s="407"/>
      <c r="RU55" s="407"/>
      <c r="RV55" s="407"/>
      <c r="RW55" s="407"/>
      <c r="RX55" s="407">
        <f>IFERROR(RT55*RU55*RV55,"")</f>
        <v>0</v>
      </c>
      <c r="RY55" s="407">
        <f>IFERROR(RT55*RU55*RW55,"")</f>
        <v>0</v>
      </c>
      <c r="RZ55" s="408" t="str">
        <f>IFERROR(((RV55*RU55*RT55)*(SF55*16.6667))+((RT55*RU55*RW55)*(SK55*16.6667)),"")</f>
        <v/>
      </c>
      <c r="SA55" s="407" t="s">
        <v>144</v>
      </c>
      <c r="SB55" s="407"/>
      <c r="SC55" s="409" t="str">
        <f>IF(SE55="9-11","Zona 1",IF(SE55="11","Zona 1",IF(SE55="12-13","Zona 2",IF(SE55="14-16","Zona 2",IF(SE55="17-19","Zona 3",IF(SE55="20","Zona 3",""))))))</f>
        <v/>
      </c>
      <c r="SD55" s="410" t="str">
        <f>IFERROR(TIME(0,ROUNDDOWN(((1/SF55)*60),0),ROUND(((((1/SF55)*60)-ROUNDDOWN(((1/SF55)*60),0))*60),0)),"")</f>
        <v/>
      </c>
      <c r="SE55" s="407" t="str">
        <f>IFERROR(IF(SA55="PACE_Daniels",(INDEX(BASE!$AE$4:$AH$8,MATCH('Microciclos - Endurance (2)'!SB55,BASE!$AE$4:$AE$8,0),4)),IF(AND(SA55="vVO2máx",SB55&gt;=35,SB55&lt;=45),"9-11",IF(AND(SA55="vVO2máx",SB55&gt;45,SB55&lt;=65),"11",IF(AND(SA55="vVO2máx",SB55&gt;65,SB55&lt;=75),"12-13",IF(AND(SA55="vVO2máx",SB55&gt;=80,SB55&lt;=85),"14-16",IF(AND(SA55="vVO2máx",SB55&gt;=85,SB55&lt;100),"17-19",IF(AND(SA55="vVO2máx",SB55&gt;=100),"20",IF(AND(SA55="FCR",SB55&gt;40,SB55&lt;=60),"12-13",IF(AND(SA55="FCR",SB55&gt;60,SB55&lt;=84),"14-16",IF(AND(SA55="FCR",SB55&gt;=85,SB55&lt;100),"17-19",IF(AND(SA55="FCR",SB55=100),"20",""))))))))))),"")</f>
        <v/>
      </c>
      <c r="SF55" s="409" t="str">
        <f>IFERROR(IF(SA55="vVO2máx",(Avaliações!$C$51*'Microciclos - Endurance (2)'!SB55)/100,IF(SA55="Velocidade_crítica",IF(SB55="80% VC",Avaliações!#REF!*0.8,IF(SB55="100% VC",Avaliações!#REF!*1,IF(SB55="120% VC",Avaliações!#REF!*1.2,IF(SB55="&gt;30%",Avaliações!$C$54*1.3,IF(SB55="&gt;40%",Avaliações!$C$54*1.4,0))))),IF(SA55="PACE_Daniels",INDEX(BASE!$Q$4:$V$60,MATCH(Avaliações!$C$53,BASE!$Q$4:$Q$60,0),MATCH('Microciclos - Endurance (2)'!SB55,BASE!$Q$4:$V$4,0)),""))),"")</f>
        <v/>
      </c>
      <c r="SG55" s="407" t="s">
        <v>144</v>
      </c>
      <c r="SH55" s="407"/>
      <c r="SI55" s="410" t="str">
        <f>IFERROR(TIME(0,ROUNDDOWN(((1/SK55)*60),0),ROUND(((((1/SK55)*60)-ROUNDDOWN(((1/SK55)*60),0))*60),0)),"")</f>
        <v/>
      </c>
      <c r="SJ55" s="407" t="str">
        <f>IFERROR(IF(SG55="PACE_Daniels",(INDEX(BASE!$AE$4:$AH$7,MATCH('Microciclos - Endurance (2)'!SH55,BASE!$AE$4:$AE$7,0),4)),IF(AND(SG55="vVO2máx",SH55&gt;=35,SH55&lt;=45),"9-11",IF(AND(SG55="vVO2máx",SH55&gt;45,SH55&lt;=65),"11",IF(AND(SG55="vVO2máx",SH55&gt;65,SH55&lt;=75),"12-13",IF(AND(SG55="vVO2máx",SH55&gt;=80,SH55&lt;=85),"14-16",IF(AND(SG55="vVO2máx",SH55&gt;=85,SH55&lt;100),"17-19",IF(AND(SG55="vVO2máx",SH55&gt;=100),"20",IF(AND(SG55="FCR",SH55&gt;40,SH55&lt;=60),"12-13",IF(AND(SG55="FCR",SH55&gt;60,SH55&lt;=84),"14-16",IF(AND(SG55="FCR",SH55&gt;=85,SH55&lt;100),"17-19",IF(AND(SG55="FCR",SH55=100),"20",""))))))))))),"")</f>
        <v/>
      </c>
      <c r="SK55" s="409">
        <f>IFERROR(IF(SG55="vVO2máx",(Avaliações!$C$51*'Microciclos - Endurance (2)'!SH55)/100,IF(SG55="Velocidade_crítica",IF(SH55="80% VC",Avaliações!#REF!*0.8,IF(SH55="100% VC",Avaliações!#REF!*1,IF(SH55="120% VC",Avaliações!#REF!*1.2,IF(SH55="&gt;30%",Avaliações!$C$54*1.3,IF(SH55="&gt;40%",Avaliações!$C$54*1.4,0))))),IF(SG55="PACE_Daniels",INDEX(BASE!$Q$4:$V$60,MATCH(Avaliações!$C$53,BASE!$Q$4:$Q$60,0),MATCH('Microciclos - Endurance (2)'!SH55,BASE!$Q$4:$V$4,0)),0))),"")</f>
        <v>0</v>
      </c>
      <c r="SL55" s="409" t="str">
        <f>IF(SJ55="9-11","Zona 1",IF(SJ55="11","Zona 1",IF(SJ55="12-13","Zona 2",IF(SJ55="14-16","Zona 2",IF(SJ55="17-19","Zona 3",IF(SJ55="20","Zona 3",""))))))</f>
        <v/>
      </c>
      <c r="SP55" s="407"/>
      <c r="SQ55" s="407"/>
      <c r="SR55" s="407"/>
      <c r="SS55" s="407"/>
      <c r="ST55" s="407">
        <f>IFERROR(SP55*SQ55*SR55,"")</f>
        <v>0</v>
      </c>
      <c r="SU55" s="407">
        <f>IFERROR(SP55*SQ55*SS55,"")</f>
        <v>0</v>
      </c>
      <c r="SV55" s="408" t="str">
        <f>IFERROR(((SR55*SQ55*SP55)*(TB55*16.6667))+((SP55*SQ55*SS55)*(TG55*16.6667)),"")</f>
        <v/>
      </c>
      <c r="SW55" s="407" t="s">
        <v>144</v>
      </c>
      <c r="SX55" s="407"/>
      <c r="SY55" s="409" t="str">
        <f>IF(TA55="9-11","Zona 1",IF(TA55="11","Zona 1",IF(TA55="12-13","Zona 2",IF(TA55="14-16","Zona 2",IF(TA55="17-19","Zona 3",IF(TA55="20","Zona 3",""))))))</f>
        <v/>
      </c>
      <c r="SZ55" s="410" t="str">
        <f>IFERROR(TIME(0,ROUNDDOWN(((1/TB55)*60),0),ROUND(((((1/TB55)*60)-ROUNDDOWN(((1/TB55)*60),0))*60),0)),"")</f>
        <v/>
      </c>
      <c r="TA55" s="407" t="str">
        <f>IFERROR(IF(SW55="PACE_Daniels",(INDEX(BASE!$AE$4:$AH$8,MATCH('Microciclos - Endurance (2)'!SX55,BASE!$AE$4:$AE$8,0),4)),IF(AND(SW55="vVO2máx",SX55&gt;=35,SX55&lt;=45),"9-11",IF(AND(SW55="vVO2máx",SX55&gt;45,SX55&lt;=65),"11",IF(AND(SW55="vVO2máx",SX55&gt;65,SX55&lt;=75),"12-13",IF(AND(SW55="vVO2máx",SX55&gt;=80,SX55&lt;=85),"14-16",IF(AND(SW55="vVO2máx",SX55&gt;=85,SX55&lt;100),"17-19",IF(AND(SW55="vVO2máx",SX55&gt;=100),"20",IF(AND(SW55="FCR",SX55&gt;40,SX55&lt;=60),"12-13",IF(AND(SW55="FCR",SX55&gt;60,SX55&lt;=84),"14-16",IF(AND(SW55="FCR",SX55&gt;=85,SX55&lt;100),"17-19",IF(AND(SW55="FCR",SX55=100),"20",""))))))))))),"")</f>
        <v/>
      </c>
      <c r="TB55" s="409" t="str">
        <f>IFERROR(IF(SW55="vVO2máx",(Avaliações!$C$51*'Microciclos - Endurance (2)'!SX55)/100,IF(SW55="Velocidade_crítica",IF(SX55="80% VC",Avaliações!#REF!*0.8,IF(SX55="100% VC",Avaliações!#REF!*1,IF(SX55="120% VC",Avaliações!#REF!*1.2,IF(SX55="&gt;30%",Avaliações!$C$54*1.3,IF(SX55="&gt;40%",Avaliações!$C$54*1.4,0))))),IF(SW55="PACE_Daniels",INDEX(BASE!$Q$4:$V$60,MATCH(Avaliações!$C$53,BASE!$Q$4:$Q$60,0),MATCH('Microciclos - Endurance (2)'!SX55,BASE!$Q$4:$V$4,0)),""))),"")</f>
        <v/>
      </c>
      <c r="TC55" s="407" t="s">
        <v>144</v>
      </c>
      <c r="TD55" s="407"/>
      <c r="TE55" s="410" t="str">
        <f>IFERROR(TIME(0,ROUNDDOWN(((1/TG55)*60),0),ROUND(((((1/TG55)*60)-ROUNDDOWN(((1/TG55)*60),0))*60),0)),"")</f>
        <v/>
      </c>
      <c r="TF55" s="407" t="str">
        <f>IFERROR(IF(TC55="PACE_Daniels",(INDEX(BASE!$AE$4:$AH$7,MATCH('Microciclos - Endurance (2)'!TD55,BASE!$AE$4:$AE$7,0),4)),IF(AND(TC55="vVO2máx",TD55&gt;=35,TD55&lt;=45),"9-11",IF(AND(TC55="vVO2máx",TD55&gt;45,TD55&lt;=65),"11",IF(AND(TC55="vVO2máx",TD55&gt;65,TD55&lt;=75),"12-13",IF(AND(TC55="vVO2máx",TD55&gt;=80,TD55&lt;=85),"14-16",IF(AND(TC55="vVO2máx",TD55&gt;=85,TD55&lt;100),"17-19",IF(AND(TC55="vVO2máx",TD55&gt;=100),"20",IF(AND(TC55="FCR",TD55&gt;40,TD55&lt;=60),"12-13",IF(AND(TC55="FCR",TD55&gt;60,TD55&lt;=84),"14-16",IF(AND(TC55="FCR",TD55&gt;=85,TD55&lt;100),"17-19",IF(AND(TC55="FCR",TD55=100),"20",""))))))))))),"")</f>
        <v/>
      </c>
      <c r="TG55" s="409">
        <f>IFERROR(IF(TC55="vVO2máx",(Avaliações!$C$51*'Microciclos - Endurance (2)'!TD55)/100,IF(TC55="Velocidade_crítica",IF(TD55="80% VC",Avaliações!#REF!*0.8,IF(TD55="100% VC",Avaliações!#REF!*1,IF(TD55="120% VC",Avaliações!#REF!*1.2,IF(TD55="&gt;30%",Avaliações!$C$54*1.3,IF(TD55="&gt;40%",Avaliações!$C$54*1.4,0))))),IF(TC55="PACE_Daniels",INDEX(BASE!$Q$4:$V$60,MATCH(Avaliações!$C$53,BASE!$Q$4:$Q$60,0),MATCH('Microciclos - Endurance (2)'!TD55,BASE!$Q$4:$V$4,0)),0))),"")</f>
        <v>0</v>
      </c>
      <c r="TH55" s="409" t="str">
        <f>IF(TF55="9-11","Zona 1",IF(TF55="11","Zona 1",IF(TF55="12-13","Zona 2",IF(TF55="14-16","Zona 2",IF(TF55="17-19","Zona 3",IF(TF55="20","Zona 3",""))))))</f>
        <v/>
      </c>
    </row>
    <row r="56" spans="2:528">
      <c r="D56" s="407"/>
      <c r="E56" s="407"/>
      <c r="F56" s="407"/>
      <c r="G56" s="407"/>
      <c r="H56" s="407">
        <f>IFERROR(D56*E56*F56,"")</f>
        <v>0</v>
      </c>
      <c r="I56" s="407">
        <f t="shared" ref="I56:I60" si="504">IFERROR(D56*E56*G56,"")</f>
        <v>0</v>
      </c>
      <c r="J56" s="408" t="str">
        <f t="shared" ref="J56:J60" si="505">IFERROR(((F56*E56*D56)*(P56*16.6667))+((D56*E56*G56)*(U56*16.6667)),"")</f>
        <v/>
      </c>
      <c r="K56" s="407" t="s">
        <v>144</v>
      </c>
      <c r="L56" s="407"/>
      <c r="M56" s="409" t="str">
        <f t="shared" ref="M56:M60" si="506">IF(O56="9-11","Zona 1",IF(O56="11","Zona 1",IF(O56="12-13","Zona 2",IF(O56="14-16","Zona 2",IF(O56="17-19","Zona 3",IF(O56="20","Zona 3",""))))))</f>
        <v/>
      </c>
      <c r="N56" s="410" t="str">
        <f t="shared" ref="N56:N60" si="507">IFERROR(TIME(0,ROUNDDOWN(((1/P56)*60),0),ROUND(((((1/P56)*60)-ROUNDDOWN(((1/P56)*60),0))*60),0)),"")</f>
        <v/>
      </c>
      <c r="O56" s="407" t="str">
        <f>IFERROR(IF(K56="PACE_Daniels",(INDEX(BASE!$AE$4:$AH$8,MATCH('Microciclos - Endurance (2)'!L56,BASE!$AE$4:$AE$8,0),4)),IF(AND(K56="vVO2máx",L56&gt;=35,L56&lt;=45),"9-11",IF(AND(K56="vVO2máx",L56&gt;45,L56&lt;=65),"11",IF(AND(K56="vVO2máx",L56&gt;65,L56&lt;=75),"12-13",IF(AND(K56="vVO2máx",L56&gt;=80,L56&lt;=85),"14-16",IF(AND(K56="vVO2máx",L56&gt;=85,L56&lt;100),"17-19",IF(AND(K56="vVO2máx",L56&gt;=100),"20",IF(AND(K56="FCR",L56&gt;40,L56&lt;=60),"12-13",IF(AND(K56="FCR",L56&gt;60,L56&lt;=84),"14-16",IF(AND(K56="FCR",L56&gt;=85,L56&lt;100),"17-19",IF(AND(K56="FCR",L56=100),"20",""))))))))))),"")</f>
        <v/>
      </c>
      <c r="P56" s="409" t="str">
        <f>IFERROR(IF(K56="vVO2máx",(Avaliações!$C$51*'Microciclos - Endurance (2)'!L56)/100,IF(K56="Velocidade_crítica",IF(L56="80% VC",Avaliações!#REF!*0.8,IF(L56="100% VC",Avaliações!#REF!*1,IF(L56="120% VC",Avaliações!#REF!*1.2,IF(L56="&gt;30%",Avaliações!$C$54*1.3,IF(L56="&gt;40%",Avaliações!$C$54*1.4,0))))),IF(K56="PACE_Daniels",INDEX(BASE!$Q$4:$V$60,MATCH(Avaliações!$C$53,BASE!$Q$4:$Q$60,0),MATCH('Microciclos - Endurance (2)'!L56,BASE!$Q$4:$V$4,0)),""))),"")</f>
        <v/>
      </c>
      <c r="Q56" s="407" t="s">
        <v>144</v>
      </c>
      <c r="R56" s="407"/>
      <c r="S56" s="410" t="str">
        <f t="shared" ref="S56:S60" si="508">IFERROR(TIME(0,ROUNDDOWN(((1/U56)*60),0),ROUND(((((1/U56)*60)-ROUNDDOWN(((1/U56)*60),0))*60),0)),"")</f>
        <v/>
      </c>
      <c r="T56" s="407" t="str">
        <f>IFERROR(IF(K56="PACE_Daniels",(INDEX(BASE!$AE$4:$AH$7,MATCH('Microciclos - Endurance (2)'!R56,BASE!$AE$4:$AE$7,0),4)),IF(AND(K56="vVO2máx",R56&gt;=35,R56&lt;=45),"9-11",IF(AND(K56="vVO2máx",R56&gt;45,R56&lt;=65),"11",IF(AND(K56="vVO2máx",R56&gt;65,R56&lt;=75),"12-13",IF(AND(K56="vVO2máx",R56&gt;=80,R56&lt;=85),"14-16",IF(AND(K56="vVO2máx",R56&gt;=85,R56&lt;100),"17-19",IF(AND(K56="vVO2máx",R56&gt;=100),"20",IF(AND(K56="FCR",R56&gt;40,R56&lt;=60),"12-13",IF(AND(K56="FCR",R56&gt;60,R56&lt;=84),"14-16",IF(AND(K56="FCR",R56&gt;=85,R56&lt;100),"17-19",IF(AND(K56="FCR",R56=100),"20",""))))))))))),"")</f>
        <v/>
      </c>
      <c r="U56" s="409">
        <f>IFERROR(IF(Q56="vVO2máx",(Avaliações!$C$51*'Microciclos - Endurance (2)'!R56)/100,IF(Q56="Velocidade_crítica",IF(R56="80% VC",Avaliações!#REF!*0.8,IF(R56="100% VC",Avaliações!#REF!*1,IF(R56="120% VC",Avaliações!#REF!*1.2,IF(R56="&gt;30%",Avaliações!$C$54*1.3,IF(R56="&gt;40%",Avaliações!$C$54*1.4,0))))),IF(Q56="PACE_Daniels",INDEX(BASE!$Q$4:$V$60,MATCH(Avaliações!$C$53,BASE!$Q$4:$Q$60,0),MATCH('Microciclos - Endurance (2)'!R56,BASE!$Q$4:$V$4,0)),0))),"")</f>
        <v>0</v>
      </c>
      <c r="V56" s="409" t="str">
        <f t="shared" ref="V56:V60" si="509">IF(T56="9-11","Zona 1",IF(T56="11","Zona 1",IF(T56="12-13","Zona 2",IF(T56="14-16","Zona 2",IF(T56="17-19","Zona 3",IF(T56="20","Zona 3",""))))))</f>
        <v/>
      </c>
      <c r="Z56" s="407"/>
      <c r="AA56" s="407"/>
      <c r="AB56" s="407"/>
      <c r="AC56" s="407"/>
      <c r="AD56" s="407">
        <f>IFERROR(Z56*AA56*AB56,"")</f>
        <v>0</v>
      </c>
      <c r="AE56" s="407">
        <f t="shared" ref="AE56:AE60" si="510">IFERROR(Z56*AA56*AC56,"")</f>
        <v>0</v>
      </c>
      <c r="AF56" s="408" t="str">
        <f t="shared" ref="AF56:AF60" si="511">IFERROR(((AB56*AA56*Z56)*(AL56*16.6667))+((Z56*AA56*AC56)*(AQ56*16.6667)),"")</f>
        <v/>
      </c>
      <c r="AG56" s="407" t="s">
        <v>144</v>
      </c>
      <c r="AH56" s="407"/>
      <c r="AI56" s="409" t="str">
        <f t="shared" ref="AI56:AI60" si="512">IF(AK56="9-11","Zona 1",IF(AK56="11","Zona 1",IF(AK56="12-13","Zona 2",IF(AK56="14-16","Zona 2",IF(AK56="17-19","Zona 3",IF(AK56="20","Zona 3",""))))))</f>
        <v/>
      </c>
      <c r="AJ56" s="410" t="str">
        <f t="shared" ref="AJ56:AJ60" si="513">IFERROR(TIME(0,ROUNDDOWN(((1/AL56)*60),0),ROUND(((((1/AL56)*60)-ROUNDDOWN(((1/AL56)*60),0))*60),0)),"")</f>
        <v/>
      </c>
      <c r="AK56" s="407" t="str">
        <f>IFERROR(IF(AG56="PACE_Daniels",(INDEX(BASE!$AE$4:$AH$8,MATCH('Microciclos - Endurance (2)'!AH56,BASE!$AE$4:$AE$8,0),4)),IF(AND(AG56="vVO2máx",AH56&gt;=35,AH56&lt;=45),"9-11",IF(AND(AG56="vVO2máx",AH56&gt;45,AH56&lt;=65),"11",IF(AND(AG56="vVO2máx",AH56&gt;65,AH56&lt;=75),"12-13",IF(AND(AG56="vVO2máx",AH56&gt;=80,AH56&lt;=85),"14-16",IF(AND(AG56="vVO2máx",AH56&gt;=85,AH56&lt;100),"17-19",IF(AND(AG56="vVO2máx",AH56&gt;=100),"20",IF(AND(AG56="FCR",AH56&gt;40,AH56&lt;=60),"12-13",IF(AND(AG56="FCR",AH56&gt;60,AH56&lt;=84),"14-16",IF(AND(AG56="FCR",AH56&gt;=85,AH56&lt;100),"17-19",IF(AND(AG56="FCR",AH56=100),"20",""))))))))))),"")</f>
        <v/>
      </c>
      <c r="AL56" s="409" t="str">
        <f>IFERROR(IF(AG56="vVO2máx",(Avaliações!$C$51*'Microciclos - Endurance (2)'!AH56)/100,IF(AG56="Velocidade_crítica",IF(AH56="80% VC",Avaliações!#REF!*0.8,IF(AH56="100% VC",Avaliações!#REF!*1,IF(AH56="120% VC",Avaliações!#REF!*1.2,IF(AH56="&gt;30%",Avaliações!$C$54*1.3,IF(AH56="&gt;40%",Avaliações!$C$54*1.4,0))))),IF(AG56="PACE_Daniels",INDEX(BASE!$Q$4:$V$60,MATCH(Avaliações!$C$53,BASE!$Q$4:$Q$60,0),MATCH('Microciclos - Endurance (2)'!AH56,BASE!$Q$4:$V$4,0)),""))),"")</f>
        <v/>
      </c>
      <c r="AM56" s="407" t="s">
        <v>144</v>
      </c>
      <c r="AN56" s="407"/>
      <c r="AO56" s="410" t="str">
        <f t="shared" ref="AO56:AO60" si="514">IFERROR(TIME(0,ROUNDDOWN(((1/AQ56)*60),0),ROUND(((((1/AQ56)*60)-ROUNDDOWN(((1/AQ56)*60),0))*60),0)),"")</f>
        <v/>
      </c>
      <c r="AP56" s="407" t="str">
        <f>IFERROR(IF(AG56="PACE_Daniels",(INDEX(BASE!$AE$4:$AH$7,MATCH('Microciclos - Endurance (2)'!AN56,BASE!$AE$4:$AE$7,0),4)),IF(AND(AG56="vVO2máx",AN56&gt;=35,AN56&lt;=45),"9-11",IF(AND(AG56="vVO2máx",AN56&gt;45,AN56&lt;=65),"11",IF(AND(AG56="vVO2máx",AN56&gt;65,AN56&lt;=75),"12-13",IF(AND(AG56="vVO2máx",AN56&gt;=80,AN56&lt;=85),"14-16",IF(AND(AG56="vVO2máx",AN56&gt;=85,AN56&lt;100),"17-19",IF(AND(AG56="vVO2máx",AN56&gt;=100),"20",IF(AND(AG56="FCR",AN56&gt;40,AN56&lt;=60),"12-13",IF(AND(AG56="FCR",AN56&gt;60,AN56&lt;=84),"14-16",IF(AND(AG56="FCR",AN56&gt;=85,AN56&lt;100),"17-19",IF(AND(AG56="FCR",AN56=100),"20",""))))))))))),"")</f>
        <v/>
      </c>
      <c r="AQ56" s="409">
        <f>IFERROR(IF(AM56="vVO2máx",(Avaliações!$C$51*'Microciclos - Endurance (2)'!AN56)/100,IF(AM56="Velocidade_crítica",IF(AN56="80% VC",Avaliações!#REF!*0.8,IF(AN56="100% VC",Avaliações!#REF!*1,IF(AN56="120% VC",Avaliações!#REF!*1.2,IF(AN56="&gt;30%",Avaliações!$C$54*1.3,IF(AN56="&gt;40%",Avaliações!$C$54*1.4,0))))),IF(AM56="PACE_Daniels",INDEX(BASE!$Q$4:$V$60,MATCH(Avaliações!$C$53,BASE!$Q$4:$Q$60,0),MATCH('Microciclos - Endurance (2)'!AN56,BASE!$Q$4:$V$4,0)),0))),"")</f>
        <v>0</v>
      </c>
      <c r="AR56" s="409" t="str">
        <f t="shared" ref="AR56:AR60" si="515">IF(AP56="9-11","Zona 1",IF(AP56="11","Zona 1",IF(AP56="12-13","Zona 2",IF(AP56="14-16","Zona 2",IF(AP56="17-19","Zona 3",IF(AP56="20","Zona 3",""))))))</f>
        <v/>
      </c>
      <c r="AV56" s="407"/>
      <c r="AW56" s="407"/>
      <c r="AX56" s="407"/>
      <c r="AY56" s="407"/>
      <c r="AZ56" s="407">
        <f>IFERROR(AV56*AW56*AX56,"")</f>
        <v>0</v>
      </c>
      <c r="BA56" s="407">
        <f t="shared" ref="BA56:BA60" si="516">IFERROR(AV56*AW56*AY56,"")</f>
        <v>0</v>
      </c>
      <c r="BB56" s="408" t="str">
        <f t="shared" ref="BB56:BB60" si="517">IFERROR(((AX56*AW56*AV56)*(BH56*16.6667))+((AV56*AW56*AY56)*(BM56*16.6667)),"")</f>
        <v/>
      </c>
      <c r="BC56" s="407" t="s">
        <v>144</v>
      </c>
      <c r="BD56" s="407"/>
      <c r="BE56" s="409" t="str">
        <f t="shared" ref="BE56:BE60" si="518">IF(BG56="9-11","Zona 1",IF(BG56="11","Zona 1",IF(BG56="12-13","Zona 2",IF(BG56="14-16","Zona 2",IF(BG56="17-19","Zona 3",IF(BG56="20","Zona 3",""))))))</f>
        <v/>
      </c>
      <c r="BF56" s="410" t="str">
        <f t="shared" ref="BF56:BF60" si="519">IFERROR(TIME(0,ROUNDDOWN(((1/BH56)*60),0),ROUND(((((1/BH56)*60)-ROUNDDOWN(((1/BH56)*60),0))*60),0)),"")</f>
        <v/>
      </c>
      <c r="BG56" s="407" t="str">
        <f>IFERROR(IF(BC56="PACE_Daniels",(INDEX(BASE!$AE$4:$AH$8,MATCH('Microciclos - Endurance (2)'!BD56,BASE!$AE$4:$AE$8,0),4)),IF(AND(BC56="vVO2máx",BD56&gt;=35,BD56&lt;=45),"9-11",IF(AND(BC56="vVO2máx",BD56&gt;45,BD56&lt;=65),"11",IF(AND(BC56="vVO2máx",BD56&gt;65,BD56&lt;=75),"12-13",IF(AND(BC56="vVO2máx",BD56&gt;=80,BD56&lt;=85),"14-16",IF(AND(BC56="vVO2máx",BD56&gt;=85,BD56&lt;100),"17-19",IF(AND(BC56="vVO2máx",BD56&gt;=100),"20",IF(AND(BC56="FCR",BD56&gt;40,BD56&lt;=60),"12-13",IF(AND(BC56="FCR",BD56&gt;60,BD56&lt;=84),"14-16",IF(AND(BC56="FCR",BD56&gt;=85,BD56&lt;100),"17-19",IF(AND(BC56="FCR",BD56=100),"20",""))))))))))),"")</f>
        <v/>
      </c>
      <c r="BH56" s="409" t="str">
        <f>IFERROR(IF(BC56="vVO2máx",(Avaliações!$C$51*'Microciclos - Endurance (2)'!BD56)/100,IF(BC56="Velocidade_crítica",IF(BD56="80% VC",Avaliações!#REF!*0.8,IF(BD56="100% VC",Avaliações!#REF!*1,IF(BD56="120% VC",Avaliações!#REF!*1.2,IF(BD56="&gt;30%",Avaliações!$C$54*1.3,IF(BD56="&gt;40%",Avaliações!$C$54*1.4,0))))),IF(BC56="PACE_Daniels",INDEX(BASE!$Q$4:$V$60,MATCH(Avaliações!$C$53,BASE!$Q$4:$Q$60,0),MATCH('Microciclos - Endurance (2)'!BD56,BASE!$Q$4:$V$4,0)),""))),"")</f>
        <v/>
      </c>
      <c r="BI56" s="407" t="s">
        <v>144</v>
      </c>
      <c r="BJ56" s="407"/>
      <c r="BK56" s="410" t="str">
        <f t="shared" ref="BK56:BK60" si="520">IFERROR(TIME(0,ROUNDDOWN(((1/BM56)*60),0),ROUND(((((1/BM56)*60)-ROUNDDOWN(((1/BM56)*60),0))*60),0)),"")</f>
        <v/>
      </c>
      <c r="BL56" s="407" t="str">
        <f>IFERROR(IF(BC56="PACE_Daniels",(INDEX(BASE!$AE$4:$AH$7,MATCH('Microciclos - Endurance (2)'!BJ56,BASE!$AE$4:$AE$7,0),4)),IF(AND(BC56="vVO2máx",BJ56&gt;=35,BJ56&lt;=45),"9-11",IF(AND(BC56="vVO2máx",BJ56&gt;45,BJ56&lt;=65),"11",IF(AND(BC56="vVO2máx",BJ56&gt;65,BJ56&lt;=75),"12-13",IF(AND(BC56="vVO2máx",BJ56&gt;=80,BJ56&lt;=85),"14-16",IF(AND(BC56="vVO2máx",BJ56&gt;=85,BJ56&lt;100),"17-19",IF(AND(BC56="vVO2máx",BJ56&gt;=100),"20",IF(AND(BC56="FCR",BJ56&gt;40,BJ56&lt;=60),"12-13",IF(AND(BC56="FCR",BJ56&gt;60,BJ56&lt;=84),"14-16",IF(AND(BC56="FCR",BJ56&gt;=85,BJ56&lt;100),"17-19",IF(AND(BC56="FCR",BJ56=100),"20",""))))))))))),"")</f>
        <v/>
      </c>
      <c r="BM56" s="409">
        <f>IFERROR(IF(BI56="vVO2máx",(Avaliações!$C$51*'Microciclos - Endurance (2)'!BJ56)/100,IF(BI56="Velocidade_crítica",IF(BJ56="80% VC",Avaliações!#REF!*0.8,IF(BJ56="100% VC",Avaliações!#REF!*1,IF(BJ56="120% VC",Avaliações!#REF!*1.2,IF(BJ56="&gt;30%",Avaliações!$C$54*1.3,IF(BJ56="&gt;40%",Avaliações!$C$54*1.4,0))))),IF(BI56="PACE_Daniels",INDEX(BASE!$Q$4:$V$60,MATCH(Avaliações!$C$53,BASE!$Q$4:$Q$60,0),MATCH('Microciclos - Endurance (2)'!BJ56,BASE!$Q$4:$V$4,0)),0))),"")</f>
        <v>0</v>
      </c>
      <c r="BN56" s="409" t="str">
        <f t="shared" ref="BN56:BN60" si="521">IF(BL56="9-11","Zona 1",IF(BL56="11","Zona 1",IF(BL56="12-13","Zona 2",IF(BL56="14-16","Zona 2",IF(BL56="17-19","Zona 3",IF(BL56="20","Zona 3",""))))))</f>
        <v/>
      </c>
      <c r="BR56" s="407"/>
      <c r="BS56" s="407"/>
      <c r="BT56" s="407"/>
      <c r="BU56" s="407"/>
      <c r="BV56" s="407">
        <f>IFERROR(BR56*BS56*BT56,"")</f>
        <v>0</v>
      </c>
      <c r="BW56" s="407">
        <f t="shared" ref="BW56:BW60" si="522">IFERROR(BR56*BS56*BU56,"")</f>
        <v>0</v>
      </c>
      <c r="BX56" s="408" t="str">
        <f t="shared" ref="BX56:BX60" si="523">IFERROR(((BT56*BS56*BR56)*(CD56*16.6667))+((BR56*BS56*BU56)*(CI56*16.6667)),"")</f>
        <v/>
      </c>
      <c r="BY56" s="407" t="s">
        <v>144</v>
      </c>
      <c r="BZ56" s="407"/>
      <c r="CA56" s="409" t="str">
        <f t="shared" ref="CA56:CA60" si="524">IF(CC56="9-11","Zona 1",IF(CC56="11","Zona 1",IF(CC56="12-13","Zona 2",IF(CC56="14-16","Zona 2",IF(CC56="17-19","Zona 3",IF(CC56="20","Zona 3",""))))))</f>
        <v/>
      </c>
      <c r="CB56" s="410" t="str">
        <f t="shared" ref="CB56:CB60" si="525">IFERROR(TIME(0,ROUNDDOWN(((1/CD56)*60),0),ROUND(((((1/CD56)*60)-ROUNDDOWN(((1/CD56)*60),0))*60),0)),"")</f>
        <v/>
      </c>
      <c r="CC56" s="407" t="str">
        <f>IFERROR(IF(BY56="PACE_Daniels",(INDEX(BASE!$AE$4:$AH$8,MATCH('Microciclos - Endurance (2)'!BZ56,BASE!$AE$4:$AE$8,0),4)),IF(AND(BY56="vVO2máx",BZ56&gt;=35,BZ56&lt;=45),"9-11",IF(AND(BY56="vVO2máx",BZ56&gt;45,BZ56&lt;=65),"11",IF(AND(BY56="vVO2máx",BZ56&gt;65,BZ56&lt;=75),"12-13",IF(AND(BY56="vVO2máx",BZ56&gt;=80,BZ56&lt;=85),"14-16",IF(AND(BY56="vVO2máx",BZ56&gt;=85,BZ56&lt;100),"17-19",IF(AND(BY56="vVO2máx",BZ56&gt;=100),"20",IF(AND(BY56="FCR",BZ56&gt;40,BZ56&lt;=60),"12-13",IF(AND(BY56="FCR",BZ56&gt;60,BZ56&lt;=84),"14-16",IF(AND(BY56="FCR",BZ56&gt;=85,BZ56&lt;100),"17-19",IF(AND(BY56="FCR",BZ56=100),"20",""))))))))))),"")</f>
        <v/>
      </c>
      <c r="CD56" s="409" t="str">
        <f>IFERROR(IF(BY56="vVO2máx",(Avaliações!$C$51*'Microciclos - Endurance (2)'!BZ56)/100,IF(BY56="Velocidade_crítica",IF(BZ56="80% VC",Avaliações!#REF!*0.8,IF(BZ56="100% VC",Avaliações!#REF!*1,IF(BZ56="120% VC",Avaliações!#REF!*1.2,IF(BZ56="&gt;30%",Avaliações!$C$54*1.3,IF(BZ56="&gt;40%",Avaliações!$C$54*1.4,0))))),IF(BY56="PACE_Daniels",INDEX(BASE!$Q$4:$V$60,MATCH(Avaliações!$C$53,BASE!$Q$4:$Q$60,0),MATCH('Microciclos - Endurance (2)'!BZ56,BASE!$Q$4:$V$4,0)),""))),"")</f>
        <v/>
      </c>
      <c r="CE56" s="407" t="s">
        <v>144</v>
      </c>
      <c r="CF56" s="407"/>
      <c r="CG56" s="410" t="str">
        <f t="shared" ref="CG56:CG60" si="526">IFERROR(TIME(0,ROUNDDOWN(((1/CI56)*60),0),ROUND(((((1/CI56)*60)-ROUNDDOWN(((1/CI56)*60),0))*60),0)),"")</f>
        <v/>
      </c>
      <c r="CH56" s="407" t="str">
        <f>IFERROR(IF(BY56="PACE_Daniels",(INDEX(BASE!$AE$4:$AH$7,MATCH('Microciclos - Endurance (2)'!CF56,BASE!$AE$4:$AE$7,0),4)),IF(AND(BY56="vVO2máx",CF56&gt;=35,CF56&lt;=45),"9-11",IF(AND(BY56="vVO2máx",CF56&gt;45,CF56&lt;=65),"11",IF(AND(BY56="vVO2máx",CF56&gt;65,CF56&lt;=75),"12-13",IF(AND(BY56="vVO2máx",CF56&gt;=80,CF56&lt;=85),"14-16",IF(AND(BY56="vVO2máx",CF56&gt;=85,CF56&lt;100),"17-19",IF(AND(BY56="vVO2máx",CF56&gt;=100),"20",IF(AND(BY56="FCR",CF56&gt;40,CF56&lt;=60),"12-13",IF(AND(BY56="FCR",CF56&gt;60,CF56&lt;=84),"14-16",IF(AND(BY56="FCR",CF56&gt;=85,CF56&lt;100),"17-19",IF(AND(BY56="FCR",CF56=100),"20",""))))))))))),"")</f>
        <v/>
      </c>
      <c r="CI56" s="409">
        <f>IFERROR(IF(CE56="vVO2máx",(Avaliações!$C$51*'Microciclos - Endurance (2)'!CF56)/100,IF(CE56="Velocidade_crítica",IF(CF56="80% VC",Avaliações!#REF!*0.8,IF(CF56="100% VC",Avaliações!#REF!*1,IF(CF56="120% VC",Avaliações!#REF!*1.2,IF(CF56="&gt;30%",Avaliações!$C$54*1.3,IF(CF56="&gt;40%",Avaliações!$C$54*1.4,0))))),IF(CE56="PACE_Daniels",INDEX(BASE!$Q$4:$V$60,MATCH(Avaliações!$C$53,BASE!$Q$4:$Q$60,0),MATCH('Microciclos - Endurance (2)'!CF56,BASE!$Q$4:$V$4,0)),0))),"")</f>
        <v>0</v>
      </c>
      <c r="CJ56" s="409" t="str">
        <f t="shared" ref="CJ56:CJ60" si="527">IF(CH56="9-11","Zona 1",IF(CH56="11","Zona 1",IF(CH56="12-13","Zona 2",IF(CH56="14-16","Zona 2",IF(CH56="17-19","Zona 3",IF(CH56="20","Zona 3",""))))))</f>
        <v/>
      </c>
      <c r="CN56" s="407"/>
      <c r="CO56" s="407"/>
      <c r="CP56" s="407"/>
      <c r="CQ56" s="407"/>
      <c r="CR56" s="407">
        <f>IFERROR(CN56*CO56*CP56,"")</f>
        <v>0</v>
      </c>
      <c r="CS56" s="407">
        <f t="shared" ref="CS56:CS60" si="528">IFERROR(CN56*CO56*CQ56,"")</f>
        <v>0</v>
      </c>
      <c r="CT56" s="408" t="str">
        <f t="shared" ref="CT56:CT60" si="529">IFERROR(((CP56*CO56*CN56)*(CZ56*16.6667))+((CN56*CO56*CQ56)*(DE56*16.6667)),"")</f>
        <v/>
      </c>
      <c r="CU56" s="407" t="s">
        <v>144</v>
      </c>
      <c r="CV56" s="407"/>
      <c r="CW56" s="409" t="str">
        <f t="shared" ref="CW56:CW60" si="530">IF(CY56="9-11","Zona 1",IF(CY56="11","Zona 1",IF(CY56="12-13","Zona 2",IF(CY56="14-16","Zona 2",IF(CY56="17-19","Zona 3",IF(CY56="20","Zona 3",""))))))</f>
        <v/>
      </c>
      <c r="CX56" s="410" t="str">
        <f t="shared" ref="CX56:CX60" si="531">IFERROR(TIME(0,ROUNDDOWN(((1/CZ56)*60),0),ROUND(((((1/CZ56)*60)-ROUNDDOWN(((1/CZ56)*60),0))*60),0)),"")</f>
        <v/>
      </c>
      <c r="CY56" s="407" t="str">
        <f>IFERROR(IF(CU56="PACE_Daniels",(INDEX(BASE!$AE$4:$AH$8,MATCH('Microciclos - Endurance (2)'!CV56,BASE!$AE$4:$AE$8,0),4)),IF(AND(CU56="vVO2máx",CV56&gt;=35,CV56&lt;=45),"9-11",IF(AND(CU56="vVO2máx",CV56&gt;45,CV56&lt;=65),"11",IF(AND(CU56="vVO2máx",CV56&gt;65,CV56&lt;=75),"12-13",IF(AND(CU56="vVO2máx",CV56&gt;=80,CV56&lt;=85),"14-16",IF(AND(CU56="vVO2máx",CV56&gt;=85,CV56&lt;100),"17-19",IF(AND(CU56="vVO2máx",CV56&gt;=100),"20",IF(AND(CU56="FCR",CV56&gt;40,CV56&lt;=60),"12-13",IF(AND(CU56="FCR",CV56&gt;60,CV56&lt;=84),"14-16",IF(AND(CU56="FCR",CV56&gt;=85,CV56&lt;100),"17-19",IF(AND(CU56="FCR",CV56=100),"20",""))))))))))),"")</f>
        <v/>
      </c>
      <c r="CZ56" s="409" t="str">
        <f>IFERROR(IF(CU56="vVO2máx",(Avaliações!$C$51*'Microciclos - Endurance (2)'!CV56)/100,IF(CU56="Velocidade_crítica",IF(CV56="80% VC",Avaliações!#REF!*0.8,IF(CV56="100% VC",Avaliações!#REF!*1,IF(CV56="120% VC",Avaliações!#REF!*1.2,IF(CV56="&gt;30%",Avaliações!$C$54*1.3,IF(CV56="&gt;40%",Avaliações!$C$54*1.4,0))))),IF(CU56="PACE_Daniels",INDEX(BASE!$Q$4:$V$60,MATCH(Avaliações!$C$53,BASE!$Q$4:$Q$60,0),MATCH('Microciclos - Endurance (2)'!CV56,BASE!$Q$4:$V$4,0)),""))),"")</f>
        <v/>
      </c>
      <c r="DA56" s="407" t="s">
        <v>144</v>
      </c>
      <c r="DB56" s="407"/>
      <c r="DC56" s="410" t="str">
        <f t="shared" ref="DC56:DC60" si="532">IFERROR(TIME(0,ROUNDDOWN(((1/DE56)*60),0),ROUND(((((1/DE56)*60)-ROUNDDOWN(((1/DE56)*60),0))*60),0)),"")</f>
        <v/>
      </c>
      <c r="DD56" s="407" t="str">
        <f>IFERROR(IF(CU56="PACE_Daniels",(INDEX(BASE!$AE$4:$AH$7,MATCH('Microciclos - Endurance (2)'!DB56,BASE!$AE$4:$AE$7,0),4)),IF(AND(CU56="vVO2máx",DB56&gt;=35,DB56&lt;=45),"9-11",IF(AND(CU56="vVO2máx",DB56&gt;45,DB56&lt;=65),"11",IF(AND(CU56="vVO2máx",DB56&gt;65,DB56&lt;=75),"12-13",IF(AND(CU56="vVO2máx",DB56&gt;=80,DB56&lt;=85),"14-16",IF(AND(CU56="vVO2máx",DB56&gt;=85,DB56&lt;100),"17-19",IF(AND(CU56="vVO2máx",DB56&gt;=100),"20",IF(AND(CU56="FCR",DB56&gt;40,DB56&lt;=60),"12-13",IF(AND(CU56="FCR",DB56&gt;60,DB56&lt;=84),"14-16",IF(AND(CU56="FCR",DB56&gt;=85,DB56&lt;100),"17-19",IF(AND(CU56="FCR",DB56=100),"20",""))))))))))),"")</f>
        <v/>
      </c>
      <c r="DE56" s="409">
        <f>IFERROR(IF(DA56="vVO2máx",(Avaliações!$C$51*'Microciclos - Endurance (2)'!DB56)/100,IF(DA56="Velocidade_crítica",IF(DB56="80% VC",Avaliações!#REF!*0.8,IF(DB56="100% VC",Avaliações!#REF!*1,IF(DB56="120% VC",Avaliações!#REF!*1.2,IF(DB56="&gt;30%",Avaliações!$C$54*1.3,IF(DB56="&gt;40%",Avaliações!$C$54*1.4,0))))),IF(DA56="PACE_Daniels",INDEX(BASE!$Q$4:$V$60,MATCH(Avaliações!$C$53,BASE!$Q$4:$Q$60,0),MATCH('Microciclos - Endurance (2)'!DB56,BASE!$Q$4:$V$4,0)),0))),"")</f>
        <v>0</v>
      </c>
      <c r="DF56" s="409" t="str">
        <f t="shared" ref="DF56:DF60" si="533">IF(DD56="9-11","Zona 1",IF(DD56="11","Zona 1",IF(DD56="12-13","Zona 2",IF(DD56="14-16","Zona 2",IF(DD56="17-19","Zona 3",IF(DD56="20","Zona 3",""))))))</f>
        <v/>
      </c>
      <c r="DJ56" s="407"/>
      <c r="DK56" s="407"/>
      <c r="DL56" s="407"/>
      <c r="DM56" s="407"/>
      <c r="DN56" s="407">
        <f>IFERROR(DJ56*DK56*DL56,"")</f>
        <v>0</v>
      </c>
      <c r="DO56" s="407">
        <f t="shared" ref="DO56:DO60" si="534">IFERROR(DJ56*DK56*DM56,"")</f>
        <v>0</v>
      </c>
      <c r="DP56" s="408" t="str">
        <f t="shared" ref="DP56:DP60" si="535">IFERROR(((DL56*DK56*DJ56)*(DV56*16.6667))+((DJ56*DK56*DM56)*(EA56*16.6667)),"")</f>
        <v/>
      </c>
      <c r="DQ56" s="407" t="s">
        <v>144</v>
      </c>
      <c r="DR56" s="407"/>
      <c r="DS56" s="409" t="str">
        <f t="shared" ref="DS56:DS60" si="536">IF(DU56="9-11","Zona 1",IF(DU56="11","Zona 1",IF(DU56="12-13","Zona 2",IF(DU56="14-16","Zona 2",IF(DU56="17-19","Zona 3",IF(DU56="20","Zona 3",""))))))</f>
        <v/>
      </c>
      <c r="DT56" s="410" t="str">
        <f t="shared" ref="DT56:DT60" si="537">IFERROR(TIME(0,ROUNDDOWN(((1/DV56)*60),0),ROUND(((((1/DV56)*60)-ROUNDDOWN(((1/DV56)*60),0))*60),0)),"")</f>
        <v/>
      </c>
      <c r="DU56" s="407" t="str">
        <f>IFERROR(IF(DQ56="PACE_Daniels",(INDEX(BASE!$AE$4:$AH$8,MATCH('Microciclos - Endurance (2)'!DR56,BASE!$AE$4:$AE$8,0),4)),IF(AND(DQ56="vVO2máx",DR56&gt;=35,DR56&lt;=45),"9-11",IF(AND(DQ56="vVO2máx",DR56&gt;45,DR56&lt;=65),"11",IF(AND(DQ56="vVO2máx",DR56&gt;65,DR56&lt;=75),"12-13",IF(AND(DQ56="vVO2máx",DR56&gt;=80,DR56&lt;=85),"14-16",IF(AND(DQ56="vVO2máx",DR56&gt;=85,DR56&lt;100),"17-19",IF(AND(DQ56="vVO2máx",DR56&gt;=100),"20",IF(AND(DQ56="FCR",DR56&gt;40,DR56&lt;=60),"12-13",IF(AND(DQ56="FCR",DR56&gt;60,DR56&lt;=84),"14-16",IF(AND(DQ56="FCR",DR56&gt;=85,DR56&lt;100),"17-19",IF(AND(DQ56="FCR",DR56=100),"20",""))))))))))),"")</f>
        <v/>
      </c>
      <c r="DV56" s="409" t="str">
        <f>IFERROR(IF(DQ56="vVO2máx",(Avaliações!$C$51*'Microciclos - Endurance (2)'!DR56)/100,IF(DQ56="Velocidade_crítica",IF(DR56="80% VC",Avaliações!#REF!*0.8,IF(DR56="100% VC",Avaliações!#REF!*1,IF(DR56="120% VC",Avaliações!#REF!*1.2,IF(DR56="&gt;30%",Avaliações!$C$54*1.3,IF(DR56="&gt;40%",Avaliações!$C$54*1.4,0))))),IF(DQ56="PACE_Daniels",INDEX(BASE!$Q$4:$V$60,MATCH(Avaliações!$C$53,BASE!$Q$4:$Q$60,0),MATCH('Microciclos - Endurance (2)'!DR56,BASE!$Q$4:$V$4,0)),""))),"")</f>
        <v/>
      </c>
      <c r="DW56" s="407" t="s">
        <v>144</v>
      </c>
      <c r="DX56" s="407"/>
      <c r="DY56" s="410" t="str">
        <f t="shared" ref="DY56:DY60" si="538">IFERROR(TIME(0,ROUNDDOWN(((1/EA56)*60),0),ROUND(((((1/EA56)*60)-ROUNDDOWN(((1/EA56)*60),0))*60),0)),"")</f>
        <v/>
      </c>
      <c r="DZ56" s="407" t="str">
        <f>IFERROR(IF(DQ56="PACE_Daniels",(INDEX(BASE!$AE$4:$AH$7,MATCH('Microciclos - Endurance (2)'!DX56,BASE!$AE$4:$AE$7,0),4)),IF(AND(DQ56="vVO2máx",DX56&gt;=35,DX56&lt;=45),"9-11",IF(AND(DQ56="vVO2máx",DX56&gt;45,DX56&lt;=65),"11",IF(AND(DQ56="vVO2máx",DX56&gt;65,DX56&lt;=75),"12-13",IF(AND(DQ56="vVO2máx",DX56&gt;=80,DX56&lt;=85),"14-16",IF(AND(DQ56="vVO2máx",DX56&gt;=85,DX56&lt;100),"17-19",IF(AND(DQ56="vVO2máx",DX56&gt;=100),"20",IF(AND(DQ56="FCR",DX56&gt;40,DX56&lt;=60),"12-13",IF(AND(DQ56="FCR",DX56&gt;60,DX56&lt;=84),"14-16",IF(AND(DQ56="FCR",DX56&gt;=85,DX56&lt;100),"17-19",IF(AND(DQ56="FCR",DX56=100),"20",""))))))))))),"")</f>
        <v/>
      </c>
      <c r="EA56" s="409">
        <f>IFERROR(IF(DW56="vVO2máx",(Avaliações!$C$51*'Microciclos - Endurance (2)'!DX56)/100,IF(DW56="Velocidade_crítica",IF(DX56="80% VC",Avaliações!#REF!*0.8,IF(DX56="100% VC",Avaliações!#REF!*1,IF(DX56="120% VC",Avaliações!#REF!*1.2,IF(DX56="&gt;30%",Avaliações!$C$54*1.3,IF(DX56="&gt;40%",Avaliações!$C$54*1.4,0))))),IF(DW56="PACE_Daniels",INDEX(BASE!$Q$4:$V$60,MATCH(Avaliações!$C$53,BASE!$Q$4:$Q$60,0),MATCH('Microciclos - Endurance (2)'!DX56,BASE!$Q$4:$V$4,0)),0))),"")</f>
        <v>0</v>
      </c>
      <c r="EB56" s="409" t="str">
        <f t="shared" ref="EB56:EB60" si="539">IF(DZ56="9-11","Zona 1",IF(DZ56="11","Zona 1",IF(DZ56="12-13","Zona 2",IF(DZ56="14-16","Zona 2",IF(DZ56="17-19","Zona 3",IF(DZ56="20","Zona 3",""))))))</f>
        <v/>
      </c>
      <c r="EF56" s="407"/>
      <c r="EG56" s="407"/>
      <c r="EH56" s="407"/>
      <c r="EI56" s="407"/>
      <c r="EJ56" s="407">
        <f>IFERROR(EF56*EG56*EH56,"")</f>
        <v>0</v>
      </c>
      <c r="EK56" s="407">
        <f t="shared" ref="EK56:EK60" si="540">IFERROR(EF56*EG56*EI56,"")</f>
        <v>0</v>
      </c>
      <c r="EL56" s="408" t="str">
        <f t="shared" ref="EL56:EL60" si="541">IFERROR(((EH56*EG56*EF56)*(ER56*16.6667))+((EF56*EG56*EI56)*(EW56*16.6667)),"")</f>
        <v/>
      </c>
      <c r="EM56" s="407" t="s">
        <v>144</v>
      </c>
      <c r="EN56" s="407"/>
      <c r="EO56" s="409" t="str">
        <f t="shared" ref="EO56:EO60" si="542">IF(EQ56="9-11","Zona 1",IF(EQ56="11","Zona 1",IF(EQ56="12-13","Zona 2",IF(EQ56="14-16","Zona 2",IF(EQ56="17-19","Zona 3",IF(EQ56="20","Zona 3",""))))))</f>
        <v/>
      </c>
      <c r="EP56" s="410" t="str">
        <f t="shared" ref="EP56:EP60" si="543">IFERROR(TIME(0,ROUNDDOWN(((1/ER56)*60),0),ROUND(((((1/ER56)*60)-ROUNDDOWN(((1/ER56)*60),0))*60),0)),"")</f>
        <v/>
      </c>
      <c r="EQ56" s="407" t="str">
        <f>IFERROR(IF(EM56="PACE_Daniels",(INDEX(BASE!$AE$4:$AH$8,MATCH('Microciclos - Endurance (2)'!EN56,BASE!$AE$4:$AE$8,0),4)),IF(AND(EM56="vVO2máx",EN56&gt;=35,EN56&lt;=45),"9-11",IF(AND(EM56="vVO2máx",EN56&gt;45,EN56&lt;=65),"11",IF(AND(EM56="vVO2máx",EN56&gt;65,EN56&lt;=75),"12-13",IF(AND(EM56="vVO2máx",EN56&gt;=80,EN56&lt;=85),"14-16",IF(AND(EM56="vVO2máx",EN56&gt;=85,EN56&lt;100),"17-19",IF(AND(EM56="vVO2máx",EN56&gt;=100),"20",IF(AND(EM56="FCR",EN56&gt;40,EN56&lt;=60),"12-13",IF(AND(EM56="FCR",EN56&gt;60,EN56&lt;=84),"14-16",IF(AND(EM56="FCR",EN56&gt;=85,EN56&lt;100),"17-19",IF(AND(EM56="FCR",EN56=100),"20",""))))))))))),"")</f>
        <v/>
      </c>
      <c r="ER56" s="409" t="str">
        <f>IFERROR(IF(EM56="vVO2máx",(Avaliações!$C$51*'Microciclos - Endurance (2)'!EN56)/100,IF(EM56="Velocidade_crítica",IF(EN56="80% VC",Avaliações!#REF!*0.8,IF(EN56="100% VC",Avaliações!#REF!*1,IF(EN56="120% VC",Avaliações!#REF!*1.2,IF(EN56="&gt;30%",Avaliações!$C$54*1.3,IF(EN56="&gt;40%",Avaliações!$C$54*1.4,0))))),IF(EM56="PACE_Daniels",INDEX(BASE!$Q$4:$V$60,MATCH(Avaliações!$C$53,BASE!$Q$4:$Q$60,0),MATCH('Microciclos - Endurance (2)'!EN56,BASE!$Q$4:$V$4,0)),""))),"")</f>
        <v/>
      </c>
      <c r="ES56" s="407" t="s">
        <v>144</v>
      </c>
      <c r="ET56" s="407"/>
      <c r="EU56" s="410" t="str">
        <f t="shared" ref="EU56:EU60" si="544">IFERROR(TIME(0,ROUNDDOWN(((1/EW56)*60),0),ROUND(((((1/EW56)*60)-ROUNDDOWN(((1/EW56)*60),0))*60),0)),"")</f>
        <v/>
      </c>
      <c r="EV56" s="407" t="str">
        <f>IFERROR(IF(EM56="PACE_Daniels",(INDEX(BASE!$AE$4:$AH$7,MATCH('Microciclos - Endurance (2)'!ET56,BASE!$AE$4:$AE$7,0),4)),IF(AND(EM56="vVO2máx",ET56&gt;=35,ET56&lt;=45),"9-11",IF(AND(EM56="vVO2máx",ET56&gt;45,ET56&lt;=65),"11",IF(AND(EM56="vVO2máx",ET56&gt;65,ET56&lt;=75),"12-13",IF(AND(EM56="vVO2máx",ET56&gt;=80,ET56&lt;=85),"14-16",IF(AND(EM56="vVO2máx",ET56&gt;=85,ET56&lt;100),"17-19",IF(AND(EM56="vVO2máx",ET56&gt;=100),"20",IF(AND(EM56="FCR",ET56&gt;40,ET56&lt;=60),"12-13",IF(AND(EM56="FCR",ET56&gt;60,ET56&lt;=84),"14-16",IF(AND(EM56="FCR",ET56&gt;=85,ET56&lt;100),"17-19",IF(AND(EM56="FCR",ET56=100),"20",""))))))))))),"")</f>
        <v/>
      </c>
      <c r="EW56" s="409">
        <f>IFERROR(IF(ES56="vVO2máx",(Avaliações!$C$51*'Microciclos - Endurance (2)'!ET56)/100,IF(ES56="Velocidade_crítica",IF(ET56="80% VC",Avaliações!#REF!*0.8,IF(ET56="100% VC",Avaliações!#REF!*1,IF(ET56="120% VC",Avaliações!#REF!*1.2,IF(ET56="&gt;30%",Avaliações!$C$54*1.3,IF(ET56="&gt;40%",Avaliações!$C$54*1.4,0))))),IF(ES56="PACE_Daniels",INDEX(BASE!$Q$4:$V$60,MATCH(Avaliações!$C$53,BASE!$Q$4:$Q$60,0),MATCH('Microciclos - Endurance (2)'!ET56,BASE!$Q$4:$V$4,0)),0))),"")</f>
        <v>0</v>
      </c>
      <c r="EX56" s="409" t="str">
        <f t="shared" ref="EX56:EX60" si="545">IF(EV56="9-11","Zona 1",IF(EV56="11","Zona 1",IF(EV56="12-13","Zona 2",IF(EV56="14-16","Zona 2",IF(EV56="17-19","Zona 3",IF(EV56="20","Zona 3",""))))))</f>
        <v/>
      </c>
      <c r="FB56" s="407"/>
      <c r="FC56" s="407"/>
      <c r="FD56" s="407"/>
      <c r="FE56" s="407"/>
      <c r="FF56" s="407">
        <f>IFERROR(FB56*FC56*FD56,"")</f>
        <v>0</v>
      </c>
      <c r="FG56" s="407">
        <f t="shared" ref="FG56:FG60" si="546">IFERROR(FB56*FC56*FE56,"")</f>
        <v>0</v>
      </c>
      <c r="FH56" s="408" t="str">
        <f t="shared" ref="FH56:FH60" si="547">IFERROR(((FD56*FC56*FB56)*(FN56*16.6667))+((FB56*FC56*FE56)*(FS56*16.6667)),"")</f>
        <v/>
      </c>
      <c r="FI56" s="407" t="s">
        <v>144</v>
      </c>
      <c r="FJ56" s="407"/>
      <c r="FK56" s="409" t="str">
        <f t="shared" ref="FK56:FK60" si="548">IF(FM56="9-11","Zona 1",IF(FM56="11","Zona 1",IF(FM56="12-13","Zona 2",IF(FM56="14-16","Zona 2",IF(FM56="17-19","Zona 3",IF(FM56="20","Zona 3",""))))))</f>
        <v/>
      </c>
      <c r="FL56" s="410" t="str">
        <f t="shared" ref="FL56:FL60" si="549">IFERROR(TIME(0,ROUNDDOWN(((1/FN56)*60),0),ROUND(((((1/FN56)*60)-ROUNDDOWN(((1/FN56)*60),0))*60),0)),"")</f>
        <v/>
      </c>
      <c r="FM56" s="407" t="str">
        <f>IFERROR(IF(FI56="PACE_Daniels",(INDEX(BASE!$AE$4:$AH$8,MATCH('Microciclos - Endurance (2)'!FJ56,BASE!$AE$4:$AE$8,0),4)),IF(AND(FI56="vVO2máx",FJ56&gt;=35,FJ56&lt;=45),"9-11",IF(AND(FI56="vVO2máx",FJ56&gt;45,FJ56&lt;=65),"11",IF(AND(FI56="vVO2máx",FJ56&gt;65,FJ56&lt;=75),"12-13",IF(AND(FI56="vVO2máx",FJ56&gt;=80,FJ56&lt;=85),"14-16",IF(AND(FI56="vVO2máx",FJ56&gt;=85,FJ56&lt;100),"17-19",IF(AND(FI56="vVO2máx",FJ56&gt;=100),"20",IF(AND(FI56="FCR",FJ56&gt;40,FJ56&lt;=60),"12-13",IF(AND(FI56="FCR",FJ56&gt;60,FJ56&lt;=84),"14-16",IF(AND(FI56="FCR",FJ56&gt;=85,FJ56&lt;100),"17-19",IF(AND(FI56="FCR",FJ56=100),"20",""))))))))))),"")</f>
        <v/>
      </c>
      <c r="FN56" s="409" t="str">
        <f>IFERROR(IF(FI56="vVO2máx",(Avaliações!$C$51*'Microciclos - Endurance (2)'!FJ56)/100,IF(FI56="Velocidade_crítica",IF(FJ56="80% VC",Avaliações!#REF!*0.8,IF(FJ56="100% VC",Avaliações!#REF!*1,IF(FJ56="120% VC",Avaliações!#REF!*1.2,IF(FJ56="&gt;30%",Avaliações!$C$54*1.3,IF(FJ56="&gt;40%",Avaliações!$C$54*1.4,0))))),IF(FI56="PACE_Daniels",INDEX(BASE!$Q$4:$V$60,MATCH(Avaliações!$C$53,BASE!$Q$4:$Q$60,0),MATCH('Microciclos - Endurance (2)'!FJ56,BASE!$Q$4:$V$4,0)),""))),"")</f>
        <v/>
      </c>
      <c r="FO56" s="407" t="s">
        <v>144</v>
      </c>
      <c r="FP56" s="407"/>
      <c r="FQ56" s="410" t="str">
        <f t="shared" ref="FQ56:FQ60" si="550">IFERROR(TIME(0,ROUNDDOWN(((1/FS56)*60),0),ROUND(((((1/FS56)*60)-ROUNDDOWN(((1/FS56)*60),0))*60),0)),"")</f>
        <v/>
      </c>
      <c r="FR56" s="407" t="str">
        <f>IFERROR(IF(FI56="PACE_Daniels",(INDEX(BASE!$AE$4:$AH$7,MATCH('Microciclos - Endurance (2)'!FP56,BASE!$AE$4:$AE$7,0),4)),IF(AND(FI56="vVO2máx",FP56&gt;=35,FP56&lt;=45),"9-11",IF(AND(FI56="vVO2máx",FP56&gt;45,FP56&lt;=65),"11",IF(AND(FI56="vVO2máx",FP56&gt;65,FP56&lt;=75),"12-13",IF(AND(FI56="vVO2máx",FP56&gt;=80,FP56&lt;=85),"14-16",IF(AND(FI56="vVO2máx",FP56&gt;=85,FP56&lt;100),"17-19",IF(AND(FI56="vVO2máx",FP56&gt;=100),"20",IF(AND(FI56="FCR",FP56&gt;40,FP56&lt;=60),"12-13",IF(AND(FI56="FCR",FP56&gt;60,FP56&lt;=84),"14-16",IF(AND(FI56="FCR",FP56&gt;=85,FP56&lt;100),"17-19",IF(AND(FI56="FCR",FP56=100),"20",""))))))))))),"")</f>
        <v/>
      </c>
      <c r="FS56" s="409">
        <f>IFERROR(IF(FO56="vVO2máx",(Avaliações!$C$51*'Microciclos - Endurance (2)'!FP56)/100,IF(FO56="Velocidade_crítica",IF(FP56="80% VC",Avaliações!#REF!*0.8,IF(FP56="100% VC",Avaliações!#REF!*1,IF(FP56="120% VC",Avaliações!#REF!*1.2,IF(FP56="&gt;30%",Avaliações!$C$54*1.3,IF(FP56="&gt;40%",Avaliações!$C$54*1.4,0))))),IF(FO56="PACE_Daniels",INDEX(BASE!$Q$4:$V$60,MATCH(Avaliações!$C$53,BASE!$Q$4:$Q$60,0),MATCH('Microciclos - Endurance (2)'!FP56,BASE!$Q$4:$V$4,0)),0))),"")</f>
        <v>0</v>
      </c>
      <c r="FT56" s="409" t="str">
        <f t="shared" ref="FT56:FT60" si="551">IF(FR56="9-11","Zona 1",IF(FR56="11","Zona 1",IF(FR56="12-13","Zona 2",IF(FR56="14-16","Zona 2",IF(FR56="17-19","Zona 3",IF(FR56="20","Zona 3",""))))))</f>
        <v/>
      </c>
      <c r="FX56" s="407"/>
      <c r="FY56" s="407"/>
      <c r="FZ56" s="407"/>
      <c r="GA56" s="407"/>
      <c r="GB56" s="407">
        <f>IFERROR(FX56*FY56*FZ56,"")</f>
        <v>0</v>
      </c>
      <c r="GC56" s="407">
        <f t="shared" ref="GC56:GC60" si="552">IFERROR(FX56*FY56*GA56,"")</f>
        <v>0</v>
      </c>
      <c r="GD56" s="408" t="str">
        <f t="shared" ref="GD56:GD60" si="553">IFERROR(((FZ56*FY56*FX56)*(GJ56*16.6667))+((FX56*FY56*GA56)*(GO56*16.6667)),"")</f>
        <v/>
      </c>
      <c r="GE56" s="407" t="s">
        <v>144</v>
      </c>
      <c r="GF56" s="407"/>
      <c r="GG56" s="409" t="str">
        <f t="shared" ref="GG56:GG60" si="554">IF(GI56="9-11","Zona 1",IF(GI56="11","Zona 1",IF(GI56="12-13","Zona 2",IF(GI56="14-16","Zona 2",IF(GI56="17-19","Zona 3",IF(GI56="20","Zona 3",""))))))</f>
        <v/>
      </c>
      <c r="GH56" s="410" t="str">
        <f t="shared" ref="GH56:GH60" si="555">IFERROR(TIME(0,ROUNDDOWN(((1/GJ56)*60),0),ROUND(((((1/GJ56)*60)-ROUNDDOWN(((1/GJ56)*60),0))*60),0)),"")</f>
        <v/>
      </c>
      <c r="GI56" s="407" t="str">
        <f>IFERROR(IF(GE56="PACE_Daniels",(INDEX(BASE!$AE$4:$AH$8,MATCH('Microciclos - Endurance (2)'!GF56,BASE!$AE$4:$AE$8,0),4)),IF(AND(GE56="vVO2máx",GF56&gt;=35,GF56&lt;=45),"9-11",IF(AND(GE56="vVO2máx",GF56&gt;45,GF56&lt;=65),"11",IF(AND(GE56="vVO2máx",GF56&gt;65,GF56&lt;=75),"12-13",IF(AND(GE56="vVO2máx",GF56&gt;=80,GF56&lt;=85),"14-16",IF(AND(GE56="vVO2máx",GF56&gt;=85,GF56&lt;100),"17-19",IF(AND(GE56="vVO2máx",GF56&gt;=100),"20",IF(AND(GE56="FCR",GF56&gt;40,GF56&lt;=60),"12-13",IF(AND(GE56="FCR",GF56&gt;60,GF56&lt;=84),"14-16",IF(AND(GE56="FCR",GF56&gt;=85,GF56&lt;100),"17-19",IF(AND(GE56="FCR",GF56=100),"20",""))))))))))),"")</f>
        <v/>
      </c>
      <c r="GJ56" s="409" t="str">
        <f>IFERROR(IF(GE56="vVO2máx",(Avaliações!$C$51*'Microciclos - Endurance (2)'!GF56)/100,IF(GE56="Velocidade_crítica",IF(GF56="80% VC",Avaliações!#REF!*0.8,IF(GF56="100% VC",Avaliações!#REF!*1,IF(GF56="120% VC",Avaliações!#REF!*1.2,IF(GF56="&gt;30%",Avaliações!$C$54*1.3,IF(GF56="&gt;40%",Avaliações!$C$54*1.4,0))))),IF(GE56="PACE_Daniels",INDEX(BASE!$Q$4:$V$60,MATCH(Avaliações!$C$53,BASE!$Q$4:$Q$60,0),MATCH('Microciclos - Endurance (2)'!GF56,BASE!$Q$4:$V$4,0)),""))),"")</f>
        <v/>
      </c>
      <c r="GK56" s="407" t="s">
        <v>144</v>
      </c>
      <c r="GL56" s="407"/>
      <c r="GM56" s="410" t="str">
        <f t="shared" ref="GM56:GM60" si="556">IFERROR(TIME(0,ROUNDDOWN(((1/GO56)*60),0),ROUND(((((1/GO56)*60)-ROUNDDOWN(((1/GO56)*60),0))*60),0)),"")</f>
        <v/>
      </c>
      <c r="GN56" s="407" t="str">
        <f>IFERROR(IF(GE56="PACE_Daniels",(INDEX(BASE!$AE$4:$AH$7,MATCH('Microciclos - Endurance (2)'!GL56,BASE!$AE$4:$AE$7,0),4)),IF(AND(GE56="vVO2máx",GL56&gt;=35,GL56&lt;=45),"9-11",IF(AND(GE56="vVO2máx",GL56&gt;45,GL56&lt;=65),"11",IF(AND(GE56="vVO2máx",GL56&gt;65,GL56&lt;=75),"12-13",IF(AND(GE56="vVO2máx",GL56&gt;=80,GL56&lt;=85),"14-16",IF(AND(GE56="vVO2máx",GL56&gt;=85,GL56&lt;100),"17-19",IF(AND(GE56="vVO2máx",GL56&gt;=100),"20",IF(AND(GE56="FCR",GL56&gt;40,GL56&lt;=60),"12-13",IF(AND(GE56="FCR",GL56&gt;60,GL56&lt;=84),"14-16",IF(AND(GE56="FCR",GL56&gt;=85,GL56&lt;100),"17-19",IF(AND(GE56="FCR",GL56=100),"20",""))))))))))),"")</f>
        <v/>
      </c>
      <c r="GO56" s="409">
        <f>IFERROR(IF(GK56="vVO2máx",(Avaliações!$C$51*'Microciclos - Endurance (2)'!GL56)/100,IF(GK56="Velocidade_crítica",IF(GL56="80% VC",Avaliações!#REF!*0.8,IF(GL56="100% VC",Avaliações!#REF!*1,IF(GL56="120% VC",Avaliações!#REF!*1.2,IF(GL56="&gt;30%",Avaliações!$C$54*1.3,IF(GL56="&gt;40%",Avaliações!$C$54*1.4,0))))),IF(GK56="PACE_Daniels",INDEX(BASE!$Q$4:$V$60,MATCH(Avaliações!$C$53,BASE!$Q$4:$Q$60,0),MATCH('Microciclos - Endurance (2)'!GL56,BASE!$Q$4:$V$4,0)),0))),"")</f>
        <v>0</v>
      </c>
      <c r="GP56" s="409" t="str">
        <f t="shared" ref="GP56:GP60" si="557">IF(GN56="9-11","Zona 1",IF(GN56="11","Zona 1",IF(GN56="12-13","Zona 2",IF(GN56="14-16","Zona 2",IF(GN56="17-19","Zona 3",IF(GN56="20","Zona 3",""))))))</f>
        <v/>
      </c>
      <c r="GT56" s="407"/>
      <c r="GU56" s="407"/>
      <c r="GV56" s="407"/>
      <c r="GW56" s="407"/>
      <c r="GX56" s="407">
        <f>IFERROR(GT56*GU56*GV56,"")</f>
        <v>0</v>
      </c>
      <c r="GY56" s="407">
        <f t="shared" ref="GY56:GY60" si="558">IFERROR(GT56*GU56*GW56,"")</f>
        <v>0</v>
      </c>
      <c r="GZ56" s="408" t="str">
        <f t="shared" ref="GZ56:GZ60" si="559">IFERROR(((GV56*GU56*GT56)*(HF56*16.6667))+((GT56*GU56*GW56)*(HK56*16.6667)),"")</f>
        <v/>
      </c>
      <c r="HA56" s="407" t="s">
        <v>144</v>
      </c>
      <c r="HB56" s="407"/>
      <c r="HC56" s="409" t="str">
        <f t="shared" ref="HC56:HC60" si="560">IF(HE56="9-11","Zona 1",IF(HE56="11","Zona 1",IF(HE56="12-13","Zona 2",IF(HE56="14-16","Zona 2",IF(HE56="17-19","Zona 3",IF(HE56="20","Zona 3",""))))))</f>
        <v/>
      </c>
      <c r="HD56" s="410" t="str">
        <f t="shared" ref="HD56:HD60" si="561">IFERROR(TIME(0,ROUNDDOWN(((1/HF56)*60),0),ROUND(((((1/HF56)*60)-ROUNDDOWN(((1/HF56)*60),0))*60),0)),"")</f>
        <v/>
      </c>
      <c r="HE56" s="407" t="str">
        <f>IFERROR(IF(HA56="PACE_Daniels",(INDEX(BASE!$AE$4:$AH$8,MATCH('Microciclos - Endurance (2)'!HB56,BASE!$AE$4:$AE$8,0),4)),IF(AND(HA56="vVO2máx",HB56&gt;=35,HB56&lt;=45),"9-11",IF(AND(HA56="vVO2máx",HB56&gt;45,HB56&lt;=65),"11",IF(AND(HA56="vVO2máx",HB56&gt;65,HB56&lt;=75),"12-13",IF(AND(HA56="vVO2máx",HB56&gt;=80,HB56&lt;=85),"14-16",IF(AND(HA56="vVO2máx",HB56&gt;=85,HB56&lt;100),"17-19",IF(AND(HA56="vVO2máx",HB56&gt;=100),"20",IF(AND(HA56="FCR",HB56&gt;40,HB56&lt;=60),"12-13",IF(AND(HA56="FCR",HB56&gt;60,HB56&lt;=84),"14-16",IF(AND(HA56="FCR",HB56&gt;=85,HB56&lt;100),"17-19",IF(AND(HA56="FCR",HB56=100),"20",""))))))))))),"")</f>
        <v/>
      </c>
      <c r="HF56" s="409" t="str">
        <f>IFERROR(IF(HA56="vVO2máx",(Avaliações!$C$51*'Microciclos - Endurance (2)'!HB56)/100,IF(HA56="Velocidade_crítica",IF(HB56="80% VC",Avaliações!#REF!*0.8,IF(HB56="100% VC",Avaliações!#REF!*1,IF(HB56="120% VC",Avaliações!#REF!*1.2,IF(HB56="&gt;30%",Avaliações!$C$54*1.3,IF(HB56="&gt;40%",Avaliações!$C$54*1.4,0))))),IF(HA56="PACE_Daniels",INDEX(BASE!$Q$4:$V$60,MATCH(Avaliações!$C$53,BASE!$Q$4:$Q$60,0),MATCH('Microciclos - Endurance (2)'!HB56,BASE!$Q$4:$V$4,0)),""))),"")</f>
        <v/>
      </c>
      <c r="HG56" s="407" t="s">
        <v>144</v>
      </c>
      <c r="HH56" s="407"/>
      <c r="HI56" s="410" t="str">
        <f t="shared" ref="HI56:HI60" si="562">IFERROR(TIME(0,ROUNDDOWN(((1/HK56)*60),0),ROUND(((((1/HK56)*60)-ROUNDDOWN(((1/HK56)*60),0))*60),0)),"")</f>
        <v/>
      </c>
      <c r="HJ56" s="407" t="str">
        <f>IFERROR(IF(HA56="PACE_Daniels",(INDEX(BASE!$AE$4:$AH$7,MATCH('Microciclos - Endurance (2)'!HH56,BASE!$AE$4:$AE$7,0),4)),IF(AND(HA56="vVO2máx",HH56&gt;=35,HH56&lt;=45),"9-11",IF(AND(HA56="vVO2máx",HH56&gt;45,HH56&lt;=65),"11",IF(AND(HA56="vVO2máx",HH56&gt;65,HH56&lt;=75),"12-13",IF(AND(HA56="vVO2máx",HH56&gt;=80,HH56&lt;=85),"14-16",IF(AND(HA56="vVO2máx",HH56&gt;=85,HH56&lt;100),"17-19",IF(AND(HA56="vVO2máx",HH56&gt;=100),"20",IF(AND(HA56="FCR",HH56&gt;40,HH56&lt;=60),"12-13",IF(AND(HA56="FCR",HH56&gt;60,HH56&lt;=84),"14-16",IF(AND(HA56="FCR",HH56&gt;=85,HH56&lt;100),"17-19",IF(AND(HA56="FCR",HH56=100),"20",""))))))))))),"")</f>
        <v/>
      </c>
      <c r="HK56" s="409">
        <f>IFERROR(IF(HG56="vVO2máx",(Avaliações!$C$51*'Microciclos - Endurance (2)'!HH56)/100,IF(HG56="Velocidade_crítica",IF(HH56="80% VC",Avaliações!#REF!*0.8,IF(HH56="100% VC",Avaliações!#REF!*1,IF(HH56="120% VC",Avaliações!#REF!*1.2,IF(HH56="&gt;30%",Avaliações!$C$54*1.3,IF(HH56="&gt;40%",Avaliações!$C$54*1.4,0))))),IF(HG56="PACE_Daniels",INDEX(BASE!$Q$4:$V$60,MATCH(Avaliações!$C$53,BASE!$Q$4:$Q$60,0),MATCH('Microciclos - Endurance (2)'!HH56,BASE!$Q$4:$V$4,0)),0))),"")</f>
        <v>0</v>
      </c>
      <c r="HL56" s="409" t="str">
        <f t="shared" ref="HL56:HL60" si="563">IF(HJ56="9-11","Zona 1",IF(HJ56="11","Zona 1",IF(HJ56="12-13","Zona 2",IF(HJ56="14-16","Zona 2",IF(HJ56="17-19","Zona 3",IF(HJ56="20","Zona 3",""))))))</f>
        <v/>
      </c>
      <c r="HP56" s="407"/>
      <c r="HQ56" s="407"/>
      <c r="HR56" s="407"/>
      <c r="HS56" s="407"/>
      <c r="HT56" s="407">
        <f>IFERROR(HP56*HQ56*HR56,"")</f>
        <v>0</v>
      </c>
      <c r="HU56" s="407">
        <f t="shared" ref="HU56:HU60" si="564">IFERROR(HP56*HQ56*HS56,"")</f>
        <v>0</v>
      </c>
      <c r="HV56" s="408" t="str">
        <f t="shared" ref="HV56:HV60" si="565">IFERROR(((HR56*HQ56*HP56)*(IB56*16.6667))+((HP56*HQ56*HS56)*(IG56*16.6667)),"")</f>
        <v/>
      </c>
      <c r="HW56" s="407" t="s">
        <v>144</v>
      </c>
      <c r="HX56" s="407"/>
      <c r="HY56" s="409" t="str">
        <f t="shared" ref="HY56:HY60" si="566">IF(IA56="9-11","Zona 1",IF(IA56="11","Zona 1",IF(IA56="12-13","Zona 2",IF(IA56="14-16","Zona 2",IF(IA56="17-19","Zona 3",IF(IA56="20","Zona 3",""))))))</f>
        <v/>
      </c>
      <c r="HZ56" s="410" t="str">
        <f t="shared" ref="HZ56:HZ60" si="567">IFERROR(TIME(0,ROUNDDOWN(((1/IB56)*60),0),ROUND(((((1/IB56)*60)-ROUNDDOWN(((1/IB56)*60),0))*60),0)),"")</f>
        <v/>
      </c>
      <c r="IA56" s="407" t="str">
        <f>IFERROR(IF(HW56="PACE_Daniels",(INDEX(BASE!$AE$4:$AH$8,MATCH('Microciclos - Endurance (2)'!HX56,BASE!$AE$4:$AE$8,0),4)),IF(AND(HW56="vVO2máx",HX56&gt;=35,HX56&lt;=45),"9-11",IF(AND(HW56="vVO2máx",HX56&gt;45,HX56&lt;=65),"11",IF(AND(HW56="vVO2máx",HX56&gt;65,HX56&lt;=75),"12-13",IF(AND(HW56="vVO2máx",HX56&gt;=80,HX56&lt;=85),"14-16",IF(AND(HW56="vVO2máx",HX56&gt;=85,HX56&lt;100),"17-19",IF(AND(HW56="vVO2máx",HX56&gt;=100),"20",IF(AND(HW56="FCR",HX56&gt;40,HX56&lt;=60),"12-13",IF(AND(HW56="FCR",HX56&gt;60,HX56&lt;=84),"14-16",IF(AND(HW56="FCR",HX56&gt;=85,HX56&lt;100),"17-19",IF(AND(HW56="FCR",HX56=100),"20",""))))))))))),"")</f>
        <v/>
      </c>
      <c r="IB56" s="409" t="str">
        <f>IFERROR(IF(HW56="vVO2máx",(Avaliações!$C$51*'Microciclos - Endurance (2)'!HX56)/100,IF(HW56="Velocidade_crítica",IF(HX56="80% VC",Avaliações!#REF!*0.8,IF(HX56="100% VC",Avaliações!#REF!*1,IF(HX56="120% VC",Avaliações!#REF!*1.2,IF(HX56="&gt;30%",Avaliações!$C$54*1.3,IF(HX56="&gt;40%",Avaliações!$C$54*1.4,0))))),IF(HW56="PACE_Daniels",INDEX(BASE!$Q$4:$V$60,MATCH(Avaliações!$C$53,BASE!$Q$4:$Q$60,0),MATCH('Microciclos - Endurance (2)'!HX56,BASE!$Q$4:$V$4,0)),""))),"")</f>
        <v/>
      </c>
      <c r="IC56" s="407" t="s">
        <v>144</v>
      </c>
      <c r="ID56" s="407"/>
      <c r="IE56" s="410" t="str">
        <f t="shared" ref="IE56:IE60" si="568">IFERROR(TIME(0,ROUNDDOWN(((1/IG56)*60),0),ROUND(((((1/IG56)*60)-ROUNDDOWN(((1/IG56)*60),0))*60),0)),"")</f>
        <v/>
      </c>
      <c r="IF56" s="407" t="str">
        <f>IFERROR(IF(HW56="PACE_Daniels",(INDEX(BASE!$AE$4:$AH$7,MATCH('Microciclos - Endurance (2)'!ID56,BASE!$AE$4:$AE$7,0),4)),IF(AND(HW56="vVO2máx",ID56&gt;=35,ID56&lt;=45),"9-11",IF(AND(HW56="vVO2máx",ID56&gt;45,ID56&lt;=65),"11",IF(AND(HW56="vVO2máx",ID56&gt;65,ID56&lt;=75),"12-13",IF(AND(HW56="vVO2máx",ID56&gt;=80,ID56&lt;=85),"14-16",IF(AND(HW56="vVO2máx",ID56&gt;=85,ID56&lt;100),"17-19",IF(AND(HW56="vVO2máx",ID56&gt;=100),"20",IF(AND(HW56="FCR",ID56&gt;40,ID56&lt;=60),"12-13",IF(AND(HW56="FCR",ID56&gt;60,ID56&lt;=84),"14-16",IF(AND(HW56="FCR",ID56&gt;=85,ID56&lt;100),"17-19",IF(AND(HW56="FCR",ID56=100),"20",""))))))))))),"")</f>
        <v/>
      </c>
      <c r="IG56" s="409">
        <f>IFERROR(IF(IC56="vVO2máx",(Avaliações!$C$51*'Microciclos - Endurance (2)'!ID56)/100,IF(IC56="Velocidade_crítica",IF(ID56="80% VC",Avaliações!#REF!*0.8,IF(ID56="100% VC",Avaliações!#REF!*1,IF(ID56="120% VC",Avaliações!#REF!*1.2,IF(ID56="&gt;30%",Avaliações!$C$54*1.3,IF(ID56="&gt;40%",Avaliações!$C$54*1.4,0))))),IF(IC56="PACE_Daniels",INDEX(BASE!$Q$4:$V$60,MATCH(Avaliações!$C$53,BASE!$Q$4:$Q$60,0),MATCH('Microciclos - Endurance (2)'!ID56,BASE!$Q$4:$V$4,0)),0))),"")</f>
        <v>0</v>
      </c>
      <c r="IH56" s="409" t="str">
        <f t="shared" ref="IH56:IH60" si="569">IF(IF56="9-11","Zona 1",IF(IF56="11","Zona 1",IF(IF56="12-13","Zona 2",IF(IF56="14-16","Zona 2",IF(IF56="17-19","Zona 3",IF(IF56="20","Zona 3",""))))))</f>
        <v/>
      </c>
      <c r="IL56" s="407"/>
      <c r="IM56" s="407"/>
      <c r="IN56" s="407"/>
      <c r="IO56" s="407"/>
      <c r="IP56" s="407">
        <f>IFERROR(IL56*IM56*IN56,"")</f>
        <v>0</v>
      </c>
      <c r="IQ56" s="407">
        <f t="shared" ref="IQ56:IQ60" si="570">IFERROR(IL56*IM56*IO56,"")</f>
        <v>0</v>
      </c>
      <c r="IR56" s="408" t="str">
        <f t="shared" ref="IR56:IR60" si="571">IFERROR(((IN56*IM56*IL56)*(IX56*16.6667))+((IL56*IM56*IO56)*(JC56*16.6667)),"")</f>
        <v/>
      </c>
      <c r="IS56" s="407" t="s">
        <v>144</v>
      </c>
      <c r="IT56" s="407"/>
      <c r="IU56" s="409" t="str">
        <f t="shared" ref="IU56:IU60" si="572">IF(IW56="9-11","Zona 1",IF(IW56="11","Zona 1",IF(IW56="12-13","Zona 2",IF(IW56="14-16","Zona 2",IF(IW56="17-19","Zona 3",IF(IW56="20","Zona 3",""))))))</f>
        <v/>
      </c>
      <c r="IV56" s="410" t="str">
        <f t="shared" ref="IV56:IV60" si="573">IFERROR(TIME(0,ROUNDDOWN(((1/IX56)*60),0),ROUND(((((1/IX56)*60)-ROUNDDOWN(((1/IX56)*60),0))*60),0)),"")</f>
        <v/>
      </c>
      <c r="IW56" s="407" t="str">
        <f>IFERROR(IF(IS56="PACE_Daniels",(INDEX(BASE!$AE$4:$AH$8,MATCH('Microciclos - Endurance (2)'!IT56,BASE!$AE$4:$AE$8,0),4)),IF(AND(IS56="vVO2máx",IT56&gt;=35,IT56&lt;=45),"9-11",IF(AND(IS56="vVO2máx",IT56&gt;45,IT56&lt;=65),"11",IF(AND(IS56="vVO2máx",IT56&gt;65,IT56&lt;=75),"12-13",IF(AND(IS56="vVO2máx",IT56&gt;=80,IT56&lt;=85),"14-16",IF(AND(IS56="vVO2máx",IT56&gt;=85,IT56&lt;100),"17-19",IF(AND(IS56="vVO2máx",IT56&gt;=100),"20",IF(AND(IS56="FCR",IT56&gt;40,IT56&lt;=60),"12-13",IF(AND(IS56="FCR",IT56&gt;60,IT56&lt;=84),"14-16",IF(AND(IS56="FCR",IT56&gt;=85,IT56&lt;100),"17-19",IF(AND(IS56="FCR",IT56=100),"20",""))))))))))),"")</f>
        <v/>
      </c>
      <c r="IX56" s="409" t="str">
        <f>IFERROR(IF(IS56="vVO2máx",(Avaliações!$C$51*'Microciclos - Endurance (2)'!IT56)/100,IF(IS56="Velocidade_crítica",IF(IT56="80% VC",Avaliações!#REF!*0.8,IF(IT56="100% VC",Avaliações!#REF!*1,IF(IT56="120% VC",Avaliações!#REF!*1.2,IF(IT56="&gt;30%",Avaliações!$C$54*1.3,IF(IT56="&gt;40%",Avaliações!$C$54*1.4,0))))),IF(IS56="PACE_Daniels",INDEX(BASE!$Q$4:$V$60,MATCH(Avaliações!$C$53,BASE!$Q$4:$Q$60,0),MATCH('Microciclos - Endurance (2)'!IT56,BASE!$Q$4:$V$4,0)),""))),"")</f>
        <v/>
      </c>
      <c r="IY56" s="407" t="s">
        <v>144</v>
      </c>
      <c r="IZ56" s="407"/>
      <c r="JA56" s="410" t="str">
        <f t="shared" ref="JA56:JA60" si="574">IFERROR(TIME(0,ROUNDDOWN(((1/JC56)*60),0),ROUND(((((1/JC56)*60)-ROUNDDOWN(((1/JC56)*60),0))*60),0)),"")</f>
        <v/>
      </c>
      <c r="JB56" s="407" t="str">
        <f>IFERROR(IF(IS56="PACE_Daniels",(INDEX(BASE!$AE$4:$AH$7,MATCH('Microciclos - Endurance (2)'!IZ56,BASE!$AE$4:$AE$7,0),4)),IF(AND(IS56="vVO2máx",IZ56&gt;=35,IZ56&lt;=45),"9-11",IF(AND(IS56="vVO2máx",IZ56&gt;45,IZ56&lt;=65),"11",IF(AND(IS56="vVO2máx",IZ56&gt;65,IZ56&lt;=75),"12-13",IF(AND(IS56="vVO2máx",IZ56&gt;=80,IZ56&lt;=85),"14-16",IF(AND(IS56="vVO2máx",IZ56&gt;=85,IZ56&lt;100),"17-19",IF(AND(IS56="vVO2máx",IZ56&gt;=100),"20",IF(AND(IS56="FCR",IZ56&gt;40,IZ56&lt;=60),"12-13",IF(AND(IS56="FCR",IZ56&gt;60,IZ56&lt;=84),"14-16",IF(AND(IS56="FCR",IZ56&gt;=85,IZ56&lt;100),"17-19",IF(AND(IS56="FCR",IZ56=100),"20",""))))))))))),"")</f>
        <v/>
      </c>
      <c r="JC56" s="409">
        <f>IFERROR(IF(IY56="vVO2máx",(Avaliações!$C$51*'Microciclos - Endurance (2)'!IZ56)/100,IF(IY56="Velocidade_crítica",IF(IZ56="80% VC",Avaliações!#REF!*0.8,IF(IZ56="100% VC",Avaliações!#REF!*1,IF(IZ56="120% VC",Avaliações!#REF!*1.2,IF(IZ56="&gt;30%",Avaliações!$C$54*1.3,IF(IZ56="&gt;40%",Avaliações!$C$54*1.4,0))))),IF(IY56="PACE_Daniels",INDEX(BASE!$Q$4:$V$60,MATCH(Avaliações!$C$53,BASE!$Q$4:$Q$60,0),MATCH('Microciclos - Endurance (2)'!IZ56,BASE!$Q$4:$V$4,0)),0))),"")</f>
        <v>0</v>
      </c>
      <c r="JD56" s="409" t="str">
        <f t="shared" ref="JD56:JD60" si="575">IF(JB56="9-11","Zona 1",IF(JB56="11","Zona 1",IF(JB56="12-13","Zona 2",IF(JB56="14-16","Zona 2",IF(JB56="17-19","Zona 3",IF(JB56="20","Zona 3",""))))))</f>
        <v/>
      </c>
      <c r="JH56" s="407"/>
      <c r="JI56" s="407"/>
      <c r="JJ56" s="407"/>
      <c r="JK56" s="407"/>
      <c r="JL56" s="407">
        <f>IFERROR(JH56*JI56*JJ56,"")</f>
        <v>0</v>
      </c>
      <c r="JM56" s="407">
        <f t="shared" ref="JM56:JM60" si="576">IFERROR(JH56*JI56*JK56,"")</f>
        <v>0</v>
      </c>
      <c r="JN56" s="408" t="str">
        <f t="shared" ref="JN56:JN60" si="577">IFERROR(((JJ56*JI56*JH56)*(JT56*16.6667))+((JH56*JI56*JK56)*(JY56*16.6667)),"")</f>
        <v/>
      </c>
      <c r="JO56" s="407" t="s">
        <v>144</v>
      </c>
      <c r="JP56" s="407"/>
      <c r="JQ56" s="409" t="str">
        <f t="shared" ref="JQ56:JQ60" si="578">IF(JS56="9-11","Zona 1",IF(JS56="11","Zona 1",IF(JS56="12-13","Zona 2",IF(JS56="14-16","Zona 2",IF(JS56="17-19","Zona 3",IF(JS56="20","Zona 3",""))))))</f>
        <v/>
      </c>
      <c r="JR56" s="410" t="str">
        <f t="shared" ref="JR56:JR60" si="579">IFERROR(TIME(0,ROUNDDOWN(((1/JT56)*60),0),ROUND(((((1/JT56)*60)-ROUNDDOWN(((1/JT56)*60),0))*60),0)),"")</f>
        <v/>
      </c>
      <c r="JS56" s="407" t="str">
        <f>IFERROR(IF(JO56="PACE_Daniels",(INDEX(BASE!$AE$4:$AH$8,MATCH('Microciclos - Endurance (2)'!JP56,BASE!$AE$4:$AE$8,0),4)),IF(AND(JO56="vVO2máx",JP56&gt;=35,JP56&lt;=45),"9-11",IF(AND(JO56="vVO2máx",JP56&gt;45,JP56&lt;=65),"11",IF(AND(JO56="vVO2máx",JP56&gt;65,JP56&lt;=75),"12-13",IF(AND(JO56="vVO2máx",JP56&gt;=80,JP56&lt;=85),"14-16",IF(AND(JO56="vVO2máx",JP56&gt;=85,JP56&lt;100),"17-19",IF(AND(JO56="vVO2máx",JP56&gt;=100),"20",IF(AND(JO56="FCR",JP56&gt;40,JP56&lt;=60),"12-13",IF(AND(JO56="FCR",JP56&gt;60,JP56&lt;=84),"14-16",IF(AND(JO56="FCR",JP56&gt;=85,JP56&lt;100),"17-19",IF(AND(JO56="FCR",JP56=100),"20",""))))))))))),"")</f>
        <v/>
      </c>
      <c r="JT56" s="409" t="str">
        <f>IFERROR(IF(JO56="vVO2máx",(Avaliações!$C$51*'Microciclos - Endurance (2)'!JP56)/100,IF(JO56="Velocidade_crítica",IF(JP56="80% VC",Avaliações!#REF!*0.8,IF(JP56="100% VC",Avaliações!#REF!*1,IF(JP56="120% VC",Avaliações!#REF!*1.2,IF(JP56="&gt;30%",Avaliações!$C$54*1.3,IF(JP56="&gt;40%",Avaliações!$C$54*1.4,0))))),IF(JO56="PACE_Daniels",INDEX(BASE!$Q$4:$V$60,MATCH(Avaliações!$C$53,BASE!$Q$4:$Q$60,0),MATCH('Microciclos - Endurance (2)'!JP56,BASE!$Q$4:$V$4,0)),""))),"")</f>
        <v/>
      </c>
      <c r="JU56" s="407" t="s">
        <v>144</v>
      </c>
      <c r="JV56" s="407"/>
      <c r="JW56" s="410" t="str">
        <f t="shared" ref="JW56:JW60" si="580">IFERROR(TIME(0,ROUNDDOWN(((1/JY56)*60),0),ROUND(((((1/JY56)*60)-ROUNDDOWN(((1/JY56)*60),0))*60),0)),"")</f>
        <v/>
      </c>
      <c r="JX56" s="407" t="str">
        <f>IFERROR(IF(JO56="PACE_Daniels",(INDEX(BASE!$AE$4:$AH$7,MATCH('Microciclos - Endurance (2)'!JV56,BASE!$AE$4:$AE$7,0),4)),IF(AND(JO56="vVO2máx",JV56&gt;=35,JV56&lt;=45),"9-11",IF(AND(JO56="vVO2máx",JV56&gt;45,JV56&lt;=65),"11",IF(AND(JO56="vVO2máx",JV56&gt;65,JV56&lt;=75),"12-13",IF(AND(JO56="vVO2máx",JV56&gt;=80,JV56&lt;=85),"14-16",IF(AND(JO56="vVO2máx",JV56&gt;=85,JV56&lt;100),"17-19",IF(AND(JO56="vVO2máx",JV56&gt;=100),"20",IF(AND(JO56="FCR",JV56&gt;40,JV56&lt;=60),"12-13",IF(AND(JO56="FCR",JV56&gt;60,JV56&lt;=84),"14-16",IF(AND(JO56="FCR",JV56&gt;=85,JV56&lt;100),"17-19",IF(AND(JO56="FCR",JV56=100),"20",""))))))))))),"")</f>
        <v/>
      </c>
      <c r="JY56" s="409">
        <f>IFERROR(IF(JU56="vVO2máx",(Avaliações!$C$51*'Microciclos - Endurance (2)'!JV56)/100,IF(JU56="Velocidade_crítica",IF(JV56="80% VC",Avaliações!#REF!*0.8,IF(JV56="100% VC",Avaliações!#REF!*1,IF(JV56="120% VC",Avaliações!#REF!*1.2,IF(JV56="&gt;30%",Avaliações!$C$54*1.3,IF(JV56="&gt;40%",Avaliações!$C$54*1.4,0))))),IF(JU56="PACE_Daniels",INDEX(BASE!$Q$4:$V$60,MATCH(Avaliações!$C$53,BASE!$Q$4:$Q$60,0),MATCH('Microciclos - Endurance (2)'!JV56,BASE!$Q$4:$V$4,0)),0))),"")</f>
        <v>0</v>
      </c>
      <c r="JZ56" s="409" t="str">
        <f t="shared" ref="JZ56:JZ60" si="581">IF(JX56="9-11","Zona 1",IF(JX56="11","Zona 1",IF(JX56="12-13","Zona 2",IF(JX56="14-16","Zona 2",IF(JX56="17-19","Zona 3",IF(JX56="20","Zona 3",""))))))</f>
        <v/>
      </c>
      <c r="KD56" s="407"/>
      <c r="KE56" s="407"/>
      <c r="KF56" s="407"/>
      <c r="KG56" s="407"/>
      <c r="KH56" s="407">
        <f>IFERROR(KD56*KE56*KF56,"")</f>
        <v>0</v>
      </c>
      <c r="KI56" s="407">
        <f t="shared" ref="KI56:KI60" si="582">IFERROR(KD56*KE56*KG56,"")</f>
        <v>0</v>
      </c>
      <c r="KJ56" s="408" t="str">
        <f t="shared" ref="KJ56:KJ60" si="583">IFERROR(((KF56*KE56*KD56)*(KP56*16.6667))+((KD56*KE56*KG56)*(KU56*16.6667)),"")</f>
        <v/>
      </c>
      <c r="KK56" s="407" t="s">
        <v>144</v>
      </c>
      <c r="KL56" s="407"/>
      <c r="KM56" s="409" t="str">
        <f t="shared" ref="KM56:KM60" si="584">IF(KO56="9-11","Zona 1",IF(KO56="11","Zona 1",IF(KO56="12-13","Zona 2",IF(KO56="14-16","Zona 2",IF(KO56="17-19","Zona 3",IF(KO56="20","Zona 3",""))))))</f>
        <v/>
      </c>
      <c r="KN56" s="410" t="str">
        <f t="shared" ref="KN56:KN60" si="585">IFERROR(TIME(0,ROUNDDOWN(((1/KP56)*60),0),ROUND(((((1/KP56)*60)-ROUNDDOWN(((1/KP56)*60),0))*60),0)),"")</f>
        <v/>
      </c>
      <c r="KO56" s="407" t="str">
        <f>IFERROR(IF(KK56="PACE_Daniels",(INDEX(BASE!$AE$4:$AH$8,MATCH('Microciclos - Endurance (2)'!KL56,BASE!$AE$4:$AE$8,0),4)),IF(AND(KK56="vVO2máx",KL56&gt;=35,KL56&lt;=45),"9-11",IF(AND(KK56="vVO2máx",KL56&gt;45,KL56&lt;=65),"11",IF(AND(KK56="vVO2máx",KL56&gt;65,KL56&lt;=75),"12-13",IF(AND(KK56="vVO2máx",KL56&gt;=80,KL56&lt;=85),"14-16",IF(AND(KK56="vVO2máx",KL56&gt;=85,KL56&lt;100),"17-19",IF(AND(KK56="vVO2máx",KL56&gt;=100),"20",IF(AND(KK56="FCR",KL56&gt;40,KL56&lt;=60),"12-13",IF(AND(KK56="FCR",KL56&gt;60,KL56&lt;=84),"14-16",IF(AND(KK56="FCR",KL56&gt;=85,KL56&lt;100),"17-19",IF(AND(KK56="FCR",KL56=100),"20",""))))))))))),"")</f>
        <v/>
      </c>
      <c r="KP56" s="409" t="str">
        <f>IFERROR(IF(KK56="vVO2máx",(Avaliações!$C$51*'Microciclos - Endurance (2)'!KL56)/100,IF(KK56="Velocidade_crítica",IF(KL56="80% VC",Avaliações!#REF!*0.8,IF(KL56="100% VC",Avaliações!#REF!*1,IF(KL56="120% VC",Avaliações!#REF!*1.2,IF(KL56="&gt;30%",Avaliações!$C$54*1.3,IF(KL56="&gt;40%",Avaliações!$C$54*1.4,0))))),IF(KK56="PACE_Daniels",INDEX(BASE!$Q$4:$V$60,MATCH(Avaliações!$C$53,BASE!$Q$4:$Q$60,0),MATCH('Microciclos - Endurance (2)'!KL56,BASE!$Q$4:$V$4,0)),""))),"")</f>
        <v/>
      </c>
      <c r="KQ56" s="407" t="s">
        <v>144</v>
      </c>
      <c r="KR56" s="407"/>
      <c r="KS56" s="410" t="str">
        <f t="shared" ref="KS56:KS60" si="586">IFERROR(TIME(0,ROUNDDOWN(((1/KU56)*60),0),ROUND(((((1/KU56)*60)-ROUNDDOWN(((1/KU56)*60),0))*60),0)),"")</f>
        <v/>
      </c>
      <c r="KT56" s="407" t="str">
        <f>IFERROR(IF(KK56="PACE_Daniels",(INDEX(BASE!$AE$4:$AH$7,MATCH('Microciclos - Endurance (2)'!KR56,BASE!$AE$4:$AE$7,0),4)),IF(AND(KK56="vVO2máx",KR56&gt;=35,KR56&lt;=45),"9-11",IF(AND(KK56="vVO2máx",KR56&gt;45,KR56&lt;=65),"11",IF(AND(KK56="vVO2máx",KR56&gt;65,KR56&lt;=75),"12-13",IF(AND(KK56="vVO2máx",KR56&gt;=80,KR56&lt;=85),"14-16",IF(AND(KK56="vVO2máx",KR56&gt;=85,KR56&lt;100),"17-19",IF(AND(KK56="vVO2máx",KR56&gt;=100),"20",IF(AND(KK56="FCR",KR56&gt;40,KR56&lt;=60),"12-13",IF(AND(KK56="FCR",KR56&gt;60,KR56&lt;=84),"14-16",IF(AND(KK56="FCR",KR56&gt;=85,KR56&lt;100),"17-19",IF(AND(KK56="FCR",KR56=100),"20",""))))))))))),"")</f>
        <v/>
      </c>
      <c r="KU56" s="409">
        <f>IFERROR(IF(KQ56="vVO2máx",(Avaliações!$C$51*'Microciclos - Endurance (2)'!KR56)/100,IF(KQ56="Velocidade_crítica",IF(KR56="80% VC",Avaliações!#REF!*0.8,IF(KR56="100% VC",Avaliações!#REF!*1,IF(KR56="120% VC",Avaliações!#REF!*1.2,IF(KR56="&gt;30%",Avaliações!$C$54*1.3,IF(KR56="&gt;40%",Avaliações!$C$54*1.4,0))))),IF(KQ56="PACE_Daniels",INDEX(BASE!$Q$4:$V$60,MATCH(Avaliações!$C$53,BASE!$Q$4:$Q$60,0),MATCH('Microciclos - Endurance (2)'!KR56,BASE!$Q$4:$V$4,0)),0))),"")</f>
        <v>0</v>
      </c>
      <c r="KV56" s="409" t="str">
        <f t="shared" ref="KV56:KV60" si="587">IF(KT56="9-11","Zona 1",IF(KT56="11","Zona 1",IF(KT56="12-13","Zona 2",IF(KT56="14-16","Zona 2",IF(KT56="17-19","Zona 3",IF(KT56="20","Zona 3",""))))))</f>
        <v/>
      </c>
      <c r="KZ56" s="407"/>
      <c r="LA56" s="407"/>
      <c r="LB56" s="407"/>
      <c r="LC56" s="407"/>
      <c r="LD56" s="407">
        <f>IFERROR(KZ56*LA56*LB56,"")</f>
        <v>0</v>
      </c>
      <c r="LE56" s="407">
        <f t="shared" ref="LE56:LE60" si="588">IFERROR(KZ56*LA56*LC56,"")</f>
        <v>0</v>
      </c>
      <c r="LF56" s="408" t="str">
        <f t="shared" ref="LF56:LF60" si="589">IFERROR(((LB56*LA56*KZ56)*(LL56*16.6667))+((KZ56*LA56*LC56)*(LQ56*16.6667)),"")</f>
        <v/>
      </c>
      <c r="LG56" s="407" t="s">
        <v>144</v>
      </c>
      <c r="LH56" s="407"/>
      <c r="LI56" s="409" t="str">
        <f t="shared" ref="LI56:LI60" si="590">IF(LK56="9-11","Zona 1",IF(LK56="11","Zona 1",IF(LK56="12-13","Zona 2",IF(LK56="14-16","Zona 2",IF(LK56="17-19","Zona 3",IF(LK56="20","Zona 3",""))))))</f>
        <v/>
      </c>
      <c r="LJ56" s="410" t="str">
        <f t="shared" ref="LJ56:LJ60" si="591">IFERROR(TIME(0,ROUNDDOWN(((1/LL56)*60),0),ROUND(((((1/LL56)*60)-ROUNDDOWN(((1/LL56)*60),0))*60),0)),"")</f>
        <v/>
      </c>
      <c r="LK56" s="407" t="str">
        <f>IFERROR(IF(LG56="PACE_Daniels",(INDEX(BASE!$AE$4:$AH$8,MATCH('Microciclos - Endurance (2)'!LH56,BASE!$AE$4:$AE$8,0),4)),IF(AND(LG56="vVO2máx",LH56&gt;=35,LH56&lt;=45),"9-11",IF(AND(LG56="vVO2máx",LH56&gt;45,LH56&lt;=65),"11",IF(AND(LG56="vVO2máx",LH56&gt;65,LH56&lt;=75),"12-13",IF(AND(LG56="vVO2máx",LH56&gt;=80,LH56&lt;=85),"14-16",IF(AND(LG56="vVO2máx",LH56&gt;=85,LH56&lt;100),"17-19",IF(AND(LG56="vVO2máx",LH56&gt;=100),"20",IF(AND(LG56="FCR",LH56&gt;40,LH56&lt;=60),"12-13",IF(AND(LG56="FCR",LH56&gt;60,LH56&lt;=84),"14-16",IF(AND(LG56="FCR",LH56&gt;=85,LH56&lt;100),"17-19",IF(AND(LG56="FCR",LH56=100),"20",""))))))))))),"")</f>
        <v/>
      </c>
      <c r="LL56" s="409" t="str">
        <f>IFERROR(IF(LG56="vVO2máx",(Avaliações!$C$51*'Microciclos - Endurance (2)'!LH56)/100,IF(LG56="Velocidade_crítica",IF(LH56="80% VC",Avaliações!#REF!*0.8,IF(LH56="100% VC",Avaliações!#REF!*1,IF(LH56="120% VC",Avaliações!#REF!*1.2,IF(LH56="&gt;30%",Avaliações!$C$54*1.3,IF(LH56="&gt;40%",Avaliações!$C$54*1.4,0))))),IF(LG56="PACE_Daniels",INDEX(BASE!$Q$4:$V$60,MATCH(Avaliações!$C$53,BASE!$Q$4:$Q$60,0),MATCH('Microciclos - Endurance (2)'!LH56,BASE!$Q$4:$V$4,0)),""))),"")</f>
        <v/>
      </c>
      <c r="LM56" s="407" t="s">
        <v>144</v>
      </c>
      <c r="LN56" s="407"/>
      <c r="LO56" s="410" t="str">
        <f t="shared" ref="LO56:LO60" si="592">IFERROR(TIME(0,ROUNDDOWN(((1/LQ56)*60),0),ROUND(((((1/LQ56)*60)-ROUNDDOWN(((1/LQ56)*60),0))*60),0)),"")</f>
        <v/>
      </c>
      <c r="LP56" s="407" t="str">
        <f>IFERROR(IF(LG56="PACE_Daniels",(INDEX(BASE!$AE$4:$AH$7,MATCH('Microciclos - Endurance (2)'!LN56,BASE!$AE$4:$AE$7,0),4)),IF(AND(LG56="vVO2máx",LN56&gt;=35,LN56&lt;=45),"9-11",IF(AND(LG56="vVO2máx",LN56&gt;45,LN56&lt;=65),"11",IF(AND(LG56="vVO2máx",LN56&gt;65,LN56&lt;=75),"12-13",IF(AND(LG56="vVO2máx",LN56&gt;=80,LN56&lt;=85),"14-16",IF(AND(LG56="vVO2máx",LN56&gt;=85,LN56&lt;100),"17-19",IF(AND(LG56="vVO2máx",LN56&gt;=100),"20",IF(AND(LG56="FCR",LN56&gt;40,LN56&lt;=60),"12-13",IF(AND(LG56="FCR",LN56&gt;60,LN56&lt;=84),"14-16",IF(AND(LG56="FCR",LN56&gt;=85,LN56&lt;100),"17-19",IF(AND(LG56="FCR",LN56=100),"20",""))))))))))),"")</f>
        <v/>
      </c>
      <c r="LQ56" s="409">
        <f>IFERROR(IF(LM56="vVO2máx",(Avaliações!$C$51*'Microciclos - Endurance (2)'!LN56)/100,IF(LM56="Velocidade_crítica",IF(LN56="80% VC",Avaliações!#REF!*0.8,IF(LN56="100% VC",Avaliações!#REF!*1,IF(LN56="120% VC",Avaliações!#REF!*1.2,IF(LN56="&gt;30%",Avaliações!$C$54*1.3,IF(LN56="&gt;40%",Avaliações!$C$54*1.4,0))))),IF(LM56="PACE_Daniels",INDEX(BASE!$Q$4:$V$60,MATCH(Avaliações!$C$53,BASE!$Q$4:$Q$60,0),MATCH('Microciclos - Endurance (2)'!LN56,BASE!$Q$4:$V$4,0)),0))),"")</f>
        <v>0</v>
      </c>
      <c r="LR56" s="409" t="str">
        <f t="shared" ref="LR56:LR60" si="593">IF(LP56="9-11","Zona 1",IF(LP56="11","Zona 1",IF(LP56="12-13","Zona 2",IF(LP56="14-16","Zona 2",IF(LP56="17-19","Zona 3",IF(LP56="20","Zona 3",""))))))</f>
        <v/>
      </c>
      <c r="LV56" s="407"/>
      <c r="LW56" s="407"/>
      <c r="LX56" s="407"/>
      <c r="LY56" s="407"/>
      <c r="LZ56" s="407">
        <f>IFERROR(LV56*LW56*LX56,"")</f>
        <v>0</v>
      </c>
      <c r="MA56" s="407">
        <f t="shared" ref="MA56:MA60" si="594">IFERROR(LV56*LW56*LY56,"")</f>
        <v>0</v>
      </c>
      <c r="MB56" s="408" t="str">
        <f t="shared" ref="MB56:MB60" si="595">IFERROR(((LX56*LW56*LV56)*(MH56*16.6667))+((LV56*LW56*LY56)*(MM56*16.6667)),"")</f>
        <v/>
      </c>
      <c r="MC56" s="407" t="s">
        <v>144</v>
      </c>
      <c r="MD56" s="407"/>
      <c r="ME56" s="409" t="str">
        <f t="shared" ref="ME56:ME60" si="596">IF(MG56="9-11","Zona 1",IF(MG56="11","Zona 1",IF(MG56="12-13","Zona 2",IF(MG56="14-16","Zona 2",IF(MG56="17-19","Zona 3",IF(MG56="20","Zona 3",""))))))</f>
        <v/>
      </c>
      <c r="MF56" s="410" t="str">
        <f t="shared" ref="MF56:MF60" si="597">IFERROR(TIME(0,ROUNDDOWN(((1/MH56)*60),0),ROUND(((((1/MH56)*60)-ROUNDDOWN(((1/MH56)*60),0))*60),0)),"")</f>
        <v/>
      </c>
      <c r="MG56" s="407" t="str">
        <f>IFERROR(IF(MC56="PACE_Daniels",(INDEX(BASE!$AE$4:$AH$8,MATCH('Microciclos - Endurance (2)'!MD56,BASE!$AE$4:$AE$8,0),4)),IF(AND(MC56="vVO2máx",MD56&gt;=35,MD56&lt;=45),"9-11",IF(AND(MC56="vVO2máx",MD56&gt;45,MD56&lt;=65),"11",IF(AND(MC56="vVO2máx",MD56&gt;65,MD56&lt;=75),"12-13",IF(AND(MC56="vVO2máx",MD56&gt;=80,MD56&lt;=85),"14-16",IF(AND(MC56="vVO2máx",MD56&gt;=85,MD56&lt;100),"17-19",IF(AND(MC56="vVO2máx",MD56&gt;=100),"20",IF(AND(MC56="FCR",MD56&gt;40,MD56&lt;=60),"12-13",IF(AND(MC56="FCR",MD56&gt;60,MD56&lt;=84),"14-16",IF(AND(MC56="FCR",MD56&gt;=85,MD56&lt;100),"17-19",IF(AND(MC56="FCR",MD56=100),"20",""))))))))))),"")</f>
        <v/>
      </c>
      <c r="MH56" s="409" t="str">
        <f>IFERROR(IF(MC56="vVO2máx",(Avaliações!$C$51*'Microciclos - Endurance (2)'!MD56)/100,IF(MC56="Velocidade_crítica",IF(MD56="80% VC",Avaliações!#REF!*0.8,IF(MD56="100% VC",Avaliações!#REF!*1,IF(MD56="120% VC",Avaliações!#REF!*1.2,IF(MD56="&gt;30%",Avaliações!$C$54*1.3,IF(MD56="&gt;40%",Avaliações!$C$54*1.4,0))))),IF(MC56="PACE_Daniels",INDEX(BASE!$Q$4:$V$60,MATCH(Avaliações!$C$53,BASE!$Q$4:$Q$60,0),MATCH('Microciclos - Endurance (2)'!MD56,BASE!$Q$4:$V$4,0)),""))),"")</f>
        <v/>
      </c>
      <c r="MI56" s="407" t="s">
        <v>144</v>
      </c>
      <c r="MJ56" s="407"/>
      <c r="MK56" s="410" t="str">
        <f t="shared" ref="MK56:MK60" si="598">IFERROR(TIME(0,ROUNDDOWN(((1/MM56)*60),0),ROUND(((((1/MM56)*60)-ROUNDDOWN(((1/MM56)*60),0))*60),0)),"")</f>
        <v/>
      </c>
      <c r="ML56" s="407" t="str">
        <f>IFERROR(IF(MC56="PACE_Daniels",(INDEX(BASE!$AE$4:$AH$7,MATCH('Microciclos - Endurance (2)'!MJ56,BASE!$AE$4:$AE$7,0),4)),IF(AND(MC56="vVO2máx",MJ56&gt;=35,MJ56&lt;=45),"9-11",IF(AND(MC56="vVO2máx",MJ56&gt;45,MJ56&lt;=65),"11",IF(AND(MC56="vVO2máx",MJ56&gt;65,MJ56&lt;=75),"12-13",IF(AND(MC56="vVO2máx",MJ56&gt;=80,MJ56&lt;=85),"14-16",IF(AND(MC56="vVO2máx",MJ56&gt;=85,MJ56&lt;100),"17-19",IF(AND(MC56="vVO2máx",MJ56&gt;=100),"20",IF(AND(MC56="FCR",MJ56&gt;40,MJ56&lt;=60),"12-13",IF(AND(MC56="FCR",MJ56&gt;60,MJ56&lt;=84),"14-16",IF(AND(MC56="FCR",MJ56&gt;=85,MJ56&lt;100),"17-19",IF(AND(MC56="FCR",MJ56=100),"20",""))))))))))),"")</f>
        <v/>
      </c>
      <c r="MM56" s="409">
        <f>IFERROR(IF(MI56="vVO2máx",(Avaliações!$C$51*'Microciclos - Endurance (2)'!MJ56)/100,IF(MI56="Velocidade_crítica",IF(MJ56="80% VC",Avaliações!#REF!*0.8,IF(MJ56="100% VC",Avaliações!#REF!*1,IF(MJ56="120% VC",Avaliações!#REF!*1.2,IF(MJ56="&gt;30%",Avaliações!$C$54*1.3,IF(MJ56="&gt;40%",Avaliações!$C$54*1.4,0))))),IF(MI56="PACE_Daniels",INDEX(BASE!$Q$4:$V$60,MATCH(Avaliações!$C$53,BASE!$Q$4:$Q$60,0),MATCH('Microciclos - Endurance (2)'!MJ56,BASE!$Q$4:$V$4,0)),0))),"")</f>
        <v>0</v>
      </c>
      <c r="MN56" s="409" t="str">
        <f t="shared" ref="MN56:MN60" si="599">IF(ML56="9-11","Zona 1",IF(ML56="11","Zona 1",IF(ML56="12-13","Zona 2",IF(ML56="14-16","Zona 2",IF(ML56="17-19","Zona 3",IF(ML56="20","Zona 3",""))))))</f>
        <v/>
      </c>
      <c r="MR56" s="407"/>
      <c r="MS56" s="407"/>
      <c r="MT56" s="407"/>
      <c r="MU56" s="407"/>
      <c r="MV56" s="407">
        <f>IFERROR(MR56*MS56*MT56,"")</f>
        <v>0</v>
      </c>
      <c r="MW56" s="407">
        <f t="shared" ref="MW56:MW60" si="600">IFERROR(MR56*MS56*MU56,"")</f>
        <v>0</v>
      </c>
      <c r="MX56" s="408" t="str">
        <f t="shared" ref="MX56:MX60" si="601">IFERROR(((MT56*MS56*MR56)*(ND56*16.6667))+((MR56*MS56*MU56)*(NI56*16.6667)),"")</f>
        <v/>
      </c>
      <c r="MY56" s="407" t="s">
        <v>144</v>
      </c>
      <c r="MZ56" s="407"/>
      <c r="NA56" s="409" t="str">
        <f t="shared" ref="NA56:NA60" si="602">IF(NC56="9-11","Zona 1",IF(NC56="11","Zona 1",IF(NC56="12-13","Zona 2",IF(NC56="14-16","Zona 2",IF(NC56="17-19","Zona 3",IF(NC56="20","Zona 3",""))))))</f>
        <v/>
      </c>
      <c r="NB56" s="410" t="str">
        <f t="shared" ref="NB56:NB60" si="603">IFERROR(TIME(0,ROUNDDOWN(((1/ND56)*60),0),ROUND(((((1/ND56)*60)-ROUNDDOWN(((1/ND56)*60),0))*60),0)),"")</f>
        <v/>
      </c>
      <c r="NC56" s="407" t="str">
        <f>IFERROR(IF(MY56="PACE_Daniels",(INDEX(BASE!$AE$4:$AH$8,MATCH('Microciclos - Endurance (2)'!MZ56,BASE!$AE$4:$AE$8,0),4)),IF(AND(MY56="vVO2máx",MZ56&gt;=35,MZ56&lt;=45),"9-11",IF(AND(MY56="vVO2máx",MZ56&gt;45,MZ56&lt;=65),"11",IF(AND(MY56="vVO2máx",MZ56&gt;65,MZ56&lt;=75),"12-13",IF(AND(MY56="vVO2máx",MZ56&gt;=80,MZ56&lt;=85),"14-16",IF(AND(MY56="vVO2máx",MZ56&gt;=85,MZ56&lt;100),"17-19",IF(AND(MY56="vVO2máx",MZ56&gt;=100),"20",IF(AND(MY56="FCR",MZ56&gt;40,MZ56&lt;=60),"12-13",IF(AND(MY56="FCR",MZ56&gt;60,MZ56&lt;=84),"14-16",IF(AND(MY56="FCR",MZ56&gt;=85,MZ56&lt;100),"17-19",IF(AND(MY56="FCR",MZ56=100),"20",""))))))))))),"")</f>
        <v/>
      </c>
      <c r="ND56" s="409" t="str">
        <f>IFERROR(IF(MY56="vVO2máx",(Avaliações!$C$51*'Microciclos - Endurance (2)'!MZ56)/100,IF(MY56="Velocidade_crítica",IF(MZ56="80% VC",Avaliações!#REF!*0.8,IF(MZ56="100% VC",Avaliações!#REF!*1,IF(MZ56="120% VC",Avaliações!#REF!*1.2,IF(MZ56="&gt;30%",Avaliações!$C$54*1.3,IF(MZ56="&gt;40%",Avaliações!$C$54*1.4,0))))),IF(MY56="PACE_Daniels",INDEX(BASE!$Q$4:$V$60,MATCH(Avaliações!$C$53,BASE!$Q$4:$Q$60,0),MATCH('Microciclos - Endurance (2)'!MZ56,BASE!$Q$4:$V$4,0)),""))),"")</f>
        <v/>
      </c>
      <c r="NE56" s="407" t="s">
        <v>144</v>
      </c>
      <c r="NF56" s="407"/>
      <c r="NG56" s="410" t="str">
        <f t="shared" ref="NG56:NG60" si="604">IFERROR(TIME(0,ROUNDDOWN(((1/NI56)*60),0),ROUND(((((1/NI56)*60)-ROUNDDOWN(((1/NI56)*60),0))*60),0)),"")</f>
        <v/>
      </c>
      <c r="NH56" s="407" t="str">
        <f>IFERROR(IF(MY56="PACE_Daniels",(INDEX(BASE!$AE$4:$AH$7,MATCH('Microciclos - Endurance (2)'!NF56,BASE!$AE$4:$AE$7,0),4)),IF(AND(MY56="vVO2máx",NF56&gt;=35,NF56&lt;=45),"9-11",IF(AND(MY56="vVO2máx",NF56&gt;45,NF56&lt;=65),"11",IF(AND(MY56="vVO2máx",NF56&gt;65,NF56&lt;=75),"12-13",IF(AND(MY56="vVO2máx",NF56&gt;=80,NF56&lt;=85),"14-16",IF(AND(MY56="vVO2máx",NF56&gt;=85,NF56&lt;100),"17-19",IF(AND(MY56="vVO2máx",NF56&gt;=100),"20",IF(AND(MY56="FCR",NF56&gt;40,NF56&lt;=60),"12-13",IF(AND(MY56="FCR",NF56&gt;60,NF56&lt;=84),"14-16",IF(AND(MY56="FCR",NF56&gt;=85,NF56&lt;100),"17-19",IF(AND(MY56="FCR",NF56=100),"20",""))))))))))),"")</f>
        <v/>
      </c>
      <c r="NI56" s="409">
        <f>IFERROR(IF(NE56="vVO2máx",(Avaliações!$C$51*'Microciclos - Endurance (2)'!NF56)/100,IF(NE56="Velocidade_crítica",IF(NF56="80% VC",Avaliações!#REF!*0.8,IF(NF56="100% VC",Avaliações!#REF!*1,IF(NF56="120% VC",Avaliações!#REF!*1.2,IF(NF56="&gt;30%",Avaliações!$C$54*1.3,IF(NF56="&gt;40%",Avaliações!$C$54*1.4,0))))),IF(NE56="PACE_Daniels",INDEX(BASE!$Q$4:$V$60,MATCH(Avaliações!$C$53,BASE!$Q$4:$Q$60,0),MATCH('Microciclos - Endurance (2)'!NF56,BASE!$Q$4:$V$4,0)),0))),"")</f>
        <v>0</v>
      </c>
      <c r="NJ56" s="409" t="str">
        <f t="shared" ref="NJ56:NJ60" si="605">IF(NH56="9-11","Zona 1",IF(NH56="11","Zona 1",IF(NH56="12-13","Zona 2",IF(NH56="14-16","Zona 2",IF(NH56="17-19","Zona 3",IF(NH56="20","Zona 3",""))))))</f>
        <v/>
      </c>
      <c r="NN56" s="407"/>
      <c r="NO56" s="407"/>
      <c r="NP56" s="407"/>
      <c r="NQ56" s="407"/>
      <c r="NR56" s="407">
        <f>IFERROR(NN56*NO56*NP56,"")</f>
        <v>0</v>
      </c>
      <c r="NS56" s="407">
        <f t="shared" ref="NS56:NS60" si="606">IFERROR(NN56*NO56*NQ56,"")</f>
        <v>0</v>
      </c>
      <c r="NT56" s="408" t="str">
        <f t="shared" ref="NT56:NT60" si="607">IFERROR(((NP56*NO56*NN56)*(NZ56*16.6667))+((NN56*NO56*NQ56)*(OE56*16.6667)),"")</f>
        <v/>
      </c>
      <c r="NU56" s="407" t="s">
        <v>144</v>
      </c>
      <c r="NV56" s="407"/>
      <c r="NW56" s="409" t="str">
        <f t="shared" ref="NW56:NW60" si="608">IF(NY56="9-11","Zona 1",IF(NY56="11","Zona 1",IF(NY56="12-13","Zona 2",IF(NY56="14-16","Zona 2",IF(NY56="17-19","Zona 3",IF(NY56="20","Zona 3",""))))))</f>
        <v/>
      </c>
      <c r="NX56" s="410" t="str">
        <f t="shared" ref="NX56:NX60" si="609">IFERROR(TIME(0,ROUNDDOWN(((1/NZ56)*60),0),ROUND(((((1/NZ56)*60)-ROUNDDOWN(((1/NZ56)*60),0))*60),0)),"")</f>
        <v/>
      </c>
      <c r="NY56" s="407" t="str">
        <f>IFERROR(IF(NU56="PACE_Daniels",(INDEX(BASE!$AE$4:$AH$8,MATCH('Microciclos - Endurance (2)'!NV56,BASE!$AE$4:$AE$8,0),4)),IF(AND(NU56="vVO2máx",NV56&gt;=35,NV56&lt;=45),"9-11",IF(AND(NU56="vVO2máx",NV56&gt;45,NV56&lt;=65),"11",IF(AND(NU56="vVO2máx",NV56&gt;65,NV56&lt;=75),"12-13",IF(AND(NU56="vVO2máx",NV56&gt;=80,NV56&lt;=85),"14-16",IF(AND(NU56="vVO2máx",NV56&gt;=85,NV56&lt;100),"17-19",IF(AND(NU56="vVO2máx",NV56&gt;=100),"20",IF(AND(NU56="FCR",NV56&gt;40,NV56&lt;=60),"12-13",IF(AND(NU56="FCR",NV56&gt;60,NV56&lt;=84),"14-16",IF(AND(NU56="FCR",NV56&gt;=85,NV56&lt;100),"17-19",IF(AND(NU56="FCR",NV56=100),"20",""))))))))))),"")</f>
        <v/>
      </c>
      <c r="NZ56" s="409" t="str">
        <f>IFERROR(IF(NU56="vVO2máx",(Avaliações!$C$51*'Microciclos - Endurance (2)'!NV56)/100,IF(NU56="Velocidade_crítica",IF(NV56="80% VC",Avaliações!#REF!*0.8,IF(NV56="100% VC",Avaliações!#REF!*1,IF(NV56="120% VC",Avaliações!#REF!*1.2,IF(NV56="&gt;30%",Avaliações!$C$54*1.3,IF(NV56="&gt;40%",Avaliações!$C$54*1.4,0))))),IF(NU56="PACE_Daniels",INDEX(BASE!$Q$4:$V$60,MATCH(Avaliações!$C$53,BASE!$Q$4:$Q$60,0),MATCH('Microciclos - Endurance (2)'!NV56,BASE!$Q$4:$V$4,0)),""))),"")</f>
        <v/>
      </c>
      <c r="OA56" s="407" t="s">
        <v>144</v>
      </c>
      <c r="OB56" s="407"/>
      <c r="OC56" s="410" t="str">
        <f t="shared" ref="OC56:OC60" si="610">IFERROR(TIME(0,ROUNDDOWN(((1/OE56)*60),0),ROUND(((((1/OE56)*60)-ROUNDDOWN(((1/OE56)*60),0))*60),0)),"")</f>
        <v/>
      </c>
      <c r="OD56" s="407" t="str">
        <f>IFERROR(IF(NU56="PACE_Daniels",(INDEX(BASE!$AE$4:$AH$7,MATCH('Microciclos - Endurance (2)'!OB56,BASE!$AE$4:$AE$7,0),4)),IF(AND(NU56="vVO2máx",OB56&gt;=35,OB56&lt;=45),"9-11",IF(AND(NU56="vVO2máx",OB56&gt;45,OB56&lt;=65),"11",IF(AND(NU56="vVO2máx",OB56&gt;65,OB56&lt;=75),"12-13",IF(AND(NU56="vVO2máx",OB56&gt;=80,OB56&lt;=85),"14-16",IF(AND(NU56="vVO2máx",OB56&gt;=85,OB56&lt;100),"17-19",IF(AND(NU56="vVO2máx",OB56&gt;=100),"20",IF(AND(NU56="FCR",OB56&gt;40,OB56&lt;=60),"12-13",IF(AND(NU56="FCR",OB56&gt;60,OB56&lt;=84),"14-16",IF(AND(NU56="FCR",OB56&gt;=85,OB56&lt;100),"17-19",IF(AND(NU56="FCR",OB56=100),"20",""))))))))))),"")</f>
        <v/>
      </c>
      <c r="OE56" s="409">
        <f>IFERROR(IF(OA56="vVO2máx",(Avaliações!$C$51*'Microciclos - Endurance (2)'!OB56)/100,IF(OA56="Velocidade_crítica",IF(OB56="80% VC",Avaliações!#REF!*0.8,IF(OB56="100% VC",Avaliações!#REF!*1,IF(OB56="120% VC",Avaliações!#REF!*1.2,IF(OB56="&gt;30%",Avaliações!$C$54*1.3,IF(OB56="&gt;40%",Avaliações!$C$54*1.4,0))))),IF(OA56="PACE_Daniels",INDEX(BASE!$Q$4:$V$60,MATCH(Avaliações!$C$53,BASE!$Q$4:$Q$60,0),MATCH('Microciclos - Endurance (2)'!OB56,BASE!$Q$4:$V$4,0)),0))),"")</f>
        <v>0</v>
      </c>
      <c r="OF56" s="409" t="str">
        <f t="shared" ref="OF56:OF60" si="611">IF(OD56="9-11","Zona 1",IF(OD56="11","Zona 1",IF(OD56="12-13","Zona 2",IF(OD56="14-16","Zona 2",IF(OD56="17-19","Zona 3",IF(OD56="20","Zona 3",""))))))</f>
        <v/>
      </c>
      <c r="OJ56" s="407"/>
      <c r="OK56" s="407"/>
      <c r="OL56" s="407"/>
      <c r="OM56" s="407"/>
      <c r="ON56" s="407">
        <f>IFERROR(OJ56*OK56*OL56,"")</f>
        <v>0</v>
      </c>
      <c r="OO56" s="407">
        <f t="shared" ref="OO56:OO60" si="612">IFERROR(OJ56*OK56*OM56,"")</f>
        <v>0</v>
      </c>
      <c r="OP56" s="408" t="str">
        <f t="shared" ref="OP56:OP60" si="613">IFERROR(((OL56*OK56*OJ56)*(OV56*16.6667))+((OJ56*OK56*OM56)*(PA56*16.6667)),"")</f>
        <v/>
      </c>
      <c r="OQ56" s="407" t="s">
        <v>144</v>
      </c>
      <c r="OR56" s="407"/>
      <c r="OS56" s="409" t="str">
        <f t="shared" ref="OS56:OS60" si="614">IF(OU56="9-11","Zona 1",IF(OU56="11","Zona 1",IF(OU56="12-13","Zona 2",IF(OU56="14-16","Zona 2",IF(OU56="17-19","Zona 3",IF(OU56="20","Zona 3",""))))))</f>
        <v/>
      </c>
      <c r="OT56" s="410" t="str">
        <f t="shared" ref="OT56:OT60" si="615">IFERROR(TIME(0,ROUNDDOWN(((1/OV56)*60),0),ROUND(((((1/OV56)*60)-ROUNDDOWN(((1/OV56)*60),0))*60),0)),"")</f>
        <v/>
      </c>
      <c r="OU56" s="407" t="str">
        <f>IFERROR(IF(OQ56="PACE_Daniels",(INDEX(BASE!$AE$4:$AH$8,MATCH('Microciclos - Endurance (2)'!OR56,BASE!$AE$4:$AE$8,0),4)),IF(AND(OQ56="vVO2máx",OR56&gt;=35,OR56&lt;=45),"9-11",IF(AND(OQ56="vVO2máx",OR56&gt;45,OR56&lt;=65),"11",IF(AND(OQ56="vVO2máx",OR56&gt;65,OR56&lt;=75),"12-13",IF(AND(OQ56="vVO2máx",OR56&gt;=80,OR56&lt;=85),"14-16",IF(AND(OQ56="vVO2máx",OR56&gt;=85,OR56&lt;100),"17-19",IF(AND(OQ56="vVO2máx",OR56&gt;=100),"20",IF(AND(OQ56="FCR",OR56&gt;40,OR56&lt;=60),"12-13",IF(AND(OQ56="FCR",OR56&gt;60,OR56&lt;=84),"14-16",IF(AND(OQ56="FCR",OR56&gt;=85,OR56&lt;100),"17-19",IF(AND(OQ56="FCR",OR56=100),"20",""))))))))))),"")</f>
        <v/>
      </c>
      <c r="OV56" s="409" t="str">
        <f>IFERROR(IF(OQ56="vVO2máx",(Avaliações!$C$51*'Microciclos - Endurance (2)'!OR56)/100,IF(OQ56="Velocidade_crítica",IF(OR56="80% VC",Avaliações!#REF!*0.8,IF(OR56="100% VC",Avaliações!#REF!*1,IF(OR56="120% VC",Avaliações!#REF!*1.2,IF(OR56="&gt;30%",Avaliações!$C$54*1.3,IF(OR56="&gt;40%",Avaliações!$C$54*1.4,0))))),IF(OQ56="PACE_Daniels",INDEX(BASE!$Q$4:$V$60,MATCH(Avaliações!$C$53,BASE!$Q$4:$Q$60,0),MATCH('Microciclos - Endurance (2)'!OR56,BASE!$Q$4:$V$4,0)),""))),"")</f>
        <v/>
      </c>
      <c r="OW56" s="407" t="s">
        <v>144</v>
      </c>
      <c r="OX56" s="407"/>
      <c r="OY56" s="410" t="str">
        <f t="shared" ref="OY56:OY60" si="616">IFERROR(TIME(0,ROUNDDOWN(((1/PA56)*60),0),ROUND(((((1/PA56)*60)-ROUNDDOWN(((1/PA56)*60),0))*60),0)),"")</f>
        <v/>
      </c>
      <c r="OZ56" s="407" t="str">
        <f>IFERROR(IF(OQ56="PACE_Daniels",(INDEX(BASE!$AE$4:$AH$7,MATCH('Microciclos - Endurance (2)'!OX56,BASE!$AE$4:$AE$7,0),4)),IF(AND(OQ56="vVO2máx",OX56&gt;=35,OX56&lt;=45),"9-11",IF(AND(OQ56="vVO2máx",OX56&gt;45,OX56&lt;=65),"11",IF(AND(OQ56="vVO2máx",OX56&gt;65,OX56&lt;=75),"12-13",IF(AND(OQ56="vVO2máx",OX56&gt;=80,OX56&lt;=85),"14-16",IF(AND(OQ56="vVO2máx",OX56&gt;=85,OX56&lt;100),"17-19",IF(AND(OQ56="vVO2máx",OX56&gt;=100),"20",IF(AND(OQ56="FCR",OX56&gt;40,OX56&lt;=60),"12-13",IF(AND(OQ56="FCR",OX56&gt;60,OX56&lt;=84),"14-16",IF(AND(OQ56="FCR",OX56&gt;=85,OX56&lt;100),"17-19",IF(AND(OQ56="FCR",OX56=100),"20",""))))))))))),"")</f>
        <v/>
      </c>
      <c r="PA56" s="409">
        <f>IFERROR(IF(OW56="vVO2máx",(Avaliações!$C$51*'Microciclos - Endurance (2)'!OX56)/100,IF(OW56="Velocidade_crítica",IF(OX56="80% VC",Avaliações!#REF!*0.8,IF(OX56="100% VC",Avaliações!#REF!*1,IF(OX56="120% VC",Avaliações!#REF!*1.2,IF(OX56="&gt;30%",Avaliações!$C$54*1.3,IF(OX56="&gt;40%",Avaliações!$C$54*1.4,0))))),IF(OW56="PACE_Daniels",INDEX(BASE!$Q$4:$V$60,MATCH(Avaliações!$C$53,BASE!$Q$4:$Q$60,0),MATCH('Microciclos - Endurance (2)'!OX56,BASE!$Q$4:$V$4,0)),0))),"")</f>
        <v>0</v>
      </c>
      <c r="PB56" s="409" t="str">
        <f t="shared" ref="PB56:PB60" si="617">IF(OZ56="9-11","Zona 1",IF(OZ56="11","Zona 1",IF(OZ56="12-13","Zona 2",IF(OZ56="14-16","Zona 2",IF(OZ56="17-19","Zona 3",IF(OZ56="20","Zona 3",""))))))</f>
        <v/>
      </c>
      <c r="PF56" s="407"/>
      <c r="PG56" s="407"/>
      <c r="PH56" s="407"/>
      <c r="PI56" s="407"/>
      <c r="PJ56" s="407">
        <f>IFERROR(PF56*PG56*PH56,"")</f>
        <v>0</v>
      </c>
      <c r="PK56" s="407">
        <f t="shared" ref="PK56:PK60" si="618">IFERROR(PF56*PG56*PI56,"")</f>
        <v>0</v>
      </c>
      <c r="PL56" s="408" t="str">
        <f t="shared" ref="PL56:PL60" si="619">IFERROR(((PH56*PG56*PF56)*(PR56*16.6667))+((PF56*PG56*PI56)*(PW56*16.6667)),"")</f>
        <v/>
      </c>
      <c r="PM56" s="407" t="s">
        <v>144</v>
      </c>
      <c r="PN56" s="407"/>
      <c r="PO56" s="409" t="str">
        <f t="shared" ref="PO56:PO60" si="620">IF(PQ56="9-11","Zona 1",IF(PQ56="11","Zona 1",IF(PQ56="12-13","Zona 2",IF(PQ56="14-16","Zona 2",IF(PQ56="17-19","Zona 3",IF(PQ56="20","Zona 3",""))))))</f>
        <v/>
      </c>
      <c r="PP56" s="410" t="str">
        <f t="shared" ref="PP56:PP60" si="621">IFERROR(TIME(0,ROUNDDOWN(((1/PR56)*60),0),ROUND(((((1/PR56)*60)-ROUNDDOWN(((1/PR56)*60),0))*60),0)),"")</f>
        <v/>
      </c>
      <c r="PQ56" s="407" t="str">
        <f>IFERROR(IF(PM56="PACE_Daniels",(INDEX(BASE!$AE$4:$AH$8,MATCH('Microciclos - Endurance (2)'!PN56,BASE!$AE$4:$AE$8,0),4)),IF(AND(PM56="vVO2máx",PN56&gt;=35,PN56&lt;=45),"9-11",IF(AND(PM56="vVO2máx",PN56&gt;45,PN56&lt;=65),"11",IF(AND(PM56="vVO2máx",PN56&gt;65,PN56&lt;=75),"12-13",IF(AND(PM56="vVO2máx",PN56&gt;=80,PN56&lt;=85),"14-16",IF(AND(PM56="vVO2máx",PN56&gt;=85,PN56&lt;100),"17-19",IF(AND(PM56="vVO2máx",PN56&gt;=100),"20",IF(AND(PM56="FCR",PN56&gt;40,PN56&lt;=60),"12-13",IF(AND(PM56="FCR",PN56&gt;60,PN56&lt;=84),"14-16",IF(AND(PM56="FCR",PN56&gt;=85,PN56&lt;100),"17-19",IF(AND(PM56="FCR",PN56=100),"20",""))))))))))),"")</f>
        <v/>
      </c>
      <c r="PR56" s="409" t="str">
        <f>IFERROR(IF(PM56="vVO2máx",(Avaliações!$C$51*'Microciclos - Endurance (2)'!PN56)/100,IF(PM56="Velocidade_crítica",IF(PN56="80% VC",Avaliações!#REF!*0.8,IF(PN56="100% VC",Avaliações!#REF!*1,IF(PN56="120% VC",Avaliações!#REF!*1.2,IF(PN56="&gt;30%",Avaliações!$C$54*1.3,IF(PN56="&gt;40%",Avaliações!$C$54*1.4,0))))),IF(PM56="PACE_Daniels",INDEX(BASE!$Q$4:$V$60,MATCH(Avaliações!$C$53,BASE!$Q$4:$Q$60,0),MATCH('Microciclos - Endurance (2)'!PN56,BASE!$Q$4:$V$4,0)),""))),"")</f>
        <v/>
      </c>
      <c r="PS56" s="407" t="s">
        <v>144</v>
      </c>
      <c r="PT56" s="407"/>
      <c r="PU56" s="410" t="str">
        <f t="shared" ref="PU56:PU60" si="622">IFERROR(TIME(0,ROUNDDOWN(((1/PW56)*60),0),ROUND(((((1/PW56)*60)-ROUNDDOWN(((1/PW56)*60),0))*60),0)),"")</f>
        <v/>
      </c>
      <c r="PV56" s="407" t="str">
        <f>IFERROR(IF(PM56="PACE_Daniels",(INDEX(BASE!$AE$4:$AH$7,MATCH('Microciclos - Endurance (2)'!PT56,BASE!$AE$4:$AE$7,0),4)),IF(AND(PM56="vVO2máx",PT56&gt;=35,PT56&lt;=45),"9-11",IF(AND(PM56="vVO2máx",PT56&gt;45,PT56&lt;=65),"11",IF(AND(PM56="vVO2máx",PT56&gt;65,PT56&lt;=75),"12-13",IF(AND(PM56="vVO2máx",PT56&gt;=80,PT56&lt;=85),"14-16",IF(AND(PM56="vVO2máx",PT56&gt;=85,PT56&lt;100),"17-19",IF(AND(PM56="vVO2máx",PT56&gt;=100),"20",IF(AND(PM56="FCR",PT56&gt;40,PT56&lt;=60),"12-13",IF(AND(PM56="FCR",PT56&gt;60,PT56&lt;=84),"14-16",IF(AND(PM56="FCR",PT56&gt;=85,PT56&lt;100),"17-19",IF(AND(PM56="FCR",PT56=100),"20",""))))))))))),"")</f>
        <v/>
      </c>
      <c r="PW56" s="409">
        <f>IFERROR(IF(PS56="vVO2máx",(Avaliações!$C$51*'Microciclos - Endurance (2)'!PT56)/100,IF(PS56="Velocidade_crítica",IF(PT56="80% VC",Avaliações!#REF!*0.8,IF(PT56="100% VC",Avaliações!#REF!*1,IF(PT56="120% VC",Avaliações!#REF!*1.2,IF(PT56="&gt;30%",Avaliações!$C$54*1.3,IF(PT56="&gt;40%",Avaliações!$C$54*1.4,0))))),IF(PS56="PACE_Daniels",INDEX(BASE!$Q$4:$V$60,MATCH(Avaliações!$C$53,BASE!$Q$4:$Q$60,0),MATCH('Microciclos - Endurance (2)'!PT56,BASE!$Q$4:$V$4,0)),0))),"")</f>
        <v>0</v>
      </c>
      <c r="PX56" s="409" t="str">
        <f t="shared" ref="PX56:PX60" si="623">IF(PV56="9-11","Zona 1",IF(PV56="11","Zona 1",IF(PV56="12-13","Zona 2",IF(PV56="14-16","Zona 2",IF(PV56="17-19","Zona 3",IF(PV56="20","Zona 3",""))))))</f>
        <v/>
      </c>
      <c r="QB56" s="407"/>
      <c r="QC56" s="407"/>
      <c r="QD56" s="407"/>
      <c r="QE56" s="407"/>
      <c r="QF56" s="407">
        <f>IFERROR(QB56*QC56*QD56,"")</f>
        <v>0</v>
      </c>
      <c r="QG56" s="407">
        <f t="shared" ref="QG56:QG60" si="624">IFERROR(QB56*QC56*QE56,"")</f>
        <v>0</v>
      </c>
      <c r="QH56" s="408" t="str">
        <f t="shared" ref="QH56:QH60" si="625">IFERROR(((QD56*QC56*QB56)*(QN56*16.6667))+((QB56*QC56*QE56)*(QS56*16.6667)),"")</f>
        <v/>
      </c>
      <c r="QI56" s="407" t="s">
        <v>144</v>
      </c>
      <c r="QJ56" s="407"/>
      <c r="QK56" s="409" t="str">
        <f t="shared" ref="QK56:QK60" si="626">IF(QM56="9-11","Zona 1",IF(QM56="11","Zona 1",IF(QM56="12-13","Zona 2",IF(QM56="14-16","Zona 2",IF(QM56="17-19","Zona 3",IF(QM56="20","Zona 3",""))))))</f>
        <v/>
      </c>
      <c r="QL56" s="410" t="str">
        <f t="shared" ref="QL56:QL60" si="627">IFERROR(TIME(0,ROUNDDOWN(((1/QN56)*60),0),ROUND(((((1/QN56)*60)-ROUNDDOWN(((1/QN56)*60),0))*60),0)),"")</f>
        <v/>
      </c>
      <c r="QM56" s="407" t="str">
        <f>IFERROR(IF(QI56="PACE_Daniels",(INDEX(BASE!$AE$4:$AH$8,MATCH('Microciclos - Endurance (2)'!QJ56,BASE!$AE$4:$AE$8,0),4)),IF(AND(QI56="vVO2máx",QJ56&gt;=35,QJ56&lt;=45),"9-11",IF(AND(QI56="vVO2máx",QJ56&gt;45,QJ56&lt;=65),"11",IF(AND(QI56="vVO2máx",QJ56&gt;65,QJ56&lt;=75),"12-13",IF(AND(QI56="vVO2máx",QJ56&gt;=80,QJ56&lt;=85),"14-16",IF(AND(QI56="vVO2máx",QJ56&gt;=85,QJ56&lt;100),"17-19",IF(AND(QI56="vVO2máx",QJ56&gt;=100),"20",IF(AND(QI56="FCR",QJ56&gt;40,QJ56&lt;=60),"12-13",IF(AND(QI56="FCR",QJ56&gt;60,QJ56&lt;=84),"14-16",IF(AND(QI56="FCR",QJ56&gt;=85,QJ56&lt;100),"17-19",IF(AND(QI56="FCR",QJ56=100),"20",""))))))))))),"")</f>
        <v/>
      </c>
      <c r="QN56" s="409" t="str">
        <f>IFERROR(IF(QI56="vVO2máx",(Avaliações!$C$51*'Microciclos - Endurance (2)'!QJ56)/100,IF(QI56="Velocidade_crítica",IF(QJ56="80% VC",Avaliações!#REF!*0.8,IF(QJ56="100% VC",Avaliações!#REF!*1,IF(QJ56="120% VC",Avaliações!#REF!*1.2,IF(QJ56="&gt;30%",Avaliações!$C$54*1.3,IF(QJ56="&gt;40%",Avaliações!$C$54*1.4,0))))),IF(QI56="PACE_Daniels",INDEX(BASE!$Q$4:$V$60,MATCH(Avaliações!$C$53,BASE!$Q$4:$Q$60,0),MATCH('Microciclos - Endurance (2)'!QJ56,BASE!$Q$4:$V$4,0)),""))),"")</f>
        <v/>
      </c>
      <c r="QO56" s="407" t="s">
        <v>144</v>
      </c>
      <c r="QP56" s="407"/>
      <c r="QQ56" s="410" t="str">
        <f t="shared" ref="QQ56:QQ60" si="628">IFERROR(TIME(0,ROUNDDOWN(((1/QS56)*60),0),ROUND(((((1/QS56)*60)-ROUNDDOWN(((1/QS56)*60),0))*60),0)),"")</f>
        <v/>
      </c>
      <c r="QR56" s="407" t="str">
        <f>IFERROR(IF(QI56="PACE_Daniels",(INDEX(BASE!$AE$4:$AH$7,MATCH('Microciclos - Endurance (2)'!QP56,BASE!$AE$4:$AE$7,0),4)),IF(AND(QI56="vVO2máx",QP56&gt;=35,QP56&lt;=45),"9-11",IF(AND(QI56="vVO2máx",QP56&gt;45,QP56&lt;=65),"11",IF(AND(QI56="vVO2máx",QP56&gt;65,QP56&lt;=75),"12-13",IF(AND(QI56="vVO2máx",QP56&gt;=80,QP56&lt;=85),"14-16",IF(AND(QI56="vVO2máx",QP56&gt;=85,QP56&lt;100),"17-19",IF(AND(QI56="vVO2máx",QP56&gt;=100),"20",IF(AND(QI56="FCR",QP56&gt;40,QP56&lt;=60),"12-13",IF(AND(QI56="FCR",QP56&gt;60,QP56&lt;=84),"14-16",IF(AND(QI56="FCR",QP56&gt;=85,QP56&lt;100),"17-19",IF(AND(QI56="FCR",QP56=100),"20",""))))))))))),"")</f>
        <v/>
      </c>
      <c r="QS56" s="409">
        <f>IFERROR(IF(QO56="vVO2máx",(Avaliações!$C$51*'Microciclos - Endurance (2)'!QP56)/100,IF(QO56="Velocidade_crítica",IF(QP56="80% VC",Avaliações!#REF!*0.8,IF(QP56="100% VC",Avaliações!#REF!*1,IF(QP56="120% VC",Avaliações!#REF!*1.2,IF(QP56="&gt;30%",Avaliações!$C$54*1.3,IF(QP56="&gt;40%",Avaliações!$C$54*1.4,0))))),IF(QO56="PACE_Daniels",INDEX(BASE!$Q$4:$V$60,MATCH(Avaliações!$C$53,BASE!$Q$4:$Q$60,0),MATCH('Microciclos - Endurance (2)'!QP56,BASE!$Q$4:$V$4,0)),0))),"")</f>
        <v>0</v>
      </c>
      <c r="QT56" s="409" t="str">
        <f t="shared" ref="QT56:QT60" si="629">IF(QR56="9-11","Zona 1",IF(QR56="11","Zona 1",IF(QR56="12-13","Zona 2",IF(QR56="14-16","Zona 2",IF(QR56="17-19","Zona 3",IF(QR56="20","Zona 3",""))))))</f>
        <v/>
      </c>
      <c r="QX56" s="407"/>
      <c r="QY56" s="407"/>
      <c r="QZ56" s="407"/>
      <c r="RA56" s="407"/>
      <c r="RB56" s="407">
        <f>IFERROR(QX56*QY56*QZ56,"")</f>
        <v>0</v>
      </c>
      <c r="RC56" s="407">
        <f t="shared" ref="RC56:RC60" si="630">IFERROR(QX56*QY56*RA56,"")</f>
        <v>0</v>
      </c>
      <c r="RD56" s="408" t="str">
        <f t="shared" ref="RD56:RD60" si="631">IFERROR(((QZ56*QY56*QX56)*(RJ56*16.6667))+((QX56*QY56*RA56)*(RO56*16.6667)),"")</f>
        <v/>
      </c>
      <c r="RE56" s="407" t="s">
        <v>144</v>
      </c>
      <c r="RF56" s="407"/>
      <c r="RG56" s="409" t="str">
        <f t="shared" ref="RG56:RG60" si="632">IF(RI56="9-11","Zona 1",IF(RI56="11","Zona 1",IF(RI56="12-13","Zona 2",IF(RI56="14-16","Zona 2",IF(RI56="17-19","Zona 3",IF(RI56="20","Zona 3",""))))))</f>
        <v/>
      </c>
      <c r="RH56" s="410" t="str">
        <f t="shared" ref="RH56:RH60" si="633">IFERROR(TIME(0,ROUNDDOWN(((1/RJ56)*60),0),ROUND(((((1/RJ56)*60)-ROUNDDOWN(((1/RJ56)*60),0))*60),0)),"")</f>
        <v/>
      </c>
      <c r="RI56" s="407" t="str">
        <f>IFERROR(IF(RE56="PACE_Daniels",(INDEX(BASE!$AE$4:$AH$8,MATCH('Microciclos - Endurance (2)'!RF56,BASE!$AE$4:$AE$8,0),4)),IF(AND(RE56="vVO2máx",RF56&gt;=35,RF56&lt;=45),"9-11",IF(AND(RE56="vVO2máx",RF56&gt;45,RF56&lt;=65),"11",IF(AND(RE56="vVO2máx",RF56&gt;65,RF56&lt;=75),"12-13",IF(AND(RE56="vVO2máx",RF56&gt;=80,RF56&lt;=85),"14-16",IF(AND(RE56="vVO2máx",RF56&gt;=85,RF56&lt;100),"17-19",IF(AND(RE56="vVO2máx",RF56&gt;=100),"20",IF(AND(RE56="FCR",RF56&gt;40,RF56&lt;=60),"12-13",IF(AND(RE56="FCR",RF56&gt;60,RF56&lt;=84),"14-16",IF(AND(RE56="FCR",RF56&gt;=85,RF56&lt;100),"17-19",IF(AND(RE56="FCR",RF56=100),"20",""))))))))))),"")</f>
        <v/>
      </c>
      <c r="RJ56" s="409" t="str">
        <f>IFERROR(IF(RE56="vVO2máx",(Avaliações!$C$51*'Microciclos - Endurance (2)'!RF56)/100,IF(RE56="Velocidade_crítica",IF(RF56="80% VC",Avaliações!#REF!*0.8,IF(RF56="100% VC",Avaliações!#REF!*1,IF(RF56="120% VC",Avaliações!#REF!*1.2,IF(RF56="&gt;30%",Avaliações!$C$54*1.3,IF(RF56="&gt;40%",Avaliações!$C$54*1.4,0))))),IF(RE56="PACE_Daniels",INDEX(BASE!$Q$4:$V$60,MATCH(Avaliações!$C$53,BASE!$Q$4:$Q$60,0),MATCH('Microciclos - Endurance (2)'!RF56,BASE!$Q$4:$V$4,0)),""))),"")</f>
        <v/>
      </c>
      <c r="RK56" s="407" t="s">
        <v>144</v>
      </c>
      <c r="RL56" s="407"/>
      <c r="RM56" s="410" t="str">
        <f t="shared" ref="RM56:RM60" si="634">IFERROR(TIME(0,ROUNDDOWN(((1/RO56)*60),0),ROUND(((((1/RO56)*60)-ROUNDDOWN(((1/RO56)*60),0))*60),0)),"")</f>
        <v/>
      </c>
      <c r="RN56" s="407" t="str">
        <f>IFERROR(IF(RE56="PACE_Daniels",(INDEX(BASE!$AE$4:$AH$7,MATCH('Microciclos - Endurance (2)'!RL56,BASE!$AE$4:$AE$7,0),4)),IF(AND(RE56="vVO2máx",RL56&gt;=35,RL56&lt;=45),"9-11",IF(AND(RE56="vVO2máx",RL56&gt;45,RL56&lt;=65),"11",IF(AND(RE56="vVO2máx",RL56&gt;65,RL56&lt;=75),"12-13",IF(AND(RE56="vVO2máx",RL56&gt;=80,RL56&lt;=85),"14-16",IF(AND(RE56="vVO2máx",RL56&gt;=85,RL56&lt;100),"17-19",IF(AND(RE56="vVO2máx",RL56&gt;=100),"20",IF(AND(RE56="FCR",RL56&gt;40,RL56&lt;=60),"12-13",IF(AND(RE56="FCR",RL56&gt;60,RL56&lt;=84),"14-16",IF(AND(RE56="FCR",RL56&gt;=85,RL56&lt;100),"17-19",IF(AND(RE56="FCR",RL56=100),"20",""))))))))))),"")</f>
        <v/>
      </c>
      <c r="RO56" s="409">
        <f>IFERROR(IF(RK56="vVO2máx",(Avaliações!$C$51*'Microciclos - Endurance (2)'!RL56)/100,IF(RK56="Velocidade_crítica",IF(RL56="80% VC",Avaliações!#REF!*0.8,IF(RL56="100% VC",Avaliações!#REF!*1,IF(RL56="120% VC",Avaliações!#REF!*1.2,IF(RL56="&gt;30%",Avaliações!$C$54*1.3,IF(RL56="&gt;40%",Avaliações!$C$54*1.4,0))))),IF(RK56="PACE_Daniels",INDEX(BASE!$Q$4:$V$60,MATCH(Avaliações!$C$53,BASE!$Q$4:$Q$60,0),MATCH('Microciclos - Endurance (2)'!RL56,BASE!$Q$4:$V$4,0)),0))),"")</f>
        <v>0</v>
      </c>
      <c r="RP56" s="409" t="str">
        <f t="shared" ref="RP56:RP60" si="635">IF(RN56="9-11","Zona 1",IF(RN56="11","Zona 1",IF(RN56="12-13","Zona 2",IF(RN56="14-16","Zona 2",IF(RN56="17-19","Zona 3",IF(RN56="20","Zona 3",""))))))</f>
        <v/>
      </c>
      <c r="RT56" s="407"/>
      <c r="RU56" s="407"/>
      <c r="RV56" s="407"/>
      <c r="RW56" s="407"/>
      <c r="RX56" s="407">
        <f>IFERROR(RT56*RU56*RV56,"")</f>
        <v>0</v>
      </c>
      <c r="RY56" s="407">
        <f t="shared" ref="RY56:RY60" si="636">IFERROR(RT56*RU56*RW56,"")</f>
        <v>0</v>
      </c>
      <c r="RZ56" s="408" t="str">
        <f t="shared" ref="RZ56:RZ60" si="637">IFERROR(((RV56*RU56*RT56)*(SF56*16.6667))+((RT56*RU56*RW56)*(SK56*16.6667)),"")</f>
        <v/>
      </c>
      <c r="SA56" s="407" t="s">
        <v>144</v>
      </c>
      <c r="SB56" s="407"/>
      <c r="SC56" s="409" t="str">
        <f t="shared" ref="SC56:SC60" si="638">IF(SE56="9-11","Zona 1",IF(SE56="11","Zona 1",IF(SE56="12-13","Zona 2",IF(SE56="14-16","Zona 2",IF(SE56="17-19","Zona 3",IF(SE56="20","Zona 3",""))))))</f>
        <v/>
      </c>
      <c r="SD56" s="410" t="str">
        <f t="shared" ref="SD56:SD60" si="639">IFERROR(TIME(0,ROUNDDOWN(((1/SF56)*60),0),ROUND(((((1/SF56)*60)-ROUNDDOWN(((1/SF56)*60),0))*60),0)),"")</f>
        <v/>
      </c>
      <c r="SE56" s="407" t="str">
        <f>IFERROR(IF(SA56="PACE_Daniels",(INDEX(BASE!$AE$4:$AH$8,MATCH('Microciclos - Endurance (2)'!SB56,BASE!$AE$4:$AE$8,0),4)),IF(AND(SA56="vVO2máx",SB56&gt;=35,SB56&lt;=45),"9-11",IF(AND(SA56="vVO2máx",SB56&gt;45,SB56&lt;=65),"11",IF(AND(SA56="vVO2máx",SB56&gt;65,SB56&lt;=75),"12-13",IF(AND(SA56="vVO2máx",SB56&gt;=80,SB56&lt;=85),"14-16",IF(AND(SA56="vVO2máx",SB56&gt;=85,SB56&lt;100),"17-19",IF(AND(SA56="vVO2máx",SB56&gt;=100),"20",IF(AND(SA56="FCR",SB56&gt;40,SB56&lt;=60),"12-13",IF(AND(SA56="FCR",SB56&gt;60,SB56&lt;=84),"14-16",IF(AND(SA56="FCR",SB56&gt;=85,SB56&lt;100),"17-19",IF(AND(SA56="FCR",SB56=100),"20",""))))))))))),"")</f>
        <v/>
      </c>
      <c r="SF56" s="409" t="str">
        <f>IFERROR(IF(SA56="vVO2máx",(Avaliações!$C$51*'Microciclos - Endurance (2)'!SB56)/100,IF(SA56="Velocidade_crítica",IF(SB56="80% VC",Avaliações!#REF!*0.8,IF(SB56="100% VC",Avaliações!#REF!*1,IF(SB56="120% VC",Avaliações!#REF!*1.2,IF(SB56="&gt;30%",Avaliações!$C$54*1.3,IF(SB56="&gt;40%",Avaliações!$C$54*1.4,0))))),IF(SA56="PACE_Daniels",INDEX(BASE!$Q$4:$V$60,MATCH(Avaliações!$C$53,BASE!$Q$4:$Q$60,0),MATCH('Microciclos - Endurance (2)'!SB56,BASE!$Q$4:$V$4,0)),""))),"")</f>
        <v/>
      </c>
      <c r="SG56" s="407" t="s">
        <v>144</v>
      </c>
      <c r="SH56" s="407"/>
      <c r="SI56" s="410" t="str">
        <f t="shared" ref="SI56:SI60" si="640">IFERROR(TIME(0,ROUNDDOWN(((1/SK56)*60),0),ROUND(((((1/SK56)*60)-ROUNDDOWN(((1/SK56)*60),0))*60),0)),"")</f>
        <v/>
      </c>
      <c r="SJ56" s="407" t="str">
        <f>IFERROR(IF(SA56="PACE_Daniels",(INDEX(BASE!$AE$4:$AH$7,MATCH('Microciclos - Endurance (2)'!SH56,BASE!$AE$4:$AE$7,0),4)),IF(AND(SA56="vVO2máx",SH56&gt;=35,SH56&lt;=45),"9-11",IF(AND(SA56="vVO2máx",SH56&gt;45,SH56&lt;=65),"11",IF(AND(SA56="vVO2máx",SH56&gt;65,SH56&lt;=75),"12-13",IF(AND(SA56="vVO2máx",SH56&gt;=80,SH56&lt;=85),"14-16",IF(AND(SA56="vVO2máx",SH56&gt;=85,SH56&lt;100),"17-19",IF(AND(SA56="vVO2máx",SH56&gt;=100),"20",IF(AND(SA56="FCR",SH56&gt;40,SH56&lt;=60),"12-13",IF(AND(SA56="FCR",SH56&gt;60,SH56&lt;=84),"14-16",IF(AND(SA56="FCR",SH56&gt;=85,SH56&lt;100),"17-19",IF(AND(SA56="FCR",SH56=100),"20",""))))))))))),"")</f>
        <v/>
      </c>
      <c r="SK56" s="409">
        <f>IFERROR(IF(SG56="vVO2máx",(Avaliações!$C$51*'Microciclos - Endurance (2)'!SH56)/100,IF(SG56="Velocidade_crítica",IF(SH56="80% VC",Avaliações!#REF!*0.8,IF(SH56="100% VC",Avaliações!#REF!*1,IF(SH56="120% VC",Avaliações!#REF!*1.2,IF(SH56="&gt;30%",Avaliações!$C$54*1.3,IF(SH56="&gt;40%",Avaliações!$C$54*1.4,0))))),IF(SG56="PACE_Daniels",INDEX(BASE!$Q$4:$V$60,MATCH(Avaliações!$C$53,BASE!$Q$4:$Q$60,0),MATCH('Microciclos - Endurance (2)'!SH56,BASE!$Q$4:$V$4,0)),0))),"")</f>
        <v>0</v>
      </c>
      <c r="SL56" s="409" t="str">
        <f t="shared" ref="SL56:SL60" si="641">IF(SJ56="9-11","Zona 1",IF(SJ56="11","Zona 1",IF(SJ56="12-13","Zona 2",IF(SJ56="14-16","Zona 2",IF(SJ56="17-19","Zona 3",IF(SJ56="20","Zona 3",""))))))</f>
        <v/>
      </c>
      <c r="SP56" s="407"/>
      <c r="SQ56" s="407"/>
      <c r="SR56" s="407"/>
      <c r="SS56" s="407"/>
      <c r="ST56" s="407">
        <f>IFERROR(SP56*SQ56*SR56,"")</f>
        <v>0</v>
      </c>
      <c r="SU56" s="407">
        <f t="shared" ref="SU56:SU60" si="642">IFERROR(SP56*SQ56*SS56,"")</f>
        <v>0</v>
      </c>
      <c r="SV56" s="408" t="str">
        <f t="shared" ref="SV56:SV60" si="643">IFERROR(((SR56*SQ56*SP56)*(TB56*16.6667))+((SP56*SQ56*SS56)*(TG56*16.6667)),"")</f>
        <v/>
      </c>
      <c r="SW56" s="407" t="s">
        <v>144</v>
      </c>
      <c r="SX56" s="407"/>
      <c r="SY56" s="409" t="str">
        <f t="shared" ref="SY56:SY60" si="644">IF(TA56="9-11","Zona 1",IF(TA56="11","Zona 1",IF(TA56="12-13","Zona 2",IF(TA56="14-16","Zona 2",IF(TA56="17-19","Zona 3",IF(TA56="20","Zona 3",""))))))</f>
        <v/>
      </c>
      <c r="SZ56" s="410" t="str">
        <f t="shared" ref="SZ56:SZ60" si="645">IFERROR(TIME(0,ROUNDDOWN(((1/TB56)*60),0),ROUND(((((1/TB56)*60)-ROUNDDOWN(((1/TB56)*60),0))*60),0)),"")</f>
        <v/>
      </c>
      <c r="TA56" s="407" t="str">
        <f>IFERROR(IF(SW56="PACE_Daniels",(INDEX(BASE!$AE$4:$AH$8,MATCH('Microciclos - Endurance (2)'!SX56,BASE!$AE$4:$AE$8,0),4)),IF(AND(SW56="vVO2máx",SX56&gt;=35,SX56&lt;=45),"9-11",IF(AND(SW56="vVO2máx",SX56&gt;45,SX56&lt;=65),"11",IF(AND(SW56="vVO2máx",SX56&gt;65,SX56&lt;=75),"12-13",IF(AND(SW56="vVO2máx",SX56&gt;=80,SX56&lt;=85),"14-16",IF(AND(SW56="vVO2máx",SX56&gt;=85,SX56&lt;100),"17-19",IF(AND(SW56="vVO2máx",SX56&gt;=100),"20",IF(AND(SW56="FCR",SX56&gt;40,SX56&lt;=60),"12-13",IF(AND(SW56="FCR",SX56&gt;60,SX56&lt;=84),"14-16",IF(AND(SW56="FCR",SX56&gt;=85,SX56&lt;100),"17-19",IF(AND(SW56="FCR",SX56=100),"20",""))))))))))),"")</f>
        <v/>
      </c>
      <c r="TB56" s="409" t="str">
        <f>IFERROR(IF(SW56="vVO2máx",(Avaliações!$C$51*'Microciclos - Endurance (2)'!SX56)/100,IF(SW56="Velocidade_crítica",IF(SX56="80% VC",Avaliações!#REF!*0.8,IF(SX56="100% VC",Avaliações!#REF!*1,IF(SX56="120% VC",Avaliações!#REF!*1.2,IF(SX56="&gt;30%",Avaliações!$C$54*1.3,IF(SX56="&gt;40%",Avaliações!$C$54*1.4,0))))),IF(SW56="PACE_Daniels",INDEX(BASE!$Q$4:$V$60,MATCH(Avaliações!$C$53,BASE!$Q$4:$Q$60,0),MATCH('Microciclos - Endurance (2)'!SX56,BASE!$Q$4:$V$4,0)),""))),"")</f>
        <v/>
      </c>
      <c r="TC56" s="407" t="s">
        <v>144</v>
      </c>
      <c r="TD56" s="407"/>
      <c r="TE56" s="410" t="str">
        <f t="shared" ref="TE56:TE60" si="646">IFERROR(TIME(0,ROUNDDOWN(((1/TG56)*60),0),ROUND(((((1/TG56)*60)-ROUNDDOWN(((1/TG56)*60),0))*60),0)),"")</f>
        <v/>
      </c>
      <c r="TF56" s="407" t="str">
        <f>IFERROR(IF(SW56="PACE_Daniels",(INDEX(BASE!$AE$4:$AH$7,MATCH('Microciclos - Endurance (2)'!TD56,BASE!$AE$4:$AE$7,0),4)),IF(AND(SW56="vVO2máx",TD56&gt;=35,TD56&lt;=45),"9-11",IF(AND(SW56="vVO2máx",TD56&gt;45,TD56&lt;=65),"11",IF(AND(SW56="vVO2máx",TD56&gt;65,TD56&lt;=75),"12-13",IF(AND(SW56="vVO2máx",TD56&gt;=80,TD56&lt;=85),"14-16",IF(AND(SW56="vVO2máx",TD56&gt;=85,TD56&lt;100),"17-19",IF(AND(SW56="vVO2máx",TD56&gt;=100),"20",IF(AND(SW56="FCR",TD56&gt;40,TD56&lt;=60),"12-13",IF(AND(SW56="FCR",TD56&gt;60,TD56&lt;=84),"14-16",IF(AND(SW56="FCR",TD56&gt;=85,TD56&lt;100),"17-19",IF(AND(SW56="FCR",TD56=100),"20",""))))))))))),"")</f>
        <v/>
      </c>
      <c r="TG56" s="409">
        <f>IFERROR(IF(TC56="vVO2máx",(Avaliações!$C$51*'Microciclos - Endurance (2)'!TD56)/100,IF(TC56="Velocidade_crítica",IF(TD56="80% VC",Avaliações!#REF!*0.8,IF(TD56="100% VC",Avaliações!#REF!*1,IF(TD56="120% VC",Avaliações!#REF!*1.2,IF(TD56="&gt;30%",Avaliações!$C$54*1.3,IF(TD56="&gt;40%",Avaliações!$C$54*1.4,0))))),IF(TC56="PACE_Daniels",INDEX(BASE!$Q$4:$V$60,MATCH(Avaliações!$C$53,BASE!$Q$4:$Q$60,0),MATCH('Microciclos - Endurance (2)'!TD56,BASE!$Q$4:$V$4,0)),0))),"")</f>
        <v>0</v>
      </c>
      <c r="TH56" s="409" t="str">
        <f t="shared" ref="TH56:TH60" si="647">IF(TF56="9-11","Zona 1",IF(TF56="11","Zona 1",IF(TF56="12-13","Zona 2",IF(TF56="14-16","Zona 2",IF(TF56="17-19","Zona 3",IF(TF56="20","Zona 3",""))))))</f>
        <v/>
      </c>
    </row>
    <row r="57" spans="2:528">
      <c r="D57" s="407"/>
      <c r="E57" s="407"/>
      <c r="F57" s="407"/>
      <c r="G57" s="407"/>
      <c r="H57" s="407">
        <f t="shared" ref="H57:H60" si="648">IFERROR(D57*E57*F57,"")</f>
        <v>0</v>
      </c>
      <c r="I57" s="407">
        <f t="shared" si="504"/>
        <v>0</v>
      </c>
      <c r="J57" s="408" t="str">
        <f t="shared" si="505"/>
        <v/>
      </c>
      <c r="K57" s="407" t="s">
        <v>144</v>
      </c>
      <c r="L57" s="407"/>
      <c r="M57" s="409" t="str">
        <f t="shared" si="506"/>
        <v/>
      </c>
      <c r="N57" s="410" t="str">
        <f t="shared" si="507"/>
        <v/>
      </c>
      <c r="O57" s="407" t="str">
        <f>IFERROR(IF(K57="PACE_Daniels",(INDEX(BASE!$AE$4:$AH$8,MATCH('Microciclos - Endurance (2)'!L57,BASE!$AE$4:$AE$8,0),4)),IF(AND(K57="vVO2máx",L57&gt;=35,L57&lt;=45),"9-11",IF(AND(K57="vVO2máx",L57&gt;45,L57&lt;=65),"11",IF(AND(K57="vVO2máx",L57&gt;65,L57&lt;=75),"12-13",IF(AND(K57="vVO2máx",L57&gt;=80,L57&lt;=85),"14-16",IF(AND(K57="vVO2máx",L57&gt;=85,L57&lt;100),"17-19",IF(AND(K57="vVO2máx",L57&gt;=100),"20",IF(AND(K57="FCR",L57&gt;40,L57&lt;=60),"12-13",IF(AND(K57="FCR",L57&gt;60,L57&lt;=84),"14-16",IF(AND(K57="FCR",L57&gt;=85,L57&lt;100),"17-19",IF(AND(K57="FCR",L57=100),"20",""))))))))))),"")</f>
        <v/>
      </c>
      <c r="P57" s="409" t="str">
        <f>IFERROR(IF(K57="vVO2máx",(Avaliações!$C$51*'Microciclos - Endurance (2)'!L57)/100,IF(K57="Velocidade_crítica",IF(L57="80% VC",Avaliações!#REF!*0.8,IF(L57="100% VC",Avaliações!#REF!*1,IF(L57="120% VC",Avaliações!#REF!*1.2,IF(L57="&gt;30%",Avaliações!$C$54*1.3,IF(L57="&gt;40%",Avaliações!$C$54*1.4,0))))),IF(K57="PACE_Daniels",INDEX(BASE!$Q$4:$V$60,MATCH(Avaliações!$C$53,BASE!$Q$4:$Q$60,0),MATCH('Microciclos - Endurance (2)'!L57,BASE!$Q$4:$V$4,0)),""))),"")</f>
        <v/>
      </c>
      <c r="Q57" s="407" t="s">
        <v>144</v>
      </c>
      <c r="R57" s="407"/>
      <c r="S57" s="410" t="str">
        <f t="shared" si="508"/>
        <v/>
      </c>
      <c r="T57" s="407" t="str">
        <f>IFERROR(IF(K57="PACE_Daniels",(INDEX(BASE!$AE$4:$AH$7,MATCH('Microciclos - Endurance (2)'!R57,BASE!$AE$4:$AE$7,0),4)),IF(AND(K57="vVO2máx",R57&gt;=35,R57&lt;=45),"9-11",IF(AND(K57="vVO2máx",R57&gt;45,R57&lt;=65),"11",IF(AND(K57="vVO2máx",R57&gt;65,R57&lt;=75),"12-13",IF(AND(K57="vVO2máx",R57&gt;=80,R57&lt;=85),"14-16",IF(AND(K57="vVO2máx",R57&gt;=85,R57&lt;100),"17-19",IF(AND(K57="vVO2máx",R57&gt;=100),"20",IF(AND(K57="FCR",R57&gt;40,R57&lt;=60),"12-13",IF(AND(K57="FCR",R57&gt;60,R57&lt;=84),"14-16",IF(AND(K57="FCR",R57&gt;=85,R57&lt;100),"17-19",IF(AND(K57="FCR",R57=100),"20",""))))))))))),"")</f>
        <v/>
      </c>
      <c r="U57" s="409">
        <f>IFERROR(IF(Q57="vVO2máx",(Avaliações!$C$51*'Microciclos - Endurance (2)'!R57)/100,IF(Q57="Velocidade_crítica",IF(R57="80% VC",Avaliações!#REF!*0.8,IF(R57="100% VC",Avaliações!#REF!*1,IF(R57="120% VC",Avaliações!#REF!*1.2,IF(R57="&gt;30%",Avaliações!$C$54*1.3,IF(R57="&gt;40%",Avaliações!$C$54*1.4,0))))),IF(Q57="PACE_Daniels",INDEX(BASE!$Q$4:$V$60,MATCH(Avaliações!$C$53,BASE!$Q$4:$Q$60,0),MATCH('Microciclos - Endurance (2)'!R57,BASE!$Q$4:$V$4,0)),0))),"")</f>
        <v>0</v>
      </c>
      <c r="V57" s="409" t="str">
        <f t="shared" si="509"/>
        <v/>
      </c>
      <c r="Z57" s="407"/>
      <c r="AA57" s="407"/>
      <c r="AB57" s="407"/>
      <c r="AC57" s="407"/>
      <c r="AD57" s="407">
        <f t="shared" ref="AD57:AD60" si="649">IFERROR(Z57*AA57*AB57,"")</f>
        <v>0</v>
      </c>
      <c r="AE57" s="407">
        <f t="shared" si="510"/>
        <v>0</v>
      </c>
      <c r="AF57" s="408" t="str">
        <f t="shared" si="511"/>
        <v/>
      </c>
      <c r="AG57" s="407" t="s">
        <v>144</v>
      </c>
      <c r="AH57" s="407"/>
      <c r="AI57" s="409" t="str">
        <f t="shared" si="512"/>
        <v/>
      </c>
      <c r="AJ57" s="410" t="str">
        <f t="shared" si="513"/>
        <v/>
      </c>
      <c r="AK57" s="407" t="str">
        <f>IFERROR(IF(AG57="PACE_Daniels",(INDEX(BASE!$AE$4:$AH$8,MATCH('Microciclos - Endurance (2)'!AH57,BASE!$AE$4:$AE$8,0),4)),IF(AND(AG57="vVO2máx",AH57&gt;=35,AH57&lt;=45),"9-11",IF(AND(AG57="vVO2máx",AH57&gt;45,AH57&lt;=65),"11",IF(AND(AG57="vVO2máx",AH57&gt;65,AH57&lt;=75),"12-13",IF(AND(AG57="vVO2máx",AH57&gt;=80,AH57&lt;=85),"14-16",IF(AND(AG57="vVO2máx",AH57&gt;=85,AH57&lt;100),"17-19",IF(AND(AG57="vVO2máx",AH57&gt;=100),"20",IF(AND(AG57="FCR",AH57&gt;40,AH57&lt;=60),"12-13",IF(AND(AG57="FCR",AH57&gt;60,AH57&lt;=84),"14-16",IF(AND(AG57="FCR",AH57&gt;=85,AH57&lt;100),"17-19",IF(AND(AG57="FCR",AH57=100),"20",""))))))))))),"")</f>
        <v/>
      </c>
      <c r="AL57" s="409" t="str">
        <f>IFERROR(IF(AG57="vVO2máx",(Avaliações!$C$51*'Microciclos - Endurance (2)'!AH57)/100,IF(AG57="Velocidade_crítica",IF(AH57="80% VC",Avaliações!#REF!*0.8,IF(AH57="100% VC",Avaliações!#REF!*1,IF(AH57="120% VC",Avaliações!#REF!*1.2,IF(AH57="&gt;30%",Avaliações!$C$54*1.3,IF(AH57="&gt;40%",Avaliações!$C$54*1.4,0))))),IF(AG57="PACE_Daniels",INDEX(BASE!$Q$4:$V$60,MATCH(Avaliações!$C$53,BASE!$Q$4:$Q$60,0),MATCH('Microciclos - Endurance (2)'!AH57,BASE!$Q$4:$V$4,0)),""))),"")</f>
        <v/>
      </c>
      <c r="AM57" s="407" t="s">
        <v>144</v>
      </c>
      <c r="AN57" s="407"/>
      <c r="AO57" s="410" t="str">
        <f t="shared" si="514"/>
        <v/>
      </c>
      <c r="AP57" s="407" t="str">
        <f>IFERROR(IF(AG57="PACE_Daniels",(INDEX(BASE!$AE$4:$AH$7,MATCH('Microciclos - Endurance (2)'!AN57,BASE!$AE$4:$AE$7,0),4)),IF(AND(AG57="vVO2máx",AN57&gt;=35,AN57&lt;=45),"9-11",IF(AND(AG57="vVO2máx",AN57&gt;45,AN57&lt;=65),"11",IF(AND(AG57="vVO2máx",AN57&gt;65,AN57&lt;=75),"12-13",IF(AND(AG57="vVO2máx",AN57&gt;=80,AN57&lt;=85),"14-16",IF(AND(AG57="vVO2máx",AN57&gt;=85,AN57&lt;100),"17-19",IF(AND(AG57="vVO2máx",AN57&gt;=100),"20",IF(AND(AG57="FCR",AN57&gt;40,AN57&lt;=60),"12-13",IF(AND(AG57="FCR",AN57&gt;60,AN57&lt;=84),"14-16",IF(AND(AG57="FCR",AN57&gt;=85,AN57&lt;100),"17-19",IF(AND(AG57="FCR",AN57=100),"20",""))))))))))),"")</f>
        <v/>
      </c>
      <c r="AQ57" s="409">
        <f>IFERROR(IF(AM57="vVO2máx",(Avaliações!$C$51*'Microciclos - Endurance (2)'!AN57)/100,IF(AM57="Velocidade_crítica",IF(AN57="80% VC",Avaliações!#REF!*0.8,IF(AN57="100% VC",Avaliações!#REF!*1,IF(AN57="120% VC",Avaliações!#REF!*1.2,IF(AN57="&gt;30%",Avaliações!$C$54*1.3,IF(AN57="&gt;40%",Avaliações!$C$54*1.4,0))))),IF(AM57="PACE_Daniels",INDEX(BASE!$Q$4:$V$60,MATCH(Avaliações!$C$53,BASE!$Q$4:$Q$60,0),MATCH('Microciclos - Endurance (2)'!AN57,BASE!$Q$4:$V$4,0)),0))),"")</f>
        <v>0</v>
      </c>
      <c r="AR57" s="409" t="str">
        <f t="shared" si="515"/>
        <v/>
      </c>
      <c r="AV57" s="407"/>
      <c r="AW57" s="407"/>
      <c r="AX57" s="407"/>
      <c r="AY57" s="407"/>
      <c r="AZ57" s="407">
        <f t="shared" ref="AZ57:AZ60" si="650">IFERROR(AV57*AW57*AX57,"")</f>
        <v>0</v>
      </c>
      <c r="BA57" s="407">
        <f t="shared" si="516"/>
        <v>0</v>
      </c>
      <c r="BB57" s="408" t="str">
        <f t="shared" si="517"/>
        <v/>
      </c>
      <c r="BC57" s="407" t="s">
        <v>144</v>
      </c>
      <c r="BD57" s="407"/>
      <c r="BE57" s="409" t="str">
        <f t="shared" si="518"/>
        <v/>
      </c>
      <c r="BF57" s="410" t="str">
        <f t="shared" si="519"/>
        <v/>
      </c>
      <c r="BG57" s="407" t="str">
        <f>IFERROR(IF(BC57="PACE_Daniels",(INDEX(BASE!$AE$4:$AH$8,MATCH('Microciclos - Endurance (2)'!BD57,BASE!$AE$4:$AE$8,0),4)),IF(AND(BC57="vVO2máx",BD57&gt;=35,BD57&lt;=45),"9-11",IF(AND(BC57="vVO2máx",BD57&gt;45,BD57&lt;=65),"11",IF(AND(BC57="vVO2máx",BD57&gt;65,BD57&lt;=75),"12-13",IF(AND(BC57="vVO2máx",BD57&gt;=80,BD57&lt;=85),"14-16",IF(AND(BC57="vVO2máx",BD57&gt;=85,BD57&lt;100),"17-19",IF(AND(BC57="vVO2máx",BD57&gt;=100),"20",IF(AND(BC57="FCR",BD57&gt;40,BD57&lt;=60),"12-13",IF(AND(BC57="FCR",BD57&gt;60,BD57&lt;=84),"14-16",IF(AND(BC57="FCR",BD57&gt;=85,BD57&lt;100),"17-19",IF(AND(BC57="FCR",BD57=100),"20",""))))))))))),"")</f>
        <v/>
      </c>
      <c r="BH57" s="409" t="str">
        <f>IFERROR(IF(BC57="vVO2máx",(Avaliações!$C$51*'Microciclos - Endurance (2)'!BD57)/100,IF(BC57="Velocidade_crítica",IF(BD57="80% VC",Avaliações!#REF!*0.8,IF(BD57="100% VC",Avaliações!#REF!*1,IF(BD57="120% VC",Avaliações!#REF!*1.2,IF(BD57="&gt;30%",Avaliações!$C$54*1.3,IF(BD57="&gt;40%",Avaliações!$C$54*1.4,0))))),IF(BC57="PACE_Daniels",INDEX(BASE!$Q$4:$V$60,MATCH(Avaliações!$C$53,BASE!$Q$4:$Q$60,0),MATCH('Microciclos - Endurance (2)'!BD57,BASE!$Q$4:$V$4,0)),""))),"")</f>
        <v/>
      </c>
      <c r="BI57" s="407" t="s">
        <v>144</v>
      </c>
      <c r="BJ57" s="407"/>
      <c r="BK57" s="410" t="str">
        <f t="shared" si="520"/>
        <v/>
      </c>
      <c r="BL57" s="407" t="str">
        <f>IFERROR(IF(BC57="PACE_Daniels",(INDEX(BASE!$AE$4:$AH$7,MATCH('Microciclos - Endurance (2)'!BJ57,BASE!$AE$4:$AE$7,0),4)),IF(AND(BC57="vVO2máx",BJ57&gt;=35,BJ57&lt;=45),"9-11",IF(AND(BC57="vVO2máx",BJ57&gt;45,BJ57&lt;=65),"11",IF(AND(BC57="vVO2máx",BJ57&gt;65,BJ57&lt;=75),"12-13",IF(AND(BC57="vVO2máx",BJ57&gt;=80,BJ57&lt;=85),"14-16",IF(AND(BC57="vVO2máx",BJ57&gt;=85,BJ57&lt;100),"17-19",IF(AND(BC57="vVO2máx",BJ57&gt;=100),"20",IF(AND(BC57="FCR",BJ57&gt;40,BJ57&lt;=60),"12-13",IF(AND(BC57="FCR",BJ57&gt;60,BJ57&lt;=84),"14-16",IF(AND(BC57="FCR",BJ57&gt;=85,BJ57&lt;100),"17-19",IF(AND(BC57="FCR",BJ57=100),"20",""))))))))))),"")</f>
        <v/>
      </c>
      <c r="BM57" s="409">
        <f>IFERROR(IF(BI57="vVO2máx",(Avaliações!$C$51*'Microciclos - Endurance (2)'!BJ57)/100,IF(BI57="Velocidade_crítica",IF(BJ57="80% VC",Avaliações!#REF!*0.8,IF(BJ57="100% VC",Avaliações!#REF!*1,IF(BJ57="120% VC",Avaliações!#REF!*1.2,IF(BJ57="&gt;30%",Avaliações!$C$54*1.3,IF(BJ57="&gt;40%",Avaliações!$C$54*1.4,0))))),IF(BI57="PACE_Daniels",INDEX(BASE!$Q$4:$V$60,MATCH(Avaliações!$C$53,BASE!$Q$4:$Q$60,0),MATCH('Microciclos - Endurance (2)'!BJ57,BASE!$Q$4:$V$4,0)),0))),"")</f>
        <v>0</v>
      </c>
      <c r="BN57" s="409" t="str">
        <f t="shared" si="521"/>
        <v/>
      </c>
      <c r="BR57" s="407"/>
      <c r="BS57" s="407"/>
      <c r="BT57" s="407"/>
      <c r="BU57" s="407"/>
      <c r="BV57" s="407">
        <f t="shared" ref="BV57:BV60" si="651">IFERROR(BR57*BS57*BT57,"")</f>
        <v>0</v>
      </c>
      <c r="BW57" s="407">
        <f t="shared" si="522"/>
        <v>0</v>
      </c>
      <c r="BX57" s="408" t="str">
        <f t="shared" si="523"/>
        <v/>
      </c>
      <c r="BY57" s="407" t="s">
        <v>144</v>
      </c>
      <c r="BZ57" s="407"/>
      <c r="CA57" s="409" t="str">
        <f t="shared" si="524"/>
        <v/>
      </c>
      <c r="CB57" s="410" t="str">
        <f t="shared" si="525"/>
        <v/>
      </c>
      <c r="CC57" s="407" t="str">
        <f>IFERROR(IF(BY57="PACE_Daniels",(INDEX(BASE!$AE$4:$AH$8,MATCH('Microciclos - Endurance (2)'!BZ57,BASE!$AE$4:$AE$8,0),4)),IF(AND(BY57="vVO2máx",BZ57&gt;=35,BZ57&lt;=45),"9-11",IF(AND(BY57="vVO2máx",BZ57&gt;45,BZ57&lt;=65),"11",IF(AND(BY57="vVO2máx",BZ57&gt;65,BZ57&lt;=75),"12-13",IF(AND(BY57="vVO2máx",BZ57&gt;=80,BZ57&lt;=85),"14-16",IF(AND(BY57="vVO2máx",BZ57&gt;=85,BZ57&lt;100),"17-19",IF(AND(BY57="vVO2máx",BZ57&gt;=100),"20",IF(AND(BY57="FCR",BZ57&gt;40,BZ57&lt;=60),"12-13",IF(AND(BY57="FCR",BZ57&gt;60,BZ57&lt;=84),"14-16",IF(AND(BY57="FCR",BZ57&gt;=85,BZ57&lt;100),"17-19",IF(AND(BY57="FCR",BZ57=100),"20",""))))))))))),"")</f>
        <v/>
      </c>
      <c r="CD57" s="409" t="str">
        <f>IFERROR(IF(BY57="vVO2máx",(Avaliações!$C$51*'Microciclos - Endurance (2)'!BZ57)/100,IF(BY57="Velocidade_crítica",IF(BZ57="80% VC",Avaliações!#REF!*0.8,IF(BZ57="100% VC",Avaliações!#REF!*1,IF(BZ57="120% VC",Avaliações!#REF!*1.2,IF(BZ57="&gt;30%",Avaliações!$C$54*1.3,IF(BZ57="&gt;40%",Avaliações!$C$54*1.4,0))))),IF(BY57="PACE_Daniels",INDEX(BASE!$Q$4:$V$60,MATCH(Avaliações!$C$53,BASE!$Q$4:$Q$60,0),MATCH('Microciclos - Endurance (2)'!BZ57,BASE!$Q$4:$V$4,0)),""))),"")</f>
        <v/>
      </c>
      <c r="CE57" s="407" t="s">
        <v>144</v>
      </c>
      <c r="CF57" s="407"/>
      <c r="CG57" s="410" t="str">
        <f t="shared" si="526"/>
        <v/>
      </c>
      <c r="CH57" s="407" t="str">
        <f>IFERROR(IF(BY57="PACE_Daniels",(INDEX(BASE!$AE$4:$AH$7,MATCH('Microciclos - Endurance (2)'!CF57,BASE!$AE$4:$AE$7,0),4)),IF(AND(BY57="vVO2máx",CF57&gt;=35,CF57&lt;=45),"9-11",IF(AND(BY57="vVO2máx",CF57&gt;45,CF57&lt;=65),"11",IF(AND(BY57="vVO2máx",CF57&gt;65,CF57&lt;=75),"12-13",IF(AND(BY57="vVO2máx",CF57&gt;=80,CF57&lt;=85),"14-16",IF(AND(BY57="vVO2máx",CF57&gt;=85,CF57&lt;100),"17-19",IF(AND(BY57="vVO2máx",CF57&gt;=100),"20",IF(AND(BY57="FCR",CF57&gt;40,CF57&lt;=60),"12-13",IF(AND(BY57="FCR",CF57&gt;60,CF57&lt;=84),"14-16",IF(AND(BY57="FCR",CF57&gt;=85,CF57&lt;100),"17-19",IF(AND(BY57="FCR",CF57=100),"20",""))))))))))),"")</f>
        <v/>
      </c>
      <c r="CI57" s="409">
        <f>IFERROR(IF(CE57="vVO2máx",(Avaliações!$C$51*'Microciclos - Endurance (2)'!CF57)/100,IF(CE57="Velocidade_crítica",IF(CF57="80% VC",Avaliações!#REF!*0.8,IF(CF57="100% VC",Avaliações!#REF!*1,IF(CF57="120% VC",Avaliações!#REF!*1.2,IF(CF57="&gt;30%",Avaliações!$C$54*1.3,IF(CF57="&gt;40%",Avaliações!$C$54*1.4,0))))),IF(CE57="PACE_Daniels",INDEX(BASE!$Q$4:$V$60,MATCH(Avaliações!$C$53,BASE!$Q$4:$Q$60,0),MATCH('Microciclos - Endurance (2)'!CF57,BASE!$Q$4:$V$4,0)),0))),"")</f>
        <v>0</v>
      </c>
      <c r="CJ57" s="409" t="str">
        <f t="shared" si="527"/>
        <v/>
      </c>
      <c r="CN57" s="407"/>
      <c r="CO57" s="407"/>
      <c r="CP57" s="407"/>
      <c r="CQ57" s="407"/>
      <c r="CR57" s="407">
        <f t="shared" ref="CR57:CR60" si="652">IFERROR(CN57*CO57*CP57,"")</f>
        <v>0</v>
      </c>
      <c r="CS57" s="407">
        <f t="shared" si="528"/>
        <v>0</v>
      </c>
      <c r="CT57" s="408" t="str">
        <f t="shared" si="529"/>
        <v/>
      </c>
      <c r="CU57" s="407" t="s">
        <v>144</v>
      </c>
      <c r="CV57" s="407"/>
      <c r="CW57" s="409" t="str">
        <f t="shared" si="530"/>
        <v/>
      </c>
      <c r="CX57" s="410" t="str">
        <f t="shared" si="531"/>
        <v/>
      </c>
      <c r="CY57" s="407" t="str">
        <f>IFERROR(IF(CU57="PACE_Daniels",(INDEX(BASE!$AE$4:$AH$8,MATCH('Microciclos - Endurance (2)'!CV57,BASE!$AE$4:$AE$8,0),4)),IF(AND(CU57="vVO2máx",CV57&gt;=35,CV57&lt;=45),"9-11",IF(AND(CU57="vVO2máx",CV57&gt;45,CV57&lt;=65),"11",IF(AND(CU57="vVO2máx",CV57&gt;65,CV57&lt;=75),"12-13",IF(AND(CU57="vVO2máx",CV57&gt;=80,CV57&lt;=85),"14-16",IF(AND(CU57="vVO2máx",CV57&gt;=85,CV57&lt;100),"17-19",IF(AND(CU57="vVO2máx",CV57&gt;=100),"20",IF(AND(CU57="FCR",CV57&gt;40,CV57&lt;=60),"12-13",IF(AND(CU57="FCR",CV57&gt;60,CV57&lt;=84),"14-16",IF(AND(CU57="FCR",CV57&gt;=85,CV57&lt;100),"17-19",IF(AND(CU57="FCR",CV57=100),"20",""))))))))))),"")</f>
        <v/>
      </c>
      <c r="CZ57" s="409" t="str">
        <f>IFERROR(IF(CU57="vVO2máx",(Avaliações!$C$51*'Microciclos - Endurance (2)'!CV57)/100,IF(CU57="Velocidade_crítica",IF(CV57="80% VC",Avaliações!#REF!*0.8,IF(CV57="100% VC",Avaliações!#REF!*1,IF(CV57="120% VC",Avaliações!#REF!*1.2,IF(CV57="&gt;30%",Avaliações!$C$54*1.3,IF(CV57="&gt;40%",Avaliações!$C$54*1.4,0))))),IF(CU57="PACE_Daniels",INDEX(BASE!$Q$4:$V$60,MATCH(Avaliações!$C$53,BASE!$Q$4:$Q$60,0),MATCH('Microciclos - Endurance (2)'!CV57,BASE!$Q$4:$V$4,0)),""))),"")</f>
        <v/>
      </c>
      <c r="DA57" s="407" t="s">
        <v>144</v>
      </c>
      <c r="DB57" s="407"/>
      <c r="DC57" s="410" t="str">
        <f t="shared" si="532"/>
        <v/>
      </c>
      <c r="DD57" s="407" t="str">
        <f>IFERROR(IF(CU57="PACE_Daniels",(INDEX(BASE!$AE$4:$AH$7,MATCH('Microciclos - Endurance (2)'!DB57,BASE!$AE$4:$AE$7,0),4)),IF(AND(CU57="vVO2máx",DB57&gt;=35,DB57&lt;=45),"9-11",IF(AND(CU57="vVO2máx",DB57&gt;45,DB57&lt;=65),"11",IF(AND(CU57="vVO2máx",DB57&gt;65,DB57&lt;=75),"12-13",IF(AND(CU57="vVO2máx",DB57&gt;=80,DB57&lt;=85),"14-16",IF(AND(CU57="vVO2máx",DB57&gt;=85,DB57&lt;100),"17-19",IF(AND(CU57="vVO2máx",DB57&gt;=100),"20",IF(AND(CU57="FCR",DB57&gt;40,DB57&lt;=60),"12-13",IF(AND(CU57="FCR",DB57&gt;60,DB57&lt;=84),"14-16",IF(AND(CU57="FCR",DB57&gt;=85,DB57&lt;100),"17-19",IF(AND(CU57="FCR",DB57=100),"20",""))))))))))),"")</f>
        <v/>
      </c>
      <c r="DE57" s="409">
        <f>IFERROR(IF(DA57="vVO2máx",(Avaliações!$C$51*'Microciclos - Endurance (2)'!DB57)/100,IF(DA57="Velocidade_crítica",IF(DB57="80% VC",Avaliações!#REF!*0.8,IF(DB57="100% VC",Avaliações!#REF!*1,IF(DB57="120% VC",Avaliações!#REF!*1.2,IF(DB57="&gt;30%",Avaliações!$C$54*1.3,IF(DB57="&gt;40%",Avaliações!$C$54*1.4,0))))),IF(DA57="PACE_Daniels",INDEX(BASE!$Q$4:$V$60,MATCH(Avaliações!$C$53,BASE!$Q$4:$Q$60,0),MATCH('Microciclos - Endurance (2)'!DB57,BASE!$Q$4:$V$4,0)),0))),"")</f>
        <v>0</v>
      </c>
      <c r="DF57" s="409" t="str">
        <f t="shared" si="533"/>
        <v/>
      </c>
      <c r="DJ57" s="407"/>
      <c r="DK57" s="407"/>
      <c r="DL57" s="407"/>
      <c r="DM57" s="407"/>
      <c r="DN57" s="407">
        <f t="shared" ref="DN57:DN60" si="653">IFERROR(DJ57*DK57*DL57,"")</f>
        <v>0</v>
      </c>
      <c r="DO57" s="407">
        <f t="shared" si="534"/>
        <v>0</v>
      </c>
      <c r="DP57" s="408" t="str">
        <f t="shared" si="535"/>
        <v/>
      </c>
      <c r="DQ57" s="407" t="s">
        <v>144</v>
      </c>
      <c r="DR57" s="407"/>
      <c r="DS57" s="409" t="str">
        <f t="shared" si="536"/>
        <v/>
      </c>
      <c r="DT57" s="410" t="str">
        <f t="shared" si="537"/>
        <v/>
      </c>
      <c r="DU57" s="407" t="str">
        <f>IFERROR(IF(DQ57="PACE_Daniels",(INDEX(BASE!$AE$4:$AH$8,MATCH('Microciclos - Endurance (2)'!DR57,BASE!$AE$4:$AE$8,0),4)),IF(AND(DQ57="vVO2máx",DR57&gt;=35,DR57&lt;=45),"9-11",IF(AND(DQ57="vVO2máx",DR57&gt;45,DR57&lt;=65),"11",IF(AND(DQ57="vVO2máx",DR57&gt;65,DR57&lt;=75),"12-13",IF(AND(DQ57="vVO2máx",DR57&gt;=80,DR57&lt;=85),"14-16",IF(AND(DQ57="vVO2máx",DR57&gt;=85,DR57&lt;100),"17-19",IF(AND(DQ57="vVO2máx",DR57&gt;=100),"20",IF(AND(DQ57="FCR",DR57&gt;40,DR57&lt;=60),"12-13",IF(AND(DQ57="FCR",DR57&gt;60,DR57&lt;=84),"14-16",IF(AND(DQ57="FCR",DR57&gt;=85,DR57&lt;100),"17-19",IF(AND(DQ57="FCR",DR57=100),"20",""))))))))))),"")</f>
        <v/>
      </c>
      <c r="DV57" s="409" t="str">
        <f>IFERROR(IF(DQ57="vVO2máx",(Avaliações!$C$51*'Microciclos - Endurance (2)'!DR57)/100,IF(DQ57="Velocidade_crítica",IF(DR57="80% VC",Avaliações!#REF!*0.8,IF(DR57="100% VC",Avaliações!#REF!*1,IF(DR57="120% VC",Avaliações!#REF!*1.2,IF(DR57="&gt;30%",Avaliações!$C$54*1.3,IF(DR57="&gt;40%",Avaliações!$C$54*1.4,0))))),IF(DQ57="PACE_Daniels",INDEX(BASE!$Q$4:$V$60,MATCH(Avaliações!$C$53,BASE!$Q$4:$Q$60,0),MATCH('Microciclos - Endurance (2)'!DR57,BASE!$Q$4:$V$4,0)),""))),"")</f>
        <v/>
      </c>
      <c r="DW57" s="407" t="s">
        <v>144</v>
      </c>
      <c r="DX57" s="407"/>
      <c r="DY57" s="410" t="str">
        <f t="shared" si="538"/>
        <v/>
      </c>
      <c r="DZ57" s="407" t="str">
        <f>IFERROR(IF(DQ57="PACE_Daniels",(INDEX(BASE!$AE$4:$AH$7,MATCH('Microciclos - Endurance (2)'!DX57,BASE!$AE$4:$AE$7,0),4)),IF(AND(DQ57="vVO2máx",DX57&gt;=35,DX57&lt;=45),"9-11",IF(AND(DQ57="vVO2máx",DX57&gt;45,DX57&lt;=65),"11",IF(AND(DQ57="vVO2máx",DX57&gt;65,DX57&lt;=75),"12-13",IF(AND(DQ57="vVO2máx",DX57&gt;=80,DX57&lt;=85),"14-16",IF(AND(DQ57="vVO2máx",DX57&gt;=85,DX57&lt;100),"17-19",IF(AND(DQ57="vVO2máx",DX57&gt;=100),"20",IF(AND(DQ57="FCR",DX57&gt;40,DX57&lt;=60),"12-13",IF(AND(DQ57="FCR",DX57&gt;60,DX57&lt;=84),"14-16",IF(AND(DQ57="FCR",DX57&gt;=85,DX57&lt;100),"17-19",IF(AND(DQ57="FCR",DX57=100),"20",""))))))))))),"")</f>
        <v/>
      </c>
      <c r="EA57" s="409">
        <f>IFERROR(IF(DW57="vVO2máx",(Avaliações!$C$51*'Microciclos - Endurance (2)'!DX57)/100,IF(DW57="Velocidade_crítica",IF(DX57="80% VC",Avaliações!#REF!*0.8,IF(DX57="100% VC",Avaliações!#REF!*1,IF(DX57="120% VC",Avaliações!#REF!*1.2,IF(DX57="&gt;30%",Avaliações!$C$54*1.3,IF(DX57="&gt;40%",Avaliações!$C$54*1.4,0))))),IF(DW57="PACE_Daniels",INDEX(BASE!$Q$4:$V$60,MATCH(Avaliações!$C$53,BASE!$Q$4:$Q$60,0),MATCH('Microciclos - Endurance (2)'!DX57,BASE!$Q$4:$V$4,0)),0))),"")</f>
        <v>0</v>
      </c>
      <c r="EB57" s="409" t="str">
        <f t="shared" si="539"/>
        <v/>
      </c>
      <c r="EF57" s="407"/>
      <c r="EG57" s="407"/>
      <c r="EH57" s="407"/>
      <c r="EI57" s="407"/>
      <c r="EJ57" s="407">
        <f t="shared" ref="EJ57:EJ60" si="654">IFERROR(EF57*EG57*EH57,"")</f>
        <v>0</v>
      </c>
      <c r="EK57" s="407">
        <f t="shared" si="540"/>
        <v>0</v>
      </c>
      <c r="EL57" s="408" t="str">
        <f t="shared" si="541"/>
        <v/>
      </c>
      <c r="EM57" s="407" t="s">
        <v>144</v>
      </c>
      <c r="EN57" s="407"/>
      <c r="EO57" s="409" t="str">
        <f t="shared" si="542"/>
        <v/>
      </c>
      <c r="EP57" s="410" t="str">
        <f t="shared" si="543"/>
        <v/>
      </c>
      <c r="EQ57" s="407" t="str">
        <f>IFERROR(IF(EM57="PACE_Daniels",(INDEX(BASE!$AE$4:$AH$8,MATCH('Microciclos - Endurance (2)'!EN57,BASE!$AE$4:$AE$8,0),4)),IF(AND(EM57="vVO2máx",EN57&gt;=35,EN57&lt;=45),"9-11",IF(AND(EM57="vVO2máx",EN57&gt;45,EN57&lt;=65),"11",IF(AND(EM57="vVO2máx",EN57&gt;65,EN57&lt;=75),"12-13",IF(AND(EM57="vVO2máx",EN57&gt;=80,EN57&lt;=85),"14-16",IF(AND(EM57="vVO2máx",EN57&gt;=85,EN57&lt;100),"17-19",IF(AND(EM57="vVO2máx",EN57&gt;=100),"20",IF(AND(EM57="FCR",EN57&gt;40,EN57&lt;=60),"12-13",IF(AND(EM57="FCR",EN57&gt;60,EN57&lt;=84),"14-16",IF(AND(EM57="FCR",EN57&gt;=85,EN57&lt;100),"17-19",IF(AND(EM57="FCR",EN57=100),"20",""))))))))))),"")</f>
        <v/>
      </c>
      <c r="ER57" s="409" t="str">
        <f>IFERROR(IF(EM57="vVO2máx",(Avaliações!$C$51*'Microciclos - Endurance (2)'!EN57)/100,IF(EM57="Velocidade_crítica",IF(EN57="80% VC",Avaliações!#REF!*0.8,IF(EN57="100% VC",Avaliações!#REF!*1,IF(EN57="120% VC",Avaliações!#REF!*1.2,IF(EN57="&gt;30%",Avaliações!$C$54*1.3,IF(EN57="&gt;40%",Avaliações!$C$54*1.4,0))))),IF(EM57="PACE_Daniels",INDEX(BASE!$Q$4:$V$60,MATCH(Avaliações!$C$53,BASE!$Q$4:$Q$60,0),MATCH('Microciclos - Endurance (2)'!EN57,BASE!$Q$4:$V$4,0)),""))),"")</f>
        <v/>
      </c>
      <c r="ES57" s="407" t="s">
        <v>144</v>
      </c>
      <c r="ET57" s="407"/>
      <c r="EU57" s="410" t="str">
        <f t="shared" si="544"/>
        <v/>
      </c>
      <c r="EV57" s="407" t="str">
        <f>IFERROR(IF(EM57="PACE_Daniels",(INDEX(BASE!$AE$4:$AH$7,MATCH('Microciclos - Endurance (2)'!ET57,BASE!$AE$4:$AE$7,0),4)),IF(AND(EM57="vVO2máx",ET57&gt;=35,ET57&lt;=45),"9-11",IF(AND(EM57="vVO2máx",ET57&gt;45,ET57&lt;=65),"11",IF(AND(EM57="vVO2máx",ET57&gt;65,ET57&lt;=75),"12-13",IF(AND(EM57="vVO2máx",ET57&gt;=80,ET57&lt;=85),"14-16",IF(AND(EM57="vVO2máx",ET57&gt;=85,ET57&lt;100),"17-19",IF(AND(EM57="vVO2máx",ET57&gt;=100),"20",IF(AND(EM57="FCR",ET57&gt;40,ET57&lt;=60),"12-13",IF(AND(EM57="FCR",ET57&gt;60,ET57&lt;=84),"14-16",IF(AND(EM57="FCR",ET57&gt;=85,ET57&lt;100),"17-19",IF(AND(EM57="FCR",ET57=100),"20",""))))))))))),"")</f>
        <v/>
      </c>
      <c r="EW57" s="409">
        <f>IFERROR(IF(ES57="vVO2máx",(Avaliações!$C$51*'Microciclos - Endurance (2)'!ET57)/100,IF(ES57="Velocidade_crítica",IF(ET57="80% VC",Avaliações!#REF!*0.8,IF(ET57="100% VC",Avaliações!#REF!*1,IF(ET57="120% VC",Avaliações!#REF!*1.2,IF(ET57="&gt;30%",Avaliações!$C$54*1.3,IF(ET57="&gt;40%",Avaliações!$C$54*1.4,0))))),IF(ES57="PACE_Daniels",INDEX(BASE!$Q$4:$V$60,MATCH(Avaliações!$C$53,BASE!$Q$4:$Q$60,0),MATCH('Microciclos - Endurance (2)'!ET57,BASE!$Q$4:$V$4,0)),0))),"")</f>
        <v>0</v>
      </c>
      <c r="EX57" s="409" t="str">
        <f t="shared" si="545"/>
        <v/>
      </c>
      <c r="FB57" s="407"/>
      <c r="FC57" s="407"/>
      <c r="FD57" s="407"/>
      <c r="FE57" s="407"/>
      <c r="FF57" s="407">
        <f t="shared" ref="FF57:FF60" si="655">IFERROR(FB57*FC57*FD57,"")</f>
        <v>0</v>
      </c>
      <c r="FG57" s="407">
        <f t="shared" si="546"/>
        <v>0</v>
      </c>
      <c r="FH57" s="408" t="str">
        <f t="shared" si="547"/>
        <v/>
      </c>
      <c r="FI57" s="407" t="s">
        <v>144</v>
      </c>
      <c r="FJ57" s="407"/>
      <c r="FK57" s="409" t="str">
        <f t="shared" si="548"/>
        <v/>
      </c>
      <c r="FL57" s="410" t="str">
        <f t="shared" si="549"/>
        <v/>
      </c>
      <c r="FM57" s="407" t="str">
        <f>IFERROR(IF(FI57="PACE_Daniels",(INDEX(BASE!$AE$4:$AH$8,MATCH('Microciclos - Endurance (2)'!FJ57,BASE!$AE$4:$AE$8,0),4)),IF(AND(FI57="vVO2máx",FJ57&gt;=35,FJ57&lt;=45),"9-11",IF(AND(FI57="vVO2máx",FJ57&gt;45,FJ57&lt;=65),"11",IF(AND(FI57="vVO2máx",FJ57&gt;65,FJ57&lt;=75),"12-13",IF(AND(FI57="vVO2máx",FJ57&gt;=80,FJ57&lt;=85),"14-16",IF(AND(FI57="vVO2máx",FJ57&gt;=85,FJ57&lt;100),"17-19",IF(AND(FI57="vVO2máx",FJ57&gt;=100),"20",IF(AND(FI57="FCR",FJ57&gt;40,FJ57&lt;=60),"12-13",IF(AND(FI57="FCR",FJ57&gt;60,FJ57&lt;=84),"14-16",IF(AND(FI57="FCR",FJ57&gt;=85,FJ57&lt;100),"17-19",IF(AND(FI57="FCR",FJ57=100),"20",""))))))))))),"")</f>
        <v/>
      </c>
      <c r="FN57" s="409" t="str">
        <f>IFERROR(IF(FI57="vVO2máx",(Avaliações!$C$51*'Microciclos - Endurance (2)'!FJ57)/100,IF(FI57="Velocidade_crítica",IF(FJ57="80% VC",Avaliações!#REF!*0.8,IF(FJ57="100% VC",Avaliações!#REF!*1,IF(FJ57="120% VC",Avaliações!#REF!*1.2,IF(FJ57="&gt;30%",Avaliações!$C$54*1.3,IF(FJ57="&gt;40%",Avaliações!$C$54*1.4,0))))),IF(FI57="PACE_Daniels",INDEX(BASE!$Q$4:$V$60,MATCH(Avaliações!$C$53,BASE!$Q$4:$Q$60,0),MATCH('Microciclos - Endurance (2)'!FJ57,BASE!$Q$4:$V$4,0)),""))),"")</f>
        <v/>
      </c>
      <c r="FO57" s="407" t="s">
        <v>144</v>
      </c>
      <c r="FP57" s="407"/>
      <c r="FQ57" s="410" t="str">
        <f t="shared" si="550"/>
        <v/>
      </c>
      <c r="FR57" s="407" t="str">
        <f>IFERROR(IF(FI57="PACE_Daniels",(INDEX(BASE!$AE$4:$AH$7,MATCH('Microciclos - Endurance (2)'!FP57,BASE!$AE$4:$AE$7,0),4)),IF(AND(FI57="vVO2máx",FP57&gt;=35,FP57&lt;=45),"9-11",IF(AND(FI57="vVO2máx",FP57&gt;45,FP57&lt;=65),"11",IF(AND(FI57="vVO2máx",FP57&gt;65,FP57&lt;=75),"12-13",IF(AND(FI57="vVO2máx",FP57&gt;=80,FP57&lt;=85),"14-16",IF(AND(FI57="vVO2máx",FP57&gt;=85,FP57&lt;100),"17-19",IF(AND(FI57="vVO2máx",FP57&gt;=100),"20",IF(AND(FI57="FCR",FP57&gt;40,FP57&lt;=60),"12-13",IF(AND(FI57="FCR",FP57&gt;60,FP57&lt;=84),"14-16",IF(AND(FI57="FCR",FP57&gt;=85,FP57&lt;100),"17-19",IF(AND(FI57="FCR",FP57=100),"20",""))))))))))),"")</f>
        <v/>
      </c>
      <c r="FS57" s="409">
        <f>IFERROR(IF(FO57="vVO2máx",(Avaliações!$C$51*'Microciclos - Endurance (2)'!FP57)/100,IF(FO57="Velocidade_crítica",IF(FP57="80% VC",Avaliações!#REF!*0.8,IF(FP57="100% VC",Avaliações!#REF!*1,IF(FP57="120% VC",Avaliações!#REF!*1.2,IF(FP57="&gt;30%",Avaliações!$C$54*1.3,IF(FP57="&gt;40%",Avaliações!$C$54*1.4,0))))),IF(FO57="PACE_Daniels",INDEX(BASE!$Q$4:$V$60,MATCH(Avaliações!$C$53,BASE!$Q$4:$Q$60,0),MATCH('Microciclos - Endurance (2)'!FP57,BASE!$Q$4:$V$4,0)),0))),"")</f>
        <v>0</v>
      </c>
      <c r="FT57" s="409" t="str">
        <f t="shared" si="551"/>
        <v/>
      </c>
      <c r="FX57" s="407"/>
      <c r="FY57" s="407"/>
      <c r="FZ57" s="407"/>
      <c r="GA57" s="407"/>
      <c r="GB57" s="407">
        <f t="shared" ref="GB57:GB60" si="656">IFERROR(FX57*FY57*FZ57,"")</f>
        <v>0</v>
      </c>
      <c r="GC57" s="407">
        <f t="shared" si="552"/>
        <v>0</v>
      </c>
      <c r="GD57" s="408" t="str">
        <f t="shared" si="553"/>
        <v/>
      </c>
      <c r="GE57" s="407" t="s">
        <v>144</v>
      </c>
      <c r="GF57" s="407"/>
      <c r="GG57" s="409" t="str">
        <f t="shared" si="554"/>
        <v/>
      </c>
      <c r="GH57" s="410" t="str">
        <f t="shared" si="555"/>
        <v/>
      </c>
      <c r="GI57" s="407" t="str">
        <f>IFERROR(IF(GE57="PACE_Daniels",(INDEX(BASE!$AE$4:$AH$8,MATCH('Microciclos - Endurance (2)'!GF57,BASE!$AE$4:$AE$8,0),4)),IF(AND(GE57="vVO2máx",GF57&gt;=35,GF57&lt;=45),"9-11",IF(AND(GE57="vVO2máx",GF57&gt;45,GF57&lt;=65),"11",IF(AND(GE57="vVO2máx",GF57&gt;65,GF57&lt;=75),"12-13",IF(AND(GE57="vVO2máx",GF57&gt;=80,GF57&lt;=85),"14-16",IF(AND(GE57="vVO2máx",GF57&gt;=85,GF57&lt;100),"17-19",IF(AND(GE57="vVO2máx",GF57&gt;=100),"20",IF(AND(GE57="FCR",GF57&gt;40,GF57&lt;=60),"12-13",IF(AND(GE57="FCR",GF57&gt;60,GF57&lt;=84),"14-16",IF(AND(GE57="FCR",GF57&gt;=85,GF57&lt;100),"17-19",IF(AND(GE57="FCR",GF57=100),"20",""))))))))))),"")</f>
        <v/>
      </c>
      <c r="GJ57" s="409" t="str">
        <f>IFERROR(IF(GE57="vVO2máx",(Avaliações!$C$51*'Microciclos - Endurance (2)'!GF57)/100,IF(GE57="Velocidade_crítica",IF(GF57="80% VC",Avaliações!#REF!*0.8,IF(GF57="100% VC",Avaliações!#REF!*1,IF(GF57="120% VC",Avaliações!#REF!*1.2,IF(GF57="&gt;30%",Avaliações!$C$54*1.3,IF(GF57="&gt;40%",Avaliações!$C$54*1.4,0))))),IF(GE57="PACE_Daniels",INDEX(BASE!$Q$4:$V$60,MATCH(Avaliações!$C$53,BASE!$Q$4:$Q$60,0),MATCH('Microciclos - Endurance (2)'!GF57,BASE!$Q$4:$V$4,0)),""))),"")</f>
        <v/>
      </c>
      <c r="GK57" s="407" t="s">
        <v>144</v>
      </c>
      <c r="GL57" s="407"/>
      <c r="GM57" s="410" t="str">
        <f t="shared" si="556"/>
        <v/>
      </c>
      <c r="GN57" s="407" t="str">
        <f>IFERROR(IF(GE57="PACE_Daniels",(INDEX(BASE!$AE$4:$AH$7,MATCH('Microciclos - Endurance (2)'!GL57,BASE!$AE$4:$AE$7,0),4)),IF(AND(GE57="vVO2máx",GL57&gt;=35,GL57&lt;=45),"9-11",IF(AND(GE57="vVO2máx",GL57&gt;45,GL57&lt;=65),"11",IF(AND(GE57="vVO2máx",GL57&gt;65,GL57&lt;=75),"12-13",IF(AND(GE57="vVO2máx",GL57&gt;=80,GL57&lt;=85),"14-16",IF(AND(GE57="vVO2máx",GL57&gt;=85,GL57&lt;100),"17-19",IF(AND(GE57="vVO2máx",GL57&gt;=100),"20",IF(AND(GE57="FCR",GL57&gt;40,GL57&lt;=60),"12-13",IF(AND(GE57="FCR",GL57&gt;60,GL57&lt;=84),"14-16",IF(AND(GE57="FCR",GL57&gt;=85,GL57&lt;100),"17-19",IF(AND(GE57="FCR",GL57=100),"20",""))))))))))),"")</f>
        <v/>
      </c>
      <c r="GO57" s="409">
        <f>IFERROR(IF(GK57="vVO2máx",(Avaliações!$C$51*'Microciclos - Endurance (2)'!GL57)/100,IF(GK57="Velocidade_crítica",IF(GL57="80% VC",Avaliações!#REF!*0.8,IF(GL57="100% VC",Avaliações!#REF!*1,IF(GL57="120% VC",Avaliações!#REF!*1.2,IF(GL57="&gt;30%",Avaliações!$C$54*1.3,IF(GL57="&gt;40%",Avaliações!$C$54*1.4,0))))),IF(GK57="PACE_Daniels",INDEX(BASE!$Q$4:$V$60,MATCH(Avaliações!$C$53,BASE!$Q$4:$Q$60,0),MATCH('Microciclos - Endurance (2)'!GL57,BASE!$Q$4:$V$4,0)),0))),"")</f>
        <v>0</v>
      </c>
      <c r="GP57" s="409" t="str">
        <f t="shared" si="557"/>
        <v/>
      </c>
      <c r="GT57" s="407"/>
      <c r="GU57" s="407"/>
      <c r="GV57" s="407"/>
      <c r="GW57" s="407"/>
      <c r="GX57" s="407">
        <f t="shared" ref="GX57:GX60" si="657">IFERROR(GT57*GU57*GV57,"")</f>
        <v>0</v>
      </c>
      <c r="GY57" s="407">
        <f t="shared" si="558"/>
        <v>0</v>
      </c>
      <c r="GZ57" s="408" t="str">
        <f t="shared" si="559"/>
        <v/>
      </c>
      <c r="HA57" s="407" t="s">
        <v>144</v>
      </c>
      <c r="HB57" s="407"/>
      <c r="HC57" s="409" t="str">
        <f t="shared" si="560"/>
        <v/>
      </c>
      <c r="HD57" s="410" t="str">
        <f t="shared" si="561"/>
        <v/>
      </c>
      <c r="HE57" s="407" t="str">
        <f>IFERROR(IF(HA57="PACE_Daniels",(INDEX(BASE!$AE$4:$AH$8,MATCH('Microciclos - Endurance (2)'!HB57,BASE!$AE$4:$AE$8,0),4)),IF(AND(HA57="vVO2máx",HB57&gt;=35,HB57&lt;=45),"9-11",IF(AND(HA57="vVO2máx",HB57&gt;45,HB57&lt;=65),"11",IF(AND(HA57="vVO2máx",HB57&gt;65,HB57&lt;=75),"12-13",IF(AND(HA57="vVO2máx",HB57&gt;=80,HB57&lt;=85),"14-16",IF(AND(HA57="vVO2máx",HB57&gt;=85,HB57&lt;100),"17-19",IF(AND(HA57="vVO2máx",HB57&gt;=100),"20",IF(AND(HA57="FCR",HB57&gt;40,HB57&lt;=60),"12-13",IF(AND(HA57="FCR",HB57&gt;60,HB57&lt;=84),"14-16",IF(AND(HA57="FCR",HB57&gt;=85,HB57&lt;100),"17-19",IF(AND(HA57="FCR",HB57=100),"20",""))))))))))),"")</f>
        <v/>
      </c>
      <c r="HF57" s="409" t="str">
        <f>IFERROR(IF(HA57="vVO2máx",(Avaliações!$C$51*'Microciclos - Endurance (2)'!HB57)/100,IF(HA57="Velocidade_crítica",IF(HB57="80% VC",Avaliações!#REF!*0.8,IF(HB57="100% VC",Avaliações!#REF!*1,IF(HB57="120% VC",Avaliações!#REF!*1.2,IF(HB57="&gt;30%",Avaliações!$C$54*1.3,IF(HB57="&gt;40%",Avaliações!$C$54*1.4,0))))),IF(HA57="PACE_Daniels",INDEX(BASE!$Q$4:$V$60,MATCH(Avaliações!$C$53,BASE!$Q$4:$Q$60,0),MATCH('Microciclos - Endurance (2)'!HB57,BASE!$Q$4:$V$4,0)),""))),"")</f>
        <v/>
      </c>
      <c r="HG57" s="407" t="s">
        <v>144</v>
      </c>
      <c r="HH57" s="407"/>
      <c r="HI57" s="410" t="str">
        <f t="shared" si="562"/>
        <v/>
      </c>
      <c r="HJ57" s="407" t="str">
        <f>IFERROR(IF(HA57="PACE_Daniels",(INDEX(BASE!$AE$4:$AH$7,MATCH('Microciclos - Endurance (2)'!HH57,BASE!$AE$4:$AE$7,0),4)),IF(AND(HA57="vVO2máx",HH57&gt;=35,HH57&lt;=45),"9-11",IF(AND(HA57="vVO2máx",HH57&gt;45,HH57&lt;=65),"11",IF(AND(HA57="vVO2máx",HH57&gt;65,HH57&lt;=75),"12-13",IF(AND(HA57="vVO2máx",HH57&gt;=80,HH57&lt;=85),"14-16",IF(AND(HA57="vVO2máx",HH57&gt;=85,HH57&lt;100),"17-19",IF(AND(HA57="vVO2máx",HH57&gt;=100),"20",IF(AND(HA57="FCR",HH57&gt;40,HH57&lt;=60),"12-13",IF(AND(HA57="FCR",HH57&gt;60,HH57&lt;=84),"14-16",IF(AND(HA57="FCR",HH57&gt;=85,HH57&lt;100),"17-19",IF(AND(HA57="FCR",HH57=100),"20",""))))))))))),"")</f>
        <v/>
      </c>
      <c r="HK57" s="409">
        <f>IFERROR(IF(HG57="vVO2máx",(Avaliações!$C$51*'Microciclos - Endurance (2)'!HH57)/100,IF(HG57="Velocidade_crítica",IF(HH57="80% VC",Avaliações!#REF!*0.8,IF(HH57="100% VC",Avaliações!#REF!*1,IF(HH57="120% VC",Avaliações!#REF!*1.2,IF(HH57="&gt;30%",Avaliações!$C$54*1.3,IF(HH57="&gt;40%",Avaliações!$C$54*1.4,0))))),IF(HG57="PACE_Daniels",INDEX(BASE!$Q$4:$V$60,MATCH(Avaliações!$C$53,BASE!$Q$4:$Q$60,0),MATCH('Microciclos - Endurance (2)'!HH57,BASE!$Q$4:$V$4,0)),0))),"")</f>
        <v>0</v>
      </c>
      <c r="HL57" s="409" t="str">
        <f t="shared" si="563"/>
        <v/>
      </c>
      <c r="HP57" s="407"/>
      <c r="HQ57" s="407"/>
      <c r="HR57" s="407"/>
      <c r="HS57" s="407"/>
      <c r="HT57" s="407">
        <f t="shared" ref="HT57:HT60" si="658">IFERROR(HP57*HQ57*HR57,"")</f>
        <v>0</v>
      </c>
      <c r="HU57" s="407">
        <f t="shared" si="564"/>
        <v>0</v>
      </c>
      <c r="HV57" s="408" t="str">
        <f t="shared" si="565"/>
        <v/>
      </c>
      <c r="HW57" s="407" t="s">
        <v>144</v>
      </c>
      <c r="HX57" s="407"/>
      <c r="HY57" s="409" t="str">
        <f t="shared" si="566"/>
        <v/>
      </c>
      <c r="HZ57" s="410" t="str">
        <f t="shared" si="567"/>
        <v/>
      </c>
      <c r="IA57" s="407" t="str">
        <f>IFERROR(IF(HW57="PACE_Daniels",(INDEX(BASE!$AE$4:$AH$8,MATCH('Microciclos - Endurance (2)'!HX57,BASE!$AE$4:$AE$8,0),4)),IF(AND(HW57="vVO2máx",HX57&gt;=35,HX57&lt;=45),"9-11",IF(AND(HW57="vVO2máx",HX57&gt;45,HX57&lt;=65),"11",IF(AND(HW57="vVO2máx",HX57&gt;65,HX57&lt;=75),"12-13",IF(AND(HW57="vVO2máx",HX57&gt;=80,HX57&lt;=85),"14-16",IF(AND(HW57="vVO2máx",HX57&gt;=85,HX57&lt;100),"17-19",IF(AND(HW57="vVO2máx",HX57&gt;=100),"20",IF(AND(HW57="FCR",HX57&gt;40,HX57&lt;=60),"12-13",IF(AND(HW57="FCR",HX57&gt;60,HX57&lt;=84),"14-16",IF(AND(HW57="FCR",HX57&gt;=85,HX57&lt;100),"17-19",IF(AND(HW57="FCR",HX57=100),"20",""))))))))))),"")</f>
        <v/>
      </c>
      <c r="IB57" s="409" t="str">
        <f>IFERROR(IF(HW57="vVO2máx",(Avaliações!$C$51*'Microciclos - Endurance (2)'!HX57)/100,IF(HW57="Velocidade_crítica",IF(HX57="80% VC",Avaliações!#REF!*0.8,IF(HX57="100% VC",Avaliações!#REF!*1,IF(HX57="120% VC",Avaliações!#REF!*1.2,IF(HX57="&gt;30%",Avaliações!$C$54*1.3,IF(HX57="&gt;40%",Avaliações!$C$54*1.4,0))))),IF(HW57="PACE_Daniels",INDEX(BASE!$Q$4:$V$60,MATCH(Avaliações!$C$53,BASE!$Q$4:$Q$60,0),MATCH('Microciclos - Endurance (2)'!HX57,BASE!$Q$4:$V$4,0)),""))),"")</f>
        <v/>
      </c>
      <c r="IC57" s="407" t="s">
        <v>144</v>
      </c>
      <c r="ID57" s="407"/>
      <c r="IE57" s="410" t="str">
        <f t="shared" si="568"/>
        <v/>
      </c>
      <c r="IF57" s="407" t="str">
        <f>IFERROR(IF(HW57="PACE_Daniels",(INDEX(BASE!$AE$4:$AH$7,MATCH('Microciclos - Endurance (2)'!ID57,BASE!$AE$4:$AE$7,0),4)),IF(AND(HW57="vVO2máx",ID57&gt;=35,ID57&lt;=45),"9-11",IF(AND(HW57="vVO2máx",ID57&gt;45,ID57&lt;=65),"11",IF(AND(HW57="vVO2máx",ID57&gt;65,ID57&lt;=75),"12-13",IF(AND(HW57="vVO2máx",ID57&gt;=80,ID57&lt;=85),"14-16",IF(AND(HW57="vVO2máx",ID57&gt;=85,ID57&lt;100),"17-19",IF(AND(HW57="vVO2máx",ID57&gt;=100),"20",IF(AND(HW57="FCR",ID57&gt;40,ID57&lt;=60),"12-13",IF(AND(HW57="FCR",ID57&gt;60,ID57&lt;=84),"14-16",IF(AND(HW57="FCR",ID57&gt;=85,ID57&lt;100),"17-19",IF(AND(HW57="FCR",ID57=100),"20",""))))))))))),"")</f>
        <v/>
      </c>
      <c r="IG57" s="409">
        <f>IFERROR(IF(IC57="vVO2máx",(Avaliações!$C$51*'Microciclos - Endurance (2)'!ID57)/100,IF(IC57="Velocidade_crítica",IF(ID57="80% VC",Avaliações!#REF!*0.8,IF(ID57="100% VC",Avaliações!#REF!*1,IF(ID57="120% VC",Avaliações!#REF!*1.2,IF(ID57="&gt;30%",Avaliações!$C$54*1.3,IF(ID57="&gt;40%",Avaliações!$C$54*1.4,0))))),IF(IC57="PACE_Daniels",INDEX(BASE!$Q$4:$V$60,MATCH(Avaliações!$C$53,BASE!$Q$4:$Q$60,0),MATCH('Microciclos - Endurance (2)'!ID57,BASE!$Q$4:$V$4,0)),0))),"")</f>
        <v>0</v>
      </c>
      <c r="IH57" s="409" t="str">
        <f t="shared" si="569"/>
        <v/>
      </c>
      <c r="IL57" s="407"/>
      <c r="IM57" s="407"/>
      <c r="IN57" s="407"/>
      <c r="IO57" s="407"/>
      <c r="IP57" s="407">
        <f t="shared" ref="IP57:IP60" si="659">IFERROR(IL57*IM57*IN57,"")</f>
        <v>0</v>
      </c>
      <c r="IQ57" s="407">
        <f t="shared" si="570"/>
        <v>0</v>
      </c>
      <c r="IR57" s="408" t="str">
        <f t="shared" si="571"/>
        <v/>
      </c>
      <c r="IS57" s="407" t="s">
        <v>144</v>
      </c>
      <c r="IT57" s="407"/>
      <c r="IU57" s="409" t="str">
        <f t="shared" si="572"/>
        <v/>
      </c>
      <c r="IV57" s="410" t="str">
        <f t="shared" si="573"/>
        <v/>
      </c>
      <c r="IW57" s="407" t="str">
        <f>IFERROR(IF(IS57="PACE_Daniels",(INDEX(BASE!$AE$4:$AH$8,MATCH('Microciclos - Endurance (2)'!IT57,BASE!$AE$4:$AE$8,0),4)),IF(AND(IS57="vVO2máx",IT57&gt;=35,IT57&lt;=45),"9-11",IF(AND(IS57="vVO2máx",IT57&gt;45,IT57&lt;=65),"11",IF(AND(IS57="vVO2máx",IT57&gt;65,IT57&lt;=75),"12-13",IF(AND(IS57="vVO2máx",IT57&gt;=80,IT57&lt;=85),"14-16",IF(AND(IS57="vVO2máx",IT57&gt;=85,IT57&lt;100),"17-19",IF(AND(IS57="vVO2máx",IT57&gt;=100),"20",IF(AND(IS57="FCR",IT57&gt;40,IT57&lt;=60),"12-13",IF(AND(IS57="FCR",IT57&gt;60,IT57&lt;=84),"14-16",IF(AND(IS57="FCR",IT57&gt;=85,IT57&lt;100),"17-19",IF(AND(IS57="FCR",IT57=100),"20",""))))))))))),"")</f>
        <v/>
      </c>
      <c r="IX57" s="409" t="str">
        <f>IFERROR(IF(IS57="vVO2máx",(Avaliações!$C$51*'Microciclos - Endurance (2)'!IT57)/100,IF(IS57="Velocidade_crítica",IF(IT57="80% VC",Avaliações!#REF!*0.8,IF(IT57="100% VC",Avaliações!#REF!*1,IF(IT57="120% VC",Avaliações!#REF!*1.2,IF(IT57="&gt;30%",Avaliações!$C$54*1.3,IF(IT57="&gt;40%",Avaliações!$C$54*1.4,0))))),IF(IS57="PACE_Daniels",INDEX(BASE!$Q$4:$V$60,MATCH(Avaliações!$C$53,BASE!$Q$4:$Q$60,0),MATCH('Microciclos - Endurance (2)'!IT57,BASE!$Q$4:$V$4,0)),""))),"")</f>
        <v/>
      </c>
      <c r="IY57" s="407" t="s">
        <v>144</v>
      </c>
      <c r="IZ57" s="407"/>
      <c r="JA57" s="410" t="str">
        <f t="shared" si="574"/>
        <v/>
      </c>
      <c r="JB57" s="407" t="str">
        <f>IFERROR(IF(IS57="PACE_Daniels",(INDEX(BASE!$AE$4:$AH$7,MATCH('Microciclos - Endurance (2)'!IZ57,BASE!$AE$4:$AE$7,0),4)),IF(AND(IS57="vVO2máx",IZ57&gt;=35,IZ57&lt;=45),"9-11",IF(AND(IS57="vVO2máx",IZ57&gt;45,IZ57&lt;=65),"11",IF(AND(IS57="vVO2máx",IZ57&gt;65,IZ57&lt;=75),"12-13",IF(AND(IS57="vVO2máx",IZ57&gt;=80,IZ57&lt;=85),"14-16",IF(AND(IS57="vVO2máx",IZ57&gt;=85,IZ57&lt;100),"17-19",IF(AND(IS57="vVO2máx",IZ57&gt;=100),"20",IF(AND(IS57="FCR",IZ57&gt;40,IZ57&lt;=60),"12-13",IF(AND(IS57="FCR",IZ57&gt;60,IZ57&lt;=84),"14-16",IF(AND(IS57="FCR",IZ57&gt;=85,IZ57&lt;100),"17-19",IF(AND(IS57="FCR",IZ57=100),"20",""))))))))))),"")</f>
        <v/>
      </c>
      <c r="JC57" s="409">
        <f>IFERROR(IF(IY57="vVO2máx",(Avaliações!$C$51*'Microciclos - Endurance (2)'!IZ57)/100,IF(IY57="Velocidade_crítica",IF(IZ57="80% VC",Avaliações!#REF!*0.8,IF(IZ57="100% VC",Avaliações!#REF!*1,IF(IZ57="120% VC",Avaliações!#REF!*1.2,IF(IZ57="&gt;30%",Avaliações!$C$54*1.3,IF(IZ57="&gt;40%",Avaliações!$C$54*1.4,0))))),IF(IY57="PACE_Daniels",INDEX(BASE!$Q$4:$V$60,MATCH(Avaliações!$C$53,BASE!$Q$4:$Q$60,0),MATCH('Microciclos - Endurance (2)'!IZ57,BASE!$Q$4:$V$4,0)),0))),"")</f>
        <v>0</v>
      </c>
      <c r="JD57" s="409" t="str">
        <f t="shared" si="575"/>
        <v/>
      </c>
      <c r="JH57" s="407"/>
      <c r="JI57" s="407"/>
      <c r="JJ57" s="407"/>
      <c r="JK57" s="407"/>
      <c r="JL57" s="407">
        <f t="shared" ref="JL57:JL60" si="660">IFERROR(JH57*JI57*JJ57,"")</f>
        <v>0</v>
      </c>
      <c r="JM57" s="407">
        <f t="shared" si="576"/>
        <v>0</v>
      </c>
      <c r="JN57" s="408" t="str">
        <f t="shared" si="577"/>
        <v/>
      </c>
      <c r="JO57" s="407" t="s">
        <v>144</v>
      </c>
      <c r="JP57" s="407"/>
      <c r="JQ57" s="409" t="str">
        <f t="shared" si="578"/>
        <v/>
      </c>
      <c r="JR57" s="410" t="str">
        <f t="shared" si="579"/>
        <v/>
      </c>
      <c r="JS57" s="407" t="str">
        <f>IFERROR(IF(JO57="PACE_Daniels",(INDEX(BASE!$AE$4:$AH$8,MATCH('Microciclos - Endurance (2)'!JP57,BASE!$AE$4:$AE$8,0),4)),IF(AND(JO57="vVO2máx",JP57&gt;=35,JP57&lt;=45),"9-11",IF(AND(JO57="vVO2máx",JP57&gt;45,JP57&lt;=65),"11",IF(AND(JO57="vVO2máx",JP57&gt;65,JP57&lt;=75),"12-13",IF(AND(JO57="vVO2máx",JP57&gt;=80,JP57&lt;=85),"14-16",IF(AND(JO57="vVO2máx",JP57&gt;=85,JP57&lt;100),"17-19",IF(AND(JO57="vVO2máx",JP57&gt;=100),"20",IF(AND(JO57="FCR",JP57&gt;40,JP57&lt;=60),"12-13",IF(AND(JO57="FCR",JP57&gt;60,JP57&lt;=84),"14-16",IF(AND(JO57="FCR",JP57&gt;=85,JP57&lt;100),"17-19",IF(AND(JO57="FCR",JP57=100),"20",""))))))))))),"")</f>
        <v/>
      </c>
      <c r="JT57" s="409" t="str">
        <f>IFERROR(IF(JO57="vVO2máx",(Avaliações!$C$51*'Microciclos - Endurance (2)'!JP57)/100,IF(JO57="Velocidade_crítica",IF(JP57="80% VC",Avaliações!#REF!*0.8,IF(JP57="100% VC",Avaliações!#REF!*1,IF(JP57="120% VC",Avaliações!#REF!*1.2,IF(JP57="&gt;30%",Avaliações!$C$54*1.3,IF(JP57="&gt;40%",Avaliações!$C$54*1.4,0))))),IF(JO57="PACE_Daniels",INDEX(BASE!$Q$4:$V$60,MATCH(Avaliações!$C$53,BASE!$Q$4:$Q$60,0),MATCH('Microciclos - Endurance (2)'!JP57,BASE!$Q$4:$V$4,0)),""))),"")</f>
        <v/>
      </c>
      <c r="JU57" s="407" t="s">
        <v>144</v>
      </c>
      <c r="JV57" s="407"/>
      <c r="JW57" s="410" t="str">
        <f t="shared" si="580"/>
        <v/>
      </c>
      <c r="JX57" s="407" t="str">
        <f>IFERROR(IF(JO57="PACE_Daniels",(INDEX(BASE!$AE$4:$AH$7,MATCH('Microciclos - Endurance (2)'!JV57,BASE!$AE$4:$AE$7,0),4)),IF(AND(JO57="vVO2máx",JV57&gt;=35,JV57&lt;=45),"9-11",IF(AND(JO57="vVO2máx",JV57&gt;45,JV57&lt;=65),"11",IF(AND(JO57="vVO2máx",JV57&gt;65,JV57&lt;=75),"12-13",IF(AND(JO57="vVO2máx",JV57&gt;=80,JV57&lt;=85),"14-16",IF(AND(JO57="vVO2máx",JV57&gt;=85,JV57&lt;100),"17-19",IF(AND(JO57="vVO2máx",JV57&gt;=100),"20",IF(AND(JO57="FCR",JV57&gt;40,JV57&lt;=60),"12-13",IF(AND(JO57="FCR",JV57&gt;60,JV57&lt;=84),"14-16",IF(AND(JO57="FCR",JV57&gt;=85,JV57&lt;100),"17-19",IF(AND(JO57="FCR",JV57=100),"20",""))))))))))),"")</f>
        <v/>
      </c>
      <c r="JY57" s="409">
        <f>IFERROR(IF(JU57="vVO2máx",(Avaliações!$C$51*'Microciclos - Endurance (2)'!JV57)/100,IF(JU57="Velocidade_crítica",IF(JV57="80% VC",Avaliações!#REF!*0.8,IF(JV57="100% VC",Avaliações!#REF!*1,IF(JV57="120% VC",Avaliações!#REF!*1.2,IF(JV57="&gt;30%",Avaliações!$C$54*1.3,IF(JV57="&gt;40%",Avaliações!$C$54*1.4,0))))),IF(JU57="PACE_Daniels",INDEX(BASE!$Q$4:$V$60,MATCH(Avaliações!$C$53,BASE!$Q$4:$Q$60,0),MATCH('Microciclos - Endurance (2)'!JV57,BASE!$Q$4:$V$4,0)),0))),"")</f>
        <v>0</v>
      </c>
      <c r="JZ57" s="409" t="str">
        <f t="shared" si="581"/>
        <v/>
      </c>
      <c r="KD57" s="407"/>
      <c r="KE57" s="407"/>
      <c r="KF57" s="407"/>
      <c r="KG57" s="407"/>
      <c r="KH57" s="407">
        <f t="shared" ref="KH57:KH60" si="661">IFERROR(KD57*KE57*KF57,"")</f>
        <v>0</v>
      </c>
      <c r="KI57" s="407">
        <f t="shared" si="582"/>
        <v>0</v>
      </c>
      <c r="KJ57" s="408" t="str">
        <f t="shared" si="583"/>
        <v/>
      </c>
      <c r="KK57" s="407" t="s">
        <v>144</v>
      </c>
      <c r="KL57" s="407"/>
      <c r="KM57" s="409" t="str">
        <f t="shared" si="584"/>
        <v/>
      </c>
      <c r="KN57" s="410" t="str">
        <f t="shared" si="585"/>
        <v/>
      </c>
      <c r="KO57" s="407" t="str">
        <f>IFERROR(IF(KK57="PACE_Daniels",(INDEX(BASE!$AE$4:$AH$8,MATCH('Microciclos - Endurance (2)'!KL57,BASE!$AE$4:$AE$8,0),4)),IF(AND(KK57="vVO2máx",KL57&gt;=35,KL57&lt;=45),"9-11",IF(AND(KK57="vVO2máx",KL57&gt;45,KL57&lt;=65),"11",IF(AND(KK57="vVO2máx",KL57&gt;65,KL57&lt;=75),"12-13",IF(AND(KK57="vVO2máx",KL57&gt;=80,KL57&lt;=85),"14-16",IF(AND(KK57="vVO2máx",KL57&gt;=85,KL57&lt;100),"17-19",IF(AND(KK57="vVO2máx",KL57&gt;=100),"20",IF(AND(KK57="FCR",KL57&gt;40,KL57&lt;=60),"12-13",IF(AND(KK57="FCR",KL57&gt;60,KL57&lt;=84),"14-16",IF(AND(KK57="FCR",KL57&gt;=85,KL57&lt;100),"17-19",IF(AND(KK57="FCR",KL57=100),"20",""))))))))))),"")</f>
        <v/>
      </c>
      <c r="KP57" s="409" t="str">
        <f>IFERROR(IF(KK57="vVO2máx",(Avaliações!$C$51*'Microciclos - Endurance (2)'!KL57)/100,IF(KK57="Velocidade_crítica",IF(KL57="80% VC",Avaliações!#REF!*0.8,IF(KL57="100% VC",Avaliações!#REF!*1,IF(KL57="120% VC",Avaliações!#REF!*1.2,IF(KL57="&gt;30%",Avaliações!$C$54*1.3,IF(KL57="&gt;40%",Avaliações!$C$54*1.4,0))))),IF(KK57="PACE_Daniels",INDEX(BASE!$Q$4:$V$60,MATCH(Avaliações!$C$53,BASE!$Q$4:$Q$60,0),MATCH('Microciclos - Endurance (2)'!KL57,BASE!$Q$4:$V$4,0)),""))),"")</f>
        <v/>
      </c>
      <c r="KQ57" s="407" t="s">
        <v>144</v>
      </c>
      <c r="KR57" s="407"/>
      <c r="KS57" s="410" t="str">
        <f t="shared" si="586"/>
        <v/>
      </c>
      <c r="KT57" s="407" t="str">
        <f>IFERROR(IF(KK57="PACE_Daniels",(INDEX(BASE!$AE$4:$AH$7,MATCH('Microciclos - Endurance (2)'!KR57,BASE!$AE$4:$AE$7,0),4)),IF(AND(KK57="vVO2máx",KR57&gt;=35,KR57&lt;=45),"9-11",IF(AND(KK57="vVO2máx",KR57&gt;45,KR57&lt;=65),"11",IF(AND(KK57="vVO2máx",KR57&gt;65,KR57&lt;=75),"12-13",IF(AND(KK57="vVO2máx",KR57&gt;=80,KR57&lt;=85),"14-16",IF(AND(KK57="vVO2máx",KR57&gt;=85,KR57&lt;100),"17-19",IF(AND(KK57="vVO2máx",KR57&gt;=100),"20",IF(AND(KK57="FCR",KR57&gt;40,KR57&lt;=60),"12-13",IF(AND(KK57="FCR",KR57&gt;60,KR57&lt;=84),"14-16",IF(AND(KK57="FCR",KR57&gt;=85,KR57&lt;100),"17-19",IF(AND(KK57="FCR",KR57=100),"20",""))))))))))),"")</f>
        <v/>
      </c>
      <c r="KU57" s="409">
        <f>IFERROR(IF(KQ57="vVO2máx",(Avaliações!$C$51*'Microciclos - Endurance (2)'!KR57)/100,IF(KQ57="Velocidade_crítica",IF(KR57="80% VC",Avaliações!#REF!*0.8,IF(KR57="100% VC",Avaliações!#REF!*1,IF(KR57="120% VC",Avaliações!#REF!*1.2,IF(KR57="&gt;30%",Avaliações!$C$54*1.3,IF(KR57="&gt;40%",Avaliações!$C$54*1.4,0))))),IF(KQ57="PACE_Daniels",INDEX(BASE!$Q$4:$V$60,MATCH(Avaliações!$C$53,BASE!$Q$4:$Q$60,0),MATCH('Microciclos - Endurance (2)'!KR57,BASE!$Q$4:$V$4,0)),0))),"")</f>
        <v>0</v>
      </c>
      <c r="KV57" s="409" t="str">
        <f t="shared" si="587"/>
        <v/>
      </c>
      <c r="KZ57" s="407"/>
      <c r="LA57" s="407"/>
      <c r="LB57" s="407"/>
      <c r="LC57" s="407"/>
      <c r="LD57" s="407">
        <f t="shared" ref="LD57:LD60" si="662">IFERROR(KZ57*LA57*LB57,"")</f>
        <v>0</v>
      </c>
      <c r="LE57" s="407">
        <f t="shared" si="588"/>
        <v>0</v>
      </c>
      <c r="LF57" s="408" t="str">
        <f t="shared" si="589"/>
        <v/>
      </c>
      <c r="LG57" s="407" t="s">
        <v>144</v>
      </c>
      <c r="LH57" s="407"/>
      <c r="LI57" s="409" t="str">
        <f t="shared" si="590"/>
        <v/>
      </c>
      <c r="LJ57" s="410" t="str">
        <f t="shared" si="591"/>
        <v/>
      </c>
      <c r="LK57" s="407" t="str">
        <f>IFERROR(IF(LG57="PACE_Daniels",(INDEX(BASE!$AE$4:$AH$8,MATCH('Microciclos - Endurance (2)'!LH57,BASE!$AE$4:$AE$8,0),4)),IF(AND(LG57="vVO2máx",LH57&gt;=35,LH57&lt;=45),"9-11",IF(AND(LG57="vVO2máx",LH57&gt;45,LH57&lt;=65),"11",IF(AND(LG57="vVO2máx",LH57&gt;65,LH57&lt;=75),"12-13",IF(AND(LG57="vVO2máx",LH57&gt;=80,LH57&lt;=85),"14-16",IF(AND(LG57="vVO2máx",LH57&gt;=85,LH57&lt;100),"17-19",IF(AND(LG57="vVO2máx",LH57&gt;=100),"20",IF(AND(LG57="FCR",LH57&gt;40,LH57&lt;=60),"12-13",IF(AND(LG57="FCR",LH57&gt;60,LH57&lt;=84),"14-16",IF(AND(LG57="FCR",LH57&gt;=85,LH57&lt;100),"17-19",IF(AND(LG57="FCR",LH57=100),"20",""))))))))))),"")</f>
        <v/>
      </c>
      <c r="LL57" s="409" t="str">
        <f>IFERROR(IF(LG57="vVO2máx",(Avaliações!$C$51*'Microciclos - Endurance (2)'!LH57)/100,IF(LG57="Velocidade_crítica",IF(LH57="80% VC",Avaliações!#REF!*0.8,IF(LH57="100% VC",Avaliações!#REF!*1,IF(LH57="120% VC",Avaliações!#REF!*1.2,IF(LH57="&gt;30%",Avaliações!$C$54*1.3,IF(LH57="&gt;40%",Avaliações!$C$54*1.4,0))))),IF(LG57="PACE_Daniels",INDEX(BASE!$Q$4:$V$60,MATCH(Avaliações!$C$53,BASE!$Q$4:$Q$60,0),MATCH('Microciclos - Endurance (2)'!LH57,BASE!$Q$4:$V$4,0)),""))),"")</f>
        <v/>
      </c>
      <c r="LM57" s="407" t="s">
        <v>144</v>
      </c>
      <c r="LN57" s="407"/>
      <c r="LO57" s="410" t="str">
        <f t="shared" si="592"/>
        <v/>
      </c>
      <c r="LP57" s="407" t="str">
        <f>IFERROR(IF(LG57="PACE_Daniels",(INDEX(BASE!$AE$4:$AH$7,MATCH('Microciclos - Endurance (2)'!LN57,BASE!$AE$4:$AE$7,0),4)),IF(AND(LG57="vVO2máx",LN57&gt;=35,LN57&lt;=45),"9-11",IF(AND(LG57="vVO2máx",LN57&gt;45,LN57&lt;=65),"11",IF(AND(LG57="vVO2máx",LN57&gt;65,LN57&lt;=75),"12-13",IF(AND(LG57="vVO2máx",LN57&gt;=80,LN57&lt;=85),"14-16",IF(AND(LG57="vVO2máx",LN57&gt;=85,LN57&lt;100),"17-19",IF(AND(LG57="vVO2máx",LN57&gt;=100),"20",IF(AND(LG57="FCR",LN57&gt;40,LN57&lt;=60),"12-13",IF(AND(LG57="FCR",LN57&gt;60,LN57&lt;=84),"14-16",IF(AND(LG57="FCR",LN57&gt;=85,LN57&lt;100),"17-19",IF(AND(LG57="FCR",LN57=100),"20",""))))))))))),"")</f>
        <v/>
      </c>
      <c r="LQ57" s="409">
        <f>IFERROR(IF(LM57="vVO2máx",(Avaliações!$C$51*'Microciclos - Endurance (2)'!LN57)/100,IF(LM57="Velocidade_crítica",IF(LN57="80% VC",Avaliações!#REF!*0.8,IF(LN57="100% VC",Avaliações!#REF!*1,IF(LN57="120% VC",Avaliações!#REF!*1.2,IF(LN57="&gt;30%",Avaliações!$C$54*1.3,IF(LN57="&gt;40%",Avaliações!$C$54*1.4,0))))),IF(LM57="PACE_Daniels",INDEX(BASE!$Q$4:$V$60,MATCH(Avaliações!$C$53,BASE!$Q$4:$Q$60,0),MATCH('Microciclos - Endurance (2)'!LN57,BASE!$Q$4:$V$4,0)),0))),"")</f>
        <v>0</v>
      </c>
      <c r="LR57" s="409" t="str">
        <f t="shared" si="593"/>
        <v/>
      </c>
      <c r="LV57" s="407"/>
      <c r="LW57" s="407"/>
      <c r="LX57" s="407"/>
      <c r="LY57" s="407"/>
      <c r="LZ57" s="407">
        <f t="shared" ref="LZ57:LZ60" si="663">IFERROR(LV57*LW57*LX57,"")</f>
        <v>0</v>
      </c>
      <c r="MA57" s="407">
        <f t="shared" si="594"/>
        <v>0</v>
      </c>
      <c r="MB57" s="408" t="str">
        <f t="shared" si="595"/>
        <v/>
      </c>
      <c r="MC57" s="407" t="s">
        <v>144</v>
      </c>
      <c r="MD57" s="407"/>
      <c r="ME57" s="409" t="str">
        <f t="shared" si="596"/>
        <v/>
      </c>
      <c r="MF57" s="410" t="str">
        <f t="shared" si="597"/>
        <v/>
      </c>
      <c r="MG57" s="407" t="str">
        <f>IFERROR(IF(MC57="PACE_Daniels",(INDEX(BASE!$AE$4:$AH$8,MATCH('Microciclos - Endurance (2)'!MD57,BASE!$AE$4:$AE$8,0),4)),IF(AND(MC57="vVO2máx",MD57&gt;=35,MD57&lt;=45),"9-11",IF(AND(MC57="vVO2máx",MD57&gt;45,MD57&lt;=65),"11",IF(AND(MC57="vVO2máx",MD57&gt;65,MD57&lt;=75),"12-13",IF(AND(MC57="vVO2máx",MD57&gt;=80,MD57&lt;=85),"14-16",IF(AND(MC57="vVO2máx",MD57&gt;=85,MD57&lt;100),"17-19",IF(AND(MC57="vVO2máx",MD57&gt;=100),"20",IF(AND(MC57="FCR",MD57&gt;40,MD57&lt;=60),"12-13",IF(AND(MC57="FCR",MD57&gt;60,MD57&lt;=84),"14-16",IF(AND(MC57="FCR",MD57&gt;=85,MD57&lt;100),"17-19",IF(AND(MC57="FCR",MD57=100),"20",""))))))))))),"")</f>
        <v/>
      </c>
      <c r="MH57" s="409" t="str">
        <f>IFERROR(IF(MC57="vVO2máx",(Avaliações!$C$51*'Microciclos - Endurance (2)'!MD57)/100,IF(MC57="Velocidade_crítica",IF(MD57="80% VC",Avaliações!#REF!*0.8,IF(MD57="100% VC",Avaliações!#REF!*1,IF(MD57="120% VC",Avaliações!#REF!*1.2,IF(MD57="&gt;30%",Avaliações!$C$54*1.3,IF(MD57="&gt;40%",Avaliações!$C$54*1.4,0))))),IF(MC57="PACE_Daniels",INDEX(BASE!$Q$4:$V$60,MATCH(Avaliações!$C$53,BASE!$Q$4:$Q$60,0),MATCH('Microciclos - Endurance (2)'!MD57,BASE!$Q$4:$V$4,0)),""))),"")</f>
        <v/>
      </c>
      <c r="MI57" s="407" t="s">
        <v>144</v>
      </c>
      <c r="MJ57" s="407"/>
      <c r="MK57" s="410" t="str">
        <f t="shared" si="598"/>
        <v/>
      </c>
      <c r="ML57" s="407" t="str">
        <f>IFERROR(IF(MC57="PACE_Daniels",(INDEX(BASE!$AE$4:$AH$7,MATCH('Microciclos - Endurance (2)'!MJ57,BASE!$AE$4:$AE$7,0),4)),IF(AND(MC57="vVO2máx",MJ57&gt;=35,MJ57&lt;=45),"9-11",IF(AND(MC57="vVO2máx",MJ57&gt;45,MJ57&lt;=65),"11",IF(AND(MC57="vVO2máx",MJ57&gt;65,MJ57&lt;=75),"12-13",IF(AND(MC57="vVO2máx",MJ57&gt;=80,MJ57&lt;=85),"14-16",IF(AND(MC57="vVO2máx",MJ57&gt;=85,MJ57&lt;100),"17-19",IF(AND(MC57="vVO2máx",MJ57&gt;=100),"20",IF(AND(MC57="FCR",MJ57&gt;40,MJ57&lt;=60),"12-13",IF(AND(MC57="FCR",MJ57&gt;60,MJ57&lt;=84),"14-16",IF(AND(MC57="FCR",MJ57&gt;=85,MJ57&lt;100),"17-19",IF(AND(MC57="FCR",MJ57=100),"20",""))))))))))),"")</f>
        <v/>
      </c>
      <c r="MM57" s="409">
        <f>IFERROR(IF(MI57="vVO2máx",(Avaliações!$C$51*'Microciclos - Endurance (2)'!MJ57)/100,IF(MI57="Velocidade_crítica",IF(MJ57="80% VC",Avaliações!#REF!*0.8,IF(MJ57="100% VC",Avaliações!#REF!*1,IF(MJ57="120% VC",Avaliações!#REF!*1.2,IF(MJ57="&gt;30%",Avaliações!$C$54*1.3,IF(MJ57="&gt;40%",Avaliações!$C$54*1.4,0))))),IF(MI57="PACE_Daniels",INDEX(BASE!$Q$4:$V$60,MATCH(Avaliações!$C$53,BASE!$Q$4:$Q$60,0),MATCH('Microciclos - Endurance (2)'!MJ57,BASE!$Q$4:$V$4,0)),0))),"")</f>
        <v>0</v>
      </c>
      <c r="MN57" s="409" t="str">
        <f t="shared" si="599"/>
        <v/>
      </c>
      <c r="MR57" s="407"/>
      <c r="MS57" s="407"/>
      <c r="MT57" s="407"/>
      <c r="MU57" s="407"/>
      <c r="MV57" s="407">
        <f t="shared" ref="MV57:MV60" si="664">IFERROR(MR57*MS57*MT57,"")</f>
        <v>0</v>
      </c>
      <c r="MW57" s="407">
        <f t="shared" si="600"/>
        <v>0</v>
      </c>
      <c r="MX57" s="408" t="str">
        <f t="shared" si="601"/>
        <v/>
      </c>
      <c r="MY57" s="407" t="s">
        <v>144</v>
      </c>
      <c r="MZ57" s="407"/>
      <c r="NA57" s="409" t="str">
        <f t="shared" si="602"/>
        <v/>
      </c>
      <c r="NB57" s="410" t="str">
        <f t="shared" si="603"/>
        <v/>
      </c>
      <c r="NC57" s="407" t="str">
        <f>IFERROR(IF(MY57="PACE_Daniels",(INDEX(BASE!$AE$4:$AH$8,MATCH('Microciclos - Endurance (2)'!MZ57,BASE!$AE$4:$AE$8,0),4)),IF(AND(MY57="vVO2máx",MZ57&gt;=35,MZ57&lt;=45),"9-11",IF(AND(MY57="vVO2máx",MZ57&gt;45,MZ57&lt;=65),"11",IF(AND(MY57="vVO2máx",MZ57&gt;65,MZ57&lt;=75),"12-13",IF(AND(MY57="vVO2máx",MZ57&gt;=80,MZ57&lt;=85),"14-16",IF(AND(MY57="vVO2máx",MZ57&gt;=85,MZ57&lt;100),"17-19",IF(AND(MY57="vVO2máx",MZ57&gt;=100),"20",IF(AND(MY57="FCR",MZ57&gt;40,MZ57&lt;=60),"12-13",IF(AND(MY57="FCR",MZ57&gt;60,MZ57&lt;=84),"14-16",IF(AND(MY57="FCR",MZ57&gt;=85,MZ57&lt;100),"17-19",IF(AND(MY57="FCR",MZ57=100),"20",""))))))))))),"")</f>
        <v/>
      </c>
      <c r="ND57" s="409" t="str">
        <f>IFERROR(IF(MY57="vVO2máx",(Avaliações!$C$51*'Microciclos - Endurance (2)'!MZ57)/100,IF(MY57="Velocidade_crítica",IF(MZ57="80% VC",Avaliações!#REF!*0.8,IF(MZ57="100% VC",Avaliações!#REF!*1,IF(MZ57="120% VC",Avaliações!#REF!*1.2,IF(MZ57="&gt;30%",Avaliações!$C$54*1.3,IF(MZ57="&gt;40%",Avaliações!$C$54*1.4,0))))),IF(MY57="PACE_Daniels",INDEX(BASE!$Q$4:$V$60,MATCH(Avaliações!$C$53,BASE!$Q$4:$Q$60,0),MATCH('Microciclos - Endurance (2)'!MZ57,BASE!$Q$4:$V$4,0)),""))),"")</f>
        <v/>
      </c>
      <c r="NE57" s="407" t="s">
        <v>144</v>
      </c>
      <c r="NF57" s="407"/>
      <c r="NG57" s="410" t="str">
        <f t="shared" si="604"/>
        <v/>
      </c>
      <c r="NH57" s="407" t="str">
        <f>IFERROR(IF(MY57="PACE_Daniels",(INDEX(BASE!$AE$4:$AH$7,MATCH('Microciclos - Endurance (2)'!NF57,BASE!$AE$4:$AE$7,0),4)),IF(AND(MY57="vVO2máx",NF57&gt;=35,NF57&lt;=45),"9-11",IF(AND(MY57="vVO2máx",NF57&gt;45,NF57&lt;=65),"11",IF(AND(MY57="vVO2máx",NF57&gt;65,NF57&lt;=75),"12-13",IF(AND(MY57="vVO2máx",NF57&gt;=80,NF57&lt;=85),"14-16",IF(AND(MY57="vVO2máx",NF57&gt;=85,NF57&lt;100),"17-19",IF(AND(MY57="vVO2máx",NF57&gt;=100),"20",IF(AND(MY57="FCR",NF57&gt;40,NF57&lt;=60),"12-13",IF(AND(MY57="FCR",NF57&gt;60,NF57&lt;=84),"14-16",IF(AND(MY57="FCR",NF57&gt;=85,NF57&lt;100),"17-19",IF(AND(MY57="FCR",NF57=100),"20",""))))))))))),"")</f>
        <v/>
      </c>
      <c r="NI57" s="409">
        <f>IFERROR(IF(NE57="vVO2máx",(Avaliações!$C$51*'Microciclos - Endurance (2)'!NF57)/100,IF(NE57="Velocidade_crítica",IF(NF57="80% VC",Avaliações!#REF!*0.8,IF(NF57="100% VC",Avaliações!#REF!*1,IF(NF57="120% VC",Avaliações!#REF!*1.2,IF(NF57="&gt;30%",Avaliações!$C$54*1.3,IF(NF57="&gt;40%",Avaliações!$C$54*1.4,0))))),IF(NE57="PACE_Daniels",INDEX(BASE!$Q$4:$V$60,MATCH(Avaliações!$C$53,BASE!$Q$4:$Q$60,0),MATCH('Microciclos - Endurance (2)'!NF57,BASE!$Q$4:$V$4,0)),0))),"")</f>
        <v>0</v>
      </c>
      <c r="NJ57" s="409" t="str">
        <f t="shared" si="605"/>
        <v/>
      </c>
      <c r="NN57" s="407"/>
      <c r="NO57" s="407"/>
      <c r="NP57" s="407"/>
      <c r="NQ57" s="407"/>
      <c r="NR57" s="407">
        <f t="shared" ref="NR57:NR60" si="665">IFERROR(NN57*NO57*NP57,"")</f>
        <v>0</v>
      </c>
      <c r="NS57" s="407">
        <f t="shared" si="606"/>
        <v>0</v>
      </c>
      <c r="NT57" s="408" t="str">
        <f t="shared" si="607"/>
        <v/>
      </c>
      <c r="NU57" s="407" t="s">
        <v>144</v>
      </c>
      <c r="NV57" s="407"/>
      <c r="NW57" s="409" t="str">
        <f t="shared" si="608"/>
        <v/>
      </c>
      <c r="NX57" s="410" t="str">
        <f t="shared" si="609"/>
        <v/>
      </c>
      <c r="NY57" s="407" t="str">
        <f>IFERROR(IF(NU57="PACE_Daniels",(INDEX(BASE!$AE$4:$AH$8,MATCH('Microciclos - Endurance (2)'!NV57,BASE!$AE$4:$AE$8,0),4)),IF(AND(NU57="vVO2máx",NV57&gt;=35,NV57&lt;=45),"9-11",IF(AND(NU57="vVO2máx",NV57&gt;45,NV57&lt;=65),"11",IF(AND(NU57="vVO2máx",NV57&gt;65,NV57&lt;=75),"12-13",IF(AND(NU57="vVO2máx",NV57&gt;=80,NV57&lt;=85),"14-16",IF(AND(NU57="vVO2máx",NV57&gt;=85,NV57&lt;100),"17-19",IF(AND(NU57="vVO2máx",NV57&gt;=100),"20",IF(AND(NU57="FCR",NV57&gt;40,NV57&lt;=60),"12-13",IF(AND(NU57="FCR",NV57&gt;60,NV57&lt;=84),"14-16",IF(AND(NU57="FCR",NV57&gt;=85,NV57&lt;100),"17-19",IF(AND(NU57="FCR",NV57=100),"20",""))))))))))),"")</f>
        <v/>
      </c>
      <c r="NZ57" s="409" t="str">
        <f>IFERROR(IF(NU57="vVO2máx",(Avaliações!$C$51*'Microciclos - Endurance (2)'!NV57)/100,IF(NU57="Velocidade_crítica",IF(NV57="80% VC",Avaliações!#REF!*0.8,IF(NV57="100% VC",Avaliações!#REF!*1,IF(NV57="120% VC",Avaliações!#REF!*1.2,IF(NV57="&gt;30%",Avaliações!$C$54*1.3,IF(NV57="&gt;40%",Avaliações!$C$54*1.4,0))))),IF(NU57="PACE_Daniels",INDEX(BASE!$Q$4:$V$60,MATCH(Avaliações!$C$53,BASE!$Q$4:$Q$60,0),MATCH('Microciclos - Endurance (2)'!NV57,BASE!$Q$4:$V$4,0)),""))),"")</f>
        <v/>
      </c>
      <c r="OA57" s="407" t="s">
        <v>144</v>
      </c>
      <c r="OB57" s="407"/>
      <c r="OC57" s="410" t="str">
        <f t="shared" si="610"/>
        <v/>
      </c>
      <c r="OD57" s="407" t="str">
        <f>IFERROR(IF(NU57="PACE_Daniels",(INDEX(BASE!$AE$4:$AH$7,MATCH('Microciclos - Endurance (2)'!OB57,BASE!$AE$4:$AE$7,0),4)),IF(AND(NU57="vVO2máx",OB57&gt;=35,OB57&lt;=45),"9-11",IF(AND(NU57="vVO2máx",OB57&gt;45,OB57&lt;=65),"11",IF(AND(NU57="vVO2máx",OB57&gt;65,OB57&lt;=75),"12-13",IF(AND(NU57="vVO2máx",OB57&gt;=80,OB57&lt;=85),"14-16",IF(AND(NU57="vVO2máx",OB57&gt;=85,OB57&lt;100),"17-19",IF(AND(NU57="vVO2máx",OB57&gt;=100),"20",IF(AND(NU57="FCR",OB57&gt;40,OB57&lt;=60),"12-13",IF(AND(NU57="FCR",OB57&gt;60,OB57&lt;=84),"14-16",IF(AND(NU57="FCR",OB57&gt;=85,OB57&lt;100),"17-19",IF(AND(NU57="FCR",OB57=100),"20",""))))))))))),"")</f>
        <v/>
      </c>
      <c r="OE57" s="409">
        <f>IFERROR(IF(OA57="vVO2máx",(Avaliações!$C$51*'Microciclos - Endurance (2)'!OB57)/100,IF(OA57="Velocidade_crítica",IF(OB57="80% VC",Avaliações!#REF!*0.8,IF(OB57="100% VC",Avaliações!#REF!*1,IF(OB57="120% VC",Avaliações!#REF!*1.2,IF(OB57="&gt;30%",Avaliações!$C$54*1.3,IF(OB57="&gt;40%",Avaliações!$C$54*1.4,0))))),IF(OA57="PACE_Daniels",INDEX(BASE!$Q$4:$V$60,MATCH(Avaliações!$C$53,BASE!$Q$4:$Q$60,0),MATCH('Microciclos - Endurance (2)'!OB57,BASE!$Q$4:$V$4,0)),0))),"")</f>
        <v>0</v>
      </c>
      <c r="OF57" s="409" t="str">
        <f t="shared" si="611"/>
        <v/>
      </c>
      <c r="OJ57" s="407"/>
      <c r="OK57" s="407"/>
      <c r="OL57" s="407"/>
      <c r="OM57" s="407"/>
      <c r="ON57" s="407">
        <f t="shared" ref="ON57:ON60" si="666">IFERROR(OJ57*OK57*OL57,"")</f>
        <v>0</v>
      </c>
      <c r="OO57" s="407">
        <f t="shared" si="612"/>
        <v>0</v>
      </c>
      <c r="OP57" s="408" t="str">
        <f t="shared" si="613"/>
        <v/>
      </c>
      <c r="OQ57" s="407" t="s">
        <v>144</v>
      </c>
      <c r="OR57" s="407"/>
      <c r="OS57" s="409" t="str">
        <f t="shared" si="614"/>
        <v/>
      </c>
      <c r="OT57" s="410" t="str">
        <f t="shared" si="615"/>
        <v/>
      </c>
      <c r="OU57" s="407" t="str">
        <f>IFERROR(IF(OQ57="PACE_Daniels",(INDEX(BASE!$AE$4:$AH$8,MATCH('Microciclos - Endurance (2)'!OR57,BASE!$AE$4:$AE$8,0),4)),IF(AND(OQ57="vVO2máx",OR57&gt;=35,OR57&lt;=45),"9-11",IF(AND(OQ57="vVO2máx",OR57&gt;45,OR57&lt;=65),"11",IF(AND(OQ57="vVO2máx",OR57&gt;65,OR57&lt;=75),"12-13",IF(AND(OQ57="vVO2máx",OR57&gt;=80,OR57&lt;=85),"14-16",IF(AND(OQ57="vVO2máx",OR57&gt;=85,OR57&lt;100),"17-19",IF(AND(OQ57="vVO2máx",OR57&gt;=100),"20",IF(AND(OQ57="FCR",OR57&gt;40,OR57&lt;=60),"12-13",IF(AND(OQ57="FCR",OR57&gt;60,OR57&lt;=84),"14-16",IF(AND(OQ57="FCR",OR57&gt;=85,OR57&lt;100),"17-19",IF(AND(OQ57="FCR",OR57=100),"20",""))))))))))),"")</f>
        <v/>
      </c>
      <c r="OV57" s="409" t="str">
        <f>IFERROR(IF(OQ57="vVO2máx",(Avaliações!$C$51*'Microciclos - Endurance (2)'!OR57)/100,IF(OQ57="Velocidade_crítica",IF(OR57="80% VC",Avaliações!#REF!*0.8,IF(OR57="100% VC",Avaliações!#REF!*1,IF(OR57="120% VC",Avaliações!#REF!*1.2,IF(OR57="&gt;30%",Avaliações!$C$54*1.3,IF(OR57="&gt;40%",Avaliações!$C$54*1.4,0))))),IF(OQ57="PACE_Daniels",INDEX(BASE!$Q$4:$V$60,MATCH(Avaliações!$C$53,BASE!$Q$4:$Q$60,0),MATCH('Microciclos - Endurance (2)'!OR57,BASE!$Q$4:$V$4,0)),""))),"")</f>
        <v/>
      </c>
      <c r="OW57" s="407" t="s">
        <v>144</v>
      </c>
      <c r="OX57" s="407"/>
      <c r="OY57" s="410" t="str">
        <f t="shared" si="616"/>
        <v/>
      </c>
      <c r="OZ57" s="407" t="str">
        <f>IFERROR(IF(OQ57="PACE_Daniels",(INDEX(BASE!$AE$4:$AH$7,MATCH('Microciclos - Endurance (2)'!OX57,BASE!$AE$4:$AE$7,0),4)),IF(AND(OQ57="vVO2máx",OX57&gt;=35,OX57&lt;=45),"9-11",IF(AND(OQ57="vVO2máx",OX57&gt;45,OX57&lt;=65),"11",IF(AND(OQ57="vVO2máx",OX57&gt;65,OX57&lt;=75),"12-13",IF(AND(OQ57="vVO2máx",OX57&gt;=80,OX57&lt;=85),"14-16",IF(AND(OQ57="vVO2máx",OX57&gt;=85,OX57&lt;100),"17-19",IF(AND(OQ57="vVO2máx",OX57&gt;=100),"20",IF(AND(OQ57="FCR",OX57&gt;40,OX57&lt;=60),"12-13",IF(AND(OQ57="FCR",OX57&gt;60,OX57&lt;=84),"14-16",IF(AND(OQ57="FCR",OX57&gt;=85,OX57&lt;100),"17-19",IF(AND(OQ57="FCR",OX57=100),"20",""))))))))))),"")</f>
        <v/>
      </c>
      <c r="PA57" s="409">
        <f>IFERROR(IF(OW57="vVO2máx",(Avaliações!$C$51*'Microciclos - Endurance (2)'!OX57)/100,IF(OW57="Velocidade_crítica",IF(OX57="80% VC",Avaliações!#REF!*0.8,IF(OX57="100% VC",Avaliações!#REF!*1,IF(OX57="120% VC",Avaliações!#REF!*1.2,IF(OX57="&gt;30%",Avaliações!$C$54*1.3,IF(OX57="&gt;40%",Avaliações!$C$54*1.4,0))))),IF(OW57="PACE_Daniels",INDEX(BASE!$Q$4:$V$60,MATCH(Avaliações!$C$53,BASE!$Q$4:$Q$60,0),MATCH('Microciclos - Endurance (2)'!OX57,BASE!$Q$4:$V$4,0)),0))),"")</f>
        <v>0</v>
      </c>
      <c r="PB57" s="409" t="str">
        <f t="shared" si="617"/>
        <v/>
      </c>
      <c r="PF57" s="407"/>
      <c r="PG57" s="407"/>
      <c r="PH57" s="407"/>
      <c r="PI57" s="407"/>
      <c r="PJ57" s="407">
        <f t="shared" ref="PJ57:PJ60" si="667">IFERROR(PF57*PG57*PH57,"")</f>
        <v>0</v>
      </c>
      <c r="PK57" s="407">
        <f t="shared" si="618"/>
        <v>0</v>
      </c>
      <c r="PL57" s="408" t="str">
        <f t="shared" si="619"/>
        <v/>
      </c>
      <c r="PM57" s="407" t="s">
        <v>144</v>
      </c>
      <c r="PN57" s="407"/>
      <c r="PO57" s="409" t="str">
        <f t="shared" si="620"/>
        <v/>
      </c>
      <c r="PP57" s="410" t="str">
        <f t="shared" si="621"/>
        <v/>
      </c>
      <c r="PQ57" s="407" t="str">
        <f>IFERROR(IF(PM57="PACE_Daniels",(INDEX(BASE!$AE$4:$AH$8,MATCH('Microciclos - Endurance (2)'!PN57,BASE!$AE$4:$AE$8,0),4)),IF(AND(PM57="vVO2máx",PN57&gt;=35,PN57&lt;=45),"9-11",IF(AND(PM57="vVO2máx",PN57&gt;45,PN57&lt;=65),"11",IF(AND(PM57="vVO2máx",PN57&gt;65,PN57&lt;=75),"12-13",IF(AND(PM57="vVO2máx",PN57&gt;=80,PN57&lt;=85),"14-16",IF(AND(PM57="vVO2máx",PN57&gt;=85,PN57&lt;100),"17-19",IF(AND(PM57="vVO2máx",PN57&gt;=100),"20",IF(AND(PM57="FCR",PN57&gt;40,PN57&lt;=60),"12-13",IF(AND(PM57="FCR",PN57&gt;60,PN57&lt;=84),"14-16",IF(AND(PM57="FCR",PN57&gt;=85,PN57&lt;100),"17-19",IF(AND(PM57="FCR",PN57=100),"20",""))))))))))),"")</f>
        <v/>
      </c>
      <c r="PR57" s="409" t="str">
        <f>IFERROR(IF(PM57="vVO2máx",(Avaliações!$C$51*'Microciclos - Endurance (2)'!PN57)/100,IF(PM57="Velocidade_crítica",IF(PN57="80% VC",Avaliações!#REF!*0.8,IF(PN57="100% VC",Avaliações!#REF!*1,IF(PN57="120% VC",Avaliações!#REF!*1.2,IF(PN57="&gt;30%",Avaliações!$C$54*1.3,IF(PN57="&gt;40%",Avaliações!$C$54*1.4,0))))),IF(PM57="PACE_Daniels",INDEX(BASE!$Q$4:$V$60,MATCH(Avaliações!$C$53,BASE!$Q$4:$Q$60,0),MATCH('Microciclos - Endurance (2)'!PN57,BASE!$Q$4:$V$4,0)),""))),"")</f>
        <v/>
      </c>
      <c r="PS57" s="407" t="s">
        <v>144</v>
      </c>
      <c r="PT57" s="407"/>
      <c r="PU57" s="410" t="str">
        <f t="shared" si="622"/>
        <v/>
      </c>
      <c r="PV57" s="407" t="str">
        <f>IFERROR(IF(PM57="PACE_Daniels",(INDEX(BASE!$AE$4:$AH$7,MATCH('Microciclos - Endurance (2)'!PT57,BASE!$AE$4:$AE$7,0),4)),IF(AND(PM57="vVO2máx",PT57&gt;=35,PT57&lt;=45),"9-11",IF(AND(PM57="vVO2máx",PT57&gt;45,PT57&lt;=65),"11",IF(AND(PM57="vVO2máx",PT57&gt;65,PT57&lt;=75),"12-13",IF(AND(PM57="vVO2máx",PT57&gt;=80,PT57&lt;=85),"14-16",IF(AND(PM57="vVO2máx",PT57&gt;=85,PT57&lt;100),"17-19",IF(AND(PM57="vVO2máx",PT57&gt;=100),"20",IF(AND(PM57="FCR",PT57&gt;40,PT57&lt;=60),"12-13",IF(AND(PM57="FCR",PT57&gt;60,PT57&lt;=84),"14-16",IF(AND(PM57="FCR",PT57&gt;=85,PT57&lt;100),"17-19",IF(AND(PM57="FCR",PT57=100),"20",""))))))))))),"")</f>
        <v/>
      </c>
      <c r="PW57" s="409">
        <f>IFERROR(IF(PS57="vVO2máx",(Avaliações!$C$51*'Microciclos - Endurance (2)'!PT57)/100,IF(PS57="Velocidade_crítica",IF(PT57="80% VC",Avaliações!#REF!*0.8,IF(PT57="100% VC",Avaliações!#REF!*1,IF(PT57="120% VC",Avaliações!#REF!*1.2,IF(PT57="&gt;30%",Avaliações!$C$54*1.3,IF(PT57="&gt;40%",Avaliações!$C$54*1.4,0))))),IF(PS57="PACE_Daniels",INDEX(BASE!$Q$4:$V$60,MATCH(Avaliações!$C$53,BASE!$Q$4:$Q$60,0),MATCH('Microciclos - Endurance (2)'!PT57,BASE!$Q$4:$V$4,0)),0))),"")</f>
        <v>0</v>
      </c>
      <c r="PX57" s="409" t="str">
        <f t="shared" si="623"/>
        <v/>
      </c>
      <c r="QB57" s="407"/>
      <c r="QC57" s="407"/>
      <c r="QD57" s="407"/>
      <c r="QE57" s="407"/>
      <c r="QF57" s="407">
        <f t="shared" ref="QF57:QF60" si="668">IFERROR(QB57*QC57*QD57,"")</f>
        <v>0</v>
      </c>
      <c r="QG57" s="407">
        <f t="shared" si="624"/>
        <v>0</v>
      </c>
      <c r="QH57" s="408" t="str">
        <f t="shared" si="625"/>
        <v/>
      </c>
      <c r="QI57" s="407" t="s">
        <v>144</v>
      </c>
      <c r="QJ57" s="407"/>
      <c r="QK57" s="409" t="str">
        <f t="shared" si="626"/>
        <v/>
      </c>
      <c r="QL57" s="410" t="str">
        <f t="shared" si="627"/>
        <v/>
      </c>
      <c r="QM57" s="407" t="str">
        <f>IFERROR(IF(QI57="PACE_Daniels",(INDEX(BASE!$AE$4:$AH$8,MATCH('Microciclos - Endurance (2)'!QJ57,BASE!$AE$4:$AE$8,0),4)),IF(AND(QI57="vVO2máx",QJ57&gt;=35,QJ57&lt;=45),"9-11",IF(AND(QI57="vVO2máx",QJ57&gt;45,QJ57&lt;=65),"11",IF(AND(QI57="vVO2máx",QJ57&gt;65,QJ57&lt;=75),"12-13",IF(AND(QI57="vVO2máx",QJ57&gt;=80,QJ57&lt;=85),"14-16",IF(AND(QI57="vVO2máx",QJ57&gt;=85,QJ57&lt;100),"17-19",IF(AND(QI57="vVO2máx",QJ57&gt;=100),"20",IF(AND(QI57="FCR",QJ57&gt;40,QJ57&lt;=60),"12-13",IF(AND(QI57="FCR",QJ57&gt;60,QJ57&lt;=84),"14-16",IF(AND(QI57="FCR",QJ57&gt;=85,QJ57&lt;100),"17-19",IF(AND(QI57="FCR",QJ57=100),"20",""))))))))))),"")</f>
        <v/>
      </c>
      <c r="QN57" s="409" t="str">
        <f>IFERROR(IF(QI57="vVO2máx",(Avaliações!$C$51*'Microciclos - Endurance (2)'!QJ57)/100,IF(QI57="Velocidade_crítica",IF(QJ57="80% VC",Avaliações!#REF!*0.8,IF(QJ57="100% VC",Avaliações!#REF!*1,IF(QJ57="120% VC",Avaliações!#REF!*1.2,IF(QJ57="&gt;30%",Avaliações!$C$54*1.3,IF(QJ57="&gt;40%",Avaliações!$C$54*1.4,0))))),IF(QI57="PACE_Daniels",INDEX(BASE!$Q$4:$V$60,MATCH(Avaliações!$C$53,BASE!$Q$4:$Q$60,0),MATCH('Microciclos - Endurance (2)'!QJ57,BASE!$Q$4:$V$4,0)),""))),"")</f>
        <v/>
      </c>
      <c r="QO57" s="407" t="s">
        <v>144</v>
      </c>
      <c r="QP57" s="407"/>
      <c r="QQ57" s="410" t="str">
        <f t="shared" si="628"/>
        <v/>
      </c>
      <c r="QR57" s="407" t="str">
        <f>IFERROR(IF(QI57="PACE_Daniels",(INDEX(BASE!$AE$4:$AH$7,MATCH('Microciclos - Endurance (2)'!QP57,BASE!$AE$4:$AE$7,0),4)),IF(AND(QI57="vVO2máx",QP57&gt;=35,QP57&lt;=45),"9-11",IF(AND(QI57="vVO2máx",QP57&gt;45,QP57&lt;=65),"11",IF(AND(QI57="vVO2máx",QP57&gt;65,QP57&lt;=75),"12-13",IF(AND(QI57="vVO2máx",QP57&gt;=80,QP57&lt;=85),"14-16",IF(AND(QI57="vVO2máx",QP57&gt;=85,QP57&lt;100),"17-19",IF(AND(QI57="vVO2máx",QP57&gt;=100),"20",IF(AND(QI57="FCR",QP57&gt;40,QP57&lt;=60),"12-13",IF(AND(QI57="FCR",QP57&gt;60,QP57&lt;=84),"14-16",IF(AND(QI57="FCR",QP57&gt;=85,QP57&lt;100),"17-19",IF(AND(QI57="FCR",QP57=100),"20",""))))))))))),"")</f>
        <v/>
      </c>
      <c r="QS57" s="409">
        <f>IFERROR(IF(QO57="vVO2máx",(Avaliações!$C$51*'Microciclos - Endurance (2)'!QP57)/100,IF(QO57="Velocidade_crítica",IF(QP57="80% VC",Avaliações!#REF!*0.8,IF(QP57="100% VC",Avaliações!#REF!*1,IF(QP57="120% VC",Avaliações!#REF!*1.2,IF(QP57="&gt;30%",Avaliações!$C$54*1.3,IF(QP57="&gt;40%",Avaliações!$C$54*1.4,0))))),IF(QO57="PACE_Daniels",INDEX(BASE!$Q$4:$V$60,MATCH(Avaliações!$C$53,BASE!$Q$4:$Q$60,0),MATCH('Microciclos - Endurance (2)'!QP57,BASE!$Q$4:$V$4,0)),0))),"")</f>
        <v>0</v>
      </c>
      <c r="QT57" s="409" t="str">
        <f t="shared" si="629"/>
        <v/>
      </c>
      <c r="QX57" s="407"/>
      <c r="QY57" s="407"/>
      <c r="QZ57" s="407"/>
      <c r="RA57" s="407"/>
      <c r="RB57" s="407">
        <f t="shared" ref="RB57:RB60" si="669">IFERROR(QX57*QY57*QZ57,"")</f>
        <v>0</v>
      </c>
      <c r="RC57" s="407">
        <f t="shared" si="630"/>
        <v>0</v>
      </c>
      <c r="RD57" s="408" t="str">
        <f t="shared" si="631"/>
        <v/>
      </c>
      <c r="RE57" s="407" t="s">
        <v>144</v>
      </c>
      <c r="RF57" s="407"/>
      <c r="RG57" s="409" t="str">
        <f t="shared" si="632"/>
        <v/>
      </c>
      <c r="RH57" s="410" t="str">
        <f t="shared" si="633"/>
        <v/>
      </c>
      <c r="RI57" s="407" t="str">
        <f>IFERROR(IF(RE57="PACE_Daniels",(INDEX(BASE!$AE$4:$AH$8,MATCH('Microciclos - Endurance (2)'!RF57,BASE!$AE$4:$AE$8,0),4)),IF(AND(RE57="vVO2máx",RF57&gt;=35,RF57&lt;=45),"9-11",IF(AND(RE57="vVO2máx",RF57&gt;45,RF57&lt;=65),"11",IF(AND(RE57="vVO2máx",RF57&gt;65,RF57&lt;=75),"12-13",IF(AND(RE57="vVO2máx",RF57&gt;=80,RF57&lt;=85),"14-16",IF(AND(RE57="vVO2máx",RF57&gt;=85,RF57&lt;100),"17-19",IF(AND(RE57="vVO2máx",RF57&gt;=100),"20",IF(AND(RE57="FCR",RF57&gt;40,RF57&lt;=60),"12-13",IF(AND(RE57="FCR",RF57&gt;60,RF57&lt;=84),"14-16",IF(AND(RE57="FCR",RF57&gt;=85,RF57&lt;100),"17-19",IF(AND(RE57="FCR",RF57=100),"20",""))))))))))),"")</f>
        <v/>
      </c>
      <c r="RJ57" s="409" t="str">
        <f>IFERROR(IF(RE57="vVO2máx",(Avaliações!$C$51*'Microciclos - Endurance (2)'!RF57)/100,IF(RE57="Velocidade_crítica",IF(RF57="80% VC",Avaliações!#REF!*0.8,IF(RF57="100% VC",Avaliações!#REF!*1,IF(RF57="120% VC",Avaliações!#REF!*1.2,IF(RF57="&gt;30%",Avaliações!$C$54*1.3,IF(RF57="&gt;40%",Avaliações!$C$54*1.4,0))))),IF(RE57="PACE_Daniels",INDEX(BASE!$Q$4:$V$60,MATCH(Avaliações!$C$53,BASE!$Q$4:$Q$60,0),MATCH('Microciclos - Endurance (2)'!RF57,BASE!$Q$4:$V$4,0)),""))),"")</f>
        <v/>
      </c>
      <c r="RK57" s="407" t="s">
        <v>144</v>
      </c>
      <c r="RL57" s="407"/>
      <c r="RM57" s="410" t="str">
        <f t="shared" si="634"/>
        <v/>
      </c>
      <c r="RN57" s="407" t="str">
        <f>IFERROR(IF(RE57="PACE_Daniels",(INDEX(BASE!$AE$4:$AH$7,MATCH('Microciclos - Endurance (2)'!RL57,BASE!$AE$4:$AE$7,0),4)),IF(AND(RE57="vVO2máx",RL57&gt;=35,RL57&lt;=45),"9-11",IF(AND(RE57="vVO2máx",RL57&gt;45,RL57&lt;=65),"11",IF(AND(RE57="vVO2máx",RL57&gt;65,RL57&lt;=75),"12-13",IF(AND(RE57="vVO2máx",RL57&gt;=80,RL57&lt;=85),"14-16",IF(AND(RE57="vVO2máx",RL57&gt;=85,RL57&lt;100),"17-19",IF(AND(RE57="vVO2máx",RL57&gt;=100),"20",IF(AND(RE57="FCR",RL57&gt;40,RL57&lt;=60),"12-13",IF(AND(RE57="FCR",RL57&gt;60,RL57&lt;=84),"14-16",IF(AND(RE57="FCR",RL57&gt;=85,RL57&lt;100),"17-19",IF(AND(RE57="FCR",RL57=100),"20",""))))))))))),"")</f>
        <v/>
      </c>
      <c r="RO57" s="409">
        <f>IFERROR(IF(RK57="vVO2máx",(Avaliações!$C$51*'Microciclos - Endurance (2)'!RL57)/100,IF(RK57="Velocidade_crítica",IF(RL57="80% VC",Avaliações!#REF!*0.8,IF(RL57="100% VC",Avaliações!#REF!*1,IF(RL57="120% VC",Avaliações!#REF!*1.2,IF(RL57="&gt;30%",Avaliações!$C$54*1.3,IF(RL57="&gt;40%",Avaliações!$C$54*1.4,0))))),IF(RK57="PACE_Daniels",INDEX(BASE!$Q$4:$V$60,MATCH(Avaliações!$C$53,BASE!$Q$4:$Q$60,0),MATCH('Microciclos - Endurance (2)'!RL57,BASE!$Q$4:$V$4,0)),0))),"")</f>
        <v>0</v>
      </c>
      <c r="RP57" s="409" t="str">
        <f t="shared" si="635"/>
        <v/>
      </c>
      <c r="RT57" s="407"/>
      <c r="RU57" s="407"/>
      <c r="RV57" s="407"/>
      <c r="RW57" s="407"/>
      <c r="RX57" s="407">
        <f t="shared" ref="RX57:RX60" si="670">IFERROR(RT57*RU57*RV57,"")</f>
        <v>0</v>
      </c>
      <c r="RY57" s="407">
        <f t="shared" si="636"/>
        <v>0</v>
      </c>
      <c r="RZ57" s="408" t="str">
        <f t="shared" si="637"/>
        <v/>
      </c>
      <c r="SA57" s="407" t="s">
        <v>144</v>
      </c>
      <c r="SB57" s="407"/>
      <c r="SC57" s="409" t="str">
        <f t="shared" si="638"/>
        <v/>
      </c>
      <c r="SD57" s="410" t="str">
        <f t="shared" si="639"/>
        <v/>
      </c>
      <c r="SE57" s="407" t="str">
        <f>IFERROR(IF(SA57="PACE_Daniels",(INDEX(BASE!$AE$4:$AH$8,MATCH('Microciclos - Endurance (2)'!SB57,BASE!$AE$4:$AE$8,0),4)),IF(AND(SA57="vVO2máx",SB57&gt;=35,SB57&lt;=45),"9-11",IF(AND(SA57="vVO2máx",SB57&gt;45,SB57&lt;=65),"11",IF(AND(SA57="vVO2máx",SB57&gt;65,SB57&lt;=75),"12-13",IF(AND(SA57="vVO2máx",SB57&gt;=80,SB57&lt;=85),"14-16",IF(AND(SA57="vVO2máx",SB57&gt;=85,SB57&lt;100),"17-19",IF(AND(SA57="vVO2máx",SB57&gt;=100),"20",IF(AND(SA57="FCR",SB57&gt;40,SB57&lt;=60),"12-13",IF(AND(SA57="FCR",SB57&gt;60,SB57&lt;=84),"14-16",IF(AND(SA57="FCR",SB57&gt;=85,SB57&lt;100),"17-19",IF(AND(SA57="FCR",SB57=100),"20",""))))))))))),"")</f>
        <v/>
      </c>
      <c r="SF57" s="409" t="str">
        <f>IFERROR(IF(SA57="vVO2máx",(Avaliações!$C$51*'Microciclos - Endurance (2)'!SB57)/100,IF(SA57="Velocidade_crítica",IF(SB57="80% VC",Avaliações!#REF!*0.8,IF(SB57="100% VC",Avaliações!#REF!*1,IF(SB57="120% VC",Avaliações!#REF!*1.2,IF(SB57="&gt;30%",Avaliações!$C$54*1.3,IF(SB57="&gt;40%",Avaliações!$C$54*1.4,0))))),IF(SA57="PACE_Daniels",INDEX(BASE!$Q$4:$V$60,MATCH(Avaliações!$C$53,BASE!$Q$4:$Q$60,0),MATCH('Microciclos - Endurance (2)'!SB57,BASE!$Q$4:$V$4,0)),""))),"")</f>
        <v/>
      </c>
      <c r="SG57" s="407" t="s">
        <v>144</v>
      </c>
      <c r="SH57" s="407"/>
      <c r="SI57" s="410" t="str">
        <f t="shared" si="640"/>
        <v/>
      </c>
      <c r="SJ57" s="407" t="str">
        <f>IFERROR(IF(SA57="PACE_Daniels",(INDEX(BASE!$AE$4:$AH$7,MATCH('Microciclos - Endurance (2)'!SH57,BASE!$AE$4:$AE$7,0),4)),IF(AND(SA57="vVO2máx",SH57&gt;=35,SH57&lt;=45),"9-11",IF(AND(SA57="vVO2máx",SH57&gt;45,SH57&lt;=65),"11",IF(AND(SA57="vVO2máx",SH57&gt;65,SH57&lt;=75),"12-13",IF(AND(SA57="vVO2máx",SH57&gt;=80,SH57&lt;=85),"14-16",IF(AND(SA57="vVO2máx",SH57&gt;=85,SH57&lt;100),"17-19",IF(AND(SA57="vVO2máx",SH57&gt;=100),"20",IF(AND(SA57="FCR",SH57&gt;40,SH57&lt;=60),"12-13",IF(AND(SA57="FCR",SH57&gt;60,SH57&lt;=84),"14-16",IF(AND(SA57="FCR",SH57&gt;=85,SH57&lt;100),"17-19",IF(AND(SA57="FCR",SH57=100),"20",""))))))))))),"")</f>
        <v/>
      </c>
      <c r="SK57" s="409">
        <f>IFERROR(IF(SG57="vVO2máx",(Avaliações!$C$51*'Microciclos - Endurance (2)'!SH57)/100,IF(SG57="Velocidade_crítica",IF(SH57="80% VC",Avaliações!#REF!*0.8,IF(SH57="100% VC",Avaliações!#REF!*1,IF(SH57="120% VC",Avaliações!#REF!*1.2,IF(SH57="&gt;30%",Avaliações!$C$54*1.3,IF(SH57="&gt;40%",Avaliações!$C$54*1.4,0))))),IF(SG57="PACE_Daniels",INDEX(BASE!$Q$4:$V$60,MATCH(Avaliações!$C$53,BASE!$Q$4:$Q$60,0),MATCH('Microciclos - Endurance (2)'!SH57,BASE!$Q$4:$V$4,0)),0))),"")</f>
        <v>0</v>
      </c>
      <c r="SL57" s="409" t="str">
        <f t="shared" si="641"/>
        <v/>
      </c>
      <c r="SP57" s="407"/>
      <c r="SQ57" s="407"/>
      <c r="SR57" s="407"/>
      <c r="SS57" s="407"/>
      <c r="ST57" s="407">
        <f t="shared" ref="ST57:ST60" si="671">IFERROR(SP57*SQ57*SR57,"")</f>
        <v>0</v>
      </c>
      <c r="SU57" s="407">
        <f t="shared" si="642"/>
        <v>0</v>
      </c>
      <c r="SV57" s="408" t="str">
        <f t="shared" si="643"/>
        <v/>
      </c>
      <c r="SW57" s="407" t="s">
        <v>144</v>
      </c>
      <c r="SX57" s="407"/>
      <c r="SY57" s="409" t="str">
        <f t="shared" si="644"/>
        <v/>
      </c>
      <c r="SZ57" s="410" t="str">
        <f t="shared" si="645"/>
        <v/>
      </c>
      <c r="TA57" s="407" t="str">
        <f>IFERROR(IF(SW57="PACE_Daniels",(INDEX(BASE!$AE$4:$AH$8,MATCH('Microciclos - Endurance (2)'!SX57,BASE!$AE$4:$AE$8,0),4)),IF(AND(SW57="vVO2máx",SX57&gt;=35,SX57&lt;=45),"9-11",IF(AND(SW57="vVO2máx",SX57&gt;45,SX57&lt;=65),"11",IF(AND(SW57="vVO2máx",SX57&gt;65,SX57&lt;=75),"12-13",IF(AND(SW57="vVO2máx",SX57&gt;=80,SX57&lt;=85),"14-16",IF(AND(SW57="vVO2máx",SX57&gt;=85,SX57&lt;100),"17-19",IF(AND(SW57="vVO2máx",SX57&gt;=100),"20",IF(AND(SW57="FCR",SX57&gt;40,SX57&lt;=60),"12-13",IF(AND(SW57="FCR",SX57&gt;60,SX57&lt;=84),"14-16",IF(AND(SW57="FCR",SX57&gt;=85,SX57&lt;100),"17-19",IF(AND(SW57="FCR",SX57=100),"20",""))))))))))),"")</f>
        <v/>
      </c>
      <c r="TB57" s="409" t="str">
        <f>IFERROR(IF(SW57="vVO2máx",(Avaliações!$C$51*'Microciclos - Endurance (2)'!SX57)/100,IF(SW57="Velocidade_crítica",IF(SX57="80% VC",Avaliações!#REF!*0.8,IF(SX57="100% VC",Avaliações!#REF!*1,IF(SX57="120% VC",Avaliações!#REF!*1.2,IF(SX57="&gt;30%",Avaliações!$C$54*1.3,IF(SX57="&gt;40%",Avaliações!$C$54*1.4,0))))),IF(SW57="PACE_Daniels",INDEX(BASE!$Q$4:$V$60,MATCH(Avaliações!$C$53,BASE!$Q$4:$Q$60,0),MATCH('Microciclos - Endurance (2)'!SX57,BASE!$Q$4:$V$4,0)),""))),"")</f>
        <v/>
      </c>
      <c r="TC57" s="407" t="s">
        <v>144</v>
      </c>
      <c r="TD57" s="407"/>
      <c r="TE57" s="410" t="str">
        <f t="shared" si="646"/>
        <v/>
      </c>
      <c r="TF57" s="407" t="str">
        <f>IFERROR(IF(SW57="PACE_Daniels",(INDEX(BASE!$AE$4:$AH$7,MATCH('Microciclos - Endurance (2)'!TD57,BASE!$AE$4:$AE$7,0),4)),IF(AND(SW57="vVO2máx",TD57&gt;=35,TD57&lt;=45),"9-11",IF(AND(SW57="vVO2máx",TD57&gt;45,TD57&lt;=65),"11",IF(AND(SW57="vVO2máx",TD57&gt;65,TD57&lt;=75),"12-13",IF(AND(SW57="vVO2máx",TD57&gt;=80,TD57&lt;=85),"14-16",IF(AND(SW57="vVO2máx",TD57&gt;=85,TD57&lt;100),"17-19",IF(AND(SW57="vVO2máx",TD57&gt;=100),"20",IF(AND(SW57="FCR",TD57&gt;40,TD57&lt;=60),"12-13",IF(AND(SW57="FCR",TD57&gt;60,TD57&lt;=84),"14-16",IF(AND(SW57="FCR",TD57&gt;=85,TD57&lt;100),"17-19",IF(AND(SW57="FCR",TD57=100),"20",""))))))))))),"")</f>
        <v/>
      </c>
      <c r="TG57" s="409">
        <f>IFERROR(IF(TC57="vVO2máx",(Avaliações!$C$51*'Microciclos - Endurance (2)'!TD57)/100,IF(TC57="Velocidade_crítica",IF(TD57="80% VC",Avaliações!#REF!*0.8,IF(TD57="100% VC",Avaliações!#REF!*1,IF(TD57="120% VC",Avaliações!#REF!*1.2,IF(TD57="&gt;30%",Avaliações!$C$54*1.3,IF(TD57="&gt;40%",Avaliações!$C$54*1.4,0))))),IF(TC57="PACE_Daniels",INDEX(BASE!$Q$4:$V$60,MATCH(Avaliações!$C$53,BASE!$Q$4:$Q$60,0),MATCH('Microciclos - Endurance (2)'!TD57,BASE!$Q$4:$V$4,0)),0))),"")</f>
        <v>0</v>
      </c>
      <c r="TH57" s="409" t="str">
        <f t="shared" si="647"/>
        <v/>
      </c>
    </row>
    <row r="58" spans="2:528">
      <c r="D58" s="407"/>
      <c r="E58" s="407"/>
      <c r="F58" s="407"/>
      <c r="G58" s="407"/>
      <c r="H58" s="407">
        <f t="shared" si="648"/>
        <v>0</v>
      </c>
      <c r="I58" s="407">
        <f t="shared" si="504"/>
        <v>0</v>
      </c>
      <c r="J58" s="408" t="str">
        <f t="shared" si="505"/>
        <v/>
      </c>
      <c r="K58" s="407" t="s">
        <v>144</v>
      </c>
      <c r="L58" s="407"/>
      <c r="M58" s="409" t="str">
        <f t="shared" si="506"/>
        <v/>
      </c>
      <c r="N58" s="410" t="str">
        <f t="shared" si="507"/>
        <v/>
      </c>
      <c r="O58" s="407" t="str">
        <f>IFERROR(IF(K58="PACE_Daniels",(INDEX(BASE!$AE$4:$AH$8,MATCH('Microciclos - Endurance (2)'!L58,BASE!$AE$4:$AE$8,0),4)),IF(AND(K58="vVO2máx",L58&gt;=35,L58&lt;=45),"9-11",IF(AND(K58="vVO2máx",L58&gt;45,L58&lt;=65),"11",IF(AND(K58="vVO2máx",L58&gt;65,L58&lt;=75),"12-13",IF(AND(K58="vVO2máx",L58&gt;=80,L58&lt;=85),"14-16",IF(AND(K58="vVO2máx",L58&gt;=85,L58&lt;100),"17-19",IF(AND(K58="vVO2máx",L58&gt;=100),"20",IF(AND(K58="FCR",L58&gt;40,L58&lt;=60),"12-13",IF(AND(K58="FCR",L58&gt;60,L58&lt;=84),"14-16",IF(AND(K58="FCR",L58&gt;=85,L58&lt;100),"17-19",IF(AND(K58="FCR",L58=100),"20",""))))))))))),"")</f>
        <v/>
      </c>
      <c r="P58" s="409" t="str">
        <f>IFERROR(IF(K58="vVO2máx",(Avaliações!$C$51*'Microciclos - Endurance (2)'!L58)/100,IF(K58="Velocidade_crítica",IF(L58="80% VC",Avaliações!#REF!*0.8,IF(L58="100% VC",Avaliações!#REF!*1,IF(L58="120% VC",Avaliações!#REF!*1.2,IF(L58="&gt;30%",Avaliações!$C$54*1.3,IF(L58="&gt;40%",Avaliações!$C$54*1.4,0))))),IF(K58="PACE_Daniels",INDEX(BASE!$Q$4:$V$60,MATCH(Avaliações!$C$53,BASE!$Q$4:$Q$60,0),MATCH('Microciclos - Endurance (2)'!L58,BASE!$Q$4:$V$4,0)),""))),"")</f>
        <v/>
      </c>
      <c r="Q58" s="407" t="s">
        <v>144</v>
      </c>
      <c r="R58" s="407"/>
      <c r="S58" s="410" t="str">
        <f t="shared" si="508"/>
        <v/>
      </c>
      <c r="T58" s="407" t="str">
        <f>IFERROR(IF(K58="PACE_Daniels",(INDEX(BASE!$AE$4:$AH$7,MATCH('Microciclos - Endurance (2)'!R58,BASE!$AE$4:$AE$7,0),4)),IF(AND(K58="vVO2máx",R58&gt;=35,R58&lt;=45),"9-11",IF(AND(K58="vVO2máx",R58&gt;45,R58&lt;=65),"11",IF(AND(K58="vVO2máx",R58&gt;65,R58&lt;=75),"12-13",IF(AND(K58="vVO2máx",R58&gt;=80,R58&lt;=85),"14-16",IF(AND(K58="vVO2máx",R58&gt;=85,R58&lt;100),"17-19",IF(AND(K58="vVO2máx",R58&gt;=100),"20",IF(AND(K58="FCR",R58&gt;40,R58&lt;=60),"12-13",IF(AND(K58="FCR",R58&gt;60,R58&lt;=84),"14-16",IF(AND(K58="FCR",R58&gt;=85,R58&lt;100),"17-19",IF(AND(K58="FCR",R58=100),"20",""))))))))))),"")</f>
        <v/>
      </c>
      <c r="U58" s="409">
        <f>IFERROR(IF(Q58="vVO2máx",(Avaliações!$C$51*'Microciclos - Endurance (2)'!R58)/100,IF(Q58="Velocidade_crítica",IF(R58="80% VC",Avaliações!#REF!*0.8,IF(R58="100% VC",Avaliações!#REF!*1,IF(R58="120% VC",Avaliações!#REF!*1.2,IF(R58="&gt;30%",Avaliações!$C$54*1.3,IF(R58="&gt;40%",Avaliações!$C$54*1.4,0))))),IF(Q58="PACE_Daniels",INDEX(BASE!$Q$4:$V$60,MATCH(Avaliações!$C$53,BASE!$Q$4:$Q$60,0),MATCH('Microciclos - Endurance (2)'!R58,BASE!$Q$4:$V$4,0)),0))),"")</f>
        <v>0</v>
      </c>
      <c r="V58" s="409" t="str">
        <f t="shared" si="509"/>
        <v/>
      </c>
      <c r="Z58" s="407"/>
      <c r="AA58" s="407"/>
      <c r="AB58" s="407"/>
      <c r="AC58" s="407"/>
      <c r="AD58" s="407">
        <f t="shared" si="649"/>
        <v>0</v>
      </c>
      <c r="AE58" s="407">
        <f t="shared" si="510"/>
        <v>0</v>
      </c>
      <c r="AF58" s="408" t="str">
        <f t="shared" si="511"/>
        <v/>
      </c>
      <c r="AG58" s="407" t="s">
        <v>144</v>
      </c>
      <c r="AH58" s="407"/>
      <c r="AI58" s="409" t="str">
        <f t="shared" si="512"/>
        <v/>
      </c>
      <c r="AJ58" s="410" t="str">
        <f t="shared" si="513"/>
        <v/>
      </c>
      <c r="AK58" s="407" t="str">
        <f>IFERROR(IF(AG58="PACE_Daniels",(INDEX(BASE!$AE$4:$AH$8,MATCH('Microciclos - Endurance (2)'!AH58,BASE!$AE$4:$AE$8,0),4)),IF(AND(AG58="vVO2máx",AH58&gt;=35,AH58&lt;=45),"9-11",IF(AND(AG58="vVO2máx",AH58&gt;45,AH58&lt;=65),"11",IF(AND(AG58="vVO2máx",AH58&gt;65,AH58&lt;=75),"12-13",IF(AND(AG58="vVO2máx",AH58&gt;=80,AH58&lt;=85),"14-16",IF(AND(AG58="vVO2máx",AH58&gt;=85,AH58&lt;100),"17-19",IF(AND(AG58="vVO2máx",AH58&gt;=100),"20",IF(AND(AG58="FCR",AH58&gt;40,AH58&lt;=60),"12-13",IF(AND(AG58="FCR",AH58&gt;60,AH58&lt;=84),"14-16",IF(AND(AG58="FCR",AH58&gt;=85,AH58&lt;100),"17-19",IF(AND(AG58="FCR",AH58=100),"20",""))))))))))),"")</f>
        <v/>
      </c>
      <c r="AL58" s="409" t="str">
        <f>IFERROR(IF(AG58="vVO2máx",(Avaliações!$C$51*'Microciclos - Endurance (2)'!AH58)/100,IF(AG58="Velocidade_crítica",IF(AH58="80% VC",Avaliações!#REF!*0.8,IF(AH58="100% VC",Avaliações!#REF!*1,IF(AH58="120% VC",Avaliações!#REF!*1.2,IF(AH58="&gt;30%",Avaliações!$C$54*1.3,IF(AH58="&gt;40%",Avaliações!$C$54*1.4,0))))),IF(AG58="PACE_Daniels",INDEX(BASE!$Q$4:$V$60,MATCH(Avaliações!$C$53,BASE!$Q$4:$Q$60,0),MATCH('Microciclos - Endurance (2)'!AH58,BASE!$Q$4:$V$4,0)),""))),"")</f>
        <v/>
      </c>
      <c r="AM58" s="407" t="s">
        <v>144</v>
      </c>
      <c r="AN58" s="407"/>
      <c r="AO58" s="410" t="str">
        <f t="shared" si="514"/>
        <v/>
      </c>
      <c r="AP58" s="407" t="str">
        <f>IFERROR(IF(AG58="PACE_Daniels",(INDEX(BASE!$AE$4:$AH$7,MATCH('Microciclos - Endurance (2)'!AN58,BASE!$AE$4:$AE$7,0),4)),IF(AND(AG58="vVO2máx",AN58&gt;=35,AN58&lt;=45),"9-11",IF(AND(AG58="vVO2máx",AN58&gt;45,AN58&lt;=65),"11",IF(AND(AG58="vVO2máx",AN58&gt;65,AN58&lt;=75),"12-13",IF(AND(AG58="vVO2máx",AN58&gt;=80,AN58&lt;=85),"14-16",IF(AND(AG58="vVO2máx",AN58&gt;=85,AN58&lt;100),"17-19",IF(AND(AG58="vVO2máx",AN58&gt;=100),"20",IF(AND(AG58="FCR",AN58&gt;40,AN58&lt;=60),"12-13",IF(AND(AG58="FCR",AN58&gt;60,AN58&lt;=84),"14-16",IF(AND(AG58="FCR",AN58&gt;=85,AN58&lt;100),"17-19",IF(AND(AG58="FCR",AN58=100),"20",""))))))))))),"")</f>
        <v/>
      </c>
      <c r="AQ58" s="409">
        <f>IFERROR(IF(AM58="vVO2máx",(Avaliações!$C$51*'Microciclos - Endurance (2)'!AN58)/100,IF(AM58="Velocidade_crítica",IF(AN58="80% VC",Avaliações!#REF!*0.8,IF(AN58="100% VC",Avaliações!#REF!*1,IF(AN58="120% VC",Avaliações!#REF!*1.2,IF(AN58="&gt;30%",Avaliações!$C$54*1.3,IF(AN58="&gt;40%",Avaliações!$C$54*1.4,0))))),IF(AM58="PACE_Daniels",INDEX(BASE!$Q$4:$V$60,MATCH(Avaliações!$C$53,BASE!$Q$4:$Q$60,0),MATCH('Microciclos - Endurance (2)'!AN58,BASE!$Q$4:$V$4,0)),0))),"")</f>
        <v>0</v>
      </c>
      <c r="AR58" s="409" t="str">
        <f t="shared" si="515"/>
        <v/>
      </c>
      <c r="AV58" s="407"/>
      <c r="AW58" s="407"/>
      <c r="AX58" s="407"/>
      <c r="AY58" s="407"/>
      <c r="AZ58" s="407">
        <f t="shared" si="650"/>
        <v>0</v>
      </c>
      <c r="BA58" s="407">
        <f t="shared" si="516"/>
        <v>0</v>
      </c>
      <c r="BB58" s="408" t="str">
        <f t="shared" si="517"/>
        <v/>
      </c>
      <c r="BC58" s="407" t="s">
        <v>144</v>
      </c>
      <c r="BD58" s="407"/>
      <c r="BE58" s="409" t="str">
        <f t="shared" si="518"/>
        <v/>
      </c>
      <c r="BF58" s="410" t="str">
        <f t="shared" si="519"/>
        <v/>
      </c>
      <c r="BG58" s="407" t="str">
        <f>IFERROR(IF(BC58="PACE_Daniels",(INDEX(BASE!$AE$4:$AH$8,MATCH('Microciclos - Endurance (2)'!BD58,BASE!$AE$4:$AE$8,0),4)),IF(AND(BC58="vVO2máx",BD58&gt;=35,BD58&lt;=45),"9-11",IF(AND(BC58="vVO2máx",BD58&gt;45,BD58&lt;=65),"11",IF(AND(BC58="vVO2máx",BD58&gt;65,BD58&lt;=75),"12-13",IF(AND(BC58="vVO2máx",BD58&gt;=80,BD58&lt;=85),"14-16",IF(AND(BC58="vVO2máx",BD58&gt;=85,BD58&lt;100),"17-19",IF(AND(BC58="vVO2máx",BD58&gt;=100),"20",IF(AND(BC58="FCR",BD58&gt;40,BD58&lt;=60),"12-13",IF(AND(BC58="FCR",BD58&gt;60,BD58&lt;=84),"14-16",IF(AND(BC58="FCR",BD58&gt;=85,BD58&lt;100),"17-19",IF(AND(BC58="FCR",BD58=100),"20",""))))))))))),"")</f>
        <v/>
      </c>
      <c r="BH58" s="409" t="str">
        <f>IFERROR(IF(BC58="vVO2máx",(Avaliações!$C$51*'Microciclos - Endurance (2)'!BD58)/100,IF(BC58="Velocidade_crítica",IF(BD58="80% VC",Avaliações!#REF!*0.8,IF(BD58="100% VC",Avaliações!#REF!*1,IF(BD58="120% VC",Avaliações!#REF!*1.2,IF(BD58="&gt;30%",Avaliações!$C$54*1.3,IF(BD58="&gt;40%",Avaliações!$C$54*1.4,0))))),IF(BC58="PACE_Daniels",INDEX(BASE!$Q$4:$V$60,MATCH(Avaliações!$C$53,BASE!$Q$4:$Q$60,0),MATCH('Microciclos - Endurance (2)'!BD58,BASE!$Q$4:$V$4,0)),""))),"")</f>
        <v/>
      </c>
      <c r="BI58" s="407" t="s">
        <v>144</v>
      </c>
      <c r="BJ58" s="407"/>
      <c r="BK58" s="410" t="str">
        <f t="shared" si="520"/>
        <v/>
      </c>
      <c r="BL58" s="407" t="str">
        <f>IFERROR(IF(BC58="PACE_Daniels",(INDEX(BASE!$AE$4:$AH$7,MATCH('Microciclos - Endurance (2)'!BJ58,BASE!$AE$4:$AE$7,0),4)),IF(AND(BC58="vVO2máx",BJ58&gt;=35,BJ58&lt;=45),"9-11",IF(AND(BC58="vVO2máx",BJ58&gt;45,BJ58&lt;=65),"11",IF(AND(BC58="vVO2máx",BJ58&gt;65,BJ58&lt;=75),"12-13",IF(AND(BC58="vVO2máx",BJ58&gt;=80,BJ58&lt;=85),"14-16",IF(AND(BC58="vVO2máx",BJ58&gt;=85,BJ58&lt;100),"17-19",IF(AND(BC58="vVO2máx",BJ58&gt;=100),"20",IF(AND(BC58="FCR",BJ58&gt;40,BJ58&lt;=60),"12-13",IF(AND(BC58="FCR",BJ58&gt;60,BJ58&lt;=84),"14-16",IF(AND(BC58="FCR",BJ58&gt;=85,BJ58&lt;100),"17-19",IF(AND(BC58="FCR",BJ58=100),"20",""))))))))))),"")</f>
        <v/>
      </c>
      <c r="BM58" s="409">
        <f>IFERROR(IF(BI58="vVO2máx",(Avaliações!$C$51*'Microciclos - Endurance (2)'!BJ58)/100,IF(BI58="Velocidade_crítica",IF(BJ58="80% VC",Avaliações!#REF!*0.8,IF(BJ58="100% VC",Avaliações!#REF!*1,IF(BJ58="120% VC",Avaliações!#REF!*1.2,IF(BJ58="&gt;30%",Avaliações!$C$54*1.3,IF(BJ58="&gt;40%",Avaliações!$C$54*1.4,0))))),IF(BI58="PACE_Daniels",INDEX(BASE!$Q$4:$V$60,MATCH(Avaliações!$C$53,BASE!$Q$4:$Q$60,0),MATCH('Microciclos - Endurance (2)'!BJ58,BASE!$Q$4:$V$4,0)),0))),"")</f>
        <v>0</v>
      </c>
      <c r="BN58" s="409" t="str">
        <f t="shared" si="521"/>
        <v/>
      </c>
      <c r="BR58" s="407"/>
      <c r="BS58" s="407"/>
      <c r="BT58" s="407"/>
      <c r="BU58" s="407"/>
      <c r="BV58" s="407">
        <f t="shared" si="651"/>
        <v>0</v>
      </c>
      <c r="BW58" s="407">
        <f t="shared" si="522"/>
        <v>0</v>
      </c>
      <c r="BX58" s="408" t="str">
        <f t="shared" si="523"/>
        <v/>
      </c>
      <c r="BY58" s="407" t="s">
        <v>144</v>
      </c>
      <c r="BZ58" s="407"/>
      <c r="CA58" s="409" t="str">
        <f t="shared" si="524"/>
        <v/>
      </c>
      <c r="CB58" s="410" t="str">
        <f t="shared" si="525"/>
        <v/>
      </c>
      <c r="CC58" s="407" t="str">
        <f>IFERROR(IF(BY58="PACE_Daniels",(INDEX(BASE!$AE$4:$AH$8,MATCH('Microciclos - Endurance (2)'!BZ58,BASE!$AE$4:$AE$8,0),4)),IF(AND(BY58="vVO2máx",BZ58&gt;=35,BZ58&lt;=45),"9-11",IF(AND(BY58="vVO2máx",BZ58&gt;45,BZ58&lt;=65),"11",IF(AND(BY58="vVO2máx",BZ58&gt;65,BZ58&lt;=75),"12-13",IF(AND(BY58="vVO2máx",BZ58&gt;=80,BZ58&lt;=85),"14-16",IF(AND(BY58="vVO2máx",BZ58&gt;=85,BZ58&lt;100),"17-19",IF(AND(BY58="vVO2máx",BZ58&gt;=100),"20",IF(AND(BY58="FCR",BZ58&gt;40,BZ58&lt;=60),"12-13",IF(AND(BY58="FCR",BZ58&gt;60,BZ58&lt;=84),"14-16",IF(AND(BY58="FCR",BZ58&gt;=85,BZ58&lt;100),"17-19",IF(AND(BY58="FCR",BZ58=100),"20",""))))))))))),"")</f>
        <v/>
      </c>
      <c r="CD58" s="409" t="str">
        <f>IFERROR(IF(BY58="vVO2máx",(Avaliações!$C$51*'Microciclos - Endurance (2)'!BZ58)/100,IF(BY58="Velocidade_crítica",IF(BZ58="80% VC",Avaliações!#REF!*0.8,IF(BZ58="100% VC",Avaliações!#REF!*1,IF(BZ58="120% VC",Avaliações!#REF!*1.2,IF(BZ58="&gt;30%",Avaliações!$C$54*1.3,IF(BZ58="&gt;40%",Avaliações!$C$54*1.4,0))))),IF(BY58="PACE_Daniels",INDEX(BASE!$Q$4:$V$60,MATCH(Avaliações!$C$53,BASE!$Q$4:$Q$60,0),MATCH('Microciclos - Endurance (2)'!BZ58,BASE!$Q$4:$V$4,0)),""))),"")</f>
        <v/>
      </c>
      <c r="CE58" s="407" t="s">
        <v>144</v>
      </c>
      <c r="CF58" s="407"/>
      <c r="CG58" s="410" t="str">
        <f t="shared" si="526"/>
        <v/>
      </c>
      <c r="CH58" s="407" t="str">
        <f>IFERROR(IF(BY58="PACE_Daniels",(INDEX(BASE!$AE$4:$AH$7,MATCH('Microciclos - Endurance (2)'!CF58,BASE!$AE$4:$AE$7,0),4)),IF(AND(BY58="vVO2máx",CF58&gt;=35,CF58&lt;=45),"9-11",IF(AND(BY58="vVO2máx",CF58&gt;45,CF58&lt;=65),"11",IF(AND(BY58="vVO2máx",CF58&gt;65,CF58&lt;=75),"12-13",IF(AND(BY58="vVO2máx",CF58&gt;=80,CF58&lt;=85),"14-16",IF(AND(BY58="vVO2máx",CF58&gt;=85,CF58&lt;100),"17-19",IF(AND(BY58="vVO2máx",CF58&gt;=100),"20",IF(AND(BY58="FCR",CF58&gt;40,CF58&lt;=60),"12-13",IF(AND(BY58="FCR",CF58&gt;60,CF58&lt;=84),"14-16",IF(AND(BY58="FCR",CF58&gt;=85,CF58&lt;100),"17-19",IF(AND(BY58="FCR",CF58=100),"20",""))))))))))),"")</f>
        <v/>
      </c>
      <c r="CI58" s="409">
        <f>IFERROR(IF(CE58="vVO2máx",(Avaliações!$C$51*'Microciclos - Endurance (2)'!CF58)/100,IF(CE58="Velocidade_crítica",IF(CF58="80% VC",Avaliações!#REF!*0.8,IF(CF58="100% VC",Avaliações!#REF!*1,IF(CF58="120% VC",Avaliações!#REF!*1.2,IF(CF58="&gt;30%",Avaliações!$C$54*1.3,IF(CF58="&gt;40%",Avaliações!$C$54*1.4,0))))),IF(CE58="PACE_Daniels",INDEX(BASE!$Q$4:$V$60,MATCH(Avaliações!$C$53,BASE!$Q$4:$Q$60,0),MATCH('Microciclos - Endurance (2)'!CF58,BASE!$Q$4:$V$4,0)),0))),"")</f>
        <v>0</v>
      </c>
      <c r="CJ58" s="409" t="str">
        <f t="shared" si="527"/>
        <v/>
      </c>
      <c r="CN58" s="407"/>
      <c r="CO58" s="407"/>
      <c r="CP58" s="407"/>
      <c r="CQ58" s="407"/>
      <c r="CR58" s="407">
        <f t="shared" si="652"/>
        <v>0</v>
      </c>
      <c r="CS58" s="407">
        <f t="shared" si="528"/>
        <v>0</v>
      </c>
      <c r="CT58" s="408" t="str">
        <f t="shared" si="529"/>
        <v/>
      </c>
      <c r="CU58" s="407" t="s">
        <v>144</v>
      </c>
      <c r="CV58" s="407"/>
      <c r="CW58" s="409" t="str">
        <f t="shared" si="530"/>
        <v/>
      </c>
      <c r="CX58" s="410" t="str">
        <f t="shared" si="531"/>
        <v/>
      </c>
      <c r="CY58" s="407" t="str">
        <f>IFERROR(IF(CU58="PACE_Daniels",(INDEX(BASE!$AE$4:$AH$8,MATCH('Microciclos - Endurance (2)'!CV58,BASE!$AE$4:$AE$8,0),4)),IF(AND(CU58="vVO2máx",CV58&gt;=35,CV58&lt;=45),"9-11",IF(AND(CU58="vVO2máx",CV58&gt;45,CV58&lt;=65),"11",IF(AND(CU58="vVO2máx",CV58&gt;65,CV58&lt;=75),"12-13",IF(AND(CU58="vVO2máx",CV58&gt;=80,CV58&lt;=85),"14-16",IF(AND(CU58="vVO2máx",CV58&gt;=85,CV58&lt;100),"17-19",IF(AND(CU58="vVO2máx",CV58&gt;=100),"20",IF(AND(CU58="FCR",CV58&gt;40,CV58&lt;=60),"12-13",IF(AND(CU58="FCR",CV58&gt;60,CV58&lt;=84),"14-16",IF(AND(CU58="FCR",CV58&gt;=85,CV58&lt;100),"17-19",IF(AND(CU58="FCR",CV58=100),"20",""))))))))))),"")</f>
        <v/>
      </c>
      <c r="CZ58" s="409" t="str">
        <f>IFERROR(IF(CU58="vVO2máx",(Avaliações!$C$51*'Microciclos - Endurance (2)'!CV58)/100,IF(CU58="Velocidade_crítica",IF(CV58="80% VC",Avaliações!#REF!*0.8,IF(CV58="100% VC",Avaliações!#REF!*1,IF(CV58="120% VC",Avaliações!#REF!*1.2,IF(CV58="&gt;30%",Avaliações!$C$54*1.3,IF(CV58="&gt;40%",Avaliações!$C$54*1.4,0))))),IF(CU58="PACE_Daniels",INDEX(BASE!$Q$4:$V$60,MATCH(Avaliações!$C$53,BASE!$Q$4:$Q$60,0),MATCH('Microciclos - Endurance (2)'!CV58,BASE!$Q$4:$V$4,0)),""))),"")</f>
        <v/>
      </c>
      <c r="DA58" s="407" t="s">
        <v>144</v>
      </c>
      <c r="DB58" s="407"/>
      <c r="DC58" s="410" t="str">
        <f t="shared" si="532"/>
        <v/>
      </c>
      <c r="DD58" s="407" t="str">
        <f>IFERROR(IF(CU58="PACE_Daniels",(INDEX(BASE!$AE$4:$AH$7,MATCH('Microciclos - Endurance (2)'!DB58,BASE!$AE$4:$AE$7,0),4)),IF(AND(CU58="vVO2máx",DB58&gt;=35,DB58&lt;=45),"9-11",IF(AND(CU58="vVO2máx",DB58&gt;45,DB58&lt;=65),"11",IF(AND(CU58="vVO2máx",DB58&gt;65,DB58&lt;=75),"12-13",IF(AND(CU58="vVO2máx",DB58&gt;=80,DB58&lt;=85),"14-16",IF(AND(CU58="vVO2máx",DB58&gt;=85,DB58&lt;100),"17-19",IF(AND(CU58="vVO2máx",DB58&gt;=100),"20",IF(AND(CU58="FCR",DB58&gt;40,DB58&lt;=60),"12-13",IF(AND(CU58="FCR",DB58&gt;60,DB58&lt;=84),"14-16",IF(AND(CU58="FCR",DB58&gt;=85,DB58&lt;100),"17-19",IF(AND(CU58="FCR",DB58=100),"20",""))))))))))),"")</f>
        <v/>
      </c>
      <c r="DE58" s="409">
        <f>IFERROR(IF(DA58="vVO2máx",(Avaliações!$C$51*'Microciclos - Endurance (2)'!DB58)/100,IF(DA58="Velocidade_crítica",IF(DB58="80% VC",Avaliações!#REF!*0.8,IF(DB58="100% VC",Avaliações!#REF!*1,IF(DB58="120% VC",Avaliações!#REF!*1.2,IF(DB58="&gt;30%",Avaliações!$C$54*1.3,IF(DB58="&gt;40%",Avaliações!$C$54*1.4,0))))),IF(DA58="PACE_Daniels",INDEX(BASE!$Q$4:$V$60,MATCH(Avaliações!$C$53,BASE!$Q$4:$Q$60,0),MATCH('Microciclos - Endurance (2)'!DB58,BASE!$Q$4:$V$4,0)),0))),"")</f>
        <v>0</v>
      </c>
      <c r="DF58" s="409" t="str">
        <f t="shared" si="533"/>
        <v/>
      </c>
      <c r="DJ58" s="407"/>
      <c r="DK58" s="407"/>
      <c r="DL58" s="407"/>
      <c r="DM58" s="407"/>
      <c r="DN58" s="407">
        <f t="shared" si="653"/>
        <v>0</v>
      </c>
      <c r="DO58" s="407">
        <f t="shared" si="534"/>
        <v>0</v>
      </c>
      <c r="DP58" s="408" t="str">
        <f t="shared" si="535"/>
        <v/>
      </c>
      <c r="DQ58" s="407" t="s">
        <v>144</v>
      </c>
      <c r="DR58" s="407"/>
      <c r="DS58" s="409" t="str">
        <f t="shared" si="536"/>
        <v/>
      </c>
      <c r="DT58" s="410" t="str">
        <f t="shared" si="537"/>
        <v/>
      </c>
      <c r="DU58" s="407" t="str">
        <f>IFERROR(IF(DQ58="PACE_Daniels",(INDEX(BASE!$AE$4:$AH$8,MATCH('Microciclos - Endurance (2)'!DR58,BASE!$AE$4:$AE$8,0),4)),IF(AND(DQ58="vVO2máx",DR58&gt;=35,DR58&lt;=45),"9-11",IF(AND(DQ58="vVO2máx",DR58&gt;45,DR58&lt;=65),"11",IF(AND(DQ58="vVO2máx",DR58&gt;65,DR58&lt;=75),"12-13",IF(AND(DQ58="vVO2máx",DR58&gt;=80,DR58&lt;=85),"14-16",IF(AND(DQ58="vVO2máx",DR58&gt;=85,DR58&lt;100),"17-19",IF(AND(DQ58="vVO2máx",DR58&gt;=100),"20",IF(AND(DQ58="FCR",DR58&gt;40,DR58&lt;=60),"12-13",IF(AND(DQ58="FCR",DR58&gt;60,DR58&lt;=84),"14-16",IF(AND(DQ58="FCR",DR58&gt;=85,DR58&lt;100),"17-19",IF(AND(DQ58="FCR",DR58=100),"20",""))))))))))),"")</f>
        <v/>
      </c>
      <c r="DV58" s="409" t="str">
        <f>IFERROR(IF(DQ58="vVO2máx",(Avaliações!$C$51*'Microciclos - Endurance (2)'!DR58)/100,IF(DQ58="Velocidade_crítica",IF(DR58="80% VC",Avaliações!#REF!*0.8,IF(DR58="100% VC",Avaliações!#REF!*1,IF(DR58="120% VC",Avaliações!#REF!*1.2,IF(DR58="&gt;30%",Avaliações!$C$54*1.3,IF(DR58="&gt;40%",Avaliações!$C$54*1.4,0))))),IF(DQ58="PACE_Daniels",INDEX(BASE!$Q$4:$V$60,MATCH(Avaliações!$C$53,BASE!$Q$4:$Q$60,0),MATCH('Microciclos - Endurance (2)'!DR58,BASE!$Q$4:$V$4,0)),""))),"")</f>
        <v/>
      </c>
      <c r="DW58" s="407" t="s">
        <v>144</v>
      </c>
      <c r="DX58" s="407"/>
      <c r="DY58" s="410" t="str">
        <f t="shared" si="538"/>
        <v/>
      </c>
      <c r="DZ58" s="407" t="str">
        <f>IFERROR(IF(DQ58="PACE_Daniels",(INDEX(BASE!$AE$4:$AH$7,MATCH('Microciclos - Endurance (2)'!DX58,BASE!$AE$4:$AE$7,0),4)),IF(AND(DQ58="vVO2máx",DX58&gt;=35,DX58&lt;=45),"9-11",IF(AND(DQ58="vVO2máx",DX58&gt;45,DX58&lt;=65),"11",IF(AND(DQ58="vVO2máx",DX58&gt;65,DX58&lt;=75),"12-13",IF(AND(DQ58="vVO2máx",DX58&gt;=80,DX58&lt;=85),"14-16",IF(AND(DQ58="vVO2máx",DX58&gt;=85,DX58&lt;100),"17-19",IF(AND(DQ58="vVO2máx",DX58&gt;=100),"20",IF(AND(DQ58="FCR",DX58&gt;40,DX58&lt;=60),"12-13",IF(AND(DQ58="FCR",DX58&gt;60,DX58&lt;=84),"14-16",IF(AND(DQ58="FCR",DX58&gt;=85,DX58&lt;100),"17-19",IF(AND(DQ58="FCR",DX58=100),"20",""))))))))))),"")</f>
        <v/>
      </c>
      <c r="EA58" s="409">
        <f>IFERROR(IF(DW58="vVO2máx",(Avaliações!$C$51*'Microciclos - Endurance (2)'!DX58)/100,IF(DW58="Velocidade_crítica",IF(DX58="80% VC",Avaliações!#REF!*0.8,IF(DX58="100% VC",Avaliações!#REF!*1,IF(DX58="120% VC",Avaliações!#REF!*1.2,IF(DX58="&gt;30%",Avaliações!$C$54*1.3,IF(DX58="&gt;40%",Avaliações!$C$54*1.4,0))))),IF(DW58="PACE_Daniels",INDEX(BASE!$Q$4:$V$60,MATCH(Avaliações!$C$53,BASE!$Q$4:$Q$60,0),MATCH('Microciclos - Endurance (2)'!DX58,BASE!$Q$4:$V$4,0)),0))),"")</f>
        <v>0</v>
      </c>
      <c r="EB58" s="409" t="str">
        <f t="shared" si="539"/>
        <v/>
      </c>
      <c r="EF58" s="407"/>
      <c r="EG58" s="407"/>
      <c r="EH58" s="407"/>
      <c r="EI58" s="407"/>
      <c r="EJ58" s="407">
        <f t="shared" si="654"/>
        <v>0</v>
      </c>
      <c r="EK58" s="407">
        <f t="shared" si="540"/>
        <v>0</v>
      </c>
      <c r="EL58" s="408" t="str">
        <f t="shared" si="541"/>
        <v/>
      </c>
      <c r="EM58" s="407" t="s">
        <v>144</v>
      </c>
      <c r="EN58" s="407"/>
      <c r="EO58" s="409" t="str">
        <f t="shared" si="542"/>
        <v/>
      </c>
      <c r="EP58" s="410" t="str">
        <f t="shared" si="543"/>
        <v/>
      </c>
      <c r="EQ58" s="407" t="str">
        <f>IFERROR(IF(EM58="PACE_Daniels",(INDEX(BASE!$AE$4:$AH$8,MATCH('Microciclos - Endurance (2)'!EN58,BASE!$AE$4:$AE$8,0),4)),IF(AND(EM58="vVO2máx",EN58&gt;=35,EN58&lt;=45),"9-11",IF(AND(EM58="vVO2máx",EN58&gt;45,EN58&lt;=65),"11",IF(AND(EM58="vVO2máx",EN58&gt;65,EN58&lt;=75),"12-13",IF(AND(EM58="vVO2máx",EN58&gt;=80,EN58&lt;=85),"14-16",IF(AND(EM58="vVO2máx",EN58&gt;=85,EN58&lt;100),"17-19",IF(AND(EM58="vVO2máx",EN58&gt;=100),"20",IF(AND(EM58="FCR",EN58&gt;40,EN58&lt;=60),"12-13",IF(AND(EM58="FCR",EN58&gt;60,EN58&lt;=84),"14-16",IF(AND(EM58="FCR",EN58&gt;=85,EN58&lt;100),"17-19",IF(AND(EM58="FCR",EN58=100),"20",""))))))))))),"")</f>
        <v/>
      </c>
      <c r="ER58" s="409" t="str">
        <f>IFERROR(IF(EM58="vVO2máx",(Avaliações!$C$51*'Microciclos - Endurance (2)'!EN58)/100,IF(EM58="Velocidade_crítica",IF(EN58="80% VC",Avaliações!#REF!*0.8,IF(EN58="100% VC",Avaliações!#REF!*1,IF(EN58="120% VC",Avaliações!#REF!*1.2,IF(EN58="&gt;30%",Avaliações!$C$54*1.3,IF(EN58="&gt;40%",Avaliações!$C$54*1.4,0))))),IF(EM58="PACE_Daniels",INDEX(BASE!$Q$4:$V$60,MATCH(Avaliações!$C$53,BASE!$Q$4:$Q$60,0),MATCH('Microciclos - Endurance (2)'!EN58,BASE!$Q$4:$V$4,0)),""))),"")</f>
        <v/>
      </c>
      <c r="ES58" s="407" t="s">
        <v>144</v>
      </c>
      <c r="ET58" s="407"/>
      <c r="EU58" s="410" t="str">
        <f t="shared" si="544"/>
        <v/>
      </c>
      <c r="EV58" s="407" t="str">
        <f>IFERROR(IF(EM58="PACE_Daniels",(INDEX(BASE!$AE$4:$AH$7,MATCH('Microciclos - Endurance (2)'!ET58,BASE!$AE$4:$AE$7,0),4)),IF(AND(EM58="vVO2máx",ET58&gt;=35,ET58&lt;=45),"9-11",IF(AND(EM58="vVO2máx",ET58&gt;45,ET58&lt;=65),"11",IF(AND(EM58="vVO2máx",ET58&gt;65,ET58&lt;=75),"12-13",IF(AND(EM58="vVO2máx",ET58&gt;=80,ET58&lt;=85),"14-16",IF(AND(EM58="vVO2máx",ET58&gt;=85,ET58&lt;100),"17-19",IF(AND(EM58="vVO2máx",ET58&gt;=100),"20",IF(AND(EM58="FCR",ET58&gt;40,ET58&lt;=60),"12-13",IF(AND(EM58="FCR",ET58&gt;60,ET58&lt;=84),"14-16",IF(AND(EM58="FCR",ET58&gt;=85,ET58&lt;100),"17-19",IF(AND(EM58="FCR",ET58=100),"20",""))))))))))),"")</f>
        <v/>
      </c>
      <c r="EW58" s="409">
        <f>IFERROR(IF(ES58="vVO2máx",(Avaliações!$C$51*'Microciclos - Endurance (2)'!ET58)/100,IF(ES58="Velocidade_crítica",IF(ET58="80% VC",Avaliações!#REF!*0.8,IF(ET58="100% VC",Avaliações!#REF!*1,IF(ET58="120% VC",Avaliações!#REF!*1.2,IF(ET58="&gt;30%",Avaliações!$C$54*1.3,IF(ET58="&gt;40%",Avaliações!$C$54*1.4,0))))),IF(ES58="PACE_Daniels",INDEX(BASE!$Q$4:$V$60,MATCH(Avaliações!$C$53,BASE!$Q$4:$Q$60,0),MATCH('Microciclos - Endurance (2)'!ET58,BASE!$Q$4:$V$4,0)),0))),"")</f>
        <v>0</v>
      </c>
      <c r="EX58" s="409" t="str">
        <f t="shared" si="545"/>
        <v/>
      </c>
      <c r="FB58" s="407"/>
      <c r="FC58" s="407"/>
      <c r="FD58" s="407"/>
      <c r="FE58" s="407"/>
      <c r="FF58" s="407">
        <f t="shared" si="655"/>
        <v>0</v>
      </c>
      <c r="FG58" s="407">
        <f t="shared" si="546"/>
        <v>0</v>
      </c>
      <c r="FH58" s="408" t="str">
        <f t="shared" si="547"/>
        <v/>
      </c>
      <c r="FI58" s="407" t="s">
        <v>144</v>
      </c>
      <c r="FJ58" s="407"/>
      <c r="FK58" s="409" t="str">
        <f t="shared" si="548"/>
        <v/>
      </c>
      <c r="FL58" s="410" t="str">
        <f t="shared" si="549"/>
        <v/>
      </c>
      <c r="FM58" s="407" t="str">
        <f>IFERROR(IF(FI58="PACE_Daniels",(INDEX(BASE!$AE$4:$AH$8,MATCH('Microciclos - Endurance (2)'!FJ58,BASE!$AE$4:$AE$8,0),4)),IF(AND(FI58="vVO2máx",FJ58&gt;=35,FJ58&lt;=45),"9-11",IF(AND(FI58="vVO2máx",FJ58&gt;45,FJ58&lt;=65),"11",IF(AND(FI58="vVO2máx",FJ58&gt;65,FJ58&lt;=75),"12-13",IF(AND(FI58="vVO2máx",FJ58&gt;=80,FJ58&lt;=85),"14-16",IF(AND(FI58="vVO2máx",FJ58&gt;=85,FJ58&lt;100),"17-19",IF(AND(FI58="vVO2máx",FJ58&gt;=100),"20",IF(AND(FI58="FCR",FJ58&gt;40,FJ58&lt;=60),"12-13",IF(AND(FI58="FCR",FJ58&gt;60,FJ58&lt;=84),"14-16",IF(AND(FI58="FCR",FJ58&gt;=85,FJ58&lt;100),"17-19",IF(AND(FI58="FCR",FJ58=100),"20",""))))))))))),"")</f>
        <v/>
      </c>
      <c r="FN58" s="409" t="str">
        <f>IFERROR(IF(FI58="vVO2máx",(Avaliações!$C$51*'Microciclos - Endurance (2)'!FJ58)/100,IF(FI58="Velocidade_crítica",IF(FJ58="80% VC",Avaliações!#REF!*0.8,IF(FJ58="100% VC",Avaliações!#REF!*1,IF(FJ58="120% VC",Avaliações!#REF!*1.2,IF(FJ58="&gt;30%",Avaliações!$C$54*1.3,IF(FJ58="&gt;40%",Avaliações!$C$54*1.4,0))))),IF(FI58="PACE_Daniels",INDEX(BASE!$Q$4:$V$60,MATCH(Avaliações!$C$53,BASE!$Q$4:$Q$60,0),MATCH('Microciclos - Endurance (2)'!FJ58,BASE!$Q$4:$V$4,0)),""))),"")</f>
        <v/>
      </c>
      <c r="FO58" s="407" t="s">
        <v>144</v>
      </c>
      <c r="FP58" s="407"/>
      <c r="FQ58" s="410" t="str">
        <f t="shared" si="550"/>
        <v/>
      </c>
      <c r="FR58" s="407" t="str">
        <f>IFERROR(IF(FI58="PACE_Daniels",(INDEX(BASE!$AE$4:$AH$7,MATCH('Microciclos - Endurance (2)'!FP58,BASE!$AE$4:$AE$7,0),4)),IF(AND(FI58="vVO2máx",FP58&gt;=35,FP58&lt;=45),"9-11",IF(AND(FI58="vVO2máx",FP58&gt;45,FP58&lt;=65),"11",IF(AND(FI58="vVO2máx",FP58&gt;65,FP58&lt;=75),"12-13",IF(AND(FI58="vVO2máx",FP58&gt;=80,FP58&lt;=85),"14-16",IF(AND(FI58="vVO2máx",FP58&gt;=85,FP58&lt;100),"17-19",IF(AND(FI58="vVO2máx",FP58&gt;=100),"20",IF(AND(FI58="FCR",FP58&gt;40,FP58&lt;=60),"12-13",IF(AND(FI58="FCR",FP58&gt;60,FP58&lt;=84),"14-16",IF(AND(FI58="FCR",FP58&gt;=85,FP58&lt;100),"17-19",IF(AND(FI58="FCR",FP58=100),"20",""))))))))))),"")</f>
        <v/>
      </c>
      <c r="FS58" s="409">
        <f>IFERROR(IF(FO58="vVO2máx",(Avaliações!$C$51*'Microciclos - Endurance (2)'!FP58)/100,IF(FO58="Velocidade_crítica",IF(FP58="80% VC",Avaliações!#REF!*0.8,IF(FP58="100% VC",Avaliações!#REF!*1,IF(FP58="120% VC",Avaliações!#REF!*1.2,IF(FP58="&gt;30%",Avaliações!$C$54*1.3,IF(FP58="&gt;40%",Avaliações!$C$54*1.4,0))))),IF(FO58="PACE_Daniels",INDEX(BASE!$Q$4:$V$60,MATCH(Avaliações!$C$53,BASE!$Q$4:$Q$60,0),MATCH('Microciclos - Endurance (2)'!FP58,BASE!$Q$4:$V$4,0)),0))),"")</f>
        <v>0</v>
      </c>
      <c r="FT58" s="409" t="str">
        <f t="shared" si="551"/>
        <v/>
      </c>
      <c r="FX58" s="407"/>
      <c r="FY58" s="407"/>
      <c r="FZ58" s="407"/>
      <c r="GA58" s="407"/>
      <c r="GB58" s="407">
        <f t="shared" si="656"/>
        <v>0</v>
      </c>
      <c r="GC58" s="407">
        <f t="shared" si="552"/>
        <v>0</v>
      </c>
      <c r="GD58" s="408" t="str">
        <f t="shared" si="553"/>
        <v/>
      </c>
      <c r="GE58" s="407" t="s">
        <v>144</v>
      </c>
      <c r="GF58" s="407"/>
      <c r="GG58" s="409" t="str">
        <f t="shared" si="554"/>
        <v/>
      </c>
      <c r="GH58" s="410" t="str">
        <f t="shared" si="555"/>
        <v/>
      </c>
      <c r="GI58" s="407" t="str">
        <f>IFERROR(IF(GE58="PACE_Daniels",(INDEX(BASE!$AE$4:$AH$8,MATCH('Microciclos - Endurance (2)'!GF58,BASE!$AE$4:$AE$8,0),4)),IF(AND(GE58="vVO2máx",GF58&gt;=35,GF58&lt;=45),"9-11",IF(AND(GE58="vVO2máx",GF58&gt;45,GF58&lt;=65),"11",IF(AND(GE58="vVO2máx",GF58&gt;65,GF58&lt;=75),"12-13",IF(AND(GE58="vVO2máx",GF58&gt;=80,GF58&lt;=85),"14-16",IF(AND(GE58="vVO2máx",GF58&gt;=85,GF58&lt;100),"17-19",IF(AND(GE58="vVO2máx",GF58&gt;=100),"20",IF(AND(GE58="FCR",GF58&gt;40,GF58&lt;=60),"12-13",IF(AND(GE58="FCR",GF58&gt;60,GF58&lt;=84),"14-16",IF(AND(GE58="FCR",GF58&gt;=85,GF58&lt;100),"17-19",IF(AND(GE58="FCR",GF58=100),"20",""))))))))))),"")</f>
        <v/>
      </c>
      <c r="GJ58" s="409" t="str">
        <f>IFERROR(IF(GE58="vVO2máx",(Avaliações!$C$51*'Microciclos - Endurance (2)'!GF58)/100,IF(GE58="Velocidade_crítica",IF(GF58="80% VC",Avaliações!#REF!*0.8,IF(GF58="100% VC",Avaliações!#REF!*1,IF(GF58="120% VC",Avaliações!#REF!*1.2,IF(GF58="&gt;30%",Avaliações!$C$54*1.3,IF(GF58="&gt;40%",Avaliações!$C$54*1.4,0))))),IF(GE58="PACE_Daniels",INDEX(BASE!$Q$4:$V$60,MATCH(Avaliações!$C$53,BASE!$Q$4:$Q$60,0),MATCH('Microciclos - Endurance (2)'!GF58,BASE!$Q$4:$V$4,0)),""))),"")</f>
        <v/>
      </c>
      <c r="GK58" s="407" t="s">
        <v>144</v>
      </c>
      <c r="GL58" s="407"/>
      <c r="GM58" s="410" t="str">
        <f t="shared" si="556"/>
        <v/>
      </c>
      <c r="GN58" s="407" t="str">
        <f>IFERROR(IF(GE58="PACE_Daniels",(INDEX(BASE!$AE$4:$AH$7,MATCH('Microciclos - Endurance (2)'!GL58,BASE!$AE$4:$AE$7,0),4)),IF(AND(GE58="vVO2máx",GL58&gt;=35,GL58&lt;=45),"9-11",IF(AND(GE58="vVO2máx",GL58&gt;45,GL58&lt;=65),"11",IF(AND(GE58="vVO2máx",GL58&gt;65,GL58&lt;=75),"12-13",IF(AND(GE58="vVO2máx",GL58&gt;=80,GL58&lt;=85),"14-16",IF(AND(GE58="vVO2máx",GL58&gt;=85,GL58&lt;100),"17-19",IF(AND(GE58="vVO2máx",GL58&gt;=100),"20",IF(AND(GE58="FCR",GL58&gt;40,GL58&lt;=60),"12-13",IF(AND(GE58="FCR",GL58&gt;60,GL58&lt;=84),"14-16",IF(AND(GE58="FCR",GL58&gt;=85,GL58&lt;100),"17-19",IF(AND(GE58="FCR",GL58=100),"20",""))))))))))),"")</f>
        <v/>
      </c>
      <c r="GO58" s="409">
        <f>IFERROR(IF(GK58="vVO2máx",(Avaliações!$C$51*'Microciclos - Endurance (2)'!GL58)/100,IF(GK58="Velocidade_crítica",IF(GL58="80% VC",Avaliações!#REF!*0.8,IF(GL58="100% VC",Avaliações!#REF!*1,IF(GL58="120% VC",Avaliações!#REF!*1.2,IF(GL58="&gt;30%",Avaliações!$C$54*1.3,IF(GL58="&gt;40%",Avaliações!$C$54*1.4,0))))),IF(GK58="PACE_Daniels",INDEX(BASE!$Q$4:$V$60,MATCH(Avaliações!$C$53,BASE!$Q$4:$Q$60,0),MATCH('Microciclos - Endurance (2)'!GL58,BASE!$Q$4:$V$4,0)),0))),"")</f>
        <v>0</v>
      </c>
      <c r="GP58" s="409" t="str">
        <f t="shared" si="557"/>
        <v/>
      </c>
      <c r="GT58" s="407"/>
      <c r="GU58" s="407"/>
      <c r="GV58" s="407"/>
      <c r="GW58" s="407"/>
      <c r="GX58" s="407">
        <f t="shared" si="657"/>
        <v>0</v>
      </c>
      <c r="GY58" s="407">
        <f t="shared" si="558"/>
        <v>0</v>
      </c>
      <c r="GZ58" s="408" t="str">
        <f t="shared" si="559"/>
        <v/>
      </c>
      <c r="HA58" s="407" t="s">
        <v>144</v>
      </c>
      <c r="HB58" s="407"/>
      <c r="HC58" s="409" t="str">
        <f t="shared" si="560"/>
        <v/>
      </c>
      <c r="HD58" s="410" t="str">
        <f t="shared" si="561"/>
        <v/>
      </c>
      <c r="HE58" s="407" t="str">
        <f>IFERROR(IF(HA58="PACE_Daniels",(INDEX(BASE!$AE$4:$AH$8,MATCH('Microciclos - Endurance (2)'!HB58,BASE!$AE$4:$AE$8,0),4)),IF(AND(HA58="vVO2máx",HB58&gt;=35,HB58&lt;=45),"9-11",IF(AND(HA58="vVO2máx",HB58&gt;45,HB58&lt;=65),"11",IF(AND(HA58="vVO2máx",HB58&gt;65,HB58&lt;=75),"12-13",IF(AND(HA58="vVO2máx",HB58&gt;=80,HB58&lt;=85),"14-16",IF(AND(HA58="vVO2máx",HB58&gt;=85,HB58&lt;100),"17-19",IF(AND(HA58="vVO2máx",HB58&gt;=100),"20",IF(AND(HA58="FCR",HB58&gt;40,HB58&lt;=60),"12-13",IF(AND(HA58="FCR",HB58&gt;60,HB58&lt;=84),"14-16",IF(AND(HA58="FCR",HB58&gt;=85,HB58&lt;100),"17-19",IF(AND(HA58="FCR",HB58=100),"20",""))))))))))),"")</f>
        <v/>
      </c>
      <c r="HF58" s="409" t="str">
        <f>IFERROR(IF(HA58="vVO2máx",(Avaliações!$C$51*'Microciclos - Endurance (2)'!HB58)/100,IF(HA58="Velocidade_crítica",IF(HB58="80% VC",Avaliações!#REF!*0.8,IF(HB58="100% VC",Avaliações!#REF!*1,IF(HB58="120% VC",Avaliações!#REF!*1.2,IF(HB58="&gt;30%",Avaliações!$C$54*1.3,IF(HB58="&gt;40%",Avaliações!$C$54*1.4,0))))),IF(HA58="PACE_Daniels",INDEX(BASE!$Q$4:$V$60,MATCH(Avaliações!$C$53,BASE!$Q$4:$Q$60,0),MATCH('Microciclos - Endurance (2)'!HB58,BASE!$Q$4:$V$4,0)),""))),"")</f>
        <v/>
      </c>
      <c r="HG58" s="407" t="s">
        <v>144</v>
      </c>
      <c r="HH58" s="407"/>
      <c r="HI58" s="410" t="str">
        <f t="shared" si="562"/>
        <v/>
      </c>
      <c r="HJ58" s="407" t="str">
        <f>IFERROR(IF(HA58="PACE_Daniels",(INDEX(BASE!$AE$4:$AH$7,MATCH('Microciclos - Endurance (2)'!HH58,BASE!$AE$4:$AE$7,0),4)),IF(AND(HA58="vVO2máx",HH58&gt;=35,HH58&lt;=45),"9-11",IF(AND(HA58="vVO2máx",HH58&gt;45,HH58&lt;=65),"11",IF(AND(HA58="vVO2máx",HH58&gt;65,HH58&lt;=75),"12-13",IF(AND(HA58="vVO2máx",HH58&gt;=80,HH58&lt;=85),"14-16",IF(AND(HA58="vVO2máx",HH58&gt;=85,HH58&lt;100),"17-19",IF(AND(HA58="vVO2máx",HH58&gt;=100),"20",IF(AND(HA58="FCR",HH58&gt;40,HH58&lt;=60),"12-13",IF(AND(HA58="FCR",HH58&gt;60,HH58&lt;=84),"14-16",IF(AND(HA58="FCR",HH58&gt;=85,HH58&lt;100),"17-19",IF(AND(HA58="FCR",HH58=100),"20",""))))))))))),"")</f>
        <v/>
      </c>
      <c r="HK58" s="409">
        <f>IFERROR(IF(HG58="vVO2máx",(Avaliações!$C$51*'Microciclos - Endurance (2)'!HH58)/100,IF(HG58="Velocidade_crítica",IF(HH58="80% VC",Avaliações!#REF!*0.8,IF(HH58="100% VC",Avaliações!#REF!*1,IF(HH58="120% VC",Avaliações!#REF!*1.2,IF(HH58="&gt;30%",Avaliações!$C$54*1.3,IF(HH58="&gt;40%",Avaliações!$C$54*1.4,0))))),IF(HG58="PACE_Daniels",INDEX(BASE!$Q$4:$V$60,MATCH(Avaliações!$C$53,BASE!$Q$4:$Q$60,0),MATCH('Microciclos - Endurance (2)'!HH58,BASE!$Q$4:$V$4,0)),0))),"")</f>
        <v>0</v>
      </c>
      <c r="HL58" s="409" t="str">
        <f t="shared" si="563"/>
        <v/>
      </c>
      <c r="HP58" s="407"/>
      <c r="HQ58" s="407"/>
      <c r="HR58" s="407"/>
      <c r="HS58" s="407"/>
      <c r="HT58" s="407">
        <f t="shared" si="658"/>
        <v>0</v>
      </c>
      <c r="HU58" s="407">
        <f t="shared" si="564"/>
        <v>0</v>
      </c>
      <c r="HV58" s="408" t="str">
        <f t="shared" si="565"/>
        <v/>
      </c>
      <c r="HW58" s="407" t="s">
        <v>144</v>
      </c>
      <c r="HX58" s="407"/>
      <c r="HY58" s="409" t="str">
        <f t="shared" si="566"/>
        <v/>
      </c>
      <c r="HZ58" s="410" t="str">
        <f t="shared" si="567"/>
        <v/>
      </c>
      <c r="IA58" s="407" t="str">
        <f>IFERROR(IF(HW58="PACE_Daniels",(INDEX(BASE!$AE$4:$AH$8,MATCH('Microciclos - Endurance (2)'!HX58,BASE!$AE$4:$AE$8,0),4)),IF(AND(HW58="vVO2máx",HX58&gt;=35,HX58&lt;=45),"9-11",IF(AND(HW58="vVO2máx",HX58&gt;45,HX58&lt;=65),"11",IF(AND(HW58="vVO2máx",HX58&gt;65,HX58&lt;=75),"12-13",IF(AND(HW58="vVO2máx",HX58&gt;=80,HX58&lt;=85),"14-16",IF(AND(HW58="vVO2máx",HX58&gt;=85,HX58&lt;100),"17-19",IF(AND(HW58="vVO2máx",HX58&gt;=100),"20",IF(AND(HW58="FCR",HX58&gt;40,HX58&lt;=60),"12-13",IF(AND(HW58="FCR",HX58&gt;60,HX58&lt;=84),"14-16",IF(AND(HW58="FCR",HX58&gt;=85,HX58&lt;100),"17-19",IF(AND(HW58="FCR",HX58=100),"20",""))))))))))),"")</f>
        <v/>
      </c>
      <c r="IB58" s="409" t="str">
        <f>IFERROR(IF(HW58="vVO2máx",(Avaliações!$C$51*'Microciclos - Endurance (2)'!HX58)/100,IF(HW58="Velocidade_crítica",IF(HX58="80% VC",Avaliações!#REF!*0.8,IF(HX58="100% VC",Avaliações!#REF!*1,IF(HX58="120% VC",Avaliações!#REF!*1.2,IF(HX58="&gt;30%",Avaliações!$C$54*1.3,IF(HX58="&gt;40%",Avaliações!$C$54*1.4,0))))),IF(HW58="PACE_Daniels",INDEX(BASE!$Q$4:$V$60,MATCH(Avaliações!$C$53,BASE!$Q$4:$Q$60,0),MATCH('Microciclos - Endurance (2)'!HX58,BASE!$Q$4:$V$4,0)),""))),"")</f>
        <v/>
      </c>
      <c r="IC58" s="407" t="s">
        <v>144</v>
      </c>
      <c r="ID58" s="407"/>
      <c r="IE58" s="410" t="str">
        <f t="shared" si="568"/>
        <v/>
      </c>
      <c r="IF58" s="407" t="str">
        <f>IFERROR(IF(HW58="PACE_Daniels",(INDEX(BASE!$AE$4:$AH$7,MATCH('Microciclos - Endurance (2)'!ID58,BASE!$AE$4:$AE$7,0),4)),IF(AND(HW58="vVO2máx",ID58&gt;=35,ID58&lt;=45),"9-11",IF(AND(HW58="vVO2máx",ID58&gt;45,ID58&lt;=65),"11",IF(AND(HW58="vVO2máx",ID58&gt;65,ID58&lt;=75),"12-13",IF(AND(HW58="vVO2máx",ID58&gt;=80,ID58&lt;=85),"14-16",IF(AND(HW58="vVO2máx",ID58&gt;=85,ID58&lt;100),"17-19",IF(AND(HW58="vVO2máx",ID58&gt;=100),"20",IF(AND(HW58="FCR",ID58&gt;40,ID58&lt;=60),"12-13",IF(AND(HW58="FCR",ID58&gt;60,ID58&lt;=84),"14-16",IF(AND(HW58="FCR",ID58&gt;=85,ID58&lt;100),"17-19",IF(AND(HW58="FCR",ID58=100),"20",""))))))))))),"")</f>
        <v/>
      </c>
      <c r="IG58" s="409">
        <f>IFERROR(IF(IC58="vVO2máx",(Avaliações!$C$51*'Microciclos - Endurance (2)'!ID58)/100,IF(IC58="Velocidade_crítica",IF(ID58="80% VC",Avaliações!#REF!*0.8,IF(ID58="100% VC",Avaliações!#REF!*1,IF(ID58="120% VC",Avaliações!#REF!*1.2,IF(ID58="&gt;30%",Avaliações!$C$54*1.3,IF(ID58="&gt;40%",Avaliações!$C$54*1.4,0))))),IF(IC58="PACE_Daniels",INDEX(BASE!$Q$4:$V$60,MATCH(Avaliações!$C$53,BASE!$Q$4:$Q$60,0),MATCH('Microciclos - Endurance (2)'!ID58,BASE!$Q$4:$V$4,0)),0))),"")</f>
        <v>0</v>
      </c>
      <c r="IH58" s="409" t="str">
        <f t="shared" si="569"/>
        <v/>
      </c>
      <c r="IL58" s="407"/>
      <c r="IM58" s="407"/>
      <c r="IN58" s="407"/>
      <c r="IO58" s="407"/>
      <c r="IP58" s="407">
        <f t="shared" si="659"/>
        <v>0</v>
      </c>
      <c r="IQ58" s="407">
        <f t="shared" si="570"/>
        <v>0</v>
      </c>
      <c r="IR58" s="408" t="str">
        <f t="shared" si="571"/>
        <v/>
      </c>
      <c r="IS58" s="407" t="s">
        <v>144</v>
      </c>
      <c r="IT58" s="407"/>
      <c r="IU58" s="409" t="str">
        <f t="shared" si="572"/>
        <v/>
      </c>
      <c r="IV58" s="410" t="str">
        <f t="shared" si="573"/>
        <v/>
      </c>
      <c r="IW58" s="407" t="str">
        <f>IFERROR(IF(IS58="PACE_Daniels",(INDEX(BASE!$AE$4:$AH$8,MATCH('Microciclos - Endurance (2)'!IT58,BASE!$AE$4:$AE$8,0),4)),IF(AND(IS58="vVO2máx",IT58&gt;=35,IT58&lt;=45),"9-11",IF(AND(IS58="vVO2máx",IT58&gt;45,IT58&lt;=65),"11",IF(AND(IS58="vVO2máx",IT58&gt;65,IT58&lt;=75),"12-13",IF(AND(IS58="vVO2máx",IT58&gt;=80,IT58&lt;=85),"14-16",IF(AND(IS58="vVO2máx",IT58&gt;=85,IT58&lt;100),"17-19",IF(AND(IS58="vVO2máx",IT58&gt;=100),"20",IF(AND(IS58="FCR",IT58&gt;40,IT58&lt;=60),"12-13",IF(AND(IS58="FCR",IT58&gt;60,IT58&lt;=84),"14-16",IF(AND(IS58="FCR",IT58&gt;=85,IT58&lt;100),"17-19",IF(AND(IS58="FCR",IT58=100),"20",""))))))))))),"")</f>
        <v/>
      </c>
      <c r="IX58" s="409" t="str">
        <f>IFERROR(IF(IS58="vVO2máx",(Avaliações!$C$51*'Microciclos - Endurance (2)'!IT58)/100,IF(IS58="Velocidade_crítica",IF(IT58="80% VC",Avaliações!#REF!*0.8,IF(IT58="100% VC",Avaliações!#REF!*1,IF(IT58="120% VC",Avaliações!#REF!*1.2,IF(IT58="&gt;30%",Avaliações!$C$54*1.3,IF(IT58="&gt;40%",Avaliações!$C$54*1.4,0))))),IF(IS58="PACE_Daniels",INDEX(BASE!$Q$4:$V$60,MATCH(Avaliações!$C$53,BASE!$Q$4:$Q$60,0),MATCH('Microciclos - Endurance (2)'!IT58,BASE!$Q$4:$V$4,0)),""))),"")</f>
        <v/>
      </c>
      <c r="IY58" s="407" t="s">
        <v>144</v>
      </c>
      <c r="IZ58" s="407"/>
      <c r="JA58" s="410" t="str">
        <f t="shared" si="574"/>
        <v/>
      </c>
      <c r="JB58" s="407" t="str">
        <f>IFERROR(IF(IS58="PACE_Daniels",(INDEX(BASE!$AE$4:$AH$7,MATCH('Microciclos - Endurance (2)'!IZ58,BASE!$AE$4:$AE$7,0),4)),IF(AND(IS58="vVO2máx",IZ58&gt;=35,IZ58&lt;=45),"9-11",IF(AND(IS58="vVO2máx",IZ58&gt;45,IZ58&lt;=65),"11",IF(AND(IS58="vVO2máx",IZ58&gt;65,IZ58&lt;=75),"12-13",IF(AND(IS58="vVO2máx",IZ58&gt;=80,IZ58&lt;=85),"14-16",IF(AND(IS58="vVO2máx",IZ58&gt;=85,IZ58&lt;100),"17-19",IF(AND(IS58="vVO2máx",IZ58&gt;=100),"20",IF(AND(IS58="FCR",IZ58&gt;40,IZ58&lt;=60),"12-13",IF(AND(IS58="FCR",IZ58&gt;60,IZ58&lt;=84),"14-16",IF(AND(IS58="FCR",IZ58&gt;=85,IZ58&lt;100),"17-19",IF(AND(IS58="FCR",IZ58=100),"20",""))))))))))),"")</f>
        <v/>
      </c>
      <c r="JC58" s="409">
        <f>IFERROR(IF(IY58="vVO2máx",(Avaliações!$C$51*'Microciclos - Endurance (2)'!IZ58)/100,IF(IY58="Velocidade_crítica",IF(IZ58="80% VC",Avaliações!#REF!*0.8,IF(IZ58="100% VC",Avaliações!#REF!*1,IF(IZ58="120% VC",Avaliações!#REF!*1.2,IF(IZ58="&gt;30%",Avaliações!$C$54*1.3,IF(IZ58="&gt;40%",Avaliações!$C$54*1.4,0))))),IF(IY58="PACE_Daniels",INDEX(BASE!$Q$4:$V$60,MATCH(Avaliações!$C$53,BASE!$Q$4:$Q$60,0),MATCH('Microciclos - Endurance (2)'!IZ58,BASE!$Q$4:$V$4,0)),0))),"")</f>
        <v>0</v>
      </c>
      <c r="JD58" s="409" t="str">
        <f t="shared" si="575"/>
        <v/>
      </c>
      <c r="JH58" s="407"/>
      <c r="JI58" s="407"/>
      <c r="JJ58" s="407"/>
      <c r="JK58" s="407"/>
      <c r="JL58" s="407">
        <f t="shared" si="660"/>
        <v>0</v>
      </c>
      <c r="JM58" s="407">
        <f t="shared" si="576"/>
        <v>0</v>
      </c>
      <c r="JN58" s="408" t="str">
        <f t="shared" si="577"/>
        <v/>
      </c>
      <c r="JO58" s="407" t="s">
        <v>144</v>
      </c>
      <c r="JP58" s="407"/>
      <c r="JQ58" s="409" t="str">
        <f t="shared" si="578"/>
        <v/>
      </c>
      <c r="JR58" s="410" t="str">
        <f t="shared" si="579"/>
        <v/>
      </c>
      <c r="JS58" s="407" t="str">
        <f>IFERROR(IF(JO58="PACE_Daniels",(INDEX(BASE!$AE$4:$AH$8,MATCH('Microciclos - Endurance (2)'!JP58,BASE!$AE$4:$AE$8,0),4)),IF(AND(JO58="vVO2máx",JP58&gt;=35,JP58&lt;=45),"9-11",IF(AND(JO58="vVO2máx",JP58&gt;45,JP58&lt;=65),"11",IF(AND(JO58="vVO2máx",JP58&gt;65,JP58&lt;=75),"12-13",IF(AND(JO58="vVO2máx",JP58&gt;=80,JP58&lt;=85),"14-16",IF(AND(JO58="vVO2máx",JP58&gt;=85,JP58&lt;100),"17-19",IF(AND(JO58="vVO2máx",JP58&gt;=100),"20",IF(AND(JO58="FCR",JP58&gt;40,JP58&lt;=60),"12-13",IF(AND(JO58="FCR",JP58&gt;60,JP58&lt;=84),"14-16",IF(AND(JO58="FCR",JP58&gt;=85,JP58&lt;100),"17-19",IF(AND(JO58="FCR",JP58=100),"20",""))))))))))),"")</f>
        <v/>
      </c>
      <c r="JT58" s="409" t="str">
        <f>IFERROR(IF(JO58="vVO2máx",(Avaliações!$C$51*'Microciclos - Endurance (2)'!JP58)/100,IF(JO58="Velocidade_crítica",IF(JP58="80% VC",Avaliações!#REF!*0.8,IF(JP58="100% VC",Avaliações!#REF!*1,IF(JP58="120% VC",Avaliações!#REF!*1.2,IF(JP58="&gt;30%",Avaliações!$C$54*1.3,IF(JP58="&gt;40%",Avaliações!$C$54*1.4,0))))),IF(JO58="PACE_Daniels",INDEX(BASE!$Q$4:$V$60,MATCH(Avaliações!$C$53,BASE!$Q$4:$Q$60,0),MATCH('Microciclos - Endurance (2)'!JP58,BASE!$Q$4:$V$4,0)),""))),"")</f>
        <v/>
      </c>
      <c r="JU58" s="407" t="s">
        <v>144</v>
      </c>
      <c r="JV58" s="407"/>
      <c r="JW58" s="410" t="str">
        <f t="shared" si="580"/>
        <v/>
      </c>
      <c r="JX58" s="407" t="str">
        <f>IFERROR(IF(JO58="PACE_Daniels",(INDEX(BASE!$AE$4:$AH$7,MATCH('Microciclos - Endurance (2)'!JV58,BASE!$AE$4:$AE$7,0),4)),IF(AND(JO58="vVO2máx",JV58&gt;=35,JV58&lt;=45),"9-11",IF(AND(JO58="vVO2máx",JV58&gt;45,JV58&lt;=65),"11",IF(AND(JO58="vVO2máx",JV58&gt;65,JV58&lt;=75),"12-13",IF(AND(JO58="vVO2máx",JV58&gt;=80,JV58&lt;=85),"14-16",IF(AND(JO58="vVO2máx",JV58&gt;=85,JV58&lt;100),"17-19",IF(AND(JO58="vVO2máx",JV58&gt;=100),"20",IF(AND(JO58="FCR",JV58&gt;40,JV58&lt;=60),"12-13",IF(AND(JO58="FCR",JV58&gt;60,JV58&lt;=84),"14-16",IF(AND(JO58="FCR",JV58&gt;=85,JV58&lt;100),"17-19",IF(AND(JO58="FCR",JV58=100),"20",""))))))))))),"")</f>
        <v/>
      </c>
      <c r="JY58" s="409">
        <f>IFERROR(IF(JU58="vVO2máx",(Avaliações!$C$51*'Microciclos - Endurance (2)'!JV58)/100,IF(JU58="Velocidade_crítica",IF(JV58="80% VC",Avaliações!#REF!*0.8,IF(JV58="100% VC",Avaliações!#REF!*1,IF(JV58="120% VC",Avaliações!#REF!*1.2,IF(JV58="&gt;30%",Avaliações!$C$54*1.3,IF(JV58="&gt;40%",Avaliações!$C$54*1.4,0))))),IF(JU58="PACE_Daniels",INDEX(BASE!$Q$4:$V$60,MATCH(Avaliações!$C$53,BASE!$Q$4:$Q$60,0),MATCH('Microciclos - Endurance (2)'!JV58,BASE!$Q$4:$V$4,0)),0))),"")</f>
        <v>0</v>
      </c>
      <c r="JZ58" s="409" t="str">
        <f t="shared" si="581"/>
        <v/>
      </c>
      <c r="KD58" s="407"/>
      <c r="KE58" s="407"/>
      <c r="KF58" s="407"/>
      <c r="KG58" s="407"/>
      <c r="KH58" s="407">
        <f t="shared" si="661"/>
        <v>0</v>
      </c>
      <c r="KI58" s="407">
        <f t="shared" si="582"/>
        <v>0</v>
      </c>
      <c r="KJ58" s="408" t="str">
        <f t="shared" si="583"/>
        <v/>
      </c>
      <c r="KK58" s="407" t="s">
        <v>144</v>
      </c>
      <c r="KL58" s="407"/>
      <c r="KM58" s="409" t="str">
        <f t="shared" si="584"/>
        <v/>
      </c>
      <c r="KN58" s="410" t="str">
        <f t="shared" si="585"/>
        <v/>
      </c>
      <c r="KO58" s="407" t="str">
        <f>IFERROR(IF(KK58="PACE_Daniels",(INDEX(BASE!$AE$4:$AH$8,MATCH('Microciclos - Endurance (2)'!KL58,BASE!$AE$4:$AE$8,0),4)),IF(AND(KK58="vVO2máx",KL58&gt;=35,KL58&lt;=45),"9-11",IF(AND(KK58="vVO2máx",KL58&gt;45,KL58&lt;=65),"11",IF(AND(KK58="vVO2máx",KL58&gt;65,KL58&lt;=75),"12-13",IF(AND(KK58="vVO2máx",KL58&gt;=80,KL58&lt;=85),"14-16",IF(AND(KK58="vVO2máx",KL58&gt;=85,KL58&lt;100),"17-19",IF(AND(KK58="vVO2máx",KL58&gt;=100),"20",IF(AND(KK58="FCR",KL58&gt;40,KL58&lt;=60),"12-13",IF(AND(KK58="FCR",KL58&gt;60,KL58&lt;=84),"14-16",IF(AND(KK58="FCR",KL58&gt;=85,KL58&lt;100),"17-19",IF(AND(KK58="FCR",KL58=100),"20",""))))))))))),"")</f>
        <v/>
      </c>
      <c r="KP58" s="409" t="str">
        <f>IFERROR(IF(KK58="vVO2máx",(Avaliações!$C$51*'Microciclos - Endurance (2)'!KL58)/100,IF(KK58="Velocidade_crítica",IF(KL58="80% VC",Avaliações!#REF!*0.8,IF(KL58="100% VC",Avaliações!#REF!*1,IF(KL58="120% VC",Avaliações!#REF!*1.2,IF(KL58="&gt;30%",Avaliações!$C$54*1.3,IF(KL58="&gt;40%",Avaliações!$C$54*1.4,0))))),IF(KK58="PACE_Daniels",INDEX(BASE!$Q$4:$V$60,MATCH(Avaliações!$C$53,BASE!$Q$4:$Q$60,0),MATCH('Microciclos - Endurance (2)'!KL58,BASE!$Q$4:$V$4,0)),""))),"")</f>
        <v/>
      </c>
      <c r="KQ58" s="407" t="s">
        <v>144</v>
      </c>
      <c r="KR58" s="407"/>
      <c r="KS58" s="410" t="str">
        <f t="shared" si="586"/>
        <v/>
      </c>
      <c r="KT58" s="407" t="str">
        <f>IFERROR(IF(KK58="PACE_Daniels",(INDEX(BASE!$AE$4:$AH$7,MATCH('Microciclos - Endurance (2)'!KR58,BASE!$AE$4:$AE$7,0),4)),IF(AND(KK58="vVO2máx",KR58&gt;=35,KR58&lt;=45),"9-11",IF(AND(KK58="vVO2máx",KR58&gt;45,KR58&lt;=65),"11",IF(AND(KK58="vVO2máx",KR58&gt;65,KR58&lt;=75),"12-13",IF(AND(KK58="vVO2máx",KR58&gt;=80,KR58&lt;=85),"14-16",IF(AND(KK58="vVO2máx",KR58&gt;=85,KR58&lt;100),"17-19",IF(AND(KK58="vVO2máx",KR58&gt;=100),"20",IF(AND(KK58="FCR",KR58&gt;40,KR58&lt;=60),"12-13",IF(AND(KK58="FCR",KR58&gt;60,KR58&lt;=84),"14-16",IF(AND(KK58="FCR",KR58&gt;=85,KR58&lt;100),"17-19",IF(AND(KK58="FCR",KR58=100),"20",""))))))))))),"")</f>
        <v/>
      </c>
      <c r="KU58" s="409">
        <f>IFERROR(IF(KQ58="vVO2máx",(Avaliações!$C$51*'Microciclos - Endurance (2)'!KR58)/100,IF(KQ58="Velocidade_crítica",IF(KR58="80% VC",Avaliações!#REF!*0.8,IF(KR58="100% VC",Avaliações!#REF!*1,IF(KR58="120% VC",Avaliações!#REF!*1.2,IF(KR58="&gt;30%",Avaliações!$C$54*1.3,IF(KR58="&gt;40%",Avaliações!$C$54*1.4,0))))),IF(KQ58="PACE_Daniels",INDEX(BASE!$Q$4:$V$60,MATCH(Avaliações!$C$53,BASE!$Q$4:$Q$60,0),MATCH('Microciclos - Endurance (2)'!KR58,BASE!$Q$4:$V$4,0)),0))),"")</f>
        <v>0</v>
      </c>
      <c r="KV58" s="409" t="str">
        <f t="shared" si="587"/>
        <v/>
      </c>
      <c r="KZ58" s="407"/>
      <c r="LA58" s="407"/>
      <c r="LB58" s="407"/>
      <c r="LC58" s="407"/>
      <c r="LD58" s="407">
        <f t="shared" si="662"/>
        <v>0</v>
      </c>
      <c r="LE58" s="407">
        <f t="shared" si="588"/>
        <v>0</v>
      </c>
      <c r="LF58" s="408" t="str">
        <f t="shared" si="589"/>
        <v/>
      </c>
      <c r="LG58" s="407" t="s">
        <v>144</v>
      </c>
      <c r="LH58" s="407"/>
      <c r="LI58" s="409" t="str">
        <f t="shared" si="590"/>
        <v/>
      </c>
      <c r="LJ58" s="410" t="str">
        <f t="shared" si="591"/>
        <v/>
      </c>
      <c r="LK58" s="407" t="str">
        <f>IFERROR(IF(LG58="PACE_Daniels",(INDEX(BASE!$AE$4:$AH$8,MATCH('Microciclos - Endurance (2)'!LH58,BASE!$AE$4:$AE$8,0),4)),IF(AND(LG58="vVO2máx",LH58&gt;=35,LH58&lt;=45),"9-11",IF(AND(LG58="vVO2máx",LH58&gt;45,LH58&lt;=65),"11",IF(AND(LG58="vVO2máx",LH58&gt;65,LH58&lt;=75),"12-13",IF(AND(LG58="vVO2máx",LH58&gt;=80,LH58&lt;=85),"14-16",IF(AND(LG58="vVO2máx",LH58&gt;=85,LH58&lt;100),"17-19",IF(AND(LG58="vVO2máx",LH58&gt;=100),"20",IF(AND(LG58="FCR",LH58&gt;40,LH58&lt;=60),"12-13",IF(AND(LG58="FCR",LH58&gt;60,LH58&lt;=84),"14-16",IF(AND(LG58="FCR",LH58&gt;=85,LH58&lt;100),"17-19",IF(AND(LG58="FCR",LH58=100),"20",""))))))))))),"")</f>
        <v/>
      </c>
      <c r="LL58" s="409" t="str">
        <f>IFERROR(IF(LG58="vVO2máx",(Avaliações!$C$51*'Microciclos - Endurance (2)'!LH58)/100,IF(LG58="Velocidade_crítica",IF(LH58="80% VC",Avaliações!#REF!*0.8,IF(LH58="100% VC",Avaliações!#REF!*1,IF(LH58="120% VC",Avaliações!#REF!*1.2,IF(LH58="&gt;30%",Avaliações!$C$54*1.3,IF(LH58="&gt;40%",Avaliações!$C$54*1.4,0))))),IF(LG58="PACE_Daniels",INDEX(BASE!$Q$4:$V$60,MATCH(Avaliações!$C$53,BASE!$Q$4:$Q$60,0),MATCH('Microciclos - Endurance (2)'!LH58,BASE!$Q$4:$V$4,0)),""))),"")</f>
        <v/>
      </c>
      <c r="LM58" s="407" t="s">
        <v>144</v>
      </c>
      <c r="LN58" s="407"/>
      <c r="LO58" s="410" t="str">
        <f t="shared" si="592"/>
        <v/>
      </c>
      <c r="LP58" s="407" t="str">
        <f>IFERROR(IF(LG58="PACE_Daniels",(INDEX(BASE!$AE$4:$AH$7,MATCH('Microciclos - Endurance (2)'!LN58,BASE!$AE$4:$AE$7,0),4)),IF(AND(LG58="vVO2máx",LN58&gt;=35,LN58&lt;=45),"9-11",IF(AND(LG58="vVO2máx",LN58&gt;45,LN58&lt;=65),"11",IF(AND(LG58="vVO2máx",LN58&gt;65,LN58&lt;=75),"12-13",IF(AND(LG58="vVO2máx",LN58&gt;=80,LN58&lt;=85),"14-16",IF(AND(LG58="vVO2máx",LN58&gt;=85,LN58&lt;100),"17-19",IF(AND(LG58="vVO2máx",LN58&gt;=100),"20",IF(AND(LG58="FCR",LN58&gt;40,LN58&lt;=60),"12-13",IF(AND(LG58="FCR",LN58&gt;60,LN58&lt;=84),"14-16",IF(AND(LG58="FCR",LN58&gt;=85,LN58&lt;100),"17-19",IF(AND(LG58="FCR",LN58=100),"20",""))))))))))),"")</f>
        <v/>
      </c>
      <c r="LQ58" s="409">
        <f>IFERROR(IF(LM58="vVO2máx",(Avaliações!$C$51*'Microciclos - Endurance (2)'!LN58)/100,IF(LM58="Velocidade_crítica",IF(LN58="80% VC",Avaliações!#REF!*0.8,IF(LN58="100% VC",Avaliações!#REF!*1,IF(LN58="120% VC",Avaliações!#REF!*1.2,IF(LN58="&gt;30%",Avaliações!$C$54*1.3,IF(LN58="&gt;40%",Avaliações!$C$54*1.4,0))))),IF(LM58="PACE_Daniels",INDEX(BASE!$Q$4:$V$60,MATCH(Avaliações!$C$53,BASE!$Q$4:$Q$60,0),MATCH('Microciclos - Endurance (2)'!LN58,BASE!$Q$4:$V$4,0)),0))),"")</f>
        <v>0</v>
      </c>
      <c r="LR58" s="409" t="str">
        <f t="shared" si="593"/>
        <v/>
      </c>
      <c r="LV58" s="407"/>
      <c r="LW58" s="407"/>
      <c r="LX58" s="407"/>
      <c r="LY58" s="407"/>
      <c r="LZ58" s="407">
        <f t="shared" si="663"/>
        <v>0</v>
      </c>
      <c r="MA58" s="407">
        <f t="shared" si="594"/>
        <v>0</v>
      </c>
      <c r="MB58" s="408" t="str">
        <f t="shared" si="595"/>
        <v/>
      </c>
      <c r="MC58" s="407" t="s">
        <v>144</v>
      </c>
      <c r="MD58" s="407"/>
      <c r="ME58" s="409" t="str">
        <f t="shared" si="596"/>
        <v/>
      </c>
      <c r="MF58" s="410" t="str">
        <f t="shared" si="597"/>
        <v/>
      </c>
      <c r="MG58" s="407" t="str">
        <f>IFERROR(IF(MC58="PACE_Daniels",(INDEX(BASE!$AE$4:$AH$8,MATCH('Microciclos - Endurance (2)'!MD58,BASE!$AE$4:$AE$8,0),4)),IF(AND(MC58="vVO2máx",MD58&gt;=35,MD58&lt;=45),"9-11",IF(AND(MC58="vVO2máx",MD58&gt;45,MD58&lt;=65),"11",IF(AND(MC58="vVO2máx",MD58&gt;65,MD58&lt;=75),"12-13",IF(AND(MC58="vVO2máx",MD58&gt;=80,MD58&lt;=85),"14-16",IF(AND(MC58="vVO2máx",MD58&gt;=85,MD58&lt;100),"17-19",IF(AND(MC58="vVO2máx",MD58&gt;=100),"20",IF(AND(MC58="FCR",MD58&gt;40,MD58&lt;=60),"12-13",IF(AND(MC58="FCR",MD58&gt;60,MD58&lt;=84),"14-16",IF(AND(MC58="FCR",MD58&gt;=85,MD58&lt;100),"17-19",IF(AND(MC58="FCR",MD58=100),"20",""))))))))))),"")</f>
        <v/>
      </c>
      <c r="MH58" s="409" t="str">
        <f>IFERROR(IF(MC58="vVO2máx",(Avaliações!$C$51*'Microciclos - Endurance (2)'!MD58)/100,IF(MC58="Velocidade_crítica",IF(MD58="80% VC",Avaliações!#REF!*0.8,IF(MD58="100% VC",Avaliações!#REF!*1,IF(MD58="120% VC",Avaliações!#REF!*1.2,IF(MD58="&gt;30%",Avaliações!$C$54*1.3,IF(MD58="&gt;40%",Avaliações!$C$54*1.4,0))))),IF(MC58="PACE_Daniels",INDEX(BASE!$Q$4:$V$60,MATCH(Avaliações!$C$53,BASE!$Q$4:$Q$60,0),MATCH('Microciclos - Endurance (2)'!MD58,BASE!$Q$4:$V$4,0)),""))),"")</f>
        <v/>
      </c>
      <c r="MI58" s="407" t="s">
        <v>144</v>
      </c>
      <c r="MJ58" s="407"/>
      <c r="MK58" s="410" t="str">
        <f t="shared" si="598"/>
        <v/>
      </c>
      <c r="ML58" s="407" t="str">
        <f>IFERROR(IF(MC58="PACE_Daniels",(INDEX(BASE!$AE$4:$AH$7,MATCH('Microciclos - Endurance (2)'!MJ58,BASE!$AE$4:$AE$7,0),4)),IF(AND(MC58="vVO2máx",MJ58&gt;=35,MJ58&lt;=45),"9-11",IF(AND(MC58="vVO2máx",MJ58&gt;45,MJ58&lt;=65),"11",IF(AND(MC58="vVO2máx",MJ58&gt;65,MJ58&lt;=75),"12-13",IF(AND(MC58="vVO2máx",MJ58&gt;=80,MJ58&lt;=85),"14-16",IF(AND(MC58="vVO2máx",MJ58&gt;=85,MJ58&lt;100),"17-19",IF(AND(MC58="vVO2máx",MJ58&gt;=100),"20",IF(AND(MC58="FCR",MJ58&gt;40,MJ58&lt;=60),"12-13",IF(AND(MC58="FCR",MJ58&gt;60,MJ58&lt;=84),"14-16",IF(AND(MC58="FCR",MJ58&gt;=85,MJ58&lt;100),"17-19",IF(AND(MC58="FCR",MJ58=100),"20",""))))))))))),"")</f>
        <v/>
      </c>
      <c r="MM58" s="409">
        <f>IFERROR(IF(MI58="vVO2máx",(Avaliações!$C$51*'Microciclos - Endurance (2)'!MJ58)/100,IF(MI58="Velocidade_crítica",IF(MJ58="80% VC",Avaliações!#REF!*0.8,IF(MJ58="100% VC",Avaliações!#REF!*1,IF(MJ58="120% VC",Avaliações!#REF!*1.2,IF(MJ58="&gt;30%",Avaliações!$C$54*1.3,IF(MJ58="&gt;40%",Avaliações!$C$54*1.4,0))))),IF(MI58="PACE_Daniels",INDEX(BASE!$Q$4:$V$60,MATCH(Avaliações!$C$53,BASE!$Q$4:$Q$60,0),MATCH('Microciclos - Endurance (2)'!MJ58,BASE!$Q$4:$V$4,0)),0))),"")</f>
        <v>0</v>
      </c>
      <c r="MN58" s="409" t="str">
        <f t="shared" si="599"/>
        <v/>
      </c>
      <c r="MR58" s="407"/>
      <c r="MS58" s="407"/>
      <c r="MT58" s="407"/>
      <c r="MU58" s="407"/>
      <c r="MV58" s="407">
        <f t="shared" si="664"/>
        <v>0</v>
      </c>
      <c r="MW58" s="407">
        <f t="shared" si="600"/>
        <v>0</v>
      </c>
      <c r="MX58" s="408" t="str">
        <f t="shared" si="601"/>
        <v/>
      </c>
      <c r="MY58" s="407" t="s">
        <v>144</v>
      </c>
      <c r="MZ58" s="407"/>
      <c r="NA58" s="409" t="str">
        <f t="shared" si="602"/>
        <v/>
      </c>
      <c r="NB58" s="410" t="str">
        <f t="shared" si="603"/>
        <v/>
      </c>
      <c r="NC58" s="407" t="str">
        <f>IFERROR(IF(MY58="PACE_Daniels",(INDEX(BASE!$AE$4:$AH$8,MATCH('Microciclos - Endurance (2)'!MZ58,BASE!$AE$4:$AE$8,0),4)),IF(AND(MY58="vVO2máx",MZ58&gt;=35,MZ58&lt;=45),"9-11",IF(AND(MY58="vVO2máx",MZ58&gt;45,MZ58&lt;=65),"11",IF(AND(MY58="vVO2máx",MZ58&gt;65,MZ58&lt;=75),"12-13",IF(AND(MY58="vVO2máx",MZ58&gt;=80,MZ58&lt;=85),"14-16",IF(AND(MY58="vVO2máx",MZ58&gt;=85,MZ58&lt;100),"17-19",IF(AND(MY58="vVO2máx",MZ58&gt;=100),"20",IF(AND(MY58="FCR",MZ58&gt;40,MZ58&lt;=60),"12-13",IF(AND(MY58="FCR",MZ58&gt;60,MZ58&lt;=84),"14-16",IF(AND(MY58="FCR",MZ58&gt;=85,MZ58&lt;100),"17-19",IF(AND(MY58="FCR",MZ58=100),"20",""))))))))))),"")</f>
        <v/>
      </c>
      <c r="ND58" s="409" t="str">
        <f>IFERROR(IF(MY58="vVO2máx",(Avaliações!$C$51*'Microciclos - Endurance (2)'!MZ58)/100,IF(MY58="Velocidade_crítica",IF(MZ58="80% VC",Avaliações!#REF!*0.8,IF(MZ58="100% VC",Avaliações!#REF!*1,IF(MZ58="120% VC",Avaliações!#REF!*1.2,IF(MZ58="&gt;30%",Avaliações!$C$54*1.3,IF(MZ58="&gt;40%",Avaliações!$C$54*1.4,0))))),IF(MY58="PACE_Daniels",INDEX(BASE!$Q$4:$V$60,MATCH(Avaliações!$C$53,BASE!$Q$4:$Q$60,0),MATCH('Microciclos - Endurance (2)'!MZ58,BASE!$Q$4:$V$4,0)),""))),"")</f>
        <v/>
      </c>
      <c r="NE58" s="407" t="s">
        <v>144</v>
      </c>
      <c r="NF58" s="407"/>
      <c r="NG58" s="410" t="str">
        <f t="shared" si="604"/>
        <v/>
      </c>
      <c r="NH58" s="407" t="str">
        <f>IFERROR(IF(MY58="PACE_Daniels",(INDEX(BASE!$AE$4:$AH$7,MATCH('Microciclos - Endurance (2)'!NF58,BASE!$AE$4:$AE$7,0),4)),IF(AND(MY58="vVO2máx",NF58&gt;=35,NF58&lt;=45),"9-11",IF(AND(MY58="vVO2máx",NF58&gt;45,NF58&lt;=65),"11",IF(AND(MY58="vVO2máx",NF58&gt;65,NF58&lt;=75),"12-13",IF(AND(MY58="vVO2máx",NF58&gt;=80,NF58&lt;=85),"14-16",IF(AND(MY58="vVO2máx",NF58&gt;=85,NF58&lt;100),"17-19",IF(AND(MY58="vVO2máx",NF58&gt;=100),"20",IF(AND(MY58="FCR",NF58&gt;40,NF58&lt;=60),"12-13",IF(AND(MY58="FCR",NF58&gt;60,NF58&lt;=84),"14-16",IF(AND(MY58="FCR",NF58&gt;=85,NF58&lt;100),"17-19",IF(AND(MY58="FCR",NF58=100),"20",""))))))))))),"")</f>
        <v/>
      </c>
      <c r="NI58" s="409">
        <f>IFERROR(IF(NE58="vVO2máx",(Avaliações!$C$51*'Microciclos - Endurance (2)'!NF58)/100,IF(NE58="Velocidade_crítica",IF(NF58="80% VC",Avaliações!#REF!*0.8,IF(NF58="100% VC",Avaliações!#REF!*1,IF(NF58="120% VC",Avaliações!#REF!*1.2,IF(NF58="&gt;30%",Avaliações!$C$54*1.3,IF(NF58="&gt;40%",Avaliações!$C$54*1.4,0))))),IF(NE58="PACE_Daniels",INDEX(BASE!$Q$4:$V$60,MATCH(Avaliações!$C$53,BASE!$Q$4:$Q$60,0),MATCH('Microciclos - Endurance (2)'!NF58,BASE!$Q$4:$V$4,0)),0))),"")</f>
        <v>0</v>
      </c>
      <c r="NJ58" s="409" t="str">
        <f t="shared" si="605"/>
        <v/>
      </c>
      <c r="NN58" s="407"/>
      <c r="NO58" s="407"/>
      <c r="NP58" s="407"/>
      <c r="NQ58" s="407"/>
      <c r="NR58" s="407">
        <f t="shared" si="665"/>
        <v>0</v>
      </c>
      <c r="NS58" s="407">
        <f t="shared" si="606"/>
        <v>0</v>
      </c>
      <c r="NT58" s="408" t="str">
        <f t="shared" si="607"/>
        <v/>
      </c>
      <c r="NU58" s="407" t="s">
        <v>144</v>
      </c>
      <c r="NV58" s="407"/>
      <c r="NW58" s="409" t="str">
        <f t="shared" si="608"/>
        <v/>
      </c>
      <c r="NX58" s="410" t="str">
        <f t="shared" si="609"/>
        <v/>
      </c>
      <c r="NY58" s="407" t="str">
        <f>IFERROR(IF(NU58="PACE_Daniels",(INDEX(BASE!$AE$4:$AH$8,MATCH('Microciclos - Endurance (2)'!NV58,BASE!$AE$4:$AE$8,0),4)),IF(AND(NU58="vVO2máx",NV58&gt;=35,NV58&lt;=45),"9-11",IF(AND(NU58="vVO2máx",NV58&gt;45,NV58&lt;=65),"11",IF(AND(NU58="vVO2máx",NV58&gt;65,NV58&lt;=75),"12-13",IF(AND(NU58="vVO2máx",NV58&gt;=80,NV58&lt;=85),"14-16",IF(AND(NU58="vVO2máx",NV58&gt;=85,NV58&lt;100),"17-19",IF(AND(NU58="vVO2máx",NV58&gt;=100),"20",IF(AND(NU58="FCR",NV58&gt;40,NV58&lt;=60),"12-13",IF(AND(NU58="FCR",NV58&gt;60,NV58&lt;=84),"14-16",IF(AND(NU58="FCR",NV58&gt;=85,NV58&lt;100),"17-19",IF(AND(NU58="FCR",NV58=100),"20",""))))))))))),"")</f>
        <v/>
      </c>
      <c r="NZ58" s="409" t="str">
        <f>IFERROR(IF(NU58="vVO2máx",(Avaliações!$C$51*'Microciclos - Endurance (2)'!NV58)/100,IF(NU58="Velocidade_crítica",IF(NV58="80% VC",Avaliações!#REF!*0.8,IF(NV58="100% VC",Avaliações!#REF!*1,IF(NV58="120% VC",Avaliações!#REF!*1.2,IF(NV58="&gt;30%",Avaliações!$C$54*1.3,IF(NV58="&gt;40%",Avaliações!$C$54*1.4,0))))),IF(NU58="PACE_Daniels",INDEX(BASE!$Q$4:$V$60,MATCH(Avaliações!$C$53,BASE!$Q$4:$Q$60,0),MATCH('Microciclos - Endurance (2)'!NV58,BASE!$Q$4:$V$4,0)),""))),"")</f>
        <v/>
      </c>
      <c r="OA58" s="407" t="s">
        <v>144</v>
      </c>
      <c r="OB58" s="407"/>
      <c r="OC58" s="410" t="str">
        <f t="shared" si="610"/>
        <v/>
      </c>
      <c r="OD58" s="407" t="str">
        <f>IFERROR(IF(NU58="PACE_Daniels",(INDEX(BASE!$AE$4:$AH$7,MATCH('Microciclos - Endurance (2)'!OB58,BASE!$AE$4:$AE$7,0),4)),IF(AND(NU58="vVO2máx",OB58&gt;=35,OB58&lt;=45),"9-11",IF(AND(NU58="vVO2máx",OB58&gt;45,OB58&lt;=65),"11",IF(AND(NU58="vVO2máx",OB58&gt;65,OB58&lt;=75),"12-13",IF(AND(NU58="vVO2máx",OB58&gt;=80,OB58&lt;=85),"14-16",IF(AND(NU58="vVO2máx",OB58&gt;=85,OB58&lt;100),"17-19",IF(AND(NU58="vVO2máx",OB58&gt;=100),"20",IF(AND(NU58="FCR",OB58&gt;40,OB58&lt;=60),"12-13",IF(AND(NU58="FCR",OB58&gt;60,OB58&lt;=84),"14-16",IF(AND(NU58="FCR",OB58&gt;=85,OB58&lt;100),"17-19",IF(AND(NU58="FCR",OB58=100),"20",""))))))))))),"")</f>
        <v/>
      </c>
      <c r="OE58" s="409">
        <f>IFERROR(IF(OA58="vVO2máx",(Avaliações!$C$51*'Microciclos - Endurance (2)'!OB58)/100,IF(OA58="Velocidade_crítica",IF(OB58="80% VC",Avaliações!#REF!*0.8,IF(OB58="100% VC",Avaliações!#REF!*1,IF(OB58="120% VC",Avaliações!#REF!*1.2,IF(OB58="&gt;30%",Avaliações!$C$54*1.3,IF(OB58="&gt;40%",Avaliações!$C$54*1.4,0))))),IF(OA58="PACE_Daniels",INDEX(BASE!$Q$4:$V$60,MATCH(Avaliações!$C$53,BASE!$Q$4:$Q$60,0),MATCH('Microciclos - Endurance (2)'!OB58,BASE!$Q$4:$V$4,0)),0))),"")</f>
        <v>0</v>
      </c>
      <c r="OF58" s="409" t="str">
        <f t="shared" si="611"/>
        <v/>
      </c>
      <c r="OJ58" s="407"/>
      <c r="OK58" s="407"/>
      <c r="OL58" s="407"/>
      <c r="OM58" s="407"/>
      <c r="ON58" s="407">
        <f t="shared" si="666"/>
        <v>0</v>
      </c>
      <c r="OO58" s="407">
        <f t="shared" si="612"/>
        <v>0</v>
      </c>
      <c r="OP58" s="408" t="str">
        <f t="shared" si="613"/>
        <v/>
      </c>
      <c r="OQ58" s="407" t="s">
        <v>144</v>
      </c>
      <c r="OR58" s="407"/>
      <c r="OS58" s="409" t="str">
        <f t="shared" si="614"/>
        <v/>
      </c>
      <c r="OT58" s="410" t="str">
        <f t="shared" si="615"/>
        <v/>
      </c>
      <c r="OU58" s="407" t="str">
        <f>IFERROR(IF(OQ58="PACE_Daniels",(INDEX(BASE!$AE$4:$AH$8,MATCH('Microciclos - Endurance (2)'!OR58,BASE!$AE$4:$AE$8,0),4)),IF(AND(OQ58="vVO2máx",OR58&gt;=35,OR58&lt;=45),"9-11",IF(AND(OQ58="vVO2máx",OR58&gt;45,OR58&lt;=65),"11",IF(AND(OQ58="vVO2máx",OR58&gt;65,OR58&lt;=75),"12-13",IF(AND(OQ58="vVO2máx",OR58&gt;=80,OR58&lt;=85),"14-16",IF(AND(OQ58="vVO2máx",OR58&gt;=85,OR58&lt;100),"17-19",IF(AND(OQ58="vVO2máx",OR58&gt;=100),"20",IF(AND(OQ58="FCR",OR58&gt;40,OR58&lt;=60),"12-13",IF(AND(OQ58="FCR",OR58&gt;60,OR58&lt;=84),"14-16",IF(AND(OQ58="FCR",OR58&gt;=85,OR58&lt;100),"17-19",IF(AND(OQ58="FCR",OR58=100),"20",""))))))))))),"")</f>
        <v/>
      </c>
      <c r="OV58" s="409" t="str">
        <f>IFERROR(IF(OQ58="vVO2máx",(Avaliações!$C$51*'Microciclos - Endurance (2)'!OR58)/100,IF(OQ58="Velocidade_crítica",IF(OR58="80% VC",Avaliações!#REF!*0.8,IF(OR58="100% VC",Avaliações!#REF!*1,IF(OR58="120% VC",Avaliações!#REF!*1.2,IF(OR58="&gt;30%",Avaliações!$C$54*1.3,IF(OR58="&gt;40%",Avaliações!$C$54*1.4,0))))),IF(OQ58="PACE_Daniels",INDEX(BASE!$Q$4:$V$60,MATCH(Avaliações!$C$53,BASE!$Q$4:$Q$60,0),MATCH('Microciclos - Endurance (2)'!OR58,BASE!$Q$4:$V$4,0)),""))),"")</f>
        <v/>
      </c>
      <c r="OW58" s="407" t="s">
        <v>144</v>
      </c>
      <c r="OX58" s="407"/>
      <c r="OY58" s="410" t="str">
        <f t="shared" si="616"/>
        <v/>
      </c>
      <c r="OZ58" s="407" t="str">
        <f>IFERROR(IF(OQ58="PACE_Daniels",(INDEX(BASE!$AE$4:$AH$7,MATCH('Microciclos - Endurance (2)'!OX58,BASE!$AE$4:$AE$7,0),4)),IF(AND(OQ58="vVO2máx",OX58&gt;=35,OX58&lt;=45),"9-11",IF(AND(OQ58="vVO2máx",OX58&gt;45,OX58&lt;=65),"11",IF(AND(OQ58="vVO2máx",OX58&gt;65,OX58&lt;=75),"12-13",IF(AND(OQ58="vVO2máx",OX58&gt;=80,OX58&lt;=85),"14-16",IF(AND(OQ58="vVO2máx",OX58&gt;=85,OX58&lt;100),"17-19",IF(AND(OQ58="vVO2máx",OX58&gt;=100),"20",IF(AND(OQ58="FCR",OX58&gt;40,OX58&lt;=60),"12-13",IF(AND(OQ58="FCR",OX58&gt;60,OX58&lt;=84),"14-16",IF(AND(OQ58="FCR",OX58&gt;=85,OX58&lt;100),"17-19",IF(AND(OQ58="FCR",OX58=100),"20",""))))))))))),"")</f>
        <v/>
      </c>
      <c r="PA58" s="409">
        <f>IFERROR(IF(OW58="vVO2máx",(Avaliações!$C$51*'Microciclos - Endurance (2)'!OX58)/100,IF(OW58="Velocidade_crítica",IF(OX58="80% VC",Avaliações!#REF!*0.8,IF(OX58="100% VC",Avaliações!#REF!*1,IF(OX58="120% VC",Avaliações!#REF!*1.2,IF(OX58="&gt;30%",Avaliações!$C$54*1.3,IF(OX58="&gt;40%",Avaliações!$C$54*1.4,0))))),IF(OW58="PACE_Daniels",INDEX(BASE!$Q$4:$V$60,MATCH(Avaliações!$C$53,BASE!$Q$4:$Q$60,0),MATCH('Microciclos - Endurance (2)'!OX58,BASE!$Q$4:$V$4,0)),0))),"")</f>
        <v>0</v>
      </c>
      <c r="PB58" s="409" t="str">
        <f t="shared" si="617"/>
        <v/>
      </c>
      <c r="PF58" s="407"/>
      <c r="PG58" s="407"/>
      <c r="PH58" s="407"/>
      <c r="PI58" s="407"/>
      <c r="PJ58" s="407">
        <f t="shared" si="667"/>
        <v>0</v>
      </c>
      <c r="PK58" s="407">
        <f t="shared" si="618"/>
        <v>0</v>
      </c>
      <c r="PL58" s="408" t="str">
        <f t="shared" si="619"/>
        <v/>
      </c>
      <c r="PM58" s="407" t="s">
        <v>144</v>
      </c>
      <c r="PN58" s="407"/>
      <c r="PO58" s="409" t="str">
        <f t="shared" si="620"/>
        <v/>
      </c>
      <c r="PP58" s="410" t="str">
        <f t="shared" si="621"/>
        <v/>
      </c>
      <c r="PQ58" s="407" t="str">
        <f>IFERROR(IF(PM58="PACE_Daniels",(INDEX(BASE!$AE$4:$AH$8,MATCH('Microciclos - Endurance (2)'!PN58,BASE!$AE$4:$AE$8,0),4)),IF(AND(PM58="vVO2máx",PN58&gt;=35,PN58&lt;=45),"9-11",IF(AND(PM58="vVO2máx",PN58&gt;45,PN58&lt;=65),"11",IF(AND(PM58="vVO2máx",PN58&gt;65,PN58&lt;=75),"12-13",IF(AND(PM58="vVO2máx",PN58&gt;=80,PN58&lt;=85),"14-16",IF(AND(PM58="vVO2máx",PN58&gt;=85,PN58&lt;100),"17-19",IF(AND(PM58="vVO2máx",PN58&gt;=100),"20",IF(AND(PM58="FCR",PN58&gt;40,PN58&lt;=60),"12-13",IF(AND(PM58="FCR",PN58&gt;60,PN58&lt;=84),"14-16",IF(AND(PM58="FCR",PN58&gt;=85,PN58&lt;100),"17-19",IF(AND(PM58="FCR",PN58=100),"20",""))))))))))),"")</f>
        <v/>
      </c>
      <c r="PR58" s="409" t="str">
        <f>IFERROR(IF(PM58="vVO2máx",(Avaliações!$C$51*'Microciclos - Endurance (2)'!PN58)/100,IF(PM58="Velocidade_crítica",IF(PN58="80% VC",Avaliações!#REF!*0.8,IF(PN58="100% VC",Avaliações!#REF!*1,IF(PN58="120% VC",Avaliações!#REF!*1.2,IF(PN58="&gt;30%",Avaliações!$C$54*1.3,IF(PN58="&gt;40%",Avaliações!$C$54*1.4,0))))),IF(PM58="PACE_Daniels",INDEX(BASE!$Q$4:$V$60,MATCH(Avaliações!$C$53,BASE!$Q$4:$Q$60,0),MATCH('Microciclos - Endurance (2)'!PN58,BASE!$Q$4:$V$4,0)),""))),"")</f>
        <v/>
      </c>
      <c r="PS58" s="407" t="s">
        <v>144</v>
      </c>
      <c r="PT58" s="407"/>
      <c r="PU58" s="410" t="str">
        <f t="shared" si="622"/>
        <v/>
      </c>
      <c r="PV58" s="407" t="str">
        <f>IFERROR(IF(PM58="PACE_Daniels",(INDEX(BASE!$AE$4:$AH$7,MATCH('Microciclos - Endurance (2)'!PT58,BASE!$AE$4:$AE$7,0),4)),IF(AND(PM58="vVO2máx",PT58&gt;=35,PT58&lt;=45),"9-11",IF(AND(PM58="vVO2máx",PT58&gt;45,PT58&lt;=65),"11",IF(AND(PM58="vVO2máx",PT58&gt;65,PT58&lt;=75),"12-13",IF(AND(PM58="vVO2máx",PT58&gt;=80,PT58&lt;=85),"14-16",IF(AND(PM58="vVO2máx",PT58&gt;=85,PT58&lt;100),"17-19",IF(AND(PM58="vVO2máx",PT58&gt;=100),"20",IF(AND(PM58="FCR",PT58&gt;40,PT58&lt;=60),"12-13",IF(AND(PM58="FCR",PT58&gt;60,PT58&lt;=84),"14-16",IF(AND(PM58="FCR",PT58&gt;=85,PT58&lt;100),"17-19",IF(AND(PM58="FCR",PT58=100),"20",""))))))))))),"")</f>
        <v/>
      </c>
      <c r="PW58" s="409">
        <f>IFERROR(IF(PS58="vVO2máx",(Avaliações!$C$51*'Microciclos - Endurance (2)'!PT58)/100,IF(PS58="Velocidade_crítica",IF(PT58="80% VC",Avaliações!#REF!*0.8,IF(PT58="100% VC",Avaliações!#REF!*1,IF(PT58="120% VC",Avaliações!#REF!*1.2,IF(PT58="&gt;30%",Avaliações!$C$54*1.3,IF(PT58="&gt;40%",Avaliações!$C$54*1.4,0))))),IF(PS58="PACE_Daniels",INDEX(BASE!$Q$4:$V$60,MATCH(Avaliações!$C$53,BASE!$Q$4:$Q$60,0),MATCH('Microciclos - Endurance (2)'!PT58,BASE!$Q$4:$V$4,0)),0))),"")</f>
        <v>0</v>
      </c>
      <c r="PX58" s="409" t="str">
        <f t="shared" si="623"/>
        <v/>
      </c>
      <c r="QB58" s="407"/>
      <c r="QC58" s="407"/>
      <c r="QD58" s="407"/>
      <c r="QE58" s="407"/>
      <c r="QF58" s="407">
        <f t="shared" si="668"/>
        <v>0</v>
      </c>
      <c r="QG58" s="407">
        <f t="shared" si="624"/>
        <v>0</v>
      </c>
      <c r="QH58" s="408" t="str">
        <f t="shared" si="625"/>
        <v/>
      </c>
      <c r="QI58" s="407" t="s">
        <v>144</v>
      </c>
      <c r="QJ58" s="407"/>
      <c r="QK58" s="409" t="str">
        <f t="shared" si="626"/>
        <v/>
      </c>
      <c r="QL58" s="410" t="str">
        <f t="shared" si="627"/>
        <v/>
      </c>
      <c r="QM58" s="407" t="str">
        <f>IFERROR(IF(QI58="PACE_Daniels",(INDEX(BASE!$AE$4:$AH$8,MATCH('Microciclos - Endurance (2)'!QJ58,BASE!$AE$4:$AE$8,0),4)),IF(AND(QI58="vVO2máx",QJ58&gt;=35,QJ58&lt;=45),"9-11",IF(AND(QI58="vVO2máx",QJ58&gt;45,QJ58&lt;=65),"11",IF(AND(QI58="vVO2máx",QJ58&gt;65,QJ58&lt;=75),"12-13",IF(AND(QI58="vVO2máx",QJ58&gt;=80,QJ58&lt;=85),"14-16",IF(AND(QI58="vVO2máx",QJ58&gt;=85,QJ58&lt;100),"17-19",IF(AND(QI58="vVO2máx",QJ58&gt;=100),"20",IF(AND(QI58="FCR",QJ58&gt;40,QJ58&lt;=60),"12-13",IF(AND(QI58="FCR",QJ58&gt;60,QJ58&lt;=84),"14-16",IF(AND(QI58="FCR",QJ58&gt;=85,QJ58&lt;100),"17-19",IF(AND(QI58="FCR",QJ58=100),"20",""))))))))))),"")</f>
        <v/>
      </c>
      <c r="QN58" s="409" t="str">
        <f>IFERROR(IF(QI58="vVO2máx",(Avaliações!$C$51*'Microciclos - Endurance (2)'!QJ58)/100,IF(QI58="Velocidade_crítica",IF(QJ58="80% VC",Avaliações!#REF!*0.8,IF(QJ58="100% VC",Avaliações!#REF!*1,IF(QJ58="120% VC",Avaliações!#REF!*1.2,IF(QJ58="&gt;30%",Avaliações!$C$54*1.3,IF(QJ58="&gt;40%",Avaliações!$C$54*1.4,0))))),IF(QI58="PACE_Daniels",INDEX(BASE!$Q$4:$V$60,MATCH(Avaliações!$C$53,BASE!$Q$4:$Q$60,0),MATCH('Microciclos - Endurance (2)'!QJ58,BASE!$Q$4:$V$4,0)),""))),"")</f>
        <v/>
      </c>
      <c r="QO58" s="407" t="s">
        <v>144</v>
      </c>
      <c r="QP58" s="407"/>
      <c r="QQ58" s="410" t="str">
        <f t="shared" si="628"/>
        <v/>
      </c>
      <c r="QR58" s="407" t="str">
        <f>IFERROR(IF(QI58="PACE_Daniels",(INDEX(BASE!$AE$4:$AH$7,MATCH('Microciclos - Endurance (2)'!QP58,BASE!$AE$4:$AE$7,0),4)),IF(AND(QI58="vVO2máx",QP58&gt;=35,QP58&lt;=45),"9-11",IF(AND(QI58="vVO2máx",QP58&gt;45,QP58&lt;=65),"11",IF(AND(QI58="vVO2máx",QP58&gt;65,QP58&lt;=75),"12-13",IF(AND(QI58="vVO2máx",QP58&gt;=80,QP58&lt;=85),"14-16",IF(AND(QI58="vVO2máx",QP58&gt;=85,QP58&lt;100),"17-19",IF(AND(QI58="vVO2máx",QP58&gt;=100),"20",IF(AND(QI58="FCR",QP58&gt;40,QP58&lt;=60),"12-13",IF(AND(QI58="FCR",QP58&gt;60,QP58&lt;=84),"14-16",IF(AND(QI58="FCR",QP58&gt;=85,QP58&lt;100),"17-19",IF(AND(QI58="FCR",QP58=100),"20",""))))))))))),"")</f>
        <v/>
      </c>
      <c r="QS58" s="409">
        <f>IFERROR(IF(QO58="vVO2máx",(Avaliações!$C$51*'Microciclos - Endurance (2)'!QP58)/100,IF(QO58="Velocidade_crítica",IF(QP58="80% VC",Avaliações!#REF!*0.8,IF(QP58="100% VC",Avaliações!#REF!*1,IF(QP58="120% VC",Avaliações!#REF!*1.2,IF(QP58="&gt;30%",Avaliações!$C$54*1.3,IF(QP58="&gt;40%",Avaliações!$C$54*1.4,0))))),IF(QO58="PACE_Daniels",INDEX(BASE!$Q$4:$V$60,MATCH(Avaliações!$C$53,BASE!$Q$4:$Q$60,0),MATCH('Microciclos - Endurance (2)'!QP58,BASE!$Q$4:$V$4,0)),0))),"")</f>
        <v>0</v>
      </c>
      <c r="QT58" s="409" t="str">
        <f t="shared" si="629"/>
        <v/>
      </c>
      <c r="QX58" s="407"/>
      <c r="QY58" s="407"/>
      <c r="QZ58" s="407"/>
      <c r="RA58" s="407"/>
      <c r="RB58" s="407">
        <f t="shared" si="669"/>
        <v>0</v>
      </c>
      <c r="RC58" s="407">
        <f t="shared" si="630"/>
        <v>0</v>
      </c>
      <c r="RD58" s="408" t="str">
        <f t="shared" si="631"/>
        <v/>
      </c>
      <c r="RE58" s="407" t="s">
        <v>144</v>
      </c>
      <c r="RF58" s="407"/>
      <c r="RG58" s="409" t="str">
        <f t="shared" si="632"/>
        <v/>
      </c>
      <c r="RH58" s="410" t="str">
        <f t="shared" si="633"/>
        <v/>
      </c>
      <c r="RI58" s="407" t="str">
        <f>IFERROR(IF(RE58="PACE_Daniels",(INDEX(BASE!$AE$4:$AH$8,MATCH('Microciclos - Endurance (2)'!RF58,BASE!$AE$4:$AE$8,0),4)),IF(AND(RE58="vVO2máx",RF58&gt;=35,RF58&lt;=45),"9-11",IF(AND(RE58="vVO2máx",RF58&gt;45,RF58&lt;=65),"11",IF(AND(RE58="vVO2máx",RF58&gt;65,RF58&lt;=75),"12-13",IF(AND(RE58="vVO2máx",RF58&gt;=80,RF58&lt;=85),"14-16",IF(AND(RE58="vVO2máx",RF58&gt;=85,RF58&lt;100),"17-19",IF(AND(RE58="vVO2máx",RF58&gt;=100),"20",IF(AND(RE58="FCR",RF58&gt;40,RF58&lt;=60),"12-13",IF(AND(RE58="FCR",RF58&gt;60,RF58&lt;=84),"14-16",IF(AND(RE58="FCR",RF58&gt;=85,RF58&lt;100),"17-19",IF(AND(RE58="FCR",RF58=100),"20",""))))))))))),"")</f>
        <v/>
      </c>
      <c r="RJ58" s="409" t="str">
        <f>IFERROR(IF(RE58="vVO2máx",(Avaliações!$C$51*'Microciclos - Endurance (2)'!RF58)/100,IF(RE58="Velocidade_crítica",IF(RF58="80% VC",Avaliações!#REF!*0.8,IF(RF58="100% VC",Avaliações!#REF!*1,IF(RF58="120% VC",Avaliações!#REF!*1.2,IF(RF58="&gt;30%",Avaliações!$C$54*1.3,IF(RF58="&gt;40%",Avaliações!$C$54*1.4,0))))),IF(RE58="PACE_Daniels",INDEX(BASE!$Q$4:$V$60,MATCH(Avaliações!$C$53,BASE!$Q$4:$Q$60,0),MATCH('Microciclos - Endurance (2)'!RF58,BASE!$Q$4:$V$4,0)),""))),"")</f>
        <v/>
      </c>
      <c r="RK58" s="407" t="s">
        <v>144</v>
      </c>
      <c r="RL58" s="407"/>
      <c r="RM58" s="410" t="str">
        <f t="shared" si="634"/>
        <v/>
      </c>
      <c r="RN58" s="407" t="str">
        <f>IFERROR(IF(RE58="PACE_Daniels",(INDEX(BASE!$AE$4:$AH$7,MATCH('Microciclos - Endurance (2)'!RL58,BASE!$AE$4:$AE$7,0),4)),IF(AND(RE58="vVO2máx",RL58&gt;=35,RL58&lt;=45),"9-11",IF(AND(RE58="vVO2máx",RL58&gt;45,RL58&lt;=65),"11",IF(AND(RE58="vVO2máx",RL58&gt;65,RL58&lt;=75),"12-13",IF(AND(RE58="vVO2máx",RL58&gt;=80,RL58&lt;=85),"14-16",IF(AND(RE58="vVO2máx",RL58&gt;=85,RL58&lt;100),"17-19",IF(AND(RE58="vVO2máx",RL58&gt;=100),"20",IF(AND(RE58="FCR",RL58&gt;40,RL58&lt;=60),"12-13",IF(AND(RE58="FCR",RL58&gt;60,RL58&lt;=84),"14-16",IF(AND(RE58="FCR",RL58&gt;=85,RL58&lt;100),"17-19",IF(AND(RE58="FCR",RL58=100),"20",""))))))))))),"")</f>
        <v/>
      </c>
      <c r="RO58" s="409">
        <f>IFERROR(IF(RK58="vVO2máx",(Avaliações!$C$51*'Microciclos - Endurance (2)'!RL58)/100,IF(RK58="Velocidade_crítica",IF(RL58="80% VC",Avaliações!#REF!*0.8,IF(RL58="100% VC",Avaliações!#REF!*1,IF(RL58="120% VC",Avaliações!#REF!*1.2,IF(RL58="&gt;30%",Avaliações!$C$54*1.3,IF(RL58="&gt;40%",Avaliações!$C$54*1.4,0))))),IF(RK58="PACE_Daniels",INDEX(BASE!$Q$4:$V$60,MATCH(Avaliações!$C$53,BASE!$Q$4:$Q$60,0),MATCH('Microciclos - Endurance (2)'!RL58,BASE!$Q$4:$V$4,0)),0))),"")</f>
        <v>0</v>
      </c>
      <c r="RP58" s="409" t="str">
        <f t="shared" si="635"/>
        <v/>
      </c>
      <c r="RT58" s="407"/>
      <c r="RU58" s="407"/>
      <c r="RV58" s="407"/>
      <c r="RW58" s="407"/>
      <c r="RX58" s="407">
        <f t="shared" si="670"/>
        <v>0</v>
      </c>
      <c r="RY58" s="407">
        <f t="shared" si="636"/>
        <v>0</v>
      </c>
      <c r="RZ58" s="408" t="str">
        <f t="shared" si="637"/>
        <v/>
      </c>
      <c r="SA58" s="407" t="s">
        <v>144</v>
      </c>
      <c r="SB58" s="407"/>
      <c r="SC58" s="409" t="str">
        <f t="shared" si="638"/>
        <v/>
      </c>
      <c r="SD58" s="410" t="str">
        <f t="shared" si="639"/>
        <v/>
      </c>
      <c r="SE58" s="407" t="str">
        <f>IFERROR(IF(SA58="PACE_Daniels",(INDEX(BASE!$AE$4:$AH$8,MATCH('Microciclos - Endurance (2)'!SB58,BASE!$AE$4:$AE$8,0),4)),IF(AND(SA58="vVO2máx",SB58&gt;=35,SB58&lt;=45),"9-11",IF(AND(SA58="vVO2máx",SB58&gt;45,SB58&lt;=65),"11",IF(AND(SA58="vVO2máx",SB58&gt;65,SB58&lt;=75),"12-13",IF(AND(SA58="vVO2máx",SB58&gt;=80,SB58&lt;=85),"14-16",IF(AND(SA58="vVO2máx",SB58&gt;=85,SB58&lt;100),"17-19",IF(AND(SA58="vVO2máx",SB58&gt;=100),"20",IF(AND(SA58="FCR",SB58&gt;40,SB58&lt;=60),"12-13",IF(AND(SA58="FCR",SB58&gt;60,SB58&lt;=84),"14-16",IF(AND(SA58="FCR",SB58&gt;=85,SB58&lt;100),"17-19",IF(AND(SA58="FCR",SB58=100),"20",""))))))))))),"")</f>
        <v/>
      </c>
      <c r="SF58" s="409" t="str">
        <f>IFERROR(IF(SA58="vVO2máx",(Avaliações!$C$51*'Microciclos - Endurance (2)'!SB58)/100,IF(SA58="Velocidade_crítica",IF(SB58="80% VC",Avaliações!#REF!*0.8,IF(SB58="100% VC",Avaliações!#REF!*1,IF(SB58="120% VC",Avaliações!#REF!*1.2,IF(SB58="&gt;30%",Avaliações!$C$54*1.3,IF(SB58="&gt;40%",Avaliações!$C$54*1.4,0))))),IF(SA58="PACE_Daniels",INDEX(BASE!$Q$4:$V$60,MATCH(Avaliações!$C$53,BASE!$Q$4:$Q$60,0),MATCH('Microciclos - Endurance (2)'!SB58,BASE!$Q$4:$V$4,0)),""))),"")</f>
        <v/>
      </c>
      <c r="SG58" s="407" t="s">
        <v>144</v>
      </c>
      <c r="SH58" s="407"/>
      <c r="SI58" s="410" t="str">
        <f t="shared" si="640"/>
        <v/>
      </c>
      <c r="SJ58" s="407" t="str">
        <f>IFERROR(IF(SA58="PACE_Daniels",(INDEX(BASE!$AE$4:$AH$7,MATCH('Microciclos - Endurance (2)'!SH58,BASE!$AE$4:$AE$7,0),4)),IF(AND(SA58="vVO2máx",SH58&gt;=35,SH58&lt;=45),"9-11",IF(AND(SA58="vVO2máx",SH58&gt;45,SH58&lt;=65),"11",IF(AND(SA58="vVO2máx",SH58&gt;65,SH58&lt;=75),"12-13",IF(AND(SA58="vVO2máx",SH58&gt;=80,SH58&lt;=85),"14-16",IF(AND(SA58="vVO2máx",SH58&gt;=85,SH58&lt;100),"17-19",IF(AND(SA58="vVO2máx",SH58&gt;=100),"20",IF(AND(SA58="FCR",SH58&gt;40,SH58&lt;=60),"12-13",IF(AND(SA58="FCR",SH58&gt;60,SH58&lt;=84),"14-16",IF(AND(SA58="FCR",SH58&gt;=85,SH58&lt;100),"17-19",IF(AND(SA58="FCR",SH58=100),"20",""))))))))))),"")</f>
        <v/>
      </c>
      <c r="SK58" s="409">
        <f>IFERROR(IF(SG58="vVO2máx",(Avaliações!$C$51*'Microciclos - Endurance (2)'!SH58)/100,IF(SG58="Velocidade_crítica",IF(SH58="80% VC",Avaliações!#REF!*0.8,IF(SH58="100% VC",Avaliações!#REF!*1,IF(SH58="120% VC",Avaliações!#REF!*1.2,IF(SH58="&gt;30%",Avaliações!$C$54*1.3,IF(SH58="&gt;40%",Avaliações!$C$54*1.4,0))))),IF(SG58="PACE_Daniels",INDEX(BASE!$Q$4:$V$60,MATCH(Avaliações!$C$53,BASE!$Q$4:$Q$60,0),MATCH('Microciclos - Endurance (2)'!SH58,BASE!$Q$4:$V$4,0)),0))),"")</f>
        <v>0</v>
      </c>
      <c r="SL58" s="409" t="str">
        <f t="shared" si="641"/>
        <v/>
      </c>
      <c r="SP58" s="407"/>
      <c r="SQ58" s="407"/>
      <c r="SR58" s="407"/>
      <c r="SS58" s="407"/>
      <c r="ST58" s="407">
        <f t="shared" si="671"/>
        <v>0</v>
      </c>
      <c r="SU58" s="407">
        <f t="shared" si="642"/>
        <v>0</v>
      </c>
      <c r="SV58" s="408" t="str">
        <f t="shared" si="643"/>
        <v/>
      </c>
      <c r="SW58" s="407" t="s">
        <v>144</v>
      </c>
      <c r="SX58" s="407"/>
      <c r="SY58" s="409" t="str">
        <f t="shared" si="644"/>
        <v/>
      </c>
      <c r="SZ58" s="410" t="str">
        <f t="shared" si="645"/>
        <v/>
      </c>
      <c r="TA58" s="407" t="str">
        <f>IFERROR(IF(SW58="PACE_Daniels",(INDEX(BASE!$AE$4:$AH$8,MATCH('Microciclos - Endurance (2)'!SX58,BASE!$AE$4:$AE$8,0),4)),IF(AND(SW58="vVO2máx",SX58&gt;=35,SX58&lt;=45),"9-11",IF(AND(SW58="vVO2máx",SX58&gt;45,SX58&lt;=65),"11",IF(AND(SW58="vVO2máx",SX58&gt;65,SX58&lt;=75),"12-13",IF(AND(SW58="vVO2máx",SX58&gt;=80,SX58&lt;=85),"14-16",IF(AND(SW58="vVO2máx",SX58&gt;=85,SX58&lt;100),"17-19",IF(AND(SW58="vVO2máx",SX58&gt;=100),"20",IF(AND(SW58="FCR",SX58&gt;40,SX58&lt;=60),"12-13",IF(AND(SW58="FCR",SX58&gt;60,SX58&lt;=84),"14-16",IF(AND(SW58="FCR",SX58&gt;=85,SX58&lt;100),"17-19",IF(AND(SW58="FCR",SX58=100),"20",""))))))))))),"")</f>
        <v/>
      </c>
      <c r="TB58" s="409" t="str">
        <f>IFERROR(IF(SW58="vVO2máx",(Avaliações!$C$51*'Microciclos - Endurance (2)'!SX58)/100,IF(SW58="Velocidade_crítica",IF(SX58="80% VC",Avaliações!#REF!*0.8,IF(SX58="100% VC",Avaliações!#REF!*1,IF(SX58="120% VC",Avaliações!#REF!*1.2,IF(SX58="&gt;30%",Avaliações!$C$54*1.3,IF(SX58="&gt;40%",Avaliações!$C$54*1.4,0))))),IF(SW58="PACE_Daniels",INDEX(BASE!$Q$4:$V$60,MATCH(Avaliações!$C$53,BASE!$Q$4:$Q$60,0),MATCH('Microciclos - Endurance (2)'!SX58,BASE!$Q$4:$V$4,0)),""))),"")</f>
        <v/>
      </c>
      <c r="TC58" s="407" t="s">
        <v>144</v>
      </c>
      <c r="TD58" s="407"/>
      <c r="TE58" s="410" t="str">
        <f t="shared" si="646"/>
        <v/>
      </c>
      <c r="TF58" s="407" t="str">
        <f>IFERROR(IF(SW58="PACE_Daniels",(INDEX(BASE!$AE$4:$AH$7,MATCH('Microciclos - Endurance (2)'!TD58,BASE!$AE$4:$AE$7,0),4)),IF(AND(SW58="vVO2máx",TD58&gt;=35,TD58&lt;=45),"9-11",IF(AND(SW58="vVO2máx",TD58&gt;45,TD58&lt;=65),"11",IF(AND(SW58="vVO2máx",TD58&gt;65,TD58&lt;=75),"12-13",IF(AND(SW58="vVO2máx",TD58&gt;=80,TD58&lt;=85),"14-16",IF(AND(SW58="vVO2máx",TD58&gt;=85,TD58&lt;100),"17-19",IF(AND(SW58="vVO2máx",TD58&gt;=100),"20",IF(AND(SW58="FCR",TD58&gt;40,TD58&lt;=60),"12-13",IF(AND(SW58="FCR",TD58&gt;60,TD58&lt;=84),"14-16",IF(AND(SW58="FCR",TD58&gt;=85,TD58&lt;100),"17-19",IF(AND(SW58="FCR",TD58=100),"20",""))))))))))),"")</f>
        <v/>
      </c>
      <c r="TG58" s="409">
        <f>IFERROR(IF(TC58="vVO2máx",(Avaliações!$C$51*'Microciclos - Endurance (2)'!TD58)/100,IF(TC58="Velocidade_crítica",IF(TD58="80% VC",Avaliações!#REF!*0.8,IF(TD58="100% VC",Avaliações!#REF!*1,IF(TD58="120% VC",Avaliações!#REF!*1.2,IF(TD58="&gt;30%",Avaliações!$C$54*1.3,IF(TD58="&gt;40%",Avaliações!$C$54*1.4,0))))),IF(TC58="PACE_Daniels",INDEX(BASE!$Q$4:$V$60,MATCH(Avaliações!$C$53,BASE!$Q$4:$Q$60,0),MATCH('Microciclos - Endurance (2)'!TD58,BASE!$Q$4:$V$4,0)),0))),"")</f>
        <v>0</v>
      </c>
      <c r="TH58" s="409" t="str">
        <f t="shared" si="647"/>
        <v/>
      </c>
    </row>
    <row r="59" spans="2:528">
      <c r="D59" s="407"/>
      <c r="E59" s="407"/>
      <c r="F59" s="407"/>
      <c r="G59" s="407"/>
      <c r="H59" s="407">
        <f t="shared" si="648"/>
        <v>0</v>
      </c>
      <c r="I59" s="407">
        <f t="shared" si="504"/>
        <v>0</v>
      </c>
      <c r="J59" s="408" t="str">
        <f t="shared" si="505"/>
        <v/>
      </c>
      <c r="K59" s="407" t="s">
        <v>144</v>
      </c>
      <c r="L59" s="407"/>
      <c r="M59" s="409" t="str">
        <f t="shared" si="506"/>
        <v/>
      </c>
      <c r="N59" s="410" t="str">
        <f t="shared" si="507"/>
        <v/>
      </c>
      <c r="O59" s="407" t="str">
        <f>IFERROR(IF(K59="PACE_Daniels",(INDEX(BASE!$AE$4:$AH$8,MATCH('Microciclos - Endurance (2)'!L59,BASE!$AE$4:$AE$8,0),4)),IF(AND(K59="vVO2máx",L59&gt;=35,L59&lt;=45),"9-11",IF(AND(K59="vVO2máx",L59&gt;45,L59&lt;=65),"11",IF(AND(K59="vVO2máx",L59&gt;65,L59&lt;=75),"12-13",IF(AND(K59="vVO2máx",L59&gt;=80,L59&lt;=85),"14-16",IF(AND(K59="vVO2máx",L59&gt;=85,L59&lt;100),"17-19",IF(AND(K59="vVO2máx",L59&gt;=100),"20",IF(AND(K59="FCR",L59&gt;40,L59&lt;=60),"12-13",IF(AND(K59="FCR",L59&gt;60,L59&lt;=84),"14-16",IF(AND(K59="FCR",L59&gt;=85,L59&lt;100),"17-19",IF(AND(K59="FCR",L59=100),"20",""))))))))))),"")</f>
        <v/>
      </c>
      <c r="P59" s="409" t="str">
        <f>IFERROR(IF(K59="vVO2máx",(Avaliações!$C$51*'Microciclos - Endurance (2)'!L59)/100,IF(K59="Velocidade_crítica",IF(L59="80% VC",Avaliações!#REF!*0.8,IF(L59="100% VC",Avaliações!#REF!*1,IF(L59="120% VC",Avaliações!#REF!*1.2,IF(L59="&gt;30%",Avaliações!$C$54*1.3,IF(L59="&gt;40%",Avaliações!$C$54*1.4,0))))),IF(K59="PACE_Daniels",INDEX(BASE!$Q$4:$V$60,MATCH(Avaliações!$C$53,BASE!$Q$4:$Q$60,0),MATCH('Microciclos - Endurance (2)'!L59,BASE!$Q$4:$V$4,0)),""))),"")</f>
        <v/>
      </c>
      <c r="Q59" s="407" t="s">
        <v>144</v>
      </c>
      <c r="R59" s="407"/>
      <c r="S59" s="410" t="str">
        <f t="shared" si="508"/>
        <v/>
      </c>
      <c r="T59" s="407" t="str">
        <f>IFERROR(IF(K59="PACE_Daniels",(INDEX(BASE!$AE$4:$AH$7,MATCH('Microciclos - Endurance (2)'!R59,BASE!$AE$4:$AE$7,0),4)),IF(AND(K59="vVO2máx",R59&gt;=35,R59&lt;=45),"9-11",IF(AND(K59="vVO2máx",R59&gt;45,R59&lt;=65),"11",IF(AND(K59="vVO2máx",R59&gt;65,R59&lt;=75),"12-13",IF(AND(K59="vVO2máx",R59&gt;=80,R59&lt;=85),"14-16",IF(AND(K59="vVO2máx",R59&gt;=85,R59&lt;100),"17-19",IF(AND(K59="vVO2máx",R59&gt;=100),"20",IF(AND(K59="FCR",R59&gt;40,R59&lt;=60),"12-13",IF(AND(K59="FCR",R59&gt;60,R59&lt;=84),"14-16",IF(AND(K59="FCR",R59&gt;=85,R59&lt;100),"17-19",IF(AND(K59="FCR",R59=100),"20",""))))))))))),"")</f>
        <v/>
      </c>
      <c r="U59" s="409">
        <f>IFERROR(IF(Q59="vVO2máx",(Avaliações!$C$51*'Microciclos - Endurance (2)'!R59)/100,IF(Q59="Velocidade_crítica",IF(R59="80% VC",Avaliações!#REF!*0.8,IF(R59="100% VC",Avaliações!#REF!*1,IF(R59="120% VC",Avaliações!#REF!*1.2,IF(R59="&gt;30%",Avaliações!$C$54*1.3,IF(R59="&gt;40%",Avaliações!$C$54*1.4,0))))),IF(Q59="PACE_Daniels",INDEX(BASE!$Q$4:$V$60,MATCH(Avaliações!$C$53,BASE!$Q$4:$Q$60,0),MATCH('Microciclos - Endurance (2)'!R59,BASE!$Q$4:$V$4,0)),0))),"")</f>
        <v>0</v>
      </c>
      <c r="V59" s="409" t="str">
        <f t="shared" si="509"/>
        <v/>
      </c>
      <c r="Z59" s="407"/>
      <c r="AA59" s="407"/>
      <c r="AB59" s="407"/>
      <c r="AC59" s="407"/>
      <c r="AD59" s="407">
        <f t="shared" si="649"/>
        <v>0</v>
      </c>
      <c r="AE59" s="407">
        <f t="shared" si="510"/>
        <v>0</v>
      </c>
      <c r="AF59" s="408" t="str">
        <f t="shared" si="511"/>
        <v/>
      </c>
      <c r="AG59" s="407" t="s">
        <v>144</v>
      </c>
      <c r="AH59" s="407"/>
      <c r="AI59" s="409" t="str">
        <f t="shared" si="512"/>
        <v/>
      </c>
      <c r="AJ59" s="410" t="str">
        <f t="shared" si="513"/>
        <v/>
      </c>
      <c r="AK59" s="407" t="str">
        <f>IFERROR(IF(AG59="PACE_Daniels",(INDEX(BASE!$AE$4:$AH$8,MATCH('Microciclos - Endurance (2)'!AH59,BASE!$AE$4:$AE$8,0),4)),IF(AND(AG59="vVO2máx",AH59&gt;=35,AH59&lt;=45),"9-11",IF(AND(AG59="vVO2máx",AH59&gt;45,AH59&lt;=65),"11",IF(AND(AG59="vVO2máx",AH59&gt;65,AH59&lt;=75),"12-13",IF(AND(AG59="vVO2máx",AH59&gt;=80,AH59&lt;=85),"14-16",IF(AND(AG59="vVO2máx",AH59&gt;=85,AH59&lt;100),"17-19",IF(AND(AG59="vVO2máx",AH59&gt;=100),"20",IF(AND(AG59="FCR",AH59&gt;40,AH59&lt;=60),"12-13",IF(AND(AG59="FCR",AH59&gt;60,AH59&lt;=84),"14-16",IF(AND(AG59="FCR",AH59&gt;=85,AH59&lt;100),"17-19",IF(AND(AG59="FCR",AH59=100),"20",""))))))))))),"")</f>
        <v/>
      </c>
      <c r="AL59" s="409" t="str">
        <f>IFERROR(IF(AG59="vVO2máx",(Avaliações!$C$51*'Microciclos - Endurance (2)'!AH59)/100,IF(AG59="Velocidade_crítica",IF(AH59="80% VC",Avaliações!#REF!*0.8,IF(AH59="100% VC",Avaliações!#REF!*1,IF(AH59="120% VC",Avaliações!#REF!*1.2,IF(AH59="&gt;30%",Avaliações!$C$54*1.3,IF(AH59="&gt;40%",Avaliações!$C$54*1.4,0))))),IF(AG59="PACE_Daniels",INDEX(BASE!$Q$4:$V$60,MATCH(Avaliações!$C$53,BASE!$Q$4:$Q$60,0),MATCH('Microciclos - Endurance (2)'!AH59,BASE!$Q$4:$V$4,0)),""))),"")</f>
        <v/>
      </c>
      <c r="AM59" s="407" t="s">
        <v>144</v>
      </c>
      <c r="AN59" s="407"/>
      <c r="AO59" s="410" t="str">
        <f t="shared" si="514"/>
        <v/>
      </c>
      <c r="AP59" s="407" t="str">
        <f>IFERROR(IF(AG59="PACE_Daniels",(INDEX(BASE!$AE$4:$AH$7,MATCH('Microciclos - Endurance (2)'!AN59,BASE!$AE$4:$AE$7,0),4)),IF(AND(AG59="vVO2máx",AN59&gt;=35,AN59&lt;=45),"9-11",IF(AND(AG59="vVO2máx",AN59&gt;45,AN59&lt;=65),"11",IF(AND(AG59="vVO2máx",AN59&gt;65,AN59&lt;=75),"12-13",IF(AND(AG59="vVO2máx",AN59&gt;=80,AN59&lt;=85),"14-16",IF(AND(AG59="vVO2máx",AN59&gt;=85,AN59&lt;100),"17-19",IF(AND(AG59="vVO2máx",AN59&gt;=100),"20",IF(AND(AG59="FCR",AN59&gt;40,AN59&lt;=60),"12-13",IF(AND(AG59="FCR",AN59&gt;60,AN59&lt;=84),"14-16",IF(AND(AG59="FCR",AN59&gt;=85,AN59&lt;100),"17-19",IF(AND(AG59="FCR",AN59=100),"20",""))))))))))),"")</f>
        <v/>
      </c>
      <c r="AQ59" s="409">
        <f>IFERROR(IF(AM59="vVO2máx",(Avaliações!$C$51*'Microciclos - Endurance (2)'!AN59)/100,IF(AM59="Velocidade_crítica",IF(AN59="80% VC",Avaliações!#REF!*0.8,IF(AN59="100% VC",Avaliações!#REF!*1,IF(AN59="120% VC",Avaliações!#REF!*1.2,IF(AN59="&gt;30%",Avaliações!$C$54*1.3,IF(AN59="&gt;40%",Avaliações!$C$54*1.4,0))))),IF(AM59="PACE_Daniels",INDEX(BASE!$Q$4:$V$60,MATCH(Avaliações!$C$53,BASE!$Q$4:$Q$60,0),MATCH('Microciclos - Endurance (2)'!AN59,BASE!$Q$4:$V$4,0)),0))),"")</f>
        <v>0</v>
      </c>
      <c r="AR59" s="409" t="str">
        <f t="shared" si="515"/>
        <v/>
      </c>
      <c r="AV59" s="407"/>
      <c r="AW59" s="407"/>
      <c r="AX59" s="407"/>
      <c r="AY59" s="407"/>
      <c r="AZ59" s="407">
        <f t="shared" si="650"/>
        <v>0</v>
      </c>
      <c r="BA59" s="407">
        <f t="shared" si="516"/>
        <v>0</v>
      </c>
      <c r="BB59" s="408" t="str">
        <f t="shared" si="517"/>
        <v/>
      </c>
      <c r="BC59" s="407" t="s">
        <v>144</v>
      </c>
      <c r="BD59" s="407"/>
      <c r="BE59" s="409" t="str">
        <f t="shared" si="518"/>
        <v/>
      </c>
      <c r="BF59" s="410" t="str">
        <f t="shared" si="519"/>
        <v/>
      </c>
      <c r="BG59" s="407" t="str">
        <f>IFERROR(IF(BC59="PACE_Daniels",(INDEX(BASE!$AE$4:$AH$8,MATCH('Microciclos - Endurance (2)'!BD59,BASE!$AE$4:$AE$8,0),4)),IF(AND(BC59="vVO2máx",BD59&gt;=35,BD59&lt;=45),"9-11",IF(AND(BC59="vVO2máx",BD59&gt;45,BD59&lt;=65),"11",IF(AND(BC59="vVO2máx",BD59&gt;65,BD59&lt;=75),"12-13",IF(AND(BC59="vVO2máx",BD59&gt;=80,BD59&lt;=85),"14-16",IF(AND(BC59="vVO2máx",BD59&gt;=85,BD59&lt;100),"17-19",IF(AND(BC59="vVO2máx",BD59&gt;=100),"20",IF(AND(BC59="FCR",BD59&gt;40,BD59&lt;=60),"12-13",IF(AND(BC59="FCR",BD59&gt;60,BD59&lt;=84),"14-16",IF(AND(BC59="FCR",BD59&gt;=85,BD59&lt;100),"17-19",IF(AND(BC59="FCR",BD59=100),"20",""))))))))))),"")</f>
        <v/>
      </c>
      <c r="BH59" s="409" t="str">
        <f>IFERROR(IF(BC59="vVO2máx",(Avaliações!$C$51*'Microciclos - Endurance (2)'!BD59)/100,IF(BC59="Velocidade_crítica",IF(BD59="80% VC",Avaliações!#REF!*0.8,IF(BD59="100% VC",Avaliações!#REF!*1,IF(BD59="120% VC",Avaliações!#REF!*1.2,IF(BD59="&gt;30%",Avaliações!$C$54*1.3,IF(BD59="&gt;40%",Avaliações!$C$54*1.4,0))))),IF(BC59="PACE_Daniels",INDEX(BASE!$Q$4:$V$60,MATCH(Avaliações!$C$53,BASE!$Q$4:$Q$60,0),MATCH('Microciclos - Endurance (2)'!BD59,BASE!$Q$4:$V$4,0)),""))),"")</f>
        <v/>
      </c>
      <c r="BI59" s="407" t="s">
        <v>144</v>
      </c>
      <c r="BJ59" s="407"/>
      <c r="BK59" s="410" t="str">
        <f t="shared" si="520"/>
        <v/>
      </c>
      <c r="BL59" s="407" t="str">
        <f>IFERROR(IF(BC59="PACE_Daniels",(INDEX(BASE!$AE$4:$AH$7,MATCH('Microciclos - Endurance (2)'!BJ59,BASE!$AE$4:$AE$7,0),4)),IF(AND(BC59="vVO2máx",BJ59&gt;=35,BJ59&lt;=45),"9-11",IF(AND(BC59="vVO2máx",BJ59&gt;45,BJ59&lt;=65),"11",IF(AND(BC59="vVO2máx",BJ59&gt;65,BJ59&lt;=75),"12-13",IF(AND(BC59="vVO2máx",BJ59&gt;=80,BJ59&lt;=85),"14-16",IF(AND(BC59="vVO2máx",BJ59&gt;=85,BJ59&lt;100),"17-19",IF(AND(BC59="vVO2máx",BJ59&gt;=100),"20",IF(AND(BC59="FCR",BJ59&gt;40,BJ59&lt;=60),"12-13",IF(AND(BC59="FCR",BJ59&gt;60,BJ59&lt;=84),"14-16",IF(AND(BC59="FCR",BJ59&gt;=85,BJ59&lt;100),"17-19",IF(AND(BC59="FCR",BJ59=100),"20",""))))))))))),"")</f>
        <v/>
      </c>
      <c r="BM59" s="409">
        <f>IFERROR(IF(BI59="vVO2máx",(Avaliações!$C$51*'Microciclos - Endurance (2)'!BJ59)/100,IF(BI59="Velocidade_crítica",IF(BJ59="80% VC",Avaliações!#REF!*0.8,IF(BJ59="100% VC",Avaliações!#REF!*1,IF(BJ59="120% VC",Avaliações!#REF!*1.2,IF(BJ59="&gt;30%",Avaliações!$C$54*1.3,IF(BJ59="&gt;40%",Avaliações!$C$54*1.4,0))))),IF(BI59="PACE_Daniels",INDEX(BASE!$Q$4:$V$60,MATCH(Avaliações!$C$53,BASE!$Q$4:$Q$60,0),MATCH('Microciclos - Endurance (2)'!BJ59,BASE!$Q$4:$V$4,0)),0))),"")</f>
        <v>0</v>
      </c>
      <c r="BN59" s="409" t="str">
        <f t="shared" si="521"/>
        <v/>
      </c>
      <c r="BR59" s="407"/>
      <c r="BS59" s="407"/>
      <c r="BT59" s="407"/>
      <c r="BU59" s="407"/>
      <c r="BV59" s="407">
        <f t="shared" si="651"/>
        <v>0</v>
      </c>
      <c r="BW59" s="407">
        <f t="shared" si="522"/>
        <v>0</v>
      </c>
      <c r="BX59" s="408" t="str">
        <f t="shared" si="523"/>
        <v/>
      </c>
      <c r="BY59" s="407" t="s">
        <v>144</v>
      </c>
      <c r="BZ59" s="407"/>
      <c r="CA59" s="409" t="str">
        <f t="shared" si="524"/>
        <v/>
      </c>
      <c r="CB59" s="410" t="str">
        <f t="shared" si="525"/>
        <v/>
      </c>
      <c r="CC59" s="407" t="str">
        <f>IFERROR(IF(BY59="PACE_Daniels",(INDEX(BASE!$AE$4:$AH$8,MATCH('Microciclos - Endurance (2)'!BZ59,BASE!$AE$4:$AE$8,0),4)),IF(AND(BY59="vVO2máx",BZ59&gt;=35,BZ59&lt;=45),"9-11",IF(AND(BY59="vVO2máx",BZ59&gt;45,BZ59&lt;=65),"11",IF(AND(BY59="vVO2máx",BZ59&gt;65,BZ59&lt;=75),"12-13",IF(AND(BY59="vVO2máx",BZ59&gt;=80,BZ59&lt;=85),"14-16",IF(AND(BY59="vVO2máx",BZ59&gt;=85,BZ59&lt;100),"17-19",IF(AND(BY59="vVO2máx",BZ59&gt;=100),"20",IF(AND(BY59="FCR",BZ59&gt;40,BZ59&lt;=60),"12-13",IF(AND(BY59="FCR",BZ59&gt;60,BZ59&lt;=84),"14-16",IF(AND(BY59="FCR",BZ59&gt;=85,BZ59&lt;100),"17-19",IF(AND(BY59="FCR",BZ59=100),"20",""))))))))))),"")</f>
        <v/>
      </c>
      <c r="CD59" s="409" t="str">
        <f>IFERROR(IF(BY59="vVO2máx",(Avaliações!$C$51*'Microciclos - Endurance (2)'!BZ59)/100,IF(BY59="Velocidade_crítica",IF(BZ59="80% VC",Avaliações!#REF!*0.8,IF(BZ59="100% VC",Avaliações!#REF!*1,IF(BZ59="120% VC",Avaliações!#REF!*1.2,IF(BZ59="&gt;30%",Avaliações!$C$54*1.3,IF(BZ59="&gt;40%",Avaliações!$C$54*1.4,0))))),IF(BY59="PACE_Daniels",INDEX(BASE!$Q$4:$V$60,MATCH(Avaliações!$C$53,BASE!$Q$4:$Q$60,0),MATCH('Microciclos - Endurance (2)'!BZ59,BASE!$Q$4:$V$4,0)),""))),"")</f>
        <v/>
      </c>
      <c r="CE59" s="407" t="s">
        <v>144</v>
      </c>
      <c r="CF59" s="407"/>
      <c r="CG59" s="410" t="str">
        <f t="shared" si="526"/>
        <v/>
      </c>
      <c r="CH59" s="407" t="str">
        <f>IFERROR(IF(BY59="PACE_Daniels",(INDEX(BASE!$AE$4:$AH$7,MATCH('Microciclos - Endurance (2)'!CF59,BASE!$AE$4:$AE$7,0),4)),IF(AND(BY59="vVO2máx",CF59&gt;=35,CF59&lt;=45),"9-11",IF(AND(BY59="vVO2máx",CF59&gt;45,CF59&lt;=65),"11",IF(AND(BY59="vVO2máx",CF59&gt;65,CF59&lt;=75),"12-13",IF(AND(BY59="vVO2máx",CF59&gt;=80,CF59&lt;=85),"14-16",IF(AND(BY59="vVO2máx",CF59&gt;=85,CF59&lt;100),"17-19",IF(AND(BY59="vVO2máx",CF59&gt;=100),"20",IF(AND(BY59="FCR",CF59&gt;40,CF59&lt;=60),"12-13",IF(AND(BY59="FCR",CF59&gt;60,CF59&lt;=84),"14-16",IF(AND(BY59="FCR",CF59&gt;=85,CF59&lt;100),"17-19",IF(AND(BY59="FCR",CF59=100),"20",""))))))))))),"")</f>
        <v/>
      </c>
      <c r="CI59" s="409">
        <f>IFERROR(IF(CE59="vVO2máx",(Avaliações!$C$51*'Microciclos - Endurance (2)'!CF59)/100,IF(CE59="Velocidade_crítica",IF(CF59="80% VC",Avaliações!#REF!*0.8,IF(CF59="100% VC",Avaliações!#REF!*1,IF(CF59="120% VC",Avaliações!#REF!*1.2,IF(CF59="&gt;30%",Avaliações!$C$54*1.3,IF(CF59="&gt;40%",Avaliações!$C$54*1.4,0))))),IF(CE59="PACE_Daniels",INDEX(BASE!$Q$4:$V$60,MATCH(Avaliações!$C$53,BASE!$Q$4:$Q$60,0),MATCH('Microciclos - Endurance (2)'!CF59,BASE!$Q$4:$V$4,0)),0))),"")</f>
        <v>0</v>
      </c>
      <c r="CJ59" s="409" t="str">
        <f t="shared" si="527"/>
        <v/>
      </c>
      <c r="CN59" s="407"/>
      <c r="CO59" s="407"/>
      <c r="CP59" s="407"/>
      <c r="CQ59" s="407"/>
      <c r="CR59" s="407">
        <f t="shared" si="652"/>
        <v>0</v>
      </c>
      <c r="CS59" s="407">
        <f t="shared" si="528"/>
        <v>0</v>
      </c>
      <c r="CT59" s="408" t="str">
        <f t="shared" si="529"/>
        <v/>
      </c>
      <c r="CU59" s="407" t="s">
        <v>144</v>
      </c>
      <c r="CV59" s="407"/>
      <c r="CW59" s="409" t="str">
        <f t="shared" si="530"/>
        <v/>
      </c>
      <c r="CX59" s="410" t="str">
        <f t="shared" si="531"/>
        <v/>
      </c>
      <c r="CY59" s="407" t="str">
        <f>IFERROR(IF(CU59="PACE_Daniels",(INDEX(BASE!$AE$4:$AH$8,MATCH('Microciclos - Endurance (2)'!CV59,BASE!$AE$4:$AE$8,0),4)),IF(AND(CU59="vVO2máx",CV59&gt;=35,CV59&lt;=45),"9-11",IF(AND(CU59="vVO2máx",CV59&gt;45,CV59&lt;=65),"11",IF(AND(CU59="vVO2máx",CV59&gt;65,CV59&lt;=75),"12-13",IF(AND(CU59="vVO2máx",CV59&gt;=80,CV59&lt;=85),"14-16",IF(AND(CU59="vVO2máx",CV59&gt;=85,CV59&lt;100),"17-19",IF(AND(CU59="vVO2máx",CV59&gt;=100),"20",IF(AND(CU59="FCR",CV59&gt;40,CV59&lt;=60),"12-13",IF(AND(CU59="FCR",CV59&gt;60,CV59&lt;=84),"14-16",IF(AND(CU59="FCR",CV59&gt;=85,CV59&lt;100),"17-19",IF(AND(CU59="FCR",CV59=100),"20",""))))))))))),"")</f>
        <v/>
      </c>
      <c r="CZ59" s="409" t="str">
        <f>IFERROR(IF(CU59="vVO2máx",(Avaliações!$C$51*'Microciclos - Endurance (2)'!CV59)/100,IF(CU59="Velocidade_crítica",IF(CV59="80% VC",Avaliações!#REF!*0.8,IF(CV59="100% VC",Avaliações!#REF!*1,IF(CV59="120% VC",Avaliações!#REF!*1.2,IF(CV59="&gt;30%",Avaliações!$C$54*1.3,IF(CV59="&gt;40%",Avaliações!$C$54*1.4,0))))),IF(CU59="PACE_Daniels",INDEX(BASE!$Q$4:$V$60,MATCH(Avaliações!$C$53,BASE!$Q$4:$Q$60,0),MATCH('Microciclos - Endurance (2)'!CV59,BASE!$Q$4:$V$4,0)),""))),"")</f>
        <v/>
      </c>
      <c r="DA59" s="407" t="s">
        <v>144</v>
      </c>
      <c r="DB59" s="407"/>
      <c r="DC59" s="410" t="str">
        <f t="shared" si="532"/>
        <v/>
      </c>
      <c r="DD59" s="407" t="str">
        <f>IFERROR(IF(CU59="PACE_Daniels",(INDEX(BASE!$AE$4:$AH$7,MATCH('Microciclos - Endurance (2)'!DB59,BASE!$AE$4:$AE$7,0),4)),IF(AND(CU59="vVO2máx",DB59&gt;=35,DB59&lt;=45),"9-11",IF(AND(CU59="vVO2máx",DB59&gt;45,DB59&lt;=65),"11",IF(AND(CU59="vVO2máx",DB59&gt;65,DB59&lt;=75),"12-13",IF(AND(CU59="vVO2máx",DB59&gt;=80,DB59&lt;=85),"14-16",IF(AND(CU59="vVO2máx",DB59&gt;=85,DB59&lt;100),"17-19",IF(AND(CU59="vVO2máx",DB59&gt;=100),"20",IF(AND(CU59="FCR",DB59&gt;40,DB59&lt;=60),"12-13",IF(AND(CU59="FCR",DB59&gt;60,DB59&lt;=84),"14-16",IF(AND(CU59="FCR",DB59&gt;=85,DB59&lt;100),"17-19",IF(AND(CU59="FCR",DB59=100),"20",""))))))))))),"")</f>
        <v/>
      </c>
      <c r="DE59" s="409">
        <f>IFERROR(IF(DA59="vVO2máx",(Avaliações!$C$51*'Microciclos - Endurance (2)'!DB59)/100,IF(DA59="Velocidade_crítica",IF(DB59="80% VC",Avaliações!#REF!*0.8,IF(DB59="100% VC",Avaliações!#REF!*1,IF(DB59="120% VC",Avaliações!#REF!*1.2,IF(DB59="&gt;30%",Avaliações!$C$54*1.3,IF(DB59="&gt;40%",Avaliações!$C$54*1.4,0))))),IF(DA59="PACE_Daniels",INDEX(BASE!$Q$4:$V$60,MATCH(Avaliações!$C$53,BASE!$Q$4:$Q$60,0),MATCH('Microciclos - Endurance (2)'!DB59,BASE!$Q$4:$V$4,0)),0))),"")</f>
        <v>0</v>
      </c>
      <c r="DF59" s="409" t="str">
        <f t="shared" si="533"/>
        <v/>
      </c>
      <c r="DJ59" s="407"/>
      <c r="DK59" s="407"/>
      <c r="DL59" s="407"/>
      <c r="DM59" s="407"/>
      <c r="DN59" s="407">
        <f t="shared" si="653"/>
        <v>0</v>
      </c>
      <c r="DO59" s="407">
        <f t="shared" si="534"/>
        <v>0</v>
      </c>
      <c r="DP59" s="408" t="str">
        <f t="shared" si="535"/>
        <v/>
      </c>
      <c r="DQ59" s="407" t="s">
        <v>144</v>
      </c>
      <c r="DR59" s="407"/>
      <c r="DS59" s="409" t="str">
        <f t="shared" si="536"/>
        <v/>
      </c>
      <c r="DT59" s="410" t="str">
        <f t="shared" si="537"/>
        <v/>
      </c>
      <c r="DU59" s="407" t="str">
        <f>IFERROR(IF(DQ59="PACE_Daniels",(INDEX(BASE!$AE$4:$AH$8,MATCH('Microciclos - Endurance (2)'!DR59,BASE!$AE$4:$AE$8,0),4)),IF(AND(DQ59="vVO2máx",DR59&gt;=35,DR59&lt;=45),"9-11",IF(AND(DQ59="vVO2máx",DR59&gt;45,DR59&lt;=65),"11",IF(AND(DQ59="vVO2máx",DR59&gt;65,DR59&lt;=75),"12-13",IF(AND(DQ59="vVO2máx",DR59&gt;=80,DR59&lt;=85),"14-16",IF(AND(DQ59="vVO2máx",DR59&gt;=85,DR59&lt;100),"17-19",IF(AND(DQ59="vVO2máx",DR59&gt;=100),"20",IF(AND(DQ59="FCR",DR59&gt;40,DR59&lt;=60),"12-13",IF(AND(DQ59="FCR",DR59&gt;60,DR59&lt;=84),"14-16",IF(AND(DQ59="FCR",DR59&gt;=85,DR59&lt;100),"17-19",IF(AND(DQ59="FCR",DR59=100),"20",""))))))))))),"")</f>
        <v/>
      </c>
      <c r="DV59" s="409" t="str">
        <f>IFERROR(IF(DQ59="vVO2máx",(Avaliações!$C$51*'Microciclos - Endurance (2)'!DR59)/100,IF(DQ59="Velocidade_crítica",IF(DR59="80% VC",Avaliações!#REF!*0.8,IF(DR59="100% VC",Avaliações!#REF!*1,IF(DR59="120% VC",Avaliações!#REF!*1.2,IF(DR59="&gt;30%",Avaliações!$C$54*1.3,IF(DR59="&gt;40%",Avaliações!$C$54*1.4,0))))),IF(DQ59="PACE_Daniels",INDEX(BASE!$Q$4:$V$60,MATCH(Avaliações!$C$53,BASE!$Q$4:$Q$60,0),MATCH('Microciclos - Endurance (2)'!DR59,BASE!$Q$4:$V$4,0)),""))),"")</f>
        <v/>
      </c>
      <c r="DW59" s="407" t="s">
        <v>144</v>
      </c>
      <c r="DX59" s="407"/>
      <c r="DY59" s="410" t="str">
        <f t="shared" si="538"/>
        <v/>
      </c>
      <c r="DZ59" s="407" t="str">
        <f>IFERROR(IF(DQ59="PACE_Daniels",(INDEX(BASE!$AE$4:$AH$7,MATCH('Microciclos - Endurance (2)'!DX59,BASE!$AE$4:$AE$7,0),4)),IF(AND(DQ59="vVO2máx",DX59&gt;=35,DX59&lt;=45),"9-11",IF(AND(DQ59="vVO2máx",DX59&gt;45,DX59&lt;=65),"11",IF(AND(DQ59="vVO2máx",DX59&gt;65,DX59&lt;=75),"12-13",IF(AND(DQ59="vVO2máx",DX59&gt;=80,DX59&lt;=85),"14-16",IF(AND(DQ59="vVO2máx",DX59&gt;=85,DX59&lt;100),"17-19",IF(AND(DQ59="vVO2máx",DX59&gt;=100),"20",IF(AND(DQ59="FCR",DX59&gt;40,DX59&lt;=60),"12-13",IF(AND(DQ59="FCR",DX59&gt;60,DX59&lt;=84),"14-16",IF(AND(DQ59="FCR",DX59&gt;=85,DX59&lt;100),"17-19",IF(AND(DQ59="FCR",DX59=100),"20",""))))))))))),"")</f>
        <v/>
      </c>
      <c r="EA59" s="409">
        <f>IFERROR(IF(DW59="vVO2máx",(Avaliações!$C$51*'Microciclos - Endurance (2)'!DX59)/100,IF(DW59="Velocidade_crítica",IF(DX59="80% VC",Avaliações!#REF!*0.8,IF(DX59="100% VC",Avaliações!#REF!*1,IF(DX59="120% VC",Avaliações!#REF!*1.2,IF(DX59="&gt;30%",Avaliações!$C$54*1.3,IF(DX59="&gt;40%",Avaliações!$C$54*1.4,0))))),IF(DW59="PACE_Daniels",INDEX(BASE!$Q$4:$V$60,MATCH(Avaliações!$C$53,BASE!$Q$4:$Q$60,0),MATCH('Microciclos - Endurance (2)'!DX59,BASE!$Q$4:$V$4,0)),0))),"")</f>
        <v>0</v>
      </c>
      <c r="EB59" s="409" t="str">
        <f t="shared" si="539"/>
        <v/>
      </c>
      <c r="EF59" s="407"/>
      <c r="EG59" s="407"/>
      <c r="EH59" s="407"/>
      <c r="EI59" s="407"/>
      <c r="EJ59" s="407">
        <f t="shared" si="654"/>
        <v>0</v>
      </c>
      <c r="EK59" s="407">
        <f t="shared" si="540"/>
        <v>0</v>
      </c>
      <c r="EL59" s="408" t="str">
        <f t="shared" si="541"/>
        <v/>
      </c>
      <c r="EM59" s="407" t="s">
        <v>144</v>
      </c>
      <c r="EN59" s="407"/>
      <c r="EO59" s="409" t="str">
        <f t="shared" si="542"/>
        <v/>
      </c>
      <c r="EP59" s="410" t="str">
        <f t="shared" si="543"/>
        <v/>
      </c>
      <c r="EQ59" s="407" t="str">
        <f>IFERROR(IF(EM59="PACE_Daniels",(INDEX(BASE!$AE$4:$AH$8,MATCH('Microciclos - Endurance (2)'!EN59,BASE!$AE$4:$AE$8,0),4)),IF(AND(EM59="vVO2máx",EN59&gt;=35,EN59&lt;=45),"9-11",IF(AND(EM59="vVO2máx",EN59&gt;45,EN59&lt;=65),"11",IF(AND(EM59="vVO2máx",EN59&gt;65,EN59&lt;=75),"12-13",IF(AND(EM59="vVO2máx",EN59&gt;=80,EN59&lt;=85),"14-16",IF(AND(EM59="vVO2máx",EN59&gt;=85,EN59&lt;100),"17-19",IF(AND(EM59="vVO2máx",EN59&gt;=100),"20",IF(AND(EM59="FCR",EN59&gt;40,EN59&lt;=60),"12-13",IF(AND(EM59="FCR",EN59&gt;60,EN59&lt;=84),"14-16",IF(AND(EM59="FCR",EN59&gt;=85,EN59&lt;100),"17-19",IF(AND(EM59="FCR",EN59=100),"20",""))))))))))),"")</f>
        <v/>
      </c>
      <c r="ER59" s="409" t="str">
        <f>IFERROR(IF(EM59="vVO2máx",(Avaliações!$C$51*'Microciclos - Endurance (2)'!EN59)/100,IF(EM59="Velocidade_crítica",IF(EN59="80% VC",Avaliações!#REF!*0.8,IF(EN59="100% VC",Avaliações!#REF!*1,IF(EN59="120% VC",Avaliações!#REF!*1.2,IF(EN59="&gt;30%",Avaliações!$C$54*1.3,IF(EN59="&gt;40%",Avaliações!$C$54*1.4,0))))),IF(EM59="PACE_Daniels",INDEX(BASE!$Q$4:$V$60,MATCH(Avaliações!$C$53,BASE!$Q$4:$Q$60,0),MATCH('Microciclos - Endurance (2)'!EN59,BASE!$Q$4:$V$4,0)),""))),"")</f>
        <v/>
      </c>
      <c r="ES59" s="407" t="s">
        <v>144</v>
      </c>
      <c r="ET59" s="407"/>
      <c r="EU59" s="410" t="str">
        <f t="shared" si="544"/>
        <v/>
      </c>
      <c r="EV59" s="407" t="str">
        <f>IFERROR(IF(EM59="PACE_Daniels",(INDEX(BASE!$AE$4:$AH$7,MATCH('Microciclos - Endurance (2)'!ET59,BASE!$AE$4:$AE$7,0),4)),IF(AND(EM59="vVO2máx",ET59&gt;=35,ET59&lt;=45),"9-11",IF(AND(EM59="vVO2máx",ET59&gt;45,ET59&lt;=65),"11",IF(AND(EM59="vVO2máx",ET59&gt;65,ET59&lt;=75),"12-13",IF(AND(EM59="vVO2máx",ET59&gt;=80,ET59&lt;=85),"14-16",IF(AND(EM59="vVO2máx",ET59&gt;=85,ET59&lt;100),"17-19",IF(AND(EM59="vVO2máx",ET59&gt;=100),"20",IF(AND(EM59="FCR",ET59&gt;40,ET59&lt;=60),"12-13",IF(AND(EM59="FCR",ET59&gt;60,ET59&lt;=84),"14-16",IF(AND(EM59="FCR",ET59&gt;=85,ET59&lt;100),"17-19",IF(AND(EM59="FCR",ET59=100),"20",""))))))))))),"")</f>
        <v/>
      </c>
      <c r="EW59" s="409">
        <f>IFERROR(IF(ES59="vVO2máx",(Avaliações!$C$51*'Microciclos - Endurance (2)'!ET59)/100,IF(ES59="Velocidade_crítica",IF(ET59="80% VC",Avaliações!#REF!*0.8,IF(ET59="100% VC",Avaliações!#REF!*1,IF(ET59="120% VC",Avaliações!#REF!*1.2,IF(ET59="&gt;30%",Avaliações!$C$54*1.3,IF(ET59="&gt;40%",Avaliações!$C$54*1.4,0))))),IF(ES59="PACE_Daniels",INDEX(BASE!$Q$4:$V$60,MATCH(Avaliações!$C$53,BASE!$Q$4:$Q$60,0),MATCH('Microciclos - Endurance (2)'!ET59,BASE!$Q$4:$V$4,0)),0))),"")</f>
        <v>0</v>
      </c>
      <c r="EX59" s="409" t="str">
        <f t="shared" si="545"/>
        <v/>
      </c>
      <c r="FB59" s="407"/>
      <c r="FC59" s="407"/>
      <c r="FD59" s="407"/>
      <c r="FE59" s="407"/>
      <c r="FF59" s="407">
        <f t="shared" si="655"/>
        <v>0</v>
      </c>
      <c r="FG59" s="407">
        <f t="shared" si="546"/>
        <v>0</v>
      </c>
      <c r="FH59" s="408" t="str">
        <f t="shared" si="547"/>
        <v/>
      </c>
      <c r="FI59" s="407" t="s">
        <v>144</v>
      </c>
      <c r="FJ59" s="407"/>
      <c r="FK59" s="409" t="str">
        <f t="shared" si="548"/>
        <v/>
      </c>
      <c r="FL59" s="410" t="str">
        <f t="shared" si="549"/>
        <v/>
      </c>
      <c r="FM59" s="407" t="str">
        <f>IFERROR(IF(FI59="PACE_Daniels",(INDEX(BASE!$AE$4:$AH$8,MATCH('Microciclos - Endurance (2)'!FJ59,BASE!$AE$4:$AE$8,0),4)),IF(AND(FI59="vVO2máx",FJ59&gt;=35,FJ59&lt;=45),"9-11",IF(AND(FI59="vVO2máx",FJ59&gt;45,FJ59&lt;=65),"11",IF(AND(FI59="vVO2máx",FJ59&gt;65,FJ59&lt;=75),"12-13",IF(AND(FI59="vVO2máx",FJ59&gt;=80,FJ59&lt;=85),"14-16",IF(AND(FI59="vVO2máx",FJ59&gt;=85,FJ59&lt;100),"17-19",IF(AND(FI59="vVO2máx",FJ59&gt;=100),"20",IF(AND(FI59="FCR",FJ59&gt;40,FJ59&lt;=60),"12-13",IF(AND(FI59="FCR",FJ59&gt;60,FJ59&lt;=84),"14-16",IF(AND(FI59="FCR",FJ59&gt;=85,FJ59&lt;100),"17-19",IF(AND(FI59="FCR",FJ59=100),"20",""))))))))))),"")</f>
        <v/>
      </c>
      <c r="FN59" s="409" t="str">
        <f>IFERROR(IF(FI59="vVO2máx",(Avaliações!$C$51*'Microciclos - Endurance (2)'!FJ59)/100,IF(FI59="Velocidade_crítica",IF(FJ59="80% VC",Avaliações!#REF!*0.8,IF(FJ59="100% VC",Avaliações!#REF!*1,IF(FJ59="120% VC",Avaliações!#REF!*1.2,IF(FJ59="&gt;30%",Avaliações!$C$54*1.3,IF(FJ59="&gt;40%",Avaliações!$C$54*1.4,0))))),IF(FI59="PACE_Daniels",INDEX(BASE!$Q$4:$V$60,MATCH(Avaliações!$C$53,BASE!$Q$4:$Q$60,0),MATCH('Microciclos - Endurance (2)'!FJ59,BASE!$Q$4:$V$4,0)),""))),"")</f>
        <v/>
      </c>
      <c r="FO59" s="407" t="s">
        <v>144</v>
      </c>
      <c r="FP59" s="407"/>
      <c r="FQ59" s="410" t="str">
        <f t="shared" si="550"/>
        <v/>
      </c>
      <c r="FR59" s="407" t="str">
        <f>IFERROR(IF(FI59="PACE_Daniels",(INDEX(BASE!$AE$4:$AH$7,MATCH('Microciclos - Endurance (2)'!FP59,BASE!$AE$4:$AE$7,0),4)),IF(AND(FI59="vVO2máx",FP59&gt;=35,FP59&lt;=45),"9-11",IF(AND(FI59="vVO2máx",FP59&gt;45,FP59&lt;=65),"11",IF(AND(FI59="vVO2máx",FP59&gt;65,FP59&lt;=75),"12-13",IF(AND(FI59="vVO2máx",FP59&gt;=80,FP59&lt;=85),"14-16",IF(AND(FI59="vVO2máx",FP59&gt;=85,FP59&lt;100),"17-19",IF(AND(FI59="vVO2máx",FP59&gt;=100),"20",IF(AND(FI59="FCR",FP59&gt;40,FP59&lt;=60),"12-13",IF(AND(FI59="FCR",FP59&gt;60,FP59&lt;=84),"14-16",IF(AND(FI59="FCR",FP59&gt;=85,FP59&lt;100),"17-19",IF(AND(FI59="FCR",FP59=100),"20",""))))))))))),"")</f>
        <v/>
      </c>
      <c r="FS59" s="409">
        <f>IFERROR(IF(FO59="vVO2máx",(Avaliações!$C$51*'Microciclos - Endurance (2)'!FP59)/100,IF(FO59="Velocidade_crítica",IF(FP59="80% VC",Avaliações!#REF!*0.8,IF(FP59="100% VC",Avaliações!#REF!*1,IF(FP59="120% VC",Avaliações!#REF!*1.2,IF(FP59="&gt;30%",Avaliações!$C$54*1.3,IF(FP59="&gt;40%",Avaliações!$C$54*1.4,0))))),IF(FO59="PACE_Daniels",INDEX(BASE!$Q$4:$V$60,MATCH(Avaliações!$C$53,BASE!$Q$4:$Q$60,0),MATCH('Microciclos - Endurance (2)'!FP59,BASE!$Q$4:$V$4,0)),0))),"")</f>
        <v>0</v>
      </c>
      <c r="FT59" s="409" t="str">
        <f t="shared" si="551"/>
        <v/>
      </c>
      <c r="FX59" s="407"/>
      <c r="FY59" s="407"/>
      <c r="FZ59" s="407"/>
      <c r="GA59" s="407"/>
      <c r="GB59" s="407">
        <f t="shared" si="656"/>
        <v>0</v>
      </c>
      <c r="GC59" s="407">
        <f t="shared" si="552"/>
        <v>0</v>
      </c>
      <c r="GD59" s="408" t="str">
        <f t="shared" si="553"/>
        <v/>
      </c>
      <c r="GE59" s="407" t="s">
        <v>144</v>
      </c>
      <c r="GF59" s="407"/>
      <c r="GG59" s="409" t="str">
        <f t="shared" si="554"/>
        <v/>
      </c>
      <c r="GH59" s="410" t="str">
        <f t="shared" si="555"/>
        <v/>
      </c>
      <c r="GI59" s="407" t="str">
        <f>IFERROR(IF(GE59="PACE_Daniels",(INDEX(BASE!$AE$4:$AH$8,MATCH('Microciclos - Endurance (2)'!GF59,BASE!$AE$4:$AE$8,0),4)),IF(AND(GE59="vVO2máx",GF59&gt;=35,GF59&lt;=45),"9-11",IF(AND(GE59="vVO2máx",GF59&gt;45,GF59&lt;=65),"11",IF(AND(GE59="vVO2máx",GF59&gt;65,GF59&lt;=75),"12-13",IF(AND(GE59="vVO2máx",GF59&gt;=80,GF59&lt;=85),"14-16",IF(AND(GE59="vVO2máx",GF59&gt;=85,GF59&lt;100),"17-19",IF(AND(GE59="vVO2máx",GF59&gt;=100),"20",IF(AND(GE59="FCR",GF59&gt;40,GF59&lt;=60),"12-13",IF(AND(GE59="FCR",GF59&gt;60,GF59&lt;=84),"14-16",IF(AND(GE59="FCR",GF59&gt;=85,GF59&lt;100),"17-19",IF(AND(GE59="FCR",GF59=100),"20",""))))))))))),"")</f>
        <v/>
      </c>
      <c r="GJ59" s="409" t="str">
        <f>IFERROR(IF(GE59="vVO2máx",(Avaliações!$C$51*'Microciclos - Endurance (2)'!GF59)/100,IF(GE59="Velocidade_crítica",IF(GF59="80% VC",Avaliações!#REF!*0.8,IF(GF59="100% VC",Avaliações!#REF!*1,IF(GF59="120% VC",Avaliações!#REF!*1.2,IF(GF59="&gt;30%",Avaliações!$C$54*1.3,IF(GF59="&gt;40%",Avaliações!$C$54*1.4,0))))),IF(GE59="PACE_Daniels",INDEX(BASE!$Q$4:$V$60,MATCH(Avaliações!$C$53,BASE!$Q$4:$Q$60,0),MATCH('Microciclos - Endurance (2)'!GF59,BASE!$Q$4:$V$4,0)),""))),"")</f>
        <v/>
      </c>
      <c r="GK59" s="407" t="s">
        <v>144</v>
      </c>
      <c r="GL59" s="407"/>
      <c r="GM59" s="410" t="str">
        <f t="shared" si="556"/>
        <v/>
      </c>
      <c r="GN59" s="407" t="str">
        <f>IFERROR(IF(GE59="PACE_Daniels",(INDEX(BASE!$AE$4:$AH$7,MATCH('Microciclos - Endurance (2)'!GL59,BASE!$AE$4:$AE$7,0),4)),IF(AND(GE59="vVO2máx",GL59&gt;=35,GL59&lt;=45),"9-11",IF(AND(GE59="vVO2máx",GL59&gt;45,GL59&lt;=65),"11",IF(AND(GE59="vVO2máx",GL59&gt;65,GL59&lt;=75),"12-13",IF(AND(GE59="vVO2máx",GL59&gt;=80,GL59&lt;=85),"14-16",IF(AND(GE59="vVO2máx",GL59&gt;=85,GL59&lt;100),"17-19",IF(AND(GE59="vVO2máx",GL59&gt;=100),"20",IF(AND(GE59="FCR",GL59&gt;40,GL59&lt;=60),"12-13",IF(AND(GE59="FCR",GL59&gt;60,GL59&lt;=84),"14-16",IF(AND(GE59="FCR",GL59&gt;=85,GL59&lt;100),"17-19",IF(AND(GE59="FCR",GL59=100),"20",""))))))))))),"")</f>
        <v/>
      </c>
      <c r="GO59" s="409">
        <f>IFERROR(IF(GK59="vVO2máx",(Avaliações!$C$51*'Microciclos - Endurance (2)'!GL59)/100,IF(GK59="Velocidade_crítica",IF(GL59="80% VC",Avaliações!#REF!*0.8,IF(GL59="100% VC",Avaliações!#REF!*1,IF(GL59="120% VC",Avaliações!#REF!*1.2,IF(GL59="&gt;30%",Avaliações!$C$54*1.3,IF(GL59="&gt;40%",Avaliações!$C$54*1.4,0))))),IF(GK59="PACE_Daniels",INDEX(BASE!$Q$4:$V$60,MATCH(Avaliações!$C$53,BASE!$Q$4:$Q$60,0),MATCH('Microciclos - Endurance (2)'!GL59,BASE!$Q$4:$V$4,0)),0))),"")</f>
        <v>0</v>
      </c>
      <c r="GP59" s="409" t="str">
        <f t="shared" si="557"/>
        <v/>
      </c>
      <c r="GT59" s="407"/>
      <c r="GU59" s="407"/>
      <c r="GV59" s="407"/>
      <c r="GW59" s="407"/>
      <c r="GX59" s="407">
        <f t="shared" si="657"/>
        <v>0</v>
      </c>
      <c r="GY59" s="407">
        <f t="shared" si="558"/>
        <v>0</v>
      </c>
      <c r="GZ59" s="408" t="str">
        <f t="shared" si="559"/>
        <v/>
      </c>
      <c r="HA59" s="407" t="s">
        <v>144</v>
      </c>
      <c r="HB59" s="407"/>
      <c r="HC59" s="409" t="str">
        <f t="shared" si="560"/>
        <v/>
      </c>
      <c r="HD59" s="410" t="str">
        <f t="shared" si="561"/>
        <v/>
      </c>
      <c r="HE59" s="407" t="str">
        <f>IFERROR(IF(HA59="PACE_Daniels",(INDEX(BASE!$AE$4:$AH$8,MATCH('Microciclos - Endurance (2)'!HB59,BASE!$AE$4:$AE$8,0),4)),IF(AND(HA59="vVO2máx",HB59&gt;=35,HB59&lt;=45),"9-11",IF(AND(HA59="vVO2máx",HB59&gt;45,HB59&lt;=65),"11",IF(AND(HA59="vVO2máx",HB59&gt;65,HB59&lt;=75),"12-13",IF(AND(HA59="vVO2máx",HB59&gt;=80,HB59&lt;=85),"14-16",IF(AND(HA59="vVO2máx",HB59&gt;=85,HB59&lt;100),"17-19",IF(AND(HA59="vVO2máx",HB59&gt;=100),"20",IF(AND(HA59="FCR",HB59&gt;40,HB59&lt;=60),"12-13",IF(AND(HA59="FCR",HB59&gt;60,HB59&lt;=84),"14-16",IF(AND(HA59="FCR",HB59&gt;=85,HB59&lt;100),"17-19",IF(AND(HA59="FCR",HB59=100),"20",""))))))))))),"")</f>
        <v/>
      </c>
      <c r="HF59" s="409" t="str">
        <f>IFERROR(IF(HA59="vVO2máx",(Avaliações!$C$51*'Microciclos - Endurance (2)'!HB59)/100,IF(HA59="Velocidade_crítica",IF(HB59="80% VC",Avaliações!#REF!*0.8,IF(HB59="100% VC",Avaliações!#REF!*1,IF(HB59="120% VC",Avaliações!#REF!*1.2,IF(HB59="&gt;30%",Avaliações!$C$54*1.3,IF(HB59="&gt;40%",Avaliações!$C$54*1.4,0))))),IF(HA59="PACE_Daniels",INDEX(BASE!$Q$4:$V$60,MATCH(Avaliações!$C$53,BASE!$Q$4:$Q$60,0),MATCH('Microciclos - Endurance (2)'!HB59,BASE!$Q$4:$V$4,0)),""))),"")</f>
        <v/>
      </c>
      <c r="HG59" s="407" t="s">
        <v>144</v>
      </c>
      <c r="HH59" s="407"/>
      <c r="HI59" s="410" t="str">
        <f t="shared" si="562"/>
        <v/>
      </c>
      <c r="HJ59" s="407" t="str">
        <f>IFERROR(IF(HA59="PACE_Daniels",(INDEX(BASE!$AE$4:$AH$7,MATCH('Microciclos - Endurance (2)'!HH59,BASE!$AE$4:$AE$7,0),4)),IF(AND(HA59="vVO2máx",HH59&gt;=35,HH59&lt;=45),"9-11",IF(AND(HA59="vVO2máx",HH59&gt;45,HH59&lt;=65),"11",IF(AND(HA59="vVO2máx",HH59&gt;65,HH59&lt;=75),"12-13",IF(AND(HA59="vVO2máx",HH59&gt;=80,HH59&lt;=85),"14-16",IF(AND(HA59="vVO2máx",HH59&gt;=85,HH59&lt;100),"17-19",IF(AND(HA59="vVO2máx",HH59&gt;=100),"20",IF(AND(HA59="FCR",HH59&gt;40,HH59&lt;=60),"12-13",IF(AND(HA59="FCR",HH59&gt;60,HH59&lt;=84),"14-16",IF(AND(HA59="FCR",HH59&gt;=85,HH59&lt;100),"17-19",IF(AND(HA59="FCR",HH59=100),"20",""))))))))))),"")</f>
        <v/>
      </c>
      <c r="HK59" s="409">
        <f>IFERROR(IF(HG59="vVO2máx",(Avaliações!$C$51*'Microciclos - Endurance (2)'!HH59)/100,IF(HG59="Velocidade_crítica",IF(HH59="80% VC",Avaliações!#REF!*0.8,IF(HH59="100% VC",Avaliações!#REF!*1,IF(HH59="120% VC",Avaliações!#REF!*1.2,IF(HH59="&gt;30%",Avaliações!$C$54*1.3,IF(HH59="&gt;40%",Avaliações!$C$54*1.4,0))))),IF(HG59="PACE_Daniels",INDEX(BASE!$Q$4:$V$60,MATCH(Avaliações!$C$53,BASE!$Q$4:$Q$60,0),MATCH('Microciclos - Endurance (2)'!HH59,BASE!$Q$4:$V$4,0)),0))),"")</f>
        <v>0</v>
      </c>
      <c r="HL59" s="409" t="str">
        <f t="shared" si="563"/>
        <v/>
      </c>
      <c r="HP59" s="407"/>
      <c r="HQ59" s="407"/>
      <c r="HR59" s="407"/>
      <c r="HS59" s="407"/>
      <c r="HT59" s="407">
        <f t="shared" si="658"/>
        <v>0</v>
      </c>
      <c r="HU59" s="407">
        <f t="shared" si="564"/>
        <v>0</v>
      </c>
      <c r="HV59" s="408" t="str">
        <f t="shared" si="565"/>
        <v/>
      </c>
      <c r="HW59" s="407" t="s">
        <v>144</v>
      </c>
      <c r="HX59" s="407"/>
      <c r="HY59" s="409" t="str">
        <f t="shared" si="566"/>
        <v/>
      </c>
      <c r="HZ59" s="410" t="str">
        <f t="shared" si="567"/>
        <v/>
      </c>
      <c r="IA59" s="407" t="str">
        <f>IFERROR(IF(HW59="PACE_Daniels",(INDEX(BASE!$AE$4:$AH$8,MATCH('Microciclos - Endurance (2)'!HX59,BASE!$AE$4:$AE$8,0),4)),IF(AND(HW59="vVO2máx",HX59&gt;=35,HX59&lt;=45),"9-11",IF(AND(HW59="vVO2máx",HX59&gt;45,HX59&lt;=65),"11",IF(AND(HW59="vVO2máx",HX59&gt;65,HX59&lt;=75),"12-13",IF(AND(HW59="vVO2máx",HX59&gt;=80,HX59&lt;=85),"14-16",IF(AND(HW59="vVO2máx",HX59&gt;=85,HX59&lt;100),"17-19",IF(AND(HW59="vVO2máx",HX59&gt;=100),"20",IF(AND(HW59="FCR",HX59&gt;40,HX59&lt;=60),"12-13",IF(AND(HW59="FCR",HX59&gt;60,HX59&lt;=84),"14-16",IF(AND(HW59="FCR",HX59&gt;=85,HX59&lt;100),"17-19",IF(AND(HW59="FCR",HX59=100),"20",""))))))))))),"")</f>
        <v/>
      </c>
      <c r="IB59" s="409" t="str">
        <f>IFERROR(IF(HW59="vVO2máx",(Avaliações!$C$51*'Microciclos - Endurance (2)'!HX59)/100,IF(HW59="Velocidade_crítica",IF(HX59="80% VC",Avaliações!#REF!*0.8,IF(HX59="100% VC",Avaliações!#REF!*1,IF(HX59="120% VC",Avaliações!#REF!*1.2,IF(HX59="&gt;30%",Avaliações!$C$54*1.3,IF(HX59="&gt;40%",Avaliações!$C$54*1.4,0))))),IF(HW59="PACE_Daniels",INDEX(BASE!$Q$4:$V$60,MATCH(Avaliações!$C$53,BASE!$Q$4:$Q$60,0),MATCH('Microciclos - Endurance (2)'!HX59,BASE!$Q$4:$V$4,0)),""))),"")</f>
        <v/>
      </c>
      <c r="IC59" s="407" t="s">
        <v>144</v>
      </c>
      <c r="ID59" s="407"/>
      <c r="IE59" s="410" t="str">
        <f t="shared" si="568"/>
        <v/>
      </c>
      <c r="IF59" s="407" t="str">
        <f>IFERROR(IF(HW59="PACE_Daniels",(INDEX(BASE!$AE$4:$AH$7,MATCH('Microciclos - Endurance (2)'!ID59,BASE!$AE$4:$AE$7,0),4)),IF(AND(HW59="vVO2máx",ID59&gt;=35,ID59&lt;=45),"9-11",IF(AND(HW59="vVO2máx",ID59&gt;45,ID59&lt;=65),"11",IF(AND(HW59="vVO2máx",ID59&gt;65,ID59&lt;=75),"12-13",IF(AND(HW59="vVO2máx",ID59&gt;=80,ID59&lt;=85),"14-16",IF(AND(HW59="vVO2máx",ID59&gt;=85,ID59&lt;100),"17-19",IF(AND(HW59="vVO2máx",ID59&gt;=100),"20",IF(AND(HW59="FCR",ID59&gt;40,ID59&lt;=60),"12-13",IF(AND(HW59="FCR",ID59&gt;60,ID59&lt;=84),"14-16",IF(AND(HW59="FCR",ID59&gt;=85,ID59&lt;100),"17-19",IF(AND(HW59="FCR",ID59=100),"20",""))))))))))),"")</f>
        <v/>
      </c>
      <c r="IG59" s="409">
        <f>IFERROR(IF(IC59="vVO2máx",(Avaliações!$C$51*'Microciclos - Endurance (2)'!ID59)/100,IF(IC59="Velocidade_crítica",IF(ID59="80% VC",Avaliações!#REF!*0.8,IF(ID59="100% VC",Avaliações!#REF!*1,IF(ID59="120% VC",Avaliações!#REF!*1.2,IF(ID59="&gt;30%",Avaliações!$C$54*1.3,IF(ID59="&gt;40%",Avaliações!$C$54*1.4,0))))),IF(IC59="PACE_Daniels",INDEX(BASE!$Q$4:$V$60,MATCH(Avaliações!$C$53,BASE!$Q$4:$Q$60,0),MATCH('Microciclos - Endurance (2)'!ID59,BASE!$Q$4:$V$4,0)),0))),"")</f>
        <v>0</v>
      </c>
      <c r="IH59" s="409" t="str">
        <f t="shared" si="569"/>
        <v/>
      </c>
      <c r="IL59" s="407"/>
      <c r="IM59" s="407"/>
      <c r="IN59" s="407"/>
      <c r="IO59" s="407"/>
      <c r="IP59" s="407">
        <f t="shared" si="659"/>
        <v>0</v>
      </c>
      <c r="IQ59" s="407">
        <f t="shared" si="570"/>
        <v>0</v>
      </c>
      <c r="IR59" s="408" t="str">
        <f t="shared" si="571"/>
        <v/>
      </c>
      <c r="IS59" s="407" t="s">
        <v>144</v>
      </c>
      <c r="IT59" s="407"/>
      <c r="IU59" s="409" t="str">
        <f t="shared" si="572"/>
        <v/>
      </c>
      <c r="IV59" s="410" t="str">
        <f t="shared" si="573"/>
        <v/>
      </c>
      <c r="IW59" s="407" t="str">
        <f>IFERROR(IF(IS59="PACE_Daniels",(INDEX(BASE!$AE$4:$AH$8,MATCH('Microciclos - Endurance (2)'!IT59,BASE!$AE$4:$AE$8,0),4)),IF(AND(IS59="vVO2máx",IT59&gt;=35,IT59&lt;=45),"9-11",IF(AND(IS59="vVO2máx",IT59&gt;45,IT59&lt;=65),"11",IF(AND(IS59="vVO2máx",IT59&gt;65,IT59&lt;=75),"12-13",IF(AND(IS59="vVO2máx",IT59&gt;=80,IT59&lt;=85),"14-16",IF(AND(IS59="vVO2máx",IT59&gt;=85,IT59&lt;100),"17-19",IF(AND(IS59="vVO2máx",IT59&gt;=100),"20",IF(AND(IS59="FCR",IT59&gt;40,IT59&lt;=60),"12-13",IF(AND(IS59="FCR",IT59&gt;60,IT59&lt;=84),"14-16",IF(AND(IS59="FCR",IT59&gt;=85,IT59&lt;100),"17-19",IF(AND(IS59="FCR",IT59=100),"20",""))))))))))),"")</f>
        <v/>
      </c>
      <c r="IX59" s="409" t="str">
        <f>IFERROR(IF(IS59="vVO2máx",(Avaliações!$C$51*'Microciclos - Endurance (2)'!IT59)/100,IF(IS59="Velocidade_crítica",IF(IT59="80% VC",Avaliações!#REF!*0.8,IF(IT59="100% VC",Avaliações!#REF!*1,IF(IT59="120% VC",Avaliações!#REF!*1.2,IF(IT59="&gt;30%",Avaliações!$C$54*1.3,IF(IT59="&gt;40%",Avaliações!$C$54*1.4,0))))),IF(IS59="PACE_Daniels",INDEX(BASE!$Q$4:$V$60,MATCH(Avaliações!$C$53,BASE!$Q$4:$Q$60,0),MATCH('Microciclos - Endurance (2)'!IT59,BASE!$Q$4:$V$4,0)),""))),"")</f>
        <v/>
      </c>
      <c r="IY59" s="407" t="s">
        <v>144</v>
      </c>
      <c r="IZ59" s="407"/>
      <c r="JA59" s="410" t="str">
        <f t="shared" si="574"/>
        <v/>
      </c>
      <c r="JB59" s="407" t="str">
        <f>IFERROR(IF(IS59="PACE_Daniels",(INDEX(BASE!$AE$4:$AH$7,MATCH('Microciclos - Endurance (2)'!IZ59,BASE!$AE$4:$AE$7,0),4)),IF(AND(IS59="vVO2máx",IZ59&gt;=35,IZ59&lt;=45),"9-11",IF(AND(IS59="vVO2máx",IZ59&gt;45,IZ59&lt;=65),"11",IF(AND(IS59="vVO2máx",IZ59&gt;65,IZ59&lt;=75),"12-13",IF(AND(IS59="vVO2máx",IZ59&gt;=80,IZ59&lt;=85),"14-16",IF(AND(IS59="vVO2máx",IZ59&gt;=85,IZ59&lt;100),"17-19",IF(AND(IS59="vVO2máx",IZ59&gt;=100),"20",IF(AND(IS59="FCR",IZ59&gt;40,IZ59&lt;=60),"12-13",IF(AND(IS59="FCR",IZ59&gt;60,IZ59&lt;=84),"14-16",IF(AND(IS59="FCR",IZ59&gt;=85,IZ59&lt;100),"17-19",IF(AND(IS59="FCR",IZ59=100),"20",""))))))))))),"")</f>
        <v/>
      </c>
      <c r="JC59" s="409">
        <f>IFERROR(IF(IY59="vVO2máx",(Avaliações!$C$51*'Microciclos - Endurance (2)'!IZ59)/100,IF(IY59="Velocidade_crítica",IF(IZ59="80% VC",Avaliações!#REF!*0.8,IF(IZ59="100% VC",Avaliações!#REF!*1,IF(IZ59="120% VC",Avaliações!#REF!*1.2,IF(IZ59="&gt;30%",Avaliações!$C$54*1.3,IF(IZ59="&gt;40%",Avaliações!$C$54*1.4,0))))),IF(IY59="PACE_Daniels",INDEX(BASE!$Q$4:$V$60,MATCH(Avaliações!$C$53,BASE!$Q$4:$Q$60,0),MATCH('Microciclos - Endurance (2)'!IZ59,BASE!$Q$4:$V$4,0)),0))),"")</f>
        <v>0</v>
      </c>
      <c r="JD59" s="409" t="str">
        <f t="shared" si="575"/>
        <v/>
      </c>
      <c r="JH59" s="407"/>
      <c r="JI59" s="407"/>
      <c r="JJ59" s="407"/>
      <c r="JK59" s="407"/>
      <c r="JL59" s="407">
        <f t="shared" si="660"/>
        <v>0</v>
      </c>
      <c r="JM59" s="407">
        <f t="shared" si="576"/>
        <v>0</v>
      </c>
      <c r="JN59" s="408" t="str">
        <f t="shared" si="577"/>
        <v/>
      </c>
      <c r="JO59" s="407" t="s">
        <v>144</v>
      </c>
      <c r="JP59" s="407"/>
      <c r="JQ59" s="409" t="str">
        <f t="shared" si="578"/>
        <v/>
      </c>
      <c r="JR59" s="410" t="str">
        <f t="shared" si="579"/>
        <v/>
      </c>
      <c r="JS59" s="407" t="str">
        <f>IFERROR(IF(JO59="PACE_Daniels",(INDEX(BASE!$AE$4:$AH$8,MATCH('Microciclos - Endurance (2)'!JP59,BASE!$AE$4:$AE$8,0),4)),IF(AND(JO59="vVO2máx",JP59&gt;=35,JP59&lt;=45),"9-11",IF(AND(JO59="vVO2máx",JP59&gt;45,JP59&lt;=65),"11",IF(AND(JO59="vVO2máx",JP59&gt;65,JP59&lt;=75),"12-13",IF(AND(JO59="vVO2máx",JP59&gt;=80,JP59&lt;=85),"14-16",IF(AND(JO59="vVO2máx",JP59&gt;=85,JP59&lt;100),"17-19",IF(AND(JO59="vVO2máx",JP59&gt;=100),"20",IF(AND(JO59="FCR",JP59&gt;40,JP59&lt;=60),"12-13",IF(AND(JO59="FCR",JP59&gt;60,JP59&lt;=84),"14-16",IF(AND(JO59="FCR",JP59&gt;=85,JP59&lt;100),"17-19",IF(AND(JO59="FCR",JP59=100),"20",""))))))))))),"")</f>
        <v/>
      </c>
      <c r="JT59" s="409" t="str">
        <f>IFERROR(IF(JO59="vVO2máx",(Avaliações!$C$51*'Microciclos - Endurance (2)'!JP59)/100,IF(JO59="Velocidade_crítica",IF(JP59="80% VC",Avaliações!#REF!*0.8,IF(JP59="100% VC",Avaliações!#REF!*1,IF(JP59="120% VC",Avaliações!#REF!*1.2,IF(JP59="&gt;30%",Avaliações!$C$54*1.3,IF(JP59="&gt;40%",Avaliações!$C$54*1.4,0))))),IF(JO59="PACE_Daniels",INDEX(BASE!$Q$4:$V$60,MATCH(Avaliações!$C$53,BASE!$Q$4:$Q$60,0),MATCH('Microciclos - Endurance (2)'!JP59,BASE!$Q$4:$V$4,0)),""))),"")</f>
        <v/>
      </c>
      <c r="JU59" s="407" t="s">
        <v>144</v>
      </c>
      <c r="JV59" s="407"/>
      <c r="JW59" s="410" t="str">
        <f t="shared" si="580"/>
        <v/>
      </c>
      <c r="JX59" s="407" t="str">
        <f>IFERROR(IF(JO59="PACE_Daniels",(INDEX(BASE!$AE$4:$AH$7,MATCH('Microciclos - Endurance (2)'!JV59,BASE!$AE$4:$AE$7,0),4)),IF(AND(JO59="vVO2máx",JV59&gt;=35,JV59&lt;=45),"9-11",IF(AND(JO59="vVO2máx",JV59&gt;45,JV59&lt;=65),"11",IF(AND(JO59="vVO2máx",JV59&gt;65,JV59&lt;=75),"12-13",IF(AND(JO59="vVO2máx",JV59&gt;=80,JV59&lt;=85),"14-16",IF(AND(JO59="vVO2máx",JV59&gt;=85,JV59&lt;100),"17-19",IF(AND(JO59="vVO2máx",JV59&gt;=100),"20",IF(AND(JO59="FCR",JV59&gt;40,JV59&lt;=60),"12-13",IF(AND(JO59="FCR",JV59&gt;60,JV59&lt;=84),"14-16",IF(AND(JO59="FCR",JV59&gt;=85,JV59&lt;100),"17-19",IF(AND(JO59="FCR",JV59=100),"20",""))))))))))),"")</f>
        <v/>
      </c>
      <c r="JY59" s="409">
        <f>IFERROR(IF(JU59="vVO2máx",(Avaliações!$C$51*'Microciclos - Endurance (2)'!JV59)/100,IF(JU59="Velocidade_crítica",IF(JV59="80% VC",Avaliações!#REF!*0.8,IF(JV59="100% VC",Avaliações!#REF!*1,IF(JV59="120% VC",Avaliações!#REF!*1.2,IF(JV59="&gt;30%",Avaliações!$C$54*1.3,IF(JV59="&gt;40%",Avaliações!$C$54*1.4,0))))),IF(JU59="PACE_Daniels",INDEX(BASE!$Q$4:$V$60,MATCH(Avaliações!$C$53,BASE!$Q$4:$Q$60,0),MATCH('Microciclos - Endurance (2)'!JV59,BASE!$Q$4:$V$4,0)),0))),"")</f>
        <v>0</v>
      </c>
      <c r="JZ59" s="409" t="str">
        <f t="shared" si="581"/>
        <v/>
      </c>
      <c r="KD59" s="407"/>
      <c r="KE59" s="407"/>
      <c r="KF59" s="407"/>
      <c r="KG59" s="407"/>
      <c r="KH59" s="407">
        <f t="shared" si="661"/>
        <v>0</v>
      </c>
      <c r="KI59" s="407">
        <f t="shared" si="582"/>
        <v>0</v>
      </c>
      <c r="KJ59" s="408" t="str">
        <f t="shared" si="583"/>
        <v/>
      </c>
      <c r="KK59" s="407" t="s">
        <v>144</v>
      </c>
      <c r="KL59" s="407"/>
      <c r="KM59" s="409" t="str">
        <f t="shared" si="584"/>
        <v/>
      </c>
      <c r="KN59" s="410" t="str">
        <f t="shared" si="585"/>
        <v/>
      </c>
      <c r="KO59" s="407" t="str">
        <f>IFERROR(IF(KK59="PACE_Daniels",(INDEX(BASE!$AE$4:$AH$8,MATCH('Microciclos - Endurance (2)'!KL59,BASE!$AE$4:$AE$8,0),4)),IF(AND(KK59="vVO2máx",KL59&gt;=35,KL59&lt;=45),"9-11",IF(AND(KK59="vVO2máx",KL59&gt;45,KL59&lt;=65),"11",IF(AND(KK59="vVO2máx",KL59&gt;65,KL59&lt;=75),"12-13",IF(AND(KK59="vVO2máx",KL59&gt;=80,KL59&lt;=85),"14-16",IF(AND(KK59="vVO2máx",KL59&gt;=85,KL59&lt;100),"17-19",IF(AND(KK59="vVO2máx",KL59&gt;=100),"20",IF(AND(KK59="FCR",KL59&gt;40,KL59&lt;=60),"12-13",IF(AND(KK59="FCR",KL59&gt;60,KL59&lt;=84),"14-16",IF(AND(KK59="FCR",KL59&gt;=85,KL59&lt;100),"17-19",IF(AND(KK59="FCR",KL59=100),"20",""))))))))))),"")</f>
        <v/>
      </c>
      <c r="KP59" s="409" t="str">
        <f>IFERROR(IF(KK59="vVO2máx",(Avaliações!$C$51*'Microciclos - Endurance (2)'!KL59)/100,IF(KK59="Velocidade_crítica",IF(KL59="80% VC",Avaliações!#REF!*0.8,IF(KL59="100% VC",Avaliações!#REF!*1,IF(KL59="120% VC",Avaliações!#REF!*1.2,IF(KL59="&gt;30%",Avaliações!$C$54*1.3,IF(KL59="&gt;40%",Avaliações!$C$54*1.4,0))))),IF(KK59="PACE_Daniels",INDEX(BASE!$Q$4:$V$60,MATCH(Avaliações!$C$53,BASE!$Q$4:$Q$60,0),MATCH('Microciclos - Endurance (2)'!KL59,BASE!$Q$4:$V$4,0)),""))),"")</f>
        <v/>
      </c>
      <c r="KQ59" s="407" t="s">
        <v>144</v>
      </c>
      <c r="KR59" s="407"/>
      <c r="KS59" s="410" t="str">
        <f t="shared" si="586"/>
        <v/>
      </c>
      <c r="KT59" s="407" t="str">
        <f>IFERROR(IF(KK59="PACE_Daniels",(INDEX(BASE!$AE$4:$AH$7,MATCH('Microciclos - Endurance (2)'!KR59,BASE!$AE$4:$AE$7,0),4)),IF(AND(KK59="vVO2máx",KR59&gt;=35,KR59&lt;=45),"9-11",IF(AND(KK59="vVO2máx",KR59&gt;45,KR59&lt;=65),"11",IF(AND(KK59="vVO2máx",KR59&gt;65,KR59&lt;=75),"12-13",IF(AND(KK59="vVO2máx",KR59&gt;=80,KR59&lt;=85),"14-16",IF(AND(KK59="vVO2máx",KR59&gt;=85,KR59&lt;100),"17-19",IF(AND(KK59="vVO2máx",KR59&gt;=100),"20",IF(AND(KK59="FCR",KR59&gt;40,KR59&lt;=60),"12-13",IF(AND(KK59="FCR",KR59&gt;60,KR59&lt;=84),"14-16",IF(AND(KK59="FCR",KR59&gt;=85,KR59&lt;100),"17-19",IF(AND(KK59="FCR",KR59=100),"20",""))))))))))),"")</f>
        <v/>
      </c>
      <c r="KU59" s="409">
        <f>IFERROR(IF(KQ59="vVO2máx",(Avaliações!$C$51*'Microciclos - Endurance (2)'!KR59)/100,IF(KQ59="Velocidade_crítica",IF(KR59="80% VC",Avaliações!#REF!*0.8,IF(KR59="100% VC",Avaliações!#REF!*1,IF(KR59="120% VC",Avaliações!#REF!*1.2,IF(KR59="&gt;30%",Avaliações!$C$54*1.3,IF(KR59="&gt;40%",Avaliações!$C$54*1.4,0))))),IF(KQ59="PACE_Daniels",INDEX(BASE!$Q$4:$V$60,MATCH(Avaliações!$C$53,BASE!$Q$4:$Q$60,0),MATCH('Microciclos - Endurance (2)'!KR59,BASE!$Q$4:$V$4,0)),0))),"")</f>
        <v>0</v>
      </c>
      <c r="KV59" s="409" t="str">
        <f t="shared" si="587"/>
        <v/>
      </c>
      <c r="KZ59" s="407"/>
      <c r="LA59" s="407"/>
      <c r="LB59" s="407"/>
      <c r="LC59" s="407"/>
      <c r="LD59" s="407">
        <f t="shared" si="662"/>
        <v>0</v>
      </c>
      <c r="LE59" s="407">
        <f t="shared" si="588"/>
        <v>0</v>
      </c>
      <c r="LF59" s="408" t="str">
        <f t="shared" si="589"/>
        <v/>
      </c>
      <c r="LG59" s="407" t="s">
        <v>144</v>
      </c>
      <c r="LH59" s="407"/>
      <c r="LI59" s="409" t="str">
        <f t="shared" si="590"/>
        <v/>
      </c>
      <c r="LJ59" s="410" t="str">
        <f t="shared" si="591"/>
        <v/>
      </c>
      <c r="LK59" s="407" t="str">
        <f>IFERROR(IF(LG59="PACE_Daniels",(INDEX(BASE!$AE$4:$AH$8,MATCH('Microciclos - Endurance (2)'!LH59,BASE!$AE$4:$AE$8,0),4)),IF(AND(LG59="vVO2máx",LH59&gt;=35,LH59&lt;=45),"9-11",IF(AND(LG59="vVO2máx",LH59&gt;45,LH59&lt;=65),"11",IF(AND(LG59="vVO2máx",LH59&gt;65,LH59&lt;=75),"12-13",IF(AND(LG59="vVO2máx",LH59&gt;=80,LH59&lt;=85),"14-16",IF(AND(LG59="vVO2máx",LH59&gt;=85,LH59&lt;100),"17-19",IF(AND(LG59="vVO2máx",LH59&gt;=100),"20",IF(AND(LG59="FCR",LH59&gt;40,LH59&lt;=60),"12-13",IF(AND(LG59="FCR",LH59&gt;60,LH59&lt;=84),"14-16",IF(AND(LG59="FCR",LH59&gt;=85,LH59&lt;100),"17-19",IF(AND(LG59="FCR",LH59=100),"20",""))))))))))),"")</f>
        <v/>
      </c>
      <c r="LL59" s="409" t="str">
        <f>IFERROR(IF(LG59="vVO2máx",(Avaliações!$C$51*'Microciclos - Endurance (2)'!LH59)/100,IF(LG59="Velocidade_crítica",IF(LH59="80% VC",Avaliações!#REF!*0.8,IF(LH59="100% VC",Avaliações!#REF!*1,IF(LH59="120% VC",Avaliações!#REF!*1.2,IF(LH59="&gt;30%",Avaliações!$C$54*1.3,IF(LH59="&gt;40%",Avaliações!$C$54*1.4,0))))),IF(LG59="PACE_Daniels",INDEX(BASE!$Q$4:$V$60,MATCH(Avaliações!$C$53,BASE!$Q$4:$Q$60,0),MATCH('Microciclos - Endurance (2)'!LH59,BASE!$Q$4:$V$4,0)),""))),"")</f>
        <v/>
      </c>
      <c r="LM59" s="407" t="s">
        <v>144</v>
      </c>
      <c r="LN59" s="407"/>
      <c r="LO59" s="410" t="str">
        <f t="shared" si="592"/>
        <v/>
      </c>
      <c r="LP59" s="407" t="str">
        <f>IFERROR(IF(LG59="PACE_Daniels",(INDEX(BASE!$AE$4:$AH$7,MATCH('Microciclos - Endurance (2)'!LN59,BASE!$AE$4:$AE$7,0),4)),IF(AND(LG59="vVO2máx",LN59&gt;=35,LN59&lt;=45),"9-11",IF(AND(LG59="vVO2máx",LN59&gt;45,LN59&lt;=65),"11",IF(AND(LG59="vVO2máx",LN59&gt;65,LN59&lt;=75),"12-13",IF(AND(LG59="vVO2máx",LN59&gt;=80,LN59&lt;=85),"14-16",IF(AND(LG59="vVO2máx",LN59&gt;=85,LN59&lt;100),"17-19",IF(AND(LG59="vVO2máx",LN59&gt;=100),"20",IF(AND(LG59="FCR",LN59&gt;40,LN59&lt;=60),"12-13",IF(AND(LG59="FCR",LN59&gt;60,LN59&lt;=84),"14-16",IF(AND(LG59="FCR",LN59&gt;=85,LN59&lt;100),"17-19",IF(AND(LG59="FCR",LN59=100),"20",""))))))))))),"")</f>
        <v/>
      </c>
      <c r="LQ59" s="409">
        <f>IFERROR(IF(LM59="vVO2máx",(Avaliações!$C$51*'Microciclos - Endurance (2)'!LN59)/100,IF(LM59="Velocidade_crítica",IF(LN59="80% VC",Avaliações!#REF!*0.8,IF(LN59="100% VC",Avaliações!#REF!*1,IF(LN59="120% VC",Avaliações!#REF!*1.2,IF(LN59="&gt;30%",Avaliações!$C$54*1.3,IF(LN59="&gt;40%",Avaliações!$C$54*1.4,0))))),IF(LM59="PACE_Daniels",INDEX(BASE!$Q$4:$V$60,MATCH(Avaliações!$C$53,BASE!$Q$4:$Q$60,0),MATCH('Microciclos - Endurance (2)'!LN59,BASE!$Q$4:$V$4,0)),0))),"")</f>
        <v>0</v>
      </c>
      <c r="LR59" s="409" t="str">
        <f t="shared" si="593"/>
        <v/>
      </c>
      <c r="LV59" s="407"/>
      <c r="LW59" s="407"/>
      <c r="LX59" s="407"/>
      <c r="LY59" s="407"/>
      <c r="LZ59" s="407">
        <f t="shared" si="663"/>
        <v>0</v>
      </c>
      <c r="MA59" s="407">
        <f t="shared" si="594"/>
        <v>0</v>
      </c>
      <c r="MB59" s="408" t="str">
        <f t="shared" si="595"/>
        <v/>
      </c>
      <c r="MC59" s="407" t="s">
        <v>144</v>
      </c>
      <c r="MD59" s="407"/>
      <c r="ME59" s="409" t="str">
        <f t="shared" si="596"/>
        <v/>
      </c>
      <c r="MF59" s="410" t="str">
        <f t="shared" si="597"/>
        <v/>
      </c>
      <c r="MG59" s="407" t="str">
        <f>IFERROR(IF(MC59="PACE_Daniels",(INDEX(BASE!$AE$4:$AH$8,MATCH('Microciclos - Endurance (2)'!MD59,BASE!$AE$4:$AE$8,0),4)),IF(AND(MC59="vVO2máx",MD59&gt;=35,MD59&lt;=45),"9-11",IF(AND(MC59="vVO2máx",MD59&gt;45,MD59&lt;=65),"11",IF(AND(MC59="vVO2máx",MD59&gt;65,MD59&lt;=75),"12-13",IF(AND(MC59="vVO2máx",MD59&gt;=80,MD59&lt;=85),"14-16",IF(AND(MC59="vVO2máx",MD59&gt;=85,MD59&lt;100),"17-19",IF(AND(MC59="vVO2máx",MD59&gt;=100),"20",IF(AND(MC59="FCR",MD59&gt;40,MD59&lt;=60),"12-13",IF(AND(MC59="FCR",MD59&gt;60,MD59&lt;=84),"14-16",IF(AND(MC59="FCR",MD59&gt;=85,MD59&lt;100),"17-19",IF(AND(MC59="FCR",MD59=100),"20",""))))))))))),"")</f>
        <v/>
      </c>
      <c r="MH59" s="409" t="str">
        <f>IFERROR(IF(MC59="vVO2máx",(Avaliações!$C$51*'Microciclos - Endurance (2)'!MD59)/100,IF(MC59="Velocidade_crítica",IF(MD59="80% VC",Avaliações!#REF!*0.8,IF(MD59="100% VC",Avaliações!#REF!*1,IF(MD59="120% VC",Avaliações!#REF!*1.2,IF(MD59="&gt;30%",Avaliações!$C$54*1.3,IF(MD59="&gt;40%",Avaliações!$C$54*1.4,0))))),IF(MC59="PACE_Daniels",INDEX(BASE!$Q$4:$V$60,MATCH(Avaliações!$C$53,BASE!$Q$4:$Q$60,0),MATCH('Microciclos - Endurance (2)'!MD59,BASE!$Q$4:$V$4,0)),""))),"")</f>
        <v/>
      </c>
      <c r="MI59" s="407" t="s">
        <v>144</v>
      </c>
      <c r="MJ59" s="407"/>
      <c r="MK59" s="410" t="str">
        <f t="shared" si="598"/>
        <v/>
      </c>
      <c r="ML59" s="407" t="str">
        <f>IFERROR(IF(MC59="PACE_Daniels",(INDEX(BASE!$AE$4:$AH$7,MATCH('Microciclos - Endurance (2)'!MJ59,BASE!$AE$4:$AE$7,0),4)),IF(AND(MC59="vVO2máx",MJ59&gt;=35,MJ59&lt;=45),"9-11",IF(AND(MC59="vVO2máx",MJ59&gt;45,MJ59&lt;=65),"11",IF(AND(MC59="vVO2máx",MJ59&gt;65,MJ59&lt;=75),"12-13",IF(AND(MC59="vVO2máx",MJ59&gt;=80,MJ59&lt;=85),"14-16",IF(AND(MC59="vVO2máx",MJ59&gt;=85,MJ59&lt;100),"17-19",IF(AND(MC59="vVO2máx",MJ59&gt;=100),"20",IF(AND(MC59="FCR",MJ59&gt;40,MJ59&lt;=60),"12-13",IF(AND(MC59="FCR",MJ59&gt;60,MJ59&lt;=84),"14-16",IF(AND(MC59="FCR",MJ59&gt;=85,MJ59&lt;100),"17-19",IF(AND(MC59="FCR",MJ59=100),"20",""))))))))))),"")</f>
        <v/>
      </c>
      <c r="MM59" s="409">
        <f>IFERROR(IF(MI59="vVO2máx",(Avaliações!$C$51*'Microciclos - Endurance (2)'!MJ59)/100,IF(MI59="Velocidade_crítica",IF(MJ59="80% VC",Avaliações!#REF!*0.8,IF(MJ59="100% VC",Avaliações!#REF!*1,IF(MJ59="120% VC",Avaliações!#REF!*1.2,IF(MJ59="&gt;30%",Avaliações!$C$54*1.3,IF(MJ59="&gt;40%",Avaliações!$C$54*1.4,0))))),IF(MI59="PACE_Daniels",INDEX(BASE!$Q$4:$V$60,MATCH(Avaliações!$C$53,BASE!$Q$4:$Q$60,0),MATCH('Microciclos - Endurance (2)'!MJ59,BASE!$Q$4:$V$4,0)),0))),"")</f>
        <v>0</v>
      </c>
      <c r="MN59" s="409" t="str">
        <f t="shared" si="599"/>
        <v/>
      </c>
      <c r="MR59" s="407"/>
      <c r="MS59" s="407"/>
      <c r="MT59" s="407"/>
      <c r="MU59" s="407"/>
      <c r="MV59" s="407">
        <f t="shared" si="664"/>
        <v>0</v>
      </c>
      <c r="MW59" s="407">
        <f t="shared" si="600"/>
        <v>0</v>
      </c>
      <c r="MX59" s="408" t="str">
        <f t="shared" si="601"/>
        <v/>
      </c>
      <c r="MY59" s="407" t="s">
        <v>144</v>
      </c>
      <c r="MZ59" s="407"/>
      <c r="NA59" s="409" t="str">
        <f t="shared" si="602"/>
        <v/>
      </c>
      <c r="NB59" s="410" t="str">
        <f t="shared" si="603"/>
        <v/>
      </c>
      <c r="NC59" s="407" t="str">
        <f>IFERROR(IF(MY59="PACE_Daniels",(INDEX(BASE!$AE$4:$AH$8,MATCH('Microciclos - Endurance (2)'!MZ59,BASE!$AE$4:$AE$8,0),4)),IF(AND(MY59="vVO2máx",MZ59&gt;=35,MZ59&lt;=45),"9-11",IF(AND(MY59="vVO2máx",MZ59&gt;45,MZ59&lt;=65),"11",IF(AND(MY59="vVO2máx",MZ59&gt;65,MZ59&lt;=75),"12-13",IF(AND(MY59="vVO2máx",MZ59&gt;=80,MZ59&lt;=85),"14-16",IF(AND(MY59="vVO2máx",MZ59&gt;=85,MZ59&lt;100),"17-19",IF(AND(MY59="vVO2máx",MZ59&gt;=100),"20",IF(AND(MY59="FCR",MZ59&gt;40,MZ59&lt;=60),"12-13",IF(AND(MY59="FCR",MZ59&gt;60,MZ59&lt;=84),"14-16",IF(AND(MY59="FCR",MZ59&gt;=85,MZ59&lt;100),"17-19",IF(AND(MY59="FCR",MZ59=100),"20",""))))))))))),"")</f>
        <v/>
      </c>
      <c r="ND59" s="409" t="str">
        <f>IFERROR(IF(MY59="vVO2máx",(Avaliações!$C$51*'Microciclos - Endurance (2)'!MZ59)/100,IF(MY59="Velocidade_crítica",IF(MZ59="80% VC",Avaliações!#REF!*0.8,IF(MZ59="100% VC",Avaliações!#REF!*1,IF(MZ59="120% VC",Avaliações!#REF!*1.2,IF(MZ59="&gt;30%",Avaliações!$C$54*1.3,IF(MZ59="&gt;40%",Avaliações!$C$54*1.4,0))))),IF(MY59="PACE_Daniels",INDEX(BASE!$Q$4:$V$60,MATCH(Avaliações!$C$53,BASE!$Q$4:$Q$60,0),MATCH('Microciclos - Endurance (2)'!MZ59,BASE!$Q$4:$V$4,0)),""))),"")</f>
        <v/>
      </c>
      <c r="NE59" s="407" t="s">
        <v>144</v>
      </c>
      <c r="NF59" s="407"/>
      <c r="NG59" s="410" t="str">
        <f t="shared" si="604"/>
        <v/>
      </c>
      <c r="NH59" s="407" t="str">
        <f>IFERROR(IF(MY59="PACE_Daniels",(INDEX(BASE!$AE$4:$AH$7,MATCH('Microciclos - Endurance (2)'!NF59,BASE!$AE$4:$AE$7,0),4)),IF(AND(MY59="vVO2máx",NF59&gt;=35,NF59&lt;=45),"9-11",IF(AND(MY59="vVO2máx",NF59&gt;45,NF59&lt;=65),"11",IF(AND(MY59="vVO2máx",NF59&gt;65,NF59&lt;=75),"12-13",IF(AND(MY59="vVO2máx",NF59&gt;=80,NF59&lt;=85),"14-16",IF(AND(MY59="vVO2máx",NF59&gt;=85,NF59&lt;100),"17-19",IF(AND(MY59="vVO2máx",NF59&gt;=100),"20",IF(AND(MY59="FCR",NF59&gt;40,NF59&lt;=60),"12-13",IF(AND(MY59="FCR",NF59&gt;60,NF59&lt;=84),"14-16",IF(AND(MY59="FCR",NF59&gt;=85,NF59&lt;100),"17-19",IF(AND(MY59="FCR",NF59=100),"20",""))))))))))),"")</f>
        <v/>
      </c>
      <c r="NI59" s="409">
        <f>IFERROR(IF(NE59="vVO2máx",(Avaliações!$C$51*'Microciclos - Endurance (2)'!NF59)/100,IF(NE59="Velocidade_crítica",IF(NF59="80% VC",Avaliações!#REF!*0.8,IF(NF59="100% VC",Avaliações!#REF!*1,IF(NF59="120% VC",Avaliações!#REF!*1.2,IF(NF59="&gt;30%",Avaliações!$C$54*1.3,IF(NF59="&gt;40%",Avaliações!$C$54*1.4,0))))),IF(NE59="PACE_Daniels",INDEX(BASE!$Q$4:$V$60,MATCH(Avaliações!$C$53,BASE!$Q$4:$Q$60,0),MATCH('Microciclos - Endurance (2)'!NF59,BASE!$Q$4:$V$4,0)),0))),"")</f>
        <v>0</v>
      </c>
      <c r="NJ59" s="409" t="str">
        <f t="shared" si="605"/>
        <v/>
      </c>
      <c r="NN59" s="407"/>
      <c r="NO59" s="407"/>
      <c r="NP59" s="407"/>
      <c r="NQ59" s="407"/>
      <c r="NR59" s="407">
        <f t="shared" si="665"/>
        <v>0</v>
      </c>
      <c r="NS59" s="407">
        <f t="shared" si="606"/>
        <v>0</v>
      </c>
      <c r="NT59" s="408" t="str">
        <f t="shared" si="607"/>
        <v/>
      </c>
      <c r="NU59" s="407" t="s">
        <v>144</v>
      </c>
      <c r="NV59" s="407"/>
      <c r="NW59" s="409" t="str">
        <f t="shared" si="608"/>
        <v/>
      </c>
      <c r="NX59" s="410" t="str">
        <f t="shared" si="609"/>
        <v/>
      </c>
      <c r="NY59" s="407" t="str">
        <f>IFERROR(IF(NU59="PACE_Daniels",(INDEX(BASE!$AE$4:$AH$8,MATCH('Microciclos - Endurance (2)'!NV59,BASE!$AE$4:$AE$8,0),4)),IF(AND(NU59="vVO2máx",NV59&gt;=35,NV59&lt;=45),"9-11",IF(AND(NU59="vVO2máx",NV59&gt;45,NV59&lt;=65),"11",IF(AND(NU59="vVO2máx",NV59&gt;65,NV59&lt;=75),"12-13",IF(AND(NU59="vVO2máx",NV59&gt;=80,NV59&lt;=85),"14-16",IF(AND(NU59="vVO2máx",NV59&gt;=85,NV59&lt;100),"17-19",IF(AND(NU59="vVO2máx",NV59&gt;=100),"20",IF(AND(NU59="FCR",NV59&gt;40,NV59&lt;=60),"12-13",IF(AND(NU59="FCR",NV59&gt;60,NV59&lt;=84),"14-16",IF(AND(NU59="FCR",NV59&gt;=85,NV59&lt;100),"17-19",IF(AND(NU59="FCR",NV59=100),"20",""))))))))))),"")</f>
        <v/>
      </c>
      <c r="NZ59" s="409" t="str">
        <f>IFERROR(IF(NU59="vVO2máx",(Avaliações!$C$51*'Microciclos - Endurance (2)'!NV59)/100,IF(NU59="Velocidade_crítica",IF(NV59="80% VC",Avaliações!#REF!*0.8,IF(NV59="100% VC",Avaliações!#REF!*1,IF(NV59="120% VC",Avaliações!#REF!*1.2,IF(NV59="&gt;30%",Avaliações!$C$54*1.3,IF(NV59="&gt;40%",Avaliações!$C$54*1.4,0))))),IF(NU59="PACE_Daniels",INDEX(BASE!$Q$4:$V$60,MATCH(Avaliações!$C$53,BASE!$Q$4:$Q$60,0),MATCH('Microciclos - Endurance (2)'!NV59,BASE!$Q$4:$V$4,0)),""))),"")</f>
        <v/>
      </c>
      <c r="OA59" s="407" t="s">
        <v>144</v>
      </c>
      <c r="OB59" s="407"/>
      <c r="OC59" s="410" t="str">
        <f t="shared" si="610"/>
        <v/>
      </c>
      <c r="OD59" s="407" t="str">
        <f>IFERROR(IF(NU59="PACE_Daniels",(INDEX(BASE!$AE$4:$AH$7,MATCH('Microciclos - Endurance (2)'!OB59,BASE!$AE$4:$AE$7,0),4)),IF(AND(NU59="vVO2máx",OB59&gt;=35,OB59&lt;=45),"9-11",IF(AND(NU59="vVO2máx",OB59&gt;45,OB59&lt;=65),"11",IF(AND(NU59="vVO2máx",OB59&gt;65,OB59&lt;=75),"12-13",IF(AND(NU59="vVO2máx",OB59&gt;=80,OB59&lt;=85),"14-16",IF(AND(NU59="vVO2máx",OB59&gt;=85,OB59&lt;100),"17-19",IF(AND(NU59="vVO2máx",OB59&gt;=100),"20",IF(AND(NU59="FCR",OB59&gt;40,OB59&lt;=60),"12-13",IF(AND(NU59="FCR",OB59&gt;60,OB59&lt;=84),"14-16",IF(AND(NU59="FCR",OB59&gt;=85,OB59&lt;100),"17-19",IF(AND(NU59="FCR",OB59=100),"20",""))))))))))),"")</f>
        <v/>
      </c>
      <c r="OE59" s="409">
        <f>IFERROR(IF(OA59="vVO2máx",(Avaliações!$C$51*'Microciclos - Endurance (2)'!OB59)/100,IF(OA59="Velocidade_crítica",IF(OB59="80% VC",Avaliações!#REF!*0.8,IF(OB59="100% VC",Avaliações!#REF!*1,IF(OB59="120% VC",Avaliações!#REF!*1.2,IF(OB59="&gt;30%",Avaliações!$C$54*1.3,IF(OB59="&gt;40%",Avaliações!$C$54*1.4,0))))),IF(OA59="PACE_Daniels",INDEX(BASE!$Q$4:$V$60,MATCH(Avaliações!$C$53,BASE!$Q$4:$Q$60,0),MATCH('Microciclos - Endurance (2)'!OB59,BASE!$Q$4:$V$4,0)),0))),"")</f>
        <v>0</v>
      </c>
      <c r="OF59" s="409" t="str">
        <f t="shared" si="611"/>
        <v/>
      </c>
      <c r="OJ59" s="407"/>
      <c r="OK59" s="407"/>
      <c r="OL59" s="407"/>
      <c r="OM59" s="407"/>
      <c r="ON59" s="407">
        <f t="shared" si="666"/>
        <v>0</v>
      </c>
      <c r="OO59" s="407">
        <f t="shared" si="612"/>
        <v>0</v>
      </c>
      <c r="OP59" s="408" t="str">
        <f t="shared" si="613"/>
        <v/>
      </c>
      <c r="OQ59" s="407" t="s">
        <v>144</v>
      </c>
      <c r="OR59" s="407"/>
      <c r="OS59" s="409" t="str">
        <f t="shared" si="614"/>
        <v/>
      </c>
      <c r="OT59" s="410" t="str">
        <f t="shared" si="615"/>
        <v/>
      </c>
      <c r="OU59" s="407" t="str">
        <f>IFERROR(IF(OQ59="PACE_Daniels",(INDEX(BASE!$AE$4:$AH$8,MATCH('Microciclos - Endurance (2)'!OR59,BASE!$AE$4:$AE$8,0),4)),IF(AND(OQ59="vVO2máx",OR59&gt;=35,OR59&lt;=45),"9-11",IF(AND(OQ59="vVO2máx",OR59&gt;45,OR59&lt;=65),"11",IF(AND(OQ59="vVO2máx",OR59&gt;65,OR59&lt;=75),"12-13",IF(AND(OQ59="vVO2máx",OR59&gt;=80,OR59&lt;=85),"14-16",IF(AND(OQ59="vVO2máx",OR59&gt;=85,OR59&lt;100),"17-19",IF(AND(OQ59="vVO2máx",OR59&gt;=100),"20",IF(AND(OQ59="FCR",OR59&gt;40,OR59&lt;=60),"12-13",IF(AND(OQ59="FCR",OR59&gt;60,OR59&lt;=84),"14-16",IF(AND(OQ59="FCR",OR59&gt;=85,OR59&lt;100),"17-19",IF(AND(OQ59="FCR",OR59=100),"20",""))))))))))),"")</f>
        <v/>
      </c>
      <c r="OV59" s="409" t="str">
        <f>IFERROR(IF(OQ59="vVO2máx",(Avaliações!$C$51*'Microciclos - Endurance (2)'!OR59)/100,IF(OQ59="Velocidade_crítica",IF(OR59="80% VC",Avaliações!#REF!*0.8,IF(OR59="100% VC",Avaliações!#REF!*1,IF(OR59="120% VC",Avaliações!#REF!*1.2,IF(OR59="&gt;30%",Avaliações!$C$54*1.3,IF(OR59="&gt;40%",Avaliações!$C$54*1.4,0))))),IF(OQ59="PACE_Daniels",INDEX(BASE!$Q$4:$V$60,MATCH(Avaliações!$C$53,BASE!$Q$4:$Q$60,0),MATCH('Microciclos - Endurance (2)'!OR59,BASE!$Q$4:$V$4,0)),""))),"")</f>
        <v/>
      </c>
      <c r="OW59" s="407" t="s">
        <v>144</v>
      </c>
      <c r="OX59" s="407"/>
      <c r="OY59" s="410" t="str">
        <f t="shared" si="616"/>
        <v/>
      </c>
      <c r="OZ59" s="407" t="str">
        <f>IFERROR(IF(OQ59="PACE_Daniels",(INDEX(BASE!$AE$4:$AH$7,MATCH('Microciclos - Endurance (2)'!OX59,BASE!$AE$4:$AE$7,0),4)),IF(AND(OQ59="vVO2máx",OX59&gt;=35,OX59&lt;=45),"9-11",IF(AND(OQ59="vVO2máx",OX59&gt;45,OX59&lt;=65),"11",IF(AND(OQ59="vVO2máx",OX59&gt;65,OX59&lt;=75),"12-13",IF(AND(OQ59="vVO2máx",OX59&gt;=80,OX59&lt;=85),"14-16",IF(AND(OQ59="vVO2máx",OX59&gt;=85,OX59&lt;100),"17-19",IF(AND(OQ59="vVO2máx",OX59&gt;=100),"20",IF(AND(OQ59="FCR",OX59&gt;40,OX59&lt;=60),"12-13",IF(AND(OQ59="FCR",OX59&gt;60,OX59&lt;=84),"14-16",IF(AND(OQ59="FCR",OX59&gt;=85,OX59&lt;100),"17-19",IF(AND(OQ59="FCR",OX59=100),"20",""))))))))))),"")</f>
        <v/>
      </c>
      <c r="PA59" s="409">
        <f>IFERROR(IF(OW59="vVO2máx",(Avaliações!$C$51*'Microciclos - Endurance (2)'!OX59)/100,IF(OW59="Velocidade_crítica",IF(OX59="80% VC",Avaliações!#REF!*0.8,IF(OX59="100% VC",Avaliações!#REF!*1,IF(OX59="120% VC",Avaliações!#REF!*1.2,IF(OX59="&gt;30%",Avaliações!$C$54*1.3,IF(OX59="&gt;40%",Avaliações!$C$54*1.4,0))))),IF(OW59="PACE_Daniels",INDEX(BASE!$Q$4:$V$60,MATCH(Avaliações!$C$53,BASE!$Q$4:$Q$60,0),MATCH('Microciclos - Endurance (2)'!OX59,BASE!$Q$4:$V$4,0)),0))),"")</f>
        <v>0</v>
      </c>
      <c r="PB59" s="409" t="str">
        <f t="shared" si="617"/>
        <v/>
      </c>
      <c r="PF59" s="407"/>
      <c r="PG59" s="407"/>
      <c r="PH59" s="407"/>
      <c r="PI59" s="407"/>
      <c r="PJ59" s="407">
        <f t="shared" si="667"/>
        <v>0</v>
      </c>
      <c r="PK59" s="407">
        <f t="shared" si="618"/>
        <v>0</v>
      </c>
      <c r="PL59" s="408" t="str">
        <f t="shared" si="619"/>
        <v/>
      </c>
      <c r="PM59" s="407" t="s">
        <v>144</v>
      </c>
      <c r="PN59" s="407"/>
      <c r="PO59" s="409" t="str">
        <f t="shared" si="620"/>
        <v/>
      </c>
      <c r="PP59" s="410" t="str">
        <f t="shared" si="621"/>
        <v/>
      </c>
      <c r="PQ59" s="407" t="str">
        <f>IFERROR(IF(PM59="PACE_Daniels",(INDEX(BASE!$AE$4:$AH$8,MATCH('Microciclos - Endurance (2)'!PN59,BASE!$AE$4:$AE$8,0),4)),IF(AND(PM59="vVO2máx",PN59&gt;=35,PN59&lt;=45),"9-11",IF(AND(PM59="vVO2máx",PN59&gt;45,PN59&lt;=65),"11",IF(AND(PM59="vVO2máx",PN59&gt;65,PN59&lt;=75),"12-13",IF(AND(PM59="vVO2máx",PN59&gt;=80,PN59&lt;=85),"14-16",IF(AND(PM59="vVO2máx",PN59&gt;=85,PN59&lt;100),"17-19",IF(AND(PM59="vVO2máx",PN59&gt;=100),"20",IF(AND(PM59="FCR",PN59&gt;40,PN59&lt;=60),"12-13",IF(AND(PM59="FCR",PN59&gt;60,PN59&lt;=84),"14-16",IF(AND(PM59="FCR",PN59&gt;=85,PN59&lt;100),"17-19",IF(AND(PM59="FCR",PN59=100),"20",""))))))))))),"")</f>
        <v/>
      </c>
      <c r="PR59" s="409" t="str">
        <f>IFERROR(IF(PM59="vVO2máx",(Avaliações!$C$51*'Microciclos - Endurance (2)'!PN59)/100,IF(PM59="Velocidade_crítica",IF(PN59="80% VC",Avaliações!#REF!*0.8,IF(PN59="100% VC",Avaliações!#REF!*1,IF(PN59="120% VC",Avaliações!#REF!*1.2,IF(PN59="&gt;30%",Avaliações!$C$54*1.3,IF(PN59="&gt;40%",Avaliações!$C$54*1.4,0))))),IF(PM59="PACE_Daniels",INDEX(BASE!$Q$4:$V$60,MATCH(Avaliações!$C$53,BASE!$Q$4:$Q$60,0),MATCH('Microciclos - Endurance (2)'!PN59,BASE!$Q$4:$V$4,0)),""))),"")</f>
        <v/>
      </c>
      <c r="PS59" s="407" t="s">
        <v>144</v>
      </c>
      <c r="PT59" s="407"/>
      <c r="PU59" s="410" t="str">
        <f t="shared" si="622"/>
        <v/>
      </c>
      <c r="PV59" s="407" t="str">
        <f>IFERROR(IF(PM59="PACE_Daniels",(INDEX(BASE!$AE$4:$AH$7,MATCH('Microciclos - Endurance (2)'!PT59,BASE!$AE$4:$AE$7,0),4)),IF(AND(PM59="vVO2máx",PT59&gt;=35,PT59&lt;=45),"9-11",IF(AND(PM59="vVO2máx",PT59&gt;45,PT59&lt;=65),"11",IF(AND(PM59="vVO2máx",PT59&gt;65,PT59&lt;=75),"12-13",IF(AND(PM59="vVO2máx",PT59&gt;=80,PT59&lt;=85),"14-16",IF(AND(PM59="vVO2máx",PT59&gt;=85,PT59&lt;100),"17-19",IF(AND(PM59="vVO2máx",PT59&gt;=100),"20",IF(AND(PM59="FCR",PT59&gt;40,PT59&lt;=60),"12-13",IF(AND(PM59="FCR",PT59&gt;60,PT59&lt;=84),"14-16",IF(AND(PM59="FCR",PT59&gt;=85,PT59&lt;100),"17-19",IF(AND(PM59="FCR",PT59=100),"20",""))))))))))),"")</f>
        <v/>
      </c>
      <c r="PW59" s="409">
        <f>IFERROR(IF(PS59="vVO2máx",(Avaliações!$C$51*'Microciclos - Endurance (2)'!PT59)/100,IF(PS59="Velocidade_crítica",IF(PT59="80% VC",Avaliações!#REF!*0.8,IF(PT59="100% VC",Avaliações!#REF!*1,IF(PT59="120% VC",Avaliações!#REF!*1.2,IF(PT59="&gt;30%",Avaliações!$C$54*1.3,IF(PT59="&gt;40%",Avaliações!$C$54*1.4,0))))),IF(PS59="PACE_Daniels",INDEX(BASE!$Q$4:$V$60,MATCH(Avaliações!$C$53,BASE!$Q$4:$Q$60,0),MATCH('Microciclos - Endurance (2)'!PT59,BASE!$Q$4:$V$4,0)),0))),"")</f>
        <v>0</v>
      </c>
      <c r="PX59" s="409" t="str">
        <f t="shared" si="623"/>
        <v/>
      </c>
      <c r="QB59" s="407"/>
      <c r="QC59" s="407"/>
      <c r="QD59" s="407"/>
      <c r="QE59" s="407"/>
      <c r="QF59" s="407">
        <f t="shared" si="668"/>
        <v>0</v>
      </c>
      <c r="QG59" s="407">
        <f t="shared" si="624"/>
        <v>0</v>
      </c>
      <c r="QH59" s="408" t="str">
        <f t="shared" si="625"/>
        <v/>
      </c>
      <c r="QI59" s="407" t="s">
        <v>144</v>
      </c>
      <c r="QJ59" s="407"/>
      <c r="QK59" s="409" t="str">
        <f t="shared" si="626"/>
        <v/>
      </c>
      <c r="QL59" s="410" t="str">
        <f t="shared" si="627"/>
        <v/>
      </c>
      <c r="QM59" s="407" t="str">
        <f>IFERROR(IF(QI59="PACE_Daniels",(INDEX(BASE!$AE$4:$AH$8,MATCH('Microciclos - Endurance (2)'!QJ59,BASE!$AE$4:$AE$8,0),4)),IF(AND(QI59="vVO2máx",QJ59&gt;=35,QJ59&lt;=45),"9-11",IF(AND(QI59="vVO2máx",QJ59&gt;45,QJ59&lt;=65),"11",IF(AND(QI59="vVO2máx",QJ59&gt;65,QJ59&lt;=75),"12-13",IF(AND(QI59="vVO2máx",QJ59&gt;=80,QJ59&lt;=85),"14-16",IF(AND(QI59="vVO2máx",QJ59&gt;=85,QJ59&lt;100),"17-19",IF(AND(QI59="vVO2máx",QJ59&gt;=100),"20",IF(AND(QI59="FCR",QJ59&gt;40,QJ59&lt;=60),"12-13",IF(AND(QI59="FCR",QJ59&gt;60,QJ59&lt;=84),"14-16",IF(AND(QI59="FCR",QJ59&gt;=85,QJ59&lt;100),"17-19",IF(AND(QI59="FCR",QJ59=100),"20",""))))))))))),"")</f>
        <v/>
      </c>
      <c r="QN59" s="409" t="str">
        <f>IFERROR(IF(QI59="vVO2máx",(Avaliações!$C$51*'Microciclos - Endurance (2)'!QJ59)/100,IF(QI59="Velocidade_crítica",IF(QJ59="80% VC",Avaliações!#REF!*0.8,IF(QJ59="100% VC",Avaliações!#REF!*1,IF(QJ59="120% VC",Avaliações!#REF!*1.2,IF(QJ59="&gt;30%",Avaliações!$C$54*1.3,IF(QJ59="&gt;40%",Avaliações!$C$54*1.4,0))))),IF(QI59="PACE_Daniels",INDEX(BASE!$Q$4:$V$60,MATCH(Avaliações!$C$53,BASE!$Q$4:$Q$60,0),MATCH('Microciclos - Endurance (2)'!QJ59,BASE!$Q$4:$V$4,0)),""))),"")</f>
        <v/>
      </c>
      <c r="QO59" s="407" t="s">
        <v>144</v>
      </c>
      <c r="QP59" s="407"/>
      <c r="QQ59" s="410" t="str">
        <f t="shared" si="628"/>
        <v/>
      </c>
      <c r="QR59" s="407" t="str">
        <f>IFERROR(IF(QI59="PACE_Daniels",(INDEX(BASE!$AE$4:$AH$7,MATCH('Microciclos - Endurance (2)'!QP59,BASE!$AE$4:$AE$7,0),4)),IF(AND(QI59="vVO2máx",QP59&gt;=35,QP59&lt;=45),"9-11",IF(AND(QI59="vVO2máx",QP59&gt;45,QP59&lt;=65),"11",IF(AND(QI59="vVO2máx",QP59&gt;65,QP59&lt;=75),"12-13",IF(AND(QI59="vVO2máx",QP59&gt;=80,QP59&lt;=85),"14-16",IF(AND(QI59="vVO2máx",QP59&gt;=85,QP59&lt;100),"17-19",IF(AND(QI59="vVO2máx",QP59&gt;=100),"20",IF(AND(QI59="FCR",QP59&gt;40,QP59&lt;=60),"12-13",IF(AND(QI59="FCR",QP59&gt;60,QP59&lt;=84),"14-16",IF(AND(QI59="FCR",QP59&gt;=85,QP59&lt;100),"17-19",IF(AND(QI59="FCR",QP59=100),"20",""))))))))))),"")</f>
        <v/>
      </c>
      <c r="QS59" s="409">
        <f>IFERROR(IF(QO59="vVO2máx",(Avaliações!$C$51*'Microciclos - Endurance (2)'!QP59)/100,IF(QO59="Velocidade_crítica",IF(QP59="80% VC",Avaliações!#REF!*0.8,IF(QP59="100% VC",Avaliações!#REF!*1,IF(QP59="120% VC",Avaliações!#REF!*1.2,IF(QP59="&gt;30%",Avaliações!$C$54*1.3,IF(QP59="&gt;40%",Avaliações!$C$54*1.4,0))))),IF(QO59="PACE_Daniels",INDEX(BASE!$Q$4:$V$60,MATCH(Avaliações!$C$53,BASE!$Q$4:$Q$60,0),MATCH('Microciclos - Endurance (2)'!QP59,BASE!$Q$4:$V$4,0)),0))),"")</f>
        <v>0</v>
      </c>
      <c r="QT59" s="409" t="str">
        <f t="shared" si="629"/>
        <v/>
      </c>
      <c r="QX59" s="407"/>
      <c r="QY59" s="407"/>
      <c r="QZ59" s="407"/>
      <c r="RA59" s="407"/>
      <c r="RB59" s="407">
        <f t="shared" si="669"/>
        <v>0</v>
      </c>
      <c r="RC59" s="407">
        <f t="shared" si="630"/>
        <v>0</v>
      </c>
      <c r="RD59" s="408" t="str">
        <f t="shared" si="631"/>
        <v/>
      </c>
      <c r="RE59" s="407" t="s">
        <v>144</v>
      </c>
      <c r="RF59" s="407"/>
      <c r="RG59" s="409" t="str">
        <f t="shared" si="632"/>
        <v/>
      </c>
      <c r="RH59" s="410" t="str">
        <f t="shared" si="633"/>
        <v/>
      </c>
      <c r="RI59" s="407" t="str">
        <f>IFERROR(IF(RE59="PACE_Daniels",(INDEX(BASE!$AE$4:$AH$8,MATCH('Microciclos - Endurance (2)'!RF59,BASE!$AE$4:$AE$8,0),4)),IF(AND(RE59="vVO2máx",RF59&gt;=35,RF59&lt;=45),"9-11",IF(AND(RE59="vVO2máx",RF59&gt;45,RF59&lt;=65),"11",IF(AND(RE59="vVO2máx",RF59&gt;65,RF59&lt;=75),"12-13",IF(AND(RE59="vVO2máx",RF59&gt;=80,RF59&lt;=85),"14-16",IF(AND(RE59="vVO2máx",RF59&gt;=85,RF59&lt;100),"17-19",IF(AND(RE59="vVO2máx",RF59&gt;=100),"20",IF(AND(RE59="FCR",RF59&gt;40,RF59&lt;=60),"12-13",IF(AND(RE59="FCR",RF59&gt;60,RF59&lt;=84),"14-16",IF(AND(RE59="FCR",RF59&gt;=85,RF59&lt;100),"17-19",IF(AND(RE59="FCR",RF59=100),"20",""))))))))))),"")</f>
        <v/>
      </c>
      <c r="RJ59" s="409" t="str">
        <f>IFERROR(IF(RE59="vVO2máx",(Avaliações!$C$51*'Microciclos - Endurance (2)'!RF59)/100,IF(RE59="Velocidade_crítica",IF(RF59="80% VC",Avaliações!#REF!*0.8,IF(RF59="100% VC",Avaliações!#REF!*1,IF(RF59="120% VC",Avaliações!#REF!*1.2,IF(RF59="&gt;30%",Avaliações!$C$54*1.3,IF(RF59="&gt;40%",Avaliações!$C$54*1.4,0))))),IF(RE59="PACE_Daniels",INDEX(BASE!$Q$4:$V$60,MATCH(Avaliações!$C$53,BASE!$Q$4:$Q$60,0),MATCH('Microciclos - Endurance (2)'!RF59,BASE!$Q$4:$V$4,0)),""))),"")</f>
        <v/>
      </c>
      <c r="RK59" s="407" t="s">
        <v>144</v>
      </c>
      <c r="RL59" s="407"/>
      <c r="RM59" s="410" t="str">
        <f t="shared" si="634"/>
        <v/>
      </c>
      <c r="RN59" s="407" t="str">
        <f>IFERROR(IF(RE59="PACE_Daniels",(INDEX(BASE!$AE$4:$AH$7,MATCH('Microciclos - Endurance (2)'!RL59,BASE!$AE$4:$AE$7,0),4)),IF(AND(RE59="vVO2máx",RL59&gt;=35,RL59&lt;=45),"9-11",IF(AND(RE59="vVO2máx",RL59&gt;45,RL59&lt;=65),"11",IF(AND(RE59="vVO2máx",RL59&gt;65,RL59&lt;=75),"12-13",IF(AND(RE59="vVO2máx",RL59&gt;=80,RL59&lt;=85),"14-16",IF(AND(RE59="vVO2máx",RL59&gt;=85,RL59&lt;100),"17-19",IF(AND(RE59="vVO2máx",RL59&gt;=100),"20",IF(AND(RE59="FCR",RL59&gt;40,RL59&lt;=60),"12-13",IF(AND(RE59="FCR",RL59&gt;60,RL59&lt;=84),"14-16",IF(AND(RE59="FCR",RL59&gt;=85,RL59&lt;100),"17-19",IF(AND(RE59="FCR",RL59=100),"20",""))))))))))),"")</f>
        <v/>
      </c>
      <c r="RO59" s="409">
        <f>IFERROR(IF(RK59="vVO2máx",(Avaliações!$C$51*'Microciclos - Endurance (2)'!RL59)/100,IF(RK59="Velocidade_crítica",IF(RL59="80% VC",Avaliações!#REF!*0.8,IF(RL59="100% VC",Avaliações!#REF!*1,IF(RL59="120% VC",Avaliações!#REF!*1.2,IF(RL59="&gt;30%",Avaliações!$C$54*1.3,IF(RL59="&gt;40%",Avaliações!$C$54*1.4,0))))),IF(RK59="PACE_Daniels",INDEX(BASE!$Q$4:$V$60,MATCH(Avaliações!$C$53,BASE!$Q$4:$Q$60,0),MATCH('Microciclos - Endurance (2)'!RL59,BASE!$Q$4:$V$4,0)),0))),"")</f>
        <v>0</v>
      </c>
      <c r="RP59" s="409" t="str">
        <f t="shared" si="635"/>
        <v/>
      </c>
      <c r="RT59" s="407"/>
      <c r="RU59" s="407"/>
      <c r="RV59" s="407"/>
      <c r="RW59" s="407"/>
      <c r="RX59" s="407">
        <f t="shared" si="670"/>
        <v>0</v>
      </c>
      <c r="RY59" s="407">
        <f t="shared" si="636"/>
        <v>0</v>
      </c>
      <c r="RZ59" s="408" t="str">
        <f t="shared" si="637"/>
        <v/>
      </c>
      <c r="SA59" s="407" t="s">
        <v>144</v>
      </c>
      <c r="SB59" s="407"/>
      <c r="SC59" s="409" t="str">
        <f t="shared" si="638"/>
        <v/>
      </c>
      <c r="SD59" s="410" t="str">
        <f t="shared" si="639"/>
        <v/>
      </c>
      <c r="SE59" s="407" t="str">
        <f>IFERROR(IF(SA59="PACE_Daniels",(INDEX(BASE!$AE$4:$AH$8,MATCH('Microciclos - Endurance (2)'!SB59,BASE!$AE$4:$AE$8,0),4)),IF(AND(SA59="vVO2máx",SB59&gt;=35,SB59&lt;=45),"9-11",IF(AND(SA59="vVO2máx",SB59&gt;45,SB59&lt;=65),"11",IF(AND(SA59="vVO2máx",SB59&gt;65,SB59&lt;=75),"12-13",IF(AND(SA59="vVO2máx",SB59&gt;=80,SB59&lt;=85),"14-16",IF(AND(SA59="vVO2máx",SB59&gt;=85,SB59&lt;100),"17-19",IF(AND(SA59="vVO2máx",SB59&gt;=100),"20",IF(AND(SA59="FCR",SB59&gt;40,SB59&lt;=60),"12-13",IF(AND(SA59="FCR",SB59&gt;60,SB59&lt;=84),"14-16",IF(AND(SA59="FCR",SB59&gt;=85,SB59&lt;100),"17-19",IF(AND(SA59="FCR",SB59=100),"20",""))))))))))),"")</f>
        <v/>
      </c>
      <c r="SF59" s="409" t="str">
        <f>IFERROR(IF(SA59="vVO2máx",(Avaliações!$C$51*'Microciclos - Endurance (2)'!SB59)/100,IF(SA59="Velocidade_crítica",IF(SB59="80% VC",Avaliações!#REF!*0.8,IF(SB59="100% VC",Avaliações!#REF!*1,IF(SB59="120% VC",Avaliações!#REF!*1.2,IF(SB59="&gt;30%",Avaliações!$C$54*1.3,IF(SB59="&gt;40%",Avaliações!$C$54*1.4,0))))),IF(SA59="PACE_Daniels",INDEX(BASE!$Q$4:$V$60,MATCH(Avaliações!$C$53,BASE!$Q$4:$Q$60,0),MATCH('Microciclos - Endurance (2)'!SB59,BASE!$Q$4:$V$4,0)),""))),"")</f>
        <v/>
      </c>
      <c r="SG59" s="407" t="s">
        <v>144</v>
      </c>
      <c r="SH59" s="407"/>
      <c r="SI59" s="410" t="str">
        <f t="shared" si="640"/>
        <v/>
      </c>
      <c r="SJ59" s="407" t="str">
        <f>IFERROR(IF(SA59="PACE_Daniels",(INDEX(BASE!$AE$4:$AH$7,MATCH('Microciclos - Endurance (2)'!SH59,BASE!$AE$4:$AE$7,0),4)),IF(AND(SA59="vVO2máx",SH59&gt;=35,SH59&lt;=45),"9-11",IF(AND(SA59="vVO2máx",SH59&gt;45,SH59&lt;=65),"11",IF(AND(SA59="vVO2máx",SH59&gt;65,SH59&lt;=75),"12-13",IF(AND(SA59="vVO2máx",SH59&gt;=80,SH59&lt;=85),"14-16",IF(AND(SA59="vVO2máx",SH59&gt;=85,SH59&lt;100),"17-19",IF(AND(SA59="vVO2máx",SH59&gt;=100),"20",IF(AND(SA59="FCR",SH59&gt;40,SH59&lt;=60),"12-13",IF(AND(SA59="FCR",SH59&gt;60,SH59&lt;=84),"14-16",IF(AND(SA59="FCR",SH59&gt;=85,SH59&lt;100),"17-19",IF(AND(SA59="FCR",SH59=100),"20",""))))))))))),"")</f>
        <v/>
      </c>
      <c r="SK59" s="409">
        <f>IFERROR(IF(SG59="vVO2máx",(Avaliações!$C$51*'Microciclos - Endurance (2)'!SH59)/100,IF(SG59="Velocidade_crítica",IF(SH59="80% VC",Avaliações!#REF!*0.8,IF(SH59="100% VC",Avaliações!#REF!*1,IF(SH59="120% VC",Avaliações!#REF!*1.2,IF(SH59="&gt;30%",Avaliações!$C$54*1.3,IF(SH59="&gt;40%",Avaliações!$C$54*1.4,0))))),IF(SG59="PACE_Daniels",INDEX(BASE!$Q$4:$V$60,MATCH(Avaliações!$C$53,BASE!$Q$4:$Q$60,0),MATCH('Microciclos - Endurance (2)'!SH59,BASE!$Q$4:$V$4,0)),0))),"")</f>
        <v>0</v>
      </c>
      <c r="SL59" s="409" t="str">
        <f t="shared" si="641"/>
        <v/>
      </c>
      <c r="SP59" s="407"/>
      <c r="SQ59" s="407"/>
      <c r="SR59" s="407"/>
      <c r="SS59" s="407"/>
      <c r="ST59" s="407">
        <f t="shared" si="671"/>
        <v>0</v>
      </c>
      <c r="SU59" s="407">
        <f t="shared" si="642"/>
        <v>0</v>
      </c>
      <c r="SV59" s="408" t="str">
        <f t="shared" si="643"/>
        <v/>
      </c>
      <c r="SW59" s="407" t="s">
        <v>144</v>
      </c>
      <c r="SX59" s="407"/>
      <c r="SY59" s="409" t="str">
        <f t="shared" si="644"/>
        <v/>
      </c>
      <c r="SZ59" s="410" t="str">
        <f t="shared" si="645"/>
        <v/>
      </c>
      <c r="TA59" s="407" t="str">
        <f>IFERROR(IF(SW59="PACE_Daniels",(INDEX(BASE!$AE$4:$AH$8,MATCH('Microciclos - Endurance (2)'!SX59,BASE!$AE$4:$AE$8,0),4)),IF(AND(SW59="vVO2máx",SX59&gt;=35,SX59&lt;=45),"9-11",IF(AND(SW59="vVO2máx",SX59&gt;45,SX59&lt;=65),"11",IF(AND(SW59="vVO2máx",SX59&gt;65,SX59&lt;=75),"12-13",IF(AND(SW59="vVO2máx",SX59&gt;=80,SX59&lt;=85),"14-16",IF(AND(SW59="vVO2máx",SX59&gt;=85,SX59&lt;100),"17-19",IF(AND(SW59="vVO2máx",SX59&gt;=100),"20",IF(AND(SW59="FCR",SX59&gt;40,SX59&lt;=60),"12-13",IF(AND(SW59="FCR",SX59&gt;60,SX59&lt;=84),"14-16",IF(AND(SW59="FCR",SX59&gt;=85,SX59&lt;100),"17-19",IF(AND(SW59="FCR",SX59=100),"20",""))))))))))),"")</f>
        <v/>
      </c>
      <c r="TB59" s="409" t="str">
        <f>IFERROR(IF(SW59="vVO2máx",(Avaliações!$C$51*'Microciclos - Endurance (2)'!SX59)/100,IF(SW59="Velocidade_crítica",IF(SX59="80% VC",Avaliações!#REF!*0.8,IF(SX59="100% VC",Avaliações!#REF!*1,IF(SX59="120% VC",Avaliações!#REF!*1.2,IF(SX59="&gt;30%",Avaliações!$C$54*1.3,IF(SX59="&gt;40%",Avaliações!$C$54*1.4,0))))),IF(SW59="PACE_Daniels",INDEX(BASE!$Q$4:$V$60,MATCH(Avaliações!$C$53,BASE!$Q$4:$Q$60,0),MATCH('Microciclos - Endurance (2)'!SX59,BASE!$Q$4:$V$4,0)),""))),"")</f>
        <v/>
      </c>
      <c r="TC59" s="407" t="s">
        <v>144</v>
      </c>
      <c r="TD59" s="407"/>
      <c r="TE59" s="410" t="str">
        <f t="shared" si="646"/>
        <v/>
      </c>
      <c r="TF59" s="407" t="str">
        <f>IFERROR(IF(SW59="PACE_Daniels",(INDEX(BASE!$AE$4:$AH$7,MATCH('Microciclos - Endurance (2)'!TD59,BASE!$AE$4:$AE$7,0),4)),IF(AND(SW59="vVO2máx",TD59&gt;=35,TD59&lt;=45),"9-11",IF(AND(SW59="vVO2máx",TD59&gt;45,TD59&lt;=65),"11",IF(AND(SW59="vVO2máx",TD59&gt;65,TD59&lt;=75),"12-13",IF(AND(SW59="vVO2máx",TD59&gt;=80,TD59&lt;=85),"14-16",IF(AND(SW59="vVO2máx",TD59&gt;=85,TD59&lt;100),"17-19",IF(AND(SW59="vVO2máx",TD59&gt;=100),"20",IF(AND(SW59="FCR",TD59&gt;40,TD59&lt;=60),"12-13",IF(AND(SW59="FCR",TD59&gt;60,TD59&lt;=84),"14-16",IF(AND(SW59="FCR",TD59&gt;=85,TD59&lt;100),"17-19",IF(AND(SW59="FCR",TD59=100),"20",""))))))))))),"")</f>
        <v/>
      </c>
      <c r="TG59" s="409">
        <f>IFERROR(IF(TC59="vVO2máx",(Avaliações!$C$51*'Microciclos - Endurance (2)'!TD59)/100,IF(TC59="Velocidade_crítica",IF(TD59="80% VC",Avaliações!#REF!*0.8,IF(TD59="100% VC",Avaliações!#REF!*1,IF(TD59="120% VC",Avaliações!#REF!*1.2,IF(TD59="&gt;30%",Avaliações!$C$54*1.3,IF(TD59="&gt;40%",Avaliações!$C$54*1.4,0))))),IF(TC59="PACE_Daniels",INDEX(BASE!$Q$4:$V$60,MATCH(Avaliações!$C$53,BASE!$Q$4:$Q$60,0),MATCH('Microciclos - Endurance (2)'!TD59,BASE!$Q$4:$V$4,0)),0))),"")</f>
        <v>0</v>
      </c>
      <c r="TH59" s="409" t="str">
        <f t="shared" si="647"/>
        <v/>
      </c>
    </row>
    <row r="60" spans="2:528">
      <c r="D60" s="407"/>
      <c r="E60" s="407"/>
      <c r="F60" s="407"/>
      <c r="G60" s="407"/>
      <c r="H60" s="407">
        <f t="shared" si="648"/>
        <v>0</v>
      </c>
      <c r="I60" s="407">
        <f t="shared" si="504"/>
        <v>0</v>
      </c>
      <c r="J60" s="408" t="str">
        <f t="shared" si="505"/>
        <v/>
      </c>
      <c r="K60" s="407" t="s">
        <v>144</v>
      </c>
      <c r="L60" s="407"/>
      <c r="M60" s="409" t="str">
        <f t="shared" si="506"/>
        <v/>
      </c>
      <c r="N60" s="410" t="str">
        <f t="shared" si="507"/>
        <v/>
      </c>
      <c r="O60" s="407" t="str">
        <f>IFERROR(IF(K60="PACE_Daniels",(INDEX(BASE!$AE$4:$AH$8,MATCH('Microciclos - Endurance (2)'!L60,BASE!$AE$4:$AE$8,0),4)),IF(AND(K60="vVO2máx",L60&gt;=35,L60&lt;=45),"9-11",IF(AND(K60="vVO2máx",L60&gt;45,L60&lt;=65),"11",IF(AND(K60="vVO2máx",L60&gt;65,L60&lt;=75),"12-13",IF(AND(K60="vVO2máx",L60&gt;=80,L60&lt;=85),"14-16",IF(AND(K60="vVO2máx",L60&gt;=85,L60&lt;100),"17-19",IF(AND(K60="vVO2máx",L60&gt;=100),"20",IF(AND(K60="FCR",L60&gt;40,L60&lt;=60),"12-13",IF(AND(K60="FCR",L60&gt;60,L60&lt;=84),"14-16",IF(AND(K60="FCR",L60&gt;=85,L60&lt;100),"17-19",IF(AND(K60="FCR",L60=100),"20",""))))))))))),"")</f>
        <v/>
      </c>
      <c r="P60" s="409" t="str">
        <f>IFERROR(IF(K60="vVO2máx",(Avaliações!$C$51*'Microciclos - Endurance (2)'!L60)/100,IF(K60="Velocidade_crítica",IF(L60="80% VC",Avaliações!#REF!*0.8,IF(L60="100% VC",Avaliações!#REF!*1,IF(L60="120% VC",Avaliações!#REF!*1.2,IF(L60="&gt;30%",Avaliações!$C$54*1.3,IF(L60="&gt;40%",Avaliações!$C$54*1.4,0))))),IF(K60="PACE_Daniels",INDEX(BASE!$Q$4:$V$60,MATCH(Avaliações!$C$53,BASE!$Q$4:$Q$60,0),MATCH('Microciclos - Endurance (2)'!L60,BASE!$Q$4:$V$4,0)),""))),"")</f>
        <v/>
      </c>
      <c r="Q60" s="407" t="s">
        <v>144</v>
      </c>
      <c r="R60" s="407"/>
      <c r="S60" s="410" t="str">
        <f t="shared" si="508"/>
        <v/>
      </c>
      <c r="T60" s="407" t="str">
        <f>IFERROR(IF(K60="PACE_Daniels",(INDEX(BASE!$AE$4:$AH$7,MATCH('Microciclos - Endurance (2)'!R60,BASE!$AE$4:$AE$7,0),4)),IF(AND(K60="vVO2máx",R60&gt;=35,R60&lt;=45),"9-11",IF(AND(K60="vVO2máx",R60&gt;45,R60&lt;=65),"11",IF(AND(K60="vVO2máx",R60&gt;65,R60&lt;=75),"12-13",IF(AND(K60="vVO2máx",R60&gt;=80,R60&lt;=85),"14-16",IF(AND(K60="vVO2máx",R60&gt;=85,R60&lt;100),"17-19",IF(AND(K60="vVO2máx",R60&gt;=100),"20",IF(AND(K60="FCR",R60&gt;40,R60&lt;=60),"12-13",IF(AND(K60="FCR",R60&gt;60,R60&lt;=84),"14-16",IF(AND(K60="FCR",R60&gt;=85,R60&lt;100),"17-19",IF(AND(K60="FCR",R60=100),"20",""))))))))))),"")</f>
        <v/>
      </c>
      <c r="U60" s="409">
        <f>IFERROR(IF(Q60="vVO2máx",(Avaliações!$C$51*'Microciclos - Endurance (2)'!R60)/100,IF(Q60="Velocidade_crítica",IF(R60="80% VC",Avaliações!#REF!*0.8,IF(R60="100% VC",Avaliações!#REF!*1,IF(R60="120% VC",Avaliações!#REF!*1.2,IF(R60="&gt;30%",Avaliações!$C$54*1.3,IF(R60="&gt;40%",Avaliações!$C$54*1.4,0))))),IF(Q60="PACE_Daniels",INDEX(BASE!$Q$4:$V$60,MATCH(Avaliações!$C$53,BASE!$Q$4:$Q$60,0),MATCH('Microciclos - Endurance (2)'!R60,BASE!$Q$4:$V$4,0)),0))),"")</f>
        <v>0</v>
      </c>
      <c r="V60" s="409" t="str">
        <f t="shared" si="509"/>
        <v/>
      </c>
      <c r="Z60" s="407"/>
      <c r="AA60" s="407"/>
      <c r="AB60" s="407"/>
      <c r="AC60" s="407"/>
      <c r="AD60" s="407">
        <f t="shared" si="649"/>
        <v>0</v>
      </c>
      <c r="AE60" s="407">
        <f t="shared" si="510"/>
        <v>0</v>
      </c>
      <c r="AF60" s="408" t="str">
        <f t="shared" si="511"/>
        <v/>
      </c>
      <c r="AG60" s="407" t="s">
        <v>144</v>
      </c>
      <c r="AH60" s="407"/>
      <c r="AI60" s="409" t="str">
        <f t="shared" si="512"/>
        <v/>
      </c>
      <c r="AJ60" s="410" t="str">
        <f t="shared" si="513"/>
        <v/>
      </c>
      <c r="AK60" s="407" t="str">
        <f>IFERROR(IF(AG60="PACE_Daniels",(INDEX(BASE!$AE$4:$AH$8,MATCH('Microciclos - Endurance (2)'!AH60,BASE!$AE$4:$AE$8,0),4)),IF(AND(AG60="vVO2máx",AH60&gt;=35,AH60&lt;=45),"9-11",IF(AND(AG60="vVO2máx",AH60&gt;45,AH60&lt;=65),"11",IF(AND(AG60="vVO2máx",AH60&gt;65,AH60&lt;=75),"12-13",IF(AND(AG60="vVO2máx",AH60&gt;=80,AH60&lt;=85),"14-16",IF(AND(AG60="vVO2máx",AH60&gt;=85,AH60&lt;100),"17-19",IF(AND(AG60="vVO2máx",AH60&gt;=100),"20",IF(AND(AG60="FCR",AH60&gt;40,AH60&lt;=60),"12-13",IF(AND(AG60="FCR",AH60&gt;60,AH60&lt;=84),"14-16",IF(AND(AG60="FCR",AH60&gt;=85,AH60&lt;100),"17-19",IF(AND(AG60="FCR",AH60=100),"20",""))))))))))),"")</f>
        <v/>
      </c>
      <c r="AL60" s="409" t="str">
        <f>IFERROR(IF(AG60="vVO2máx",(Avaliações!$C$51*'Microciclos - Endurance (2)'!AH60)/100,IF(AG60="Velocidade_crítica",IF(AH60="80% VC",Avaliações!#REF!*0.8,IF(AH60="100% VC",Avaliações!#REF!*1,IF(AH60="120% VC",Avaliações!#REF!*1.2,IF(AH60="&gt;30%",Avaliações!$C$54*1.3,IF(AH60="&gt;40%",Avaliações!$C$54*1.4,0))))),IF(AG60="PACE_Daniels",INDEX(BASE!$Q$4:$V$60,MATCH(Avaliações!$C$53,BASE!$Q$4:$Q$60,0),MATCH('Microciclos - Endurance (2)'!AH60,BASE!$Q$4:$V$4,0)),""))),"")</f>
        <v/>
      </c>
      <c r="AM60" s="407" t="s">
        <v>144</v>
      </c>
      <c r="AN60" s="407"/>
      <c r="AO60" s="410" t="str">
        <f t="shared" si="514"/>
        <v/>
      </c>
      <c r="AP60" s="407" t="str">
        <f>IFERROR(IF(AG60="PACE_Daniels",(INDEX(BASE!$AE$4:$AH$7,MATCH('Microciclos - Endurance (2)'!AN60,BASE!$AE$4:$AE$7,0),4)),IF(AND(AG60="vVO2máx",AN60&gt;=35,AN60&lt;=45),"9-11",IF(AND(AG60="vVO2máx",AN60&gt;45,AN60&lt;=65),"11",IF(AND(AG60="vVO2máx",AN60&gt;65,AN60&lt;=75),"12-13",IF(AND(AG60="vVO2máx",AN60&gt;=80,AN60&lt;=85),"14-16",IF(AND(AG60="vVO2máx",AN60&gt;=85,AN60&lt;100),"17-19",IF(AND(AG60="vVO2máx",AN60&gt;=100),"20",IF(AND(AG60="FCR",AN60&gt;40,AN60&lt;=60),"12-13",IF(AND(AG60="FCR",AN60&gt;60,AN60&lt;=84),"14-16",IF(AND(AG60="FCR",AN60&gt;=85,AN60&lt;100),"17-19",IF(AND(AG60="FCR",AN60=100),"20",""))))))))))),"")</f>
        <v/>
      </c>
      <c r="AQ60" s="409">
        <f>IFERROR(IF(AM60="vVO2máx",(Avaliações!$C$51*'Microciclos - Endurance (2)'!AN60)/100,IF(AM60="Velocidade_crítica",IF(AN60="80% VC",Avaliações!#REF!*0.8,IF(AN60="100% VC",Avaliações!#REF!*1,IF(AN60="120% VC",Avaliações!#REF!*1.2,IF(AN60="&gt;30%",Avaliações!$C$54*1.3,IF(AN60="&gt;40%",Avaliações!$C$54*1.4,0))))),IF(AM60="PACE_Daniels",INDEX(BASE!$Q$4:$V$60,MATCH(Avaliações!$C$53,BASE!$Q$4:$Q$60,0),MATCH('Microciclos - Endurance (2)'!AN60,BASE!$Q$4:$V$4,0)),0))),"")</f>
        <v>0</v>
      </c>
      <c r="AR60" s="409" t="str">
        <f t="shared" si="515"/>
        <v/>
      </c>
      <c r="AV60" s="407"/>
      <c r="AW60" s="407"/>
      <c r="AX60" s="407"/>
      <c r="AY60" s="407"/>
      <c r="AZ60" s="407">
        <f t="shared" si="650"/>
        <v>0</v>
      </c>
      <c r="BA60" s="407">
        <f t="shared" si="516"/>
        <v>0</v>
      </c>
      <c r="BB60" s="408" t="str">
        <f t="shared" si="517"/>
        <v/>
      </c>
      <c r="BC60" s="407" t="s">
        <v>144</v>
      </c>
      <c r="BD60" s="407"/>
      <c r="BE60" s="409" t="str">
        <f t="shared" si="518"/>
        <v/>
      </c>
      <c r="BF60" s="410" t="str">
        <f t="shared" si="519"/>
        <v/>
      </c>
      <c r="BG60" s="407" t="str">
        <f>IFERROR(IF(BC60="PACE_Daniels",(INDEX(BASE!$AE$4:$AH$8,MATCH('Microciclos - Endurance (2)'!BD60,BASE!$AE$4:$AE$8,0),4)),IF(AND(BC60="vVO2máx",BD60&gt;=35,BD60&lt;=45),"9-11",IF(AND(BC60="vVO2máx",BD60&gt;45,BD60&lt;=65),"11",IF(AND(BC60="vVO2máx",BD60&gt;65,BD60&lt;=75),"12-13",IF(AND(BC60="vVO2máx",BD60&gt;=80,BD60&lt;=85),"14-16",IF(AND(BC60="vVO2máx",BD60&gt;=85,BD60&lt;100),"17-19",IF(AND(BC60="vVO2máx",BD60&gt;=100),"20",IF(AND(BC60="FCR",BD60&gt;40,BD60&lt;=60),"12-13",IF(AND(BC60="FCR",BD60&gt;60,BD60&lt;=84),"14-16",IF(AND(BC60="FCR",BD60&gt;=85,BD60&lt;100),"17-19",IF(AND(BC60="FCR",BD60=100),"20",""))))))))))),"")</f>
        <v/>
      </c>
      <c r="BH60" s="409" t="str">
        <f>IFERROR(IF(BC60="vVO2máx",(Avaliações!$C$51*'Microciclos - Endurance (2)'!BD60)/100,IF(BC60="Velocidade_crítica",IF(BD60="80% VC",Avaliações!#REF!*0.8,IF(BD60="100% VC",Avaliações!#REF!*1,IF(BD60="120% VC",Avaliações!#REF!*1.2,IF(BD60="&gt;30%",Avaliações!$C$54*1.3,IF(BD60="&gt;40%",Avaliações!$C$54*1.4,0))))),IF(BC60="PACE_Daniels",INDEX(BASE!$Q$4:$V$60,MATCH(Avaliações!$C$53,BASE!$Q$4:$Q$60,0),MATCH('Microciclos - Endurance (2)'!BD60,BASE!$Q$4:$V$4,0)),""))),"")</f>
        <v/>
      </c>
      <c r="BI60" s="407" t="s">
        <v>144</v>
      </c>
      <c r="BJ60" s="407"/>
      <c r="BK60" s="410" t="str">
        <f t="shared" si="520"/>
        <v/>
      </c>
      <c r="BL60" s="407" t="str">
        <f>IFERROR(IF(BC60="PACE_Daniels",(INDEX(BASE!$AE$4:$AH$7,MATCH('Microciclos - Endurance (2)'!BJ60,BASE!$AE$4:$AE$7,0),4)),IF(AND(BC60="vVO2máx",BJ60&gt;=35,BJ60&lt;=45),"9-11",IF(AND(BC60="vVO2máx",BJ60&gt;45,BJ60&lt;=65),"11",IF(AND(BC60="vVO2máx",BJ60&gt;65,BJ60&lt;=75),"12-13",IF(AND(BC60="vVO2máx",BJ60&gt;=80,BJ60&lt;=85),"14-16",IF(AND(BC60="vVO2máx",BJ60&gt;=85,BJ60&lt;100),"17-19",IF(AND(BC60="vVO2máx",BJ60&gt;=100),"20",IF(AND(BC60="FCR",BJ60&gt;40,BJ60&lt;=60),"12-13",IF(AND(BC60="FCR",BJ60&gt;60,BJ60&lt;=84),"14-16",IF(AND(BC60="FCR",BJ60&gt;=85,BJ60&lt;100),"17-19",IF(AND(BC60="FCR",BJ60=100),"20",""))))))))))),"")</f>
        <v/>
      </c>
      <c r="BM60" s="409">
        <f>IFERROR(IF(BI60="vVO2máx",(Avaliações!$C$51*'Microciclos - Endurance (2)'!BJ60)/100,IF(BI60="Velocidade_crítica",IF(BJ60="80% VC",Avaliações!#REF!*0.8,IF(BJ60="100% VC",Avaliações!#REF!*1,IF(BJ60="120% VC",Avaliações!#REF!*1.2,IF(BJ60="&gt;30%",Avaliações!$C$54*1.3,IF(BJ60="&gt;40%",Avaliações!$C$54*1.4,0))))),IF(BI60="PACE_Daniels",INDEX(BASE!$Q$4:$V$60,MATCH(Avaliações!$C$53,BASE!$Q$4:$Q$60,0),MATCH('Microciclos - Endurance (2)'!BJ60,BASE!$Q$4:$V$4,0)),0))),"")</f>
        <v>0</v>
      </c>
      <c r="BN60" s="409" t="str">
        <f t="shared" si="521"/>
        <v/>
      </c>
      <c r="BR60" s="407"/>
      <c r="BS60" s="407"/>
      <c r="BT60" s="407"/>
      <c r="BU60" s="407"/>
      <c r="BV60" s="407">
        <f t="shared" si="651"/>
        <v>0</v>
      </c>
      <c r="BW60" s="407">
        <f t="shared" si="522"/>
        <v>0</v>
      </c>
      <c r="BX60" s="408" t="str">
        <f t="shared" si="523"/>
        <v/>
      </c>
      <c r="BY60" s="407" t="s">
        <v>144</v>
      </c>
      <c r="BZ60" s="407"/>
      <c r="CA60" s="409" t="str">
        <f t="shared" si="524"/>
        <v/>
      </c>
      <c r="CB60" s="410" t="str">
        <f t="shared" si="525"/>
        <v/>
      </c>
      <c r="CC60" s="407" t="str">
        <f>IFERROR(IF(BY60="PACE_Daniels",(INDEX(BASE!$AE$4:$AH$8,MATCH('Microciclos - Endurance (2)'!BZ60,BASE!$AE$4:$AE$8,0),4)),IF(AND(BY60="vVO2máx",BZ60&gt;=35,BZ60&lt;=45),"9-11",IF(AND(BY60="vVO2máx",BZ60&gt;45,BZ60&lt;=65),"11",IF(AND(BY60="vVO2máx",BZ60&gt;65,BZ60&lt;=75),"12-13",IF(AND(BY60="vVO2máx",BZ60&gt;=80,BZ60&lt;=85),"14-16",IF(AND(BY60="vVO2máx",BZ60&gt;=85,BZ60&lt;100),"17-19",IF(AND(BY60="vVO2máx",BZ60&gt;=100),"20",IF(AND(BY60="FCR",BZ60&gt;40,BZ60&lt;=60),"12-13",IF(AND(BY60="FCR",BZ60&gt;60,BZ60&lt;=84),"14-16",IF(AND(BY60="FCR",BZ60&gt;=85,BZ60&lt;100),"17-19",IF(AND(BY60="FCR",BZ60=100),"20",""))))))))))),"")</f>
        <v/>
      </c>
      <c r="CD60" s="409" t="str">
        <f>IFERROR(IF(BY60="vVO2máx",(Avaliações!$C$51*'Microciclos - Endurance (2)'!BZ60)/100,IF(BY60="Velocidade_crítica",IF(BZ60="80% VC",Avaliações!#REF!*0.8,IF(BZ60="100% VC",Avaliações!#REF!*1,IF(BZ60="120% VC",Avaliações!#REF!*1.2,IF(BZ60="&gt;30%",Avaliações!$C$54*1.3,IF(BZ60="&gt;40%",Avaliações!$C$54*1.4,0))))),IF(BY60="PACE_Daniels",INDEX(BASE!$Q$4:$V$60,MATCH(Avaliações!$C$53,BASE!$Q$4:$Q$60,0),MATCH('Microciclos - Endurance (2)'!BZ60,BASE!$Q$4:$V$4,0)),""))),"")</f>
        <v/>
      </c>
      <c r="CE60" s="407" t="s">
        <v>144</v>
      </c>
      <c r="CF60" s="407"/>
      <c r="CG60" s="410" t="str">
        <f t="shared" si="526"/>
        <v/>
      </c>
      <c r="CH60" s="407" t="str">
        <f>IFERROR(IF(BY60="PACE_Daniels",(INDEX(BASE!$AE$4:$AH$7,MATCH('Microciclos - Endurance (2)'!CF60,BASE!$AE$4:$AE$7,0),4)),IF(AND(BY60="vVO2máx",CF60&gt;=35,CF60&lt;=45),"9-11",IF(AND(BY60="vVO2máx",CF60&gt;45,CF60&lt;=65),"11",IF(AND(BY60="vVO2máx",CF60&gt;65,CF60&lt;=75),"12-13",IF(AND(BY60="vVO2máx",CF60&gt;=80,CF60&lt;=85),"14-16",IF(AND(BY60="vVO2máx",CF60&gt;=85,CF60&lt;100),"17-19",IF(AND(BY60="vVO2máx",CF60&gt;=100),"20",IF(AND(BY60="FCR",CF60&gt;40,CF60&lt;=60),"12-13",IF(AND(BY60="FCR",CF60&gt;60,CF60&lt;=84),"14-16",IF(AND(BY60="FCR",CF60&gt;=85,CF60&lt;100),"17-19",IF(AND(BY60="FCR",CF60=100),"20",""))))))))))),"")</f>
        <v/>
      </c>
      <c r="CI60" s="409">
        <f>IFERROR(IF(CE60="vVO2máx",(Avaliações!$C$51*'Microciclos - Endurance (2)'!CF60)/100,IF(CE60="Velocidade_crítica",IF(CF60="80% VC",Avaliações!#REF!*0.8,IF(CF60="100% VC",Avaliações!#REF!*1,IF(CF60="120% VC",Avaliações!#REF!*1.2,IF(CF60="&gt;30%",Avaliações!$C$54*1.3,IF(CF60="&gt;40%",Avaliações!$C$54*1.4,0))))),IF(CE60="PACE_Daniels",INDEX(BASE!$Q$4:$V$60,MATCH(Avaliações!$C$53,BASE!$Q$4:$Q$60,0),MATCH('Microciclos - Endurance (2)'!CF60,BASE!$Q$4:$V$4,0)),0))),"")</f>
        <v>0</v>
      </c>
      <c r="CJ60" s="409" t="str">
        <f t="shared" si="527"/>
        <v/>
      </c>
      <c r="CN60" s="407"/>
      <c r="CO60" s="407"/>
      <c r="CP60" s="407"/>
      <c r="CQ60" s="407"/>
      <c r="CR60" s="407">
        <f t="shared" si="652"/>
        <v>0</v>
      </c>
      <c r="CS60" s="407">
        <f t="shared" si="528"/>
        <v>0</v>
      </c>
      <c r="CT60" s="408" t="str">
        <f t="shared" si="529"/>
        <v/>
      </c>
      <c r="CU60" s="407" t="s">
        <v>144</v>
      </c>
      <c r="CV60" s="407"/>
      <c r="CW60" s="409" t="str">
        <f t="shared" si="530"/>
        <v/>
      </c>
      <c r="CX60" s="410" t="str">
        <f t="shared" si="531"/>
        <v/>
      </c>
      <c r="CY60" s="407" t="str">
        <f>IFERROR(IF(CU60="PACE_Daniels",(INDEX(BASE!$AE$4:$AH$8,MATCH('Microciclos - Endurance (2)'!CV60,BASE!$AE$4:$AE$8,0),4)),IF(AND(CU60="vVO2máx",CV60&gt;=35,CV60&lt;=45),"9-11",IF(AND(CU60="vVO2máx",CV60&gt;45,CV60&lt;=65),"11",IF(AND(CU60="vVO2máx",CV60&gt;65,CV60&lt;=75),"12-13",IF(AND(CU60="vVO2máx",CV60&gt;=80,CV60&lt;=85),"14-16",IF(AND(CU60="vVO2máx",CV60&gt;=85,CV60&lt;100),"17-19",IF(AND(CU60="vVO2máx",CV60&gt;=100),"20",IF(AND(CU60="FCR",CV60&gt;40,CV60&lt;=60),"12-13",IF(AND(CU60="FCR",CV60&gt;60,CV60&lt;=84),"14-16",IF(AND(CU60="FCR",CV60&gt;=85,CV60&lt;100),"17-19",IF(AND(CU60="FCR",CV60=100),"20",""))))))))))),"")</f>
        <v/>
      </c>
      <c r="CZ60" s="409" t="str">
        <f>IFERROR(IF(CU60="vVO2máx",(Avaliações!$C$51*'Microciclos - Endurance (2)'!CV60)/100,IF(CU60="Velocidade_crítica",IF(CV60="80% VC",Avaliações!#REF!*0.8,IF(CV60="100% VC",Avaliações!#REF!*1,IF(CV60="120% VC",Avaliações!#REF!*1.2,IF(CV60="&gt;30%",Avaliações!$C$54*1.3,IF(CV60="&gt;40%",Avaliações!$C$54*1.4,0))))),IF(CU60="PACE_Daniels",INDEX(BASE!$Q$4:$V$60,MATCH(Avaliações!$C$53,BASE!$Q$4:$Q$60,0),MATCH('Microciclos - Endurance (2)'!CV60,BASE!$Q$4:$V$4,0)),""))),"")</f>
        <v/>
      </c>
      <c r="DA60" s="407" t="s">
        <v>144</v>
      </c>
      <c r="DB60" s="407"/>
      <c r="DC60" s="410" t="str">
        <f t="shared" si="532"/>
        <v/>
      </c>
      <c r="DD60" s="407" t="str">
        <f>IFERROR(IF(CU60="PACE_Daniels",(INDEX(BASE!$AE$4:$AH$7,MATCH('Microciclos - Endurance (2)'!DB60,BASE!$AE$4:$AE$7,0),4)),IF(AND(CU60="vVO2máx",DB60&gt;=35,DB60&lt;=45),"9-11",IF(AND(CU60="vVO2máx",DB60&gt;45,DB60&lt;=65),"11",IF(AND(CU60="vVO2máx",DB60&gt;65,DB60&lt;=75),"12-13",IF(AND(CU60="vVO2máx",DB60&gt;=80,DB60&lt;=85),"14-16",IF(AND(CU60="vVO2máx",DB60&gt;=85,DB60&lt;100),"17-19",IF(AND(CU60="vVO2máx",DB60&gt;=100),"20",IF(AND(CU60="FCR",DB60&gt;40,DB60&lt;=60),"12-13",IF(AND(CU60="FCR",DB60&gt;60,DB60&lt;=84),"14-16",IF(AND(CU60="FCR",DB60&gt;=85,DB60&lt;100),"17-19",IF(AND(CU60="FCR",DB60=100),"20",""))))))))))),"")</f>
        <v/>
      </c>
      <c r="DE60" s="409">
        <f>IFERROR(IF(DA60="vVO2máx",(Avaliações!$C$51*'Microciclos - Endurance (2)'!DB60)/100,IF(DA60="Velocidade_crítica",IF(DB60="80% VC",Avaliações!#REF!*0.8,IF(DB60="100% VC",Avaliações!#REF!*1,IF(DB60="120% VC",Avaliações!#REF!*1.2,IF(DB60="&gt;30%",Avaliações!$C$54*1.3,IF(DB60="&gt;40%",Avaliações!$C$54*1.4,0))))),IF(DA60="PACE_Daniels",INDEX(BASE!$Q$4:$V$60,MATCH(Avaliações!$C$53,BASE!$Q$4:$Q$60,0),MATCH('Microciclos - Endurance (2)'!DB60,BASE!$Q$4:$V$4,0)),0))),"")</f>
        <v>0</v>
      </c>
      <c r="DF60" s="409" t="str">
        <f t="shared" si="533"/>
        <v/>
      </c>
      <c r="DJ60" s="407"/>
      <c r="DK60" s="407"/>
      <c r="DL60" s="407"/>
      <c r="DM60" s="407"/>
      <c r="DN60" s="407">
        <f t="shared" si="653"/>
        <v>0</v>
      </c>
      <c r="DO60" s="407">
        <f t="shared" si="534"/>
        <v>0</v>
      </c>
      <c r="DP60" s="408" t="str">
        <f t="shared" si="535"/>
        <v/>
      </c>
      <c r="DQ60" s="407" t="s">
        <v>144</v>
      </c>
      <c r="DR60" s="407"/>
      <c r="DS60" s="409" t="str">
        <f t="shared" si="536"/>
        <v/>
      </c>
      <c r="DT60" s="410" t="str">
        <f t="shared" si="537"/>
        <v/>
      </c>
      <c r="DU60" s="407" t="str">
        <f>IFERROR(IF(DQ60="PACE_Daniels",(INDEX(BASE!$AE$4:$AH$8,MATCH('Microciclos - Endurance (2)'!DR60,BASE!$AE$4:$AE$8,0),4)),IF(AND(DQ60="vVO2máx",DR60&gt;=35,DR60&lt;=45),"9-11",IF(AND(DQ60="vVO2máx",DR60&gt;45,DR60&lt;=65),"11",IF(AND(DQ60="vVO2máx",DR60&gt;65,DR60&lt;=75),"12-13",IF(AND(DQ60="vVO2máx",DR60&gt;=80,DR60&lt;=85),"14-16",IF(AND(DQ60="vVO2máx",DR60&gt;=85,DR60&lt;100),"17-19",IF(AND(DQ60="vVO2máx",DR60&gt;=100),"20",IF(AND(DQ60="FCR",DR60&gt;40,DR60&lt;=60),"12-13",IF(AND(DQ60="FCR",DR60&gt;60,DR60&lt;=84),"14-16",IF(AND(DQ60="FCR",DR60&gt;=85,DR60&lt;100),"17-19",IF(AND(DQ60="FCR",DR60=100),"20",""))))))))))),"")</f>
        <v/>
      </c>
      <c r="DV60" s="409" t="str">
        <f>IFERROR(IF(DQ60="vVO2máx",(Avaliações!$C$51*'Microciclos - Endurance (2)'!DR60)/100,IF(DQ60="Velocidade_crítica",IF(DR60="80% VC",Avaliações!#REF!*0.8,IF(DR60="100% VC",Avaliações!#REF!*1,IF(DR60="120% VC",Avaliações!#REF!*1.2,IF(DR60="&gt;30%",Avaliações!$C$54*1.3,IF(DR60="&gt;40%",Avaliações!$C$54*1.4,0))))),IF(DQ60="PACE_Daniels",INDEX(BASE!$Q$4:$V$60,MATCH(Avaliações!$C$53,BASE!$Q$4:$Q$60,0),MATCH('Microciclos - Endurance (2)'!DR60,BASE!$Q$4:$V$4,0)),""))),"")</f>
        <v/>
      </c>
      <c r="DW60" s="407" t="s">
        <v>144</v>
      </c>
      <c r="DX60" s="407"/>
      <c r="DY60" s="410" t="str">
        <f t="shared" si="538"/>
        <v/>
      </c>
      <c r="DZ60" s="407" t="str">
        <f>IFERROR(IF(DQ60="PACE_Daniels",(INDEX(BASE!$AE$4:$AH$7,MATCH('Microciclos - Endurance (2)'!DX60,BASE!$AE$4:$AE$7,0),4)),IF(AND(DQ60="vVO2máx",DX60&gt;=35,DX60&lt;=45),"9-11",IF(AND(DQ60="vVO2máx",DX60&gt;45,DX60&lt;=65),"11",IF(AND(DQ60="vVO2máx",DX60&gt;65,DX60&lt;=75),"12-13",IF(AND(DQ60="vVO2máx",DX60&gt;=80,DX60&lt;=85),"14-16",IF(AND(DQ60="vVO2máx",DX60&gt;=85,DX60&lt;100),"17-19",IF(AND(DQ60="vVO2máx",DX60&gt;=100),"20",IF(AND(DQ60="FCR",DX60&gt;40,DX60&lt;=60),"12-13",IF(AND(DQ60="FCR",DX60&gt;60,DX60&lt;=84),"14-16",IF(AND(DQ60="FCR",DX60&gt;=85,DX60&lt;100),"17-19",IF(AND(DQ60="FCR",DX60=100),"20",""))))))))))),"")</f>
        <v/>
      </c>
      <c r="EA60" s="409">
        <f>IFERROR(IF(DW60="vVO2máx",(Avaliações!$C$51*'Microciclos - Endurance (2)'!DX60)/100,IF(DW60="Velocidade_crítica",IF(DX60="80% VC",Avaliações!#REF!*0.8,IF(DX60="100% VC",Avaliações!#REF!*1,IF(DX60="120% VC",Avaliações!#REF!*1.2,IF(DX60="&gt;30%",Avaliações!$C$54*1.3,IF(DX60="&gt;40%",Avaliações!$C$54*1.4,0))))),IF(DW60="PACE_Daniels",INDEX(BASE!$Q$4:$V$60,MATCH(Avaliações!$C$53,BASE!$Q$4:$Q$60,0),MATCH('Microciclos - Endurance (2)'!DX60,BASE!$Q$4:$V$4,0)),0))),"")</f>
        <v>0</v>
      </c>
      <c r="EB60" s="409" t="str">
        <f t="shared" si="539"/>
        <v/>
      </c>
      <c r="EF60" s="407"/>
      <c r="EG60" s="407"/>
      <c r="EH60" s="407"/>
      <c r="EI60" s="407"/>
      <c r="EJ60" s="407">
        <f t="shared" si="654"/>
        <v>0</v>
      </c>
      <c r="EK60" s="407">
        <f t="shared" si="540"/>
        <v>0</v>
      </c>
      <c r="EL60" s="408" t="str">
        <f t="shared" si="541"/>
        <v/>
      </c>
      <c r="EM60" s="407" t="s">
        <v>144</v>
      </c>
      <c r="EN60" s="407"/>
      <c r="EO60" s="409" t="str">
        <f t="shared" si="542"/>
        <v/>
      </c>
      <c r="EP60" s="410" t="str">
        <f t="shared" si="543"/>
        <v/>
      </c>
      <c r="EQ60" s="407" t="str">
        <f>IFERROR(IF(EM60="PACE_Daniels",(INDEX(BASE!$AE$4:$AH$8,MATCH('Microciclos - Endurance (2)'!EN60,BASE!$AE$4:$AE$8,0),4)),IF(AND(EM60="vVO2máx",EN60&gt;=35,EN60&lt;=45),"9-11",IF(AND(EM60="vVO2máx",EN60&gt;45,EN60&lt;=65),"11",IF(AND(EM60="vVO2máx",EN60&gt;65,EN60&lt;=75),"12-13",IF(AND(EM60="vVO2máx",EN60&gt;=80,EN60&lt;=85),"14-16",IF(AND(EM60="vVO2máx",EN60&gt;=85,EN60&lt;100),"17-19",IF(AND(EM60="vVO2máx",EN60&gt;=100),"20",IF(AND(EM60="FCR",EN60&gt;40,EN60&lt;=60),"12-13",IF(AND(EM60="FCR",EN60&gt;60,EN60&lt;=84),"14-16",IF(AND(EM60="FCR",EN60&gt;=85,EN60&lt;100),"17-19",IF(AND(EM60="FCR",EN60=100),"20",""))))))))))),"")</f>
        <v/>
      </c>
      <c r="ER60" s="409" t="str">
        <f>IFERROR(IF(EM60="vVO2máx",(Avaliações!$C$51*'Microciclos - Endurance (2)'!EN60)/100,IF(EM60="Velocidade_crítica",IF(EN60="80% VC",Avaliações!#REF!*0.8,IF(EN60="100% VC",Avaliações!#REF!*1,IF(EN60="120% VC",Avaliações!#REF!*1.2,IF(EN60="&gt;30%",Avaliações!$C$54*1.3,IF(EN60="&gt;40%",Avaliações!$C$54*1.4,0))))),IF(EM60="PACE_Daniels",INDEX(BASE!$Q$4:$V$60,MATCH(Avaliações!$C$53,BASE!$Q$4:$Q$60,0),MATCH('Microciclos - Endurance (2)'!EN60,BASE!$Q$4:$V$4,0)),""))),"")</f>
        <v/>
      </c>
      <c r="ES60" s="407" t="s">
        <v>144</v>
      </c>
      <c r="ET60" s="407"/>
      <c r="EU60" s="410" t="str">
        <f t="shared" si="544"/>
        <v/>
      </c>
      <c r="EV60" s="407" t="str">
        <f>IFERROR(IF(EM60="PACE_Daniels",(INDEX(BASE!$AE$4:$AH$7,MATCH('Microciclos - Endurance (2)'!ET60,BASE!$AE$4:$AE$7,0),4)),IF(AND(EM60="vVO2máx",ET60&gt;=35,ET60&lt;=45),"9-11",IF(AND(EM60="vVO2máx",ET60&gt;45,ET60&lt;=65),"11",IF(AND(EM60="vVO2máx",ET60&gt;65,ET60&lt;=75),"12-13",IF(AND(EM60="vVO2máx",ET60&gt;=80,ET60&lt;=85),"14-16",IF(AND(EM60="vVO2máx",ET60&gt;=85,ET60&lt;100),"17-19",IF(AND(EM60="vVO2máx",ET60&gt;=100),"20",IF(AND(EM60="FCR",ET60&gt;40,ET60&lt;=60),"12-13",IF(AND(EM60="FCR",ET60&gt;60,ET60&lt;=84),"14-16",IF(AND(EM60="FCR",ET60&gt;=85,ET60&lt;100),"17-19",IF(AND(EM60="FCR",ET60=100),"20",""))))))))))),"")</f>
        <v/>
      </c>
      <c r="EW60" s="409">
        <f>IFERROR(IF(ES60="vVO2máx",(Avaliações!$C$51*'Microciclos - Endurance (2)'!ET60)/100,IF(ES60="Velocidade_crítica",IF(ET60="80% VC",Avaliações!#REF!*0.8,IF(ET60="100% VC",Avaliações!#REF!*1,IF(ET60="120% VC",Avaliações!#REF!*1.2,IF(ET60="&gt;30%",Avaliações!$C$54*1.3,IF(ET60="&gt;40%",Avaliações!$C$54*1.4,0))))),IF(ES60="PACE_Daniels",INDEX(BASE!$Q$4:$V$60,MATCH(Avaliações!$C$53,BASE!$Q$4:$Q$60,0),MATCH('Microciclos - Endurance (2)'!ET60,BASE!$Q$4:$V$4,0)),0))),"")</f>
        <v>0</v>
      </c>
      <c r="EX60" s="409" t="str">
        <f t="shared" si="545"/>
        <v/>
      </c>
      <c r="FB60" s="407"/>
      <c r="FC60" s="407"/>
      <c r="FD60" s="407"/>
      <c r="FE60" s="407"/>
      <c r="FF60" s="407">
        <f t="shared" si="655"/>
        <v>0</v>
      </c>
      <c r="FG60" s="407">
        <f t="shared" si="546"/>
        <v>0</v>
      </c>
      <c r="FH60" s="408" t="str">
        <f t="shared" si="547"/>
        <v/>
      </c>
      <c r="FI60" s="407" t="s">
        <v>144</v>
      </c>
      <c r="FJ60" s="407"/>
      <c r="FK60" s="409" t="str">
        <f t="shared" si="548"/>
        <v/>
      </c>
      <c r="FL60" s="410" t="str">
        <f t="shared" si="549"/>
        <v/>
      </c>
      <c r="FM60" s="407" t="str">
        <f>IFERROR(IF(FI60="PACE_Daniels",(INDEX(BASE!$AE$4:$AH$8,MATCH('Microciclos - Endurance (2)'!FJ60,BASE!$AE$4:$AE$8,0),4)),IF(AND(FI60="vVO2máx",FJ60&gt;=35,FJ60&lt;=45),"9-11",IF(AND(FI60="vVO2máx",FJ60&gt;45,FJ60&lt;=65),"11",IF(AND(FI60="vVO2máx",FJ60&gt;65,FJ60&lt;=75),"12-13",IF(AND(FI60="vVO2máx",FJ60&gt;=80,FJ60&lt;=85),"14-16",IF(AND(FI60="vVO2máx",FJ60&gt;=85,FJ60&lt;100),"17-19",IF(AND(FI60="vVO2máx",FJ60&gt;=100),"20",IF(AND(FI60="FCR",FJ60&gt;40,FJ60&lt;=60),"12-13",IF(AND(FI60="FCR",FJ60&gt;60,FJ60&lt;=84),"14-16",IF(AND(FI60="FCR",FJ60&gt;=85,FJ60&lt;100),"17-19",IF(AND(FI60="FCR",FJ60=100),"20",""))))))))))),"")</f>
        <v/>
      </c>
      <c r="FN60" s="409" t="str">
        <f>IFERROR(IF(FI60="vVO2máx",(Avaliações!$C$51*'Microciclos - Endurance (2)'!FJ60)/100,IF(FI60="Velocidade_crítica",IF(FJ60="80% VC",Avaliações!#REF!*0.8,IF(FJ60="100% VC",Avaliações!#REF!*1,IF(FJ60="120% VC",Avaliações!#REF!*1.2,IF(FJ60="&gt;30%",Avaliações!$C$54*1.3,IF(FJ60="&gt;40%",Avaliações!$C$54*1.4,0))))),IF(FI60="PACE_Daniels",INDEX(BASE!$Q$4:$V$60,MATCH(Avaliações!$C$53,BASE!$Q$4:$Q$60,0),MATCH('Microciclos - Endurance (2)'!FJ60,BASE!$Q$4:$V$4,0)),""))),"")</f>
        <v/>
      </c>
      <c r="FO60" s="407" t="s">
        <v>144</v>
      </c>
      <c r="FP60" s="407"/>
      <c r="FQ60" s="410" t="str">
        <f t="shared" si="550"/>
        <v/>
      </c>
      <c r="FR60" s="407" t="str">
        <f>IFERROR(IF(FI60="PACE_Daniels",(INDEX(BASE!$AE$4:$AH$7,MATCH('Microciclos - Endurance (2)'!FP60,BASE!$AE$4:$AE$7,0),4)),IF(AND(FI60="vVO2máx",FP60&gt;=35,FP60&lt;=45),"9-11",IF(AND(FI60="vVO2máx",FP60&gt;45,FP60&lt;=65),"11",IF(AND(FI60="vVO2máx",FP60&gt;65,FP60&lt;=75),"12-13",IF(AND(FI60="vVO2máx",FP60&gt;=80,FP60&lt;=85),"14-16",IF(AND(FI60="vVO2máx",FP60&gt;=85,FP60&lt;100),"17-19",IF(AND(FI60="vVO2máx",FP60&gt;=100),"20",IF(AND(FI60="FCR",FP60&gt;40,FP60&lt;=60),"12-13",IF(AND(FI60="FCR",FP60&gt;60,FP60&lt;=84),"14-16",IF(AND(FI60="FCR",FP60&gt;=85,FP60&lt;100),"17-19",IF(AND(FI60="FCR",FP60=100),"20",""))))))))))),"")</f>
        <v/>
      </c>
      <c r="FS60" s="409">
        <f>IFERROR(IF(FO60="vVO2máx",(Avaliações!$C$51*'Microciclos - Endurance (2)'!FP60)/100,IF(FO60="Velocidade_crítica",IF(FP60="80% VC",Avaliações!#REF!*0.8,IF(FP60="100% VC",Avaliações!#REF!*1,IF(FP60="120% VC",Avaliações!#REF!*1.2,IF(FP60="&gt;30%",Avaliações!$C$54*1.3,IF(FP60="&gt;40%",Avaliações!$C$54*1.4,0))))),IF(FO60="PACE_Daniels",INDEX(BASE!$Q$4:$V$60,MATCH(Avaliações!$C$53,BASE!$Q$4:$Q$60,0),MATCH('Microciclos - Endurance (2)'!FP60,BASE!$Q$4:$V$4,0)),0))),"")</f>
        <v>0</v>
      </c>
      <c r="FT60" s="409" t="str">
        <f t="shared" si="551"/>
        <v/>
      </c>
      <c r="FX60" s="407"/>
      <c r="FY60" s="407"/>
      <c r="FZ60" s="407"/>
      <c r="GA60" s="407"/>
      <c r="GB60" s="407">
        <f t="shared" si="656"/>
        <v>0</v>
      </c>
      <c r="GC60" s="407">
        <f t="shared" si="552"/>
        <v>0</v>
      </c>
      <c r="GD60" s="408" t="str">
        <f t="shared" si="553"/>
        <v/>
      </c>
      <c r="GE60" s="407" t="s">
        <v>144</v>
      </c>
      <c r="GF60" s="407"/>
      <c r="GG60" s="409" t="str">
        <f t="shared" si="554"/>
        <v/>
      </c>
      <c r="GH60" s="410" t="str">
        <f t="shared" si="555"/>
        <v/>
      </c>
      <c r="GI60" s="407" t="str">
        <f>IFERROR(IF(GE60="PACE_Daniels",(INDEX(BASE!$AE$4:$AH$8,MATCH('Microciclos - Endurance (2)'!GF60,BASE!$AE$4:$AE$8,0),4)),IF(AND(GE60="vVO2máx",GF60&gt;=35,GF60&lt;=45),"9-11",IF(AND(GE60="vVO2máx",GF60&gt;45,GF60&lt;=65),"11",IF(AND(GE60="vVO2máx",GF60&gt;65,GF60&lt;=75),"12-13",IF(AND(GE60="vVO2máx",GF60&gt;=80,GF60&lt;=85),"14-16",IF(AND(GE60="vVO2máx",GF60&gt;=85,GF60&lt;100),"17-19",IF(AND(GE60="vVO2máx",GF60&gt;=100),"20",IF(AND(GE60="FCR",GF60&gt;40,GF60&lt;=60),"12-13",IF(AND(GE60="FCR",GF60&gt;60,GF60&lt;=84),"14-16",IF(AND(GE60="FCR",GF60&gt;=85,GF60&lt;100),"17-19",IF(AND(GE60="FCR",GF60=100),"20",""))))))))))),"")</f>
        <v/>
      </c>
      <c r="GJ60" s="409" t="str">
        <f>IFERROR(IF(GE60="vVO2máx",(Avaliações!$C$51*'Microciclos - Endurance (2)'!GF60)/100,IF(GE60="Velocidade_crítica",IF(GF60="80% VC",Avaliações!#REF!*0.8,IF(GF60="100% VC",Avaliações!#REF!*1,IF(GF60="120% VC",Avaliações!#REF!*1.2,IF(GF60="&gt;30%",Avaliações!$C$54*1.3,IF(GF60="&gt;40%",Avaliações!$C$54*1.4,0))))),IF(GE60="PACE_Daniels",INDEX(BASE!$Q$4:$V$60,MATCH(Avaliações!$C$53,BASE!$Q$4:$Q$60,0),MATCH('Microciclos - Endurance (2)'!GF60,BASE!$Q$4:$V$4,0)),""))),"")</f>
        <v/>
      </c>
      <c r="GK60" s="407" t="s">
        <v>144</v>
      </c>
      <c r="GL60" s="407"/>
      <c r="GM60" s="410" t="str">
        <f t="shared" si="556"/>
        <v/>
      </c>
      <c r="GN60" s="407" t="str">
        <f>IFERROR(IF(GE60="PACE_Daniels",(INDEX(BASE!$AE$4:$AH$7,MATCH('Microciclos - Endurance (2)'!GL60,BASE!$AE$4:$AE$7,0),4)),IF(AND(GE60="vVO2máx",GL60&gt;=35,GL60&lt;=45),"9-11",IF(AND(GE60="vVO2máx",GL60&gt;45,GL60&lt;=65),"11",IF(AND(GE60="vVO2máx",GL60&gt;65,GL60&lt;=75),"12-13",IF(AND(GE60="vVO2máx",GL60&gt;=80,GL60&lt;=85),"14-16",IF(AND(GE60="vVO2máx",GL60&gt;=85,GL60&lt;100),"17-19",IF(AND(GE60="vVO2máx",GL60&gt;=100),"20",IF(AND(GE60="FCR",GL60&gt;40,GL60&lt;=60),"12-13",IF(AND(GE60="FCR",GL60&gt;60,GL60&lt;=84),"14-16",IF(AND(GE60="FCR",GL60&gt;=85,GL60&lt;100),"17-19",IF(AND(GE60="FCR",GL60=100),"20",""))))))))))),"")</f>
        <v/>
      </c>
      <c r="GO60" s="409">
        <f>IFERROR(IF(GK60="vVO2máx",(Avaliações!$C$51*'Microciclos - Endurance (2)'!GL60)/100,IF(GK60="Velocidade_crítica",IF(GL60="80% VC",Avaliações!#REF!*0.8,IF(GL60="100% VC",Avaliações!#REF!*1,IF(GL60="120% VC",Avaliações!#REF!*1.2,IF(GL60="&gt;30%",Avaliações!$C$54*1.3,IF(GL60="&gt;40%",Avaliações!$C$54*1.4,0))))),IF(GK60="PACE_Daniels",INDEX(BASE!$Q$4:$V$60,MATCH(Avaliações!$C$53,BASE!$Q$4:$Q$60,0),MATCH('Microciclos - Endurance (2)'!GL60,BASE!$Q$4:$V$4,0)),0))),"")</f>
        <v>0</v>
      </c>
      <c r="GP60" s="409" t="str">
        <f t="shared" si="557"/>
        <v/>
      </c>
      <c r="GT60" s="407"/>
      <c r="GU60" s="407"/>
      <c r="GV60" s="407"/>
      <c r="GW60" s="407"/>
      <c r="GX60" s="407">
        <f t="shared" si="657"/>
        <v>0</v>
      </c>
      <c r="GY60" s="407">
        <f t="shared" si="558"/>
        <v>0</v>
      </c>
      <c r="GZ60" s="408" t="str">
        <f t="shared" si="559"/>
        <v/>
      </c>
      <c r="HA60" s="407" t="s">
        <v>144</v>
      </c>
      <c r="HB60" s="407"/>
      <c r="HC60" s="409" t="str">
        <f t="shared" si="560"/>
        <v/>
      </c>
      <c r="HD60" s="410" t="str">
        <f t="shared" si="561"/>
        <v/>
      </c>
      <c r="HE60" s="407" t="str">
        <f>IFERROR(IF(HA60="PACE_Daniels",(INDEX(BASE!$AE$4:$AH$8,MATCH('Microciclos - Endurance (2)'!HB60,BASE!$AE$4:$AE$8,0),4)),IF(AND(HA60="vVO2máx",HB60&gt;=35,HB60&lt;=45),"9-11",IF(AND(HA60="vVO2máx",HB60&gt;45,HB60&lt;=65),"11",IF(AND(HA60="vVO2máx",HB60&gt;65,HB60&lt;=75),"12-13",IF(AND(HA60="vVO2máx",HB60&gt;=80,HB60&lt;=85),"14-16",IF(AND(HA60="vVO2máx",HB60&gt;=85,HB60&lt;100),"17-19",IF(AND(HA60="vVO2máx",HB60&gt;=100),"20",IF(AND(HA60="FCR",HB60&gt;40,HB60&lt;=60),"12-13",IF(AND(HA60="FCR",HB60&gt;60,HB60&lt;=84),"14-16",IF(AND(HA60="FCR",HB60&gt;=85,HB60&lt;100),"17-19",IF(AND(HA60="FCR",HB60=100),"20",""))))))))))),"")</f>
        <v/>
      </c>
      <c r="HF60" s="409" t="str">
        <f>IFERROR(IF(HA60="vVO2máx",(Avaliações!$C$51*'Microciclos - Endurance (2)'!HB60)/100,IF(HA60="Velocidade_crítica",IF(HB60="80% VC",Avaliações!#REF!*0.8,IF(HB60="100% VC",Avaliações!#REF!*1,IF(HB60="120% VC",Avaliações!#REF!*1.2,IF(HB60="&gt;30%",Avaliações!$C$54*1.3,IF(HB60="&gt;40%",Avaliações!$C$54*1.4,0))))),IF(HA60="PACE_Daniels",INDEX(BASE!$Q$4:$V$60,MATCH(Avaliações!$C$53,BASE!$Q$4:$Q$60,0),MATCH('Microciclos - Endurance (2)'!HB60,BASE!$Q$4:$V$4,0)),""))),"")</f>
        <v/>
      </c>
      <c r="HG60" s="407" t="s">
        <v>144</v>
      </c>
      <c r="HH60" s="407"/>
      <c r="HI60" s="410" t="str">
        <f t="shared" si="562"/>
        <v/>
      </c>
      <c r="HJ60" s="407" t="str">
        <f>IFERROR(IF(HA60="PACE_Daniels",(INDEX(BASE!$AE$4:$AH$7,MATCH('Microciclos - Endurance (2)'!HH60,BASE!$AE$4:$AE$7,0),4)),IF(AND(HA60="vVO2máx",HH60&gt;=35,HH60&lt;=45),"9-11",IF(AND(HA60="vVO2máx",HH60&gt;45,HH60&lt;=65),"11",IF(AND(HA60="vVO2máx",HH60&gt;65,HH60&lt;=75),"12-13",IF(AND(HA60="vVO2máx",HH60&gt;=80,HH60&lt;=85),"14-16",IF(AND(HA60="vVO2máx",HH60&gt;=85,HH60&lt;100),"17-19",IF(AND(HA60="vVO2máx",HH60&gt;=100),"20",IF(AND(HA60="FCR",HH60&gt;40,HH60&lt;=60),"12-13",IF(AND(HA60="FCR",HH60&gt;60,HH60&lt;=84),"14-16",IF(AND(HA60="FCR",HH60&gt;=85,HH60&lt;100),"17-19",IF(AND(HA60="FCR",HH60=100),"20",""))))))))))),"")</f>
        <v/>
      </c>
      <c r="HK60" s="409">
        <f>IFERROR(IF(HG60="vVO2máx",(Avaliações!$C$51*'Microciclos - Endurance (2)'!HH60)/100,IF(HG60="Velocidade_crítica",IF(HH60="80% VC",Avaliações!#REF!*0.8,IF(HH60="100% VC",Avaliações!#REF!*1,IF(HH60="120% VC",Avaliações!#REF!*1.2,IF(HH60="&gt;30%",Avaliações!$C$54*1.3,IF(HH60="&gt;40%",Avaliações!$C$54*1.4,0))))),IF(HG60="PACE_Daniels",INDEX(BASE!$Q$4:$V$60,MATCH(Avaliações!$C$53,BASE!$Q$4:$Q$60,0),MATCH('Microciclos - Endurance (2)'!HH60,BASE!$Q$4:$V$4,0)),0))),"")</f>
        <v>0</v>
      </c>
      <c r="HL60" s="409" t="str">
        <f t="shared" si="563"/>
        <v/>
      </c>
      <c r="HP60" s="407"/>
      <c r="HQ60" s="407"/>
      <c r="HR60" s="407"/>
      <c r="HS60" s="407"/>
      <c r="HT60" s="407">
        <f t="shared" si="658"/>
        <v>0</v>
      </c>
      <c r="HU60" s="407">
        <f t="shared" si="564"/>
        <v>0</v>
      </c>
      <c r="HV60" s="408" t="str">
        <f t="shared" si="565"/>
        <v/>
      </c>
      <c r="HW60" s="407" t="s">
        <v>144</v>
      </c>
      <c r="HX60" s="407"/>
      <c r="HY60" s="409" t="str">
        <f t="shared" si="566"/>
        <v/>
      </c>
      <c r="HZ60" s="410" t="str">
        <f t="shared" si="567"/>
        <v/>
      </c>
      <c r="IA60" s="407" t="str">
        <f>IFERROR(IF(HW60="PACE_Daniels",(INDEX(BASE!$AE$4:$AH$8,MATCH('Microciclos - Endurance (2)'!HX60,BASE!$AE$4:$AE$8,0),4)),IF(AND(HW60="vVO2máx",HX60&gt;=35,HX60&lt;=45),"9-11",IF(AND(HW60="vVO2máx",HX60&gt;45,HX60&lt;=65),"11",IF(AND(HW60="vVO2máx",HX60&gt;65,HX60&lt;=75),"12-13",IF(AND(HW60="vVO2máx",HX60&gt;=80,HX60&lt;=85),"14-16",IF(AND(HW60="vVO2máx",HX60&gt;=85,HX60&lt;100),"17-19",IF(AND(HW60="vVO2máx",HX60&gt;=100),"20",IF(AND(HW60="FCR",HX60&gt;40,HX60&lt;=60),"12-13",IF(AND(HW60="FCR",HX60&gt;60,HX60&lt;=84),"14-16",IF(AND(HW60="FCR",HX60&gt;=85,HX60&lt;100),"17-19",IF(AND(HW60="FCR",HX60=100),"20",""))))))))))),"")</f>
        <v/>
      </c>
      <c r="IB60" s="409" t="str">
        <f>IFERROR(IF(HW60="vVO2máx",(Avaliações!$C$51*'Microciclos - Endurance (2)'!HX60)/100,IF(HW60="Velocidade_crítica",IF(HX60="80% VC",Avaliações!#REF!*0.8,IF(HX60="100% VC",Avaliações!#REF!*1,IF(HX60="120% VC",Avaliações!#REF!*1.2,IF(HX60="&gt;30%",Avaliações!$C$54*1.3,IF(HX60="&gt;40%",Avaliações!$C$54*1.4,0))))),IF(HW60="PACE_Daniels",INDEX(BASE!$Q$4:$V$60,MATCH(Avaliações!$C$53,BASE!$Q$4:$Q$60,0),MATCH('Microciclos - Endurance (2)'!HX60,BASE!$Q$4:$V$4,0)),""))),"")</f>
        <v/>
      </c>
      <c r="IC60" s="407" t="s">
        <v>144</v>
      </c>
      <c r="ID60" s="407"/>
      <c r="IE60" s="410" t="str">
        <f t="shared" si="568"/>
        <v/>
      </c>
      <c r="IF60" s="407" t="str">
        <f>IFERROR(IF(HW60="PACE_Daniels",(INDEX(BASE!$AE$4:$AH$7,MATCH('Microciclos - Endurance (2)'!ID60,BASE!$AE$4:$AE$7,0),4)),IF(AND(HW60="vVO2máx",ID60&gt;=35,ID60&lt;=45),"9-11",IF(AND(HW60="vVO2máx",ID60&gt;45,ID60&lt;=65),"11",IF(AND(HW60="vVO2máx",ID60&gt;65,ID60&lt;=75),"12-13",IF(AND(HW60="vVO2máx",ID60&gt;=80,ID60&lt;=85),"14-16",IF(AND(HW60="vVO2máx",ID60&gt;=85,ID60&lt;100),"17-19",IF(AND(HW60="vVO2máx",ID60&gt;=100),"20",IF(AND(HW60="FCR",ID60&gt;40,ID60&lt;=60),"12-13",IF(AND(HW60="FCR",ID60&gt;60,ID60&lt;=84),"14-16",IF(AND(HW60="FCR",ID60&gt;=85,ID60&lt;100),"17-19",IF(AND(HW60="FCR",ID60=100),"20",""))))))))))),"")</f>
        <v/>
      </c>
      <c r="IG60" s="409">
        <f>IFERROR(IF(IC60="vVO2máx",(Avaliações!$C$51*'Microciclos - Endurance (2)'!ID60)/100,IF(IC60="Velocidade_crítica",IF(ID60="80% VC",Avaliações!#REF!*0.8,IF(ID60="100% VC",Avaliações!#REF!*1,IF(ID60="120% VC",Avaliações!#REF!*1.2,IF(ID60="&gt;30%",Avaliações!$C$54*1.3,IF(ID60="&gt;40%",Avaliações!$C$54*1.4,0))))),IF(IC60="PACE_Daniels",INDEX(BASE!$Q$4:$V$60,MATCH(Avaliações!$C$53,BASE!$Q$4:$Q$60,0),MATCH('Microciclos - Endurance (2)'!ID60,BASE!$Q$4:$V$4,0)),0))),"")</f>
        <v>0</v>
      </c>
      <c r="IH60" s="409" t="str">
        <f t="shared" si="569"/>
        <v/>
      </c>
      <c r="IL60" s="407"/>
      <c r="IM60" s="407"/>
      <c r="IN60" s="407"/>
      <c r="IO60" s="407"/>
      <c r="IP60" s="407">
        <f t="shared" si="659"/>
        <v>0</v>
      </c>
      <c r="IQ60" s="407">
        <f t="shared" si="570"/>
        <v>0</v>
      </c>
      <c r="IR60" s="408" t="str">
        <f t="shared" si="571"/>
        <v/>
      </c>
      <c r="IS60" s="407" t="s">
        <v>144</v>
      </c>
      <c r="IT60" s="407"/>
      <c r="IU60" s="409" t="str">
        <f t="shared" si="572"/>
        <v/>
      </c>
      <c r="IV60" s="410" t="str">
        <f t="shared" si="573"/>
        <v/>
      </c>
      <c r="IW60" s="407" t="str">
        <f>IFERROR(IF(IS60="PACE_Daniels",(INDEX(BASE!$AE$4:$AH$8,MATCH('Microciclos - Endurance (2)'!IT60,BASE!$AE$4:$AE$8,0),4)),IF(AND(IS60="vVO2máx",IT60&gt;=35,IT60&lt;=45),"9-11",IF(AND(IS60="vVO2máx",IT60&gt;45,IT60&lt;=65),"11",IF(AND(IS60="vVO2máx",IT60&gt;65,IT60&lt;=75),"12-13",IF(AND(IS60="vVO2máx",IT60&gt;=80,IT60&lt;=85),"14-16",IF(AND(IS60="vVO2máx",IT60&gt;=85,IT60&lt;100),"17-19",IF(AND(IS60="vVO2máx",IT60&gt;=100),"20",IF(AND(IS60="FCR",IT60&gt;40,IT60&lt;=60),"12-13",IF(AND(IS60="FCR",IT60&gt;60,IT60&lt;=84),"14-16",IF(AND(IS60="FCR",IT60&gt;=85,IT60&lt;100),"17-19",IF(AND(IS60="FCR",IT60=100),"20",""))))))))))),"")</f>
        <v/>
      </c>
      <c r="IX60" s="409" t="str">
        <f>IFERROR(IF(IS60="vVO2máx",(Avaliações!$C$51*'Microciclos - Endurance (2)'!IT60)/100,IF(IS60="Velocidade_crítica",IF(IT60="80% VC",Avaliações!#REF!*0.8,IF(IT60="100% VC",Avaliações!#REF!*1,IF(IT60="120% VC",Avaliações!#REF!*1.2,IF(IT60="&gt;30%",Avaliações!$C$54*1.3,IF(IT60="&gt;40%",Avaliações!$C$54*1.4,0))))),IF(IS60="PACE_Daniels",INDEX(BASE!$Q$4:$V$60,MATCH(Avaliações!$C$53,BASE!$Q$4:$Q$60,0),MATCH('Microciclos - Endurance (2)'!IT60,BASE!$Q$4:$V$4,0)),""))),"")</f>
        <v/>
      </c>
      <c r="IY60" s="407" t="s">
        <v>144</v>
      </c>
      <c r="IZ60" s="407"/>
      <c r="JA60" s="410" t="str">
        <f t="shared" si="574"/>
        <v/>
      </c>
      <c r="JB60" s="407" t="str">
        <f>IFERROR(IF(IS60="PACE_Daniels",(INDEX(BASE!$AE$4:$AH$7,MATCH('Microciclos - Endurance (2)'!IZ60,BASE!$AE$4:$AE$7,0),4)),IF(AND(IS60="vVO2máx",IZ60&gt;=35,IZ60&lt;=45),"9-11",IF(AND(IS60="vVO2máx",IZ60&gt;45,IZ60&lt;=65),"11",IF(AND(IS60="vVO2máx",IZ60&gt;65,IZ60&lt;=75),"12-13",IF(AND(IS60="vVO2máx",IZ60&gt;=80,IZ60&lt;=85),"14-16",IF(AND(IS60="vVO2máx",IZ60&gt;=85,IZ60&lt;100),"17-19",IF(AND(IS60="vVO2máx",IZ60&gt;=100),"20",IF(AND(IS60="FCR",IZ60&gt;40,IZ60&lt;=60),"12-13",IF(AND(IS60="FCR",IZ60&gt;60,IZ60&lt;=84),"14-16",IF(AND(IS60="FCR",IZ60&gt;=85,IZ60&lt;100),"17-19",IF(AND(IS60="FCR",IZ60=100),"20",""))))))))))),"")</f>
        <v/>
      </c>
      <c r="JC60" s="409">
        <f>IFERROR(IF(IY60="vVO2máx",(Avaliações!$C$51*'Microciclos - Endurance (2)'!IZ60)/100,IF(IY60="Velocidade_crítica",IF(IZ60="80% VC",Avaliações!#REF!*0.8,IF(IZ60="100% VC",Avaliações!#REF!*1,IF(IZ60="120% VC",Avaliações!#REF!*1.2,IF(IZ60="&gt;30%",Avaliações!$C$54*1.3,IF(IZ60="&gt;40%",Avaliações!$C$54*1.4,0))))),IF(IY60="PACE_Daniels",INDEX(BASE!$Q$4:$V$60,MATCH(Avaliações!$C$53,BASE!$Q$4:$Q$60,0),MATCH('Microciclos - Endurance (2)'!IZ60,BASE!$Q$4:$V$4,0)),0))),"")</f>
        <v>0</v>
      </c>
      <c r="JD60" s="409" t="str">
        <f t="shared" si="575"/>
        <v/>
      </c>
      <c r="JH60" s="407"/>
      <c r="JI60" s="407"/>
      <c r="JJ60" s="407"/>
      <c r="JK60" s="407"/>
      <c r="JL60" s="407">
        <f t="shared" si="660"/>
        <v>0</v>
      </c>
      <c r="JM60" s="407">
        <f t="shared" si="576"/>
        <v>0</v>
      </c>
      <c r="JN60" s="408" t="str">
        <f t="shared" si="577"/>
        <v/>
      </c>
      <c r="JO60" s="407" t="s">
        <v>144</v>
      </c>
      <c r="JP60" s="407"/>
      <c r="JQ60" s="409" t="str">
        <f t="shared" si="578"/>
        <v/>
      </c>
      <c r="JR60" s="410" t="str">
        <f t="shared" si="579"/>
        <v/>
      </c>
      <c r="JS60" s="407" t="str">
        <f>IFERROR(IF(JO60="PACE_Daniels",(INDEX(BASE!$AE$4:$AH$8,MATCH('Microciclos - Endurance (2)'!JP60,BASE!$AE$4:$AE$8,0),4)),IF(AND(JO60="vVO2máx",JP60&gt;=35,JP60&lt;=45),"9-11",IF(AND(JO60="vVO2máx",JP60&gt;45,JP60&lt;=65),"11",IF(AND(JO60="vVO2máx",JP60&gt;65,JP60&lt;=75),"12-13",IF(AND(JO60="vVO2máx",JP60&gt;=80,JP60&lt;=85),"14-16",IF(AND(JO60="vVO2máx",JP60&gt;=85,JP60&lt;100),"17-19",IF(AND(JO60="vVO2máx",JP60&gt;=100),"20",IF(AND(JO60="FCR",JP60&gt;40,JP60&lt;=60),"12-13",IF(AND(JO60="FCR",JP60&gt;60,JP60&lt;=84),"14-16",IF(AND(JO60="FCR",JP60&gt;=85,JP60&lt;100),"17-19",IF(AND(JO60="FCR",JP60=100),"20",""))))))))))),"")</f>
        <v/>
      </c>
      <c r="JT60" s="409" t="str">
        <f>IFERROR(IF(JO60="vVO2máx",(Avaliações!$C$51*'Microciclos - Endurance (2)'!JP60)/100,IF(JO60="Velocidade_crítica",IF(JP60="80% VC",Avaliações!#REF!*0.8,IF(JP60="100% VC",Avaliações!#REF!*1,IF(JP60="120% VC",Avaliações!#REF!*1.2,IF(JP60="&gt;30%",Avaliações!$C$54*1.3,IF(JP60="&gt;40%",Avaliações!$C$54*1.4,0))))),IF(JO60="PACE_Daniels",INDEX(BASE!$Q$4:$V$60,MATCH(Avaliações!$C$53,BASE!$Q$4:$Q$60,0),MATCH('Microciclos - Endurance (2)'!JP60,BASE!$Q$4:$V$4,0)),""))),"")</f>
        <v/>
      </c>
      <c r="JU60" s="407" t="s">
        <v>144</v>
      </c>
      <c r="JV60" s="407"/>
      <c r="JW60" s="410" t="str">
        <f t="shared" si="580"/>
        <v/>
      </c>
      <c r="JX60" s="407" t="str">
        <f>IFERROR(IF(JO60="PACE_Daniels",(INDEX(BASE!$AE$4:$AH$7,MATCH('Microciclos - Endurance (2)'!JV60,BASE!$AE$4:$AE$7,0),4)),IF(AND(JO60="vVO2máx",JV60&gt;=35,JV60&lt;=45),"9-11",IF(AND(JO60="vVO2máx",JV60&gt;45,JV60&lt;=65),"11",IF(AND(JO60="vVO2máx",JV60&gt;65,JV60&lt;=75),"12-13",IF(AND(JO60="vVO2máx",JV60&gt;=80,JV60&lt;=85),"14-16",IF(AND(JO60="vVO2máx",JV60&gt;=85,JV60&lt;100),"17-19",IF(AND(JO60="vVO2máx",JV60&gt;=100),"20",IF(AND(JO60="FCR",JV60&gt;40,JV60&lt;=60),"12-13",IF(AND(JO60="FCR",JV60&gt;60,JV60&lt;=84),"14-16",IF(AND(JO60="FCR",JV60&gt;=85,JV60&lt;100),"17-19",IF(AND(JO60="FCR",JV60=100),"20",""))))))))))),"")</f>
        <v/>
      </c>
      <c r="JY60" s="409">
        <f>IFERROR(IF(JU60="vVO2máx",(Avaliações!$C$51*'Microciclos - Endurance (2)'!JV60)/100,IF(JU60="Velocidade_crítica",IF(JV60="80% VC",Avaliações!#REF!*0.8,IF(JV60="100% VC",Avaliações!#REF!*1,IF(JV60="120% VC",Avaliações!#REF!*1.2,IF(JV60="&gt;30%",Avaliações!$C$54*1.3,IF(JV60="&gt;40%",Avaliações!$C$54*1.4,0))))),IF(JU60="PACE_Daniels",INDEX(BASE!$Q$4:$V$60,MATCH(Avaliações!$C$53,BASE!$Q$4:$Q$60,0),MATCH('Microciclos - Endurance (2)'!JV60,BASE!$Q$4:$V$4,0)),0))),"")</f>
        <v>0</v>
      </c>
      <c r="JZ60" s="409" t="str">
        <f t="shared" si="581"/>
        <v/>
      </c>
      <c r="KD60" s="407"/>
      <c r="KE60" s="407"/>
      <c r="KF60" s="407"/>
      <c r="KG60" s="407"/>
      <c r="KH60" s="407">
        <f t="shared" si="661"/>
        <v>0</v>
      </c>
      <c r="KI60" s="407">
        <f t="shared" si="582"/>
        <v>0</v>
      </c>
      <c r="KJ60" s="408" t="str">
        <f t="shared" si="583"/>
        <v/>
      </c>
      <c r="KK60" s="407" t="s">
        <v>144</v>
      </c>
      <c r="KL60" s="407"/>
      <c r="KM60" s="409" t="str">
        <f t="shared" si="584"/>
        <v/>
      </c>
      <c r="KN60" s="410" t="str">
        <f t="shared" si="585"/>
        <v/>
      </c>
      <c r="KO60" s="407" t="str">
        <f>IFERROR(IF(KK60="PACE_Daniels",(INDEX(BASE!$AE$4:$AH$8,MATCH('Microciclos - Endurance (2)'!KL60,BASE!$AE$4:$AE$8,0),4)),IF(AND(KK60="vVO2máx",KL60&gt;=35,KL60&lt;=45),"9-11",IF(AND(KK60="vVO2máx",KL60&gt;45,KL60&lt;=65),"11",IF(AND(KK60="vVO2máx",KL60&gt;65,KL60&lt;=75),"12-13",IF(AND(KK60="vVO2máx",KL60&gt;=80,KL60&lt;=85),"14-16",IF(AND(KK60="vVO2máx",KL60&gt;=85,KL60&lt;100),"17-19",IF(AND(KK60="vVO2máx",KL60&gt;=100),"20",IF(AND(KK60="FCR",KL60&gt;40,KL60&lt;=60),"12-13",IF(AND(KK60="FCR",KL60&gt;60,KL60&lt;=84),"14-16",IF(AND(KK60="FCR",KL60&gt;=85,KL60&lt;100),"17-19",IF(AND(KK60="FCR",KL60=100),"20",""))))))))))),"")</f>
        <v/>
      </c>
      <c r="KP60" s="409" t="str">
        <f>IFERROR(IF(KK60="vVO2máx",(Avaliações!$C$51*'Microciclos - Endurance (2)'!KL60)/100,IF(KK60="Velocidade_crítica",IF(KL60="80% VC",Avaliações!#REF!*0.8,IF(KL60="100% VC",Avaliações!#REF!*1,IF(KL60="120% VC",Avaliações!#REF!*1.2,IF(KL60="&gt;30%",Avaliações!$C$54*1.3,IF(KL60="&gt;40%",Avaliações!$C$54*1.4,0))))),IF(KK60="PACE_Daniels",INDEX(BASE!$Q$4:$V$60,MATCH(Avaliações!$C$53,BASE!$Q$4:$Q$60,0),MATCH('Microciclos - Endurance (2)'!KL60,BASE!$Q$4:$V$4,0)),""))),"")</f>
        <v/>
      </c>
      <c r="KQ60" s="407" t="s">
        <v>144</v>
      </c>
      <c r="KR60" s="407"/>
      <c r="KS60" s="410" t="str">
        <f t="shared" si="586"/>
        <v/>
      </c>
      <c r="KT60" s="407" t="str">
        <f>IFERROR(IF(KK60="PACE_Daniels",(INDEX(BASE!$AE$4:$AH$7,MATCH('Microciclos - Endurance (2)'!KR60,BASE!$AE$4:$AE$7,0),4)),IF(AND(KK60="vVO2máx",KR60&gt;=35,KR60&lt;=45),"9-11",IF(AND(KK60="vVO2máx",KR60&gt;45,KR60&lt;=65),"11",IF(AND(KK60="vVO2máx",KR60&gt;65,KR60&lt;=75),"12-13",IF(AND(KK60="vVO2máx",KR60&gt;=80,KR60&lt;=85),"14-16",IF(AND(KK60="vVO2máx",KR60&gt;=85,KR60&lt;100),"17-19",IF(AND(KK60="vVO2máx",KR60&gt;=100),"20",IF(AND(KK60="FCR",KR60&gt;40,KR60&lt;=60),"12-13",IF(AND(KK60="FCR",KR60&gt;60,KR60&lt;=84),"14-16",IF(AND(KK60="FCR",KR60&gt;=85,KR60&lt;100),"17-19",IF(AND(KK60="FCR",KR60=100),"20",""))))))))))),"")</f>
        <v/>
      </c>
      <c r="KU60" s="409">
        <f>IFERROR(IF(KQ60="vVO2máx",(Avaliações!$C$51*'Microciclos - Endurance (2)'!KR60)/100,IF(KQ60="Velocidade_crítica",IF(KR60="80% VC",Avaliações!#REF!*0.8,IF(KR60="100% VC",Avaliações!#REF!*1,IF(KR60="120% VC",Avaliações!#REF!*1.2,IF(KR60="&gt;30%",Avaliações!$C$54*1.3,IF(KR60="&gt;40%",Avaliações!$C$54*1.4,0))))),IF(KQ60="PACE_Daniels",INDEX(BASE!$Q$4:$V$60,MATCH(Avaliações!$C$53,BASE!$Q$4:$Q$60,0),MATCH('Microciclos - Endurance (2)'!KR60,BASE!$Q$4:$V$4,0)),0))),"")</f>
        <v>0</v>
      </c>
      <c r="KV60" s="409" t="str">
        <f t="shared" si="587"/>
        <v/>
      </c>
      <c r="KZ60" s="407"/>
      <c r="LA60" s="407"/>
      <c r="LB60" s="407"/>
      <c r="LC60" s="407"/>
      <c r="LD60" s="407">
        <f t="shared" si="662"/>
        <v>0</v>
      </c>
      <c r="LE60" s="407">
        <f t="shared" si="588"/>
        <v>0</v>
      </c>
      <c r="LF60" s="408" t="str">
        <f t="shared" si="589"/>
        <v/>
      </c>
      <c r="LG60" s="407" t="s">
        <v>144</v>
      </c>
      <c r="LH60" s="407"/>
      <c r="LI60" s="409" t="str">
        <f t="shared" si="590"/>
        <v/>
      </c>
      <c r="LJ60" s="410" t="str">
        <f t="shared" si="591"/>
        <v/>
      </c>
      <c r="LK60" s="407" t="str">
        <f>IFERROR(IF(LG60="PACE_Daniels",(INDEX(BASE!$AE$4:$AH$8,MATCH('Microciclos - Endurance (2)'!LH60,BASE!$AE$4:$AE$8,0),4)),IF(AND(LG60="vVO2máx",LH60&gt;=35,LH60&lt;=45),"9-11",IF(AND(LG60="vVO2máx",LH60&gt;45,LH60&lt;=65),"11",IF(AND(LG60="vVO2máx",LH60&gt;65,LH60&lt;=75),"12-13",IF(AND(LG60="vVO2máx",LH60&gt;=80,LH60&lt;=85),"14-16",IF(AND(LG60="vVO2máx",LH60&gt;=85,LH60&lt;100),"17-19",IF(AND(LG60="vVO2máx",LH60&gt;=100),"20",IF(AND(LG60="FCR",LH60&gt;40,LH60&lt;=60),"12-13",IF(AND(LG60="FCR",LH60&gt;60,LH60&lt;=84),"14-16",IF(AND(LG60="FCR",LH60&gt;=85,LH60&lt;100),"17-19",IF(AND(LG60="FCR",LH60=100),"20",""))))))))))),"")</f>
        <v/>
      </c>
      <c r="LL60" s="409" t="str">
        <f>IFERROR(IF(LG60="vVO2máx",(Avaliações!$C$51*'Microciclos - Endurance (2)'!LH60)/100,IF(LG60="Velocidade_crítica",IF(LH60="80% VC",Avaliações!#REF!*0.8,IF(LH60="100% VC",Avaliações!#REF!*1,IF(LH60="120% VC",Avaliações!#REF!*1.2,IF(LH60="&gt;30%",Avaliações!$C$54*1.3,IF(LH60="&gt;40%",Avaliações!$C$54*1.4,0))))),IF(LG60="PACE_Daniels",INDEX(BASE!$Q$4:$V$60,MATCH(Avaliações!$C$53,BASE!$Q$4:$Q$60,0),MATCH('Microciclos - Endurance (2)'!LH60,BASE!$Q$4:$V$4,0)),""))),"")</f>
        <v/>
      </c>
      <c r="LM60" s="407" t="s">
        <v>144</v>
      </c>
      <c r="LN60" s="407"/>
      <c r="LO60" s="410" t="str">
        <f t="shared" si="592"/>
        <v/>
      </c>
      <c r="LP60" s="407" t="str">
        <f>IFERROR(IF(LG60="PACE_Daniels",(INDEX(BASE!$AE$4:$AH$7,MATCH('Microciclos - Endurance (2)'!LN60,BASE!$AE$4:$AE$7,0),4)),IF(AND(LG60="vVO2máx",LN60&gt;=35,LN60&lt;=45),"9-11",IF(AND(LG60="vVO2máx",LN60&gt;45,LN60&lt;=65),"11",IF(AND(LG60="vVO2máx",LN60&gt;65,LN60&lt;=75),"12-13",IF(AND(LG60="vVO2máx",LN60&gt;=80,LN60&lt;=85),"14-16",IF(AND(LG60="vVO2máx",LN60&gt;=85,LN60&lt;100),"17-19",IF(AND(LG60="vVO2máx",LN60&gt;=100),"20",IF(AND(LG60="FCR",LN60&gt;40,LN60&lt;=60),"12-13",IF(AND(LG60="FCR",LN60&gt;60,LN60&lt;=84),"14-16",IF(AND(LG60="FCR",LN60&gt;=85,LN60&lt;100),"17-19",IF(AND(LG60="FCR",LN60=100),"20",""))))))))))),"")</f>
        <v/>
      </c>
      <c r="LQ60" s="409">
        <f>IFERROR(IF(LM60="vVO2máx",(Avaliações!$C$51*'Microciclos - Endurance (2)'!LN60)/100,IF(LM60="Velocidade_crítica",IF(LN60="80% VC",Avaliações!#REF!*0.8,IF(LN60="100% VC",Avaliações!#REF!*1,IF(LN60="120% VC",Avaliações!#REF!*1.2,IF(LN60="&gt;30%",Avaliações!$C$54*1.3,IF(LN60="&gt;40%",Avaliações!$C$54*1.4,0))))),IF(LM60="PACE_Daniels",INDEX(BASE!$Q$4:$V$60,MATCH(Avaliações!$C$53,BASE!$Q$4:$Q$60,0),MATCH('Microciclos - Endurance (2)'!LN60,BASE!$Q$4:$V$4,0)),0))),"")</f>
        <v>0</v>
      </c>
      <c r="LR60" s="409" t="str">
        <f t="shared" si="593"/>
        <v/>
      </c>
      <c r="LV60" s="407"/>
      <c r="LW60" s="407"/>
      <c r="LX60" s="407"/>
      <c r="LY60" s="407"/>
      <c r="LZ60" s="407">
        <f t="shared" si="663"/>
        <v>0</v>
      </c>
      <c r="MA60" s="407">
        <f t="shared" si="594"/>
        <v>0</v>
      </c>
      <c r="MB60" s="408" t="str">
        <f t="shared" si="595"/>
        <v/>
      </c>
      <c r="MC60" s="407" t="s">
        <v>144</v>
      </c>
      <c r="MD60" s="407"/>
      <c r="ME60" s="409" t="str">
        <f t="shared" si="596"/>
        <v/>
      </c>
      <c r="MF60" s="410" t="str">
        <f t="shared" si="597"/>
        <v/>
      </c>
      <c r="MG60" s="407" t="str">
        <f>IFERROR(IF(MC60="PACE_Daniels",(INDEX(BASE!$AE$4:$AH$8,MATCH('Microciclos - Endurance (2)'!MD60,BASE!$AE$4:$AE$8,0),4)),IF(AND(MC60="vVO2máx",MD60&gt;=35,MD60&lt;=45),"9-11",IF(AND(MC60="vVO2máx",MD60&gt;45,MD60&lt;=65),"11",IF(AND(MC60="vVO2máx",MD60&gt;65,MD60&lt;=75),"12-13",IF(AND(MC60="vVO2máx",MD60&gt;=80,MD60&lt;=85),"14-16",IF(AND(MC60="vVO2máx",MD60&gt;=85,MD60&lt;100),"17-19",IF(AND(MC60="vVO2máx",MD60&gt;=100),"20",IF(AND(MC60="FCR",MD60&gt;40,MD60&lt;=60),"12-13",IF(AND(MC60="FCR",MD60&gt;60,MD60&lt;=84),"14-16",IF(AND(MC60="FCR",MD60&gt;=85,MD60&lt;100),"17-19",IF(AND(MC60="FCR",MD60=100),"20",""))))))))))),"")</f>
        <v/>
      </c>
      <c r="MH60" s="409" t="str">
        <f>IFERROR(IF(MC60="vVO2máx",(Avaliações!$C$51*'Microciclos - Endurance (2)'!MD60)/100,IF(MC60="Velocidade_crítica",IF(MD60="80% VC",Avaliações!#REF!*0.8,IF(MD60="100% VC",Avaliações!#REF!*1,IF(MD60="120% VC",Avaliações!#REF!*1.2,IF(MD60="&gt;30%",Avaliações!$C$54*1.3,IF(MD60="&gt;40%",Avaliações!$C$54*1.4,0))))),IF(MC60="PACE_Daniels",INDEX(BASE!$Q$4:$V$60,MATCH(Avaliações!$C$53,BASE!$Q$4:$Q$60,0),MATCH('Microciclos - Endurance (2)'!MD60,BASE!$Q$4:$V$4,0)),""))),"")</f>
        <v/>
      </c>
      <c r="MI60" s="407" t="s">
        <v>144</v>
      </c>
      <c r="MJ60" s="407"/>
      <c r="MK60" s="410" t="str">
        <f t="shared" si="598"/>
        <v/>
      </c>
      <c r="ML60" s="407" t="str">
        <f>IFERROR(IF(MC60="PACE_Daniels",(INDEX(BASE!$AE$4:$AH$7,MATCH('Microciclos - Endurance (2)'!MJ60,BASE!$AE$4:$AE$7,0),4)),IF(AND(MC60="vVO2máx",MJ60&gt;=35,MJ60&lt;=45),"9-11",IF(AND(MC60="vVO2máx",MJ60&gt;45,MJ60&lt;=65),"11",IF(AND(MC60="vVO2máx",MJ60&gt;65,MJ60&lt;=75),"12-13",IF(AND(MC60="vVO2máx",MJ60&gt;=80,MJ60&lt;=85),"14-16",IF(AND(MC60="vVO2máx",MJ60&gt;=85,MJ60&lt;100),"17-19",IF(AND(MC60="vVO2máx",MJ60&gt;=100),"20",IF(AND(MC60="FCR",MJ60&gt;40,MJ60&lt;=60),"12-13",IF(AND(MC60="FCR",MJ60&gt;60,MJ60&lt;=84),"14-16",IF(AND(MC60="FCR",MJ60&gt;=85,MJ60&lt;100),"17-19",IF(AND(MC60="FCR",MJ60=100),"20",""))))))))))),"")</f>
        <v/>
      </c>
      <c r="MM60" s="409">
        <f>IFERROR(IF(MI60="vVO2máx",(Avaliações!$C$51*'Microciclos - Endurance (2)'!MJ60)/100,IF(MI60="Velocidade_crítica",IF(MJ60="80% VC",Avaliações!#REF!*0.8,IF(MJ60="100% VC",Avaliações!#REF!*1,IF(MJ60="120% VC",Avaliações!#REF!*1.2,IF(MJ60="&gt;30%",Avaliações!$C$54*1.3,IF(MJ60="&gt;40%",Avaliações!$C$54*1.4,0))))),IF(MI60="PACE_Daniels",INDEX(BASE!$Q$4:$V$60,MATCH(Avaliações!$C$53,BASE!$Q$4:$Q$60,0),MATCH('Microciclos - Endurance (2)'!MJ60,BASE!$Q$4:$V$4,0)),0))),"")</f>
        <v>0</v>
      </c>
      <c r="MN60" s="409" t="str">
        <f t="shared" si="599"/>
        <v/>
      </c>
      <c r="MR60" s="407"/>
      <c r="MS60" s="407"/>
      <c r="MT60" s="407"/>
      <c r="MU60" s="407"/>
      <c r="MV60" s="407">
        <f t="shared" si="664"/>
        <v>0</v>
      </c>
      <c r="MW60" s="407">
        <f t="shared" si="600"/>
        <v>0</v>
      </c>
      <c r="MX60" s="408" t="str">
        <f t="shared" si="601"/>
        <v/>
      </c>
      <c r="MY60" s="407" t="s">
        <v>144</v>
      </c>
      <c r="MZ60" s="407"/>
      <c r="NA60" s="409" t="str">
        <f t="shared" si="602"/>
        <v/>
      </c>
      <c r="NB60" s="410" t="str">
        <f t="shared" si="603"/>
        <v/>
      </c>
      <c r="NC60" s="407" t="str">
        <f>IFERROR(IF(MY60="PACE_Daniels",(INDEX(BASE!$AE$4:$AH$8,MATCH('Microciclos - Endurance (2)'!MZ60,BASE!$AE$4:$AE$8,0),4)),IF(AND(MY60="vVO2máx",MZ60&gt;=35,MZ60&lt;=45),"9-11",IF(AND(MY60="vVO2máx",MZ60&gt;45,MZ60&lt;=65),"11",IF(AND(MY60="vVO2máx",MZ60&gt;65,MZ60&lt;=75),"12-13",IF(AND(MY60="vVO2máx",MZ60&gt;=80,MZ60&lt;=85),"14-16",IF(AND(MY60="vVO2máx",MZ60&gt;=85,MZ60&lt;100),"17-19",IF(AND(MY60="vVO2máx",MZ60&gt;=100),"20",IF(AND(MY60="FCR",MZ60&gt;40,MZ60&lt;=60),"12-13",IF(AND(MY60="FCR",MZ60&gt;60,MZ60&lt;=84),"14-16",IF(AND(MY60="FCR",MZ60&gt;=85,MZ60&lt;100),"17-19",IF(AND(MY60="FCR",MZ60=100),"20",""))))))))))),"")</f>
        <v/>
      </c>
      <c r="ND60" s="409" t="str">
        <f>IFERROR(IF(MY60="vVO2máx",(Avaliações!$C$51*'Microciclos - Endurance (2)'!MZ60)/100,IF(MY60="Velocidade_crítica",IF(MZ60="80% VC",Avaliações!#REF!*0.8,IF(MZ60="100% VC",Avaliações!#REF!*1,IF(MZ60="120% VC",Avaliações!#REF!*1.2,IF(MZ60="&gt;30%",Avaliações!$C$54*1.3,IF(MZ60="&gt;40%",Avaliações!$C$54*1.4,0))))),IF(MY60="PACE_Daniels",INDEX(BASE!$Q$4:$V$60,MATCH(Avaliações!$C$53,BASE!$Q$4:$Q$60,0),MATCH('Microciclos - Endurance (2)'!MZ60,BASE!$Q$4:$V$4,0)),""))),"")</f>
        <v/>
      </c>
      <c r="NE60" s="407" t="s">
        <v>144</v>
      </c>
      <c r="NF60" s="407"/>
      <c r="NG60" s="410" t="str">
        <f t="shared" si="604"/>
        <v/>
      </c>
      <c r="NH60" s="407" t="str">
        <f>IFERROR(IF(MY60="PACE_Daniels",(INDEX(BASE!$AE$4:$AH$7,MATCH('Microciclos - Endurance (2)'!NF60,BASE!$AE$4:$AE$7,0),4)),IF(AND(MY60="vVO2máx",NF60&gt;=35,NF60&lt;=45),"9-11",IF(AND(MY60="vVO2máx",NF60&gt;45,NF60&lt;=65),"11",IF(AND(MY60="vVO2máx",NF60&gt;65,NF60&lt;=75),"12-13",IF(AND(MY60="vVO2máx",NF60&gt;=80,NF60&lt;=85),"14-16",IF(AND(MY60="vVO2máx",NF60&gt;=85,NF60&lt;100),"17-19",IF(AND(MY60="vVO2máx",NF60&gt;=100),"20",IF(AND(MY60="FCR",NF60&gt;40,NF60&lt;=60),"12-13",IF(AND(MY60="FCR",NF60&gt;60,NF60&lt;=84),"14-16",IF(AND(MY60="FCR",NF60&gt;=85,NF60&lt;100),"17-19",IF(AND(MY60="FCR",NF60=100),"20",""))))))))))),"")</f>
        <v/>
      </c>
      <c r="NI60" s="409">
        <f>IFERROR(IF(NE60="vVO2máx",(Avaliações!$C$51*'Microciclos - Endurance (2)'!NF60)/100,IF(NE60="Velocidade_crítica",IF(NF60="80% VC",Avaliações!#REF!*0.8,IF(NF60="100% VC",Avaliações!#REF!*1,IF(NF60="120% VC",Avaliações!#REF!*1.2,IF(NF60="&gt;30%",Avaliações!$C$54*1.3,IF(NF60="&gt;40%",Avaliações!$C$54*1.4,0))))),IF(NE60="PACE_Daniels",INDEX(BASE!$Q$4:$V$60,MATCH(Avaliações!$C$53,BASE!$Q$4:$Q$60,0),MATCH('Microciclos - Endurance (2)'!NF60,BASE!$Q$4:$V$4,0)),0))),"")</f>
        <v>0</v>
      </c>
      <c r="NJ60" s="409" t="str">
        <f t="shared" si="605"/>
        <v/>
      </c>
      <c r="NN60" s="407"/>
      <c r="NO60" s="407"/>
      <c r="NP60" s="407"/>
      <c r="NQ60" s="407"/>
      <c r="NR60" s="407">
        <f t="shared" si="665"/>
        <v>0</v>
      </c>
      <c r="NS60" s="407">
        <f t="shared" si="606"/>
        <v>0</v>
      </c>
      <c r="NT60" s="408" t="str">
        <f t="shared" si="607"/>
        <v/>
      </c>
      <c r="NU60" s="407" t="s">
        <v>144</v>
      </c>
      <c r="NV60" s="407"/>
      <c r="NW60" s="409" t="str">
        <f t="shared" si="608"/>
        <v/>
      </c>
      <c r="NX60" s="410" t="str">
        <f t="shared" si="609"/>
        <v/>
      </c>
      <c r="NY60" s="407" t="str">
        <f>IFERROR(IF(NU60="PACE_Daniels",(INDEX(BASE!$AE$4:$AH$8,MATCH('Microciclos - Endurance (2)'!NV60,BASE!$AE$4:$AE$8,0),4)),IF(AND(NU60="vVO2máx",NV60&gt;=35,NV60&lt;=45),"9-11",IF(AND(NU60="vVO2máx",NV60&gt;45,NV60&lt;=65),"11",IF(AND(NU60="vVO2máx",NV60&gt;65,NV60&lt;=75),"12-13",IF(AND(NU60="vVO2máx",NV60&gt;=80,NV60&lt;=85),"14-16",IF(AND(NU60="vVO2máx",NV60&gt;=85,NV60&lt;100),"17-19",IF(AND(NU60="vVO2máx",NV60&gt;=100),"20",IF(AND(NU60="FCR",NV60&gt;40,NV60&lt;=60),"12-13",IF(AND(NU60="FCR",NV60&gt;60,NV60&lt;=84),"14-16",IF(AND(NU60="FCR",NV60&gt;=85,NV60&lt;100),"17-19",IF(AND(NU60="FCR",NV60=100),"20",""))))))))))),"")</f>
        <v/>
      </c>
      <c r="NZ60" s="409" t="str">
        <f>IFERROR(IF(NU60="vVO2máx",(Avaliações!$C$51*'Microciclos - Endurance (2)'!NV60)/100,IF(NU60="Velocidade_crítica",IF(NV60="80% VC",Avaliações!#REF!*0.8,IF(NV60="100% VC",Avaliações!#REF!*1,IF(NV60="120% VC",Avaliações!#REF!*1.2,IF(NV60="&gt;30%",Avaliações!$C$54*1.3,IF(NV60="&gt;40%",Avaliações!$C$54*1.4,0))))),IF(NU60="PACE_Daniels",INDEX(BASE!$Q$4:$V$60,MATCH(Avaliações!$C$53,BASE!$Q$4:$Q$60,0),MATCH('Microciclos - Endurance (2)'!NV60,BASE!$Q$4:$V$4,0)),""))),"")</f>
        <v/>
      </c>
      <c r="OA60" s="407" t="s">
        <v>144</v>
      </c>
      <c r="OB60" s="407"/>
      <c r="OC60" s="410" t="str">
        <f t="shared" si="610"/>
        <v/>
      </c>
      <c r="OD60" s="407" t="str">
        <f>IFERROR(IF(NU60="PACE_Daniels",(INDEX(BASE!$AE$4:$AH$7,MATCH('Microciclos - Endurance (2)'!OB60,BASE!$AE$4:$AE$7,0),4)),IF(AND(NU60="vVO2máx",OB60&gt;=35,OB60&lt;=45),"9-11",IF(AND(NU60="vVO2máx",OB60&gt;45,OB60&lt;=65),"11",IF(AND(NU60="vVO2máx",OB60&gt;65,OB60&lt;=75),"12-13",IF(AND(NU60="vVO2máx",OB60&gt;=80,OB60&lt;=85),"14-16",IF(AND(NU60="vVO2máx",OB60&gt;=85,OB60&lt;100),"17-19",IF(AND(NU60="vVO2máx",OB60&gt;=100),"20",IF(AND(NU60="FCR",OB60&gt;40,OB60&lt;=60),"12-13",IF(AND(NU60="FCR",OB60&gt;60,OB60&lt;=84),"14-16",IF(AND(NU60="FCR",OB60&gt;=85,OB60&lt;100),"17-19",IF(AND(NU60="FCR",OB60=100),"20",""))))))))))),"")</f>
        <v/>
      </c>
      <c r="OE60" s="409">
        <f>IFERROR(IF(OA60="vVO2máx",(Avaliações!$C$51*'Microciclos - Endurance (2)'!OB60)/100,IF(OA60="Velocidade_crítica",IF(OB60="80% VC",Avaliações!#REF!*0.8,IF(OB60="100% VC",Avaliações!#REF!*1,IF(OB60="120% VC",Avaliações!#REF!*1.2,IF(OB60="&gt;30%",Avaliações!$C$54*1.3,IF(OB60="&gt;40%",Avaliações!$C$54*1.4,0))))),IF(OA60="PACE_Daniels",INDEX(BASE!$Q$4:$V$60,MATCH(Avaliações!$C$53,BASE!$Q$4:$Q$60,0),MATCH('Microciclos - Endurance (2)'!OB60,BASE!$Q$4:$V$4,0)),0))),"")</f>
        <v>0</v>
      </c>
      <c r="OF60" s="409" t="str">
        <f t="shared" si="611"/>
        <v/>
      </c>
      <c r="OJ60" s="407"/>
      <c r="OK60" s="407"/>
      <c r="OL60" s="407"/>
      <c r="OM60" s="407"/>
      <c r="ON60" s="407">
        <f t="shared" si="666"/>
        <v>0</v>
      </c>
      <c r="OO60" s="407">
        <f t="shared" si="612"/>
        <v>0</v>
      </c>
      <c r="OP60" s="408" t="str">
        <f t="shared" si="613"/>
        <v/>
      </c>
      <c r="OQ60" s="407" t="s">
        <v>144</v>
      </c>
      <c r="OR60" s="407"/>
      <c r="OS60" s="409" t="str">
        <f t="shared" si="614"/>
        <v/>
      </c>
      <c r="OT60" s="410" t="str">
        <f t="shared" si="615"/>
        <v/>
      </c>
      <c r="OU60" s="407" t="str">
        <f>IFERROR(IF(OQ60="PACE_Daniels",(INDEX(BASE!$AE$4:$AH$8,MATCH('Microciclos - Endurance (2)'!OR60,BASE!$AE$4:$AE$8,0),4)),IF(AND(OQ60="vVO2máx",OR60&gt;=35,OR60&lt;=45),"9-11",IF(AND(OQ60="vVO2máx",OR60&gt;45,OR60&lt;=65),"11",IF(AND(OQ60="vVO2máx",OR60&gt;65,OR60&lt;=75),"12-13",IF(AND(OQ60="vVO2máx",OR60&gt;=80,OR60&lt;=85),"14-16",IF(AND(OQ60="vVO2máx",OR60&gt;=85,OR60&lt;100),"17-19",IF(AND(OQ60="vVO2máx",OR60&gt;=100),"20",IF(AND(OQ60="FCR",OR60&gt;40,OR60&lt;=60),"12-13",IF(AND(OQ60="FCR",OR60&gt;60,OR60&lt;=84),"14-16",IF(AND(OQ60="FCR",OR60&gt;=85,OR60&lt;100),"17-19",IF(AND(OQ60="FCR",OR60=100),"20",""))))))))))),"")</f>
        <v/>
      </c>
      <c r="OV60" s="409" t="str">
        <f>IFERROR(IF(OQ60="vVO2máx",(Avaliações!$C$51*'Microciclos - Endurance (2)'!OR60)/100,IF(OQ60="Velocidade_crítica",IF(OR60="80% VC",Avaliações!#REF!*0.8,IF(OR60="100% VC",Avaliações!#REF!*1,IF(OR60="120% VC",Avaliações!#REF!*1.2,IF(OR60="&gt;30%",Avaliações!$C$54*1.3,IF(OR60="&gt;40%",Avaliações!$C$54*1.4,0))))),IF(OQ60="PACE_Daniels",INDEX(BASE!$Q$4:$V$60,MATCH(Avaliações!$C$53,BASE!$Q$4:$Q$60,0),MATCH('Microciclos - Endurance (2)'!OR60,BASE!$Q$4:$V$4,0)),""))),"")</f>
        <v/>
      </c>
      <c r="OW60" s="407" t="s">
        <v>144</v>
      </c>
      <c r="OX60" s="407"/>
      <c r="OY60" s="410" t="str">
        <f t="shared" si="616"/>
        <v/>
      </c>
      <c r="OZ60" s="407" t="str">
        <f>IFERROR(IF(OQ60="PACE_Daniels",(INDEX(BASE!$AE$4:$AH$7,MATCH('Microciclos - Endurance (2)'!OX60,BASE!$AE$4:$AE$7,0),4)),IF(AND(OQ60="vVO2máx",OX60&gt;=35,OX60&lt;=45),"9-11",IF(AND(OQ60="vVO2máx",OX60&gt;45,OX60&lt;=65),"11",IF(AND(OQ60="vVO2máx",OX60&gt;65,OX60&lt;=75),"12-13",IF(AND(OQ60="vVO2máx",OX60&gt;=80,OX60&lt;=85),"14-16",IF(AND(OQ60="vVO2máx",OX60&gt;=85,OX60&lt;100),"17-19",IF(AND(OQ60="vVO2máx",OX60&gt;=100),"20",IF(AND(OQ60="FCR",OX60&gt;40,OX60&lt;=60),"12-13",IF(AND(OQ60="FCR",OX60&gt;60,OX60&lt;=84),"14-16",IF(AND(OQ60="FCR",OX60&gt;=85,OX60&lt;100),"17-19",IF(AND(OQ60="FCR",OX60=100),"20",""))))))))))),"")</f>
        <v/>
      </c>
      <c r="PA60" s="409">
        <f>IFERROR(IF(OW60="vVO2máx",(Avaliações!$C$51*'Microciclos - Endurance (2)'!OX60)/100,IF(OW60="Velocidade_crítica",IF(OX60="80% VC",Avaliações!#REF!*0.8,IF(OX60="100% VC",Avaliações!#REF!*1,IF(OX60="120% VC",Avaliações!#REF!*1.2,IF(OX60="&gt;30%",Avaliações!$C$54*1.3,IF(OX60="&gt;40%",Avaliações!$C$54*1.4,0))))),IF(OW60="PACE_Daniels",INDEX(BASE!$Q$4:$V$60,MATCH(Avaliações!$C$53,BASE!$Q$4:$Q$60,0),MATCH('Microciclos - Endurance (2)'!OX60,BASE!$Q$4:$V$4,0)),0))),"")</f>
        <v>0</v>
      </c>
      <c r="PB60" s="409" t="str">
        <f t="shared" si="617"/>
        <v/>
      </c>
      <c r="PF60" s="407"/>
      <c r="PG60" s="407"/>
      <c r="PH60" s="407"/>
      <c r="PI60" s="407"/>
      <c r="PJ60" s="407">
        <f t="shared" si="667"/>
        <v>0</v>
      </c>
      <c r="PK60" s="407">
        <f t="shared" si="618"/>
        <v>0</v>
      </c>
      <c r="PL60" s="408" t="str">
        <f t="shared" si="619"/>
        <v/>
      </c>
      <c r="PM60" s="407" t="s">
        <v>144</v>
      </c>
      <c r="PN60" s="407"/>
      <c r="PO60" s="409" t="str">
        <f t="shared" si="620"/>
        <v/>
      </c>
      <c r="PP60" s="410" t="str">
        <f t="shared" si="621"/>
        <v/>
      </c>
      <c r="PQ60" s="407" t="str">
        <f>IFERROR(IF(PM60="PACE_Daniels",(INDEX(BASE!$AE$4:$AH$8,MATCH('Microciclos - Endurance (2)'!PN60,BASE!$AE$4:$AE$8,0),4)),IF(AND(PM60="vVO2máx",PN60&gt;=35,PN60&lt;=45),"9-11",IF(AND(PM60="vVO2máx",PN60&gt;45,PN60&lt;=65),"11",IF(AND(PM60="vVO2máx",PN60&gt;65,PN60&lt;=75),"12-13",IF(AND(PM60="vVO2máx",PN60&gt;=80,PN60&lt;=85),"14-16",IF(AND(PM60="vVO2máx",PN60&gt;=85,PN60&lt;100),"17-19",IF(AND(PM60="vVO2máx",PN60&gt;=100),"20",IF(AND(PM60="FCR",PN60&gt;40,PN60&lt;=60),"12-13",IF(AND(PM60="FCR",PN60&gt;60,PN60&lt;=84),"14-16",IF(AND(PM60="FCR",PN60&gt;=85,PN60&lt;100),"17-19",IF(AND(PM60="FCR",PN60=100),"20",""))))))))))),"")</f>
        <v/>
      </c>
      <c r="PR60" s="409" t="str">
        <f>IFERROR(IF(PM60="vVO2máx",(Avaliações!$C$51*'Microciclos - Endurance (2)'!PN60)/100,IF(PM60="Velocidade_crítica",IF(PN60="80% VC",Avaliações!#REF!*0.8,IF(PN60="100% VC",Avaliações!#REF!*1,IF(PN60="120% VC",Avaliações!#REF!*1.2,IF(PN60="&gt;30%",Avaliações!$C$54*1.3,IF(PN60="&gt;40%",Avaliações!$C$54*1.4,0))))),IF(PM60="PACE_Daniels",INDEX(BASE!$Q$4:$V$60,MATCH(Avaliações!$C$53,BASE!$Q$4:$Q$60,0),MATCH('Microciclos - Endurance (2)'!PN60,BASE!$Q$4:$V$4,0)),""))),"")</f>
        <v/>
      </c>
      <c r="PS60" s="407" t="s">
        <v>144</v>
      </c>
      <c r="PT60" s="407"/>
      <c r="PU60" s="410" t="str">
        <f t="shared" si="622"/>
        <v/>
      </c>
      <c r="PV60" s="407" t="str">
        <f>IFERROR(IF(PM60="PACE_Daniels",(INDEX(BASE!$AE$4:$AH$7,MATCH('Microciclos - Endurance (2)'!PT60,BASE!$AE$4:$AE$7,0),4)),IF(AND(PM60="vVO2máx",PT60&gt;=35,PT60&lt;=45),"9-11",IF(AND(PM60="vVO2máx",PT60&gt;45,PT60&lt;=65),"11",IF(AND(PM60="vVO2máx",PT60&gt;65,PT60&lt;=75),"12-13",IF(AND(PM60="vVO2máx",PT60&gt;=80,PT60&lt;=85),"14-16",IF(AND(PM60="vVO2máx",PT60&gt;=85,PT60&lt;100),"17-19",IF(AND(PM60="vVO2máx",PT60&gt;=100),"20",IF(AND(PM60="FCR",PT60&gt;40,PT60&lt;=60),"12-13",IF(AND(PM60="FCR",PT60&gt;60,PT60&lt;=84),"14-16",IF(AND(PM60="FCR",PT60&gt;=85,PT60&lt;100),"17-19",IF(AND(PM60="FCR",PT60=100),"20",""))))))))))),"")</f>
        <v/>
      </c>
      <c r="PW60" s="409">
        <f>IFERROR(IF(PS60="vVO2máx",(Avaliações!$C$51*'Microciclos - Endurance (2)'!PT60)/100,IF(PS60="Velocidade_crítica",IF(PT60="80% VC",Avaliações!#REF!*0.8,IF(PT60="100% VC",Avaliações!#REF!*1,IF(PT60="120% VC",Avaliações!#REF!*1.2,IF(PT60="&gt;30%",Avaliações!$C$54*1.3,IF(PT60="&gt;40%",Avaliações!$C$54*1.4,0))))),IF(PS60="PACE_Daniels",INDEX(BASE!$Q$4:$V$60,MATCH(Avaliações!$C$53,BASE!$Q$4:$Q$60,0),MATCH('Microciclos - Endurance (2)'!PT60,BASE!$Q$4:$V$4,0)),0))),"")</f>
        <v>0</v>
      </c>
      <c r="PX60" s="409" t="str">
        <f t="shared" si="623"/>
        <v/>
      </c>
      <c r="QB60" s="407"/>
      <c r="QC60" s="407"/>
      <c r="QD60" s="407"/>
      <c r="QE60" s="407"/>
      <c r="QF60" s="407">
        <f t="shared" si="668"/>
        <v>0</v>
      </c>
      <c r="QG60" s="407">
        <f t="shared" si="624"/>
        <v>0</v>
      </c>
      <c r="QH60" s="408" t="str">
        <f t="shared" si="625"/>
        <v/>
      </c>
      <c r="QI60" s="407" t="s">
        <v>144</v>
      </c>
      <c r="QJ60" s="407"/>
      <c r="QK60" s="409" t="str">
        <f t="shared" si="626"/>
        <v/>
      </c>
      <c r="QL60" s="410" t="str">
        <f t="shared" si="627"/>
        <v/>
      </c>
      <c r="QM60" s="407" t="str">
        <f>IFERROR(IF(QI60="PACE_Daniels",(INDEX(BASE!$AE$4:$AH$8,MATCH('Microciclos - Endurance (2)'!QJ60,BASE!$AE$4:$AE$8,0),4)),IF(AND(QI60="vVO2máx",QJ60&gt;=35,QJ60&lt;=45),"9-11",IF(AND(QI60="vVO2máx",QJ60&gt;45,QJ60&lt;=65),"11",IF(AND(QI60="vVO2máx",QJ60&gt;65,QJ60&lt;=75),"12-13",IF(AND(QI60="vVO2máx",QJ60&gt;=80,QJ60&lt;=85),"14-16",IF(AND(QI60="vVO2máx",QJ60&gt;=85,QJ60&lt;100),"17-19",IF(AND(QI60="vVO2máx",QJ60&gt;=100),"20",IF(AND(QI60="FCR",QJ60&gt;40,QJ60&lt;=60),"12-13",IF(AND(QI60="FCR",QJ60&gt;60,QJ60&lt;=84),"14-16",IF(AND(QI60="FCR",QJ60&gt;=85,QJ60&lt;100),"17-19",IF(AND(QI60="FCR",QJ60=100),"20",""))))))))))),"")</f>
        <v/>
      </c>
      <c r="QN60" s="409" t="str">
        <f>IFERROR(IF(QI60="vVO2máx",(Avaliações!$C$51*'Microciclos - Endurance (2)'!QJ60)/100,IF(QI60="Velocidade_crítica",IF(QJ60="80% VC",Avaliações!#REF!*0.8,IF(QJ60="100% VC",Avaliações!#REF!*1,IF(QJ60="120% VC",Avaliações!#REF!*1.2,IF(QJ60="&gt;30%",Avaliações!$C$54*1.3,IF(QJ60="&gt;40%",Avaliações!$C$54*1.4,0))))),IF(QI60="PACE_Daniels",INDEX(BASE!$Q$4:$V$60,MATCH(Avaliações!$C$53,BASE!$Q$4:$Q$60,0),MATCH('Microciclos - Endurance (2)'!QJ60,BASE!$Q$4:$V$4,0)),""))),"")</f>
        <v/>
      </c>
      <c r="QO60" s="407" t="s">
        <v>144</v>
      </c>
      <c r="QP60" s="407"/>
      <c r="QQ60" s="410" t="str">
        <f t="shared" si="628"/>
        <v/>
      </c>
      <c r="QR60" s="407" t="str">
        <f>IFERROR(IF(QI60="PACE_Daniels",(INDEX(BASE!$AE$4:$AH$7,MATCH('Microciclos - Endurance (2)'!QP60,BASE!$AE$4:$AE$7,0),4)),IF(AND(QI60="vVO2máx",QP60&gt;=35,QP60&lt;=45),"9-11",IF(AND(QI60="vVO2máx",QP60&gt;45,QP60&lt;=65),"11",IF(AND(QI60="vVO2máx",QP60&gt;65,QP60&lt;=75),"12-13",IF(AND(QI60="vVO2máx",QP60&gt;=80,QP60&lt;=85),"14-16",IF(AND(QI60="vVO2máx",QP60&gt;=85,QP60&lt;100),"17-19",IF(AND(QI60="vVO2máx",QP60&gt;=100),"20",IF(AND(QI60="FCR",QP60&gt;40,QP60&lt;=60),"12-13",IF(AND(QI60="FCR",QP60&gt;60,QP60&lt;=84),"14-16",IF(AND(QI60="FCR",QP60&gt;=85,QP60&lt;100),"17-19",IF(AND(QI60="FCR",QP60=100),"20",""))))))))))),"")</f>
        <v/>
      </c>
      <c r="QS60" s="409">
        <f>IFERROR(IF(QO60="vVO2máx",(Avaliações!$C$51*'Microciclos - Endurance (2)'!QP60)/100,IF(QO60="Velocidade_crítica",IF(QP60="80% VC",Avaliações!#REF!*0.8,IF(QP60="100% VC",Avaliações!#REF!*1,IF(QP60="120% VC",Avaliações!#REF!*1.2,IF(QP60="&gt;30%",Avaliações!$C$54*1.3,IF(QP60="&gt;40%",Avaliações!$C$54*1.4,0))))),IF(QO60="PACE_Daniels",INDEX(BASE!$Q$4:$V$60,MATCH(Avaliações!$C$53,BASE!$Q$4:$Q$60,0),MATCH('Microciclos - Endurance (2)'!QP60,BASE!$Q$4:$V$4,0)),0))),"")</f>
        <v>0</v>
      </c>
      <c r="QT60" s="409" t="str">
        <f t="shared" si="629"/>
        <v/>
      </c>
      <c r="QX60" s="407"/>
      <c r="QY60" s="407"/>
      <c r="QZ60" s="407"/>
      <c r="RA60" s="407"/>
      <c r="RB60" s="407">
        <f t="shared" si="669"/>
        <v>0</v>
      </c>
      <c r="RC60" s="407">
        <f t="shared" si="630"/>
        <v>0</v>
      </c>
      <c r="RD60" s="408" t="str">
        <f t="shared" si="631"/>
        <v/>
      </c>
      <c r="RE60" s="407" t="s">
        <v>144</v>
      </c>
      <c r="RF60" s="407"/>
      <c r="RG60" s="409" t="str">
        <f t="shared" si="632"/>
        <v/>
      </c>
      <c r="RH60" s="410" t="str">
        <f t="shared" si="633"/>
        <v/>
      </c>
      <c r="RI60" s="407" t="str">
        <f>IFERROR(IF(RE60="PACE_Daniels",(INDEX(BASE!$AE$4:$AH$8,MATCH('Microciclos - Endurance (2)'!RF60,BASE!$AE$4:$AE$8,0),4)),IF(AND(RE60="vVO2máx",RF60&gt;=35,RF60&lt;=45),"9-11",IF(AND(RE60="vVO2máx",RF60&gt;45,RF60&lt;=65),"11",IF(AND(RE60="vVO2máx",RF60&gt;65,RF60&lt;=75),"12-13",IF(AND(RE60="vVO2máx",RF60&gt;=80,RF60&lt;=85),"14-16",IF(AND(RE60="vVO2máx",RF60&gt;=85,RF60&lt;100),"17-19",IF(AND(RE60="vVO2máx",RF60&gt;=100),"20",IF(AND(RE60="FCR",RF60&gt;40,RF60&lt;=60),"12-13",IF(AND(RE60="FCR",RF60&gt;60,RF60&lt;=84),"14-16",IF(AND(RE60="FCR",RF60&gt;=85,RF60&lt;100),"17-19",IF(AND(RE60="FCR",RF60=100),"20",""))))))))))),"")</f>
        <v/>
      </c>
      <c r="RJ60" s="409" t="str">
        <f>IFERROR(IF(RE60="vVO2máx",(Avaliações!$C$51*'Microciclos - Endurance (2)'!RF60)/100,IF(RE60="Velocidade_crítica",IF(RF60="80% VC",Avaliações!#REF!*0.8,IF(RF60="100% VC",Avaliações!#REF!*1,IF(RF60="120% VC",Avaliações!#REF!*1.2,IF(RF60="&gt;30%",Avaliações!$C$54*1.3,IF(RF60="&gt;40%",Avaliações!$C$54*1.4,0))))),IF(RE60="PACE_Daniels",INDEX(BASE!$Q$4:$V$60,MATCH(Avaliações!$C$53,BASE!$Q$4:$Q$60,0),MATCH('Microciclos - Endurance (2)'!RF60,BASE!$Q$4:$V$4,0)),""))),"")</f>
        <v/>
      </c>
      <c r="RK60" s="407" t="s">
        <v>144</v>
      </c>
      <c r="RL60" s="407"/>
      <c r="RM60" s="410" t="str">
        <f t="shared" si="634"/>
        <v/>
      </c>
      <c r="RN60" s="407" t="str">
        <f>IFERROR(IF(RE60="PACE_Daniels",(INDEX(BASE!$AE$4:$AH$7,MATCH('Microciclos - Endurance (2)'!RL60,BASE!$AE$4:$AE$7,0),4)),IF(AND(RE60="vVO2máx",RL60&gt;=35,RL60&lt;=45),"9-11",IF(AND(RE60="vVO2máx",RL60&gt;45,RL60&lt;=65),"11",IF(AND(RE60="vVO2máx",RL60&gt;65,RL60&lt;=75),"12-13",IF(AND(RE60="vVO2máx",RL60&gt;=80,RL60&lt;=85),"14-16",IF(AND(RE60="vVO2máx",RL60&gt;=85,RL60&lt;100),"17-19",IF(AND(RE60="vVO2máx",RL60&gt;=100),"20",IF(AND(RE60="FCR",RL60&gt;40,RL60&lt;=60),"12-13",IF(AND(RE60="FCR",RL60&gt;60,RL60&lt;=84),"14-16",IF(AND(RE60="FCR",RL60&gt;=85,RL60&lt;100),"17-19",IF(AND(RE60="FCR",RL60=100),"20",""))))))))))),"")</f>
        <v/>
      </c>
      <c r="RO60" s="409">
        <f>IFERROR(IF(RK60="vVO2máx",(Avaliações!$C$51*'Microciclos - Endurance (2)'!RL60)/100,IF(RK60="Velocidade_crítica",IF(RL60="80% VC",Avaliações!#REF!*0.8,IF(RL60="100% VC",Avaliações!#REF!*1,IF(RL60="120% VC",Avaliações!#REF!*1.2,IF(RL60="&gt;30%",Avaliações!$C$54*1.3,IF(RL60="&gt;40%",Avaliações!$C$54*1.4,0))))),IF(RK60="PACE_Daniels",INDEX(BASE!$Q$4:$V$60,MATCH(Avaliações!$C$53,BASE!$Q$4:$Q$60,0),MATCH('Microciclos - Endurance (2)'!RL60,BASE!$Q$4:$V$4,0)),0))),"")</f>
        <v>0</v>
      </c>
      <c r="RP60" s="409" t="str">
        <f t="shared" si="635"/>
        <v/>
      </c>
      <c r="RT60" s="407"/>
      <c r="RU60" s="407"/>
      <c r="RV60" s="407"/>
      <c r="RW60" s="407"/>
      <c r="RX60" s="407">
        <f t="shared" si="670"/>
        <v>0</v>
      </c>
      <c r="RY60" s="407">
        <f t="shared" si="636"/>
        <v>0</v>
      </c>
      <c r="RZ60" s="408" t="str">
        <f t="shared" si="637"/>
        <v/>
      </c>
      <c r="SA60" s="407" t="s">
        <v>144</v>
      </c>
      <c r="SB60" s="407"/>
      <c r="SC60" s="409" t="str">
        <f t="shared" si="638"/>
        <v/>
      </c>
      <c r="SD60" s="410" t="str">
        <f t="shared" si="639"/>
        <v/>
      </c>
      <c r="SE60" s="407" t="str">
        <f>IFERROR(IF(SA60="PACE_Daniels",(INDEX(BASE!$AE$4:$AH$8,MATCH('Microciclos - Endurance (2)'!SB60,BASE!$AE$4:$AE$8,0),4)),IF(AND(SA60="vVO2máx",SB60&gt;=35,SB60&lt;=45),"9-11",IF(AND(SA60="vVO2máx",SB60&gt;45,SB60&lt;=65),"11",IF(AND(SA60="vVO2máx",SB60&gt;65,SB60&lt;=75),"12-13",IF(AND(SA60="vVO2máx",SB60&gt;=80,SB60&lt;=85),"14-16",IF(AND(SA60="vVO2máx",SB60&gt;=85,SB60&lt;100),"17-19",IF(AND(SA60="vVO2máx",SB60&gt;=100),"20",IF(AND(SA60="FCR",SB60&gt;40,SB60&lt;=60),"12-13",IF(AND(SA60="FCR",SB60&gt;60,SB60&lt;=84),"14-16",IF(AND(SA60="FCR",SB60&gt;=85,SB60&lt;100),"17-19",IF(AND(SA60="FCR",SB60=100),"20",""))))))))))),"")</f>
        <v/>
      </c>
      <c r="SF60" s="409" t="str">
        <f>IFERROR(IF(SA60="vVO2máx",(Avaliações!$C$51*'Microciclos - Endurance (2)'!SB60)/100,IF(SA60="Velocidade_crítica",IF(SB60="80% VC",Avaliações!#REF!*0.8,IF(SB60="100% VC",Avaliações!#REF!*1,IF(SB60="120% VC",Avaliações!#REF!*1.2,IF(SB60="&gt;30%",Avaliações!$C$54*1.3,IF(SB60="&gt;40%",Avaliações!$C$54*1.4,0))))),IF(SA60="PACE_Daniels",INDEX(BASE!$Q$4:$V$60,MATCH(Avaliações!$C$53,BASE!$Q$4:$Q$60,0),MATCH('Microciclos - Endurance (2)'!SB60,BASE!$Q$4:$V$4,0)),""))),"")</f>
        <v/>
      </c>
      <c r="SG60" s="407" t="s">
        <v>144</v>
      </c>
      <c r="SH60" s="407"/>
      <c r="SI60" s="410" t="str">
        <f t="shared" si="640"/>
        <v/>
      </c>
      <c r="SJ60" s="407" t="str">
        <f>IFERROR(IF(SA60="PACE_Daniels",(INDEX(BASE!$AE$4:$AH$7,MATCH('Microciclos - Endurance (2)'!SH60,BASE!$AE$4:$AE$7,0),4)),IF(AND(SA60="vVO2máx",SH60&gt;=35,SH60&lt;=45),"9-11",IF(AND(SA60="vVO2máx",SH60&gt;45,SH60&lt;=65),"11",IF(AND(SA60="vVO2máx",SH60&gt;65,SH60&lt;=75),"12-13",IF(AND(SA60="vVO2máx",SH60&gt;=80,SH60&lt;=85),"14-16",IF(AND(SA60="vVO2máx",SH60&gt;=85,SH60&lt;100),"17-19",IF(AND(SA60="vVO2máx",SH60&gt;=100),"20",IF(AND(SA60="FCR",SH60&gt;40,SH60&lt;=60),"12-13",IF(AND(SA60="FCR",SH60&gt;60,SH60&lt;=84),"14-16",IF(AND(SA60="FCR",SH60&gt;=85,SH60&lt;100),"17-19",IF(AND(SA60="FCR",SH60=100),"20",""))))))))))),"")</f>
        <v/>
      </c>
      <c r="SK60" s="409">
        <f>IFERROR(IF(SG60="vVO2máx",(Avaliações!$C$51*'Microciclos - Endurance (2)'!SH60)/100,IF(SG60="Velocidade_crítica",IF(SH60="80% VC",Avaliações!#REF!*0.8,IF(SH60="100% VC",Avaliações!#REF!*1,IF(SH60="120% VC",Avaliações!#REF!*1.2,IF(SH60="&gt;30%",Avaliações!$C$54*1.3,IF(SH60="&gt;40%",Avaliações!$C$54*1.4,0))))),IF(SG60="PACE_Daniels",INDEX(BASE!$Q$4:$V$60,MATCH(Avaliações!$C$53,BASE!$Q$4:$Q$60,0),MATCH('Microciclos - Endurance (2)'!SH60,BASE!$Q$4:$V$4,0)),0))),"")</f>
        <v>0</v>
      </c>
      <c r="SL60" s="409" t="str">
        <f t="shared" si="641"/>
        <v/>
      </c>
      <c r="SP60" s="407"/>
      <c r="SQ60" s="407"/>
      <c r="SR60" s="407"/>
      <c r="SS60" s="407"/>
      <c r="ST60" s="407">
        <f t="shared" si="671"/>
        <v>0</v>
      </c>
      <c r="SU60" s="407">
        <f t="shared" si="642"/>
        <v>0</v>
      </c>
      <c r="SV60" s="408" t="str">
        <f t="shared" si="643"/>
        <v/>
      </c>
      <c r="SW60" s="407" t="s">
        <v>144</v>
      </c>
      <c r="SX60" s="407"/>
      <c r="SY60" s="409" t="str">
        <f t="shared" si="644"/>
        <v/>
      </c>
      <c r="SZ60" s="410" t="str">
        <f t="shared" si="645"/>
        <v/>
      </c>
      <c r="TA60" s="407" t="str">
        <f>IFERROR(IF(SW60="PACE_Daniels",(INDEX(BASE!$AE$4:$AH$8,MATCH('Microciclos - Endurance (2)'!SX60,BASE!$AE$4:$AE$8,0),4)),IF(AND(SW60="vVO2máx",SX60&gt;=35,SX60&lt;=45),"9-11",IF(AND(SW60="vVO2máx",SX60&gt;45,SX60&lt;=65),"11",IF(AND(SW60="vVO2máx",SX60&gt;65,SX60&lt;=75),"12-13",IF(AND(SW60="vVO2máx",SX60&gt;=80,SX60&lt;=85),"14-16",IF(AND(SW60="vVO2máx",SX60&gt;=85,SX60&lt;100),"17-19",IF(AND(SW60="vVO2máx",SX60&gt;=100),"20",IF(AND(SW60="FCR",SX60&gt;40,SX60&lt;=60),"12-13",IF(AND(SW60="FCR",SX60&gt;60,SX60&lt;=84),"14-16",IF(AND(SW60="FCR",SX60&gt;=85,SX60&lt;100),"17-19",IF(AND(SW60="FCR",SX60=100),"20",""))))))))))),"")</f>
        <v/>
      </c>
      <c r="TB60" s="409" t="str">
        <f>IFERROR(IF(SW60="vVO2máx",(Avaliações!$C$51*'Microciclos - Endurance (2)'!SX60)/100,IF(SW60="Velocidade_crítica",IF(SX60="80% VC",Avaliações!#REF!*0.8,IF(SX60="100% VC",Avaliações!#REF!*1,IF(SX60="120% VC",Avaliações!#REF!*1.2,IF(SX60="&gt;30%",Avaliações!$C$54*1.3,IF(SX60="&gt;40%",Avaliações!$C$54*1.4,0))))),IF(SW60="PACE_Daniels",INDEX(BASE!$Q$4:$V$60,MATCH(Avaliações!$C$53,BASE!$Q$4:$Q$60,0),MATCH('Microciclos - Endurance (2)'!SX60,BASE!$Q$4:$V$4,0)),""))),"")</f>
        <v/>
      </c>
      <c r="TC60" s="407" t="s">
        <v>144</v>
      </c>
      <c r="TD60" s="407"/>
      <c r="TE60" s="410" t="str">
        <f t="shared" si="646"/>
        <v/>
      </c>
      <c r="TF60" s="407" t="str">
        <f>IFERROR(IF(SW60="PACE_Daniels",(INDEX(BASE!$AE$4:$AH$7,MATCH('Microciclos - Endurance (2)'!TD60,BASE!$AE$4:$AE$7,0),4)),IF(AND(SW60="vVO2máx",TD60&gt;=35,TD60&lt;=45),"9-11",IF(AND(SW60="vVO2máx",TD60&gt;45,TD60&lt;=65),"11",IF(AND(SW60="vVO2máx",TD60&gt;65,TD60&lt;=75),"12-13",IF(AND(SW60="vVO2máx",TD60&gt;=80,TD60&lt;=85),"14-16",IF(AND(SW60="vVO2máx",TD60&gt;=85,TD60&lt;100),"17-19",IF(AND(SW60="vVO2máx",TD60&gt;=100),"20",IF(AND(SW60="FCR",TD60&gt;40,TD60&lt;=60),"12-13",IF(AND(SW60="FCR",TD60&gt;60,TD60&lt;=84),"14-16",IF(AND(SW60="FCR",TD60&gt;=85,TD60&lt;100),"17-19",IF(AND(SW60="FCR",TD60=100),"20",""))))))))))),"")</f>
        <v/>
      </c>
      <c r="TG60" s="409">
        <f>IFERROR(IF(TC60="vVO2máx",(Avaliações!$C$51*'Microciclos - Endurance (2)'!TD60)/100,IF(TC60="Velocidade_crítica",IF(TD60="80% VC",Avaliações!#REF!*0.8,IF(TD60="100% VC",Avaliações!#REF!*1,IF(TD60="120% VC",Avaliações!#REF!*1.2,IF(TD60="&gt;30%",Avaliações!$C$54*1.3,IF(TD60="&gt;40%",Avaliações!$C$54*1.4,0))))),IF(TC60="PACE_Daniels",INDEX(BASE!$Q$4:$V$60,MATCH(Avaliações!$C$53,BASE!$Q$4:$Q$60,0),MATCH('Microciclos - Endurance (2)'!TD60,BASE!$Q$4:$V$4,0)),0))),"")</f>
        <v>0</v>
      </c>
      <c r="TH60" s="409" t="str">
        <f t="shared" si="647"/>
        <v/>
      </c>
    </row>
    <row r="61" spans="2:528">
      <c r="B61" s="400"/>
    </row>
    <row r="62" spans="2:528">
      <c r="G62" s="417" t="s">
        <v>561</v>
      </c>
      <c r="H62" s="418">
        <f>SUM(H64+H65)</f>
        <v>0</v>
      </c>
      <c r="I62" s="397" t="s">
        <v>469</v>
      </c>
      <c r="L62" s="440" t="s">
        <v>365</v>
      </c>
      <c r="M62" s="426"/>
      <c r="N62" s="427"/>
      <c r="O62" s="428"/>
      <c r="P62" s="428"/>
      <c r="Q62" s="428"/>
      <c r="R62" s="428"/>
      <c r="S62" s="428"/>
      <c r="T62" s="428"/>
      <c r="U62" s="428"/>
      <c r="V62" s="429"/>
      <c r="AC62" s="417" t="s">
        <v>561</v>
      </c>
      <c r="AD62" s="418">
        <f>SUM(AD64+AD65)</f>
        <v>0</v>
      </c>
      <c r="AE62" s="397" t="s">
        <v>469</v>
      </c>
      <c r="AH62" s="440" t="s">
        <v>365</v>
      </c>
      <c r="AI62" s="426"/>
      <c r="AJ62" s="427"/>
      <c r="AK62" s="428"/>
      <c r="AL62" s="428"/>
      <c r="AM62" s="428"/>
      <c r="AN62" s="428"/>
      <c r="AO62" s="428"/>
      <c r="AP62" s="428"/>
      <c r="AQ62" s="428"/>
      <c r="AR62" s="429"/>
      <c r="AY62" s="417" t="s">
        <v>561</v>
      </c>
      <c r="AZ62" s="418">
        <f>SUM(AZ64+AZ65)</f>
        <v>0</v>
      </c>
      <c r="BA62" s="397" t="s">
        <v>469</v>
      </c>
      <c r="BD62" s="440" t="s">
        <v>365</v>
      </c>
      <c r="BE62" s="426"/>
      <c r="BF62" s="427"/>
      <c r="BG62" s="428"/>
      <c r="BH62" s="428"/>
      <c r="BI62" s="428"/>
      <c r="BJ62" s="428"/>
      <c r="BK62" s="428"/>
      <c r="BL62" s="428"/>
      <c r="BM62" s="428"/>
      <c r="BN62" s="429"/>
      <c r="BU62" s="417" t="s">
        <v>561</v>
      </c>
      <c r="BV62" s="418">
        <f>SUM(BV64+BV65)</f>
        <v>0</v>
      </c>
      <c r="BW62" s="397" t="s">
        <v>469</v>
      </c>
      <c r="BZ62" s="440" t="s">
        <v>365</v>
      </c>
      <c r="CA62" s="426"/>
      <c r="CB62" s="427"/>
      <c r="CC62" s="428"/>
      <c r="CD62" s="428"/>
      <c r="CE62" s="428"/>
      <c r="CF62" s="428"/>
      <c r="CG62" s="428"/>
      <c r="CH62" s="428"/>
      <c r="CI62" s="428"/>
      <c r="CJ62" s="429"/>
      <c r="CQ62" s="417" t="s">
        <v>561</v>
      </c>
      <c r="CR62" s="418">
        <f>SUM(CR64+CR65)</f>
        <v>0</v>
      </c>
      <c r="CS62" s="397" t="s">
        <v>469</v>
      </c>
      <c r="CV62" s="440" t="s">
        <v>365</v>
      </c>
      <c r="CW62" s="426"/>
      <c r="CX62" s="427"/>
      <c r="CY62" s="428"/>
      <c r="CZ62" s="428"/>
      <c r="DA62" s="428"/>
      <c r="DB62" s="428"/>
      <c r="DC62" s="428"/>
      <c r="DD62" s="428"/>
      <c r="DE62" s="428"/>
      <c r="DF62" s="429"/>
      <c r="DM62" s="417" t="s">
        <v>561</v>
      </c>
      <c r="DN62" s="418">
        <f>SUM(DN64+DN65)</f>
        <v>0</v>
      </c>
      <c r="DO62" s="397" t="s">
        <v>469</v>
      </c>
      <c r="DR62" s="440" t="s">
        <v>365</v>
      </c>
      <c r="DS62" s="426"/>
      <c r="DT62" s="427"/>
      <c r="DU62" s="428"/>
      <c r="DV62" s="428"/>
      <c r="DW62" s="428"/>
      <c r="DX62" s="428"/>
      <c r="DY62" s="428"/>
      <c r="DZ62" s="428"/>
      <c r="EA62" s="428"/>
      <c r="EB62" s="429"/>
      <c r="EI62" s="417" t="s">
        <v>561</v>
      </c>
      <c r="EJ62" s="418">
        <f>SUM(EJ64+EJ65)</f>
        <v>0</v>
      </c>
      <c r="EK62" s="397" t="s">
        <v>469</v>
      </c>
      <c r="EN62" s="440" t="s">
        <v>365</v>
      </c>
      <c r="EO62" s="426"/>
      <c r="EP62" s="427"/>
      <c r="EQ62" s="428"/>
      <c r="ER62" s="428"/>
      <c r="ES62" s="428"/>
      <c r="ET62" s="428"/>
      <c r="EU62" s="428"/>
      <c r="EV62" s="428"/>
      <c r="EW62" s="428"/>
      <c r="EX62" s="429"/>
      <c r="FE62" s="417" t="s">
        <v>561</v>
      </c>
      <c r="FF62" s="418">
        <f>SUM(FF64+FF65)</f>
        <v>0</v>
      </c>
      <c r="FG62" s="397" t="s">
        <v>469</v>
      </c>
      <c r="FJ62" s="440" t="s">
        <v>365</v>
      </c>
      <c r="FK62" s="426"/>
      <c r="FL62" s="427"/>
      <c r="FM62" s="428"/>
      <c r="FN62" s="428"/>
      <c r="FO62" s="428"/>
      <c r="FP62" s="428"/>
      <c r="FQ62" s="428"/>
      <c r="FR62" s="428"/>
      <c r="FS62" s="428"/>
      <c r="FT62" s="429"/>
      <c r="GA62" s="417" t="s">
        <v>561</v>
      </c>
      <c r="GB62" s="418">
        <f>SUM(GB64+GB65)</f>
        <v>0</v>
      </c>
      <c r="GC62" s="397" t="s">
        <v>469</v>
      </c>
      <c r="GF62" s="440" t="s">
        <v>365</v>
      </c>
      <c r="GG62" s="426"/>
      <c r="GH62" s="427"/>
      <c r="GI62" s="428"/>
      <c r="GJ62" s="428"/>
      <c r="GK62" s="428"/>
      <c r="GL62" s="428"/>
      <c r="GM62" s="428"/>
      <c r="GN62" s="428"/>
      <c r="GO62" s="428"/>
      <c r="GP62" s="429"/>
      <c r="GW62" s="417" t="s">
        <v>561</v>
      </c>
      <c r="GX62" s="418">
        <f>SUM(GX64+GX65)</f>
        <v>0</v>
      </c>
      <c r="GY62" s="397" t="s">
        <v>469</v>
      </c>
      <c r="HB62" s="440" t="s">
        <v>365</v>
      </c>
      <c r="HC62" s="426"/>
      <c r="HD62" s="427"/>
      <c r="HE62" s="428"/>
      <c r="HF62" s="428"/>
      <c r="HG62" s="428"/>
      <c r="HH62" s="428"/>
      <c r="HI62" s="428"/>
      <c r="HJ62" s="428"/>
      <c r="HK62" s="428"/>
      <c r="HL62" s="429"/>
      <c r="HS62" s="417" t="s">
        <v>561</v>
      </c>
      <c r="HT62" s="418">
        <f>SUM(HT64+HT65)</f>
        <v>0</v>
      </c>
      <c r="HU62" s="397" t="s">
        <v>469</v>
      </c>
      <c r="HX62" s="440" t="s">
        <v>365</v>
      </c>
      <c r="HY62" s="426"/>
      <c r="HZ62" s="427"/>
      <c r="IA62" s="428"/>
      <c r="IB62" s="428"/>
      <c r="IC62" s="428"/>
      <c r="ID62" s="428"/>
      <c r="IE62" s="428"/>
      <c r="IF62" s="428"/>
      <c r="IG62" s="428"/>
      <c r="IH62" s="429"/>
      <c r="IO62" s="417" t="s">
        <v>561</v>
      </c>
      <c r="IP62" s="418">
        <f>SUM(IP64+IP65)</f>
        <v>0</v>
      </c>
      <c r="IQ62" s="397" t="s">
        <v>469</v>
      </c>
      <c r="IT62" s="440" t="s">
        <v>365</v>
      </c>
      <c r="IU62" s="426"/>
      <c r="IV62" s="427"/>
      <c r="IW62" s="428"/>
      <c r="IX62" s="428"/>
      <c r="IY62" s="428"/>
      <c r="IZ62" s="428"/>
      <c r="JA62" s="428"/>
      <c r="JB62" s="428"/>
      <c r="JC62" s="428"/>
      <c r="JD62" s="429"/>
      <c r="JK62" s="417" t="s">
        <v>561</v>
      </c>
      <c r="JL62" s="418">
        <f>SUM(JL64+JL65)</f>
        <v>0</v>
      </c>
      <c r="JM62" s="397" t="s">
        <v>469</v>
      </c>
      <c r="JP62" s="440" t="s">
        <v>365</v>
      </c>
      <c r="JQ62" s="426"/>
      <c r="JR62" s="427"/>
      <c r="JS62" s="428"/>
      <c r="JT62" s="428"/>
      <c r="JU62" s="428"/>
      <c r="JV62" s="428"/>
      <c r="JW62" s="428"/>
      <c r="JX62" s="428"/>
      <c r="JY62" s="428"/>
      <c r="JZ62" s="429"/>
      <c r="KG62" s="417" t="s">
        <v>561</v>
      </c>
      <c r="KH62" s="418">
        <f>SUM(KH64+KH65)</f>
        <v>0</v>
      </c>
      <c r="KI62" s="397" t="s">
        <v>469</v>
      </c>
      <c r="KL62" s="440" t="s">
        <v>365</v>
      </c>
      <c r="KM62" s="426"/>
      <c r="KN62" s="427"/>
      <c r="KO62" s="428"/>
      <c r="KP62" s="428"/>
      <c r="KQ62" s="428"/>
      <c r="KR62" s="428"/>
      <c r="KS62" s="428"/>
      <c r="KT62" s="428"/>
      <c r="KU62" s="428"/>
      <c r="KV62" s="429"/>
      <c r="LC62" s="417" t="s">
        <v>561</v>
      </c>
      <c r="LD62" s="418">
        <f>SUM(LD64+LD65)</f>
        <v>0</v>
      </c>
      <c r="LE62" s="397" t="s">
        <v>469</v>
      </c>
      <c r="LH62" s="440" t="s">
        <v>365</v>
      </c>
      <c r="LI62" s="426"/>
      <c r="LJ62" s="427"/>
      <c r="LK62" s="428"/>
      <c r="LL62" s="428"/>
      <c r="LM62" s="428"/>
      <c r="LN62" s="428"/>
      <c r="LO62" s="428"/>
      <c r="LP62" s="428"/>
      <c r="LQ62" s="428"/>
      <c r="LR62" s="429"/>
      <c r="LY62" s="417" t="s">
        <v>561</v>
      </c>
      <c r="LZ62" s="418">
        <f>SUM(LZ64+LZ65)</f>
        <v>0</v>
      </c>
      <c r="MA62" s="397" t="s">
        <v>469</v>
      </c>
      <c r="MD62" s="440" t="s">
        <v>365</v>
      </c>
      <c r="ME62" s="426"/>
      <c r="MF62" s="427"/>
      <c r="MG62" s="428"/>
      <c r="MH62" s="428"/>
      <c r="MI62" s="428"/>
      <c r="MJ62" s="428"/>
      <c r="MK62" s="428"/>
      <c r="ML62" s="428"/>
      <c r="MM62" s="428"/>
      <c r="MN62" s="429"/>
      <c r="MU62" s="417" t="s">
        <v>561</v>
      </c>
      <c r="MV62" s="418">
        <f>SUM(MV64+MV65)</f>
        <v>0</v>
      </c>
      <c r="MW62" s="397" t="s">
        <v>469</v>
      </c>
      <c r="MZ62" s="440" t="s">
        <v>365</v>
      </c>
      <c r="NA62" s="426"/>
      <c r="NB62" s="427"/>
      <c r="NC62" s="428"/>
      <c r="ND62" s="428"/>
      <c r="NE62" s="428"/>
      <c r="NF62" s="428"/>
      <c r="NG62" s="428"/>
      <c r="NH62" s="428"/>
      <c r="NI62" s="428"/>
      <c r="NJ62" s="429"/>
      <c r="NQ62" s="417" t="s">
        <v>561</v>
      </c>
      <c r="NR62" s="418">
        <f>SUM(NR64+NR65)</f>
        <v>0</v>
      </c>
      <c r="NS62" s="397" t="s">
        <v>469</v>
      </c>
      <c r="NV62" s="440" t="s">
        <v>365</v>
      </c>
      <c r="NW62" s="426"/>
      <c r="NX62" s="427"/>
      <c r="NY62" s="428"/>
      <c r="NZ62" s="428"/>
      <c r="OA62" s="428"/>
      <c r="OB62" s="428"/>
      <c r="OC62" s="428"/>
      <c r="OD62" s="428"/>
      <c r="OE62" s="428"/>
      <c r="OF62" s="429"/>
      <c r="OM62" s="417" t="s">
        <v>561</v>
      </c>
      <c r="ON62" s="418">
        <f>SUM(ON64+ON65)</f>
        <v>0</v>
      </c>
      <c r="OO62" s="397" t="s">
        <v>469</v>
      </c>
      <c r="OR62" s="440" t="s">
        <v>365</v>
      </c>
      <c r="OS62" s="426"/>
      <c r="OT62" s="427"/>
      <c r="OU62" s="428"/>
      <c r="OV62" s="428"/>
      <c r="OW62" s="428"/>
      <c r="OX62" s="428"/>
      <c r="OY62" s="428"/>
      <c r="OZ62" s="428"/>
      <c r="PA62" s="428"/>
      <c r="PB62" s="429"/>
      <c r="PI62" s="417" t="s">
        <v>561</v>
      </c>
      <c r="PJ62" s="418">
        <f>SUM(PJ64+PJ65)</f>
        <v>0</v>
      </c>
      <c r="PK62" s="397" t="s">
        <v>469</v>
      </c>
      <c r="PN62" s="440" t="s">
        <v>365</v>
      </c>
      <c r="PO62" s="426"/>
      <c r="PP62" s="427"/>
      <c r="PQ62" s="428"/>
      <c r="PR62" s="428"/>
      <c r="PS62" s="428"/>
      <c r="PT62" s="428"/>
      <c r="PU62" s="428"/>
      <c r="PV62" s="428"/>
      <c r="PW62" s="428"/>
      <c r="PX62" s="429"/>
      <c r="QE62" s="417" t="s">
        <v>561</v>
      </c>
      <c r="QF62" s="418">
        <f>SUM(QF64+QF65)</f>
        <v>0</v>
      </c>
      <c r="QG62" s="397" t="s">
        <v>469</v>
      </c>
      <c r="QJ62" s="440" t="s">
        <v>365</v>
      </c>
      <c r="QK62" s="426"/>
      <c r="QL62" s="427"/>
      <c r="QM62" s="428"/>
      <c r="QN62" s="428"/>
      <c r="QO62" s="428"/>
      <c r="QP62" s="428"/>
      <c r="QQ62" s="428"/>
      <c r="QR62" s="428"/>
      <c r="QS62" s="428"/>
      <c r="QT62" s="429"/>
      <c r="RA62" s="417" t="s">
        <v>561</v>
      </c>
      <c r="RB62" s="418">
        <f>SUM(RB64+RB65)</f>
        <v>0</v>
      </c>
      <c r="RC62" s="397" t="s">
        <v>469</v>
      </c>
      <c r="RF62" s="440" t="s">
        <v>365</v>
      </c>
      <c r="RG62" s="426"/>
      <c r="RH62" s="427"/>
      <c r="RI62" s="428"/>
      <c r="RJ62" s="428"/>
      <c r="RK62" s="428"/>
      <c r="RL62" s="428"/>
      <c r="RM62" s="428"/>
      <c r="RN62" s="428"/>
      <c r="RO62" s="428"/>
      <c r="RP62" s="429"/>
      <c r="RW62" s="417" t="s">
        <v>561</v>
      </c>
      <c r="RX62" s="418">
        <f>SUM(RX64+RX65)</f>
        <v>0</v>
      </c>
      <c r="RY62" s="397" t="s">
        <v>469</v>
      </c>
      <c r="SB62" s="440" t="s">
        <v>365</v>
      </c>
      <c r="SC62" s="426"/>
      <c r="SD62" s="427"/>
      <c r="SE62" s="428"/>
      <c r="SF62" s="428"/>
      <c r="SG62" s="428"/>
      <c r="SH62" s="428"/>
      <c r="SI62" s="428"/>
      <c r="SJ62" s="428"/>
      <c r="SK62" s="428"/>
      <c r="SL62" s="429"/>
      <c r="SS62" s="417" t="s">
        <v>561</v>
      </c>
      <c r="ST62" s="418">
        <f>SUM(ST64+ST65)</f>
        <v>0</v>
      </c>
      <c r="SU62" s="397" t="s">
        <v>469</v>
      </c>
      <c r="SX62" s="440" t="s">
        <v>365</v>
      </c>
      <c r="SY62" s="426"/>
      <c r="SZ62" s="427"/>
      <c r="TA62" s="428"/>
      <c r="TB62" s="428"/>
      <c r="TC62" s="428"/>
      <c r="TD62" s="428"/>
      <c r="TE62" s="428"/>
      <c r="TF62" s="428"/>
      <c r="TG62" s="428"/>
      <c r="TH62" s="429"/>
    </row>
    <row r="63" spans="2:528">
      <c r="G63" s="417" t="s">
        <v>452</v>
      </c>
      <c r="H63" s="419">
        <f>SUM(J55:J60)/1000</f>
        <v>0</v>
      </c>
      <c r="I63" s="422" t="s">
        <v>470</v>
      </c>
      <c r="J63" s="423">
        <f>SUMIF(M55:M60,"Zona 1",H55:H60)+SUMIF(V55:V60,"Zona 1",I55:I60)</f>
        <v>0</v>
      </c>
      <c r="L63" s="430"/>
      <c r="M63" s="424"/>
      <c r="N63" s="425"/>
      <c r="O63" s="431"/>
      <c r="P63" s="431"/>
      <c r="Q63" s="431"/>
      <c r="R63" s="431"/>
      <c r="S63" s="431"/>
      <c r="T63" s="431"/>
      <c r="U63" s="431"/>
      <c r="V63" s="432"/>
      <c r="AC63" s="417" t="s">
        <v>452</v>
      </c>
      <c r="AD63" s="419">
        <f>SUM(AF55:AF60)/1000</f>
        <v>0</v>
      </c>
      <c r="AE63" s="422" t="s">
        <v>470</v>
      </c>
      <c r="AF63" s="423">
        <f>SUMIF(AI55:AI60,"Zona 1",AD55:AD60)+SUMIF(AR55:AR60,"Zona 1",AE55:AE60)</f>
        <v>0</v>
      </c>
      <c r="AH63" s="430"/>
      <c r="AI63" s="424"/>
      <c r="AJ63" s="425"/>
      <c r="AK63" s="431"/>
      <c r="AL63" s="431"/>
      <c r="AM63" s="431"/>
      <c r="AN63" s="431"/>
      <c r="AO63" s="431"/>
      <c r="AP63" s="431"/>
      <c r="AQ63" s="431"/>
      <c r="AR63" s="432"/>
      <c r="AY63" s="417" t="s">
        <v>452</v>
      </c>
      <c r="AZ63" s="419">
        <f>SUM(BB55:BB60)/1000</f>
        <v>0</v>
      </c>
      <c r="BA63" s="422" t="s">
        <v>470</v>
      </c>
      <c r="BB63" s="423">
        <f>SUMIF(BE55:BE60,"Zona 1",AZ55:AZ60)+SUMIF(BN55:BN60,"Zona 1",BA55:BA60)</f>
        <v>0</v>
      </c>
      <c r="BD63" s="430"/>
      <c r="BE63" s="424"/>
      <c r="BF63" s="425"/>
      <c r="BG63" s="431"/>
      <c r="BH63" s="431"/>
      <c r="BI63" s="431"/>
      <c r="BJ63" s="431"/>
      <c r="BK63" s="431"/>
      <c r="BL63" s="431"/>
      <c r="BM63" s="431"/>
      <c r="BN63" s="432"/>
      <c r="BU63" s="417" t="s">
        <v>452</v>
      </c>
      <c r="BV63" s="419">
        <f>SUM(BX55:BX60)/1000</f>
        <v>0</v>
      </c>
      <c r="BW63" s="422" t="s">
        <v>470</v>
      </c>
      <c r="BX63" s="423">
        <f>SUMIF(CA55:CA60,"Zona 1",BV55:BV60)+SUMIF(CJ55:CJ60,"Zona 1",BW55:BW60)</f>
        <v>0</v>
      </c>
      <c r="BZ63" s="430"/>
      <c r="CA63" s="424"/>
      <c r="CB63" s="425"/>
      <c r="CC63" s="431"/>
      <c r="CD63" s="431"/>
      <c r="CE63" s="431"/>
      <c r="CF63" s="431"/>
      <c r="CG63" s="431"/>
      <c r="CH63" s="431"/>
      <c r="CI63" s="431"/>
      <c r="CJ63" s="432"/>
      <c r="CQ63" s="417" t="s">
        <v>452</v>
      </c>
      <c r="CR63" s="419">
        <f>SUM(CT55:CT60)/1000</f>
        <v>0</v>
      </c>
      <c r="CS63" s="422" t="s">
        <v>470</v>
      </c>
      <c r="CT63" s="423">
        <f>SUMIF(CW55:CW60,"Zona 1",CR55:CR60)+SUMIF(DF55:DF60,"Zona 1",CS55:CS60)</f>
        <v>0</v>
      </c>
      <c r="CV63" s="430"/>
      <c r="CW63" s="424"/>
      <c r="CX63" s="425"/>
      <c r="CY63" s="431"/>
      <c r="CZ63" s="431"/>
      <c r="DA63" s="431"/>
      <c r="DB63" s="431"/>
      <c r="DC63" s="431"/>
      <c r="DD63" s="431"/>
      <c r="DE63" s="431"/>
      <c r="DF63" s="432"/>
      <c r="DM63" s="417" t="s">
        <v>452</v>
      </c>
      <c r="DN63" s="419">
        <f>SUM(DP55:DP60)/1000</f>
        <v>0</v>
      </c>
      <c r="DO63" s="422" t="s">
        <v>470</v>
      </c>
      <c r="DP63" s="423">
        <f>SUMIF(DS55:DS60,"Zona 1",DN55:DN60)+SUMIF(EB55:EB60,"Zona 1",DO55:DO60)</f>
        <v>0</v>
      </c>
      <c r="DR63" s="430"/>
      <c r="DS63" s="424"/>
      <c r="DT63" s="425"/>
      <c r="DU63" s="431"/>
      <c r="DV63" s="431"/>
      <c r="DW63" s="431"/>
      <c r="DX63" s="431"/>
      <c r="DY63" s="431"/>
      <c r="DZ63" s="431"/>
      <c r="EA63" s="431"/>
      <c r="EB63" s="432"/>
      <c r="EI63" s="417" t="s">
        <v>452</v>
      </c>
      <c r="EJ63" s="419">
        <f>SUM(EL55:EL60)/1000</f>
        <v>0</v>
      </c>
      <c r="EK63" s="422" t="s">
        <v>470</v>
      </c>
      <c r="EL63" s="423">
        <f>SUMIF(EO55:EO60,"Zona 1",EJ55:EJ60)+SUMIF(EX55:EX60,"Zona 1",EK55:EK60)</f>
        <v>0</v>
      </c>
      <c r="EN63" s="430"/>
      <c r="EO63" s="424"/>
      <c r="EP63" s="425"/>
      <c r="EQ63" s="431"/>
      <c r="ER63" s="431"/>
      <c r="ES63" s="431"/>
      <c r="ET63" s="431"/>
      <c r="EU63" s="431"/>
      <c r="EV63" s="431"/>
      <c r="EW63" s="431"/>
      <c r="EX63" s="432"/>
      <c r="FE63" s="417" t="s">
        <v>452</v>
      </c>
      <c r="FF63" s="419">
        <f>SUM(FH55:FH60)/1000</f>
        <v>0</v>
      </c>
      <c r="FG63" s="422" t="s">
        <v>470</v>
      </c>
      <c r="FH63" s="423">
        <f>SUMIF(FK55:FK60,"Zona 1",FF55:FF60)+SUMIF(FT55:FT60,"Zona 1",FG55:FG60)</f>
        <v>0</v>
      </c>
      <c r="FJ63" s="430"/>
      <c r="FK63" s="424"/>
      <c r="FL63" s="425"/>
      <c r="FM63" s="431"/>
      <c r="FN63" s="431"/>
      <c r="FO63" s="431"/>
      <c r="FP63" s="431"/>
      <c r="FQ63" s="431"/>
      <c r="FR63" s="431"/>
      <c r="FS63" s="431"/>
      <c r="FT63" s="432"/>
      <c r="GA63" s="417" t="s">
        <v>452</v>
      </c>
      <c r="GB63" s="419">
        <f>SUM(GD55:GD60)/1000</f>
        <v>0</v>
      </c>
      <c r="GC63" s="422" t="s">
        <v>470</v>
      </c>
      <c r="GD63" s="423">
        <f>SUMIF(GG55:GG60,"Zona 1",GB55:GB60)+SUMIF(GP55:GP60,"Zona 1",GC55:GC60)</f>
        <v>0</v>
      </c>
      <c r="GF63" s="430"/>
      <c r="GG63" s="424"/>
      <c r="GH63" s="425"/>
      <c r="GI63" s="431"/>
      <c r="GJ63" s="431"/>
      <c r="GK63" s="431"/>
      <c r="GL63" s="431"/>
      <c r="GM63" s="431"/>
      <c r="GN63" s="431"/>
      <c r="GO63" s="431"/>
      <c r="GP63" s="432"/>
      <c r="GW63" s="417" t="s">
        <v>452</v>
      </c>
      <c r="GX63" s="419">
        <f>SUM(GZ55:GZ60)/1000</f>
        <v>0</v>
      </c>
      <c r="GY63" s="422" t="s">
        <v>470</v>
      </c>
      <c r="GZ63" s="423">
        <f>SUMIF(HC55:HC60,"Zona 1",GX55:GX60)+SUMIF(HL55:HL60,"Zona 1",GY55:GY60)</f>
        <v>0</v>
      </c>
      <c r="HB63" s="430"/>
      <c r="HC63" s="424"/>
      <c r="HD63" s="425"/>
      <c r="HE63" s="431"/>
      <c r="HF63" s="431"/>
      <c r="HG63" s="431"/>
      <c r="HH63" s="431"/>
      <c r="HI63" s="431"/>
      <c r="HJ63" s="431"/>
      <c r="HK63" s="431"/>
      <c r="HL63" s="432"/>
      <c r="HS63" s="417" t="s">
        <v>452</v>
      </c>
      <c r="HT63" s="419">
        <f>SUM(HV55:HV60)/1000</f>
        <v>0</v>
      </c>
      <c r="HU63" s="422" t="s">
        <v>470</v>
      </c>
      <c r="HV63" s="423">
        <f>SUMIF(HY55:HY60,"Zona 1",HT55:HT60)+SUMIF(IH55:IH60,"Zona 1",HU55:HU60)</f>
        <v>0</v>
      </c>
      <c r="HX63" s="430"/>
      <c r="HY63" s="424"/>
      <c r="HZ63" s="425"/>
      <c r="IA63" s="431"/>
      <c r="IB63" s="431"/>
      <c r="IC63" s="431"/>
      <c r="ID63" s="431"/>
      <c r="IE63" s="431"/>
      <c r="IF63" s="431"/>
      <c r="IG63" s="431"/>
      <c r="IH63" s="432"/>
      <c r="IO63" s="417" t="s">
        <v>452</v>
      </c>
      <c r="IP63" s="419">
        <f>SUM(IR55:IR60)/1000</f>
        <v>0</v>
      </c>
      <c r="IQ63" s="422" t="s">
        <v>470</v>
      </c>
      <c r="IR63" s="423">
        <f>SUMIF(IU55:IU60,"Zona 1",IP55:IP60)+SUMIF(JD55:JD60,"Zona 1",IQ55:IQ60)</f>
        <v>0</v>
      </c>
      <c r="IT63" s="430"/>
      <c r="IU63" s="424"/>
      <c r="IV63" s="425"/>
      <c r="IW63" s="431"/>
      <c r="IX63" s="431"/>
      <c r="IY63" s="431"/>
      <c r="IZ63" s="431"/>
      <c r="JA63" s="431"/>
      <c r="JB63" s="431"/>
      <c r="JC63" s="431"/>
      <c r="JD63" s="432"/>
      <c r="JK63" s="417" t="s">
        <v>452</v>
      </c>
      <c r="JL63" s="419">
        <f>SUM(JN55:JN60)/1000</f>
        <v>0</v>
      </c>
      <c r="JM63" s="422" t="s">
        <v>470</v>
      </c>
      <c r="JN63" s="423">
        <f>SUMIF(JQ55:JQ60,"Zona 1",JL55:JL60)+SUMIF(JZ55:JZ60,"Zona 1",JM55:JM60)</f>
        <v>0</v>
      </c>
      <c r="JP63" s="430"/>
      <c r="JQ63" s="424"/>
      <c r="JR63" s="425"/>
      <c r="JS63" s="431"/>
      <c r="JT63" s="431"/>
      <c r="JU63" s="431"/>
      <c r="JV63" s="431"/>
      <c r="JW63" s="431"/>
      <c r="JX63" s="431"/>
      <c r="JY63" s="431"/>
      <c r="JZ63" s="432"/>
      <c r="KG63" s="417" t="s">
        <v>452</v>
      </c>
      <c r="KH63" s="419">
        <f>SUM(KJ55:KJ60)/1000</f>
        <v>0</v>
      </c>
      <c r="KI63" s="422" t="s">
        <v>470</v>
      </c>
      <c r="KJ63" s="423">
        <f>SUMIF(KM55:KM60,"Zona 1",KH55:KH60)+SUMIF(KV55:KV60,"Zona 1",KI55:KI60)</f>
        <v>0</v>
      </c>
      <c r="KL63" s="430"/>
      <c r="KM63" s="424"/>
      <c r="KN63" s="425"/>
      <c r="KO63" s="431"/>
      <c r="KP63" s="431"/>
      <c r="KQ63" s="431"/>
      <c r="KR63" s="431"/>
      <c r="KS63" s="431"/>
      <c r="KT63" s="431"/>
      <c r="KU63" s="431"/>
      <c r="KV63" s="432"/>
      <c r="LC63" s="417" t="s">
        <v>452</v>
      </c>
      <c r="LD63" s="419">
        <f>SUM(LF55:LF60)/1000</f>
        <v>0</v>
      </c>
      <c r="LE63" s="422" t="s">
        <v>470</v>
      </c>
      <c r="LF63" s="423">
        <f>SUMIF(LI55:LI60,"Zona 1",LD55:LD60)+SUMIF(LR55:LR60,"Zona 1",LE55:LE60)</f>
        <v>0</v>
      </c>
      <c r="LH63" s="430"/>
      <c r="LI63" s="424"/>
      <c r="LJ63" s="425"/>
      <c r="LK63" s="431"/>
      <c r="LL63" s="431"/>
      <c r="LM63" s="431"/>
      <c r="LN63" s="431"/>
      <c r="LO63" s="431"/>
      <c r="LP63" s="431"/>
      <c r="LQ63" s="431"/>
      <c r="LR63" s="432"/>
      <c r="LY63" s="417" t="s">
        <v>452</v>
      </c>
      <c r="LZ63" s="419">
        <f>SUM(MB55:MB60)/1000</f>
        <v>0</v>
      </c>
      <c r="MA63" s="422" t="s">
        <v>470</v>
      </c>
      <c r="MB63" s="423">
        <f>SUMIF(ME55:ME60,"Zona 1",LZ55:LZ60)+SUMIF(MN55:MN60,"Zona 1",MA55:MA60)</f>
        <v>0</v>
      </c>
      <c r="MD63" s="430"/>
      <c r="ME63" s="424"/>
      <c r="MF63" s="425"/>
      <c r="MG63" s="431"/>
      <c r="MH63" s="431"/>
      <c r="MI63" s="431"/>
      <c r="MJ63" s="431"/>
      <c r="MK63" s="431"/>
      <c r="ML63" s="431"/>
      <c r="MM63" s="431"/>
      <c r="MN63" s="432"/>
      <c r="MU63" s="417" t="s">
        <v>452</v>
      </c>
      <c r="MV63" s="419">
        <f>SUM(MX55:MX60)/1000</f>
        <v>0</v>
      </c>
      <c r="MW63" s="422" t="s">
        <v>470</v>
      </c>
      <c r="MX63" s="423">
        <f>SUMIF(NA55:NA60,"Zona 1",MV55:MV60)+SUMIF(NJ55:NJ60,"Zona 1",MW55:MW60)</f>
        <v>0</v>
      </c>
      <c r="MZ63" s="430"/>
      <c r="NA63" s="424"/>
      <c r="NB63" s="425"/>
      <c r="NC63" s="431"/>
      <c r="ND63" s="431"/>
      <c r="NE63" s="431"/>
      <c r="NF63" s="431"/>
      <c r="NG63" s="431"/>
      <c r="NH63" s="431"/>
      <c r="NI63" s="431"/>
      <c r="NJ63" s="432"/>
      <c r="NQ63" s="417" t="s">
        <v>452</v>
      </c>
      <c r="NR63" s="419">
        <f>SUM(NT55:NT60)/1000</f>
        <v>0</v>
      </c>
      <c r="NS63" s="422" t="s">
        <v>470</v>
      </c>
      <c r="NT63" s="423">
        <f>SUMIF(NW55:NW60,"Zona 1",NR55:NR60)+SUMIF(OF55:OF60,"Zona 1",NS55:NS60)</f>
        <v>0</v>
      </c>
      <c r="NV63" s="430"/>
      <c r="NW63" s="424"/>
      <c r="NX63" s="425"/>
      <c r="NY63" s="431"/>
      <c r="NZ63" s="431"/>
      <c r="OA63" s="431"/>
      <c r="OB63" s="431"/>
      <c r="OC63" s="431"/>
      <c r="OD63" s="431"/>
      <c r="OE63" s="431"/>
      <c r="OF63" s="432"/>
      <c r="OM63" s="417" t="s">
        <v>452</v>
      </c>
      <c r="ON63" s="419">
        <f>SUM(OP55:OP60)/1000</f>
        <v>0</v>
      </c>
      <c r="OO63" s="422" t="s">
        <v>470</v>
      </c>
      <c r="OP63" s="423">
        <f>SUMIF(OS55:OS60,"Zona 1",ON55:ON60)+SUMIF(PB55:PB60,"Zona 1",OO55:OO60)</f>
        <v>0</v>
      </c>
      <c r="OR63" s="430"/>
      <c r="OS63" s="424"/>
      <c r="OT63" s="425"/>
      <c r="OU63" s="431"/>
      <c r="OV63" s="431"/>
      <c r="OW63" s="431"/>
      <c r="OX63" s="431"/>
      <c r="OY63" s="431"/>
      <c r="OZ63" s="431"/>
      <c r="PA63" s="431"/>
      <c r="PB63" s="432"/>
      <c r="PI63" s="417" t="s">
        <v>452</v>
      </c>
      <c r="PJ63" s="419">
        <f>SUM(PL55:PL60)/1000</f>
        <v>0</v>
      </c>
      <c r="PK63" s="422" t="s">
        <v>470</v>
      </c>
      <c r="PL63" s="423">
        <f>SUMIF(PO55:PO60,"Zona 1",PJ55:PJ60)+SUMIF(PX55:PX60,"Zona 1",PK55:PK60)</f>
        <v>0</v>
      </c>
      <c r="PN63" s="430"/>
      <c r="PO63" s="424"/>
      <c r="PP63" s="425"/>
      <c r="PQ63" s="431"/>
      <c r="PR63" s="431"/>
      <c r="PS63" s="431"/>
      <c r="PT63" s="431"/>
      <c r="PU63" s="431"/>
      <c r="PV63" s="431"/>
      <c r="PW63" s="431"/>
      <c r="PX63" s="432"/>
      <c r="QE63" s="417" t="s">
        <v>452</v>
      </c>
      <c r="QF63" s="419">
        <f>SUM(QH55:QH60)/1000</f>
        <v>0</v>
      </c>
      <c r="QG63" s="422" t="s">
        <v>470</v>
      </c>
      <c r="QH63" s="423">
        <f>SUMIF(QK55:QK60,"Zona 1",QF55:QF60)+SUMIF(QT55:QT60,"Zona 1",QG55:QG60)</f>
        <v>0</v>
      </c>
      <c r="QJ63" s="430"/>
      <c r="QK63" s="424"/>
      <c r="QL63" s="425"/>
      <c r="QM63" s="431"/>
      <c r="QN63" s="431"/>
      <c r="QO63" s="431"/>
      <c r="QP63" s="431"/>
      <c r="QQ63" s="431"/>
      <c r="QR63" s="431"/>
      <c r="QS63" s="431"/>
      <c r="QT63" s="432"/>
      <c r="RA63" s="417" t="s">
        <v>452</v>
      </c>
      <c r="RB63" s="419">
        <f>SUM(RD55:RD60)/1000</f>
        <v>0</v>
      </c>
      <c r="RC63" s="422" t="s">
        <v>470</v>
      </c>
      <c r="RD63" s="423">
        <f>SUMIF(RG55:RG60,"Zona 1",RB55:RB60)+SUMIF(RP55:RP60,"Zona 1",RC55:RC60)</f>
        <v>0</v>
      </c>
      <c r="RF63" s="430"/>
      <c r="RG63" s="424"/>
      <c r="RH63" s="425"/>
      <c r="RI63" s="431"/>
      <c r="RJ63" s="431"/>
      <c r="RK63" s="431"/>
      <c r="RL63" s="431"/>
      <c r="RM63" s="431"/>
      <c r="RN63" s="431"/>
      <c r="RO63" s="431"/>
      <c r="RP63" s="432"/>
      <c r="RW63" s="417" t="s">
        <v>452</v>
      </c>
      <c r="RX63" s="419">
        <f>SUM(RZ55:RZ60)/1000</f>
        <v>0</v>
      </c>
      <c r="RY63" s="422" t="s">
        <v>470</v>
      </c>
      <c r="RZ63" s="423">
        <f>SUMIF(SC55:SC60,"Zona 1",RX55:RX60)+SUMIF(SL55:SL60,"Zona 1",RY55:RY60)</f>
        <v>0</v>
      </c>
      <c r="SB63" s="430"/>
      <c r="SC63" s="424"/>
      <c r="SD63" s="425"/>
      <c r="SE63" s="431"/>
      <c r="SF63" s="431"/>
      <c r="SG63" s="431"/>
      <c r="SH63" s="431"/>
      <c r="SI63" s="431"/>
      <c r="SJ63" s="431"/>
      <c r="SK63" s="431"/>
      <c r="SL63" s="432"/>
      <c r="SS63" s="417" t="s">
        <v>452</v>
      </c>
      <c r="ST63" s="419">
        <f>SUM(SV55:SV60)/1000</f>
        <v>0</v>
      </c>
      <c r="SU63" s="422" t="s">
        <v>470</v>
      </c>
      <c r="SV63" s="423">
        <f>SUMIF(SY55:SY60,"Zona 1",ST55:ST60)+SUMIF(TH55:TH60,"Zona 1",SU55:SU60)</f>
        <v>0</v>
      </c>
      <c r="SX63" s="430"/>
      <c r="SY63" s="424"/>
      <c r="SZ63" s="425"/>
      <c r="TA63" s="431"/>
      <c r="TB63" s="431"/>
      <c r="TC63" s="431"/>
      <c r="TD63" s="431"/>
      <c r="TE63" s="431"/>
      <c r="TF63" s="431"/>
      <c r="TG63" s="431"/>
      <c r="TH63" s="432"/>
    </row>
    <row r="64" spans="2:528">
      <c r="G64" s="417" t="s">
        <v>559</v>
      </c>
      <c r="H64" s="418">
        <f>SUM(H55:H60)</f>
        <v>0</v>
      </c>
      <c r="I64" s="422" t="s">
        <v>471</v>
      </c>
      <c r="J64" s="423">
        <f>SUMIF(M55:M60,"Zona 2",H55:H60)+SUMIF(V55:V60,"Zona 2",I55:I60)</f>
        <v>0</v>
      </c>
      <c r="L64" s="430"/>
      <c r="M64" s="424"/>
      <c r="N64" s="425"/>
      <c r="O64" s="431"/>
      <c r="P64" s="433"/>
      <c r="Q64" s="433"/>
      <c r="R64" s="433"/>
      <c r="S64" s="433"/>
      <c r="T64" s="433"/>
      <c r="U64" s="433"/>
      <c r="V64" s="434"/>
      <c r="AC64" s="417" t="s">
        <v>559</v>
      </c>
      <c r="AD64" s="418">
        <f>SUM(AD55:AD60)</f>
        <v>0</v>
      </c>
      <c r="AE64" s="422" t="s">
        <v>471</v>
      </c>
      <c r="AF64" s="423">
        <f>SUMIF(AI55:AI60,"Zona 2",AD55:AD60)+SUMIF(AR55:AR60,"Zona 2",AE55:AE60)</f>
        <v>0</v>
      </c>
      <c r="AH64" s="430"/>
      <c r="AI64" s="424"/>
      <c r="AJ64" s="425"/>
      <c r="AK64" s="431"/>
      <c r="AL64" s="433"/>
      <c r="AM64" s="433"/>
      <c r="AN64" s="433"/>
      <c r="AO64" s="433"/>
      <c r="AP64" s="433"/>
      <c r="AQ64" s="433"/>
      <c r="AR64" s="434"/>
      <c r="AY64" s="417" t="s">
        <v>559</v>
      </c>
      <c r="AZ64" s="418">
        <f>SUM(AZ55:AZ60)</f>
        <v>0</v>
      </c>
      <c r="BA64" s="422" t="s">
        <v>471</v>
      </c>
      <c r="BB64" s="423">
        <f>SUMIF(BE55:BE60,"Zona 2",AZ55:AZ60)+SUMIF(BN55:BN60,"Zona 2",BA55:BA60)</f>
        <v>0</v>
      </c>
      <c r="BD64" s="430"/>
      <c r="BE64" s="424"/>
      <c r="BF64" s="425"/>
      <c r="BG64" s="431"/>
      <c r="BH64" s="433"/>
      <c r="BI64" s="433"/>
      <c r="BJ64" s="433"/>
      <c r="BK64" s="433"/>
      <c r="BL64" s="433"/>
      <c r="BM64" s="433"/>
      <c r="BN64" s="434"/>
      <c r="BU64" s="417" t="s">
        <v>559</v>
      </c>
      <c r="BV64" s="418">
        <f>SUM(BV55:BV60)</f>
        <v>0</v>
      </c>
      <c r="BW64" s="422" t="s">
        <v>471</v>
      </c>
      <c r="BX64" s="423">
        <f>SUMIF(CA55:CA60,"Zona 2",BV55:BV60)+SUMIF(CJ55:CJ60,"Zona 2",BW55:BW60)</f>
        <v>0</v>
      </c>
      <c r="BZ64" s="430"/>
      <c r="CA64" s="424"/>
      <c r="CB64" s="425"/>
      <c r="CC64" s="431"/>
      <c r="CD64" s="433"/>
      <c r="CE64" s="433"/>
      <c r="CF64" s="433"/>
      <c r="CG64" s="433"/>
      <c r="CH64" s="433"/>
      <c r="CI64" s="433"/>
      <c r="CJ64" s="434"/>
      <c r="CQ64" s="417" t="s">
        <v>559</v>
      </c>
      <c r="CR64" s="418">
        <f>SUM(CR55:CR60)</f>
        <v>0</v>
      </c>
      <c r="CS64" s="422" t="s">
        <v>471</v>
      </c>
      <c r="CT64" s="423">
        <f>SUMIF(CW55:CW60,"Zona 2",CR55:CR60)+SUMIF(DF55:DF60,"Zona 2",CS55:CS60)</f>
        <v>0</v>
      </c>
      <c r="CV64" s="430"/>
      <c r="CW64" s="424"/>
      <c r="CX64" s="425"/>
      <c r="CY64" s="431"/>
      <c r="CZ64" s="433"/>
      <c r="DA64" s="433"/>
      <c r="DB64" s="433"/>
      <c r="DC64" s="433"/>
      <c r="DD64" s="433"/>
      <c r="DE64" s="433"/>
      <c r="DF64" s="434"/>
      <c r="DM64" s="417" t="s">
        <v>559</v>
      </c>
      <c r="DN64" s="418">
        <f>SUM(DN55:DN60)</f>
        <v>0</v>
      </c>
      <c r="DO64" s="422" t="s">
        <v>471</v>
      </c>
      <c r="DP64" s="423">
        <f>SUMIF(DS55:DS60,"Zona 2",DN55:DN60)+SUMIF(EB55:EB60,"Zona 2",DO55:DO60)</f>
        <v>0</v>
      </c>
      <c r="DR64" s="430"/>
      <c r="DS64" s="424"/>
      <c r="DT64" s="425"/>
      <c r="DU64" s="431"/>
      <c r="DV64" s="433"/>
      <c r="DW64" s="433"/>
      <c r="DX64" s="433"/>
      <c r="DY64" s="433"/>
      <c r="DZ64" s="433"/>
      <c r="EA64" s="433"/>
      <c r="EB64" s="434"/>
      <c r="EI64" s="417" t="s">
        <v>559</v>
      </c>
      <c r="EJ64" s="418">
        <f>SUM(EJ55:EJ60)</f>
        <v>0</v>
      </c>
      <c r="EK64" s="422" t="s">
        <v>471</v>
      </c>
      <c r="EL64" s="423">
        <f>SUMIF(EO55:EO60,"Zona 2",EJ55:EJ60)+SUMIF(EX55:EX60,"Zona 2",EK55:EK60)</f>
        <v>0</v>
      </c>
      <c r="EN64" s="430"/>
      <c r="EO64" s="424"/>
      <c r="EP64" s="425"/>
      <c r="EQ64" s="431"/>
      <c r="ER64" s="433"/>
      <c r="ES64" s="433"/>
      <c r="ET64" s="433"/>
      <c r="EU64" s="433"/>
      <c r="EV64" s="433"/>
      <c r="EW64" s="433"/>
      <c r="EX64" s="434"/>
      <c r="FE64" s="417" t="s">
        <v>559</v>
      </c>
      <c r="FF64" s="418">
        <f>SUM(FF55:FF60)</f>
        <v>0</v>
      </c>
      <c r="FG64" s="422" t="s">
        <v>471</v>
      </c>
      <c r="FH64" s="423">
        <f>SUMIF(FK55:FK60,"Zona 2",FF55:FF60)+SUMIF(FT55:FT60,"Zona 2",FG55:FG60)</f>
        <v>0</v>
      </c>
      <c r="FJ64" s="430"/>
      <c r="FK64" s="424"/>
      <c r="FL64" s="425"/>
      <c r="FM64" s="431"/>
      <c r="FN64" s="433"/>
      <c r="FO64" s="433"/>
      <c r="FP64" s="433"/>
      <c r="FQ64" s="433"/>
      <c r="FR64" s="433"/>
      <c r="FS64" s="433"/>
      <c r="FT64" s="434"/>
      <c r="GA64" s="417" t="s">
        <v>559</v>
      </c>
      <c r="GB64" s="418">
        <f>SUM(GB55:GB60)</f>
        <v>0</v>
      </c>
      <c r="GC64" s="422" t="s">
        <v>471</v>
      </c>
      <c r="GD64" s="423">
        <f>SUMIF(GG55:GG60,"Zona 2",GB55:GB60)+SUMIF(GP55:GP60,"Zona 2",GC55:GC60)</f>
        <v>0</v>
      </c>
      <c r="GF64" s="430"/>
      <c r="GG64" s="424"/>
      <c r="GH64" s="425"/>
      <c r="GI64" s="431"/>
      <c r="GJ64" s="433"/>
      <c r="GK64" s="433"/>
      <c r="GL64" s="433"/>
      <c r="GM64" s="433"/>
      <c r="GN64" s="433"/>
      <c r="GO64" s="433"/>
      <c r="GP64" s="434"/>
      <c r="GW64" s="417" t="s">
        <v>559</v>
      </c>
      <c r="GX64" s="418">
        <f>SUM(GX55:GX60)</f>
        <v>0</v>
      </c>
      <c r="GY64" s="422" t="s">
        <v>471</v>
      </c>
      <c r="GZ64" s="423">
        <f>SUMIF(HC55:HC60,"Zona 2",GX55:GX60)+SUMIF(HL55:HL60,"Zona 2",GY55:GY60)</f>
        <v>0</v>
      </c>
      <c r="HB64" s="430"/>
      <c r="HC64" s="424"/>
      <c r="HD64" s="425"/>
      <c r="HE64" s="431"/>
      <c r="HF64" s="433"/>
      <c r="HG64" s="433"/>
      <c r="HH64" s="433"/>
      <c r="HI64" s="433"/>
      <c r="HJ64" s="433"/>
      <c r="HK64" s="433"/>
      <c r="HL64" s="434"/>
      <c r="HS64" s="417" t="s">
        <v>559</v>
      </c>
      <c r="HT64" s="418">
        <f>SUM(HT55:HT60)</f>
        <v>0</v>
      </c>
      <c r="HU64" s="422" t="s">
        <v>471</v>
      </c>
      <c r="HV64" s="423">
        <f>SUMIF(HY55:HY60,"Zona 2",HT55:HT60)+SUMIF(IH55:IH60,"Zona 2",HU55:HU60)</f>
        <v>0</v>
      </c>
      <c r="HX64" s="430"/>
      <c r="HY64" s="424"/>
      <c r="HZ64" s="425"/>
      <c r="IA64" s="431"/>
      <c r="IB64" s="433"/>
      <c r="IC64" s="433"/>
      <c r="ID64" s="433"/>
      <c r="IE64" s="433"/>
      <c r="IF64" s="433"/>
      <c r="IG64" s="433"/>
      <c r="IH64" s="434"/>
      <c r="IO64" s="417" t="s">
        <v>559</v>
      </c>
      <c r="IP64" s="418">
        <f>SUM(IP55:IP60)</f>
        <v>0</v>
      </c>
      <c r="IQ64" s="422" t="s">
        <v>471</v>
      </c>
      <c r="IR64" s="423">
        <f>SUMIF(IU55:IU60,"Zona 2",IP55:IP60)+SUMIF(JD55:JD60,"Zona 2",IQ55:IQ60)</f>
        <v>0</v>
      </c>
      <c r="IT64" s="430"/>
      <c r="IU64" s="424"/>
      <c r="IV64" s="425"/>
      <c r="IW64" s="431"/>
      <c r="IX64" s="433"/>
      <c r="IY64" s="433"/>
      <c r="IZ64" s="433"/>
      <c r="JA64" s="433"/>
      <c r="JB64" s="433"/>
      <c r="JC64" s="433"/>
      <c r="JD64" s="434"/>
      <c r="JK64" s="417" t="s">
        <v>559</v>
      </c>
      <c r="JL64" s="418">
        <f>SUM(JL55:JL60)</f>
        <v>0</v>
      </c>
      <c r="JM64" s="422" t="s">
        <v>471</v>
      </c>
      <c r="JN64" s="423">
        <f>SUMIF(JQ55:JQ60,"Zona 2",JL55:JL60)+SUMIF(JZ55:JZ60,"Zona 2",JM55:JM60)</f>
        <v>0</v>
      </c>
      <c r="JP64" s="430"/>
      <c r="JQ64" s="424"/>
      <c r="JR64" s="425"/>
      <c r="JS64" s="431"/>
      <c r="JT64" s="433"/>
      <c r="JU64" s="433"/>
      <c r="JV64" s="433"/>
      <c r="JW64" s="433"/>
      <c r="JX64" s="433"/>
      <c r="JY64" s="433"/>
      <c r="JZ64" s="434"/>
      <c r="KG64" s="417" t="s">
        <v>559</v>
      </c>
      <c r="KH64" s="418">
        <f>SUM(KH55:KH60)</f>
        <v>0</v>
      </c>
      <c r="KI64" s="422" t="s">
        <v>471</v>
      </c>
      <c r="KJ64" s="423">
        <f>SUMIF(KM55:KM60,"Zona 2",KH55:KH60)+SUMIF(KV55:KV60,"Zona 2",KI55:KI60)</f>
        <v>0</v>
      </c>
      <c r="KL64" s="430"/>
      <c r="KM64" s="424"/>
      <c r="KN64" s="425"/>
      <c r="KO64" s="431"/>
      <c r="KP64" s="433"/>
      <c r="KQ64" s="433"/>
      <c r="KR64" s="433"/>
      <c r="KS64" s="433"/>
      <c r="KT64" s="433"/>
      <c r="KU64" s="433"/>
      <c r="KV64" s="434"/>
      <c r="LC64" s="417" t="s">
        <v>559</v>
      </c>
      <c r="LD64" s="418">
        <f>SUM(LD55:LD60)</f>
        <v>0</v>
      </c>
      <c r="LE64" s="422" t="s">
        <v>471</v>
      </c>
      <c r="LF64" s="423">
        <f>SUMIF(LI55:LI60,"Zona 2",LD55:LD60)+SUMIF(LR55:LR60,"Zona 2",LE55:LE60)</f>
        <v>0</v>
      </c>
      <c r="LH64" s="430"/>
      <c r="LI64" s="424"/>
      <c r="LJ64" s="425"/>
      <c r="LK64" s="431"/>
      <c r="LL64" s="433"/>
      <c r="LM64" s="433"/>
      <c r="LN64" s="433"/>
      <c r="LO64" s="433"/>
      <c r="LP64" s="433"/>
      <c r="LQ64" s="433"/>
      <c r="LR64" s="434"/>
      <c r="LY64" s="417" t="s">
        <v>559</v>
      </c>
      <c r="LZ64" s="418">
        <f>SUM(LZ55:LZ60)</f>
        <v>0</v>
      </c>
      <c r="MA64" s="422" t="s">
        <v>471</v>
      </c>
      <c r="MB64" s="423">
        <f>SUMIF(ME55:ME60,"Zona 2",LZ55:LZ60)+SUMIF(MN55:MN60,"Zona 2",MA55:MA60)</f>
        <v>0</v>
      </c>
      <c r="MD64" s="430"/>
      <c r="ME64" s="424"/>
      <c r="MF64" s="425"/>
      <c r="MG64" s="431"/>
      <c r="MH64" s="433"/>
      <c r="MI64" s="433"/>
      <c r="MJ64" s="433"/>
      <c r="MK64" s="433"/>
      <c r="ML64" s="433"/>
      <c r="MM64" s="433"/>
      <c r="MN64" s="434"/>
      <c r="MU64" s="417" t="s">
        <v>559</v>
      </c>
      <c r="MV64" s="418">
        <f>SUM(MV55:MV60)</f>
        <v>0</v>
      </c>
      <c r="MW64" s="422" t="s">
        <v>471</v>
      </c>
      <c r="MX64" s="423">
        <f>SUMIF(NA55:NA60,"Zona 2",MV55:MV60)+SUMIF(NJ55:NJ60,"Zona 2",MW55:MW60)</f>
        <v>0</v>
      </c>
      <c r="MZ64" s="430"/>
      <c r="NA64" s="424"/>
      <c r="NB64" s="425"/>
      <c r="NC64" s="431"/>
      <c r="ND64" s="433"/>
      <c r="NE64" s="433"/>
      <c r="NF64" s="433"/>
      <c r="NG64" s="433"/>
      <c r="NH64" s="433"/>
      <c r="NI64" s="433"/>
      <c r="NJ64" s="434"/>
      <c r="NQ64" s="417" t="s">
        <v>559</v>
      </c>
      <c r="NR64" s="418">
        <f>SUM(NR55:NR60)</f>
        <v>0</v>
      </c>
      <c r="NS64" s="422" t="s">
        <v>471</v>
      </c>
      <c r="NT64" s="423">
        <f>SUMIF(NW55:NW60,"Zona 2",NR55:NR60)+SUMIF(OF55:OF60,"Zona 2",NS55:NS60)</f>
        <v>0</v>
      </c>
      <c r="NV64" s="430"/>
      <c r="NW64" s="424"/>
      <c r="NX64" s="425"/>
      <c r="NY64" s="431"/>
      <c r="NZ64" s="433"/>
      <c r="OA64" s="433"/>
      <c r="OB64" s="433"/>
      <c r="OC64" s="433"/>
      <c r="OD64" s="433"/>
      <c r="OE64" s="433"/>
      <c r="OF64" s="434"/>
      <c r="OM64" s="417" t="s">
        <v>559</v>
      </c>
      <c r="ON64" s="418">
        <f>SUM(ON55:ON60)</f>
        <v>0</v>
      </c>
      <c r="OO64" s="422" t="s">
        <v>471</v>
      </c>
      <c r="OP64" s="423">
        <f>SUMIF(OS55:OS60,"Zona 2",ON55:ON60)+SUMIF(PB55:PB60,"Zona 2",OO55:OO60)</f>
        <v>0</v>
      </c>
      <c r="OR64" s="430"/>
      <c r="OS64" s="424"/>
      <c r="OT64" s="425"/>
      <c r="OU64" s="431"/>
      <c r="OV64" s="433"/>
      <c r="OW64" s="433"/>
      <c r="OX64" s="433"/>
      <c r="OY64" s="433"/>
      <c r="OZ64" s="433"/>
      <c r="PA64" s="433"/>
      <c r="PB64" s="434"/>
      <c r="PI64" s="417" t="s">
        <v>559</v>
      </c>
      <c r="PJ64" s="418">
        <f>SUM(PJ55:PJ60)</f>
        <v>0</v>
      </c>
      <c r="PK64" s="422" t="s">
        <v>471</v>
      </c>
      <c r="PL64" s="423">
        <f>SUMIF(PO55:PO60,"Zona 2",PJ55:PJ60)+SUMIF(PX55:PX60,"Zona 2",PK55:PK60)</f>
        <v>0</v>
      </c>
      <c r="PN64" s="430"/>
      <c r="PO64" s="424"/>
      <c r="PP64" s="425"/>
      <c r="PQ64" s="431"/>
      <c r="PR64" s="433"/>
      <c r="PS64" s="433"/>
      <c r="PT64" s="433"/>
      <c r="PU64" s="433"/>
      <c r="PV64" s="433"/>
      <c r="PW64" s="433"/>
      <c r="PX64" s="434"/>
      <c r="QE64" s="417" t="s">
        <v>559</v>
      </c>
      <c r="QF64" s="418">
        <f>SUM(QF55:QF60)</f>
        <v>0</v>
      </c>
      <c r="QG64" s="422" t="s">
        <v>471</v>
      </c>
      <c r="QH64" s="423">
        <f>SUMIF(QK55:QK60,"Zona 2",QF55:QF60)+SUMIF(QT55:QT60,"Zona 2",QG55:QG60)</f>
        <v>0</v>
      </c>
      <c r="QJ64" s="430"/>
      <c r="QK64" s="424"/>
      <c r="QL64" s="425"/>
      <c r="QM64" s="431"/>
      <c r="QN64" s="433"/>
      <c r="QO64" s="433"/>
      <c r="QP64" s="433"/>
      <c r="QQ64" s="433"/>
      <c r="QR64" s="433"/>
      <c r="QS64" s="433"/>
      <c r="QT64" s="434"/>
      <c r="RA64" s="417" t="s">
        <v>559</v>
      </c>
      <c r="RB64" s="418">
        <f>SUM(RB55:RB60)</f>
        <v>0</v>
      </c>
      <c r="RC64" s="422" t="s">
        <v>471</v>
      </c>
      <c r="RD64" s="423">
        <f>SUMIF(RG55:RG60,"Zona 2",RB55:RB60)+SUMIF(RP55:RP60,"Zona 2",RC55:RC60)</f>
        <v>0</v>
      </c>
      <c r="RF64" s="430"/>
      <c r="RG64" s="424"/>
      <c r="RH64" s="425"/>
      <c r="RI64" s="431"/>
      <c r="RJ64" s="433"/>
      <c r="RK64" s="433"/>
      <c r="RL64" s="433"/>
      <c r="RM64" s="433"/>
      <c r="RN64" s="433"/>
      <c r="RO64" s="433"/>
      <c r="RP64" s="434"/>
      <c r="RW64" s="417" t="s">
        <v>559</v>
      </c>
      <c r="RX64" s="418">
        <f>SUM(RX55:RX60)</f>
        <v>0</v>
      </c>
      <c r="RY64" s="422" t="s">
        <v>471</v>
      </c>
      <c r="RZ64" s="423">
        <f>SUMIF(SC55:SC60,"Zona 2",RX55:RX60)+SUMIF(SL55:SL60,"Zona 2",RY55:RY60)</f>
        <v>0</v>
      </c>
      <c r="SB64" s="430"/>
      <c r="SC64" s="424"/>
      <c r="SD64" s="425"/>
      <c r="SE64" s="431"/>
      <c r="SF64" s="433"/>
      <c r="SG64" s="433"/>
      <c r="SH64" s="433"/>
      <c r="SI64" s="433"/>
      <c r="SJ64" s="433"/>
      <c r="SK64" s="433"/>
      <c r="SL64" s="434"/>
      <c r="SS64" s="417" t="s">
        <v>559</v>
      </c>
      <c r="ST64" s="418">
        <f>SUM(ST55:ST60)</f>
        <v>0</v>
      </c>
      <c r="SU64" s="422" t="s">
        <v>471</v>
      </c>
      <c r="SV64" s="423">
        <f>SUMIF(SY55:SY60,"Zona 2",ST55:ST60)+SUMIF(TH55:TH60,"Zona 2",SU55:SU60)</f>
        <v>0</v>
      </c>
      <c r="SX64" s="430"/>
      <c r="SY64" s="424"/>
      <c r="SZ64" s="425"/>
      <c r="TA64" s="431"/>
      <c r="TB64" s="433"/>
      <c r="TC64" s="433"/>
      <c r="TD64" s="433"/>
      <c r="TE64" s="433"/>
      <c r="TF64" s="433"/>
      <c r="TG64" s="433"/>
      <c r="TH64" s="434"/>
    </row>
    <row r="65" spans="4:528">
      <c r="G65" s="417" t="s">
        <v>560</v>
      </c>
      <c r="H65" s="418">
        <f>SUM(I55:I60)</f>
        <v>0</v>
      </c>
      <c r="I65" s="422" t="s">
        <v>472</v>
      </c>
      <c r="J65" s="423">
        <f>SUMIF(M55:M60,"Zona 3",H55:H60)+SUMIF(V55:V60,"Zona 3",I55:I60)</f>
        <v>0</v>
      </c>
      <c r="K65" s="420"/>
      <c r="L65" s="435"/>
      <c r="M65" s="436"/>
      <c r="N65" s="437"/>
      <c r="O65" s="438"/>
      <c r="P65" s="438"/>
      <c r="Q65" s="438"/>
      <c r="R65" s="438"/>
      <c r="S65" s="438"/>
      <c r="T65" s="438"/>
      <c r="U65" s="438"/>
      <c r="V65" s="439"/>
      <c r="AC65" s="417" t="s">
        <v>560</v>
      </c>
      <c r="AD65" s="418">
        <f>SUM(AE55:AE60)</f>
        <v>0</v>
      </c>
      <c r="AE65" s="422" t="s">
        <v>472</v>
      </c>
      <c r="AF65" s="423">
        <f>SUMIF(AI55:AI60,"Zona 3",AD55:AD60)+SUMIF(AR55:AR60,"Zona 3",AE55:AE60)</f>
        <v>0</v>
      </c>
      <c r="AG65" s="420"/>
      <c r="AH65" s="435"/>
      <c r="AI65" s="436"/>
      <c r="AJ65" s="437"/>
      <c r="AK65" s="438"/>
      <c r="AL65" s="438"/>
      <c r="AM65" s="438"/>
      <c r="AN65" s="438"/>
      <c r="AO65" s="438"/>
      <c r="AP65" s="438"/>
      <c r="AQ65" s="438"/>
      <c r="AR65" s="439"/>
      <c r="AY65" s="417" t="s">
        <v>560</v>
      </c>
      <c r="AZ65" s="418">
        <f>SUM(BA55:BA60)</f>
        <v>0</v>
      </c>
      <c r="BA65" s="422" t="s">
        <v>472</v>
      </c>
      <c r="BB65" s="423">
        <f>SUMIF(BE55:BE60,"Zona 3",AZ55:AZ60)+SUMIF(BN55:BN60,"Zona 3",BA55:BA60)</f>
        <v>0</v>
      </c>
      <c r="BC65" s="420"/>
      <c r="BD65" s="435"/>
      <c r="BE65" s="436"/>
      <c r="BF65" s="437"/>
      <c r="BG65" s="438"/>
      <c r="BH65" s="438"/>
      <c r="BI65" s="438"/>
      <c r="BJ65" s="438"/>
      <c r="BK65" s="438"/>
      <c r="BL65" s="438"/>
      <c r="BM65" s="438"/>
      <c r="BN65" s="439"/>
      <c r="BU65" s="417" t="s">
        <v>560</v>
      </c>
      <c r="BV65" s="418">
        <f>SUM(BW55:BW60)</f>
        <v>0</v>
      </c>
      <c r="BW65" s="422" t="s">
        <v>472</v>
      </c>
      <c r="BX65" s="423">
        <f>SUMIF(CA55:CA60,"Zona 3",BV55:BV60)+SUMIF(CJ55:CJ60,"Zona 3",BW55:BW60)</f>
        <v>0</v>
      </c>
      <c r="BY65" s="420"/>
      <c r="BZ65" s="435"/>
      <c r="CA65" s="436"/>
      <c r="CB65" s="437"/>
      <c r="CC65" s="438"/>
      <c r="CD65" s="438"/>
      <c r="CE65" s="438"/>
      <c r="CF65" s="438"/>
      <c r="CG65" s="438"/>
      <c r="CH65" s="438"/>
      <c r="CI65" s="438"/>
      <c r="CJ65" s="439"/>
      <c r="CQ65" s="417" t="s">
        <v>560</v>
      </c>
      <c r="CR65" s="418">
        <f>SUM(CS55:CS60)</f>
        <v>0</v>
      </c>
      <c r="CS65" s="422" t="s">
        <v>472</v>
      </c>
      <c r="CT65" s="423">
        <f>SUMIF(CW55:CW60,"Zona 3",CR55:CR60)+SUMIF(DF55:DF60,"Zona 3",CS55:CS60)</f>
        <v>0</v>
      </c>
      <c r="CU65" s="420"/>
      <c r="CV65" s="435"/>
      <c r="CW65" s="436"/>
      <c r="CX65" s="437"/>
      <c r="CY65" s="438"/>
      <c r="CZ65" s="438"/>
      <c r="DA65" s="438"/>
      <c r="DB65" s="438"/>
      <c r="DC65" s="438"/>
      <c r="DD65" s="438"/>
      <c r="DE65" s="438"/>
      <c r="DF65" s="439"/>
      <c r="DM65" s="417" t="s">
        <v>560</v>
      </c>
      <c r="DN65" s="418">
        <f>SUM(DO55:DO60)</f>
        <v>0</v>
      </c>
      <c r="DO65" s="422" t="s">
        <v>472</v>
      </c>
      <c r="DP65" s="423">
        <f>SUMIF(DS55:DS60,"Zona 3",DN55:DN60)+SUMIF(EB55:EB60,"Zona 3",DO55:DO60)</f>
        <v>0</v>
      </c>
      <c r="DQ65" s="420"/>
      <c r="DR65" s="435"/>
      <c r="DS65" s="436"/>
      <c r="DT65" s="437"/>
      <c r="DU65" s="438"/>
      <c r="DV65" s="438"/>
      <c r="DW65" s="438"/>
      <c r="DX65" s="438"/>
      <c r="DY65" s="438"/>
      <c r="DZ65" s="438"/>
      <c r="EA65" s="438"/>
      <c r="EB65" s="439"/>
      <c r="EI65" s="417" t="s">
        <v>560</v>
      </c>
      <c r="EJ65" s="418">
        <f>SUM(EK55:EK60)</f>
        <v>0</v>
      </c>
      <c r="EK65" s="422" t="s">
        <v>472</v>
      </c>
      <c r="EL65" s="423">
        <f>SUMIF(EO55:EO60,"Zona 3",EJ55:EJ60)+SUMIF(EX55:EX60,"Zona 3",EK55:EK60)</f>
        <v>0</v>
      </c>
      <c r="EM65" s="420"/>
      <c r="EN65" s="435"/>
      <c r="EO65" s="436"/>
      <c r="EP65" s="437"/>
      <c r="EQ65" s="438"/>
      <c r="ER65" s="438"/>
      <c r="ES65" s="438"/>
      <c r="ET65" s="438"/>
      <c r="EU65" s="438"/>
      <c r="EV65" s="438"/>
      <c r="EW65" s="438"/>
      <c r="EX65" s="439"/>
      <c r="FE65" s="417" t="s">
        <v>560</v>
      </c>
      <c r="FF65" s="418">
        <f>SUM(FG55:FG60)</f>
        <v>0</v>
      </c>
      <c r="FG65" s="422" t="s">
        <v>472</v>
      </c>
      <c r="FH65" s="423">
        <f>SUMIF(FK55:FK60,"Zona 3",FF55:FF60)+SUMIF(FT55:FT60,"Zona 3",FG55:FG60)</f>
        <v>0</v>
      </c>
      <c r="FI65" s="420"/>
      <c r="FJ65" s="435"/>
      <c r="FK65" s="436"/>
      <c r="FL65" s="437"/>
      <c r="FM65" s="438"/>
      <c r="FN65" s="438"/>
      <c r="FO65" s="438"/>
      <c r="FP65" s="438"/>
      <c r="FQ65" s="438"/>
      <c r="FR65" s="438"/>
      <c r="FS65" s="438"/>
      <c r="FT65" s="439"/>
      <c r="GA65" s="417" t="s">
        <v>560</v>
      </c>
      <c r="GB65" s="418">
        <f>SUM(GC55:GC60)</f>
        <v>0</v>
      </c>
      <c r="GC65" s="422" t="s">
        <v>472</v>
      </c>
      <c r="GD65" s="423">
        <f>SUMIF(GG55:GG60,"Zona 3",GB55:GB60)+SUMIF(GP55:GP60,"Zona 3",GC55:GC60)</f>
        <v>0</v>
      </c>
      <c r="GE65" s="420"/>
      <c r="GF65" s="435"/>
      <c r="GG65" s="436"/>
      <c r="GH65" s="437"/>
      <c r="GI65" s="438"/>
      <c r="GJ65" s="438"/>
      <c r="GK65" s="438"/>
      <c r="GL65" s="438"/>
      <c r="GM65" s="438"/>
      <c r="GN65" s="438"/>
      <c r="GO65" s="438"/>
      <c r="GP65" s="439"/>
      <c r="GW65" s="417" t="s">
        <v>560</v>
      </c>
      <c r="GX65" s="418">
        <f>SUM(GY55:GY60)</f>
        <v>0</v>
      </c>
      <c r="GY65" s="422" t="s">
        <v>472</v>
      </c>
      <c r="GZ65" s="423">
        <f>SUMIF(HC55:HC60,"Zona 3",GX55:GX60)+SUMIF(HL55:HL60,"Zona 3",GY55:GY60)</f>
        <v>0</v>
      </c>
      <c r="HA65" s="420"/>
      <c r="HB65" s="435"/>
      <c r="HC65" s="436"/>
      <c r="HD65" s="437"/>
      <c r="HE65" s="438"/>
      <c r="HF65" s="438"/>
      <c r="HG65" s="438"/>
      <c r="HH65" s="438"/>
      <c r="HI65" s="438"/>
      <c r="HJ65" s="438"/>
      <c r="HK65" s="438"/>
      <c r="HL65" s="439"/>
      <c r="HS65" s="417" t="s">
        <v>560</v>
      </c>
      <c r="HT65" s="418">
        <f>SUM(HU55:HU60)</f>
        <v>0</v>
      </c>
      <c r="HU65" s="422" t="s">
        <v>472</v>
      </c>
      <c r="HV65" s="423">
        <f>SUMIF(HY55:HY60,"Zona 3",HT55:HT60)+SUMIF(IH55:IH60,"Zona 3",HU55:HU60)</f>
        <v>0</v>
      </c>
      <c r="HW65" s="420"/>
      <c r="HX65" s="435"/>
      <c r="HY65" s="436"/>
      <c r="HZ65" s="437"/>
      <c r="IA65" s="438"/>
      <c r="IB65" s="438"/>
      <c r="IC65" s="438"/>
      <c r="ID65" s="438"/>
      <c r="IE65" s="438"/>
      <c r="IF65" s="438"/>
      <c r="IG65" s="438"/>
      <c r="IH65" s="439"/>
      <c r="IO65" s="417" t="s">
        <v>560</v>
      </c>
      <c r="IP65" s="418">
        <f>SUM(IQ55:IQ60)</f>
        <v>0</v>
      </c>
      <c r="IQ65" s="422" t="s">
        <v>472</v>
      </c>
      <c r="IR65" s="423">
        <f>SUMIF(IU55:IU60,"Zona 3",IP55:IP60)+SUMIF(JD55:JD60,"Zona 3",IQ55:IQ60)</f>
        <v>0</v>
      </c>
      <c r="IS65" s="420"/>
      <c r="IT65" s="435"/>
      <c r="IU65" s="436"/>
      <c r="IV65" s="437"/>
      <c r="IW65" s="438"/>
      <c r="IX65" s="438"/>
      <c r="IY65" s="438"/>
      <c r="IZ65" s="438"/>
      <c r="JA65" s="438"/>
      <c r="JB65" s="438"/>
      <c r="JC65" s="438"/>
      <c r="JD65" s="439"/>
      <c r="JK65" s="417" t="s">
        <v>560</v>
      </c>
      <c r="JL65" s="418">
        <f>SUM(JM55:JM60)</f>
        <v>0</v>
      </c>
      <c r="JM65" s="422" t="s">
        <v>472</v>
      </c>
      <c r="JN65" s="423">
        <f>SUMIF(JQ55:JQ60,"Zona 3",JL55:JL60)+SUMIF(JZ55:JZ60,"Zona 3",JM55:JM60)</f>
        <v>0</v>
      </c>
      <c r="JO65" s="420"/>
      <c r="JP65" s="435"/>
      <c r="JQ65" s="436"/>
      <c r="JR65" s="437"/>
      <c r="JS65" s="438"/>
      <c r="JT65" s="438"/>
      <c r="JU65" s="438"/>
      <c r="JV65" s="438"/>
      <c r="JW65" s="438"/>
      <c r="JX65" s="438"/>
      <c r="JY65" s="438"/>
      <c r="JZ65" s="439"/>
      <c r="KG65" s="417" t="s">
        <v>560</v>
      </c>
      <c r="KH65" s="418">
        <f>SUM(KI55:KI60)</f>
        <v>0</v>
      </c>
      <c r="KI65" s="422" t="s">
        <v>472</v>
      </c>
      <c r="KJ65" s="423">
        <f>SUMIF(KM55:KM60,"Zona 3",KH55:KH60)+SUMIF(KV55:KV60,"Zona 3",KI55:KI60)</f>
        <v>0</v>
      </c>
      <c r="KK65" s="420"/>
      <c r="KL65" s="435"/>
      <c r="KM65" s="436"/>
      <c r="KN65" s="437"/>
      <c r="KO65" s="438"/>
      <c r="KP65" s="438"/>
      <c r="KQ65" s="438"/>
      <c r="KR65" s="438"/>
      <c r="KS65" s="438"/>
      <c r="KT65" s="438"/>
      <c r="KU65" s="438"/>
      <c r="KV65" s="439"/>
      <c r="LC65" s="417" t="s">
        <v>560</v>
      </c>
      <c r="LD65" s="418">
        <f>SUM(LE55:LE60)</f>
        <v>0</v>
      </c>
      <c r="LE65" s="422" t="s">
        <v>472</v>
      </c>
      <c r="LF65" s="423">
        <f>SUMIF(LI55:LI60,"Zona 3",LD55:LD60)+SUMIF(LR55:LR60,"Zona 3",LE55:LE60)</f>
        <v>0</v>
      </c>
      <c r="LG65" s="420"/>
      <c r="LH65" s="435"/>
      <c r="LI65" s="436"/>
      <c r="LJ65" s="437"/>
      <c r="LK65" s="438"/>
      <c r="LL65" s="438"/>
      <c r="LM65" s="438"/>
      <c r="LN65" s="438"/>
      <c r="LO65" s="438"/>
      <c r="LP65" s="438"/>
      <c r="LQ65" s="438"/>
      <c r="LR65" s="439"/>
      <c r="LY65" s="417" t="s">
        <v>560</v>
      </c>
      <c r="LZ65" s="418">
        <f>SUM(MA55:MA60)</f>
        <v>0</v>
      </c>
      <c r="MA65" s="422" t="s">
        <v>472</v>
      </c>
      <c r="MB65" s="423">
        <f>SUMIF(ME55:ME60,"Zona 3",LZ55:LZ60)+SUMIF(MN55:MN60,"Zona 3",MA55:MA60)</f>
        <v>0</v>
      </c>
      <c r="MC65" s="420"/>
      <c r="MD65" s="435"/>
      <c r="ME65" s="436"/>
      <c r="MF65" s="437"/>
      <c r="MG65" s="438"/>
      <c r="MH65" s="438"/>
      <c r="MI65" s="438"/>
      <c r="MJ65" s="438"/>
      <c r="MK65" s="438"/>
      <c r="ML65" s="438"/>
      <c r="MM65" s="438"/>
      <c r="MN65" s="439"/>
      <c r="MU65" s="417" t="s">
        <v>560</v>
      </c>
      <c r="MV65" s="418">
        <f>SUM(MW55:MW60)</f>
        <v>0</v>
      </c>
      <c r="MW65" s="422" t="s">
        <v>472</v>
      </c>
      <c r="MX65" s="423">
        <f>SUMIF(NA55:NA60,"Zona 3",MV55:MV60)+SUMIF(NJ55:NJ60,"Zona 3",MW55:MW60)</f>
        <v>0</v>
      </c>
      <c r="MY65" s="420"/>
      <c r="MZ65" s="435"/>
      <c r="NA65" s="436"/>
      <c r="NB65" s="437"/>
      <c r="NC65" s="438"/>
      <c r="ND65" s="438"/>
      <c r="NE65" s="438"/>
      <c r="NF65" s="438"/>
      <c r="NG65" s="438"/>
      <c r="NH65" s="438"/>
      <c r="NI65" s="438"/>
      <c r="NJ65" s="439"/>
      <c r="NQ65" s="417" t="s">
        <v>560</v>
      </c>
      <c r="NR65" s="418">
        <f>SUM(NS55:NS60)</f>
        <v>0</v>
      </c>
      <c r="NS65" s="422" t="s">
        <v>472</v>
      </c>
      <c r="NT65" s="423">
        <f>SUMIF(NW55:NW60,"Zona 3",NR55:NR60)+SUMIF(OF55:OF60,"Zona 3",NS55:NS60)</f>
        <v>0</v>
      </c>
      <c r="NU65" s="420"/>
      <c r="NV65" s="435"/>
      <c r="NW65" s="436"/>
      <c r="NX65" s="437"/>
      <c r="NY65" s="438"/>
      <c r="NZ65" s="438"/>
      <c r="OA65" s="438"/>
      <c r="OB65" s="438"/>
      <c r="OC65" s="438"/>
      <c r="OD65" s="438"/>
      <c r="OE65" s="438"/>
      <c r="OF65" s="439"/>
      <c r="OM65" s="417" t="s">
        <v>560</v>
      </c>
      <c r="ON65" s="418">
        <f>SUM(OO55:OO60)</f>
        <v>0</v>
      </c>
      <c r="OO65" s="422" t="s">
        <v>472</v>
      </c>
      <c r="OP65" s="423">
        <f>SUMIF(OS55:OS60,"Zona 3",ON55:ON60)+SUMIF(PB55:PB60,"Zona 3",OO55:OO60)</f>
        <v>0</v>
      </c>
      <c r="OQ65" s="420"/>
      <c r="OR65" s="435"/>
      <c r="OS65" s="436"/>
      <c r="OT65" s="437"/>
      <c r="OU65" s="438"/>
      <c r="OV65" s="438"/>
      <c r="OW65" s="438"/>
      <c r="OX65" s="438"/>
      <c r="OY65" s="438"/>
      <c r="OZ65" s="438"/>
      <c r="PA65" s="438"/>
      <c r="PB65" s="439"/>
      <c r="PI65" s="417" t="s">
        <v>560</v>
      </c>
      <c r="PJ65" s="418">
        <f>SUM(PK55:PK60)</f>
        <v>0</v>
      </c>
      <c r="PK65" s="422" t="s">
        <v>472</v>
      </c>
      <c r="PL65" s="423">
        <f>SUMIF(PO55:PO60,"Zona 3",PJ55:PJ60)+SUMIF(PX55:PX60,"Zona 3",PK55:PK60)</f>
        <v>0</v>
      </c>
      <c r="PM65" s="420"/>
      <c r="PN65" s="435"/>
      <c r="PO65" s="436"/>
      <c r="PP65" s="437"/>
      <c r="PQ65" s="438"/>
      <c r="PR65" s="438"/>
      <c r="PS65" s="438"/>
      <c r="PT65" s="438"/>
      <c r="PU65" s="438"/>
      <c r="PV65" s="438"/>
      <c r="PW65" s="438"/>
      <c r="PX65" s="439"/>
      <c r="QE65" s="417" t="s">
        <v>560</v>
      </c>
      <c r="QF65" s="418">
        <f>SUM(QG55:QG60)</f>
        <v>0</v>
      </c>
      <c r="QG65" s="422" t="s">
        <v>472</v>
      </c>
      <c r="QH65" s="423">
        <f>SUMIF(QK55:QK60,"Zona 3",QF55:QF60)+SUMIF(QT55:QT60,"Zona 3",QG55:QG60)</f>
        <v>0</v>
      </c>
      <c r="QI65" s="420"/>
      <c r="QJ65" s="435"/>
      <c r="QK65" s="436"/>
      <c r="QL65" s="437"/>
      <c r="QM65" s="438"/>
      <c r="QN65" s="438"/>
      <c r="QO65" s="438"/>
      <c r="QP65" s="438"/>
      <c r="QQ65" s="438"/>
      <c r="QR65" s="438"/>
      <c r="QS65" s="438"/>
      <c r="QT65" s="439"/>
      <c r="RA65" s="417" t="s">
        <v>560</v>
      </c>
      <c r="RB65" s="418">
        <f>SUM(RC55:RC60)</f>
        <v>0</v>
      </c>
      <c r="RC65" s="422" t="s">
        <v>472</v>
      </c>
      <c r="RD65" s="423">
        <f>SUMIF(RG55:RG60,"Zona 3",RB55:RB60)+SUMIF(RP55:RP60,"Zona 3",RC55:RC60)</f>
        <v>0</v>
      </c>
      <c r="RE65" s="420"/>
      <c r="RF65" s="435"/>
      <c r="RG65" s="436"/>
      <c r="RH65" s="437"/>
      <c r="RI65" s="438"/>
      <c r="RJ65" s="438"/>
      <c r="RK65" s="438"/>
      <c r="RL65" s="438"/>
      <c r="RM65" s="438"/>
      <c r="RN65" s="438"/>
      <c r="RO65" s="438"/>
      <c r="RP65" s="439"/>
      <c r="RW65" s="417" t="s">
        <v>560</v>
      </c>
      <c r="RX65" s="418">
        <f>SUM(RY55:RY60)</f>
        <v>0</v>
      </c>
      <c r="RY65" s="422" t="s">
        <v>472</v>
      </c>
      <c r="RZ65" s="423">
        <f>SUMIF(SC55:SC60,"Zona 3",RX55:RX60)+SUMIF(SL55:SL60,"Zona 3",RY55:RY60)</f>
        <v>0</v>
      </c>
      <c r="SA65" s="420"/>
      <c r="SB65" s="435"/>
      <c r="SC65" s="436"/>
      <c r="SD65" s="437"/>
      <c r="SE65" s="438"/>
      <c r="SF65" s="438"/>
      <c r="SG65" s="438"/>
      <c r="SH65" s="438"/>
      <c r="SI65" s="438"/>
      <c r="SJ65" s="438"/>
      <c r="SK65" s="438"/>
      <c r="SL65" s="439"/>
      <c r="SS65" s="417" t="s">
        <v>560</v>
      </c>
      <c r="ST65" s="418">
        <f>SUM(SU55:SU60)</f>
        <v>0</v>
      </c>
      <c r="SU65" s="422" t="s">
        <v>472</v>
      </c>
      <c r="SV65" s="423">
        <f>SUMIF(SY55:SY60,"Zona 3",ST55:ST60)+SUMIF(TH55:TH60,"Zona 3",SU55:SU60)</f>
        <v>0</v>
      </c>
      <c r="SW65" s="420"/>
      <c r="SX65" s="435"/>
      <c r="SY65" s="436"/>
      <c r="SZ65" s="437"/>
      <c r="TA65" s="438"/>
      <c r="TB65" s="438"/>
      <c r="TC65" s="438"/>
      <c r="TD65" s="438"/>
      <c r="TE65" s="438"/>
      <c r="TF65" s="438"/>
      <c r="TG65" s="438"/>
      <c r="TH65" s="439"/>
    </row>
    <row r="66" spans="4:528">
      <c r="J66" s="420"/>
      <c r="K66" s="420"/>
      <c r="L66" s="420"/>
      <c r="M66" s="420"/>
      <c r="N66" s="421"/>
      <c r="AF66" s="420"/>
      <c r="AG66" s="420"/>
      <c r="AH66" s="420"/>
      <c r="AI66" s="420"/>
      <c r="AJ66" s="421"/>
      <c r="BB66" s="420"/>
      <c r="BC66" s="420"/>
      <c r="BD66" s="420"/>
      <c r="BE66" s="420"/>
      <c r="BF66" s="421"/>
      <c r="BX66" s="420"/>
      <c r="BY66" s="420"/>
      <c r="BZ66" s="420"/>
      <c r="CA66" s="420"/>
      <c r="CB66" s="421"/>
      <c r="CT66" s="420"/>
      <c r="CU66" s="420"/>
      <c r="CV66" s="420"/>
      <c r="CW66" s="420"/>
      <c r="CX66" s="421"/>
      <c r="DP66" s="420"/>
      <c r="DQ66" s="420"/>
      <c r="DR66" s="420"/>
      <c r="DS66" s="420"/>
      <c r="DT66" s="421"/>
      <c r="EL66" s="420"/>
      <c r="EM66" s="420"/>
      <c r="EN66" s="420"/>
      <c r="EO66" s="420"/>
      <c r="EP66" s="421"/>
      <c r="FH66" s="420"/>
      <c r="FI66" s="420"/>
      <c r="FJ66" s="420"/>
      <c r="FK66" s="420"/>
      <c r="FL66" s="421"/>
      <c r="GD66" s="420"/>
      <c r="GE66" s="420"/>
      <c r="GF66" s="420"/>
      <c r="GG66" s="420"/>
      <c r="GH66" s="421"/>
      <c r="GZ66" s="420"/>
      <c r="HA66" s="420"/>
      <c r="HB66" s="420"/>
      <c r="HC66" s="420"/>
      <c r="HD66" s="421"/>
      <c r="HV66" s="420"/>
      <c r="HW66" s="420"/>
      <c r="HX66" s="420"/>
      <c r="HY66" s="420"/>
      <c r="HZ66" s="421"/>
      <c r="IR66" s="420"/>
      <c r="IS66" s="420"/>
      <c r="IT66" s="420"/>
      <c r="IU66" s="420"/>
      <c r="IV66" s="421"/>
      <c r="JN66" s="420"/>
      <c r="JO66" s="420"/>
      <c r="JP66" s="420"/>
      <c r="JQ66" s="420"/>
      <c r="JR66" s="421"/>
      <c r="KJ66" s="420"/>
      <c r="KK66" s="420"/>
      <c r="KL66" s="420"/>
      <c r="KM66" s="420"/>
      <c r="KN66" s="421"/>
      <c r="LF66" s="420"/>
      <c r="LG66" s="420"/>
      <c r="LH66" s="420"/>
      <c r="LI66" s="420"/>
      <c r="LJ66" s="421"/>
      <c r="MB66" s="420"/>
      <c r="MC66" s="420"/>
      <c r="MD66" s="420"/>
      <c r="ME66" s="420"/>
      <c r="MF66" s="421"/>
      <c r="MX66" s="420"/>
      <c r="MY66" s="420"/>
      <c r="MZ66" s="420"/>
      <c r="NA66" s="420"/>
      <c r="NB66" s="421"/>
      <c r="NT66" s="420"/>
      <c r="NU66" s="420"/>
      <c r="NV66" s="420"/>
      <c r="NW66" s="420"/>
      <c r="NX66" s="421"/>
      <c r="OP66" s="420"/>
      <c r="OQ66" s="420"/>
      <c r="OR66" s="420"/>
      <c r="OS66" s="420"/>
      <c r="OT66" s="421"/>
      <c r="PL66" s="420"/>
      <c r="PM66" s="420"/>
      <c r="PN66" s="420"/>
      <c r="PO66" s="420"/>
      <c r="PP66" s="421"/>
      <c r="QH66" s="420"/>
      <c r="QI66" s="420"/>
      <c r="QJ66" s="420"/>
      <c r="QK66" s="420"/>
      <c r="QL66" s="421"/>
      <c r="RD66" s="420"/>
      <c r="RE66" s="420"/>
      <c r="RF66" s="420"/>
      <c r="RG66" s="420"/>
      <c r="RH66" s="421"/>
      <c r="RZ66" s="420"/>
      <c r="SA66" s="420"/>
      <c r="SB66" s="420"/>
      <c r="SC66" s="420"/>
      <c r="SD66" s="421"/>
      <c r="SV66" s="420"/>
      <c r="SW66" s="420"/>
      <c r="SX66" s="420"/>
      <c r="SY66" s="420"/>
      <c r="SZ66" s="421"/>
    </row>
    <row r="67" spans="4:528" ht="17" thickBot="1"/>
    <row r="68" spans="4:528" ht="17" thickBot="1">
      <c r="D68" s="584" t="s">
        <v>112</v>
      </c>
      <c r="E68" s="585"/>
      <c r="F68" s="586"/>
      <c r="G68" s="99"/>
      <c r="H68" s="99"/>
      <c r="I68" s="99"/>
      <c r="J68" s="584" t="s">
        <v>163</v>
      </c>
      <c r="K68" s="586"/>
      <c r="Z68" s="584" t="s">
        <v>114</v>
      </c>
      <c r="AA68" s="585"/>
      <c r="AB68" s="586"/>
      <c r="AC68" s="99"/>
      <c r="AD68" s="99"/>
      <c r="AE68" s="92"/>
      <c r="AF68" s="584" t="s">
        <v>163</v>
      </c>
      <c r="AG68" s="586"/>
      <c r="AV68" s="584" t="s">
        <v>115</v>
      </c>
      <c r="AW68" s="585"/>
      <c r="AX68" s="586"/>
      <c r="AY68" s="99"/>
      <c r="AZ68" s="99"/>
      <c r="BA68" s="92"/>
      <c r="BB68" s="584" t="s">
        <v>163</v>
      </c>
      <c r="BC68" s="586"/>
      <c r="BR68" s="584" t="s">
        <v>116</v>
      </c>
      <c r="BS68" s="585"/>
      <c r="BT68" s="586"/>
      <c r="BU68" s="99"/>
      <c r="BV68" s="99"/>
      <c r="BW68" s="92"/>
      <c r="BX68" s="584" t="s">
        <v>163</v>
      </c>
      <c r="BY68" s="586"/>
      <c r="CN68" s="584" t="s">
        <v>117</v>
      </c>
      <c r="CO68" s="585"/>
      <c r="CP68" s="586"/>
      <c r="CQ68" s="99"/>
      <c r="CR68" s="99"/>
      <c r="CS68" s="92"/>
      <c r="CT68" s="584" t="s">
        <v>163</v>
      </c>
      <c r="CU68" s="586"/>
      <c r="DJ68" s="584" t="s">
        <v>118</v>
      </c>
      <c r="DK68" s="585"/>
      <c r="DL68" s="586"/>
      <c r="DM68" s="99"/>
      <c r="DN68" s="99"/>
      <c r="DO68" s="92"/>
      <c r="DP68" s="584" t="s">
        <v>163</v>
      </c>
      <c r="DQ68" s="586"/>
      <c r="EF68" s="584" t="s">
        <v>119</v>
      </c>
      <c r="EG68" s="585"/>
      <c r="EH68" s="586"/>
      <c r="EI68" s="99"/>
      <c r="EJ68" s="99"/>
      <c r="EK68" s="92"/>
      <c r="EL68" s="584" t="s">
        <v>163</v>
      </c>
      <c r="EM68" s="586"/>
      <c r="FB68" s="584" t="s">
        <v>120</v>
      </c>
      <c r="FC68" s="585"/>
      <c r="FD68" s="586"/>
      <c r="FE68" s="99"/>
      <c r="FF68" s="99"/>
      <c r="FG68" s="92"/>
      <c r="FH68" s="584" t="s">
        <v>163</v>
      </c>
      <c r="FI68" s="586"/>
      <c r="FX68" s="584" t="s">
        <v>121</v>
      </c>
      <c r="FY68" s="585"/>
      <c r="FZ68" s="586"/>
      <c r="GA68" s="99"/>
      <c r="GB68" s="99"/>
      <c r="GC68" s="92"/>
      <c r="GD68" s="584" t="s">
        <v>163</v>
      </c>
      <c r="GE68" s="586"/>
      <c r="GT68" s="584" t="s">
        <v>122</v>
      </c>
      <c r="GU68" s="585"/>
      <c r="GV68" s="586"/>
      <c r="GW68" s="99"/>
      <c r="GX68" s="99"/>
      <c r="GY68" s="92"/>
      <c r="GZ68" s="584" t="s">
        <v>163</v>
      </c>
      <c r="HA68" s="586"/>
      <c r="HP68" s="584" t="s">
        <v>123</v>
      </c>
      <c r="HQ68" s="585"/>
      <c r="HR68" s="586"/>
      <c r="HS68" s="99"/>
      <c r="HT68" s="99"/>
      <c r="HU68" s="92"/>
      <c r="HV68" s="584" t="s">
        <v>163</v>
      </c>
      <c r="HW68" s="586"/>
      <c r="IL68" s="584" t="s">
        <v>124</v>
      </c>
      <c r="IM68" s="585"/>
      <c r="IN68" s="586"/>
      <c r="IO68" s="99"/>
      <c r="IP68" s="99"/>
      <c r="IQ68" s="92"/>
      <c r="IR68" s="584" t="s">
        <v>163</v>
      </c>
      <c r="IS68" s="586"/>
      <c r="JH68" s="584" t="s">
        <v>124</v>
      </c>
      <c r="JI68" s="585"/>
      <c r="JJ68" s="586"/>
      <c r="JK68" s="99"/>
      <c r="JL68" s="99"/>
      <c r="JM68" s="92"/>
      <c r="JN68" s="584" t="s">
        <v>163</v>
      </c>
      <c r="JO68" s="586"/>
      <c r="KD68" s="584" t="s">
        <v>126</v>
      </c>
      <c r="KE68" s="585"/>
      <c r="KF68" s="586"/>
      <c r="KG68" s="99"/>
      <c r="KH68" s="99"/>
      <c r="KI68" s="92"/>
      <c r="KJ68" s="584" t="s">
        <v>163</v>
      </c>
      <c r="KK68" s="586"/>
      <c r="KZ68" s="584" t="s">
        <v>127</v>
      </c>
      <c r="LA68" s="585"/>
      <c r="LB68" s="586"/>
      <c r="LC68" s="99"/>
      <c r="LD68" s="99"/>
      <c r="LE68" s="92"/>
      <c r="LF68" s="584" t="s">
        <v>163</v>
      </c>
      <c r="LG68" s="586"/>
      <c r="LV68" s="584" t="s">
        <v>128</v>
      </c>
      <c r="LW68" s="585"/>
      <c r="LX68" s="586"/>
      <c r="LY68" s="99"/>
      <c r="LZ68" s="99"/>
      <c r="MA68" s="92"/>
      <c r="MB68" s="584" t="s">
        <v>163</v>
      </c>
      <c r="MC68" s="586"/>
      <c r="MR68" s="584" t="s">
        <v>129</v>
      </c>
      <c r="MS68" s="585"/>
      <c r="MT68" s="586"/>
      <c r="MU68" s="99"/>
      <c r="MV68" s="99"/>
      <c r="MW68" s="92"/>
      <c r="MX68" s="584" t="s">
        <v>163</v>
      </c>
      <c r="MY68" s="586"/>
      <c r="NN68" s="584" t="s">
        <v>130</v>
      </c>
      <c r="NO68" s="585"/>
      <c r="NP68" s="586"/>
      <c r="NQ68" s="99"/>
      <c r="NR68" s="99"/>
      <c r="NS68" s="92"/>
      <c r="NT68" s="584" t="s">
        <v>163</v>
      </c>
      <c r="NU68" s="586"/>
      <c r="OJ68" s="584" t="s">
        <v>131</v>
      </c>
      <c r="OK68" s="585"/>
      <c r="OL68" s="586"/>
      <c r="OM68" s="99"/>
      <c r="ON68" s="99"/>
      <c r="OO68" s="92"/>
      <c r="OP68" s="584" t="s">
        <v>163</v>
      </c>
      <c r="OQ68" s="586"/>
      <c r="PF68" s="584" t="s">
        <v>132</v>
      </c>
      <c r="PG68" s="585"/>
      <c r="PH68" s="586"/>
      <c r="PI68" s="99"/>
      <c r="PJ68" s="99"/>
      <c r="PK68" s="92"/>
      <c r="PL68" s="584" t="s">
        <v>163</v>
      </c>
      <c r="PM68" s="586"/>
      <c r="QB68" s="584" t="s">
        <v>447</v>
      </c>
      <c r="QC68" s="585"/>
      <c r="QD68" s="586"/>
      <c r="QE68" s="99"/>
      <c r="QF68" s="99"/>
      <c r="QG68" s="92"/>
      <c r="QH68" s="584" t="s">
        <v>163</v>
      </c>
      <c r="QI68" s="586"/>
      <c r="QX68" s="584" t="s">
        <v>448</v>
      </c>
      <c r="QY68" s="585"/>
      <c r="QZ68" s="586"/>
      <c r="RA68" s="99"/>
      <c r="RB68" s="99"/>
      <c r="RC68" s="92"/>
      <c r="RD68" s="584" t="s">
        <v>163</v>
      </c>
      <c r="RE68" s="586"/>
      <c r="RT68" s="584" t="s">
        <v>449</v>
      </c>
      <c r="RU68" s="585"/>
      <c r="RV68" s="586"/>
      <c r="RW68" s="99"/>
      <c r="RX68" s="99"/>
      <c r="RY68" s="92"/>
      <c r="RZ68" s="584" t="s">
        <v>163</v>
      </c>
      <c r="SA68" s="586"/>
      <c r="SP68" s="584" t="s">
        <v>450</v>
      </c>
      <c r="SQ68" s="585"/>
      <c r="SR68" s="586"/>
      <c r="SS68" s="99"/>
      <c r="ST68" s="99"/>
      <c r="SU68" s="92"/>
      <c r="SV68" s="584" t="s">
        <v>163</v>
      </c>
      <c r="SW68" s="586"/>
    </row>
    <row r="70" spans="4:528">
      <c r="D70" s="328" t="s">
        <v>366</v>
      </c>
      <c r="E70" s="328" t="s">
        <v>138</v>
      </c>
      <c r="F70" s="328" t="s">
        <v>558</v>
      </c>
      <c r="G70" s="328" t="s">
        <v>616</v>
      </c>
      <c r="H70" s="328" t="s">
        <v>559</v>
      </c>
      <c r="I70" s="328" t="s">
        <v>560</v>
      </c>
      <c r="J70" s="328" t="s">
        <v>568</v>
      </c>
      <c r="K70" s="328" t="s">
        <v>88</v>
      </c>
      <c r="L70" s="328" t="s">
        <v>556</v>
      </c>
      <c r="M70" s="328" t="s">
        <v>562</v>
      </c>
      <c r="N70" s="328" t="s">
        <v>98</v>
      </c>
      <c r="O70" s="328" t="s">
        <v>75</v>
      </c>
      <c r="P70" s="328" t="s">
        <v>99</v>
      </c>
      <c r="Q70" s="328" t="s">
        <v>88</v>
      </c>
      <c r="R70" s="328" t="s">
        <v>557</v>
      </c>
      <c r="S70" s="328" t="s">
        <v>98</v>
      </c>
      <c r="T70" s="328" t="s">
        <v>75</v>
      </c>
      <c r="U70" s="328" t="s">
        <v>99</v>
      </c>
      <c r="V70" s="328" t="s">
        <v>562</v>
      </c>
      <c r="Z70" s="328" t="s">
        <v>366</v>
      </c>
      <c r="AA70" s="328" t="s">
        <v>138</v>
      </c>
      <c r="AB70" s="328" t="s">
        <v>558</v>
      </c>
      <c r="AC70" s="328" t="s">
        <v>616</v>
      </c>
      <c r="AD70" s="328" t="s">
        <v>559</v>
      </c>
      <c r="AE70" s="328" t="s">
        <v>560</v>
      </c>
      <c r="AF70" s="328" t="s">
        <v>568</v>
      </c>
      <c r="AG70" s="328" t="s">
        <v>88</v>
      </c>
      <c r="AH70" s="328" t="s">
        <v>556</v>
      </c>
      <c r="AI70" s="328" t="s">
        <v>562</v>
      </c>
      <c r="AJ70" s="328" t="s">
        <v>98</v>
      </c>
      <c r="AK70" s="328" t="s">
        <v>75</v>
      </c>
      <c r="AL70" s="328" t="s">
        <v>99</v>
      </c>
      <c r="AM70" s="328" t="s">
        <v>88</v>
      </c>
      <c r="AN70" s="328" t="s">
        <v>557</v>
      </c>
      <c r="AO70" s="328" t="s">
        <v>98</v>
      </c>
      <c r="AP70" s="328" t="s">
        <v>75</v>
      </c>
      <c r="AQ70" s="328" t="s">
        <v>99</v>
      </c>
      <c r="AR70" s="328" t="s">
        <v>562</v>
      </c>
      <c r="AV70" s="328" t="s">
        <v>366</v>
      </c>
      <c r="AW70" s="328" t="s">
        <v>138</v>
      </c>
      <c r="AX70" s="328" t="s">
        <v>558</v>
      </c>
      <c r="AY70" s="328" t="s">
        <v>616</v>
      </c>
      <c r="AZ70" s="328" t="s">
        <v>559</v>
      </c>
      <c r="BA70" s="328" t="s">
        <v>560</v>
      </c>
      <c r="BB70" s="328" t="s">
        <v>568</v>
      </c>
      <c r="BC70" s="328" t="s">
        <v>88</v>
      </c>
      <c r="BD70" s="328" t="s">
        <v>556</v>
      </c>
      <c r="BE70" s="328" t="s">
        <v>562</v>
      </c>
      <c r="BF70" s="328" t="s">
        <v>98</v>
      </c>
      <c r="BG70" s="328" t="s">
        <v>75</v>
      </c>
      <c r="BH70" s="328" t="s">
        <v>99</v>
      </c>
      <c r="BI70" s="328" t="s">
        <v>88</v>
      </c>
      <c r="BJ70" s="328" t="s">
        <v>557</v>
      </c>
      <c r="BK70" s="328" t="s">
        <v>98</v>
      </c>
      <c r="BL70" s="328" t="s">
        <v>75</v>
      </c>
      <c r="BM70" s="328" t="s">
        <v>99</v>
      </c>
      <c r="BN70" s="328" t="s">
        <v>562</v>
      </c>
      <c r="BR70" s="328" t="s">
        <v>366</v>
      </c>
      <c r="BS70" s="328" t="s">
        <v>138</v>
      </c>
      <c r="BT70" s="328" t="s">
        <v>558</v>
      </c>
      <c r="BU70" s="328" t="s">
        <v>616</v>
      </c>
      <c r="BV70" s="328" t="s">
        <v>559</v>
      </c>
      <c r="BW70" s="328" t="s">
        <v>560</v>
      </c>
      <c r="BX70" s="328" t="s">
        <v>568</v>
      </c>
      <c r="BY70" s="328" t="s">
        <v>88</v>
      </c>
      <c r="BZ70" s="328" t="s">
        <v>556</v>
      </c>
      <c r="CA70" s="328" t="s">
        <v>562</v>
      </c>
      <c r="CB70" s="328" t="s">
        <v>98</v>
      </c>
      <c r="CC70" s="328" t="s">
        <v>75</v>
      </c>
      <c r="CD70" s="328" t="s">
        <v>99</v>
      </c>
      <c r="CE70" s="328" t="s">
        <v>88</v>
      </c>
      <c r="CF70" s="328" t="s">
        <v>557</v>
      </c>
      <c r="CG70" s="328" t="s">
        <v>98</v>
      </c>
      <c r="CH70" s="328" t="s">
        <v>75</v>
      </c>
      <c r="CI70" s="328" t="s">
        <v>99</v>
      </c>
      <c r="CJ70" s="328" t="s">
        <v>562</v>
      </c>
      <c r="CN70" s="328" t="s">
        <v>366</v>
      </c>
      <c r="CO70" s="328" t="s">
        <v>138</v>
      </c>
      <c r="CP70" s="328" t="s">
        <v>558</v>
      </c>
      <c r="CQ70" s="328" t="s">
        <v>616</v>
      </c>
      <c r="CR70" s="328" t="s">
        <v>559</v>
      </c>
      <c r="CS70" s="328" t="s">
        <v>560</v>
      </c>
      <c r="CT70" s="328" t="s">
        <v>568</v>
      </c>
      <c r="CU70" s="328" t="s">
        <v>88</v>
      </c>
      <c r="CV70" s="328" t="s">
        <v>556</v>
      </c>
      <c r="CW70" s="328" t="s">
        <v>562</v>
      </c>
      <c r="CX70" s="328" t="s">
        <v>98</v>
      </c>
      <c r="CY70" s="328" t="s">
        <v>75</v>
      </c>
      <c r="CZ70" s="328" t="s">
        <v>99</v>
      </c>
      <c r="DA70" s="328" t="s">
        <v>88</v>
      </c>
      <c r="DB70" s="328" t="s">
        <v>557</v>
      </c>
      <c r="DC70" s="328" t="s">
        <v>98</v>
      </c>
      <c r="DD70" s="328" t="s">
        <v>75</v>
      </c>
      <c r="DE70" s="328" t="s">
        <v>99</v>
      </c>
      <c r="DF70" s="328" t="s">
        <v>562</v>
      </c>
      <c r="DJ70" s="328" t="s">
        <v>366</v>
      </c>
      <c r="DK70" s="328" t="s">
        <v>138</v>
      </c>
      <c r="DL70" s="328" t="s">
        <v>558</v>
      </c>
      <c r="DM70" s="328" t="s">
        <v>616</v>
      </c>
      <c r="DN70" s="328" t="s">
        <v>559</v>
      </c>
      <c r="DO70" s="328" t="s">
        <v>560</v>
      </c>
      <c r="DP70" s="328" t="s">
        <v>568</v>
      </c>
      <c r="DQ70" s="328" t="s">
        <v>88</v>
      </c>
      <c r="DR70" s="328" t="s">
        <v>556</v>
      </c>
      <c r="DS70" s="328" t="s">
        <v>562</v>
      </c>
      <c r="DT70" s="328" t="s">
        <v>98</v>
      </c>
      <c r="DU70" s="328" t="s">
        <v>75</v>
      </c>
      <c r="DV70" s="328" t="s">
        <v>99</v>
      </c>
      <c r="DW70" s="328" t="s">
        <v>88</v>
      </c>
      <c r="DX70" s="328" t="s">
        <v>557</v>
      </c>
      <c r="DY70" s="328" t="s">
        <v>98</v>
      </c>
      <c r="DZ70" s="328" t="s">
        <v>75</v>
      </c>
      <c r="EA70" s="328" t="s">
        <v>99</v>
      </c>
      <c r="EB70" s="328" t="s">
        <v>562</v>
      </c>
      <c r="EF70" s="328" t="s">
        <v>366</v>
      </c>
      <c r="EG70" s="328" t="s">
        <v>138</v>
      </c>
      <c r="EH70" s="328" t="s">
        <v>558</v>
      </c>
      <c r="EI70" s="328" t="s">
        <v>616</v>
      </c>
      <c r="EJ70" s="328" t="s">
        <v>559</v>
      </c>
      <c r="EK70" s="328" t="s">
        <v>560</v>
      </c>
      <c r="EL70" s="328" t="s">
        <v>568</v>
      </c>
      <c r="EM70" s="328" t="s">
        <v>88</v>
      </c>
      <c r="EN70" s="328" t="s">
        <v>556</v>
      </c>
      <c r="EO70" s="328" t="s">
        <v>562</v>
      </c>
      <c r="EP70" s="328" t="s">
        <v>98</v>
      </c>
      <c r="EQ70" s="328" t="s">
        <v>75</v>
      </c>
      <c r="ER70" s="328" t="s">
        <v>99</v>
      </c>
      <c r="ES70" s="328" t="s">
        <v>88</v>
      </c>
      <c r="ET70" s="328" t="s">
        <v>557</v>
      </c>
      <c r="EU70" s="328" t="s">
        <v>98</v>
      </c>
      <c r="EV70" s="328" t="s">
        <v>75</v>
      </c>
      <c r="EW70" s="328" t="s">
        <v>99</v>
      </c>
      <c r="EX70" s="328" t="s">
        <v>562</v>
      </c>
      <c r="FB70" s="328" t="s">
        <v>366</v>
      </c>
      <c r="FC70" s="328" t="s">
        <v>138</v>
      </c>
      <c r="FD70" s="328" t="s">
        <v>558</v>
      </c>
      <c r="FE70" s="328" t="s">
        <v>616</v>
      </c>
      <c r="FF70" s="328" t="s">
        <v>559</v>
      </c>
      <c r="FG70" s="328" t="s">
        <v>560</v>
      </c>
      <c r="FH70" s="328" t="s">
        <v>568</v>
      </c>
      <c r="FI70" s="328" t="s">
        <v>88</v>
      </c>
      <c r="FJ70" s="328" t="s">
        <v>556</v>
      </c>
      <c r="FK70" s="328" t="s">
        <v>562</v>
      </c>
      <c r="FL70" s="328" t="s">
        <v>98</v>
      </c>
      <c r="FM70" s="328" t="s">
        <v>75</v>
      </c>
      <c r="FN70" s="328" t="s">
        <v>99</v>
      </c>
      <c r="FO70" s="328" t="s">
        <v>88</v>
      </c>
      <c r="FP70" s="328" t="s">
        <v>557</v>
      </c>
      <c r="FQ70" s="328" t="s">
        <v>98</v>
      </c>
      <c r="FR70" s="328" t="s">
        <v>75</v>
      </c>
      <c r="FS70" s="328" t="s">
        <v>99</v>
      </c>
      <c r="FT70" s="328" t="s">
        <v>562</v>
      </c>
      <c r="FX70" s="328" t="s">
        <v>366</v>
      </c>
      <c r="FY70" s="328" t="s">
        <v>138</v>
      </c>
      <c r="FZ70" s="328" t="s">
        <v>558</v>
      </c>
      <c r="GA70" s="328" t="s">
        <v>616</v>
      </c>
      <c r="GB70" s="328" t="s">
        <v>559</v>
      </c>
      <c r="GC70" s="328" t="s">
        <v>560</v>
      </c>
      <c r="GD70" s="328" t="s">
        <v>568</v>
      </c>
      <c r="GE70" s="328" t="s">
        <v>88</v>
      </c>
      <c r="GF70" s="328" t="s">
        <v>556</v>
      </c>
      <c r="GG70" s="328" t="s">
        <v>562</v>
      </c>
      <c r="GH70" s="328" t="s">
        <v>98</v>
      </c>
      <c r="GI70" s="328" t="s">
        <v>75</v>
      </c>
      <c r="GJ70" s="328" t="s">
        <v>99</v>
      </c>
      <c r="GK70" s="328" t="s">
        <v>88</v>
      </c>
      <c r="GL70" s="328" t="s">
        <v>557</v>
      </c>
      <c r="GM70" s="328" t="s">
        <v>98</v>
      </c>
      <c r="GN70" s="328" t="s">
        <v>75</v>
      </c>
      <c r="GO70" s="328" t="s">
        <v>99</v>
      </c>
      <c r="GP70" s="328" t="s">
        <v>562</v>
      </c>
      <c r="GT70" s="328" t="s">
        <v>366</v>
      </c>
      <c r="GU70" s="328" t="s">
        <v>138</v>
      </c>
      <c r="GV70" s="328" t="s">
        <v>558</v>
      </c>
      <c r="GW70" s="328" t="s">
        <v>616</v>
      </c>
      <c r="GX70" s="328" t="s">
        <v>559</v>
      </c>
      <c r="GY70" s="328" t="s">
        <v>560</v>
      </c>
      <c r="GZ70" s="328" t="s">
        <v>568</v>
      </c>
      <c r="HA70" s="328" t="s">
        <v>88</v>
      </c>
      <c r="HB70" s="328" t="s">
        <v>556</v>
      </c>
      <c r="HC70" s="328" t="s">
        <v>562</v>
      </c>
      <c r="HD70" s="328" t="s">
        <v>98</v>
      </c>
      <c r="HE70" s="328" t="s">
        <v>75</v>
      </c>
      <c r="HF70" s="328" t="s">
        <v>99</v>
      </c>
      <c r="HG70" s="328" t="s">
        <v>88</v>
      </c>
      <c r="HH70" s="328" t="s">
        <v>557</v>
      </c>
      <c r="HI70" s="328" t="s">
        <v>98</v>
      </c>
      <c r="HJ70" s="328" t="s">
        <v>75</v>
      </c>
      <c r="HK70" s="328" t="s">
        <v>99</v>
      </c>
      <c r="HL70" s="328" t="s">
        <v>562</v>
      </c>
      <c r="HP70" s="328" t="s">
        <v>366</v>
      </c>
      <c r="HQ70" s="328" t="s">
        <v>138</v>
      </c>
      <c r="HR70" s="328" t="s">
        <v>558</v>
      </c>
      <c r="HS70" s="328" t="s">
        <v>616</v>
      </c>
      <c r="HT70" s="328" t="s">
        <v>559</v>
      </c>
      <c r="HU70" s="328" t="s">
        <v>560</v>
      </c>
      <c r="HV70" s="328" t="s">
        <v>568</v>
      </c>
      <c r="HW70" s="328" t="s">
        <v>88</v>
      </c>
      <c r="HX70" s="328" t="s">
        <v>556</v>
      </c>
      <c r="HY70" s="328" t="s">
        <v>562</v>
      </c>
      <c r="HZ70" s="328" t="s">
        <v>98</v>
      </c>
      <c r="IA70" s="328" t="s">
        <v>75</v>
      </c>
      <c r="IB70" s="328" t="s">
        <v>99</v>
      </c>
      <c r="IC70" s="328" t="s">
        <v>88</v>
      </c>
      <c r="ID70" s="328" t="s">
        <v>557</v>
      </c>
      <c r="IE70" s="328" t="s">
        <v>98</v>
      </c>
      <c r="IF70" s="328" t="s">
        <v>75</v>
      </c>
      <c r="IG70" s="328" t="s">
        <v>99</v>
      </c>
      <c r="IH70" s="328" t="s">
        <v>562</v>
      </c>
      <c r="IL70" s="328" t="s">
        <v>366</v>
      </c>
      <c r="IM70" s="328" t="s">
        <v>138</v>
      </c>
      <c r="IN70" s="328" t="s">
        <v>558</v>
      </c>
      <c r="IO70" s="328" t="s">
        <v>616</v>
      </c>
      <c r="IP70" s="328" t="s">
        <v>559</v>
      </c>
      <c r="IQ70" s="328" t="s">
        <v>560</v>
      </c>
      <c r="IR70" s="328" t="s">
        <v>568</v>
      </c>
      <c r="IS70" s="328" t="s">
        <v>88</v>
      </c>
      <c r="IT70" s="328" t="s">
        <v>556</v>
      </c>
      <c r="IU70" s="328" t="s">
        <v>562</v>
      </c>
      <c r="IV70" s="328" t="s">
        <v>98</v>
      </c>
      <c r="IW70" s="328" t="s">
        <v>75</v>
      </c>
      <c r="IX70" s="328" t="s">
        <v>99</v>
      </c>
      <c r="IY70" s="328" t="s">
        <v>88</v>
      </c>
      <c r="IZ70" s="328" t="s">
        <v>557</v>
      </c>
      <c r="JA70" s="328" t="s">
        <v>98</v>
      </c>
      <c r="JB70" s="328" t="s">
        <v>75</v>
      </c>
      <c r="JC70" s="328" t="s">
        <v>99</v>
      </c>
      <c r="JD70" s="328" t="s">
        <v>562</v>
      </c>
      <c r="JH70" s="328" t="s">
        <v>366</v>
      </c>
      <c r="JI70" s="328" t="s">
        <v>138</v>
      </c>
      <c r="JJ70" s="328" t="s">
        <v>558</v>
      </c>
      <c r="JK70" s="328" t="s">
        <v>616</v>
      </c>
      <c r="JL70" s="328" t="s">
        <v>559</v>
      </c>
      <c r="JM70" s="328" t="s">
        <v>560</v>
      </c>
      <c r="JN70" s="328" t="s">
        <v>568</v>
      </c>
      <c r="JO70" s="328" t="s">
        <v>88</v>
      </c>
      <c r="JP70" s="328" t="s">
        <v>556</v>
      </c>
      <c r="JQ70" s="328" t="s">
        <v>562</v>
      </c>
      <c r="JR70" s="328" t="s">
        <v>98</v>
      </c>
      <c r="JS70" s="328" t="s">
        <v>75</v>
      </c>
      <c r="JT70" s="328" t="s">
        <v>99</v>
      </c>
      <c r="JU70" s="328" t="s">
        <v>88</v>
      </c>
      <c r="JV70" s="328" t="s">
        <v>557</v>
      </c>
      <c r="JW70" s="328" t="s">
        <v>98</v>
      </c>
      <c r="JX70" s="328" t="s">
        <v>75</v>
      </c>
      <c r="JY70" s="328" t="s">
        <v>99</v>
      </c>
      <c r="JZ70" s="328" t="s">
        <v>562</v>
      </c>
      <c r="KD70" s="328" t="s">
        <v>366</v>
      </c>
      <c r="KE70" s="328" t="s">
        <v>138</v>
      </c>
      <c r="KF70" s="328" t="s">
        <v>558</v>
      </c>
      <c r="KG70" s="328" t="s">
        <v>616</v>
      </c>
      <c r="KH70" s="328" t="s">
        <v>559</v>
      </c>
      <c r="KI70" s="328" t="s">
        <v>560</v>
      </c>
      <c r="KJ70" s="328" t="s">
        <v>568</v>
      </c>
      <c r="KK70" s="328" t="s">
        <v>88</v>
      </c>
      <c r="KL70" s="328" t="s">
        <v>556</v>
      </c>
      <c r="KM70" s="328" t="s">
        <v>562</v>
      </c>
      <c r="KN70" s="328" t="s">
        <v>98</v>
      </c>
      <c r="KO70" s="328" t="s">
        <v>75</v>
      </c>
      <c r="KP70" s="328" t="s">
        <v>99</v>
      </c>
      <c r="KQ70" s="328" t="s">
        <v>88</v>
      </c>
      <c r="KR70" s="328" t="s">
        <v>557</v>
      </c>
      <c r="KS70" s="328" t="s">
        <v>98</v>
      </c>
      <c r="KT70" s="328" t="s">
        <v>75</v>
      </c>
      <c r="KU70" s="328" t="s">
        <v>99</v>
      </c>
      <c r="KV70" s="328" t="s">
        <v>562</v>
      </c>
      <c r="KZ70" s="328" t="s">
        <v>366</v>
      </c>
      <c r="LA70" s="328" t="s">
        <v>138</v>
      </c>
      <c r="LB70" s="328" t="s">
        <v>558</v>
      </c>
      <c r="LC70" s="328" t="s">
        <v>616</v>
      </c>
      <c r="LD70" s="328" t="s">
        <v>559</v>
      </c>
      <c r="LE70" s="328" t="s">
        <v>560</v>
      </c>
      <c r="LF70" s="328" t="s">
        <v>568</v>
      </c>
      <c r="LG70" s="328" t="s">
        <v>88</v>
      </c>
      <c r="LH70" s="328" t="s">
        <v>556</v>
      </c>
      <c r="LI70" s="328" t="s">
        <v>562</v>
      </c>
      <c r="LJ70" s="328" t="s">
        <v>98</v>
      </c>
      <c r="LK70" s="328" t="s">
        <v>75</v>
      </c>
      <c r="LL70" s="328" t="s">
        <v>99</v>
      </c>
      <c r="LM70" s="328" t="s">
        <v>88</v>
      </c>
      <c r="LN70" s="328" t="s">
        <v>557</v>
      </c>
      <c r="LO70" s="328" t="s">
        <v>98</v>
      </c>
      <c r="LP70" s="328" t="s">
        <v>75</v>
      </c>
      <c r="LQ70" s="328" t="s">
        <v>99</v>
      </c>
      <c r="LR70" s="328" t="s">
        <v>562</v>
      </c>
      <c r="LV70" s="328" t="s">
        <v>366</v>
      </c>
      <c r="LW70" s="328" t="s">
        <v>138</v>
      </c>
      <c r="LX70" s="328" t="s">
        <v>558</v>
      </c>
      <c r="LY70" s="328" t="s">
        <v>616</v>
      </c>
      <c r="LZ70" s="328" t="s">
        <v>559</v>
      </c>
      <c r="MA70" s="328" t="s">
        <v>560</v>
      </c>
      <c r="MB70" s="328" t="s">
        <v>568</v>
      </c>
      <c r="MC70" s="328" t="s">
        <v>88</v>
      </c>
      <c r="MD70" s="328" t="s">
        <v>556</v>
      </c>
      <c r="ME70" s="328" t="s">
        <v>562</v>
      </c>
      <c r="MF70" s="328" t="s">
        <v>98</v>
      </c>
      <c r="MG70" s="328" t="s">
        <v>75</v>
      </c>
      <c r="MH70" s="328" t="s">
        <v>99</v>
      </c>
      <c r="MI70" s="328" t="s">
        <v>88</v>
      </c>
      <c r="MJ70" s="328" t="s">
        <v>557</v>
      </c>
      <c r="MK70" s="328" t="s">
        <v>98</v>
      </c>
      <c r="ML70" s="328" t="s">
        <v>75</v>
      </c>
      <c r="MM70" s="328" t="s">
        <v>99</v>
      </c>
      <c r="MN70" s="328" t="s">
        <v>562</v>
      </c>
      <c r="MR70" s="328" t="s">
        <v>366</v>
      </c>
      <c r="MS70" s="328" t="s">
        <v>138</v>
      </c>
      <c r="MT70" s="328" t="s">
        <v>558</v>
      </c>
      <c r="MU70" s="328" t="s">
        <v>616</v>
      </c>
      <c r="MV70" s="328" t="s">
        <v>559</v>
      </c>
      <c r="MW70" s="328" t="s">
        <v>560</v>
      </c>
      <c r="MX70" s="328" t="s">
        <v>568</v>
      </c>
      <c r="MY70" s="328" t="s">
        <v>88</v>
      </c>
      <c r="MZ70" s="328" t="s">
        <v>556</v>
      </c>
      <c r="NA70" s="328" t="s">
        <v>562</v>
      </c>
      <c r="NB70" s="328" t="s">
        <v>98</v>
      </c>
      <c r="NC70" s="328" t="s">
        <v>75</v>
      </c>
      <c r="ND70" s="328" t="s">
        <v>99</v>
      </c>
      <c r="NE70" s="328" t="s">
        <v>88</v>
      </c>
      <c r="NF70" s="328" t="s">
        <v>557</v>
      </c>
      <c r="NG70" s="328" t="s">
        <v>98</v>
      </c>
      <c r="NH70" s="328" t="s">
        <v>75</v>
      </c>
      <c r="NI70" s="328" t="s">
        <v>99</v>
      </c>
      <c r="NJ70" s="328" t="s">
        <v>562</v>
      </c>
      <c r="NN70" s="328" t="s">
        <v>366</v>
      </c>
      <c r="NO70" s="328" t="s">
        <v>138</v>
      </c>
      <c r="NP70" s="328" t="s">
        <v>558</v>
      </c>
      <c r="NQ70" s="328" t="s">
        <v>616</v>
      </c>
      <c r="NR70" s="328" t="s">
        <v>559</v>
      </c>
      <c r="NS70" s="328" t="s">
        <v>560</v>
      </c>
      <c r="NT70" s="328" t="s">
        <v>568</v>
      </c>
      <c r="NU70" s="328" t="s">
        <v>88</v>
      </c>
      <c r="NV70" s="328" t="s">
        <v>556</v>
      </c>
      <c r="NW70" s="328" t="s">
        <v>562</v>
      </c>
      <c r="NX70" s="328" t="s">
        <v>98</v>
      </c>
      <c r="NY70" s="328" t="s">
        <v>75</v>
      </c>
      <c r="NZ70" s="328" t="s">
        <v>99</v>
      </c>
      <c r="OA70" s="328" t="s">
        <v>88</v>
      </c>
      <c r="OB70" s="328" t="s">
        <v>557</v>
      </c>
      <c r="OC70" s="328" t="s">
        <v>98</v>
      </c>
      <c r="OD70" s="328" t="s">
        <v>75</v>
      </c>
      <c r="OE70" s="328" t="s">
        <v>99</v>
      </c>
      <c r="OF70" s="328" t="s">
        <v>562</v>
      </c>
      <c r="OJ70" s="328" t="s">
        <v>366</v>
      </c>
      <c r="OK70" s="328" t="s">
        <v>138</v>
      </c>
      <c r="OL70" s="328" t="s">
        <v>558</v>
      </c>
      <c r="OM70" s="328" t="s">
        <v>616</v>
      </c>
      <c r="ON70" s="328" t="s">
        <v>559</v>
      </c>
      <c r="OO70" s="328" t="s">
        <v>560</v>
      </c>
      <c r="OP70" s="328" t="s">
        <v>568</v>
      </c>
      <c r="OQ70" s="328" t="s">
        <v>88</v>
      </c>
      <c r="OR70" s="328" t="s">
        <v>556</v>
      </c>
      <c r="OS70" s="328" t="s">
        <v>562</v>
      </c>
      <c r="OT70" s="328" t="s">
        <v>98</v>
      </c>
      <c r="OU70" s="328" t="s">
        <v>75</v>
      </c>
      <c r="OV70" s="328" t="s">
        <v>99</v>
      </c>
      <c r="OW70" s="328" t="s">
        <v>88</v>
      </c>
      <c r="OX70" s="328" t="s">
        <v>557</v>
      </c>
      <c r="OY70" s="328" t="s">
        <v>98</v>
      </c>
      <c r="OZ70" s="328" t="s">
        <v>75</v>
      </c>
      <c r="PA70" s="328" t="s">
        <v>99</v>
      </c>
      <c r="PB70" s="328" t="s">
        <v>562</v>
      </c>
      <c r="PF70" s="328" t="s">
        <v>366</v>
      </c>
      <c r="PG70" s="328" t="s">
        <v>138</v>
      </c>
      <c r="PH70" s="328" t="s">
        <v>558</v>
      </c>
      <c r="PI70" s="328" t="s">
        <v>616</v>
      </c>
      <c r="PJ70" s="328" t="s">
        <v>559</v>
      </c>
      <c r="PK70" s="328" t="s">
        <v>560</v>
      </c>
      <c r="PL70" s="328" t="s">
        <v>568</v>
      </c>
      <c r="PM70" s="328" t="s">
        <v>88</v>
      </c>
      <c r="PN70" s="328" t="s">
        <v>556</v>
      </c>
      <c r="PO70" s="328" t="s">
        <v>562</v>
      </c>
      <c r="PP70" s="328" t="s">
        <v>98</v>
      </c>
      <c r="PQ70" s="328" t="s">
        <v>75</v>
      </c>
      <c r="PR70" s="328" t="s">
        <v>99</v>
      </c>
      <c r="PS70" s="328" t="s">
        <v>88</v>
      </c>
      <c r="PT70" s="328" t="s">
        <v>557</v>
      </c>
      <c r="PU70" s="328" t="s">
        <v>98</v>
      </c>
      <c r="PV70" s="328" t="s">
        <v>75</v>
      </c>
      <c r="PW70" s="328" t="s">
        <v>99</v>
      </c>
      <c r="PX70" s="328" t="s">
        <v>562</v>
      </c>
      <c r="QB70" s="328" t="s">
        <v>366</v>
      </c>
      <c r="QC70" s="328" t="s">
        <v>138</v>
      </c>
      <c r="QD70" s="328" t="s">
        <v>558</v>
      </c>
      <c r="QE70" s="328" t="s">
        <v>616</v>
      </c>
      <c r="QF70" s="328" t="s">
        <v>559</v>
      </c>
      <c r="QG70" s="328" t="s">
        <v>560</v>
      </c>
      <c r="QH70" s="328" t="s">
        <v>568</v>
      </c>
      <c r="QI70" s="328" t="s">
        <v>88</v>
      </c>
      <c r="QJ70" s="328" t="s">
        <v>556</v>
      </c>
      <c r="QK70" s="328" t="s">
        <v>562</v>
      </c>
      <c r="QL70" s="328" t="s">
        <v>98</v>
      </c>
      <c r="QM70" s="328" t="s">
        <v>75</v>
      </c>
      <c r="QN70" s="328" t="s">
        <v>99</v>
      </c>
      <c r="QO70" s="328" t="s">
        <v>88</v>
      </c>
      <c r="QP70" s="328" t="s">
        <v>557</v>
      </c>
      <c r="QQ70" s="328" t="s">
        <v>98</v>
      </c>
      <c r="QR70" s="328" t="s">
        <v>75</v>
      </c>
      <c r="QS70" s="328" t="s">
        <v>99</v>
      </c>
      <c r="QT70" s="328" t="s">
        <v>562</v>
      </c>
      <c r="QX70" s="328" t="s">
        <v>366</v>
      </c>
      <c r="QY70" s="328" t="s">
        <v>138</v>
      </c>
      <c r="QZ70" s="328" t="s">
        <v>558</v>
      </c>
      <c r="RA70" s="328" t="s">
        <v>616</v>
      </c>
      <c r="RB70" s="328" t="s">
        <v>559</v>
      </c>
      <c r="RC70" s="328" t="s">
        <v>560</v>
      </c>
      <c r="RD70" s="328" t="s">
        <v>568</v>
      </c>
      <c r="RE70" s="328" t="s">
        <v>88</v>
      </c>
      <c r="RF70" s="328" t="s">
        <v>556</v>
      </c>
      <c r="RG70" s="328" t="s">
        <v>562</v>
      </c>
      <c r="RH70" s="328" t="s">
        <v>98</v>
      </c>
      <c r="RI70" s="328" t="s">
        <v>75</v>
      </c>
      <c r="RJ70" s="328" t="s">
        <v>99</v>
      </c>
      <c r="RK70" s="328" t="s">
        <v>88</v>
      </c>
      <c r="RL70" s="328" t="s">
        <v>557</v>
      </c>
      <c r="RM70" s="328" t="s">
        <v>98</v>
      </c>
      <c r="RN70" s="328" t="s">
        <v>75</v>
      </c>
      <c r="RO70" s="328" t="s">
        <v>99</v>
      </c>
      <c r="RP70" s="328" t="s">
        <v>562</v>
      </c>
      <c r="RT70" s="328" t="s">
        <v>366</v>
      </c>
      <c r="RU70" s="328" t="s">
        <v>138</v>
      </c>
      <c r="RV70" s="328" t="s">
        <v>558</v>
      </c>
      <c r="RW70" s="328" t="s">
        <v>616</v>
      </c>
      <c r="RX70" s="328" t="s">
        <v>559</v>
      </c>
      <c r="RY70" s="328" t="s">
        <v>560</v>
      </c>
      <c r="RZ70" s="328" t="s">
        <v>568</v>
      </c>
      <c r="SA70" s="328" t="s">
        <v>88</v>
      </c>
      <c r="SB70" s="328" t="s">
        <v>556</v>
      </c>
      <c r="SC70" s="328" t="s">
        <v>562</v>
      </c>
      <c r="SD70" s="328" t="s">
        <v>98</v>
      </c>
      <c r="SE70" s="328" t="s">
        <v>75</v>
      </c>
      <c r="SF70" s="328" t="s">
        <v>99</v>
      </c>
      <c r="SG70" s="328" t="s">
        <v>88</v>
      </c>
      <c r="SH70" s="328" t="s">
        <v>557</v>
      </c>
      <c r="SI70" s="328" t="s">
        <v>98</v>
      </c>
      <c r="SJ70" s="328" t="s">
        <v>75</v>
      </c>
      <c r="SK70" s="328" t="s">
        <v>99</v>
      </c>
      <c r="SL70" s="328" t="s">
        <v>562</v>
      </c>
      <c r="SP70" s="328" t="s">
        <v>366</v>
      </c>
      <c r="SQ70" s="328" t="s">
        <v>138</v>
      </c>
      <c r="SR70" s="328" t="s">
        <v>558</v>
      </c>
      <c r="SS70" s="328" t="s">
        <v>616</v>
      </c>
      <c r="ST70" s="328" t="s">
        <v>559</v>
      </c>
      <c r="SU70" s="328" t="s">
        <v>560</v>
      </c>
      <c r="SV70" s="328" t="s">
        <v>568</v>
      </c>
      <c r="SW70" s="328" t="s">
        <v>88</v>
      </c>
      <c r="SX70" s="328" t="s">
        <v>556</v>
      </c>
      <c r="SY70" s="328" t="s">
        <v>562</v>
      </c>
      <c r="SZ70" s="328" t="s">
        <v>98</v>
      </c>
      <c r="TA70" s="328" t="s">
        <v>75</v>
      </c>
      <c r="TB70" s="328" t="s">
        <v>99</v>
      </c>
      <c r="TC70" s="328" t="s">
        <v>88</v>
      </c>
      <c r="TD70" s="328" t="s">
        <v>557</v>
      </c>
      <c r="TE70" s="328" t="s">
        <v>98</v>
      </c>
      <c r="TF70" s="328" t="s">
        <v>75</v>
      </c>
      <c r="TG70" s="328" t="s">
        <v>99</v>
      </c>
      <c r="TH70" s="328" t="s">
        <v>562</v>
      </c>
    </row>
    <row r="71" spans="4:528">
      <c r="D71" s="407"/>
      <c r="E71" s="407"/>
      <c r="F71" s="407"/>
      <c r="G71" s="407"/>
      <c r="H71" s="407">
        <f>IFERROR(D71*E71*F71,"")</f>
        <v>0</v>
      </c>
      <c r="I71" s="407">
        <f>IFERROR(D71*E71*G71,"")</f>
        <v>0</v>
      </c>
      <c r="J71" s="408" t="str">
        <f>IFERROR(((F71*E71*D71)*(P71*16.6667))+((D71*E71*G71)*(U71*16.6667)),"")</f>
        <v/>
      </c>
      <c r="K71" s="407" t="s">
        <v>144</v>
      </c>
      <c r="L71" s="407"/>
      <c r="M71" s="409" t="str">
        <f>IF(O71="9-11","Zona 1",IF(O71="11","Zona 1",IF(O71="12-13","Zona 2",IF(O71="14-16","Zona 2",IF(O71="17-19","Zona 3",IF(O71="20","Zona 3",""))))))</f>
        <v/>
      </c>
      <c r="N71" s="410" t="str">
        <f>IFERROR(TIME(0,ROUNDDOWN(((1/P71)*60),0),ROUND(((((1/P71)*60)-ROUNDDOWN(((1/P71)*60),0))*60),0)),"")</f>
        <v/>
      </c>
      <c r="O71" s="407" t="str">
        <f>IFERROR(IF(K71="PACE_Daniels",(INDEX(BASE!$AE$4:$AH$8,MATCH('Microciclos - Endurance (2)'!L71,BASE!$AE$4:$AE$8,0),4)),IF(AND(K71="vVO2máx",L71&gt;=35,L71&lt;=45),"9-11",IF(AND(K71="vVO2máx",L71&gt;45,L71&lt;=65),"11",IF(AND(K71="vVO2máx",L71&gt;65,L71&lt;=75),"12-13",IF(AND(K71="vVO2máx",L71&gt;=80,L71&lt;=85),"14-16",IF(AND(K71="vVO2máx",L71&gt;=85,L71&lt;100),"17-19",IF(AND(K71="vVO2máx",L71&gt;=100),"20",IF(AND(K71="FCR",L71&gt;40,L71&lt;=60),"12-13",IF(AND(K71="FCR",L71&gt;60,L71&lt;=84),"14-16",IF(AND(K71="FCR",L71&gt;=85,L71&lt;100),"17-19",IF(AND(K71="FCR",L71=100),"20",""))))))))))),"")</f>
        <v/>
      </c>
      <c r="P71" s="409" t="str">
        <f>IFERROR(IF(K71="vVO2máx",(Avaliações!$C$51*'Microciclos - Endurance (2)'!L71)/100,IF(K71="Velocidade_crítica",IF(L71="80% VC",Avaliações!#REF!*0.8,IF(L71="100% VC",Avaliações!#REF!*1,IF(L71="120% VC",Avaliações!#REF!*1.2,IF(L71="&gt;30%",Avaliações!$C$54*1.3,IF(L71="&gt;40%",Avaliações!$C$54*1.4,0))))),IF(K71="PACE_Daniels",INDEX(BASE!$Q$4:$V$60,MATCH(Avaliações!$C$53,BASE!$Q$4:$Q$60,0),MATCH('Microciclos - Endurance (2)'!L71,BASE!$Q$4:$V$4,0)),""))),"")</f>
        <v/>
      </c>
      <c r="Q71" s="407" t="s">
        <v>144</v>
      </c>
      <c r="R71" s="407"/>
      <c r="S71" s="410" t="str">
        <f>IFERROR(TIME(0,ROUNDDOWN(((1/U71)*60),0),ROUND(((((1/U71)*60)-ROUNDDOWN(((1/U71)*60),0))*60),0)),"")</f>
        <v/>
      </c>
      <c r="T71" s="407" t="str">
        <f>IFERROR(IF(Q71="PACE_Daniels",(INDEX(BASE!$AE$4:$AH$7,MATCH('Microciclos - Endurance (2)'!R71,BASE!$AE$4:$AE$7,0),4)),IF(AND(Q71="vVO2máx",R71&gt;=35,R71&lt;=45),"9-11",IF(AND(Q71="vVO2máx",R71&gt;45,R71&lt;=65),"11",IF(AND(Q71="vVO2máx",R71&gt;65,R71&lt;=75),"12-13",IF(AND(Q71="vVO2máx",R71&gt;=80,R71&lt;=85),"14-16",IF(AND(Q71="vVO2máx",R71&gt;=85,R71&lt;100),"17-19",IF(AND(Q71="vVO2máx",R71&gt;=100),"20",IF(AND(Q71="FCR",R71&gt;40,R71&lt;=60),"12-13",IF(AND(Q71="FCR",R71&gt;60,R71&lt;=84),"14-16",IF(AND(Q71="FCR",R71&gt;=85,R71&lt;100),"17-19",IF(AND(Q71="FCR",R71=100),"20",""))))))))))),"")</f>
        <v/>
      </c>
      <c r="U71" s="409">
        <f>IFERROR(IF(Q71="vVO2máx",(Avaliações!$C$51*'Microciclos - Endurance (2)'!R71)/100,IF(Q71="Velocidade_crítica",IF(R71="80% VC",Avaliações!#REF!*0.8,IF(R71="100% VC",Avaliações!#REF!*1,IF(R71="120% VC",Avaliações!#REF!*1.2,IF(R71="&gt;30%",Avaliações!$C$54*1.3,IF(R71="&gt;40%",Avaliações!$C$54*1.4,0))))),IF(Q71="PACE_Daniels",INDEX(BASE!$Q$4:$V$60,MATCH(Avaliações!$C$53,BASE!$Q$4:$Q$60,0),MATCH('Microciclos - Endurance (2)'!R71,BASE!$Q$4:$V$4,0)),0))),"")</f>
        <v>0</v>
      </c>
      <c r="V71" s="409" t="str">
        <f>IF(T71="9-11","Zona 1",IF(T71="11","Zona 1",IF(T71="12-13","Zona 2",IF(T71="14-16","Zona 2",IF(T71="17-19","Zona 3",IF(T71="20","Zona 3",""))))))</f>
        <v/>
      </c>
      <c r="Z71" s="407"/>
      <c r="AA71" s="407"/>
      <c r="AB71" s="407"/>
      <c r="AC71" s="407"/>
      <c r="AD71" s="407">
        <f>IFERROR(Z71*AA71*AB71,"")</f>
        <v>0</v>
      </c>
      <c r="AE71" s="407">
        <f>IFERROR(Z71*AA71*AC71,"")</f>
        <v>0</v>
      </c>
      <c r="AF71" s="408" t="str">
        <f>IFERROR(((AB71*AA71*Z71)*(AL71*16.6667))+((Z71*AA71*AC71)*(AQ71*16.6667)),"")</f>
        <v/>
      </c>
      <c r="AG71" s="407" t="s">
        <v>144</v>
      </c>
      <c r="AH71" s="407"/>
      <c r="AI71" s="409" t="str">
        <f>IF(AK71="9-11","Zona 1",IF(AK71="11","Zona 1",IF(AK71="12-13","Zona 2",IF(AK71="14-16","Zona 2",IF(AK71="17-19","Zona 3",IF(AK71="20","Zona 3",""))))))</f>
        <v/>
      </c>
      <c r="AJ71" s="410" t="str">
        <f>IFERROR(TIME(0,ROUNDDOWN(((1/AL71)*60),0),ROUND(((((1/AL71)*60)-ROUNDDOWN(((1/AL71)*60),0))*60),0)),"")</f>
        <v/>
      </c>
      <c r="AK71" s="407" t="str">
        <f>IFERROR(IF(AG71="PACE_Daniels",(INDEX(BASE!$AE$4:$AH$8,MATCH('Microciclos - Endurance (2)'!AH71,BASE!$AE$4:$AE$8,0),4)),IF(AND(AG71="vVO2máx",AH71&gt;=35,AH71&lt;=45),"9-11",IF(AND(AG71="vVO2máx",AH71&gt;45,AH71&lt;=65),"11",IF(AND(AG71="vVO2máx",AH71&gt;65,AH71&lt;=75),"12-13",IF(AND(AG71="vVO2máx",AH71&gt;=80,AH71&lt;=85),"14-16",IF(AND(AG71="vVO2máx",AH71&gt;=85,AH71&lt;100),"17-19",IF(AND(AG71="vVO2máx",AH71&gt;=100),"20",IF(AND(AG71="FCR",AH71&gt;40,AH71&lt;=60),"12-13",IF(AND(AG71="FCR",AH71&gt;60,AH71&lt;=84),"14-16",IF(AND(AG71="FCR",AH71&gt;=85,AH71&lt;100),"17-19",IF(AND(AG71="FCR",AH71=100),"20",""))))))))))),"")</f>
        <v/>
      </c>
      <c r="AL71" s="409" t="str">
        <f>IFERROR(IF(AG71="vVO2máx",(Avaliações!$C$51*'Microciclos - Endurance (2)'!AH71)/100,IF(AG71="Velocidade_crítica",IF(AH71="80% VC",Avaliações!#REF!*0.8,IF(AH71="100% VC",Avaliações!#REF!*1,IF(AH71="120% VC",Avaliações!#REF!*1.2,IF(AH71="&gt;30%",Avaliações!$C$54*1.3,IF(AH71="&gt;40%",Avaliações!$C$54*1.4,0))))),IF(AG71="PACE_Daniels",INDEX(BASE!$Q$4:$V$60,MATCH(Avaliações!$C$53,BASE!$Q$4:$Q$60,0),MATCH('Microciclos - Endurance (2)'!AH71,BASE!$Q$4:$V$4,0)),""))),"")</f>
        <v/>
      </c>
      <c r="AM71" s="407" t="s">
        <v>144</v>
      </c>
      <c r="AN71" s="407"/>
      <c r="AO71" s="410" t="str">
        <f>IFERROR(TIME(0,ROUNDDOWN(((1/AQ71)*60),0),ROUND(((((1/AQ71)*60)-ROUNDDOWN(((1/AQ71)*60),0))*60),0)),"")</f>
        <v/>
      </c>
      <c r="AP71" s="407" t="str">
        <f>IFERROR(IF(AM71="PACE_Daniels",(INDEX(BASE!$AE$4:$AH$7,MATCH('Microciclos - Endurance (2)'!AN71,BASE!$AE$4:$AE$7,0),4)),IF(AND(AM71="vVO2máx",AN71&gt;=35,AN71&lt;=45),"9-11",IF(AND(AM71="vVO2máx",AN71&gt;45,AN71&lt;=65),"11",IF(AND(AM71="vVO2máx",AN71&gt;65,AN71&lt;=75),"12-13",IF(AND(AM71="vVO2máx",AN71&gt;=80,AN71&lt;=85),"14-16",IF(AND(AM71="vVO2máx",AN71&gt;=85,AN71&lt;100),"17-19",IF(AND(AM71="vVO2máx",AN71&gt;=100),"20",IF(AND(AM71="FCR",AN71&gt;40,AN71&lt;=60),"12-13",IF(AND(AM71="FCR",AN71&gt;60,AN71&lt;=84),"14-16",IF(AND(AM71="FCR",AN71&gt;=85,AN71&lt;100),"17-19",IF(AND(AM71="FCR",AN71=100),"20",""))))))))))),"")</f>
        <v/>
      </c>
      <c r="AQ71" s="409">
        <f>IFERROR(IF(AM71="vVO2máx",(Avaliações!$C$51*'Microciclos - Endurance (2)'!AN71)/100,IF(AM71="Velocidade_crítica",IF(AN71="80% VC",Avaliações!#REF!*0.8,IF(AN71="100% VC",Avaliações!#REF!*1,IF(AN71="120% VC",Avaliações!#REF!*1.2,IF(AN71="&gt;30%",Avaliações!$C$54*1.3,IF(AN71="&gt;40%",Avaliações!$C$54*1.4,0))))),IF(AM71="PACE_Daniels",INDEX(BASE!$Q$4:$V$60,MATCH(Avaliações!$C$53,BASE!$Q$4:$Q$60,0),MATCH('Microciclos - Endurance (2)'!AN71,BASE!$Q$4:$V$4,0)),0))),"")</f>
        <v>0</v>
      </c>
      <c r="AR71" s="409" t="str">
        <f>IF(AP71="9-11","Zona 1",IF(AP71="11","Zona 1",IF(AP71="12-13","Zona 2",IF(AP71="14-16","Zona 2",IF(AP71="17-19","Zona 3",IF(AP71="20","Zona 3",""))))))</f>
        <v/>
      </c>
      <c r="AV71" s="407"/>
      <c r="AW71" s="407"/>
      <c r="AX71" s="407"/>
      <c r="AY71" s="407"/>
      <c r="AZ71" s="407">
        <f>IFERROR(AV71*AW71*AX71,"")</f>
        <v>0</v>
      </c>
      <c r="BA71" s="407">
        <f>IFERROR(AV71*AW71*AY71,"")</f>
        <v>0</v>
      </c>
      <c r="BB71" s="408" t="str">
        <f>IFERROR(((AX71*AW71*AV71)*(BH71*16.6667))+((AV71*AW71*AY71)*(BM71*16.6667)),"")</f>
        <v/>
      </c>
      <c r="BC71" s="407" t="s">
        <v>144</v>
      </c>
      <c r="BD71" s="407"/>
      <c r="BE71" s="409" t="str">
        <f>IF(BG71="9-11","Zona 1",IF(BG71="11","Zona 1",IF(BG71="12-13","Zona 2",IF(BG71="14-16","Zona 2",IF(BG71="17-19","Zona 3",IF(BG71="20","Zona 3",""))))))</f>
        <v/>
      </c>
      <c r="BF71" s="410" t="str">
        <f>IFERROR(TIME(0,ROUNDDOWN(((1/BH71)*60),0),ROUND(((((1/BH71)*60)-ROUNDDOWN(((1/BH71)*60),0))*60),0)),"")</f>
        <v/>
      </c>
      <c r="BG71" s="407" t="str">
        <f>IFERROR(IF(BC71="PACE_Daniels",(INDEX(BASE!$AE$4:$AH$8,MATCH('Microciclos - Endurance (2)'!BD71,BASE!$AE$4:$AE$8,0),4)),IF(AND(BC71="vVO2máx",BD71&gt;=35,BD71&lt;=45),"9-11",IF(AND(BC71="vVO2máx",BD71&gt;45,BD71&lt;=65),"11",IF(AND(BC71="vVO2máx",BD71&gt;65,BD71&lt;=75),"12-13",IF(AND(BC71="vVO2máx",BD71&gt;=80,BD71&lt;=85),"14-16",IF(AND(BC71="vVO2máx",BD71&gt;=85,BD71&lt;100),"17-19",IF(AND(BC71="vVO2máx",BD71&gt;=100),"20",IF(AND(BC71="FCR",BD71&gt;40,BD71&lt;=60),"12-13",IF(AND(BC71="FCR",BD71&gt;60,BD71&lt;=84),"14-16",IF(AND(BC71="FCR",BD71&gt;=85,BD71&lt;100),"17-19",IF(AND(BC71="FCR",BD71=100),"20",""))))))))))),"")</f>
        <v/>
      </c>
      <c r="BH71" s="409" t="str">
        <f>IFERROR(IF(BC71="vVO2máx",(Avaliações!$C$51*'Microciclos - Endurance (2)'!BD71)/100,IF(BC71="Velocidade_crítica",IF(BD71="80% VC",Avaliações!#REF!*0.8,IF(BD71="100% VC",Avaliações!#REF!*1,IF(BD71="120% VC",Avaliações!#REF!*1.2,IF(BD71="&gt;30%",Avaliações!$C$54*1.3,IF(BD71="&gt;40%",Avaliações!$C$54*1.4,0))))),IF(BC71="PACE_Daniels",INDEX(BASE!$Q$4:$V$60,MATCH(Avaliações!$C$53,BASE!$Q$4:$Q$60,0),MATCH('Microciclos - Endurance (2)'!BD71,BASE!$Q$4:$V$4,0)),""))),"")</f>
        <v/>
      </c>
      <c r="BI71" s="407" t="s">
        <v>144</v>
      </c>
      <c r="BJ71" s="407"/>
      <c r="BK71" s="410" t="str">
        <f>IFERROR(TIME(0,ROUNDDOWN(((1/BM71)*60),0),ROUND(((((1/BM71)*60)-ROUNDDOWN(((1/BM71)*60),0))*60),0)),"")</f>
        <v/>
      </c>
      <c r="BL71" s="407" t="str">
        <f>IFERROR(IF(BI71="PACE_Daniels",(INDEX(BASE!$AE$4:$AH$7,MATCH('Microciclos - Endurance (2)'!BJ71,BASE!$AE$4:$AE$7,0),4)),IF(AND(BI71="vVO2máx",BJ71&gt;=35,BJ71&lt;=45),"9-11",IF(AND(BI71="vVO2máx",BJ71&gt;45,BJ71&lt;=65),"11",IF(AND(BI71="vVO2máx",BJ71&gt;65,BJ71&lt;=75),"12-13",IF(AND(BI71="vVO2máx",BJ71&gt;=80,BJ71&lt;=85),"14-16",IF(AND(BI71="vVO2máx",BJ71&gt;=85,BJ71&lt;100),"17-19",IF(AND(BI71="vVO2máx",BJ71&gt;=100),"20",IF(AND(BI71="FCR",BJ71&gt;40,BJ71&lt;=60),"12-13",IF(AND(BI71="FCR",BJ71&gt;60,BJ71&lt;=84),"14-16",IF(AND(BI71="FCR",BJ71&gt;=85,BJ71&lt;100),"17-19",IF(AND(BI71="FCR",BJ71=100),"20",""))))))))))),"")</f>
        <v/>
      </c>
      <c r="BM71" s="409">
        <f>IFERROR(IF(BI71="vVO2máx",(Avaliações!$C$51*'Microciclos - Endurance (2)'!BJ71)/100,IF(BI71="Velocidade_crítica",IF(BJ71="80% VC",Avaliações!#REF!*0.8,IF(BJ71="100% VC",Avaliações!#REF!*1,IF(BJ71="120% VC",Avaliações!#REF!*1.2,IF(BJ71="&gt;30%",Avaliações!$C$54*1.3,IF(BJ71="&gt;40%",Avaliações!$C$54*1.4,0))))),IF(BI71="PACE_Daniels",INDEX(BASE!$Q$4:$V$60,MATCH(Avaliações!$C$53,BASE!$Q$4:$Q$60,0),MATCH('Microciclos - Endurance (2)'!BJ71,BASE!$Q$4:$V$4,0)),0))),"")</f>
        <v>0</v>
      </c>
      <c r="BN71" s="409" t="str">
        <f>IF(BL71="9-11","Zona 1",IF(BL71="11","Zona 1",IF(BL71="12-13","Zona 2",IF(BL71="14-16","Zona 2",IF(BL71="17-19","Zona 3",IF(BL71="20","Zona 3",""))))))</f>
        <v/>
      </c>
      <c r="BR71" s="407"/>
      <c r="BS71" s="407"/>
      <c r="BT71" s="407"/>
      <c r="BU71" s="407"/>
      <c r="BV71" s="407">
        <f>IFERROR(BR71*BS71*BT71,"")</f>
        <v>0</v>
      </c>
      <c r="BW71" s="407">
        <f>IFERROR(BR71*BS71*BU71,"")</f>
        <v>0</v>
      </c>
      <c r="BX71" s="408" t="str">
        <f>IFERROR(((BT71*BS71*BR71)*(CD71*16.6667))+((BR71*BS71*BU71)*(CI71*16.6667)),"")</f>
        <v/>
      </c>
      <c r="BY71" s="407" t="s">
        <v>144</v>
      </c>
      <c r="BZ71" s="407"/>
      <c r="CA71" s="409" t="str">
        <f>IF(CC71="9-11","Zona 1",IF(CC71="11","Zona 1",IF(CC71="12-13","Zona 2",IF(CC71="14-16","Zona 2",IF(CC71="17-19","Zona 3",IF(CC71="20","Zona 3",""))))))</f>
        <v/>
      </c>
      <c r="CB71" s="410" t="str">
        <f>IFERROR(TIME(0,ROUNDDOWN(((1/CD71)*60),0),ROUND(((((1/CD71)*60)-ROUNDDOWN(((1/CD71)*60),0))*60),0)),"")</f>
        <v/>
      </c>
      <c r="CC71" s="407" t="str">
        <f>IFERROR(IF(BY71="PACE_Daniels",(INDEX(BASE!$AE$4:$AH$8,MATCH('Microciclos - Endurance (2)'!BZ71,BASE!$AE$4:$AE$8,0),4)),IF(AND(BY71="vVO2máx",BZ71&gt;=35,BZ71&lt;=45),"9-11",IF(AND(BY71="vVO2máx",BZ71&gt;45,BZ71&lt;=65),"11",IF(AND(BY71="vVO2máx",BZ71&gt;65,BZ71&lt;=75),"12-13",IF(AND(BY71="vVO2máx",BZ71&gt;=80,BZ71&lt;=85),"14-16",IF(AND(BY71="vVO2máx",BZ71&gt;=85,BZ71&lt;100),"17-19",IF(AND(BY71="vVO2máx",BZ71&gt;=100),"20",IF(AND(BY71="FCR",BZ71&gt;40,BZ71&lt;=60),"12-13",IF(AND(BY71="FCR",BZ71&gt;60,BZ71&lt;=84),"14-16",IF(AND(BY71="FCR",BZ71&gt;=85,BZ71&lt;100),"17-19",IF(AND(BY71="FCR",BZ71=100),"20",""))))))))))),"")</f>
        <v/>
      </c>
      <c r="CD71" s="409" t="str">
        <f>IFERROR(IF(BY71="vVO2máx",(Avaliações!$C$51*'Microciclos - Endurance (2)'!BZ71)/100,IF(BY71="Velocidade_crítica",IF(BZ71="80% VC",Avaliações!#REF!*0.8,IF(BZ71="100% VC",Avaliações!#REF!*1,IF(BZ71="120% VC",Avaliações!#REF!*1.2,IF(BZ71="&gt;30%",Avaliações!$C$54*1.3,IF(BZ71="&gt;40%",Avaliações!$C$54*1.4,0))))),IF(BY71="PACE_Daniels",INDEX(BASE!$Q$4:$V$60,MATCH(Avaliações!$C$53,BASE!$Q$4:$Q$60,0),MATCH('Microciclos - Endurance (2)'!BZ71,BASE!$Q$4:$V$4,0)),""))),"")</f>
        <v/>
      </c>
      <c r="CE71" s="407" t="s">
        <v>144</v>
      </c>
      <c r="CF71" s="407"/>
      <c r="CG71" s="410" t="str">
        <f>IFERROR(TIME(0,ROUNDDOWN(((1/CI71)*60),0),ROUND(((((1/CI71)*60)-ROUNDDOWN(((1/CI71)*60),0))*60),0)),"")</f>
        <v/>
      </c>
      <c r="CH71" s="407" t="str">
        <f>IFERROR(IF(CE71="PACE_Daniels",(INDEX(BASE!$AE$4:$AH$7,MATCH('Microciclos - Endurance (2)'!CF71,BASE!$AE$4:$AE$7,0),4)),IF(AND(CE71="vVO2máx",CF71&gt;=35,CF71&lt;=45),"9-11",IF(AND(CE71="vVO2máx",CF71&gt;45,CF71&lt;=65),"11",IF(AND(CE71="vVO2máx",CF71&gt;65,CF71&lt;=75),"12-13",IF(AND(CE71="vVO2máx",CF71&gt;=80,CF71&lt;=85),"14-16",IF(AND(CE71="vVO2máx",CF71&gt;=85,CF71&lt;100),"17-19",IF(AND(CE71="vVO2máx",CF71&gt;=100),"20",IF(AND(CE71="FCR",CF71&gt;40,CF71&lt;=60),"12-13",IF(AND(CE71="FCR",CF71&gt;60,CF71&lt;=84),"14-16",IF(AND(CE71="FCR",CF71&gt;=85,CF71&lt;100),"17-19",IF(AND(CE71="FCR",CF71=100),"20",""))))))))))),"")</f>
        <v/>
      </c>
      <c r="CI71" s="409">
        <f>IFERROR(IF(CE71="vVO2máx",(Avaliações!$C$51*'Microciclos - Endurance (2)'!CF71)/100,IF(CE71="Velocidade_crítica",IF(CF71="80% VC",Avaliações!#REF!*0.8,IF(CF71="100% VC",Avaliações!#REF!*1,IF(CF71="120% VC",Avaliações!#REF!*1.2,IF(CF71="&gt;30%",Avaliações!$C$54*1.3,IF(CF71="&gt;40%",Avaliações!$C$54*1.4,0))))),IF(CE71="PACE_Daniels",INDEX(BASE!$Q$4:$V$60,MATCH(Avaliações!$C$53,BASE!$Q$4:$Q$60,0),MATCH('Microciclos - Endurance (2)'!CF71,BASE!$Q$4:$V$4,0)),0))),"")</f>
        <v>0</v>
      </c>
      <c r="CJ71" s="409" t="str">
        <f>IF(CH71="9-11","Zona 1",IF(CH71="11","Zona 1",IF(CH71="12-13","Zona 2",IF(CH71="14-16","Zona 2",IF(CH71="17-19","Zona 3",IF(CH71="20","Zona 3",""))))))</f>
        <v/>
      </c>
      <c r="CN71" s="407"/>
      <c r="CO71" s="407"/>
      <c r="CP71" s="407"/>
      <c r="CQ71" s="407"/>
      <c r="CR71" s="407">
        <f>IFERROR(CN71*CO71*CP71,"")</f>
        <v>0</v>
      </c>
      <c r="CS71" s="407">
        <f>IFERROR(CN71*CO71*CQ71,"")</f>
        <v>0</v>
      </c>
      <c r="CT71" s="408" t="str">
        <f>IFERROR(((CP71*CO71*CN71)*(CZ71*16.6667))+((CN71*CO71*CQ71)*(DE71*16.6667)),"")</f>
        <v/>
      </c>
      <c r="CU71" s="407" t="s">
        <v>144</v>
      </c>
      <c r="CV71" s="407"/>
      <c r="CW71" s="409" t="str">
        <f>IF(CY71="9-11","Zona 1",IF(CY71="11","Zona 1",IF(CY71="12-13","Zona 2",IF(CY71="14-16","Zona 2",IF(CY71="17-19","Zona 3",IF(CY71="20","Zona 3",""))))))</f>
        <v/>
      </c>
      <c r="CX71" s="410" t="str">
        <f>IFERROR(TIME(0,ROUNDDOWN(((1/CZ71)*60),0),ROUND(((((1/CZ71)*60)-ROUNDDOWN(((1/CZ71)*60),0))*60),0)),"")</f>
        <v/>
      </c>
      <c r="CY71" s="407" t="str">
        <f>IFERROR(IF(CU71="PACE_Daniels",(INDEX(BASE!$AE$4:$AH$8,MATCH('Microciclos - Endurance (2)'!CV71,BASE!$AE$4:$AE$8,0),4)),IF(AND(CU71="vVO2máx",CV71&gt;=35,CV71&lt;=45),"9-11",IF(AND(CU71="vVO2máx",CV71&gt;45,CV71&lt;=65),"11",IF(AND(CU71="vVO2máx",CV71&gt;65,CV71&lt;=75),"12-13",IF(AND(CU71="vVO2máx",CV71&gt;=80,CV71&lt;=85),"14-16",IF(AND(CU71="vVO2máx",CV71&gt;=85,CV71&lt;100),"17-19",IF(AND(CU71="vVO2máx",CV71&gt;=100),"20",IF(AND(CU71="FCR",CV71&gt;40,CV71&lt;=60),"12-13",IF(AND(CU71="FCR",CV71&gt;60,CV71&lt;=84),"14-16",IF(AND(CU71="FCR",CV71&gt;=85,CV71&lt;100),"17-19",IF(AND(CU71="FCR",CV71=100),"20",""))))))))))),"")</f>
        <v/>
      </c>
      <c r="CZ71" s="409" t="str">
        <f>IFERROR(IF(CU71="vVO2máx",(Avaliações!$C$51*'Microciclos - Endurance (2)'!CV71)/100,IF(CU71="Velocidade_crítica",IF(CV71="80% VC",Avaliações!#REF!*0.8,IF(CV71="100% VC",Avaliações!#REF!*1,IF(CV71="120% VC",Avaliações!#REF!*1.2,IF(CV71="&gt;30%",Avaliações!$C$54*1.3,IF(CV71="&gt;40%",Avaliações!$C$54*1.4,0))))),IF(CU71="PACE_Daniels",INDEX(BASE!$Q$4:$V$60,MATCH(Avaliações!$C$53,BASE!$Q$4:$Q$60,0),MATCH('Microciclos - Endurance (2)'!CV71,BASE!$Q$4:$V$4,0)),""))),"")</f>
        <v/>
      </c>
      <c r="DA71" s="407" t="s">
        <v>144</v>
      </c>
      <c r="DB71" s="407"/>
      <c r="DC71" s="410" t="str">
        <f>IFERROR(TIME(0,ROUNDDOWN(((1/DE71)*60),0),ROUND(((((1/DE71)*60)-ROUNDDOWN(((1/DE71)*60),0))*60),0)),"")</f>
        <v/>
      </c>
      <c r="DD71" s="407" t="str">
        <f>IFERROR(IF(DA71="PACE_Daniels",(INDEX(BASE!$AE$4:$AH$7,MATCH('Microciclos - Endurance (2)'!DB71,BASE!$AE$4:$AE$7,0),4)),IF(AND(DA71="vVO2máx",DB71&gt;=35,DB71&lt;=45),"9-11",IF(AND(DA71="vVO2máx",DB71&gt;45,DB71&lt;=65),"11",IF(AND(DA71="vVO2máx",DB71&gt;65,DB71&lt;=75),"12-13",IF(AND(DA71="vVO2máx",DB71&gt;=80,DB71&lt;=85),"14-16",IF(AND(DA71="vVO2máx",DB71&gt;=85,DB71&lt;100),"17-19",IF(AND(DA71="vVO2máx",DB71&gt;=100),"20",IF(AND(DA71="FCR",DB71&gt;40,DB71&lt;=60),"12-13",IF(AND(DA71="FCR",DB71&gt;60,DB71&lt;=84),"14-16",IF(AND(DA71="FCR",DB71&gt;=85,DB71&lt;100),"17-19",IF(AND(DA71="FCR",DB71=100),"20",""))))))))))),"")</f>
        <v/>
      </c>
      <c r="DE71" s="409">
        <f>IFERROR(IF(DA71="vVO2máx",(Avaliações!$C$51*'Microciclos - Endurance (2)'!DB71)/100,IF(DA71="Velocidade_crítica",IF(DB71="80% VC",Avaliações!#REF!*0.8,IF(DB71="100% VC",Avaliações!#REF!*1,IF(DB71="120% VC",Avaliações!#REF!*1.2,IF(DB71="&gt;30%",Avaliações!$C$54*1.3,IF(DB71="&gt;40%",Avaliações!$C$54*1.4,0))))),IF(DA71="PACE_Daniels",INDEX(BASE!$Q$4:$V$60,MATCH(Avaliações!$C$53,BASE!$Q$4:$Q$60,0),MATCH('Microciclos - Endurance (2)'!DB71,BASE!$Q$4:$V$4,0)),0))),"")</f>
        <v>0</v>
      </c>
      <c r="DF71" s="409" t="str">
        <f>IF(DD71="9-11","Zona 1",IF(DD71="11","Zona 1",IF(DD71="12-13","Zona 2",IF(DD71="14-16","Zona 2",IF(DD71="17-19","Zona 3",IF(DD71="20","Zona 3",""))))))</f>
        <v/>
      </c>
      <c r="DJ71" s="407"/>
      <c r="DK71" s="407"/>
      <c r="DL71" s="407"/>
      <c r="DM71" s="407"/>
      <c r="DN71" s="407">
        <f>IFERROR(DJ71*DK71*DL71,"")</f>
        <v>0</v>
      </c>
      <c r="DO71" s="407">
        <f>IFERROR(DJ71*DK71*DM71,"")</f>
        <v>0</v>
      </c>
      <c r="DP71" s="408" t="str">
        <f>IFERROR(((DL71*DK71*DJ71)*(DV71*16.6667))+((DJ71*DK71*DM71)*(EA71*16.6667)),"")</f>
        <v/>
      </c>
      <c r="DQ71" s="407" t="s">
        <v>144</v>
      </c>
      <c r="DR71" s="407"/>
      <c r="DS71" s="409" t="str">
        <f>IF(DU71="9-11","Zona 1",IF(DU71="11","Zona 1",IF(DU71="12-13","Zona 2",IF(DU71="14-16","Zona 2",IF(DU71="17-19","Zona 3",IF(DU71="20","Zona 3",""))))))</f>
        <v/>
      </c>
      <c r="DT71" s="410" t="str">
        <f>IFERROR(TIME(0,ROUNDDOWN(((1/DV71)*60),0),ROUND(((((1/DV71)*60)-ROUNDDOWN(((1/DV71)*60),0))*60),0)),"")</f>
        <v/>
      </c>
      <c r="DU71" s="407" t="str">
        <f>IFERROR(IF(DQ71="PACE_Daniels",(INDEX(BASE!$AE$4:$AH$8,MATCH('Microciclos - Endurance (2)'!DR71,BASE!$AE$4:$AE$8,0),4)),IF(AND(DQ71="vVO2máx",DR71&gt;=35,DR71&lt;=45),"9-11",IF(AND(DQ71="vVO2máx",DR71&gt;45,DR71&lt;=65),"11",IF(AND(DQ71="vVO2máx",DR71&gt;65,DR71&lt;=75),"12-13",IF(AND(DQ71="vVO2máx",DR71&gt;=80,DR71&lt;=85),"14-16",IF(AND(DQ71="vVO2máx",DR71&gt;=85,DR71&lt;100),"17-19",IF(AND(DQ71="vVO2máx",DR71&gt;=100),"20",IF(AND(DQ71="FCR",DR71&gt;40,DR71&lt;=60),"12-13",IF(AND(DQ71="FCR",DR71&gt;60,DR71&lt;=84),"14-16",IF(AND(DQ71="FCR",DR71&gt;=85,DR71&lt;100),"17-19",IF(AND(DQ71="FCR",DR71=100),"20",""))))))))))),"")</f>
        <v/>
      </c>
      <c r="DV71" s="409" t="str">
        <f>IFERROR(IF(DQ71="vVO2máx",(Avaliações!$C$51*'Microciclos - Endurance (2)'!DR71)/100,IF(DQ71="Velocidade_crítica",IF(DR71="80% VC",Avaliações!#REF!*0.8,IF(DR71="100% VC",Avaliações!#REF!*1,IF(DR71="120% VC",Avaliações!#REF!*1.2,IF(DR71="&gt;30%",Avaliações!$C$54*1.3,IF(DR71="&gt;40%",Avaliações!$C$54*1.4,0))))),IF(DQ71="PACE_Daniels",INDEX(BASE!$Q$4:$V$60,MATCH(Avaliações!$C$53,BASE!$Q$4:$Q$60,0),MATCH('Microciclos - Endurance (2)'!DR71,BASE!$Q$4:$V$4,0)),""))),"")</f>
        <v/>
      </c>
      <c r="DW71" s="407" t="s">
        <v>144</v>
      </c>
      <c r="DX71" s="407"/>
      <c r="DY71" s="410" t="str">
        <f>IFERROR(TIME(0,ROUNDDOWN(((1/EA71)*60),0),ROUND(((((1/EA71)*60)-ROUNDDOWN(((1/EA71)*60),0))*60),0)),"")</f>
        <v/>
      </c>
      <c r="DZ71" s="407" t="str">
        <f>IFERROR(IF(DW71="PACE_Daniels",(INDEX(BASE!$AE$4:$AH$7,MATCH('Microciclos - Endurance (2)'!DX71,BASE!$AE$4:$AE$7,0),4)),IF(AND(DW71="vVO2máx",DX71&gt;=35,DX71&lt;=45),"9-11",IF(AND(DW71="vVO2máx",DX71&gt;45,DX71&lt;=65),"11",IF(AND(DW71="vVO2máx",DX71&gt;65,DX71&lt;=75),"12-13",IF(AND(DW71="vVO2máx",DX71&gt;=80,DX71&lt;=85),"14-16",IF(AND(DW71="vVO2máx",DX71&gt;=85,DX71&lt;100),"17-19",IF(AND(DW71="vVO2máx",DX71&gt;=100),"20",IF(AND(DW71="FCR",DX71&gt;40,DX71&lt;=60),"12-13",IF(AND(DW71="FCR",DX71&gt;60,DX71&lt;=84),"14-16",IF(AND(DW71="FCR",DX71&gt;=85,DX71&lt;100),"17-19",IF(AND(DW71="FCR",DX71=100),"20",""))))))))))),"")</f>
        <v/>
      </c>
      <c r="EA71" s="409">
        <f>IFERROR(IF(DW71="vVO2máx",(Avaliações!$C$51*'Microciclos - Endurance (2)'!DX71)/100,IF(DW71="Velocidade_crítica",IF(DX71="80% VC",Avaliações!#REF!*0.8,IF(DX71="100% VC",Avaliações!#REF!*1,IF(DX71="120% VC",Avaliações!#REF!*1.2,IF(DX71="&gt;30%",Avaliações!$C$54*1.3,IF(DX71="&gt;40%",Avaliações!$C$54*1.4,0))))),IF(DW71="PACE_Daniels",INDEX(BASE!$Q$4:$V$60,MATCH(Avaliações!$C$53,BASE!$Q$4:$Q$60,0),MATCH('Microciclos - Endurance (2)'!DX71,BASE!$Q$4:$V$4,0)),0))),"")</f>
        <v>0</v>
      </c>
      <c r="EB71" s="409" t="str">
        <f>IF(DZ71="9-11","Zona 1",IF(DZ71="11","Zona 1",IF(DZ71="12-13","Zona 2",IF(DZ71="14-16","Zona 2",IF(DZ71="17-19","Zona 3",IF(DZ71="20","Zona 3",""))))))</f>
        <v/>
      </c>
      <c r="EF71" s="407"/>
      <c r="EG71" s="407"/>
      <c r="EH71" s="407"/>
      <c r="EI71" s="407"/>
      <c r="EJ71" s="407">
        <f>IFERROR(EF71*EG71*EH71,"")</f>
        <v>0</v>
      </c>
      <c r="EK71" s="407">
        <f>IFERROR(EF71*EG71*EI71,"")</f>
        <v>0</v>
      </c>
      <c r="EL71" s="408" t="str">
        <f>IFERROR(((EH71*EG71*EF71)*(ER71*16.6667))+((EF71*EG71*EI71)*(EW71*16.6667)),"")</f>
        <v/>
      </c>
      <c r="EM71" s="407" t="s">
        <v>144</v>
      </c>
      <c r="EN71" s="407"/>
      <c r="EO71" s="409" t="str">
        <f>IF(EQ71="9-11","Zona 1",IF(EQ71="11","Zona 1",IF(EQ71="12-13","Zona 2",IF(EQ71="14-16","Zona 2",IF(EQ71="17-19","Zona 3",IF(EQ71="20","Zona 3",""))))))</f>
        <v/>
      </c>
      <c r="EP71" s="410" t="str">
        <f>IFERROR(TIME(0,ROUNDDOWN(((1/ER71)*60),0),ROUND(((((1/ER71)*60)-ROUNDDOWN(((1/ER71)*60),0))*60),0)),"")</f>
        <v/>
      </c>
      <c r="EQ71" s="407" t="str">
        <f>IFERROR(IF(EM71="PACE_Daniels",(INDEX(BASE!$AE$4:$AH$8,MATCH('Microciclos - Endurance (2)'!EN71,BASE!$AE$4:$AE$8,0),4)),IF(AND(EM71="vVO2máx",EN71&gt;=35,EN71&lt;=45),"9-11",IF(AND(EM71="vVO2máx",EN71&gt;45,EN71&lt;=65),"11",IF(AND(EM71="vVO2máx",EN71&gt;65,EN71&lt;=75),"12-13",IF(AND(EM71="vVO2máx",EN71&gt;=80,EN71&lt;=85),"14-16",IF(AND(EM71="vVO2máx",EN71&gt;=85,EN71&lt;100),"17-19",IF(AND(EM71="vVO2máx",EN71&gt;=100),"20",IF(AND(EM71="FCR",EN71&gt;40,EN71&lt;=60),"12-13",IF(AND(EM71="FCR",EN71&gt;60,EN71&lt;=84),"14-16",IF(AND(EM71="FCR",EN71&gt;=85,EN71&lt;100),"17-19",IF(AND(EM71="FCR",EN71=100),"20",""))))))))))),"")</f>
        <v/>
      </c>
      <c r="ER71" s="409" t="str">
        <f>IFERROR(IF(EM71="vVO2máx",(Avaliações!$C$51*'Microciclos - Endurance (2)'!EN71)/100,IF(EM71="Velocidade_crítica",IF(EN71="80% VC",Avaliações!#REF!*0.8,IF(EN71="100% VC",Avaliações!#REF!*1,IF(EN71="120% VC",Avaliações!#REF!*1.2,IF(EN71="&gt;30%",Avaliações!$C$54*1.3,IF(EN71="&gt;40%",Avaliações!$C$54*1.4,0))))),IF(EM71="PACE_Daniels",INDEX(BASE!$Q$4:$V$60,MATCH(Avaliações!$C$53,BASE!$Q$4:$Q$60,0),MATCH('Microciclos - Endurance (2)'!EN71,BASE!$Q$4:$V$4,0)),""))),"")</f>
        <v/>
      </c>
      <c r="ES71" s="407" t="s">
        <v>144</v>
      </c>
      <c r="ET71" s="407"/>
      <c r="EU71" s="410" t="str">
        <f>IFERROR(TIME(0,ROUNDDOWN(((1/EW71)*60),0),ROUND(((((1/EW71)*60)-ROUNDDOWN(((1/EW71)*60),0))*60),0)),"")</f>
        <v/>
      </c>
      <c r="EV71" s="407" t="str">
        <f>IFERROR(IF(ES71="PACE_Daniels",(INDEX(BASE!$AE$4:$AH$7,MATCH('Microciclos - Endurance (2)'!ET71,BASE!$AE$4:$AE$7,0),4)),IF(AND(ES71="vVO2máx",ET71&gt;=35,ET71&lt;=45),"9-11",IF(AND(ES71="vVO2máx",ET71&gt;45,ET71&lt;=65),"11",IF(AND(ES71="vVO2máx",ET71&gt;65,ET71&lt;=75),"12-13",IF(AND(ES71="vVO2máx",ET71&gt;=80,ET71&lt;=85),"14-16",IF(AND(ES71="vVO2máx",ET71&gt;=85,ET71&lt;100),"17-19",IF(AND(ES71="vVO2máx",ET71&gt;=100),"20",IF(AND(ES71="FCR",ET71&gt;40,ET71&lt;=60),"12-13",IF(AND(ES71="FCR",ET71&gt;60,ET71&lt;=84),"14-16",IF(AND(ES71="FCR",ET71&gt;=85,ET71&lt;100),"17-19",IF(AND(ES71="FCR",ET71=100),"20",""))))))))))),"")</f>
        <v/>
      </c>
      <c r="EW71" s="409">
        <f>IFERROR(IF(ES71="vVO2máx",(Avaliações!$C$51*'Microciclos - Endurance (2)'!ET71)/100,IF(ES71="Velocidade_crítica",IF(ET71="80% VC",Avaliações!#REF!*0.8,IF(ET71="100% VC",Avaliações!#REF!*1,IF(ET71="120% VC",Avaliações!#REF!*1.2,IF(ET71="&gt;30%",Avaliações!$C$54*1.3,IF(ET71="&gt;40%",Avaliações!$C$54*1.4,0))))),IF(ES71="PACE_Daniels",INDEX(BASE!$Q$4:$V$60,MATCH(Avaliações!$C$53,BASE!$Q$4:$Q$60,0),MATCH('Microciclos - Endurance (2)'!ET71,BASE!$Q$4:$V$4,0)),0))),"")</f>
        <v>0</v>
      </c>
      <c r="EX71" s="409" t="str">
        <f>IF(EV71="9-11","Zona 1",IF(EV71="11","Zona 1",IF(EV71="12-13","Zona 2",IF(EV71="14-16","Zona 2",IF(EV71="17-19","Zona 3",IF(EV71="20","Zona 3",""))))))</f>
        <v/>
      </c>
      <c r="FB71" s="407"/>
      <c r="FC71" s="407"/>
      <c r="FD71" s="407"/>
      <c r="FE71" s="407"/>
      <c r="FF71" s="407">
        <f>IFERROR(FB71*FC71*FD71,"")</f>
        <v>0</v>
      </c>
      <c r="FG71" s="407">
        <f>IFERROR(FB71*FC71*FE71,"")</f>
        <v>0</v>
      </c>
      <c r="FH71" s="408" t="str">
        <f>IFERROR(((FD71*FC71*FB71)*(FN71*16.6667))+((FB71*FC71*FE71)*(FS71*16.6667)),"")</f>
        <v/>
      </c>
      <c r="FI71" s="407" t="s">
        <v>144</v>
      </c>
      <c r="FJ71" s="407"/>
      <c r="FK71" s="409" t="str">
        <f>IF(FM71="9-11","Zona 1",IF(FM71="11","Zona 1",IF(FM71="12-13","Zona 2",IF(FM71="14-16","Zona 2",IF(FM71="17-19","Zona 3",IF(FM71="20","Zona 3",""))))))</f>
        <v/>
      </c>
      <c r="FL71" s="410" t="str">
        <f>IFERROR(TIME(0,ROUNDDOWN(((1/FN71)*60),0),ROUND(((((1/FN71)*60)-ROUNDDOWN(((1/FN71)*60),0))*60),0)),"")</f>
        <v/>
      </c>
      <c r="FM71" s="407" t="str">
        <f>IFERROR(IF(FI71="PACE_Daniels",(INDEX(BASE!$AE$4:$AH$8,MATCH('Microciclos - Endurance (2)'!FJ71,BASE!$AE$4:$AE$8,0),4)),IF(AND(FI71="vVO2máx",FJ71&gt;=35,FJ71&lt;=45),"9-11",IF(AND(FI71="vVO2máx",FJ71&gt;45,FJ71&lt;=65),"11",IF(AND(FI71="vVO2máx",FJ71&gt;65,FJ71&lt;=75),"12-13",IF(AND(FI71="vVO2máx",FJ71&gt;=80,FJ71&lt;=85),"14-16",IF(AND(FI71="vVO2máx",FJ71&gt;=85,FJ71&lt;100),"17-19",IF(AND(FI71="vVO2máx",FJ71&gt;=100),"20",IF(AND(FI71="FCR",FJ71&gt;40,FJ71&lt;=60),"12-13",IF(AND(FI71="FCR",FJ71&gt;60,FJ71&lt;=84),"14-16",IF(AND(FI71="FCR",FJ71&gt;=85,FJ71&lt;100),"17-19",IF(AND(FI71="FCR",FJ71=100),"20",""))))))))))),"")</f>
        <v/>
      </c>
      <c r="FN71" s="409" t="str">
        <f>IFERROR(IF(FI71="vVO2máx",(Avaliações!$C$51*'Microciclos - Endurance (2)'!FJ71)/100,IF(FI71="Velocidade_crítica",IF(FJ71="80% VC",Avaliações!#REF!*0.8,IF(FJ71="100% VC",Avaliações!#REF!*1,IF(FJ71="120% VC",Avaliações!#REF!*1.2,IF(FJ71="&gt;30%",Avaliações!$C$54*1.3,IF(FJ71="&gt;40%",Avaliações!$C$54*1.4,0))))),IF(FI71="PACE_Daniels",INDEX(BASE!$Q$4:$V$60,MATCH(Avaliações!$C$53,BASE!$Q$4:$Q$60,0),MATCH('Microciclos - Endurance (2)'!FJ71,BASE!$Q$4:$V$4,0)),""))),"")</f>
        <v/>
      </c>
      <c r="FO71" s="407" t="s">
        <v>144</v>
      </c>
      <c r="FP71" s="407"/>
      <c r="FQ71" s="410" t="str">
        <f>IFERROR(TIME(0,ROUNDDOWN(((1/FS71)*60),0),ROUND(((((1/FS71)*60)-ROUNDDOWN(((1/FS71)*60),0))*60),0)),"")</f>
        <v/>
      </c>
      <c r="FR71" s="407" t="str">
        <f>IFERROR(IF(FO71="PACE_Daniels",(INDEX(BASE!$AE$4:$AH$7,MATCH('Microciclos - Endurance (2)'!FP71,BASE!$AE$4:$AE$7,0),4)),IF(AND(FO71="vVO2máx",FP71&gt;=35,FP71&lt;=45),"9-11",IF(AND(FO71="vVO2máx",FP71&gt;45,FP71&lt;=65),"11",IF(AND(FO71="vVO2máx",FP71&gt;65,FP71&lt;=75),"12-13",IF(AND(FO71="vVO2máx",FP71&gt;=80,FP71&lt;=85),"14-16",IF(AND(FO71="vVO2máx",FP71&gt;=85,FP71&lt;100),"17-19",IF(AND(FO71="vVO2máx",FP71&gt;=100),"20",IF(AND(FO71="FCR",FP71&gt;40,FP71&lt;=60),"12-13",IF(AND(FO71="FCR",FP71&gt;60,FP71&lt;=84),"14-16",IF(AND(FO71="FCR",FP71&gt;=85,FP71&lt;100),"17-19",IF(AND(FO71="FCR",FP71=100),"20",""))))))))))),"")</f>
        <v/>
      </c>
      <c r="FS71" s="409">
        <f>IFERROR(IF(FO71="vVO2máx",(Avaliações!$C$51*'Microciclos - Endurance (2)'!FP71)/100,IF(FO71="Velocidade_crítica",IF(FP71="80% VC",Avaliações!#REF!*0.8,IF(FP71="100% VC",Avaliações!#REF!*1,IF(FP71="120% VC",Avaliações!#REF!*1.2,IF(FP71="&gt;30%",Avaliações!$C$54*1.3,IF(FP71="&gt;40%",Avaliações!$C$54*1.4,0))))),IF(FO71="PACE_Daniels",INDEX(BASE!$Q$4:$V$60,MATCH(Avaliações!$C$53,BASE!$Q$4:$Q$60,0),MATCH('Microciclos - Endurance (2)'!FP71,BASE!$Q$4:$V$4,0)),0))),"")</f>
        <v>0</v>
      </c>
      <c r="FT71" s="409" t="str">
        <f>IF(FR71="9-11","Zona 1",IF(FR71="11","Zona 1",IF(FR71="12-13","Zona 2",IF(FR71="14-16","Zona 2",IF(FR71="17-19","Zona 3",IF(FR71="20","Zona 3",""))))))</f>
        <v/>
      </c>
      <c r="FX71" s="407"/>
      <c r="FY71" s="407"/>
      <c r="FZ71" s="407"/>
      <c r="GA71" s="407"/>
      <c r="GB71" s="407">
        <f>IFERROR(FX71*FY71*FZ71,"")</f>
        <v>0</v>
      </c>
      <c r="GC71" s="407">
        <f>IFERROR(FX71*FY71*GA71,"")</f>
        <v>0</v>
      </c>
      <c r="GD71" s="408" t="str">
        <f>IFERROR(((FZ71*FY71*FX71)*(GJ71*16.6667))+((FX71*FY71*GA71)*(GO71*16.6667)),"")</f>
        <v/>
      </c>
      <c r="GE71" s="407" t="s">
        <v>144</v>
      </c>
      <c r="GF71" s="407"/>
      <c r="GG71" s="409" t="str">
        <f>IF(GI71="9-11","Zona 1",IF(GI71="11","Zona 1",IF(GI71="12-13","Zona 2",IF(GI71="14-16","Zona 2",IF(GI71="17-19","Zona 3",IF(GI71="20","Zona 3",""))))))</f>
        <v/>
      </c>
      <c r="GH71" s="410" t="str">
        <f>IFERROR(TIME(0,ROUNDDOWN(((1/GJ71)*60),0),ROUND(((((1/GJ71)*60)-ROUNDDOWN(((1/GJ71)*60),0))*60),0)),"")</f>
        <v/>
      </c>
      <c r="GI71" s="407" t="str">
        <f>IFERROR(IF(GE71="PACE_Daniels",(INDEX(BASE!$AE$4:$AH$8,MATCH('Microciclos - Endurance (2)'!GF71,BASE!$AE$4:$AE$8,0),4)),IF(AND(GE71="vVO2máx",GF71&gt;=35,GF71&lt;=45),"9-11",IF(AND(GE71="vVO2máx",GF71&gt;45,GF71&lt;=65),"11",IF(AND(GE71="vVO2máx",GF71&gt;65,GF71&lt;=75),"12-13",IF(AND(GE71="vVO2máx",GF71&gt;=80,GF71&lt;=85),"14-16",IF(AND(GE71="vVO2máx",GF71&gt;=85,GF71&lt;100),"17-19",IF(AND(GE71="vVO2máx",GF71&gt;=100),"20",IF(AND(GE71="FCR",GF71&gt;40,GF71&lt;=60),"12-13",IF(AND(GE71="FCR",GF71&gt;60,GF71&lt;=84),"14-16",IF(AND(GE71="FCR",GF71&gt;=85,GF71&lt;100),"17-19",IF(AND(GE71="FCR",GF71=100),"20",""))))))))))),"")</f>
        <v/>
      </c>
      <c r="GJ71" s="409" t="str">
        <f>IFERROR(IF(GE71="vVO2máx",(Avaliações!$C$51*'Microciclos - Endurance (2)'!GF71)/100,IF(GE71="Velocidade_crítica",IF(GF71="80% VC",Avaliações!#REF!*0.8,IF(GF71="100% VC",Avaliações!#REF!*1,IF(GF71="120% VC",Avaliações!#REF!*1.2,IF(GF71="&gt;30%",Avaliações!$C$54*1.3,IF(GF71="&gt;40%",Avaliações!$C$54*1.4,0))))),IF(GE71="PACE_Daniels",INDEX(BASE!$Q$4:$V$60,MATCH(Avaliações!$C$53,BASE!$Q$4:$Q$60,0),MATCH('Microciclos - Endurance (2)'!GF71,BASE!$Q$4:$V$4,0)),""))),"")</f>
        <v/>
      </c>
      <c r="GK71" s="407" t="s">
        <v>144</v>
      </c>
      <c r="GL71" s="407"/>
      <c r="GM71" s="410" t="str">
        <f>IFERROR(TIME(0,ROUNDDOWN(((1/GO71)*60),0),ROUND(((((1/GO71)*60)-ROUNDDOWN(((1/GO71)*60),0))*60),0)),"")</f>
        <v/>
      </c>
      <c r="GN71" s="407" t="str">
        <f>IFERROR(IF(GK71="PACE_Daniels",(INDEX(BASE!$AE$4:$AH$7,MATCH('Microciclos - Endurance (2)'!GL71,BASE!$AE$4:$AE$7,0),4)),IF(AND(GK71="vVO2máx",GL71&gt;=35,GL71&lt;=45),"9-11",IF(AND(GK71="vVO2máx",GL71&gt;45,GL71&lt;=65),"11",IF(AND(GK71="vVO2máx",GL71&gt;65,GL71&lt;=75),"12-13",IF(AND(GK71="vVO2máx",GL71&gt;=80,GL71&lt;=85),"14-16",IF(AND(GK71="vVO2máx",GL71&gt;=85,GL71&lt;100),"17-19",IF(AND(GK71="vVO2máx",GL71&gt;=100),"20",IF(AND(GK71="FCR",GL71&gt;40,GL71&lt;=60),"12-13",IF(AND(GK71="FCR",GL71&gt;60,GL71&lt;=84),"14-16",IF(AND(GK71="FCR",GL71&gt;=85,GL71&lt;100),"17-19",IF(AND(GK71="FCR",GL71=100),"20",""))))))))))),"")</f>
        <v/>
      </c>
      <c r="GO71" s="409">
        <f>IFERROR(IF(GK71="vVO2máx",(Avaliações!$C$51*'Microciclos - Endurance (2)'!GL71)/100,IF(GK71="Velocidade_crítica",IF(GL71="80% VC",Avaliações!#REF!*0.8,IF(GL71="100% VC",Avaliações!#REF!*1,IF(GL71="120% VC",Avaliações!#REF!*1.2,IF(GL71="&gt;30%",Avaliações!$C$54*1.3,IF(GL71="&gt;40%",Avaliações!$C$54*1.4,0))))),IF(GK71="PACE_Daniels",INDEX(BASE!$Q$4:$V$60,MATCH(Avaliações!$C$53,BASE!$Q$4:$Q$60,0),MATCH('Microciclos - Endurance (2)'!GL71,BASE!$Q$4:$V$4,0)),0))),"")</f>
        <v>0</v>
      </c>
      <c r="GP71" s="409" t="str">
        <f>IF(GN71="9-11","Zona 1",IF(GN71="11","Zona 1",IF(GN71="12-13","Zona 2",IF(GN71="14-16","Zona 2",IF(GN71="17-19","Zona 3",IF(GN71="20","Zona 3",""))))))</f>
        <v/>
      </c>
      <c r="GT71" s="407"/>
      <c r="GU71" s="407"/>
      <c r="GV71" s="407"/>
      <c r="GW71" s="407"/>
      <c r="GX71" s="407">
        <f>IFERROR(GT71*GU71*GV71,"")</f>
        <v>0</v>
      </c>
      <c r="GY71" s="407">
        <f>IFERROR(GT71*GU71*GW71,"")</f>
        <v>0</v>
      </c>
      <c r="GZ71" s="408" t="str">
        <f>IFERROR(((GV71*GU71*GT71)*(HF71*16.6667))+((GT71*GU71*GW71)*(HK71*16.6667)),"")</f>
        <v/>
      </c>
      <c r="HA71" s="407" t="s">
        <v>144</v>
      </c>
      <c r="HB71" s="407"/>
      <c r="HC71" s="409" t="str">
        <f>IF(HE71="9-11","Zona 1",IF(HE71="11","Zona 1",IF(HE71="12-13","Zona 2",IF(HE71="14-16","Zona 2",IF(HE71="17-19","Zona 3",IF(HE71="20","Zona 3",""))))))</f>
        <v/>
      </c>
      <c r="HD71" s="410" t="str">
        <f>IFERROR(TIME(0,ROUNDDOWN(((1/HF71)*60),0),ROUND(((((1/HF71)*60)-ROUNDDOWN(((1/HF71)*60),0))*60),0)),"")</f>
        <v/>
      </c>
      <c r="HE71" s="407" t="str">
        <f>IFERROR(IF(HA71="PACE_Daniels",(INDEX(BASE!$AE$4:$AH$8,MATCH('Microciclos - Endurance (2)'!HB71,BASE!$AE$4:$AE$8,0),4)),IF(AND(HA71="vVO2máx",HB71&gt;=35,HB71&lt;=45),"9-11",IF(AND(HA71="vVO2máx",HB71&gt;45,HB71&lt;=65),"11",IF(AND(HA71="vVO2máx",HB71&gt;65,HB71&lt;=75),"12-13",IF(AND(HA71="vVO2máx",HB71&gt;=80,HB71&lt;=85),"14-16",IF(AND(HA71="vVO2máx",HB71&gt;=85,HB71&lt;100),"17-19",IF(AND(HA71="vVO2máx",HB71&gt;=100),"20",IF(AND(HA71="FCR",HB71&gt;40,HB71&lt;=60),"12-13",IF(AND(HA71="FCR",HB71&gt;60,HB71&lt;=84),"14-16",IF(AND(HA71="FCR",HB71&gt;=85,HB71&lt;100),"17-19",IF(AND(HA71="FCR",HB71=100),"20",""))))))))))),"")</f>
        <v/>
      </c>
      <c r="HF71" s="409" t="str">
        <f>IFERROR(IF(HA71="vVO2máx",(Avaliações!$C$51*'Microciclos - Endurance (2)'!HB71)/100,IF(HA71="Velocidade_crítica",IF(HB71="80% VC",Avaliações!#REF!*0.8,IF(HB71="100% VC",Avaliações!#REF!*1,IF(HB71="120% VC",Avaliações!#REF!*1.2,IF(HB71="&gt;30%",Avaliações!$C$54*1.3,IF(HB71="&gt;40%",Avaliações!$C$54*1.4,0))))),IF(HA71="PACE_Daniels",INDEX(BASE!$Q$4:$V$60,MATCH(Avaliações!$C$53,BASE!$Q$4:$Q$60,0),MATCH('Microciclos - Endurance (2)'!HB71,BASE!$Q$4:$V$4,0)),""))),"")</f>
        <v/>
      </c>
      <c r="HG71" s="407" t="s">
        <v>144</v>
      </c>
      <c r="HH71" s="407"/>
      <c r="HI71" s="410" t="str">
        <f>IFERROR(TIME(0,ROUNDDOWN(((1/HK71)*60),0),ROUND(((((1/HK71)*60)-ROUNDDOWN(((1/HK71)*60),0))*60),0)),"")</f>
        <v/>
      </c>
      <c r="HJ71" s="407" t="str">
        <f>IFERROR(IF(HG71="PACE_Daniels",(INDEX(BASE!$AE$4:$AH$7,MATCH('Microciclos - Endurance (2)'!HH71,BASE!$AE$4:$AE$7,0),4)),IF(AND(HG71="vVO2máx",HH71&gt;=35,HH71&lt;=45),"9-11",IF(AND(HG71="vVO2máx",HH71&gt;45,HH71&lt;=65),"11",IF(AND(HG71="vVO2máx",HH71&gt;65,HH71&lt;=75),"12-13",IF(AND(HG71="vVO2máx",HH71&gt;=80,HH71&lt;=85),"14-16",IF(AND(HG71="vVO2máx",HH71&gt;=85,HH71&lt;100),"17-19",IF(AND(HG71="vVO2máx",HH71&gt;=100),"20",IF(AND(HG71="FCR",HH71&gt;40,HH71&lt;=60),"12-13",IF(AND(HG71="FCR",HH71&gt;60,HH71&lt;=84),"14-16",IF(AND(HG71="FCR",HH71&gt;=85,HH71&lt;100),"17-19",IF(AND(HG71="FCR",HH71=100),"20",""))))))))))),"")</f>
        <v/>
      </c>
      <c r="HK71" s="409">
        <f>IFERROR(IF(HG71="vVO2máx",(Avaliações!$C$51*'Microciclos - Endurance (2)'!HH71)/100,IF(HG71="Velocidade_crítica",IF(HH71="80% VC",Avaliações!#REF!*0.8,IF(HH71="100% VC",Avaliações!#REF!*1,IF(HH71="120% VC",Avaliações!#REF!*1.2,IF(HH71="&gt;30%",Avaliações!$C$54*1.3,IF(HH71="&gt;40%",Avaliações!$C$54*1.4,0))))),IF(HG71="PACE_Daniels",INDEX(BASE!$Q$4:$V$60,MATCH(Avaliações!$C$53,BASE!$Q$4:$Q$60,0),MATCH('Microciclos - Endurance (2)'!HH71,BASE!$Q$4:$V$4,0)),0))),"")</f>
        <v>0</v>
      </c>
      <c r="HL71" s="409" t="str">
        <f>IF(HJ71="9-11","Zona 1",IF(HJ71="11","Zona 1",IF(HJ71="12-13","Zona 2",IF(HJ71="14-16","Zona 2",IF(HJ71="17-19","Zona 3",IF(HJ71="20","Zona 3",""))))))</f>
        <v/>
      </c>
      <c r="HP71" s="407"/>
      <c r="HQ71" s="407"/>
      <c r="HR71" s="407"/>
      <c r="HS71" s="407"/>
      <c r="HT71" s="407">
        <f>IFERROR(HP71*HQ71*HR71,"")</f>
        <v>0</v>
      </c>
      <c r="HU71" s="407">
        <f>IFERROR(HP71*HQ71*HS71,"")</f>
        <v>0</v>
      </c>
      <c r="HV71" s="408" t="str">
        <f>IFERROR(((HR71*HQ71*HP71)*(IB71*16.6667))+((HP71*HQ71*HS71)*(IG71*16.6667)),"")</f>
        <v/>
      </c>
      <c r="HW71" s="407" t="s">
        <v>144</v>
      </c>
      <c r="HX71" s="407"/>
      <c r="HY71" s="409" t="str">
        <f>IF(IA71="9-11","Zona 1",IF(IA71="11","Zona 1",IF(IA71="12-13","Zona 2",IF(IA71="14-16","Zona 2",IF(IA71="17-19","Zona 3",IF(IA71="20","Zona 3",""))))))</f>
        <v/>
      </c>
      <c r="HZ71" s="410" t="str">
        <f>IFERROR(TIME(0,ROUNDDOWN(((1/IB71)*60),0),ROUND(((((1/IB71)*60)-ROUNDDOWN(((1/IB71)*60),0))*60),0)),"")</f>
        <v/>
      </c>
      <c r="IA71" s="407" t="str">
        <f>IFERROR(IF(HW71="PACE_Daniels",(INDEX(BASE!$AE$4:$AH$8,MATCH('Microciclos - Endurance (2)'!HX71,BASE!$AE$4:$AE$8,0),4)),IF(AND(HW71="vVO2máx",HX71&gt;=35,HX71&lt;=45),"9-11",IF(AND(HW71="vVO2máx",HX71&gt;45,HX71&lt;=65),"11",IF(AND(HW71="vVO2máx",HX71&gt;65,HX71&lt;=75),"12-13",IF(AND(HW71="vVO2máx",HX71&gt;=80,HX71&lt;=85),"14-16",IF(AND(HW71="vVO2máx",HX71&gt;=85,HX71&lt;100),"17-19",IF(AND(HW71="vVO2máx",HX71&gt;=100),"20",IF(AND(HW71="FCR",HX71&gt;40,HX71&lt;=60),"12-13",IF(AND(HW71="FCR",HX71&gt;60,HX71&lt;=84),"14-16",IF(AND(HW71="FCR",HX71&gt;=85,HX71&lt;100),"17-19",IF(AND(HW71="FCR",HX71=100),"20",""))))))))))),"")</f>
        <v/>
      </c>
      <c r="IB71" s="409" t="str">
        <f>IFERROR(IF(HW71="vVO2máx",(Avaliações!$C$51*'Microciclos - Endurance (2)'!HX71)/100,IF(HW71="Velocidade_crítica",IF(HX71="80% VC",Avaliações!#REF!*0.8,IF(HX71="100% VC",Avaliações!#REF!*1,IF(HX71="120% VC",Avaliações!#REF!*1.2,IF(HX71="&gt;30%",Avaliações!$C$54*1.3,IF(HX71="&gt;40%",Avaliações!$C$54*1.4,0))))),IF(HW71="PACE_Daniels",INDEX(BASE!$Q$4:$V$60,MATCH(Avaliações!$C$53,BASE!$Q$4:$Q$60,0),MATCH('Microciclos - Endurance (2)'!HX71,BASE!$Q$4:$V$4,0)),""))),"")</f>
        <v/>
      </c>
      <c r="IC71" s="407" t="s">
        <v>144</v>
      </c>
      <c r="ID71" s="407"/>
      <c r="IE71" s="410" t="str">
        <f>IFERROR(TIME(0,ROUNDDOWN(((1/IG71)*60),0),ROUND(((((1/IG71)*60)-ROUNDDOWN(((1/IG71)*60),0))*60),0)),"")</f>
        <v/>
      </c>
      <c r="IF71" s="407" t="str">
        <f>IFERROR(IF(IC71="PACE_Daniels",(INDEX(BASE!$AE$4:$AH$7,MATCH('Microciclos - Endurance (2)'!ID71,BASE!$AE$4:$AE$7,0),4)),IF(AND(IC71="vVO2máx",ID71&gt;=35,ID71&lt;=45),"9-11",IF(AND(IC71="vVO2máx",ID71&gt;45,ID71&lt;=65),"11",IF(AND(IC71="vVO2máx",ID71&gt;65,ID71&lt;=75),"12-13",IF(AND(IC71="vVO2máx",ID71&gt;=80,ID71&lt;=85),"14-16",IF(AND(IC71="vVO2máx",ID71&gt;=85,ID71&lt;100),"17-19",IF(AND(IC71="vVO2máx",ID71&gt;=100),"20",IF(AND(IC71="FCR",ID71&gt;40,ID71&lt;=60),"12-13",IF(AND(IC71="FCR",ID71&gt;60,ID71&lt;=84),"14-16",IF(AND(IC71="FCR",ID71&gt;=85,ID71&lt;100),"17-19",IF(AND(IC71="FCR",ID71=100),"20",""))))))))))),"")</f>
        <v/>
      </c>
      <c r="IG71" s="409">
        <f>IFERROR(IF(IC71="vVO2máx",(Avaliações!$C$51*'Microciclos - Endurance (2)'!ID71)/100,IF(IC71="Velocidade_crítica",IF(ID71="80% VC",Avaliações!#REF!*0.8,IF(ID71="100% VC",Avaliações!#REF!*1,IF(ID71="120% VC",Avaliações!#REF!*1.2,IF(ID71="&gt;30%",Avaliações!$C$54*1.3,IF(ID71="&gt;40%",Avaliações!$C$54*1.4,0))))),IF(IC71="PACE_Daniels",INDEX(BASE!$Q$4:$V$60,MATCH(Avaliações!$C$53,BASE!$Q$4:$Q$60,0),MATCH('Microciclos - Endurance (2)'!ID71,BASE!$Q$4:$V$4,0)),0))),"")</f>
        <v>0</v>
      </c>
      <c r="IH71" s="409" t="str">
        <f>IF(IF71="9-11","Zona 1",IF(IF71="11","Zona 1",IF(IF71="12-13","Zona 2",IF(IF71="14-16","Zona 2",IF(IF71="17-19","Zona 3",IF(IF71="20","Zona 3",""))))))</f>
        <v/>
      </c>
      <c r="IL71" s="407"/>
      <c r="IM71" s="407"/>
      <c r="IN71" s="407"/>
      <c r="IO71" s="407"/>
      <c r="IP71" s="407">
        <f>IFERROR(IL71*IM71*IN71,"")</f>
        <v>0</v>
      </c>
      <c r="IQ71" s="407">
        <f>IFERROR(IL71*IM71*IO71,"")</f>
        <v>0</v>
      </c>
      <c r="IR71" s="408" t="str">
        <f>IFERROR(((IN71*IM71*IL71)*(IX71*16.6667))+((IL71*IM71*IO71)*(JC71*16.6667)),"")</f>
        <v/>
      </c>
      <c r="IS71" s="407" t="s">
        <v>144</v>
      </c>
      <c r="IT71" s="407"/>
      <c r="IU71" s="409" t="str">
        <f>IF(IW71="9-11","Zona 1",IF(IW71="11","Zona 1",IF(IW71="12-13","Zona 2",IF(IW71="14-16","Zona 2",IF(IW71="17-19","Zona 3",IF(IW71="20","Zona 3",""))))))</f>
        <v/>
      </c>
      <c r="IV71" s="410" t="str">
        <f>IFERROR(TIME(0,ROUNDDOWN(((1/IX71)*60),0),ROUND(((((1/IX71)*60)-ROUNDDOWN(((1/IX71)*60),0))*60),0)),"")</f>
        <v/>
      </c>
      <c r="IW71" s="407" t="str">
        <f>IFERROR(IF(IS71="PACE_Daniels",(INDEX(BASE!$AE$4:$AH$8,MATCH('Microciclos - Endurance (2)'!IT71,BASE!$AE$4:$AE$8,0),4)),IF(AND(IS71="vVO2máx",IT71&gt;=35,IT71&lt;=45),"9-11",IF(AND(IS71="vVO2máx",IT71&gt;45,IT71&lt;=65),"11",IF(AND(IS71="vVO2máx",IT71&gt;65,IT71&lt;=75),"12-13",IF(AND(IS71="vVO2máx",IT71&gt;=80,IT71&lt;=85),"14-16",IF(AND(IS71="vVO2máx",IT71&gt;=85,IT71&lt;100),"17-19",IF(AND(IS71="vVO2máx",IT71&gt;=100),"20",IF(AND(IS71="FCR",IT71&gt;40,IT71&lt;=60),"12-13",IF(AND(IS71="FCR",IT71&gt;60,IT71&lt;=84),"14-16",IF(AND(IS71="FCR",IT71&gt;=85,IT71&lt;100),"17-19",IF(AND(IS71="FCR",IT71=100),"20",""))))))))))),"")</f>
        <v/>
      </c>
      <c r="IX71" s="409" t="str">
        <f>IFERROR(IF(IS71="vVO2máx",(Avaliações!$C$51*'Microciclos - Endurance (2)'!IT71)/100,IF(IS71="Velocidade_crítica",IF(IT71="80% VC",Avaliações!#REF!*0.8,IF(IT71="100% VC",Avaliações!#REF!*1,IF(IT71="120% VC",Avaliações!#REF!*1.2,IF(IT71="&gt;30%",Avaliações!$C$54*1.3,IF(IT71="&gt;40%",Avaliações!$C$54*1.4,0))))),IF(IS71="PACE_Daniels",INDEX(BASE!$Q$4:$V$60,MATCH(Avaliações!$C$53,BASE!$Q$4:$Q$60,0),MATCH('Microciclos - Endurance (2)'!IT71,BASE!$Q$4:$V$4,0)),""))),"")</f>
        <v/>
      </c>
      <c r="IY71" s="407" t="s">
        <v>144</v>
      </c>
      <c r="IZ71" s="407"/>
      <c r="JA71" s="410" t="str">
        <f>IFERROR(TIME(0,ROUNDDOWN(((1/JC71)*60),0),ROUND(((((1/JC71)*60)-ROUNDDOWN(((1/JC71)*60),0))*60),0)),"")</f>
        <v/>
      </c>
      <c r="JB71" s="407" t="str">
        <f>IFERROR(IF(IY71="PACE_Daniels",(INDEX(BASE!$AE$4:$AH$7,MATCH('Microciclos - Endurance (2)'!IZ71,BASE!$AE$4:$AE$7,0),4)),IF(AND(IY71="vVO2máx",IZ71&gt;=35,IZ71&lt;=45),"9-11",IF(AND(IY71="vVO2máx",IZ71&gt;45,IZ71&lt;=65),"11",IF(AND(IY71="vVO2máx",IZ71&gt;65,IZ71&lt;=75),"12-13",IF(AND(IY71="vVO2máx",IZ71&gt;=80,IZ71&lt;=85),"14-16",IF(AND(IY71="vVO2máx",IZ71&gt;=85,IZ71&lt;100),"17-19",IF(AND(IY71="vVO2máx",IZ71&gt;=100),"20",IF(AND(IY71="FCR",IZ71&gt;40,IZ71&lt;=60),"12-13",IF(AND(IY71="FCR",IZ71&gt;60,IZ71&lt;=84),"14-16",IF(AND(IY71="FCR",IZ71&gt;=85,IZ71&lt;100),"17-19",IF(AND(IY71="FCR",IZ71=100),"20",""))))))))))),"")</f>
        <v/>
      </c>
      <c r="JC71" s="409">
        <f>IFERROR(IF(IY71="vVO2máx",(Avaliações!$C$51*'Microciclos - Endurance (2)'!IZ71)/100,IF(IY71="Velocidade_crítica",IF(IZ71="80% VC",Avaliações!#REF!*0.8,IF(IZ71="100% VC",Avaliações!#REF!*1,IF(IZ71="120% VC",Avaliações!#REF!*1.2,IF(IZ71="&gt;30%",Avaliações!$C$54*1.3,IF(IZ71="&gt;40%",Avaliações!$C$54*1.4,0))))),IF(IY71="PACE_Daniels",INDEX(BASE!$Q$4:$V$60,MATCH(Avaliações!$C$53,BASE!$Q$4:$Q$60,0),MATCH('Microciclos - Endurance (2)'!IZ71,BASE!$Q$4:$V$4,0)),0))),"")</f>
        <v>0</v>
      </c>
      <c r="JD71" s="409" t="str">
        <f>IF(JB71="9-11","Zona 1",IF(JB71="11","Zona 1",IF(JB71="12-13","Zona 2",IF(JB71="14-16","Zona 2",IF(JB71="17-19","Zona 3",IF(JB71="20","Zona 3",""))))))</f>
        <v/>
      </c>
      <c r="JH71" s="407"/>
      <c r="JI71" s="407"/>
      <c r="JJ71" s="407"/>
      <c r="JK71" s="407"/>
      <c r="JL71" s="407">
        <f>IFERROR(JH71*JI71*JJ71,"")</f>
        <v>0</v>
      </c>
      <c r="JM71" s="407">
        <f>IFERROR(JH71*JI71*JK71,"")</f>
        <v>0</v>
      </c>
      <c r="JN71" s="408" t="str">
        <f>IFERROR(((JJ71*JI71*JH71)*(JT71*16.6667))+((JH71*JI71*JK71)*(JY71*16.6667)),"")</f>
        <v/>
      </c>
      <c r="JO71" s="407" t="s">
        <v>144</v>
      </c>
      <c r="JP71" s="407"/>
      <c r="JQ71" s="409" t="str">
        <f>IF(JS71="9-11","Zona 1",IF(JS71="11","Zona 1",IF(JS71="12-13","Zona 2",IF(JS71="14-16","Zona 2",IF(JS71="17-19","Zona 3",IF(JS71="20","Zona 3",""))))))</f>
        <v/>
      </c>
      <c r="JR71" s="410" t="str">
        <f>IFERROR(TIME(0,ROUNDDOWN(((1/JT71)*60),0),ROUND(((((1/JT71)*60)-ROUNDDOWN(((1/JT71)*60),0))*60),0)),"")</f>
        <v/>
      </c>
      <c r="JS71" s="407" t="str">
        <f>IFERROR(IF(JO71="PACE_Daniels",(INDEX(BASE!$AE$4:$AH$8,MATCH('Microciclos - Endurance (2)'!JP71,BASE!$AE$4:$AE$8,0),4)),IF(AND(JO71="vVO2máx",JP71&gt;=35,JP71&lt;=45),"9-11",IF(AND(JO71="vVO2máx",JP71&gt;45,JP71&lt;=65),"11",IF(AND(JO71="vVO2máx",JP71&gt;65,JP71&lt;=75),"12-13",IF(AND(JO71="vVO2máx",JP71&gt;=80,JP71&lt;=85),"14-16",IF(AND(JO71="vVO2máx",JP71&gt;=85,JP71&lt;100),"17-19",IF(AND(JO71="vVO2máx",JP71&gt;=100),"20",IF(AND(JO71="FCR",JP71&gt;40,JP71&lt;=60),"12-13",IF(AND(JO71="FCR",JP71&gt;60,JP71&lt;=84),"14-16",IF(AND(JO71="FCR",JP71&gt;=85,JP71&lt;100),"17-19",IF(AND(JO71="FCR",JP71=100),"20",""))))))))))),"")</f>
        <v/>
      </c>
      <c r="JT71" s="409" t="str">
        <f>IFERROR(IF(JO71="vVO2máx",(Avaliações!$C$51*'Microciclos - Endurance (2)'!JP71)/100,IF(JO71="Velocidade_crítica",IF(JP71="80% VC",Avaliações!#REF!*0.8,IF(JP71="100% VC",Avaliações!#REF!*1,IF(JP71="120% VC",Avaliações!#REF!*1.2,IF(JP71="&gt;30%",Avaliações!$C$54*1.3,IF(JP71="&gt;40%",Avaliações!$C$54*1.4,0))))),IF(JO71="PACE_Daniels",INDEX(BASE!$Q$4:$V$60,MATCH(Avaliações!$C$53,BASE!$Q$4:$Q$60,0),MATCH('Microciclos - Endurance (2)'!JP71,BASE!$Q$4:$V$4,0)),""))),"")</f>
        <v/>
      </c>
      <c r="JU71" s="407" t="s">
        <v>144</v>
      </c>
      <c r="JV71" s="407"/>
      <c r="JW71" s="410" t="str">
        <f>IFERROR(TIME(0,ROUNDDOWN(((1/JY71)*60),0),ROUND(((((1/JY71)*60)-ROUNDDOWN(((1/JY71)*60),0))*60),0)),"")</f>
        <v/>
      </c>
      <c r="JX71" s="407" t="str">
        <f>IFERROR(IF(JU71="PACE_Daniels",(INDEX(BASE!$AE$4:$AH$7,MATCH('Microciclos - Endurance (2)'!JV71,BASE!$AE$4:$AE$7,0),4)),IF(AND(JU71="vVO2máx",JV71&gt;=35,JV71&lt;=45),"9-11",IF(AND(JU71="vVO2máx",JV71&gt;45,JV71&lt;=65),"11",IF(AND(JU71="vVO2máx",JV71&gt;65,JV71&lt;=75),"12-13",IF(AND(JU71="vVO2máx",JV71&gt;=80,JV71&lt;=85),"14-16",IF(AND(JU71="vVO2máx",JV71&gt;=85,JV71&lt;100),"17-19",IF(AND(JU71="vVO2máx",JV71&gt;=100),"20",IF(AND(JU71="FCR",JV71&gt;40,JV71&lt;=60),"12-13",IF(AND(JU71="FCR",JV71&gt;60,JV71&lt;=84),"14-16",IF(AND(JU71="FCR",JV71&gt;=85,JV71&lt;100),"17-19",IF(AND(JU71="FCR",JV71=100),"20",""))))))))))),"")</f>
        <v/>
      </c>
      <c r="JY71" s="409">
        <f>IFERROR(IF(JU71="vVO2máx",(Avaliações!$C$51*'Microciclos - Endurance (2)'!JV71)/100,IF(JU71="Velocidade_crítica",IF(JV71="80% VC",Avaliações!#REF!*0.8,IF(JV71="100% VC",Avaliações!#REF!*1,IF(JV71="120% VC",Avaliações!#REF!*1.2,IF(JV71="&gt;30%",Avaliações!$C$54*1.3,IF(JV71="&gt;40%",Avaliações!$C$54*1.4,0))))),IF(JU71="PACE_Daniels",INDEX(BASE!$Q$4:$V$60,MATCH(Avaliações!$C$53,BASE!$Q$4:$Q$60,0),MATCH('Microciclos - Endurance (2)'!JV71,BASE!$Q$4:$V$4,0)),0))),"")</f>
        <v>0</v>
      </c>
      <c r="JZ71" s="409" t="str">
        <f>IF(JX71="9-11","Zona 1",IF(JX71="11","Zona 1",IF(JX71="12-13","Zona 2",IF(JX71="14-16","Zona 2",IF(JX71="17-19","Zona 3",IF(JX71="20","Zona 3",""))))))</f>
        <v/>
      </c>
      <c r="KD71" s="407"/>
      <c r="KE71" s="407"/>
      <c r="KF71" s="407"/>
      <c r="KG71" s="407"/>
      <c r="KH71" s="407">
        <f>IFERROR(KD71*KE71*KF71,"")</f>
        <v>0</v>
      </c>
      <c r="KI71" s="407">
        <f>IFERROR(KD71*KE71*KG71,"")</f>
        <v>0</v>
      </c>
      <c r="KJ71" s="408" t="str">
        <f>IFERROR(((KF71*KE71*KD71)*(KP71*16.6667))+((KD71*KE71*KG71)*(KU71*16.6667)),"")</f>
        <v/>
      </c>
      <c r="KK71" s="407" t="s">
        <v>144</v>
      </c>
      <c r="KL71" s="407"/>
      <c r="KM71" s="409" t="str">
        <f>IF(KO71="9-11","Zona 1",IF(KO71="11","Zona 1",IF(KO71="12-13","Zona 2",IF(KO71="14-16","Zona 2",IF(KO71="17-19","Zona 3",IF(KO71="20","Zona 3",""))))))</f>
        <v/>
      </c>
      <c r="KN71" s="410" t="str">
        <f>IFERROR(TIME(0,ROUNDDOWN(((1/KP71)*60),0),ROUND(((((1/KP71)*60)-ROUNDDOWN(((1/KP71)*60),0))*60),0)),"")</f>
        <v/>
      </c>
      <c r="KO71" s="407" t="str">
        <f>IFERROR(IF(KK71="PACE_Daniels",(INDEX(BASE!$AE$4:$AH$8,MATCH('Microciclos - Endurance (2)'!KL71,BASE!$AE$4:$AE$8,0),4)),IF(AND(KK71="vVO2máx",KL71&gt;=35,KL71&lt;=45),"9-11",IF(AND(KK71="vVO2máx",KL71&gt;45,KL71&lt;=65),"11",IF(AND(KK71="vVO2máx",KL71&gt;65,KL71&lt;=75),"12-13",IF(AND(KK71="vVO2máx",KL71&gt;=80,KL71&lt;=85),"14-16",IF(AND(KK71="vVO2máx",KL71&gt;=85,KL71&lt;100),"17-19",IF(AND(KK71="vVO2máx",KL71&gt;=100),"20",IF(AND(KK71="FCR",KL71&gt;40,KL71&lt;=60),"12-13",IF(AND(KK71="FCR",KL71&gt;60,KL71&lt;=84),"14-16",IF(AND(KK71="FCR",KL71&gt;=85,KL71&lt;100),"17-19",IF(AND(KK71="FCR",KL71=100),"20",""))))))))))),"")</f>
        <v/>
      </c>
      <c r="KP71" s="409" t="str">
        <f>IFERROR(IF(KK71="vVO2máx",(Avaliações!$C$51*'Microciclos - Endurance (2)'!KL71)/100,IF(KK71="Velocidade_crítica",IF(KL71="80% VC",Avaliações!#REF!*0.8,IF(KL71="100% VC",Avaliações!#REF!*1,IF(KL71="120% VC",Avaliações!#REF!*1.2,IF(KL71="&gt;30%",Avaliações!$C$54*1.3,IF(KL71="&gt;40%",Avaliações!$C$54*1.4,0))))),IF(KK71="PACE_Daniels",INDEX(BASE!$Q$4:$V$60,MATCH(Avaliações!$C$53,BASE!$Q$4:$Q$60,0),MATCH('Microciclos - Endurance (2)'!KL71,BASE!$Q$4:$V$4,0)),""))),"")</f>
        <v/>
      </c>
      <c r="KQ71" s="407" t="s">
        <v>144</v>
      </c>
      <c r="KR71" s="407"/>
      <c r="KS71" s="410" t="str">
        <f>IFERROR(TIME(0,ROUNDDOWN(((1/KU71)*60),0),ROUND(((((1/KU71)*60)-ROUNDDOWN(((1/KU71)*60),0))*60),0)),"")</f>
        <v/>
      </c>
      <c r="KT71" s="407" t="str">
        <f>IFERROR(IF(KQ71="PACE_Daniels",(INDEX(BASE!$AE$4:$AH$7,MATCH('Microciclos - Endurance (2)'!KR71,BASE!$AE$4:$AE$7,0),4)),IF(AND(KQ71="vVO2máx",KR71&gt;=35,KR71&lt;=45),"9-11",IF(AND(KQ71="vVO2máx",KR71&gt;45,KR71&lt;=65),"11",IF(AND(KQ71="vVO2máx",KR71&gt;65,KR71&lt;=75),"12-13",IF(AND(KQ71="vVO2máx",KR71&gt;=80,KR71&lt;=85),"14-16",IF(AND(KQ71="vVO2máx",KR71&gt;=85,KR71&lt;100),"17-19",IF(AND(KQ71="vVO2máx",KR71&gt;=100),"20",IF(AND(KQ71="FCR",KR71&gt;40,KR71&lt;=60),"12-13",IF(AND(KQ71="FCR",KR71&gt;60,KR71&lt;=84),"14-16",IF(AND(KQ71="FCR",KR71&gt;=85,KR71&lt;100),"17-19",IF(AND(KQ71="FCR",KR71=100),"20",""))))))))))),"")</f>
        <v/>
      </c>
      <c r="KU71" s="409">
        <f>IFERROR(IF(KQ71="vVO2máx",(Avaliações!$C$51*'Microciclos - Endurance (2)'!KR71)/100,IF(KQ71="Velocidade_crítica",IF(KR71="80% VC",Avaliações!#REF!*0.8,IF(KR71="100% VC",Avaliações!#REF!*1,IF(KR71="120% VC",Avaliações!#REF!*1.2,IF(KR71="&gt;30%",Avaliações!$C$54*1.3,IF(KR71="&gt;40%",Avaliações!$C$54*1.4,0))))),IF(KQ71="PACE_Daniels",INDEX(BASE!$Q$4:$V$60,MATCH(Avaliações!$C$53,BASE!$Q$4:$Q$60,0),MATCH('Microciclos - Endurance (2)'!KR71,BASE!$Q$4:$V$4,0)),0))),"")</f>
        <v>0</v>
      </c>
      <c r="KV71" s="409" t="str">
        <f>IF(KT71="9-11","Zona 1",IF(KT71="11","Zona 1",IF(KT71="12-13","Zona 2",IF(KT71="14-16","Zona 2",IF(KT71="17-19","Zona 3",IF(KT71="20","Zona 3",""))))))</f>
        <v/>
      </c>
      <c r="KZ71" s="407"/>
      <c r="LA71" s="407"/>
      <c r="LB71" s="407"/>
      <c r="LC71" s="407"/>
      <c r="LD71" s="407">
        <f>IFERROR(KZ71*LA71*LB71,"")</f>
        <v>0</v>
      </c>
      <c r="LE71" s="407">
        <f>IFERROR(KZ71*LA71*LC71,"")</f>
        <v>0</v>
      </c>
      <c r="LF71" s="408" t="str">
        <f>IFERROR(((LB71*LA71*KZ71)*(LL71*16.6667))+((KZ71*LA71*LC71)*(LQ71*16.6667)),"")</f>
        <v/>
      </c>
      <c r="LG71" s="407" t="s">
        <v>144</v>
      </c>
      <c r="LH71" s="407"/>
      <c r="LI71" s="409" t="str">
        <f>IF(LK71="9-11","Zona 1",IF(LK71="11","Zona 1",IF(LK71="12-13","Zona 2",IF(LK71="14-16","Zona 2",IF(LK71="17-19","Zona 3",IF(LK71="20","Zona 3",""))))))</f>
        <v/>
      </c>
      <c r="LJ71" s="410" t="str">
        <f>IFERROR(TIME(0,ROUNDDOWN(((1/LL71)*60),0),ROUND(((((1/LL71)*60)-ROUNDDOWN(((1/LL71)*60),0))*60),0)),"")</f>
        <v/>
      </c>
      <c r="LK71" s="407" t="str">
        <f>IFERROR(IF(LG71="PACE_Daniels",(INDEX(BASE!$AE$4:$AH$8,MATCH('Microciclos - Endurance (2)'!LH71,BASE!$AE$4:$AE$8,0),4)),IF(AND(LG71="vVO2máx",LH71&gt;=35,LH71&lt;=45),"9-11",IF(AND(LG71="vVO2máx",LH71&gt;45,LH71&lt;=65),"11",IF(AND(LG71="vVO2máx",LH71&gt;65,LH71&lt;=75),"12-13",IF(AND(LG71="vVO2máx",LH71&gt;=80,LH71&lt;=85),"14-16",IF(AND(LG71="vVO2máx",LH71&gt;=85,LH71&lt;100),"17-19",IF(AND(LG71="vVO2máx",LH71&gt;=100),"20",IF(AND(LG71="FCR",LH71&gt;40,LH71&lt;=60),"12-13",IF(AND(LG71="FCR",LH71&gt;60,LH71&lt;=84),"14-16",IF(AND(LG71="FCR",LH71&gt;=85,LH71&lt;100),"17-19",IF(AND(LG71="FCR",LH71=100),"20",""))))))))))),"")</f>
        <v/>
      </c>
      <c r="LL71" s="409" t="str">
        <f>IFERROR(IF(LG71="vVO2máx",(Avaliações!$C$51*'Microciclos - Endurance (2)'!LH71)/100,IF(LG71="Velocidade_crítica",IF(LH71="80% VC",Avaliações!#REF!*0.8,IF(LH71="100% VC",Avaliações!#REF!*1,IF(LH71="120% VC",Avaliações!#REF!*1.2,IF(LH71="&gt;30%",Avaliações!$C$54*1.3,IF(LH71="&gt;40%",Avaliações!$C$54*1.4,0))))),IF(LG71="PACE_Daniels",INDEX(BASE!$Q$4:$V$60,MATCH(Avaliações!$C$53,BASE!$Q$4:$Q$60,0),MATCH('Microciclos - Endurance (2)'!LH71,BASE!$Q$4:$V$4,0)),""))),"")</f>
        <v/>
      </c>
      <c r="LM71" s="407" t="s">
        <v>144</v>
      </c>
      <c r="LN71" s="407"/>
      <c r="LO71" s="410" t="str">
        <f>IFERROR(TIME(0,ROUNDDOWN(((1/LQ71)*60),0),ROUND(((((1/LQ71)*60)-ROUNDDOWN(((1/LQ71)*60),0))*60),0)),"")</f>
        <v/>
      </c>
      <c r="LP71" s="407" t="str">
        <f>IFERROR(IF(LM71="PACE_Daniels",(INDEX(BASE!$AE$4:$AH$7,MATCH('Microciclos - Endurance (2)'!LN71,BASE!$AE$4:$AE$7,0),4)),IF(AND(LM71="vVO2máx",LN71&gt;=35,LN71&lt;=45),"9-11",IF(AND(LM71="vVO2máx",LN71&gt;45,LN71&lt;=65),"11",IF(AND(LM71="vVO2máx",LN71&gt;65,LN71&lt;=75),"12-13",IF(AND(LM71="vVO2máx",LN71&gt;=80,LN71&lt;=85),"14-16",IF(AND(LM71="vVO2máx",LN71&gt;=85,LN71&lt;100),"17-19",IF(AND(LM71="vVO2máx",LN71&gt;=100),"20",IF(AND(LM71="FCR",LN71&gt;40,LN71&lt;=60),"12-13",IF(AND(LM71="FCR",LN71&gt;60,LN71&lt;=84),"14-16",IF(AND(LM71="FCR",LN71&gt;=85,LN71&lt;100),"17-19",IF(AND(LM71="FCR",LN71=100),"20",""))))))))))),"")</f>
        <v/>
      </c>
      <c r="LQ71" s="409">
        <f>IFERROR(IF(LM71="vVO2máx",(Avaliações!$C$51*'Microciclos - Endurance (2)'!LN71)/100,IF(LM71="Velocidade_crítica",IF(LN71="80% VC",Avaliações!#REF!*0.8,IF(LN71="100% VC",Avaliações!#REF!*1,IF(LN71="120% VC",Avaliações!#REF!*1.2,IF(LN71="&gt;30%",Avaliações!$C$54*1.3,IF(LN71="&gt;40%",Avaliações!$C$54*1.4,0))))),IF(LM71="PACE_Daniels",INDEX(BASE!$Q$4:$V$60,MATCH(Avaliações!$C$53,BASE!$Q$4:$Q$60,0),MATCH('Microciclos - Endurance (2)'!LN71,BASE!$Q$4:$V$4,0)),0))),"")</f>
        <v>0</v>
      </c>
      <c r="LR71" s="409" t="str">
        <f>IF(LP71="9-11","Zona 1",IF(LP71="11","Zona 1",IF(LP71="12-13","Zona 2",IF(LP71="14-16","Zona 2",IF(LP71="17-19","Zona 3",IF(LP71="20","Zona 3",""))))))</f>
        <v/>
      </c>
      <c r="LV71" s="407"/>
      <c r="LW71" s="407"/>
      <c r="LX71" s="407"/>
      <c r="LY71" s="407"/>
      <c r="LZ71" s="407">
        <f>IFERROR(LV71*LW71*LX71,"")</f>
        <v>0</v>
      </c>
      <c r="MA71" s="407">
        <f>IFERROR(LV71*LW71*LY71,"")</f>
        <v>0</v>
      </c>
      <c r="MB71" s="408" t="str">
        <f>IFERROR(((LX71*LW71*LV71)*(MH71*16.6667))+((LV71*LW71*LY71)*(MM71*16.6667)),"")</f>
        <v/>
      </c>
      <c r="MC71" s="407" t="s">
        <v>144</v>
      </c>
      <c r="MD71" s="407"/>
      <c r="ME71" s="409" t="str">
        <f>IF(MG71="9-11","Zona 1",IF(MG71="11","Zona 1",IF(MG71="12-13","Zona 2",IF(MG71="14-16","Zona 2",IF(MG71="17-19","Zona 3",IF(MG71="20","Zona 3",""))))))</f>
        <v/>
      </c>
      <c r="MF71" s="410" t="str">
        <f>IFERROR(TIME(0,ROUNDDOWN(((1/MH71)*60),0),ROUND(((((1/MH71)*60)-ROUNDDOWN(((1/MH71)*60),0))*60),0)),"")</f>
        <v/>
      </c>
      <c r="MG71" s="407" t="str">
        <f>IFERROR(IF(MC71="PACE_Daniels",(INDEX(BASE!$AE$4:$AH$8,MATCH('Microciclos - Endurance (2)'!MD71,BASE!$AE$4:$AE$8,0),4)),IF(AND(MC71="vVO2máx",MD71&gt;=35,MD71&lt;=45),"9-11",IF(AND(MC71="vVO2máx",MD71&gt;45,MD71&lt;=65),"11",IF(AND(MC71="vVO2máx",MD71&gt;65,MD71&lt;=75),"12-13",IF(AND(MC71="vVO2máx",MD71&gt;=80,MD71&lt;=85),"14-16",IF(AND(MC71="vVO2máx",MD71&gt;=85,MD71&lt;100),"17-19",IF(AND(MC71="vVO2máx",MD71&gt;=100),"20",IF(AND(MC71="FCR",MD71&gt;40,MD71&lt;=60),"12-13",IF(AND(MC71="FCR",MD71&gt;60,MD71&lt;=84),"14-16",IF(AND(MC71="FCR",MD71&gt;=85,MD71&lt;100),"17-19",IF(AND(MC71="FCR",MD71=100),"20",""))))))))))),"")</f>
        <v/>
      </c>
      <c r="MH71" s="409" t="str">
        <f>IFERROR(IF(MC71="vVO2máx",(Avaliações!$C$51*'Microciclos - Endurance (2)'!MD71)/100,IF(MC71="Velocidade_crítica",IF(MD71="80% VC",Avaliações!#REF!*0.8,IF(MD71="100% VC",Avaliações!#REF!*1,IF(MD71="120% VC",Avaliações!#REF!*1.2,IF(MD71="&gt;30%",Avaliações!$C$54*1.3,IF(MD71="&gt;40%",Avaliações!$C$54*1.4,0))))),IF(MC71="PACE_Daniels",INDEX(BASE!$Q$4:$V$60,MATCH(Avaliações!$C$53,BASE!$Q$4:$Q$60,0),MATCH('Microciclos - Endurance (2)'!MD71,BASE!$Q$4:$V$4,0)),""))),"")</f>
        <v/>
      </c>
      <c r="MI71" s="407" t="s">
        <v>144</v>
      </c>
      <c r="MJ71" s="407"/>
      <c r="MK71" s="410" t="str">
        <f>IFERROR(TIME(0,ROUNDDOWN(((1/MM71)*60),0),ROUND(((((1/MM71)*60)-ROUNDDOWN(((1/MM71)*60),0))*60),0)),"")</f>
        <v/>
      </c>
      <c r="ML71" s="407" t="str">
        <f>IFERROR(IF(MI71="PACE_Daniels",(INDEX(BASE!$AE$4:$AH$7,MATCH('Microciclos - Endurance (2)'!MJ71,BASE!$AE$4:$AE$7,0),4)),IF(AND(MI71="vVO2máx",MJ71&gt;=35,MJ71&lt;=45),"9-11",IF(AND(MI71="vVO2máx",MJ71&gt;45,MJ71&lt;=65),"11",IF(AND(MI71="vVO2máx",MJ71&gt;65,MJ71&lt;=75),"12-13",IF(AND(MI71="vVO2máx",MJ71&gt;=80,MJ71&lt;=85),"14-16",IF(AND(MI71="vVO2máx",MJ71&gt;=85,MJ71&lt;100),"17-19",IF(AND(MI71="vVO2máx",MJ71&gt;=100),"20",IF(AND(MI71="FCR",MJ71&gt;40,MJ71&lt;=60),"12-13",IF(AND(MI71="FCR",MJ71&gt;60,MJ71&lt;=84),"14-16",IF(AND(MI71="FCR",MJ71&gt;=85,MJ71&lt;100),"17-19",IF(AND(MI71="FCR",MJ71=100),"20",""))))))))))),"")</f>
        <v/>
      </c>
      <c r="MM71" s="409">
        <f>IFERROR(IF(MI71="vVO2máx",(Avaliações!$C$51*'Microciclos - Endurance (2)'!MJ71)/100,IF(MI71="Velocidade_crítica",IF(MJ71="80% VC",Avaliações!#REF!*0.8,IF(MJ71="100% VC",Avaliações!#REF!*1,IF(MJ71="120% VC",Avaliações!#REF!*1.2,IF(MJ71="&gt;30%",Avaliações!$C$54*1.3,IF(MJ71="&gt;40%",Avaliações!$C$54*1.4,0))))),IF(MI71="PACE_Daniels",INDEX(BASE!$Q$4:$V$60,MATCH(Avaliações!$C$53,BASE!$Q$4:$Q$60,0),MATCH('Microciclos - Endurance (2)'!MJ71,BASE!$Q$4:$V$4,0)),0))),"")</f>
        <v>0</v>
      </c>
      <c r="MN71" s="409" t="str">
        <f>IF(ML71="9-11","Zona 1",IF(ML71="11","Zona 1",IF(ML71="12-13","Zona 2",IF(ML71="14-16","Zona 2",IF(ML71="17-19","Zona 3",IF(ML71="20","Zona 3",""))))))</f>
        <v/>
      </c>
      <c r="MR71" s="407"/>
      <c r="MS71" s="407"/>
      <c r="MT71" s="407"/>
      <c r="MU71" s="407"/>
      <c r="MV71" s="407">
        <f>IFERROR(MR71*MS71*MT71,"")</f>
        <v>0</v>
      </c>
      <c r="MW71" s="407">
        <f>IFERROR(MR71*MS71*MU71,"")</f>
        <v>0</v>
      </c>
      <c r="MX71" s="408" t="str">
        <f>IFERROR(((MT71*MS71*MR71)*(ND71*16.6667))+((MR71*MS71*MU71)*(NI71*16.6667)),"")</f>
        <v/>
      </c>
      <c r="MY71" s="407" t="s">
        <v>144</v>
      </c>
      <c r="MZ71" s="407"/>
      <c r="NA71" s="409" t="str">
        <f>IF(NC71="9-11","Zona 1",IF(NC71="11","Zona 1",IF(NC71="12-13","Zona 2",IF(NC71="14-16","Zona 2",IF(NC71="17-19","Zona 3",IF(NC71="20","Zona 3",""))))))</f>
        <v/>
      </c>
      <c r="NB71" s="410" t="str">
        <f>IFERROR(TIME(0,ROUNDDOWN(((1/ND71)*60),0),ROUND(((((1/ND71)*60)-ROUNDDOWN(((1/ND71)*60),0))*60),0)),"")</f>
        <v/>
      </c>
      <c r="NC71" s="407" t="str">
        <f>IFERROR(IF(MY71="PACE_Daniels",(INDEX(BASE!$AE$4:$AH$8,MATCH('Microciclos - Endurance (2)'!MZ71,BASE!$AE$4:$AE$8,0),4)),IF(AND(MY71="vVO2máx",MZ71&gt;=35,MZ71&lt;=45),"9-11",IF(AND(MY71="vVO2máx",MZ71&gt;45,MZ71&lt;=65),"11",IF(AND(MY71="vVO2máx",MZ71&gt;65,MZ71&lt;=75),"12-13",IF(AND(MY71="vVO2máx",MZ71&gt;=80,MZ71&lt;=85),"14-16",IF(AND(MY71="vVO2máx",MZ71&gt;=85,MZ71&lt;100),"17-19",IF(AND(MY71="vVO2máx",MZ71&gt;=100),"20",IF(AND(MY71="FCR",MZ71&gt;40,MZ71&lt;=60),"12-13",IF(AND(MY71="FCR",MZ71&gt;60,MZ71&lt;=84),"14-16",IF(AND(MY71="FCR",MZ71&gt;=85,MZ71&lt;100),"17-19",IF(AND(MY71="FCR",MZ71=100),"20",""))))))))))),"")</f>
        <v/>
      </c>
      <c r="ND71" s="409" t="str">
        <f>IFERROR(IF(MY71="vVO2máx",(Avaliações!$C$51*'Microciclos - Endurance (2)'!MZ71)/100,IF(MY71="Velocidade_crítica",IF(MZ71="80% VC",Avaliações!#REF!*0.8,IF(MZ71="100% VC",Avaliações!#REF!*1,IF(MZ71="120% VC",Avaliações!#REF!*1.2,IF(MZ71="&gt;30%",Avaliações!$C$54*1.3,IF(MZ71="&gt;40%",Avaliações!$C$54*1.4,0))))),IF(MY71="PACE_Daniels",INDEX(BASE!$Q$4:$V$60,MATCH(Avaliações!$C$53,BASE!$Q$4:$Q$60,0),MATCH('Microciclos - Endurance (2)'!MZ71,BASE!$Q$4:$V$4,0)),""))),"")</f>
        <v/>
      </c>
      <c r="NE71" s="407" t="s">
        <v>144</v>
      </c>
      <c r="NF71" s="407"/>
      <c r="NG71" s="410" t="str">
        <f>IFERROR(TIME(0,ROUNDDOWN(((1/NI71)*60),0),ROUND(((((1/NI71)*60)-ROUNDDOWN(((1/NI71)*60),0))*60),0)),"")</f>
        <v/>
      </c>
      <c r="NH71" s="407" t="str">
        <f>IFERROR(IF(NE71="PACE_Daniels",(INDEX(BASE!$AE$4:$AH$7,MATCH('Microciclos - Endurance (2)'!NF71,BASE!$AE$4:$AE$7,0),4)),IF(AND(NE71="vVO2máx",NF71&gt;=35,NF71&lt;=45),"9-11",IF(AND(NE71="vVO2máx",NF71&gt;45,NF71&lt;=65),"11",IF(AND(NE71="vVO2máx",NF71&gt;65,NF71&lt;=75),"12-13",IF(AND(NE71="vVO2máx",NF71&gt;=80,NF71&lt;=85),"14-16",IF(AND(NE71="vVO2máx",NF71&gt;=85,NF71&lt;100),"17-19",IF(AND(NE71="vVO2máx",NF71&gt;=100),"20",IF(AND(NE71="FCR",NF71&gt;40,NF71&lt;=60),"12-13",IF(AND(NE71="FCR",NF71&gt;60,NF71&lt;=84),"14-16",IF(AND(NE71="FCR",NF71&gt;=85,NF71&lt;100),"17-19",IF(AND(NE71="FCR",NF71=100),"20",""))))))))))),"")</f>
        <v/>
      </c>
      <c r="NI71" s="409">
        <f>IFERROR(IF(NE71="vVO2máx",(Avaliações!$C$51*'Microciclos - Endurance (2)'!NF71)/100,IF(NE71="Velocidade_crítica",IF(NF71="80% VC",Avaliações!#REF!*0.8,IF(NF71="100% VC",Avaliações!#REF!*1,IF(NF71="120% VC",Avaliações!#REF!*1.2,IF(NF71="&gt;30%",Avaliações!$C$54*1.3,IF(NF71="&gt;40%",Avaliações!$C$54*1.4,0))))),IF(NE71="PACE_Daniels",INDEX(BASE!$Q$4:$V$60,MATCH(Avaliações!$C$53,BASE!$Q$4:$Q$60,0),MATCH('Microciclos - Endurance (2)'!NF71,BASE!$Q$4:$V$4,0)),0))),"")</f>
        <v>0</v>
      </c>
      <c r="NJ71" s="409" t="str">
        <f>IF(NH71="9-11","Zona 1",IF(NH71="11","Zona 1",IF(NH71="12-13","Zona 2",IF(NH71="14-16","Zona 2",IF(NH71="17-19","Zona 3",IF(NH71="20","Zona 3",""))))))</f>
        <v/>
      </c>
      <c r="NN71" s="407"/>
      <c r="NO71" s="407"/>
      <c r="NP71" s="407"/>
      <c r="NQ71" s="407"/>
      <c r="NR71" s="407">
        <f>IFERROR(NN71*NO71*NP71,"")</f>
        <v>0</v>
      </c>
      <c r="NS71" s="407">
        <f>IFERROR(NN71*NO71*NQ71,"")</f>
        <v>0</v>
      </c>
      <c r="NT71" s="408" t="str">
        <f>IFERROR(((NP71*NO71*NN71)*(NZ71*16.6667))+((NN71*NO71*NQ71)*(OE71*16.6667)),"")</f>
        <v/>
      </c>
      <c r="NU71" s="407" t="s">
        <v>144</v>
      </c>
      <c r="NV71" s="407"/>
      <c r="NW71" s="409" t="str">
        <f>IF(NY71="9-11","Zona 1",IF(NY71="11","Zona 1",IF(NY71="12-13","Zona 2",IF(NY71="14-16","Zona 2",IF(NY71="17-19","Zona 3",IF(NY71="20","Zona 3",""))))))</f>
        <v/>
      </c>
      <c r="NX71" s="410" t="str">
        <f>IFERROR(TIME(0,ROUNDDOWN(((1/NZ71)*60),0),ROUND(((((1/NZ71)*60)-ROUNDDOWN(((1/NZ71)*60),0))*60),0)),"")</f>
        <v/>
      </c>
      <c r="NY71" s="407" t="str">
        <f>IFERROR(IF(NU71="PACE_Daniels",(INDEX(BASE!$AE$4:$AH$8,MATCH('Microciclos - Endurance (2)'!NV71,BASE!$AE$4:$AE$8,0),4)),IF(AND(NU71="vVO2máx",NV71&gt;=35,NV71&lt;=45),"9-11",IF(AND(NU71="vVO2máx",NV71&gt;45,NV71&lt;=65),"11",IF(AND(NU71="vVO2máx",NV71&gt;65,NV71&lt;=75),"12-13",IF(AND(NU71="vVO2máx",NV71&gt;=80,NV71&lt;=85),"14-16",IF(AND(NU71="vVO2máx",NV71&gt;=85,NV71&lt;100),"17-19",IF(AND(NU71="vVO2máx",NV71&gt;=100),"20",IF(AND(NU71="FCR",NV71&gt;40,NV71&lt;=60),"12-13",IF(AND(NU71="FCR",NV71&gt;60,NV71&lt;=84),"14-16",IF(AND(NU71="FCR",NV71&gt;=85,NV71&lt;100),"17-19",IF(AND(NU71="FCR",NV71=100),"20",""))))))))))),"")</f>
        <v/>
      </c>
      <c r="NZ71" s="409" t="str">
        <f>IFERROR(IF(NU71="vVO2máx",(Avaliações!$C$51*'Microciclos - Endurance (2)'!NV71)/100,IF(NU71="Velocidade_crítica",IF(NV71="80% VC",Avaliações!#REF!*0.8,IF(NV71="100% VC",Avaliações!#REF!*1,IF(NV71="120% VC",Avaliações!#REF!*1.2,IF(NV71="&gt;30%",Avaliações!$C$54*1.3,IF(NV71="&gt;40%",Avaliações!$C$54*1.4,0))))),IF(NU71="PACE_Daniels",INDEX(BASE!$Q$4:$V$60,MATCH(Avaliações!$C$53,BASE!$Q$4:$Q$60,0),MATCH('Microciclos - Endurance (2)'!NV71,BASE!$Q$4:$V$4,0)),""))),"")</f>
        <v/>
      </c>
      <c r="OA71" s="407" t="s">
        <v>144</v>
      </c>
      <c r="OB71" s="407"/>
      <c r="OC71" s="410" t="str">
        <f>IFERROR(TIME(0,ROUNDDOWN(((1/OE71)*60),0),ROUND(((((1/OE71)*60)-ROUNDDOWN(((1/OE71)*60),0))*60),0)),"")</f>
        <v/>
      </c>
      <c r="OD71" s="407" t="str">
        <f>IFERROR(IF(OA71="PACE_Daniels",(INDEX(BASE!$AE$4:$AH$7,MATCH('Microciclos - Endurance (2)'!OB71,BASE!$AE$4:$AE$7,0),4)),IF(AND(OA71="vVO2máx",OB71&gt;=35,OB71&lt;=45),"9-11",IF(AND(OA71="vVO2máx",OB71&gt;45,OB71&lt;=65),"11",IF(AND(OA71="vVO2máx",OB71&gt;65,OB71&lt;=75),"12-13",IF(AND(OA71="vVO2máx",OB71&gt;=80,OB71&lt;=85),"14-16",IF(AND(OA71="vVO2máx",OB71&gt;=85,OB71&lt;100),"17-19",IF(AND(OA71="vVO2máx",OB71&gt;=100),"20",IF(AND(OA71="FCR",OB71&gt;40,OB71&lt;=60),"12-13",IF(AND(OA71="FCR",OB71&gt;60,OB71&lt;=84),"14-16",IF(AND(OA71="FCR",OB71&gt;=85,OB71&lt;100),"17-19",IF(AND(OA71="FCR",OB71=100),"20",""))))))))))),"")</f>
        <v/>
      </c>
      <c r="OE71" s="409">
        <f>IFERROR(IF(OA71="vVO2máx",(Avaliações!$C$51*'Microciclos - Endurance (2)'!OB71)/100,IF(OA71="Velocidade_crítica",IF(OB71="80% VC",Avaliações!#REF!*0.8,IF(OB71="100% VC",Avaliações!#REF!*1,IF(OB71="120% VC",Avaliações!#REF!*1.2,IF(OB71="&gt;30%",Avaliações!$C$54*1.3,IF(OB71="&gt;40%",Avaliações!$C$54*1.4,0))))),IF(OA71="PACE_Daniels",INDEX(BASE!$Q$4:$V$60,MATCH(Avaliações!$C$53,BASE!$Q$4:$Q$60,0),MATCH('Microciclos - Endurance (2)'!OB71,BASE!$Q$4:$V$4,0)),0))),"")</f>
        <v>0</v>
      </c>
      <c r="OF71" s="409" t="str">
        <f>IF(OD71="9-11","Zona 1",IF(OD71="11","Zona 1",IF(OD71="12-13","Zona 2",IF(OD71="14-16","Zona 2",IF(OD71="17-19","Zona 3",IF(OD71="20","Zona 3",""))))))</f>
        <v/>
      </c>
      <c r="OJ71" s="407"/>
      <c r="OK71" s="407"/>
      <c r="OL71" s="407"/>
      <c r="OM71" s="407"/>
      <c r="ON71" s="407">
        <f>IFERROR(OJ71*OK71*OL71,"")</f>
        <v>0</v>
      </c>
      <c r="OO71" s="407">
        <f>IFERROR(OJ71*OK71*OM71,"")</f>
        <v>0</v>
      </c>
      <c r="OP71" s="408" t="str">
        <f>IFERROR(((OL71*OK71*OJ71)*(OV71*16.6667))+((OJ71*OK71*OM71)*(PA71*16.6667)),"")</f>
        <v/>
      </c>
      <c r="OQ71" s="407" t="s">
        <v>144</v>
      </c>
      <c r="OR71" s="407"/>
      <c r="OS71" s="409" t="str">
        <f>IF(OU71="9-11","Zona 1",IF(OU71="11","Zona 1",IF(OU71="12-13","Zona 2",IF(OU71="14-16","Zona 2",IF(OU71="17-19","Zona 3",IF(OU71="20","Zona 3",""))))))</f>
        <v/>
      </c>
      <c r="OT71" s="410" t="str">
        <f>IFERROR(TIME(0,ROUNDDOWN(((1/OV71)*60),0),ROUND(((((1/OV71)*60)-ROUNDDOWN(((1/OV71)*60),0))*60),0)),"")</f>
        <v/>
      </c>
      <c r="OU71" s="407" t="str">
        <f>IFERROR(IF(OQ71="PACE_Daniels",(INDEX(BASE!$AE$4:$AH$8,MATCH('Microciclos - Endurance (2)'!OR71,BASE!$AE$4:$AE$8,0),4)),IF(AND(OQ71="vVO2máx",OR71&gt;=35,OR71&lt;=45),"9-11",IF(AND(OQ71="vVO2máx",OR71&gt;45,OR71&lt;=65),"11",IF(AND(OQ71="vVO2máx",OR71&gt;65,OR71&lt;=75),"12-13",IF(AND(OQ71="vVO2máx",OR71&gt;=80,OR71&lt;=85),"14-16",IF(AND(OQ71="vVO2máx",OR71&gt;=85,OR71&lt;100),"17-19",IF(AND(OQ71="vVO2máx",OR71&gt;=100),"20",IF(AND(OQ71="FCR",OR71&gt;40,OR71&lt;=60),"12-13",IF(AND(OQ71="FCR",OR71&gt;60,OR71&lt;=84),"14-16",IF(AND(OQ71="FCR",OR71&gt;=85,OR71&lt;100),"17-19",IF(AND(OQ71="FCR",OR71=100),"20",""))))))))))),"")</f>
        <v/>
      </c>
      <c r="OV71" s="409" t="str">
        <f>IFERROR(IF(OQ71="vVO2máx",(Avaliações!$C$51*'Microciclos - Endurance (2)'!OR71)/100,IF(OQ71="Velocidade_crítica",IF(OR71="80% VC",Avaliações!#REF!*0.8,IF(OR71="100% VC",Avaliações!#REF!*1,IF(OR71="120% VC",Avaliações!#REF!*1.2,IF(OR71="&gt;30%",Avaliações!$C$54*1.3,IF(OR71="&gt;40%",Avaliações!$C$54*1.4,0))))),IF(OQ71="PACE_Daniels",INDEX(BASE!$Q$4:$V$60,MATCH(Avaliações!$C$53,BASE!$Q$4:$Q$60,0),MATCH('Microciclos - Endurance (2)'!OR71,BASE!$Q$4:$V$4,0)),""))),"")</f>
        <v/>
      </c>
      <c r="OW71" s="407" t="s">
        <v>144</v>
      </c>
      <c r="OX71" s="407"/>
      <c r="OY71" s="410" t="str">
        <f>IFERROR(TIME(0,ROUNDDOWN(((1/PA71)*60),0),ROUND(((((1/PA71)*60)-ROUNDDOWN(((1/PA71)*60),0))*60),0)),"")</f>
        <v/>
      </c>
      <c r="OZ71" s="407" t="str">
        <f>IFERROR(IF(OW71="PACE_Daniels",(INDEX(BASE!$AE$4:$AH$7,MATCH('Microciclos - Endurance (2)'!OX71,BASE!$AE$4:$AE$7,0),4)),IF(AND(OW71="vVO2máx",OX71&gt;=35,OX71&lt;=45),"9-11",IF(AND(OW71="vVO2máx",OX71&gt;45,OX71&lt;=65),"11",IF(AND(OW71="vVO2máx",OX71&gt;65,OX71&lt;=75),"12-13",IF(AND(OW71="vVO2máx",OX71&gt;=80,OX71&lt;=85),"14-16",IF(AND(OW71="vVO2máx",OX71&gt;=85,OX71&lt;100),"17-19",IF(AND(OW71="vVO2máx",OX71&gt;=100),"20",IF(AND(OW71="FCR",OX71&gt;40,OX71&lt;=60),"12-13",IF(AND(OW71="FCR",OX71&gt;60,OX71&lt;=84),"14-16",IF(AND(OW71="FCR",OX71&gt;=85,OX71&lt;100),"17-19",IF(AND(OW71="FCR",OX71=100),"20",""))))))))))),"")</f>
        <v/>
      </c>
      <c r="PA71" s="409">
        <f>IFERROR(IF(OW71="vVO2máx",(Avaliações!$C$51*'Microciclos - Endurance (2)'!OX71)/100,IF(OW71="Velocidade_crítica",IF(OX71="80% VC",Avaliações!#REF!*0.8,IF(OX71="100% VC",Avaliações!#REF!*1,IF(OX71="120% VC",Avaliações!#REF!*1.2,IF(OX71="&gt;30%",Avaliações!$C$54*1.3,IF(OX71="&gt;40%",Avaliações!$C$54*1.4,0))))),IF(OW71="PACE_Daniels",INDEX(BASE!$Q$4:$V$60,MATCH(Avaliações!$C$53,BASE!$Q$4:$Q$60,0),MATCH('Microciclos - Endurance (2)'!OX71,BASE!$Q$4:$V$4,0)),0))),"")</f>
        <v>0</v>
      </c>
      <c r="PB71" s="409" t="str">
        <f>IF(OZ71="9-11","Zona 1",IF(OZ71="11","Zona 1",IF(OZ71="12-13","Zona 2",IF(OZ71="14-16","Zona 2",IF(OZ71="17-19","Zona 3",IF(OZ71="20","Zona 3",""))))))</f>
        <v/>
      </c>
      <c r="PF71" s="407"/>
      <c r="PG71" s="407"/>
      <c r="PH71" s="407"/>
      <c r="PI71" s="407"/>
      <c r="PJ71" s="407">
        <f>IFERROR(PF71*PG71*PH71,"")</f>
        <v>0</v>
      </c>
      <c r="PK71" s="407">
        <f>IFERROR(PF71*PG71*PI71,"")</f>
        <v>0</v>
      </c>
      <c r="PL71" s="408" t="str">
        <f>IFERROR(((PH71*PG71*PF71)*(PR71*16.6667))+((PF71*PG71*PI71)*(PW71*16.6667)),"")</f>
        <v/>
      </c>
      <c r="PM71" s="407" t="s">
        <v>144</v>
      </c>
      <c r="PN71" s="407"/>
      <c r="PO71" s="409" t="str">
        <f>IF(PQ71="9-11","Zona 1",IF(PQ71="11","Zona 1",IF(PQ71="12-13","Zona 2",IF(PQ71="14-16","Zona 2",IF(PQ71="17-19","Zona 3",IF(PQ71="20","Zona 3",""))))))</f>
        <v/>
      </c>
      <c r="PP71" s="410" t="str">
        <f>IFERROR(TIME(0,ROUNDDOWN(((1/PR71)*60),0),ROUND(((((1/PR71)*60)-ROUNDDOWN(((1/PR71)*60),0))*60),0)),"")</f>
        <v/>
      </c>
      <c r="PQ71" s="407" t="str">
        <f>IFERROR(IF(PM71="PACE_Daniels",(INDEX(BASE!$AE$4:$AH$8,MATCH('Microciclos - Endurance (2)'!PN71,BASE!$AE$4:$AE$8,0),4)),IF(AND(PM71="vVO2máx",PN71&gt;=35,PN71&lt;=45),"9-11",IF(AND(PM71="vVO2máx",PN71&gt;45,PN71&lt;=65),"11",IF(AND(PM71="vVO2máx",PN71&gt;65,PN71&lt;=75),"12-13",IF(AND(PM71="vVO2máx",PN71&gt;=80,PN71&lt;=85),"14-16",IF(AND(PM71="vVO2máx",PN71&gt;=85,PN71&lt;100),"17-19",IF(AND(PM71="vVO2máx",PN71&gt;=100),"20",IF(AND(PM71="FCR",PN71&gt;40,PN71&lt;=60),"12-13",IF(AND(PM71="FCR",PN71&gt;60,PN71&lt;=84),"14-16",IF(AND(PM71="FCR",PN71&gt;=85,PN71&lt;100),"17-19",IF(AND(PM71="FCR",PN71=100),"20",""))))))))))),"")</f>
        <v/>
      </c>
      <c r="PR71" s="409" t="str">
        <f>IFERROR(IF(PM71="vVO2máx",(Avaliações!$C$51*'Microciclos - Endurance (2)'!PN71)/100,IF(PM71="Velocidade_crítica",IF(PN71="80% VC",Avaliações!#REF!*0.8,IF(PN71="100% VC",Avaliações!#REF!*1,IF(PN71="120% VC",Avaliações!#REF!*1.2,IF(PN71="&gt;30%",Avaliações!$C$54*1.3,IF(PN71="&gt;40%",Avaliações!$C$54*1.4,0))))),IF(PM71="PACE_Daniels",INDEX(BASE!$Q$4:$V$60,MATCH(Avaliações!$C$53,BASE!$Q$4:$Q$60,0),MATCH('Microciclos - Endurance (2)'!PN71,BASE!$Q$4:$V$4,0)),""))),"")</f>
        <v/>
      </c>
      <c r="PS71" s="407" t="s">
        <v>144</v>
      </c>
      <c r="PT71" s="407"/>
      <c r="PU71" s="410" t="str">
        <f>IFERROR(TIME(0,ROUNDDOWN(((1/PW71)*60),0),ROUND(((((1/PW71)*60)-ROUNDDOWN(((1/PW71)*60),0))*60),0)),"")</f>
        <v/>
      </c>
      <c r="PV71" s="407" t="str">
        <f>IFERROR(IF(PS71="PACE_Daniels",(INDEX(BASE!$AE$4:$AH$7,MATCH('Microciclos - Endurance (2)'!PT71,BASE!$AE$4:$AE$7,0),4)),IF(AND(PS71="vVO2máx",PT71&gt;=35,PT71&lt;=45),"9-11",IF(AND(PS71="vVO2máx",PT71&gt;45,PT71&lt;=65),"11",IF(AND(PS71="vVO2máx",PT71&gt;65,PT71&lt;=75),"12-13",IF(AND(PS71="vVO2máx",PT71&gt;=80,PT71&lt;=85),"14-16",IF(AND(PS71="vVO2máx",PT71&gt;=85,PT71&lt;100),"17-19",IF(AND(PS71="vVO2máx",PT71&gt;=100),"20",IF(AND(PS71="FCR",PT71&gt;40,PT71&lt;=60),"12-13",IF(AND(PS71="FCR",PT71&gt;60,PT71&lt;=84),"14-16",IF(AND(PS71="FCR",PT71&gt;=85,PT71&lt;100),"17-19",IF(AND(PS71="FCR",PT71=100),"20",""))))))))))),"")</f>
        <v/>
      </c>
      <c r="PW71" s="409">
        <f>IFERROR(IF(PS71="vVO2máx",(Avaliações!$C$51*'Microciclos - Endurance (2)'!PT71)/100,IF(PS71="Velocidade_crítica",IF(PT71="80% VC",Avaliações!#REF!*0.8,IF(PT71="100% VC",Avaliações!#REF!*1,IF(PT71="120% VC",Avaliações!#REF!*1.2,IF(PT71="&gt;30%",Avaliações!$C$54*1.3,IF(PT71="&gt;40%",Avaliações!$C$54*1.4,0))))),IF(PS71="PACE_Daniels",INDEX(BASE!$Q$4:$V$60,MATCH(Avaliações!$C$53,BASE!$Q$4:$Q$60,0),MATCH('Microciclos - Endurance (2)'!PT71,BASE!$Q$4:$V$4,0)),0))),"")</f>
        <v>0</v>
      </c>
      <c r="PX71" s="409" t="str">
        <f>IF(PV71="9-11","Zona 1",IF(PV71="11","Zona 1",IF(PV71="12-13","Zona 2",IF(PV71="14-16","Zona 2",IF(PV71="17-19","Zona 3",IF(PV71="20","Zona 3",""))))))</f>
        <v/>
      </c>
      <c r="QB71" s="407"/>
      <c r="QC71" s="407"/>
      <c r="QD71" s="407"/>
      <c r="QE71" s="407"/>
      <c r="QF71" s="407">
        <f>IFERROR(QB71*QC71*QD71,"")</f>
        <v>0</v>
      </c>
      <c r="QG71" s="407">
        <f>IFERROR(QB71*QC71*QE71,"")</f>
        <v>0</v>
      </c>
      <c r="QH71" s="408" t="str">
        <f>IFERROR(((QD71*QC71*QB71)*(QN71*16.6667))+((QB71*QC71*QE71)*(QS71*16.6667)),"")</f>
        <v/>
      </c>
      <c r="QI71" s="407" t="s">
        <v>144</v>
      </c>
      <c r="QJ71" s="407"/>
      <c r="QK71" s="409" t="str">
        <f>IF(QM71="9-11","Zona 1",IF(QM71="11","Zona 1",IF(QM71="12-13","Zona 2",IF(QM71="14-16","Zona 2",IF(QM71="17-19","Zona 3",IF(QM71="20","Zona 3",""))))))</f>
        <v/>
      </c>
      <c r="QL71" s="410" t="str">
        <f>IFERROR(TIME(0,ROUNDDOWN(((1/QN71)*60),0),ROUND(((((1/QN71)*60)-ROUNDDOWN(((1/QN71)*60),0))*60),0)),"")</f>
        <v/>
      </c>
      <c r="QM71" s="407" t="str">
        <f>IFERROR(IF(QI71="PACE_Daniels",(INDEX(BASE!$AE$4:$AH$8,MATCH('Microciclos - Endurance (2)'!QJ71,BASE!$AE$4:$AE$8,0),4)),IF(AND(QI71="vVO2máx",QJ71&gt;=35,QJ71&lt;=45),"9-11",IF(AND(QI71="vVO2máx",QJ71&gt;45,QJ71&lt;=65),"11",IF(AND(QI71="vVO2máx",QJ71&gt;65,QJ71&lt;=75),"12-13",IF(AND(QI71="vVO2máx",QJ71&gt;=80,QJ71&lt;=85),"14-16",IF(AND(QI71="vVO2máx",QJ71&gt;=85,QJ71&lt;100),"17-19",IF(AND(QI71="vVO2máx",QJ71&gt;=100),"20",IF(AND(QI71="FCR",QJ71&gt;40,QJ71&lt;=60),"12-13",IF(AND(QI71="FCR",QJ71&gt;60,QJ71&lt;=84),"14-16",IF(AND(QI71="FCR",QJ71&gt;=85,QJ71&lt;100),"17-19",IF(AND(QI71="FCR",QJ71=100),"20",""))))))))))),"")</f>
        <v/>
      </c>
      <c r="QN71" s="409" t="str">
        <f>IFERROR(IF(QI71="vVO2máx",(Avaliações!$C$51*'Microciclos - Endurance (2)'!QJ71)/100,IF(QI71="Velocidade_crítica",IF(QJ71="80% VC",Avaliações!#REF!*0.8,IF(QJ71="100% VC",Avaliações!#REF!*1,IF(QJ71="120% VC",Avaliações!#REF!*1.2,IF(QJ71="&gt;30%",Avaliações!$C$54*1.3,IF(QJ71="&gt;40%",Avaliações!$C$54*1.4,0))))),IF(QI71="PACE_Daniels",INDEX(BASE!$Q$4:$V$60,MATCH(Avaliações!$C$53,BASE!$Q$4:$Q$60,0),MATCH('Microciclos - Endurance (2)'!QJ71,BASE!$Q$4:$V$4,0)),""))),"")</f>
        <v/>
      </c>
      <c r="QO71" s="407" t="s">
        <v>144</v>
      </c>
      <c r="QP71" s="407"/>
      <c r="QQ71" s="410" t="str">
        <f>IFERROR(TIME(0,ROUNDDOWN(((1/QS71)*60),0),ROUND(((((1/QS71)*60)-ROUNDDOWN(((1/QS71)*60),0))*60),0)),"")</f>
        <v/>
      </c>
      <c r="QR71" s="407" t="str">
        <f>IFERROR(IF(QO71="PACE_Daniels",(INDEX(BASE!$AE$4:$AH$7,MATCH('Microciclos - Endurance (2)'!QP71,BASE!$AE$4:$AE$7,0),4)),IF(AND(QO71="vVO2máx",QP71&gt;=35,QP71&lt;=45),"9-11",IF(AND(QO71="vVO2máx",QP71&gt;45,QP71&lt;=65),"11",IF(AND(QO71="vVO2máx",QP71&gt;65,QP71&lt;=75),"12-13",IF(AND(QO71="vVO2máx",QP71&gt;=80,QP71&lt;=85),"14-16",IF(AND(QO71="vVO2máx",QP71&gt;=85,QP71&lt;100),"17-19",IF(AND(QO71="vVO2máx",QP71&gt;=100),"20",IF(AND(QO71="FCR",QP71&gt;40,QP71&lt;=60),"12-13",IF(AND(QO71="FCR",QP71&gt;60,QP71&lt;=84),"14-16",IF(AND(QO71="FCR",QP71&gt;=85,QP71&lt;100),"17-19",IF(AND(QO71="FCR",QP71=100),"20",""))))))))))),"")</f>
        <v/>
      </c>
      <c r="QS71" s="409">
        <f>IFERROR(IF(QO71="vVO2máx",(Avaliações!$C$51*'Microciclos - Endurance (2)'!QP71)/100,IF(QO71="Velocidade_crítica",IF(QP71="80% VC",Avaliações!#REF!*0.8,IF(QP71="100% VC",Avaliações!#REF!*1,IF(QP71="120% VC",Avaliações!#REF!*1.2,IF(QP71="&gt;30%",Avaliações!$C$54*1.3,IF(QP71="&gt;40%",Avaliações!$C$54*1.4,0))))),IF(QO71="PACE_Daniels",INDEX(BASE!$Q$4:$V$60,MATCH(Avaliações!$C$53,BASE!$Q$4:$Q$60,0),MATCH('Microciclos - Endurance (2)'!QP71,BASE!$Q$4:$V$4,0)),0))),"")</f>
        <v>0</v>
      </c>
      <c r="QT71" s="409" t="str">
        <f>IF(QR71="9-11","Zona 1",IF(QR71="11","Zona 1",IF(QR71="12-13","Zona 2",IF(QR71="14-16","Zona 2",IF(QR71="17-19","Zona 3",IF(QR71="20","Zona 3",""))))))</f>
        <v/>
      </c>
      <c r="QX71" s="407"/>
      <c r="QY71" s="407"/>
      <c r="QZ71" s="407"/>
      <c r="RA71" s="407"/>
      <c r="RB71" s="407">
        <f>IFERROR(QX71*QY71*QZ71,"")</f>
        <v>0</v>
      </c>
      <c r="RC71" s="407">
        <f>IFERROR(QX71*QY71*RA71,"")</f>
        <v>0</v>
      </c>
      <c r="RD71" s="408" t="str">
        <f>IFERROR(((QZ71*QY71*QX71)*(RJ71*16.6667))+((QX71*QY71*RA71)*(RO71*16.6667)),"")</f>
        <v/>
      </c>
      <c r="RE71" s="407" t="s">
        <v>144</v>
      </c>
      <c r="RF71" s="407"/>
      <c r="RG71" s="409" t="str">
        <f>IF(RI71="9-11","Zona 1",IF(RI71="11","Zona 1",IF(RI71="12-13","Zona 2",IF(RI71="14-16","Zona 2",IF(RI71="17-19","Zona 3",IF(RI71="20","Zona 3",""))))))</f>
        <v/>
      </c>
      <c r="RH71" s="410" t="str">
        <f>IFERROR(TIME(0,ROUNDDOWN(((1/RJ71)*60),0),ROUND(((((1/RJ71)*60)-ROUNDDOWN(((1/RJ71)*60),0))*60),0)),"")</f>
        <v/>
      </c>
      <c r="RI71" s="407" t="str">
        <f>IFERROR(IF(RE71="PACE_Daniels",(INDEX(BASE!$AE$4:$AH$8,MATCH('Microciclos - Endurance (2)'!RF71,BASE!$AE$4:$AE$8,0),4)),IF(AND(RE71="vVO2máx",RF71&gt;=35,RF71&lt;=45),"9-11",IF(AND(RE71="vVO2máx",RF71&gt;45,RF71&lt;=65),"11",IF(AND(RE71="vVO2máx",RF71&gt;65,RF71&lt;=75),"12-13",IF(AND(RE71="vVO2máx",RF71&gt;=80,RF71&lt;=85),"14-16",IF(AND(RE71="vVO2máx",RF71&gt;=85,RF71&lt;100),"17-19",IF(AND(RE71="vVO2máx",RF71&gt;=100),"20",IF(AND(RE71="FCR",RF71&gt;40,RF71&lt;=60),"12-13",IF(AND(RE71="FCR",RF71&gt;60,RF71&lt;=84),"14-16",IF(AND(RE71="FCR",RF71&gt;=85,RF71&lt;100),"17-19",IF(AND(RE71="FCR",RF71=100),"20",""))))))))))),"")</f>
        <v/>
      </c>
      <c r="RJ71" s="409" t="str">
        <f>IFERROR(IF(RE71="vVO2máx",(Avaliações!$C$51*'Microciclos - Endurance (2)'!RF71)/100,IF(RE71="Velocidade_crítica",IF(RF71="80% VC",Avaliações!#REF!*0.8,IF(RF71="100% VC",Avaliações!#REF!*1,IF(RF71="120% VC",Avaliações!#REF!*1.2,IF(RF71="&gt;30%",Avaliações!$C$54*1.3,IF(RF71="&gt;40%",Avaliações!$C$54*1.4,0))))),IF(RE71="PACE_Daniels",INDEX(BASE!$Q$4:$V$60,MATCH(Avaliações!$C$53,BASE!$Q$4:$Q$60,0),MATCH('Microciclos - Endurance (2)'!RF71,BASE!$Q$4:$V$4,0)),""))),"")</f>
        <v/>
      </c>
      <c r="RK71" s="407" t="s">
        <v>144</v>
      </c>
      <c r="RL71" s="407"/>
      <c r="RM71" s="410" t="str">
        <f>IFERROR(TIME(0,ROUNDDOWN(((1/RO71)*60),0),ROUND(((((1/RO71)*60)-ROUNDDOWN(((1/RO71)*60),0))*60),0)),"")</f>
        <v/>
      </c>
      <c r="RN71" s="407" t="str">
        <f>IFERROR(IF(RK71="PACE_Daniels",(INDEX(BASE!$AE$4:$AH$7,MATCH('Microciclos - Endurance (2)'!RL71,BASE!$AE$4:$AE$7,0),4)),IF(AND(RK71="vVO2máx",RL71&gt;=35,RL71&lt;=45),"9-11",IF(AND(RK71="vVO2máx",RL71&gt;45,RL71&lt;=65),"11",IF(AND(RK71="vVO2máx",RL71&gt;65,RL71&lt;=75),"12-13",IF(AND(RK71="vVO2máx",RL71&gt;=80,RL71&lt;=85),"14-16",IF(AND(RK71="vVO2máx",RL71&gt;=85,RL71&lt;100),"17-19",IF(AND(RK71="vVO2máx",RL71&gt;=100),"20",IF(AND(RK71="FCR",RL71&gt;40,RL71&lt;=60),"12-13",IF(AND(RK71="FCR",RL71&gt;60,RL71&lt;=84),"14-16",IF(AND(RK71="FCR",RL71&gt;=85,RL71&lt;100),"17-19",IF(AND(RK71="FCR",RL71=100),"20",""))))))))))),"")</f>
        <v/>
      </c>
      <c r="RO71" s="409">
        <f>IFERROR(IF(RK71="vVO2máx",(Avaliações!$C$51*'Microciclos - Endurance (2)'!RL71)/100,IF(RK71="Velocidade_crítica",IF(RL71="80% VC",Avaliações!#REF!*0.8,IF(RL71="100% VC",Avaliações!#REF!*1,IF(RL71="120% VC",Avaliações!#REF!*1.2,IF(RL71="&gt;30%",Avaliações!$C$54*1.3,IF(RL71="&gt;40%",Avaliações!$C$54*1.4,0))))),IF(RK71="PACE_Daniels",INDEX(BASE!$Q$4:$V$60,MATCH(Avaliações!$C$53,BASE!$Q$4:$Q$60,0),MATCH('Microciclos - Endurance (2)'!RL71,BASE!$Q$4:$V$4,0)),0))),"")</f>
        <v>0</v>
      </c>
      <c r="RP71" s="409" t="str">
        <f>IF(RN71="9-11","Zona 1",IF(RN71="11","Zona 1",IF(RN71="12-13","Zona 2",IF(RN71="14-16","Zona 2",IF(RN71="17-19","Zona 3",IF(RN71="20","Zona 3",""))))))</f>
        <v/>
      </c>
      <c r="RT71" s="407"/>
      <c r="RU71" s="407"/>
      <c r="RV71" s="407"/>
      <c r="RW71" s="407"/>
      <c r="RX71" s="407">
        <f>IFERROR(RT71*RU71*RV71,"")</f>
        <v>0</v>
      </c>
      <c r="RY71" s="407">
        <f>IFERROR(RT71*RU71*RW71,"")</f>
        <v>0</v>
      </c>
      <c r="RZ71" s="408" t="str">
        <f>IFERROR(((RV71*RU71*RT71)*(SF71*16.6667))+((RT71*RU71*RW71)*(SK71*16.6667)),"")</f>
        <v/>
      </c>
      <c r="SA71" s="407" t="s">
        <v>144</v>
      </c>
      <c r="SB71" s="407"/>
      <c r="SC71" s="409" t="str">
        <f>IF(SE71="9-11","Zona 1",IF(SE71="11","Zona 1",IF(SE71="12-13","Zona 2",IF(SE71="14-16","Zona 2",IF(SE71="17-19","Zona 3",IF(SE71="20","Zona 3",""))))))</f>
        <v/>
      </c>
      <c r="SD71" s="410" t="str">
        <f>IFERROR(TIME(0,ROUNDDOWN(((1/SF71)*60),0),ROUND(((((1/SF71)*60)-ROUNDDOWN(((1/SF71)*60),0))*60),0)),"")</f>
        <v/>
      </c>
      <c r="SE71" s="407" t="str">
        <f>IFERROR(IF(SA71="PACE_Daniels",(INDEX(BASE!$AE$4:$AH$8,MATCH('Microciclos - Endurance (2)'!SB71,BASE!$AE$4:$AE$8,0),4)),IF(AND(SA71="vVO2máx",SB71&gt;=35,SB71&lt;=45),"9-11",IF(AND(SA71="vVO2máx",SB71&gt;45,SB71&lt;=65),"11",IF(AND(SA71="vVO2máx",SB71&gt;65,SB71&lt;=75),"12-13",IF(AND(SA71="vVO2máx",SB71&gt;=80,SB71&lt;=85),"14-16",IF(AND(SA71="vVO2máx",SB71&gt;=85,SB71&lt;100),"17-19",IF(AND(SA71="vVO2máx",SB71&gt;=100),"20",IF(AND(SA71="FCR",SB71&gt;40,SB71&lt;=60),"12-13",IF(AND(SA71="FCR",SB71&gt;60,SB71&lt;=84),"14-16",IF(AND(SA71="FCR",SB71&gt;=85,SB71&lt;100),"17-19",IF(AND(SA71="FCR",SB71=100),"20",""))))))))))),"")</f>
        <v/>
      </c>
      <c r="SF71" s="409" t="str">
        <f>IFERROR(IF(SA71="vVO2máx",(Avaliações!$C$51*'Microciclos - Endurance (2)'!SB71)/100,IF(SA71="Velocidade_crítica",IF(SB71="80% VC",Avaliações!#REF!*0.8,IF(SB71="100% VC",Avaliações!#REF!*1,IF(SB71="120% VC",Avaliações!#REF!*1.2,IF(SB71="&gt;30%",Avaliações!$C$54*1.3,IF(SB71="&gt;40%",Avaliações!$C$54*1.4,0))))),IF(SA71="PACE_Daniels",INDEX(BASE!$Q$4:$V$60,MATCH(Avaliações!$C$53,BASE!$Q$4:$Q$60,0),MATCH('Microciclos - Endurance (2)'!SB71,BASE!$Q$4:$V$4,0)),""))),"")</f>
        <v/>
      </c>
      <c r="SG71" s="407" t="s">
        <v>144</v>
      </c>
      <c r="SH71" s="407"/>
      <c r="SI71" s="410" t="str">
        <f>IFERROR(TIME(0,ROUNDDOWN(((1/SK71)*60),0),ROUND(((((1/SK71)*60)-ROUNDDOWN(((1/SK71)*60),0))*60),0)),"")</f>
        <v/>
      </c>
      <c r="SJ71" s="407" t="str">
        <f>IFERROR(IF(SG71="PACE_Daniels",(INDEX(BASE!$AE$4:$AH$7,MATCH('Microciclos - Endurance (2)'!SH71,BASE!$AE$4:$AE$7,0),4)),IF(AND(SG71="vVO2máx",SH71&gt;=35,SH71&lt;=45),"9-11",IF(AND(SG71="vVO2máx",SH71&gt;45,SH71&lt;=65),"11",IF(AND(SG71="vVO2máx",SH71&gt;65,SH71&lt;=75),"12-13",IF(AND(SG71="vVO2máx",SH71&gt;=80,SH71&lt;=85),"14-16",IF(AND(SG71="vVO2máx",SH71&gt;=85,SH71&lt;100),"17-19",IF(AND(SG71="vVO2máx",SH71&gt;=100),"20",IF(AND(SG71="FCR",SH71&gt;40,SH71&lt;=60),"12-13",IF(AND(SG71="FCR",SH71&gt;60,SH71&lt;=84),"14-16",IF(AND(SG71="FCR",SH71&gt;=85,SH71&lt;100),"17-19",IF(AND(SG71="FCR",SH71=100),"20",""))))))))))),"")</f>
        <v/>
      </c>
      <c r="SK71" s="409">
        <f>IFERROR(IF(SG71="vVO2máx",(Avaliações!$C$51*'Microciclos - Endurance (2)'!SH71)/100,IF(SG71="Velocidade_crítica",IF(SH71="80% VC",Avaliações!#REF!*0.8,IF(SH71="100% VC",Avaliações!#REF!*1,IF(SH71="120% VC",Avaliações!#REF!*1.2,IF(SH71="&gt;30%",Avaliações!$C$54*1.3,IF(SH71="&gt;40%",Avaliações!$C$54*1.4,0))))),IF(SG71="PACE_Daniels",INDEX(BASE!$Q$4:$V$60,MATCH(Avaliações!$C$53,BASE!$Q$4:$Q$60,0),MATCH('Microciclos - Endurance (2)'!SH71,BASE!$Q$4:$V$4,0)),0))),"")</f>
        <v>0</v>
      </c>
      <c r="SL71" s="409" t="str">
        <f>IF(SJ71="9-11","Zona 1",IF(SJ71="11","Zona 1",IF(SJ71="12-13","Zona 2",IF(SJ71="14-16","Zona 2",IF(SJ71="17-19","Zona 3",IF(SJ71="20","Zona 3",""))))))</f>
        <v/>
      </c>
      <c r="SP71" s="407"/>
      <c r="SQ71" s="407"/>
      <c r="SR71" s="407"/>
      <c r="SS71" s="407"/>
      <c r="ST71" s="407">
        <f>IFERROR(SP71*SQ71*SR71,"")</f>
        <v>0</v>
      </c>
      <c r="SU71" s="407">
        <f>IFERROR(SP71*SQ71*SS71,"")</f>
        <v>0</v>
      </c>
      <c r="SV71" s="408" t="str">
        <f>IFERROR(((SR71*SQ71*SP71)*(TB71*16.6667))+((SP71*SQ71*SS71)*(TG71*16.6667)),"")</f>
        <v/>
      </c>
      <c r="SW71" s="407" t="s">
        <v>144</v>
      </c>
      <c r="SX71" s="407"/>
      <c r="SY71" s="409" t="str">
        <f>IF(TA71="9-11","Zona 1",IF(TA71="11","Zona 1",IF(TA71="12-13","Zona 2",IF(TA71="14-16","Zona 2",IF(TA71="17-19","Zona 3",IF(TA71="20","Zona 3",""))))))</f>
        <v/>
      </c>
      <c r="SZ71" s="410" t="str">
        <f>IFERROR(TIME(0,ROUNDDOWN(((1/TB71)*60),0),ROUND(((((1/TB71)*60)-ROUNDDOWN(((1/TB71)*60),0))*60),0)),"")</f>
        <v/>
      </c>
      <c r="TA71" s="407" t="str">
        <f>IFERROR(IF(SW71="PACE_Daniels",(INDEX(BASE!$AE$4:$AH$8,MATCH('Microciclos - Endurance (2)'!SX71,BASE!$AE$4:$AE$8,0),4)),IF(AND(SW71="vVO2máx",SX71&gt;=35,SX71&lt;=45),"9-11",IF(AND(SW71="vVO2máx",SX71&gt;45,SX71&lt;=65),"11",IF(AND(SW71="vVO2máx",SX71&gt;65,SX71&lt;=75),"12-13",IF(AND(SW71="vVO2máx",SX71&gt;=80,SX71&lt;=85),"14-16",IF(AND(SW71="vVO2máx",SX71&gt;=85,SX71&lt;100),"17-19",IF(AND(SW71="vVO2máx",SX71&gt;=100),"20",IF(AND(SW71="FCR",SX71&gt;40,SX71&lt;=60),"12-13",IF(AND(SW71="FCR",SX71&gt;60,SX71&lt;=84),"14-16",IF(AND(SW71="FCR",SX71&gt;=85,SX71&lt;100),"17-19",IF(AND(SW71="FCR",SX71=100),"20",""))))))))))),"")</f>
        <v/>
      </c>
      <c r="TB71" s="409" t="str">
        <f>IFERROR(IF(SW71="vVO2máx",(Avaliações!$C$51*'Microciclos - Endurance (2)'!SX71)/100,IF(SW71="Velocidade_crítica",IF(SX71="80% VC",Avaliações!#REF!*0.8,IF(SX71="100% VC",Avaliações!#REF!*1,IF(SX71="120% VC",Avaliações!#REF!*1.2,IF(SX71="&gt;30%",Avaliações!$C$54*1.3,IF(SX71="&gt;40%",Avaliações!$C$54*1.4,0))))),IF(SW71="PACE_Daniels",INDEX(BASE!$Q$4:$V$60,MATCH(Avaliações!$C$53,BASE!$Q$4:$Q$60,0),MATCH('Microciclos - Endurance (2)'!SX71,BASE!$Q$4:$V$4,0)),""))),"")</f>
        <v/>
      </c>
      <c r="TC71" s="407" t="s">
        <v>144</v>
      </c>
      <c r="TD71" s="407"/>
      <c r="TE71" s="410" t="str">
        <f>IFERROR(TIME(0,ROUNDDOWN(((1/TG71)*60),0),ROUND(((((1/TG71)*60)-ROUNDDOWN(((1/TG71)*60),0))*60),0)),"")</f>
        <v/>
      </c>
      <c r="TF71" s="407" t="str">
        <f>IFERROR(IF(TC71="PACE_Daniels",(INDEX(BASE!$AE$4:$AH$7,MATCH('Microciclos - Endurance (2)'!TD71,BASE!$AE$4:$AE$7,0),4)),IF(AND(TC71="vVO2máx",TD71&gt;=35,TD71&lt;=45),"9-11",IF(AND(TC71="vVO2máx",TD71&gt;45,TD71&lt;=65),"11",IF(AND(TC71="vVO2máx",TD71&gt;65,TD71&lt;=75),"12-13",IF(AND(TC71="vVO2máx",TD71&gt;=80,TD71&lt;=85),"14-16",IF(AND(TC71="vVO2máx",TD71&gt;=85,TD71&lt;100),"17-19",IF(AND(TC71="vVO2máx",TD71&gt;=100),"20",IF(AND(TC71="FCR",TD71&gt;40,TD71&lt;=60),"12-13",IF(AND(TC71="FCR",TD71&gt;60,TD71&lt;=84),"14-16",IF(AND(TC71="FCR",TD71&gt;=85,TD71&lt;100),"17-19",IF(AND(TC71="FCR",TD71=100),"20",""))))))))))),"")</f>
        <v/>
      </c>
      <c r="TG71" s="409">
        <f>IFERROR(IF(TC71="vVO2máx",(Avaliações!$C$51*'Microciclos - Endurance (2)'!TD71)/100,IF(TC71="Velocidade_crítica",IF(TD71="80% VC",Avaliações!#REF!*0.8,IF(TD71="100% VC",Avaliações!#REF!*1,IF(TD71="120% VC",Avaliações!#REF!*1.2,IF(TD71="&gt;30%",Avaliações!$C$54*1.3,IF(TD71="&gt;40%",Avaliações!$C$54*1.4,0))))),IF(TC71="PACE_Daniels",INDEX(BASE!$Q$4:$V$60,MATCH(Avaliações!$C$53,BASE!$Q$4:$Q$60,0),MATCH('Microciclos - Endurance (2)'!TD71,BASE!$Q$4:$V$4,0)),0))),"")</f>
        <v>0</v>
      </c>
      <c r="TH71" s="409" t="str">
        <f>IF(TF71="9-11","Zona 1",IF(TF71="11","Zona 1",IF(TF71="12-13","Zona 2",IF(TF71="14-16","Zona 2",IF(TF71="17-19","Zona 3",IF(TF71="20","Zona 3",""))))))</f>
        <v/>
      </c>
    </row>
    <row r="72" spans="4:528">
      <c r="D72" s="407"/>
      <c r="E72" s="407"/>
      <c r="F72" s="407"/>
      <c r="G72" s="407"/>
      <c r="H72" s="407">
        <f>IFERROR(D72*E72*F72,"")</f>
        <v>0</v>
      </c>
      <c r="I72" s="407">
        <f t="shared" ref="I72:I76" si="672">IFERROR(D72*E72*G72,"")</f>
        <v>0</v>
      </c>
      <c r="J72" s="408" t="str">
        <f t="shared" ref="J72:J76" si="673">IFERROR(((F72*E72*D72)*(P72*16.6667))+((D72*E72*G72)*(U72*16.6667)),"")</f>
        <v/>
      </c>
      <c r="K72" s="407" t="s">
        <v>144</v>
      </c>
      <c r="L72" s="407"/>
      <c r="M72" s="409" t="str">
        <f t="shared" ref="M72:M76" si="674">IF(O72="9-11","Zona 1",IF(O72="11","Zona 1",IF(O72="12-13","Zona 2",IF(O72="14-16","Zona 2",IF(O72="17-19","Zona 3",IF(O72="20","Zona 3",""))))))</f>
        <v/>
      </c>
      <c r="N72" s="410" t="str">
        <f t="shared" ref="N72:N76" si="675">IFERROR(TIME(0,ROUNDDOWN(((1/P72)*60),0),ROUND(((((1/P72)*60)-ROUNDDOWN(((1/P72)*60),0))*60),0)),"")</f>
        <v/>
      </c>
      <c r="O72" s="407" t="str">
        <f>IFERROR(IF(K72="PACE_Daniels",(INDEX(BASE!$AE$4:$AH$8,MATCH('Microciclos - Endurance (2)'!L72,BASE!$AE$4:$AE$8,0),4)),IF(AND(K72="vVO2máx",L72&gt;=35,L72&lt;=45),"9-11",IF(AND(K72="vVO2máx",L72&gt;45,L72&lt;=65),"11",IF(AND(K72="vVO2máx",L72&gt;65,L72&lt;=75),"12-13",IF(AND(K72="vVO2máx",L72&gt;=80,L72&lt;=85),"14-16",IF(AND(K72="vVO2máx",L72&gt;=85,L72&lt;100),"17-19",IF(AND(K72="vVO2máx",L72&gt;=100),"20",IF(AND(K72="FCR",L72&gt;40,L72&lt;=60),"12-13",IF(AND(K72="FCR",L72&gt;60,L72&lt;=84),"14-16",IF(AND(K72="FCR",L72&gt;=85,L72&lt;100),"17-19",IF(AND(K72="FCR",L72=100),"20",""))))))))))),"")</f>
        <v/>
      </c>
      <c r="P72" s="409" t="str">
        <f>IFERROR(IF(K72="vVO2máx",(Avaliações!$C$51*'Microciclos - Endurance (2)'!L72)/100,IF(K72="Velocidade_crítica",IF(L72="80% VC",Avaliações!#REF!*0.8,IF(L72="100% VC",Avaliações!#REF!*1,IF(L72="120% VC",Avaliações!#REF!*1.2,IF(L72="&gt;30%",Avaliações!$C$54*1.3,IF(L72="&gt;40%",Avaliações!$C$54*1.4,0))))),IF(K72="PACE_Daniels",INDEX(BASE!$Q$4:$V$60,MATCH(Avaliações!$C$53,BASE!$Q$4:$Q$60,0),MATCH('Microciclos - Endurance (2)'!L72,BASE!$Q$4:$V$4,0)),""))),"")</f>
        <v/>
      </c>
      <c r="Q72" s="407" t="s">
        <v>144</v>
      </c>
      <c r="R72" s="407"/>
      <c r="S72" s="410" t="str">
        <f t="shared" ref="S72:S76" si="676">IFERROR(TIME(0,ROUNDDOWN(((1/U72)*60),0),ROUND(((((1/U72)*60)-ROUNDDOWN(((1/U72)*60),0))*60),0)),"")</f>
        <v/>
      </c>
      <c r="T72" s="407" t="str">
        <f>IFERROR(IF(K72="PACE_Daniels",(INDEX(BASE!$AE$4:$AH$7,MATCH('Microciclos - Endurance (2)'!R72,BASE!$AE$4:$AE$7,0),4)),IF(AND(K72="vVO2máx",R72&gt;=35,R72&lt;=45),"9-11",IF(AND(K72="vVO2máx",R72&gt;45,R72&lt;=65),"11",IF(AND(K72="vVO2máx",R72&gt;65,R72&lt;=75),"12-13",IF(AND(K72="vVO2máx",R72&gt;=80,R72&lt;=85),"14-16",IF(AND(K72="vVO2máx",R72&gt;=85,R72&lt;100),"17-19",IF(AND(K72="vVO2máx",R72&gt;=100),"20",IF(AND(K72="FCR",R72&gt;40,R72&lt;=60),"12-13",IF(AND(K72="FCR",R72&gt;60,R72&lt;=84),"14-16",IF(AND(K72="FCR",R72&gt;=85,R72&lt;100),"17-19",IF(AND(K72="FCR",R72=100),"20",""))))))))))),"")</f>
        <v/>
      </c>
      <c r="U72" s="409">
        <f>IFERROR(IF(Q72="vVO2máx",(Avaliações!$C$51*'Microciclos - Endurance (2)'!R72)/100,IF(Q72="Velocidade_crítica",IF(R72="80% VC",Avaliações!#REF!*0.8,IF(R72="100% VC",Avaliações!#REF!*1,IF(R72="120% VC",Avaliações!#REF!*1.2,IF(R72="&gt;30%",Avaliações!$C$54*1.3,IF(R72="&gt;40%",Avaliações!$C$54*1.4,0))))),IF(Q72="PACE_Daniels",INDEX(BASE!$Q$4:$V$60,MATCH(Avaliações!$C$53,BASE!$Q$4:$Q$60,0),MATCH('Microciclos - Endurance (2)'!R72,BASE!$Q$4:$V$4,0)),0))),"")</f>
        <v>0</v>
      </c>
      <c r="V72" s="409" t="str">
        <f t="shared" ref="V72:V76" si="677">IF(T72="9-11","Zona 1",IF(T72="11","Zona 1",IF(T72="12-13","Zona 2",IF(T72="14-16","Zona 2",IF(T72="17-19","Zona 3",IF(T72="20","Zona 3",""))))))</f>
        <v/>
      </c>
      <c r="Z72" s="407"/>
      <c r="AA72" s="407"/>
      <c r="AB72" s="407"/>
      <c r="AC72" s="407"/>
      <c r="AD72" s="407">
        <f>IFERROR(Z72*AA72*AB72,"")</f>
        <v>0</v>
      </c>
      <c r="AE72" s="407">
        <f t="shared" ref="AE72:AE76" si="678">IFERROR(Z72*AA72*AC72,"")</f>
        <v>0</v>
      </c>
      <c r="AF72" s="408" t="str">
        <f t="shared" ref="AF72:AF76" si="679">IFERROR(((AB72*AA72*Z72)*(AL72*16.6667))+((Z72*AA72*AC72)*(AQ72*16.6667)),"")</f>
        <v/>
      </c>
      <c r="AG72" s="407" t="s">
        <v>144</v>
      </c>
      <c r="AH72" s="407"/>
      <c r="AI72" s="409" t="str">
        <f t="shared" ref="AI72:AI76" si="680">IF(AK72="9-11","Zona 1",IF(AK72="11","Zona 1",IF(AK72="12-13","Zona 2",IF(AK72="14-16","Zona 2",IF(AK72="17-19","Zona 3",IF(AK72="20","Zona 3",""))))))</f>
        <v/>
      </c>
      <c r="AJ72" s="410" t="str">
        <f t="shared" ref="AJ72:AJ76" si="681">IFERROR(TIME(0,ROUNDDOWN(((1/AL72)*60),0),ROUND(((((1/AL72)*60)-ROUNDDOWN(((1/AL72)*60),0))*60),0)),"")</f>
        <v/>
      </c>
      <c r="AK72" s="407" t="str">
        <f>IFERROR(IF(AG72="PACE_Daniels",(INDEX(BASE!$AE$4:$AH$8,MATCH('Microciclos - Endurance (2)'!AH72,BASE!$AE$4:$AE$8,0),4)),IF(AND(AG72="vVO2máx",AH72&gt;=35,AH72&lt;=45),"9-11",IF(AND(AG72="vVO2máx",AH72&gt;45,AH72&lt;=65),"11",IF(AND(AG72="vVO2máx",AH72&gt;65,AH72&lt;=75),"12-13",IF(AND(AG72="vVO2máx",AH72&gt;=80,AH72&lt;=85),"14-16",IF(AND(AG72="vVO2máx",AH72&gt;=85,AH72&lt;100),"17-19",IF(AND(AG72="vVO2máx",AH72&gt;=100),"20",IF(AND(AG72="FCR",AH72&gt;40,AH72&lt;=60),"12-13",IF(AND(AG72="FCR",AH72&gt;60,AH72&lt;=84),"14-16",IF(AND(AG72="FCR",AH72&gt;=85,AH72&lt;100),"17-19",IF(AND(AG72="FCR",AH72=100),"20",""))))))))))),"")</f>
        <v/>
      </c>
      <c r="AL72" s="409" t="str">
        <f>IFERROR(IF(AG72="vVO2máx",(Avaliações!$C$51*'Microciclos - Endurance (2)'!AH72)/100,IF(AG72="Velocidade_crítica",IF(AH72="80% VC",Avaliações!#REF!*0.8,IF(AH72="100% VC",Avaliações!#REF!*1,IF(AH72="120% VC",Avaliações!#REF!*1.2,IF(AH72="&gt;30%",Avaliações!$C$54*1.3,IF(AH72="&gt;40%",Avaliações!$C$54*1.4,0))))),IF(AG72="PACE_Daniels",INDEX(BASE!$Q$4:$V$60,MATCH(Avaliações!$C$53,BASE!$Q$4:$Q$60,0),MATCH('Microciclos - Endurance (2)'!AH72,BASE!$Q$4:$V$4,0)),""))),"")</f>
        <v/>
      </c>
      <c r="AM72" s="407" t="s">
        <v>144</v>
      </c>
      <c r="AN72" s="407"/>
      <c r="AO72" s="410" t="str">
        <f t="shared" ref="AO72:AO76" si="682">IFERROR(TIME(0,ROUNDDOWN(((1/AQ72)*60),0),ROUND(((((1/AQ72)*60)-ROUNDDOWN(((1/AQ72)*60),0))*60),0)),"")</f>
        <v/>
      </c>
      <c r="AP72" s="407" t="str">
        <f>IFERROR(IF(AG72="PACE_Daniels",(INDEX(BASE!$AE$4:$AH$7,MATCH('Microciclos - Endurance (2)'!AN72,BASE!$AE$4:$AE$7,0),4)),IF(AND(AG72="vVO2máx",AN72&gt;=35,AN72&lt;=45),"9-11",IF(AND(AG72="vVO2máx",AN72&gt;45,AN72&lt;=65),"11",IF(AND(AG72="vVO2máx",AN72&gt;65,AN72&lt;=75),"12-13",IF(AND(AG72="vVO2máx",AN72&gt;=80,AN72&lt;=85),"14-16",IF(AND(AG72="vVO2máx",AN72&gt;=85,AN72&lt;100),"17-19",IF(AND(AG72="vVO2máx",AN72&gt;=100),"20",IF(AND(AG72="FCR",AN72&gt;40,AN72&lt;=60),"12-13",IF(AND(AG72="FCR",AN72&gt;60,AN72&lt;=84),"14-16",IF(AND(AG72="FCR",AN72&gt;=85,AN72&lt;100),"17-19",IF(AND(AG72="FCR",AN72=100),"20",""))))))))))),"")</f>
        <v/>
      </c>
      <c r="AQ72" s="409">
        <f>IFERROR(IF(AM72="vVO2máx",(Avaliações!$C$51*'Microciclos - Endurance (2)'!AN72)/100,IF(AM72="Velocidade_crítica",IF(AN72="80% VC",Avaliações!#REF!*0.8,IF(AN72="100% VC",Avaliações!#REF!*1,IF(AN72="120% VC",Avaliações!#REF!*1.2,IF(AN72="&gt;30%",Avaliações!$C$54*1.3,IF(AN72="&gt;40%",Avaliações!$C$54*1.4,0))))),IF(AM72="PACE_Daniels",INDEX(BASE!$Q$4:$V$60,MATCH(Avaliações!$C$53,BASE!$Q$4:$Q$60,0),MATCH('Microciclos - Endurance (2)'!AN72,BASE!$Q$4:$V$4,0)),0))),"")</f>
        <v>0</v>
      </c>
      <c r="AR72" s="409" t="str">
        <f t="shared" ref="AR72:AR76" si="683">IF(AP72="9-11","Zona 1",IF(AP72="11","Zona 1",IF(AP72="12-13","Zona 2",IF(AP72="14-16","Zona 2",IF(AP72="17-19","Zona 3",IF(AP72="20","Zona 3",""))))))</f>
        <v/>
      </c>
      <c r="AV72" s="407"/>
      <c r="AW72" s="407"/>
      <c r="AX72" s="407"/>
      <c r="AY72" s="407"/>
      <c r="AZ72" s="407">
        <f>IFERROR(AV72*AW72*AX72,"")</f>
        <v>0</v>
      </c>
      <c r="BA72" s="407">
        <f t="shared" ref="BA72:BA76" si="684">IFERROR(AV72*AW72*AY72,"")</f>
        <v>0</v>
      </c>
      <c r="BB72" s="408" t="str">
        <f t="shared" ref="BB72:BB76" si="685">IFERROR(((AX72*AW72*AV72)*(BH72*16.6667))+((AV72*AW72*AY72)*(BM72*16.6667)),"")</f>
        <v/>
      </c>
      <c r="BC72" s="407" t="s">
        <v>144</v>
      </c>
      <c r="BD72" s="407"/>
      <c r="BE72" s="409" t="str">
        <f t="shared" ref="BE72:BE76" si="686">IF(BG72="9-11","Zona 1",IF(BG72="11","Zona 1",IF(BG72="12-13","Zona 2",IF(BG72="14-16","Zona 2",IF(BG72="17-19","Zona 3",IF(BG72="20","Zona 3",""))))))</f>
        <v/>
      </c>
      <c r="BF72" s="410" t="str">
        <f t="shared" ref="BF72:BF76" si="687">IFERROR(TIME(0,ROUNDDOWN(((1/BH72)*60),0),ROUND(((((1/BH72)*60)-ROUNDDOWN(((1/BH72)*60),0))*60),0)),"")</f>
        <v/>
      </c>
      <c r="BG72" s="407" t="str">
        <f>IFERROR(IF(BC72="PACE_Daniels",(INDEX(BASE!$AE$4:$AH$8,MATCH('Microciclos - Endurance (2)'!BD72,BASE!$AE$4:$AE$8,0),4)),IF(AND(BC72="vVO2máx",BD72&gt;=35,BD72&lt;=45),"9-11",IF(AND(BC72="vVO2máx",BD72&gt;45,BD72&lt;=65),"11",IF(AND(BC72="vVO2máx",BD72&gt;65,BD72&lt;=75),"12-13",IF(AND(BC72="vVO2máx",BD72&gt;=80,BD72&lt;=85),"14-16",IF(AND(BC72="vVO2máx",BD72&gt;=85,BD72&lt;100),"17-19",IF(AND(BC72="vVO2máx",BD72&gt;=100),"20",IF(AND(BC72="FCR",BD72&gt;40,BD72&lt;=60),"12-13",IF(AND(BC72="FCR",BD72&gt;60,BD72&lt;=84),"14-16",IF(AND(BC72="FCR",BD72&gt;=85,BD72&lt;100),"17-19",IF(AND(BC72="FCR",BD72=100),"20",""))))))))))),"")</f>
        <v/>
      </c>
      <c r="BH72" s="409" t="str">
        <f>IFERROR(IF(BC72="vVO2máx",(Avaliações!$C$51*'Microciclos - Endurance (2)'!BD72)/100,IF(BC72="Velocidade_crítica",IF(BD72="80% VC",Avaliações!#REF!*0.8,IF(BD72="100% VC",Avaliações!#REF!*1,IF(BD72="120% VC",Avaliações!#REF!*1.2,IF(BD72="&gt;30%",Avaliações!$C$54*1.3,IF(BD72="&gt;40%",Avaliações!$C$54*1.4,0))))),IF(BC72="PACE_Daniels",INDEX(BASE!$Q$4:$V$60,MATCH(Avaliações!$C$53,BASE!$Q$4:$Q$60,0),MATCH('Microciclos - Endurance (2)'!BD72,BASE!$Q$4:$V$4,0)),""))),"")</f>
        <v/>
      </c>
      <c r="BI72" s="407" t="s">
        <v>144</v>
      </c>
      <c r="BJ72" s="407"/>
      <c r="BK72" s="410" t="str">
        <f t="shared" ref="BK72:BK76" si="688">IFERROR(TIME(0,ROUNDDOWN(((1/BM72)*60),0),ROUND(((((1/BM72)*60)-ROUNDDOWN(((1/BM72)*60),0))*60),0)),"")</f>
        <v/>
      </c>
      <c r="BL72" s="407" t="str">
        <f>IFERROR(IF(BC72="PACE_Daniels",(INDEX(BASE!$AE$4:$AH$7,MATCH('Microciclos - Endurance (2)'!BJ72,BASE!$AE$4:$AE$7,0),4)),IF(AND(BC72="vVO2máx",BJ72&gt;=35,BJ72&lt;=45),"9-11",IF(AND(BC72="vVO2máx",BJ72&gt;45,BJ72&lt;=65),"11",IF(AND(BC72="vVO2máx",BJ72&gt;65,BJ72&lt;=75),"12-13",IF(AND(BC72="vVO2máx",BJ72&gt;=80,BJ72&lt;=85),"14-16",IF(AND(BC72="vVO2máx",BJ72&gt;=85,BJ72&lt;100),"17-19",IF(AND(BC72="vVO2máx",BJ72&gt;=100),"20",IF(AND(BC72="FCR",BJ72&gt;40,BJ72&lt;=60),"12-13",IF(AND(BC72="FCR",BJ72&gt;60,BJ72&lt;=84),"14-16",IF(AND(BC72="FCR",BJ72&gt;=85,BJ72&lt;100),"17-19",IF(AND(BC72="FCR",BJ72=100),"20",""))))))))))),"")</f>
        <v/>
      </c>
      <c r="BM72" s="409">
        <f>IFERROR(IF(BI72="vVO2máx",(Avaliações!$C$51*'Microciclos - Endurance (2)'!BJ72)/100,IF(BI72="Velocidade_crítica",IF(BJ72="80% VC",Avaliações!#REF!*0.8,IF(BJ72="100% VC",Avaliações!#REF!*1,IF(BJ72="120% VC",Avaliações!#REF!*1.2,IF(BJ72="&gt;30%",Avaliações!$C$54*1.3,IF(BJ72="&gt;40%",Avaliações!$C$54*1.4,0))))),IF(BI72="PACE_Daniels",INDEX(BASE!$Q$4:$V$60,MATCH(Avaliações!$C$53,BASE!$Q$4:$Q$60,0),MATCH('Microciclos - Endurance (2)'!BJ72,BASE!$Q$4:$V$4,0)),0))),"")</f>
        <v>0</v>
      </c>
      <c r="BN72" s="409" t="str">
        <f t="shared" ref="BN72:BN76" si="689">IF(BL72="9-11","Zona 1",IF(BL72="11","Zona 1",IF(BL72="12-13","Zona 2",IF(BL72="14-16","Zona 2",IF(BL72="17-19","Zona 3",IF(BL72="20","Zona 3",""))))))</f>
        <v/>
      </c>
      <c r="BR72" s="407"/>
      <c r="BS72" s="407"/>
      <c r="BT72" s="407"/>
      <c r="BU72" s="407"/>
      <c r="BV72" s="407">
        <f>IFERROR(BR72*BS72*BT72,"")</f>
        <v>0</v>
      </c>
      <c r="BW72" s="407">
        <f t="shared" ref="BW72:BW76" si="690">IFERROR(BR72*BS72*BU72,"")</f>
        <v>0</v>
      </c>
      <c r="BX72" s="408" t="str">
        <f t="shared" ref="BX72:BX76" si="691">IFERROR(((BT72*BS72*BR72)*(CD72*16.6667))+((BR72*BS72*BU72)*(CI72*16.6667)),"")</f>
        <v/>
      </c>
      <c r="BY72" s="407" t="s">
        <v>144</v>
      </c>
      <c r="BZ72" s="407"/>
      <c r="CA72" s="409" t="str">
        <f t="shared" ref="CA72:CA76" si="692">IF(CC72="9-11","Zona 1",IF(CC72="11","Zona 1",IF(CC72="12-13","Zona 2",IF(CC72="14-16","Zona 2",IF(CC72="17-19","Zona 3",IF(CC72="20","Zona 3",""))))))</f>
        <v/>
      </c>
      <c r="CB72" s="410" t="str">
        <f t="shared" ref="CB72:CB76" si="693">IFERROR(TIME(0,ROUNDDOWN(((1/CD72)*60),0),ROUND(((((1/CD72)*60)-ROUNDDOWN(((1/CD72)*60),0))*60),0)),"")</f>
        <v/>
      </c>
      <c r="CC72" s="407" t="str">
        <f>IFERROR(IF(BY72="PACE_Daniels",(INDEX(BASE!$AE$4:$AH$8,MATCH('Microciclos - Endurance (2)'!BZ72,BASE!$AE$4:$AE$8,0),4)),IF(AND(BY72="vVO2máx",BZ72&gt;=35,BZ72&lt;=45),"9-11",IF(AND(BY72="vVO2máx",BZ72&gt;45,BZ72&lt;=65),"11",IF(AND(BY72="vVO2máx",BZ72&gt;65,BZ72&lt;=75),"12-13",IF(AND(BY72="vVO2máx",BZ72&gt;=80,BZ72&lt;=85),"14-16",IF(AND(BY72="vVO2máx",BZ72&gt;=85,BZ72&lt;100),"17-19",IF(AND(BY72="vVO2máx",BZ72&gt;=100),"20",IF(AND(BY72="FCR",BZ72&gt;40,BZ72&lt;=60),"12-13",IF(AND(BY72="FCR",BZ72&gt;60,BZ72&lt;=84),"14-16",IF(AND(BY72="FCR",BZ72&gt;=85,BZ72&lt;100),"17-19",IF(AND(BY72="FCR",BZ72=100),"20",""))))))))))),"")</f>
        <v/>
      </c>
      <c r="CD72" s="409" t="str">
        <f>IFERROR(IF(BY72="vVO2máx",(Avaliações!$C$51*'Microciclos - Endurance (2)'!BZ72)/100,IF(BY72="Velocidade_crítica",IF(BZ72="80% VC",Avaliações!#REF!*0.8,IF(BZ72="100% VC",Avaliações!#REF!*1,IF(BZ72="120% VC",Avaliações!#REF!*1.2,IF(BZ72="&gt;30%",Avaliações!$C$54*1.3,IF(BZ72="&gt;40%",Avaliações!$C$54*1.4,0))))),IF(BY72="PACE_Daniels",INDEX(BASE!$Q$4:$V$60,MATCH(Avaliações!$C$53,BASE!$Q$4:$Q$60,0),MATCH('Microciclos - Endurance (2)'!BZ72,BASE!$Q$4:$V$4,0)),""))),"")</f>
        <v/>
      </c>
      <c r="CE72" s="407" t="s">
        <v>144</v>
      </c>
      <c r="CF72" s="407"/>
      <c r="CG72" s="410" t="str">
        <f t="shared" ref="CG72:CG76" si="694">IFERROR(TIME(0,ROUNDDOWN(((1/CI72)*60),0),ROUND(((((1/CI72)*60)-ROUNDDOWN(((1/CI72)*60),0))*60),0)),"")</f>
        <v/>
      </c>
      <c r="CH72" s="407" t="str">
        <f>IFERROR(IF(BY72="PACE_Daniels",(INDEX(BASE!$AE$4:$AH$7,MATCH('Microciclos - Endurance (2)'!CF72,BASE!$AE$4:$AE$7,0),4)),IF(AND(BY72="vVO2máx",CF72&gt;=35,CF72&lt;=45),"9-11",IF(AND(BY72="vVO2máx",CF72&gt;45,CF72&lt;=65),"11",IF(AND(BY72="vVO2máx",CF72&gt;65,CF72&lt;=75),"12-13",IF(AND(BY72="vVO2máx",CF72&gt;=80,CF72&lt;=85),"14-16",IF(AND(BY72="vVO2máx",CF72&gt;=85,CF72&lt;100),"17-19",IF(AND(BY72="vVO2máx",CF72&gt;=100),"20",IF(AND(BY72="FCR",CF72&gt;40,CF72&lt;=60),"12-13",IF(AND(BY72="FCR",CF72&gt;60,CF72&lt;=84),"14-16",IF(AND(BY72="FCR",CF72&gt;=85,CF72&lt;100),"17-19",IF(AND(BY72="FCR",CF72=100),"20",""))))))))))),"")</f>
        <v/>
      </c>
      <c r="CI72" s="409">
        <f>IFERROR(IF(CE72="vVO2máx",(Avaliações!$C$51*'Microciclos - Endurance (2)'!CF72)/100,IF(CE72="Velocidade_crítica",IF(CF72="80% VC",Avaliações!#REF!*0.8,IF(CF72="100% VC",Avaliações!#REF!*1,IF(CF72="120% VC",Avaliações!#REF!*1.2,IF(CF72="&gt;30%",Avaliações!$C$54*1.3,IF(CF72="&gt;40%",Avaliações!$C$54*1.4,0))))),IF(CE72="PACE_Daniels",INDEX(BASE!$Q$4:$V$60,MATCH(Avaliações!$C$53,BASE!$Q$4:$Q$60,0),MATCH('Microciclos - Endurance (2)'!CF72,BASE!$Q$4:$V$4,0)),0))),"")</f>
        <v>0</v>
      </c>
      <c r="CJ72" s="409" t="str">
        <f t="shared" ref="CJ72:CJ76" si="695">IF(CH72="9-11","Zona 1",IF(CH72="11","Zona 1",IF(CH72="12-13","Zona 2",IF(CH72="14-16","Zona 2",IF(CH72="17-19","Zona 3",IF(CH72="20","Zona 3",""))))))</f>
        <v/>
      </c>
      <c r="CN72" s="407"/>
      <c r="CO72" s="407"/>
      <c r="CP72" s="407"/>
      <c r="CQ72" s="407"/>
      <c r="CR72" s="407">
        <f>IFERROR(CN72*CO72*CP72,"")</f>
        <v>0</v>
      </c>
      <c r="CS72" s="407">
        <f t="shared" ref="CS72:CS76" si="696">IFERROR(CN72*CO72*CQ72,"")</f>
        <v>0</v>
      </c>
      <c r="CT72" s="408" t="str">
        <f t="shared" ref="CT72:CT76" si="697">IFERROR(((CP72*CO72*CN72)*(CZ72*16.6667))+((CN72*CO72*CQ72)*(DE72*16.6667)),"")</f>
        <v/>
      </c>
      <c r="CU72" s="407" t="s">
        <v>144</v>
      </c>
      <c r="CV72" s="407"/>
      <c r="CW72" s="409" t="str">
        <f t="shared" ref="CW72:CW76" si="698">IF(CY72="9-11","Zona 1",IF(CY72="11","Zona 1",IF(CY72="12-13","Zona 2",IF(CY72="14-16","Zona 2",IF(CY72="17-19","Zona 3",IF(CY72="20","Zona 3",""))))))</f>
        <v/>
      </c>
      <c r="CX72" s="410" t="str">
        <f t="shared" ref="CX72:CX76" si="699">IFERROR(TIME(0,ROUNDDOWN(((1/CZ72)*60),0),ROUND(((((1/CZ72)*60)-ROUNDDOWN(((1/CZ72)*60),0))*60),0)),"")</f>
        <v/>
      </c>
      <c r="CY72" s="407" t="str">
        <f>IFERROR(IF(CU72="PACE_Daniels",(INDEX(BASE!$AE$4:$AH$8,MATCH('Microciclos - Endurance (2)'!CV72,BASE!$AE$4:$AE$8,0),4)),IF(AND(CU72="vVO2máx",CV72&gt;=35,CV72&lt;=45),"9-11",IF(AND(CU72="vVO2máx",CV72&gt;45,CV72&lt;=65),"11",IF(AND(CU72="vVO2máx",CV72&gt;65,CV72&lt;=75),"12-13",IF(AND(CU72="vVO2máx",CV72&gt;=80,CV72&lt;=85),"14-16",IF(AND(CU72="vVO2máx",CV72&gt;=85,CV72&lt;100),"17-19",IF(AND(CU72="vVO2máx",CV72&gt;=100),"20",IF(AND(CU72="FCR",CV72&gt;40,CV72&lt;=60),"12-13",IF(AND(CU72="FCR",CV72&gt;60,CV72&lt;=84),"14-16",IF(AND(CU72="FCR",CV72&gt;=85,CV72&lt;100),"17-19",IF(AND(CU72="FCR",CV72=100),"20",""))))))))))),"")</f>
        <v/>
      </c>
      <c r="CZ72" s="409" t="str">
        <f>IFERROR(IF(CU72="vVO2máx",(Avaliações!$C$51*'Microciclos - Endurance (2)'!CV72)/100,IF(CU72="Velocidade_crítica",IF(CV72="80% VC",Avaliações!#REF!*0.8,IF(CV72="100% VC",Avaliações!#REF!*1,IF(CV72="120% VC",Avaliações!#REF!*1.2,IF(CV72="&gt;30%",Avaliações!$C$54*1.3,IF(CV72="&gt;40%",Avaliações!$C$54*1.4,0))))),IF(CU72="PACE_Daniels",INDEX(BASE!$Q$4:$V$60,MATCH(Avaliações!$C$53,BASE!$Q$4:$Q$60,0),MATCH('Microciclos - Endurance (2)'!CV72,BASE!$Q$4:$V$4,0)),""))),"")</f>
        <v/>
      </c>
      <c r="DA72" s="407" t="s">
        <v>144</v>
      </c>
      <c r="DB72" s="407"/>
      <c r="DC72" s="410" t="str">
        <f t="shared" ref="DC72:DC76" si="700">IFERROR(TIME(0,ROUNDDOWN(((1/DE72)*60),0),ROUND(((((1/DE72)*60)-ROUNDDOWN(((1/DE72)*60),0))*60),0)),"")</f>
        <v/>
      </c>
      <c r="DD72" s="407" t="str">
        <f>IFERROR(IF(CU72="PACE_Daniels",(INDEX(BASE!$AE$4:$AH$7,MATCH('Microciclos - Endurance (2)'!DB72,BASE!$AE$4:$AE$7,0),4)),IF(AND(CU72="vVO2máx",DB72&gt;=35,DB72&lt;=45),"9-11",IF(AND(CU72="vVO2máx",DB72&gt;45,DB72&lt;=65),"11",IF(AND(CU72="vVO2máx",DB72&gt;65,DB72&lt;=75),"12-13",IF(AND(CU72="vVO2máx",DB72&gt;=80,DB72&lt;=85),"14-16",IF(AND(CU72="vVO2máx",DB72&gt;=85,DB72&lt;100),"17-19",IF(AND(CU72="vVO2máx",DB72&gt;=100),"20",IF(AND(CU72="FCR",DB72&gt;40,DB72&lt;=60),"12-13",IF(AND(CU72="FCR",DB72&gt;60,DB72&lt;=84),"14-16",IF(AND(CU72="FCR",DB72&gt;=85,DB72&lt;100),"17-19",IF(AND(CU72="FCR",DB72=100),"20",""))))))))))),"")</f>
        <v/>
      </c>
      <c r="DE72" s="409">
        <f>IFERROR(IF(DA72="vVO2máx",(Avaliações!$C$51*'Microciclos - Endurance (2)'!DB72)/100,IF(DA72="Velocidade_crítica",IF(DB72="80% VC",Avaliações!#REF!*0.8,IF(DB72="100% VC",Avaliações!#REF!*1,IF(DB72="120% VC",Avaliações!#REF!*1.2,IF(DB72="&gt;30%",Avaliações!$C$54*1.3,IF(DB72="&gt;40%",Avaliações!$C$54*1.4,0))))),IF(DA72="PACE_Daniels",INDEX(BASE!$Q$4:$V$60,MATCH(Avaliações!$C$53,BASE!$Q$4:$Q$60,0),MATCH('Microciclos - Endurance (2)'!DB72,BASE!$Q$4:$V$4,0)),0))),"")</f>
        <v>0</v>
      </c>
      <c r="DF72" s="409" t="str">
        <f t="shared" ref="DF72:DF76" si="701">IF(DD72="9-11","Zona 1",IF(DD72="11","Zona 1",IF(DD72="12-13","Zona 2",IF(DD72="14-16","Zona 2",IF(DD72="17-19","Zona 3",IF(DD72="20","Zona 3",""))))))</f>
        <v/>
      </c>
      <c r="DJ72" s="407"/>
      <c r="DK72" s="407"/>
      <c r="DL72" s="407"/>
      <c r="DM72" s="407"/>
      <c r="DN72" s="407">
        <f>IFERROR(DJ72*DK72*DL72,"")</f>
        <v>0</v>
      </c>
      <c r="DO72" s="407">
        <f t="shared" ref="DO72:DO76" si="702">IFERROR(DJ72*DK72*DM72,"")</f>
        <v>0</v>
      </c>
      <c r="DP72" s="408" t="str">
        <f t="shared" ref="DP72:DP76" si="703">IFERROR(((DL72*DK72*DJ72)*(DV72*16.6667))+((DJ72*DK72*DM72)*(EA72*16.6667)),"")</f>
        <v/>
      </c>
      <c r="DQ72" s="407" t="s">
        <v>144</v>
      </c>
      <c r="DR72" s="407"/>
      <c r="DS72" s="409" t="str">
        <f t="shared" ref="DS72:DS76" si="704">IF(DU72="9-11","Zona 1",IF(DU72="11","Zona 1",IF(DU72="12-13","Zona 2",IF(DU72="14-16","Zona 2",IF(DU72="17-19","Zona 3",IF(DU72="20","Zona 3",""))))))</f>
        <v/>
      </c>
      <c r="DT72" s="410" t="str">
        <f t="shared" ref="DT72:DT76" si="705">IFERROR(TIME(0,ROUNDDOWN(((1/DV72)*60),0),ROUND(((((1/DV72)*60)-ROUNDDOWN(((1/DV72)*60),0))*60),0)),"")</f>
        <v/>
      </c>
      <c r="DU72" s="407" t="str">
        <f>IFERROR(IF(DQ72="PACE_Daniels",(INDEX(BASE!$AE$4:$AH$8,MATCH('Microciclos - Endurance (2)'!DR72,BASE!$AE$4:$AE$8,0),4)),IF(AND(DQ72="vVO2máx",DR72&gt;=35,DR72&lt;=45),"9-11",IF(AND(DQ72="vVO2máx",DR72&gt;45,DR72&lt;=65),"11",IF(AND(DQ72="vVO2máx",DR72&gt;65,DR72&lt;=75),"12-13",IF(AND(DQ72="vVO2máx",DR72&gt;=80,DR72&lt;=85),"14-16",IF(AND(DQ72="vVO2máx",DR72&gt;=85,DR72&lt;100),"17-19",IF(AND(DQ72="vVO2máx",DR72&gt;=100),"20",IF(AND(DQ72="FCR",DR72&gt;40,DR72&lt;=60),"12-13",IF(AND(DQ72="FCR",DR72&gt;60,DR72&lt;=84),"14-16",IF(AND(DQ72="FCR",DR72&gt;=85,DR72&lt;100),"17-19",IF(AND(DQ72="FCR",DR72=100),"20",""))))))))))),"")</f>
        <v/>
      </c>
      <c r="DV72" s="409" t="str">
        <f>IFERROR(IF(DQ72="vVO2máx",(Avaliações!$C$51*'Microciclos - Endurance (2)'!DR72)/100,IF(DQ72="Velocidade_crítica",IF(DR72="80% VC",Avaliações!#REF!*0.8,IF(DR72="100% VC",Avaliações!#REF!*1,IF(DR72="120% VC",Avaliações!#REF!*1.2,IF(DR72="&gt;30%",Avaliações!$C$54*1.3,IF(DR72="&gt;40%",Avaliações!$C$54*1.4,0))))),IF(DQ72="PACE_Daniels",INDEX(BASE!$Q$4:$V$60,MATCH(Avaliações!$C$53,BASE!$Q$4:$Q$60,0),MATCH('Microciclos - Endurance (2)'!DR72,BASE!$Q$4:$V$4,0)),""))),"")</f>
        <v/>
      </c>
      <c r="DW72" s="407" t="s">
        <v>144</v>
      </c>
      <c r="DX72" s="407"/>
      <c r="DY72" s="410" t="str">
        <f t="shared" ref="DY72:DY76" si="706">IFERROR(TIME(0,ROUNDDOWN(((1/EA72)*60),0),ROUND(((((1/EA72)*60)-ROUNDDOWN(((1/EA72)*60),0))*60),0)),"")</f>
        <v/>
      </c>
      <c r="DZ72" s="407" t="str">
        <f>IFERROR(IF(DQ72="PACE_Daniels",(INDEX(BASE!$AE$4:$AH$7,MATCH('Microciclos - Endurance (2)'!DX72,BASE!$AE$4:$AE$7,0),4)),IF(AND(DQ72="vVO2máx",DX72&gt;=35,DX72&lt;=45),"9-11",IF(AND(DQ72="vVO2máx",DX72&gt;45,DX72&lt;=65),"11",IF(AND(DQ72="vVO2máx",DX72&gt;65,DX72&lt;=75),"12-13",IF(AND(DQ72="vVO2máx",DX72&gt;=80,DX72&lt;=85),"14-16",IF(AND(DQ72="vVO2máx",DX72&gt;=85,DX72&lt;100),"17-19",IF(AND(DQ72="vVO2máx",DX72&gt;=100),"20",IF(AND(DQ72="FCR",DX72&gt;40,DX72&lt;=60),"12-13",IF(AND(DQ72="FCR",DX72&gt;60,DX72&lt;=84),"14-16",IF(AND(DQ72="FCR",DX72&gt;=85,DX72&lt;100),"17-19",IF(AND(DQ72="FCR",DX72=100),"20",""))))))))))),"")</f>
        <v/>
      </c>
      <c r="EA72" s="409">
        <f>IFERROR(IF(DW72="vVO2máx",(Avaliações!$C$51*'Microciclos - Endurance (2)'!DX72)/100,IF(DW72="Velocidade_crítica",IF(DX72="80% VC",Avaliações!#REF!*0.8,IF(DX72="100% VC",Avaliações!#REF!*1,IF(DX72="120% VC",Avaliações!#REF!*1.2,IF(DX72="&gt;30%",Avaliações!$C$54*1.3,IF(DX72="&gt;40%",Avaliações!$C$54*1.4,0))))),IF(DW72="PACE_Daniels",INDEX(BASE!$Q$4:$V$60,MATCH(Avaliações!$C$53,BASE!$Q$4:$Q$60,0),MATCH('Microciclos - Endurance (2)'!DX72,BASE!$Q$4:$V$4,0)),0))),"")</f>
        <v>0</v>
      </c>
      <c r="EB72" s="409" t="str">
        <f t="shared" ref="EB72:EB76" si="707">IF(DZ72="9-11","Zona 1",IF(DZ72="11","Zona 1",IF(DZ72="12-13","Zona 2",IF(DZ72="14-16","Zona 2",IF(DZ72="17-19","Zona 3",IF(DZ72="20","Zona 3",""))))))</f>
        <v/>
      </c>
      <c r="EF72" s="407"/>
      <c r="EG72" s="407"/>
      <c r="EH72" s="407"/>
      <c r="EI72" s="407"/>
      <c r="EJ72" s="407">
        <f>IFERROR(EF72*EG72*EH72,"")</f>
        <v>0</v>
      </c>
      <c r="EK72" s="407">
        <f t="shared" ref="EK72:EK76" si="708">IFERROR(EF72*EG72*EI72,"")</f>
        <v>0</v>
      </c>
      <c r="EL72" s="408" t="str">
        <f t="shared" ref="EL72:EL76" si="709">IFERROR(((EH72*EG72*EF72)*(ER72*16.6667))+((EF72*EG72*EI72)*(EW72*16.6667)),"")</f>
        <v/>
      </c>
      <c r="EM72" s="407" t="s">
        <v>144</v>
      </c>
      <c r="EN72" s="407"/>
      <c r="EO72" s="409" t="str">
        <f t="shared" ref="EO72:EO76" si="710">IF(EQ72="9-11","Zona 1",IF(EQ72="11","Zona 1",IF(EQ72="12-13","Zona 2",IF(EQ72="14-16","Zona 2",IF(EQ72="17-19","Zona 3",IF(EQ72="20","Zona 3",""))))))</f>
        <v/>
      </c>
      <c r="EP72" s="410" t="str">
        <f t="shared" ref="EP72:EP76" si="711">IFERROR(TIME(0,ROUNDDOWN(((1/ER72)*60),0),ROUND(((((1/ER72)*60)-ROUNDDOWN(((1/ER72)*60),0))*60),0)),"")</f>
        <v/>
      </c>
      <c r="EQ72" s="407" t="str">
        <f>IFERROR(IF(EM72="PACE_Daniels",(INDEX(BASE!$AE$4:$AH$8,MATCH('Microciclos - Endurance (2)'!EN72,BASE!$AE$4:$AE$8,0),4)),IF(AND(EM72="vVO2máx",EN72&gt;=35,EN72&lt;=45),"9-11",IF(AND(EM72="vVO2máx",EN72&gt;45,EN72&lt;=65),"11",IF(AND(EM72="vVO2máx",EN72&gt;65,EN72&lt;=75),"12-13",IF(AND(EM72="vVO2máx",EN72&gt;=80,EN72&lt;=85),"14-16",IF(AND(EM72="vVO2máx",EN72&gt;=85,EN72&lt;100),"17-19",IF(AND(EM72="vVO2máx",EN72&gt;=100),"20",IF(AND(EM72="FCR",EN72&gt;40,EN72&lt;=60),"12-13",IF(AND(EM72="FCR",EN72&gt;60,EN72&lt;=84),"14-16",IF(AND(EM72="FCR",EN72&gt;=85,EN72&lt;100),"17-19",IF(AND(EM72="FCR",EN72=100),"20",""))))))))))),"")</f>
        <v/>
      </c>
      <c r="ER72" s="409" t="str">
        <f>IFERROR(IF(EM72="vVO2máx",(Avaliações!$C$51*'Microciclos - Endurance (2)'!EN72)/100,IF(EM72="Velocidade_crítica",IF(EN72="80% VC",Avaliações!#REF!*0.8,IF(EN72="100% VC",Avaliações!#REF!*1,IF(EN72="120% VC",Avaliações!#REF!*1.2,IF(EN72="&gt;30%",Avaliações!$C$54*1.3,IF(EN72="&gt;40%",Avaliações!$C$54*1.4,0))))),IF(EM72="PACE_Daniels",INDEX(BASE!$Q$4:$V$60,MATCH(Avaliações!$C$53,BASE!$Q$4:$Q$60,0),MATCH('Microciclos - Endurance (2)'!EN72,BASE!$Q$4:$V$4,0)),""))),"")</f>
        <v/>
      </c>
      <c r="ES72" s="407" t="s">
        <v>144</v>
      </c>
      <c r="ET72" s="407"/>
      <c r="EU72" s="410" t="str">
        <f t="shared" ref="EU72:EU76" si="712">IFERROR(TIME(0,ROUNDDOWN(((1/EW72)*60),0),ROUND(((((1/EW72)*60)-ROUNDDOWN(((1/EW72)*60),0))*60),0)),"")</f>
        <v/>
      </c>
      <c r="EV72" s="407" t="str">
        <f>IFERROR(IF(EM72="PACE_Daniels",(INDEX(BASE!$AE$4:$AH$7,MATCH('Microciclos - Endurance (2)'!ET72,BASE!$AE$4:$AE$7,0),4)),IF(AND(EM72="vVO2máx",ET72&gt;=35,ET72&lt;=45),"9-11",IF(AND(EM72="vVO2máx",ET72&gt;45,ET72&lt;=65),"11",IF(AND(EM72="vVO2máx",ET72&gt;65,ET72&lt;=75),"12-13",IF(AND(EM72="vVO2máx",ET72&gt;=80,ET72&lt;=85),"14-16",IF(AND(EM72="vVO2máx",ET72&gt;=85,ET72&lt;100),"17-19",IF(AND(EM72="vVO2máx",ET72&gt;=100),"20",IF(AND(EM72="FCR",ET72&gt;40,ET72&lt;=60),"12-13",IF(AND(EM72="FCR",ET72&gt;60,ET72&lt;=84),"14-16",IF(AND(EM72="FCR",ET72&gt;=85,ET72&lt;100),"17-19",IF(AND(EM72="FCR",ET72=100),"20",""))))))))))),"")</f>
        <v/>
      </c>
      <c r="EW72" s="409">
        <f>IFERROR(IF(ES72="vVO2máx",(Avaliações!$C$51*'Microciclos - Endurance (2)'!ET72)/100,IF(ES72="Velocidade_crítica",IF(ET72="80% VC",Avaliações!#REF!*0.8,IF(ET72="100% VC",Avaliações!#REF!*1,IF(ET72="120% VC",Avaliações!#REF!*1.2,IF(ET72="&gt;30%",Avaliações!$C$54*1.3,IF(ET72="&gt;40%",Avaliações!$C$54*1.4,0))))),IF(ES72="PACE_Daniels",INDEX(BASE!$Q$4:$V$60,MATCH(Avaliações!$C$53,BASE!$Q$4:$Q$60,0),MATCH('Microciclos - Endurance (2)'!ET72,BASE!$Q$4:$V$4,0)),0))),"")</f>
        <v>0</v>
      </c>
      <c r="EX72" s="409" t="str">
        <f t="shared" ref="EX72:EX76" si="713">IF(EV72="9-11","Zona 1",IF(EV72="11","Zona 1",IF(EV72="12-13","Zona 2",IF(EV72="14-16","Zona 2",IF(EV72="17-19","Zona 3",IF(EV72="20","Zona 3",""))))))</f>
        <v/>
      </c>
      <c r="FB72" s="407"/>
      <c r="FC72" s="407"/>
      <c r="FD72" s="407"/>
      <c r="FE72" s="407"/>
      <c r="FF72" s="407">
        <f>IFERROR(FB72*FC72*FD72,"")</f>
        <v>0</v>
      </c>
      <c r="FG72" s="407">
        <f t="shared" ref="FG72:FG76" si="714">IFERROR(FB72*FC72*FE72,"")</f>
        <v>0</v>
      </c>
      <c r="FH72" s="408" t="str">
        <f t="shared" ref="FH72:FH76" si="715">IFERROR(((FD72*FC72*FB72)*(FN72*16.6667))+((FB72*FC72*FE72)*(FS72*16.6667)),"")</f>
        <v/>
      </c>
      <c r="FI72" s="407" t="s">
        <v>144</v>
      </c>
      <c r="FJ72" s="407"/>
      <c r="FK72" s="409" t="str">
        <f t="shared" ref="FK72:FK76" si="716">IF(FM72="9-11","Zona 1",IF(FM72="11","Zona 1",IF(FM72="12-13","Zona 2",IF(FM72="14-16","Zona 2",IF(FM72="17-19","Zona 3",IF(FM72="20","Zona 3",""))))))</f>
        <v/>
      </c>
      <c r="FL72" s="410" t="str">
        <f t="shared" ref="FL72:FL76" si="717">IFERROR(TIME(0,ROUNDDOWN(((1/FN72)*60),0),ROUND(((((1/FN72)*60)-ROUNDDOWN(((1/FN72)*60),0))*60),0)),"")</f>
        <v/>
      </c>
      <c r="FM72" s="407" t="str">
        <f>IFERROR(IF(FI72="PACE_Daniels",(INDEX(BASE!$AE$4:$AH$8,MATCH('Microciclos - Endurance (2)'!FJ72,BASE!$AE$4:$AE$8,0),4)),IF(AND(FI72="vVO2máx",FJ72&gt;=35,FJ72&lt;=45),"9-11",IF(AND(FI72="vVO2máx",FJ72&gt;45,FJ72&lt;=65),"11",IF(AND(FI72="vVO2máx",FJ72&gt;65,FJ72&lt;=75),"12-13",IF(AND(FI72="vVO2máx",FJ72&gt;=80,FJ72&lt;=85),"14-16",IF(AND(FI72="vVO2máx",FJ72&gt;=85,FJ72&lt;100),"17-19",IF(AND(FI72="vVO2máx",FJ72&gt;=100),"20",IF(AND(FI72="FCR",FJ72&gt;40,FJ72&lt;=60),"12-13",IF(AND(FI72="FCR",FJ72&gt;60,FJ72&lt;=84),"14-16",IF(AND(FI72="FCR",FJ72&gt;=85,FJ72&lt;100),"17-19",IF(AND(FI72="FCR",FJ72=100),"20",""))))))))))),"")</f>
        <v/>
      </c>
      <c r="FN72" s="409" t="str">
        <f>IFERROR(IF(FI72="vVO2máx",(Avaliações!$C$51*'Microciclos - Endurance (2)'!FJ72)/100,IF(FI72="Velocidade_crítica",IF(FJ72="80% VC",Avaliações!#REF!*0.8,IF(FJ72="100% VC",Avaliações!#REF!*1,IF(FJ72="120% VC",Avaliações!#REF!*1.2,IF(FJ72="&gt;30%",Avaliações!$C$54*1.3,IF(FJ72="&gt;40%",Avaliações!$C$54*1.4,0))))),IF(FI72="PACE_Daniels",INDEX(BASE!$Q$4:$V$60,MATCH(Avaliações!$C$53,BASE!$Q$4:$Q$60,0),MATCH('Microciclos - Endurance (2)'!FJ72,BASE!$Q$4:$V$4,0)),""))),"")</f>
        <v/>
      </c>
      <c r="FO72" s="407" t="s">
        <v>144</v>
      </c>
      <c r="FP72" s="407"/>
      <c r="FQ72" s="410" t="str">
        <f t="shared" ref="FQ72:FQ76" si="718">IFERROR(TIME(0,ROUNDDOWN(((1/FS72)*60),0),ROUND(((((1/FS72)*60)-ROUNDDOWN(((1/FS72)*60),0))*60),0)),"")</f>
        <v/>
      </c>
      <c r="FR72" s="407" t="str">
        <f>IFERROR(IF(FI72="PACE_Daniels",(INDEX(BASE!$AE$4:$AH$7,MATCH('Microciclos - Endurance (2)'!FP72,BASE!$AE$4:$AE$7,0),4)),IF(AND(FI72="vVO2máx",FP72&gt;=35,FP72&lt;=45),"9-11",IF(AND(FI72="vVO2máx",FP72&gt;45,FP72&lt;=65),"11",IF(AND(FI72="vVO2máx",FP72&gt;65,FP72&lt;=75),"12-13",IF(AND(FI72="vVO2máx",FP72&gt;=80,FP72&lt;=85),"14-16",IF(AND(FI72="vVO2máx",FP72&gt;=85,FP72&lt;100),"17-19",IF(AND(FI72="vVO2máx",FP72&gt;=100),"20",IF(AND(FI72="FCR",FP72&gt;40,FP72&lt;=60),"12-13",IF(AND(FI72="FCR",FP72&gt;60,FP72&lt;=84),"14-16",IF(AND(FI72="FCR",FP72&gt;=85,FP72&lt;100),"17-19",IF(AND(FI72="FCR",FP72=100),"20",""))))))))))),"")</f>
        <v/>
      </c>
      <c r="FS72" s="409">
        <f>IFERROR(IF(FO72="vVO2máx",(Avaliações!$C$51*'Microciclos - Endurance (2)'!FP72)/100,IF(FO72="Velocidade_crítica",IF(FP72="80% VC",Avaliações!#REF!*0.8,IF(FP72="100% VC",Avaliações!#REF!*1,IF(FP72="120% VC",Avaliações!#REF!*1.2,IF(FP72="&gt;30%",Avaliações!$C$54*1.3,IF(FP72="&gt;40%",Avaliações!$C$54*1.4,0))))),IF(FO72="PACE_Daniels",INDEX(BASE!$Q$4:$V$60,MATCH(Avaliações!$C$53,BASE!$Q$4:$Q$60,0),MATCH('Microciclos - Endurance (2)'!FP72,BASE!$Q$4:$V$4,0)),0))),"")</f>
        <v>0</v>
      </c>
      <c r="FT72" s="409" t="str">
        <f t="shared" ref="FT72:FT76" si="719">IF(FR72="9-11","Zona 1",IF(FR72="11","Zona 1",IF(FR72="12-13","Zona 2",IF(FR72="14-16","Zona 2",IF(FR72="17-19","Zona 3",IF(FR72="20","Zona 3",""))))))</f>
        <v/>
      </c>
      <c r="FX72" s="407"/>
      <c r="FY72" s="407"/>
      <c r="FZ72" s="407"/>
      <c r="GA72" s="407"/>
      <c r="GB72" s="407">
        <f>IFERROR(FX72*FY72*FZ72,"")</f>
        <v>0</v>
      </c>
      <c r="GC72" s="407">
        <f t="shared" ref="GC72:GC76" si="720">IFERROR(FX72*FY72*GA72,"")</f>
        <v>0</v>
      </c>
      <c r="GD72" s="408" t="str">
        <f t="shared" ref="GD72:GD76" si="721">IFERROR(((FZ72*FY72*FX72)*(GJ72*16.6667))+((FX72*FY72*GA72)*(GO72*16.6667)),"")</f>
        <v/>
      </c>
      <c r="GE72" s="407" t="s">
        <v>144</v>
      </c>
      <c r="GF72" s="407"/>
      <c r="GG72" s="409" t="str">
        <f t="shared" ref="GG72:GG76" si="722">IF(GI72="9-11","Zona 1",IF(GI72="11","Zona 1",IF(GI72="12-13","Zona 2",IF(GI72="14-16","Zona 2",IF(GI72="17-19","Zona 3",IF(GI72="20","Zona 3",""))))))</f>
        <v/>
      </c>
      <c r="GH72" s="410" t="str">
        <f t="shared" ref="GH72:GH76" si="723">IFERROR(TIME(0,ROUNDDOWN(((1/GJ72)*60),0),ROUND(((((1/GJ72)*60)-ROUNDDOWN(((1/GJ72)*60),0))*60),0)),"")</f>
        <v/>
      </c>
      <c r="GI72" s="407" t="str">
        <f>IFERROR(IF(GE72="PACE_Daniels",(INDEX(BASE!$AE$4:$AH$8,MATCH('Microciclos - Endurance (2)'!GF72,BASE!$AE$4:$AE$8,0),4)),IF(AND(GE72="vVO2máx",GF72&gt;=35,GF72&lt;=45),"9-11",IF(AND(GE72="vVO2máx",GF72&gt;45,GF72&lt;=65),"11",IF(AND(GE72="vVO2máx",GF72&gt;65,GF72&lt;=75),"12-13",IF(AND(GE72="vVO2máx",GF72&gt;=80,GF72&lt;=85),"14-16",IF(AND(GE72="vVO2máx",GF72&gt;=85,GF72&lt;100),"17-19",IF(AND(GE72="vVO2máx",GF72&gt;=100),"20",IF(AND(GE72="FCR",GF72&gt;40,GF72&lt;=60),"12-13",IF(AND(GE72="FCR",GF72&gt;60,GF72&lt;=84),"14-16",IF(AND(GE72="FCR",GF72&gt;=85,GF72&lt;100),"17-19",IF(AND(GE72="FCR",GF72=100),"20",""))))))))))),"")</f>
        <v/>
      </c>
      <c r="GJ72" s="409" t="str">
        <f>IFERROR(IF(GE72="vVO2máx",(Avaliações!$C$51*'Microciclos - Endurance (2)'!GF72)/100,IF(GE72="Velocidade_crítica",IF(GF72="80% VC",Avaliações!#REF!*0.8,IF(GF72="100% VC",Avaliações!#REF!*1,IF(GF72="120% VC",Avaliações!#REF!*1.2,IF(GF72="&gt;30%",Avaliações!$C$54*1.3,IF(GF72="&gt;40%",Avaliações!$C$54*1.4,0))))),IF(GE72="PACE_Daniels",INDEX(BASE!$Q$4:$V$60,MATCH(Avaliações!$C$53,BASE!$Q$4:$Q$60,0),MATCH('Microciclos - Endurance (2)'!GF72,BASE!$Q$4:$V$4,0)),""))),"")</f>
        <v/>
      </c>
      <c r="GK72" s="407" t="s">
        <v>144</v>
      </c>
      <c r="GL72" s="407"/>
      <c r="GM72" s="410" t="str">
        <f t="shared" ref="GM72:GM76" si="724">IFERROR(TIME(0,ROUNDDOWN(((1/GO72)*60),0),ROUND(((((1/GO72)*60)-ROUNDDOWN(((1/GO72)*60),0))*60),0)),"")</f>
        <v/>
      </c>
      <c r="GN72" s="407" t="str">
        <f>IFERROR(IF(GE72="PACE_Daniels",(INDEX(BASE!$AE$4:$AH$7,MATCH('Microciclos - Endurance (2)'!GL72,BASE!$AE$4:$AE$7,0),4)),IF(AND(GE72="vVO2máx",GL72&gt;=35,GL72&lt;=45),"9-11",IF(AND(GE72="vVO2máx",GL72&gt;45,GL72&lt;=65),"11",IF(AND(GE72="vVO2máx",GL72&gt;65,GL72&lt;=75),"12-13",IF(AND(GE72="vVO2máx",GL72&gt;=80,GL72&lt;=85),"14-16",IF(AND(GE72="vVO2máx",GL72&gt;=85,GL72&lt;100),"17-19",IF(AND(GE72="vVO2máx",GL72&gt;=100),"20",IF(AND(GE72="FCR",GL72&gt;40,GL72&lt;=60),"12-13",IF(AND(GE72="FCR",GL72&gt;60,GL72&lt;=84),"14-16",IF(AND(GE72="FCR",GL72&gt;=85,GL72&lt;100),"17-19",IF(AND(GE72="FCR",GL72=100),"20",""))))))))))),"")</f>
        <v/>
      </c>
      <c r="GO72" s="409">
        <f>IFERROR(IF(GK72="vVO2máx",(Avaliações!$C$51*'Microciclos - Endurance (2)'!GL72)/100,IF(GK72="Velocidade_crítica",IF(GL72="80% VC",Avaliações!#REF!*0.8,IF(GL72="100% VC",Avaliações!#REF!*1,IF(GL72="120% VC",Avaliações!#REF!*1.2,IF(GL72="&gt;30%",Avaliações!$C$54*1.3,IF(GL72="&gt;40%",Avaliações!$C$54*1.4,0))))),IF(GK72="PACE_Daniels",INDEX(BASE!$Q$4:$V$60,MATCH(Avaliações!$C$53,BASE!$Q$4:$Q$60,0),MATCH('Microciclos - Endurance (2)'!GL72,BASE!$Q$4:$V$4,0)),0))),"")</f>
        <v>0</v>
      </c>
      <c r="GP72" s="409" t="str">
        <f t="shared" ref="GP72:GP76" si="725">IF(GN72="9-11","Zona 1",IF(GN72="11","Zona 1",IF(GN72="12-13","Zona 2",IF(GN72="14-16","Zona 2",IF(GN72="17-19","Zona 3",IF(GN72="20","Zona 3",""))))))</f>
        <v/>
      </c>
      <c r="GT72" s="407"/>
      <c r="GU72" s="407"/>
      <c r="GV72" s="407"/>
      <c r="GW72" s="407"/>
      <c r="GX72" s="407">
        <f>IFERROR(GT72*GU72*GV72,"")</f>
        <v>0</v>
      </c>
      <c r="GY72" s="407">
        <f t="shared" ref="GY72:GY76" si="726">IFERROR(GT72*GU72*GW72,"")</f>
        <v>0</v>
      </c>
      <c r="GZ72" s="408" t="str">
        <f t="shared" ref="GZ72:GZ76" si="727">IFERROR(((GV72*GU72*GT72)*(HF72*16.6667))+((GT72*GU72*GW72)*(HK72*16.6667)),"")</f>
        <v/>
      </c>
      <c r="HA72" s="407" t="s">
        <v>144</v>
      </c>
      <c r="HB72" s="407"/>
      <c r="HC72" s="409" t="str">
        <f t="shared" ref="HC72:HC76" si="728">IF(HE72="9-11","Zona 1",IF(HE72="11","Zona 1",IF(HE72="12-13","Zona 2",IF(HE72="14-16","Zona 2",IF(HE72="17-19","Zona 3",IF(HE72="20","Zona 3",""))))))</f>
        <v/>
      </c>
      <c r="HD72" s="410" t="str">
        <f t="shared" ref="HD72:HD76" si="729">IFERROR(TIME(0,ROUNDDOWN(((1/HF72)*60),0),ROUND(((((1/HF72)*60)-ROUNDDOWN(((1/HF72)*60),0))*60),0)),"")</f>
        <v/>
      </c>
      <c r="HE72" s="407" t="str">
        <f>IFERROR(IF(HA72="PACE_Daniels",(INDEX(BASE!$AE$4:$AH$8,MATCH('Microciclos - Endurance (2)'!HB72,BASE!$AE$4:$AE$8,0),4)),IF(AND(HA72="vVO2máx",HB72&gt;=35,HB72&lt;=45),"9-11",IF(AND(HA72="vVO2máx",HB72&gt;45,HB72&lt;=65),"11",IF(AND(HA72="vVO2máx",HB72&gt;65,HB72&lt;=75),"12-13",IF(AND(HA72="vVO2máx",HB72&gt;=80,HB72&lt;=85),"14-16",IF(AND(HA72="vVO2máx",HB72&gt;=85,HB72&lt;100),"17-19",IF(AND(HA72="vVO2máx",HB72&gt;=100),"20",IF(AND(HA72="FCR",HB72&gt;40,HB72&lt;=60),"12-13",IF(AND(HA72="FCR",HB72&gt;60,HB72&lt;=84),"14-16",IF(AND(HA72="FCR",HB72&gt;=85,HB72&lt;100),"17-19",IF(AND(HA72="FCR",HB72=100),"20",""))))))))))),"")</f>
        <v/>
      </c>
      <c r="HF72" s="409" t="str">
        <f>IFERROR(IF(HA72="vVO2máx",(Avaliações!$C$51*'Microciclos - Endurance (2)'!HB72)/100,IF(HA72="Velocidade_crítica",IF(HB72="80% VC",Avaliações!#REF!*0.8,IF(HB72="100% VC",Avaliações!#REF!*1,IF(HB72="120% VC",Avaliações!#REF!*1.2,IF(HB72="&gt;30%",Avaliações!$C$54*1.3,IF(HB72="&gt;40%",Avaliações!$C$54*1.4,0))))),IF(HA72="PACE_Daniels",INDEX(BASE!$Q$4:$V$60,MATCH(Avaliações!$C$53,BASE!$Q$4:$Q$60,0),MATCH('Microciclos - Endurance (2)'!HB72,BASE!$Q$4:$V$4,0)),""))),"")</f>
        <v/>
      </c>
      <c r="HG72" s="407" t="s">
        <v>144</v>
      </c>
      <c r="HH72" s="407"/>
      <c r="HI72" s="410" t="str">
        <f t="shared" ref="HI72:HI76" si="730">IFERROR(TIME(0,ROUNDDOWN(((1/HK72)*60),0),ROUND(((((1/HK72)*60)-ROUNDDOWN(((1/HK72)*60),0))*60),0)),"")</f>
        <v/>
      </c>
      <c r="HJ72" s="407" t="str">
        <f>IFERROR(IF(HA72="PACE_Daniels",(INDEX(BASE!$AE$4:$AH$7,MATCH('Microciclos - Endurance (2)'!HH72,BASE!$AE$4:$AE$7,0),4)),IF(AND(HA72="vVO2máx",HH72&gt;=35,HH72&lt;=45),"9-11",IF(AND(HA72="vVO2máx",HH72&gt;45,HH72&lt;=65),"11",IF(AND(HA72="vVO2máx",HH72&gt;65,HH72&lt;=75),"12-13",IF(AND(HA72="vVO2máx",HH72&gt;=80,HH72&lt;=85),"14-16",IF(AND(HA72="vVO2máx",HH72&gt;=85,HH72&lt;100),"17-19",IF(AND(HA72="vVO2máx",HH72&gt;=100),"20",IF(AND(HA72="FCR",HH72&gt;40,HH72&lt;=60),"12-13",IF(AND(HA72="FCR",HH72&gt;60,HH72&lt;=84),"14-16",IF(AND(HA72="FCR",HH72&gt;=85,HH72&lt;100),"17-19",IF(AND(HA72="FCR",HH72=100),"20",""))))))))))),"")</f>
        <v/>
      </c>
      <c r="HK72" s="409">
        <f>IFERROR(IF(HG72="vVO2máx",(Avaliações!$C$51*'Microciclos - Endurance (2)'!HH72)/100,IF(HG72="Velocidade_crítica",IF(HH72="80% VC",Avaliações!#REF!*0.8,IF(HH72="100% VC",Avaliações!#REF!*1,IF(HH72="120% VC",Avaliações!#REF!*1.2,IF(HH72="&gt;30%",Avaliações!$C$54*1.3,IF(HH72="&gt;40%",Avaliações!$C$54*1.4,0))))),IF(HG72="PACE_Daniels",INDEX(BASE!$Q$4:$V$60,MATCH(Avaliações!$C$53,BASE!$Q$4:$Q$60,0),MATCH('Microciclos - Endurance (2)'!HH72,BASE!$Q$4:$V$4,0)),0))),"")</f>
        <v>0</v>
      </c>
      <c r="HL72" s="409" t="str">
        <f t="shared" ref="HL72:HL76" si="731">IF(HJ72="9-11","Zona 1",IF(HJ72="11","Zona 1",IF(HJ72="12-13","Zona 2",IF(HJ72="14-16","Zona 2",IF(HJ72="17-19","Zona 3",IF(HJ72="20","Zona 3",""))))))</f>
        <v/>
      </c>
      <c r="HP72" s="407"/>
      <c r="HQ72" s="407"/>
      <c r="HR72" s="407"/>
      <c r="HS72" s="407"/>
      <c r="HT72" s="407">
        <f>IFERROR(HP72*HQ72*HR72,"")</f>
        <v>0</v>
      </c>
      <c r="HU72" s="407">
        <f t="shared" ref="HU72:HU76" si="732">IFERROR(HP72*HQ72*HS72,"")</f>
        <v>0</v>
      </c>
      <c r="HV72" s="408" t="str">
        <f t="shared" ref="HV72:HV76" si="733">IFERROR(((HR72*HQ72*HP72)*(IB72*16.6667))+((HP72*HQ72*HS72)*(IG72*16.6667)),"")</f>
        <v/>
      </c>
      <c r="HW72" s="407" t="s">
        <v>144</v>
      </c>
      <c r="HX72" s="407"/>
      <c r="HY72" s="409" t="str">
        <f t="shared" ref="HY72:HY76" si="734">IF(IA72="9-11","Zona 1",IF(IA72="11","Zona 1",IF(IA72="12-13","Zona 2",IF(IA72="14-16","Zona 2",IF(IA72="17-19","Zona 3",IF(IA72="20","Zona 3",""))))))</f>
        <v/>
      </c>
      <c r="HZ72" s="410" t="str">
        <f t="shared" ref="HZ72:HZ76" si="735">IFERROR(TIME(0,ROUNDDOWN(((1/IB72)*60),0),ROUND(((((1/IB72)*60)-ROUNDDOWN(((1/IB72)*60),0))*60),0)),"")</f>
        <v/>
      </c>
      <c r="IA72" s="407" t="str">
        <f>IFERROR(IF(HW72="PACE_Daniels",(INDEX(BASE!$AE$4:$AH$8,MATCH('Microciclos - Endurance (2)'!HX72,BASE!$AE$4:$AE$8,0),4)),IF(AND(HW72="vVO2máx",HX72&gt;=35,HX72&lt;=45),"9-11",IF(AND(HW72="vVO2máx",HX72&gt;45,HX72&lt;=65),"11",IF(AND(HW72="vVO2máx",HX72&gt;65,HX72&lt;=75),"12-13",IF(AND(HW72="vVO2máx",HX72&gt;=80,HX72&lt;=85),"14-16",IF(AND(HW72="vVO2máx",HX72&gt;=85,HX72&lt;100),"17-19",IF(AND(HW72="vVO2máx",HX72&gt;=100),"20",IF(AND(HW72="FCR",HX72&gt;40,HX72&lt;=60),"12-13",IF(AND(HW72="FCR",HX72&gt;60,HX72&lt;=84),"14-16",IF(AND(HW72="FCR",HX72&gt;=85,HX72&lt;100),"17-19",IF(AND(HW72="FCR",HX72=100),"20",""))))))))))),"")</f>
        <v/>
      </c>
      <c r="IB72" s="409" t="str">
        <f>IFERROR(IF(HW72="vVO2máx",(Avaliações!$C$51*'Microciclos - Endurance (2)'!HX72)/100,IF(HW72="Velocidade_crítica",IF(HX72="80% VC",Avaliações!#REF!*0.8,IF(HX72="100% VC",Avaliações!#REF!*1,IF(HX72="120% VC",Avaliações!#REF!*1.2,IF(HX72="&gt;30%",Avaliações!$C$54*1.3,IF(HX72="&gt;40%",Avaliações!$C$54*1.4,0))))),IF(HW72="PACE_Daniels",INDEX(BASE!$Q$4:$V$60,MATCH(Avaliações!$C$53,BASE!$Q$4:$Q$60,0),MATCH('Microciclos - Endurance (2)'!HX72,BASE!$Q$4:$V$4,0)),""))),"")</f>
        <v/>
      </c>
      <c r="IC72" s="407" t="s">
        <v>144</v>
      </c>
      <c r="ID72" s="407"/>
      <c r="IE72" s="410" t="str">
        <f t="shared" ref="IE72:IE76" si="736">IFERROR(TIME(0,ROUNDDOWN(((1/IG72)*60),0),ROUND(((((1/IG72)*60)-ROUNDDOWN(((1/IG72)*60),0))*60),0)),"")</f>
        <v/>
      </c>
      <c r="IF72" s="407" t="str">
        <f>IFERROR(IF(HW72="PACE_Daniels",(INDEX(BASE!$AE$4:$AH$7,MATCH('Microciclos - Endurance (2)'!ID72,BASE!$AE$4:$AE$7,0),4)),IF(AND(HW72="vVO2máx",ID72&gt;=35,ID72&lt;=45),"9-11",IF(AND(HW72="vVO2máx",ID72&gt;45,ID72&lt;=65),"11",IF(AND(HW72="vVO2máx",ID72&gt;65,ID72&lt;=75),"12-13",IF(AND(HW72="vVO2máx",ID72&gt;=80,ID72&lt;=85),"14-16",IF(AND(HW72="vVO2máx",ID72&gt;=85,ID72&lt;100),"17-19",IF(AND(HW72="vVO2máx",ID72&gt;=100),"20",IF(AND(HW72="FCR",ID72&gt;40,ID72&lt;=60),"12-13",IF(AND(HW72="FCR",ID72&gt;60,ID72&lt;=84),"14-16",IF(AND(HW72="FCR",ID72&gt;=85,ID72&lt;100),"17-19",IF(AND(HW72="FCR",ID72=100),"20",""))))))))))),"")</f>
        <v/>
      </c>
      <c r="IG72" s="409">
        <f>IFERROR(IF(IC72="vVO2máx",(Avaliações!$C$51*'Microciclos - Endurance (2)'!ID72)/100,IF(IC72="Velocidade_crítica",IF(ID72="80% VC",Avaliações!#REF!*0.8,IF(ID72="100% VC",Avaliações!#REF!*1,IF(ID72="120% VC",Avaliações!#REF!*1.2,IF(ID72="&gt;30%",Avaliações!$C$54*1.3,IF(ID72="&gt;40%",Avaliações!$C$54*1.4,0))))),IF(IC72="PACE_Daniels",INDEX(BASE!$Q$4:$V$60,MATCH(Avaliações!$C$53,BASE!$Q$4:$Q$60,0),MATCH('Microciclos - Endurance (2)'!ID72,BASE!$Q$4:$V$4,0)),0))),"")</f>
        <v>0</v>
      </c>
      <c r="IH72" s="409" t="str">
        <f t="shared" ref="IH72:IH76" si="737">IF(IF72="9-11","Zona 1",IF(IF72="11","Zona 1",IF(IF72="12-13","Zona 2",IF(IF72="14-16","Zona 2",IF(IF72="17-19","Zona 3",IF(IF72="20","Zona 3",""))))))</f>
        <v/>
      </c>
      <c r="IL72" s="407"/>
      <c r="IM72" s="407"/>
      <c r="IN72" s="407"/>
      <c r="IO72" s="407"/>
      <c r="IP72" s="407">
        <f>IFERROR(IL72*IM72*IN72,"")</f>
        <v>0</v>
      </c>
      <c r="IQ72" s="407">
        <f t="shared" ref="IQ72:IQ76" si="738">IFERROR(IL72*IM72*IO72,"")</f>
        <v>0</v>
      </c>
      <c r="IR72" s="408" t="str">
        <f t="shared" ref="IR72:IR76" si="739">IFERROR(((IN72*IM72*IL72)*(IX72*16.6667))+((IL72*IM72*IO72)*(JC72*16.6667)),"")</f>
        <v/>
      </c>
      <c r="IS72" s="407" t="s">
        <v>144</v>
      </c>
      <c r="IT72" s="407"/>
      <c r="IU72" s="409" t="str">
        <f t="shared" ref="IU72:IU76" si="740">IF(IW72="9-11","Zona 1",IF(IW72="11","Zona 1",IF(IW72="12-13","Zona 2",IF(IW72="14-16","Zona 2",IF(IW72="17-19","Zona 3",IF(IW72="20","Zona 3",""))))))</f>
        <v/>
      </c>
      <c r="IV72" s="410" t="str">
        <f t="shared" ref="IV72:IV76" si="741">IFERROR(TIME(0,ROUNDDOWN(((1/IX72)*60),0),ROUND(((((1/IX72)*60)-ROUNDDOWN(((1/IX72)*60),0))*60),0)),"")</f>
        <v/>
      </c>
      <c r="IW72" s="407" t="str">
        <f>IFERROR(IF(IS72="PACE_Daniels",(INDEX(BASE!$AE$4:$AH$8,MATCH('Microciclos - Endurance (2)'!IT72,BASE!$AE$4:$AE$8,0),4)),IF(AND(IS72="vVO2máx",IT72&gt;=35,IT72&lt;=45),"9-11",IF(AND(IS72="vVO2máx",IT72&gt;45,IT72&lt;=65),"11",IF(AND(IS72="vVO2máx",IT72&gt;65,IT72&lt;=75),"12-13",IF(AND(IS72="vVO2máx",IT72&gt;=80,IT72&lt;=85),"14-16",IF(AND(IS72="vVO2máx",IT72&gt;=85,IT72&lt;100),"17-19",IF(AND(IS72="vVO2máx",IT72&gt;=100),"20",IF(AND(IS72="FCR",IT72&gt;40,IT72&lt;=60),"12-13",IF(AND(IS72="FCR",IT72&gt;60,IT72&lt;=84),"14-16",IF(AND(IS72="FCR",IT72&gt;=85,IT72&lt;100),"17-19",IF(AND(IS72="FCR",IT72=100),"20",""))))))))))),"")</f>
        <v/>
      </c>
      <c r="IX72" s="409" t="str">
        <f>IFERROR(IF(IS72="vVO2máx",(Avaliações!$C$51*'Microciclos - Endurance (2)'!IT72)/100,IF(IS72="Velocidade_crítica",IF(IT72="80% VC",Avaliações!#REF!*0.8,IF(IT72="100% VC",Avaliações!#REF!*1,IF(IT72="120% VC",Avaliações!#REF!*1.2,IF(IT72="&gt;30%",Avaliações!$C$54*1.3,IF(IT72="&gt;40%",Avaliações!$C$54*1.4,0))))),IF(IS72="PACE_Daniels",INDEX(BASE!$Q$4:$V$60,MATCH(Avaliações!$C$53,BASE!$Q$4:$Q$60,0),MATCH('Microciclos - Endurance (2)'!IT72,BASE!$Q$4:$V$4,0)),""))),"")</f>
        <v/>
      </c>
      <c r="IY72" s="407" t="s">
        <v>144</v>
      </c>
      <c r="IZ72" s="407"/>
      <c r="JA72" s="410" t="str">
        <f t="shared" ref="JA72:JA76" si="742">IFERROR(TIME(0,ROUNDDOWN(((1/JC72)*60),0),ROUND(((((1/JC72)*60)-ROUNDDOWN(((1/JC72)*60),0))*60),0)),"")</f>
        <v/>
      </c>
      <c r="JB72" s="407" t="str">
        <f>IFERROR(IF(IS72="PACE_Daniels",(INDEX(BASE!$AE$4:$AH$7,MATCH('Microciclos - Endurance (2)'!IZ72,BASE!$AE$4:$AE$7,0),4)),IF(AND(IS72="vVO2máx",IZ72&gt;=35,IZ72&lt;=45),"9-11",IF(AND(IS72="vVO2máx",IZ72&gt;45,IZ72&lt;=65),"11",IF(AND(IS72="vVO2máx",IZ72&gt;65,IZ72&lt;=75),"12-13",IF(AND(IS72="vVO2máx",IZ72&gt;=80,IZ72&lt;=85),"14-16",IF(AND(IS72="vVO2máx",IZ72&gt;=85,IZ72&lt;100),"17-19",IF(AND(IS72="vVO2máx",IZ72&gt;=100),"20",IF(AND(IS72="FCR",IZ72&gt;40,IZ72&lt;=60),"12-13",IF(AND(IS72="FCR",IZ72&gt;60,IZ72&lt;=84),"14-16",IF(AND(IS72="FCR",IZ72&gt;=85,IZ72&lt;100),"17-19",IF(AND(IS72="FCR",IZ72=100),"20",""))))))))))),"")</f>
        <v/>
      </c>
      <c r="JC72" s="409">
        <f>IFERROR(IF(IY72="vVO2máx",(Avaliações!$C$51*'Microciclos - Endurance (2)'!IZ72)/100,IF(IY72="Velocidade_crítica",IF(IZ72="80% VC",Avaliações!#REF!*0.8,IF(IZ72="100% VC",Avaliações!#REF!*1,IF(IZ72="120% VC",Avaliações!#REF!*1.2,IF(IZ72="&gt;30%",Avaliações!$C$54*1.3,IF(IZ72="&gt;40%",Avaliações!$C$54*1.4,0))))),IF(IY72="PACE_Daniels",INDEX(BASE!$Q$4:$V$60,MATCH(Avaliações!$C$53,BASE!$Q$4:$Q$60,0),MATCH('Microciclos - Endurance (2)'!IZ72,BASE!$Q$4:$V$4,0)),0))),"")</f>
        <v>0</v>
      </c>
      <c r="JD72" s="409" t="str">
        <f t="shared" ref="JD72:JD76" si="743">IF(JB72="9-11","Zona 1",IF(JB72="11","Zona 1",IF(JB72="12-13","Zona 2",IF(JB72="14-16","Zona 2",IF(JB72="17-19","Zona 3",IF(JB72="20","Zona 3",""))))))</f>
        <v/>
      </c>
      <c r="JH72" s="407"/>
      <c r="JI72" s="407"/>
      <c r="JJ72" s="407"/>
      <c r="JK72" s="407"/>
      <c r="JL72" s="407">
        <f>IFERROR(JH72*JI72*JJ72,"")</f>
        <v>0</v>
      </c>
      <c r="JM72" s="407">
        <f t="shared" ref="JM72:JM76" si="744">IFERROR(JH72*JI72*JK72,"")</f>
        <v>0</v>
      </c>
      <c r="JN72" s="408" t="str">
        <f t="shared" ref="JN72:JN76" si="745">IFERROR(((JJ72*JI72*JH72)*(JT72*16.6667))+((JH72*JI72*JK72)*(JY72*16.6667)),"")</f>
        <v/>
      </c>
      <c r="JO72" s="407" t="s">
        <v>144</v>
      </c>
      <c r="JP72" s="407"/>
      <c r="JQ72" s="409" t="str">
        <f t="shared" ref="JQ72:JQ76" si="746">IF(JS72="9-11","Zona 1",IF(JS72="11","Zona 1",IF(JS72="12-13","Zona 2",IF(JS72="14-16","Zona 2",IF(JS72="17-19","Zona 3",IF(JS72="20","Zona 3",""))))))</f>
        <v/>
      </c>
      <c r="JR72" s="410" t="str">
        <f t="shared" ref="JR72:JR76" si="747">IFERROR(TIME(0,ROUNDDOWN(((1/JT72)*60),0),ROUND(((((1/JT72)*60)-ROUNDDOWN(((1/JT72)*60),0))*60),0)),"")</f>
        <v/>
      </c>
      <c r="JS72" s="407" t="str">
        <f>IFERROR(IF(JO72="PACE_Daniels",(INDEX(BASE!$AE$4:$AH$8,MATCH('Microciclos - Endurance (2)'!JP72,BASE!$AE$4:$AE$8,0),4)),IF(AND(JO72="vVO2máx",JP72&gt;=35,JP72&lt;=45),"9-11",IF(AND(JO72="vVO2máx",JP72&gt;45,JP72&lt;=65),"11",IF(AND(JO72="vVO2máx",JP72&gt;65,JP72&lt;=75),"12-13",IF(AND(JO72="vVO2máx",JP72&gt;=80,JP72&lt;=85),"14-16",IF(AND(JO72="vVO2máx",JP72&gt;=85,JP72&lt;100),"17-19",IF(AND(JO72="vVO2máx",JP72&gt;=100),"20",IF(AND(JO72="FCR",JP72&gt;40,JP72&lt;=60),"12-13",IF(AND(JO72="FCR",JP72&gt;60,JP72&lt;=84),"14-16",IF(AND(JO72="FCR",JP72&gt;=85,JP72&lt;100),"17-19",IF(AND(JO72="FCR",JP72=100),"20",""))))))))))),"")</f>
        <v/>
      </c>
      <c r="JT72" s="409" t="str">
        <f>IFERROR(IF(JO72="vVO2máx",(Avaliações!$C$51*'Microciclos - Endurance (2)'!JP72)/100,IF(JO72="Velocidade_crítica",IF(JP72="80% VC",Avaliações!#REF!*0.8,IF(JP72="100% VC",Avaliações!#REF!*1,IF(JP72="120% VC",Avaliações!#REF!*1.2,IF(JP72="&gt;30%",Avaliações!$C$54*1.3,IF(JP72="&gt;40%",Avaliações!$C$54*1.4,0))))),IF(JO72="PACE_Daniels",INDEX(BASE!$Q$4:$V$60,MATCH(Avaliações!$C$53,BASE!$Q$4:$Q$60,0),MATCH('Microciclos - Endurance (2)'!JP72,BASE!$Q$4:$V$4,0)),""))),"")</f>
        <v/>
      </c>
      <c r="JU72" s="407" t="s">
        <v>144</v>
      </c>
      <c r="JV72" s="407"/>
      <c r="JW72" s="410" t="str">
        <f t="shared" ref="JW72:JW76" si="748">IFERROR(TIME(0,ROUNDDOWN(((1/JY72)*60),0),ROUND(((((1/JY72)*60)-ROUNDDOWN(((1/JY72)*60),0))*60),0)),"")</f>
        <v/>
      </c>
      <c r="JX72" s="407" t="str">
        <f>IFERROR(IF(JO72="PACE_Daniels",(INDEX(BASE!$AE$4:$AH$7,MATCH('Microciclos - Endurance (2)'!JV72,BASE!$AE$4:$AE$7,0),4)),IF(AND(JO72="vVO2máx",JV72&gt;=35,JV72&lt;=45),"9-11",IF(AND(JO72="vVO2máx",JV72&gt;45,JV72&lt;=65),"11",IF(AND(JO72="vVO2máx",JV72&gt;65,JV72&lt;=75),"12-13",IF(AND(JO72="vVO2máx",JV72&gt;=80,JV72&lt;=85),"14-16",IF(AND(JO72="vVO2máx",JV72&gt;=85,JV72&lt;100),"17-19",IF(AND(JO72="vVO2máx",JV72&gt;=100),"20",IF(AND(JO72="FCR",JV72&gt;40,JV72&lt;=60),"12-13",IF(AND(JO72="FCR",JV72&gt;60,JV72&lt;=84),"14-16",IF(AND(JO72="FCR",JV72&gt;=85,JV72&lt;100),"17-19",IF(AND(JO72="FCR",JV72=100),"20",""))))))))))),"")</f>
        <v/>
      </c>
      <c r="JY72" s="409">
        <f>IFERROR(IF(JU72="vVO2máx",(Avaliações!$C$51*'Microciclos - Endurance (2)'!JV72)/100,IF(JU72="Velocidade_crítica",IF(JV72="80% VC",Avaliações!#REF!*0.8,IF(JV72="100% VC",Avaliações!#REF!*1,IF(JV72="120% VC",Avaliações!#REF!*1.2,IF(JV72="&gt;30%",Avaliações!$C$54*1.3,IF(JV72="&gt;40%",Avaliações!$C$54*1.4,0))))),IF(JU72="PACE_Daniels",INDEX(BASE!$Q$4:$V$60,MATCH(Avaliações!$C$53,BASE!$Q$4:$Q$60,0),MATCH('Microciclos - Endurance (2)'!JV72,BASE!$Q$4:$V$4,0)),0))),"")</f>
        <v>0</v>
      </c>
      <c r="JZ72" s="409" t="str">
        <f t="shared" ref="JZ72:JZ76" si="749">IF(JX72="9-11","Zona 1",IF(JX72="11","Zona 1",IF(JX72="12-13","Zona 2",IF(JX72="14-16","Zona 2",IF(JX72="17-19","Zona 3",IF(JX72="20","Zona 3",""))))))</f>
        <v/>
      </c>
      <c r="KD72" s="407"/>
      <c r="KE72" s="407"/>
      <c r="KF72" s="407"/>
      <c r="KG72" s="407"/>
      <c r="KH72" s="407">
        <f>IFERROR(KD72*KE72*KF72,"")</f>
        <v>0</v>
      </c>
      <c r="KI72" s="407">
        <f t="shared" ref="KI72:KI76" si="750">IFERROR(KD72*KE72*KG72,"")</f>
        <v>0</v>
      </c>
      <c r="KJ72" s="408" t="str">
        <f t="shared" ref="KJ72:KJ76" si="751">IFERROR(((KF72*KE72*KD72)*(KP72*16.6667))+((KD72*KE72*KG72)*(KU72*16.6667)),"")</f>
        <v/>
      </c>
      <c r="KK72" s="407" t="s">
        <v>144</v>
      </c>
      <c r="KL72" s="407"/>
      <c r="KM72" s="409" t="str">
        <f t="shared" ref="KM72:KM76" si="752">IF(KO72="9-11","Zona 1",IF(KO72="11","Zona 1",IF(KO72="12-13","Zona 2",IF(KO72="14-16","Zona 2",IF(KO72="17-19","Zona 3",IF(KO72="20","Zona 3",""))))))</f>
        <v/>
      </c>
      <c r="KN72" s="410" t="str">
        <f t="shared" ref="KN72:KN76" si="753">IFERROR(TIME(0,ROUNDDOWN(((1/KP72)*60),0),ROUND(((((1/KP72)*60)-ROUNDDOWN(((1/KP72)*60),0))*60),0)),"")</f>
        <v/>
      </c>
      <c r="KO72" s="407" t="str">
        <f>IFERROR(IF(KK72="PACE_Daniels",(INDEX(BASE!$AE$4:$AH$8,MATCH('Microciclos - Endurance (2)'!KL72,BASE!$AE$4:$AE$8,0),4)),IF(AND(KK72="vVO2máx",KL72&gt;=35,KL72&lt;=45),"9-11",IF(AND(KK72="vVO2máx",KL72&gt;45,KL72&lt;=65),"11",IF(AND(KK72="vVO2máx",KL72&gt;65,KL72&lt;=75),"12-13",IF(AND(KK72="vVO2máx",KL72&gt;=80,KL72&lt;=85),"14-16",IF(AND(KK72="vVO2máx",KL72&gt;=85,KL72&lt;100),"17-19",IF(AND(KK72="vVO2máx",KL72&gt;=100),"20",IF(AND(KK72="FCR",KL72&gt;40,KL72&lt;=60),"12-13",IF(AND(KK72="FCR",KL72&gt;60,KL72&lt;=84),"14-16",IF(AND(KK72="FCR",KL72&gt;=85,KL72&lt;100),"17-19",IF(AND(KK72="FCR",KL72=100),"20",""))))))))))),"")</f>
        <v/>
      </c>
      <c r="KP72" s="409" t="str">
        <f>IFERROR(IF(KK72="vVO2máx",(Avaliações!$C$51*'Microciclos - Endurance (2)'!KL72)/100,IF(KK72="Velocidade_crítica",IF(KL72="80% VC",Avaliações!#REF!*0.8,IF(KL72="100% VC",Avaliações!#REF!*1,IF(KL72="120% VC",Avaliações!#REF!*1.2,IF(KL72="&gt;30%",Avaliações!$C$54*1.3,IF(KL72="&gt;40%",Avaliações!$C$54*1.4,0))))),IF(KK72="PACE_Daniels",INDEX(BASE!$Q$4:$V$60,MATCH(Avaliações!$C$53,BASE!$Q$4:$Q$60,0),MATCH('Microciclos - Endurance (2)'!KL72,BASE!$Q$4:$V$4,0)),""))),"")</f>
        <v/>
      </c>
      <c r="KQ72" s="407" t="s">
        <v>144</v>
      </c>
      <c r="KR72" s="407"/>
      <c r="KS72" s="410" t="str">
        <f t="shared" ref="KS72:KS76" si="754">IFERROR(TIME(0,ROUNDDOWN(((1/KU72)*60),0),ROUND(((((1/KU72)*60)-ROUNDDOWN(((1/KU72)*60),0))*60),0)),"")</f>
        <v/>
      </c>
      <c r="KT72" s="407" t="str">
        <f>IFERROR(IF(KK72="PACE_Daniels",(INDEX(BASE!$AE$4:$AH$7,MATCH('Microciclos - Endurance (2)'!KR72,BASE!$AE$4:$AE$7,0),4)),IF(AND(KK72="vVO2máx",KR72&gt;=35,KR72&lt;=45),"9-11",IF(AND(KK72="vVO2máx",KR72&gt;45,KR72&lt;=65),"11",IF(AND(KK72="vVO2máx",KR72&gt;65,KR72&lt;=75),"12-13",IF(AND(KK72="vVO2máx",KR72&gt;=80,KR72&lt;=85),"14-16",IF(AND(KK72="vVO2máx",KR72&gt;=85,KR72&lt;100),"17-19",IF(AND(KK72="vVO2máx",KR72&gt;=100),"20",IF(AND(KK72="FCR",KR72&gt;40,KR72&lt;=60),"12-13",IF(AND(KK72="FCR",KR72&gt;60,KR72&lt;=84),"14-16",IF(AND(KK72="FCR",KR72&gt;=85,KR72&lt;100),"17-19",IF(AND(KK72="FCR",KR72=100),"20",""))))))))))),"")</f>
        <v/>
      </c>
      <c r="KU72" s="409">
        <f>IFERROR(IF(KQ72="vVO2máx",(Avaliações!$C$51*'Microciclos - Endurance (2)'!KR72)/100,IF(KQ72="Velocidade_crítica",IF(KR72="80% VC",Avaliações!#REF!*0.8,IF(KR72="100% VC",Avaliações!#REF!*1,IF(KR72="120% VC",Avaliações!#REF!*1.2,IF(KR72="&gt;30%",Avaliações!$C$54*1.3,IF(KR72="&gt;40%",Avaliações!$C$54*1.4,0))))),IF(KQ72="PACE_Daniels",INDEX(BASE!$Q$4:$V$60,MATCH(Avaliações!$C$53,BASE!$Q$4:$Q$60,0),MATCH('Microciclos - Endurance (2)'!KR72,BASE!$Q$4:$V$4,0)),0))),"")</f>
        <v>0</v>
      </c>
      <c r="KV72" s="409" t="str">
        <f t="shared" ref="KV72:KV76" si="755">IF(KT72="9-11","Zona 1",IF(KT72="11","Zona 1",IF(KT72="12-13","Zona 2",IF(KT72="14-16","Zona 2",IF(KT72="17-19","Zona 3",IF(KT72="20","Zona 3",""))))))</f>
        <v/>
      </c>
      <c r="KZ72" s="407"/>
      <c r="LA72" s="407"/>
      <c r="LB72" s="407"/>
      <c r="LC72" s="407"/>
      <c r="LD72" s="407">
        <f>IFERROR(KZ72*LA72*LB72,"")</f>
        <v>0</v>
      </c>
      <c r="LE72" s="407">
        <f t="shared" ref="LE72:LE76" si="756">IFERROR(KZ72*LA72*LC72,"")</f>
        <v>0</v>
      </c>
      <c r="LF72" s="408" t="str">
        <f t="shared" ref="LF72:LF76" si="757">IFERROR(((LB72*LA72*KZ72)*(LL72*16.6667))+((KZ72*LA72*LC72)*(LQ72*16.6667)),"")</f>
        <v/>
      </c>
      <c r="LG72" s="407" t="s">
        <v>144</v>
      </c>
      <c r="LH72" s="407"/>
      <c r="LI72" s="409" t="str">
        <f t="shared" ref="LI72:LI76" si="758">IF(LK72="9-11","Zona 1",IF(LK72="11","Zona 1",IF(LK72="12-13","Zona 2",IF(LK72="14-16","Zona 2",IF(LK72="17-19","Zona 3",IF(LK72="20","Zona 3",""))))))</f>
        <v/>
      </c>
      <c r="LJ72" s="410" t="str">
        <f t="shared" ref="LJ72:LJ76" si="759">IFERROR(TIME(0,ROUNDDOWN(((1/LL72)*60),0),ROUND(((((1/LL72)*60)-ROUNDDOWN(((1/LL72)*60),0))*60),0)),"")</f>
        <v/>
      </c>
      <c r="LK72" s="407" t="str">
        <f>IFERROR(IF(LG72="PACE_Daniels",(INDEX(BASE!$AE$4:$AH$8,MATCH('Microciclos - Endurance (2)'!LH72,BASE!$AE$4:$AE$8,0),4)),IF(AND(LG72="vVO2máx",LH72&gt;=35,LH72&lt;=45),"9-11",IF(AND(LG72="vVO2máx",LH72&gt;45,LH72&lt;=65),"11",IF(AND(LG72="vVO2máx",LH72&gt;65,LH72&lt;=75),"12-13",IF(AND(LG72="vVO2máx",LH72&gt;=80,LH72&lt;=85),"14-16",IF(AND(LG72="vVO2máx",LH72&gt;=85,LH72&lt;100),"17-19",IF(AND(LG72="vVO2máx",LH72&gt;=100),"20",IF(AND(LG72="FCR",LH72&gt;40,LH72&lt;=60),"12-13",IF(AND(LG72="FCR",LH72&gt;60,LH72&lt;=84),"14-16",IF(AND(LG72="FCR",LH72&gt;=85,LH72&lt;100),"17-19",IF(AND(LG72="FCR",LH72=100),"20",""))))))))))),"")</f>
        <v/>
      </c>
      <c r="LL72" s="409" t="str">
        <f>IFERROR(IF(LG72="vVO2máx",(Avaliações!$C$51*'Microciclos - Endurance (2)'!LH72)/100,IF(LG72="Velocidade_crítica",IF(LH72="80% VC",Avaliações!#REF!*0.8,IF(LH72="100% VC",Avaliações!#REF!*1,IF(LH72="120% VC",Avaliações!#REF!*1.2,IF(LH72="&gt;30%",Avaliações!$C$54*1.3,IF(LH72="&gt;40%",Avaliações!$C$54*1.4,0))))),IF(LG72="PACE_Daniels",INDEX(BASE!$Q$4:$V$60,MATCH(Avaliações!$C$53,BASE!$Q$4:$Q$60,0),MATCH('Microciclos - Endurance (2)'!LH72,BASE!$Q$4:$V$4,0)),""))),"")</f>
        <v/>
      </c>
      <c r="LM72" s="407" t="s">
        <v>144</v>
      </c>
      <c r="LN72" s="407"/>
      <c r="LO72" s="410" t="str">
        <f t="shared" ref="LO72:LO76" si="760">IFERROR(TIME(0,ROUNDDOWN(((1/LQ72)*60),0),ROUND(((((1/LQ72)*60)-ROUNDDOWN(((1/LQ72)*60),0))*60),0)),"")</f>
        <v/>
      </c>
      <c r="LP72" s="407" t="str">
        <f>IFERROR(IF(LG72="PACE_Daniels",(INDEX(BASE!$AE$4:$AH$7,MATCH('Microciclos - Endurance (2)'!LN72,BASE!$AE$4:$AE$7,0),4)),IF(AND(LG72="vVO2máx",LN72&gt;=35,LN72&lt;=45),"9-11",IF(AND(LG72="vVO2máx",LN72&gt;45,LN72&lt;=65),"11",IF(AND(LG72="vVO2máx",LN72&gt;65,LN72&lt;=75),"12-13",IF(AND(LG72="vVO2máx",LN72&gt;=80,LN72&lt;=85),"14-16",IF(AND(LG72="vVO2máx",LN72&gt;=85,LN72&lt;100),"17-19",IF(AND(LG72="vVO2máx",LN72&gt;=100),"20",IF(AND(LG72="FCR",LN72&gt;40,LN72&lt;=60),"12-13",IF(AND(LG72="FCR",LN72&gt;60,LN72&lt;=84),"14-16",IF(AND(LG72="FCR",LN72&gt;=85,LN72&lt;100),"17-19",IF(AND(LG72="FCR",LN72=100),"20",""))))))))))),"")</f>
        <v/>
      </c>
      <c r="LQ72" s="409">
        <f>IFERROR(IF(LM72="vVO2máx",(Avaliações!$C$51*'Microciclos - Endurance (2)'!LN72)/100,IF(LM72="Velocidade_crítica",IF(LN72="80% VC",Avaliações!#REF!*0.8,IF(LN72="100% VC",Avaliações!#REF!*1,IF(LN72="120% VC",Avaliações!#REF!*1.2,IF(LN72="&gt;30%",Avaliações!$C$54*1.3,IF(LN72="&gt;40%",Avaliações!$C$54*1.4,0))))),IF(LM72="PACE_Daniels",INDEX(BASE!$Q$4:$V$60,MATCH(Avaliações!$C$53,BASE!$Q$4:$Q$60,0),MATCH('Microciclos - Endurance (2)'!LN72,BASE!$Q$4:$V$4,0)),0))),"")</f>
        <v>0</v>
      </c>
      <c r="LR72" s="409" t="str">
        <f t="shared" ref="LR72:LR76" si="761">IF(LP72="9-11","Zona 1",IF(LP72="11","Zona 1",IF(LP72="12-13","Zona 2",IF(LP72="14-16","Zona 2",IF(LP72="17-19","Zona 3",IF(LP72="20","Zona 3",""))))))</f>
        <v/>
      </c>
      <c r="LV72" s="407"/>
      <c r="LW72" s="407"/>
      <c r="LX72" s="407"/>
      <c r="LY72" s="407"/>
      <c r="LZ72" s="407">
        <f>IFERROR(LV72*LW72*LX72,"")</f>
        <v>0</v>
      </c>
      <c r="MA72" s="407">
        <f t="shared" ref="MA72:MA76" si="762">IFERROR(LV72*LW72*LY72,"")</f>
        <v>0</v>
      </c>
      <c r="MB72" s="408" t="str">
        <f t="shared" ref="MB72:MB76" si="763">IFERROR(((LX72*LW72*LV72)*(MH72*16.6667))+((LV72*LW72*LY72)*(MM72*16.6667)),"")</f>
        <v/>
      </c>
      <c r="MC72" s="407" t="s">
        <v>144</v>
      </c>
      <c r="MD72" s="407"/>
      <c r="ME72" s="409" t="str">
        <f t="shared" ref="ME72:ME76" si="764">IF(MG72="9-11","Zona 1",IF(MG72="11","Zona 1",IF(MG72="12-13","Zona 2",IF(MG72="14-16","Zona 2",IF(MG72="17-19","Zona 3",IF(MG72="20","Zona 3",""))))))</f>
        <v/>
      </c>
      <c r="MF72" s="410" t="str">
        <f t="shared" ref="MF72:MF76" si="765">IFERROR(TIME(0,ROUNDDOWN(((1/MH72)*60),0),ROUND(((((1/MH72)*60)-ROUNDDOWN(((1/MH72)*60),0))*60),0)),"")</f>
        <v/>
      </c>
      <c r="MG72" s="407" t="str">
        <f>IFERROR(IF(MC72="PACE_Daniels",(INDEX(BASE!$AE$4:$AH$8,MATCH('Microciclos - Endurance (2)'!MD72,BASE!$AE$4:$AE$8,0),4)),IF(AND(MC72="vVO2máx",MD72&gt;=35,MD72&lt;=45),"9-11",IF(AND(MC72="vVO2máx",MD72&gt;45,MD72&lt;=65),"11",IF(AND(MC72="vVO2máx",MD72&gt;65,MD72&lt;=75),"12-13",IF(AND(MC72="vVO2máx",MD72&gt;=80,MD72&lt;=85),"14-16",IF(AND(MC72="vVO2máx",MD72&gt;=85,MD72&lt;100),"17-19",IF(AND(MC72="vVO2máx",MD72&gt;=100),"20",IF(AND(MC72="FCR",MD72&gt;40,MD72&lt;=60),"12-13",IF(AND(MC72="FCR",MD72&gt;60,MD72&lt;=84),"14-16",IF(AND(MC72="FCR",MD72&gt;=85,MD72&lt;100),"17-19",IF(AND(MC72="FCR",MD72=100),"20",""))))))))))),"")</f>
        <v/>
      </c>
      <c r="MH72" s="409" t="str">
        <f>IFERROR(IF(MC72="vVO2máx",(Avaliações!$C$51*'Microciclos - Endurance (2)'!MD72)/100,IF(MC72="Velocidade_crítica",IF(MD72="80% VC",Avaliações!#REF!*0.8,IF(MD72="100% VC",Avaliações!#REF!*1,IF(MD72="120% VC",Avaliações!#REF!*1.2,IF(MD72="&gt;30%",Avaliações!$C$54*1.3,IF(MD72="&gt;40%",Avaliações!$C$54*1.4,0))))),IF(MC72="PACE_Daniels",INDEX(BASE!$Q$4:$V$60,MATCH(Avaliações!$C$53,BASE!$Q$4:$Q$60,0),MATCH('Microciclos - Endurance (2)'!MD72,BASE!$Q$4:$V$4,0)),""))),"")</f>
        <v/>
      </c>
      <c r="MI72" s="407" t="s">
        <v>144</v>
      </c>
      <c r="MJ72" s="407"/>
      <c r="MK72" s="410" t="str">
        <f t="shared" ref="MK72:MK76" si="766">IFERROR(TIME(0,ROUNDDOWN(((1/MM72)*60),0),ROUND(((((1/MM72)*60)-ROUNDDOWN(((1/MM72)*60),0))*60),0)),"")</f>
        <v/>
      </c>
      <c r="ML72" s="407" t="str">
        <f>IFERROR(IF(MC72="PACE_Daniels",(INDEX(BASE!$AE$4:$AH$7,MATCH('Microciclos - Endurance (2)'!MJ72,BASE!$AE$4:$AE$7,0),4)),IF(AND(MC72="vVO2máx",MJ72&gt;=35,MJ72&lt;=45),"9-11",IF(AND(MC72="vVO2máx",MJ72&gt;45,MJ72&lt;=65),"11",IF(AND(MC72="vVO2máx",MJ72&gt;65,MJ72&lt;=75),"12-13",IF(AND(MC72="vVO2máx",MJ72&gt;=80,MJ72&lt;=85),"14-16",IF(AND(MC72="vVO2máx",MJ72&gt;=85,MJ72&lt;100),"17-19",IF(AND(MC72="vVO2máx",MJ72&gt;=100),"20",IF(AND(MC72="FCR",MJ72&gt;40,MJ72&lt;=60),"12-13",IF(AND(MC72="FCR",MJ72&gt;60,MJ72&lt;=84),"14-16",IF(AND(MC72="FCR",MJ72&gt;=85,MJ72&lt;100),"17-19",IF(AND(MC72="FCR",MJ72=100),"20",""))))))))))),"")</f>
        <v/>
      </c>
      <c r="MM72" s="409">
        <f>IFERROR(IF(MI72="vVO2máx",(Avaliações!$C$51*'Microciclos - Endurance (2)'!MJ72)/100,IF(MI72="Velocidade_crítica",IF(MJ72="80% VC",Avaliações!#REF!*0.8,IF(MJ72="100% VC",Avaliações!#REF!*1,IF(MJ72="120% VC",Avaliações!#REF!*1.2,IF(MJ72="&gt;30%",Avaliações!$C$54*1.3,IF(MJ72="&gt;40%",Avaliações!$C$54*1.4,0))))),IF(MI72="PACE_Daniels",INDEX(BASE!$Q$4:$V$60,MATCH(Avaliações!$C$53,BASE!$Q$4:$Q$60,0),MATCH('Microciclos - Endurance (2)'!MJ72,BASE!$Q$4:$V$4,0)),0))),"")</f>
        <v>0</v>
      </c>
      <c r="MN72" s="409" t="str">
        <f t="shared" ref="MN72:MN76" si="767">IF(ML72="9-11","Zona 1",IF(ML72="11","Zona 1",IF(ML72="12-13","Zona 2",IF(ML72="14-16","Zona 2",IF(ML72="17-19","Zona 3",IF(ML72="20","Zona 3",""))))))</f>
        <v/>
      </c>
      <c r="MR72" s="407"/>
      <c r="MS72" s="407"/>
      <c r="MT72" s="407"/>
      <c r="MU72" s="407"/>
      <c r="MV72" s="407">
        <f>IFERROR(MR72*MS72*MT72,"")</f>
        <v>0</v>
      </c>
      <c r="MW72" s="407">
        <f t="shared" ref="MW72:MW76" si="768">IFERROR(MR72*MS72*MU72,"")</f>
        <v>0</v>
      </c>
      <c r="MX72" s="408" t="str">
        <f t="shared" ref="MX72:MX76" si="769">IFERROR(((MT72*MS72*MR72)*(ND72*16.6667))+((MR72*MS72*MU72)*(NI72*16.6667)),"")</f>
        <v/>
      </c>
      <c r="MY72" s="407" t="s">
        <v>144</v>
      </c>
      <c r="MZ72" s="407"/>
      <c r="NA72" s="409" t="str">
        <f t="shared" ref="NA72:NA76" si="770">IF(NC72="9-11","Zona 1",IF(NC72="11","Zona 1",IF(NC72="12-13","Zona 2",IF(NC72="14-16","Zona 2",IF(NC72="17-19","Zona 3",IF(NC72="20","Zona 3",""))))))</f>
        <v/>
      </c>
      <c r="NB72" s="410" t="str">
        <f t="shared" ref="NB72:NB76" si="771">IFERROR(TIME(0,ROUNDDOWN(((1/ND72)*60),0),ROUND(((((1/ND72)*60)-ROUNDDOWN(((1/ND72)*60),0))*60),0)),"")</f>
        <v/>
      </c>
      <c r="NC72" s="407" t="str">
        <f>IFERROR(IF(MY72="PACE_Daniels",(INDEX(BASE!$AE$4:$AH$8,MATCH('Microciclos - Endurance (2)'!MZ72,BASE!$AE$4:$AE$8,0),4)),IF(AND(MY72="vVO2máx",MZ72&gt;=35,MZ72&lt;=45),"9-11",IF(AND(MY72="vVO2máx",MZ72&gt;45,MZ72&lt;=65),"11",IF(AND(MY72="vVO2máx",MZ72&gt;65,MZ72&lt;=75),"12-13",IF(AND(MY72="vVO2máx",MZ72&gt;=80,MZ72&lt;=85),"14-16",IF(AND(MY72="vVO2máx",MZ72&gt;=85,MZ72&lt;100),"17-19",IF(AND(MY72="vVO2máx",MZ72&gt;=100),"20",IF(AND(MY72="FCR",MZ72&gt;40,MZ72&lt;=60),"12-13",IF(AND(MY72="FCR",MZ72&gt;60,MZ72&lt;=84),"14-16",IF(AND(MY72="FCR",MZ72&gt;=85,MZ72&lt;100),"17-19",IF(AND(MY72="FCR",MZ72=100),"20",""))))))))))),"")</f>
        <v/>
      </c>
      <c r="ND72" s="409" t="str">
        <f>IFERROR(IF(MY72="vVO2máx",(Avaliações!$C$51*'Microciclos - Endurance (2)'!MZ72)/100,IF(MY72="Velocidade_crítica",IF(MZ72="80% VC",Avaliações!#REF!*0.8,IF(MZ72="100% VC",Avaliações!#REF!*1,IF(MZ72="120% VC",Avaliações!#REF!*1.2,IF(MZ72="&gt;30%",Avaliações!$C$54*1.3,IF(MZ72="&gt;40%",Avaliações!$C$54*1.4,0))))),IF(MY72="PACE_Daniels",INDEX(BASE!$Q$4:$V$60,MATCH(Avaliações!$C$53,BASE!$Q$4:$Q$60,0),MATCH('Microciclos - Endurance (2)'!MZ72,BASE!$Q$4:$V$4,0)),""))),"")</f>
        <v/>
      </c>
      <c r="NE72" s="407" t="s">
        <v>144</v>
      </c>
      <c r="NF72" s="407"/>
      <c r="NG72" s="410" t="str">
        <f t="shared" ref="NG72:NG76" si="772">IFERROR(TIME(0,ROUNDDOWN(((1/NI72)*60),0),ROUND(((((1/NI72)*60)-ROUNDDOWN(((1/NI72)*60),0))*60),0)),"")</f>
        <v/>
      </c>
      <c r="NH72" s="407" t="str">
        <f>IFERROR(IF(MY72="PACE_Daniels",(INDEX(BASE!$AE$4:$AH$7,MATCH('Microciclos - Endurance (2)'!NF72,BASE!$AE$4:$AE$7,0),4)),IF(AND(MY72="vVO2máx",NF72&gt;=35,NF72&lt;=45),"9-11",IF(AND(MY72="vVO2máx",NF72&gt;45,NF72&lt;=65),"11",IF(AND(MY72="vVO2máx",NF72&gt;65,NF72&lt;=75),"12-13",IF(AND(MY72="vVO2máx",NF72&gt;=80,NF72&lt;=85),"14-16",IF(AND(MY72="vVO2máx",NF72&gt;=85,NF72&lt;100),"17-19",IF(AND(MY72="vVO2máx",NF72&gt;=100),"20",IF(AND(MY72="FCR",NF72&gt;40,NF72&lt;=60),"12-13",IF(AND(MY72="FCR",NF72&gt;60,NF72&lt;=84),"14-16",IF(AND(MY72="FCR",NF72&gt;=85,NF72&lt;100),"17-19",IF(AND(MY72="FCR",NF72=100),"20",""))))))))))),"")</f>
        <v/>
      </c>
      <c r="NI72" s="409">
        <f>IFERROR(IF(NE72="vVO2máx",(Avaliações!$C$51*'Microciclos - Endurance (2)'!NF72)/100,IF(NE72="Velocidade_crítica",IF(NF72="80% VC",Avaliações!#REF!*0.8,IF(NF72="100% VC",Avaliações!#REF!*1,IF(NF72="120% VC",Avaliações!#REF!*1.2,IF(NF72="&gt;30%",Avaliações!$C$54*1.3,IF(NF72="&gt;40%",Avaliações!$C$54*1.4,0))))),IF(NE72="PACE_Daniels",INDEX(BASE!$Q$4:$V$60,MATCH(Avaliações!$C$53,BASE!$Q$4:$Q$60,0),MATCH('Microciclos - Endurance (2)'!NF72,BASE!$Q$4:$V$4,0)),0))),"")</f>
        <v>0</v>
      </c>
      <c r="NJ72" s="409" t="str">
        <f t="shared" ref="NJ72:NJ76" si="773">IF(NH72="9-11","Zona 1",IF(NH72="11","Zona 1",IF(NH72="12-13","Zona 2",IF(NH72="14-16","Zona 2",IF(NH72="17-19","Zona 3",IF(NH72="20","Zona 3",""))))))</f>
        <v/>
      </c>
      <c r="NN72" s="407"/>
      <c r="NO72" s="407"/>
      <c r="NP72" s="407"/>
      <c r="NQ72" s="407"/>
      <c r="NR72" s="407">
        <f>IFERROR(NN72*NO72*NP72,"")</f>
        <v>0</v>
      </c>
      <c r="NS72" s="407">
        <f t="shared" ref="NS72:NS76" si="774">IFERROR(NN72*NO72*NQ72,"")</f>
        <v>0</v>
      </c>
      <c r="NT72" s="408" t="str">
        <f t="shared" ref="NT72:NT76" si="775">IFERROR(((NP72*NO72*NN72)*(NZ72*16.6667))+((NN72*NO72*NQ72)*(OE72*16.6667)),"")</f>
        <v/>
      </c>
      <c r="NU72" s="407" t="s">
        <v>144</v>
      </c>
      <c r="NV72" s="407"/>
      <c r="NW72" s="409" t="str">
        <f t="shared" ref="NW72:NW76" si="776">IF(NY72="9-11","Zona 1",IF(NY72="11","Zona 1",IF(NY72="12-13","Zona 2",IF(NY72="14-16","Zona 2",IF(NY72="17-19","Zona 3",IF(NY72="20","Zona 3",""))))))</f>
        <v/>
      </c>
      <c r="NX72" s="410" t="str">
        <f t="shared" ref="NX72:NX76" si="777">IFERROR(TIME(0,ROUNDDOWN(((1/NZ72)*60),0),ROUND(((((1/NZ72)*60)-ROUNDDOWN(((1/NZ72)*60),0))*60),0)),"")</f>
        <v/>
      </c>
      <c r="NY72" s="407" t="str">
        <f>IFERROR(IF(NU72="PACE_Daniels",(INDEX(BASE!$AE$4:$AH$8,MATCH('Microciclos - Endurance (2)'!NV72,BASE!$AE$4:$AE$8,0),4)),IF(AND(NU72="vVO2máx",NV72&gt;=35,NV72&lt;=45),"9-11",IF(AND(NU72="vVO2máx",NV72&gt;45,NV72&lt;=65),"11",IF(AND(NU72="vVO2máx",NV72&gt;65,NV72&lt;=75),"12-13",IF(AND(NU72="vVO2máx",NV72&gt;=80,NV72&lt;=85),"14-16",IF(AND(NU72="vVO2máx",NV72&gt;=85,NV72&lt;100),"17-19",IF(AND(NU72="vVO2máx",NV72&gt;=100),"20",IF(AND(NU72="FCR",NV72&gt;40,NV72&lt;=60),"12-13",IF(AND(NU72="FCR",NV72&gt;60,NV72&lt;=84),"14-16",IF(AND(NU72="FCR",NV72&gt;=85,NV72&lt;100),"17-19",IF(AND(NU72="FCR",NV72=100),"20",""))))))))))),"")</f>
        <v/>
      </c>
      <c r="NZ72" s="409" t="str">
        <f>IFERROR(IF(NU72="vVO2máx",(Avaliações!$C$51*'Microciclos - Endurance (2)'!NV72)/100,IF(NU72="Velocidade_crítica",IF(NV72="80% VC",Avaliações!#REF!*0.8,IF(NV72="100% VC",Avaliações!#REF!*1,IF(NV72="120% VC",Avaliações!#REF!*1.2,IF(NV72="&gt;30%",Avaliações!$C$54*1.3,IF(NV72="&gt;40%",Avaliações!$C$54*1.4,0))))),IF(NU72="PACE_Daniels",INDEX(BASE!$Q$4:$V$60,MATCH(Avaliações!$C$53,BASE!$Q$4:$Q$60,0),MATCH('Microciclos - Endurance (2)'!NV72,BASE!$Q$4:$V$4,0)),""))),"")</f>
        <v/>
      </c>
      <c r="OA72" s="407" t="s">
        <v>144</v>
      </c>
      <c r="OB72" s="407"/>
      <c r="OC72" s="410" t="str">
        <f t="shared" ref="OC72:OC76" si="778">IFERROR(TIME(0,ROUNDDOWN(((1/OE72)*60),0),ROUND(((((1/OE72)*60)-ROUNDDOWN(((1/OE72)*60),0))*60),0)),"")</f>
        <v/>
      </c>
      <c r="OD72" s="407" t="str">
        <f>IFERROR(IF(NU72="PACE_Daniels",(INDEX(BASE!$AE$4:$AH$7,MATCH('Microciclos - Endurance (2)'!OB72,BASE!$AE$4:$AE$7,0),4)),IF(AND(NU72="vVO2máx",OB72&gt;=35,OB72&lt;=45),"9-11",IF(AND(NU72="vVO2máx",OB72&gt;45,OB72&lt;=65),"11",IF(AND(NU72="vVO2máx",OB72&gt;65,OB72&lt;=75),"12-13",IF(AND(NU72="vVO2máx",OB72&gt;=80,OB72&lt;=85),"14-16",IF(AND(NU72="vVO2máx",OB72&gt;=85,OB72&lt;100),"17-19",IF(AND(NU72="vVO2máx",OB72&gt;=100),"20",IF(AND(NU72="FCR",OB72&gt;40,OB72&lt;=60),"12-13",IF(AND(NU72="FCR",OB72&gt;60,OB72&lt;=84),"14-16",IF(AND(NU72="FCR",OB72&gt;=85,OB72&lt;100),"17-19",IF(AND(NU72="FCR",OB72=100),"20",""))))))))))),"")</f>
        <v/>
      </c>
      <c r="OE72" s="409">
        <f>IFERROR(IF(OA72="vVO2máx",(Avaliações!$C$51*'Microciclos - Endurance (2)'!OB72)/100,IF(OA72="Velocidade_crítica",IF(OB72="80% VC",Avaliações!#REF!*0.8,IF(OB72="100% VC",Avaliações!#REF!*1,IF(OB72="120% VC",Avaliações!#REF!*1.2,IF(OB72="&gt;30%",Avaliações!$C$54*1.3,IF(OB72="&gt;40%",Avaliações!$C$54*1.4,0))))),IF(OA72="PACE_Daniels",INDEX(BASE!$Q$4:$V$60,MATCH(Avaliações!$C$53,BASE!$Q$4:$Q$60,0),MATCH('Microciclos - Endurance (2)'!OB72,BASE!$Q$4:$V$4,0)),0))),"")</f>
        <v>0</v>
      </c>
      <c r="OF72" s="409" t="str">
        <f t="shared" ref="OF72:OF76" si="779">IF(OD72="9-11","Zona 1",IF(OD72="11","Zona 1",IF(OD72="12-13","Zona 2",IF(OD72="14-16","Zona 2",IF(OD72="17-19","Zona 3",IF(OD72="20","Zona 3",""))))))</f>
        <v/>
      </c>
      <c r="OJ72" s="407"/>
      <c r="OK72" s="407"/>
      <c r="OL72" s="407"/>
      <c r="OM72" s="407"/>
      <c r="ON72" s="407">
        <f>IFERROR(OJ72*OK72*OL72,"")</f>
        <v>0</v>
      </c>
      <c r="OO72" s="407">
        <f t="shared" ref="OO72:OO76" si="780">IFERROR(OJ72*OK72*OM72,"")</f>
        <v>0</v>
      </c>
      <c r="OP72" s="408" t="str">
        <f t="shared" ref="OP72:OP76" si="781">IFERROR(((OL72*OK72*OJ72)*(OV72*16.6667))+((OJ72*OK72*OM72)*(PA72*16.6667)),"")</f>
        <v/>
      </c>
      <c r="OQ72" s="407" t="s">
        <v>144</v>
      </c>
      <c r="OR72" s="407"/>
      <c r="OS72" s="409" t="str">
        <f t="shared" ref="OS72:OS76" si="782">IF(OU72="9-11","Zona 1",IF(OU72="11","Zona 1",IF(OU72="12-13","Zona 2",IF(OU72="14-16","Zona 2",IF(OU72="17-19","Zona 3",IF(OU72="20","Zona 3",""))))))</f>
        <v/>
      </c>
      <c r="OT72" s="410" t="str">
        <f t="shared" ref="OT72:OT76" si="783">IFERROR(TIME(0,ROUNDDOWN(((1/OV72)*60),0),ROUND(((((1/OV72)*60)-ROUNDDOWN(((1/OV72)*60),0))*60),0)),"")</f>
        <v/>
      </c>
      <c r="OU72" s="407" t="str">
        <f>IFERROR(IF(OQ72="PACE_Daniels",(INDEX(BASE!$AE$4:$AH$8,MATCH('Microciclos - Endurance (2)'!OR72,BASE!$AE$4:$AE$8,0),4)),IF(AND(OQ72="vVO2máx",OR72&gt;=35,OR72&lt;=45),"9-11",IF(AND(OQ72="vVO2máx",OR72&gt;45,OR72&lt;=65),"11",IF(AND(OQ72="vVO2máx",OR72&gt;65,OR72&lt;=75),"12-13",IF(AND(OQ72="vVO2máx",OR72&gt;=80,OR72&lt;=85),"14-16",IF(AND(OQ72="vVO2máx",OR72&gt;=85,OR72&lt;100),"17-19",IF(AND(OQ72="vVO2máx",OR72&gt;=100),"20",IF(AND(OQ72="FCR",OR72&gt;40,OR72&lt;=60),"12-13",IF(AND(OQ72="FCR",OR72&gt;60,OR72&lt;=84),"14-16",IF(AND(OQ72="FCR",OR72&gt;=85,OR72&lt;100),"17-19",IF(AND(OQ72="FCR",OR72=100),"20",""))))))))))),"")</f>
        <v/>
      </c>
      <c r="OV72" s="409" t="str">
        <f>IFERROR(IF(OQ72="vVO2máx",(Avaliações!$C$51*'Microciclos - Endurance (2)'!OR72)/100,IF(OQ72="Velocidade_crítica",IF(OR72="80% VC",Avaliações!#REF!*0.8,IF(OR72="100% VC",Avaliações!#REF!*1,IF(OR72="120% VC",Avaliações!#REF!*1.2,IF(OR72="&gt;30%",Avaliações!$C$54*1.3,IF(OR72="&gt;40%",Avaliações!$C$54*1.4,0))))),IF(OQ72="PACE_Daniels",INDEX(BASE!$Q$4:$V$60,MATCH(Avaliações!$C$53,BASE!$Q$4:$Q$60,0),MATCH('Microciclos - Endurance (2)'!OR72,BASE!$Q$4:$V$4,0)),""))),"")</f>
        <v/>
      </c>
      <c r="OW72" s="407" t="s">
        <v>144</v>
      </c>
      <c r="OX72" s="407"/>
      <c r="OY72" s="410" t="str">
        <f t="shared" ref="OY72:OY76" si="784">IFERROR(TIME(0,ROUNDDOWN(((1/PA72)*60),0),ROUND(((((1/PA72)*60)-ROUNDDOWN(((1/PA72)*60),0))*60),0)),"")</f>
        <v/>
      </c>
      <c r="OZ72" s="407" t="str">
        <f>IFERROR(IF(OQ72="PACE_Daniels",(INDEX(BASE!$AE$4:$AH$7,MATCH('Microciclos - Endurance (2)'!OX72,BASE!$AE$4:$AE$7,0),4)),IF(AND(OQ72="vVO2máx",OX72&gt;=35,OX72&lt;=45),"9-11",IF(AND(OQ72="vVO2máx",OX72&gt;45,OX72&lt;=65),"11",IF(AND(OQ72="vVO2máx",OX72&gt;65,OX72&lt;=75),"12-13",IF(AND(OQ72="vVO2máx",OX72&gt;=80,OX72&lt;=85),"14-16",IF(AND(OQ72="vVO2máx",OX72&gt;=85,OX72&lt;100),"17-19",IF(AND(OQ72="vVO2máx",OX72&gt;=100),"20",IF(AND(OQ72="FCR",OX72&gt;40,OX72&lt;=60),"12-13",IF(AND(OQ72="FCR",OX72&gt;60,OX72&lt;=84),"14-16",IF(AND(OQ72="FCR",OX72&gt;=85,OX72&lt;100),"17-19",IF(AND(OQ72="FCR",OX72=100),"20",""))))))))))),"")</f>
        <v/>
      </c>
      <c r="PA72" s="409">
        <f>IFERROR(IF(OW72="vVO2máx",(Avaliações!$C$51*'Microciclos - Endurance (2)'!OX72)/100,IF(OW72="Velocidade_crítica",IF(OX72="80% VC",Avaliações!#REF!*0.8,IF(OX72="100% VC",Avaliações!#REF!*1,IF(OX72="120% VC",Avaliações!#REF!*1.2,IF(OX72="&gt;30%",Avaliações!$C$54*1.3,IF(OX72="&gt;40%",Avaliações!$C$54*1.4,0))))),IF(OW72="PACE_Daniels",INDEX(BASE!$Q$4:$V$60,MATCH(Avaliações!$C$53,BASE!$Q$4:$Q$60,0),MATCH('Microciclos - Endurance (2)'!OX72,BASE!$Q$4:$V$4,0)),0))),"")</f>
        <v>0</v>
      </c>
      <c r="PB72" s="409" t="str">
        <f t="shared" ref="PB72:PB76" si="785">IF(OZ72="9-11","Zona 1",IF(OZ72="11","Zona 1",IF(OZ72="12-13","Zona 2",IF(OZ72="14-16","Zona 2",IF(OZ72="17-19","Zona 3",IF(OZ72="20","Zona 3",""))))))</f>
        <v/>
      </c>
      <c r="PF72" s="407"/>
      <c r="PG72" s="407"/>
      <c r="PH72" s="407"/>
      <c r="PI72" s="407"/>
      <c r="PJ72" s="407">
        <f>IFERROR(PF72*PG72*PH72,"")</f>
        <v>0</v>
      </c>
      <c r="PK72" s="407">
        <f t="shared" ref="PK72:PK76" si="786">IFERROR(PF72*PG72*PI72,"")</f>
        <v>0</v>
      </c>
      <c r="PL72" s="408" t="str">
        <f t="shared" ref="PL72:PL76" si="787">IFERROR(((PH72*PG72*PF72)*(PR72*16.6667))+((PF72*PG72*PI72)*(PW72*16.6667)),"")</f>
        <v/>
      </c>
      <c r="PM72" s="407" t="s">
        <v>144</v>
      </c>
      <c r="PN72" s="407"/>
      <c r="PO72" s="409" t="str">
        <f t="shared" ref="PO72:PO76" si="788">IF(PQ72="9-11","Zona 1",IF(PQ72="11","Zona 1",IF(PQ72="12-13","Zona 2",IF(PQ72="14-16","Zona 2",IF(PQ72="17-19","Zona 3",IF(PQ72="20","Zona 3",""))))))</f>
        <v/>
      </c>
      <c r="PP72" s="410" t="str">
        <f t="shared" ref="PP72:PP76" si="789">IFERROR(TIME(0,ROUNDDOWN(((1/PR72)*60),0),ROUND(((((1/PR72)*60)-ROUNDDOWN(((1/PR72)*60),0))*60),0)),"")</f>
        <v/>
      </c>
      <c r="PQ72" s="407" t="str">
        <f>IFERROR(IF(PM72="PACE_Daniels",(INDEX(BASE!$AE$4:$AH$8,MATCH('Microciclos - Endurance (2)'!PN72,BASE!$AE$4:$AE$8,0),4)),IF(AND(PM72="vVO2máx",PN72&gt;=35,PN72&lt;=45),"9-11",IF(AND(PM72="vVO2máx",PN72&gt;45,PN72&lt;=65),"11",IF(AND(PM72="vVO2máx",PN72&gt;65,PN72&lt;=75),"12-13",IF(AND(PM72="vVO2máx",PN72&gt;=80,PN72&lt;=85),"14-16",IF(AND(PM72="vVO2máx",PN72&gt;=85,PN72&lt;100),"17-19",IF(AND(PM72="vVO2máx",PN72&gt;=100),"20",IF(AND(PM72="FCR",PN72&gt;40,PN72&lt;=60),"12-13",IF(AND(PM72="FCR",PN72&gt;60,PN72&lt;=84),"14-16",IF(AND(PM72="FCR",PN72&gt;=85,PN72&lt;100),"17-19",IF(AND(PM72="FCR",PN72=100),"20",""))))))))))),"")</f>
        <v/>
      </c>
      <c r="PR72" s="409" t="str">
        <f>IFERROR(IF(PM72="vVO2máx",(Avaliações!$C$51*'Microciclos - Endurance (2)'!PN72)/100,IF(PM72="Velocidade_crítica",IF(PN72="80% VC",Avaliações!#REF!*0.8,IF(PN72="100% VC",Avaliações!#REF!*1,IF(PN72="120% VC",Avaliações!#REF!*1.2,IF(PN72="&gt;30%",Avaliações!$C$54*1.3,IF(PN72="&gt;40%",Avaliações!$C$54*1.4,0))))),IF(PM72="PACE_Daniels",INDEX(BASE!$Q$4:$V$60,MATCH(Avaliações!$C$53,BASE!$Q$4:$Q$60,0),MATCH('Microciclos - Endurance (2)'!PN72,BASE!$Q$4:$V$4,0)),""))),"")</f>
        <v/>
      </c>
      <c r="PS72" s="407" t="s">
        <v>144</v>
      </c>
      <c r="PT72" s="407"/>
      <c r="PU72" s="410" t="str">
        <f t="shared" ref="PU72:PU76" si="790">IFERROR(TIME(0,ROUNDDOWN(((1/PW72)*60),0),ROUND(((((1/PW72)*60)-ROUNDDOWN(((1/PW72)*60),0))*60),0)),"")</f>
        <v/>
      </c>
      <c r="PV72" s="407" t="str">
        <f>IFERROR(IF(PM72="PACE_Daniels",(INDEX(BASE!$AE$4:$AH$7,MATCH('Microciclos - Endurance (2)'!PT72,BASE!$AE$4:$AE$7,0),4)),IF(AND(PM72="vVO2máx",PT72&gt;=35,PT72&lt;=45),"9-11",IF(AND(PM72="vVO2máx",PT72&gt;45,PT72&lt;=65),"11",IF(AND(PM72="vVO2máx",PT72&gt;65,PT72&lt;=75),"12-13",IF(AND(PM72="vVO2máx",PT72&gt;=80,PT72&lt;=85),"14-16",IF(AND(PM72="vVO2máx",PT72&gt;=85,PT72&lt;100),"17-19",IF(AND(PM72="vVO2máx",PT72&gt;=100),"20",IF(AND(PM72="FCR",PT72&gt;40,PT72&lt;=60),"12-13",IF(AND(PM72="FCR",PT72&gt;60,PT72&lt;=84),"14-16",IF(AND(PM72="FCR",PT72&gt;=85,PT72&lt;100),"17-19",IF(AND(PM72="FCR",PT72=100),"20",""))))))))))),"")</f>
        <v/>
      </c>
      <c r="PW72" s="409">
        <f>IFERROR(IF(PS72="vVO2máx",(Avaliações!$C$51*'Microciclos - Endurance (2)'!PT72)/100,IF(PS72="Velocidade_crítica",IF(PT72="80% VC",Avaliações!#REF!*0.8,IF(PT72="100% VC",Avaliações!#REF!*1,IF(PT72="120% VC",Avaliações!#REF!*1.2,IF(PT72="&gt;30%",Avaliações!$C$54*1.3,IF(PT72="&gt;40%",Avaliações!$C$54*1.4,0))))),IF(PS72="PACE_Daniels",INDEX(BASE!$Q$4:$V$60,MATCH(Avaliações!$C$53,BASE!$Q$4:$Q$60,0),MATCH('Microciclos - Endurance (2)'!PT72,BASE!$Q$4:$V$4,0)),0))),"")</f>
        <v>0</v>
      </c>
      <c r="PX72" s="409" t="str">
        <f t="shared" ref="PX72:PX76" si="791">IF(PV72="9-11","Zona 1",IF(PV72="11","Zona 1",IF(PV72="12-13","Zona 2",IF(PV72="14-16","Zona 2",IF(PV72="17-19","Zona 3",IF(PV72="20","Zona 3",""))))))</f>
        <v/>
      </c>
      <c r="QB72" s="407"/>
      <c r="QC72" s="407"/>
      <c r="QD72" s="407"/>
      <c r="QE72" s="407"/>
      <c r="QF72" s="407">
        <f>IFERROR(QB72*QC72*QD72,"")</f>
        <v>0</v>
      </c>
      <c r="QG72" s="407">
        <f t="shared" ref="QG72:QG76" si="792">IFERROR(QB72*QC72*QE72,"")</f>
        <v>0</v>
      </c>
      <c r="QH72" s="408" t="str">
        <f t="shared" ref="QH72:QH76" si="793">IFERROR(((QD72*QC72*QB72)*(QN72*16.6667))+((QB72*QC72*QE72)*(QS72*16.6667)),"")</f>
        <v/>
      </c>
      <c r="QI72" s="407" t="s">
        <v>144</v>
      </c>
      <c r="QJ72" s="407"/>
      <c r="QK72" s="409" t="str">
        <f t="shared" ref="QK72:QK76" si="794">IF(QM72="9-11","Zona 1",IF(QM72="11","Zona 1",IF(QM72="12-13","Zona 2",IF(QM72="14-16","Zona 2",IF(QM72="17-19","Zona 3",IF(QM72="20","Zona 3",""))))))</f>
        <v/>
      </c>
      <c r="QL72" s="410" t="str">
        <f t="shared" ref="QL72:QL76" si="795">IFERROR(TIME(0,ROUNDDOWN(((1/QN72)*60),0),ROUND(((((1/QN72)*60)-ROUNDDOWN(((1/QN72)*60),0))*60),0)),"")</f>
        <v/>
      </c>
      <c r="QM72" s="407" t="str">
        <f>IFERROR(IF(QI72="PACE_Daniels",(INDEX(BASE!$AE$4:$AH$8,MATCH('Microciclos - Endurance (2)'!QJ72,BASE!$AE$4:$AE$8,0),4)),IF(AND(QI72="vVO2máx",QJ72&gt;=35,QJ72&lt;=45),"9-11",IF(AND(QI72="vVO2máx",QJ72&gt;45,QJ72&lt;=65),"11",IF(AND(QI72="vVO2máx",QJ72&gt;65,QJ72&lt;=75),"12-13",IF(AND(QI72="vVO2máx",QJ72&gt;=80,QJ72&lt;=85),"14-16",IF(AND(QI72="vVO2máx",QJ72&gt;=85,QJ72&lt;100),"17-19",IF(AND(QI72="vVO2máx",QJ72&gt;=100),"20",IF(AND(QI72="FCR",QJ72&gt;40,QJ72&lt;=60),"12-13",IF(AND(QI72="FCR",QJ72&gt;60,QJ72&lt;=84),"14-16",IF(AND(QI72="FCR",QJ72&gt;=85,QJ72&lt;100),"17-19",IF(AND(QI72="FCR",QJ72=100),"20",""))))))))))),"")</f>
        <v/>
      </c>
      <c r="QN72" s="409" t="str">
        <f>IFERROR(IF(QI72="vVO2máx",(Avaliações!$C$51*'Microciclos - Endurance (2)'!QJ72)/100,IF(QI72="Velocidade_crítica",IF(QJ72="80% VC",Avaliações!#REF!*0.8,IF(QJ72="100% VC",Avaliações!#REF!*1,IF(QJ72="120% VC",Avaliações!#REF!*1.2,IF(QJ72="&gt;30%",Avaliações!$C$54*1.3,IF(QJ72="&gt;40%",Avaliações!$C$54*1.4,0))))),IF(QI72="PACE_Daniels",INDEX(BASE!$Q$4:$V$60,MATCH(Avaliações!$C$53,BASE!$Q$4:$Q$60,0),MATCH('Microciclos - Endurance (2)'!QJ72,BASE!$Q$4:$V$4,0)),""))),"")</f>
        <v/>
      </c>
      <c r="QO72" s="407" t="s">
        <v>144</v>
      </c>
      <c r="QP72" s="407"/>
      <c r="QQ72" s="410" t="str">
        <f t="shared" ref="QQ72:QQ76" si="796">IFERROR(TIME(0,ROUNDDOWN(((1/QS72)*60),0),ROUND(((((1/QS72)*60)-ROUNDDOWN(((1/QS72)*60),0))*60),0)),"")</f>
        <v/>
      </c>
      <c r="QR72" s="407" t="str">
        <f>IFERROR(IF(QI72="PACE_Daniels",(INDEX(BASE!$AE$4:$AH$7,MATCH('Microciclos - Endurance (2)'!QP72,BASE!$AE$4:$AE$7,0),4)),IF(AND(QI72="vVO2máx",QP72&gt;=35,QP72&lt;=45),"9-11",IF(AND(QI72="vVO2máx",QP72&gt;45,QP72&lt;=65),"11",IF(AND(QI72="vVO2máx",QP72&gt;65,QP72&lt;=75),"12-13",IF(AND(QI72="vVO2máx",QP72&gt;=80,QP72&lt;=85),"14-16",IF(AND(QI72="vVO2máx",QP72&gt;=85,QP72&lt;100),"17-19",IF(AND(QI72="vVO2máx",QP72&gt;=100),"20",IF(AND(QI72="FCR",QP72&gt;40,QP72&lt;=60),"12-13",IF(AND(QI72="FCR",QP72&gt;60,QP72&lt;=84),"14-16",IF(AND(QI72="FCR",QP72&gt;=85,QP72&lt;100),"17-19",IF(AND(QI72="FCR",QP72=100),"20",""))))))))))),"")</f>
        <v/>
      </c>
      <c r="QS72" s="409">
        <f>IFERROR(IF(QO72="vVO2máx",(Avaliações!$C$51*'Microciclos - Endurance (2)'!QP72)/100,IF(QO72="Velocidade_crítica",IF(QP72="80% VC",Avaliações!#REF!*0.8,IF(QP72="100% VC",Avaliações!#REF!*1,IF(QP72="120% VC",Avaliações!#REF!*1.2,IF(QP72="&gt;30%",Avaliações!$C$54*1.3,IF(QP72="&gt;40%",Avaliações!$C$54*1.4,0))))),IF(QO72="PACE_Daniels",INDEX(BASE!$Q$4:$V$60,MATCH(Avaliações!$C$53,BASE!$Q$4:$Q$60,0),MATCH('Microciclos - Endurance (2)'!QP72,BASE!$Q$4:$V$4,0)),0))),"")</f>
        <v>0</v>
      </c>
      <c r="QT72" s="409" t="str">
        <f t="shared" ref="QT72:QT76" si="797">IF(QR72="9-11","Zona 1",IF(QR72="11","Zona 1",IF(QR72="12-13","Zona 2",IF(QR72="14-16","Zona 2",IF(QR72="17-19","Zona 3",IF(QR72="20","Zona 3",""))))))</f>
        <v/>
      </c>
      <c r="QX72" s="407"/>
      <c r="QY72" s="407"/>
      <c r="QZ72" s="407"/>
      <c r="RA72" s="407"/>
      <c r="RB72" s="407">
        <f>IFERROR(QX72*QY72*QZ72,"")</f>
        <v>0</v>
      </c>
      <c r="RC72" s="407">
        <f t="shared" ref="RC72:RC76" si="798">IFERROR(QX72*QY72*RA72,"")</f>
        <v>0</v>
      </c>
      <c r="RD72" s="408" t="str">
        <f t="shared" ref="RD72:RD76" si="799">IFERROR(((QZ72*QY72*QX72)*(RJ72*16.6667))+((QX72*QY72*RA72)*(RO72*16.6667)),"")</f>
        <v/>
      </c>
      <c r="RE72" s="407" t="s">
        <v>144</v>
      </c>
      <c r="RF72" s="407"/>
      <c r="RG72" s="409" t="str">
        <f t="shared" ref="RG72:RG76" si="800">IF(RI72="9-11","Zona 1",IF(RI72="11","Zona 1",IF(RI72="12-13","Zona 2",IF(RI72="14-16","Zona 2",IF(RI72="17-19","Zona 3",IF(RI72="20","Zona 3",""))))))</f>
        <v/>
      </c>
      <c r="RH72" s="410" t="str">
        <f t="shared" ref="RH72:RH76" si="801">IFERROR(TIME(0,ROUNDDOWN(((1/RJ72)*60),0),ROUND(((((1/RJ72)*60)-ROUNDDOWN(((1/RJ72)*60),0))*60),0)),"")</f>
        <v/>
      </c>
      <c r="RI72" s="407" t="str">
        <f>IFERROR(IF(RE72="PACE_Daniels",(INDEX(BASE!$AE$4:$AH$8,MATCH('Microciclos - Endurance (2)'!RF72,BASE!$AE$4:$AE$8,0),4)),IF(AND(RE72="vVO2máx",RF72&gt;=35,RF72&lt;=45),"9-11",IF(AND(RE72="vVO2máx",RF72&gt;45,RF72&lt;=65),"11",IF(AND(RE72="vVO2máx",RF72&gt;65,RF72&lt;=75),"12-13",IF(AND(RE72="vVO2máx",RF72&gt;=80,RF72&lt;=85),"14-16",IF(AND(RE72="vVO2máx",RF72&gt;=85,RF72&lt;100),"17-19",IF(AND(RE72="vVO2máx",RF72&gt;=100),"20",IF(AND(RE72="FCR",RF72&gt;40,RF72&lt;=60),"12-13",IF(AND(RE72="FCR",RF72&gt;60,RF72&lt;=84),"14-16",IF(AND(RE72="FCR",RF72&gt;=85,RF72&lt;100),"17-19",IF(AND(RE72="FCR",RF72=100),"20",""))))))))))),"")</f>
        <v/>
      </c>
      <c r="RJ72" s="409" t="str">
        <f>IFERROR(IF(RE72="vVO2máx",(Avaliações!$C$51*'Microciclos - Endurance (2)'!RF72)/100,IF(RE72="Velocidade_crítica",IF(RF72="80% VC",Avaliações!#REF!*0.8,IF(RF72="100% VC",Avaliações!#REF!*1,IF(RF72="120% VC",Avaliações!#REF!*1.2,IF(RF72="&gt;30%",Avaliações!$C$54*1.3,IF(RF72="&gt;40%",Avaliações!$C$54*1.4,0))))),IF(RE72="PACE_Daniels",INDEX(BASE!$Q$4:$V$60,MATCH(Avaliações!$C$53,BASE!$Q$4:$Q$60,0),MATCH('Microciclos - Endurance (2)'!RF72,BASE!$Q$4:$V$4,0)),""))),"")</f>
        <v/>
      </c>
      <c r="RK72" s="407" t="s">
        <v>144</v>
      </c>
      <c r="RL72" s="407"/>
      <c r="RM72" s="410" t="str">
        <f t="shared" ref="RM72:RM76" si="802">IFERROR(TIME(0,ROUNDDOWN(((1/RO72)*60),0),ROUND(((((1/RO72)*60)-ROUNDDOWN(((1/RO72)*60),0))*60),0)),"")</f>
        <v/>
      </c>
      <c r="RN72" s="407" t="str">
        <f>IFERROR(IF(RE72="PACE_Daniels",(INDEX(BASE!$AE$4:$AH$7,MATCH('Microciclos - Endurance (2)'!RL72,BASE!$AE$4:$AE$7,0),4)),IF(AND(RE72="vVO2máx",RL72&gt;=35,RL72&lt;=45),"9-11",IF(AND(RE72="vVO2máx",RL72&gt;45,RL72&lt;=65),"11",IF(AND(RE72="vVO2máx",RL72&gt;65,RL72&lt;=75),"12-13",IF(AND(RE72="vVO2máx",RL72&gt;=80,RL72&lt;=85),"14-16",IF(AND(RE72="vVO2máx",RL72&gt;=85,RL72&lt;100),"17-19",IF(AND(RE72="vVO2máx",RL72&gt;=100),"20",IF(AND(RE72="FCR",RL72&gt;40,RL72&lt;=60),"12-13",IF(AND(RE72="FCR",RL72&gt;60,RL72&lt;=84),"14-16",IF(AND(RE72="FCR",RL72&gt;=85,RL72&lt;100),"17-19",IF(AND(RE72="FCR",RL72=100),"20",""))))))))))),"")</f>
        <v/>
      </c>
      <c r="RO72" s="409">
        <f>IFERROR(IF(RK72="vVO2máx",(Avaliações!$C$51*'Microciclos - Endurance (2)'!RL72)/100,IF(RK72="Velocidade_crítica",IF(RL72="80% VC",Avaliações!#REF!*0.8,IF(RL72="100% VC",Avaliações!#REF!*1,IF(RL72="120% VC",Avaliações!#REF!*1.2,IF(RL72="&gt;30%",Avaliações!$C$54*1.3,IF(RL72="&gt;40%",Avaliações!$C$54*1.4,0))))),IF(RK72="PACE_Daniels",INDEX(BASE!$Q$4:$V$60,MATCH(Avaliações!$C$53,BASE!$Q$4:$Q$60,0),MATCH('Microciclos - Endurance (2)'!RL72,BASE!$Q$4:$V$4,0)),0))),"")</f>
        <v>0</v>
      </c>
      <c r="RP72" s="409" t="str">
        <f t="shared" ref="RP72:RP76" si="803">IF(RN72="9-11","Zona 1",IF(RN72="11","Zona 1",IF(RN72="12-13","Zona 2",IF(RN72="14-16","Zona 2",IF(RN72="17-19","Zona 3",IF(RN72="20","Zona 3",""))))))</f>
        <v/>
      </c>
      <c r="RT72" s="407"/>
      <c r="RU72" s="407"/>
      <c r="RV72" s="407"/>
      <c r="RW72" s="407"/>
      <c r="RX72" s="407">
        <f>IFERROR(RT72*RU72*RV72,"")</f>
        <v>0</v>
      </c>
      <c r="RY72" s="407">
        <f t="shared" ref="RY72:RY76" si="804">IFERROR(RT72*RU72*RW72,"")</f>
        <v>0</v>
      </c>
      <c r="RZ72" s="408" t="str">
        <f t="shared" ref="RZ72:RZ76" si="805">IFERROR(((RV72*RU72*RT72)*(SF72*16.6667))+((RT72*RU72*RW72)*(SK72*16.6667)),"")</f>
        <v/>
      </c>
      <c r="SA72" s="407" t="s">
        <v>144</v>
      </c>
      <c r="SB72" s="407"/>
      <c r="SC72" s="409" t="str">
        <f t="shared" ref="SC72:SC76" si="806">IF(SE72="9-11","Zona 1",IF(SE72="11","Zona 1",IF(SE72="12-13","Zona 2",IF(SE72="14-16","Zona 2",IF(SE72="17-19","Zona 3",IF(SE72="20","Zona 3",""))))))</f>
        <v/>
      </c>
      <c r="SD72" s="410" t="str">
        <f t="shared" ref="SD72:SD76" si="807">IFERROR(TIME(0,ROUNDDOWN(((1/SF72)*60),0),ROUND(((((1/SF72)*60)-ROUNDDOWN(((1/SF72)*60),0))*60),0)),"")</f>
        <v/>
      </c>
      <c r="SE72" s="407" t="str">
        <f>IFERROR(IF(SA72="PACE_Daniels",(INDEX(BASE!$AE$4:$AH$8,MATCH('Microciclos - Endurance (2)'!SB72,BASE!$AE$4:$AE$8,0),4)),IF(AND(SA72="vVO2máx",SB72&gt;=35,SB72&lt;=45),"9-11",IF(AND(SA72="vVO2máx",SB72&gt;45,SB72&lt;=65),"11",IF(AND(SA72="vVO2máx",SB72&gt;65,SB72&lt;=75),"12-13",IF(AND(SA72="vVO2máx",SB72&gt;=80,SB72&lt;=85),"14-16",IF(AND(SA72="vVO2máx",SB72&gt;=85,SB72&lt;100),"17-19",IF(AND(SA72="vVO2máx",SB72&gt;=100),"20",IF(AND(SA72="FCR",SB72&gt;40,SB72&lt;=60),"12-13",IF(AND(SA72="FCR",SB72&gt;60,SB72&lt;=84),"14-16",IF(AND(SA72="FCR",SB72&gt;=85,SB72&lt;100),"17-19",IF(AND(SA72="FCR",SB72=100),"20",""))))))))))),"")</f>
        <v/>
      </c>
      <c r="SF72" s="409" t="str">
        <f>IFERROR(IF(SA72="vVO2máx",(Avaliações!$C$51*'Microciclos - Endurance (2)'!SB72)/100,IF(SA72="Velocidade_crítica",IF(SB72="80% VC",Avaliações!#REF!*0.8,IF(SB72="100% VC",Avaliações!#REF!*1,IF(SB72="120% VC",Avaliações!#REF!*1.2,IF(SB72="&gt;30%",Avaliações!$C$54*1.3,IF(SB72="&gt;40%",Avaliações!$C$54*1.4,0))))),IF(SA72="PACE_Daniels",INDEX(BASE!$Q$4:$V$60,MATCH(Avaliações!$C$53,BASE!$Q$4:$Q$60,0),MATCH('Microciclos - Endurance (2)'!SB72,BASE!$Q$4:$V$4,0)),""))),"")</f>
        <v/>
      </c>
      <c r="SG72" s="407" t="s">
        <v>144</v>
      </c>
      <c r="SH72" s="407"/>
      <c r="SI72" s="410" t="str">
        <f t="shared" ref="SI72:SI76" si="808">IFERROR(TIME(0,ROUNDDOWN(((1/SK72)*60),0),ROUND(((((1/SK72)*60)-ROUNDDOWN(((1/SK72)*60),0))*60),0)),"")</f>
        <v/>
      </c>
      <c r="SJ72" s="407" t="str">
        <f>IFERROR(IF(SA72="PACE_Daniels",(INDEX(BASE!$AE$4:$AH$7,MATCH('Microciclos - Endurance (2)'!SH72,BASE!$AE$4:$AE$7,0),4)),IF(AND(SA72="vVO2máx",SH72&gt;=35,SH72&lt;=45),"9-11",IF(AND(SA72="vVO2máx",SH72&gt;45,SH72&lt;=65),"11",IF(AND(SA72="vVO2máx",SH72&gt;65,SH72&lt;=75),"12-13",IF(AND(SA72="vVO2máx",SH72&gt;=80,SH72&lt;=85),"14-16",IF(AND(SA72="vVO2máx",SH72&gt;=85,SH72&lt;100),"17-19",IF(AND(SA72="vVO2máx",SH72&gt;=100),"20",IF(AND(SA72="FCR",SH72&gt;40,SH72&lt;=60),"12-13",IF(AND(SA72="FCR",SH72&gt;60,SH72&lt;=84),"14-16",IF(AND(SA72="FCR",SH72&gt;=85,SH72&lt;100),"17-19",IF(AND(SA72="FCR",SH72=100),"20",""))))))))))),"")</f>
        <v/>
      </c>
      <c r="SK72" s="409">
        <f>IFERROR(IF(SG72="vVO2máx",(Avaliações!$C$51*'Microciclos - Endurance (2)'!SH72)/100,IF(SG72="Velocidade_crítica",IF(SH72="80% VC",Avaliações!#REF!*0.8,IF(SH72="100% VC",Avaliações!#REF!*1,IF(SH72="120% VC",Avaliações!#REF!*1.2,IF(SH72="&gt;30%",Avaliações!$C$54*1.3,IF(SH72="&gt;40%",Avaliações!$C$54*1.4,0))))),IF(SG72="PACE_Daniels",INDEX(BASE!$Q$4:$V$60,MATCH(Avaliações!$C$53,BASE!$Q$4:$Q$60,0),MATCH('Microciclos - Endurance (2)'!SH72,BASE!$Q$4:$V$4,0)),0))),"")</f>
        <v>0</v>
      </c>
      <c r="SL72" s="409" t="str">
        <f t="shared" ref="SL72:SL76" si="809">IF(SJ72="9-11","Zona 1",IF(SJ72="11","Zona 1",IF(SJ72="12-13","Zona 2",IF(SJ72="14-16","Zona 2",IF(SJ72="17-19","Zona 3",IF(SJ72="20","Zona 3",""))))))</f>
        <v/>
      </c>
      <c r="SP72" s="407"/>
      <c r="SQ72" s="407"/>
      <c r="SR72" s="407"/>
      <c r="SS72" s="407"/>
      <c r="ST72" s="407">
        <f>IFERROR(SP72*SQ72*SR72,"")</f>
        <v>0</v>
      </c>
      <c r="SU72" s="407">
        <f t="shared" ref="SU72:SU76" si="810">IFERROR(SP72*SQ72*SS72,"")</f>
        <v>0</v>
      </c>
      <c r="SV72" s="408" t="str">
        <f t="shared" ref="SV72:SV76" si="811">IFERROR(((SR72*SQ72*SP72)*(TB72*16.6667))+((SP72*SQ72*SS72)*(TG72*16.6667)),"")</f>
        <v/>
      </c>
      <c r="SW72" s="407" t="s">
        <v>144</v>
      </c>
      <c r="SX72" s="407"/>
      <c r="SY72" s="409" t="str">
        <f t="shared" ref="SY72:SY76" si="812">IF(TA72="9-11","Zona 1",IF(TA72="11","Zona 1",IF(TA72="12-13","Zona 2",IF(TA72="14-16","Zona 2",IF(TA72="17-19","Zona 3",IF(TA72="20","Zona 3",""))))))</f>
        <v/>
      </c>
      <c r="SZ72" s="410" t="str">
        <f t="shared" ref="SZ72:SZ76" si="813">IFERROR(TIME(0,ROUNDDOWN(((1/TB72)*60),0),ROUND(((((1/TB72)*60)-ROUNDDOWN(((1/TB72)*60),0))*60),0)),"")</f>
        <v/>
      </c>
      <c r="TA72" s="407" t="str">
        <f>IFERROR(IF(SW72="PACE_Daniels",(INDEX(BASE!$AE$4:$AH$8,MATCH('Microciclos - Endurance (2)'!SX72,BASE!$AE$4:$AE$8,0),4)),IF(AND(SW72="vVO2máx",SX72&gt;=35,SX72&lt;=45),"9-11",IF(AND(SW72="vVO2máx",SX72&gt;45,SX72&lt;=65),"11",IF(AND(SW72="vVO2máx",SX72&gt;65,SX72&lt;=75),"12-13",IF(AND(SW72="vVO2máx",SX72&gt;=80,SX72&lt;=85),"14-16",IF(AND(SW72="vVO2máx",SX72&gt;=85,SX72&lt;100),"17-19",IF(AND(SW72="vVO2máx",SX72&gt;=100),"20",IF(AND(SW72="FCR",SX72&gt;40,SX72&lt;=60),"12-13",IF(AND(SW72="FCR",SX72&gt;60,SX72&lt;=84),"14-16",IF(AND(SW72="FCR",SX72&gt;=85,SX72&lt;100),"17-19",IF(AND(SW72="FCR",SX72=100),"20",""))))))))))),"")</f>
        <v/>
      </c>
      <c r="TB72" s="409" t="str">
        <f>IFERROR(IF(SW72="vVO2máx",(Avaliações!$C$51*'Microciclos - Endurance (2)'!SX72)/100,IF(SW72="Velocidade_crítica",IF(SX72="80% VC",Avaliações!#REF!*0.8,IF(SX72="100% VC",Avaliações!#REF!*1,IF(SX72="120% VC",Avaliações!#REF!*1.2,IF(SX72="&gt;30%",Avaliações!$C$54*1.3,IF(SX72="&gt;40%",Avaliações!$C$54*1.4,0))))),IF(SW72="PACE_Daniels",INDEX(BASE!$Q$4:$V$60,MATCH(Avaliações!$C$53,BASE!$Q$4:$Q$60,0),MATCH('Microciclos - Endurance (2)'!SX72,BASE!$Q$4:$V$4,0)),""))),"")</f>
        <v/>
      </c>
      <c r="TC72" s="407" t="s">
        <v>144</v>
      </c>
      <c r="TD72" s="407"/>
      <c r="TE72" s="410" t="str">
        <f t="shared" ref="TE72:TE76" si="814">IFERROR(TIME(0,ROUNDDOWN(((1/TG72)*60),0),ROUND(((((1/TG72)*60)-ROUNDDOWN(((1/TG72)*60),0))*60),0)),"")</f>
        <v/>
      </c>
      <c r="TF72" s="407" t="str">
        <f>IFERROR(IF(SW72="PACE_Daniels",(INDEX(BASE!$AE$4:$AH$7,MATCH('Microciclos - Endurance (2)'!TD72,BASE!$AE$4:$AE$7,0),4)),IF(AND(SW72="vVO2máx",TD72&gt;=35,TD72&lt;=45),"9-11",IF(AND(SW72="vVO2máx",TD72&gt;45,TD72&lt;=65),"11",IF(AND(SW72="vVO2máx",TD72&gt;65,TD72&lt;=75),"12-13",IF(AND(SW72="vVO2máx",TD72&gt;=80,TD72&lt;=85),"14-16",IF(AND(SW72="vVO2máx",TD72&gt;=85,TD72&lt;100),"17-19",IF(AND(SW72="vVO2máx",TD72&gt;=100),"20",IF(AND(SW72="FCR",TD72&gt;40,TD72&lt;=60),"12-13",IF(AND(SW72="FCR",TD72&gt;60,TD72&lt;=84),"14-16",IF(AND(SW72="FCR",TD72&gt;=85,TD72&lt;100),"17-19",IF(AND(SW72="FCR",TD72=100),"20",""))))))))))),"")</f>
        <v/>
      </c>
      <c r="TG72" s="409">
        <f>IFERROR(IF(TC72="vVO2máx",(Avaliações!$C$51*'Microciclos - Endurance (2)'!TD72)/100,IF(TC72="Velocidade_crítica",IF(TD72="80% VC",Avaliações!#REF!*0.8,IF(TD72="100% VC",Avaliações!#REF!*1,IF(TD72="120% VC",Avaliações!#REF!*1.2,IF(TD72="&gt;30%",Avaliações!$C$54*1.3,IF(TD72="&gt;40%",Avaliações!$C$54*1.4,0))))),IF(TC72="PACE_Daniels",INDEX(BASE!$Q$4:$V$60,MATCH(Avaliações!$C$53,BASE!$Q$4:$Q$60,0),MATCH('Microciclos - Endurance (2)'!TD72,BASE!$Q$4:$V$4,0)),0))),"")</f>
        <v>0</v>
      </c>
      <c r="TH72" s="409" t="str">
        <f t="shared" ref="TH72:TH76" si="815">IF(TF72="9-11","Zona 1",IF(TF72="11","Zona 1",IF(TF72="12-13","Zona 2",IF(TF72="14-16","Zona 2",IF(TF72="17-19","Zona 3",IF(TF72="20","Zona 3",""))))))</f>
        <v/>
      </c>
    </row>
    <row r="73" spans="4:528">
      <c r="D73" s="407"/>
      <c r="E73" s="407"/>
      <c r="F73" s="407"/>
      <c r="G73" s="407"/>
      <c r="H73" s="407">
        <f t="shared" ref="H73:H76" si="816">IFERROR(D73*E73*F73,"")</f>
        <v>0</v>
      </c>
      <c r="I73" s="407">
        <f t="shared" si="672"/>
        <v>0</v>
      </c>
      <c r="J73" s="408" t="str">
        <f t="shared" si="673"/>
        <v/>
      </c>
      <c r="K73" s="407" t="s">
        <v>144</v>
      </c>
      <c r="L73" s="407"/>
      <c r="M73" s="409" t="str">
        <f t="shared" si="674"/>
        <v/>
      </c>
      <c r="N73" s="410" t="str">
        <f t="shared" si="675"/>
        <v/>
      </c>
      <c r="O73" s="407" t="str">
        <f>IFERROR(IF(K73="PACE_Daniels",(INDEX(BASE!$AE$4:$AH$8,MATCH('Microciclos - Endurance (2)'!L73,BASE!$AE$4:$AE$8,0),4)),IF(AND(K73="vVO2máx",L73&gt;=35,L73&lt;=45),"9-11",IF(AND(K73="vVO2máx",L73&gt;45,L73&lt;=65),"11",IF(AND(K73="vVO2máx",L73&gt;65,L73&lt;=75),"12-13",IF(AND(K73="vVO2máx",L73&gt;=80,L73&lt;=85),"14-16",IF(AND(K73="vVO2máx",L73&gt;=85,L73&lt;100),"17-19",IF(AND(K73="vVO2máx",L73&gt;=100),"20",IF(AND(K73="FCR",L73&gt;40,L73&lt;=60),"12-13",IF(AND(K73="FCR",L73&gt;60,L73&lt;=84),"14-16",IF(AND(K73="FCR",L73&gt;=85,L73&lt;100),"17-19",IF(AND(K73="FCR",L73=100),"20",""))))))))))),"")</f>
        <v/>
      </c>
      <c r="P73" s="409" t="str">
        <f>IFERROR(IF(K73="vVO2máx",(Avaliações!$C$51*'Microciclos - Endurance (2)'!L73)/100,IF(K73="Velocidade_crítica",IF(L73="80% VC",Avaliações!#REF!*0.8,IF(L73="100% VC",Avaliações!#REF!*1,IF(L73="120% VC",Avaliações!#REF!*1.2,IF(L73="&gt;30%",Avaliações!$C$54*1.3,IF(L73="&gt;40%",Avaliações!$C$54*1.4,0))))),IF(K73="PACE_Daniels",INDEX(BASE!$Q$4:$V$60,MATCH(Avaliações!$C$53,BASE!$Q$4:$Q$60,0),MATCH('Microciclos - Endurance (2)'!L73,BASE!$Q$4:$V$4,0)),""))),"")</f>
        <v/>
      </c>
      <c r="Q73" s="407" t="s">
        <v>144</v>
      </c>
      <c r="R73" s="407"/>
      <c r="S73" s="410" t="str">
        <f t="shared" si="676"/>
        <v/>
      </c>
      <c r="T73" s="407" t="str">
        <f>IFERROR(IF(K73="PACE_Daniels",(INDEX(BASE!$AE$4:$AH$7,MATCH('Microciclos - Endurance (2)'!R73,BASE!$AE$4:$AE$7,0),4)),IF(AND(K73="vVO2máx",R73&gt;=35,R73&lt;=45),"9-11",IF(AND(K73="vVO2máx",R73&gt;45,R73&lt;=65),"11",IF(AND(K73="vVO2máx",R73&gt;65,R73&lt;=75),"12-13",IF(AND(K73="vVO2máx",R73&gt;=80,R73&lt;=85),"14-16",IF(AND(K73="vVO2máx",R73&gt;=85,R73&lt;100),"17-19",IF(AND(K73="vVO2máx",R73&gt;=100),"20",IF(AND(K73="FCR",R73&gt;40,R73&lt;=60),"12-13",IF(AND(K73="FCR",R73&gt;60,R73&lt;=84),"14-16",IF(AND(K73="FCR",R73&gt;=85,R73&lt;100),"17-19",IF(AND(K73="FCR",R73=100),"20",""))))))))))),"")</f>
        <v/>
      </c>
      <c r="U73" s="409">
        <f>IFERROR(IF(Q73="vVO2máx",(Avaliações!$C$51*'Microciclos - Endurance (2)'!R73)/100,IF(Q73="Velocidade_crítica",IF(R73="80% VC",Avaliações!#REF!*0.8,IF(R73="100% VC",Avaliações!#REF!*1,IF(R73="120% VC",Avaliações!#REF!*1.2,IF(R73="&gt;30%",Avaliações!$C$54*1.3,IF(R73="&gt;40%",Avaliações!$C$54*1.4,0))))),IF(Q73="PACE_Daniels",INDEX(BASE!$Q$4:$V$60,MATCH(Avaliações!$C$53,BASE!$Q$4:$Q$60,0),MATCH('Microciclos - Endurance (2)'!R73,BASE!$Q$4:$V$4,0)),0))),"")</f>
        <v>0</v>
      </c>
      <c r="V73" s="409" t="str">
        <f t="shared" si="677"/>
        <v/>
      </c>
      <c r="Z73" s="407"/>
      <c r="AA73" s="407"/>
      <c r="AB73" s="407"/>
      <c r="AC73" s="407"/>
      <c r="AD73" s="407">
        <f t="shared" ref="AD73:AD76" si="817">IFERROR(Z73*AA73*AB73,"")</f>
        <v>0</v>
      </c>
      <c r="AE73" s="407">
        <f t="shared" si="678"/>
        <v>0</v>
      </c>
      <c r="AF73" s="408" t="str">
        <f t="shared" si="679"/>
        <v/>
      </c>
      <c r="AG73" s="407" t="s">
        <v>144</v>
      </c>
      <c r="AH73" s="407"/>
      <c r="AI73" s="409" t="str">
        <f t="shared" si="680"/>
        <v/>
      </c>
      <c r="AJ73" s="410" t="str">
        <f t="shared" si="681"/>
        <v/>
      </c>
      <c r="AK73" s="407" t="str">
        <f>IFERROR(IF(AG73="PACE_Daniels",(INDEX(BASE!$AE$4:$AH$8,MATCH('Microciclos - Endurance (2)'!AH73,BASE!$AE$4:$AE$8,0),4)),IF(AND(AG73="vVO2máx",AH73&gt;=35,AH73&lt;=45),"9-11",IF(AND(AG73="vVO2máx",AH73&gt;45,AH73&lt;=65),"11",IF(AND(AG73="vVO2máx",AH73&gt;65,AH73&lt;=75),"12-13",IF(AND(AG73="vVO2máx",AH73&gt;=80,AH73&lt;=85),"14-16",IF(AND(AG73="vVO2máx",AH73&gt;=85,AH73&lt;100),"17-19",IF(AND(AG73="vVO2máx",AH73&gt;=100),"20",IF(AND(AG73="FCR",AH73&gt;40,AH73&lt;=60),"12-13",IF(AND(AG73="FCR",AH73&gt;60,AH73&lt;=84),"14-16",IF(AND(AG73="FCR",AH73&gt;=85,AH73&lt;100),"17-19",IF(AND(AG73="FCR",AH73=100),"20",""))))))))))),"")</f>
        <v/>
      </c>
      <c r="AL73" s="409" t="str">
        <f>IFERROR(IF(AG73="vVO2máx",(Avaliações!$C$51*'Microciclos - Endurance (2)'!AH73)/100,IF(AG73="Velocidade_crítica",IF(AH73="80% VC",Avaliações!#REF!*0.8,IF(AH73="100% VC",Avaliações!#REF!*1,IF(AH73="120% VC",Avaliações!#REF!*1.2,IF(AH73="&gt;30%",Avaliações!$C$54*1.3,IF(AH73="&gt;40%",Avaliações!$C$54*1.4,0))))),IF(AG73="PACE_Daniels",INDEX(BASE!$Q$4:$V$60,MATCH(Avaliações!$C$53,BASE!$Q$4:$Q$60,0),MATCH('Microciclos - Endurance (2)'!AH73,BASE!$Q$4:$V$4,0)),""))),"")</f>
        <v/>
      </c>
      <c r="AM73" s="407" t="s">
        <v>144</v>
      </c>
      <c r="AN73" s="407"/>
      <c r="AO73" s="410" t="str">
        <f t="shared" si="682"/>
        <v/>
      </c>
      <c r="AP73" s="407" t="str">
        <f>IFERROR(IF(AG73="PACE_Daniels",(INDEX(BASE!$AE$4:$AH$7,MATCH('Microciclos - Endurance (2)'!AN73,BASE!$AE$4:$AE$7,0),4)),IF(AND(AG73="vVO2máx",AN73&gt;=35,AN73&lt;=45),"9-11",IF(AND(AG73="vVO2máx",AN73&gt;45,AN73&lt;=65),"11",IF(AND(AG73="vVO2máx",AN73&gt;65,AN73&lt;=75),"12-13",IF(AND(AG73="vVO2máx",AN73&gt;=80,AN73&lt;=85),"14-16",IF(AND(AG73="vVO2máx",AN73&gt;=85,AN73&lt;100),"17-19",IF(AND(AG73="vVO2máx",AN73&gt;=100),"20",IF(AND(AG73="FCR",AN73&gt;40,AN73&lt;=60),"12-13",IF(AND(AG73="FCR",AN73&gt;60,AN73&lt;=84),"14-16",IF(AND(AG73="FCR",AN73&gt;=85,AN73&lt;100),"17-19",IF(AND(AG73="FCR",AN73=100),"20",""))))))))))),"")</f>
        <v/>
      </c>
      <c r="AQ73" s="409">
        <f>IFERROR(IF(AM73="vVO2máx",(Avaliações!$C$51*'Microciclos - Endurance (2)'!AN73)/100,IF(AM73="Velocidade_crítica",IF(AN73="80% VC",Avaliações!#REF!*0.8,IF(AN73="100% VC",Avaliações!#REF!*1,IF(AN73="120% VC",Avaliações!#REF!*1.2,IF(AN73="&gt;30%",Avaliações!$C$54*1.3,IF(AN73="&gt;40%",Avaliações!$C$54*1.4,0))))),IF(AM73="PACE_Daniels",INDEX(BASE!$Q$4:$V$60,MATCH(Avaliações!$C$53,BASE!$Q$4:$Q$60,0),MATCH('Microciclos - Endurance (2)'!AN73,BASE!$Q$4:$V$4,0)),0))),"")</f>
        <v>0</v>
      </c>
      <c r="AR73" s="409" t="str">
        <f t="shared" si="683"/>
        <v/>
      </c>
      <c r="AV73" s="407"/>
      <c r="AW73" s="407"/>
      <c r="AX73" s="407"/>
      <c r="AY73" s="407"/>
      <c r="AZ73" s="407">
        <f t="shared" ref="AZ73:AZ76" si="818">IFERROR(AV73*AW73*AX73,"")</f>
        <v>0</v>
      </c>
      <c r="BA73" s="407">
        <f t="shared" si="684"/>
        <v>0</v>
      </c>
      <c r="BB73" s="408" t="str">
        <f t="shared" si="685"/>
        <v/>
      </c>
      <c r="BC73" s="407" t="s">
        <v>144</v>
      </c>
      <c r="BD73" s="407"/>
      <c r="BE73" s="409" t="str">
        <f t="shared" si="686"/>
        <v/>
      </c>
      <c r="BF73" s="410" t="str">
        <f t="shared" si="687"/>
        <v/>
      </c>
      <c r="BG73" s="407" t="str">
        <f>IFERROR(IF(BC73="PACE_Daniels",(INDEX(BASE!$AE$4:$AH$8,MATCH('Microciclos - Endurance (2)'!BD73,BASE!$AE$4:$AE$8,0),4)),IF(AND(BC73="vVO2máx",BD73&gt;=35,BD73&lt;=45),"9-11",IF(AND(BC73="vVO2máx",BD73&gt;45,BD73&lt;=65),"11",IF(AND(BC73="vVO2máx",BD73&gt;65,BD73&lt;=75),"12-13",IF(AND(BC73="vVO2máx",BD73&gt;=80,BD73&lt;=85),"14-16",IF(AND(BC73="vVO2máx",BD73&gt;=85,BD73&lt;100),"17-19",IF(AND(BC73="vVO2máx",BD73&gt;=100),"20",IF(AND(BC73="FCR",BD73&gt;40,BD73&lt;=60),"12-13",IF(AND(BC73="FCR",BD73&gt;60,BD73&lt;=84),"14-16",IF(AND(BC73="FCR",BD73&gt;=85,BD73&lt;100),"17-19",IF(AND(BC73="FCR",BD73=100),"20",""))))))))))),"")</f>
        <v/>
      </c>
      <c r="BH73" s="409" t="str">
        <f>IFERROR(IF(BC73="vVO2máx",(Avaliações!$C$51*'Microciclos - Endurance (2)'!BD73)/100,IF(BC73="Velocidade_crítica",IF(BD73="80% VC",Avaliações!#REF!*0.8,IF(BD73="100% VC",Avaliações!#REF!*1,IF(BD73="120% VC",Avaliações!#REF!*1.2,IF(BD73="&gt;30%",Avaliações!$C$54*1.3,IF(BD73="&gt;40%",Avaliações!$C$54*1.4,0))))),IF(BC73="PACE_Daniels",INDEX(BASE!$Q$4:$V$60,MATCH(Avaliações!$C$53,BASE!$Q$4:$Q$60,0),MATCH('Microciclos - Endurance (2)'!BD73,BASE!$Q$4:$V$4,0)),""))),"")</f>
        <v/>
      </c>
      <c r="BI73" s="407" t="s">
        <v>144</v>
      </c>
      <c r="BJ73" s="407"/>
      <c r="BK73" s="410" t="str">
        <f t="shared" si="688"/>
        <v/>
      </c>
      <c r="BL73" s="407" t="str">
        <f>IFERROR(IF(BC73="PACE_Daniels",(INDEX(BASE!$AE$4:$AH$7,MATCH('Microciclos - Endurance (2)'!BJ73,BASE!$AE$4:$AE$7,0),4)),IF(AND(BC73="vVO2máx",BJ73&gt;=35,BJ73&lt;=45),"9-11",IF(AND(BC73="vVO2máx",BJ73&gt;45,BJ73&lt;=65),"11",IF(AND(BC73="vVO2máx",BJ73&gt;65,BJ73&lt;=75),"12-13",IF(AND(BC73="vVO2máx",BJ73&gt;=80,BJ73&lt;=85),"14-16",IF(AND(BC73="vVO2máx",BJ73&gt;=85,BJ73&lt;100),"17-19",IF(AND(BC73="vVO2máx",BJ73&gt;=100),"20",IF(AND(BC73="FCR",BJ73&gt;40,BJ73&lt;=60),"12-13",IF(AND(BC73="FCR",BJ73&gt;60,BJ73&lt;=84),"14-16",IF(AND(BC73="FCR",BJ73&gt;=85,BJ73&lt;100),"17-19",IF(AND(BC73="FCR",BJ73=100),"20",""))))))))))),"")</f>
        <v/>
      </c>
      <c r="BM73" s="409">
        <f>IFERROR(IF(BI73="vVO2máx",(Avaliações!$C$51*'Microciclos - Endurance (2)'!BJ73)/100,IF(BI73="Velocidade_crítica",IF(BJ73="80% VC",Avaliações!#REF!*0.8,IF(BJ73="100% VC",Avaliações!#REF!*1,IF(BJ73="120% VC",Avaliações!#REF!*1.2,IF(BJ73="&gt;30%",Avaliações!$C$54*1.3,IF(BJ73="&gt;40%",Avaliações!$C$54*1.4,0))))),IF(BI73="PACE_Daniels",INDEX(BASE!$Q$4:$V$60,MATCH(Avaliações!$C$53,BASE!$Q$4:$Q$60,0),MATCH('Microciclos - Endurance (2)'!BJ73,BASE!$Q$4:$V$4,0)),0))),"")</f>
        <v>0</v>
      </c>
      <c r="BN73" s="409" t="str">
        <f t="shared" si="689"/>
        <v/>
      </c>
      <c r="BR73" s="407"/>
      <c r="BS73" s="407"/>
      <c r="BT73" s="407"/>
      <c r="BU73" s="407"/>
      <c r="BV73" s="407">
        <f t="shared" ref="BV73:BV76" si="819">IFERROR(BR73*BS73*BT73,"")</f>
        <v>0</v>
      </c>
      <c r="BW73" s="407">
        <f t="shared" si="690"/>
        <v>0</v>
      </c>
      <c r="BX73" s="408" t="str">
        <f t="shared" si="691"/>
        <v/>
      </c>
      <c r="BY73" s="407" t="s">
        <v>144</v>
      </c>
      <c r="BZ73" s="407"/>
      <c r="CA73" s="409" t="str">
        <f t="shared" si="692"/>
        <v/>
      </c>
      <c r="CB73" s="410" t="str">
        <f t="shared" si="693"/>
        <v/>
      </c>
      <c r="CC73" s="407" t="str">
        <f>IFERROR(IF(BY73="PACE_Daniels",(INDEX(BASE!$AE$4:$AH$8,MATCH('Microciclos - Endurance (2)'!BZ73,BASE!$AE$4:$AE$8,0),4)),IF(AND(BY73="vVO2máx",BZ73&gt;=35,BZ73&lt;=45),"9-11",IF(AND(BY73="vVO2máx",BZ73&gt;45,BZ73&lt;=65),"11",IF(AND(BY73="vVO2máx",BZ73&gt;65,BZ73&lt;=75),"12-13",IF(AND(BY73="vVO2máx",BZ73&gt;=80,BZ73&lt;=85),"14-16",IF(AND(BY73="vVO2máx",BZ73&gt;=85,BZ73&lt;100),"17-19",IF(AND(BY73="vVO2máx",BZ73&gt;=100),"20",IF(AND(BY73="FCR",BZ73&gt;40,BZ73&lt;=60),"12-13",IF(AND(BY73="FCR",BZ73&gt;60,BZ73&lt;=84),"14-16",IF(AND(BY73="FCR",BZ73&gt;=85,BZ73&lt;100),"17-19",IF(AND(BY73="FCR",BZ73=100),"20",""))))))))))),"")</f>
        <v/>
      </c>
      <c r="CD73" s="409" t="str">
        <f>IFERROR(IF(BY73="vVO2máx",(Avaliações!$C$51*'Microciclos - Endurance (2)'!BZ73)/100,IF(BY73="Velocidade_crítica",IF(BZ73="80% VC",Avaliações!#REF!*0.8,IF(BZ73="100% VC",Avaliações!#REF!*1,IF(BZ73="120% VC",Avaliações!#REF!*1.2,IF(BZ73="&gt;30%",Avaliações!$C$54*1.3,IF(BZ73="&gt;40%",Avaliações!$C$54*1.4,0))))),IF(BY73="PACE_Daniels",INDEX(BASE!$Q$4:$V$60,MATCH(Avaliações!$C$53,BASE!$Q$4:$Q$60,0),MATCH('Microciclos - Endurance (2)'!BZ73,BASE!$Q$4:$V$4,0)),""))),"")</f>
        <v/>
      </c>
      <c r="CE73" s="407" t="s">
        <v>144</v>
      </c>
      <c r="CF73" s="407"/>
      <c r="CG73" s="410" t="str">
        <f t="shared" si="694"/>
        <v/>
      </c>
      <c r="CH73" s="407" t="str">
        <f>IFERROR(IF(BY73="PACE_Daniels",(INDEX(BASE!$AE$4:$AH$7,MATCH('Microciclos - Endurance (2)'!CF73,BASE!$AE$4:$AE$7,0),4)),IF(AND(BY73="vVO2máx",CF73&gt;=35,CF73&lt;=45),"9-11",IF(AND(BY73="vVO2máx",CF73&gt;45,CF73&lt;=65),"11",IF(AND(BY73="vVO2máx",CF73&gt;65,CF73&lt;=75),"12-13",IF(AND(BY73="vVO2máx",CF73&gt;=80,CF73&lt;=85),"14-16",IF(AND(BY73="vVO2máx",CF73&gt;=85,CF73&lt;100),"17-19",IF(AND(BY73="vVO2máx",CF73&gt;=100),"20",IF(AND(BY73="FCR",CF73&gt;40,CF73&lt;=60),"12-13",IF(AND(BY73="FCR",CF73&gt;60,CF73&lt;=84),"14-16",IF(AND(BY73="FCR",CF73&gt;=85,CF73&lt;100),"17-19",IF(AND(BY73="FCR",CF73=100),"20",""))))))))))),"")</f>
        <v/>
      </c>
      <c r="CI73" s="409">
        <f>IFERROR(IF(CE73="vVO2máx",(Avaliações!$C$51*'Microciclos - Endurance (2)'!CF73)/100,IF(CE73="Velocidade_crítica",IF(CF73="80% VC",Avaliações!#REF!*0.8,IF(CF73="100% VC",Avaliações!#REF!*1,IF(CF73="120% VC",Avaliações!#REF!*1.2,IF(CF73="&gt;30%",Avaliações!$C$54*1.3,IF(CF73="&gt;40%",Avaliações!$C$54*1.4,0))))),IF(CE73="PACE_Daniels",INDEX(BASE!$Q$4:$V$60,MATCH(Avaliações!$C$53,BASE!$Q$4:$Q$60,0),MATCH('Microciclos - Endurance (2)'!CF73,BASE!$Q$4:$V$4,0)),0))),"")</f>
        <v>0</v>
      </c>
      <c r="CJ73" s="409" t="str">
        <f t="shared" si="695"/>
        <v/>
      </c>
      <c r="CN73" s="407"/>
      <c r="CO73" s="407"/>
      <c r="CP73" s="407"/>
      <c r="CQ73" s="407"/>
      <c r="CR73" s="407">
        <f t="shared" ref="CR73:CR76" si="820">IFERROR(CN73*CO73*CP73,"")</f>
        <v>0</v>
      </c>
      <c r="CS73" s="407">
        <f t="shared" si="696"/>
        <v>0</v>
      </c>
      <c r="CT73" s="408" t="str">
        <f t="shared" si="697"/>
        <v/>
      </c>
      <c r="CU73" s="407" t="s">
        <v>144</v>
      </c>
      <c r="CV73" s="407"/>
      <c r="CW73" s="409" t="str">
        <f t="shared" si="698"/>
        <v/>
      </c>
      <c r="CX73" s="410" t="str">
        <f t="shared" si="699"/>
        <v/>
      </c>
      <c r="CY73" s="407" t="str">
        <f>IFERROR(IF(CU73="PACE_Daniels",(INDEX(BASE!$AE$4:$AH$8,MATCH('Microciclos - Endurance (2)'!CV73,BASE!$AE$4:$AE$8,0),4)),IF(AND(CU73="vVO2máx",CV73&gt;=35,CV73&lt;=45),"9-11",IF(AND(CU73="vVO2máx",CV73&gt;45,CV73&lt;=65),"11",IF(AND(CU73="vVO2máx",CV73&gt;65,CV73&lt;=75),"12-13",IF(AND(CU73="vVO2máx",CV73&gt;=80,CV73&lt;=85),"14-16",IF(AND(CU73="vVO2máx",CV73&gt;=85,CV73&lt;100),"17-19",IF(AND(CU73="vVO2máx",CV73&gt;=100),"20",IF(AND(CU73="FCR",CV73&gt;40,CV73&lt;=60),"12-13",IF(AND(CU73="FCR",CV73&gt;60,CV73&lt;=84),"14-16",IF(AND(CU73="FCR",CV73&gt;=85,CV73&lt;100),"17-19",IF(AND(CU73="FCR",CV73=100),"20",""))))))))))),"")</f>
        <v/>
      </c>
      <c r="CZ73" s="409" t="str">
        <f>IFERROR(IF(CU73="vVO2máx",(Avaliações!$C$51*'Microciclos - Endurance (2)'!CV73)/100,IF(CU73="Velocidade_crítica",IF(CV73="80% VC",Avaliações!#REF!*0.8,IF(CV73="100% VC",Avaliações!#REF!*1,IF(CV73="120% VC",Avaliações!#REF!*1.2,IF(CV73="&gt;30%",Avaliações!$C$54*1.3,IF(CV73="&gt;40%",Avaliações!$C$54*1.4,0))))),IF(CU73="PACE_Daniels",INDEX(BASE!$Q$4:$V$60,MATCH(Avaliações!$C$53,BASE!$Q$4:$Q$60,0),MATCH('Microciclos - Endurance (2)'!CV73,BASE!$Q$4:$V$4,0)),""))),"")</f>
        <v/>
      </c>
      <c r="DA73" s="407" t="s">
        <v>144</v>
      </c>
      <c r="DB73" s="407"/>
      <c r="DC73" s="410" t="str">
        <f t="shared" si="700"/>
        <v/>
      </c>
      <c r="DD73" s="407" t="str">
        <f>IFERROR(IF(CU73="PACE_Daniels",(INDEX(BASE!$AE$4:$AH$7,MATCH('Microciclos - Endurance (2)'!DB73,BASE!$AE$4:$AE$7,0),4)),IF(AND(CU73="vVO2máx",DB73&gt;=35,DB73&lt;=45),"9-11",IF(AND(CU73="vVO2máx",DB73&gt;45,DB73&lt;=65),"11",IF(AND(CU73="vVO2máx",DB73&gt;65,DB73&lt;=75),"12-13",IF(AND(CU73="vVO2máx",DB73&gt;=80,DB73&lt;=85),"14-16",IF(AND(CU73="vVO2máx",DB73&gt;=85,DB73&lt;100),"17-19",IF(AND(CU73="vVO2máx",DB73&gt;=100),"20",IF(AND(CU73="FCR",DB73&gt;40,DB73&lt;=60),"12-13",IF(AND(CU73="FCR",DB73&gt;60,DB73&lt;=84),"14-16",IF(AND(CU73="FCR",DB73&gt;=85,DB73&lt;100),"17-19",IF(AND(CU73="FCR",DB73=100),"20",""))))))))))),"")</f>
        <v/>
      </c>
      <c r="DE73" s="409">
        <f>IFERROR(IF(DA73="vVO2máx",(Avaliações!$C$51*'Microciclos - Endurance (2)'!DB73)/100,IF(DA73="Velocidade_crítica",IF(DB73="80% VC",Avaliações!#REF!*0.8,IF(DB73="100% VC",Avaliações!#REF!*1,IF(DB73="120% VC",Avaliações!#REF!*1.2,IF(DB73="&gt;30%",Avaliações!$C$54*1.3,IF(DB73="&gt;40%",Avaliações!$C$54*1.4,0))))),IF(DA73="PACE_Daniels",INDEX(BASE!$Q$4:$V$60,MATCH(Avaliações!$C$53,BASE!$Q$4:$Q$60,0),MATCH('Microciclos - Endurance (2)'!DB73,BASE!$Q$4:$V$4,0)),0))),"")</f>
        <v>0</v>
      </c>
      <c r="DF73" s="409" t="str">
        <f t="shared" si="701"/>
        <v/>
      </c>
      <c r="DJ73" s="407"/>
      <c r="DK73" s="407"/>
      <c r="DL73" s="407"/>
      <c r="DM73" s="407"/>
      <c r="DN73" s="407">
        <f t="shared" ref="DN73:DN76" si="821">IFERROR(DJ73*DK73*DL73,"")</f>
        <v>0</v>
      </c>
      <c r="DO73" s="407">
        <f t="shared" si="702"/>
        <v>0</v>
      </c>
      <c r="DP73" s="408" t="str">
        <f t="shared" si="703"/>
        <v/>
      </c>
      <c r="DQ73" s="407" t="s">
        <v>144</v>
      </c>
      <c r="DR73" s="407"/>
      <c r="DS73" s="409" t="str">
        <f t="shared" si="704"/>
        <v/>
      </c>
      <c r="DT73" s="410" t="str">
        <f t="shared" si="705"/>
        <v/>
      </c>
      <c r="DU73" s="407" t="str">
        <f>IFERROR(IF(DQ73="PACE_Daniels",(INDEX(BASE!$AE$4:$AH$8,MATCH('Microciclos - Endurance (2)'!DR73,BASE!$AE$4:$AE$8,0),4)),IF(AND(DQ73="vVO2máx",DR73&gt;=35,DR73&lt;=45),"9-11",IF(AND(DQ73="vVO2máx",DR73&gt;45,DR73&lt;=65),"11",IF(AND(DQ73="vVO2máx",DR73&gt;65,DR73&lt;=75),"12-13",IF(AND(DQ73="vVO2máx",DR73&gt;=80,DR73&lt;=85),"14-16",IF(AND(DQ73="vVO2máx",DR73&gt;=85,DR73&lt;100),"17-19",IF(AND(DQ73="vVO2máx",DR73&gt;=100),"20",IF(AND(DQ73="FCR",DR73&gt;40,DR73&lt;=60),"12-13",IF(AND(DQ73="FCR",DR73&gt;60,DR73&lt;=84),"14-16",IF(AND(DQ73="FCR",DR73&gt;=85,DR73&lt;100),"17-19",IF(AND(DQ73="FCR",DR73=100),"20",""))))))))))),"")</f>
        <v/>
      </c>
      <c r="DV73" s="409" t="str">
        <f>IFERROR(IF(DQ73="vVO2máx",(Avaliações!$C$51*'Microciclos - Endurance (2)'!DR73)/100,IF(DQ73="Velocidade_crítica",IF(DR73="80% VC",Avaliações!#REF!*0.8,IF(DR73="100% VC",Avaliações!#REF!*1,IF(DR73="120% VC",Avaliações!#REF!*1.2,IF(DR73="&gt;30%",Avaliações!$C$54*1.3,IF(DR73="&gt;40%",Avaliações!$C$54*1.4,0))))),IF(DQ73="PACE_Daniels",INDEX(BASE!$Q$4:$V$60,MATCH(Avaliações!$C$53,BASE!$Q$4:$Q$60,0),MATCH('Microciclos - Endurance (2)'!DR73,BASE!$Q$4:$V$4,0)),""))),"")</f>
        <v/>
      </c>
      <c r="DW73" s="407" t="s">
        <v>144</v>
      </c>
      <c r="DX73" s="407"/>
      <c r="DY73" s="410" t="str">
        <f t="shared" si="706"/>
        <v/>
      </c>
      <c r="DZ73" s="407" t="str">
        <f>IFERROR(IF(DQ73="PACE_Daniels",(INDEX(BASE!$AE$4:$AH$7,MATCH('Microciclos - Endurance (2)'!DX73,BASE!$AE$4:$AE$7,0),4)),IF(AND(DQ73="vVO2máx",DX73&gt;=35,DX73&lt;=45),"9-11",IF(AND(DQ73="vVO2máx",DX73&gt;45,DX73&lt;=65),"11",IF(AND(DQ73="vVO2máx",DX73&gt;65,DX73&lt;=75),"12-13",IF(AND(DQ73="vVO2máx",DX73&gt;=80,DX73&lt;=85),"14-16",IF(AND(DQ73="vVO2máx",DX73&gt;=85,DX73&lt;100),"17-19",IF(AND(DQ73="vVO2máx",DX73&gt;=100),"20",IF(AND(DQ73="FCR",DX73&gt;40,DX73&lt;=60),"12-13",IF(AND(DQ73="FCR",DX73&gt;60,DX73&lt;=84),"14-16",IF(AND(DQ73="FCR",DX73&gt;=85,DX73&lt;100),"17-19",IF(AND(DQ73="FCR",DX73=100),"20",""))))))))))),"")</f>
        <v/>
      </c>
      <c r="EA73" s="409">
        <f>IFERROR(IF(DW73="vVO2máx",(Avaliações!$C$51*'Microciclos - Endurance (2)'!DX73)/100,IF(DW73="Velocidade_crítica",IF(DX73="80% VC",Avaliações!#REF!*0.8,IF(DX73="100% VC",Avaliações!#REF!*1,IF(DX73="120% VC",Avaliações!#REF!*1.2,IF(DX73="&gt;30%",Avaliações!$C$54*1.3,IF(DX73="&gt;40%",Avaliações!$C$54*1.4,0))))),IF(DW73="PACE_Daniels",INDEX(BASE!$Q$4:$V$60,MATCH(Avaliações!$C$53,BASE!$Q$4:$Q$60,0),MATCH('Microciclos - Endurance (2)'!DX73,BASE!$Q$4:$V$4,0)),0))),"")</f>
        <v>0</v>
      </c>
      <c r="EB73" s="409" t="str">
        <f t="shared" si="707"/>
        <v/>
      </c>
      <c r="EF73" s="407"/>
      <c r="EG73" s="407"/>
      <c r="EH73" s="407"/>
      <c r="EI73" s="407"/>
      <c r="EJ73" s="407">
        <f t="shared" ref="EJ73:EJ76" si="822">IFERROR(EF73*EG73*EH73,"")</f>
        <v>0</v>
      </c>
      <c r="EK73" s="407">
        <f t="shared" si="708"/>
        <v>0</v>
      </c>
      <c r="EL73" s="408" t="str">
        <f t="shared" si="709"/>
        <v/>
      </c>
      <c r="EM73" s="407" t="s">
        <v>144</v>
      </c>
      <c r="EN73" s="407"/>
      <c r="EO73" s="409" t="str">
        <f t="shared" si="710"/>
        <v/>
      </c>
      <c r="EP73" s="410" t="str">
        <f t="shared" si="711"/>
        <v/>
      </c>
      <c r="EQ73" s="407" t="str">
        <f>IFERROR(IF(EM73="PACE_Daniels",(INDEX(BASE!$AE$4:$AH$8,MATCH('Microciclos - Endurance (2)'!EN73,BASE!$AE$4:$AE$8,0),4)),IF(AND(EM73="vVO2máx",EN73&gt;=35,EN73&lt;=45),"9-11",IF(AND(EM73="vVO2máx",EN73&gt;45,EN73&lt;=65),"11",IF(AND(EM73="vVO2máx",EN73&gt;65,EN73&lt;=75),"12-13",IF(AND(EM73="vVO2máx",EN73&gt;=80,EN73&lt;=85),"14-16",IF(AND(EM73="vVO2máx",EN73&gt;=85,EN73&lt;100),"17-19",IF(AND(EM73="vVO2máx",EN73&gt;=100),"20",IF(AND(EM73="FCR",EN73&gt;40,EN73&lt;=60),"12-13",IF(AND(EM73="FCR",EN73&gt;60,EN73&lt;=84),"14-16",IF(AND(EM73="FCR",EN73&gt;=85,EN73&lt;100),"17-19",IF(AND(EM73="FCR",EN73=100),"20",""))))))))))),"")</f>
        <v/>
      </c>
      <c r="ER73" s="409" t="str">
        <f>IFERROR(IF(EM73="vVO2máx",(Avaliações!$C$51*'Microciclos - Endurance (2)'!EN73)/100,IF(EM73="Velocidade_crítica",IF(EN73="80% VC",Avaliações!#REF!*0.8,IF(EN73="100% VC",Avaliações!#REF!*1,IF(EN73="120% VC",Avaliações!#REF!*1.2,IF(EN73="&gt;30%",Avaliações!$C$54*1.3,IF(EN73="&gt;40%",Avaliações!$C$54*1.4,0))))),IF(EM73="PACE_Daniels",INDEX(BASE!$Q$4:$V$60,MATCH(Avaliações!$C$53,BASE!$Q$4:$Q$60,0),MATCH('Microciclos - Endurance (2)'!EN73,BASE!$Q$4:$V$4,0)),""))),"")</f>
        <v/>
      </c>
      <c r="ES73" s="407" t="s">
        <v>144</v>
      </c>
      <c r="ET73" s="407"/>
      <c r="EU73" s="410" t="str">
        <f t="shared" si="712"/>
        <v/>
      </c>
      <c r="EV73" s="407" t="str">
        <f>IFERROR(IF(EM73="PACE_Daniels",(INDEX(BASE!$AE$4:$AH$7,MATCH('Microciclos - Endurance (2)'!ET73,BASE!$AE$4:$AE$7,0),4)),IF(AND(EM73="vVO2máx",ET73&gt;=35,ET73&lt;=45),"9-11",IF(AND(EM73="vVO2máx",ET73&gt;45,ET73&lt;=65),"11",IF(AND(EM73="vVO2máx",ET73&gt;65,ET73&lt;=75),"12-13",IF(AND(EM73="vVO2máx",ET73&gt;=80,ET73&lt;=85),"14-16",IF(AND(EM73="vVO2máx",ET73&gt;=85,ET73&lt;100),"17-19",IF(AND(EM73="vVO2máx",ET73&gt;=100),"20",IF(AND(EM73="FCR",ET73&gt;40,ET73&lt;=60),"12-13",IF(AND(EM73="FCR",ET73&gt;60,ET73&lt;=84),"14-16",IF(AND(EM73="FCR",ET73&gt;=85,ET73&lt;100),"17-19",IF(AND(EM73="FCR",ET73=100),"20",""))))))))))),"")</f>
        <v/>
      </c>
      <c r="EW73" s="409">
        <f>IFERROR(IF(ES73="vVO2máx",(Avaliações!$C$51*'Microciclos - Endurance (2)'!ET73)/100,IF(ES73="Velocidade_crítica",IF(ET73="80% VC",Avaliações!#REF!*0.8,IF(ET73="100% VC",Avaliações!#REF!*1,IF(ET73="120% VC",Avaliações!#REF!*1.2,IF(ET73="&gt;30%",Avaliações!$C$54*1.3,IF(ET73="&gt;40%",Avaliações!$C$54*1.4,0))))),IF(ES73="PACE_Daniels",INDEX(BASE!$Q$4:$V$60,MATCH(Avaliações!$C$53,BASE!$Q$4:$Q$60,0),MATCH('Microciclos - Endurance (2)'!ET73,BASE!$Q$4:$V$4,0)),0))),"")</f>
        <v>0</v>
      </c>
      <c r="EX73" s="409" t="str">
        <f t="shared" si="713"/>
        <v/>
      </c>
      <c r="FB73" s="407"/>
      <c r="FC73" s="407"/>
      <c r="FD73" s="407"/>
      <c r="FE73" s="407"/>
      <c r="FF73" s="407">
        <f t="shared" ref="FF73:FF76" si="823">IFERROR(FB73*FC73*FD73,"")</f>
        <v>0</v>
      </c>
      <c r="FG73" s="407">
        <f t="shared" si="714"/>
        <v>0</v>
      </c>
      <c r="FH73" s="408" t="str">
        <f t="shared" si="715"/>
        <v/>
      </c>
      <c r="FI73" s="407" t="s">
        <v>144</v>
      </c>
      <c r="FJ73" s="407"/>
      <c r="FK73" s="409" t="str">
        <f t="shared" si="716"/>
        <v/>
      </c>
      <c r="FL73" s="410" t="str">
        <f t="shared" si="717"/>
        <v/>
      </c>
      <c r="FM73" s="407" t="str">
        <f>IFERROR(IF(FI73="PACE_Daniels",(INDEX(BASE!$AE$4:$AH$8,MATCH('Microciclos - Endurance (2)'!FJ73,BASE!$AE$4:$AE$8,0),4)),IF(AND(FI73="vVO2máx",FJ73&gt;=35,FJ73&lt;=45),"9-11",IF(AND(FI73="vVO2máx",FJ73&gt;45,FJ73&lt;=65),"11",IF(AND(FI73="vVO2máx",FJ73&gt;65,FJ73&lt;=75),"12-13",IF(AND(FI73="vVO2máx",FJ73&gt;=80,FJ73&lt;=85),"14-16",IF(AND(FI73="vVO2máx",FJ73&gt;=85,FJ73&lt;100),"17-19",IF(AND(FI73="vVO2máx",FJ73&gt;=100),"20",IF(AND(FI73="FCR",FJ73&gt;40,FJ73&lt;=60),"12-13",IF(AND(FI73="FCR",FJ73&gt;60,FJ73&lt;=84),"14-16",IF(AND(FI73="FCR",FJ73&gt;=85,FJ73&lt;100),"17-19",IF(AND(FI73="FCR",FJ73=100),"20",""))))))))))),"")</f>
        <v/>
      </c>
      <c r="FN73" s="409" t="str">
        <f>IFERROR(IF(FI73="vVO2máx",(Avaliações!$C$51*'Microciclos - Endurance (2)'!FJ73)/100,IF(FI73="Velocidade_crítica",IF(FJ73="80% VC",Avaliações!#REF!*0.8,IF(FJ73="100% VC",Avaliações!#REF!*1,IF(FJ73="120% VC",Avaliações!#REF!*1.2,IF(FJ73="&gt;30%",Avaliações!$C$54*1.3,IF(FJ73="&gt;40%",Avaliações!$C$54*1.4,0))))),IF(FI73="PACE_Daniels",INDEX(BASE!$Q$4:$V$60,MATCH(Avaliações!$C$53,BASE!$Q$4:$Q$60,0),MATCH('Microciclos - Endurance (2)'!FJ73,BASE!$Q$4:$V$4,0)),""))),"")</f>
        <v/>
      </c>
      <c r="FO73" s="407" t="s">
        <v>144</v>
      </c>
      <c r="FP73" s="407"/>
      <c r="FQ73" s="410" t="str">
        <f t="shared" si="718"/>
        <v/>
      </c>
      <c r="FR73" s="407" t="str">
        <f>IFERROR(IF(FI73="PACE_Daniels",(INDEX(BASE!$AE$4:$AH$7,MATCH('Microciclos - Endurance (2)'!FP73,BASE!$AE$4:$AE$7,0),4)),IF(AND(FI73="vVO2máx",FP73&gt;=35,FP73&lt;=45),"9-11",IF(AND(FI73="vVO2máx",FP73&gt;45,FP73&lt;=65),"11",IF(AND(FI73="vVO2máx",FP73&gt;65,FP73&lt;=75),"12-13",IF(AND(FI73="vVO2máx",FP73&gt;=80,FP73&lt;=85),"14-16",IF(AND(FI73="vVO2máx",FP73&gt;=85,FP73&lt;100),"17-19",IF(AND(FI73="vVO2máx",FP73&gt;=100),"20",IF(AND(FI73="FCR",FP73&gt;40,FP73&lt;=60),"12-13",IF(AND(FI73="FCR",FP73&gt;60,FP73&lt;=84),"14-16",IF(AND(FI73="FCR",FP73&gt;=85,FP73&lt;100),"17-19",IF(AND(FI73="FCR",FP73=100),"20",""))))))))))),"")</f>
        <v/>
      </c>
      <c r="FS73" s="409">
        <f>IFERROR(IF(FO73="vVO2máx",(Avaliações!$C$51*'Microciclos - Endurance (2)'!FP73)/100,IF(FO73="Velocidade_crítica",IF(FP73="80% VC",Avaliações!#REF!*0.8,IF(FP73="100% VC",Avaliações!#REF!*1,IF(FP73="120% VC",Avaliações!#REF!*1.2,IF(FP73="&gt;30%",Avaliações!$C$54*1.3,IF(FP73="&gt;40%",Avaliações!$C$54*1.4,0))))),IF(FO73="PACE_Daniels",INDEX(BASE!$Q$4:$V$60,MATCH(Avaliações!$C$53,BASE!$Q$4:$Q$60,0),MATCH('Microciclos - Endurance (2)'!FP73,BASE!$Q$4:$V$4,0)),0))),"")</f>
        <v>0</v>
      </c>
      <c r="FT73" s="409" t="str">
        <f t="shared" si="719"/>
        <v/>
      </c>
      <c r="FX73" s="407"/>
      <c r="FY73" s="407"/>
      <c r="FZ73" s="407"/>
      <c r="GA73" s="407"/>
      <c r="GB73" s="407">
        <f t="shared" ref="GB73:GB76" si="824">IFERROR(FX73*FY73*FZ73,"")</f>
        <v>0</v>
      </c>
      <c r="GC73" s="407">
        <f t="shared" si="720"/>
        <v>0</v>
      </c>
      <c r="GD73" s="408" t="str">
        <f t="shared" si="721"/>
        <v/>
      </c>
      <c r="GE73" s="407" t="s">
        <v>144</v>
      </c>
      <c r="GF73" s="407"/>
      <c r="GG73" s="409" t="str">
        <f t="shared" si="722"/>
        <v/>
      </c>
      <c r="GH73" s="410" t="str">
        <f t="shared" si="723"/>
        <v/>
      </c>
      <c r="GI73" s="407" t="str">
        <f>IFERROR(IF(GE73="PACE_Daniels",(INDEX(BASE!$AE$4:$AH$8,MATCH('Microciclos - Endurance (2)'!GF73,BASE!$AE$4:$AE$8,0),4)),IF(AND(GE73="vVO2máx",GF73&gt;=35,GF73&lt;=45),"9-11",IF(AND(GE73="vVO2máx",GF73&gt;45,GF73&lt;=65),"11",IF(AND(GE73="vVO2máx",GF73&gt;65,GF73&lt;=75),"12-13",IF(AND(GE73="vVO2máx",GF73&gt;=80,GF73&lt;=85),"14-16",IF(AND(GE73="vVO2máx",GF73&gt;=85,GF73&lt;100),"17-19",IF(AND(GE73="vVO2máx",GF73&gt;=100),"20",IF(AND(GE73="FCR",GF73&gt;40,GF73&lt;=60),"12-13",IF(AND(GE73="FCR",GF73&gt;60,GF73&lt;=84),"14-16",IF(AND(GE73="FCR",GF73&gt;=85,GF73&lt;100),"17-19",IF(AND(GE73="FCR",GF73=100),"20",""))))))))))),"")</f>
        <v/>
      </c>
      <c r="GJ73" s="409" t="str">
        <f>IFERROR(IF(GE73="vVO2máx",(Avaliações!$C$51*'Microciclos - Endurance (2)'!GF73)/100,IF(GE73="Velocidade_crítica",IF(GF73="80% VC",Avaliações!#REF!*0.8,IF(GF73="100% VC",Avaliações!#REF!*1,IF(GF73="120% VC",Avaliações!#REF!*1.2,IF(GF73="&gt;30%",Avaliações!$C$54*1.3,IF(GF73="&gt;40%",Avaliações!$C$54*1.4,0))))),IF(GE73="PACE_Daniels",INDEX(BASE!$Q$4:$V$60,MATCH(Avaliações!$C$53,BASE!$Q$4:$Q$60,0),MATCH('Microciclos - Endurance (2)'!GF73,BASE!$Q$4:$V$4,0)),""))),"")</f>
        <v/>
      </c>
      <c r="GK73" s="407" t="s">
        <v>144</v>
      </c>
      <c r="GL73" s="407"/>
      <c r="GM73" s="410" t="str">
        <f t="shared" si="724"/>
        <v/>
      </c>
      <c r="GN73" s="407" t="str">
        <f>IFERROR(IF(GE73="PACE_Daniels",(INDEX(BASE!$AE$4:$AH$7,MATCH('Microciclos - Endurance (2)'!GL73,BASE!$AE$4:$AE$7,0),4)),IF(AND(GE73="vVO2máx",GL73&gt;=35,GL73&lt;=45),"9-11",IF(AND(GE73="vVO2máx",GL73&gt;45,GL73&lt;=65),"11",IF(AND(GE73="vVO2máx",GL73&gt;65,GL73&lt;=75),"12-13",IF(AND(GE73="vVO2máx",GL73&gt;=80,GL73&lt;=85),"14-16",IF(AND(GE73="vVO2máx",GL73&gt;=85,GL73&lt;100),"17-19",IF(AND(GE73="vVO2máx",GL73&gt;=100),"20",IF(AND(GE73="FCR",GL73&gt;40,GL73&lt;=60),"12-13",IF(AND(GE73="FCR",GL73&gt;60,GL73&lt;=84),"14-16",IF(AND(GE73="FCR",GL73&gt;=85,GL73&lt;100),"17-19",IF(AND(GE73="FCR",GL73=100),"20",""))))))))))),"")</f>
        <v/>
      </c>
      <c r="GO73" s="409">
        <f>IFERROR(IF(GK73="vVO2máx",(Avaliações!$C$51*'Microciclos - Endurance (2)'!GL73)/100,IF(GK73="Velocidade_crítica",IF(GL73="80% VC",Avaliações!#REF!*0.8,IF(GL73="100% VC",Avaliações!#REF!*1,IF(GL73="120% VC",Avaliações!#REF!*1.2,IF(GL73="&gt;30%",Avaliações!$C$54*1.3,IF(GL73="&gt;40%",Avaliações!$C$54*1.4,0))))),IF(GK73="PACE_Daniels",INDEX(BASE!$Q$4:$V$60,MATCH(Avaliações!$C$53,BASE!$Q$4:$Q$60,0),MATCH('Microciclos - Endurance (2)'!GL73,BASE!$Q$4:$V$4,0)),0))),"")</f>
        <v>0</v>
      </c>
      <c r="GP73" s="409" t="str">
        <f t="shared" si="725"/>
        <v/>
      </c>
      <c r="GT73" s="407"/>
      <c r="GU73" s="407"/>
      <c r="GV73" s="407"/>
      <c r="GW73" s="407"/>
      <c r="GX73" s="407">
        <f t="shared" ref="GX73:GX76" si="825">IFERROR(GT73*GU73*GV73,"")</f>
        <v>0</v>
      </c>
      <c r="GY73" s="407">
        <f t="shared" si="726"/>
        <v>0</v>
      </c>
      <c r="GZ73" s="408" t="str">
        <f t="shared" si="727"/>
        <v/>
      </c>
      <c r="HA73" s="407" t="s">
        <v>144</v>
      </c>
      <c r="HB73" s="407"/>
      <c r="HC73" s="409" t="str">
        <f t="shared" si="728"/>
        <v/>
      </c>
      <c r="HD73" s="410" t="str">
        <f t="shared" si="729"/>
        <v/>
      </c>
      <c r="HE73" s="407" t="str">
        <f>IFERROR(IF(HA73="PACE_Daniels",(INDEX(BASE!$AE$4:$AH$8,MATCH('Microciclos - Endurance (2)'!HB73,BASE!$AE$4:$AE$8,0),4)),IF(AND(HA73="vVO2máx",HB73&gt;=35,HB73&lt;=45),"9-11",IF(AND(HA73="vVO2máx",HB73&gt;45,HB73&lt;=65),"11",IF(AND(HA73="vVO2máx",HB73&gt;65,HB73&lt;=75),"12-13",IF(AND(HA73="vVO2máx",HB73&gt;=80,HB73&lt;=85),"14-16",IF(AND(HA73="vVO2máx",HB73&gt;=85,HB73&lt;100),"17-19",IF(AND(HA73="vVO2máx",HB73&gt;=100),"20",IF(AND(HA73="FCR",HB73&gt;40,HB73&lt;=60),"12-13",IF(AND(HA73="FCR",HB73&gt;60,HB73&lt;=84),"14-16",IF(AND(HA73="FCR",HB73&gt;=85,HB73&lt;100),"17-19",IF(AND(HA73="FCR",HB73=100),"20",""))))))))))),"")</f>
        <v/>
      </c>
      <c r="HF73" s="409" t="str">
        <f>IFERROR(IF(HA73="vVO2máx",(Avaliações!$C$51*'Microciclos - Endurance (2)'!HB73)/100,IF(HA73="Velocidade_crítica",IF(HB73="80% VC",Avaliações!#REF!*0.8,IF(HB73="100% VC",Avaliações!#REF!*1,IF(HB73="120% VC",Avaliações!#REF!*1.2,IF(HB73="&gt;30%",Avaliações!$C$54*1.3,IF(HB73="&gt;40%",Avaliações!$C$54*1.4,0))))),IF(HA73="PACE_Daniels",INDEX(BASE!$Q$4:$V$60,MATCH(Avaliações!$C$53,BASE!$Q$4:$Q$60,0),MATCH('Microciclos - Endurance (2)'!HB73,BASE!$Q$4:$V$4,0)),""))),"")</f>
        <v/>
      </c>
      <c r="HG73" s="407" t="s">
        <v>144</v>
      </c>
      <c r="HH73" s="407"/>
      <c r="HI73" s="410" t="str">
        <f t="shared" si="730"/>
        <v/>
      </c>
      <c r="HJ73" s="407" t="str">
        <f>IFERROR(IF(HA73="PACE_Daniels",(INDEX(BASE!$AE$4:$AH$7,MATCH('Microciclos - Endurance (2)'!HH73,BASE!$AE$4:$AE$7,0),4)),IF(AND(HA73="vVO2máx",HH73&gt;=35,HH73&lt;=45),"9-11",IF(AND(HA73="vVO2máx",HH73&gt;45,HH73&lt;=65),"11",IF(AND(HA73="vVO2máx",HH73&gt;65,HH73&lt;=75),"12-13",IF(AND(HA73="vVO2máx",HH73&gt;=80,HH73&lt;=85),"14-16",IF(AND(HA73="vVO2máx",HH73&gt;=85,HH73&lt;100),"17-19",IF(AND(HA73="vVO2máx",HH73&gt;=100),"20",IF(AND(HA73="FCR",HH73&gt;40,HH73&lt;=60),"12-13",IF(AND(HA73="FCR",HH73&gt;60,HH73&lt;=84),"14-16",IF(AND(HA73="FCR",HH73&gt;=85,HH73&lt;100),"17-19",IF(AND(HA73="FCR",HH73=100),"20",""))))))))))),"")</f>
        <v/>
      </c>
      <c r="HK73" s="409">
        <f>IFERROR(IF(HG73="vVO2máx",(Avaliações!$C$51*'Microciclos - Endurance (2)'!HH73)/100,IF(HG73="Velocidade_crítica",IF(HH73="80% VC",Avaliações!#REF!*0.8,IF(HH73="100% VC",Avaliações!#REF!*1,IF(HH73="120% VC",Avaliações!#REF!*1.2,IF(HH73="&gt;30%",Avaliações!$C$54*1.3,IF(HH73="&gt;40%",Avaliações!$C$54*1.4,0))))),IF(HG73="PACE_Daniels",INDEX(BASE!$Q$4:$V$60,MATCH(Avaliações!$C$53,BASE!$Q$4:$Q$60,0),MATCH('Microciclos - Endurance (2)'!HH73,BASE!$Q$4:$V$4,0)),0))),"")</f>
        <v>0</v>
      </c>
      <c r="HL73" s="409" t="str">
        <f t="shared" si="731"/>
        <v/>
      </c>
      <c r="HP73" s="407"/>
      <c r="HQ73" s="407"/>
      <c r="HR73" s="407"/>
      <c r="HS73" s="407"/>
      <c r="HT73" s="407">
        <f t="shared" ref="HT73:HT76" si="826">IFERROR(HP73*HQ73*HR73,"")</f>
        <v>0</v>
      </c>
      <c r="HU73" s="407">
        <f t="shared" si="732"/>
        <v>0</v>
      </c>
      <c r="HV73" s="408" t="str">
        <f t="shared" si="733"/>
        <v/>
      </c>
      <c r="HW73" s="407" t="s">
        <v>144</v>
      </c>
      <c r="HX73" s="407"/>
      <c r="HY73" s="409" t="str">
        <f t="shared" si="734"/>
        <v/>
      </c>
      <c r="HZ73" s="410" t="str">
        <f t="shared" si="735"/>
        <v/>
      </c>
      <c r="IA73" s="407" t="str">
        <f>IFERROR(IF(HW73="PACE_Daniels",(INDEX(BASE!$AE$4:$AH$8,MATCH('Microciclos - Endurance (2)'!HX73,BASE!$AE$4:$AE$8,0),4)),IF(AND(HW73="vVO2máx",HX73&gt;=35,HX73&lt;=45),"9-11",IF(AND(HW73="vVO2máx",HX73&gt;45,HX73&lt;=65),"11",IF(AND(HW73="vVO2máx",HX73&gt;65,HX73&lt;=75),"12-13",IF(AND(HW73="vVO2máx",HX73&gt;=80,HX73&lt;=85),"14-16",IF(AND(HW73="vVO2máx",HX73&gt;=85,HX73&lt;100),"17-19",IF(AND(HW73="vVO2máx",HX73&gt;=100),"20",IF(AND(HW73="FCR",HX73&gt;40,HX73&lt;=60),"12-13",IF(AND(HW73="FCR",HX73&gt;60,HX73&lt;=84),"14-16",IF(AND(HW73="FCR",HX73&gt;=85,HX73&lt;100),"17-19",IF(AND(HW73="FCR",HX73=100),"20",""))))))))))),"")</f>
        <v/>
      </c>
      <c r="IB73" s="409" t="str">
        <f>IFERROR(IF(HW73="vVO2máx",(Avaliações!$C$51*'Microciclos - Endurance (2)'!HX73)/100,IF(HW73="Velocidade_crítica",IF(HX73="80% VC",Avaliações!#REF!*0.8,IF(HX73="100% VC",Avaliações!#REF!*1,IF(HX73="120% VC",Avaliações!#REF!*1.2,IF(HX73="&gt;30%",Avaliações!$C$54*1.3,IF(HX73="&gt;40%",Avaliações!$C$54*1.4,0))))),IF(HW73="PACE_Daniels",INDEX(BASE!$Q$4:$V$60,MATCH(Avaliações!$C$53,BASE!$Q$4:$Q$60,0),MATCH('Microciclos - Endurance (2)'!HX73,BASE!$Q$4:$V$4,0)),""))),"")</f>
        <v/>
      </c>
      <c r="IC73" s="407" t="s">
        <v>144</v>
      </c>
      <c r="ID73" s="407"/>
      <c r="IE73" s="410" t="str">
        <f t="shared" si="736"/>
        <v/>
      </c>
      <c r="IF73" s="407" t="str">
        <f>IFERROR(IF(HW73="PACE_Daniels",(INDEX(BASE!$AE$4:$AH$7,MATCH('Microciclos - Endurance (2)'!ID73,BASE!$AE$4:$AE$7,0),4)),IF(AND(HW73="vVO2máx",ID73&gt;=35,ID73&lt;=45),"9-11",IF(AND(HW73="vVO2máx",ID73&gt;45,ID73&lt;=65),"11",IF(AND(HW73="vVO2máx",ID73&gt;65,ID73&lt;=75),"12-13",IF(AND(HW73="vVO2máx",ID73&gt;=80,ID73&lt;=85),"14-16",IF(AND(HW73="vVO2máx",ID73&gt;=85,ID73&lt;100),"17-19",IF(AND(HW73="vVO2máx",ID73&gt;=100),"20",IF(AND(HW73="FCR",ID73&gt;40,ID73&lt;=60),"12-13",IF(AND(HW73="FCR",ID73&gt;60,ID73&lt;=84),"14-16",IF(AND(HW73="FCR",ID73&gt;=85,ID73&lt;100),"17-19",IF(AND(HW73="FCR",ID73=100),"20",""))))))))))),"")</f>
        <v/>
      </c>
      <c r="IG73" s="409">
        <f>IFERROR(IF(IC73="vVO2máx",(Avaliações!$C$51*'Microciclos - Endurance (2)'!ID73)/100,IF(IC73="Velocidade_crítica",IF(ID73="80% VC",Avaliações!#REF!*0.8,IF(ID73="100% VC",Avaliações!#REF!*1,IF(ID73="120% VC",Avaliações!#REF!*1.2,IF(ID73="&gt;30%",Avaliações!$C$54*1.3,IF(ID73="&gt;40%",Avaliações!$C$54*1.4,0))))),IF(IC73="PACE_Daniels",INDEX(BASE!$Q$4:$V$60,MATCH(Avaliações!$C$53,BASE!$Q$4:$Q$60,0),MATCH('Microciclos - Endurance (2)'!ID73,BASE!$Q$4:$V$4,0)),0))),"")</f>
        <v>0</v>
      </c>
      <c r="IH73" s="409" t="str">
        <f t="shared" si="737"/>
        <v/>
      </c>
      <c r="IL73" s="407"/>
      <c r="IM73" s="407"/>
      <c r="IN73" s="407"/>
      <c r="IO73" s="407"/>
      <c r="IP73" s="407">
        <f t="shared" ref="IP73:IP76" si="827">IFERROR(IL73*IM73*IN73,"")</f>
        <v>0</v>
      </c>
      <c r="IQ73" s="407">
        <f t="shared" si="738"/>
        <v>0</v>
      </c>
      <c r="IR73" s="408" t="str">
        <f t="shared" si="739"/>
        <v/>
      </c>
      <c r="IS73" s="407" t="s">
        <v>144</v>
      </c>
      <c r="IT73" s="407"/>
      <c r="IU73" s="409" t="str">
        <f t="shared" si="740"/>
        <v/>
      </c>
      <c r="IV73" s="410" t="str">
        <f t="shared" si="741"/>
        <v/>
      </c>
      <c r="IW73" s="407" t="str">
        <f>IFERROR(IF(IS73="PACE_Daniels",(INDEX(BASE!$AE$4:$AH$8,MATCH('Microciclos - Endurance (2)'!IT73,BASE!$AE$4:$AE$8,0),4)),IF(AND(IS73="vVO2máx",IT73&gt;=35,IT73&lt;=45),"9-11",IF(AND(IS73="vVO2máx",IT73&gt;45,IT73&lt;=65),"11",IF(AND(IS73="vVO2máx",IT73&gt;65,IT73&lt;=75),"12-13",IF(AND(IS73="vVO2máx",IT73&gt;=80,IT73&lt;=85),"14-16",IF(AND(IS73="vVO2máx",IT73&gt;=85,IT73&lt;100),"17-19",IF(AND(IS73="vVO2máx",IT73&gt;=100),"20",IF(AND(IS73="FCR",IT73&gt;40,IT73&lt;=60),"12-13",IF(AND(IS73="FCR",IT73&gt;60,IT73&lt;=84),"14-16",IF(AND(IS73="FCR",IT73&gt;=85,IT73&lt;100),"17-19",IF(AND(IS73="FCR",IT73=100),"20",""))))))))))),"")</f>
        <v/>
      </c>
      <c r="IX73" s="409" t="str">
        <f>IFERROR(IF(IS73="vVO2máx",(Avaliações!$C$51*'Microciclos - Endurance (2)'!IT73)/100,IF(IS73="Velocidade_crítica",IF(IT73="80% VC",Avaliações!#REF!*0.8,IF(IT73="100% VC",Avaliações!#REF!*1,IF(IT73="120% VC",Avaliações!#REF!*1.2,IF(IT73="&gt;30%",Avaliações!$C$54*1.3,IF(IT73="&gt;40%",Avaliações!$C$54*1.4,0))))),IF(IS73="PACE_Daniels",INDEX(BASE!$Q$4:$V$60,MATCH(Avaliações!$C$53,BASE!$Q$4:$Q$60,0),MATCH('Microciclos - Endurance (2)'!IT73,BASE!$Q$4:$V$4,0)),""))),"")</f>
        <v/>
      </c>
      <c r="IY73" s="407" t="s">
        <v>144</v>
      </c>
      <c r="IZ73" s="407"/>
      <c r="JA73" s="410" t="str">
        <f t="shared" si="742"/>
        <v/>
      </c>
      <c r="JB73" s="407" t="str">
        <f>IFERROR(IF(IS73="PACE_Daniels",(INDEX(BASE!$AE$4:$AH$7,MATCH('Microciclos - Endurance (2)'!IZ73,BASE!$AE$4:$AE$7,0),4)),IF(AND(IS73="vVO2máx",IZ73&gt;=35,IZ73&lt;=45),"9-11",IF(AND(IS73="vVO2máx",IZ73&gt;45,IZ73&lt;=65),"11",IF(AND(IS73="vVO2máx",IZ73&gt;65,IZ73&lt;=75),"12-13",IF(AND(IS73="vVO2máx",IZ73&gt;=80,IZ73&lt;=85),"14-16",IF(AND(IS73="vVO2máx",IZ73&gt;=85,IZ73&lt;100),"17-19",IF(AND(IS73="vVO2máx",IZ73&gt;=100),"20",IF(AND(IS73="FCR",IZ73&gt;40,IZ73&lt;=60),"12-13",IF(AND(IS73="FCR",IZ73&gt;60,IZ73&lt;=84),"14-16",IF(AND(IS73="FCR",IZ73&gt;=85,IZ73&lt;100),"17-19",IF(AND(IS73="FCR",IZ73=100),"20",""))))))))))),"")</f>
        <v/>
      </c>
      <c r="JC73" s="409">
        <f>IFERROR(IF(IY73="vVO2máx",(Avaliações!$C$51*'Microciclos - Endurance (2)'!IZ73)/100,IF(IY73="Velocidade_crítica",IF(IZ73="80% VC",Avaliações!#REF!*0.8,IF(IZ73="100% VC",Avaliações!#REF!*1,IF(IZ73="120% VC",Avaliações!#REF!*1.2,IF(IZ73="&gt;30%",Avaliações!$C$54*1.3,IF(IZ73="&gt;40%",Avaliações!$C$54*1.4,0))))),IF(IY73="PACE_Daniels",INDEX(BASE!$Q$4:$V$60,MATCH(Avaliações!$C$53,BASE!$Q$4:$Q$60,0),MATCH('Microciclos - Endurance (2)'!IZ73,BASE!$Q$4:$V$4,0)),0))),"")</f>
        <v>0</v>
      </c>
      <c r="JD73" s="409" t="str">
        <f t="shared" si="743"/>
        <v/>
      </c>
      <c r="JH73" s="407"/>
      <c r="JI73" s="407"/>
      <c r="JJ73" s="407"/>
      <c r="JK73" s="407"/>
      <c r="JL73" s="407">
        <f t="shared" ref="JL73:JL76" si="828">IFERROR(JH73*JI73*JJ73,"")</f>
        <v>0</v>
      </c>
      <c r="JM73" s="407">
        <f t="shared" si="744"/>
        <v>0</v>
      </c>
      <c r="JN73" s="408" t="str">
        <f t="shared" si="745"/>
        <v/>
      </c>
      <c r="JO73" s="407" t="s">
        <v>144</v>
      </c>
      <c r="JP73" s="407"/>
      <c r="JQ73" s="409" t="str">
        <f t="shared" si="746"/>
        <v/>
      </c>
      <c r="JR73" s="410" t="str">
        <f t="shared" si="747"/>
        <v/>
      </c>
      <c r="JS73" s="407" t="str">
        <f>IFERROR(IF(JO73="PACE_Daniels",(INDEX(BASE!$AE$4:$AH$8,MATCH('Microciclos - Endurance (2)'!JP73,BASE!$AE$4:$AE$8,0),4)),IF(AND(JO73="vVO2máx",JP73&gt;=35,JP73&lt;=45),"9-11",IF(AND(JO73="vVO2máx",JP73&gt;45,JP73&lt;=65),"11",IF(AND(JO73="vVO2máx",JP73&gt;65,JP73&lt;=75),"12-13",IF(AND(JO73="vVO2máx",JP73&gt;=80,JP73&lt;=85),"14-16",IF(AND(JO73="vVO2máx",JP73&gt;=85,JP73&lt;100),"17-19",IF(AND(JO73="vVO2máx",JP73&gt;=100),"20",IF(AND(JO73="FCR",JP73&gt;40,JP73&lt;=60),"12-13",IF(AND(JO73="FCR",JP73&gt;60,JP73&lt;=84),"14-16",IF(AND(JO73="FCR",JP73&gt;=85,JP73&lt;100),"17-19",IF(AND(JO73="FCR",JP73=100),"20",""))))))))))),"")</f>
        <v/>
      </c>
      <c r="JT73" s="409" t="str">
        <f>IFERROR(IF(JO73="vVO2máx",(Avaliações!$C$51*'Microciclos - Endurance (2)'!JP73)/100,IF(JO73="Velocidade_crítica",IF(JP73="80% VC",Avaliações!#REF!*0.8,IF(JP73="100% VC",Avaliações!#REF!*1,IF(JP73="120% VC",Avaliações!#REF!*1.2,IF(JP73="&gt;30%",Avaliações!$C$54*1.3,IF(JP73="&gt;40%",Avaliações!$C$54*1.4,0))))),IF(JO73="PACE_Daniels",INDEX(BASE!$Q$4:$V$60,MATCH(Avaliações!$C$53,BASE!$Q$4:$Q$60,0),MATCH('Microciclos - Endurance (2)'!JP73,BASE!$Q$4:$V$4,0)),""))),"")</f>
        <v/>
      </c>
      <c r="JU73" s="407" t="s">
        <v>144</v>
      </c>
      <c r="JV73" s="407"/>
      <c r="JW73" s="410" t="str">
        <f t="shared" si="748"/>
        <v/>
      </c>
      <c r="JX73" s="407" t="str">
        <f>IFERROR(IF(JO73="PACE_Daniels",(INDEX(BASE!$AE$4:$AH$7,MATCH('Microciclos - Endurance (2)'!JV73,BASE!$AE$4:$AE$7,0),4)),IF(AND(JO73="vVO2máx",JV73&gt;=35,JV73&lt;=45),"9-11",IF(AND(JO73="vVO2máx",JV73&gt;45,JV73&lt;=65),"11",IF(AND(JO73="vVO2máx",JV73&gt;65,JV73&lt;=75),"12-13",IF(AND(JO73="vVO2máx",JV73&gt;=80,JV73&lt;=85),"14-16",IF(AND(JO73="vVO2máx",JV73&gt;=85,JV73&lt;100),"17-19",IF(AND(JO73="vVO2máx",JV73&gt;=100),"20",IF(AND(JO73="FCR",JV73&gt;40,JV73&lt;=60),"12-13",IF(AND(JO73="FCR",JV73&gt;60,JV73&lt;=84),"14-16",IF(AND(JO73="FCR",JV73&gt;=85,JV73&lt;100),"17-19",IF(AND(JO73="FCR",JV73=100),"20",""))))))))))),"")</f>
        <v/>
      </c>
      <c r="JY73" s="409">
        <f>IFERROR(IF(JU73="vVO2máx",(Avaliações!$C$51*'Microciclos - Endurance (2)'!JV73)/100,IF(JU73="Velocidade_crítica",IF(JV73="80% VC",Avaliações!#REF!*0.8,IF(JV73="100% VC",Avaliações!#REF!*1,IF(JV73="120% VC",Avaliações!#REF!*1.2,IF(JV73="&gt;30%",Avaliações!$C$54*1.3,IF(JV73="&gt;40%",Avaliações!$C$54*1.4,0))))),IF(JU73="PACE_Daniels",INDEX(BASE!$Q$4:$V$60,MATCH(Avaliações!$C$53,BASE!$Q$4:$Q$60,0),MATCH('Microciclos - Endurance (2)'!JV73,BASE!$Q$4:$V$4,0)),0))),"")</f>
        <v>0</v>
      </c>
      <c r="JZ73" s="409" t="str">
        <f t="shared" si="749"/>
        <v/>
      </c>
      <c r="KD73" s="407"/>
      <c r="KE73" s="407"/>
      <c r="KF73" s="407"/>
      <c r="KG73" s="407"/>
      <c r="KH73" s="407">
        <f t="shared" ref="KH73:KH76" si="829">IFERROR(KD73*KE73*KF73,"")</f>
        <v>0</v>
      </c>
      <c r="KI73" s="407">
        <f t="shared" si="750"/>
        <v>0</v>
      </c>
      <c r="KJ73" s="408" t="str">
        <f t="shared" si="751"/>
        <v/>
      </c>
      <c r="KK73" s="407" t="s">
        <v>144</v>
      </c>
      <c r="KL73" s="407"/>
      <c r="KM73" s="409" t="str">
        <f t="shared" si="752"/>
        <v/>
      </c>
      <c r="KN73" s="410" t="str">
        <f t="shared" si="753"/>
        <v/>
      </c>
      <c r="KO73" s="407" t="str">
        <f>IFERROR(IF(KK73="PACE_Daniels",(INDEX(BASE!$AE$4:$AH$8,MATCH('Microciclos - Endurance (2)'!KL73,BASE!$AE$4:$AE$8,0),4)),IF(AND(KK73="vVO2máx",KL73&gt;=35,KL73&lt;=45),"9-11",IF(AND(KK73="vVO2máx",KL73&gt;45,KL73&lt;=65),"11",IF(AND(KK73="vVO2máx",KL73&gt;65,KL73&lt;=75),"12-13",IF(AND(KK73="vVO2máx",KL73&gt;=80,KL73&lt;=85),"14-16",IF(AND(KK73="vVO2máx",KL73&gt;=85,KL73&lt;100),"17-19",IF(AND(KK73="vVO2máx",KL73&gt;=100),"20",IF(AND(KK73="FCR",KL73&gt;40,KL73&lt;=60),"12-13",IF(AND(KK73="FCR",KL73&gt;60,KL73&lt;=84),"14-16",IF(AND(KK73="FCR",KL73&gt;=85,KL73&lt;100),"17-19",IF(AND(KK73="FCR",KL73=100),"20",""))))))))))),"")</f>
        <v/>
      </c>
      <c r="KP73" s="409" t="str">
        <f>IFERROR(IF(KK73="vVO2máx",(Avaliações!$C$51*'Microciclos - Endurance (2)'!KL73)/100,IF(KK73="Velocidade_crítica",IF(KL73="80% VC",Avaliações!#REF!*0.8,IF(KL73="100% VC",Avaliações!#REF!*1,IF(KL73="120% VC",Avaliações!#REF!*1.2,IF(KL73="&gt;30%",Avaliações!$C$54*1.3,IF(KL73="&gt;40%",Avaliações!$C$54*1.4,0))))),IF(KK73="PACE_Daniels",INDEX(BASE!$Q$4:$V$60,MATCH(Avaliações!$C$53,BASE!$Q$4:$Q$60,0),MATCH('Microciclos - Endurance (2)'!KL73,BASE!$Q$4:$V$4,0)),""))),"")</f>
        <v/>
      </c>
      <c r="KQ73" s="407" t="s">
        <v>144</v>
      </c>
      <c r="KR73" s="407"/>
      <c r="KS73" s="410" t="str">
        <f t="shared" si="754"/>
        <v/>
      </c>
      <c r="KT73" s="407" t="str">
        <f>IFERROR(IF(KK73="PACE_Daniels",(INDEX(BASE!$AE$4:$AH$7,MATCH('Microciclos - Endurance (2)'!KR73,BASE!$AE$4:$AE$7,0),4)),IF(AND(KK73="vVO2máx",KR73&gt;=35,KR73&lt;=45),"9-11",IF(AND(KK73="vVO2máx",KR73&gt;45,KR73&lt;=65),"11",IF(AND(KK73="vVO2máx",KR73&gt;65,KR73&lt;=75),"12-13",IF(AND(KK73="vVO2máx",KR73&gt;=80,KR73&lt;=85),"14-16",IF(AND(KK73="vVO2máx",KR73&gt;=85,KR73&lt;100),"17-19",IF(AND(KK73="vVO2máx",KR73&gt;=100),"20",IF(AND(KK73="FCR",KR73&gt;40,KR73&lt;=60),"12-13",IF(AND(KK73="FCR",KR73&gt;60,KR73&lt;=84),"14-16",IF(AND(KK73="FCR",KR73&gt;=85,KR73&lt;100),"17-19",IF(AND(KK73="FCR",KR73=100),"20",""))))))))))),"")</f>
        <v/>
      </c>
      <c r="KU73" s="409">
        <f>IFERROR(IF(KQ73="vVO2máx",(Avaliações!$C$51*'Microciclos - Endurance (2)'!KR73)/100,IF(KQ73="Velocidade_crítica",IF(KR73="80% VC",Avaliações!#REF!*0.8,IF(KR73="100% VC",Avaliações!#REF!*1,IF(KR73="120% VC",Avaliações!#REF!*1.2,IF(KR73="&gt;30%",Avaliações!$C$54*1.3,IF(KR73="&gt;40%",Avaliações!$C$54*1.4,0))))),IF(KQ73="PACE_Daniels",INDEX(BASE!$Q$4:$V$60,MATCH(Avaliações!$C$53,BASE!$Q$4:$Q$60,0),MATCH('Microciclos - Endurance (2)'!KR73,BASE!$Q$4:$V$4,0)),0))),"")</f>
        <v>0</v>
      </c>
      <c r="KV73" s="409" t="str">
        <f t="shared" si="755"/>
        <v/>
      </c>
      <c r="KZ73" s="407"/>
      <c r="LA73" s="407"/>
      <c r="LB73" s="407"/>
      <c r="LC73" s="407"/>
      <c r="LD73" s="407">
        <f t="shared" ref="LD73:LD76" si="830">IFERROR(KZ73*LA73*LB73,"")</f>
        <v>0</v>
      </c>
      <c r="LE73" s="407">
        <f t="shared" si="756"/>
        <v>0</v>
      </c>
      <c r="LF73" s="408" t="str">
        <f t="shared" si="757"/>
        <v/>
      </c>
      <c r="LG73" s="407" t="s">
        <v>144</v>
      </c>
      <c r="LH73" s="407"/>
      <c r="LI73" s="409" t="str">
        <f t="shared" si="758"/>
        <v/>
      </c>
      <c r="LJ73" s="410" t="str">
        <f t="shared" si="759"/>
        <v/>
      </c>
      <c r="LK73" s="407" t="str">
        <f>IFERROR(IF(LG73="PACE_Daniels",(INDEX(BASE!$AE$4:$AH$8,MATCH('Microciclos - Endurance (2)'!LH73,BASE!$AE$4:$AE$8,0),4)),IF(AND(LG73="vVO2máx",LH73&gt;=35,LH73&lt;=45),"9-11",IF(AND(LG73="vVO2máx",LH73&gt;45,LH73&lt;=65),"11",IF(AND(LG73="vVO2máx",LH73&gt;65,LH73&lt;=75),"12-13",IF(AND(LG73="vVO2máx",LH73&gt;=80,LH73&lt;=85),"14-16",IF(AND(LG73="vVO2máx",LH73&gt;=85,LH73&lt;100),"17-19",IF(AND(LG73="vVO2máx",LH73&gt;=100),"20",IF(AND(LG73="FCR",LH73&gt;40,LH73&lt;=60),"12-13",IF(AND(LG73="FCR",LH73&gt;60,LH73&lt;=84),"14-16",IF(AND(LG73="FCR",LH73&gt;=85,LH73&lt;100),"17-19",IF(AND(LG73="FCR",LH73=100),"20",""))))))))))),"")</f>
        <v/>
      </c>
      <c r="LL73" s="409" t="str">
        <f>IFERROR(IF(LG73="vVO2máx",(Avaliações!$C$51*'Microciclos - Endurance (2)'!LH73)/100,IF(LG73="Velocidade_crítica",IF(LH73="80% VC",Avaliações!#REF!*0.8,IF(LH73="100% VC",Avaliações!#REF!*1,IF(LH73="120% VC",Avaliações!#REF!*1.2,IF(LH73="&gt;30%",Avaliações!$C$54*1.3,IF(LH73="&gt;40%",Avaliações!$C$54*1.4,0))))),IF(LG73="PACE_Daniels",INDEX(BASE!$Q$4:$V$60,MATCH(Avaliações!$C$53,BASE!$Q$4:$Q$60,0),MATCH('Microciclos - Endurance (2)'!LH73,BASE!$Q$4:$V$4,0)),""))),"")</f>
        <v/>
      </c>
      <c r="LM73" s="407" t="s">
        <v>144</v>
      </c>
      <c r="LN73" s="407"/>
      <c r="LO73" s="410" t="str">
        <f t="shared" si="760"/>
        <v/>
      </c>
      <c r="LP73" s="407" t="str">
        <f>IFERROR(IF(LG73="PACE_Daniels",(INDEX(BASE!$AE$4:$AH$7,MATCH('Microciclos - Endurance (2)'!LN73,BASE!$AE$4:$AE$7,0),4)),IF(AND(LG73="vVO2máx",LN73&gt;=35,LN73&lt;=45),"9-11",IF(AND(LG73="vVO2máx",LN73&gt;45,LN73&lt;=65),"11",IF(AND(LG73="vVO2máx",LN73&gt;65,LN73&lt;=75),"12-13",IF(AND(LG73="vVO2máx",LN73&gt;=80,LN73&lt;=85),"14-16",IF(AND(LG73="vVO2máx",LN73&gt;=85,LN73&lt;100),"17-19",IF(AND(LG73="vVO2máx",LN73&gt;=100),"20",IF(AND(LG73="FCR",LN73&gt;40,LN73&lt;=60),"12-13",IF(AND(LG73="FCR",LN73&gt;60,LN73&lt;=84),"14-16",IF(AND(LG73="FCR",LN73&gt;=85,LN73&lt;100),"17-19",IF(AND(LG73="FCR",LN73=100),"20",""))))))))))),"")</f>
        <v/>
      </c>
      <c r="LQ73" s="409">
        <f>IFERROR(IF(LM73="vVO2máx",(Avaliações!$C$51*'Microciclos - Endurance (2)'!LN73)/100,IF(LM73="Velocidade_crítica",IF(LN73="80% VC",Avaliações!#REF!*0.8,IF(LN73="100% VC",Avaliações!#REF!*1,IF(LN73="120% VC",Avaliações!#REF!*1.2,IF(LN73="&gt;30%",Avaliações!$C$54*1.3,IF(LN73="&gt;40%",Avaliações!$C$54*1.4,0))))),IF(LM73="PACE_Daniels",INDEX(BASE!$Q$4:$V$60,MATCH(Avaliações!$C$53,BASE!$Q$4:$Q$60,0),MATCH('Microciclos - Endurance (2)'!LN73,BASE!$Q$4:$V$4,0)),0))),"")</f>
        <v>0</v>
      </c>
      <c r="LR73" s="409" t="str">
        <f t="shared" si="761"/>
        <v/>
      </c>
      <c r="LV73" s="407"/>
      <c r="LW73" s="407"/>
      <c r="LX73" s="407"/>
      <c r="LY73" s="407"/>
      <c r="LZ73" s="407">
        <f t="shared" ref="LZ73:LZ76" si="831">IFERROR(LV73*LW73*LX73,"")</f>
        <v>0</v>
      </c>
      <c r="MA73" s="407">
        <f t="shared" si="762"/>
        <v>0</v>
      </c>
      <c r="MB73" s="408" t="str">
        <f t="shared" si="763"/>
        <v/>
      </c>
      <c r="MC73" s="407" t="s">
        <v>144</v>
      </c>
      <c r="MD73" s="407"/>
      <c r="ME73" s="409" t="str">
        <f t="shared" si="764"/>
        <v/>
      </c>
      <c r="MF73" s="410" t="str">
        <f t="shared" si="765"/>
        <v/>
      </c>
      <c r="MG73" s="407" t="str">
        <f>IFERROR(IF(MC73="PACE_Daniels",(INDEX(BASE!$AE$4:$AH$8,MATCH('Microciclos - Endurance (2)'!MD73,BASE!$AE$4:$AE$8,0),4)),IF(AND(MC73="vVO2máx",MD73&gt;=35,MD73&lt;=45),"9-11",IF(AND(MC73="vVO2máx",MD73&gt;45,MD73&lt;=65),"11",IF(AND(MC73="vVO2máx",MD73&gt;65,MD73&lt;=75),"12-13",IF(AND(MC73="vVO2máx",MD73&gt;=80,MD73&lt;=85),"14-16",IF(AND(MC73="vVO2máx",MD73&gt;=85,MD73&lt;100),"17-19",IF(AND(MC73="vVO2máx",MD73&gt;=100),"20",IF(AND(MC73="FCR",MD73&gt;40,MD73&lt;=60),"12-13",IF(AND(MC73="FCR",MD73&gt;60,MD73&lt;=84),"14-16",IF(AND(MC73="FCR",MD73&gt;=85,MD73&lt;100),"17-19",IF(AND(MC73="FCR",MD73=100),"20",""))))))))))),"")</f>
        <v/>
      </c>
      <c r="MH73" s="409" t="str">
        <f>IFERROR(IF(MC73="vVO2máx",(Avaliações!$C$51*'Microciclos - Endurance (2)'!MD73)/100,IF(MC73="Velocidade_crítica",IF(MD73="80% VC",Avaliações!#REF!*0.8,IF(MD73="100% VC",Avaliações!#REF!*1,IF(MD73="120% VC",Avaliações!#REF!*1.2,IF(MD73="&gt;30%",Avaliações!$C$54*1.3,IF(MD73="&gt;40%",Avaliações!$C$54*1.4,0))))),IF(MC73="PACE_Daniels",INDEX(BASE!$Q$4:$V$60,MATCH(Avaliações!$C$53,BASE!$Q$4:$Q$60,0),MATCH('Microciclos - Endurance (2)'!MD73,BASE!$Q$4:$V$4,0)),""))),"")</f>
        <v/>
      </c>
      <c r="MI73" s="407" t="s">
        <v>144</v>
      </c>
      <c r="MJ73" s="407"/>
      <c r="MK73" s="410" t="str">
        <f t="shared" si="766"/>
        <v/>
      </c>
      <c r="ML73" s="407" t="str">
        <f>IFERROR(IF(MC73="PACE_Daniels",(INDEX(BASE!$AE$4:$AH$7,MATCH('Microciclos - Endurance (2)'!MJ73,BASE!$AE$4:$AE$7,0),4)),IF(AND(MC73="vVO2máx",MJ73&gt;=35,MJ73&lt;=45),"9-11",IF(AND(MC73="vVO2máx",MJ73&gt;45,MJ73&lt;=65),"11",IF(AND(MC73="vVO2máx",MJ73&gt;65,MJ73&lt;=75),"12-13",IF(AND(MC73="vVO2máx",MJ73&gt;=80,MJ73&lt;=85),"14-16",IF(AND(MC73="vVO2máx",MJ73&gt;=85,MJ73&lt;100),"17-19",IF(AND(MC73="vVO2máx",MJ73&gt;=100),"20",IF(AND(MC73="FCR",MJ73&gt;40,MJ73&lt;=60),"12-13",IF(AND(MC73="FCR",MJ73&gt;60,MJ73&lt;=84),"14-16",IF(AND(MC73="FCR",MJ73&gt;=85,MJ73&lt;100),"17-19",IF(AND(MC73="FCR",MJ73=100),"20",""))))))))))),"")</f>
        <v/>
      </c>
      <c r="MM73" s="409">
        <f>IFERROR(IF(MI73="vVO2máx",(Avaliações!$C$51*'Microciclos - Endurance (2)'!MJ73)/100,IF(MI73="Velocidade_crítica",IF(MJ73="80% VC",Avaliações!#REF!*0.8,IF(MJ73="100% VC",Avaliações!#REF!*1,IF(MJ73="120% VC",Avaliações!#REF!*1.2,IF(MJ73="&gt;30%",Avaliações!$C$54*1.3,IF(MJ73="&gt;40%",Avaliações!$C$54*1.4,0))))),IF(MI73="PACE_Daniels",INDEX(BASE!$Q$4:$V$60,MATCH(Avaliações!$C$53,BASE!$Q$4:$Q$60,0),MATCH('Microciclos - Endurance (2)'!MJ73,BASE!$Q$4:$V$4,0)),0))),"")</f>
        <v>0</v>
      </c>
      <c r="MN73" s="409" t="str">
        <f t="shared" si="767"/>
        <v/>
      </c>
      <c r="MR73" s="407"/>
      <c r="MS73" s="407"/>
      <c r="MT73" s="407"/>
      <c r="MU73" s="407"/>
      <c r="MV73" s="407">
        <f t="shared" ref="MV73:MV76" si="832">IFERROR(MR73*MS73*MT73,"")</f>
        <v>0</v>
      </c>
      <c r="MW73" s="407">
        <f t="shared" si="768"/>
        <v>0</v>
      </c>
      <c r="MX73" s="408" t="str">
        <f t="shared" si="769"/>
        <v/>
      </c>
      <c r="MY73" s="407" t="s">
        <v>144</v>
      </c>
      <c r="MZ73" s="407"/>
      <c r="NA73" s="409" t="str">
        <f t="shared" si="770"/>
        <v/>
      </c>
      <c r="NB73" s="410" t="str">
        <f t="shared" si="771"/>
        <v/>
      </c>
      <c r="NC73" s="407" t="str">
        <f>IFERROR(IF(MY73="PACE_Daniels",(INDEX(BASE!$AE$4:$AH$8,MATCH('Microciclos - Endurance (2)'!MZ73,BASE!$AE$4:$AE$8,0),4)),IF(AND(MY73="vVO2máx",MZ73&gt;=35,MZ73&lt;=45),"9-11",IF(AND(MY73="vVO2máx",MZ73&gt;45,MZ73&lt;=65),"11",IF(AND(MY73="vVO2máx",MZ73&gt;65,MZ73&lt;=75),"12-13",IF(AND(MY73="vVO2máx",MZ73&gt;=80,MZ73&lt;=85),"14-16",IF(AND(MY73="vVO2máx",MZ73&gt;=85,MZ73&lt;100),"17-19",IF(AND(MY73="vVO2máx",MZ73&gt;=100),"20",IF(AND(MY73="FCR",MZ73&gt;40,MZ73&lt;=60),"12-13",IF(AND(MY73="FCR",MZ73&gt;60,MZ73&lt;=84),"14-16",IF(AND(MY73="FCR",MZ73&gt;=85,MZ73&lt;100),"17-19",IF(AND(MY73="FCR",MZ73=100),"20",""))))))))))),"")</f>
        <v/>
      </c>
      <c r="ND73" s="409" t="str">
        <f>IFERROR(IF(MY73="vVO2máx",(Avaliações!$C$51*'Microciclos - Endurance (2)'!MZ73)/100,IF(MY73="Velocidade_crítica",IF(MZ73="80% VC",Avaliações!#REF!*0.8,IF(MZ73="100% VC",Avaliações!#REF!*1,IF(MZ73="120% VC",Avaliações!#REF!*1.2,IF(MZ73="&gt;30%",Avaliações!$C$54*1.3,IF(MZ73="&gt;40%",Avaliações!$C$54*1.4,0))))),IF(MY73="PACE_Daniels",INDEX(BASE!$Q$4:$V$60,MATCH(Avaliações!$C$53,BASE!$Q$4:$Q$60,0),MATCH('Microciclos - Endurance (2)'!MZ73,BASE!$Q$4:$V$4,0)),""))),"")</f>
        <v/>
      </c>
      <c r="NE73" s="407" t="s">
        <v>144</v>
      </c>
      <c r="NF73" s="407"/>
      <c r="NG73" s="410" t="str">
        <f t="shared" si="772"/>
        <v/>
      </c>
      <c r="NH73" s="407" t="str">
        <f>IFERROR(IF(MY73="PACE_Daniels",(INDEX(BASE!$AE$4:$AH$7,MATCH('Microciclos - Endurance (2)'!NF73,BASE!$AE$4:$AE$7,0),4)),IF(AND(MY73="vVO2máx",NF73&gt;=35,NF73&lt;=45),"9-11",IF(AND(MY73="vVO2máx",NF73&gt;45,NF73&lt;=65),"11",IF(AND(MY73="vVO2máx",NF73&gt;65,NF73&lt;=75),"12-13",IF(AND(MY73="vVO2máx",NF73&gt;=80,NF73&lt;=85),"14-16",IF(AND(MY73="vVO2máx",NF73&gt;=85,NF73&lt;100),"17-19",IF(AND(MY73="vVO2máx",NF73&gt;=100),"20",IF(AND(MY73="FCR",NF73&gt;40,NF73&lt;=60),"12-13",IF(AND(MY73="FCR",NF73&gt;60,NF73&lt;=84),"14-16",IF(AND(MY73="FCR",NF73&gt;=85,NF73&lt;100),"17-19",IF(AND(MY73="FCR",NF73=100),"20",""))))))))))),"")</f>
        <v/>
      </c>
      <c r="NI73" s="409">
        <f>IFERROR(IF(NE73="vVO2máx",(Avaliações!$C$51*'Microciclos - Endurance (2)'!NF73)/100,IF(NE73="Velocidade_crítica",IF(NF73="80% VC",Avaliações!#REF!*0.8,IF(NF73="100% VC",Avaliações!#REF!*1,IF(NF73="120% VC",Avaliações!#REF!*1.2,IF(NF73="&gt;30%",Avaliações!$C$54*1.3,IF(NF73="&gt;40%",Avaliações!$C$54*1.4,0))))),IF(NE73="PACE_Daniels",INDEX(BASE!$Q$4:$V$60,MATCH(Avaliações!$C$53,BASE!$Q$4:$Q$60,0),MATCH('Microciclos - Endurance (2)'!NF73,BASE!$Q$4:$V$4,0)),0))),"")</f>
        <v>0</v>
      </c>
      <c r="NJ73" s="409" t="str">
        <f t="shared" si="773"/>
        <v/>
      </c>
      <c r="NN73" s="407"/>
      <c r="NO73" s="407"/>
      <c r="NP73" s="407"/>
      <c r="NQ73" s="407"/>
      <c r="NR73" s="407">
        <f t="shared" ref="NR73:NR76" si="833">IFERROR(NN73*NO73*NP73,"")</f>
        <v>0</v>
      </c>
      <c r="NS73" s="407">
        <f t="shared" si="774"/>
        <v>0</v>
      </c>
      <c r="NT73" s="408" t="str">
        <f t="shared" si="775"/>
        <v/>
      </c>
      <c r="NU73" s="407" t="s">
        <v>144</v>
      </c>
      <c r="NV73" s="407"/>
      <c r="NW73" s="409" t="str">
        <f t="shared" si="776"/>
        <v/>
      </c>
      <c r="NX73" s="410" t="str">
        <f t="shared" si="777"/>
        <v/>
      </c>
      <c r="NY73" s="407" t="str">
        <f>IFERROR(IF(NU73="PACE_Daniels",(INDEX(BASE!$AE$4:$AH$8,MATCH('Microciclos - Endurance (2)'!NV73,BASE!$AE$4:$AE$8,0),4)),IF(AND(NU73="vVO2máx",NV73&gt;=35,NV73&lt;=45),"9-11",IF(AND(NU73="vVO2máx",NV73&gt;45,NV73&lt;=65),"11",IF(AND(NU73="vVO2máx",NV73&gt;65,NV73&lt;=75),"12-13",IF(AND(NU73="vVO2máx",NV73&gt;=80,NV73&lt;=85),"14-16",IF(AND(NU73="vVO2máx",NV73&gt;=85,NV73&lt;100),"17-19",IF(AND(NU73="vVO2máx",NV73&gt;=100),"20",IF(AND(NU73="FCR",NV73&gt;40,NV73&lt;=60),"12-13",IF(AND(NU73="FCR",NV73&gt;60,NV73&lt;=84),"14-16",IF(AND(NU73="FCR",NV73&gt;=85,NV73&lt;100),"17-19",IF(AND(NU73="FCR",NV73=100),"20",""))))))))))),"")</f>
        <v/>
      </c>
      <c r="NZ73" s="409" t="str">
        <f>IFERROR(IF(NU73="vVO2máx",(Avaliações!$C$51*'Microciclos - Endurance (2)'!NV73)/100,IF(NU73="Velocidade_crítica",IF(NV73="80% VC",Avaliações!#REF!*0.8,IF(NV73="100% VC",Avaliações!#REF!*1,IF(NV73="120% VC",Avaliações!#REF!*1.2,IF(NV73="&gt;30%",Avaliações!$C$54*1.3,IF(NV73="&gt;40%",Avaliações!$C$54*1.4,0))))),IF(NU73="PACE_Daniels",INDEX(BASE!$Q$4:$V$60,MATCH(Avaliações!$C$53,BASE!$Q$4:$Q$60,0),MATCH('Microciclos - Endurance (2)'!NV73,BASE!$Q$4:$V$4,0)),""))),"")</f>
        <v/>
      </c>
      <c r="OA73" s="407" t="s">
        <v>144</v>
      </c>
      <c r="OB73" s="407"/>
      <c r="OC73" s="410" t="str">
        <f t="shared" si="778"/>
        <v/>
      </c>
      <c r="OD73" s="407" t="str">
        <f>IFERROR(IF(NU73="PACE_Daniels",(INDEX(BASE!$AE$4:$AH$7,MATCH('Microciclos - Endurance (2)'!OB73,BASE!$AE$4:$AE$7,0),4)),IF(AND(NU73="vVO2máx",OB73&gt;=35,OB73&lt;=45),"9-11",IF(AND(NU73="vVO2máx",OB73&gt;45,OB73&lt;=65),"11",IF(AND(NU73="vVO2máx",OB73&gt;65,OB73&lt;=75),"12-13",IF(AND(NU73="vVO2máx",OB73&gt;=80,OB73&lt;=85),"14-16",IF(AND(NU73="vVO2máx",OB73&gt;=85,OB73&lt;100),"17-19",IF(AND(NU73="vVO2máx",OB73&gt;=100),"20",IF(AND(NU73="FCR",OB73&gt;40,OB73&lt;=60),"12-13",IF(AND(NU73="FCR",OB73&gt;60,OB73&lt;=84),"14-16",IF(AND(NU73="FCR",OB73&gt;=85,OB73&lt;100),"17-19",IF(AND(NU73="FCR",OB73=100),"20",""))))))))))),"")</f>
        <v/>
      </c>
      <c r="OE73" s="409">
        <f>IFERROR(IF(OA73="vVO2máx",(Avaliações!$C$51*'Microciclos - Endurance (2)'!OB73)/100,IF(OA73="Velocidade_crítica",IF(OB73="80% VC",Avaliações!#REF!*0.8,IF(OB73="100% VC",Avaliações!#REF!*1,IF(OB73="120% VC",Avaliações!#REF!*1.2,IF(OB73="&gt;30%",Avaliações!$C$54*1.3,IF(OB73="&gt;40%",Avaliações!$C$54*1.4,0))))),IF(OA73="PACE_Daniels",INDEX(BASE!$Q$4:$V$60,MATCH(Avaliações!$C$53,BASE!$Q$4:$Q$60,0),MATCH('Microciclos - Endurance (2)'!OB73,BASE!$Q$4:$V$4,0)),0))),"")</f>
        <v>0</v>
      </c>
      <c r="OF73" s="409" t="str">
        <f t="shared" si="779"/>
        <v/>
      </c>
      <c r="OJ73" s="407"/>
      <c r="OK73" s="407"/>
      <c r="OL73" s="407"/>
      <c r="OM73" s="407"/>
      <c r="ON73" s="407">
        <f t="shared" ref="ON73:ON76" si="834">IFERROR(OJ73*OK73*OL73,"")</f>
        <v>0</v>
      </c>
      <c r="OO73" s="407">
        <f t="shared" si="780"/>
        <v>0</v>
      </c>
      <c r="OP73" s="408" t="str">
        <f t="shared" si="781"/>
        <v/>
      </c>
      <c r="OQ73" s="407" t="s">
        <v>144</v>
      </c>
      <c r="OR73" s="407"/>
      <c r="OS73" s="409" t="str">
        <f t="shared" si="782"/>
        <v/>
      </c>
      <c r="OT73" s="410" t="str">
        <f t="shared" si="783"/>
        <v/>
      </c>
      <c r="OU73" s="407" t="str">
        <f>IFERROR(IF(OQ73="PACE_Daniels",(INDEX(BASE!$AE$4:$AH$8,MATCH('Microciclos - Endurance (2)'!OR73,BASE!$AE$4:$AE$8,0),4)),IF(AND(OQ73="vVO2máx",OR73&gt;=35,OR73&lt;=45),"9-11",IF(AND(OQ73="vVO2máx",OR73&gt;45,OR73&lt;=65),"11",IF(AND(OQ73="vVO2máx",OR73&gt;65,OR73&lt;=75),"12-13",IF(AND(OQ73="vVO2máx",OR73&gt;=80,OR73&lt;=85),"14-16",IF(AND(OQ73="vVO2máx",OR73&gt;=85,OR73&lt;100),"17-19",IF(AND(OQ73="vVO2máx",OR73&gt;=100),"20",IF(AND(OQ73="FCR",OR73&gt;40,OR73&lt;=60),"12-13",IF(AND(OQ73="FCR",OR73&gt;60,OR73&lt;=84),"14-16",IF(AND(OQ73="FCR",OR73&gt;=85,OR73&lt;100),"17-19",IF(AND(OQ73="FCR",OR73=100),"20",""))))))))))),"")</f>
        <v/>
      </c>
      <c r="OV73" s="409" t="str">
        <f>IFERROR(IF(OQ73="vVO2máx",(Avaliações!$C$51*'Microciclos - Endurance (2)'!OR73)/100,IF(OQ73="Velocidade_crítica",IF(OR73="80% VC",Avaliações!#REF!*0.8,IF(OR73="100% VC",Avaliações!#REF!*1,IF(OR73="120% VC",Avaliações!#REF!*1.2,IF(OR73="&gt;30%",Avaliações!$C$54*1.3,IF(OR73="&gt;40%",Avaliações!$C$54*1.4,0))))),IF(OQ73="PACE_Daniels",INDEX(BASE!$Q$4:$V$60,MATCH(Avaliações!$C$53,BASE!$Q$4:$Q$60,0),MATCH('Microciclos - Endurance (2)'!OR73,BASE!$Q$4:$V$4,0)),""))),"")</f>
        <v/>
      </c>
      <c r="OW73" s="407" t="s">
        <v>144</v>
      </c>
      <c r="OX73" s="407"/>
      <c r="OY73" s="410" t="str">
        <f t="shared" si="784"/>
        <v/>
      </c>
      <c r="OZ73" s="407" t="str">
        <f>IFERROR(IF(OQ73="PACE_Daniels",(INDEX(BASE!$AE$4:$AH$7,MATCH('Microciclos - Endurance (2)'!OX73,BASE!$AE$4:$AE$7,0),4)),IF(AND(OQ73="vVO2máx",OX73&gt;=35,OX73&lt;=45),"9-11",IF(AND(OQ73="vVO2máx",OX73&gt;45,OX73&lt;=65),"11",IF(AND(OQ73="vVO2máx",OX73&gt;65,OX73&lt;=75),"12-13",IF(AND(OQ73="vVO2máx",OX73&gt;=80,OX73&lt;=85),"14-16",IF(AND(OQ73="vVO2máx",OX73&gt;=85,OX73&lt;100),"17-19",IF(AND(OQ73="vVO2máx",OX73&gt;=100),"20",IF(AND(OQ73="FCR",OX73&gt;40,OX73&lt;=60),"12-13",IF(AND(OQ73="FCR",OX73&gt;60,OX73&lt;=84),"14-16",IF(AND(OQ73="FCR",OX73&gt;=85,OX73&lt;100),"17-19",IF(AND(OQ73="FCR",OX73=100),"20",""))))))))))),"")</f>
        <v/>
      </c>
      <c r="PA73" s="409">
        <f>IFERROR(IF(OW73="vVO2máx",(Avaliações!$C$51*'Microciclos - Endurance (2)'!OX73)/100,IF(OW73="Velocidade_crítica",IF(OX73="80% VC",Avaliações!#REF!*0.8,IF(OX73="100% VC",Avaliações!#REF!*1,IF(OX73="120% VC",Avaliações!#REF!*1.2,IF(OX73="&gt;30%",Avaliações!$C$54*1.3,IF(OX73="&gt;40%",Avaliações!$C$54*1.4,0))))),IF(OW73="PACE_Daniels",INDEX(BASE!$Q$4:$V$60,MATCH(Avaliações!$C$53,BASE!$Q$4:$Q$60,0),MATCH('Microciclos - Endurance (2)'!OX73,BASE!$Q$4:$V$4,0)),0))),"")</f>
        <v>0</v>
      </c>
      <c r="PB73" s="409" t="str">
        <f t="shared" si="785"/>
        <v/>
      </c>
      <c r="PF73" s="407"/>
      <c r="PG73" s="407"/>
      <c r="PH73" s="407"/>
      <c r="PI73" s="407"/>
      <c r="PJ73" s="407">
        <f t="shared" ref="PJ73:PJ76" si="835">IFERROR(PF73*PG73*PH73,"")</f>
        <v>0</v>
      </c>
      <c r="PK73" s="407">
        <f t="shared" si="786"/>
        <v>0</v>
      </c>
      <c r="PL73" s="408" t="str">
        <f t="shared" si="787"/>
        <v/>
      </c>
      <c r="PM73" s="407" t="s">
        <v>144</v>
      </c>
      <c r="PN73" s="407"/>
      <c r="PO73" s="409" t="str">
        <f t="shared" si="788"/>
        <v/>
      </c>
      <c r="PP73" s="410" t="str">
        <f t="shared" si="789"/>
        <v/>
      </c>
      <c r="PQ73" s="407" t="str">
        <f>IFERROR(IF(PM73="PACE_Daniels",(INDEX(BASE!$AE$4:$AH$8,MATCH('Microciclos - Endurance (2)'!PN73,BASE!$AE$4:$AE$8,0),4)),IF(AND(PM73="vVO2máx",PN73&gt;=35,PN73&lt;=45),"9-11",IF(AND(PM73="vVO2máx",PN73&gt;45,PN73&lt;=65),"11",IF(AND(PM73="vVO2máx",PN73&gt;65,PN73&lt;=75),"12-13",IF(AND(PM73="vVO2máx",PN73&gt;=80,PN73&lt;=85),"14-16",IF(AND(PM73="vVO2máx",PN73&gt;=85,PN73&lt;100),"17-19",IF(AND(PM73="vVO2máx",PN73&gt;=100),"20",IF(AND(PM73="FCR",PN73&gt;40,PN73&lt;=60),"12-13",IF(AND(PM73="FCR",PN73&gt;60,PN73&lt;=84),"14-16",IF(AND(PM73="FCR",PN73&gt;=85,PN73&lt;100),"17-19",IF(AND(PM73="FCR",PN73=100),"20",""))))))))))),"")</f>
        <v/>
      </c>
      <c r="PR73" s="409" t="str">
        <f>IFERROR(IF(PM73="vVO2máx",(Avaliações!$C$51*'Microciclos - Endurance (2)'!PN73)/100,IF(PM73="Velocidade_crítica",IF(PN73="80% VC",Avaliações!#REF!*0.8,IF(PN73="100% VC",Avaliações!#REF!*1,IF(PN73="120% VC",Avaliações!#REF!*1.2,IF(PN73="&gt;30%",Avaliações!$C$54*1.3,IF(PN73="&gt;40%",Avaliações!$C$54*1.4,0))))),IF(PM73="PACE_Daniels",INDEX(BASE!$Q$4:$V$60,MATCH(Avaliações!$C$53,BASE!$Q$4:$Q$60,0),MATCH('Microciclos - Endurance (2)'!PN73,BASE!$Q$4:$V$4,0)),""))),"")</f>
        <v/>
      </c>
      <c r="PS73" s="407" t="s">
        <v>144</v>
      </c>
      <c r="PT73" s="407"/>
      <c r="PU73" s="410" t="str">
        <f t="shared" si="790"/>
        <v/>
      </c>
      <c r="PV73" s="407" t="str">
        <f>IFERROR(IF(PM73="PACE_Daniels",(INDEX(BASE!$AE$4:$AH$7,MATCH('Microciclos - Endurance (2)'!PT73,BASE!$AE$4:$AE$7,0),4)),IF(AND(PM73="vVO2máx",PT73&gt;=35,PT73&lt;=45),"9-11",IF(AND(PM73="vVO2máx",PT73&gt;45,PT73&lt;=65),"11",IF(AND(PM73="vVO2máx",PT73&gt;65,PT73&lt;=75),"12-13",IF(AND(PM73="vVO2máx",PT73&gt;=80,PT73&lt;=85),"14-16",IF(AND(PM73="vVO2máx",PT73&gt;=85,PT73&lt;100),"17-19",IF(AND(PM73="vVO2máx",PT73&gt;=100),"20",IF(AND(PM73="FCR",PT73&gt;40,PT73&lt;=60),"12-13",IF(AND(PM73="FCR",PT73&gt;60,PT73&lt;=84),"14-16",IF(AND(PM73="FCR",PT73&gt;=85,PT73&lt;100),"17-19",IF(AND(PM73="FCR",PT73=100),"20",""))))))))))),"")</f>
        <v/>
      </c>
      <c r="PW73" s="409">
        <f>IFERROR(IF(PS73="vVO2máx",(Avaliações!$C$51*'Microciclos - Endurance (2)'!PT73)/100,IF(PS73="Velocidade_crítica",IF(PT73="80% VC",Avaliações!#REF!*0.8,IF(PT73="100% VC",Avaliações!#REF!*1,IF(PT73="120% VC",Avaliações!#REF!*1.2,IF(PT73="&gt;30%",Avaliações!$C$54*1.3,IF(PT73="&gt;40%",Avaliações!$C$54*1.4,0))))),IF(PS73="PACE_Daniels",INDEX(BASE!$Q$4:$V$60,MATCH(Avaliações!$C$53,BASE!$Q$4:$Q$60,0),MATCH('Microciclos - Endurance (2)'!PT73,BASE!$Q$4:$V$4,0)),0))),"")</f>
        <v>0</v>
      </c>
      <c r="PX73" s="409" t="str">
        <f t="shared" si="791"/>
        <v/>
      </c>
      <c r="QB73" s="407"/>
      <c r="QC73" s="407"/>
      <c r="QD73" s="407"/>
      <c r="QE73" s="407"/>
      <c r="QF73" s="407">
        <f t="shared" ref="QF73:QF76" si="836">IFERROR(QB73*QC73*QD73,"")</f>
        <v>0</v>
      </c>
      <c r="QG73" s="407">
        <f t="shared" si="792"/>
        <v>0</v>
      </c>
      <c r="QH73" s="408" t="str">
        <f t="shared" si="793"/>
        <v/>
      </c>
      <c r="QI73" s="407" t="s">
        <v>144</v>
      </c>
      <c r="QJ73" s="407"/>
      <c r="QK73" s="409" t="str">
        <f t="shared" si="794"/>
        <v/>
      </c>
      <c r="QL73" s="410" t="str">
        <f t="shared" si="795"/>
        <v/>
      </c>
      <c r="QM73" s="407" t="str">
        <f>IFERROR(IF(QI73="PACE_Daniels",(INDEX(BASE!$AE$4:$AH$8,MATCH('Microciclos - Endurance (2)'!QJ73,BASE!$AE$4:$AE$8,0),4)),IF(AND(QI73="vVO2máx",QJ73&gt;=35,QJ73&lt;=45),"9-11",IF(AND(QI73="vVO2máx",QJ73&gt;45,QJ73&lt;=65),"11",IF(AND(QI73="vVO2máx",QJ73&gt;65,QJ73&lt;=75),"12-13",IF(AND(QI73="vVO2máx",QJ73&gt;=80,QJ73&lt;=85),"14-16",IF(AND(QI73="vVO2máx",QJ73&gt;=85,QJ73&lt;100),"17-19",IF(AND(QI73="vVO2máx",QJ73&gt;=100),"20",IF(AND(QI73="FCR",QJ73&gt;40,QJ73&lt;=60),"12-13",IF(AND(QI73="FCR",QJ73&gt;60,QJ73&lt;=84),"14-16",IF(AND(QI73="FCR",QJ73&gt;=85,QJ73&lt;100),"17-19",IF(AND(QI73="FCR",QJ73=100),"20",""))))))))))),"")</f>
        <v/>
      </c>
      <c r="QN73" s="409" t="str">
        <f>IFERROR(IF(QI73="vVO2máx",(Avaliações!$C$51*'Microciclos - Endurance (2)'!QJ73)/100,IF(QI73="Velocidade_crítica",IF(QJ73="80% VC",Avaliações!#REF!*0.8,IF(QJ73="100% VC",Avaliações!#REF!*1,IF(QJ73="120% VC",Avaliações!#REF!*1.2,IF(QJ73="&gt;30%",Avaliações!$C$54*1.3,IF(QJ73="&gt;40%",Avaliações!$C$54*1.4,0))))),IF(QI73="PACE_Daniels",INDEX(BASE!$Q$4:$V$60,MATCH(Avaliações!$C$53,BASE!$Q$4:$Q$60,0),MATCH('Microciclos - Endurance (2)'!QJ73,BASE!$Q$4:$V$4,0)),""))),"")</f>
        <v/>
      </c>
      <c r="QO73" s="407" t="s">
        <v>144</v>
      </c>
      <c r="QP73" s="407"/>
      <c r="QQ73" s="410" t="str">
        <f t="shared" si="796"/>
        <v/>
      </c>
      <c r="QR73" s="407" t="str">
        <f>IFERROR(IF(QI73="PACE_Daniels",(INDEX(BASE!$AE$4:$AH$7,MATCH('Microciclos - Endurance (2)'!QP73,BASE!$AE$4:$AE$7,0),4)),IF(AND(QI73="vVO2máx",QP73&gt;=35,QP73&lt;=45),"9-11",IF(AND(QI73="vVO2máx",QP73&gt;45,QP73&lt;=65),"11",IF(AND(QI73="vVO2máx",QP73&gt;65,QP73&lt;=75),"12-13",IF(AND(QI73="vVO2máx",QP73&gt;=80,QP73&lt;=85),"14-16",IF(AND(QI73="vVO2máx",QP73&gt;=85,QP73&lt;100),"17-19",IF(AND(QI73="vVO2máx",QP73&gt;=100),"20",IF(AND(QI73="FCR",QP73&gt;40,QP73&lt;=60),"12-13",IF(AND(QI73="FCR",QP73&gt;60,QP73&lt;=84),"14-16",IF(AND(QI73="FCR",QP73&gt;=85,QP73&lt;100),"17-19",IF(AND(QI73="FCR",QP73=100),"20",""))))))))))),"")</f>
        <v/>
      </c>
      <c r="QS73" s="409">
        <f>IFERROR(IF(QO73="vVO2máx",(Avaliações!$C$51*'Microciclos - Endurance (2)'!QP73)/100,IF(QO73="Velocidade_crítica",IF(QP73="80% VC",Avaliações!#REF!*0.8,IF(QP73="100% VC",Avaliações!#REF!*1,IF(QP73="120% VC",Avaliações!#REF!*1.2,IF(QP73="&gt;30%",Avaliações!$C$54*1.3,IF(QP73="&gt;40%",Avaliações!$C$54*1.4,0))))),IF(QO73="PACE_Daniels",INDEX(BASE!$Q$4:$V$60,MATCH(Avaliações!$C$53,BASE!$Q$4:$Q$60,0),MATCH('Microciclos - Endurance (2)'!QP73,BASE!$Q$4:$V$4,0)),0))),"")</f>
        <v>0</v>
      </c>
      <c r="QT73" s="409" t="str">
        <f t="shared" si="797"/>
        <v/>
      </c>
      <c r="QX73" s="407"/>
      <c r="QY73" s="407"/>
      <c r="QZ73" s="407"/>
      <c r="RA73" s="407"/>
      <c r="RB73" s="407">
        <f t="shared" ref="RB73:RB76" si="837">IFERROR(QX73*QY73*QZ73,"")</f>
        <v>0</v>
      </c>
      <c r="RC73" s="407">
        <f t="shared" si="798"/>
        <v>0</v>
      </c>
      <c r="RD73" s="408" t="str">
        <f t="shared" si="799"/>
        <v/>
      </c>
      <c r="RE73" s="407" t="s">
        <v>144</v>
      </c>
      <c r="RF73" s="407"/>
      <c r="RG73" s="409" t="str">
        <f t="shared" si="800"/>
        <v/>
      </c>
      <c r="RH73" s="410" t="str">
        <f t="shared" si="801"/>
        <v/>
      </c>
      <c r="RI73" s="407" t="str">
        <f>IFERROR(IF(RE73="PACE_Daniels",(INDEX(BASE!$AE$4:$AH$8,MATCH('Microciclos - Endurance (2)'!RF73,BASE!$AE$4:$AE$8,0),4)),IF(AND(RE73="vVO2máx",RF73&gt;=35,RF73&lt;=45),"9-11",IF(AND(RE73="vVO2máx",RF73&gt;45,RF73&lt;=65),"11",IF(AND(RE73="vVO2máx",RF73&gt;65,RF73&lt;=75),"12-13",IF(AND(RE73="vVO2máx",RF73&gt;=80,RF73&lt;=85),"14-16",IF(AND(RE73="vVO2máx",RF73&gt;=85,RF73&lt;100),"17-19",IF(AND(RE73="vVO2máx",RF73&gt;=100),"20",IF(AND(RE73="FCR",RF73&gt;40,RF73&lt;=60),"12-13",IF(AND(RE73="FCR",RF73&gt;60,RF73&lt;=84),"14-16",IF(AND(RE73="FCR",RF73&gt;=85,RF73&lt;100),"17-19",IF(AND(RE73="FCR",RF73=100),"20",""))))))))))),"")</f>
        <v/>
      </c>
      <c r="RJ73" s="409" t="str">
        <f>IFERROR(IF(RE73="vVO2máx",(Avaliações!$C$51*'Microciclos - Endurance (2)'!RF73)/100,IF(RE73="Velocidade_crítica",IF(RF73="80% VC",Avaliações!#REF!*0.8,IF(RF73="100% VC",Avaliações!#REF!*1,IF(RF73="120% VC",Avaliações!#REF!*1.2,IF(RF73="&gt;30%",Avaliações!$C$54*1.3,IF(RF73="&gt;40%",Avaliações!$C$54*1.4,0))))),IF(RE73="PACE_Daniels",INDEX(BASE!$Q$4:$V$60,MATCH(Avaliações!$C$53,BASE!$Q$4:$Q$60,0),MATCH('Microciclos - Endurance (2)'!RF73,BASE!$Q$4:$V$4,0)),""))),"")</f>
        <v/>
      </c>
      <c r="RK73" s="407" t="s">
        <v>144</v>
      </c>
      <c r="RL73" s="407"/>
      <c r="RM73" s="410" t="str">
        <f t="shared" si="802"/>
        <v/>
      </c>
      <c r="RN73" s="407" t="str">
        <f>IFERROR(IF(RE73="PACE_Daniels",(INDEX(BASE!$AE$4:$AH$7,MATCH('Microciclos - Endurance (2)'!RL73,BASE!$AE$4:$AE$7,0),4)),IF(AND(RE73="vVO2máx",RL73&gt;=35,RL73&lt;=45),"9-11",IF(AND(RE73="vVO2máx",RL73&gt;45,RL73&lt;=65),"11",IF(AND(RE73="vVO2máx",RL73&gt;65,RL73&lt;=75),"12-13",IF(AND(RE73="vVO2máx",RL73&gt;=80,RL73&lt;=85),"14-16",IF(AND(RE73="vVO2máx",RL73&gt;=85,RL73&lt;100),"17-19",IF(AND(RE73="vVO2máx",RL73&gt;=100),"20",IF(AND(RE73="FCR",RL73&gt;40,RL73&lt;=60),"12-13",IF(AND(RE73="FCR",RL73&gt;60,RL73&lt;=84),"14-16",IF(AND(RE73="FCR",RL73&gt;=85,RL73&lt;100),"17-19",IF(AND(RE73="FCR",RL73=100),"20",""))))))))))),"")</f>
        <v/>
      </c>
      <c r="RO73" s="409">
        <f>IFERROR(IF(RK73="vVO2máx",(Avaliações!$C$51*'Microciclos - Endurance (2)'!RL73)/100,IF(RK73="Velocidade_crítica",IF(RL73="80% VC",Avaliações!#REF!*0.8,IF(RL73="100% VC",Avaliações!#REF!*1,IF(RL73="120% VC",Avaliações!#REF!*1.2,IF(RL73="&gt;30%",Avaliações!$C$54*1.3,IF(RL73="&gt;40%",Avaliações!$C$54*1.4,0))))),IF(RK73="PACE_Daniels",INDEX(BASE!$Q$4:$V$60,MATCH(Avaliações!$C$53,BASE!$Q$4:$Q$60,0),MATCH('Microciclos - Endurance (2)'!RL73,BASE!$Q$4:$V$4,0)),0))),"")</f>
        <v>0</v>
      </c>
      <c r="RP73" s="409" t="str">
        <f t="shared" si="803"/>
        <v/>
      </c>
      <c r="RT73" s="407"/>
      <c r="RU73" s="407"/>
      <c r="RV73" s="407"/>
      <c r="RW73" s="407"/>
      <c r="RX73" s="407">
        <f t="shared" ref="RX73:RX76" si="838">IFERROR(RT73*RU73*RV73,"")</f>
        <v>0</v>
      </c>
      <c r="RY73" s="407">
        <f t="shared" si="804"/>
        <v>0</v>
      </c>
      <c r="RZ73" s="408" t="str">
        <f t="shared" si="805"/>
        <v/>
      </c>
      <c r="SA73" s="407" t="s">
        <v>144</v>
      </c>
      <c r="SB73" s="407"/>
      <c r="SC73" s="409" t="str">
        <f t="shared" si="806"/>
        <v/>
      </c>
      <c r="SD73" s="410" t="str">
        <f t="shared" si="807"/>
        <v/>
      </c>
      <c r="SE73" s="407" t="str">
        <f>IFERROR(IF(SA73="PACE_Daniels",(INDEX(BASE!$AE$4:$AH$8,MATCH('Microciclos - Endurance (2)'!SB73,BASE!$AE$4:$AE$8,0),4)),IF(AND(SA73="vVO2máx",SB73&gt;=35,SB73&lt;=45),"9-11",IF(AND(SA73="vVO2máx",SB73&gt;45,SB73&lt;=65),"11",IF(AND(SA73="vVO2máx",SB73&gt;65,SB73&lt;=75),"12-13",IF(AND(SA73="vVO2máx",SB73&gt;=80,SB73&lt;=85),"14-16",IF(AND(SA73="vVO2máx",SB73&gt;=85,SB73&lt;100),"17-19",IF(AND(SA73="vVO2máx",SB73&gt;=100),"20",IF(AND(SA73="FCR",SB73&gt;40,SB73&lt;=60),"12-13",IF(AND(SA73="FCR",SB73&gt;60,SB73&lt;=84),"14-16",IF(AND(SA73="FCR",SB73&gt;=85,SB73&lt;100),"17-19",IF(AND(SA73="FCR",SB73=100),"20",""))))))))))),"")</f>
        <v/>
      </c>
      <c r="SF73" s="409" t="str">
        <f>IFERROR(IF(SA73="vVO2máx",(Avaliações!$C$51*'Microciclos - Endurance (2)'!SB73)/100,IF(SA73="Velocidade_crítica",IF(SB73="80% VC",Avaliações!#REF!*0.8,IF(SB73="100% VC",Avaliações!#REF!*1,IF(SB73="120% VC",Avaliações!#REF!*1.2,IF(SB73="&gt;30%",Avaliações!$C$54*1.3,IF(SB73="&gt;40%",Avaliações!$C$54*1.4,0))))),IF(SA73="PACE_Daniels",INDEX(BASE!$Q$4:$V$60,MATCH(Avaliações!$C$53,BASE!$Q$4:$Q$60,0),MATCH('Microciclos - Endurance (2)'!SB73,BASE!$Q$4:$V$4,0)),""))),"")</f>
        <v/>
      </c>
      <c r="SG73" s="407" t="s">
        <v>144</v>
      </c>
      <c r="SH73" s="407"/>
      <c r="SI73" s="410" t="str">
        <f t="shared" si="808"/>
        <v/>
      </c>
      <c r="SJ73" s="407" t="str">
        <f>IFERROR(IF(SA73="PACE_Daniels",(INDEX(BASE!$AE$4:$AH$7,MATCH('Microciclos - Endurance (2)'!SH73,BASE!$AE$4:$AE$7,0),4)),IF(AND(SA73="vVO2máx",SH73&gt;=35,SH73&lt;=45),"9-11",IF(AND(SA73="vVO2máx",SH73&gt;45,SH73&lt;=65),"11",IF(AND(SA73="vVO2máx",SH73&gt;65,SH73&lt;=75),"12-13",IF(AND(SA73="vVO2máx",SH73&gt;=80,SH73&lt;=85),"14-16",IF(AND(SA73="vVO2máx",SH73&gt;=85,SH73&lt;100),"17-19",IF(AND(SA73="vVO2máx",SH73&gt;=100),"20",IF(AND(SA73="FCR",SH73&gt;40,SH73&lt;=60),"12-13",IF(AND(SA73="FCR",SH73&gt;60,SH73&lt;=84),"14-16",IF(AND(SA73="FCR",SH73&gt;=85,SH73&lt;100),"17-19",IF(AND(SA73="FCR",SH73=100),"20",""))))))))))),"")</f>
        <v/>
      </c>
      <c r="SK73" s="409">
        <f>IFERROR(IF(SG73="vVO2máx",(Avaliações!$C$51*'Microciclos - Endurance (2)'!SH73)/100,IF(SG73="Velocidade_crítica",IF(SH73="80% VC",Avaliações!#REF!*0.8,IF(SH73="100% VC",Avaliações!#REF!*1,IF(SH73="120% VC",Avaliações!#REF!*1.2,IF(SH73="&gt;30%",Avaliações!$C$54*1.3,IF(SH73="&gt;40%",Avaliações!$C$54*1.4,0))))),IF(SG73="PACE_Daniels",INDEX(BASE!$Q$4:$V$60,MATCH(Avaliações!$C$53,BASE!$Q$4:$Q$60,0),MATCH('Microciclos - Endurance (2)'!SH73,BASE!$Q$4:$V$4,0)),0))),"")</f>
        <v>0</v>
      </c>
      <c r="SL73" s="409" t="str">
        <f t="shared" si="809"/>
        <v/>
      </c>
      <c r="SP73" s="407"/>
      <c r="SQ73" s="407"/>
      <c r="SR73" s="407"/>
      <c r="SS73" s="407"/>
      <c r="ST73" s="407">
        <f t="shared" ref="ST73:ST76" si="839">IFERROR(SP73*SQ73*SR73,"")</f>
        <v>0</v>
      </c>
      <c r="SU73" s="407">
        <f t="shared" si="810"/>
        <v>0</v>
      </c>
      <c r="SV73" s="408" t="str">
        <f t="shared" si="811"/>
        <v/>
      </c>
      <c r="SW73" s="407" t="s">
        <v>144</v>
      </c>
      <c r="SX73" s="407"/>
      <c r="SY73" s="409" t="str">
        <f t="shared" si="812"/>
        <v/>
      </c>
      <c r="SZ73" s="410" t="str">
        <f t="shared" si="813"/>
        <v/>
      </c>
      <c r="TA73" s="407" t="str">
        <f>IFERROR(IF(SW73="PACE_Daniels",(INDEX(BASE!$AE$4:$AH$8,MATCH('Microciclos - Endurance (2)'!SX73,BASE!$AE$4:$AE$8,0),4)),IF(AND(SW73="vVO2máx",SX73&gt;=35,SX73&lt;=45),"9-11",IF(AND(SW73="vVO2máx",SX73&gt;45,SX73&lt;=65),"11",IF(AND(SW73="vVO2máx",SX73&gt;65,SX73&lt;=75),"12-13",IF(AND(SW73="vVO2máx",SX73&gt;=80,SX73&lt;=85),"14-16",IF(AND(SW73="vVO2máx",SX73&gt;=85,SX73&lt;100),"17-19",IF(AND(SW73="vVO2máx",SX73&gt;=100),"20",IF(AND(SW73="FCR",SX73&gt;40,SX73&lt;=60),"12-13",IF(AND(SW73="FCR",SX73&gt;60,SX73&lt;=84),"14-16",IF(AND(SW73="FCR",SX73&gt;=85,SX73&lt;100),"17-19",IF(AND(SW73="FCR",SX73=100),"20",""))))))))))),"")</f>
        <v/>
      </c>
      <c r="TB73" s="409" t="str">
        <f>IFERROR(IF(SW73="vVO2máx",(Avaliações!$C$51*'Microciclos - Endurance (2)'!SX73)/100,IF(SW73="Velocidade_crítica",IF(SX73="80% VC",Avaliações!#REF!*0.8,IF(SX73="100% VC",Avaliações!#REF!*1,IF(SX73="120% VC",Avaliações!#REF!*1.2,IF(SX73="&gt;30%",Avaliações!$C$54*1.3,IF(SX73="&gt;40%",Avaliações!$C$54*1.4,0))))),IF(SW73="PACE_Daniels",INDEX(BASE!$Q$4:$V$60,MATCH(Avaliações!$C$53,BASE!$Q$4:$Q$60,0),MATCH('Microciclos - Endurance (2)'!SX73,BASE!$Q$4:$V$4,0)),""))),"")</f>
        <v/>
      </c>
      <c r="TC73" s="407" t="s">
        <v>144</v>
      </c>
      <c r="TD73" s="407"/>
      <c r="TE73" s="410" t="str">
        <f t="shared" si="814"/>
        <v/>
      </c>
      <c r="TF73" s="407" t="str">
        <f>IFERROR(IF(SW73="PACE_Daniels",(INDEX(BASE!$AE$4:$AH$7,MATCH('Microciclos - Endurance (2)'!TD73,BASE!$AE$4:$AE$7,0),4)),IF(AND(SW73="vVO2máx",TD73&gt;=35,TD73&lt;=45),"9-11",IF(AND(SW73="vVO2máx",TD73&gt;45,TD73&lt;=65),"11",IF(AND(SW73="vVO2máx",TD73&gt;65,TD73&lt;=75),"12-13",IF(AND(SW73="vVO2máx",TD73&gt;=80,TD73&lt;=85),"14-16",IF(AND(SW73="vVO2máx",TD73&gt;=85,TD73&lt;100),"17-19",IF(AND(SW73="vVO2máx",TD73&gt;=100),"20",IF(AND(SW73="FCR",TD73&gt;40,TD73&lt;=60),"12-13",IF(AND(SW73="FCR",TD73&gt;60,TD73&lt;=84),"14-16",IF(AND(SW73="FCR",TD73&gt;=85,TD73&lt;100),"17-19",IF(AND(SW73="FCR",TD73=100),"20",""))))))))))),"")</f>
        <v/>
      </c>
      <c r="TG73" s="409">
        <f>IFERROR(IF(TC73="vVO2máx",(Avaliações!$C$51*'Microciclos - Endurance (2)'!TD73)/100,IF(TC73="Velocidade_crítica",IF(TD73="80% VC",Avaliações!#REF!*0.8,IF(TD73="100% VC",Avaliações!#REF!*1,IF(TD73="120% VC",Avaliações!#REF!*1.2,IF(TD73="&gt;30%",Avaliações!$C$54*1.3,IF(TD73="&gt;40%",Avaliações!$C$54*1.4,0))))),IF(TC73="PACE_Daniels",INDEX(BASE!$Q$4:$V$60,MATCH(Avaliações!$C$53,BASE!$Q$4:$Q$60,0),MATCH('Microciclos - Endurance (2)'!TD73,BASE!$Q$4:$V$4,0)),0))),"")</f>
        <v>0</v>
      </c>
      <c r="TH73" s="409" t="str">
        <f t="shared" si="815"/>
        <v/>
      </c>
    </row>
    <row r="74" spans="4:528">
      <c r="D74" s="407"/>
      <c r="E74" s="407"/>
      <c r="F74" s="407"/>
      <c r="G74" s="407"/>
      <c r="H74" s="407">
        <f t="shared" si="816"/>
        <v>0</v>
      </c>
      <c r="I74" s="407">
        <f t="shared" si="672"/>
        <v>0</v>
      </c>
      <c r="J74" s="408" t="str">
        <f t="shared" si="673"/>
        <v/>
      </c>
      <c r="K74" s="407" t="s">
        <v>144</v>
      </c>
      <c r="L74" s="407"/>
      <c r="M74" s="409" t="str">
        <f t="shared" si="674"/>
        <v/>
      </c>
      <c r="N74" s="410" t="str">
        <f t="shared" si="675"/>
        <v/>
      </c>
      <c r="O74" s="407" t="str">
        <f>IFERROR(IF(K74="PACE_Daniels",(INDEX(BASE!$AE$4:$AH$8,MATCH('Microciclos - Endurance (2)'!L74,BASE!$AE$4:$AE$8,0),4)),IF(AND(K74="vVO2máx",L74&gt;=35,L74&lt;=45),"9-11",IF(AND(K74="vVO2máx",L74&gt;45,L74&lt;=65),"11",IF(AND(K74="vVO2máx",L74&gt;65,L74&lt;=75),"12-13",IF(AND(K74="vVO2máx",L74&gt;=80,L74&lt;=85),"14-16",IF(AND(K74="vVO2máx",L74&gt;=85,L74&lt;100),"17-19",IF(AND(K74="vVO2máx",L74&gt;=100),"20",IF(AND(K74="FCR",L74&gt;40,L74&lt;=60),"12-13",IF(AND(K74="FCR",L74&gt;60,L74&lt;=84),"14-16",IF(AND(K74="FCR",L74&gt;=85,L74&lt;100),"17-19",IF(AND(K74="FCR",L74=100),"20",""))))))))))),"")</f>
        <v/>
      </c>
      <c r="P74" s="409" t="str">
        <f>IFERROR(IF(K74="vVO2máx",(Avaliações!$C$51*'Microciclos - Endurance (2)'!L74)/100,IF(K74="Velocidade_crítica",IF(L74="80% VC",Avaliações!#REF!*0.8,IF(L74="100% VC",Avaliações!#REF!*1,IF(L74="120% VC",Avaliações!#REF!*1.2,IF(L74="&gt;30%",Avaliações!$C$54*1.3,IF(L74="&gt;40%",Avaliações!$C$54*1.4,0))))),IF(K74="PACE_Daniels",INDEX(BASE!$Q$4:$V$60,MATCH(Avaliações!$C$53,BASE!$Q$4:$Q$60,0),MATCH('Microciclos - Endurance (2)'!L74,BASE!$Q$4:$V$4,0)),""))),"")</f>
        <v/>
      </c>
      <c r="Q74" s="407" t="s">
        <v>144</v>
      </c>
      <c r="R74" s="407"/>
      <c r="S74" s="410" t="str">
        <f t="shared" si="676"/>
        <v/>
      </c>
      <c r="T74" s="407" t="str">
        <f>IFERROR(IF(K74="PACE_Daniels",(INDEX(BASE!$AE$4:$AH$7,MATCH('Microciclos - Endurance (2)'!R74,BASE!$AE$4:$AE$7,0),4)),IF(AND(K74="vVO2máx",R74&gt;=35,R74&lt;=45),"9-11",IF(AND(K74="vVO2máx",R74&gt;45,R74&lt;=65),"11",IF(AND(K74="vVO2máx",R74&gt;65,R74&lt;=75),"12-13",IF(AND(K74="vVO2máx",R74&gt;=80,R74&lt;=85),"14-16",IF(AND(K74="vVO2máx",R74&gt;=85,R74&lt;100),"17-19",IF(AND(K74="vVO2máx",R74&gt;=100),"20",IF(AND(K74="FCR",R74&gt;40,R74&lt;=60),"12-13",IF(AND(K74="FCR",R74&gt;60,R74&lt;=84),"14-16",IF(AND(K74="FCR",R74&gt;=85,R74&lt;100),"17-19",IF(AND(K74="FCR",R74=100),"20",""))))))))))),"")</f>
        <v/>
      </c>
      <c r="U74" s="409">
        <f>IFERROR(IF(Q74="vVO2máx",(Avaliações!$C$51*'Microciclos - Endurance (2)'!R74)/100,IF(Q74="Velocidade_crítica",IF(R74="80% VC",Avaliações!#REF!*0.8,IF(R74="100% VC",Avaliações!#REF!*1,IF(R74="120% VC",Avaliações!#REF!*1.2,IF(R74="&gt;30%",Avaliações!$C$54*1.3,IF(R74="&gt;40%",Avaliações!$C$54*1.4,0))))),IF(Q74="PACE_Daniels",INDEX(BASE!$Q$4:$V$60,MATCH(Avaliações!$C$53,BASE!$Q$4:$Q$60,0),MATCH('Microciclos - Endurance (2)'!R74,BASE!$Q$4:$V$4,0)),0))),"")</f>
        <v>0</v>
      </c>
      <c r="V74" s="409" t="str">
        <f t="shared" si="677"/>
        <v/>
      </c>
      <c r="Z74" s="407"/>
      <c r="AA74" s="407"/>
      <c r="AB74" s="407"/>
      <c r="AC74" s="407"/>
      <c r="AD74" s="407">
        <f t="shared" si="817"/>
        <v>0</v>
      </c>
      <c r="AE74" s="407">
        <f t="shared" si="678"/>
        <v>0</v>
      </c>
      <c r="AF74" s="408" t="str">
        <f t="shared" si="679"/>
        <v/>
      </c>
      <c r="AG74" s="407" t="s">
        <v>144</v>
      </c>
      <c r="AH74" s="407"/>
      <c r="AI74" s="409" t="str">
        <f t="shared" si="680"/>
        <v/>
      </c>
      <c r="AJ74" s="410" t="str">
        <f t="shared" si="681"/>
        <v/>
      </c>
      <c r="AK74" s="407" t="str">
        <f>IFERROR(IF(AG74="PACE_Daniels",(INDEX(BASE!$AE$4:$AH$8,MATCH('Microciclos - Endurance (2)'!AH74,BASE!$AE$4:$AE$8,0),4)),IF(AND(AG74="vVO2máx",AH74&gt;=35,AH74&lt;=45),"9-11",IF(AND(AG74="vVO2máx",AH74&gt;45,AH74&lt;=65),"11",IF(AND(AG74="vVO2máx",AH74&gt;65,AH74&lt;=75),"12-13",IF(AND(AG74="vVO2máx",AH74&gt;=80,AH74&lt;=85),"14-16",IF(AND(AG74="vVO2máx",AH74&gt;=85,AH74&lt;100),"17-19",IF(AND(AG74="vVO2máx",AH74&gt;=100),"20",IF(AND(AG74="FCR",AH74&gt;40,AH74&lt;=60),"12-13",IF(AND(AG74="FCR",AH74&gt;60,AH74&lt;=84),"14-16",IF(AND(AG74="FCR",AH74&gt;=85,AH74&lt;100),"17-19",IF(AND(AG74="FCR",AH74=100),"20",""))))))))))),"")</f>
        <v/>
      </c>
      <c r="AL74" s="409" t="str">
        <f>IFERROR(IF(AG74="vVO2máx",(Avaliações!$C$51*'Microciclos - Endurance (2)'!AH74)/100,IF(AG74="Velocidade_crítica",IF(AH74="80% VC",Avaliações!#REF!*0.8,IF(AH74="100% VC",Avaliações!#REF!*1,IF(AH74="120% VC",Avaliações!#REF!*1.2,IF(AH74="&gt;30%",Avaliações!$C$54*1.3,IF(AH74="&gt;40%",Avaliações!$C$54*1.4,0))))),IF(AG74="PACE_Daniels",INDEX(BASE!$Q$4:$V$60,MATCH(Avaliações!$C$53,BASE!$Q$4:$Q$60,0),MATCH('Microciclos - Endurance (2)'!AH74,BASE!$Q$4:$V$4,0)),""))),"")</f>
        <v/>
      </c>
      <c r="AM74" s="407" t="s">
        <v>144</v>
      </c>
      <c r="AN74" s="407"/>
      <c r="AO74" s="410" t="str">
        <f t="shared" si="682"/>
        <v/>
      </c>
      <c r="AP74" s="407" t="str">
        <f>IFERROR(IF(AG74="PACE_Daniels",(INDEX(BASE!$AE$4:$AH$7,MATCH('Microciclos - Endurance (2)'!AN74,BASE!$AE$4:$AE$7,0),4)),IF(AND(AG74="vVO2máx",AN74&gt;=35,AN74&lt;=45),"9-11",IF(AND(AG74="vVO2máx",AN74&gt;45,AN74&lt;=65),"11",IF(AND(AG74="vVO2máx",AN74&gt;65,AN74&lt;=75),"12-13",IF(AND(AG74="vVO2máx",AN74&gt;=80,AN74&lt;=85),"14-16",IF(AND(AG74="vVO2máx",AN74&gt;=85,AN74&lt;100),"17-19",IF(AND(AG74="vVO2máx",AN74&gt;=100),"20",IF(AND(AG74="FCR",AN74&gt;40,AN74&lt;=60),"12-13",IF(AND(AG74="FCR",AN74&gt;60,AN74&lt;=84),"14-16",IF(AND(AG74="FCR",AN74&gt;=85,AN74&lt;100),"17-19",IF(AND(AG74="FCR",AN74=100),"20",""))))))))))),"")</f>
        <v/>
      </c>
      <c r="AQ74" s="409">
        <f>IFERROR(IF(AM74="vVO2máx",(Avaliações!$C$51*'Microciclos - Endurance (2)'!AN74)/100,IF(AM74="Velocidade_crítica",IF(AN74="80% VC",Avaliações!#REF!*0.8,IF(AN74="100% VC",Avaliações!#REF!*1,IF(AN74="120% VC",Avaliações!#REF!*1.2,IF(AN74="&gt;30%",Avaliações!$C$54*1.3,IF(AN74="&gt;40%",Avaliações!$C$54*1.4,0))))),IF(AM74="PACE_Daniels",INDEX(BASE!$Q$4:$V$60,MATCH(Avaliações!$C$53,BASE!$Q$4:$Q$60,0),MATCH('Microciclos - Endurance (2)'!AN74,BASE!$Q$4:$V$4,0)),0))),"")</f>
        <v>0</v>
      </c>
      <c r="AR74" s="409" t="str">
        <f t="shared" si="683"/>
        <v/>
      </c>
      <c r="AV74" s="407"/>
      <c r="AW74" s="407"/>
      <c r="AX74" s="407"/>
      <c r="AY74" s="407"/>
      <c r="AZ74" s="407">
        <f t="shared" si="818"/>
        <v>0</v>
      </c>
      <c r="BA74" s="407">
        <f t="shared" si="684"/>
        <v>0</v>
      </c>
      <c r="BB74" s="408" t="str">
        <f t="shared" si="685"/>
        <v/>
      </c>
      <c r="BC74" s="407" t="s">
        <v>144</v>
      </c>
      <c r="BD74" s="407"/>
      <c r="BE74" s="409" t="str">
        <f t="shared" si="686"/>
        <v/>
      </c>
      <c r="BF74" s="410" t="str">
        <f t="shared" si="687"/>
        <v/>
      </c>
      <c r="BG74" s="407" t="str">
        <f>IFERROR(IF(BC74="PACE_Daniels",(INDEX(BASE!$AE$4:$AH$8,MATCH('Microciclos - Endurance (2)'!BD74,BASE!$AE$4:$AE$8,0),4)),IF(AND(BC74="vVO2máx",BD74&gt;=35,BD74&lt;=45),"9-11",IF(AND(BC74="vVO2máx",BD74&gt;45,BD74&lt;=65),"11",IF(AND(BC74="vVO2máx",BD74&gt;65,BD74&lt;=75),"12-13",IF(AND(BC74="vVO2máx",BD74&gt;=80,BD74&lt;=85),"14-16",IF(AND(BC74="vVO2máx",BD74&gt;=85,BD74&lt;100),"17-19",IF(AND(BC74="vVO2máx",BD74&gt;=100),"20",IF(AND(BC74="FCR",BD74&gt;40,BD74&lt;=60),"12-13",IF(AND(BC74="FCR",BD74&gt;60,BD74&lt;=84),"14-16",IF(AND(BC74="FCR",BD74&gt;=85,BD74&lt;100),"17-19",IF(AND(BC74="FCR",BD74=100),"20",""))))))))))),"")</f>
        <v/>
      </c>
      <c r="BH74" s="409" t="str">
        <f>IFERROR(IF(BC74="vVO2máx",(Avaliações!$C$51*'Microciclos - Endurance (2)'!BD74)/100,IF(BC74="Velocidade_crítica",IF(BD74="80% VC",Avaliações!#REF!*0.8,IF(BD74="100% VC",Avaliações!#REF!*1,IF(BD74="120% VC",Avaliações!#REF!*1.2,IF(BD74="&gt;30%",Avaliações!$C$54*1.3,IF(BD74="&gt;40%",Avaliações!$C$54*1.4,0))))),IF(BC74="PACE_Daniels",INDEX(BASE!$Q$4:$V$60,MATCH(Avaliações!$C$53,BASE!$Q$4:$Q$60,0),MATCH('Microciclos - Endurance (2)'!BD74,BASE!$Q$4:$V$4,0)),""))),"")</f>
        <v/>
      </c>
      <c r="BI74" s="407" t="s">
        <v>144</v>
      </c>
      <c r="BJ74" s="407"/>
      <c r="BK74" s="410" t="str">
        <f t="shared" si="688"/>
        <v/>
      </c>
      <c r="BL74" s="407" t="str">
        <f>IFERROR(IF(BC74="PACE_Daniels",(INDEX(BASE!$AE$4:$AH$7,MATCH('Microciclos - Endurance (2)'!BJ74,BASE!$AE$4:$AE$7,0),4)),IF(AND(BC74="vVO2máx",BJ74&gt;=35,BJ74&lt;=45),"9-11",IF(AND(BC74="vVO2máx",BJ74&gt;45,BJ74&lt;=65),"11",IF(AND(BC74="vVO2máx",BJ74&gt;65,BJ74&lt;=75),"12-13",IF(AND(BC74="vVO2máx",BJ74&gt;=80,BJ74&lt;=85),"14-16",IF(AND(BC74="vVO2máx",BJ74&gt;=85,BJ74&lt;100),"17-19",IF(AND(BC74="vVO2máx",BJ74&gt;=100),"20",IF(AND(BC74="FCR",BJ74&gt;40,BJ74&lt;=60),"12-13",IF(AND(BC74="FCR",BJ74&gt;60,BJ74&lt;=84),"14-16",IF(AND(BC74="FCR",BJ74&gt;=85,BJ74&lt;100),"17-19",IF(AND(BC74="FCR",BJ74=100),"20",""))))))))))),"")</f>
        <v/>
      </c>
      <c r="BM74" s="409">
        <f>IFERROR(IF(BI74="vVO2máx",(Avaliações!$C$51*'Microciclos - Endurance (2)'!BJ74)/100,IF(BI74="Velocidade_crítica",IF(BJ74="80% VC",Avaliações!#REF!*0.8,IF(BJ74="100% VC",Avaliações!#REF!*1,IF(BJ74="120% VC",Avaliações!#REF!*1.2,IF(BJ74="&gt;30%",Avaliações!$C$54*1.3,IF(BJ74="&gt;40%",Avaliações!$C$54*1.4,0))))),IF(BI74="PACE_Daniels",INDEX(BASE!$Q$4:$V$60,MATCH(Avaliações!$C$53,BASE!$Q$4:$Q$60,0),MATCH('Microciclos - Endurance (2)'!BJ74,BASE!$Q$4:$V$4,0)),0))),"")</f>
        <v>0</v>
      </c>
      <c r="BN74" s="409" t="str">
        <f t="shared" si="689"/>
        <v/>
      </c>
      <c r="BR74" s="407"/>
      <c r="BS74" s="407"/>
      <c r="BT74" s="407"/>
      <c r="BU74" s="407"/>
      <c r="BV74" s="407">
        <f t="shared" si="819"/>
        <v>0</v>
      </c>
      <c r="BW74" s="407">
        <f t="shared" si="690"/>
        <v>0</v>
      </c>
      <c r="BX74" s="408" t="str">
        <f t="shared" si="691"/>
        <v/>
      </c>
      <c r="BY74" s="407" t="s">
        <v>144</v>
      </c>
      <c r="BZ74" s="407"/>
      <c r="CA74" s="409" t="str">
        <f t="shared" si="692"/>
        <v/>
      </c>
      <c r="CB74" s="410" t="str">
        <f t="shared" si="693"/>
        <v/>
      </c>
      <c r="CC74" s="407" t="str">
        <f>IFERROR(IF(BY74="PACE_Daniels",(INDEX(BASE!$AE$4:$AH$8,MATCH('Microciclos - Endurance (2)'!BZ74,BASE!$AE$4:$AE$8,0),4)),IF(AND(BY74="vVO2máx",BZ74&gt;=35,BZ74&lt;=45),"9-11",IF(AND(BY74="vVO2máx",BZ74&gt;45,BZ74&lt;=65),"11",IF(AND(BY74="vVO2máx",BZ74&gt;65,BZ74&lt;=75),"12-13",IF(AND(BY74="vVO2máx",BZ74&gt;=80,BZ74&lt;=85),"14-16",IF(AND(BY74="vVO2máx",BZ74&gt;=85,BZ74&lt;100),"17-19",IF(AND(BY74="vVO2máx",BZ74&gt;=100),"20",IF(AND(BY74="FCR",BZ74&gt;40,BZ74&lt;=60),"12-13",IF(AND(BY74="FCR",BZ74&gt;60,BZ74&lt;=84),"14-16",IF(AND(BY74="FCR",BZ74&gt;=85,BZ74&lt;100),"17-19",IF(AND(BY74="FCR",BZ74=100),"20",""))))))))))),"")</f>
        <v/>
      </c>
      <c r="CD74" s="409" t="str">
        <f>IFERROR(IF(BY74="vVO2máx",(Avaliações!$C$51*'Microciclos - Endurance (2)'!BZ74)/100,IF(BY74="Velocidade_crítica",IF(BZ74="80% VC",Avaliações!#REF!*0.8,IF(BZ74="100% VC",Avaliações!#REF!*1,IF(BZ74="120% VC",Avaliações!#REF!*1.2,IF(BZ74="&gt;30%",Avaliações!$C$54*1.3,IF(BZ74="&gt;40%",Avaliações!$C$54*1.4,0))))),IF(BY74="PACE_Daniels",INDEX(BASE!$Q$4:$V$60,MATCH(Avaliações!$C$53,BASE!$Q$4:$Q$60,0),MATCH('Microciclos - Endurance (2)'!BZ74,BASE!$Q$4:$V$4,0)),""))),"")</f>
        <v/>
      </c>
      <c r="CE74" s="407" t="s">
        <v>144</v>
      </c>
      <c r="CF74" s="407"/>
      <c r="CG74" s="410" t="str">
        <f t="shared" si="694"/>
        <v/>
      </c>
      <c r="CH74" s="407" t="str">
        <f>IFERROR(IF(BY74="PACE_Daniels",(INDEX(BASE!$AE$4:$AH$7,MATCH('Microciclos - Endurance (2)'!CF74,BASE!$AE$4:$AE$7,0),4)),IF(AND(BY74="vVO2máx",CF74&gt;=35,CF74&lt;=45),"9-11",IF(AND(BY74="vVO2máx",CF74&gt;45,CF74&lt;=65),"11",IF(AND(BY74="vVO2máx",CF74&gt;65,CF74&lt;=75),"12-13",IF(AND(BY74="vVO2máx",CF74&gt;=80,CF74&lt;=85),"14-16",IF(AND(BY74="vVO2máx",CF74&gt;=85,CF74&lt;100),"17-19",IF(AND(BY74="vVO2máx",CF74&gt;=100),"20",IF(AND(BY74="FCR",CF74&gt;40,CF74&lt;=60),"12-13",IF(AND(BY74="FCR",CF74&gt;60,CF74&lt;=84),"14-16",IF(AND(BY74="FCR",CF74&gt;=85,CF74&lt;100),"17-19",IF(AND(BY74="FCR",CF74=100),"20",""))))))))))),"")</f>
        <v/>
      </c>
      <c r="CI74" s="409">
        <f>IFERROR(IF(CE74="vVO2máx",(Avaliações!$C$51*'Microciclos - Endurance (2)'!CF74)/100,IF(CE74="Velocidade_crítica",IF(CF74="80% VC",Avaliações!#REF!*0.8,IF(CF74="100% VC",Avaliações!#REF!*1,IF(CF74="120% VC",Avaliações!#REF!*1.2,IF(CF74="&gt;30%",Avaliações!$C$54*1.3,IF(CF74="&gt;40%",Avaliações!$C$54*1.4,0))))),IF(CE74="PACE_Daniels",INDEX(BASE!$Q$4:$V$60,MATCH(Avaliações!$C$53,BASE!$Q$4:$Q$60,0),MATCH('Microciclos - Endurance (2)'!CF74,BASE!$Q$4:$V$4,0)),0))),"")</f>
        <v>0</v>
      </c>
      <c r="CJ74" s="409" t="str">
        <f t="shared" si="695"/>
        <v/>
      </c>
      <c r="CN74" s="407"/>
      <c r="CO74" s="407"/>
      <c r="CP74" s="407"/>
      <c r="CQ74" s="407"/>
      <c r="CR74" s="407">
        <f t="shared" si="820"/>
        <v>0</v>
      </c>
      <c r="CS74" s="407">
        <f t="shared" si="696"/>
        <v>0</v>
      </c>
      <c r="CT74" s="408" t="str">
        <f t="shared" si="697"/>
        <v/>
      </c>
      <c r="CU74" s="407" t="s">
        <v>144</v>
      </c>
      <c r="CV74" s="407"/>
      <c r="CW74" s="409" t="str">
        <f t="shared" si="698"/>
        <v/>
      </c>
      <c r="CX74" s="410" t="str">
        <f t="shared" si="699"/>
        <v/>
      </c>
      <c r="CY74" s="407" t="str">
        <f>IFERROR(IF(CU74="PACE_Daniels",(INDEX(BASE!$AE$4:$AH$8,MATCH('Microciclos - Endurance (2)'!CV74,BASE!$AE$4:$AE$8,0),4)),IF(AND(CU74="vVO2máx",CV74&gt;=35,CV74&lt;=45),"9-11",IF(AND(CU74="vVO2máx",CV74&gt;45,CV74&lt;=65),"11",IF(AND(CU74="vVO2máx",CV74&gt;65,CV74&lt;=75),"12-13",IF(AND(CU74="vVO2máx",CV74&gt;=80,CV74&lt;=85),"14-16",IF(AND(CU74="vVO2máx",CV74&gt;=85,CV74&lt;100),"17-19",IF(AND(CU74="vVO2máx",CV74&gt;=100),"20",IF(AND(CU74="FCR",CV74&gt;40,CV74&lt;=60),"12-13",IF(AND(CU74="FCR",CV74&gt;60,CV74&lt;=84),"14-16",IF(AND(CU74="FCR",CV74&gt;=85,CV74&lt;100),"17-19",IF(AND(CU74="FCR",CV74=100),"20",""))))))))))),"")</f>
        <v/>
      </c>
      <c r="CZ74" s="409" t="str">
        <f>IFERROR(IF(CU74="vVO2máx",(Avaliações!$C$51*'Microciclos - Endurance (2)'!CV74)/100,IF(CU74="Velocidade_crítica",IF(CV74="80% VC",Avaliações!#REF!*0.8,IF(CV74="100% VC",Avaliações!#REF!*1,IF(CV74="120% VC",Avaliações!#REF!*1.2,IF(CV74="&gt;30%",Avaliações!$C$54*1.3,IF(CV74="&gt;40%",Avaliações!$C$54*1.4,0))))),IF(CU74="PACE_Daniels",INDEX(BASE!$Q$4:$V$60,MATCH(Avaliações!$C$53,BASE!$Q$4:$Q$60,0),MATCH('Microciclos - Endurance (2)'!CV74,BASE!$Q$4:$V$4,0)),""))),"")</f>
        <v/>
      </c>
      <c r="DA74" s="407" t="s">
        <v>144</v>
      </c>
      <c r="DB74" s="407"/>
      <c r="DC74" s="410" t="str">
        <f t="shared" si="700"/>
        <v/>
      </c>
      <c r="DD74" s="407" t="str">
        <f>IFERROR(IF(CU74="PACE_Daniels",(INDEX(BASE!$AE$4:$AH$7,MATCH('Microciclos - Endurance (2)'!DB74,BASE!$AE$4:$AE$7,0),4)),IF(AND(CU74="vVO2máx",DB74&gt;=35,DB74&lt;=45),"9-11",IF(AND(CU74="vVO2máx",DB74&gt;45,DB74&lt;=65),"11",IF(AND(CU74="vVO2máx",DB74&gt;65,DB74&lt;=75),"12-13",IF(AND(CU74="vVO2máx",DB74&gt;=80,DB74&lt;=85),"14-16",IF(AND(CU74="vVO2máx",DB74&gt;=85,DB74&lt;100),"17-19",IF(AND(CU74="vVO2máx",DB74&gt;=100),"20",IF(AND(CU74="FCR",DB74&gt;40,DB74&lt;=60),"12-13",IF(AND(CU74="FCR",DB74&gt;60,DB74&lt;=84),"14-16",IF(AND(CU74="FCR",DB74&gt;=85,DB74&lt;100),"17-19",IF(AND(CU74="FCR",DB74=100),"20",""))))))))))),"")</f>
        <v/>
      </c>
      <c r="DE74" s="409">
        <f>IFERROR(IF(DA74="vVO2máx",(Avaliações!$C$51*'Microciclos - Endurance (2)'!DB74)/100,IF(DA74="Velocidade_crítica",IF(DB74="80% VC",Avaliações!#REF!*0.8,IF(DB74="100% VC",Avaliações!#REF!*1,IF(DB74="120% VC",Avaliações!#REF!*1.2,IF(DB74="&gt;30%",Avaliações!$C$54*1.3,IF(DB74="&gt;40%",Avaliações!$C$54*1.4,0))))),IF(DA74="PACE_Daniels",INDEX(BASE!$Q$4:$V$60,MATCH(Avaliações!$C$53,BASE!$Q$4:$Q$60,0),MATCH('Microciclos - Endurance (2)'!DB74,BASE!$Q$4:$V$4,0)),0))),"")</f>
        <v>0</v>
      </c>
      <c r="DF74" s="409" t="str">
        <f t="shared" si="701"/>
        <v/>
      </c>
      <c r="DJ74" s="407"/>
      <c r="DK74" s="407"/>
      <c r="DL74" s="407"/>
      <c r="DM74" s="407"/>
      <c r="DN74" s="407">
        <f t="shared" si="821"/>
        <v>0</v>
      </c>
      <c r="DO74" s="407">
        <f t="shared" si="702"/>
        <v>0</v>
      </c>
      <c r="DP74" s="408" t="str">
        <f t="shared" si="703"/>
        <v/>
      </c>
      <c r="DQ74" s="407" t="s">
        <v>144</v>
      </c>
      <c r="DR74" s="407"/>
      <c r="DS74" s="409" t="str">
        <f t="shared" si="704"/>
        <v/>
      </c>
      <c r="DT74" s="410" t="str">
        <f t="shared" si="705"/>
        <v/>
      </c>
      <c r="DU74" s="407" t="str">
        <f>IFERROR(IF(DQ74="PACE_Daniels",(INDEX(BASE!$AE$4:$AH$8,MATCH('Microciclos - Endurance (2)'!DR74,BASE!$AE$4:$AE$8,0),4)),IF(AND(DQ74="vVO2máx",DR74&gt;=35,DR74&lt;=45),"9-11",IF(AND(DQ74="vVO2máx",DR74&gt;45,DR74&lt;=65),"11",IF(AND(DQ74="vVO2máx",DR74&gt;65,DR74&lt;=75),"12-13",IF(AND(DQ74="vVO2máx",DR74&gt;=80,DR74&lt;=85),"14-16",IF(AND(DQ74="vVO2máx",DR74&gt;=85,DR74&lt;100),"17-19",IF(AND(DQ74="vVO2máx",DR74&gt;=100),"20",IF(AND(DQ74="FCR",DR74&gt;40,DR74&lt;=60),"12-13",IF(AND(DQ74="FCR",DR74&gt;60,DR74&lt;=84),"14-16",IF(AND(DQ74="FCR",DR74&gt;=85,DR74&lt;100),"17-19",IF(AND(DQ74="FCR",DR74=100),"20",""))))))))))),"")</f>
        <v/>
      </c>
      <c r="DV74" s="409" t="str">
        <f>IFERROR(IF(DQ74="vVO2máx",(Avaliações!$C$51*'Microciclos - Endurance (2)'!DR74)/100,IF(DQ74="Velocidade_crítica",IF(DR74="80% VC",Avaliações!#REF!*0.8,IF(DR74="100% VC",Avaliações!#REF!*1,IF(DR74="120% VC",Avaliações!#REF!*1.2,IF(DR74="&gt;30%",Avaliações!$C$54*1.3,IF(DR74="&gt;40%",Avaliações!$C$54*1.4,0))))),IF(DQ74="PACE_Daniels",INDEX(BASE!$Q$4:$V$60,MATCH(Avaliações!$C$53,BASE!$Q$4:$Q$60,0),MATCH('Microciclos - Endurance (2)'!DR74,BASE!$Q$4:$V$4,0)),""))),"")</f>
        <v/>
      </c>
      <c r="DW74" s="407" t="s">
        <v>144</v>
      </c>
      <c r="DX74" s="407"/>
      <c r="DY74" s="410" t="str">
        <f t="shared" si="706"/>
        <v/>
      </c>
      <c r="DZ74" s="407" t="str">
        <f>IFERROR(IF(DQ74="PACE_Daniels",(INDEX(BASE!$AE$4:$AH$7,MATCH('Microciclos - Endurance (2)'!DX74,BASE!$AE$4:$AE$7,0),4)),IF(AND(DQ74="vVO2máx",DX74&gt;=35,DX74&lt;=45),"9-11",IF(AND(DQ74="vVO2máx",DX74&gt;45,DX74&lt;=65),"11",IF(AND(DQ74="vVO2máx",DX74&gt;65,DX74&lt;=75),"12-13",IF(AND(DQ74="vVO2máx",DX74&gt;=80,DX74&lt;=85),"14-16",IF(AND(DQ74="vVO2máx",DX74&gt;=85,DX74&lt;100),"17-19",IF(AND(DQ74="vVO2máx",DX74&gt;=100),"20",IF(AND(DQ74="FCR",DX74&gt;40,DX74&lt;=60),"12-13",IF(AND(DQ74="FCR",DX74&gt;60,DX74&lt;=84),"14-16",IF(AND(DQ74="FCR",DX74&gt;=85,DX74&lt;100),"17-19",IF(AND(DQ74="FCR",DX74=100),"20",""))))))))))),"")</f>
        <v/>
      </c>
      <c r="EA74" s="409">
        <f>IFERROR(IF(DW74="vVO2máx",(Avaliações!$C$51*'Microciclos - Endurance (2)'!DX74)/100,IF(DW74="Velocidade_crítica",IF(DX74="80% VC",Avaliações!#REF!*0.8,IF(DX74="100% VC",Avaliações!#REF!*1,IF(DX74="120% VC",Avaliações!#REF!*1.2,IF(DX74="&gt;30%",Avaliações!$C$54*1.3,IF(DX74="&gt;40%",Avaliações!$C$54*1.4,0))))),IF(DW74="PACE_Daniels",INDEX(BASE!$Q$4:$V$60,MATCH(Avaliações!$C$53,BASE!$Q$4:$Q$60,0),MATCH('Microciclos - Endurance (2)'!DX74,BASE!$Q$4:$V$4,0)),0))),"")</f>
        <v>0</v>
      </c>
      <c r="EB74" s="409" t="str">
        <f t="shared" si="707"/>
        <v/>
      </c>
      <c r="EF74" s="407"/>
      <c r="EG74" s="407"/>
      <c r="EH74" s="407"/>
      <c r="EI74" s="407"/>
      <c r="EJ74" s="407">
        <f t="shared" si="822"/>
        <v>0</v>
      </c>
      <c r="EK74" s="407">
        <f t="shared" si="708"/>
        <v>0</v>
      </c>
      <c r="EL74" s="408" t="str">
        <f t="shared" si="709"/>
        <v/>
      </c>
      <c r="EM74" s="407" t="s">
        <v>144</v>
      </c>
      <c r="EN74" s="407"/>
      <c r="EO74" s="409" t="str">
        <f t="shared" si="710"/>
        <v/>
      </c>
      <c r="EP74" s="410" t="str">
        <f t="shared" si="711"/>
        <v/>
      </c>
      <c r="EQ74" s="407" t="str">
        <f>IFERROR(IF(EM74="PACE_Daniels",(INDEX(BASE!$AE$4:$AH$8,MATCH('Microciclos - Endurance (2)'!EN74,BASE!$AE$4:$AE$8,0),4)),IF(AND(EM74="vVO2máx",EN74&gt;=35,EN74&lt;=45),"9-11",IF(AND(EM74="vVO2máx",EN74&gt;45,EN74&lt;=65),"11",IF(AND(EM74="vVO2máx",EN74&gt;65,EN74&lt;=75),"12-13",IF(AND(EM74="vVO2máx",EN74&gt;=80,EN74&lt;=85),"14-16",IF(AND(EM74="vVO2máx",EN74&gt;=85,EN74&lt;100),"17-19",IF(AND(EM74="vVO2máx",EN74&gt;=100),"20",IF(AND(EM74="FCR",EN74&gt;40,EN74&lt;=60),"12-13",IF(AND(EM74="FCR",EN74&gt;60,EN74&lt;=84),"14-16",IF(AND(EM74="FCR",EN74&gt;=85,EN74&lt;100),"17-19",IF(AND(EM74="FCR",EN74=100),"20",""))))))))))),"")</f>
        <v/>
      </c>
      <c r="ER74" s="409" t="str">
        <f>IFERROR(IF(EM74="vVO2máx",(Avaliações!$C$51*'Microciclos - Endurance (2)'!EN74)/100,IF(EM74="Velocidade_crítica",IF(EN74="80% VC",Avaliações!#REF!*0.8,IF(EN74="100% VC",Avaliações!#REF!*1,IF(EN74="120% VC",Avaliações!#REF!*1.2,IF(EN74="&gt;30%",Avaliações!$C$54*1.3,IF(EN74="&gt;40%",Avaliações!$C$54*1.4,0))))),IF(EM74="PACE_Daniels",INDEX(BASE!$Q$4:$V$60,MATCH(Avaliações!$C$53,BASE!$Q$4:$Q$60,0),MATCH('Microciclos - Endurance (2)'!EN74,BASE!$Q$4:$V$4,0)),""))),"")</f>
        <v/>
      </c>
      <c r="ES74" s="407" t="s">
        <v>144</v>
      </c>
      <c r="ET74" s="407"/>
      <c r="EU74" s="410" t="str">
        <f t="shared" si="712"/>
        <v/>
      </c>
      <c r="EV74" s="407" t="str">
        <f>IFERROR(IF(EM74="PACE_Daniels",(INDEX(BASE!$AE$4:$AH$7,MATCH('Microciclos - Endurance (2)'!ET74,BASE!$AE$4:$AE$7,0),4)),IF(AND(EM74="vVO2máx",ET74&gt;=35,ET74&lt;=45),"9-11",IF(AND(EM74="vVO2máx",ET74&gt;45,ET74&lt;=65),"11",IF(AND(EM74="vVO2máx",ET74&gt;65,ET74&lt;=75),"12-13",IF(AND(EM74="vVO2máx",ET74&gt;=80,ET74&lt;=85),"14-16",IF(AND(EM74="vVO2máx",ET74&gt;=85,ET74&lt;100),"17-19",IF(AND(EM74="vVO2máx",ET74&gt;=100),"20",IF(AND(EM74="FCR",ET74&gt;40,ET74&lt;=60),"12-13",IF(AND(EM74="FCR",ET74&gt;60,ET74&lt;=84),"14-16",IF(AND(EM74="FCR",ET74&gt;=85,ET74&lt;100),"17-19",IF(AND(EM74="FCR",ET74=100),"20",""))))))))))),"")</f>
        <v/>
      </c>
      <c r="EW74" s="409">
        <f>IFERROR(IF(ES74="vVO2máx",(Avaliações!$C$51*'Microciclos - Endurance (2)'!ET74)/100,IF(ES74="Velocidade_crítica",IF(ET74="80% VC",Avaliações!#REF!*0.8,IF(ET74="100% VC",Avaliações!#REF!*1,IF(ET74="120% VC",Avaliações!#REF!*1.2,IF(ET74="&gt;30%",Avaliações!$C$54*1.3,IF(ET74="&gt;40%",Avaliações!$C$54*1.4,0))))),IF(ES74="PACE_Daniels",INDEX(BASE!$Q$4:$V$60,MATCH(Avaliações!$C$53,BASE!$Q$4:$Q$60,0),MATCH('Microciclos - Endurance (2)'!ET74,BASE!$Q$4:$V$4,0)),0))),"")</f>
        <v>0</v>
      </c>
      <c r="EX74" s="409" t="str">
        <f t="shared" si="713"/>
        <v/>
      </c>
      <c r="FB74" s="407"/>
      <c r="FC74" s="407"/>
      <c r="FD74" s="407"/>
      <c r="FE74" s="407"/>
      <c r="FF74" s="407">
        <f t="shared" si="823"/>
        <v>0</v>
      </c>
      <c r="FG74" s="407">
        <f t="shared" si="714"/>
        <v>0</v>
      </c>
      <c r="FH74" s="408" t="str">
        <f t="shared" si="715"/>
        <v/>
      </c>
      <c r="FI74" s="407" t="s">
        <v>144</v>
      </c>
      <c r="FJ74" s="407"/>
      <c r="FK74" s="409" t="str">
        <f t="shared" si="716"/>
        <v/>
      </c>
      <c r="FL74" s="410" t="str">
        <f t="shared" si="717"/>
        <v/>
      </c>
      <c r="FM74" s="407" t="str">
        <f>IFERROR(IF(FI74="PACE_Daniels",(INDEX(BASE!$AE$4:$AH$8,MATCH('Microciclos - Endurance (2)'!FJ74,BASE!$AE$4:$AE$8,0),4)),IF(AND(FI74="vVO2máx",FJ74&gt;=35,FJ74&lt;=45),"9-11",IF(AND(FI74="vVO2máx",FJ74&gt;45,FJ74&lt;=65),"11",IF(AND(FI74="vVO2máx",FJ74&gt;65,FJ74&lt;=75),"12-13",IF(AND(FI74="vVO2máx",FJ74&gt;=80,FJ74&lt;=85),"14-16",IF(AND(FI74="vVO2máx",FJ74&gt;=85,FJ74&lt;100),"17-19",IF(AND(FI74="vVO2máx",FJ74&gt;=100),"20",IF(AND(FI74="FCR",FJ74&gt;40,FJ74&lt;=60),"12-13",IF(AND(FI74="FCR",FJ74&gt;60,FJ74&lt;=84),"14-16",IF(AND(FI74="FCR",FJ74&gt;=85,FJ74&lt;100),"17-19",IF(AND(FI74="FCR",FJ74=100),"20",""))))))))))),"")</f>
        <v/>
      </c>
      <c r="FN74" s="409" t="str">
        <f>IFERROR(IF(FI74="vVO2máx",(Avaliações!$C$51*'Microciclos - Endurance (2)'!FJ74)/100,IF(FI74="Velocidade_crítica",IF(FJ74="80% VC",Avaliações!#REF!*0.8,IF(FJ74="100% VC",Avaliações!#REF!*1,IF(FJ74="120% VC",Avaliações!#REF!*1.2,IF(FJ74="&gt;30%",Avaliações!$C$54*1.3,IF(FJ74="&gt;40%",Avaliações!$C$54*1.4,0))))),IF(FI74="PACE_Daniels",INDEX(BASE!$Q$4:$V$60,MATCH(Avaliações!$C$53,BASE!$Q$4:$Q$60,0),MATCH('Microciclos - Endurance (2)'!FJ74,BASE!$Q$4:$V$4,0)),""))),"")</f>
        <v/>
      </c>
      <c r="FO74" s="407" t="s">
        <v>144</v>
      </c>
      <c r="FP74" s="407"/>
      <c r="FQ74" s="410" t="str">
        <f t="shared" si="718"/>
        <v/>
      </c>
      <c r="FR74" s="407" t="str">
        <f>IFERROR(IF(FI74="PACE_Daniels",(INDEX(BASE!$AE$4:$AH$7,MATCH('Microciclos - Endurance (2)'!FP74,BASE!$AE$4:$AE$7,0),4)),IF(AND(FI74="vVO2máx",FP74&gt;=35,FP74&lt;=45),"9-11",IF(AND(FI74="vVO2máx",FP74&gt;45,FP74&lt;=65),"11",IF(AND(FI74="vVO2máx",FP74&gt;65,FP74&lt;=75),"12-13",IF(AND(FI74="vVO2máx",FP74&gt;=80,FP74&lt;=85),"14-16",IF(AND(FI74="vVO2máx",FP74&gt;=85,FP74&lt;100),"17-19",IF(AND(FI74="vVO2máx",FP74&gt;=100),"20",IF(AND(FI74="FCR",FP74&gt;40,FP74&lt;=60),"12-13",IF(AND(FI74="FCR",FP74&gt;60,FP74&lt;=84),"14-16",IF(AND(FI74="FCR",FP74&gt;=85,FP74&lt;100),"17-19",IF(AND(FI74="FCR",FP74=100),"20",""))))))))))),"")</f>
        <v/>
      </c>
      <c r="FS74" s="409">
        <f>IFERROR(IF(FO74="vVO2máx",(Avaliações!$C$51*'Microciclos - Endurance (2)'!FP74)/100,IF(FO74="Velocidade_crítica",IF(FP74="80% VC",Avaliações!#REF!*0.8,IF(FP74="100% VC",Avaliações!#REF!*1,IF(FP74="120% VC",Avaliações!#REF!*1.2,IF(FP74="&gt;30%",Avaliações!$C$54*1.3,IF(FP74="&gt;40%",Avaliações!$C$54*1.4,0))))),IF(FO74="PACE_Daniels",INDEX(BASE!$Q$4:$V$60,MATCH(Avaliações!$C$53,BASE!$Q$4:$Q$60,0),MATCH('Microciclos - Endurance (2)'!FP74,BASE!$Q$4:$V$4,0)),0))),"")</f>
        <v>0</v>
      </c>
      <c r="FT74" s="409" t="str">
        <f t="shared" si="719"/>
        <v/>
      </c>
      <c r="FX74" s="407"/>
      <c r="FY74" s="407"/>
      <c r="FZ74" s="407"/>
      <c r="GA74" s="407"/>
      <c r="GB74" s="407">
        <f t="shared" si="824"/>
        <v>0</v>
      </c>
      <c r="GC74" s="407">
        <f t="shared" si="720"/>
        <v>0</v>
      </c>
      <c r="GD74" s="408" t="str">
        <f t="shared" si="721"/>
        <v/>
      </c>
      <c r="GE74" s="407" t="s">
        <v>144</v>
      </c>
      <c r="GF74" s="407"/>
      <c r="GG74" s="409" t="str">
        <f t="shared" si="722"/>
        <v/>
      </c>
      <c r="GH74" s="410" t="str">
        <f t="shared" si="723"/>
        <v/>
      </c>
      <c r="GI74" s="407" t="str">
        <f>IFERROR(IF(GE74="PACE_Daniels",(INDEX(BASE!$AE$4:$AH$8,MATCH('Microciclos - Endurance (2)'!GF74,BASE!$AE$4:$AE$8,0),4)),IF(AND(GE74="vVO2máx",GF74&gt;=35,GF74&lt;=45),"9-11",IF(AND(GE74="vVO2máx",GF74&gt;45,GF74&lt;=65),"11",IF(AND(GE74="vVO2máx",GF74&gt;65,GF74&lt;=75),"12-13",IF(AND(GE74="vVO2máx",GF74&gt;=80,GF74&lt;=85),"14-16",IF(AND(GE74="vVO2máx",GF74&gt;=85,GF74&lt;100),"17-19",IF(AND(GE74="vVO2máx",GF74&gt;=100),"20",IF(AND(GE74="FCR",GF74&gt;40,GF74&lt;=60),"12-13",IF(AND(GE74="FCR",GF74&gt;60,GF74&lt;=84),"14-16",IF(AND(GE74="FCR",GF74&gt;=85,GF74&lt;100),"17-19",IF(AND(GE74="FCR",GF74=100),"20",""))))))))))),"")</f>
        <v/>
      </c>
      <c r="GJ74" s="409" t="str">
        <f>IFERROR(IF(GE74="vVO2máx",(Avaliações!$C$51*'Microciclos - Endurance (2)'!GF74)/100,IF(GE74="Velocidade_crítica",IF(GF74="80% VC",Avaliações!#REF!*0.8,IF(GF74="100% VC",Avaliações!#REF!*1,IF(GF74="120% VC",Avaliações!#REF!*1.2,IF(GF74="&gt;30%",Avaliações!$C$54*1.3,IF(GF74="&gt;40%",Avaliações!$C$54*1.4,0))))),IF(GE74="PACE_Daniels",INDEX(BASE!$Q$4:$V$60,MATCH(Avaliações!$C$53,BASE!$Q$4:$Q$60,0),MATCH('Microciclos - Endurance (2)'!GF74,BASE!$Q$4:$V$4,0)),""))),"")</f>
        <v/>
      </c>
      <c r="GK74" s="407" t="s">
        <v>144</v>
      </c>
      <c r="GL74" s="407"/>
      <c r="GM74" s="410" t="str">
        <f t="shared" si="724"/>
        <v/>
      </c>
      <c r="GN74" s="407" t="str">
        <f>IFERROR(IF(GE74="PACE_Daniels",(INDEX(BASE!$AE$4:$AH$7,MATCH('Microciclos - Endurance (2)'!GL74,BASE!$AE$4:$AE$7,0),4)),IF(AND(GE74="vVO2máx",GL74&gt;=35,GL74&lt;=45),"9-11",IF(AND(GE74="vVO2máx",GL74&gt;45,GL74&lt;=65),"11",IF(AND(GE74="vVO2máx",GL74&gt;65,GL74&lt;=75),"12-13",IF(AND(GE74="vVO2máx",GL74&gt;=80,GL74&lt;=85),"14-16",IF(AND(GE74="vVO2máx",GL74&gt;=85,GL74&lt;100),"17-19",IF(AND(GE74="vVO2máx",GL74&gt;=100),"20",IF(AND(GE74="FCR",GL74&gt;40,GL74&lt;=60),"12-13",IF(AND(GE74="FCR",GL74&gt;60,GL74&lt;=84),"14-16",IF(AND(GE74="FCR",GL74&gt;=85,GL74&lt;100),"17-19",IF(AND(GE74="FCR",GL74=100),"20",""))))))))))),"")</f>
        <v/>
      </c>
      <c r="GO74" s="409">
        <f>IFERROR(IF(GK74="vVO2máx",(Avaliações!$C$51*'Microciclos - Endurance (2)'!GL74)/100,IF(GK74="Velocidade_crítica",IF(GL74="80% VC",Avaliações!#REF!*0.8,IF(GL74="100% VC",Avaliações!#REF!*1,IF(GL74="120% VC",Avaliações!#REF!*1.2,IF(GL74="&gt;30%",Avaliações!$C$54*1.3,IF(GL74="&gt;40%",Avaliações!$C$54*1.4,0))))),IF(GK74="PACE_Daniels",INDEX(BASE!$Q$4:$V$60,MATCH(Avaliações!$C$53,BASE!$Q$4:$Q$60,0),MATCH('Microciclos - Endurance (2)'!GL74,BASE!$Q$4:$V$4,0)),0))),"")</f>
        <v>0</v>
      </c>
      <c r="GP74" s="409" t="str">
        <f t="shared" si="725"/>
        <v/>
      </c>
      <c r="GT74" s="407"/>
      <c r="GU74" s="407"/>
      <c r="GV74" s="407"/>
      <c r="GW74" s="407"/>
      <c r="GX74" s="407">
        <f t="shared" si="825"/>
        <v>0</v>
      </c>
      <c r="GY74" s="407">
        <f t="shared" si="726"/>
        <v>0</v>
      </c>
      <c r="GZ74" s="408" t="str">
        <f t="shared" si="727"/>
        <v/>
      </c>
      <c r="HA74" s="407" t="s">
        <v>144</v>
      </c>
      <c r="HB74" s="407"/>
      <c r="HC74" s="409" t="str">
        <f t="shared" si="728"/>
        <v/>
      </c>
      <c r="HD74" s="410" t="str">
        <f t="shared" si="729"/>
        <v/>
      </c>
      <c r="HE74" s="407" t="str">
        <f>IFERROR(IF(HA74="PACE_Daniels",(INDEX(BASE!$AE$4:$AH$8,MATCH('Microciclos - Endurance (2)'!HB74,BASE!$AE$4:$AE$8,0),4)),IF(AND(HA74="vVO2máx",HB74&gt;=35,HB74&lt;=45),"9-11",IF(AND(HA74="vVO2máx",HB74&gt;45,HB74&lt;=65),"11",IF(AND(HA74="vVO2máx",HB74&gt;65,HB74&lt;=75),"12-13",IF(AND(HA74="vVO2máx",HB74&gt;=80,HB74&lt;=85),"14-16",IF(AND(HA74="vVO2máx",HB74&gt;=85,HB74&lt;100),"17-19",IF(AND(HA74="vVO2máx",HB74&gt;=100),"20",IF(AND(HA74="FCR",HB74&gt;40,HB74&lt;=60),"12-13",IF(AND(HA74="FCR",HB74&gt;60,HB74&lt;=84),"14-16",IF(AND(HA74="FCR",HB74&gt;=85,HB74&lt;100),"17-19",IF(AND(HA74="FCR",HB74=100),"20",""))))))))))),"")</f>
        <v/>
      </c>
      <c r="HF74" s="409" t="str">
        <f>IFERROR(IF(HA74="vVO2máx",(Avaliações!$C$51*'Microciclos - Endurance (2)'!HB74)/100,IF(HA74="Velocidade_crítica",IF(HB74="80% VC",Avaliações!#REF!*0.8,IF(HB74="100% VC",Avaliações!#REF!*1,IF(HB74="120% VC",Avaliações!#REF!*1.2,IF(HB74="&gt;30%",Avaliações!$C$54*1.3,IF(HB74="&gt;40%",Avaliações!$C$54*1.4,0))))),IF(HA74="PACE_Daniels",INDEX(BASE!$Q$4:$V$60,MATCH(Avaliações!$C$53,BASE!$Q$4:$Q$60,0),MATCH('Microciclos - Endurance (2)'!HB74,BASE!$Q$4:$V$4,0)),""))),"")</f>
        <v/>
      </c>
      <c r="HG74" s="407" t="s">
        <v>144</v>
      </c>
      <c r="HH74" s="407"/>
      <c r="HI74" s="410" t="str">
        <f t="shared" si="730"/>
        <v/>
      </c>
      <c r="HJ74" s="407" t="str">
        <f>IFERROR(IF(HA74="PACE_Daniels",(INDEX(BASE!$AE$4:$AH$7,MATCH('Microciclos - Endurance (2)'!HH74,BASE!$AE$4:$AE$7,0),4)),IF(AND(HA74="vVO2máx",HH74&gt;=35,HH74&lt;=45),"9-11",IF(AND(HA74="vVO2máx",HH74&gt;45,HH74&lt;=65),"11",IF(AND(HA74="vVO2máx",HH74&gt;65,HH74&lt;=75),"12-13",IF(AND(HA74="vVO2máx",HH74&gt;=80,HH74&lt;=85),"14-16",IF(AND(HA74="vVO2máx",HH74&gt;=85,HH74&lt;100),"17-19",IF(AND(HA74="vVO2máx",HH74&gt;=100),"20",IF(AND(HA74="FCR",HH74&gt;40,HH74&lt;=60),"12-13",IF(AND(HA74="FCR",HH74&gt;60,HH74&lt;=84),"14-16",IF(AND(HA74="FCR",HH74&gt;=85,HH74&lt;100),"17-19",IF(AND(HA74="FCR",HH74=100),"20",""))))))))))),"")</f>
        <v/>
      </c>
      <c r="HK74" s="409">
        <f>IFERROR(IF(HG74="vVO2máx",(Avaliações!$C$51*'Microciclos - Endurance (2)'!HH74)/100,IF(HG74="Velocidade_crítica",IF(HH74="80% VC",Avaliações!#REF!*0.8,IF(HH74="100% VC",Avaliações!#REF!*1,IF(HH74="120% VC",Avaliações!#REF!*1.2,IF(HH74="&gt;30%",Avaliações!$C$54*1.3,IF(HH74="&gt;40%",Avaliações!$C$54*1.4,0))))),IF(HG74="PACE_Daniels",INDEX(BASE!$Q$4:$V$60,MATCH(Avaliações!$C$53,BASE!$Q$4:$Q$60,0),MATCH('Microciclos - Endurance (2)'!HH74,BASE!$Q$4:$V$4,0)),0))),"")</f>
        <v>0</v>
      </c>
      <c r="HL74" s="409" t="str">
        <f t="shared" si="731"/>
        <v/>
      </c>
      <c r="HP74" s="407"/>
      <c r="HQ74" s="407"/>
      <c r="HR74" s="407"/>
      <c r="HS74" s="407"/>
      <c r="HT74" s="407">
        <f t="shared" si="826"/>
        <v>0</v>
      </c>
      <c r="HU74" s="407">
        <f t="shared" si="732"/>
        <v>0</v>
      </c>
      <c r="HV74" s="408" t="str">
        <f t="shared" si="733"/>
        <v/>
      </c>
      <c r="HW74" s="407" t="s">
        <v>144</v>
      </c>
      <c r="HX74" s="407"/>
      <c r="HY74" s="409" t="str">
        <f t="shared" si="734"/>
        <v/>
      </c>
      <c r="HZ74" s="410" t="str">
        <f t="shared" si="735"/>
        <v/>
      </c>
      <c r="IA74" s="407" t="str">
        <f>IFERROR(IF(HW74="PACE_Daniels",(INDEX(BASE!$AE$4:$AH$8,MATCH('Microciclos - Endurance (2)'!HX74,BASE!$AE$4:$AE$8,0),4)),IF(AND(HW74="vVO2máx",HX74&gt;=35,HX74&lt;=45),"9-11",IF(AND(HW74="vVO2máx",HX74&gt;45,HX74&lt;=65),"11",IF(AND(HW74="vVO2máx",HX74&gt;65,HX74&lt;=75),"12-13",IF(AND(HW74="vVO2máx",HX74&gt;=80,HX74&lt;=85),"14-16",IF(AND(HW74="vVO2máx",HX74&gt;=85,HX74&lt;100),"17-19",IF(AND(HW74="vVO2máx",HX74&gt;=100),"20",IF(AND(HW74="FCR",HX74&gt;40,HX74&lt;=60),"12-13",IF(AND(HW74="FCR",HX74&gt;60,HX74&lt;=84),"14-16",IF(AND(HW74="FCR",HX74&gt;=85,HX74&lt;100),"17-19",IF(AND(HW74="FCR",HX74=100),"20",""))))))))))),"")</f>
        <v/>
      </c>
      <c r="IB74" s="409" t="str">
        <f>IFERROR(IF(HW74="vVO2máx",(Avaliações!$C$51*'Microciclos - Endurance (2)'!HX74)/100,IF(HW74="Velocidade_crítica",IF(HX74="80% VC",Avaliações!#REF!*0.8,IF(HX74="100% VC",Avaliações!#REF!*1,IF(HX74="120% VC",Avaliações!#REF!*1.2,IF(HX74="&gt;30%",Avaliações!$C$54*1.3,IF(HX74="&gt;40%",Avaliações!$C$54*1.4,0))))),IF(HW74="PACE_Daniels",INDEX(BASE!$Q$4:$V$60,MATCH(Avaliações!$C$53,BASE!$Q$4:$Q$60,0),MATCH('Microciclos - Endurance (2)'!HX74,BASE!$Q$4:$V$4,0)),""))),"")</f>
        <v/>
      </c>
      <c r="IC74" s="407" t="s">
        <v>144</v>
      </c>
      <c r="ID74" s="407"/>
      <c r="IE74" s="410" t="str">
        <f t="shared" si="736"/>
        <v/>
      </c>
      <c r="IF74" s="407" t="str">
        <f>IFERROR(IF(HW74="PACE_Daniels",(INDEX(BASE!$AE$4:$AH$7,MATCH('Microciclos - Endurance (2)'!ID74,BASE!$AE$4:$AE$7,0),4)),IF(AND(HW74="vVO2máx",ID74&gt;=35,ID74&lt;=45),"9-11",IF(AND(HW74="vVO2máx",ID74&gt;45,ID74&lt;=65),"11",IF(AND(HW74="vVO2máx",ID74&gt;65,ID74&lt;=75),"12-13",IF(AND(HW74="vVO2máx",ID74&gt;=80,ID74&lt;=85),"14-16",IF(AND(HW74="vVO2máx",ID74&gt;=85,ID74&lt;100),"17-19",IF(AND(HW74="vVO2máx",ID74&gt;=100),"20",IF(AND(HW74="FCR",ID74&gt;40,ID74&lt;=60),"12-13",IF(AND(HW74="FCR",ID74&gt;60,ID74&lt;=84),"14-16",IF(AND(HW74="FCR",ID74&gt;=85,ID74&lt;100),"17-19",IF(AND(HW74="FCR",ID74=100),"20",""))))))))))),"")</f>
        <v/>
      </c>
      <c r="IG74" s="409">
        <f>IFERROR(IF(IC74="vVO2máx",(Avaliações!$C$51*'Microciclos - Endurance (2)'!ID74)/100,IF(IC74="Velocidade_crítica",IF(ID74="80% VC",Avaliações!#REF!*0.8,IF(ID74="100% VC",Avaliações!#REF!*1,IF(ID74="120% VC",Avaliações!#REF!*1.2,IF(ID74="&gt;30%",Avaliações!$C$54*1.3,IF(ID74="&gt;40%",Avaliações!$C$54*1.4,0))))),IF(IC74="PACE_Daniels",INDEX(BASE!$Q$4:$V$60,MATCH(Avaliações!$C$53,BASE!$Q$4:$Q$60,0),MATCH('Microciclos - Endurance (2)'!ID74,BASE!$Q$4:$V$4,0)),0))),"")</f>
        <v>0</v>
      </c>
      <c r="IH74" s="409" t="str">
        <f t="shared" si="737"/>
        <v/>
      </c>
      <c r="IL74" s="407"/>
      <c r="IM74" s="407"/>
      <c r="IN74" s="407"/>
      <c r="IO74" s="407"/>
      <c r="IP74" s="407">
        <f t="shared" si="827"/>
        <v>0</v>
      </c>
      <c r="IQ74" s="407">
        <f t="shared" si="738"/>
        <v>0</v>
      </c>
      <c r="IR74" s="408" t="str">
        <f t="shared" si="739"/>
        <v/>
      </c>
      <c r="IS74" s="407" t="s">
        <v>144</v>
      </c>
      <c r="IT74" s="407"/>
      <c r="IU74" s="409" t="str">
        <f t="shared" si="740"/>
        <v/>
      </c>
      <c r="IV74" s="410" t="str">
        <f t="shared" si="741"/>
        <v/>
      </c>
      <c r="IW74" s="407" t="str">
        <f>IFERROR(IF(IS74="PACE_Daniels",(INDEX(BASE!$AE$4:$AH$8,MATCH('Microciclos - Endurance (2)'!IT74,BASE!$AE$4:$AE$8,0),4)),IF(AND(IS74="vVO2máx",IT74&gt;=35,IT74&lt;=45),"9-11",IF(AND(IS74="vVO2máx",IT74&gt;45,IT74&lt;=65),"11",IF(AND(IS74="vVO2máx",IT74&gt;65,IT74&lt;=75),"12-13",IF(AND(IS74="vVO2máx",IT74&gt;=80,IT74&lt;=85),"14-16",IF(AND(IS74="vVO2máx",IT74&gt;=85,IT74&lt;100),"17-19",IF(AND(IS74="vVO2máx",IT74&gt;=100),"20",IF(AND(IS74="FCR",IT74&gt;40,IT74&lt;=60),"12-13",IF(AND(IS74="FCR",IT74&gt;60,IT74&lt;=84),"14-16",IF(AND(IS74="FCR",IT74&gt;=85,IT74&lt;100),"17-19",IF(AND(IS74="FCR",IT74=100),"20",""))))))))))),"")</f>
        <v/>
      </c>
      <c r="IX74" s="409" t="str">
        <f>IFERROR(IF(IS74="vVO2máx",(Avaliações!$C$51*'Microciclos - Endurance (2)'!IT74)/100,IF(IS74="Velocidade_crítica",IF(IT74="80% VC",Avaliações!#REF!*0.8,IF(IT74="100% VC",Avaliações!#REF!*1,IF(IT74="120% VC",Avaliações!#REF!*1.2,IF(IT74="&gt;30%",Avaliações!$C$54*1.3,IF(IT74="&gt;40%",Avaliações!$C$54*1.4,0))))),IF(IS74="PACE_Daniels",INDEX(BASE!$Q$4:$V$60,MATCH(Avaliações!$C$53,BASE!$Q$4:$Q$60,0),MATCH('Microciclos - Endurance (2)'!IT74,BASE!$Q$4:$V$4,0)),""))),"")</f>
        <v/>
      </c>
      <c r="IY74" s="407" t="s">
        <v>144</v>
      </c>
      <c r="IZ74" s="407"/>
      <c r="JA74" s="410" t="str">
        <f t="shared" si="742"/>
        <v/>
      </c>
      <c r="JB74" s="407" t="str">
        <f>IFERROR(IF(IS74="PACE_Daniels",(INDEX(BASE!$AE$4:$AH$7,MATCH('Microciclos - Endurance (2)'!IZ74,BASE!$AE$4:$AE$7,0),4)),IF(AND(IS74="vVO2máx",IZ74&gt;=35,IZ74&lt;=45),"9-11",IF(AND(IS74="vVO2máx",IZ74&gt;45,IZ74&lt;=65),"11",IF(AND(IS74="vVO2máx",IZ74&gt;65,IZ74&lt;=75),"12-13",IF(AND(IS74="vVO2máx",IZ74&gt;=80,IZ74&lt;=85),"14-16",IF(AND(IS74="vVO2máx",IZ74&gt;=85,IZ74&lt;100),"17-19",IF(AND(IS74="vVO2máx",IZ74&gt;=100),"20",IF(AND(IS74="FCR",IZ74&gt;40,IZ74&lt;=60),"12-13",IF(AND(IS74="FCR",IZ74&gt;60,IZ74&lt;=84),"14-16",IF(AND(IS74="FCR",IZ74&gt;=85,IZ74&lt;100),"17-19",IF(AND(IS74="FCR",IZ74=100),"20",""))))))))))),"")</f>
        <v/>
      </c>
      <c r="JC74" s="409">
        <f>IFERROR(IF(IY74="vVO2máx",(Avaliações!$C$51*'Microciclos - Endurance (2)'!IZ74)/100,IF(IY74="Velocidade_crítica",IF(IZ74="80% VC",Avaliações!#REF!*0.8,IF(IZ74="100% VC",Avaliações!#REF!*1,IF(IZ74="120% VC",Avaliações!#REF!*1.2,IF(IZ74="&gt;30%",Avaliações!$C$54*1.3,IF(IZ74="&gt;40%",Avaliações!$C$54*1.4,0))))),IF(IY74="PACE_Daniels",INDEX(BASE!$Q$4:$V$60,MATCH(Avaliações!$C$53,BASE!$Q$4:$Q$60,0),MATCH('Microciclos - Endurance (2)'!IZ74,BASE!$Q$4:$V$4,0)),0))),"")</f>
        <v>0</v>
      </c>
      <c r="JD74" s="409" t="str">
        <f t="shared" si="743"/>
        <v/>
      </c>
      <c r="JH74" s="407"/>
      <c r="JI74" s="407"/>
      <c r="JJ74" s="407"/>
      <c r="JK74" s="407"/>
      <c r="JL74" s="407">
        <f t="shared" si="828"/>
        <v>0</v>
      </c>
      <c r="JM74" s="407">
        <f t="shared" si="744"/>
        <v>0</v>
      </c>
      <c r="JN74" s="408" t="str">
        <f t="shared" si="745"/>
        <v/>
      </c>
      <c r="JO74" s="407" t="s">
        <v>144</v>
      </c>
      <c r="JP74" s="407"/>
      <c r="JQ74" s="409" t="str">
        <f t="shared" si="746"/>
        <v/>
      </c>
      <c r="JR74" s="410" t="str">
        <f t="shared" si="747"/>
        <v/>
      </c>
      <c r="JS74" s="407" t="str">
        <f>IFERROR(IF(JO74="PACE_Daniels",(INDEX(BASE!$AE$4:$AH$8,MATCH('Microciclos - Endurance (2)'!JP74,BASE!$AE$4:$AE$8,0),4)),IF(AND(JO74="vVO2máx",JP74&gt;=35,JP74&lt;=45),"9-11",IF(AND(JO74="vVO2máx",JP74&gt;45,JP74&lt;=65),"11",IF(AND(JO74="vVO2máx",JP74&gt;65,JP74&lt;=75),"12-13",IF(AND(JO74="vVO2máx",JP74&gt;=80,JP74&lt;=85),"14-16",IF(AND(JO74="vVO2máx",JP74&gt;=85,JP74&lt;100),"17-19",IF(AND(JO74="vVO2máx",JP74&gt;=100),"20",IF(AND(JO74="FCR",JP74&gt;40,JP74&lt;=60),"12-13",IF(AND(JO74="FCR",JP74&gt;60,JP74&lt;=84),"14-16",IF(AND(JO74="FCR",JP74&gt;=85,JP74&lt;100),"17-19",IF(AND(JO74="FCR",JP74=100),"20",""))))))))))),"")</f>
        <v/>
      </c>
      <c r="JT74" s="409" t="str">
        <f>IFERROR(IF(JO74="vVO2máx",(Avaliações!$C$51*'Microciclos - Endurance (2)'!JP74)/100,IF(JO74="Velocidade_crítica",IF(JP74="80% VC",Avaliações!#REF!*0.8,IF(JP74="100% VC",Avaliações!#REF!*1,IF(JP74="120% VC",Avaliações!#REF!*1.2,IF(JP74="&gt;30%",Avaliações!$C$54*1.3,IF(JP74="&gt;40%",Avaliações!$C$54*1.4,0))))),IF(JO74="PACE_Daniels",INDEX(BASE!$Q$4:$V$60,MATCH(Avaliações!$C$53,BASE!$Q$4:$Q$60,0),MATCH('Microciclos - Endurance (2)'!JP74,BASE!$Q$4:$V$4,0)),""))),"")</f>
        <v/>
      </c>
      <c r="JU74" s="407" t="s">
        <v>144</v>
      </c>
      <c r="JV74" s="407"/>
      <c r="JW74" s="410" t="str">
        <f t="shared" si="748"/>
        <v/>
      </c>
      <c r="JX74" s="407" t="str">
        <f>IFERROR(IF(JO74="PACE_Daniels",(INDEX(BASE!$AE$4:$AH$7,MATCH('Microciclos - Endurance (2)'!JV74,BASE!$AE$4:$AE$7,0),4)),IF(AND(JO74="vVO2máx",JV74&gt;=35,JV74&lt;=45),"9-11",IF(AND(JO74="vVO2máx",JV74&gt;45,JV74&lt;=65),"11",IF(AND(JO74="vVO2máx",JV74&gt;65,JV74&lt;=75),"12-13",IF(AND(JO74="vVO2máx",JV74&gt;=80,JV74&lt;=85),"14-16",IF(AND(JO74="vVO2máx",JV74&gt;=85,JV74&lt;100),"17-19",IF(AND(JO74="vVO2máx",JV74&gt;=100),"20",IF(AND(JO74="FCR",JV74&gt;40,JV74&lt;=60),"12-13",IF(AND(JO74="FCR",JV74&gt;60,JV74&lt;=84),"14-16",IF(AND(JO74="FCR",JV74&gt;=85,JV74&lt;100),"17-19",IF(AND(JO74="FCR",JV74=100),"20",""))))))))))),"")</f>
        <v/>
      </c>
      <c r="JY74" s="409">
        <f>IFERROR(IF(JU74="vVO2máx",(Avaliações!$C$51*'Microciclos - Endurance (2)'!JV74)/100,IF(JU74="Velocidade_crítica",IF(JV74="80% VC",Avaliações!#REF!*0.8,IF(JV74="100% VC",Avaliações!#REF!*1,IF(JV74="120% VC",Avaliações!#REF!*1.2,IF(JV74="&gt;30%",Avaliações!$C$54*1.3,IF(JV74="&gt;40%",Avaliações!$C$54*1.4,0))))),IF(JU74="PACE_Daniels",INDEX(BASE!$Q$4:$V$60,MATCH(Avaliações!$C$53,BASE!$Q$4:$Q$60,0),MATCH('Microciclos - Endurance (2)'!JV74,BASE!$Q$4:$V$4,0)),0))),"")</f>
        <v>0</v>
      </c>
      <c r="JZ74" s="409" t="str">
        <f t="shared" si="749"/>
        <v/>
      </c>
      <c r="KD74" s="407"/>
      <c r="KE74" s="407"/>
      <c r="KF74" s="407"/>
      <c r="KG74" s="407"/>
      <c r="KH74" s="407">
        <f t="shared" si="829"/>
        <v>0</v>
      </c>
      <c r="KI74" s="407">
        <f t="shared" si="750"/>
        <v>0</v>
      </c>
      <c r="KJ74" s="408" t="str">
        <f t="shared" si="751"/>
        <v/>
      </c>
      <c r="KK74" s="407" t="s">
        <v>144</v>
      </c>
      <c r="KL74" s="407"/>
      <c r="KM74" s="409" t="str">
        <f t="shared" si="752"/>
        <v/>
      </c>
      <c r="KN74" s="410" t="str">
        <f t="shared" si="753"/>
        <v/>
      </c>
      <c r="KO74" s="407" t="str">
        <f>IFERROR(IF(KK74="PACE_Daniels",(INDEX(BASE!$AE$4:$AH$8,MATCH('Microciclos - Endurance (2)'!KL74,BASE!$AE$4:$AE$8,0),4)),IF(AND(KK74="vVO2máx",KL74&gt;=35,KL74&lt;=45),"9-11",IF(AND(KK74="vVO2máx",KL74&gt;45,KL74&lt;=65),"11",IF(AND(KK74="vVO2máx",KL74&gt;65,KL74&lt;=75),"12-13",IF(AND(KK74="vVO2máx",KL74&gt;=80,KL74&lt;=85),"14-16",IF(AND(KK74="vVO2máx",KL74&gt;=85,KL74&lt;100),"17-19",IF(AND(KK74="vVO2máx",KL74&gt;=100),"20",IF(AND(KK74="FCR",KL74&gt;40,KL74&lt;=60),"12-13",IF(AND(KK74="FCR",KL74&gt;60,KL74&lt;=84),"14-16",IF(AND(KK74="FCR",KL74&gt;=85,KL74&lt;100),"17-19",IF(AND(KK74="FCR",KL74=100),"20",""))))))))))),"")</f>
        <v/>
      </c>
      <c r="KP74" s="409" t="str">
        <f>IFERROR(IF(KK74="vVO2máx",(Avaliações!$C$51*'Microciclos - Endurance (2)'!KL74)/100,IF(KK74="Velocidade_crítica",IF(KL74="80% VC",Avaliações!#REF!*0.8,IF(KL74="100% VC",Avaliações!#REF!*1,IF(KL74="120% VC",Avaliações!#REF!*1.2,IF(KL74="&gt;30%",Avaliações!$C$54*1.3,IF(KL74="&gt;40%",Avaliações!$C$54*1.4,0))))),IF(KK74="PACE_Daniels",INDEX(BASE!$Q$4:$V$60,MATCH(Avaliações!$C$53,BASE!$Q$4:$Q$60,0),MATCH('Microciclos - Endurance (2)'!KL74,BASE!$Q$4:$V$4,0)),""))),"")</f>
        <v/>
      </c>
      <c r="KQ74" s="407" t="s">
        <v>144</v>
      </c>
      <c r="KR74" s="407"/>
      <c r="KS74" s="410" t="str">
        <f t="shared" si="754"/>
        <v/>
      </c>
      <c r="KT74" s="407" t="str">
        <f>IFERROR(IF(KK74="PACE_Daniels",(INDEX(BASE!$AE$4:$AH$7,MATCH('Microciclos - Endurance (2)'!KR74,BASE!$AE$4:$AE$7,0),4)),IF(AND(KK74="vVO2máx",KR74&gt;=35,KR74&lt;=45),"9-11",IF(AND(KK74="vVO2máx",KR74&gt;45,KR74&lt;=65),"11",IF(AND(KK74="vVO2máx",KR74&gt;65,KR74&lt;=75),"12-13",IF(AND(KK74="vVO2máx",KR74&gt;=80,KR74&lt;=85),"14-16",IF(AND(KK74="vVO2máx",KR74&gt;=85,KR74&lt;100),"17-19",IF(AND(KK74="vVO2máx",KR74&gt;=100),"20",IF(AND(KK74="FCR",KR74&gt;40,KR74&lt;=60),"12-13",IF(AND(KK74="FCR",KR74&gt;60,KR74&lt;=84),"14-16",IF(AND(KK74="FCR",KR74&gt;=85,KR74&lt;100),"17-19",IF(AND(KK74="FCR",KR74=100),"20",""))))))))))),"")</f>
        <v/>
      </c>
      <c r="KU74" s="409">
        <f>IFERROR(IF(KQ74="vVO2máx",(Avaliações!$C$51*'Microciclos - Endurance (2)'!KR74)/100,IF(KQ74="Velocidade_crítica",IF(KR74="80% VC",Avaliações!#REF!*0.8,IF(KR74="100% VC",Avaliações!#REF!*1,IF(KR74="120% VC",Avaliações!#REF!*1.2,IF(KR74="&gt;30%",Avaliações!$C$54*1.3,IF(KR74="&gt;40%",Avaliações!$C$54*1.4,0))))),IF(KQ74="PACE_Daniels",INDEX(BASE!$Q$4:$V$60,MATCH(Avaliações!$C$53,BASE!$Q$4:$Q$60,0),MATCH('Microciclos - Endurance (2)'!KR74,BASE!$Q$4:$V$4,0)),0))),"")</f>
        <v>0</v>
      </c>
      <c r="KV74" s="409" t="str">
        <f t="shared" si="755"/>
        <v/>
      </c>
      <c r="KZ74" s="407"/>
      <c r="LA74" s="407"/>
      <c r="LB74" s="407"/>
      <c r="LC74" s="407"/>
      <c r="LD74" s="407">
        <f t="shared" si="830"/>
        <v>0</v>
      </c>
      <c r="LE74" s="407">
        <f t="shared" si="756"/>
        <v>0</v>
      </c>
      <c r="LF74" s="408" t="str">
        <f t="shared" si="757"/>
        <v/>
      </c>
      <c r="LG74" s="407" t="s">
        <v>144</v>
      </c>
      <c r="LH74" s="407"/>
      <c r="LI74" s="409" t="str">
        <f t="shared" si="758"/>
        <v/>
      </c>
      <c r="LJ74" s="410" t="str">
        <f t="shared" si="759"/>
        <v/>
      </c>
      <c r="LK74" s="407" t="str">
        <f>IFERROR(IF(LG74="PACE_Daniels",(INDEX(BASE!$AE$4:$AH$8,MATCH('Microciclos - Endurance (2)'!LH74,BASE!$AE$4:$AE$8,0),4)),IF(AND(LG74="vVO2máx",LH74&gt;=35,LH74&lt;=45),"9-11",IF(AND(LG74="vVO2máx",LH74&gt;45,LH74&lt;=65),"11",IF(AND(LG74="vVO2máx",LH74&gt;65,LH74&lt;=75),"12-13",IF(AND(LG74="vVO2máx",LH74&gt;=80,LH74&lt;=85),"14-16",IF(AND(LG74="vVO2máx",LH74&gt;=85,LH74&lt;100),"17-19",IF(AND(LG74="vVO2máx",LH74&gt;=100),"20",IF(AND(LG74="FCR",LH74&gt;40,LH74&lt;=60),"12-13",IF(AND(LG74="FCR",LH74&gt;60,LH74&lt;=84),"14-16",IF(AND(LG74="FCR",LH74&gt;=85,LH74&lt;100),"17-19",IF(AND(LG74="FCR",LH74=100),"20",""))))))))))),"")</f>
        <v/>
      </c>
      <c r="LL74" s="409" t="str">
        <f>IFERROR(IF(LG74="vVO2máx",(Avaliações!$C$51*'Microciclos - Endurance (2)'!LH74)/100,IF(LG74="Velocidade_crítica",IF(LH74="80% VC",Avaliações!#REF!*0.8,IF(LH74="100% VC",Avaliações!#REF!*1,IF(LH74="120% VC",Avaliações!#REF!*1.2,IF(LH74="&gt;30%",Avaliações!$C$54*1.3,IF(LH74="&gt;40%",Avaliações!$C$54*1.4,0))))),IF(LG74="PACE_Daniels",INDEX(BASE!$Q$4:$V$60,MATCH(Avaliações!$C$53,BASE!$Q$4:$Q$60,0),MATCH('Microciclos - Endurance (2)'!LH74,BASE!$Q$4:$V$4,0)),""))),"")</f>
        <v/>
      </c>
      <c r="LM74" s="407" t="s">
        <v>144</v>
      </c>
      <c r="LN74" s="407"/>
      <c r="LO74" s="410" t="str">
        <f t="shared" si="760"/>
        <v/>
      </c>
      <c r="LP74" s="407" t="str">
        <f>IFERROR(IF(LG74="PACE_Daniels",(INDEX(BASE!$AE$4:$AH$7,MATCH('Microciclos - Endurance (2)'!LN74,BASE!$AE$4:$AE$7,0),4)),IF(AND(LG74="vVO2máx",LN74&gt;=35,LN74&lt;=45),"9-11",IF(AND(LG74="vVO2máx",LN74&gt;45,LN74&lt;=65),"11",IF(AND(LG74="vVO2máx",LN74&gt;65,LN74&lt;=75),"12-13",IF(AND(LG74="vVO2máx",LN74&gt;=80,LN74&lt;=85),"14-16",IF(AND(LG74="vVO2máx",LN74&gt;=85,LN74&lt;100),"17-19",IF(AND(LG74="vVO2máx",LN74&gt;=100),"20",IF(AND(LG74="FCR",LN74&gt;40,LN74&lt;=60),"12-13",IF(AND(LG74="FCR",LN74&gt;60,LN74&lt;=84),"14-16",IF(AND(LG74="FCR",LN74&gt;=85,LN74&lt;100),"17-19",IF(AND(LG74="FCR",LN74=100),"20",""))))))))))),"")</f>
        <v/>
      </c>
      <c r="LQ74" s="409">
        <f>IFERROR(IF(LM74="vVO2máx",(Avaliações!$C$51*'Microciclos - Endurance (2)'!LN74)/100,IF(LM74="Velocidade_crítica",IF(LN74="80% VC",Avaliações!#REF!*0.8,IF(LN74="100% VC",Avaliações!#REF!*1,IF(LN74="120% VC",Avaliações!#REF!*1.2,IF(LN74="&gt;30%",Avaliações!$C$54*1.3,IF(LN74="&gt;40%",Avaliações!$C$54*1.4,0))))),IF(LM74="PACE_Daniels",INDEX(BASE!$Q$4:$V$60,MATCH(Avaliações!$C$53,BASE!$Q$4:$Q$60,0),MATCH('Microciclos - Endurance (2)'!LN74,BASE!$Q$4:$V$4,0)),0))),"")</f>
        <v>0</v>
      </c>
      <c r="LR74" s="409" t="str">
        <f t="shared" si="761"/>
        <v/>
      </c>
      <c r="LV74" s="407"/>
      <c r="LW74" s="407"/>
      <c r="LX74" s="407"/>
      <c r="LY74" s="407"/>
      <c r="LZ74" s="407">
        <f t="shared" si="831"/>
        <v>0</v>
      </c>
      <c r="MA74" s="407">
        <f t="shared" si="762"/>
        <v>0</v>
      </c>
      <c r="MB74" s="408" t="str">
        <f t="shared" si="763"/>
        <v/>
      </c>
      <c r="MC74" s="407" t="s">
        <v>144</v>
      </c>
      <c r="MD74" s="407"/>
      <c r="ME74" s="409" t="str">
        <f t="shared" si="764"/>
        <v/>
      </c>
      <c r="MF74" s="410" t="str">
        <f t="shared" si="765"/>
        <v/>
      </c>
      <c r="MG74" s="407" t="str">
        <f>IFERROR(IF(MC74="PACE_Daniels",(INDEX(BASE!$AE$4:$AH$8,MATCH('Microciclos - Endurance (2)'!MD74,BASE!$AE$4:$AE$8,0),4)),IF(AND(MC74="vVO2máx",MD74&gt;=35,MD74&lt;=45),"9-11",IF(AND(MC74="vVO2máx",MD74&gt;45,MD74&lt;=65),"11",IF(AND(MC74="vVO2máx",MD74&gt;65,MD74&lt;=75),"12-13",IF(AND(MC74="vVO2máx",MD74&gt;=80,MD74&lt;=85),"14-16",IF(AND(MC74="vVO2máx",MD74&gt;=85,MD74&lt;100),"17-19",IF(AND(MC74="vVO2máx",MD74&gt;=100),"20",IF(AND(MC74="FCR",MD74&gt;40,MD74&lt;=60),"12-13",IF(AND(MC74="FCR",MD74&gt;60,MD74&lt;=84),"14-16",IF(AND(MC74="FCR",MD74&gt;=85,MD74&lt;100),"17-19",IF(AND(MC74="FCR",MD74=100),"20",""))))))))))),"")</f>
        <v/>
      </c>
      <c r="MH74" s="409" t="str">
        <f>IFERROR(IF(MC74="vVO2máx",(Avaliações!$C$51*'Microciclos - Endurance (2)'!MD74)/100,IF(MC74="Velocidade_crítica",IF(MD74="80% VC",Avaliações!#REF!*0.8,IF(MD74="100% VC",Avaliações!#REF!*1,IF(MD74="120% VC",Avaliações!#REF!*1.2,IF(MD74="&gt;30%",Avaliações!$C$54*1.3,IF(MD74="&gt;40%",Avaliações!$C$54*1.4,0))))),IF(MC74="PACE_Daniels",INDEX(BASE!$Q$4:$V$60,MATCH(Avaliações!$C$53,BASE!$Q$4:$Q$60,0),MATCH('Microciclos - Endurance (2)'!MD74,BASE!$Q$4:$V$4,0)),""))),"")</f>
        <v/>
      </c>
      <c r="MI74" s="407" t="s">
        <v>144</v>
      </c>
      <c r="MJ74" s="407"/>
      <c r="MK74" s="410" t="str">
        <f t="shared" si="766"/>
        <v/>
      </c>
      <c r="ML74" s="407" t="str">
        <f>IFERROR(IF(MC74="PACE_Daniels",(INDEX(BASE!$AE$4:$AH$7,MATCH('Microciclos - Endurance (2)'!MJ74,BASE!$AE$4:$AE$7,0),4)),IF(AND(MC74="vVO2máx",MJ74&gt;=35,MJ74&lt;=45),"9-11",IF(AND(MC74="vVO2máx",MJ74&gt;45,MJ74&lt;=65),"11",IF(AND(MC74="vVO2máx",MJ74&gt;65,MJ74&lt;=75),"12-13",IF(AND(MC74="vVO2máx",MJ74&gt;=80,MJ74&lt;=85),"14-16",IF(AND(MC74="vVO2máx",MJ74&gt;=85,MJ74&lt;100),"17-19",IF(AND(MC74="vVO2máx",MJ74&gt;=100),"20",IF(AND(MC74="FCR",MJ74&gt;40,MJ74&lt;=60),"12-13",IF(AND(MC74="FCR",MJ74&gt;60,MJ74&lt;=84),"14-16",IF(AND(MC74="FCR",MJ74&gt;=85,MJ74&lt;100),"17-19",IF(AND(MC74="FCR",MJ74=100),"20",""))))))))))),"")</f>
        <v/>
      </c>
      <c r="MM74" s="409">
        <f>IFERROR(IF(MI74="vVO2máx",(Avaliações!$C$51*'Microciclos - Endurance (2)'!MJ74)/100,IF(MI74="Velocidade_crítica",IF(MJ74="80% VC",Avaliações!#REF!*0.8,IF(MJ74="100% VC",Avaliações!#REF!*1,IF(MJ74="120% VC",Avaliações!#REF!*1.2,IF(MJ74="&gt;30%",Avaliações!$C$54*1.3,IF(MJ74="&gt;40%",Avaliações!$C$54*1.4,0))))),IF(MI74="PACE_Daniels",INDEX(BASE!$Q$4:$V$60,MATCH(Avaliações!$C$53,BASE!$Q$4:$Q$60,0),MATCH('Microciclos - Endurance (2)'!MJ74,BASE!$Q$4:$V$4,0)),0))),"")</f>
        <v>0</v>
      </c>
      <c r="MN74" s="409" t="str">
        <f t="shared" si="767"/>
        <v/>
      </c>
      <c r="MR74" s="407"/>
      <c r="MS74" s="407"/>
      <c r="MT74" s="407"/>
      <c r="MU74" s="407"/>
      <c r="MV74" s="407">
        <f t="shared" si="832"/>
        <v>0</v>
      </c>
      <c r="MW74" s="407">
        <f t="shared" si="768"/>
        <v>0</v>
      </c>
      <c r="MX74" s="408" t="str">
        <f t="shared" si="769"/>
        <v/>
      </c>
      <c r="MY74" s="407" t="s">
        <v>144</v>
      </c>
      <c r="MZ74" s="407"/>
      <c r="NA74" s="409" t="str">
        <f t="shared" si="770"/>
        <v/>
      </c>
      <c r="NB74" s="410" t="str">
        <f t="shared" si="771"/>
        <v/>
      </c>
      <c r="NC74" s="407" t="str">
        <f>IFERROR(IF(MY74="PACE_Daniels",(INDEX(BASE!$AE$4:$AH$8,MATCH('Microciclos - Endurance (2)'!MZ74,BASE!$AE$4:$AE$8,0),4)),IF(AND(MY74="vVO2máx",MZ74&gt;=35,MZ74&lt;=45),"9-11",IF(AND(MY74="vVO2máx",MZ74&gt;45,MZ74&lt;=65),"11",IF(AND(MY74="vVO2máx",MZ74&gt;65,MZ74&lt;=75),"12-13",IF(AND(MY74="vVO2máx",MZ74&gt;=80,MZ74&lt;=85),"14-16",IF(AND(MY74="vVO2máx",MZ74&gt;=85,MZ74&lt;100),"17-19",IF(AND(MY74="vVO2máx",MZ74&gt;=100),"20",IF(AND(MY74="FCR",MZ74&gt;40,MZ74&lt;=60),"12-13",IF(AND(MY74="FCR",MZ74&gt;60,MZ74&lt;=84),"14-16",IF(AND(MY74="FCR",MZ74&gt;=85,MZ74&lt;100),"17-19",IF(AND(MY74="FCR",MZ74=100),"20",""))))))))))),"")</f>
        <v/>
      </c>
      <c r="ND74" s="409" t="str">
        <f>IFERROR(IF(MY74="vVO2máx",(Avaliações!$C$51*'Microciclos - Endurance (2)'!MZ74)/100,IF(MY74="Velocidade_crítica",IF(MZ74="80% VC",Avaliações!#REF!*0.8,IF(MZ74="100% VC",Avaliações!#REF!*1,IF(MZ74="120% VC",Avaliações!#REF!*1.2,IF(MZ74="&gt;30%",Avaliações!$C$54*1.3,IF(MZ74="&gt;40%",Avaliações!$C$54*1.4,0))))),IF(MY74="PACE_Daniels",INDEX(BASE!$Q$4:$V$60,MATCH(Avaliações!$C$53,BASE!$Q$4:$Q$60,0),MATCH('Microciclos - Endurance (2)'!MZ74,BASE!$Q$4:$V$4,0)),""))),"")</f>
        <v/>
      </c>
      <c r="NE74" s="407" t="s">
        <v>144</v>
      </c>
      <c r="NF74" s="407"/>
      <c r="NG74" s="410" t="str">
        <f t="shared" si="772"/>
        <v/>
      </c>
      <c r="NH74" s="407" t="str">
        <f>IFERROR(IF(MY74="PACE_Daniels",(INDEX(BASE!$AE$4:$AH$7,MATCH('Microciclos - Endurance (2)'!NF74,BASE!$AE$4:$AE$7,0),4)),IF(AND(MY74="vVO2máx",NF74&gt;=35,NF74&lt;=45),"9-11",IF(AND(MY74="vVO2máx",NF74&gt;45,NF74&lt;=65),"11",IF(AND(MY74="vVO2máx",NF74&gt;65,NF74&lt;=75),"12-13",IF(AND(MY74="vVO2máx",NF74&gt;=80,NF74&lt;=85),"14-16",IF(AND(MY74="vVO2máx",NF74&gt;=85,NF74&lt;100),"17-19",IF(AND(MY74="vVO2máx",NF74&gt;=100),"20",IF(AND(MY74="FCR",NF74&gt;40,NF74&lt;=60),"12-13",IF(AND(MY74="FCR",NF74&gt;60,NF74&lt;=84),"14-16",IF(AND(MY74="FCR",NF74&gt;=85,NF74&lt;100),"17-19",IF(AND(MY74="FCR",NF74=100),"20",""))))))))))),"")</f>
        <v/>
      </c>
      <c r="NI74" s="409">
        <f>IFERROR(IF(NE74="vVO2máx",(Avaliações!$C$51*'Microciclos - Endurance (2)'!NF74)/100,IF(NE74="Velocidade_crítica",IF(NF74="80% VC",Avaliações!#REF!*0.8,IF(NF74="100% VC",Avaliações!#REF!*1,IF(NF74="120% VC",Avaliações!#REF!*1.2,IF(NF74="&gt;30%",Avaliações!$C$54*1.3,IF(NF74="&gt;40%",Avaliações!$C$54*1.4,0))))),IF(NE74="PACE_Daniels",INDEX(BASE!$Q$4:$V$60,MATCH(Avaliações!$C$53,BASE!$Q$4:$Q$60,0),MATCH('Microciclos - Endurance (2)'!NF74,BASE!$Q$4:$V$4,0)),0))),"")</f>
        <v>0</v>
      </c>
      <c r="NJ74" s="409" t="str">
        <f t="shared" si="773"/>
        <v/>
      </c>
      <c r="NN74" s="407"/>
      <c r="NO74" s="407"/>
      <c r="NP74" s="407"/>
      <c r="NQ74" s="407"/>
      <c r="NR74" s="407">
        <f t="shared" si="833"/>
        <v>0</v>
      </c>
      <c r="NS74" s="407">
        <f t="shared" si="774"/>
        <v>0</v>
      </c>
      <c r="NT74" s="408" t="str">
        <f t="shared" si="775"/>
        <v/>
      </c>
      <c r="NU74" s="407" t="s">
        <v>144</v>
      </c>
      <c r="NV74" s="407"/>
      <c r="NW74" s="409" t="str">
        <f t="shared" si="776"/>
        <v/>
      </c>
      <c r="NX74" s="410" t="str">
        <f t="shared" si="777"/>
        <v/>
      </c>
      <c r="NY74" s="407" t="str">
        <f>IFERROR(IF(NU74="PACE_Daniels",(INDEX(BASE!$AE$4:$AH$8,MATCH('Microciclos - Endurance (2)'!NV74,BASE!$AE$4:$AE$8,0),4)),IF(AND(NU74="vVO2máx",NV74&gt;=35,NV74&lt;=45),"9-11",IF(AND(NU74="vVO2máx",NV74&gt;45,NV74&lt;=65),"11",IF(AND(NU74="vVO2máx",NV74&gt;65,NV74&lt;=75),"12-13",IF(AND(NU74="vVO2máx",NV74&gt;=80,NV74&lt;=85),"14-16",IF(AND(NU74="vVO2máx",NV74&gt;=85,NV74&lt;100),"17-19",IF(AND(NU74="vVO2máx",NV74&gt;=100),"20",IF(AND(NU74="FCR",NV74&gt;40,NV74&lt;=60),"12-13",IF(AND(NU74="FCR",NV74&gt;60,NV74&lt;=84),"14-16",IF(AND(NU74="FCR",NV74&gt;=85,NV74&lt;100),"17-19",IF(AND(NU74="FCR",NV74=100),"20",""))))))))))),"")</f>
        <v/>
      </c>
      <c r="NZ74" s="409" t="str">
        <f>IFERROR(IF(NU74="vVO2máx",(Avaliações!$C$51*'Microciclos - Endurance (2)'!NV74)/100,IF(NU74="Velocidade_crítica",IF(NV74="80% VC",Avaliações!#REF!*0.8,IF(NV74="100% VC",Avaliações!#REF!*1,IF(NV74="120% VC",Avaliações!#REF!*1.2,IF(NV74="&gt;30%",Avaliações!$C$54*1.3,IF(NV74="&gt;40%",Avaliações!$C$54*1.4,0))))),IF(NU74="PACE_Daniels",INDEX(BASE!$Q$4:$V$60,MATCH(Avaliações!$C$53,BASE!$Q$4:$Q$60,0),MATCH('Microciclos - Endurance (2)'!NV74,BASE!$Q$4:$V$4,0)),""))),"")</f>
        <v/>
      </c>
      <c r="OA74" s="407" t="s">
        <v>144</v>
      </c>
      <c r="OB74" s="407"/>
      <c r="OC74" s="410" t="str">
        <f t="shared" si="778"/>
        <v/>
      </c>
      <c r="OD74" s="407" t="str">
        <f>IFERROR(IF(NU74="PACE_Daniels",(INDEX(BASE!$AE$4:$AH$7,MATCH('Microciclos - Endurance (2)'!OB74,BASE!$AE$4:$AE$7,0),4)),IF(AND(NU74="vVO2máx",OB74&gt;=35,OB74&lt;=45),"9-11",IF(AND(NU74="vVO2máx",OB74&gt;45,OB74&lt;=65),"11",IF(AND(NU74="vVO2máx",OB74&gt;65,OB74&lt;=75),"12-13",IF(AND(NU74="vVO2máx",OB74&gt;=80,OB74&lt;=85),"14-16",IF(AND(NU74="vVO2máx",OB74&gt;=85,OB74&lt;100),"17-19",IF(AND(NU74="vVO2máx",OB74&gt;=100),"20",IF(AND(NU74="FCR",OB74&gt;40,OB74&lt;=60),"12-13",IF(AND(NU74="FCR",OB74&gt;60,OB74&lt;=84),"14-16",IF(AND(NU74="FCR",OB74&gt;=85,OB74&lt;100),"17-19",IF(AND(NU74="FCR",OB74=100),"20",""))))))))))),"")</f>
        <v/>
      </c>
      <c r="OE74" s="409">
        <f>IFERROR(IF(OA74="vVO2máx",(Avaliações!$C$51*'Microciclos - Endurance (2)'!OB74)/100,IF(OA74="Velocidade_crítica",IF(OB74="80% VC",Avaliações!#REF!*0.8,IF(OB74="100% VC",Avaliações!#REF!*1,IF(OB74="120% VC",Avaliações!#REF!*1.2,IF(OB74="&gt;30%",Avaliações!$C$54*1.3,IF(OB74="&gt;40%",Avaliações!$C$54*1.4,0))))),IF(OA74="PACE_Daniels",INDEX(BASE!$Q$4:$V$60,MATCH(Avaliações!$C$53,BASE!$Q$4:$Q$60,0),MATCH('Microciclos - Endurance (2)'!OB74,BASE!$Q$4:$V$4,0)),0))),"")</f>
        <v>0</v>
      </c>
      <c r="OF74" s="409" t="str">
        <f t="shared" si="779"/>
        <v/>
      </c>
      <c r="OJ74" s="407"/>
      <c r="OK74" s="407"/>
      <c r="OL74" s="407"/>
      <c r="OM74" s="407"/>
      <c r="ON74" s="407">
        <f t="shared" si="834"/>
        <v>0</v>
      </c>
      <c r="OO74" s="407">
        <f t="shared" si="780"/>
        <v>0</v>
      </c>
      <c r="OP74" s="408" t="str">
        <f t="shared" si="781"/>
        <v/>
      </c>
      <c r="OQ74" s="407" t="s">
        <v>144</v>
      </c>
      <c r="OR74" s="407"/>
      <c r="OS74" s="409" t="str">
        <f t="shared" si="782"/>
        <v/>
      </c>
      <c r="OT74" s="410" t="str">
        <f t="shared" si="783"/>
        <v/>
      </c>
      <c r="OU74" s="407" t="str">
        <f>IFERROR(IF(OQ74="PACE_Daniels",(INDEX(BASE!$AE$4:$AH$8,MATCH('Microciclos - Endurance (2)'!OR74,BASE!$AE$4:$AE$8,0),4)),IF(AND(OQ74="vVO2máx",OR74&gt;=35,OR74&lt;=45),"9-11",IF(AND(OQ74="vVO2máx",OR74&gt;45,OR74&lt;=65),"11",IF(AND(OQ74="vVO2máx",OR74&gt;65,OR74&lt;=75),"12-13",IF(AND(OQ74="vVO2máx",OR74&gt;=80,OR74&lt;=85),"14-16",IF(AND(OQ74="vVO2máx",OR74&gt;=85,OR74&lt;100),"17-19",IF(AND(OQ74="vVO2máx",OR74&gt;=100),"20",IF(AND(OQ74="FCR",OR74&gt;40,OR74&lt;=60),"12-13",IF(AND(OQ74="FCR",OR74&gt;60,OR74&lt;=84),"14-16",IF(AND(OQ74="FCR",OR74&gt;=85,OR74&lt;100),"17-19",IF(AND(OQ74="FCR",OR74=100),"20",""))))))))))),"")</f>
        <v/>
      </c>
      <c r="OV74" s="409" t="str">
        <f>IFERROR(IF(OQ74="vVO2máx",(Avaliações!$C$51*'Microciclos - Endurance (2)'!OR74)/100,IF(OQ74="Velocidade_crítica",IF(OR74="80% VC",Avaliações!#REF!*0.8,IF(OR74="100% VC",Avaliações!#REF!*1,IF(OR74="120% VC",Avaliações!#REF!*1.2,IF(OR74="&gt;30%",Avaliações!$C$54*1.3,IF(OR74="&gt;40%",Avaliações!$C$54*1.4,0))))),IF(OQ74="PACE_Daniels",INDEX(BASE!$Q$4:$V$60,MATCH(Avaliações!$C$53,BASE!$Q$4:$Q$60,0),MATCH('Microciclos - Endurance (2)'!OR74,BASE!$Q$4:$V$4,0)),""))),"")</f>
        <v/>
      </c>
      <c r="OW74" s="407" t="s">
        <v>144</v>
      </c>
      <c r="OX74" s="407"/>
      <c r="OY74" s="410" t="str">
        <f t="shared" si="784"/>
        <v/>
      </c>
      <c r="OZ74" s="407" t="str">
        <f>IFERROR(IF(OQ74="PACE_Daniels",(INDEX(BASE!$AE$4:$AH$7,MATCH('Microciclos - Endurance (2)'!OX74,BASE!$AE$4:$AE$7,0),4)),IF(AND(OQ74="vVO2máx",OX74&gt;=35,OX74&lt;=45),"9-11",IF(AND(OQ74="vVO2máx",OX74&gt;45,OX74&lt;=65),"11",IF(AND(OQ74="vVO2máx",OX74&gt;65,OX74&lt;=75),"12-13",IF(AND(OQ74="vVO2máx",OX74&gt;=80,OX74&lt;=85),"14-16",IF(AND(OQ74="vVO2máx",OX74&gt;=85,OX74&lt;100),"17-19",IF(AND(OQ74="vVO2máx",OX74&gt;=100),"20",IF(AND(OQ74="FCR",OX74&gt;40,OX74&lt;=60),"12-13",IF(AND(OQ74="FCR",OX74&gt;60,OX74&lt;=84),"14-16",IF(AND(OQ74="FCR",OX74&gt;=85,OX74&lt;100),"17-19",IF(AND(OQ74="FCR",OX74=100),"20",""))))))))))),"")</f>
        <v/>
      </c>
      <c r="PA74" s="409">
        <f>IFERROR(IF(OW74="vVO2máx",(Avaliações!$C$51*'Microciclos - Endurance (2)'!OX74)/100,IF(OW74="Velocidade_crítica",IF(OX74="80% VC",Avaliações!#REF!*0.8,IF(OX74="100% VC",Avaliações!#REF!*1,IF(OX74="120% VC",Avaliações!#REF!*1.2,IF(OX74="&gt;30%",Avaliações!$C$54*1.3,IF(OX74="&gt;40%",Avaliações!$C$54*1.4,0))))),IF(OW74="PACE_Daniels",INDEX(BASE!$Q$4:$V$60,MATCH(Avaliações!$C$53,BASE!$Q$4:$Q$60,0),MATCH('Microciclos - Endurance (2)'!OX74,BASE!$Q$4:$V$4,0)),0))),"")</f>
        <v>0</v>
      </c>
      <c r="PB74" s="409" t="str">
        <f t="shared" si="785"/>
        <v/>
      </c>
      <c r="PF74" s="407"/>
      <c r="PG74" s="407"/>
      <c r="PH74" s="407"/>
      <c r="PI74" s="407"/>
      <c r="PJ74" s="407">
        <f t="shared" si="835"/>
        <v>0</v>
      </c>
      <c r="PK74" s="407">
        <f t="shared" si="786"/>
        <v>0</v>
      </c>
      <c r="PL74" s="408" t="str">
        <f t="shared" si="787"/>
        <v/>
      </c>
      <c r="PM74" s="407" t="s">
        <v>144</v>
      </c>
      <c r="PN74" s="407"/>
      <c r="PO74" s="409" t="str">
        <f t="shared" si="788"/>
        <v/>
      </c>
      <c r="PP74" s="410" t="str">
        <f t="shared" si="789"/>
        <v/>
      </c>
      <c r="PQ74" s="407" t="str">
        <f>IFERROR(IF(PM74="PACE_Daniels",(INDEX(BASE!$AE$4:$AH$8,MATCH('Microciclos - Endurance (2)'!PN74,BASE!$AE$4:$AE$8,0),4)),IF(AND(PM74="vVO2máx",PN74&gt;=35,PN74&lt;=45),"9-11",IF(AND(PM74="vVO2máx",PN74&gt;45,PN74&lt;=65),"11",IF(AND(PM74="vVO2máx",PN74&gt;65,PN74&lt;=75),"12-13",IF(AND(PM74="vVO2máx",PN74&gt;=80,PN74&lt;=85),"14-16",IF(AND(PM74="vVO2máx",PN74&gt;=85,PN74&lt;100),"17-19",IF(AND(PM74="vVO2máx",PN74&gt;=100),"20",IF(AND(PM74="FCR",PN74&gt;40,PN74&lt;=60),"12-13",IF(AND(PM74="FCR",PN74&gt;60,PN74&lt;=84),"14-16",IF(AND(PM74="FCR",PN74&gt;=85,PN74&lt;100),"17-19",IF(AND(PM74="FCR",PN74=100),"20",""))))))))))),"")</f>
        <v/>
      </c>
      <c r="PR74" s="409" t="str">
        <f>IFERROR(IF(PM74="vVO2máx",(Avaliações!$C$51*'Microciclos - Endurance (2)'!PN74)/100,IF(PM74="Velocidade_crítica",IF(PN74="80% VC",Avaliações!#REF!*0.8,IF(PN74="100% VC",Avaliações!#REF!*1,IF(PN74="120% VC",Avaliações!#REF!*1.2,IF(PN74="&gt;30%",Avaliações!$C$54*1.3,IF(PN74="&gt;40%",Avaliações!$C$54*1.4,0))))),IF(PM74="PACE_Daniels",INDEX(BASE!$Q$4:$V$60,MATCH(Avaliações!$C$53,BASE!$Q$4:$Q$60,0),MATCH('Microciclos - Endurance (2)'!PN74,BASE!$Q$4:$V$4,0)),""))),"")</f>
        <v/>
      </c>
      <c r="PS74" s="407" t="s">
        <v>144</v>
      </c>
      <c r="PT74" s="407"/>
      <c r="PU74" s="410" t="str">
        <f t="shared" si="790"/>
        <v/>
      </c>
      <c r="PV74" s="407" t="str">
        <f>IFERROR(IF(PM74="PACE_Daniels",(INDEX(BASE!$AE$4:$AH$7,MATCH('Microciclos - Endurance (2)'!PT74,BASE!$AE$4:$AE$7,0),4)),IF(AND(PM74="vVO2máx",PT74&gt;=35,PT74&lt;=45),"9-11",IF(AND(PM74="vVO2máx",PT74&gt;45,PT74&lt;=65),"11",IF(AND(PM74="vVO2máx",PT74&gt;65,PT74&lt;=75),"12-13",IF(AND(PM74="vVO2máx",PT74&gt;=80,PT74&lt;=85),"14-16",IF(AND(PM74="vVO2máx",PT74&gt;=85,PT74&lt;100),"17-19",IF(AND(PM74="vVO2máx",PT74&gt;=100),"20",IF(AND(PM74="FCR",PT74&gt;40,PT74&lt;=60),"12-13",IF(AND(PM74="FCR",PT74&gt;60,PT74&lt;=84),"14-16",IF(AND(PM74="FCR",PT74&gt;=85,PT74&lt;100),"17-19",IF(AND(PM74="FCR",PT74=100),"20",""))))))))))),"")</f>
        <v/>
      </c>
      <c r="PW74" s="409">
        <f>IFERROR(IF(PS74="vVO2máx",(Avaliações!$C$51*'Microciclos - Endurance (2)'!PT74)/100,IF(PS74="Velocidade_crítica",IF(PT74="80% VC",Avaliações!#REF!*0.8,IF(PT74="100% VC",Avaliações!#REF!*1,IF(PT74="120% VC",Avaliações!#REF!*1.2,IF(PT74="&gt;30%",Avaliações!$C$54*1.3,IF(PT74="&gt;40%",Avaliações!$C$54*1.4,0))))),IF(PS74="PACE_Daniels",INDEX(BASE!$Q$4:$V$60,MATCH(Avaliações!$C$53,BASE!$Q$4:$Q$60,0),MATCH('Microciclos - Endurance (2)'!PT74,BASE!$Q$4:$V$4,0)),0))),"")</f>
        <v>0</v>
      </c>
      <c r="PX74" s="409" t="str">
        <f t="shared" si="791"/>
        <v/>
      </c>
      <c r="QB74" s="407"/>
      <c r="QC74" s="407"/>
      <c r="QD74" s="407"/>
      <c r="QE74" s="407"/>
      <c r="QF74" s="407">
        <f t="shared" si="836"/>
        <v>0</v>
      </c>
      <c r="QG74" s="407">
        <f t="shared" si="792"/>
        <v>0</v>
      </c>
      <c r="QH74" s="408" t="str">
        <f t="shared" si="793"/>
        <v/>
      </c>
      <c r="QI74" s="407" t="s">
        <v>144</v>
      </c>
      <c r="QJ74" s="407"/>
      <c r="QK74" s="409" t="str">
        <f t="shared" si="794"/>
        <v/>
      </c>
      <c r="QL74" s="410" t="str">
        <f t="shared" si="795"/>
        <v/>
      </c>
      <c r="QM74" s="407" t="str">
        <f>IFERROR(IF(QI74="PACE_Daniels",(INDEX(BASE!$AE$4:$AH$8,MATCH('Microciclos - Endurance (2)'!QJ74,BASE!$AE$4:$AE$8,0),4)),IF(AND(QI74="vVO2máx",QJ74&gt;=35,QJ74&lt;=45),"9-11",IF(AND(QI74="vVO2máx",QJ74&gt;45,QJ74&lt;=65),"11",IF(AND(QI74="vVO2máx",QJ74&gt;65,QJ74&lt;=75),"12-13",IF(AND(QI74="vVO2máx",QJ74&gt;=80,QJ74&lt;=85),"14-16",IF(AND(QI74="vVO2máx",QJ74&gt;=85,QJ74&lt;100),"17-19",IF(AND(QI74="vVO2máx",QJ74&gt;=100),"20",IF(AND(QI74="FCR",QJ74&gt;40,QJ74&lt;=60),"12-13",IF(AND(QI74="FCR",QJ74&gt;60,QJ74&lt;=84),"14-16",IF(AND(QI74="FCR",QJ74&gt;=85,QJ74&lt;100),"17-19",IF(AND(QI74="FCR",QJ74=100),"20",""))))))))))),"")</f>
        <v/>
      </c>
      <c r="QN74" s="409" t="str">
        <f>IFERROR(IF(QI74="vVO2máx",(Avaliações!$C$51*'Microciclos - Endurance (2)'!QJ74)/100,IF(QI74="Velocidade_crítica",IF(QJ74="80% VC",Avaliações!#REF!*0.8,IF(QJ74="100% VC",Avaliações!#REF!*1,IF(QJ74="120% VC",Avaliações!#REF!*1.2,IF(QJ74="&gt;30%",Avaliações!$C$54*1.3,IF(QJ74="&gt;40%",Avaliações!$C$54*1.4,0))))),IF(QI74="PACE_Daniels",INDEX(BASE!$Q$4:$V$60,MATCH(Avaliações!$C$53,BASE!$Q$4:$Q$60,0),MATCH('Microciclos - Endurance (2)'!QJ74,BASE!$Q$4:$V$4,0)),""))),"")</f>
        <v/>
      </c>
      <c r="QO74" s="407" t="s">
        <v>144</v>
      </c>
      <c r="QP74" s="407"/>
      <c r="QQ74" s="410" t="str">
        <f t="shared" si="796"/>
        <v/>
      </c>
      <c r="QR74" s="407" t="str">
        <f>IFERROR(IF(QI74="PACE_Daniels",(INDEX(BASE!$AE$4:$AH$7,MATCH('Microciclos - Endurance (2)'!QP74,BASE!$AE$4:$AE$7,0),4)),IF(AND(QI74="vVO2máx",QP74&gt;=35,QP74&lt;=45),"9-11",IF(AND(QI74="vVO2máx",QP74&gt;45,QP74&lt;=65),"11",IF(AND(QI74="vVO2máx",QP74&gt;65,QP74&lt;=75),"12-13",IF(AND(QI74="vVO2máx",QP74&gt;=80,QP74&lt;=85),"14-16",IF(AND(QI74="vVO2máx",QP74&gt;=85,QP74&lt;100),"17-19",IF(AND(QI74="vVO2máx",QP74&gt;=100),"20",IF(AND(QI74="FCR",QP74&gt;40,QP74&lt;=60),"12-13",IF(AND(QI74="FCR",QP74&gt;60,QP74&lt;=84),"14-16",IF(AND(QI74="FCR",QP74&gt;=85,QP74&lt;100),"17-19",IF(AND(QI74="FCR",QP74=100),"20",""))))))))))),"")</f>
        <v/>
      </c>
      <c r="QS74" s="409">
        <f>IFERROR(IF(QO74="vVO2máx",(Avaliações!$C$51*'Microciclos - Endurance (2)'!QP74)/100,IF(QO74="Velocidade_crítica",IF(QP74="80% VC",Avaliações!#REF!*0.8,IF(QP74="100% VC",Avaliações!#REF!*1,IF(QP74="120% VC",Avaliações!#REF!*1.2,IF(QP74="&gt;30%",Avaliações!$C$54*1.3,IF(QP74="&gt;40%",Avaliações!$C$54*1.4,0))))),IF(QO74="PACE_Daniels",INDEX(BASE!$Q$4:$V$60,MATCH(Avaliações!$C$53,BASE!$Q$4:$Q$60,0),MATCH('Microciclos - Endurance (2)'!QP74,BASE!$Q$4:$V$4,0)),0))),"")</f>
        <v>0</v>
      </c>
      <c r="QT74" s="409" t="str">
        <f t="shared" si="797"/>
        <v/>
      </c>
      <c r="QX74" s="407"/>
      <c r="QY74" s="407"/>
      <c r="QZ74" s="407"/>
      <c r="RA74" s="407"/>
      <c r="RB74" s="407">
        <f t="shared" si="837"/>
        <v>0</v>
      </c>
      <c r="RC74" s="407">
        <f t="shared" si="798"/>
        <v>0</v>
      </c>
      <c r="RD74" s="408" t="str">
        <f t="shared" si="799"/>
        <v/>
      </c>
      <c r="RE74" s="407" t="s">
        <v>144</v>
      </c>
      <c r="RF74" s="407"/>
      <c r="RG74" s="409" t="str">
        <f t="shared" si="800"/>
        <v/>
      </c>
      <c r="RH74" s="410" t="str">
        <f t="shared" si="801"/>
        <v/>
      </c>
      <c r="RI74" s="407" t="str">
        <f>IFERROR(IF(RE74="PACE_Daniels",(INDEX(BASE!$AE$4:$AH$8,MATCH('Microciclos - Endurance (2)'!RF74,BASE!$AE$4:$AE$8,0),4)),IF(AND(RE74="vVO2máx",RF74&gt;=35,RF74&lt;=45),"9-11",IF(AND(RE74="vVO2máx",RF74&gt;45,RF74&lt;=65),"11",IF(AND(RE74="vVO2máx",RF74&gt;65,RF74&lt;=75),"12-13",IF(AND(RE74="vVO2máx",RF74&gt;=80,RF74&lt;=85),"14-16",IF(AND(RE74="vVO2máx",RF74&gt;=85,RF74&lt;100),"17-19",IF(AND(RE74="vVO2máx",RF74&gt;=100),"20",IF(AND(RE74="FCR",RF74&gt;40,RF74&lt;=60),"12-13",IF(AND(RE74="FCR",RF74&gt;60,RF74&lt;=84),"14-16",IF(AND(RE74="FCR",RF74&gt;=85,RF74&lt;100),"17-19",IF(AND(RE74="FCR",RF74=100),"20",""))))))))))),"")</f>
        <v/>
      </c>
      <c r="RJ74" s="409" t="str">
        <f>IFERROR(IF(RE74="vVO2máx",(Avaliações!$C$51*'Microciclos - Endurance (2)'!RF74)/100,IF(RE74="Velocidade_crítica",IF(RF74="80% VC",Avaliações!#REF!*0.8,IF(RF74="100% VC",Avaliações!#REF!*1,IF(RF74="120% VC",Avaliações!#REF!*1.2,IF(RF74="&gt;30%",Avaliações!$C$54*1.3,IF(RF74="&gt;40%",Avaliações!$C$54*1.4,0))))),IF(RE74="PACE_Daniels",INDEX(BASE!$Q$4:$V$60,MATCH(Avaliações!$C$53,BASE!$Q$4:$Q$60,0),MATCH('Microciclos - Endurance (2)'!RF74,BASE!$Q$4:$V$4,0)),""))),"")</f>
        <v/>
      </c>
      <c r="RK74" s="407" t="s">
        <v>144</v>
      </c>
      <c r="RL74" s="407"/>
      <c r="RM74" s="410" t="str">
        <f t="shared" si="802"/>
        <v/>
      </c>
      <c r="RN74" s="407" t="str">
        <f>IFERROR(IF(RE74="PACE_Daniels",(INDEX(BASE!$AE$4:$AH$7,MATCH('Microciclos - Endurance (2)'!RL74,BASE!$AE$4:$AE$7,0),4)),IF(AND(RE74="vVO2máx",RL74&gt;=35,RL74&lt;=45),"9-11",IF(AND(RE74="vVO2máx",RL74&gt;45,RL74&lt;=65),"11",IF(AND(RE74="vVO2máx",RL74&gt;65,RL74&lt;=75),"12-13",IF(AND(RE74="vVO2máx",RL74&gt;=80,RL74&lt;=85),"14-16",IF(AND(RE74="vVO2máx",RL74&gt;=85,RL74&lt;100),"17-19",IF(AND(RE74="vVO2máx",RL74&gt;=100),"20",IF(AND(RE74="FCR",RL74&gt;40,RL74&lt;=60),"12-13",IF(AND(RE74="FCR",RL74&gt;60,RL74&lt;=84),"14-16",IF(AND(RE74="FCR",RL74&gt;=85,RL74&lt;100),"17-19",IF(AND(RE74="FCR",RL74=100),"20",""))))))))))),"")</f>
        <v/>
      </c>
      <c r="RO74" s="409">
        <f>IFERROR(IF(RK74="vVO2máx",(Avaliações!$C$51*'Microciclos - Endurance (2)'!RL74)/100,IF(RK74="Velocidade_crítica",IF(RL74="80% VC",Avaliações!#REF!*0.8,IF(RL74="100% VC",Avaliações!#REF!*1,IF(RL74="120% VC",Avaliações!#REF!*1.2,IF(RL74="&gt;30%",Avaliações!$C$54*1.3,IF(RL74="&gt;40%",Avaliações!$C$54*1.4,0))))),IF(RK74="PACE_Daniels",INDEX(BASE!$Q$4:$V$60,MATCH(Avaliações!$C$53,BASE!$Q$4:$Q$60,0),MATCH('Microciclos - Endurance (2)'!RL74,BASE!$Q$4:$V$4,0)),0))),"")</f>
        <v>0</v>
      </c>
      <c r="RP74" s="409" t="str">
        <f t="shared" si="803"/>
        <v/>
      </c>
      <c r="RT74" s="407"/>
      <c r="RU74" s="407"/>
      <c r="RV74" s="407"/>
      <c r="RW74" s="407"/>
      <c r="RX74" s="407">
        <f t="shared" si="838"/>
        <v>0</v>
      </c>
      <c r="RY74" s="407">
        <f t="shared" si="804"/>
        <v>0</v>
      </c>
      <c r="RZ74" s="408" t="str">
        <f t="shared" si="805"/>
        <v/>
      </c>
      <c r="SA74" s="407" t="s">
        <v>144</v>
      </c>
      <c r="SB74" s="407"/>
      <c r="SC74" s="409" t="str">
        <f t="shared" si="806"/>
        <v/>
      </c>
      <c r="SD74" s="410" t="str">
        <f t="shared" si="807"/>
        <v/>
      </c>
      <c r="SE74" s="407" t="str">
        <f>IFERROR(IF(SA74="PACE_Daniels",(INDEX(BASE!$AE$4:$AH$8,MATCH('Microciclos - Endurance (2)'!SB74,BASE!$AE$4:$AE$8,0),4)),IF(AND(SA74="vVO2máx",SB74&gt;=35,SB74&lt;=45),"9-11",IF(AND(SA74="vVO2máx",SB74&gt;45,SB74&lt;=65),"11",IF(AND(SA74="vVO2máx",SB74&gt;65,SB74&lt;=75),"12-13",IF(AND(SA74="vVO2máx",SB74&gt;=80,SB74&lt;=85),"14-16",IF(AND(SA74="vVO2máx",SB74&gt;=85,SB74&lt;100),"17-19",IF(AND(SA74="vVO2máx",SB74&gt;=100),"20",IF(AND(SA74="FCR",SB74&gt;40,SB74&lt;=60),"12-13",IF(AND(SA74="FCR",SB74&gt;60,SB74&lt;=84),"14-16",IF(AND(SA74="FCR",SB74&gt;=85,SB74&lt;100),"17-19",IF(AND(SA74="FCR",SB74=100),"20",""))))))))))),"")</f>
        <v/>
      </c>
      <c r="SF74" s="409" t="str">
        <f>IFERROR(IF(SA74="vVO2máx",(Avaliações!$C$51*'Microciclos - Endurance (2)'!SB74)/100,IF(SA74="Velocidade_crítica",IF(SB74="80% VC",Avaliações!#REF!*0.8,IF(SB74="100% VC",Avaliações!#REF!*1,IF(SB74="120% VC",Avaliações!#REF!*1.2,IF(SB74="&gt;30%",Avaliações!$C$54*1.3,IF(SB74="&gt;40%",Avaliações!$C$54*1.4,0))))),IF(SA74="PACE_Daniels",INDEX(BASE!$Q$4:$V$60,MATCH(Avaliações!$C$53,BASE!$Q$4:$Q$60,0),MATCH('Microciclos - Endurance (2)'!SB74,BASE!$Q$4:$V$4,0)),""))),"")</f>
        <v/>
      </c>
      <c r="SG74" s="407" t="s">
        <v>144</v>
      </c>
      <c r="SH74" s="407"/>
      <c r="SI74" s="410" t="str">
        <f t="shared" si="808"/>
        <v/>
      </c>
      <c r="SJ74" s="407" t="str">
        <f>IFERROR(IF(SA74="PACE_Daniels",(INDEX(BASE!$AE$4:$AH$7,MATCH('Microciclos - Endurance (2)'!SH74,BASE!$AE$4:$AE$7,0),4)),IF(AND(SA74="vVO2máx",SH74&gt;=35,SH74&lt;=45),"9-11",IF(AND(SA74="vVO2máx",SH74&gt;45,SH74&lt;=65),"11",IF(AND(SA74="vVO2máx",SH74&gt;65,SH74&lt;=75),"12-13",IF(AND(SA74="vVO2máx",SH74&gt;=80,SH74&lt;=85),"14-16",IF(AND(SA74="vVO2máx",SH74&gt;=85,SH74&lt;100),"17-19",IF(AND(SA74="vVO2máx",SH74&gt;=100),"20",IF(AND(SA74="FCR",SH74&gt;40,SH74&lt;=60),"12-13",IF(AND(SA74="FCR",SH74&gt;60,SH74&lt;=84),"14-16",IF(AND(SA74="FCR",SH74&gt;=85,SH74&lt;100),"17-19",IF(AND(SA74="FCR",SH74=100),"20",""))))))))))),"")</f>
        <v/>
      </c>
      <c r="SK74" s="409">
        <f>IFERROR(IF(SG74="vVO2máx",(Avaliações!$C$51*'Microciclos - Endurance (2)'!SH74)/100,IF(SG74="Velocidade_crítica",IF(SH74="80% VC",Avaliações!#REF!*0.8,IF(SH74="100% VC",Avaliações!#REF!*1,IF(SH74="120% VC",Avaliações!#REF!*1.2,IF(SH74="&gt;30%",Avaliações!$C$54*1.3,IF(SH74="&gt;40%",Avaliações!$C$54*1.4,0))))),IF(SG74="PACE_Daniels",INDEX(BASE!$Q$4:$V$60,MATCH(Avaliações!$C$53,BASE!$Q$4:$Q$60,0),MATCH('Microciclos - Endurance (2)'!SH74,BASE!$Q$4:$V$4,0)),0))),"")</f>
        <v>0</v>
      </c>
      <c r="SL74" s="409" t="str">
        <f t="shared" si="809"/>
        <v/>
      </c>
      <c r="SP74" s="407"/>
      <c r="SQ74" s="407"/>
      <c r="SR74" s="407"/>
      <c r="SS74" s="407"/>
      <c r="ST74" s="407">
        <f t="shared" si="839"/>
        <v>0</v>
      </c>
      <c r="SU74" s="407">
        <f t="shared" si="810"/>
        <v>0</v>
      </c>
      <c r="SV74" s="408" t="str">
        <f t="shared" si="811"/>
        <v/>
      </c>
      <c r="SW74" s="407" t="s">
        <v>144</v>
      </c>
      <c r="SX74" s="407"/>
      <c r="SY74" s="409" t="str">
        <f t="shared" si="812"/>
        <v/>
      </c>
      <c r="SZ74" s="410" t="str">
        <f t="shared" si="813"/>
        <v/>
      </c>
      <c r="TA74" s="407" t="str">
        <f>IFERROR(IF(SW74="PACE_Daniels",(INDEX(BASE!$AE$4:$AH$8,MATCH('Microciclos - Endurance (2)'!SX74,BASE!$AE$4:$AE$8,0),4)),IF(AND(SW74="vVO2máx",SX74&gt;=35,SX74&lt;=45),"9-11",IF(AND(SW74="vVO2máx",SX74&gt;45,SX74&lt;=65),"11",IF(AND(SW74="vVO2máx",SX74&gt;65,SX74&lt;=75),"12-13",IF(AND(SW74="vVO2máx",SX74&gt;=80,SX74&lt;=85),"14-16",IF(AND(SW74="vVO2máx",SX74&gt;=85,SX74&lt;100),"17-19",IF(AND(SW74="vVO2máx",SX74&gt;=100),"20",IF(AND(SW74="FCR",SX74&gt;40,SX74&lt;=60),"12-13",IF(AND(SW74="FCR",SX74&gt;60,SX74&lt;=84),"14-16",IF(AND(SW74="FCR",SX74&gt;=85,SX74&lt;100),"17-19",IF(AND(SW74="FCR",SX74=100),"20",""))))))))))),"")</f>
        <v/>
      </c>
      <c r="TB74" s="409" t="str">
        <f>IFERROR(IF(SW74="vVO2máx",(Avaliações!$C$51*'Microciclos - Endurance (2)'!SX74)/100,IF(SW74="Velocidade_crítica",IF(SX74="80% VC",Avaliações!#REF!*0.8,IF(SX74="100% VC",Avaliações!#REF!*1,IF(SX74="120% VC",Avaliações!#REF!*1.2,IF(SX74="&gt;30%",Avaliações!$C$54*1.3,IF(SX74="&gt;40%",Avaliações!$C$54*1.4,0))))),IF(SW74="PACE_Daniels",INDEX(BASE!$Q$4:$V$60,MATCH(Avaliações!$C$53,BASE!$Q$4:$Q$60,0),MATCH('Microciclos - Endurance (2)'!SX74,BASE!$Q$4:$V$4,0)),""))),"")</f>
        <v/>
      </c>
      <c r="TC74" s="407" t="s">
        <v>144</v>
      </c>
      <c r="TD74" s="407"/>
      <c r="TE74" s="410" t="str">
        <f t="shared" si="814"/>
        <v/>
      </c>
      <c r="TF74" s="407" t="str">
        <f>IFERROR(IF(SW74="PACE_Daniels",(INDEX(BASE!$AE$4:$AH$7,MATCH('Microciclos - Endurance (2)'!TD74,BASE!$AE$4:$AE$7,0),4)),IF(AND(SW74="vVO2máx",TD74&gt;=35,TD74&lt;=45),"9-11",IF(AND(SW74="vVO2máx",TD74&gt;45,TD74&lt;=65),"11",IF(AND(SW74="vVO2máx",TD74&gt;65,TD74&lt;=75),"12-13",IF(AND(SW74="vVO2máx",TD74&gt;=80,TD74&lt;=85),"14-16",IF(AND(SW74="vVO2máx",TD74&gt;=85,TD74&lt;100),"17-19",IF(AND(SW74="vVO2máx",TD74&gt;=100),"20",IF(AND(SW74="FCR",TD74&gt;40,TD74&lt;=60),"12-13",IF(AND(SW74="FCR",TD74&gt;60,TD74&lt;=84),"14-16",IF(AND(SW74="FCR",TD74&gt;=85,TD74&lt;100),"17-19",IF(AND(SW74="FCR",TD74=100),"20",""))))))))))),"")</f>
        <v/>
      </c>
      <c r="TG74" s="409">
        <f>IFERROR(IF(TC74="vVO2máx",(Avaliações!$C$51*'Microciclos - Endurance (2)'!TD74)/100,IF(TC74="Velocidade_crítica",IF(TD74="80% VC",Avaliações!#REF!*0.8,IF(TD74="100% VC",Avaliações!#REF!*1,IF(TD74="120% VC",Avaliações!#REF!*1.2,IF(TD74="&gt;30%",Avaliações!$C$54*1.3,IF(TD74="&gt;40%",Avaliações!$C$54*1.4,0))))),IF(TC74="PACE_Daniels",INDEX(BASE!$Q$4:$V$60,MATCH(Avaliações!$C$53,BASE!$Q$4:$Q$60,0),MATCH('Microciclos - Endurance (2)'!TD74,BASE!$Q$4:$V$4,0)),0))),"")</f>
        <v>0</v>
      </c>
      <c r="TH74" s="409" t="str">
        <f t="shared" si="815"/>
        <v/>
      </c>
    </row>
    <row r="75" spans="4:528">
      <c r="D75" s="407"/>
      <c r="E75" s="407"/>
      <c r="F75" s="407"/>
      <c r="G75" s="407"/>
      <c r="H75" s="407">
        <f t="shared" si="816"/>
        <v>0</v>
      </c>
      <c r="I75" s="407">
        <f t="shared" si="672"/>
        <v>0</v>
      </c>
      <c r="J75" s="408" t="str">
        <f t="shared" si="673"/>
        <v/>
      </c>
      <c r="K75" s="407" t="s">
        <v>144</v>
      </c>
      <c r="L75" s="407"/>
      <c r="M75" s="409" t="str">
        <f t="shared" si="674"/>
        <v/>
      </c>
      <c r="N75" s="410" t="str">
        <f t="shared" si="675"/>
        <v/>
      </c>
      <c r="O75" s="407" t="str">
        <f>IFERROR(IF(K75="PACE_Daniels",(INDEX(BASE!$AE$4:$AH$8,MATCH('Microciclos - Endurance (2)'!L75,BASE!$AE$4:$AE$8,0),4)),IF(AND(K75="vVO2máx",L75&gt;=35,L75&lt;=45),"9-11",IF(AND(K75="vVO2máx",L75&gt;45,L75&lt;=65),"11",IF(AND(K75="vVO2máx",L75&gt;65,L75&lt;=75),"12-13",IF(AND(K75="vVO2máx",L75&gt;=80,L75&lt;=85),"14-16",IF(AND(K75="vVO2máx",L75&gt;=85,L75&lt;100),"17-19",IF(AND(K75="vVO2máx",L75&gt;=100),"20",IF(AND(K75="FCR",L75&gt;40,L75&lt;=60),"12-13",IF(AND(K75="FCR",L75&gt;60,L75&lt;=84),"14-16",IF(AND(K75="FCR",L75&gt;=85,L75&lt;100),"17-19",IF(AND(K75="FCR",L75=100),"20",""))))))))))),"")</f>
        <v/>
      </c>
      <c r="P75" s="409" t="str">
        <f>IFERROR(IF(K75="vVO2máx",(Avaliações!$C$51*'Microciclos - Endurance (2)'!L75)/100,IF(K75="Velocidade_crítica",IF(L75="80% VC",Avaliações!#REF!*0.8,IF(L75="100% VC",Avaliações!#REF!*1,IF(L75="120% VC",Avaliações!#REF!*1.2,IF(L75="&gt;30%",Avaliações!$C$54*1.3,IF(L75="&gt;40%",Avaliações!$C$54*1.4,0))))),IF(K75="PACE_Daniels",INDEX(BASE!$Q$4:$V$60,MATCH(Avaliações!$C$53,BASE!$Q$4:$Q$60,0),MATCH('Microciclos - Endurance (2)'!L75,BASE!$Q$4:$V$4,0)),""))),"")</f>
        <v/>
      </c>
      <c r="Q75" s="407" t="s">
        <v>144</v>
      </c>
      <c r="R75" s="407"/>
      <c r="S75" s="410" t="str">
        <f t="shared" si="676"/>
        <v/>
      </c>
      <c r="T75" s="407" t="str">
        <f>IFERROR(IF(K75="PACE_Daniels",(INDEX(BASE!$AE$4:$AH$7,MATCH('Microciclos - Endurance (2)'!R75,BASE!$AE$4:$AE$7,0),4)),IF(AND(K75="vVO2máx",R75&gt;=35,R75&lt;=45),"9-11",IF(AND(K75="vVO2máx",R75&gt;45,R75&lt;=65),"11",IF(AND(K75="vVO2máx",R75&gt;65,R75&lt;=75),"12-13",IF(AND(K75="vVO2máx",R75&gt;=80,R75&lt;=85),"14-16",IF(AND(K75="vVO2máx",R75&gt;=85,R75&lt;100),"17-19",IF(AND(K75="vVO2máx",R75&gt;=100),"20",IF(AND(K75="FCR",R75&gt;40,R75&lt;=60),"12-13",IF(AND(K75="FCR",R75&gt;60,R75&lt;=84),"14-16",IF(AND(K75="FCR",R75&gt;=85,R75&lt;100),"17-19",IF(AND(K75="FCR",R75=100),"20",""))))))))))),"")</f>
        <v/>
      </c>
      <c r="U75" s="409">
        <f>IFERROR(IF(Q75="vVO2máx",(Avaliações!$C$51*'Microciclos - Endurance (2)'!R75)/100,IF(Q75="Velocidade_crítica",IF(R75="80% VC",Avaliações!#REF!*0.8,IF(R75="100% VC",Avaliações!#REF!*1,IF(R75="120% VC",Avaliações!#REF!*1.2,IF(R75="&gt;30%",Avaliações!$C$54*1.3,IF(R75="&gt;40%",Avaliações!$C$54*1.4,0))))),IF(Q75="PACE_Daniels",INDEX(BASE!$Q$4:$V$60,MATCH(Avaliações!$C$53,BASE!$Q$4:$Q$60,0),MATCH('Microciclos - Endurance (2)'!R75,BASE!$Q$4:$V$4,0)),0))),"")</f>
        <v>0</v>
      </c>
      <c r="V75" s="409" t="str">
        <f t="shared" si="677"/>
        <v/>
      </c>
      <c r="Z75" s="407"/>
      <c r="AA75" s="407"/>
      <c r="AB75" s="407"/>
      <c r="AC75" s="407"/>
      <c r="AD75" s="407">
        <f t="shared" si="817"/>
        <v>0</v>
      </c>
      <c r="AE75" s="407">
        <f t="shared" si="678"/>
        <v>0</v>
      </c>
      <c r="AF75" s="408" t="str">
        <f t="shared" si="679"/>
        <v/>
      </c>
      <c r="AG75" s="407" t="s">
        <v>144</v>
      </c>
      <c r="AH75" s="407"/>
      <c r="AI75" s="409" t="str">
        <f t="shared" si="680"/>
        <v/>
      </c>
      <c r="AJ75" s="410" t="str">
        <f t="shared" si="681"/>
        <v/>
      </c>
      <c r="AK75" s="407" t="str">
        <f>IFERROR(IF(AG75="PACE_Daniels",(INDEX(BASE!$AE$4:$AH$8,MATCH('Microciclos - Endurance (2)'!AH75,BASE!$AE$4:$AE$8,0),4)),IF(AND(AG75="vVO2máx",AH75&gt;=35,AH75&lt;=45),"9-11",IF(AND(AG75="vVO2máx",AH75&gt;45,AH75&lt;=65),"11",IF(AND(AG75="vVO2máx",AH75&gt;65,AH75&lt;=75),"12-13",IF(AND(AG75="vVO2máx",AH75&gt;=80,AH75&lt;=85),"14-16",IF(AND(AG75="vVO2máx",AH75&gt;=85,AH75&lt;100),"17-19",IF(AND(AG75="vVO2máx",AH75&gt;=100),"20",IF(AND(AG75="FCR",AH75&gt;40,AH75&lt;=60),"12-13",IF(AND(AG75="FCR",AH75&gt;60,AH75&lt;=84),"14-16",IF(AND(AG75="FCR",AH75&gt;=85,AH75&lt;100),"17-19",IF(AND(AG75="FCR",AH75=100),"20",""))))))))))),"")</f>
        <v/>
      </c>
      <c r="AL75" s="409" t="str">
        <f>IFERROR(IF(AG75="vVO2máx",(Avaliações!$C$51*'Microciclos - Endurance (2)'!AH75)/100,IF(AG75="Velocidade_crítica",IF(AH75="80% VC",Avaliações!#REF!*0.8,IF(AH75="100% VC",Avaliações!#REF!*1,IF(AH75="120% VC",Avaliações!#REF!*1.2,IF(AH75="&gt;30%",Avaliações!$C$54*1.3,IF(AH75="&gt;40%",Avaliações!$C$54*1.4,0))))),IF(AG75="PACE_Daniels",INDEX(BASE!$Q$4:$V$60,MATCH(Avaliações!$C$53,BASE!$Q$4:$Q$60,0),MATCH('Microciclos - Endurance (2)'!AH75,BASE!$Q$4:$V$4,0)),""))),"")</f>
        <v/>
      </c>
      <c r="AM75" s="407" t="s">
        <v>144</v>
      </c>
      <c r="AN75" s="407"/>
      <c r="AO75" s="410" t="str">
        <f t="shared" si="682"/>
        <v/>
      </c>
      <c r="AP75" s="407" t="str">
        <f>IFERROR(IF(AG75="PACE_Daniels",(INDEX(BASE!$AE$4:$AH$7,MATCH('Microciclos - Endurance (2)'!AN75,BASE!$AE$4:$AE$7,0),4)),IF(AND(AG75="vVO2máx",AN75&gt;=35,AN75&lt;=45),"9-11",IF(AND(AG75="vVO2máx",AN75&gt;45,AN75&lt;=65),"11",IF(AND(AG75="vVO2máx",AN75&gt;65,AN75&lt;=75),"12-13",IF(AND(AG75="vVO2máx",AN75&gt;=80,AN75&lt;=85),"14-16",IF(AND(AG75="vVO2máx",AN75&gt;=85,AN75&lt;100),"17-19",IF(AND(AG75="vVO2máx",AN75&gt;=100),"20",IF(AND(AG75="FCR",AN75&gt;40,AN75&lt;=60),"12-13",IF(AND(AG75="FCR",AN75&gt;60,AN75&lt;=84),"14-16",IF(AND(AG75="FCR",AN75&gt;=85,AN75&lt;100),"17-19",IF(AND(AG75="FCR",AN75=100),"20",""))))))))))),"")</f>
        <v/>
      </c>
      <c r="AQ75" s="409">
        <f>IFERROR(IF(AM75="vVO2máx",(Avaliações!$C$51*'Microciclos - Endurance (2)'!AN75)/100,IF(AM75="Velocidade_crítica",IF(AN75="80% VC",Avaliações!#REF!*0.8,IF(AN75="100% VC",Avaliações!#REF!*1,IF(AN75="120% VC",Avaliações!#REF!*1.2,IF(AN75="&gt;30%",Avaliações!$C$54*1.3,IF(AN75="&gt;40%",Avaliações!$C$54*1.4,0))))),IF(AM75="PACE_Daniels",INDEX(BASE!$Q$4:$V$60,MATCH(Avaliações!$C$53,BASE!$Q$4:$Q$60,0),MATCH('Microciclos - Endurance (2)'!AN75,BASE!$Q$4:$V$4,0)),0))),"")</f>
        <v>0</v>
      </c>
      <c r="AR75" s="409" t="str">
        <f t="shared" si="683"/>
        <v/>
      </c>
      <c r="AV75" s="407"/>
      <c r="AW75" s="407"/>
      <c r="AX75" s="407"/>
      <c r="AY75" s="407"/>
      <c r="AZ75" s="407">
        <f t="shared" si="818"/>
        <v>0</v>
      </c>
      <c r="BA75" s="407">
        <f t="shared" si="684"/>
        <v>0</v>
      </c>
      <c r="BB75" s="408" t="str">
        <f t="shared" si="685"/>
        <v/>
      </c>
      <c r="BC75" s="407" t="s">
        <v>144</v>
      </c>
      <c r="BD75" s="407"/>
      <c r="BE75" s="409" t="str">
        <f t="shared" si="686"/>
        <v/>
      </c>
      <c r="BF75" s="410" t="str">
        <f t="shared" si="687"/>
        <v/>
      </c>
      <c r="BG75" s="407" t="str">
        <f>IFERROR(IF(BC75="PACE_Daniels",(INDEX(BASE!$AE$4:$AH$8,MATCH('Microciclos - Endurance (2)'!BD75,BASE!$AE$4:$AE$8,0),4)),IF(AND(BC75="vVO2máx",BD75&gt;=35,BD75&lt;=45),"9-11",IF(AND(BC75="vVO2máx",BD75&gt;45,BD75&lt;=65),"11",IF(AND(BC75="vVO2máx",BD75&gt;65,BD75&lt;=75),"12-13",IF(AND(BC75="vVO2máx",BD75&gt;=80,BD75&lt;=85),"14-16",IF(AND(BC75="vVO2máx",BD75&gt;=85,BD75&lt;100),"17-19",IF(AND(BC75="vVO2máx",BD75&gt;=100),"20",IF(AND(BC75="FCR",BD75&gt;40,BD75&lt;=60),"12-13",IF(AND(BC75="FCR",BD75&gt;60,BD75&lt;=84),"14-16",IF(AND(BC75="FCR",BD75&gt;=85,BD75&lt;100),"17-19",IF(AND(BC75="FCR",BD75=100),"20",""))))))))))),"")</f>
        <v/>
      </c>
      <c r="BH75" s="409" t="str">
        <f>IFERROR(IF(BC75="vVO2máx",(Avaliações!$C$51*'Microciclos - Endurance (2)'!BD75)/100,IF(BC75="Velocidade_crítica",IF(BD75="80% VC",Avaliações!#REF!*0.8,IF(BD75="100% VC",Avaliações!#REF!*1,IF(BD75="120% VC",Avaliações!#REF!*1.2,IF(BD75="&gt;30%",Avaliações!$C$54*1.3,IF(BD75="&gt;40%",Avaliações!$C$54*1.4,0))))),IF(BC75="PACE_Daniels",INDEX(BASE!$Q$4:$V$60,MATCH(Avaliações!$C$53,BASE!$Q$4:$Q$60,0),MATCH('Microciclos - Endurance (2)'!BD75,BASE!$Q$4:$V$4,0)),""))),"")</f>
        <v/>
      </c>
      <c r="BI75" s="407" t="s">
        <v>144</v>
      </c>
      <c r="BJ75" s="407"/>
      <c r="BK75" s="410" t="str">
        <f t="shared" si="688"/>
        <v/>
      </c>
      <c r="BL75" s="407" t="str">
        <f>IFERROR(IF(BC75="PACE_Daniels",(INDEX(BASE!$AE$4:$AH$7,MATCH('Microciclos - Endurance (2)'!BJ75,BASE!$AE$4:$AE$7,0),4)),IF(AND(BC75="vVO2máx",BJ75&gt;=35,BJ75&lt;=45),"9-11",IF(AND(BC75="vVO2máx",BJ75&gt;45,BJ75&lt;=65),"11",IF(AND(BC75="vVO2máx",BJ75&gt;65,BJ75&lt;=75),"12-13",IF(AND(BC75="vVO2máx",BJ75&gt;=80,BJ75&lt;=85),"14-16",IF(AND(BC75="vVO2máx",BJ75&gt;=85,BJ75&lt;100),"17-19",IF(AND(BC75="vVO2máx",BJ75&gt;=100),"20",IF(AND(BC75="FCR",BJ75&gt;40,BJ75&lt;=60),"12-13",IF(AND(BC75="FCR",BJ75&gt;60,BJ75&lt;=84),"14-16",IF(AND(BC75="FCR",BJ75&gt;=85,BJ75&lt;100),"17-19",IF(AND(BC75="FCR",BJ75=100),"20",""))))))))))),"")</f>
        <v/>
      </c>
      <c r="BM75" s="409">
        <f>IFERROR(IF(BI75="vVO2máx",(Avaliações!$C$51*'Microciclos - Endurance (2)'!BJ75)/100,IF(BI75="Velocidade_crítica",IF(BJ75="80% VC",Avaliações!#REF!*0.8,IF(BJ75="100% VC",Avaliações!#REF!*1,IF(BJ75="120% VC",Avaliações!#REF!*1.2,IF(BJ75="&gt;30%",Avaliações!$C$54*1.3,IF(BJ75="&gt;40%",Avaliações!$C$54*1.4,0))))),IF(BI75="PACE_Daniels",INDEX(BASE!$Q$4:$V$60,MATCH(Avaliações!$C$53,BASE!$Q$4:$Q$60,0),MATCH('Microciclos - Endurance (2)'!BJ75,BASE!$Q$4:$V$4,0)),0))),"")</f>
        <v>0</v>
      </c>
      <c r="BN75" s="409" t="str">
        <f t="shared" si="689"/>
        <v/>
      </c>
      <c r="BR75" s="407"/>
      <c r="BS75" s="407"/>
      <c r="BT75" s="407"/>
      <c r="BU75" s="407"/>
      <c r="BV75" s="407">
        <f t="shared" si="819"/>
        <v>0</v>
      </c>
      <c r="BW75" s="407">
        <f t="shared" si="690"/>
        <v>0</v>
      </c>
      <c r="BX75" s="408" t="str">
        <f t="shared" si="691"/>
        <v/>
      </c>
      <c r="BY75" s="407" t="s">
        <v>144</v>
      </c>
      <c r="BZ75" s="407"/>
      <c r="CA75" s="409" t="str">
        <f t="shared" si="692"/>
        <v/>
      </c>
      <c r="CB75" s="410" t="str">
        <f t="shared" si="693"/>
        <v/>
      </c>
      <c r="CC75" s="407" t="str">
        <f>IFERROR(IF(BY75="PACE_Daniels",(INDEX(BASE!$AE$4:$AH$8,MATCH('Microciclos - Endurance (2)'!BZ75,BASE!$AE$4:$AE$8,0),4)),IF(AND(BY75="vVO2máx",BZ75&gt;=35,BZ75&lt;=45),"9-11",IF(AND(BY75="vVO2máx",BZ75&gt;45,BZ75&lt;=65),"11",IF(AND(BY75="vVO2máx",BZ75&gt;65,BZ75&lt;=75),"12-13",IF(AND(BY75="vVO2máx",BZ75&gt;=80,BZ75&lt;=85),"14-16",IF(AND(BY75="vVO2máx",BZ75&gt;=85,BZ75&lt;100),"17-19",IF(AND(BY75="vVO2máx",BZ75&gt;=100),"20",IF(AND(BY75="FCR",BZ75&gt;40,BZ75&lt;=60),"12-13",IF(AND(BY75="FCR",BZ75&gt;60,BZ75&lt;=84),"14-16",IF(AND(BY75="FCR",BZ75&gt;=85,BZ75&lt;100),"17-19",IF(AND(BY75="FCR",BZ75=100),"20",""))))))))))),"")</f>
        <v/>
      </c>
      <c r="CD75" s="409" t="str">
        <f>IFERROR(IF(BY75="vVO2máx",(Avaliações!$C$51*'Microciclos - Endurance (2)'!BZ75)/100,IF(BY75="Velocidade_crítica",IF(BZ75="80% VC",Avaliações!#REF!*0.8,IF(BZ75="100% VC",Avaliações!#REF!*1,IF(BZ75="120% VC",Avaliações!#REF!*1.2,IF(BZ75="&gt;30%",Avaliações!$C$54*1.3,IF(BZ75="&gt;40%",Avaliações!$C$54*1.4,0))))),IF(BY75="PACE_Daniels",INDEX(BASE!$Q$4:$V$60,MATCH(Avaliações!$C$53,BASE!$Q$4:$Q$60,0),MATCH('Microciclos - Endurance (2)'!BZ75,BASE!$Q$4:$V$4,0)),""))),"")</f>
        <v/>
      </c>
      <c r="CE75" s="407" t="s">
        <v>144</v>
      </c>
      <c r="CF75" s="407"/>
      <c r="CG75" s="410" t="str">
        <f t="shared" si="694"/>
        <v/>
      </c>
      <c r="CH75" s="407" t="str">
        <f>IFERROR(IF(BY75="PACE_Daniels",(INDEX(BASE!$AE$4:$AH$7,MATCH('Microciclos - Endurance (2)'!CF75,BASE!$AE$4:$AE$7,0),4)),IF(AND(BY75="vVO2máx",CF75&gt;=35,CF75&lt;=45),"9-11",IF(AND(BY75="vVO2máx",CF75&gt;45,CF75&lt;=65),"11",IF(AND(BY75="vVO2máx",CF75&gt;65,CF75&lt;=75),"12-13",IF(AND(BY75="vVO2máx",CF75&gt;=80,CF75&lt;=85),"14-16",IF(AND(BY75="vVO2máx",CF75&gt;=85,CF75&lt;100),"17-19",IF(AND(BY75="vVO2máx",CF75&gt;=100),"20",IF(AND(BY75="FCR",CF75&gt;40,CF75&lt;=60),"12-13",IF(AND(BY75="FCR",CF75&gt;60,CF75&lt;=84),"14-16",IF(AND(BY75="FCR",CF75&gt;=85,CF75&lt;100),"17-19",IF(AND(BY75="FCR",CF75=100),"20",""))))))))))),"")</f>
        <v/>
      </c>
      <c r="CI75" s="409">
        <f>IFERROR(IF(CE75="vVO2máx",(Avaliações!$C$51*'Microciclos - Endurance (2)'!CF75)/100,IF(CE75="Velocidade_crítica",IF(CF75="80% VC",Avaliações!#REF!*0.8,IF(CF75="100% VC",Avaliações!#REF!*1,IF(CF75="120% VC",Avaliações!#REF!*1.2,IF(CF75="&gt;30%",Avaliações!$C$54*1.3,IF(CF75="&gt;40%",Avaliações!$C$54*1.4,0))))),IF(CE75="PACE_Daniels",INDEX(BASE!$Q$4:$V$60,MATCH(Avaliações!$C$53,BASE!$Q$4:$Q$60,0),MATCH('Microciclos - Endurance (2)'!CF75,BASE!$Q$4:$V$4,0)),0))),"")</f>
        <v>0</v>
      </c>
      <c r="CJ75" s="409" t="str">
        <f t="shared" si="695"/>
        <v/>
      </c>
      <c r="CN75" s="407"/>
      <c r="CO75" s="407"/>
      <c r="CP75" s="407"/>
      <c r="CQ75" s="407"/>
      <c r="CR75" s="407">
        <f t="shared" si="820"/>
        <v>0</v>
      </c>
      <c r="CS75" s="407">
        <f t="shared" si="696"/>
        <v>0</v>
      </c>
      <c r="CT75" s="408" t="str">
        <f t="shared" si="697"/>
        <v/>
      </c>
      <c r="CU75" s="407" t="s">
        <v>144</v>
      </c>
      <c r="CV75" s="407"/>
      <c r="CW75" s="409" t="str">
        <f t="shared" si="698"/>
        <v/>
      </c>
      <c r="CX75" s="410" t="str">
        <f t="shared" si="699"/>
        <v/>
      </c>
      <c r="CY75" s="407" t="str">
        <f>IFERROR(IF(CU75="PACE_Daniels",(INDEX(BASE!$AE$4:$AH$8,MATCH('Microciclos - Endurance (2)'!CV75,BASE!$AE$4:$AE$8,0),4)),IF(AND(CU75="vVO2máx",CV75&gt;=35,CV75&lt;=45),"9-11",IF(AND(CU75="vVO2máx",CV75&gt;45,CV75&lt;=65),"11",IF(AND(CU75="vVO2máx",CV75&gt;65,CV75&lt;=75),"12-13",IF(AND(CU75="vVO2máx",CV75&gt;=80,CV75&lt;=85),"14-16",IF(AND(CU75="vVO2máx",CV75&gt;=85,CV75&lt;100),"17-19",IF(AND(CU75="vVO2máx",CV75&gt;=100),"20",IF(AND(CU75="FCR",CV75&gt;40,CV75&lt;=60),"12-13",IF(AND(CU75="FCR",CV75&gt;60,CV75&lt;=84),"14-16",IF(AND(CU75="FCR",CV75&gt;=85,CV75&lt;100),"17-19",IF(AND(CU75="FCR",CV75=100),"20",""))))))))))),"")</f>
        <v/>
      </c>
      <c r="CZ75" s="409" t="str">
        <f>IFERROR(IF(CU75="vVO2máx",(Avaliações!$C$51*'Microciclos - Endurance (2)'!CV75)/100,IF(CU75="Velocidade_crítica",IF(CV75="80% VC",Avaliações!#REF!*0.8,IF(CV75="100% VC",Avaliações!#REF!*1,IF(CV75="120% VC",Avaliações!#REF!*1.2,IF(CV75="&gt;30%",Avaliações!$C$54*1.3,IF(CV75="&gt;40%",Avaliações!$C$54*1.4,0))))),IF(CU75="PACE_Daniels",INDEX(BASE!$Q$4:$V$60,MATCH(Avaliações!$C$53,BASE!$Q$4:$Q$60,0),MATCH('Microciclos - Endurance (2)'!CV75,BASE!$Q$4:$V$4,0)),""))),"")</f>
        <v/>
      </c>
      <c r="DA75" s="407" t="s">
        <v>144</v>
      </c>
      <c r="DB75" s="407"/>
      <c r="DC75" s="410" t="str">
        <f t="shared" si="700"/>
        <v/>
      </c>
      <c r="DD75" s="407" t="str">
        <f>IFERROR(IF(CU75="PACE_Daniels",(INDEX(BASE!$AE$4:$AH$7,MATCH('Microciclos - Endurance (2)'!DB75,BASE!$AE$4:$AE$7,0),4)),IF(AND(CU75="vVO2máx",DB75&gt;=35,DB75&lt;=45),"9-11",IF(AND(CU75="vVO2máx",DB75&gt;45,DB75&lt;=65),"11",IF(AND(CU75="vVO2máx",DB75&gt;65,DB75&lt;=75),"12-13",IF(AND(CU75="vVO2máx",DB75&gt;=80,DB75&lt;=85),"14-16",IF(AND(CU75="vVO2máx",DB75&gt;=85,DB75&lt;100),"17-19",IF(AND(CU75="vVO2máx",DB75&gt;=100),"20",IF(AND(CU75="FCR",DB75&gt;40,DB75&lt;=60),"12-13",IF(AND(CU75="FCR",DB75&gt;60,DB75&lt;=84),"14-16",IF(AND(CU75="FCR",DB75&gt;=85,DB75&lt;100),"17-19",IF(AND(CU75="FCR",DB75=100),"20",""))))))))))),"")</f>
        <v/>
      </c>
      <c r="DE75" s="409">
        <f>IFERROR(IF(DA75="vVO2máx",(Avaliações!$C$51*'Microciclos - Endurance (2)'!DB75)/100,IF(DA75="Velocidade_crítica",IF(DB75="80% VC",Avaliações!#REF!*0.8,IF(DB75="100% VC",Avaliações!#REF!*1,IF(DB75="120% VC",Avaliações!#REF!*1.2,IF(DB75="&gt;30%",Avaliações!$C$54*1.3,IF(DB75="&gt;40%",Avaliações!$C$54*1.4,0))))),IF(DA75="PACE_Daniels",INDEX(BASE!$Q$4:$V$60,MATCH(Avaliações!$C$53,BASE!$Q$4:$Q$60,0),MATCH('Microciclos - Endurance (2)'!DB75,BASE!$Q$4:$V$4,0)),0))),"")</f>
        <v>0</v>
      </c>
      <c r="DF75" s="409" t="str">
        <f t="shared" si="701"/>
        <v/>
      </c>
      <c r="DJ75" s="407"/>
      <c r="DK75" s="407"/>
      <c r="DL75" s="407"/>
      <c r="DM75" s="407"/>
      <c r="DN75" s="407">
        <f t="shared" si="821"/>
        <v>0</v>
      </c>
      <c r="DO75" s="407">
        <f t="shared" si="702"/>
        <v>0</v>
      </c>
      <c r="DP75" s="408" t="str">
        <f t="shared" si="703"/>
        <v/>
      </c>
      <c r="DQ75" s="407" t="s">
        <v>144</v>
      </c>
      <c r="DR75" s="407"/>
      <c r="DS75" s="409" t="str">
        <f t="shared" si="704"/>
        <v/>
      </c>
      <c r="DT75" s="410" t="str">
        <f t="shared" si="705"/>
        <v/>
      </c>
      <c r="DU75" s="407" t="str">
        <f>IFERROR(IF(DQ75="PACE_Daniels",(INDEX(BASE!$AE$4:$AH$8,MATCH('Microciclos - Endurance (2)'!DR75,BASE!$AE$4:$AE$8,0),4)),IF(AND(DQ75="vVO2máx",DR75&gt;=35,DR75&lt;=45),"9-11",IF(AND(DQ75="vVO2máx",DR75&gt;45,DR75&lt;=65),"11",IF(AND(DQ75="vVO2máx",DR75&gt;65,DR75&lt;=75),"12-13",IF(AND(DQ75="vVO2máx",DR75&gt;=80,DR75&lt;=85),"14-16",IF(AND(DQ75="vVO2máx",DR75&gt;=85,DR75&lt;100),"17-19",IF(AND(DQ75="vVO2máx",DR75&gt;=100),"20",IF(AND(DQ75="FCR",DR75&gt;40,DR75&lt;=60),"12-13",IF(AND(DQ75="FCR",DR75&gt;60,DR75&lt;=84),"14-16",IF(AND(DQ75="FCR",DR75&gt;=85,DR75&lt;100),"17-19",IF(AND(DQ75="FCR",DR75=100),"20",""))))))))))),"")</f>
        <v/>
      </c>
      <c r="DV75" s="409" t="str">
        <f>IFERROR(IF(DQ75="vVO2máx",(Avaliações!$C$51*'Microciclos - Endurance (2)'!DR75)/100,IF(DQ75="Velocidade_crítica",IF(DR75="80% VC",Avaliações!#REF!*0.8,IF(DR75="100% VC",Avaliações!#REF!*1,IF(DR75="120% VC",Avaliações!#REF!*1.2,IF(DR75="&gt;30%",Avaliações!$C$54*1.3,IF(DR75="&gt;40%",Avaliações!$C$54*1.4,0))))),IF(DQ75="PACE_Daniels",INDEX(BASE!$Q$4:$V$60,MATCH(Avaliações!$C$53,BASE!$Q$4:$Q$60,0),MATCH('Microciclos - Endurance (2)'!DR75,BASE!$Q$4:$V$4,0)),""))),"")</f>
        <v/>
      </c>
      <c r="DW75" s="407" t="s">
        <v>144</v>
      </c>
      <c r="DX75" s="407"/>
      <c r="DY75" s="410" t="str">
        <f t="shared" si="706"/>
        <v/>
      </c>
      <c r="DZ75" s="407" t="str">
        <f>IFERROR(IF(DQ75="PACE_Daniels",(INDEX(BASE!$AE$4:$AH$7,MATCH('Microciclos - Endurance (2)'!DX75,BASE!$AE$4:$AE$7,0),4)),IF(AND(DQ75="vVO2máx",DX75&gt;=35,DX75&lt;=45),"9-11",IF(AND(DQ75="vVO2máx",DX75&gt;45,DX75&lt;=65),"11",IF(AND(DQ75="vVO2máx",DX75&gt;65,DX75&lt;=75),"12-13",IF(AND(DQ75="vVO2máx",DX75&gt;=80,DX75&lt;=85),"14-16",IF(AND(DQ75="vVO2máx",DX75&gt;=85,DX75&lt;100),"17-19",IF(AND(DQ75="vVO2máx",DX75&gt;=100),"20",IF(AND(DQ75="FCR",DX75&gt;40,DX75&lt;=60),"12-13",IF(AND(DQ75="FCR",DX75&gt;60,DX75&lt;=84),"14-16",IF(AND(DQ75="FCR",DX75&gt;=85,DX75&lt;100),"17-19",IF(AND(DQ75="FCR",DX75=100),"20",""))))))))))),"")</f>
        <v/>
      </c>
      <c r="EA75" s="409">
        <f>IFERROR(IF(DW75="vVO2máx",(Avaliações!$C$51*'Microciclos - Endurance (2)'!DX75)/100,IF(DW75="Velocidade_crítica",IF(DX75="80% VC",Avaliações!#REF!*0.8,IF(DX75="100% VC",Avaliações!#REF!*1,IF(DX75="120% VC",Avaliações!#REF!*1.2,IF(DX75="&gt;30%",Avaliações!$C$54*1.3,IF(DX75="&gt;40%",Avaliações!$C$54*1.4,0))))),IF(DW75="PACE_Daniels",INDEX(BASE!$Q$4:$V$60,MATCH(Avaliações!$C$53,BASE!$Q$4:$Q$60,0),MATCH('Microciclos - Endurance (2)'!DX75,BASE!$Q$4:$V$4,0)),0))),"")</f>
        <v>0</v>
      </c>
      <c r="EB75" s="409" t="str">
        <f t="shared" si="707"/>
        <v/>
      </c>
      <c r="EF75" s="407"/>
      <c r="EG75" s="407"/>
      <c r="EH75" s="407"/>
      <c r="EI75" s="407"/>
      <c r="EJ75" s="407">
        <f t="shared" si="822"/>
        <v>0</v>
      </c>
      <c r="EK75" s="407">
        <f t="shared" si="708"/>
        <v>0</v>
      </c>
      <c r="EL75" s="408" t="str">
        <f t="shared" si="709"/>
        <v/>
      </c>
      <c r="EM75" s="407" t="s">
        <v>144</v>
      </c>
      <c r="EN75" s="407"/>
      <c r="EO75" s="409" t="str">
        <f t="shared" si="710"/>
        <v/>
      </c>
      <c r="EP75" s="410" t="str">
        <f t="shared" si="711"/>
        <v/>
      </c>
      <c r="EQ75" s="407" t="str">
        <f>IFERROR(IF(EM75="PACE_Daniels",(INDEX(BASE!$AE$4:$AH$8,MATCH('Microciclos - Endurance (2)'!EN75,BASE!$AE$4:$AE$8,0),4)),IF(AND(EM75="vVO2máx",EN75&gt;=35,EN75&lt;=45),"9-11",IF(AND(EM75="vVO2máx",EN75&gt;45,EN75&lt;=65),"11",IF(AND(EM75="vVO2máx",EN75&gt;65,EN75&lt;=75),"12-13",IF(AND(EM75="vVO2máx",EN75&gt;=80,EN75&lt;=85),"14-16",IF(AND(EM75="vVO2máx",EN75&gt;=85,EN75&lt;100),"17-19",IF(AND(EM75="vVO2máx",EN75&gt;=100),"20",IF(AND(EM75="FCR",EN75&gt;40,EN75&lt;=60),"12-13",IF(AND(EM75="FCR",EN75&gt;60,EN75&lt;=84),"14-16",IF(AND(EM75="FCR",EN75&gt;=85,EN75&lt;100),"17-19",IF(AND(EM75="FCR",EN75=100),"20",""))))))))))),"")</f>
        <v/>
      </c>
      <c r="ER75" s="409" t="str">
        <f>IFERROR(IF(EM75="vVO2máx",(Avaliações!$C$51*'Microciclos - Endurance (2)'!EN75)/100,IF(EM75="Velocidade_crítica",IF(EN75="80% VC",Avaliações!#REF!*0.8,IF(EN75="100% VC",Avaliações!#REF!*1,IF(EN75="120% VC",Avaliações!#REF!*1.2,IF(EN75="&gt;30%",Avaliações!$C$54*1.3,IF(EN75="&gt;40%",Avaliações!$C$54*1.4,0))))),IF(EM75="PACE_Daniels",INDEX(BASE!$Q$4:$V$60,MATCH(Avaliações!$C$53,BASE!$Q$4:$Q$60,0),MATCH('Microciclos - Endurance (2)'!EN75,BASE!$Q$4:$V$4,0)),""))),"")</f>
        <v/>
      </c>
      <c r="ES75" s="407" t="s">
        <v>144</v>
      </c>
      <c r="ET75" s="407"/>
      <c r="EU75" s="410" t="str">
        <f t="shared" si="712"/>
        <v/>
      </c>
      <c r="EV75" s="407" t="str">
        <f>IFERROR(IF(EM75="PACE_Daniels",(INDEX(BASE!$AE$4:$AH$7,MATCH('Microciclos - Endurance (2)'!ET75,BASE!$AE$4:$AE$7,0),4)),IF(AND(EM75="vVO2máx",ET75&gt;=35,ET75&lt;=45),"9-11",IF(AND(EM75="vVO2máx",ET75&gt;45,ET75&lt;=65),"11",IF(AND(EM75="vVO2máx",ET75&gt;65,ET75&lt;=75),"12-13",IF(AND(EM75="vVO2máx",ET75&gt;=80,ET75&lt;=85),"14-16",IF(AND(EM75="vVO2máx",ET75&gt;=85,ET75&lt;100),"17-19",IF(AND(EM75="vVO2máx",ET75&gt;=100),"20",IF(AND(EM75="FCR",ET75&gt;40,ET75&lt;=60),"12-13",IF(AND(EM75="FCR",ET75&gt;60,ET75&lt;=84),"14-16",IF(AND(EM75="FCR",ET75&gt;=85,ET75&lt;100),"17-19",IF(AND(EM75="FCR",ET75=100),"20",""))))))))))),"")</f>
        <v/>
      </c>
      <c r="EW75" s="409">
        <f>IFERROR(IF(ES75="vVO2máx",(Avaliações!$C$51*'Microciclos - Endurance (2)'!ET75)/100,IF(ES75="Velocidade_crítica",IF(ET75="80% VC",Avaliações!#REF!*0.8,IF(ET75="100% VC",Avaliações!#REF!*1,IF(ET75="120% VC",Avaliações!#REF!*1.2,IF(ET75="&gt;30%",Avaliações!$C$54*1.3,IF(ET75="&gt;40%",Avaliações!$C$54*1.4,0))))),IF(ES75="PACE_Daniels",INDEX(BASE!$Q$4:$V$60,MATCH(Avaliações!$C$53,BASE!$Q$4:$Q$60,0),MATCH('Microciclos - Endurance (2)'!ET75,BASE!$Q$4:$V$4,0)),0))),"")</f>
        <v>0</v>
      </c>
      <c r="EX75" s="409" t="str">
        <f t="shared" si="713"/>
        <v/>
      </c>
      <c r="FB75" s="407"/>
      <c r="FC75" s="407"/>
      <c r="FD75" s="407"/>
      <c r="FE75" s="407"/>
      <c r="FF75" s="407">
        <f t="shared" si="823"/>
        <v>0</v>
      </c>
      <c r="FG75" s="407">
        <f t="shared" si="714"/>
        <v>0</v>
      </c>
      <c r="FH75" s="408" t="str">
        <f t="shared" si="715"/>
        <v/>
      </c>
      <c r="FI75" s="407" t="s">
        <v>144</v>
      </c>
      <c r="FJ75" s="407"/>
      <c r="FK75" s="409" t="str">
        <f t="shared" si="716"/>
        <v/>
      </c>
      <c r="FL75" s="410" t="str">
        <f t="shared" si="717"/>
        <v/>
      </c>
      <c r="FM75" s="407" t="str">
        <f>IFERROR(IF(FI75="PACE_Daniels",(INDEX(BASE!$AE$4:$AH$8,MATCH('Microciclos - Endurance (2)'!FJ75,BASE!$AE$4:$AE$8,0),4)),IF(AND(FI75="vVO2máx",FJ75&gt;=35,FJ75&lt;=45),"9-11",IF(AND(FI75="vVO2máx",FJ75&gt;45,FJ75&lt;=65),"11",IF(AND(FI75="vVO2máx",FJ75&gt;65,FJ75&lt;=75),"12-13",IF(AND(FI75="vVO2máx",FJ75&gt;=80,FJ75&lt;=85),"14-16",IF(AND(FI75="vVO2máx",FJ75&gt;=85,FJ75&lt;100),"17-19",IF(AND(FI75="vVO2máx",FJ75&gt;=100),"20",IF(AND(FI75="FCR",FJ75&gt;40,FJ75&lt;=60),"12-13",IF(AND(FI75="FCR",FJ75&gt;60,FJ75&lt;=84),"14-16",IF(AND(FI75="FCR",FJ75&gt;=85,FJ75&lt;100),"17-19",IF(AND(FI75="FCR",FJ75=100),"20",""))))))))))),"")</f>
        <v/>
      </c>
      <c r="FN75" s="409" t="str">
        <f>IFERROR(IF(FI75="vVO2máx",(Avaliações!$C$51*'Microciclos - Endurance (2)'!FJ75)/100,IF(FI75="Velocidade_crítica",IF(FJ75="80% VC",Avaliações!#REF!*0.8,IF(FJ75="100% VC",Avaliações!#REF!*1,IF(FJ75="120% VC",Avaliações!#REF!*1.2,IF(FJ75="&gt;30%",Avaliações!$C$54*1.3,IF(FJ75="&gt;40%",Avaliações!$C$54*1.4,0))))),IF(FI75="PACE_Daniels",INDEX(BASE!$Q$4:$V$60,MATCH(Avaliações!$C$53,BASE!$Q$4:$Q$60,0),MATCH('Microciclos - Endurance (2)'!FJ75,BASE!$Q$4:$V$4,0)),""))),"")</f>
        <v/>
      </c>
      <c r="FO75" s="407" t="s">
        <v>144</v>
      </c>
      <c r="FP75" s="407"/>
      <c r="FQ75" s="410" t="str">
        <f t="shared" si="718"/>
        <v/>
      </c>
      <c r="FR75" s="407" t="str">
        <f>IFERROR(IF(FI75="PACE_Daniels",(INDEX(BASE!$AE$4:$AH$7,MATCH('Microciclos - Endurance (2)'!FP75,BASE!$AE$4:$AE$7,0),4)),IF(AND(FI75="vVO2máx",FP75&gt;=35,FP75&lt;=45),"9-11",IF(AND(FI75="vVO2máx",FP75&gt;45,FP75&lt;=65),"11",IF(AND(FI75="vVO2máx",FP75&gt;65,FP75&lt;=75),"12-13",IF(AND(FI75="vVO2máx",FP75&gt;=80,FP75&lt;=85),"14-16",IF(AND(FI75="vVO2máx",FP75&gt;=85,FP75&lt;100),"17-19",IF(AND(FI75="vVO2máx",FP75&gt;=100),"20",IF(AND(FI75="FCR",FP75&gt;40,FP75&lt;=60),"12-13",IF(AND(FI75="FCR",FP75&gt;60,FP75&lt;=84),"14-16",IF(AND(FI75="FCR",FP75&gt;=85,FP75&lt;100),"17-19",IF(AND(FI75="FCR",FP75=100),"20",""))))))))))),"")</f>
        <v/>
      </c>
      <c r="FS75" s="409">
        <f>IFERROR(IF(FO75="vVO2máx",(Avaliações!$C$51*'Microciclos - Endurance (2)'!FP75)/100,IF(FO75="Velocidade_crítica",IF(FP75="80% VC",Avaliações!#REF!*0.8,IF(FP75="100% VC",Avaliações!#REF!*1,IF(FP75="120% VC",Avaliações!#REF!*1.2,IF(FP75="&gt;30%",Avaliações!$C$54*1.3,IF(FP75="&gt;40%",Avaliações!$C$54*1.4,0))))),IF(FO75="PACE_Daniels",INDEX(BASE!$Q$4:$V$60,MATCH(Avaliações!$C$53,BASE!$Q$4:$Q$60,0),MATCH('Microciclos - Endurance (2)'!FP75,BASE!$Q$4:$V$4,0)),0))),"")</f>
        <v>0</v>
      </c>
      <c r="FT75" s="409" t="str">
        <f t="shared" si="719"/>
        <v/>
      </c>
      <c r="FX75" s="407"/>
      <c r="FY75" s="407"/>
      <c r="FZ75" s="407"/>
      <c r="GA75" s="407"/>
      <c r="GB75" s="407">
        <f t="shared" si="824"/>
        <v>0</v>
      </c>
      <c r="GC75" s="407">
        <f t="shared" si="720"/>
        <v>0</v>
      </c>
      <c r="GD75" s="408" t="str">
        <f t="shared" si="721"/>
        <v/>
      </c>
      <c r="GE75" s="407" t="s">
        <v>144</v>
      </c>
      <c r="GF75" s="407"/>
      <c r="GG75" s="409" t="str">
        <f t="shared" si="722"/>
        <v/>
      </c>
      <c r="GH75" s="410" t="str">
        <f t="shared" si="723"/>
        <v/>
      </c>
      <c r="GI75" s="407" t="str">
        <f>IFERROR(IF(GE75="PACE_Daniels",(INDEX(BASE!$AE$4:$AH$8,MATCH('Microciclos - Endurance (2)'!GF75,BASE!$AE$4:$AE$8,0),4)),IF(AND(GE75="vVO2máx",GF75&gt;=35,GF75&lt;=45),"9-11",IF(AND(GE75="vVO2máx",GF75&gt;45,GF75&lt;=65),"11",IF(AND(GE75="vVO2máx",GF75&gt;65,GF75&lt;=75),"12-13",IF(AND(GE75="vVO2máx",GF75&gt;=80,GF75&lt;=85),"14-16",IF(AND(GE75="vVO2máx",GF75&gt;=85,GF75&lt;100),"17-19",IF(AND(GE75="vVO2máx",GF75&gt;=100),"20",IF(AND(GE75="FCR",GF75&gt;40,GF75&lt;=60),"12-13",IF(AND(GE75="FCR",GF75&gt;60,GF75&lt;=84),"14-16",IF(AND(GE75="FCR",GF75&gt;=85,GF75&lt;100),"17-19",IF(AND(GE75="FCR",GF75=100),"20",""))))))))))),"")</f>
        <v/>
      </c>
      <c r="GJ75" s="409" t="str">
        <f>IFERROR(IF(GE75="vVO2máx",(Avaliações!$C$51*'Microciclos - Endurance (2)'!GF75)/100,IF(GE75="Velocidade_crítica",IF(GF75="80% VC",Avaliações!#REF!*0.8,IF(GF75="100% VC",Avaliações!#REF!*1,IF(GF75="120% VC",Avaliações!#REF!*1.2,IF(GF75="&gt;30%",Avaliações!$C$54*1.3,IF(GF75="&gt;40%",Avaliações!$C$54*1.4,0))))),IF(GE75="PACE_Daniels",INDEX(BASE!$Q$4:$V$60,MATCH(Avaliações!$C$53,BASE!$Q$4:$Q$60,0),MATCH('Microciclos - Endurance (2)'!GF75,BASE!$Q$4:$V$4,0)),""))),"")</f>
        <v/>
      </c>
      <c r="GK75" s="407" t="s">
        <v>144</v>
      </c>
      <c r="GL75" s="407"/>
      <c r="GM75" s="410" t="str">
        <f t="shared" si="724"/>
        <v/>
      </c>
      <c r="GN75" s="407" t="str">
        <f>IFERROR(IF(GE75="PACE_Daniels",(INDEX(BASE!$AE$4:$AH$7,MATCH('Microciclos - Endurance (2)'!GL75,BASE!$AE$4:$AE$7,0),4)),IF(AND(GE75="vVO2máx",GL75&gt;=35,GL75&lt;=45),"9-11",IF(AND(GE75="vVO2máx",GL75&gt;45,GL75&lt;=65),"11",IF(AND(GE75="vVO2máx",GL75&gt;65,GL75&lt;=75),"12-13",IF(AND(GE75="vVO2máx",GL75&gt;=80,GL75&lt;=85),"14-16",IF(AND(GE75="vVO2máx",GL75&gt;=85,GL75&lt;100),"17-19",IF(AND(GE75="vVO2máx",GL75&gt;=100),"20",IF(AND(GE75="FCR",GL75&gt;40,GL75&lt;=60),"12-13",IF(AND(GE75="FCR",GL75&gt;60,GL75&lt;=84),"14-16",IF(AND(GE75="FCR",GL75&gt;=85,GL75&lt;100),"17-19",IF(AND(GE75="FCR",GL75=100),"20",""))))))))))),"")</f>
        <v/>
      </c>
      <c r="GO75" s="409">
        <f>IFERROR(IF(GK75="vVO2máx",(Avaliações!$C$51*'Microciclos - Endurance (2)'!GL75)/100,IF(GK75="Velocidade_crítica",IF(GL75="80% VC",Avaliações!#REF!*0.8,IF(GL75="100% VC",Avaliações!#REF!*1,IF(GL75="120% VC",Avaliações!#REF!*1.2,IF(GL75="&gt;30%",Avaliações!$C$54*1.3,IF(GL75="&gt;40%",Avaliações!$C$54*1.4,0))))),IF(GK75="PACE_Daniels",INDEX(BASE!$Q$4:$V$60,MATCH(Avaliações!$C$53,BASE!$Q$4:$Q$60,0),MATCH('Microciclos - Endurance (2)'!GL75,BASE!$Q$4:$V$4,0)),0))),"")</f>
        <v>0</v>
      </c>
      <c r="GP75" s="409" t="str">
        <f t="shared" si="725"/>
        <v/>
      </c>
      <c r="GT75" s="407"/>
      <c r="GU75" s="407"/>
      <c r="GV75" s="407"/>
      <c r="GW75" s="407"/>
      <c r="GX75" s="407">
        <f t="shared" si="825"/>
        <v>0</v>
      </c>
      <c r="GY75" s="407">
        <f t="shared" si="726"/>
        <v>0</v>
      </c>
      <c r="GZ75" s="408" t="str">
        <f t="shared" si="727"/>
        <v/>
      </c>
      <c r="HA75" s="407" t="s">
        <v>144</v>
      </c>
      <c r="HB75" s="407"/>
      <c r="HC75" s="409" t="str">
        <f t="shared" si="728"/>
        <v/>
      </c>
      <c r="HD75" s="410" t="str">
        <f t="shared" si="729"/>
        <v/>
      </c>
      <c r="HE75" s="407" t="str">
        <f>IFERROR(IF(HA75="PACE_Daniels",(INDEX(BASE!$AE$4:$AH$8,MATCH('Microciclos - Endurance (2)'!HB75,BASE!$AE$4:$AE$8,0),4)),IF(AND(HA75="vVO2máx",HB75&gt;=35,HB75&lt;=45),"9-11",IF(AND(HA75="vVO2máx",HB75&gt;45,HB75&lt;=65),"11",IF(AND(HA75="vVO2máx",HB75&gt;65,HB75&lt;=75),"12-13",IF(AND(HA75="vVO2máx",HB75&gt;=80,HB75&lt;=85),"14-16",IF(AND(HA75="vVO2máx",HB75&gt;=85,HB75&lt;100),"17-19",IF(AND(HA75="vVO2máx",HB75&gt;=100),"20",IF(AND(HA75="FCR",HB75&gt;40,HB75&lt;=60),"12-13",IF(AND(HA75="FCR",HB75&gt;60,HB75&lt;=84),"14-16",IF(AND(HA75="FCR",HB75&gt;=85,HB75&lt;100),"17-19",IF(AND(HA75="FCR",HB75=100),"20",""))))))))))),"")</f>
        <v/>
      </c>
      <c r="HF75" s="409" t="str">
        <f>IFERROR(IF(HA75="vVO2máx",(Avaliações!$C$51*'Microciclos - Endurance (2)'!HB75)/100,IF(HA75="Velocidade_crítica",IF(HB75="80% VC",Avaliações!#REF!*0.8,IF(HB75="100% VC",Avaliações!#REF!*1,IF(HB75="120% VC",Avaliações!#REF!*1.2,IF(HB75="&gt;30%",Avaliações!$C$54*1.3,IF(HB75="&gt;40%",Avaliações!$C$54*1.4,0))))),IF(HA75="PACE_Daniels",INDEX(BASE!$Q$4:$V$60,MATCH(Avaliações!$C$53,BASE!$Q$4:$Q$60,0),MATCH('Microciclos - Endurance (2)'!HB75,BASE!$Q$4:$V$4,0)),""))),"")</f>
        <v/>
      </c>
      <c r="HG75" s="407" t="s">
        <v>144</v>
      </c>
      <c r="HH75" s="407"/>
      <c r="HI75" s="410" t="str">
        <f t="shared" si="730"/>
        <v/>
      </c>
      <c r="HJ75" s="407" t="str">
        <f>IFERROR(IF(HA75="PACE_Daniels",(INDEX(BASE!$AE$4:$AH$7,MATCH('Microciclos - Endurance (2)'!HH75,BASE!$AE$4:$AE$7,0),4)),IF(AND(HA75="vVO2máx",HH75&gt;=35,HH75&lt;=45),"9-11",IF(AND(HA75="vVO2máx",HH75&gt;45,HH75&lt;=65),"11",IF(AND(HA75="vVO2máx",HH75&gt;65,HH75&lt;=75),"12-13",IF(AND(HA75="vVO2máx",HH75&gt;=80,HH75&lt;=85),"14-16",IF(AND(HA75="vVO2máx",HH75&gt;=85,HH75&lt;100),"17-19",IF(AND(HA75="vVO2máx",HH75&gt;=100),"20",IF(AND(HA75="FCR",HH75&gt;40,HH75&lt;=60),"12-13",IF(AND(HA75="FCR",HH75&gt;60,HH75&lt;=84),"14-16",IF(AND(HA75="FCR",HH75&gt;=85,HH75&lt;100),"17-19",IF(AND(HA75="FCR",HH75=100),"20",""))))))))))),"")</f>
        <v/>
      </c>
      <c r="HK75" s="409">
        <f>IFERROR(IF(HG75="vVO2máx",(Avaliações!$C$51*'Microciclos - Endurance (2)'!HH75)/100,IF(HG75="Velocidade_crítica",IF(HH75="80% VC",Avaliações!#REF!*0.8,IF(HH75="100% VC",Avaliações!#REF!*1,IF(HH75="120% VC",Avaliações!#REF!*1.2,IF(HH75="&gt;30%",Avaliações!$C$54*1.3,IF(HH75="&gt;40%",Avaliações!$C$54*1.4,0))))),IF(HG75="PACE_Daniels",INDEX(BASE!$Q$4:$V$60,MATCH(Avaliações!$C$53,BASE!$Q$4:$Q$60,0),MATCH('Microciclos - Endurance (2)'!HH75,BASE!$Q$4:$V$4,0)),0))),"")</f>
        <v>0</v>
      </c>
      <c r="HL75" s="409" t="str">
        <f t="shared" si="731"/>
        <v/>
      </c>
      <c r="HP75" s="407"/>
      <c r="HQ75" s="407"/>
      <c r="HR75" s="407"/>
      <c r="HS75" s="407"/>
      <c r="HT75" s="407">
        <f t="shared" si="826"/>
        <v>0</v>
      </c>
      <c r="HU75" s="407">
        <f t="shared" si="732"/>
        <v>0</v>
      </c>
      <c r="HV75" s="408" t="str">
        <f t="shared" si="733"/>
        <v/>
      </c>
      <c r="HW75" s="407" t="s">
        <v>144</v>
      </c>
      <c r="HX75" s="407"/>
      <c r="HY75" s="409" t="str">
        <f t="shared" si="734"/>
        <v/>
      </c>
      <c r="HZ75" s="410" t="str">
        <f t="shared" si="735"/>
        <v/>
      </c>
      <c r="IA75" s="407" t="str">
        <f>IFERROR(IF(HW75="PACE_Daniels",(INDEX(BASE!$AE$4:$AH$8,MATCH('Microciclos - Endurance (2)'!HX75,BASE!$AE$4:$AE$8,0),4)),IF(AND(HW75="vVO2máx",HX75&gt;=35,HX75&lt;=45),"9-11",IF(AND(HW75="vVO2máx",HX75&gt;45,HX75&lt;=65),"11",IF(AND(HW75="vVO2máx",HX75&gt;65,HX75&lt;=75),"12-13",IF(AND(HW75="vVO2máx",HX75&gt;=80,HX75&lt;=85),"14-16",IF(AND(HW75="vVO2máx",HX75&gt;=85,HX75&lt;100),"17-19",IF(AND(HW75="vVO2máx",HX75&gt;=100),"20",IF(AND(HW75="FCR",HX75&gt;40,HX75&lt;=60),"12-13",IF(AND(HW75="FCR",HX75&gt;60,HX75&lt;=84),"14-16",IF(AND(HW75="FCR",HX75&gt;=85,HX75&lt;100),"17-19",IF(AND(HW75="FCR",HX75=100),"20",""))))))))))),"")</f>
        <v/>
      </c>
      <c r="IB75" s="409" t="str">
        <f>IFERROR(IF(HW75="vVO2máx",(Avaliações!$C$51*'Microciclos - Endurance (2)'!HX75)/100,IF(HW75="Velocidade_crítica",IF(HX75="80% VC",Avaliações!#REF!*0.8,IF(HX75="100% VC",Avaliações!#REF!*1,IF(HX75="120% VC",Avaliações!#REF!*1.2,IF(HX75="&gt;30%",Avaliações!$C$54*1.3,IF(HX75="&gt;40%",Avaliações!$C$54*1.4,0))))),IF(HW75="PACE_Daniels",INDEX(BASE!$Q$4:$V$60,MATCH(Avaliações!$C$53,BASE!$Q$4:$Q$60,0),MATCH('Microciclos - Endurance (2)'!HX75,BASE!$Q$4:$V$4,0)),""))),"")</f>
        <v/>
      </c>
      <c r="IC75" s="407" t="s">
        <v>144</v>
      </c>
      <c r="ID75" s="407"/>
      <c r="IE75" s="410" t="str">
        <f t="shared" si="736"/>
        <v/>
      </c>
      <c r="IF75" s="407" t="str">
        <f>IFERROR(IF(HW75="PACE_Daniels",(INDEX(BASE!$AE$4:$AH$7,MATCH('Microciclos - Endurance (2)'!ID75,BASE!$AE$4:$AE$7,0),4)),IF(AND(HW75="vVO2máx",ID75&gt;=35,ID75&lt;=45),"9-11",IF(AND(HW75="vVO2máx",ID75&gt;45,ID75&lt;=65),"11",IF(AND(HW75="vVO2máx",ID75&gt;65,ID75&lt;=75),"12-13",IF(AND(HW75="vVO2máx",ID75&gt;=80,ID75&lt;=85),"14-16",IF(AND(HW75="vVO2máx",ID75&gt;=85,ID75&lt;100),"17-19",IF(AND(HW75="vVO2máx",ID75&gt;=100),"20",IF(AND(HW75="FCR",ID75&gt;40,ID75&lt;=60),"12-13",IF(AND(HW75="FCR",ID75&gt;60,ID75&lt;=84),"14-16",IF(AND(HW75="FCR",ID75&gt;=85,ID75&lt;100),"17-19",IF(AND(HW75="FCR",ID75=100),"20",""))))))))))),"")</f>
        <v/>
      </c>
      <c r="IG75" s="409">
        <f>IFERROR(IF(IC75="vVO2máx",(Avaliações!$C$51*'Microciclos - Endurance (2)'!ID75)/100,IF(IC75="Velocidade_crítica",IF(ID75="80% VC",Avaliações!#REF!*0.8,IF(ID75="100% VC",Avaliações!#REF!*1,IF(ID75="120% VC",Avaliações!#REF!*1.2,IF(ID75="&gt;30%",Avaliações!$C$54*1.3,IF(ID75="&gt;40%",Avaliações!$C$54*1.4,0))))),IF(IC75="PACE_Daniels",INDEX(BASE!$Q$4:$V$60,MATCH(Avaliações!$C$53,BASE!$Q$4:$Q$60,0),MATCH('Microciclos - Endurance (2)'!ID75,BASE!$Q$4:$V$4,0)),0))),"")</f>
        <v>0</v>
      </c>
      <c r="IH75" s="409" t="str">
        <f t="shared" si="737"/>
        <v/>
      </c>
      <c r="IL75" s="407"/>
      <c r="IM75" s="407"/>
      <c r="IN75" s="407"/>
      <c r="IO75" s="407"/>
      <c r="IP75" s="407">
        <f t="shared" si="827"/>
        <v>0</v>
      </c>
      <c r="IQ75" s="407">
        <f t="shared" si="738"/>
        <v>0</v>
      </c>
      <c r="IR75" s="408" t="str">
        <f t="shared" si="739"/>
        <v/>
      </c>
      <c r="IS75" s="407" t="s">
        <v>144</v>
      </c>
      <c r="IT75" s="407"/>
      <c r="IU75" s="409" t="str">
        <f t="shared" si="740"/>
        <v/>
      </c>
      <c r="IV75" s="410" t="str">
        <f t="shared" si="741"/>
        <v/>
      </c>
      <c r="IW75" s="407" t="str">
        <f>IFERROR(IF(IS75="PACE_Daniels",(INDEX(BASE!$AE$4:$AH$8,MATCH('Microciclos - Endurance (2)'!IT75,BASE!$AE$4:$AE$8,0),4)),IF(AND(IS75="vVO2máx",IT75&gt;=35,IT75&lt;=45),"9-11",IF(AND(IS75="vVO2máx",IT75&gt;45,IT75&lt;=65),"11",IF(AND(IS75="vVO2máx",IT75&gt;65,IT75&lt;=75),"12-13",IF(AND(IS75="vVO2máx",IT75&gt;=80,IT75&lt;=85),"14-16",IF(AND(IS75="vVO2máx",IT75&gt;=85,IT75&lt;100),"17-19",IF(AND(IS75="vVO2máx",IT75&gt;=100),"20",IF(AND(IS75="FCR",IT75&gt;40,IT75&lt;=60),"12-13",IF(AND(IS75="FCR",IT75&gt;60,IT75&lt;=84),"14-16",IF(AND(IS75="FCR",IT75&gt;=85,IT75&lt;100),"17-19",IF(AND(IS75="FCR",IT75=100),"20",""))))))))))),"")</f>
        <v/>
      </c>
      <c r="IX75" s="409" t="str">
        <f>IFERROR(IF(IS75="vVO2máx",(Avaliações!$C$51*'Microciclos - Endurance (2)'!IT75)/100,IF(IS75="Velocidade_crítica",IF(IT75="80% VC",Avaliações!#REF!*0.8,IF(IT75="100% VC",Avaliações!#REF!*1,IF(IT75="120% VC",Avaliações!#REF!*1.2,IF(IT75="&gt;30%",Avaliações!$C$54*1.3,IF(IT75="&gt;40%",Avaliações!$C$54*1.4,0))))),IF(IS75="PACE_Daniels",INDEX(BASE!$Q$4:$V$60,MATCH(Avaliações!$C$53,BASE!$Q$4:$Q$60,0),MATCH('Microciclos - Endurance (2)'!IT75,BASE!$Q$4:$V$4,0)),""))),"")</f>
        <v/>
      </c>
      <c r="IY75" s="407" t="s">
        <v>144</v>
      </c>
      <c r="IZ75" s="407"/>
      <c r="JA75" s="410" t="str">
        <f t="shared" si="742"/>
        <v/>
      </c>
      <c r="JB75" s="407" t="str">
        <f>IFERROR(IF(IS75="PACE_Daniels",(INDEX(BASE!$AE$4:$AH$7,MATCH('Microciclos - Endurance (2)'!IZ75,BASE!$AE$4:$AE$7,0),4)),IF(AND(IS75="vVO2máx",IZ75&gt;=35,IZ75&lt;=45),"9-11",IF(AND(IS75="vVO2máx",IZ75&gt;45,IZ75&lt;=65),"11",IF(AND(IS75="vVO2máx",IZ75&gt;65,IZ75&lt;=75),"12-13",IF(AND(IS75="vVO2máx",IZ75&gt;=80,IZ75&lt;=85),"14-16",IF(AND(IS75="vVO2máx",IZ75&gt;=85,IZ75&lt;100),"17-19",IF(AND(IS75="vVO2máx",IZ75&gt;=100),"20",IF(AND(IS75="FCR",IZ75&gt;40,IZ75&lt;=60),"12-13",IF(AND(IS75="FCR",IZ75&gt;60,IZ75&lt;=84),"14-16",IF(AND(IS75="FCR",IZ75&gt;=85,IZ75&lt;100),"17-19",IF(AND(IS75="FCR",IZ75=100),"20",""))))))))))),"")</f>
        <v/>
      </c>
      <c r="JC75" s="409">
        <f>IFERROR(IF(IY75="vVO2máx",(Avaliações!$C$51*'Microciclos - Endurance (2)'!IZ75)/100,IF(IY75="Velocidade_crítica",IF(IZ75="80% VC",Avaliações!#REF!*0.8,IF(IZ75="100% VC",Avaliações!#REF!*1,IF(IZ75="120% VC",Avaliações!#REF!*1.2,IF(IZ75="&gt;30%",Avaliações!$C$54*1.3,IF(IZ75="&gt;40%",Avaliações!$C$54*1.4,0))))),IF(IY75="PACE_Daniels",INDEX(BASE!$Q$4:$V$60,MATCH(Avaliações!$C$53,BASE!$Q$4:$Q$60,0),MATCH('Microciclos - Endurance (2)'!IZ75,BASE!$Q$4:$V$4,0)),0))),"")</f>
        <v>0</v>
      </c>
      <c r="JD75" s="409" t="str">
        <f t="shared" si="743"/>
        <v/>
      </c>
      <c r="JH75" s="407"/>
      <c r="JI75" s="407"/>
      <c r="JJ75" s="407"/>
      <c r="JK75" s="407"/>
      <c r="JL75" s="407">
        <f t="shared" si="828"/>
        <v>0</v>
      </c>
      <c r="JM75" s="407">
        <f t="shared" si="744"/>
        <v>0</v>
      </c>
      <c r="JN75" s="408" t="str">
        <f t="shared" si="745"/>
        <v/>
      </c>
      <c r="JO75" s="407" t="s">
        <v>144</v>
      </c>
      <c r="JP75" s="407"/>
      <c r="JQ75" s="409" t="str">
        <f t="shared" si="746"/>
        <v/>
      </c>
      <c r="JR75" s="410" t="str">
        <f t="shared" si="747"/>
        <v/>
      </c>
      <c r="JS75" s="407" t="str">
        <f>IFERROR(IF(JO75="PACE_Daniels",(INDEX(BASE!$AE$4:$AH$8,MATCH('Microciclos - Endurance (2)'!JP75,BASE!$AE$4:$AE$8,0),4)),IF(AND(JO75="vVO2máx",JP75&gt;=35,JP75&lt;=45),"9-11",IF(AND(JO75="vVO2máx",JP75&gt;45,JP75&lt;=65),"11",IF(AND(JO75="vVO2máx",JP75&gt;65,JP75&lt;=75),"12-13",IF(AND(JO75="vVO2máx",JP75&gt;=80,JP75&lt;=85),"14-16",IF(AND(JO75="vVO2máx",JP75&gt;=85,JP75&lt;100),"17-19",IF(AND(JO75="vVO2máx",JP75&gt;=100),"20",IF(AND(JO75="FCR",JP75&gt;40,JP75&lt;=60),"12-13",IF(AND(JO75="FCR",JP75&gt;60,JP75&lt;=84),"14-16",IF(AND(JO75="FCR",JP75&gt;=85,JP75&lt;100),"17-19",IF(AND(JO75="FCR",JP75=100),"20",""))))))))))),"")</f>
        <v/>
      </c>
      <c r="JT75" s="409" t="str">
        <f>IFERROR(IF(JO75="vVO2máx",(Avaliações!$C$51*'Microciclos - Endurance (2)'!JP75)/100,IF(JO75="Velocidade_crítica",IF(JP75="80% VC",Avaliações!#REF!*0.8,IF(JP75="100% VC",Avaliações!#REF!*1,IF(JP75="120% VC",Avaliações!#REF!*1.2,IF(JP75="&gt;30%",Avaliações!$C$54*1.3,IF(JP75="&gt;40%",Avaliações!$C$54*1.4,0))))),IF(JO75="PACE_Daniels",INDEX(BASE!$Q$4:$V$60,MATCH(Avaliações!$C$53,BASE!$Q$4:$Q$60,0),MATCH('Microciclos - Endurance (2)'!JP75,BASE!$Q$4:$V$4,0)),""))),"")</f>
        <v/>
      </c>
      <c r="JU75" s="407" t="s">
        <v>144</v>
      </c>
      <c r="JV75" s="407"/>
      <c r="JW75" s="410" t="str">
        <f t="shared" si="748"/>
        <v/>
      </c>
      <c r="JX75" s="407" t="str">
        <f>IFERROR(IF(JO75="PACE_Daniels",(INDEX(BASE!$AE$4:$AH$7,MATCH('Microciclos - Endurance (2)'!JV75,BASE!$AE$4:$AE$7,0),4)),IF(AND(JO75="vVO2máx",JV75&gt;=35,JV75&lt;=45),"9-11",IF(AND(JO75="vVO2máx",JV75&gt;45,JV75&lt;=65),"11",IF(AND(JO75="vVO2máx",JV75&gt;65,JV75&lt;=75),"12-13",IF(AND(JO75="vVO2máx",JV75&gt;=80,JV75&lt;=85),"14-16",IF(AND(JO75="vVO2máx",JV75&gt;=85,JV75&lt;100),"17-19",IF(AND(JO75="vVO2máx",JV75&gt;=100),"20",IF(AND(JO75="FCR",JV75&gt;40,JV75&lt;=60),"12-13",IF(AND(JO75="FCR",JV75&gt;60,JV75&lt;=84),"14-16",IF(AND(JO75="FCR",JV75&gt;=85,JV75&lt;100),"17-19",IF(AND(JO75="FCR",JV75=100),"20",""))))))))))),"")</f>
        <v/>
      </c>
      <c r="JY75" s="409">
        <f>IFERROR(IF(JU75="vVO2máx",(Avaliações!$C$51*'Microciclos - Endurance (2)'!JV75)/100,IF(JU75="Velocidade_crítica",IF(JV75="80% VC",Avaliações!#REF!*0.8,IF(JV75="100% VC",Avaliações!#REF!*1,IF(JV75="120% VC",Avaliações!#REF!*1.2,IF(JV75="&gt;30%",Avaliações!$C$54*1.3,IF(JV75="&gt;40%",Avaliações!$C$54*1.4,0))))),IF(JU75="PACE_Daniels",INDEX(BASE!$Q$4:$V$60,MATCH(Avaliações!$C$53,BASE!$Q$4:$Q$60,0),MATCH('Microciclos - Endurance (2)'!JV75,BASE!$Q$4:$V$4,0)),0))),"")</f>
        <v>0</v>
      </c>
      <c r="JZ75" s="409" t="str">
        <f t="shared" si="749"/>
        <v/>
      </c>
      <c r="KD75" s="407"/>
      <c r="KE75" s="407"/>
      <c r="KF75" s="407"/>
      <c r="KG75" s="407"/>
      <c r="KH75" s="407">
        <f t="shared" si="829"/>
        <v>0</v>
      </c>
      <c r="KI75" s="407">
        <f t="shared" si="750"/>
        <v>0</v>
      </c>
      <c r="KJ75" s="408" t="str">
        <f t="shared" si="751"/>
        <v/>
      </c>
      <c r="KK75" s="407" t="s">
        <v>144</v>
      </c>
      <c r="KL75" s="407"/>
      <c r="KM75" s="409" t="str">
        <f t="shared" si="752"/>
        <v/>
      </c>
      <c r="KN75" s="410" t="str">
        <f t="shared" si="753"/>
        <v/>
      </c>
      <c r="KO75" s="407" t="str">
        <f>IFERROR(IF(KK75="PACE_Daniels",(INDEX(BASE!$AE$4:$AH$8,MATCH('Microciclos - Endurance (2)'!KL75,BASE!$AE$4:$AE$8,0),4)),IF(AND(KK75="vVO2máx",KL75&gt;=35,KL75&lt;=45),"9-11",IF(AND(KK75="vVO2máx",KL75&gt;45,KL75&lt;=65),"11",IF(AND(KK75="vVO2máx",KL75&gt;65,KL75&lt;=75),"12-13",IF(AND(KK75="vVO2máx",KL75&gt;=80,KL75&lt;=85),"14-16",IF(AND(KK75="vVO2máx",KL75&gt;=85,KL75&lt;100),"17-19",IF(AND(KK75="vVO2máx",KL75&gt;=100),"20",IF(AND(KK75="FCR",KL75&gt;40,KL75&lt;=60),"12-13",IF(AND(KK75="FCR",KL75&gt;60,KL75&lt;=84),"14-16",IF(AND(KK75="FCR",KL75&gt;=85,KL75&lt;100),"17-19",IF(AND(KK75="FCR",KL75=100),"20",""))))))))))),"")</f>
        <v/>
      </c>
      <c r="KP75" s="409" t="str">
        <f>IFERROR(IF(KK75="vVO2máx",(Avaliações!$C$51*'Microciclos - Endurance (2)'!KL75)/100,IF(KK75="Velocidade_crítica",IF(KL75="80% VC",Avaliações!#REF!*0.8,IF(KL75="100% VC",Avaliações!#REF!*1,IF(KL75="120% VC",Avaliações!#REF!*1.2,IF(KL75="&gt;30%",Avaliações!$C$54*1.3,IF(KL75="&gt;40%",Avaliações!$C$54*1.4,0))))),IF(KK75="PACE_Daniels",INDEX(BASE!$Q$4:$V$60,MATCH(Avaliações!$C$53,BASE!$Q$4:$Q$60,0),MATCH('Microciclos - Endurance (2)'!KL75,BASE!$Q$4:$V$4,0)),""))),"")</f>
        <v/>
      </c>
      <c r="KQ75" s="407" t="s">
        <v>144</v>
      </c>
      <c r="KR75" s="407"/>
      <c r="KS75" s="410" t="str">
        <f t="shared" si="754"/>
        <v/>
      </c>
      <c r="KT75" s="407" t="str">
        <f>IFERROR(IF(KK75="PACE_Daniels",(INDEX(BASE!$AE$4:$AH$7,MATCH('Microciclos - Endurance (2)'!KR75,BASE!$AE$4:$AE$7,0),4)),IF(AND(KK75="vVO2máx",KR75&gt;=35,KR75&lt;=45),"9-11",IF(AND(KK75="vVO2máx",KR75&gt;45,KR75&lt;=65),"11",IF(AND(KK75="vVO2máx",KR75&gt;65,KR75&lt;=75),"12-13",IF(AND(KK75="vVO2máx",KR75&gt;=80,KR75&lt;=85),"14-16",IF(AND(KK75="vVO2máx",KR75&gt;=85,KR75&lt;100),"17-19",IF(AND(KK75="vVO2máx",KR75&gt;=100),"20",IF(AND(KK75="FCR",KR75&gt;40,KR75&lt;=60),"12-13",IF(AND(KK75="FCR",KR75&gt;60,KR75&lt;=84),"14-16",IF(AND(KK75="FCR",KR75&gt;=85,KR75&lt;100),"17-19",IF(AND(KK75="FCR",KR75=100),"20",""))))))))))),"")</f>
        <v/>
      </c>
      <c r="KU75" s="409">
        <f>IFERROR(IF(KQ75="vVO2máx",(Avaliações!$C$51*'Microciclos - Endurance (2)'!KR75)/100,IF(KQ75="Velocidade_crítica",IF(KR75="80% VC",Avaliações!#REF!*0.8,IF(KR75="100% VC",Avaliações!#REF!*1,IF(KR75="120% VC",Avaliações!#REF!*1.2,IF(KR75="&gt;30%",Avaliações!$C$54*1.3,IF(KR75="&gt;40%",Avaliações!$C$54*1.4,0))))),IF(KQ75="PACE_Daniels",INDEX(BASE!$Q$4:$V$60,MATCH(Avaliações!$C$53,BASE!$Q$4:$Q$60,0),MATCH('Microciclos - Endurance (2)'!KR75,BASE!$Q$4:$V$4,0)),0))),"")</f>
        <v>0</v>
      </c>
      <c r="KV75" s="409" t="str">
        <f t="shared" si="755"/>
        <v/>
      </c>
      <c r="KZ75" s="407"/>
      <c r="LA75" s="407"/>
      <c r="LB75" s="407"/>
      <c r="LC75" s="407"/>
      <c r="LD75" s="407">
        <f t="shared" si="830"/>
        <v>0</v>
      </c>
      <c r="LE75" s="407">
        <f t="shared" si="756"/>
        <v>0</v>
      </c>
      <c r="LF75" s="408" t="str">
        <f t="shared" si="757"/>
        <v/>
      </c>
      <c r="LG75" s="407" t="s">
        <v>144</v>
      </c>
      <c r="LH75" s="407"/>
      <c r="LI75" s="409" t="str">
        <f t="shared" si="758"/>
        <v/>
      </c>
      <c r="LJ75" s="410" t="str">
        <f t="shared" si="759"/>
        <v/>
      </c>
      <c r="LK75" s="407" t="str">
        <f>IFERROR(IF(LG75="PACE_Daniels",(INDEX(BASE!$AE$4:$AH$8,MATCH('Microciclos - Endurance (2)'!LH75,BASE!$AE$4:$AE$8,0),4)),IF(AND(LG75="vVO2máx",LH75&gt;=35,LH75&lt;=45),"9-11",IF(AND(LG75="vVO2máx",LH75&gt;45,LH75&lt;=65),"11",IF(AND(LG75="vVO2máx",LH75&gt;65,LH75&lt;=75),"12-13",IF(AND(LG75="vVO2máx",LH75&gt;=80,LH75&lt;=85),"14-16",IF(AND(LG75="vVO2máx",LH75&gt;=85,LH75&lt;100),"17-19",IF(AND(LG75="vVO2máx",LH75&gt;=100),"20",IF(AND(LG75="FCR",LH75&gt;40,LH75&lt;=60),"12-13",IF(AND(LG75="FCR",LH75&gt;60,LH75&lt;=84),"14-16",IF(AND(LG75="FCR",LH75&gt;=85,LH75&lt;100),"17-19",IF(AND(LG75="FCR",LH75=100),"20",""))))))))))),"")</f>
        <v/>
      </c>
      <c r="LL75" s="409" t="str">
        <f>IFERROR(IF(LG75="vVO2máx",(Avaliações!$C$51*'Microciclos - Endurance (2)'!LH75)/100,IF(LG75="Velocidade_crítica",IF(LH75="80% VC",Avaliações!#REF!*0.8,IF(LH75="100% VC",Avaliações!#REF!*1,IF(LH75="120% VC",Avaliações!#REF!*1.2,IF(LH75="&gt;30%",Avaliações!$C$54*1.3,IF(LH75="&gt;40%",Avaliações!$C$54*1.4,0))))),IF(LG75="PACE_Daniels",INDEX(BASE!$Q$4:$V$60,MATCH(Avaliações!$C$53,BASE!$Q$4:$Q$60,0),MATCH('Microciclos - Endurance (2)'!LH75,BASE!$Q$4:$V$4,0)),""))),"")</f>
        <v/>
      </c>
      <c r="LM75" s="407" t="s">
        <v>144</v>
      </c>
      <c r="LN75" s="407"/>
      <c r="LO75" s="410" t="str">
        <f t="shared" si="760"/>
        <v/>
      </c>
      <c r="LP75" s="407" t="str">
        <f>IFERROR(IF(LG75="PACE_Daniels",(INDEX(BASE!$AE$4:$AH$7,MATCH('Microciclos - Endurance (2)'!LN75,BASE!$AE$4:$AE$7,0),4)),IF(AND(LG75="vVO2máx",LN75&gt;=35,LN75&lt;=45),"9-11",IF(AND(LG75="vVO2máx",LN75&gt;45,LN75&lt;=65),"11",IF(AND(LG75="vVO2máx",LN75&gt;65,LN75&lt;=75),"12-13",IF(AND(LG75="vVO2máx",LN75&gt;=80,LN75&lt;=85),"14-16",IF(AND(LG75="vVO2máx",LN75&gt;=85,LN75&lt;100),"17-19",IF(AND(LG75="vVO2máx",LN75&gt;=100),"20",IF(AND(LG75="FCR",LN75&gt;40,LN75&lt;=60),"12-13",IF(AND(LG75="FCR",LN75&gt;60,LN75&lt;=84),"14-16",IF(AND(LG75="FCR",LN75&gt;=85,LN75&lt;100),"17-19",IF(AND(LG75="FCR",LN75=100),"20",""))))))))))),"")</f>
        <v/>
      </c>
      <c r="LQ75" s="409">
        <f>IFERROR(IF(LM75="vVO2máx",(Avaliações!$C$51*'Microciclos - Endurance (2)'!LN75)/100,IF(LM75="Velocidade_crítica",IF(LN75="80% VC",Avaliações!#REF!*0.8,IF(LN75="100% VC",Avaliações!#REF!*1,IF(LN75="120% VC",Avaliações!#REF!*1.2,IF(LN75="&gt;30%",Avaliações!$C$54*1.3,IF(LN75="&gt;40%",Avaliações!$C$54*1.4,0))))),IF(LM75="PACE_Daniels",INDEX(BASE!$Q$4:$V$60,MATCH(Avaliações!$C$53,BASE!$Q$4:$Q$60,0),MATCH('Microciclos - Endurance (2)'!LN75,BASE!$Q$4:$V$4,0)),0))),"")</f>
        <v>0</v>
      </c>
      <c r="LR75" s="409" t="str">
        <f t="shared" si="761"/>
        <v/>
      </c>
      <c r="LV75" s="407"/>
      <c r="LW75" s="407"/>
      <c r="LX75" s="407"/>
      <c r="LY75" s="407"/>
      <c r="LZ75" s="407">
        <f t="shared" si="831"/>
        <v>0</v>
      </c>
      <c r="MA75" s="407">
        <f t="shared" si="762"/>
        <v>0</v>
      </c>
      <c r="MB75" s="408" t="str">
        <f t="shared" si="763"/>
        <v/>
      </c>
      <c r="MC75" s="407" t="s">
        <v>144</v>
      </c>
      <c r="MD75" s="407"/>
      <c r="ME75" s="409" t="str">
        <f t="shared" si="764"/>
        <v/>
      </c>
      <c r="MF75" s="410" t="str">
        <f t="shared" si="765"/>
        <v/>
      </c>
      <c r="MG75" s="407" t="str">
        <f>IFERROR(IF(MC75="PACE_Daniels",(INDEX(BASE!$AE$4:$AH$8,MATCH('Microciclos - Endurance (2)'!MD75,BASE!$AE$4:$AE$8,0),4)),IF(AND(MC75="vVO2máx",MD75&gt;=35,MD75&lt;=45),"9-11",IF(AND(MC75="vVO2máx",MD75&gt;45,MD75&lt;=65),"11",IF(AND(MC75="vVO2máx",MD75&gt;65,MD75&lt;=75),"12-13",IF(AND(MC75="vVO2máx",MD75&gt;=80,MD75&lt;=85),"14-16",IF(AND(MC75="vVO2máx",MD75&gt;=85,MD75&lt;100),"17-19",IF(AND(MC75="vVO2máx",MD75&gt;=100),"20",IF(AND(MC75="FCR",MD75&gt;40,MD75&lt;=60),"12-13",IF(AND(MC75="FCR",MD75&gt;60,MD75&lt;=84),"14-16",IF(AND(MC75="FCR",MD75&gt;=85,MD75&lt;100),"17-19",IF(AND(MC75="FCR",MD75=100),"20",""))))))))))),"")</f>
        <v/>
      </c>
      <c r="MH75" s="409" t="str">
        <f>IFERROR(IF(MC75="vVO2máx",(Avaliações!$C$51*'Microciclos - Endurance (2)'!MD75)/100,IF(MC75="Velocidade_crítica",IF(MD75="80% VC",Avaliações!#REF!*0.8,IF(MD75="100% VC",Avaliações!#REF!*1,IF(MD75="120% VC",Avaliações!#REF!*1.2,IF(MD75="&gt;30%",Avaliações!$C$54*1.3,IF(MD75="&gt;40%",Avaliações!$C$54*1.4,0))))),IF(MC75="PACE_Daniels",INDEX(BASE!$Q$4:$V$60,MATCH(Avaliações!$C$53,BASE!$Q$4:$Q$60,0),MATCH('Microciclos - Endurance (2)'!MD75,BASE!$Q$4:$V$4,0)),""))),"")</f>
        <v/>
      </c>
      <c r="MI75" s="407" t="s">
        <v>144</v>
      </c>
      <c r="MJ75" s="407"/>
      <c r="MK75" s="410" t="str">
        <f t="shared" si="766"/>
        <v/>
      </c>
      <c r="ML75" s="407" t="str">
        <f>IFERROR(IF(MC75="PACE_Daniels",(INDEX(BASE!$AE$4:$AH$7,MATCH('Microciclos - Endurance (2)'!MJ75,BASE!$AE$4:$AE$7,0),4)),IF(AND(MC75="vVO2máx",MJ75&gt;=35,MJ75&lt;=45),"9-11",IF(AND(MC75="vVO2máx",MJ75&gt;45,MJ75&lt;=65),"11",IF(AND(MC75="vVO2máx",MJ75&gt;65,MJ75&lt;=75),"12-13",IF(AND(MC75="vVO2máx",MJ75&gt;=80,MJ75&lt;=85),"14-16",IF(AND(MC75="vVO2máx",MJ75&gt;=85,MJ75&lt;100),"17-19",IF(AND(MC75="vVO2máx",MJ75&gt;=100),"20",IF(AND(MC75="FCR",MJ75&gt;40,MJ75&lt;=60),"12-13",IF(AND(MC75="FCR",MJ75&gt;60,MJ75&lt;=84),"14-16",IF(AND(MC75="FCR",MJ75&gt;=85,MJ75&lt;100),"17-19",IF(AND(MC75="FCR",MJ75=100),"20",""))))))))))),"")</f>
        <v/>
      </c>
      <c r="MM75" s="409">
        <f>IFERROR(IF(MI75="vVO2máx",(Avaliações!$C$51*'Microciclos - Endurance (2)'!MJ75)/100,IF(MI75="Velocidade_crítica",IF(MJ75="80% VC",Avaliações!#REF!*0.8,IF(MJ75="100% VC",Avaliações!#REF!*1,IF(MJ75="120% VC",Avaliações!#REF!*1.2,IF(MJ75="&gt;30%",Avaliações!$C$54*1.3,IF(MJ75="&gt;40%",Avaliações!$C$54*1.4,0))))),IF(MI75="PACE_Daniels",INDEX(BASE!$Q$4:$V$60,MATCH(Avaliações!$C$53,BASE!$Q$4:$Q$60,0),MATCH('Microciclos - Endurance (2)'!MJ75,BASE!$Q$4:$V$4,0)),0))),"")</f>
        <v>0</v>
      </c>
      <c r="MN75" s="409" t="str">
        <f t="shared" si="767"/>
        <v/>
      </c>
      <c r="MR75" s="407"/>
      <c r="MS75" s="407"/>
      <c r="MT75" s="407"/>
      <c r="MU75" s="407"/>
      <c r="MV75" s="407">
        <f t="shared" si="832"/>
        <v>0</v>
      </c>
      <c r="MW75" s="407">
        <f t="shared" si="768"/>
        <v>0</v>
      </c>
      <c r="MX75" s="408" t="str">
        <f t="shared" si="769"/>
        <v/>
      </c>
      <c r="MY75" s="407" t="s">
        <v>144</v>
      </c>
      <c r="MZ75" s="407"/>
      <c r="NA75" s="409" t="str">
        <f t="shared" si="770"/>
        <v/>
      </c>
      <c r="NB75" s="410" t="str">
        <f t="shared" si="771"/>
        <v/>
      </c>
      <c r="NC75" s="407" t="str">
        <f>IFERROR(IF(MY75="PACE_Daniels",(INDEX(BASE!$AE$4:$AH$8,MATCH('Microciclos - Endurance (2)'!MZ75,BASE!$AE$4:$AE$8,0),4)),IF(AND(MY75="vVO2máx",MZ75&gt;=35,MZ75&lt;=45),"9-11",IF(AND(MY75="vVO2máx",MZ75&gt;45,MZ75&lt;=65),"11",IF(AND(MY75="vVO2máx",MZ75&gt;65,MZ75&lt;=75),"12-13",IF(AND(MY75="vVO2máx",MZ75&gt;=80,MZ75&lt;=85),"14-16",IF(AND(MY75="vVO2máx",MZ75&gt;=85,MZ75&lt;100),"17-19",IF(AND(MY75="vVO2máx",MZ75&gt;=100),"20",IF(AND(MY75="FCR",MZ75&gt;40,MZ75&lt;=60),"12-13",IF(AND(MY75="FCR",MZ75&gt;60,MZ75&lt;=84),"14-16",IF(AND(MY75="FCR",MZ75&gt;=85,MZ75&lt;100),"17-19",IF(AND(MY75="FCR",MZ75=100),"20",""))))))))))),"")</f>
        <v/>
      </c>
      <c r="ND75" s="409" t="str">
        <f>IFERROR(IF(MY75="vVO2máx",(Avaliações!$C$51*'Microciclos - Endurance (2)'!MZ75)/100,IF(MY75="Velocidade_crítica",IF(MZ75="80% VC",Avaliações!#REF!*0.8,IF(MZ75="100% VC",Avaliações!#REF!*1,IF(MZ75="120% VC",Avaliações!#REF!*1.2,IF(MZ75="&gt;30%",Avaliações!$C$54*1.3,IF(MZ75="&gt;40%",Avaliações!$C$54*1.4,0))))),IF(MY75="PACE_Daniels",INDEX(BASE!$Q$4:$V$60,MATCH(Avaliações!$C$53,BASE!$Q$4:$Q$60,0),MATCH('Microciclos - Endurance (2)'!MZ75,BASE!$Q$4:$V$4,0)),""))),"")</f>
        <v/>
      </c>
      <c r="NE75" s="407" t="s">
        <v>144</v>
      </c>
      <c r="NF75" s="407"/>
      <c r="NG75" s="410" t="str">
        <f t="shared" si="772"/>
        <v/>
      </c>
      <c r="NH75" s="407" t="str">
        <f>IFERROR(IF(MY75="PACE_Daniels",(INDEX(BASE!$AE$4:$AH$7,MATCH('Microciclos - Endurance (2)'!NF75,BASE!$AE$4:$AE$7,0),4)),IF(AND(MY75="vVO2máx",NF75&gt;=35,NF75&lt;=45),"9-11",IF(AND(MY75="vVO2máx",NF75&gt;45,NF75&lt;=65),"11",IF(AND(MY75="vVO2máx",NF75&gt;65,NF75&lt;=75),"12-13",IF(AND(MY75="vVO2máx",NF75&gt;=80,NF75&lt;=85),"14-16",IF(AND(MY75="vVO2máx",NF75&gt;=85,NF75&lt;100),"17-19",IF(AND(MY75="vVO2máx",NF75&gt;=100),"20",IF(AND(MY75="FCR",NF75&gt;40,NF75&lt;=60),"12-13",IF(AND(MY75="FCR",NF75&gt;60,NF75&lt;=84),"14-16",IF(AND(MY75="FCR",NF75&gt;=85,NF75&lt;100),"17-19",IF(AND(MY75="FCR",NF75=100),"20",""))))))))))),"")</f>
        <v/>
      </c>
      <c r="NI75" s="409">
        <f>IFERROR(IF(NE75="vVO2máx",(Avaliações!$C$51*'Microciclos - Endurance (2)'!NF75)/100,IF(NE75="Velocidade_crítica",IF(NF75="80% VC",Avaliações!#REF!*0.8,IF(NF75="100% VC",Avaliações!#REF!*1,IF(NF75="120% VC",Avaliações!#REF!*1.2,IF(NF75="&gt;30%",Avaliações!$C$54*1.3,IF(NF75="&gt;40%",Avaliações!$C$54*1.4,0))))),IF(NE75="PACE_Daniels",INDEX(BASE!$Q$4:$V$60,MATCH(Avaliações!$C$53,BASE!$Q$4:$Q$60,0),MATCH('Microciclos - Endurance (2)'!NF75,BASE!$Q$4:$V$4,0)),0))),"")</f>
        <v>0</v>
      </c>
      <c r="NJ75" s="409" t="str">
        <f t="shared" si="773"/>
        <v/>
      </c>
      <c r="NN75" s="407"/>
      <c r="NO75" s="407"/>
      <c r="NP75" s="407"/>
      <c r="NQ75" s="407"/>
      <c r="NR75" s="407">
        <f t="shared" si="833"/>
        <v>0</v>
      </c>
      <c r="NS75" s="407">
        <f t="shared" si="774"/>
        <v>0</v>
      </c>
      <c r="NT75" s="408" t="str">
        <f t="shared" si="775"/>
        <v/>
      </c>
      <c r="NU75" s="407" t="s">
        <v>144</v>
      </c>
      <c r="NV75" s="407"/>
      <c r="NW75" s="409" t="str">
        <f t="shared" si="776"/>
        <v/>
      </c>
      <c r="NX75" s="410" t="str">
        <f t="shared" si="777"/>
        <v/>
      </c>
      <c r="NY75" s="407" t="str">
        <f>IFERROR(IF(NU75="PACE_Daniels",(INDEX(BASE!$AE$4:$AH$8,MATCH('Microciclos - Endurance (2)'!NV75,BASE!$AE$4:$AE$8,0),4)),IF(AND(NU75="vVO2máx",NV75&gt;=35,NV75&lt;=45),"9-11",IF(AND(NU75="vVO2máx",NV75&gt;45,NV75&lt;=65),"11",IF(AND(NU75="vVO2máx",NV75&gt;65,NV75&lt;=75),"12-13",IF(AND(NU75="vVO2máx",NV75&gt;=80,NV75&lt;=85),"14-16",IF(AND(NU75="vVO2máx",NV75&gt;=85,NV75&lt;100),"17-19",IF(AND(NU75="vVO2máx",NV75&gt;=100),"20",IF(AND(NU75="FCR",NV75&gt;40,NV75&lt;=60),"12-13",IF(AND(NU75="FCR",NV75&gt;60,NV75&lt;=84),"14-16",IF(AND(NU75="FCR",NV75&gt;=85,NV75&lt;100),"17-19",IF(AND(NU75="FCR",NV75=100),"20",""))))))))))),"")</f>
        <v/>
      </c>
      <c r="NZ75" s="409" t="str">
        <f>IFERROR(IF(NU75="vVO2máx",(Avaliações!$C$51*'Microciclos - Endurance (2)'!NV75)/100,IF(NU75="Velocidade_crítica",IF(NV75="80% VC",Avaliações!#REF!*0.8,IF(NV75="100% VC",Avaliações!#REF!*1,IF(NV75="120% VC",Avaliações!#REF!*1.2,IF(NV75="&gt;30%",Avaliações!$C$54*1.3,IF(NV75="&gt;40%",Avaliações!$C$54*1.4,0))))),IF(NU75="PACE_Daniels",INDEX(BASE!$Q$4:$V$60,MATCH(Avaliações!$C$53,BASE!$Q$4:$Q$60,0),MATCH('Microciclos - Endurance (2)'!NV75,BASE!$Q$4:$V$4,0)),""))),"")</f>
        <v/>
      </c>
      <c r="OA75" s="407" t="s">
        <v>144</v>
      </c>
      <c r="OB75" s="407"/>
      <c r="OC75" s="410" t="str">
        <f t="shared" si="778"/>
        <v/>
      </c>
      <c r="OD75" s="407" t="str">
        <f>IFERROR(IF(NU75="PACE_Daniels",(INDEX(BASE!$AE$4:$AH$7,MATCH('Microciclos - Endurance (2)'!OB75,BASE!$AE$4:$AE$7,0),4)),IF(AND(NU75="vVO2máx",OB75&gt;=35,OB75&lt;=45),"9-11",IF(AND(NU75="vVO2máx",OB75&gt;45,OB75&lt;=65),"11",IF(AND(NU75="vVO2máx",OB75&gt;65,OB75&lt;=75),"12-13",IF(AND(NU75="vVO2máx",OB75&gt;=80,OB75&lt;=85),"14-16",IF(AND(NU75="vVO2máx",OB75&gt;=85,OB75&lt;100),"17-19",IF(AND(NU75="vVO2máx",OB75&gt;=100),"20",IF(AND(NU75="FCR",OB75&gt;40,OB75&lt;=60),"12-13",IF(AND(NU75="FCR",OB75&gt;60,OB75&lt;=84),"14-16",IF(AND(NU75="FCR",OB75&gt;=85,OB75&lt;100),"17-19",IF(AND(NU75="FCR",OB75=100),"20",""))))))))))),"")</f>
        <v/>
      </c>
      <c r="OE75" s="409">
        <f>IFERROR(IF(OA75="vVO2máx",(Avaliações!$C$51*'Microciclos - Endurance (2)'!OB75)/100,IF(OA75="Velocidade_crítica",IF(OB75="80% VC",Avaliações!#REF!*0.8,IF(OB75="100% VC",Avaliações!#REF!*1,IF(OB75="120% VC",Avaliações!#REF!*1.2,IF(OB75="&gt;30%",Avaliações!$C$54*1.3,IF(OB75="&gt;40%",Avaliações!$C$54*1.4,0))))),IF(OA75="PACE_Daniels",INDEX(BASE!$Q$4:$V$60,MATCH(Avaliações!$C$53,BASE!$Q$4:$Q$60,0),MATCH('Microciclos - Endurance (2)'!OB75,BASE!$Q$4:$V$4,0)),0))),"")</f>
        <v>0</v>
      </c>
      <c r="OF75" s="409" t="str">
        <f t="shared" si="779"/>
        <v/>
      </c>
      <c r="OJ75" s="407"/>
      <c r="OK75" s="407"/>
      <c r="OL75" s="407"/>
      <c r="OM75" s="407"/>
      <c r="ON75" s="407">
        <f t="shared" si="834"/>
        <v>0</v>
      </c>
      <c r="OO75" s="407">
        <f t="shared" si="780"/>
        <v>0</v>
      </c>
      <c r="OP75" s="408" t="str">
        <f t="shared" si="781"/>
        <v/>
      </c>
      <c r="OQ75" s="407" t="s">
        <v>144</v>
      </c>
      <c r="OR75" s="407"/>
      <c r="OS75" s="409" t="str">
        <f t="shared" si="782"/>
        <v/>
      </c>
      <c r="OT75" s="410" t="str">
        <f t="shared" si="783"/>
        <v/>
      </c>
      <c r="OU75" s="407" t="str">
        <f>IFERROR(IF(OQ75="PACE_Daniels",(INDEX(BASE!$AE$4:$AH$8,MATCH('Microciclos - Endurance (2)'!OR75,BASE!$AE$4:$AE$8,0),4)),IF(AND(OQ75="vVO2máx",OR75&gt;=35,OR75&lt;=45),"9-11",IF(AND(OQ75="vVO2máx",OR75&gt;45,OR75&lt;=65),"11",IF(AND(OQ75="vVO2máx",OR75&gt;65,OR75&lt;=75),"12-13",IF(AND(OQ75="vVO2máx",OR75&gt;=80,OR75&lt;=85),"14-16",IF(AND(OQ75="vVO2máx",OR75&gt;=85,OR75&lt;100),"17-19",IF(AND(OQ75="vVO2máx",OR75&gt;=100),"20",IF(AND(OQ75="FCR",OR75&gt;40,OR75&lt;=60),"12-13",IF(AND(OQ75="FCR",OR75&gt;60,OR75&lt;=84),"14-16",IF(AND(OQ75="FCR",OR75&gt;=85,OR75&lt;100),"17-19",IF(AND(OQ75="FCR",OR75=100),"20",""))))))))))),"")</f>
        <v/>
      </c>
      <c r="OV75" s="409" t="str">
        <f>IFERROR(IF(OQ75="vVO2máx",(Avaliações!$C$51*'Microciclos - Endurance (2)'!OR75)/100,IF(OQ75="Velocidade_crítica",IF(OR75="80% VC",Avaliações!#REF!*0.8,IF(OR75="100% VC",Avaliações!#REF!*1,IF(OR75="120% VC",Avaliações!#REF!*1.2,IF(OR75="&gt;30%",Avaliações!$C$54*1.3,IF(OR75="&gt;40%",Avaliações!$C$54*1.4,0))))),IF(OQ75="PACE_Daniels",INDEX(BASE!$Q$4:$V$60,MATCH(Avaliações!$C$53,BASE!$Q$4:$Q$60,0),MATCH('Microciclos - Endurance (2)'!OR75,BASE!$Q$4:$V$4,0)),""))),"")</f>
        <v/>
      </c>
      <c r="OW75" s="407" t="s">
        <v>144</v>
      </c>
      <c r="OX75" s="407"/>
      <c r="OY75" s="410" t="str">
        <f t="shared" si="784"/>
        <v/>
      </c>
      <c r="OZ75" s="407" t="str">
        <f>IFERROR(IF(OQ75="PACE_Daniels",(INDEX(BASE!$AE$4:$AH$7,MATCH('Microciclos - Endurance (2)'!OX75,BASE!$AE$4:$AE$7,0),4)),IF(AND(OQ75="vVO2máx",OX75&gt;=35,OX75&lt;=45),"9-11",IF(AND(OQ75="vVO2máx",OX75&gt;45,OX75&lt;=65),"11",IF(AND(OQ75="vVO2máx",OX75&gt;65,OX75&lt;=75),"12-13",IF(AND(OQ75="vVO2máx",OX75&gt;=80,OX75&lt;=85),"14-16",IF(AND(OQ75="vVO2máx",OX75&gt;=85,OX75&lt;100),"17-19",IF(AND(OQ75="vVO2máx",OX75&gt;=100),"20",IF(AND(OQ75="FCR",OX75&gt;40,OX75&lt;=60),"12-13",IF(AND(OQ75="FCR",OX75&gt;60,OX75&lt;=84),"14-16",IF(AND(OQ75="FCR",OX75&gt;=85,OX75&lt;100),"17-19",IF(AND(OQ75="FCR",OX75=100),"20",""))))))))))),"")</f>
        <v/>
      </c>
      <c r="PA75" s="409">
        <f>IFERROR(IF(OW75="vVO2máx",(Avaliações!$C$51*'Microciclos - Endurance (2)'!OX75)/100,IF(OW75="Velocidade_crítica",IF(OX75="80% VC",Avaliações!#REF!*0.8,IF(OX75="100% VC",Avaliações!#REF!*1,IF(OX75="120% VC",Avaliações!#REF!*1.2,IF(OX75="&gt;30%",Avaliações!$C$54*1.3,IF(OX75="&gt;40%",Avaliações!$C$54*1.4,0))))),IF(OW75="PACE_Daniels",INDEX(BASE!$Q$4:$V$60,MATCH(Avaliações!$C$53,BASE!$Q$4:$Q$60,0),MATCH('Microciclos - Endurance (2)'!OX75,BASE!$Q$4:$V$4,0)),0))),"")</f>
        <v>0</v>
      </c>
      <c r="PB75" s="409" t="str">
        <f t="shared" si="785"/>
        <v/>
      </c>
      <c r="PF75" s="407"/>
      <c r="PG75" s="407"/>
      <c r="PH75" s="407"/>
      <c r="PI75" s="407"/>
      <c r="PJ75" s="407">
        <f t="shared" si="835"/>
        <v>0</v>
      </c>
      <c r="PK75" s="407">
        <f t="shared" si="786"/>
        <v>0</v>
      </c>
      <c r="PL75" s="408" t="str">
        <f t="shared" si="787"/>
        <v/>
      </c>
      <c r="PM75" s="407" t="s">
        <v>144</v>
      </c>
      <c r="PN75" s="407"/>
      <c r="PO75" s="409" t="str">
        <f t="shared" si="788"/>
        <v/>
      </c>
      <c r="PP75" s="410" t="str">
        <f t="shared" si="789"/>
        <v/>
      </c>
      <c r="PQ75" s="407" t="str">
        <f>IFERROR(IF(PM75="PACE_Daniels",(INDEX(BASE!$AE$4:$AH$8,MATCH('Microciclos - Endurance (2)'!PN75,BASE!$AE$4:$AE$8,0),4)),IF(AND(PM75="vVO2máx",PN75&gt;=35,PN75&lt;=45),"9-11",IF(AND(PM75="vVO2máx",PN75&gt;45,PN75&lt;=65),"11",IF(AND(PM75="vVO2máx",PN75&gt;65,PN75&lt;=75),"12-13",IF(AND(PM75="vVO2máx",PN75&gt;=80,PN75&lt;=85),"14-16",IF(AND(PM75="vVO2máx",PN75&gt;=85,PN75&lt;100),"17-19",IF(AND(PM75="vVO2máx",PN75&gt;=100),"20",IF(AND(PM75="FCR",PN75&gt;40,PN75&lt;=60),"12-13",IF(AND(PM75="FCR",PN75&gt;60,PN75&lt;=84),"14-16",IF(AND(PM75="FCR",PN75&gt;=85,PN75&lt;100),"17-19",IF(AND(PM75="FCR",PN75=100),"20",""))))))))))),"")</f>
        <v/>
      </c>
      <c r="PR75" s="409" t="str">
        <f>IFERROR(IF(PM75="vVO2máx",(Avaliações!$C$51*'Microciclos - Endurance (2)'!PN75)/100,IF(PM75="Velocidade_crítica",IF(PN75="80% VC",Avaliações!#REF!*0.8,IF(PN75="100% VC",Avaliações!#REF!*1,IF(PN75="120% VC",Avaliações!#REF!*1.2,IF(PN75="&gt;30%",Avaliações!$C$54*1.3,IF(PN75="&gt;40%",Avaliações!$C$54*1.4,0))))),IF(PM75="PACE_Daniels",INDEX(BASE!$Q$4:$V$60,MATCH(Avaliações!$C$53,BASE!$Q$4:$Q$60,0),MATCH('Microciclos - Endurance (2)'!PN75,BASE!$Q$4:$V$4,0)),""))),"")</f>
        <v/>
      </c>
      <c r="PS75" s="407" t="s">
        <v>144</v>
      </c>
      <c r="PT75" s="407"/>
      <c r="PU75" s="410" t="str">
        <f t="shared" si="790"/>
        <v/>
      </c>
      <c r="PV75" s="407" t="str">
        <f>IFERROR(IF(PM75="PACE_Daniels",(INDEX(BASE!$AE$4:$AH$7,MATCH('Microciclos - Endurance (2)'!PT75,BASE!$AE$4:$AE$7,0),4)),IF(AND(PM75="vVO2máx",PT75&gt;=35,PT75&lt;=45),"9-11",IF(AND(PM75="vVO2máx",PT75&gt;45,PT75&lt;=65),"11",IF(AND(PM75="vVO2máx",PT75&gt;65,PT75&lt;=75),"12-13",IF(AND(PM75="vVO2máx",PT75&gt;=80,PT75&lt;=85),"14-16",IF(AND(PM75="vVO2máx",PT75&gt;=85,PT75&lt;100),"17-19",IF(AND(PM75="vVO2máx",PT75&gt;=100),"20",IF(AND(PM75="FCR",PT75&gt;40,PT75&lt;=60),"12-13",IF(AND(PM75="FCR",PT75&gt;60,PT75&lt;=84),"14-16",IF(AND(PM75="FCR",PT75&gt;=85,PT75&lt;100),"17-19",IF(AND(PM75="FCR",PT75=100),"20",""))))))))))),"")</f>
        <v/>
      </c>
      <c r="PW75" s="409">
        <f>IFERROR(IF(PS75="vVO2máx",(Avaliações!$C$51*'Microciclos - Endurance (2)'!PT75)/100,IF(PS75="Velocidade_crítica",IF(PT75="80% VC",Avaliações!#REF!*0.8,IF(PT75="100% VC",Avaliações!#REF!*1,IF(PT75="120% VC",Avaliações!#REF!*1.2,IF(PT75="&gt;30%",Avaliações!$C$54*1.3,IF(PT75="&gt;40%",Avaliações!$C$54*1.4,0))))),IF(PS75="PACE_Daniels",INDEX(BASE!$Q$4:$V$60,MATCH(Avaliações!$C$53,BASE!$Q$4:$Q$60,0),MATCH('Microciclos - Endurance (2)'!PT75,BASE!$Q$4:$V$4,0)),0))),"")</f>
        <v>0</v>
      </c>
      <c r="PX75" s="409" t="str">
        <f t="shared" si="791"/>
        <v/>
      </c>
      <c r="QB75" s="407"/>
      <c r="QC75" s="407"/>
      <c r="QD75" s="407"/>
      <c r="QE75" s="407"/>
      <c r="QF75" s="407">
        <f t="shared" si="836"/>
        <v>0</v>
      </c>
      <c r="QG75" s="407">
        <f t="shared" si="792"/>
        <v>0</v>
      </c>
      <c r="QH75" s="408" t="str">
        <f t="shared" si="793"/>
        <v/>
      </c>
      <c r="QI75" s="407" t="s">
        <v>144</v>
      </c>
      <c r="QJ75" s="407"/>
      <c r="QK75" s="409" t="str">
        <f t="shared" si="794"/>
        <v/>
      </c>
      <c r="QL75" s="410" t="str">
        <f t="shared" si="795"/>
        <v/>
      </c>
      <c r="QM75" s="407" t="str">
        <f>IFERROR(IF(QI75="PACE_Daniels",(INDEX(BASE!$AE$4:$AH$8,MATCH('Microciclos - Endurance (2)'!QJ75,BASE!$AE$4:$AE$8,0),4)),IF(AND(QI75="vVO2máx",QJ75&gt;=35,QJ75&lt;=45),"9-11",IF(AND(QI75="vVO2máx",QJ75&gt;45,QJ75&lt;=65),"11",IF(AND(QI75="vVO2máx",QJ75&gt;65,QJ75&lt;=75),"12-13",IF(AND(QI75="vVO2máx",QJ75&gt;=80,QJ75&lt;=85),"14-16",IF(AND(QI75="vVO2máx",QJ75&gt;=85,QJ75&lt;100),"17-19",IF(AND(QI75="vVO2máx",QJ75&gt;=100),"20",IF(AND(QI75="FCR",QJ75&gt;40,QJ75&lt;=60),"12-13",IF(AND(QI75="FCR",QJ75&gt;60,QJ75&lt;=84),"14-16",IF(AND(QI75="FCR",QJ75&gt;=85,QJ75&lt;100),"17-19",IF(AND(QI75="FCR",QJ75=100),"20",""))))))))))),"")</f>
        <v/>
      </c>
      <c r="QN75" s="409" t="str">
        <f>IFERROR(IF(QI75="vVO2máx",(Avaliações!$C$51*'Microciclos - Endurance (2)'!QJ75)/100,IF(QI75="Velocidade_crítica",IF(QJ75="80% VC",Avaliações!#REF!*0.8,IF(QJ75="100% VC",Avaliações!#REF!*1,IF(QJ75="120% VC",Avaliações!#REF!*1.2,IF(QJ75="&gt;30%",Avaliações!$C$54*1.3,IF(QJ75="&gt;40%",Avaliações!$C$54*1.4,0))))),IF(QI75="PACE_Daniels",INDEX(BASE!$Q$4:$V$60,MATCH(Avaliações!$C$53,BASE!$Q$4:$Q$60,0),MATCH('Microciclos - Endurance (2)'!QJ75,BASE!$Q$4:$V$4,0)),""))),"")</f>
        <v/>
      </c>
      <c r="QO75" s="407" t="s">
        <v>144</v>
      </c>
      <c r="QP75" s="407"/>
      <c r="QQ75" s="410" t="str">
        <f t="shared" si="796"/>
        <v/>
      </c>
      <c r="QR75" s="407" t="str">
        <f>IFERROR(IF(QI75="PACE_Daniels",(INDEX(BASE!$AE$4:$AH$7,MATCH('Microciclos - Endurance (2)'!QP75,BASE!$AE$4:$AE$7,0),4)),IF(AND(QI75="vVO2máx",QP75&gt;=35,QP75&lt;=45),"9-11",IF(AND(QI75="vVO2máx",QP75&gt;45,QP75&lt;=65),"11",IF(AND(QI75="vVO2máx",QP75&gt;65,QP75&lt;=75),"12-13",IF(AND(QI75="vVO2máx",QP75&gt;=80,QP75&lt;=85),"14-16",IF(AND(QI75="vVO2máx",QP75&gt;=85,QP75&lt;100),"17-19",IF(AND(QI75="vVO2máx",QP75&gt;=100),"20",IF(AND(QI75="FCR",QP75&gt;40,QP75&lt;=60),"12-13",IF(AND(QI75="FCR",QP75&gt;60,QP75&lt;=84),"14-16",IF(AND(QI75="FCR",QP75&gt;=85,QP75&lt;100),"17-19",IF(AND(QI75="FCR",QP75=100),"20",""))))))))))),"")</f>
        <v/>
      </c>
      <c r="QS75" s="409">
        <f>IFERROR(IF(QO75="vVO2máx",(Avaliações!$C$51*'Microciclos - Endurance (2)'!QP75)/100,IF(QO75="Velocidade_crítica",IF(QP75="80% VC",Avaliações!#REF!*0.8,IF(QP75="100% VC",Avaliações!#REF!*1,IF(QP75="120% VC",Avaliações!#REF!*1.2,IF(QP75="&gt;30%",Avaliações!$C$54*1.3,IF(QP75="&gt;40%",Avaliações!$C$54*1.4,0))))),IF(QO75="PACE_Daniels",INDEX(BASE!$Q$4:$V$60,MATCH(Avaliações!$C$53,BASE!$Q$4:$Q$60,0),MATCH('Microciclos - Endurance (2)'!QP75,BASE!$Q$4:$V$4,0)),0))),"")</f>
        <v>0</v>
      </c>
      <c r="QT75" s="409" t="str">
        <f t="shared" si="797"/>
        <v/>
      </c>
      <c r="QX75" s="407"/>
      <c r="QY75" s="407"/>
      <c r="QZ75" s="407"/>
      <c r="RA75" s="407"/>
      <c r="RB75" s="407">
        <f t="shared" si="837"/>
        <v>0</v>
      </c>
      <c r="RC75" s="407">
        <f t="shared" si="798"/>
        <v>0</v>
      </c>
      <c r="RD75" s="408" t="str">
        <f t="shared" si="799"/>
        <v/>
      </c>
      <c r="RE75" s="407" t="s">
        <v>144</v>
      </c>
      <c r="RF75" s="407"/>
      <c r="RG75" s="409" t="str">
        <f t="shared" si="800"/>
        <v/>
      </c>
      <c r="RH75" s="410" t="str">
        <f t="shared" si="801"/>
        <v/>
      </c>
      <c r="RI75" s="407" t="str">
        <f>IFERROR(IF(RE75="PACE_Daniels",(INDEX(BASE!$AE$4:$AH$8,MATCH('Microciclos - Endurance (2)'!RF75,BASE!$AE$4:$AE$8,0),4)),IF(AND(RE75="vVO2máx",RF75&gt;=35,RF75&lt;=45),"9-11",IF(AND(RE75="vVO2máx",RF75&gt;45,RF75&lt;=65),"11",IF(AND(RE75="vVO2máx",RF75&gt;65,RF75&lt;=75),"12-13",IF(AND(RE75="vVO2máx",RF75&gt;=80,RF75&lt;=85),"14-16",IF(AND(RE75="vVO2máx",RF75&gt;=85,RF75&lt;100),"17-19",IF(AND(RE75="vVO2máx",RF75&gt;=100),"20",IF(AND(RE75="FCR",RF75&gt;40,RF75&lt;=60),"12-13",IF(AND(RE75="FCR",RF75&gt;60,RF75&lt;=84),"14-16",IF(AND(RE75="FCR",RF75&gt;=85,RF75&lt;100),"17-19",IF(AND(RE75="FCR",RF75=100),"20",""))))))))))),"")</f>
        <v/>
      </c>
      <c r="RJ75" s="409" t="str">
        <f>IFERROR(IF(RE75="vVO2máx",(Avaliações!$C$51*'Microciclos - Endurance (2)'!RF75)/100,IF(RE75="Velocidade_crítica",IF(RF75="80% VC",Avaliações!#REF!*0.8,IF(RF75="100% VC",Avaliações!#REF!*1,IF(RF75="120% VC",Avaliações!#REF!*1.2,IF(RF75="&gt;30%",Avaliações!$C$54*1.3,IF(RF75="&gt;40%",Avaliações!$C$54*1.4,0))))),IF(RE75="PACE_Daniels",INDEX(BASE!$Q$4:$V$60,MATCH(Avaliações!$C$53,BASE!$Q$4:$Q$60,0),MATCH('Microciclos - Endurance (2)'!RF75,BASE!$Q$4:$V$4,0)),""))),"")</f>
        <v/>
      </c>
      <c r="RK75" s="407" t="s">
        <v>144</v>
      </c>
      <c r="RL75" s="407"/>
      <c r="RM75" s="410" t="str">
        <f t="shared" si="802"/>
        <v/>
      </c>
      <c r="RN75" s="407" t="str">
        <f>IFERROR(IF(RE75="PACE_Daniels",(INDEX(BASE!$AE$4:$AH$7,MATCH('Microciclos - Endurance (2)'!RL75,BASE!$AE$4:$AE$7,0),4)),IF(AND(RE75="vVO2máx",RL75&gt;=35,RL75&lt;=45),"9-11",IF(AND(RE75="vVO2máx",RL75&gt;45,RL75&lt;=65),"11",IF(AND(RE75="vVO2máx",RL75&gt;65,RL75&lt;=75),"12-13",IF(AND(RE75="vVO2máx",RL75&gt;=80,RL75&lt;=85),"14-16",IF(AND(RE75="vVO2máx",RL75&gt;=85,RL75&lt;100),"17-19",IF(AND(RE75="vVO2máx",RL75&gt;=100),"20",IF(AND(RE75="FCR",RL75&gt;40,RL75&lt;=60),"12-13",IF(AND(RE75="FCR",RL75&gt;60,RL75&lt;=84),"14-16",IF(AND(RE75="FCR",RL75&gt;=85,RL75&lt;100),"17-19",IF(AND(RE75="FCR",RL75=100),"20",""))))))))))),"")</f>
        <v/>
      </c>
      <c r="RO75" s="409">
        <f>IFERROR(IF(RK75="vVO2máx",(Avaliações!$C$51*'Microciclos - Endurance (2)'!RL75)/100,IF(RK75="Velocidade_crítica",IF(RL75="80% VC",Avaliações!#REF!*0.8,IF(RL75="100% VC",Avaliações!#REF!*1,IF(RL75="120% VC",Avaliações!#REF!*1.2,IF(RL75="&gt;30%",Avaliações!$C$54*1.3,IF(RL75="&gt;40%",Avaliações!$C$54*1.4,0))))),IF(RK75="PACE_Daniels",INDEX(BASE!$Q$4:$V$60,MATCH(Avaliações!$C$53,BASE!$Q$4:$Q$60,0),MATCH('Microciclos - Endurance (2)'!RL75,BASE!$Q$4:$V$4,0)),0))),"")</f>
        <v>0</v>
      </c>
      <c r="RP75" s="409" t="str">
        <f t="shared" si="803"/>
        <v/>
      </c>
      <c r="RT75" s="407"/>
      <c r="RU75" s="407"/>
      <c r="RV75" s="407"/>
      <c r="RW75" s="407"/>
      <c r="RX75" s="407">
        <f t="shared" si="838"/>
        <v>0</v>
      </c>
      <c r="RY75" s="407">
        <f t="shared" si="804"/>
        <v>0</v>
      </c>
      <c r="RZ75" s="408" t="str">
        <f t="shared" si="805"/>
        <v/>
      </c>
      <c r="SA75" s="407" t="s">
        <v>144</v>
      </c>
      <c r="SB75" s="407"/>
      <c r="SC75" s="409" t="str">
        <f t="shared" si="806"/>
        <v/>
      </c>
      <c r="SD75" s="410" t="str">
        <f t="shared" si="807"/>
        <v/>
      </c>
      <c r="SE75" s="407" t="str">
        <f>IFERROR(IF(SA75="PACE_Daniels",(INDEX(BASE!$AE$4:$AH$8,MATCH('Microciclos - Endurance (2)'!SB75,BASE!$AE$4:$AE$8,0),4)),IF(AND(SA75="vVO2máx",SB75&gt;=35,SB75&lt;=45),"9-11",IF(AND(SA75="vVO2máx",SB75&gt;45,SB75&lt;=65),"11",IF(AND(SA75="vVO2máx",SB75&gt;65,SB75&lt;=75),"12-13",IF(AND(SA75="vVO2máx",SB75&gt;=80,SB75&lt;=85),"14-16",IF(AND(SA75="vVO2máx",SB75&gt;=85,SB75&lt;100),"17-19",IF(AND(SA75="vVO2máx",SB75&gt;=100),"20",IF(AND(SA75="FCR",SB75&gt;40,SB75&lt;=60),"12-13",IF(AND(SA75="FCR",SB75&gt;60,SB75&lt;=84),"14-16",IF(AND(SA75="FCR",SB75&gt;=85,SB75&lt;100),"17-19",IF(AND(SA75="FCR",SB75=100),"20",""))))))))))),"")</f>
        <v/>
      </c>
      <c r="SF75" s="409" t="str">
        <f>IFERROR(IF(SA75="vVO2máx",(Avaliações!$C$51*'Microciclos - Endurance (2)'!SB75)/100,IF(SA75="Velocidade_crítica",IF(SB75="80% VC",Avaliações!#REF!*0.8,IF(SB75="100% VC",Avaliações!#REF!*1,IF(SB75="120% VC",Avaliações!#REF!*1.2,IF(SB75="&gt;30%",Avaliações!$C$54*1.3,IF(SB75="&gt;40%",Avaliações!$C$54*1.4,0))))),IF(SA75="PACE_Daniels",INDEX(BASE!$Q$4:$V$60,MATCH(Avaliações!$C$53,BASE!$Q$4:$Q$60,0),MATCH('Microciclos - Endurance (2)'!SB75,BASE!$Q$4:$V$4,0)),""))),"")</f>
        <v/>
      </c>
      <c r="SG75" s="407" t="s">
        <v>144</v>
      </c>
      <c r="SH75" s="407"/>
      <c r="SI75" s="410" t="str">
        <f t="shared" si="808"/>
        <v/>
      </c>
      <c r="SJ75" s="407" t="str">
        <f>IFERROR(IF(SA75="PACE_Daniels",(INDEX(BASE!$AE$4:$AH$7,MATCH('Microciclos - Endurance (2)'!SH75,BASE!$AE$4:$AE$7,0),4)),IF(AND(SA75="vVO2máx",SH75&gt;=35,SH75&lt;=45),"9-11",IF(AND(SA75="vVO2máx",SH75&gt;45,SH75&lt;=65),"11",IF(AND(SA75="vVO2máx",SH75&gt;65,SH75&lt;=75),"12-13",IF(AND(SA75="vVO2máx",SH75&gt;=80,SH75&lt;=85),"14-16",IF(AND(SA75="vVO2máx",SH75&gt;=85,SH75&lt;100),"17-19",IF(AND(SA75="vVO2máx",SH75&gt;=100),"20",IF(AND(SA75="FCR",SH75&gt;40,SH75&lt;=60),"12-13",IF(AND(SA75="FCR",SH75&gt;60,SH75&lt;=84),"14-16",IF(AND(SA75="FCR",SH75&gt;=85,SH75&lt;100),"17-19",IF(AND(SA75="FCR",SH75=100),"20",""))))))))))),"")</f>
        <v/>
      </c>
      <c r="SK75" s="409">
        <f>IFERROR(IF(SG75="vVO2máx",(Avaliações!$C$51*'Microciclos - Endurance (2)'!SH75)/100,IF(SG75="Velocidade_crítica",IF(SH75="80% VC",Avaliações!#REF!*0.8,IF(SH75="100% VC",Avaliações!#REF!*1,IF(SH75="120% VC",Avaliações!#REF!*1.2,IF(SH75="&gt;30%",Avaliações!$C$54*1.3,IF(SH75="&gt;40%",Avaliações!$C$54*1.4,0))))),IF(SG75="PACE_Daniels",INDEX(BASE!$Q$4:$V$60,MATCH(Avaliações!$C$53,BASE!$Q$4:$Q$60,0),MATCH('Microciclos - Endurance (2)'!SH75,BASE!$Q$4:$V$4,0)),0))),"")</f>
        <v>0</v>
      </c>
      <c r="SL75" s="409" t="str">
        <f t="shared" si="809"/>
        <v/>
      </c>
      <c r="SP75" s="407"/>
      <c r="SQ75" s="407"/>
      <c r="SR75" s="407"/>
      <c r="SS75" s="407"/>
      <c r="ST75" s="407">
        <f t="shared" si="839"/>
        <v>0</v>
      </c>
      <c r="SU75" s="407">
        <f t="shared" si="810"/>
        <v>0</v>
      </c>
      <c r="SV75" s="408" t="str">
        <f t="shared" si="811"/>
        <v/>
      </c>
      <c r="SW75" s="407" t="s">
        <v>144</v>
      </c>
      <c r="SX75" s="407"/>
      <c r="SY75" s="409" t="str">
        <f t="shared" si="812"/>
        <v/>
      </c>
      <c r="SZ75" s="410" t="str">
        <f t="shared" si="813"/>
        <v/>
      </c>
      <c r="TA75" s="407" t="str">
        <f>IFERROR(IF(SW75="PACE_Daniels",(INDEX(BASE!$AE$4:$AH$8,MATCH('Microciclos - Endurance (2)'!SX75,BASE!$AE$4:$AE$8,0),4)),IF(AND(SW75="vVO2máx",SX75&gt;=35,SX75&lt;=45),"9-11",IF(AND(SW75="vVO2máx",SX75&gt;45,SX75&lt;=65),"11",IF(AND(SW75="vVO2máx",SX75&gt;65,SX75&lt;=75),"12-13",IF(AND(SW75="vVO2máx",SX75&gt;=80,SX75&lt;=85),"14-16",IF(AND(SW75="vVO2máx",SX75&gt;=85,SX75&lt;100),"17-19",IF(AND(SW75="vVO2máx",SX75&gt;=100),"20",IF(AND(SW75="FCR",SX75&gt;40,SX75&lt;=60),"12-13",IF(AND(SW75="FCR",SX75&gt;60,SX75&lt;=84),"14-16",IF(AND(SW75="FCR",SX75&gt;=85,SX75&lt;100),"17-19",IF(AND(SW75="FCR",SX75=100),"20",""))))))))))),"")</f>
        <v/>
      </c>
      <c r="TB75" s="409" t="str">
        <f>IFERROR(IF(SW75="vVO2máx",(Avaliações!$C$51*'Microciclos - Endurance (2)'!SX75)/100,IF(SW75="Velocidade_crítica",IF(SX75="80% VC",Avaliações!#REF!*0.8,IF(SX75="100% VC",Avaliações!#REF!*1,IF(SX75="120% VC",Avaliações!#REF!*1.2,IF(SX75="&gt;30%",Avaliações!$C$54*1.3,IF(SX75="&gt;40%",Avaliações!$C$54*1.4,0))))),IF(SW75="PACE_Daniels",INDEX(BASE!$Q$4:$V$60,MATCH(Avaliações!$C$53,BASE!$Q$4:$Q$60,0),MATCH('Microciclos - Endurance (2)'!SX75,BASE!$Q$4:$V$4,0)),""))),"")</f>
        <v/>
      </c>
      <c r="TC75" s="407" t="s">
        <v>144</v>
      </c>
      <c r="TD75" s="407"/>
      <c r="TE75" s="410" t="str">
        <f t="shared" si="814"/>
        <v/>
      </c>
      <c r="TF75" s="407" t="str">
        <f>IFERROR(IF(SW75="PACE_Daniels",(INDEX(BASE!$AE$4:$AH$7,MATCH('Microciclos - Endurance (2)'!TD75,BASE!$AE$4:$AE$7,0),4)),IF(AND(SW75="vVO2máx",TD75&gt;=35,TD75&lt;=45),"9-11",IF(AND(SW75="vVO2máx",TD75&gt;45,TD75&lt;=65),"11",IF(AND(SW75="vVO2máx",TD75&gt;65,TD75&lt;=75),"12-13",IF(AND(SW75="vVO2máx",TD75&gt;=80,TD75&lt;=85),"14-16",IF(AND(SW75="vVO2máx",TD75&gt;=85,TD75&lt;100),"17-19",IF(AND(SW75="vVO2máx",TD75&gt;=100),"20",IF(AND(SW75="FCR",TD75&gt;40,TD75&lt;=60),"12-13",IF(AND(SW75="FCR",TD75&gt;60,TD75&lt;=84),"14-16",IF(AND(SW75="FCR",TD75&gt;=85,TD75&lt;100),"17-19",IF(AND(SW75="FCR",TD75=100),"20",""))))))))))),"")</f>
        <v/>
      </c>
      <c r="TG75" s="409">
        <f>IFERROR(IF(TC75="vVO2máx",(Avaliações!$C$51*'Microciclos - Endurance (2)'!TD75)/100,IF(TC75="Velocidade_crítica",IF(TD75="80% VC",Avaliações!#REF!*0.8,IF(TD75="100% VC",Avaliações!#REF!*1,IF(TD75="120% VC",Avaliações!#REF!*1.2,IF(TD75="&gt;30%",Avaliações!$C$54*1.3,IF(TD75="&gt;40%",Avaliações!$C$54*1.4,0))))),IF(TC75="PACE_Daniels",INDEX(BASE!$Q$4:$V$60,MATCH(Avaliações!$C$53,BASE!$Q$4:$Q$60,0),MATCH('Microciclos - Endurance (2)'!TD75,BASE!$Q$4:$V$4,0)),0))),"")</f>
        <v>0</v>
      </c>
      <c r="TH75" s="409" t="str">
        <f t="shared" si="815"/>
        <v/>
      </c>
    </row>
    <row r="76" spans="4:528">
      <c r="D76" s="407"/>
      <c r="E76" s="407"/>
      <c r="F76" s="407"/>
      <c r="G76" s="407"/>
      <c r="H76" s="407">
        <f t="shared" si="816"/>
        <v>0</v>
      </c>
      <c r="I76" s="407">
        <f t="shared" si="672"/>
        <v>0</v>
      </c>
      <c r="J76" s="408" t="str">
        <f t="shared" si="673"/>
        <v/>
      </c>
      <c r="K76" s="407" t="s">
        <v>144</v>
      </c>
      <c r="L76" s="407"/>
      <c r="M76" s="409" t="str">
        <f t="shared" si="674"/>
        <v/>
      </c>
      <c r="N76" s="410" t="str">
        <f t="shared" si="675"/>
        <v/>
      </c>
      <c r="O76" s="407" t="str">
        <f>IFERROR(IF(K76="PACE_Daniels",(INDEX(BASE!$AE$4:$AH$8,MATCH('Microciclos - Endurance (2)'!L76,BASE!$AE$4:$AE$8,0),4)),IF(AND(K76="vVO2máx",L76&gt;=35,L76&lt;=45),"9-11",IF(AND(K76="vVO2máx",L76&gt;45,L76&lt;=65),"11",IF(AND(K76="vVO2máx",L76&gt;65,L76&lt;=75),"12-13",IF(AND(K76="vVO2máx",L76&gt;=80,L76&lt;=85),"14-16",IF(AND(K76="vVO2máx",L76&gt;=85,L76&lt;100),"17-19",IF(AND(K76="vVO2máx",L76&gt;=100),"20",IF(AND(K76="FCR",L76&gt;40,L76&lt;=60),"12-13",IF(AND(K76="FCR",L76&gt;60,L76&lt;=84),"14-16",IF(AND(K76="FCR",L76&gt;=85,L76&lt;100),"17-19",IF(AND(K76="FCR",L76=100),"20",""))))))))))),"")</f>
        <v/>
      </c>
      <c r="P76" s="409" t="str">
        <f>IFERROR(IF(K76="vVO2máx",(Avaliações!$C$51*'Microciclos - Endurance (2)'!L76)/100,IF(K76="Velocidade_crítica",IF(L76="80% VC",Avaliações!#REF!*0.8,IF(L76="100% VC",Avaliações!#REF!*1,IF(L76="120% VC",Avaliações!#REF!*1.2,IF(L76="&gt;30%",Avaliações!$C$54*1.3,IF(L76="&gt;40%",Avaliações!$C$54*1.4,0))))),IF(K76="PACE_Daniels",INDEX(BASE!$Q$4:$V$60,MATCH(Avaliações!$C$53,BASE!$Q$4:$Q$60,0),MATCH('Microciclos - Endurance (2)'!L76,BASE!$Q$4:$V$4,0)),""))),"")</f>
        <v/>
      </c>
      <c r="Q76" s="407" t="s">
        <v>144</v>
      </c>
      <c r="R76" s="407"/>
      <c r="S76" s="410" t="str">
        <f t="shared" si="676"/>
        <v/>
      </c>
      <c r="T76" s="407" t="str">
        <f>IFERROR(IF(K76="PACE_Daniels",(INDEX(BASE!$AE$4:$AH$7,MATCH('Microciclos - Endurance (2)'!R76,BASE!$AE$4:$AE$7,0),4)),IF(AND(K76="vVO2máx",R76&gt;=35,R76&lt;=45),"9-11",IF(AND(K76="vVO2máx",R76&gt;45,R76&lt;=65),"11",IF(AND(K76="vVO2máx",R76&gt;65,R76&lt;=75),"12-13",IF(AND(K76="vVO2máx",R76&gt;=80,R76&lt;=85),"14-16",IF(AND(K76="vVO2máx",R76&gt;=85,R76&lt;100),"17-19",IF(AND(K76="vVO2máx",R76&gt;=100),"20",IF(AND(K76="FCR",R76&gt;40,R76&lt;=60),"12-13",IF(AND(K76="FCR",R76&gt;60,R76&lt;=84),"14-16",IF(AND(K76="FCR",R76&gt;=85,R76&lt;100),"17-19",IF(AND(K76="FCR",R76=100),"20",""))))))))))),"")</f>
        <v/>
      </c>
      <c r="U76" s="409">
        <f>IFERROR(IF(Q76="vVO2máx",(Avaliações!$C$51*'Microciclos - Endurance (2)'!R76)/100,IF(Q76="Velocidade_crítica",IF(R76="80% VC",Avaliações!#REF!*0.8,IF(R76="100% VC",Avaliações!#REF!*1,IF(R76="120% VC",Avaliações!#REF!*1.2,IF(R76="&gt;30%",Avaliações!$C$54*1.3,IF(R76="&gt;40%",Avaliações!$C$54*1.4,0))))),IF(Q76="PACE_Daniels",INDEX(BASE!$Q$4:$V$60,MATCH(Avaliações!$C$53,BASE!$Q$4:$Q$60,0),MATCH('Microciclos - Endurance (2)'!R76,BASE!$Q$4:$V$4,0)),0))),"")</f>
        <v>0</v>
      </c>
      <c r="V76" s="409" t="str">
        <f t="shared" si="677"/>
        <v/>
      </c>
      <c r="Z76" s="407"/>
      <c r="AA76" s="407"/>
      <c r="AB76" s="407"/>
      <c r="AC76" s="407"/>
      <c r="AD76" s="407">
        <f t="shared" si="817"/>
        <v>0</v>
      </c>
      <c r="AE76" s="407">
        <f t="shared" si="678"/>
        <v>0</v>
      </c>
      <c r="AF76" s="408" t="str">
        <f t="shared" si="679"/>
        <v/>
      </c>
      <c r="AG76" s="407" t="s">
        <v>144</v>
      </c>
      <c r="AH76" s="407"/>
      <c r="AI76" s="409" t="str">
        <f t="shared" si="680"/>
        <v/>
      </c>
      <c r="AJ76" s="410" t="str">
        <f t="shared" si="681"/>
        <v/>
      </c>
      <c r="AK76" s="407" t="str">
        <f>IFERROR(IF(AG76="PACE_Daniels",(INDEX(BASE!$AE$4:$AH$8,MATCH('Microciclos - Endurance (2)'!AH76,BASE!$AE$4:$AE$8,0),4)),IF(AND(AG76="vVO2máx",AH76&gt;=35,AH76&lt;=45),"9-11",IF(AND(AG76="vVO2máx",AH76&gt;45,AH76&lt;=65),"11",IF(AND(AG76="vVO2máx",AH76&gt;65,AH76&lt;=75),"12-13",IF(AND(AG76="vVO2máx",AH76&gt;=80,AH76&lt;=85),"14-16",IF(AND(AG76="vVO2máx",AH76&gt;=85,AH76&lt;100),"17-19",IF(AND(AG76="vVO2máx",AH76&gt;=100),"20",IF(AND(AG76="FCR",AH76&gt;40,AH76&lt;=60),"12-13",IF(AND(AG76="FCR",AH76&gt;60,AH76&lt;=84),"14-16",IF(AND(AG76="FCR",AH76&gt;=85,AH76&lt;100),"17-19",IF(AND(AG76="FCR",AH76=100),"20",""))))))))))),"")</f>
        <v/>
      </c>
      <c r="AL76" s="409" t="str">
        <f>IFERROR(IF(AG76="vVO2máx",(Avaliações!$C$51*'Microciclos - Endurance (2)'!AH76)/100,IF(AG76="Velocidade_crítica",IF(AH76="80% VC",Avaliações!#REF!*0.8,IF(AH76="100% VC",Avaliações!#REF!*1,IF(AH76="120% VC",Avaliações!#REF!*1.2,IF(AH76="&gt;30%",Avaliações!$C$54*1.3,IF(AH76="&gt;40%",Avaliações!$C$54*1.4,0))))),IF(AG76="PACE_Daniels",INDEX(BASE!$Q$4:$V$60,MATCH(Avaliações!$C$53,BASE!$Q$4:$Q$60,0),MATCH('Microciclos - Endurance (2)'!AH76,BASE!$Q$4:$V$4,0)),""))),"")</f>
        <v/>
      </c>
      <c r="AM76" s="407" t="s">
        <v>144</v>
      </c>
      <c r="AN76" s="407"/>
      <c r="AO76" s="410" t="str">
        <f t="shared" si="682"/>
        <v/>
      </c>
      <c r="AP76" s="407" t="str">
        <f>IFERROR(IF(AG76="PACE_Daniels",(INDEX(BASE!$AE$4:$AH$7,MATCH('Microciclos - Endurance (2)'!AN76,BASE!$AE$4:$AE$7,0),4)),IF(AND(AG76="vVO2máx",AN76&gt;=35,AN76&lt;=45),"9-11",IF(AND(AG76="vVO2máx",AN76&gt;45,AN76&lt;=65),"11",IF(AND(AG76="vVO2máx",AN76&gt;65,AN76&lt;=75),"12-13",IF(AND(AG76="vVO2máx",AN76&gt;=80,AN76&lt;=85),"14-16",IF(AND(AG76="vVO2máx",AN76&gt;=85,AN76&lt;100),"17-19",IF(AND(AG76="vVO2máx",AN76&gt;=100),"20",IF(AND(AG76="FCR",AN76&gt;40,AN76&lt;=60),"12-13",IF(AND(AG76="FCR",AN76&gt;60,AN76&lt;=84),"14-16",IF(AND(AG76="FCR",AN76&gt;=85,AN76&lt;100),"17-19",IF(AND(AG76="FCR",AN76=100),"20",""))))))))))),"")</f>
        <v/>
      </c>
      <c r="AQ76" s="409">
        <f>IFERROR(IF(AM76="vVO2máx",(Avaliações!$C$51*'Microciclos - Endurance (2)'!AN76)/100,IF(AM76="Velocidade_crítica",IF(AN76="80% VC",Avaliações!#REF!*0.8,IF(AN76="100% VC",Avaliações!#REF!*1,IF(AN76="120% VC",Avaliações!#REF!*1.2,IF(AN76="&gt;30%",Avaliações!$C$54*1.3,IF(AN76="&gt;40%",Avaliações!$C$54*1.4,0))))),IF(AM76="PACE_Daniels",INDEX(BASE!$Q$4:$V$60,MATCH(Avaliações!$C$53,BASE!$Q$4:$Q$60,0),MATCH('Microciclos - Endurance (2)'!AN76,BASE!$Q$4:$V$4,0)),0))),"")</f>
        <v>0</v>
      </c>
      <c r="AR76" s="409" t="str">
        <f t="shared" si="683"/>
        <v/>
      </c>
      <c r="AV76" s="407"/>
      <c r="AW76" s="407"/>
      <c r="AX76" s="407"/>
      <c r="AY76" s="407"/>
      <c r="AZ76" s="407">
        <f t="shared" si="818"/>
        <v>0</v>
      </c>
      <c r="BA76" s="407">
        <f t="shared" si="684"/>
        <v>0</v>
      </c>
      <c r="BB76" s="408" t="str">
        <f t="shared" si="685"/>
        <v/>
      </c>
      <c r="BC76" s="407" t="s">
        <v>144</v>
      </c>
      <c r="BD76" s="407"/>
      <c r="BE76" s="409" t="str">
        <f t="shared" si="686"/>
        <v/>
      </c>
      <c r="BF76" s="410" t="str">
        <f t="shared" si="687"/>
        <v/>
      </c>
      <c r="BG76" s="407" t="str">
        <f>IFERROR(IF(BC76="PACE_Daniels",(INDEX(BASE!$AE$4:$AH$8,MATCH('Microciclos - Endurance (2)'!BD76,BASE!$AE$4:$AE$8,0),4)),IF(AND(BC76="vVO2máx",BD76&gt;=35,BD76&lt;=45),"9-11",IF(AND(BC76="vVO2máx",BD76&gt;45,BD76&lt;=65),"11",IF(AND(BC76="vVO2máx",BD76&gt;65,BD76&lt;=75),"12-13",IF(AND(BC76="vVO2máx",BD76&gt;=80,BD76&lt;=85),"14-16",IF(AND(BC76="vVO2máx",BD76&gt;=85,BD76&lt;100),"17-19",IF(AND(BC76="vVO2máx",BD76&gt;=100),"20",IF(AND(BC76="FCR",BD76&gt;40,BD76&lt;=60),"12-13",IF(AND(BC76="FCR",BD76&gt;60,BD76&lt;=84),"14-16",IF(AND(BC76="FCR",BD76&gt;=85,BD76&lt;100),"17-19",IF(AND(BC76="FCR",BD76=100),"20",""))))))))))),"")</f>
        <v/>
      </c>
      <c r="BH76" s="409" t="str">
        <f>IFERROR(IF(BC76="vVO2máx",(Avaliações!$C$51*'Microciclos - Endurance (2)'!BD76)/100,IF(BC76="Velocidade_crítica",IF(BD76="80% VC",Avaliações!#REF!*0.8,IF(BD76="100% VC",Avaliações!#REF!*1,IF(BD76="120% VC",Avaliações!#REF!*1.2,IF(BD76="&gt;30%",Avaliações!$C$54*1.3,IF(BD76="&gt;40%",Avaliações!$C$54*1.4,0))))),IF(BC76="PACE_Daniels",INDEX(BASE!$Q$4:$V$60,MATCH(Avaliações!$C$53,BASE!$Q$4:$Q$60,0),MATCH('Microciclos - Endurance (2)'!BD76,BASE!$Q$4:$V$4,0)),""))),"")</f>
        <v/>
      </c>
      <c r="BI76" s="407" t="s">
        <v>144</v>
      </c>
      <c r="BJ76" s="407"/>
      <c r="BK76" s="410" t="str">
        <f t="shared" si="688"/>
        <v/>
      </c>
      <c r="BL76" s="407" t="str">
        <f>IFERROR(IF(BC76="PACE_Daniels",(INDEX(BASE!$AE$4:$AH$7,MATCH('Microciclos - Endurance (2)'!BJ76,BASE!$AE$4:$AE$7,0),4)),IF(AND(BC76="vVO2máx",BJ76&gt;=35,BJ76&lt;=45),"9-11",IF(AND(BC76="vVO2máx",BJ76&gt;45,BJ76&lt;=65),"11",IF(AND(BC76="vVO2máx",BJ76&gt;65,BJ76&lt;=75),"12-13",IF(AND(BC76="vVO2máx",BJ76&gt;=80,BJ76&lt;=85),"14-16",IF(AND(BC76="vVO2máx",BJ76&gt;=85,BJ76&lt;100),"17-19",IF(AND(BC76="vVO2máx",BJ76&gt;=100),"20",IF(AND(BC76="FCR",BJ76&gt;40,BJ76&lt;=60),"12-13",IF(AND(BC76="FCR",BJ76&gt;60,BJ76&lt;=84),"14-16",IF(AND(BC76="FCR",BJ76&gt;=85,BJ76&lt;100),"17-19",IF(AND(BC76="FCR",BJ76=100),"20",""))))))))))),"")</f>
        <v/>
      </c>
      <c r="BM76" s="409">
        <f>IFERROR(IF(BI76="vVO2máx",(Avaliações!$C$51*'Microciclos - Endurance (2)'!BJ76)/100,IF(BI76="Velocidade_crítica",IF(BJ76="80% VC",Avaliações!#REF!*0.8,IF(BJ76="100% VC",Avaliações!#REF!*1,IF(BJ76="120% VC",Avaliações!#REF!*1.2,IF(BJ76="&gt;30%",Avaliações!$C$54*1.3,IF(BJ76="&gt;40%",Avaliações!$C$54*1.4,0))))),IF(BI76="PACE_Daniels",INDEX(BASE!$Q$4:$V$60,MATCH(Avaliações!$C$53,BASE!$Q$4:$Q$60,0),MATCH('Microciclos - Endurance (2)'!BJ76,BASE!$Q$4:$V$4,0)),0))),"")</f>
        <v>0</v>
      </c>
      <c r="BN76" s="409" t="str">
        <f t="shared" si="689"/>
        <v/>
      </c>
      <c r="BR76" s="407"/>
      <c r="BS76" s="407"/>
      <c r="BT76" s="407"/>
      <c r="BU76" s="407"/>
      <c r="BV76" s="407">
        <f t="shared" si="819"/>
        <v>0</v>
      </c>
      <c r="BW76" s="407">
        <f t="shared" si="690"/>
        <v>0</v>
      </c>
      <c r="BX76" s="408" t="str">
        <f t="shared" si="691"/>
        <v/>
      </c>
      <c r="BY76" s="407" t="s">
        <v>144</v>
      </c>
      <c r="BZ76" s="407"/>
      <c r="CA76" s="409" t="str">
        <f t="shared" si="692"/>
        <v/>
      </c>
      <c r="CB76" s="410" t="str">
        <f t="shared" si="693"/>
        <v/>
      </c>
      <c r="CC76" s="407" t="str">
        <f>IFERROR(IF(BY76="PACE_Daniels",(INDEX(BASE!$AE$4:$AH$8,MATCH('Microciclos - Endurance (2)'!BZ76,BASE!$AE$4:$AE$8,0),4)),IF(AND(BY76="vVO2máx",BZ76&gt;=35,BZ76&lt;=45),"9-11",IF(AND(BY76="vVO2máx",BZ76&gt;45,BZ76&lt;=65),"11",IF(AND(BY76="vVO2máx",BZ76&gt;65,BZ76&lt;=75),"12-13",IF(AND(BY76="vVO2máx",BZ76&gt;=80,BZ76&lt;=85),"14-16",IF(AND(BY76="vVO2máx",BZ76&gt;=85,BZ76&lt;100),"17-19",IF(AND(BY76="vVO2máx",BZ76&gt;=100),"20",IF(AND(BY76="FCR",BZ76&gt;40,BZ76&lt;=60),"12-13",IF(AND(BY76="FCR",BZ76&gt;60,BZ76&lt;=84),"14-16",IF(AND(BY76="FCR",BZ76&gt;=85,BZ76&lt;100),"17-19",IF(AND(BY76="FCR",BZ76=100),"20",""))))))))))),"")</f>
        <v/>
      </c>
      <c r="CD76" s="409" t="str">
        <f>IFERROR(IF(BY76="vVO2máx",(Avaliações!$C$51*'Microciclos - Endurance (2)'!BZ76)/100,IF(BY76="Velocidade_crítica",IF(BZ76="80% VC",Avaliações!#REF!*0.8,IF(BZ76="100% VC",Avaliações!#REF!*1,IF(BZ76="120% VC",Avaliações!#REF!*1.2,IF(BZ76="&gt;30%",Avaliações!$C$54*1.3,IF(BZ76="&gt;40%",Avaliações!$C$54*1.4,0))))),IF(BY76="PACE_Daniels",INDEX(BASE!$Q$4:$V$60,MATCH(Avaliações!$C$53,BASE!$Q$4:$Q$60,0),MATCH('Microciclos - Endurance (2)'!BZ76,BASE!$Q$4:$V$4,0)),""))),"")</f>
        <v/>
      </c>
      <c r="CE76" s="407" t="s">
        <v>144</v>
      </c>
      <c r="CF76" s="407"/>
      <c r="CG76" s="410" t="str">
        <f t="shared" si="694"/>
        <v/>
      </c>
      <c r="CH76" s="407" t="str">
        <f>IFERROR(IF(BY76="PACE_Daniels",(INDEX(BASE!$AE$4:$AH$7,MATCH('Microciclos - Endurance (2)'!CF76,BASE!$AE$4:$AE$7,0),4)),IF(AND(BY76="vVO2máx",CF76&gt;=35,CF76&lt;=45),"9-11",IF(AND(BY76="vVO2máx",CF76&gt;45,CF76&lt;=65),"11",IF(AND(BY76="vVO2máx",CF76&gt;65,CF76&lt;=75),"12-13",IF(AND(BY76="vVO2máx",CF76&gt;=80,CF76&lt;=85),"14-16",IF(AND(BY76="vVO2máx",CF76&gt;=85,CF76&lt;100),"17-19",IF(AND(BY76="vVO2máx",CF76&gt;=100),"20",IF(AND(BY76="FCR",CF76&gt;40,CF76&lt;=60),"12-13",IF(AND(BY76="FCR",CF76&gt;60,CF76&lt;=84),"14-16",IF(AND(BY76="FCR",CF76&gt;=85,CF76&lt;100),"17-19",IF(AND(BY76="FCR",CF76=100),"20",""))))))))))),"")</f>
        <v/>
      </c>
      <c r="CI76" s="409">
        <f>IFERROR(IF(CE76="vVO2máx",(Avaliações!$C$51*'Microciclos - Endurance (2)'!CF76)/100,IF(CE76="Velocidade_crítica",IF(CF76="80% VC",Avaliações!#REF!*0.8,IF(CF76="100% VC",Avaliações!#REF!*1,IF(CF76="120% VC",Avaliações!#REF!*1.2,IF(CF76="&gt;30%",Avaliações!$C$54*1.3,IF(CF76="&gt;40%",Avaliações!$C$54*1.4,0))))),IF(CE76="PACE_Daniels",INDEX(BASE!$Q$4:$V$60,MATCH(Avaliações!$C$53,BASE!$Q$4:$Q$60,0),MATCH('Microciclos - Endurance (2)'!CF76,BASE!$Q$4:$V$4,0)),0))),"")</f>
        <v>0</v>
      </c>
      <c r="CJ76" s="409" t="str">
        <f t="shared" si="695"/>
        <v/>
      </c>
      <c r="CN76" s="407"/>
      <c r="CO76" s="407"/>
      <c r="CP76" s="407"/>
      <c r="CQ76" s="407"/>
      <c r="CR76" s="407">
        <f t="shared" si="820"/>
        <v>0</v>
      </c>
      <c r="CS76" s="407">
        <f t="shared" si="696"/>
        <v>0</v>
      </c>
      <c r="CT76" s="408" t="str">
        <f t="shared" si="697"/>
        <v/>
      </c>
      <c r="CU76" s="407" t="s">
        <v>144</v>
      </c>
      <c r="CV76" s="407"/>
      <c r="CW76" s="409" t="str">
        <f t="shared" si="698"/>
        <v/>
      </c>
      <c r="CX76" s="410" t="str">
        <f t="shared" si="699"/>
        <v/>
      </c>
      <c r="CY76" s="407" t="str">
        <f>IFERROR(IF(CU76="PACE_Daniels",(INDEX(BASE!$AE$4:$AH$8,MATCH('Microciclos - Endurance (2)'!CV76,BASE!$AE$4:$AE$8,0),4)),IF(AND(CU76="vVO2máx",CV76&gt;=35,CV76&lt;=45),"9-11",IF(AND(CU76="vVO2máx",CV76&gt;45,CV76&lt;=65),"11",IF(AND(CU76="vVO2máx",CV76&gt;65,CV76&lt;=75),"12-13",IF(AND(CU76="vVO2máx",CV76&gt;=80,CV76&lt;=85),"14-16",IF(AND(CU76="vVO2máx",CV76&gt;=85,CV76&lt;100),"17-19",IF(AND(CU76="vVO2máx",CV76&gt;=100),"20",IF(AND(CU76="FCR",CV76&gt;40,CV76&lt;=60),"12-13",IF(AND(CU76="FCR",CV76&gt;60,CV76&lt;=84),"14-16",IF(AND(CU76="FCR",CV76&gt;=85,CV76&lt;100),"17-19",IF(AND(CU76="FCR",CV76=100),"20",""))))))))))),"")</f>
        <v/>
      </c>
      <c r="CZ76" s="409" t="str">
        <f>IFERROR(IF(CU76="vVO2máx",(Avaliações!$C$51*'Microciclos - Endurance (2)'!CV76)/100,IF(CU76="Velocidade_crítica",IF(CV76="80% VC",Avaliações!#REF!*0.8,IF(CV76="100% VC",Avaliações!#REF!*1,IF(CV76="120% VC",Avaliações!#REF!*1.2,IF(CV76="&gt;30%",Avaliações!$C$54*1.3,IF(CV76="&gt;40%",Avaliações!$C$54*1.4,0))))),IF(CU76="PACE_Daniels",INDEX(BASE!$Q$4:$V$60,MATCH(Avaliações!$C$53,BASE!$Q$4:$Q$60,0),MATCH('Microciclos - Endurance (2)'!CV76,BASE!$Q$4:$V$4,0)),""))),"")</f>
        <v/>
      </c>
      <c r="DA76" s="407" t="s">
        <v>144</v>
      </c>
      <c r="DB76" s="407"/>
      <c r="DC76" s="410" t="str">
        <f t="shared" si="700"/>
        <v/>
      </c>
      <c r="DD76" s="407" t="str">
        <f>IFERROR(IF(CU76="PACE_Daniels",(INDEX(BASE!$AE$4:$AH$7,MATCH('Microciclos - Endurance (2)'!DB76,BASE!$AE$4:$AE$7,0),4)),IF(AND(CU76="vVO2máx",DB76&gt;=35,DB76&lt;=45),"9-11",IF(AND(CU76="vVO2máx",DB76&gt;45,DB76&lt;=65),"11",IF(AND(CU76="vVO2máx",DB76&gt;65,DB76&lt;=75),"12-13",IF(AND(CU76="vVO2máx",DB76&gt;=80,DB76&lt;=85),"14-16",IF(AND(CU76="vVO2máx",DB76&gt;=85,DB76&lt;100),"17-19",IF(AND(CU76="vVO2máx",DB76&gt;=100),"20",IF(AND(CU76="FCR",DB76&gt;40,DB76&lt;=60),"12-13",IF(AND(CU76="FCR",DB76&gt;60,DB76&lt;=84),"14-16",IF(AND(CU76="FCR",DB76&gt;=85,DB76&lt;100),"17-19",IF(AND(CU76="FCR",DB76=100),"20",""))))))))))),"")</f>
        <v/>
      </c>
      <c r="DE76" s="409">
        <f>IFERROR(IF(DA76="vVO2máx",(Avaliações!$C$51*'Microciclos - Endurance (2)'!DB76)/100,IF(DA76="Velocidade_crítica",IF(DB76="80% VC",Avaliações!#REF!*0.8,IF(DB76="100% VC",Avaliações!#REF!*1,IF(DB76="120% VC",Avaliações!#REF!*1.2,IF(DB76="&gt;30%",Avaliações!$C$54*1.3,IF(DB76="&gt;40%",Avaliações!$C$54*1.4,0))))),IF(DA76="PACE_Daniels",INDEX(BASE!$Q$4:$V$60,MATCH(Avaliações!$C$53,BASE!$Q$4:$Q$60,0),MATCH('Microciclos - Endurance (2)'!DB76,BASE!$Q$4:$V$4,0)),0))),"")</f>
        <v>0</v>
      </c>
      <c r="DF76" s="409" t="str">
        <f t="shared" si="701"/>
        <v/>
      </c>
      <c r="DJ76" s="407"/>
      <c r="DK76" s="407"/>
      <c r="DL76" s="407"/>
      <c r="DM76" s="407"/>
      <c r="DN76" s="407">
        <f t="shared" si="821"/>
        <v>0</v>
      </c>
      <c r="DO76" s="407">
        <f t="shared" si="702"/>
        <v>0</v>
      </c>
      <c r="DP76" s="408" t="str">
        <f t="shared" si="703"/>
        <v/>
      </c>
      <c r="DQ76" s="407" t="s">
        <v>144</v>
      </c>
      <c r="DR76" s="407"/>
      <c r="DS76" s="409" t="str">
        <f t="shared" si="704"/>
        <v/>
      </c>
      <c r="DT76" s="410" t="str">
        <f t="shared" si="705"/>
        <v/>
      </c>
      <c r="DU76" s="407" t="str">
        <f>IFERROR(IF(DQ76="PACE_Daniels",(INDEX(BASE!$AE$4:$AH$8,MATCH('Microciclos - Endurance (2)'!DR76,BASE!$AE$4:$AE$8,0),4)),IF(AND(DQ76="vVO2máx",DR76&gt;=35,DR76&lt;=45),"9-11",IF(AND(DQ76="vVO2máx",DR76&gt;45,DR76&lt;=65),"11",IF(AND(DQ76="vVO2máx",DR76&gt;65,DR76&lt;=75),"12-13",IF(AND(DQ76="vVO2máx",DR76&gt;=80,DR76&lt;=85),"14-16",IF(AND(DQ76="vVO2máx",DR76&gt;=85,DR76&lt;100),"17-19",IF(AND(DQ76="vVO2máx",DR76&gt;=100),"20",IF(AND(DQ76="FCR",DR76&gt;40,DR76&lt;=60),"12-13",IF(AND(DQ76="FCR",DR76&gt;60,DR76&lt;=84),"14-16",IF(AND(DQ76="FCR",DR76&gt;=85,DR76&lt;100),"17-19",IF(AND(DQ76="FCR",DR76=100),"20",""))))))))))),"")</f>
        <v/>
      </c>
      <c r="DV76" s="409" t="str">
        <f>IFERROR(IF(DQ76="vVO2máx",(Avaliações!$C$51*'Microciclos - Endurance (2)'!DR76)/100,IF(DQ76="Velocidade_crítica",IF(DR76="80% VC",Avaliações!#REF!*0.8,IF(DR76="100% VC",Avaliações!#REF!*1,IF(DR76="120% VC",Avaliações!#REF!*1.2,IF(DR76="&gt;30%",Avaliações!$C$54*1.3,IF(DR76="&gt;40%",Avaliações!$C$54*1.4,0))))),IF(DQ76="PACE_Daniels",INDEX(BASE!$Q$4:$V$60,MATCH(Avaliações!$C$53,BASE!$Q$4:$Q$60,0),MATCH('Microciclos - Endurance (2)'!DR76,BASE!$Q$4:$V$4,0)),""))),"")</f>
        <v/>
      </c>
      <c r="DW76" s="407" t="s">
        <v>144</v>
      </c>
      <c r="DX76" s="407"/>
      <c r="DY76" s="410" t="str">
        <f t="shared" si="706"/>
        <v/>
      </c>
      <c r="DZ76" s="407" t="str">
        <f>IFERROR(IF(DQ76="PACE_Daniels",(INDEX(BASE!$AE$4:$AH$7,MATCH('Microciclos - Endurance (2)'!DX76,BASE!$AE$4:$AE$7,0),4)),IF(AND(DQ76="vVO2máx",DX76&gt;=35,DX76&lt;=45),"9-11",IF(AND(DQ76="vVO2máx",DX76&gt;45,DX76&lt;=65),"11",IF(AND(DQ76="vVO2máx",DX76&gt;65,DX76&lt;=75),"12-13",IF(AND(DQ76="vVO2máx",DX76&gt;=80,DX76&lt;=85),"14-16",IF(AND(DQ76="vVO2máx",DX76&gt;=85,DX76&lt;100),"17-19",IF(AND(DQ76="vVO2máx",DX76&gt;=100),"20",IF(AND(DQ76="FCR",DX76&gt;40,DX76&lt;=60),"12-13",IF(AND(DQ76="FCR",DX76&gt;60,DX76&lt;=84),"14-16",IF(AND(DQ76="FCR",DX76&gt;=85,DX76&lt;100),"17-19",IF(AND(DQ76="FCR",DX76=100),"20",""))))))))))),"")</f>
        <v/>
      </c>
      <c r="EA76" s="409">
        <f>IFERROR(IF(DW76="vVO2máx",(Avaliações!$C$51*'Microciclos - Endurance (2)'!DX76)/100,IF(DW76="Velocidade_crítica",IF(DX76="80% VC",Avaliações!#REF!*0.8,IF(DX76="100% VC",Avaliações!#REF!*1,IF(DX76="120% VC",Avaliações!#REF!*1.2,IF(DX76="&gt;30%",Avaliações!$C$54*1.3,IF(DX76="&gt;40%",Avaliações!$C$54*1.4,0))))),IF(DW76="PACE_Daniels",INDEX(BASE!$Q$4:$V$60,MATCH(Avaliações!$C$53,BASE!$Q$4:$Q$60,0),MATCH('Microciclos - Endurance (2)'!DX76,BASE!$Q$4:$V$4,0)),0))),"")</f>
        <v>0</v>
      </c>
      <c r="EB76" s="409" t="str">
        <f t="shared" si="707"/>
        <v/>
      </c>
      <c r="EF76" s="407"/>
      <c r="EG76" s="407"/>
      <c r="EH76" s="407"/>
      <c r="EI76" s="407"/>
      <c r="EJ76" s="407">
        <f t="shared" si="822"/>
        <v>0</v>
      </c>
      <c r="EK76" s="407">
        <f t="shared" si="708"/>
        <v>0</v>
      </c>
      <c r="EL76" s="408" t="str">
        <f t="shared" si="709"/>
        <v/>
      </c>
      <c r="EM76" s="407" t="s">
        <v>144</v>
      </c>
      <c r="EN76" s="407"/>
      <c r="EO76" s="409" t="str">
        <f t="shared" si="710"/>
        <v/>
      </c>
      <c r="EP76" s="410" t="str">
        <f t="shared" si="711"/>
        <v/>
      </c>
      <c r="EQ76" s="407" t="str">
        <f>IFERROR(IF(EM76="PACE_Daniels",(INDEX(BASE!$AE$4:$AH$8,MATCH('Microciclos - Endurance (2)'!EN76,BASE!$AE$4:$AE$8,0),4)),IF(AND(EM76="vVO2máx",EN76&gt;=35,EN76&lt;=45),"9-11",IF(AND(EM76="vVO2máx",EN76&gt;45,EN76&lt;=65),"11",IF(AND(EM76="vVO2máx",EN76&gt;65,EN76&lt;=75),"12-13",IF(AND(EM76="vVO2máx",EN76&gt;=80,EN76&lt;=85),"14-16",IF(AND(EM76="vVO2máx",EN76&gt;=85,EN76&lt;100),"17-19",IF(AND(EM76="vVO2máx",EN76&gt;=100),"20",IF(AND(EM76="FCR",EN76&gt;40,EN76&lt;=60),"12-13",IF(AND(EM76="FCR",EN76&gt;60,EN76&lt;=84),"14-16",IF(AND(EM76="FCR",EN76&gt;=85,EN76&lt;100),"17-19",IF(AND(EM76="FCR",EN76=100),"20",""))))))))))),"")</f>
        <v/>
      </c>
      <c r="ER76" s="409" t="str">
        <f>IFERROR(IF(EM76="vVO2máx",(Avaliações!$C$51*'Microciclos - Endurance (2)'!EN76)/100,IF(EM76="Velocidade_crítica",IF(EN76="80% VC",Avaliações!#REF!*0.8,IF(EN76="100% VC",Avaliações!#REF!*1,IF(EN76="120% VC",Avaliações!#REF!*1.2,IF(EN76="&gt;30%",Avaliações!$C$54*1.3,IF(EN76="&gt;40%",Avaliações!$C$54*1.4,0))))),IF(EM76="PACE_Daniels",INDEX(BASE!$Q$4:$V$60,MATCH(Avaliações!$C$53,BASE!$Q$4:$Q$60,0),MATCH('Microciclos - Endurance (2)'!EN76,BASE!$Q$4:$V$4,0)),""))),"")</f>
        <v/>
      </c>
      <c r="ES76" s="407" t="s">
        <v>144</v>
      </c>
      <c r="ET76" s="407"/>
      <c r="EU76" s="410" t="str">
        <f t="shared" si="712"/>
        <v/>
      </c>
      <c r="EV76" s="407" t="str">
        <f>IFERROR(IF(EM76="PACE_Daniels",(INDEX(BASE!$AE$4:$AH$7,MATCH('Microciclos - Endurance (2)'!ET76,BASE!$AE$4:$AE$7,0),4)),IF(AND(EM76="vVO2máx",ET76&gt;=35,ET76&lt;=45),"9-11",IF(AND(EM76="vVO2máx",ET76&gt;45,ET76&lt;=65),"11",IF(AND(EM76="vVO2máx",ET76&gt;65,ET76&lt;=75),"12-13",IF(AND(EM76="vVO2máx",ET76&gt;=80,ET76&lt;=85),"14-16",IF(AND(EM76="vVO2máx",ET76&gt;=85,ET76&lt;100),"17-19",IF(AND(EM76="vVO2máx",ET76&gt;=100),"20",IF(AND(EM76="FCR",ET76&gt;40,ET76&lt;=60),"12-13",IF(AND(EM76="FCR",ET76&gt;60,ET76&lt;=84),"14-16",IF(AND(EM76="FCR",ET76&gt;=85,ET76&lt;100),"17-19",IF(AND(EM76="FCR",ET76=100),"20",""))))))))))),"")</f>
        <v/>
      </c>
      <c r="EW76" s="409">
        <f>IFERROR(IF(ES76="vVO2máx",(Avaliações!$C$51*'Microciclos - Endurance (2)'!ET76)/100,IF(ES76="Velocidade_crítica",IF(ET76="80% VC",Avaliações!#REF!*0.8,IF(ET76="100% VC",Avaliações!#REF!*1,IF(ET76="120% VC",Avaliações!#REF!*1.2,IF(ET76="&gt;30%",Avaliações!$C$54*1.3,IF(ET76="&gt;40%",Avaliações!$C$54*1.4,0))))),IF(ES76="PACE_Daniels",INDEX(BASE!$Q$4:$V$60,MATCH(Avaliações!$C$53,BASE!$Q$4:$Q$60,0),MATCH('Microciclos - Endurance (2)'!ET76,BASE!$Q$4:$V$4,0)),0))),"")</f>
        <v>0</v>
      </c>
      <c r="EX76" s="409" t="str">
        <f t="shared" si="713"/>
        <v/>
      </c>
      <c r="FB76" s="407"/>
      <c r="FC76" s="407"/>
      <c r="FD76" s="407"/>
      <c r="FE76" s="407"/>
      <c r="FF76" s="407">
        <f t="shared" si="823"/>
        <v>0</v>
      </c>
      <c r="FG76" s="407">
        <f t="shared" si="714"/>
        <v>0</v>
      </c>
      <c r="FH76" s="408" t="str">
        <f t="shared" si="715"/>
        <v/>
      </c>
      <c r="FI76" s="407" t="s">
        <v>144</v>
      </c>
      <c r="FJ76" s="407"/>
      <c r="FK76" s="409" t="str">
        <f t="shared" si="716"/>
        <v/>
      </c>
      <c r="FL76" s="410" t="str">
        <f t="shared" si="717"/>
        <v/>
      </c>
      <c r="FM76" s="407" t="str">
        <f>IFERROR(IF(FI76="PACE_Daniels",(INDEX(BASE!$AE$4:$AH$8,MATCH('Microciclos - Endurance (2)'!FJ76,BASE!$AE$4:$AE$8,0),4)),IF(AND(FI76="vVO2máx",FJ76&gt;=35,FJ76&lt;=45),"9-11",IF(AND(FI76="vVO2máx",FJ76&gt;45,FJ76&lt;=65),"11",IF(AND(FI76="vVO2máx",FJ76&gt;65,FJ76&lt;=75),"12-13",IF(AND(FI76="vVO2máx",FJ76&gt;=80,FJ76&lt;=85),"14-16",IF(AND(FI76="vVO2máx",FJ76&gt;=85,FJ76&lt;100),"17-19",IF(AND(FI76="vVO2máx",FJ76&gt;=100),"20",IF(AND(FI76="FCR",FJ76&gt;40,FJ76&lt;=60),"12-13",IF(AND(FI76="FCR",FJ76&gt;60,FJ76&lt;=84),"14-16",IF(AND(FI76="FCR",FJ76&gt;=85,FJ76&lt;100),"17-19",IF(AND(FI76="FCR",FJ76=100),"20",""))))))))))),"")</f>
        <v/>
      </c>
      <c r="FN76" s="409" t="str">
        <f>IFERROR(IF(FI76="vVO2máx",(Avaliações!$C$51*'Microciclos - Endurance (2)'!FJ76)/100,IF(FI76="Velocidade_crítica",IF(FJ76="80% VC",Avaliações!#REF!*0.8,IF(FJ76="100% VC",Avaliações!#REF!*1,IF(FJ76="120% VC",Avaliações!#REF!*1.2,IF(FJ76="&gt;30%",Avaliações!$C$54*1.3,IF(FJ76="&gt;40%",Avaliações!$C$54*1.4,0))))),IF(FI76="PACE_Daniels",INDEX(BASE!$Q$4:$V$60,MATCH(Avaliações!$C$53,BASE!$Q$4:$Q$60,0),MATCH('Microciclos - Endurance (2)'!FJ76,BASE!$Q$4:$V$4,0)),""))),"")</f>
        <v/>
      </c>
      <c r="FO76" s="407" t="s">
        <v>144</v>
      </c>
      <c r="FP76" s="407"/>
      <c r="FQ76" s="410" t="str">
        <f t="shared" si="718"/>
        <v/>
      </c>
      <c r="FR76" s="407" t="str">
        <f>IFERROR(IF(FI76="PACE_Daniels",(INDEX(BASE!$AE$4:$AH$7,MATCH('Microciclos - Endurance (2)'!FP76,BASE!$AE$4:$AE$7,0),4)),IF(AND(FI76="vVO2máx",FP76&gt;=35,FP76&lt;=45),"9-11",IF(AND(FI76="vVO2máx",FP76&gt;45,FP76&lt;=65),"11",IF(AND(FI76="vVO2máx",FP76&gt;65,FP76&lt;=75),"12-13",IF(AND(FI76="vVO2máx",FP76&gt;=80,FP76&lt;=85),"14-16",IF(AND(FI76="vVO2máx",FP76&gt;=85,FP76&lt;100),"17-19",IF(AND(FI76="vVO2máx",FP76&gt;=100),"20",IF(AND(FI76="FCR",FP76&gt;40,FP76&lt;=60),"12-13",IF(AND(FI76="FCR",FP76&gt;60,FP76&lt;=84),"14-16",IF(AND(FI76="FCR",FP76&gt;=85,FP76&lt;100),"17-19",IF(AND(FI76="FCR",FP76=100),"20",""))))))))))),"")</f>
        <v/>
      </c>
      <c r="FS76" s="409">
        <f>IFERROR(IF(FO76="vVO2máx",(Avaliações!$C$51*'Microciclos - Endurance (2)'!FP76)/100,IF(FO76="Velocidade_crítica",IF(FP76="80% VC",Avaliações!#REF!*0.8,IF(FP76="100% VC",Avaliações!#REF!*1,IF(FP76="120% VC",Avaliações!#REF!*1.2,IF(FP76="&gt;30%",Avaliações!$C$54*1.3,IF(FP76="&gt;40%",Avaliações!$C$54*1.4,0))))),IF(FO76="PACE_Daniels",INDEX(BASE!$Q$4:$V$60,MATCH(Avaliações!$C$53,BASE!$Q$4:$Q$60,0),MATCH('Microciclos - Endurance (2)'!FP76,BASE!$Q$4:$V$4,0)),0))),"")</f>
        <v>0</v>
      </c>
      <c r="FT76" s="409" t="str">
        <f t="shared" si="719"/>
        <v/>
      </c>
      <c r="FX76" s="407"/>
      <c r="FY76" s="407"/>
      <c r="FZ76" s="407"/>
      <c r="GA76" s="407"/>
      <c r="GB76" s="407">
        <f t="shared" si="824"/>
        <v>0</v>
      </c>
      <c r="GC76" s="407">
        <f t="shared" si="720"/>
        <v>0</v>
      </c>
      <c r="GD76" s="408" t="str">
        <f t="shared" si="721"/>
        <v/>
      </c>
      <c r="GE76" s="407" t="s">
        <v>144</v>
      </c>
      <c r="GF76" s="407"/>
      <c r="GG76" s="409" t="str">
        <f t="shared" si="722"/>
        <v/>
      </c>
      <c r="GH76" s="410" t="str">
        <f t="shared" si="723"/>
        <v/>
      </c>
      <c r="GI76" s="407" t="str">
        <f>IFERROR(IF(GE76="PACE_Daniels",(INDEX(BASE!$AE$4:$AH$8,MATCH('Microciclos - Endurance (2)'!GF76,BASE!$AE$4:$AE$8,0),4)),IF(AND(GE76="vVO2máx",GF76&gt;=35,GF76&lt;=45),"9-11",IF(AND(GE76="vVO2máx",GF76&gt;45,GF76&lt;=65),"11",IF(AND(GE76="vVO2máx",GF76&gt;65,GF76&lt;=75),"12-13",IF(AND(GE76="vVO2máx",GF76&gt;=80,GF76&lt;=85),"14-16",IF(AND(GE76="vVO2máx",GF76&gt;=85,GF76&lt;100),"17-19",IF(AND(GE76="vVO2máx",GF76&gt;=100),"20",IF(AND(GE76="FCR",GF76&gt;40,GF76&lt;=60),"12-13",IF(AND(GE76="FCR",GF76&gt;60,GF76&lt;=84),"14-16",IF(AND(GE76="FCR",GF76&gt;=85,GF76&lt;100),"17-19",IF(AND(GE76="FCR",GF76=100),"20",""))))))))))),"")</f>
        <v/>
      </c>
      <c r="GJ76" s="409" t="str">
        <f>IFERROR(IF(GE76="vVO2máx",(Avaliações!$C$51*'Microciclos - Endurance (2)'!GF76)/100,IF(GE76="Velocidade_crítica",IF(GF76="80% VC",Avaliações!#REF!*0.8,IF(GF76="100% VC",Avaliações!#REF!*1,IF(GF76="120% VC",Avaliações!#REF!*1.2,IF(GF76="&gt;30%",Avaliações!$C$54*1.3,IF(GF76="&gt;40%",Avaliações!$C$54*1.4,0))))),IF(GE76="PACE_Daniels",INDEX(BASE!$Q$4:$V$60,MATCH(Avaliações!$C$53,BASE!$Q$4:$Q$60,0),MATCH('Microciclos - Endurance (2)'!GF76,BASE!$Q$4:$V$4,0)),""))),"")</f>
        <v/>
      </c>
      <c r="GK76" s="407" t="s">
        <v>144</v>
      </c>
      <c r="GL76" s="407"/>
      <c r="GM76" s="410" t="str">
        <f t="shared" si="724"/>
        <v/>
      </c>
      <c r="GN76" s="407" t="str">
        <f>IFERROR(IF(GE76="PACE_Daniels",(INDEX(BASE!$AE$4:$AH$7,MATCH('Microciclos - Endurance (2)'!GL76,BASE!$AE$4:$AE$7,0),4)),IF(AND(GE76="vVO2máx",GL76&gt;=35,GL76&lt;=45),"9-11",IF(AND(GE76="vVO2máx",GL76&gt;45,GL76&lt;=65),"11",IF(AND(GE76="vVO2máx",GL76&gt;65,GL76&lt;=75),"12-13",IF(AND(GE76="vVO2máx",GL76&gt;=80,GL76&lt;=85),"14-16",IF(AND(GE76="vVO2máx",GL76&gt;=85,GL76&lt;100),"17-19",IF(AND(GE76="vVO2máx",GL76&gt;=100),"20",IF(AND(GE76="FCR",GL76&gt;40,GL76&lt;=60),"12-13",IF(AND(GE76="FCR",GL76&gt;60,GL76&lt;=84),"14-16",IF(AND(GE76="FCR",GL76&gt;=85,GL76&lt;100),"17-19",IF(AND(GE76="FCR",GL76=100),"20",""))))))))))),"")</f>
        <v/>
      </c>
      <c r="GO76" s="409">
        <f>IFERROR(IF(GK76="vVO2máx",(Avaliações!$C$51*'Microciclos - Endurance (2)'!GL76)/100,IF(GK76="Velocidade_crítica",IF(GL76="80% VC",Avaliações!#REF!*0.8,IF(GL76="100% VC",Avaliações!#REF!*1,IF(GL76="120% VC",Avaliações!#REF!*1.2,IF(GL76="&gt;30%",Avaliações!$C$54*1.3,IF(GL76="&gt;40%",Avaliações!$C$54*1.4,0))))),IF(GK76="PACE_Daniels",INDEX(BASE!$Q$4:$V$60,MATCH(Avaliações!$C$53,BASE!$Q$4:$Q$60,0),MATCH('Microciclos - Endurance (2)'!GL76,BASE!$Q$4:$V$4,0)),0))),"")</f>
        <v>0</v>
      </c>
      <c r="GP76" s="409" t="str">
        <f t="shared" si="725"/>
        <v/>
      </c>
      <c r="GT76" s="407"/>
      <c r="GU76" s="407"/>
      <c r="GV76" s="407"/>
      <c r="GW76" s="407"/>
      <c r="GX76" s="407">
        <f t="shared" si="825"/>
        <v>0</v>
      </c>
      <c r="GY76" s="407">
        <f t="shared" si="726"/>
        <v>0</v>
      </c>
      <c r="GZ76" s="408" t="str">
        <f t="shared" si="727"/>
        <v/>
      </c>
      <c r="HA76" s="407" t="s">
        <v>144</v>
      </c>
      <c r="HB76" s="407"/>
      <c r="HC76" s="409" t="str">
        <f t="shared" si="728"/>
        <v/>
      </c>
      <c r="HD76" s="410" t="str">
        <f t="shared" si="729"/>
        <v/>
      </c>
      <c r="HE76" s="407" t="str">
        <f>IFERROR(IF(HA76="PACE_Daniels",(INDEX(BASE!$AE$4:$AH$8,MATCH('Microciclos - Endurance (2)'!HB76,BASE!$AE$4:$AE$8,0),4)),IF(AND(HA76="vVO2máx",HB76&gt;=35,HB76&lt;=45),"9-11",IF(AND(HA76="vVO2máx",HB76&gt;45,HB76&lt;=65),"11",IF(AND(HA76="vVO2máx",HB76&gt;65,HB76&lt;=75),"12-13",IF(AND(HA76="vVO2máx",HB76&gt;=80,HB76&lt;=85),"14-16",IF(AND(HA76="vVO2máx",HB76&gt;=85,HB76&lt;100),"17-19",IF(AND(HA76="vVO2máx",HB76&gt;=100),"20",IF(AND(HA76="FCR",HB76&gt;40,HB76&lt;=60),"12-13",IF(AND(HA76="FCR",HB76&gt;60,HB76&lt;=84),"14-16",IF(AND(HA76="FCR",HB76&gt;=85,HB76&lt;100),"17-19",IF(AND(HA76="FCR",HB76=100),"20",""))))))))))),"")</f>
        <v/>
      </c>
      <c r="HF76" s="409" t="str">
        <f>IFERROR(IF(HA76="vVO2máx",(Avaliações!$C$51*'Microciclos - Endurance (2)'!HB76)/100,IF(HA76="Velocidade_crítica",IF(HB76="80% VC",Avaliações!#REF!*0.8,IF(HB76="100% VC",Avaliações!#REF!*1,IF(HB76="120% VC",Avaliações!#REF!*1.2,IF(HB76="&gt;30%",Avaliações!$C$54*1.3,IF(HB76="&gt;40%",Avaliações!$C$54*1.4,0))))),IF(HA76="PACE_Daniels",INDEX(BASE!$Q$4:$V$60,MATCH(Avaliações!$C$53,BASE!$Q$4:$Q$60,0),MATCH('Microciclos - Endurance (2)'!HB76,BASE!$Q$4:$V$4,0)),""))),"")</f>
        <v/>
      </c>
      <c r="HG76" s="407" t="s">
        <v>144</v>
      </c>
      <c r="HH76" s="407"/>
      <c r="HI76" s="410" t="str">
        <f t="shared" si="730"/>
        <v/>
      </c>
      <c r="HJ76" s="407" t="str">
        <f>IFERROR(IF(HA76="PACE_Daniels",(INDEX(BASE!$AE$4:$AH$7,MATCH('Microciclos - Endurance (2)'!HH76,BASE!$AE$4:$AE$7,0),4)),IF(AND(HA76="vVO2máx",HH76&gt;=35,HH76&lt;=45),"9-11",IF(AND(HA76="vVO2máx",HH76&gt;45,HH76&lt;=65),"11",IF(AND(HA76="vVO2máx",HH76&gt;65,HH76&lt;=75),"12-13",IF(AND(HA76="vVO2máx",HH76&gt;=80,HH76&lt;=85),"14-16",IF(AND(HA76="vVO2máx",HH76&gt;=85,HH76&lt;100),"17-19",IF(AND(HA76="vVO2máx",HH76&gt;=100),"20",IF(AND(HA76="FCR",HH76&gt;40,HH76&lt;=60),"12-13",IF(AND(HA76="FCR",HH76&gt;60,HH76&lt;=84),"14-16",IF(AND(HA76="FCR",HH76&gt;=85,HH76&lt;100),"17-19",IF(AND(HA76="FCR",HH76=100),"20",""))))))))))),"")</f>
        <v/>
      </c>
      <c r="HK76" s="409">
        <f>IFERROR(IF(HG76="vVO2máx",(Avaliações!$C$51*'Microciclos - Endurance (2)'!HH76)/100,IF(HG76="Velocidade_crítica",IF(HH76="80% VC",Avaliações!#REF!*0.8,IF(HH76="100% VC",Avaliações!#REF!*1,IF(HH76="120% VC",Avaliações!#REF!*1.2,IF(HH76="&gt;30%",Avaliações!$C$54*1.3,IF(HH76="&gt;40%",Avaliações!$C$54*1.4,0))))),IF(HG76="PACE_Daniels",INDEX(BASE!$Q$4:$V$60,MATCH(Avaliações!$C$53,BASE!$Q$4:$Q$60,0),MATCH('Microciclos - Endurance (2)'!HH76,BASE!$Q$4:$V$4,0)),0))),"")</f>
        <v>0</v>
      </c>
      <c r="HL76" s="409" t="str">
        <f t="shared" si="731"/>
        <v/>
      </c>
      <c r="HP76" s="407"/>
      <c r="HQ76" s="407"/>
      <c r="HR76" s="407"/>
      <c r="HS76" s="407"/>
      <c r="HT76" s="407">
        <f t="shared" si="826"/>
        <v>0</v>
      </c>
      <c r="HU76" s="407">
        <f t="shared" si="732"/>
        <v>0</v>
      </c>
      <c r="HV76" s="408" t="str">
        <f t="shared" si="733"/>
        <v/>
      </c>
      <c r="HW76" s="407" t="s">
        <v>144</v>
      </c>
      <c r="HX76" s="407"/>
      <c r="HY76" s="409" t="str">
        <f t="shared" si="734"/>
        <v/>
      </c>
      <c r="HZ76" s="410" t="str">
        <f t="shared" si="735"/>
        <v/>
      </c>
      <c r="IA76" s="407" t="str">
        <f>IFERROR(IF(HW76="PACE_Daniels",(INDEX(BASE!$AE$4:$AH$8,MATCH('Microciclos - Endurance (2)'!HX76,BASE!$AE$4:$AE$8,0),4)),IF(AND(HW76="vVO2máx",HX76&gt;=35,HX76&lt;=45),"9-11",IF(AND(HW76="vVO2máx",HX76&gt;45,HX76&lt;=65),"11",IF(AND(HW76="vVO2máx",HX76&gt;65,HX76&lt;=75),"12-13",IF(AND(HW76="vVO2máx",HX76&gt;=80,HX76&lt;=85),"14-16",IF(AND(HW76="vVO2máx",HX76&gt;=85,HX76&lt;100),"17-19",IF(AND(HW76="vVO2máx",HX76&gt;=100),"20",IF(AND(HW76="FCR",HX76&gt;40,HX76&lt;=60),"12-13",IF(AND(HW76="FCR",HX76&gt;60,HX76&lt;=84),"14-16",IF(AND(HW76="FCR",HX76&gt;=85,HX76&lt;100),"17-19",IF(AND(HW76="FCR",HX76=100),"20",""))))))))))),"")</f>
        <v/>
      </c>
      <c r="IB76" s="409" t="str">
        <f>IFERROR(IF(HW76="vVO2máx",(Avaliações!$C$51*'Microciclos - Endurance (2)'!HX76)/100,IF(HW76="Velocidade_crítica",IF(HX76="80% VC",Avaliações!#REF!*0.8,IF(HX76="100% VC",Avaliações!#REF!*1,IF(HX76="120% VC",Avaliações!#REF!*1.2,IF(HX76="&gt;30%",Avaliações!$C$54*1.3,IF(HX76="&gt;40%",Avaliações!$C$54*1.4,0))))),IF(HW76="PACE_Daniels",INDEX(BASE!$Q$4:$V$60,MATCH(Avaliações!$C$53,BASE!$Q$4:$Q$60,0),MATCH('Microciclos - Endurance (2)'!HX76,BASE!$Q$4:$V$4,0)),""))),"")</f>
        <v/>
      </c>
      <c r="IC76" s="407" t="s">
        <v>144</v>
      </c>
      <c r="ID76" s="407"/>
      <c r="IE76" s="410" t="str">
        <f t="shared" si="736"/>
        <v/>
      </c>
      <c r="IF76" s="407" t="str">
        <f>IFERROR(IF(HW76="PACE_Daniels",(INDEX(BASE!$AE$4:$AH$7,MATCH('Microciclos - Endurance (2)'!ID76,BASE!$AE$4:$AE$7,0),4)),IF(AND(HW76="vVO2máx",ID76&gt;=35,ID76&lt;=45),"9-11",IF(AND(HW76="vVO2máx",ID76&gt;45,ID76&lt;=65),"11",IF(AND(HW76="vVO2máx",ID76&gt;65,ID76&lt;=75),"12-13",IF(AND(HW76="vVO2máx",ID76&gt;=80,ID76&lt;=85),"14-16",IF(AND(HW76="vVO2máx",ID76&gt;=85,ID76&lt;100),"17-19",IF(AND(HW76="vVO2máx",ID76&gt;=100),"20",IF(AND(HW76="FCR",ID76&gt;40,ID76&lt;=60),"12-13",IF(AND(HW76="FCR",ID76&gt;60,ID76&lt;=84),"14-16",IF(AND(HW76="FCR",ID76&gt;=85,ID76&lt;100),"17-19",IF(AND(HW76="FCR",ID76=100),"20",""))))))))))),"")</f>
        <v/>
      </c>
      <c r="IG76" s="409">
        <f>IFERROR(IF(IC76="vVO2máx",(Avaliações!$C$51*'Microciclos - Endurance (2)'!ID76)/100,IF(IC76="Velocidade_crítica",IF(ID76="80% VC",Avaliações!#REF!*0.8,IF(ID76="100% VC",Avaliações!#REF!*1,IF(ID76="120% VC",Avaliações!#REF!*1.2,IF(ID76="&gt;30%",Avaliações!$C$54*1.3,IF(ID76="&gt;40%",Avaliações!$C$54*1.4,0))))),IF(IC76="PACE_Daniels",INDEX(BASE!$Q$4:$V$60,MATCH(Avaliações!$C$53,BASE!$Q$4:$Q$60,0),MATCH('Microciclos - Endurance (2)'!ID76,BASE!$Q$4:$V$4,0)),0))),"")</f>
        <v>0</v>
      </c>
      <c r="IH76" s="409" t="str">
        <f t="shared" si="737"/>
        <v/>
      </c>
      <c r="IL76" s="407"/>
      <c r="IM76" s="407"/>
      <c r="IN76" s="407"/>
      <c r="IO76" s="407"/>
      <c r="IP76" s="407">
        <f t="shared" si="827"/>
        <v>0</v>
      </c>
      <c r="IQ76" s="407">
        <f t="shared" si="738"/>
        <v>0</v>
      </c>
      <c r="IR76" s="408" t="str">
        <f t="shared" si="739"/>
        <v/>
      </c>
      <c r="IS76" s="407" t="s">
        <v>144</v>
      </c>
      <c r="IT76" s="407"/>
      <c r="IU76" s="409" t="str">
        <f t="shared" si="740"/>
        <v/>
      </c>
      <c r="IV76" s="410" t="str">
        <f t="shared" si="741"/>
        <v/>
      </c>
      <c r="IW76" s="407" t="str">
        <f>IFERROR(IF(IS76="PACE_Daniels",(INDEX(BASE!$AE$4:$AH$8,MATCH('Microciclos - Endurance (2)'!IT76,BASE!$AE$4:$AE$8,0),4)),IF(AND(IS76="vVO2máx",IT76&gt;=35,IT76&lt;=45),"9-11",IF(AND(IS76="vVO2máx",IT76&gt;45,IT76&lt;=65),"11",IF(AND(IS76="vVO2máx",IT76&gt;65,IT76&lt;=75),"12-13",IF(AND(IS76="vVO2máx",IT76&gt;=80,IT76&lt;=85),"14-16",IF(AND(IS76="vVO2máx",IT76&gt;=85,IT76&lt;100),"17-19",IF(AND(IS76="vVO2máx",IT76&gt;=100),"20",IF(AND(IS76="FCR",IT76&gt;40,IT76&lt;=60),"12-13",IF(AND(IS76="FCR",IT76&gt;60,IT76&lt;=84),"14-16",IF(AND(IS76="FCR",IT76&gt;=85,IT76&lt;100),"17-19",IF(AND(IS76="FCR",IT76=100),"20",""))))))))))),"")</f>
        <v/>
      </c>
      <c r="IX76" s="409" t="str">
        <f>IFERROR(IF(IS76="vVO2máx",(Avaliações!$C$51*'Microciclos - Endurance (2)'!IT76)/100,IF(IS76="Velocidade_crítica",IF(IT76="80% VC",Avaliações!#REF!*0.8,IF(IT76="100% VC",Avaliações!#REF!*1,IF(IT76="120% VC",Avaliações!#REF!*1.2,IF(IT76="&gt;30%",Avaliações!$C$54*1.3,IF(IT76="&gt;40%",Avaliações!$C$54*1.4,0))))),IF(IS76="PACE_Daniels",INDEX(BASE!$Q$4:$V$60,MATCH(Avaliações!$C$53,BASE!$Q$4:$Q$60,0),MATCH('Microciclos - Endurance (2)'!IT76,BASE!$Q$4:$V$4,0)),""))),"")</f>
        <v/>
      </c>
      <c r="IY76" s="407" t="s">
        <v>144</v>
      </c>
      <c r="IZ76" s="407"/>
      <c r="JA76" s="410" t="str">
        <f t="shared" si="742"/>
        <v/>
      </c>
      <c r="JB76" s="407" t="str">
        <f>IFERROR(IF(IS76="PACE_Daniels",(INDEX(BASE!$AE$4:$AH$7,MATCH('Microciclos - Endurance (2)'!IZ76,BASE!$AE$4:$AE$7,0),4)),IF(AND(IS76="vVO2máx",IZ76&gt;=35,IZ76&lt;=45),"9-11",IF(AND(IS76="vVO2máx",IZ76&gt;45,IZ76&lt;=65),"11",IF(AND(IS76="vVO2máx",IZ76&gt;65,IZ76&lt;=75),"12-13",IF(AND(IS76="vVO2máx",IZ76&gt;=80,IZ76&lt;=85),"14-16",IF(AND(IS76="vVO2máx",IZ76&gt;=85,IZ76&lt;100),"17-19",IF(AND(IS76="vVO2máx",IZ76&gt;=100),"20",IF(AND(IS76="FCR",IZ76&gt;40,IZ76&lt;=60),"12-13",IF(AND(IS76="FCR",IZ76&gt;60,IZ76&lt;=84),"14-16",IF(AND(IS76="FCR",IZ76&gt;=85,IZ76&lt;100),"17-19",IF(AND(IS76="FCR",IZ76=100),"20",""))))))))))),"")</f>
        <v/>
      </c>
      <c r="JC76" s="409">
        <f>IFERROR(IF(IY76="vVO2máx",(Avaliações!$C$51*'Microciclos - Endurance (2)'!IZ76)/100,IF(IY76="Velocidade_crítica",IF(IZ76="80% VC",Avaliações!#REF!*0.8,IF(IZ76="100% VC",Avaliações!#REF!*1,IF(IZ76="120% VC",Avaliações!#REF!*1.2,IF(IZ76="&gt;30%",Avaliações!$C$54*1.3,IF(IZ76="&gt;40%",Avaliações!$C$54*1.4,0))))),IF(IY76="PACE_Daniels",INDEX(BASE!$Q$4:$V$60,MATCH(Avaliações!$C$53,BASE!$Q$4:$Q$60,0),MATCH('Microciclos - Endurance (2)'!IZ76,BASE!$Q$4:$V$4,0)),0))),"")</f>
        <v>0</v>
      </c>
      <c r="JD76" s="409" t="str">
        <f t="shared" si="743"/>
        <v/>
      </c>
      <c r="JH76" s="407"/>
      <c r="JI76" s="407"/>
      <c r="JJ76" s="407"/>
      <c r="JK76" s="407"/>
      <c r="JL76" s="407">
        <f t="shared" si="828"/>
        <v>0</v>
      </c>
      <c r="JM76" s="407">
        <f t="shared" si="744"/>
        <v>0</v>
      </c>
      <c r="JN76" s="408" t="str">
        <f t="shared" si="745"/>
        <v/>
      </c>
      <c r="JO76" s="407" t="s">
        <v>144</v>
      </c>
      <c r="JP76" s="407"/>
      <c r="JQ76" s="409" t="str">
        <f t="shared" si="746"/>
        <v/>
      </c>
      <c r="JR76" s="410" t="str">
        <f t="shared" si="747"/>
        <v/>
      </c>
      <c r="JS76" s="407" t="str">
        <f>IFERROR(IF(JO76="PACE_Daniels",(INDEX(BASE!$AE$4:$AH$8,MATCH('Microciclos - Endurance (2)'!JP76,BASE!$AE$4:$AE$8,0),4)),IF(AND(JO76="vVO2máx",JP76&gt;=35,JP76&lt;=45),"9-11",IF(AND(JO76="vVO2máx",JP76&gt;45,JP76&lt;=65),"11",IF(AND(JO76="vVO2máx",JP76&gt;65,JP76&lt;=75),"12-13",IF(AND(JO76="vVO2máx",JP76&gt;=80,JP76&lt;=85),"14-16",IF(AND(JO76="vVO2máx",JP76&gt;=85,JP76&lt;100),"17-19",IF(AND(JO76="vVO2máx",JP76&gt;=100),"20",IF(AND(JO76="FCR",JP76&gt;40,JP76&lt;=60),"12-13",IF(AND(JO76="FCR",JP76&gt;60,JP76&lt;=84),"14-16",IF(AND(JO76="FCR",JP76&gt;=85,JP76&lt;100),"17-19",IF(AND(JO76="FCR",JP76=100),"20",""))))))))))),"")</f>
        <v/>
      </c>
      <c r="JT76" s="409" t="str">
        <f>IFERROR(IF(JO76="vVO2máx",(Avaliações!$C$51*'Microciclos - Endurance (2)'!JP76)/100,IF(JO76="Velocidade_crítica",IF(JP76="80% VC",Avaliações!#REF!*0.8,IF(JP76="100% VC",Avaliações!#REF!*1,IF(JP76="120% VC",Avaliações!#REF!*1.2,IF(JP76="&gt;30%",Avaliações!$C$54*1.3,IF(JP76="&gt;40%",Avaliações!$C$54*1.4,0))))),IF(JO76="PACE_Daniels",INDEX(BASE!$Q$4:$V$60,MATCH(Avaliações!$C$53,BASE!$Q$4:$Q$60,0),MATCH('Microciclos - Endurance (2)'!JP76,BASE!$Q$4:$V$4,0)),""))),"")</f>
        <v/>
      </c>
      <c r="JU76" s="407" t="s">
        <v>144</v>
      </c>
      <c r="JV76" s="407"/>
      <c r="JW76" s="410" t="str">
        <f t="shared" si="748"/>
        <v/>
      </c>
      <c r="JX76" s="407" t="str">
        <f>IFERROR(IF(JO76="PACE_Daniels",(INDEX(BASE!$AE$4:$AH$7,MATCH('Microciclos - Endurance (2)'!JV76,BASE!$AE$4:$AE$7,0),4)),IF(AND(JO76="vVO2máx",JV76&gt;=35,JV76&lt;=45),"9-11",IF(AND(JO76="vVO2máx",JV76&gt;45,JV76&lt;=65),"11",IF(AND(JO76="vVO2máx",JV76&gt;65,JV76&lt;=75),"12-13",IF(AND(JO76="vVO2máx",JV76&gt;=80,JV76&lt;=85),"14-16",IF(AND(JO76="vVO2máx",JV76&gt;=85,JV76&lt;100),"17-19",IF(AND(JO76="vVO2máx",JV76&gt;=100),"20",IF(AND(JO76="FCR",JV76&gt;40,JV76&lt;=60),"12-13",IF(AND(JO76="FCR",JV76&gt;60,JV76&lt;=84),"14-16",IF(AND(JO76="FCR",JV76&gt;=85,JV76&lt;100),"17-19",IF(AND(JO76="FCR",JV76=100),"20",""))))))))))),"")</f>
        <v/>
      </c>
      <c r="JY76" s="409">
        <f>IFERROR(IF(JU76="vVO2máx",(Avaliações!$C$51*'Microciclos - Endurance (2)'!JV76)/100,IF(JU76="Velocidade_crítica",IF(JV76="80% VC",Avaliações!#REF!*0.8,IF(JV76="100% VC",Avaliações!#REF!*1,IF(JV76="120% VC",Avaliações!#REF!*1.2,IF(JV76="&gt;30%",Avaliações!$C$54*1.3,IF(JV76="&gt;40%",Avaliações!$C$54*1.4,0))))),IF(JU76="PACE_Daniels",INDEX(BASE!$Q$4:$V$60,MATCH(Avaliações!$C$53,BASE!$Q$4:$Q$60,0),MATCH('Microciclos - Endurance (2)'!JV76,BASE!$Q$4:$V$4,0)),0))),"")</f>
        <v>0</v>
      </c>
      <c r="JZ76" s="409" t="str">
        <f t="shared" si="749"/>
        <v/>
      </c>
      <c r="KD76" s="407"/>
      <c r="KE76" s="407"/>
      <c r="KF76" s="407"/>
      <c r="KG76" s="407"/>
      <c r="KH76" s="407">
        <f t="shared" si="829"/>
        <v>0</v>
      </c>
      <c r="KI76" s="407">
        <f t="shared" si="750"/>
        <v>0</v>
      </c>
      <c r="KJ76" s="408" t="str">
        <f t="shared" si="751"/>
        <v/>
      </c>
      <c r="KK76" s="407" t="s">
        <v>144</v>
      </c>
      <c r="KL76" s="407"/>
      <c r="KM76" s="409" t="str">
        <f t="shared" si="752"/>
        <v/>
      </c>
      <c r="KN76" s="410" t="str">
        <f t="shared" si="753"/>
        <v/>
      </c>
      <c r="KO76" s="407" t="str">
        <f>IFERROR(IF(KK76="PACE_Daniels",(INDEX(BASE!$AE$4:$AH$8,MATCH('Microciclos - Endurance (2)'!KL76,BASE!$AE$4:$AE$8,0),4)),IF(AND(KK76="vVO2máx",KL76&gt;=35,KL76&lt;=45),"9-11",IF(AND(KK76="vVO2máx",KL76&gt;45,KL76&lt;=65),"11",IF(AND(KK76="vVO2máx",KL76&gt;65,KL76&lt;=75),"12-13",IF(AND(KK76="vVO2máx",KL76&gt;=80,KL76&lt;=85),"14-16",IF(AND(KK76="vVO2máx",KL76&gt;=85,KL76&lt;100),"17-19",IF(AND(KK76="vVO2máx",KL76&gt;=100),"20",IF(AND(KK76="FCR",KL76&gt;40,KL76&lt;=60),"12-13",IF(AND(KK76="FCR",KL76&gt;60,KL76&lt;=84),"14-16",IF(AND(KK76="FCR",KL76&gt;=85,KL76&lt;100),"17-19",IF(AND(KK76="FCR",KL76=100),"20",""))))))))))),"")</f>
        <v/>
      </c>
      <c r="KP76" s="409" t="str">
        <f>IFERROR(IF(KK76="vVO2máx",(Avaliações!$C$51*'Microciclos - Endurance (2)'!KL76)/100,IF(KK76="Velocidade_crítica",IF(KL76="80% VC",Avaliações!#REF!*0.8,IF(KL76="100% VC",Avaliações!#REF!*1,IF(KL76="120% VC",Avaliações!#REF!*1.2,IF(KL76="&gt;30%",Avaliações!$C$54*1.3,IF(KL76="&gt;40%",Avaliações!$C$54*1.4,0))))),IF(KK76="PACE_Daniels",INDEX(BASE!$Q$4:$V$60,MATCH(Avaliações!$C$53,BASE!$Q$4:$Q$60,0),MATCH('Microciclos - Endurance (2)'!KL76,BASE!$Q$4:$V$4,0)),""))),"")</f>
        <v/>
      </c>
      <c r="KQ76" s="407" t="s">
        <v>144</v>
      </c>
      <c r="KR76" s="407"/>
      <c r="KS76" s="410" t="str">
        <f t="shared" si="754"/>
        <v/>
      </c>
      <c r="KT76" s="407" t="str">
        <f>IFERROR(IF(KK76="PACE_Daniels",(INDEX(BASE!$AE$4:$AH$7,MATCH('Microciclos - Endurance (2)'!KR76,BASE!$AE$4:$AE$7,0),4)),IF(AND(KK76="vVO2máx",KR76&gt;=35,KR76&lt;=45),"9-11",IF(AND(KK76="vVO2máx",KR76&gt;45,KR76&lt;=65),"11",IF(AND(KK76="vVO2máx",KR76&gt;65,KR76&lt;=75),"12-13",IF(AND(KK76="vVO2máx",KR76&gt;=80,KR76&lt;=85),"14-16",IF(AND(KK76="vVO2máx",KR76&gt;=85,KR76&lt;100),"17-19",IF(AND(KK76="vVO2máx",KR76&gt;=100),"20",IF(AND(KK76="FCR",KR76&gt;40,KR76&lt;=60),"12-13",IF(AND(KK76="FCR",KR76&gt;60,KR76&lt;=84),"14-16",IF(AND(KK76="FCR",KR76&gt;=85,KR76&lt;100),"17-19",IF(AND(KK76="FCR",KR76=100),"20",""))))))))))),"")</f>
        <v/>
      </c>
      <c r="KU76" s="409">
        <f>IFERROR(IF(KQ76="vVO2máx",(Avaliações!$C$51*'Microciclos - Endurance (2)'!KR76)/100,IF(KQ76="Velocidade_crítica",IF(KR76="80% VC",Avaliações!#REF!*0.8,IF(KR76="100% VC",Avaliações!#REF!*1,IF(KR76="120% VC",Avaliações!#REF!*1.2,IF(KR76="&gt;30%",Avaliações!$C$54*1.3,IF(KR76="&gt;40%",Avaliações!$C$54*1.4,0))))),IF(KQ76="PACE_Daniels",INDEX(BASE!$Q$4:$V$60,MATCH(Avaliações!$C$53,BASE!$Q$4:$Q$60,0),MATCH('Microciclos - Endurance (2)'!KR76,BASE!$Q$4:$V$4,0)),0))),"")</f>
        <v>0</v>
      </c>
      <c r="KV76" s="409" t="str">
        <f t="shared" si="755"/>
        <v/>
      </c>
      <c r="KZ76" s="407"/>
      <c r="LA76" s="407"/>
      <c r="LB76" s="407"/>
      <c r="LC76" s="407"/>
      <c r="LD76" s="407">
        <f t="shared" si="830"/>
        <v>0</v>
      </c>
      <c r="LE76" s="407">
        <f t="shared" si="756"/>
        <v>0</v>
      </c>
      <c r="LF76" s="408" t="str">
        <f t="shared" si="757"/>
        <v/>
      </c>
      <c r="LG76" s="407" t="s">
        <v>144</v>
      </c>
      <c r="LH76" s="407"/>
      <c r="LI76" s="409" t="str">
        <f t="shared" si="758"/>
        <v/>
      </c>
      <c r="LJ76" s="410" t="str">
        <f t="shared" si="759"/>
        <v/>
      </c>
      <c r="LK76" s="407" t="str">
        <f>IFERROR(IF(LG76="PACE_Daniels",(INDEX(BASE!$AE$4:$AH$8,MATCH('Microciclos - Endurance (2)'!LH76,BASE!$AE$4:$AE$8,0),4)),IF(AND(LG76="vVO2máx",LH76&gt;=35,LH76&lt;=45),"9-11",IF(AND(LG76="vVO2máx",LH76&gt;45,LH76&lt;=65),"11",IF(AND(LG76="vVO2máx",LH76&gt;65,LH76&lt;=75),"12-13",IF(AND(LG76="vVO2máx",LH76&gt;=80,LH76&lt;=85),"14-16",IF(AND(LG76="vVO2máx",LH76&gt;=85,LH76&lt;100),"17-19",IF(AND(LG76="vVO2máx",LH76&gt;=100),"20",IF(AND(LG76="FCR",LH76&gt;40,LH76&lt;=60),"12-13",IF(AND(LG76="FCR",LH76&gt;60,LH76&lt;=84),"14-16",IF(AND(LG76="FCR",LH76&gt;=85,LH76&lt;100),"17-19",IF(AND(LG76="FCR",LH76=100),"20",""))))))))))),"")</f>
        <v/>
      </c>
      <c r="LL76" s="409" t="str">
        <f>IFERROR(IF(LG76="vVO2máx",(Avaliações!$C$51*'Microciclos - Endurance (2)'!LH76)/100,IF(LG76="Velocidade_crítica",IF(LH76="80% VC",Avaliações!#REF!*0.8,IF(LH76="100% VC",Avaliações!#REF!*1,IF(LH76="120% VC",Avaliações!#REF!*1.2,IF(LH76="&gt;30%",Avaliações!$C$54*1.3,IF(LH76="&gt;40%",Avaliações!$C$54*1.4,0))))),IF(LG76="PACE_Daniels",INDEX(BASE!$Q$4:$V$60,MATCH(Avaliações!$C$53,BASE!$Q$4:$Q$60,0),MATCH('Microciclos - Endurance (2)'!LH76,BASE!$Q$4:$V$4,0)),""))),"")</f>
        <v/>
      </c>
      <c r="LM76" s="407" t="s">
        <v>144</v>
      </c>
      <c r="LN76" s="407"/>
      <c r="LO76" s="410" t="str">
        <f t="shared" si="760"/>
        <v/>
      </c>
      <c r="LP76" s="407" t="str">
        <f>IFERROR(IF(LG76="PACE_Daniels",(INDEX(BASE!$AE$4:$AH$7,MATCH('Microciclos - Endurance (2)'!LN76,BASE!$AE$4:$AE$7,0),4)),IF(AND(LG76="vVO2máx",LN76&gt;=35,LN76&lt;=45),"9-11",IF(AND(LG76="vVO2máx",LN76&gt;45,LN76&lt;=65),"11",IF(AND(LG76="vVO2máx",LN76&gt;65,LN76&lt;=75),"12-13",IF(AND(LG76="vVO2máx",LN76&gt;=80,LN76&lt;=85),"14-16",IF(AND(LG76="vVO2máx",LN76&gt;=85,LN76&lt;100),"17-19",IF(AND(LG76="vVO2máx",LN76&gt;=100),"20",IF(AND(LG76="FCR",LN76&gt;40,LN76&lt;=60),"12-13",IF(AND(LG76="FCR",LN76&gt;60,LN76&lt;=84),"14-16",IF(AND(LG76="FCR",LN76&gt;=85,LN76&lt;100),"17-19",IF(AND(LG76="FCR",LN76=100),"20",""))))))))))),"")</f>
        <v/>
      </c>
      <c r="LQ76" s="409">
        <f>IFERROR(IF(LM76="vVO2máx",(Avaliações!$C$51*'Microciclos - Endurance (2)'!LN76)/100,IF(LM76="Velocidade_crítica",IF(LN76="80% VC",Avaliações!#REF!*0.8,IF(LN76="100% VC",Avaliações!#REF!*1,IF(LN76="120% VC",Avaliações!#REF!*1.2,IF(LN76="&gt;30%",Avaliações!$C$54*1.3,IF(LN76="&gt;40%",Avaliações!$C$54*1.4,0))))),IF(LM76="PACE_Daniels",INDEX(BASE!$Q$4:$V$60,MATCH(Avaliações!$C$53,BASE!$Q$4:$Q$60,0),MATCH('Microciclos - Endurance (2)'!LN76,BASE!$Q$4:$V$4,0)),0))),"")</f>
        <v>0</v>
      </c>
      <c r="LR76" s="409" t="str">
        <f t="shared" si="761"/>
        <v/>
      </c>
      <c r="LV76" s="407"/>
      <c r="LW76" s="407"/>
      <c r="LX76" s="407"/>
      <c r="LY76" s="407"/>
      <c r="LZ76" s="407">
        <f t="shared" si="831"/>
        <v>0</v>
      </c>
      <c r="MA76" s="407">
        <f t="shared" si="762"/>
        <v>0</v>
      </c>
      <c r="MB76" s="408" t="str">
        <f t="shared" si="763"/>
        <v/>
      </c>
      <c r="MC76" s="407" t="s">
        <v>144</v>
      </c>
      <c r="MD76" s="407"/>
      <c r="ME76" s="409" t="str">
        <f t="shared" si="764"/>
        <v/>
      </c>
      <c r="MF76" s="410" t="str">
        <f t="shared" si="765"/>
        <v/>
      </c>
      <c r="MG76" s="407" t="str">
        <f>IFERROR(IF(MC76="PACE_Daniels",(INDEX(BASE!$AE$4:$AH$8,MATCH('Microciclos - Endurance (2)'!MD76,BASE!$AE$4:$AE$8,0),4)),IF(AND(MC76="vVO2máx",MD76&gt;=35,MD76&lt;=45),"9-11",IF(AND(MC76="vVO2máx",MD76&gt;45,MD76&lt;=65),"11",IF(AND(MC76="vVO2máx",MD76&gt;65,MD76&lt;=75),"12-13",IF(AND(MC76="vVO2máx",MD76&gt;=80,MD76&lt;=85),"14-16",IF(AND(MC76="vVO2máx",MD76&gt;=85,MD76&lt;100),"17-19",IF(AND(MC76="vVO2máx",MD76&gt;=100),"20",IF(AND(MC76="FCR",MD76&gt;40,MD76&lt;=60),"12-13",IF(AND(MC76="FCR",MD76&gt;60,MD76&lt;=84),"14-16",IF(AND(MC76="FCR",MD76&gt;=85,MD76&lt;100),"17-19",IF(AND(MC76="FCR",MD76=100),"20",""))))))))))),"")</f>
        <v/>
      </c>
      <c r="MH76" s="409" t="str">
        <f>IFERROR(IF(MC76="vVO2máx",(Avaliações!$C$51*'Microciclos - Endurance (2)'!MD76)/100,IF(MC76="Velocidade_crítica",IF(MD76="80% VC",Avaliações!#REF!*0.8,IF(MD76="100% VC",Avaliações!#REF!*1,IF(MD76="120% VC",Avaliações!#REF!*1.2,IF(MD76="&gt;30%",Avaliações!$C$54*1.3,IF(MD76="&gt;40%",Avaliações!$C$54*1.4,0))))),IF(MC76="PACE_Daniels",INDEX(BASE!$Q$4:$V$60,MATCH(Avaliações!$C$53,BASE!$Q$4:$Q$60,0),MATCH('Microciclos - Endurance (2)'!MD76,BASE!$Q$4:$V$4,0)),""))),"")</f>
        <v/>
      </c>
      <c r="MI76" s="407" t="s">
        <v>144</v>
      </c>
      <c r="MJ76" s="407"/>
      <c r="MK76" s="410" t="str">
        <f t="shared" si="766"/>
        <v/>
      </c>
      <c r="ML76" s="407" t="str">
        <f>IFERROR(IF(MC76="PACE_Daniels",(INDEX(BASE!$AE$4:$AH$7,MATCH('Microciclos - Endurance (2)'!MJ76,BASE!$AE$4:$AE$7,0),4)),IF(AND(MC76="vVO2máx",MJ76&gt;=35,MJ76&lt;=45),"9-11",IF(AND(MC76="vVO2máx",MJ76&gt;45,MJ76&lt;=65),"11",IF(AND(MC76="vVO2máx",MJ76&gt;65,MJ76&lt;=75),"12-13",IF(AND(MC76="vVO2máx",MJ76&gt;=80,MJ76&lt;=85),"14-16",IF(AND(MC76="vVO2máx",MJ76&gt;=85,MJ76&lt;100),"17-19",IF(AND(MC76="vVO2máx",MJ76&gt;=100),"20",IF(AND(MC76="FCR",MJ76&gt;40,MJ76&lt;=60),"12-13",IF(AND(MC76="FCR",MJ76&gt;60,MJ76&lt;=84),"14-16",IF(AND(MC76="FCR",MJ76&gt;=85,MJ76&lt;100),"17-19",IF(AND(MC76="FCR",MJ76=100),"20",""))))))))))),"")</f>
        <v/>
      </c>
      <c r="MM76" s="409">
        <f>IFERROR(IF(MI76="vVO2máx",(Avaliações!$C$51*'Microciclos - Endurance (2)'!MJ76)/100,IF(MI76="Velocidade_crítica",IF(MJ76="80% VC",Avaliações!#REF!*0.8,IF(MJ76="100% VC",Avaliações!#REF!*1,IF(MJ76="120% VC",Avaliações!#REF!*1.2,IF(MJ76="&gt;30%",Avaliações!$C$54*1.3,IF(MJ76="&gt;40%",Avaliações!$C$54*1.4,0))))),IF(MI76="PACE_Daniels",INDEX(BASE!$Q$4:$V$60,MATCH(Avaliações!$C$53,BASE!$Q$4:$Q$60,0),MATCH('Microciclos - Endurance (2)'!MJ76,BASE!$Q$4:$V$4,0)),0))),"")</f>
        <v>0</v>
      </c>
      <c r="MN76" s="409" t="str">
        <f t="shared" si="767"/>
        <v/>
      </c>
      <c r="MR76" s="407"/>
      <c r="MS76" s="407"/>
      <c r="MT76" s="407"/>
      <c r="MU76" s="407"/>
      <c r="MV76" s="407">
        <f t="shared" si="832"/>
        <v>0</v>
      </c>
      <c r="MW76" s="407">
        <f t="shared" si="768"/>
        <v>0</v>
      </c>
      <c r="MX76" s="408" t="str">
        <f t="shared" si="769"/>
        <v/>
      </c>
      <c r="MY76" s="407" t="s">
        <v>144</v>
      </c>
      <c r="MZ76" s="407"/>
      <c r="NA76" s="409" t="str">
        <f t="shared" si="770"/>
        <v/>
      </c>
      <c r="NB76" s="410" t="str">
        <f t="shared" si="771"/>
        <v/>
      </c>
      <c r="NC76" s="407" t="str">
        <f>IFERROR(IF(MY76="PACE_Daniels",(INDEX(BASE!$AE$4:$AH$8,MATCH('Microciclos - Endurance (2)'!MZ76,BASE!$AE$4:$AE$8,0),4)),IF(AND(MY76="vVO2máx",MZ76&gt;=35,MZ76&lt;=45),"9-11",IF(AND(MY76="vVO2máx",MZ76&gt;45,MZ76&lt;=65),"11",IF(AND(MY76="vVO2máx",MZ76&gt;65,MZ76&lt;=75),"12-13",IF(AND(MY76="vVO2máx",MZ76&gt;=80,MZ76&lt;=85),"14-16",IF(AND(MY76="vVO2máx",MZ76&gt;=85,MZ76&lt;100),"17-19",IF(AND(MY76="vVO2máx",MZ76&gt;=100),"20",IF(AND(MY76="FCR",MZ76&gt;40,MZ76&lt;=60),"12-13",IF(AND(MY76="FCR",MZ76&gt;60,MZ76&lt;=84),"14-16",IF(AND(MY76="FCR",MZ76&gt;=85,MZ76&lt;100),"17-19",IF(AND(MY76="FCR",MZ76=100),"20",""))))))))))),"")</f>
        <v/>
      </c>
      <c r="ND76" s="409" t="str">
        <f>IFERROR(IF(MY76="vVO2máx",(Avaliações!$C$51*'Microciclos - Endurance (2)'!MZ76)/100,IF(MY76="Velocidade_crítica",IF(MZ76="80% VC",Avaliações!#REF!*0.8,IF(MZ76="100% VC",Avaliações!#REF!*1,IF(MZ76="120% VC",Avaliações!#REF!*1.2,IF(MZ76="&gt;30%",Avaliações!$C$54*1.3,IF(MZ76="&gt;40%",Avaliações!$C$54*1.4,0))))),IF(MY76="PACE_Daniels",INDEX(BASE!$Q$4:$V$60,MATCH(Avaliações!$C$53,BASE!$Q$4:$Q$60,0),MATCH('Microciclos - Endurance (2)'!MZ76,BASE!$Q$4:$V$4,0)),""))),"")</f>
        <v/>
      </c>
      <c r="NE76" s="407" t="s">
        <v>144</v>
      </c>
      <c r="NF76" s="407"/>
      <c r="NG76" s="410" t="str">
        <f t="shared" si="772"/>
        <v/>
      </c>
      <c r="NH76" s="407" t="str">
        <f>IFERROR(IF(MY76="PACE_Daniels",(INDEX(BASE!$AE$4:$AH$7,MATCH('Microciclos - Endurance (2)'!NF76,BASE!$AE$4:$AE$7,0),4)),IF(AND(MY76="vVO2máx",NF76&gt;=35,NF76&lt;=45),"9-11",IF(AND(MY76="vVO2máx",NF76&gt;45,NF76&lt;=65),"11",IF(AND(MY76="vVO2máx",NF76&gt;65,NF76&lt;=75),"12-13",IF(AND(MY76="vVO2máx",NF76&gt;=80,NF76&lt;=85),"14-16",IF(AND(MY76="vVO2máx",NF76&gt;=85,NF76&lt;100),"17-19",IF(AND(MY76="vVO2máx",NF76&gt;=100),"20",IF(AND(MY76="FCR",NF76&gt;40,NF76&lt;=60),"12-13",IF(AND(MY76="FCR",NF76&gt;60,NF76&lt;=84),"14-16",IF(AND(MY76="FCR",NF76&gt;=85,NF76&lt;100),"17-19",IF(AND(MY76="FCR",NF76=100),"20",""))))))))))),"")</f>
        <v/>
      </c>
      <c r="NI76" s="409">
        <f>IFERROR(IF(NE76="vVO2máx",(Avaliações!$C$51*'Microciclos - Endurance (2)'!NF76)/100,IF(NE76="Velocidade_crítica",IF(NF76="80% VC",Avaliações!#REF!*0.8,IF(NF76="100% VC",Avaliações!#REF!*1,IF(NF76="120% VC",Avaliações!#REF!*1.2,IF(NF76="&gt;30%",Avaliações!$C$54*1.3,IF(NF76="&gt;40%",Avaliações!$C$54*1.4,0))))),IF(NE76="PACE_Daniels",INDEX(BASE!$Q$4:$V$60,MATCH(Avaliações!$C$53,BASE!$Q$4:$Q$60,0),MATCH('Microciclos - Endurance (2)'!NF76,BASE!$Q$4:$V$4,0)),0))),"")</f>
        <v>0</v>
      </c>
      <c r="NJ76" s="409" t="str">
        <f t="shared" si="773"/>
        <v/>
      </c>
      <c r="NN76" s="407"/>
      <c r="NO76" s="407"/>
      <c r="NP76" s="407"/>
      <c r="NQ76" s="407"/>
      <c r="NR76" s="407">
        <f t="shared" si="833"/>
        <v>0</v>
      </c>
      <c r="NS76" s="407">
        <f t="shared" si="774"/>
        <v>0</v>
      </c>
      <c r="NT76" s="408" t="str">
        <f t="shared" si="775"/>
        <v/>
      </c>
      <c r="NU76" s="407" t="s">
        <v>144</v>
      </c>
      <c r="NV76" s="407"/>
      <c r="NW76" s="409" t="str">
        <f t="shared" si="776"/>
        <v/>
      </c>
      <c r="NX76" s="410" t="str">
        <f t="shared" si="777"/>
        <v/>
      </c>
      <c r="NY76" s="407" t="str">
        <f>IFERROR(IF(NU76="PACE_Daniels",(INDEX(BASE!$AE$4:$AH$8,MATCH('Microciclos - Endurance (2)'!NV76,BASE!$AE$4:$AE$8,0),4)),IF(AND(NU76="vVO2máx",NV76&gt;=35,NV76&lt;=45),"9-11",IF(AND(NU76="vVO2máx",NV76&gt;45,NV76&lt;=65),"11",IF(AND(NU76="vVO2máx",NV76&gt;65,NV76&lt;=75),"12-13",IF(AND(NU76="vVO2máx",NV76&gt;=80,NV76&lt;=85),"14-16",IF(AND(NU76="vVO2máx",NV76&gt;=85,NV76&lt;100),"17-19",IF(AND(NU76="vVO2máx",NV76&gt;=100),"20",IF(AND(NU76="FCR",NV76&gt;40,NV76&lt;=60),"12-13",IF(AND(NU76="FCR",NV76&gt;60,NV76&lt;=84),"14-16",IF(AND(NU76="FCR",NV76&gt;=85,NV76&lt;100),"17-19",IF(AND(NU76="FCR",NV76=100),"20",""))))))))))),"")</f>
        <v/>
      </c>
      <c r="NZ76" s="409" t="str">
        <f>IFERROR(IF(NU76="vVO2máx",(Avaliações!$C$51*'Microciclos - Endurance (2)'!NV76)/100,IF(NU76="Velocidade_crítica",IF(NV76="80% VC",Avaliações!#REF!*0.8,IF(NV76="100% VC",Avaliações!#REF!*1,IF(NV76="120% VC",Avaliações!#REF!*1.2,IF(NV76="&gt;30%",Avaliações!$C$54*1.3,IF(NV76="&gt;40%",Avaliações!$C$54*1.4,0))))),IF(NU76="PACE_Daniels",INDEX(BASE!$Q$4:$V$60,MATCH(Avaliações!$C$53,BASE!$Q$4:$Q$60,0),MATCH('Microciclos - Endurance (2)'!NV76,BASE!$Q$4:$V$4,0)),""))),"")</f>
        <v/>
      </c>
      <c r="OA76" s="407" t="s">
        <v>144</v>
      </c>
      <c r="OB76" s="407"/>
      <c r="OC76" s="410" t="str">
        <f t="shared" si="778"/>
        <v/>
      </c>
      <c r="OD76" s="407" t="str">
        <f>IFERROR(IF(NU76="PACE_Daniels",(INDEX(BASE!$AE$4:$AH$7,MATCH('Microciclos - Endurance (2)'!OB76,BASE!$AE$4:$AE$7,0),4)),IF(AND(NU76="vVO2máx",OB76&gt;=35,OB76&lt;=45),"9-11",IF(AND(NU76="vVO2máx",OB76&gt;45,OB76&lt;=65),"11",IF(AND(NU76="vVO2máx",OB76&gt;65,OB76&lt;=75),"12-13",IF(AND(NU76="vVO2máx",OB76&gt;=80,OB76&lt;=85),"14-16",IF(AND(NU76="vVO2máx",OB76&gt;=85,OB76&lt;100),"17-19",IF(AND(NU76="vVO2máx",OB76&gt;=100),"20",IF(AND(NU76="FCR",OB76&gt;40,OB76&lt;=60),"12-13",IF(AND(NU76="FCR",OB76&gt;60,OB76&lt;=84),"14-16",IF(AND(NU76="FCR",OB76&gt;=85,OB76&lt;100),"17-19",IF(AND(NU76="FCR",OB76=100),"20",""))))))))))),"")</f>
        <v/>
      </c>
      <c r="OE76" s="409">
        <f>IFERROR(IF(OA76="vVO2máx",(Avaliações!$C$51*'Microciclos - Endurance (2)'!OB76)/100,IF(OA76="Velocidade_crítica",IF(OB76="80% VC",Avaliações!#REF!*0.8,IF(OB76="100% VC",Avaliações!#REF!*1,IF(OB76="120% VC",Avaliações!#REF!*1.2,IF(OB76="&gt;30%",Avaliações!$C$54*1.3,IF(OB76="&gt;40%",Avaliações!$C$54*1.4,0))))),IF(OA76="PACE_Daniels",INDEX(BASE!$Q$4:$V$60,MATCH(Avaliações!$C$53,BASE!$Q$4:$Q$60,0),MATCH('Microciclos - Endurance (2)'!OB76,BASE!$Q$4:$V$4,0)),0))),"")</f>
        <v>0</v>
      </c>
      <c r="OF76" s="409" t="str">
        <f t="shared" si="779"/>
        <v/>
      </c>
      <c r="OJ76" s="407"/>
      <c r="OK76" s="407"/>
      <c r="OL76" s="407"/>
      <c r="OM76" s="407"/>
      <c r="ON76" s="407">
        <f t="shared" si="834"/>
        <v>0</v>
      </c>
      <c r="OO76" s="407">
        <f t="shared" si="780"/>
        <v>0</v>
      </c>
      <c r="OP76" s="408" t="str">
        <f t="shared" si="781"/>
        <v/>
      </c>
      <c r="OQ76" s="407" t="s">
        <v>144</v>
      </c>
      <c r="OR76" s="407"/>
      <c r="OS76" s="409" t="str">
        <f t="shared" si="782"/>
        <v/>
      </c>
      <c r="OT76" s="410" t="str">
        <f t="shared" si="783"/>
        <v/>
      </c>
      <c r="OU76" s="407" t="str">
        <f>IFERROR(IF(OQ76="PACE_Daniels",(INDEX(BASE!$AE$4:$AH$8,MATCH('Microciclos - Endurance (2)'!OR76,BASE!$AE$4:$AE$8,0),4)),IF(AND(OQ76="vVO2máx",OR76&gt;=35,OR76&lt;=45),"9-11",IF(AND(OQ76="vVO2máx",OR76&gt;45,OR76&lt;=65),"11",IF(AND(OQ76="vVO2máx",OR76&gt;65,OR76&lt;=75),"12-13",IF(AND(OQ76="vVO2máx",OR76&gt;=80,OR76&lt;=85),"14-16",IF(AND(OQ76="vVO2máx",OR76&gt;=85,OR76&lt;100),"17-19",IF(AND(OQ76="vVO2máx",OR76&gt;=100),"20",IF(AND(OQ76="FCR",OR76&gt;40,OR76&lt;=60),"12-13",IF(AND(OQ76="FCR",OR76&gt;60,OR76&lt;=84),"14-16",IF(AND(OQ76="FCR",OR76&gt;=85,OR76&lt;100),"17-19",IF(AND(OQ76="FCR",OR76=100),"20",""))))))))))),"")</f>
        <v/>
      </c>
      <c r="OV76" s="409" t="str">
        <f>IFERROR(IF(OQ76="vVO2máx",(Avaliações!$C$51*'Microciclos - Endurance (2)'!OR76)/100,IF(OQ76="Velocidade_crítica",IF(OR76="80% VC",Avaliações!#REF!*0.8,IF(OR76="100% VC",Avaliações!#REF!*1,IF(OR76="120% VC",Avaliações!#REF!*1.2,IF(OR76="&gt;30%",Avaliações!$C$54*1.3,IF(OR76="&gt;40%",Avaliações!$C$54*1.4,0))))),IF(OQ76="PACE_Daniels",INDEX(BASE!$Q$4:$V$60,MATCH(Avaliações!$C$53,BASE!$Q$4:$Q$60,0),MATCH('Microciclos - Endurance (2)'!OR76,BASE!$Q$4:$V$4,0)),""))),"")</f>
        <v/>
      </c>
      <c r="OW76" s="407" t="s">
        <v>144</v>
      </c>
      <c r="OX76" s="407"/>
      <c r="OY76" s="410" t="str">
        <f t="shared" si="784"/>
        <v/>
      </c>
      <c r="OZ76" s="407" t="str">
        <f>IFERROR(IF(OQ76="PACE_Daniels",(INDEX(BASE!$AE$4:$AH$7,MATCH('Microciclos - Endurance (2)'!OX76,BASE!$AE$4:$AE$7,0),4)),IF(AND(OQ76="vVO2máx",OX76&gt;=35,OX76&lt;=45),"9-11",IF(AND(OQ76="vVO2máx",OX76&gt;45,OX76&lt;=65),"11",IF(AND(OQ76="vVO2máx",OX76&gt;65,OX76&lt;=75),"12-13",IF(AND(OQ76="vVO2máx",OX76&gt;=80,OX76&lt;=85),"14-16",IF(AND(OQ76="vVO2máx",OX76&gt;=85,OX76&lt;100),"17-19",IF(AND(OQ76="vVO2máx",OX76&gt;=100),"20",IF(AND(OQ76="FCR",OX76&gt;40,OX76&lt;=60),"12-13",IF(AND(OQ76="FCR",OX76&gt;60,OX76&lt;=84),"14-16",IF(AND(OQ76="FCR",OX76&gt;=85,OX76&lt;100),"17-19",IF(AND(OQ76="FCR",OX76=100),"20",""))))))))))),"")</f>
        <v/>
      </c>
      <c r="PA76" s="409">
        <f>IFERROR(IF(OW76="vVO2máx",(Avaliações!$C$51*'Microciclos - Endurance (2)'!OX76)/100,IF(OW76="Velocidade_crítica",IF(OX76="80% VC",Avaliações!#REF!*0.8,IF(OX76="100% VC",Avaliações!#REF!*1,IF(OX76="120% VC",Avaliações!#REF!*1.2,IF(OX76="&gt;30%",Avaliações!$C$54*1.3,IF(OX76="&gt;40%",Avaliações!$C$54*1.4,0))))),IF(OW76="PACE_Daniels",INDEX(BASE!$Q$4:$V$60,MATCH(Avaliações!$C$53,BASE!$Q$4:$Q$60,0),MATCH('Microciclos - Endurance (2)'!OX76,BASE!$Q$4:$V$4,0)),0))),"")</f>
        <v>0</v>
      </c>
      <c r="PB76" s="409" t="str">
        <f t="shared" si="785"/>
        <v/>
      </c>
      <c r="PF76" s="407"/>
      <c r="PG76" s="407"/>
      <c r="PH76" s="407"/>
      <c r="PI76" s="407"/>
      <c r="PJ76" s="407">
        <f t="shared" si="835"/>
        <v>0</v>
      </c>
      <c r="PK76" s="407">
        <f t="shared" si="786"/>
        <v>0</v>
      </c>
      <c r="PL76" s="408" t="str">
        <f t="shared" si="787"/>
        <v/>
      </c>
      <c r="PM76" s="407" t="s">
        <v>144</v>
      </c>
      <c r="PN76" s="407"/>
      <c r="PO76" s="409" t="str">
        <f t="shared" si="788"/>
        <v/>
      </c>
      <c r="PP76" s="410" t="str">
        <f t="shared" si="789"/>
        <v/>
      </c>
      <c r="PQ76" s="407" t="str">
        <f>IFERROR(IF(PM76="PACE_Daniels",(INDEX(BASE!$AE$4:$AH$8,MATCH('Microciclos - Endurance (2)'!PN76,BASE!$AE$4:$AE$8,0),4)),IF(AND(PM76="vVO2máx",PN76&gt;=35,PN76&lt;=45),"9-11",IF(AND(PM76="vVO2máx",PN76&gt;45,PN76&lt;=65),"11",IF(AND(PM76="vVO2máx",PN76&gt;65,PN76&lt;=75),"12-13",IF(AND(PM76="vVO2máx",PN76&gt;=80,PN76&lt;=85),"14-16",IF(AND(PM76="vVO2máx",PN76&gt;=85,PN76&lt;100),"17-19",IF(AND(PM76="vVO2máx",PN76&gt;=100),"20",IF(AND(PM76="FCR",PN76&gt;40,PN76&lt;=60),"12-13",IF(AND(PM76="FCR",PN76&gt;60,PN76&lt;=84),"14-16",IF(AND(PM76="FCR",PN76&gt;=85,PN76&lt;100),"17-19",IF(AND(PM76="FCR",PN76=100),"20",""))))))))))),"")</f>
        <v/>
      </c>
      <c r="PR76" s="409" t="str">
        <f>IFERROR(IF(PM76="vVO2máx",(Avaliações!$C$51*'Microciclos - Endurance (2)'!PN76)/100,IF(PM76="Velocidade_crítica",IF(PN76="80% VC",Avaliações!#REF!*0.8,IF(PN76="100% VC",Avaliações!#REF!*1,IF(PN76="120% VC",Avaliações!#REF!*1.2,IF(PN76="&gt;30%",Avaliações!$C$54*1.3,IF(PN76="&gt;40%",Avaliações!$C$54*1.4,0))))),IF(PM76="PACE_Daniels",INDEX(BASE!$Q$4:$V$60,MATCH(Avaliações!$C$53,BASE!$Q$4:$Q$60,0),MATCH('Microciclos - Endurance (2)'!PN76,BASE!$Q$4:$V$4,0)),""))),"")</f>
        <v/>
      </c>
      <c r="PS76" s="407" t="s">
        <v>144</v>
      </c>
      <c r="PT76" s="407"/>
      <c r="PU76" s="410" t="str">
        <f t="shared" si="790"/>
        <v/>
      </c>
      <c r="PV76" s="407" t="str">
        <f>IFERROR(IF(PM76="PACE_Daniels",(INDEX(BASE!$AE$4:$AH$7,MATCH('Microciclos - Endurance (2)'!PT76,BASE!$AE$4:$AE$7,0),4)),IF(AND(PM76="vVO2máx",PT76&gt;=35,PT76&lt;=45),"9-11",IF(AND(PM76="vVO2máx",PT76&gt;45,PT76&lt;=65),"11",IF(AND(PM76="vVO2máx",PT76&gt;65,PT76&lt;=75),"12-13",IF(AND(PM76="vVO2máx",PT76&gt;=80,PT76&lt;=85),"14-16",IF(AND(PM76="vVO2máx",PT76&gt;=85,PT76&lt;100),"17-19",IF(AND(PM76="vVO2máx",PT76&gt;=100),"20",IF(AND(PM76="FCR",PT76&gt;40,PT76&lt;=60),"12-13",IF(AND(PM76="FCR",PT76&gt;60,PT76&lt;=84),"14-16",IF(AND(PM76="FCR",PT76&gt;=85,PT76&lt;100),"17-19",IF(AND(PM76="FCR",PT76=100),"20",""))))))))))),"")</f>
        <v/>
      </c>
      <c r="PW76" s="409">
        <f>IFERROR(IF(PS76="vVO2máx",(Avaliações!$C$51*'Microciclos - Endurance (2)'!PT76)/100,IF(PS76="Velocidade_crítica",IF(PT76="80% VC",Avaliações!#REF!*0.8,IF(PT76="100% VC",Avaliações!#REF!*1,IF(PT76="120% VC",Avaliações!#REF!*1.2,IF(PT76="&gt;30%",Avaliações!$C$54*1.3,IF(PT76="&gt;40%",Avaliações!$C$54*1.4,0))))),IF(PS76="PACE_Daniels",INDEX(BASE!$Q$4:$V$60,MATCH(Avaliações!$C$53,BASE!$Q$4:$Q$60,0),MATCH('Microciclos - Endurance (2)'!PT76,BASE!$Q$4:$V$4,0)),0))),"")</f>
        <v>0</v>
      </c>
      <c r="PX76" s="409" t="str">
        <f t="shared" si="791"/>
        <v/>
      </c>
      <c r="QB76" s="407"/>
      <c r="QC76" s="407"/>
      <c r="QD76" s="407"/>
      <c r="QE76" s="407"/>
      <c r="QF76" s="407">
        <f t="shared" si="836"/>
        <v>0</v>
      </c>
      <c r="QG76" s="407">
        <f t="shared" si="792"/>
        <v>0</v>
      </c>
      <c r="QH76" s="408" t="str">
        <f t="shared" si="793"/>
        <v/>
      </c>
      <c r="QI76" s="407" t="s">
        <v>144</v>
      </c>
      <c r="QJ76" s="407"/>
      <c r="QK76" s="409" t="str">
        <f t="shared" si="794"/>
        <v/>
      </c>
      <c r="QL76" s="410" t="str">
        <f t="shared" si="795"/>
        <v/>
      </c>
      <c r="QM76" s="407" t="str">
        <f>IFERROR(IF(QI76="PACE_Daniels",(INDEX(BASE!$AE$4:$AH$8,MATCH('Microciclos - Endurance (2)'!QJ76,BASE!$AE$4:$AE$8,0),4)),IF(AND(QI76="vVO2máx",QJ76&gt;=35,QJ76&lt;=45),"9-11",IF(AND(QI76="vVO2máx",QJ76&gt;45,QJ76&lt;=65),"11",IF(AND(QI76="vVO2máx",QJ76&gt;65,QJ76&lt;=75),"12-13",IF(AND(QI76="vVO2máx",QJ76&gt;=80,QJ76&lt;=85),"14-16",IF(AND(QI76="vVO2máx",QJ76&gt;=85,QJ76&lt;100),"17-19",IF(AND(QI76="vVO2máx",QJ76&gt;=100),"20",IF(AND(QI76="FCR",QJ76&gt;40,QJ76&lt;=60),"12-13",IF(AND(QI76="FCR",QJ76&gt;60,QJ76&lt;=84),"14-16",IF(AND(QI76="FCR",QJ76&gt;=85,QJ76&lt;100),"17-19",IF(AND(QI76="FCR",QJ76=100),"20",""))))))))))),"")</f>
        <v/>
      </c>
      <c r="QN76" s="409" t="str">
        <f>IFERROR(IF(QI76="vVO2máx",(Avaliações!$C$51*'Microciclos - Endurance (2)'!QJ76)/100,IF(QI76="Velocidade_crítica",IF(QJ76="80% VC",Avaliações!#REF!*0.8,IF(QJ76="100% VC",Avaliações!#REF!*1,IF(QJ76="120% VC",Avaliações!#REF!*1.2,IF(QJ76="&gt;30%",Avaliações!$C$54*1.3,IF(QJ76="&gt;40%",Avaliações!$C$54*1.4,0))))),IF(QI76="PACE_Daniels",INDEX(BASE!$Q$4:$V$60,MATCH(Avaliações!$C$53,BASE!$Q$4:$Q$60,0),MATCH('Microciclos - Endurance (2)'!QJ76,BASE!$Q$4:$V$4,0)),""))),"")</f>
        <v/>
      </c>
      <c r="QO76" s="407" t="s">
        <v>144</v>
      </c>
      <c r="QP76" s="407"/>
      <c r="QQ76" s="410" t="str">
        <f t="shared" si="796"/>
        <v/>
      </c>
      <c r="QR76" s="407" t="str">
        <f>IFERROR(IF(QI76="PACE_Daniels",(INDEX(BASE!$AE$4:$AH$7,MATCH('Microciclos - Endurance (2)'!QP76,BASE!$AE$4:$AE$7,0),4)),IF(AND(QI76="vVO2máx",QP76&gt;=35,QP76&lt;=45),"9-11",IF(AND(QI76="vVO2máx",QP76&gt;45,QP76&lt;=65),"11",IF(AND(QI76="vVO2máx",QP76&gt;65,QP76&lt;=75),"12-13",IF(AND(QI76="vVO2máx",QP76&gt;=80,QP76&lt;=85),"14-16",IF(AND(QI76="vVO2máx",QP76&gt;=85,QP76&lt;100),"17-19",IF(AND(QI76="vVO2máx",QP76&gt;=100),"20",IF(AND(QI76="FCR",QP76&gt;40,QP76&lt;=60),"12-13",IF(AND(QI76="FCR",QP76&gt;60,QP76&lt;=84),"14-16",IF(AND(QI76="FCR",QP76&gt;=85,QP76&lt;100),"17-19",IF(AND(QI76="FCR",QP76=100),"20",""))))))))))),"")</f>
        <v/>
      </c>
      <c r="QS76" s="409">
        <f>IFERROR(IF(QO76="vVO2máx",(Avaliações!$C$51*'Microciclos - Endurance (2)'!QP76)/100,IF(QO76="Velocidade_crítica",IF(QP76="80% VC",Avaliações!#REF!*0.8,IF(QP76="100% VC",Avaliações!#REF!*1,IF(QP76="120% VC",Avaliações!#REF!*1.2,IF(QP76="&gt;30%",Avaliações!$C$54*1.3,IF(QP76="&gt;40%",Avaliações!$C$54*1.4,0))))),IF(QO76="PACE_Daniels",INDEX(BASE!$Q$4:$V$60,MATCH(Avaliações!$C$53,BASE!$Q$4:$Q$60,0),MATCH('Microciclos - Endurance (2)'!QP76,BASE!$Q$4:$V$4,0)),0))),"")</f>
        <v>0</v>
      </c>
      <c r="QT76" s="409" t="str">
        <f t="shared" si="797"/>
        <v/>
      </c>
      <c r="QX76" s="407"/>
      <c r="QY76" s="407"/>
      <c r="QZ76" s="407"/>
      <c r="RA76" s="407"/>
      <c r="RB76" s="407">
        <f t="shared" si="837"/>
        <v>0</v>
      </c>
      <c r="RC76" s="407">
        <f t="shared" si="798"/>
        <v>0</v>
      </c>
      <c r="RD76" s="408" t="str">
        <f t="shared" si="799"/>
        <v/>
      </c>
      <c r="RE76" s="407" t="s">
        <v>144</v>
      </c>
      <c r="RF76" s="407"/>
      <c r="RG76" s="409" t="str">
        <f t="shared" si="800"/>
        <v/>
      </c>
      <c r="RH76" s="410" t="str">
        <f t="shared" si="801"/>
        <v/>
      </c>
      <c r="RI76" s="407" t="str">
        <f>IFERROR(IF(RE76="PACE_Daniels",(INDEX(BASE!$AE$4:$AH$8,MATCH('Microciclos - Endurance (2)'!RF76,BASE!$AE$4:$AE$8,0),4)),IF(AND(RE76="vVO2máx",RF76&gt;=35,RF76&lt;=45),"9-11",IF(AND(RE76="vVO2máx",RF76&gt;45,RF76&lt;=65),"11",IF(AND(RE76="vVO2máx",RF76&gt;65,RF76&lt;=75),"12-13",IF(AND(RE76="vVO2máx",RF76&gt;=80,RF76&lt;=85),"14-16",IF(AND(RE76="vVO2máx",RF76&gt;=85,RF76&lt;100),"17-19",IF(AND(RE76="vVO2máx",RF76&gt;=100),"20",IF(AND(RE76="FCR",RF76&gt;40,RF76&lt;=60),"12-13",IF(AND(RE76="FCR",RF76&gt;60,RF76&lt;=84),"14-16",IF(AND(RE76="FCR",RF76&gt;=85,RF76&lt;100),"17-19",IF(AND(RE76="FCR",RF76=100),"20",""))))))))))),"")</f>
        <v/>
      </c>
      <c r="RJ76" s="409" t="str">
        <f>IFERROR(IF(RE76="vVO2máx",(Avaliações!$C$51*'Microciclos - Endurance (2)'!RF76)/100,IF(RE76="Velocidade_crítica",IF(RF76="80% VC",Avaliações!#REF!*0.8,IF(RF76="100% VC",Avaliações!#REF!*1,IF(RF76="120% VC",Avaliações!#REF!*1.2,IF(RF76="&gt;30%",Avaliações!$C$54*1.3,IF(RF76="&gt;40%",Avaliações!$C$54*1.4,0))))),IF(RE76="PACE_Daniels",INDEX(BASE!$Q$4:$V$60,MATCH(Avaliações!$C$53,BASE!$Q$4:$Q$60,0),MATCH('Microciclos - Endurance (2)'!RF76,BASE!$Q$4:$V$4,0)),""))),"")</f>
        <v/>
      </c>
      <c r="RK76" s="407" t="s">
        <v>144</v>
      </c>
      <c r="RL76" s="407"/>
      <c r="RM76" s="410" t="str">
        <f t="shared" si="802"/>
        <v/>
      </c>
      <c r="RN76" s="407" t="str">
        <f>IFERROR(IF(RE76="PACE_Daniels",(INDEX(BASE!$AE$4:$AH$7,MATCH('Microciclos - Endurance (2)'!RL76,BASE!$AE$4:$AE$7,0),4)),IF(AND(RE76="vVO2máx",RL76&gt;=35,RL76&lt;=45),"9-11",IF(AND(RE76="vVO2máx",RL76&gt;45,RL76&lt;=65),"11",IF(AND(RE76="vVO2máx",RL76&gt;65,RL76&lt;=75),"12-13",IF(AND(RE76="vVO2máx",RL76&gt;=80,RL76&lt;=85),"14-16",IF(AND(RE76="vVO2máx",RL76&gt;=85,RL76&lt;100),"17-19",IF(AND(RE76="vVO2máx",RL76&gt;=100),"20",IF(AND(RE76="FCR",RL76&gt;40,RL76&lt;=60),"12-13",IF(AND(RE76="FCR",RL76&gt;60,RL76&lt;=84),"14-16",IF(AND(RE76="FCR",RL76&gt;=85,RL76&lt;100),"17-19",IF(AND(RE76="FCR",RL76=100),"20",""))))))))))),"")</f>
        <v/>
      </c>
      <c r="RO76" s="409">
        <f>IFERROR(IF(RK76="vVO2máx",(Avaliações!$C$51*'Microciclos - Endurance (2)'!RL76)/100,IF(RK76="Velocidade_crítica",IF(RL76="80% VC",Avaliações!#REF!*0.8,IF(RL76="100% VC",Avaliações!#REF!*1,IF(RL76="120% VC",Avaliações!#REF!*1.2,IF(RL76="&gt;30%",Avaliações!$C$54*1.3,IF(RL76="&gt;40%",Avaliações!$C$54*1.4,0))))),IF(RK76="PACE_Daniels",INDEX(BASE!$Q$4:$V$60,MATCH(Avaliações!$C$53,BASE!$Q$4:$Q$60,0),MATCH('Microciclos - Endurance (2)'!RL76,BASE!$Q$4:$V$4,0)),0))),"")</f>
        <v>0</v>
      </c>
      <c r="RP76" s="409" t="str">
        <f t="shared" si="803"/>
        <v/>
      </c>
      <c r="RT76" s="407"/>
      <c r="RU76" s="407"/>
      <c r="RV76" s="407"/>
      <c r="RW76" s="407"/>
      <c r="RX76" s="407">
        <f t="shared" si="838"/>
        <v>0</v>
      </c>
      <c r="RY76" s="407">
        <f t="shared" si="804"/>
        <v>0</v>
      </c>
      <c r="RZ76" s="408" t="str">
        <f t="shared" si="805"/>
        <v/>
      </c>
      <c r="SA76" s="407" t="s">
        <v>144</v>
      </c>
      <c r="SB76" s="407"/>
      <c r="SC76" s="409" t="str">
        <f t="shared" si="806"/>
        <v/>
      </c>
      <c r="SD76" s="410" t="str">
        <f t="shared" si="807"/>
        <v/>
      </c>
      <c r="SE76" s="407" t="str">
        <f>IFERROR(IF(SA76="PACE_Daniels",(INDEX(BASE!$AE$4:$AH$8,MATCH('Microciclos - Endurance (2)'!SB76,BASE!$AE$4:$AE$8,0),4)),IF(AND(SA76="vVO2máx",SB76&gt;=35,SB76&lt;=45),"9-11",IF(AND(SA76="vVO2máx",SB76&gt;45,SB76&lt;=65),"11",IF(AND(SA76="vVO2máx",SB76&gt;65,SB76&lt;=75),"12-13",IF(AND(SA76="vVO2máx",SB76&gt;=80,SB76&lt;=85),"14-16",IF(AND(SA76="vVO2máx",SB76&gt;=85,SB76&lt;100),"17-19",IF(AND(SA76="vVO2máx",SB76&gt;=100),"20",IF(AND(SA76="FCR",SB76&gt;40,SB76&lt;=60),"12-13",IF(AND(SA76="FCR",SB76&gt;60,SB76&lt;=84),"14-16",IF(AND(SA76="FCR",SB76&gt;=85,SB76&lt;100),"17-19",IF(AND(SA76="FCR",SB76=100),"20",""))))))))))),"")</f>
        <v/>
      </c>
      <c r="SF76" s="409" t="str">
        <f>IFERROR(IF(SA76="vVO2máx",(Avaliações!$C$51*'Microciclos - Endurance (2)'!SB76)/100,IF(SA76="Velocidade_crítica",IF(SB76="80% VC",Avaliações!#REF!*0.8,IF(SB76="100% VC",Avaliações!#REF!*1,IF(SB76="120% VC",Avaliações!#REF!*1.2,IF(SB76="&gt;30%",Avaliações!$C$54*1.3,IF(SB76="&gt;40%",Avaliações!$C$54*1.4,0))))),IF(SA76="PACE_Daniels",INDEX(BASE!$Q$4:$V$60,MATCH(Avaliações!$C$53,BASE!$Q$4:$Q$60,0),MATCH('Microciclos - Endurance (2)'!SB76,BASE!$Q$4:$V$4,0)),""))),"")</f>
        <v/>
      </c>
      <c r="SG76" s="407" t="s">
        <v>144</v>
      </c>
      <c r="SH76" s="407"/>
      <c r="SI76" s="410" t="str">
        <f t="shared" si="808"/>
        <v/>
      </c>
      <c r="SJ76" s="407" t="str">
        <f>IFERROR(IF(SA76="PACE_Daniels",(INDEX(BASE!$AE$4:$AH$7,MATCH('Microciclos - Endurance (2)'!SH76,BASE!$AE$4:$AE$7,0),4)),IF(AND(SA76="vVO2máx",SH76&gt;=35,SH76&lt;=45),"9-11",IF(AND(SA76="vVO2máx",SH76&gt;45,SH76&lt;=65),"11",IF(AND(SA76="vVO2máx",SH76&gt;65,SH76&lt;=75),"12-13",IF(AND(SA76="vVO2máx",SH76&gt;=80,SH76&lt;=85),"14-16",IF(AND(SA76="vVO2máx",SH76&gt;=85,SH76&lt;100),"17-19",IF(AND(SA76="vVO2máx",SH76&gt;=100),"20",IF(AND(SA76="FCR",SH76&gt;40,SH76&lt;=60),"12-13",IF(AND(SA76="FCR",SH76&gt;60,SH76&lt;=84),"14-16",IF(AND(SA76="FCR",SH76&gt;=85,SH76&lt;100),"17-19",IF(AND(SA76="FCR",SH76=100),"20",""))))))))))),"")</f>
        <v/>
      </c>
      <c r="SK76" s="409">
        <f>IFERROR(IF(SG76="vVO2máx",(Avaliações!$C$51*'Microciclos - Endurance (2)'!SH76)/100,IF(SG76="Velocidade_crítica",IF(SH76="80% VC",Avaliações!#REF!*0.8,IF(SH76="100% VC",Avaliações!#REF!*1,IF(SH76="120% VC",Avaliações!#REF!*1.2,IF(SH76="&gt;30%",Avaliações!$C$54*1.3,IF(SH76="&gt;40%",Avaliações!$C$54*1.4,0))))),IF(SG76="PACE_Daniels",INDEX(BASE!$Q$4:$V$60,MATCH(Avaliações!$C$53,BASE!$Q$4:$Q$60,0),MATCH('Microciclos - Endurance (2)'!SH76,BASE!$Q$4:$V$4,0)),0))),"")</f>
        <v>0</v>
      </c>
      <c r="SL76" s="409" t="str">
        <f t="shared" si="809"/>
        <v/>
      </c>
      <c r="SP76" s="407"/>
      <c r="SQ76" s="407"/>
      <c r="SR76" s="407"/>
      <c r="SS76" s="407"/>
      <c r="ST76" s="407">
        <f t="shared" si="839"/>
        <v>0</v>
      </c>
      <c r="SU76" s="407">
        <f t="shared" si="810"/>
        <v>0</v>
      </c>
      <c r="SV76" s="408" t="str">
        <f t="shared" si="811"/>
        <v/>
      </c>
      <c r="SW76" s="407" t="s">
        <v>144</v>
      </c>
      <c r="SX76" s="407"/>
      <c r="SY76" s="409" t="str">
        <f t="shared" si="812"/>
        <v/>
      </c>
      <c r="SZ76" s="410" t="str">
        <f t="shared" si="813"/>
        <v/>
      </c>
      <c r="TA76" s="407" t="str">
        <f>IFERROR(IF(SW76="PACE_Daniels",(INDEX(BASE!$AE$4:$AH$8,MATCH('Microciclos - Endurance (2)'!SX76,BASE!$AE$4:$AE$8,0),4)),IF(AND(SW76="vVO2máx",SX76&gt;=35,SX76&lt;=45),"9-11",IF(AND(SW76="vVO2máx",SX76&gt;45,SX76&lt;=65),"11",IF(AND(SW76="vVO2máx",SX76&gt;65,SX76&lt;=75),"12-13",IF(AND(SW76="vVO2máx",SX76&gt;=80,SX76&lt;=85),"14-16",IF(AND(SW76="vVO2máx",SX76&gt;=85,SX76&lt;100),"17-19",IF(AND(SW76="vVO2máx",SX76&gt;=100),"20",IF(AND(SW76="FCR",SX76&gt;40,SX76&lt;=60),"12-13",IF(AND(SW76="FCR",SX76&gt;60,SX76&lt;=84),"14-16",IF(AND(SW76="FCR",SX76&gt;=85,SX76&lt;100),"17-19",IF(AND(SW76="FCR",SX76=100),"20",""))))))))))),"")</f>
        <v/>
      </c>
      <c r="TB76" s="409" t="str">
        <f>IFERROR(IF(SW76="vVO2máx",(Avaliações!$C$51*'Microciclos - Endurance (2)'!SX76)/100,IF(SW76="Velocidade_crítica",IF(SX76="80% VC",Avaliações!#REF!*0.8,IF(SX76="100% VC",Avaliações!#REF!*1,IF(SX76="120% VC",Avaliações!#REF!*1.2,IF(SX76="&gt;30%",Avaliações!$C$54*1.3,IF(SX76="&gt;40%",Avaliações!$C$54*1.4,0))))),IF(SW76="PACE_Daniels",INDEX(BASE!$Q$4:$V$60,MATCH(Avaliações!$C$53,BASE!$Q$4:$Q$60,0),MATCH('Microciclos - Endurance (2)'!SX76,BASE!$Q$4:$V$4,0)),""))),"")</f>
        <v/>
      </c>
      <c r="TC76" s="407" t="s">
        <v>144</v>
      </c>
      <c r="TD76" s="407"/>
      <c r="TE76" s="410" t="str">
        <f t="shared" si="814"/>
        <v/>
      </c>
      <c r="TF76" s="407" t="str">
        <f>IFERROR(IF(SW76="PACE_Daniels",(INDEX(BASE!$AE$4:$AH$7,MATCH('Microciclos - Endurance (2)'!TD76,BASE!$AE$4:$AE$7,0),4)),IF(AND(SW76="vVO2máx",TD76&gt;=35,TD76&lt;=45),"9-11",IF(AND(SW76="vVO2máx",TD76&gt;45,TD76&lt;=65),"11",IF(AND(SW76="vVO2máx",TD76&gt;65,TD76&lt;=75),"12-13",IF(AND(SW76="vVO2máx",TD76&gt;=80,TD76&lt;=85),"14-16",IF(AND(SW76="vVO2máx",TD76&gt;=85,TD76&lt;100),"17-19",IF(AND(SW76="vVO2máx",TD76&gt;=100),"20",IF(AND(SW76="FCR",TD76&gt;40,TD76&lt;=60),"12-13",IF(AND(SW76="FCR",TD76&gt;60,TD76&lt;=84),"14-16",IF(AND(SW76="FCR",TD76&gt;=85,TD76&lt;100),"17-19",IF(AND(SW76="FCR",TD76=100),"20",""))))))))))),"")</f>
        <v/>
      </c>
      <c r="TG76" s="409">
        <f>IFERROR(IF(TC76="vVO2máx",(Avaliações!$C$51*'Microciclos - Endurance (2)'!TD76)/100,IF(TC76="Velocidade_crítica",IF(TD76="80% VC",Avaliações!#REF!*0.8,IF(TD76="100% VC",Avaliações!#REF!*1,IF(TD76="120% VC",Avaliações!#REF!*1.2,IF(TD76="&gt;30%",Avaliações!$C$54*1.3,IF(TD76="&gt;40%",Avaliações!$C$54*1.4,0))))),IF(TC76="PACE_Daniels",INDEX(BASE!$Q$4:$V$60,MATCH(Avaliações!$C$53,BASE!$Q$4:$Q$60,0),MATCH('Microciclos - Endurance (2)'!TD76,BASE!$Q$4:$V$4,0)),0))),"")</f>
        <v>0</v>
      </c>
      <c r="TH76" s="409" t="str">
        <f t="shared" si="815"/>
        <v/>
      </c>
    </row>
    <row r="78" spans="4:528">
      <c r="G78" s="417" t="s">
        <v>561</v>
      </c>
      <c r="H78" s="418">
        <f>SUM(H80+H81)</f>
        <v>0</v>
      </c>
      <c r="I78" s="397" t="s">
        <v>469</v>
      </c>
      <c r="L78" s="440" t="s">
        <v>365</v>
      </c>
      <c r="M78" s="426"/>
      <c r="N78" s="427"/>
      <c r="O78" s="428"/>
      <c r="P78" s="428"/>
      <c r="Q78" s="428"/>
      <c r="R78" s="428"/>
      <c r="S78" s="428"/>
      <c r="T78" s="428"/>
      <c r="U78" s="428"/>
      <c r="V78" s="429"/>
      <c r="AC78" s="417" t="s">
        <v>561</v>
      </c>
      <c r="AD78" s="418">
        <f>SUM(AD80+AD81)</f>
        <v>0</v>
      </c>
      <c r="AE78" s="397" t="s">
        <v>469</v>
      </c>
      <c r="AH78" s="440" t="s">
        <v>365</v>
      </c>
      <c r="AI78" s="426"/>
      <c r="AJ78" s="427"/>
      <c r="AK78" s="428"/>
      <c r="AL78" s="428"/>
      <c r="AM78" s="428"/>
      <c r="AN78" s="428"/>
      <c r="AO78" s="428"/>
      <c r="AP78" s="428"/>
      <c r="AQ78" s="428"/>
      <c r="AR78" s="429"/>
      <c r="AY78" s="417" t="s">
        <v>561</v>
      </c>
      <c r="AZ78" s="418">
        <f>SUM(AZ80+AZ81)</f>
        <v>0</v>
      </c>
      <c r="BA78" s="397" t="s">
        <v>469</v>
      </c>
      <c r="BD78" s="440" t="s">
        <v>365</v>
      </c>
      <c r="BE78" s="426"/>
      <c r="BF78" s="427"/>
      <c r="BG78" s="428"/>
      <c r="BH78" s="428"/>
      <c r="BI78" s="428"/>
      <c r="BJ78" s="428"/>
      <c r="BK78" s="428"/>
      <c r="BL78" s="428"/>
      <c r="BM78" s="428"/>
      <c r="BN78" s="429"/>
      <c r="BU78" s="417" t="s">
        <v>561</v>
      </c>
      <c r="BV78" s="418">
        <f>SUM(BV80+BV81)</f>
        <v>0</v>
      </c>
      <c r="BW78" s="397" t="s">
        <v>469</v>
      </c>
      <c r="BZ78" s="440" t="s">
        <v>365</v>
      </c>
      <c r="CA78" s="426"/>
      <c r="CB78" s="427"/>
      <c r="CC78" s="428"/>
      <c r="CD78" s="428"/>
      <c r="CE78" s="428"/>
      <c r="CF78" s="428"/>
      <c r="CG78" s="428"/>
      <c r="CH78" s="428"/>
      <c r="CI78" s="428"/>
      <c r="CJ78" s="429"/>
      <c r="CQ78" s="417" t="s">
        <v>561</v>
      </c>
      <c r="CR78" s="418">
        <f>SUM(CR80+CR81)</f>
        <v>0</v>
      </c>
      <c r="CS78" s="397" t="s">
        <v>469</v>
      </c>
      <c r="CV78" s="440" t="s">
        <v>365</v>
      </c>
      <c r="CW78" s="426"/>
      <c r="CX78" s="427"/>
      <c r="CY78" s="428"/>
      <c r="CZ78" s="428"/>
      <c r="DA78" s="428"/>
      <c r="DB78" s="428"/>
      <c r="DC78" s="428"/>
      <c r="DD78" s="428"/>
      <c r="DE78" s="428"/>
      <c r="DF78" s="429"/>
      <c r="DM78" s="417" t="s">
        <v>561</v>
      </c>
      <c r="DN78" s="418">
        <f>SUM(DN80+DN81)</f>
        <v>0</v>
      </c>
      <c r="DO78" s="397" t="s">
        <v>469</v>
      </c>
      <c r="DR78" s="440" t="s">
        <v>365</v>
      </c>
      <c r="DS78" s="426"/>
      <c r="DT78" s="427"/>
      <c r="DU78" s="428"/>
      <c r="DV78" s="428"/>
      <c r="DW78" s="428"/>
      <c r="DX78" s="428"/>
      <c r="DY78" s="428"/>
      <c r="DZ78" s="428"/>
      <c r="EA78" s="428"/>
      <c r="EB78" s="429"/>
      <c r="EI78" s="417" t="s">
        <v>561</v>
      </c>
      <c r="EJ78" s="418">
        <f>SUM(EJ80+EJ81)</f>
        <v>0</v>
      </c>
      <c r="EK78" s="397" t="s">
        <v>469</v>
      </c>
      <c r="EN78" s="440" t="s">
        <v>365</v>
      </c>
      <c r="EO78" s="426"/>
      <c r="EP78" s="427"/>
      <c r="EQ78" s="428"/>
      <c r="ER78" s="428"/>
      <c r="ES78" s="428"/>
      <c r="ET78" s="428"/>
      <c r="EU78" s="428"/>
      <c r="EV78" s="428"/>
      <c r="EW78" s="428"/>
      <c r="EX78" s="429"/>
      <c r="FE78" s="417" t="s">
        <v>561</v>
      </c>
      <c r="FF78" s="418">
        <f>SUM(FF80+FF81)</f>
        <v>0</v>
      </c>
      <c r="FG78" s="397" t="s">
        <v>469</v>
      </c>
      <c r="FJ78" s="440" t="s">
        <v>365</v>
      </c>
      <c r="FK78" s="426"/>
      <c r="FL78" s="427"/>
      <c r="FM78" s="428"/>
      <c r="FN78" s="428"/>
      <c r="FO78" s="428"/>
      <c r="FP78" s="428"/>
      <c r="FQ78" s="428"/>
      <c r="FR78" s="428"/>
      <c r="FS78" s="428"/>
      <c r="FT78" s="429"/>
      <c r="GA78" s="417" t="s">
        <v>561</v>
      </c>
      <c r="GB78" s="418">
        <f>SUM(GB80+GB81)</f>
        <v>0</v>
      </c>
      <c r="GC78" s="397" t="s">
        <v>469</v>
      </c>
      <c r="GF78" s="440" t="s">
        <v>365</v>
      </c>
      <c r="GG78" s="426"/>
      <c r="GH78" s="427"/>
      <c r="GI78" s="428"/>
      <c r="GJ78" s="428"/>
      <c r="GK78" s="428"/>
      <c r="GL78" s="428"/>
      <c r="GM78" s="428"/>
      <c r="GN78" s="428"/>
      <c r="GO78" s="428"/>
      <c r="GP78" s="429"/>
      <c r="GW78" s="417" t="s">
        <v>561</v>
      </c>
      <c r="GX78" s="418">
        <f>SUM(GX80+GX81)</f>
        <v>0</v>
      </c>
      <c r="GY78" s="397" t="s">
        <v>469</v>
      </c>
      <c r="HB78" s="440" t="s">
        <v>365</v>
      </c>
      <c r="HC78" s="426"/>
      <c r="HD78" s="427"/>
      <c r="HE78" s="428"/>
      <c r="HF78" s="428"/>
      <c r="HG78" s="428"/>
      <c r="HH78" s="428"/>
      <c r="HI78" s="428"/>
      <c r="HJ78" s="428"/>
      <c r="HK78" s="428"/>
      <c r="HL78" s="429"/>
      <c r="HS78" s="417" t="s">
        <v>561</v>
      </c>
      <c r="HT78" s="418">
        <f>SUM(HT80+HT81)</f>
        <v>0</v>
      </c>
      <c r="HU78" s="397" t="s">
        <v>469</v>
      </c>
      <c r="HX78" s="440" t="s">
        <v>365</v>
      </c>
      <c r="HY78" s="426"/>
      <c r="HZ78" s="427"/>
      <c r="IA78" s="428"/>
      <c r="IB78" s="428"/>
      <c r="IC78" s="428"/>
      <c r="ID78" s="428"/>
      <c r="IE78" s="428"/>
      <c r="IF78" s="428"/>
      <c r="IG78" s="428"/>
      <c r="IH78" s="429"/>
      <c r="IO78" s="417" t="s">
        <v>561</v>
      </c>
      <c r="IP78" s="418">
        <f>SUM(IP80+IP81)</f>
        <v>0</v>
      </c>
      <c r="IQ78" s="397" t="s">
        <v>469</v>
      </c>
      <c r="IT78" s="440" t="s">
        <v>365</v>
      </c>
      <c r="IU78" s="426"/>
      <c r="IV78" s="427"/>
      <c r="IW78" s="428"/>
      <c r="IX78" s="428"/>
      <c r="IY78" s="428"/>
      <c r="IZ78" s="428"/>
      <c r="JA78" s="428"/>
      <c r="JB78" s="428"/>
      <c r="JC78" s="428"/>
      <c r="JD78" s="429"/>
      <c r="JK78" s="417" t="s">
        <v>561</v>
      </c>
      <c r="JL78" s="418">
        <f>SUM(JL80+JL81)</f>
        <v>0</v>
      </c>
      <c r="JM78" s="397" t="s">
        <v>469</v>
      </c>
      <c r="JP78" s="440" t="s">
        <v>365</v>
      </c>
      <c r="JQ78" s="426"/>
      <c r="JR78" s="427"/>
      <c r="JS78" s="428"/>
      <c r="JT78" s="428"/>
      <c r="JU78" s="428"/>
      <c r="JV78" s="428"/>
      <c r="JW78" s="428"/>
      <c r="JX78" s="428"/>
      <c r="JY78" s="428"/>
      <c r="JZ78" s="429"/>
      <c r="KG78" s="417" t="s">
        <v>561</v>
      </c>
      <c r="KH78" s="418">
        <f>SUM(KH80+KH81)</f>
        <v>0</v>
      </c>
      <c r="KI78" s="397" t="s">
        <v>469</v>
      </c>
      <c r="KL78" s="440" t="s">
        <v>365</v>
      </c>
      <c r="KM78" s="426"/>
      <c r="KN78" s="427"/>
      <c r="KO78" s="428"/>
      <c r="KP78" s="428"/>
      <c r="KQ78" s="428"/>
      <c r="KR78" s="428"/>
      <c r="KS78" s="428"/>
      <c r="KT78" s="428"/>
      <c r="KU78" s="428"/>
      <c r="KV78" s="429"/>
      <c r="LC78" s="417" t="s">
        <v>561</v>
      </c>
      <c r="LD78" s="418">
        <f>SUM(LD80+LD81)</f>
        <v>0</v>
      </c>
      <c r="LE78" s="397" t="s">
        <v>469</v>
      </c>
      <c r="LH78" s="440" t="s">
        <v>365</v>
      </c>
      <c r="LI78" s="426"/>
      <c r="LJ78" s="427"/>
      <c r="LK78" s="428"/>
      <c r="LL78" s="428"/>
      <c r="LM78" s="428"/>
      <c r="LN78" s="428"/>
      <c r="LO78" s="428"/>
      <c r="LP78" s="428"/>
      <c r="LQ78" s="428"/>
      <c r="LR78" s="429"/>
      <c r="LY78" s="417" t="s">
        <v>561</v>
      </c>
      <c r="LZ78" s="418">
        <f>SUM(LZ80+LZ81)</f>
        <v>0</v>
      </c>
      <c r="MA78" s="397" t="s">
        <v>469</v>
      </c>
      <c r="MD78" s="440" t="s">
        <v>365</v>
      </c>
      <c r="ME78" s="426"/>
      <c r="MF78" s="427"/>
      <c r="MG78" s="428"/>
      <c r="MH78" s="428"/>
      <c r="MI78" s="428"/>
      <c r="MJ78" s="428"/>
      <c r="MK78" s="428"/>
      <c r="ML78" s="428"/>
      <c r="MM78" s="428"/>
      <c r="MN78" s="429"/>
      <c r="MU78" s="417" t="s">
        <v>561</v>
      </c>
      <c r="MV78" s="418">
        <f>SUM(MV80+MV81)</f>
        <v>0</v>
      </c>
      <c r="MW78" s="397" t="s">
        <v>469</v>
      </c>
      <c r="MZ78" s="440" t="s">
        <v>365</v>
      </c>
      <c r="NA78" s="426"/>
      <c r="NB78" s="427"/>
      <c r="NC78" s="428"/>
      <c r="ND78" s="428"/>
      <c r="NE78" s="428"/>
      <c r="NF78" s="428"/>
      <c r="NG78" s="428"/>
      <c r="NH78" s="428"/>
      <c r="NI78" s="428"/>
      <c r="NJ78" s="429"/>
      <c r="NQ78" s="417" t="s">
        <v>561</v>
      </c>
      <c r="NR78" s="418">
        <f>SUM(NR80+NR81)</f>
        <v>0</v>
      </c>
      <c r="NS78" s="397" t="s">
        <v>469</v>
      </c>
      <c r="NV78" s="440" t="s">
        <v>365</v>
      </c>
      <c r="NW78" s="426"/>
      <c r="NX78" s="427"/>
      <c r="NY78" s="428"/>
      <c r="NZ78" s="428"/>
      <c r="OA78" s="428"/>
      <c r="OB78" s="428"/>
      <c r="OC78" s="428"/>
      <c r="OD78" s="428"/>
      <c r="OE78" s="428"/>
      <c r="OF78" s="429"/>
      <c r="OM78" s="417" t="s">
        <v>561</v>
      </c>
      <c r="ON78" s="418">
        <f>SUM(ON80+ON81)</f>
        <v>0</v>
      </c>
      <c r="OO78" s="397" t="s">
        <v>469</v>
      </c>
      <c r="OR78" s="440" t="s">
        <v>365</v>
      </c>
      <c r="OS78" s="426"/>
      <c r="OT78" s="427"/>
      <c r="OU78" s="428"/>
      <c r="OV78" s="428"/>
      <c r="OW78" s="428"/>
      <c r="OX78" s="428"/>
      <c r="OY78" s="428"/>
      <c r="OZ78" s="428"/>
      <c r="PA78" s="428"/>
      <c r="PB78" s="429"/>
      <c r="PI78" s="417" t="s">
        <v>561</v>
      </c>
      <c r="PJ78" s="418">
        <f>SUM(PJ80+PJ81)</f>
        <v>0</v>
      </c>
      <c r="PK78" s="397" t="s">
        <v>469</v>
      </c>
      <c r="PN78" s="440" t="s">
        <v>365</v>
      </c>
      <c r="PO78" s="426"/>
      <c r="PP78" s="427"/>
      <c r="PQ78" s="428"/>
      <c r="PR78" s="428"/>
      <c r="PS78" s="428"/>
      <c r="PT78" s="428"/>
      <c r="PU78" s="428"/>
      <c r="PV78" s="428"/>
      <c r="PW78" s="428"/>
      <c r="PX78" s="429"/>
      <c r="QE78" s="417" t="s">
        <v>561</v>
      </c>
      <c r="QF78" s="418">
        <f>SUM(QF80+QF81)</f>
        <v>0</v>
      </c>
      <c r="QG78" s="397" t="s">
        <v>469</v>
      </c>
      <c r="QJ78" s="440" t="s">
        <v>365</v>
      </c>
      <c r="QK78" s="426"/>
      <c r="QL78" s="427"/>
      <c r="QM78" s="428"/>
      <c r="QN78" s="428"/>
      <c r="QO78" s="428"/>
      <c r="QP78" s="428"/>
      <c r="QQ78" s="428"/>
      <c r="QR78" s="428"/>
      <c r="QS78" s="428"/>
      <c r="QT78" s="429"/>
      <c r="RA78" s="417" t="s">
        <v>561</v>
      </c>
      <c r="RB78" s="418">
        <f>SUM(RB80+RB81)</f>
        <v>0</v>
      </c>
      <c r="RC78" s="397" t="s">
        <v>469</v>
      </c>
      <c r="RF78" s="440" t="s">
        <v>365</v>
      </c>
      <c r="RG78" s="426"/>
      <c r="RH78" s="427"/>
      <c r="RI78" s="428"/>
      <c r="RJ78" s="428"/>
      <c r="RK78" s="428"/>
      <c r="RL78" s="428"/>
      <c r="RM78" s="428"/>
      <c r="RN78" s="428"/>
      <c r="RO78" s="428"/>
      <c r="RP78" s="429"/>
      <c r="RW78" s="417" t="s">
        <v>561</v>
      </c>
      <c r="RX78" s="418">
        <f>SUM(RX80+RX81)</f>
        <v>0</v>
      </c>
      <c r="RY78" s="397" t="s">
        <v>469</v>
      </c>
      <c r="SB78" s="440" t="s">
        <v>365</v>
      </c>
      <c r="SC78" s="426"/>
      <c r="SD78" s="427"/>
      <c r="SE78" s="428"/>
      <c r="SF78" s="428"/>
      <c r="SG78" s="428"/>
      <c r="SH78" s="428"/>
      <c r="SI78" s="428"/>
      <c r="SJ78" s="428"/>
      <c r="SK78" s="428"/>
      <c r="SL78" s="429"/>
      <c r="SS78" s="417" t="s">
        <v>561</v>
      </c>
      <c r="ST78" s="418">
        <f>SUM(ST80+ST81)</f>
        <v>0</v>
      </c>
      <c r="SU78" s="397" t="s">
        <v>469</v>
      </c>
      <c r="SX78" s="440" t="s">
        <v>365</v>
      </c>
      <c r="SY78" s="426"/>
      <c r="SZ78" s="427"/>
      <c r="TA78" s="428"/>
      <c r="TB78" s="428"/>
      <c r="TC78" s="428"/>
      <c r="TD78" s="428"/>
      <c r="TE78" s="428"/>
      <c r="TF78" s="428"/>
      <c r="TG78" s="428"/>
      <c r="TH78" s="429"/>
    </row>
    <row r="79" spans="4:528">
      <c r="G79" s="417" t="s">
        <v>452</v>
      </c>
      <c r="H79" s="419">
        <f>SUM(J71:J76)/1000</f>
        <v>0</v>
      </c>
      <c r="I79" s="422" t="s">
        <v>470</v>
      </c>
      <c r="J79" s="423">
        <f>SUMIF(M71:M76,"Zona 1",H71:H76)+SUMIF(V71:V76,"Zona 1",I71:I76)</f>
        <v>0</v>
      </c>
      <c r="L79" s="430"/>
      <c r="M79" s="424"/>
      <c r="N79" s="425"/>
      <c r="O79" s="431"/>
      <c r="P79" s="431"/>
      <c r="Q79" s="431"/>
      <c r="R79" s="431"/>
      <c r="S79" s="431"/>
      <c r="T79" s="431"/>
      <c r="U79" s="431"/>
      <c r="V79" s="432"/>
      <c r="AC79" s="417" t="s">
        <v>452</v>
      </c>
      <c r="AD79" s="419">
        <f>SUM(AF71:AF76)/1000</f>
        <v>0</v>
      </c>
      <c r="AE79" s="422" t="s">
        <v>470</v>
      </c>
      <c r="AF79" s="423">
        <f>SUMIF(AI71:AI76,"Zona 1",AD71:AD76)+SUMIF(AR71:AR76,"Zona 1",AE71:AE76)</f>
        <v>0</v>
      </c>
      <c r="AH79" s="430"/>
      <c r="AI79" s="424"/>
      <c r="AJ79" s="425"/>
      <c r="AK79" s="431"/>
      <c r="AL79" s="431"/>
      <c r="AM79" s="431"/>
      <c r="AN79" s="431"/>
      <c r="AO79" s="431"/>
      <c r="AP79" s="431"/>
      <c r="AQ79" s="431"/>
      <c r="AR79" s="432"/>
      <c r="AY79" s="417" t="s">
        <v>452</v>
      </c>
      <c r="AZ79" s="419">
        <f>SUM(BB71:BB76)/1000</f>
        <v>0</v>
      </c>
      <c r="BA79" s="422" t="s">
        <v>470</v>
      </c>
      <c r="BB79" s="423">
        <f>SUMIF(BE71:BE76,"Zona 1",AZ71:AZ76)+SUMIF(BN71:BN76,"Zona 1",BA71:BA76)</f>
        <v>0</v>
      </c>
      <c r="BD79" s="430"/>
      <c r="BE79" s="424"/>
      <c r="BF79" s="425"/>
      <c r="BG79" s="431"/>
      <c r="BH79" s="431"/>
      <c r="BI79" s="431"/>
      <c r="BJ79" s="431"/>
      <c r="BK79" s="431"/>
      <c r="BL79" s="431"/>
      <c r="BM79" s="431"/>
      <c r="BN79" s="432"/>
      <c r="BU79" s="417" t="s">
        <v>452</v>
      </c>
      <c r="BV79" s="419">
        <f>SUM(BX71:BX76)/1000</f>
        <v>0</v>
      </c>
      <c r="BW79" s="422" t="s">
        <v>470</v>
      </c>
      <c r="BX79" s="423">
        <f>SUMIF(CA71:CA76,"Zona 1",BV71:BV76)+SUMIF(CJ71:CJ76,"Zona 1",BW71:BW76)</f>
        <v>0</v>
      </c>
      <c r="BZ79" s="430"/>
      <c r="CA79" s="424"/>
      <c r="CB79" s="425"/>
      <c r="CC79" s="431"/>
      <c r="CD79" s="431"/>
      <c r="CE79" s="431"/>
      <c r="CF79" s="431"/>
      <c r="CG79" s="431"/>
      <c r="CH79" s="431"/>
      <c r="CI79" s="431"/>
      <c r="CJ79" s="432"/>
      <c r="CQ79" s="417" t="s">
        <v>452</v>
      </c>
      <c r="CR79" s="419">
        <f>SUM(CT71:CT76)/1000</f>
        <v>0</v>
      </c>
      <c r="CS79" s="422" t="s">
        <v>470</v>
      </c>
      <c r="CT79" s="423">
        <f>SUMIF(CW71:CW76,"Zona 1",CR71:CR76)+SUMIF(DF71:DF76,"Zona 1",CS71:CS76)</f>
        <v>0</v>
      </c>
      <c r="CV79" s="430"/>
      <c r="CW79" s="424"/>
      <c r="CX79" s="425"/>
      <c r="CY79" s="431"/>
      <c r="CZ79" s="431"/>
      <c r="DA79" s="431"/>
      <c r="DB79" s="431"/>
      <c r="DC79" s="431"/>
      <c r="DD79" s="431"/>
      <c r="DE79" s="431"/>
      <c r="DF79" s="432"/>
      <c r="DM79" s="417" t="s">
        <v>452</v>
      </c>
      <c r="DN79" s="419">
        <f>SUM(DP71:DP76)/1000</f>
        <v>0</v>
      </c>
      <c r="DO79" s="422" t="s">
        <v>470</v>
      </c>
      <c r="DP79" s="423">
        <f>SUMIF(DS71:DS76,"Zona 1",DN71:DN76)+SUMIF(EB71:EB76,"Zona 1",DO71:DO76)</f>
        <v>0</v>
      </c>
      <c r="DR79" s="430"/>
      <c r="DS79" s="424"/>
      <c r="DT79" s="425"/>
      <c r="DU79" s="431"/>
      <c r="DV79" s="431"/>
      <c r="DW79" s="431"/>
      <c r="DX79" s="431"/>
      <c r="DY79" s="431"/>
      <c r="DZ79" s="431"/>
      <c r="EA79" s="431"/>
      <c r="EB79" s="432"/>
      <c r="EI79" s="417" t="s">
        <v>452</v>
      </c>
      <c r="EJ79" s="419">
        <f>SUM(EL71:EL76)/1000</f>
        <v>0</v>
      </c>
      <c r="EK79" s="422" t="s">
        <v>470</v>
      </c>
      <c r="EL79" s="423">
        <f>SUMIF(EO71:EO76,"Zona 1",EJ71:EJ76)+SUMIF(EX71:EX76,"Zona 1",EK71:EK76)</f>
        <v>0</v>
      </c>
      <c r="EN79" s="430"/>
      <c r="EO79" s="424"/>
      <c r="EP79" s="425"/>
      <c r="EQ79" s="431"/>
      <c r="ER79" s="431"/>
      <c r="ES79" s="431"/>
      <c r="ET79" s="431"/>
      <c r="EU79" s="431"/>
      <c r="EV79" s="431"/>
      <c r="EW79" s="431"/>
      <c r="EX79" s="432"/>
      <c r="FE79" s="417" t="s">
        <v>452</v>
      </c>
      <c r="FF79" s="419">
        <f>SUM(FH71:FH76)/1000</f>
        <v>0</v>
      </c>
      <c r="FG79" s="422" t="s">
        <v>470</v>
      </c>
      <c r="FH79" s="423">
        <f>SUMIF(FK71:FK76,"Zona 1",FF71:FF76)+SUMIF(FT71:FT76,"Zona 1",FG71:FG76)</f>
        <v>0</v>
      </c>
      <c r="FJ79" s="430"/>
      <c r="FK79" s="424"/>
      <c r="FL79" s="425"/>
      <c r="FM79" s="431"/>
      <c r="FN79" s="431"/>
      <c r="FO79" s="431"/>
      <c r="FP79" s="431"/>
      <c r="FQ79" s="431"/>
      <c r="FR79" s="431"/>
      <c r="FS79" s="431"/>
      <c r="FT79" s="432"/>
      <c r="GA79" s="417" t="s">
        <v>452</v>
      </c>
      <c r="GB79" s="419">
        <f>SUM(GD71:GD76)/1000</f>
        <v>0</v>
      </c>
      <c r="GC79" s="422" t="s">
        <v>470</v>
      </c>
      <c r="GD79" s="423">
        <f>SUMIF(GG71:GG76,"Zona 1",GB71:GB76)+SUMIF(GP71:GP76,"Zona 1",GC71:GC76)</f>
        <v>0</v>
      </c>
      <c r="GF79" s="430"/>
      <c r="GG79" s="424"/>
      <c r="GH79" s="425"/>
      <c r="GI79" s="431"/>
      <c r="GJ79" s="431"/>
      <c r="GK79" s="431"/>
      <c r="GL79" s="431"/>
      <c r="GM79" s="431"/>
      <c r="GN79" s="431"/>
      <c r="GO79" s="431"/>
      <c r="GP79" s="432"/>
      <c r="GW79" s="417" t="s">
        <v>452</v>
      </c>
      <c r="GX79" s="419">
        <f>SUM(GZ71:GZ76)/1000</f>
        <v>0</v>
      </c>
      <c r="GY79" s="422" t="s">
        <v>470</v>
      </c>
      <c r="GZ79" s="423">
        <f>SUMIF(HC71:HC76,"Zona 1",GX71:GX76)+SUMIF(HL71:HL76,"Zona 1",GY71:GY76)</f>
        <v>0</v>
      </c>
      <c r="HB79" s="430"/>
      <c r="HC79" s="424"/>
      <c r="HD79" s="425"/>
      <c r="HE79" s="431"/>
      <c r="HF79" s="431"/>
      <c r="HG79" s="431"/>
      <c r="HH79" s="431"/>
      <c r="HI79" s="431"/>
      <c r="HJ79" s="431"/>
      <c r="HK79" s="431"/>
      <c r="HL79" s="432"/>
      <c r="HS79" s="417" t="s">
        <v>452</v>
      </c>
      <c r="HT79" s="419">
        <f>SUM(HV71:HV76)/1000</f>
        <v>0</v>
      </c>
      <c r="HU79" s="422" t="s">
        <v>470</v>
      </c>
      <c r="HV79" s="423">
        <f>SUMIF(HY71:HY76,"Zona 1",HT71:HT76)+SUMIF(IH71:IH76,"Zona 1",HU71:HU76)</f>
        <v>0</v>
      </c>
      <c r="HX79" s="430"/>
      <c r="HY79" s="424"/>
      <c r="HZ79" s="425"/>
      <c r="IA79" s="431"/>
      <c r="IB79" s="431"/>
      <c r="IC79" s="431"/>
      <c r="ID79" s="431"/>
      <c r="IE79" s="431"/>
      <c r="IF79" s="431"/>
      <c r="IG79" s="431"/>
      <c r="IH79" s="432"/>
      <c r="IO79" s="417" t="s">
        <v>452</v>
      </c>
      <c r="IP79" s="419">
        <f>SUM(IR71:IR76)/1000</f>
        <v>0</v>
      </c>
      <c r="IQ79" s="422" t="s">
        <v>470</v>
      </c>
      <c r="IR79" s="423">
        <f>SUMIF(IU71:IU76,"Zona 1",IP71:IP76)+SUMIF(JD71:JD76,"Zona 1",IQ71:IQ76)</f>
        <v>0</v>
      </c>
      <c r="IT79" s="430"/>
      <c r="IU79" s="424"/>
      <c r="IV79" s="425"/>
      <c r="IW79" s="431"/>
      <c r="IX79" s="431"/>
      <c r="IY79" s="431"/>
      <c r="IZ79" s="431"/>
      <c r="JA79" s="431"/>
      <c r="JB79" s="431"/>
      <c r="JC79" s="431"/>
      <c r="JD79" s="432"/>
      <c r="JK79" s="417" t="s">
        <v>452</v>
      </c>
      <c r="JL79" s="419">
        <f>SUM(JN71:JN76)/1000</f>
        <v>0</v>
      </c>
      <c r="JM79" s="422" t="s">
        <v>470</v>
      </c>
      <c r="JN79" s="423">
        <f>SUMIF(JQ71:JQ76,"Zona 1",JL71:JL76)+SUMIF(JZ71:JZ76,"Zona 1",JM71:JM76)</f>
        <v>0</v>
      </c>
      <c r="JP79" s="430"/>
      <c r="JQ79" s="424"/>
      <c r="JR79" s="425"/>
      <c r="JS79" s="431"/>
      <c r="JT79" s="431"/>
      <c r="JU79" s="431"/>
      <c r="JV79" s="431"/>
      <c r="JW79" s="431"/>
      <c r="JX79" s="431"/>
      <c r="JY79" s="431"/>
      <c r="JZ79" s="432"/>
      <c r="KG79" s="417" t="s">
        <v>452</v>
      </c>
      <c r="KH79" s="419">
        <f>SUM(KJ71:KJ76)/1000</f>
        <v>0</v>
      </c>
      <c r="KI79" s="422" t="s">
        <v>470</v>
      </c>
      <c r="KJ79" s="423">
        <f>SUMIF(KM71:KM76,"Zona 1",KH71:KH76)+SUMIF(KV71:KV76,"Zona 1",KI71:KI76)</f>
        <v>0</v>
      </c>
      <c r="KL79" s="430"/>
      <c r="KM79" s="424"/>
      <c r="KN79" s="425"/>
      <c r="KO79" s="431"/>
      <c r="KP79" s="431"/>
      <c r="KQ79" s="431"/>
      <c r="KR79" s="431"/>
      <c r="KS79" s="431"/>
      <c r="KT79" s="431"/>
      <c r="KU79" s="431"/>
      <c r="KV79" s="432"/>
      <c r="LC79" s="417" t="s">
        <v>452</v>
      </c>
      <c r="LD79" s="419">
        <f>SUM(LF71:LF76)/1000</f>
        <v>0</v>
      </c>
      <c r="LE79" s="422" t="s">
        <v>470</v>
      </c>
      <c r="LF79" s="423">
        <f>SUMIF(LI71:LI76,"Zona 1",LD71:LD76)+SUMIF(LR71:LR76,"Zona 1",LE71:LE76)</f>
        <v>0</v>
      </c>
      <c r="LH79" s="430"/>
      <c r="LI79" s="424"/>
      <c r="LJ79" s="425"/>
      <c r="LK79" s="431"/>
      <c r="LL79" s="431"/>
      <c r="LM79" s="431"/>
      <c r="LN79" s="431"/>
      <c r="LO79" s="431"/>
      <c r="LP79" s="431"/>
      <c r="LQ79" s="431"/>
      <c r="LR79" s="432"/>
      <c r="LY79" s="417" t="s">
        <v>452</v>
      </c>
      <c r="LZ79" s="419">
        <f>SUM(MB71:MB76)/1000</f>
        <v>0</v>
      </c>
      <c r="MA79" s="422" t="s">
        <v>470</v>
      </c>
      <c r="MB79" s="423">
        <f>SUMIF(ME71:ME76,"Zona 1",LZ71:LZ76)+SUMIF(MN71:MN76,"Zona 1",MA71:MA76)</f>
        <v>0</v>
      </c>
      <c r="MD79" s="430"/>
      <c r="ME79" s="424"/>
      <c r="MF79" s="425"/>
      <c r="MG79" s="431"/>
      <c r="MH79" s="431"/>
      <c r="MI79" s="431"/>
      <c r="MJ79" s="431"/>
      <c r="MK79" s="431"/>
      <c r="ML79" s="431"/>
      <c r="MM79" s="431"/>
      <c r="MN79" s="432"/>
      <c r="MU79" s="417" t="s">
        <v>452</v>
      </c>
      <c r="MV79" s="419">
        <f>SUM(MX71:MX76)/1000</f>
        <v>0</v>
      </c>
      <c r="MW79" s="422" t="s">
        <v>470</v>
      </c>
      <c r="MX79" s="423">
        <f>SUMIF(NA71:NA76,"Zona 1",MV71:MV76)+SUMIF(NJ71:NJ76,"Zona 1",MW71:MW76)</f>
        <v>0</v>
      </c>
      <c r="MZ79" s="430"/>
      <c r="NA79" s="424"/>
      <c r="NB79" s="425"/>
      <c r="NC79" s="431"/>
      <c r="ND79" s="431"/>
      <c r="NE79" s="431"/>
      <c r="NF79" s="431"/>
      <c r="NG79" s="431"/>
      <c r="NH79" s="431"/>
      <c r="NI79" s="431"/>
      <c r="NJ79" s="432"/>
      <c r="NQ79" s="417" t="s">
        <v>452</v>
      </c>
      <c r="NR79" s="419">
        <f>SUM(NT71:NT76)/1000</f>
        <v>0</v>
      </c>
      <c r="NS79" s="422" t="s">
        <v>470</v>
      </c>
      <c r="NT79" s="423">
        <f>SUMIF(NW71:NW76,"Zona 1",NR71:NR76)+SUMIF(OF71:OF76,"Zona 1",NS71:NS76)</f>
        <v>0</v>
      </c>
      <c r="NV79" s="430"/>
      <c r="NW79" s="424"/>
      <c r="NX79" s="425"/>
      <c r="NY79" s="431"/>
      <c r="NZ79" s="431"/>
      <c r="OA79" s="431"/>
      <c r="OB79" s="431"/>
      <c r="OC79" s="431"/>
      <c r="OD79" s="431"/>
      <c r="OE79" s="431"/>
      <c r="OF79" s="432"/>
      <c r="OM79" s="417" t="s">
        <v>452</v>
      </c>
      <c r="ON79" s="419">
        <f>SUM(OP71:OP76)/1000</f>
        <v>0</v>
      </c>
      <c r="OO79" s="422" t="s">
        <v>470</v>
      </c>
      <c r="OP79" s="423">
        <f>SUMIF(OS71:OS76,"Zona 1",ON71:ON76)+SUMIF(PB71:PB76,"Zona 1",OO71:OO76)</f>
        <v>0</v>
      </c>
      <c r="OR79" s="430"/>
      <c r="OS79" s="424"/>
      <c r="OT79" s="425"/>
      <c r="OU79" s="431"/>
      <c r="OV79" s="431"/>
      <c r="OW79" s="431"/>
      <c r="OX79" s="431"/>
      <c r="OY79" s="431"/>
      <c r="OZ79" s="431"/>
      <c r="PA79" s="431"/>
      <c r="PB79" s="432"/>
      <c r="PI79" s="417" t="s">
        <v>452</v>
      </c>
      <c r="PJ79" s="419">
        <f>SUM(PL71:PL76)/1000</f>
        <v>0</v>
      </c>
      <c r="PK79" s="422" t="s">
        <v>470</v>
      </c>
      <c r="PL79" s="423">
        <f>SUMIF(PO71:PO76,"Zona 1",PJ71:PJ76)+SUMIF(PX71:PX76,"Zona 1",PK71:PK76)</f>
        <v>0</v>
      </c>
      <c r="PN79" s="430"/>
      <c r="PO79" s="424"/>
      <c r="PP79" s="425"/>
      <c r="PQ79" s="431"/>
      <c r="PR79" s="431"/>
      <c r="PS79" s="431"/>
      <c r="PT79" s="431"/>
      <c r="PU79" s="431"/>
      <c r="PV79" s="431"/>
      <c r="PW79" s="431"/>
      <c r="PX79" s="432"/>
      <c r="QE79" s="417" t="s">
        <v>452</v>
      </c>
      <c r="QF79" s="419">
        <f>SUM(QH71:QH76)/1000</f>
        <v>0</v>
      </c>
      <c r="QG79" s="422" t="s">
        <v>470</v>
      </c>
      <c r="QH79" s="423">
        <f>SUMIF(QK71:QK76,"Zona 1",QF71:QF76)+SUMIF(QT71:QT76,"Zona 1",QG71:QG76)</f>
        <v>0</v>
      </c>
      <c r="QJ79" s="430"/>
      <c r="QK79" s="424"/>
      <c r="QL79" s="425"/>
      <c r="QM79" s="431"/>
      <c r="QN79" s="431"/>
      <c r="QO79" s="431"/>
      <c r="QP79" s="431"/>
      <c r="QQ79" s="431"/>
      <c r="QR79" s="431"/>
      <c r="QS79" s="431"/>
      <c r="QT79" s="432"/>
      <c r="RA79" s="417" t="s">
        <v>452</v>
      </c>
      <c r="RB79" s="419">
        <f>SUM(RD71:RD76)/1000</f>
        <v>0</v>
      </c>
      <c r="RC79" s="422" t="s">
        <v>470</v>
      </c>
      <c r="RD79" s="423">
        <f>SUMIF(RG71:RG76,"Zona 1",RB71:RB76)+SUMIF(RP71:RP76,"Zona 1",RC71:RC76)</f>
        <v>0</v>
      </c>
      <c r="RF79" s="430"/>
      <c r="RG79" s="424"/>
      <c r="RH79" s="425"/>
      <c r="RI79" s="431"/>
      <c r="RJ79" s="431"/>
      <c r="RK79" s="431"/>
      <c r="RL79" s="431"/>
      <c r="RM79" s="431"/>
      <c r="RN79" s="431"/>
      <c r="RO79" s="431"/>
      <c r="RP79" s="432"/>
      <c r="RW79" s="417" t="s">
        <v>452</v>
      </c>
      <c r="RX79" s="419">
        <f>SUM(RZ71:RZ76)/1000</f>
        <v>0</v>
      </c>
      <c r="RY79" s="422" t="s">
        <v>470</v>
      </c>
      <c r="RZ79" s="423">
        <f>SUMIF(SC71:SC76,"Zona 1",RX71:RX76)+SUMIF(SL71:SL76,"Zona 1",RY71:RY76)</f>
        <v>0</v>
      </c>
      <c r="SB79" s="430"/>
      <c r="SC79" s="424"/>
      <c r="SD79" s="425"/>
      <c r="SE79" s="431"/>
      <c r="SF79" s="431"/>
      <c r="SG79" s="431"/>
      <c r="SH79" s="431"/>
      <c r="SI79" s="431"/>
      <c r="SJ79" s="431"/>
      <c r="SK79" s="431"/>
      <c r="SL79" s="432"/>
      <c r="SS79" s="417" t="s">
        <v>452</v>
      </c>
      <c r="ST79" s="419">
        <f>SUM(SV71:SV76)/1000</f>
        <v>0</v>
      </c>
      <c r="SU79" s="422" t="s">
        <v>470</v>
      </c>
      <c r="SV79" s="423">
        <f>SUMIF(SY71:SY76,"Zona 1",ST71:ST76)+SUMIF(TH71:TH76,"Zona 1",SU71:SU76)</f>
        <v>0</v>
      </c>
      <c r="SX79" s="430"/>
      <c r="SY79" s="424"/>
      <c r="SZ79" s="425"/>
      <c r="TA79" s="431"/>
      <c r="TB79" s="431"/>
      <c r="TC79" s="431"/>
      <c r="TD79" s="431"/>
      <c r="TE79" s="431"/>
      <c r="TF79" s="431"/>
      <c r="TG79" s="431"/>
      <c r="TH79" s="432"/>
    </row>
    <row r="80" spans="4:528">
      <c r="G80" s="417" t="s">
        <v>559</v>
      </c>
      <c r="H80" s="418">
        <f>SUM(H71:H76)</f>
        <v>0</v>
      </c>
      <c r="I80" s="422" t="s">
        <v>471</v>
      </c>
      <c r="J80" s="423">
        <f>SUMIF(M71:M76,"Zona 2",H71:H76)+SUMIF(V71:V76,"Zona 2",I71:I76)</f>
        <v>0</v>
      </c>
      <c r="L80" s="430"/>
      <c r="M80" s="424"/>
      <c r="N80" s="425"/>
      <c r="O80" s="431"/>
      <c r="P80" s="433"/>
      <c r="Q80" s="433"/>
      <c r="R80" s="433"/>
      <c r="S80" s="433"/>
      <c r="T80" s="433"/>
      <c r="U80" s="433"/>
      <c r="V80" s="434"/>
      <c r="AC80" s="417" t="s">
        <v>559</v>
      </c>
      <c r="AD80" s="418">
        <f>SUM(AD71:AD76)</f>
        <v>0</v>
      </c>
      <c r="AE80" s="422" t="s">
        <v>471</v>
      </c>
      <c r="AF80" s="423">
        <f>SUMIF(AI71:AI76,"Zona 2",AD71:AD76)+SUMIF(AR71:AR76,"Zona 2",AE71:AE76)</f>
        <v>0</v>
      </c>
      <c r="AH80" s="430"/>
      <c r="AI80" s="424"/>
      <c r="AJ80" s="425"/>
      <c r="AK80" s="431"/>
      <c r="AL80" s="433"/>
      <c r="AM80" s="433"/>
      <c r="AN80" s="433"/>
      <c r="AO80" s="433"/>
      <c r="AP80" s="433"/>
      <c r="AQ80" s="433"/>
      <c r="AR80" s="434"/>
      <c r="AY80" s="417" t="s">
        <v>559</v>
      </c>
      <c r="AZ80" s="418">
        <f>SUM(AZ71:AZ76)</f>
        <v>0</v>
      </c>
      <c r="BA80" s="422" t="s">
        <v>471</v>
      </c>
      <c r="BB80" s="423">
        <f>SUMIF(BE71:BE76,"Zona 2",AZ71:AZ76)+SUMIF(BN71:BN76,"Zona 2",BA71:BA76)</f>
        <v>0</v>
      </c>
      <c r="BD80" s="430"/>
      <c r="BE80" s="424"/>
      <c r="BF80" s="425"/>
      <c r="BG80" s="431"/>
      <c r="BH80" s="433"/>
      <c r="BI80" s="433"/>
      <c r="BJ80" s="433"/>
      <c r="BK80" s="433"/>
      <c r="BL80" s="433"/>
      <c r="BM80" s="433"/>
      <c r="BN80" s="434"/>
      <c r="BU80" s="417" t="s">
        <v>559</v>
      </c>
      <c r="BV80" s="418">
        <f>SUM(BV71:BV76)</f>
        <v>0</v>
      </c>
      <c r="BW80" s="422" t="s">
        <v>471</v>
      </c>
      <c r="BX80" s="423">
        <f>SUMIF(CA71:CA76,"Zona 2",BV71:BV76)+SUMIF(CJ71:CJ76,"Zona 2",BW71:BW76)</f>
        <v>0</v>
      </c>
      <c r="BZ80" s="430"/>
      <c r="CA80" s="424"/>
      <c r="CB80" s="425"/>
      <c r="CC80" s="431"/>
      <c r="CD80" s="433"/>
      <c r="CE80" s="433"/>
      <c r="CF80" s="433"/>
      <c r="CG80" s="433"/>
      <c r="CH80" s="433"/>
      <c r="CI80" s="433"/>
      <c r="CJ80" s="434"/>
      <c r="CQ80" s="417" t="s">
        <v>559</v>
      </c>
      <c r="CR80" s="418">
        <f>SUM(CR71:CR76)</f>
        <v>0</v>
      </c>
      <c r="CS80" s="422" t="s">
        <v>471</v>
      </c>
      <c r="CT80" s="423">
        <f>SUMIF(CW71:CW76,"Zona 2",CR71:CR76)+SUMIF(DF71:DF76,"Zona 2",CS71:CS76)</f>
        <v>0</v>
      </c>
      <c r="CV80" s="430"/>
      <c r="CW80" s="424"/>
      <c r="CX80" s="425"/>
      <c r="CY80" s="431"/>
      <c r="CZ80" s="433"/>
      <c r="DA80" s="433"/>
      <c r="DB80" s="433"/>
      <c r="DC80" s="433"/>
      <c r="DD80" s="433"/>
      <c r="DE80" s="433"/>
      <c r="DF80" s="434"/>
      <c r="DM80" s="417" t="s">
        <v>559</v>
      </c>
      <c r="DN80" s="418">
        <f>SUM(DN71:DN76)</f>
        <v>0</v>
      </c>
      <c r="DO80" s="422" t="s">
        <v>471</v>
      </c>
      <c r="DP80" s="423">
        <f>SUMIF(DS71:DS76,"Zona 2",DN71:DN76)+SUMIF(EB71:EB76,"Zona 2",DO71:DO76)</f>
        <v>0</v>
      </c>
      <c r="DR80" s="430"/>
      <c r="DS80" s="424"/>
      <c r="DT80" s="425"/>
      <c r="DU80" s="431"/>
      <c r="DV80" s="433"/>
      <c r="DW80" s="433"/>
      <c r="DX80" s="433"/>
      <c r="DY80" s="433"/>
      <c r="DZ80" s="433"/>
      <c r="EA80" s="433"/>
      <c r="EB80" s="434"/>
      <c r="EI80" s="417" t="s">
        <v>559</v>
      </c>
      <c r="EJ80" s="418">
        <f>SUM(EJ71:EJ76)</f>
        <v>0</v>
      </c>
      <c r="EK80" s="422" t="s">
        <v>471</v>
      </c>
      <c r="EL80" s="423">
        <f>SUMIF(EO71:EO76,"Zona 2",EJ71:EJ76)+SUMIF(EX71:EX76,"Zona 2",EK71:EK76)</f>
        <v>0</v>
      </c>
      <c r="EN80" s="430"/>
      <c r="EO80" s="424"/>
      <c r="EP80" s="425"/>
      <c r="EQ80" s="431"/>
      <c r="ER80" s="433"/>
      <c r="ES80" s="433"/>
      <c r="ET80" s="433"/>
      <c r="EU80" s="433"/>
      <c r="EV80" s="433"/>
      <c r="EW80" s="433"/>
      <c r="EX80" s="434"/>
      <c r="FE80" s="417" t="s">
        <v>559</v>
      </c>
      <c r="FF80" s="418">
        <f>SUM(FF71:FF76)</f>
        <v>0</v>
      </c>
      <c r="FG80" s="422" t="s">
        <v>471</v>
      </c>
      <c r="FH80" s="423">
        <f>SUMIF(FK71:FK76,"Zona 2",FF71:FF76)+SUMIF(FT71:FT76,"Zona 2",FG71:FG76)</f>
        <v>0</v>
      </c>
      <c r="FJ80" s="430"/>
      <c r="FK80" s="424"/>
      <c r="FL80" s="425"/>
      <c r="FM80" s="431"/>
      <c r="FN80" s="433"/>
      <c r="FO80" s="433"/>
      <c r="FP80" s="433"/>
      <c r="FQ80" s="433"/>
      <c r="FR80" s="433"/>
      <c r="FS80" s="433"/>
      <c r="FT80" s="434"/>
      <c r="GA80" s="417" t="s">
        <v>559</v>
      </c>
      <c r="GB80" s="418">
        <f>SUM(GB71:GB76)</f>
        <v>0</v>
      </c>
      <c r="GC80" s="422" t="s">
        <v>471</v>
      </c>
      <c r="GD80" s="423">
        <f>SUMIF(GG71:GG76,"Zona 2",GB71:GB76)+SUMIF(GP71:GP76,"Zona 2",GC71:GC76)</f>
        <v>0</v>
      </c>
      <c r="GF80" s="430"/>
      <c r="GG80" s="424"/>
      <c r="GH80" s="425"/>
      <c r="GI80" s="431"/>
      <c r="GJ80" s="433"/>
      <c r="GK80" s="433"/>
      <c r="GL80" s="433"/>
      <c r="GM80" s="433"/>
      <c r="GN80" s="433"/>
      <c r="GO80" s="433"/>
      <c r="GP80" s="434"/>
      <c r="GW80" s="417" t="s">
        <v>559</v>
      </c>
      <c r="GX80" s="418">
        <f>SUM(GX71:GX76)</f>
        <v>0</v>
      </c>
      <c r="GY80" s="422" t="s">
        <v>471</v>
      </c>
      <c r="GZ80" s="423">
        <f>SUMIF(HC71:HC76,"Zona 2",GX71:GX76)+SUMIF(HL71:HL76,"Zona 2",GY71:GY76)</f>
        <v>0</v>
      </c>
      <c r="HB80" s="430"/>
      <c r="HC80" s="424"/>
      <c r="HD80" s="425"/>
      <c r="HE80" s="431"/>
      <c r="HF80" s="433"/>
      <c r="HG80" s="433"/>
      <c r="HH80" s="433"/>
      <c r="HI80" s="433"/>
      <c r="HJ80" s="433"/>
      <c r="HK80" s="433"/>
      <c r="HL80" s="434"/>
      <c r="HS80" s="417" t="s">
        <v>559</v>
      </c>
      <c r="HT80" s="418">
        <f>SUM(HT71:HT76)</f>
        <v>0</v>
      </c>
      <c r="HU80" s="422" t="s">
        <v>471</v>
      </c>
      <c r="HV80" s="423">
        <f>SUMIF(HY71:HY76,"Zona 2",HT71:HT76)+SUMIF(IH71:IH76,"Zona 2",HU71:HU76)</f>
        <v>0</v>
      </c>
      <c r="HX80" s="430"/>
      <c r="HY80" s="424"/>
      <c r="HZ80" s="425"/>
      <c r="IA80" s="431"/>
      <c r="IB80" s="433"/>
      <c r="IC80" s="433"/>
      <c r="ID80" s="433"/>
      <c r="IE80" s="433"/>
      <c r="IF80" s="433"/>
      <c r="IG80" s="433"/>
      <c r="IH80" s="434"/>
      <c r="IO80" s="417" t="s">
        <v>559</v>
      </c>
      <c r="IP80" s="418">
        <f>SUM(IP71:IP76)</f>
        <v>0</v>
      </c>
      <c r="IQ80" s="422" t="s">
        <v>471</v>
      </c>
      <c r="IR80" s="423">
        <f>SUMIF(IU71:IU76,"Zona 2",IP71:IP76)+SUMIF(JD71:JD76,"Zona 2",IQ71:IQ76)</f>
        <v>0</v>
      </c>
      <c r="IT80" s="430"/>
      <c r="IU80" s="424"/>
      <c r="IV80" s="425"/>
      <c r="IW80" s="431"/>
      <c r="IX80" s="433"/>
      <c r="IY80" s="433"/>
      <c r="IZ80" s="433"/>
      <c r="JA80" s="433"/>
      <c r="JB80" s="433"/>
      <c r="JC80" s="433"/>
      <c r="JD80" s="434"/>
      <c r="JK80" s="417" t="s">
        <v>559</v>
      </c>
      <c r="JL80" s="418">
        <f>SUM(JL71:JL76)</f>
        <v>0</v>
      </c>
      <c r="JM80" s="422" t="s">
        <v>471</v>
      </c>
      <c r="JN80" s="423">
        <f>SUMIF(JQ71:JQ76,"Zona 2",JL71:JL76)+SUMIF(JZ71:JZ76,"Zona 2",JM71:JM76)</f>
        <v>0</v>
      </c>
      <c r="JP80" s="430"/>
      <c r="JQ80" s="424"/>
      <c r="JR80" s="425"/>
      <c r="JS80" s="431"/>
      <c r="JT80" s="433"/>
      <c r="JU80" s="433"/>
      <c r="JV80" s="433"/>
      <c r="JW80" s="433"/>
      <c r="JX80" s="433"/>
      <c r="JY80" s="433"/>
      <c r="JZ80" s="434"/>
      <c r="KG80" s="417" t="s">
        <v>559</v>
      </c>
      <c r="KH80" s="418">
        <f>SUM(KH71:KH76)</f>
        <v>0</v>
      </c>
      <c r="KI80" s="422" t="s">
        <v>471</v>
      </c>
      <c r="KJ80" s="423">
        <f>SUMIF(KM71:KM76,"Zona 2",KH71:KH76)+SUMIF(KV71:KV76,"Zona 2",KI71:KI76)</f>
        <v>0</v>
      </c>
      <c r="KL80" s="430"/>
      <c r="KM80" s="424"/>
      <c r="KN80" s="425"/>
      <c r="KO80" s="431"/>
      <c r="KP80" s="433"/>
      <c r="KQ80" s="433"/>
      <c r="KR80" s="433"/>
      <c r="KS80" s="433"/>
      <c r="KT80" s="433"/>
      <c r="KU80" s="433"/>
      <c r="KV80" s="434"/>
      <c r="LC80" s="417" t="s">
        <v>559</v>
      </c>
      <c r="LD80" s="418">
        <f>SUM(LD71:LD76)</f>
        <v>0</v>
      </c>
      <c r="LE80" s="422" t="s">
        <v>471</v>
      </c>
      <c r="LF80" s="423">
        <f>SUMIF(LI71:LI76,"Zona 2",LD71:LD76)+SUMIF(LR71:LR76,"Zona 2",LE71:LE76)</f>
        <v>0</v>
      </c>
      <c r="LH80" s="430"/>
      <c r="LI80" s="424"/>
      <c r="LJ80" s="425"/>
      <c r="LK80" s="431"/>
      <c r="LL80" s="433"/>
      <c r="LM80" s="433"/>
      <c r="LN80" s="433"/>
      <c r="LO80" s="433"/>
      <c r="LP80" s="433"/>
      <c r="LQ80" s="433"/>
      <c r="LR80" s="434"/>
      <c r="LY80" s="417" t="s">
        <v>559</v>
      </c>
      <c r="LZ80" s="418">
        <f>SUM(LZ71:LZ76)</f>
        <v>0</v>
      </c>
      <c r="MA80" s="422" t="s">
        <v>471</v>
      </c>
      <c r="MB80" s="423">
        <f>SUMIF(ME71:ME76,"Zona 2",LZ71:LZ76)+SUMIF(MN71:MN76,"Zona 2",MA71:MA76)</f>
        <v>0</v>
      </c>
      <c r="MD80" s="430"/>
      <c r="ME80" s="424"/>
      <c r="MF80" s="425"/>
      <c r="MG80" s="431"/>
      <c r="MH80" s="433"/>
      <c r="MI80" s="433"/>
      <c r="MJ80" s="433"/>
      <c r="MK80" s="433"/>
      <c r="ML80" s="433"/>
      <c r="MM80" s="433"/>
      <c r="MN80" s="434"/>
      <c r="MU80" s="417" t="s">
        <v>559</v>
      </c>
      <c r="MV80" s="418">
        <f>SUM(MV71:MV76)</f>
        <v>0</v>
      </c>
      <c r="MW80" s="422" t="s">
        <v>471</v>
      </c>
      <c r="MX80" s="423">
        <f>SUMIF(NA71:NA76,"Zona 2",MV71:MV76)+SUMIF(NJ71:NJ76,"Zona 2",MW71:MW76)</f>
        <v>0</v>
      </c>
      <c r="MZ80" s="430"/>
      <c r="NA80" s="424"/>
      <c r="NB80" s="425"/>
      <c r="NC80" s="431"/>
      <c r="ND80" s="433"/>
      <c r="NE80" s="433"/>
      <c r="NF80" s="433"/>
      <c r="NG80" s="433"/>
      <c r="NH80" s="433"/>
      <c r="NI80" s="433"/>
      <c r="NJ80" s="434"/>
      <c r="NQ80" s="417" t="s">
        <v>559</v>
      </c>
      <c r="NR80" s="418">
        <f>SUM(NR71:NR76)</f>
        <v>0</v>
      </c>
      <c r="NS80" s="422" t="s">
        <v>471</v>
      </c>
      <c r="NT80" s="423">
        <f>SUMIF(NW71:NW76,"Zona 2",NR71:NR76)+SUMIF(OF71:OF76,"Zona 2",NS71:NS76)</f>
        <v>0</v>
      </c>
      <c r="NV80" s="430"/>
      <c r="NW80" s="424"/>
      <c r="NX80" s="425"/>
      <c r="NY80" s="431"/>
      <c r="NZ80" s="433"/>
      <c r="OA80" s="433"/>
      <c r="OB80" s="433"/>
      <c r="OC80" s="433"/>
      <c r="OD80" s="433"/>
      <c r="OE80" s="433"/>
      <c r="OF80" s="434"/>
      <c r="OM80" s="417" t="s">
        <v>559</v>
      </c>
      <c r="ON80" s="418">
        <f>SUM(ON71:ON76)</f>
        <v>0</v>
      </c>
      <c r="OO80" s="422" t="s">
        <v>471</v>
      </c>
      <c r="OP80" s="423">
        <f>SUMIF(OS71:OS76,"Zona 2",ON71:ON76)+SUMIF(PB71:PB76,"Zona 2",OO71:OO76)</f>
        <v>0</v>
      </c>
      <c r="OR80" s="430"/>
      <c r="OS80" s="424"/>
      <c r="OT80" s="425"/>
      <c r="OU80" s="431"/>
      <c r="OV80" s="433"/>
      <c r="OW80" s="433"/>
      <c r="OX80" s="433"/>
      <c r="OY80" s="433"/>
      <c r="OZ80" s="433"/>
      <c r="PA80" s="433"/>
      <c r="PB80" s="434"/>
      <c r="PI80" s="417" t="s">
        <v>559</v>
      </c>
      <c r="PJ80" s="418">
        <f>SUM(PJ71:PJ76)</f>
        <v>0</v>
      </c>
      <c r="PK80" s="422" t="s">
        <v>471</v>
      </c>
      <c r="PL80" s="423">
        <f>SUMIF(PO71:PO76,"Zona 2",PJ71:PJ76)+SUMIF(PX71:PX76,"Zona 2",PK71:PK76)</f>
        <v>0</v>
      </c>
      <c r="PN80" s="430"/>
      <c r="PO80" s="424"/>
      <c r="PP80" s="425"/>
      <c r="PQ80" s="431"/>
      <c r="PR80" s="433"/>
      <c r="PS80" s="433"/>
      <c r="PT80" s="433"/>
      <c r="PU80" s="433"/>
      <c r="PV80" s="433"/>
      <c r="PW80" s="433"/>
      <c r="PX80" s="434"/>
      <c r="QE80" s="417" t="s">
        <v>559</v>
      </c>
      <c r="QF80" s="418">
        <f>SUM(QF71:QF76)</f>
        <v>0</v>
      </c>
      <c r="QG80" s="422" t="s">
        <v>471</v>
      </c>
      <c r="QH80" s="423">
        <f>SUMIF(QK71:QK76,"Zona 2",QF71:QF76)+SUMIF(QT71:QT76,"Zona 2",QG71:QG76)</f>
        <v>0</v>
      </c>
      <c r="QJ80" s="430"/>
      <c r="QK80" s="424"/>
      <c r="QL80" s="425"/>
      <c r="QM80" s="431"/>
      <c r="QN80" s="433"/>
      <c r="QO80" s="433"/>
      <c r="QP80" s="433"/>
      <c r="QQ80" s="433"/>
      <c r="QR80" s="433"/>
      <c r="QS80" s="433"/>
      <c r="QT80" s="434"/>
      <c r="RA80" s="417" t="s">
        <v>559</v>
      </c>
      <c r="RB80" s="418">
        <f>SUM(RB71:RB76)</f>
        <v>0</v>
      </c>
      <c r="RC80" s="422" t="s">
        <v>471</v>
      </c>
      <c r="RD80" s="423">
        <f>SUMIF(RG71:RG76,"Zona 2",RB71:RB76)+SUMIF(RP71:RP76,"Zona 2",RC71:RC76)</f>
        <v>0</v>
      </c>
      <c r="RF80" s="430"/>
      <c r="RG80" s="424"/>
      <c r="RH80" s="425"/>
      <c r="RI80" s="431"/>
      <c r="RJ80" s="433"/>
      <c r="RK80" s="433"/>
      <c r="RL80" s="433"/>
      <c r="RM80" s="433"/>
      <c r="RN80" s="433"/>
      <c r="RO80" s="433"/>
      <c r="RP80" s="434"/>
      <c r="RW80" s="417" t="s">
        <v>559</v>
      </c>
      <c r="RX80" s="418">
        <f>SUM(RX71:RX76)</f>
        <v>0</v>
      </c>
      <c r="RY80" s="422" t="s">
        <v>471</v>
      </c>
      <c r="RZ80" s="423">
        <f>SUMIF(SC71:SC76,"Zona 2",RX71:RX76)+SUMIF(SL71:SL76,"Zona 2",RY71:RY76)</f>
        <v>0</v>
      </c>
      <c r="SB80" s="430"/>
      <c r="SC80" s="424"/>
      <c r="SD80" s="425"/>
      <c r="SE80" s="431"/>
      <c r="SF80" s="433"/>
      <c r="SG80" s="433"/>
      <c r="SH80" s="433"/>
      <c r="SI80" s="433"/>
      <c r="SJ80" s="433"/>
      <c r="SK80" s="433"/>
      <c r="SL80" s="434"/>
      <c r="SS80" s="417" t="s">
        <v>559</v>
      </c>
      <c r="ST80" s="418">
        <f>SUM(ST71:ST76)</f>
        <v>0</v>
      </c>
      <c r="SU80" s="422" t="s">
        <v>471</v>
      </c>
      <c r="SV80" s="423">
        <f>SUMIF(SY71:SY76,"Zona 2",ST71:ST76)+SUMIF(TH71:TH76,"Zona 2",SU71:SU76)</f>
        <v>0</v>
      </c>
      <c r="SX80" s="430"/>
      <c r="SY80" s="424"/>
      <c r="SZ80" s="425"/>
      <c r="TA80" s="431"/>
      <c r="TB80" s="433"/>
      <c r="TC80" s="433"/>
      <c r="TD80" s="433"/>
      <c r="TE80" s="433"/>
      <c r="TF80" s="433"/>
      <c r="TG80" s="433"/>
      <c r="TH80" s="434"/>
    </row>
    <row r="81" spans="4:528">
      <c r="G81" s="417" t="s">
        <v>560</v>
      </c>
      <c r="H81" s="418">
        <f>SUM(I71:I76)</f>
        <v>0</v>
      </c>
      <c r="I81" s="422" t="s">
        <v>472</v>
      </c>
      <c r="J81" s="423">
        <f>SUMIF(M71:M76,"Zona 3",H71:H76)+SUMIF(V71:V76,"Zona 3",I71:I76)</f>
        <v>0</v>
      </c>
      <c r="K81" s="420"/>
      <c r="L81" s="435"/>
      <c r="M81" s="436"/>
      <c r="N81" s="437"/>
      <c r="O81" s="438"/>
      <c r="P81" s="438"/>
      <c r="Q81" s="438"/>
      <c r="R81" s="438"/>
      <c r="S81" s="438"/>
      <c r="T81" s="438"/>
      <c r="U81" s="438"/>
      <c r="V81" s="439"/>
      <c r="AC81" s="417" t="s">
        <v>560</v>
      </c>
      <c r="AD81" s="418">
        <f>SUM(AE71:AE76)</f>
        <v>0</v>
      </c>
      <c r="AE81" s="422" t="s">
        <v>472</v>
      </c>
      <c r="AF81" s="423">
        <f>SUMIF(AI71:AI76,"Zona 3",AD71:AD76)+SUMIF(AR71:AR76,"Zona 3",AE71:AE76)</f>
        <v>0</v>
      </c>
      <c r="AG81" s="420"/>
      <c r="AH81" s="435"/>
      <c r="AI81" s="436"/>
      <c r="AJ81" s="437"/>
      <c r="AK81" s="438"/>
      <c r="AL81" s="438"/>
      <c r="AM81" s="438"/>
      <c r="AN81" s="438"/>
      <c r="AO81" s="438"/>
      <c r="AP81" s="438"/>
      <c r="AQ81" s="438"/>
      <c r="AR81" s="439"/>
      <c r="AY81" s="417" t="s">
        <v>560</v>
      </c>
      <c r="AZ81" s="418">
        <f>SUM(BA71:BA76)</f>
        <v>0</v>
      </c>
      <c r="BA81" s="422" t="s">
        <v>472</v>
      </c>
      <c r="BB81" s="423">
        <f>SUMIF(BE71:BE76,"Zona 3",AZ71:AZ76)+SUMIF(BN71:BN76,"Zona 3",BA71:BA76)</f>
        <v>0</v>
      </c>
      <c r="BC81" s="420"/>
      <c r="BD81" s="435"/>
      <c r="BE81" s="436"/>
      <c r="BF81" s="437"/>
      <c r="BG81" s="438"/>
      <c r="BH81" s="438"/>
      <c r="BI81" s="438"/>
      <c r="BJ81" s="438"/>
      <c r="BK81" s="438"/>
      <c r="BL81" s="438"/>
      <c r="BM81" s="438"/>
      <c r="BN81" s="439"/>
      <c r="BU81" s="417" t="s">
        <v>560</v>
      </c>
      <c r="BV81" s="418">
        <f>SUM(BW71:BW76)</f>
        <v>0</v>
      </c>
      <c r="BW81" s="422" t="s">
        <v>472</v>
      </c>
      <c r="BX81" s="423">
        <f>SUMIF(CA71:CA76,"Zona 3",BV71:BV76)+SUMIF(CJ71:CJ76,"Zona 3",BW71:BW76)</f>
        <v>0</v>
      </c>
      <c r="BY81" s="420"/>
      <c r="BZ81" s="435"/>
      <c r="CA81" s="436"/>
      <c r="CB81" s="437"/>
      <c r="CC81" s="438"/>
      <c r="CD81" s="438"/>
      <c r="CE81" s="438"/>
      <c r="CF81" s="438"/>
      <c r="CG81" s="438"/>
      <c r="CH81" s="438"/>
      <c r="CI81" s="438"/>
      <c r="CJ81" s="439"/>
      <c r="CQ81" s="417" t="s">
        <v>560</v>
      </c>
      <c r="CR81" s="418">
        <f>SUM(CS71:CS76)</f>
        <v>0</v>
      </c>
      <c r="CS81" s="422" t="s">
        <v>472</v>
      </c>
      <c r="CT81" s="423">
        <f>SUMIF(CW71:CW76,"Zona 3",CR71:CR76)+SUMIF(DF71:DF76,"Zona 3",CS71:CS76)</f>
        <v>0</v>
      </c>
      <c r="CU81" s="420"/>
      <c r="CV81" s="435"/>
      <c r="CW81" s="436"/>
      <c r="CX81" s="437"/>
      <c r="CY81" s="438"/>
      <c r="CZ81" s="438"/>
      <c r="DA81" s="438"/>
      <c r="DB81" s="438"/>
      <c r="DC81" s="438"/>
      <c r="DD81" s="438"/>
      <c r="DE81" s="438"/>
      <c r="DF81" s="439"/>
      <c r="DM81" s="417" t="s">
        <v>560</v>
      </c>
      <c r="DN81" s="418">
        <f>SUM(DO71:DO76)</f>
        <v>0</v>
      </c>
      <c r="DO81" s="422" t="s">
        <v>472</v>
      </c>
      <c r="DP81" s="423">
        <f>SUMIF(DS71:DS76,"Zona 3",DN71:DN76)+SUMIF(EB71:EB76,"Zona 3",DO71:DO76)</f>
        <v>0</v>
      </c>
      <c r="DQ81" s="420"/>
      <c r="DR81" s="435"/>
      <c r="DS81" s="436"/>
      <c r="DT81" s="437"/>
      <c r="DU81" s="438"/>
      <c r="DV81" s="438"/>
      <c r="DW81" s="438"/>
      <c r="DX81" s="438"/>
      <c r="DY81" s="438"/>
      <c r="DZ81" s="438"/>
      <c r="EA81" s="438"/>
      <c r="EB81" s="439"/>
      <c r="EI81" s="417" t="s">
        <v>560</v>
      </c>
      <c r="EJ81" s="418">
        <f>SUM(EK71:EK76)</f>
        <v>0</v>
      </c>
      <c r="EK81" s="422" t="s">
        <v>472</v>
      </c>
      <c r="EL81" s="423">
        <f>SUMIF(EO71:EO76,"Zona 3",EJ71:EJ76)+SUMIF(EX71:EX76,"Zona 3",EK71:EK76)</f>
        <v>0</v>
      </c>
      <c r="EM81" s="420"/>
      <c r="EN81" s="435"/>
      <c r="EO81" s="436"/>
      <c r="EP81" s="437"/>
      <c r="EQ81" s="438"/>
      <c r="ER81" s="438"/>
      <c r="ES81" s="438"/>
      <c r="ET81" s="438"/>
      <c r="EU81" s="438"/>
      <c r="EV81" s="438"/>
      <c r="EW81" s="438"/>
      <c r="EX81" s="439"/>
      <c r="FE81" s="417" t="s">
        <v>560</v>
      </c>
      <c r="FF81" s="418">
        <f>SUM(FG71:FG76)</f>
        <v>0</v>
      </c>
      <c r="FG81" s="422" t="s">
        <v>472</v>
      </c>
      <c r="FH81" s="423">
        <f>SUMIF(FK71:FK76,"Zona 3",FF71:FF76)+SUMIF(FT71:FT76,"Zona 3",FG71:FG76)</f>
        <v>0</v>
      </c>
      <c r="FI81" s="420"/>
      <c r="FJ81" s="435"/>
      <c r="FK81" s="436"/>
      <c r="FL81" s="437"/>
      <c r="FM81" s="438"/>
      <c r="FN81" s="438"/>
      <c r="FO81" s="438"/>
      <c r="FP81" s="438"/>
      <c r="FQ81" s="438"/>
      <c r="FR81" s="438"/>
      <c r="FS81" s="438"/>
      <c r="FT81" s="439"/>
      <c r="GA81" s="417" t="s">
        <v>560</v>
      </c>
      <c r="GB81" s="418">
        <f>SUM(GC71:GC76)</f>
        <v>0</v>
      </c>
      <c r="GC81" s="422" t="s">
        <v>472</v>
      </c>
      <c r="GD81" s="423">
        <f>SUMIF(GG71:GG76,"Zona 3",GB71:GB76)+SUMIF(GP71:GP76,"Zona 3",GC71:GC76)</f>
        <v>0</v>
      </c>
      <c r="GE81" s="420"/>
      <c r="GF81" s="435"/>
      <c r="GG81" s="436"/>
      <c r="GH81" s="437"/>
      <c r="GI81" s="438"/>
      <c r="GJ81" s="438"/>
      <c r="GK81" s="438"/>
      <c r="GL81" s="438"/>
      <c r="GM81" s="438"/>
      <c r="GN81" s="438"/>
      <c r="GO81" s="438"/>
      <c r="GP81" s="439"/>
      <c r="GW81" s="417" t="s">
        <v>560</v>
      </c>
      <c r="GX81" s="418">
        <f>SUM(GY71:GY76)</f>
        <v>0</v>
      </c>
      <c r="GY81" s="422" t="s">
        <v>472</v>
      </c>
      <c r="GZ81" s="423">
        <f>SUMIF(HC71:HC76,"Zona 3",GX71:GX76)+SUMIF(HL71:HL76,"Zona 3",GY71:GY76)</f>
        <v>0</v>
      </c>
      <c r="HA81" s="420"/>
      <c r="HB81" s="435"/>
      <c r="HC81" s="436"/>
      <c r="HD81" s="437"/>
      <c r="HE81" s="438"/>
      <c r="HF81" s="438"/>
      <c r="HG81" s="438"/>
      <c r="HH81" s="438"/>
      <c r="HI81" s="438"/>
      <c r="HJ81" s="438"/>
      <c r="HK81" s="438"/>
      <c r="HL81" s="439"/>
      <c r="HS81" s="417" t="s">
        <v>560</v>
      </c>
      <c r="HT81" s="418">
        <f>SUM(HU71:HU76)</f>
        <v>0</v>
      </c>
      <c r="HU81" s="422" t="s">
        <v>472</v>
      </c>
      <c r="HV81" s="423">
        <f>SUMIF(HY71:HY76,"Zona 3",HT71:HT76)+SUMIF(IH71:IH76,"Zona 3",HU71:HU76)</f>
        <v>0</v>
      </c>
      <c r="HW81" s="420"/>
      <c r="HX81" s="435"/>
      <c r="HY81" s="436"/>
      <c r="HZ81" s="437"/>
      <c r="IA81" s="438"/>
      <c r="IB81" s="438"/>
      <c r="IC81" s="438"/>
      <c r="ID81" s="438"/>
      <c r="IE81" s="438"/>
      <c r="IF81" s="438"/>
      <c r="IG81" s="438"/>
      <c r="IH81" s="439"/>
      <c r="IO81" s="417" t="s">
        <v>560</v>
      </c>
      <c r="IP81" s="418">
        <f>SUM(IQ71:IQ76)</f>
        <v>0</v>
      </c>
      <c r="IQ81" s="422" t="s">
        <v>472</v>
      </c>
      <c r="IR81" s="423">
        <f>SUMIF(IU71:IU76,"Zona 3",IP71:IP76)+SUMIF(JD71:JD76,"Zona 3",IQ71:IQ76)</f>
        <v>0</v>
      </c>
      <c r="IS81" s="420"/>
      <c r="IT81" s="435"/>
      <c r="IU81" s="436"/>
      <c r="IV81" s="437"/>
      <c r="IW81" s="438"/>
      <c r="IX81" s="438"/>
      <c r="IY81" s="438"/>
      <c r="IZ81" s="438"/>
      <c r="JA81" s="438"/>
      <c r="JB81" s="438"/>
      <c r="JC81" s="438"/>
      <c r="JD81" s="439"/>
      <c r="JK81" s="417" t="s">
        <v>560</v>
      </c>
      <c r="JL81" s="418">
        <f>SUM(JM71:JM76)</f>
        <v>0</v>
      </c>
      <c r="JM81" s="422" t="s">
        <v>472</v>
      </c>
      <c r="JN81" s="423">
        <f>SUMIF(JQ71:JQ76,"Zona 3",JL71:JL76)+SUMIF(JZ71:JZ76,"Zona 3",JM71:JM76)</f>
        <v>0</v>
      </c>
      <c r="JO81" s="420"/>
      <c r="JP81" s="435"/>
      <c r="JQ81" s="436"/>
      <c r="JR81" s="437"/>
      <c r="JS81" s="438"/>
      <c r="JT81" s="438"/>
      <c r="JU81" s="438"/>
      <c r="JV81" s="438"/>
      <c r="JW81" s="438"/>
      <c r="JX81" s="438"/>
      <c r="JY81" s="438"/>
      <c r="JZ81" s="439"/>
      <c r="KG81" s="417" t="s">
        <v>560</v>
      </c>
      <c r="KH81" s="418">
        <f>SUM(KI71:KI76)</f>
        <v>0</v>
      </c>
      <c r="KI81" s="422" t="s">
        <v>472</v>
      </c>
      <c r="KJ81" s="423">
        <f>SUMIF(KM71:KM76,"Zona 3",KH71:KH76)+SUMIF(KV71:KV76,"Zona 3",KI71:KI76)</f>
        <v>0</v>
      </c>
      <c r="KK81" s="420"/>
      <c r="KL81" s="435"/>
      <c r="KM81" s="436"/>
      <c r="KN81" s="437"/>
      <c r="KO81" s="438"/>
      <c r="KP81" s="438"/>
      <c r="KQ81" s="438"/>
      <c r="KR81" s="438"/>
      <c r="KS81" s="438"/>
      <c r="KT81" s="438"/>
      <c r="KU81" s="438"/>
      <c r="KV81" s="439"/>
      <c r="LC81" s="417" t="s">
        <v>560</v>
      </c>
      <c r="LD81" s="418">
        <f>SUM(LE71:LE76)</f>
        <v>0</v>
      </c>
      <c r="LE81" s="422" t="s">
        <v>472</v>
      </c>
      <c r="LF81" s="423">
        <f>SUMIF(LI71:LI76,"Zona 3",LD71:LD76)+SUMIF(LR71:LR76,"Zona 3",LE71:LE76)</f>
        <v>0</v>
      </c>
      <c r="LG81" s="420"/>
      <c r="LH81" s="435"/>
      <c r="LI81" s="436"/>
      <c r="LJ81" s="437"/>
      <c r="LK81" s="438"/>
      <c r="LL81" s="438"/>
      <c r="LM81" s="438"/>
      <c r="LN81" s="438"/>
      <c r="LO81" s="438"/>
      <c r="LP81" s="438"/>
      <c r="LQ81" s="438"/>
      <c r="LR81" s="439"/>
      <c r="LY81" s="417" t="s">
        <v>560</v>
      </c>
      <c r="LZ81" s="418">
        <f>SUM(MA71:MA76)</f>
        <v>0</v>
      </c>
      <c r="MA81" s="422" t="s">
        <v>472</v>
      </c>
      <c r="MB81" s="423">
        <f>SUMIF(ME71:ME76,"Zona 3",LZ71:LZ76)+SUMIF(MN71:MN76,"Zona 3",MA71:MA76)</f>
        <v>0</v>
      </c>
      <c r="MC81" s="420"/>
      <c r="MD81" s="435"/>
      <c r="ME81" s="436"/>
      <c r="MF81" s="437"/>
      <c r="MG81" s="438"/>
      <c r="MH81" s="438"/>
      <c r="MI81" s="438"/>
      <c r="MJ81" s="438"/>
      <c r="MK81" s="438"/>
      <c r="ML81" s="438"/>
      <c r="MM81" s="438"/>
      <c r="MN81" s="439"/>
      <c r="MU81" s="417" t="s">
        <v>560</v>
      </c>
      <c r="MV81" s="418">
        <f>SUM(MW71:MW76)</f>
        <v>0</v>
      </c>
      <c r="MW81" s="422" t="s">
        <v>472</v>
      </c>
      <c r="MX81" s="423">
        <f>SUMIF(NA71:NA76,"Zona 3",MV71:MV76)+SUMIF(NJ71:NJ76,"Zona 3",MW71:MW76)</f>
        <v>0</v>
      </c>
      <c r="MY81" s="420"/>
      <c r="MZ81" s="435"/>
      <c r="NA81" s="436"/>
      <c r="NB81" s="437"/>
      <c r="NC81" s="438"/>
      <c r="ND81" s="438"/>
      <c r="NE81" s="438"/>
      <c r="NF81" s="438"/>
      <c r="NG81" s="438"/>
      <c r="NH81" s="438"/>
      <c r="NI81" s="438"/>
      <c r="NJ81" s="439"/>
      <c r="NQ81" s="417" t="s">
        <v>560</v>
      </c>
      <c r="NR81" s="418">
        <f>SUM(NS71:NS76)</f>
        <v>0</v>
      </c>
      <c r="NS81" s="422" t="s">
        <v>472</v>
      </c>
      <c r="NT81" s="423">
        <f>SUMIF(NW71:NW76,"Zona 3",NR71:NR76)+SUMIF(OF71:OF76,"Zona 3",NS71:NS76)</f>
        <v>0</v>
      </c>
      <c r="NU81" s="420"/>
      <c r="NV81" s="435"/>
      <c r="NW81" s="436"/>
      <c r="NX81" s="437"/>
      <c r="NY81" s="438"/>
      <c r="NZ81" s="438"/>
      <c r="OA81" s="438"/>
      <c r="OB81" s="438"/>
      <c r="OC81" s="438"/>
      <c r="OD81" s="438"/>
      <c r="OE81" s="438"/>
      <c r="OF81" s="439"/>
      <c r="OM81" s="417" t="s">
        <v>560</v>
      </c>
      <c r="ON81" s="418">
        <f>SUM(OO71:OO76)</f>
        <v>0</v>
      </c>
      <c r="OO81" s="422" t="s">
        <v>472</v>
      </c>
      <c r="OP81" s="423">
        <f>SUMIF(OS71:OS76,"Zona 3",ON71:ON76)+SUMIF(PB71:PB76,"Zona 3",OO71:OO76)</f>
        <v>0</v>
      </c>
      <c r="OQ81" s="420"/>
      <c r="OR81" s="435"/>
      <c r="OS81" s="436"/>
      <c r="OT81" s="437"/>
      <c r="OU81" s="438"/>
      <c r="OV81" s="438"/>
      <c r="OW81" s="438"/>
      <c r="OX81" s="438"/>
      <c r="OY81" s="438"/>
      <c r="OZ81" s="438"/>
      <c r="PA81" s="438"/>
      <c r="PB81" s="439"/>
      <c r="PI81" s="417" t="s">
        <v>560</v>
      </c>
      <c r="PJ81" s="418">
        <f>SUM(PK71:PK76)</f>
        <v>0</v>
      </c>
      <c r="PK81" s="422" t="s">
        <v>472</v>
      </c>
      <c r="PL81" s="423">
        <f>SUMIF(PO71:PO76,"Zona 3",PJ71:PJ76)+SUMIF(PX71:PX76,"Zona 3",PK71:PK76)</f>
        <v>0</v>
      </c>
      <c r="PM81" s="420"/>
      <c r="PN81" s="435"/>
      <c r="PO81" s="436"/>
      <c r="PP81" s="437"/>
      <c r="PQ81" s="438"/>
      <c r="PR81" s="438"/>
      <c r="PS81" s="438"/>
      <c r="PT81" s="438"/>
      <c r="PU81" s="438"/>
      <c r="PV81" s="438"/>
      <c r="PW81" s="438"/>
      <c r="PX81" s="439"/>
      <c r="QE81" s="417" t="s">
        <v>560</v>
      </c>
      <c r="QF81" s="418">
        <f>SUM(QG71:QG76)</f>
        <v>0</v>
      </c>
      <c r="QG81" s="422" t="s">
        <v>472</v>
      </c>
      <c r="QH81" s="423">
        <f>SUMIF(QK71:QK76,"Zona 3",QF71:QF76)+SUMIF(QT71:QT76,"Zona 3",QG71:QG76)</f>
        <v>0</v>
      </c>
      <c r="QI81" s="420"/>
      <c r="QJ81" s="435"/>
      <c r="QK81" s="436"/>
      <c r="QL81" s="437"/>
      <c r="QM81" s="438"/>
      <c r="QN81" s="438"/>
      <c r="QO81" s="438"/>
      <c r="QP81" s="438"/>
      <c r="QQ81" s="438"/>
      <c r="QR81" s="438"/>
      <c r="QS81" s="438"/>
      <c r="QT81" s="439"/>
      <c r="RA81" s="417" t="s">
        <v>560</v>
      </c>
      <c r="RB81" s="418">
        <f>SUM(RC71:RC76)</f>
        <v>0</v>
      </c>
      <c r="RC81" s="422" t="s">
        <v>472</v>
      </c>
      <c r="RD81" s="423">
        <f>SUMIF(RG71:RG76,"Zona 3",RB71:RB76)+SUMIF(RP71:RP76,"Zona 3",RC71:RC76)</f>
        <v>0</v>
      </c>
      <c r="RE81" s="420"/>
      <c r="RF81" s="435"/>
      <c r="RG81" s="436"/>
      <c r="RH81" s="437"/>
      <c r="RI81" s="438"/>
      <c r="RJ81" s="438"/>
      <c r="RK81" s="438"/>
      <c r="RL81" s="438"/>
      <c r="RM81" s="438"/>
      <c r="RN81" s="438"/>
      <c r="RO81" s="438"/>
      <c r="RP81" s="439"/>
      <c r="RW81" s="417" t="s">
        <v>560</v>
      </c>
      <c r="RX81" s="418">
        <f>SUM(RY71:RY76)</f>
        <v>0</v>
      </c>
      <c r="RY81" s="422" t="s">
        <v>472</v>
      </c>
      <c r="RZ81" s="423">
        <f>SUMIF(SC71:SC76,"Zona 3",RX71:RX76)+SUMIF(SL71:SL76,"Zona 3",RY71:RY76)</f>
        <v>0</v>
      </c>
      <c r="SA81" s="420"/>
      <c r="SB81" s="435"/>
      <c r="SC81" s="436"/>
      <c r="SD81" s="437"/>
      <c r="SE81" s="438"/>
      <c r="SF81" s="438"/>
      <c r="SG81" s="438"/>
      <c r="SH81" s="438"/>
      <c r="SI81" s="438"/>
      <c r="SJ81" s="438"/>
      <c r="SK81" s="438"/>
      <c r="SL81" s="439"/>
      <c r="SS81" s="417" t="s">
        <v>560</v>
      </c>
      <c r="ST81" s="418">
        <f>SUM(SU71:SU76)</f>
        <v>0</v>
      </c>
      <c r="SU81" s="422" t="s">
        <v>472</v>
      </c>
      <c r="SV81" s="423">
        <f>SUMIF(SY71:SY76,"Zona 3",ST71:ST76)+SUMIF(TH71:TH76,"Zona 3",SU71:SU76)</f>
        <v>0</v>
      </c>
      <c r="SW81" s="420"/>
      <c r="SX81" s="435"/>
      <c r="SY81" s="436"/>
      <c r="SZ81" s="437"/>
      <c r="TA81" s="438"/>
      <c r="TB81" s="438"/>
      <c r="TC81" s="438"/>
      <c r="TD81" s="438"/>
      <c r="TE81" s="438"/>
      <c r="TF81" s="438"/>
      <c r="TG81" s="438"/>
      <c r="TH81" s="439"/>
    </row>
    <row r="82" spans="4:528">
      <c r="J82" s="420"/>
      <c r="K82" s="420"/>
      <c r="L82" s="420"/>
      <c r="M82" s="420"/>
      <c r="N82" s="421"/>
      <c r="AF82" s="420"/>
      <c r="AG82" s="420"/>
      <c r="AH82" s="420"/>
      <c r="AI82" s="420"/>
      <c r="AJ82" s="421"/>
      <c r="BB82" s="420"/>
      <c r="BC82" s="420"/>
      <c r="BD82" s="420"/>
      <c r="BE82" s="420"/>
      <c r="BF82" s="421"/>
      <c r="BX82" s="420"/>
      <c r="BY82" s="420"/>
      <c r="BZ82" s="420"/>
      <c r="CA82" s="420"/>
      <c r="CB82" s="421"/>
      <c r="CT82" s="420"/>
      <c r="CU82" s="420"/>
      <c r="CV82" s="420"/>
      <c r="CW82" s="420"/>
      <c r="CX82" s="421"/>
      <c r="DP82" s="420"/>
      <c r="DQ82" s="420"/>
      <c r="DR82" s="420"/>
      <c r="DS82" s="420"/>
      <c r="DT82" s="421"/>
      <c r="EL82" s="420"/>
      <c r="EM82" s="420"/>
      <c r="EN82" s="420"/>
      <c r="EO82" s="420"/>
      <c r="EP82" s="421"/>
      <c r="FH82" s="420"/>
      <c r="FI82" s="420"/>
      <c r="FJ82" s="420"/>
      <c r="FK82" s="420"/>
      <c r="FL82" s="421"/>
      <c r="GD82" s="420"/>
      <c r="GE82" s="420"/>
      <c r="GF82" s="420"/>
      <c r="GG82" s="420"/>
      <c r="GH82" s="421"/>
      <c r="GZ82" s="420"/>
      <c r="HA82" s="420"/>
      <c r="HB82" s="420"/>
      <c r="HC82" s="420"/>
      <c r="HD82" s="421"/>
      <c r="HV82" s="420"/>
      <c r="HW82" s="420"/>
      <c r="HX82" s="420"/>
      <c r="HY82" s="420"/>
      <c r="HZ82" s="421"/>
      <c r="IR82" s="420"/>
      <c r="IS82" s="420"/>
      <c r="IT82" s="420"/>
      <c r="IU82" s="420"/>
      <c r="IV82" s="421"/>
      <c r="JN82" s="420"/>
      <c r="JO82" s="420"/>
      <c r="JP82" s="420"/>
      <c r="JQ82" s="420"/>
      <c r="JR82" s="421"/>
      <c r="KJ82" s="420"/>
      <c r="KK82" s="420"/>
      <c r="KL82" s="420"/>
      <c r="KM82" s="420"/>
      <c r="KN82" s="421"/>
      <c r="LF82" s="420"/>
      <c r="LG82" s="420"/>
      <c r="LH82" s="420"/>
      <c r="LI82" s="420"/>
      <c r="LJ82" s="421"/>
      <c r="MB82" s="420"/>
      <c r="MC82" s="420"/>
      <c r="MD82" s="420"/>
      <c r="ME82" s="420"/>
      <c r="MF82" s="421"/>
      <c r="MX82" s="420"/>
      <c r="MY82" s="420"/>
      <c r="MZ82" s="420"/>
      <c r="NA82" s="420"/>
      <c r="NB82" s="421"/>
      <c r="NT82" s="420"/>
      <c r="NU82" s="420"/>
      <c r="NV82" s="420"/>
      <c r="NW82" s="420"/>
      <c r="NX82" s="421"/>
      <c r="OP82" s="420"/>
      <c r="OQ82" s="420"/>
      <c r="OR82" s="420"/>
      <c r="OS82" s="420"/>
      <c r="OT82" s="421"/>
      <c r="PL82" s="420"/>
      <c r="PM82" s="420"/>
      <c r="PN82" s="420"/>
      <c r="PO82" s="420"/>
      <c r="PP82" s="421"/>
      <c r="QH82" s="420"/>
      <c r="QI82" s="420"/>
      <c r="QJ82" s="420"/>
      <c r="QK82" s="420"/>
      <c r="QL82" s="421"/>
      <c r="RD82" s="420"/>
      <c r="RE82" s="420"/>
      <c r="RF82" s="420"/>
      <c r="RG82" s="420"/>
      <c r="RH82" s="421"/>
      <c r="RZ82" s="420"/>
      <c r="SA82" s="420"/>
      <c r="SB82" s="420"/>
      <c r="SC82" s="420"/>
      <c r="SD82" s="421"/>
      <c r="SV82" s="420"/>
      <c r="SW82" s="420"/>
      <c r="SX82" s="420"/>
      <c r="SY82" s="420"/>
      <c r="SZ82" s="421"/>
    </row>
    <row r="83" spans="4:528" ht="17" thickBot="1"/>
    <row r="84" spans="4:528" ht="17" thickBot="1">
      <c r="D84" s="584" t="s">
        <v>112</v>
      </c>
      <c r="E84" s="585"/>
      <c r="F84" s="586"/>
      <c r="G84" s="99"/>
      <c r="H84" s="99"/>
      <c r="I84" s="99"/>
      <c r="J84" s="584" t="s">
        <v>183</v>
      </c>
      <c r="K84" s="586"/>
      <c r="Z84" s="584" t="s">
        <v>114</v>
      </c>
      <c r="AA84" s="585"/>
      <c r="AB84" s="586"/>
      <c r="AC84" s="99"/>
      <c r="AD84" s="99"/>
      <c r="AE84" s="92"/>
      <c r="AF84" s="584" t="s">
        <v>183</v>
      </c>
      <c r="AG84" s="586"/>
      <c r="AV84" s="584" t="s">
        <v>115</v>
      </c>
      <c r="AW84" s="585"/>
      <c r="AX84" s="586"/>
      <c r="AY84" s="99"/>
      <c r="AZ84" s="99"/>
      <c r="BA84" s="92"/>
      <c r="BB84" s="584" t="s">
        <v>183</v>
      </c>
      <c r="BC84" s="586"/>
      <c r="BR84" s="584" t="s">
        <v>116</v>
      </c>
      <c r="BS84" s="585"/>
      <c r="BT84" s="586"/>
      <c r="BU84" s="99"/>
      <c r="BV84" s="99"/>
      <c r="BW84" s="92"/>
      <c r="BX84" s="584" t="s">
        <v>183</v>
      </c>
      <c r="BY84" s="586"/>
      <c r="CN84" s="584" t="s">
        <v>117</v>
      </c>
      <c r="CO84" s="585"/>
      <c r="CP84" s="586"/>
      <c r="CQ84" s="99"/>
      <c r="CR84" s="99"/>
      <c r="CS84" s="92"/>
      <c r="CT84" s="584" t="s">
        <v>183</v>
      </c>
      <c r="CU84" s="586"/>
      <c r="DJ84" s="584" t="s">
        <v>118</v>
      </c>
      <c r="DK84" s="585"/>
      <c r="DL84" s="586"/>
      <c r="DM84" s="99"/>
      <c r="DN84" s="99"/>
      <c r="DO84" s="92"/>
      <c r="DP84" s="584" t="s">
        <v>183</v>
      </c>
      <c r="DQ84" s="586"/>
      <c r="EF84" s="584" t="s">
        <v>119</v>
      </c>
      <c r="EG84" s="585"/>
      <c r="EH84" s="586"/>
      <c r="EI84" s="99"/>
      <c r="EJ84" s="99"/>
      <c r="EK84" s="92"/>
      <c r="EL84" s="584" t="s">
        <v>183</v>
      </c>
      <c r="EM84" s="586"/>
      <c r="FB84" s="584" t="s">
        <v>120</v>
      </c>
      <c r="FC84" s="585"/>
      <c r="FD84" s="586"/>
      <c r="FE84" s="99"/>
      <c r="FF84" s="99"/>
      <c r="FG84" s="92"/>
      <c r="FH84" s="584" t="s">
        <v>183</v>
      </c>
      <c r="FI84" s="586"/>
      <c r="FX84" s="584" t="s">
        <v>121</v>
      </c>
      <c r="FY84" s="585"/>
      <c r="FZ84" s="586"/>
      <c r="GA84" s="99"/>
      <c r="GB84" s="99"/>
      <c r="GC84" s="92"/>
      <c r="GD84" s="584" t="s">
        <v>183</v>
      </c>
      <c r="GE84" s="586"/>
      <c r="GT84" s="584" t="s">
        <v>122</v>
      </c>
      <c r="GU84" s="585"/>
      <c r="GV84" s="586"/>
      <c r="GW84" s="99"/>
      <c r="GX84" s="99"/>
      <c r="GY84" s="92"/>
      <c r="GZ84" s="584" t="s">
        <v>183</v>
      </c>
      <c r="HA84" s="586"/>
      <c r="HP84" s="584" t="s">
        <v>123</v>
      </c>
      <c r="HQ84" s="585"/>
      <c r="HR84" s="586"/>
      <c r="HS84" s="99"/>
      <c r="HT84" s="99"/>
      <c r="HU84" s="92"/>
      <c r="HV84" s="584" t="s">
        <v>183</v>
      </c>
      <c r="HW84" s="586"/>
      <c r="IL84" s="584" t="s">
        <v>124</v>
      </c>
      <c r="IM84" s="585"/>
      <c r="IN84" s="586"/>
      <c r="IO84" s="99"/>
      <c r="IP84" s="99"/>
      <c r="IQ84" s="92"/>
      <c r="IR84" s="584" t="s">
        <v>183</v>
      </c>
      <c r="IS84" s="586"/>
      <c r="JH84" s="584" t="s">
        <v>124</v>
      </c>
      <c r="JI84" s="585"/>
      <c r="JJ84" s="586"/>
      <c r="JK84" s="99"/>
      <c r="JL84" s="99"/>
      <c r="JM84" s="92"/>
      <c r="JN84" s="584" t="s">
        <v>183</v>
      </c>
      <c r="JO84" s="586"/>
      <c r="KD84" s="584" t="s">
        <v>126</v>
      </c>
      <c r="KE84" s="585"/>
      <c r="KF84" s="586"/>
      <c r="KG84" s="99"/>
      <c r="KH84" s="99"/>
      <c r="KI84" s="92"/>
      <c r="KJ84" s="584" t="s">
        <v>183</v>
      </c>
      <c r="KK84" s="586"/>
      <c r="KZ84" s="584" t="s">
        <v>127</v>
      </c>
      <c r="LA84" s="585"/>
      <c r="LB84" s="586"/>
      <c r="LC84" s="99"/>
      <c r="LD84" s="99"/>
      <c r="LE84" s="92"/>
      <c r="LF84" s="584" t="s">
        <v>183</v>
      </c>
      <c r="LG84" s="586"/>
      <c r="LV84" s="584" t="s">
        <v>128</v>
      </c>
      <c r="LW84" s="585"/>
      <c r="LX84" s="586"/>
      <c r="LY84" s="99"/>
      <c r="LZ84" s="99"/>
      <c r="MA84" s="92"/>
      <c r="MB84" s="584" t="s">
        <v>183</v>
      </c>
      <c r="MC84" s="586"/>
      <c r="MR84" s="584" t="s">
        <v>129</v>
      </c>
      <c r="MS84" s="585"/>
      <c r="MT84" s="586"/>
      <c r="MU84" s="99"/>
      <c r="MV84" s="99"/>
      <c r="MW84" s="92"/>
      <c r="MX84" s="584" t="s">
        <v>183</v>
      </c>
      <c r="MY84" s="586"/>
      <c r="NN84" s="584" t="s">
        <v>130</v>
      </c>
      <c r="NO84" s="585"/>
      <c r="NP84" s="586"/>
      <c r="NQ84" s="99"/>
      <c r="NR84" s="99"/>
      <c r="NS84" s="92"/>
      <c r="NT84" s="584" t="s">
        <v>183</v>
      </c>
      <c r="NU84" s="586"/>
      <c r="OJ84" s="584" t="s">
        <v>131</v>
      </c>
      <c r="OK84" s="585"/>
      <c r="OL84" s="586"/>
      <c r="OM84" s="99"/>
      <c r="ON84" s="99"/>
      <c r="OO84" s="92"/>
      <c r="OP84" s="584" t="s">
        <v>183</v>
      </c>
      <c r="OQ84" s="586"/>
      <c r="PF84" s="584" t="s">
        <v>132</v>
      </c>
      <c r="PG84" s="585"/>
      <c r="PH84" s="586"/>
      <c r="PI84" s="99"/>
      <c r="PJ84" s="99"/>
      <c r="PK84" s="92"/>
      <c r="PL84" s="584" t="s">
        <v>183</v>
      </c>
      <c r="PM84" s="586"/>
      <c r="QB84" s="584" t="s">
        <v>447</v>
      </c>
      <c r="QC84" s="585"/>
      <c r="QD84" s="586"/>
      <c r="QE84" s="99"/>
      <c r="QF84" s="99"/>
      <c r="QG84" s="92"/>
      <c r="QH84" s="584" t="s">
        <v>183</v>
      </c>
      <c r="QI84" s="586"/>
      <c r="QX84" s="584" t="s">
        <v>448</v>
      </c>
      <c r="QY84" s="585"/>
      <c r="QZ84" s="586"/>
      <c r="RA84" s="99"/>
      <c r="RB84" s="99"/>
      <c r="RC84" s="92"/>
      <c r="RD84" s="584" t="s">
        <v>183</v>
      </c>
      <c r="RE84" s="586"/>
      <c r="RT84" s="584" t="s">
        <v>449</v>
      </c>
      <c r="RU84" s="585"/>
      <c r="RV84" s="586"/>
      <c r="RW84" s="99"/>
      <c r="RX84" s="99"/>
      <c r="RY84" s="92"/>
      <c r="RZ84" s="584" t="s">
        <v>183</v>
      </c>
      <c r="SA84" s="586"/>
      <c r="SP84" s="584" t="s">
        <v>450</v>
      </c>
      <c r="SQ84" s="585"/>
      <c r="SR84" s="586"/>
      <c r="SS84" s="99"/>
      <c r="ST84" s="99"/>
      <c r="SU84" s="92"/>
      <c r="SV84" s="584" t="s">
        <v>183</v>
      </c>
      <c r="SW84" s="586"/>
    </row>
    <row r="86" spans="4:528">
      <c r="D86" s="328" t="s">
        <v>366</v>
      </c>
      <c r="E86" s="328" t="s">
        <v>138</v>
      </c>
      <c r="F86" s="328" t="s">
        <v>558</v>
      </c>
      <c r="G86" s="328" t="s">
        <v>616</v>
      </c>
      <c r="H86" s="328" t="s">
        <v>559</v>
      </c>
      <c r="I86" s="328" t="s">
        <v>560</v>
      </c>
      <c r="J86" s="328" t="s">
        <v>568</v>
      </c>
      <c r="K86" s="328" t="s">
        <v>88</v>
      </c>
      <c r="L86" s="328" t="s">
        <v>556</v>
      </c>
      <c r="M86" s="328" t="s">
        <v>562</v>
      </c>
      <c r="N86" s="328" t="s">
        <v>98</v>
      </c>
      <c r="O86" s="328" t="s">
        <v>75</v>
      </c>
      <c r="P86" s="328" t="s">
        <v>99</v>
      </c>
      <c r="Q86" s="328" t="s">
        <v>88</v>
      </c>
      <c r="R86" s="328" t="s">
        <v>557</v>
      </c>
      <c r="S86" s="328" t="s">
        <v>98</v>
      </c>
      <c r="T86" s="328" t="s">
        <v>75</v>
      </c>
      <c r="U86" s="328" t="s">
        <v>99</v>
      </c>
      <c r="V86" s="328" t="s">
        <v>562</v>
      </c>
      <c r="Z86" s="328" t="s">
        <v>366</v>
      </c>
      <c r="AA86" s="328" t="s">
        <v>138</v>
      </c>
      <c r="AB86" s="328" t="s">
        <v>558</v>
      </c>
      <c r="AC86" s="328" t="s">
        <v>616</v>
      </c>
      <c r="AD86" s="328" t="s">
        <v>559</v>
      </c>
      <c r="AE86" s="328" t="s">
        <v>560</v>
      </c>
      <c r="AF86" s="328" t="s">
        <v>568</v>
      </c>
      <c r="AG86" s="328" t="s">
        <v>88</v>
      </c>
      <c r="AH86" s="328" t="s">
        <v>556</v>
      </c>
      <c r="AI86" s="328" t="s">
        <v>562</v>
      </c>
      <c r="AJ86" s="328" t="s">
        <v>98</v>
      </c>
      <c r="AK86" s="328" t="s">
        <v>75</v>
      </c>
      <c r="AL86" s="328" t="s">
        <v>99</v>
      </c>
      <c r="AM86" s="328" t="s">
        <v>88</v>
      </c>
      <c r="AN86" s="328" t="s">
        <v>557</v>
      </c>
      <c r="AO86" s="328" t="s">
        <v>98</v>
      </c>
      <c r="AP86" s="328" t="s">
        <v>75</v>
      </c>
      <c r="AQ86" s="328" t="s">
        <v>99</v>
      </c>
      <c r="AR86" s="328" t="s">
        <v>562</v>
      </c>
      <c r="AV86" s="328" t="s">
        <v>366</v>
      </c>
      <c r="AW86" s="328" t="s">
        <v>138</v>
      </c>
      <c r="AX86" s="328" t="s">
        <v>558</v>
      </c>
      <c r="AY86" s="328" t="s">
        <v>616</v>
      </c>
      <c r="AZ86" s="328" t="s">
        <v>559</v>
      </c>
      <c r="BA86" s="328" t="s">
        <v>560</v>
      </c>
      <c r="BB86" s="328" t="s">
        <v>568</v>
      </c>
      <c r="BC86" s="328" t="s">
        <v>88</v>
      </c>
      <c r="BD86" s="328" t="s">
        <v>556</v>
      </c>
      <c r="BE86" s="328" t="s">
        <v>562</v>
      </c>
      <c r="BF86" s="328" t="s">
        <v>98</v>
      </c>
      <c r="BG86" s="328" t="s">
        <v>75</v>
      </c>
      <c r="BH86" s="328" t="s">
        <v>99</v>
      </c>
      <c r="BI86" s="328" t="s">
        <v>88</v>
      </c>
      <c r="BJ86" s="328" t="s">
        <v>557</v>
      </c>
      <c r="BK86" s="328" t="s">
        <v>98</v>
      </c>
      <c r="BL86" s="328" t="s">
        <v>75</v>
      </c>
      <c r="BM86" s="328" t="s">
        <v>99</v>
      </c>
      <c r="BN86" s="328" t="s">
        <v>562</v>
      </c>
      <c r="BR86" s="328" t="s">
        <v>366</v>
      </c>
      <c r="BS86" s="328" t="s">
        <v>138</v>
      </c>
      <c r="BT86" s="328" t="s">
        <v>558</v>
      </c>
      <c r="BU86" s="328" t="s">
        <v>616</v>
      </c>
      <c r="BV86" s="328" t="s">
        <v>559</v>
      </c>
      <c r="BW86" s="328" t="s">
        <v>560</v>
      </c>
      <c r="BX86" s="328" t="s">
        <v>568</v>
      </c>
      <c r="BY86" s="328" t="s">
        <v>88</v>
      </c>
      <c r="BZ86" s="328" t="s">
        <v>556</v>
      </c>
      <c r="CA86" s="328" t="s">
        <v>562</v>
      </c>
      <c r="CB86" s="328" t="s">
        <v>98</v>
      </c>
      <c r="CC86" s="328" t="s">
        <v>75</v>
      </c>
      <c r="CD86" s="328" t="s">
        <v>99</v>
      </c>
      <c r="CE86" s="328" t="s">
        <v>88</v>
      </c>
      <c r="CF86" s="328" t="s">
        <v>557</v>
      </c>
      <c r="CG86" s="328" t="s">
        <v>98</v>
      </c>
      <c r="CH86" s="328" t="s">
        <v>75</v>
      </c>
      <c r="CI86" s="328" t="s">
        <v>99</v>
      </c>
      <c r="CJ86" s="328" t="s">
        <v>562</v>
      </c>
      <c r="CN86" s="328" t="s">
        <v>366</v>
      </c>
      <c r="CO86" s="328" t="s">
        <v>138</v>
      </c>
      <c r="CP86" s="328" t="s">
        <v>558</v>
      </c>
      <c r="CQ86" s="328" t="s">
        <v>616</v>
      </c>
      <c r="CR86" s="328" t="s">
        <v>559</v>
      </c>
      <c r="CS86" s="328" t="s">
        <v>560</v>
      </c>
      <c r="CT86" s="328" t="s">
        <v>568</v>
      </c>
      <c r="CU86" s="328" t="s">
        <v>88</v>
      </c>
      <c r="CV86" s="328" t="s">
        <v>556</v>
      </c>
      <c r="CW86" s="328" t="s">
        <v>562</v>
      </c>
      <c r="CX86" s="328" t="s">
        <v>98</v>
      </c>
      <c r="CY86" s="328" t="s">
        <v>75</v>
      </c>
      <c r="CZ86" s="328" t="s">
        <v>99</v>
      </c>
      <c r="DA86" s="328" t="s">
        <v>88</v>
      </c>
      <c r="DB86" s="328" t="s">
        <v>557</v>
      </c>
      <c r="DC86" s="328" t="s">
        <v>98</v>
      </c>
      <c r="DD86" s="328" t="s">
        <v>75</v>
      </c>
      <c r="DE86" s="328" t="s">
        <v>99</v>
      </c>
      <c r="DF86" s="328" t="s">
        <v>562</v>
      </c>
      <c r="DJ86" s="328" t="s">
        <v>366</v>
      </c>
      <c r="DK86" s="328" t="s">
        <v>138</v>
      </c>
      <c r="DL86" s="328" t="s">
        <v>558</v>
      </c>
      <c r="DM86" s="328" t="s">
        <v>616</v>
      </c>
      <c r="DN86" s="328" t="s">
        <v>559</v>
      </c>
      <c r="DO86" s="328" t="s">
        <v>560</v>
      </c>
      <c r="DP86" s="328" t="s">
        <v>568</v>
      </c>
      <c r="DQ86" s="328" t="s">
        <v>88</v>
      </c>
      <c r="DR86" s="328" t="s">
        <v>556</v>
      </c>
      <c r="DS86" s="328" t="s">
        <v>562</v>
      </c>
      <c r="DT86" s="328" t="s">
        <v>98</v>
      </c>
      <c r="DU86" s="328" t="s">
        <v>75</v>
      </c>
      <c r="DV86" s="328" t="s">
        <v>99</v>
      </c>
      <c r="DW86" s="328" t="s">
        <v>88</v>
      </c>
      <c r="DX86" s="328" t="s">
        <v>557</v>
      </c>
      <c r="DY86" s="328" t="s">
        <v>98</v>
      </c>
      <c r="DZ86" s="328" t="s">
        <v>75</v>
      </c>
      <c r="EA86" s="328" t="s">
        <v>99</v>
      </c>
      <c r="EB86" s="328" t="s">
        <v>562</v>
      </c>
      <c r="EF86" s="328" t="s">
        <v>366</v>
      </c>
      <c r="EG86" s="328" t="s">
        <v>138</v>
      </c>
      <c r="EH86" s="328" t="s">
        <v>558</v>
      </c>
      <c r="EI86" s="328" t="s">
        <v>616</v>
      </c>
      <c r="EJ86" s="328" t="s">
        <v>559</v>
      </c>
      <c r="EK86" s="328" t="s">
        <v>560</v>
      </c>
      <c r="EL86" s="328" t="s">
        <v>568</v>
      </c>
      <c r="EM86" s="328" t="s">
        <v>88</v>
      </c>
      <c r="EN86" s="328" t="s">
        <v>556</v>
      </c>
      <c r="EO86" s="328" t="s">
        <v>562</v>
      </c>
      <c r="EP86" s="328" t="s">
        <v>98</v>
      </c>
      <c r="EQ86" s="328" t="s">
        <v>75</v>
      </c>
      <c r="ER86" s="328" t="s">
        <v>99</v>
      </c>
      <c r="ES86" s="328" t="s">
        <v>88</v>
      </c>
      <c r="ET86" s="328" t="s">
        <v>557</v>
      </c>
      <c r="EU86" s="328" t="s">
        <v>98</v>
      </c>
      <c r="EV86" s="328" t="s">
        <v>75</v>
      </c>
      <c r="EW86" s="328" t="s">
        <v>99</v>
      </c>
      <c r="EX86" s="328" t="s">
        <v>562</v>
      </c>
      <c r="FB86" s="328" t="s">
        <v>366</v>
      </c>
      <c r="FC86" s="328" t="s">
        <v>138</v>
      </c>
      <c r="FD86" s="328" t="s">
        <v>558</v>
      </c>
      <c r="FE86" s="328" t="s">
        <v>616</v>
      </c>
      <c r="FF86" s="328" t="s">
        <v>559</v>
      </c>
      <c r="FG86" s="328" t="s">
        <v>560</v>
      </c>
      <c r="FH86" s="328" t="s">
        <v>568</v>
      </c>
      <c r="FI86" s="328" t="s">
        <v>88</v>
      </c>
      <c r="FJ86" s="328" t="s">
        <v>556</v>
      </c>
      <c r="FK86" s="328" t="s">
        <v>562</v>
      </c>
      <c r="FL86" s="328" t="s">
        <v>98</v>
      </c>
      <c r="FM86" s="328" t="s">
        <v>75</v>
      </c>
      <c r="FN86" s="328" t="s">
        <v>99</v>
      </c>
      <c r="FO86" s="328" t="s">
        <v>88</v>
      </c>
      <c r="FP86" s="328" t="s">
        <v>557</v>
      </c>
      <c r="FQ86" s="328" t="s">
        <v>98</v>
      </c>
      <c r="FR86" s="328" t="s">
        <v>75</v>
      </c>
      <c r="FS86" s="328" t="s">
        <v>99</v>
      </c>
      <c r="FT86" s="328" t="s">
        <v>562</v>
      </c>
      <c r="FX86" s="328" t="s">
        <v>366</v>
      </c>
      <c r="FY86" s="328" t="s">
        <v>138</v>
      </c>
      <c r="FZ86" s="328" t="s">
        <v>558</v>
      </c>
      <c r="GA86" s="328" t="s">
        <v>616</v>
      </c>
      <c r="GB86" s="328" t="s">
        <v>559</v>
      </c>
      <c r="GC86" s="328" t="s">
        <v>560</v>
      </c>
      <c r="GD86" s="328" t="s">
        <v>568</v>
      </c>
      <c r="GE86" s="328" t="s">
        <v>88</v>
      </c>
      <c r="GF86" s="328" t="s">
        <v>556</v>
      </c>
      <c r="GG86" s="328" t="s">
        <v>562</v>
      </c>
      <c r="GH86" s="328" t="s">
        <v>98</v>
      </c>
      <c r="GI86" s="328" t="s">
        <v>75</v>
      </c>
      <c r="GJ86" s="328" t="s">
        <v>99</v>
      </c>
      <c r="GK86" s="328" t="s">
        <v>88</v>
      </c>
      <c r="GL86" s="328" t="s">
        <v>557</v>
      </c>
      <c r="GM86" s="328" t="s">
        <v>98</v>
      </c>
      <c r="GN86" s="328" t="s">
        <v>75</v>
      </c>
      <c r="GO86" s="328" t="s">
        <v>99</v>
      </c>
      <c r="GP86" s="328" t="s">
        <v>562</v>
      </c>
      <c r="GT86" s="328" t="s">
        <v>366</v>
      </c>
      <c r="GU86" s="328" t="s">
        <v>138</v>
      </c>
      <c r="GV86" s="328" t="s">
        <v>558</v>
      </c>
      <c r="GW86" s="328" t="s">
        <v>616</v>
      </c>
      <c r="GX86" s="328" t="s">
        <v>559</v>
      </c>
      <c r="GY86" s="328" t="s">
        <v>560</v>
      </c>
      <c r="GZ86" s="328" t="s">
        <v>568</v>
      </c>
      <c r="HA86" s="328" t="s">
        <v>88</v>
      </c>
      <c r="HB86" s="328" t="s">
        <v>556</v>
      </c>
      <c r="HC86" s="328" t="s">
        <v>562</v>
      </c>
      <c r="HD86" s="328" t="s">
        <v>98</v>
      </c>
      <c r="HE86" s="328" t="s">
        <v>75</v>
      </c>
      <c r="HF86" s="328" t="s">
        <v>99</v>
      </c>
      <c r="HG86" s="328" t="s">
        <v>88</v>
      </c>
      <c r="HH86" s="328" t="s">
        <v>557</v>
      </c>
      <c r="HI86" s="328" t="s">
        <v>98</v>
      </c>
      <c r="HJ86" s="328" t="s">
        <v>75</v>
      </c>
      <c r="HK86" s="328" t="s">
        <v>99</v>
      </c>
      <c r="HL86" s="328" t="s">
        <v>562</v>
      </c>
      <c r="HP86" s="328" t="s">
        <v>366</v>
      </c>
      <c r="HQ86" s="328" t="s">
        <v>138</v>
      </c>
      <c r="HR86" s="328" t="s">
        <v>558</v>
      </c>
      <c r="HS86" s="328" t="s">
        <v>616</v>
      </c>
      <c r="HT86" s="328" t="s">
        <v>559</v>
      </c>
      <c r="HU86" s="328" t="s">
        <v>560</v>
      </c>
      <c r="HV86" s="328" t="s">
        <v>568</v>
      </c>
      <c r="HW86" s="328" t="s">
        <v>88</v>
      </c>
      <c r="HX86" s="328" t="s">
        <v>556</v>
      </c>
      <c r="HY86" s="328" t="s">
        <v>562</v>
      </c>
      <c r="HZ86" s="328" t="s">
        <v>98</v>
      </c>
      <c r="IA86" s="328" t="s">
        <v>75</v>
      </c>
      <c r="IB86" s="328" t="s">
        <v>99</v>
      </c>
      <c r="IC86" s="328" t="s">
        <v>88</v>
      </c>
      <c r="ID86" s="328" t="s">
        <v>557</v>
      </c>
      <c r="IE86" s="328" t="s">
        <v>98</v>
      </c>
      <c r="IF86" s="328" t="s">
        <v>75</v>
      </c>
      <c r="IG86" s="328" t="s">
        <v>99</v>
      </c>
      <c r="IH86" s="328" t="s">
        <v>562</v>
      </c>
      <c r="IL86" s="328" t="s">
        <v>366</v>
      </c>
      <c r="IM86" s="328" t="s">
        <v>138</v>
      </c>
      <c r="IN86" s="328" t="s">
        <v>558</v>
      </c>
      <c r="IO86" s="328" t="s">
        <v>616</v>
      </c>
      <c r="IP86" s="328" t="s">
        <v>559</v>
      </c>
      <c r="IQ86" s="328" t="s">
        <v>560</v>
      </c>
      <c r="IR86" s="328" t="s">
        <v>568</v>
      </c>
      <c r="IS86" s="328" t="s">
        <v>88</v>
      </c>
      <c r="IT86" s="328" t="s">
        <v>556</v>
      </c>
      <c r="IU86" s="328" t="s">
        <v>562</v>
      </c>
      <c r="IV86" s="328" t="s">
        <v>98</v>
      </c>
      <c r="IW86" s="328" t="s">
        <v>75</v>
      </c>
      <c r="IX86" s="328" t="s">
        <v>99</v>
      </c>
      <c r="IY86" s="328" t="s">
        <v>88</v>
      </c>
      <c r="IZ86" s="328" t="s">
        <v>557</v>
      </c>
      <c r="JA86" s="328" t="s">
        <v>98</v>
      </c>
      <c r="JB86" s="328" t="s">
        <v>75</v>
      </c>
      <c r="JC86" s="328" t="s">
        <v>99</v>
      </c>
      <c r="JD86" s="328" t="s">
        <v>562</v>
      </c>
      <c r="JH86" s="328" t="s">
        <v>366</v>
      </c>
      <c r="JI86" s="328" t="s">
        <v>138</v>
      </c>
      <c r="JJ86" s="328" t="s">
        <v>558</v>
      </c>
      <c r="JK86" s="328" t="s">
        <v>616</v>
      </c>
      <c r="JL86" s="328" t="s">
        <v>559</v>
      </c>
      <c r="JM86" s="328" t="s">
        <v>560</v>
      </c>
      <c r="JN86" s="328" t="s">
        <v>568</v>
      </c>
      <c r="JO86" s="328" t="s">
        <v>88</v>
      </c>
      <c r="JP86" s="328" t="s">
        <v>556</v>
      </c>
      <c r="JQ86" s="328" t="s">
        <v>562</v>
      </c>
      <c r="JR86" s="328" t="s">
        <v>98</v>
      </c>
      <c r="JS86" s="328" t="s">
        <v>75</v>
      </c>
      <c r="JT86" s="328" t="s">
        <v>99</v>
      </c>
      <c r="JU86" s="328" t="s">
        <v>88</v>
      </c>
      <c r="JV86" s="328" t="s">
        <v>557</v>
      </c>
      <c r="JW86" s="328" t="s">
        <v>98</v>
      </c>
      <c r="JX86" s="328" t="s">
        <v>75</v>
      </c>
      <c r="JY86" s="328" t="s">
        <v>99</v>
      </c>
      <c r="JZ86" s="328" t="s">
        <v>562</v>
      </c>
      <c r="KD86" s="328" t="s">
        <v>366</v>
      </c>
      <c r="KE86" s="328" t="s">
        <v>138</v>
      </c>
      <c r="KF86" s="328" t="s">
        <v>558</v>
      </c>
      <c r="KG86" s="328" t="s">
        <v>616</v>
      </c>
      <c r="KH86" s="328" t="s">
        <v>559</v>
      </c>
      <c r="KI86" s="328" t="s">
        <v>560</v>
      </c>
      <c r="KJ86" s="328" t="s">
        <v>568</v>
      </c>
      <c r="KK86" s="328" t="s">
        <v>88</v>
      </c>
      <c r="KL86" s="328" t="s">
        <v>556</v>
      </c>
      <c r="KM86" s="328" t="s">
        <v>562</v>
      </c>
      <c r="KN86" s="328" t="s">
        <v>98</v>
      </c>
      <c r="KO86" s="328" t="s">
        <v>75</v>
      </c>
      <c r="KP86" s="328" t="s">
        <v>99</v>
      </c>
      <c r="KQ86" s="328" t="s">
        <v>88</v>
      </c>
      <c r="KR86" s="328" t="s">
        <v>557</v>
      </c>
      <c r="KS86" s="328" t="s">
        <v>98</v>
      </c>
      <c r="KT86" s="328" t="s">
        <v>75</v>
      </c>
      <c r="KU86" s="328" t="s">
        <v>99</v>
      </c>
      <c r="KV86" s="328" t="s">
        <v>562</v>
      </c>
      <c r="KZ86" s="328" t="s">
        <v>366</v>
      </c>
      <c r="LA86" s="328" t="s">
        <v>138</v>
      </c>
      <c r="LB86" s="328" t="s">
        <v>558</v>
      </c>
      <c r="LC86" s="328" t="s">
        <v>616</v>
      </c>
      <c r="LD86" s="328" t="s">
        <v>559</v>
      </c>
      <c r="LE86" s="328" t="s">
        <v>560</v>
      </c>
      <c r="LF86" s="328" t="s">
        <v>568</v>
      </c>
      <c r="LG86" s="328" t="s">
        <v>88</v>
      </c>
      <c r="LH86" s="328" t="s">
        <v>556</v>
      </c>
      <c r="LI86" s="328" t="s">
        <v>562</v>
      </c>
      <c r="LJ86" s="328" t="s">
        <v>98</v>
      </c>
      <c r="LK86" s="328" t="s">
        <v>75</v>
      </c>
      <c r="LL86" s="328" t="s">
        <v>99</v>
      </c>
      <c r="LM86" s="328" t="s">
        <v>88</v>
      </c>
      <c r="LN86" s="328" t="s">
        <v>557</v>
      </c>
      <c r="LO86" s="328" t="s">
        <v>98</v>
      </c>
      <c r="LP86" s="328" t="s">
        <v>75</v>
      </c>
      <c r="LQ86" s="328" t="s">
        <v>99</v>
      </c>
      <c r="LR86" s="328" t="s">
        <v>562</v>
      </c>
      <c r="LV86" s="328" t="s">
        <v>366</v>
      </c>
      <c r="LW86" s="328" t="s">
        <v>138</v>
      </c>
      <c r="LX86" s="328" t="s">
        <v>558</v>
      </c>
      <c r="LY86" s="328" t="s">
        <v>616</v>
      </c>
      <c r="LZ86" s="328" t="s">
        <v>559</v>
      </c>
      <c r="MA86" s="328" t="s">
        <v>560</v>
      </c>
      <c r="MB86" s="328" t="s">
        <v>568</v>
      </c>
      <c r="MC86" s="328" t="s">
        <v>88</v>
      </c>
      <c r="MD86" s="328" t="s">
        <v>556</v>
      </c>
      <c r="ME86" s="328" t="s">
        <v>562</v>
      </c>
      <c r="MF86" s="328" t="s">
        <v>98</v>
      </c>
      <c r="MG86" s="328" t="s">
        <v>75</v>
      </c>
      <c r="MH86" s="328" t="s">
        <v>99</v>
      </c>
      <c r="MI86" s="328" t="s">
        <v>88</v>
      </c>
      <c r="MJ86" s="328" t="s">
        <v>557</v>
      </c>
      <c r="MK86" s="328" t="s">
        <v>98</v>
      </c>
      <c r="ML86" s="328" t="s">
        <v>75</v>
      </c>
      <c r="MM86" s="328" t="s">
        <v>99</v>
      </c>
      <c r="MN86" s="328" t="s">
        <v>562</v>
      </c>
      <c r="MR86" s="328" t="s">
        <v>366</v>
      </c>
      <c r="MS86" s="328" t="s">
        <v>138</v>
      </c>
      <c r="MT86" s="328" t="s">
        <v>558</v>
      </c>
      <c r="MU86" s="328" t="s">
        <v>616</v>
      </c>
      <c r="MV86" s="328" t="s">
        <v>559</v>
      </c>
      <c r="MW86" s="328" t="s">
        <v>560</v>
      </c>
      <c r="MX86" s="328" t="s">
        <v>568</v>
      </c>
      <c r="MY86" s="328" t="s">
        <v>88</v>
      </c>
      <c r="MZ86" s="328" t="s">
        <v>556</v>
      </c>
      <c r="NA86" s="328" t="s">
        <v>562</v>
      </c>
      <c r="NB86" s="328" t="s">
        <v>98</v>
      </c>
      <c r="NC86" s="328" t="s">
        <v>75</v>
      </c>
      <c r="ND86" s="328" t="s">
        <v>99</v>
      </c>
      <c r="NE86" s="328" t="s">
        <v>88</v>
      </c>
      <c r="NF86" s="328" t="s">
        <v>557</v>
      </c>
      <c r="NG86" s="328" t="s">
        <v>98</v>
      </c>
      <c r="NH86" s="328" t="s">
        <v>75</v>
      </c>
      <c r="NI86" s="328" t="s">
        <v>99</v>
      </c>
      <c r="NJ86" s="328" t="s">
        <v>562</v>
      </c>
      <c r="NN86" s="328" t="s">
        <v>366</v>
      </c>
      <c r="NO86" s="328" t="s">
        <v>138</v>
      </c>
      <c r="NP86" s="328" t="s">
        <v>558</v>
      </c>
      <c r="NQ86" s="328" t="s">
        <v>616</v>
      </c>
      <c r="NR86" s="328" t="s">
        <v>559</v>
      </c>
      <c r="NS86" s="328" t="s">
        <v>560</v>
      </c>
      <c r="NT86" s="328" t="s">
        <v>568</v>
      </c>
      <c r="NU86" s="328" t="s">
        <v>88</v>
      </c>
      <c r="NV86" s="328" t="s">
        <v>556</v>
      </c>
      <c r="NW86" s="328" t="s">
        <v>562</v>
      </c>
      <c r="NX86" s="328" t="s">
        <v>98</v>
      </c>
      <c r="NY86" s="328" t="s">
        <v>75</v>
      </c>
      <c r="NZ86" s="328" t="s">
        <v>99</v>
      </c>
      <c r="OA86" s="328" t="s">
        <v>88</v>
      </c>
      <c r="OB86" s="328" t="s">
        <v>557</v>
      </c>
      <c r="OC86" s="328" t="s">
        <v>98</v>
      </c>
      <c r="OD86" s="328" t="s">
        <v>75</v>
      </c>
      <c r="OE86" s="328" t="s">
        <v>99</v>
      </c>
      <c r="OF86" s="328" t="s">
        <v>562</v>
      </c>
      <c r="OJ86" s="328" t="s">
        <v>366</v>
      </c>
      <c r="OK86" s="328" t="s">
        <v>138</v>
      </c>
      <c r="OL86" s="328" t="s">
        <v>558</v>
      </c>
      <c r="OM86" s="328" t="s">
        <v>616</v>
      </c>
      <c r="ON86" s="328" t="s">
        <v>559</v>
      </c>
      <c r="OO86" s="328" t="s">
        <v>560</v>
      </c>
      <c r="OP86" s="328" t="s">
        <v>568</v>
      </c>
      <c r="OQ86" s="328" t="s">
        <v>88</v>
      </c>
      <c r="OR86" s="328" t="s">
        <v>556</v>
      </c>
      <c r="OS86" s="328" t="s">
        <v>562</v>
      </c>
      <c r="OT86" s="328" t="s">
        <v>98</v>
      </c>
      <c r="OU86" s="328" t="s">
        <v>75</v>
      </c>
      <c r="OV86" s="328" t="s">
        <v>99</v>
      </c>
      <c r="OW86" s="328" t="s">
        <v>88</v>
      </c>
      <c r="OX86" s="328" t="s">
        <v>557</v>
      </c>
      <c r="OY86" s="328" t="s">
        <v>98</v>
      </c>
      <c r="OZ86" s="328" t="s">
        <v>75</v>
      </c>
      <c r="PA86" s="328" t="s">
        <v>99</v>
      </c>
      <c r="PB86" s="328" t="s">
        <v>562</v>
      </c>
      <c r="PF86" s="328" t="s">
        <v>366</v>
      </c>
      <c r="PG86" s="328" t="s">
        <v>138</v>
      </c>
      <c r="PH86" s="328" t="s">
        <v>558</v>
      </c>
      <c r="PI86" s="328" t="s">
        <v>616</v>
      </c>
      <c r="PJ86" s="328" t="s">
        <v>559</v>
      </c>
      <c r="PK86" s="328" t="s">
        <v>560</v>
      </c>
      <c r="PL86" s="328" t="s">
        <v>568</v>
      </c>
      <c r="PM86" s="328" t="s">
        <v>88</v>
      </c>
      <c r="PN86" s="328" t="s">
        <v>556</v>
      </c>
      <c r="PO86" s="328" t="s">
        <v>562</v>
      </c>
      <c r="PP86" s="328" t="s">
        <v>98</v>
      </c>
      <c r="PQ86" s="328" t="s">
        <v>75</v>
      </c>
      <c r="PR86" s="328" t="s">
        <v>99</v>
      </c>
      <c r="PS86" s="328" t="s">
        <v>88</v>
      </c>
      <c r="PT86" s="328" t="s">
        <v>557</v>
      </c>
      <c r="PU86" s="328" t="s">
        <v>98</v>
      </c>
      <c r="PV86" s="328" t="s">
        <v>75</v>
      </c>
      <c r="PW86" s="328" t="s">
        <v>99</v>
      </c>
      <c r="PX86" s="328" t="s">
        <v>562</v>
      </c>
      <c r="QB86" s="328" t="s">
        <v>366</v>
      </c>
      <c r="QC86" s="328" t="s">
        <v>138</v>
      </c>
      <c r="QD86" s="328" t="s">
        <v>558</v>
      </c>
      <c r="QE86" s="328" t="s">
        <v>616</v>
      </c>
      <c r="QF86" s="328" t="s">
        <v>559</v>
      </c>
      <c r="QG86" s="328" t="s">
        <v>560</v>
      </c>
      <c r="QH86" s="328" t="s">
        <v>568</v>
      </c>
      <c r="QI86" s="328" t="s">
        <v>88</v>
      </c>
      <c r="QJ86" s="328" t="s">
        <v>556</v>
      </c>
      <c r="QK86" s="328" t="s">
        <v>562</v>
      </c>
      <c r="QL86" s="328" t="s">
        <v>98</v>
      </c>
      <c r="QM86" s="328" t="s">
        <v>75</v>
      </c>
      <c r="QN86" s="328" t="s">
        <v>99</v>
      </c>
      <c r="QO86" s="328" t="s">
        <v>88</v>
      </c>
      <c r="QP86" s="328" t="s">
        <v>557</v>
      </c>
      <c r="QQ86" s="328" t="s">
        <v>98</v>
      </c>
      <c r="QR86" s="328" t="s">
        <v>75</v>
      </c>
      <c r="QS86" s="328" t="s">
        <v>99</v>
      </c>
      <c r="QT86" s="328" t="s">
        <v>562</v>
      </c>
      <c r="QX86" s="328" t="s">
        <v>366</v>
      </c>
      <c r="QY86" s="328" t="s">
        <v>138</v>
      </c>
      <c r="QZ86" s="328" t="s">
        <v>558</v>
      </c>
      <c r="RA86" s="328" t="s">
        <v>616</v>
      </c>
      <c r="RB86" s="328" t="s">
        <v>559</v>
      </c>
      <c r="RC86" s="328" t="s">
        <v>560</v>
      </c>
      <c r="RD86" s="328" t="s">
        <v>568</v>
      </c>
      <c r="RE86" s="328" t="s">
        <v>88</v>
      </c>
      <c r="RF86" s="328" t="s">
        <v>556</v>
      </c>
      <c r="RG86" s="328" t="s">
        <v>562</v>
      </c>
      <c r="RH86" s="328" t="s">
        <v>98</v>
      </c>
      <c r="RI86" s="328" t="s">
        <v>75</v>
      </c>
      <c r="RJ86" s="328" t="s">
        <v>99</v>
      </c>
      <c r="RK86" s="328" t="s">
        <v>88</v>
      </c>
      <c r="RL86" s="328" t="s">
        <v>557</v>
      </c>
      <c r="RM86" s="328" t="s">
        <v>98</v>
      </c>
      <c r="RN86" s="328" t="s">
        <v>75</v>
      </c>
      <c r="RO86" s="328" t="s">
        <v>99</v>
      </c>
      <c r="RP86" s="328" t="s">
        <v>562</v>
      </c>
      <c r="RT86" s="328" t="s">
        <v>366</v>
      </c>
      <c r="RU86" s="328" t="s">
        <v>138</v>
      </c>
      <c r="RV86" s="328" t="s">
        <v>558</v>
      </c>
      <c r="RW86" s="328" t="s">
        <v>616</v>
      </c>
      <c r="RX86" s="328" t="s">
        <v>559</v>
      </c>
      <c r="RY86" s="328" t="s">
        <v>560</v>
      </c>
      <c r="RZ86" s="328" t="s">
        <v>568</v>
      </c>
      <c r="SA86" s="328" t="s">
        <v>88</v>
      </c>
      <c r="SB86" s="328" t="s">
        <v>556</v>
      </c>
      <c r="SC86" s="328" t="s">
        <v>562</v>
      </c>
      <c r="SD86" s="328" t="s">
        <v>98</v>
      </c>
      <c r="SE86" s="328" t="s">
        <v>75</v>
      </c>
      <c r="SF86" s="328" t="s">
        <v>99</v>
      </c>
      <c r="SG86" s="328" t="s">
        <v>88</v>
      </c>
      <c r="SH86" s="328" t="s">
        <v>557</v>
      </c>
      <c r="SI86" s="328" t="s">
        <v>98</v>
      </c>
      <c r="SJ86" s="328" t="s">
        <v>75</v>
      </c>
      <c r="SK86" s="328" t="s">
        <v>99</v>
      </c>
      <c r="SL86" s="328" t="s">
        <v>562</v>
      </c>
      <c r="SP86" s="328" t="s">
        <v>366</v>
      </c>
      <c r="SQ86" s="328" t="s">
        <v>138</v>
      </c>
      <c r="SR86" s="328" t="s">
        <v>558</v>
      </c>
      <c r="SS86" s="328" t="s">
        <v>616</v>
      </c>
      <c r="ST86" s="328" t="s">
        <v>559</v>
      </c>
      <c r="SU86" s="328" t="s">
        <v>560</v>
      </c>
      <c r="SV86" s="328" t="s">
        <v>568</v>
      </c>
      <c r="SW86" s="328" t="s">
        <v>88</v>
      </c>
      <c r="SX86" s="328" t="s">
        <v>556</v>
      </c>
      <c r="SY86" s="328" t="s">
        <v>562</v>
      </c>
      <c r="SZ86" s="328" t="s">
        <v>98</v>
      </c>
      <c r="TA86" s="328" t="s">
        <v>75</v>
      </c>
      <c r="TB86" s="328" t="s">
        <v>99</v>
      </c>
      <c r="TC86" s="328" t="s">
        <v>88</v>
      </c>
      <c r="TD86" s="328" t="s">
        <v>557</v>
      </c>
      <c r="TE86" s="328" t="s">
        <v>98</v>
      </c>
      <c r="TF86" s="328" t="s">
        <v>75</v>
      </c>
      <c r="TG86" s="328" t="s">
        <v>99</v>
      </c>
      <c r="TH86" s="328" t="s">
        <v>562</v>
      </c>
    </row>
    <row r="87" spans="4:528">
      <c r="D87" s="407"/>
      <c r="E87" s="407"/>
      <c r="F87" s="407"/>
      <c r="G87" s="407"/>
      <c r="H87" s="407">
        <f>IFERROR(D87*E87*F87,"")</f>
        <v>0</v>
      </c>
      <c r="I87" s="407">
        <f>IFERROR(D87*E87*G87,"")</f>
        <v>0</v>
      </c>
      <c r="J87" s="408" t="str">
        <f>IFERROR(((F87*E87*D87)*(P87*16.6667))+((D87*E87*G87)*(U87*16.6667)),"")</f>
        <v/>
      </c>
      <c r="K87" s="407" t="s">
        <v>144</v>
      </c>
      <c r="L87" s="407"/>
      <c r="M87" s="409" t="str">
        <f>IF(O87="9-11","Zona 1",IF(O87="11","Zona 1",IF(O87="12-13","Zona 2",IF(O87="14-16","Zona 2",IF(O87="17-19","Zona 3",IF(O87="20","Zona 3",""))))))</f>
        <v/>
      </c>
      <c r="N87" s="410" t="str">
        <f>IFERROR(TIME(0,ROUNDDOWN(((1/P87)*60),0),ROUND(((((1/P87)*60)-ROUNDDOWN(((1/P87)*60),0))*60),0)),"")</f>
        <v/>
      </c>
      <c r="O87" s="407" t="str">
        <f>IFERROR(IF(K87="PACE_Daniels",(INDEX(BASE!$AE$4:$AH$8,MATCH('Microciclos - Endurance (2)'!L87,BASE!$AE$4:$AE$8,0),4)),IF(AND(K87="vVO2máx",L87&gt;=35,L87&lt;=45),"9-11",IF(AND(K87="vVO2máx",L87&gt;45,L87&lt;=65),"11",IF(AND(K87="vVO2máx",L87&gt;65,L87&lt;=75),"12-13",IF(AND(K87="vVO2máx",L87&gt;=80,L87&lt;=85),"14-16",IF(AND(K87="vVO2máx",L87&gt;=85,L87&lt;100),"17-19",IF(AND(K87="vVO2máx",L87&gt;=100),"20",IF(AND(K87="FCR",L87&gt;40,L87&lt;=60),"12-13",IF(AND(K87="FCR",L87&gt;60,L87&lt;=84),"14-16",IF(AND(K87="FCR",L87&gt;=85,L87&lt;100),"17-19",IF(AND(K87="FCR",L87=100),"20",""))))))))))),"")</f>
        <v/>
      </c>
      <c r="P87" s="409" t="str">
        <f>IFERROR(IF(K87="vVO2máx",(Avaliações!$C$51*'Microciclos - Endurance (2)'!L87)/100,IF(K87="Velocidade_crítica",IF(L87="80% VC",Avaliações!#REF!*0.8,IF(L87="100% VC",Avaliações!#REF!*1,IF(L87="120% VC",Avaliações!#REF!*1.2,IF(L87="&gt;30%",Avaliações!$C$54*1.3,IF(L87="&gt;40%",Avaliações!$C$54*1.4,0))))),IF(K87="PACE_Daniels",INDEX(BASE!$Q$4:$V$60,MATCH(Avaliações!$C$53,BASE!$Q$4:$Q$60,0),MATCH('Microciclos - Endurance (2)'!L87,BASE!$Q$4:$V$4,0)),""))),"")</f>
        <v/>
      </c>
      <c r="Q87" s="407" t="s">
        <v>144</v>
      </c>
      <c r="R87" s="407"/>
      <c r="S87" s="410" t="str">
        <f>IFERROR(TIME(0,ROUNDDOWN(((1/U87)*60),0),ROUND(((((1/U87)*60)-ROUNDDOWN(((1/U87)*60),0))*60),0)),"")</f>
        <v/>
      </c>
      <c r="T87" s="407" t="str">
        <f>IFERROR(IF(Q87="PACE_Daniels",(INDEX(BASE!$AE$4:$AH$7,MATCH('Microciclos - Endurance (2)'!R87,BASE!$AE$4:$AE$7,0),4)),IF(AND(Q87="vVO2máx",R87&gt;=35,R87&lt;=45),"9-11",IF(AND(Q87="vVO2máx",R87&gt;45,R87&lt;=65),"11",IF(AND(Q87="vVO2máx",R87&gt;65,R87&lt;=75),"12-13",IF(AND(Q87="vVO2máx",R87&gt;=80,R87&lt;=85),"14-16",IF(AND(Q87="vVO2máx",R87&gt;=85,R87&lt;100),"17-19",IF(AND(Q87="vVO2máx",R87&gt;=100),"20",IF(AND(Q87="FCR",R87&gt;40,R87&lt;=60),"12-13",IF(AND(Q87="FCR",R87&gt;60,R87&lt;=84),"14-16",IF(AND(Q87="FCR",R87&gt;=85,R87&lt;100),"17-19",IF(AND(Q87="FCR",R87=100),"20",""))))))))))),"")</f>
        <v/>
      </c>
      <c r="U87" s="409">
        <f>IFERROR(IF(Q87="vVO2máx",(Avaliações!$C$51*'Microciclos - Endurance (2)'!R87)/100,IF(Q87="Velocidade_crítica",IF(R87="80% VC",Avaliações!#REF!*0.8,IF(R87="100% VC",Avaliações!#REF!*1,IF(R87="120% VC",Avaliações!#REF!*1.2,IF(R87="&gt;30%",Avaliações!$C$54*1.3,IF(R87="&gt;40%",Avaliações!$C$54*1.4,0))))),IF(Q87="PACE_Daniels",INDEX(BASE!$Q$4:$V$60,MATCH(Avaliações!$C$53,BASE!$Q$4:$Q$60,0),MATCH('Microciclos - Endurance (2)'!R87,BASE!$Q$4:$V$4,0)),0))),"")</f>
        <v>0</v>
      </c>
      <c r="V87" s="409" t="str">
        <f>IF(T87="9-11","Zona 1",IF(T87="11","Zona 1",IF(T87="12-13","Zona 2",IF(T87="14-16","Zona 2",IF(T87="17-19","Zona 3",IF(T87="20","Zona 3",""))))))</f>
        <v/>
      </c>
      <c r="Z87" s="407"/>
      <c r="AA87" s="407"/>
      <c r="AB87" s="407"/>
      <c r="AC87" s="407"/>
      <c r="AD87" s="407">
        <f>IFERROR(Z87*AA87*AB87,"")</f>
        <v>0</v>
      </c>
      <c r="AE87" s="407">
        <f>IFERROR(Z87*AA87*AC87,"")</f>
        <v>0</v>
      </c>
      <c r="AF87" s="408" t="str">
        <f>IFERROR(((AB87*AA87*Z87)*(AL87*16.6667))+((Z87*AA87*AC87)*(AQ87*16.6667)),"")</f>
        <v/>
      </c>
      <c r="AG87" s="407" t="s">
        <v>144</v>
      </c>
      <c r="AH87" s="407"/>
      <c r="AI87" s="409" t="str">
        <f>IF(AK87="9-11","Zona 1",IF(AK87="11","Zona 1",IF(AK87="12-13","Zona 2",IF(AK87="14-16","Zona 2",IF(AK87="17-19","Zona 3",IF(AK87="20","Zona 3",""))))))</f>
        <v/>
      </c>
      <c r="AJ87" s="410" t="str">
        <f>IFERROR(TIME(0,ROUNDDOWN(((1/AL87)*60),0),ROUND(((((1/AL87)*60)-ROUNDDOWN(((1/AL87)*60),0))*60),0)),"")</f>
        <v/>
      </c>
      <c r="AK87" s="407" t="str">
        <f>IFERROR(IF(AG87="PACE_Daniels",(INDEX(BASE!$AE$4:$AH$8,MATCH('Microciclos - Endurance (2)'!AH87,BASE!$AE$4:$AE$8,0),4)),IF(AND(AG87="vVO2máx",AH87&gt;=35,AH87&lt;=45),"9-11",IF(AND(AG87="vVO2máx",AH87&gt;45,AH87&lt;=65),"11",IF(AND(AG87="vVO2máx",AH87&gt;65,AH87&lt;=75),"12-13",IF(AND(AG87="vVO2máx",AH87&gt;=80,AH87&lt;=85),"14-16",IF(AND(AG87="vVO2máx",AH87&gt;=85,AH87&lt;100),"17-19",IF(AND(AG87="vVO2máx",AH87&gt;=100),"20",IF(AND(AG87="FCR",AH87&gt;40,AH87&lt;=60),"12-13",IF(AND(AG87="FCR",AH87&gt;60,AH87&lt;=84),"14-16",IF(AND(AG87="FCR",AH87&gt;=85,AH87&lt;100),"17-19",IF(AND(AG87="FCR",AH87=100),"20",""))))))))))),"")</f>
        <v/>
      </c>
      <c r="AL87" s="409" t="str">
        <f>IFERROR(IF(AG87="vVO2máx",(Avaliações!$C$51*'Microciclos - Endurance (2)'!AH87)/100,IF(AG87="Velocidade_crítica",IF(AH87="80% VC",Avaliações!#REF!*0.8,IF(AH87="100% VC",Avaliações!#REF!*1,IF(AH87="120% VC",Avaliações!#REF!*1.2,IF(AH87="&gt;30%",Avaliações!$C$54*1.3,IF(AH87="&gt;40%",Avaliações!$C$54*1.4,0))))),IF(AG87="PACE_Daniels",INDEX(BASE!$Q$4:$V$60,MATCH(Avaliações!$C$53,BASE!$Q$4:$Q$60,0),MATCH('Microciclos - Endurance (2)'!AH87,BASE!$Q$4:$V$4,0)),""))),"")</f>
        <v/>
      </c>
      <c r="AM87" s="407" t="s">
        <v>144</v>
      </c>
      <c r="AN87" s="407"/>
      <c r="AO87" s="410" t="str">
        <f>IFERROR(TIME(0,ROUNDDOWN(((1/AQ87)*60),0),ROUND(((((1/AQ87)*60)-ROUNDDOWN(((1/AQ87)*60),0))*60),0)),"")</f>
        <v/>
      </c>
      <c r="AP87" s="407" t="str">
        <f>IFERROR(IF(AM87="PACE_Daniels",(INDEX(BASE!$AE$4:$AH$7,MATCH('Microciclos - Endurance (2)'!AN87,BASE!$AE$4:$AE$7,0),4)),IF(AND(AM87="vVO2máx",AN87&gt;=35,AN87&lt;=45),"9-11",IF(AND(AM87="vVO2máx",AN87&gt;45,AN87&lt;=65),"11",IF(AND(AM87="vVO2máx",AN87&gt;65,AN87&lt;=75),"12-13",IF(AND(AM87="vVO2máx",AN87&gt;=80,AN87&lt;=85),"14-16",IF(AND(AM87="vVO2máx",AN87&gt;=85,AN87&lt;100),"17-19",IF(AND(AM87="vVO2máx",AN87&gt;=100),"20",IF(AND(AM87="FCR",AN87&gt;40,AN87&lt;=60),"12-13",IF(AND(AM87="FCR",AN87&gt;60,AN87&lt;=84),"14-16",IF(AND(AM87="FCR",AN87&gt;=85,AN87&lt;100),"17-19",IF(AND(AM87="FCR",AN87=100),"20",""))))))))))),"")</f>
        <v/>
      </c>
      <c r="AQ87" s="409">
        <f>IFERROR(IF(AM87="vVO2máx",(Avaliações!$C$51*'Microciclos - Endurance (2)'!AN87)/100,IF(AM87="Velocidade_crítica",IF(AN87="80% VC",Avaliações!#REF!*0.8,IF(AN87="100% VC",Avaliações!#REF!*1,IF(AN87="120% VC",Avaliações!#REF!*1.2,IF(AN87="&gt;30%",Avaliações!$C$54*1.3,IF(AN87="&gt;40%",Avaliações!$C$54*1.4,0))))),IF(AM87="PACE_Daniels",INDEX(BASE!$Q$4:$V$60,MATCH(Avaliações!$C$53,BASE!$Q$4:$Q$60,0),MATCH('Microciclos - Endurance (2)'!AN87,BASE!$Q$4:$V$4,0)),0))),"")</f>
        <v>0</v>
      </c>
      <c r="AR87" s="409" t="str">
        <f>IF(AP87="9-11","Zona 1",IF(AP87="11","Zona 1",IF(AP87="12-13","Zona 2",IF(AP87="14-16","Zona 2",IF(AP87="17-19","Zona 3",IF(AP87="20","Zona 3",""))))))</f>
        <v/>
      </c>
      <c r="AV87" s="407"/>
      <c r="AW87" s="407"/>
      <c r="AX87" s="407"/>
      <c r="AY87" s="407"/>
      <c r="AZ87" s="407">
        <f>IFERROR(AV87*AW87*AX87,"")</f>
        <v>0</v>
      </c>
      <c r="BA87" s="407">
        <f>IFERROR(AV87*AW87*AY87,"")</f>
        <v>0</v>
      </c>
      <c r="BB87" s="408" t="str">
        <f>IFERROR(((AX87*AW87*AV87)*(BH87*16.6667))+((AV87*AW87*AY87)*(BM87*16.6667)),"")</f>
        <v/>
      </c>
      <c r="BC87" s="407" t="s">
        <v>144</v>
      </c>
      <c r="BD87" s="407"/>
      <c r="BE87" s="409" t="str">
        <f>IF(BG87="9-11","Zona 1",IF(BG87="11","Zona 1",IF(BG87="12-13","Zona 2",IF(BG87="14-16","Zona 2",IF(BG87="17-19","Zona 3",IF(BG87="20","Zona 3",""))))))</f>
        <v/>
      </c>
      <c r="BF87" s="410" t="str">
        <f>IFERROR(TIME(0,ROUNDDOWN(((1/BH87)*60),0),ROUND(((((1/BH87)*60)-ROUNDDOWN(((1/BH87)*60),0))*60),0)),"")</f>
        <v/>
      </c>
      <c r="BG87" s="407" t="str">
        <f>IFERROR(IF(BC87="PACE_Daniels",(INDEX(BASE!$AE$4:$AH$8,MATCH('Microciclos - Endurance (2)'!BD87,BASE!$AE$4:$AE$8,0),4)),IF(AND(BC87="vVO2máx",BD87&gt;=35,BD87&lt;=45),"9-11",IF(AND(BC87="vVO2máx",BD87&gt;45,BD87&lt;=65),"11",IF(AND(BC87="vVO2máx",BD87&gt;65,BD87&lt;=75),"12-13",IF(AND(BC87="vVO2máx",BD87&gt;=80,BD87&lt;=85),"14-16",IF(AND(BC87="vVO2máx",BD87&gt;=85,BD87&lt;100),"17-19",IF(AND(BC87="vVO2máx",BD87&gt;=100),"20",IF(AND(BC87="FCR",BD87&gt;40,BD87&lt;=60),"12-13",IF(AND(BC87="FCR",BD87&gt;60,BD87&lt;=84),"14-16",IF(AND(BC87="FCR",BD87&gt;=85,BD87&lt;100),"17-19",IF(AND(BC87="FCR",BD87=100),"20",""))))))))))),"")</f>
        <v/>
      </c>
      <c r="BH87" s="409" t="str">
        <f>IFERROR(IF(BC87="vVO2máx",(Avaliações!$C$51*'Microciclos - Endurance (2)'!BD87)/100,IF(BC87="Velocidade_crítica",IF(BD87="80% VC",Avaliações!#REF!*0.8,IF(BD87="100% VC",Avaliações!#REF!*1,IF(BD87="120% VC",Avaliações!#REF!*1.2,IF(BD87="&gt;30%",Avaliações!$C$54*1.3,IF(BD87="&gt;40%",Avaliações!$C$54*1.4,0))))),IF(BC87="PACE_Daniels",INDEX(BASE!$Q$4:$V$60,MATCH(Avaliações!$C$53,BASE!$Q$4:$Q$60,0),MATCH('Microciclos - Endurance (2)'!BD87,BASE!$Q$4:$V$4,0)),""))),"")</f>
        <v/>
      </c>
      <c r="BI87" s="407" t="s">
        <v>144</v>
      </c>
      <c r="BJ87" s="407"/>
      <c r="BK87" s="410" t="str">
        <f>IFERROR(TIME(0,ROUNDDOWN(((1/BM87)*60),0),ROUND(((((1/BM87)*60)-ROUNDDOWN(((1/BM87)*60),0))*60),0)),"")</f>
        <v/>
      </c>
      <c r="BL87" s="407" t="str">
        <f>IFERROR(IF(BI87="PACE_Daniels",(INDEX(BASE!$AE$4:$AH$7,MATCH('Microciclos - Endurance (2)'!BJ87,BASE!$AE$4:$AE$7,0),4)),IF(AND(BI87="vVO2máx",BJ87&gt;=35,BJ87&lt;=45),"9-11",IF(AND(BI87="vVO2máx",BJ87&gt;45,BJ87&lt;=65),"11",IF(AND(BI87="vVO2máx",BJ87&gt;65,BJ87&lt;=75),"12-13",IF(AND(BI87="vVO2máx",BJ87&gt;=80,BJ87&lt;=85),"14-16",IF(AND(BI87="vVO2máx",BJ87&gt;=85,BJ87&lt;100),"17-19",IF(AND(BI87="vVO2máx",BJ87&gt;=100),"20",IF(AND(BI87="FCR",BJ87&gt;40,BJ87&lt;=60),"12-13",IF(AND(BI87="FCR",BJ87&gt;60,BJ87&lt;=84),"14-16",IF(AND(BI87="FCR",BJ87&gt;=85,BJ87&lt;100),"17-19",IF(AND(BI87="FCR",BJ87=100),"20",""))))))))))),"")</f>
        <v/>
      </c>
      <c r="BM87" s="409">
        <f>IFERROR(IF(BI87="vVO2máx",(Avaliações!$C$51*'Microciclos - Endurance (2)'!BJ87)/100,IF(BI87="Velocidade_crítica",IF(BJ87="80% VC",Avaliações!#REF!*0.8,IF(BJ87="100% VC",Avaliações!#REF!*1,IF(BJ87="120% VC",Avaliações!#REF!*1.2,IF(BJ87="&gt;30%",Avaliações!$C$54*1.3,IF(BJ87="&gt;40%",Avaliações!$C$54*1.4,0))))),IF(BI87="PACE_Daniels",INDEX(BASE!$Q$4:$V$60,MATCH(Avaliações!$C$53,BASE!$Q$4:$Q$60,0),MATCH('Microciclos - Endurance (2)'!BJ87,BASE!$Q$4:$V$4,0)),0))),"")</f>
        <v>0</v>
      </c>
      <c r="BN87" s="409" t="str">
        <f>IF(BL87="9-11","Zona 1",IF(BL87="11","Zona 1",IF(BL87="12-13","Zona 2",IF(BL87="14-16","Zona 2",IF(BL87="17-19","Zona 3",IF(BL87="20","Zona 3",""))))))</f>
        <v/>
      </c>
      <c r="BR87" s="407"/>
      <c r="BS87" s="407"/>
      <c r="BT87" s="407"/>
      <c r="BU87" s="407"/>
      <c r="BV87" s="407">
        <f>IFERROR(BR87*BS87*BT87,"")</f>
        <v>0</v>
      </c>
      <c r="BW87" s="407">
        <f>IFERROR(BR87*BS87*BU87,"")</f>
        <v>0</v>
      </c>
      <c r="BX87" s="408" t="str">
        <f>IFERROR(((BT87*BS87*BR87)*(CD87*16.6667))+((BR87*BS87*BU87)*(CI87*16.6667)),"")</f>
        <v/>
      </c>
      <c r="BY87" s="407" t="s">
        <v>144</v>
      </c>
      <c r="BZ87" s="407"/>
      <c r="CA87" s="409" t="str">
        <f>IF(CC87="9-11","Zona 1",IF(CC87="11","Zona 1",IF(CC87="12-13","Zona 2",IF(CC87="14-16","Zona 2",IF(CC87="17-19","Zona 3",IF(CC87="20","Zona 3",""))))))</f>
        <v/>
      </c>
      <c r="CB87" s="410" t="str">
        <f>IFERROR(TIME(0,ROUNDDOWN(((1/CD87)*60),0),ROUND(((((1/CD87)*60)-ROUNDDOWN(((1/CD87)*60),0))*60),0)),"")</f>
        <v/>
      </c>
      <c r="CC87" s="407" t="str">
        <f>IFERROR(IF(BY87="PACE_Daniels",(INDEX(BASE!$AE$4:$AH$8,MATCH('Microciclos - Endurance (2)'!BZ87,BASE!$AE$4:$AE$8,0),4)),IF(AND(BY87="vVO2máx",BZ87&gt;=35,BZ87&lt;=45),"9-11",IF(AND(BY87="vVO2máx",BZ87&gt;45,BZ87&lt;=65),"11",IF(AND(BY87="vVO2máx",BZ87&gt;65,BZ87&lt;=75),"12-13",IF(AND(BY87="vVO2máx",BZ87&gt;=80,BZ87&lt;=85),"14-16",IF(AND(BY87="vVO2máx",BZ87&gt;=85,BZ87&lt;100),"17-19",IF(AND(BY87="vVO2máx",BZ87&gt;=100),"20",IF(AND(BY87="FCR",BZ87&gt;40,BZ87&lt;=60),"12-13",IF(AND(BY87="FCR",BZ87&gt;60,BZ87&lt;=84),"14-16",IF(AND(BY87="FCR",BZ87&gt;=85,BZ87&lt;100),"17-19",IF(AND(BY87="FCR",BZ87=100),"20",""))))))))))),"")</f>
        <v/>
      </c>
      <c r="CD87" s="409" t="str">
        <f>IFERROR(IF(BY87="vVO2máx",(Avaliações!$C$51*'Microciclos - Endurance (2)'!BZ87)/100,IF(BY87="Velocidade_crítica",IF(BZ87="80% VC",Avaliações!#REF!*0.8,IF(BZ87="100% VC",Avaliações!#REF!*1,IF(BZ87="120% VC",Avaliações!#REF!*1.2,IF(BZ87="&gt;30%",Avaliações!$C$54*1.3,IF(BZ87="&gt;40%",Avaliações!$C$54*1.4,0))))),IF(BY87="PACE_Daniels",INDEX(BASE!$Q$4:$V$60,MATCH(Avaliações!$C$53,BASE!$Q$4:$Q$60,0),MATCH('Microciclos - Endurance (2)'!BZ87,BASE!$Q$4:$V$4,0)),""))),"")</f>
        <v/>
      </c>
      <c r="CE87" s="407" t="s">
        <v>144</v>
      </c>
      <c r="CF87" s="407"/>
      <c r="CG87" s="410" t="str">
        <f>IFERROR(TIME(0,ROUNDDOWN(((1/CI87)*60),0),ROUND(((((1/CI87)*60)-ROUNDDOWN(((1/CI87)*60),0))*60),0)),"")</f>
        <v/>
      </c>
      <c r="CH87" s="407" t="str">
        <f>IFERROR(IF(CE87="PACE_Daniels",(INDEX(BASE!$AE$4:$AH$7,MATCH('Microciclos - Endurance (2)'!CF87,BASE!$AE$4:$AE$7,0),4)),IF(AND(CE87="vVO2máx",CF87&gt;=35,CF87&lt;=45),"9-11",IF(AND(CE87="vVO2máx",CF87&gt;45,CF87&lt;=65),"11",IF(AND(CE87="vVO2máx",CF87&gt;65,CF87&lt;=75),"12-13",IF(AND(CE87="vVO2máx",CF87&gt;=80,CF87&lt;=85),"14-16",IF(AND(CE87="vVO2máx",CF87&gt;=85,CF87&lt;100),"17-19",IF(AND(CE87="vVO2máx",CF87&gt;=100),"20",IF(AND(CE87="FCR",CF87&gt;40,CF87&lt;=60),"12-13",IF(AND(CE87="FCR",CF87&gt;60,CF87&lt;=84),"14-16",IF(AND(CE87="FCR",CF87&gt;=85,CF87&lt;100),"17-19",IF(AND(CE87="FCR",CF87=100),"20",""))))))))))),"")</f>
        <v/>
      </c>
      <c r="CI87" s="409">
        <f>IFERROR(IF(CE87="vVO2máx",(Avaliações!$C$51*'Microciclos - Endurance (2)'!CF87)/100,IF(CE87="Velocidade_crítica",IF(CF87="80% VC",Avaliações!#REF!*0.8,IF(CF87="100% VC",Avaliações!#REF!*1,IF(CF87="120% VC",Avaliações!#REF!*1.2,IF(CF87="&gt;30%",Avaliações!$C$54*1.3,IF(CF87="&gt;40%",Avaliações!$C$54*1.4,0))))),IF(CE87="PACE_Daniels",INDEX(BASE!$Q$4:$V$60,MATCH(Avaliações!$C$53,BASE!$Q$4:$Q$60,0),MATCH('Microciclos - Endurance (2)'!CF87,BASE!$Q$4:$V$4,0)),0))),"")</f>
        <v>0</v>
      </c>
      <c r="CJ87" s="409" t="str">
        <f>IF(CH87="9-11","Zona 1",IF(CH87="11","Zona 1",IF(CH87="12-13","Zona 2",IF(CH87="14-16","Zona 2",IF(CH87="17-19","Zona 3",IF(CH87="20","Zona 3",""))))))</f>
        <v/>
      </c>
      <c r="CN87" s="407"/>
      <c r="CO87" s="407"/>
      <c r="CP87" s="407"/>
      <c r="CQ87" s="407"/>
      <c r="CR87" s="407">
        <f>IFERROR(CN87*CO87*CP87,"")</f>
        <v>0</v>
      </c>
      <c r="CS87" s="407">
        <f>IFERROR(CN87*CO87*CQ87,"")</f>
        <v>0</v>
      </c>
      <c r="CT87" s="408" t="str">
        <f>IFERROR(((CP87*CO87*CN87)*(CZ87*16.6667))+((CN87*CO87*CQ87)*(DE87*16.6667)),"")</f>
        <v/>
      </c>
      <c r="CU87" s="407" t="s">
        <v>144</v>
      </c>
      <c r="CV87" s="407"/>
      <c r="CW87" s="409" t="str">
        <f>IF(CY87="9-11","Zona 1",IF(CY87="11","Zona 1",IF(CY87="12-13","Zona 2",IF(CY87="14-16","Zona 2",IF(CY87="17-19","Zona 3",IF(CY87="20","Zona 3",""))))))</f>
        <v/>
      </c>
      <c r="CX87" s="410" t="str">
        <f>IFERROR(TIME(0,ROUNDDOWN(((1/CZ87)*60),0),ROUND(((((1/CZ87)*60)-ROUNDDOWN(((1/CZ87)*60),0))*60),0)),"")</f>
        <v/>
      </c>
      <c r="CY87" s="407" t="str">
        <f>IFERROR(IF(CU87="PACE_Daniels",(INDEX(BASE!$AE$4:$AH$8,MATCH('Microciclos - Endurance (2)'!CV87,BASE!$AE$4:$AE$8,0),4)),IF(AND(CU87="vVO2máx",CV87&gt;=35,CV87&lt;=45),"9-11",IF(AND(CU87="vVO2máx",CV87&gt;45,CV87&lt;=65),"11",IF(AND(CU87="vVO2máx",CV87&gt;65,CV87&lt;=75),"12-13",IF(AND(CU87="vVO2máx",CV87&gt;=80,CV87&lt;=85),"14-16",IF(AND(CU87="vVO2máx",CV87&gt;=85,CV87&lt;100),"17-19",IF(AND(CU87="vVO2máx",CV87&gt;=100),"20",IF(AND(CU87="FCR",CV87&gt;40,CV87&lt;=60),"12-13",IF(AND(CU87="FCR",CV87&gt;60,CV87&lt;=84),"14-16",IF(AND(CU87="FCR",CV87&gt;=85,CV87&lt;100),"17-19",IF(AND(CU87="FCR",CV87=100),"20",""))))))))))),"")</f>
        <v/>
      </c>
      <c r="CZ87" s="409" t="str">
        <f>IFERROR(IF(CU87="vVO2máx",(Avaliações!$C$51*'Microciclos - Endurance (2)'!CV87)/100,IF(CU87="Velocidade_crítica",IF(CV87="80% VC",Avaliações!#REF!*0.8,IF(CV87="100% VC",Avaliações!#REF!*1,IF(CV87="120% VC",Avaliações!#REF!*1.2,IF(CV87="&gt;30%",Avaliações!$C$54*1.3,IF(CV87="&gt;40%",Avaliações!$C$54*1.4,0))))),IF(CU87="PACE_Daniels",INDEX(BASE!$Q$4:$V$60,MATCH(Avaliações!$C$53,BASE!$Q$4:$Q$60,0),MATCH('Microciclos - Endurance (2)'!CV87,BASE!$Q$4:$V$4,0)),""))),"")</f>
        <v/>
      </c>
      <c r="DA87" s="407" t="s">
        <v>144</v>
      </c>
      <c r="DB87" s="407"/>
      <c r="DC87" s="410" t="str">
        <f>IFERROR(TIME(0,ROUNDDOWN(((1/DE87)*60),0),ROUND(((((1/DE87)*60)-ROUNDDOWN(((1/DE87)*60),0))*60),0)),"")</f>
        <v/>
      </c>
      <c r="DD87" s="407" t="str">
        <f>IFERROR(IF(DA87="PACE_Daniels",(INDEX(BASE!$AE$4:$AH$7,MATCH('Microciclos - Endurance (2)'!DB87,BASE!$AE$4:$AE$7,0),4)),IF(AND(DA87="vVO2máx",DB87&gt;=35,DB87&lt;=45),"9-11",IF(AND(DA87="vVO2máx",DB87&gt;45,DB87&lt;=65),"11",IF(AND(DA87="vVO2máx",DB87&gt;65,DB87&lt;=75),"12-13",IF(AND(DA87="vVO2máx",DB87&gt;=80,DB87&lt;=85),"14-16",IF(AND(DA87="vVO2máx",DB87&gt;=85,DB87&lt;100),"17-19",IF(AND(DA87="vVO2máx",DB87&gt;=100),"20",IF(AND(DA87="FCR",DB87&gt;40,DB87&lt;=60),"12-13",IF(AND(DA87="FCR",DB87&gt;60,DB87&lt;=84),"14-16",IF(AND(DA87="FCR",DB87&gt;=85,DB87&lt;100),"17-19",IF(AND(DA87="FCR",DB87=100),"20",""))))))))))),"")</f>
        <v/>
      </c>
      <c r="DE87" s="409">
        <f>IFERROR(IF(DA87="vVO2máx",(Avaliações!$C$51*'Microciclos - Endurance (2)'!DB87)/100,IF(DA87="Velocidade_crítica",IF(DB87="80% VC",Avaliações!#REF!*0.8,IF(DB87="100% VC",Avaliações!#REF!*1,IF(DB87="120% VC",Avaliações!#REF!*1.2,IF(DB87="&gt;30%",Avaliações!$C$54*1.3,IF(DB87="&gt;40%",Avaliações!$C$54*1.4,0))))),IF(DA87="PACE_Daniels",INDEX(BASE!$Q$4:$V$60,MATCH(Avaliações!$C$53,BASE!$Q$4:$Q$60,0),MATCH('Microciclos - Endurance (2)'!DB87,BASE!$Q$4:$V$4,0)),0))),"")</f>
        <v>0</v>
      </c>
      <c r="DF87" s="409" t="str">
        <f>IF(DD87="9-11","Zona 1",IF(DD87="11","Zona 1",IF(DD87="12-13","Zona 2",IF(DD87="14-16","Zona 2",IF(DD87="17-19","Zona 3",IF(DD87="20","Zona 3",""))))))</f>
        <v/>
      </c>
      <c r="DJ87" s="407"/>
      <c r="DK87" s="407"/>
      <c r="DL87" s="407"/>
      <c r="DM87" s="407"/>
      <c r="DN87" s="407">
        <f>IFERROR(DJ87*DK87*DL87,"")</f>
        <v>0</v>
      </c>
      <c r="DO87" s="407">
        <f>IFERROR(DJ87*DK87*DM87,"")</f>
        <v>0</v>
      </c>
      <c r="DP87" s="408" t="str">
        <f>IFERROR(((DL87*DK87*DJ87)*(DV87*16.6667))+((DJ87*DK87*DM87)*(EA87*16.6667)),"")</f>
        <v/>
      </c>
      <c r="DQ87" s="407" t="s">
        <v>144</v>
      </c>
      <c r="DR87" s="407"/>
      <c r="DS87" s="409" t="str">
        <f>IF(DU87="9-11","Zona 1",IF(DU87="11","Zona 1",IF(DU87="12-13","Zona 2",IF(DU87="14-16","Zona 2",IF(DU87="17-19","Zona 3",IF(DU87="20","Zona 3",""))))))</f>
        <v/>
      </c>
      <c r="DT87" s="410" t="str">
        <f>IFERROR(TIME(0,ROUNDDOWN(((1/DV87)*60),0),ROUND(((((1/DV87)*60)-ROUNDDOWN(((1/DV87)*60),0))*60),0)),"")</f>
        <v/>
      </c>
      <c r="DU87" s="407" t="str">
        <f>IFERROR(IF(DQ87="PACE_Daniels",(INDEX(BASE!$AE$4:$AH$8,MATCH('Microciclos - Endurance (2)'!DR87,BASE!$AE$4:$AE$8,0),4)),IF(AND(DQ87="vVO2máx",DR87&gt;=35,DR87&lt;=45),"9-11",IF(AND(DQ87="vVO2máx",DR87&gt;45,DR87&lt;=65),"11",IF(AND(DQ87="vVO2máx",DR87&gt;65,DR87&lt;=75),"12-13",IF(AND(DQ87="vVO2máx",DR87&gt;=80,DR87&lt;=85),"14-16",IF(AND(DQ87="vVO2máx",DR87&gt;=85,DR87&lt;100),"17-19",IF(AND(DQ87="vVO2máx",DR87&gt;=100),"20",IF(AND(DQ87="FCR",DR87&gt;40,DR87&lt;=60),"12-13",IF(AND(DQ87="FCR",DR87&gt;60,DR87&lt;=84),"14-16",IF(AND(DQ87="FCR",DR87&gt;=85,DR87&lt;100),"17-19",IF(AND(DQ87="FCR",DR87=100),"20",""))))))))))),"")</f>
        <v/>
      </c>
      <c r="DV87" s="409" t="str">
        <f>IFERROR(IF(DQ87="vVO2máx",(Avaliações!$C$51*'Microciclos - Endurance (2)'!DR87)/100,IF(DQ87="Velocidade_crítica",IF(DR87="80% VC",Avaliações!#REF!*0.8,IF(DR87="100% VC",Avaliações!#REF!*1,IF(DR87="120% VC",Avaliações!#REF!*1.2,IF(DR87="&gt;30%",Avaliações!$C$54*1.3,IF(DR87="&gt;40%",Avaliações!$C$54*1.4,0))))),IF(DQ87="PACE_Daniels",INDEX(BASE!$Q$4:$V$60,MATCH(Avaliações!$C$53,BASE!$Q$4:$Q$60,0),MATCH('Microciclos - Endurance (2)'!DR87,BASE!$Q$4:$V$4,0)),""))),"")</f>
        <v/>
      </c>
      <c r="DW87" s="407" t="s">
        <v>144</v>
      </c>
      <c r="DX87" s="407"/>
      <c r="DY87" s="410" t="str">
        <f>IFERROR(TIME(0,ROUNDDOWN(((1/EA87)*60),0),ROUND(((((1/EA87)*60)-ROUNDDOWN(((1/EA87)*60),0))*60),0)),"")</f>
        <v/>
      </c>
      <c r="DZ87" s="407" t="str">
        <f>IFERROR(IF(DW87="PACE_Daniels",(INDEX(BASE!$AE$4:$AH$7,MATCH('Microciclos - Endurance (2)'!DX87,BASE!$AE$4:$AE$7,0),4)),IF(AND(DW87="vVO2máx",DX87&gt;=35,DX87&lt;=45),"9-11",IF(AND(DW87="vVO2máx",DX87&gt;45,DX87&lt;=65),"11",IF(AND(DW87="vVO2máx",DX87&gt;65,DX87&lt;=75),"12-13",IF(AND(DW87="vVO2máx",DX87&gt;=80,DX87&lt;=85),"14-16",IF(AND(DW87="vVO2máx",DX87&gt;=85,DX87&lt;100),"17-19",IF(AND(DW87="vVO2máx",DX87&gt;=100),"20",IF(AND(DW87="FCR",DX87&gt;40,DX87&lt;=60),"12-13",IF(AND(DW87="FCR",DX87&gt;60,DX87&lt;=84),"14-16",IF(AND(DW87="FCR",DX87&gt;=85,DX87&lt;100),"17-19",IF(AND(DW87="FCR",DX87=100),"20",""))))))))))),"")</f>
        <v/>
      </c>
      <c r="EA87" s="409">
        <f>IFERROR(IF(DW87="vVO2máx",(Avaliações!$C$51*'Microciclos - Endurance (2)'!DX87)/100,IF(DW87="Velocidade_crítica",IF(DX87="80% VC",Avaliações!#REF!*0.8,IF(DX87="100% VC",Avaliações!#REF!*1,IF(DX87="120% VC",Avaliações!#REF!*1.2,IF(DX87="&gt;30%",Avaliações!$C$54*1.3,IF(DX87="&gt;40%",Avaliações!$C$54*1.4,0))))),IF(DW87="PACE_Daniels",INDEX(BASE!$Q$4:$V$60,MATCH(Avaliações!$C$53,BASE!$Q$4:$Q$60,0),MATCH('Microciclos - Endurance (2)'!DX87,BASE!$Q$4:$V$4,0)),0))),"")</f>
        <v>0</v>
      </c>
      <c r="EB87" s="409" t="str">
        <f>IF(DZ87="9-11","Zona 1",IF(DZ87="11","Zona 1",IF(DZ87="12-13","Zona 2",IF(DZ87="14-16","Zona 2",IF(DZ87="17-19","Zona 3",IF(DZ87="20","Zona 3",""))))))</f>
        <v/>
      </c>
      <c r="EF87" s="407"/>
      <c r="EG87" s="407"/>
      <c r="EH87" s="407"/>
      <c r="EI87" s="407"/>
      <c r="EJ87" s="407">
        <f>IFERROR(EF87*EG87*EH87,"")</f>
        <v>0</v>
      </c>
      <c r="EK87" s="407">
        <f>IFERROR(EF87*EG87*EI87,"")</f>
        <v>0</v>
      </c>
      <c r="EL87" s="408" t="str">
        <f>IFERROR(((EH87*EG87*EF87)*(ER87*16.6667))+((EF87*EG87*EI87)*(EW87*16.6667)),"")</f>
        <v/>
      </c>
      <c r="EM87" s="407" t="s">
        <v>144</v>
      </c>
      <c r="EN87" s="407"/>
      <c r="EO87" s="409" t="str">
        <f>IF(EQ87="9-11","Zona 1",IF(EQ87="11","Zona 1",IF(EQ87="12-13","Zona 2",IF(EQ87="14-16","Zona 2",IF(EQ87="17-19","Zona 3",IF(EQ87="20","Zona 3",""))))))</f>
        <v/>
      </c>
      <c r="EP87" s="410" t="str">
        <f>IFERROR(TIME(0,ROUNDDOWN(((1/ER87)*60),0),ROUND(((((1/ER87)*60)-ROUNDDOWN(((1/ER87)*60),0))*60),0)),"")</f>
        <v/>
      </c>
      <c r="EQ87" s="407" t="str">
        <f>IFERROR(IF(EM87="PACE_Daniels",(INDEX(BASE!$AE$4:$AH$8,MATCH('Microciclos - Endurance (2)'!EN87,BASE!$AE$4:$AE$8,0),4)),IF(AND(EM87="vVO2máx",EN87&gt;=35,EN87&lt;=45),"9-11",IF(AND(EM87="vVO2máx",EN87&gt;45,EN87&lt;=65),"11",IF(AND(EM87="vVO2máx",EN87&gt;65,EN87&lt;=75),"12-13",IF(AND(EM87="vVO2máx",EN87&gt;=80,EN87&lt;=85),"14-16",IF(AND(EM87="vVO2máx",EN87&gt;=85,EN87&lt;100),"17-19",IF(AND(EM87="vVO2máx",EN87&gt;=100),"20",IF(AND(EM87="FCR",EN87&gt;40,EN87&lt;=60),"12-13",IF(AND(EM87="FCR",EN87&gt;60,EN87&lt;=84),"14-16",IF(AND(EM87="FCR",EN87&gt;=85,EN87&lt;100),"17-19",IF(AND(EM87="FCR",EN87=100),"20",""))))))))))),"")</f>
        <v/>
      </c>
      <c r="ER87" s="409" t="str">
        <f>IFERROR(IF(EM87="vVO2máx",(Avaliações!$C$51*'Microciclos - Endurance (2)'!EN87)/100,IF(EM87="Velocidade_crítica",IF(EN87="80% VC",Avaliações!#REF!*0.8,IF(EN87="100% VC",Avaliações!#REF!*1,IF(EN87="120% VC",Avaliações!#REF!*1.2,IF(EN87="&gt;30%",Avaliações!$C$54*1.3,IF(EN87="&gt;40%",Avaliações!$C$54*1.4,0))))),IF(EM87="PACE_Daniels",INDEX(BASE!$Q$4:$V$60,MATCH(Avaliações!$C$53,BASE!$Q$4:$Q$60,0),MATCH('Microciclos - Endurance (2)'!EN87,BASE!$Q$4:$V$4,0)),""))),"")</f>
        <v/>
      </c>
      <c r="ES87" s="407" t="s">
        <v>144</v>
      </c>
      <c r="ET87" s="407"/>
      <c r="EU87" s="410" t="str">
        <f>IFERROR(TIME(0,ROUNDDOWN(((1/EW87)*60),0),ROUND(((((1/EW87)*60)-ROUNDDOWN(((1/EW87)*60),0))*60),0)),"")</f>
        <v/>
      </c>
      <c r="EV87" s="407" t="str">
        <f>IFERROR(IF(ES87="PACE_Daniels",(INDEX(BASE!$AE$4:$AH$7,MATCH('Microciclos - Endurance (2)'!ET87,BASE!$AE$4:$AE$7,0),4)),IF(AND(ES87="vVO2máx",ET87&gt;=35,ET87&lt;=45),"9-11",IF(AND(ES87="vVO2máx",ET87&gt;45,ET87&lt;=65),"11",IF(AND(ES87="vVO2máx",ET87&gt;65,ET87&lt;=75),"12-13",IF(AND(ES87="vVO2máx",ET87&gt;=80,ET87&lt;=85),"14-16",IF(AND(ES87="vVO2máx",ET87&gt;=85,ET87&lt;100),"17-19",IF(AND(ES87="vVO2máx",ET87&gt;=100),"20",IF(AND(ES87="FCR",ET87&gt;40,ET87&lt;=60),"12-13",IF(AND(ES87="FCR",ET87&gt;60,ET87&lt;=84),"14-16",IF(AND(ES87="FCR",ET87&gt;=85,ET87&lt;100),"17-19",IF(AND(ES87="FCR",ET87=100),"20",""))))))))))),"")</f>
        <v/>
      </c>
      <c r="EW87" s="409">
        <f>IFERROR(IF(ES87="vVO2máx",(Avaliações!$C$51*'Microciclos - Endurance (2)'!ET87)/100,IF(ES87="Velocidade_crítica",IF(ET87="80% VC",Avaliações!#REF!*0.8,IF(ET87="100% VC",Avaliações!#REF!*1,IF(ET87="120% VC",Avaliações!#REF!*1.2,IF(ET87="&gt;30%",Avaliações!$C$54*1.3,IF(ET87="&gt;40%",Avaliações!$C$54*1.4,0))))),IF(ES87="PACE_Daniels",INDEX(BASE!$Q$4:$V$60,MATCH(Avaliações!$C$53,BASE!$Q$4:$Q$60,0),MATCH('Microciclos - Endurance (2)'!ET87,BASE!$Q$4:$V$4,0)),0))),"")</f>
        <v>0</v>
      </c>
      <c r="EX87" s="409" t="str">
        <f>IF(EV87="9-11","Zona 1",IF(EV87="11","Zona 1",IF(EV87="12-13","Zona 2",IF(EV87="14-16","Zona 2",IF(EV87="17-19","Zona 3",IF(EV87="20","Zona 3",""))))))</f>
        <v/>
      </c>
      <c r="FB87" s="407"/>
      <c r="FC87" s="407"/>
      <c r="FD87" s="407"/>
      <c r="FE87" s="407"/>
      <c r="FF87" s="407">
        <f>IFERROR(FB87*FC87*FD87,"")</f>
        <v>0</v>
      </c>
      <c r="FG87" s="407">
        <f>IFERROR(FB87*FC87*FE87,"")</f>
        <v>0</v>
      </c>
      <c r="FH87" s="408" t="str">
        <f>IFERROR(((FD87*FC87*FB87)*(FN87*16.6667))+((FB87*FC87*FE87)*(FS87*16.6667)),"")</f>
        <v/>
      </c>
      <c r="FI87" s="407" t="s">
        <v>144</v>
      </c>
      <c r="FJ87" s="407"/>
      <c r="FK87" s="409" t="str">
        <f>IF(FM87="9-11","Zona 1",IF(FM87="11","Zona 1",IF(FM87="12-13","Zona 2",IF(FM87="14-16","Zona 2",IF(FM87="17-19","Zona 3",IF(FM87="20","Zona 3",""))))))</f>
        <v/>
      </c>
      <c r="FL87" s="410" t="str">
        <f>IFERROR(TIME(0,ROUNDDOWN(((1/FN87)*60),0),ROUND(((((1/FN87)*60)-ROUNDDOWN(((1/FN87)*60),0))*60),0)),"")</f>
        <v/>
      </c>
      <c r="FM87" s="407" t="str">
        <f>IFERROR(IF(FI87="PACE_Daniels",(INDEX(BASE!$AE$4:$AH$8,MATCH('Microciclos - Endurance (2)'!FJ87,BASE!$AE$4:$AE$8,0),4)),IF(AND(FI87="vVO2máx",FJ87&gt;=35,FJ87&lt;=45),"9-11",IF(AND(FI87="vVO2máx",FJ87&gt;45,FJ87&lt;=65),"11",IF(AND(FI87="vVO2máx",FJ87&gt;65,FJ87&lt;=75),"12-13",IF(AND(FI87="vVO2máx",FJ87&gt;=80,FJ87&lt;=85),"14-16",IF(AND(FI87="vVO2máx",FJ87&gt;=85,FJ87&lt;100),"17-19",IF(AND(FI87="vVO2máx",FJ87&gt;=100),"20",IF(AND(FI87="FCR",FJ87&gt;40,FJ87&lt;=60),"12-13",IF(AND(FI87="FCR",FJ87&gt;60,FJ87&lt;=84),"14-16",IF(AND(FI87="FCR",FJ87&gt;=85,FJ87&lt;100),"17-19",IF(AND(FI87="FCR",FJ87=100),"20",""))))))))))),"")</f>
        <v/>
      </c>
      <c r="FN87" s="409" t="str">
        <f>IFERROR(IF(FI87="vVO2máx",(Avaliações!$C$51*'Microciclos - Endurance (2)'!FJ87)/100,IF(FI87="Velocidade_crítica",IF(FJ87="80% VC",Avaliações!#REF!*0.8,IF(FJ87="100% VC",Avaliações!#REF!*1,IF(FJ87="120% VC",Avaliações!#REF!*1.2,IF(FJ87="&gt;30%",Avaliações!$C$54*1.3,IF(FJ87="&gt;40%",Avaliações!$C$54*1.4,0))))),IF(FI87="PACE_Daniels",INDEX(BASE!$Q$4:$V$60,MATCH(Avaliações!$C$53,BASE!$Q$4:$Q$60,0),MATCH('Microciclos - Endurance (2)'!FJ87,BASE!$Q$4:$V$4,0)),""))),"")</f>
        <v/>
      </c>
      <c r="FO87" s="407" t="s">
        <v>144</v>
      </c>
      <c r="FP87" s="407"/>
      <c r="FQ87" s="410" t="str">
        <f>IFERROR(TIME(0,ROUNDDOWN(((1/FS87)*60),0),ROUND(((((1/FS87)*60)-ROUNDDOWN(((1/FS87)*60),0))*60),0)),"")</f>
        <v/>
      </c>
      <c r="FR87" s="407" t="str">
        <f>IFERROR(IF(FO87="PACE_Daniels",(INDEX(BASE!$AE$4:$AH$7,MATCH('Microciclos - Endurance (2)'!FP87,BASE!$AE$4:$AE$7,0),4)),IF(AND(FO87="vVO2máx",FP87&gt;=35,FP87&lt;=45),"9-11",IF(AND(FO87="vVO2máx",FP87&gt;45,FP87&lt;=65),"11",IF(AND(FO87="vVO2máx",FP87&gt;65,FP87&lt;=75),"12-13",IF(AND(FO87="vVO2máx",FP87&gt;=80,FP87&lt;=85),"14-16",IF(AND(FO87="vVO2máx",FP87&gt;=85,FP87&lt;100),"17-19",IF(AND(FO87="vVO2máx",FP87&gt;=100),"20",IF(AND(FO87="FCR",FP87&gt;40,FP87&lt;=60),"12-13",IF(AND(FO87="FCR",FP87&gt;60,FP87&lt;=84),"14-16",IF(AND(FO87="FCR",FP87&gt;=85,FP87&lt;100),"17-19",IF(AND(FO87="FCR",FP87=100),"20",""))))))))))),"")</f>
        <v/>
      </c>
      <c r="FS87" s="409">
        <f>IFERROR(IF(FO87="vVO2máx",(Avaliações!$C$51*'Microciclos - Endurance (2)'!FP87)/100,IF(FO87="Velocidade_crítica",IF(FP87="80% VC",Avaliações!#REF!*0.8,IF(FP87="100% VC",Avaliações!#REF!*1,IF(FP87="120% VC",Avaliações!#REF!*1.2,IF(FP87="&gt;30%",Avaliações!$C$54*1.3,IF(FP87="&gt;40%",Avaliações!$C$54*1.4,0))))),IF(FO87="PACE_Daniels",INDEX(BASE!$Q$4:$V$60,MATCH(Avaliações!$C$53,BASE!$Q$4:$Q$60,0),MATCH('Microciclos - Endurance (2)'!FP87,BASE!$Q$4:$V$4,0)),0))),"")</f>
        <v>0</v>
      </c>
      <c r="FT87" s="409" t="str">
        <f>IF(FR87="9-11","Zona 1",IF(FR87="11","Zona 1",IF(FR87="12-13","Zona 2",IF(FR87="14-16","Zona 2",IF(FR87="17-19","Zona 3",IF(FR87="20","Zona 3",""))))))</f>
        <v/>
      </c>
      <c r="FX87" s="407"/>
      <c r="FY87" s="407"/>
      <c r="FZ87" s="407"/>
      <c r="GA87" s="407"/>
      <c r="GB87" s="407">
        <f>IFERROR(FX87*FY87*FZ87,"")</f>
        <v>0</v>
      </c>
      <c r="GC87" s="407">
        <f>IFERROR(FX87*FY87*GA87,"")</f>
        <v>0</v>
      </c>
      <c r="GD87" s="408" t="str">
        <f>IFERROR(((FZ87*FY87*FX87)*(GJ87*16.6667))+((FX87*FY87*GA87)*(GO87*16.6667)),"")</f>
        <v/>
      </c>
      <c r="GE87" s="407" t="s">
        <v>144</v>
      </c>
      <c r="GF87" s="407"/>
      <c r="GG87" s="409" t="str">
        <f>IF(GI87="9-11","Zona 1",IF(GI87="11","Zona 1",IF(GI87="12-13","Zona 2",IF(GI87="14-16","Zona 2",IF(GI87="17-19","Zona 3",IF(GI87="20","Zona 3",""))))))</f>
        <v/>
      </c>
      <c r="GH87" s="410" t="str">
        <f>IFERROR(TIME(0,ROUNDDOWN(((1/GJ87)*60),0),ROUND(((((1/GJ87)*60)-ROUNDDOWN(((1/GJ87)*60),0))*60),0)),"")</f>
        <v/>
      </c>
      <c r="GI87" s="407" t="str">
        <f>IFERROR(IF(GE87="PACE_Daniels",(INDEX(BASE!$AE$4:$AH$8,MATCH('Microciclos - Endurance (2)'!GF87,BASE!$AE$4:$AE$8,0),4)),IF(AND(GE87="vVO2máx",GF87&gt;=35,GF87&lt;=45),"9-11",IF(AND(GE87="vVO2máx",GF87&gt;45,GF87&lt;=65),"11",IF(AND(GE87="vVO2máx",GF87&gt;65,GF87&lt;=75),"12-13",IF(AND(GE87="vVO2máx",GF87&gt;=80,GF87&lt;=85),"14-16",IF(AND(GE87="vVO2máx",GF87&gt;=85,GF87&lt;100),"17-19",IF(AND(GE87="vVO2máx",GF87&gt;=100),"20",IF(AND(GE87="FCR",GF87&gt;40,GF87&lt;=60),"12-13",IF(AND(GE87="FCR",GF87&gt;60,GF87&lt;=84),"14-16",IF(AND(GE87="FCR",GF87&gt;=85,GF87&lt;100),"17-19",IF(AND(GE87="FCR",GF87=100),"20",""))))))))))),"")</f>
        <v/>
      </c>
      <c r="GJ87" s="409" t="str">
        <f>IFERROR(IF(GE87="vVO2máx",(Avaliações!$C$51*'Microciclos - Endurance (2)'!GF87)/100,IF(GE87="Velocidade_crítica",IF(GF87="80% VC",Avaliações!#REF!*0.8,IF(GF87="100% VC",Avaliações!#REF!*1,IF(GF87="120% VC",Avaliações!#REF!*1.2,IF(GF87="&gt;30%",Avaliações!$C$54*1.3,IF(GF87="&gt;40%",Avaliações!$C$54*1.4,0))))),IF(GE87="PACE_Daniels",INDEX(BASE!$Q$4:$V$60,MATCH(Avaliações!$C$53,BASE!$Q$4:$Q$60,0),MATCH('Microciclos - Endurance (2)'!GF87,BASE!$Q$4:$V$4,0)),""))),"")</f>
        <v/>
      </c>
      <c r="GK87" s="407" t="s">
        <v>144</v>
      </c>
      <c r="GL87" s="407"/>
      <c r="GM87" s="410" t="str">
        <f>IFERROR(TIME(0,ROUNDDOWN(((1/GO87)*60),0),ROUND(((((1/GO87)*60)-ROUNDDOWN(((1/GO87)*60),0))*60),0)),"")</f>
        <v/>
      </c>
      <c r="GN87" s="407" t="str">
        <f>IFERROR(IF(GK87="PACE_Daniels",(INDEX(BASE!$AE$4:$AH$7,MATCH('Microciclos - Endurance (2)'!GL87,BASE!$AE$4:$AE$7,0),4)),IF(AND(GK87="vVO2máx",GL87&gt;=35,GL87&lt;=45),"9-11",IF(AND(GK87="vVO2máx",GL87&gt;45,GL87&lt;=65),"11",IF(AND(GK87="vVO2máx",GL87&gt;65,GL87&lt;=75),"12-13",IF(AND(GK87="vVO2máx",GL87&gt;=80,GL87&lt;=85),"14-16",IF(AND(GK87="vVO2máx",GL87&gt;=85,GL87&lt;100),"17-19",IF(AND(GK87="vVO2máx",GL87&gt;=100),"20",IF(AND(GK87="FCR",GL87&gt;40,GL87&lt;=60),"12-13",IF(AND(GK87="FCR",GL87&gt;60,GL87&lt;=84),"14-16",IF(AND(GK87="FCR",GL87&gt;=85,GL87&lt;100),"17-19",IF(AND(GK87="FCR",GL87=100),"20",""))))))))))),"")</f>
        <v/>
      </c>
      <c r="GO87" s="409">
        <f>IFERROR(IF(GK87="vVO2máx",(Avaliações!$C$51*'Microciclos - Endurance (2)'!GL87)/100,IF(GK87="Velocidade_crítica",IF(GL87="80% VC",Avaliações!#REF!*0.8,IF(GL87="100% VC",Avaliações!#REF!*1,IF(GL87="120% VC",Avaliações!#REF!*1.2,IF(GL87="&gt;30%",Avaliações!$C$54*1.3,IF(GL87="&gt;40%",Avaliações!$C$54*1.4,0))))),IF(GK87="PACE_Daniels",INDEX(BASE!$Q$4:$V$60,MATCH(Avaliações!$C$53,BASE!$Q$4:$Q$60,0),MATCH('Microciclos - Endurance (2)'!GL87,BASE!$Q$4:$V$4,0)),0))),"")</f>
        <v>0</v>
      </c>
      <c r="GP87" s="409" t="str">
        <f>IF(GN87="9-11","Zona 1",IF(GN87="11","Zona 1",IF(GN87="12-13","Zona 2",IF(GN87="14-16","Zona 2",IF(GN87="17-19","Zona 3",IF(GN87="20","Zona 3",""))))))</f>
        <v/>
      </c>
      <c r="GT87" s="407"/>
      <c r="GU87" s="407"/>
      <c r="GV87" s="407"/>
      <c r="GW87" s="407"/>
      <c r="GX87" s="407">
        <f>IFERROR(GT87*GU87*GV87,"")</f>
        <v>0</v>
      </c>
      <c r="GY87" s="407">
        <f>IFERROR(GT87*GU87*GW87,"")</f>
        <v>0</v>
      </c>
      <c r="GZ87" s="408" t="str">
        <f>IFERROR(((GV87*GU87*GT87)*(HF87*16.6667))+((GT87*GU87*GW87)*(HK87*16.6667)),"")</f>
        <v/>
      </c>
      <c r="HA87" s="407" t="s">
        <v>144</v>
      </c>
      <c r="HB87" s="407"/>
      <c r="HC87" s="409" t="str">
        <f>IF(HE87="9-11","Zona 1",IF(HE87="11","Zona 1",IF(HE87="12-13","Zona 2",IF(HE87="14-16","Zona 2",IF(HE87="17-19","Zona 3",IF(HE87="20","Zona 3",""))))))</f>
        <v/>
      </c>
      <c r="HD87" s="410" t="str">
        <f>IFERROR(TIME(0,ROUNDDOWN(((1/HF87)*60),0),ROUND(((((1/HF87)*60)-ROUNDDOWN(((1/HF87)*60),0))*60),0)),"")</f>
        <v/>
      </c>
      <c r="HE87" s="407" t="str">
        <f>IFERROR(IF(HA87="PACE_Daniels",(INDEX(BASE!$AE$4:$AH$8,MATCH('Microciclos - Endurance (2)'!HB87,BASE!$AE$4:$AE$8,0),4)),IF(AND(HA87="vVO2máx",HB87&gt;=35,HB87&lt;=45),"9-11",IF(AND(HA87="vVO2máx",HB87&gt;45,HB87&lt;=65),"11",IF(AND(HA87="vVO2máx",HB87&gt;65,HB87&lt;=75),"12-13",IF(AND(HA87="vVO2máx",HB87&gt;=80,HB87&lt;=85),"14-16",IF(AND(HA87="vVO2máx",HB87&gt;=85,HB87&lt;100),"17-19",IF(AND(HA87="vVO2máx",HB87&gt;=100),"20",IF(AND(HA87="FCR",HB87&gt;40,HB87&lt;=60),"12-13",IF(AND(HA87="FCR",HB87&gt;60,HB87&lt;=84),"14-16",IF(AND(HA87="FCR",HB87&gt;=85,HB87&lt;100),"17-19",IF(AND(HA87="FCR",HB87=100),"20",""))))))))))),"")</f>
        <v/>
      </c>
      <c r="HF87" s="409" t="str">
        <f>IFERROR(IF(HA87="vVO2máx",(Avaliações!$C$51*'Microciclos - Endurance (2)'!HB87)/100,IF(HA87="Velocidade_crítica",IF(HB87="80% VC",Avaliações!#REF!*0.8,IF(HB87="100% VC",Avaliações!#REF!*1,IF(HB87="120% VC",Avaliações!#REF!*1.2,IF(HB87="&gt;30%",Avaliações!$C$54*1.3,IF(HB87="&gt;40%",Avaliações!$C$54*1.4,0))))),IF(HA87="PACE_Daniels",INDEX(BASE!$Q$4:$V$60,MATCH(Avaliações!$C$53,BASE!$Q$4:$Q$60,0),MATCH('Microciclos - Endurance (2)'!HB87,BASE!$Q$4:$V$4,0)),""))),"")</f>
        <v/>
      </c>
      <c r="HG87" s="407" t="s">
        <v>144</v>
      </c>
      <c r="HH87" s="407"/>
      <c r="HI87" s="410" t="str">
        <f>IFERROR(TIME(0,ROUNDDOWN(((1/HK87)*60),0),ROUND(((((1/HK87)*60)-ROUNDDOWN(((1/HK87)*60),0))*60),0)),"")</f>
        <v/>
      </c>
      <c r="HJ87" s="407" t="str">
        <f>IFERROR(IF(HG87="PACE_Daniels",(INDEX(BASE!$AE$4:$AH$7,MATCH('Microciclos - Endurance (2)'!HH87,BASE!$AE$4:$AE$7,0),4)),IF(AND(HG87="vVO2máx",HH87&gt;=35,HH87&lt;=45),"9-11",IF(AND(HG87="vVO2máx",HH87&gt;45,HH87&lt;=65),"11",IF(AND(HG87="vVO2máx",HH87&gt;65,HH87&lt;=75),"12-13",IF(AND(HG87="vVO2máx",HH87&gt;=80,HH87&lt;=85),"14-16",IF(AND(HG87="vVO2máx",HH87&gt;=85,HH87&lt;100),"17-19",IF(AND(HG87="vVO2máx",HH87&gt;=100),"20",IF(AND(HG87="FCR",HH87&gt;40,HH87&lt;=60),"12-13",IF(AND(HG87="FCR",HH87&gt;60,HH87&lt;=84),"14-16",IF(AND(HG87="FCR",HH87&gt;=85,HH87&lt;100),"17-19",IF(AND(HG87="FCR",HH87=100),"20",""))))))))))),"")</f>
        <v/>
      </c>
      <c r="HK87" s="409">
        <f>IFERROR(IF(HG87="vVO2máx",(Avaliações!$C$51*'Microciclos - Endurance (2)'!HH87)/100,IF(HG87="Velocidade_crítica",IF(HH87="80% VC",Avaliações!#REF!*0.8,IF(HH87="100% VC",Avaliações!#REF!*1,IF(HH87="120% VC",Avaliações!#REF!*1.2,IF(HH87="&gt;30%",Avaliações!$C$54*1.3,IF(HH87="&gt;40%",Avaliações!$C$54*1.4,0))))),IF(HG87="PACE_Daniels",INDEX(BASE!$Q$4:$V$60,MATCH(Avaliações!$C$53,BASE!$Q$4:$Q$60,0),MATCH('Microciclos - Endurance (2)'!HH87,BASE!$Q$4:$V$4,0)),0))),"")</f>
        <v>0</v>
      </c>
      <c r="HL87" s="409" t="str">
        <f>IF(HJ87="9-11","Zona 1",IF(HJ87="11","Zona 1",IF(HJ87="12-13","Zona 2",IF(HJ87="14-16","Zona 2",IF(HJ87="17-19","Zona 3",IF(HJ87="20","Zona 3",""))))))</f>
        <v/>
      </c>
      <c r="HP87" s="407"/>
      <c r="HQ87" s="407"/>
      <c r="HR87" s="407"/>
      <c r="HS87" s="407"/>
      <c r="HT87" s="407">
        <f>IFERROR(HP87*HQ87*HR87,"")</f>
        <v>0</v>
      </c>
      <c r="HU87" s="407">
        <f>IFERROR(HP87*HQ87*HS87,"")</f>
        <v>0</v>
      </c>
      <c r="HV87" s="408" t="str">
        <f>IFERROR(((HR87*HQ87*HP87)*(IB87*16.6667))+((HP87*HQ87*HS87)*(IG87*16.6667)),"")</f>
        <v/>
      </c>
      <c r="HW87" s="407" t="s">
        <v>144</v>
      </c>
      <c r="HX87" s="407"/>
      <c r="HY87" s="409" t="str">
        <f>IF(IA87="9-11","Zona 1",IF(IA87="11","Zona 1",IF(IA87="12-13","Zona 2",IF(IA87="14-16","Zona 2",IF(IA87="17-19","Zona 3",IF(IA87="20","Zona 3",""))))))</f>
        <v/>
      </c>
      <c r="HZ87" s="410" t="str">
        <f>IFERROR(TIME(0,ROUNDDOWN(((1/IB87)*60),0),ROUND(((((1/IB87)*60)-ROUNDDOWN(((1/IB87)*60),0))*60),0)),"")</f>
        <v/>
      </c>
      <c r="IA87" s="407" t="str">
        <f>IFERROR(IF(HW87="PACE_Daniels",(INDEX(BASE!$AE$4:$AH$8,MATCH('Microciclos - Endurance (2)'!HX87,BASE!$AE$4:$AE$8,0),4)),IF(AND(HW87="vVO2máx",HX87&gt;=35,HX87&lt;=45),"9-11",IF(AND(HW87="vVO2máx",HX87&gt;45,HX87&lt;=65),"11",IF(AND(HW87="vVO2máx",HX87&gt;65,HX87&lt;=75),"12-13",IF(AND(HW87="vVO2máx",HX87&gt;=80,HX87&lt;=85),"14-16",IF(AND(HW87="vVO2máx",HX87&gt;=85,HX87&lt;100),"17-19",IF(AND(HW87="vVO2máx",HX87&gt;=100),"20",IF(AND(HW87="FCR",HX87&gt;40,HX87&lt;=60),"12-13",IF(AND(HW87="FCR",HX87&gt;60,HX87&lt;=84),"14-16",IF(AND(HW87="FCR",HX87&gt;=85,HX87&lt;100),"17-19",IF(AND(HW87="FCR",HX87=100),"20",""))))))))))),"")</f>
        <v/>
      </c>
      <c r="IB87" s="409" t="str">
        <f>IFERROR(IF(HW87="vVO2máx",(Avaliações!$C$51*'Microciclos - Endurance (2)'!HX87)/100,IF(HW87="Velocidade_crítica",IF(HX87="80% VC",Avaliações!#REF!*0.8,IF(HX87="100% VC",Avaliações!#REF!*1,IF(HX87="120% VC",Avaliações!#REF!*1.2,IF(HX87="&gt;30%",Avaliações!$C$54*1.3,IF(HX87="&gt;40%",Avaliações!$C$54*1.4,0))))),IF(HW87="PACE_Daniels",INDEX(BASE!$Q$4:$V$60,MATCH(Avaliações!$C$53,BASE!$Q$4:$Q$60,0),MATCH('Microciclos - Endurance (2)'!HX87,BASE!$Q$4:$V$4,0)),""))),"")</f>
        <v/>
      </c>
      <c r="IC87" s="407" t="s">
        <v>144</v>
      </c>
      <c r="ID87" s="407"/>
      <c r="IE87" s="410" t="str">
        <f>IFERROR(TIME(0,ROUNDDOWN(((1/IG87)*60),0),ROUND(((((1/IG87)*60)-ROUNDDOWN(((1/IG87)*60),0))*60),0)),"")</f>
        <v/>
      </c>
      <c r="IF87" s="407" t="str">
        <f>IFERROR(IF(IC87="PACE_Daniels",(INDEX(BASE!$AE$4:$AH$7,MATCH('Microciclos - Endurance (2)'!ID87,BASE!$AE$4:$AE$7,0),4)),IF(AND(IC87="vVO2máx",ID87&gt;=35,ID87&lt;=45),"9-11",IF(AND(IC87="vVO2máx",ID87&gt;45,ID87&lt;=65),"11",IF(AND(IC87="vVO2máx",ID87&gt;65,ID87&lt;=75),"12-13",IF(AND(IC87="vVO2máx",ID87&gt;=80,ID87&lt;=85),"14-16",IF(AND(IC87="vVO2máx",ID87&gt;=85,ID87&lt;100),"17-19",IF(AND(IC87="vVO2máx",ID87&gt;=100),"20",IF(AND(IC87="FCR",ID87&gt;40,ID87&lt;=60),"12-13",IF(AND(IC87="FCR",ID87&gt;60,ID87&lt;=84),"14-16",IF(AND(IC87="FCR",ID87&gt;=85,ID87&lt;100),"17-19",IF(AND(IC87="FCR",ID87=100),"20",""))))))))))),"")</f>
        <v/>
      </c>
      <c r="IG87" s="409">
        <f>IFERROR(IF(IC87="vVO2máx",(Avaliações!$C$51*'Microciclos - Endurance (2)'!ID87)/100,IF(IC87="Velocidade_crítica",IF(ID87="80% VC",Avaliações!#REF!*0.8,IF(ID87="100% VC",Avaliações!#REF!*1,IF(ID87="120% VC",Avaliações!#REF!*1.2,IF(ID87="&gt;30%",Avaliações!$C$54*1.3,IF(ID87="&gt;40%",Avaliações!$C$54*1.4,0))))),IF(IC87="PACE_Daniels",INDEX(BASE!$Q$4:$V$60,MATCH(Avaliações!$C$53,BASE!$Q$4:$Q$60,0),MATCH('Microciclos - Endurance (2)'!ID87,BASE!$Q$4:$V$4,0)),0))),"")</f>
        <v>0</v>
      </c>
      <c r="IH87" s="409" t="str">
        <f>IF(IF87="9-11","Zona 1",IF(IF87="11","Zona 1",IF(IF87="12-13","Zona 2",IF(IF87="14-16","Zona 2",IF(IF87="17-19","Zona 3",IF(IF87="20","Zona 3",""))))))</f>
        <v/>
      </c>
      <c r="IL87" s="407"/>
      <c r="IM87" s="407"/>
      <c r="IN87" s="407"/>
      <c r="IO87" s="407"/>
      <c r="IP87" s="407">
        <f>IFERROR(IL87*IM87*IN87,"")</f>
        <v>0</v>
      </c>
      <c r="IQ87" s="407">
        <f>IFERROR(IL87*IM87*IO87,"")</f>
        <v>0</v>
      </c>
      <c r="IR87" s="408" t="str">
        <f>IFERROR(((IN87*IM87*IL87)*(IX87*16.6667))+((IL87*IM87*IO87)*(JC87*16.6667)),"")</f>
        <v/>
      </c>
      <c r="IS87" s="407" t="s">
        <v>144</v>
      </c>
      <c r="IT87" s="407"/>
      <c r="IU87" s="409" t="str">
        <f>IF(IW87="9-11","Zona 1",IF(IW87="11","Zona 1",IF(IW87="12-13","Zona 2",IF(IW87="14-16","Zona 2",IF(IW87="17-19","Zona 3",IF(IW87="20","Zona 3",""))))))</f>
        <v/>
      </c>
      <c r="IV87" s="410" t="str">
        <f>IFERROR(TIME(0,ROUNDDOWN(((1/IX87)*60),0),ROUND(((((1/IX87)*60)-ROUNDDOWN(((1/IX87)*60),0))*60),0)),"")</f>
        <v/>
      </c>
      <c r="IW87" s="407" t="str">
        <f>IFERROR(IF(IS87="PACE_Daniels",(INDEX(BASE!$AE$4:$AH$8,MATCH('Microciclos - Endurance (2)'!IT87,BASE!$AE$4:$AE$8,0),4)),IF(AND(IS87="vVO2máx",IT87&gt;=35,IT87&lt;=45),"9-11",IF(AND(IS87="vVO2máx",IT87&gt;45,IT87&lt;=65),"11",IF(AND(IS87="vVO2máx",IT87&gt;65,IT87&lt;=75),"12-13",IF(AND(IS87="vVO2máx",IT87&gt;=80,IT87&lt;=85),"14-16",IF(AND(IS87="vVO2máx",IT87&gt;=85,IT87&lt;100),"17-19",IF(AND(IS87="vVO2máx",IT87&gt;=100),"20",IF(AND(IS87="FCR",IT87&gt;40,IT87&lt;=60),"12-13",IF(AND(IS87="FCR",IT87&gt;60,IT87&lt;=84),"14-16",IF(AND(IS87="FCR",IT87&gt;=85,IT87&lt;100),"17-19",IF(AND(IS87="FCR",IT87=100),"20",""))))))))))),"")</f>
        <v/>
      </c>
      <c r="IX87" s="409" t="str">
        <f>IFERROR(IF(IS87="vVO2máx",(Avaliações!$C$51*'Microciclos - Endurance (2)'!IT87)/100,IF(IS87="Velocidade_crítica",IF(IT87="80% VC",Avaliações!#REF!*0.8,IF(IT87="100% VC",Avaliações!#REF!*1,IF(IT87="120% VC",Avaliações!#REF!*1.2,IF(IT87="&gt;30%",Avaliações!$C$54*1.3,IF(IT87="&gt;40%",Avaliações!$C$54*1.4,0))))),IF(IS87="PACE_Daniels",INDEX(BASE!$Q$4:$V$60,MATCH(Avaliações!$C$53,BASE!$Q$4:$Q$60,0),MATCH('Microciclos - Endurance (2)'!IT87,BASE!$Q$4:$V$4,0)),""))),"")</f>
        <v/>
      </c>
      <c r="IY87" s="407" t="s">
        <v>144</v>
      </c>
      <c r="IZ87" s="407"/>
      <c r="JA87" s="410" t="str">
        <f>IFERROR(TIME(0,ROUNDDOWN(((1/JC87)*60),0),ROUND(((((1/JC87)*60)-ROUNDDOWN(((1/JC87)*60),0))*60),0)),"")</f>
        <v/>
      </c>
      <c r="JB87" s="407" t="str">
        <f>IFERROR(IF(IY87="PACE_Daniels",(INDEX(BASE!$AE$4:$AH$7,MATCH('Microciclos - Endurance (2)'!IZ87,BASE!$AE$4:$AE$7,0),4)),IF(AND(IY87="vVO2máx",IZ87&gt;=35,IZ87&lt;=45),"9-11",IF(AND(IY87="vVO2máx",IZ87&gt;45,IZ87&lt;=65),"11",IF(AND(IY87="vVO2máx",IZ87&gt;65,IZ87&lt;=75),"12-13",IF(AND(IY87="vVO2máx",IZ87&gt;=80,IZ87&lt;=85),"14-16",IF(AND(IY87="vVO2máx",IZ87&gt;=85,IZ87&lt;100),"17-19",IF(AND(IY87="vVO2máx",IZ87&gt;=100),"20",IF(AND(IY87="FCR",IZ87&gt;40,IZ87&lt;=60),"12-13",IF(AND(IY87="FCR",IZ87&gt;60,IZ87&lt;=84),"14-16",IF(AND(IY87="FCR",IZ87&gt;=85,IZ87&lt;100),"17-19",IF(AND(IY87="FCR",IZ87=100),"20",""))))))))))),"")</f>
        <v/>
      </c>
      <c r="JC87" s="409">
        <f>IFERROR(IF(IY87="vVO2máx",(Avaliações!$C$51*'Microciclos - Endurance (2)'!IZ87)/100,IF(IY87="Velocidade_crítica",IF(IZ87="80% VC",Avaliações!#REF!*0.8,IF(IZ87="100% VC",Avaliações!#REF!*1,IF(IZ87="120% VC",Avaliações!#REF!*1.2,IF(IZ87="&gt;30%",Avaliações!$C$54*1.3,IF(IZ87="&gt;40%",Avaliações!$C$54*1.4,0))))),IF(IY87="PACE_Daniels",INDEX(BASE!$Q$4:$V$60,MATCH(Avaliações!$C$53,BASE!$Q$4:$Q$60,0),MATCH('Microciclos - Endurance (2)'!IZ87,BASE!$Q$4:$V$4,0)),0))),"")</f>
        <v>0</v>
      </c>
      <c r="JD87" s="409" t="str">
        <f>IF(JB87="9-11","Zona 1",IF(JB87="11","Zona 1",IF(JB87="12-13","Zona 2",IF(JB87="14-16","Zona 2",IF(JB87="17-19","Zona 3",IF(JB87="20","Zona 3",""))))))</f>
        <v/>
      </c>
      <c r="JH87" s="407"/>
      <c r="JI87" s="407"/>
      <c r="JJ87" s="407"/>
      <c r="JK87" s="407"/>
      <c r="JL87" s="407">
        <f>IFERROR(JH87*JI87*JJ87,"")</f>
        <v>0</v>
      </c>
      <c r="JM87" s="407">
        <f>IFERROR(JH87*JI87*JK87,"")</f>
        <v>0</v>
      </c>
      <c r="JN87" s="408" t="str">
        <f>IFERROR(((JJ87*JI87*JH87)*(JT87*16.6667))+((JH87*JI87*JK87)*(JY87*16.6667)),"")</f>
        <v/>
      </c>
      <c r="JO87" s="407" t="s">
        <v>144</v>
      </c>
      <c r="JP87" s="407"/>
      <c r="JQ87" s="409" t="str">
        <f>IF(JS87="9-11","Zona 1",IF(JS87="11","Zona 1",IF(JS87="12-13","Zona 2",IF(JS87="14-16","Zona 2",IF(JS87="17-19","Zona 3",IF(JS87="20","Zona 3",""))))))</f>
        <v/>
      </c>
      <c r="JR87" s="410" t="str">
        <f>IFERROR(TIME(0,ROUNDDOWN(((1/JT87)*60),0),ROUND(((((1/JT87)*60)-ROUNDDOWN(((1/JT87)*60),0))*60),0)),"")</f>
        <v/>
      </c>
      <c r="JS87" s="407" t="str">
        <f>IFERROR(IF(JO87="PACE_Daniels",(INDEX(BASE!$AE$4:$AH$8,MATCH('Microciclos - Endurance (2)'!JP87,BASE!$AE$4:$AE$8,0),4)),IF(AND(JO87="vVO2máx",JP87&gt;=35,JP87&lt;=45),"9-11",IF(AND(JO87="vVO2máx",JP87&gt;45,JP87&lt;=65),"11",IF(AND(JO87="vVO2máx",JP87&gt;65,JP87&lt;=75),"12-13",IF(AND(JO87="vVO2máx",JP87&gt;=80,JP87&lt;=85),"14-16",IF(AND(JO87="vVO2máx",JP87&gt;=85,JP87&lt;100),"17-19",IF(AND(JO87="vVO2máx",JP87&gt;=100),"20",IF(AND(JO87="FCR",JP87&gt;40,JP87&lt;=60),"12-13",IF(AND(JO87="FCR",JP87&gt;60,JP87&lt;=84),"14-16",IF(AND(JO87="FCR",JP87&gt;=85,JP87&lt;100),"17-19",IF(AND(JO87="FCR",JP87=100),"20",""))))))))))),"")</f>
        <v/>
      </c>
      <c r="JT87" s="409" t="str">
        <f>IFERROR(IF(JO87="vVO2máx",(Avaliações!$C$51*'Microciclos - Endurance (2)'!JP87)/100,IF(JO87="Velocidade_crítica",IF(JP87="80% VC",Avaliações!#REF!*0.8,IF(JP87="100% VC",Avaliações!#REF!*1,IF(JP87="120% VC",Avaliações!#REF!*1.2,IF(JP87="&gt;30%",Avaliações!$C$54*1.3,IF(JP87="&gt;40%",Avaliações!$C$54*1.4,0))))),IF(JO87="PACE_Daniels",INDEX(BASE!$Q$4:$V$60,MATCH(Avaliações!$C$53,BASE!$Q$4:$Q$60,0),MATCH('Microciclos - Endurance (2)'!JP87,BASE!$Q$4:$V$4,0)),""))),"")</f>
        <v/>
      </c>
      <c r="JU87" s="407" t="s">
        <v>144</v>
      </c>
      <c r="JV87" s="407"/>
      <c r="JW87" s="410" t="str">
        <f>IFERROR(TIME(0,ROUNDDOWN(((1/JY87)*60),0),ROUND(((((1/JY87)*60)-ROUNDDOWN(((1/JY87)*60),0))*60),0)),"")</f>
        <v/>
      </c>
      <c r="JX87" s="407" t="str">
        <f>IFERROR(IF(JU87="PACE_Daniels",(INDEX(BASE!$AE$4:$AH$7,MATCH('Microciclos - Endurance (2)'!JV87,BASE!$AE$4:$AE$7,0),4)),IF(AND(JU87="vVO2máx",JV87&gt;=35,JV87&lt;=45),"9-11",IF(AND(JU87="vVO2máx",JV87&gt;45,JV87&lt;=65),"11",IF(AND(JU87="vVO2máx",JV87&gt;65,JV87&lt;=75),"12-13",IF(AND(JU87="vVO2máx",JV87&gt;=80,JV87&lt;=85),"14-16",IF(AND(JU87="vVO2máx",JV87&gt;=85,JV87&lt;100),"17-19",IF(AND(JU87="vVO2máx",JV87&gt;=100),"20",IF(AND(JU87="FCR",JV87&gt;40,JV87&lt;=60),"12-13",IF(AND(JU87="FCR",JV87&gt;60,JV87&lt;=84),"14-16",IF(AND(JU87="FCR",JV87&gt;=85,JV87&lt;100),"17-19",IF(AND(JU87="FCR",JV87=100),"20",""))))))))))),"")</f>
        <v/>
      </c>
      <c r="JY87" s="409">
        <f>IFERROR(IF(JU87="vVO2máx",(Avaliações!$C$51*'Microciclos - Endurance (2)'!JV87)/100,IF(JU87="Velocidade_crítica",IF(JV87="80% VC",Avaliações!#REF!*0.8,IF(JV87="100% VC",Avaliações!#REF!*1,IF(JV87="120% VC",Avaliações!#REF!*1.2,IF(JV87="&gt;30%",Avaliações!$C$54*1.3,IF(JV87="&gt;40%",Avaliações!$C$54*1.4,0))))),IF(JU87="PACE_Daniels",INDEX(BASE!$Q$4:$V$60,MATCH(Avaliações!$C$53,BASE!$Q$4:$Q$60,0),MATCH('Microciclos - Endurance (2)'!JV87,BASE!$Q$4:$V$4,0)),0))),"")</f>
        <v>0</v>
      </c>
      <c r="JZ87" s="409" t="str">
        <f>IF(JX87="9-11","Zona 1",IF(JX87="11","Zona 1",IF(JX87="12-13","Zona 2",IF(JX87="14-16","Zona 2",IF(JX87="17-19","Zona 3",IF(JX87="20","Zona 3",""))))))</f>
        <v/>
      </c>
      <c r="KD87" s="407"/>
      <c r="KE87" s="407"/>
      <c r="KF87" s="407"/>
      <c r="KG87" s="407"/>
      <c r="KH87" s="407">
        <f>IFERROR(KD87*KE87*KF87,"")</f>
        <v>0</v>
      </c>
      <c r="KI87" s="407">
        <f>IFERROR(KD87*KE87*KG87,"")</f>
        <v>0</v>
      </c>
      <c r="KJ87" s="408" t="str">
        <f>IFERROR(((KF87*KE87*KD87)*(KP87*16.6667))+((KD87*KE87*KG87)*(KU87*16.6667)),"")</f>
        <v/>
      </c>
      <c r="KK87" s="407" t="s">
        <v>144</v>
      </c>
      <c r="KL87" s="407"/>
      <c r="KM87" s="409" t="str">
        <f>IF(KO87="9-11","Zona 1",IF(KO87="11","Zona 1",IF(KO87="12-13","Zona 2",IF(KO87="14-16","Zona 2",IF(KO87="17-19","Zona 3",IF(KO87="20","Zona 3",""))))))</f>
        <v/>
      </c>
      <c r="KN87" s="410" t="str">
        <f>IFERROR(TIME(0,ROUNDDOWN(((1/KP87)*60),0),ROUND(((((1/KP87)*60)-ROUNDDOWN(((1/KP87)*60),0))*60),0)),"")</f>
        <v/>
      </c>
      <c r="KO87" s="407" t="str">
        <f>IFERROR(IF(KK87="PACE_Daniels",(INDEX(BASE!$AE$4:$AH$8,MATCH('Microciclos - Endurance (2)'!KL87,BASE!$AE$4:$AE$8,0),4)),IF(AND(KK87="vVO2máx",KL87&gt;=35,KL87&lt;=45),"9-11",IF(AND(KK87="vVO2máx",KL87&gt;45,KL87&lt;=65),"11",IF(AND(KK87="vVO2máx",KL87&gt;65,KL87&lt;=75),"12-13",IF(AND(KK87="vVO2máx",KL87&gt;=80,KL87&lt;=85),"14-16",IF(AND(KK87="vVO2máx",KL87&gt;=85,KL87&lt;100),"17-19",IF(AND(KK87="vVO2máx",KL87&gt;=100),"20",IF(AND(KK87="FCR",KL87&gt;40,KL87&lt;=60),"12-13",IF(AND(KK87="FCR",KL87&gt;60,KL87&lt;=84),"14-16",IF(AND(KK87="FCR",KL87&gt;=85,KL87&lt;100),"17-19",IF(AND(KK87="FCR",KL87=100),"20",""))))))))))),"")</f>
        <v/>
      </c>
      <c r="KP87" s="409" t="str">
        <f>IFERROR(IF(KK87="vVO2máx",(Avaliações!$C$51*'Microciclos - Endurance (2)'!KL87)/100,IF(KK87="Velocidade_crítica",IF(KL87="80% VC",Avaliações!#REF!*0.8,IF(KL87="100% VC",Avaliações!#REF!*1,IF(KL87="120% VC",Avaliações!#REF!*1.2,IF(KL87="&gt;30%",Avaliações!$C$54*1.3,IF(KL87="&gt;40%",Avaliações!$C$54*1.4,0))))),IF(KK87="PACE_Daniels",INDEX(BASE!$Q$4:$V$60,MATCH(Avaliações!$C$53,BASE!$Q$4:$Q$60,0),MATCH('Microciclos - Endurance (2)'!KL87,BASE!$Q$4:$V$4,0)),""))),"")</f>
        <v/>
      </c>
      <c r="KQ87" s="407" t="s">
        <v>144</v>
      </c>
      <c r="KR87" s="407"/>
      <c r="KS87" s="410" t="str">
        <f>IFERROR(TIME(0,ROUNDDOWN(((1/KU87)*60),0),ROUND(((((1/KU87)*60)-ROUNDDOWN(((1/KU87)*60),0))*60),0)),"")</f>
        <v/>
      </c>
      <c r="KT87" s="407" t="str">
        <f>IFERROR(IF(KQ87="PACE_Daniels",(INDEX(BASE!$AE$4:$AH$7,MATCH('Microciclos - Endurance (2)'!KR87,BASE!$AE$4:$AE$7,0),4)),IF(AND(KQ87="vVO2máx",KR87&gt;=35,KR87&lt;=45),"9-11",IF(AND(KQ87="vVO2máx",KR87&gt;45,KR87&lt;=65),"11",IF(AND(KQ87="vVO2máx",KR87&gt;65,KR87&lt;=75),"12-13",IF(AND(KQ87="vVO2máx",KR87&gt;=80,KR87&lt;=85),"14-16",IF(AND(KQ87="vVO2máx",KR87&gt;=85,KR87&lt;100),"17-19",IF(AND(KQ87="vVO2máx",KR87&gt;=100),"20",IF(AND(KQ87="FCR",KR87&gt;40,KR87&lt;=60),"12-13",IF(AND(KQ87="FCR",KR87&gt;60,KR87&lt;=84),"14-16",IF(AND(KQ87="FCR",KR87&gt;=85,KR87&lt;100),"17-19",IF(AND(KQ87="FCR",KR87=100),"20",""))))))))))),"")</f>
        <v/>
      </c>
      <c r="KU87" s="409">
        <f>IFERROR(IF(KQ87="vVO2máx",(Avaliações!$C$51*'Microciclos - Endurance (2)'!KR87)/100,IF(KQ87="Velocidade_crítica",IF(KR87="80% VC",Avaliações!#REF!*0.8,IF(KR87="100% VC",Avaliações!#REF!*1,IF(KR87="120% VC",Avaliações!#REF!*1.2,IF(KR87="&gt;30%",Avaliações!$C$54*1.3,IF(KR87="&gt;40%",Avaliações!$C$54*1.4,0))))),IF(KQ87="PACE_Daniels",INDEX(BASE!$Q$4:$V$60,MATCH(Avaliações!$C$53,BASE!$Q$4:$Q$60,0),MATCH('Microciclos - Endurance (2)'!KR87,BASE!$Q$4:$V$4,0)),0))),"")</f>
        <v>0</v>
      </c>
      <c r="KV87" s="409" t="str">
        <f>IF(KT87="9-11","Zona 1",IF(KT87="11","Zona 1",IF(KT87="12-13","Zona 2",IF(KT87="14-16","Zona 2",IF(KT87="17-19","Zona 3",IF(KT87="20","Zona 3",""))))))</f>
        <v/>
      </c>
      <c r="KZ87" s="407"/>
      <c r="LA87" s="407"/>
      <c r="LB87" s="407"/>
      <c r="LC87" s="407"/>
      <c r="LD87" s="407">
        <f>IFERROR(KZ87*LA87*LB87,"")</f>
        <v>0</v>
      </c>
      <c r="LE87" s="407">
        <f>IFERROR(KZ87*LA87*LC87,"")</f>
        <v>0</v>
      </c>
      <c r="LF87" s="408" t="str">
        <f>IFERROR(((LB87*LA87*KZ87)*(LL87*16.6667))+((KZ87*LA87*LC87)*(LQ87*16.6667)),"")</f>
        <v/>
      </c>
      <c r="LG87" s="407" t="s">
        <v>144</v>
      </c>
      <c r="LH87" s="407"/>
      <c r="LI87" s="409" t="str">
        <f>IF(LK87="9-11","Zona 1",IF(LK87="11","Zona 1",IF(LK87="12-13","Zona 2",IF(LK87="14-16","Zona 2",IF(LK87="17-19","Zona 3",IF(LK87="20","Zona 3",""))))))</f>
        <v/>
      </c>
      <c r="LJ87" s="410" t="str">
        <f>IFERROR(TIME(0,ROUNDDOWN(((1/LL87)*60),0),ROUND(((((1/LL87)*60)-ROUNDDOWN(((1/LL87)*60),0))*60),0)),"")</f>
        <v/>
      </c>
      <c r="LK87" s="407" t="str">
        <f>IFERROR(IF(LG87="PACE_Daniels",(INDEX(BASE!$AE$4:$AH$8,MATCH('Microciclos - Endurance (2)'!LH87,BASE!$AE$4:$AE$8,0),4)),IF(AND(LG87="vVO2máx",LH87&gt;=35,LH87&lt;=45),"9-11",IF(AND(LG87="vVO2máx",LH87&gt;45,LH87&lt;=65),"11",IF(AND(LG87="vVO2máx",LH87&gt;65,LH87&lt;=75),"12-13",IF(AND(LG87="vVO2máx",LH87&gt;=80,LH87&lt;=85),"14-16",IF(AND(LG87="vVO2máx",LH87&gt;=85,LH87&lt;100),"17-19",IF(AND(LG87="vVO2máx",LH87&gt;=100),"20",IF(AND(LG87="FCR",LH87&gt;40,LH87&lt;=60),"12-13",IF(AND(LG87="FCR",LH87&gt;60,LH87&lt;=84),"14-16",IF(AND(LG87="FCR",LH87&gt;=85,LH87&lt;100),"17-19",IF(AND(LG87="FCR",LH87=100),"20",""))))))))))),"")</f>
        <v/>
      </c>
      <c r="LL87" s="409" t="str">
        <f>IFERROR(IF(LG87="vVO2máx",(Avaliações!$C$51*'Microciclos - Endurance (2)'!LH87)/100,IF(LG87="Velocidade_crítica",IF(LH87="80% VC",Avaliações!#REF!*0.8,IF(LH87="100% VC",Avaliações!#REF!*1,IF(LH87="120% VC",Avaliações!#REF!*1.2,IF(LH87="&gt;30%",Avaliações!$C$54*1.3,IF(LH87="&gt;40%",Avaliações!$C$54*1.4,0))))),IF(LG87="PACE_Daniels",INDEX(BASE!$Q$4:$V$60,MATCH(Avaliações!$C$53,BASE!$Q$4:$Q$60,0),MATCH('Microciclos - Endurance (2)'!LH87,BASE!$Q$4:$V$4,0)),""))),"")</f>
        <v/>
      </c>
      <c r="LM87" s="407" t="s">
        <v>144</v>
      </c>
      <c r="LN87" s="407"/>
      <c r="LO87" s="410" t="str">
        <f>IFERROR(TIME(0,ROUNDDOWN(((1/LQ87)*60),0),ROUND(((((1/LQ87)*60)-ROUNDDOWN(((1/LQ87)*60),0))*60),0)),"")</f>
        <v/>
      </c>
      <c r="LP87" s="407" t="str">
        <f>IFERROR(IF(LM87="PACE_Daniels",(INDEX(BASE!$AE$4:$AH$7,MATCH('Microciclos - Endurance (2)'!LN87,BASE!$AE$4:$AE$7,0),4)),IF(AND(LM87="vVO2máx",LN87&gt;=35,LN87&lt;=45),"9-11",IF(AND(LM87="vVO2máx",LN87&gt;45,LN87&lt;=65),"11",IF(AND(LM87="vVO2máx",LN87&gt;65,LN87&lt;=75),"12-13",IF(AND(LM87="vVO2máx",LN87&gt;=80,LN87&lt;=85),"14-16",IF(AND(LM87="vVO2máx",LN87&gt;=85,LN87&lt;100),"17-19",IF(AND(LM87="vVO2máx",LN87&gt;=100),"20",IF(AND(LM87="FCR",LN87&gt;40,LN87&lt;=60),"12-13",IF(AND(LM87="FCR",LN87&gt;60,LN87&lt;=84),"14-16",IF(AND(LM87="FCR",LN87&gt;=85,LN87&lt;100),"17-19",IF(AND(LM87="FCR",LN87=100),"20",""))))))))))),"")</f>
        <v/>
      </c>
      <c r="LQ87" s="409">
        <f>IFERROR(IF(LM87="vVO2máx",(Avaliações!$C$51*'Microciclos - Endurance (2)'!LN87)/100,IF(LM87="Velocidade_crítica",IF(LN87="80% VC",Avaliações!#REF!*0.8,IF(LN87="100% VC",Avaliações!#REF!*1,IF(LN87="120% VC",Avaliações!#REF!*1.2,IF(LN87="&gt;30%",Avaliações!$C$54*1.3,IF(LN87="&gt;40%",Avaliações!$C$54*1.4,0))))),IF(LM87="PACE_Daniels",INDEX(BASE!$Q$4:$V$60,MATCH(Avaliações!$C$53,BASE!$Q$4:$Q$60,0),MATCH('Microciclos - Endurance (2)'!LN87,BASE!$Q$4:$V$4,0)),0))),"")</f>
        <v>0</v>
      </c>
      <c r="LR87" s="409" t="str">
        <f>IF(LP87="9-11","Zona 1",IF(LP87="11","Zona 1",IF(LP87="12-13","Zona 2",IF(LP87="14-16","Zona 2",IF(LP87="17-19","Zona 3",IF(LP87="20","Zona 3",""))))))</f>
        <v/>
      </c>
      <c r="LV87" s="407"/>
      <c r="LW87" s="407"/>
      <c r="LX87" s="407"/>
      <c r="LY87" s="407"/>
      <c r="LZ87" s="407">
        <f>IFERROR(LV87*LW87*LX87,"")</f>
        <v>0</v>
      </c>
      <c r="MA87" s="407">
        <f>IFERROR(LV87*LW87*LY87,"")</f>
        <v>0</v>
      </c>
      <c r="MB87" s="408" t="str">
        <f>IFERROR(((LX87*LW87*LV87)*(MH87*16.6667))+((LV87*LW87*LY87)*(MM87*16.6667)),"")</f>
        <v/>
      </c>
      <c r="MC87" s="407" t="s">
        <v>144</v>
      </c>
      <c r="MD87" s="407"/>
      <c r="ME87" s="409" t="str">
        <f>IF(MG87="9-11","Zona 1",IF(MG87="11","Zona 1",IF(MG87="12-13","Zona 2",IF(MG87="14-16","Zona 2",IF(MG87="17-19","Zona 3",IF(MG87="20","Zona 3",""))))))</f>
        <v/>
      </c>
      <c r="MF87" s="410" t="str">
        <f>IFERROR(TIME(0,ROUNDDOWN(((1/MH87)*60),0),ROUND(((((1/MH87)*60)-ROUNDDOWN(((1/MH87)*60),0))*60),0)),"")</f>
        <v/>
      </c>
      <c r="MG87" s="407" t="str">
        <f>IFERROR(IF(MC87="PACE_Daniels",(INDEX(BASE!$AE$4:$AH$8,MATCH('Microciclos - Endurance (2)'!MD87,BASE!$AE$4:$AE$8,0),4)),IF(AND(MC87="vVO2máx",MD87&gt;=35,MD87&lt;=45),"9-11",IF(AND(MC87="vVO2máx",MD87&gt;45,MD87&lt;=65),"11",IF(AND(MC87="vVO2máx",MD87&gt;65,MD87&lt;=75),"12-13",IF(AND(MC87="vVO2máx",MD87&gt;=80,MD87&lt;=85),"14-16",IF(AND(MC87="vVO2máx",MD87&gt;=85,MD87&lt;100),"17-19",IF(AND(MC87="vVO2máx",MD87&gt;=100),"20",IF(AND(MC87="FCR",MD87&gt;40,MD87&lt;=60),"12-13",IF(AND(MC87="FCR",MD87&gt;60,MD87&lt;=84),"14-16",IF(AND(MC87="FCR",MD87&gt;=85,MD87&lt;100),"17-19",IF(AND(MC87="FCR",MD87=100),"20",""))))))))))),"")</f>
        <v/>
      </c>
      <c r="MH87" s="409" t="str">
        <f>IFERROR(IF(MC87="vVO2máx",(Avaliações!$C$51*'Microciclos - Endurance (2)'!MD87)/100,IF(MC87="Velocidade_crítica",IF(MD87="80% VC",Avaliações!#REF!*0.8,IF(MD87="100% VC",Avaliações!#REF!*1,IF(MD87="120% VC",Avaliações!#REF!*1.2,IF(MD87="&gt;30%",Avaliações!$C$54*1.3,IF(MD87="&gt;40%",Avaliações!$C$54*1.4,0))))),IF(MC87="PACE_Daniels",INDEX(BASE!$Q$4:$V$60,MATCH(Avaliações!$C$53,BASE!$Q$4:$Q$60,0),MATCH('Microciclos - Endurance (2)'!MD87,BASE!$Q$4:$V$4,0)),""))),"")</f>
        <v/>
      </c>
      <c r="MI87" s="407" t="s">
        <v>144</v>
      </c>
      <c r="MJ87" s="407"/>
      <c r="MK87" s="410" t="str">
        <f>IFERROR(TIME(0,ROUNDDOWN(((1/MM87)*60),0),ROUND(((((1/MM87)*60)-ROUNDDOWN(((1/MM87)*60),0))*60),0)),"")</f>
        <v/>
      </c>
      <c r="ML87" s="407" t="str">
        <f>IFERROR(IF(MI87="PACE_Daniels",(INDEX(BASE!$AE$4:$AH$7,MATCH('Microciclos - Endurance (2)'!MJ87,BASE!$AE$4:$AE$7,0),4)),IF(AND(MI87="vVO2máx",MJ87&gt;=35,MJ87&lt;=45),"9-11",IF(AND(MI87="vVO2máx",MJ87&gt;45,MJ87&lt;=65),"11",IF(AND(MI87="vVO2máx",MJ87&gt;65,MJ87&lt;=75),"12-13",IF(AND(MI87="vVO2máx",MJ87&gt;=80,MJ87&lt;=85),"14-16",IF(AND(MI87="vVO2máx",MJ87&gt;=85,MJ87&lt;100),"17-19",IF(AND(MI87="vVO2máx",MJ87&gt;=100),"20",IF(AND(MI87="FCR",MJ87&gt;40,MJ87&lt;=60),"12-13",IF(AND(MI87="FCR",MJ87&gt;60,MJ87&lt;=84),"14-16",IF(AND(MI87="FCR",MJ87&gt;=85,MJ87&lt;100),"17-19",IF(AND(MI87="FCR",MJ87=100),"20",""))))))))))),"")</f>
        <v/>
      </c>
      <c r="MM87" s="409">
        <f>IFERROR(IF(MI87="vVO2máx",(Avaliações!$C$51*'Microciclos - Endurance (2)'!MJ87)/100,IF(MI87="Velocidade_crítica",IF(MJ87="80% VC",Avaliações!#REF!*0.8,IF(MJ87="100% VC",Avaliações!#REF!*1,IF(MJ87="120% VC",Avaliações!#REF!*1.2,IF(MJ87="&gt;30%",Avaliações!$C$54*1.3,IF(MJ87="&gt;40%",Avaliações!$C$54*1.4,0))))),IF(MI87="PACE_Daniels",INDEX(BASE!$Q$4:$V$60,MATCH(Avaliações!$C$53,BASE!$Q$4:$Q$60,0),MATCH('Microciclos - Endurance (2)'!MJ87,BASE!$Q$4:$V$4,0)),0))),"")</f>
        <v>0</v>
      </c>
      <c r="MN87" s="409" t="str">
        <f>IF(ML87="9-11","Zona 1",IF(ML87="11","Zona 1",IF(ML87="12-13","Zona 2",IF(ML87="14-16","Zona 2",IF(ML87="17-19","Zona 3",IF(ML87="20","Zona 3",""))))))</f>
        <v/>
      </c>
      <c r="MR87" s="407"/>
      <c r="MS87" s="407"/>
      <c r="MT87" s="407"/>
      <c r="MU87" s="407"/>
      <c r="MV87" s="407">
        <f>IFERROR(MR87*MS87*MT87,"")</f>
        <v>0</v>
      </c>
      <c r="MW87" s="407">
        <f>IFERROR(MR87*MS87*MU87,"")</f>
        <v>0</v>
      </c>
      <c r="MX87" s="408" t="str">
        <f>IFERROR(((MT87*MS87*MR87)*(ND87*16.6667))+((MR87*MS87*MU87)*(NI87*16.6667)),"")</f>
        <v/>
      </c>
      <c r="MY87" s="407" t="s">
        <v>144</v>
      </c>
      <c r="MZ87" s="407"/>
      <c r="NA87" s="409" t="str">
        <f>IF(NC87="9-11","Zona 1",IF(NC87="11","Zona 1",IF(NC87="12-13","Zona 2",IF(NC87="14-16","Zona 2",IF(NC87="17-19","Zona 3",IF(NC87="20","Zona 3",""))))))</f>
        <v/>
      </c>
      <c r="NB87" s="410" t="str">
        <f>IFERROR(TIME(0,ROUNDDOWN(((1/ND87)*60),0),ROUND(((((1/ND87)*60)-ROUNDDOWN(((1/ND87)*60),0))*60),0)),"")</f>
        <v/>
      </c>
      <c r="NC87" s="407" t="str">
        <f>IFERROR(IF(MY87="PACE_Daniels",(INDEX(BASE!$AE$4:$AH$8,MATCH('Microciclos - Endurance (2)'!MZ87,BASE!$AE$4:$AE$8,0),4)),IF(AND(MY87="vVO2máx",MZ87&gt;=35,MZ87&lt;=45),"9-11",IF(AND(MY87="vVO2máx",MZ87&gt;45,MZ87&lt;=65),"11",IF(AND(MY87="vVO2máx",MZ87&gt;65,MZ87&lt;=75),"12-13",IF(AND(MY87="vVO2máx",MZ87&gt;=80,MZ87&lt;=85),"14-16",IF(AND(MY87="vVO2máx",MZ87&gt;=85,MZ87&lt;100),"17-19",IF(AND(MY87="vVO2máx",MZ87&gt;=100),"20",IF(AND(MY87="FCR",MZ87&gt;40,MZ87&lt;=60),"12-13",IF(AND(MY87="FCR",MZ87&gt;60,MZ87&lt;=84),"14-16",IF(AND(MY87="FCR",MZ87&gt;=85,MZ87&lt;100),"17-19",IF(AND(MY87="FCR",MZ87=100),"20",""))))))))))),"")</f>
        <v/>
      </c>
      <c r="ND87" s="409" t="str">
        <f>IFERROR(IF(MY87="vVO2máx",(Avaliações!$C$51*'Microciclos - Endurance (2)'!MZ87)/100,IF(MY87="Velocidade_crítica",IF(MZ87="80% VC",Avaliações!#REF!*0.8,IF(MZ87="100% VC",Avaliações!#REF!*1,IF(MZ87="120% VC",Avaliações!#REF!*1.2,IF(MZ87="&gt;30%",Avaliações!$C$54*1.3,IF(MZ87="&gt;40%",Avaliações!$C$54*1.4,0))))),IF(MY87="PACE_Daniels",INDEX(BASE!$Q$4:$V$60,MATCH(Avaliações!$C$53,BASE!$Q$4:$Q$60,0),MATCH('Microciclos - Endurance (2)'!MZ87,BASE!$Q$4:$V$4,0)),""))),"")</f>
        <v/>
      </c>
      <c r="NE87" s="407" t="s">
        <v>144</v>
      </c>
      <c r="NF87" s="407"/>
      <c r="NG87" s="410" t="str">
        <f>IFERROR(TIME(0,ROUNDDOWN(((1/NI87)*60),0),ROUND(((((1/NI87)*60)-ROUNDDOWN(((1/NI87)*60),0))*60),0)),"")</f>
        <v/>
      </c>
      <c r="NH87" s="407" t="str">
        <f>IFERROR(IF(NE87="PACE_Daniels",(INDEX(BASE!$AE$4:$AH$7,MATCH('Microciclos - Endurance (2)'!NF87,BASE!$AE$4:$AE$7,0),4)),IF(AND(NE87="vVO2máx",NF87&gt;=35,NF87&lt;=45),"9-11",IF(AND(NE87="vVO2máx",NF87&gt;45,NF87&lt;=65),"11",IF(AND(NE87="vVO2máx",NF87&gt;65,NF87&lt;=75),"12-13",IF(AND(NE87="vVO2máx",NF87&gt;=80,NF87&lt;=85),"14-16",IF(AND(NE87="vVO2máx",NF87&gt;=85,NF87&lt;100),"17-19",IF(AND(NE87="vVO2máx",NF87&gt;=100),"20",IF(AND(NE87="FCR",NF87&gt;40,NF87&lt;=60),"12-13",IF(AND(NE87="FCR",NF87&gt;60,NF87&lt;=84),"14-16",IF(AND(NE87="FCR",NF87&gt;=85,NF87&lt;100),"17-19",IF(AND(NE87="FCR",NF87=100),"20",""))))))))))),"")</f>
        <v/>
      </c>
      <c r="NI87" s="409">
        <f>IFERROR(IF(NE87="vVO2máx",(Avaliações!$C$51*'Microciclos - Endurance (2)'!NF87)/100,IF(NE87="Velocidade_crítica",IF(NF87="80% VC",Avaliações!#REF!*0.8,IF(NF87="100% VC",Avaliações!#REF!*1,IF(NF87="120% VC",Avaliações!#REF!*1.2,IF(NF87="&gt;30%",Avaliações!$C$54*1.3,IF(NF87="&gt;40%",Avaliações!$C$54*1.4,0))))),IF(NE87="PACE_Daniels",INDEX(BASE!$Q$4:$V$60,MATCH(Avaliações!$C$53,BASE!$Q$4:$Q$60,0),MATCH('Microciclos - Endurance (2)'!NF87,BASE!$Q$4:$V$4,0)),0))),"")</f>
        <v>0</v>
      </c>
      <c r="NJ87" s="409" t="str">
        <f>IF(NH87="9-11","Zona 1",IF(NH87="11","Zona 1",IF(NH87="12-13","Zona 2",IF(NH87="14-16","Zona 2",IF(NH87="17-19","Zona 3",IF(NH87="20","Zona 3",""))))))</f>
        <v/>
      </c>
      <c r="NN87" s="407"/>
      <c r="NO87" s="407"/>
      <c r="NP87" s="407"/>
      <c r="NQ87" s="407"/>
      <c r="NR87" s="407">
        <f>IFERROR(NN87*NO87*NP87,"")</f>
        <v>0</v>
      </c>
      <c r="NS87" s="407">
        <f>IFERROR(NN87*NO87*NQ87,"")</f>
        <v>0</v>
      </c>
      <c r="NT87" s="408" t="str">
        <f>IFERROR(((NP87*NO87*NN87)*(NZ87*16.6667))+((NN87*NO87*NQ87)*(OE87*16.6667)),"")</f>
        <v/>
      </c>
      <c r="NU87" s="407" t="s">
        <v>144</v>
      </c>
      <c r="NV87" s="407"/>
      <c r="NW87" s="409" t="str">
        <f>IF(NY87="9-11","Zona 1",IF(NY87="11","Zona 1",IF(NY87="12-13","Zona 2",IF(NY87="14-16","Zona 2",IF(NY87="17-19","Zona 3",IF(NY87="20","Zona 3",""))))))</f>
        <v/>
      </c>
      <c r="NX87" s="410" t="str">
        <f>IFERROR(TIME(0,ROUNDDOWN(((1/NZ87)*60),0),ROUND(((((1/NZ87)*60)-ROUNDDOWN(((1/NZ87)*60),0))*60),0)),"")</f>
        <v/>
      </c>
      <c r="NY87" s="407" t="str">
        <f>IFERROR(IF(NU87="PACE_Daniels",(INDEX(BASE!$AE$4:$AH$8,MATCH('Microciclos - Endurance (2)'!NV87,BASE!$AE$4:$AE$8,0),4)),IF(AND(NU87="vVO2máx",NV87&gt;=35,NV87&lt;=45),"9-11",IF(AND(NU87="vVO2máx",NV87&gt;45,NV87&lt;=65),"11",IF(AND(NU87="vVO2máx",NV87&gt;65,NV87&lt;=75),"12-13",IF(AND(NU87="vVO2máx",NV87&gt;=80,NV87&lt;=85),"14-16",IF(AND(NU87="vVO2máx",NV87&gt;=85,NV87&lt;100),"17-19",IF(AND(NU87="vVO2máx",NV87&gt;=100),"20",IF(AND(NU87="FCR",NV87&gt;40,NV87&lt;=60),"12-13",IF(AND(NU87="FCR",NV87&gt;60,NV87&lt;=84),"14-16",IF(AND(NU87="FCR",NV87&gt;=85,NV87&lt;100),"17-19",IF(AND(NU87="FCR",NV87=100),"20",""))))))))))),"")</f>
        <v/>
      </c>
      <c r="NZ87" s="409" t="str">
        <f>IFERROR(IF(NU87="vVO2máx",(Avaliações!$C$51*'Microciclos - Endurance (2)'!NV87)/100,IF(NU87="Velocidade_crítica",IF(NV87="80% VC",Avaliações!#REF!*0.8,IF(NV87="100% VC",Avaliações!#REF!*1,IF(NV87="120% VC",Avaliações!#REF!*1.2,IF(NV87="&gt;30%",Avaliações!$C$54*1.3,IF(NV87="&gt;40%",Avaliações!$C$54*1.4,0))))),IF(NU87="PACE_Daniels",INDEX(BASE!$Q$4:$V$60,MATCH(Avaliações!$C$53,BASE!$Q$4:$Q$60,0),MATCH('Microciclos - Endurance (2)'!NV87,BASE!$Q$4:$V$4,0)),""))),"")</f>
        <v/>
      </c>
      <c r="OA87" s="407" t="s">
        <v>144</v>
      </c>
      <c r="OB87" s="407"/>
      <c r="OC87" s="410" t="str">
        <f>IFERROR(TIME(0,ROUNDDOWN(((1/OE87)*60),0),ROUND(((((1/OE87)*60)-ROUNDDOWN(((1/OE87)*60),0))*60),0)),"")</f>
        <v/>
      </c>
      <c r="OD87" s="407" t="str">
        <f>IFERROR(IF(OA87="PACE_Daniels",(INDEX(BASE!$AE$4:$AH$7,MATCH('Microciclos - Endurance (2)'!OB87,BASE!$AE$4:$AE$7,0),4)),IF(AND(OA87="vVO2máx",OB87&gt;=35,OB87&lt;=45),"9-11",IF(AND(OA87="vVO2máx",OB87&gt;45,OB87&lt;=65),"11",IF(AND(OA87="vVO2máx",OB87&gt;65,OB87&lt;=75),"12-13",IF(AND(OA87="vVO2máx",OB87&gt;=80,OB87&lt;=85),"14-16",IF(AND(OA87="vVO2máx",OB87&gt;=85,OB87&lt;100),"17-19",IF(AND(OA87="vVO2máx",OB87&gt;=100),"20",IF(AND(OA87="FCR",OB87&gt;40,OB87&lt;=60),"12-13",IF(AND(OA87="FCR",OB87&gt;60,OB87&lt;=84),"14-16",IF(AND(OA87="FCR",OB87&gt;=85,OB87&lt;100),"17-19",IF(AND(OA87="FCR",OB87=100),"20",""))))))))))),"")</f>
        <v/>
      </c>
      <c r="OE87" s="409">
        <f>IFERROR(IF(OA87="vVO2máx",(Avaliações!$C$51*'Microciclos - Endurance (2)'!OB87)/100,IF(OA87="Velocidade_crítica",IF(OB87="80% VC",Avaliações!#REF!*0.8,IF(OB87="100% VC",Avaliações!#REF!*1,IF(OB87="120% VC",Avaliações!#REF!*1.2,IF(OB87="&gt;30%",Avaliações!$C$54*1.3,IF(OB87="&gt;40%",Avaliações!$C$54*1.4,0))))),IF(OA87="PACE_Daniels",INDEX(BASE!$Q$4:$V$60,MATCH(Avaliações!$C$53,BASE!$Q$4:$Q$60,0),MATCH('Microciclos - Endurance (2)'!OB87,BASE!$Q$4:$V$4,0)),0))),"")</f>
        <v>0</v>
      </c>
      <c r="OF87" s="409" t="str">
        <f>IF(OD87="9-11","Zona 1",IF(OD87="11","Zona 1",IF(OD87="12-13","Zona 2",IF(OD87="14-16","Zona 2",IF(OD87="17-19","Zona 3",IF(OD87="20","Zona 3",""))))))</f>
        <v/>
      </c>
      <c r="OJ87" s="407"/>
      <c r="OK87" s="407"/>
      <c r="OL87" s="407"/>
      <c r="OM87" s="407"/>
      <c r="ON87" s="407">
        <f>IFERROR(OJ87*OK87*OL87,"")</f>
        <v>0</v>
      </c>
      <c r="OO87" s="407">
        <f>IFERROR(OJ87*OK87*OM87,"")</f>
        <v>0</v>
      </c>
      <c r="OP87" s="408" t="str">
        <f>IFERROR(((OL87*OK87*OJ87)*(OV87*16.6667))+((OJ87*OK87*OM87)*(PA87*16.6667)),"")</f>
        <v/>
      </c>
      <c r="OQ87" s="407" t="s">
        <v>144</v>
      </c>
      <c r="OR87" s="407"/>
      <c r="OS87" s="409" t="str">
        <f>IF(OU87="9-11","Zona 1",IF(OU87="11","Zona 1",IF(OU87="12-13","Zona 2",IF(OU87="14-16","Zona 2",IF(OU87="17-19","Zona 3",IF(OU87="20","Zona 3",""))))))</f>
        <v/>
      </c>
      <c r="OT87" s="410" t="str">
        <f>IFERROR(TIME(0,ROUNDDOWN(((1/OV87)*60),0),ROUND(((((1/OV87)*60)-ROUNDDOWN(((1/OV87)*60),0))*60),0)),"")</f>
        <v/>
      </c>
      <c r="OU87" s="407" t="str">
        <f>IFERROR(IF(OQ87="PACE_Daniels",(INDEX(BASE!$AE$4:$AH$8,MATCH('Microciclos - Endurance (2)'!OR87,BASE!$AE$4:$AE$8,0),4)),IF(AND(OQ87="vVO2máx",OR87&gt;=35,OR87&lt;=45),"9-11",IF(AND(OQ87="vVO2máx",OR87&gt;45,OR87&lt;=65),"11",IF(AND(OQ87="vVO2máx",OR87&gt;65,OR87&lt;=75),"12-13",IF(AND(OQ87="vVO2máx",OR87&gt;=80,OR87&lt;=85),"14-16",IF(AND(OQ87="vVO2máx",OR87&gt;=85,OR87&lt;100),"17-19",IF(AND(OQ87="vVO2máx",OR87&gt;=100),"20",IF(AND(OQ87="FCR",OR87&gt;40,OR87&lt;=60),"12-13",IF(AND(OQ87="FCR",OR87&gt;60,OR87&lt;=84),"14-16",IF(AND(OQ87="FCR",OR87&gt;=85,OR87&lt;100),"17-19",IF(AND(OQ87="FCR",OR87=100),"20",""))))))))))),"")</f>
        <v/>
      </c>
      <c r="OV87" s="409" t="str">
        <f>IFERROR(IF(OQ87="vVO2máx",(Avaliações!$C$51*'Microciclos - Endurance (2)'!OR87)/100,IF(OQ87="Velocidade_crítica",IF(OR87="80% VC",Avaliações!#REF!*0.8,IF(OR87="100% VC",Avaliações!#REF!*1,IF(OR87="120% VC",Avaliações!#REF!*1.2,IF(OR87="&gt;30%",Avaliações!$C$54*1.3,IF(OR87="&gt;40%",Avaliações!$C$54*1.4,0))))),IF(OQ87="PACE_Daniels",INDEX(BASE!$Q$4:$V$60,MATCH(Avaliações!$C$53,BASE!$Q$4:$Q$60,0),MATCH('Microciclos - Endurance (2)'!OR87,BASE!$Q$4:$V$4,0)),""))),"")</f>
        <v/>
      </c>
      <c r="OW87" s="407" t="s">
        <v>144</v>
      </c>
      <c r="OX87" s="407"/>
      <c r="OY87" s="410" t="str">
        <f>IFERROR(TIME(0,ROUNDDOWN(((1/PA87)*60),0),ROUND(((((1/PA87)*60)-ROUNDDOWN(((1/PA87)*60),0))*60),0)),"")</f>
        <v/>
      </c>
      <c r="OZ87" s="407" t="str">
        <f>IFERROR(IF(OW87="PACE_Daniels",(INDEX(BASE!$AE$4:$AH$7,MATCH('Microciclos - Endurance (2)'!OX87,BASE!$AE$4:$AE$7,0),4)),IF(AND(OW87="vVO2máx",OX87&gt;=35,OX87&lt;=45),"9-11",IF(AND(OW87="vVO2máx",OX87&gt;45,OX87&lt;=65),"11",IF(AND(OW87="vVO2máx",OX87&gt;65,OX87&lt;=75),"12-13",IF(AND(OW87="vVO2máx",OX87&gt;=80,OX87&lt;=85),"14-16",IF(AND(OW87="vVO2máx",OX87&gt;=85,OX87&lt;100),"17-19",IF(AND(OW87="vVO2máx",OX87&gt;=100),"20",IF(AND(OW87="FCR",OX87&gt;40,OX87&lt;=60),"12-13",IF(AND(OW87="FCR",OX87&gt;60,OX87&lt;=84),"14-16",IF(AND(OW87="FCR",OX87&gt;=85,OX87&lt;100),"17-19",IF(AND(OW87="FCR",OX87=100),"20",""))))))))))),"")</f>
        <v/>
      </c>
      <c r="PA87" s="409">
        <f>IFERROR(IF(OW87="vVO2máx",(Avaliações!$C$51*'Microciclos - Endurance (2)'!OX87)/100,IF(OW87="Velocidade_crítica",IF(OX87="80% VC",Avaliações!#REF!*0.8,IF(OX87="100% VC",Avaliações!#REF!*1,IF(OX87="120% VC",Avaliações!#REF!*1.2,IF(OX87="&gt;30%",Avaliações!$C$54*1.3,IF(OX87="&gt;40%",Avaliações!$C$54*1.4,0))))),IF(OW87="PACE_Daniels",INDEX(BASE!$Q$4:$V$60,MATCH(Avaliações!$C$53,BASE!$Q$4:$Q$60,0),MATCH('Microciclos - Endurance (2)'!OX87,BASE!$Q$4:$V$4,0)),0))),"")</f>
        <v>0</v>
      </c>
      <c r="PB87" s="409" t="str">
        <f>IF(OZ87="9-11","Zona 1",IF(OZ87="11","Zona 1",IF(OZ87="12-13","Zona 2",IF(OZ87="14-16","Zona 2",IF(OZ87="17-19","Zona 3",IF(OZ87="20","Zona 3",""))))))</f>
        <v/>
      </c>
      <c r="PF87" s="407"/>
      <c r="PG87" s="407"/>
      <c r="PH87" s="407"/>
      <c r="PI87" s="407"/>
      <c r="PJ87" s="407">
        <f>IFERROR(PF87*PG87*PH87,"")</f>
        <v>0</v>
      </c>
      <c r="PK87" s="407">
        <f>IFERROR(PF87*PG87*PI87,"")</f>
        <v>0</v>
      </c>
      <c r="PL87" s="408" t="str">
        <f>IFERROR(((PH87*PG87*PF87)*(PR87*16.6667))+((PF87*PG87*PI87)*(PW87*16.6667)),"")</f>
        <v/>
      </c>
      <c r="PM87" s="407" t="s">
        <v>144</v>
      </c>
      <c r="PN87" s="407"/>
      <c r="PO87" s="409" t="str">
        <f>IF(PQ87="9-11","Zona 1",IF(PQ87="11","Zona 1",IF(PQ87="12-13","Zona 2",IF(PQ87="14-16","Zona 2",IF(PQ87="17-19","Zona 3",IF(PQ87="20","Zona 3",""))))))</f>
        <v/>
      </c>
      <c r="PP87" s="410" t="str">
        <f>IFERROR(TIME(0,ROUNDDOWN(((1/PR87)*60),0),ROUND(((((1/PR87)*60)-ROUNDDOWN(((1/PR87)*60),0))*60),0)),"")</f>
        <v/>
      </c>
      <c r="PQ87" s="407" t="str">
        <f>IFERROR(IF(PM87="PACE_Daniels",(INDEX(BASE!$AE$4:$AH$8,MATCH('Microciclos - Endurance (2)'!PN87,BASE!$AE$4:$AE$8,0),4)),IF(AND(PM87="vVO2máx",PN87&gt;=35,PN87&lt;=45),"9-11",IF(AND(PM87="vVO2máx",PN87&gt;45,PN87&lt;=65),"11",IF(AND(PM87="vVO2máx",PN87&gt;65,PN87&lt;=75),"12-13",IF(AND(PM87="vVO2máx",PN87&gt;=80,PN87&lt;=85),"14-16",IF(AND(PM87="vVO2máx",PN87&gt;=85,PN87&lt;100),"17-19",IF(AND(PM87="vVO2máx",PN87&gt;=100),"20",IF(AND(PM87="FCR",PN87&gt;40,PN87&lt;=60),"12-13",IF(AND(PM87="FCR",PN87&gt;60,PN87&lt;=84),"14-16",IF(AND(PM87="FCR",PN87&gt;=85,PN87&lt;100),"17-19",IF(AND(PM87="FCR",PN87=100),"20",""))))))))))),"")</f>
        <v/>
      </c>
      <c r="PR87" s="409" t="str">
        <f>IFERROR(IF(PM87="vVO2máx",(Avaliações!$C$51*'Microciclos - Endurance (2)'!PN87)/100,IF(PM87="Velocidade_crítica",IF(PN87="80% VC",Avaliações!#REF!*0.8,IF(PN87="100% VC",Avaliações!#REF!*1,IF(PN87="120% VC",Avaliações!#REF!*1.2,IF(PN87="&gt;30%",Avaliações!$C$54*1.3,IF(PN87="&gt;40%",Avaliações!$C$54*1.4,0))))),IF(PM87="PACE_Daniels",INDEX(BASE!$Q$4:$V$60,MATCH(Avaliações!$C$53,BASE!$Q$4:$Q$60,0),MATCH('Microciclos - Endurance (2)'!PN87,BASE!$Q$4:$V$4,0)),""))),"")</f>
        <v/>
      </c>
      <c r="PS87" s="407" t="s">
        <v>144</v>
      </c>
      <c r="PT87" s="407"/>
      <c r="PU87" s="410" t="str">
        <f>IFERROR(TIME(0,ROUNDDOWN(((1/PW87)*60),0),ROUND(((((1/PW87)*60)-ROUNDDOWN(((1/PW87)*60),0))*60),0)),"")</f>
        <v/>
      </c>
      <c r="PV87" s="407" t="str">
        <f>IFERROR(IF(PS87="PACE_Daniels",(INDEX(BASE!$AE$4:$AH$7,MATCH('Microciclos - Endurance (2)'!PT87,BASE!$AE$4:$AE$7,0),4)),IF(AND(PS87="vVO2máx",PT87&gt;=35,PT87&lt;=45),"9-11",IF(AND(PS87="vVO2máx",PT87&gt;45,PT87&lt;=65),"11",IF(AND(PS87="vVO2máx",PT87&gt;65,PT87&lt;=75),"12-13",IF(AND(PS87="vVO2máx",PT87&gt;=80,PT87&lt;=85),"14-16",IF(AND(PS87="vVO2máx",PT87&gt;=85,PT87&lt;100),"17-19",IF(AND(PS87="vVO2máx",PT87&gt;=100),"20",IF(AND(PS87="FCR",PT87&gt;40,PT87&lt;=60),"12-13",IF(AND(PS87="FCR",PT87&gt;60,PT87&lt;=84),"14-16",IF(AND(PS87="FCR",PT87&gt;=85,PT87&lt;100),"17-19",IF(AND(PS87="FCR",PT87=100),"20",""))))))))))),"")</f>
        <v/>
      </c>
      <c r="PW87" s="409">
        <f>IFERROR(IF(PS87="vVO2máx",(Avaliações!$C$51*'Microciclos - Endurance (2)'!PT87)/100,IF(PS87="Velocidade_crítica",IF(PT87="80% VC",Avaliações!#REF!*0.8,IF(PT87="100% VC",Avaliações!#REF!*1,IF(PT87="120% VC",Avaliações!#REF!*1.2,IF(PT87="&gt;30%",Avaliações!$C$54*1.3,IF(PT87="&gt;40%",Avaliações!$C$54*1.4,0))))),IF(PS87="PACE_Daniels",INDEX(BASE!$Q$4:$V$60,MATCH(Avaliações!$C$53,BASE!$Q$4:$Q$60,0),MATCH('Microciclos - Endurance (2)'!PT87,BASE!$Q$4:$V$4,0)),0))),"")</f>
        <v>0</v>
      </c>
      <c r="PX87" s="409" t="str">
        <f>IF(PV87="9-11","Zona 1",IF(PV87="11","Zona 1",IF(PV87="12-13","Zona 2",IF(PV87="14-16","Zona 2",IF(PV87="17-19","Zona 3",IF(PV87="20","Zona 3",""))))))</f>
        <v/>
      </c>
      <c r="QB87" s="407"/>
      <c r="QC87" s="407"/>
      <c r="QD87" s="407"/>
      <c r="QE87" s="407"/>
      <c r="QF87" s="407">
        <f>IFERROR(QB87*QC87*QD87,"")</f>
        <v>0</v>
      </c>
      <c r="QG87" s="407">
        <f>IFERROR(QB87*QC87*QE87,"")</f>
        <v>0</v>
      </c>
      <c r="QH87" s="408" t="str">
        <f>IFERROR(((QD87*QC87*QB87)*(QN87*16.6667))+((QB87*QC87*QE87)*(QS87*16.6667)),"")</f>
        <v/>
      </c>
      <c r="QI87" s="407" t="s">
        <v>144</v>
      </c>
      <c r="QJ87" s="407"/>
      <c r="QK87" s="409" t="str">
        <f>IF(QM87="9-11","Zona 1",IF(QM87="11","Zona 1",IF(QM87="12-13","Zona 2",IF(QM87="14-16","Zona 2",IF(QM87="17-19","Zona 3",IF(QM87="20","Zona 3",""))))))</f>
        <v/>
      </c>
      <c r="QL87" s="410" t="str">
        <f>IFERROR(TIME(0,ROUNDDOWN(((1/QN87)*60),0),ROUND(((((1/QN87)*60)-ROUNDDOWN(((1/QN87)*60),0))*60),0)),"")</f>
        <v/>
      </c>
      <c r="QM87" s="407" t="str">
        <f>IFERROR(IF(QI87="PACE_Daniels",(INDEX(BASE!$AE$4:$AH$8,MATCH('Microciclos - Endurance (2)'!QJ87,BASE!$AE$4:$AE$8,0),4)),IF(AND(QI87="vVO2máx",QJ87&gt;=35,QJ87&lt;=45),"9-11",IF(AND(QI87="vVO2máx",QJ87&gt;45,QJ87&lt;=65),"11",IF(AND(QI87="vVO2máx",QJ87&gt;65,QJ87&lt;=75),"12-13",IF(AND(QI87="vVO2máx",QJ87&gt;=80,QJ87&lt;=85),"14-16",IF(AND(QI87="vVO2máx",QJ87&gt;=85,QJ87&lt;100),"17-19",IF(AND(QI87="vVO2máx",QJ87&gt;=100),"20",IF(AND(QI87="FCR",QJ87&gt;40,QJ87&lt;=60),"12-13",IF(AND(QI87="FCR",QJ87&gt;60,QJ87&lt;=84),"14-16",IF(AND(QI87="FCR",QJ87&gt;=85,QJ87&lt;100),"17-19",IF(AND(QI87="FCR",QJ87=100),"20",""))))))))))),"")</f>
        <v/>
      </c>
      <c r="QN87" s="409" t="str">
        <f>IFERROR(IF(QI87="vVO2máx",(Avaliações!$C$51*'Microciclos - Endurance (2)'!QJ87)/100,IF(QI87="Velocidade_crítica",IF(QJ87="80% VC",Avaliações!#REF!*0.8,IF(QJ87="100% VC",Avaliações!#REF!*1,IF(QJ87="120% VC",Avaliações!#REF!*1.2,IF(QJ87="&gt;30%",Avaliações!$C$54*1.3,IF(QJ87="&gt;40%",Avaliações!$C$54*1.4,0))))),IF(QI87="PACE_Daniels",INDEX(BASE!$Q$4:$V$60,MATCH(Avaliações!$C$53,BASE!$Q$4:$Q$60,0),MATCH('Microciclos - Endurance (2)'!QJ87,BASE!$Q$4:$V$4,0)),""))),"")</f>
        <v/>
      </c>
      <c r="QO87" s="407" t="s">
        <v>144</v>
      </c>
      <c r="QP87" s="407"/>
      <c r="QQ87" s="410" t="str">
        <f>IFERROR(TIME(0,ROUNDDOWN(((1/QS87)*60),0),ROUND(((((1/QS87)*60)-ROUNDDOWN(((1/QS87)*60),0))*60),0)),"")</f>
        <v/>
      </c>
      <c r="QR87" s="407" t="str">
        <f>IFERROR(IF(QO87="PACE_Daniels",(INDEX(BASE!$AE$4:$AH$7,MATCH('Microciclos - Endurance (2)'!QP87,BASE!$AE$4:$AE$7,0),4)),IF(AND(QO87="vVO2máx",QP87&gt;=35,QP87&lt;=45),"9-11",IF(AND(QO87="vVO2máx",QP87&gt;45,QP87&lt;=65),"11",IF(AND(QO87="vVO2máx",QP87&gt;65,QP87&lt;=75),"12-13",IF(AND(QO87="vVO2máx",QP87&gt;=80,QP87&lt;=85),"14-16",IF(AND(QO87="vVO2máx",QP87&gt;=85,QP87&lt;100),"17-19",IF(AND(QO87="vVO2máx",QP87&gt;=100),"20",IF(AND(QO87="FCR",QP87&gt;40,QP87&lt;=60),"12-13",IF(AND(QO87="FCR",QP87&gt;60,QP87&lt;=84),"14-16",IF(AND(QO87="FCR",QP87&gt;=85,QP87&lt;100),"17-19",IF(AND(QO87="FCR",QP87=100),"20",""))))))))))),"")</f>
        <v/>
      </c>
      <c r="QS87" s="409">
        <f>IFERROR(IF(QO87="vVO2máx",(Avaliações!$C$51*'Microciclos - Endurance (2)'!QP87)/100,IF(QO87="Velocidade_crítica",IF(QP87="80% VC",Avaliações!#REF!*0.8,IF(QP87="100% VC",Avaliações!#REF!*1,IF(QP87="120% VC",Avaliações!#REF!*1.2,IF(QP87="&gt;30%",Avaliações!$C$54*1.3,IF(QP87="&gt;40%",Avaliações!$C$54*1.4,0))))),IF(QO87="PACE_Daniels",INDEX(BASE!$Q$4:$V$60,MATCH(Avaliações!$C$53,BASE!$Q$4:$Q$60,0),MATCH('Microciclos - Endurance (2)'!QP87,BASE!$Q$4:$V$4,0)),0))),"")</f>
        <v>0</v>
      </c>
      <c r="QT87" s="409" t="str">
        <f>IF(QR87="9-11","Zona 1",IF(QR87="11","Zona 1",IF(QR87="12-13","Zona 2",IF(QR87="14-16","Zona 2",IF(QR87="17-19","Zona 3",IF(QR87="20","Zona 3",""))))))</f>
        <v/>
      </c>
      <c r="QX87" s="407"/>
      <c r="QY87" s="407"/>
      <c r="QZ87" s="407"/>
      <c r="RA87" s="407"/>
      <c r="RB87" s="407">
        <f>IFERROR(QX87*QY87*QZ87,"")</f>
        <v>0</v>
      </c>
      <c r="RC87" s="407">
        <f>IFERROR(QX87*QY87*RA87,"")</f>
        <v>0</v>
      </c>
      <c r="RD87" s="408" t="str">
        <f>IFERROR(((QZ87*QY87*QX87)*(RJ87*16.6667))+((QX87*QY87*RA87)*(RO87*16.6667)),"")</f>
        <v/>
      </c>
      <c r="RE87" s="407" t="s">
        <v>144</v>
      </c>
      <c r="RF87" s="407"/>
      <c r="RG87" s="409" t="str">
        <f>IF(RI87="9-11","Zona 1",IF(RI87="11","Zona 1",IF(RI87="12-13","Zona 2",IF(RI87="14-16","Zona 2",IF(RI87="17-19","Zona 3",IF(RI87="20","Zona 3",""))))))</f>
        <v/>
      </c>
      <c r="RH87" s="410" t="str">
        <f>IFERROR(TIME(0,ROUNDDOWN(((1/RJ87)*60),0),ROUND(((((1/RJ87)*60)-ROUNDDOWN(((1/RJ87)*60),0))*60),0)),"")</f>
        <v/>
      </c>
      <c r="RI87" s="407" t="str">
        <f>IFERROR(IF(RE87="PACE_Daniels",(INDEX(BASE!$AE$4:$AH$8,MATCH('Microciclos - Endurance (2)'!RF87,BASE!$AE$4:$AE$8,0),4)),IF(AND(RE87="vVO2máx",RF87&gt;=35,RF87&lt;=45),"9-11",IF(AND(RE87="vVO2máx",RF87&gt;45,RF87&lt;=65),"11",IF(AND(RE87="vVO2máx",RF87&gt;65,RF87&lt;=75),"12-13",IF(AND(RE87="vVO2máx",RF87&gt;=80,RF87&lt;=85),"14-16",IF(AND(RE87="vVO2máx",RF87&gt;=85,RF87&lt;100),"17-19",IF(AND(RE87="vVO2máx",RF87&gt;=100),"20",IF(AND(RE87="FCR",RF87&gt;40,RF87&lt;=60),"12-13",IF(AND(RE87="FCR",RF87&gt;60,RF87&lt;=84),"14-16",IF(AND(RE87="FCR",RF87&gt;=85,RF87&lt;100),"17-19",IF(AND(RE87="FCR",RF87=100),"20",""))))))))))),"")</f>
        <v/>
      </c>
      <c r="RJ87" s="409" t="str">
        <f>IFERROR(IF(RE87="vVO2máx",(Avaliações!$C$51*'Microciclos - Endurance (2)'!RF87)/100,IF(RE87="Velocidade_crítica",IF(RF87="80% VC",Avaliações!#REF!*0.8,IF(RF87="100% VC",Avaliações!#REF!*1,IF(RF87="120% VC",Avaliações!#REF!*1.2,IF(RF87="&gt;30%",Avaliações!$C$54*1.3,IF(RF87="&gt;40%",Avaliações!$C$54*1.4,0))))),IF(RE87="PACE_Daniels",INDEX(BASE!$Q$4:$V$60,MATCH(Avaliações!$C$53,BASE!$Q$4:$Q$60,0),MATCH('Microciclos - Endurance (2)'!RF87,BASE!$Q$4:$V$4,0)),""))),"")</f>
        <v/>
      </c>
      <c r="RK87" s="407" t="s">
        <v>144</v>
      </c>
      <c r="RL87" s="407"/>
      <c r="RM87" s="410" t="str">
        <f>IFERROR(TIME(0,ROUNDDOWN(((1/RO87)*60),0),ROUND(((((1/RO87)*60)-ROUNDDOWN(((1/RO87)*60),0))*60),0)),"")</f>
        <v/>
      </c>
      <c r="RN87" s="407" t="str">
        <f>IFERROR(IF(RK87="PACE_Daniels",(INDEX(BASE!$AE$4:$AH$7,MATCH('Microciclos - Endurance (2)'!RL87,BASE!$AE$4:$AE$7,0),4)),IF(AND(RK87="vVO2máx",RL87&gt;=35,RL87&lt;=45),"9-11",IF(AND(RK87="vVO2máx",RL87&gt;45,RL87&lt;=65),"11",IF(AND(RK87="vVO2máx",RL87&gt;65,RL87&lt;=75),"12-13",IF(AND(RK87="vVO2máx",RL87&gt;=80,RL87&lt;=85),"14-16",IF(AND(RK87="vVO2máx",RL87&gt;=85,RL87&lt;100),"17-19",IF(AND(RK87="vVO2máx",RL87&gt;=100),"20",IF(AND(RK87="FCR",RL87&gt;40,RL87&lt;=60),"12-13",IF(AND(RK87="FCR",RL87&gt;60,RL87&lt;=84),"14-16",IF(AND(RK87="FCR",RL87&gt;=85,RL87&lt;100),"17-19",IF(AND(RK87="FCR",RL87=100),"20",""))))))))))),"")</f>
        <v/>
      </c>
      <c r="RO87" s="409">
        <f>IFERROR(IF(RK87="vVO2máx",(Avaliações!$C$51*'Microciclos - Endurance (2)'!RL87)/100,IF(RK87="Velocidade_crítica",IF(RL87="80% VC",Avaliações!#REF!*0.8,IF(RL87="100% VC",Avaliações!#REF!*1,IF(RL87="120% VC",Avaliações!#REF!*1.2,IF(RL87="&gt;30%",Avaliações!$C$54*1.3,IF(RL87="&gt;40%",Avaliações!$C$54*1.4,0))))),IF(RK87="PACE_Daniels",INDEX(BASE!$Q$4:$V$60,MATCH(Avaliações!$C$53,BASE!$Q$4:$Q$60,0),MATCH('Microciclos - Endurance (2)'!RL87,BASE!$Q$4:$V$4,0)),0))),"")</f>
        <v>0</v>
      </c>
      <c r="RP87" s="409" t="str">
        <f>IF(RN87="9-11","Zona 1",IF(RN87="11","Zona 1",IF(RN87="12-13","Zona 2",IF(RN87="14-16","Zona 2",IF(RN87="17-19","Zona 3",IF(RN87="20","Zona 3",""))))))</f>
        <v/>
      </c>
      <c r="RT87" s="407"/>
      <c r="RU87" s="407"/>
      <c r="RV87" s="407"/>
      <c r="RW87" s="407"/>
      <c r="RX87" s="407">
        <f>IFERROR(RT87*RU87*RV87,"")</f>
        <v>0</v>
      </c>
      <c r="RY87" s="407">
        <f>IFERROR(RT87*RU87*RW87,"")</f>
        <v>0</v>
      </c>
      <c r="RZ87" s="408" t="str">
        <f>IFERROR(((RV87*RU87*RT87)*(SF87*16.6667))+((RT87*RU87*RW87)*(SK87*16.6667)),"")</f>
        <v/>
      </c>
      <c r="SA87" s="407" t="s">
        <v>144</v>
      </c>
      <c r="SB87" s="407"/>
      <c r="SC87" s="409" t="str">
        <f>IF(SE87="9-11","Zona 1",IF(SE87="11","Zona 1",IF(SE87="12-13","Zona 2",IF(SE87="14-16","Zona 2",IF(SE87="17-19","Zona 3",IF(SE87="20","Zona 3",""))))))</f>
        <v/>
      </c>
      <c r="SD87" s="410" t="str">
        <f>IFERROR(TIME(0,ROUNDDOWN(((1/SF87)*60),0),ROUND(((((1/SF87)*60)-ROUNDDOWN(((1/SF87)*60),0))*60),0)),"")</f>
        <v/>
      </c>
      <c r="SE87" s="407" t="str">
        <f>IFERROR(IF(SA87="PACE_Daniels",(INDEX(BASE!$AE$4:$AH$8,MATCH('Microciclos - Endurance (2)'!SB87,BASE!$AE$4:$AE$8,0),4)),IF(AND(SA87="vVO2máx",SB87&gt;=35,SB87&lt;=45),"9-11",IF(AND(SA87="vVO2máx",SB87&gt;45,SB87&lt;=65),"11",IF(AND(SA87="vVO2máx",SB87&gt;65,SB87&lt;=75),"12-13",IF(AND(SA87="vVO2máx",SB87&gt;=80,SB87&lt;=85),"14-16",IF(AND(SA87="vVO2máx",SB87&gt;=85,SB87&lt;100),"17-19",IF(AND(SA87="vVO2máx",SB87&gt;=100),"20",IF(AND(SA87="FCR",SB87&gt;40,SB87&lt;=60),"12-13",IF(AND(SA87="FCR",SB87&gt;60,SB87&lt;=84),"14-16",IF(AND(SA87="FCR",SB87&gt;=85,SB87&lt;100),"17-19",IF(AND(SA87="FCR",SB87=100),"20",""))))))))))),"")</f>
        <v/>
      </c>
      <c r="SF87" s="409" t="str">
        <f>IFERROR(IF(SA87="vVO2máx",(Avaliações!$C$51*'Microciclos - Endurance (2)'!SB87)/100,IF(SA87="Velocidade_crítica",IF(SB87="80% VC",Avaliações!#REF!*0.8,IF(SB87="100% VC",Avaliações!#REF!*1,IF(SB87="120% VC",Avaliações!#REF!*1.2,IF(SB87="&gt;30%",Avaliações!$C$54*1.3,IF(SB87="&gt;40%",Avaliações!$C$54*1.4,0))))),IF(SA87="PACE_Daniels",INDEX(BASE!$Q$4:$V$60,MATCH(Avaliações!$C$53,BASE!$Q$4:$Q$60,0),MATCH('Microciclos - Endurance (2)'!SB87,BASE!$Q$4:$V$4,0)),""))),"")</f>
        <v/>
      </c>
      <c r="SG87" s="407" t="s">
        <v>144</v>
      </c>
      <c r="SH87" s="407"/>
      <c r="SI87" s="410" t="str">
        <f>IFERROR(TIME(0,ROUNDDOWN(((1/SK87)*60),0),ROUND(((((1/SK87)*60)-ROUNDDOWN(((1/SK87)*60),0))*60),0)),"")</f>
        <v/>
      </c>
      <c r="SJ87" s="407" t="str">
        <f>IFERROR(IF(SG87="PACE_Daniels",(INDEX(BASE!$AE$4:$AH$7,MATCH('Microciclos - Endurance (2)'!SH87,BASE!$AE$4:$AE$7,0),4)),IF(AND(SG87="vVO2máx",SH87&gt;=35,SH87&lt;=45),"9-11",IF(AND(SG87="vVO2máx",SH87&gt;45,SH87&lt;=65),"11",IF(AND(SG87="vVO2máx",SH87&gt;65,SH87&lt;=75),"12-13",IF(AND(SG87="vVO2máx",SH87&gt;=80,SH87&lt;=85),"14-16",IF(AND(SG87="vVO2máx",SH87&gt;=85,SH87&lt;100),"17-19",IF(AND(SG87="vVO2máx",SH87&gt;=100),"20",IF(AND(SG87="FCR",SH87&gt;40,SH87&lt;=60),"12-13",IF(AND(SG87="FCR",SH87&gt;60,SH87&lt;=84),"14-16",IF(AND(SG87="FCR",SH87&gt;=85,SH87&lt;100),"17-19",IF(AND(SG87="FCR",SH87=100),"20",""))))))))))),"")</f>
        <v/>
      </c>
      <c r="SK87" s="409">
        <f>IFERROR(IF(SG87="vVO2máx",(Avaliações!$C$51*'Microciclos - Endurance (2)'!SH87)/100,IF(SG87="Velocidade_crítica",IF(SH87="80% VC",Avaliações!#REF!*0.8,IF(SH87="100% VC",Avaliações!#REF!*1,IF(SH87="120% VC",Avaliações!#REF!*1.2,IF(SH87="&gt;30%",Avaliações!$C$54*1.3,IF(SH87="&gt;40%",Avaliações!$C$54*1.4,0))))),IF(SG87="PACE_Daniels",INDEX(BASE!$Q$4:$V$60,MATCH(Avaliações!$C$53,BASE!$Q$4:$Q$60,0),MATCH('Microciclos - Endurance (2)'!SH87,BASE!$Q$4:$V$4,0)),0))),"")</f>
        <v>0</v>
      </c>
      <c r="SL87" s="409" t="str">
        <f>IF(SJ87="9-11","Zona 1",IF(SJ87="11","Zona 1",IF(SJ87="12-13","Zona 2",IF(SJ87="14-16","Zona 2",IF(SJ87="17-19","Zona 3",IF(SJ87="20","Zona 3",""))))))</f>
        <v/>
      </c>
      <c r="SP87" s="407"/>
      <c r="SQ87" s="407"/>
      <c r="SR87" s="407"/>
      <c r="SS87" s="407"/>
      <c r="ST87" s="407">
        <f>IFERROR(SP87*SQ87*SR87,"")</f>
        <v>0</v>
      </c>
      <c r="SU87" s="407">
        <f>IFERROR(SP87*SQ87*SS87,"")</f>
        <v>0</v>
      </c>
      <c r="SV87" s="408" t="str">
        <f>IFERROR(((SR87*SQ87*SP87)*(TB87*16.6667))+((SP87*SQ87*SS87)*(TG87*16.6667)),"")</f>
        <v/>
      </c>
      <c r="SW87" s="407" t="s">
        <v>144</v>
      </c>
      <c r="SX87" s="407"/>
      <c r="SY87" s="409" t="str">
        <f>IF(TA87="9-11","Zona 1",IF(TA87="11","Zona 1",IF(TA87="12-13","Zona 2",IF(TA87="14-16","Zona 2",IF(TA87="17-19","Zona 3",IF(TA87="20","Zona 3",""))))))</f>
        <v/>
      </c>
      <c r="SZ87" s="410" t="str">
        <f>IFERROR(TIME(0,ROUNDDOWN(((1/TB87)*60),0),ROUND(((((1/TB87)*60)-ROUNDDOWN(((1/TB87)*60),0))*60),0)),"")</f>
        <v/>
      </c>
      <c r="TA87" s="407" t="str">
        <f>IFERROR(IF(SW87="PACE_Daniels",(INDEX(BASE!$AE$4:$AH$8,MATCH('Microciclos - Endurance (2)'!SX87,BASE!$AE$4:$AE$8,0),4)),IF(AND(SW87="vVO2máx",SX87&gt;=35,SX87&lt;=45),"9-11",IF(AND(SW87="vVO2máx",SX87&gt;45,SX87&lt;=65),"11",IF(AND(SW87="vVO2máx",SX87&gt;65,SX87&lt;=75),"12-13",IF(AND(SW87="vVO2máx",SX87&gt;=80,SX87&lt;=85),"14-16",IF(AND(SW87="vVO2máx",SX87&gt;=85,SX87&lt;100),"17-19",IF(AND(SW87="vVO2máx",SX87&gt;=100),"20",IF(AND(SW87="FCR",SX87&gt;40,SX87&lt;=60),"12-13",IF(AND(SW87="FCR",SX87&gt;60,SX87&lt;=84),"14-16",IF(AND(SW87="FCR",SX87&gt;=85,SX87&lt;100),"17-19",IF(AND(SW87="FCR",SX87=100),"20",""))))))))))),"")</f>
        <v/>
      </c>
      <c r="TB87" s="409" t="str">
        <f>IFERROR(IF(SW87="vVO2máx",(Avaliações!$C$51*'Microciclos - Endurance (2)'!SX87)/100,IF(SW87="Velocidade_crítica",IF(SX87="80% VC",Avaliações!#REF!*0.8,IF(SX87="100% VC",Avaliações!#REF!*1,IF(SX87="120% VC",Avaliações!#REF!*1.2,IF(SX87="&gt;30%",Avaliações!$C$54*1.3,IF(SX87="&gt;40%",Avaliações!$C$54*1.4,0))))),IF(SW87="PACE_Daniels",INDEX(BASE!$Q$4:$V$60,MATCH(Avaliações!$C$53,BASE!$Q$4:$Q$60,0),MATCH('Microciclos - Endurance (2)'!SX87,BASE!$Q$4:$V$4,0)),""))),"")</f>
        <v/>
      </c>
      <c r="TC87" s="407" t="s">
        <v>144</v>
      </c>
      <c r="TD87" s="407"/>
      <c r="TE87" s="410" t="str">
        <f>IFERROR(TIME(0,ROUNDDOWN(((1/TG87)*60),0),ROUND(((((1/TG87)*60)-ROUNDDOWN(((1/TG87)*60),0))*60),0)),"")</f>
        <v/>
      </c>
      <c r="TF87" s="407" t="str">
        <f>IFERROR(IF(TC87="PACE_Daniels",(INDEX(BASE!$AE$4:$AH$7,MATCH('Microciclos - Endurance (2)'!TD87,BASE!$AE$4:$AE$7,0),4)),IF(AND(TC87="vVO2máx",TD87&gt;=35,TD87&lt;=45),"9-11",IF(AND(TC87="vVO2máx",TD87&gt;45,TD87&lt;=65),"11",IF(AND(TC87="vVO2máx",TD87&gt;65,TD87&lt;=75),"12-13",IF(AND(TC87="vVO2máx",TD87&gt;=80,TD87&lt;=85),"14-16",IF(AND(TC87="vVO2máx",TD87&gt;=85,TD87&lt;100),"17-19",IF(AND(TC87="vVO2máx",TD87&gt;=100),"20",IF(AND(TC87="FCR",TD87&gt;40,TD87&lt;=60),"12-13",IF(AND(TC87="FCR",TD87&gt;60,TD87&lt;=84),"14-16",IF(AND(TC87="FCR",TD87&gt;=85,TD87&lt;100),"17-19",IF(AND(TC87="FCR",TD87=100),"20",""))))))))))),"")</f>
        <v/>
      </c>
      <c r="TG87" s="409">
        <f>IFERROR(IF(TC87="vVO2máx",(Avaliações!$C$51*'Microciclos - Endurance (2)'!TD87)/100,IF(TC87="Velocidade_crítica",IF(TD87="80% VC",Avaliações!#REF!*0.8,IF(TD87="100% VC",Avaliações!#REF!*1,IF(TD87="120% VC",Avaliações!#REF!*1.2,IF(TD87="&gt;30%",Avaliações!$C$54*1.3,IF(TD87="&gt;40%",Avaliações!$C$54*1.4,0))))),IF(TC87="PACE_Daniels",INDEX(BASE!$Q$4:$V$60,MATCH(Avaliações!$C$53,BASE!$Q$4:$Q$60,0),MATCH('Microciclos - Endurance (2)'!TD87,BASE!$Q$4:$V$4,0)),0))),"")</f>
        <v>0</v>
      </c>
      <c r="TH87" s="409" t="str">
        <f>IF(TF87="9-11","Zona 1",IF(TF87="11","Zona 1",IF(TF87="12-13","Zona 2",IF(TF87="14-16","Zona 2",IF(TF87="17-19","Zona 3",IF(TF87="20","Zona 3",""))))))</f>
        <v/>
      </c>
    </row>
    <row r="88" spans="4:528">
      <c r="D88" s="407"/>
      <c r="E88" s="407"/>
      <c r="F88" s="407"/>
      <c r="G88" s="407"/>
      <c r="H88" s="407">
        <f>IFERROR(D88*E88*F88,"")</f>
        <v>0</v>
      </c>
      <c r="I88" s="407">
        <f t="shared" ref="I88:I92" si="840">IFERROR(D88*E88*G88,"")</f>
        <v>0</v>
      </c>
      <c r="J88" s="408" t="str">
        <f t="shared" ref="J88:J92" si="841">IFERROR(((F88*E88*D88)*(P88*16.6667))+((D88*E88*G88)*(U88*16.6667)),"")</f>
        <v/>
      </c>
      <c r="K88" s="407" t="s">
        <v>144</v>
      </c>
      <c r="L88" s="407"/>
      <c r="M88" s="409" t="str">
        <f t="shared" ref="M88:M92" si="842">IF(O88="9-11","Zona 1",IF(O88="11","Zona 1",IF(O88="12-13","Zona 2",IF(O88="14-16","Zona 2",IF(O88="17-19","Zona 3",IF(O88="20","Zona 3",""))))))</f>
        <v/>
      </c>
      <c r="N88" s="410" t="str">
        <f t="shared" ref="N88:N92" si="843">IFERROR(TIME(0,ROUNDDOWN(((1/P88)*60),0),ROUND(((((1/P88)*60)-ROUNDDOWN(((1/P88)*60),0))*60),0)),"")</f>
        <v/>
      </c>
      <c r="O88" s="407" t="str">
        <f>IFERROR(IF(K88="PACE_Daniels",(INDEX(BASE!$AE$4:$AH$8,MATCH('Microciclos - Endurance (2)'!L88,BASE!$AE$4:$AE$8,0),4)),IF(AND(K88="vVO2máx",L88&gt;=35,L88&lt;=45),"9-11",IF(AND(K88="vVO2máx",L88&gt;45,L88&lt;=65),"11",IF(AND(K88="vVO2máx",L88&gt;65,L88&lt;=75),"12-13",IF(AND(K88="vVO2máx",L88&gt;=80,L88&lt;=85),"14-16",IF(AND(K88="vVO2máx",L88&gt;=85,L88&lt;100),"17-19",IF(AND(K88="vVO2máx",L88&gt;=100),"20",IF(AND(K88="FCR",L88&gt;40,L88&lt;=60),"12-13",IF(AND(K88="FCR",L88&gt;60,L88&lt;=84),"14-16",IF(AND(K88="FCR",L88&gt;=85,L88&lt;100),"17-19",IF(AND(K88="FCR",L88=100),"20",""))))))))))),"")</f>
        <v/>
      </c>
      <c r="P88" s="409" t="str">
        <f>IFERROR(IF(K88="vVO2máx",(Avaliações!$C$51*'Microciclos - Endurance (2)'!L88)/100,IF(K88="Velocidade_crítica",IF(L88="80% VC",Avaliações!#REF!*0.8,IF(L88="100% VC",Avaliações!#REF!*1,IF(L88="120% VC",Avaliações!#REF!*1.2,IF(L88="&gt;30%",Avaliações!$C$54*1.3,IF(L88="&gt;40%",Avaliações!$C$54*1.4,0))))),IF(K88="PACE_Daniels",INDEX(BASE!$Q$4:$V$60,MATCH(Avaliações!$C$53,BASE!$Q$4:$Q$60,0),MATCH('Microciclos - Endurance (2)'!L88,BASE!$Q$4:$V$4,0)),""))),"")</f>
        <v/>
      </c>
      <c r="Q88" s="407" t="s">
        <v>144</v>
      </c>
      <c r="R88" s="407"/>
      <c r="S88" s="410" t="str">
        <f t="shared" ref="S88:S92" si="844">IFERROR(TIME(0,ROUNDDOWN(((1/U88)*60),0),ROUND(((((1/U88)*60)-ROUNDDOWN(((1/U88)*60),0))*60),0)),"")</f>
        <v/>
      </c>
      <c r="T88" s="407" t="str">
        <f>IFERROR(IF(K88="PACE_Daniels",(INDEX(BASE!$AE$4:$AH$7,MATCH('Microciclos - Endurance (2)'!R88,BASE!$AE$4:$AE$7,0),4)),IF(AND(K88="vVO2máx",R88&gt;=35,R88&lt;=45),"9-11",IF(AND(K88="vVO2máx",R88&gt;45,R88&lt;=65),"11",IF(AND(K88="vVO2máx",R88&gt;65,R88&lt;=75),"12-13",IF(AND(K88="vVO2máx",R88&gt;=80,R88&lt;=85),"14-16",IF(AND(K88="vVO2máx",R88&gt;=85,R88&lt;100),"17-19",IF(AND(K88="vVO2máx",R88&gt;=100),"20",IF(AND(K88="FCR",R88&gt;40,R88&lt;=60),"12-13",IF(AND(K88="FCR",R88&gt;60,R88&lt;=84),"14-16",IF(AND(K88="FCR",R88&gt;=85,R88&lt;100),"17-19",IF(AND(K88="FCR",R88=100),"20",""))))))))))),"")</f>
        <v/>
      </c>
      <c r="U88" s="409">
        <f>IFERROR(IF(Q88="vVO2máx",(Avaliações!$C$51*'Microciclos - Endurance (2)'!R88)/100,IF(Q88="Velocidade_crítica",IF(R88="80% VC",Avaliações!#REF!*0.8,IF(R88="100% VC",Avaliações!#REF!*1,IF(R88="120% VC",Avaliações!#REF!*1.2,IF(R88="&gt;30%",Avaliações!$C$54*1.3,IF(R88="&gt;40%",Avaliações!$C$54*1.4,0))))),IF(Q88="PACE_Daniels",INDEX(BASE!$Q$4:$V$60,MATCH(Avaliações!$C$53,BASE!$Q$4:$Q$60,0),MATCH('Microciclos - Endurance (2)'!R88,BASE!$Q$4:$V$4,0)),0))),"")</f>
        <v>0</v>
      </c>
      <c r="V88" s="409" t="str">
        <f t="shared" ref="V88:V92" si="845">IF(T88="9-11","Zona 1",IF(T88="11","Zona 1",IF(T88="12-13","Zona 2",IF(T88="14-16","Zona 2",IF(T88="17-19","Zona 3",IF(T88="20","Zona 3",""))))))</f>
        <v/>
      </c>
      <c r="Z88" s="407"/>
      <c r="AA88" s="407"/>
      <c r="AB88" s="407"/>
      <c r="AC88" s="407"/>
      <c r="AD88" s="407">
        <f>IFERROR(Z88*AA88*AB88,"")</f>
        <v>0</v>
      </c>
      <c r="AE88" s="407">
        <f t="shared" ref="AE88:AE92" si="846">IFERROR(Z88*AA88*AC88,"")</f>
        <v>0</v>
      </c>
      <c r="AF88" s="408" t="str">
        <f t="shared" ref="AF88:AF92" si="847">IFERROR(((AB88*AA88*Z88)*(AL88*16.6667))+((Z88*AA88*AC88)*(AQ88*16.6667)),"")</f>
        <v/>
      </c>
      <c r="AG88" s="407" t="s">
        <v>144</v>
      </c>
      <c r="AH88" s="407"/>
      <c r="AI88" s="409" t="str">
        <f t="shared" ref="AI88:AI92" si="848">IF(AK88="9-11","Zona 1",IF(AK88="11","Zona 1",IF(AK88="12-13","Zona 2",IF(AK88="14-16","Zona 2",IF(AK88="17-19","Zona 3",IF(AK88="20","Zona 3",""))))))</f>
        <v/>
      </c>
      <c r="AJ88" s="410" t="str">
        <f t="shared" ref="AJ88:AJ92" si="849">IFERROR(TIME(0,ROUNDDOWN(((1/AL88)*60),0),ROUND(((((1/AL88)*60)-ROUNDDOWN(((1/AL88)*60),0))*60),0)),"")</f>
        <v/>
      </c>
      <c r="AK88" s="407" t="str">
        <f>IFERROR(IF(AG88="PACE_Daniels",(INDEX(BASE!$AE$4:$AH$8,MATCH('Microciclos - Endurance (2)'!AH88,BASE!$AE$4:$AE$8,0),4)),IF(AND(AG88="vVO2máx",AH88&gt;=35,AH88&lt;=45),"9-11",IF(AND(AG88="vVO2máx",AH88&gt;45,AH88&lt;=65),"11",IF(AND(AG88="vVO2máx",AH88&gt;65,AH88&lt;=75),"12-13",IF(AND(AG88="vVO2máx",AH88&gt;=80,AH88&lt;=85),"14-16",IF(AND(AG88="vVO2máx",AH88&gt;=85,AH88&lt;100),"17-19",IF(AND(AG88="vVO2máx",AH88&gt;=100),"20",IF(AND(AG88="FCR",AH88&gt;40,AH88&lt;=60),"12-13",IF(AND(AG88="FCR",AH88&gt;60,AH88&lt;=84),"14-16",IF(AND(AG88="FCR",AH88&gt;=85,AH88&lt;100),"17-19",IF(AND(AG88="FCR",AH88=100),"20",""))))))))))),"")</f>
        <v/>
      </c>
      <c r="AL88" s="409" t="str">
        <f>IFERROR(IF(AG88="vVO2máx",(Avaliações!$C$51*'Microciclos - Endurance (2)'!AH88)/100,IF(AG88="Velocidade_crítica",IF(AH88="80% VC",Avaliações!#REF!*0.8,IF(AH88="100% VC",Avaliações!#REF!*1,IF(AH88="120% VC",Avaliações!#REF!*1.2,IF(AH88="&gt;30%",Avaliações!$C$54*1.3,IF(AH88="&gt;40%",Avaliações!$C$54*1.4,0))))),IF(AG88="PACE_Daniels",INDEX(BASE!$Q$4:$V$60,MATCH(Avaliações!$C$53,BASE!$Q$4:$Q$60,0),MATCH('Microciclos - Endurance (2)'!AH88,BASE!$Q$4:$V$4,0)),""))),"")</f>
        <v/>
      </c>
      <c r="AM88" s="407" t="s">
        <v>144</v>
      </c>
      <c r="AN88" s="407"/>
      <c r="AO88" s="410" t="str">
        <f t="shared" ref="AO88:AO92" si="850">IFERROR(TIME(0,ROUNDDOWN(((1/AQ88)*60),0),ROUND(((((1/AQ88)*60)-ROUNDDOWN(((1/AQ88)*60),0))*60),0)),"")</f>
        <v/>
      </c>
      <c r="AP88" s="407" t="str">
        <f>IFERROR(IF(AG88="PACE_Daniels",(INDEX(BASE!$AE$4:$AH$7,MATCH('Microciclos - Endurance (2)'!AN88,BASE!$AE$4:$AE$7,0),4)),IF(AND(AG88="vVO2máx",AN88&gt;=35,AN88&lt;=45),"9-11",IF(AND(AG88="vVO2máx",AN88&gt;45,AN88&lt;=65),"11",IF(AND(AG88="vVO2máx",AN88&gt;65,AN88&lt;=75),"12-13",IF(AND(AG88="vVO2máx",AN88&gt;=80,AN88&lt;=85),"14-16",IF(AND(AG88="vVO2máx",AN88&gt;=85,AN88&lt;100),"17-19",IF(AND(AG88="vVO2máx",AN88&gt;=100),"20",IF(AND(AG88="FCR",AN88&gt;40,AN88&lt;=60),"12-13",IF(AND(AG88="FCR",AN88&gt;60,AN88&lt;=84),"14-16",IF(AND(AG88="FCR",AN88&gt;=85,AN88&lt;100),"17-19",IF(AND(AG88="FCR",AN88=100),"20",""))))))))))),"")</f>
        <v/>
      </c>
      <c r="AQ88" s="409">
        <f>IFERROR(IF(AM88="vVO2máx",(Avaliações!$C$51*'Microciclos - Endurance (2)'!AN88)/100,IF(AM88="Velocidade_crítica",IF(AN88="80% VC",Avaliações!#REF!*0.8,IF(AN88="100% VC",Avaliações!#REF!*1,IF(AN88="120% VC",Avaliações!#REF!*1.2,IF(AN88="&gt;30%",Avaliações!$C$54*1.3,IF(AN88="&gt;40%",Avaliações!$C$54*1.4,0))))),IF(AM88="PACE_Daniels",INDEX(BASE!$Q$4:$V$60,MATCH(Avaliações!$C$53,BASE!$Q$4:$Q$60,0),MATCH('Microciclos - Endurance (2)'!AN88,BASE!$Q$4:$V$4,0)),0))),"")</f>
        <v>0</v>
      </c>
      <c r="AR88" s="409" t="str">
        <f t="shared" ref="AR88:AR92" si="851">IF(AP88="9-11","Zona 1",IF(AP88="11","Zona 1",IF(AP88="12-13","Zona 2",IF(AP88="14-16","Zona 2",IF(AP88="17-19","Zona 3",IF(AP88="20","Zona 3",""))))))</f>
        <v/>
      </c>
      <c r="AV88" s="407"/>
      <c r="AW88" s="407"/>
      <c r="AX88" s="407"/>
      <c r="AY88" s="407"/>
      <c r="AZ88" s="407">
        <f>IFERROR(AV88*AW88*AX88,"")</f>
        <v>0</v>
      </c>
      <c r="BA88" s="407">
        <f t="shared" ref="BA88:BA92" si="852">IFERROR(AV88*AW88*AY88,"")</f>
        <v>0</v>
      </c>
      <c r="BB88" s="408" t="str">
        <f t="shared" ref="BB88:BB92" si="853">IFERROR(((AX88*AW88*AV88)*(BH88*16.6667))+((AV88*AW88*AY88)*(BM88*16.6667)),"")</f>
        <v/>
      </c>
      <c r="BC88" s="407" t="s">
        <v>144</v>
      </c>
      <c r="BD88" s="407"/>
      <c r="BE88" s="409" t="str">
        <f t="shared" ref="BE88:BE92" si="854">IF(BG88="9-11","Zona 1",IF(BG88="11","Zona 1",IF(BG88="12-13","Zona 2",IF(BG88="14-16","Zona 2",IF(BG88="17-19","Zona 3",IF(BG88="20","Zona 3",""))))))</f>
        <v/>
      </c>
      <c r="BF88" s="410" t="str">
        <f t="shared" ref="BF88:BF92" si="855">IFERROR(TIME(0,ROUNDDOWN(((1/BH88)*60),0),ROUND(((((1/BH88)*60)-ROUNDDOWN(((1/BH88)*60),0))*60),0)),"")</f>
        <v/>
      </c>
      <c r="BG88" s="407" t="str">
        <f>IFERROR(IF(BC88="PACE_Daniels",(INDEX(BASE!$AE$4:$AH$8,MATCH('Microciclos - Endurance (2)'!BD88,BASE!$AE$4:$AE$8,0),4)),IF(AND(BC88="vVO2máx",BD88&gt;=35,BD88&lt;=45),"9-11",IF(AND(BC88="vVO2máx",BD88&gt;45,BD88&lt;=65),"11",IF(AND(BC88="vVO2máx",BD88&gt;65,BD88&lt;=75),"12-13",IF(AND(BC88="vVO2máx",BD88&gt;=80,BD88&lt;=85),"14-16",IF(AND(BC88="vVO2máx",BD88&gt;=85,BD88&lt;100),"17-19",IF(AND(BC88="vVO2máx",BD88&gt;=100),"20",IF(AND(BC88="FCR",BD88&gt;40,BD88&lt;=60),"12-13",IF(AND(BC88="FCR",BD88&gt;60,BD88&lt;=84),"14-16",IF(AND(BC88="FCR",BD88&gt;=85,BD88&lt;100),"17-19",IF(AND(BC88="FCR",BD88=100),"20",""))))))))))),"")</f>
        <v/>
      </c>
      <c r="BH88" s="409" t="str">
        <f>IFERROR(IF(BC88="vVO2máx",(Avaliações!$C$51*'Microciclos - Endurance (2)'!BD88)/100,IF(BC88="Velocidade_crítica",IF(BD88="80% VC",Avaliações!#REF!*0.8,IF(BD88="100% VC",Avaliações!#REF!*1,IF(BD88="120% VC",Avaliações!#REF!*1.2,IF(BD88="&gt;30%",Avaliações!$C$54*1.3,IF(BD88="&gt;40%",Avaliações!$C$54*1.4,0))))),IF(BC88="PACE_Daniels",INDEX(BASE!$Q$4:$V$60,MATCH(Avaliações!$C$53,BASE!$Q$4:$Q$60,0),MATCH('Microciclos - Endurance (2)'!BD88,BASE!$Q$4:$V$4,0)),""))),"")</f>
        <v/>
      </c>
      <c r="BI88" s="407" t="s">
        <v>144</v>
      </c>
      <c r="BJ88" s="407"/>
      <c r="BK88" s="410" t="str">
        <f t="shared" ref="BK88:BK92" si="856">IFERROR(TIME(0,ROUNDDOWN(((1/BM88)*60),0),ROUND(((((1/BM88)*60)-ROUNDDOWN(((1/BM88)*60),0))*60),0)),"")</f>
        <v/>
      </c>
      <c r="BL88" s="407" t="str">
        <f>IFERROR(IF(BC88="PACE_Daniels",(INDEX(BASE!$AE$4:$AH$7,MATCH('Microciclos - Endurance (2)'!BJ88,BASE!$AE$4:$AE$7,0),4)),IF(AND(BC88="vVO2máx",BJ88&gt;=35,BJ88&lt;=45),"9-11",IF(AND(BC88="vVO2máx",BJ88&gt;45,BJ88&lt;=65),"11",IF(AND(BC88="vVO2máx",BJ88&gt;65,BJ88&lt;=75),"12-13",IF(AND(BC88="vVO2máx",BJ88&gt;=80,BJ88&lt;=85),"14-16",IF(AND(BC88="vVO2máx",BJ88&gt;=85,BJ88&lt;100),"17-19",IF(AND(BC88="vVO2máx",BJ88&gt;=100),"20",IF(AND(BC88="FCR",BJ88&gt;40,BJ88&lt;=60),"12-13",IF(AND(BC88="FCR",BJ88&gt;60,BJ88&lt;=84),"14-16",IF(AND(BC88="FCR",BJ88&gt;=85,BJ88&lt;100),"17-19",IF(AND(BC88="FCR",BJ88=100),"20",""))))))))))),"")</f>
        <v/>
      </c>
      <c r="BM88" s="409">
        <f>IFERROR(IF(BI88="vVO2máx",(Avaliações!$C$51*'Microciclos - Endurance (2)'!BJ88)/100,IF(BI88="Velocidade_crítica",IF(BJ88="80% VC",Avaliações!#REF!*0.8,IF(BJ88="100% VC",Avaliações!#REF!*1,IF(BJ88="120% VC",Avaliações!#REF!*1.2,IF(BJ88="&gt;30%",Avaliações!$C$54*1.3,IF(BJ88="&gt;40%",Avaliações!$C$54*1.4,0))))),IF(BI88="PACE_Daniels",INDEX(BASE!$Q$4:$V$60,MATCH(Avaliações!$C$53,BASE!$Q$4:$Q$60,0),MATCH('Microciclos - Endurance (2)'!BJ88,BASE!$Q$4:$V$4,0)),0))),"")</f>
        <v>0</v>
      </c>
      <c r="BN88" s="409" t="str">
        <f t="shared" ref="BN88:BN92" si="857">IF(BL88="9-11","Zona 1",IF(BL88="11","Zona 1",IF(BL88="12-13","Zona 2",IF(BL88="14-16","Zona 2",IF(BL88="17-19","Zona 3",IF(BL88="20","Zona 3",""))))))</f>
        <v/>
      </c>
      <c r="BR88" s="407"/>
      <c r="BS88" s="407"/>
      <c r="BT88" s="407"/>
      <c r="BU88" s="407"/>
      <c r="BV88" s="407">
        <f>IFERROR(BR88*BS88*BT88,"")</f>
        <v>0</v>
      </c>
      <c r="BW88" s="407">
        <f t="shared" ref="BW88:BW92" si="858">IFERROR(BR88*BS88*BU88,"")</f>
        <v>0</v>
      </c>
      <c r="BX88" s="408" t="str">
        <f t="shared" ref="BX88:BX92" si="859">IFERROR(((BT88*BS88*BR88)*(CD88*16.6667))+((BR88*BS88*BU88)*(CI88*16.6667)),"")</f>
        <v/>
      </c>
      <c r="BY88" s="407" t="s">
        <v>144</v>
      </c>
      <c r="BZ88" s="407"/>
      <c r="CA88" s="409" t="str">
        <f t="shared" ref="CA88:CA92" si="860">IF(CC88="9-11","Zona 1",IF(CC88="11","Zona 1",IF(CC88="12-13","Zona 2",IF(CC88="14-16","Zona 2",IF(CC88="17-19","Zona 3",IF(CC88="20","Zona 3",""))))))</f>
        <v/>
      </c>
      <c r="CB88" s="410" t="str">
        <f t="shared" ref="CB88:CB92" si="861">IFERROR(TIME(0,ROUNDDOWN(((1/CD88)*60),0),ROUND(((((1/CD88)*60)-ROUNDDOWN(((1/CD88)*60),0))*60),0)),"")</f>
        <v/>
      </c>
      <c r="CC88" s="407" t="str">
        <f>IFERROR(IF(BY88="PACE_Daniels",(INDEX(BASE!$AE$4:$AH$8,MATCH('Microciclos - Endurance (2)'!BZ88,BASE!$AE$4:$AE$8,0),4)),IF(AND(BY88="vVO2máx",BZ88&gt;=35,BZ88&lt;=45),"9-11",IF(AND(BY88="vVO2máx",BZ88&gt;45,BZ88&lt;=65),"11",IF(AND(BY88="vVO2máx",BZ88&gt;65,BZ88&lt;=75),"12-13",IF(AND(BY88="vVO2máx",BZ88&gt;=80,BZ88&lt;=85),"14-16",IF(AND(BY88="vVO2máx",BZ88&gt;=85,BZ88&lt;100),"17-19",IF(AND(BY88="vVO2máx",BZ88&gt;=100),"20",IF(AND(BY88="FCR",BZ88&gt;40,BZ88&lt;=60),"12-13",IF(AND(BY88="FCR",BZ88&gt;60,BZ88&lt;=84),"14-16",IF(AND(BY88="FCR",BZ88&gt;=85,BZ88&lt;100),"17-19",IF(AND(BY88="FCR",BZ88=100),"20",""))))))))))),"")</f>
        <v/>
      </c>
      <c r="CD88" s="409" t="str">
        <f>IFERROR(IF(BY88="vVO2máx",(Avaliações!$C$51*'Microciclos - Endurance (2)'!BZ88)/100,IF(BY88="Velocidade_crítica",IF(BZ88="80% VC",Avaliações!#REF!*0.8,IF(BZ88="100% VC",Avaliações!#REF!*1,IF(BZ88="120% VC",Avaliações!#REF!*1.2,IF(BZ88="&gt;30%",Avaliações!$C$54*1.3,IF(BZ88="&gt;40%",Avaliações!$C$54*1.4,0))))),IF(BY88="PACE_Daniels",INDEX(BASE!$Q$4:$V$60,MATCH(Avaliações!$C$53,BASE!$Q$4:$Q$60,0),MATCH('Microciclos - Endurance (2)'!BZ88,BASE!$Q$4:$V$4,0)),""))),"")</f>
        <v/>
      </c>
      <c r="CE88" s="407" t="s">
        <v>144</v>
      </c>
      <c r="CF88" s="407"/>
      <c r="CG88" s="410" t="str">
        <f t="shared" ref="CG88:CG92" si="862">IFERROR(TIME(0,ROUNDDOWN(((1/CI88)*60),0),ROUND(((((1/CI88)*60)-ROUNDDOWN(((1/CI88)*60),0))*60),0)),"")</f>
        <v/>
      </c>
      <c r="CH88" s="407" t="str">
        <f>IFERROR(IF(BY88="PACE_Daniels",(INDEX(BASE!$AE$4:$AH$7,MATCH('Microciclos - Endurance (2)'!CF88,BASE!$AE$4:$AE$7,0),4)),IF(AND(BY88="vVO2máx",CF88&gt;=35,CF88&lt;=45),"9-11",IF(AND(BY88="vVO2máx",CF88&gt;45,CF88&lt;=65),"11",IF(AND(BY88="vVO2máx",CF88&gt;65,CF88&lt;=75),"12-13",IF(AND(BY88="vVO2máx",CF88&gt;=80,CF88&lt;=85),"14-16",IF(AND(BY88="vVO2máx",CF88&gt;=85,CF88&lt;100),"17-19",IF(AND(BY88="vVO2máx",CF88&gt;=100),"20",IF(AND(BY88="FCR",CF88&gt;40,CF88&lt;=60),"12-13",IF(AND(BY88="FCR",CF88&gt;60,CF88&lt;=84),"14-16",IF(AND(BY88="FCR",CF88&gt;=85,CF88&lt;100),"17-19",IF(AND(BY88="FCR",CF88=100),"20",""))))))))))),"")</f>
        <v/>
      </c>
      <c r="CI88" s="409">
        <f>IFERROR(IF(CE88="vVO2máx",(Avaliações!$C$51*'Microciclos - Endurance (2)'!CF88)/100,IF(CE88="Velocidade_crítica",IF(CF88="80% VC",Avaliações!#REF!*0.8,IF(CF88="100% VC",Avaliações!#REF!*1,IF(CF88="120% VC",Avaliações!#REF!*1.2,IF(CF88="&gt;30%",Avaliações!$C$54*1.3,IF(CF88="&gt;40%",Avaliações!$C$54*1.4,0))))),IF(CE88="PACE_Daniels",INDEX(BASE!$Q$4:$V$60,MATCH(Avaliações!$C$53,BASE!$Q$4:$Q$60,0),MATCH('Microciclos - Endurance (2)'!CF88,BASE!$Q$4:$V$4,0)),0))),"")</f>
        <v>0</v>
      </c>
      <c r="CJ88" s="409" t="str">
        <f t="shared" ref="CJ88:CJ92" si="863">IF(CH88="9-11","Zona 1",IF(CH88="11","Zona 1",IF(CH88="12-13","Zona 2",IF(CH88="14-16","Zona 2",IF(CH88="17-19","Zona 3",IF(CH88="20","Zona 3",""))))))</f>
        <v/>
      </c>
      <c r="CN88" s="407"/>
      <c r="CO88" s="407"/>
      <c r="CP88" s="407"/>
      <c r="CQ88" s="407"/>
      <c r="CR88" s="407">
        <f>IFERROR(CN88*CO88*CP88,"")</f>
        <v>0</v>
      </c>
      <c r="CS88" s="407">
        <f t="shared" ref="CS88:CS92" si="864">IFERROR(CN88*CO88*CQ88,"")</f>
        <v>0</v>
      </c>
      <c r="CT88" s="408" t="str">
        <f t="shared" ref="CT88:CT92" si="865">IFERROR(((CP88*CO88*CN88)*(CZ88*16.6667))+((CN88*CO88*CQ88)*(DE88*16.6667)),"")</f>
        <v/>
      </c>
      <c r="CU88" s="407" t="s">
        <v>144</v>
      </c>
      <c r="CV88" s="407"/>
      <c r="CW88" s="409" t="str">
        <f t="shared" ref="CW88:CW92" si="866">IF(CY88="9-11","Zona 1",IF(CY88="11","Zona 1",IF(CY88="12-13","Zona 2",IF(CY88="14-16","Zona 2",IF(CY88="17-19","Zona 3",IF(CY88="20","Zona 3",""))))))</f>
        <v/>
      </c>
      <c r="CX88" s="410" t="str">
        <f t="shared" ref="CX88:CX92" si="867">IFERROR(TIME(0,ROUNDDOWN(((1/CZ88)*60),0),ROUND(((((1/CZ88)*60)-ROUNDDOWN(((1/CZ88)*60),0))*60),0)),"")</f>
        <v/>
      </c>
      <c r="CY88" s="407" t="str">
        <f>IFERROR(IF(CU88="PACE_Daniels",(INDEX(BASE!$AE$4:$AH$8,MATCH('Microciclos - Endurance (2)'!CV88,BASE!$AE$4:$AE$8,0),4)),IF(AND(CU88="vVO2máx",CV88&gt;=35,CV88&lt;=45),"9-11",IF(AND(CU88="vVO2máx",CV88&gt;45,CV88&lt;=65),"11",IF(AND(CU88="vVO2máx",CV88&gt;65,CV88&lt;=75),"12-13",IF(AND(CU88="vVO2máx",CV88&gt;=80,CV88&lt;=85),"14-16",IF(AND(CU88="vVO2máx",CV88&gt;=85,CV88&lt;100),"17-19",IF(AND(CU88="vVO2máx",CV88&gt;=100),"20",IF(AND(CU88="FCR",CV88&gt;40,CV88&lt;=60),"12-13",IF(AND(CU88="FCR",CV88&gt;60,CV88&lt;=84),"14-16",IF(AND(CU88="FCR",CV88&gt;=85,CV88&lt;100),"17-19",IF(AND(CU88="FCR",CV88=100),"20",""))))))))))),"")</f>
        <v/>
      </c>
      <c r="CZ88" s="409" t="str">
        <f>IFERROR(IF(CU88="vVO2máx",(Avaliações!$C$51*'Microciclos - Endurance (2)'!CV88)/100,IF(CU88="Velocidade_crítica",IF(CV88="80% VC",Avaliações!#REF!*0.8,IF(CV88="100% VC",Avaliações!#REF!*1,IF(CV88="120% VC",Avaliações!#REF!*1.2,IF(CV88="&gt;30%",Avaliações!$C$54*1.3,IF(CV88="&gt;40%",Avaliações!$C$54*1.4,0))))),IF(CU88="PACE_Daniels",INDEX(BASE!$Q$4:$V$60,MATCH(Avaliações!$C$53,BASE!$Q$4:$Q$60,0),MATCH('Microciclos - Endurance (2)'!CV88,BASE!$Q$4:$V$4,0)),""))),"")</f>
        <v/>
      </c>
      <c r="DA88" s="407" t="s">
        <v>144</v>
      </c>
      <c r="DB88" s="407"/>
      <c r="DC88" s="410" t="str">
        <f t="shared" ref="DC88:DC92" si="868">IFERROR(TIME(0,ROUNDDOWN(((1/DE88)*60),0),ROUND(((((1/DE88)*60)-ROUNDDOWN(((1/DE88)*60),0))*60),0)),"")</f>
        <v/>
      </c>
      <c r="DD88" s="407" t="str">
        <f>IFERROR(IF(CU88="PACE_Daniels",(INDEX(BASE!$AE$4:$AH$7,MATCH('Microciclos - Endurance (2)'!DB88,BASE!$AE$4:$AE$7,0),4)),IF(AND(CU88="vVO2máx",DB88&gt;=35,DB88&lt;=45),"9-11",IF(AND(CU88="vVO2máx",DB88&gt;45,DB88&lt;=65),"11",IF(AND(CU88="vVO2máx",DB88&gt;65,DB88&lt;=75),"12-13",IF(AND(CU88="vVO2máx",DB88&gt;=80,DB88&lt;=85),"14-16",IF(AND(CU88="vVO2máx",DB88&gt;=85,DB88&lt;100),"17-19",IF(AND(CU88="vVO2máx",DB88&gt;=100),"20",IF(AND(CU88="FCR",DB88&gt;40,DB88&lt;=60),"12-13",IF(AND(CU88="FCR",DB88&gt;60,DB88&lt;=84),"14-16",IF(AND(CU88="FCR",DB88&gt;=85,DB88&lt;100),"17-19",IF(AND(CU88="FCR",DB88=100),"20",""))))))))))),"")</f>
        <v/>
      </c>
      <c r="DE88" s="409">
        <f>IFERROR(IF(DA88="vVO2máx",(Avaliações!$C$51*'Microciclos - Endurance (2)'!DB88)/100,IF(DA88="Velocidade_crítica",IF(DB88="80% VC",Avaliações!#REF!*0.8,IF(DB88="100% VC",Avaliações!#REF!*1,IF(DB88="120% VC",Avaliações!#REF!*1.2,IF(DB88="&gt;30%",Avaliações!$C$54*1.3,IF(DB88="&gt;40%",Avaliações!$C$54*1.4,0))))),IF(DA88="PACE_Daniels",INDEX(BASE!$Q$4:$V$60,MATCH(Avaliações!$C$53,BASE!$Q$4:$Q$60,0),MATCH('Microciclos - Endurance (2)'!DB88,BASE!$Q$4:$V$4,0)),0))),"")</f>
        <v>0</v>
      </c>
      <c r="DF88" s="409" t="str">
        <f t="shared" ref="DF88:DF92" si="869">IF(DD88="9-11","Zona 1",IF(DD88="11","Zona 1",IF(DD88="12-13","Zona 2",IF(DD88="14-16","Zona 2",IF(DD88="17-19","Zona 3",IF(DD88="20","Zona 3",""))))))</f>
        <v/>
      </c>
      <c r="DJ88" s="407"/>
      <c r="DK88" s="407"/>
      <c r="DL88" s="407"/>
      <c r="DM88" s="407"/>
      <c r="DN88" s="407">
        <f>IFERROR(DJ88*DK88*DL88,"")</f>
        <v>0</v>
      </c>
      <c r="DO88" s="407">
        <f t="shared" ref="DO88:DO92" si="870">IFERROR(DJ88*DK88*DM88,"")</f>
        <v>0</v>
      </c>
      <c r="DP88" s="408" t="str">
        <f t="shared" ref="DP88:DP92" si="871">IFERROR(((DL88*DK88*DJ88)*(DV88*16.6667))+((DJ88*DK88*DM88)*(EA88*16.6667)),"")</f>
        <v/>
      </c>
      <c r="DQ88" s="407" t="s">
        <v>144</v>
      </c>
      <c r="DR88" s="407"/>
      <c r="DS88" s="409" t="str">
        <f t="shared" ref="DS88:DS92" si="872">IF(DU88="9-11","Zona 1",IF(DU88="11","Zona 1",IF(DU88="12-13","Zona 2",IF(DU88="14-16","Zona 2",IF(DU88="17-19","Zona 3",IF(DU88="20","Zona 3",""))))))</f>
        <v/>
      </c>
      <c r="DT88" s="410" t="str">
        <f t="shared" ref="DT88:DT92" si="873">IFERROR(TIME(0,ROUNDDOWN(((1/DV88)*60),0),ROUND(((((1/DV88)*60)-ROUNDDOWN(((1/DV88)*60),0))*60),0)),"")</f>
        <v/>
      </c>
      <c r="DU88" s="407" t="str">
        <f>IFERROR(IF(DQ88="PACE_Daniels",(INDEX(BASE!$AE$4:$AH$8,MATCH('Microciclos - Endurance (2)'!DR88,BASE!$AE$4:$AE$8,0),4)),IF(AND(DQ88="vVO2máx",DR88&gt;=35,DR88&lt;=45),"9-11",IF(AND(DQ88="vVO2máx",DR88&gt;45,DR88&lt;=65),"11",IF(AND(DQ88="vVO2máx",DR88&gt;65,DR88&lt;=75),"12-13",IF(AND(DQ88="vVO2máx",DR88&gt;=80,DR88&lt;=85),"14-16",IF(AND(DQ88="vVO2máx",DR88&gt;=85,DR88&lt;100),"17-19",IF(AND(DQ88="vVO2máx",DR88&gt;=100),"20",IF(AND(DQ88="FCR",DR88&gt;40,DR88&lt;=60),"12-13",IF(AND(DQ88="FCR",DR88&gt;60,DR88&lt;=84),"14-16",IF(AND(DQ88="FCR",DR88&gt;=85,DR88&lt;100),"17-19",IF(AND(DQ88="FCR",DR88=100),"20",""))))))))))),"")</f>
        <v/>
      </c>
      <c r="DV88" s="409" t="str">
        <f>IFERROR(IF(DQ88="vVO2máx",(Avaliações!$C$51*'Microciclos - Endurance (2)'!DR88)/100,IF(DQ88="Velocidade_crítica",IF(DR88="80% VC",Avaliações!#REF!*0.8,IF(DR88="100% VC",Avaliações!#REF!*1,IF(DR88="120% VC",Avaliações!#REF!*1.2,IF(DR88="&gt;30%",Avaliações!$C$54*1.3,IF(DR88="&gt;40%",Avaliações!$C$54*1.4,0))))),IF(DQ88="PACE_Daniels",INDEX(BASE!$Q$4:$V$60,MATCH(Avaliações!$C$53,BASE!$Q$4:$Q$60,0),MATCH('Microciclos - Endurance (2)'!DR88,BASE!$Q$4:$V$4,0)),""))),"")</f>
        <v/>
      </c>
      <c r="DW88" s="407" t="s">
        <v>144</v>
      </c>
      <c r="DX88" s="407"/>
      <c r="DY88" s="410" t="str">
        <f t="shared" ref="DY88:DY92" si="874">IFERROR(TIME(0,ROUNDDOWN(((1/EA88)*60),0),ROUND(((((1/EA88)*60)-ROUNDDOWN(((1/EA88)*60),0))*60),0)),"")</f>
        <v/>
      </c>
      <c r="DZ88" s="407" t="str">
        <f>IFERROR(IF(DQ88="PACE_Daniels",(INDEX(BASE!$AE$4:$AH$7,MATCH('Microciclos - Endurance (2)'!DX88,BASE!$AE$4:$AE$7,0),4)),IF(AND(DQ88="vVO2máx",DX88&gt;=35,DX88&lt;=45),"9-11",IF(AND(DQ88="vVO2máx",DX88&gt;45,DX88&lt;=65),"11",IF(AND(DQ88="vVO2máx",DX88&gt;65,DX88&lt;=75),"12-13",IF(AND(DQ88="vVO2máx",DX88&gt;=80,DX88&lt;=85),"14-16",IF(AND(DQ88="vVO2máx",DX88&gt;=85,DX88&lt;100),"17-19",IF(AND(DQ88="vVO2máx",DX88&gt;=100),"20",IF(AND(DQ88="FCR",DX88&gt;40,DX88&lt;=60),"12-13",IF(AND(DQ88="FCR",DX88&gt;60,DX88&lt;=84),"14-16",IF(AND(DQ88="FCR",DX88&gt;=85,DX88&lt;100),"17-19",IF(AND(DQ88="FCR",DX88=100),"20",""))))))))))),"")</f>
        <v/>
      </c>
      <c r="EA88" s="409">
        <f>IFERROR(IF(DW88="vVO2máx",(Avaliações!$C$51*'Microciclos - Endurance (2)'!DX88)/100,IF(DW88="Velocidade_crítica",IF(DX88="80% VC",Avaliações!#REF!*0.8,IF(DX88="100% VC",Avaliações!#REF!*1,IF(DX88="120% VC",Avaliações!#REF!*1.2,IF(DX88="&gt;30%",Avaliações!$C$54*1.3,IF(DX88="&gt;40%",Avaliações!$C$54*1.4,0))))),IF(DW88="PACE_Daniels",INDEX(BASE!$Q$4:$V$60,MATCH(Avaliações!$C$53,BASE!$Q$4:$Q$60,0),MATCH('Microciclos - Endurance (2)'!DX88,BASE!$Q$4:$V$4,0)),0))),"")</f>
        <v>0</v>
      </c>
      <c r="EB88" s="409" t="str">
        <f t="shared" ref="EB88:EB92" si="875">IF(DZ88="9-11","Zona 1",IF(DZ88="11","Zona 1",IF(DZ88="12-13","Zona 2",IF(DZ88="14-16","Zona 2",IF(DZ88="17-19","Zona 3",IF(DZ88="20","Zona 3",""))))))</f>
        <v/>
      </c>
      <c r="EF88" s="407"/>
      <c r="EG88" s="407"/>
      <c r="EH88" s="407"/>
      <c r="EI88" s="407"/>
      <c r="EJ88" s="407">
        <f>IFERROR(EF88*EG88*EH88,"")</f>
        <v>0</v>
      </c>
      <c r="EK88" s="407">
        <f t="shared" ref="EK88:EK92" si="876">IFERROR(EF88*EG88*EI88,"")</f>
        <v>0</v>
      </c>
      <c r="EL88" s="408" t="str">
        <f t="shared" ref="EL88:EL92" si="877">IFERROR(((EH88*EG88*EF88)*(ER88*16.6667))+((EF88*EG88*EI88)*(EW88*16.6667)),"")</f>
        <v/>
      </c>
      <c r="EM88" s="407" t="s">
        <v>144</v>
      </c>
      <c r="EN88" s="407"/>
      <c r="EO88" s="409" t="str">
        <f t="shared" ref="EO88:EO92" si="878">IF(EQ88="9-11","Zona 1",IF(EQ88="11","Zona 1",IF(EQ88="12-13","Zona 2",IF(EQ88="14-16","Zona 2",IF(EQ88="17-19","Zona 3",IF(EQ88="20","Zona 3",""))))))</f>
        <v/>
      </c>
      <c r="EP88" s="410" t="str">
        <f t="shared" ref="EP88:EP92" si="879">IFERROR(TIME(0,ROUNDDOWN(((1/ER88)*60),0),ROUND(((((1/ER88)*60)-ROUNDDOWN(((1/ER88)*60),0))*60),0)),"")</f>
        <v/>
      </c>
      <c r="EQ88" s="407" t="str">
        <f>IFERROR(IF(EM88="PACE_Daniels",(INDEX(BASE!$AE$4:$AH$8,MATCH('Microciclos - Endurance (2)'!EN88,BASE!$AE$4:$AE$8,0),4)),IF(AND(EM88="vVO2máx",EN88&gt;=35,EN88&lt;=45),"9-11",IF(AND(EM88="vVO2máx",EN88&gt;45,EN88&lt;=65),"11",IF(AND(EM88="vVO2máx",EN88&gt;65,EN88&lt;=75),"12-13",IF(AND(EM88="vVO2máx",EN88&gt;=80,EN88&lt;=85),"14-16",IF(AND(EM88="vVO2máx",EN88&gt;=85,EN88&lt;100),"17-19",IF(AND(EM88="vVO2máx",EN88&gt;=100),"20",IF(AND(EM88="FCR",EN88&gt;40,EN88&lt;=60),"12-13",IF(AND(EM88="FCR",EN88&gt;60,EN88&lt;=84),"14-16",IF(AND(EM88="FCR",EN88&gt;=85,EN88&lt;100),"17-19",IF(AND(EM88="FCR",EN88=100),"20",""))))))))))),"")</f>
        <v/>
      </c>
      <c r="ER88" s="409" t="str">
        <f>IFERROR(IF(EM88="vVO2máx",(Avaliações!$C$51*'Microciclos - Endurance (2)'!EN88)/100,IF(EM88="Velocidade_crítica",IF(EN88="80% VC",Avaliações!#REF!*0.8,IF(EN88="100% VC",Avaliações!#REF!*1,IF(EN88="120% VC",Avaliações!#REF!*1.2,IF(EN88="&gt;30%",Avaliações!$C$54*1.3,IF(EN88="&gt;40%",Avaliações!$C$54*1.4,0))))),IF(EM88="PACE_Daniels",INDEX(BASE!$Q$4:$V$60,MATCH(Avaliações!$C$53,BASE!$Q$4:$Q$60,0),MATCH('Microciclos - Endurance (2)'!EN88,BASE!$Q$4:$V$4,0)),""))),"")</f>
        <v/>
      </c>
      <c r="ES88" s="407" t="s">
        <v>144</v>
      </c>
      <c r="ET88" s="407"/>
      <c r="EU88" s="410" t="str">
        <f t="shared" ref="EU88:EU92" si="880">IFERROR(TIME(0,ROUNDDOWN(((1/EW88)*60),0),ROUND(((((1/EW88)*60)-ROUNDDOWN(((1/EW88)*60),0))*60),0)),"")</f>
        <v/>
      </c>
      <c r="EV88" s="407" t="str">
        <f>IFERROR(IF(EM88="PACE_Daniels",(INDEX(BASE!$AE$4:$AH$7,MATCH('Microciclos - Endurance (2)'!ET88,BASE!$AE$4:$AE$7,0),4)),IF(AND(EM88="vVO2máx",ET88&gt;=35,ET88&lt;=45),"9-11",IF(AND(EM88="vVO2máx",ET88&gt;45,ET88&lt;=65),"11",IF(AND(EM88="vVO2máx",ET88&gt;65,ET88&lt;=75),"12-13",IF(AND(EM88="vVO2máx",ET88&gt;=80,ET88&lt;=85),"14-16",IF(AND(EM88="vVO2máx",ET88&gt;=85,ET88&lt;100),"17-19",IF(AND(EM88="vVO2máx",ET88&gt;=100),"20",IF(AND(EM88="FCR",ET88&gt;40,ET88&lt;=60),"12-13",IF(AND(EM88="FCR",ET88&gt;60,ET88&lt;=84),"14-16",IF(AND(EM88="FCR",ET88&gt;=85,ET88&lt;100),"17-19",IF(AND(EM88="FCR",ET88=100),"20",""))))))))))),"")</f>
        <v/>
      </c>
      <c r="EW88" s="409">
        <f>IFERROR(IF(ES88="vVO2máx",(Avaliações!$C$51*'Microciclos - Endurance (2)'!ET88)/100,IF(ES88="Velocidade_crítica",IF(ET88="80% VC",Avaliações!#REF!*0.8,IF(ET88="100% VC",Avaliações!#REF!*1,IF(ET88="120% VC",Avaliações!#REF!*1.2,IF(ET88="&gt;30%",Avaliações!$C$54*1.3,IF(ET88="&gt;40%",Avaliações!$C$54*1.4,0))))),IF(ES88="PACE_Daniels",INDEX(BASE!$Q$4:$V$60,MATCH(Avaliações!$C$53,BASE!$Q$4:$Q$60,0),MATCH('Microciclos - Endurance (2)'!ET88,BASE!$Q$4:$V$4,0)),0))),"")</f>
        <v>0</v>
      </c>
      <c r="EX88" s="409" t="str">
        <f t="shared" ref="EX88:EX92" si="881">IF(EV88="9-11","Zona 1",IF(EV88="11","Zona 1",IF(EV88="12-13","Zona 2",IF(EV88="14-16","Zona 2",IF(EV88="17-19","Zona 3",IF(EV88="20","Zona 3",""))))))</f>
        <v/>
      </c>
      <c r="FB88" s="407"/>
      <c r="FC88" s="407"/>
      <c r="FD88" s="407"/>
      <c r="FE88" s="407"/>
      <c r="FF88" s="407">
        <f>IFERROR(FB88*FC88*FD88,"")</f>
        <v>0</v>
      </c>
      <c r="FG88" s="407">
        <f t="shared" ref="FG88:FG92" si="882">IFERROR(FB88*FC88*FE88,"")</f>
        <v>0</v>
      </c>
      <c r="FH88" s="408" t="str">
        <f t="shared" ref="FH88:FH92" si="883">IFERROR(((FD88*FC88*FB88)*(FN88*16.6667))+((FB88*FC88*FE88)*(FS88*16.6667)),"")</f>
        <v/>
      </c>
      <c r="FI88" s="407" t="s">
        <v>144</v>
      </c>
      <c r="FJ88" s="407"/>
      <c r="FK88" s="409" t="str">
        <f t="shared" ref="FK88:FK92" si="884">IF(FM88="9-11","Zona 1",IF(FM88="11","Zona 1",IF(FM88="12-13","Zona 2",IF(FM88="14-16","Zona 2",IF(FM88="17-19","Zona 3",IF(FM88="20","Zona 3",""))))))</f>
        <v/>
      </c>
      <c r="FL88" s="410" t="str">
        <f t="shared" ref="FL88:FL92" si="885">IFERROR(TIME(0,ROUNDDOWN(((1/FN88)*60),0),ROUND(((((1/FN88)*60)-ROUNDDOWN(((1/FN88)*60),0))*60),0)),"")</f>
        <v/>
      </c>
      <c r="FM88" s="407" t="str">
        <f>IFERROR(IF(FI88="PACE_Daniels",(INDEX(BASE!$AE$4:$AH$8,MATCH('Microciclos - Endurance (2)'!FJ88,BASE!$AE$4:$AE$8,0),4)),IF(AND(FI88="vVO2máx",FJ88&gt;=35,FJ88&lt;=45),"9-11",IF(AND(FI88="vVO2máx",FJ88&gt;45,FJ88&lt;=65),"11",IF(AND(FI88="vVO2máx",FJ88&gt;65,FJ88&lt;=75),"12-13",IF(AND(FI88="vVO2máx",FJ88&gt;=80,FJ88&lt;=85),"14-16",IF(AND(FI88="vVO2máx",FJ88&gt;=85,FJ88&lt;100),"17-19",IF(AND(FI88="vVO2máx",FJ88&gt;=100),"20",IF(AND(FI88="FCR",FJ88&gt;40,FJ88&lt;=60),"12-13",IF(AND(FI88="FCR",FJ88&gt;60,FJ88&lt;=84),"14-16",IF(AND(FI88="FCR",FJ88&gt;=85,FJ88&lt;100),"17-19",IF(AND(FI88="FCR",FJ88=100),"20",""))))))))))),"")</f>
        <v/>
      </c>
      <c r="FN88" s="409" t="str">
        <f>IFERROR(IF(FI88="vVO2máx",(Avaliações!$C$51*'Microciclos - Endurance (2)'!FJ88)/100,IF(FI88="Velocidade_crítica",IF(FJ88="80% VC",Avaliações!#REF!*0.8,IF(FJ88="100% VC",Avaliações!#REF!*1,IF(FJ88="120% VC",Avaliações!#REF!*1.2,IF(FJ88="&gt;30%",Avaliações!$C$54*1.3,IF(FJ88="&gt;40%",Avaliações!$C$54*1.4,0))))),IF(FI88="PACE_Daniels",INDEX(BASE!$Q$4:$V$60,MATCH(Avaliações!$C$53,BASE!$Q$4:$Q$60,0),MATCH('Microciclos - Endurance (2)'!FJ88,BASE!$Q$4:$V$4,0)),""))),"")</f>
        <v/>
      </c>
      <c r="FO88" s="407" t="s">
        <v>144</v>
      </c>
      <c r="FP88" s="407"/>
      <c r="FQ88" s="410" t="str">
        <f t="shared" ref="FQ88:FQ92" si="886">IFERROR(TIME(0,ROUNDDOWN(((1/FS88)*60),0),ROUND(((((1/FS88)*60)-ROUNDDOWN(((1/FS88)*60),0))*60),0)),"")</f>
        <v/>
      </c>
      <c r="FR88" s="407" t="str">
        <f>IFERROR(IF(FI88="PACE_Daniels",(INDEX(BASE!$AE$4:$AH$7,MATCH('Microciclos - Endurance (2)'!FP88,BASE!$AE$4:$AE$7,0),4)),IF(AND(FI88="vVO2máx",FP88&gt;=35,FP88&lt;=45),"9-11",IF(AND(FI88="vVO2máx",FP88&gt;45,FP88&lt;=65),"11",IF(AND(FI88="vVO2máx",FP88&gt;65,FP88&lt;=75),"12-13",IF(AND(FI88="vVO2máx",FP88&gt;=80,FP88&lt;=85),"14-16",IF(AND(FI88="vVO2máx",FP88&gt;=85,FP88&lt;100),"17-19",IF(AND(FI88="vVO2máx",FP88&gt;=100),"20",IF(AND(FI88="FCR",FP88&gt;40,FP88&lt;=60),"12-13",IF(AND(FI88="FCR",FP88&gt;60,FP88&lt;=84),"14-16",IF(AND(FI88="FCR",FP88&gt;=85,FP88&lt;100),"17-19",IF(AND(FI88="FCR",FP88=100),"20",""))))))))))),"")</f>
        <v/>
      </c>
      <c r="FS88" s="409">
        <f>IFERROR(IF(FO88="vVO2máx",(Avaliações!$C$51*'Microciclos - Endurance (2)'!FP88)/100,IF(FO88="Velocidade_crítica",IF(FP88="80% VC",Avaliações!#REF!*0.8,IF(FP88="100% VC",Avaliações!#REF!*1,IF(FP88="120% VC",Avaliações!#REF!*1.2,IF(FP88="&gt;30%",Avaliações!$C$54*1.3,IF(FP88="&gt;40%",Avaliações!$C$54*1.4,0))))),IF(FO88="PACE_Daniels",INDEX(BASE!$Q$4:$V$60,MATCH(Avaliações!$C$53,BASE!$Q$4:$Q$60,0),MATCH('Microciclos - Endurance (2)'!FP88,BASE!$Q$4:$V$4,0)),0))),"")</f>
        <v>0</v>
      </c>
      <c r="FT88" s="409" t="str">
        <f t="shared" ref="FT88:FT92" si="887">IF(FR88="9-11","Zona 1",IF(FR88="11","Zona 1",IF(FR88="12-13","Zona 2",IF(FR88="14-16","Zona 2",IF(FR88="17-19","Zona 3",IF(FR88="20","Zona 3",""))))))</f>
        <v/>
      </c>
      <c r="FX88" s="407"/>
      <c r="FY88" s="407"/>
      <c r="FZ88" s="407"/>
      <c r="GA88" s="407"/>
      <c r="GB88" s="407">
        <f>IFERROR(FX88*FY88*FZ88,"")</f>
        <v>0</v>
      </c>
      <c r="GC88" s="407">
        <f t="shared" ref="GC88:GC92" si="888">IFERROR(FX88*FY88*GA88,"")</f>
        <v>0</v>
      </c>
      <c r="GD88" s="408" t="str">
        <f t="shared" ref="GD88:GD92" si="889">IFERROR(((FZ88*FY88*FX88)*(GJ88*16.6667))+((FX88*FY88*GA88)*(GO88*16.6667)),"")</f>
        <v/>
      </c>
      <c r="GE88" s="407" t="s">
        <v>144</v>
      </c>
      <c r="GF88" s="407"/>
      <c r="GG88" s="409" t="str">
        <f t="shared" ref="GG88:GG92" si="890">IF(GI88="9-11","Zona 1",IF(GI88="11","Zona 1",IF(GI88="12-13","Zona 2",IF(GI88="14-16","Zona 2",IF(GI88="17-19","Zona 3",IF(GI88="20","Zona 3",""))))))</f>
        <v/>
      </c>
      <c r="GH88" s="410" t="str">
        <f t="shared" ref="GH88:GH92" si="891">IFERROR(TIME(0,ROUNDDOWN(((1/GJ88)*60),0),ROUND(((((1/GJ88)*60)-ROUNDDOWN(((1/GJ88)*60),0))*60),0)),"")</f>
        <v/>
      </c>
      <c r="GI88" s="407" t="str">
        <f>IFERROR(IF(GE88="PACE_Daniels",(INDEX(BASE!$AE$4:$AH$8,MATCH('Microciclos - Endurance (2)'!GF88,BASE!$AE$4:$AE$8,0),4)),IF(AND(GE88="vVO2máx",GF88&gt;=35,GF88&lt;=45),"9-11",IF(AND(GE88="vVO2máx",GF88&gt;45,GF88&lt;=65),"11",IF(AND(GE88="vVO2máx",GF88&gt;65,GF88&lt;=75),"12-13",IF(AND(GE88="vVO2máx",GF88&gt;=80,GF88&lt;=85),"14-16",IF(AND(GE88="vVO2máx",GF88&gt;=85,GF88&lt;100),"17-19",IF(AND(GE88="vVO2máx",GF88&gt;=100),"20",IF(AND(GE88="FCR",GF88&gt;40,GF88&lt;=60),"12-13",IF(AND(GE88="FCR",GF88&gt;60,GF88&lt;=84),"14-16",IF(AND(GE88="FCR",GF88&gt;=85,GF88&lt;100),"17-19",IF(AND(GE88="FCR",GF88=100),"20",""))))))))))),"")</f>
        <v/>
      </c>
      <c r="GJ88" s="409" t="str">
        <f>IFERROR(IF(GE88="vVO2máx",(Avaliações!$C$51*'Microciclos - Endurance (2)'!GF88)/100,IF(GE88="Velocidade_crítica",IF(GF88="80% VC",Avaliações!#REF!*0.8,IF(GF88="100% VC",Avaliações!#REF!*1,IF(GF88="120% VC",Avaliações!#REF!*1.2,IF(GF88="&gt;30%",Avaliações!$C$54*1.3,IF(GF88="&gt;40%",Avaliações!$C$54*1.4,0))))),IF(GE88="PACE_Daniels",INDEX(BASE!$Q$4:$V$60,MATCH(Avaliações!$C$53,BASE!$Q$4:$Q$60,0),MATCH('Microciclos - Endurance (2)'!GF88,BASE!$Q$4:$V$4,0)),""))),"")</f>
        <v/>
      </c>
      <c r="GK88" s="407" t="s">
        <v>144</v>
      </c>
      <c r="GL88" s="407"/>
      <c r="GM88" s="410" t="str">
        <f t="shared" ref="GM88:GM92" si="892">IFERROR(TIME(0,ROUNDDOWN(((1/GO88)*60),0),ROUND(((((1/GO88)*60)-ROUNDDOWN(((1/GO88)*60),0))*60),0)),"")</f>
        <v/>
      </c>
      <c r="GN88" s="407" t="str">
        <f>IFERROR(IF(GE88="PACE_Daniels",(INDEX(BASE!$AE$4:$AH$7,MATCH('Microciclos - Endurance (2)'!GL88,BASE!$AE$4:$AE$7,0),4)),IF(AND(GE88="vVO2máx",GL88&gt;=35,GL88&lt;=45),"9-11",IF(AND(GE88="vVO2máx",GL88&gt;45,GL88&lt;=65),"11",IF(AND(GE88="vVO2máx",GL88&gt;65,GL88&lt;=75),"12-13",IF(AND(GE88="vVO2máx",GL88&gt;=80,GL88&lt;=85),"14-16",IF(AND(GE88="vVO2máx",GL88&gt;=85,GL88&lt;100),"17-19",IF(AND(GE88="vVO2máx",GL88&gt;=100),"20",IF(AND(GE88="FCR",GL88&gt;40,GL88&lt;=60),"12-13",IF(AND(GE88="FCR",GL88&gt;60,GL88&lt;=84),"14-16",IF(AND(GE88="FCR",GL88&gt;=85,GL88&lt;100),"17-19",IF(AND(GE88="FCR",GL88=100),"20",""))))))))))),"")</f>
        <v/>
      </c>
      <c r="GO88" s="409">
        <f>IFERROR(IF(GK88="vVO2máx",(Avaliações!$C$51*'Microciclos - Endurance (2)'!GL88)/100,IF(GK88="Velocidade_crítica",IF(GL88="80% VC",Avaliações!#REF!*0.8,IF(GL88="100% VC",Avaliações!#REF!*1,IF(GL88="120% VC",Avaliações!#REF!*1.2,IF(GL88="&gt;30%",Avaliações!$C$54*1.3,IF(GL88="&gt;40%",Avaliações!$C$54*1.4,0))))),IF(GK88="PACE_Daniels",INDEX(BASE!$Q$4:$V$60,MATCH(Avaliações!$C$53,BASE!$Q$4:$Q$60,0),MATCH('Microciclos - Endurance (2)'!GL88,BASE!$Q$4:$V$4,0)),0))),"")</f>
        <v>0</v>
      </c>
      <c r="GP88" s="409" t="str">
        <f t="shared" ref="GP88:GP92" si="893">IF(GN88="9-11","Zona 1",IF(GN88="11","Zona 1",IF(GN88="12-13","Zona 2",IF(GN88="14-16","Zona 2",IF(GN88="17-19","Zona 3",IF(GN88="20","Zona 3",""))))))</f>
        <v/>
      </c>
      <c r="GT88" s="407"/>
      <c r="GU88" s="407"/>
      <c r="GV88" s="407"/>
      <c r="GW88" s="407"/>
      <c r="GX88" s="407">
        <f>IFERROR(GT88*GU88*GV88,"")</f>
        <v>0</v>
      </c>
      <c r="GY88" s="407">
        <f t="shared" ref="GY88:GY92" si="894">IFERROR(GT88*GU88*GW88,"")</f>
        <v>0</v>
      </c>
      <c r="GZ88" s="408" t="str">
        <f t="shared" ref="GZ88:GZ92" si="895">IFERROR(((GV88*GU88*GT88)*(HF88*16.6667))+((GT88*GU88*GW88)*(HK88*16.6667)),"")</f>
        <v/>
      </c>
      <c r="HA88" s="407" t="s">
        <v>144</v>
      </c>
      <c r="HB88" s="407"/>
      <c r="HC88" s="409" t="str">
        <f t="shared" ref="HC88:HC92" si="896">IF(HE88="9-11","Zona 1",IF(HE88="11","Zona 1",IF(HE88="12-13","Zona 2",IF(HE88="14-16","Zona 2",IF(HE88="17-19","Zona 3",IF(HE88="20","Zona 3",""))))))</f>
        <v/>
      </c>
      <c r="HD88" s="410" t="str">
        <f t="shared" ref="HD88:HD92" si="897">IFERROR(TIME(0,ROUNDDOWN(((1/HF88)*60),0),ROUND(((((1/HF88)*60)-ROUNDDOWN(((1/HF88)*60),0))*60),0)),"")</f>
        <v/>
      </c>
      <c r="HE88" s="407" t="str">
        <f>IFERROR(IF(HA88="PACE_Daniels",(INDEX(BASE!$AE$4:$AH$8,MATCH('Microciclos - Endurance (2)'!HB88,BASE!$AE$4:$AE$8,0),4)),IF(AND(HA88="vVO2máx",HB88&gt;=35,HB88&lt;=45),"9-11",IF(AND(HA88="vVO2máx",HB88&gt;45,HB88&lt;=65),"11",IF(AND(HA88="vVO2máx",HB88&gt;65,HB88&lt;=75),"12-13",IF(AND(HA88="vVO2máx",HB88&gt;=80,HB88&lt;=85),"14-16",IF(AND(HA88="vVO2máx",HB88&gt;=85,HB88&lt;100),"17-19",IF(AND(HA88="vVO2máx",HB88&gt;=100),"20",IF(AND(HA88="FCR",HB88&gt;40,HB88&lt;=60),"12-13",IF(AND(HA88="FCR",HB88&gt;60,HB88&lt;=84),"14-16",IF(AND(HA88="FCR",HB88&gt;=85,HB88&lt;100),"17-19",IF(AND(HA88="FCR",HB88=100),"20",""))))))))))),"")</f>
        <v/>
      </c>
      <c r="HF88" s="409" t="str">
        <f>IFERROR(IF(HA88="vVO2máx",(Avaliações!$C$51*'Microciclos - Endurance (2)'!HB88)/100,IF(HA88="Velocidade_crítica",IF(HB88="80% VC",Avaliações!#REF!*0.8,IF(HB88="100% VC",Avaliações!#REF!*1,IF(HB88="120% VC",Avaliações!#REF!*1.2,IF(HB88="&gt;30%",Avaliações!$C$54*1.3,IF(HB88="&gt;40%",Avaliações!$C$54*1.4,0))))),IF(HA88="PACE_Daniels",INDEX(BASE!$Q$4:$V$60,MATCH(Avaliações!$C$53,BASE!$Q$4:$Q$60,0),MATCH('Microciclos - Endurance (2)'!HB88,BASE!$Q$4:$V$4,0)),""))),"")</f>
        <v/>
      </c>
      <c r="HG88" s="407" t="s">
        <v>144</v>
      </c>
      <c r="HH88" s="407"/>
      <c r="HI88" s="410" t="str">
        <f t="shared" ref="HI88:HI92" si="898">IFERROR(TIME(0,ROUNDDOWN(((1/HK88)*60),0),ROUND(((((1/HK88)*60)-ROUNDDOWN(((1/HK88)*60),0))*60),0)),"")</f>
        <v/>
      </c>
      <c r="HJ88" s="407" t="str">
        <f>IFERROR(IF(HA88="PACE_Daniels",(INDEX(BASE!$AE$4:$AH$7,MATCH('Microciclos - Endurance (2)'!HH88,BASE!$AE$4:$AE$7,0),4)),IF(AND(HA88="vVO2máx",HH88&gt;=35,HH88&lt;=45),"9-11",IF(AND(HA88="vVO2máx",HH88&gt;45,HH88&lt;=65),"11",IF(AND(HA88="vVO2máx",HH88&gt;65,HH88&lt;=75),"12-13",IF(AND(HA88="vVO2máx",HH88&gt;=80,HH88&lt;=85),"14-16",IF(AND(HA88="vVO2máx",HH88&gt;=85,HH88&lt;100),"17-19",IF(AND(HA88="vVO2máx",HH88&gt;=100),"20",IF(AND(HA88="FCR",HH88&gt;40,HH88&lt;=60),"12-13",IF(AND(HA88="FCR",HH88&gt;60,HH88&lt;=84),"14-16",IF(AND(HA88="FCR",HH88&gt;=85,HH88&lt;100),"17-19",IF(AND(HA88="FCR",HH88=100),"20",""))))))))))),"")</f>
        <v/>
      </c>
      <c r="HK88" s="409">
        <f>IFERROR(IF(HG88="vVO2máx",(Avaliações!$C$51*'Microciclos - Endurance (2)'!HH88)/100,IF(HG88="Velocidade_crítica",IF(HH88="80% VC",Avaliações!#REF!*0.8,IF(HH88="100% VC",Avaliações!#REF!*1,IF(HH88="120% VC",Avaliações!#REF!*1.2,IF(HH88="&gt;30%",Avaliações!$C$54*1.3,IF(HH88="&gt;40%",Avaliações!$C$54*1.4,0))))),IF(HG88="PACE_Daniels",INDEX(BASE!$Q$4:$V$60,MATCH(Avaliações!$C$53,BASE!$Q$4:$Q$60,0),MATCH('Microciclos - Endurance (2)'!HH88,BASE!$Q$4:$V$4,0)),0))),"")</f>
        <v>0</v>
      </c>
      <c r="HL88" s="409" t="str">
        <f t="shared" ref="HL88:HL92" si="899">IF(HJ88="9-11","Zona 1",IF(HJ88="11","Zona 1",IF(HJ88="12-13","Zona 2",IF(HJ88="14-16","Zona 2",IF(HJ88="17-19","Zona 3",IF(HJ88="20","Zona 3",""))))))</f>
        <v/>
      </c>
      <c r="HP88" s="407"/>
      <c r="HQ88" s="407"/>
      <c r="HR88" s="407"/>
      <c r="HS88" s="407"/>
      <c r="HT88" s="407">
        <f>IFERROR(HP88*HQ88*HR88,"")</f>
        <v>0</v>
      </c>
      <c r="HU88" s="407">
        <f t="shared" ref="HU88:HU92" si="900">IFERROR(HP88*HQ88*HS88,"")</f>
        <v>0</v>
      </c>
      <c r="HV88" s="408" t="str">
        <f t="shared" ref="HV88:HV92" si="901">IFERROR(((HR88*HQ88*HP88)*(IB88*16.6667))+((HP88*HQ88*HS88)*(IG88*16.6667)),"")</f>
        <v/>
      </c>
      <c r="HW88" s="407" t="s">
        <v>144</v>
      </c>
      <c r="HX88" s="407"/>
      <c r="HY88" s="409" t="str">
        <f t="shared" ref="HY88:HY92" si="902">IF(IA88="9-11","Zona 1",IF(IA88="11","Zona 1",IF(IA88="12-13","Zona 2",IF(IA88="14-16","Zona 2",IF(IA88="17-19","Zona 3",IF(IA88="20","Zona 3",""))))))</f>
        <v/>
      </c>
      <c r="HZ88" s="410" t="str">
        <f t="shared" ref="HZ88:HZ92" si="903">IFERROR(TIME(0,ROUNDDOWN(((1/IB88)*60),0),ROUND(((((1/IB88)*60)-ROUNDDOWN(((1/IB88)*60),0))*60),0)),"")</f>
        <v/>
      </c>
      <c r="IA88" s="407" t="str">
        <f>IFERROR(IF(HW88="PACE_Daniels",(INDEX(BASE!$AE$4:$AH$8,MATCH('Microciclos - Endurance (2)'!HX88,BASE!$AE$4:$AE$8,0),4)),IF(AND(HW88="vVO2máx",HX88&gt;=35,HX88&lt;=45),"9-11",IF(AND(HW88="vVO2máx",HX88&gt;45,HX88&lt;=65),"11",IF(AND(HW88="vVO2máx",HX88&gt;65,HX88&lt;=75),"12-13",IF(AND(HW88="vVO2máx",HX88&gt;=80,HX88&lt;=85),"14-16",IF(AND(HW88="vVO2máx",HX88&gt;=85,HX88&lt;100),"17-19",IF(AND(HW88="vVO2máx",HX88&gt;=100),"20",IF(AND(HW88="FCR",HX88&gt;40,HX88&lt;=60),"12-13",IF(AND(HW88="FCR",HX88&gt;60,HX88&lt;=84),"14-16",IF(AND(HW88="FCR",HX88&gt;=85,HX88&lt;100),"17-19",IF(AND(HW88="FCR",HX88=100),"20",""))))))))))),"")</f>
        <v/>
      </c>
      <c r="IB88" s="409" t="str">
        <f>IFERROR(IF(HW88="vVO2máx",(Avaliações!$C$51*'Microciclos - Endurance (2)'!HX88)/100,IF(HW88="Velocidade_crítica",IF(HX88="80% VC",Avaliações!#REF!*0.8,IF(HX88="100% VC",Avaliações!#REF!*1,IF(HX88="120% VC",Avaliações!#REF!*1.2,IF(HX88="&gt;30%",Avaliações!$C$54*1.3,IF(HX88="&gt;40%",Avaliações!$C$54*1.4,0))))),IF(HW88="PACE_Daniels",INDEX(BASE!$Q$4:$V$60,MATCH(Avaliações!$C$53,BASE!$Q$4:$Q$60,0),MATCH('Microciclos - Endurance (2)'!HX88,BASE!$Q$4:$V$4,0)),""))),"")</f>
        <v/>
      </c>
      <c r="IC88" s="407" t="s">
        <v>144</v>
      </c>
      <c r="ID88" s="407"/>
      <c r="IE88" s="410" t="str">
        <f t="shared" ref="IE88:IE92" si="904">IFERROR(TIME(0,ROUNDDOWN(((1/IG88)*60),0),ROUND(((((1/IG88)*60)-ROUNDDOWN(((1/IG88)*60),0))*60),0)),"")</f>
        <v/>
      </c>
      <c r="IF88" s="407" t="str">
        <f>IFERROR(IF(HW88="PACE_Daniels",(INDEX(BASE!$AE$4:$AH$7,MATCH('Microciclos - Endurance (2)'!ID88,BASE!$AE$4:$AE$7,0),4)),IF(AND(HW88="vVO2máx",ID88&gt;=35,ID88&lt;=45),"9-11",IF(AND(HW88="vVO2máx",ID88&gt;45,ID88&lt;=65),"11",IF(AND(HW88="vVO2máx",ID88&gt;65,ID88&lt;=75),"12-13",IF(AND(HW88="vVO2máx",ID88&gt;=80,ID88&lt;=85),"14-16",IF(AND(HW88="vVO2máx",ID88&gt;=85,ID88&lt;100),"17-19",IF(AND(HW88="vVO2máx",ID88&gt;=100),"20",IF(AND(HW88="FCR",ID88&gt;40,ID88&lt;=60),"12-13",IF(AND(HW88="FCR",ID88&gt;60,ID88&lt;=84),"14-16",IF(AND(HW88="FCR",ID88&gt;=85,ID88&lt;100),"17-19",IF(AND(HW88="FCR",ID88=100),"20",""))))))))))),"")</f>
        <v/>
      </c>
      <c r="IG88" s="409">
        <f>IFERROR(IF(IC88="vVO2máx",(Avaliações!$C$51*'Microciclos - Endurance (2)'!ID88)/100,IF(IC88="Velocidade_crítica",IF(ID88="80% VC",Avaliações!#REF!*0.8,IF(ID88="100% VC",Avaliações!#REF!*1,IF(ID88="120% VC",Avaliações!#REF!*1.2,IF(ID88="&gt;30%",Avaliações!$C$54*1.3,IF(ID88="&gt;40%",Avaliações!$C$54*1.4,0))))),IF(IC88="PACE_Daniels",INDEX(BASE!$Q$4:$V$60,MATCH(Avaliações!$C$53,BASE!$Q$4:$Q$60,0),MATCH('Microciclos - Endurance (2)'!ID88,BASE!$Q$4:$V$4,0)),0))),"")</f>
        <v>0</v>
      </c>
      <c r="IH88" s="409" t="str">
        <f t="shared" ref="IH88:IH92" si="905">IF(IF88="9-11","Zona 1",IF(IF88="11","Zona 1",IF(IF88="12-13","Zona 2",IF(IF88="14-16","Zona 2",IF(IF88="17-19","Zona 3",IF(IF88="20","Zona 3",""))))))</f>
        <v/>
      </c>
      <c r="IL88" s="407"/>
      <c r="IM88" s="407"/>
      <c r="IN88" s="407"/>
      <c r="IO88" s="407"/>
      <c r="IP88" s="407">
        <f>IFERROR(IL88*IM88*IN88,"")</f>
        <v>0</v>
      </c>
      <c r="IQ88" s="407">
        <f t="shared" ref="IQ88:IQ92" si="906">IFERROR(IL88*IM88*IO88,"")</f>
        <v>0</v>
      </c>
      <c r="IR88" s="408" t="str">
        <f t="shared" ref="IR88:IR92" si="907">IFERROR(((IN88*IM88*IL88)*(IX88*16.6667))+((IL88*IM88*IO88)*(JC88*16.6667)),"")</f>
        <v/>
      </c>
      <c r="IS88" s="407" t="s">
        <v>144</v>
      </c>
      <c r="IT88" s="407"/>
      <c r="IU88" s="409" t="str">
        <f t="shared" ref="IU88:IU92" si="908">IF(IW88="9-11","Zona 1",IF(IW88="11","Zona 1",IF(IW88="12-13","Zona 2",IF(IW88="14-16","Zona 2",IF(IW88="17-19","Zona 3",IF(IW88="20","Zona 3",""))))))</f>
        <v/>
      </c>
      <c r="IV88" s="410" t="str">
        <f t="shared" ref="IV88:IV92" si="909">IFERROR(TIME(0,ROUNDDOWN(((1/IX88)*60),0),ROUND(((((1/IX88)*60)-ROUNDDOWN(((1/IX88)*60),0))*60),0)),"")</f>
        <v/>
      </c>
      <c r="IW88" s="407" t="str">
        <f>IFERROR(IF(IS88="PACE_Daniels",(INDEX(BASE!$AE$4:$AH$8,MATCH('Microciclos - Endurance (2)'!IT88,BASE!$AE$4:$AE$8,0),4)),IF(AND(IS88="vVO2máx",IT88&gt;=35,IT88&lt;=45),"9-11",IF(AND(IS88="vVO2máx",IT88&gt;45,IT88&lt;=65),"11",IF(AND(IS88="vVO2máx",IT88&gt;65,IT88&lt;=75),"12-13",IF(AND(IS88="vVO2máx",IT88&gt;=80,IT88&lt;=85),"14-16",IF(AND(IS88="vVO2máx",IT88&gt;=85,IT88&lt;100),"17-19",IF(AND(IS88="vVO2máx",IT88&gt;=100),"20",IF(AND(IS88="FCR",IT88&gt;40,IT88&lt;=60),"12-13",IF(AND(IS88="FCR",IT88&gt;60,IT88&lt;=84),"14-16",IF(AND(IS88="FCR",IT88&gt;=85,IT88&lt;100),"17-19",IF(AND(IS88="FCR",IT88=100),"20",""))))))))))),"")</f>
        <v/>
      </c>
      <c r="IX88" s="409" t="str">
        <f>IFERROR(IF(IS88="vVO2máx",(Avaliações!$C$51*'Microciclos - Endurance (2)'!IT88)/100,IF(IS88="Velocidade_crítica",IF(IT88="80% VC",Avaliações!#REF!*0.8,IF(IT88="100% VC",Avaliações!#REF!*1,IF(IT88="120% VC",Avaliações!#REF!*1.2,IF(IT88="&gt;30%",Avaliações!$C$54*1.3,IF(IT88="&gt;40%",Avaliações!$C$54*1.4,0))))),IF(IS88="PACE_Daniels",INDEX(BASE!$Q$4:$V$60,MATCH(Avaliações!$C$53,BASE!$Q$4:$Q$60,0),MATCH('Microciclos - Endurance (2)'!IT88,BASE!$Q$4:$V$4,0)),""))),"")</f>
        <v/>
      </c>
      <c r="IY88" s="407" t="s">
        <v>144</v>
      </c>
      <c r="IZ88" s="407"/>
      <c r="JA88" s="410" t="str">
        <f t="shared" ref="JA88:JA92" si="910">IFERROR(TIME(0,ROUNDDOWN(((1/JC88)*60),0),ROUND(((((1/JC88)*60)-ROUNDDOWN(((1/JC88)*60),0))*60),0)),"")</f>
        <v/>
      </c>
      <c r="JB88" s="407" t="str">
        <f>IFERROR(IF(IS88="PACE_Daniels",(INDEX(BASE!$AE$4:$AH$7,MATCH('Microciclos - Endurance (2)'!IZ88,BASE!$AE$4:$AE$7,0),4)),IF(AND(IS88="vVO2máx",IZ88&gt;=35,IZ88&lt;=45),"9-11",IF(AND(IS88="vVO2máx",IZ88&gt;45,IZ88&lt;=65),"11",IF(AND(IS88="vVO2máx",IZ88&gt;65,IZ88&lt;=75),"12-13",IF(AND(IS88="vVO2máx",IZ88&gt;=80,IZ88&lt;=85),"14-16",IF(AND(IS88="vVO2máx",IZ88&gt;=85,IZ88&lt;100),"17-19",IF(AND(IS88="vVO2máx",IZ88&gt;=100),"20",IF(AND(IS88="FCR",IZ88&gt;40,IZ88&lt;=60),"12-13",IF(AND(IS88="FCR",IZ88&gt;60,IZ88&lt;=84),"14-16",IF(AND(IS88="FCR",IZ88&gt;=85,IZ88&lt;100),"17-19",IF(AND(IS88="FCR",IZ88=100),"20",""))))))))))),"")</f>
        <v/>
      </c>
      <c r="JC88" s="409">
        <f>IFERROR(IF(IY88="vVO2máx",(Avaliações!$C$51*'Microciclos - Endurance (2)'!IZ88)/100,IF(IY88="Velocidade_crítica",IF(IZ88="80% VC",Avaliações!#REF!*0.8,IF(IZ88="100% VC",Avaliações!#REF!*1,IF(IZ88="120% VC",Avaliações!#REF!*1.2,IF(IZ88="&gt;30%",Avaliações!$C$54*1.3,IF(IZ88="&gt;40%",Avaliações!$C$54*1.4,0))))),IF(IY88="PACE_Daniels",INDEX(BASE!$Q$4:$V$60,MATCH(Avaliações!$C$53,BASE!$Q$4:$Q$60,0),MATCH('Microciclos - Endurance (2)'!IZ88,BASE!$Q$4:$V$4,0)),0))),"")</f>
        <v>0</v>
      </c>
      <c r="JD88" s="409" t="str">
        <f t="shared" ref="JD88:JD92" si="911">IF(JB88="9-11","Zona 1",IF(JB88="11","Zona 1",IF(JB88="12-13","Zona 2",IF(JB88="14-16","Zona 2",IF(JB88="17-19","Zona 3",IF(JB88="20","Zona 3",""))))))</f>
        <v/>
      </c>
      <c r="JH88" s="407"/>
      <c r="JI88" s="407"/>
      <c r="JJ88" s="407"/>
      <c r="JK88" s="407"/>
      <c r="JL88" s="407">
        <f>IFERROR(JH88*JI88*JJ88,"")</f>
        <v>0</v>
      </c>
      <c r="JM88" s="407">
        <f t="shared" ref="JM88:JM92" si="912">IFERROR(JH88*JI88*JK88,"")</f>
        <v>0</v>
      </c>
      <c r="JN88" s="408" t="str">
        <f t="shared" ref="JN88:JN92" si="913">IFERROR(((JJ88*JI88*JH88)*(JT88*16.6667))+((JH88*JI88*JK88)*(JY88*16.6667)),"")</f>
        <v/>
      </c>
      <c r="JO88" s="407" t="s">
        <v>144</v>
      </c>
      <c r="JP88" s="407"/>
      <c r="JQ88" s="409" t="str">
        <f t="shared" ref="JQ88:JQ92" si="914">IF(JS88="9-11","Zona 1",IF(JS88="11","Zona 1",IF(JS88="12-13","Zona 2",IF(JS88="14-16","Zona 2",IF(JS88="17-19","Zona 3",IF(JS88="20","Zona 3",""))))))</f>
        <v/>
      </c>
      <c r="JR88" s="410" t="str">
        <f t="shared" ref="JR88:JR92" si="915">IFERROR(TIME(0,ROUNDDOWN(((1/JT88)*60),0),ROUND(((((1/JT88)*60)-ROUNDDOWN(((1/JT88)*60),0))*60),0)),"")</f>
        <v/>
      </c>
      <c r="JS88" s="407" t="str">
        <f>IFERROR(IF(JO88="PACE_Daniels",(INDEX(BASE!$AE$4:$AH$8,MATCH('Microciclos - Endurance (2)'!JP88,BASE!$AE$4:$AE$8,0),4)),IF(AND(JO88="vVO2máx",JP88&gt;=35,JP88&lt;=45),"9-11",IF(AND(JO88="vVO2máx",JP88&gt;45,JP88&lt;=65),"11",IF(AND(JO88="vVO2máx",JP88&gt;65,JP88&lt;=75),"12-13",IF(AND(JO88="vVO2máx",JP88&gt;=80,JP88&lt;=85),"14-16",IF(AND(JO88="vVO2máx",JP88&gt;=85,JP88&lt;100),"17-19",IF(AND(JO88="vVO2máx",JP88&gt;=100),"20",IF(AND(JO88="FCR",JP88&gt;40,JP88&lt;=60),"12-13",IF(AND(JO88="FCR",JP88&gt;60,JP88&lt;=84),"14-16",IF(AND(JO88="FCR",JP88&gt;=85,JP88&lt;100),"17-19",IF(AND(JO88="FCR",JP88=100),"20",""))))))))))),"")</f>
        <v/>
      </c>
      <c r="JT88" s="409" t="str">
        <f>IFERROR(IF(JO88="vVO2máx",(Avaliações!$C$51*'Microciclos - Endurance (2)'!JP88)/100,IF(JO88="Velocidade_crítica",IF(JP88="80% VC",Avaliações!#REF!*0.8,IF(JP88="100% VC",Avaliações!#REF!*1,IF(JP88="120% VC",Avaliações!#REF!*1.2,IF(JP88="&gt;30%",Avaliações!$C$54*1.3,IF(JP88="&gt;40%",Avaliações!$C$54*1.4,0))))),IF(JO88="PACE_Daniels",INDEX(BASE!$Q$4:$V$60,MATCH(Avaliações!$C$53,BASE!$Q$4:$Q$60,0),MATCH('Microciclos - Endurance (2)'!JP88,BASE!$Q$4:$V$4,0)),""))),"")</f>
        <v/>
      </c>
      <c r="JU88" s="407" t="s">
        <v>144</v>
      </c>
      <c r="JV88" s="407"/>
      <c r="JW88" s="410" t="str">
        <f t="shared" ref="JW88:JW92" si="916">IFERROR(TIME(0,ROUNDDOWN(((1/JY88)*60),0),ROUND(((((1/JY88)*60)-ROUNDDOWN(((1/JY88)*60),0))*60),0)),"")</f>
        <v/>
      </c>
      <c r="JX88" s="407" t="str">
        <f>IFERROR(IF(JO88="PACE_Daniels",(INDEX(BASE!$AE$4:$AH$7,MATCH('Microciclos - Endurance (2)'!JV88,BASE!$AE$4:$AE$7,0),4)),IF(AND(JO88="vVO2máx",JV88&gt;=35,JV88&lt;=45),"9-11",IF(AND(JO88="vVO2máx",JV88&gt;45,JV88&lt;=65),"11",IF(AND(JO88="vVO2máx",JV88&gt;65,JV88&lt;=75),"12-13",IF(AND(JO88="vVO2máx",JV88&gt;=80,JV88&lt;=85),"14-16",IF(AND(JO88="vVO2máx",JV88&gt;=85,JV88&lt;100),"17-19",IF(AND(JO88="vVO2máx",JV88&gt;=100),"20",IF(AND(JO88="FCR",JV88&gt;40,JV88&lt;=60),"12-13",IF(AND(JO88="FCR",JV88&gt;60,JV88&lt;=84),"14-16",IF(AND(JO88="FCR",JV88&gt;=85,JV88&lt;100),"17-19",IF(AND(JO88="FCR",JV88=100),"20",""))))))))))),"")</f>
        <v/>
      </c>
      <c r="JY88" s="409">
        <f>IFERROR(IF(JU88="vVO2máx",(Avaliações!$C$51*'Microciclos - Endurance (2)'!JV88)/100,IF(JU88="Velocidade_crítica",IF(JV88="80% VC",Avaliações!#REF!*0.8,IF(JV88="100% VC",Avaliações!#REF!*1,IF(JV88="120% VC",Avaliações!#REF!*1.2,IF(JV88="&gt;30%",Avaliações!$C$54*1.3,IF(JV88="&gt;40%",Avaliações!$C$54*1.4,0))))),IF(JU88="PACE_Daniels",INDEX(BASE!$Q$4:$V$60,MATCH(Avaliações!$C$53,BASE!$Q$4:$Q$60,0),MATCH('Microciclos - Endurance (2)'!JV88,BASE!$Q$4:$V$4,0)),0))),"")</f>
        <v>0</v>
      </c>
      <c r="JZ88" s="409" t="str">
        <f t="shared" ref="JZ88:JZ92" si="917">IF(JX88="9-11","Zona 1",IF(JX88="11","Zona 1",IF(JX88="12-13","Zona 2",IF(JX88="14-16","Zona 2",IF(JX88="17-19","Zona 3",IF(JX88="20","Zona 3",""))))))</f>
        <v/>
      </c>
      <c r="KD88" s="407"/>
      <c r="KE88" s="407"/>
      <c r="KF88" s="407"/>
      <c r="KG88" s="407"/>
      <c r="KH88" s="407">
        <f>IFERROR(KD88*KE88*KF88,"")</f>
        <v>0</v>
      </c>
      <c r="KI88" s="407">
        <f t="shared" ref="KI88:KI92" si="918">IFERROR(KD88*KE88*KG88,"")</f>
        <v>0</v>
      </c>
      <c r="KJ88" s="408" t="str">
        <f t="shared" ref="KJ88:KJ92" si="919">IFERROR(((KF88*KE88*KD88)*(KP88*16.6667))+((KD88*KE88*KG88)*(KU88*16.6667)),"")</f>
        <v/>
      </c>
      <c r="KK88" s="407" t="s">
        <v>144</v>
      </c>
      <c r="KL88" s="407"/>
      <c r="KM88" s="409" t="str">
        <f t="shared" ref="KM88:KM92" si="920">IF(KO88="9-11","Zona 1",IF(KO88="11","Zona 1",IF(KO88="12-13","Zona 2",IF(KO88="14-16","Zona 2",IF(KO88="17-19","Zona 3",IF(KO88="20","Zona 3",""))))))</f>
        <v/>
      </c>
      <c r="KN88" s="410" t="str">
        <f t="shared" ref="KN88:KN92" si="921">IFERROR(TIME(0,ROUNDDOWN(((1/KP88)*60),0),ROUND(((((1/KP88)*60)-ROUNDDOWN(((1/KP88)*60),0))*60),0)),"")</f>
        <v/>
      </c>
      <c r="KO88" s="407" t="str">
        <f>IFERROR(IF(KK88="PACE_Daniels",(INDEX(BASE!$AE$4:$AH$8,MATCH('Microciclos - Endurance (2)'!KL88,BASE!$AE$4:$AE$8,0),4)),IF(AND(KK88="vVO2máx",KL88&gt;=35,KL88&lt;=45),"9-11",IF(AND(KK88="vVO2máx",KL88&gt;45,KL88&lt;=65),"11",IF(AND(KK88="vVO2máx",KL88&gt;65,KL88&lt;=75),"12-13",IF(AND(KK88="vVO2máx",KL88&gt;=80,KL88&lt;=85),"14-16",IF(AND(KK88="vVO2máx",KL88&gt;=85,KL88&lt;100),"17-19",IF(AND(KK88="vVO2máx",KL88&gt;=100),"20",IF(AND(KK88="FCR",KL88&gt;40,KL88&lt;=60),"12-13",IF(AND(KK88="FCR",KL88&gt;60,KL88&lt;=84),"14-16",IF(AND(KK88="FCR",KL88&gt;=85,KL88&lt;100),"17-19",IF(AND(KK88="FCR",KL88=100),"20",""))))))))))),"")</f>
        <v/>
      </c>
      <c r="KP88" s="409" t="str">
        <f>IFERROR(IF(KK88="vVO2máx",(Avaliações!$C$51*'Microciclos - Endurance (2)'!KL88)/100,IF(KK88="Velocidade_crítica",IF(KL88="80% VC",Avaliações!#REF!*0.8,IF(KL88="100% VC",Avaliações!#REF!*1,IF(KL88="120% VC",Avaliações!#REF!*1.2,IF(KL88="&gt;30%",Avaliações!$C$54*1.3,IF(KL88="&gt;40%",Avaliações!$C$54*1.4,0))))),IF(KK88="PACE_Daniels",INDEX(BASE!$Q$4:$V$60,MATCH(Avaliações!$C$53,BASE!$Q$4:$Q$60,0),MATCH('Microciclos - Endurance (2)'!KL88,BASE!$Q$4:$V$4,0)),""))),"")</f>
        <v/>
      </c>
      <c r="KQ88" s="407" t="s">
        <v>144</v>
      </c>
      <c r="KR88" s="407"/>
      <c r="KS88" s="410" t="str">
        <f t="shared" ref="KS88:KS92" si="922">IFERROR(TIME(0,ROUNDDOWN(((1/KU88)*60),0),ROUND(((((1/KU88)*60)-ROUNDDOWN(((1/KU88)*60),0))*60),0)),"")</f>
        <v/>
      </c>
      <c r="KT88" s="407" t="str">
        <f>IFERROR(IF(KK88="PACE_Daniels",(INDEX(BASE!$AE$4:$AH$7,MATCH('Microciclos - Endurance (2)'!KR88,BASE!$AE$4:$AE$7,0),4)),IF(AND(KK88="vVO2máx",KR88&gt;=35,KR88&lt;=45),"9-11",IF(AND(KK88="vVO2máx",KR88&gt;45,KR88&lt;=65),"11",IF(AND(KK88="vVO2máx",KR88&gt;65,KR88&lt;=75),"12-13",IF(AND(KK88="vVO2máx",KR88&gt;=80,KR88&lt;=85),"14-16",IF(AND(KK88="vVO2máx",KR88&gt;=85,KR88&lt;100),"17-19",IF(AND(KK88="vVO2máx",KR88&gt;=100),"20",IF(AND(KK88="FCR",KR88&gt;40,KR88&lt;=60),"12-13",IF(AND(KK88="FCR",KR88&gt;60,KR88&lt;=84),"14-16",IF(AND(KK88="FCR",KR88&gt;=85,KR88&lt;100),"17-19",IF(AND(KK88="FCR",KR88=100),"20",""))))))))))),"")</f>
        <v/>
      </c>
      <c r="KU88" s="409">
        <f>IFERROR(IF(KQ88="vVO2máx",(Avaliações!$C$51*'Microciclos - Endurance (2)'!KR88)/100,IF(KQ88="Velocidade_crítica",IF(KR88="80% VC",Avaliações!#REF!*0.8,IF(KR88="100% VC",Avaliações!#REF!*1,IF(KR88="120% VC",Avaliações!#REF!*1.2,IF(KR88="&gt;30%",Avaliações!$C$54*1.3,IF(KR88="&gt;40%",Avaliações!$C$54*1.4,0))))),IF(KQ88="PACE_Daniels",INDEX(BASE!$Q$4:$V$60,MATCH(Avaliações!$C$53,BASE!$Q$4:$Q$60,0),MATCH('Microciclos - Endurance (2)'!KR88,BASE!$Q$4:$V$4,0)),0))),"")</f>
        <v>0</v>
      </c>
      <c r="KV88" s="409" t="str">
        <f t="shared" ref="KV88:KV92" si="923">IF(KT88="9-11","Zona 1",IF(KT88="11","Zona 1",IF(KT88="12-13","Zona 2",IF(KT88="14-16","Zona 2",IF(KT88="17-19","Zona 3",IF(KT88="20","Zona 3",""))))))</f>
        <v/>
      </c>
      <c r="KZ88" s="407"/>
      <c r="LA88" s="407"/>
      <c r="LB88" s="407"/>
      <c r="LC88" s="407"/>
      <c r="LD88" s="407">
        <f>IFERROR(KZ88*LA88*LB88,"")</f>
        <v>0</v>
      </c>
      <c r="LE88" s="407">
        <f t="shared" ref="LE88:LE92" si="924">IFERROR(KZ88*LA88*LC88,"")</f>
        <v>0</v>
      </c>
      <c r="LF88" s="408" t="str">
        <f t="shared" ref="LF88:LF92" si="925">IFERROR(((LB88*LA88*KZ88)*(LL88*16.6667))+((KZ88*LA88*LC88)*(LQ88*16.6667)),"")</f>
        <v/>
      </c>
      <c r="LG88" s="407" t="s">
        <v>144</v>
      </c>
      <c r="LH88" s="407"/>
      <c r="LI88" s="409" t="str">
        <f t="shared" ref="LI88:LI92" si="926">IF(LK88="9-11","Zona 1",IF(LK88="11","Zona 1",IF(LK88="12-13","Zona 2",IF(LK88="14-16","Zona 2",IF(LK88="17-19","Zona 3",IF(LK88="20","Zona 3",""))))))</f>
        <v/>
      </c>
      <c r="LJ88" s="410" t="str">
        <f t="shared" ref="LJ88:LJ92" si="927">IFERROR(TIME(0,ROUNDDOWN(((1/LL88)*60),0),ROUND(((((1/LL88)*60)-ROUNDDOWN(((1/LL88)*60),0))*60),0)),"")</f>
        <v/>
      </c>
      <c r="LK88" s="407" t="str">
        <f>IFERROR(IF(LG88="PACE_Daniels",(INDEX(BASE!$AE$4:$AH$8,MATCH('Microciclos - Endurance (2)'!LH88,BASE!$AE$4:$AE$8,0),4)),IF(AND(LG88="vVO2máx",LH88&gt;=35,LH88&lt;=45),"9-11",IF(AND(LG88="vVO2máx",LH88&gt;45,LH88&lt;=65),"11",IF(AND(LG88="vVO2máx",LH88&gt;65,LH88&lt;=75),"12-13",IF(AND(LG88="vVO2máx",LH88&gt;=80,LH88&lt;=85),"14-16",IF(AND(LG88="vVO2máx",LH88&gt;=85,LH88&lt;100),"17-19",IF(AND(LG88="vVO2máx",LH88&gt;=100),"20",IF(AND(LG88="FCR",LH88&gt;40,LH88&lt;=60),"12-13",IF(AND(LG88="FCR",LH88&gt;60,LH88&lt;=84),"14-16",IF(AND(LG88="FCR",LH88&gt;=85,LH88&lt;100),"17-19",IF(AND(LG88="FCR",LH88=100),"20",""))))))))))),"")</f>
        <v/>
      </c>
      <c r="LL88" s="409" t="str">
        <f>IFERROR(IF(LG88="vVO2máx",(Avaliações!$C$51*'Microciclos - Endurance (2)'!LH88)/100,IF(LG88="Velocidade_crítica",IF(LH88="80% VC",Avaliações!#REF!*0.8,IF(LH88="100% VC",Avaliações!#REF!*1,IF(LH88="120% VC",Avaliações!#REF!*1.2,IF(LH88="&gt;30%",Avaliações!$C$54*1.3,IF(LH88="&gt;40%",Avaliações!$C$54*1.4,0))))),IF(LG88="PACE_Daniels",INDEX(BASE!$Q$4:$V$60,MATCH(Avaliações!$C$53,BASE!$Q$4:$Q$60,0),MATCH('Microciclos - Endurance (2)'!LH88,BASE!$Q$4:$V$4,0)),""))),"")</f>
        <v/>
      </c>
      <c r="LM88" s="407" t="s">
        <v>144</v>
      </c>
      <c r="LN88" s="407"/>
      <c r="LO88" s="410" t="str">
        <f t="shared" ref="LO88:LO92" si="928">IFERROR(TIME(0,ROUNDDOWN(((1/LQ88)*60),0),ROUND(((((1/LQ88)*60)-ROUNDDOWN(((1/LQ88)*60),0))*60),0)),"")</f>
        <v/>
      </c>
      <c r="LP88" s="407" t="str">
        <f>IFERROR(IF(LG88="PACE_Daniels",(INDEX(BASE!$AE$4:$AH$7,MATCH('Microciclos - Endurance (2)'!LN88,BASE!$AE$4:$AE$7,0),4)),IF(AND(LG88="vVO2máx",LN88&gt;=35,LN88&lt;=45),"9-11",IF(AND(LG88="vVO2máx",LN88&gt;45,LN88&lt;=65),"11",IF(AND(LG88="vVO2máx",LN88&gt;65,LN88&lt;=75),"12-13",IF(AND(LG88="vVO2máx",LN88&gt;=80,LN88&lt;=85),"14-16",IF(AND(LG88="vVO2máx",LN88&gt;=85,LN88&lt;100),"17-19",IF(AND(LG88="vVO2máx",LN88&gt;=100),"20",IF(AND(LG88="FCR",LN88&gt;40,LN88&lt;=60),"12-13",IF(AND(LG88="FCR",LN88&gt;60,LN88&lt;=84),"14-16",IF(AND(LG88="FCR",LN88&gt;=85,LN88&lt;100),"17-19",IF(AND(LG88="FCR",LN88=100),"20",""))))))))))),"")</f>
        <v/>
      </c>
      <c r="LQ88" s="409">
        <f>IFERROR(IF(LM88="vVO2máx",(Avaliações!$C$51*'Microciclos - Endurance (2)'!LN88)/100,IF(LM88="Velocidade_crítica",IF(LN88="80% VC",Avaliações!#REF!*0.8,IF(LN88="100% VC",Avaliações!#REF!*1,IF(LN88="120% VC",Avaliações!#REF!*1.2,IF(LN88="&gt;30%",Avaliações!$C$54*1.3,IF(LN88="&gt;40%",Avaliações!$C$54*1.4,0))))),IF(LM88="PACE_Daniels",INDEX(BASE!$Q$4:$V$60,MATCH(Avaliações!$C$53,BASE!$Q$4:$Q$60,0),MATCH('Microciclos - Endurance (2)'!LN88,BASE!$Q$4:$V$4,0)),0))),"")</f>
        <v>0</v>
      </c>
      <c r="LR88" s="409" t="str">
        <f t="shared" ref="LR88:LR92" si="929">IF(LP88="9-11","Zona 1",IF(LP88="11","Zona 1",IF(LP88="12-13","Zona 2",IF(LP88="14-16","Zona 2",IF(LP88="17-19","Zona 3",IF(LP88="20","Zona 3",""))))))</f>
        <v/>
      </c>
      <c r="LV88" s="407"/>
      <c r="LW88" s="407"/>
      <c r="LX88" s="407"/>
      <c r="LY88" s="407"/>
      <c r="LZ88" s="407">
        <f>IFERROR(LV88*LW88*LX88,"")</f>
        <v>0</v>
      </c>
      <c r="MA88" s="407">
        <f t="shared" ref="MA88:MA92" si="930">IFERROR(LV88*LW88*LY88,"")</f>
        <v>0</v>
      </c>
      <c r="MB88" s="408" t="str">
        <f t="shared" ref="MB88:MB92" si="931">IFERROR(((LX88*LW88*LV88)*(MH88*16.6667))+((LV88*LW88*LY88)*(MM88*16.6667)),"")</f>
        <v/>
      </c>
      <c r="MC88" s="407" t="s">
        <v>144</v>
      </c>
      <c r="MD88" s="407"/>
      <c r="ME88" s="409" t="str">
        <f t="shared" ref="ME88:ME92" si="932">IF(MG88="9-11","Zona 1",IF(MG88="11","Zona 1",IF(MG88="12-13","Zona 2",IF(MG88="14-16","Zona 2",IF(MG88="17-19","Zona 3",IF(MG88="20","Zona 3",""))))))</f>
        <v/>
      </c>
      <c r="MF88" s="410" t="str">
        <f t="shared" ref="MF88:MF92" si="933">IFERROR(TIME(0,ROUNDDOWN(((1/MH88)*60),0),ROUND(((((1/MH88)*60)-ROUNDDOWN(((1/MH88)*60),0))*60),0)),"")</f>
        <v/>
      </c>
      <c r="MG88" s="407" t="str">
        <f>IFERROR(IF(MC88="PACE_Daniels",(INDEX(BASE!$AE$4:$AH$8,MATCH('Microciclos - Endurance (2)'!MD88,BASE!$AE$4:$AE$8,0),4)),IF(AND(MC88="vVO2máx",MD88&gt;=35,MD88&lt;=45),"9-11",IF(AND(MC88="vVO2máx",MD88&gt;45,MD88&lt;=65),"11",IF(AND(MC88="vVO2máx",MD88&gt;65,MD88&lt;=75),"12-13",IF(AND(MC88="vVO2máx",MD88&gt;=80,MD88&lt;=85),"14-16",IF(AND(MC88="vVO2máx",MD88&gt;=85,MD88&lt;100),"17-19",IF(AND(MC88="vVO2máx",MD88&gt;=100),"20",IF(AND(MC88="FCR",MD88&gt;40,MD88&lt;=60),"12-13",IF(AND(MC88="FCR",MD88&gt;60,MD88&lt;=84),"14-16",IF(AND(MC88="FCR",MD88&gt;=85,MD88&lt;100),"17-19",IF(AND(MC88="FCR",MD88=100),"20",""))))))))))),"")</f>
        <v/>
      </c>
      <c r="MH88" s="409" t="str">
        <f>IFERROR(IF(MC88="vVO2máx",(Avaliações!$C$51*'Microciclos - Endurance (2)'!MD88)/100,IF(MC88="Velocidade_crítica",IF(MD88="80% VC",Avaliações!#REF!*0.8,IF(MD88="100% VC",Avaliações!#REF!*1,IF(MD88="120% VC",Avaliações!#REF!*1.2,IF(MD88="&gt;30%",Avaliações!$C$54*1.3,IF(MD88="&gt;40%",Avaliações!$C$54*1.4,0))))),IF(MC88="PACE_Daniels",INDEX(BASE!$Q$4:$V$60,MATCH(Avaliações!$C$53,BASE!$Q$4:$Q$60,0),MATCH('Microciclos - Endurance (2)'!MD88,BASE!$Q$4:$V$4,0)),""))),"")</f>
        <v/>
      </c>
      <c r="MI88" s="407" t="s">
        <v>144</v>
      </c>
      <c r="MJ88" s="407"/>
      <c r="MK88" s="410" t="str">
        <f t="shared" ref="MK88:MK92" si="934">IFERROR(TIME(0,ROUNDDOWN(((1/MM88)*60),0),ROUND(((((1/MM88)*60)-ROUNDDOWN(((1/MM88)*60),0))*60),0)),"")</f>
        <v/>
      </c>
      <c r="ML88" s="407" t="str">
        <f>IFERROR(IF(MC88="PACE_Daniels",(INDEX(BASE!$AE$4:$AH$7,MATCH('Microciclos - Endurance (2)'!MJ88,BASE!$AE$4:$AE$7,0),4)),IF(AND(MC88="vVO2máx",MJ88&gt;=35,MJ88&lt;=45),"9-11",IF(AND(MC88="vVO2máx",MJ88&gt;45,MJ88&lt;=65),"11",IF(AND(MC88="vVO2máx",MJ88&gt;65,MJ88&lt;=75),"12-13",IF(AND(MC88="vVO2máx",MJ88&gt;=80,MJ88&lt;=85),"14-16",IF(AND(MC88="vVO2máx",MJ88&gt;=85,MJ88&lt;100),"17-19",IF(AND(MC88="vVO2máx",MJ88&gt;=100),"20",IF(AND(MC88="FCR",MJ88&gt;40,MJ88&lt;=60),"12-13",IF(AND(MC88="FCR",MJ88&gt;60,MJ88&lt;=84),"14-16",IF(AND(MC88="FCR",MJ88&gt;=85,MJ88&lt;100),"17-19",IF(AND(MC88="FCR",MJ88=100),"20",""))))))))))),"")</f>
        <v/>
      </c>
      <c r="MM88" s="409">
        <f>IFERROR(IF(MI88="vVO2máx",(Avaliações!$C$51*'Microciclos - Endurance (2)'!MJ88)/100,IF(MI88="Velocidade_crítica",IF(MJ88="80% VC",Avaliações!#REF!*0.8,IF(MJ88="100% VC",Avaliações!#REF!*1,IF(MJ88="120% VC",Avaliações!#REF!*1.2,IF(MJ88="&gt;30%",Avaliações!$C$54*1.3,IF(MJ88="&gt;40%",Avaliações!$C$54*1.4,0))))),IF(MI88="PACE_Daniels",INDEX(BASE!$Q$4:$V$60,MATCH(Avaliações!$C$53,BASE!$Q$4:$Q$60,0),MATCH('Microciclos - Endurance (2)'!MJ88,BASE!$Q$4:$V$4,0)),0))),"")</f>
        <v>0</v>
      </c>
      <c r="MN88" s="409" t="str">
        <f t="shared" ref="MN88:MN92" si="935">IF(ML88="9-11","Zona 1",IF(ML88="11","Zona 1",IF(ML88="12-13","Zona 2",IF(ML88="14-16","Zona 2",IF(ML88="17-19","Zona 3",IF(ML88="20","Zona 3",""))))))</f>
        <v/>
      </c>
      <c r="MR88" s="407"/>
      <c r="MS88" s="407"/>
      <c r="MT88" s="407"/>
      <c r="MU88" s="407"/>
      <c r="MV88" s="407">
        <f>IFERROR(MR88*MS88*MT88,"")</f>
        <v>0</v>
      </c>
      <c r="MW88" s="407">
        <f t="shared" ref="MW88:MW92" si="936">IFERROR(MR88*MS88*MU88,"")</f>
        <v>0</v>
      </c>
      <c r="MX88" s="408" t="str">
        <f t="shared" ref="MX88:MX92" si="937">IFERROR(((MT88*MS88*MR88)*(ND88*16.6667))+((MR88*MS88*MU88)*(NI88*16.6667)),"")</f>
        <v/>
      </c>
      <c r="MY88" s="407" t="s">
        <v>144</v>
      </c>
      <c r="MZ88" s="407"/>
      <c r="NA88" s="409" t="str">
        <f t="shared" ref="NA88:NA92" si="938">IF(NC88="9-11","Zona 1",IF(NC88="11","Zona 1",IF(NC88="12-13","Zona 2",IF(NC88="14-16","Zona 2",IF(NC88="17-19","Zona 3",IF(NC88="20","Zona 3",""))))))</f>
        <v/>
      </c>
      <c r="NB88" s="410" t="str">
        <f t="shared" ref="NB88:NB92" si="939">IFERROR(TIME(0,ROUNDDOWN(((1/ND88)*60),0),ROUND(((((1/ND88)*60)-ROUNDDOWN(((1/ND88)*60),0))*60),0)),"")</f>
        <v/>
      </c>
      <c r="NC88" s="407" t="str">
        <f>IFERROR(IF(MY88="PACE_Daniels",(INDEX(BASE!$AE$4:$AH$8,MATCH('Microciclos - Endurance (2)'!MZ88,BASE!$AE$4:$AE$8,0),4)),IF(AND(MY88="vVO2máx",MZ88&gt;=35,MZ88&lt;=45),"9-11",IF(AND(MY88="vVO2máx",MZ88&gt;45,MZ88&lt;=65),"11",IF(AND(MY88="vVO2máx",MZ88&gt;65,MZ88&lt;=75),"12-13",IF(AND(MY88="vVO2máx",MZ88&gt;=80,MZ88&lt;=85),"14-16",IF(AND(MY88="vVO2máx",MZ88&gt;=85,MZ88&lt;100),"17-19",IF(AND(MY88="vVO2máx",MZ88&gt;=100),"20",IF(AND(MY88="FCR",MZ88&gt;40,MZ88&lt;=60),"12-13",IF(AND(MY88="FCR",MZ88&gt;60,MZ88&lt;=84),"14-16",IF(AND(MY88="FCR",MZ88&gt;=85,MZ88&lt;100),"17-19",IF(AND(MY88="FCR",MZ88=100),"20",""))))))))))),"")</f>
        <v/>
      </c>
      <c r="ND88" s="409" t="str">
        <f>IFERROR(IF(MY88="vVO2máx",(Avaliações!$C$51*'Microciclos - Endurance (2)'!MZ88)/100,IF(MY88="Velocidade_crítica",IF(MZ88="80% VC",Avaliações!#REF!*0.8,IF(MZ88="100% VC",Avaliações!#REF!*1,IF(MZ88="120% VC",Avaliações!#REF!*1.2,IF(MZ88="&gt;30%",Avaliações!$C$54*1.3,IF(MZ88="&gt;40%",Avaliações!$C$54*1.4,0))))),IF(MY88="PACE_Daniels",INDEX(BASE!$Q$4:$V$60,MATCH(Avaliações!$C$53,BASE!$Q$4:$Q$60,0),MATCH('Microciclos - Endurance (2)'!MZ88,BASE!$Q$4:$V$4,0)),""))),"")</f>
        <v/>
      </c>
      <c r="NE88" s="407" t="s">
        <v>144</v>
      </c>
      <c r="NF88" s="407"/>
      <c r="NG88" s="410" t="str">
        <f t="shared" ref="NG88:NG92" si="940">IFERROR(TIME(0,ROUNDDOWN(((1/NI88)*60),0),ROUND(((((1/NI88)*60)-ROUNDDOWN(((1/NI88)*60),0))*60),0)),"")</f>
        <v/>
      </c>
      <c r="NH88" s="407" t="str">
        <f>IFERROR(IF(MY88="PACE_Daniels",(INDEX(BASE!$AE$4:$AH$7,MATCH('Microciclos - Endurance (2)'!NF88,BASE!$AE$4:$AE$7,0),4)),IF(AND(MY88="vVO2máx",NF88&gt;=35,NF88&lt;=45),"9-11",IF(AND(MY88="vVO2máx",NF88&gt;45,NF88&lt;=65),"11",IF(AND(MY88="vVO2máx",NF88&gt;65,NF88&lt;=75),"12-13",IF(AND(MY88="vVO2máx",NF88&gt;=80,NF88&lt;=85),"14-16",IF(AND(MY88="vVO2máx",NF88&gt;=85,NF88&lt;100),"17-19",IF(AND(MY88="vVO2máx",NF88&gt;=100),"20",IF(AND(MY88="FCR",NF88&gt;40,NF88&lt;=60),"12-13",IF(AND(MY88="FCR",NF88&gt;60,NF88&lt;=84),"14-16",IF(AND(MY88="FCR",NF88&gt;=85,NF88&lt;100),"17-19",IF(AND(MY88="FCR",NF88=100),"20",""))))))))))),"")</f>
        <v/>
      </c>
      <c r="NI88" s="409">
        <f>IFERROR(IF(NE88="vVO2máx",(Avaliações!$C$51*'Microciclos - Endurance (2)'!NF88)/100,IF(NE88="Velocidade_crítica",IF(NF88="80% VC",Avaliações!#REF!*0.8,IF(NF88="100% VC",Avaliações!#REF!*1,IF(NF88="120% VC",Avaliações!#REF!*1.2,IF(NF88="&gt;30%",Avaliações!$C$54*1.3,IF(NF88="&gt;40%",Avaliações!$C$54*1.4,0))))),IF(NE88="PACE_Daniels",INDEX(BASE!$Q$4:$V$60,MATCH(Avaliações!$C$53,BASE!$Q$4:$Q$60,0),MATCH('Microciclos - Endurance (2)'!NF88,BASE!$Q$4:$V$4,0)),0))),"")</f>
        <v>0</v>
      </c>
      <c r="NJ88" s="409" t="str">
        <f t="shared" ref="NJ88:NJ92" si="941">IF(NH88="9-11","Zona 1",IF(NH88="11","Zona 1",IF(NH88="12-13","Zona 2",IF(NH88="14-16","Zona 2",IF(NH88="17-19","Zona 3",IF(NH88="20","Zona 3",""))))))</f>
        <v/>
      </c>
      <c r="NN88" s="407"/>
      <c r="NO88" s="407"/>
      <c r="NP88" s="407"/>
      <c r="NQ88" s="407"/>
      <c r="NR88" s="407">
        <f>IFERROR(NN88*NO88*NP88,"")</f>
        <v>0</v>
      </c>
      <c r="NS88" s="407">
        <f t="shared" ref="NS88:NS92" si="942">IFERROR(NN88*NO88*NQ88,"")</f>
        <v>0</v>
      </c>
      <c r="NT88" s="408" t="str">
        <f t="shared" ref="NT88:NT92" si="943">IFERROR(((NP88*NO88*NN88)*(NZ88*16.6667))+((NN88*NO88*NQ88)*(OE88*16.6667)),"")</f>
        <v/>
      </c>
      <c r="NU88" s="407" t="s">
        <v>144</v>
      </c>
      <c r="NV88" s="407"/>
      <c r="NW88" s="409" t="str">
        <f t="shared" ref="NW88:NW92" si="944">IF(NY88="9-11","Zona 1",IF(NY88="11","Zona 1",IF(NY88="12-13","Zona 2",IF(NY88="14-16","Zona 2",IF(NY88="17-19","Zona 3",IF(NY88="20","Zona 3",""))))))</f>
        <v/>
      </c>
      <c r="NX88" s="410" t="str">
        <f t="shared" ref="NX88:NX92" si="945">IFERROR(TIME(0,ROUNDDOWN(((1/NZ88)*60),0),ROUND(((((1/NZ88)*60)-ROUNDDOWN(((1/NZ88)*60),0))*60),0)),"")</f>
        <v/>
      </c>
      <c r="NY88" s="407" t="str">
        <f>IFERROR(IF(NU88="PACE_Daniels",(INDEX(BASE!$AE$4:$AH$8,MATCH('Microciclos - Endurance (2)'!NV88,BASE!$AE$4:$AE$8,0),4)),IF(AND(NU88="vVO2máx",NV88&gt;=35,NV88&lt;=45),"9-11",IF(AND(NU88="vVO2máx",NV88&gt;45,NV88&lt;=65),"11",IF(AND(NU88="vVO2máx",NV88&gt;65,NV88&lt;=75),"12-13",IF(AND(NU88="vVO2máx",NV88&gt;=80,NV88&lt;=85),"14-16",IF(AND(NU88="vVO2máx",NV88&gt;=85,NV88&lt;100),"17-19",IF(AND(NU88="vVO2máx",NV88&gt;=100),"20",IF(AND(NU88="FCR",NV88&gt;40,NV88&lt;=60),"12-13",IF(AND(NU88="FCR",NV88&gt;60,NV88&lt;=84),"14-16",IF(AND(NU88="FCR",NV88&gt;=85,NV88&lt;100),"17-19",IF(AND(NU88="FCR",NV88=100),"20",""))))))))))),"")</f>
        <v/>
      </c>
      <c r="NZ88" s="409" t="str">
        <f>IFERROR(IF(NU88="vVO2máx",(Avaliações!$C$51*'Microciclos - Endurance (2)'!NV88)/100,IF(NU88="Velocidade_crítica",IF(NV88="80% VC",Avaliações!#REF!*0.8,IF(NV88="100% VC",Avaliações!#REF!*1,IF(NV88="120% VC",Avaliações!#REF!*1.2,IF(NV88="&gt;30%",Avaliações!$C$54*1.3,IF(NV88="&gt;40%",Avaliações!$C$54*1.4,0))))),IF(NU88="PACE_Daniels",INDEX(BASE!$Q$4:$V$60,MATCH(Avaliações!$C$53,BASE!$Q$4:$Q$60,0),MATCH('Microciclos - Endurance (2)'!NV88,BASE!$Q$4:$V$4,0)),""))),"")</f>
        <v/>
      </c>
      <c r="OA88" s="407" t="s">
        <v>144</v>
      </c>
      <c r="OB88" s="407"/>
      <c r="OC88" s="410" t="str">
        <f t="shared" ref="OC88:OC92" si="946">IFERROR(TIME(0,ROUNDDOWN(((1/OE88)*60),0),ROUND(((((1/OE88)*60)-ROUNDDOWN(((1/OE88)*60),0))*60),0)),"")</f>
        <v/>
      </c>
      <c r="OD88" s="407" t="str">
        <f>IFERROR(IF(NU88="PACE_Daniels",(INDEX(BASE!$AE$4:$AH$7,MATCH('Microciclos - Endurance (2)'!OB88,BASE!$AE$4:$AE$7,0),4)),IF(AND(NU88="vVO2máx",OB88&gt;=35,OB88&lt;=45),"9-11",IF(AND(NU88="vVO2máx",OB88&gt;45,OB88&lt;=65),"11",IF(AND(NU88="vVO2máx",OB88&gt;65,OB88&lt;=75),"12-13",IF(AND(NU88="vVO2máx",OB88&gt;=80,OB88&lt;=85),"14-16",IF(AND(NU88="vVO2máx",OB88&gt;=85,OB88&lt;100),"17-19",IF(AND(NU88="vVO2máx",OB88&gt;=100),"20",IF(AND(NU88="FCR",OB88&gt;40,OB88&lt;=60),"12-13",IF(AND(NU88="FCR",OB88&gt;60,OB88&lt;=84),"14-16",IF(AND(NU88="FCR",OB88&gt;=85,OB88&lt;100),"17-19",IF(AND(NU88="FCR",OB88=100),"20",""))))))))))),"")</f>
        <v/>
      </c>
      <c r="OE88" s="409">
        <f>IFERROR(IF(OA88="vVO2máx",(Avaliações!$C$51*'Microciclos - Endurance (2)'!OB88)/100,IF(OA88="Velocidade_crítica",IF(OB88="80% VC",Avaliações!#REF!*0.8,IF(OB88="100% VC",Avaliações!#REF!*1,IF(OB88="120% VC",Avaliações!#REF!*1.2,IF(OB88="&gt;30%",Avaliações!$C$54*1.3,IF(OB88="&gt;40%",Avaliações!$C$54*1.4,0))))),IF(OA88="PACE_Daniels",INDEX(BASE!$Q$4:$V$60,MATCH(Avaliações!$C$53,BASE!$Q$4:$Q$60,0),MATCH('Microciclos - Endurance (2)'!OB88,BASE!$Q$4:$V$4,0)),0))),"")</f>
        <v>0</v>
      </c>
      <c r="OF88" s="409" t="str">
        <f t="shared" ref="OF88:OF92" si="947">IF(OD88="9-11","Zona 1",IF(OD88="11","Zona 1",IF(OD88="12-13","Zona 2",IF(OD88="14-16","Zona 2",IF(OD88="17-19","Zona 3",IF(OD88="20","Zona 3",""))))))</f>
        <v/>
      </c>
      <c r="OJ88" s="407"/>
      <c r="OK88" s="407"/>
      <c r="OL88" s="407"/>
      <c r="OM88" s="407"/>
      <c r="ON88" s="407">
        <f>IFERROR(OJ88*OK88*OL88,"")</f>
        <v>0</v>
      </c>
      <c r="OO88" s="407">
        <f t="shared" ref="OO88:OO92" si="948">IFERROR(OJ88*OK88*OM88,"")</f>
        <v>0</v>
      </c>
      <c r="OP88" s="408" t="str">
        <f t="shared" ref="OP88:OP92" si="949">IFERROR(((OL88*OK88*OJ88)*(OV88*16.6667))+((OJ88*OK88*OM88)*(PA88*16.6667)),"")</f>
        <v/>
      </c>
      <c r="OQ88" s="407" t="s">
        <v>144</v>
      </c>
      <c r="OR88" s="407"/>
      <c r="OS88" s="409" t="str">
        <f t="shared" ref="OS88:OS92" si="950">IF(OU88="9-11","Zona 1",IF(OU88="11","Zona 1",IF(OU88="12-13","Zona 2",IF(OU88="14-16","Zona 2",IF(OU88="17-19","Zona 3",IF(OU88="20","Zona 3",""))))))</f>
        <v/>
      </c>
      <c r="OT88" s="410" t="str">
        <f t="shared" ref="OT88:OT92" si="951">IFERROR(TIME(0,ROUNDDOWN(((1/OV88)*60),0),ROUND(((((1/OV88)*60)-ROUNDDOWN(((1/OV88)*60),0))*60),0)),"")</f>
        <v/>
      </c>
      <c r="OU88" s="407" t="str">
        <f>IFERROR(IF(OQ88="PACE_Daniels",(INDEX(BASE!$AE$4:$AH$8,MATCH('Microciclos - Endurance (2)'!OR88,BASE!$AE$4:$AE$8,0),4)),IF(AND(OQ88="vVO2máx",OR88&gt;=35,OR88&lt;=45),"9-11",IF(AND(OQ88="vVO2máx",OR88&gt;45,OR88&lt;=65),"11",IF(AND(OQ88="vVO2máx",OR88&gt;65,OR88&lt;=75),"12-13",IF(AND(OQ88="vVO2máx",OR88&gt;=80,OR88&lt;=85),"14-16",IF(AND(OQ88="vVO2máx",OR88&gt;=85,OR88&lt;100),"17-19",IF(AND(OQ88="vVO2máx",OR88&gt;=100),"20",IF(AND(OQ88="FCR",OR88&gt;40,OR88&lt;=60),"12-13",IF(AND(OQ88="FCR",OR88&gt;60,OR88&lt;=84),"14-16",IF(AND(OQ88="FCR",OR88&gt;=85,OR88&lt;100),"17-19",IF(AND(OQ88="FCR",OR88=100),"20",""))))))))))),"")</f>
        <v/>
      </c>
      <c r="OV88" s="409" t="str">
        <f>IFERROR(IF(OQ88="vVO2máx",(Avaliações!$C$51*'Microciclos - Endurance (2)'!OR88)/100,IF(OQ88="Velocidade_crítica",IF(OR88="80% VC",Avaliações!#REF!*0.8,IF(OR88="100% VC",Avaliações!#REF!*1,IF(OR88="120% VC",Avaliações!#REF!*1.2,IF(OR88="&gt;30%",Avaliações!$C$54*1.3,IF(OR88="&gt;40%",Avaliações!$C$54*1.4,0))))),IF(OQ88="PACE_Daniels",INDEX(BASE!$Q$4:$V$60,MATCH(Avaliações!$C$53,BASE!$Q$4:$Q$60,0),MATCH('Microciclos - Endurance (2)'!OR88,BASE!$Q$4:$V$4,0)),""))),"")</f>
        <v/>
      </c>
      <c r="OW88" s="407" t="s">
        <v>144</v>
      </c>
      <c r="OX88" s="407"/>
      <c r="OY88" s="410" t="str">
        <f t="shared" ref="OY88:OY92" si="952">IFERROR(TIME(0,ROUNDDOWN(((1/PA88)*60),0),ROUND(((((1/PA88)*60)-ROUNDDOWN(((1/PA88)*60),0))*60),0)),"")</f>
        <v/>
      </c>
      <c r="OZ88" s="407" t="str">
        <f>IFERROR(IF(OQ88="PACE_Daniels",(INDEX(BASE!$AE$4:$AH$7,MATCH('Microciclos - Endurance (2)'!OX88,BASE!$AE$4:$AE$7,0),4)),IF(AND(OQ88="vVO2máx",OX88&gt;=35,OX88&lt;=45),"9-11",IF(AND(OQ88="vVO2máx",OX88&gt;45,OX88&lt;=65),"11",IF(AND(OQ88="vVO2máx",OX88&gt;65,OX88&lt;=75),"12-13",IF(AND(OQ88="vVO2máx",OX88&gt;=80,OX88&lt;=85),"14-16",IF(AND(OQ88="vVO2máx",OX88&gt;=85,OX88&lt;100),"17-19",IF(AND(OQ88="vVO2máx",OX88&gt;=100),"20",IF(AND(OQ88="FCR",OX88&gt;40,OX88&lt;=60),"12-13",IF(AND(OQ88="FCR",OX88&gt;60,OX88&lt;=84),"14-16",IF(AND(OQ88="FCR",OX88&gt;=85,OX88&lt;100),"17-19",IF(AND(OQ88="FCR",OX88=100),"20",""))))))))))),"")</f>
        <v/>
      </c>
      <c r="PA88" s="409">
        <f>IFERROR(IF(OW88="vVO2máx",(Avaliações!$C$51*'Microciclos - Endurance (2)'!OX88)/100,IF(OW88="Velocidade_crítica",IF(OX88="80% VC",Avaliações!#REF!*0.8,IF(OX88="100% VC",Avaliações!#REF!*1,IF(OX88="120% VC",Avaliações!#REF!*1.2,IF(OX88="&gt;30%",Avaliações!$C$54*1.3,IF(OX88="&gt;40%",Avaliações!$C$54*1.4,0))))),IF(OW88="PACE_Daniels",INDEX(BASE!$Q$4:$V$60,MATCH(Avaliações!$C$53,BASE!$Q$4:$Q$60,0),MATCH('Microciclos - Endurance (2)'!OX88,BASE!$Q$4:$V$4,0)),0))),"")</f>
        <v>0</v>
      </c>
      <c r="PB88" s="409" t="str">
        <f t="shared" ref="PB88:PB92" si="953">IF(OZ88="9-11","Zona 1",IF(OZ88="11","Zona 1",IF(OZ88="12-13","Zona 2",IF(OZ88="14-16","Zona 2",IF(OZ88="17-19","Zona 3",IF(OZ88="20","Zona 3",""))))))</f>
        <v/>
      </c>
      <c r="PF88" s="407"/>
      <c r="PG88" s="407"/>
      <c r="PH88" s="407"/>
      <c r="PI88" s="407"/>
      <c r="PJ88" s="407">
        <f>IFERROR(PF88*PG88*PH88,"")</f>
        <v>0</v>
      </c>
      <c r="PK88" s="407">
        <f t="shared" ref="PK88:PK92" si="954">IFERROR(PF88*PG88*PI88,"")</f>
        <v>0</v>
      </c>
      <c r="PL88" s="408" t="str">
        <f t="shared" ref="PL88:PL92" si="955">IFERROR(((PH88*PG88*PF88)*(PR88*16.6667))+((PF88*PG88*PI88)*(PW88*16.6667)),"")</f>
        <v/>
      </c>
      <c r="PM88" s="407" t="s">
        <v>144</v>
      </c>
      <c r="PN88" s="407"/>
      <c r="PO88" s="409" t="str">
        <f t="shared" ref="PO88:PO92" si="956">IF(PQ88="9-11","Zona 1",IF(PQ88="11","Zona 1",IF(PQ88="12-13","Zona 2",IF(PQ88="14-16","Zona 2",IF(PQ88="17-19","Zona 3",IF(PQ88="20","Zona 3",""))))))</f>
        <v/>
      </c>
      <c r="PP88" s="410" t="str">
        <f t="shared" ref="PP88:PP92" si="957">IFERROR(TIME(0,ROUNDDOWN(((1/PR88)*60),0),ROUND(((((1/PR88)*60)-ROUNDDOWN(((1/PR88)*60),0))*60),0)),"")</f>
        <v/>
      </c>
      <c r="PQ88" s="407" t="str">
        <f>IFERROR(IF(PM88="PACE_Daniels",(INDEX(BASE!$AE$4:$AH$8,MATCH('Microciclos - Endurance (2)'!PN88,BASE!$AE$4:$AE$8,0),4)),IF(AND(PM88="vVO2máx",PN88&gt;=35,PN88&lt;=45),"9-11",IF(AND(PM88="vVO2máx",PN88&gt;45,PN88&lt;=65),"11",IF(AND(PM88="vVO2máx",PN88&gt;65,PN88&lt;=75),"12-13",IF(AND(PM88="vVO2máx",PN88&gt;=80,PN88&lt;=85),"14-16",IF(AND(PM88="vVO2máx",PN88&gt;=85,PN88&lt;100),"17-19",IF(AND(PM88="vVO2máx",PN88&gt;=100),"20",IF(AND(PM88="FCR",PN88&gt;40,PN88&lt;=60),"12-13",IF(AND(PM88="FCR",PN88&gt;60,PN88&lt;=84),"14-16",IF(AND(PM88="FCR",PN88&gt;=85,PN88&lt;100),"17-19",IF(AND(PM88="FCR",PN88=100),"20",""))))))))))),"")</f>
        <v/>
      </c>
      <c r="PR88" s="409" t="str">
        <f>IFERROR(IF(PM88="vVO2máx",(Avaliações!$C$51*'Microciclos - Endurance (2)'!PN88)/100,IF(PM88="Velocidade_crítica",IF(PN88="80% VC",Avaliações!#REF!*0.8,IF(PN88="100% VC",Avaliações!#REF!*1,IF(PN88="120% VC",Avaliações!#REF!*1.2,IF(PN88="&gt;30%",Avaliações!$C$54*1.3,IF(PN88="&gt;40%",Avaliações!$C$54*1.4,0))))),IF(PM88="PACE_Daniels",INDEX(BASE!$Q$4:$V$60,MATCH(Avaliações!$C$53,BASE!$Q$4:$Q$60,0),MATCH('Microciclos - Endurance (2)'!PN88,BASE!$Q$4:$V$4,0)),""))),"")</f>
        <v/>
      </c>
      <c r="PS88" s="407" t="s">
        <v>144</v>
      </c>
      <c r="PT88" s="407"/>
      <c r="PU88" s="410" t="str">
        <f t="shared" ref="PU88:PU92" si="958">IFERROR(TIME(0,ROUNDDOWN(((1/PW88)*60),0),ROUND(((((1/PW88)*60)-ROUNDDOWN(((1/PW88)*60),0))*60),0)),"")</f>
        <v/>
      </c>
      <c r="PV88" s="407" t="str">
        <f>IFERROR(IF(PM88="PACE_Daniels",(INDEX(BASE!$AE$4:$AH$7,MATCH('Microciclos - Endurance (2)'!PT88,BASE!$AE$4:$AE$7,0),4)),IF(AND(PM88="vVO2máx",PT88&gt;=35,PT88&lt;=45),"9-11",IF(AND(PM88="vVO2máx",PT88&gt;45,PT88&lt;=65),"11",IF(AND(PM88="vVO2máx",PT88&gt;65,PT88&lt;=75),"12-13",IF(AND(PM88="vVO2máx",PT88&gt;=80,PT88&lt;=85),"14-16",IF(AND(PM88="vVO2máx",PT88&gt;=85,PT88&lt;100),"17-19",IF(AND(PM88="vVO2máx",PT88&gt;=100),"20",IF(AND(PM88="FCR",PT88&gt;40,PT88&lt;=60),"12-13",IF(AND(PM88="FCR",PT88&gt;60,PT88&lt;=84),"14-16",IF(AND(PM88="FCR",PT88&gt;=85,PT88&lt;100),"17-19",IF(AND(PM88="FCR",PT88=100),"20",""))))))))))),"")</f>
        <v/>
      </c>
      <c r="PW88" s="409">
        <f>IFERROR(IF(PS88="vVO2máx",(Avaliações!$C$51*'Microciclos - Endurance (2)'!PT88)/100,IF(PS88="Velocidade_crítica",IF(PT88="80% VC",Avaliações!#REF!*0.8,IF(PT88="100% VC",Avaliações!#REF!*1,IF(PT88="120% VC",Avaliações!#REF!*1.2,IF(PT88="&gt;30%",Avaliações!$C$54*1.3,IF(PT88="&gt;40%",Avaliações!$C$54*1.4,0))))),IF(PS88="PACE_Daniels",INDEX(BASE!$Q$4:$V$60,MATCH(Avaliações!$C$53,BASE!$Q$4:$Q$60,0),MATCH('Microciclos - Endurance (2)'!PT88,BASE!$Q$4:$V$4,0)),0))),"")</f>
        <v>0</v>
      </c>
      <c r="PX88" s="409" t="str">
        <f t="shared" ref="PX88:PX92" si="959">IF(PV88="9-11","Zona 1",IF(PV88="11","Zona 1",IF(PV88="12-13","Zona 2",IF(PV88="14-16","Zona 2",IF(PV88="17-19","Zona 3",IF(PV88="20","Zona 3",""))))))</f>
        <v/>
      </c>
      <c r="QB88" s="407"/>
      <c r="QC88" s="407"/>
      <c r="QD88" s="407"/>
      <c r="QE88" s="407"/>
      <c r="QF88" s="407">
        <f>IFERROR(QB88*QC88*QD88,"")</f>
        <v>0</v>
      </c>
      <c r="QG88" s="407">
        <f t="shared" ref="QG88:QG92" si="960">IFERROR(QB88*QC88*QE88,"")</f>
        <v>0</v>
      </c>
      <c r="QH88" s="408" t="str">
        <f t="shared" ref="QH88:QH92" si="961">IFERROR(((QD88*QC88*QB88)*(QN88*16.6667))+((QB88*QC88*QE88)*(QS88*16.6667)),"")</f>
        <v/>
      </c>
      <c r="QI88" s="407" t="s">
        <v>144</v>
      </c>
      <c r="QJ88" s="407"/>
      <c r="QK88" s="409" t="str">
        <f t="shared" ref="QK88:QK92" si="962">IF(QM88="9-11","Zona 1",IF(QM88="11","Zona 1",IF(QM88="12-13","Zona 2",IF(QM88="14-16","Zona 2",IF(QM88="17-19","Zona 3",IF(QM88="20","Zona 3",""))))))</f>
        <v/>
      </c>
      <c r="QL88" s="410" t="str">
        <f t="shared" ref="QL88:QL92" si="963">IFERROR(TIME(0,ROUNDDOWN(((1/QN88)*60),0),ROUND(((((1/QN88)*60)-ROUNDDOWN(((1/QN88)*60),0))*60),0)),"")</f>
        <v/>
      </c>
      <c r="QM88" s="407" t="str">
        <f>IFERROR(IF(QI88="PACE_Daniels",(INDEX(BASE!$AE$4:$AH$8,MATCH('Microciclos - Endurance (2)'!QJ88,BASE!$AE$4:$AE$8,0),4)),IF(AND(QI88="vVO2máx",QJ88&gt;=35,QJ88&lt;=45),"9-11",IF(AND(QI88="vVO2máx",QJ88&gt;45,QJ88&lt;=65),"11",IF(AND(QI88="vVO2máx",QJ88&gt;65,QJ88&lt;=75),"12-13",IF(AND(QI88="vVO2máx",QJ88&gt;=80,QJ88&lt;=85),"14-16",IF(AND(QI88="vVO2máx",QJ88&gt;=85,QJ88&lt;100),"17-19",IF(AND(QI88="vVO2máx",QJ88&gt;=100),"20",IF(AND(QI88="FCR",QJ88&gt;40,QJ88&lt;=60),"12-13",IF(AND(QI88="FCR",QJ88&gt;60,QJ88&lt;=84),"14-16",IF(AND(QI88="FCR",QJ88&gt;=85,QJ88&lt;100),"17-19",IF(AND(QI88="FCR",QJ88=100),"20",""))))))))))),"")</f>
        <v/>
      </c>
      <c r="QN88" s="409" t="str">
        <f>IFERROR(IF(QI88="vVO2máx",(Avaliações!$C$51*'Microciclos - Endurance (2)'!QJ88)/100,IF(QI88="Velocidade_crítica",IF(QJ88="80% VC",Avaliações!#REF!*0.8,IF(QJ88="100% VC",Avaliações!#REF!*1,IF(QJ88="120% VC",Avaliações!#REF!*1.2,IF(QJ88="&gt;30%",Avaliações!$C$54*1.3,IF(QJ88="&gt;40%",Avaliações!$C$54*1.4,0))))),IF(QI88="PACE_Daniels",INDEX(BASE!$Q$4:$V$60,MATCH(Avaliações!$C$53,BASE!$Q$4:$Q$60,0),MATCH('Microciclos - Endurance (2)'!QJ88,BASE!$Q$4:$V$4,0)),""))),"")</f>
        <v/>
      </c>
      <c r="QO88" s="407" t="s">
        <v>144</v>
      </c>
      <c r="QP88" s="407"/>
      <c r="QQ88" s="410" t="str">
        <f t="shared" ref="QQ88:QQ92" si="964">IFERROR(TIME(0,ROUNDDOWN(((1/QS88)*60),0),ROUND(((((1/QS88)*60)-ROUNDDOWN(((1/QS88)*60),0))*60),0)),"")</f>
        <v/>
      </c>
      <c r="QR88" s="407" t="str">
        <f>IFERROR(IF(QI88="PACE_Daniels",(INDEX(BASE!$AE$4:$AH$7,MATCH('Microciclos - Endurance (2)'!QP88,BASE!$AE$4:$AE$7,0),4)),IF(AND(QI88="vVO2máx",QP88&gt;=35,QP88&lt;=45),"9-11",IF(AND(QI88="vVO2máx",QP88&gt;45,QP88&lt;=65),"11",IF(AND(QI88="vVO2máx",QP88&gt;65,QP88&lt;=75),"12-13",IF(AND(QI88="vVO2máx",QP88&gt;=80,QP88&lt;=85),"14-16",IF(AND(QI88="vVO2máx",QP88&gt;=85,QP88&lt;100),"17-19",IF(AND(QI88="vVO2máx",QP88&gt;=100),"20",IF(AND(QI88="FCR",QP88&gt;40,QP88&lt;=60),"12-13",IF(AND(QI88="FCR",QP88&gt;60,QP88&lt;=84),"14-16",IF(AND(QI88="FCR",QP88&gt;=85,QP88&lt;100),"17-19",IF(AND(QI88="FCR",QP88=100),"20",""))))))))))),"")</f>
        <v/>
      </c>
      <c r="QS88" s="409">
        <f>IFERROR(IF(QO88="vVO2máx",(Avaliações!$C$51*'Microciclos - Endurance (2)'!QP88)/100,IF(QO88="Velocidade_crítica",IF(QP88="80% VC",Avaliações!#REF!*0.8,IF(QP88="100% VC",Avaliações!#REF!*1,IF(QP88="120% VC",Avaliações!#REF!*1.2,IF(QP88="&gt;30%",Avaliações!$C$54*1.3,IF(QP88="&gt;40%",Avaliações!$C$54*1.4,0))))),IF(QO88="PACE_Daniels",INDEX(BASE!$Q$4:$V$60,MATCH(Avaliações!$C$53,BASE!$Q$4:$Q$60,0),MATCH('Microciclos - Endurance (2)'!QP88,BASE!$Q$4:$V$4,0)),0))),"")</f>
        <v>0</v>
      </c>
      <c r="QT88" s="409" t="str">
        <f t="shared" ref="QT88:QT92" si="965">IF(QR88="9-11","Zona 1",IF(QR88="11","Zona 1",IF(QR88="12-13","Zona 2",IF(QR88="14-16","Zona 2",IF(QR88="17-19","Zona 3",IF(QR88="20","Zona 3",""))))))</f>
        <v/>
      </c>
      <c r="QX88" s="407"/>
      <c r="QY88" s="407"/>
      <c r="QZ88" s="407"/>
      <c r="RA88" s="407"/>
      <c r="RB88" s="407">
        <f>IFERROR(QX88*QY88*QZ88,"")</f>
        <v>0</v>
      </c>
      <c r="RC88" s="407">
        <f t="shared" ref="RC88:RC92" si="966">IFERROR(QX88*QY88*RA88,"")</f>
        <v>0</v>
      </c>
      <c r="RD88" s="408" t="str">
        <f t="shared" ref="RD88:RD92" si="967">IFERROR(((QZ88*QY88*QX88)*(RJ88*16.6667))+((QX88*QY88*RA88)*(RO88*16.6667)),"")</f>
        <v/>
      </c>
      <c r="RE88" s="407" t="s">
        <v>144</v>
      </c>
      <c r="RF88" s="407"/>
      <c r="RG88" s="409" t="str">
        <f t="shared" ref="RG88:RG92" si="968">IF(RI88="9-11","Zona 1",IF(RI88="11","Zona 1",IF(RI88="12-13","Zona 2",IF(RI88="14-16","Zona 2",IF(RI88="17-19","Zona 3",IF(RI88="20","Zona 3",""))))))</f>
        <v/>
      </c>
      <c r="RH88" s="410" t="str">
        <f t="shared" ref="RH88:RH92" si="969">IFERROR(TIME(0,ROUNDDOWN(((1/RJ88)*60),0),ROUND(((((1/RJ88)*60)-ROUNDDOWN(((1/RJ88)*60),0))*60),0)),"")</f>
        <v/>
      </c>
      <c r="RI88" s="407" t="str">
        <f>IFERROR(IF(RE88="PACE_Daniels",(INDEX(BASE!$AE$4:$AH$8,MATCH('Microciclos - Endurance (2)'!RF88,BASE!$AE$4:$AE$8,0),4)),IF(AND(RE88="vVO2máx",RF88&gt;=35,RF88&lt;=45),"9-11",IF(AND(RE88="vVO2máx",RF88&gt;45,RF88&lt;=65),"11",IF(AND(RE88="vVO2máx",RF88&gt;65,RF88&lt;=75),"12-13",IF(AND(RE88="vVO2máx",RF88&gt;=80,RF88&lt;=85),"14-16",IF(AND(RE88="vVO2máx",RF88&gt;=85,RF88&lt;100),"17-19",IF(AND(RE88="vVO2máx",RF88&gt;=100),"20",IF(AND(RE88="FCR",RF88&gt;40,RF88&lt;=60),"12-13",IF(AND(RE88="FCR",RF88&gt;60,RF88&lt;=84),"14-16",IF(AND(RE88="FCR",RF88&gt;=85,RF88&lt;100),"17-19",IF(AND(RE88="FCR",RF88=100),"20",""))))))))))),"")</f>
        <v/>
      </c>
      <c r="RJ88" s="409" t="str">
        <f>IFERROR(IF(RE88="vVO2máx",(Avaliações!$C$51*'Microciclos - Endurance (2)'!RF88)/100,IF(RE88="Velocidade_crítica",IF(RF88="80% VC",Avaliações!#REF!*0.8,IF(RF88="100% VC",Avaliações!#REF!*1,IF(RF88="120% VC",Avaliações!#REF!*1.2,IF(RF88="&gt;30%",Avaliações!$C$54*1.3,IF(RF88="&gt;40%",Avaliações!$C$54*1.4,0))))),IF(RE88="PACE_Daniels",INDEX(BASE!$Q$4:$V$60,MATCH(Avaliações!$C$53,BASE!$Q$4:$Q$60,0),MATCH('Microciclos - Endurance (2)'!RF88,BASE!$Q$4:$V$4,0)),""))),"")</f>
        <v/>
      </c>
      <c r="RK88" s="407" t="s">
        <v>144</v>
      </c>
      <c r="RL88" s="407"/>
      <c r="RM88" s="410" t="str">
        <f t="shared" ref="RM88:RM92" si="970">IFERROR(TIME(0,ROUNDDOWN(((1/RO88)*60),0),ROUND(((((1/RO88)*60)-ROUNDDOWN(((1/RO88)*60),0))*60),0)),"")</f>
        <v/>
      </c>
      <c r="RN88" s="407" t="str">
        <f>IFERROR(IF(RE88="PACE_Daniels",(INDEX(BASE!$AE$4:$AH$7,MATCH('Microciclos - Endurance (2)'!RL88,BASE!$AE$4:$AE$7,0),4)),IF(AND(RE88="vVO2máx",RL88&gt;=35,RL88&lt;=45),"9-11",IF(AND(RE88="vVO2máx",RL88&gt;45,RL88&lt;=65),"11",IF(AND(RE88="vVO2máx",RL88&gt;65,RL88&lt;=75),"12-13",IF(AND(RE88="vVO2máx",RL88&gt;=80,RL88&lt;=85),"14-16",IF(AND(RE88="vVO2máx",RL88&gt;=85,RL88&lt;100),"17-19",IF(AND(RE88="vVO2máx",RL88&gt;=100),"20",IF(AND(RE88="FCR",RL88&gt;40,RL88&lt;=60),"12-13",IF(AND(RE88="FCR",RL88&gt;60,RL88&lt;=84),"14-16",IF(AND(RE88="FCR",RL88&gt;=85,RL88&lt;100),"17-19",IF(AND(RE88="FCR",RL88=100),"20",""))))))))))),"")</f>
        <v/>
      </c>
      <c r="RO88" s="409">
        <f>IFERROR(IF(RK88="vVO2máx",(Avaliações!$C$51*'Microciclos - Endurance (2)'!RL88)/100,IF(RK88="Velocidade_crítica",IF(RL88="80% VC",Avaliações!#REF!*0.8,IF(RL88="100% VC",Avaliações!#REF!*1,IF(RL88="120% VC",Avaliações!#REF!*1.2,IF(RL88="&gt;30%",Avaliações!$C$54*1.3,IF(RL88="&gt;40%",Avaliações!$C$54*1.4,0))))),IF(RK88="PACE_Daniels",INDEX(BASE!$Q$4:$V$60,MATCH(Avaliações!$C$53,BASE!$Q$4:$Q$60,0),MATCH('Microciclos - Endurance (2)'!RL88,BASE!$Q$4:$V$4,0)),0))),"")</f>
        <v>0</v>
      </c>
      <c r="RP88" s="409" t="str">
        <f t="shared" ref="RP88:RP92" si="971">IF(RN88="9-11","Zona 1",IF(RN88="11","Zona 1",IF(RN88="12-13","Zona 2",IF(RN88="14-16","Zona 2",IF(RN88="17-19","Zona 3",IF(RN88="20","Zona 3",""))))))</f>
        <v/>
      </c>
      <c r="RT88" s="407"/>
      <c r="RU88" s="407"/>
      <c r="RV88" s="407"/>
      <c r="RW88" s="407"/>
      <c r="RX88" s="407">
        <f>IFERROR(RT88*RU88*RV88,"")</f>
        <v>0</v>
      </c>
      <c r="RY88" s="407">
        <f t="shared" ref="RY88:RY92" si="972">IFERROR(RT88*RU88*RW88,"")</f>
        <v>0</v>
      </c>
      <c r="RZ88" s="408" t="str">
        <f t="shared" ref="RZ88:RZ92" si="973">IFERROR(((RV88*RU88*RT88)*(SF88*16.6667))+((RT88*RU88*RW88)*(SK88*16.6667)),"")</f>
        <v/>
      </c>
      <c r="SA88" s="407" t="s">
        <v>144</v>
      </c>
      <c r="SB88" s="407"/>
      <c r="SC88" s="409" t="str">
        <f t="shared" ref="SC88:SC92" si="974">IF(SE88="9-11","Zona 1",IF(SE88="11","Zona 1",IF(SE88="12-13","Zona 2",IF(SE88="14-16","Zona 2",IF(SE88="17-19","Zona 3",IF(SE88="20","Zona 3",""))))))</f>
        <v/>
      </c>
      <c r="SD88" s="410" t="str">
        <f t="shared" ref="SD88:SD92" si="975">IFERROR(TIME(0,ROUNDDOWN(((1/SF88)*60),0),ROUND(((((1/SF88)*60)-ROUNDDOWN(((1/SF88)*60),0))*60),0)),"")</f>
        <v/>
      </c>
      <c r="SE88" s="407" t="str">
        <f>IFERROR(IF(SA88="PACE_Daniels",(INDEX(BASE!$AE$4:$AH$8,MATCH('Microciclos - Endurance (2)'!SB88,BASE!$AE$4:$AE$8,0),4)),IF(AND(SA88="vVO2máx",SB88&gt;=35,SB88&lt;=45),"9-11",IF(AND(SA88="vVO2máx",SB88&gt;45,SB88&lt;=65),"11",IF(AND(SA88="vVO2máx",SB88&gt;65,SB88&lt;=75),"12-13",IF(AND(SA88="vVO2máx",SB88&gt;=80,SB88&lt;=85),"14-16",IF(AND(SA88="vVO2máx",SB88&gt;=85,SB88&lt;100),"17-19",IF(AND(SA88="vVO2máx",SB88&gt;=100),"20",IF(AND(SA88="FCR",SB88&gt;40,SB88&lt;=60),"12-13",IF(AND(SA88="FCR",SB88&gt;60,SB88&lt;=84),"14-16",IF(AND(SA88="FCR",SB88&gt;=85,SB88&lt;100),"17-19",IF(AND(SA88="FCR",SB88=100),"20",""))))))))))),"")</f>
        <v/>
      </c>
      <c r="SF88" s="409" t="str">
        <f>IFERROR(IF(SA88="vVO2máx",(Avaliações!$C$51*'Microciclos - Endurance (2)'!SB88)/100,IF(SA88="Velocidade_crítica",IF(SB88="80% VC",Avaliações!#REF!*0.8,IF(SB88="100% VC",Avaliações!#REF!*1,IF(SB88="120% VC",Avaliações!#REF!*1.2,IF(SB88="&gt;30%",Avaliações!$C$54*1.3,IF(SB88="&gt;40%",Avaliações!$C$54*1.4,0))))),IF(SA88="PACE_Daniels",INDEX(BASE!$Q$4:$V$60,MATCH(Avaliações!$C$53,BASE!$Q$4:$Q$60,0),MATCH('Microciclos - Endurance (2)'!SB88,BASE!$Q$4:$V$4,0)),""))),"")</f>
        <v/>
      </c>
      <c r="SG88" s="407" t="s">
        <v>144</v>
      </c>
      <c r="SH88" s="407"/>
      <c r="SI88" s="410" t="str">
        <f t="shared" ref="SI88:SI92" si="976">IFERROR(TIME(0,ROUNDDOWN(((1/SK88)*60),0),ROUND(((((1/SK88)*60)-ROUNDDOWN(((1/SK88)*60),0))*60),0)),"")</f>
        <v/>
      </c>
      <c r="SJ88" s="407" t="str">
        <f>IFERROR(IF(SA88="PACE_Daniels",(INDEX(BASE!$AE$4:$AH$7,MATCH('Microciclos - Endurance (2)'!SH88,BASE!$AE$4:$AE$7,0),4)),IF(AND(SA88="vVO2máx",SH88&gt;=35,SH88&lt;=45),"9-11",IF(AND(SA88="vVO2máx",SH88&gt;45,SH88&lt;=65),"11",IF(AND(SA88="vVO2máx",SH88&gt;65,SH88&lt;=75),"12-13",IF(AND(SA88="vVO2máx",SH88&gt;=80,SH88&lt;=85),"14-16",IF(AND(SA88="vVO2máx",SH88&gt;=85,SH88&lt;100),"17-19",IF(AND(SA88="vVO2máx",SH88&gt;=100),"20",IF(AND(SA88="FCR",SH88&gt;40,SH88&lt;=60),"12-13",IF(AND(SA88="FCR",SH88&gt;60,SH88&lt;=84),"14-16",IF(AND(SA88="FCR",SH88&gt;=85,SH88&lt;100),"17-19",IF(AND(SA88="FCR",SH88=100),"20",""))))))))))),"")</f>
        <v/>
      </c>
      <c r="SK88" s="409">
        <f>IFERROR(IF(SG88="vVO2máx",(Avaliações!$C$51*'Microciclos - Endurance (2)'!SH88)/100,IF(SG88="Velocidade_crítica",IF(SH88="80% VC",Avaliações!#REF!*0.8,IF(SH88="100% VC",Avaliações!#REF!*1,IF(SH88="120% VC",Avaliações!#REF!*1.2,IF(SH88="&gt;30%",Avaliações!$C$54*1.3,IF(SH88="&gt;40%",Avaliações!$C$54*1.4,0))))),IF(SG88="PACE_Daniels",INDEX(BASE!$Q$4:$V$60,MATCH(Avaliações!$C$53,BASE!$Q$4:$Q$60,0),MATCH('Microciclos - Endurance (2)'!SH88,BASE!$Q$4:$V$4,0)),0))),"")</f>
        <v>0</v>
      </c>
      <c r="SL88" s="409" t="str">
        <f t="shared" ref="SL88:SL92" si="977">IF(SJ88="9-11","Zona 1",IF(SJ88="11","Zona 1",IF(SJ88="12-13","Zona 2",IF(SJ88="14-16","Zona 2",IF(SJ88="17-19","Zona 3",IF(SJ88="20","Zona 3",""))))))</f>
        <v/>
      </c>
      <c r="SP88" s="407"/>
      <c r="SQ88" s="407"/>
      <c r="SR88" s="407"/>
      <c r="SS88" s="407"/>
      <c r="ST88" s="407">
        <f>IFERROR(SP88*SQ88*SR88,"")</f>
        <v>0</v>
      </c>
      <c r="SU88" s="407">
        <f t="shared" ref="SU88:SU92" si="978">IFERROR(SP88*SQ88*SS88,"")</f>
        <v>0</v>
      </c>
      <c r="SV88" s="408" t="str">
        <f t="shared" ref="SV88:SV92" si="979">IFERROR(((SR88*SQ88*SP88)*(TB88*16.6667))+((SP88*SQ88*SS88)*(TG88*16.6667)),"")</f>
        <v/>
      </c>
      <c r="SW88" s="407" t="s">
        <v>144</v>
      </c>
      <c r="SX88" s="407"/>
      <c r="SY88" s="409" t="str">
        <f t="shared" ref="SY88:SY92" si="980">IF(TA88="9-11","Zona 1",IF(TA88="11","Zona 1",IF(TA88="12-13","Zona 2",IF(TA88="14-16","Zona 2",IF(TA88="17-19","Zona 3",IF(TA88="20","Zona 3",""))))))</f>
        <v/>
      </c>
      <c r="SZ88" s="410" t="str">
        <f t="shared" ref="SZ88:SZ92" si="981">IFERROR(TIME(0,ROUNDDOWN(((1/TB88)*60),0),ROUND(((((1/TB88)*60)-ROUNDDOWN(((1/TB88)*60),0))*60),0)),"")</f>
        <v/>
      </c>
      <c r="TA88" s="407" t="str">
        <f>IFERROR(IF(SW88="PACE_Daniels",(INDEX(BASE!$AE$4:$AH$8,MATCH('Microciclos - Endurance (2)'!SX88,BASE!$AE$4:$AE$8,0),4)),IF(AND(SW88="vVO2máx",SX88&gt;=35,SX88&lt;=45),"9-11",IF(AND(SW88="vVO2máx",SX88&gt;45,SX88&lt;=65),"11",IF(AND(SW88="vVO2máx",SX88&gt;65,SX88&lt;=75),"12-13",IF(AND(SW88="vVO2máx",SX88&gt;=80,SX88&lt;=85),"14-16",IF(AND(SW88="vVO2máx",SX88&gt;=85,SX88&lt;100),"17-19",IF(AND(SW88="vVO2máx",SX88&gt;=100),"20",IF(AND(SW88="FCR",SX88&gt;40,SX88&lt;=60),"12-13",IF(AND(SW88="FCR",SX88&gt;60,SX88&lt;=84),"14-16",IF(AND(SW88="FCR",SX88&gt;=85,SX88&lt;100),"17-19",IF(AND(SW88="FCR",SX88=100),"20",""))))))))))),"")</f>
        <v/>
      </c>
      <c r="TB88" s="409" t="str">
        <f>IFERROR(IF(SW88="vVO2máx",(Avaliações!$C$51*'Microciclos - Endurance (2)'!SX88)/100,IF(SW88="Velocidade_crítica",IF(SX88="80% VC",Avaliações!#REF!*0.8,IF(SX88="100% VC",Avaliações!#REF!*1,IF(SX88="120% VC",Avaliações!#REF!*1.2,IF(SX88="&gt;30%",Avaliações!$C$54*1.3,IF(SX88="&gt;40%",Avaliações!$C$54*1.4,0))))),IF(SW88="PACE_Daniels",INDEX(BASE!$Q$4:$V$60,MATCH(Avaliações!$C$53,BASE!$Q$4:$Q$60,0),MATCH('Microciclos - Endurance (2)'!SX88,BASE!$Q$4:$V$4,0)),""))),"")</f>
        <v/>
      </c>
      <c r="TC88" s="407" t="s">
        <v>144</v>
      </c>
      <c r="TD88" s="407"/>
      <c r="TE88" s="410" t="str">
        <f t="shared" ref="TE88:TE92" si="982">IFERROR(TIME(0,ROUNDDOWN(((1/TG88)*60),0),ROUND(((((1/TG88)*60)-ROUNDDOWN(((1/TG88)*60),0))*60),0)),"")</f>
        <v/>
      </c>
      <c r="TF88" s="407" t="str">
        <f>IFERROR(IF(SW88="PACE_Daniels",(INDEX(BASE!$AE$4:$AH$7,MATCH('Microciclos - Endurance (2)'!TD88,BASE!$AE$4:$AE$7,0),4)),IF(AND(SW88="vVO2máx",TD88&gt;=35,TD88&lt;=45),"9-11",IF(AND(SW88="vVO2máx",TD88&gt;45,TD88&lt;=65),"11",IF(AND(SW88="vVO2máx",TD88&gt;65,TD88&lt;=75),"12-13",IF(AND(SW88="vVO2máx",TD88&gt;=80,TD88&lt;=85),"14-16",IF(AND(SW88="vVO2máx",TD88&gt;=85,TD88&lt;100),"17-19",IF(AND(SW88="vVO2máx",TD88&gt;=100),"20",IF(AND(SW88="FCR",TD88&gt;40,TD88&lt;=60),"12-13",IF(AND(SW88="FCR",TD88&gt;60,TD88&lt;=84),"14-16",IF(AND(SW88="FCR",TD88&gt;=85,TD88&lt;100),"17-19",IF(AND(SW88="FCR",TD88=100),"20",""))))))))))),"")</f>
        <v/>
      </c>
      <c r="TG88" s="409">
        <f>IFERROR(IF(TC88="vVO2máx",(Avaliações!$C$51*'Microciclos - Endurance (2)'!TD88)/100,IF(TC88="Velocidade_crítica",IF(TD88="80% VC",Avaliações!#REF!*0.8,IF(TD88="100% VC",Avaliações!#REF!*1,IF(TD88="120% VC",Avaliações!#REF!*1.2,IF(TD88="&gt;30%",Avaliações!$C$54*1.3,IF(TD88="&gt;40%",Avaliações!$C$54*1.4,0))))),IF(TC88="PACE_Daniels",INDEX(BASE!$Q$4:$V$60,MATCH(Avaliações!$C$53,BASE!$Q$4:$Q$60,0),MATCH('Microciclos - Endurance (2)'!TD88,BASE!$Q$4:$V$4,0)),0))),"")</f>
        <v>0</v>
      </c>
      <c r="TH88" s="409" t="str">
        <f t="shared" ref="TH88:TH92" si="983">IF(TF88="9-11","Zona 1",IF(TF88="11","Zona 1",IF(TF88="12-13","Zona 2",IF(TF88="14-16","Zona 2",IF(TF88="17-19","Zona 3",IF(TF88="20","Zona 3",""))))))</f>
        <v/>
      </c>
    </row>
    <row r="89" spans="4:528">
      <c r="D89" s="407"/>
      <c r="E89" s="407"/>
      <c r="F89" s="407"/>
      <c r="G89" s="407"/>
      <c r="H89" s="407">
        <f t="shared" ref="H89:H92" si="984">IFERROR(D89*E89*F89,"")</f>
        <v>0</v>
      </c>
      <c r="I89" s="407">
        <f t="shared" si="840"/>
        <v>0</v>
      </c>
      <c r="J89" s="408" t="str">
        <f t="shared" si="841"/>
        <v/>
      </c>
      <c r="K89" s="407" t="s">
        <v>144</v>
      </c>
      <c r="L89" s="407"/>
      <c r="M89" s="409" t="str">
        <f t="shared" si="842"/>
        <v/>
      </c>
      <c r="N89" s="410" t="str">
        <f t="shared" si="843"/>
        <v/>
      </c>
      <c r="O89" s="407" t="str">
        <f>IFERROR(IF(K89="PACE_Daniels",(INDEX(BASE!$AE$4:$AH$8,MATCH('Microciclos - Endurance (2)'!L89,BASE!$AE$4:$AE$8,0),4)),IF(AND(K89="vVO2máx",L89&gt;=35,L89&lt;=45),"9-11",IF(AND(K89="vVO2máx",L89&gt;45,L89&lt;=65),"11",IF(AND(K89="vVO2máx",L89&gt;65,L89&lt;=75),"12-13",IF(AND(K89="vVO2máx",L89&gt;=80,L89&lt;=85),"14-16",IF(AND(K89="vVO2máx",L89&gt;=85,L89&lt;100),"17-19",IF(AND(K89="vVO2máx",L89&gt;=100),"20",IF(AND(K89="FCR",L89&gt;40,L89&lt;=60),"12-13",IF(AND(K89="FCR",L89&gt;60,L89&lt;=84),"14-16",IF(AND(K89="FCR",L89&gt;=85,L89&lt;100),"17-19",IF(AND(K89="FCR",L89=100),"20",""))))))))))),"")</f>
        <v/>
      </c>
      <c r="P89" s="409" t="str">
        <f>IFERROR(IF(K89="vVO2máx",(Avaliações!$C$51*'Microciclos - Endurance (2)'!L89)/100,IF(K89="Velocidade_crítica",IF(L89="80% VC",Avaliações!#REF!*0.8,IF(L89="100% VC",Avaliações!#REF!*1,IF(L89="120% VC",Avaliações!#REF!*1.2,IF(L89="&gt;30%",Avaliações!$C$54*1.3,IF(L89="&gt;40%",Avaliações!$C$54*1.4,0))))),IF(K89="PACE_Daniels",INDEX(BASE!$Q$4:$V$60,MATCH(Avaliações!$C$53,BASE!$Q$4:$Q$60,0),MATCH('Microciclos - Endurance (2)'!L89,BASE!$Q$4:$V$4,0)),""))),"")</f>
        <v/>
      </c>
      <c r="Q89" s="407" t="s">
        <v>144</v>
      </c>
      <c r="R89" s="407"/>
      <c r="S89" s="410" t="str">
        <f t="shared" si="844"/>
        <v/>
      </c>
      <c r="T89" s="407" t="str">
        <f>IFERROR(IF(K89="PACE_Daniels",(INDEX(BASE!$AE$4:$AH$7,MATCH('Microciclos - Endurance (2)'!R89,BASE!$AE$4:$AE$7,0),4)),IF(AND(K89="vVO2máx",R89&gt;=35,R89&lt;=45),"9-11",IF(AND(K89="vVO2máx",R89&gt;45,R89&lt;=65),"11",IF(AND(K89="vVO2máx",R89&gt;65,R89&lt;=75),"12-13",IF(AND(K89="vVO2máx",R89&gt;=80,R89&lt;=85),"14-16",IF(AND(K89="vVO2máx",R89&gt;=85,R89&lt;100),"17-19",IF(AND(K89="vVO2máx",R89&gt;=100),"20",IF(AND(K89="FCR",R89&gt;40,R89&lt;=60),"12-13",IF(AND(K89="FCR",R89&gt;60,R89&lt;=84),"14-16",IF(AND(K89="FCR",R89&gt;=85,R89&lt;100),"17-19",IF(AND(K89="FCR",R89=100),"20",""))))))))))),"")</f>
        <v/>
      </c>
      <c r="U89" s="409">
        <f>IFERROR(IF(Q89="vVO2máx",(Avaliações!$C$51*'Microciclos - Endurance (2)'!R89)/100,IF(Q89="Velocidade_crítica",IF(R89="80% VC",Avaliações!#REF!*0.8,IF(R89="100% VC",Avaliações!#REF!*1,IF(R89="120% VC",Avaliações!#REF!*1.2,IF(R89="&gt;30%",Avaliações!$C$54*1.3,IF(R89="&gt;40%",Avaliações!$C$54*1.4,0))))),IF(Q89="PACE_Daniels",INDEX(BASE!$Q$4:$V$60,MATCH(Avaliações!$C$53,BASE!$Q$4:$Q$60,0),MATCH('Microciclos - Endurance (2)'!R89,BASE!$Q$4:$V$4,0)),0))),"")</f>
        <v>0</v>
      </c>
      <c r="V89" s="409" t="str">
        <f t="shared" si="845"/>
        <v/>
      </c>
      <c r="Z89" s="407"/>
      <c r="AA89" s="407"/>
      <c r="AB89" s="407"/>
      <c r="AC89" s="407"/>
      <c r="AD89" s="407">
        <f t="shared" ref="AD89:AD92" si="985">IFERROR(Z89*AA89*AB89,"")</f>
        <v>0</v>
      </c>
      <c r="AE89" s="407">
        <f t="shared" si="846"/>
        <v>0</v>
      </c>
      <c r="AF89" s="408" t="str">
        <f t="shared" si="847"/>
        <v/>
      </c>
      <c r="AG89" s="407" t="s">
        <v>144</v>
      </c>
      <c r="AH89" s="407"/>
      <c r="AI89" s="409" t="str">
        <f t="shared" si="848"/>
        <v/>
      </c>
      <c r="AJ89" s="410" t="str">
        <f t="shared" si="849"/>
        <v/>
      </c>
      <c r="AK89" s="407" t="str">
        <f>IFERROR(IF(AG89="PACE_Daniels",(INDEX(BASE!$AE$4:$AH$8,MATCH('Microciclos - Endurance (2)'!AH89,BASE!$AE$4:$AE$8,0),4)),IF(AND(AG89="vVO2máx",AH89&gt;=35,AH89&lt;=45),"9-11",IF(AND(AG89="vVO2máx",AH89&gt;45,AH89&lt;=65),"11",IF(AND(AG89="vVO2máx",AH89&gt;65,AH89&lt;=75),"12-13",IF(AND(AG89="vVO2máx",AH89&gt;=80,AH89&lt;=85),"14-16",IF(AND(AG89="vVO2máx",AH89&gt;=85,AH89&lt;100),"17-19",IF(AND(AG89="vVO2máx",AH89&gt;=100),"20",IF(AND(AG89="FCR",AH89&gt;40,AH89&lt;=60),"12-13",IF(AND(AG89="FCR",AH89&gt;60,AH89&lt;=84),"14-16",IF(AND(AG89="FCR",AH89&gt;=85,AH89&lt;100),"17-19",IF(AND(AG89="FCR",AH89=100),"20",""))))))))))),"")</f>
        <v/>
      </c>
      <c r="AL89" s="409" t="str">
        <f>IFERROR(IF(AG89="vVO2máx",(Avaliações!$C$51*'Microciclos - Endurance (2)'!AH89)/100,IF(AG89="Velocidade_crítica",IF(AH89="80% VC",Avaliações!#REF!*0.8,IF(AH89="100% VC",Avaliações!#REF!*1,IF(AH89="120% VC",Avaliações!#REF!*1.2,IF(AH89="&gt;30%",Avaliações!$C$54*1.3,IF(AH89="&gt;40%",Avaliações!$C$54*1.4,0))))),IF(AG89="PACE_Daniels",INDEX(BASE!$Q$4:$V$60,MATCH(Avaliações!$C$53,BASE!$Q$4:$Q$60,0),MATCH('Microciclos - Endurance (2)'!AH89,BASE!$Q$4:$V$4,0)),""))),"")</f>
        <v/>
      </c>
      <c r="AM89" s="407" t="s">
        <v>144</v>
      </c>
      <c r="AN89" s="407"/>
      <c r="AO89" s="410" t="str">
        <f t="shared" si="850"/>
        <v/>
      </c>
      <c r="AP89" s="407" t="str">
        <f>IFERROR(IF(AG89="PACE_Daniels",(INDEX(BASE!$AE$4:$AH$7,MATCH('Microciclos - Endurance (2)'!AN89,BASE!$AE$4:$AE$7,0),4)),IF(AND(AG89="vVO2máx",AN89&gt;=35,AN89&lt;=45),"9-11",IF(AND(AG89="vVO2máx",AN89&gt;45,AN89&lt;=65),"11",IF(AND(AG89="vVO2máx",AN89&gt;65,AN89&lt;=75),"12-13",IF(AND(AG89="vVO2máx",AN89&gt;=80,AN89&lt;=85),"14-16",IF(AND(AG89="vVO2máx",AN89&gt;=85,AN89&lt;100),"17-19",IF(AND(AG89="vVO2máx",AN89&gt;=100),"20",IF(AND(AG89="FCR",AN89&gt;40,AN89&lt;=60),"12-13",IF(AND(AG89="FCR",AN89&gt;60,AN89&lt;=84),"14-16",IF(AND(AG89="FCR",AN89&gt;=85,AN89&lt;100),"17-19",IF(AND(AG89="FCR",AN89=100),"20",""))))))))))),"")</f>
        <v/>
      </c>
      <c r="AQ89" s="409">
        <f>IFERROR(IF(AM89="vVO2máx",(Avaliações!$C$51*'Microciclos - Endurance (2)'!AN89)/100,IF(AM89="Velocidade_crítica",IF(AN89="80% VC",Avaliações!#REF!*0.8,IF(AN89="100% VC",Avaliações!#REF!*1,IF(AN89="120% VC",Avaliações!#REF!*1.2,IF(AN89="&gt;30%",Avaliações!$C$54*1.3,IF(AN89="&gt;40%",Avaliações!$C$54*1.4,0))))),IF(AM89="PACE_Daniels",INDEX(BASE!$Q$4:$V$60,MATCH(Avaliações!$C$53,BASE!$Q$4:$Q$60,0),MATCH('Microciclos - Endurance (2)'!AN89,BASE!$Q$4:$V$4,0)),0))),"")</f>
        <v>0</v>
      </c>
      <c r="AR89" s="409" t="str">
        <f t="shared" si="851"/>
        <v/>
      </c>
      <c r="AV89" s="407"/>
      <c r="AW89" s="407"/>
      <c r="AX89" s="407"/>
      <c r="AY89" s="407"/>
      <c r="AZ89" s="407">
        <f t="shared" ref="AZ89:AZ92" si="986">IFERROR(AV89*AW89*AX89,"")</f>
        <v>0</v>
      </c>
      <c r="BA89" s="407">
        <f t="shared" si="852"/>
        <v>0</v>
      </c>
      <c r="BB89" s="408" t="str">
        <f t="shared" si="853"/>
        <v/>
      </c>
      <c r="BC89" s="407" t="s">
        <v>144</v>
      </c>
      <c r="BD89" s="407"/>
      <c r="BE89" s="409" t="str">
        <f t="shared" si="854"/>
        <v/>
      </c>
      <c r="BF89" s="410" t="str">
        <f t="shared" si="855"/>
        <v/>
      </c>
      <c r="BG89" s="407" t="str">
        <f>IFERROR(IF(BC89="PACE_Daniels",(INDEX(BASE!$AE$4:$AH$8,MATCH('Microciclos - Endurance (2)'!BD89,BASE!$AE$4:$AE$8,0),4)),IF(AND(BC89="vVO2máx",BD89&gt;=35,BD89&lt;=45),"9-11",IF(AND(BC89="vVO2máx",BD89&gt;45,BD89&lt;=65),"11",IF(AND(BC89="vVO2máx",BD89&gt;65,BD89&lt;=75),"12-13",IF(AND(BC89="vVO2máx",BD89&gt;=80,BD89&lt;=85),"14-16",IF(AND(BC89="vVO2máx",BD89&gt;=85,BD89&lt;100),"17-19",IF(AND(BC89="vVO2máx",BD89&gt;=100),"20",IF(AND(BC89="FCR",BD89&gt;40,BD89&lt;=60),"12-13",IF(AND(BC89="FCR",BD89&gt;60,BD89&lt;=84),"14-16",IF(AND(BC89="FCR",BD89&gt;=85,BD89&lt;100),"17-19",IF(AND(BC89="FCR",BD89=100),"20",""))))))))))),"")</f>
        <v/>
      </c>
      <c r="BH89" s="409" t="str">
        <f>IFERROR(IF(BC89="vVO2máx",(Avaliações!$C$51*'Microciclos - Endurance (2)'!BD89)/100,IF(BC89="Velocidade_crítica",IF(BD89="80% VC",Avaliações!#REF!*0.8,IF(BD89="100% VC",Avaliações!#REF!*1,IF(BD89="120% VC",Avaliações!#REF!*1.2,IF(BD89="&gt;30%",Avaliações!$C$54*1.3,IF(BD89="&gt;40%",Avaliações!$C$54*1.4,0))))),IF(BC89="PACE_Daniels",INDEX(BASE!$Q$4:$V$60,MATCH(Avaliações!$C$53,BASE!$Q$4:$Q$60,0),MATCH('Microciclos - Endurance (2)'!BD89,BASE!$Q$4:$V$4,0)),""))),"")</f>
        <v/>
      </c>
      <c r="BI89" s="407" t="s">
        <v>144</v>
      </c>
      <c r="BJ89" s="407"/>
      <c r="BK89" s="410" t="str">
        <f t="shared" si="856"/>
        <v/>
      </c>
      <c r="BL89" s="407" t="str">
        <f>IFERROR(IF(BC89="PACE_Daniels",(INDEX(BASE!$AE$4:$AH$7,MATCH('Microciclos - Endurance (2)'!BJ89,BASE!$AE$4:$AE$7,0),4)),IF(AND(BC89="vVO2máx",BJ89&gt;=35,BJ89&lt;=45),"9-11",IF(AND(BC89="vVO2máx",BJ89&gt;45,BJ89&lt;=65),"11",IF(AND(BC89="vVO2máx",BJ89&gt;65,BJ89&lt;=75),"12-13",IF(AND(BC89="vVO2máx",BJ89&gt;=80,BJ89&lt;=85),"14-16",IF(AND(BC89="vVO2máx",BJ89&gt;=85,BJ89&lt;100),"17-19",IF(AND(BC89="vVO2máx",BJ89&gt;=100),"20",IF(AND(BC89="FCR",BJ89&gt;40,BJ89&lt;=60),"12-13",IF(AND(BC89="FCR",BJ89&gt;60,BJ89&lt;=84),"14-16",IF(AND(BC89="FCR",BJ89&gt;=85,BJ89&lt;100),"17-19",IF(AND(BC89="FCR",BJ89=100),"20",""))))))))))),"")</f>
        <v/>
      </c>
      <c r="BM89" s="409">
        <f>IFERROR(IF(BI89="vVO2máx",(Avaliações!$C$51*'Microciclos - Endurance (2)'!BJ89)/100,IF(BI89="Velocidade_crítica",IF(BJ89="80% VC",Avaliações!#REF!*0.8,IF(BJ89="100% VC",Avaliações!#REF!*1,IF(BJ89="120% VC",Avaliações!#REF!*1.2,IF(BJ89="&gt;30%",Avaliações!$C$54*1.3,IF(BJ89="&gt;40%",Avaliações!$C$54*1.4,0))))),IF(BI89="PACE_Daniels",INDEX(BASE!$Q$4:$V$60,MATCH(Avaliações!$C$53,BASE!$Q$4:$Q$60,0),MATCH('Microciclos - Endurance (2)'!BJ89,BASE!$Q$4:$V$4,0)),0))),"")</f>
        <v>0</v>
      </c>
      <c r="BN89" s="409" t="str">
        <f t="shared" si="857"/>
        <v/>
      </c>
      <c r="BR89" s="407"/>
      <c r="BS89" s="407"/>
      <c r="BT89" s="407"/>
      <c r="BU89" s="407"/>
      <c r="BV89" s="407">
        <f t="shared" ref="BV89:BV92" si="987">IFERROR(BR89*BS89*BT89,"")</f>
        <v>0</v>
      </c>
      <c r="BW89" s="407">
        <f t="shared" si="858"/>
        <v>0</v>
      </c>
      <c r="BX89" s="408" t="str">
        <f t="shared" si="859"/>
        <v/>
      </c>
      <c r="BY89" s="407" t="s">
        <v>144</v>
      </c>
      <c r="BZ89" s="407"/>
      <c r="CA89" s="409" t="str">
        <f t="shared" si="860"/>
        <v/>
      </c>
      <c r="CB89" s="410" t="str">
        <f t="shared" si="861"/>
        <v/>
      </c>
      <c r="CC89" s="407" t="str">
        <f>IFERROR(IF(BY89="PACE_Daniels",(INDEX(BASE!$AE$4:$AH$8,MATCH('Microciclos - Endurance (2)'!BZ89,BASE!$AE$4:$AE$8,0),4)),IF(AND(BY89="vVO2máx",BZ89&gt;=35,BZ89&lt;=45),"9-11",IF(AND(BY89="vVO2máx",BZ89&gt;45,BZ89&lt;=65),"11",IF(AND(BY89="vVO2máx",BZ89&gt;65,BZ89&lt;=75),"12-13",IF(AND(BY89="vVO2máx",BZ89&gt;=80,BZ89&lt;=85),"14-16",IF(AND(BY89="vVO2máx",BZ89&gt;=85,BZ89&lt;100),"17-19",IF(AND(BY89="vVO2máx",BZ89&gt;=100),"20",IF(AND(BY89="FCR",BZ89&gt;40,BZ89&lt;=60),"12-13",IF(AND(BY89="FCR",BZ89&gt;60,BZ89&lt;=84),"14-16",IF(AND(BY89="FCR",BZ89&gt;=85,BZ89&lt;100),"17-19",IF(AND(BY89="FCR",BZ89=100),"20",""))))))))))),"")</f>
        <v/>
      </c>
      <c r="CD89" s="409" t="str">
        <f>IFERROR(IF(BY89="vVO2máx",(Avaliações!$C$51*'Microciclos - Endurance (2)'!BZ89)/100,IF(BY89="Velocidade_crítica",IF(BZ89="80% VC",Avaliações!#REF!*0.8,IF(BZ89="100% VC",Avaliações!#REF!*1,IF(BZ89="120% VC",Avaliações!#REF!*1.2,IF(BZ89="&gt;30%",Avaliações!$C$54*1.3,IF(BZ89="&gt;40%",Avaliações!$C$54*1.4,0))))),IF(BY89="PACE_Daniels",INDEX(BASE!$Q$4:$V$60,MATCH(Avaliações!$C$53,BASE!$Q$4:$Q$60,0),MATCH('Microciclos - Endurance (2)'!BZ89,BASE!$Q$4:$V$4,0)),""))),"")</f>
        <v/>
      </c>
      <c r="CE89" s="407" t="s">
        <v>144</v>
      </c>
      <c r="CF89" s="407"/>
      <c r="CG89" s="410" t="str">
        <f t="shared" si="862"/>
        <v/>
      </c>
      <c r="CH89" s="407" t="str">
        <f>IFERROR(IF(BY89="PACE_Daniels",(INDEX(BASE!$AE$4:$AH$7,MATCH('Microciclos - Endurance (2)'!CF89,BASE!$AE$4:$AE$7,0),4)),IF(AND(BY89="vVO2máx",CF89&gt;=35,CF89&lt;=45),"9-11",IF(AND(BY89="vVO2máx",CF89&gt;45,CF89&lt;=65),"11",IF(AND(BY89="vVO2máx",CF89&gt;65,CF89&lt;=75),"12-13",IF(AND(BY89="vVO2máx",CF89&gt;=80,CF89&lt;=85),"14-16",IF(AND(BY89="vVO2máx",CF89&gt;=85,CF89&lt;100),"17-19",IF(AND(BY89="vVO2máx",CF89&gt;=100),"20",IF(AND(BY89="FCR",CF89&gt;40,CF89&lt;=60),"12-13",IF(AND(BY89="FCR",CF89&gt;60,CF89&lt;=84),"14-16",IF(AND(BY89="FCR",CF89&gt;=85,CF89&lt;100),"17-19",IF(AND(BY89="FCR",CF89=100),"20",""))))))))))),"")</f>
        <v/>
      </c>
      <c r="CI89" s="409">
        <f>IFERROR(IF(CE89="vVO2máx",(Avaliações!$C$51*'Microciclos - Endurance (2)'!CF89)/100,IF(CE89="Velocidade_crítica",IF(CF89="80% VC",Avaliações!#REF!*0.8,IF(CF89="100% VC",Avaliações!#REF!*1,IF(CF89="120% VC",Avaliações!#REF!*1.2,IF(CF89="&gt;30%",Avaliações!$C$54*1.3,IF(CF89="&gt;40%",Avaliações!$C$54*1.4,0))))),IF(CE89="PACE_Daniels",INDEX(BASE!$Q$4:$V$60,MATCH(Avaliações!$C$53,BASE!$Q$4:$Q$60,0),MATCH('Microciclos - Endurance (2)'!CF89,BASE!$Q$4:$V$4,0)),0))),"")</f>
        <v>0</v>
      </c>
      <c r="CJ89" s="409" t="str">
        <f t="shared" si="863"/>
        <v/>
      </c>
      <c r="CN89" s="407"/>
      <c r="CO89" s="407"/>
      <c r="CP89" s="407"/>
      <c r="CQ89" s="407"/>
      <c r="CR89" s="407">
        <f t="shared" ref="CR89:CR92" si="988">IFERROR(CN89*CO89*CP89,"")</f>
        <v>0</v>
      </c>
      <c r="CS89" s="407">
        <f t="shared" si="864"/>
        <v>0</v>
      </c>
      <c r="CT89" s="408" t="str">
        <f t="shared" si="865"/>
        <v/>
      </c>
      <c r="CU89" s="407" t="s">
        <v>144</v>
      </c>
      <c r="CV89" s="407"/>
      <c r="CW89" s="409" t="str">
        <f t="shared" si="866"/>
        <v/>
      </c>
      <c r="CX89" s="410" t="str">
        <f t="shared" si="867"/>
        <v/>
      </c>
      <c r="CY89" s="407" t="str">
        <f>IFERROR(IF(CU89="PACE_Daniels",(INDEX(BASE!$AE$4:$AH$8,MATCH('Microciclos - Endurance (2)'!CV89,BASE!$AE$4:$AE$8,0),4)),IF(AND(CU89="vVO2máx",CV89&gt;=35,CV89&lt;=45),"9-11",IF(AND(CU89="vVO2máx",CV89&gt;45,CV89&lt;=65),"11",IF(AND(CU89="vVO2máx",CV89&gt;65,CV89&lt;=75),"12-13",IF(AND(CU89="vVO2máx",CV89&gt;=80,CV89&lt;=85),"14-16",IF(AND(CU89="vVO2máx",CV89&gt;=85,CV89&lt;100),"17-19",IF(AND(CU89="vVO2máx",CV89&gt;=100),"20",IF(AND(CU89="FCR",CV89&gt;40,CV89&lt;=60),"12-13",IF(AND(CU89="FCR",CV89&gt;60,CV89&lt;=84),"14-16",IF(AND(CU89="FCR",CV89&gt;=85,CV89&lt;100),"17-19",IF(AND(CU89="FCR",CV89=100),"20",""))))))))))),"")</f>
        <v/>
      </c>
      <c r="CZ89" s="409" t="str">
        <f>IFERROR(IF(CU89="vVO2máx",(Avaliações!$C$51*'Microciclos - Endurance (2)'!CV89)/100,IF(CU89="Velocidade_crítica",IF(CV89="80% VC",Avaliações!#REF!*0.8,IF(CV89="100% VC",Avaliações!#REF!*1,IF(CV89="120% VC",Avaliações!#REF!*1.2,IF(CV89="&gt;30%",Avaliações!$C$54*1.3,IF(CV89="&gt;40%",Avaliações!$C$54*1.4,0))))),IF(CU89="PACE_Daniels",INDEX(BASE!$Q$4:$V$60,MATCH(Avaliações!$C$53,BASE!$Q$4:$Q$60,0),MATCH('Microciclos - Endurance (2)'!CV89,BASE!$Q$4:$V$4,0)),""))),"")</f>
        <v/>
      </c>
      <c r="DA89" s="407" t="s">
        <v>144</v>
      </c>
      <c r="DB89" s="407"/>
      <c r="DC89" s="410" t="str">
        <f t="shared" si="868"/>
        <v/>
      </c>
      <c r="DD89" s="407" t="str">
        <f>IFERROR(IF(CU89="PACE_Daniels",(INDEX(BASE!$AE$4:$AH$7,MATCH('Microciclos - Endurance (2)'!DB89,BASE!$AE$4:$AE$7,0),4)),IF(AND(CU89="vVO2máx",DB89&gt;=35,DB89&lt;=45),"9-11",IF(AND(CU89="vVO2máx",DB89&gt;45,DB89&lt;=65),"11",IF(AND(CU89="vVO2máx",DB89&gt;65,DB89&lt;=75),"12-13",IF(AND(CU89="vVO2máx",DB89&gt;=80,DB89&lt;=85),"14-16",IF(AND(CU89="vVO2máx",DB89&gt;=85,DB89&lt;100),"17-19",IF(AND(CU89="vVO2máx",DB89&gt;=100),"20",IF(AND(CU89="FCR",DB89&gt;40,DB89&lt;=60),"12-13",IF(AND(CU89="FCR",DB89&gt;60,DB89&lt;=84),"14-16",IF(AND(CU89="FCR",DB89&gt;=85,DB89&lt;100),"17-19",IF(AND(CU89="FCR",DB89=100),"20",""))))))))))),"")</f>
        <v/>
      </c>
      <c r="DE89" s="409">
        <f>IFERROR(IF(DA89="vVO2máx",(Avaliações!$C$51*'Microciclos - Endurance (2)'!DB89)/100,IF(DA89="Velocidade_crítica",IF(DB89="80% VC",Avaliações!#REF!*0.8,IF(DB89="100% VC",Avaliações!#REF!*1,IF(DB89="120% VC",Avaliações!#REF!*1.2,IF(DB89="&gt;30%",Avaliações!$C$54*1.3,IF(DB89="&gt;40%",Avaliações!$C$54*1.4,0))))),IF(DA89="PACE_Daniels",INDEX(BASE!$Q$4:$V$60,MATCH(Avaliações!$C$53,BASE!$Q$4:$Q$60,0),MATCH('Microciclos - Endurance (2)'!DB89,BASE!$Q$4:$V$4,0)),0))),"")</f>
        <v>0</v>
      </c>
      <c r="DF89" s="409" t="str">
        <f t="shared" si="869"/>
        <v/>
      </c>
      <c r="DJ89" s="407"/>
      <c r="DK89" s="407"/>
      <c r="DL89" s="407"/>
      <c r="DM89" s="407"/>
      <c r="DN89" s="407">
        <f t="shared" ref="DN89:DN92" si="989">IFERROR(DJ89*DK89*DL89,"")</f>
        <v>0</v>
      </c>
      <c r="DO89" s="407">
        <f t="shared" si="870"/>
        <v>0</v>
      </c>
      <c r="DP89" s="408" t="str">
        <f t="shared" si="871"/>
        <v/>
      </c>
      <c r="DQ89" s="407" t="s">
        <v>144</v>
      </c>
      <c r="DR89" s="407"/>
      <c r="DS89" s="409" t="str">
        <f t="shared" si="872"/>
        <v/>
      </c>
      <c r="DT89" s="410" t="str">
        <f t="shared" si="873"/>
        <v/>
      </c>
      <c r="DU89" s="407" t="str">
        <f>IFERROR(IF(DQ89="PACE_Daniels",(INDEX(BASE!$AE$4:$AH$8,MATCH('Microciclos - Endurance (2)'!DR89,BASE!$AE$4:$AE$8,0),4)),IF(AND(DQ89="vVO2máx",DR89&gt;=35,DR89&lt;=45),"9-11",IF(AND(DQ89="vVO2máx",DR89&gt;45,DR89&lt;=65),"11",IF(AND(DQ89="vVO2máx",DR89&gt;65,DR89&lt;=75),"12-13",IF(AND(DQ89="vVO2máx",DR89&gt;=80,DR89&lt;=85),"14-16",IF(AND(DQ89="vVO2máx",DR89&gt;=85,DR89&lt;100),"17-19",IF(AND(DQ89="vVO2máx",DR89&gt;=100),"20",IF(AND(DQ89="FCR",DR89&gt;40,DR89&lt;=60),"12-13",IF(AND(DQ89="FCR",DR89&gt;60,DR89&lt;=84),"14-16",IF(AND(DQ89="FCR",DR89&gt;=85,DR89&lt;100),"17-19",IF(AND(DQ89="FCR",DR89=100),"20",""))))))))))),"")</f>
        <v/>
      </c>
      <c r="DV89" s="409" t="str">
        <f>IFERROR(IF(DQ89="vVO2máx",(Avaliações!$C$51*'Microciclos - Endurance (2)'!DR89)/100,IF(DQ89="Velocidade_crítica",IF(DR89="80% VC",Avaliações!#REF!*0.8,IF(DR89="100% VC",Avaliações!#REF!*1,IF(DR89="120% VC",Avaliações!#REF!*1.2,IF(DR89="&gt;30%",Avaliações!$C$54*1.3,IF(DR89="&gt;40%",Avaliações!$C$54*1.4,0))))),IF(DQ89="PACE_Daniels",INDEX(BASE!$Q$4:$V$60,MATCH(Avaliações!$C$53,BASE!$Q$4:$Q$60,0),MATCH('Microciclos - Endurance (2)'!DR89,BASE!$Q$4:$V$4,0)),""))),"")</f>
        <v/>
      </c>
      <c r="DW89" s="407" t="s">
        <v>144</v>
      </c>
      <c r="DX89" s="407"/>
      <c r="DY89" s="410" t="str">
        <f t="shared" si="874"/>
        <v/>
      </c>
      <c r="DZ89" s="407" t="str">
        <f>IFERROR(IF(DQ89="PACE_Daniels",(INDEX(BASE!$AE$4:$AH$7,MATCH('Microciclos - Endurance (2)'!DX89,BASE!$AE$4:$AE$7,0),4)),IF(AND(DQ89="vVO2máx",DX89&gt;=35,DX89&lt;=45),"9-11",IF(AND(DQ89="vVO2máx",DX89&gt;45,DX89&lt;=65),"11",IF(AND(DQ89="vVO2máx",DX89&gt;65,DX89&lt;=75),"12-13",IF(AND(DQ89="vVO2máx",DX89&gt;=80,DX89&lt;=85),"14-16",IF(AND(DQ89="vVO2máx",DX89&gt;=85,DX89&lt;100),"17-19",IF(AND(DQ89="vVO2máx",DX89&gt;=100),"20",IF(AND(DQ89="FCR",DX89&gt;40,DX89&lt;=60),"12-13",IF(AND(DQ89="FCR",DX89&gt;60,DX89&lt;=84),"14-16",IF(AND(DQ89="FCR",DX89&gt;=85,DX89&lt;100),"17-19",IF(AND(DQ89="FCR",DX89=100),"20",""))))))))))),"")</f>
        <v/>
      </c>
      <c r="EA89" s="409">
        <f>IFERROR(IF(DW89="vVO2máx",(Avaliações!$C$51*'Microciclos - Endurance (2)'!DX89)/100,IF(DW89="Velocidade_crítica",IF(DX89="80% VC",Avaliações!#REF!*0.8,IF(DX89="100% VC",Avaliações!#REF!*1,IF(DX89="120% VC",Avaliações!#REF!*1.2,IF(DX89="&gt;30%",Avaliações!$C$54*1.3,IF(DX89="&gt;40%",Avaliações!$C$54*1.4,0))))),IF(DW89="PACE_Daniels",INDEX(BASE!$Q$4:$V$60,MATCH(Avaliações!$C$53,BASE!$Q$4:$Q$60,0),MATCH('Microciclos - Endurance (2)'!DX89,BASE!$Q$4:$V$4,0)),0))),"")</f>
        <v>0</v>
      </c>
      <c r="EB89" s="409" t="str">
        <f t="shared" si="875"/>
        <v/>
      </c>
      <c r="EF89" s="407"/>
      <c r="EG89" s="407"/>
      <c r="EH89" s="407"/>
      <c r="EI89" s="407"/>
      <c r="EJ89" s="407">
        <f t="shared" ref="EJ89:EJ92" si="990">IFERROR(EF89*EG89*EH89,"")</f>
        <v>0</v>
      </c>
      <c r="EK89" s="407">
        <f t="shared" si="876"/>
        <v>0</v>
      </c>
      <c r="EL89" s="408" t="str">
        <f t="shared" si="877"/>
        <v/>
      </c>
      <c r="EM89" s="407" t="s">
        <v>144</v>
      </c>
      <c r="EN89" s="407"/>
      <c r="EO89" s="409" t="str">
        <f t="shared" si="878"/>
        <v/>
      </c>
      <c r="EP89" s="410" t="str">
        <f t="shared" si="879"/>
        <v/>
      </c>
      <c r="EQ89" s="407" t="str">
        <f>IFERROR(IF(EM89="PACE_Daniels",(INDEX(BASE!$AE$4:$AH$8,MATCH('Microciclos - Endurance (2)'!EN89,BASE!$AE$4:$AE$8,0),4)),IF(AND(EM89="vVO2máx",EN89&gt;=35,EN89&lt;=45),"9-11",IF(AND(EM89="vVO2máx",EN89&gt;45,EN89&lt;=65),"11",IF(AND(EM89="vVO2máx",EN89&gt;65,EN89&lt;=75),"12-13",IF(AND(EM89="vVO2máx",EN89&gt;=80,EN89&lt;=85),"14-16",IF(AND(EM89="vVO2máx",EN89&gt;=85,EN89&lt;100),"17-19",IF(AND(EM89="vVO2máx",EN89&gt;=100),"20",IF(AND(EM89="FCR",EN89&gt;40,EN89&lt;=60),"12-13",IF(AND(EM89="FCR",EN89&gt;60,EN89&lt;=84),"14-16",IF(AND(EM89="FCR",EN89&gt;=85,EN89&lt;100),"17-19",IF(AND(EM89="FCR",EN89=100),"20",""))))))))))),"")</f>
        <v/>
      </c>
      <c r="ER89" s="409" t="str">
        <f>IFERROR(IF(EM89="vVO2máx",(Avaliações!$C$51*'Microciclos - Endurance (2)'!EN89)/100,IF(EM89="Velocidade_crítica",IF(EN89="80% VC",Avaliações!#REF!*0.8,IF(EN89="100% VC",Avaliações!#REF!*1,IF(EN89="120% VC",Avaliações!#REF!*1.2,IF(EN89="&gt;30%",Avaliações!$C$54*1.3,IF(EN89="&gt;40%",Avaliações!$C$54*1.4,0))))),IF(EM89="PACE_Daniels",INDEX(BASE!$Q$4:$V$60,MATCH(Avaliações!$C$53,BASE!$Q$4:$Q$60,0),MATCH('Microciclos - Endurance (2)'!EN89,BASE!$Q$4:$V$4,0)),""))),"")</f>
        <v/>
      </c>
      <c r="ES89" s="407" t="s">
        <v>144</v>
      </c>
      <c r="ET89" s="407"/>
      <c r="EU89" s="410" t="str">
        <f t="shared" si="880"/>
        <v/>
      </c>
      <c r="EV89" s="407" t="str">
        <f>IFERROR(IF(EM89="PACE_Daniels",(INDEX(BASE!$AE$4:$AH$7,MATCH('Microciclos - Endurance (2)'!ET89,BASE!$AE$4:$AE$7,0),4)),IF(AND(EM89="vVO2máx",ET89&gt;=35,ET89&lt;=45),"9-11",IF(AND(EM89="vVO2máx",ET89&gt;45,ET89&lt;=65),"11",IF(AND(EM89="vVO2máx",ET89&gt;65,ET89&lt;=75),"12-13",IF(AND(EM89="vVO2máx",ET89&gt;=80,ET89&lt;=85),"14-16",IF(AND(EM89="vVO2máx",ET89&gt;=85,ET89&lt;100),"17-19",IF(AND(EM89="vVO2máx",ET89&gt;=100),"20",IF(AND(EM89="FCR",ET89&gt;40,ET89&lt;=60),"12-13",IF(AND(EM89="FCR",ET89&gt;60,ET89&lt;=84),"14-16",IF(AND(EM89="FCR",ET89&gt;=85,ET89&lt;100),"17-19",IF(AND(EM89="FCR",ET89=100),"20",""))))))))))),"")</f>
        <v/>
      </c>
      <c r="EW89" s="409">
        <f>IFERROR(IF(ES89="vVO2máx",(Avaliações!$C$51*'Microciclos - Endurance (2)'!ET89)/100,IF(ES89="Velocidade_crítica",IF(ET89="80% VC",Avaliações!#REF!*0.8,IF(ET89="100% VC",Avaliações!#REF!*1,IF(ET89="120% VC",Avaliações!#REF!*1.2,IF(ET89="&gt;30%",Avaliações!$C$54*1.3,IF(ET89="&gt;40%",Avaliações!$C$54*1.4,0))))),IF(ES89="PACE_Daniels",INDEX(BASE!$Q$4:$V$60,MATCH(Avaliações!$C$53,BASE!$Q$4:$Q$60,0),MATCH('Microciclos - Endurance (2)'!ET89,BASE!$Q$4:$V$4,0)),0))),"")</f>
        <v>0</v>
      </c>
      <c r="EX89" s="409" t="str">
        <f t="shared" si="881"/>
        <v/>
      </c>
      <c r="FB89" s="407"/>
      <c r="FC89" s="407"/>
      <c r="FD89" s="407"/>
      <c r="FE89" s="407"/>
      <c r="FF89" s="407">
        <f t="shared" ref="FF89:FF92" si="991">IFERROR(FB89*FC89*FD89,"")</f>
        <v>0</v>
      </c>
      <c r="FG89" s="407">
        <f t="shared" si="882"/>
        <v>0</v>
      </c>
      <c r="FH89" s="408" t="str">
        <f t="shared" si="883"/>
        <v/>
      </c>
      <c r="FI89" s="407" t="s">
        <v>144</v>
      </c>
      <c r="FJ89" s="407"/>
      <c r="FK89" s="409" t="str">
        <f t="shared" si="884"/>
        <v/>
      </c>
      <c r="FL89" s="410" t="str">
        <f t="shared" si="885"/>
        <v/>
      </c>
      <c r="FM89" s="407" t="str">
        <f>IFERROR(IF(FI89="PACE_Daniels",(INDEX(BASE!$AE$4:$AH$8,MATCH('Microciclos - Endurance (2)'!FJ89,BASE!$AE$4:$AE$8,0),4)),IF(AND(FI89="vVO2máx",FJ89&gt;=35,FJ89&lt;=45),"9-11",IF(AND(FI89="vVO2máx",FJ89&gt;45,FJ89&lt;=65),"11",IF(AND(FI89="vVO2máx",FJ89&gt;65,FJ89&lt;=75),"12-13",IF(AND(FI89="vVO2máx",FJ89&gt;=80,FJ89&lt;=85),"14-16",IF(AND(FI89="vVO2máx",FJ89&gt;=85,FJ89&lt;100),"17-19",IF(AND(FI89="vVO2máx",FJ89&gt;=100),"20",IF(AND(FI89="FCR",FJ89&gt;40,FJ89&lt;=60),"12-13",IF(AND(FI89="FCR",FJ89&gt;60,FJ89&lt;=84),"14-16",IF(AND(FI89="FCR",FJ89&gt;=85,FJ89&lt;100),"17-19",IF(AND(FI89="FCR",FJ89=100),"20",""))))))))))),"")</f>
        <v/>
      </c>
      <c r="FN89" s="409" t="str">
        <f>IFERROR(IF(FI89="vVO2máx",(Avaliações!$C$51*'Microciclos - Endurance (2)'!FJ89)/100,IF(FI89="Velocidade_crítica",IF(FJ89="80% VC",Avaliações!#REF!*0.8,IF(FJ89="100% VC",Avaliações!#REF!*1,IF(FJ89="120% VC",Avaliações!#REF!*1.2,IF(FJ89="&gt;30%",Avaliações!$C$54*1.3,IF(FJ89="&gt;40%",Avaliações!$C$54*1.4,0))))),IF(FI89="PACE_Daniels",INDEX(BASE!$Q$4:$V$60,MATCH(Avaliações!$C$53,BASE!$Q$4:$Q$60,0),MATCH('Microciclos - Endurance (2)'!FJ89,BASE!$Q$4:$V$4,0)),""))),"")</f>
        <v/>
      </c>
      <c r="FO89" s="407" t="s">
        <v>144</v>
      </c>
      <c r="FP89" s="407"/>
      <c r="FQ89" s="410" t="str">
        <f t="shared" si="886"/>
        <v/>
      </c>
      <c r="FR89" s="407" t="str">
        <f>IFERROR(IF(FI89="PACE_Daniels",(INDEX(BASE!$AE$4:$AH$7,MATCH('Microciclos - Endurance (2)'!FP89,BASE!$AE$4:$AE$7,0),4)),IF(AND(FI89="vVO2máx",FP89&gt;=35,FP89&lt;=45),"9-11",IF(AND(FI89="vVO2máx",FP89&gt;45,FP89&lt;=65),"11",IF(AND(FI89="vVO2máx",FP89&gt;65,FP89&lt;=75),"12-13",IF(AND(FI89="vVO2máx",FP89&gt;=80,FP89&lt;=85),"14-16",IF(AND(FI89="vVO2máx",FP89&gt;=85,FP89&lt;100),"17-19",IF(AND(FI89="vVO2máx",FP89&gt;=100),"20",IF(AND(FI89="FCR",FP89&gt;40,FP89&lt;=60),"12-13",IF(AND(FI89="FCR",FP89&gt;60,FP89&lt;=84),"14-16",IF(AND(FI89="FCR",FP89&gt;=85,FP89&lt;100),"17-19",IF(AND(FI89="FCR",FP89=100),"20",""))))))))))),"")</f>
        <v/>
      </c>
      <c r="FS89" s="409">
        <f>IFERROR(IF(FO89="vVO2máx",(Avaliações!$C$51*'Microciclos - Endurance (2)'!FP89)/100,IF(FO89="Velocidade_crítica",IF(FP89="80% VC",Avaliações!#REF!*0.8,IF(FP89="100% VC",Avaliações!#REF!*1,IF(FP89="120% VC",Avaliações!#REF!*1.2,IF(FP89="&gt;30%",Avaliações!$C$54*1.3,IF(FP89="&gt;40%",Avaliações!$C$54*1.4,0))))),IF(FO89="PACE_Daniels",INDEX(BASE!$Q$4:$V$60,MATCH(Avaliações!$C$53,BASE!$Q$4:$Q$60,0),MATCH('Microciclos - Endurance (2)'!FP89,BASE!$Q$4:$V$4,0)),0))),"")</f>
        <v>0</v>
      </c>
      <c r="FT89" s="409" t="str">
        <f t="shared" si="887"/>
        <v/>
      </c>
      <c r="FX89" s="407"/>
      <c r="FY89" s="407"/>
      <c r="FZ89" s="407"/>
      <c r="GA89" s="407"/>
      <c r="GB89" s="407">
        <f t="shared" ref="GB89:GB92" si="992">IFERROR(FX89*FY89*FZ89,"")</f>
        <v>0</v>
      </c>
      <c r="GC89" s="407">
        <f t="shared" si="888"/>
        <v>0</v>
      </c>
      <c r="GD89" s="408" t="str">
        <f t="shared" si="889"/>
        <v/>
      </c>
      <c r="GE89" s="407" t="s">
        <v>144</v>
      </c>
      <c r="GF89" s="407"/>
      <c r="GG89" s="409" t="str">
        <f t="shared" si="890"/>
        <v/>
      </c>
      <c r="GH89" s="410" t="str">
        <f t="shared" si="891"/>
        <v/>
      </c>
      <c r="GI89" s="407" t="str">
        <f>IFERROR(IF(GE89="PACE_Daniels",(INDEX(BASE!$AE$4:$AH$8,MATCH('Microciclos - Endurance (2)'!GF89,BASE!$AE$4:$AE$8,0),4)),IF(AND(GE89="vVO2máx",GF89&gt;=35,GF89&lt;=45),"9-11",IF(AND(GE89="vVO2máx",GF89&gt;45,GF89&lt;=65),"11",IF(AND(GE89="vVO2máx",GF89&gt;65,GF89&lt;=75),"12-13",IF(AND(GE89="vVO2máx",GF89&gt;=80,GF89&lt;=85),"14-16",IF(AND(GE89="vVO2máx",GF89&gt;=85,GF89&lt;100),"17-19",IF(AND(GE89="vVO2máx",GF89&gt;=100),"20",IF(AND(GE89="FCR",GF89&gt;40,GF89&lt;=60),"12-13",IF(AND(GE89="FCR",GF89&gt;60,GF89&lt;=84),"14-16",IF(AND(GE89="FCR",GF89&gt;=85,GF89&lt;100),"17-19",IF(AND(GE89="FCR",GF89=100),"20",""))))))))))),"")</f>
        <v/>
      </c>
      <c r="GJ89" s="409" t="str">
        <f>IFERROR(IF(GE89="vVO2máx",(Avaliações!$C$51*'Microciclos - Endurance (2)'!GF89)/100,IF(GE89="Velocidade_crítica",IF(GF89="80% VC",Avaliações!#REF!*0.8,IF(GF89="100% VC",Avaliações!#REF!*1,IF(GF89="120% VC",Avaliações!#REF!*1.2,IF(GF89="&gt;30%",Avaliações!$C$54*1.3,IF(GF89="&gt;40%",Avaliações!$C$54*1.4,0))))),IF(GE89="PACE_Daniels",INDEX(BASE!$Q$4:$V$60,MATCH(Avaliações!$C$53,BASE!$Q$4:$Q$60,0),MATCH('Microciclos - Endurance (2)'!GF89,BASE!$Q$4:$V$4,0)),""))),"")</f>
        <v/>
      </c>
      <c r="GK89" s="407" t="s">
        <v>144</v>
      </c>
      <c r="GL89" s="407"/>
      <c r="GM89" s="410" t="str">
        <f t="shared" si="892"/>
        <v/>
      </c>
      <c r="GN89" s="407" t="str">
        <f>IFERROR(IF(GE89="PACE_Daniels",(INDEX(BASE!$AE$4:$AH$7,MATCH('Microciclos - Endurance (2)'!GL89,BASE!$AE$4:$AE$7,0),4)),IF(AND(GE89="vVO2máx",GL89&gt;=35,GL89&lt;=45),"9-11",IF(AND(GE89="vVO2máx",GL89&gt;45,GL89&lt;=65),"11",IF(AND(GE89="vVO2máx",GL89&gt;65,GL89&lt;=75),"12-13",IF(AND(GE89="vVO2máx",GL89&gt;=80,GL89&lt;=85),"14-16",IF(AND(GE89="vVO2máx",GL89&gt;=85,GL89&lt;100),"17-19",IF(AND(GE89="vVO2máx",GL89&gt;=100),"20",IF(AND(GE89="FCR",GL89&gt;40,GL89&lt;=60),"12-13",IF(AND(GE89="FCR",GL89&gt;60,GL89&lt;=84),"14-16",IF(AND(GE89="FCR",GL89&gt;=85,GL89&lt;100),"17-19",IF(AND(GE89="FCR",GL89=100),"20",""))))))))))),"")</f>
        <v/>
      </c>
      <c r="GO89" s="409">
        <f>IFERROR(IF(GK89="vVO2máx",(Avaliações!$C$51*'Microciclos - Endurance (2)'!GL89)/100,IF(GK89="Velocidade_crítica",IF(GL89="80% VC",Avaliações!#REF!*0.8,IF(GL89="100% VC",Avaliações!#REF!*1,IF(GL89="120% VC",Avaliações!#REF!*1.2,IF(GL89="&gt;30%",Avaliações!$C$54*1.3,IF(GL89="&gt;40%",Avaliações!$C$54*1.4,0))))),IF(GK89="PACE_Daniels",INDEX(BASE!$Q$4:$V$60,MATCH(Avaliações!$C$53,BASE!$Q$4:$Q$60,0),MATCH('Microciclos - Endurance (2)'!GL89,BASE!$Q$4:$V$4,0)),0))),"")</f>
        <v>0</v>
      </c>
      <c r="GP89" s="409" t="str">
        <f t="shared" si="893"/>
        <v/>
      </c>
      <c r="GT89" s="407"/>
      <c r="GU89" s="407"/>
      <c r="GV89" s="407"/>
      <c r="GW89" s="407"/>
      <c r="GX89" s="407">
        <f t="shared" ref="GX89:GX92" si="993">IFERROR(GT89*GU89*GV89,"")</f>
        <v>0</v>
      </c>
      <c r="GY89" s="407">
        <f t="shared" si="894"/>
        <v>0</v>
      </c>
      <c r="GZ89" s="408" t="str">
        <f t="shared" si="895"/>
        <v/>
      </c>
      <c r="HA89" s="407" t="s">
        <v>144</v>
      </c>
      <c r="HB89" s="407"/>
      <c r="HC89" s="409" t="str">
        <f t="shared" si="896"/>
        <v/>
      </c>
      <c r="HD89" s="410" t="str">
        <f t="shared" si="897"/>
        <v/>
      </c>
      <c r="HE89" s="407" t="str">
        <f>IFERROR(IF(HA89="PACE_Daniels",(INDEX(BASE!$AE$4:$AH$8,MATCH('Microciclos - Endurance (2)'!HB89,BASE!$AE$4:$AE$8,0),4)),IF(AND(HA89="vVO2máx",HB89&gt;=35,HB89&lt;=45),"9-11",IF(AND(HA89="vVO2máx",HB89&gt;45,HB89&lt;=65),"11",IF(AND(HA89="vVO2máx",HB89&gt;65,HB89&lt;=75),"12-13",IF(AND(HA89="vVO2máx",HB89&gt;=80,HB89&lt;=85),"14-16",IF(AND(HA89="vVO2máx",HB89&gt;=85,HB89&lt;100),"17-19",IF(AND(HA89="vVO2máx",HB89&gt;=100),"20",IF(AND(HA89="FCR",HB89&gt;40,HB89&lt;=60),"12-13",IF(AND(HA89="FCR",HB89&gt;60,HB89&lt;=84),"14-16",IF(AND(HA89="FCR",HB89&gt;=85,HB89&lt;100),"17-19",IF(AND(HA89="FCR",HB89=100),"20",""))))))))))),"")</f>
        <v/>
      </c>
      <c r="HF89" s="409" t="str">
        <f>IFERROR(IF(HA89="vVO2máx",(Avaliações!$C$51*'Microciclos - Endurance (2)'!HB89)/100,IF(HA89="Velocidade_crítica",IF(HB89="80% VC",Avaliações!#REF!*0.8,IF(HB89="100% VC",Avaliações!#REF!*1,IF(HB89="120% VC",Avaliações!#REF!*1.2,IF(HB89="&gt;30%",Avaliações!$C$54*1.3,IF(HB89="&gt;40%",Avaliações!$C$54*1.4,0))))),IF(HA89="PACE_Daniels",INDEX(BASE!$Q$4:$V$60,MATCH(Avaliações!$C$53,BASE!$Q$4:$Q$60,0),MATCH('Microciclos - Endurance (2)'!HB89,BASE!$Q$4:$V$4,0)),""))),"")</f>
        <v/>
      </c>
      <c r="HG89" s="407" t="s">
        <v>144</v>
      </c>
      <c r="HH89" s="407"/>
      <c r="HI89" s="410" t="str">
        <f t="shared" si="898"/>
        <v/>
      </c>
      <c r="HJ89" s="407" t="str">
        <f>IFERROR(IF(HA89="PACE_Daniels",(INDEX(BASE!$AE$4:$AH$7,MATCH('Microciclos - Endurance (2)'!HH89,BASE!$AE$4:$AE$7,0),4)),IF(AND(HA89="vVO2máx",HH89&gt;=35,HH89&lt;=45),"9-11",IF(AND(HA89="vVO2máx",HH89&gt;45,HH89&lt;=65),"11",IF(AND(HA89="vVO2máx",HH89&gt;65,HH89&lt;=75),"12-13",IF(AND(HA89="vVO2máx",HH89&gt;=80,HH89&lt;=85),"14-16",IF(AND(HA89="vVO2máx",HH89&gt;=85,HH89&lt;100),"17-19",IF(AND(HA89="vVO2máx",HH89&gt;=100),"20",IF(AND(HA89="FCR",HH89&gt;40,HH89&lt;=60),"12-13",IF(AND(HA89="FCR",HH89&gt;60,HH89&lt;=84),"14-16",IF(AND(HA89="FCR",HH89&gt;=85,HH89&lt;100),"17-19",IF(AND(HA89="FCR",HH89=100),"20",""))))))))))),"")</f>
        <v/>
      </c>
      <c r="HK89" s="409">
        <f>IFERROR(IF(HG89="vVO2máx",(Avaliações!$C$51*'Microciclos - Endurance (2)'!HH89)/100,IF(HG89="Velocidade_crítica",IF(HH89="80% VC",Avaliações!#REF!*0.8,IF(HH89="100% VC",Avaliações!#REF!*1,IF(HH89="120% VC",Avaliações!#REF!*1.2,IF(HH89="&gt;30%",Avaliações!$C$54*1.3,IF(HH89="&gt;40%",Avaliações!$C$54*1.4,0))))),IF(HG89="PACE_Daniels",INDEX(BASE!$Q$4:$V$60,MATCH(Avaliações!$C$53,BASE!$Q$4:$Q$60,0),MATCH('Microciclos - Endurance (2)'!HH89,BASE!$Q$4:$V$4,0)),0))),"")</f>
        <v>0</v>
      </c>
      <c r="HL89" s="409" t="str">
        <f t="shared" si="899"/>
        <v/>
      </c>
      <c r="HP89" s="407"/>
      <c r="HQ89" s="407"/>
      <c r="HR89" s="407"/>
      <c r="HS89" s="407"/>
      <c r="HT89" s="407">
        <f t="shared" ref="HT89:HT92" si="994">IFERROR(HP89*HQ89*HR89,"")</f>
        <v>0</v>
      </c>
      <c r="HU89" s="407">
        <f t="shared" si="900"/>
        <v>0</v>
      </c>
      <c r="HV89" s="408" t="str">
        <f t="shared" si="901"/>
        <v/>
      </c>
      <c r="HW89" s="407" t="s">
        <v>144</v>
      </c>
      <c r="HX89" s="407"/>
      <c r="HY89" s="409" t="str">
        <f t="shared" si="902"/>
        <v/>
      </c>
      <c r="HZ89" s="410" t="str">
        <f t="shared" si="903"/>
        <v/>
      </c>
      <c r="IA89" s="407" t="str">
        <f>IFERROR(IF(HW89="PACE_Daniels",(INDEX(BASE!$AE$4:$AH$8,MATCH('Microciclos - Endurance (2)'!HX89,BASE!$AE$4:$AE$8,0),4)),IF(AND(HW89="vVO2máx",HX89&gt;=35,HX89&lt;=45),"9-11",IF(AND(HW89="vVO2máx",HX89&gt;45,HX89&lt;=65),"11",IF(AND(HW89="vVO2máx",HX89&gt;65,HX89&lt;=75),"12-13",IF(AND(HW89="vVO2máx",HX89&gt;=80,HX89&lt;=85),"14-16",IF(AND(HW89="vVO2máx",HX89&gt;=85,HX89&lt;100),"17-19",IF(AND(HW89="vVO2máx",HX89&gt;=100),"20",IF(AND(HW89="FCR",HX89&gt;40,HX89&lt;=60),"12-13",IF(AND(HW89="FCR",HX89&gt;60,HX89&lt;=84),"14-16",IF(AND(HW89="FCR",HX89&gt;=85,HX89&lt;100),"17-19",IF(AND(HW89="FCR",HX89=100),"20",""))))))))))),"")</f>
        <v/>
      </c>
      <c r="IB89" s="409" t="str">
        <f>IFERROR(IF(HW89="vVO2máx",(Avaliações!$C$51*'Microciclos - Endurance (2)'!HX89)/100,IF(HW89="Velocidade_crítica",IF(HX89="80% VC",Avaliações!#REF!*0.8,IF(HX89="100% VC",Avaliações!#REF!*1,IF(HX89="120% VC",Avaliações!#REF!*1.2,IF(HX89="&gt;30%",Avaliações!$C$54*1.3,IF(HX89="&gt;40%",Avaliações!$C$54*1.4,0))))),IF(HW89="PACE_Daniels",INDEX(BASE!$Q$4:$V$60,MATCH(Avaliações!$C$53,BASE!$Q$4:$Q$60,0),MATCH('Microciclos - Endurance (2)'!HX89,BASE!$Q$4:$V$4,0)),""))),"")</f>
        <v/>
      </c>
      <c r="IC89" s="407" t="s">
        <v>144</v>
      </c>
      <c r="ID89" s="407"/>
      <c r="IE89" s="410" t="str">
        <f t="shared" si="904"/>
        <v/>
      </c>
      <c r="IF89" s="407" t="str">
        <f>IFERROR(IF(HW89="PACE_Daniels",(INDEX(BASE!$AE$4:$AH$7,MATCH('Microciclos - Endurance (2)'!ID89,BASE!$AE$4:$AE$7,0),4)),IF(AND(HW89="vVO2máx",ID89&gt;=35,ID89&lt;=45),"9-11",IF(AND(HW89="vVO2máx",ID89&gt;45,ID89&lt;=65),"11",IF(AND(HW89="vVO2máx",ID89&gt;65,ID89&lt;=75),"12-13",IF(AND(HW89="vVO2máx",ID89&gt;=80,ID89&lt;=85),"14-16",IF(AND(HW89="vVO2máx",ID89&gt;=85,ID89&lt;100),"17-19",IF(AND(HW89="vVO2máx",ID89&gt;=100),"20",IF(AND(HW89="FCR",ID89&gt;40,ID89&lt;=60),"12-13",IF(AND(HW89="FCR",ID89&gt;60,ID89&lt;=84),"14-16",IF(AND(HW89="FCR",ID89&gt;=85,ID89&lt;100),"17-19",IF(AND(HW89="FCR",ID89=100),"20",""))))))))))),"")</f>
        <v/>
      </c>
      <c r="IG89" s="409">
        <f>IFERROR(IF(IC89="vVO2máx",(Avaliações!$C$51*'Microciclos - Endurance (2)'!ID89)/100,IF(IC89="Velocidade_crítica",IF(ID89="80% VC",Avaliações!#REF!*0.8,IF(ID89="100% VC",Avaliações!#REF!*1,IF(ID89="120% VC",Avaliações!#REF!*1.2,IF(ID89="&gt;30%",Avaliações!$C$54*1.3,IF(ID89="&gt;40%",Avaliações!$C$54*1.4,0))))),IF(IC89="PACE_Daniels",INDEX(BASE!$Q$4:$V$60,MATCH(Avaliações!$C$53,BASE!$Q$4:$Q$60,0),MATCH('Microciclos - Endurance (2)'!ID89,BASE!$Q$4:$V$4,0)),0))),"")</f>
        <v>0</v>
      </c>
      <c r="IH89" s="409" t="str">
        <f t="shared" si="905"/>
        <v/>
      </c>
      <c r="IL89" s="407"/>
      <c r="IM89" s="407"/>
      <c r="IN89" s="407"/>
      <c r="IO89" s="407"/>
      <c r="IP89" s="407">
        <f t="shared" ref="IP89:IP92" si="995">IFERROR(IL89*IM89*IN89,"")</f>
        <v>0</v>
      </c>
      <c r="IQ89" s="407">
        <f t="shared" si="906"/>
        <v>0</v>
      </c>
      <c r="IR89" s="408" t="str">
        <f t="shared" si="907"/>
        <v/>
      </c>
      <c r="IS89" s="407" t="s">
        <v>144</v>
      </c>
      <c r="IT89" s="407"/>
      <c r="IU89" s="409" t="str">
        <f t="shared" si="908"/>
        <v/>
      </c>
      <c r="IV89" s="410" t="str">
        <f t="shared" si="909"/>
        <v/>
      </c>
      <c r="IW89" s="407" t="str">
        <f>IFERROR(IF(IS89="PACE_Daniels",(INDEX(BASE!$AE$4:$AH$8,MATCH('Microciclos - Endurance (2)'!IT89,BASE!$AE$4:$AE$8,0),4)),IF(AND(IS89="vVO2máx",IT89&gt;=35,IT89&lt;=45),"9-11",IF(AND(IS89="vVO2máx",IT89&gt;45,IT89&lt;=65),"11",IF(AND(IS89="vVO2máx",IT89&gt;65,IT89&lt;=75),"12-13",IF(AND(IS89="vVO2máx",IT89&gt;=80,IT89&lt;=85),"14-16",IF(AND(IS89="vVO2máx",IT89&gt;=85,IT89&lt;100),"17-19",IF(AND(IS89="vVO2máx",IT89&gt;=100),"20",IF(AND(IS89="FCR",IT89&gt;40,IT89&lt;=60),"12-13",IF(AND(IS89="FCR",IT89&gt;60,IT89&lt;=84),"14-16",IF(AND(IS89="FCR",IT89&gt;=85,IT89&lt;100),"17-19",IF(AND(IS89="FCR",IT89=100),"20",""))))))))))),"")</f>
        <v/>
      </c>
      <c r="IX89" s="409" t="str">
        <f>IFERROR(IF(IS89="vVO2máx",(Avaliações!$C$51*'Microciclos - Endurance (2)'!IT89)/100,IF(IS89="Velocidade_crítica",IF(IT89="80% VC",Avaliações!#REF!*0.8,IF(IT89="100% VC",Avaliações!#REF!*1,IF(IT89="120% VC",Avaliações!#REF!*1.2,IF(IT89="&gt;30%",Avaliações!$C$54*1.3,IF(IT89="&gt;40%",Avaliações!$C$54*1.4,0))))),IF(IS89="PACE_Daniels",INDEX(BASE!$Q$4:$V$60,MATCH(Avaliações!$C$53,BASE!$Q$4:$Q$60,0),MATCH('Microciclos - Endurance (2)'!IT89,BASE!$Q$4:$V$4,0)),""))),"")</f>
        <v/>
      </c>
      <c r="IY89" s="407" t="s">
        <v>144</v>
      </c>
      <c r="IZ89" s="407"/>
      <c r="JA89" s="410" t="str">
        <f t="shared" si="910"/>
        <v/>
      </c>
      <c r="JB89" s="407" t="str">
        <f>IFERROR(IF(IS89="PACE_Daniels",(INDEX(BASE!$AE$4:$AH$7,MATCH('Microciclos - Endurance (2)'!IZ89,BASE!$AE$4:$AE$7,0),4)),IF(AND(IS89="vVO2máx",IZ89&gt;=35,IZ89&lt;=45),"9-11",IF(AND(IS89="vVO2máx",IZ89&gt;45,IZ89&lt;=65),"11",IF(AND(IS89="vVO2máx",IZ89&gt;65,IZ89&lt;=75),"12-13",IF(AND(IS89="vVO2máx",IZ89&gt;=80,IZ89&lt;=85),"14-16",IF(AND(IS89="vVO2máx",IZ89&gt;=85,IZ89&lt;100),"17-19",IF(AND(IS89="vVO2máx",IZ89&gt;=100),"20",IF(AND(IS89="FCR",IZ89&gt;40,IZ89&lt;=60),"12-13",IF(AND(IS89="FCR",IZ89&gt;60,IZ89&lt;=84),"14-16",IF(AND(IS89="FCR",IZ89&gt;=85,IZ89&lt;100),"17-19",IF(AND(IS89="FCR",IZ89=100),"20",""))))))))))),"")</f>
        <v/>
      </c>
      <c r="JC89" s="409">
        <f>IFERROR(IF(IY89="vVO2máx",(Avaliações!$C$51*'Microciclos - Endurance (2)'!IZ89)/100,IF(IY89="Velocidade_crítica",IF(IZ89="80% VC",Avaliações!#REF!*0.8,IF(IZ89="100% VC",Avaliações!#REF!*1,IF(IZ89="120% VC",Avaliações!#REF!*1.2,IF(IZ89="&gt;30%",Avaliações!$C$54*1.3,IF(IZ89="&gt;40%",Avaliações!$C$54*1.4,0))))),IF(IY89="PACE_Daniels",INDEX(BASE!$Q$4:$V$60,MATCH(Avaliações!$C$53,BASE!$Q$4:$Q$60,0),MATCH('Microciclos - Endurance (2)'!IZ89,BASE!$Q$4:$V$4,0)),0))),"")</f>
        <v>0</v>
      </c>
      <c r="JD89" s="409" t="str">
        <f t="shared" si="911"/>
        <v/>
      </c>
      <c r="JH89" s="407"/>
      <c r="JI89" s="407"/>
      <c r="JJ89" s="407"/>
      <c r="JK89" s="407"/>
      <c r="JL89" s="407">
        <f t="shared" ref="JL89:JL92" si="996">IFERROR(JH89*JI89*JJ89,"")</f>
        <v>0</v>
      </c>
      <c r="JM89" s="407">
        <f t="shared" si="912"/>
        <v>0</v>
      </c>
      <c r="JN89" s="408" t="str">
        <f t="shared" si="913"/>
        <v/>
      </c>
      <c r="JO89" s="407" t="s">
        <v>144</v>
      </c>
      <c r="JP89" s="407"/>
      <c r="JQ89" s="409" t="str">
        <f t="shared" si="914"/>
        <v/>
      </c>
      <c r="JR89" s="410" t="str">
        <f t="shared" si="915"/>
        <v/>
      </c>
      <c r="JS89" s="407" t="str">
        <f>IFERROR(IF(JO89="PACE_Daniels",(INDEX(BASE!$AE$4:$AH$8,MATCH('Microciclos - Endurance (2)'!JP89,BASE!$AE$4:$AE$8,0),4)),IF(AND(JO89="vVO2máx",JP89&gt;=35,JP89&lt;=45),"9-11",IF(AND(JO89="vVO2máx",JP89&gt;45,JP89&lt;=65),"11",IF(AND(JO89="vVO2máx",JP89&gt;65,JP89&lt;=75),"12-13",IF(AND(JO89="vVO2máx",JP89&gt;=80,JP89&lt;=85),"14-16",IF(AND(JO89="vVO2máx",JP89&gt;=85,JP89&lt;100),"17-19",IF(AND(JO89="vVO2máx",JP89&gt;=100),"20",IF(AND(JO89="FCR",JP89&gt;40,JP89&lt;=60),"12-13",IF(AND(JO89="FCR",JP89&gt;60,JP89&lt;=84),"14-16",IF(AND(JO89="FCR",JP89&gt;=85,JP89&lt;100),"17-19",IF(AND(JO89="FCR",JP89=100),"20",""))))))))))),"")</f>
        <v/>
      </c>
      <c r="JT89" s="409" t="str">
        <f>IFERROR(IF(JO89="vVO2máx",(Avaliações!$C$51*'Microciclos - Endurance (2)'!JP89)/100,IF(JO89="Velocidade_crítica",IF(JP89="80% VC",Avaliações!#REF!*0.8,IF(JP89="100% VC",Avaliações!#REF!*1,IF(JP89="120% VC",Avaliações!#REF!*1.2,IF(JP89="&gt;30%",Avaliações!$C$54*1.3,IF(JP89="&gt;40%",Avaliações!$C$54*1.4,0))))),IF(JO89="PACE_Daniels",INDEX(BASE!$Q$4:$V$60,MATCH(Avaliações!$C$53,BASE!$Q$4:$Q$60,0),MATCH('Microciclos - Endurance (2)'!JP89,BASE!$Q$4:$V$4,0)),""))),"")</f>
        <v/>
      </c>
      <c r="JU89" s="407" t="s">
        <v>144</v>
      </c>
      <c r="JV89" s="407"/>
      <c r="JW89" s="410" t="str">
        <f t="shared" si="916"/>
        <v/>
      </c>
      <c r="JX89" s="407" t="str">
        <f>IFERROR(IF(JO89="PACE_Daniels",(INDEX(BASE!$AE$4:$AH$7,MATCH('Microciclos - Endurance (2)'!JV89,BASE!$AE$4:$AE$7,0),4)),IF(AND(JO89="vVO2máx",JV89&gt;=35,JV89&lt;=45),"9-11",IF(AND(JO89="vVO2máx",JV89&gt;45,JV89&lt;=65),"11",IF(AND(JO89="vVO2máx",JV89&gt;65,JV89&lt;=75),"12-13",IF(AND(JO89="vVO2máx",JV89&gt;=80,JV89&lt;=85),"14-16",IF(AND(JO89="vVO2máx",JV89&gt;=85,JV89&lt;100),"17-19",IF(AND(JO89="vVO2máx",JV89&gt;=100),"20",IF(AND(JO89="FCR",JV89&gt;40,JV89&lt;=60),"12-13",IF(AND(JO89="FCR",JV89&gt;60,JV89&lt;=84),"14-16",IF(AND(JO89="FCR",JV89&gt;=85,JV89&lt;100),"17-19",IF(AND(JO89="FCR",JV89=100),"20",""))))))))))),"")</f>
        <v/>
      </c>
      <c r="JY89" s="409">
        <f>IFERROR(IF(JU89="vVO2máx",(Avaliações!$C$51*'Microciclos - Endurance (2)'!JV89)/100,IF(JU89="Velocidade_crítica",IF(JV89="80% VC",Avaliações!#REF!*0.8,IF(JV89="100% VC",Avaliações!#REF!*1,IF(JV89="120% VC",Avaliações!#REF!*1.2,IF(JV89="&gt;30%",Avaliações!$C$54*1.3,IF(JV89="&gt;40%",Avaliações!$C$54*1.4,0))))),IF(JU89="PACE_Daniels",INDEX(BASE!$Q$4:$V$60,MATCH(Avaliações!$C$53,BASE!$Q$4:$Q$60,0),MATCH('Microciclos - Endurance (2)'!JV89,BASE!$Q$4:$V$4,0)),0))),"")</f>
        <v>0</v>
      </c>
      <c r="JZ89" s="409" t="str">
        <f t="shared" si="917"/>
        <v/>
      </c>
      <c r="KD89" s="407"/>
      <c r="KE89" s="407"/>
      <c r="KF89" s="407"/>
      <c r="KG89" s="407"/>
      <c r="KH89" s="407">
        <f t="shared" ref="KH89:KH92" si="997">IFERROR(KD89*KE89*KF89,"")</f>
        <v>0</v>
      </c>
      <c r="KI89" s="407">
        <f t="shared" si="918"/>
        <v>0</v>
      </c>
      <c r="KJ89" s="408" t="str">
        <f t="shared" si="919"/>
        <v/>
      </c>
      <c r="KK89" s="407" t="s">
        <v>144</v>
      </c>
      <c r="KL89" s="407"/>
      <c r="KM89" s="409" t="str">
        <f t="shared" si="920"/>
        <v/>
      </c>
      <c r="KN89" s="410" t="str">
        <f t="shared" si="921"/>
        <v/>
      </c>
      <c r="KO89" s="407" t="str">
        <f>IFERROR(IF(KK89="PACE_Daniels",(INDEX(BASE!$AE$4:$AH$8,MATCH('Microciclos - Endurance (2)'!KL89,BASE!$AE$4:$AE$8,0),4)),IF(AND(KK89="vVO2máx",KL89&gt;=35,KL89&lt;=45),"9-11",IF(AND(KK89="vVO2máx",KL89&gt;45,KL89&lt;=65),"11",IF(AND(KK89="vVO2máx",KL89&gt;65,KL89&lt;=75),"12-13",IF(AND(KK89="vVO2máx",KL89&gt;=80,KL89&lt;=85),"14-16",IF(AND(KK89="vVO2máx",KL89&gt;=85,KL89&lt;100),"17-19",IF(AND(KK89="vVO2máx",KL89&gt;=100),"20",IF(AND(KK89="FCR",KL89&gt;40,KL89&lt;=60),"12-13",IF(AND(KK89="FCR",KL89&gt;60,KL89&lt;=84),"14-16",IF(AND(KK89="FCR",KL89&gt;=85,KL89&lt;100),"17-19",IF(AND(KK89="FCR",KL89=100),"20",""))))))))))),"")</f>
        <v/>
      </c>
      <c r="KP89" s="409" t="str">
        <f>IFERROR(IF(KK89="vVO2máx",(Avaliações!$C$51*'Microciclos - Endurance (2)'!KL89)/100,IF(KK89="Velocidade_crítica",IF(KL89="80% VC",Avaliações!#REF!*0.8,IF(KL89="100% VC",Avaliações!#REF!*1,IF(KL89="120% VC",Avaliações!#REF!*1.2,IF(KL89="&gt;30%",Avaliações!$C$54*1.3,IF(KL89="&gt;40%",Avaliações!$C$54*1.4,0))))),IF(KK89="PACE_Daniels",INDEX(BASE!$Q$4:$V$60,MATCH(Avaliações!$C$53,BASE!$Q$4:$Q$60,0),MATCH('Microciclos - Endurance (2)'!KL89,BASE!$Q$4:$V$4,0)),""))),"")</f>
        <v/>
      </c>
      <c r="KQ89" s="407" t="s">
        <v>144</v>
      </c>
      <c r="KR89" s="407"/>
      <c r="KS89" s="410" t="str">
        <f t="shared" si="922"/>
        <v/>
      </c>
      <c r="KT89" s="407" t="str">
        <f>IFERROR(IF(KK89="PACE_Daniels",(INDEX(BASE!$AE$4:$AH$7,MATCH('Microciclos - Endurance (2)'!KR89,BASE!$AE$4:$AE$7,0),4)),IF(AND(KK89="vVO2máx",KR89&gt;=35,KR89&lt;=45),"9-11",IF(AND(KK89="vVO2máx",KR89&gt;45,KR89&lt;=65),"11",IF(AND(KK89="vVO2máx",KR89&gt;65,KR89&lt;=75),"12-13",IF(AND(KK89="vVO2máx",KR89&gt;=80,KR89&lt;=85),"14-16",IF(AND(KK89="vVO2máx",KR89&gt;=85,KR89&lt;100),"17-19",IF(AND(KK89="vVO2máx",KR89&gt;=100),"20",IF(AND(KK89="FCR",KR89&gt;40,KR89&lt;=60),"12-13",IF(AND(KK89="FCR",KR89&gt;60,KR89&lt;=84),"14-16",IF(AND(KK89="FCR",KR89&gt;=85,KR89&lt;100),"17-19",IF(AND(KK89="FCR",KR89=100),"20",""))))))))))),"")</f>
        <v/>
      </c>
      <c r="KU89" s="409">
        <f>IFERROR(IF(KQ89="vVO2máx",(Avaliações!$C$51*'Microciclos - Endurance (2)'!KR89)/100,IF(KQ89="Velocidade_crítica",IF(KR89="80% VC",Avaliações!#REF!*0.8,IF(KR89="100% VC",Avaliações!#REF!*1,IF(KR89="120% VC",Avaliações!#REF!*1.2,IF(KR89="&gt;30%",Avaliações!$C$54*1.3,IF(KR89="&gt;40%",Avaliações!$C$54*1.4,0))))),IF(KQ89="PACE_Daniels",INDEX(BASE!$Q$4:$V$60,MATCH(Avaliações!$C$53,BASE!$Q$4:$Q$60,0),MATCH('Microciclos - Endurance (2)'!KR89,BASE!$Q$4:$V$4,0)),0))),"")</f>
        <v>0</v>
      </c>
      <c r="KV89" s="409" t="str">
        <f t="shared" si="923"/>
        <v/>
      </c>
      <c r="KZ89" s="407"/>
      <c r="LA89" s="407"/>
      <c r="LB89" s="407"/>
      <c r="LC89" s="407"/>
      <c r="LD89" s="407">
        <f t="shared" ref="LD89:LD92" si="998">IFERROR(KZ89*LA89*LB89,"")</f>
        <v>0</v>
      </c>
      <c r="LE89" s="407">
        <f t="shared" si="924"/>
        <v>0</v>
      </c>
      <c r="LF89" s="408" t="str">
        <f t="shared" si="925"/>
        <v/>
      </c>
      <c r="LG89" s="407" t="s">
        <v>144</v>
      </c>
      <c r="LH89" s="407"/>
      <c r="LI89" s="409" t="str">
        <f t="shared" si="926"/>
        <v/>
      </c>
      <c r="LJ89" s="410" t="str">
        <f t="shared" si="927"/>
        <v/>
      </c>
      <c r="LK89" s="407" t="str">
        <f>IFERROR(IF(LG89="PACE_Daniels",(INDEX(BASE!$AE$4:$AH$8,MATCH('Microciclos - Endurance (2)'!LH89,BASE!$AE$4:$AE$8,0),4)),IF(AND(LG89="vVO2máx",LH89&gt;=35,LH89&lt;=45),"9-11",IF(AND(LG89="vVO2máx",LH89&gt;45,LH89&lt;=65),"11",IF(AND(LG89="vVO2máx",LH89&gt;65,LH89&lt;=75),"12-13",IF(AND(LG89="vVO2máx",LH89&gt;=80,LH89&lt;=85),"14-16",IF(AND(LG89="vVO2máx",LH89&gt;=85,LH89&lt;100),"17-19",IF(AND(LG89="vVO2máx",LH89&gt;=100),"20",IF(AND(LG89="FCR",LH89&gt;40,LH89&lt;=60),"12-13",IF(AND(LG89="FCR",LH89&gt;60,LH89&lt;=84),"14-16",IF(AND(LG89="FCR",LH89&gt;=85,LH89&lt;100),"17-19",IF(AND(LG89="FCR",LH89=100),"20",""))))))))))),"")</f>
        <v/>
      </c>
      <c r="LL89" s="409" t="str">
        <f>IFERROR(IF(LG89="vVO2máx",(Avaliações!$C$51*'Microciclos - Endurance (2)'!LH89)/100,IF(LG89="Velocidade_crítica",IF(LH89="80% VC",Avaliações!#REF!*0.8,IF(LH89="100% VC",Avaliações!#REF!*1,IF(LH89="120% VC",Avaliações!#REF!*1.2,IF(LH89="&gt;30%",Avaliações!$C$54*1.3,IF(LH89="&gt;40%",Avaliações!$C$54*1.4,0))))),IF(LG89="PACE_Daniels",INDEX(BASE!$Q$4:$V$60,MATCH(Avaliações!$C$53,BASE!$Q$4:$Q$60,0),MATCH('Microciclos - Endurance (2)'!LH89,BASE!$Q$4:$V$4,0)),""))),"")</f>
        <v/>
      </c>
      <c r="LM89" s="407" t="s">
        <v>144</v>
      </c>
      <c r="LN89" s="407"/>
      <c r="LO89" s="410" t="str">
        <f t="shared" si="928"/>
        <v/>
      </c>
      <c r="LP89" s="407" t="str">
        <f>IFERROR(IF(LG89="PACE_Daniels",(INDEX(BASE!$AE$4:$AH$7,MATCH('Microciclos - Endurance (2)'!LN89,BASE!$AE$4:$AE$7,0),4)),IF(AND(LG89="vVO2máx",LN89&gt;=35,LN89&lt;=45),"9-11",IF(AND(LG89="vVO2máx",LN89&gt;45,LN89&lt;=65),"11",IF(AND(LG89="vVO2máx",LN89&gt;65,LN89&lt;=75),"12-13",IF(AND(LG89="vVO2máx",LN89&gt;=80,LN89&lt;=85),"14-16",IF(AND(LG89="vVO2máx",LN89&gt;=85,LN89&lt;100),"17-19",IF(AND(LG89="vVO2máx",LN89&gt;=100),"20",IF(AND(LG89="FCR",LN89&gt;40,LN89&lt;=60),"12-13",IF(AND(LG89="FCR",LN89&gt;60,LN89&lt;=84),"14-16",IF(AND(LG89="FCR",LN89&gt;=85,LN89&lt;100),"17-19",IF(AND(LG89="FCR",LN89=100),"20",""))))))))))),"")</f>
        <v/>
      </c>
      <c r="LQ89" s="409">
        <f>IFERROR(IF(LM89="vVO2máx",(Avaliações!$C$51*'Microciclos - Endurance (2)'!LN89)/100,IF(LM89="Velocidade_crítica",IF(LN89="80% VC",Avaliações!#REF!*0.8,IF(LN89="100% VC",Avaliações!#REF!*1,IF(LN89="120% VC",Avaliações!#REF!*1.2,IF(LN89="&gt;30%",Avaliações!$C$54*1.3,IF(LN89="&gt;40%",Avaliações!$C$54*1.4,0))))),IF(LM89="PACE_Daniels",INDEX(BASE!$Q$4:$V$60,MATCH(Avaliações!$C$53,BASE!$Q$4:$Q$60,0),MATCH('Microciclos - Endurance (2)'!LN89,BASE!$Q$4:$V$4,0)),0))),"")</f>
        <v>0</v>
      </c>
      <c r="LR89" s="409" t="str">
        <f t="shared" si="929"/>
        <v/>
      </c>
      <c r="LV89" s="407"/>
      <c r="LW89" s="407"/>
      <c r="LX89" s="407"/>
      <c r="LY89" s="407"/>
      <c r="LZ89" s="407">
        <f t="shared" ref="LZ89:LZ92" si="999">IFERROR(LV89*LW89*LX89,"")</f>
        <v>0</v>
      </c>
      <c r="MA89" s="407">
        <f t="shared" si="930"/>
        <v>0</v>
      </c>
      <c r="MB89" s="408" t="str">
        <f t="shared" si="931"/>
        <v/>
      </c>
      <c r="MC89" s="407" t="s">
        <v>144</v>
      </c>
      <c r="MD89" s="407"/>
      <c r="ME89" s="409" t="str">
        <f t="shared" si="932"/>
        <v/>
      </c>
      <c r="MF89" s="410" t="str">
        <f t="shared" si="933"/>
        <v/>
      </c>
      <c r="MG89" s="407" t="str">
        <f>IFERROR(IF(MC89="PACE_Daniels",(INDEX(BASE!$AE$4:$AH$8,MATCH('Microciclos - Endurance (2)'!MD89,BASE!$AE$4:$AE$8,0),4)),IF(AND(MC89="vVO2máx",MD89&gt;=35,MD89&lt;=45),"9-11",IF(AND(MC89="vVO2máx",MD89&gt;45,MD89&lt;=65),"11",IF(AND(MC89="vVO2máx",MD89&gt;65,MD89&lt;=75),"12-13",IF(AND(MC89="vVO2máx",MD89&gt;=80,MD89&lt;=85),"14-16",IF(AND(MC89="vVO2máx",MD89&gt;=85,MD89&lt;100),"17-19",IF(AND(MC89="vVO2máx",MD89&gt;=100),"20",IF(AND(MC89="FCR",MD89&gt;40,MD89&lt;=60),"12-13",IF(AND(MC89="FCR",MD89&gt;60,MD89&lt;=84),"14-16",IF(AND(MC89="FCR",MD89&gt;=85,MD89&lt;100),"17-19",IF(AND(MC89="FCR",MD89=100),"20",""))))))))))),"")</f>
        <v/>
      </c>
      <c r="MH89" s="409" t="str">
        <f>IFERROR(IF(MC89="vVO2máx",(Avaliações!$C$51*'Microciclos - Endurance (2)'!MD89)/100,IF(MC89="Velocidade_crítica",IF(MD89="80% VC",Avaliações!#REF!*0.8,IF(MD89="100% VC",Avaliações!#REF!*1,IF(MD89="120% VC",Avaliações!#REF!*1.2,IF(MD89="&gt;30%",Avaliações!$C$54*1.3,IF(MD89="&gt;40%",Avaliações!$C$54*1.4,0))))),IF(MC89="PACE_Daniels",INDEX(BASE!$Q$4:$V$60,MATCH(Avaliações!$C$53,BASE!$Q$4:$Q$60,0),MATCH('Microciclos - Endurance (2)'!MD89,BASE!$Q$4:$V$4,0)),""))),"")</f>
        <v/>
      </c>
      <c r="MI89" s="407" t="s">
        <v>144</v>
      </c>
      <c r="MJ89" s="407"/>
      <c r="MK89" s="410" t="str">
        <f t="shared" si="934"/>
        <v/>
      </c>
      <c r="ML89" s="407" t="str">
        <f>IFERROR(IF(MC89="PACE_Daniels",(INDEX(BASE!$AE$4:$AH$7,MATCH('Microciclos - Endurance (2)'!MJ89,BASE!$AE$4:$AE$7,0),4)),IF(AND(MC89="vVO2máx",MJ89&gt;=35,MJ89&lt;=45),"9-11",IF(AND(MC89="vVO2máx",MJ89&gt;45,MJ89&lt;=65),"11",IF(AND(MC89="vVO2máx",MJ89&gt;65,MJ89&lt;=75),"12-13",IF(AND(MC89="vVO2máx",MJ89&gt;=80,MJ89&lt;=85),"14-16",IF(AND(MC89="vVO2máx",MJ89&gt;=85,MJ89&lt;100),"17-19",IF(AND(MC89="vVO2máx",MJ89&gt;=100),"20",IF(AND(MC89="FCR",MJ89&gt;40,MJ89&lt;=60),"12-13",IF(AND(MC89="FCR",MJ89&gt;60,MJ89&lt;=84),"14-16",IF(AND(MC89="FCR",MJ89&gt;=85,MJ89&lt;100),"17-19",IF(AND(MC89="FCR",MJ89=100),"20",""))))))))))),"")</f>
        <v/>
      </c>
      <c r="MM89" s="409">
        <f>IFERROR(IF(MI89="vVO2máx",(Avaliações!$C$51*'Microciclos - Endurance (2)'!MJ89)/100,IF(MI89="Velocidade_crítica",IF(MJ89="80% VC",Avaliações!#REF!*0.8,IF(MJ89="100% VC",Avaliações!#REF!*1,IF(MJ89="120% VC",Avaliações!#REF!*1.2,IF(MJ89="&gt;30%",Avaliações!$C$54*1.3,IF(MJ89="&gt;40%",Avaliações!$C$54*1.4,0))))),IF(MI89="PACE_Daniels",INDEX(BASE!$Q$4:$V$60,MATCH(Avaliações!$C$53,BASE!$Q$4:$Q$60,0),MATCH('Microciclos - Endurance (2)'!MJ89,BASE!$Q$4:$V$4,0)),0))),"")</f>
        <v>0</v>
      </c>
      <c r="MN89" s="409" t="str">
        <f t="shared" si="935"/>
        <v/>
      </c>
      <c r="MR89" s="407"/>
      <c r="MS89" s="407"/>
      <c r="MT89" s="407"/>
      <c r="MU89" s="407"/>
      <c r="MV89" s="407">
        <f t="shared" ref="MV89:MV92" si="1000">IFERROR(MR89*MS89*MT89,"")</f>
        <v>0</v>
      </c>
      <c r="MW89" s="407">
        <f t="shared" si="936"/>
        <v>0</v>
      </c>
      <c r="MX89" s="408" t="str">
        <f t="shared" si="937"/>
        <v/>
      </c>
      <c r="MY89" s="407" t="s">
        <v>144</v>
      </c>
      <c r="MZ89" s="407"/>
      <c r="NA89" s="409" t="str">
        <f t="shared" si="938"/>
        <v/>
      </c>
      <c r="NB89" s="410" t="str">
        <f t="shared" si="939"/>
        <v/>
      </c>
      <c r="NC89" s="407" t="str">
        <f>IFERROR(IF(MY89="PACE_Daniels",(INDEX(BASE!$AE$4:$AH$8,MATCH('Microciclos - Endurance (2)'!MZ89,BASE!$AE$4:$AE$8,0),4)),IF(AND(MY89="vVO2máx",MZ89&gt;=35,MZ89&lt;=45),"9-11",IF(AND(MY89="vVO2máx",MZ89&gt;45,MZ89&lt;=65),"11",IF(AND(MY89="vVO2máx",MZ89&gt;65,MZ89&lt;=75),"12-13",IF(AND(MY89="vVO2máx",MZ89&gt;=80,MZ89&lt;=85),"14-16",IF(AND(MY89="vVO2máx",MZ89&gt;=85,MZ89&lt;100),"17-19",IF(AND(MY89="vVO2máx",MZ89&gt;=100),"20",IF(AND(MY89="FCR",MZ89&gt;40,MZ89&lt;=60),"12-13",IF(AND(MY89="FCR",MZ89&gt;60,MZ89&lt;=84),"14-16",IF(AND(MY89="FCR",MZ89&gt;=85,MZ89&lt;100),"17-19",IF(AND(MY89="FCR",MZ89=100),"20",""))))))))))),"")</f>
        <v/>
      </c>
      <c r="ND89" s="409" t="str">
        <f>IFERROR(IF(MY89="vVO2máx",(Avaliações!$C$51*'Microciclos - Endurance (2)'!MZ89)/100,IF(MY89="Velocidade_crítica",IF(MZ89="80% VC",Avaliações!#REF!*0.8,IF(MZ89="100% VC",Avaliações!#REF!*1,IF(MZ89="120% VC",Avaliações!#REF!*1.2,IF(MZ89="&gt;30%",Avaliações!$C$54*1.3,IF(MZ89="&gt;40%",Avaliações!$C$54*1.4,0))))),IF(MY89="PACE_Daniels",INDEX(BASE!$Q$4:$V$60,MATCH(Avaliações!$C$53,BASE!$Q$4:$Q$60,0),MATCH('Microciclos - Endurance (2)'!MZ89,BASE!$Q$4:$V$4,0)),""))),"")</f>
        <v/>
      </c>
      <c r="NE89" s="407" t="s">
        <v>144</v>
      </c>
      <c r="NF89" s="407"/>
      <c r="NG89" s="410" t="str">
        <f t="shared" si="940"/>
        <v/>
      </c>
      <c r="NH89" s="407" t="str">
        <f>IFERROR(IF(MY89="PACE_Daniels",(INDEX(BASE!$AE$4:$AH$7,MATCH('Microciclos - Endurance (2)'!NF89,BASE!$AE$4:$AE$7,0),4)),IF(AND(MY89="vVO2máx",NF89&gt;=35,NF89&lt;=45),"9-11",IF(AND(MY89="vVO2máx",NF89&gt;45,NF89&lt;=65),"11",IF(AND(MY89="vVO2máx",NF89&gt;65,NF89&lt;=75),"12-13",IF(AND(MY89="vVO2máx",NF89&gt;=80,NF89&lt;=85),"14-16",IF(AND(MY89="vVO2máx",NF89&gt;=85,NF89&lt;100),"17-19",IF(AND(MY89="vVO2máx",NF89&gt;=100),"20",IF(AND(MY89="FCR",NF89&gt;40,NF89&lt;=60),"12-13",IF(AND(MY89="FCR",NF89&gt;60,NF89&lt;=84),"14-16",IF(AND(MY89="FCR",NF89&gt;=85,NF89&lt;100),"17-19",IF(AND(MY89="FCR",NF89=100),"20",""))))))))))),"")</f>
        <v/>
      </c>
      <c r="NI89" s="409">
        <f>IFERROR(IF(NE89="vVO2máx",(Avaliações!$C$51*'Microciclos - Endurance (2)'!NF89)/100,IF(NE89="Velocidade_crítica",IF(NF89="80% VC",Avaliações!#REF!*0.8,IF(NF89="100% VC",Avaliações!#REF!*1,IF(NF89="120% VC",Avaliações!#REF!*1.2,IF(NF89="&gt;30%",Avaliações!$C$54*1.3,IF(NF89="&gt;40%",Avaliações!$C$54*1.4,0))))),IF(NE89="PACE_Daniels",INDEX(BASE!$Q$4:$V$60,MATCH(Avaliações!$C$53,BASE!$Q$4:$Q$60,0),MATCH('Microciclos - Endurance (2)'!NF89,BASE!$Q$4:$V$4,0)),0))),"")</f>
        <v>0</v>
      </c>
      <c r="NJ89" s="409" t="str">
        <f t="shared" si="941"/>
        <v/>
      </c>
      <c r="NN89" s="407"/>
      <c r="NO89" s="407"/>
      <c r="NP89" s="407"/>
      <c r="NQ89" s="407"/>
      <c r="NR89" s="407">
        <f t="shared" ref="NR89:NR92" si="1001">IFERROR(NN89*NO89*NP89,"")</f>
        <v>0</v>
      </c>
      <c r="NS89" s="407">
        <f t="shared" si="942"/>
        <v>0</v>
      </c>
      <c r="NT89" s="408" t="str">
        <f t="shared" si="943"/>
        <v/>
      </c>
      <c r="NU89" s="407" t="s">
        <v>144</v>
      </c>
      <c r="NV89" s="407"/>
      <c r="NW89" s="409" t="str">
        <f t="shared" si="944"/>
        <v/>
      </c>
      <c r="NX89" s="410" t="str">
        <f t="shared" si="945"/>
        <v/>
      </c>
      <c r="NY89" s="407" t="str">
        <f>IFERROR(IF(NU89="PACE_Daniels",(INDEX(BASE!$AE$4:$AH$8,MATCH('Microciclos - Endurance (2)'!NV89,BASE!$AE$4:$AE$8,0),4)),IF(AND(NU89="vVO2máx",NV89&gt;=35,NV89&lt;=45),"9-11",IF(AND(NU89="vVO2máx",NV89&gt;45,NV89&lt;=65),"11",IF(AND(NU89="vVO2máx",NV89&gt;65,NV89&lt;=75),"12-13",IF(AND(NU89="vVO2máx",NV89&gt;=80,NV89&lt;=85),"14-16",IF(AND(NU89="vVO2máx",NV89&gt;=85,NV89&lt;100),"17-19",IF(AND(NU89="vVO2máx",NV89&gt;=100),"20",IF(AND(NU89="FCR",NV89&gt;40,NV89&lt;=60),"12-13",IF(AND(NU89="FCR",NV89&gt;60,NV89&lt;=84),"14-16",IF(AND(NU89="FCR",NV89&gt;=85,NV89&lt;100),"17-19",IF(AND(NU89="FCR",NV89=100),"20",""))))))))))),"")</f>
        <v/>
      </c>
      <c r="NZ89" s="409" t="str">
        <f>IFERROR(IF(NU89="vVO2máx",(Avaliações!$C$51*'Microciclos - Endurance (2)'!NV89)/100,IF(NU89="Velocidade_crítica",IF(NV89="80% VC",Avaliações!#REF!*0.8,IF(NV89="100% VC",Avaliações!#REF!*1,IF(NV89="120% VC",Avaliações!#REF!*1.2,IF(NV89="&gt;30%",Avaliações!$C$54*1.3,IF(NV89="&gt;40%",Avaliações!$C$54*1.4,0))))),IF(NU89="PACE_Daniels",INDEX(BASE!$Q$4:$V$60,MATCH(Avaliações!$C$53,BASE!$Q$4:$Q$60,0),MATCH('Microciclos - Endurance (2)'!NV89,BASE!$Q$4:$V$4,0)),""))),"")</f>
        <v/>
      </c>
      <c r="OA89" s="407" t="s">
        <v>144</v>
      </c>
      <c r="OB89" s="407"/>
      <c r="OC89" s="410" t="str">
        <f t="shared" si="946"/>
        <v/>
      </c>
      <c r="OD89" s="407" t="str">
        <f>IFERROR(IF(NU89="PACE_Daniels",(INDEX(BASE!$AE$4:$AH$7,MATCH('Microciclos - Endurance (2)'!OB89,BASE!$AE$4:$AE$7,0),4)),IF(AND(NU89="vVO2máx",OB89&gt;=35,OB89&lt;=45),"9-11",IF(AND(NU89="vVO2máx",OB89&gt;45,OB89&lt;=65),"11",IF(AND(NU89="vVO2máx",OB89&gt;65,OB89&lt;=75),"12-13",IF(AND(NU89="vVO2máx",OB89&gt;=80,OB89&lt;=85),"14-16",IF(AND(NU89="vVO2máx",OB89&gt;=85,OB89&lt;100),"17-19",IF(AND(NU89="vVO2máx",OB89&gt;=100),"20",IF(AND(NU89="FCR",OB89&gt;40,OB89&lt;=60),"12-13",IF(AND(NU89="FCR",OB89&gt;60,OB89&lt;=84),"14-16",IF(AND(NU89="FCR",OB89&gt;=85,OB89&lt;100),"17-19",IF(AND(NU89="FCR",OB89=100),"20",""))))))))))),"")</f>
        <v/>
      </c>
      <c r="OE89" s="409">
        <f>IFERROR(IF(OA89="vVO2máx",(Avaliações!$C$51*'Microciclos - Endurance (2)'!OB89)/100,IF(OA89="Velocidade_crítica",IF(OB89="80% VC",Avaliações!#REF!*0.8,IF(OB89="100% VC",Avaliações!#REF!*1,IF(OB89="120% VC",Avaliações!#REF!*1.2,IF(OB89="&gt;30%",Avaliações!$C$54*1.3,IF(OB89="&gt;40%",Avaliações!$C$54*1.4,0))))),IF(OA89="PACE_Daniels",INDEX(BASE!$Q$4:$V$60,MATCH(Avaliações!$C$53,BASE!$Q$4:$Q$60,0),MATCH('Microciclos - Endurance (2)'!OB89,BASE!$Q$4:$V$4,0)),0))),"")</f>
        <v>0</v>
      </c>
      <c r="OF89" s="409" t="str">
        <f t="shared" si="947"/>
        <v/>
      </c>
      <c r="OJ89" s="407"/>
      <c r="OK89" s="407"/>
      <c r="OL89" s="407"/>
      <c r="OM89" s="407"/>
      <c r="ON89" s="407">
        <f t="shared" ref="ON89:ON92" si="1002">IFERROR(OJ89*OK89*OL89,"")</f>
        <v>0</v>
      </c>
      <c r="OO89" s="407">
        <f t="shared" si="948"/>
        <v>0</v>
      </c>
      <c r="OP89" s="408" t="str">
        <f t="shared" si="949"/>
        <v/>
      </c>
      <c r="OQ89" s="407" t="s">
        <v>144</v>
      </c>
      <c r="OR89" s="407"/>
      <c r="OS89" s="409" t="str">
        <f t="shared" si="950"/>
        <v/>
      </c>
      <c r="OT89" s="410" t="str">
        <f t="shared" si="951"/>
        <v/>
      </c>
      <c r="OU89" s="407" t="str">
        <f>IFERROR(IF(OQ89="PACE_Daniels",(INDEX(BASE!$AE$4:$AH$8,MATCH('Microciclos - Endurance (2)'!OR89,BASE!$AE$4:$AE$8,0),4)),IF(AND(OQ89="vVO2máx",OR89&gt;=35,OR89&lt;=45),"9-11",IF(AND(OQ89="vVO2máx",OR89&gt;45,OR89&lt;=65),"11",IF(AND(OQ89="vVO2máx",OR89&gt;65,OR89&lt;=75),"12-13",IF(AND(OQ89="vVO2máx",OR89&gt;=80,OR89&lt;=85),"14-16",IF(AND(OQ89="vVO2máx",OR89&gt;=85,OR89&lt;100),"17-19",IF(AND(OQ89="vVO2máx",OR89&gt;=100),"20",IF(AND(OQ89="FCR",OR89&gt;40,OR89&lt;=60),"12-13",IF(AND(OQ89="FCR",OR89&gt;60,OR89&lt;=84),"14-16",IF(AND(OQ89="FCR",OR89&gt;=85,OR89&lt;100),"17-19",IF(AND(OQ89="FCR",OR89=100),"20",""))))))))))),"")</f>
        <v/>
      </c>
      <c r="OV89" s="409" t="str">
        <f>IFERROR(IF(OQ89="vVO2máx",(Avaliações!$C$51*'Microciclos - Endurance (2)'!OR89)/100,IF(OQ89="Velocidade_crítica",IF(OR89="80% VC",Avaliações!#REF!*0.8,IF(OR89="100% VC",Avaliações!#REF!*1,IF(OR89="120% VC",Avaliações!#REF!*1.2,IF(OR89="&gt;30%",Avaliações!$C$54*1.3,IF(OR89="&gt;40%",Avaliações!$C$54*1.4,0))))),IF(OQ89="PACE_Daniels",INDEX(BASE!$Q$4:$V$60,MATCH(Avaliações!$C$53,BASE!$Q$4:$Q$60,0),MATCH('Microciclos - Endurance (2)'!OR89,BASE!$Q$4:$V$4,0)),""))),"")</f>
        <v/>
      </c>
      <c r="OW89" s="407" t="s">
        <v>144</v>
      </c>
      <c r="OX89" s="407"/>
      <c r="OY89" s="410" t="str">
        <f t="shared" si="952"/>
        <v/>
      </c>
      <c r="OZ89" s="407" t="str">
        <f>IFERROR(IF(OQ89="PACE_Daniels",(INDEX(BASE!$AE$4:$AH$7,MATCH('Microciclos - Endurance (2)'!OX89,BASE!$AE$4:$AE$7,0),4)),IF(AND(OQ89="vVO2máx",OX89&gt;=35,OX89&lt;=45),"9-11",IF(AND(OQ89="vVO2máx",OX89&gt;45,OX89&lt;=65),"11",IF(AND(OQ89="vVO2máx",OX89&gt;65,OX89&lt;=75),"12-13",IF(AND(OQ89="vVO2máx",OX89&gt;=80,OX89&lt;=85),"14-16",IF(AND(OQ89="vVO2máx",OX89&gt;=85,OX89&lt;100),"17-19",IF(AND(OQ89="vVO2máx",OX89&gt;=100),"20",IF(AND(OQ89="FCR",OX89&gt;40,OX89&lt;=60),"12-13",IF(AND(OQ89="FCR",OX89&gt;60,OX89&lt;=84),"14-16",IF(AND(OQ89="FCR",OX89&gt;=85,OX89&lt;100),"17-19",IF(AND(OQ89="FCR",OX89=100),"20",""))))))))))),"")</f>
        <v/>
      </c>
      <c r="PA89" s="409">
        <f>IFERROR(IF(OW89="vVO2máx",(Avaliações!$C$51*'Microciclos - Endurance (2)'!OX89)/100,IF(OW89="Velocidade_crítica",IF(OX89="80% VC",Avaliações!#REF!*0.8,IF(OX89="100% VC",Avaliações!#REF!*1,IF(OX89="120% VC",Avaliações!#REF!*1.2,IF(OX89="&gt;30%",Avaliações!$C$54*1.3,IF(OX89="&gt;40%",Avaliações!$C$54*1.4,0))))),IF(OW89="PACE_Daniels",INDEX(BASE!$Q$4:$V$60,MATCH(Avaliações!$C$53,BASE!$Q$4:$Q$60,0),MATCH('Microciclos - Endurance (2)'!OX89,BASE!$Q$4:$V$4,0)),0))),"")</f>
        <v>0</v>
      </c>
      <c r="PB89" s="409" t="str">
        <f t="shared" si="953"/>
        <v/>
      </c>
      <c r="PF89" s="407"/>
      <c r="PG89" s="407"/>
      <c r="PH89" s="407"/>
      <c r="PI89" s="407"/>
      <c r="PJ89" s="407">
        <f t="shared" ref="PJ89:PJ92" si="1003">IFERROR(PF89*PG89*PH89,"")</f>
        <v>0</v>
      </c>
      <c r="PK89" s="407">
        <f t="shared" si="954"/>
        <v>0</v>
      </c>
      <c r="PL89" s="408" t="str">
        <f t="shared" si="955"/>
        <v/>
      </c>
      <c r="PM89" s="407" t="s">
        <v>144</v>
      </c>
      <c r="PN89" s="407"/>
      <c r="PO89" s="409" t="str">
        <f t="shared" si="956"/>
        <v/>
      </c>
      <c r="PP89" s="410" t="str">
        <f t="shared" si="957"/>
        <v/>
      </c>
      <c r="PQ89" s="407" t="str">
        <f>IFERROR(IF(PM89="PACE_Daniels",(INDEX(BASE!$AE$4:$AH$8,MATCH('Microciclos - Endurance (2)'!PN89,BASE!$AE$4:$AE$8,0),4)),IF(AND(PM89="vVO2máx",PN89&gt;=35,PN89&lt;=45),"9-11",IF(AND(PM89="vVO2máx",PN89&gt;45,PN89&lt;=65),"11",IF(AND(PM89="vVO2máx",PN89&gt;65,PN89&lt;=75),"12-13",IF(AND(PM89="vVO2máx",PN89&gt;=80,PN89&lt;=85),"14-16",IF(AND(PM89="vVO2máx",PN89&gt;=85,PN89&lt;100),"17-19",IF(AND(PM89="vVO2máx",PN89&gt;=100),"20",IF(AND(PM89="FCR",PN89&gt;40,PN89&lt;=60),"12-13",IF(AND(PM89="FCR",PN89&gt;60,PN89&lt;=84),"14-16",IF(AND(PM89="FCR",PN89&gt;=85,PN89&lt;100),"17-19",IF(AND(PM89="FCR",PN89=100),"20",""))))))))))),"")</f>
        <v/>
      </c>
      <c r="PR89" s="409" t="str">
        <f>IFERROR(IF(PM89="vVO2máx",(Avaliações!$C$51*'Microciclos - Endurance (2)'!PN89)/100,IF(PM89="Velocidade_crítica",IF(PN89="80% VC",Avaliações!#REF!*0.8,IF(PN89="100% VC",Avaliações!#REF!*1,IF(PN89="120% VC",Avaliações!#REF!*1.2,IF(PN89="&gt;30%",Avaliações!$C$54*1.3,IF(PN89="&gt;40%",Avaliações!$C$54*1.4,0))))),IF(PM89="PACE_Daniels",INDEX(BASE!$Q$4:$V$60,MATCH(Avaliações!$C$53,BASE!$Q$4:$Q$60,0),MATCH('Microciclos - Endurance (2)'!PN89,BASE!$Q$4:$V$4,0)),""))),"")</f>
        <v/>
      </c>
      <c r="PS89" s="407" t="s">
        <v>144</v>
      </c>
      <c r="PT89" s="407"/>
      <c r="PU89" s="410" t="str">
        <f t="shared" si="958"/>
        <v/>
      </c>
      <c r="PV89" s="407" t="str">
        <f>IFERROR(IF(PM89="PACE_Daniels",(INDEX(BASE!$AE$4:$AH$7,MATCH('Microciclos - Endurance (2)'!PT89,BASE!$AE$4:$AE$7,0),4)),IF(AND(PM89="vVO2máx",PT89&gt;=35,PT89&lt;=45),"9-11",IF(AND(PM89="vVO2máx",PT89&gt;45,PT89&lt;=65),"11",IF(AND(PM89="vVO2máx",PT89&gt;65,PT89&lt;=75),"12-13",IF(AND(PM89="vVO2máx",PT89&gt;=80,PT89&lt;=85),"14-16",IF(AND(PM89="vVO2máx",PT89&gt;=85,PT89&lt;100),"17-19",IF(AND(PM89="vVO2máx",PT89&gt;=100),"20",IF(AND(PM89="FCR",PT89&gt;40,PT89&lt;=60),"12-13",IF(AND(PM89="FCR",PT89&gt;60,PT89&lt;=84),"14-16",IF(AND(PM89="FCR",PT89&gt;=85,PT89&lt;100),"17-19",IF(AND(PM89="FCR",PT89=100),"20",""))))))))))),"")</f>
        <v/>
      </c>
      <c r="PW89" s="409">
        <f>IFERROR(IF(PS89="vVO2máx",(Avaliações!$C$51*'Microciclos - Endurance (2)'!PT89)/100,IF(PS89="Velocidade_crítica",IF(PT89="80% VC",Avaliações!#REF!*0.8,IF(PT89="100% VC",Avaliações!#REF!*1,IF(PT89="120% VC",Avaliações!#REF!*1.2,IF(PT89="&gt;30%",Avaliações!$C$54*1.3,IF(PT89="&gt;40%",Avaliações!$C$54*1.4,0))))),IF(PS89="PACE_Daniels",INDEX(BASE!$Q$4:$V$60,MATCH(Avaliações!$C$53,BASE!$Q$4:$Q$60,0),MATCH('Microciclos - Endurance (2)'!PT89,BASE!$Q$4:$V$4,0)),0))),"")</f>
        <v>0</v>
      </c>
      <c r="PX89" s="409" t="str">
        <f t="shared" si="959"/>
        <v/>
      </c>
      <c r="QB89" s="407"/>
      <c r="QC89" s="407"/>
      <c r="QD89" s="407"/>
      <c r="QE89" s="407"/>
      <c r="QF89" s="407">
        <f t="shared" ref="QF89:QF92" si="1004">IFERROR(QB89*QC89*QD89,"")</f>
        <v>0</v>
      </c>
      <c r="QG89" s="407">
        <f t="shared" si="960"/>
        <v>0</v>
      </c>
      <c r="QH89" s="408" t="str">
        <f t="shared" si="961"/>
        <v/>
      </c>
      <c r="QI89" s="407" t="s">
        <v>144</v>
      </c>
      <c r="QJ89" s="407"/>
      <c r="QK89" s="409" t="str">
        <f t="shared" si="962"/>
        <v/>
      </c>
      <c r="QL89" s="410" t="str">
        <f t="shared" si="963"/>
        <v/>
      </c>
      <c r="QM89" s="407" t="str">
        <f>IFERROR(IF(QI89="PACE_Daniels",(INDEX(BASE!$AE$4:$AH$8,MATCH('Microciclos - Endurance (2)'!QJ89,BASE!$AE$4:$AE$8,0),4)),IF(AND(QI89="vVO2máx",QJ89&gt;=35,QJ89&lt;=45),"9-11",IF(AND(QI89="vVO2máx",QJ89&gt;45,QJ89&lt;=65),"11",IF(AND(QI89="vVO2máx",QJ89&gt;65,QJ89&lt;=75),"12-13",IF(AND(QI89="vVO2máx",QJ89&gt;=80,QJ89&lt;=85),"14-16",IF(AND(QI89="vVO2máx",QJ89&gt;=85,QJ89&lt;100),"17-19",IF(AND(QI89="vVO2máx",QJ89&gt;=100),"20",IF(AND(QI89="FCR",QJ89&gt;40,QJ89&lt;=60),"12-13",IF(AND(QI89="FCR",QJ89&gt;60,QJ89&lt;=84),"14-16",IF(AND(QI89="FCR",QJ89&gt;=85,QJ89&lt;100),"17-19",IF(AND(QI89="FCR",QJ89=100),"20",""))))))))))),"")</f>
        <v/>
      </c>
      <c r="QN89" s="409" t="str">
        <f>IFERROR(IF(QI89="vVO2máx",(Avaliações!$C$51*'Microciclos - Endurance (2)'!QJ89)/100,IF(QI89="Velocidade_crítica",IF(QJ89="80% VC",Avaliações!#REF!*0.8,IF(QJ89="100% VC",Avaliações!#REF!*1,IF(QJ89="120% VC",Avaliações!#REF!*1.2,IF(QJ89="&gt;30%",Avaliações!$C$54*1.3,IF(QJ89="&gt;40%",Avaliações!$C$54*1.4,0))))),IF(QI89="PACE_Daniels",INDEX(BASE!$Q$4:$V$60,MATCH(Avaliações!$C$53,BASE!$Q$4:$Q$60,0),MATCH('Microciclos - Endurance (2)'!QJ89,BASE!$Q$4:$V$4,0)),""))),"")</f>
        <v/>
      </c>
      <c r="QO89" s="407" t="s">
        <v>144</v>
      </c>
      <c r="QP89" s="407"/>
      <c r="QQ89" s="410" t="str">
        <f t="shared" si="964"/>
        <v/>
      </c>
      <c r="QR89" s="407" t="str">
        <f>IFERROR(IF(QI89="PACE_Daniels",(INDEX(BASE!$AE$4:$AH$7,MATCH('Microciclos - Endurance (2)'!QP89,BASE!$AE$4:$AE$7,0),4)),IF(AND(QI89="vVO2máx",QP89&gt;=35,QP89&lt;=45),"9-11",IF(AND(QI89="vVO2máx",QP89&gt;45,QP89&lt;=65),"11",IF(AND(QI89="vVO2máx",QP89&gt;65,QP89&lt;=75),"12-13",IF(AND(QI89="vVO2máx",QP89&gt;=80,QP89&lt;=85),"14-16",IF(AND(QI89="vVO2máx",QP89&gt;=85,QP89&lt;100),"17-19",IF(AND(QI89="vVO2máx",QP89&gt;=100),"20",IF(AND(QI89="FCR",QP89&gt;40,QP89&lt;=60),"12-13",IF(AND(QI89="FCR",QP89&gt;60,QP89&lt;=84),"14-16",IF(AND(QI89="FCR",QP89&gt;=85,QP89&lt;100),"17-19",IF(AND(QI89="FCR",QP89=100),"20",""))))))))))),"")</f>
        <v/>
      </c>
      <c r="QS89" s="409">
        <f>IFERROR(IF(QO89="vVO2máx",(Avaliações!$C$51*'Microciclos - Endurance (2)'!QP89)/100,IF(QO89="Velocidade_crítica",IF(QP89="80% VC",Avaliações!#REF!*0.8,IF(QP89="100% VC",Avaliações!#REF!*1,IF(QP89="120% VC",Avaliações!#REF!*1.2,IF(QP89="&gt;30%",Avaliações!$C$54*1.3,IF(QP89="&gt;40%",Avaliações!$C$54*1.4,0))))),IF(QO89="PACE_Daniels",INDEX(BASE!$Q$4:$V$60,MATCH(Avaliações!$C$53,BASE!$Q$4:$Q$60,0),MATCH('Microciclos - Endurance (2)'!QP89,BASE!$Q$4:$V$4,0)),0))),"")</f>
        <v>0</v>
      </c>
      <c r="QT89" s="409" t="str">
        <f t="shared" si="965"/>
        <v/>
      </c>
      <c r="QX89" s="407"/>
      <c r="QY89" s="407"/>
      <c r="QZ89" s="407"/>
      <c r="RA89" s="407"/>
      <c r="RB89" s="407">
        <f t="shared" ref="RB89:RB92" si="1005">IFERROR(QX89*QY89*QZ89,"")</f>
        <v>0</v>
      </c>
      <c r="RC89" s="407">
        <f t="shared" si="966"/>
        <v>0</v>
      </c>
      <c r="RD89" s="408" t="str">
        <f t="shared" si="967"/>
        <v/>
      </c>
      <c r="RE89" s="407" t="s">
        <v>144</v>
      </c>
      <c r="RF89" s="407"/>
      <c r="RG89" s="409" t="str">
        <f t="shared" si="968"/>
        <v/>
      </c>
      <c r="RH89" s="410" t="str">
        <f t="shared" si="969"/>
        <v/>
      </c>
      <c r="RI89" s="407" t="str">
        <f>IFERROR(IF(RE89="PACE_Daniels",(INDEX(BASE!$AE$4:$AH$8,MATCH('Microciclos - Endurance (2)'!RF89,BASE!$AE$4:$AE$8,0),4)),IF(AND(RE89="vVO2máx",RF89&gt;=35,RF89&lt;=45),"9-11",IF(AND(RE89="vVO2máx",RF89&gt;45,RF89&lt;=65),"11",IF(AND(RE89="vVO2máx",RF89&gt;65,RF89&lt;=75),"12-13",IF(AND(RE89="vVO2máx",RF89&gt;=80,RF89&lt;=85),"14-16",IF(AND(RE89="vVO2máx",RF89&gt;=85,RF89&lt;100),"17-19",IF(AND(RE89="vVO2máx",RF89&gt;=100),"20",IF(AND(RE89="FCR",RF89&gt;40,RF89&lt;=60),"12-13",IF(AND(RE89="FCR",RF89&gt;60,RF89&lt;=84),"14-16",IF(AND(RE89="FCR",RF89&gt;=85,RF89&lt;100),"17-19",IF(AND(RE89="FCR",RF89=100),"20",""))))))))))),"")</f>
        <v/>
      </c>
      <c r="RJ89" s="409" t="str">
        <f>IFERROR(IF(RE89="vVO2máx",(Avaliações!$C$51*'Microciclos - Endurance (2)'!RF89)/100,IF(RE89="Velocidade_crítica",IF(RF89="80% VC",Avaliações!#REF!*0.8,IF(RF89="100% VC",Avaliações!#REF!*1,IF(RF89="120% VC",Avaliações!#REF!*1.2,IF(RF89="&gt;30%",Avaliações!$C$54*1.3,IF(RF89="&gt;40%",Avaliações!$C$54*1.4,0))))),IF(RE89="PACE_Daniels",INDEX(BASE!$Q$4:$V$60,MATCH(Avaliações!$C$53,BASE!$Q$4:$Q$60,0),MATCH('Microciclos - Endurance (2)'!RF89,BASE!$Q$4:$V$4,0)),""))),"")</f>
        <v/>
      </c>
      <c r="RK89" s="407" t="s">
        <v>144</v>
      </c>
      <c r="RL89" s="407"/>
      <c r="RM89" s="410" t="str">
        <f t="shared" si="970"/>
        <v/>
      </c>
      <c r="RN89" s="407" t="str">
        <f>IFERROR(IF(RE89="PACE_Daniels",(INDEX(BASE!$AE$4:$AH$7,MATCH('Microciclos - Endurance (2)'!RL89,BASE!$AE$4:$AE$7,0),4)),IF(AND(RE89="vVO2máx",RL89&gt;=35,RL89&lt;=45),"9-11",IF(AND(RE89="vVO2máx",RL89&gt;45,RL89&lt;=65),"11",IF(AND(RE89="vVO2máx",RL89&gt;65,RL89&lt;=75),"12-13",IF(AND(RE89="vVO2máx",RL89&gt;=80,RL89&lt;=85),"14-16",IF(AND(RE89="vVO2máx",RL89&gt;=85,RL89&lt;100),"17-19",IF(AND(RE89="vVO2máx",RL89&gt;=100),"20",IF(AND(RE89="FCR",RL89&gt;40,RL89&lt;=60),"12-13",IF(AND(RE89="FCR",RL89&gt;60,RL89&lt;=84),"14-16",IF(AND(RE89="FCR",RL89&gt;=85,RL89&lt;100),"17-19",IF(AND(RE89="FCR",RL89=100),"20",""))))))))))),"")</f>
        <v/>
      </c>
      <c r="RO89" s="409">
        <f>IFERROR(IF(RK89="vVO2máx",(Avaliações!$C$51*'Microciclos - Endurance (2)'!RL89)/100,IF(RK89="Velocidade_crítica",IF(RL89="80% VC",Avaliações!#REF!*0.8,IF(RL89="100% VC",Avaliações!#REF!*1,IF(RL89="120% VC",Avaliações!#REF!*1.2,IF(RL89="&gt;30%",Avaliações!$C$54*1.3,IF(RL89="&gt;40%",Avaliações!$C$54*1.4,0))))),IF(RK89="PACE_Daniels",INDEX(BASE!$Q$4:$V$60,MATCH(Avaliações!$C$53,BASE!$Q$4:$Q$60,0),MATCH('Microciclos - Endurance (2)'!RL89,BASE!$Q$4:$V$4,0)),0))),"")</f>
        <v>0</v>
      </c>
      <c r="RP89" s="409" t="str">
        <f t="shared" si="971"/>
        <v/>
      </c>
      <c r="RT89" s="407"/>
      <c r="RU89" s="407"/>
      <c r="RV89" s="407"/>
      <c r="RW89" s="407"/>
      <c r="RX89" s="407">
        <f t="shared" ref="RX89:RX92" si="1006">IFERROR(RT89*RU89*RV89,"")</f>
        <v>0</v>
      </c>
      <c r="RY89" s="407">
        <f t="shared" si="972"/>
        <v>0</v>
      </c>
      <c r="RZ89" s="408" t="str">
        <f t="shared" si="973"/>
        <v/>
      </c>
      <c r="SA89" s="407" t="s">
        <v>144</v>
      </c>
      <c r="SB89" s="407"/>
      <c r="SC89" s="409" t="str">
        <f t="shared" si="974"/>
        <v/>
      </c>
      <c r="SD89" s="410" t="str">
        <f t="shared" si="975"/>
        <v/>
      </c>
      <c r="SE89" s="407" t="str">
        <f>IFERROR(IF(SA89="PACE_Daniels",(INDEX(BASE!$AE$4:$AH$8,MATCH('Microciclos - Endurance (2)'!SB89,BASE!$AE$4:$AE$8,0),4)),IF(AND(SA89="vVO2máx",SB89&gt;=35,SB89&lt;=45),"9-11",IF(AND(SA89="vVO2máx",SB89&gt;45,SB89&lt;=65),"11",IF(AND(SA89="vVO2máx",SB89&gt;65,SB89&lt;=75),"12-13",IF(AND(SA89="vVO2máx",SB89&gt;=80,SB89&lt;=85),"14-16",IF(AND(SA89="vVO2máx",SB89&gt;=85,SB89&lt;100),"17-19",IF(AND(SA89="vVO2máx",SB89&gt;=100),"20",IF(AND(SA89="FCR",SB89&gt;40,SB89&lt;=60),"12-13",IF(AND(SA89="FCR",SB89&gt;60,SB89&lt;=84),"14-16",IF(AND(SA89="FCR",SB89&gt;=85,SB89&lt;100),"17-19",IF(AND(SA89="FCR",SB89=100),"20",""))))))))))),"")</f>
        <v/>
      </c>
      <c r="SF89" s="409" t="str">
        <f>IFERROR(IF(SA89="vVO2máx",(Avaliações!$C$51*'Microciclos - Endurance (2)'!SB89)/100,IF(SA89="Velocidade_crítica",IF(SB89="80% VC",Avaliações!#REF!*0.8,IF(SB89="100% VC",Avaliações!#REF!*1,IF(SB89="120% VC",Avaliações!#REF!*1.2,IF(SB89="&gt;30%",Avaliações!$C$54*1.3,IF(SB89="&gt;40%",Avaliações!$C$54*1.4,0))))),IF(SA89="PACE_Daniels",INDEX(BASE!$Q$4:$V$60,MATCH(Avaliações!$C$53,BASE!$Q$4:$Q$60,0),MATCH('Microciclos - Endurance (2)'!SB89,BASE!$Q$4:$V$4,0)),""))),"")</f>
        <v/>
      </c>
      <c r="SG89" s="407" t="s">
        <v>144</v>
      </c>
      <c r="SH89" s="407"/>
      <c r="SI89" s="410" t="str">
        <f t="shared" si="976"/>
        <v/>
      </c>
      <c r="SJ89" s="407" t="str">
        <f>IFERROR(IF(SA89="PACE_Daniels",(INDEX(BASE!$AE$4:$AH$7,MATCH('Microciclos - Endurance (2)'!SH89,BASE!$AE$4:$AE$7,0),4)),IF(AND(SA89="vVO2máx",SH89&gt;=35,SH89&lt;=45),"9-11",IF(AND(SA89="vVO2máx",SH89&gt;45,SH89&lt;=65),"11",IF(AND(SA89="vVO2máx",SH89&gt;65,SH89&lt;=75),"12-13",IF(AND(SA89="vVO2máx",SH89&gt;=80,SH89&lt;=85),"14-16",IF(AND(SA89="vVO2máx",SH89&gt;=85,SH89&lt;100),"17-19",IF(AND(SA89="vVO2máx",SH89&gt;=100),"20",IF(AND(SA89="FCR",SH89&gt;40,SH89&lt;=60),"12-13",IF(AND(SA89="FCR",SH89&gt;60,SH89&lt;=84),"14-16",IF(AND(SA89="FCR",SH89&gt;=85,SH89&lt;100),"17-19",IF(AND(SA89="FCR",SH89=100),"20",""))))))))))),"")</f>
        <v/>
      </c>
      <c r="SK89" s="409">
        <f>IFERROR(IF(SG89="vVO2máx",(Avaliações!$C$51*'Microciclos - Endurance (2)'!SH89)/100,IF(SG89="Velocidade_crítica",IF(SH89="80% VC",Avaliações!#REF!*0.8,IF(SH89="100% VC",Avaliações!#REF!*1,IF(SH89="120% VC",Avaliações!#REF!*1.2,IF(SH89="&gt;30%",Avaliações!$C$54*1.3,IF(SH89="&gt;40%",Avaliações!$C$54*1.4,0))))),IF(SG89="PACE_Daniels",INDEX(BASE!$Q$4:$V$60,MATCH(Avaliações!$C$53,BASE!$Q$4:$Q$60,0),MATCH('Microciclos - Endurance (2)'!SH89,BASE!$Q$4:$V$4,0)),0))),"")</f>
        <v>0</v>
      </c>
      <c r="SL89" s="409" t="str">
        <f t="shared" si="977"/>
        <v/>
      </c>
      <c r="SP89" s="407"/>
      <c r="SQ89" s="407"/>
      <c r="SR89" s="407"/>
      <c r="SS89" s="407"/>
      <c r="ST89" s="407">
        <f t="shared" ref="ST89:ST92" si="1007">IFERROR(SP89*SQ89*SR89,"")</f>
        <v>0</v>
      </c>
      <c r="SU89" s="407">
        <f t="shared" si="978"/>
        <v>0</v>
      </c>
      <c r="SV89" s="408" t="str">
        <f t="shared" si="979"/>
        <v/>
      </c>
      <c r="SW89" s="407" t="s">
        <v>144</v>
      </c>
      <c r="SX89" s="407"/>
      <c r="SY89" s="409" t="str">
        <f t="shared" si="980"/>
        <v/>
      </c>
      <c r="SZ89" s="410" t="str">
        <f t="shared" si="981"/>
        <v/>
      </c>
      <c r="TA89" s="407" t="str">
        <f>IFERROR(IF(SW89="PACE_Daniels",(INDEX(BASE!$AE$4:$AH$8,MATCH('Microciclos - Endurance (2)'!SX89,BASE!$AE$4:$AE$8,0),4)),IF(AND(SW89="vVO2máx",SX89&gt;=35,SX89&lt;=45),"9-11",IF(AND(SW89="vVO2máx",SX89&gt;45,SX89&lt;=65),"11",IF(AND(SW89="vVO2máx",SX89&gt;65,SX89&lt;=75),"12-13",IF(AND(SW89="vVO2máx",SX89&gt;=80,SX89&lt;=85),"14-16",IF(AND(SW89="vVO2máx",SX89&gt;=85,SX89&lt;100),"17-19",IF(AND(SW89="vVO2máx",SX89&gt;=100),"20",IF(AND(SW89="FCR",SX89&gt;40,SX89&lt;=60),"12-13",IF(AND(SW89="FCR",SX89&gt;60,SX89&lt;=84),"14-16",IF(AND(SW89="FCR",SX89&gt;=85,SX89&lt;100),"17-19",IF(AND(SW89="FCR",SX89=100),"20",""))))))))))),"")</f>
        <v/>
      </c>
      <c r="TB89" s="409" t="str">
        <f>IFERROR(IF(SW89="vVO2máx",(Avaliações!$C$51*'Microciclos - Endurance (2)'!SX89)/100,IF(SW89="Velocidade_crítica",IF(SX89="80% VC",Avaliações!#REF!*0.8,IF(SX89="100% VC",Avaliações!#REF!*1,IF(SX89="120% VC",Avaliações!#REF!*1.2,IF(SX89="&gt;30%",Avaliações!$C$54*1.3,IF(SX89="&gt;40%",Avaliações!$C$54*1.4,0))))),IF(SW89="PACE_Daniels",INDEX(BASE!$Q$4:$V$60,MATCH(Avaliações!$C$53,BASE!$Q$4:$Q$60,0),MATCH('Microciclos - Endurance (2)'!SX89,BASE!$Q$4:$V$4,0)),""))),"")</f>
        <v/>
      </c>
      <c r="TC89" s="407" t="s">
        <v>144</v>
      </c>
      <c r="TD89" s="407"/>
      <c r="TE89" s="410" t="str">
        <f t="shared" si="982"/>
        <v/>
      </c>
      <c r="TF89" s="407" t="str">
        <f>IFERROR(IF(SW89="PACE_Daniels",(INDEX(BASE!$AE$4:$AH$7,MATCH('Microciclos - Endurance (2)'!TD89,BASE!$AE$4:$AE$7,0),4)),IF(AND(SW89="vVO2máx",TD89&gt;=35,TD89&lt;=45),"9-11",IF(AND(SW89="vVO2máx",TD89&gt;45,TD89&lt;=65),"11",IF(AND(SW89="vVO2máx",TD89&gt;65,TD89&lt;=75),"12-13",IF(AND(SW89="vVO2máx",TD89&gt;=80,TD89&lt;=85),"14-16",IF(AND(SW89="vVO2máx",TD89&gt;=85,TD89&lt;100),"17-19",IF(AND(SW89="vVO2máx",TD89&gt;=100),"20",IF(AND(SW89="FCR",TD89&gt;40,TD89&lt;=60),"12-13",IF(AND(SW89="FCR",TD89&gt;60,TD89&lt;=84),"14-16",IF(AND(SW89="FCR",TD89&gt;=85,TD89&lt;100),"17-19",IF(AND(SW89="FCR",TD89=100),"20",""))))))))))),"")</f>
        <v/>
      </c>
      <c r="TG89" s="409">
        <f>IFERROR(IF(TC89="vVO2máx",(Avaliações!$C$51*'Microciclos - Endurance (2)'!TD89)/100,IF(TC89="Velocidade_crítica",IF(TD89="80% VC",Avaliações!#REF!*0.8,IF(TD89="100% VC",Avaliações!#REF!*1,IF(TD89="120% VC",Avaliações!#REF!*1.2,IF(TD89="&gt;30%",Avaliações!$C$54*1.3,IF(TD89="&gt;40%",Avaliações!$C$54*1.4,0))))),IF(TC89="PACE_Daniels",INDEX(BASE!$Q$4:$V$60,MATCH(Avaliações!$C$53,BASE!$Q$4:$Q$60,0),MATCH('Microciclos - Endurance (2)'!TD89,BASE!$Q$4:$V$4,0)),0))),"")</f>
        <v>0</v>
      </c>
      <c r="TH89" s="409" t="str">
        <f t="shared" si="983"/>
        <v/>
      </c>
    </row>
    <row r="90" spans="4:528">
      <c r="D90" s="407"/>
      <c r="E90" s="407"/>
      <c r="F90" s="407"/>
      <c r="G90" s="407"/>
      <c r="H90" s="407">
        <f t="shared" si="984"/>
        <v>0</v>
      </c>
      <c r="I90" s="407">
        <f t="shared" si="840"/>
        <v>0</v>
      </c>
      <c r="J90" s="408" t="str">
        <f t="shared" si="841"/>
        <v/>
      </c>
      <c r="K90" s="407" t="s">
        <v>144</v>
      </c>
      <c r="L90" s="407"/>
      <c r="M90" s="409" t="str">
        <f t="shared" si="842"/>
        <v/>
      </c>
      <c r="N90" s="410" t="str">
        <f t="shared" si="843"/>
        <v/>
      </c>
      <c r="O90" s="407" t="str">
        <f>IFERROR(IF(K90="PACE_Daniels",(INDEX(BASE!$AE$4:$AH$8,MATCH('Microciclos - Endurance (2)'!L90,BASE!$AE$4:$AE$8,0),4)),IF(AND(K90="vVO2máx",L90&gt;=35,L90&lt;=45),"9-11",IF(AND(K90="vVO2máx",L90&gt;45,L90&lt;=65),"11",IF(AND(K90="vVO2máx",L90&gt;65,L90&lt;=75),"12-13",IF(AND(K90="vVO2máx",L90&gt;=80,L90&lt;=85),"14-16",IF(AND(K90="vVO2máx",L90&gt;=85,L90&lt;100),"17-19",IF(AND(K90="vVO2máx",L90&gt;=100),"20",IF(AND(K90="FCR",L90&gt;40,L90&lt;=60),"12-13",IF(AND(K90="FCR",L90&gt;60,L90&lt;=84),"14-16",IF(AND(K90="FCR",L90&gt;=85,L90&lt;100),"17-19",IF(AND(K90="FCR",L90=100),"20",""))))))))))),"")</f>
        <v/>
      </c>
      <c r="P90" s="409" t="str">
        <f>IFERROR(IF(K90="vVO2máx",(Avaliações!$C$51*'Microciclos - Endurance (2)'!L90)/100,IF(K90="Velocidade_crítica",IF(L90="80% VC",Avaliações!#REF!*0.8,IF(L90="100% VC",Avaliações!#REF!*1,IF(L90="120% VC",Avaliações!#REF!*1.2,IF(L90="&gt;30%",Avaliações!$C$54*1.3,IF(L90="&gt;40%",Avaliações!$C$54*1.4,0))))),IF(K90="PACE_Daniels",INDEX(BASE!$Q$4:$V$60,MATCH(Avaliações!$C$53,BASE!$Q$4:$Q$60,0),MATCH('Microciclos - Endurance (2)'!L90,BASE!$Q$4:$V$4,0)),""))),"")</f>
        <v/>
      </c>
      <c r="Q90" s="407" t="s">
        <v>144</v>
      </c>
      <c r="R90" s="407"/>
      <c r="S90" s="410" t="str">
        <f t="shared" si="844"/>
        <v/>
      </c>
      <c r="T90" s="407" t="str">
        <f>IFERROR(IF(K90="PACE_Daniels",(INDEX(BASE!$AE$4:$AH$7,MATCH('Microciclos - Endurance (2)'!R90,BASE!$AE$4:$AE$7,0),4)),IF(AND(K90="vVO2máx",R90&gt;=35,R90&lt;=45),"9-11",IF(AND(K90="vVO2máx",R90&gt;45,R90&lt;=65),"11",IF(AND(K90="vVO2máx",R90&gt;65,R90&lt;=75),"12-13",IF(AND(K90="vVO2máx",R90&gt;=80,R90&lt;=85),"14-16",IF(AND(K90="vVO2máx",R90&gt;=85,R90&lt;100),"17-19",IF(AND(K90="vVO2máx",R90&gt;=100),"20",IF(AND(K90="FCR",R90&gt;40,R90&lt;=60),"12-13",IF(AND(K90="FCR",R90&gt;60,R90&lt;=84),"14-16",IF(AND(K90="FCR",R90&gt;=85,R90&lt;100),"17-19",IF(AND(K90="FCR",R90=100),"20",""))))))))))),"")</f>
        <v/>
      </c>
      <c r="U90" s="409">
        <f>IFERROR(IF(Q90="vVO2máx",(Avaliações!$C$51*'Microciclos - Endurance (2)'!R90)/100,IF(Q90="Velocidade_crítica",IF(R90="80% VC",Avaliações!#REF!*0.8,IF(R90="100% VC",Avaliações!#REF!*1,IF(R90="120% VC",Avaliações!#REF!*1.2,IF(R90="&gt;30%",Avaliações!$C$54*1.3,IF(R90="&gt;40%",Avaliações!$C$54*1.4,0))))),IF(Q90="PACE_Daniels",INDEX(BASE!$Q$4:$V$60,MATCH(Avaliações!$C$53,BASE!$Q$4:$Q$60,0),MATCH('Microciclos - Endurance (2)'!R90,BASE!$Q$4:$V$4,0)),0))),"")</f>
        <v>0</v>
      </c>
      <c r="V90" s="409" t="str">
        <f t="shared" si="845"/>
        <v/>
      </c>
      <c r="Z90" s="407"/>
      <c r="AA90" s="407"/>
      <c r="AB90" s="407"/>
      <c r="AC90" s="407"/>
      <c r="AD90" s="407">
        <f t="shared" si="985"/>
        <v>0</v>
      </c>
      <c r="AE90" s="407">
        <f t="shared" si="846"/>
        <v>0</v>
      </c>
      <c r="AF90" s="408" t="str">
        <f t="shared" si="847"/>
        <v/>
      </c>
      <c r="AG90" s="407" t="s">
        <v>144</v>
      </c>
      <c r="AH90" s="407"/>
      <c r="AI90" s="409" t="str">
        <f t="shared" si="848"/>
        <v/>
      </c>
      <c r="AJ90" s="410" t="str">
        <f t="shared" si="849"/>
        <v/>
      </c>
      <c r="AK90" s="407" t="str">
        <f>IFERROR(IF(AG90="PACE_Daniels",(INDEX(BASE!$AE$4:$AH$8,MATCH('Microciclos - Endurance (2)'!AH90,BASE!$AE$4:$AE$8,0),4)),IF(AND(AG90="vVO2máx",AH90&gt;=35,AH90&lt;=45),"9-11",IF(AND(AG90="vVO2máx",AH90&gt;45,AH90&lt;=65),"11",IF(AND(AG90="vVO2máx",AH90&gt;65,AH90&lt;=75),"12-13",IF(AND(AG90="vVO2máx",AH90&gt;=80,AH90&lt;=85),"14-16",IF(AND(AG90="vVO2máx",AH90&gt;=85,AH90&lt;100),"17-19",IF(AND(AG90="vVO2máx",AH90&gt;=100),"20",IF(AND(AG90="FCR",AH90&gt;40,AH90&lt;=60),"12-13",IF(AND(AG90="FCR",AH90&gt;60,AH90&lt;=84),"14-16",IF(AND(AG90="FCR",AH90&gt;=85,AH90&lt;100),"17-19",IF(AND(AG90="FCR",AH90=100),"20",""))))))))))),"")</f>
        <v/>
      </c>
      <c r="AL90" s="409" t="str">
        <f>IFERROR(IF(AG90="vVO2máx",(Avaliações!$C$51*'Microciclos - Endurance (2)'!AH90)/100,IF(AG90="Velocidade_crítica",IF(AH90="80% VC",Avaliações!#REF!*0.8,IF(AH90="100% VC",Avaliações!#REF!*1,IF(AH90="120% VC",Avaliações!#REF!*1.2,IF(AH90="&gt;30%",Avaliações!$C$54*1.3,IF(AH90="&gt;40%",Avaliações!$C$54*1.4,0))))),IF(AG90="PACE_Daniels",INDEX(BASE!$Q$4:$V$60,MATCH(Avaliações!$C$53,BASE!$Q$4:$Q$60,0),MATCH('Microciclos - Endurance (2)'!AH90,BASE!$Q$4:$V$4,0)),""))),"")</f>
        <v/>
      </c>
      <c r="AM90" s="407" t="s">
        <v>144</v>
      </c>
      <c r="AN90" s="407"/>
      <c r="AO90" s="410" t="str">
        <f t="shared" si="850"/>
        <v/>
      </c>
      <c r="AP90" s="407" t="str">
        <f>IFERROR(IF(AG90="PACE_Daniels",(INDEX(BASE!$AE$4:$AH$7,MATCH('Microciclos - Endurance (2)'!AN90,BASE!$AE$4:$AE$7,0),4)),IF(AND(AG90="vVO2máx",AN90&gt;=35,AN90&lt;=45),"9-11",IF(AND(AG90="vVO2máx",AN90&gt;45,AN90&lt;=65),"11",IF(AND(AG90="vVO2máx",AN90&gt;65,AN90&lt;=75),"12-13",IF(AND(AG90="vVO2máx",AN90&gt;=80,AN90&lt;=85),"14-16",IF(AND(AG90="vVO2máx",AN90&gt;=85,AN90&lt;100),"17-19",IF(AND(AG90="vVO2máx",AN90&gt;=100),"20",IF(AND(AG90="FCR",AN90&gt;40,AN90&lt;=60),"12-13",IF(AND(AG90="FCR",AN90&gt;60,AN90&lt;=84),"14-16",IF(AND(AG90="FCR",AN90&gt;=85,AN90&lt;100),"17-19",IF(AND(AG90="FCR",AN90=100),"20",""))))))))))),"")</f>
        <v/>
      </c>
      <c r="AQ90" s="409">
        <f>IFERROR(IF(AM90="vVO2máx",(Avaliações!$C$51*'Microciclos - Endurance (2)'!AN90)/100,IF(AM90="Velocidade_crítica",IF(AN90="80% VC",Avaliações!#REF!*0.8,IF(AN90="100% VC",Avaliações!#REF!*1,IF(AN90="120% VC",Avaliações!#REF!*1.2,IF(AN90="&gt;30%",Avaliações!$C$54*1.3,IF(AN90="&gt;40%",Avaliações!$C$54*1.4,0))))),IF(AM90="PACE_Daniels",INDEX(BASE!$Q$4:$V$60,MATCH(Avaliações!$C$53,BASE!$Q$4:$Q$60,0),MATCH('Microciclos - Endurance (2)'!AN90,BASE!$Q$4:$V$4,0)),0))),"")</f>
        <v>0</v>
      </c>
      <c r="AR90" s="409" t="str">
        <f t="shared" si="851"/>
        <v/>
      </c>
      <c r="AV90" s="407"/>
      <c r="AW90" s="407"/>
      <c r="AX90" s="407"/>
      <c r="AY90" s="407"/>
      <c r="AZ90" s="407">
        <f t="shared" si="986"/>
        <v>0</v>
      </c>
      <c r="BA90" s="407">
        <f t="shared" si="852"/>
        <v>0</v>
      </c>
      <c r="BB90" s="408" t="str">
        <f t="shared" si="853"/>
        <v/>
      </c>
      <c r="BC90" s="407" t="s">
        <v>144</v>
      </c>
      <c r="BD90" s="407"/>
      <c r="BE90" s="409" t="str">
        <f t="shared" si="854"/>
        <v/>
      </c>
      <c r="BF90" s="410" t="str">
        <f t="shared" si="855"/>
        <v/>
      </c>
      <c r="BG90" s="407" t="str">
        <f>IFERROR(IF(BC90="PACE_Daniels",(INDEX(BASE!$AE$4:$AH$8,MATCH('Microciclos - Endurance (2)'!BD90,BASE!$AE$4:$AE$8,0),4)),IF(AND(BC90="vVO2máx",BD90&gt;=35,BD90&lt;=45),"9-11",IF(AND(BC90="vVO2máx",BD90&gt;45,BD90&lt;=65),"11",IF(AND(BC90="vVO2máx",BD90&gt;65,BD90&lt;=75),"12-13",IF(AND(BC90="vVO2máx",BD90&gt;=80,BD90&lt;=85),"14-16",IF(AND(BC90="vVO2máx",BD90&gt;=85,BD90&lt;100),"17-19",IF(AND(BC90="vVO2máx",BD90&gt;=100),"20",IF(AND(BC90="FCR",BD90&gt;40,BD90&lt;=60),"12-13",IF(AND(BC90="FCR",BD90&gt;60,BD90&lt;=84),"14-16",IF(AND(BC90="FCR",BD90&gt;=85,BD90&lt;100),"17-19",IF(AND(BC90="FCR",BD90=100),"20",""))))))))))),"")</f>
        <v/>
      </c>
      <c r="BH90" s="409" t="str">
        <f>IFERROR(IF(BC90="vVO2máx",(Avaliações!$C$51*'Microciclos - Endurance (2)'!BD90)/100,IF(BC90="Velocidade_crítica",IF(BD90="80% VC",Avaliações!#REF!*0.8,IF(BD90="100% VC",Avaliações!#REF!*1,IF(BD90="120% VC",Avaliações!#REF!*1.2,IF(BD90="&gt;30%",Avaliações!$C$54*1.3,IF(BD90="&gt;40%",Avaliações!$C$54*1.4,0))))),IF(BC90="PACE_Daniels",INDEX(BASE!$Q$4:$V$60,MATCH(Avaliações!$C$53,BASE!$Q$4:$Q$60,0),MATCH('Microciclos - Endurance (2)'!BD90,BASE!$Q$4:$V$4,0)),""))),"")</f>
        <v/>
      </c>
      <c r="BI90" s="407" t="s">
        <v>144</v>
      </c>
      <c r="BJ90" s="407"/>
      <c r="BK90" s="410" t="str">
        <f t="shared" si="856"/>
        <v/>
      </c>
      <c r="BL90" s="407" t="str">
        <f>IFERROR(IF(BC90="PACE_Daniels",(INDEX(BASE!$AE$4:$AH$7,MATCH('Microciclos - Endurance (2)'!BJ90,BASE!$AE$4:$AE$7,0),4)),IF(AND(BC90="vVO2máx",BJ90&gt;=35,BJ90&lt;=45),"9-11",IF(AND(BC90="vVO2máx",BJ90&gt;45,BJ90&lt;=65),"11",IF(AND(BC90="vVO2máx",BJ90&gt;65,BJ90&lt;=75),"12-13",IF(AND(BC90="vVO2máx",BJ90&gt;=80,BJ90&lt;=85),"14-16",IF(AND(BC90="vVO2máx",BJ90&gt;=85,BJ90&lt;100),"17-19",IF(AND(BC90="vVO2máx",BJ90&gt;=100),"20",IF(AND(BC90="FCR",BJ90&gt;40,BJ90&lt;=60),"12-13",IF(AND(BC90="FCR",BJ90&gt;60,BJ90&lt;=84),"14-16",IF(AND(BC90="FCR",BJ90&gt;=85,BJ90&lt;100),"17-19",IF(AND(BC90="FCR",BJ90=100),"20",""))))))))))),"")</f>
        <v/>
      </c>
      <c r="BM90" s="409">
        <f>IFERROR(IF(BI90="vVO2máx",(Avaliações!$C$51*'Microciclos - Endurance (2)'!BJ90)/100,IF(BI90="Velocidade_crítica",IF(BJ90="80% VC",Avaliações!#REF!*0.8,IF(BJ90="100% VC",Avaliações!#REF!*1,IF(BJ90="120% VC",Avaliações!#REF!*1.2,IF(BJ90="&gt;30%",Avaliações!$C$54*1.3,IF(BJ90="&gt;40%",Avaliações!$C$54*1.4,0))))),IF(BI90="PACE_Daniels",INDEX(BASE!$Q$4:$V$60,MATCH(Avaliações!$C$53,BASE!$Q$4:$Q$60,0),MATCH('Microciclos - Endurance (2)'!BJ90,BASE!$Q$4:$V$4,0)),0))),"")</f>
        <v>0</v>
      </c>
      <c r="BN90" s="409" t="str">
        <f t="shared" si="857"/>
        <v/>
      </c>
      <c r="BR90" s="407"/>
      <c r="BS90" s="407"/>
      <c r="BT90" s="407"/>
      <c r="BU90" s="407"/>
      <c r="BV90" s="407">
        <f t="shared" si="987"/>
        <v>0</v>
      </c>
      <c r="BW90" s="407">
        <f t="shared" si="858"/>
        <v>0</v>
      </c>
      <c r="BX90" s="408" t="str">
        <f t="shared" si="859"/>
        <v/>
      </c>
      <c r="BY90" s="407" t="s">
        <v>144</v>
      </c>
      <c r="BZ90" s="407"/>
      <c r="CA90" s="409" t="str">
        <f t="shared" si="860"/>
        <v/>
      </c>
      <c r="CB90" s="410" t="str">
        <f t="shared" si="861"/>
        <v/>
      </c>
      <c r="CC90" s="407" t="str">
        <f>IFERROR(IF(BY90="PACE_Daniels",(INDEX(BASE!$AE$4:$AH$8,MATCH('Microciclos - Endurance (2)'!BZ90,BASE!$AE$4:$AE$8,0),4)),IF(AND(BY90="vVO2máx",BZ90&gt;=35,BZ90&lt;=45),"9-11",IF(AND(BY90="vVO2máx",BZ90&gt;45,BZ90&lt;=65),"11",IF(AND(BY90="vVO2máx",BZ90&gt;65,BZ90&lt;=75),"12-13",IF(AND(BY90="vVO2máx",BZ90&gt;=80,BZ90&lt;=85),"14-16",IF(AND(BY90="vVO2máx",BZ90&gt;=85,BZ90&lt;100),"17-19",IF(AND(BY90="vVO2máx",BZ90&gt;=100),"20",IF(AND(BY90="FCR",BZ90&gt;40,BZ90&lt;=60),"12-13",IF(AND(BY90="FCR",BZ90&gt;60,BZ90&lt;=84),"14-16",IF(AND(BY90="FCR",BZ90&gt;=85,BZ90&lt;100),"17-19",IF(AND(BY90="FCR",BZ90=100),"20",""))))))))))),"")</f>
        <v/>
      </c>
      <c r="CD90" s="409" t="str">
        <f>IFERROR(IF(BY90="vVO2máx",(Avaliações!$C$51*'Microciclos - Endurance (2)'!BZ90)/100,IF(BY90="Velocidade_crítica",IF(BZ90="80% VC",Avaliações!#REF!*0.8,IF(BZ90="100% VC",Avaliações!#REF!*1,IF(BZ90="120% VC",Avaliações!#REF!*1.2,IF(BZ90="&gt;30%",Avaliações!$C$54*1.3,IF(BZ90="&gt;40%",Avaliações!$C$54*1.4,0))))),IF(BY90="PACE_Daniels",INDEX(BASE!$Q$4:$V$60,MATCH(Avaliações!$C$53,BASE!$Q$4:$Q$60,0),MATCH('Microciclos - Endurance (2)'!BZ90,BASE!$Q$4:$V$4,0)),""))),"")</f>
        <v/>
      </c>
      <c r="CE90" s="407" t="s">
        <v>144</v>
      </c>
      <c r="CF90" s="407"/>
      <c r="CG90" s="410" t="str">
        <f t="shared" si="862"/>
        <v/>
      </c>
      <c r="CH90" s="407" t="str">
        <f>IFERROR(IF(BY90="PACE_Daniels",(INDEX(BASE!$AE$4:$AH$7,MATCH('Microciclos - Endurance (2)'!CF90,BASE!$AE$4:$AE$7,0),4)),IF(AND(BY90="vVO2máx",CF90&gt;=35,CF90&lt;=45),"9-11",IF(AND(BY90="vVO2máx",CF90&gt;45,CF90&lt;=65),"11",IF(AND(BY90="vVO2máx",CF90&gt;65,CF90&lt;=75),"12-13",IF(AND(BY90="vVO2máx",CF90&gt;=80,CF90&lt;=85),"14-16",IF(AND(BY90="vVO2máx",CF90&gt;=85,CF90&lt;100),"17-19",IF(AND(BY90="vVO2máx",CF90&gt;=100),"20",IF(AND(BY90="FCR",CF90&gt;40,CF90&lt;=60),"12-13",IF(AND(BY90="FCR",CF90&gt;60,CF90&lt;=84),"14-16",IF(AND(BY90="FCR",CF90&gt;=85,CF90&lt;100),"17-19",IF(AND(BY90="FCR",CF90=100),"20",""))))))))))),"")</f>
        <v/>
      </c>
      <c r="CI90" s="409">
        <f>IFERROR(IF(CE90="vVO2máx",(Avaliações!$C$51*'Microciclos - Endurance (2)'!CF90)/100,IF(CE90="Velocidade_crítica",IF(CF90="80% VC",Avaliações!#REF!*0.8,IF(CF90="100% VC",Avaliações!#REF!*1,IF(CF90="120% VC",Avaliações!#REF!*1.2,IF(CF90="&gt;30%",Avaliações!$C$54*1.3,IF(CF90="&gt;40%",Avaliações!$C$54*1.4,0))))),IF(CE90="PACE_Daniels",INDEX(BASE!$Q$4:$V$60,MATCH(Avaliações!$C$53,BASE!$Q$4:$Q$60,0),MATCH('Microciclos - Endurance (2)'!CF90,BASE!$Q$4:$V$4,0)),0))),"")</f>
        <v>0</v>
      </c>
      <c r="CJ90" s="409" t="str">
        <f t="shared" si="863"/>
        <v/>
      </c>
      <c r="CN90" s="407"/>
      <c r="CO90" s="407"/>
      <c r="CP90" s="407"/>
      <c r="CQ90" s="407"/>
      <c r="CR90" s="407">
        <f t="shared" si="988"/>
        <v>0</v>
      </c>
      <c r="CS90" s="407">
        <f t="shared" si="864"/>
        <v>0</v>
      </c>
      <c r="CT90" s="408" t="str">
        <f t="shared" si="865"/>
        <v/>
      </c>
      <c r="CU90" s="407" t="s">
        <v>144</v>
      </c>
      <c r="CV90" s="407"/>
      <c r="CW90" s="409" t="str">
        <f t="shared" si="866"/>
        <v/>
      </c>
      <c r="CX90" s="410" t="str">
        <f t="shared" si="867"/>
        <v/>
      </c>
      <c r="CY90" s="407" t="str">
        <f>IFERROR(IF(CU90="PACE_Daniels",(INDEX(BASE!$AE$4:$AH$8,MATCH('Microciclos - Endurance (2)'!CV90,BASE!$AE$4:$AE$8,0),4)),IF(AND(CU90="vVO2máx",CV90&gt;=35,CV90&lt;=45),"9-11",IF(AND(CU90="vVO2máx",CV90&gt;45,CV90&lt;=65),"11",IF(AND(CU90="vVO2máx",CV90&gt;65,CV90&lt;=75),"12-13",IF(AND(CU90="vVO2máx",CV90&gt;=80,CV90&lt;=85),"14-16",IF(AND(CU90="vVO2máx",CV90&gt;=85,CV90&lt;100),"17-19",IF(AND(CU90="vVO2máx",CV90&gt;=100),"20",IF(AND(CU90="FCR",CV90&gt;40,CV90&lt;=60),"12-13",IF(AND(CU90="FCR",CV90&gt;60,CV90&lt;=84),"14-16",IF(AND(CU90="FCR",CV90&gt;=85,CV90&lt;100),"17-19",IF(AND(CU90="FCR",CV90=100),"20",""))))))))))),"")</f>
        <v/>
      </c>
      <c r="CZ90" s="409" t="str">
        <f>IFERROR(IF(CU90="vVO2máx",(Avaliações!$C$51*'Microciclos - Endurance (2)'!CV90)/100,IF(CU90="Velocidade_crítica",IF(CV90="80% VC",Avaliações!#REF!*0.8,IF(CV90="100% VC",Avaliações!#REF!*1,IF(CV90="120% VC",Avaliações!#REF!*1.2,IF(CV90="&gt;30%",Avaliações!$C$54*1.3,IF(CV90="&gt;40%",Avaliações!$C$54*1.4,0))))),IF(CU90="PACE_Daniels",INDEX(BASE!$Q$4:$V$60,MATCH(Avaliações!$C$53,BASE!$Q$4:$Q$60,0),MATCH('Microciclos - Endurance (2)'!CV90,BASE!$Q$4:$V$4,0)),""))),"")</f>
        <v/>
      </c>
      <c r="DA90" s="407" t="s">
        <v>144</v>
      </c>
      <c r="DB90" s="407"/>
      <c r="DC90" s="410" t="str">
        <f t="shared" si="868"/>
        <v/>
      </c>
      <c r="DD90" s="407" t="str">
        <f>IFERROR(IF(CU90="PACE_Daniels",(INDEX(BASE!$AE$4:$AH$7,MATCH('Microciclos - Endurance (2)'!DB90,BASE!$AE$4:$AE$7,0),4)),IF(AND(CU90="vVO2máx",DB90&gt;=35,DB90&lt;=45),"9-11",IF(AND(CU90="vVO2máx",DB90&gt;45,DB90&lt;=65),"11",IF(AND(CU90="vVO2máx",DB90&gt;65,DB90&lt;=75),"12-13",IF(AND(CU90="vVO2máx",DB90&gt;=80,DB90&lt;=85),"14-16",IF(AND(CU90="vVO2máx",DB90&gt;=85,DB90&lt;100),"17-19",IF(AND(CU90="vVO2máx",DB90&gt;=100),"20",IF(AND(CU90="FCR",DB90&gt;40,DB90&lt;=60),"12-13",IF(AND(CU90="FCR",DB90&gt;60,DB90&lt;=84),"14-16",IF(AND(CU90="FCR",DB90&gt;=85,DB90&lt;100),"17-19",IF(AND(CU90="FCR",DB90=100),"20",""))))))))))),"")</f>
        <v/>
      </c>
      <c r="DE90" s="409">
        <f>IFERROR(IF(DA90="vVO2máx",(Avaliações!$C$51*'Microciclos - Endurance (2)'!DB90)/100,IF(DA90="Velocidade_crítica",IF(DB90="80% VC",Avaliações!#REF!*0.8,IF(DB90="100% VC",Avaliações!#REF!*1,IF(DB90="120% VC",Avaliações!#REF!*1.2,IF(DB90="&gt;30%",Avaliações!$C$54*1.3,IF(DB90="&gt;40%",Avaliações!$C$54*1.4,0))))),IF(DA90="PACE_Daniels",INDEX(BASE!$Q$4:$V$60,MATCH(Avaliações!$C$53,BASE!$Q$4:$Q$60,0),MATCH('Microciclos - Endurance (2)'!DB90,BASE!$Q$4:$V$4,0)),0))),"")</f>
        <v>0</v>
      </c>
      <c r="DF90" s="409" t="str">
        <f t="shared" si="869"/>
        <v/>
      </c>
      <c r="DJ90" s="407"/>
      <c r="DK90" s="407"/>
      <c r="DL90" s="407"/>
      <c r="DM90" s="407"/>
      <c r="DN90" s="407">
        <f t="shared" si="989"/>
        <v>0</v>
      </c>
      <c r="DO90" s="407">
        <f t="shared" si="870"/>
        <v>0</v>
      </c>
      <c r="DP90" s="408" t="str">
        <f t="shared" si="871"/>
        <v/>
      </c>
      <c r="DQ90" s="407" t="s">
        <v>144</v>
      </c>
      <c r="DR90" s="407"/>
      <c r="DS90" s="409" t="str">
        <f t="shared" si="872"/>
        <v/>
      </c>
      <c r="DT90" s="410" t="str">
        <f t="shared" si="873"/>
        <v/>
      </c>
      <c r="DU90" s="407" t="str">
        <f>IFERROR(IF(DQ90="PACE_Daniels",(INDEX(BASE!$AE$4:$AH$8,MATCH('Microciclos - Endurance (2)'!DR90,BASE!$AE$4:$AE$8,0),4)),IF(AND(DQ90="vVO2máx",DR90&gt;=35,DR90&lt;=45),"9-11",IF(AND(DQ90="vVO2máx",DR90&gt;45,DR90&lt;=65),"11",IF(AND(DQ90="vVO2máx",DR90&gt;65,DR90&lt;=75),"12-13",IF(AND(DQ90="vVO2máx",DR90&gt;=80,DR90&lt;=85),"14-16",IF(AND(DQ90="vVO2máx",DR90&gt;=85,DR90&lt;100),"17-19",IF(AND(DQ90="vVO2máx",DR90&gt;=100),"20",IF(AND(DQ90="FCR",DR90&gt;40,DR90&lt;=60),"12-13",IF(AND(DQ90="FCR",DR90&gt;60,DR90&lt;=84),"14-16",IF(AND(DQ90="FCR",DR90&gt;=85,DR90&lt;100),"17-19",IF(AND(DQ90="FCR",DR90=100),"20",""))))))))))),"")</f>
        <v/>
      </c>
      <c r="DV90" s="409" t="str">
        <f>IFERROR(IF(DQ90="vVO2máx",(Avaliações!$C$51*'Microciclos - Endurance (2)'!DR90)/100,IF(DQ90="Velocidade_crítica",IF(DR90="80% VC",Avaliações!#REF!*0.8,IF(DR90="100% VC",Avaliações!#REF!*1,IF(DR90="120% VC",Avaliações!#REF!*1.2,IF(DR90="&gt;30%",Avaliações!$C$54*1.3,IF(DR90="&gt;40%",Avaliações!$C$54*1.4,0))))),IF(DQ90="PACE_Daniels",INDEX(BASE!$Q$4:$V$60,MATCH(Avaliações!$C$53,BASE!$Q$4:$Q$60,0),MATCH('Microciclos - Endurance (2)'!DR90,BASE!$Q$4:$V$4,0)),""))),"")</f>
        <v/>
      </c>
      <c r="DW90" s="407" t="s">
        <v>144</v>
      </c>
      <c r="DX90" s="407"/>
      <c r="DY90" s="410" t="str">
        <f t="shared" si="874"/>
        <v/>
      </c>
      <c r="DZ90" s="407" t="str">
        <f>IFERROR(IF(DQ90="PACE_Daniels",(INDEX(BASE!$AE$4:$AH$7,MATCH('Microciclos - Endurance (2)'!DX90,BASE!$AE$4:$AE$7,0),4)),IF(AND(DQ90="vVO2máx",DX90&gt;=35,DX90&lt;=45),"9-11",IF(AND(DQ90="vVO2máx",DX90&gt;45,DX90&lt;=65),"11",IF(AND(DQ90="vVO2máx",DX90&gt;65,DX90&lt;=75),"12-13",IF(AND(DQ90="vVO2máx",DX90&gt;=80,DX90&lt;=85),"14-16",IF(AND(DQ90="vVO2máx",DX90&gt;=85,DX90&lt;100),"17-19",IF(AND(DQ90="vVO2máx",DX90&gt;=100),"20",IF(AND(DQ90="FCR",DX90&gt;40,DX90&lt;=60),"12-13",IF(AND(DQ90="FCR",DX90&gt;60,DX90&lt;=84),"14-16",IF(AND(DQ90="FCR",DX90&gt;=85,DX90&lt;100),"17-19",IF(AND(DQ90="FCR",DX90=100),"20",""))))))))))),"")</f>
        <v/>
      </c>
      <c r="EA90" s="409">
        <f>IFERROR(IF(DW90="vVO2máx",(Avaliações!$C$51*'Microciclos - Endurance (2)'!DX90)/100,IF(DW90="Velocidade_crítica",IF(DX90="80% VC",Avaliações!#REF!*0.8,IF(DX90="100% VC",Avaliações!#REF!*1,IF(DX90="120% VC",Avaliações!#REF!*1.2,IF(DX90="&gt;30%",Avaliações!$C$54*1.3,IF(DX90="&gt;40%",Avaliações!$C$54*1.4,0))))),IF(DW90="PACE_Daniels",INDEX(BASE!$Q$4:$V$60,MATCH(Avaliações!$C$53,BASE!$Q$4:$Q$60,0),MATCH('Microciclos - Endurance (2)'!DX90,BASE!$Q$4:$V$4,0)),0))),"")</f>
        <v>0</v>
      </c>
      <c r="EB90" s="409" t="str">
        <f t="shared" si="875"/>
        <v/>
      </c>
      <c r="EF90" s="407"/>
      <c r="EG90" s="407"/>
      <c r="EH90" s="407"/>
      <c r="EI90" s="407"/>
      <c r="EJ90" s="407">
        <f t="shared" si="990"/>
        <v>0</v>
      </c>
      <c r="EK90" s="407">
        <f t="shared" si="876"/>
        <v>0</v>
      </c>
      <c r="EL90" s="408" t="str">
        <f t="shared" si="877"/>
        <v/>
      </c>
      <c r="EM90" s="407" t="s">
        <v>144</v>
      </c>
      <c r="EN90" s="407"/>
      <c r="EO90" s="409" t="str">
        <f t="shared" si="878"/>
        <v/>
      </c>
      <c r="EP90" s="410" t="str">
        <f t="shared" si="879"/>
        <v/>
      </c>
      <c r="EQ90" s="407" t="str">
        <f>IFERROR(IF(EM90="PACE_Daniels",(INDEX(BASE!$AE$4:$AH$8,MATCH('Microciclos - Endurance (2)'!EN90,BASE!$AE$4:$AE$8,0),4)),IF(AND(EM90="vVO2máx",EN90&gt;=35,EN90&lt;=45),"9-11",IF(AND(EM90="vVO2máx",EN90&gt;45,EN90&lt;=65),"11",IF(AND(EM90="vVO2máx",EN90&gt;65,EN90&lt;=75),"12-13",IF(AND(EM90="vVO2máx",EN90&gt;=80,EN90&lt;=85),"14-16",IF(AND(EM90="vVO2máx",EN90&gt;=85,EN90&lt;100),"17-19",IF(AND(EM90="vVO2máx",EN90&gt;=100),"20",IF(AND(EM90="FCR",EN90&gt;40,EN90&lt;=60),"12-13",IF(AND(EM90="FCR",EN90&gt;60,EN90&lt;=84),"14-16",IF(AND(EM90="FCR",EN90&gt;=85,EN90&lt;100),"17-19",IF(AND(EM90="FCR",EN90=100),"20",""))))))))))),"")</f>
        <v/>
      </c>
      <c r="ER90" s="409" t="str">
        <f>IFERROR(IF(EM90="vVO2máx",(Avaliações!$C$51*'Microciclos - Endurance (2)'!EN90)/100,IF(EM90="Velocidade_crítica",IF(EN90="80% VC",Avaliações!#REF!*0.8,IF(EN90="100% VC",Avaliações!#REF!*1,IF(EN90="120% VC",Avaliações!#REF!*1.2,IF(EN90="&gt;30%",Avaliações!$C$54*1.3,IF(EN90="&gt;40%",Avaliações!$C$54*1.4,0))))),IF(EM90="PACE_Daniels",INDEX(BASE!$Q$4:$V$60,MATCH(Avaliações!$C$53,BASE!$Q$4:$Q$60,0),MATCH('Microciclos - Endurance (2)'!EN90,BASE!$Q$4:$V$4,0)),""))),"")</f>
        <v/>
      </c>
      <c r="ES90" s="407" t="s">
        <v>144</v>
      </c>
      <c r="ET90" s="407"/>
      <c r="EU90" s="410" t="str">
        <f t="shared" si="880"/>
        <v/>
      </c>
      <c r="EV90" s="407" t="str">
        <f>IFERROR(IF(EM90="PACE_Daniels",(INDEX(BASE!$AE$4:$AH$7,MATCH('Microciclos - Endurance (2)'!ET90,BASE!$AE$4:$AE$7,0),4)),IF(AND(EM90="vVO2máx",ET90&gt;=35,ET90&lt;=45),"9-11",IF(AND(EM90="vVO2máx",ET90&gt;45,ET90&lt;=65),"11",IF(AND(EM90="vVO2máx",ET90&gt;65,ET90&lt;=75),"12-13",IF(AND(EM90="vVO2máx",ET90&gt;=80,ET90&lt;=85),"14-16",IF(AND(EM90="vVO2máx",ET90&gt;=85,ET90&lt;100),"17-19",IF(AND(EM90="vVO2máx",ET90&gt;=100),"20",IF(AND(EM90="FCR",ET90&gt;40,ET90&lt;=60),"12-13",IF(AND(EM90="FCR",ET90&gt;60,ET90&lt;=84),"14-16",IF(AND(EM90="FCR",ET90&gt;=85,ET90&lt;100),"17-19",IF(AND(EM90="FCR",ET90=100),"20",""))))))))))),"")</f>
        <v/>
      </c>
      <c r="EW90" s="409">
        <f>IFERROR(IF(ES90="vVO2máx",(Avaliações!$C$51*'Microciclos - Endurance (2)'!ET90)/100,IF(ES90="Velocidade_crítica",IF(ET90="80% VC",Avaliações!#REF!*0.8,IF(ET90="100% VC",Avaliações!#REF!*1,IF(ET90="120% VC",Avaliações!#REF!*1.2,IF(ET90="&gt;30%",Avaliações!$C$54*1.3,IF(ET90="&gt;40%",Avaliações!$C$54*1.4,0))))),IF(ES90="PACE_Daniels",INDEX(BASE!$Q$4:$V$60,MATCH(Avaliações!$C$53,BASE!$Q$4:$Q$60,0),MATCH('Microciclos - Endurance (2)'!ET90,BASE!$Q$4:$V$4,0)),0))),"")</f>
        <v>0</v>
      </c>
      <c r="EX90" s="409" t="str">
        <f t="shared" si="881"/>
        <v/>
      </c>
      <c r="FB90" s="407"/>
      <c r="FC90" s="407"/>
      <c r="FD90" s="407"/>
      <c r="FE90" s="407"/>
      <c r="FF90" s="407">
        <f t="shared" si="991"/>
        <v>0</v>
      </c>
      <c r="FG90" s="407">
        <f t="shared" si="882"/>
        <v>0</v>
      </c>
      <c r="FH90" s="408" t="str">
        <f t="shared" si="883"/>
        <v/>
      </c>
      <c r="FI90" s="407" t="s">
        <v>144</v>
      </c>
      <c r="FJ90" s="407"/>
      <c r="FK90" s="409" t="str">
        <f t="shared" si="884"/>
        <v/>
      </c>
      <c r="FL90" s="410" t="str">
        <f t="shared" si="885"/>
        <v/>
      </c>
      <c r="FM90" s="407" t="str">
        <f>IFERROR(IF(FI90="PACE_Daniels",(INDEX(BASE!$AE$4:$AH$8,MATCH('Microciclos - Endurance (2)'!FJ90,BASE!$AE$4:$AE$8,0),4)),IF(AND(FI90="vVO2máx",FJ90&gt;=35,FJ90&lt;=45),"9-11",IF(AND(FI90="vVO2máx",FJ90&gt;45,FJ90&lt;=65),"11",IF(AND(FI90="vVO2máx",FJ90&gt;65,FJ90&lt;=75),"12-13",IF(AND(FI90="vVO2máx",FJ90&gt;=80,FJ90&lt;=85),"14-16",IF(AND(FI90="vVO2máx",FJ90&gt;=85,FJ90&lt;100),"17-19",IF(AND(FI90="vVO2máx",FJ90&gt;=100),"20",IF(AND(FI90="FCR",FJ90&gt;40,FJ90&lt;=60),"12-13",IF(AND(FI90="FCR",FJ90&gt;60,FJ90&lt;=84),"14-16",IF(AND(FI90="FCR",FJ90&gt;=85,FJ90&lt;100),"17-19",IF(AND(FI90="FCR",FJ90=100),"20",""))))))))))),"")</f>
        <v/>
      </c>
      <c r="FN90" s="409" t="str">
        <f>IFERROR(IF(FI90="vVO2máx",(Avaliações!$C$51*'Microciclos - Endurance (2)'!FJ90)/100,IF(FI90="Velocidade_crítica",IF(FJ90="80% VC",Avaliações!#REF!*0.8,IF(FJ90="100% VC",Avaliações!#REF!*1,IF(FJ90="120% VC",Avaliações!#REF!*1.2,IF(FJ90="&gt;30%",Avaliações!$C$54*1.3,IF(FJ90="&gt;40%",Avaliações!$C$54*1.4,0))))),IF(FI90="PACE_Daniels",INDEX(BASE!$Q$4:$V$60,MATCH(Avaliações!$C$53,BASE!$Q$4:$Q$60,0),MATCH('Microciclos - Endurance (2)'!FJ90,BASE!$Q$4:$V$4,0)),""))),"")</f>
        <v/>
      </c>
      <c r="FO90" s="407" t="s">
        <v>144</v>
      </c>
      <c r="FP90" s="407"/>
      <c r="FQ90" s="410" t="str">
        <f t="shared" si="886"/>
        <v/>
      </c>
      <c r="FR90" s="407" t="str">
        <f>IFERROR(IF(FI90="PACE_Daniels",(INDEX(BASE!$AE$4:$AH$7,MATCH('Microciclos - Endurance (2)'!FP90,BASE!$AE$4:$AE$7,0),4)),IF(AND(FI90="vVO2máx",FP90&gt;=35,FP90&lt;=45),"9-11",IF(AND(FI90="vVO2máx",FP90&gt;45,FP90&lt;=65),"11",IF(AND(FI90="vVO2máx",FP90&gt;65,FP90&lt;=75),"12-13",IF(AND(FI90="vVO2máx",FP90&gt;=80,FP90&lt;=85),"14-16",IF(AND(FI90="vVO2máx",FP90&gt;=85,FP90&lt;100),"17-19",IF(AND(FI90="vVO2máx",FP90&gt;=100),"20",IF(AND(FI90="FCR",FP90&gt;40,FP90&lt;=60),"12-13",IF(AND(FI90="FCR",FP90&gt;60,FP90&lt;=84),"14-16",IF(AND(FI90="FCR",FP90&gt;=85,FP90&lt;100),"17-19",IF(AND(FI90="FCR",FP90=100),"20",""))))))))))),"")</f>
        <v/>
      </c>
      <c r="FS90" s="409">
        <f>IFERROR(IF(FO90="vVO2máx",(Avaliações!$C$51*'Microciclos - Endurance (2)'!FP90)/100,IF(FO90="Velocidade_crítica",IF(FP90="80% VC",Avaliações!#REF!*0.8,IF(FP90="100% VC",Avaliações!#REF!*1,IF(FP90="120% VC",Avaliações!#REF!*1.2,IF(FP90="&gt;30%",Avaliações!$C$54*1.3,IF(FP90="&gt;40%",Avaliações!$C$54*1.4,0))))),IF(FO90="PACE_Daniels",INDEX(BASE!$Q$4:$V$60,MATCH(Avaliações!$C$53,BASE!$Q$4:$Q$60,0),MATCH('Microciclos - Endurance (2)'!FP90,BASE!$Q$4:$V$4,0)),0))),"")</f>
        <v>0</v>
      </c>
      <c r="FT90" s="409" t="str">
        <f t="shared" si="887"/>
        <v/>
      </c>
      <c r="FX90" s="407"/>
      <c r="FY90" s="407"/>
      <c r="FZ90" s="407"/>
      <c r="GA90" s="407"/>
      <c r="GB90" s="407">
        <f t="shared" si="992"/>
        <v>0</v>
      </c>
      <c r="GC90" s="407">
        <f t="shared" si="888"/>
        <v>0</v>
      </c>
      <c r="GD90" s="408" t="str">
        <f t="shared" si="889"/>
        <v/>
      </c>
      <c r="GE90" s="407" t="s">
        <v>144</v>
      </c>
      <c r="GF90" s="407"/>
      <c r="GG90" s="409" t="str">
        <f t="shared" si="890"/>
        <v/>
      </c>
      <c r="GH90" s="410" t="str">
        <f t="shared" si="891"/>
        <v/>
      </c>
      <c r="GI90" s="407" t="str">
        <f>IFERROR(IF(GE90="PACE_Daniels",(INDEX(BASE!$AE$4:$AH$8,MATCH('Microciclos - Endurance (2)'!GF90,BASE!$AE$4:$AE$8,0),4)),IF(AND(GE90="vVO2máx",GF90&gt;=35,GF90&lt;=45),"9-11",IF(AND(GE90="vVO2máx",GF90&gt;45,GF90&lt;=65),"11",IF(AND(GE90="vVO2máx",GF90&gt;65,GF90&lt;=75),"12-13",IF(AND(GE90="vVO2máx",GF90&gt;=80,GF90&lt;=85),"14-16",IF(AND(GE90="vVO2máx",GF90&gt;=85,GF90&lt;100),"17-19",IF(AND(GE90="vVO2máx",GF90&gt;=100),"20",IF(AND(GE90="FCR",GF90&gt;40,GF90&lt;=60),"12-13",IF(AND(GE90="FCR",GF90&gt;60,GF90&lt;=84),"14-16",IF(AND(GE90="FCR",GF90&gt;=85,GF90&lt;100),"17-19",IF(AND(GE90="FCR",GF90=100),"20",""))))))))))),"")</f>
        <v/>
      </c>
      <c r="GJ90" s="409" t="str">
        <f>IFERROR(IF(GE90="vVO2máx",(Avaliações!$C$51*'Microciclos - Endurance (2)'!GF90)/100,IF(GE90="Velocidade_crítica",IF(GF90="80% VC",Avaliações!#REF!*0.8,IF(GF90="100% VC",Avaliações!#REF!*1,IF(GF90="120% VC",Avaliações!#REF!*1.2,IF(GF90="&gt;30%",Avaliações!$C$54*1.3,IF(GF90="&gt;40%",Avaliações!$C$54*1.4,0))))),IF(GE90="PACE_Daniels",INDEX(BASE!$Q$4:$V$60,MATCH(Avaliações!$C$53,BASE!$Q$4:$Q$60,0),MATCH('Microciclos - Endurance (2)'!GF90,BASE!$Q$4:$V$4,0)),""))),"")</f>
        <v/>
      </c>
      <c r="GK90" s="407" t="s">
        <v>144</v>
      </c>
      <c r="GL90" s="407"/>
      <c r="GM90" s="410" t="str">
        <f t="shared" si="892"/>
        <v/>
      </c>
      <c r="GN90" s="407" t="str">
        <f>IFERROR(IF(GE90="PACE_Daniels",(INDEX(BASE!$AE$4:$AH$7,MATCH('Microciclos - Endurance (2)'!GL90,BASE!$AE$4:$AE$7,0),4)),IF(AND(GE90="vVO2máx",GL90&gt;=35,GL90&lt;=45),"9-11",IF(AND(GE90="vVO2máx",GL90&gt;45,GL90&lt;=65),"11",IF(AND(GE90="vVO2máx",GL90&gt;65,GL90&lt;=75),"12-13",IF(AND(GE90="vVO2máx",GL90&gt;=80,GL90&lt;=85),"14-16",IF(AND(GE90="vVO2máx",GL90&gt;=85,GL90&lt;100),"17-19",IF(AND(GE90="vVO2máx",GL90&gt;=100),"20",IF(AND(GE90="FCR",GL90&gt;40,GL90&lt;=60),"12-13",IF(AND(GE90="FCR",GL90&gt;60,GL90&lt;=84),"14-16",IF(AND(GE90="FCR",GL90&gt;=85,GL90&lt;100),"17-19",IF(AND(GE90="FCR",GL90=100),"20",""))))))))))),"")</f>
        <v/>
      </c>
      <c r="GO90" s="409">
        <f>IFERROR(IF(GK90="vVO2máx",(Avaliações!$C$51*'Microciclos - Endurance (2)'!GL90)/100,IF(GK90="Velocidade_crítica",IF(GL90="80% VC",Avaliações!#REF!*0.8,IF(GL90="100% VC",Avaliações!#REF!*1,IF(GL90="120% VC",Avaliações!#REF!*1.2,IF(GL90="&gt;30%",Avaliações!$C$54*1.3,IF(GL90="&gt;40%",Avaliações!$C$54*1.4,0))))),IF(GK90="PACE_Daniels",INDEX(BASE!$Q$4:$V$60,MATCH(Avaliações!$C$53,BASE!$Q$4:$Q$60,0),MATCH('Microciclos - Endurance (2)'!GL90,BASE!$Q$4:$V$4,0)),0))),"")</f>
        <v>0</v>
      </c>
      <c r="GP90" s="409" t="str">
        <f t="shared" si="893"/>
        <v/>
      </c>
      <c r="GT90" s="407"/>
      <c r="GU90" s="407"/>
      <c r="GV90" s="407"/>
      <c r="GW90" s="407"/>
      <c r="GX90" s="407">
        <f t="shared" si="993"/>
        <v>0</v>
      </c>
      <c r="GY90" s="407">
        <f t="shared" si="894"/>
        <v>0</v>
      </c>
      <c r="GZ90" s="408" t="str">
        <f t="shared" si="895"/>
        <v/>
      </c>
      <c r="HA90" s="407" t="s">
        <v>144</v>
      </c>
      <c r="HB90" s="407"/>
      <c r="HC90" s="409" t="str">
        <f t="shared" si="896"/>
        <v/>
      </c>
      <c r="HD90" s="410" t="str">
        <f t="shared" si="897"/>
        <v/>
      </c>
      <c r="HE90" s="407" t="str">
        <f>IFERROR(IF(HA90="PACE_Daniels",(INDEX(BASE!$AE$4:$AH$8,MATCH('Microciclos - Endurance (2)'!HB90,BASE!$AE$4:$AE$8,0),4)),IF(AND(HA90="vVO2máx",HB90&gt;=35,HB90&lt;=45),"9-11",IF(AND(HA90="vVO2máx",HB90&gt;45,HB90&lt;=65),"11",IF(AND(HA90="vVO2máx",HB90&gt;65,HB90&lt;=75),"12-13",IF(AND(HA90="vVO2máx",HB90&gt;=80,HB90&lt;=85),"14-16",IF(AND(HA90="vVO2máx",HB90&gt;=85,HB90&lt;100),"17-19",IF(AND(HA90="vVO2máx",HB90&gt;=100),"20",IF(AND(HA90="FCR",HB90&gt;40,HB90&lt;=60),"12-13",IF(AND(HA90="FCR",HB90&gt;60,HB90&lt;=84),"14-16",IF(AND(HA90="FCR",HB90&gt;=85,HB90&lt;100),"17-19",IF(AND(HA90="FCR",HB90=100),"20",""))))))))))),"")</f>
        <v/>
      </c>
      <c r="HF90" s="409" t="str">
        <f>IFERROR(IF(HA90="vVO2máx",(Avaliações!$C$51*'Microciclos - Endurance (2)'!HB90)/100,IF(HA90="Velocidade_crítica",IF(HB90="80% VC",Avaliações!#REF!*0.8,IF(HB90="100% VC",Avaliações!#REF!*1,IF(HB90="120% VC",Avaliações!#REF!*1.2,IF(HB90="&gt;30%",Avaliações!$C$54*1.3,IF(HB90="&gt;40%",Avaliações!$C$54*1.4,0))))),IF(HA90="PACE_Daniels",INDEX(BASE!$Q$4:$V$60,MATCH(Avaliações!$C$53,BASE!$Q$4:$Q$60,0),MATCH('Microciclos - Endurance (2)'!HB90,BASE!$Q$4:$V$4,0)),""))),"")</f>
        <v/>
      </c>
      <c r="HG90" s="407" t="s">
        <v>144</v>
      </c>
      <c r="HH90" s="407"/>
      <c r="HI90" s="410" t="str">
        <f t="shared" si="898"/>
        <v/>
      </c>
      <c r="HJ90" s="407" t="str">
        <f>IFERROR(IF(HA90="PACE_Daniels",(INDEX(BASE!$AE$4:$AH$7,MATCH('Microciclos - Endurance (2)'!HH90,BASE!$AE$4:$AE$7,0),4)),IF(AND(HA90="vVO2máx",HH90&gt;=35,HH90&lt;=45),"9-11",IF(AND(HA90="vVO2máx",HH90&gt;45,HH90&lt;=65),"11",IF(AND(HA90="vVO2máx",HH90&gt;65,HH90&lt;=75),"12-13",IF(AND(HA90="vVO2máx",HH90&gt;=80,HH90&lt;=85),"14-16",IF(AND(HA90="vVO2máx",HH90&gt;=85,HH90&lt;100),"17-19",IF(AND(HA90="vVO2máx",HH90&gt;=100),"20",IF(AND(HA90="FCR",HH90&gt;40,HH90&lt;=60),"12-13",IF(AND(HA90="FCR",HH90&gt;60,HH90&lt;=84),"14-16",IF(AND(HA90="FCR",HH90&gt;=85,HH90&lt;100),"17-19",IF(AND(HA90="FCR",HH90=100),"20",""))))))))))),"")</f>
        <v/>
      </c>
      <c r="HK90" s="409">
        <f>IFERROR(IF(HG90="vVO2máx",(Avaliações!$C$51*'Microciclos - Endurance (2)'!HH90)/100,IF(HG90="Velocidade_crítica",IF(HH90="80% VC",Avaliações!#REF!*0.8,IF(HH90="100% VC",Avaliações!#REF!*1,IF(HH90="120% VC",Avaliações!#REF!*1.2,IF(HH90="&gt;30%",Avaliações!$C$54*1.3,IF(HH90="&gt;40%",Avaliações!$C$54*1.4,0))))),IF(HG90="PACE_Daniels",INDEX(BASE!$Q$4:$V$60,MATCH(Avaliações!$C$53,BASE!$Q$4:$Q$60,0),MATCH('Microciclos - Endurance (2)'!HH90,BASE!$Q$4:$V$4,0)),0))),"")</f>
        <v>0</v>
      </c>
      <c r="HL90" s="409" t="str">
        <f t="shared" si="899"/>
        <v/>
      </c>
      <c r="HP90" s="407"/>
      <c r="HQ90" s="407"/>
      <c r="HR90" s="407"/>
      <c r="HS90" s="407"/>
      <c r="HT90" s="407">
        <f t="shared" si="994"/>
        <v>0</v>
      </c>
      <c r="HU90" s="407">
        <f t="shared" si="900"/>
        <v>0</v>
      </c>
      <c r="HV90" s="408" t="str">
        <f t="shared" si="901"/>
        <v/>
      </c>
      <c r="HW90" s="407" t="s">
        <v>144</v>
      </c>
      <c r="HX90" s="407"/>
      <c r="HY90" s="409" t="str">
        <f t="shared" si="902"/>
        <v/>
      </c>
      <c r="HZ90" s="410" t="str">
        <f t="shared" si="903"/>
        <v/>
      </c>
      <c r="IA90" s="407" t="str">
        <f>IFERROR(IF(HW90="PACE_Daniels",(INDEX(BASE!$AE$4:$AH$8,MATCH('Microciclos - Endurance (2)'!HX90,BASE!$AE$4:$AE$8,0),4)),IF(AND(HW90="vVO2máx",HX90&gt;=35,HX90&lt;=45),"9-11",IF(AND(HW90="vVO2máx",HX90&gt;45,HX90&lt;=65),"11",IF(AND(HW90="vVO2máx",HX90&gt;65,HX90&lt;=75),"12-13",IF(AND(HW90="vVO2máx",HX90&gt;=80,HX90&lt;=85),"14-16",IF(AND(HW90="vVO2máx",HX90&gt;=85,HX90&lt;100),"17-19",IF(AND(HW90="vVO2máx",HX90&gt;=100),"20",IF(AND(HW90="FCR",HX90&gt;40,HX90&lt;=60),"12-13",IF(AND(HW90="FCR",HX90&gt;60,HX90&lt;=84),"14-16",IF(AND(HW90="FCR",HX90&gt;=85,HX90&lt;100),"17-19",IF(AND(HW90="FCR",HX90=100),"20",""))))))))))),"")</f>
        <v/>
      </c>
      <c r="IB90" s="409" t="str">
        <f>IFERROR(IF(HW90="vVO2máx",(Avaliações!$C$51*'Microciclos - Endurance (2)'!HX90)/100,IF(HW90="Velocidade_crítica",IF(HX90="80% VC",Avaliações!#REF!*0.8,IF(HX90="100% VC",Avaliações!#REF!*1,IF(HX90="120% VC",Avaliações!#REF!*1.2,IF(HX90="&gt;30%",Avaliações!$C$54*1.3,IF(HX90="&gt;40%",Avaliações!$C$54*1.4,0))))),IF(HW90="PACE_Daniels",INDEX(BASE!$Q$4:$V$60,MATCH(Avaliações!$C$53,BASE!$Q$4:$Q$60,0),MATCH('Microciclos - Endurance (2)'!HX90,BASE!$Q$4:$V$4,0)),""))),"")</f>
        <v/>
      </c>
      <c r="IC90" s="407" t="s">
        <v>144</v>
      </c>
      <c r="ID90" s="407"/>
      <c r="IE90" s="410" t="str">
        <f t="shared" si="904"/>
        <v/>
      </c>
      <c r="IF90" s="407" t="str">
        <f>IFERROR(IF(HW90="PACE_Daniels",(INDEX(BASE!$AE$4:$AH$7,MATCH('Microciclos - Endurance (2)'!ID90,BASE!$AE$4:$AE$7,0),4)),IF(AND(HW90="vVO2máx",ID90&gt;=35,ID90&lt;=45),"9-11",IF(AND(HW90="vVO2máx",ID90&gt;45,ID90&lt;=65),"11",IF(AND(HW90="vVO2máx",ID90&gt;65,ID90&lt;=75),"12-13",IF(AND(HW90="vVO2máx",ID90&gt;=80,ID90&lt;=85),"14-16",IF(AND(HW90="vVO2máx",ID90&gt;=85,ID90&lt;100),"17-19",IF(AND(HW90="vVO2máx",ID90&gt;=100),"20",IF(AND(HW90="FCR",ID90&gt;40,ID90&lt;=60),"12-13",IF(AND(HW90="FCR",ID90&gt;60,ID90&lt;=84),"14-16",IF(AND(HW90="FCR",ID90&gt;=85,ID90&lt;100),"17-19",IF(AND(HW90="FCR",ID90=100),"20",""))))))))))),"")</f>
        <v/>
      </c>
      <c r="IG90" s="409">
        <f>IFERROR(IF(IC90="vVO2máx",(Avaliações!$C$51*'Microciclos - Endurance (2)'!ID90)/100,IF(IC90="Velocidade_crítica",IF(ID90="80% VC",Avaliações!#REF!*0.8,IF(ID90="100% VC",Avaliações!#REF!*1,IF(ID90="120% VC",Avaliações!#REF!*1.2,IF(ID90="&gt;30%",Avaliações!$C$54*1.3,IF(ID90="&gt;40%",Avaliações!$C$54*1.4,0))))),IF(IC90="PACE_Daniels",INDEX(BASE!$Q$4:$V$60,MATCH(Avaliações!$C$53,BASE!$Q$4:$Q$60,0),MATCH('Microciclos - Endurance (2)'!ID90,BASE!$Q$4:$V$4,0)),0))),"")</f>
        <v>0</v>
      </c>
      <c r="IH90" s="409" t="str">
        <f t="shared" si="905"/>
        <v/>
      </c>
      <c r="IL90" s="407"/>
      <c r="IM90" s="407"/>
      <c r="IN90" s="407"/>
      <c r="IO90" s="407"/>
      <c r="IP90" s="407">
        <f t="shared" si="995"/>
        <v>0</v>
      </c>
      <c r="IQ90" s="407">
        <f t="shared" si="906"/>
        <v>0</v>
      </c>
      <c r="IR90" s="408" t="str">
        <f t="shared" si="907"/>
        <v/>
      </c>
      <c r="IS90" s="407" t="s">
        <v>144</v>
      </c>
      <c r="IT90" s="407"/>
      <c r="IU90" s="409" t="str">
        <f t="shared" si="908"/>
        <v/>
      </c>
      <c r="IV90" s="410" t="str">
        <f t="shared" si="909"/>
        <v/>
      </c>
      <c r="IW90" s="407" t="str">
        <f>IFERROR(IF(IS90="PACE_Daniels",(INDEX(BASE!$AE$4:$AH$8,MATCH('Microciclos - Endurance (2)'!IT90,BASE!$AE$4:$AE$8,0),4)),IF(AND(IS90="vVO2máx",IT90&gt;=35,IT90&lt;=45),"9-11",IF(AND(IS90="vVO2máx",IT90&gt;45,IT90&lt;=65),"11",IF(AND(IS90="vVO2máx",IT90&gt;65,IT90&lt;=75),"12-13",IF(AND(IS90="vVO2máx",IT90&gt;=80,IT90&lt;=85),"14-16",IF(AND(IS90="vVO2máx",IT90&gt;=85,IT90&lt;100),"17-19",IF(AND(IS90="vVO2máx",IT90&gt;=100),"20",IF(AND(IS90="FCR",IT90&gt;40,IT90&lt;=60),"12-13",IF(AND(IS90="FCR",IT90&gt;60,IT90&lt;=84),"14-16",IF(AND(IS90="FCR",IT90&gt;=85,IT90&lt;100),"17-19",IF(AND(IS90="FCR",IT90=100),"20",""))))))))))),"")</f>
        <v/>
      </c>
      <c r="IX90" s="409" t="str">
        <f>IFERROR(IF(IS90="vVO2máx",(Avaliações!$C$51*'Microciclos - Endurance (2)'!IT90)/100,IF(IS90="Velocidade_crítica",IF(IT90="80% VC",Avaliações!#REF!*0.8,IF(IT90="100% VC",Avaliações!#REF!*1,IF(IT90="120% VC",Avaliações!#REF!*1.2,IF(IT90="&gt;30%",Avaliações!$C$54*1.3,IF(IT90="&gt;40%",Avaliações!$C$54*1.4,0))))),IF(IS90="PACE_Daniels",INDEX(BASE!$Q$4:$V$60,MATCH(Avaliações!$C$53,BASE!$Q$4:$Q$60,0),MATCH('Microciclos - Endurance (2)'!IT90,BASE!$Q$4:$V$4,0)),""))),"")</f>
        <v/>
      </c>
      <c r="IY90" s="407" t="s">
        <v>144</v>
      </c>
      <c r="IZ90" s="407"/>
      <c r="JA90" s="410" t="str">
        <f t="shared" si="910"/>
        <v/>
      </c>
      <c r="JB90" s="407" t="str">
        <f>IFERROR(IF(IS90="PACE_Daniels",(INDEX(BASE!$AE$4:$AH$7,MATCH('Microciclos - Endurance (2)'!IZ90,BASE!$AE$4:$AE$7,0),4)),IF(AND(IS90="vVO2máx",IZ90&gt;=35,IZ90&lt;=45),"9-11",IF(AND(IS90="vVO2máx",IZ90&gt;45,IZ90&lt;=65),"11",IF(AND(IS90="vVO2máx",IZ90&gt;65,IZ90&lt;=75),"12-13",IF(AND(IS90="vVO2máx",IZ90&gt;=80,IZ90&lt;=85),"14-16",IF(AND(IS90="vVO2máx",IZ90&gt;=85,IZ90&lt;100),"17-19",IF(AND(IS90="vVO2máx",IZ90&gt;=100),"20",IF(AND(IS90="FCR",IZ90&gt;40,IZ90&lt;=60),"12-13",IF(AND(IS90="FCR",IZ90&gt;60,IZ90&lt;=84),"14-16",IF(AND(IS90="FCR",IZ90&gt;=85,IZ90&lt;100),"17-19",IF(AND(IS90="FCR",IZ90=100),"20",""))))))))))),"")</f>
        <v/>
      </c>
      <c r="JC90" s="409">
        <f>IFERROR(IF(IY90="vVO2máx",(Avaliações!$C$51*'Microciclos - Endurance (2)'!IZ90)/100,IF(IY90="Velocidade_crítica",IF(IZ90="80% VC",Avaliações!#REF!*0.8,IF(IZ90="100% VC",Avaliações!#REF!*1,IF(IZ90="120% VC",Avaliações!#REF!*1.2,IF(IZ90="&gt;30%",Avaliações!$C$54*1.3,IF(IZ90="&gt;40%",Avaliações!$C$54*1.4,0))))),IF(IY90="PACE_Daniels",INDEX(BASE!$Q$4:$V$60,MATCH(Avaliações!$C$53,BASE!$Q$4:$Q$60,0),MATCH('Microciclos - Endurance (2)'!IZ90,BASE!$Q$4:$V$4,0)),0))),"")</f>
        <v>0</v>
      </c>
      <c r="JD90" s="409" t="str">
        <f t="shared" si="911"/>
        <v/>
      </c>
      <c r="JH90" s="407"/>
      <c r="JI90" s="407"/>
      <c r="JJ90" s="407"/>
      <c r="JK90" s="407"/>
      <c r="JL90" s="407">
        <f t="shared" si="996"/>
        <v>0</v>
      </c>
      <c r="JM90" s="407">
        <f t="shared" si="912"/>
        <v>0</v>
      </c>
      <c r="JN90" s="408" t="str">
        <f t="shared" si="913"/>
        <v/>
      </c>
      <c r="JO90" s="407" t="s">
        <v>144</v>
      </c>
      <c r="JP90" s="407"/>
      <c r="JQ90" s="409" t="str">
        <f t="shared" si="914"/>
        <v/>
      </c>
      <c r="JR90" s="410" t="str">
        <f t="shared" si="915"/>
        <v/>
      </c>
      <c r="JS90" s="407" t="str">
        <f>IFERROR(IF(JO90="PACE_Daniels",(INDEX(BASE!$AE$4:$AH$8,MATCH('Microciclos - Endurance (2)'!JP90,BASE!$AE$4:$AE$8,0),4)),IF(AND(JO90="vVO2máx",JP90&gt;=35,JP90&lt;=45),"9-11",IF(AND(JO90="vVO2máx",JP90&gt;45,JP90&lt;=65),"11",IF(AND(JO90="vVO2máx",JP90&gt;65,JP90&lt;=75),"12-13",IF(AND(JO90="vVO2máx",JP90&gt;=80,JP90&lt;=85),"14-16",IF(AND(JO90="vVO2máx",JP90&gt;=85,JP90&lt;100),"17-19",IF(AND(JO90="vVO2máx",JP90&gt;=100),"20",IF(AND(JO90="FCR",JP90&gt;40,JP90&lt;=60),"12-13",IF(AND(JO90="FCR",JP90&gt;60,JP90&lt;=84),"14-16",IF(AND(JO90="FCR",JP90&gt;=85,JP90&lt;100),"17-19",IF(AND(JO90="FCR",JP90=100),"20",""))))))))))),"")</f>
        <v/>
      </c>
      <c r="JT90" s="409" t="str">
        <f>IFERROR(IF(JO90="vVO2máx",(Avaliações!$C$51*'Microciclos - Endurance (2)'!JP90)/100,IF(JO90="Velocidade_crítica",IF(JP90="80% VC",Avaliações!#REF!*0.8,IF(JP90="100% VC",Avaliações!#REF!*1,IF(JP90="120% VC",Avaliações!#REF!*1.2,IF(JP90="&gt;30%",Avaliações!$C$54*1.3,IF(JP90="&gt;40%",Avaliações!$C$54*1.4,0))))),IF(JO90="PACE_Daniels",INDEX(BASE!$Q$4:$V$60,MATCH(Avaliações!$C$53,BASE!$Q$4:$Q$60,0),MATCH('Microciclos - Endurance (2)'!JP90,BASE!$Q$4:$V$4,0)),""))),"")</f>
        <v/>
      </c>
      <c r="JU90" s="407" t="s">
        <v>144</v>
      </c>
      <c r="JV90" s="407"/>
      <c r="JW90" s="410" t="str">
        <f t="shared" si="916"/>
        <v/>
      </c>
      <c r="JX90" s="407" t="str">
        <f>IFERROR(IF(JO90="PACE_Daniels",(INDEX(BASE!$AE$4:$AH$7,MATCH('Microciclos - Endurance (2)'!JV90,BASE!$AE$4:$AE$7,0),4)),IF(AND(JO90="vVO2máx",JV90&gt;=35,JV90&lt;=45),"9-11",IF(AND(JO90="vVO2máx",JV90&gt;45,JV90&lt;=65),"11",IF(AND(JO90="vVO2máx",JV90&gt;65,JV90&lt;=75),"12-13",IF(AND(JO90="vVO2máx",JV90&gt;=80,JV90&lt;=85),"14-16",IF(AND(JO90="vVO2máx",JV90&gt;=85,JV90&lt;100),"17-19",IF(AND(JO90="vVO2máx",JV90&gt;=100),"20",IF(AND(JO90="FCR",JV90&gt;40,JV90&lt;=60),"12-13",IF(AND(JO90="FCR",JV90&gt;60,JV90&lt;=84),"14-16",IF(AND(JO90="FCR",JV90&gt;=85,JV90&lt;100),"17-19",IF(AND(JO90="FCR",JV90=100),"20",""))))))))))),"")</f>
        <v/>
      </c>
      <c r="JY90" s="409">
        <f>IFERROR(IF(JU90="vVO2máx",(Avaliações!$C$51*'Microciclos - Endurance (2)'!JV90)/100,IF(JU90="Velocidade_crítica",IF(JV90="80% VC",Avaliações!#REF!*0.8,IF(JV90="100% VC",Avaliações!#REF!*1,IF(JV90="120% VC",Avaliações!#REF!*1.2,IF(JV90="&gt;30%",Avaliações!$C$54*1.3,IF(JV90="&gt;40%",Avaliações!$C$54*1.4,0))))),IF(JU90="PACE_Daniels",INDEX(BASE!$Q$4:$V$60,MATCH(Avaliações!$C$53,BASE!$Q$4:$Q$60,0),MATCH('Microciclos - Endurance (2)'!JV90,BASE!$Q$4:$V$4,0)),0))),"")</f>
        <v>0</v>
      </c>
      <c r="JZ90" s="409" t="str">
        <f t="shared" si="917"/>
        <v/>
      </c>
      <c r="KD90" s="407"/>
      <c r="KE90" s="407"/>
      <c r="KF90" s="407"/>
      <c r="KG90" s="407"/>
      <c r="KH90" s="407">
        <f t="shared" si="997"/>
        <v>0</v>
      </c>
      <c r="KI90" s="407">
        <f t="shared" si="918"/>
        <v>0</v>
      </c>
      <c r="KJ90" s="408" t="str">
        <f t="shared" si="919"/>
        <v/>
      </c>
      <c r="KK90" s="407" t="s">
        <v>144</v>
      </c>
      <c r="KL90" s="407"/>
      <c r="KM90" s="409" t="str">
        <f t="shared" si="920"/>
        <v/>
      </c>
      <c r="KN90" s="410" t="str">
        <f t="shared" si="921"/>
        <v/>
      </c>
      <c r="KO90" s="407" t="str">
        <f>IFERROR(IF(KK90="PACE_Daniels",(INDEX(BASE!$AE$4:$AH$8,MATCH('Microciclos - Endurance (2)'!KL90,BASE!$AE$4:$AE$8,0),4)),IF(AND(KK90="vVO2máx",KL90&gt;=35,KL90&lt;=45),"9-11",IF(AND(KK90="vVO2máx",KL90&gt;45,KL90&lt;=65),"11",IF(AND(KK90="vVO2máx",KL90&gt;65,KL90&lt;=75),"12-13",IF(AND(KK90="vVO2máx",KL90&gt;=80,KL90&lt;=85),"14-16",IF(AND(KK90="vVO2máx",KL90&gt;=85,KL90&lt;100),"17-19",IF(AND(KK90="vVO2máx",KL90&gt;=100),"20",IF(AND(KK90="FCR",KL90&gt;40,KL90&lt;=60),"12-13",IF(AND(KK90="FCR",KL90&gt;60,KL90&lt;=84),"14-16",IF(AND(KK90="FCR",KL90&gt;=85,KL90&lt;100),"17-19",IF(AND(KK90="FCR",KL90=100),"20",""))))))))))),"")</f>
        <v/>
      </c>
      <c r="KP90" s="409" t="str">
        <f>IFERROR(IF(KK90="vVO2máx",(Avaliações!$C$51*'Microciclos - Endurance (2)'!KL90)/100,IF(KK90="Velocidade_crítica",IF(KL90="80% VC",Avaliações!#REF!*0.8,IF(KL90="100% VC",Avaliações!#REF!*1,IF(KL90="120% VC",Avaliações!#REF!*1.2,IF(KL90="&gt;30%",Avaliações!$C$54*1.3,IF(KL90="&gt;40%",Avaliações!$C$54*1.4,0))))),IF(KK90="PACE_Daniels",INDEX(BASE!$Q$4:$V$60,MATCH(Avaliações!$C$53,BASE!$Q$4:$Q$60,0),MATCH('Microciclos - Endurance (2)'!KL90,BASE!$Q$4:$V$4,0)),""))),"")</f>
        <v/>
      </c>
      <c r="KQ90" s="407" t="s">
        <v>144</v>
      </c>
      <c r="KR90" s="407"/>
      <c r="KS90" s="410" t="str">
        <f t="shared" si="922"/>
        <v/>
      </c>
      <c r="KT90" s="407" t="str">
        <f>IFERROR(IF(KK90="PACE_Daniels",(INDEX(BASE!$AE$4:$AH$7,MATCH('Microciclos - Endurance (2)'!KR90,BASE!$AE$4:$AE$7,0),4)),IF(AND(KK90="vVO2máx",KR90&gt;=35,KR90&lt;=45),"9-11",IF(AND(KK90="vVO2máx",KR90&gt;45,KR90&lt;=65),"11",IF(AND(KK90="vVO2máx",KR90&gt;65,KR90&lt;=75),"12-13",IF(AND(KK90="vVO2máx",KR90&gt;=80,KR90&lt;=85),"14-16",IF(AND(KK90="vVO2máx",KR90&gt;=85,KR90&lt;100),"17-19",IF(AND(KK90="vVO2máx",KR90&gt;=100),"20",IF(AND(KK90="FCR",KR90&gt;40,KR90&lt;=60),"12-13",IF(AND(KK90="FCR",KR90&gt;60,KR90&lt;=84),"14-16",IF(AND(KK90="FCR",KR90&gt;=85,KR90&lt;100),"17-19",IF(AND(KK90="FCR",KR90=100),"20",""))))))))))),"")</f>
        <v/>
      </c>
      <c r="KU90" s="409">
        <f>IFERROR(IF(KQ90="vVO2máx",(Avaliações!$C$51*'Microciclos - Endurance (2)'!KR90)/100,IF(KQ90="Velocidade_crítica",IF(KR90="80% VC",Avaliações!#REF!*0.8,IF(KR90="100% VC",Avaliações!#REF!*1,IF(KR90="120% VC",Avaliações!#REF!*1.2,IF(KR90="&gt;30%",Avaliações!$C$54*1.3,IF(KR90="&gt;40%",Avaliações!$C$54*1.4,0))))),IF(KQ90="PACE_Daniels",INDEX(BASE!$Q$4:$V$60,MATCH(Avaliações!$C$53,BASE!$Q$4:$Q$60,0),MATCH('Microciclos - Endurance (2)'!KR90,BASE!$Q$4:$V$4,0)),0))),"")</f>
        <v>0</v>
      </c>
      <c r="KV90" s="409" t="str">
        <f t="shared" si="923"/>
        <v/>
      </c>
      <c r="KZ90" s="407"/>
      <c r="LA90" s="407"/>
      <c r="LB90" s="407"/>
      <c r="LC90" s="407"/>
      <c r="LD90" s="407">
        <f t="shared" si="998"/>
        <v>0</v>
      </c>
      <c r="LE90" s="407">
        <f t="shared" si="924"/>
        <v>0</v>
      </c>
      <c r="LF90" s="408" t="str">
        <f t="shared" si="925"/>
        <v/>
      </c>
      <c r="LG90" s="407" t="s">
        <v>144</v>
      </c>
      <c r="LH90" s="407"/>
      <c r="LI90" s="409" t="str">
        <f t="shared" si="926"/>
        <v/>
      </c>
      <c r="LJ90" s="410" t="str">
        <f t="shared" si="927"/>
        <v/>
      </c>
      <c r="LK90" s="407" t="str">
        <f>IFERROR(IF(LG90="PACE_Daniels",(INDEX(BASE!$AE$4:$AH$8,MATCH('Microciclos - Endurance (2)'!LH90,BASE!$AE$4:$AE$8,0),4)),IF(AND(LG90="vVO2máx",LH90&gt;=35,LH90&lt;=45),"9-11",IF(AND(LG90="vVO2máx",LH90&gt;45,LH90&lt;=65),"11",IF(AND(LG90="vVO2máx",LH90&gt;65,LH90&lt;=75),"12-13",IF(AND(LG90="vVO2máx",LH90&gt;=80,LH90&lt;=85),"14-16",IF(AND(LG90="vVO2máx",LH90&gt;=85,LH90&lt;100),"17-19",IF(AND(LG90="vVO2máx",LH90&gt;=100),"20",IF(AND(LG90="FCR",LH90&gt;40,LH90&lt;=60),"12-13",IF(AND(LG90="FCR",LH90&gt;60,LH90&lt;=84),"14-16",IF(AND(LG90="FCR",LH90&gt;=85,LH90&lt;100),"17-19",IF(AND(LG90="FCR",LH90=100),"20",""))))))))))),"")</f>
        <v/>
      </c>
      <c r="LL90" s="409" t="str">
        <f>IFERROR(IF(LG90="vVO2máx",(Avaliações!$C$51*'Microciclos - Endurance (2)'!LH90)/100,IF(LG90="Velocidade_crítica",IF(LH90="80% VC",Avaliações!#REF!*0.8,IF(LH90="100% VC",Avaliações!#REF!*1,IF(LH90="120% VC",Avaliações!#REF!*1.2,IF(LH90="&gt;30%",Avaliações!$C$54*1.3,IF(LH90="&gt;40%",Avaliações!$C$54*1.4,0))))),IF(LG90="PACE_Daniels",INDEX(BASE!$Q$4:$V$60,MATCH(Avaliações!$C$53,BASE!$Q$4:$Q$60,0),MATCH('Microciclos - Endurance (2)'!LH90,BASE!$Q$4:$V$4,0)),""))),"")</f>
        <v/>
      </c>
      <c r="LM90" s="407" t="s">
        <v>144</v>
      </c>
      <c r="LN90" s="407"/>
      <c r="LO90" s="410" t="str">
        <f t="shared" si="928"/>
        <v/>
      </c>
      <c r="LP90" s="407" t="str">
        <f>IFERROR(IF(LG90="PACE_Daniels",(INDEX(BASE!$AE$4:$AH$7,MATCH('Microciclos - Endurance (2)'!LN90,BASE!$AE$4:$AE$7,0),4)),IF(AND(LG90="vVO2máx",LN90&gt;=35,LN90&lt;=45),"9-11",IF(AND(LG90="vVO2máx",LN90&gt;45,LN90&lt;=65),"11",IF(AND(LG90="vVO2máx",LN90&gt;65,LN90&lt;=75),"12-13",IF(AND(LG90="vVO2máx",LN90&gt;=80,LN90&lt;=85),"14-16",IF(AND(LG90="vVO2máx",LN90&gt;=85,LN90&lt;100),"17-19",IF(AND(LG90="vVO2máx",LN90&gt;=100),"20",IF(AND(LG90="FCR",LN90&gt;40,LN90&lt;=60),"12-13",IF(AND(LG90="FCR",LN90&gt;60,LN90&lt;=84),"14-16",IF(AND(LG90="FCR",LN90&gt;=85,LN90&lt;100),"17-19",IF(AND(LG90="FCR",LN90=100),"20",""))))))))))),"")</f>
        <v/>
      </c>
      <c r="LQ90" s="409">
        <f>IFERROR(IF(LM90="vVO2máx",(Avaliações!$C$51*'Microciclos - Endurance (2)'!LN90)/100,IF(LM90="Velocidade_crítica",IF(LN90="80% VC",Avaliações!#REF!*0.8,IF(LN90="100% VC",Avaliações!#REF!*1,IF(LN90="120% VC",Avaliações!#REF!*1.2,IF(LN90="&gt;30%",Avaliações!$C$54*1.3,IF(LN90="&gt;40%",Avaliações!$C$54*1.4,0))))),IF(LM90="PACE_Daniels",INDEX(BASE!$Q$4:$V$60,MATCH(Avaliações!$C$53,BASE!$Q$4:$Q$60,0),MATCH('Microciclos - Endurance (2)'!LN90,BASE!$Q$4:$V$4,0)),0))),"")</f>
        <v>0</v>
      </c>
      <c r="LR90" s="409" t="str">
        <f t="shared" si="929"/>
        <v/>
      </c>
      <c r="LV90" s="407"/>
      <c r="LW90" s="407"/>
      <c r="LX90" s="407"/>
      <c r="LY90" s="407"/>
      <c r="LZ90" s="407">
        <f t="shared" si="999"/>
        <v>0</v>
      </c>
      <c r="MA90" s="407">
        <f t="shared" si="930"/>
        <v>0</v>
      </c>
      <c r="MB90" s="408" t="str">
        <f t="shared" si="931"/>
        <v/>
      </c>
      <c r="MC90" s="407" t="s">
        <v>144</v>
      </c>
      <c r="MD90" s="407"/>
      <c r="ME90" s="409" t="str">
        <f t="shared" si="932"/>
        <v/>
      </c>
      <c r="MF90" s="410" t="str">
        <f t="shared" si="933"/>
        <v/>
      </c>
      <c r="MG90" s="407" t="str">
        <f>IFERROR(IF(MC90="PACE_Daniels",(INDEX(BASE!$AE$4:$AH$8,MATCH('Microciclos - Endurance (2)'!MD90,BASE!$AE$4:$AE$8,0),4)),IF(AND(MC90="vVO2máx",MD90&gt;=35,MD90&lt;=45),"9-11",IF(AND(MC90="vVO2máx",MD90&gt;45,MD90&lt;=65),"11",IF(AND(MC90="vVO2máx",MD90&gt;65,MD90&lt;=75),"12-13",IF(AND(MC90="vVO2máx",MD90&gt;=80,MD90&lt;=85),"14-16",IF(AND(MC90="vVO2máx",MD90&gt;=85,MD90&lt;100),"17-19",IF(AND(MC90="vVO2máx",MD90&gt;=100),"20",IF(AND(MC90="FCR",MD90&gt;40,MD90&lt;=60),"12-13",IF(AND(MC90="FCR",MD90&gt;60,MD90&lt;=84),"14-16",IF(AND(MC90="FCR",MD90&gt;=85,MD90&lt;100),"17-19",IF(AND(MC90="FCR",MD90=100),"20",""))))))))))),"")</f>
        <v/>
      </c>
      <c r="MH90" s="409" t="str">
        <f>IFERROR(IF(MC90="vVO2máx",(Avaliações!$C$51*'Microciclos - Endurance (2)'!MD90)/100,IF(MC90="Velocidade_crítica",IF(MD90="80% VC",Avaliações!#REF!*0.8,IF(MD90="100% VC",Avaliações!#REF!*1,IF(MD90="120% VC",Avaliações!#REF!*1.2,IF(MD90="&gt;30%",Avaliações!$C$54*1.3,IF(MD90="&gt;40%",Avaliações!$C$54*1.4,0))))),IF(MC90="PACE_Daniels",INDEX(BASE!$Q$4:$V$60,MATCH(Avaliações!$C$53,BASE!$Q$4:$Q$60,0),MATCH('Microciclos - Endurance (2)'!MD90,BASE!$Q$4:$V$4,0)),""))),"")</f>
        <v/>
      </c>
      <c r="MI90" s="407" t="s">
        <v>144</v>
      </c>
      <c r="MJ90" s="407"/>
      <c r="MK90" s="410" t="str">
        <f t="shared" si="934"/>
        <v/>
      </c>
      <c r="ML90" s="407" t="str">
        <f>IFERROR(IF(MC90="PACE_Daniels",(INDEX(BASE!$AE$4:$AH$7,MATCH('Microciclos - Endurance (2)'!MJ90,BASE!$AE$4:$AE$7,0),4)),IF(AND(MC90="vVO2máx",MJ90&gt;=35,MJ90&lt;=45),"9-11",IF(AND(MC90="vVO2máx",MJ90&gt;45,MJ90&lt;=65),"11",IF(AND(MC90="vVO2máx",MJ90&gt;65,MJ90&lt;=75),"12-13",IF(AND(MC90="vVO2máx",MJ90&gt;=80,MJ90&lt;=85),"14-16",IF(AND(MC90="vVO2máx",MJ90&gt;=85,MJ90&lt;100),"17-19",IF(AND(MC90="vVO2máx",MJ90&gt;=100),"20",IF(AND(MC90="FCR",MJ90&gt;40,MJ90&lt;=60),"12-13",IF(AND(MC90="FCR",MJ90&gt;60,MJ90&lt;=84),"14-16",IF(AND(MC90="FCR",MJ90&gt;=85,MJ90&lt;100),"17-19",IF(AND(MC90="FCR",MJ90=100),"20",""))))))))))),"")</f>
        <v/>
      </c>
      <c r="MM90" s="409">
        <f>IFERROR(IF(MI90="vVO2máx",(Avaliações!$C$51*'Microciclos - Endurance (2)'!MJ90)/100,IF(MI90="Velocidade_crítica",IF(MJ90="80% VC",Avaliações!#REF!*0.8,IF(MJ90="100% VC",Avaliações!#REF!*1,IF(MJ90="120% VC",Avaliações!#REF!*1.2,IF(MJ90="&gt;30%",Avaliações!$C$54*1.3,IF(MJ90="&gt;40%",Avaliações!$C$54*1.4,0))))),IF(MI90="PACE_Daniels",INDEX(BASE!$Q$4:$V$60,MATCH(Avaliações!$C$53,BASE!$Q$4:$Q$60,0),MATCH('Microciclos - Endurance (2)'!MJ90,BASE!$Q$4:$V$4,0)),0))),"")</f>
        <v>0</v>
      </c>
      <c r="MN90" s="409" t="str">
        <f t="shared" si="935"/>
        <v/>
      </c>
      <c r="MR90" s="407"/>
      <c r="MS90" s="407"/>
      <c r="MT90" s="407"/>
      <c r="MU90" s="407"/>
      <c r="MV90" s="407">
        <f t="shared" si="1000"/>
        <v>0</v>
      </c>
      <c r="MW90" s="407">
        <f t="shared" si="936"/>
        <v>0</v>
      </c>
      <c r="MX90" s="408" t="str">
        <f t="shared" si="937"/>
        <v/>
      </c>
      <c r="MY90" s="407" t="s">
        <v>144</v>
      </c>
      <c r="MZ90" s="407"/>
      <c r="NA90" s="409" t="str">
        <f t="shared" si="938"/>
        <v/>
      </c>
      <c r="NB90" s="410" t="str">
        <f t="shared" si="939"/>
        <v/>
      </c>
      <c r="NC90" s="407" t="str">
        <f>IFERROR(IF(MY90="PACE_Daniels",(INDEX(BASE!$AE$4:$AH$8,MATCH('Microciclos - Endurance (2)'!MZ90,BASE!$AE$4:$AE$8,0),4)),IF(AND(MY90="vVO2máx",MZ90&gt;=35,MZ90&lt;=45),"9-11",IF(AND(MY90="vVO2máx",MZ90&gt;45,MZ90&lt;=65),"11",IF(AND(MY90="vVO2máx",MZ90&gt;65,MZ90&lt;=75),"12-13",IF(AND(MY90="vVO2máx",MZ90&gt;=80,MZ90&lt;=85),"14-16",IF(AND(MY90="vVO2máx",MZ90&gt;=85,MZ90&lt;100),"17-19",IF(AND(MY90="vVO2máx",MZ90&gt;=100),"20",IF(AND(MY90="FCR",MZ90&gt;40,MZ90&lt;=60),"12-13",IF(AND(MY90="FCR",MZ90&gt;60,MZ90&lt;=84),"14-16",IF(AND(MY90="FCR",MZ90&gt;=85,MZ90&lt;100),"17-19",IF(AND(MY90="FCR",MZ90=100),"20",""))))))))))),"")</f>
        <v/>
      </c>
      <c r="ND90" s="409" t="str">
        <f>IFERROR(IF(MY90="vVO2máx",(Avaliações!$C$51*'Microciclos - Endurance (2)'!MZ90)/100,IF(MY90="Velocidade_crítica",IF(MZ90="80% VC",Avaliações!#REF!*0.8,IF(MZ90="100% VC",Avaliações!#REF!*1,IF(MZ90="120% VC",Avaliações!#REF!*1.2,IF(MZ90="&gt;30%",Avaliações!$C$54*1.3,IF(MZ90="&gt;40%",Avaliações!$C$54*1.4,0))))),IF(MY90="PACE_Daniels",INDEX(BASE!$Q$4:$V$60,MATCH(Avaliações!$C$53,BASE!$Q$4:$Q$60,0),MATCH('Microciclos - Endurance (2)'!MZ90,BASE!$Q$4:$V$4,0)),""))),"")</f>
        <v/>
      </c>
      <c r="NE90" s="407" t="s">
        <v>144</v>
      </c>
      <c r="NF90" s="407"/>
      <c r="NG90" s="410" t="str">
        <f t="shared" si="940"/>
        <v/>
      </c>
      <c r="NH90" s="407" t="str">
        <f>IFERROR(IF(MY90="PACE_Daniels",(INDEX(BASE!$AE$4:$AH$7,MATCH('Microciclos - Endurance (2)'!NF90,BASE!$AE$4:$AE$7,0),4)),IF(AND(MY90="vVO2máx",NF90&gt;=35,NF90&lt;=45),"9-11",IF(AND(MY90="vVO2máx",NF90&gt;45,NF90&lt;=65),"11",IF(AND(MY90="vVO2máx",NF90&gt;65,NF90&lt;=75),"12-13",IF(AND(MY90="vVO2máx",NF90&gt;=80,NF90&lt;=85),"14-16",IF(AND(MY90="vVO2máx",NF90&gt;=85,NF90&lt;100),"17-19",IF(AND(MY90="vVO2máx",NF90&gt;=100),"20",IF(AND(MY90="FCR",NF90&gt;40,NF90&lt;=60),"12-13",IF(AND(MY90="FCR",NF90&gt;60,NF90&lt;=84),"14-16",IF(AND(MY90="FCR",NF90&gt;=85,NF90&lt;100),"17-19",IF(AND(MY90="FCR",NF90=100),"20",""))))))))))),"")</f>
        <v/>
      </c>
      <c r="NI90" s="409">
        <f>IFERROR(IF(NE90="vVO2máx",(Avaliações!$C$51*'Microciclos - Endurance (2)'!NF90)/100,IF(NE90="Velocidade_crítica",IF(NF90="80% VC",Avaliações!#REF!*0.8,IF(NF90="100% VC",Avaliações!#REF!*1,IF(NF90="120% VC",Avaliações!#REF!*1.2,IF(NF90="&gt;30%",Avaliações!$C$54*1.3,IF(NF90="&gt;40%",Avaliações!$C$54*1.4,0))))),IF(NE90="PACE_Daniels",INDEX(BASE!$Q$4:$V$60,MATCH(Avaliações!$C$53,BASE!$Q$4:$Q$60,0),MATCH('Microciclos - Endurance (2)'!NF90,BASE!$Q$4:$V$4,0)),0))),"")</f>
        <v>0</v>
      </c>
      <c r="NJ90" s="409" t="str">
        <f t="shared" si="941"/>
        <v/>
      </c>
      <c r="NN90" s="407"/>
      <c r="NO90" s="407"/>
      <c r="NP90" s="407"/>
      <c r="NQ90" s="407"/>
      <c r="NR90" s="407">
        <f t="shared" si="1001"/>
        <v>0</v>
      </c>
      <c r="NS90" s="407">
        <f t="shared" si="942"/>
        <v>0</v>
      </c>
      <c r="NT90" s="408" t="str">
        <f t="shared" si="943"/>
        <v/>
      </c>
      <c r="NU90" s="407" t="s">
        <v>144</v>
      </c>
      <c r="NV90" s="407"/>
      <c r="NW90" s="409" t="str">
        <f t="shared" si="944"/>
        <v/>
      </c>
      <c r="NX90" s="410" t="str">
        <f t="shared" si="945"/>
        <v/>
      </c>
      <c r="NY90" s="407" t="str">
        <f>IFERROR(IF(NU90="PACE_Daniels",(INDEX(BASE!$AE$4:$AH$8,MATCH('Microciclos - Endurance (2)'!NV90,BASE!$AE$4:$AE$8,0),4)),IF(AND(NU90="vVO2máx",NV90&gt;=35,NV90&lt;=45),"9-11",IF(AND(NU90="vVO2máx",NV90&gt;45,NV90&lt;=65),"11",IF(AND(NU90="vVO2máx",NV90&gt;65,NV90&lt;=75),"12-13",IF(AND(NU90="vVO2máx",NV90&gt;=80,NV90&lt;=85),"14-16",IF(AND(NU90="vVO2máx",NV90&gt;=85,NV90&lt;100),"17-19",IF(AND(NU90="vVO2máx",NV90&gt;=100),"20",IF(AND(NU90="FCR",NV90&gt;40,NV90&lt;=60),"12-13",IF(AND(NU90="FCR",NV90&gt;60,NV90&lt;=84),"14-16",IF(AND(NU90="FCR",NV90&gt;=85,NV90&lt;100),"17-19",IF(AND(NU90="FCR",NV90=100),"20",""))))))))))),"")</f>
        <v/>
      </c>
      <c r="NZ90" s="409" t="str">
        <f>IFERROR(IF(NU90="vVO2máx",(Avaliações!$C$51*'Microciclos - Endurance (2)'!NV90)/100,IF(NU90="Velocidade_crítica",IF(NV90="80% VC",Avaliações!#REF!*0.8,IF(NV90="100% VC",Avaliações!#REF!*1,IF(NV90="120% VC",Avaliações!#REF!*1.2,IF(NV90="&gt;30%",Avaliações!$C$54*1.3,IF(NV90="&gt;40%",Avaliações!$C$54*1.4,0))))),IF(NU90="PACE_Daniels",INDEX(BASE!$Q$4:$V$60,MATCH(Avaliações!$C$53,BASE!$Q$4:$Q$60,0),MATCH('Microciclos - Endurance (2)'!NV90,BASE!$Q$4:$V$4,0)),""))),"")</f>
        <v/>
      </c>
      <c r="OA90" s="407" t="s">
        <v>144</v>
      </c>
      <c r="OB90" s="407"/>
      <c r="OC90" s="410" t="str">
        <f t="shared" si="946"/>
        <v/>
      </c>
      <c r="OD90" s="407" t="str">
        <f>IFERROR(IF(NU90="PACE_Daniels",(INDEX(BASE!$AE$4:$AH$7,MATCH('Microciclos - Endurance (2)'!OB90,BASE!$AE$4:$AE$7,0),4)),IF(AND(NU90="vVO2máx",OB90&gt;=35,OB90&lt;=45),"9-11",IF(AND(NU90="vVO2máx",OB90&gt;45,OB90&lt;=65),"11",IF(AND(NU90="vVO2máx",OB90&gt;65,OB90&lt;=75),"12-13",IF(AND(NU90="vVO2máx",OB90&gt;=80,OB90&lt;=85),"14-16",IF(AND(NU90="vVO2máx",OB90&gt;=85,OB90&lt;100),"17-19",IF(AND(NU90="vVO2máx",OB90&gt;=100),"20",IF(AND(NU90="FCR",OB90&gt;40,OB90&lt;=60),"12-13",IF(AND(NU90="FCR",OB90&gt;60,OB90&lt;=84),"14-16",IF(AND(NU90="FCR",OB90&gt;=85,OB90&lt;100),"17-19",IF(AND(NU90="FCR",OB90=100),"20",""))))))))))),"")</f>
        <v/>
      </c>
      <c r="OE90" s="409">
        <f>IFERROR(IF(OA90="vVO2máx",(Avaliações!$C$51*'Microciclos - Endurance (2)'!OB90)/100,IF(OA90="Velocidade_crítica",IF(OB90="80% VC",Avaliações!#REF!*0.8,IF(OB90="100% VC",Avaliações!#REF!*1,IF(OB90="120% VC",Avaliações!#REF!*1.2,IF(OB90="&gt;30%",Avaliações!$C$54*1.3,IF(OB90="&gt;40%",Avaliações!$C$54*1.4,0))))),IF(OA90="PACE_Daniels",INDEX(BASE!$Q$4:$V$60,MATCH(Avaliações!$C$53,BASE!$Q$4:$Q$60,0),MATCH('Microciclos - Endurance (2)'!OB90,BASE!$Q$4:$V$4,0)),0))),"")</f>
        <v>0</v>
      </c>
      <c r="OF90" s="409" t="str">
        <f t="shared" si="947"/>
        <v/>
      </c>
      <c r="OJ90" s="407"/>
      <c r="OK90" s="407"/>
      <c r="OL90" s="407"/>
      <c r="OM90" s="407"/>
      <c r="ON90" s="407">
        <f t="shared" si="1002"/>
        <v>0</v>
      </c>
      <c r="OO90" s="407">
        <f t="shared" si="948"/>
        <v>0</v>
      </c>
      <c r="OP90" s="408" t="str">
        <f t="shared" si="949"/>
        <v/>
      </c>
      <c r="OQ90" s="407" t="s">
        <v>144</v>
      </c>
      <c r="OR90" s="407"/>
      <c r="OS90" s="409" t="str">
        <f t="shared" si="950"/>
        <v/>
      </c>
      <c r="OT90" s="410" t="str">
        <f t="shared" si="951"/>
        <v/>
      </c>
      <c r="OU90" s="407" t="str">
        <f>IFERROR(IF(OQ90="PACE_Daniels",(INDEX(BASE!$AE$4:$AH$8,MATCH('Microciclos - Endurance (2)'!OR90,BASE!$AE$4:$AE$8,0),4)),IF(AND(OQ90="vVO2máx",OR90&gt;=35,OR90&lt;=45),"9-11",IF(AND(OQ90="vVO2máx",OR90&gt;45,OR90&lt;=65),"11",IF(AND(OQ90="vVO2máx",OR90&gt;65,OR90&lt;=75),"12-13",IF(AND(OQ90="vVO2máx",OR90&gt;=80,OR90&lt;=85),"14-16",IF(AND(OQ90="vVO2máx",OR90&gt;=85,OR90&lt;100),"17-19",IF(AND(OQ90="vVO2máx",OR90&gt;=100),"20",IF(AND(OQ90="FCR",OR90&gt;40,OR90&lt;=60),"12-13",IF(AND(OQ90="FCR",OR90&gt;60,OR90&lt;=84),"14-16",IF(AND(OQ90="FCR",OR90&gt;=85,OR90&lt;100),"17-19",IF(AND(OQ90="FCR",OR90=100),"20",""))))))))))),"")</f>
        <v/>
      </c>
      <c r="OV90" s="409" t="str">
        <f>IFERROR(IF(OQ90="vVO2máx",(Avaliações!$C$51*'Microciclos - Endurance (2)'!OR90)/100,IF(OQ90="Velocidade_crítica",IF(OR90="80% VC",Avaliações!#REF!*0.8,IF(OR90="100% VC",Avaliações!#REF!*1,IF(OR90="120% VC",Avaliações!#REF!*1.2,IF(OR90="&gt;30%",Avaliações!$C$54*1.3,IF(OR90="&gt;40%",Avaliações!$C$54*1.4,0))))),IF(OQ90="PACE_Daniels",INDEX(BASE!$Q$4:$V$60,MATCH(Avaliações!$C$53,BASE!$Q$4:$Q$60,0),MATCH('Microciclos - Endurance (2)'!OR90,BASE!$Q$4:$V$4,0)),""))),"")</f>
        <v/>
      </c>
      <c r="OW90" s="407" t="s">
        <v>144</v>
      </c>
      <c r="OX90" s="407"/>
      <c r="OY90" s="410" t="str">
        <f t="shared" si="952"/>
        <v/>
      </c>
      <c r="OZ90" s="407" t="str">
        <f>IFERROR(IF(OQ90="PACE_Daniels",(INDEX(BASE!$AE$4:$AH$7,MATCH('Microciclos - Endurance (2)'!OX90,BASE!$AE$4:$AE$7,0),4)),IF(AND(OQ90="vVO2máx",OX90&gt;=35,OX90&lt;=45),"9-11",IF(AND(OQ90="vVO2máx",OX90&gt;45,OX90&lt;=65),"11",IF(AND(OQ90="vVO2máx",OX90&gt;65,OX90&lt;=75),"12-13",IF(AND(OQ90="vVO2máx",OX90&gt;=80,OX90&lt;=85),"14-16",IF(AND(OQ90="vVO2máx",OX90&gt;=85,OX90&lt;100),"17-19",IF(AND(OQ90="vVO2máx",OX90&gt;=100),"20",IF(AND(OQ90="FCR",OX90&gt;40,OX90&lt;=60),"12-13",IF(AND(OQ90="FCR",OX90&gt;60,OX90&lt;=84),"14-16",IF(AND(OQ90="FCR",OX90&gt;=85,OX90&lt;100),"17-19",IF(AND(OQ90="FCR",OX90=100),"20",""))))))))))),"")</f>
        <v/>
      </c>
      <c r="PA90" s="409">
        <f>IFERROR(IF(OW90="vVO2máx",(Avaliações!$C$51*'Microciclos - Endurance (2)'!OX90)/100,IF(OW90="Velocidade_crítica",IF(OX90="80% VC",Avaliações!#REF!*0.8,IF(OX90="100% VC",Avaliações!#REF!*1,IF(OX90="120% VC",Avaliações!#REF!*1.2,IF(OX90="&gt;30%",Avaliações!$C$54*1.3,IF(OX90="&gt;40%",Avaliações!$C$54*1.4,0))))),IF(OW90="PACE_Daniels",INDEX(BASE!$Q$4:$V$60,MATCH(Avaliações!$C$53,BASE!$Q$4:$Q$60,0),MATCH('Microciclos - Endurance (2)'!OX90,BASE!$Q$4:$V$4,0)),0))),"")</f>
        <v>0</v>
      </c>
      <c r="PB90" s="409" t="str">
        <f t="shared" si="953"/>
        <v/>
      </c>
      <c r="PF90" s="407"/>
      <c r="PG90" s="407"/>
      <c r="PH90" s="407"/>
      <c r="PI90" s="407"/>
      <c r="PJ90" s="407">
        <f t="shared" si="1003"/>
        <v>0</v>
      </c>
      <c r="PK90" s="407">
        <f t="shared" si="954"/>
        <v>0</v>
      </c>
      <c r="PL90" s="408" t="str">
        <f t="shared" si="955"/>
        <v/>
      </c>
      <c r="PM90" s="407" t="s">
        <v>144</v>
      </c>
      <c r="PN90" s="407"/>
      <c r="PO90" s="409" t="str">
        <f t="shared" si="956"/>
        <v/>
      </c>
      <c r="PP90" s="410" t="str">
        <f t="shared" si="957"/>
        <v/>
      </c>
      <c r="PQ90" s="407" t="str">
        <f>IFERROR(IF(PM90="PACE_Daniels",(INDEX(BASE!$AE$4:$AH$8,MATCH('Microciclos - Endurance (2)'!PN90,BASE!$AE$4:$AE$8,0),4)),IF(AND(PM90="vVO2máx",PN90&gt;=35,PN90&lt;=45),"9-11",IF(AND(PM90="vVO2máx",PN90&gt;45,PN90&lt;=65),"11",IF(AND(PM90="vVO2máx",PN90&gt;65,PN90&lt;=75),"12-13",IF(AND(PM90="vVO2máx",PN90&gt;=80,PN90&lt;=85),"14-16",IF(AND(PM90="vVO2máx",PN90&gt;=85,PN90&lt;100),"17-19",IF(AND(PM90="vVO2máx",PN90&gt;=100),"20",IF(AND(PM90="FCR",PN90&gt;40,PN90&lt;=60),"12-13",IF(AND(PM90="FCR",PN90&gt;60,PN90&lt;=84),"14-16",IF(AND(PM90="FCR",PN90&gt;=85,PN90&lt;100),"17-19",IF(AND(PM90="FCR",PN90=100),"20",""))))))))))),"")</f>
        <v/>
      </c>
      <c r="PR90" s="409" t="str">
        <f>IFERROR(IF(PM90="vVO2máx",(Avaliações!$C$51*'Microciclos - Endurance (2)'!PN90)/100,IF(PM90="Velocidade_crítica",IF(PN90="80% VC",Avaliações!#REF!*0.8,IF(PN90="100% VC",Avaliações!#REF!*1,IF(PN90="120% VC",Avaliações!#REF!*1.2,IF(PN90="&gt;30%",Avaliações!$C$54*1.3,IF(PN90="&gt;40%",Avaliações!$C$54*1.4,0))))),IF(PM90="PACE_Daniels",INDEX(BASE!$Q$4:$V$60,MATCH(Avaliações!$C$53,BASE!$Q$4:$Q$60,0),MATCH('Microciclos - Endurance (2)'!PN90,BASE!$Q$4:$V$4,0)),""))),"")</f>
        <v/>
      </c>
      <c r="PS90" s="407" t="s">
        <v>144</v>
      </c>
      <c r="PT90" s="407"/>
      <c r="PU90" s="410" t="str">
        <f t="shared" si="958"/>
        <v/>
      </c>
      <c r="PV90" s="407" t="str">
        <f>IFERROR(IF(PM90="PACE_Daniels",(INDEX(BASE!$AE$4:$AH$7,MATCH('Microciclos - Endurance (2)'!PT90,BASE!$AE$4:$AE$7,0),4)),IF(AND(PM90="vVO2máx",PT90&gt;=35,PT90&lt;=45),"9-11",IF(AND(PM90="vVO2máx",PT90&gt;45,PT90&lt;=65),"11",IF(AND(PM90="vVO2máx",PT90&gt;65,PT90&lt;=75),"12-13",IF(AND(PM90="vVO2máx",PT90&gt;=80,PT90&lt;=85),"14-16",IF(AND(PM90="vVO2máx",PT90&gt;=85,PT90&lt;100),"17-19",IF(AND(PM90="vVO2máx",PT90&gt;=100),"20",IF(AND(PM90="FCR",PT90&gt;40,PT90&lt;=60),"12-13",IF(AND(PM90="FCR",PT90&gt;60,PT90&lt;=84),"14-16",IF(AND(PM90="FCR",PT90&gt;=85,PT90&lt;100),"17-19",IF(AND(PM90="FCR",PT90=100),"20",""))))))))))),"")</f>
        <v/>
      </c>
      <c r="PW90" s="409">
        <f>IFERROR(IF(PS90="vVO2máx",(Avaliações!$C$51*'Microciclos - Endurance (2)'!PT90)/100,IF(PS90="Velocidade_crítica",IF(PT90="80% VC",Avaliações!#REF!*0.8,IF(PT90="100% VC",Avaliações!#REF!*1,IF(PT90="120% VC",Avaliações!#REF!*1.2,IF(PT90="&gt;30%",Avaliações!$C$54*1.3,IF(PT90="&gt;40%",Avaliações!$C$54*1.4,0))))),IF(PS90="PACE_Daniels",INDEX(BASE!$Q$4:$V$60,MATCH(Avaliações!$C$53,BASE!$Q$4:$Q$60,0),MATCH('Microciclos - Endurance (2)'!PT90,BASE!$Q$4:$V$4,0)),0))),"")</f>
        <v>0</v>
      </c>
      <c r="PX90" s="409" t="str">
        <f t="shared" si="959"/>
        <v/>
      </c>
      <c r="QB90" s="407"/>
      <c r="QC90" s="407"/>
      <c r="QD90" s="407"/>
      <c r="QE90" s="407"/>
      <c r="QF90" s="407">
        <f t="shared" si="1004"/>
        <v>0</v>
      </c>
      <c r="QG90" s="407">
        <f t="shared" si="960"/>
        <v>0</v>
      </c>
      <c r="QH90" s="408" t="str">
        <f t="shared" si="961"/>
        <v/>
      </c>
      <c r="QI90" s="407" t="s">
        <v>144</v>
      </c>
      <c r="QJ90" s="407"/>
      <c r="QK90" s="409" t="str">
        <f t="shared" si="962"/>
        <v/>
      </c>
      <c r="QL90" s="410" t="str">
        <f t="shared" si="963"/>
        <v/>
      </c>
      <c r="QM90" s="407" t="str">
        <f>IFERROR(IF(QI90="PACE_Daniels",(INDEX(BASE!$AE$4:$AH$8,MATCH('Microciclos - Endurance (2)'!QJ90,BASE!$AE$4:$AE$8,0),4)),IF(AND(QI90="vVO2máx",QJ90&gt;=35,QJ90&lt;=45),"9-11",IF(AND(QI90="vVO2máx",QJ90&gt;45,QJ90&lt;=65),"11",IF(AND(QI90="vVO2máx",QJ90&gt;65,QJ90&lt;=75),"12-13",IF(AND(QI90="vVO2máx",QJ90&gt;=80,QJ90&lt;=85),"14-16",IF(AND(QI90="vVO2máx",QJ90&gt;=85,QJ90&lt;100),"17-19",IF(AND(QI90="vVO2máx",QJ90&gt;=100),"20",IF(AND(QI90="FCR",QJ90&gt;40,QJ90&lt;=60),"12-13",IF(AND(QI90="FCR",QJ90&gt;60,QJ90&lt;=84),"14-16",IF(AND(QI90="FCR",QJ90&gt;=85,QJ90&lt;100),"17-19",IF(AND(QI90="FCR",QJ90=100),"20",""))))))))))),"")</f>
        <v/>
      </c>
      <c r="QN90" s="409" t="str">
        <f>IFERROR(IF(QI90="vVO2máx",(Avaliações!$C$51*'Microciclos - Endurance (2)'!QJ90)/100,IF(QI90="Velocidade_crítica",IF(QJ90="80% VC",Avaliações!#REF!*0.8,IF(QJ90="100% VC",Avaliações!#REF!*1,IF(QJ90="120% VC",Avaliações!#REF!*1.2,IF(QJ90="&gt;30%",Avaliações!$C$54*1.3,IF(QJ90="&gt;40%",Avaliações!$C$54*1.4,0))))),IF(QI90="PACE_Daniels",INDEX(BASE!$Q$4:$V$60,MATCH(Avaliações!$C$53,BASE!$Q$4:$Q$60,0),MATCH('Microciclos - Endurance (2)'!QJ90,BASE!$Q$4:$V$4,0)),""))),"")</f>
        <v/>
      </c>
      <c r="QO90" s="407" t="s">
        <v>144</v>
      </c>
      <c r="QP90" s="407"/>
      <c r="QQ90" s="410" t="str">
        <f t="shared" si="964"/>
        <v/>
      </c>
      <c r="QR90" s="407" t="str">
        <f>IFERROR(IF(QI90="PACE_Daniels",(INDEX(BASE!$AE$4:$AH$7,MATCH('Microciclos - Endurance (2)'!QP90,BASE!$AE$4:$AE$7,0),4)),IF(AND(QI90="vVO2máx",QP90&gt;=35,QP90&lt;=45),"9-11",IF(AND(QI90="vVO2máx",QP90&gt;45,QP90&lt;=65),"11",IF(AND(QI90="vVO2máx",QP90&gt;65,QP90&lt;=75),"12-13",IF(AND(QI90="vVO2máx",QP90&gt;=80,QP90&lt;=85),"14-16",IF(AND(QI90="vVO2máx",QP90&gt;=85,QP90&lt;100),"17-19",IF(AND(QI90="vVO2máx",QP90&gt;=100),"20",IF(AND(QI90="FCR",QP90&gt;40,QP90&lt;=60),"12-13",IF(AND(QI90="FCR",QP90&gt;60,QP90&lt;=84),"14-16",IF(AND(QI90="FCR",QP90&gt;=85,QP90&lt;100),"17-19",IF(AND(QI90="FCR",QP90=100),"20",""))))))))))),"")</f>
        <v/>
      </c>
      <c r="QS90" s="409">
        <f>IFERROR(IF(QO90="vVO2máx",(Avaliações!$C$51*'Microciclos - Endurance (2)'!QP90)/100,IF(QO90="Velocidade_crítica",IF(QP90="80% VC",Avaliações!#REF!*0.8,IF(QP90="100% VC",Avaliações!#REF!*1,IF(QP90="120% VC",Avaliações!#REF!*1.2,IF(QP90="&gt;30%",Avaliações!$C$54*1.3,IF(QP90="&gt;40%",Avaliações!$C$54*1.4,0))))),IF(QO90="PACE_Daniels",INDEX(BASE!$Q$4:$V$60,MATCH(Avaliações!$C$53,BASE!$Q$4:$Q$60,0),MATCH('Microciclos - Endurance (2)'!QP90,BASE!$Q$4:$V$4,0)),0))),"")</f>
        <v>0</v>
      </c>
      <c r="QT90" s="409" t="str">
        <f t="shared" si="965"/>
        <v/>
      </c>
      <c r="QX90" s="407"/>
      <c r="QY90" s="407"/>
      <c r="QZ90" s="407"/>
      <c r="RA90" s="407"/>
      <c r="RB90" s="407">
        <f t="shared" si="1005"/>
        <v>0</v>
      </c>
      <c r="RC90" s="407">
        <f t="shared" si="966"/>
        <v>0</v>
      </c>
      <c r="RD90" s="408" t="str">
        <f t="shared" si="967"/>
        <v/>
      </c>
      <c r="RE90" s="407" t="s">
        <v>144</v>
      </c>
      <c r="RF90" s="407"/>
      <c r="RG90" s="409" t="str">
        <f t="shared" si="968"/>
        <v/>
      </c>
      <c r="RH90" s="410" t="str">
        <f t="shared" si="969"/>
        <v/>
      </c>
      <c r="RI90" s="407" t="str">
        <f>IFERROR(IF(RE90="PACE_Daniels",(INDEX(BASE!$AE$4:$AH$8,MATCH('Microciclos - Endurance (2)'!RF90,BASE!$AE$4:$AE$8,0),4)),IF(AND(RE90="vVO2máx",RF90&gt;=35,RF90&lt;=45),"9-11",IF(AND(RE90="vVO2máx",RF90&gt;45,RF90&lt;=65),"11",IF(AND(RE90="vVO2máx",RF90&gt;65,RF90&lt;=75),"12-13",IF(AND(RE90="vVO2máx",RF90&gt;=80,RF90&lt;=85),"14-16",IF(AND(RE90="vVO2máx",RF90&gt;=85,RF90&lt;100),"17-19",IF(AND(RE90="vVO2máx",RF90&gt;=100),"20",IF(AND(RE90="FCR",RF90&gt;40,RF90&lt;=60),"12-13",IF(AND(RE90="FCR",RF90&gt;60,RF90&lt;=84),"14-16",IF(AND(RE90="FCR",RF90&gt;=85,RF90&lt;100),"17-19",IF(AND(RE90="FCR",RF90=100),"20",""))))))))))),"")</f>
        <v/>
      </c>
      <c r="RJ90" s="409" t="str">
        <f>IFERROR(IF(RE90="vVO2máx",(Avaliações!$C$51*'Microciclos - Endurance (2)'!RF90)/100,IF(RE90="Velocidade_crítica",IF(RF90="80% VC",Avaliações!#REF!*0.8,IF(RF90="100% VC",Avaliações!#REF!*1,IF(RF90="120% VC",Avaliações!#REF!*1.2,IF(RF90="&gt;30%",Avaliações!$C$54*1.3,IF(RF90="&gt;40%",Avaliações!$C$54*1.4,0))))),IF(RE90="PACE_Daniels",INDEX(BASE!$Q$4:$V$60,MATCH(Avaliações!$C$53,BASE!$Q$4:$Q$60,0),MATCH('Microciclos - Endurance (2)'!RF90,BASE!$Q$4:$V$4,0)),""))),"")</f>
        <v/>
      </c>
      <c r="RK90" s="407" t="s">
        <v>144</v>
      </c>
      <c r="RL90" s="407"/>
      <c r="RM90" s="410" t="str">
        <f t="shared" si="970"/>
        <v/>
      </c>
      <c r="RN90" s="407" t="str">
        <f>IFERROR(IF(RE90="PACE_Daniels",(INDEX(BASE!$AE$4:$AH$7,MATCH('Microciclos - Endurance (2)'!RL90,BASE!$AE$4:$AE$7,0),4)),IF(AND(RE90="vVO2máx",RL90&gt;=35,RL90&lt;=45),"9-11",IF(AND(RE90="vVO2máx",RL90&gt;45,RL90&lt;=65),"11",IF(AND(RE90="vVO2máx",RL90&gt;65,RL90&lt;=75),"12-13",IF(AND(RE90="vVO2máx",RL90&gt;=80,RL90&lt;=85),"14-16",IF(AND(RE90="vVO2máx",RL90&gt;=85,RL90&lt;100),"17-19",IF(AND(RE90="vVO2máx",RL90&gt;=100),"20",IF(AND(RE90="FCR",RL90&gt;40,RL90&lt;=60),"12-13",IF(AND(RE90="FCR",RL90&gt;60,RL90&lt;=84),"14-16",IF(AND(RE90="FCR",RL90&gt;=85,RL90&lt;100),"17-19",IF(AND(RE90="FCR",RL90=100),"20",""))))))))))),"")</f>
        <v/>
      </c>
      <c r="RO90" s="409">
        <f>IFERROR(IF(RK90="vVO2máx",(Avaliações!$C$51*'Microciclos - Endurance (2)'!RL90)/100,IF(RK90="Velocidade_crítica",IF(RL90="80% VC",Avaliações!#REF!*0.8,IF(RL90="100% VC",Avaliações!#REF!*1,IF(RL90="120% VC",Avaliações!#REF!*1.2,IF(RL90="&gt;30%",Avaliações!$C$54*1.3,IF(RL90="&gt;40%",Avaliações!$C$54*1.4,0))))),IF(RK90="PACE_Daniels",INDEX(BASE!$Q$4:$V$60,MATCH(Avaliações!$C$53,BASE!$Q$4:$Q$60,0),MATCH('Microciclos - Endurance (2)'!RL90,BASE!$Q$4:$V$4,0)),0))),"")</f>
        <v>0</v>
      </c>
      <c r="RP90" s="409" t="str">
        <f t="shared" si="971"/>
        <v/>
      </c>
      <c r="RT90" s="407"/>
      <c r="RU90" s="407"/>
      <c r="RV90" s="407"/>
      <c r="RW90" s="407"/>
      <c r="RX90" s="407">
        <f t="shared" si="1006"/>
        <v>0</v>
      </c>
      <c r="RY90" s="407">
        <f t="shared" si="972"/>
        <v>0</v>
      </c>
      <c r="RZ90" s="408" t="str">
        <f t="shared" si="973"/>
        <v/>
      </c>
      <c r="SA90" s="407" t="s">
        <v>144</v>
      </c>
      <c r="SB90" s="407"/>
      <c r="SC90" s="409" t="str">
        <f t="shared" si="974"/>
        <v/>
      </c>
      <c r="SD90" s="410" t="str">
        <f t="shared" si="975"/>
        <v/>
      </c>
      <c r="SE90" s="407" t="str">
        <f>IFERROR(IF(SA90="PACE_Daniels",(INDEX(BASE!$AE$4:$AH$8,MATCH('Microciclos - Endurance (2)'!SB90,BASE!$AE$4:$AE$8,0),4)),IF(AND(SA90="vVO2máx",SB90&gt;=35,SB90&lt;=45),"9-11",IF(AND(SA90="vVO2máx",SB90&gt;45,SB90&lt;=65),"11",IF(AND(SA90="vVO2máx",SB90&gt;65,SB90&lt;=75),"12-13",IF(AND(SA90="vVO2máx",SB90&gt;=80,SB90&lt;=85),"14-16",IF(AND(SA90="vVO2máx",SB90&gt;=85,SB90&lt;100),"17-19",IF(AND(SA90="vVO2máx",SB90&gt;=100),"20",IF(AND(SA90="FCR",SB90&gt;40,SB90&lt;=60),"12-13",IF(AND(SA90="FCR",SB90&gt;60,SB90&lt;=84),"14-16",IF(AND(SA90="FCR",SB90&gt;=85,SB90&lt;100),"17-19",IF(AND(SA90="FCR",SB90=100),"20",""))))))))))),"")</f>
        <v/>
      </c>
      <c r="SF90" s="409" t="str">
        <f>IFERROR(IF(SA90="vVO2máx",(Avaliações!$C$51*'Microciclos - Endurance (2)'!SB90)/100,IF(SA90="Velocidade_crítica",IF(SB90="80% VC",Avaliações!#REF!*0.8,IF(SB90="100% VC",Avaliações!#REF!*1,IF(SB90="120% VC",Avaliações!#REF!*1.2,IF(SB90="&gt;30%",Avaliações!$C$54*1.3,IF(SB90="&gt;40%",Avaliações!$C$54*1.4,0))))),IF(SA90="PACE_Daniels",INDEX(BASE!$Q$4:$V$60,MATCH(Avaliações!$C$53,BASE!$Q$4:$Q$60,0),MATCH('Microciclos - Endurance (2)'!SB90,BASE!$Q$4:$V$4,0)),""))),"")</f>
        <v/>
      </c>
      <c r="SG90" s="407" t="s">
        <v>144</v>
      </c>
      <c r="SH90" s="407"/>
      <c r="SI90" s="410" t="str">
        <f t="shared" si="976"/>
        <v/>
      </c>
      <c r="SJ90" s="407" t="str">
        <f>IFERROR(IF(SA90="PACE_Daniels",(INDEX(BASE!$AE$4:$AH$7,MATCH('Microciclos - Endurance (2)'!SH90,BASE!$AE$4:$AE$7,0),4)),IF(AND(SA90="vVO2máx",SH90&gt;=35,SH90&lt;=45),"9-11",IF(AND(SA90="vVO2máx",SH90&gt;45,SH90&lt;=65),"11",IF(AND(SA90="vVO2máx",SH90&gt;65,SH90&lt;=75),"12-13",IF(AND(SA90="vVO2máx",SH90&gt;=80,SH90&lt;=85),"14-16",IF(AND(SA90="vVO2máx",SH90&gt;=85,SH90&lt;100),"17-19",IF(AND(SA90="vVO2máx",SH90&gt;=100),"20",IF(AND(SA90="FCR",SH90&gt;40,SH90&lt;=60),"12-13",IF(AND(SA90="FCR",SH90&gt;60,SH90&lt;=84),"14-16",IF(AND(SA90="FCR",SH90&gt;=85,SH90&lt;100),"17-19",IF(AND(SA90="FCR",SH90=100),"20",""))))))))))),"")</f>
        <v/>
      </c>
      <c r="SK90" s="409">
        <f>IFERROR(IF(SG90="vVO2máx",(Avaliações!$C$51*'Microciclos - Endurance (2)'!SH90)/100,IF(SG90="Velocidade_crítica",IF(SH90="80% VC",Avaliações!#REF!*0.8,IF(SH90="100% VC",Avaliações!#REF!*1,IF(SH90="120% VC",Avaliações!#REF!*1.2,IF(SH90="&gt;30%",Avaliações!$C$54*1.3,IF(SH90="&gt;40%",Avaliações!$C$54*1.4,0))))),IF(SG90="PACE_Daniels",INDEX(BASE!$Q$4:$V$60,MATCH(Avaliações!$C$53,BASE!$Q$4:$Q$60,0),MATCH('Microciclos - Endurance (2)'!SH90,BASE!$Q$4:$V$4,0)),0))),"")</f>
        <v>0</v>
      </c>
      <c r="SL90" s="409" t="str">
        <f t="shared" si="977"/>
        <v/>
      </c>
      <c r="SP90" s="407"/>
      <c r="SQ90" s="407"/>
      <c r="SR90" s="407"/>
      <c r="SS90" s="407"/>
      <c r="ST90" s="407">
        <f t="shared" si="1007"/>
        <v>0</v>
      </c>
      <c r="SU90" s="407">
        <f t="shared" si="978"/>
        <v>0</v>
      </c>
      <c r="SV90" s="408" t="str">
        <f t="shared" si="979"/>
        <v/>
      </c>
      <c r="SW90" s="407" t="s">
        <v>144</v>
      </c>
      <c r="SX90" s="407"/>
      <c r="SY90" s="409" t="str">
        <f t="shared" si="980"/>
        <v/>
      </c>
      <c r="SZ90" s="410" t="str">
        <f t="shared" si="981"/>
        <v/>
      </c>
      <c r="TA90" s="407" t="str">
        <f>IFERROR(IF(SW90="PACE_Daniels",(INDEX(BASE!$AE$4:$AH$8,MATCH('Microciclos - Endurance (2)'!SX90,BASE!$AE$4:$AE$8,0),4)),IF(AND(SW90="vVO2máx",SX90&gt;=35,SX90&lt;=45),"9-11",IF(AND(SW90="vVO2máx",SX90&gt;45,SX90&lt;=65),"11",IF(AND(SW90="vVO2máx",SX90&gt;65,SX90&lt;=75),"12-13",IF(AND(SW90="vVO2máx",SX90&gt;=80,SX90&lt;=85),"14-16",IF(AND(SW90="vVO2máx",SX90&gt;=85,SX90&lt;100),"17-19",IF(AND(SW90="vVO2máx",SX90&gt;=100),"20",IF(AND(SW90="FCR",SX90&gt;40,SX90&lt;=60),"12-13",IF(AND(SW90="FCR",SX90&gt;60,SX90&lt;=84),"14-16",IF(AND(SW90="FCR",SX90&gt;=85,SX90&lt;100),"17-19",IF(AND(SW90="FCR",SX90=100),"20",""))))))))))),"")</f>
        <v/>
      </c>
      <c r="TB90" s="409" t="str">
        <f>IFERROR(IF(SW90="vVO2máx",(Avaliações!$C$51*'Microciclos - Endurance (2)'!SX90)/100,IF(SW90="Velocidade_crítica",IF(SX90="80% VC",Avaliações!#REF!*0.8,IF(SX90="100% VC",Avaliações!#REF!*1,IF(SX90="120% VC",Avaliações!#REF!*1.2,IF(SX90="&gt;30%",Avaliações!$C$54*1.3,IF(SX90="&gt;40%",Avaliações!$C$54*1.4,0))))),IF(SW90="PACE_Daniels",INDEX(BASE!$Q$4:$V$60,MATCH(Avaliações!$C$53,BASE!$Q$4:$Q$60,0),MATCH('Microciclos - Endurance (2)'!SX90,BASE!$Q$4:$V$4,0)),""))),"")</f>
        <v/>
      </c>
      <c r="TC90" s="407" t="s">
        <v>144</v>
      </c>
      <c r="TD90" s="407"/>
      <c r="TE90" s="410" t="str">
        <f t="shared" si="982"/>
        <v/>
      </c>
      <c r="TF90" s="407" t="str">
        <f>IFERROR(IF(SW90="PACE_Daniels",(INDEX(BASE!$AE$4:$AH$7,MATCH('Microciclos - Endurance (2)'!TD90,BASE!$AE$4:$AE$7,0),4)),IF(AND(SW90="vVO2máx",TD90&gt;=35,TD90&lt;=45),"9-11",IF(AND(SW90="vVO2máx",TD90&gt;45,TD90&lt;=65),"11",IF(AND(SW90="vVO2máx",TD90&gt;65,TD90&lt;=75),"12-13",IF(AND(SW90="vVO2máx",TD90&gt;=80,TD90&lt;=85),"14-16",IF(AND(SW90="vVO2máx",TD90&gt;=85,TD90&lt;100),"17-19",IF(AND(SW90="vVO2máx",TD90&gt;=100),"20",IF(AND(SW90="FCR",TD90&gt;40,TD90&lt;=60),"12-13",IF(AND(SW90="FCR",TD90&gt;60,TD90&lt;=84),"14-16",IF(AND(SW90="FCR",TD90&gt;=85,TD90&lt;100),"17-19",IF(AND(SW90="FCR",TD90=100),"20",""))))))))))),"")</f>
        <v/>
      </c>
      <c r="TG90" s="409">
        <f>IFERROR(IF(TC90="vVO2máx",(Avaliações!$C$51*'Microciclos - Endurance (2)'!TD90)/100,IF(TC90="Velocidade_crítica",IF(TD90="80% VC",Avaliações!#REF!*0.8,IF(TD90="100% VC",Avaliações!#REF!*1,IF(TD90="120% VC",Avaliações!#REF!*1.2,IF(TD90="&gt;30%",Avaliações!$C$54*1.3,IF(TD90="&gt;40%",Avaliações!$C$54*1.4,0))))),IF(TC90="PACE_Daniels",INDEX(BASE!$Q$4:$V$60,MATCH(Avaliações!$C$53,BASE!$Q$4:$Q$60,0),MATCH('Microciclos - Endurance (2)'!TD90,BASE!$Q$4:$V$4,0)),0))),"")</f>
        <v>0</v>
      </c>
      <c r="TH90" s="409" t="str">
        <f t="shared" si="983"/>
        <v/>
      </c>
    </row>
    <row r="91" spans="4:528">
      <c r="D91" s="407"/>
      <c r="E91" s="407"/>
      <c r="F91" s="407"/>
      <c r="G91" s="407"/>
      <c r="H91" s="407">
        <f t="shared" si="984"/>
        <v>0</v>
      </c>
      <c r="I91" s="407">
        <f t="shared" si="840"/>
        <v>0</v>
      </c>
      <c r="J91" s="408" t="str">
        <f t="shared" si="841"/>
        <v/>
      </c>
      <c r="K91" s="407" t="s">
        <v>144</v>
      </c>
      <c r="L91" s="407"/>
      <c r="M91" s="409" t="str">
        <f t="shared" si="842"/>
        <v/>
      </c>
      <c r="N91" s="410" t="str">
        <f t="shared" si="843"/>
        <v/>
      </c>
      <c r="O91" s="407" t="str">
        <f>IFERROR(IF(K91="PACE_Daniels",(INDEX(BASE!$AE$4:$AH$8,MATCH('Microciclos - Endurance (2)'!L91,BASE!$AE$4:$AE$8,0),4)),IF(AND(K91="vVO2máx",L91&gt;=35,L91&lt;=45),"9-11",IF(AND(K91="vVO2máx",L91&gt;45,L91&lt;=65),"11",IF(AND(K91="vVO2máx",L91&gt;65,L91&lt;=75),"12-13",IF(AND(K91="vVO2máx",L91&gt;=80,L91&lt;=85),"14-16",IF(AND(K91="vVO2máx",L91&gt;=85,L91&lt;100),"17-19",IF(AND(K91="vVO2máx",L91&gt;=100),"20",IF(AND(K91="FCR",L91&gt;40,L91&lt;=60),"12-13",IF(AND(K91="FCR",L91&gt;60,L91&lt;=84),"14-16",IF(AND(K91="FCR",L91&gt;=85,L91&lt;100),"17-19",IF(AND(K91="FCR",L91=100),"20",""))))))))))),"")</f>
        <v/>
      </c>
      <c r="P91" s="409" t="str">
        <f>IFERROR(IF(K91="vVO2máx",(Avaliações!$C$51*'Microciclos - Endurance (2)'!L91)/100,IF(K91="Velocidade_crítica",IF(L91="80% VC",Avaliações!#REF!*0.8,IF(L91="100% VC",Avaliações!#REF!*1,IF(L91="120% VC",Avaliações!#REF!*1.2,IF(L91="&gt;30%",Avaliações!$C$54*1.3,IF(L91="&gt;40%",Avaliações!$C$54*1.4,0))))),IF(K91="PACE_Daniels",INDEX(BASE!$Q$4:$V$60,MATCH(Avaliações!$C$53,BASE!$Q$4:$Q$60,0),MATCH('Microciclos - Endurance (2)'!L91,BASE!$Q$4:$V$4,0)),""))),"")</f>
        <v/>
      </c>
      <c r="Q91" s="407" t="s">
        <v>144</v>
      </c>
      <c r="R91" s="407"/>
      <c r="S91" s="410" t="str">
        <f t="shared" si="844"/>
        <v/>
      </c>
      <c r="T91" s="407" t="str">
        <f>IFERROR(IF(K91="PACE_Daniels",(INDEX(BASE!$AE$4:$AH$7,MATCH('Microciclos - Endurance (2)'!R91,BASE!$AE$4:$AE$7,0),4)),IF(AND(K91="vVO2máx",R91&gt;=35,R91&lt;=45),"9-11",IF(AND(K91="vVO2máx",R91&gt;45,R91&lt;=65),"11",IF(AND(K91="vVO2máx",R91&gt;65,R91&lt;=75),"12-13",IF(AND(K91="vVO2máx",R91&gt;=80,R91&lt;=85),"14-16",IF(AND(K91="vVO2máx",R91&gt;=85,R91&lt;100),"17-19",IF(AND(K91="vVO2máx",R91&gt;=100),"20",IF(AND(K91="FCR",R91&gt;40,R91&lt;=60),"12-13",IF(AND(K91="FCR",R91&gt;60,R91&lt;=84),"14-16",IF(AND(K91="FCR",R91&gt;=85,R91&lt;100),"17-19",IF(AND(K91="FCR",R91=100),"20",""))))))))))),"")</f>
        <v/>
      </c>
      <c r="U91" s="409">
        <f>IFERROR(IF(Q91="vVO2máx",(Avaliações!$C$51*'Microciclos - Endurance (2)'!R91)/100,IF(Q91="Velocidade_crítica",IF(R91="80% VC",Avaliações!#REF!*0.8,IF(R91="100% VC",Avaliações!#REF!*1,IF(R91="120% VC",Avaliações!#REF!*1.2,IF(R91="&gt;30%",Avaliações!$C$54*1.3,IF(R91="&gt;40%",Avaliações!$C$54*1.4,0))))),IF(Q91="PACE_Daniels",INDEX(BASE!$Q$4:$V$60,MATCH(Avaliações!$C$53,BASE!$Q$4:$Q$60,0),MATCH('Microciclos - Endurance (2)'!R91,BASE!$Q$4:$V$4,0)),0))),"")</f>
        <v>0</v>
      </c>
      <c r="V91" s="409" t="str">
        <f t="shared" si="845"/>
        <v/>
      </c>
      <c r="Z91" s="407"/>
      <c r="AA91" s="407"/>
      <c r="AB91" s="407"/>
      <c r="AC91" s="407"/>
      <c r="AD91" s="407">
        <f t="shared" si="985"/>
        <v>0</v>
      </c>
      <c r="AE91" s="407">
        <f t="shared" si="846"/>
        <v>0</v>
      </c>
      <c r="AF91" s="408" t="str">
        <f t="shared" si="847"/>
        <v/>
      </c>
      <c r="AG91" s="407" t="s">
        <v>144</v>
      </c>
      <c r="AH91" s="407"/>
      <c r="AI91" s="409" t="str">
        <f t="shared" si="848"/>
        <v/>
      </c>
      <c r="AJ91" s="410" t="str">
        <f t="shared" si="849"/>
        <v/>
      </c>
      <c r="AK91" s="407" t="str">
        <f>IFERROR(IF(AG91="PACE_Daniels",(INDEX(BASE!$AE$4:$AH$8,MATCH('Microciclos - Endurance (2)'!AH91,BASE!$AE$4:$AE$8,0),4)),IF(AND(AG91="vVO2máx",AH91&gt;=35,AH91&lt;=45),"9-11",IF(AND(AG91="vVO2máx",AH91&gt;45,AH91&lt;=65),"11",IF(AND(AG91="vVO2máx",AH91&gt;65,AH91&lt;=75),"12-13",IF(AND(AG91="vVO2máx",AH91&gt;=80,AH91&lt;=85),"14-16",IF(AND(AG91="vVO2máx",AH91&gt;=85,AH91&lt;100),"17-19",IF(AND(AG91="vVO2máx",AH91&gt;=100),"20",IF(AND(AG91="FCR",AH91&gt;40,AH91&lt;=60),"12-13",IF(AND(AG91="FCR",AH91&gt;60,AH91&lt;=84),"14-16",IF(AND(AG91="FCR",AH91&gt;=85,AH91&lt;100),"17-19",IF(AND(AG91="FCR",AH91=100),"20",""))))))))))),"")</f>
        <v/>
      </c>
      <c r="AL91" s="409" t="str">
        <f>IFERROR(IF(AG91="vVO2máx",(Avaliações!$C$51*'Microciclos - Endurance (2)'!AH91)/100,IF(AG91="Velocidade_crítica",IF(AH91="80% VC",Avaliações!#REF!*0.8,IF(AH91="100% VC",Avaliações!#REF!*1,IF(AH91="120% VC",Avaliações!#REF!*1.2,IF(AH91="&gt;30%",Avaliações!$C$54*1.3,IF(AH91="&gt;40%",Avaliações!$C$54*1.4,0))))),IF(AG91="PACE_Daniels",INDEX(BASE!$Q$4:$V$60,MATCH(Avaliações!$C$53,BASE!$Q$4:$Q$60,0),MATCH('Microciclos - Endurance (2)'!AH91,BASE!$Q$4:$V$4,0)),""))),"")</f>
        <v/>
      </c>
      <c r="AM91" s="407" t="s">
        <v>144</v>
      </c>
      <c r="AN91" s="407"/>
      <c r="AO91" s="410" t="str">
        <f t="shared" si="850"/>
        <v/>
      </c>
      <c r="AP91" s="407" t="str">
        <f>IFERROR(IF(AG91="PACE_Daniels",(INDEX(BASE!$AE$4:$AH$7,MATCH('Microciclos - Endurance (2)'!AN91,BASE!$AE$4:$AE$7,0),4)),IF(AND(AG91="vVO2máx",AN91&gt;=35,AN91&lt;=45),"9-11",IF(AND(AG91="vVO2máx",AN91&gt;45,AN91&lt;=65),"11",IF(AND(AG91="vVO2máx",AN91&gt;65,AN91&lt;=75),"12-13",IF(AND(AG91="vVO2máx",AN91&gt;=80,AN91&lt;=85),"14-16",IF(AND(AG91="vVO2máx",AN91&gt;=85,AN91&lt;100),"17-19",IF(AND(AG91="vVO2máx",AN91&gt;=100),"20",IF(AND(AG91="FCR",AN91&gt;40,AN91&lt;=60),"12-13",IF(AND(AG91="FCR",AN91&gt;60,AN91&lt;=84),"14-16",IF(AND(AG91="FCR",AN91&gt;=85,AN91&lt;100),"17-19",IF(AND(AG91="FCR",AN91=100),"20",""))))))))))),"")</f>
        <v/>
      </c>
      <c r="AQ91" s="409">
        <f>IFERROR(IF(AM91="vVO2máx",(Avaliações!$C$51*'Microciclos - Endurance (2)'!AN91)/100,IF(AM91="Velocidade_crítica",IF(AN91="80% VC",Avaliações!#REF!*0.8,IF(AN91="100% VC",Avaliações!#REF!*1,IF(AN91="120% VC",Avaliações!#REF!*1.2,IF(AN91="&gt;30%",Avaliações!$C$54*1.3,IF(AN91="&gt;40%",Avaliações!$C$54*1.4,0))))),IF(AM91="PACE_Daniels",INDEX(BASE!$Q$4:$V$60,MATCH(Avaliações!$C$53,BASE!$Q$4:$Q$60,0),MATCH('Microciclos - Endurance (2)'!AN91,BASE!$Q$4:$V$4,0)),0))),"")</f>
        <v>0</v>
      </c>
      <c r="AR91" s="409" t="str">
        <f t="shared" si="851"/>
        <v/>
      </c>
      <c r="AV91" s="407"/>
      <c r="AW91" s="407"/>
      <c r="AX91" s="407"/>
      <c r="AY91" s="407"/>
      <c r="AZ91" s="407">
        <f t="shared" si="986"/>
        <v>0</v>
      </c>
      <c r="BA91" s="407">
        <f t="shared" si="852"/>
        <v>0</v>
      </c>
      <c r="BB91" s="408" t="str">
        <f t="shared" si="853"/>
        <v/>
      </c>
      <c r="BC91" s="407" t="s">
        <v>144</v>
      </c>
      <c r="BD91" s="407"/>
      <c r="BE91" s="409" t="str">
        <f t="shared" si="854"/>
        <v/>
      </c>
      <c r="BF91" s="410" t="str">
        <f t="shared" si="855"/>
        <v/>
      </c>
      <c r="BG91" s="407" t="str">
        <f>IFERROR(IF(BC91="PACE_Daniels",(INDEX(BASE!$AE$4:$AH$8,MATCH('Microciclos - Endurance (2)'!BD91,BASE!$AE$4:$AE$8,0),4)),IF(AND(BC91="vVO2máx",BD91&gt;=35,BD91&lt;=45),"9-11",IF(AND(BC91="vVO2máx",BD91&gt;45,BD91&lt;=65),"11",IF(AND(BC91="vVO2máx",BD91&gt;65,BD91&lt;=75),"12-13",IF(AND(BC91="vVO2máx",BD91&gt;=80,BD91&lt;=85),"14-16",IF(AND(BC91="vVO2máx",BD91&gt;=85,BD91&lt;100),"17-19",IF(AND(BC91="vVO2máx",BD91&gt;=100),"20",IF(AND(BC91="FCR",BD91&gt;40,BD91&lt;=60),"12-13",IF(AND(BC91="FCR",BD91&gt;60,BD91&lt;=84),"14-16",IF(AND(BC91="FCR",BD91&gt;=85,BD91&lt;100),"17-19",IF(AND(BC91="FCR",BD91=100),"20",""))))))))))),"")</f>
        <v/>
      </c>
      <c r="BH91" s="409" t="str">
        <f>IFERROR(IF(BC91="vVO2máx",(Avaliações!$C$51*'Microciclos - Endurance (2)'!BD91)/100,IF(BC91="Velocidade_crítica",IF(BD91="80% VC",Avaliações!#REF!*0.8,IF(BD91="100% VC",Avaliações!#REF!*1,IF(BD91="120% VC",Avaliações!#REF!*1.2,IF(BD91="&gt;30%",Avaliações!$C$54*1.3,IF(BD91="&gt;40%",Avaliações!$C$54*1.4,0))))),IF(BC91="PACE_Daniels",INDEX(BASE!$Q$4:$V$60,MATCH(Avaliações!$C$53,BASE!$Q$4:$Q$60,0),MATCH('Microciclos - Endurance (2)'!BD91,BASE!$Q$4:$V$4,0)),""))),"")</f>
        <v/>
      </c>
      <c r="BI91" s="407" t="s">
        <v>144</v>
      </c>
      <c r="BJ91" s="407"/>
      <c r="BK91" s="410" t="str">
        <f t="shared" si="856"/>
        <v/>
      </c>
      <c r="BL91" s="407" t="str">
        <f>IFERROR(IF(BC91="PACE_Daniels",(INDEX(BASE!$AE$4:$AH$7,MATCH('Microciclos - Endurance (2)'!BJ91,BASE!$AE$4:$AE$7,0),4)),IF(AND(BC91="vVO2máx",BJ91&gt;=35,BJ91&lt;=45),"9-11",IF(AND(BC91="vVO2máx",BJ91&gt;45,BJ91&lt;=65),"11",IF(AND(BC91="vVO2máx",BJ91&gt;65,BJ91&lt;=75),"12-13",IF(AND(BC91="vVO2máx",BJ91&gt;=80,BJ91&lt;=85),"14-16",IF(AND(BC91="vVO2máx",BJ91&gt;=85,BJ91&lt;100),"17-19",IF(AND(BC91="vVO2máx",BJ91&gt;=100),"20",IF(AND(BC91="FCR",BJ91&gt;40,BJ91&lt;=60),"12-13",IF(AND(BC91="FCR",BJ91&gt;60,BJ91&lt;=84),"14-16",IF(AND(BC91="FCR",BJ91&gt;=85,BJ91&lt;100),"17-19",IF(AND(BC91="FCR",BJ91=100),"20",""))))))))))),"")</f>
        <v/>
      </c>
      <c r="BM91" s="409">
        <f>IFERROR(IF(BI91="vVO2máx",(Avaliações!$C$51*'Microciclos - Endurance (2)'!BJ91)/100,IF(BI91="Velocidade_crítica",IF(BJ91="80% VC",Avaliações!#REF!*0.8,IF(BJ91="100% VC",Avaliações!#REF!*1,IF(BJ91="120% VC",Avaliações!#REF!*1.2,IF(BJ91="&gt;30%",Avaliações!$C$54*1.3,IF(BJ91="&gt;40%",Avaliações!$C$54*1.4,0))))),IF(BI91="PACE_Daniels",INDEX(BASE!$Q$4:$V$60,MATCH(Avaliações!$C$53,BASE!$Q$4:$Q$60,0),MATCH('Microciclos - Endurance (2)'!BJ91,BASE!$Q$4:$V$4,0)),0))),"")</f>
        <v>0</v>
      </c>
      <c r="BN91" s="409" t="str">
        <f t="shared" si="857"/>
        <v/>
      </c>
      <c r="BR91" s="407"/>
      <c r="BS91" s="407"/>
      <c r="BT91" s="407"/>
      <c r="BU91" s="407"/>
      <c r="BV91" s="407">
        <f t="shared" si="987"/>
        <v>0</v>
      </c>
      <c r="BW91" s="407">
        <f t="shared" si="858"/>
        <v>0</v>
      </c>
      <c r="BX91" s="408" t="str">
        <f t="shared" si="859"/>
        <v/>
      </c>
      <c r="BY91" s="407" t="s">
        <v>144</v>
      </c>
      <c r="BZ91" s="407"/>
      <c r="CA91" s="409" t="str">
        <f t="shared" si="860"/>
        <v/>
      </c>
      <c r="CB91" s="410" t="str">
        <f t="shared" si="861"/>
        <v/>
      </c>
      <c r="CC91" s="407" t="str">
        <f>IFERROR(IF(BY91="PACE_Daniels",(INDEX(BASE!$AE$4:$AH$8,MATCH('Microciclos - Endurance (2)'!BZ91,BASE!$AE$4:$AE$8,0),4)),IF(AND(BY91="vVO2máx",BZ91&gt;=35,BZ91&lt;=45),"9-11",IF(AND(BY91="vVO2máx",BZ91&gt;45,BZ91&lt;=65),"11",IF(AND(BY91="vVO2máx",BZ91&gt;65,BZ91&lt;=75),"12-13",IF(AND(BY91="vVO2máx",BZ91&gt;=80,BZ91&lt;=85),"14-16",IF(AND(BY91="vVO2máx",BZ91&gt;=85,BZ91&lt;100),"17-19",IF(AND(BY91="vVO2máx",BZ91&gt;=100),"20",IF(AND(BY91="FCR",BZ91&gt;40,BZ91&lt;=60),"12-13",IF(AND(BY91="FCR",BZ91&gt;60,BZ91&lt;=84),"14-16",IF(AND(BY91="FCR",BZ91&gt;=85,BZ91&lt;100),"17-19",IF(AND(BY91="FCR",BZ91=100),"20",""))))))))))),"")</f>
        <v/>
      </c>
      <c r="CD91" s="409" t="str">
        <f>IFERROR(IF(BY91="vVO2máx",(Avaliações!$C$51*'Microciclos - Endurance (2)'!BZ91)/100,IF(BY91="Velocidade_crítica",IF(BZ91="80% VC",Avaliações!#REF!*0.8,IF(BZ91="100% VC",Avaliações!#REF!*1,IF(BZ91="120% VC",Avaliações!#REF!*1.2,IF(BZ91="&gt;30%",Avaliações!$C$54*1.3,IF(BZ91="&gt;40%",Avaliações!$C$54*1.4,0))))),IF(BY91="PACE_Daniels",INDEX(BASE!$Q$4:$V$60,MATCH(Avaliações!$C$53,BASE!$Q$4:$Q$60,0),MATCH('Microciclos - Endurance (2)'!BZ91,BASE!$Q$4:$V$4,0)),""))),"")</f>
        <v/>
      </c>
      <c r="CE91" s="407" t="s">
        <v>144</v>
      </c>
      <c r="CF91" s="407"/>
      <c r="CG91" s="410" t="str">
        <f t="shared" si="862"/>
        <v/>
      </c>
      <c r="CH91" s="407" t="str">
        <f>IFERROR(IF(BY91="PACE_Daniels",(INDEX(BASE!$AE$4:$AH$7,MATCH('Microciclos - Endurance (2)'!CF91,BASE!$AE$4:$AE$7,0),4)),IF(AND(BY91="vVO2máx",CF91&gt;=35,CF91&lt;=45),"9-11",IF(AND(BY91="vVO2máx",CF91&gt;45,CF91&lt;=65),"11",IF(AND(BY91="vVO2máx",CF91&gt;65,CF91&lt;=75),"12-13",IF(AND(BY91="vVO2máx",CF91&gt;=80,CF91&lt;=85),"14-16",IF(AND(BY91="vVO2máx",CF91&gt;=85,CF91&lt;100),"17-19",IF(AND(BY91="vVO2máx",CF91&gt;=100),"20",IF(AND(BY91="FCR",CF91&gt;40,CF91&lt;=60),"12-13",IF(AND(BY91="FCR",CF91&gt;60,CF91&lt;=84),"14-16",IF(AND(BY91="FCR",CF91&gt;=85,CF91&lt;100),"17-19",IF(AND(BY91="FCR",CF91=100),"20",""))))))))))),"")</f>
        <v/>
      </c>
      <c r="CI91" s="409">
        <f>IFERROR(IF(CE91="vVO2máx",(Avaliações!$C$51*'Microciclos - Endurance (2)'!CF91)/100,IF(CE91="Velocidade_crítica",IF(CF91="80% VC",Avaliações!#REF!*0.8,IF(CF91="100% VC",Avaliações!#REF!*1,IF(CF91="120% VC",Avaliações!#REF!*1.2,IF(CF91="&gt;30%",Avaliações!$C$54*1.3,IF(CF91="&gt;40%",Avaliações!$C$54*1.4,0))))),IF(CE91="PACE_Daniels",INDEX(BASE!$Q$4:$V$60,MATCH(Avaliações!$C$53,BASE!$Q$4:$Q$60,0),MATCH('Microciclos - Endurance (2)'!CF91,BASE!$Q$4:$V$4,0)),0))),"")</f>
        <v>0</v>
      </c>
      <c r="CJ91" s="409" t="str">
        <f t="shared" si="863"/>
        <v/>
      </c>
      <c r="CN91" s="407"/>
      <c r="CO91" s="407"/>
      <c r="CP91" s="407"/>
      <c r="CQ91" s="407"/>
      <c r="CR91" s="407">
        <f t="shared" si="988"/>
        <v>0</v>
      </c>
      <c r="CS91" s="407">
        <f t="shared" si="864"/>
        <v>0</v>
      </c>
      <c r="CT91" s="408" t="str">
        <f t="shared" si="865"/>
        <v/>
      </c>
      <c r="CU91" s="407" t="s">
        <v>144</v>
      </c>
      <c r="CV91" s="407"/>
      <c r="CW91" s="409" t="str">
        <f t="shared" si="866"/>
        <v/>
      </c>
      <c r="CX91" s="410" t="str">
        <f t="shared" si="867"/>
        <v/>
      </c>
      <c r="CY91" s="407" t="str">
        <f>IFERROR(IF(CU91="PACE_Daniels",(INDEX(BASE!$AE$4:$AH$8,MATCH('Microciclos - Endurance (2)'!CV91,BASE!$AE$4:$AE$8,0),4)),IF(AND(CU91="vVO2máx",CV91&gt;=35,CV91&lt;=45),"9-11",IF(AND(CU91="vVO2máx",CV91&gt;45,CV91&lt;=65),"11",IF(AND(CU91="vVO2máx",CV91&gt;65,CV91&lt;=75),"12-13",IF(AND(CU91="vVO2máx",CV91&gt;=80,CV91&lt;=85),"14-16",IF(AND(CU91="vVO2máx",CV91&gt;=85,CV91&lt;100),"17-19",IF(AND(CU91="vVO2máx",CV91&gt;=100),"20",IF(AND(CU91="FCR",CV91&gt;40,CV91&lt;=60),"12-13",IF(AND(CU91="FCR",CV91&gt;60,CV91&lt;=84),"14-16",IF(AND(CU91="FCR",CV91&gt;=85,CV91&lt;100),"17-19",IF(AND(CU91="FCR",CV91=100),"20",""))))))))))),"")</f>
        <v/>
      </c>
      <c r="CZ91" s="409" t="str">
        <f>IFERROR(IF(CU91="vVO2máx",(Avaliações!$C$51*'Microciclos - Endurance (2)'!CV91)/100,IF(CU91="Velocidade_crítica",IF(CV91="80% VC",Avaliações!#REF!*0.8,IF(CV91="100% VC",Avaliações!#REF!*1,IF(CV91="120% VC",Avaliações!#REF!*1.2,IF(CV91="&gt;30%",Avaliações!$C$54*1.3,IF(CV91="&gt;40%",Avaliações!$C$54*1.4,0))))),IF(CU91="PACE_Daniels",INDEX(BASE!$Q$4:$V$60,MATCH(Avaliações!$C$53,BASE!$Q$4:$Q$60,0),MATCH('Microciclos - Endurance (2)'!CV91,BASE!$Q$4:$V$4,0)),""))),"")</f>
        <v/>
      </c>
      <c r="DA91" s="407" t="s">
        <v>144</v>
      </c>
      <c r="DB91" s="407"/>
      <c r="DC91" s="410" t="str">
        <f t="shared" si="868"/>
        <v/>
      </c>
      <c r="DD91" s="407" t="str">
        <f>IFERROR(IF(CU91="PACE_Daniels",(INDEX(BASE!$AE$4:$AH$7,MATCH('Microciclos - Endurance (2)'!DB91,BASE!$AE$4:$AE$7,0),4)),IF(AND(CU91="vVO2máx",DB91&gt;=35,DB91&lt;=45),"9-11",IF(AND(CU91="vVO2máx",DB91&gt;45,DB91&lt;=65),"11",IF(AND(CU91="vVO2máx",DB91&gt;65,DB91&lt;=75),"12-13",IF(AND(CU91="vVO2máx",DB91&gt;=80,DB91&lt;=85),"14-16",IF(AND(CU91="vVO2máx",DB91&gt;=85,DB91&lt;100),"17-19",IF(AND(CU91="vVO2máx",DB91&gt;=100),"20",IF(AND(CU91="FCR",DB91&gt;40,DB91&lt;=60),"12-13",IF(AND(CU91="FCR",DB91&gt;60,DB91&lt;=84),"14-16",IF(AND(CU91="FCR",DB91&gt;=85,DB91&lt;100),"17-19",IF(AND(CU91="FCR",DB91=100),"20",""))))))))))),"")</f>
        <v/>
      </c>
      <c r="DE91" s="409">
        <f>IFERROR(IF(DA91="vVO2máx",(Avaliações!$C$51*'Microciclos - Endurance (2)'!DB91)/100,IF(DA91="Velocidade_crítica",IF(DB91="80% VC",Avaliações!#REF!*0.8,IF(DB91="100% VC",Avaliações!#REF!*1,IF(DB91="120% VC",Avaliações!#REF!*1.2,IF(DB91="&gt;30%",Avaliações!$C$54*1.3,IF(DB91="&gt;40%",Avaliações!$C$54*1.4,0))))),IF(DA91="PACE_Daniels",INDEX(BASE!$Q$4:$V$60,MATCH(Avaliações!$C$53,BASE!$Q$4:$Q$60,0),MATCH('Microciclos - Endurance (2)'!DB91,BASE!$Q$4:$V$4,0)),0))),"")</f>
        <v>0</v>
      </c>
      <c r="DF91" s="409" t="str">
        <f t="shared" si="869"/>
        <v/>
      </c>
      <c r="DJ91" s="407"/>
      <c r="DK91" s="407"/>
      <c r="DL91" s="407"/>
      <c r="DM91" s="407"/>
      <c r="DN91" s="407">
        <f t="shared" si="989"/>
        <v>0</v>
      </c>
      <c r="DO91" s="407">
        <f t="shared" si="870"/>
        <v>0</v>
      </c>
      <c r="DP91" s="408" t="str">
        <f t="shared" si="871"/>
        <v/>
      </c>
      <c r="DQ91" s="407" t="s">
        <v>144</v>
      </c>
      <c r="DR91" s="407"/>
      <c r="DS91" s="409" t="str">
        <f t="shared" si="872"/>
        <v/>
      </c>
      <c r="DT91" s="410" t="str">
        <f t="shared" si="873"/>
        <v/>
      </c>
      <c r="DU91" s="407" t="str">
        <f>IFERROR(IF(DQ91="PACE_Daniels",(INDEX(BASE!$AE$4:$AH$8,MATCH('Microciclos - Endurance (2)'!DR91,BASE!$AE$4:$AE$8,0),4)),IF(AND(DQ91="vVO2máx",DR91&gt;=35,DR91&lt;=45),"9-11",IF(AND(DQ91="vVO2máx",DR91&gt;45,DR91&lt;=65),"11",IF(AND(DQ91="vVO2máx",DR91&gt;65,DR91&lt;=75),"12-13",IF(AND(DQ91="vVO2máx",DR91&gt;=80,DR91&lt;=85),"14-16",IF(AND(DQ91="vVO2máx",DR91&gt;=85,DR91&lt;100),"17-19",IF(AND(DQ91="vVO2máx",DR91&gt;=100),"20",IF(AND(DQ91="FCR",DR91&gt;40,DR91&lt;=60),"12-13",IF(AND(DQ91="FCR",DR91&gt;60,DR91&lt;=84),"14-16",IF(AND(DQ91="FCR",DR91&gt;=85,DR91&lt;100),"17-19",IF(AND(DQ91="FCR",DR91=100),"20",""))))))))))),"")</f>
        <v/>
      </c>
      <c r="DV91" s="409" t="str">
        <f>IFERROR(IF(DQ91="vVO2máx",(Avaliações!$C$51*'Microciclos - Endurance (2)'!DR91)/100,IF(DQ91="Velocidade_crítica",IF(DR91="80% VC",Avaliações!#REF!*0.8,IF(DR91="100% VC",Avaliações!#REF!*1,IF(DR91="120% VC",Avaliações!#REF!*1.2,IF(DR91="&gt;30%",Avaliações!$C$54*1.3,IF(DR91="&gt;40%",Avaliações!$C$54*1.4,0))))),IF(DQ91="PACE_Daniels",INDEX(BASE!$Q$4:$V$60,MATCH(Avaliações!$C$53,BASE!$Q$4:$Q$60,0),MATCH('Microciclos - Endurance (2)'!DR91,BASE!$Q$4:$V$4,0)),""))),"")</f>
        <v/>
      </c>
      <c r="DW91" s="407" t="s">
        <v>144</v>
      </c>
      <c r="DX91" s="407"/>
      <c r="DY91" s="410" t="str">
        <f t="shared" si="874"/>
        <v/>
      </c>
      <c r="DZ91" s="407" t="str">
        <f>IFERROR(IF(DQ91="PACE_Daniels",(INDEX(BASE!$AE$4:$AH$7,MATCH('Microciclos - Endurance (2)'!DX91,BASE!$AE$4:$AE$7,0),4)),IF(AND(DQ91="vVO2máx",DX91&gt;=35,DX91&lt;=45),"9-11",IF(AND(DQ91="vVO2máx",DX91&gt;45,DX91&lt;=65),"11",IF(AND(DQ91="vVO2máx",DX91&gt;65,DX91&lt;=75),"12-13",IF(AND(DQ91="vVO2máx",DX91&gt;=80,DX91&lt;=85),"14-16",IF(AND(DQ91="vVO2máx",DX91&gt;=85,DX91&lt;100),"17-19",IF(AND(DQ91="vVO2máx",DX91&gt;=100),"20",IF(AND(DQ91="FCR",DX91&gt;40,DX91&lt;=60),"12-13",IF(AND(DQ91="FCR",DX91&gt;60,DX91&lt;=84),"14-16",IF(AND(DQ91="FCR",DX91&gt;=85,DX91&lt;100),"17-19",IF(AND(DQ91="FCR",DX91=100),"20",""))))))))))),"")</f>
        <v/>
      </c>
      <c r="EA91" s="409">
        <f>IFERROR(IF(DW91="vVO2máx",(Avaliações!$C$51*'Microciclos - Endurance (2)'!DX91)/100,IF(DW91="Velocidade_crítica",IF(DX91="80% VC",Avaliações!#REF!*0.8,IF(DX91="100% VC",Avaliações!#REF!*1,IF(DX91="120% VC",Avaliações!#REF!*1.2,IF(DX91="&gt;30%",Avaliações!$C$54*1.3,IF(DX91="&gt;40%",Avaliações!$C$54*1.4,0))))),IF(DW91="PACE_Daniels",INDEX(BASE!$Q$4:$V$60,MATCH(Avaliações!$C$53,BASE!$Q$4:$Q$60,0),MATCH('Microciclos - Endurance (2)'!DX91,BASE!$Q$4:$V$4,0)),0))),"")</f>
        <v>0</v>
      </c>
      <c r="EB91" s="409" t="str">
        <f t="shared" si="875"/>
        <v/>
      </c>
      <c r="EF91" s="407"/>
      <c r="EG91" s="407"/>
      <c r="EH91" s="407"/>
      <c r="EI91" s="407"/>
      <c r="EJ91" s="407">
        <f t="shared" si="990"/>
        <v>0</v>
      </c>
      <c r="EK91" s="407">
        <f t="shared" si="876"/>
        <v>0</v>
      </c>
      <c r="EL91" s="408" t="str">
        <f t="shared" si="877"/>
        <v/>
      </c>
      <c r="EM91" s="407" t="s">
        <v>144</v>
      </c>
      <c r="EN91" s="407"/>
      <c r="EO91" s="409" t="str">
        <f t="shared" si="878"/>
        <v/>
      </c>
      <c r="EP91" s="410" t="str">
        <f t="shared" si="879"/>
        <v/>
      </c>
      <c r="EQ91" s="407" t="str">
        <f>IFERROR(IF(EM91="PACE_Daniels",(INDEX(BASE!$AE$4:$AH$8,MATCH('Microciclos - Endurance (2)'!EN91,BASE!$AE$4:$AE$8,0),4)),IF(AND(EM91="vVO2máx",EN91&gt;=35,EN91&lt;=45),"9-11",IF(AND(EM91="vVO2máx",EN91&gt;45,EN91&lt;=65),"11",IF(AND(EM91="vVO2máx",EN91&gt;65,EN91&lt;=75),"12-13",IF(AND(EM91="vVO2máx",EN91&gt;=80,EN91&lt;=85),"14-16",IF(AND(EM91="vVO2máx",EN91&gt;=85,EN91&lt;100),"17-19",IF(AND(EM91="vVO2máx",EN91&gt;=100),"20",IF(AND(EM91="FCR",EN91&gt;40,EN91&lt;=60),"12-13",IF(AND(EM91="FCR",EN91&gt;60,EN91&lt;=84),"14-16",IF(AND(EM91="FCR",EN91&gt;=85,EN91&lt;100),"17-19",IF(AND(EM91="FCR",EN91=100),"20",""))))))))))),"")</f>
        <v/>
      </c>
      <c r="ER91" s="409" t="str">
        <f>IFERROR(IF(EM91="vVO2máx",(Avaliações!$C$51*'Microciclos - Endurance (2)'!EN91)/100,IF(EM91="Velocidade_crítica",IF(EN91="80% VC",Avaliações!#REF!*0.8,IF(EN91="100% VC",Avaliações!#REF!*1,IF(EN91="120% VC",Avaliações!#REF!*1.2,IF(EN91="&gt;30%",Avaliações!$C$54*1.3,IF(EN91="&gt;40%",Avaliações!$C$54*1.4,0))))),IF(EM91="PACE_Daniels",INDEX(BASE!$Q$4:$V$60,MATCH(Avaliações!$C$53,BASE!$Q$4:$Q$60,0),MATCH('Microciclos - Endurance (2)'!EN91,BASE!$Q$4:$V$4,0)),""))),"")</f>
        <v/>
      </c>
      <c r="ES91" s="407" t="s">
        <v>144</v>
      </c>
      <c r="ET91" s="407"/>
      <c r="EU91" s="410" t="str">
        <f t="shared" si="880"/>
        <v/>
      </c>
      <c r="EV91" s="407" t="str">
        <f>IFERROR(IF(EM91="PACE_Daniels",(INDEX(BASE!$AE$4:$AH$7,MATCH('Microciclos - Endurance (2)'!ET91,BASE!$AE$4:$AE$7,0),4)),IF(AND(EM91="vVO2máx",ET91&gt;=35,ET91&lt;=45),"9-11",IF(AND(EM91="vVO2máx",ET91&gt;45,ET91&lt;=65),"11",IF(AND(EM91="vVO2máx",ET91&gt;65,ET91&lt;=75),"12-13",IF(AND(EM91="vVO2máx",ET91&gt;=80,ET91&lt;=85),"14-16",IF(AND(EM91="vVO2máx",ET91&gt;=85,ET91&lt;100),"17-19",IF(AND(EM91="vVO2máx",ET91&gt;=100),"20",IF(AND(EM91="FCR",ET91&gt;40,ET91&lt;=60),"12-13",IF(AND(EM91="FCR",ET91&gt;60,ET91&lt;=84),"14-16",IF(AND(EM91="FCR",ET91&gt;=85,ET91&lt;100),"17-19",IF(AND(EM91="FCR",ET91=100),"20",""))))))))))),"")</f>
        <v/>
      </c>
      <c r="EW91" s="409">
        <f>IFERROR(IF(ES91="vVO2máx",(Avaliações!$C$51*'Microciclos - Endurance (2)'!ET91)/100,IF(ES91="Velocidade_crítica",IF(ET91="80% VC",Avaliações!#REF!*0.8,IF(ET91="100% VC",Avaliações!#REF!*1,IF(ET91="120% VC",Avaliações!#REF!*1.2,IF(ET91="&gt;30%",Avaliações!$C$54*1.3,IF(ET91="&gt;40%",Avaliações!$C$54*1.4,0))))),IF(ES91="PACE_Daniels",INDEX(BASE!$Q$4:$V$60,MATCH(Avaliações!$C$53,BASE!$Q$4:$Q$60,0),MATCH('Microciclos - Endurance (2)'!ET91,BASE!$Q$4:$V$4,0)),0))),"")</f>
        <v>0</v>
      </c>
      <c r="EX91" s="409" t="str">
        <f t="shared" si="881"/>
        <v/>
      </c>
      <c r="FB91" s="407"/>
      <c r="FC91" s="407"/>
      <c r="FD91" s="407"/>
      <c r="FE91" s="407"/>
      <c r="FF91" s="407">
        <f t="shared" si="991"/>
        <v>0</v>
      </c>
      <c r="FG91" s="407">
        <f t="shared" si="882"/>
        <v>0</v>
      </c>
      <c r="FH91" s="408" t="str">
        <f t="shared" si="883"/>
        <v/>
      </c>
      <c r="FI91" s="407" t="s">
        <v>144</v>
      </c>
      <c r="FJ91" s="407"/>
      <c r="FK91" s="409" t="str">
        <f t="shared" si="884"/>
        <v/>
      </c>
      <c r="FL91" s="410" t="str">
        <f t="shared" si="885"/>
        <v/>
      </c>
      <c r="FM91" s="407" t="str">
        <f>IFERROR(IF(FI91="PACE_Daniels",(INDEX(BASE!$AE$4:$AH$8,MATCH('Microciclos - Endurance (2)'!FJ91,BASE!$AE$4:$AE$8,0),4)),IF(AND(FI91="vVO2máx",FJ91&gt;=35,FJ91&lt;=45),"9-11",IF(AND(FI91="vVO2máx",FJ91&gt;45,FJ91&lt;=65),"11",IF(AND(FI91="vVO2máx",FJ91&gt;65,FJ91&lt;=75),"12-13",IF(AND(FI91="vVO2máx",FJ91&gt;=80,FJ91&lt;=85),"14-16",IF(AND(FI91="vVO2máx",FJ91&gt;=85,FJ91&lt;100),"17-19",IF(AND(FI91="vVO2máx",FJ91&gt;=100),"20",IF(AND(FI91="FCR",FJ91&gt;40,FJ91&lt;=60),"12-13",IF(AND(FI91="FCR",FJ91&gt;60,FJ91&lt;=84),"14-16",IF(AND(FI91="FCR",FJ91&gt;=85,FJ91&lt;100),"17-19",IF(AND(FI91="FCR",FJ91=100),"20",""))))))))))),"")</f>
        <v/>
      </c>
      <c r="FN91" s="409" t="str">
        <f>IFERROR(IF(FI91="vVO2máx",(Avaliações!$C$51*'Microciclos - Endurance (2)'!FJ91)/100,IF(FI91="Velocidade_crítica",IF(FJ91="80% VC",Avaliações!#REF!*0.8,IF(FJ91="100% VC",Avaliações!#REF!*1,IF(FJ91="120% VC",Avaliações!#REF!*1.2,IF(FJ91="&gt;30%",Avaliações!$C$54*1.3,IF(FJ91="&gt;40%",Avaliações!$C$54*1.4,0))))),IF(FI91="PACE_Daniels",INDEX(BASE!$Q$4:$V$60,MATCH(Avaliações!$C$53,BASE!$Q$4:$Q$60,0),MATCH('Microciclos - Endurance (2)'!FJ91,BASE!$Q$4:$V$4,0)),""))),"")</f>
        <v/>
      </c>
      <c r="FO91" s="407" t="s">
        <v>144</v>
      </c>
      <c r="FP91" s="407"/>
      <c r="FQ91" s="410" t="str">
        <f t="shared" si="886"/>
        <v/>
      </c>
      <c r="FR91" s="407" t="str">
        <f>IFERROR(IF(FI91="PACE_Daniels",(INDEX(BASE!$AE$4:$AH$7,MATCH('Microciclos - Endurance (2)'!FP91,BASE!$AE$4:$AE$7,0),4)),IF(AND(FI91="vVO2máx",FP91&gt;=35,FP91&lt;=45),"9-11",IF(AND(FI91="vVO2máx",FP91&gt;45,FP91&lt;=65),"11",IF(AND(FI91="vVO2máx",FP91&gt;65,FP91&lt;=75),"12-13",IF(AND(FI91="vVO2máx",FP91&gt;=80,FP91&lt;=85),"14-16",IF(AND(FI91="vVO2máx",FP91&gt;=85,FP91&lt;100),"17-19",IF(AND(FI91="vVO2máx",FP91&gt;=100),"20",IF(AND(FI91="FCR",FP91&gt;40,FP91&lt;=60),"12-13",IF(AND(FI91="FCR",FP91&gt;60,FP91&lt;=84),"14-16",IF(AND(FI91="FCR",FP91&gt;=85,FP91&lt;100),"17-19",IF(AND(FI91="FCR",FP91=100),"20",""))))))))))),"")</f>
        <v/>
      </c>
      <c r="FS91" s="409">
        <f>IFERROR(IF(FO91="vVO2máx",(Avaliações!$C$51*'Microciclos - Endurance (2)'!FP91)/100,IF(FO91="Velocidade_crítica",IF(FP91="80% VC",Avaliações!#REF!*0.8,IF(FP91="100% VC",Avaliações!#REF!*1,IF(FP91="120% VC",Avaliações!#REF!*1.2,IF(FP91="&gt;30%",Avaliações!$C$54*1.3,IF(FP91="&gt;40%",Avaliações!$C$54*1.4,0))))),IF(FO91="PACE_Daniels",INDEX(BASE!$Q$4:$V$60,MATCH(Avaliações!$C$53,BASE!$Q$4:$Q$60,0),MATCH('Microciclos - Endurance (2)'!FP91,BASE!$Q$4:$V$4,0)),0))),"")</f>
        <v>0</v>
      </c>
      <c r="FT91" s="409" t="str">
        <f t="shared" si="887"/>
        <v/>
      </c>
      <c r="FX91" s="407"/>
      <c r="FY91" s="407"/>
      <c r="FZ91" s="407"/>
      <c r="GA91" s="407"/>
      <c r="GB91" s="407">
        <f t="shared" si="992"/>
        <v>0</v>
      </c>
      <c r="GC91" s="407">
        <f t="shared" si="888"/>
        <v>0</v>
      </c>
      <c r="GD91" s="408" t="str">
        <f t="shared" si="889"/>
        <v/>
      </c>
      <c r="GE91" s="407" t="s">
        <v>144</v>
      </c>
      <c r="GF91" s="407"/>
      <c r="GG91" s="409" t="str">
        <f t="shared" si="890"/>
        <v/>
      </c>
      <c r="GH91" s="410" t="str">
        <f t="shared" si="891"/>
        <v/>
      </c>
      <c r="GI91" s="407" t="str">
        <f>IFERROR(IF(GE91="PACE_Daniels",(INDEX(BASE!$AE$4:$AH$8,MATCH('Microciclos - Endurance (2)'!GF91,BASE!$AE$4:$AE$8,0),4)),IF(AND(GE91="vVO2máx",GF91&gt;=35,GF91&lt;=45),"9-11",IF(AND(GE91="vVO2máx",GF91&gt;45,GF91&lt;=65),"11",IF(AND(GE91="vVO2máx",GF91&gt;65,GF91&lt;=75),"12-13",IF(AND(GE91="vVO2máx",GF91&gt;=80,GF91&lt;=85),"14-16",IF(AND(GE91="vVO2máx",GF91&gt;=85,GF91&lt;100),"17-19",IF(AND(GE91="vVO2máx",GF91&gt;=100),"20",IF(AND(GE91="FCR",GF91&gt;40,GF91&lt;=60),"12-13",IF(AND(GE91="FCR",GF91&gt;60,GF91&lt;=84),"14-16",IF(AND(GE91="FCR",GF91&gt;=85,GF91&lt;100),"17-19",IF(AND(GE91="FCR",GF91=100),"20",""))))))))))),"")</f>
        <v/>
      </c>
      <c r="GJ91" s="409" t="str">
        <f>IFERROR(IF(GE91="vVO2máx",(Avaliações!$C$51*'Microciclos - Endurance (2)'!GF91)/100,IF(GE91="Velocidade_crítica",IF(GF91="80% VC",Avaliações!#REF!*0.8,IF(GF91="100% VC",Avaliações!#REF!*1,IF(GF91="120% VC",Avaliações!#REF!*1.2,IF(GF91="&gt;30%",Avaliações!$C$54*1.3,IF(GF91="&gt;40%",Avaliações!$C$54*1.4,0))))),IF(GE91="PACE_Daniels",INDEX(BASE!$Q$4:$V$60,MATCH(Avaliações!$C$53,BASE!$Q$4:$Q$60,0),MATCH('Microciclos - Endurance (2)'!GF91,BASE!$Q$4:$V$4,0)),""))),"")</f>
        <v/>
      </c>
      <c r="GK91" s="407" t="s">
        <v>144</v>
      </c>
      <c r="GL91" s="407"/>
      <c r="GM91" s="410" t="str">
        <f t="shared" si="892"/>
        <v/>
      </c>
      <c r="GN91" s="407" t="str">
        <f>IFERROR(IF(GE91="PACE_Daniels",(INDEX(BASE!$AE$4:$AH$7,MATCH('Microciclos - Endurance (2)'!GL91,BASE!$AE$4:$AE$7,0),4)),IF(AND(GE91="vVO2máx",GL91&gt;=35,GL91&lt;=45),"9-11",IF(AND(GE91="vVO2máx",GL91&gt;45,GL91&lt;=65),"11",IF(AND(GE91="vVO2máx",GL91&gt;65,GL91&lt;=75),"12-13",IF(AND(GE91="vVO2máx",GL91&gt;=80,GL91&lt;=85),"14-16",IF(AND(GE91="vVO2máx",GL91&gt;=85,GL91&lt;100),"17-19",IF(AND(GE91="vVO2máx",GL91&gt;=100),"20",IF(AND(GE91="FCR",GL91&gt;40,GL91&lt;=60),"12-13",IF(AND(GE91="FCR",GL91&gt;60,GL91&lt;=84),"14-16",IF(AND(GE91="FCR",GL91&gt;=85,GL91&lt;100),"17-19",IF(AND(GE91="FCR",GL91=100),"20",""))))))))))),"")</f>
        <v/>
      </c>
      <c r="GO91" s="409">
        <f>IFERROR(IF(GK91="vVO2máx",(Avaliações!$C$51*'Microciclos - Endurance (2)'!GL91)/100,IF(GK91="Velocidade_crítica",IF(GL91="80% VC",Avaliações!#REF!*0.8,IF(GL91="100% VC",Avaliações!#REF!*1,IF(GL91="120% VC",Avaliações!#REF!*1.2,IF(GL91="&gt;30%",Avaliações!$C$54*1.3,IF(GL91="&gt;40%",Avaliações!$C$54*1.4,0))))),IF(GK91="PACE_Daniels",INDEX(BASE!$Q$4:$V$60,MATCH(Avaliações!$C$53,BASE!$Q$4:$Q$60,0),MATCH('Microciclos - Endurance (2)'!GL91,BASE!$Q$4:$V$4,0)),0))),"")</f>
        <v>0</v>
      </c>
      <c r="GP91" s="409" t="str">
        <f t="shared" si="893"/>
        <v/>
      </c>
      <c r="GT91" s="407"/>
      <c r="GU91" s="407"/>
      <c r="GV91" s="407"/>
      <c r="GW91" s="407"/>
      <c r="GX91" s="407">
        <f t="shared" si="993"/>
        <v>0</v>
      </c>
      <c r="GY91" s="407">
        <f t="shared" si="894"/>
        <v>0</v>
      </c>
      <c r="GZ91" s="408" t="str">
        <f t="shared" si="895"/>
        <v/>
      </c>
      <c r="HA91" s="407" t="s">
        <v>144</v>
      </c>
      <c r="HB91" s="407"/>
      <c r="HC91" s="409" t="str">
        <f t="shared" si="896"/>
        <v/>
      </c>
      <c r="HD91" s="410" t="str">
        <f t="shared" si="897"/>
        <v/>
      </c>
      <c r="HE91" s="407" t="str">
        <f>IFERROR(IF(HA91="PACE_Daniels",(INDEX(BASE!$AE$4:$AH$8,MATCH('Microciclos - Endurance (2)'!HB91,BASE!$AE$4:$AE$8,0),4)),IF(AND(HA91="vVO2máx",HB91&gt;=35,HB91&lt;=45),"9-11",IF(AND(HA91="vVO2máx",HB91&gt;45,HB91&lt;=65),"11",IF(AND(HA91="vVO2máx",HB91&gt;65,HB91&lt;=75),"12-13",IF(AND(HA91="vVO2máx",HB91&gt;=80,HB91&lt;=85),"14-16",IF(AND(HA91="vVO2máx",HB91&gt;=85,HB91&lt;100),"17-19",IF(AND(HA91="vVO2máx",HB91&gt;=100),"20",IF(AND(HA91="FCR",HB91&gt;40,HB91&lt;=60),"12-13",IF(AND(HA91="FCR",HB91&gt;60,HB91&lt;=84),"14-16",IF(AND(HA91="FCR",HB91&gt;=85,HB91&lt;100),"17-19",IF(AND(HA91="FCR",HB91=100),"20",""))))))))))),"")</f>
        <v/>
      </c>
      <c r="HF91" s="409" t="str">
        <f>IFERROR(IF(HA91="vVO2máx",(Avaliações!$C$51*'Microciclos - Endurance (2)'!HB91)/100,IF(HA91="Velocidade_crítica",IF(HB91="80% VC",Avaliações!#REF!*0.8,IF(HB91="100% VC",Avaliações!#REF!*1,IF(HB91="120% VC",Avaliações!#REF!*1.2,IF(HB91="&gt;30%",Avaliações!$C$54*1.3,IF(HB91="&gt;40%",Avaliações!$C$54*1.4,0))))),IF(HA91="PACE_Daniels",INDEX(BASE!$Q$4:$V$60,MATCH(Avaliações!$C$53,BASE!$Q$4:$Q$60,0),MATCH('Microciclos - Endurance (2)'!HB91,BASE!$Q$4:$V$4,0)),""))),"")</f>
        <v/>
      </c>
      <c r="HG91" s="407" t="s">
        <v>144</v>
      </c>
      <c r="HH91" s="407"/>
      <c r="HI91" s="410" t="str">
        <f t="shared" si="898"/>
        <v/>
      </c>
      <c r="HJ91" s="407" t="str">
        <f>IFERROR(IF(HA91="PACE_Daniels",(INDEX(BASE!$AE$4:$AH$7,MATCH('Microciclos - Endurance (2)'!HH91,BASE!$AE$4:$AE$7,0),4)),IF(AND(HA91="vVO2máx",HH91&gt;=35,HH91&lt;=45),"9-11",IF(AND(HA91="vVO2máx",HH91&gt;45,HH91&lt;=65),"11",IF(AND(HA91="vVO2máx",HH91&gt;65,HH91&lt;=75),"12-13",IF(AND(HA91="vVO2máx",HH91&gt;=80,HH91&lt;=85),"14-16",IF(AND(HA91="vVO2máx",HH91&gt;=85,HH91&lt;100),"17-19",IF(AND(HA91="vVO2máx",HH91&gt;=100),"20",IF(AND(HA91="FCR",HH91&gt;40,HH91&lt;=60),"12-13",IF(AND(HA91="FCR",HH91&gt;60,HH91&lt;=84),"14-16",IF(AND(HA91="FCR",HH91&gt;=85,HH91&lt;100),"17-19",IF(AND(HA91="FCR",HH91=100),"20",""))))))))))),"")</f>
        <v/>
      </c>
      <c r="HK91" s="409">
        <f>IFERROR(IF(HG91="vVO2máx",(Avaliações!$C$51*'Microciclos - Endurance (2)'!HH91)/100,IF(HG91="Velocidade_crítica",IF(HH91="80% VC",Avaliações!#REF!*0.8,IF(HH91="100% VC",Avaliações!#REF!*1,IF(HH91="120% VC",Avaliações!#REF!*1.2,IF(HH91="&gt;30%",Avaliações!$C$54*1.3,IF(HH91="&gt;40%",Avaliações!$C$54*1.4,0))))),IF(HG91="PACE_Daniels",INDEX(BASE!$Q$4:$V$60,MATCH(Avaliações!$C$53,BASE!$Q$4:$Q$60,0),MATCH('Microciclos - Endurance (2)'!HH91,BASE!$Q$4:$V$4,0)),0))),"")</f>
        <v>0</v>
      </c>
      <c r="HL91" s="409" t="str">
        <f t="shared" si="899"/>
        <v/>
      </c>
      <c r="HP91" s="407"/>
      <c r="HQ91" s="407"/>
      <c r="HR91" s="407"/>
      <c r="HS91" s="407"/>
      <c r="HT91" s="407">
        <f t="shared" si="994"/>
        <v>0</v>
      </c>
      <c r="HU91" s="407">
        <f t="shared" si="900"/>
        <v>0</v>
      </c>
      <c r="HV91" s="408" t="str">
        <f t="shared" si="901"/>
        <v/>
      </c>
      <c r="HW91" s="407" t="s">
        <v>144</v>
      </c>
      <c r="HX91" s="407"/>
      <c r="HY91" s="409" t="str">
        <f t="shared" si="902"/>
        <v/>
      </c>
      <c r="HZ91" s="410" t="str">
        <f t="shared" si="903"/>
        <v/>
      </c>
      <c r="IA91" s="407" t="str">
        <f>IFERROR(IF(HW91="PACE_Daniels",(INDEX(BASE!$AE$4:$AH$8,MATCH('Microciclos - Endurance (2)'!HX91,BASE!$AE$4:$AE$8,0),4)),IF(AND(HW91="vVO2máx",HX91&gt;=35,HX91&lt;=45),"9-11",IF(AND(HW91="vVO2máx",HX91&gt;45,HX91&lt;=65),"11",IF(AND(HW91="vVO2máx",HX91&gt;65,HX91&lt;=75),"12-13",IF(AND(HW91="vVO2máx",HX91&gt;=80,HX91&lt;=85),"14-16",IF(AND(HW91="vVO2máx",HX91&gt;=85,HX91&lt;100),"17-19",IF(AND(HW91="vVO2máx",HX91&gt;=100),"20",IF(AND(HW91="FCR",HX91&gt;40,HX91&lt;=60),"12-13",IF(AND(HW91="FCR",HX91&gt;60,HX91&lt;=84),"14-16",IF(AND(HW91="FCR",HX91&gt;=85,HX91&lt;100),"17-19",IF(AND(HW91="FCR",HX91=100),"20",""))))))))))),"")</f>
        <v/>
      </c>
      <c r="IB91" s="409" t="str">
        <f>IFERROR(IF(HW91="vVO2máx",(Avaliações!$C$51*'Microciclos - Endurance (2)'!HX91)/100,IF(HW91="Velocidade_crítica",IF(HX91="80% VC",Avaliações!#REF!*0.8,IF(HX91="100% VC",Avaliações!#REF!*1,IF(HX91="120% VC",Avaliações!#REF!*1.2,IF(HX91="&gt;30%",Avaliações!$C$54*1.3,IF(HX91="&gt;40%",Avaliações!$C$54*1.4,0))))),IF(HW91="PACE_Daniels",INDEX(BASE!$Q$4:$V$60,MATCH(Avaliações!$C$53,BASE!$Q$4:$Q$60,0),MATCH('Microciclos - Endurance (2)'!HX91,BASE!$Q$4:$V$4,0)),""))),"")</f>
        <v/>
      </c>
      <c r="IC91" s="407" t="s">
        <v>144</v>
      </c>
      <c r="ID91" s="407"/>
      <c r="IE91" s="410" t="str">
        <f t="shared" si="904"/>
        <v/>
      </c>
      <c r="IF91" s="407" t="str">
        <f>IFERROR(IF(HW91="PACE_Daniels",(INDEX(BASE!$AE$4:$AH$7,MATCH('Microciclos - Endurance (2)'!ID91,BASE!$AE$4:$AE$7,0),4)),IF(AND(HW91="vVO2máx",ID91&gt;=35,ID91&lt;=45),"9-11",IF(AND(HW91="vVO2máx",ID91&gt;45,ID91&lt;=65),"11",IF(AND(HW91="vVO2máx",ID91&gt;65,ID91&lt;=75),"12-13",IF(AND(HW91="vVO2máx",ID91&gt;=80,ID91&lt;=85),"14-16",IF(AND(HW91="vVO2máx",ID91&gt;=85,ID91&lt;100),"17-19",IF(AND(HW91="vVO2máx",ID91&gt;=100),"20",IF(AND(HW91="FCR",ID91&gt;40,ID91&lt;=60),"12-13",IF(AND(HW91="FCR",ID91&gt;60,ID91&lt;=84),"14-16",IF(AND(HW91="FCR",ID91&gt;=85,ID91&lt;100),"17-19",IF(AND(HW91="FCR",ID91=100),"20",""))))))))))),"")</f>
        <v/>
      </c>
      <c r="IG91" s="409">
        <f>IFERROR(IF(IC91="vVO2máx",(Avaliações!$C$51*'Microciclos - Endurance (2)'!ID91)/100,IF(IC91="Velocidade_crítica",IF(ID91="80% VC",Avaliações!#REF!*0.8,IF(ID91="100% VC",Avaliações!#REF!*1,IF(ID91="120% VC",Avaliações!#REF!*1.2,IF(ID91="&gt;30%",Avaliações!$C$54*1.3,IF(ID91="&gt;40%",Avaliações!$C$54*1.4,0))))),IF(IC91="PACE_Daniels",INDEX(BASE!$Q$4:$V$60,MATCH(Avaliações!$C$53,BASE!$Q$4:$Q$60,0),MATCH('Microciclos - Endurance (2)'!ID91,BASE!$Q$4:$V$4,0)),0))),"")</f>
        <v>0</v>
      </c>
      <c r="IH91" s="409" t="str">
        <f t="shared" si="905"/>
        <v/>
      </c>
      <c r="IL91" s="407"/>
      <c r="IM91" s="407"/>
      <c r="IN91" s="407"/>
      <c r="IO91" s="407"/>
      <c r="IP91" s="407">
        <f t="shared" si="995"/>
        <v>0</v>
      </c>
      <c r="IQ91" s="407">
        <f t="shared" si="906"/>
        <v>0</v>
      </c>
      <c r="IR91" s="408" t="str">
        <f t="shared" si="907"/>
        <v/>
      </c>
      <c r="IS91" s="407" t="s">
        <v>144</v>
      </c>
      <c r="IT91" s="407"/>
      <c r="IU91" s="409" t="str">
        <f t="shared" si="908"/>
        <v/>
      </c>
      <c r="IV91" s="410" t="str">
        <f t="shared" si="909"/>
        <v/>
      </c>
      <c r="IW91" s="407" t="str">
        <f>IFERROR(IF(IS91="PACE_Daniels",(INDEX(BASE!$AE$4:$AH$8,MATCH('Microciclos - Endurance (2)'!IT91,BASE!$AE$4:$AE$8,0),4)),IF(AND(IS91="vVO2máx",IT91&gt;=35,IT91&lt;=45),"9-11",IF(AND(IS91="vVO2máx",IT91&gt;45,IT91&lt;=65),"11",IF(AND(IS91="vVO2máx",IT91&gt;65,IT91&lt;=75),"12-13",IF(AND(IS91="vVO2máx",IT91&gt;=80,IT91&lt;=85),"14-16",IF(AND(IS91="vVO2máx",IT91&gt;=85,IT91&lt;100),"17-19",IF(AND(IS91="vVO2máx",IT91&gt;=100),"20",IF(AND(IS91="FCR",IT91&gt;40,IT91&lt;=60),"12-13",IF(AND(IS91="FCR",IT91&gt;60,IT91&lt;=84),"14-16",IF(AND(IS91="FCR",IT91&gt;=85,IT91&lt;100),"17-19",IF(AND(IS91="FCR",IT91=100),"20",""))))))))))),"")</f>
        <v/>
      </c>
      <c r="IX91" s="409" t="str">
        <f>IFERROR(IF(IS91="vVO2máx",(Avaliações!$C$51*'Microciclos - Endurance (2)'!IT91)/100,IF(IS91="Velocidade_crítica",IF(IT91="80% VC",Avaliações!#REF!*0.8,IF(IT91="100% VC",Avaliações!#REF!*1,IF(IT91="120% VC",Avaliações!#REF!*1.2,IF(IT91="&gt;30%",Avaliações!$C$54*1.3,IF(IT91="&gt;40%",Avaliações!$C$54*1.4,0))))),IF(IS91="PACE_Daniels",INDEX(BASE!$Q$4:$V$60,MATCH(Avaliações!$C$53,BASE!$Q$4:$Q$60,0),MATCH('Microciclos - Endurance (2)'!IT91,BASE!$Q$4:$V$4,0)),""))),"")</f>
        <v/>
      </c>
      <c r="IY91" s="407" t="s">
        <v>144</v>
      </c>
      <c r="IZ91" s="407"/>
      <c r="JA91" s="410" t="str">
        <f t="shared" si="910"/>
        <v/>
      </c>
      <c r="JB91" s="407" t="str">
        <f>IFERROR(IF(IS91="PACE_Daniels",(INDEX(BASE!$AE$4:$AH$7,MATCH('Microciclos - Endurance (2)'!IZ91,BASE!$AE$4:$AE$7,0),4)),IF(AND(IS91="vVO2máx",IZ91&gt;=35,IZ91&lt;=45),"9-11",IF(AND(IS91="vVO2máx",IZ91&gt;45,IZ91&lt;=65),"11",IF(AND(IS91="vVO2máx",IZ91&gt;65,IZ91&lt;=75),"12-13",IF(AND(IS91="vVO2máx",IZ91&gt;=80,IZ91&lt;=85),"14-16",IF(AND(IS91="vVO2máx",IZ91&gt;=85,IZ91&lt;100),"17-19",IF(AND(IS91="vVO2máx",IZ91&gt;=100),"20",IF(AND(IS91="FCR",IZ91&gt;40,IZ91&lt;=60),"12-13",IF(AND(IS91="FCR",IZ91&gt;60,IZ91&lt;=84),"14-16",IF(AND(IS91="FCR",IZ91&gt;=85,IZ91&lt;100),"17-19",IF(AND(IS91="FCR",IZ91=100),"20",""))))))))))),"")</f>
        <v/>
      </c>
      <c r="JC91" s="409">
        <f>IFERROR(IF(IY91="vVO2máx",(Avaliações!$C$51*'Microciclos - Endurance (2)'!IZ91)/100,IF(IY91="Velocidade_crítica",IF(IZ91="80% VC",Avaliações!#REF!*0.8,IF(IZ91="100% VC",Avaliações!#REF!*1,IF(IZ91="120% VC",Avaliações!#REF!*1.2,IF(IZ91="&gt;30%",Avaliações!$C$54*1.3,IF(IZ91="&gt;40%",Avaliações!$C$54*1.4,0))))),IF(IY91="PACE_Daniels",INDEX(BASE!$Q$4:$V$60,MATCH(Avaliações!$C$53,BASE!$Q$4:$Q$60,0),MATCH('Microciclos - Endurance (2)'!IZ91,BASE!$Q$4:$V$4,0)),0))),"")</f>
        <v>0</v>
      </c>
      <c r="JD91" s="409" t="str">
        <f t="shared" si="911"/>
        <v/>
      </c>
      <c r="JH91" s="407"/>
      <c r="JI91" s="407"/>
      <c r="JJ91" s="407"/>
      <c r="JK91" s="407"/>
      <c r="JL91" s="407">
        <f t="shared" si="996"/>
        <v>0</v>
      </c>
      <c r="JM91" s="407">
        <f t="shared" si="912"/>
        <v>0</v>
      </c>
      <c r="JN91" s="408" t="str">
        <f t="shared" si="913"/>
        <v/>
      </c>
      <c r="JO91" s="407" t="s">
        <v>144</v>
      </c>
      <c r="JP91" s="407"/>
      <c r="JQ91" s="409" t="str">
        <f t="shared" si="914"/>
        <v/>
      </c>
      <c r="JR91" s="410" t="str">
        <f t="shared" si="915"/>
        <v/>
      </c>
      <c r="JS91" s="407" t="str">
        <f>IFERROR(IF(JO91="PACE_Daniels",(INDEX(BASE!$AE$4:$AH$8,MATCH('Microciclos - Endurance (2)'!JP91,BASE!$AE$4:$AE$8,0),4)),IF(AND(JO91="vVO2máx",JP91&gt;=35,JP91&lt;=45),"9-11",IF(AND(JO91="vVO2máx",JP91&gt;45,JP91&lt;=65),"11",IF(AND(JO91="vVO2máx",JP91&gt;65,JP91&lt;=75),"12-13",IF(AND(JO91="vVO2máx",JP91&gt;=80,JP91&lt;=85),"14-16",IF(AND(JO91="vVO2máx",JP91&gt;=85,JP91&lt;100),"17-19",IF(AND(JO91="vVO2máx",JP91&gt;=100),"20",IF(AND(JO91="FCR",JP91&gt;40,JP91&lt;=60),"12-13",IF(AND(JO91="FCR",JP91&gt;60,JP91&lt;=84),"14-16",IF(AND(JO91="FCR",JP91&gt;=85,JP91&lt;100),"17-19",IF(AND(JO91="FCR",JP91=100),"20",""))))))))))),"")</f>
        <v/>
      </c>
      <c r="JT91" s="409" t="str">
        <f>IFERROR(IF(JO91="vVO2máx",(Avaliações!$C$51*'Microciclos - Endurance (2)'!JP91)/100,IF(JO91="Velocidade_crítica",IF(JP91="80% VC",Avaliações!#REF!*0.8,IF(JP91="100% VC",Avaliações!#REF!*1,IF(JP91="120% VC",Avaliações!#REF!*1.2,IF(JP91="&gt;30%",Avaliações!$C$54*1.3,IF(JP91="&gt;40%",Avaliações!$C$54*1.4,0))))),IF(JO91="PACE_Daniels",INDEX(BASE!$Q$4:$V$60,MATCH(Avaliações!$C$53,BASE!$Q$4:$Q$60,0),MATCH('Microciclos - Endurance (2)'!JP91,BASE!$Q$4:$V$4,0)),""))),"")</f>
        <v/>
      </c>
      <c r="JU91" s="407" t="s">
        <v>144</v>
      </c>
      <c r="JV91" s="407"/>
      <c r="JW91" s="410" t="str">
        <f t="shared" si="916"/>
        <v/>
      </c>
      <c r="JX91" s="407" t="str">
        <f>IFERROR(IF(JO91="PACE_Daniels",(INDEX(BASE!$AE$4:$AH$7,MATCH('Microciclos - Endurance (2)'!JV91,BASE!$AE$4:$AE$7,0),4)),IF(AND(JO91="vVO2máx",JV91&gt;=35,JV91&lt;=45),"9-11",IF(AND(JO91="vVO2máx",JV91&gt;45,JV91&lt;=65),"11",IF(AND(JO91="vVO2máx",JV91&gt;65,JV91&lt;=75),"12-13",IF(AND(JO91="vVO2máx",JV91&gt;=80,JV91&lt;=85),"14-16",IF(AND(JO91="vVO2máx",JV91&gt;=85,JV91&lt;100),"17-19",IF(AND(JO91="vVO2máx",JV91&gt;=100),"20",IF(AND(JO91="FCR",JV91&gt;40,JV91&lt;=60),"12-13",IF(AND(JO91="FCR",JV91&gt;60,JV91&lt;=84),"14-16",IF(AND(JO91="FCR",JV91&gt;=85,JV91&lt;100),"17-19",IF(AND(JO91="FCR",JV91=100),"20",""))))))))))),"")</f>
        <v/>
      </c>
      <c r="JY91" s="409">
        <f>IFERROR(IF(JU91="vVO2máx",(Avaliações!$C$51*'Microciclos - Endurance (2)'!JV91)/100,IF(JU91="Velocidade_crítica",IF(JV91="80% VC",Avaliações!#REF!*0.8,IF(JV91="100% VC",Avaliações!#REF!*1,IF(JV91="120% VC",Avaliações!#REF!*1.2,IF(JV91="&gt;30%",Avaliações!$C$54*1.3,IF(JV91="&gt;40%",Avaliações!$C$54*1.4,0))))),IF(JU91="PACE_Daniels",INDEX(BASE!$Q$4:$V$60,MATCH(Avaliações!$C$53,BASE!$Q$4:$Q$60,0),MATCH('Microciclos - Endurance (2)'!JV91,BASE!$Q$4:$V$4,0)),0))),"")</f>
        <v>0</v>
      </c>
      <c r="JZ91" s="409" t="str">
        <f t="shared" si="917"/>
        <v/>
      </c>
      <c r="KD91" s="407"/>
      <c r="KE91" s="407"/>
      <c r="KF91" s="407"/>
      <c r="KG91" s="407"/>
      <c r="KH91" s="407">
        <f t="shared" si="997"/>
        <v>0</v>
      </c>
      <c r="KI91" s="407">
        <f t="shared" si="918"/>
        <v>0</v>
      </c>
      <c r="KJ91" s="408" t="str">
        <f t="shared" si="919"/>
        <v/>
      </c>
      <c r="KK91" s="407" t="s">
        <v>144</v>
      </c>
      <c r="KL91" s="407"/>
      <c r="KM91" s="409" t="str">
        <f t="shared" si="920"/>
        <v/>
      </c>
      <c r="KN91" s="410" t="str">
        <f t="shared" si="921"/>
        <v/>
      </c>
      <c r="KO91" s="407" t="str">
        <f>IFERROR(IF(KK91="PACE_Daniels",(INDEX(BASE!$AE$4:$AH$8,MATCH('Microciclos - Endurance (2)'!KL91,BASE!$AE$4:$AE$8,0),4)),IF(AND(KK91="vVO2máx",KL91&gt;=35,KL91&lt;=45),"9-11",IF(AND(KK91="vVO2máx",KL91&gt;45,KL91&lt;=65),"11",IF(AND(KK91="vVO2máx",KL91&gt;65,KL91&lt;=75),"12-13",IF(AND(KK91="vVO2máx",KL91&gt;=80,KL91&lt;=85),"14-16",IF(AND(KK91="vVO2máx",KL91&gt;=85,KL91&lt;100),"17-19",IF(AND(KK91="vVO2máx",KL91&gt;=100),"20",IF(AND(KK91="FCR",KL91&gt;40,KL91&lt;=60),"12-13",IF(AND(KK91="FCR",KL91&gt;60,KL91&lt;=84),"14-16",IF(AND(KK91="FCR",KL91&gt;=85,KL91&lt;100),"17-19",IF(AND(KK91="FCR",KL91=100),"20",""))))))))))),"")</f>
        <v/>
      </c>
      <c r="KP91" s="409" t="str">
        <f>IFERROR(IF(KK91="vVO2máx",(Avaliações!$C$51*'Microciclos - Endurance (2)'!KL91)/100,IF(KK91="Velocidade_crítica",IF(KL91="80% VC",Avaliações!#REF!*0.8,IF(KL91="100% VC",Avaliações!#REF!*1,IF(KL91="120% VC",Avaliações!#REF!*1.2,IF(KL91="&gt;30%",Avaliações!$C$54*1.3,IF(KL91="&gt;40%",Avaliações!$C$54*1.4,0))))),IF(KK91="PACE_Daniels",INDEX(BASE!$Q$4:$V$60,MATCH(Avaliações!$C$53,BASE!$Q$4:$Q$60,0),MATCH('Microciclos - Endurance (2)'!KL91,BASE!$Q$4:$V$4,0)),""))),"")</f>
        <v/>
      </c>
      <c r="KQ91" s="407" t="s">
        <v>144</v>
      </c>
      <c r="KR91" s="407"/>
      <c r="KS91" s="410" t="str">
        <f t="shared" si="922"/>
        <v/>
      </c>
      <c r="KT91" s="407" t="str">
        <f>IFERROR(IF(KK91="PACE_Daniels",(INDEX(BASE!$AE$4:$AH$7,MATCH('Microciclos - Endurance (2)'!KR91,BASE!$AE$4:$AE$7,0),4)),IF(AND(KK91="vVO2máx",KR91&gt;=35,KR91&lt;=45),"9-11",IF(AND(KK91="vVO2máx",KR91&gt;45,KR91&lt;=65),"11",IF(AND(KK91="vVO2máx",KR91&gt;65,KR91&lt;=75),"12-13",IF(AND(KK91="vVO2máx",KR91&gt;=80,KR91&lt;=85),"14-16",IF(AND(KK91="vVO2máx",KR91&gt;=85,KR91&lt;100),"17-19",IF(AND(KK91="vVO2máx",KR91&gt;=100),"20",IF(AND(KK91="FCR",KR91&gt;40,KR91&lt;=60),"12-13",IF(AND(KK91="FCR",KR91&gt;60,KR91&lt;=84),"14-16",IF(AND(KK91="FCR",KR91&gt;=85,KR91&lt;100),"17-19",IF(AND(KK91="FCR",KR91=100),"20",""))))))))))),"")</f>
        <v/>
      </c>
      <c r="KU91" s="409">
        <f>IFERROR(IF(KQ91="vVO2máx",(Avaliações!$C$51*'Microciclos - Endurance (2)'!KR91)/100,IF(KQ91="Velocidade_crítica",IF(KR91="80% VC",Avaliações!#REF!*0.8,IF(KR91="100% VC",Avaliações!#REF!*1,IF(KR91="120% VC",Avaliações!#REF!*1.2,IF(KR91="&gt;30%",Avaliações!$C$54*1.3,IF(KR91="&gt;40%",Avaliações!$C$54*1.4,0))))),IF(KQ91="PACE_Daniels",INDEX(BASE!$Q$4:$V$60,MATCH(Avaliações!$C$53,BASE!$Q$4:$Q$60,0),MATCH('Microciclos - Endurance (2)'!KR91,BASE!$Q$4:$V$4,0)),0))),"")</f>
        <v>0</v>
      </c>
      <c r="KV91" s="409" t="str">
        <f t="shared" si="923"/>
        <v/>
      </c>
      <c r="KZ91" s="407"/>
      <c r="LA91" s="407"/>
      <c r="LB91" s="407"/>
      <c r="LC91" s="407"/>
      <c r="LD91" s="407">
        <f t="shared" si="998"/>
        <v>0</v>
      </c>
      <c r="LE91" s="407">
        <f t="shared" si="924"/>
        <v>0</v>
      </c>
      <c r="LF91" s="408" t="str">
        <f t="shared" si="925"/>
        <v/>
      </c>
      <c r="LG91" s="407" t="s">
        <v>144</v>
      </c>
      <c r="LH91" s="407"/>
      <c r="LI91" s="409" t="str">
        <f t="shared" si="926"/>
        <v/>
      </c>
      <c r="LJ91" s="410" t="str">
        <f t="shared" si="927"/>
        <v/>
      </c>
      <c r="LK91" s="407" t="str">
        <f>IFERROR(IF(LG91="PACE_Daniels",(INDEX(BASE!$AE$4:$AH$8,MATCH('Microciclos - Endurance (2)'!LH91,BASE!$AE$4:$AE$8,0),4)),IF(AND(LG91="vVO2máx",LH91&gt;=35,LH91&lt;=45),"9-11",IF(AND(LG91="vVO2máx",LH91&gt;45,LH91&lt;=65),"11",IF(AND(LG91="vVO2máx",LH91&gt;65,LH91&lt;=75),"12-13",IF(AND(LG91="vVO2máx",LH91&gt;=80,LH91&lt;=85),"14-16",IF(AND(LG91="vVO2máx",LH91&gt;=85,LH91&lt;100),"17-19",IF(AND(LG91="vVO2máx",LH91&gt;=100),"20",IF(AND(LG91="FCR",LH91&gt;40,LH91&lt;=60),"12-13",IF(AND(LG91="FCR",LH91&gt;60,LH91&lt;=84),"14-16",IF(AND(LG91="FCR",LH91&gt;=85,LH91&lt;100),"17-19",IF(AND(LG91="FCR",LH91=100),"20",""))))))))))),"")</f>
        <v/>
      </c>
      <c r="LL91" s="409" t="str">
        <f>IFERROR(IF(LG91="vVO2máx",(Avaliações!$C$51*'Microciclos - Endurance (2)'!LH91)/100,IF(LG91="Velocidade_crítica",IF(LH91="80% VC",Avaliações!#REF!*0.8,IF(LH91="100% VC",Avaliações!#REF!*1,IF(LH91="120% VC",Avaliações!#REF!*1.2,IF(LH91="&gt;30%",Avaliações!$C$54*1.3,IF(LH91="&gt;40%",Avaliações!$C$54*1.4,0))))),IF(LG91="PACE_Daniels",INDEX(BASE!$Q$4:$V$60,MATCH(Avaliações!$C$53,BASE!$Q$4:$Q$60,0),MATCH('Microciclos - Endurance (2)'!LH91,BASE!$Q$4:$V$4,0)),""))),"")</f>
        <v/>
      </c>
      <c r="LM91" s="407" t="s">
        <v>144</v>
      </c>
      <c r="LN91" s="407"/>
      <c r="LO91" s="410" t="str">
        <f t="shared" si="928"/>
        <v/>
      </c>
      <c r="LP91" s="407" t="str">
        <f>IFERROR(IF(LG91="PACE_Daniels",(INDEX(BASE!$AE$4:$AH$7,MATCH('Microciclos - Endurance (2)'!LN91,BASE!$AE$4:$AE$7,0),4)),IF(AND(LG91="vVO2máx",LN91&gt;=35,LN91&lt;=45),"9-11",IF(AND(LG91="vVO2máx",LN91&gt;45,LN91&lt;=65),"11",IF(AND(LG91="vVO2máx",LN91&gt;65,LN91&lt;=75),"12-13",IF(AND(LG91="vVO2máx",LN91&gt;=80,LN91&lt;=85),"14-16",IF(AND(LG91="vVO2máx",LN91&gt;=85,LN91&lt;100),"17-19",IF(AND(LG91="vVO2máx",LN91&gt;=100),"20",IF(AND(LG91="FCR",LN91&gt;40,LN91&lt;=60),"12-13",IF(AND(LG91="FCR",LN91&gt;60,LN91&lt;=84),"14-16",IF(AND(LG91="FCR",LN91&gt;=85,LN91&lt;100),"17-19",IF(AND(LG91="FCR",LN91=100),"20",""))))))))))),"")</f>
        <v/>
      </c>
      <c r="LQ91" s="409">
        <f>IFERROR(IF(LM91="vVO2máx",(Avaliações!$C$51*'Microciclos - Endurance (2)'!LN91)/100,IF(LM91="Velocidade_crítica",IF(LN91="80% VC",Avaliações!#REF!*0.8,IF(LN91="100% VC",Avaliações!#REF!*1,IF(LN91="120% VC",Avaliações!#REF!*1.2,IF(LN91="&gt;30%",Avaliações!$C$54*1.3,IF(LN91="&gt;40%",Avaliações!$C$54*1.4,0))))),IF(LM91="PACE_Daniels",INDEX(BASE!$Q$4:$V$60,MATCH(Avaliações!$C$53,BASE!$Q$4:$Q$60,0),MATCH('Microciclos - Endurance (2)'!LN91,BASE!$Q$4:$V$4,0)),0))),"")</f>
        <v>0</v>
      </c>
      <c r="LR91" s="409" t="str">
        <f t="shared" si="929"/>
        <v/>
      </c>
      <c r="LV91" s="407"/>
      <c r="LW91" s="407"/>
      <c r="LX91" s="407"/>
      <c r="LY91" s="407"/>
      <c r="LZ91" s="407">
        <f t="shared" si="999"/>
        <v>0</v>
      </c>
      <c r="MA91" s="407">
        <f t="shared" si="930"/>
        <v>0</v>
      </c>
      <c r="MB91" s="408" t="str">
        <f t="shared" si="931"/>
        <v/>
      </c>
      <c r="MC91" s="407" t="s">
        <v>144</v>
      </c>
      <c r="MD91" s="407"/>
      <c r="ME91" s="409" t="str">
        <f t="shared" si="932"/>
        <v/>
      </c>
      <c r="MF91" s="410" t="str">
        <f t="shared" si="933"/>
        <v/>
      </c>
      <c r="MG91" s="407" t="str">
        <f>IFERROR(IF(MC91="PACE_Daniels",(INDEX(BASE!$AE$4:$AH$8,MATCH('Microciclos - Endurance (2)'!MD91,BASE!$AE$4:$AE$8,0),4)),IF(AND(MC91="vVO2máx",MD91&gt;=35,MD91&lt;=45),"9-11",IF(AND(MC91="vVO2máx",MD91&gt;45,MD91&lt;=65),"11",IF(AND(MC91="vVO2máx",MD91&gt;65,MD91&lt;=75),"12-13",IF(AND(MC91="vVO2máx",MD91&gt;=80,MD91&lt;=85),"14-16",IF(AND(MC91="vVO2máx",MD91&gt;=85,MD91&lt;100),"17-19",IF(AND(MC91="vVO2máx",MD91&gt;=100),"20",IF(AND(MC91="FCR",MD91&gt;40,MD91&lt;=60),"12-13",IF(AND(MC91="FCR",MD91&gt;60,MD91&lt;=84),"14-16",IF(AND(MC91="FCR",MD91&gt;=85,MD91&lt;100),"17-19",IF(AND(MC91="FCR",MD91=100),"20",""))))))))))),"")</f>
        <v/>
      </c>
      <c r="MH91" s="409" t="str">
        <f>IFERROR(IF(MC91="vVO2máx",(Avaliações!$C$51*'Microciclos - Endurance (2)'!MD91)/100,IF(MC91="Velocidade_crítica",IF(MD91="80% VC",Avaliações!#REF!*0.8,IF(MD91="100% VC",Avaliações!#REF!*1,IF(MD91="120% VC",Avaliações!#REF!*1.2,IF(MD91="&gt;30%",Avaliações!$C$54*1.3,IF(MD91="&gt;40%",Avaliações!$C$54*1.4,0))))),IF(MC91="PACE_Daniels",INDEX(BASE!$Q$4:$V$60,MATCH(Avaliações!$C$53,BASE!$Q$4:$Q$60,0),MATCH('Microciclos - Endurance (2)'!MD91,BASE!$Q$4:$V$4,0)),""))),"")</f>
        <v/>
      </c>
      <c r="MI91" s="407" t="s">
        <v>144</v>
      </c>
      <c r="MJ91" s="407"/>
      <c r="MK91" s="410" t="str">
        <f t="shared" si="934"/>
        <v/>
      </c>
      <c r="ML91" s="407" t="str">
        <f>IFERROR(IF(MC91="PACE_Daniels",(INDEX(BASE!$AE$4:$AH$7,MATCH('Microciclos - Endurance (2)'!MJ91,BASE!$AE$4:$AE$7,0),4)),IF(AND(MC91="vVO2máx",MJ91&gt;=35,MJ91&lt;=45),"9-11",IF(AND(MC91="vVO2máx",MJ91&gt;45,MJ91&lt;=65),"11",IF(AND(MC91="vVO2máx",MJ91&gt;65,MJ91&lt;=75),"12-13",IF(AND(MC91="vVO2máx",MJ91&gt;=80,MJ91&lt;=85),"14-16",IF(AND(MC91="vVO2máx",MJ91&gt;=85,MJ91&lt;100),"17-19",IF(AND(MC91="vVO2máx",MJ91&gt;=100),"20",IF(AND(MC91="FCR",MJ91&gt;40,MJ91&lt;=60),"12-13",IF(AND(MC91="FCR",MJ91&gt;60,MJ91&lt;=84),"14-16",IF(AND(MC91="FCR",MJ91&gt;=85,MJ91&lt;100),"17-19",IF(AND(MC91="FCR",MJ91=100),"20",""))))))))))),"")</f>
        <v/>
      </c>
      <c r="MM91" s="409">
        <f>IFERROR(IF(MI91="vVO2máx",(Avaliações!$C$51*'Microciclos - Endurance (2)'!MJ91)/100,IF(MI91="Velocidade_crítica",IF(MJ91="80% VC",Avaliações!#REF!*0.8,IF(MJ91="100% VC",Avaliações!#REF!*1,IF(MJ91="120% VC",Avaliações!#REF!*1.2,IF(MJ91="&gt;30%",Avaliações!$C$54*1.3,IF(MJ91="&gt;40%",Avaliações!$C$54*1.4,0))))),IF(MI91="PACE_Daniels",INDEX(BASE!$Q$4:$V$60,MATCH(Avaliações!$C$53,BASE!$Q$4:$Q$60,0),MATCH('Microciclos - Endurance (2)'!MJ91,BASE!$Q$4:$V$4,0)),0))),"")</f>
        <v>0</v>
      </c>
      <c r="MN91" s="409" t="str">
        <f t="shared" si="935"/>
        <v/>
      </c>
      <c r="MR91" s="407"/>
      <c r="MS91" s="407"/>
      <c r="MT91" s="407"/>
      <c r="MU91" s="407"/>
      <c r="MV91" s="407">
        <f t="shared" si="1000"/>
        <v>0</v>
      </c>
      <c r="MW91" s="407">
        <f t="shared" si="936"/>
        <v>0</v>
      </c>
      <c r="MX91" s="408" t="str">
        <f t="shared" si="937"/>
        <v/>
      </c>
      <c r="MY91" s="407" t="s">
        <v>144</v>
      </c>
      <c r="MZ91" s="407"/>
      <c r="NA91" s="409" t="str">
        <f t="shared" si="938"/>
        <v/>
      </c>
      <c r="NB91" s="410" t="str">
        <f t="shared" si="939"/>
        <v/>
      </c>
      <c r="NC91" s="407" t="str">
        <f>IFERROR(IF(MY91="PACE_Daniels",(INDEX(BASE!$AE$4:$AH$8,MATCH('Microciclos - Endurance (2)'!MZ91,BASE!$AE$4:$AE$8,0),4)),IF(AND(MY91="vVO2máx",MZ91&gt;=35,MZ91&lt;=45),"9-11",IF(AND(MY91="vVO2máx",MZ91&gt;45,MZ91&lt;=65),"11",IF(AND(MY91="vVO2máx",MZ91&gt;65,MZ91&lt;=75),"12-13",IF(AND(MY91="vVO2máx",MZ91&gt;=80,MZ91&lt;=85),"14-16",IF(AND(MY91="vVO2máx",MZ91&gt;=85,MZ91&lt;100),"17-19",IF(AND(MY91="vVO2máx",MZ91&gt;=100),"20",IF(AND(MY91="FCR",MZ91&gt;40,MZ91&lt;=60),"12-13",IF(AND(MY91="FCR",MZ91&gt;60,MZ91&lt;=84),"14-16",IF(AND(MY91="FCR",MZ91&gt;=85,MZ91&lt;100),"17-19",IF(AND(MY91="FCR",MZ91=100),"20",""))))))))))),"")</f>
        <v/>
      </c>
      <c r="ND91" s="409" t="str">
        <f>IFERROR(IF(MY91="vVO2máx",(Avaliações!$C$51*'Microciclos - Endurance (2)'!MZ91)/100,IF(MY91="Velocidade_crítica",IF(MZ91="80% VC",Avaliações!#REF!*0.8,IF(MZ91="100% VC",Avaliações!#REF!*1,IF(MZ91="120% VC",Avaliações!#REF!*1.2,IF(MZ91="&gt;30%",Avaliações!$C$54*1.3,IF(MZ91="&gt;40%",Avaliações!$C$54*1.4,0))))),IF(MY91="PACE_Daniels",INDEX(BASE!$Q$4:$V$60,MATCH(Avaliações!$C$53,BASE!$Q$4:$Q$60,0),MATCH('Microciclos - Endurance (2)'!MZ91,BASE!$Q$4:$V$4,0)),""))),"")</f>
        <v/>
      </c>
      <c r="NE91" s="407" t="s">
        <v>144</v>
      </c>
      <c r="NF91" s="407"/>
      <c r="NG91" s="410" t="str">
        <f t="shared" si="940"/>
        <v/>
      </c>
      <c r="NH91" s="407" t="str">
        <f>IFERROR(IF(MY91="PACE_Daniels",(INDEX(BASE!$AE$4:$AH$7,MATCH('Microciclos - Endurance (2)'!NF91,BASE!$AE$4:$AE$7,0),4)),IF(AND(MY91="vVO2máx",NF91&gt;=35,NF91&lt;=45),"9-11",IF(AND(MY91="vVO2máx",NF91&gt;45,NF91&lt;=65),"11",IF(AND(MY91="vVO2máx",NF91&gt;65,NF91&lt;=75),"12-13",IF(AND(MY91="vVO2máx",NF91&gt;=80,NF91&lt;=85),"14-16",IF(AND(MY91="vVO2máx",NF91&gt;=85,NF91&lt;100),"17-19",IF(AND(MY91="vVO2máx",NF91&gt;=100),"20",IF(AND(MY91="FCR",NF91&gt;40,NF91&lt;=60),"12-13",IF(AND(MY91="FCR",NF91&gt;60,NF91&lt;=84),"14-16",IF(AND(MY91="FCR",NF91&gt;=85,NF91&lt;100),"17-19",IF(AND(MY91="FCR",NF91=100),"20",""))))))))))),"")</f>
        <v/>
      </c>
      <c r="NI91" s="409">
        <f>IFERROR(IF(NE91="vVO2máx",(Avaliações!$C$51*'Microciclos - Endurance (2)'!NF91)/100,IF(NE91="Velocidade_crítica",IF(NF91="80% VC",Avaliações!#REF!*0.8,IF(NF91="100% VC",Avaliações!#REF!*1,IF(NF91="120% VC",Avaliações!#REF!*1.2,IF(NF91="&gt;30%",Avaliações!$C$54*1.3,IF(NF91="&gt;40%",Avaliações!$C$54*1.4,0))))),IF(NE91="PACE_Daniels",INDEX(BASE!$Q$4:$V$60,MATCH(Avaliações!$C$53,BASE!$Q$4:$Q$60,0),MATCH('Microciclos - Endurance (2)'!NF91,BASE!$Q$4:$V$4,0)),0))),"")</f>
        <v>0</v>
      </c>
      <c r="NJ91" s="409" t="str">
        <f t="shared" si="941"/>
        <v/>
      </c>
      <c r="NN91" s="407"/>
      <c r="NO91" s="407"/>
      <c r="NP91" s="407"/>
      <c r="NQ91" s="407"/>
      <c r="NR91" s="407">
        <f t="shared" si="1001"/>
        <v>0</v>
      </c>
      <c r="NS91" s="407">
        <f t="shared" si="942"/>
        <v>0</v>
      </c>
      <c r="NT91" s="408" t="str">
        <f t="shared" si="943"/>
        <v/>
      </c>
      <c r="NU91" s="407" t="s">
        <v>144</v>
      </c>
      <c r="NV91" s="407"/>
      <c r="NW91" s="409" t="str">
        <f t="shared" si="944"/>
        <v/>
      </c>
      <c r="NX91" s="410" t="str">
        <f t="shared" si="945"/>
        <v/>
      </c>
      <c r="NY91" s="407" t="str">
        <f>IFERROR(IF(NU91="PACE_Daniels",(INDEX(BASE!$AE$4:$AH$8,MATCH('Microciclos - Endurance (2)'!NV91,BASE!$AE$4:$AE$8,0),4)),IF(AND(NU91="vVO2máx",NV91&gt;=35,NV91&lt;=45),"9-11",IF(AND(NU91="vVO2máx",NV91&gt;45,NV91&lt;=65),"11",IF(AND(NU91="vVO2máx",NV91&gt;65,NV91&lt;=75),"12-13",IF(AND(NU91="vVO2máx",NV91&gt;=80,NV91&lt;=85),"14-16",IF(AND(NU91="vVO2máx",NV91&gt;=85,NV91&lt;100),"17-19",IF(AND(NU91="vVO2máx",NV91&gt;=100),"20",IF(AND(NU91="FCR",NV91&gt;40,NV91&lt;=60),"12-13",IF(AND(NU91="FCR",NV91&gt;60,NV91&lt;=84),"14-16",IF(AND(NU91="FCR",NV91&gt;=85,NV91&lt;100),"17-19",IF(AND(NU91="FCR",NV91=100),"20",""))))))))))),"")</f>
        <v/>
      </c>
      <c r="NZ91" s="409" t="str">
        <f>IFERROR(IF(NU91="vVO2máx",(Avaliações!$C$51*'Microciclos - Endurance (2)'!NV91)/100,IF(NU91="Velocidade_crítica",IF(NV91="80% VC",Avaliações!#REF!*0.8,IF(NV91="100% VC",Avaliações!#REF!*1,IF(NV91="120% VC",Avaliações!#REF!*1.2,IF(NV91="&gt;30%",Avaliações!$C$54*1.3,IF(NV91="&gt;40%",Avaliações!$C$54*1.4,0))))),IF(NU91="PACE_Daniels",INDEX(BASE!$Q$4:$V$60,MATCH(Avaliações!$C$53,BASE!$Q$4:$Q$60,0),MATCH('Microciclos - Endurance (2)'!NV91,BASE!$Q$4:$V$4,0)),""))),"")</f>
        <v/>
      </c>
      <c r="OA91" s="407" t="s">
        <v>144</v>
      </c>
      <c r="OB91" s="407"/>
      <c r="OC91" s="410" t="str">
        <f t="shared" si="946"/>
        <v/>
      </c>
      <c r="OD91" s="407" t="str">
        <f>IFERROR(IF(NU91="PACE_Daniels",(INDEX(BASE!$AE$4:$AH$7,MATCH('Microciclos - Endurance (2)'!OB91,BASE!$AE$4:$AE$7,0),4)),IF(AND(NU91="vVO2máx",OB91&gt;=35,OB91&lt;=45),"9-11",IF(AND(NU91="vVO2máx",OB91&gt;45,OB91&lt;=65),"11",IF(AND(NU91="vVO2máx",OB91&gt;65,OB91&lt;=75),"12-13",IF(AND(NU91="vVO2máx",OB91&gt;=80,OB91&lt;=85),"14-16",IF(AND(NU91="vVO2máx",OB91&gt;=85,OB91&lt;100),"17-19",IF(AND(NU91="vVO2máx",OB91&gt;=100),"20",IF(AND(NU91="FCR",OB91&gt;40,OB91&lt;=60),"12-13",IF(AND(NU91="FCR",OB91&gt;60,OB91&lt;=84),"14-16",IF(AND(NU91="FCR",OB91&gt;=85,OB91&lt;100),"17-19",IF(AND(NU91="FCR",OB91=100),"20",""))))))))))),"")</f>
        <v/>
      </c>
      <c r="OE91" s="409">
        <f>IFERROR(IF(OA91="vVO2máx",(Avaliações!$C$51*'Microciclos - Endurance (2)'!OB91)/100,IF(OA91="Velocidade_crítica",IF(OB91="80% VC",Avaliações!#REF!*0.8,IF(OB91="100% VC",Avaliações!#REF!*1,IF(OB91="120% VC",Avaliações!#REF!*1.2,IF(OB91="&gt;30%",Avaliações!$C$54*1.3,IF(OB91="&gt;40%",Avaliações!$C$54*1.4,0))))),IF(OA91="PACE_Daniels",INDEX(BASE!$Q$4:$V$60,MATCH(Avaliações!$C$53,BASE!$Q$4:$Q$60,0),MATCH('Microciclos - Endurance (2)'!OB91,BASE!$Q$4:$V$4,0)),0))),"")</f>
        <v>0</v>
      </c>
      <c r="OF91" s="409" t="str">
        <f t="shared" si="947"/>
        <v/>
      </c>
      <c r="OJ91" s="407"/>
      <c r="OK91" s="407"/>
      <c r="OL91" s="407"/>
      <c r="OM91" s="407"/>
      <c r="ON91" s="407">
        <f t="shared" si="1002"/>
        <v>0</v>
      </c>
      <c r="OO91" s="407">
        <f t="shared" si="948"/>
        <v>0</v>
      </c>
      <c r="OP91" s="408" t="str">
        <f t="shared" si="949"/>
        <v/>
      </c>
      <c r="OQ91" s="407" t="s">
        <v>144</v>
      </c>
      <c r="OR91" s="407"/>
      <c r="OS91" s="409" t="str">
        <f t="shared" si="950"/>
        <v/>
      </c>
      <c r="OT91" s="410" t="str">
        <f t="shared" si="951"/>
        <v/>
      </c>
      <c r="OU91" s="407" t="str">
        <f>IFERROR(IF(OQ91="PACE_Daniels",(INDEX(BASE!$AE$4:$AH$8,MATCH('Microciclos - Endurance (2)'!OR91,BASE!$AE$4:$AE$8,0),4)),IF(AND(OQ91="vVO2máx",OR91&gt;=35,OR91&lt;=45),"9-11",IF(AND(OQ91="vVO2máx",OR91&gt;45,OR91&lt;=65),"11",IF(AND(OQ91="vVO2máx",OR91&gt;65,OR91&lt;=75),"12-13",IF(AND(OQ91="vVO2máx",OR91&gt;=80,OR91&lt;=85),"14-16",IF(AND(OQ91="vVO2máx",OR91&gt;=85,OR91&lt;100),"17-19",IF(AND(OQ91="vVO2máx",OR91&gt;=100),"20",IF(AND(OQ91="FCR",OR91&gt;40,OR91&lt;=60),"12-13",IF(AND(OQ91="FCR",OR91&gt;60,OR91&lt;=84),"14-16",IF(AND(OQ91="FCR",OR91&gt;=85,OR91&lt;100),"17-19",IF(AND(OQ91="FCR",OR91=100),"20",""))))))))))),"")</f>
        <v/>
      </c>
      <c r="OV91" s="409" t="str">
        <f>IFERROR(IF(OQ91="vVO2máx",(Avaliações!$C$51*'Microciclos - Endurance (2)'!OR91)/100,IF(OQ91="Velocidade_crítica",IF(OR91="80% VC",Avaliações!#REF!*0.8,IF(OR91="100% VC",Avaliações!#REF!*1,IF(OR91="120% VC",Avaliações!#REF!*1.2,IF(OR91="&gt;30%",Avaliações!$C$54*1.3,IF(OR91="&gt;40%",Avaliações!$C$54*1.4,0))))),IF(OQ91="PACE_Daniels",INDEX(BASE!$Q$4:$V$60,MATCH(Avaliações!$C$53,BASE!$Q$4:$Q$60,0),MATCH('Microciclos - Endurance (2)'!OR91,BASE!$Q$4:$V$4,0)),""))),"")</f>
        <v/>
      </c>
      <c r="OW91" s="407" t="s">
        <v>144</v>
      </c>
      <c r="OX91" s="407"/>
      <c r="OY91" s="410" t="str">
        <f t="shared" si="952"/>
        <v/>
      </c>
      <c r="OZ91" s="407" t="str">
        <f>IFERROR(IF(OQ91="PACE_Daniels",(INDEX(BASE!$AE$4:$AH$7,MATCH('Microciclos - Endurance (2)'!OX91,BASE!$AE$4:$AE$7,0),4)),IF(AND(OQ91="vVO2máx",OX91&gt;=35,OX91&lt;=45),"9-11",IF(AND(OQ91="vVO2máx",OX91&gt;45,OX91&lt;=65),"11",IF(AND(OQ91="vVO2máx",OX91&gt;65,OX91&lt;=75),"12-13",IF(AND(OQ91="vVO2máx",OX91&gt;=80,OX91&lt;=85),"14-16",IF(AND(OQ91="vVO2máx",OX91&gt;=85,OX91&lt;100),"17-19",IF(AND(OQ91="vVO2máx",OX91&gt;=100),"20",IF(AND(OQ91="FCR",OX91&gt;40,OX91&lt;=60),"12-13",IF(AND(OQ91="FCR",OX91&gt;60,OX91&lt;=84),"14-16",IF(AND(OQ91="FCR",OX91&gt;=85,OX91&lt;100),"17-19",IF(AND(OQ91="FCR",OX91=100),"20",""))))))))))),"")</f>
        <v/>
      </c>
      <c r="PA91" s="409">
        <f>IFERROR(IF(OW91="vVO2máx",(Avaliações!$C$51*'Microciclos - Endurance (2)'!OX91)/100,IF(OW91="Velocidade_crítica",IF(OX91="80% VC",Avaliações!#REF!*0.8,IF(OX91="100% VC",Avaliações!#REF!*1,IF(OX91="120% VC",Avaliações!#REF!*1.2,IF(OX91="&gt;30%",Avaliações!$C$54*1.3,IF(OX91="&gt;40%",Avaliações!$C$54*1.4,0))))),IF(OW91="PACE_Daniels",INDEX(BASE!$Q$4:$V$60,MATCH(Avaliações!$C$53,BASE!$Q$4:$Q$60,0),MATCH('Microciclos - Endurance (2)'!OX91,BASE!$Q$4:$V$4,0)),0))),"")</f>
        <v>0</v>
      </c>
      <c r="PB91" s="409" t="str">
        <f t="shared" si="953"/>
        <v/>
      </c>
      <c r="PF91" s="407"/>
      <c r="PG91" s="407"/>
      <c r="PH91" s="407"/>
      <c r="PI91" s="407"/>
      <c r="PJ91" s="407">
        <f t="shared" si="1003"/>
        <v>0</v>
      </c>
      <c r="PK91" s="407">
        <f t="shared" si="954"/>
        <v>0</v>
      </c>
      <c r="PL91" s="408" t="str">
        <f t="shared" si="955"/>
        <v/>
      </c>
      <c r="PM91" s="407" t="s">
        <v>144</v>
      </c>
      <c r="PN91" s="407"/>
      <c r="PO91" s="409" t="str">
        <f t="shared" si="956"/>
        <v/>
      </c>
      <c r="PP91" s="410" t="str">
        <f t="shared" si="957"/>
        <v/>
      </c>
      <c r="PQ91" s="407" t="str">
        <f>IFERROR(IF(PM91="PACE_Daniels",(INDEX(BASE!$AE$4:$AH$8,MATCH('Microciclos - Endurance (2)'!PN91,BASE!$AE$4:$AE$8,0),4)),IF(AND(PM91="vVO2máx",PN91&gt;=35,PN91&lt;=45),"9-11",IF(AND(PM91="vVO2máx",PN91&gt;45,PN91&lt;=65),"11",IF(AND(PM91="vVO2máx",PN91&gt;65,PN91&lt;=75),"12-13",IF(AND(PM91="vVO2máx",PN91&gt;=80,PN91&lt;=85),"14-16",IF(AND(PM91="vVO2máx",PN91&gt;=85,PN91&lt;100),"17-19",IF(AND(PM91="vVO2máx",PN91&gt;=100),"20",IF(AND(PM91="FCR",PN91&gt;40,PN91&lt;=60),"12-13",IF(AND(PM91="FCR",PN91&gt;60,PN91&lt;=84),"14-16",IF(AND(PM91="FCR",PN91&gt;=85,PN91&lt;100),"17-19",IF(AND(PM91="FCR",PN91=100),"20",""))))))))))),"")</f>
        <v/>
      </c>
      <c r="PR91" s="409" t="str">
        <f>IFERROR(IF(PM91="vVO2máx",(Avaliações!$C$51*'Microciclos - Endurance (2)'!PN91)/100,IF(PM91="Velocidade_crítica",IF(PN91="80% VC",Avaliações!#REF!*0.8,IF(PN91="100% VC",Avaliações!#REF!*1,IF(PN91="120% VC",Avaliações!#REF!*1.2,IF(PN91="&gt;30%",Avaliações!$C$54*1.3,IF(PN91="&gt;40%",Avaliações!$C$54*1.4,0))))),IF(PM91="PACE_Daniels",INDEX(BASE!$Q$4:$V$60,MATCH(Avaliações!$C$53,BASE!$Q$4:$Q$60,0),MATCH('Microciclos - Endurance (2)'!PN91,BASE!$Q$4:$V$4,0)),""))),"")</f>
        <v/>
      </c>
      <c r="PS91" s="407" t="s">
        <v>144</v>
      </c>
      <c r="PT91" s="407"/>
      <c r="PU91" s="410" t="str">
        <f t="shared" si="958"/>
        <v/>
      </c>
      <c r="PV91" s="407" t="str">
        <f>IFERROR(IF(PM91="PACE_Daniels",(INDEX(BASE!$AE$4:$AH$7,MATCH('Microciclos - Endurance (2)'!PT91,BASE!$AE$4:$AE$7,0),4)),IF(AND(PM91="vVO2máx",PT91&gt;=35,PT91&lt;=45),"9-11",IF(AND(PM91="vVO2máx",PT91&gt;45,PT91&lt;=65),"11",IF(AND(PM91="vVO2máx",PT91&gt;65,PT91&lt;=75),"12-13",IF(AND(PM91="vVO2máx",PT91&gt;=80,PT91&lt;=85),"14-16",IF(AND(PM91="vVO2máx",PT91&gt;=85,PT91&lt;100),"17-19",IF(AND(PM91="vVO2máx",PT91&gt;=100),"20",IF(AND(PM91="FCR",PT91&gt;40,PT91&lt;=60),"12-13",IF(AND(PM91="FCR",PT91&gt;60,PT91&lt;=84),"14-16",IF(AND(PM91="FCR",PT91&gt;=85,PT91&lt;100),"17-19",IF(AND(PM91="FCR",PT91=100),"20",""))))))))))),"")</f>
        <v/>
      </c>
      <c r="PW91" s="409">
        <f>IFERROR(IF(PS91="vVO2máx",(Avaliações!$C$51*'Microciclos - Endurance (2)'!PT91)/100,IF(PS91="Velocidade_crítica",IF(PT91="80% VC",Avaliações!#REF!*0.8,IF(PT91="100% VC",Avaliações!#REF!*1,IF(PT91="120% VC",Avaliações!#REF!*1.2,IF(PT91="&gt;30%",Avaliações!$C$54*1.3,IF(PT91="&gt;40%",Avaliações!$C$54*1.4,0))))),IF(PS91="PACE_Daniels",INDEX(BASE!$Q$4:$V$60,MATCH(Avaliações!$C$53,BASE!$Q$4:$Q$60,0),MATCH('Microciclos - Endurance (2)'!PT91,BASE!$Q$4:$V$4,0)),0))),"")</f>
        <v>0</v>
      </c>
      <c r="PX91" s="409" t="str">
        <f t="shared" si="959"/>
        <v/>
      </c>
      <c r="QB91" s="407"/>
      <c r="QC91" s="407"/>
      <c r="QD91" s="407"/>
      <c r="QE91" s="407"/>
      <c r="QF91" s="407">
        <f t="shared" si="1004"/>
        <v>0</v>
      </c>
      <c r="QG91" s="407">
        <f t="shared" si="960"/>
        <v>0</v>
      </c>
      <c r="QH91" s="408" t="str">
        <f t="shared" si="961"/>
        <v/>
      </c>
      <c r="QI91" s="407" t="s">
        <v>144</v>
      </c>
      <c r="QJ91" s="407"/>
      <c r="QK91" s="409" t="str">
        <f t="shared" si="962"/>
        <v/>
      </c>
      <c r="QL91" s="410" t="str">
        <f t="shared" si="963"/>
        <v/>
      </c>
      <c r="QM91" s="407" t="str">
        <f>IFERROR(IF(QI91="PACE_Daniels",(INDEX(BASE!$AE$4:$AH$8,MATCH('Microciclos - Endurance (2)'!QJ91,BASE!$AE$4:$AE$8,0),4)),IF(AND(QI91="vVO2máx",QJ91&gt;=35,QJ91&lt;=45),"9-11",IF(AND(QI91="vVO2máx",QJ91&gt;45,QJ91&lt;=65),"11",IF(AND(QI91="vVO2máx",QJ91&gt;65,QJ91&lt;=75),"12-13",IF(AND(QI91="vVO2máx",QJ91&gt;=80,QJ91&lt;=85),"14-16",IF(AND(QI91="vVO2máx",QJ91&gt;=85,QJ91&lt;100),"17-19",IF(AND(QI91="vVO2máx",QJ91&gt;=100),"20",IF(AND(QI91="FCR",QJ91&gt;40,QJ91&lt;=60),"12-13",IF(AND(QI91="FCR",QJ91&gt;60,QJ91&lt;=84),"14-16",IF(AND(QI91="FCR",QJ91&gt;=85,QJ91&lt;100),"17-19",IF(AND(QI91="FCR",QJ91=100),"20",""))))))))))),"")</f>
        <v/>
      </c>
      <c r="QN91" s="409" t="str">
        <f>IFERROR(IF(QI91="vVO2máx",(Avaliações!$C$51*'Microciclos - Endurance (2)'!QJ91)/100,IF(QI91="Velocidade_crítica",IF(QJ91="80% VC",Avaliações!#REF!*0.8,IF(QJ91="100% VC",Avaliações!#REF!*1,IF(QJ91="120% VC",Avaliações!#REF!*1.2,IF(QJ91="&gt;30%",Avaliações!$C$54*1.3,IF(QJ91="&gt;40%",Avaliações!$C$54*1.4,0))))),IF(QI91="PACE_Daniels",INDEX(BASE!$Q$4:$V$60,MATCH(Avaliações!$C$53,BASE!$Q$4:$Q$60,0),MATCH('Microciclos - Endurance (2)'!QJ91,BASE!$Q$4:$V$4,0)),""))),"")</f>
        <v/>
      </c>
      <c r="QO91" s="407" t="s">
        <v>144</v>
      </c>
      <c r="QP91" s="407"/>
      <c r="QQ91" s="410" t="str">
        <f t="shared" si="964"/>
        <v/>
      </c>
      <c r="QR91" s="407" t="str">
        <f>IFERROR(IF(QI91="PACE_Daniels",(INDEX(BASE!$AE$4:$AH$7,MATCH('Microciclos - Endurance (2)'!QP91,BASE!$AE$4:$AE$7,0),4)),IF(AND(QI91="vVO2máx",QP91&gt;=35,QP91&lt;=45),"9-11",IF(AND(QI91="vVO2máx",QP91&gt;45,QP91&lt;=65),"11",IF(AND(QI91="vVO2máx",QP91&gt;65,QP91&lt;=75),"12-13",IF(AND(QI91="vVO2máx",QP91&gt;=80,QP91&lt;=85),"14-16",IF(AND(QI91="vVO2máx",QP91&gt;=85,QP91&lt;100),"17-19",IF(AND(QI91="vVO2máx",QP91&gt;=100),"20",IF(AND(QI91="FCR",QP91&gt;40,QP91&lt;=60),"12-13",IF(AND(QI91="FCR",QP91&gt;60,QP91&lt;=84),"14-16",IF(AND(QI91="FCR",QP91&gt;=85,QP91&lt;100),"17-19",IF(AND(QI91="FCR",QP91=100),"20",""))))))))))),"")</f>
        <v/>
      </c>
      <c r="QS91" s="409">
        <f>IFERROR(IF(QO91="vVO2máx",(Avaliações!$C$51*'Microciclos - Endurance (2)'!QP91)/100,IF(QO91="Velocidade_crítica",IF(QP91="80% VC",Avaliações!#REF!*0.8,IF(QP91="100% VC",Avaliações!#REF!*1,IF(QP91="120% VC",Avaliações!#REF!*1.2,IF(QP91="&gt;30%",Avaliações!$C$54*1.3,IF(QP91="&gt;40%",Avaliações!$C$54*1.4,0))))),IF(QO91="PACE_Daniels",INDEX(BASE!$Q$4:$V$60,MATCH(Avaliações!$C$53,BASE!$Q$4:$Q$60,0),MATCH('Microciclos - Endurance (2)'!QP91,BASE!$Q$4:$V$4,0)),0))),"")</f>
        <v>0</v>
      </c>
      <c r="QT91" s="409" t="str">
        <f t="shared" si="965"/>
        <v/>
      </c>
      <c r="QX91" s="407"/>
      <c r="QY91" s="407"/>
      <c r="QZ91" s="407"/>
      <c r="RA91" s="407"/>
      <c r="RB91" s="407">
        <f t="shared" si="1005"/>
        <v>0</v>
      </c>
      <c r="RC91" s="407">
        <f t="shared" si="966"/>
        <v>0</v>
      </c>
      <c r="RD91" s="408" t="str">
        <f t="shared" si="967"/>
        <v/>
      </c>
      <c r="RE91" s="407" t="s">
        <v>144</v>
      </c>
      <c r="RF91" s="407"/>
      <c r="RG91" s="409" t="str">
        <f t="shared" si="968"/>
        <v/>
      </c>
      <c r="RH91" s="410" t="str">
        <f t="shared" si="969"/>
        <v/>
      </c>
      <c r="RI91" s="407" t="str">
        <f>IFERROR(IF(RE91="PACE_Daniels",(INDEX(BASE!$AE$4:$AH$8,MATCH('Microciclos - Endurance (2)'!RF91,BASE!$AE$4:$AE$8,0),4)),IF(AND(RE91="vVO2máx",RF91&gt;=35,RF91&lt;=45),"9-11",IF(AND(RE91="vVO2máx",RF91&gt;45,RF91&lt;=65),"11",IF(AND(RE91="vVO2máx",RF91&gt;65,RF91&lt;=75),"12-13",IF(AND(RE91="vVO2máx",RF91&gt;=80,RF91&lt;=85),"14-16",IF(AND(RE91="vVO2máx",RF91&gt;=85,RF91&lt;100),"17-19",IF(AND(RE91="vVO2máx",RF91&gt;=100),"20",IF(AND(RE91="FCR",RF91&gt;40,RF91&lt;=60),"12-13",IF(AND(RE91="FCR",RF91&gt;60,RF91&lt;=84),"14-16",IF(AND(RE91="FCR",RF91&gt;=85,RF91&lt;100),"17-19",IF(AND(RE91="FCR",RF91=100),"20",""))))))))))),"")</f>
        <v/>
      </c>
      <c r="RJ91" s="409" t="str">
        <f>IFERROR(IF(RE91="vVO2máx",(Avaliações!$C$51*'Microciclos - Endurance (2)'!RF91)/100,IF(RE91="Velocidade_crítica",IF(RF91="80% VC",Avaliações!#REF!*0.8,IF(RF91="100% VC",Avaliações!#REF!*1,IF(RF91="120% VC",Avaliações!#REF!*1.2,IF(RF91="&gt;30%",Avaliações!$C$54*1.3,IF(RF91="&gt;40%",Avaliações!$C$54*1.4,0))))),IF(RE91="PACE_Daniels",INDEX(BASE!$Q$4:$V$60,MATCH(Avaliações!$C$53,BASE!$Q$4:$Q$60,0),MATCH('Microciclos - Endurance (2)'!RF91,BASE!$Q$4:$V$4,0)),""))),"")</f>
        <v/>
      </c>
      <c r="RK91" s="407" t="s">
        <v>144</v>
      </c>
      <c r="RL91" s="407"/>
      <c r="RM91" s="410" t="str">
        <f t="shared" si="970"/>
        <v/>
      </c>
      <c r="RN91" s="407" t="str">
        <f>IFERROR(IF(RE91="PACE_Daniels",(INDEX(BASE!$AE$4:$AH$7,MATCH('Microciclos - Endurance (2)'!RL91,BASE!$AE$4:$AE$7,0),4)),IF(AND(RE91="vVO2máx",RL91&gt;=35,RL91&lt;=45),"9-11",IF(AND(RE91="vVO2máx",RL91&gt;45,RL91&lt;=65),"11",IF(AND(RE91="vVO2máx",RL91&gt;65,RL91&lt;=75),"12-13",IF(AND(RE91="vVO2máx",RL91&gt;=80,RL91&lt;=85),"14-16",IF(AND(RE91="vVO2máx",RL91&gt;=85,RL91&lt;100),"17-19",IF(AND(RE91="vVO2máx",RL91&gt;=100),"20",IF(AND(RE91="FCR",RL91&gt;40,RL91&lt;=60),"12-13",IF(AND(RE91="FCR",RL91&gt;60,RL91&lt;=84),"14-16",IF(AND(RE91="FCR",RL91&gt;=85,RL91&lt;100),"17-19",IF(AND(RE91="FCR",RL91=100),"20",""))))))))))),"")</f>
        <v/>
      </c>
      <c r="RO91" s="409">
        <f>IFERROR(IF(RK91="vVO2máx",(Avaliações!$C$51*'Microciclos - Endurance (2)'!RL91)/100,IF(RK91="Velocidade_crítica",IF(RL91="80% VC",Avaliações!#REF!*0.8,IF(RL91="100% VC",Avaliações!#REF!*1,IF(RL91="120% VC",Avaliações!#REF!*1.2,IF(RL91="&gt;30%",Avaliações!$C$54*1.3,IF(RL91="&gt;40%",Avaliações!$C$54*1.4,0))))),IF(RK91="PACE_Daniels",INDEX(BASE!$Q$4:$V$60,MATCH(Avaliações!$C$53,BASE!$Q$4:$Q$60,0),MATCH('Microciclos - Endurance (2)'!RL91,BASE!$Q$4:$V$4,0)),0))),"")</f>
        <v>0</v>
      </c>
      <c r="RP91" s="409" t="str">
        <f t="shared" si="971"/>
        <v/>
      </c>
      <c r="RT91" s="407"/>
      <c r="RU91" s="407"/>
      <c r="RV91" s="407"/>
      <c r="RW91" s="407"/>
      <c r="RX91" s="407">
        <f t="shared" si="1006"/>
        <v>0</v>
      </c>
      <c r="RY91" s="407">
        <f t="shared" si="972"/>
        <v>0</v>
      </c>
      <c r="RZ91" s="408" t="str">
        <f t="shared" si="973"/>
        <v/>
      </c>
      <c r="SA91" s="407" t="s">
        <v>144</v>
      </c>
      <c r="SB91" s="407"/>
      <c r="SC91" s="409" t="str">
        <f t="shared" si="974"/>
        <v/>
      </c>
      <c r="SD91" s="410" t="str">
        <f t="shared" si="975"/>
        <v/>
      </c>
      <c r="SE91" s="407" t="str">
        <f>IFERROR(IF(SA91="PACE_Daniels",(INDEX(BASE!$AE$4:$AH$8,MATCH('Microciclos - Endurance (2)'!SB91,BASE!$AE$4:$AE$8,0),4)),IF(AND(SA91="vVO2máx",SB91&gt;=35,SB91&lt;=45),"9-11",IF(AND(SA91="vVO2máx",SB91&gt;45,SB91&lt;=65),"11",IF(AND(SA91="vVO2máx",SB91&gt;65,SB91&lt;=75),"12-13",IF(AND(SA91="vVO2máx",SB91&gt;=80,SB91&lt;=85),"14-16",IF(AND(SA91="vVO2máx",SB91&gt;=85,SB91&lt;100),"17-19",IF(AND(SA91="vVO2máx",SB91&gt;=100),"20",IF(AND(SA91="FCR",SB91&gt;40,SB91&lt;=60),"12-13",IF(AND(SA91="FCR",SB91&gt;60,SB91&lt;=84),"14-16",IF(AND(SA91="FCR",SB91&gt;=85,SB91&lt;100),"17-19",IF(AND(SA91="FCR",SB91=100),"20",""))))))))))),"")</f>
        <v/>
      </c>
      <c r="SF91" s="409" t="str">
        <f>IFERROR(IF(SA91="vVO2máx",(Avaliações!$C$51*'Microciclos - Endurance (2)'!SB91)/100,IF(SA91="Velocidade_crítica",IF(SB91="80% VC",Avaliações!#REF!*0.8,IF(SB91="100% VC",Avaliações!#REF!*1,IF(SB91="120% VC",Avaliações!#REF!*1.2,IF(SB91="&gt;30%",Avaliações!$C$54*1.3,IF(SB91="&gt;40%",Avaliações!$C$54*1.4,0))))),IF(SA91="PACE_Daniels",INDEX(BASE!$Q$4:$V$60,MATCH(Avaliações!$C$53,BASE!$Q$4:$Q$60,0),MATCH('Microciclos - Endurance (2)'!SB91,BASE!$Q$4:$V$4,0)),""))),"")</f>
        <v/>
      </c>
      <c r="SG91" s="407" t="s">
        <v>144</v>
      </c>
      <c r="SH91" s="407"/>
      <c r="SI91" s="410" t="str">
        <f t="shared" si="976"/>
        <v/>
      </c>
      <c r="SJ91" s="407" t="str">
        <f>IFERROR(IF(SA91="PACE_Daniels",(INDEX(BASE!$AE$4:$AH$7,MATCH('Microciclos - Endurance (2)'!SH91,BASE!$AE$4:$AE$7,0),4)),IF(AND(SA91="vVO2máx",SH91&gt;=35,SH91&lt;=45),"9-11",IF(AND(SA91="vVO2máx",SH91&gt;45,SH91&lt;=65),"11",IF(AND(SA91="vVO2máx",SH91&gt;65,SH91&lt;=75),"12-13",IF(AND(SA91="vVO2máx",SH91&gt;=80,SH91&lt;=85),"14-16",IF(AND(SA91="vVO2máx",SH91&gt;=85,SH91&lt;100),"17-19",IF(AND(SA91="vVO2máx",SH91&gt;=100),"20",IF(AND(SA91="FCR",SH91&gt;40,SH91&lt;=60),"12-13",IF(AND(SA91="FCR",SH91&gt;60,SH91&lt;=84),"14-16",IF(AND(SA91="FCR",SH91&gt;=85,SH91&lt;100),"17-19",IF(AND(SA91="FCR",SH91=100),"20",""))))))))))),"")</f>
        <v/>
      </c>
      <c r="SK91" s="409">
        <f>IFERROR(IF(SG91="vVO2máx",(Avaliações!$C$51*'Microciclos - Endurance (2)'!SH91)/100,IF(SG91="Velocidade_crítica",IF(SH91="80% VC",Avaliações!#REF!*0.8,IF(SH91="100% VC",Avaliações!#REF!*1,IF(SH91="120% VC",Avaliações!#REF!*1.2,IF(SH91="&gt;30%",Avaliações!$C$54*1.3,IF(SH91="&gt;40%",Avaliações!$C$54*1.4,0))))),IF(SG91="PACE_Daniels",INDEX(BASE!$Q$4:$V$60,MATCH(Avaliações!$C$53,BASE!$Q$4:$Q$60,0),MATCH('Microciclos - Endurance (2)'!SH91,BASE!$Q$4:$V$4,0)),0))),"")</f>
        <v>0</v>
      </c>
      <c r="SL91" s="409" t="str">
        <f t="shared" si="977"/>
        <v/>
      </c>
      <c r="SP91" s="407"/>
      <c r="SQ91" s="407"/>
      <c r="SR91" s="407"/>
      <c r="SS91" s="407"/>
      <c r="ST91" s="407">
        <f t="shared" si="1007"/>
        <v>0</v>
      </c>
      <c r="SU91" s="407">
        <f t="shared" si="978"/>
        <v>0</v>
      </c>
      <c r="SV91" s="408" t="str">
        <f t="shared" si="979"/>
        <v/>
      </c>
      <c r="SW91" s="407" t="s">
        <v>144</v>
      </c>
      <c r="SX91" s="407"/>
      <c r="SY91" s="409" t="str">
        <f t="shared" si="980"/>
        <v/>
      </c>
      <c r="SZ91" s="410" t="str">
        <f t="shared" si="981"/>
        <v/>
      </c>
      <c r="TA91" s="407" t="str">
        <f>IFERROR(IF(SW91="PACE_Daniels",(INDEX(BASE!$AE$4:$AH$8,MATCH('Microciclos - Endurance (2)'!SX91,BASE!$AE$4:$AE$8,0),4)),IF(AND(SW91="vVO2máx",SX91&gt;=35,SX91&lt;=45),"9-11",IF(AND(SW91="vVO2máx",SX91&gt;45,SX91&lt;=65),"11",IF(AND(SW91="vVO2máx",SX91&gt;65,SX91&lt;=75),"12-13",IF(AND(SW91="vVO2máx",SX91&gt;=80,SX91&lt;=85),"14-16",IF(AND(SW91="vVO2máx",SX91&gt;=85,SX91&lt;100),"17-19",IF(AND(SW91="vVO2máx",SX91&gt;=100),"20",IF(AND(SW91="FCR",SX91&gt;40,SX91&lt;=60),"12-13",IF(AND(SW91="FCR",SX91&gt;60,SX91&lt;=84),"14-16",IF(AND(SW91="FCR",SX91&gt;=85,SX91&lt;100),"17-19",IF(AND(SW91="FCR",SX91=100),"20",""))))))))))),"")</f>
        <v/>
      </c>
      <c r="TB91" s="409" t="str">
        <f>IFERROR(IF(SW91="vVO2máx",(Avaliações!$C$51*'Microciclos - Endurance (2)'!SX91)/100,IF(SW91="Velocidade_crítica",IF(SX91="80% VC",Avaliações!#REF!*0.8,IF(SX91="100% VC",Avaliações!#REF!*1,IF(SX91="120% VC",Avaliações!#REF!*1.2,IF(SX91="&gt;30%",Avaliações!$C$54*1.3,IF(SX91="&gt;40%",Avaliações!$C$54*1.4,0))))),IF(SW91="PACE_Daniels",INDEX(BASE!$Q$4:$V$60,MATCH(Avaliações!$C$53,BASE!$Q$4:$Q$60,0),MATCH('Microciclos - Endurance (2)'!SX91,BASE!$Q$4:$V$4,0)),""))),"")</f>
        <v/>
      </c>
      <c r="TC91" s="407" t="s">
        <v>144</v>
      </c>
      <c r="TD91" s="407"/>
      <c r="TE91" s="410" t="str">
        <f t="shared" si="982"/>
        <v/>
      </c>
      <c r="TF91" s="407" t="str">
        <f>IFERROR(IF(SW91="PACE_Daniels",(INDEX(BASE!$AE$4:$AH$7,MATCH('Microciclos - Endurance (2)'!TD91,BASE!$AE$4:$AE$7,0),4)),IF(AND(SW91="vVO2máx",TD91&gt;=35,TD91&lt;=45),"9-11",IF(AND(SW91="vVO2máx",TD91&gt;45,TD91&lt;=65),"11",IF(AND(SW91="vVO2máx",TD91&gt;65,TD91&lt;=75),"12-13",IF(AND(SW91="vVO2máx",TD91&gt;=80,TD91&lt;=85),"14-16",IF(AND(SW91="vVO2máx",TD91&gt;=85,TD91&lt;100),"17-19",IF(AND(SW91="vVO2máx",TD91&gt;=100),"20",IF(AND(SW91="FCR",TD91&gt;40,TD91&lt;=60),"12-13",IF(AND(SW91="FCR",TD91&gt;60,TD91&lt;=84),"14-16",IF(AND(SW91="FCR",TD91&gt;=85,TD91&lt;100),"17-19",IF(AND(SW91="FCR",TD91=100),"20",""))))))))))),"")</f>
        <v/>
      </c>
      <c r="TG91" s="409">
        <f>IFERROR(IF(TC91="vVO2máx",(Avaliações!$C$51*'Microciclos - Endurance (2)'!TD91)/100,IF(TC91="Velocidade_crítica",IF(TD91="80% VC",Avaliações!#REF!*0.8,IF(TD91="100% VC",Avaliações!#REF!*1,IF(TD91="120% VC",Avaliações!#REF!*1.2,IF(TD91="&gt;30%",Avaliações!$C$54*1.3,IF(TD91="&gt;40%",Avaliações!$C$54*1.4,0))))),IF(TC91="PACE_Daniels",INDEX(BASE!$Q$4:$V$60,MATCH(Avaliações!$C$53,BASE!$Q$4:$Q$60,0),MATCH('Microciclos - Endurance (2)'!TD91,BASE!$Q$4:$V$4,0)),0))),"")</f>
        <v>0</v>
      </c>
      <c r="TH91" s="409" t="str">
        <f t="shared" si="983"/>
        <v/>
      </c>
    </row>
    <row r="92" spans="4:528">
      <c r="D92" s="407"/>
      <c r="E92" s="407"/>
      <c r="F92" s="407"/>
      <c r="G92" s="407"/>
      <c r="H92" s="407">
        <f t="shared" si="984"/>
        <v>0</v>
      </c>
      <c r="I92" s="407">
        <f t="shared" si="840"/>
        <v>0</v>
      </c>
      <c r="J92" s="408" t="str">
        <f t="shared" si="841"/>
        <v/>
      </c>
      <c r="K92" s="407" t="s">
        <v>144</v>
      </c>
      <c r="L92" s="407"/>
      <c r="M92" s="409" t="str">
        <f t="shared" si="842"/>
        <v/>
      </c>
      <c r="N92" s="410" t="str">
        <f t="shared" si="843"/>
        <v/>
      </c>
      <c r="O92" s="407" t="str">
        <f>IFERROR(IF(K92="PACE_Daniels",(INDEX(BASE!$AE$4:$AH$8,MATCH('Microciclos - Endurance (2)'!L92,BASE!$AE$4:$AE$8,0),4)),IF(AND(K92="vVO2máx",L92&gt;=35,L92&lt;=45),"9-11",IF(AND(K92="vVO2máx",L92&gt;45,L92&lt;=65),"11",IF(AND(K92="vVO2máx",L92&gt;65,L92&lt;=75),"12-13",IF(AND(K92="vVO2máx",L92&gt;=80,L92&lt;=85),"14-16",IF(AND(K92="vVO2máx",L92&gt;=85,L92&lt;100),"17-19",IF(AND(K92="vVO2máx",L92&gt;=100),"20",IF(AND(K92="FCR",L92&gt;40,L92&lt;=60),"12-13",IF(AND(K92="FCR",L92&gt;60,L92&lt;=84),"14-16",IF(AND(K92="FCR",L92&gt;=85,L92&lt;100),"17-19",IF(AND(K92="FCR",L92=100),"20",""))))))))))),"")</f>
        <v/>
      </c>
      <c r="P92" s="409" t="str">
        <f>IFERROR(IF(K92="vVO2máx",(Avaliações!$C$51*'Microciclos - Endurance (2)'!L92)/100,IF(K92="Velocidade_crítica",IF(L92="80% VC",Avaliações!#REF!*0.8,IF(L92="100% VC",Avaliações!#REF!*1,IF(L92="120% VC",Avaliações!#REF!*1.2,IF(L92="&gt;30%",Avaliações!$C$54*1.3,IF(L92="&gt;40%",Avaliações!$C$54*1.4,0))))),IF(K92="PACE_Daniels",INDEX(BASE!$Q$4:$V$60,MATCH(Avaliações!$C$53,BASE!$Q$4:$Q$60,0),MATCH('Microciclos - Endurance (2)'!L92,BASE!$Q$4:$V$4,0)),""))),"")</f>
        <v/>
      </c>
      <c r="Q92" s="407" t="s">
        <v>144</v>
      </c>
      <c r="R92" s="407"/>
      <c r="S92" s="410" t="str">
        <f t="shared" si="844"/>
        <v/>
      </c>
      <c r="T92" s="407" t="str">
        <f>IFERROR(IF(K92="PACE_Daniels",(INDEX(BASE!$AE$4:$AH$7,MATCH('Microciclos - Endurance (2)'!R92,BASE!$AE$4:$AE$7,0),4)),IF(AND(K92="vVO2máx",R92&gt;=35,R92&lt;=45),"9-11",IF(AND(K92="vVO2máx",R92&gt;45,R92&lt;=65),"11",IF(AND(K92="vVO2máx",R92&gt;65,R92&lt;=75),"12-13",IF(AND(K92="vVO2máx",R92&gt;=80,R92&lt;=85),"14-16",IF(AND(K92="vVO2máx",R92&gt;=85,R92&lt;100),"17-19",IF(AND(K92="vVO2máx",R92&gt;=100),"20",IF(AND(K92="FCR",R92&gt;40,R92&lt;=60),"12-13",IF(AND(K92="FCR",R92&gt;60,R92&lt;=84),"14-16",IF(AND(K92="FCR",R92&gt;=85,R92&lt;100),"17-19",IF(AND(K92="FCR",R92=100),"20",""))))))))))),"")</f>
        <v/>
      </c>
      <c r="U92" s="409">
        <f>IFERROR(IF(Q92="vVO2máx",(Avaliações!$C$51*'Microciclos - Endurance (2)'!R92)/100,IF(Q92="Velocidade_crítica",IF(R92="80% VC",Avaliações!#REF!*0.8,IF(R92="100% VC",Avaliações!#REF!*1,IF(R92="120% VC",Avaliações!#REF!*1.2,IF(R92="&gt;30%",Avaliações!$C$54*1.3,IF(R92="&gt;40%",Avaliações!$C$54*1.4,0))))),IF(Q92="PACE_Daniels",INDEX(BASE!$Q$4:$V$60,MATCH(Avaliações!$C$53,BASE!$Q$4:$Q$60,0),MATCH('Microciclos - Endurance (2)'!R92,BASE!$Q$4:$V$4,0)),0))),"")</f>
        <v>0</v>
      </c>
      <c r="V92" s="409" t="str">
        <f t="shared" si="845"/>
        <v/>
      </c>
      <c r="Z92" s="407"/>
      <c r="AA92" s="407"/>
      <c r="AB92" s="407"/>
      <c r="AC92" s="407"/>
      <c r="AD92" s="407">
        <f t="shared" si="985"/>
        <v>0</v>
      </c>
      <c r="AE92" s="407">
        <f t="shared" si="846"/>
        <v>0</v>
      </c>
      <c r="AF92" s="408" t="str">
        <f t="shared" si="847"/>
        <v/>
      </c>
      <c r="AG92" s="407" t="s">
        <v>144</v>
      </c>
      <c r="AH92" s="407"/>
      <c r="AI92" s="409" t="str">
        <f t="shared" si="848"/>
        <v/>
      </c>
      <c r="AJ92" s="410" t="str">
        <f t="shared" si="849"/>
        <v/>
      </c>
      <c r="AK92" s="407" t="str">
        <f>IFERROR(IF(AG92="PACE_Daniels",(INDEX(BASE!$AE$4:$AH$8,MATCH('Microciclos - Endurance (2)'!AH92,BASE!$AE$4:$AE$8,0),4)),IF(AND(AG92="vVO2máx",AH92&gt;=35,AH92&lt;=45),"9-11",IF(AND(AG92="vVO2máx",AH92&gt;45,AH92&lt;=65),"11",IF(AND(AG92="vVO2máx",AH92&gt;65,AH92&lt;=75),"12-13",IF(AND(AG92="vVO2máx",AH92&gt;=80,AH92&lt;=85),"14-16",IF(AND(AG92="vVO2máx",AH92&gt;=85,AH92&lt;100),"17-19",IF(AND(AG92="vVO2máx",AH92&gt;=100),"20",IF(AND(AG92="FCR",AH92&gt;40,AH92&lt;=60),"12-13",IF(AND(AG92="FCR",AH92&gt;60,AH92&lt;=84),"14-16",IF(AND(AG92="FCR",AH92&gt;=85,AH92&lt;100),"17-19",IF(AND(AG92="FCR",AH92=100),"20",""))))))))))),"")</f>
        <v/>
      </c>
      <c r="AL92" s="409" t="str">
        <f>IFERROR(IF(AG92="vVO2máx",(Avaliações!$C$51*'Microciclos - Endurance (2)'!AH92)/100,IF(AG92="Velocidade_crítica",IF(AH92="80% VC",Avaliações!#REF!*0.8,IF(AH92="100% VC",Avaliações!#REF!*1,IF(AH92="120% VC",Avaliações!#REF!*1.2,IF(AH92="&gt;30%",Avaliações!$C$54*1.3,IF(AH92="&gt;40%",Avaliações!$C$54*1.4,0))))),IF(AG92="PACE_Daniels",INDEX(BASE!$Q$4:$V$60,MATCH(Avaliações!$C$53,BASE!$Q$4:$Q$60,0),MATCH('Microciclos - Endurance (2)'!AH92,BASE!$Q$4:$V$4,0)),""))),"")</f>
        <v/>
      </c>
      <c r="AM92" s="407" t="s">
        <v>144</v>
      </c>
      <c r="AN92" s="407"/>
      <c r="AO92" s="410" t="str">
        <f t="shared" si="850"/>
        <v/>
      </c>
      <c r="AP92" s="407" t="str">
        <f>IFERROR(IF(AG92="PACE_Daniels",(INDEX(BASE!$AE$4:$AH$7,MATCH('Microciclos - Endurance (2)'!AN92,BASE!$AE$4:$AE$7,0),4)),IF(AND(AG92="vVO2máx",AN92&gt;=35,AN92&lt;=45),"9-11",IF(AND(AG92="vVO2máx",AN92&gt;45,AN92&lt;=65),"11",IF(AND(AG92="vVO2máx",AN92&gt;65,AN92&lt;=75),"12-13",IF(AND(AG92="vVO2máx",AN92&gt;=80,AN92&lt;=85),"14-16",IF(AND(AG92="vVO2máx",AN92&gt;=85,AN92&lt;100),"17-19",IF(AND(AG92="vVO2máx",AN92&gt;=100),"20",IF(AND(AG92="FCR",AN92&gt;40,AN92&lt;=60),"12-13",IF(AND(AG92="FCR",AN92&gt;60,AN92&lt;=84),"14-16",IF(AND(AG92="FCR",AN92&gt;=85,AN92&lt;100),"17-19",IF(AND(AG92="FCR",AN92=100),"20",""))))))))))),"")</f>
        <v/>
      </c>
      <c r="AQ92" s="409">
        <f>IFERROR(IF(AM92="vVO2máx",(Avaliações!$C$51*'Microciclos - Endurance (2)'!AN92)/100,IF(AM92="Velocidade_crítica",IF(AN92="80% VC",Avaliações!#REF!*0.8,IF(AN92="100% VC",Avaliações!#REF!*1,IF(AN92="120% VC",Avaliações!#REF!*1.2,IF(AN92="&gt;30%",Avaliações!$C$54*1.3,IF(AN92="&gt;40%",Avaliações!$C$54*1.4,0))))),IF(AM92="PACE_Daniels",INDEX(BASE!$Q$4:$V$60,MATCH(Avaliações!$C$53,BASE!$Q$4:$Q$60,0),MATCH('Microciclos - Endurance (2)'!AN92,BASE!$Q$4:$V$4,0)),0))),"")</f>
        <v>0</v>
      </c>
      <c r="AR92" s="409" t="str">
        <f t="shared" si="851"/>
        <v/>
      </c>
      <c r="AV92" s="407"/>
      <c r="AW92" s="407"/>
      <c r="AX92" s="407"/>
      <c r="AY92" s="407"/>
      <c r="AZ92" s="407">
        <f t="shared" si="986"/>
        <v>0</v>
      </c>
      <c r="BA92" s="407">
        <f t="shared" si="852"/>
        <v>0</v>
      </c>
      <c r="BB92" s="408" t="str">
        <f t="shared" si="853"/>
        <v/>
      </c>
      <c r="BC92" s="407" t="s">
        <v>144</v>
      </c>
      <c r="BD92" s="407"/>
      <c r="BE92" s="409" t="str">
        <f t="shared" si="854"/>
        <v/>
      </c>
      <c r="BF92" s="410" t="str">
        <f t="shared" si="855"/>
        <v/>
      </c>
      <c r="BG92" s="407" t="str">
        <f>IFERROR(IF(BC92="PACE_Daniels",(INDEX(BASE!$AE$4:$AH$8,MATCH('Microciclos - Endurance (2)'!BD92,BASE!$AE$4:$AE$8,0),4)),IF(AND(BC92="vVO2máx",BD92&gt;=35,BD92&lt;=45),"9-11",IF(AND(BC92="vVO2máx",BD92&gt;45,BD92&lt;=65),"11",IF(AND(BC92="vVO2máx",BD92&gt;65,BD92&lt;=75),"12-13",IF(AND(BC92="vVO2máx",BD92&gt;=80,BD92&lt;=85),"14-16",IF(AND(BC92="vVO2máx",BD92&gt;=85,BD92&lt;100),"17-19",IF(AND(BC92="vVO2máx",BD92&gt;=100),"20",IF(AND(BC92="FCR",BD92&gt;40,BD92&lt;=60),"12-13",IF(AND(BC92="FCR",BD92&gt;60,BD92&lt;=84),"14-16",IF(AND(BC92="FCR",BD92&gt;=85,BD92&lt;100),"17-19",IF(AND(BC92="FCR",BD92=100),"20",""))))))))))),"")</f>
        <v/>
      </c>
      <c r="BH92" s="409" t="str">
        <f>IFERROR(IF(BC92="vVO2máx",(Avaliações!$C$51*'Microciclos - Endurance (2)'!BD92)/100,IF(BC92="Velocidade_crítica",IF(BD92="80% VC",Avaliações!#REF!*0.8,IF(BD92="100% VC",Avaliações!#REF!*1,IF(BD92="120% VC",Avaliações!#REF!*1.2,IF(BD92="&gt;30%",Avaliações!$C$54*1.3,IF(BD92="&gt;40%",Avaliações!$C$54*1.4,0))))),IF(BC92="PACE_Daniels",INDEX(BASE!$Q$4:$V$60,MATCH(Avaliações!$C$53,BASE!$Q$4:$Q$60,0),MATCH('Microciclos - Endurance (2)'!BD92,BASE!$Q$4:$V$4,0)),""))),"")</f>
        <v/>
      </c>
      <c r="BI92" s="407" t="s">
        <v>144</v>
      </c>
      <c r="BJ92" s="407"/>
      <c r="BK92" s="410" t="str">
        <f t="shared" si="856"/>
        <v/>
      </c>
      <c r="BL92" s="407" t="str">
        <f>IFERROR(IF(BC92="PACE_Daniels",(INDEX(BASE!$AE$4:$AH$7,MATCH('Microciclos - Endurance (2)'!BJ92,BASE!$AE$4:$AE$7,0),4)),IF(AND(BC92="vVO2máx",BJ92&gt;=35,BJ92&lt;=45),"9-11",IF(AND(BC92="vVO2máx",BJ92&gt;45,BJ92&lt;=65),"11",IF(AND(BC92="vVO2máx",BJ92&gt;65,BJ92&lt;=75),"12-13",IF(AND(BC92="vVO2máx",BJ92&gt;=80,BJ92&lt;=85),"14-16",IF(AND(BC92="vVO2máx",BJ92&gt;=85,BJ92&lt;100),"17-19",IF(AND(BC92="vVO2máx",BJ92&gt;=100),"20",IF(AND(BC92="FCR",BJ92&gt;40,BJ92&lt;=60),"12-13",IF(AND(BC92="FCR",BJ92&gt;60,BJ92&lt;=84),"14-16",IF(AND(BC92="FCR",BJ92&gt;=85,BJ92&lt;100),"17-19",IF(AND(BC92="FCR",BJ92=100),"20",""))))))))))),"")</f>
        <v/>
      </c>
      <c r="BM92" s="409">
        <f>IFERROR(IF(BI92="vVO2máx",(Avaliações!$C$51*'Microciclos - Endurance (2)'!BJ92)/100,IF(BI92="Velocidade_crítica",IF(BJ92="80% VC",Avaliações!#REF!*0.8,IF(BJ92="100% VC",Avaliações!#REF!*1,IF(BJ92="120% VC",Avaliações!#REF!*1.2,IF(BJ92="&gt;30%",Avaliações!$C$54*1.3,IF(BJ92="&gt;40%",Avaliações!$C$54*1.4,0))))),IF(BI92="PACE_Daniels",INDEX(BASE!$Q$4:$V$60,MATCH(Avaliações!$C$53,BASE!$Q$4:$Q$60,0),MATCH('Microciclos - Endurance (2)'!BJ92,BASE!$Q$4:$V$4,0)),0))),"")</f>
        <v>0</v>
      </c>
      <c r="BN92" s="409" t="str">
        <f t="shared" si="857"/>
        <v/>
      </c>
      <c r="BR92" s="407"/>
      <c r="BS92" s="407"/>
      <c r="BT92" s="407"/>
      <c r="BU92" s="407"/>
      <c r="BV92" s="407">
        <f t="shared" si="987"/>
        <v>0</v>
      </c>
      <c r="BW92" s="407">
        <f t="shared" si="858"/>
        <v>0</v>
      </c>
      <c r="BX92" s="408" t="str">
        <f t="shared" si="859"/>
        <v/>
      </c>
      <c r="BY92" s="407" t="s">
        <v>144</v>
      </c>
      <c r="BZ92" s="407"/>
      <c r="CA92" s="409" t="str">
        <f t="shared" si="860"/>
        <v/>
      </c>
      <c r="CB92" s="410" t="str">
        <f t="shared" si="861"/>
        <v/>
      </c>
      <c r="CC92" s="407" t="str">
        <f>IFERROR(IF(BY92="PACE_Daniels",(INDEX(BASE!$AE$4:$AH$8,MATCH('Microciclos - Endurance (2)'!BZ92,BASE!$AE$4:$AE$8,0),4)),IF(AND(BY92="vVO2máx",BZ92&gt;=35,BZ92&lt;=45),"9-11",IF(AND(BY92="vVO2máx",BZ92&gt;45,BZ92&lt;=65),"11",IF(AND(BY92="vVO2máx",BZ92&gt;65,BZ92&lt;=75),"12-13",IF(AND(BY92="vVO2máx",BZ92&gt;=80,BZ92&lt;=85),"14-16",IF(AND(BY92="vVO2máx",BZ92&gt;=85,BZ92&lt;100),"17-19",IF(AND(BY92="vVO2máx",BZ92&gt;=100),"20",IF(AND(BY92="FCR",BZ92&gt;40,BZ92&lt;=60),"12-13",IF(AND(BY92="FCR",BZ92&gt;60,BZ92&lt;=84),"14-16",IF(AND(BY92="FCR",BZ92&gt;=85,BZ92&lt;100),"17-19",IF(AND(BY92="FCR",BZ92=100),"20",""))))))))))),"")</f>
        <v/>
      </c>
      <c r="CD92" s="409" t="str">
        <f>IFERROR(IF(BY92="vVO2máx",(Avaliações!$C$51*'Microciclos - Endurance (2)'!BZ92)/100,IF(BY92="Velocidade_crítica",IF(BZ92="80% VC",Avaliações!#REF!*0.8,IF(BZ92="100% VC",Avaliações!#REF!*1,IF(BZ92="120% VC",Avaliações!#REF!*1.2,IF(BZ92="&gt;30%",Avaliações!$C$54*1.3,IF(BZ92="&gt;40%",Avaliações!$C$54*1.4,0))))),IF(BY92="PACE_Daniels",INDEX(BASE!$Q$4:$V$60,MATCH(Avaliações!$C$53,BASE!$Q$4:$Q$60,0),MATCH('Microciclos - Endurance (2)'!BZ92,BASE!$Q$4:$V$4,0)),""))),"")</f>
        <v/>
      </c>
      <c r="CE92" s="407" t="s">
        <v>144</v>
      </c>
      <c r="CF92" s="407"/>
      <c r="CG92" s="410" t="str">
        <f t="shared" si="862"/>
        <v/>
      </c>
      <c r="CH92" s="407" t="str">
        <f>IFERROR(IF(BY92="PACE_Daniels",(INDEX(BASE!$AE$4:$AH$7,MATCH('Microciclos - Endurance (2)'!CF92,BASE!$AE$4:$AE$7,0),4)),IF(AND(BY92="vVO2máx",CF92&gt;=35,CF92&lt;=45),"9-11",IF(AND(BY92="vVO2máx",CF92&gt;45,CF92&lt;=65),"11",IF(AND(BY92="vVO2máx",CF92&gt;65,CF92&lt;=75),"12-13",IF(AND(BY92="vVO2máx",CF92&gt;=80,CF92&lt;=85),"14-16",IF(AND(BY92="vVO2máx",CF92&gt;=85,CF92&lt;100),"17-19",IF(AND(BY92="vVO2máx",CF92&gt;=100),"20",IF(AND(BY92="FCR",CF92&gt;40,CF92&lt;=60),"12-13",IF(AND(BY92="FCR",CF92&gt;60,CF92&lt;=84),"14-16",IF(AND(BY92="FCR",CF92&gt;=85,CF92&lt;100),"17-19",IF(AND(BY92="FCR",CF92=100),"20",""))))))))))),"")</f>
        <v/>
      </c>
      <c r="CI92" s="409">
        <f>IFERROR(IF(CE92="vVO2máx",(Avaliações!$C$51*'Microciclos - Endurance (2)'!CF92)/100,IF(CE92="Velocidade_crítica",IF(CF92="80% VC",Avaliações!#REF!*0.8,IF(CF92="100% VC",Avaliações!#REF!*1,IF(CF92="120% VC",Avaliações!#REF!*1.2,IF(CF92="&gt;30%",Avaliações!$C$54*1.3,IF(CF92="&gt;40%",Avaliações!$C$54*1.4,0))))),IF(CE92="PACE_Daniels",INDEX(BASE!$Q$4:$V$60,MATCH(Avaliações!$C$53,BASE!$Q$4:$Q$60,0),MATCH('Microciclos - Endurance (2)'!CF92,BASE!$Q$4:$V$4,0)),0))),"")</f>
        <v>0</v>
      </c>
      <c r="CJ92" s="409" t="str">
        <f t="shared" si="863"/>
        <v/>
      </c>
      <c r="CN92" s="407"/>
      <c r="CO92" s="407"/>
      <c r="CP92" s="407"/>
      <c r="CQ92" s="407"/>
      <c r="CR92" s="407">
        <f t="shared" si="988"/>
        <v>0</v>
      </c>
      <c r="CS92" s="407">
        <f t="shared" si="864"/>
        <v>0</v>
      </c>
      <c r="CT92" s="408" t="str">
        <f t="shared" si="865"/>
        <v/>
      </c>
      <c r="CU92" s="407" t="s">
        <v>144</v>
      </c>
      <c r="CV92" s="407"/>
      <c r="CW92" s="409" t="str">
        <f t="shared" si="866"/>
        <v/>
      </c>
      <c r="CX92" s="410" t="str">
        <f t="shared" si="867"/>
        <v/>
      </c>
      <c r="CY92" s="407" t="str">
        <f>IFERROR(IF(CU92="PACE_Daniels",(INDEX(BASE!$AE$4:$AH$8,MATCH('Microciclos - Endurance (2)'!CV92,BASE!$AE$4:$AE$8,0),4)),IF(AND(CU92="vVO2máx",CV92&gt;=35,CV92&lt;=45),"9-11",IF(AND(CU92="vVO2máx",CV92&gt;45,CV92&lt;=65),"11",IF(AND(CU92="vVO2máx",CV92&gt;65,CV92&lt;=75),"12-13",IF(AND(CU92="vVO2máx",CV92&gt;=80,CV92&lt;=85),"14-16",IF(AND(CU92="vVO2máx",CV92&gt;=85,CV92&lt;100),"17-19",IF(AND(CU92="vVO2máx",CV92&gt;=100),"20",IF(AND(CU92="FCR",CV92&gt;40,CV92&lt;=60),"12-13",IF(AND(CU92="FCR",CV92&gt;60,CV92&lt;=84),"14-16",IF(AND(CU92="FCR",CV92&gt;=85,CV92&lt;100),"17-19",IF(AND(CU92="FCR",CV92=100),"20",""))))))))))),"")</f>
        <v/>
      </c>
      <c r="CZ92" s="409" t="str">
        <f>IFERROR(IF(CU92="vVO2máx",(Avaliações!$C$51*'Microciclos - Endurance (2)'!CV92)/100,IF(CU92="Velocidade_crítica",IF(CV92="80% VC",Avaliações!#REF!*0.8,IF(CV92="100% VC",Avaliações!#REF!*1,IF(CV92="120% VC",Avaliações!#REF!*1.2,IF(CV92="&gt;30%",Avaliações!$C$54*1.3,IF(CV92="&gt;40%",Avaliações!$C$54*1.4,0))))),IF(CU92="PACE_Daniels",INDEX(BASE!$Q$4:$V$60,MATCH(Avaliações!$C$53,BASE!$Q$4:$Q$60,0),MATCH('Microciclos - Endurance (2)'!CV92,BASE!$Q$4:$V$4,0)),""))),"")</f>
        <v/>
      </c>
      <c r="DA92" s="407" t="s">
        <v>144</v>
      </c>
      <c r="DB92" s="407"/>
      <c r="DC92" s="410" t="str">
        <f t="shared" si="868"/>
        <v/>
      </c>
      <c r="DD92" s="407" t="str">
        <f>IFERROR(IF(CU92="PACE_Daniels",(INDEX(BASE!$AE$4:$AH$7,MATCH('Microciclos - Endurance (2)'!DB92,BASE!$AE$4:$AE$7,0),4)),IF(AND(CU92="vVO2máx",DB92&gt;=35,DB92&lt;=45),"9-11",IF(AND(CU92="vVO2máx",DB92&gt;45,DB92&lt;=65),"11",IF(AND(CU92="vVO2máx",DB92&gt;65,DB92&lt;=75),"12-13",IF(AND(CU92="vVO2máx",DB92&gt;=80,DB92&lt;=85),"14-16",IF(AND(CU92="vVO2máx",DB92&gt;=85,DB92&lt;100),"17-19",IF(AND(CU92="vVO2máx",DB92&gt;=100),"20",IF(AND(CU92="FCR",DB92&gt;40,DB92&lt;=60),"12-13",IF(AND(CU92="FCR",DB92&gt;60,DB92&lt;=84),"14-16",IF(AND(CU92="FCR",DB92&gt;=85,DB92&lt;100),"17-19",IF(AND(CU92="FCR",DB92=100),"20",""))))))))))),"")</f>
        <v/>
      </c>
      <c r="DE92" s="409">
        <f>IFERROR(IF(DA92="vVO2máx",(Avaliações!$C$51*'Microciclos - Endurance (2)'!DB92)/100,IF(DA92="Velocidade_crítica",IF(DB92="80% VC",Avaliações!#REF!*0.8,IF(DB92="100% VC",Avaliações!#REF!*1,IF(DB92="120% VC",Avaliações!#REF!*1.2,IF(DB92="&gt;30%",Avaliações!$C$54*1.3,IF(DB92="&gt;40%",Avaliações!$C$54*1.4,0))))),IF(DA92="PACE_Daniels",INDEX(BASE!$Q$4:$V$60,MATCH(Avaliações!$C$53,BASE!$Q$4:$Q$60,0),MATCH('Microciclos - Endurance (2)'!DB92,BASE!$Q$4:$V$4,0)),0))),"")</f>
        <v>0</v>
      </c>
      <c r="DF92" s="409" t="str">
        <f t="shared" si="869"/>
        <v/>
      </c>
      <c r="DJ92" s="407"/>
      <c r="DK92" s="407"/>
      <c r="DL92" s="407"/>
      <c r="DM92" s="407"/>
      <c r="DN92" s="407">
        <f t="shared" si="989"/>
        <v>0</v>
      </c>
      <c r="DO92" s="407">
        <f t="shared" si="870"/>
        <v>0</v>
      </c>
      <c r="DP92" s="408" t="str">
        <f t="shared" si="871"/>
        <v/>
      </c>
      <c r="DQ92" s="407" t="s">
        <v>144</v>
      </c>
      <c r="DR92" s="407"/>
      <c r="DS92" s="409" t="str">
        <f t="shared" si="872"/>
        <v/>
      </c>
      <c r="DT92" s="410" t="str">
        <f t="shared" si="873"/>
        <v/>
      </c>
      <c r="DU92" s="407" t="str">
        <f>IFERROR(IF(DQ92="PACE_Daniels",(INDEX(BASE!$AE$4:$AH$8,MATCH('Microciclos - Endurance (2)'!DR92,BASE!$AE$4:$AE$8,0),4)),IF(AND(DQ92="vVO2máx",DR92&gt;=35,DR92&lt;=45),"9-11",IF(AND(DQ92="vVO2máx",DR92&gt;45,DR92&lt;=65),"11",IF(AND(DQ92="vVO2máx",DR92&gt;65,DR92&lt;=75),"12-13",IF(AND(DQ92="vVO2máx",DR92&gt;=80,DR92&lt;=85),"14-16",IF(AND(DQ92="vVO2máx",DR92&gt;=85,DR92&lt;100),"17-19",IF(AND(DQ92="vVO2máx",DR92&gt;=100),"20",IF(AND(DQ92="FCR",DR92&gt;40,DR92&lt;=60),"12-13",IF(AND(DQ92="FCR",DR92&gt;60,DR92&lt;=84),"14-16",IF(AND(DQ92="FCR",DR92&gt;=85,DR92&lt;100),"17-19",IF(AND(DQ92="FCR",DR92=100),"20",""))))))))))),"")</f>
        <v/>
      </c>
      <c r="DV92" s="409" t="str">
        <f>IFERROR(IF(DQ92="vVO2máx",(Avaliações!$C$51*'Microciclos - Endurance (2)'!DR92)/100,IF(DQ92="Velocidade_crítica",IF(DR92="80% VC",Avaliações!#REF!*0.8,IF(DR92="100% VC",Avaliações!#REF!*1,IF(DR92="120% VC",Avaliações!#REF!*1.2,IF(DR92="&gt;30%",Avaliações!$C$54*1.3,IF(DR92="&gt;40%",Avaliações!$C$54*1.4,0))))),IF(DQ92="PACE_Daniels",INDEX(BASE!$Q$4:$V$60,MATCH(Avaliações!$C$53,BASE!$Q$4:$Q$60,0),MATCH('Microciclos - Endurance (2)'!DR92,BASE!$Q$4:$V$4,0)),""))),"")</f>
        <v/>
      </c>
      <c r="DW92" s="407" t="s">
        <v>144</v>
      </c>
      <c r="DX92" s="407"/>
      <c r="DY92" s="410" t="str">
        <f t="shared" si="874"/>
        <v/>
      </c>
      <c r="DZ92" s="407" t="str">
        <f>IFERROR(IF(DQ92="PACE_Daniels",(INDEX(BASE!$AE$4:$AH$7,MATCH('Microciclos - Endurance (2)'!DX92,BASE!$AE$4:$AE$7,0),4)),IF(AND(DQ92="vVO2máx",DX92&gt;=35,DX92&lt;=45),"9-11",IF(AND(DQ92="vVO2máx",DX92&gt;45,DX92&lt;=65),"11",IF(AND(DQ92="vVO2máx",DX92&gt;65,DX92&lt;=75),"12-13",IF(AND(DQ92="vVO2máx",DX92&gt;=80,DX92&lt;=85),"14-16",IF(AND(DQ92="vVO2máx",DX92&gt;=85,DX92&lt;100),"17-19",IF(AND(DQ92="vVO2máx",DX92&gt;=100),"20",IF(AND(DQ92="FCR",DX92&gt;40,DX92&lt;=60),"12-13",IF(AND(DQ92="FCR",DX92&gt;60,DX92&lt;=84),"14-16",IF(AND(DQ92="FCR",DX92&gt;=85,DX92&lt;100),"17-19",IF(AND(DQ92="FCR",DX92=100),"20",""))))))))))),"")</f>
        <v/>
      </c>
      <c r="EA92" s="409">
        <f>IFERROR(IF(DW92="vVO2máx",(Avaliações!$C$51*'Microciclos - Endurance (2)'!DX92)/100,IF(DW92="Velocidade_crítica",IF(DX92="80% VC",Avaliações!#REF!*0.8,IF(DX92="100% VC",Avaliações!#REF!*1,IF(DX92="120% VC",Avaliações!#REF!*1.2,IF(DX92="&gt;30%",Avaliações!$C$54*1.3,IF(DX92="&gt;40%",Avaliações!$C$54*1.4,0))))),IF(DW92="PACE_Daniels",INDEX(BASE!$Q$4:$V$60,MATCH(Avaliações!$C$53,BASE!$Q$4:$Q$60,0),MATCH('Microciclos - Endurance (2)'!DX92,BASE!$Q$4:$V$4,0)),0))),"")</f>
        <v>0</v>
      </c>
      <c r="EB92" s="409" t="str">
        <f t="shared" si="875"/>
        <v/>
      </c>
      <c r="EF92" s="407"/>
      <c r="EG92" s="407"/>
      <c r="EH92" s="407"/>
      <c r="EI92" s="407"/>
      <c r="EJ92" s="407">
        <f t="shared" si="990"/>
        <v>0</v>
      </c>
      <c r="EK92" s="407">
        <f t="shared" si="876"/>
        <v>0</v>
      </c>
      <c r="EL92" s="408" t="str">
        <f t="shared" si="877"/>
        <v/>
      </c>
      <c r="EM92" s="407" t="s">
        <v>144</v>
      </c>
      <c r="EN92" s="407"/>
      <c r="EO92" s="409" t="str">
        <f t="shared" si="878"/>
        <v/>
      </c>
      <c r="EP92" s="410" t="str">
        <f t="shared" si="879"/>
        <v/>
      </c>
      <c r="EQ92" s="407" t="str">
        <f>IFERROR(IF(EM92="PACE_Daniels",(INDEX(BASE!$AE$4:$AH$8,MATCH('Microciclos - Endurance (2)'!EN92,BASE!$AE$4:$AE$8,0),4)),IF(AND(EM92="vVO2máx",EN92&gt;=35,EN92&lt;=45),"9-11",IF(AND(EM92="vVO2máx",EN92&gt;45,EN92&lt;=65),"11",IF(AND(EM92="vVO2máx",EN92&gt;65,EN92&lt;=75),"12-13",IF(AND(EM92="vVO2máx",EN92&gt;=80,EN92&lt;=85),"14-16",IF(AND(EM92="vVO2máx",EN92&gt;=85,EN92&lt;100),"17-19",IF(AND(EM92="vVO2máx",EN92&gt;=100),"20",IF(AND(EM92="FCR",EN92&gt;40,EN92&lt;=60),"12-13",IF(AND(EM92="FCR",EN92&gt;60,EN92&lt;=84),"14-16",IF(AND(EM92="FCR",EN92&gt;=85,EN92&lt;100),"17-19",IF(AND(EM92="FCR",EN92=100),"20",""))))))))))),"")</f>
        <v/>
      </c>
      <c r="ER92" s="409" t="str">
        <f>IFERROR(IF(EM92="vVO2máx",(Avaliações!$C$51*'Microciclos - Endurance (2)'!EN92)/100,IF(EM92="Velocidade_crítica",IF(EN92="80% VC",Avaliações!#REF!*0.8,IF(EN92="100% VC",Avaliações!#REF!*1,IF(EN92="120% VC",Avaliações!#REF!*1.2,IF(EN92="&gt;30%",Avaliações!$C$54*1.3,IF(EN92="&gt;40%",Avaliações!$C$54*1.4,0))))),IF(EM92="PACE_Daniels",INDEX(BASE!$Q$4:$V$60,MATCH(Avaliações!$C$53,BASE!$Q$4:$Q$60,0),MATCH('Microciclos - Endurance (2)'!EN92,BASE!$Q$4:$V$4,0)),""))),"")</f>
        <v/>
      </c>
      <c r="ES92" s="407" t="s">
        <v>144</v>
      </c>
      <c r="ET92" s="407"/>
      <c r="EU92" s="410" t="str">
        <f t="shared" si="880"/>
        <v/>
      </c>
      <c r="EV92" s="407" t="str">
        <f>IFERROR(IF(EM92="PACE_Daniels",(INDEX(BASE!$AE$4:$AH$7,MATCH('Microciclos - Endurance (2)'!ET92,BASE!$AE$4:$AE$7,0),4)),IF(AND(EM92="vVO2máx",ET92&gt;=35,ET92&lt;=45),"9-11",IF(AND(EM92="vVO2máx",ET92&gt;45,ET92&lt;=65),"11",IF(AND(EM92="vVO2máx",ET92&gt;65,ET92&lt;=75),"12-13",IF(AND(EM92="vVO2máx",ET92&gt;=80,ET92&lt;=85),"14-16",IF(AND(EM92="vVO2máx",ET92&gt;=85,ET92&lt;100),"17-19",IF(AND(EM92="vVO2máx",ET92&gt;=100),"20",IF(AND(EM92="FCR",ET92&gt;40,ET92&lt;=60),"12-13",IF(AND(EM92="FCR",ET92&gt;60,ET92&lt;=84),"14-16",IF(AND(EM92="FCR",ET92&gt;=85,ET92&lt;100),"17-19",IF(AND(EM92="FCR",ET92=100),"20",""))))))))))),"")</f>
        <v/>
      </c>
      <c r="EW92" s="409">
        <f>IFERROR(IF(ES92="vVO2máx",(Avaliações!$C$51*'Microciclos - Endurance (2)'!ET92)/100,IF(ES92="Velocidade_crítica",IF(ET92="80% VC",Avaliações!#REF!*0.8,IF(ET92="100% VC",Avaliações!#REF!*1,IF(ET92="120% VC",Avaliações!#REF!*1.2,IF(ET92="&gt;30%",Avaliações!$C$54*1.3,IF(ET92="&gt;40%",Avaliações!$C$54*1.4,0))))),IF(ES92="PACE_Daniels",INDEX(BASE!$Q$4:$V$60,MATCH(Avaliações!$C$53,BASE!$Q$4:$Q$60,0),MATCH('Microciclos - Endurance (2)'!ET92,BASE!$Q$4:$V$4,0)),0))),"")</f>
        <v>0</v>
      </c>
      <c r="EX92" s="409" t="str">
        <f t="shared" si="881"/>
        <v/>
      </c>
      <c r="FB92" s="407"/>
      <c r="FC92" s="407"/>
      <c r="FD92" s="407"/>
      <c r="FE92" s="407"/>
      <c r="FF92" s="407">
        <f t="shared" si="991"/>
        <v>0</v>
      </c>
      <c r="FG92" s="407">
        <f t="shared" si="882"/>
        <v>0</v>
      </c>
      <c r="FH92" s="408" t="str">
        <f t="shared" si="883"/>
        <v/>
      </c>
      <c r="FI92" s="407" t="s">
        <v>144</v>
      </c>
      <c r="FJ92" s="407"/>
      <c r="FK92" s="409" t="str">
        <f t="shared" si="884"/>
        <v/>
      </c>
      <c r="FL92" s="410" t="str">
        <f t="shared" si="885"/>
        <v/>
      </c>
      <c r="FM92" s="407" t="str">
        <f>IFERROR(IF(FI92="PACE_Daniels",(INDEX(BASE!$AE$4:$AH$8,MATCH('Microciclos - Endurance (2)'!FJ92,BASE!$AE$4:$AE$8,0),4)),IF(AND(FI92="vVO2máx",FJ92&gt;=35,FJ92&lt;=45),"9-11",IF(AND(FI92="vVO2máx",FJ92&gt;45,FJ92&lt;=65),"11",IF(AND(FI92="vVO2máx",FJ92&gt;65,FJ92&lt;=75),"12-13",IF(AND(FI92="vVO2máx",FJ92&gt;=80,FJ92&lt;=85),"14-16",IF(AND(FI92="vVO2máx",FJ92&gt;=85,FJ92&lt;100),"17-19",IF(AND(FI92="vVO2máx",FJ92&gt;=100),"20",IF(AND(FI92="FCR",FJ92&gt;40,FJ92&lt;=60),"12-13",IF(AND(FI92="FCR",FJ92&gt;60,FJ92&lt;=84),"14-16",IF(AND(FI92="FCR",FJ92&gt;=85,FJ92&lt;100),"17-19",IF(AND(FI92="FCR",FJ92=100),"20",""))))))))))),"")</f>
        <v/>
      </c>
      <c r="FN92" s="409" t="str">
        <f>IFERROR(IF(FI92="vVO2máx",(Avaliações!$C$51*'Microciclos - Endurance (2)'!FJ92)/100,IF(FI92="Velocidade_crítica",IF(FJ92="80% VC",Avaliações!#REF!*0.8,IF(FJ92="100% VC",Avaliações!#REF!*1,IF(FJ92="120% VC",Avaliações!#REF!*1.2,IF(FJ92="&gt;30%",Avaliações!$C$54*1.3,IF(FJ92="&gt;40%",Avaliações!$C$54*1.4,0))))),IF(FI92="PACE_Daniels",INDEX(BASE!$Q$4:$V$60,MATCH(Avaliações!$C$53,BASE!$Q$4:$Q$60,0),MATCH('Microciclos - Endurance (2)'!FJ92,BASE!$Q$4:$V$4,0)),""))),"")</f>
        <v/>
      </c>
      <c r="FO92" s="407" t="s">
        <v>144</v>
      </c>
      <c r="FP92" s="407"/>
      <c r="FQ92" s="410" t="str">
        <f t="shared" si="886"/>
        <v/>
      </c>
      <c r="FR92" s="407" t="str">
        <f>IFERROR(IF(FI92="PACE_Daniels",(INDEX(BASE!$AE$4:$AH$7,MATCH('Microciclos - Endurance (2)'!FP92,BASE!$AE$4:$AE$7,0),4)),IF(AND(FI92="vVO2máx",FP92&gt;=35,FP92&lt;=45),"9-11",IF(AND(FI92="vVO2máx",FP92&gt;45,FP92&lt;=65),"11",IF(AND(FI92="vVO2máx",FP92&gt;65,FP92&lt;=75),"12-13",IF(AND(FI92="vVO2máx",FP92&gt;=80,FP92&lt;=85),"14-16",IF(AND(FI92="vVO2máx",FP92&gt;=85,FP92&lt;100),"17-19",IF(AND(FI92="vVO2máx",FP92&gt;=100),"20",IF(AND(FI92="FCR",FP92&gt;40,FP92&lt;=60),"12-13",IF(AND(FI92="FCR",FP92&gt;60,FP92&lt;=84),"14-16",IF(AND(FI92="FCR",FP92&gt;=85,FP92&lt;100),"17-19",IF(AND(FI92="FCR",FP92=100),"20",""))))))))))),"")</f>
        <v/>
      </c>
      <c r="FS92" s="409">
        <f>IFERROR(IF(FO92="vVO2máx",(Avaliações!$C$51*'Microciclos - Endurance (2)'!FP92)/100,IF(FO92="Velocidade_crítica",IF(FP92="80% VC",Avaliações!#REF!*0.8,IF(FP92="100% VC",Avaliações!#REF!*1,IF(FP92="120% VC",Avaliações!#REF!*1.2,IF(FP92="&gt;30%",Avaliações!$C$54*1.3,IF(FP92="&gt;40%",Avaliações!$C$54*1.4,0))))),IF(FO92="PACE_Daniels",INDEX(BASE!$Q$4:$V$60,MATCH(Avaliações!$C$53,BASE!$Q$4:$Q$60,0),MATCH('Microciclos - Endurance (2)'!FP92,BASE!$Q$4:$V$4,0)),0))),"")</f>
        <v>0</v>
      </c>
      <c r="FT92" s="409" t="str">
        <f t="shared" si="887"/>
        <v/>
      </c>
      <c r="FX92" s="407"/>
      <c r="FY92" s="407"/>
      <c r="FZ92" s="407"/>
      <c r="GA92" s="407"/>
      <c r="GB92" s="407">
        <f t="shared" si="992"/>
        <v>0</v>
      </c>
      <c r="GC92" s="407">
        <f t="shared" si="888"/>
        <v>0</v>
      </c>
      <c r="GD92" s="408" t="str">
        <f t="shared" si="889"/>
        <v/>
      </c>
      <c r="GE92" s="407" t="s">
        <v>144</v>
      </c>
      <c r="GF92" s="407"/>
      <c r="GG92" s="409" t="str">
        <f t="shared" si="890"/>
        <v/>
      </c>
      <c r="GH92" s="410" t="str">
        <f t="shared" si="891"/>
        <v/>
      </c>
      <c r="GI92" s="407" t="str">
        <f>IFERROR(IF(GE92="PACE_Daniels",(INDEX(BASE!$AE$4:$AH$8,MATCH('Microciclos - Endurance (2)'!GF92,BASE!$AE$4:$AE$8,0),4)),IF(AND(GE92="vVO2máx",GF92&gt;=35,GF92&lt;=45),"9-11",IF(AND(GE92="vVO2máx",GF92&gt;45,GF92&lt;=65),"11",IF(AND(GE92="vVO2máx",GF92&gt;65,GF92&lt;=75),"12-13",IF(AND(GE92="vVO2máx",GF92&gt;=80,GF92&lt;=85),"14-16",IF(AND(GE92="vVO2máx",GF92&gt;=85,GF92&lt;100),"17-19",IF(AND(GE92="vVO2máx",GF92&gt;=100),"20",IF(AND(GE92="FCR",GF92&gt;40,GF92&lt;=60),"12-13",IF(AND(GE92="FCR",GF92&gt;60,GF92&lt;=84),"14-16",IF(AND(GE92="FCR",GF92&gt;=85,GF92&lt;100),"17-19",IF(AND(GE92="FCR",GF92=100),"20",""))))))))))),"")</f>
        <v/>
      </c>
      <c r="GJ92" s="409" t="str">
        <f>IFERROR(IF(GE92="vVO2máx",(Avaliações!$C$51*'Microciclos - Endurance (2)'!GF92)/100,IF(GE92="Velocidade_crítica",IF(GF92="80% VC",Avaliações!#REF!*0.8,IF(GF92="100% VC",Avaliações!#REF!*1,IF(GF92="120% VC",Avaliações!#REF!*1.2,IF(GF92="&gt;30%",Avaliações!$C$54*1.3,IF(GF92="&gt;40%",Avaliações!$C$54*1.4,0))))),IF(GE92="PACE_Daniels",INDEX(BASE!$Q$4:$V$60,MATCH(Avaliações!$C$53,BASE!$Q$4:$Q$60,0),MATCH('Microciclos - Endurance (2)'!GF92,BASE!$Q$4:$V$4,0)),""))),"")</f>
        <v/>
      </c>
      <c r="GK92" s="407" t="s">
        <v>144</v>
      </c>
      <c r="GL92" s="407"/>
      <c r="GM92" s="410" t="str">
        <f t="shared" si="892"/>
        <v/>
      </c>
      <c r="GN92" s="407" t="str">
        <f>IFERROR(IF(GE92="PACE_Daniels",(INDEX(BASE!$AE$4:$AH$7,MATCH('Microciclos - Endurance (2)'!GL92,BASE!$AE$4:$AE$7,0),4)),IF(AND(GE92="vVO2máx",GL92&gt;=35,GL92&lt;=45),"9-11",IF(AND(GE92="vVO2máx",GL92&gt;45,GL92&lt;=65),"11",IF(AND(GE92="vVO2máx",GL92&gt;65,GL92&lt;=75),"12-13",IF(AND(GE92="vVO2máx",GL92&gt;=80,GL92&lt;=85),"14-16",IF(AND(GE92="vVO2máx",GL92&gt;=85,GL92&lt;100),"17-19",IF(AND(GE92="vVO2máx",GL92&gt;=100),"20",IF(AND(GE92="FCR",GL92&gt;40,GL92&lt;=60),"12-13",IF(AND(GE92="FCR",GL92&gt;60,GL92&lt;=84),"14-16",IF(AND(GE92="FCR",GL92&gt;=85,GL92&lt;100),"17-19",IF(AND(GE92="FCR",GL92=100),"20",""))))))))))),"")</f>
        <v/>
      </c>
      <c r="GO92" s="409">
        <f>IFERROR(IF(GK92="vVO2máx",(Avaliações!$C$51*'Microciclos - Endurance (2)'!GL92)/100,IF(GK92="Velocidade_crítica",IF(GL92="80% VC",Avaliações!#REF!*0.8,IF(GL92="100% VC",Avaliações!#REF!*1,IF(GL92="120% VC",Avaliações!#REF!*1.2,IF(GL92="&gt;30%",Avaliações!$C$54*1.3,IF(GL92="&gt;40%",Avaliações!$C$54*1.4,0))))),IF(GK92="PACE_Daniels",INDEX(BASE!$Q$4:$V$60,MATCH(Avaliações!$C$53,BASE!$Q$4:$Q$60,0),MATCH('Microciclos - Endurance (2)'!GL92,BASE!$Q$4:$V$4,0)),0))),"")</f>
        <v>0</v>
      </c>
      <c r="GP92" s="409" t="str">
        <f t="shared" si="893"/>
        <v/>
      </c>
      <c r="GT92" s="407"/>
      <c r="GU92" s="407"/>
      <c r="GV92" s="407"/>
      <c r="GW92" s="407"/>
      <c r="GX92" s="407">
        <f t="shared" si="993"/>
        <v>0</v>
      </c>
      <c r="GY92" s="407">
        <f t="shared" si="894"/>
        <v>0</v>
      </c>
      <c r="GZ92" s="408" t="str">
        <f t="shared" si="895"/>
        <v/>
      </c>
      <c r="HA92" s="407" t="s">
        <v>144</v>
      </c>
      <c r="HB92" s="407"/>
      <c r="HC92" s="409" t="str">
        <f t="shared" si="896"/>
        <v/>
      </c>
      <c r="HD92" s="410" t="str">
        <f t="shared" si="897"/>
        <v/>
      </c>
      <c r="HE92" s="407" t="str">
        <f>IFERROR(IF(HA92="PACE_Daniels",(INDEX(BASE!$AE$4:$AH$8,MATCH('Microciclos - Endurance (2)'!HB92,BASE!$AE$4:$AE$8,0),4)),IF(AND(HA92="vVO2máx",HB92&gt;=35,HB92&lt;=45),"9-11",IF(AND(HA92="vVO2máx",HB92&gt;45,HB92&lt;=65),"11",IF(AND(HA92="vVO2máx",HB92&gt;65,HB92&lt;=75),"12-13",IF(AND(HA92="vVO2máx",HB92&gt;=80,HB92&lt;=85),"14-16",IF(AND(HA92="vVO2máx",HB92&gt;=85,HB92&lt;100),"17-19",IF(AND(HA92="vVO2máx",HB92&gt;=100),"20",IF(AND(HA92="FCR",HB92&gt;40,HB92&lt;=60),"12-13",IF(AND(HA92="FCR",HB92&gt;60,HB92&lt;=84),"14-16",IF(AND(HA92="FCR",HB92&gt;=85,HB92&lt;100),"17-19",IF(AND(HA92="FCR",HB92=100),"20",""))))))))))),"")</f>
        <v/>
      </c>
      <c r="HF92" s="409" t="str">
        <f>IFERROR(IF(HA92="vVO2máx",(Avaliações!$C$51*'Microciclos - Endurance (2)'!HB92)/100,IF(HA92="Velocidade_crítica",IF(HB92="80% VC",Avaliações!#REF!*0.8,IF(HB92="100% VC",Avaliações!#REF!*1,IF(HB92="120% VC",Avaliações!#REF!*1.2,IF(HB92="&gt;30%",Avaliações!$C$54*1.3,IF(HB92="&gt;40%",Avaliações!$C$54*1.4,0))))),IF(HA92="PACE_Daniels",INDEX(BASE!$Q$4:$V$60,MATCH(Avaliações!$C$53,BASE!$Q$4:$Q$60,0),MATCH('Microciclos - Endurance (2)'!HB92,BASE!$Q$4:$V$4,0)),""))),"")</f>
        <v/>
      </c>
      <c r="HG92" s="407" t="s">
        <v>144</v>
      </c>
      <c r="HH92" s="407"/>
      <c r="HI92" s="410" t="str">
        <f t="shared" si="898"/>
        <v/>
      </c>
      <c r="HJ92" s="407" t="str">
        <f>IFERROR(IF(HA92="PACE_Daniels",(INDEX(BASE!$AE$4:$AH$7,MATCH('Microciclos - Endurance (2)'!HH92,BASE!$AE$4:$AE$7,0),4)),IF(AND(HA92="vVO2máx",HH92&gt;=35,HH92&lt;=45),"9-11",IF(AND(HA92="vVO2máx",HH92&gt;45,HH92&lt;=65),"11",IF(AND(HA92="vVO2máx",HH92&gt;65,HH92&lt;=75),"12-13",IF(AND(HA92="vVO2máx",HH92&gt;=80,HH92&lt;=85),"14-16",IF(AND(HA92="vVO2máx",HH92&gt;=85,HH92&lt;100),"17-19",IF(AND(HA92="vVO2máx",HH92&gt;=100),"20",IF(AND(HA92="FCR",HH92&gt;40,HH92&lt;=60),"12-13",IF(AND(HA92="FCR",HH92&gt;60,HH92&lt;=84),"14-16",IF(AND(HA92="FCR",HH92&gt;=85,HH92&lt;100),"17-19",IF(AND(HA92="FCR",HH92=100),"20",""))))))))))),"")</f>
        <v/>
      </c>
      <c r="HK92" s="409">
        <f>IFERROR(IF(HG92="vVO2máx",(Avaliações!$C$51*'Microciclos - Endurance (2)'!HH92)/100,IF(HG92="Velocidade_crítica",IF(HH92="80% VC",Avaliações!#REF!*0.8,IF(HH92="100% VC",Avaliações!#REF!*1,IF(HH92="120% VC",Avaliações!#REF!*1.2,IF(HH92="&gt;30%",Avaliações!$C$54*1.3,IF(HH92="&gt;40%",Avaliações!$C$54*1.4,0))))),IF(HG92="PACE_Daniels",INDEX(BASE!$Q$4:$V$60,MATCH(Avaliações!$C$53,BASE!$Q$4:$Q$60,0),MATCH('Microciclos - Endurance (2)'!HH92,BASE!$Q$4:$V$4,0)),0))),"")</f>
        <v>0</v>
      </c>
      <c r="HL92" s="409" t="str">
        <f t="shared" si="899"/>
        <v/>
      </c>
      <c r="HP92" s="407"/>
      <c r="HQ92" s="407"/>
      <c r="HR92" s="407"/>
      <c r="HS92" s="407"/>
      <c r="HT92" s="407">
        <f t="shared" si="994"/>
        <v>0</v>
      </c>
      <c r="HU92" s="407">
        <f t="shared" si="900"/>
        <v>0</v>
      </c>
      <c r="HV92" s="408" t="str">
        <f t="shared" si="901"/>
        <v/>
      </c>
      <c r="HW92" s="407" t="s">
        <v>144</v>
      </c>
      <c r="HX92" s="407"/>
      <c r="HY92" s="409" t="str">
        <f t="shared" si="902"/>
        <v/>
      </c>
      <c r="HZ92" s="410" t="str">
        <f t="shared" si="903"/>
        <v/>
      </c>
      <c r="IA92" s="407" t="str">
        <f>IFERROR(IF(HW92="PACE_Daniels",(INDEX(BASE!$AE$4:$AH$8,MATCH('Microciclos - Endurance (2)'!HX92,BASE!$AE$4:$AE$8,0),4)),IF(AND(HW92="vVO2máx",HX92&gt;=35,HX92&lt;=45),"9-11",IF(AND(HW92="vVO2máx",HX92&gt;45,HX92&lt;=65),"11",IF(AND(HW92="vVO2máx",HX92&gt;65,HX92&lt;=75),"12-13",IF(AND(HW92="vVO2máx",HX92&gt;=80,HX92&lt;=85),"14-16",IF(AND(HW92="vVO2máx",HX92&gt;=85,HX92&lt;100),"17-19",IF(AND(HW92="vVO2máx",HX92&gt;=100),"20",IF(AND(HW92="FCR",HX92&gt;40,HX92&lt;=60),"12-13",IF(AND(HW92="FCR",HX92&gt;60,HX92&lt;=84),"14-16",IF(AND(HW92="FCR",HX92&gt;=85,HX92&lt;100),"17-19",IF(AND(HW92="FCR",HX92=100),"20",""))))))))))),"")</f>
        <v/>
      </c>
      <c r="IB92" s="409" t="str">
        <f>IFERROR(IF(HW92="vVO2máx",(Avaliações!$C$51*'Microciclos - Endurance (2)'!HX92)/100,IF(HW92="Velocidade_crítica",IF(HX92="80% VC",Avaliações!#REF!*0.8,IF(HX92="100% VC",Avaliações!#REF!*1,IF(HX92="120% VC",Avaliações!#REF!*1.2,IF(HX92="&gt;30%",Avaliações!$C$54*1.3,IF(HX92="&gt;40%",Avaliações!$C$54*1.4,0))))),IF(HW92="PACE_Daniels",INDEX(BASE!$Q$4:$V$60,MATCH(Avaliações!$C$53,BASE!$Q$4:$Q$60,0),MATCH('Microciclos - Endurance (2)'!HX92,BASE!$Q$4:$V$4,0)),""))),"")</f>
        <v/>
      </c>
      <c r="IC92" s="407" t="s">
        <v>144</v>
      </c>
      <c r="ID92" s="407"/>
      <c r="IE92" s="410" t="str">
        <f t="shared" si="904"/>
        <v/>
      </c>
      <c r="IF92" s="407" t="str">
        <f>IFERROR(IF(HW92="PACE_Daniels",(INDEX(BASE!$AE$4:$AH$7,MATCH('Microciclos - Endurance (2)'!ID92,BASE!$AE$4:$AE$7,0),4)),IF(AND(HW92="vVO2máx",ID92&gt;=35,ID92&lt;=45),"9-11",IF(AND(HW92="vVO2máx",ID92&gt;45,ID92&lt;=65),"11",IF(AND(HW92="vVO2máx",ID92&gt;65,ID92&lt;=75),"12-13",IF(AND(HW92="vVO2máx",ID92&gt;=80,ID92&lt;=85),"14-16",IF(AND(HW92="vVO2máx",ID92&gt;=85,ID92&lt;100),"17-19",IF(AND(HW92="vVO2máx",ID92&gt;=100),"20",IF(AND(HW92="FCR",ID92&gt;40,ID92&lt;=60),"12-13",IF(AND(HW92="FCR",ID92&gt;60,ID92&lt;=84),"14-16",IF(AND(HW92="FCR",ID92&gt;=85,ID92&lt;100),"17-19",IF(AND(HW92="FCR",ID92=100),"20",""))))))))))),"")</f>
        <v/>
      </c>
      <c r="IG92" s="409">
        <f>IFERROR(IF(IC92="vVO2máx",(Avaliações!$C$51*'Microciclos - Endurance (2)'!ID92)/100,IF(IC92="Velocidade_crítica",IF(ID92="80% VC",Avaliações!#REF!*0.8,IF(ID92="100% VC",Avaliações!#REF!*1,IF(ID92="120% VC",Avaliações!#REF!*1.2,IF(ID92="&gt;30%",Avaliações!$C$54*1.3,IF(ID92="&gt;40%",Avaliações!$C$54*1.4,0))))),IF(IC92="PACE_Daniels",INDEX(BASE!$Q$4:$V$60,MATCH(Avaliações!$C$53,BASE!$Q$4:$Q$60,0),MATCH('Microciclos - Endurance (2)'!ID92,BASE!$Q$4:$V$4,0)),0))),"")</f>
        <v>0</v>
      </c>
      <c r="IH92" s="409" t="str">
        <f t="shared" si="905"/>
        <v/>
      </c>
      <c r="IL92" s="407"/>
      <c r="IM92" s="407"/>
      <c r="IN92" s="407"/>
      <c r="IO92" s="407"/>
      <c r="IP92" s="407">
        <f t="shared" si="995"/>
        <v>0</v>
      </c>
      <c r="IQ92" s="407">
        <f t="shared" si="906"/>
        <v>0</v>
      </c>
      <c r="IR92" s="408" t="str">
        <f t="shared" si="907"/>
        <v/>
      </c>
      <c r="IS92" s="407" t="s">
        <v>144</v>
      </c>
      <c r="IT92" s="407"/>
      <c r="IU92" s="409" t="str">
        <f t="shared" si="908"/>
        <v/>
      </c>
      <c r="IV92" s="410" t="str">
        <f t="shared" si="909"/>
        <v/>
      </c>
      <c r="IW92" s="407" t="str">
        <f>IFERROR(IF(IS92="PACE_Daniels",(INDEX(BASE!$AE$4:$AH$8,MATCH('Microciclos - Endurance (2)'!IT92,BASE!$AE$4:$AE$8,0),4)),IF(AND(IS92="vVO2máx",IT92&gt;=35,IT92&lt;=45),"9-11",IF(AND(IS92="vVO2máx",IT92&gt;45,IT92&lt;=65),"11",IF(AND(IS92="vVO2máx",IT92&gt;65,IT92&lt;=75),"12-13",IF(AND(IS92="vVO2máx",IT92&gt;=80,IT92&lt;=85),"14-16",IF(AND(IS92="vVO2máx",IT92&gt;=85,IT92&lt;100),"17-19",IF(AND(IS92="vVO2máx",IT92&gt;=100),"20",IF(AND(IS92="FCR",IT92&gt;40,IT92&lt;=60),"12-13",IF(AND(IS92="FCR",IT92&gt;60,IT92&lt;=84),"14-16",IF(AND(IS92="FCR",IT92&gt;=85,IT92&lt;100),"17-19",IF(AND(IS92="FCR",IT92=100),"20",""))))))))))),"")</f>
        <v/>
      </c>
      <c r="IX92" s="409" t="str">
        <f>IFERROR(IF(IS92="vVO2máx",(Avaliações!$C$51*'Microciclos - Endurance (2)'!IT92)/100,IF(IS92="Velocidade_crítica",IF(IT92="80% VC",Avaliações!#REF!*0.8,IF(IT92="100% VC",Avaliações!#REF!*1,IF(IT92="120% VC",Avaliações!#REF!*1.2,IF(IT92="&gt;30%",Avaliações!$C$54*1.3,IF(IT92="&gt;40%",Avaliações!$C$54*1.4,0))))),IF(IS92="PACE_Daniels",INDEX(BASE!$Q$4:$V$60,MATCH(Avaliações!$C$53,BASE!$Q$4:$Q$60,0),MATCH('Microciclos - Endurance (2)'!IT92,BASE!$Q$4:$V$4,0)),""))),"")</f>
        <v/>
      </c>
      <c r="IY92" s="407" t="s">
        <v>144</v>
      </c>
      <c r="IZ92" s="407"/>
      <c r="JA92" s="410" t="str">
        <f t="shared" si="910"/>
        <v/>
      </c>
      <c r="JB92" s="407" t="str">
        <f>IFERROR(IF(IS92="PACE_Daniels",(INDEX(BASE!$AE$4:$AH$7,MATCH('Microciclos - Endurance (2)'!IZ92,BASE!$AE$4:$AE$7,0),4)),IF(AND(IS92="vVO2máx",IZ92&gt;=35,IZ92&lt;=45),"9-11",IF(AND(IS92="vVO2máx",IZ92&gt;45,IZ92&lt;=65),"11",IF(AND(IS92="vVO2máx",IZ92&gt;65,IZ92&lt;=75),"12-13",IF(AND(IS92="vVO2máx",IZ92&gt;=80,IZ92&lt;=85),"14-16",IF(AND(IS92="vVO2máx",IZ92&gt;=85,IZ92&lt;100),"17-19",IF(AND(IS92="vVO2máx",IZ92&gt;=100),"20",IF(AND(IS92="FCR",IZ92&gt;40,IZ92&lt;=60),"12-13",IF(AND(IS92="FCR",IZ92&gt;60,IZ92&lt;=84),"14-16",IF(AND(IS92="FCR",IZ92&gt;=85,IZ92&lt;100),"17-19",IF(AND(IS92="FCR",IZ92=100),"20",""))))))))))),"")</f>
        <v/>
      </c>
      <c r="JC92" s="409">
        <f>IFERROR(IF(IY92="vVO2máx",(Avaliações!$C$51*'Microciclos - Endurance (2)'!IZ92)/100,IF(IY92="Velocidade_crítica",IF(IZ92="80% VC",Avaliações!#REF!*0.8,IF(IZ92="100% VC",Avaliações!#REF!*1,IF(IZ92="120% VC",Avaliações!#REF!*1.2,IF(IZ92="&gt;30%",Avaliações!$C$54*1.3,IF(IZ92="&gt;40%",Avaliações!$C$54*1.4,0))))),IF(IY92="PACE_Daniels",INDEX(BASE!$Q$4:$V$60,MATCH(Avaliações!$C$53,BASE!$Q$4:$Q$60,0),MATCH('Microciclos - Endurance (2)'!IZ92,BASE!$Q$4:$V$4,0)),0))),"")</f>
        <v>0</v>
      </c>
      <c r="JD92" s="409" t="str">
        <f t="shared" si="911"/>
        <v/>
      </c>
      <c r="JH92" s="407"/>
      <c r="JI92" s="407"/>
      <c r="JJ92" s="407"/>
      <c r="JK92" s="407"/>
      <c r="JL92" s="407">
        <f t="shared" si="996"/>
        <v>0</v>
      </c>
      <c r="JM92" s="407">
        <f t="shared" si="912"/>
        <v>0</v>
      </c>
      <c r="JN92" s="408" t="str">
        <f t="shared" si="913"/>
        <v/>
      </c>
      <c r="JO92" s="407" t="s">
        <v>144</v>
      </c>
      <c r="JP92" s="407"/>
      <c r="JQ92" s="409" t="str">
        <f t="shared" si="914"/>
        <v/>
      </c>
      <c r="JR92" s="410" t="str">
        <f t="shared" si="915"/>
        <v/>
      </c>
      <c r="JS92" s="407" t="str">
        <f>IFERROR(IF(JO92="PACE_Daniels",(INDEX(BASE!$AE$4:$AH$8,MATCH('Microciclos - Endurance (2)'!JP92,BASE!$AE$4:$AE$8,0),4)),IF(AND(JO92="vVO2máx",JP92&gt;=35,JP92&lt;=45),"9-11",IF(AND(JO92="vVO2máx",JP92&gt;45,JP92&lt;=65),"11",IF(AND(JO92="vVO2máx",JP92&gt;65,JP92&lt;=75),"12-13",IF(AND(JO92="vVO2máx",JP92&gt;=80,JP92&lt;=85),"14-16",IF(AND(JO92="vVO2máx",JP92&gt;=85,JP92&lt;100),"17-19",IF(AND(JO92="vVO2máx",JP92&gt;=100),"20",IF(AND(JO92="FCR",JP92&gt;40,JP92&lt;=60),"12-13",IF(AND(JO92="FCR",JP92&gt;60,JP92&lt;=84),"14-16",IF(AND(JO92="FCR",JP92&gt;=85,JP92&lt;100),"17-19",IF(AND(JO92="FCR",JP92=100),"20",""))))))))))),"")</f>
        <v/>
      </c>
      <c r="JT92" s="409" t="str">
        <f>IFERROR(IF(JO92="vVO2máx",(Avaliações!$C$51*'Microciclos - Endurance (2)'!JP92)/100,IF(JO92="Velocidade_crítica",IF(JP92="80% VC",Avaliações!#REF!*0.8,IF(JP92="100% VC",Avaliações!#REF!*1,IF(JP92="120% VC",Avaliações!#REF!*1.2,IF(JP92="&gt;30%",Avaliações!$C$54*1.3,IF(JP92="&gt;40%",Avaliações!$C$54*1.4,0))))),IF(JO92="PACE_Daniels",INDEX(BASE!$Q$4:$V$60,MATCH(Avaliações!$C$53,BASE!$Q$4:$Q$60,0),MATCH('Microciclos - Endurance (2)'!JP92,BASE!$Q$4:$V$4,0)),""))),"")</f>
        <v/>
      </c>
      <c r="JU92" s="407" t="s">
        <v>144</v>
      </c>
      <c r="JV92" s="407"/>
      <c r="JW92" s="410" t="str">
        <f t="shared" si="916"/>
        <v/>
      </c>
      <c r="JX92" s="407" t="str">
        <f>IFERROR(IF(JO92="PACE_Daniels",(INDEX(BASE!$AE$4:$AH$7,MATCH('Microciclos - Endurance (2)'!JV92,BASE!$AE$4:$AE$7,0),4)),IF(AND(JO92="vVO2máx",JV92&gt;=35,JV92&lt;=45),"9-11",IF(AND(JO92="vVO2máx",JV92&gt;45,JV92&lt;=65),"11",IF(AND(JO92="vVO2máx",JV92&gt;65,JV92&lt;=75),"12-13",IF(AND(JO92="vVO2máx",JV92&gt;=80,JV92&lt;=85),"14-16",IF(AND(JO92="vVO2máx",JV92&gt;=85,JV92&lt;100),"17-19",IF(AND(JO92="vVO2máx",JV92&gt;=100),"20",IF(AND(JO92="FCR",JV92&gt;40,JV92&lt;=60),"12-13",IF(AND(JO92="FCR",JV92&gt;60,JV92&lt;=84),"14-16",IF(AND(JO92="FCR",JV92&gt;=85,JV92&lt;100),"17-19",IF(AND(JO92="FCR",JV92=100),"20",""))))))))))),"")</f>
        <v/>
      </c>
      <c r="JY92" s="409">
        <f>IFERROR(IF(JU92="vVO2máx",(Avaliações!$C$51*'Microciclos - Endurance (2)'!JV92)/100,IF(JU92="Velocidade_crítica",IF(JV92="80% VC",Avaliações!#REF!*0.8,IF(JV92="100% VC",Avaliações!#REF!*1,IF(JV92="120% VC",Avaliações!#REF!*1.2,IF(JV92="&gt;30%",Avaliações!$C$54*1.3,IF(JV92="&gt;40%",Avaliações!$C$54*1.4,0))))),IF(JU92="PACE_Daniels",INDEX(BASE!$Q$4:$V$60,MATCH(Avaliações!$C$53,BASE!$Q$4:$Q$60,0),MATCH('Microciclos - Endurance (2)'!JV92,BASE!$Q$4:$V$4,0)),0))),"")</f>
        <v>0</v>
      </c>
      <c r="JZ92" s="409" t="str">
        <f t="shared" si="917"/>
        <v/>
      </c>
      <c r="KD92" s="407"/>
      <c r="KE92" s="407"/>
      <c r="KF92" s="407"/>
      <c r="KG92" s="407"/>
      <c r="KH92" s="407">
        <f t="shared" si="997"/>
        <v>0</v>
      </c>
      <c r="KI92" s="407">
        <f t="shared" si="918"/>
        <v>0</v>
      </c>
      <c r="KJ92" s="408" t="str">
        <f t="shared" si="919"/>
        <v/>
      </c>
      <c r="KK92" s="407" t="s">
        <v>144</v>
      </c>
      <c r="KL92" s="407"/>
      <c r="KM92" s="409" t="str">
        <f t="shared" si="920"/>
        <v/>
      </c>
      <c r="KN92" s="410" t="str">
        <f t="shared" si="921"/>
        <v/>
      </c>
      <c r="KO92" s="407" t="str">
        <f>IFERROR(IF(KK92="PACE_Daniels",(INDEX(BASE!$AE$4:$AH$8,MATCH('Microciclos - Endurance (2)'!KL92,BASE!$AE$4:$AE$8,0),4)),IF(AND(KK92="vVO2máx",KL92&gt;=35,KL92&lt;=45),"9-11",IF(AND(KK92="vVO2máx",KL92&gt;45,KL92&lt;=65),"11",IF(AND(KK92="vVO2máx",KL92&gt;65,KL92&lt;=75),"12-13",IF(AND(KK92="vVO2máx",KL92&gt;=80,KL92&lt;=85),"14-16",IF(AND(KK92="vVO2máx",KL92&gt;=85,KL92&lt;100),"17-19",IF(AND(KK92="vVO2máx",KL92&gt;=100),"20",IF(AND(KK92="FCR",KL92&gt;40,KL92&lt;=60),"12-13",IF(AND(KK92="FCR",KL92&gt;60,KL92&lt;=84),"14-16",IF(AND(KK92="FCR",KL92&gt;=85,KL92&lt;100),"17-19",IF(AND(KK92="FCR",KL92=100),"20",""))))))))))),"")</f>
        <v/>
      </c>
      <c r="KP92" s="409" t="str">
        <f>IFERROR(IF(KK92="vVO2máx",(Avaliações!$C$51*'Microciclos - Endurance (2)'!KL92)/100,IF(KK92="Velocidade_crítica",IF(KL92="80% VC",Avaliações!#REF!*0.8,IF(KL92="100% VC",Avaliações!#REF!*1,IF(KL92="120% VC",Avaliações!#REF!*1.2,IF(KL92="&gt;30%",Avaliações!$C$54*1.3,IF(KL92="&gt;40%",Avaliações!$C$54*1.4,0))))),IF(KK92="PACE_Daniels",INDEX(BASE!$Q$4:$V$60,MATCH(Avaliações!$C$53,BASE!$Q$4:$Q$60,0),MATCH('Microciclos - Endurance (2)'!KL92,BASE!$Q$4:$V$4,0)),""))),"")</f>
        <v/>
      </c>
      <c r="KQ92" s="407" t="s">
        <v>144</v>
      </c>
      <c r="KR92" s="407"/>
      <c r="KS92" s="410" t="str">
        <f t="shared" si="922"/>
        <v/>
      </c>
      <c r="KT92" s="407" t="str">
        <f>IFERROR(IF(KK92="PACE_Daniels",(INDEX(BASE!$AE$4:$AH$7,MATCH('Microciclos - Endurance (2)'!KR92,BASE!$AE$4:$AE$7,0),4)),IF(AND(KK92="vVO2máx",KR92&gt;=35,KR92&lt;=45),"9-11",IF(AND(KK92="vVO2máx",KR92&gt;45,KR92&lt;=65),"11",IF(AND(KK92="vVO2máx",KR92&gt;65,KR92&lt;=75),"12-13",IF(AND(KK92="vVO2máx",KR92&gt;=80,KR92&lt;=85),"14-16",IF(AND(KK92="vVO2máx",KR92&gt;=85,KR92&lt;100),"17-19",IF(AND(KK92="vVO2máx",KR92&gt;=100),"20",IF(AND(KK92="FCR",KR92&gt;40,KR92&lt;=60),"12-13",IF(AND(KK92="FCR",KR92&gt;60,KR92&lt;=84),"14-16",IF(AND(KK92="FCR",KR92&gt;=85,KR92&lt;100),"17-19",IF(AND(KK92="FCR",KR92=100),"20",""))))))))))),"")</f>
        <v/>
      </c>
      <c r="KU92" s="409">
        <f>IFERROR(IF(KQ92="vVO2máx",(Avaliações!$C$51*'Microciclos - Endurance (2)'!KR92)/100,IF(KQ92="Velocidade_crítica",IF(KR92="80% VC",Avaliações!#REF!*0.8,IF(KR92="100% VC",Avaliações!#REF!*1,IF(KR92="120% VC",Avaliações!#REF!*1.2,IF(KR92="&gt;30%",Avaliações!$C$54*1.3,IF(KR92="&gt;40%",Avaliações!$C$54*1.4,0))))),IF(KQ92="PACE_Daniels",INDEX(BASE!$Q$4:$V$60,MATCH(Avaliações!$C$53,BASE!$Q$4:$Q$60,0),MATCH('Microciclos - Endurance (2)'!KR92,BASE!$Q$4:$V$4,0)),0))),"")</f>
        <v>0</v>
      </c>
      <c r="KV92" s="409" t="str">
        <f t="shared" si="923"/>
        <v/>
      </c>
      <c r="KZ92" s="407"/>
      <c r="LA92" s="407"/>
      <c r="LB92" s="407"/>
      <c r="LC92" s="407"/>
      <c r="LD92" s="407">
        <f t="shared" si="998"/>
        <v>0</v>
      </c>
      <c r="LE92" s="407">
        <f t="shared" si="924"/>
        <v>0</v>
      </c>
      <c r="LF92" s="408" t="str">
        <f t="shared" si="925"/>
        <v/>
      </c>
      <c r="LG92" s="407" t="s">
        <v>144</v>
      </c>
      <c r="LH92" s="407"/>
      <c r="LI92" s="409" t="str">
        <f t="shared" si="926"/>
        <v/>
      </c>
      <c r="LJ92" s="410" t="str">
        <f t="shared" si="927"/>
        <v/>
      </c>
      <c r="LK92" s="407" t="str">
        <f>IFERROR(IF(LG92="PACE_Daniels",(INDEX(BASE!$AE$4:$AH$8,MATCH('Microciclos - Endurance (2)'!LH92,BASE!$AE$4:$AE$8,0),4)),IF(AND(LG92="vVO2máx",LH92&gt;=35,LH92&lt;=45),"9-11",IF(AND(LG92="vVO2máx",LH92&gt;45,LH92&lt;=65),"11",IF(AND(LG92="vVO2máx",LH92&gt;65,LH92&lt;=75),"12-13",IF(AND(LG92="vVO2máx",LH92&gt;=80,LH92&lt;=85),"14-16",IF(AND(LG92="vVO2máx",LH92&gt;=85,LH92&lt;100),"17-19",IF(AND(LG92="vVO2máx",LH92&gt;=100),"20",IF(AND(LG92="FCR",LH92&gt;40,LH92&lt;=60),"12-13",IF(AND(LG92="FCR",LH92&gt;60,LH92&lt;=84),"14-16",IF(AND(LG92="FCR",LH92&gt;=85,LH92&lt;100),"17-19",IF(AND(LG92="FCR",LH92=100),"20",""))))))))))),"")</f>
        <v/>
      </c>
      <c r="LL92" s="409" t="str">
        <f>IFERROR(IF(LG92="vVO2máx",(Avaliações!$C$51*'Microciclos - Endurance (2)'!LH92)/100,IF(LG92="Velocidade_crítica",IF(LH92="80% VC",Avaliações!#REF!*0.8,IF(LH92="100% VC",Avaliações!#REF!*1,IF(LH92="120% VC",Avaliações!#REF!*1.2,IF(LH92="&gt;30%",Avaliações!$C$54*1.3,IF(LH92="&gt;40%",Avaliações!$C$54*1.4,0))))),IF(LG92="PACE_Daniels",INDEX(BASE!$Q$4:$V$60,MATCH(Avaliações!$C$53,BASE!$Q$4:$Q$60,0),MATCH('Microciclos - Endurance (2)'!LH92,BASE!$Q$4:$V$4,0)),""))),"")</f>
        <v/>
      </c>
      <c r="LM92" s="407" t="s">
        <v>144</v>
      </c>
      <c r="LN92" s="407"/>
      <c r="LO92" s="410" t="str">
        <f t="shared" si="928"/>
        <v/>
      </c>
      <c r="LP92" s="407" t="str">
        <f>IFERROR(IF(LG92="PACE_Daniels",(INDEX(BASE!$AE$4:$AH$7,MATCH('Microciclos - Endurance (2)'!LN92,BASE!$AE$4:$AE$7,0),4)),IF(AND(LG92="vVO2máx",LN92&gt;=35,LN92&lt;=45),"9-11",IF(AND(LG92="vVO2máx",LN92&gt;45,LN92&lt;=65),"11",IF(AND(LG92="vVO2máx",LN92&gt;65,LN92&lt;=75),"12-13",IF(AND(LG92="vVO2máx",LN92&gt;=80,LN92&lt;=85),"14-16",IF(AND(LG92="vVO2máx",LN92&gt;=85,LN92&lt;100),"17-19",IF(AND(LG92="vVO2máx",LN92&gt;=100),"20",IF(AND(LG92="FCR",LN92&gt;40,LN92&lt;=60),"12-13",IF(AND(LG92="FCR",LN92&gt;60,LN92&lt;=84),"14-16",IF(AND(LG92="FCR",LN92&gt;=85,LN92&lt;100),"17-19",IF(AND(LG92="FCR",LN92=100),"20",""))))))))))),"")</f>
        <v/>
      </c>
      <c r="LQ92" s="409">
        <f>IFERROR(IF(LM92="vVO2máx",(Avaliações!$C$51*'Microciclos - Endurance (2)'!LN92)/100,IF(LM92="Velocidade_crítica",IF(LN92="80% VC",Avaliações!#REF!*0.8,IF(LN92="100% VC",Avaliações!#REF!*1,IF(LN92="120% VC",Avaliações!#REF!*1.2,IF(LN92="&gt;30%",Avaliações!$C$54*1.3,IF(LN92="&gt;40%",Avaliações!$C$54*1.4,0))))),IF(LM92="PACE_Daniels",INDEX(BASE!$Q$4:$V$60,MATCH(Avaliações!$C$53,BASE!$Q$4:$Q$60,0),MATCH('Microciclos - Endurance (2)'!LN92,BASE!$Q$4:$V$4,0)),0))),"")</f>
        <v>0</v>
      </c>
      <c r="LR92" s="409" t="str">
        <f t="shared" si="929"/>
        <v/>
      </c>
      <c r="LV92" s="407"/>
      <c r="LW92" s="407"/>
      <c r="LX92" s="407"/>
      <c r="LY92" s="407"/>
      <c r="LZ92" s="407">
        <f t="shared" si="999"/>
        <v>0</v>
      </c>
      <c r="MA92" s="407">
        <f t="shared" si="930"/>
        <v>0</v>
      </c>
      <c r="MB92" s="408" t="str">
        <f t="shared" si="931"/>
        <v/>
      </c>
      <c r="MC92" s="407" t="s">
        <v>144</v>
      </c>
      <c r="MD92" s="407"/>
      <c r="ME92" s="409" t="str">
        <f t="shared" si="932"/>
        <v/>
      </c>
      <c r="MF92" s="410" t="str">
        <f t="shared" si="933"/>
        <v/>
      </c>
      <c r="MG92" s="407" t="str">
        <f>IFERROR(IF(MC92="PACE_Daniels",(INDEX(BASE!$AE$4:$AH$8,MATCH('Microciclos - Endurance (2)'!MD92,BASE!$AE$4:$AE$8,0),4)),IF(AND(MC92="vVO2máx",MD92&gt;=35,MD92&lt;=45),"9-11",IF(AND(MC92="vVO2máx",MD92&gt;45,MD92&lt;=65),"11",IF(AND(MC92="vVO2máx",MD92&gt;65,MD92&lt;=75),"12-13",IF(AND(MC92="vVO2máx",MD92&gt;=80,MD92&lt;=85),"14-16",IF(AND(MC92="vVO2máx",MD92&gt;=85,MD92&lt;100),"17-19",IF(AND(MC92="vVO2máx",MD92&gt;=100),"20",IF(AND(MC92="FCR",MD92&gt;40,MD92&lt;=60),"12-13",IF(AND(MC92="FCR",MD92&gt;60,MD92&lt;=84),"14-16",IF(AND(MC92="FCR",MD92&gt;=85,MD92&lt;100),"17-19",IF(AND(MC92="FCR",MD92=100),"20",""))))))))))),"")</f>
        <v/>
      </c>
      <c r="MH92" s="409" t="str">
        <f>IFERROR(IF(MC92="vVO2máx",(Avaliações!$C$51*'Microciclos - Endurance (2)'!MD92)/100,IF(MC92="Velocidade_crítica",IF(MD92="80% VC",Avaliações!#REF!*0.8,IF(MD92="100% VC",Avaliações!#REF!*1,IF(MD92="120% VC",Avaliações!#REF!*1.2,IF(MD92="&gt;30%",Avaliações!$C$54*1.3,IF(MD92="&gt;40%",Avaliações!$C$54*1.4,0))))),IF(MC92="PACE_Daniels",INDEX(BASE!$Q$4:$V$60,MATCH(Avaliações!$C$53,BASE!$Q$4:$Q$60,0),MATCH('Microciclos - Endurance (2)'!MD92,BASE!$Q$4:$V$4,0)),""))),"")</f>
        <v/>
      </c>
      <c r="MI92" s="407" t="s">
        <v>144</v>
      </c>
      <c r="MJ92" s="407"/>
      <c r="MK92" s="410" t="str">
        <f t="shared" si="934"/>
        <v/>
      </c>
      <c r="ML92" s="407" t="str">
        <f>IFERROR(IF(MC92="PACE_Daniels",(INDEX(BASE!$AE$4:$AH$7,MATCH('Microciclos - Endurance (2)'!MJ92,BASE!$AE$4:$AE$7,0),4)),IF(AND(MC92="vVO2máx",MJ92&gt;=35,MJ92&lt;=45),"9-11",IF(AND(MC92="vVO2máx",MJ92&gt;45,MJ92&lt;=65),"11",IF(AND(MC92="vVO2máx",MJ92&gt;65,MJ92&lt;=75),"12-13",IF(AND(MC92="vVO2máx",MJ92&gt;=80,MJ92&lt;=85),"14-16",IF(AND(MC92="vVO2máx",MJ92&gt;=85,MJ92&lt;100),"17-19",IF(AND(MC92="vVO2máx",MJ92&gt;=100),"20",IF(AND(MC92="FCR",MJ92&gt;40,MJ92&lt;=60),"12-13",IF(AND(MC92="FCR",MJ92&gt;60,MJ92&lt;=84),"14-16",IF(AND(MC92="FCR",MJ92&gt;=85,MJ92&lt;100),"17-19",IF(AND(MC92="FCR",MJ92=100),"20",""))))))))))),"")</f>
        <v/>
      </c>
      <c r="MM92" s="409">
        <f>IFERROR(IF(MI92="vVO2máx",(Avaliações!$C$51*'Microciclos - Endurance (2)'!MJ92)/100,IF(MI92="Velocidade_crítica",IF(MJ92="80% VC",Avaliações!#REF!*0.8,IF(MJ92="100% VC",Avaliações!#REF!*1,IF(MJ92="120% VC",Avaliações!#REF!*1.2,IF(MJ92="&gt;30%",Avaliações!$C$54*1.3,IF(MJ92="&gt;40%",Avaliações!$C$54*1.4,0))))),IF(MI92="PACE_Daniels",INDEX(BASE!$Q$4:$V$60,MATCH(Avaliações!$C$53,BASE!$Q$4:$Q$60,0),MATCH('Microciclos - Endurance (2)'!MJ92,BASE!$Q$4:$V$4,0)),0))),"")</f>
        <v>0</v>
      </c>
      <c r="MN92" s="409" t="str">
        <f t="shared" si="935"/>
        <v/>
      </c>
      <c r="MR92" s="407"/>
      <c r="MS92" s="407"/>
      <c r="MT92" s="407"/>
      <c r="MU92" s="407"/>
      <c r="MV92" s="407">
        <f t="shared" si="1000"/>
        <v>0</v>
      </c>
      <c r="MW92" s="407">
        <f t="shared" si="936"/>
        <v>0</v>
      </c>
      <c r="MX92" s="408" t="str">
        <f t="shared" si="937"/>
        <v/>
      </c>
      <c r="MY92" s="407" t="s">
        <v>144</v>
      </c>
      <c r="MZ92" s="407"/>
      <c r="NA92" s="409" t="str">
        <f t="shared" si="938"/>
        <v/>
      </c>
      <c r="NB92" s="410" t="str">
        <f t="shared" si="939"/>
        <v/>
      </c>
      <c r="NC92" s="407" t="str">
        <f>IFERROR(IF(MY92="PACE_Daniels",(INDEX(BASE!$AE$4:$AH$8,MATCH('Microciclos - Endurance (2)'!MZ92,BASE!$AE$4:$AE$8,0),4)),IF(AND(MY92="vVO2máx",MZ92&gt;=35,MZ92&lt;=45),"9-11",IF(AND(MY92="vVO2máx",MZ92&gt;45,MZ92&lt;=65),"11",IF(AND(MY92="vVO2máx",MZ92&gt;65,MZ92&lt;=75),"12-13",IF(AND(MY92="vVO2máx",MZ92&gt;=80,MZ92&lt;=85),"14-16",IF(AND(MY92="vVO2máx",MZ92&gt;=85,MZ92&lt;100),"17-19",IF(AND(MY92="vVO2máx",MZ92&gt;=100),"20",IF(AND(MY92="FCR",MZ92&gt;40,MZ92&lt;=60),"12-13",IF(AND(MY92="FCR",MZ92&gt;60,MZ92&lt;=84),"14-16",IF(AND(MY92="FCR",MZ92&gt;=85,MZ92&lt;100),"17-19",IF(AND(MY92="FCR",MZ92=100),"20",""))))))))))),"")</f>
        <v/>
      </c>
      <c r="ND92" s="409" t="str">
        <f>IFERROR(IF(MY92="vVO2máx",(Avaliações!$C$51*'Microciclos - Endurance (2)'!MZ92)/100,IF(MY92="Velocidade_crítica",IF(MZ92="80% VC",Avaliações!#REF!*0.8,IF(MZ92="100% VC",Avaliações!#REF!*1,IF(MZ92="120% VC",Avaliações!#REF!*1.2,IF(MZ92="&gt;30%",Avaliações!$C$54*1.3,IF(MZ92="&gt;40%",Avaliações!$C$54*1.4,0))))),IF(MY92="PACE_Daniels",INDEX(BASE!$Q$4:$V$60,MATCH(Avaliações!$C$53,BASE!$Q$4:$Q$60,0),MATCH('Microciclos - Endurance (2)'!MZ92,BASE!$Q$4:$V$4,0)),""))),"")</f>
        <v/>
      </c>
      <c r="NE92" s="407" t="s">
        <v>144</v>
      </c>
      <c r="NF92" s="407"/>
      <c r="NG92" s="410" t="str">
        <f t="shared" si="940"/>
        <v/>
      </c>
      <c r="NH92" s="407" t="str">
        <f>IFERROR(IF(MY92="PACE_Daniels",(INDEX(BASE!$AE$4:$AH$7,MATCH('Microciclos - Endurance (2)'!NF92,BASE!$AE$4:$AE$7,0),4)),IF(AND(MY92="vVO2máx",NF92&gt;=35,NF92&lt;=45),"9-11",IF(AND(MY92="vVO2máx",NF92&gt;45,NF92&lt;=65),"11",IF(AND(MY92="vVO2máx",NF92&gt;65,NF92&lt;=75),"12-13",IF(AND(MY92="vVO2máx",NF92&gt;=80,NF92&lt;=85),"14-16",IF(AND(MY92="vVO2máx",NF92&gt;=85,NF92&lt;100),"17-19",IF(AND(MY92="vVO2máx",NF92&gt;=100),"20",IF(AND(MY92="FCR",NF92&gt;40,NF92&lt;=60),"12-13",IF(AND(MY92="FCR",NF92&gt;60,NF92&lt;=84),"14-16",IF(AND(MY92="FCR",NF92&gt;=85,NF92&lt;100),"17-19",IF(AND(MY92="FCR",NF92=100),"20",""))))))))))),"")</f>
        <v/>
      </c>
      <c r="NI92" s="409">
        <f>IFERROR(IF(NE92="vVO2máx",(Avaliações!$C$51*'Microciclos - Endurance (2)'!NF92)/100,IF(NE92="Velocidade_crítica",IF(NF92="80% VC",Avaliações!#REF!*0.8,IF(NF92="100% VC",Avaliações!#REF!*1,IF(NF92="120% VC",Avaliações!#REF!*1.2,IF(NF92="&gt;30%",Avaliações!$C$54*1.3,IF(NF92="&gt;40%",Avaliações!$C$54*1.4,0))))),IF(NE92="PACE_Daniels",INDEX(BASE!$Q$4:$V$60,MATCH(Avaliações!$C$53,BASE!$Q$4:$Q$60,0),MATCH('Microciclos - Endurance (2)'!NF92,BASE!$Q$4:$V$4,0)),0))),"")</f>
        <v>0</v>
      </c>
      <c r="NJ92" s="409" t="str">
        <f t="shared" si="941"/>
        <v/>
      </c>
      <c r="NN92" s="407"/>
      <c r="NO92" s="407"/>
      <c r="NP92" s="407"/>
      <c r="NQ92" s="407"/>
      <c r="NR92" s="407">
        <f t="shared" si="1001"/>
        <v>0</v>
      </c>
      <c r="NS92" s="407">
        <f t="shared" si="942"/>
        <v>0</v>
      </c>
      <c r="NT92" s="408" t="str">
        <f t="shared" si="943"/>
        <v/>
      </c>
      <c r="NU92" s="407" t="s">
        <v>144</v>
      </c>
      <c r="NV92" s="407"/>
      <c r="NW92" s="409" t="str">
        <f t="shared" si="944"/>
        <v/>
      </c>
      <c r="NX92" s="410" t="str">
        <f t="shared" si="945"/>
        <v/>
      </c>
      <c r="NY92" s="407" t="str">
        <f>IFERROR(IF(NU92="PACE_Daniels",(INDEX(BASE!$AE$4:$AH$8,MATCH('Microciclos - Endurance (2)'!NV92,BASE!$AE$4:$AE$8,0),4)),IF(AND(NU92="vVO2máx",NV92&gt;=35,NV92&lt;=45),"9-11",IF(AND(NU92="vVO2máx",NV92&gt;45,NV92&lt;=65),"11",IF(AND(NU92="vVO2máx",NV92&gt;65,NV92&lt;=75),"12-13",IF(AND(NU92="vVO2máx",NV92&gt;=80,NV92&lt;=85),"14-16",IF(AND(NU92="vVO2máx",NV92&gt;=85,NV92&lt;100),"17-19",IF(AND(NU92="vVO2máx",NV92&gt;=100),"20",IF(AND(NU92="FCR",NV92&gt;40,NV92&lt;=60),"12-13",IF(AND(NU92="FCR",NV92&gt;60,NV92&lt;=84),"14-16",IF(AND(NU92="FCR",NV92&gt;=85,NV92&lt;100),"17-19",IF(AND(NU92="FCR",NV92=100),"20",""))))))))))),"")</f>
        <v/>
      </c>
      <c r="NZ92" s="409" t="str">
        <f>IFERROR(IF(NU92="vVO2máx",(Avaliações!$C$51*'Microciclos - Endurance (2)'!NV92)/100,IF(NU92="Velocidade_crítica",IF(NV92="80% VC",Avaliações!#REF!*0.8,IF(NV92="100% VC",Avaliações!#REF!*1,IF(NV92="120% VC",Avaliações!#REF!*1.2,IF(NV92="&gt;30%",Avaliações!$C$54*1.3,IF(NV92="&gt;40%",Avaliações!$C$54*1.4,0))))),IF(NU92="PACE_Daniels",INDEX(BASE!$Q$4:$V$60,MATCH(Avaliações!$C$53,BASE!$Q$4:$Q$60,0),MATCH('Microciclos - Endurance (2)'!NV92,BASE!$Q$4:$V$4,0)),""))),"")</f>
        <v/>
      </c>
      <c r="OA92" s="407" t="s">
        <v>144</v>
      </c>
      <c r="OB92" s="407"/>
      <c r="OC92" s="410" t="str">
        <f t="shared" si="946"/>
        <v/>
      </c>
      <c r="OD92" s="407" t="str">
        <f>IFERROR(IF(NU92="PACE_Daniels",(INDEX(BASE!$AE$4:$AH$7,MATCH('Microciclos - Endurance (2)'!OB92,BASE!$AE$4:$AE$7,0),4)),IF(AND(NU92="vVO2máx",OB92&gt;=35,OB92&lt;=45),"9-11",IF(AND(NU92="vVO2máx",OB92&gt;45,OB92&lt;=65),"11",IF(AND(NU92="vVO2máx",OB92&gt;65,OB92&lt;=75),"12-13",IF(AND(NU92="vVO2máx",OB92&gt;=80,OB92&lt;=85),"14-16",IF(AND(NU92="vVO2máx",OB92&gt;=85,OB92&lt;100),"17-19",IF(AND(NU92="vVO2máx",OB92&gt;=100),"20",IF(AND(NU92="FCR",OB92&gt;40,OB92&lt;=60),"12-13",IF(AND(NU92="FCR",OB92&gt;60,OB92&lt;=84),"14-16",IF(AND(NU92="FCR",OB92&gt;=85,OB92&lt;100),"17-19",IF(AND(NU92="FCR",OB92=100),"20",""))))))))))),"")</f>
        <v/>
      </c>
      <c r="OE92" s="409">
        <f>IFERROR(IF(OA92="vVO2máx",(Avaliações!$C$51*'Microciclos - Endurance (2)'!OB92)/100,IF(OA92="Velocidade_crítica",IF(OB92="80% VC",Avaliações!#REF!*0.8,IF(OB92="100% VC",Avaliações!#REF!*1,IF(OB92="120% VC",Avaliações!#REF!*1.2,IF(OB92="&gt;30%",Avaliações!$C$54*1.3,IF(OB92="&gt;40%",Avaliações!$C$54*1.4,0))))),IF(OA92="PACE_Daniels",INDEX(BASE!$Q$4:$V$60,MATCH(Avaliações!$C$53,BASE!$Q$4:$Q$60,0),MATCH('Microciclos - Endurance (2)'!OB92,BASE!$Q$4:$V$4,0)),0))),"")</f>
        <v>0</v>
      </c>
      <c r="OF92" s="409" t="str">
        <f t="shared" si="947"/>
        <v/>
      </c>
      <c r="OJ92" s="407"/>
      <c r="OK92" s="407"/>
      <c r="OL92" s="407"/>
      <c r="OM92" s="407"/>
      <c r="ON92" s="407">
        <f t="shared" si="1002"/>
        <v>0</v>
      </c>
      <c r="OO92" s="407">
        <f t="shared" si="948"/>
        <v>0</v>
      </c>
      <c r="OP92" s="408" t="str">
        <f t="shared" si="949"/>
        <v/>
      </c>
      <c r="OQ92" s="407" t="s">
        <v>144</v>
      </c>
      <c r="OR92" s="407"/>
      <c r="OS92" s="409" t="str">
        <f t="shared" si="950"/>
        <v/>
      </c>
      <c r="OT92" s="410" t="str">
        <f t="shared" si="951"/>
        <v/>
      </c>
      <c r="OU92" s="407" t="str">
        <f>IFERROR(IF(OQ92="PACE_Daniels",(INDEX(BASE!$AE$4:$AH$8,MATCH('Microciclos - Endurance (2)'!OR92,BASE!$AE$4:$AE$8,0),4)),IF(AND(OQ92="vVO2máx",OR92&gt;=35,OR92&lt;=45),"9-11",IF(AND(OQ92="vVO2máx",OR92&gt;45,OR92&lt;=65),"11",IF(AND(OQ92="vVO2máx",OR92&gt;65,OR92&lt;=75),"12-13",IF(AND(OQ92="vVO2máx",OR92&gt;=80,OR92&lt;=85),"14-16",IF(AND(OQ92="vVO2máx",OR92&gt;=85,OR92&lt;100),"17-19",IF(AND(OQ92="vVO2máx",OR92&gt;=100),"20",IF(AND(OQ92="FCR",OR92&gt;40,OR92&lt;=60),"12-13",IF(AND(OQ92="FCR",OR92&gt;60,OR92&lt;=84),"14-16",IF(AND(OQ92="FCR",OR92&gt;=85,OR92&lt;100),"17-19",IF(AND(OQ92="FCR",OR92=100),"20",""))))))))))),"")</f>
        <v/>
      </c>
      <c r="OV92" s="409" t="str">
        <f>IFERROR(IF(OQ92="vVO2máx",(Avaliações!$C$51*'Microciclos - Endurance (2)'!OR92)/100,IF(OQ92="Velocidade_crítica",IF(OR92="80% VC",Avaliações!#REF!*0.8,IF(OR92="100% VC",Avaliações!#REF!*1,IF(OR92="120% VC",Avaliações!#REF!*1.2,IF(OR92="&gt;30%",Avaliações!$C$54*1.3,IF(OR92="&gt;40%",Avaliações!$C$54*1.4,0))))),IF(OQ92="PACE_Daniels",INDEX(BASE!$Q$4:$V$60,MATCH(Avaliações!$C$53,BASE!$Q$4:$Q$60,0),MATCH('Microciclos - Endurance (2)'!OR92,BASE!$Q$4:$V$4,0)),""))),"")</f>
        <v/>
      </c>
      <c r="OW92" s="407" t="s">
        <v>144</v>
      </c>
      <c r="OX92" s="407"/>
      <c r="OY92" s="410" t="str">
        <f t="shared" si="952"/>
        <v/>
      </c>
      <c r="OZ92" s="407" t="str">
        <f>IFERROR(IF(OQ92="PACE_Daniels",(INDEX(BASE!$AE$4:$AH$7,MATCH('Microciclos - Endurance (2)'!OX92,BASE!$AE$4:$AE$7,0),4)),IF(AND(OQ92="vVO2máx",OX92&gt;=35,OX92&lt;=45),"9-11",IF(AND(OQ92="vVO2máx",OX92&gt;45,OX92&lt;=65),"11",IF(AND(OQ92="vVO2máx",OX92&gt;65,OX92&lt;=75),"12-13",IF(AND(OQ92="vVO2máx",OX92&gt;=80,OX92&lt;=85),"14-16",IF(AND(OQ92="vVO2máx",OX92&gt;=85,OX92&lt;100),"17-19",IF(AND(OQ92="vVO2máx",OX92&gt;=100),"20",IF(AND(OQ92="FCR",OX92&gt;40,OX92&lt;=60),"12-13",IF(AND(OQ92="FCR",OX92&gt;60,OX92&lt;=84),"14-16",IF(AND(OQ92="FCR",OX92&gt;=85,OX92&lt;100),"17-19",IF(AND(OQ92="FCR",OX92=100),"20",""))))))))))),"")</f>
        <v/>
      </c>
      <c r="PA92" s="409">
        <f>IFERROR(IF(OW92="vVO2máx",(Avaliações!$C$51*'Microciclos - Endurance (2)'!OX92)/100,IF(OW92="Velocidade_crítica",IF(OX92="80% VC",Avaliações!#REF!*0.8,IF(OX92="100% VC",Avaliações!#REF!*1,IF(OX92="120% VC",Avaliações!#REF!*1.2,IF(OX92="&gt;30%",Avaliações!$C$54*1.3,IF(OX92="&gt;40%",Avaliações!$C$54*1.4,0))))),IF(OW92="PACE_Daniels",INDEX(BASE!$Q$4:$V$60,MATCH(Avaliações!$C$53,BASE!$Q$4:$Q$60,0),MATCH('Microciclos - Endurance (2)'!OX92,BASE!$Q$4:$V$4,0)),0))),"")</f>
        <v>0</v>
      </c>
      <c r="PB92" s="409" t="str">
        <f t="shared" si="953"/>
        <v/>
      </c>
      <c r="PF92" s="407"/>
      <c r="PG92" s="407"/>
      <c r="PH92" s="407"/>
      <c r="PI92" s="407"/>
      <c r="PJ92" s="407">
        <f t="shared" si="1003"/>
        <v>0</v>
      </c>
      <c r="PK92" s="407">
        <f t="shared" si="954"/>
        <v>0</v>
      </c>
      <c r="PL92" s="408" t="str">
        <f t="shared" si="955"/>
        <v/>
      </c>
      <c r="PM92" s="407" t="s">
        <v>144</v>
      </c>
      <c r="PN92" s="407"/>
      <c r="PO92" s="409" t="str">
        <f t="shared" si="956"/>
        <v/>
      </c>
      <c r="PP92" s="410" t="str">
        <f t="shared" si="957"/>
        <v/>
      </c>
      <c r="PQ92" s="407" t="str">
        <f>IFERROR(IF(PM92="PACE_Daniels",(INDEX(BASE!$AE$4:$AH$8,MATCH('Microciclos - Endurance (2)'!PN92,BASE!$AE$4:$AE$8,0),4)),IF(AND(PM92="vVO2máx",PN92&gt;=35,PN92&lt;=45),"9-11",IF(AND(PM92="vVO2máx",PN92&gt;45,PN92&lt;=65),"11",IF(AND(PM92="vVO2máx",PN92&gt;65,PN92&lt;=75),"12-13",IF(AND(PM92="vVO2máx",PN92&gt;=80,PN92&lt;=85),"14-16",IF(AND(PM92="vVO2máx",PN92&gt;=85,PN92&lt;100),"17-19",IF(AND(PM92="vVO2máx",PN92&gt;=100),"20",IF(AND(PM92="FCR",PN92&gt;40,PN92&lt;=60),"12-13",IF(AND(PM92="FCR",PN92&gt;60,PN92&lt;=84),"14-16",IF(AND(PM92="FCR",PN92&gt;=85,PN92&lt;100),"17-19",IF(AND(PM92="FCR",PN92=100),"20",""))))))))))),"")</f>
        <v/>
      </c>
      <c r="PR92" s="409" t="str">
        <f>IFERROR(IF(PM92="vVO2máx",(Avaliações!$C$51*'Microciclos - Endurance (2)'!PN92)/100,IF(PM92="Velocidade_crítica",IF(PN92="80% VC",Avaliações!#REF!*0.8,IF(PN92="100% VC",Avaliações!#REF!*1,IF(PN92="120% VC",Avaliações!#REF!*1.2,IF(PN92="&gt;30%",Avaliações!$C$54*1.3,IF(PN92="&gt;40%",Avaliações!$C$54*1.4,0))))),IF(PM92="PACE_Daniels",INDEX(BASE!$Q$4:$V$60,MATCH(Avaliações!$C$53,BASE!$Q$4:$Q$60,0),MATCH('Microciclos - Endurance (2)'!PN92,BASE!$Q$4:$V$4,0)),""))),"")</f>
        <v/>
      </c>
      <c r="PS92" s="407" t="s">
        <v>144</v>
      </c>
      <c r="PT92" s="407"/>
      <c r="PU92" s="410" t="str">
        <f t="shared" si="958"/>
        <v/>
      </c>
      <c r="PV92" s="407" t="str">
        <f>IFERROR(IF(PM92="PACE_Daniels",(INDEX(BASE!$AE$4:$AH$7,MATCH('Microciclos - Endurance (2)'!PT92,BASE!$AE$4:$AE$7,0),4)),IF(AND(PM92="vVO2máx",PT92&gt;=35,PT92&lt;=45),"9-11",IF(AND(PM92="vVO2máx",PT92&gt;45,PT92&lt;=65),"11",IF(AND(PM92="vVO2máx",PT92&gt;65,PT92&lt;=75),"12-13",IF(AND(PM92="vVO2máx",PT92&gt;=80,PT92&lt;=85),"14-16",IF(AND(PM92="vVO2máx",PT92&gt;=85,PT92&lt;100),"17-19",IF(AND(PM92="vVO2máx",PT92&gt;=100),"20",IF(AND(PM92="FCR",PT92&gt;40,PT92&lt;=60),"12-13",IF(AND(PM92="FCR",PT92&gt;60,PT92&lt;=84),"14-16",IF(AND(PM92="FCR",PT92&gt;=85,PT92&lt;100),"17-19",IF(AND(PM92="FCR",PT92=100),"20",""))))))))))),"")</f>
        <v/>
      </c>
      <c r="PW92" s="409">
        <f>IFERROR(IF(PS92="vVO2máx",(Avaliações!$C$51*'Microciclos - Endurance (2)'!PT92)/100,IF(PS92="Velocidade_crítica",IF(PT92="80% VC",Avaliações!#REF!*0.8,IF(PT92="100% VC",Avaliações!#REF!*1,IF(PT92="120% VC",Avaliações!#REF!*1.2,IF(PT92="&gt;30%",Avaliações!$C$54*1.3,IF(PT92="&gt;40%",Avaliações!$C$54*1.4,0))))),IF(PS92="PACE_Daniels",INDEX(BASE!$Q$4:$V$60,MATCH(Avaliações!$C$53,BASE!$Q$4:$Q$60,0),MATCH('Microciclos - Endurance (2)'!PT92,BASE!$Q$4:$V$4,0)),0))),"")</f>
        <v>0</v>
      </c>
      <c r="PX92" s="409" t="str">
        <f t="shared" si="959"/>
        <v/>
      </c>
      <c r="QB92" s="407"/>
      <c r="QC92" s="407"/>
      <c r="QD92" s="407"/>
      <c r="QE92" s="407"/>
      <c r="QF92" s="407">
        <f t="shared" si="1004"/>
        <v>0</v>
      </c>
      <c r="QG92" s="407">
        <f t="shared" si="960"/>
        <v>0</v>
      </c>
      <c r="QH92" s="408" t="str">
        <f t="shared" si="961"/>
        <v/>
      </c>
      <c r="QI92" s="407" t="s">
        <v>144</v>
      </c>
      <c r="QJ92" s="407"/>
      <c r="QK92" s="409" t="str">
        <f t="shared" si="962"/>
        <v/>
      </c>
      <c r="QL92" s="410" t="str">
        <f t="shared" si="963"/>
        <v/>
      </c>
      <c r="QM92" s="407" t="str">
        <f>IFERROR(IF(QI92="PACE_Daniels",(INDEX(BASE!$AE$4:$AH$8,MATCH('Microciclos - Endurance (2)'!QJ92,BASE!$AE$4:$AE$8,0),4)),IF(AND(QI92="vVO2máx",QJ92&gt;=35,QJ92&lt;=45),"9-11",IF(AND(QI92="vVO2máx",QJ92&gt;45,QJ92&lt;=65),"11",IF(AND(QI92="vVO2máx",QJ92&gt;65,QJ92&lt;=75),"12-13",IF(AND(QI92="vVO2máx",QJ92&gt;=80,QJ92&lt;=85),"14-16",IF(AND(QI92="vVO2máx",QJ92&gt;=85,QJ92&lt;100),"17-19",IF(AND(QI92="vVO2máx",QJ92&gt;=100),"20",IF(AND(QI92="FCR",QJ92&gt;40,QJ92&lt;=60),"12-13",IF(AND(QI92="FCR",QJ92&gt;60,QJ92&lt;=84),"14-16",IF(AND(QI92="FCR",QJ92&gt;=85,QJ92&lt;100),"17-19",IF(AND(QI92="FCR",QJ92=100),"20",""))))))))))),"")</f>
        <v/>
      </c>
      <c r="QN92" s="409" t="str">
        <f>IFERROR(IF(QI92="vVO2máx",(Avaliações!$C$51*'Microciclos - Endurance (2)'!QJ92)/100,IF(QI92="Velocidade_crítica",IF(QJ92="80% VC",Avaliações!#REF!*0.8,IF(QJ92="100% VC",Avaliações!#REF!*1,IF(QJ92="120% VC",Avaliações!#REF!*1.2,IF(QJ92="&gt;30%",Avaliações!$C$54*1.3,IF(QJ92="&gt;40%",Avaliações!$C$54*1.4,0))))),IF(QI92="PACE_Daniels",INDEX(BASE!$Q$4:$V$60,MATCH(Avaliações!$C$53,BASE!$Q$4:$Q$60,0),MATCH('Microciclos - Endurance (2)'!QJ92,BASE!$Q$4:$V$4,0)),""))),"")</f>
        <v/>
      </c>
      <c r="QO92" s="407" t="s">
        <v>144</v>
      </c>
      <c r="QP92" s="407"/>
      <c r="QQ92" s="410" t="str">
        <f t="shared" si="964"/>
        <v/>
      </c>
      <c r="QR92" s="407" t="str">
        <f>IFERROR(IF(QI92="PACE_Daniels",(INDEX(BASE!$AE$4:$AH$7,MATCH('Microciclos - Endurance (2)'!QP92,BASE!$AE$4:$AE$7,0),4)),IF(AND(QI92="vVO2máx",QP92&gt;=35,QP92&lt;=45),"9-11",IF(AND(QI92="vVO2máx",QP92&gt;45,QP92&lt;=65),"11",IF(AND(QI92="vVO2máx",QP92&gt;65,QP92&lt;=75),"12-13",IF(AND(QI92="vVO2máx",QP92&gt;=80,QP92&lt;=85),"14-16",IF(AND(QI92="vVO2máx",QP92&gt;=85,QP92&lt;100),"17-19",IF(AND(QI92="vVO2máx",QP92&gt;=100),"20",IF(AND(QI92="FCR",QP92&gt;40,QP92&lt;=60),"12-13",IF(AND(QI92="FCR",QP92&gt;60,QP92&lt;=84),"14-16",IF(AND(QI92="FCR",QP92&gt;=85,QP92&lt;100),"17-19",IF(AND(QI92="FCR",QP92=100),"20",""))))))))))),"")</f>
        <v/>
      </c>
      <c r="QS92" s="409">
        <f>IFERROR(IF(QO92="vVO2máx",(Avaliações!$C$51*'Microciclos - Endurance (2)'!QP92)/100,IF(QO92="Velocidade_crítica",IF(QP92="80% VC",Avaliações!#REF!*0.8,IF(QP92="100% VC",Avaliações!#REF!*1,IF(QP92="120% VC",Avaliações!#REF!*1.2,IF(QP92="&gt;30%",Avaliações!$C$54*1.3,IF(QP92="&gt;40%",Avaliações!$C$54*1.4,0))))),IF(QO92="PACE_Daniels",INDEX(BASE!$Q$4:$V$60,MATCH(Avaliações!$C$53,BASE!$Q$4:$Q$60,0),MATCH('Microciclos - Endurance (2)'!QP92,BASE!$Q$4:$V$4,0)),0))),"")</f>
        <v>0</v>
      </c>
      <c r="QT92" s="409" t="str">
        <f t="shared" si="965"/>
        <v/>
      </c>
      <c r="QX92" s="407"/>
      <c r="QY92" s="407"/>
      <c r="QZ92" s="407"/>
      <c r="RA92" s="407"/>
      <c r="RB92" s="407">
        <f t="shared" si="1005"/>
        <v>0</v>
      </c>
      <c r="RC92" s="407">
        <f t="shared" si="966"/>
        <v>0</v>
      </c>
      <c r="RD92" s="408" t="str">
        <f t="shared" si="967"/>
        <v/>
      </c>
      <c r="RE92" s="407" t="s">
        <v>144</v>
      </c>
      <c r="RF92" s="407"/>
      <c r="RG92" s="409" t="str">
        <f t="shared" si="968"/>
        <v/>
      </c>
      <c r="RH92" s="410" t="str">
        <f t="shared" si="969"/>
        <v/>
      </c>
      <c r="RI92" s="407" t="str">
        <f>IFERROR(IF(RE92="PACE_Daniels",(INDEX(BASE!$AE$4:$AH$8,MATCH('Microciclos - Endurance (2)'!RF92,BASE!$AE$4:$AE$8,0),4)),IF(AND(RE92="vVO2máx",RF92&gt;=35,RF92&lt;=45),"9-11",IF(AND(RE92="vVO2máx",RF92&gt;45,RF92&lt;=65),"11",IF(AND(RE92="vVO2máx",RF92&gt;65,RF92&lt;=75),"12-13",IF(AND(RE92="vVO2máx",RF92&gt;=80,RF92&lt;=85),"14-16",IF(AND(RE92="vVO2máx",RF92&gt;=85,RF92&lt;100),"17-19",IF(AND(RE92="vVO2máx",RF92&gt;=100),"20",IF(AND(RE92="FCR",RF92&gt;40,RF92&lt;=60),"12-13",IF(AND(RE92="FCR",RF92&gt;60,RF92&lt;=84),"14-16",IF(AND(RE92="FCR",RF92&gt;=85,RF92&lt;100),"17-19",IF(AND(RE92="FCR",RF92=100),"20",""))))))))))),"")</f>
        <v/>
      </c>
      <c r="RJ92" s="409" t="str">
        <f>IFERROR(IF(RE92="vVO2máx",(Avaliações!$C$51*'Microciclos - Endurance (2)'!RF92)/100,IF(RE92="Velocidade_crítica",IF(RF92="80% VC",Avaliações!#REF!*0.8,IF(RF92="100% VC",Avaliações!#REF!*1,IF(RF92="120% VC",Avaliações!#REF!*1.2,IF(RF92="&gt;30%",Avaliações!$C$54*1.3,IF(RF92="&gt;40%",Avaliações!$C$54*1.4,0))))),IF(RE92="PACE_Daniels",INDEX(BASE!$Q$4:$V$60,MATCH(Avaliações!$C$53,BASE!$Q$4:$Q$60,0),MATCH('Microciclos - Endurance (2)'!RF92,BASE!$Q$4:$V$4,0)),""))),"")</f>
        <v/>
      </c>
      <c r="RK92" s="407" t="s">
        <v>144</v>
      </c>
      <c r="RL92" s="407"/>
      <c r="RM92" s="410" t="str">
        <f t="shared" si="970"/>
        <v/>
      </c>
      <c r="RN92" s="407" t="str">
        <f>IFERROR(IF(RE92="PACE_Daniels",(INDEX(BASE!$AE$4:$AH$7,MATCH('Microciclos - Endurance (2)'!RL92,BASE!$AE$4:$AE$7,0),4)),IF(AND(RE92="vVO2máx",RL92&gt;=35,RL92&lt;=45),"9-11",IF(AND(RE92="vVO2máx",RL92&gt;45,RL92&lt;=65),"11",IF(AND(RE92="vVO2máx",RL92&gt;65,RL92&lt;=75),"12-13",IF(AND(RE92="vVO2máx",RL92&gt;=80,RL92&lt;=85),"14-16",IF(AND(RE92="vVO2máx",RL92&gt;=85,RL92&lt;100),"17-19",IF(AND(RE92="vVO2máx",RL92&gt;=100),"20",IF(AND(RE92="FCR",RL92&gt;40,RL92&lt;=60),"12-13",IF(AND(RE92="FCR",RL92&gt;60,RL92&lt;=84),"14-16",IF(AND(RE92="FCR",RL92&gt;=85,RL92&lt;100),"17-19",IF(AND(RE92="FCR",RL92=100),"20",""))))))))))),"")</f>
        <v/>
      </c>
      <c r="RO92" s="409">
        <f>IFERROR(IF(RK92="vVO2máx",(Avaliações!$C$51*'Microciclos - Endurance (2)'!RL92)/100,IF(RK92="Velocidade_crítica",IF(RL92="80% VC",Avaliações!#REF!*0.8,IF(RL92="100% VC",Avaliações!#REF!*1,IF(RL92="120% VC",Avaliações!#REF!*1.2,IF(RL92="&gt;30%",Avaliações!$C$54*1.3,IF(RL92="&gt;40%",Avaliações!$C$54*1.4,0))))),IF(RK92="PACE_Daniels",INDEX(BASE!$Q$4:$V$60,MATCH(Avaliações!$C$53,BASE!$Q$4:$Q$60,0),MATCH('Microciclos - Endurance (2)'!RL92,BASE!$Q$4:$V$4,0)),0))),"")</f>
        <v>0</v>
      </c>
      <c r="RP92" s="409" t="str">
        <f t="shared" si="971"/>
        <v/>
      </c>
      <c r="RT92" s="407"/>
      <c r="RU92" s="407"/>
      <c r="RV92" s="407"/>
      <c r="RW92" s="407"/>
      <c r="RX92" s="407">
        <f t="shared" si="1006"/>
        <v>0</v>
      </c>
      <c r="RY92" s="407">
        <f t="shared" si="972"/>
        <v>0</v>
      </c>
      <c r="RZ92" s="408" t="str">
        <f t="shared" si="973"/>
        <v/>
      </c>
      <c r="SA92" s="407" t="s">
        <v>144</v>
      </c>
      <c r="SB92" s="407"/>
      <c r="SC92" s="409" t="str">
        <f t="shared" si="974"/>
        <v/>
      </c>
      <c r="SD92" s="410" t="str">
        <f t="shared" si="975"/>
        <v/>
      </c>
      <c r="SE92" s="407" t="str">
        <f>IFERROR(IF(SA92="PACE_Daniels",(INDEX(BASE!$AE$4:$AH$8,MATCH('Microciclos - Endurance (2)'!SB92,BASE!$AE$4:$AE$8,0),4)),IF(AND(SA92="vVO2máx",SB92&gt;=35,SB92&lt;=45),"9-11",IF(AND(SA92="vVO2máx",SB92&gt;45,SB92&lt;=65),"11",IF(AND(SA92="vVO2máx",SB92&gt;65,SB92&lt;=75),"12-13",IF(AND(SA92="vVO2máx",SB92&gt;=80,SB92&lt;=85),"14-16",IF(AND(SA92="vVO2máx",SB92&gt;=85,SB92&lt;100),"17-19",IF(AND(SA92="vVO2máx",SB92&gt;=100),"20",IF(AND(SA92="FCR",SB92&gt;40,SB92&lt;=60),"12-13",IF(AND(SA92="FCR",SB92&gt;60,SB92&lt;=84),"14-16",IF(AND(SA92="FCR",SB92&gt;=85,SB92&lt;100),"17-19",IF(AND(SA92="FCR",SB92=100),"20",""))))))))))),"")</f>
        <v/>
      </c>
      <c r="SF92" s="409" t="str">
        <f>IFERROR(IF(SA92="vVO2máx",(Avaliações!$C$51*'Microciclos - Endurance (2)'!SB92)/100,IF(SA92="Velocidade_crítica",IF(SB92="80% VC",Avaliações!#REF!*0.8,IF(SB92="100% VC",Avaliações!#REF!*1,IF(SB92="120% VC",Avaliações!#REF!*1.2,IF(SB92="&gt;30%",Avaliações!$C$54*1.3,IF(SB92="&gt;40%",Avaliações!$C$54*1.4,0))))),IF(SA92="PACE_Daniels",INDEX(BASE!$Q$4:$V$60,MATCH(Avaliações!$C$53,BASE!$Q$4:$Q$60,0),MATCH('Microciclos - Endurance (2)'!SB92,BASE!$Q$4:$V$4,0)),""))),"")</f>
        <v/>
      </c>
      <c r="SG92" s="407" t="s">
        <v>144</v>
      </c>
      <c r="SH92" s="407"/>
      <c r="SI92" s="410" t="str">
        <f t="shared" si="976"/>
        <v/>
      </c>
      <c r="SJ92" s="407" t="str">
        <f>IFERROR(IF(SA92="PACE_Daniels",(INDEX(BASE!$AE$4:$AH$7,MATCH('Microciclos - Endurance (2)'!SH92,BASE!$AE$4:$AE$7,0),4)),IF(AND(SA92="vVO2máx",SH92&gt;=35,SH92&lt;=45),"9-11",IF(AND(SA92="vVO2máx",SH92&gt;45,SH92&lt;=65),"11",IF(AND(SA92="vVO2máx",SH92&gt;65,SH92&lt;=75),"12-13",IF(AND(SA92="vVO2máx",SH92&gt;=80,SH92&lt;=85),"14-16",IF(AND(SA92="vVO2máx",SH92&gt;=85,SH92&lt;100),"17-19",IF(AND(SA92="vVO2máx",SH92&gt;=100),"20",IF(AND(SA92="FCR",SH92&gt;40,SH92&lt;=60),"12-13",IF(AND(SA92="FCR",SH92&gt;60,SH92&lt;=84),"14-16",IF(AND(SA92="FCR",SH92&gt;=85,SH92&lt;100),"17-19",IF(AND(SA92="FCR",SH92=100),"20",""))))))))))),"")</f>
        <v/>
      </c>
      <c r="SK92" s="409">
        <f>IFERROR(IF(SG92="vVO2máx",(Avaliações!$C$51*'Microciclos - Endurance (2)'!SH92)/100,IF(SG92="Velocidade_crítica",IF(SH92="80% VC",Avaliações!#REF!*0.8,IF(SH92="100% VC",Avaliações!#REF!*1,IF(SH92="120% VC",Avaliações!#REF!*1.2,IF(SH92="&gt;30%",Avaliações!$C$54*1.3,IF(SH92="&gt;40%",Avaliações!$C$54*1.4,0))))),IF(SG92="PACE_Daniels",INDEX(BASE!$Q$4:$V$60,MATCH(Avaliações!$C$53,BASE!$Q$4:$Q$60,0),MATCH('Microciclos - Endurance (2)'!SH92,BASE!$Q$4:$V$4,0)),0))),"")</f>
        <v>0</v>
      </c>
      <c r="SL92" s="409" t="str">
        <f t="shared" si="977"/>
        <v/>
      </c>
      <c r="SP92" s="407"/>
      <c r="SQ92" s="407"/>
      <c r="SR92" s="407"/>
      <c r="SS92" s="407"/>
      <c r="ST92" s="407">
        <f t="shared" si="1007"/>
        <v>0</v>
      </c>
      <c r="SU92" s="407">
        <f t="shared" si="978"/>
        <v>0</v>
      </c>
      <c r="SV92" s="408" t="str">
        <f t="shared" si="979"/>
        <v/>
      </c>
      <c r="SW92" s="407" t="s">
        <v>144</v>
      </c>
      <c r="SX92" s="407"/>
      <c r="SY92" s="409" t="str">
        <f t="shared" si="980"/>
        <v/>
      </c>
      <c r="SZ92" s="410" t="str">
        <f t="shared" si="981"/>
        <v/>
      </c>
      <c r="TA92" s="407" t="str">
        <f>IFERROR(IF(SW92="PACE_Daniels",(INDEX(BASE!$AE$4:$AH$8,MATCH('Microciclos - Endurance (2)'!SX92,BASE!$AE$4:$AE$8,0),4)),IF(AND(SW92="vVO2máx",SX92&gt;=35,SX92&lt;=45),"9-11",IF(AND(SW92="vVO2máx",SX92&gt;45,SX92&lt;=65),"11",IF(AND(SW92="vVO2máx",SX92&gt;65,SX92&lt;=75),"12-13",IF(AND(SW92="vVO2máx",SX92&gt;=80,SX92&lt;=85),"14-16",IF(AND(SW92="vVO2máx",SX92&gt;=85,SX92&lt;100),"17-19",IF(AND(SW92="vVO2máx",SX92&gt;=100),"20",IF(AND(SW92="FCR",SX92&gt;40,SX92&lt;=60),"12-13",IF(AND(SW92="FCR",SX92&gt;60,SX92&lt;=84),"14-16",IF(AND(SW92="FCR",SX92&gt;=85,SX92&lt;100),"17-19",IF(AND(SW92="FCR",SX92=100),"20",""))))))))))),"")</f>
        <v/>
      </c>
      <c r="TB92" s="409" t="str">
        <f>IFERROR(IF(SW92="vVO2máx",(Avaliações!$C$51*'Microciclos - Endurance (2)'!SX92)/100,IF(SW92="Velocidade_crítica",IF(SX92="80% VC",Avaliações!#REF!*0.8,IF(SX92="100% VC",Avaliações!#REF!*1,IF(SX92="120% VC",Avaliações!#REF!*1.2,IF(SX92="&gt;30%",Avaliações!$C$54*1.3,IF(SX92="&gt;40%",Avaliações!$C$54*1.4,0))))),IF(SW92="PACE_Daniels",INDEX(BASE!$Q$4:$V$60,MATCH(Avaliações!$C$53,BASE!$Q$4:$Q$60,0),MATCH('Microciclos - Endurance (2)'!SX92,BASE!$Q$4:$V$4,0)),""))),"")</f>
        <v/>
      </c>
      <c r="TC92" s="407" t="s">
        <v>144</v>
      </c>
      <c r="TD92" s="407"/>
      <c r="TE92" s="410" t="str">
        <f t="shared" si="982"/>
        <v/>
      </c>
      <c r="TF92" s="407" t="str">
        <f>IFERROR(IF(SW92="PACE_Daniels",(INDEX(BASE!$AE$4:$AH$7,MATCH('Microciclos - Endurance (2)'!TD92,BASE!$AE$4:$AE$7,0),4)),IF(AND(SW92="vVO2máx",TD92&gt;=35,TD92&lt;=45),"9-11",IF(AND(SW92="vVO2máx",TD92&gt;45,TD92&lt;=65),"11",IF(AND(SW92="vVO2máx",TD92&gt;65,TD92&lt;=75),"12-13",IF(AND(SW92="vVO2máx",TD92&gt;=80,TD92&lt;=85),"14-16",IF(AND(SW92="vVO2máx",TD92&gt;=85,TD92&lt;100),"17-19",IF(AND(SW92="vVO2máx",TD92&gt;=100),"20",IF(AND(SW92="FCR",TD92&gt;40,TD92&lt;=60),"12-13",IF(AND(SW92="FCR",TD92&gt;60,TD92&lt;=84),"14-16",IF(AND(SW92="FCR",TD92&gt;=85,TD92&lt;100),"17-19",IF(AND(SW92="FCR",TD92=100),"20",""))))))))))),"")</f>
        <v/>
      </c>
      <c r="TG92" s="409">
        <f>IFERROR(IF(TC92="vVO2máx",(Avaliações!$C$51*'Microciclos - Endurance (2)'!TD92)/100,IF(TC92="Velocidade_crítica",IF(TD92="80% VC",Avaliações!#REF!*0.8,IF(TD92="100% VC",Avaliações!#REF!*1,IF(TD92="120% VC",Avaliações!#REF!*1.2,IF(TD92="&gt;30%",Avaliações!$C$54*1.3,IF(TD92="&gt;40%",Avaliações!$C$54*1.4,0))))),IF(TC92="PACE_Daniels",INDEX(BASE!$Q$4:$V$60,MATCH(Avaliações!$C$53,BASE!$Q$4:$Q$60,0),MATCH('Microciclos - Endurance (2)'!TD92,BASE!$Q$4:$V$4,0)),0))),"")</f>
        <v>0</v>
      </c>
      <c r="TH92" s="409" t="str">
        <f t="shared" si="983"/>
        <v/>
      </c>
    </row>
    <row r="94" spans="4:528">
      <c r="G94" s="417" t="s">
        <v>561</v>
      </c>
      <c r="H94" s="418">
        <f>SUM(H96+H97)</f>
        <v>0</v>
      </c>
      <c r="I94" s="397" t="s">
        <v>469</v>
      </c>
      <c r="L94" s="440" t="s">
        <v>365</v>
      </c>
      <c r="M94" s="426"/>
      <c r="N94" s="427"/>
      <c r="O94" s="428"/>
      <c r="P94" s="428"/>
      <c r="Q94" s="428"/>
      <c r="R94" s="428"/>
      <c r="S94" s="428"/>
      <c r="T94" s="428"/>
      <c r="U94" s="428"/>
      <c r="V94" s="429"/>
      <c r="AC94" s="417" t="s">
        <v>561</v>
      </c>
      <c r="AD94" s="418">
        <f>SUM(AD96+AD97)</f>
        <v>0</v>
      </c>
      <c r="AE94" s="397" t="s">
        <v>469</v>
      </c>
      <c r="AH94" s="440" t="s">
        <v>365</v>
      </c>
      <c r="AI94" s="426"/>
      <c r="AJ94" s="427"/>
      <c r="AK94" s="428"/>
      <c r="AL94" s="428"/>
      <c r="AM94" s="428"/>
      <c r="AN94" s="428"/>
      <c r="AO94" s="428"/>
      <c r="AP94" s="428"/>
      <c r="AQ94" s="428"/>
      <c r="AR94" s="429"/>
      <c r="AY94" s="417" t="s">
        <v>561</v>
      </c>
      <c r="AZ94" s="418">
        <f>SUM(AZ96+AZ97)</f>
        <v>0</v>
      </c>
      <c r="BA94" s="397" t="s">
        <v>469</v>
      </c>
      <c r="BD94" s="440" t="s">
        <v>365</v>
      </c>
      <c r="BE94" s="426"/>
      <c r="BF94" s="427"/>
      <c r="BG94" s="428"/>
      <c r="BH94" s="428"/>
      <c r="BI94" s="428"/>
      <c r="BJ94" s="428"/>
      <c r="BK94" s="428"/>
      <c r="BL94" s="428"/>
      <c r="BM94" s="428"/>
      <c r="BN94" s="429"/>
      <c r="BU94" s="417" t="s">
        <v>561</v>
      </c>
      <c r="BV94" s="418">
        <f>SUM(BV96+BV97)</f>
        <v>0</v>
      </c>
      <c r="BW94" s="397" t="s">
        <v>469</v>
      </c>
      <c r="BZ94" s="440" t="s">
        <v>365</v>
      </c>
      <c r="CA94" s="426"/>
      <c r="CB94" s="427"/>
      <c r="CC94" s="428"/>
      <c r="CD94" s="428"/>
      <c r="CE94" s="428"/>
      <c r="CF94" s="428"/>
      <c r="CG94" s="428"/>
      <c r="CH94" s="428"/>
      <c r="CI94" s="428"/>
      <c r="CJ94" s="429"/>
      <c r="CQ94" s="417" t="s">
        <v>561</v>
      </c>
      <c r="CR94" s="418">
        <f>SUM(CR96+CR97)</f>
        <v>0</v>
      </c>
      <c r="CS94" s="397" t="s">
        <v>469</v>
      </c>
      <c r="CV94" s="440" t="s">
        <v>365</v>
      </c>
      <c r="CW94" s="426"/>
      <c r="CX94" s="427"/>
      <c r="CY94" s="428"/>
      <c r="CZ94" s="428"/>
      <c r="DA94" s="428"/>
      <c r="DB94" s="428"/>
      <c r="DC94" s="428"/>
      <c r="DD94" s="428"/>
      <c r="DE94" s="428"/>
      <c r="DF94" s="429"/>
      <c r="DM94" s="417" t="s">
        <v>561</v>
      </c>
      <c r="DN94" s="418">
        <f>SUM(DN96+DN97)</f>
        <v>0</v>
      </c>
      <c r="DO94" s="397" t="s">
        <v>469</v>
      </c>
      <c r="DR94" s="440" t="s">
        <v>365</v>
      </c>
      <c r="DS94" s="426"/>
      <c r="DT94" s="427"/>
      <c r="DU94" s="428"/>
      <c r="DV94" s="428"/>
      <c r="DW94" s="428"/>
      <c r="DX94" s="428"/>
      <c r="DY94" s="428"/>
      <c r="DZ94" s="428"/>
      <c r="EA94" s="428"/>
      <c r="EB94" s="429"/>
      <c r="EI94" s="417" t="s">
        <v>561</v>
      </c>
      <c r="EJ94" s="418">
        <f>SUM(EJ96+EJ97)</f>
        <v>0</v>
      </c>
      <c r="EK94" s="397" t="s">
        <v>469</v>
      </c>
      <c r="EN94" s="440" t="s">
        <v>365</v>
      </c>
      <c r="EO94" s="426"/>
      <c r="EP94" s="427"/>
      <c r="EQ94" s="428"/>
      <c r="ER94" s="428"/>
      <c r="ES94" s="428"/>
      <c r="ET94" s="428"/>
      <c r="EU94" s="428"/>
      <c r="EV94" s="428"/>
      <c r="EW94" s="428"/>
      <c r="EX94" s="429"/>
      <c r="FE94" s="417" t="s">
        <v>561</v>
      </c>
      <c r="FF94" s="418">
        <f>SUM(FF96+FF97)</f>
        <v>0</v>
      </c>
      <c r="FG94" s="397" t="s">
        <v>469</v>
      </c>
      <c r="FJ94" s="440" t="s">
        <v>365</v>
      </c>
      <c r="FK94" s="426"/>
      <c r="FL94" s="427"/>
      <c r="FM94" s="428"/>
      <c r="FN94" s="428"/>
      <c r="FO94" s="428"/>
      <c r="FP94" s="428"/>
      <c r="FQ94" s="428"/>
      <c r="FR94" s="428"/>
      <c r="FS94" s="428"/>
      <c r="FT94" s="429"/>
      <c r="GA94" s="417" t="s">
        <v>561</v>
      </c>
      <c r="GB94" s="418">
        <f>SUM(GB96+GB97)</f>
        <v>0</v>
      </c>
      <c r="GC94" s="397" t="s">
        <v>469</v>
      </c>
      <c r="GF94" s="440" t="s">
        <v>365</v>
      </c>
      <c r="GG94" s="426"/>
      <c r="GH94" s="427"/>
      <c r="GI94" s="428"/>
      <c r="GJ94" s="428"/>
      <c r="GK94" s="428"/>
      <c r="GL94" s="428"/>
      <c r="GM94" s="428"/>
      <c r="GN94" s="428"/>
      <c r="GO94" s="428"/>
      <c r="GP94" s="429"/>
      <c r="GW94" s="417" t="s">
        <v>561</v>
      </c>
      <c r="GX94" s="418">
        <f>SUM(GX96+GX97)</f>
        <v>0</v>
      </c>
      <c r="GY94" s="397" t="s">
        <v>469</v>
      </c>
      <c r="HB94" s="440" t="s">
        <v>365</v>
      </c>
      <c r="HC94" s="426"/>
      <c r="HD94" s="427"/>
      <c r="HE94" s="428"/>
      <c r="HF94" s="428"/>
      <c r="HG94" s="428"/>
      <c r="HH94" s="428"/>
      <c r="HI94" s="428"/>
      <c r="HJ94" s="428"/>
      <c r="HK94" s="428"/>
      <c r="HL94" s="429"/>
      <c r="HS94" s="417" t="s">
        <v>561</v>
      </c>
      <c r="HT94" s="418">
        <f>SUM(HT96+HT97)</f>
        <v>0</v>
      </c>
      <c r="HU94" s="397" t="s">
        <v>469</v>
      </c>
      <c r="HX94" s="440" t="s">
        <v>365</v>
      </c>
      <c r="HY94" s="426"/>
      <c r="HZ94" s="427"/>
      <c r="IA94" s="428"/>
      <c r="IB94" s="428"/>
      <c r="IC94" s="428"/>
      <c r="ID94" s="428"/>
      <c r="IE94" s="428"/>
      <c r="IF94" s="428"/>
      <c r="IG94" s="428"/>
      <c r="IH94" s="429"/>
      <c r="IO94" s="417" t="s">
        <v>561</v>
      </c>
      <c r="IP94" s="418">
        <f>SUM(IP96+IP97)</f>
        <v>0</v>
      </c>
      <c r="IQ94" s="397" t="s">
        <v>469</v>
      </c>
      <c r="IT94" s="440" t="s">
        <v>365</v>
      </c>
      <c r="IU94" s="426"/>
      <c r="IV94" s="427"/>
      <c r="IW94" s="428"/>
      <c r="IX94" s="428"/>
      <c r="IY94" s="428"/>
      <c r="IZ94" s="428"/>
      <c r="JA94" s="428"/>
      <c r="JB94" s="428"/>
      <c r="JC94" s="428"/>
      <c r="JD94" s="429"/>
      <c r="JK94" s="417" t="s">
        <v>561</v>
      </c>
      <c r="JL94" s="418">
        <f>SUM(JL96+JL97)</f>
        <v>0</v>
      </c>
      <c r="JM94" s="397" t="s">
        <v>469</v>
      </c>
      <c r="JP94" s="440" t="s">
        <v>365</v>
      </c>
      <c r="JQ94" s="426"/>
      <c r="JR94" s="427"/>
      <c r="JS94" s="428"/>
      <c r="JT94" s="428"/>
      <c r="JU94" s="428"/>
      <c r="JV94" s="428"/>
      <c r="JW94" s="428"/>
      <c r="JX94" s="428"/>
      <c r="JY94" s="428"/>
      <c r="JZ94" s="429"/>
      <c r="KG94" s="417" t="s">
        <v>561</v>
      </c>
      <c r="KH94" s="418">
        <f>SUM(KH96+KH97)</f>
        <v>0</v>
      </c>
      <c r="KI94" s="397" t="s">
        <v>469</v>
      </c>
      <c r="KL94" s="440" t="s">
        <v>365</v>
      </c>
      <c r="KM94" s="426"/>
      <c r="KN94" s="427"/>
      <c r="KO94" s="428"/>
      <c r="KP94" s="428"/>
      <c r="KQ94" s="428"/>
      <c r="KR94" s="428"/>
      <c r="KS94" s="428"/>
      <c r="KT94" s="428"/>
      <c r="KU94" s="428"/>
      <c r="KV94" s="429"/>
      <c r="LC94" s="417" t="s">
        <v>561</v>
      </c>
      <c r="LD94" s="418">
        <f>SUM(LD96+LD97)</f>
        <v>0</v>
      </c>
      <c r="LE94" s="397" t="s">
        <v>469</v>
      </c>
      <c r="LH94" s="440" t="s">
        <v>365</v>
      </c>
      <c r="LI94" s="426"/>
      <c r="LJ94" s="427"/>
      <c r="LK94" s="428"/>
      <c r="LL94" s="428"/>
      <c r="LM94" s="428"/>
      <c r="LN94" s="428"/>
      <c r="LO94" s="428"/>
      <c r="LP94" s="428"/>
      <c r="LQ94" s="428"/>
      <c r="LR94" s="429"/>
      <c r="LY94" s="417" t="s">
        <v>561</v>
      </c>
      <c r="LZ94" s="418">
        <f>SUM(LZ96+LZ97)</f>
        <v>0</v>
      </c>
      <c r="MA94" s="397" t="s">
        <v>469</v>
      </c>
      <c r="MD94" s="440" t="s">
        <v>365</v>
      </c>
      <c r="ME94" s="426"/>
      <c r="MF94" s="427"/>
      <c r="MG94" s="428"/>
      <c r="MH94" s="428"/>
      <c r="MI94" s="428"/>
      <c r="MJ94" s="428"/>
      <c r="MK94" s="428"/>
      <c r="ML94" s="428"/>
      <c r="MM94" s="428"/>
      <c r="MN94" s="429"/>
      <c r="MU94" s="417" t="s">
        <v>561</v>
      </c>
      <c r="MV94" s="418">
        <f>SUM(MV96+MV97)</f>
        <v>0</v>
      </c>
      <c r="MW94" s="397" t="s">
        <v>469</v>
      </c>
      <c r="MZ94" s="440" t="s">
        <v>365</v>
      </c>
      <c r="NA94" s="426"/>
      <c r="NB94" s="427"/>
      <c r="NC94" s="428"/>
      <c r="ND94" s="428"/>
      <c r="NE94" s="428"/>
      <c r="NF94" s="428"/>
      <c r="NG94" s="428"/>
      <c r="NH94" s="428"/>
      <c r="NI94" s="428"/>
      <c r="NJ94" s="429"/>
      <c r="NQ94" s="417" t="s">
        <v>561</v>
      </c>
      <c r="NR94" s="418">
        <f>SUM(NR96+NR97)</f>
        <v>0</v>
      </c>
      <c r="NS94" s="397" t="s">
        <v>469</v>
      </c>
      <c r="NV94" s="440" t="s">
        <v>365</v>
      </c>
      <c r="NW94" s="426"/>
      <c r="NX94" s="427"/>
      <c r="NY94" s="428"/>
      <c r="NZ94" s="428"/>
      <c r="OA94" s="428"/>
      <c r="OB94" s="428"/>
      <c r="OC94" s="428"/>
      <c r="OD94" s="428"/>
      <c r="OE94" s="428"/>
      <c r="OF94" s="429"/>
      <c r="OM94" s="417" t="s">
        <v>561</v>
      </c>
      <c r="ON94" s="418">
        <f>SUM(ON96+ON97)</f>
        <v>0</v>
      </c>
      <c r="OO94" s="397" t="s">
        <v>469</v>
      </c>
      <c r="OR94" s="440" t="s">
        <v>365</v>
      </c>
      <c r="OS94" s="426"/>
      <c r="OT94" s="427"/>
      <c r="OU94" s="428"/>
      <c r="OV94" s="428"/>
      <c r="OW94" s="428"/>
      <c r="OX94" s="428"/>
      <c r="OY94" s="428"/>
      <c r="OZ94" s="428"/>
      <c r="PA94" s="428"/>
      <c r="PB94" s="429"/>
      <c r="PI94" s="417" t="s">
        <v>561</v>
      </c>
      <c r="PJ94" s="418">
        <f>SUM(PJ96+PJ97)</f>
        <v>0</v>
      </c>
      <c r="PK94" s="397" t="s">
        <v>469</v>
      </c>
      <c r="PN94" s="440" t="s">
        <v>365</v>
      </c>
      <c r="PO94" s="426"/>
      <c r="PP94" s="427"/>
      <c r="PQ94" s="428"/>
      <c r="PR94" s="428"/>
      <c r="PS94" s="428"/>
      <c r="PT94" s="428"/>
      <c r="PU94" s="428"/>
      <c r="PV94" s="428"/>
      <c r="PW94" s="428"/>
      <c r="PX94" s="429"/>
      <c r="QE94" s="417" t="s">
        <v>561</v>
      </c>
      <c r="QF94" s="418">
        <f>SUM(QF96+QF97)</f>
        <v>0</v>
      </c>
      <c r="QG94" s="397" t="s">
        <v>469</v>
      </c>
      <c r="QJ94" s="440" t="s">
        <v>365</v>
      </c>
      <c r="QK94" s="426"/>
      <c r="QL94" s="427"/>
      <c r="QM94" s="428"/>
      <c r="QN94" s="428"/>
      <c r="QO94" s="428"/>
      <c r="QP94" s="428"/>
      <c r="QQ94" s="428"/>
      <c r="QR94" s="428"/>
      <c r="QS94" s="428"/>
      <c r="QT94" s="429"/>
      <c r="RA94" s="417" t="s">
        <v>561</v>
      </c>
      <c r="RB94" s="418">
        <f>SUM(RB96+RB97)</f>
        <v>0</v>
      </c>
      <c r="RC94" s="397" t="s">
        <v>469</v>
      </c>
      <c r="RF94" s="440" t="s">
        <v>365</v>
      </c>
      <c r="RG94" s="426"/>
      <c r="RH94" s="427"/>
      <c r="RI94" s="428"/>
      <c r="RJ94" s="428"/>
      <c r="RK94" s="428"/>
      <c r="RL94" s="428"/>
      <c r="RM94" s="428"/>
      <c r="RN94" s="428"/>
      <c r="RO94" s="428"/>
      <c r="RP94" s="429"/>
      <c r="RW94" s="417" t="s">
        <v>561</v>
      </c>
      <c r="RX94" s="418">
        <f>SUM(RX96+RX97)</f>
        <v>0</v>
      </c>
      <c r="RY94" s="397" t="s">
        <v>469</v>
      </c>
      <c r="SB94" s="440" t="s">
        <v>365</v>
      </c>
      <c r="SC94" s="426"/>
      <c r="SD94" s="427"/>
      <c r="SE94" s="428"/>
      <c r="SF94" s="428"/>
      <c r="SG94" s="428"/>
      <c r="SH94" s="428"/>
      <c r="SI94" s="428"/>
      <c r="SJ94" s="428"/>
      <c r="SK94" s="428"/>
      <c r="SL94" s="429"/>
      <c r="SS94" s="417" t="s">
        <v>561</v>
      </c>
      <c r="ST94" s="418">
        <f>SUM(ST96+ST97)</f>
        <v>0</v>
      </c>
      <c r="SU94" s="397" t="s">
        <v>469</v>
      </c>
      <c r="SX94" s="440" t="s">
        <v>365</v>
      </c>
      <c r="SY94" s="426"/>
      <c r="SZ94" s="427"/>
      <c r="TA94" s="428"/>
      <c r="TB94" s="428"/>
      <c r="TC94" s="428"/>
      <c r="TD94" s="428"/>
      <c r="TE94" s="428"/>
      <c r="TF94" s="428"/>
      <c r="TG94" s="428"/>
      <c r="TH94" s="429"/>
    </row>
    <row r="95" spans="4:528">
      <c r="G95" s="417" t="s">
        <v>452</v>
      </c>
      <c r="H95" s="419">
        <f>SUM(J87:J92)/1000</f>
        <v>0</v>
      </c>
      <c r="I95" s="422" t="s">
        <v>470</v>
      </c>
      <c r="J95" s="423">
        <f>SUMIF(M87:M92,"Zona 1",H87:H92)+SUMIF(V87:V92,"Zona 1",I87:I92)</f>
        <v>0</v>
      </c>
      <c r="L95" s="430"/>
      <c r="M95" s="424"/>
      <c r="N95" s="425"/>
      <c r="O95" s="431"/>
      <c r="P95" s="431"/>
      <c r="Q95" s="431"/>
      <c r="R95" s="431"/>
      <c r="S95" s="431"/>
      <c r="T95" s="431"/>
      <c r="U95" s="431"/>
      <c r="V95" s="432"/>
      <c r="AC95" s="417" t="s">
        <v>452</v>
      </c>
      <c r="AD95" s="419">
        <f>SUM(AF87:AF92)/1000</f>
        <v>0</v>
      </c>
      <c r="AE95" s="422" t="s">
        <v>470</v>
      </c>
      <c r="AF95" s="423">
        <f>SUMIF(AI87:AI92,"Zona 1",AD87:AD92)+SUMIF(AR87:AR92,"Zona 1",AE87:AE92)</f>
        <v>0</v>
      </c>
      <c r="AH95" s="430"/>
      <c r="AI95" s="424"/>
      <c r="AJ95" s="425"/>
      <c r="AK95" s="431"/>
      <c r="AL95" s="431"/>
      <c r="AM95" s="431"/>
      <c r="AN95" s="431"/>
      <c r="AO95" s="431"/>
      <c r="AP95" s="431"/>
      <c r="AQ95" s="431"/>
      <c r="AR95" s="432"/>
      <c r="AY95" s="417" t="s">
        <v>452</v>
      </c>
      <c r="AZ95" s="419">
        <f>SUM(BB87:BB92)/1000</f>
        <v>0</v>
      </c>
      <c r="BA95" s="422" t="s">
        <v>470</v>
      </c>
      <c r="BB95" s="423">
        <f>SUMIF(BE87:BE92,"Zona 1",AZ87:AZ92)+SUMIF(BN87:BN92,"Zona 1",BA87:BA92)</f>
        <v>0</v>
      </c>
      <c r="BD95" s="430"/>
      <c r="BE95" s="424"/>
      <c r="BF95" s="425"/>
      <c r="BG95" s="431"/>
      <c r="BH95" s="431"/>
      <c r="BI95" s="431"/>
      <c r="BJ95" s="431"/>
      <c r="BK95" s="431"/>
      <c r="BL95" s="431"/>
      <c r="BM95" s="431"/>
      <c r="BN95" s="432"/>
      <c r="BU95" s="417" t="s">
        <v>452</v>
      </c>
      <c r="BV95" s="419">
        <f>SUM(BX87:BX92)/1000</f>
        <v>0</v>
      </c>
      <c r="BW95" s="422" t="s">
        <v>470</v>
      </c>
      <c r="BX95" s="423">
        <f>SUMIF(CA87:CA92,"Zona 1",BV87:BV92)+SUMIF(CJ87:CJ92,"Zona 1",BW87:BW92)</f>
        <v>0</v>
      </c>
      <c r="BZ95" s="430"/>
      <c r="CA95" s="424"/>
      <c r="CB95" s="425"/>
      <c r="CC95" s="431"/>
      <c r="CD95" s="431"/>
      <c r="CE95" s="431"/>
      <c r="CF95" s="431"/>
      <c r="CG95" s="431"/>
      <c r="CH95" s="431"/>
      <c r="CI95" s="431"/>
      <c r="CJ95" s="432"/>
      <c r="CQ95" s="417" t="s">
        <v>452</v>
      </c>
      <c r="CR95" s="419">
        <f>SUM(CT87:CT92)/1000</f>
        <v>0</v>
      </c>
      <c r="CS95" s="422" t="s">
        <v>470</v>
      </c>
      <c r="CT95" s="423">
        <f>SUMIF(CW87:CW92,"Zona 1",CR87:CR92)+SUMIF(DF87:DF92,"Zona 1",CS87:CS92)</f>
        <v>0</v>
      </c>
      <c r="CV95" s="430"/>
      <c r="CW95" s="424"/>
      <c r="CX95" s="425"/>
      <c r="CY95" s="431"/>
      <c r="CZ95" s="431"/>
      <c r="DA95" s="431"/>
      <c r="DB95" s="431"/>
      <c r="DC95" s="431"/>
      <c r="DD95" s="431"/>
      <c r="DE95" s="431"/>
      <c r="DF95" s="432"/>
      <c r="DM95" s="417" t="s">
        <v>452</v>
      </c>
      <c r="DN95" s="419">
        <f>SUM(DP87:DP92)/1000</f>
        <v>0</v>
      </c>
      <c r="DO95" s="422" t="s">
        <v>470</v>
      </c>
      <c r="DP95" s="423">
        <f>SUMIF(DS87:DS92,"Zona 1",DN87:DN92)+SUMIF(EB87:EB92,"Zona 1",DO87:DO92)</f>
        <v>0</v>
      </c>
      <c r="DR95" s="430"/>
      <c r="DS95" s="424"/>
      <c r="DT95" s="425"/>
      <c r="DU95" s="431"/>
      <c r="DV95" s="431"/>
      <c r="DW95" s="431"/>
      <c r="DX95" s="431"/>
      <c r="DY95" s="431"/>
      <c r="DZ95" s="431"/>
      <c r="EA95" s="431"/>
      <c r="EB95" s="432"/>
      <c r="EI95" s="417" t="s">
        <v>452</v>
      </c>
      <c r="EJ95" s="419">
        <f>SUM(EL87:EL92)/1000</f>
        <v>0</v>
      </c>
      <c r="EK95" s="422" t="s">
        <v>470</v>
      </c>
      <c r="EL95" s="423">
        <f>SUMIF(EO87:EO92,"Zona 1",EJ87:EJ92)+SUMIF(EX87:EX92,"Zona 1",EK87:EK92)</f>
        <v>0</v>
      </c>
      <c r="EN95" s="430"/>
      <c r="EO95" s="424"/>
      <c r="EP95" s="425"/>
      <c r="EQ95" s="431"/>
      <c r="ER95" s="431"/>
      <c r="ES95" s="431"/>
      <c r="ET95" s="431"/>
      <c r="EU95" s="431"/>
      <c r="EV95" s="431"/>
      <c r="EW95" s="431"/>
      <c r="EX95" s="432"/>
      <c r="FE95" s="417" t="s">
        <v>452</v>
      </c>
      <c r="FF95" s="419">
        <f>SUM(FH87:FH92)/1000</f>
        <v>0</v>
      </c>
      <c r="FG95" s="422" t="s">
        <v>470</v>
      </c>
      <c r="FH95" s="423">
        <f>SUMIF(FK87:FK92,"Zona 1",FF87:FF92)+SUMIF(FT87:FT92,"Zona 1",FG87:FG92)</f>
        <v>0</v>
      </c>
      <c r="FJ95" s="430"/>
      <c r="FK95" s="424"/>
      <c r="FL95" s="425"/>
      <c r="FM95" s="431"/>
      <c r="FN95" s="431"/>
      <c r="FO95" s="431"/>
      <c r="FP95" s="431"/>
      <c r="FQ95" s="431"/>
      <c r="FR95" s="431"/>
      <c r="FS95" s="431"/>
      <c r="FT95" s="432"/>
      <c r="GA95" s="417" t="s">
        <v>452</v>
      </c>
      <c r="GB95" s="419">
        <f>SUM(GD87:GD92)/1000</f>
        <v>0</v>
      </c>
      <c r="GC95" s="422" t="s">
        <v>470</v>
      </c>
      <c r="GD95" s="423">
        <f>SUMIF(GG87:GG92,"Zona 1",GB87:GB92)+SUMIF(GP87:GP92,"Zona 1",GC87:GC92)</f>
        <v>0</v>
      </c>
      <c r="GF95" s="430"/>
      <c r="GG95" s="424"/>
      <c r="GH95" s="425"/>
      <c r="GI95" s="431"/>
      <c r="GJ95" s="431"/>
      <c r="GK95" s="431"/>
      <c r="GL95" s="431"/>
      <c r="GM95" s="431"/>
      <c r="GN95" s="431"/>
      <c r="GO95" s="431"/>
      <c r="GP95" s="432"/>
      <c r="GW95" s="417" t="s">
        <v>452</v>
      </c>
      <c r="GX95" s="419">
        <f>SUM(GZ87:GZ92)/1000</f>
        <v>0</v>
      </c>
      <c r="GY95" s="422" t="s">
        <v>470</v>
      </c>
      <c r="GZ95" s="423">
        <f>SUMIF(HC87:HC92,"Zona 1",GX87:GX92)+SUMIF(HL87:HL92,"Zona 1",GY87:GY92)</f>
        <v>0</v>
      </c>
      <c r="HB95" s="430"/>
      <c r="HC95" s="424"/>
      <c r="HD95" s="425"/>
      <c r="HE95" s="431"/>
      <c r="HF95" s="431"/>
      <c r="HG95" s="431"/>
      <c r="HH95" s="431"/>
      <c r="HI95" s="431"/>
      <c r="HJ95" s="431"/>
      <c r="HK95" s="431"/>
      <c r="HL95" s="432"/>
      <c r="HS95" s="417" t="s">
        <v>452</v>
      </c>
      <c r="HT95" s="419">
        <f>SUM(HV87:HV92)/1000</f>
        <v>0</v>
      </c>
      <c r="HU95" s="422" t="s">
        <v>470</v>
      </c>
      <c r="HV95" s="423">
        <f>SUMIF(HY87:HY92,"Zona 1",HT87:HT92)+SUMIF(IH87:IH92,"Zona 1",HU87:HU92)</f>
        <v>0</v>
      </c>
      <c r="HX95" s="430"/>
      <c r="HY95" s="424"/>
      <c r="HZ95" s="425"/>
      <c r="IA95" s="431"/>
      <c r="IB95" s="431"/>
      <c r="IC95" s="431"/>
      <c r="ID95" s="431"/>
      <c r="IE95" s="431"/>
      <c r="IF95" s="431"/>
      <c r="IG95" s="431"/>
      <c r="IH95" s="432"/>
      <c r="IO95" s="417" t="s">
        <v>452</v>
      </c>
      <c r="IP95" s="419">
        <f>SUM(IR87:IR92)/1000</f>
        <v>0</v>
      </c>
      <c r="IQ95" s="422" t="s">
        <v>470</v>
      </c>
      <c r="IR95" s="423">
        <f>SUMIF(IU87:IU92,"Zona 1",IP87:IP92)+SUMIF(JD87:JD92,"Zona 1",IQ87:IQ92)</f>
        <v>0</v>
      </c>
      <c r="IT95" s="430"/>
      <c r="IU95" s="424"/>
      <c r="IV95" s="425"/>
      <c r="IW95" s="431"/>
      <c r="IX95" s="431"/>
      <c r="IY95" s="431"/>
      <c r="IZ95" s="431"/>
      <c r="JA95" s="431"/>
      <c r="JB95" s="431"/>
      <c r="JC95" s="431"/>
      <c r="JD95" s="432"/>
      <c r="JK95" s="417" t="s">
        <v>452</v>
      </c>
      <c r="JL95" s="419">
        <f>SUM(JN87:JN92)/1000</f>
        <v>0</v>
      </c>
      <c r="JM95" s="422" t="s">
        <v>470</v>
      </c>
      <c r="JN95" s="423">
        <f>SUMIF(JQ87:JQ92,"Zona 1",JL87:JL92)+SUMIF(JZ87:JZ92,"Zona 1",JM87:JM92)</f>
        <v>0</v>
      </c>
      <c r="JP95" s="430"/>
      <c r="JQ95" s="424"/>
      <c r="JR95" s="425"/>
      <c r="JS95" s="431"/>
      <c r="JT95" s="431"/>
      <c r="JU95" s="431"/>
      <c r="JV95" s="431"/>
      <c r="JW95" s="431"/>
      <c r="JX95" s="431"/>
      <c r="JY95" s="431"/>
      <c r="JZ95" s="432"/>
      <c r="KG95" s="417" t="s">
        <v>452</v>
      </c>
      <c r="KH95" s="419">
        <f>SUM(KJ87:KJ92)/1000</f>
        <v>0</v>
      </c>
      <c r="KI95" s="422" t="s">
        <v>470</v>
      </c>
      <c r="KJ95" s="423">
        <f>SUMIF(KM87:KM92,"Zona 1",KH87:KH92)+SUMIF(KV87:KV92,"Zona 1",KI87:KI92)</f>
        <v>0</v>
      </c>
      <c r="KL95" s="430"/>
      <c r="KM95" s="424"/>
      <c r="KN95" s="425"/>
      <c r="KO95" s="431"/>
      <c r="KP95" s="431"/>
      <c r="KQ95" s="431"/>
      <c r="KR95" s="431"/>
      <c r="KS95" s="431"/>
      <c r="KT95" s="431"/>
      <c r="KU95" s="431"/>
      <c r="KV95" s="432"/>
      <c r="LC95" s="417" t="s">
        <v>452</v>
      </c>
      <c r="LD95" s="419">
        <f>SUM(LF87:LF92)/1000</f>
        <v>0</v>
      </c>
      <c r="LE95" s="422" t="s">
        <v>470</v>
      </c>
      <c r="LF95" s="423">
        <f>SUMIF(LI87:LI92,"Zona 1",LD87:LD92)+SUMIF(LR87:LR92,"Zona 1",LE87:LE92)</f>
        <v>0</v>
      </c>
      <c r="LH95" s="430"/>
      <c r="LI95" s="424"/>
      <c r="LJ95" s="425"/>
      <c r="LK95" s="431"/>
      <c r="LL95" s="431"/>
      <c r="LM95" s="431"/>
      <c r="LN95" s="431"/>
      <c r="LO95" s="431"/>
      <c r="LP95" s="431"/>
      <c r="LQ95" s="431"/>
      <c r="LR95" s="432"/>
      <c r="LY95" s="417" t="s">
        <v>452</v>
      </c>
      <c r="LZ95" s="419">
        <f>SUM(MB87:MB92)/1000</f>
        <v>0</v>
      </c>
      <c r="MA95" s="422" t="s">
        <v>470</v>
      </c>
      <c r="MB95" s="423">
        <f>SUMIF(ME87:ME92,"Zona 1",LZ87:LZ92)+SUMIF(MN87:MN92,"Zona 1",MA87:MA92)</f>
        <v>0</v>
      </c>
      <c r="MD95" s="430"/>
      <c r="ME95" s="424"/>
      <c r="MF95" s="425"/>
      <c r="MG95" s="431"/>
      <c r="MH95" s="431"/>
      <c r="MI95" s="431"/>
      <c r="MJ95" s="431"/>
      <c r="MK95" s="431"/>
      <c r="ML95" s="431"/>
      <c r="MM95" s="431"/>
      <c r="MN95" s="432"/>
      <c r="MU95" s="417" t="s">
        <v>452</v>
      </c>
      <c r="MV95" s="419">
        <f>SUM(MX87:MX92)/1000</f>
        <v>0</v>
      </c>
      <c r="MW95" s="422" t="s">
        <v>470</v>
      </c>
      <c r="MX95" s="423">
        <f>SUMIF(NA87:NA92,"Zona 1",MV87:MV92)+SUMIF(NJ87:NJ92,"Zona 1",MW87:MW92)</f>
        <v>0</v>
      </c>
      <c r="MZ95" s="430"/>
      <c r="NA95" s="424"/>
      <c r="NB95" s="425"/>
      <c r="NC95" s="431"/>
      <c r="ND95" s="431"/>
      <c r="NE95" s="431"/>
      <c r="NF95" s="431"/>
      <c r="NG95" s="431"/>
      <c r="NH95" s="431"/>
      <c r="NI95" s="431"/>
      <c r="NJ95" s="432"/>
      <c r="NQ95" s="417" t="s">
        <v>452</v>
      </c>
      <c r="NR95" s="419">
        <f>SUM(NT87:NT92)/1000</f>
        <v>0</v>
      </c>
      <c r="NS95" s="422" t="s">
        <v>470</v>
      </c>
      <c r="NT95" s="423">
        <f>SUMIF(NW87:NW92,"Zona 1",NR87:NR92)+SUMIF(OF87:OF92,"Zona 1",NS87:NS92)</f>
        <v>0</v>
      </c>
      <c r="NV95" s="430"/>
      <c r="NW95" s="424"/>
      <c r="NX95" s="425"/>
      <c r="NY95" s="431"/>
      <c r="NZ95" s="431"/>
      <c r="OA95" s="431"/>
      <c r="OB95" s="431"/>
      <c r="OC95" s="431"/>
      <c r="OD95" s="431"/>
      <c r="OE95" s="431"/>
      <c r="OF95" s="432"/>
      <c r="OM95" s="417" t="s">
        <v>452</v>
      </c>
      <c r="ON95" s="419">
        <f>SUM(OP87:OP92)/1000</f>
        <v>0</v>
      </c>
      <c r="OO95" s="422" t="s">
        <v>470</v>
      </c>
      <c r="OP95" s="423">
        <f>SUMIF(OS87:OS92,"Zona 1",ON87:ON92)+SUMIF(PB87:PB92,"Zona 1",OO87:OO92)</f>
        <v>0</v>
      </c>
      <c r="OR95" s="430"/>
      <c r="OS95" s="424"/>
      <c r="OT95" s="425"/>
      <c r="OU95" s="431"/>
      <c r="OV95" s="431"/>
      <c r="OW95" s="431"/>
      <c r="OX95" s="431"/>
      <c r="OY95" s="431"/>
      <c r="OZ95" s="431"/>
      <c r="PA95" s="431"/>
      <c r="PB95" s="432"/>
      <c r="PI95" s="417" t="s">
        <v>452</v>
      </c>
      <c r="PJ95" s="419">
        <f>SUM(PL87:PL92)/1000</f>
        <v>0</v>
      </c>
      <c r="PK95" s="422" t="s">
        <v>470</v>
      </c>
      <c r="PL95" s="423">
        <f>SUMIF(PO87:PO92,"Zona 1",PJ87:PJ92)+SUMIF(PX87:PX92,"Zona 1",PK87:PK92)</f>
        <v>0</v>
      </c>
      <c r="PN95" s="430"/>
      <c r="PO95" s="424"/>
      <c r="PP95" s="425"/>
      <c r="PQ95" s="431"/>
      <c r="PR95" s="431"/>
      <c r="PS95" s="431"/>
      <c r="PT95" s="431"/>
      <c r="PU95" s="431"/>
      <c r="PV95" s="431"/>
      <c r="PW95" s="431"/>
      <c r="PX95" s="432"/>
      <c r="QE95" s="417" t="s">
        <v>452</v>
      </c>
      <c r="QF95" s="419">
        <f>SUM(QH87:QH92)/1000</f>
        <v>0</v>
      </c>
      <c r="QG95" s="422" t="s">
        <v>470</v>
      </c>
      <c r="QH95" s="423">
        <f>SUMIF(QK87:QK92,"Zona 1",QF87:QF92)+SUMIF(QT87:QT92,"Zona 1",QG87:QG92)</f>
        <v>0</v>
      </c>
      <c r="QJ95" s="430"/>
      <c r="QK95" s="424"/>
      <c r="QL95" s="425"/>
      <c r="QM95" s="431"/>
      <c r="QN95" s="431"/>
      <c r="QO95" s="431"/>
      <c r="QP95" s="431"/>
      <c r="QQ95" s="431"/>
      <c r="QR95" s="431"/>
      <c r="QS95" s="431"/>
      <c r="QT95" s="432"/>
      <c r="RA95" s="417" t="s">
        <v>452</v>
      </c>
      <c r="RB95" s="419">
        <f>SUM(RD87:RD92)/1000</f>
        <v>0</v>
      </c>
      <c r="RC95" s="422" t="s">
        <v>470</v>
      </c>
      <c r="RD95" s="423">
        <f>SUMIF(RG87:RG92,"Zona 1",RB87:RB92)+SUMIF(RP87:RP92,"Zona 1",RC87:RC92)</f>
        <v>0</v>
      </c>
      <c r="RF95" s="430"/>
      <c r="RG95" s="424"/>
      <c r="RH95" s="425"/>
      <c r="RI95" s="431"/>
      <c r="RJ95" s="431"/>
      <c r="RK95" s="431"/>
      <c r="RL95" s="431"/>
      <c r="RM95" s="431"/>
      <c r="RN95" s="431"/>
      <c r="RO95" s="431"/>
      <c r="RP95" s="432"/>
      <c r="RW95" s="417" t="s">
        <v>452</v>
      </c>
      <c r="RX95" s="419">
        <f>SUM(RZ87:RZ92)/1000</f>
        <v>0</v>
      </c>
      <c r="RY95" s="422" t="s">
        <v>470</v>
      </c>
      <c r="RZ95" s="423">
        <f>SUMIF(SC87:SC92,"Zona 1",RX87:RX92)+SUMIF(SL87:SL92,"Zona 1",RY87:RY92)</f>
        <v>0</v>
      </c>
      <c r="SB95" s="430"/>
      <c r="SC95" s="424"/>
      <c r="SD95" s="425"/>
      <c r="SE95" s="431"/>
      <c r="SF95" s="431"/>
      <c r="SG95" s="431"/>
      <c r="SH95" s="431"/>
      <c r="SI95" s="431"/>
      <c r="SJ95" s="431"/>
      <c r="SK95" s="431"/>
      <c r="SL95" s="432"/>
      <c r="SS95" s="417" t="s">
        <v>452</v>
      </c>
      <c r="ST95" s="419">
        <f>SUM(SV87:SV92)/1000</f>
        <v>0</v>
      </c>
      <c r="SU95" s="422" t="s">
        <v>470</v>
      </c>
      <c r="SV95" s="423">
        <f>SUMIF(SY87:SY92,"Zona 1",ST87:ST92)+SUMIF(TH87:TH92,"Zona 1",SU87:SU92)</f>
        <v>0</v>
      </c>
      <c r="SX95" s="430"/>
      <c r="SY95" s="424"/>
      <c r="SZ95" s="425"/>
      <c r="TA95" s="431"/>
      <c r="TB95" s="431"/>
      <c r="TC95" s="431"/>
      <c r="TD95" s="431"/>
      <c r="TE95" s="431"/>
      <c r="TF95" s="431"/>
      <c r="TG95" s="431"/>
      <c r="TH95" s="432"/>
    </row>
    <row r="96" spans="4:528">
      <c r="G96" s="417" t="s">
        <v>559</v>
      </c>
      <c r="H96" s="418">
        <f>SUM(H87:H92)</f>
        <v>0</v>
      </c>
      <c r="I96" s="422" t="s">
        <v>471</v>
      </c>
      <c r="J96" s="423">
        <f>SUMIF(M87:M92,"Zona 2",H87:H92)+SUMIF(V87:V92,"Zona 2",I87:I92)</f>
        <v>0</v>
      </c>
      <c r="L96" s="430"/>
      <c r="M96" s="424"/>
      <c r="N96" s="425"/>
      <c r="O96" s="431"/>
      <c r="P96" s="433"/>
      <c r="Q96" s="433"/>
      <c r="R96" s="433"/>
      <c r="S96" s="433"/>
      <c r="T96" s="433"/>
      <c r="U96" s="433"/>
      <c r="V96" s="434"/>
      <c r="AC96" s="417" t="s">
        <v>559</v>
      </c>
      <c r="AD96" s="418">
        <f>SUM(AD87:AD92)</f>
        <v>0</v>
      </c>
      <c r="AE96" s="422" t="s">
        <v>471</v>
      </c>
      <c r="AF96" s="423">
        <f>SUMIF(AI87:AI92,"Zona 2",AD87:AD92)+SUMIF(AR87:AR92,"Zona 2",AE87:AE92)</f>
        <v>0</v>
      </c>
      <c r="AH96" s="430"/>
      <c r="AI96" s="424"/>
      <c r="AJ96" s="425"/>
      <c r="AK96" s="431"/>
      <c r="AL96" s="433"/>
      <c r="AM96" s="433"/>
      <c r="AN96" s="433"/>
      <c r="AO96" s="433"/>
      <c r="AP96" s="433"/>
      <c r="AQ96" s="433"/>
      <c r="AR96" s="434"/>
      <c r="AY96" s="417" t="s">
        <v>559</v>
      </c>
      <c r="AZ96" s="418">
        <f>SUM(AZ87:AZ92)</f>
        <v>0</v>
      </c>
      <c r="BA96" s="422" t="s">
        <v>471</v>
      </c>
      <c r="BB96" s="423">
        <f>SUMIF(BE87:BE92,"Zona 2",AZ87:AZ92)+SUMIF(BN87:BN92,"Zona 2",BA87:BA92)</f>
        <v>0</v>
      </c>
      <c r="BD96" s="430"/>
      <c r="BE96" s="424"/>
      <c r="BF96" s="425"/>
      <c r="BG96" s="431"/>
      <c r="BH96" s="433"/>
      <c r="BI96" s="433"/>
      <c r="BJ96" s="433"/>
      <c r="BK96" s="433"/>
      <c r="BL96" s="433"/>
      <c r="BM96" s="433"/>
      <c r="BN96" s="434"/>
      <c r="BU96" s="417" t="s">
        <v>559</v>
      </c>
      <c r="BV96" s="418">
        <f>SUM(BV87:BV92)</f>
        <v>0</v>
      </c>
      <c r="BW96" s="422" t="s">
        <v>471</v>
      </c>
      <c r="BX96" s="423">
        <f>SUMIF(CA87:CA92,"Zona 2",BV87:BV92)+SUMIF(CJ87:CJ92,"Zona 2",BW87:BW92)</f>
        <v>0</v>
      </c>
      <c r="BZ96" s="430"/>
      <c r="CA96" s="424"/>
      <c r="CB96" s="425"/>
      <c r="CC96" s="431"/>
      <c r="CD96" s="433"/>
      <c r="CE96" s="433"/>
      <c r="CF96" s="433"/>
      <c r="CG96" s="433"/>
      <c r="CH96" s="433"/>
      <c r="CI96" s="433"/>
      <c r="CJ96" s="434"/>
      <c r="CQ96" s="417" t="s">
        <v>559</v>
      </c>
      <c r="CR96" s="418">
        <f>SUM(CR87:CR92)</f>
        <v>0</v>
      </c>
      <c r="CS96" s="422" t="s">
        <v>471</v>
      </c>
      <c r="CT96" s="423">
        <f>SUMIF(CW87:CW92,"Zona 2",CR87:CR92)+SUMIF(DF87:DF92,"Zona 2",CS87:CS92)</f>
        <v>0</v>
      </c>
      <c r="CV96" s="430"/>
      <c r="CW96" s="424"/>
      <c r="CX96" s="425"/>
      <c r="CY96" s="431"/>
      <c r="CZ96" s="433"/>
      <c r="DA96" s="433"/>
      <c r="DB96" s="433"/>
      <c r="DC96" s="433"/>
      <c r="DD96" s="433"/>
      <c r="DE96" s="433"/>
      <c r="DF96" s="434"/>
      <c r="DM96" s="417" t="s">
        <v>559</v>
      </c>
      <c r="DN96" s="418">
        <f>SUM(DN87:DN92)</f>
        <v>0</v>
      </c>
      <c r="DO96" s="422" t="s">
        <v>471</v>
      </c>
      <c r="DP96" s="423">
        <f>SUMIF(DS87:DS92,"Zona 2",DN87:DN92)+SUMIF(EB87:EB92,"Zona 2",DO87:DO92)</f>
        <v>0</v>
      </c>
      <c r="DR96" s="430"/>
      <c r="DS96" s="424"/>
      <c r="DT96" s="425"/>
      <c r="DU96" s="431"/>
      <c r="DV96" s="433"/>
      <c r="DW96" s="433"/>
      <c r="DX96" s="433"/>
      <c r="DY96" s="433"/>
      <c r="DZ96" s="433"/>
      <c r="EA96" s="433"/>
      <c r="EB96" s="434"/>
      <c r="EI96" s="417" t="s">
        <v>559</v>
      </c>
      <c r="EJ96" s="418">
        <f>SUM(EJ87:EJ92)</f>
        <v>0</v>
      </c>
      <c r="EK96" s="422" t="s">
        <v>471</v>
      </c>
      <c r="EL96" s="423">
        <f>SUMIF(EO87:EO92,"Zona 2",EJ87:EJ92)+SUMIF(EX87:EX92,"Zona 2",EK87:EK92)</f>
        <v>0</v>
      </c>
      <c r="EN96" s="430"/>
      <c r="EO96" s="424"/>
      <c r="EP96" s="425"/>
      <c r="EQ96" s="431"/>
      <c r="ER96" s="433"/>
      <c r="ES96" s="433"/>
      <c r="ET96" s="433"/>
      <c r="EU96" s="433"/>
      <c r="EV96" s="433"/>
      <c r="EW96" s="433"/>
      <c r="EX96" s="434"/>
      <c r="FE96" s="417" t="s">
        <v>559</v>
      </c>
      <c r="FF96" s="418">
        <f>SUM(FF87:FF92)</f>
        <v>0</v>
      </c>
      <c r="FG96" s="422" t="s">
        <v>471</v>
      </c>
      <c r="FH96" s="423">
        <f>SUMIF(FK87:FK92,"Zona 2",FF87:FF92)+SUMIF(FT87:FT92,"Zona 2",FG87:FG92)</f>
        <v>0</v>
      </c>
      <c r="FJ96" s="430"/>
      <c r="FK96" s="424"/>
      <c r="FL96" s="425"/>
      <c r="FM96" s="431"/>
      <c r="FN96" s="433"/>
      <c r="FO96" s="433"/>
      <c r="FP96" s="433"/>
      <c r="FQ96" s="433"/>
      <c r="FR96" s="433"/>
      <c r="FS96" s="433"/>
      <c r="FT96" s="434"/>
      <c r="GA96" s="417" t="s">
        <v>559</v>
      </c>
      <c r="GB96" s="418">
        <f>SUM(GB87:GB92)</f>
        <v>0</v>
      </c>
      <c r="GC96" s="422" t="s">
        <v>471</v>
      </c>
      <c r="GD96" s="423">
        <f>SUMIF(GG87:GG92,"Zona 2",GB87:GB92)+SUMIF(GP87:GP92,"Zona 2",GC87:GC92)</f>
        <v>0</v>
      </c>
      <c r="GF96" s="430"/>
      <c r="GG96" s="424"/>
      <c r="GH96" s="425"/>
      <c r="GI96" s="431"/>
      <c r="GJ96" s="433"/>
      <c r="GK96" s="433"/>
      <c r="GL96" s="433"/>
      <c r="GM96" s="433"/>
      <c r="GN96" s="433"/>
      <c r="GO96" s="433"/>
      <c r="GP96" s="434"/>
      <c r="GW96" s="417" t="s">
        <v>559</v>
      </c>
      <c r="GX96" s="418">
        <f>SUM(GX87:GX92)</f>
        <v>0</v>
      </c>
      <c r="GY96" s="422" t="s">
        <v>471</v>
      </c>
      <c r="GZ96" s="423">
        <f>SUMIF(HC87:HC92,"Zona 2",GX87:GX92)+SUMIF(HL87:HL92,"Zona 2",GY87:GY92)</f>
        <v>0</v>
      </c>
      <c r="HB96" s="430"/>
      <c r="HC96" s="424"/>
      <c r="HD96" s="425"/>
      <c r="HE96" s="431"/>
      <c r="HF96" s="433"/>
      <c r="HG96" s="433"/>
      <c r="HH96" s="433"/>
      <c r="HI96" s="433"/>
      <c r="HJ96" s="433"/>
      <c r="HK96" s="433"/>
      <c r="HL96" s="434"/>
      <c r="HS96" s="417" t="s">
        <v>559</v>
      </c>
      <c r="HT96" s="418">
        <f>SUM(HT87:HT92)</f>
        <v>0</v>
      </c>
      <c r="HU96" s="422" t="s">
        <v>471</v>
      </c>
      <c r="HV96" s="423">
        <f>SUMIF(HY87:HY92,"Zona 2",HT87:HT92)+SUMIF(IH87:IH92,"Zona 2",HU87:HU92)</f>
        <v>0</v>
      </c>
      <c r="HX96" s="430"/>
      <c r="HY96" s="424"/>
      <c r="HZ96" s="425"/>
      <c r="IA96" s="431"/>
      <c r="IB96" s="433"/>
      <c r="IC96" s="433"/>
      <c r="ID96" s="433"/>
      <c r="IE96" s="433"/>
      <c r="IF96" s="433"/>
      <c r="IG96" s="433"/>
      <c r="IH96" s="434"/>
      <c r="IO96" s="417" t="s">
        <v>559</v>
      </c>
      <c r="IP96" s="418">
        <f>SUM(IP87:IP92)</f>
        <v>0</v>
      </c>
      <c r="IQ96" s="422" t="s">
        <v>471</v>
      </c>
      <c r="IR96" s="423">
        <f>SUMIF(IU87:IU92,"Zona 2",IP87:IP92)+SUMIF(JD87:JD92,"Zona 2",IQ87:IQ92)</f>
        <v>0</v>
      </c>
      <c r="IT96" s="430"/>
      <c r="IU96" s="424"/>
      <c r="IV96" s="425"/>
      <c r="IW96" s="431"/>
      <c r="IX96" s="433"/>
      <c r="IY96" s="433"/>
      <c r="IZ96" s="433"/>
      <c r="JA96" s="433"/>
      <c r="JB96" s="433"/>
      <c r="JC96" s="433"/>
      <c r="JD96" s="434"/>
      <c r="JK96" s="417" t="s">
        <v>559</v>
      </c>
      <c r="JL96" s="418">
        <f>SUM(JL87:JL92)</f>
        <v>0</v>
      </c>
      <c r="JM96" s="422" t="s">
        <v>471</v>
      </c>
      <c r="JN96" s="423">
        <f>SUMIF(JQ87:JQ92,"Zona 2",JL87:JL92)+SUMIF(JZ87:JZ92,"Zona 2",JM87:JM92)</f>
        <v>0</v>
      </c>
      <c r="JP96" s="430"/>
      <c r="JQ96" s="424"/>
      <c r="JR96" s="425"/>
      <c r="JS96" s="431"/>
      <c r="JT96" s="433"/>
      <c r="JU96" s="433"/>
      <c r="JV96" s="433"/>
      <c r="JW96" s="433"/>
      <c r="JX96" s="433"/>
      <c r="JY96" s="433"/>
      <c r="JZ96" s="434"/>
      <c r="KG96" s="417" t="s">
        <v>559</v>
      </c>
      <c r="KH96" s="418">
        <f>SUM(KH87:KH92)</f>
        <v>0</v>
      </c>
      <c r="KI96" s="422" t="s">
        <v>471</v>
      </c>
      <c r="KJ96" s="423">
        <f>SUMIF(KM87:KM92,"Zona 2",KH87:KH92)+SUMIF(KV87:KV92,"Zona 2",KI87:KI92)</f>
        <v>0</v>
      </c>
      <c r="KL96" s="430"/>
      <c r="KM96" s="424"/>
      <c r="KN96" s="425"/>
      <c r="KO96" s="431"/>
      <c r="KP96" s="433"/>
      <c r="KQ96" s="433"/>
      <c r="KR96" s="433"/>
      <c r="KS96" s="433"/>
      <c r="KT96" s="433"/>
      <c r="KU96" s="433"/>
      <c r="KV96" s="434"/>
      <c r="LC96" s="417" t="s">
        <v>559</v>
      </c>
      <c r="LD96" s="418">
        <f>SUM(LD87:LD92)</f>
        <v>0</v>
      </c>
      <c r="LE96" s="422" t="s">
        <v>471</v>
      </c>
      <c r="LF96" s="423">
        <f>SUMIF(LI87:LI92,"Zona 2",LD87:LD92)+SUMIF(LR87:LR92,"Zona 2",LE87:LE92)</f>
        <v>0</v>
      </c>
      <c r="LH96" s="430"/>
      <c r="LI96" s="424"/>
      <c r="LJ96" s="425"/>
      <c r="LK96" s="431"/>
      <c r="LL96" s="433"/>
      <c r="LM96" s="433"/>
      <c r="LN96" s="433"/>
      <c r="LO96" s="433"/>
      <c r="LP96" s="433"/>
      <c r="LQ96" s="433"/>
      <c r="LR96" s="434"/>
      <c r="LY96" s="417" t="s">
        <v>559</v>
      </c>
      <c r="LZ96" s="418">
        <f>SUM(LZ87:LZ92)</f>
        <v>0</v>
      </c>
      <c r="MA96" s="422" t="s">
        <v>471</v>
      </c>
      <c r="MB96" s="423">
        <f>SUMIF(ME87:ME92,"Zona 2",LZ87:LZ92)+SUMIF(MN87:MN92,"Zona 2",MA87:MA92)</f>
        <v>0</v>
      </c>
      <c r="MD96" s="430"/>
      <c r="ME96" s="424"/>
      <c r="MF96" s="425"/>
      <c r="MG96" s="431"/>
      <c r="MH96" s="433"/>
      <c r="MI96" s="433"/>
      <c r="MJ96" s="433"/>
      <c r="MK96" s="433"/>
      <c r="ML96" s="433"/>
      <c r="MM96" s="433"/>
      <c r="MN96" s="434"/>
      <c r="MU96" s="417" t="s">
        <v>559</v>
      </c>
      <c r="MV96" s="418">
        <f>SUM(MV87:MV92)</f>
        <v>0</v>
      </c>
      <c r="MW96" s="422" t="s">
        <v>471</v>
      </c>
      <c r="MX96" s="423">
        <f>SUMIF(NA87:NA92,"Zona 2",MV87:MV92)+SUMIF(NJ87:NJ92,"Zona 2",MW87:MW92)</f>
        <v>0</v>
      </c>
      <c r="MZ96" s="430"/>
      <c r="NA96" s="424"/>
      <c r="NB96" s="425"/>
      <c r="NC96" s="431"/>
      <c r="ND96" s="433"/>
      <c r="NE96" s="433"/>
      <c r="NF96" s="433"/>
      <c r="NG96" s="433"/>
      <c r="NH96" s="433"/>
      <c r="NI96" s="433"/>
      <c r="NJ96" s="434"/>
      <c r="NQ96" s="417" t="s">
        <v>559</v>
      </c>
      <c r="NR96" s="418">
        <f>SUM(NR87:NR92)</f>
        <v>0</v>
      </c>
      <c r="NS96" s="422" t="s">
        <v>471</v>
      </c>
      <c r="NT96" s="423">
        <f>SUMIF(NW87:NW92,"Zona 2",NR87:NR92)+SUMIF(OF87:OF92,"Zona 2",NS87:NS92)</f>
        <v>0</v>
      </c>
      <c r="NV96" s="430"/>
      <c r="NW96" s="424"/>
      <c r="NX96" s="425"/>
      <c r="NY96" s="431"/>
      <c r="NZ96" s="433"/>
      <c r="OA96" s="433"/>
      <c r="OB96" s="433"/>
      <c r="OC96" s="433"/>
      <c r="OD96" s="433"/>
      <c r="OE96" s="433"/>
      <c r="OF96" s="434"/>
      <c r="OM96" s="417" t="s">
        <v>559</v>
      </c>
      <c r="ON96" s="418">
        <f>SUM(ON87:ON92)</f>
        <v>0</v>
      </c>
      <c r="OO96" s="422" t="s">
        <v>471</v>
      </c>
      <c r="OP96" s="423">
        <f>SUMIF(OS87:OS92,"Zona 2",ON87:ON92)+SUMIF(PB87:PB92,"Zona 2",OO87:OO92)</f>
        <v>0</v>
      </c>
      <c r="OR96" s="430"/>
      <c r="OS96" s="424"/>
      <c r="OT96" s="425"/>
      <c r="OU96" s="431"/>
      <c r="OV96" s="433"/>
      <c r="OW96" s="433"/>
      <c r="OX96" s="433"/>
      <c r="OY96" s="433"/>
      <c r="OZ96" s="433"/>
      <c r="PA96" s="433"/>
      <c r="PB96" s="434"/>
      <c r="PI96" s="417" t="s">
        <v>559</v>
      </c>
      <c r="PJ96" s="418">
        <f>SUM(PJ87:PJ92)</f>
        <v>0</v>
      </c>
      <c r="PK96" s="422" t="s">
        <v>471</v>
      </c>
      <c r="PL96" s="423">
        <f>SUMIF(PO87:PO92,"Zona 2",PJ87:PJ92)+SUMIF(PX87:PX92,"Zona 2",PK87:PK92)</f>
        <v>0</v>
      </c>
      <c r="PN96" s="430"/>
      <c r="PO96" s="424"/>
      <c r="PP96" s="425"/>
      <c r="PQ96" s="431"/>
      <c r="PR96" s="433"/>
      <c r="PS96" s="433"/>
      <c r="PT96" s="433"/>
      <c r="PU96" s="433"/>
      <c r="PV96" s="433"/>
      <c r="PW96" s="433"/>
      <c r="PX96" s="434"/>
      <c r="QE96" s="417" t="s">
        <v>559</v>
      </c>
      <c r="QF96" s="418">
        <f>SUM(QF87:QF92)</f>
        <v>0</v>
      </c>
      <c r="QG96" s="422" t="s">
        <v>471</v>
      </c>
      <c r="QH96" s="423">
        <f>SUMIF(QK87:QK92,"Zona 2",QF87:QF92)+SUMIF(QT87:QT92,"Zona 2",QG87:QG92)</f>
        <v>0</v>
      </c>
      <c r="QJ96" s="430"/>
      <c r="QK96" s="424"/>
      <c r="QL96" s="425"/>
      <c r="QM96" s="431"/>
      <c r="QN96" s="433"/>
      <c r="QO96" s="433"/>
      <c r="QP96" s="433"/>
      <c r="QQ96" s="433"/>
      <c r="QR96" s="433"/>
      <c r="QS96" s="433"/>
      <c r="QT96" s="434"/>
      <c r="RA96" s="417" t="s">
        <v>559</v>
      </c>
      <c r="RB96" s="418">
        <f>SUM(RB87:RB92)</f>
        <v>0</v>
      </c>
      <c r="RC96" s="422" t="s">
        <v>471</v>
      </c>
      <c r="RD96" s="423">
        <f>SUMIF(RG87:RG92,"Zona 2",RB87:RB92)+SUMIF(RP87:RP92,"Zona 2",RC87:RC92)</f>
        <v>0</v>
      </c>
      <c r="RF96" s="430"/>
      <c r="RG96" s="424"/>
      <c r="RH96" s="425"/>
      <c r="RI96" s="431"/>
      <c r="RJ96" s="433"/>
      <c r="RK96" s="433"/>
      <c r="RL96" s="433"/>
      <c r="RM96" s="433"/>
      <c r="RN96" s="433"/>
      <c r="RO96" s="433"/>
      <c r="RP96" s="434"/>
      <c r="RW96" s="417" t="s">
        <v>559</v>
      </c>
      <c r="RX96" s="418">
        <f>SUM(RX87:RX92)</f>
        <v>0</v>
      </c>
      <c r="RY96" s="422" t="s">
        <v>471</v>
      </c>
      <c r="RZ96" s="423">
        <f>SUMIF(SC87:SC92,"Zona 2",RX87:RX92)+SUMIF(SL87:SL92,"Zona 2",RY87:RY92)</f>
        <v>0</v>
      </c>
      <c r="SB96" s="430"/>
      <c r="SC96" s="424"/>
      <c r="SD96" s="425"/>
      <c r="SE96" s="431"/>
      <c r="SF96" s="433"/>
      <c r="SG96" s="433"/>
      <c r="SH96" s="433"/>
      <c r="SI96" s="433"/>
      <c r="SJ96" s="433"/>
      <c r="SK96" s="433"/>
      <c r="SL96" s="434"/>
      <c r="SS96" s="417" t="s">
        <v>559</v>
      </c>
      <c r="ST96" s="418">
        <f>SUM(ST87:ST92)</f>
        <v>0</v>
      </c>
      <c r="SU96" s="422" t="s">
        <v>471</v>
      </c>
      <c r="SV96" s="423">
        <f>SUMIF(SY87:SY92,"Zona 2",ST87:ST92)+SUMIF(TH87:TH92,"Zona 2",SU87:SU92)</f>
        <v>0</v>
      </c>
      <c r="SX96" s="430"/>
      <c r="SY96" s="424"/>
      <c r="SZ96" s="425"/>
      <c r="TA96" s="431"/>
      <c r="TB96" s="433"/>
      <c r="TC96" s="433"/>
      <c r="TD96" s="433"/>
      <c r="TE96" s="433"/>
      <c r="TF96" s="433"/>
      <c r="TG96" s="433"/>
      <c r="TH96" s="434"/>
    </row>
    <row r="97" spans="4:528">
      <c r="G97" s="417" t="s">
        <v>560</v>
      </c>
      <c r="H97" s="418">
        <f>SUM(I87:I92)</f>
        <v>0</v>
      </c>
      <c r="I97" s="422" t="s">
        <v>472</v>
      </c>
      <c r="J97" s="423">
        <f>SUMIF(M87:M92,"Zona 3",H87:H92)+SUMIF(V87:V92,"Zona 3",I87:I92)</f>
        <v>0</v>
      </c>
      <c r="K97" s="420"/>
      <c r="L97" s="435"/>
      <c r="M97" s="436"/>
      <c r="N97" s="437"/>
      <c r="O97" s="438"/>
      <c r="P97" s="438"/>
      <c r="Q97" s="438"/>
      <c r="R97" s="438"/>
      <c r="S97" s="438"/>
      <c r="T97" s="438"/>
      <c r="U97" s="438"/>
      <c r="V97" s="439"/>
      <c r="AC97" s="417" t="s">
        <v>560</v>
      </c>
      <c r="AD97" s="418">
        <f>SUM(AE87:AE92)</f>
        <v>0</v>
      </c>
      <c r="AE97" s="422" t="s">
        <v>472</v>
      </c>
      <c r="AF97" s="423">
        <f>SUMIF(AI87:AI92,"Zona 3",AD87:AD92)+SUMIF(AR87:AR92,"Zona 3",AE87:AE92)</f>
        <v>0</v>
      </c>
      <c r="AG97" s="420"/>
      <c r="AH97" s="435"/>
      <c r="AI97" s="436"/>
      <c r="AJ97" s="437"/>
      <c r="AK97" s="438"/>
      <c r="AL97" s="438"/>
      <c r="AM97" s="438"/>
      <c r="AN97" s="438"/>
      <c r="AO97" s="438"/>
      <c r="AP97" s="438"/>
      <c r="AQ97" s="438"/>
      <c r="AR97" s="439"/>
      <c r="AY97" s="417" t="s">
        <v>560</v>
      </c>
      <c r="AZ97" s="418">
        <f>SUM(BA87:BA92)</f>
        <v>0</v>
      </c>
      <c r="BA97" s="422" t="s">
        <v>472</v>
      </c>
      <c r="BB97" s="423">
        <f>SUMIF(BE87:BE92,"Zona 3",AZ87:AZ92)+SUMIF(BN87:BN92,"Zona 3",BA87:BA92)</f>
        <v>0</v>
      </c>
      <c r="BC97" s="420"/>
      <c r="BD97" s="435"/>
      <c r="BE97" s="436"/>
      <c r="BF97" s="437"/>
      <c r="BG97" s="438"/>
      <c r="BH97" s="438"/>
      <c r="BI97" s="438"/>
      <c r="BJ97" s="438"/>
      <c r="BK97" s="438"/>
      <c r="BL97" s="438"/>
      <c r="BM97" s="438"/>
      <c r="BN97" s="439"/>
      <c r="BU97" s="417" t="s">
        <v>560</v>
      </c>
      <c r="BV97" s="418">
        <f>SUM(BW87:BW92)</f>
        <v>0</v>
      </c>
      <c r="BW97" s="422" t="s">
        <v>472</v>
      </c>
      <c r="BX97" s="423">
        <f>SUMIF(CA87:CA92,"Zona 3",BV87:BV92)+SUMIF(CJ87:CJ92,"Zona 3",BW87:BW92)</f>
        <v>0</v>
      </c>
      <c r="BY97" s="420"/>
      <c r="BZ97" s="435"/>
      <c r="CA97" s="436"/>
      <c r="CB97" s="437"/>
      <c r="CC97" s="438"/>
      <c r="CD97" s="438"/>
      <c r="CE97" s="438"/>
      <c r="CF97" s="438"/>
      <c r="CG97" s="438"/>
      <c r="CH97" s="438"/>
      <c r="CI97" s="438"/>
      <c r="CJ97" s="439"/>
      <c r="CQ97" s="417" t="s">
        <v>560</v>
      </c>
      <c r="CR97" s="418">
        <f>SUM(CS87:CS92)</f>
        <v>0</v>
      </c>
      <c r="CS97" s="422" t="s">
        <v>472</v>
      </c>
      <c r="CT97" s="423">
        <f>SUMIF(CW87:CW92,"Zona 3",CR87:CR92)+SUMIF(DF87:DF92,"Zona 3",CS87:CS92)</f>
        <v>0</v>
      </c>
      <c r="CU97" s="420"/>
      <c r="CV97" s="435"/>
      <c r="CW97" s="436"/>
      <c r="CX97" s="437"/>
      <c r="CY97" s="438"/>
      <c r="CZ97" s="438"/>
      <c r="DA97" s="438"/>
      <c r="DB97" s="438"/>
      <c r="DC97" s="438"/>
      <c r="DD97" s="438"/>
      <c r="DE97" s="438"/>
      <c r="DF97" s="439"/>
      <c r="DM97" s="417" t="s">
        <v>560</v>
      </c>
      <c r="DN97" s="418">
        <f>SUM(DO87:DO92)</f>
        <v>0</v>
      </c>
      <c r="DO97" s="422" t="s">
        <v>472</v>
      </c>
      <c r="DP97" s="423">
        <f>SUMIF(DS87:DS92,"Zona 3",DN87:DN92)+SUMIF(EB87:EB92,"Zona 3",DO87:DO92)</f>
        <v>0</v>
      </c>
      <c r="DQ97" s="420"/>
      <c r="DR97" s="435"/>
      <c r="DS97" s="436"/>
      <c r="DT97" s="437"/>
      <c r="DU97" s="438"/>
      <c r="DV97" s="438"/>
      <c r="DW97" s="438"/>
      <c r="DX97" s="438"/>
      <c r="DY97" s="438"/>
      <c r="DZ97" s="438"/>
      <c r="EA97" s="438"/>
      <c r="EB97" s="439"/>
      <c r="EI97" s="417" t="s">
        <v>560</v>
      </c>
      <c r="EJ97" s="418">
        <f>SUM(EK87:EK92)</f>
        <v>0</v>
      </c>
      <c r="EK97" s="422" t="s">
        <v>472</v>
      </c>
      <c r="EL97" s="423">
        <f>SUMIF(EO87:EO92,"Zona 3",EJ87:EJ92)+SUMIF(EX87:EX92,"Zona 3",EK87:EK92)</f>
        <v>0</v>
      </c>
      <c r="EM97" s="420"/>
      <c r="EN97" s="435"/>
      <c r="EO97" s="436"/>
      <c r="EP97" s="437"/>
      <c r="EQ97" s="438"/>
      <c r="ER97" s="438"/>
      <c r="ES97" s="438"/>
      <c r="ET97" s="438"/>
      <c r="EU97" s="438"/>
      <c r="EV97" s="438"/>
      <c r="EW97" s="438"/>
      <c r="EX97" s="439"/>
      <c r="FE97" s="417" t="s">
        <v>560</v>
      </c>
      <c r="FF97" s="418">
        <f>SUM(FG87:FG92)</f>
        <v>0</v>
      </c>
      <c r="FG97" s="422" t="s">
        <v>472</v>
      </c>
      <c r="FH97" s="423">
        <f>SUMIF(FK87:FK92,"Zona 3",FF87:FF92)+SUMIF(FT87:FT92,"Zona 3",FG87:FG92)</f>
        <v>0</v>
      </c>
      <c r="FI97" s="420"/>
      <c r="FJ97" s="435"/>
      <c r="FK97" s="436"/>
      <c r="FL97" s="437"/>
      <c r="FM97" s="438"/>
      <c r="FN97" s="438"/>
      <c r="FO97" s="438"/>
      <c r="FP97" s="438"/>
      <c r="FQ97" s="438"/>
      <c r="FR97" s="438"/>
      <c r="FS97" s="438"/>
      <c r="FT97" s="439"/>
      <c r="GA97" s="417" t="s">
        <v>560</v>
      </c>
      <c r="GB97" s="418">
        <f>SUM(GC87:GC92)</f>
        <v>0</v>
      </c>
      <c r="GC97" s="422" t="s">
        <v>472</v>
      </c>
      <c r="GD97" s="423">
        <f>SUMIF(GG87:GG92,"Zona 3",GB87:GB92)+SUMIF(GP87:GP92,"Zona 3",GC87:GC92)</f>
        <v>0</v>
      </c>
      <c r="GE97" s="420"/>
      <c r="GF97" s="435"/>
      <c r="GG97" s="436"/>
      <c r="GH97" s="437"/>
      <c r="GI97" s="438"/>
      <c r="GJ97" s="438"/>
      <c r="GK97" s="438"/>
      <c r="GL97" s="438"/>
      <c r="GM97" s="438"/>
      <c r="GN97" s="438"/>
      <c r="GO97" s="438"/>
      <c r="GP97" s="439"/>
      <c r="GW97" s="417" t="s">
        <v>560</v>
      </c>
      <c r="GX97" s="418">
        <f>SUM(GY87:GY92)</f>
        <v>0</v>
      </c>
      <c r="GY97" s="422" t="s">
        <v>472</v>
      </c>
      <c r="GZ97" s="423">
        <f>SUMIF(HC87:HC92,"Zona 3",GX87:GX92)+SUMIF(HL87:HL92,"Zona 3",GY87:GY92)</f>
        <v>0</v>
      </c>
      <c r="HA97" s="420"/>
      <c r="HB97" s="435"/>
      <c r="HC97" s="436"/>
      <c r="HD97" s="437"/>
      <c r="HE97" s="438"/>
      <c r="HF97" s="438"/>
      <c r="HG97" s="438"/>
      <c r="HH97" s="438"/>
      <c r="HI97" s="438"/>
      <c r="HJ97" s="438"/>
      <c r="HK97" s="438"/>
      <c r="HL97" s="439"/>
      <c r="HS97" s="417" t="s">
        <v>560</v>
      </c>
      <c r="HT97" s="418">
        <f>SUM(HU87:HU92)</f>
        <v>0</v>
      </c>
      <c r="HU97" s="422" t="s">
        <v>472</v>
      </c>
      <c r="HV97" s="423">
        <f>SUMIF(HY87:HY92,"Zona 3",HT87:HT92)+SUMIF(IH87:IH92,"Zona 3",HU87:HU92)</f>
        <v>0</v>
      </c>
      <c r="HW97" s="420"/>
      <c r="HX97" s="435"/>
      <c r="HY97" s="436"/>
      <c r="HZ97" s="437"/>
      <c r="IA97" s="438"/>
      <c r="IB97" s="438"/>
      <c r="IC97" s="438"/>
      <c r="ID97" s="438"/>
      <c r="IE97" s="438"/>
      <c r="IF97" s="438"/>
      <c r="IG97" s="438"/>
      <c r="IH97" s="439"/>
      <c r="IO97" s="417" t="s">
        <v>560</v>
      </c>
      <c r="IP97" s="418">
        <f>SUM(IQ87:IQ92)</f>
        <v>0</v>
      </c>
      <c r="IQ97" s="422" t="s">
        <v>472</v>
      </c>
      <c r="IR97" s="423">
        <f>SUMIF(IU87:IU92,"Zona 3",IP87:IP92)+SUMIF(JD87:JD92,"Zona 3",IQ87:IQ92)</f>
        <v>0</v>
      </c>
      <c r="IS97" s="420"/>
      <c r="IT97" s="435"/>
      <c r="IU97" s="436"/>
      <c r="IV97" s="437"/>
      <c r="IW97" s="438"/>
      <c r="IX97" s="438"/>
      <c r="IY97" s="438"/>
      <c r="IZ97" s="438"/>
      <c r="JA97" s="438"/>
      <c r="JB97" s="438"/>
      <c r="JC97" s="438"/>
      <c r="JD97" s="439"/>
      <c r="JK97" s="417" t="s">
        <v>560</v>
      </c>
      <c r="JL97" s="418">
        <f>SUM(JM87:JM92)</f>
        <v>0</v>
      </c>
      <c r="JM97" s="422" t="s">
        <v>472</v>
      </c>
      <c r="JN97" s="423">
        <f>SUMIF(JQ87:JQ92,"Zona 3",JL87:JL92)+SUMIF(JZ87:JZ92,"Zona 3",JM87:JM92)</f>
        <v>0</v>
      </c>
      <c r="JO97" s="420"/>
      <c r="JP97" s="435"/>
      <c r="JQ97" s="436"/>
      <c r="JR97" s="437"/>
      <c r="JS97" s="438"/>
      <c r="JT97" s="438"/>
      <c r="JU97" s="438"/>
      <c r="JV97" s="438"/>
      <c r="JW97" s="438"/>
      <c r="JX97" s="438"/>
      <c r="JY97" s="438"/>
      <c r="JZ97" s="439"/>
      <c r="KG97" s="417" t="s">
        <v>560</v>
      </c>
      <c r="KH97" s="418">
        <f>SUM(KI87:KI92)</f>
        <v>0</v>
      </c>
      <c r="KI97" s="422" t="s">
        <v>472</v>
      </c>
      <c r="KJ97" s="423">
        <f>SUMIF(KM87:KM92,"Zona 3",KH87:KH92)+SUMIF(KV87:KV92,"Zona 3",KI87:KI92)</f>
        <v>0</v>
      </c>
      <c r="KK97" s="420"/>
      <c r="KL97" s="435"/>
      <c r="KM97" s="436"/>
      <c r="KN97" s="437"/>
      <c r="KO97" s="438"/>
      <c r="KP97" s="438"/>
      <c r="KQ97" s="438"/>
      <c r="KR97" s="438"/>
      <c r="KS97" s="438"/>
      <c r="KT97" s="438"/>
      <c r="KU97" s="438"/>
      <c r="KV97" s="439"/>
      <c r="LC97" s="417" t="s">
        <v>560</v>
      </c>
      <c r="LD97" s="418">
        <f>SUM(LE87:LE92)</f>
        <v>0</v>
      </c>
      <c r="LE97" s="422" t="s">
        <v>472</v>
      </c>
      <c r="LF97" s="423">
        <f>SUMIF(LI87:LI92,"Zona 3",LD87:LD92)+SUMIF(LR87:LR92,"Zona 3",LE87:LE92)</f>
        <v>0</v>
      </c>
      <c r="LG97" s="420"/>
      <c r="LH97" s="435"/>
      <c r="LI97" s="436"/>
      <c r="LJ97" s="437"/>
      <c r="LK97" s="438"/>
      <c r="LL97" s="438"/>
      <c r="LM97" s="438"/>
      <c r="LN97" s="438"/>
      <c r="LO97" s="438"/>
      <c r="LP97" s="438"/>
      <c r="LQ97" s="438"/>
      <c r="LR97" s="439"/>
      <c r="LY97" s="417" t="s">
        <v>560</v>
      </c>
      <c r="LZ97" s="418">
        <f>SUM(MA87:MA92)</f>
        <v>0</v>
      </c>
      <c r="MA97" s="422" t="s">
        <v>472</v>
      </c>
      <c r="MB97" s="423">
        <f>SUMIF(ME87:ME92,"Zona 3",LZ87:LZ92)+SUMIF(MN87:MN92,"Zona 3",MA87:MA92)</f>
        <v>0</v>
      </c>
      <c r="MC97" s="420"/>
      <c r="MD97" s="435"/>
      <c r="ME97" s="436"/>
      <c r="MF97" s="437"/>
      <c r="MG97" s="438"/>
      <c r="MH97" s="438"/>
      <c r="MI97" s="438"/>
      <c r="MJ97" s="438"/>
      <c r="MK97" s="438"/>
      <c r="ML97" s="438"/>
      <c r="MM97" s="438"/>
      <c r="MN97" s="439"/>
      <c r="MU97" s="417" t="s">
        <v>560</v>
      </c>
      <c r="MV97" s="418">
        <f>SUM(MW87:MW92)</f>
        <v>0</v>
      </c>
      <c r="MW97" s="422" t="s">
        <v>472</v>
      </c>
      <c r="MX97" s="423">
        <f>SUMIF(NA87:NA92,"Zona 3",MV87:MV92)+SUMIF(NJ87:NJ92,"Zona 3",MW87:MW92)</f>
        <v>0</v>
      </c>
      <c r="MY97" s="420"/>
      <c r="MZ97" s="435"/>
      <c r="NA97" s="436"/>
      <c r="NB97" s="437"/>
      <c r="NC97" s="438"/>
      <c r="ND97" s="438"/>
      <c r="NE97" s="438"/>
      <c r="NF97" s="438"/>
      <c r="NG97" s="438"/>
      <c r="NH97" s="438"/>
      <c r="NI97" s="438"/>
      <c r="NJ97" s="439"/>
      <c r="NQ97" s="417" t="s">
        <v>560</v>
      </c>
      <c r="NR97" s="418">
        <f>SUM(NS87:NS92)</f>
        <v>0</v>
      </c>
      <c r="NS97" s="422" t="s">
        <v>472</v>
      </c>
      <c r="NT97" s="423">
        <f>SUMIF(NW87:NW92,"Zona 3",NR87:NR92)+SUMIF(OF87:OF92,"Zona 3",NS87:NS92)</f>
        <v>0</v>
      </c>
      <c r="NU97" s="420"/>
      <c r="NV97" s="435"/>
      <c r="NW97" s="436"/>
      <c r="NX97" s="437"/>
      <c r="NY97" s="438"/>
      <c r="NZ97" s="438"/>
      <c r="OA97" s="438"/>
      <c r="OB97" s="438"/>
      <c r="OC97" s="438"/>
      <c r="OD97" s="438"/>
      <c r="OE97" s="438"/>
      <c r="OF97" s="439"/>
      <c r="OM97" s="417" t="s">
        <v>560</v>
      </c>
      <c r="ON97" s="418">
        <f>SUM(OO87:OO92)</f>
        <v>0</v>
      </c>
      <c r="OO97" s="422" t="s">
        <v>472</v>
      </c>
      <c r="OP97" s="423">
        <f>SUMIF(OS87:OS92,"Zona 3",ON87:ON92)+SUMIF(PB87:PB92,"Zona 3",OO87:OO92)</f>
        <v>0</v>
      </c>
      <c r="OQ97" s="420"/>
      <c r="OR97" s="435"/>
      <c r="OS97" s="436"/>
      <c r="OT97" s="437"/>
      <c r="OU97" s="438"/>
      <c r="OV97" s="438"/>
      <c r="OW97" s="438"/>
      <c r="OX97" s="438"/>
      <c r="OY97" s="438"/>
      <c r="OZ97" s="438"/>
      <c r="PA97" s="438"/>
      <c r="PB97" s="439"/>
      <c r="PI97" s="417" t="s">
        <v>560</v>
      </c>
      <c r="PJ97" s="418">
        <f>SUM(PK87:PK92)</f>
        <v>0</v>
      </c>
      <c r="PK97" s="422" t="s">
        <v>472</v>
      </c>
      <c r="PL97" s="423">
        <f>SUMIF(PO87:PO92,"Zona 3",PJ87:PJ92)+SUMIF(PX87:PX92,"Zona 3",PK87:PK92)</f>
        <v>0</v>
      </c>
      <c r="PM97" s="420"/>
      <c r="PN97" s="435"/>
      <c r="PO97" s="436"/>
      <c r="PP97" s="437"/>
      <c r="PQ97" s="438"/>
      <c r="PR97" s="438"/>
      <c r="PS97" s="438"/>
      <c r="PT97" s="438"/>
      <c r="PU97" s="438"/>
      <c r="PV97" s="438"/>
      <c r="PW97" s="438"/>
      <c r="PX97" s="439"/>
      <c r="QE97" s="417" t="s">
        <v>560</v>
      </c>
      <c r="QF97" s="418">
        <f>SUM(QG87:QG92)</f>
        <v>0</v>
      </c>
      <c r="QG97" s="422" t="s">
        <v>472</v>
      </c>
      <c r="QH97" s="423">
        <f>SUMIF(QK87:QK92,"Zona 3",QF87:QF92)+SUMIF(QT87:QT92,"Zona 3",QG87:QG92)</f>
        <v>0</v>
      </c>
      <c r="QI97" s="420"/>
      <c r="QJ97" s="435"/>
      <c r="QK97" s="436"/>
      <c r="QL97" s="437"/>
      <c r="QM97" s="438"/>
      <c r="QN97" s="438"/>
      <c r="QO97" s="438"/>
      <c r="QP97" s="438"/>
      <c r="QQ97" s="438"/>
      <c r="QR97" s="438"/>
      <c r="QS97" s="438"/>
      <c r="QT97" s="439"/>
      <c r="RA97" s="417" t="s">
        <v>560</v>
      </c>
      <c r="RB97" s="418">
        <f>SUM(RC87:RC92)</f>
        <v>0</v>
      </c>
      <c r="RC97" s="422" t="s">
        <v>472</v>
      </c>
      <c r="RD97" s="423">
        <f>SUMIF(RG87:RG92,"Zona 3",RB87:RB92)+SUMIF(RP87:RP92,"Zona 3",RC87:RC92)</f>
        <v>0</v>
      </c>
      <c r="RE97" s="420"/>
      <c r="RF97" s="435"/>
      <c r="RG97" s="436"/>
      <c r="RH97" s="437"/>
      <c r="RI97" s="438"/>
      <c r="RJ97" s="438"/>
      <c r="RK97" s="438"/>
      <c r="RL97" s="438"/>
      <c r="RM97" s="438"/>
      <c r="RN97" s="438"/>
      <c r="RO97" s="438"/>
      <c r="RP97" s="439"/>
      <c r="RW97" s="417" t="s">
        <v>560</v>
      </c>
      <c r="RX97" s="418">
        <f>SUM(RY87:RY92)</f>
        <v>0</v>
      </c>
      <c r="RY97" s="422" t="s">
        <v>472</v>
      </c>
      <c r="RZ97" s="423">
        <f>SUMIF(SC87:SC92,"Zona 3",RX87:RX92)+SUMIF(SL87:SL92,"Zona 3",RY87:RY92)</f>
        <v>0</v>
      </c>
      <c r="SA97" s="420"/>
      <c r="SB97" s="435"/>
      <c r="SC97" s="436"/>
      <c r="SD97" s="437"/>
      <c r="SE97" s="438"/>
      <c r="SF97" s="438"/>
      <c r="SG97" s="438"/>
      <c r="SH97" s="438"/>
      <c r="SI97" s="438"/>
      <c r="SJ97" s="438"/>
      <c r="SK97" s="438"/>
      <c r="SL97" s="439"/>
      <c r="SS97" s="417" t="s">
        <v>560</v>
      </c>
      <c r="ST97" s="418">
        <f>SUM(SU87:SU92)</f>
        <v>0</v>
      </c>
      <c r="SU97" s="422" t="s">
        <v>472</v>
      </c>
      <c r="SV97" s="423">
        <f>SUMIF(SY87:SY92,"Zona 3",ST87:ST92)+SUMIF(TH87:TH92,"Zona 3",SU87:SU92)</f>
        <v>0</v>
      </c>
      <c r="SW97" s="420"/>
      <c r="SX97" s="435"/>
      <c r="SY97" s="436"/>
      <c r="SZ97" s="437"/>
      <c r="TA97" s="438"/>
      <c r="TB97" s="438"/>
      <c r="TC97" s="438"/>
      <c r="TD97" s="438"/>
      <c r="TE97" s="438"/>
      <c r="TF97" s="438"/>
      <c r="TG97" s="438"/>
      <c r="TH97" s="439"/>
    </row>
    <row r="98" spans="4:528">
      <c r="J98" s="420"/>
      <c r="K98" s="420"/>
      <c r="L98" s="420"/>
      <c r="M98" s="420"/>
      <c r="N98" s="421"/>
      <c r="AF98" s="420"/>
      <c r="AG98" s="420"/>
      <c r="AH98" s="420"/>
      <c r="AI98" s="420"/>
      <c r="AJ98" s="421"/>
      <c r="BB98" s="420"/>
      <c r="BC98" s="420"/>
      <c r="BD98" s="420"/>
      <c r="BE98" s="420"/>
      <c r="BF98" s="421"/>
      <c r="BX98" s="420"/>
      <c r="BY98" s="420"/>
      <c r="BZ98" s="420"/>
      <c r="CA98" s="420"/>
      <c r="CB98" s="421"/>
      <c r="CT98" s="420"/>
      <c r="CU98" s="420"/>
      <c r="CV98" s="420"/>
      <c r="CW98" s="420"/>
      <c r="CX98" s="421"/>
      <c r="DP98" s="420"/>
      <c r="DQ98" s="420"/>
      <c r="DR98" s="420"/>
      <c r="DS98" s="420"/>
      <c r="DT98" s="421"/>
      <c r="EL98" s="420"/>
      <c r="EM98" s="420"/>
      <c r="EN98" s="420"/>
      <c r="EO98" s="420"/>
      <c r="EP98" s="421"/>
      <c r="FH98" s="420"/>
      <c r="FI98" s="420"/>
      <c r="FJ98" s="420"/>
      <c r="FK98" s="420"/>
      <c r="FL98" s="421"/>
      <c r="GD98" s="420"/>
      <c r="GE98" s="420"/>
      <c r="GF98" s="420"/>
      <c r="GG98" s="420"/>
      <c r="GH98" s="421"/>
      <c r="GZ98" s="420"/>
      <c r="HA98" s="420"/>
      <c r="HB98" s="420"/>
      <c r="HC98" s="420"/>
      <c r="HD98" s="421"/>
      <c r="HV98" s="420"/>
      <c r="HW98" s="420"/>
      <c r="HX98" s="420"/>
      <c r="HY98" s="420"/>
      <c r="HZ98" s="421"/>
      <c r="IR98" s="420"/>
      <c r="IS98" s="420"/>
      <c r="IT98" s="420"/>
      <c r="IU98" s="420"/>
      <c r="IV98" s="421"/>
      <c r="JN98" s="420"/>
      <c r="JO98" s="420"/>
      <c r="JP98" s="420"/>
      <c r="JQ98" s="420"/>
      <c r="JR98" s="421"/>
      <c r="KJ98" s="420"/>
      <c r="KK98" s="420"/>
      <c r="KL98" s="420"/>
      <c r="KM98" s="420"/>
      <c r="KN98" s="421"/>
      <c r="LF98" s="420"/>
      <c r="LG98" s="420"/>
      <c r="LH98" s="420"/>
      <c r="LI98" s="420"/>
      <c r="LJ98" s="421"/>
      <c r="MB98" s="420"/>
      <c r="MC98" s="420"/>
      <c r="MD98" s="420"/>
      <c r="ME98" s="420"/>
      <c r="MF98" s="421"/>
      <c r="MX98" s="420"/>
      <c r="MY98" s="420"/>
      <c r="MZ98" s="420"/>
      <c r="NA98" s="420"/>
      <c r="NB98" s="421"/>
      <c r="NT98" s="420"/>
      <c r="NU98" s="420"/>
      <c r="NV98" s="420"/>
      <c r="NW98" s="420"/>
      <c r="NX98" s="421"/>
      <c r="OP98" s="420"/>
      <c r="OQ98" s="420"/>
      <c r="OR98" s="420"/>
      <c r="OS98" s="420"/>
      <c r="OT98" s="421"/>
      <c r="PL98" s="420"/>
      <c r="PM98" s="420"/>
      <c r="PN98" s="420"/>
      <c r="PO98" s="420"/>
      <c r="PP98" s="421"/>
      <c r="QH98" s="420"/>
      <c r="QI98" s="420"/>
      <c r="QJ98" s="420"/>
      <c r="QK98" s="420"/>
      <c r="QL98" s="421"/>
      <c r="RD98" s="420"/>
      <c r="RE98" s="420"/>
      <c r="RF98" s="420"/>
      <c r="RG98" s="420"/>
      <c r="RH98" s="421"/>
      <c r="RZ98" s="420"/>
      <c r="SA98" s="420"/>
      <c r="SB98" s="420"/>
      <c r="SC98" s="420"/>
      <c r="SD98" s="421"/>
      <c r="SV98" s="420"/>
      <c r="SW98" s="420"/>
      <c r="SX98" s="420"/>
      <c r="SY98" s="420"/>
      <c r="SZ98" s="421"/>
    </row>
    <row r="99" spans="4:528" ht="17" thickBot="1"/>
    <row r="100" spans="4:528" ht="17" thickBot="1">
      <c r="D100" s="584" t="s">
        <v>112</v>
      </c>
      <c r="E100" s="585"/>
      <c r="F100" s="586"/>
      <c r="G100" s="99"/>
      <c r="H100" s="99"/>
      <c r="I100" s="99"/>
      <c r="J100" s="584" t="s">
        <v>184</v>
      </c>
      <c r="K100" s="586"/>
      <c r="Z100" s="584" t="s">
        <v>114</v>
      </c>
      <c r="AA100" s="585"/>
      <c r="AB100" s="586"/>
      <c r="AC100" s="99"/>
      <c r="AD100" s="99"/>
      <c r="AE100" s="92"/>
      <c r="AF100" s="584" t="s">
        <v>184</v>
      </c>
      <c r="AG100" s="586"/>
      <c r="AV100" s="584" t="s">
        <v>115</v>
      </c>
      <c r="AW100" s="585"/>
      <c r="AX100" s="586"/>
      <c r="AY100" s="99"/>
      <c r="AZ100" s="99"/>
      <c r="BA100" s="92"/>
      <c r="BB100" s="584" t="s">
        <v>184</v>
      </c>
      <c r="BC100" s="586"/>
      <c r="BR100" s="584" t="s">
        <v>116</v>
      </c>
      <c r="BS100" s="585"/>
      <c r="BT100" s="586"/>
      <c r="BU100" s="99"/>
      <c r="BV100" s="99"/>
      <c r="BW100" s="92"/>
      <c r="BX100" s="584" t="s">
        <v>184</v>
      </c>
      <c r="BY100" s="586"/>
      <c r="CN100" s="584" t="s">
        <v>117</v>
      </c>
      <c r="CO100" s="585"/>
      <c r="CP100" s="586"/>
      <c r="CQ100" s="99"/>
      <c r="CR100" s="99"/>
      <c r="CS100" s="92"/>
      <c r="CT100" s="584" t="s">
        <v>184</v>
      </c>
      <c r="CU100" s="586"/>
      <c r="DJ100" s="584" t="s">
        <v>118</v>
      </c>
      <c r="DK100" s="585"/>
      <c r="DL100" s="586"/>
      <c r="DM100" s="99"/>
      <c r="DN100" s="99"/>
      <c r="DO100" s="92"/>
      <c r="DP100" s="584" t="s">
        <v>184</v>
      </c>
      <c r="DQ100" s="586"/>
      <c r="EF100" s="584" t="s">
        <v>119</v>
      </c>
      <c r="EG100" s="585"/>
      <c r="EH100" s="586"/>
      <c r="EI100" s="99"/>
      <c r="EJ100" s="99"/>
      <c r="EK100" s="92"/>
      <c r="EL100" s="584" t="s">
        <v>184</v>
      </c>
      <c r="EM100" s="586"/>
      <c r="FB100" s="584" t="s">
        <v>120</v>
      </c>
      <c r="FC100" s="585"/>
      <c r="FD100" s="586"/>
      <c r="FE100" s="99"/>
      <c r="FF100" s="99"/>
      <c r="FG100" s="92"/>
      <c r="FH100" s="584" t="s">
        <v>184</v>
      </c>
      <c r="FI100" s="586"/>
      <c r="FX100" s="584" t="s">
        <v>121</v>
      </c>
      <c r="FY100" s="585"/>
      <c r="FZ100" s="586"/>
      <c r="GA100" s="99"/>
      <c r="GB100" s="99"/>
      <c r="GC100" s="92"/>
      <c r="GD100" s="584" t="s">
        <v>184</v>
      </c>
      <c r="GE100" s="586"/>
      <c r="GT100" s="584" t="s">
        <v>122</v>
      </c>
      <c r="GU100" s="585"/>
      <c r="GV100" s="586"/>
      <c r="GW100" s="99"/>
      <c r="GX100" s="99"/>
      <c r="GY100" s="92"/>
      <c r="GZ100" s="584" t="s">
        <v>184</v>
      </c>
      <c r="HA100" s="586"/>
      <c r="HP100" s="584" t="s">
        <v>123</v>
      </c>
      <c r="HQ100" s="585"/>
      <c r="HR100" s="586"/>
      <c r="HS100" s="99"/>
      <c r="HT100" s="99"/>
      <c r="HU100" s="92"/>
      <c r="HV100" s="584" t="s">
        <v>184</v>
      </c>
      <c r="HW100" s="586"/>
      <c r="IL100" s="584" t="s">
        <v>124</v>
      </c>
      <c r="IM100" s="585"/>
      <c r="IN100" s="586"/>
      <c r="IO100" s="99"/>
      <c r="IP100" s="99"/>
      <c r="IQ100" s="92"/>
      <c r="IR100" s="584" t="s">
        <v>184</v>
      </c>
      <c r="IS100" s="586"/>
      <c r="JH100" s="584" t="s">
        <v>125</v>
      </c>
      <c r="JI100" s="585"/>
      <c r="JJ100" s="586"/>
      <c r="JK100" s="99"/>
      <c r="JL100" s="99"/>
      <c r="JM100" s="92"/>
      <c r="JN100" s="584" t="s">
        <v>184</v>
      </c>
      <c r="JO100" s="586"/>
      <c r="KD100" s="584" t="s">
        <v>126</v>
      </c>
      <c r="KE100" s="585"/>
      <c r="KF100" s="586"/>
      <c r="KG100" s="99"/>
      <c r="KH100" s="99"/>
      <c r="KI100" s="92"/>
      <c r="KJ100" s="584" t="s">
        <v>184</v>
      </c>
      <c r="KK100" s="586"/>
      <c r="KZ100" s="584" t="s">
        <v>127</v>
      </c>
      <c r="LA100" s="585"/>
      <c r="LB100" s="586"/>
      <c r="LC100" s="99"/>
      <c r="LD100" s="99"/>
      <c r="LE100" s="92"/>
      <c r="LF100" s="584" t="s">
        <v>184</v>
      </c>
      <c r="LG100" s="586"/>
      <c r="LV100" s="584" t="s">
        <v>128</v>
      </c>
      <c r="LW100" s="585"/>
      <c r="LX100" s="586"/>
      <c r="LY100" s="99"/>
      <c r="LZ100" s="99"/>
      <c r="MA100" s="92"/>
      <c r="MB100" s="584" t="s">
        <v>184</v>
      </c>
      <c r="MC100" s="586"/>
      <c r="MR100" s="584" t="s">
        <v>129</v>
      </c>
      <c r="MS100" s="585"/>
      <c r="MT100" s="586"/>
      <c r="MU100" s="99"/>
      <c r="MV100" s="99"/>
      <c r="MW100" s="92"/>
      <c r="MX100" s="584" t="s">
        <v>184</v>
      </c>
      <c r="MY100" s="586"/>
      <c r="NN100" s="584" t="s">
        <v>130</v>
      </c>
      <c r="NO100" s="585"/>
      <c r="NP100" s="586"/>
      <c r="NQ100" s="99"/>
      <c r="NR100" s="99"/>
      <c r="NS100" s="92"/>
      <c r="NT100" s="584" t="s">
        <v>184</v>
      </c>
      <c r="NU100" s="586"/>
      <c r="OJ100" s="584" t="s">
        <v>131</v>
      </c>
      <c r="OK100" s="585"/>
      <c r="OL100" s="586"/>
      <c r="OM100" s="99"/>
      <c r="ON100" s="99"/>
      <c r="OO100" s="92"/>
      <c r="OP100" s="584" t="s">
        <v>184</v>
      </c>
      <c r="OQ100" s="586"/>
      <c r="PF100" s="584" t="s">
        <v>132</v>
      </c>
      <c r="PG100" s="585"/>
      <c r="PH100" s="586"/>
      <c r="PI100" s="99"/>
      <c r="PJ100" s="99"/>
      <c r="PK100" s="92"/>
      <c r="PL100" s="584" t="s">
        <v>184</v>
      </c>
      <c r="PM100" s="586"/>
      <c r="QB100" s="584" t="s">
        <v>447</v>
      </c>
      <c r="QC100" s="585"/>
      <c r="QD100" s="586"/>
      <c r="QE100" s="99"/>
      <c r="QF100" s="99"/>
      <c r="QG100" s="92"/>
      <c r="QH100" s="584" t="s">
        <v>184</v>
      </c>
      <c r="QI100" s="586"/>
      <c r="QX100" s="584" t="s">
        <v>448</v>
      </c>
      <c r="QY100" s="585"/>
      <c r="QZ100" s="586"/>
      <c r="RA100" s="99"/>
      <c r="RB100" s="99"/>
      <c r="RC100" s="92"/>
      <c r="RD100" s="584" t="s">
        <v>184</v>
      </c>
      <c r="RE100" s="586"/>
      <c r="RT100" s="584" t="s">
        <v>449</v>
      </c>
      <c r="RU100" s="585"/>
      <c r="RV100" s="586"/>
      <c r="RW100" s="99"/>
      <c r="RX100" s="99"/>
      <c r="RY100" s="92"/>
      <c r="RZ100" s="584" t="s">
        <v>184</v>
      </c>
      <c r="SA100" s="586"/>
      <c r="SP100" s="584" t="s">
        <v>450</v>
      </c>
      <c r="SQ100" s="585"/>
      <c r="SR100" s="586"/>
      <c r="SS100" s="99"/>
      <c r="ST100" s="99"/>
      <c r="SU100" s="92"/>
      <c r="SV100" s="584" t="s">
        <v>184</v>
      </c>
      <c r="SW100" s="586"/>
    </row>
    <row r="102" spans="4:528">
      <c r="D102" s="328" t="s">
        <v>366</v>
      </c>
      <c r="E102" s="328" t="s">
        <v>138</v>
      </c>
      <c r="F102" s="328" t="s">
        <v>558</v>
      </c>
      <c r="G102" s="328" t="s">
        <v>616</v>
      </c>
      <c r="H102" s="328" t="s">
        <v>559</v>
      </c>
      <c r="I102" s="328" t="s">
        <v>560</v>
      </c>
      <c r="J102" s="328" t="s">
        <v>568</v>
      </c>
      <c r="K102" s="328" t="s">
        <v>88</v>
      </c>
      <c r="L102" s="328" t="s">
        <v>556</v>
      </c>
      <c r="M102" s="328" t="s">
        <v>562</v>
      </c>
      <c r="N102" s="328" t="s">
        <v>98</v>
      </c>
      <c r="O102" s="328" t="s">
        <v>75</v>
      </c>
      <c r="P102" s="328" t="s">
        <v>99</v>
      </c>
      <c r="Q102" s="328" t="s">
        <v>88</v>
      </c>
      <c r="R102" s="328" t="s">
        <v>557</v>
      </c>
      <c r="S102" s="328" t="s">
        <v>98</v>
      </c>
      <c r="T102" s="328" t="s">
        <v>75</v>
      </c>
      <c r="U102" s="328" t="s">
        <v>99</v>
      </c>
      <c r="V102" s="328" t="s">
        <v>562</v>
      </c>
      <c r="Z102" s="328" t="s">
        <v>366</v>
      </c>
      <c r="AA102" s="328" t="s">
        <v>138</v>
      </c>
      <c r="AB102" s="328" t="s">
        <v>558</v>
      </c>
      <c r="AC102" s="328" t="s">
        <v>616</v>
      </c>
      <c r="AD102" s="328" t="s">
        <v>559</v>
      </c>
      <c r="AE102" s="328" t="s">
        <v>560</v>
      </c>
      <c r="AF102" s="328" t="s">
        <v>568</v>
      </c>
      <c r="AG102" s="328" t="s">
        <v>88</v>
      </c>
      <c r="AH102" s="328" t="s">
        <v>556</v>
      </c>
      <c r="AI102" s="328" t="s">
        <v>562</v>
      </c>
      <c r="AJ102" s="328" t="s">
        <v>98</v>
      </c>
      <c r="AK102" s="328" t="s">
        <v>75</v>
      </c>
      <c r="AL102" s="328" t="s">
        <v>99</v>
      </c>
      <c r="AM102" s="328" t="s">
        <v>88</v>
      </c>
      <c r="AN102" s="328" t="s">
        <v>557</v>
      </c>
      <c r="AO102" s="328" t="s">
        <v>98</v>
      </c>
      <c r="AP102" s="328" t="s">
        <v>75</v>
      </c>
      <c r="AQ102" s="328" t="s">
        <v>99</v>
      </c>
      <c r="AR102" s="328" t="s">
        <v>562</v>
      </c>
      <c r="AV102" s="328" t="s">
        <v>366</v>
      </c>
      <c r="AW102" s="328" t="s">
        <v>138</v>
      </c>
      <c r="AX102" s="328" t="s">
        <v>558</v>
      </c>
      <c r="AY102" s="328" t="s">
        <v>616</v>
      </c>
      <c r="AZ102" s="328" t="s">
        <v>559</v>
      </c>
      <c r="BA102" s="328" t="s">
        <v>560</v>
      </c>
      <c r="BB102" s="328" t="s">
        <v>568</v>
      </c>
      <c r="BC102" s="328" t="s">
        <v>88</v>
      </c>
      <c r="BD102" s="328" t="s">
        <v>556</v>
      </c>
      <c r="BE102" s="328" t="s">
        <v>562</v>
      </c>
      <c r="BF102" s="328" t="s">
        <v>98</v>
      </c>
      <c r="BG102" s="328" t="s">
        <v>75</v>
      </c>
      <c r="BH102" s="328" t="s">
        <v>99</v>
      </c>
      <c r="BI102" s="328" t="s">
        <v>88</v>
      </c>
      <c r="BJ102" s="328" t="s">
        <v>557</v>
      </c>
      <c r="BK102" s="328" t="s">
        <v>98</v>
      </c>
      <c r="BL102" s="328" t="s">
        <v>75</v>
      </c>
      <c r="BM102" s="328" t="s">
        <v>99</v>
      </c>
      <c r="BN102" s="328" t="s">
        <v>562</v>
      </c>
      <c r="BR102" s="328" t="s">
        <v>366</v>
      </c>
      <c r="BS102" s="328" t="s">
        <v>138</v>
      </c>
      <c r="BT102" s="328" t="s">
        <v>558</v>
      </c>
      <c r="BU102" s="328" t="s">
        <v>616</v>
      </c>
      <c r="BV102" s="328" t="s">
        <v>559</v>
      </c>
      <c r="BW102" s="328" t="s">
        <v>560</v>
      </c>
      <c r="BX102" s="328" t="s">
        <v>568</v>
      </c>
      <c r="BY102" s="328" t="s">
        <v>88</v>
      </c>
      <c r="BZ102" s="328" t="s">
        <v>556</v>
      </c>
      <c r="CA102" s="328" t="s">
        <v>562</v>
      </c>
      <c r="CB102" s="328" t="s">
        <v>98</v>
      </c>
      <c r="CC102" s="328" t="s">
        <v>75</v>
      </c>
      <c r="CD102" s="328" t="s">
        <v>99</v>
      </c>
      <c r="CE102" s="328" t="s">
        <v>88</v>
      </c>
      <c r="CF102" s="328" t="s">
        <v>557</v>
      </c>
      <c r="CG102" s="328" t="s">
        <v>98</v>
      </c>
      <c r="CH102" s="328" t="s">
        <v>75</v>
      </c>
      <c r="CI102" s="328" t="s">
        <v>99</v>
      </c>
      <c r="CJ102" s="328" t="s">
        <v>562</v>
      </c>
      <c r="CN102" s="328" t="s">
        <v>366</v>
      </c>
      <c r="CO102" s="328" t="s">
        <v>138</v>
      </c>
      <c r="CP102" s="328" t="s">
        <v>558</v>
      </c>
      <c r="CQ102" s="328" t="s">
        <v>616</v>
      </c>
      <c r="CR102" s="328" t="s">
        <v>559</v>
      </c>
      <c r="CS102" s="328" t="s">
        <v>560</v>
      </c>
      <c r="CT102" s="328" t="s">
        <v>568</v>
      </c>
      <c r="CU102" s="328" t="s">
        <v>88</v>
      </c>
      <c r="CV102" s="328" t="s">
        <v>556</v>
      </c>
      <c r="CW102" s="328" t="s">
        <v>562</v>
      </c>
      <c r="CX102" s="328" t="s">
        <v>98</v>
      </c>
      <c r="CY102" s="328" t="s">
        <v>75</v>
      </c>
      <c r="CZ102" s="328" t="s">
        <v>99</v>
      </c>
      <c r="DA102" s="328" t="s">
        <v>88</v>
      </c>
      <c r="DB102" s="328" t="s">
        <v>557</v>
      </c>
      <c r="DC102" s="328" t="s">
        <v>98</v>
      </c>
      <c r="DD102" s="328" t="s">
        <v>75</v>
      </c>
      <c r="DE102" s="328" t="s">
        <v>99</v>
      </c>
      <c r="DF102" s="328" t="s">
        <v>562</v>
      </c>
      <c r="DJ102" s="328" t="s">
        <v>366</v>
      </c>
      <c r="DK102" s="328" t="s">
        <v>138</v>
      </c>
      <c r="DL102" s="328" t="s">
        <v>558</v>
      </c>
      <c r="DM102" s="328" t="s">
        <v>616</v>
      </c>
      <c r="DN102" s="328" t="s">
        <v>559</v>
      </c>
      <c r="DO102" s="328" t="s">
        <v>560</v>
      </c>
      <c r="DP102" s="328" t="s">
        <v>568</v>
      </c>
      <c r="DQ102" s="328" t="s">
        <v>88</v>
      </c>
      <c r="DR102" s="328" t="s">
        <v>556</v>
      </c>
      <c r="DS102" s="328" t="s">
        <v>562</v>
      </c>
      <c r="DT102" s="328" t="s">
        <v>98</v>
      </c>
      <c r="DU102" s="328" t="s">
        <v>75</v>
      </c>
      <c r="DV102" s="328" t="s">
        <v>99</v>
      </c>
      <c r="DW102" s="328" t="s">
        <v>88</v>
      </c>
      <c r="DX102" s="328" t="s">
        <v>557</v>
      </c>
      <c r="DY102" s="328" t="s">
        <v>98</v>
      </c>
      <c r="DZ102" s="328" t="s">
        <v>75</v>
      </c>
      <c r="EA102" s="328" t="s">
        <v>99</v>
      </c>
      <c r="EB102" s="328" t="s">
        <v>562</v>
      </c>
      <c r="EF102" s="328" t="s">
        <v>366</v>
      </c>
      <c r="EG102" s="328" t="s">
        <v>138</v>
      </c>
      <c r="EH102" s="328" t="s">
        <v>558</v>
      </c>
      <c r="EI102" s="328" t="s">
        <v>616</v>
      </c>
      <c r="EJ102" s="328" t="s">
        <v>559</v>
      </c>
      <c r="EK102" s="328" t="s">
        <v>560</v>
      </c>
      <c r="EL102" s="328" t="s">
        <v>568</v>
      </c>
      <c r="EM102" s="328" t="s">
        <v>88</v>
      </c>
      <c r="EN102" s="328" t="s">
        <v>556</v>
      </c>
      <c r="EO102" s="328" t="s">
        <v>562</v>
      </c>
      <c r="EP102" s="328" t="s">
        <v>98</v>
      </c>
      <c r="EQ102" s="328" t="s">
        <v>75</v>
      </c>
      <c r="ER102" s="328" t="s">
        <v>99</v>
      </c>
      <c r="ES102" s="328" t="s">
        <v>88</v>
      </c>
      <c r="ET102" s="328" t="s">
        <v>557</v>
      </c>
      <c r="EU102" s="328" t="s">
        <v>98</v>
      </c>
      <c r="EV102" s="328" t="s">
        <v>75</v>
      </c>
      <c r="EW102" s="328" t="s">
        <v>99</v>
      </c>
      <c r="EX102" s="328" t="s">
        <v>562</v>
      </c>
      <c r="FB102" s="328" t="s">
        <v>366</v>
      </c>
      <c r="FC102" s="328" t="s">
        <v>138</v>
      </c>
      <c r="FD102" s="328" t="s">
        <v>558</v>
      </c>
      <c r="FE102" s="328" t="s">
        <v>616</v>
      </c>
      <c r="FF102" s="328" t="s">
        <v>559</v>
      </c>
      <c r="FG102" s="328" t="s">
        <v>560</v>
      </c>
      <c r="FH102" s="328" t="s">
        <v>568</v>
      </c>
      <c r="FI102" s="328" t="s">
        <v>88</v>
      </c>
      <c r="FJ102" s="328" t="s">
        <v>556</v>
      </c>
      <c r="FK102" s="328" t="s">
        <v>562</v>
      </c>
      <c r="FL102" s="328" t="s">
        <v>98</v>
      </c>
      <c r="FM102" s="328" t="s">
        <v>75</v>
      </c>
      <c r="FN102" s="328" t="s">
        <v>99</v>
      </c>
      <c r="FO102" s="328" t="s">
        <v>88</v>
      </c>
      <c r="FP102" s="328" t="s">
        <v>557</v>
      </c>
      <c r="FQ102" s="328" t="s">
        <v>98</v>
      </c>
      <c r="FR102" s="328" t="s">
        <v>75</v>
      </c>
      <c r="FS102" s="328" t="s">
        <v>99</v>
      </c>
      <c r="FT102" s="328" t="s">
        <v>562</v>
      </c>
      <c r="FX102" s="328" t="s">
        <v>366</v>
      </c>
      <c r="FY102" s="328" t="s">
        <v>138</v>
      </c>
      <c r="FZ102" s="328" t="s">
        <v>558</v>
      </c>
      <c r="GA102" s="328" t="s">
        <v>616</v>
      </c>
      <c r="GB102" s="328" t="s">
        <v>559</v>
      </c>
      <c r="GC102" s="328" t="s">
        <v>560</v>
      </c>
      <c r="GD102" s="328" t="s">
        <v>568</v>
      </c>
      <c r="GE102" s="328" t="s">
        <v>88</v>
      </c>
      <c r="GF102" s="328" t="s">
        <v>556</v>
      </c>
      <c r="GG102" s="328" t="s">
        <v>562</v>
      </c>
      <c r="GH102" s="328" t="s">
        <v>98</v>
      </c>
      <c r="GI102" s="328" t="s">
        <v>75</v>
      </c>
      <c r="GJ102" s="328" t="s">
        <v>99</v>
      </c>
      <c r="GK102" s="328" t="s">
        <v>88</v>
      </c>
      <c r="GL102" s="328" t="s">
        <v>557</v>
      </c>
      <c r="GM102" s="328" t="s">
        <v>98</v>
      </c>
      <c r="GN102" s="328" t="s">
        <v>75</v>
      </c>
      <c r="GO102" s="328" t="s">
        <v>99</v>
      </c>
      <c r="GP102" s="328" t="s">
        <v>562</v>
      </c>
      <c r="GT102" s="328" t="s">
        <v>366</v>
      </c>
      <c r="GU102" s="328" t="s">
        <v>138</v>
      </c>
      <c r="GV102" s="328" t="s">
        <v>558</v>
      </c>
      <c r="GW102" s="328" t="s">
        <v>616</v>
      </c>
      <c r="GX102" s="328" t="s">
        <v>559</v>
      </c>
      <c r="GY102" s="328" t="s">
        <v>560</v>
      </c>
      <c r="GZ102" s="328" t="s">
        <v>568</v>
      </c>
      <c r="HA102" s="328" t="s">
        <v>88</v>
      </c>
      <c r="HB102" s="328" t="s">
        <v>556</v>
      </c>
      <c r="HC102" s="328" t="s">
        <v>562</v>
      </c>
      <c r="HD102" s="328" t="s">
        <v>98</v>
      </c>
      <c r="HE102" s="328" t="s">
        <v>75</v>
      </c>
      <c r="HF102" s="328" t="s">
        <v>99</v>
      </c>
      <c r="HG102" s="328" t="s">
        <v>88</v>
      </c>
      <c r="HH102" s="328" t="s">
        <v>557</v>
      </c>
      <c r="HI102" s="328" t="s">
        <v>98</v>
      </c>
      <c r="HJ102" s="328" t="s">
        <v>75</v>
      </c>
      <c r="HK102" s="328" t="s">
        <v>99</v>
      </c>
      <c r="HL102" s="328" t="s">
        <v>562</v>
      </c>
      <c r="HP102" s="328" t="s">
        <v>366</v>
      </c>
      <c r="HQ102" s="328" t="s">
        <v>138</v>
      </c>
      <c r="HR102" s="328" t="s">
        <v>558</v>
      </c>
      <c r="HS102" s="328" t="s">
        <v>616</v>
      </c>
      <c r="HT102" s="328" t="s">
        <v>559</v>
      </c>
      <c r="HU102" s="328" t="s">
        <v>560</v>
      </c>
      <c r="HV102" s="328" t="s">
        <v>568</v>
      </c>
      <c r="HW102" s="328" t="s">
        <v>88</v>
      </c>
      <c r="HX102" s="328" t="s">
        <v>556</v>
      </c>
      <c r="HY102" s="328" t="s">
        <v>562</v>
      </c>
      <c r="HZ102" s="328" t="s">
        <v>98</v>
      </c>
      <c r="IA102" s="328" t="s">
        <v>75</v>
      </c>
      <c r="IB102" s="328" t="s">
        <v>99</v>
      </c>
      <c r="IC102" s="328" t="s">
        <v>88</v>
      </c>
      <c r="ID102" s="328" t="s">
        <v>557</v>
      </c>
      <c r="IE102" s="328" t="s">
        <v>98</v>
      </c>
      <c r="IF102" s="328" t="s">
        <v>75</v>
      </c>
      <c r="IG102" s="328" t="s">
        <v>99</v>
      </c>
      <c r="IH102" s="328" t="s">
        <v>562</v>
      </c>
      <c r="IL102" s="328" t="s">
        <v>366</v>
      </c>
      <c r="IM102" s="328" t="s">
        <v>138</v>
      </c>
      <c r="IN102" s="328" t="s">
        <v>558</v>
      </c>
      <c r="IO102" s="328" t="s">
        <v>616</v>
      </c>
      <c r="IP102" s="328" t="s">
        <v>559</v>
      </c>
      <c r="IQ102" s="328" t="s">
        <v>560</v>
      </c>
      <c r="IR102" s="328" t="s">
        <v>568</v>
      </c>
      <c r="IS102" s="328" t="s">
        <v>88</v>
      </c>
      <c r="IT102" s="328" t="s">
        <v>556</v>
      </c>
      <c r="IU102" s="328" t="s">
        <v>562</v>
      </c>
      <c r="IV102" s="328" t="s">
        <v>98</v>
      </c>
      <c r="IW102" s="328" t="s">
        <v>75</v>
      </c>
      <c r="IX102" s="328" t="s">
        <v>99</v>
      </c>
      <c r="IY102" s="328" t="s">
        <v>88</v>
      </c>
      <c r="IZ102" s="328" t="s">
        <v>557</v>
      </c>
      <c r="JA102" s="328" t="s">
        <v>98</v>
      </c>
      <c r="JB102" s="328" t="s">
        <v>75</v>
      </c>
      <c r="JC102" s="328" t="s">
        <v>99</v>
      </c>
      <c r="JD102" s="328" t="s">
        <v>562</v>
      </c>
      <c r="JH102" s="328" t="s">
        <v>366</v>
      </c>
      <c r="JI102" s="328" t="s">
        <v>138</v>
      </c>
      <c r="JJ102" s="328" t="s">
        <v>558</v>
      </c>
      <c r="JK102" s="328" t="s">
        <v>616</v>
      </c>
      <c r="JL102" s="328" t="s">
        <v>559</v>
      </c>
      <c r="JM102" s="328" t="s">
        <v>560</v>
      </c>
      <c r="JN102" s="328" t="s">
        <v>568</v>
      </c>
      <c r="JO102" s="328" t="s">
        <v>88</v>
      </c>
      <c r="JP102" s="328" t="s">
        <v>556</v>
      </c>
      <c r="JQ102" s="328" t="s">
        <v>562</v>
      </c>
      <c r="JR102" s="328" t="s">
        <v>98</v>
      </c>
      <c r="JS102" s="328" t="s">
        <v>75</v>
      </c>
      <c r="JT102" s="328" t="s">
        <v>99</v>
      </c>
      <c r="JU102" s="328" t="s">
        <v>88</v>
      </c>
      <c r="JV102" s="328" t="s">
        <v>557</v>
      </c>
      <c r="JW102" s="328" t="s">
        <v>98</v>
      </c>
      <c r="JX102" s="328" t="s">
        <v>75</v>
      </c>
      <c r="JY102" s="328" t="s">
        <v>99</v>
      </c>
      <c r="JZ102" s="328" t="s">
        <v>562</v>
      </c>
      <c r="KD102" s="328" t="s">
        <v>366</v>
      </c>
      <c r="KE102" s="328" t="s">
        <v>138</v>
      </c>
      <c r="KF102" s="328" t="s">
        <v>558</v>
      </c>
      <c r="KG102" s="328" t="s">
        <v>616</v>
      </c>
      <c r="KH102" s="328" t="s">
        <v>559</v>
      </c>
      <c r="KI102" s="328" t="s">
        <v>560</v>
      </c>
      <c r="KJ102" s="328" t="s">
        <v>568</v>
      </c>
      <c r="KK102" s="328" t="s">
        <v>88</v>
      </c>
      <c r="KL102" s="328" t="s">
        <v>556</v>
      </c>
      <c r="KM102" s="328" t="s">
        <v>562</v>
      </c>
      <c r="KN102" s="328" t="s">
        <v>98</v>
      </c>
      <c r="KO102" s="328" t="s">
        <v>75</v>
      </c>
      <c r="KP102" s="328" t="s">
        <v>99</v>
      </c>
      <c r="KQ102" s="328" t="s">
        <v>88</v>
      </c>
      <c r="KR102" s="328" t="s">
        <v>557</v>
      </c>
      <c r="KS102" s="328" t="s">
        <v>98</v>
      </c>
      <c r="KT102" s="328" t="s">
        <v>75</v>
      </c>
      <c r="KU102" s="328" t="s">
        <v>99</v>
      </c>
      <c r="KV102" s="328" t="s">
        <v>562</v>
      </c>
      <c r="KZ102" s="328" t="s">
        <v>366</v>
      </c>
      <c r="LA102" s="328" t="s">
        <v>138</v>
      </c>
      <c r="LB102" s="328" t="s">
        <v>558</v>
      </c>
      <c r="LC102" s="328" t="s">
        <v>616</v>
      </c>
      <c r="LD102" s="328" t="s">
        <v>559</v>
      </c>
      <c r="LE102" s="328" t="s">
        <v>560</v>
      </c>
      <c r="LF102" s="328" t="s">
        <v>568</v>
      </c>
      <c r="LG102" s="328" t="s">
        <v>88</v>
      </c>
      <c r="LH102" s="328" t="s">
        <v>556</v>
      </c>
      <c r="LI102" s="328" t="s">
        <v>562</v>
      </c>
      <c r="LJ102" s="328" t="s">
        <v>98</v>
      </c>
      <c r="LK102" s="328" t="s">
        <v>75</v>
      </c>
      <c r="LL102" s="328" t="s">
        <v>99</v>
      </c>
      <c r="LM102" s="328" t="s">
        <v>88</v>
      </c>
      <c r="LN102" s="328" t="s">
        <v>557</v>
      </c>
      <c r="LO102" s="328" t="s">
        <v>98</v>
      </c>
      <c r="LP102" s="328" t="s">
        <v>75</v>
      </c>
      <c r="LQ102" s="328" t="s">
        <v>99</v>
      </c>
      <c r="LR102" s="328" t="s">
        <v>562</v>
      </c>
      <c r="LV102" s="328" t="s">
        <v>366</v>
      </c>
      <c r="LW102" s="328" t="s">
        <v>138</v>
      </c>
      <c r="LX102" s="328" t="s">
        <v>558</v>
      </c>
      <c r="LY102" s="328" t="s">
        <v>616</v>
      </c>
      <c r="LZ102" s="328" t="s">
        <v>559</v>
      </c>
      <c r="MA102" s="328" t="s">
        <v>560</v>
      </c>
      <c r="MB102" s="328" t="s">
        <v>568</v>
      </c>
      <c r="MC102" s="328" t="s">
        <v>88</v>
      </c>
      <c r="MD102" s="328" t="s">
        <v>556</v>
      </c>
      <c r="ME102" s="328" t="s">
        <v>562</v>
      </c>
      <c r="MF102" s="328" t="s">
        <v>98</v>
      </c>
      <c r="MG102" s="328" t="s">
        <v>75</v>
      </c>
      <c r="MH102" s="328" t="s">
        <v>99</v>
      </c>
      <c r="MI102" s="328" t="s">
        <v>88</v>
      </c>
      <c r="MJ102" s="328" t="s">
        <v>557</v>
      </c>
      <c r="MK102" s="328" t="s">
        <v>98</v>
      </c>
      <c r="ML102" s="328" t="s">
        <v>75</v>
      </c>
      <c r="MM102" s="328" t="s">
        <v>99</v>
      </c>
      <c r="MN102" s="328" t="s">
        <v>562</v>
      </c>
      <c r="MR102" s="328" t="s">
        <v>366</v>
      </c>
      <c r="MS102" s="328" t="s">
        <v>138</v>
      </c>
      <c r="MT102" s="328" t="s">
        <v>558</v>
      </c>
      <c r="MU102" s="328" t="s">
        <v>616</v>
      </c>
      <c r="MV102" s="328" t="s">
        <v>559</v>
      </c>
      <c r="MW102" s="328" t="s">
        <v>560</v>
      </c>
      <c r="MX102" s="328" t="s">
        <v>568</v>
      </c>
      <c r="MY102" s="328" t="s">
        <v>88</v>
      </c>
      <c r="MZ102" s="328" t="s">
        <v>556</v>
      </c>
      <c r="NA102" s="328" t="s">
        <v>562</v>
      </c>
      <c r="NB102" s="328" t="s">
        <v>98</v>
      </c>
      <c r="NC102" s="328" t="s">
        <v>75</v>
      </c>
      <c r="ND102" s="328" t="s">
        <v>99</v>
      </c>
      <c r="NE102" s="328" t="s">
        <v>88</v>
      </c>
      <c r="NF102" s="328" t="s">
        <v>557</v>
      </c>
      <c r="NG102" s="328" t="s">
        <v>98</v>
      </c>
      <c r="NH102" s="328" t="s">
        <v>75</v>
      </c>
      <c r="NI102" s="328" t="s">
        <v>99</v>
      </c>
      <c r="NJ102" s="328" t="s">
        <v>562</v>
      </c>
      <c r="NN102" s="328" t="s">
        <v>366</v>
      </c>
      <c r="NO102" s="328" t="s">
        <v>138</v>
      </c>
      <c r="NP102" s="328" t="s">
        <v>558</v>
      </c>
      <c r="NQ102" s="328" t="s">
        <v>616</v>
      </c>
      <c r="NR102" s="328" t="s">
        <v>559</v>
      </c>
      <c r="NS102" s="328" t="s">
        <v>560</v>
      </c>
      <c r="NT102" s="328" t="s">
        <v>568</v>
      </c>
      <c r="NU102" s="328" t="s">
        <v>88</v>
      </c>
      <c r="NV102" s="328" t="s">
        <v>556</v>
      </c>
      <c r="NW102" s="328" t="s">
        <v>562</v>
      </c>
      <c r="NX102" s="328" t="s">
        <v>98</v>
      </c>
      <c r="NY102" s="328" t="s">
        <v>75</v>
      </c>
      <c r="NZ102" s="328" t="s">
        <v>99</v>
      </c>
      <c r="OA102" s="328" t="s">
        <v>88</v>
      </c>
      <c r="OB102" s="328" t="s">
        <v>557</v>
      </c>
      <c r="OC102" s="328" t="s">
        <v>98</v>
      </c>
      <c r="OD102" s="328" t="s">
        <v>75</v>
      </c>
      <c r="OE102" s="328" t="s">
        <v>99</v>
      </c>
      <c r="OF102" s="328" t="s">
        <v>562</v>
      </c>
      <c r="OJ102" s="328" t="s">
        <v>366</v>
      </c>
      <c r="OK102" s="328" t="s">
        <v>138</v>
      </c>
      <c r="OL102" s="328" t="s">
        <v>558</v>
      </c>
      <c r="OM102" s="328" t="s">
        <v>616</v>
      </c>
      <c r="ON102" s="328" t="s">
        <v>559</v>
      </c>
      <c r="OO102" s="328" t="s">
        <v>560</v>
      </c>
      <c r="OP102" s="328" t="s">
        <v>568</v>
      </c>
      <c r="OQ102" s="328" t="s">
        <v>88</v>
      </c>
      <c r="OR102" s="328" t="s">
        <v>556</v>
      </c>
      <c r="OS102" s="328" t="s">
        <v>562</v>
      </c>
      <c r="OT102" s="328" t="s">
        <v>98</v>
      </c>
      <c r="OU102" s="328" t="s">
        <v>75</v>
      </c>
      <c r="OV102" s="328" t="s">
        <v>99</v>
      </c>
      <c r="OW102" s="328" t="s">
        <v>88</v>
      </c>
      <c r="OX102" s="328" t="s">
        <v>557</v>
      </c>
      <c r="OY102" s="328" t="s">
        <v>98</v>
      </c>
      <c r="OZ102" s="328" t="s">
        <v>75</v>
      </c>
      <c r="PA102" s="328" t="s">
        <v>99</v>
      </c>
      <c r="PB102" s="328" t="s">
        <v>562</v>
      </c>
      <c r="PF102" s="328" t="s">
        <v>366</v>
      </c>
      <c r="PG102" s="328" t="s">
        <v>138</v>
      </c>
      <c r="PH102" s="328" t="s">
        <v>558</v>
      </c>
      <c r="PI102" s="328" t="s">
        <v>616</v>
      </c>
      <c r="PJ102" s="328" t="s">
        <v>559</v>
      </c>
      <c r="PK102" s="328" t="s">
        <v>560</v>
      </c>
      <c r="PL102" s="328" t="s">
        <v>568</v>
      </c>
      <c r="PM102" s="328" t="s">
        <v>88</v>
      </c>
      <c r="PN102" s="328" t="s">
        <v>556</v>
      </c>
      <c r="PO102" s="328" t="s">
        <v>562</v>
      </c>
      <c r="PP102" s="328" t="s">
        <v>98</v>
      </c>
      <c r="PQ102" s="328" t="s">
        <v>75</v>
      </c>
      <c r="PR102" s="328" t="s">
        <v>99</v>
      </c>
      <c r="PS102" s="328" t="s">
        <v>88</v>
      </c>
      <c r="PT102" s="328" t="s">
        <v>557</v>
      </c>
      <c r="PU102" s="328" t="s">
        <v>98</v>
      </c>
      <c r="PV102" s="328" t="s">
        <v>75</v>
      </c>
      <c r="PW102" s="328" t="s">
        <v>99</v>
      </c>
      <c r="PX102" s="328" t="s">
        <v>562</v>
      </c>
      <c r="QB102" s="328" t="s">
        <v>366</v>
      </c>
      <c r="QC102" s="328" t="s">
        <v>138</v>
      </c>
      <c r="QD102" s="328" t="s">
        <v>558</v>
      </c>
      <c r="QE102" s="328" t="s">
        <v>616</v>
      </c>
      <c r="QF102" s="328" t="s">
        <v>559</v>
      </c>
      <c r="QG102" s="328" t="s">
        <v>560</v>
      </c>
      <c r="QH102" s="328" t="s">
        <v>568</v>
      </c>
      <c r="QI102" s="328" t="s">
        <v>88</v>
      </c>
      <c r="QJ102" s="328" t="s">
        <v>556</v>
      </c>
      <c r="QK102" s="328" t="s">
        <v>562</v>
      </c>
      <c r="QL102" s="328" t="s">
        <v>98</v>
      </c>
      <c r="QM102" s="328" t="s">
        <v>75</v>
      </c>
      <c r="QN102" s="328" t="s">
        <v>99</v>
      </c>
      <c r="QO102" s="328" t="s">
        <v>88</v>
      </c>
      <c r="QP102" s="328" t="s">
        <v>557</v>
      </c>
      <c r="QQ102" s="328" t="s">
        <v>98</v>
      </c>
      <c r="QR102" s="328" t="s">
        <v>75</v>
      </c>
      <c r="QS102" s="328" t="s">
        <v>99</v>
      </c>
      <c r="QT102" s="328" t="s">
        <v>562</v>
      </c>
      <c r="QX102" s="328" t="s">
        <v>366</v>
      </c>
      <c r="QY102" s="328" t="s">
        <v>138</v>
      </c>
      <c r="QZ102" s="328" t="s">
        <v>558</v>
      </c>
      <c r="RA102" s="328" t="s">
        <v>616</v>
      </c>
      <c r="RB102" s="328" t="s">
        <v>559</v>
      </c>
      <c r="RC102" s="328" t="s">
        <v>560</v>
      </c>
      <c r="RD102" s="328" t="s">
        <v>568</v>
      </c>
      <c r="RE102" s="328" t="s">
        <v>88</v>
      </c>
      <c r="RF102" s="328" t="s">
        <v>556</v>
      </c>
      <c r="RG102" s="328" t="s">
        <v>562</v>
      </c>
      <c r="RH102" s="328" t="s">
        <v>98</v>
      </c>
      <c r="RI102" s="328" t="s">
        <v>75</v>
      </c>
      <c r="RJ102" s="328" t="s">
        <v>99</v>
      </c>
      <c r="RK102" s="328" t="s">
        <v>88</v>
      </c>
      <c r="RL102" s="328" t="s">
        <v>557</v>
      </c>
      <c r="RM102" s="328" t="s">
        <v>98</v>
      </c>
      <c r="RN102" s="328" t="s">
        <v>75</v>
      </c>
      <c r="RO102" s="328" t="s">
        <v>99</v>
      </c>
      <c r="RP102" s="328" t="s">
        <v>562</v>
      </c>
      <c r="RT102" s="328" t="s">
        <v>366</v>
      </c>
      <c r="RU102" s="328" t="s">
        <v>138</v>
      </c>
      <c r="RV102" s="328" t="s">
        <v>558</v>
      </c>
      <c r="RW102" s="328" t="s">
        <v>616</v>
      </c>
      <c r="RX102" s="328" t="s">
        <v>559</v>
      </c>
      <c r="RY102" s="328" t="s">
        <v>560</v>
      </c>
      <c r="RZ102" s="328" t="s">
        <v>568</v>
      </c>
      <c r="SA102" s="328" t="s">
        <v>88</v>
      </c>
      <c r="SB102" s="328" t="s">
        <v>556</v>
      </c>
      <c r="SC102" s="328" t="s">
        <v>562</v>
      </c>
      <c r="SD102" s="328" t="s">
        <v>98</v>
      </c>
      <c r="SE102" s="328" t="s">
        <v>75</v>
      </c>
      <c r="SF102" s="328" t="s">
        <v>99</v>
      </c>
      <c r="SG102" s="328" t="s">
        <v>88</v>
      </c>
      <c r="SH102" s="328" t="s">
        <v>557</v>
      </c>
      <c r="SI102" s="328" t="s">
        <v>98</v>
      </c>
      <c r="SJ102" s="328" t="s">
        <v>75</v>
      </c>
      <c r="SK102" s="328" t="s">
        <v>99</v>
      </c>
      <c r="SL102" s="328" t="s">
        <v>562</v>
      </c>
      <c r="SP102" s="328" t="s">
        <v>366</v>
      </c>
      <c r="SQ102" s="328" t="s">
        <v>138</v>
      </c>
      <c r="SR102" s="328" t="s">
        <v>558</v>
      </c>
      <c r="SS102" s="328" t="s">
        <v>616</v>
      </c>
      <c r="ST102" s="328" t="s">
        <v>559</v>
      </c>
      <c r="SU102" s="328" t="s">
        <v>560</v>
      </c>
      <c r="SV102" s="328" t="s">
        <v>568</v>
      </c>
      <c r="SW102" s="328" t="s">
        <v>88</v>
      </c>
      <c r="SX102" s="328" t="s">
        <v>556</v>
      </c>
      <c r="SY102" s="328" t="s">
        <v>562</v>
      </c>
      <c r="SZ102" s="328" t="s">
        <v>98</v>
      </c>
      <c r="TA102" s="328" t="s">
        <v>75</v>
      </c>
      <c r="TB102" s="328" t="s">
        <v>99</v>
      </c>
      <c r="TC102" s="328" t="s">
        <v>88</v>
      </c>
      <c r="TD102" s="328" t="s">
        <v>557</v>
      </c>
      <c r="TE102" s="328" t="s">
        <v>98</v>
      </c>
      <c r="TF102" s="328" t="s">
        <v>75</v>
      </c>
      <c r="TG102" s="328" t="s">
        <v>99</v>
      </c>
      <c r="TH102" s="328" t="s">
        <v>562</v>
      </c>
    </row>
    <row r="103" spans="4:528">
      <c r="D103" s="407"/>
      <c r="E103" s="407"/>
      <c r="F103" s="407"/>
      <c r="G103" s="407"/>
      <c r="H103" s="407">
        <f>IFERROR(D103*E103*F103,"")</f>
        <v>0</v>
      </c>
      <c r="I103" s="407">
        <f>IFERROR(D103*E103*G103,"")</f>
        <v>0</v>
      </c>
      <c r="J103" s="408" t="str">
        <f>IFERROR(((F103*E103*D103)*(P103*16.6667))+((D103*E103*G103)*(U103*16.6667)),"")</f>
        <v/>
      </c>
      <c r="K103" s="407" t="s">
        <v>144</v>
      </c>
      <c r="L103" s="407"/>
      <c r="M103" s="409" t="str">
        <f>IF(O103="9-11","Zona 1",IF(O103="11","Zona 1",IF(O103="12-13","Zona 2",IF(O103="14-16","Zona 2",IF(O103="17-19","Zona 3",IF(O103="20","Zona 3",""))))))</f>
        <v/>
      </c>
      <c r="N103" s="410" t="str">
        <f>IFERROR(TIME(0,ROUNDDOWN(((1/P103)*60),0),ROUND(((((1/P103)*60)-ROUNDDOWN(((1/P103)*60),0))*60),0)),"")</f>
        <v/>
      </c>
      <c r="O103" s="407" t="str">
        <f>IFERROR(IF(K103="PACE_Daniels",(INDEX(BASE!$AE$4:$AH$8,MATCH('Microciclos - Endurance (2)'!L103,BASE!$AE$4:$AE$8,0),4)),IF(AND(K103="vVO2máx",L103&gt;=35,L103&lt;=45),"9-11",IF(AND(K103="vVO2máx",L103&gt;45,L103&lt;=65),"11",IF(AND(K103="vVO2máx",L103&gt;65,L103&lt;=75),"12-13",IF(AND(K103="vVO2máx",L103&gt;=80,L103&lt;=85),"14-16",IF(AND(K103="vVO2máx",L103&gt;=85,L103&lt;100),"17-19",IF(AND(K103="vVO2máx",L103&gt;=100),"20",IF(AND(K103="FCR",L103&gt;40,L103&lt;=60),"12-13",IF(AND(K103="FCR",L103&gt;60,L103&lt;=84),"14-16",IF(AND(K103="FCR",L103&gt;=85,L103&lt;100),"17-19",IF(AND(K103="FCR",L103=100),"20",""))))))))))),"")</f>
        <v/>
      </c>
      <c r="P103" s="409" t="str">
        <f>IFERROR(IF(K103="vVO2máx",(Avaliações!$C$51*'Microciclos - Endurance (2)'!L103)/100,IF(K103="Velocidade_crítica",IF(L103="80% VC",Avaliações!#REF!*0.8,IF(L103="100% VC",Avaliações!#REF!*1,IF(L103="120% VC",Avaliações!#REF!*1.2,IF(L103="&gt;30%",Avaliações!$C$54*1.3,IF(L103="&gt;40%",Avaliações!$C$54*1.4,0))))),IF(K103="PACE_Daniels",INDEX(BASE!$Q$4:$V$60,MATCH(Avaliações!$C$53,BASE!$Q$4:$Q$60,0),MATCH('Microciclos - Endurance (2)'!L103,BASE!$Q$4:$V$4,0)),""))),"")</f>
        <v/>
      </c>
      <c r="Q103" s="407" t="s">
        <v>144</v>
      </c>
      <c r="R103" s="407"/>
      <c r="S103" s="410" t="str">
        <f>IFERROR(TIME(0,ROUNDDOWN(((1/U103)*60),0),ROUND(((((1/U103)*60)-ROUNDDOWN(((1/U103)*60),0))*60),0)),"")</f>
        <v/>
      </c>
      <c r="T103" s="407" t="str">
        <f>IFERROR(IF(Q103="PACE_Daniels",(INDEX(BASE!$AE$4:$AH$7,MATCH('Microciclos - Endurance (2)'!R103,BASE!$AE$4:$AE$7,0),4)),IF(AND(Q103="vVO2máx",R103&gt;=35,R103&lt;=45),"9-11",IF(AND(Q103="vVO2máx",R103&gt;45,R103&lt;=65),"11",IF(AND(Q103="vVO2máx",R103&gt;65,R103&lt;=75),"12-13",IF(AND(Q103="vVO2máx",R103&gt;=80,R103&lt;=85),"14-16",IF(AND(Q103="vVO2máx",R103&gt;=85,R103&lt;100),"17-19",IF(AND(Q103="vVO2máx",R103&gt;=100),"20",IF(AND(Q103="FCR",R103&gt;40,R103&lt;=60),"12-13",IF(AND(Q103="FCR",R103&gt;60,R103&lt;=84),"14-16",IF(AND(Q103="FCR",R103&gt;=85,R103&lt;100),"17-19",IF(AND(Q103="FCR",R103=100),"20",""))))))))))),"")</f>
        <v/>
      </c>
      <c r="U103" s="409">
        <f>IFERROR(IF(Q103="vVO2máx",(Avaliações!$C$51*'Microciclos - Endurance (2)'!R103)/100,IF(Q103="Velocidade_crítica",IF(R103="80% VC",Avaliações!#REF!*0.8,IF(R103="100% VC",Avaliações!#REF!*1,IF(R103="120% VC",Avaliações!#REF!*1.2,IF(R103="&gt;30%",Avaliações!$C$54*1.3,IF(R103="&gt;40%",Avaliações!$C$54*1.4,0))))),IF(Q103="PACE_Daniels",INDEX(BASE!$Q$4:$V$60,MATCH(Avaliações!$C$53,BASE!$Q$4:$Q$60,0),MATCH('Microciclos - Endurance (2)'!R103,BASE!$Q$4:$V$4,0)),0))),"")</f>
        <v>0</v>
      </c>
      <c r="V103" s="409" t="str">
        <f>IF(T103="9-11","Zona 1",IF(T103="11","Zona 1",IF(T103="12-13","Zona 2",IF(T103="14-16","Zona 2",IF(T103="17-19","Zona 3",IF(T103="20","Zona 3",""))))))</f>
        <v/>
      </c>
      <c r="Z103" s="407"/>
      <c r="AA103" s="407"/>
      <c r="AB103" s="407"/>
      <c r="AC103" s="407"/>
      <c r="AD103" s="407">
        <f>IFERROR(Z103*AA103*AB103,"")</f>
        <v>0</v>
      </c>
      <c r="AE103" s="407">
        <f>IFERROR(Z103*AA103*AC103,"")</f>
        <v>0</v>
      </c>
      <c r="AF103" s="408" t="str">
        <f>IFERROR(((AB103*AA103*Z103)*(AL103*16.6667))+((Z103*AA103*AC103)*(AQ103*16.6667)),"")</f>
        <v/>
      </c>
      <c r="AG103" s="407" t="s">
        <v>144</v>
      </c>
      <c r="AH103" s="407"/>
      <c r="AI103" s="409" t="str">
        <f>IF(AK103="9-11","Zona 1",IF(AK103="11","Zona 1",IF(AK103="12-13","Zona 2",IF(AK103="14-16","Zona 2",IF(AK103="17-19","Zona 3",IF(AK103="20","Zona 3",""))))))</f>
        <v/>
      </c>
      <c r="AJ103" s="410" t="str">
        <f>IFERROR(TIME(0,ROUNDDOWN(((1/AL103)*60),0),ROUND(((((1/AL103)*60)-ROUNDDOWN(((1/AL103)*60),0))*60),0)),"")</f>
        <v/>
      </c>
      <c r="AK103" s="407" t="str">
        <f>IFERROR(IF(AG103="PACE_Daniels",(INDEX(BASE!$AE$4:$AH$8,MATCH('Microciclos - Endurance (2)'!AH103,BASE!$AE$4:$AE$8,0),4)),IF(AND(AG103="vVO2máx",AH103&gt;=35,AH103&lt;=45),"9-11",IF(AND(AG103="vVO2máx",AH103&gt;45,AH103&lt;=65),"11",IF(AND(AG103="vVO2máx",AH103&gt;65,AH103&lt;=75),"12-13",IF(AND(AG103="vVO2máx",AH103&gt;=80,AH103&lt;=85),"14-16",IF(AND(AG103="vVO2máx",AH103&gt;=85,AH103&lt;100),"17-19",IF(AND(AG103="vVO2máx",AH103&gt;=100),"20",IF(AND(AG103="FCR",AH103&gt;40,AH103&lt;=60),"12-13",IF(AND(AG103="FCR",AH103&gt;60,AH103&lt;=84),"14-16",IF(AND(AG103="FCR",AH103&gt;=85,AH103&lt;100),"17-19",IF(AND(AG103="FCR",AH103=100),"20",""))))))))))),"")</f>
        <v/>
      </c>
      <c r="AL103" s="409" t="str">
        <f>IFERROR(IF(AG103="vVO2máx",(Avaliações!$C$51*'Microciclos - Endurance (2)'!AH103)/100,IF(AG103="Velocidade_crítica",IF(AH103="80% VC",Avaliações!#REF!*0.8,IF(AH103="100% VC",Avaliações!#REF!*1,IF(AH103="120% VC",Avaliações!#REF!*1.2,IF(AH103="&gt;30%",Avaliações!$C$54*1.3,IF(AH103="&gt;40%",Avaliações!$C$54*1.4,0))))),IF(AG103="PACE_Daniels",INDEX(BASE!$Q$4:$V$60,MATCH(Avaliações!$C$53,BASE!$Q$4:$Q$60,0),MATCH('Microciclos - Endurance (2)'!AH103,BASE!$Q$4:$V$4,0)),""))),"")</f>
        <v/>
      </c>
      <c r="AM103" s="407" t="s">
        <v>144</v>
      </c>
      <c r="AN103" s="407"/>
      <c r="AO103" s="410" t="str">
        <f>IFERROR(TIME(0,ROUNDDOWN(((1/AQ103)*60),0),ROUND(((((1/AQ103)*60)-ROUNDDOWN(((1/AQ103)*60),0))*60),0)),"")</f>
        <v/>
      </c>
      <c r="AP103" s="407" t="str">
        <f>IFERROR(IF(AM103="PACE_Daniels",(INDEX(BASE!$AE$4:$AH$7,MATCH('Microciclos - Endurance (2)'!AN103,BASE!$AE$4:$AE$7,0),4)),IF(AND(AM103="vVO2máx",AN103&gt;=35,AN103&lt;=45),"9-11",IF(AND(AM103="vVO2máx",AN103&gt;45,AN103&lt;=65),"11",IF(AND(AM103="vVO2máx",AN103&gt;65,AN103&lt;=75),"12-13",IF(AND(AM103="vVO2máx",AN103&gt;=80,AN103&lt;=85),"14-16",IF(AND(AM103="vVO2máx",AN103&gt;=85,AN103&lt;100),"17-19",IF(AND(AM103="vVO2máx",AN103&gt;=100),"20",IF(AND(AM103="FCR",AN103&gt;40,AN103&lt;=60),"12-13",IF(AND(AM103="FCR",AN103&gt;60,AN103&lt;=84),"14-16",IF(AND(AM103="FCR",AN103&gt;=85,AN103&lt;100),"17-19",IF(AND(AM103="FCR",AN103=100),"20",""))))))))))),"")</f>
        <v/>
      </c>
      <c r="AQ103" s="409">
        <f>IFERROR(IF(AM103="vVO2máx",(Avaliações!$C$51*'Microciclos - Endurance (2)'!AN103)/100,IF(AM103="Velocidade_crítica",IF(AN103="80% VC",Avaliações!#REF!*0.8,IF(AN103="100% VC",Avaliações!#REF!*1,IF(AN103="120% VC",Avaliações!#REF!*1.2,IF(AN103="&gt;30%",Avaliações!$C$54*1.3,IF(AN103="&gt;40%",Avaliações!$C$54*1.4,0))))),IF(AM103="PACE_Daniels",INDEX(BASE!$Q$4:$V$60,MATCH(Avaliações!$C$53,BASE!$Q$4:$Q$60,0),MATCH('Microciclos - Endurance (2)'!AN103,BASE!$Q$4:$V$4,0)),0))),"")</f>
        <v>0</v>
      </c>
      <c r="AR103" s="409" t="str">
        <f>IF(AP103="9-11","Zona 1",IF(AP103="11","Zona 1",IF(AP103="12-13","Zona 2",IF(AP103="14-16","Zona 2",IF(AP103="17-19","Zona 3",IF(AP103="20","Zona 3",""))))))</f>
        <v/>
      </c>
      <c r="AV103" s="407"/>
      <c r="AW103" s="407"/>
      <c r="AX103" s="407"/>
      <c r="AY103" s="407"/>
      <c r="AZ103" s="407">
        <f>IFERROR(AV103*AW103*AX103,"")</f>
        <v>0</v>
      </c>
      <c r="BA103" s="407">
        <f>IFERROR(AV103*AW103*AY103,"")</f>
        <v>0</v>
      </c>
      <c r="BB103" s="408" t="str">
        <f>IFERROR(((AX103*AW103*AV103)*(BH103*16.6667))+((AV103*AW103*AY103)*(BM103*16.6667)),"")</f>
        <v/>
      </c>
      <c r="BC103" s="407" t="s">
        <v>144</v>
      </c>
      <c r="BD103" s="407"/>
      <c r="BE103" s="409" t="str">
        <f>IF(BG103="9-11","Zona 1",IF(BG103="11","Zona 1",IF(BG103="12-13","Zona 2",IF(BG103="14-16","Zona 2",IF(BG103="17-19","Zona 3",IF(BG103="20","Zona 3",""))))))</f>
        <v/>
      </c>
      <c r="BF103" s="410" t="str">
        <f>IFERROR(TIME(0,ROUNDDOWN(((1/BH103)*60),0),ROUND(((((1/BH103)*60)-ROUNDDOWN(((1/BH103)*60),0))*60),0)),"")</f>
        <v/>
      </c>
      <c r="BG103" s="407" t="str">
        <f>IFERROR(IF(BC103="PACE_Daniels",(INDEX(BASE!$AE$4:$AH$8,MATCH('Microciclos - Endurance (2)'!BD103,BASE!$AE$4:$AE$8,0),4)),IF(AND(BC103="vVO2máx",BD103&gt;=35,BD103&lt;=45),"9-11",IF(AND(BC103="vVO2máx",BD103&gt;45,BD103&lt;=65),"11",IF(AND(BC103="vVO2máx",BD103&gt;65,BD103&lt;=75),"12-13",IF(AND(BC103="vVO2máx",BD103&gt;=80,BD103&lt;=85),"14-16",IF(AND(BC103="vVO2máx",BD103&gt;=85,BD103&lt;100),"17-19",IF(AND(BC103="vVO2máx",BD103&gt;=100),"20",IF(AND(BC103="FCR",BD103&gt;40,BD103&lt;=60),"12-13",IF(AND(BC103="FCR",BD103&gt;60,BD103&lt;=84),"14-16",IF(AND(BC103="FCR",BD103&gt;=85,BD103&lt;100),"17-19",IF(AND(BC103="FCR",BD103=100),"20",""))))))))))),"")</f>
        <v/>
      </c>
      <c r="BH103" s="409" t="str">
        <f>IFERROR(IF(BC103="vVO2máx",(Avaliações!$C$51*'Microciclos - Endurance (2)'!BD103)/100,IF(BC103="Velocidade_crítica",IF(BD103="80% VC",Avaliações!#REF!*0.8,IF(BD103="100% VC",Avaliações!#REF!*1,IF(BD103="120% VC",Avaliações!#REF!*1.2,IF(BD103="&gt;30%",Avaliações!$C$54*1.3,IF(BD103="&gt;40%",Avaliações!$C$54*1.4,0))))),IF(BC103="PACE_Daniels",INDEX(BASE!$Q$4:$V$60,MATCH(Avaliações!$C$53,BASE!$Q$4:$Q$60,0),MATCH('Microciclos - Endurance (2)'!BD103,BASE!$Q$4:$V$4,0)),""))),"")</f>
        <v/>
      </c>
      <c r="BI103" s="407" t="s">
        <v>144</v>
      </c>
      <c r="BJ103" s="407"/>
      <c r="BK103" s="410" t="str">
        <f>IFERROR(TIME(0,ROUNDDOWN(((1/BM103)*60),0),ROUND(((((1/BM103)*60)-ROUNDDOWN(((1/BM103)*60),0))*60),0)),"")</f>
        <v/>
      </c>
      <c r="BL103" s="407" t="str">
        <f>IFERROR(IF(BI103="PACE_Daniels",(INDEX(BASE!$AE$4:$AH$7,MATCH('Microciclos - Endurance (2)'!BJ103,BASE!$AE$4:$AE$7,0),4)),IF(AND(BI103="vVO2máx",BJ103&gt;=35,BJ103&lt;=45),"9-11",IF(AND(BI103="vVO2máx",BJ103&gt;45,BJ103&lt;=65),"11",IF(AND(BI103="vVO2máx",BJ103&gt;65,BJ103&lt;=75),"12-13",IF(AND(BI103="vVO2máx",BJ103&gt;=80,BJ103&lt;=85),"14-16",IF(AND(BI103="vVO2máx",BJ103&gt;=85,BJ103&lt;100),"17-19",IF(AND(BI103="vVO2máx",BJ103&gt;=100),"20",IF(AND(BI103="FCR",BJ103&gt;40,BJ103&lt;=60),"12-13",IF(AND(BI103="FCR",BJ103&gt;60,BJ103&lt;=84),"14-16",IF(AND(BI103="FCR",BJ103&gt;=85,BJ103&lt;100),"17-19",IF(AND(BI103="FCR",BJ103=100),"20",""))))))))))),"")</f>
        <v/>
      </c>
      <c r="BM103" s="409">
        <f>IFERROR(IF(BI103="vVO2máx",(Avaliações!$C$51*'Microciclos - Endurance (2)'!BJ103)/100,IF(BI103="Velocidade_crítica",IF(BJ103="80% VC",Avaliações!#REF!*0.8,IF(BJ103="100% VC",Avaliações!#REF!*1,IF(BJ103="120% VC",Avaliações!#REF!*1.2,IF(BJ103="&gt;30%",Avaliações!$C$54*1.3,IF(BJ103="&gt;40%",Avaliações!$C$54*1.4,0))))),IF(BI103="PACE_Daniels",INDEX(BASE!$Q$4:$V$60,MATCH(Avaliações!$C$53,BASE!$Q$4:$Q$60,0),MATCH('Microciclos - Endurance (2)'!BJ103,BASE!$Q$4:$V$4,0)),0))),"")</f>
        <v>0</v>
      </c>
      <c r="BN103" s="409" t="str">
        <f>IF(BL103="9-11","Zona 1",IF(BL103="11","Zona 1",IF(BL103="12-13","Zona 2",IF(BL103="14-16","Zona 2",IF(BL103="17-19","Zona 3",IF(BL103="20","Zona 3",""))))))</f>
        <v/>
      </c>
      <c r="BR103" s="407"/>
      <c r="BS103" s="407"/>
      <c r="BT103" s="407"/>
      <c r="BU103" s="407"/>
      <c r="BV103" s="407">
        <f>IFERROR(BR103*BS103*BT103,"")</f>
        <v>0</v>
      </c>
      <c r="BW103" s="407">
        <f>IFERROR(BR103*BS103*BU103,"")</f>
        <v>0</v>
      </c>
      <c r="BX103" s="408" t="str">
        <f>IFERROR(((BT103*BS103*BR103)*(CD103*16.6667))+((BR103*BS103*BU103)*(CI103*16.6667)),"")</f>
        <v/>
      </c>
      <c r="BY103" s="407" t="s">
        <v>144</v>
      </c>
      <c r="BZ103" s="407"/>
      <c r="CA103" s="409" t="str">
        <f>IF(CC103="9-11","Zona 1",IF(CC103="11","Zona 1",IF(CC103="12-13","Zona 2",IF(CC103="14-16","Zona 2",IF(CC103="17-19","Zona 3",IF(CC103="20","Zona 3",""))))))</f>
        <v/>
      </c>
      <c r="CB103" s="410" t="str">
        <f>IFERROR(TIME(0,ROUNDDOWN(((1/CD103)*60),0),ROUND(((((1/CD103)*60)-ROUNDDOWN(((1/CD103)*60),0))*60),0)),"")</f>
        <v/>
      </c>
      <c r="CC103" s="407" t="str">
        <f>IFERROR(IF(BY103="PACE_Daniels",(INDEX(BASE!$AE$4:$AH$8,MATCH('Microciclos - Endurance (2)'!BZ103,BASE!$AE$4:$AE$8,0),4)),IF(AND(BY103="vVO2máx",BZ103&gt;=35,BZ103&lt;=45),"9-11",IF(AND(BY103="vVO2máx",BZ103&gt;45,BZ103&lt;=65),"11",IF(AND(BY103="vVO2máx",BZ103&gt;65,BZ103&lt;=75),"12-13",IF(AND(BY103="vVO2máx",BZ103&gt;=80,BZ103&lt;=85),"14-16",IF(AND(BY103="vVO2máx",BZ103&gt;=85,BZ103&lt;100),"17-19",IF(AND(BY103="vVO2máx",BZ103&gt;=100),"20",IF(AND(BY103="FCR",BZ103&gt;40,BZ103&lt;=60),"12-13",IF(AND(BY103="FCR",BZ103&gt;60,BZ103&lt;=84),"14-16",IF(AND(BY103="FCR",BZ103&gt;=85,BZ103&lt;100),"17-19",IF(AND(BY103="FCR",BZ103=100),"20",""))))))))))),"")</f>
        <v/>
      </c>
      <c r="CD103" s="409" t="str">
        <f>IFERROR(IF(BY103="vVO2máx",(Avaliações!$C$51*'Microciclos - Endurance (2)'!BZ103)/100,IF(BY103="Velocidade_crítica",IF(BZ103="80% VC",Avaliações!#REF!*0.8,IF(BZ103="100% VC",Avaliações!#REF!*1,IF(BZ103="120% VC",Avaliações!#REF!*1.2,IF(BZ103="&gt;30%",Avaliações!$C$54*1.3,IF(BZ103="&gt;40%",Avaliações!$C$54*1.4,0))))),IF(BY103="PACE_Daniels",INDEX(BASE!$Q$4:$V$60,MATCH(Avaliações!$C$53,BASE!$Q$4:$Q$60,0),MATCH('Microciclos - Endurance (2)'!BZ103,BASE!$Q$4:$V$4,0)),""))),"")</f>
        <v/>
      </c>
      <c r="CE103" s="407" t="s">
        <v>144</v>
      </c>
      <c r="CF103" s="407"/>
      <c r="CG103" s="410" t="str">
        <f>IFERROR(TIME(0,ROUNDDOWN(((1/CI103)*60),0),ROUND(((((1/CI103)*60)-ROUNDDOWN(((1/CI103)*60),0))*60),0)),"")</f>
        <v/>
      </c>
      <c r="CH103" s="407" t="str">
        <f>IFERROR(IF(CE103="PACE_Daniels",(INDEX(BASE!$AE$4:$AH$7,MATCH('Microciclos - Endurance (2)'!CF103,BASE!$AE$4:$AE$7,0),4)),IF(AND(CE103="vVO2máx",CF103&gt;=35,CF103&lt;=45),"9-11",IF(AND(CE103="vVO2máx",CF103&gt;45,CF103&lt;=65),"11",IF(AND(CE103="vVO2máx",CF103&gt;65,CF103&lt;=75),"12-13",IF(AND(CE103="vVO2máx",CF103&gt;=80,CF103&lt;=85),"14-16",IF(AND(CE103="vVO2máx",CF103&gt;=85,CF103&lt;100),"17-19",IF(AND(CE103="vVO2máx",CF103&gt;=100),"20",IF(AND(CE103="FCR",CF103&gt;40,CF103&lt;=60),"12-13",IF(AND(CE103="FCR",CF103&gt;60,CF103&lt;=84),"14-16",IF(AND(CE103="FCR",CF103&gt;=85,CF103&lt;100),"17-19",IF(AND(CE103="FCR",CF103=100),"20",""))))))))))),"")</f>
        <v/>
      </c>
      <c r="CI103" s="409">
        <f>IFERROR(IF(CE103="vVO2máx",(Avaliações!$C$51*'Microciclos - Endurance (2)'!CF103)/100,IF(CE103="Velocidade_crítica",IF(CF103="80% VC",Avaliações!#REF!*0.8,IF(CF103="100% VC",Avaliações!#REF!*1,IF(CF103="120% VC",Avaliações!#REF!*1.2,IF(CF103="&gt;30%",Avaliações!$C$54*1.3,IF(CF103="&gt;40%",Avaliações!$C$54*1.4,0))))),IF(CE103="PACE_Daniels",INDEX(BASE!$Q$4:$V$60,MATCH(Avaliações!$C$53,BASE!$Q$4:$Q$60,0),MATCH('Microciclos - Endurance (2)'!CF103,BASE!$Q$4:$V$4,0)),0))),"")</f>
        <v>0</v>
      </c>
      <c r="CJ103" s="409" t="str">
        <f>IF(CH103="9-11","Zona 1",IF(CH103="11","Zona 1",IF(CH103="12-13","Zona 2",IF(CH103="14-16","Zona 2",IF(CH103="17-19","Zona 3",IF(CH103="20","Zona 3",""))))))</f>
        <v/>
      </c>
      <c r="CN103" s="407"/>
      <c r="CO103" s="407"/>
      <c r="CP103" s="407"/>
      <c r="CQ103" s="407"/>
      <c r="CR103" s="407">
        <f>IFERROR(CN103*CO103*CP103,"")</f>
        <v>0</v>
      </c>
      <c r="CS103" s="407">
        <f>IFERROR(CN103*CO103*CQ103,"")</f>
        <v>0</v>
      </c>
      <c r="CT103" s="408" t="str">
        <f>IFERROR(((CP103*CO103*CN103)*(CZ103*16.6667))+((CN103*CO103*CQ103)*(DE103*16.6667)),"")</f>
        <v/>
      </c>
      <c r="CU103" s="407" t="s">
        <v>144</v>
      </c>
      <c r="CV103" s="407"/>
      <c r="CW103" s="409" t="str">
        <f>IF(CY103="9-11","Zona 1",IF(CY103="11","Zona 1",IF(CY103="12-13","Zona 2",IF(CY103="14-16","Zona 2",IF(CY103="17-19","Zona 3",IF(CY103="20","Zona 3",""))))))</f>
        <v/>
      </c>
      <c r="CX103" s="410" t="str">
        <f>IFERROR(TIME(0,ROUNDDOWN(((1/CZ103)*60),0),ROUND(((((1/CZ103)*60)-ROUNDDOWN(((1/CZ103)*60),0))*60),0)),"")</f>
        <v/>
      </c>
      <c r="CY103" s="407" t="str">
        <f>IFERROR(IF(CU103="PACE_Daniels",(INDEX(BASE!$AE$4:$AH$8,MATCH('Microciclos - Endurance (2)'!CV103,BASE!$AE$4:$AE$8,0),4)),IF(AND(CU103="vVO2máx",CV103&gt;=35,CV103&lt;=45),"9-11",IF(AND(CU103="vVO2máx",CV103&gt;45,CV103&lt;=65),"11",IF(AND(CU103="vVO2máx",CV103&gt;65,CV103&lt;=75),"12-13",IF(AND(CU103="vVO2máx",CV103&gt;=80,CV103&lt;=85),"14-16",IF(AND(CU103="vVO2máx",CV103&gt;=85,CV103&lt;100),"17-19",IF(AND(CU103="vVO2máx",CV103&gt;=100),"20",IF(AND(CU103="FCR",CV103&gt;40,CV103&lt;=60),"12-13",IF(AND(CU103="FCR",CV103&gt;60,CV103&lt;=84),"14-16",IF(AND(CU103="FCR",CV103&gt;=85,CV103&lt;100),"17-19",IF(AND(CU103="FCR",CV103=100),"20",""))))))))))),"")</f>
        <v/>
      </c>
      <c r="CZ103" s="409" t="str">
        <f>IFERROR(IF(CU103="vVO2máx",(Avaliações!$C$51*'Microciclos - Endurance (2)'!CV103)/100,IF(CU103="Velocidade_crítica",IF(CV103="80% VC",Avaliações!#REF!*0.8,IF(CV103="100% VC",Avaliações!#REF!*1,IF(CV103="120% VC",Avaliações!#REF!*1.2,IF(CV103="&gt;30%",Avaliações!$C$54*1.3,IF(CV103="&gt;40%",Avaliações!$C$54*1.4,0))))),IF(CU103="PACE_Daniels",INDEX(BASE!$Q$4:$V$60,MATCH(Avaliações!$C$53,BASE!$Q$4:$Q$60,0),MATCH('Microciclos - Endurance (2)'!CV103,BASE!$Q$4:$V$4,0)),""))),"")</f>
        <v/>
      </c>
      <c r="DA103" s="407" t="s">
        <v>144</v>
      </c>
      <c r="DB103" s="407"/>
      <c r="DC103" s="410" t="str">
        <f>IFERROR(TIME(0,ROUNDDOWN(((1/DE103)*60),0),ROUND(((((1/DE103)*60)-ROUNDDOWN(((1/DE103)*60),0))*60),0)),"")</f>
        <v/>
      </c>
      <c r="DD103" s="407" t="str">
        <f>IFERROR(IF(DA103="PACE_Daniels",(INDEX(BASE!$AE$4:$AH$7,MATCH('Microciclos - Endurance (2)'!DB103,BASE!$AE$4:$AE$7,0),4)),IF(AND(DA103="vVO2máx",DB103&gt;=35,DB103&lt;=45),"9-11",IF(AND(DA103="vVO2máx",DB103&gt;45,DB103&lt;=65),"11",IF(AND(DA103="vVO2máx",DB103&gt;65,DB103&lt;=75),"12-13",IF(AND(DA103="vVO2máx",DB103&gt;=80,DB103&lt;=85),"14-16",IF(AND(DA103="vVO2máx",DB103&gt;=85,DB103&lt;100),"17-19",IF(AND(DA103="vVO2máx",DB103&gt;=100),"20",IF(AND(DA103="FCR",DB103&gt;40,DB103&lt;=60),"12-13",IF(AND(DA103="FCR",DB103&gt;60,DB103&lt;=84),"14-16",IF(AND(DA103="FCR",DB103&gt;=85,DB103&lt;100),"17-19",IF(AND(DA103="FCR",DB103=100),"20",""))))))))))),"")</f>
        <v/>
      </c>
      <c r="DE103" s="409">
        <f>IFERROR(IF(DA103="vVO2máx",(Avaliações!$C$51*'Microciclos - Endurance (2)'!DB103)/100,IF(DA103="Velocidade_crítica",IF(DB103="80% VC",Avaliações!#REF!*0.8,IF(DB103="100% VC",Avaliações!#REF!*1,IF(DB103="120% VC",Avaliações!#REF!*1.2,IF(DB103="&gt;30%",Avaliações!$C$54*1.3,IF(DB103="&gt;40%",Avaliações!$C$54*1.4,0))))),IF(DA103="PACE_Daniels",INDEX(BASE!$Q$4:$V$60,MATCH(Avaliações!$C$53,BASE!$Q$4:$Q$60,0),MATCH('Microciclos - Endurance (2)'!DB103,BASE!$Q$4:$V$4,0)),0))),"")</f>
        <v>0</v>
      </c>
      <c r="DF103" s="409" t="str">
        <f>IF(DD103="9-11","Zona 1",IF(DD103="11","Zona 1",IF(DD103="12-13","Zona 2",IF(DD103="14-16","Zona 2",IF(DD103="17-19","Zona 3",IF(DD103="20","Zona 3",""))))))</f>
        <v/>
      </c>
      <c r="DJ103" s="407"/>
      <c r="DK103" s="407"/>
      <c r="DL103" s="407"/>
      <c r="DM103" s="407"/>
      <c r="DN103" s="407">
        <f>IFERROR(DJ103*DK103*DL103,"")</f>
        <v>0</v>
      </c>
      <c r="DO103" s="407">
        <f>IFERROR(DJ103*DK103*DM103,"")</f>
        <v>0</v>
      </c>
      <c r="DP103" s="408" t="str">
        <f>IFERROR(((DL103*DK103*DJ103)*(DV103*16.6667))+((DJ103*DK103*DM103)*(EA103*16.6667)),"")</f>
        <v/>
      </c>
      <c r="DQ103" s="407" t="s">
        <v>144</v>
      </c>
      <c r="DR103" s="407"/>
      <c r="DS103" s="409" t="str">
        <f>IF(DU103="9-11","Zona 1",IF(DU103="11","Zona 1",IF(DU103="12-13","Zona 2",IF(DU103="14-16","Zona 2",IF(DU103="17-19","Zona 3",IF(DU103="20","Zona 3",""))))))</f>
        <v/>
      </c>
      <c r="DT103" s="410" t="str">
        <f>IFERROR(TIME(0,ROUNDDOWN(((1/DV103)*60),0),ROUND(((((1/DV103)*60)-ROUNDDOWN(((1/DV103)*60),0))*60),0)),"")</f>
        <v/>
      </c>
      <c r="DU103" s="407" t="str">
        <f>IFERROR(IF(DQ103="PACE_Daniels",(INDEX(BASE!$AE$4:$AH$8,MATCH('Microciclos - Endurance (2)'!DR103,BASE!$AE$4:$AE$8,0),4)),IF(AND(DQ103="vVO2máx",DR103&gt;=35,DR103&lt;=45),"9-11",IF(AND(DQ103="vVO2máx",DR103&gt;45,DR103&lt;=65),"11",IF(AND(DQ103="vVO2máx",DR103&gt;65,DR103&lt;=75),"12-13",IF(AND(DQ103="vVO2máx",DR103&gt;=80,DR103&lt;=85),"14-16",IF(AND(DQ103="vVO2máx",DR103&gt;=85,DR103&lt;100),"17-19",IF(AND(DQ103="vVO2máx",DR103&gt;=100),"20",IF(AND(DQ103="FCR",DR103&gt;40,DR103&lt;=60),"12-13",IF(AND(DQ103="FCR",DR103&gt;60,DR103&lt;=84),"14-16",IF(AND(DQ103="FCR",DR103&gt;=85,DR103&lt;100),"17-19",IF(AND(DQ103="FCR",DR103=100),"20",""))))))))))),"")</f>
        <v/>
      </c>
      <c r="DV103" s="409" t="str">
        <f>IFERROR(IF(DQ103="vVO2máx",(Avaliações!$C$51*'Microciclos - Endurance (2)'!DR103)/100,IF(DQ103="Velocidade_crítica",IF(DR103="80% VC",Avaliações!#REF!*0.8,IF(DR103="100% VC",Avaliações!#REF!*1,IF(DR103="120% VC",Avaliações!#REF!*1.2,IF(DR103="&gt;30%",Avaliações!$C$54*1.3,IF(DR103="&gt;40%",Avaliações!$C$54*1.4,0))))),IF(DQ103="PACE_Daniels",INDEX(BASE!$Q$4:$V$60,MATCH(Avaliações!$C$53,BASE!$Q$4:$Q$60,0),MATCH('Microciclos - Endurance (2)'!DR103,BASE!$Q$4:$V$4,0)),""))),"")</f>
        <v/>
      </c>
      <c r="DW103" s="407" t="s">
        <v>144</v>
      </c>
      <c r="DX103" s="407"/>
      <c r="DY103" s="410" t="str">
        <f>IFERROR(TIME(0,ROUNDDOWN(((1/EA103)*60),0),ROUND(((((1/EA103)*60)-ROUNDDOWN(((1/EA103)*60),0))*60),0)),"")</f>
        <v/>
      </c>
      <c r="DZ103" s="407" t="str">
        <f>IFERROR(IF(DW103="PACE_Daniels",(INDEX(BASE!$AE$4:$AH$7,MATCH('Microciclos - Endurance (2)'!DX103,BASE!$AE$4:$AE$7,0),4)),IF(AND(DW103="vVO2máx",DX103&gt;=35,DX103&lt;=45),"9-11",IF(AND(DW103="vVO2máx",DX103&gt;45,DX103&lt;=65),"11",IF(AND(DW103="vVO2máx",DX103&gt;65,DX103&lt;=75),"12-13",IF(AND(DW103="vVO2máx",DX103&gt;=80,DX103&lt;=85),"14-16",IF(AND(DW103="vVO2máx",DX103&gt;=85,DX103&lt;100),"17-19",IF(AND(DW103="vVO2máx",DX103&gt;=100),"20",IF(AND(DW103="FCR",DX103&gt;40,DX103&lt;=60),"12-13",IF(AND(DW103="FCR",DX103&gt;60,DX103&lt;=84),"14-16",IF(AND(DW103="FCR",DX103&gt;=85,DX103&lt;100),"17-19",IF(AND(DW103="FCR",DX103=100),"20",""))))))))))),"")</f>
        <v/>
      </c>
      <c r="EA103" s="409">
        <f>IFERROR(IF(DW103="vVO2máx",(Avaliações!$C$51*'Microciclos - Endurance (2)'!DX103)/100,IF(DW103="Velocidade_crítica",IF(DX103="80% VC",Avaliações!#REF!*0.8,IF(DX103="100% VC",Avaliações!#REF!*1,IF(DX103="120% VC",Avaliações!#REF!*1.2,IF(DX103="&gt;30%",Avaliações!$C$54*1.3,IF(DX103="&gt;40%",Avaliações!$C$54*1.4,0))))),IF(DW103="PACE_Daniels",INDEX(BASE!$Q$4:$V$60,MATCH(Avaliações!$C$53,BASE!$Q$4:$Q$60,0),MATCH('Microciclos - Endurance (2)'!DX103,BASE!$Q$4:$V$4,0)),0))),"")</f>
        <v>0</v>
      </c>
      <c r="EB103" s="409" t="str">
        <f>IF(DZ103="9-11","Zona 1",IF(DZ103="11","Zona 1",IF(DZ103="12-13","Zona 2",IF(DZ103="14-16","Zona 2",IF(DZ103="17-19","Zona 3",IF(DZ103="20","Zona 3",""))))))</f>
        <v/>
      </c>
      <c r="EF103" s="407"/>
      <c r="EG103" s="407"/>
      <c r="EH103" s="407"/>
      <c r="EI103" s="407"/>
      <c r="EJ103" s="407">
        <f>IFERROR(EF103*EG103*EH103,"")</f>
        <v>0</v>
      </c>
      <c r="EK103" s="407">
        <f>IFERROR(EF103*EG103*EI103,"")</f>
        <v>0</v>
      </c>
      <c r="EL103" s="408" t="str">
        <f>IFERROR(((EH103*EG103*EF103)*(ER103*16.6667))+((EF103*EG103*EI103)*(EW103*16.6667)),"")</f>
        <v/>
      </c>
      <c r="EM103" s="407" t="s">
        <v>144</v>
      </c>
      <c r="EN103" s="407"/>
      <c r="EO103" s="409" t="str">
        <f>IF(EQ103="9-11","Zona 1",IF(EQ103="11","Zona 1",IF(EQ103="12-13","Zona 2",IF(EQ103="14-16","Zona 2",IF(EQ103="17-19","Zona 3",IF(EQ103="20","Zona 3",""))))))</f>
        <v/>
      </c>
      <c r="EP103" s="410" t="str">
        <f>IFERROR(TIME(0,ROUNDDOWN(((1/ER103)*60),0),ROUND(((((1/ER103)*60)-ROUNDDOWN(((1/ER103)*60),0))*60),0)),"")</f>
        <v/>
      </c>
      <c r="EQ103" s="407" t="str">
        <f>IFERROR(IF(EM103="PACE_Daniels",(INDEX(BASE!$AE$4:$AH$8,MATCH('Microciclos - Endurance (2)'!EN103,BASE!$AE$4:$AE$8,0),4)),IF(AND(EM103="vVO2máx",EN103&gt;=35,EN103&lt;=45),"9-11",IF(AND(EM103="vVO2máx",EN103&gt;45,EN103&lt;=65),"11",IF(AND(EM103="vVO2máx",EN103&gt;65,EN103&lt;=75),"12-13",IF(AND(EM103="vVO2máx",EN103&gt;=80,EN103&lt;=85),"14-16",IF(AND(EM103="vVO2máx",EN103&gt;=85,EN103&lt;100),"17-19",IF(AND(EM103="vVO2máx",EN103&gt;=100),"20",IF(AND(EM103="FCR",EN103&gt;40,EN103&lt;=60),"12-13",IF(AND(EM103="FCR",EN103&gt;60,EN103&lt;=84),"14-16",IF(AND(EM103="FCR",EN103&gt;=85,EN103&lt;100),"17-19",IF(AND(EM103="FCR",EN103=100),"20",""))))))))))),"")</f>
        <v/>
      </c>
      <c r="ER103" s="409" t="str">
        <f>IFERROR(IF(EM103="vVO2máx",(Avaliações!$C$51*'Microciclos - Endurance (2)'!EN103)/100,IF(EM103="Velocidade_crítica",IF(EN103="80% VC",Avaliações!#REF!*0.8,IF(EN103="100% VC",Avaliações!#REF!*1,IF(EN103="120% VC",Avaliações!#REF!*1.2,IF(EN103="&gt;30%",Avaliações!$C$54*1.3,IF(EN103="&gt;40%",Avaliações!$C$54*1.4,0))))),IF(EM103="PACE_Daniels",INDEX(BASE!$Q$4:$V$60,MATCH(Avaliações!$C$53,BASE!$Q$4:$Q$60,0),MATCH('Microciclos - Endurance (2)'!EN103,BASE!$Q$4:$V$4,0)),""))),"")</f>
        <v/>
      </c>
      <c r="ES103" s="407" t="s">
        <v>144</v>
      </c>
      <c r="ET103" s="407"/>
      <c r="EU103" s="410" t="str">
        <f>IFERROR(TIME(0,ROUNDDOWN(((1/EW103)*60),0),ROUND(((((1/EW103)*60)-ROUNDDOWN(((1/EW103)*60),0))*60),0)),"")</f>
        <v/>
      </c>
      <c r="EV103" s="407" t="str">
        <f>IFERROR(IF(ES103="PACE_Daniels",(INDEX(BASE!$AE$4:$AH$7,MATCH('Microciclos - Endurance (2)'!ET103,BASE!$AE$4:$AE$7,0),4)),IF(AND(ES103="vVO2máx",ET103&gt;=35,ET103&lt;=45),"9-11",IF(AND(ES103="vVO2máx",ET103&gt;45,ET103&lt;=65),"11",IF(AND(ES103="vVO2máx",ET103&gt;65,ET103&lt;=75),"12-13",IF(AND(ES103="vVO2máx",ET103&gt;=80,ET103&lt;=85),"14-16",IF(AND(ES103="vVO2máx",ET103&gt;=85,ET103&lt;100),"17-19",IF(AND(ES103="vVO2máx",ET103&gt;=100),"20",IF(AND(ES103="FCR",ET103&gt;40,ET103&lt;=60),"12-13",IF(AND(ES103="FCR",ET103&gt;60,ET103&lt;=84),"14-16",IF(AND(ES103="FCR",ET103&gt;=85,ET103&lt;100),"17-19",IF(AND(ES103="FCR",ET103=100),"20",""))))))))))),"")</f>
        <v/>
      </c>
      <c r="EW103" s="409">
        <f>IFERROR(IF(ES103="vVO2máx",(Avaliações!$C$51*'Microciclos - Endurance (2)'!ET103)/100,IF(ES103="Velocidade_crítica",IF(ET103="80% VC",Avaliações!#REF!*0.8,IF(ET103="100% VC",Avaliações!#REF!*1,IF(ET103="120% VC",Avaliações!#REF!*1.2,IF(ET103="&gt;30%",Avaliações!$C$54*1.3,IF(ET103="&gt;40%",Avaliações!$C$54*1.4,0))))),IF(ES103="PACE_Daniels",INDEX(BASE!$Q$4:$V$60,MATCH(Avaliações!$C$53,BASE!$Q$4:$Q$60,0),MATCH('Microciclos - Endurance (2)'!ET103,BASE!$Q$4:$V$4,0)),0))),"")</f>
        <v>0</v>
      </c>
      <c r="EX103" s="409" t="str">
        <f>IF(EV103="9-11","Zona 1",IF(EV103="11","Zona 1",IF(EV103="12-13","Zona 2",IF(EV103="14-16","Zona 2",IF(EV103="17-19","Zona 3",IF(EV103="20","Zona 3",""))))))</f>
        <v/>
      </c>
      <c r="FB103" s="407"/>
      <c r="FC103" s="407"/>
      <c r="FD103" s="407"/>
      <c r="FE103" s="407"/>
      <c r="FF103" s="407">
        <f>IFERROR(FB103*FC103*FD103,"")</f>
        <v>0</v>
      </c>
      <c r="FG103" s="407">
        <f>IFERROR(FB103*FC103*FE103,"")</f>
        <v>0</v>
      </c>
      <c r="FH103" s="408" t="str">
        <f>IFERROR(((FD103*FC103*FB103)*(FN103*16.6667))+((FB103*FC103*FE103)*(FS103*16.6667)),"")</f>
        <v/>
      </c>
      <c r="FI103" s="407" t="s">
        <v>144</v>
      </c>
      <c r="FJ103" s="407"/>
      <c r="FK103" s="409" t="str">
        <f>IF(FM103="9-11","Zona 1",IF(FM103="11","Zona 1",IF(FM103="12-13","Zona 2",IF(FM103="14-16","Zona 2",IF(FM103="17-19","Zona 3",IF(FM103="20","Zona 3",""))))))</f>
        <v/>
      </c>
      <c r="FL103" s="410" t="str">
        <f>IFERROR(TIME(0,ROUNDDOWN(((1/FN103)*60),0),ROUND(((((1/FN103)*60)-ROUNDDOWN(((1/FN103)*60),0))*60),0)),"")</f>
        <v/>
      </c>
      <c r="FM103" s="407" t="str">
        <f>IFERROR(IF(FI103="PACE_Daniels",(INDEX(BASE!$AE$4:$AH$8,MATCH('Microciclos - Endurance (2)'!FJ103,BASE!$AE$4:$AE$8,0),4)),IF(AND(FI103="vVO2máx",FJ103&gt;=35,FJ103&lt;=45),"9-11",IF(AND(FI103="vVO2máx",FJ103&gt;45,FJ103&lt;=65),"11",IF(AND(FI103="vVO2máx",FJ103&gt;65,FJ103&lt;=75),"12-13",IF(AND(FI103="vVO2máx",FJ103&gt;=80,FJ103&lt;=85),"14-16",IF(AND(FI103="vVO2máx",FJ103&gt;=85,FJ103&lt;100),"17-19",IF(AND(FI103="vVO2máx",FJ103&gt;=100),"20",IF(AND(FI103="FCR",FJ103&gt;40,FJ103&lt;=60),"12-13",IF(AND(FI103="FCR",FJ103&gt;60,FJ103&lt;=84),"14-16",IF(AND(FI103="FCR",FJ103&gt;=85,FJ103&lt;100),"17-19",IF(AND(FI103="FCR",FJ103=100),"20",""))))))))))),"")</f>
        <v/>
      </c>
      <c r="FN103" s="409" t="str">
        <f>IFERROR(IF(FI103="vVO2máx",(Avaliações!$C$51*'Microciclos - Endurance (2)'!FJ103)/100,IF(FI103="Velocidade_crítica",IF(FJ103="80% VC",Avaliações!#REF!*0.8,IF(FJ103="100% VC",Avaliações!#REF!*1,IF(FJ103="120% VC",Avaliações!#REF!*1.2,IF(FJ103="&gt;30%",Avaliações!$C$54*1.3,IF(FJ103="&gt;40%",Avaliações!$C$54*1.4,0))))),IF(FI103="PACE_Daniels",INDEX(BASE!$Q$4:$V$60,MATCH(Avaliações!$C$53,BASE!$Q$4:$Q$60,0),MATCH('Microciclos - Endurance (2)'!FJ103,BASE!$Q$4:$V$4,0)),""))),"")</f>
        <v/>
      </c>
      <c r="FO103" s="407" t="s">
        <v>144</v>
      </c>
      <c r="FP103" s="407"/>
      <c r="FQ103" s="410" t="str">
        <f>IFERROR(TIME(0,ROUNDDOWN(((1/FS103)*60),0),ROUND(((((1/FS103)*60)-ROUNDDOWN(((1/FS103)*60),0))*60),0)),"")</f>
        <v/>
      </c>
      <c r="FR103" s="407" t="str">
        <f>IFERROR(IF(FO103="PACE_Daniels",(INDEX(BASE!$AE$4:$AH$7,MATCH('Microciclos - Endurance (2)'!FP103,BASE!$AE$4:$AE$7,0),4)),IF(AND(FO103="vVO2máx",FP103&gt;=35,FP103&lt;=45),"9-11",IF(AND(FO103="vVO2máx",FP103&gt;45,FP103&lt;=65),"11",IF(AND(FO103="vVO2máx",FP103&gt;65,FP103&lt;=75),"12-13",IF(AND(FO103="vVO2máx",FP103&gt;=80,FP103&lt;=85),"14-16",IF(AND(FO103="vVO2máx",FP103&gt;=85,FP103&lt;100),"17-19",IF(AND(FO103="vVO2máx",FP103&gt;=100),"20",IF(AND(FO103="FCR",FP103&gt;40,FP103&lt;=60),"12-13",IF(AND(FO103="FCR",FP103&gt;60,FP103&lt;=84),"14-16",IF(AND(FO103="FCR",FP103&gt;=85,FP103&lt;100),"17-19",IF(AND(FO103="FCR",FP103=100),"20",""))))))))))),"")</f>
        <v/>
      </c>
      <c r="FS103" s="409">
        <f>IFERROR(IF(FO103="vVO2máx",(Avaliações!$C$51*'Microciclos - Endurance (2)'!FP103)/100,IF(FO103="Velocidade_crítica",IF(FP103="80% VC",Avaliações!#REF!*0.8,IF(FP103="100% VC",Avaliações!#REF!*1,IF(FP103="120% VC",Avaliações!#REF!*1.2,IF(FP103="&gt;30%",Avaliações!$C$54*1.3,IF(FP103="&gt;40%",Avaliações!$C$54*1.4,0))))),IF(FO103="PACE_Daniels",INDEX(BASE!$Q$4:$V$60,MATCH(Avaliações!$C$53,BASE!$Q$4:$Q$60,0),MATCH('Microciclos - Endurance (2)'!FP103,BASE!$Q$4:$V$4,0)),0))),"")</f>
        <v>0</v>
      </c>
      <c r="FT103" s="409" t="str">
        <f>IF(FR103="9-11","Zona 1",IF(FR103="11","Zona 1",IF(FR103="12-13","Zona 2",IF(FR103="14-16","Zona 2",IF(FR103="17-19","Zona 3",IF(FR103="20","Zona 3",""))))))</f>
        <v/>
      </c>
      <c r="FX103" s="407"/>
      <c r="FY103" s="407"/>
      <c r="FZ103" s="407"/>
      <c r="GA103" s="407"/>
      <c r="GB103" s="407">
        <f>IFERROR(FX103*FY103*FZ103,"")</f>
        <v>0</v>
      </c>
      <c r="GC103" s="407">
        <f>IFERROR(FX103*FY103*GA103,"")</f>
        <v>0</v>
      </c>
      <c r="GD103" s="408" t="str">
        <f>IFERROR(((FZ103*FY103*FX103)*(GJ103*16.6667))+((FX103*FY103*GA103)*(GO103*16.6667)),"")</f>
        <v/>
      </c>
      <c r="GE103" s="407" t="s">
        <v>144</v>
      </c>
      <c r="GF103" s="407"/>
      <c r="GG103" s="409" t="str">
        <f>IF(GI103="9-11","Zona 1",IF(GI103="11","Zona 1",IF(GI103="12-13","Zona 2",IF(GI103="14-16","Zona 2",IF(GI103="17-19","Zona 3",IF(GI103="20","Zona 3",""))))))</f>
        <v/>
      </c>
      <c r="GH103" s="410" t="str">
        <f>IFERROR(TIME(0,ROUNDDOWN(((1/GJ103)*60),0),ROUND(((((1/GJ103)*60)-ROUNDDOWN(((1/GJ103)*60),0))*60),0)),"")</f>
        <v/>
      </c>
      <c r="GI103" s="407" t="str">
        <f>IFERROR(IF(GE103="PACE_Daniels",(INDEX(BASE!$AE$4:$AH$8,MATCH('Microciclos - Endurance (2)'!GF103,BASE!$AE$4:$AE$8,0),4)),IF(AND(GE103="vVO2máx",GF103&gt;=35,GF103&lt;=45),"9-11",IF(AND(GE103="vVO2máx",GF103&gt;45,GF103&lt;=65),"11",IF(AND(GE103="vVO2máx",GF103&gt;65,GF103&lt;=75),"12-13",IF(AND(GE103="vVO2máx",GF103&gt;=80,GF103&lt;=85),"14-16",IF(AND(GE103="vVO2máx",GF103&gt;=85,GF103&lt;100),"17-19",IF(AND(GE103="vVO2máx",GF103&gt;=100),"20",IF(AND(GE103="FCR",GF103&gt;40,GF103&lt;=60),"12-13",IF(AND(GE103="FCR",GF103&gt;60,GF103&lt;=84),"14-16",IF(AND(GE103="FCR",GF103&gt;=85,GF103&lt;100),"17-19",IF(AND(GE103="FCR",GF103=100),"20",""))))))))))),"")</f>
        <v/>
      </c>
      <c r="GJ103" s="409" t="str">
        <f>IFERROR(IF(GE103="vVO2máx",(Avaliações!$C$51*'Microciclos - Endurance (2)'!GF103)/100,IF(GE103="Velocidade_crítica",IF(GF103="80% VC",Avaliações!#REF!*0.8,IF(GF103="100% VC",Avaliações!#REF!*1,IF(GF103="120% VC",Avaliações!#REF!*1.2,IF(GF103="&gt;30%",Avaliações!$C$54*1.3,IF(GF103="&gt;40%",Avaliações!$C$54*1.4,0))))),IF(GE103="PACE_Daniels",INDEX(BASE!$Q$4:$V$60,MATCH(Avaliações!$C$53,BASE!$Q$4:$Q$60,0),MATCH('Microciclos - Endurance (2)'!GF103,BASE!$Q$4:$V$4,0)),""))),"")</f>
        <v/>
      </c>
      <c r="GK103" s="407" t="s">
        <v>144</v>
      </c>
      <c r="GL103" s="407"/>
      <c r="GM103" s="410" t="str">
        <f>IFERROR(TIME(0,ROUNDDOWN(((1/GO103)*60),0),ROUND(((((1/GO103)*60)-ROUNDDOWN(((1/GO103)*60),0))*60),0)),"")</f>
        <v/>
      </c>
      <c r="GN103" s="407" t="str">
        <f>IFERROR(IF(GK103="PACE_Daniels",(INDEX(BASE!$AE$4:$AH$7,MATCH('Microciclos - Endurance (2)'!GL103,BASE!$AE$4:$AE$7,0),4)),IF(AND(GK103="vVO2máx",GL103&gt;=35,GL103&lt;=45),"9-11",IF(AND(GK103="vVO2máx",GL103&gt;45,GL103&lt;=65),"11",IF(AND(GK103="vVO2máx",GL103&gt;65,GL103&lt;=75),"12-13",IF(AND(GK103="vVO2máx",GL103&gt;=80,GL103&lt;=85),"14-16",IF(AND(GK103="vVO2máx",GL103&gt;=85,GL103&lt;100),"17-19",IF(AND(GK103="vVO2máx",GL103&gt;=100),"20",IF(AND(GK103="FCR",GL103&gt;40,GL103&lt;=60),"12-13",IF(AND(GK103="FCR",GL103&gt;60,GL103&lt;=84),"14-16",IF(AND(GK103="FCR",GL103&gt;=85,GL103&lt;100),"17-19",IF(AND(GK103="FCR",GL103=100),"20",""))))))))))),"")</f>
        <v/>
      </c>
      <c r="GO103" s="409">
        <f>IFERROR(IF(GK103="vVO2máx",(Avaliações!$C$51*'Microciclos - Endurance (2)'!GL103)/100,IF(GK103="Velocidade_crítica",IF(GL103="80% VC",Avaliações!#REF!*0.8,IF(GL103="100% VC",Avaliações!#REF!*1,IF(GL103="120% VC",Avaliações!#REF!*1.2,IF(GL103="&gt;30%",Avaliações!$C$54*1.3,IF(GL103="&gt;40%",Avaliações!$C$54*1.4,0))))),IF(GK103="PACE_Daniels",INDEX(BASE!$Q$4:$V$60,MATCH(Avaliações!$C$53,BASE!$Q$4:$Q$60,0),MATCH('Microciclos - Endurance (2)'!GL103,BASE!$Q$4:$V$4,0)),0))),"")</f>
        <v>0</v>
      </c>
      <c r="GP103" s="409" t="str">
        <f>IF(GN103="9-11","Zona 1",IF(GN103="11","Zona 1",IF(GN103="12-13","Zona 2",IF(GN103="14-16","Zona 2",IF(GN103="17-19","Zona 3",IF(GN103="20","Zona 3",""))))))</f>
        <v/>
      </c>
      <c r="GT103" s="407"/>
      <c r="GU103" s="407"/>
      <c r="GV103" s="407"/>
      <c r="GW103" s="407"/>
      <c r="GX103" s="407">
        <f>IFERROR(GT103*GU103*GV103,"")</f>
        <v>0</v>
      </c>
      <c r="GY103" s="407">
        <f>IFERROR(GT103*GU103*GW103,"")</f>
        <v>0</v>
      </c>
      <c r="GZ103" s="408" t="str">
        <f>IFERROR(((GV103*GU103*GT103)*(HF103*16.6667))+((GT103*GU103*GW103)*(HK103*16.6667)),"")</f>
        <v/>
      </c>
      <c r="HA103" s="407" t="s">
        <v>144</v>
      </c>
      <c r="HB103" s="407"/>
      <c r="HC103" s="409" t="str">
        <f>IF(HE103="9-11","Zona 1",IF(HE103="11","Zona 1",IF(HE103="12-13","Zona 2",IF(HE103="14-16","Zona 2",IF(HE103="17-19","Zona 3",IF(HE103="20","Zona 3",""))))))</f>
        <v/>
      </c>
      <c r="HD103" s="410" t="str">
        <f>IFERROR(TIME(0,ROUNDDOWN(((1/HF103)*60),0),ROUND(((((1/HF103)*60)-ROUNDDOWN(((1/HF103)*60),0))*60),0)),"")</f>
        <v/>
      </c>
      <c r="HE103" s="407" t="str">
        <f>IFERROR(IF(HA103="PACE_Daniels",(INDEX(BASE!$AE$4:$AH$8,MATCH('Microciclos - Endurance (2)'!HB103,BASE!$AE$4:$AE$8,0),4)),IF(AND(HA103="vVO2máx",HB103&gt;=35,HB103&lt;=45),"9-11",IF(AND(HA103="vVO2máx",HB103&gt;45,HB103&lt;=65),"11",IF(AND(HA103="vVO2máx",HB103&gt;65,HB103&lt;=75),"12-13",IF(AND(HA103="vVO2máx",HB103&gt;=80,HB103&lt;=85),"14-16",IF(AND(HA103="vVO2máx",HB103&gt;=85,HB103&lt;100),"17-19",IF(AND(HA103="vVO2máx",HB103&gt;=100),"20",IF(AND(HA103="FCR",HB103&gt;40,HB103&lt;=60),"12-13",IF(AND(HA103="FCR",HB103&gt;60,HB103&lt;=84),"14-16",IF(AND(HA103="FCR",HB103&gt;=85,HB103&lt;100),"17-19",IF(AND(HA103="FCR",HB103=100),"20",""))))))))))),"")</f>
        <v/>
      </c>
      <c r="HF103" s="409" t="str">
        <f>IFERROR(IF(HA103="vVO2máx",(Avaliações!$C$51*'Microciclos - Endurance (2)'!HB103)/100,IF(HA103="Velocidade_crítica",IF(HB103="80% VC",Avaliações!#REF!*0.8,IF(HB103="100% VC",Avaliações!#REF!*1,IF(HB103="120% VC",Avaliações!#REF!*1.2,IF(HB103="&gt;30%",Avaliações!$C$54*1.3,IF(HB103="&gt;40%",Avaliações!$C$54*1.4,0))))),IF(HA103="PACE_Daniels",INDEX(BASE!$Q$4:$V$60,MATCH(Avaliações!$C$53,BASE!$Q$4:$Q$60,0),MATCH('Microciclos - Endurance (2)'!HB103,BASE!$Q$4:$V$4,0)),""))),"")</f>
        <v/>
      </c>
      <c r="HG103" s="407" t="s">
        <v>144</v>
      </c>
      <c r="HH103" s="407"/>
      <c r="HI103" s="410" t="str">
        <f>IFERROR(TIME(0,ROUNDDOWN(((1/HK103)*60),0),ROUND(((((1/HK103)*60)-ROUNDDOWN(((1/HK103)*60),0))*60),0)),"")</f>
        <v/>
      </c>
      <c r="HJ103" s="407" t="str">
        <f>IFERROR(IF(HG103="PACE_Daniels",(INDEX(BASE!$AE$4:$AH$7,MATCH('Microciclos - Endurance (2)'!HH103,BASE!$AE$4:$AE$7,0),4)),IF(AND(HG103="vVO2máx",HH103&gt;=35,HH103&lt;=45),"9-11",IF(AND(HG103="vVO2máx",HH103&gt;45,HH103&lt;=65),"11",IF(AND(HG103="vVO2máx",HH103&gt;65,HH103&lt;=75),"12-13",IF(AND(HG103="vVO2máx",HH103&gt;=80,HH103&lt;=85),"14-16",IF(AND(HG103="vVO2máx",HH103&gt;=85,HH103&lt;100),"17-19",IF(AND(HG103="vVO2máx",HH103&gt;=100),"20",IF(AND(HG103="FCR",HH103&gt;40,HH103&lt;=60),"12-13",IF(AND(HG103="FCR",HH103&gt;60,HH103&lt;=84),"14-16",IF(AND(HG103="FCR",HH103&gt;=85,HH103&lt;100),"17-19",IF(AND(HG103="FCR",HH103=100),"20",""))))))))))),"")</f>
        <v/>
      </c>
      <c r="HK103" s="409">
        <f>IFERROR(IF(HG103="vVO2máx",(Avaliações!$C$51*'Microciclos - Endurance (2)'!HH103)/100,IF(HG103="Velocidade_crítica",IF(HH103="80% VC",Avaliações!#REF!*0.8,IF(HH103="100% VC",Avaliações!#REF!*1,IF(HH103="120% VC",Avaliações!#REF!*1.2,IF(HH103="&gt;30%",Avaliações!$C$54*1.3,IF(HH103="&gt;40%",Avaliações!$C$54*1.4,0))))),IF(HG103="PACE_Daniels",INDEX(BASE!$Q$4:$V$60,MATCH(Avaliações!$C$53,BASE!$Q$4:$Q$60,0),MATCH('Microciclos - Endurance (2)'!HH103,BASE!$Q$4:$V$4,0)),0))),"")</f>
        <v>0</v>
      </c>
      <c r="HL103" s="409" t="str">
        <f>IF(HJ103="9-11","Zona 1",IF(HJ103="11","Zona 1",IF(HJ103="12-13","Zona 2",IF(HJ103="14-16","Zona 2",IF(HJ103="17-19","Zona 3",IF(HJ103="20","Zona 3",""))))))</f>
        <v/>
      </c>
      <c r="HP103" s="407"/>
      <c r="HQ103" s="407"/>
      <c r="HR103" s="407"/>
      <c r="HS103" s="407"/>
      <c r="HT103" s="407">
        <f>IFERROR(HP103*HQ103*HR103,"")</f>
        <v>0</v>
      </c>
      <c r="HU103" s="407">
        <f>IFERROR(HP103*HQ103*HS103,"")</f>
        <v>0</v>
      </c>
      <c r="HV103" s="408" t="str">
        <f>IFERROR(((HR103*HQ103*HP103)*(IB103*16.6667))+((HP103*HQ103*HS103)*(IG103*16.6667)),"")</f>
        <v/>
      </c>
      <c r="HW103" s="407" t="s">
        <v>144</v>
      </c>
      <c r="HX103" s="407"/>
      <c r="HY103" s="409" t="str">
        <f>IF(IA103="9-11","Zona 1",IF(IA103="11","Zona 1",IF(IA103="12-13","Zona 2",IF(IA103="14-16","Zona 2",IF(IA103="17-19","Zona 3",IF(IA103="20","Zona 3",""))))))</f>
        <v/>
      </c>
      <c r="HZ103" s="410" t="str">
        <f>IFERROR(TIME(0,ROUNDDOWN(((1/IB103)*60),0),ROUND(((((1/IB103)*60)-ROUNDDOWN(((1/IB103)*60),0))*60),0)),"")</f>
        <v/>
      </c>
      <c r="IA103" s="407" t="str">
        <f>IFERROR(IF(HW103="PACE_Daniels",(INDEX(BASE!$AE$4:$AH$8,MATCH('Microciclos - Endurance (2)'!HX103,BASE!$AE$4:$AE$8,0),4)),IF(AND(HW103="vVO2máx",HX103&gt;=35,HX103&lt;=45),"9-11",IF(AND(HW103="vVO2máx",HX103&gt;45,HX103&lt;=65),"11",IF(AND(HW103="vVO2máx",HX103&gt;65,HX103&lt;=75),"12-13",IF(AND(HW103="vVO2máx",HX103&gt;=80,HX103&lt;=85),"14-16",IF(AND(HW103="vVO2máx",HX103&gt;=85,HX103&lt;100),"17-19",IF(AND(HW103="vVO2máx",HX103&gt;=100),"20",IF(AND(HW103="FCR",HX103&gt;40,HX103&lt;=60),"12-13",IF(AND(HW103="FCR",HX103&gt;60,HX103&lt;=84),"14-16",IF(AND(HW103="FCR",HX103&gt;=85,HX103&lt;100),"17-19",IF(AND(HW103="FCR",HX103=100),"20",""))))))))))),"")</f>
        <v/>
      </c>
      <c r="IB103" s="409" t="str">
        <f>IFERROR(IF(HW103="vVO2máx",(Avaliações!$C$51*'Microciclos - Endurance (2)'!HX103)/100,IF(HW103="Velocidade_crítica",IF(HX103="80% VC",Avaliações!#REF!*0.8,IF(HX103="100% VC",Avaliações!#REF!*1,IF(HX103="120% VC",Avaliações!#REF!*1.2,IF(HX103="&gt;30%",Avaliações!$C$54*1.3,IF(HX103="&gt;40%",Avaliações!$C$54*1.4,0))))),IF(HW103="PACE_Daniels",INDEX(BASE!$Q$4:$V$60,MATCH(Avaliações!$C$53,BASE!$Q$4:$Q$60,0),MATCH('Microciclos - Endurance (2)'!HX103,BASE!$Q$4:$V$4,0)),""))),"")</f>
        <v/>
      </c>
      <c r="IC103" s="407" t="s">
        <v>144</v>
      </c>
      <c r="ID103" s="407"/>
      <c r="IE103" s="410" t="str">
        <f>IFERROR(TIME(0,ROUNDDOWN(((1/IG103)*60),0),ROUND(((((1/IG103)*60)-ROUNDDOWN(((1/IG103)*60),0))*60),0)),"")</f>
        <v/>
      </c>
      <c r="IF103" s="407" t="str">
        <f>IFERROR(IF(IC103="PACE_Daniels",(INDEX(BASE!$AE$4:$AH$7,MATCH('Microciclos - Endurance (2)'!ID103,BASE!$AE$4:$AE$7,0),4)),IF(AND(IC103="vVO2máx",ID103&gt;=35,ID103&lt;=45),"9-11",IF(AND(IC103="vVO2máx",ID103&gt;45,ID103&lt;=65),"11",IF(AND(IC103="vVO2máx",ID103&gt;65,ID103&lt;=75),"12-13",IF(AND(IC103="vVO2máx",ID103&gt;=80,ID103&lt;=85),"14-16",IF(AND(IC103="vVO2máx",ID103&gt;=85,ID103&lt;100),"17-19",IF(AND(IC103="vVO2máx",ID103&gt;=100),"20",IF(AND(IC103="FCR",ID103&gt;40,ID103&lt;=60),"12-13",IF(AND(IC103="FCR",ID103&gt;60,ID103&lt;=84),"14-16",IF(AND(IC103="FCR",ID103&gt;=85,ID103&lt;100),"17-19",IF(AND(IC103="FCR",ID103=100),"20",""))))))))))),"")</f>
        <v/>
      </c>
      <c r="IG103" s="409">
        <f>IFERROR(IF(IC103="vVO2máx",(Avaliações!$C$51*'Microciclos - Endurance (2)'!ID103)/100,IF(IC103="Velocidade_crítica",IF(ID103="80% VC",Avaliações!#REF!*0.8,IF(ID103="100% VC",Avaliações!#REF!*1,IF(ID103="120% VC",Avaliações!#REF!*1.2,IF(ID103="&gt;30%",Avaliações!$C$54*1.3,IF(ID103="&gt;40%",Avaliações!$C$54*1.4,0))))),IF(IC103="PACE_Daniels",INDEX(BASE!$Q$4:$V$60,MATCH(Avaliações!$C$53,BASE!$Q$4:$Q$60,0),MATCH('Microciclos - Endurance (2)'!ID103,BASE!$Q$4:$V$4,0)),0))),"")</f>
        <v>0</v>
      </c>
      <c r="IH103" s="409" t="str">
        <f>IF(IF103="9-11","Zona 1",IF(IF103="11","Zona 1",IF(IF103="12-13","Zona 2",IF(IF103="14-16","Zona 2",IF(IF103="17-19","Zona 3",IF(IF103="20","Zona 3",""))))))</f>
        <v/>
      </c>
      <c r="IL103" s="407"/>
      <c r="IM103" s="407"/>
      <c r="IN103" s="407"/>
      <c r="IO103" s="407"/>
      <c r="IP103" s="407">
        <f>IFERROR(IL103*IM103*IN103,"")</f>
        <v>0</v>
      </c>
      <c r="IQ103" s="407">
        <f>IFERROR(IL103*IM103*IO103,"")</f>
        <v>0</v>
      </c>
      <c r="IR103" s="408" t="str">
        <f>IFERROR(((IN103*IM103*IL103)*(IX103*16.6667))+((IL103*IM103*IO103)*(JC103*16.6667)),"")</f>
        <v/>
      </c>
      <c r="IS103" s="407" t="s">
        <v>144</v>
      </c>
      <c r="IT103" s="407"/>
      <c r="IU103" s="409" t="str">
        <f>IF(IW103="9-11","Zona 1",IF(IW103="11","Zona 1",IF(IW103="12-13","Zona 2",IF(IW103="14-16","Zona 2",IF(IW103="17-19","Zona 3",IF(IW103="20","Zona 3",""))))))</f>
        <v/>
      </c>
      <c r="IV103" s="410" t="str">
        <f>IFERROR(TIME(0,ROUNDDOWN(((1/IX103)*60),0),ROUND(((((1/IX103)*60)-ROUNDDOWN(((1/IX103)*60),0))*60),0)),"")</f>
        <v/>
      </c>
      <c r="IW103" s="407" t="str">
        <f>IFERROR(IF(IS103="PACE_Daniels",(INDEX(BASE!$AE$4:$AH$8,MATCH('Microciclos - Endurance (2)'!IT103,BASE!$AE$4:$AE$8,0),4)),IF(AND(IS103="vVO2máx",IT103&gt;=35,IT103&lt;=45),"9-11",IF(AND(IS103="vVO2máx",IT103&gt;45,IT103&lt;=65),"11",IF(AND(IS103="vVO2máx",IT103&gt;65,IT103&lt;=75),"12-13",IF(AND(IS103="vVO2máx",IT103&gt;=80,IT103&lt;=85),"14-16",IF(AND(IS103="vVO2máx",IT103&gt;=85,IT103&lt;100),"17-19",IF(AND(IS103="vVO2máx",IT103&gt;=100),"20",IF(AND(IS103="FCR",IT103&gt;40,IT103&lt;=60),"12-13",IF(AND(IS103="FCR",IT103&gt;60,IT103&lt;=84),"14-16",IF(AND(IS103="FCR",IT103&gt;=85,IT103&lt;100),"17-19",IF(AND(IS103="FCR",IT103=100),"20",""))))))))))),"")</f>
        <v/>
      </c>
      <c r="IX103" s="409" t="str">
        <f>IFERROR(IF(IS103="vVO2máx",(Avaliações!$C$51*'Microciclos - Endurance (2)'!IT103)/100,IF(IS103="Velocidade_crítica",IF(IT103="80% VC",Avaliações!#REF!*0.8,IF(IT103="100% VC",Avaliações!#REF!*1,IF(IT103="120% VC",Avaliações!#REF!*1.2,IF(IT103="&gt;30%",Avaliações!$C$54*1.3,IF(IT103="&gt;40%",Avaliações!$C$54*1.4,0))))),IF(IS103="PACE_Daniels",INDEX(BASE!$Q$4:$V$60,MATCH(Avaliações!$C$53,BASE!$Q$4:$Q$60,0),MATCH('Microciclos - Endurance (2)'!IT103,BASE!$Q$4:$V$4,0)),""))),"")</f>
        <v/>
      </c>
      <c r="IY103" s="407" t="s">
        <v>144</v>
      </c>
      <c r="IZ103" s="407"/>
      <c r="JA103" s="410" t="str">
        <f>IFERROR(TIME(0,ROUNDDOWN(((1/JC103)*60),0),ROUND(((((1/JC103)*60)-ROUNDDOWN(((1/JC103)*60),0))*60),0)),"")</f>
        <v/>
      </c>
      <c r="JB103" s="407" t="str">
        <f>IFERROR(IF(IY103="PACE_Daniels",(INDEX(BASE!$AE$4:$AH$7,MATCH('Microciclos - Endurance (2)'!IZ103,BASE!$AE$4:$AE$7,0),4)),IF(AND(IY103="vVO2máx",IZ103&gt;=35,IZ103&lt;=45),"9-11",IF(AND(IY103="vVO2máx",IZ103&gt;45,IZ103&lt;=65),"11",IF(AND(IY103="vVO2máx",IZ103&gt;65,IZ103&lt;=75),"12-13",IF(AND(IY103="vVO2máx",IZ103&gt;=80,IZ103&lt;=85),"14-16",IF(AND(IY103="vVO2máx",IZ103&gt;=85,IZ103&lt;100),"17-19",IF(AND(IY103="vVO2máx",IZ103&gt;=100),"20",IF(AND(IY103="FCR",IZ103&gt;40,IZ103&lt;=60),"12-13",IF(AND(IY103="FCR",IZ103&gt;60,IZ103&lt;=84),"14-16",IF(AND(IY103="FCR",IZ103&gt;=85,IZ103&lt;100),"17-19",IF(AND(IY103="FCR",IZ103=100),"20",""))))))))))),"")</f>
        <v/>
      </c>
      <c r="JC103" s="409">
        <f>IFERROR(IF(IY103="vVO2máx",(Avaliações!$C$51*'Microciclos - Endurance (2)'!IZ103)/100,IF(IY103="Velocidade_crítica",IF(IZ103="80% VC",Avaliações!#REF!*0.8,IF(IZ103="100% VC",Avaliações!#REF!*1,IF(IZ103="120% VC",Avaliações!#REF!*1.2,IF(IZ103="&gt;30%",Avaliações!$C$54*1.3,IF(IZ103="&gt;40%",Avaliações!$C$54*1.4,0))))),IF(IY103="PACE_Daniels",INDEX(BASE!$Q$4:$V$60,MATCH(Avaliações!$C$53,BASE!$Q$4:$Q$60,0),MATCH('Microciclos - Endurance (2)'!IZ103,BASE!$Q$4:$V$4,0)),0))),"")</f>
        <v>0</v>
      </c>
      <c r="JD103" s="409" t="str">
        <f>IF(JB103="9-11","Zona 1",IF(JB103="11","Zona 1",IF(JB103="12-13","Zona 2",IF(JB103="14-16","Zona 2",IF(JB103="17-19","Zona 3",IF(JB103="20","Zona 3",""))))))</f>
        <v/>
      </c>
      <c r="JH103" s="407"/>
      <c r="JI103" s="407"/>
      <c r="JJ103" s="407"/>
      <c r="JK103" s="407"/>
      <c r="JL103" s="407">
        <f>IFERROR(JH103*JI103*JJ103,"")</f>
        <v>0</v>
      </c>
      <c r="JM103" s="407">
        <f>IFERROR(JH103*JI103*JK103,"")</f>
        <v>0</v>
      </c>
      <c r="JN103" s="408" t="str">
        <f>IFERROR(((JJ103*JI103*JH103)*(JT103*16.6667))+((JH103*JI103*JK103)*(JY103*16.6667)),"")</f>
        <v/>
      </c>
      <c r="JO103" s="407" t="s">
        <v>144</v>
      </c>
      <c r="JP103" s="407"/>
      <c r="JQ103" s="409" t="str">
        <f>IF(JS103="9-11","Zona 1",IF(JS103="11","Zona 1",IF(JS103="12-13","Zona 2",IF(JS103="14-16","Zona 2",IF(JS103="17-19","Zona 3",IF(JS103="20","Zona 3",""))))))</f>
        <v/>
      </c>
      <c r="JR103" s="410" t="str">
        <f>IFERROR(TIME(0,ROUNDDOWN(((1/JT103)*60),0),ROUND(((((1/JT103)*60)-ROUNDDOWN(((1/JT103)*60),0))*60),0)),"")</f>
        <v/>
      </c>
      <c r="JS103" s="407" t="str">
        <f>IFERROR(IF(JO103="PACE_Daniels",(INDEX(BASE!$AE$4:$AH$8,MATCH('Microciclos - Endurance (2)'!JP103,BASE!$AE$4:$AE$8,0),4)),IF(AND(JO103="vVO2máx",JP103&gt;=35,JP103&lt;=45),"9-11",IF(AND(JO103="vVO2máx",JP103&gt;45,JP103&lt;=65),"11",IF(AND(JO103="vVO2máx",JP103&gt;65,JP103&lt;=75),"12-13",IF(AND(JO103="vVO2máx",JP103&gt;=80,JP103&lt;=85),"14-16",IF(AND(JO103="vVO2máx",JP103&gt;=85,JP103&lt;100),"17-19",IF(AND(JO103="vVO2máx",JP103&gt;=100),"20",IF(AND(JO103="FCR",JP103&gt;40,JP103&lt;=60),"12-13",IF(AND(JO103="FCR",JP103&gt;60,JP103&lt;=84),"14-16",IF(AND(JO103="FCR",JP103&gt;=85,JP103&lt;100),"17-19",IF(AND(JO103="FCR",JP103=100),"20",""))))))))))),"")</f>
        <v/>
      </c>
      <c r="JT103" s="409" t="str">
        <f>IFERROR(IF(JO103="vVO2máx",(Avaliações!$C$51*'Microciclos - Endurance (2)'!JP103)/100,IF(JO103="Velocidade_crítica",IF(JP103="80% VC",Avaliações!#REF!*0.8,IF(JP103="100% VC",Avaliações!#REF!*1,IF(JP103="120% VC",Avaliações!#REF!*1.2,IF(JP103="&gt;30%",Avaliações!$C$54*1.3,IF(JP103="&gt;40%",Avaliações!$C$54*1.4,0))))),IF(JO103="PACE_Daniels",INDEX(BASE!$Q$4:$V$60,MATCH(Avaliações!$C$53,BASE!$Q$4:$Q$60,0),MATCH('Microciclos - Endurance (2)'!JP103,BASE!$Q$4:$V$4,0)),""))),"")</f>
        <v/>
      </c>
      <c r="JU103" s="407" t="s">
        <v>144</v>
      </c>
      <c r="JV103" s="407"/>
      <c r="JW103" s="410" t="str">
        <f>IFERROR(TIME(0,ROUNDDOWN(((1/JY103)*60),0),ROUND(((((1/JY103)*60)-ROUNDDOWN(((1/JY103)*60),0))*60),0)),"")</f>
        <v/>
      </c>
      <c r="JX103" s="407" t="str">
        <f>IFERROR(IF(JU103="PACE_Daniels",(INDEX(BASE!$AE$4:$AH$7,MATCH('Microciclos - Endurance (2)'!JV103,BASE!$AE$4:$AE$7,0),4)),IF(AND(JU103="vVO2máx",JV103&gt;=35,JV103&lt;=45),"9-11",IF(AND(JU103="vVO2máx",JV103&gt;45,JV103&lt;=65),"11",IF(AND(JU103="vVO2máx",JV103&gt;65,JV103&lt;=75),"12-13",IF(AND(JU103="vVO2máx",JV103&gt;=80,JV103&lt;=85),"14-16",IF(AND(JU103="vVO2máx",JV103&gt;=85,JV103&lt;100),"17-19",IF(AND(JU103="vVO2máx",JV103&gt;=100),"20",IF(AND(JU103="FCR",JV103&gt;40,JV103&lt;=60),"12-13",IF(AND(JU103="FCR",JV103&gt;60,JV103&lt;=84),"14-16",IF(AND(JU103="FCR",JV103&gt;=85,JV103&lt;100),"17-19",IF(AND(JU103="FCR",JV103=100),"20",""))))))))))),"")</f>
        <v/>
      </c>
      <c r="JY103" s="409">
        <f>IFERROR(IF(JU103="vVO2máx",(Avaliações!$C$51*'Microciclos - Endurance (2)'!JV103)/100,IF(JU103="Velocidade_crítica",IF(JV103="80% VC",Avaliações!#REF!*0.8,IF(JV103="100% VC",Avaliações!#REF!*1,IF(JV103="120% VC",Avaliações!#REF!*1.2,IF(JV103="&gt;30%",Avaliações!$C$54*1.3,IF(JV103="&gt;40%",Avaliações!$C$54*1.4,0))))),IF(JU103="PACE_Daniels",INDEX(BASE!$Q$4:$V$60,MATCH(Avaliações!$C$53,BASE!$Q$4:$Q$60,0),MATCH('Microciclos - Endurance (2)'!JV103,BASE!$Q$4:$V$4,0)),0))),"")</f>
        <v>0</v>
      </c>
      <c r="JZ103" s="409" t="str">
        <f>IF(JX103="9-11","Zona 1",IF(JX103="11","Zona 1",IF(JX103="12-13","Zona 2",IF(JX103="14-16","Zona 2",IF(JX103="17-19","Zona 3",IF(JX103="20","Zona 3",""))))))</f>
        <v/>
      </c>
      <c r="KD103" s="407"/>
      <c r="KE103" s="407"/>
      <c r="KF103" s="407"/>
      <c r="KG103" s="407"/>
      <c r="KH103" s="407">
        <f>IFERROR(KD103*KE103*KF103,"")</f>
        <v>0</v>
      </c>
      <c r="KI103" s="407">
        <f>IFERROR(KD103*KE103*KG103,"")</f>
        <v>0</v>
      </c>
      <c r="KJ103" s="408" t="str">
        <f>IFERROR(((KF103*KE103*KD103)*(KP103*16.6667))+((KD103*KE103*KG103)*(KU103*16.6667)),"")</f>
        <v/>
      </c>
      <c r="KK103" s="407" t="s">
        <v>144</v>
      </c>
      <c r="KL103" s="407"/>
      <c r="KM103" s="409" t="str">
        <f>IF(KO103="9-11","Zona 1",IF(KO103="11","Zona 1",IF(KO103="12-13","Zona 2",IF(KO103="14-16","Zona 2",IF(KO103="17-19","Zona 3",IF(KO103="20","Zona 3",""))))))</f>
        <v/>
      </c>
      <c r="KN103" s="410" t="str">
        <f>IFERROR(TIME(0,ROUNDDOWN(((1/KP103)*60),0),ROUND(((((1/KP103)*60)-ROUNDDOWN(((1/KP103)*60),0))*60),0)),"")</f>
        <v/>
      </c>
      <c r="KO103" s="407" t="str">
        <f>IFERROR(IF(KK103="PACE_Daniels",(INDEX(BASE!$AE$4:$AH$8,MATCH('Microciclos - Endurance (2)'!KL103,BASE!$AE$4:$AE$8,0),4)),IF(AND(KK103="vVO2máx",KL103&gt;=35,KL103&lt;=45),"9-11",IF(AND(KK103="vVO2máx",KL103&gt;45,KL103&lt;=65),"11",IF(AND(KK103="vVO2máx",KL103&gt;65,KL103&lt;=75),"12-13",IF(AND(KK103="vVO2máx",KL103&gt;=80,KL103&lt;=85),"14-16",IF(AND(KK103="vVO2máx",KL103&gt;=85,KL103&lt;100),"17-19",IF(AND(KK103="vVO2máx",KL103&gt;=100),"20",IF(AND(KK103="FCR",KL103&gt;40,KL103&lt;=60),"12-13",IF(AND(KK103="FCR",KL103&gt;60,KL103&lt;=84),"14-16",IF(AND(KK103="FCR",KL103&gt;=85,KL103&lt;100),"17-19",IF(AND(KK103="FCR",KL103=100),"20",""))))))))))),"")</f>
        <v/>
      </c>
      <c r="KP103" s="409" t="str">
        <f>IFERROR(IF(KK103="vVO2máx",(Avaliações!$C$51*'Microciclos - Endurance (2)'!KL103)/100,IF(KK103="Velocidade_crítica",IF(KL103="80% VC",Avaliações!#REF!*0.8,IF(KL103="100% VC",Avaliações!#REF!*1,IF(KL103="120% VC",Avaliações!#REF!*1.2,IF(KL103="&gt;30%",Avaliações!$C$54*1.3,IF(KL103="&gt;40%",Avaliações!$C$54*1.4,0))))),IF(KK103="PACE_Daniels",INDEX(BASE!$Q$4:$V$60,MATCH(Avaliações!$C$53,BASE!$Q$4:$Q$60,0),MATCH('Microciclos - Endurance (2)'!KL103,BASE!$Q$4:$V$4,0)),""))),"")</f>
        <v/>
      </c>
      <c r="KQ103" s="407" t="s">
        <v>144</v>
      </c>
      <c r="KR103" s="407"/>
      <c r="KS103" s="410" t="str">
        <f>IFERROR(TIME(0,ROUNDDOWN(((1/KU103)*60),0),ROUND(((((1/KU103)*60)-ROUNDDOWN(((1/KU103)*60),0))*60),0)),"")</f>
        <v/>
      </c>
      <c r="KT103" s="407" t="str">
        <f>IFERROR(IF(KQ103="PACE_Daniels",(INDEX(BASE!$AE$4:$AH$7,MATCH('Microciclos - Endurance (2)'!KR103,BASE!$AE$4:$AE$7,0),4)),IF(AND(KQ103="vVO2máx",KR103&gt;=35,KR103&lt;=45),"9-11",IF(AND(KQ103="vVO2máx",KR103&gt;45,KR103&lt;=65),"11",IF(AND(KQ103="vVO2máx",KR103&gt;65,KR103&lt;=75),"12-13",IF(AND(KQ103="vVO2máx",KR103&gt;=80,KR103&lt;=85),"14-16",IF(AND(KQ103="vVO2máx",KR103&gt;=85,KR103&lt;100),"17-19",IF(AND(KQ103="vVO2máx",KR103&gt;=100),"20",IF(AND(KQ103="FCR",KR103&gt;40,KR103&lt;=60),"12-13",IF(AND(KQ103="FCR",KR103&gt;60,KR103&lt;=84),"14-16",IF(AND(KQ103="FCR",KR103&gt;=85,KR103&lt;100),"17-19",IF(AND(KQ103="FCR",KR103=100),"20",""))))))))))),"")</f>
        <v/>
      </c>
      <c r="KU103" s="409">
        <f>IFERROR(IF(KQ103="vVO2máx",(Avaliações!$C$51*'Microciclos - Endurance (2)'!KR103)/100,IF(KQ103="Velocidade_crítica",IF(KR103="80% VC",Avaliações!#REF!*0.8,IF(KR103="100% VC",Avaliações!#REF!*1,IF(KR103="120% VC",Avaliações!#REF!*1.2,IF(KR103="&gt;30%",Avaliações!$C$54*1.3,IF(KR103="&gt;40%",Avaliações!$C$54*1.4,0))))),IF(KQ103="PACE_Daniels",INDEX(BASE!$Q$4:$V$60,MATCH(Avaliações!$C$53,BASE!$Q$4:$Q$60,0),MATCH('Microciclos - Endurance (2)'!KR103,BASE!$Q$4:$V$4,0)),0))),"")</f>
        <v>0</v>
      </c>
      <c r="KV103" s="409" t="str">
        <f>IF(KT103="9-11","Zona 1",IF(KT103="11","Zona 1",IF(KT103="12-13","Zona 2",IF(KT103="14-16","Zona 2",IF(KT103="17-19","Zona 3",IF(KT103="20","Zona 3",""))))))</f>
        <v/>
      </c>
      <c r="KZ103" s="407"/>
      <c r="LA103" s="407"/>
      <c r="LB103" s="407"/>
      <c r="LC103" s="407"/>
      <c r="LD103" s="407">
        <f>IFERROR(KZ103*LA103*LB103,"")</f>
        <v>0</v>
      </c>
      <c r="LE103" s="407">
        <f>IFERROR(KZ103*LA103*LC103,"")</f>
        <v>0</v>
      </c>
      <c r="LF103" s="408" t="str">
        <f>IFERROR(((LB103*LA103*KZ103)*(LL103*16.6667))+((KZ103*LA103*LC103)*(LQ103*16.6667)),"")</f>
        <v/>
      </c>
      <c r="LG103" s="407" t="s">
        <v>144</v>
      </c>
      <c r="LH103" s="407"/>
      <c r="LI103" s="409" t="str">
        <f>IF(LK103="9-11","Zona 1",IF(LK103="11","Zona 1",IF(LK103="12-13","Zona 2",IF(LK103="14-16","Zona 2",IF(LK103="17-19","Zona 3",IF(LK103="20","Zona 3",""))))))</f>
        <v/>
      </c>
      <c r="LJ103" s="410" t="str">
        <f>IFERROR(TIME(0,ROUNDDOWN(((1/LL103)*60),0),ROUND(((((1/LL103)*60)-ROUNDDOWN(((1/LL103)*60),0))*60),0)),"")</f>
        <v/>
      </c>
      <c r="LK103" s="407" t="str">
        <f>IFERROR(IF(LG103="PACE_Daniels",(INDEX(BASE!$AE$4:$AH$8,MATCH('Microciclos - Endurance (2)'!LH103,BASE!$AE$4:$AE$8,0),4)),IF(AND(LG103="vVO2máx",LH103&gt;=35,LH103&lt;=45),"9-11",IF(AND(LG103="vVO2máx",LH103&gt;45,LH103&lt;=65),"11",IF(AND(LG103="vVO2máx",LH103&gt;65,LH103&lt;=75),"12-13",IF(AND(LG103="vVO2máx",LH103&gt;=80,LH103&lt;=85),"14-16",IF(AND(LG103="vVO2máx",LH103&gt;=85,LH103&lt;100),"17-19",IF(AND(LG103="vVO2máx",LH103&gt;=100),"20",IF(AND(LG103="FCR",LH103&gt;40,LH103&lt;=60),"12-13",IF(AND(LG103="FCR",LH103&gt;60,LH103&lt;=84),"14-16",IF(AND(LG103="FCR",LH103&gt;=85,LH103&lt;100),"17-19",IF(AND(LG103="FCR",LH103=100),"20",""))))))))))),"")</f>
        <v/>
      </c>
      <c r="LL103" s="409" t="str">
        <f>IFERROR(IF(LG103="vVO2máx",(Avaliações!$C$51*'Microciclos - Endurance (2)'!LH103)/100,IF(LG103="Velocidade_crítica",IF(LH103="80% VC",Avaliações!#REF!*0.8,IF(LH103="100% VC",Avaliações!#REF!*1,IF(LH103="120% VC",Avaliações!#REF!*1.2,IF(LH103="&gt;30%",Avaliações!$C$54*1.3,IF(LH103="&gt;40%",Avaliações!$C$54*1.4,0))))),IF(LG103="PACE_Daniels",INDEX(BASE!$Q$4:$V$60,MATCH(Avaliações!$C$53,BASE!$Q$4:$Q$60,0),MATCH('Microciclos - Endurance (2)'!LH103,BASE!$Q$4:$V$4,0)),""))),"")</f>
        <v/>
      </c>
      <c r="LM103" s="407" t="s">
        <v>144</v>
      </c>
      <c r="LN103" s="407"/>
      <c r="LO103" s="410" t="str">
        <f>IFERROR(TIME(0,ROUNDDOWN(((1/LQ103)*60),0),ROUND(((((1/LQ103)*60)-ROUNDDOWN(((1/LQ103)*60),0))*60),0)),"")</f>
        <v/>
      </c>
      <c r="LP103" s="407" t="str">
        <f>IFERROR(IF(LM103="PACE_Daniels",(INDEX(BASE!$AE$4:$AH$7,MATCH('Microciclos - Endurance (2)'!LN103,BASE!$AE$4:$AE$7,0),4)),IF(AND(LM103="vVO2máx",LN103&gt;=35,LN103&lt;=45),"9-11",IF(AND(LM103="vVO2máx",LN103&gt;45,LN103&lt;=65),"11",IF(AND(LM103="vVO2máx",LN103&gt;65,LN103&lt;=75),"12-13",IF(AND(LM103="vVO2máx",LN103&gt;=80,LN103&lt;=85),"14-16",IF(AND(LM103="vVO2máx",LN103&gt;=85,LN103&lt;100),"17-19",IF(AND(LM103="vVO2máx",LN103&gt;=100),"20",IF(AND(LM103="FCR",LN103&gt;40,LN103&lt;=60),"12-13",IF(AND(LM103="FCR",LN103&gt;60,LN103&lt;=84),"14-16",IF(AND(LM103="FCR",LN103&gt;=85,LN103&lt;100),"17-19",IF(AND(LM103="FCR",LN103=100),"20",""))))))))))),"")</f>
        <v/>
      </c>
      <c r="LQ103" s="409">
        <f>IFERROR(IF(LM103="vVO2máx",(Avaliações!$C$51*'Microciclos - Endurance (2)'!LN103)/100,IF(LM103="Velocidade_crítica",IF(LN103="80% VC",Avaliações!#REF!*0.8,IF(LN103="100% VC",Avaliações!#REF!*1,IF(LN103="120% VC",Avaliações!#REF!*1.2,IF(LN103="&gt;30%",Avaliações!$C$54*1.3,IF(LN103="&gt;40%",Avaliações!$C$54*1.4,0))))),IF(LM103="PACE_Daniels",INDEX(BASE!$Q$4:$V$60,MATCH(Avaliações!$C$53,BASE!$Q$4:$Q$60,0),MATCH('Microciclos - Endurance (2)'!LN103,BASE!$Q$4:$V$4,0)),0))),"")</f>
        <v>0</v>
      </c>
      <c r="LR103" s="409" t="str">
        <f>IF(LP103="9-11","Zona 1",IF(LP103="11","Zona 1",IF(LP103="12-13","Zona 2",IF(LP103="14-16","Zona 2",IF(LP103="17-19","Zona 3",IF(LP103="20","Zona 3",""))))))</f>
        <v/>
      </c>
      <c r="LV103" s="407"/>
      <c r="LW103" s="407"/>
      <c r="LX103" s="407"/>
      <c r="LY103" s="407"/>
      <c r="LZ103" s="407">
        <f>IFERROR(LV103*LW103*LX103,"")</f>
        <v>0</v>
      </c>
      <c r="MA103" s="407">
        <f>IFERROR(LV103*LW103*LY103,"")</f>
        <v>0</v>
      </c>
      <c r="MB103" s="408" t="str">
        <f>IFERROR(((LX103*LW103*LV103)*(MH103*16.6667))+((LV103*LW103*LY103)*(MM103*16.6667)),"")</f>
        <v/>
      </c>
      <c r="MC103" s="407" t="s">
        <v>144</v>
      </c>
      <c r="MD103" s="407"/>
      <c r="ME103" s="409" t="str">
        <f>IF(MG103="9-11","Zona 1",IF(MG103="11","Zona 1",IF(MG103="12-13","Zona 2",IF(MG103="14-16","Zona 2",IF(MG103="17-19","Zona 3",IF(MG103="20","Zona 3",""))))))</f>
        <v/>
      </c>
      <c r="MF103" s="410" t="str">
        <f>IFERROR(TIME(0,ROUNDDOWN(((1/MH103)*60),0),ROUND(((((1/MH103)*60)-ROUNDDOWN(((1/MH103)*60),0))*60),0)),"")</f>
        <v/>
      </c>
      <c r="MG103" s="407" t="str">
        <f>IFERROR(IF(MC103="PACE_Daniels",(INDEX(BASE!$AE$4:$AH$8,MATCH('Microciclos - Endurance (2)'!MD103,BASE!$AE$4:$AE$8,0),4)),IF(AND(MC103="vVO2máx",MD103&gt;=35,MD103&lt;=45),"9-11",IF(AND(MC103="vVO2máx",MD103&gt;45,MD103&lt;=65),"11",IF(AND(MC103="vVO2máx",MD103&gt;65,MD103&lt;=75),"12-13",IF(AND(MC103="vVO2máx",MD103&gt;=80,MD103&lt;=85),"14-16",IF(AND(MC103="vVO2máx",MD103&gt;=85,MD103&lt;100),"17-19",IF(AND(MC103="vVO2máx",MD103&gt;=100),"20",IF(AND(MC103="FCR",MD103&gt;40,MD103&lt;=60),"12-13",IF(AND(MC103="FCR",MD103&gt;60,MD103&lt;=84),"14-16",IF(AND(MC103="FCR",MD103&gt;=85,MD103&lt;100),"17-19",IF(AND(MC103="FCR",MD103=100),"20",""))))))))))),"")</f>
        <v/>
      </c>
      <c r="MH103" s="409" t="str">
        <f>IFERROR(IF(MC103="vVO2máx",(Avaliações!$C$51*'Microciclos - Endurance (2)'!MD103)/100,IF(MC103="Velocidade_crítica",IF(MD103="80% VC",Avaliações!#REF!*0.8,IF(MD103="100% VC",Avaliações!#REF!*1,IF(MD103="120% VC",Avaliações!#REF!*1.2,IF(MD103="&gt;30%",Avaliações!$C$54*1.3,IF(MD103="&gt;40%",Avaliações!$C$54*1.4,0))))),IF(MC103="PACE_Daniels",INDEX(BASE!$Q$4:$V$60,MATCH(Avaliações!$C$53,BASE!$Q$4:$Q$60,0),MATCH('Microciclos - Endurance (2)'!MD103,BASE!$Q$4:$V$4,0)),""))),"")</f>
        <v/>
      </c>
      <c r="MI103" s="407" t="s">
        <v>144</v>
      </c>
      <c r="MJ103" s="407"/>
      <c r="MK103" s="410" t="str">
        <f>IFERROR(TIME(0,ROUNDDOWN(((1/MM103)*60),0),ROUND(((((1/MM103)*60)-ROUNDDOWN(((1/MM103)*60),0))*60),0)),"")</f>
        <v/>
      </c>
      <c r="ML103" s="407" t="str">
        <f>IFERROR(IF(MI103="PACE_Daniels",(INDEX(BASE!$AE$4:$AH$7,MATCH('Microciclos - Endurance (2)'!MJ103,BASE!$AE$4:$AE$7,0),4)),IF(AND(MI103="vVO2máx",MJ103&gt;=35,MJ103&lt;=45),"9-11",IF(AND(MI103="vVO2máx",MJ103&gt;45,MJ103&lt;=65),"11",IF(AND(MI103="vVO2máx",MJ103&gt;65,MJ103&lt;=75),"12-13",IF(AND(MI103="vVO2máx",MJ103&gt;=80,MJ103&lt;=85),"14-16",IF(AND(MI103="vVO2máx",MJ103&gt;=85,MJ103&lt;100),"17-19",IF(AND(MI103="vVO2máx",MJ103&gt;=100),"20",IF(AND(MI103="FCR",MJ103&gt;40,MJ103&lt;=60),"12-13",IF(AND(MI103="FCR",MJ103&gt;60,MJ103&lt;=84),"14-16",IF(AND(MI103="FCR",MJ103&gt;=85,MJ103&lt;100),"17-19",IF(AND(MI103="FCR",MJ103=100),"20",""))))))))))),"")</f>
        <v/>
      </c>
      <c r="MM103" s="409">
        <f>IFERROR(IF(MI103="vVO2máx",(Avaliações!$C$51*'Microciclos - Endurance (2)'!MJ103)/100,IF(MI103="Velocidade_crítica",IF(MJ103="80% VC",Avaliações!#REF!*0.8,IF(MJ103="100% VC",Avaliações!#REF!*1,IF(MJ103="120% VC",Avaliações!#REF!*1.2,IF(MJ103="&gt;30%",Avaliações!$C$54*1.3,IF(MJ103="&gt;40%",Avaliações!$C$54*1.4,0))))),IF(MI103="PACE_Daniels",INDEX(BASE!$Q$4:$V$60,MATCH(Avaliações!$C$53,BASE!$Q$4:$Q$60,0),MATCH('Microciclos - Endurance (2)'!MJ103,BASE!$Q$4:$V$4,0)),0))),"")</f>
        <v>0</v>
      </c>
      <c r="MN103" s="409" t="str">
        <f>IF(ML103="9-11","Zona 1",IF(ML103="11","Zona 1",IF(ML103="12-13","Zona 2",IF(ML103="14-16","Zona 2",IF(ML103="17-19","Zona 3",IF(ML103="20","Zona 3",""))))))</f>
        <v/>
      </c>
      <c r="MR103" s="407"/>
      <c r="MS103" s="407"/>
      <c r="MT103" s="407"/>
      <c r="MU103" s="407"/>
      <c r="MV103" s="407">
        <f>IFERROR(MR103*MS103*MT103,"")</f>
        <v>0</v>
      </c>
      <c r="MW103" s="407">
        <f>IFERROR(MR103*MS103*MU103,"")</f>
        <v>0</v>
      </c>
      <c r="MX103" s="408" t="str">
        <f>IFERROR(((MT103*MS103*MR103)*(ND103*16.6667))+((MR103*MS103*MU103)*(NI103*16.6667)),"")</f>
        <v/>
      </c>
      <c r="MY103" s="407" t="s">
        <v>144</v>
      </c>
      <c r="MZ103" s="407"/>
      <c r="NA103" s="409" t="str">
        <f>IF(NC103="9-11","Zona 1",IF(NC103="11","Zona 1",IF(NC103="12-13","Zona 2",IF(NC103="14-16","Zona 2",IF(NC103="17-19","Zona 3",IF(NC103="20","Zona 3",""))))))</f>
        <v/>
      </c>
      <c r="NB103" s="410" t="str">
        <f>IFERROR(TIME(0,ROUNDDOWN(((1/ND103)*60),0),ROUND(((((1/ND103)*60)-ROUNDDOWN(((1/ND103)*60),0))*60),0)),"")</f>
        <v/>
      </c>
      <c r="NC103" s="407" t="str">
        <f>IFERROR(IF(MY103="PACE_Daniels",(INDEX(BASE!$AE$4:$AH$8,MATCH('Microciclos - Endurance (2)'!MZ103,BASE!$AE$4:$AE$8,0),4)),IF(AND(MY103="vVO2máx",MZ103&gt;=35,MZ103&lt;=45),"9-11",IF(AND(MY103="vVO2máx",MZ103&gt;45,MZ103&lt;=65),"11",IF(AND(MY103="vVO2máx",MZ103&gt;65,MZ103&lt;=75),"12-13",IF(AND(MY103="vVO2máx",MZ103&gt;=80,MZ103&lt;=85),"14-16",IF(AND(MY103="vVO2máx",MZ103&gt;=85,MZ103&lt;100),"17-19",IF(AND(MY103="vVO2máx",MZ103&gt;=100),"20",IF(AND(MY103="FCR",MZ103&gt;40,MZ103&lt;=60),"12-13",IF(AND(MY103="FCR",MZ103&gt;60,MZ103&lt;=84),"14-16",IF(AND(MY103="FCR",MZ103&gt;=85,MZ103&lt;100),"17-19",IF(AND(MY103="FCR",MZ103=100),"20",""))))))))))),"")</f>
        <v/>
      </c>
      <c r="ND103" s="409" t="str">
        <f>IFERROR(IF(MY103="vVO2máx",(Avaliações!$C$51*'Microciclos - Endurance (2)'!MZ103)/100,IF(MY103="Velocidade_crítica",IF(MZ103="80% VC",Avaliações!#REF!*0.8,IF(MZ103="100% VC",Avaliações!#REF!*1,IF(MZ103="120% VC",Avaliações!#REF!*1.2,IF(MZ103="&gt;30%",Avaliações!$C$54*1.3,IF(MZ103="&gt;40%",Avaliações!$C$54*1.4,0))))),IF(MY103="PACE_Daniels",INDEX(BASE!$Q$4:$V$60,MATCH(Avaliações!$C$53,BASE!$Q$4:$Q$60,0),MATCH('Microciclos - Endurance (2)'!MZ103,BASE!$Q$4:$V$4,0)),""))),"")</f>
        <v/>
      </c>
      <c r="NE103" s="407" t="s">
        <v>144</v>
      </c>
      <c r="NF103" s="407"/>
      <c r="NG103" s="410" t="str">
        <f>IFERROR(TIME(0,ROUNDDOWN(((1/NI103)*60),0),ROUND(((((1/NI103)*60)-ROUNDDOWN(((1/NI103)*60),0))*60),0)),"")</f>
        <v/>
      </c>
      <c r="NH103" s="407" t="str">
        <f>IFERROR(IF(NE103="PACE_Daniels",(INDEX(BASE!$AE$4:$AH$7,MATCH('Microciclos - Endurance (2)'!NF103,BASE!$AE$4:$AE$7,0),4)),IF(AND(NE103="vVO2máx",NF103&gt;=35,NF103&lt;=45),"9-11",IF(AND(NE103="vVO2máx",NF103&gt;45,NF103&lt;=65),"11",IF(AND(NE103="vVO2máx",NF103&gt;65,NF103&lt;=75),"12-13",IF(AND(NE103="vVO2máx",NF103&gt;=80,NF103&lt;=85),"14-16",IF(AND(NE103="vVO2máx",NF103&gt;=85,NF103&lt;100),"17-19",IF(AND(NE103="vVO2máx",NF103&gt;=100),"20",IF(AND(NE103="FCR",NF103&gt;40,NF103&lt;=60),"12-13",IF(AND(NE103="FCR",NF103&gt;60,NF103&lt;=84),"14-16",IF(AND(NE103="FCR",NF103&gt;=85,NF103&lt;100),"17-19",IF(AND(NE103="FCR",NF103=100),"20",""))))))))))),"")</f>
        <v/>
      </c>
      <c r="NI103" s="409">
        <f>IFERROR(IF(NE103="vVO2máx",(Avaliações!$C$51*'Microciclos - Endurance (2)'!NF103)/100,IF(NE103="Velocidade_crítica",IF(NF103="80% VC",Avaliações!#REF!*0.8,IF(NF103="100% VC",Avaliações!#REF!*1,IF(NF103="120% VC",Avaliações!#REF!*1.2,IF(NF103="&gt;30%",Avaliações!$C$54*1.3,IF(NF103="&gt;40%",Avaliações!$C$54*1.4,0))))),IF(NE103="PACE_Daniels",INDEX(BASE!$Q$4:$V$60,MATCH(Avaliações!$C$53,BASE!$Q$4:$Q$60,0),MATCH('Microciclos - Endurance (2)'!NF103,BASE!$Q$4:$V$4,0)),0))),"")</f>
        <v>0</v>
      </c>
      <c r="NJ103" s="409" t="str">
        <f>IF(NH103="9-11","Zona 1",IF(NH103="11","Zona 1",IF(NH103="12-13","Zona 2",IF(NH103="14-16","Zona 2",IF(NH103="17-19","Zona 3",IF(NH103="20","Zona 3",""))))))</f>
        <v/>
      </c>
      <c r="NN103" s="407"/>
      <c r="NO103" s="407"/>
      <c r="NP103" s="407"/>
      <c r="NQ103" s="407"/>
      <c r="NR103" s="407">
        <f>IFERROR(NN103*NO103*NP103,"")</f>
        <v>0</v>
      </c>
      <c r="NS103" s="407">
        <f>IFERROR(NN103*NO103*NQ103,"")</f>
        <v>0</v>
      </c>
      <c r="NT103" s="408" t="str">
        <f>IFERROR(((NP103*NO103*NN103)*(NZ103*16.6667))+((NN103*NO103*NQ103)*(OE103*16.6667)),"")</f>
        <v/>
      </c>
      <c r="NU103" s="407" t="s">
        <v>144</v>
      </c>
      <c r="NV103" s="407"/>
      <c r="NW103" s="409" t="str">
        <f>IF(NY103="9-11","Zona 1",IF(NY103="11","Zona 1",IF(NY103="12-13","Zona 2",IF(NY103="14-16","Zona 2",IF(NY103="17-19","Zona 3",IF(NY103="20","Zona 3",""))))))</f>
        <v/>
      </c>
      <c r="NX103" s="410" t="str">
        <f>IFERROR(TIME(0,ROUNDDOWN(((1/NZ103)*60),0),ROUND(((((1/NZ103)*60)-ROUNDDOWN(((1/NZ103)*60),0))*60),0)),"")</f>
        <v/>
      </c>
      <c r="NY103" s="407" t="str">
        <f>IFERROR(IF(NU103="PACE_Daniels",(INDEX(BASE!$AE$4:$AH$8,MATCH('Microciclos - Endurance (2)'!NV103,BASE!$AE$4:$AE$8,0),4)),IF(AND(NU103="vVO2máx",NV103&gt;=35,NV103&lt;=45),"9-11",IF(AND(NU103="vVO2máx",NV103&gt;45,NV103&lt;=65),"11",IF(AND(NU103="vVO2máx",NV103&gt;65,NV103&lt;=75),"12-13",IF(AND(NU103="vVO2máx",NV103&gt;=80,NV103&lt;=85),"14-16",IF(AND(NU103="vVO2máx",NV103&gt;=85,NV103&lt;100),"17-19",IF(AND(NU103="vVO2máx",NV103&gt;=100),"20",IF(AND(NU103="FCR",NV103&gt;40,NV103&lt;=60),"12-13",IF(AND(NU103="FCR",NV103&gt;60,NV103&lt;=84),"14-16",IF(AND(NU103="FCR",NV103&gt;=85,NV103&lt;100),"17-19",IF(AND(NU103="FCR",NV103=100),"20",""))))))))))),"")</f>
        <v/>
      </c>
      <c r="NZ103" s="409" t="str">
        <f>IFERROR(IF(NU103="vVO2máx",(Avaliações!$C$51*'Microciclos - Endurance (2)'!NV103)/100,IF(NU103="Velocidade_crítica",IF(NV103="80% VC",Avaliações!#REF!*0.8,IF(NV103="100% VC",Avaliações!#REF!*1,IF(NV103="120% VC",Avaliações!#REF!*1.2,IF(NV103="&gt;30%",Avaliações!$C$54*1.3,IF(NV103="&gt;40%",Avaliações!$C$54*1.4,0))))),IF(NU103="PACE_Daniels",INDEX(BASE!$Q$4:$V$60,MATCH(Avaliações!$C$53,BASE!$Q$4:$Q$60,0),MATCH('Microciclos - Endurance (2)'!NV103,BASE!$Q$4:$V$4,0)),""))),"")</f>
        <v/>
      </c>
      <c r="OA103" s="407" t="s">
        <v>144</v>
      </c>
      <c r="OB103" s="407"/>
      <c r="OC103" s="410" t="str">
        <f>IFERROR(TIME(0,ROUNDDOWN(((1/OE103)*60),0),ROUND(((((1/OE103)*60)-ROUNDDOWN(((1/OE103)*60),0))*60),0)),"")</f>
        <v/>
      </c>
      <c r="OD103" s="407" t="str">
        <f>IFERROR(IF(OA103="PACE_Daniels",(INDEX(BASE!$AE$4:$AH$7,MATCH('Microciclos - Endurance (2)'!OB103,BASE!$AE$4:$AE$7,0),4)),IF(AND(OA103="vVO2máx",OB103&gt;=35,OB103&lt;=45),"9-11",IF(AND(OA103="vVO2máx",OB103&gt;45,OB103&lt;=65),"11",IF(AND(OA103="vVO2máx",OB103&gt;65,OB103&lt;=75),"12-13",IF(AND(OA103="vVO2máx",OB103&gt;=80,OB103&lt;=85),"14-16",IF(AND(OA103="vVO2máx",OB103&gt;=85,OB103&lt;100),"17-19",IF(AND(OA103="vVO2máx",OB103&gt;=100),"20",IF(AND(OA103="FCR",OB103&gt;40,OB103&lt;=60),"12-13",IF(AND(OA103="FCR",OB103&gt;60,OB103&lt;=84),"14-16",IF(AND(OA103="FCR",OB103&gt;=85,OB103&lt;100),"17-19",IF(AND(OA103="FCR",OB103=100),"20",""))))))))))),"")</f>
        <v/>
      </c>
      <c r="OE103" s="409">
        <f>IFERROR(IF(OA103="vVO2máx",(Avaliações!$C$51*'Microciclos - Endurance (2)'!OB103)/100,IF(OA103="Velocidade_crítica",IF(OB103="80% VC",Avaliações!#REF!*0.8,IF(OB103="100% VC",Avaliações!#REF!*1,IF(OB103="120% VC",Avaliações!#REF!*1.2,IF(OB103="&gt;30%",Avaliações!$C$54*1.3,IF(OB103="&gt;40%",Avaliações!$C$54*1.4,0))))),IF(OA103="PACE_Daniels",INDEX(BASE!$Q$4:$V$60,MATCH(Avaliações!$C$53,BASE!$Q$4:$Q$60,0),MATCH('Microciclos - Endurance (2)'!OB103,BASE!$Q$4:$V$4,0)),0))),"")</f>
        <v>0</v>
      </c>
      <c r="OF103" s="409" t="str">
        <f>IF(OD103="9-11","Zona 1",IF(OD103="11","Zona 1",IF(OD103="12-13","Zona 2",IF(OD103="14-16","Zona 2",IF(OD103="17-19","Zona 3",IF(OD103="20","Zona 3",""))))))</f>
        <v/>
      </c>
      <c r="OJ103" s="407"/>
      <c r="OK103" s="407"/>
      <c r="OL103" s="407"/>
      <c r="OM103" s="407"/>
      <c r="ON103" s="407">
        <f>IFERROR(OJ103*OK103*OL103,"")</f>
        <v>0</v>
      </c>
      <c r="OO103" s="407">
        <f>IFERROR(OJ103*OK103*OM103,"")</f>
        <v>0</v>
      </c>
      <c r="OP103" s="408" t="str">
        <f>IFERROR(((OL103*OK103*OJ103)*(OV103*16.6667))+((OJ103*OK103*OM103)*(PA103*16.6667)),"")</f>
        <v/>
      </c>
      <c r="OQ103" s="407" t="s">
        <v>144</v>
      </c>
      <c r="OR103" s="407"/>
      <c r="OS103" s="409" t="str">
        <f>IF(OU103="9-11","Zona 1",IF(OU103="11","Zona 1",IF(OU103="12-13","Zona 2",IF(OU103="14-16","Zona 2",IF(OU103="17-19","Zona 3",IF(OU103="20","Zona 3",""))))))</f>
        <v/>
      </c>
      <c r="OT103" s="410" t="str">
        <f>IFERROR(TIME(0,ROUNDDOWN(((1/OV103)*60),0),ROUND(((((1/OV103)*60)-ROUNDDOWN(((1/OV103)*60),0))*60),0)),"")</f>
        <v/>
      </c>
      <c r="OU103" s="407" t="str">
        <f>IFERROR(IF(OQ103="PACE_Daniels",(INDEX(BASE!$AE$4:$AH$8,MATCH('Microciclos - Endurance (2)'!OR103,BASE!$AE$4:$AE$8,0),4)),IF(AND(OQ103="vVO2máx",OR103&gt;=35,OR103&lt;=45),"9-11",IF(AND(OQ103="vVO2máx",OR103&gt;45,OR103&lt;=65),"11",IF(AND(OQ103="vVO2máx",OR103&gt;65,OR103&lt;=75),"12-13",IF(AND(OQ103="vVO2máx",OR103&gt;=80,OR103&lt;=85),"14-16",IF(AND(OQ103="vVO2máx",OR103&gt;=85,OR103&lt;100),"17-19",IF(AND(OQ103="vVO2máx",OR103&gt;=100),"20",IF(AND(OQ103="FCR",OR103&gt;40,OR103&lt;=60),"12-13",IF(AND(OQ103="FCR",OR103&gt;60,OR103&lt;=84),"14-16",IF(AND(OQ103="FCR",OR103&gt;=85,OR103&lt;100),"17-19",IF(AND(OQ103="FCR",OR103=100),"20",""))))))))))),"")</f>
        <v/>
      </c>
      <c r="OV103" s="409" t="str">
        <f>IFERROR(IF(OQ103="vVO2máx",(Avaliações!$C$51*'Microciclos - Endurance (2)'!OR103)/100,IF(OQ103="Velocidade_crítica",IF(OR103="80% VC",Avaliações!#REF!*0.8,IF(OR103="100% VC",Avaliações!#REF!*1,IF(OR103="120% VC",Avaliações!#REF!*1.2,IF(OR103="&gt;30%",Avaliações!$C$54*1.3,IF(OR103="&gt;40%",Avaliações!$C$54*1.4,0))))),IF(OQ103="PACE_Daniels",INDEX(BASE!$Q$4:$V$60,MATCH(Avaliações!$C$53,BASE!$Q$4:$Q$60,0),MATCH('Microciclos - Endurance (2)'!OR103,BASE!$Q$4:$V$4,0)),""))),"")</f>
        <v/>
      </c>
      <c r="OW103" s="407" t="s">
        <v>144</v>
      </c>
      <c r="OX103" s="407"/>
      <c r="OY103" s="410" t="str">
        <f>IFERROR(TIME(0,ROUNDDOWN(((1/PA103)*60),0),ROUND(((((1/PA103)*60)-ROUNDDOWN(((1/PA103)*60),0))*60),0)),"")</f>
        <v/>
      </c>
      <c r="OZ103" s="407" t="str">
        <f>IFERROR(IF(OW103="PACE_Daniels",(INDEX(BASE!$AE$4:$AH$7,MATCH('Microciclos - Endurance (2)'!OX103,BASE!$AE$4:$AE$7,0),4)),IF(AND(OW103="vVO2máx",OX103&gt;=35,OX103&lt;=45),"9-11",IF(AND(OW103="vVO2máx",OX103&gt;45,OX103&lt;=65),"11",IF(AND(OW103="vVO2máx",OX103&gt;65,OX103&lt;=75),"12-13",IF(AND(OW103="vVO2máx",OX103&gt;=80,OX103&lt;=85),"14-16",IF(AND(OW103="vVO2máx",OX103&gt;=85,OX103&lt;100),"17-19",IF(AND(OW103="vVO2máx",OX103&gt;=100),"20",IF(AND(OW103="FCR",OX103&gt;40,OX103&lt;=60),"12-13",IF(AND(OW103="FCR",OX103&gt;60,OX103&lt;=84),"14-16",IF(AND(OW103="FCR",OX103&gt;=85,OX103&lt;100),"17-19",IF(AND(OW103="FCR",OX103=100),"20",""))))))))))),"")</f>
        <v/>
      </c>
      <c r="PA103" s="409">
        <f>IFERROR(IF(OW103="vVO2máx",(Avaliações!$C$51*'Microciclos - Endurance (2)'!OX103)/100,IF(OW103="Velocidade_crítica",IF(OX103="80% VC",Avaliações!#REF!*0.8,IF(OX103="100% VC",Avaliações!#REF!*1,IF(OX103="120% VC",Avaliações!#REF!*1.2,IF(OX103="&gt;30%",Avaliações!$C$54*1.3,IF(OX103="&gt;40%",Avaliações!$C$54*1.4,0))))),IF(OW103="PACE_Daniels",INDEX(BASE!$Q$4:$V$60,MATCH(Avaliações!$C$53,BASE!$Q$4:$Q$60,0),MATCH('Microciclos - Endurance (2)'!OX103,BASE!$Q$4:$V$4,0)),0))),"")</f>
        <v>0</v>
      </c>
      <c r="PB103" s="409" t="str">
        <f>IF(OZ103="9-11","Zona 1",IF(OZ103="11","Zona 1",IF(OZ103="12-13","Zona 2",IF(OZ103="14-16","Zona 2",IF(OZ103="17-19","Zona 3",IF(OZ103="20","Zona 3",""))))))</f>
        <v/>
      </c>
      <c r="PF103" s="407"/>
      <c r="PG103" s="407"/>
      <c r="PH103" s="407"/>
      <c r="PI103" s="407"/>
      <c r="PJ103" s="407">
        <f>IFERROR(PF103*PG103*PH103,"")</f>
        <v>0</v>
      </c>
      <c r="PK103" s="407">
        <f>IFERROR(PF103*PG103*PI103,"")</f>
        <v>0</v>
      </c>
      <c r="PL103" s="408" t="str">
        <f>IFERROR(((PH103*PG103*PF103)*(PR103*16.6667))+((PF103*PG103*PI103)*(PW103*16.6667)),"")</f>
        <v/>
      </c>
      <c r="PM103" s="407" t="s">
        <v>144</v>
      </c>
      <c r="PN103" s="407"/>
      <c r="PO103" s="409" t="str">
        <f>IF(PQ103="9-11","Zona 1",IF(PQ103="11","Zona 1",IF(PQ103="12-13","Zona 2",IF(PQ103="14-16","Zona 2",IF(PQ103="17-19","Zona 3",IF(PQ103="20","Zona 3",""))))))</f>
        <v/>
      </c>
      <c r="PP103" s="410" t="str">
        <f>IFERROR(TIME(0,ROUNDDOWN(((1/PR103)*60),0),ROUND(((((1/PR103)*60)-ROUNDDOWN(((1/PR103)*60),0))*60),0)),"")</f>
        <v/>
      </c>
      <c r="PQ103" s="407" t="str">
        <f>IFERROR(IF(PM103="PACE_Daniels",(INDEX(BASE!$AE$4:$AH$8,MATCH('Microciclos - Endurance (2)'!PN103,BASE!$AE$4:$AE$8,0),4)),IF(AND(PM103="vVO2máx",PN103&gt;=35,PN103&lt;=45),"9-11",IF(AND(PM103="vVO2máx",PN103&gt;45,PN103&lt;=65),"11",IF(AND(PM103="vVO2máx",PN103&gt;65,PN103&lt;=75),"12-13",IF(AND(PM103="vVO2máx",PN103&gt;=80,PN103&lt;=85),"14-16",IF(AND(PM103="vVO2máx",PN103&gt;=85,PN103&lt;100),"17-19",IF(AND(PM103="vVO2máx",PN103&gt;=100),"20",IF(AND(PM103="FCR",PN103&gt;40,PN103&lt;=60),"12-13",IF(AND(PM103="FCR",PN103&gt;60,PN103&lt;=84),"14-16",IF(AND(PM103="FCR",PN103&gt;=85,PN103&lt;100),"17-19",IF(AND(PM103="FCR",PN103=100),"20",""))))))))))),"")</f>
        <v/>
      </c>
      <c r="PR103" s="409" t="str">
        <f>IFERROR(IF(PM103="vVO2máx",(Avaliações!$C$51*'Microciclos - Endurance (2)'!PN103)/100,IF(PM103="Velocidade_crítica",IF(PN103="80% VC",Avaliações!#REF!*0.8,IF(PN103="100% VC",Avaliações!#REF!*1,IF(PN103="120% VC",Avaliações!#REF!*1.2,IF(PN103="&gt;30%",Avaliações!$C$54*1.3,IF(PN103="&gt;40%",Avaliações!$C$54*1.4,0))))),IF(PM103="PACE_Daniels",INDEX(BASE!$Q$4:$V$60,MATCH(Avaliações!$C$53,BASE!$Q$4:$Q$60,0),MATCH('Microciclos - Endurance (2)'!PN103,BASE!$Q$4:$V$4,0)),""))),"")</f>
        <v/>
      </c>
      <c r="PS103" s="407" t="s">
        <v>144</v>
      </c>
      <c r="PT103" s="407"/>
      <c r="PU103" s="410" t="str">
        <f>IFERROR(TIME(0,ROUNDDOWN(((1/PW103)*60),0),ROUND(((((1/PW103)*60)-ROUNDDOWN(((1/PW103)*60),0))*60),0)),"")</f>
        <v/>
      </c>
      <c r="PV103" s="407" t="str">
        <f>IFERROR(IF(PS103="PACE_Daniels",(INDEX(BASE!$AE$4:$AH$7,MATCH('Microciclos - Endurance (2)'!PT103,BASE!$AE$4:$AE$7,0),4)),IF(AND(PS103="vVO2máx",PT103&gt;=35,PT103&lt;=45),"9-11",IF(AND(PS103="vVO2máx",PT103&gt;45,PT103&lt;=65),"11",IF(AND(PS103="vVO2máx",PT103&gt;65,PT103&lt;=75),"12-13",IF(AND(PS103="vVO2máx",PT103&gt;=80,PT103&lt;=85),"14-16",IF(AND(PS103="vVO2máx",PT103&gt;=85,PT103&lt;100),"17-19",IF(AND(PS103="vVO2máx",PT103&gt;=100),"20",IF(AND(PS103="FCR",PT103&gt;40,PT103&lt;=60),"12-13",IF(AND(PS103="FCR",PT103&gt;60,PT103&lt;=84),"14-16",IF(AND(PS103="FCR",PT103&gt;=85,PT103&lt;100),"17-19",IF(AND(PS103="FCR",PT103=100),"20",""))))))))))),"")</f>
        <v/>
      </c>
      <c r="PW103" s="409">
        <f>IFERROR(IF(PS103="vVO2máx",(Avaliações!$C$51*'Microciclos - Endurance (2)'!PT103)/100,IF(PS103="Velocidade_crítica",IF(PT103="80% VC",Avaliações!#REF!*0.8,IF(PT103="100% VC",Avaliações!#REF!*1,IF(PT103="120% VC",Avaliações!#REF!*1.2,IF(PT103="&gt;30%",Avaliações!$C$54*1.3,IF(PT103="&gt;40%",Avaliações!$C$54*1.4,0))))),IF(PS103="PACE_Daniels",INDEX(BASE!$Q$4:$V$60,MATCH(Avaliações!$C$53,BASE!$Q$4:$Q$60,0),MATCH('Microciclos - Endurance (2)'!PT103,BASE!$Q$4:$V$4,0)),0))),"")</f>
        <v>0</v>
      </c>
      <c r="PX103" s="409" t="str">
        <f>IF(PV103="9-11","Zona 1",IF(PV103="11","Zona 1",IF(PV103="12-13","Zona 2",IF(PV103="14-16","Zona 2",IF(PV103="17-19","Zona 3",IF(PV103="20","Zona 3",""))))))</f>
        <v/>
      </c>
      <c r="QB103" s="407"/>
      <c r="QC103" s="407"/>
      <c r="QD103" s="407"/>
      <c r="QE103" s="407"/>
      <c r="QF103" s="407">
        <f>IFERROR(QB103*QC103*QD103,"")</f>
        <v>0</v>
      </c>
      <c r="QG103" s="407">
        <f>IFERROR(QB103*QC103*QE103,"")</f>
        <v>0</v>
      </c>
      <c r="QH103" s="408" t="str">
        <f>IFERROR(((QD103*QC103*QB103)*(QN103*16.6667))+((QB103*QC103*QE103)*(QS103*16.6667)),"")</f>
        <v/>
      </c>
      <c r="QI103" s="407" t="s">
        <v>144</v>
      </c>
      <c r="QJ103" s="407"/>
      <c r="QK103" s="409" t="str">
        <f>IF(QM103="9-11","Zona 1",IF(QM103="11","Zona 1",IF(QM103="12-13","Zona 2",IF(QM103="14-16","Zona 2",IF(QM103="17-19","Zona 3",IF(QM103="20","Zona 3",""))))))</f>
        <v/>
      </c>
      <c r="QL103" s="410" t="str">
        <f>IFERROR(TIME(0,ROUNDDOWN(((1/QN103)*60),0),ROUND(((((1/QN103)*60)-ROUNDDOWN(((1/QN103)*60),0))*60),0)),"")</f>
        <v/>
      </c>
      <c r="QM103" s="407" t="str">
        <f>IFERROR(IF(QI103="PACE_Daniels",(INDEX(BASE!$AE$4:$AH$8,MATCH('Microciclos - Endurance (2)'!QJ103,BASE!$AE$4:$AE$8,0),4)),IF(AND(QI103="vVO2máx",QJ103&gt;=35,QJ103&lt;=45),"9-11",IF(AND(QI103="vVO2máx",QJ103&gt;45,QJ103&lt;=65),"11",IF(AND(QI103="vVO2máx",QJ103&gt;65,QJ103&lt;=75),"12-13",IF(AND(QI103="vVO2máx",QJ103&gt;=80,QJ103&lt;=85),"14-16",IF(AND(QI103="vVO2máx",QJ103&gt;=85,QJ103&lt;100),"17-19",IF(AND(QI103="vVO2máx",QJ103&gt;=100),"20",IF(AND(QI103="FCR",QJ103&gt;40,QJ103&lt;=60),"12-13",IF(AND(QI103="FCR",QJ103&gt;60,QJ103&lt;=84),"14-16",IF(AND(QI103="FCR",QJ103&gt;=85,QJ103&lt;100),"17-19",IF(AND(QI103="FCR",QJ103=100),"20",""))))))))))),"")</f>
        <v/>
      </c>
      <c r="QN103" s="409" t="str">
        <f>IFERROR(IF(QI103="vVO2máx",(Avaliações!$C$51*'Microciclos - Endurance (2)'!QJ103)/100,IF(QI103="Velocidade_crítica",IF(QJ103="80% VC",Avaliações!#REF!*0.8,IF(QJ103="100% VC",Avaliações!#REF!*1,IF(QJ103="120% VC",Avaliações!#REF!*1.2,IF(QJ103="&gt;30%",Avaliações!$C$54*1.3,IF(QJ103="&gt;40%",Avaliações!$C$54*1.4,0))))),IF(QI103="PACE_Daniels",INDEX(BASE!$Q$4:$V$60,MATCH(Avaliações!$C$53,BASE!$Q$4:$Q$60,0),MATCH('Microciclos - Endurance (2)'!QJ103,BASE!$Q$4:$V$4,0)),""))),"")</f>
        <v/>
      </c>
      <c r="QO103" s="407" t="s">
        <v>144</v>
      </c>
      <c r="QP103" s="407"/>
      <c r="QQ103" s="410" t="str">
        <f>IFERROR(TIME(0,ROUNDDOWN(((1/QS103)*60),0),ROUND(((((1/QS103)*60)-ROUNDDOWN(((1/QS103)*60),0))*60),0)),"")</f>
        <v/>
      </c>
      <c r="QR103" s="407" t="str">
        <f>IFERROR(IF(QO103="PACE_Daniels",(INDEX(BASE!$AE$4:$AH$7,MATCH('Microciclos - Endurance (2)'!QP103,BASE!$AE$4:$AE$7,0),4)),IF(AND(QO103="vVO2máx",QP103&gt;=35,QP103&lt;=45),"9-11",IF(AND(QO103="vVO2máx",QP103&gt;45,QP103&lt;=65),"11",IF(AND(QO103="vVO2máx",QP103&gt;65,QP103&lt;=75),"12-13",IF(AND(QO103="vVO2máx",QP103&gt;=80,QP103&lt;=85),"14-16",IF(AND(QO103="vVO2máx",QP103&gt;=85,QP103&lt;100),"17-19",IF(AND(QO103="vVO2máx",QP103&gt;=100),"20",IF(AND(QO103="FCR",QP103&gt;40,QP103&lt;=60),"12-13",IF(AND(QO103="FCR",QP103&gt;60,QP103&lt;=84),"14-16",IF(AND(QO103="FCR",QP103&gt;=85,QP103&lt;100),"17-19",IF(AND(QO103="FCR",QP103=100),"20",""))))))))))),"")</f>
        <v/>
      </c>
      <c r="QS103" s="409">
        <f>IFERROR(IF(QO103="vVO2máx",(Avaliações!$C$51*'Microciclos - Endurance (2)'!QP103)/100,IF(QO103="Velocidade_crítica",IF(QP103="80% VC",Avaliações!#REF!*0.8,IF(QP103="100% VC",Avaliações!#REF!*1,IF(QP103="120% VC",Avaliações!#REF!*1.2,IF(QP103="&gt;30%",Avaliações!$C$54*1.3,IF(QP103="&gt;40%",Avaliações!$C$54*1.4,0))))),IF(QO103="PACE_Daniels",INDEX(BASE!$Q$4:$V$60,MATCH(Avaliações!$C$53,BASE!$Q$4:$Q$60,0),MATCH('Microciclos - Endurance (2)'!QP103,BASE!$Q$4:$V$4,0)),0))),"")</f>
        <v>0</v>
      </c>
      <c r="QT103" s="409" t="str">
        <f>IF(QR103="9-11","Zona 1",IF(QR103="11","Zona 1",IF(QR103="12-13","Zona 2",IF(QR103="14-16","Zona 2",IF(QR103="17-19","Zona 3",IF(QR103="20","Zona 3",""))))))</f>
        <v/>
      </c>
      <c r="QX103" s="407"/>
      <c r="QY103" s="407"/>
      <c r="QZ103" s="407"/>
      <c r="RA103" s="407"/>
      <c r="RB103" s="407">
        <f>IFERROR(QX103*QY103*QZ103,"")</f>
        <v>0</v>
      </c>
      <c r="RC103" s="407">
        <f>IFERROR(QX103*QY103*RA103,"")</f>
        <v>0</v>
      </c>
      <c r="RD103" s="408" t="str">
        <f>IFERROR(((QZ103*QY103*QX103)*(RJ103*16.6667))+((QX103*QY103*RA103)*(RO103*16.6667)),"")</f>
        <v/>
      </c>
      <c r="RE103" s="407" t="s">
        <v>144</v>
      </c>
      <c r="RF103" s="407"/>
      <c r="RG103" s="409" t="str">
        <f>IF(RI103="9-11","Zona 1",IF(RI103="11","Zona 1",IF(RI103="12-13","Zona 2",IF(RI103="14-16","Zona 2",IF(RI103="17-19","Zona 3",IF(RI103="20","Zona 3",""))))))</f>
        <v/>
      </c>
      <c r="RH103" s="410" t="str">
        <f>IFERROR(TIME(0,ROUNDDOWN(((1/RJ103)*60),0),ROUND(((((1/RJ103)*60)-ROUNDDOWN(((1/RJ103)*60),0))*60),0)),"")</f>
        <v/>
      </c>
      <c r="RI103" s="407" t="str">
        <f>IFERROR(IF(RE103="PACE_Daniels",(INDEX(BASE!$AE$4:$AH$8,MATCH('Microciclos - Endurance (2)'!RF103,BASE!$AE$4:$AE$8,0),4)),IF(AND(RE103="vVO2máx",RF103&gt;=35,RF103&lt;=45),"9-11",IF(AND(RE103="vVO2máx",RF103&gt;45,RF103&lt;=65),"11",IF(AND(RE103="vVO2máx",RF103&gt;65,RF103&lt;=75),"12-13",IF(AND(RE103="vVO2máx",RF103&gt;=80,RF103&lt;=85),"14-16",IF(AND(RE103="vVO2máx",RF103&gt;=85,RF103&lt;100),"17-19",IF(AND(RE103="vVO2máx",RF103&gt;=100),"20",IF(AND(RE103="FCR",RF103&gt;40,RF103&lt;=60),"12-13",IF(AND(RE103="FCR",RF103&gt;60,RF103&lt;=84),"14-16",IF(AND(RE103="FCR",RF103&gt;=85,RF103&lt;100),"17-19",IF(AND(RE103="FCR",RF103=100),"20",""))))))))))),"")</f>
        <v/>
      </c>
      <c r="RJ103" s="409" t="str">
        <f>IFERROR(IF(RE103="vVO2máx",(Avaliações!$C$51*'Microciclos - Endurance (2)'!RF103)/100,IF(RE103="Velocidade_crítica",IF(RF103="80% VC",Avaliações!#REF!*0.8,IF(RF103="100% VC",Avaliações!#REF!*1,IF(RF103="120% VC",Avaliações!#REF!*1.2,IF(RF103="&gt;30%",Avaliações!$C$54*1.3,IF(RF103="&gt;40%",Avaliações!$C$54*1.4,0))))),IF(RE103="PACE_Daniels",INDEX(BASE!$Q$4:$V$60,MATCH(Avaliações!$C$53,BASE!$Q$4:$Q$60,0),MATCH('Microciclos - Endurance (2)'!RF103,BASE!$Q$4:$V$4,0)),""))),"")</f>
        <v/>
      </c>
      <c r="RK103" s="407" t="s">
        <v>144</v>
      </c>
      <c r="RL103" s="407"/>
      <c r="RM103" s="410" t="str">
        <f>IFERROR(TIME(0,ROUNDDOWN(((1/RO103)*60),0),ROUND(((((1/RO103)*60)-ROUNDDOWN(((1/RO103)*60),0))*60),0)),"")</f>
        <v/>
      </c>
      <c r="RN103" s="407" t="str">
        <f>IFERROR(IF(RK103="PACE_Daniels",(INDEX(BASE!$AE$4:$AH$7,MATCH('Microciclos - Endurance (2)'!RL103,BASE!$AE$4:$AE$7,0),4)),IF(AND(RK103="vVO2máx",RL103&gt;=35,RL103&lt;=45),"9-11",IF(AND(RK103="vVO2máx",RL103&gt;45,RL103&lt;=65),"11",IF(AND(RK103="vVO2máx",RL103&gt;65,RL103&lt;=75),"12-13",IF(AND(RK103="vVO2máx",RL103&gt;=80,RL103&lt;=85),"14-16",IF(AND(RK103="vVO2máx",RL103&gt;=85,RL103&lt;100),"17-19",IF(AND(RK103="vVO2máx",RL103&gt;=100),"20",IF(AND(RK103="FCR",RL103&gt;40,RL103&lt;=60),"12-13",IF(AND(RK103="FCR",RL103&gt;60,RL103&lt;=84),"14-16",IF(AND(RK103="FCR",RL103&gt;=85,RL103&lt;100),"17-19",IF(AND(RK103="FCR",RL103=100),"20",""))))))))))),"")</f>
        <v/>
      </c>
      <c r="RO103" s="409">
        <f>IFERROR(IF(RK103="vVO2máx",(Avaliações!$C$51*'Microciclos - Endurance (2)'!RL103)/100,IF(RK103="Velocidade_crítica",IF(RL103="80% VC",Avaliações!#REF!*0.8,IF(RL103="100% VC",Avaliações!#REF!*1,IF(RL103="120% VC",Avaliações!#REF!*1.2,IF(RL103="&gt;30%",Avaliações!$C$54*1.3,IF(RL103="&gt;40%",Avaliações!$C$54*1.4,0))))),IF(RK103="PACE_Daniels",INDEX(BASE!$Q$4:$V$60,MATCH(Avaliações!$C$53,BASE!$Q$4:$Q$60,0),MATCH('Microciclos - Endurance (2)'!RL103,BASE!$Q$4:$V$4,0)),0))),"")</f>
        <v>0</v>
      </c>
      <c r="RP103" s="409" t="str">
        <f>IF(RN103="9-11","Zona 1",IF(RN103="11","Zona 1",IF(RN103="12-13","Zona 2",IF(RN103="14-16","Zona 2",IF(RN103="17-19","Zona 3",IF(RN103="20","Zona 3",""))))))</f>
        <v/>
      </c>
      <c r="RT103" s="407"/>
      <c r="RU103" s="407"/>
      <c r="RV103" s="407"/>
      <c r="RW103" s="407"/>
      <c r="RX103" s="407">
        <f>IFERROR(RT103*RU103*RV103,"")</f>
        <v>0</v>
      </c>
      <c r="RY103" s="407">
        <f>IFERROR(RT103*RU103*RW103,"")</f>
        <v>0</v>
      </c>
      <c r="RZ103" s="408" t="str">
        <f>IFERROR(((RV103*RU103*RT103)*(SF103*16.6667))+((RT103*RU103*RW103)*(SK103*16.6667)),"")</f>
        <v/>
      </c>
      <c r="SA103" s="407" t="s">
        <v>144</v>
      </c>
      <c r="SB103" s="407"/>
      <c r="SC103" s="409" t="str">
        <f>IF(SE103="9-11","Zona 1",IF(SE103="11","Zona 1",IF(SE103="12-13","Zona 2",IF(SE103="14-16","Zona 2",IF(SE103="17-19","Zona 3",IF(SE103="20","Zona 3",""))))))</f>
        <v/>
      </c>
      <c r="SD103" s="410" t="str">
        <f>IFERROR(TIME(0,ROUNDDOWN(((1/SF103)*60),0),ROUND(((((1/SF103)*60)-ROUNDDOWN(((1/SF103)*60),0))*60),0)),"")</f>
        <v/>
      </c>
      <c r="SE103" s="407" t="str">
        <f>IFERROR(IF(SA103="PACE_Daniels",(INDEX(BASE!$AE$4:$AH$8,MATCH('Microciclos - Endurance (2)'!SB103,BASE!$AE$4:$AE$8,0),4)),IF(AND(SA103="vVO2máx",SB103&gt;=35,SB103&lt;=45),"9-11",IF(AND(SA103="vVO2máx",SB103&gt;45,SB103&lt;=65),"11",IF(AND(SA103="vVO2máx",SB103&gt;65,SB103&lt;=75),"12-13",IF(AND(SA103="vVO2máx",SB103&gt;=80,SB103&lt;=85),"14-16",IF(AND(SA103="vVO2máx",SB103&gt;=85,SB103&lt;100),"17-19",IF(AND(SA103="vVO2máx",SB103&gt;=100),"20",IF(AND(SA103="FCR",SB103&gt;40,SB103&lt;=60),"12-13",IF(AND(SA103="FCR",SB103&gt;60,SB103&lt;=84),"14-16",IF(AND(SA103="FCR",SB103&gt;=85,SB103&lt;100),"17-19",IF(AND(SA103="FCR",SB103=100),"20",""))))))))))),"")</f>
        <v/>
      </c>
      <c r="SF103" s="409" t="str">
        <f>IFERROR(IF(SA103="vVO2máx",(Avaliações!$C$51*'Microciclos - Endurance (2)'!SB103)/100,IF(SA103="Velocidade_crítica",IF(SB103="80% VC",Avaliações!#REF!*0.8,IF(SB103="100% VC",Avaliações!#REF!*1,IF(SB103="120% VC",Avaliações!#REF!*1.2,IF(SB103="&gt;30%",Avaliações!$C$54*1.3,IF(SB103="&gt;40%",Avaliações!$C$54*1.4,0))))),IF(SA103="PACE_Daniels",INDEX(BASE!$Q$4:$V$60,MATCH(Avaliações!$C$53,BASE!$Q$4:$Q$60,0),MATCH('Microciclos - Endurance (2)'!SB103,BASE!$Q$4:$V$4,0)),""))),"")</f>
        <v/>
      </c>
      <c r="SG103" s="407" t="s">
        <v>144</v>
      </c>
      <c r="SH103" s="407"/>
      <c r="SI103" s="410" t="str">
        <f>IFERROR(TIME(0,ROUNDDOWN(((1/SK103)*60),0),ROUND(((((1/SK103)*60)-ROUNDDOWN(((1/SK103)*60),0))*60),0)),"")</f>
        <v/>
      </c>
      <c r="SJ103" s="407" t="str">
        <f>IFERROR(IF(SG103="PACE_Daniels",(INDEX(BASE!$AE$4:$AH$7,MATCH('Microciclos - Endurance (2)'!SH103,BASE!$AE$4:$AE$7,0),4)),IF(AND(SG103="vVO2máx",SH103&gt;=35,SH103&lt;=45),"9-11",IF(AND(SG103="vVO2máx",SH103&gt;45,SH103&lt;=65),"11",IF(AND(SG103="vVO2máx",SH103&gt;65,SH103&lt;=75),"12-13",IF(AND(SG103="vVO2máx",SH103&gt;=80,SH103&lt;=85),"14-16",IF(AND(SG103="vVO2máx",SH103&gt;=85,SH103&lt;100),"17-19",IF(AND(SG103="vVO2máx",SH103&gt;=100),"20",IF(AND(SG103="FCR",SH103&gt;40,SH103&lt;=60),"12-13",IF(AND(SG103="FCR",SH103&gt;60,SH103&lt;=84),"14-16",IF(AND(SG103="FCR",SH103&gt;=85,SH103&lt;100),"17-19",IF(AND(SG103="FCR",SH103=100),"20",""))))))))))),"")</f>
        <v/>
      </c>
      <c r="SK103" s="409">
        <f>IFERROR(IF(SG103="vVO2máx",(Avaliações!$C$51*'Microciclos - Endurance (2)'!SH103)/100,IF(SG103="Velocidade_crítica",IF(SH103="80% VC",Avaliações!#REF!*0.8,IF(SH103="100% VC",Avaliações!#REF!*1,IF(SH103="120% VC",Avaliações!#REF!*1.2,IF(SH103="&gt;30%",Avaliações!$C$54*1.3,IF(SH103="&gt;40%",Avaliações!$C$54*1.4,0))))),IF(SG103="PACE_Daniels",INDEX(BASE!$Q$4:$V$60,MATCH(Avaliações!$C$53,BASE!$Q$4:$Q$60,0),MATCH('Microciclos - Endurance (2)'!SH103,BASE!$Q$4:$V$4,0)),0))),"")</f>
        <v>0</v>
      </c>
      <c r="SL103" s="409" t="str">
        <f>IF(SJ103="9-11","Zona 1",IF(SJ103="11","Zona 1",IF(SJ103="12-13","Zona 2",IF(SJ103="14-16","Zona 2",IF(SJ103="17-19","Zona 3",IF(SJ103="20","Zona 3",""))))))</f>
        <v/>
      </c>
      <c r="SP103" s="407"/>
      <c r="SQ103" s="407"/>
      <c r="SR103" s="407"/>
      <c r="SS103" s="407"/>
      <c r="ST103" s="407">
        <f>IFERROR(SP103*SQ103*SR103,"")</f>
        <v>0</v>
      </c>
      <c r="SU103" s="407">
        <f>IFERROR(SP103*SQ103*SS103,"")</f>
        <v>0</v>
      </c>
      <c r="SV103" s="408" t="str">
        <f>IFERROR(((SR103*SQ103*SP103)*(TB103*16.6667))+((SP103*SQ103*SS103)*(TG103*16.6667)),"")</f>
        <v/>
      </c>
      <c r="SW103" s="407" t="s">
        <v>144</v>
      </c>
      <c r="SX103" s="407"/>
      <c r="SY103" s="409" t="str">
        <f>IF(TA103="9-11","Zona 1",IF(TA103="11","Zona 1",IF(TA103="12-13","Zona 2",IF(TA103="14-16","Zona 2",IF(TA103="17-19","Zona 3",IF(TA103="20","Zona 3",""))))))</f>
        <v/>
      </c>
      <c r="SZ103" s="410" t="str">
        <f>IFERROR(TIME(0,ROUNDDOWN(((1/TB103)*60),0),ROUND(((((1/TB103)*60)-ROUNDDOWN(((1/TB103)*60),0))*60),0)),"")</f>
        <v/>
      </c>
      <c r="TA103" s="407" t="str">
        <f>IFERROR(IF(SW103="PACE_Daniels",(INDEX(BASE!$AE$4:$AH$8,MATCH('Microciclos - Endurance (2)'!SX103,BASE!$AE$4:$AE$8,0),4)),IF(AND(SW103="vVO2máx",SX103&gt;=35,SX103&lt;=45),"9-11",IF(AND(SW103="vVO2máx",SX103&gt;45,SX103&lt;=65),"11",IF(AND(SW103="vVO2máx",SX103&gt;65,SX103&lt;=75),"12-13",IF(AND(SW103="vVO2máx",SX103&gt;=80,SX103&lt;=85),"14-16",IF(AND(SW103="vVO2máx",SX103&gt;=85,SX103&lt;100),"17-19",IF(AND(SW103="vVO2máx",SX103&gt;=100),"20",IF(AND(SW103="FCR",SX103&gt;40,SX103&lt;=60),"12-13",IF(AND(SW103="FCR",SX103&gt;60,SX103&lt;=84),"14-16",IF(AND(SW103="FCR",SX103&gt;=85,SX103&lt;100),"17-19",IF(AND(SW103="FCR",SX103=100),"20",""))))))))))),"")</f>
        <v/>
      </c>
      <c r="TB103" s="409" t="str">
        <f>IFERROR(IF(SW103="vVO2máx",(Avaliações!$C$51*'Microciclos - Endurance (2)'!SX103)/100,IF(SW103="Velocidade_crítica",IF(SX103="80% VC",Avaliações!#REF!*0.8,IF(SX103="100% VC",Avaliações!#REF!*1,IF(SX103="120% VC",Avaliações!#REF!*1.2,IF(SX103="&gt;30%",Avaliações!$C$54*1.3,IF(SX103="&gt;40%",Avaliações!$C$54*1.4,0))))),IF(SW103="PACE_Daniels",INDEX(BASE!$Q$4:$V$60,MATCH(Avaliações!$C$53,BASE!$Q$4:$Q$60,0),MATCH('Microciclos - Endurance (2)'!SX103,BASE!$Q$4:$V$4,0)),""))),"")</f>
        <v/>
      </c>
      <c r="TC103" s="407" t="s">
        <v>144</v>
      </c>
      <c r="TD103" s="407"/>
      <c r="TE103" s="410" t="str">
        <f>IFERROR(TIME(0,ROUNDDOWN(((1/TG103)*60),0),ROUND(((((1/TG103)*60)-ROUNDDOWN(((1/TG103)*60),0))*60),0)),"")</f>
        <v/>
      </c>
      <c r="TF103" s="407" t="str">
        <f>IFERROR(IF(TC103="PACE_Daniels",(INDEX(BASE!$AE$4:$AH$7,MATCH('Microciclos - Endurance (2)'!TD103,BASE!$AE$4:$AE$7,0),4)),IF(AND(TC103="vVO2máx",TD103&gt;=35,TD103&lt;=45),"9-11",IF(AND(TC103="vVO2máx",TD103&gt;45,TD103&lt;=65),"11",IF(AND(TC103="vVO2máx",TD103&gt;65,TD103&lt;=75),"12-13",IF(AND(TC103="vVO2máx",TD103&gt;=80,TD103&lt;=85),"14-16",IF(AND(TC103="vVO2máx",TD103&gt;=85,TD103&lt;100),"17-19",IF(AND(TC103="vVO2máx",TD103&gt;=100),"20",IF(AND(TC103="FCR",TD103&gt;40,TD103&lt;=60),"12-13",IF(AND(TC103="FCR",TD103&gt;60,TD103&lt;=84),"14-16",IF(AND(TC103="FCR",TD103&gt;=85,TD103&lt;100),"17-19",IF(AND(TC103="FCR",TD103=100),"20",""))))))))))),"")</f>
        <v/>
      </c>
      <c r="TG103" s="409">
        <f>IFERROR(IF(TC103="vVO2máx",(Avaliações!$C$51*'Microciclos - Endurance (2)'!TD103)/100,IF(TC103="Velocidade_crítica",IF(TD103="80% VC",Avaliações!#REF!*0.8,IF(TD103="100% VC",Avaliações!#REF!*1,IF(TD103="120% VC",Avaliações!#REF!*1.2,IF(TD103="&gt;30%",Avaliações!$C$54*1.3,IF(TD103="&gt;40%",Avaliações!$C$54*1.4,0))))),IF(TC103="PACE_Daniels",INDEX(BASE!$Q$4:$V$60,MATCH(Avaliações!$C$53,BASE!$Q$4:$Q$60,0),MATCH('Microciclos - Endurance (2)'!TD103,BASE!$Q$4:$V$4,0)),0))),"")</f>
        <v>0</v>
      </c>
      <c r="TH103" s="409" t="str">
        <f>IF(TF103="9-11","Zona 1",IF(TF103="11","Zona 1",IF(TF103="12-13","Zona 2",IF(TF103="14-16","Zona 2",IF(TF103="17-19","Zona 3",IF(TF103="20","Zona 3",""))))))</f>
        <v/>
      </c>
    </row>
    <row r="104" spans="4:528">
      <c r="D104" s="407"/>
      <c r="E104" s="407"/>
      <c r="F104" s="407"/>
      <c r="G104" s="407"/>
      <c r="H104" s="407">
        <f>IFERROR(D104*E104*F104,"")</f>
        <v>0</v>
      </c>
      <c r="I104" s="407">
        <f t="shared" ref="I104:I108" si="1008">IFERROR(D104*E104*G104,"")</f>
        <v>0</v>
      </c>
      <c r="J104" s="408" t="str">
        <f t="shared" ref="J104:J108" si="1009">IFERROR(((F104*E104*D104)*(P104*16.6667))+((D104*E104*G104)*(U104*16.6667)),"")</f>
        <v/>
      </c>
      <c r="K104" s="407" t="s">
        <v>144</v>
      </c>
      <c r="L104" s="407"/>
      <c r="M104" s="409" t="str">
        <f t="shared" ref="M104:M108" si="1010">IF(O104="9-11","Zona 1",IF(O104="11","Zona 1",IF(O104="12-13","Zona 2",IF(O104="14-16","Zona 2",IF(O104="17-19","Zona 3",IF(O104="20","Zona 3",""))))))</f>
        <v/>
      </c>
      <c r="N104" s="410" t="str">
        <f t="shared" ref="N104:N108" si="1011">IFERROR(TIME(0,ROUNDDOWN(((1/P104)*60),0),ROUND(((((1/P104)*60)-ROUNDDOWN(((1/P104)*60),0))*60),0)),"")</f>
        <v/>
      </c>
      <c r="O104" s="407" t="str">
        <f>IFERROR(IF(K104="PACE_Daniels",(INDEX(BASE!$AE$4:$AH$8,MATCH('Microciclos - Endurance (2)'!L104,BASE!$AE$4:$AE$8,0),4)),IF(AND(K104="vVO2máx",L104&gt;=35,L104&lt;=45),"9-11",IF(AND(K104="vVO2máx",L104&gt;45,L104&lt;=65),"11",IF(AND(K104="vVO2máx",L104&gt;65,L104&lt;=75),"12-13",IF(AND(K104="vVO2máx",L104&gt;=80,L104&lt;=85),"14-16",IF(AND(K104="vVO2máx",L104&gt;=85,L104&lt;100),"17-19",IF(AND(K104="vVO2máx",L104&gt;=100),"20",IF(AND(K104="FCR",L104&gt;40,L104&lt;=60),"12-13",IF(AND(K104="FCR",L104&gt;60,L104&lt;=84),"14-16",IF(AND(K104="FCR",L104&gt;=85,L104&lt;100),"17-19",IF(AND(K104="FCR",L104=100),"20",""))))))))))),"")</f>
        <v/>
      </c>
      <c r="P104" s="409" t="str">
        <f>IFERROR(IF(K104="vVO2máx",(Avaliações!$C$51*'Microciclos - Endurance (2)'!L104)/100,IF(K104="Velocidade_crítica",IF(L104="80% VC",Avaliações!#REF!*0.8,IF(L104="100% VC",Avaliações!#REF!*1,IF(L104="120% VC",Avaliações!#REF!*1.2,IF(L104="&gt;30%",Avaliações!$C$54*1.3,IF(L104="&gt;40%",Avaliações!$C$54*1.4,0))))),IF(K104="PACE_Daniels",INDEX(BASE!$Q$4:$V$60,MATCH(Avaliações!$C$53,BASE!$Q$4:$Q$60,0),MATCH('Microciclos - Endurance (2)'!L104,BASE!$Q$4:$V$4,0)),""))),"")</f>
        <v/>
      </c>
      <c r="Q104" s="407" t="s">
        <v>144</v>
      </c>
      <c r="R104" s="407"/>
      <c r="S104" s="410" t="str">
        <f t="shared" ref="S104:S108" si="1012">IFERROR(TIME(0,ROUNDDOWN(((1/U104)*60),0),ROUND(((((1/U104)*60)-ROUNDDOWN(((1/U104)*60),0))*60),0)),"")</f>
        <v/>
      </c>
      <c r="T104" s="407" t="str">
        <f>IFERROR(IF(K104="PACE_Daniels",(INDEX(BASE!$AE$4:$AH$7,MATCH('Microciclos - Endurance (2)'!R104,BASE!$AE$4:$AE$7,0),4)),IF(AND(K104="vVO2máx",R104&gt;=35,R104&lt;=45),"9-11",IF(AND(K104="vVO2máx",R104&gt;45,R104&lt;=65),"11",IF(AND(K104="vVO2máx",R104&gt;65,R104&lt;=75),"12-13",IF(AND(K104="vVO2máx",R104&gt;=80,R104&lt;=85),"14-16",IF(AND(K104="vVO2máx",R104&gt;=85,R104&lt;100),"17-19",IF(AND(K104="vVO2máx",R104&gt;=100),"20",IF(AND(K104="FCR",R104&gt;40,R104&lt;=60),"12-13",IF(AND(K104="FCR",R104&gt;60,R104&lt;=84),"14-16",IF(AND(K104="FCR",R104&gt;=85,R104&lt;100),"17-19",IF(AND(K104="FCR",R104=100),"20",""))))))))))),"")</f>
        <v/>
      </c>
      <c r="U104" s="409">
        <f>IFERROR(IF(Q104="vVO2máx",(Avaliações!$C$51*'Microciclos - Endurance (2)'!R104)/100,IF(Q104="Velocidade_crítica",IF(R104="80% VC",Avaliações!#REF!*0.8,IF(R104="100% VC",Avaliações!#REF!*1,IF(R104="120% VC",Avaliações!#REF!*1.2,IF(R104="&gt;30%",Avaliações!$C$54*1.3,IF(R104="&gt;40%",Avaliações!$C$54*1.4,0))))),IF(Q104="PACE_Daniels",INDEX(BASE!$Q$4:$V$60,MATCH(Avaliações!$C$53,BASE!$Q$4:$Q$60,0),MATCH('Microciclos - Endurance (2)'!R104,BASE!$Q$4:$V$4,0)),0))),"")</f>
        <v>0</v>
      </c>
      <c r="V104" s="409" t="str">
        <f t="shared" ref="V104:V108" si="1013">IF(T104="9-11","Zona 1",IF(T104="11","Zona 1",IF(T104="12-13","Zona 2",IF(T104="14-16","Zona 2",IF(T104="17-19","Zona 3",IF(T104="20","Zona 3",""))))))</f>
        <v/>
      </c>
      <c r="Z104" s="407"/>
      <c r="AA104" s="407"/>
      <c r="AB104" s="407"/>
      <c r="AC104" s="407"/>
      <c r="AD104" s="407">
        <f>IFERROR(Z104*AA104*AB104,"")</f>
        <v>0</v>
      </c>
      <c r="AE104" s="407">
        <f t="shared" ref="AE104:AE108" si="1014">IFERROR(Z104*AA104*AC104,"")</f>
        <v>0</v>
      </c>
      <c r="AF104" s="408" t="str">
        <f t="shared" ref="AF104:AF108" si="1015">IFERROR(((AB104*AA104*Z104)*(AL104*16.6667))+((Z104*AA104*AC104)*(AQ104*16.6667)),"")</f>
        <v/>
      </c>
      <c r="AG104" s="407" t="s">
        <v>144</v>
      </c>
      <c r="AH104" s="407"/>
      <c r="AI104" s="409" t="str">
        <f t="shared" ref="AI104:AI108" si="1016">IF(AK104="9-11","Zona 1",IF(AK104="11","Zona 1",IF(AK104="12-13","Zona 2",IF(AK104="14-16","Zona 2",IF(AK104="17-19","Zona 3",IF(AK104="20","Zona 3",""))))))</f>
        <v/>
      </c>
      <c r="AJ104" s="410" t="str">
        <f t="shared" ref="AJ104:AJ108" si="1017">IFERROR(TIME(0,ROUNDDOWN(((1/AL104)*60),0),ROUND(((((1/AL104)*60)-ROUNDDOWN(((1/AL104)*60),0))*60),0)),"")</f>
        <v/>
      </c>
      <c r="AK104" s="407" t="str">
        <f>IFERROR(IF(AG104="PACE_Daniels",(INDEX(BASE!$AE$4:$AH$8,MATCH('Microciclos - Endurance (2)'!AH104,BASE!$AE$4:$AE$8,0),4)),IF(AND(AG104="vVO2máx",AH104&gt;=35,AH104&lt;=45),"9-11",IF(AND(AG104="vVO2máx",AH104&gt;45,AH104&lt;=65),"11",IF(AND(AG104="vVO2máx",AH104&gt;65,AH104&lt;=75),"12-13",IF(AND(AG104="vVO2máx",AH104&gt;=80,AH104&lt;=85),"14-16",IF(AND(AG104="vVO2máx",AH104&gt;=85,AH104&lt;100),"17-19",IF(AND(AG104="vVO2máx",AH104&gt;=100),"20",IF(AND(AG104="FCR",AH104&gt;40,AH104&lt;=60),"12-13",IF(AND(AG104="FCR",AH104&gt;60,AH104&lt;=84),"14-16",IF(AND(AG104="FCR",AH104&gt;=85,AH104&lt;100),"17-19",IF(AND(AG104="FCR",AH104=100),"20",""))))))))))),"")</f>
        <v/>
      </c>
      <c r="AL104" s="409" t="str">
        <f>IFERROR(IF(AG104="vVO2máx",(Avaliações!$C$51*'Microciclos - Endurance (2)'!AH104)/100,IF(AG104="Velocidade_crítica",IF(AH104="80% VC",Avaliações!#REF!*0.8,IF(AH104="100% VC",Avaliações!#REF!*1,IF(AH104="120% VC",Avaliações!#REF!*1.2,IF(AH104="&gt;30%",Avaliações!$C$54*1.3,IF(AH104="&gt;40%",Avaliações!$C$54*1.4,0))))),IF(AG104="PACE_Daniels",INDEX(BASE!$Q$4:$V$60,MATCH(Avaliações!$C$53,BASE!$Q$4:$Q$60,0),MATCH('Microciclos - Endurance (2)'!AH104,BASE!$Q$4:$V$4,0)),""))),"")</f>
        <v/>
      </c>
      <c r="AM104" s="407" t="s">
        <v>144</v>
      </c>
      <c r="AN104" s="407"/>
      <c r="AO104" s="410" t="str">
        <f t="shared" ref="AO104:AO108" si="1018">IFERROR(TIME(0,ROUNDDOWN(((1/AQ104)*60),0),ROUND(((((1/AQ104)*60)-ROUNDDOWN(((1/AQ104)*60),0))*60),0)),"")</f>
        <v/>
      </c>
      <c r="AP104" s="407" t="str">
        <f>IFERROR(IF(AG104="PACE_Daniels",(INDEX(BASE!$AE$4:$AH$7,MATCH('Microciclos - Endurance (2)'!AN104,BASE!$AE$4:$AE$7,0),4)),IF(AND(AG104="vVO2máx",AN104&gt;=35,AN104&lt;=45),"9-11",IF(AND(AG104="vVO2máx",AN104&gt;45,AN104&lt;=65),"11",IF(AND(AG104="vVO2máx",AN104&gt;65,AN104&lt;=75),"12-13",IF(AND(AG104="vVO2máx",AN104&gt;=80,AN104&lt;=85),"14-16",IF(AND(AG104="vVO2máx",AN104&gt;=85,AN104&lt;100),"17-19",IF(AND(AG104="vVO2máx",AN104&gt;=100),"20",IF(AND(AG104="FCR",AN104&gt;40,AN104&lt;=60),"12-13",IF(AND(AG104="FCR",AN104&gt;60,AN104&lt;=84),"14-16",IF(AND(AG104="FCR",AN104&gt;=85,AN104&lt;100),"17-19",IF(AND(AG104="FCR",AN104=100),"20",""))))))))))),"")</f>
        <v/>
      </c>
      <c r="AQ104" s="409">
        <f>IFERROR(IF(AM104="vVO2máx",(Avaliações!$C$51*'Microciclos - Endurance (2)'!AN104)/100,IF(AM104="Velocidade_crítica",IF(AN104="80% VC",Avaliações!#REF!*0.8,IF(AN104="100% VC",Avaliações!#REF!*1,IF(AN104="120% VC",Avaliações!#REF!*1.2,IF(AN104="&gt;30%",Avaliações!$C$54*1.3,IF(AN104="&gt;40%",Avaliações!$C$54*1.4,0))))),IF(AM104="PACE_Daniels",INDEX(BASE!$Q$4:$V$60,MATCH(Avaliações!$C$53,BASE!$Q$4:$Q$60,0),MATCH('Microciclos - Endurance (2)'!AN104,BASE!$Q$4:$V$4,0)),0))),"")</f>
        <v>0</v>
      </c>
      <c r="AR104" s="409" t="str">
        <f t="shared" ref="AR104:AR108" si="1019">IF(AP104="9-11","Zona 1",IF(AP104="11","Zona 1",IF(AP104="12-13","Zona 2",IF(AP104="14-16","Zona 2",IF(AP104="17-19","Zona 3",IF(AP104="20","Zona 3",""))))))</f>
        <v/>
      </c>
      <c r="AV104" s="407"/>
      <c r="AW104" s="407"/>
      <c r="AX104" s="407"/>
      <c r="AY104" s="407"/>
      <c r="AZ104" s="407">
        <f>IFERROR(AV104*AW104*AX104,"")</f>
        <v>0</v>
      </c>
      <c r="BA104" s="407">
        <f t="shared" ref="BA104:BA108" si="1020">IFERROR(AV104*AW104*AY104,"")</f>
        <v>0</v>
      </c>
      <c r="BB104" s="408" t="str">
        <f t="shared" ref="BB104:BB108" si="1021">IFERROR(((AX104*AW104*AV104)*(BH104*16.6667))+((AV104*AW104*AY104)*(BM104*16.6667)),"")</f>
        <v/>
      </c>
      <c r="BC104" s="407" t="s">
        <v>144</v>
      </c>
      <c r="BD104" s="407"/>
      <c r="BE104" s="409" t="str">
        <f t="shared" ref="BE104:BE108" si="1022">IF(BG104="9-11","Zona 1",IF(BG104="11","Zona 1",IF(BG104="12-13","Zona 2",IF(BG104="14-16","Zona 2",IF(BG104="17-19","Zona 3",IF(BG104="20","Zona 3",""))))))</f>
        <v/>
      </c>
      <c r="BF104" s="410" t="str">
        <f t="shared" ref="BF104:BF108" si="1023">IFERROR(TIME(0,ROUNDDOWN(((1/BH104)*60),0),ROUND(((((1/BH104)*60)-ROUNDDOWN(((1/BH104)*60),0))*60),0)),"")</f>
        <v/>
      </c>
      <c r="BG104" s="407" t="str">
        <f>IFERROR(IF(BC104="PACE_Daniels",(INDEX(BASE!$AE$4:$AH$8,MATCH('Microciclos - Endurance (2)'!BD104,BASE!$AE$4:$AE$8,0),4)),IF(AND(BC104="vVO2máx",BD104&gt;=35,BD104&lt;=45),"9-11",IF(AND(BC104="vVO2máx",BD104&gt;45,BD104&lt;=65),"11",IF(AND(BC104="vVO2máx",BD104&gt;65,BD104&lt;=75),"12-13",IF(AND(BC104="vVO2máx",BD104&gt;=80,BD104&lt;=85),"14-16",IF(AND(BC104="vVO2máx",BD104&gt;=85,BD104&lt;100),"17-19",IF(AND(BC104="vVO2máx",BD104&gt;=100),"20",IF(AND(BC104="FCR",BD104&gt;40,BD104&lt;=60),"12-13",IF(AND(BC104="FCR",BD104&gt;60,BD104&lt;=84),"14-16",IF(AND(BC104="FCR",BD104&gt;=85,BD104&lt;100),"17-19",IF(AND(BC104="FCR",BD104=100),"20",""))))))))))),"")</f>
        <v/>
      </c>
      <c r="BH104" s="409" t="str">
        <f>IFERROR(IF(BC104="vVO2máx",(Avaliações!$C$51*'Microciclos - Endurance (2)'!BD104)/100,IF(BC104="Velocidade_crítica",IF(BD104="80% VC",Avaliações!#REF!*0.8,IF(BD104="100% VC",Avaliações!#REF!*1,IF(BD104="120% VC",Avaliações!#REF!*1.2,IF(BD104="&gt;30%",Avaliações!$C$54*1.3,IF(BD104="&gt;40%",Avaliações!$C$54*1.4,0))))),IF(BC104="PACE_Daniels",INDEX(BASE!$Q$4:$V$60,MATCH(Avaliações!$C$53,BASE!$Q$4:$Q$60,0),MATCH('Microciclos - Endurance (2)'!BD104,BASE!$Q$4:$V$4,0)),""))),"")</f>
        <v/>
      </c>
      <c r="BI104" s="407" t="s">
        <v>144</v>
      </c>
      <c r="BJ104" s="407"/>
      <c r="BK104" s="410" t="str">
        <f t="shared" ref="BK104:BK108" si="1024">IFERROR(TIME(0,ROUNDDOWN(((1/BM104)*60),0),ROUND(((((1/BM104)*60)-ROUNDDOWN(((1/BM104)*60),0))*60),0)),"")</f>
        <v/>
      </c>
      <c r="BL104" s="407" t="str">
        <f>IFERROR(IF(BC104="PACE_Daniels",(INDEX(BASE!$AE$4:$AH$7,MATCH('Microciclos - Endurance (2)'!BJ104,BASE!$AE$4:$AE$7,0),4)),IF(AND(BC104="vVO2máx",BJ104&gt;=35,BJ104&lt;=45),"9-11",IF(AND(BC104="vVO2máx",BJ104&gt;45,BJ104&lt;=65),"11",IF(AND(BC104="vVO2máx",BJ104&gt;65,BJ104&lt;=75),"12-13",IF(AND(BC104="vVO2máx",BJ104&gt;=80,BJ104&lt;=85),"14-16",IF(AND(BC104="vVO2máx",BJ104&gt;=85,BJ104&lt;100),"17-19",IF(AND(BC104="vVO2máx",BJ104&gt;=100),"20",IF(AND(BC104="FCR",BJ104&gt;40,BJ104&lt;=60),"12-13",IF(AND(BC104="FCR",BJ104&gt;60,BJ104&lt;=84),"14-16",IF(AND(BC104="FCR",BJ104&gt;=85,BJ104&lt;100),"17-19",IF(AND(BC104="FCR",BJ104=100),"20",""))))))))))),"")</f>
        <v/>
      </c>
      <c r="BM104" s="409">
        <f>IFERROR(IF(BI104="vVO2máx",(Avaliações!$C$51*'Microciclos - Endurance (2)'!BJ104)/100,IF(BI104="Velocidade_crítica",IF(BJ104="80% VC",Avaliações!#REF!*0.8,IF(BJ104="100% VC",Avaliações!#REF!*1,IF(BJ104="120% VC",Avaliações!#REF!*1.2,IF(BJ104="&gt;30%",Avaliações!$C$54*1.3,IF(BJ104="&gt;40%",Avaliações!$C$54*1.4,0))))),IF(BI104="PACE_Daniels",INDEX(BASE!$Q$4:$V$60,MATCH(Avaliações!$C$53,BASE!$Q$4:$Q$60,0),MATCH('Microciclos - Endurance (2)'!BJ104,BASE!$Q$4:$V$4,0)),0))),"")</f>
        <v>0</v>
      </c>
      <c r="BN104" s="409" t="str">
        <f t="shared" ref="BN104:BN108" si="1025">IF(BL104="9-11","Zona 1",IF(BL104="11","Zona 1",IF(BL104="12-13","Zona 2",IF(BL104="14-16","Zona 2",IF(BL104="17-19","Zona 3",IF(BL104="20","Zona 3",""))))))</f>
        <v/>
      </c>
      <c r="BR104" s="407"/>
      <c r="BS104" s="407"/>
      <c r="BT104" s="407"/>
      <c r="BU104" s="407"/>
      <c r="BV104" s="407">
        <f>IFERROR(BR104*BS104*BT104,"")</f>
        <v>0</v>
      </c>
      <c r="BW104" s="407">
        <f t="shared" ref="BW104:BW108" si="1026">IFERROR(BR104*BS104*BU104,"")</f>
        <v>0</v>
      </c>
      <c r="BX104" s="408" t="str">
        <f t="shared" ref="BX104:BX108" si="1027">IFERROR(((BT104*BS104*BR104)*(CD104*16.6667))+((BR104*BS104*BU104)*(CI104*16.6667)),"")</f>
        <v/>
      </c>
      <c r="BY104" s="407" t="s">
        <v>144</v>
      </c>
      <c r="BZ104" s="407"/>
      <c r="CA104" s="409" t="str">
        <f t="shared" ref="CA104:CA108" si="1028">IF(CC104="9-11","Zona 1",IF(CC104="11","Zona 1",IF(CC104="12-13","Zona 2",IF(CC104="14-16","Zona 2",IF(CC104="17-19","Zona 3",IF(CC104="20","Zona 3",""))))))</f>
        <v/>
      </c>
      <c r="CB104" s="410" t="str">
        <f t="shared" ref="CB104:CB108" si="1029">IFERROR(TIME(0,ROUNDDOWN(((1/CD104)*60),0),ROUND(((((1/CD104)*60)-ROUNDDOWN(((1/CD104)*60),0))*60),0)),"")</f>
        <v/>
      </c>
      <c r="CC104" s="407" t="str">
        <f>IFERROR(IF(BY104="PACE_Daniels",(INDEX(BASE!$AE$4:$AH$8,MATCH('Microciclos - Endurance (2)'!BZ104,BASE!$AE$4:$AE$8,0),4)),IF(AND(BY104="vVO2máx",BZ104&gt;=35,BZ104&lt;=45),"9-11",IF(AND(BY104="vVO2máx",BZ104&gt;45,BZ104&lt;=65),"11",IF(AND(BY104="vVO2máx",BZ104&gt;65,BZ104&lt;=75),"12-13",IF(AND(BY104="vVO2máx",BZ104&gt;=80,BZ104&lt;=85),"14-16",IF(AND(BY104="vVO2máx",BZ104&gt;=85,BZ104&lt;100),"17-19",IF(AND(BY104="vVO2máx",BZ104&gt;=100),"20",IF(AND(BY104="FCR",BZ104&gt;40,BZ104&lt;=60),"12-13",IF(AND(BY104="FCR",BZ104&gt;60,BZ104&lt;=84),"14-16",IF(AND(BY104="FCR",BZ104&gt;=85,BZ104&lt;100),"17-19",IF(AND(BY104="FCR",BZ104=100),"20",""))))))))))),"")</f>
        <v/>
      </c>
      <c r="CD104" s="409" t="str">
        <f>IFERROR(IF(BY104="vVO2máx",(Avaliações!$C$51*'Microciclos - Endurance (2)'!BZ104)/100,IF(BY104="Velocidade_crítica",IF(BZ104="80% VC",Avaliações!#REF!*0.8,IF(BZ104="100% VC",Avaliações!#REF!*1,IF(BZ104="120% VC",Avaliações!#REF!*1.2,IF(BZ104="&gt;30%",Avaliações!$C$54*1.3,IF(BZ104="&gt;40%",Avaliações!$C$54*1.4,0))))),IF(BY104="PACE_Daniels",INDEX(BASE!$Q$4:$V$60,MATCH(Avaliações!$C$53,BASE!$Q$4:$Q$60,0),MATCH('Microciclos - Endurance (2)'!BZ104,BASE!$Q$4:$V$4,0)),""))),"")</f>
        <v/>
      </c>
      <c r="CE104" s="407" t="s">
        <v>144</v>
      </c>
      <c r="CF104" s="407"/>
      <c r="CG104" s="410" t="str">
        <f t="shared" ref="CG104:CG108" si="1030">IFERROR(TIME(0,ROUNDDOWN(((1/CI104)*60),0),ROUND(((((1/CI104)*60)-ROUNDDOWN(((1/CI104)*60),0))*60),0)),"")</f>
        <v/>
      </c>
      <c r="CH104" s="407" t="str">
        <f>IFERROR(IF(BY104="PACE_Daniels",(INDEX(BASE!$AE$4:$AH$7,MATCH('Microciclos - Endurance (2)'!CF104,BASE!$AE$4:$AE$7,0),4)),IF(AND(BY104="vVO2máx",CF104&gt;=35,CF104&lt;=45),"9-11",IF(AND(BY104="vVO2máx",CF104&gt;45,CF104&lt;=65),"11",IF(AND(BY104="vVO2máx",CF104&gt;65,CF104&lt;=75),"12-13",IF(AND(BY104="vVO2máx",CF104&gt;=80,CF104&lt;=85),"14-16",IF(AND(BY104="vVO2máx",CF104&gt;=85,CF104&lt;100),"17-19",IF(AND(BY104="vVO2máx",CF104&gt;=100),"20",IF(AND(BY104="FCR",CF104&gt;40,CF104&lt;=60),"12-13",IF(AND(BY104="FCR",CF104&gt;60,CF104&lt;=84),"14-16",IF(AND(BY104="FCR",CF104&gt;=85,CF104&lt;100),"17-19",IF(AND(BY104="FCR",CF104=100),"20",""))))))))))),"")</f>
        <v/>
      </c>
      <c r="CI104" s="409">
        <f>IFERROR(IF(CE104="vVO2máx",(Avaliações!$C$51*'Microciclos - Endurance (2)'!CF104)/100,IF(CE104="Velocidade_crítica",IF(CF104="80% VC",Avaliações!#REF!*0.8,IF(CF104="100% VC",Avaliações!#REF!*1,IF(CF104="120% VC",Avaliações!#REF!*1.2,IF(CF104="&gt;30%",Avaliações!$C$54*1.3,IF(CF104="&gt;40%",Avaliações!$C$54*1.4,0))))),IF(CE104="PACE_Daniels",INDEX(BASE!$Q$4:$V$60,MATCH(Avaliações!$C$53,BASE!$Q$4:$Q$60,0),MATCH('Microciclos - Endurance (2)'!CF104,BASE!$Q$4:$V$4,0)),0))),"")</f>
        <v>0</v>
      </c>
      <c r="CJ104" s="409" t="str">
        <f t="shared" ref="CJ104:CJ108" si="1031">IF(CH104="9-11","Zona 1",IF(CH104="11","Zona 1",IF(CH104="12-13","Zona 2",IF(CH104="14-16","Zona 2",IF(CH104="17-19","Zona 3",IF(CH104="20","Zona 3",""))))))</f>
        <v/>
      </c>
      <c r="CN104" s="407"/>
      <c r="CO104" s="407"/>
      <c r="CP104" s="407"/>
      <c r="CQ104" s="407"/>
      <c r="CR104" s="407">
        <f>IFERROR(CN104*CO104*CP104,"")</f>
        <v>0</v>
      </c>
      <c r="CS104" s="407">
        <f t="shared" ref="CS104:CS108" si="1032">IFERROR(CN104*CO104*CQ104,"")</f>
        <v>0</v>
      </c>
      <c r="CT104" s="408" t="str">
        <f t="shared" ref="CT104:CT108" si="1033">IFERROR(((CP104*CO104*CN104)*(CZ104*16.6667))+((CN104*CO104*CQ104)*(DE104*16.6667)),"")</f>
        <v/>
      </c>
      <c r="CU104" s="407" t="s">
        <v>144</v>
      </c>
      <c r="CV104" s="407"/>
      <c r="CW104" s="409" t="str">
        <f t="shared" ref="CW104:CW108" si="1034">IF(CY104="9-11","Zona 1",IF(CY104="11","Zona 1",IF(CY104="12-13","Zona 2",IF(CY104="14-16","Zona 2",IF(CY104="17-19","Zona 3",IF(CY104="20","Zona 3",""))))))</f>
        <v/>
      </c>
      <c r="CX104" s="410" t="str">
        <f t="shared" ref="CX104:CX108" si="1035">IFERROR(TIME(0,ROUNDDOWN(((1/CZ104)*60),0),ROUND(((((1/CZ104)*60)-ROUNDDOWN(((1/CZ104)*60),0))*60),0)),"")</f>
        <v/>
      </c>
      <c r="CY104" s="407" t="str">
        <f>IFERROR(IF(CU104="PACE_Daniels",(INDEX(BASE!$AE$4:$AH$8,MATCH('Microciclos - Endurance (2)'!CV104,BASE!$AE$4:$AE$8,0),4)),IF(AND(CU104="vVO2máx",CV104&gt;=35,CV104&lt;=45),"9-11",IF(AND(CU104="vVO2máx",CV104&gt;45,CV104&lt;=65),"11",IF(AND(CU104="vVO2máx",CV104&gt;65,CV104&lt;=75),"12-13",IF(AND(CU104="vVO2máx",CV104&gt;=80,CV104&lt;=85),"14-16",IF(AND(CU104="vVO2máx",CV104&gt;=85,CV104&lt;100),"17-19",IF(AND(CU104="vVO2máx",CV104&gt;=100),"20",IF(AND(CU104="FCR",CV104&gt;40,CV104&lt;=60),"12-13",IF(AND(CU104="FCR",CV104&gt;60,CV104&lt;=84),"14-16",IF(AND(CU104="FCR",CV104&gt;=85,CV104&lt;100),"17-19",IF(AND(CU104="FCR",CV104=100),"20",""))))))))))),"")</f>
        <v/>
      </c>
      <c r="CZ104" s="409" t="str">
        <f>IFERROR(IF(CU104="vVO2máx",(Avaliações!$C$51*'Microciclos - Endurance (2)'!CV104)/100,IF(CU104="Velocidade_crítica",IF(CV104="80% VC",Avaliações!#REF!*0.8,IF(CV104="100% VC",Avaliações!#REF!*1,IF(CV104="120% VC",Avaliações!#REF!*1.2,IF(CV104="&gt;30%",Avaliações!$C$54*1.3,IF(CV104="&gt;40%",Avaliações!$C$54*1.4,0))))),IF(CU104="PACE_Daniels",INDEX(BASE!$Q$4:$V$60,MATCH(Avaliações!$C$53,BASE!$Q$4:$Q$60,0),MATCH('Microciclos - Endurance (2)'!CV104,BASE!$Q$4:$V$4,0)),""))),"")</f>
        <v/>
      </c>
      <c r="DA104" s="407" t="s">
        <v>144</v>
      </c>
      <c r="DB104" s="407"/>
      <c r="DC104" s="410" t="str">
        <f t="shared" ref="DC104:DC108" si="1036">IFERROR(TIME(0,ROUNDDOWN(((1/DE104)*60),0),ROUND(((((1/DE104)*60)-ROUNDDOWN(((1/DE104)*60),0))*60),0)),"")</f>
        <v/>
      </c>
      <c r="DD104" s="407" t="str">
        <f>IFERROR(IF(CU104="PACE_Daniels",(INDEX(BASE!$AE$4:$AH$7,MATCH('Microciclos - Endurance (2)'!DB104,BASE!$AE$4:$AE$7,0),4)),IF(AND(CU104="vVO2máx",DB104&gt;=35,DB104&lt;=45),"9-11",IF(AND(CU104="vVO2máx",DB104&gt;45,DB104&lt;=65),"11",IF(AND(CU104="vVO2máx",DB104&gt;65,DB104&lt;=75),"12-13",IF(AND(CU104="vVO2máx",DB104&gt;=80,DB104&lt;=85),"14-16",IF(AND(CU104="vVO2máx",DB104&gt;=85,DB104&lt;100),"17-19",IF(AND(CU104="vVO2máx",DB104&gt;=100),"20",IF(AND(CU104="FCR",DB104&gt;40,DB104&lt;=60),"12-13",IF(AND(CU104="FCR",DB104&gt;60,DB104&lt;=84),"14-16",IF(AND(CU104="FCR",DB104&gt;=85,DB104&lt;100),"17-19",IF(AND(CU104="FCR",DB104=100),"20",""))))))))))),"")</f>
        <v/>
      </c>
      <c r="DE104" s="409">
        <f>IFERROR(IF(DA104="vVO2máx",(Avaliações!$C$51*'Microciclos - Endurance (2)'!DB104)/100,IF(DA104="Velocidade_crítica",IF(DB104="80% VC",Avaliações!#REF!*0.8,IF(DB104="100% VC",Avaliações!#REF!*1,IF(DB104="120% VC",Avaliações!#REF!*1.2,IF(DB104="&gt;30%",Avaliações!$C$54*1.3,IF(DB104="&gt;40%",Avaliações!$C$54*1.4,0))))),IF(DA104="PACE_Daniels",INDEX(BASE!$Q$4:$V$60,MATCH(Avaliações!$C$53,BASE!$Q$4:$Q$60,0),MATCH('Microciclos - Endurance (2)'!DB104,BASE!$Q$4:$V$4,0)),0))),"")</f>
        <v>0</v>
      </c>
      <c r="DF104" s="409" t="str">
        <f t="shared" ref="DF104:DF108" si="1037">IF(DD104="9-11","Zona 1",IF(DD104="11","Zona 1",IF(DD104="12-13","Zona 2",IF(DD104="14-16","Zona 2",IF(DD104="17-19","Zona 3",IF(DD104="20","Zona 3",""))))))</f>
        <v/>
      </c>
      <c r="DJ104" s="407"/>
      <c r="DK104" s="407"/>
      <c r="DL104" s="407"/>
      <c r="DM104" s="407"/>
      <c r="DN104" s="407">
        <f>IFERROR(DJ104*DK104*DL104,"")</f>
        <v>0</v>
      </c>
      <c r="DO104" s="407">
        <f t="shared" ref="DO104:DO108" si="1038">IFERROR(DJ104*DK104*DM104,"")</f>
        <v>0</v>
      </c>
      <c r="DP104" s="408" t="str">
        <f t="shared" ref="DP104:DP108" si="1039">IFERROR(((DL104*DK104*DJ104)*(DV104*16.6667))+((DJ104*DK104*DM104)*(EA104*16.6667)),"")</f>
        <v/>
      </c>
      <c r="DQ104" s="407" t="s">
        <v>144</v>
      </c>
      <c r="DR104" s="407"/>
      <c r="DS104" s="409" t="str">
        <f t="shared" ref="DS104:DS108" si="1040">IF(DU104="9-11","Zona 1",IF(DU104="11","Zona 1",IF(DU104="12-13","Zona 2",IF(DU104="14-16","Zona 2",IF(DU104="17-19","Zona 3",IF(DU104="20","Zona 3",""))))))</f>
        <v/>
      </c>
      <c r="DT104" s="410" t="str">
        <f t="shared" ref="DT104:DT108" si="1041">IFERROR(TIME(0,ROUNDDOWN(((1/DV104)*60),0),ROUND(((((1/DV104)*60)-ROUNDDOWN(((1/DV104)*60),0))*60),0)),"")</f>
        <v/>
      </c>
      <c r="DU104" s="407" t="str">
        <f>IFERROR(IF(DQ104="PACE_Daniels",(INDEX(BASE!$AE$4:$AH$8,MATCH('Microciclos - Endurance (2)'!DR104,BASE!$AE$4:$AE$8,0),4)),IF(AND(DQ104="vVO2máx",DR104&gt;=35,DR104&lt;=45),"9-11",IF(AND(DQ104="vVO2máx",DR104&gt;45,DR104&lt;=65),"11",IF(AND(DQ104="vVO2máx",DR104&gt;65,DR104&lt;=75),"12-13",IF(AND(DQ104="vVO2máx",DR104&gt;=80,DR104&lt;=85),"14-16",IF(AND(DQ104="vVO2máx",DR104&gt;=85,DR104&lt;100),"17-19",IF(AND(DQ104="vVO2máx",DR104&gt;=100),"20",IF(AND(DQ104="FCR",DR104&gt;40,DR104&lt;=60),"12-13",IF(AND(DQ104="FCR",DR104&gt;60,DR104&lt;=84),"14-16",IF(AND(DQ104="FCR",DR104&gt;=85,DR104&lt;100),"17-19",IF(AND(DQ104="FCR",DR104=100),"20",""))))))))))),"")</f>
        <v/>
      </c>
      <c r="DV104" s="409" t="str">
        <f>IFERROR(IF(DQ104="vVO2máx",(Avaliações!$C$51*'Microciclos - Endurance (2)'!DR104)/100,IF(DQ104="Velocidade_crítica",IF(DR104="80% VC",Avaliações!#REF!*0.8,IF(DR104="100% VC",Avaliações!#REF!*1,IF(DR104="120% VC",Avaliações!#REF!*1.2,IF(DR104="&gt;30%",Avaliações!$C$54*1.3,IF(DR104="&gt;40%",Avaliações!$C$54*1.4,0))))),IF(DQ104="PACE_Daniels",INDEX(BASE!$Q$4:$V$60,MATCH(Avaliações!$C$53,BASE!$Q$4:$Q$60,0),MATCH('Microciclos - Endurance (2)'!DR104,BASE!$Q$4:$V$4,0)),""))),"")</f>
        <v/>
      </c>
      <c r="DW104" s="407" t="s">
        <v>144</v>
      </c>
      <c r="DX104" s="407"/>
      <c r="DY104" s="410" t="str">
        <f t="shared" ref="DY104:DY108" si="1042">IFERROR(TIME(0,ROUNDDOWN(((1/EA104)*60),0),ROUND(((((1/EA104)*60)-ROUNDDOWN(((1/EA104)*60),0))*60),0)),"")</f>
        <v/>
      </c>
      <c r="DZ104" s="407" t="str">
        <f>IFERROR(IF(DQ104="PACE_Daniels",(INDEX(BASE!$AE$4:$AH$7,MATCH('Microciclos - Endurance (2)'!DX104,BASE!$AE$4:$AE$7,0),4)),IF(AND(DQ104="vVO2máx",DX104&gt;=35,DX104&lt;=45),"9-11",IF(AND(DQ104="vVO2máx",DX104&gt;45,DX104&lt;=65),"11",IF(AND(DQ104="vVO2máx",DX104&gt;65,DX104&lt;=75),"12-13",IF(AND(DQ104="vVO2máx",DX104&gt;=80,DX104&lt;=85),"14-16",IF(AND(DQ104="vVO2máx",DX104&gt;=85,DX104&lt;100),"17-19",IF(AND(DQ104="vVO2máx",DX104&gt;=100),"20",IF(AND(DQ104="FCR",DX104&gt;40,DX104&lt;=60),"12-13",IF(AND(DQ104="FCR",DX104&gt;60,DX104&lt;=84),"14-16",IF(AND(DQ104="FCR",DX104&gt;=85,DX104&lt;100),"17-19",IF(AND(DQ104="FCR",DX104=100),"20",""))))))))))),"")</f>
        <v/>
      </c>
      <c r="EA104" s="409">
        <f>IFERROR(IF(DW104="vVO2máx",(Avaliações!$C$51*'Microciclos - Endurance (2)'!DX104)/100,IF(DW104="Velocidade_crítica",IF(DX104="80% VC",Avaliações!#REF!*0.8,IF(DX104="100% VC",Avaliações!#REF!*1,IF(DX104="120% VC",Avaliações!#REF!*1.2,IF(DX104="&gt;30%",Avaliações!$C$54*1.3,IF(DX104="&gt;40%",Avaliações!$C$54*1.4,0))))),IF(DW104="PACE_Daniels",INDEX(BASE!$Q$4:$V$60,MATCH(Avaliações!$C$53,BASE!$Q$4:$Q$60,0),MATCH('Microciclos - Endurance (2)'!DX104,BASE!$Q$4:$V$4,0)),0))),"")</f>
        <v>0</v>
      </c>
      <c r="EB104" s="409" t="str">
        <f t="shared" ref="EB104:EB108" si="1043">IF(DZ104="9-11","Zona 1",IF(DZ104="11","Zona 1",IF(DZ104="12-13","Zona 2",IF(DZ104="14-16","Zona 2",IF(DZ104="17-19","Zona 3",IF(DZ104="20","Zona 3",""))))))</f>
        <v/>
      </c>
      <c r="EF104" s="407"/>
      <c r="EG104" s="407"/>
      <c r="EH104" s="407"/>
      <c r="EI104" s="407"/>
      <c r="EJ104" s="407">
        <f>IFERROR(EF104*EG104*EH104,"")</f>
        <v>0</v>
      </c>
      <c r="EK104" s="407">
        <f t="shared" ref="EK104:EK108" si="1044">IFERROR(EF104*EG104*EI104,"")</f>
        <v>0</v>
      </c>
      <c r="EL104" s="408" t="str">
        <f t="shared" ref="EL104:EL108" si="1045">IFERROR(((EH104*EG104*EF104)*(ER104*16.6667))+((EF104*EG104*EI104)*(EW104*16.6667)),"")</f>
        <v/>
      </c>
      <c r="EM104" s="407" t="s">
        <v>144</v>
      </c>
      <c r="EN104" s="407"/>
      <c r="EO104" s="409" t="str">
        <f t="shared" ref="EO104:EO108" si="1046">IF(EQ104="9-11","Zona 1",IF(EQ104="11","Zona 1",IF(EQ104="12-13","Zona 2",IF(EQ104="14-16","Zona 2",IF(EQ104="17-19","Zona 3",IF(EQ104="20","Zona 3",""))))))</f>
        <v/>
      </c>
      <c r="EP104" s="410" t="str">
        <f t="shared" ref="EP104:EP108" si="1047">IFERROR(TIME(0,ROUNDDOWN(((1/ER104)*60),0),ROUND(((((1/ER104)*60)-ROUNDDOWN(((1/ER104)*60),0))*60),0)),"")</f>
        <v/>
      </c>
      <c r="EQ104" s="407" t="str">
        <f>IFERROR(IF(EM104="PACE_Daniels",(INDEX(BASE!$AE$4:$AH$8,MATCH('Microciclos - Endurance (2)'!EN104,BASE!$AE$4:$AE$8,0),4)),IF(AND(EM104="vVO2máx",EN104&gt;=35,EN104&lt;=45),"9-11",IF(AND(EM104="vVO2máx",EN104&gt;45,EN104&lt;=65),"11",IF(AND(EM104="vVO2máx",EN104&gt;65,EN104&lt;=75),"12-13",IF(AND(EM104="vVO2máx",EN104&gt;=80,EN104&lt;=85),"14-16",IF(AND(EM104="vVO2máx",EN104&gt;=85,EN104&lt;100),"17-19",IF(AND(EM104="vVO2máx",EN104&gt;=100),"20",IF(AND(EM104="FCR",EN104&gt;40,EN104&lt;=60),"12-13",IF(AND(EM104="FCR",EN104&gt;60,EN104&lt;=84),"14-16",IF(AND(EM104="FCR",EN104&gt;=85,EN104&lt;100),"17-19",IF(AND(EM104="FCR",EN104=100),"20",""))))))))))),"")</f>
        <v/>
      </c>
      <c r="ER104" s="409" t="str">
        <f>IFERROR(IF(EM104="vVO2máx",(Avaliações!$C$51*'Microciclos - Endurance (2)'!EN104)/100,IF(EM104="Velocidade_crítica",IF(EN104="80% VC",Avaliações!#REF!*0.8,IF(EN104="100% VC",Avaliações!#REF!*1,IF(EN104="120% VC",Avaliações!#REF!*1.2,IF(EN104="&gt;30%",Avaliações!$C$54*1.3,IF(EN104="&gt;40%",Avaliações!$C$54*1.4,0))))),IF(EM104="PACE_Daniels",INDEX(BASE!$Q$4:$V$60,MATCH(Avaliações!$C$53,BASE!$Q$4:$Q$60,0),MATCH('Microciclos - Endurance (2)'!EN104,BASE!$Q$4:$V$4,0)),""))),"")</f>
        <v/>
      </c>
      <c r="ES104" s="407" t="s">
        <v>144</v>
      </c>
      <c r="ET104" s="407"/>
      <c r="EU104" s="410" t="str">
        <f t="shared" ref="EU104:EU108" si="1048">IFERROR(TIME(0,ROUNDDOWN(((1/EW104)*60),0),ROUND(((((1/EW104)*60)-ROUNDDOWN(((1/EW104)*60),0))*60),0)),"")</f>
        <v/>
      </c>
      <c r="EV104" s="407" t="str">
        <f>IFERROR(IF(EM104="PACE_Daniels",(INDEX(BASE!$AE$4:$AH$7,MATCH('Microciclos - Endurance (2)'!ET104,BASE!$AE$4:$AE$7,0),4)),IF(AND(EM104="vVO2máx",ET104&gt;=35,ET104&lt;=45),"9-11",IF(AND(EM104="vVO2máx",ET104&gt;45,ET104&lt;=65),"11",IF(AND(EM104="vVO2máx",ET104&gt;65,ET104&lt;=75),"12-13",IF(AND(EM104="vVO2máx",ET104&gt;=80,ET104&lt;=85),"14-16",IF(AND(EM104="vVO2máx",ET104&gt;=85,ET104&lt;100),"17-19",IF(AND(EM104="vVO2máx",ET104&gt;=100),"20",IF(AND(EM104="FCR",ET104&gt;40,ET104&lt;=60),"12-13",IF(AND(EM104="FCR",ET104&gt;60,ET104&lt;=84),"14-16",IF(AND(EM104="FCR",ET104&gt;=85,ET104&lt;100),"17-19",IF(AND(EM104="FCR",ET104=100),"20",""))))))))))),"")</f>
        <v/>
      </c>
      <c r="EW104" s="409">
        <f>IFERROR(IF(ES104="vVO2máx",(Avaliações!$C$51*'Microciclos - Endurance (2)'!ET104)/100,IF(ES104="Velocidade_crítica",IF(ET104="80% VC",Avaliações!#REF!*0.8,IF(ET104="100% VC",Avaliações!#REF!*1,IF(ET104="120% VC",Avaliações!#REF!*1.2,IF(ET104="&gt;30%",Avaliações!$C$54*1.3,IF(ET104="&gt;40%",Avaliações!$C$54*1.4,0))))),IF(ES104="PACE_Daniels",INDEX(BASE!$Q$4:$V$60,MATCH(Avaliações!$C$53,BASE!$Q$4:$Q$60,0),MATCH('Microciclos - Endurance (2)'!ET104,BASE!$Q$4:$V$4,0)),0))),"")</f>
        <v>0</v>
      </c>
      <c r="EX104" s="409" t="str">
        <f t="shared" ref="EX104:EX108" si="1049">IF(EV104="9-11","Zona 1",IF(EV104="11","Zona 1",IF(EV104="12-13","Zona 2",IF(EV104="14-16","Zona 2",IF(EV104="17-19","Zona 3",IF(EV104="20","Zona 3",""))))))</f>
        <v/>
      </c>
      <c r="FB104" s="407"/>
      <c r="FC104" s="407"/>
      <c r="FD104" s="407"/>
      <c r="FE104" s="407"/>
      <c r="FF104" s="407">
        <f>IFERROR(FB104*FC104*FD104,"")</f>
        <v>0</v>
      </c>
      <c r="FG104" s="407">
        <f t="shared" ref="FG104:FG108" si="1050">IFERROR(FB104*FC104*FE104,"")</f>
        <v>0</v>
      </c>
      <c r="FH104" s="408" t="str">
        <f t="shared" ref="FH104:FH108" si="1051">IFERROR(((FD104*FC104*FB104)*(FN104*16.6667))+((FB104*FC104*FE104)*(FS104*16.6667)),"")</f>
        <v/>
      </c>
      <c r="FI104" s="407" t="s">
        <v>144</v>
      </c>
      <c r="FJ104" s="407"/>
      <c r="FK104" s="409" t="str">
        <f t="shared" ref="FK104:FK108" si="1052">IF(FM104="9-11","Zona 1",IF(FM104="11","Zona 1",IF(FM104="12-13","Zona 2",IF(FM104="14-16","Zona 2",IF(FM104="17-19","Zona 3",IF(FM104="20","Zona 3",""))))))</f>
        <v/>
      </c>
      <c r="FL104" s="410" t="str">
        <f t="shared" ref="FL104:FL108" si="1053">IFERROR(TIME(0,ROUNDDOWN(((1/FN104)*60),0),ROUND(((((1/FN104)*60)-ROUNDDOWN(((1/FN104)*60),0))*60),0)),"")</f>
        <v/>
      </c>
      <c r="FM104" s="407" t="str">
        <f>IFERROR(IF(FI104="PACE_Daniels",(INDEX(BASE!$AE$4:$AH$8,MATCH('Microciclos - Endurance (2)'!FJ104,BASE!$AE$4:$AE$8,0),4)),IF(AND(FI104="vVO2máx",FJ104&gt;=35,FJ104&lt;=45),"9-11",IF(AND(FI104="vVO2máx",FJ104&gt;45,FJ104&lt;=65),"11",IF(AND(FI104="vVO2máx",FJ104&gt;65,FJ104&lt;=75),"12-13",IF(AND(FI104="vVO2máx",FJ104&gt;=80,FJ104&lt;=85),"14-16",IF(AND(FI104="vVO2máx",FJ104&gt;=85,FJ104&lt;100),"17-19",IF(AND(FI104="vVO2máx",FJ104&gt;=100),"20",IF(AND(FI104="FCR",FJ104&gt;40,FJ104&lt;=60),"12-13",IF(AND(FI104="FCR",FJ104&gt;60,FJ104&lt;=84),"14-16",IF(AND(FI104="FCR",FJ104&gt;=85,FJ104&lt;100),"17-19",IF(AND(FI104="FCR",FJ104=100),"20",""))))))))))),"")</f>
        <v/>
      </c>
      <c r="FN104" s="409" t="str">
        <f>IFERROR(IF(FI104="vVO2máx",(Avaliações!$C$51*'Microciclos - Endurance (2)'!FJ104)/100,IF(FI104="Velocidade_crítica",IF(FJ104="80% VC",Avaliações!#REF!*0.8,IF(FJ104="100% VC",Avaliações!#REF!*1,IF(FJ104="120% VC",Avaliações!#REF!*1.2,IF(FJ104="&gt;30%",Avaliações!$C$54*1.3,IF(FJ104="&gt;40%",Avaliações!$C$54*1.4,0))))),IF(FI104="PACE_Daniels",INDEX(BASE!$Q$4:$V$60,MATCH(Avaliações!$C$53,BASE!$Q$4:$Q$60,0),MATCH('Microciclos - Endurance (2)'!FJ104,BASE!$Q$4:$V$4,0)),""))),"")</f>
        <v/>
      </c>
      <c r="FO104" s="407" t="s">
        <v>144</v>
      </c>
      <c r="FP104" s="407"/>
      <c r="FQ104" s="410" t="str">
        <f t="shared" ref="FQ104:FQ108" si="1054">IFERROR(TIME(0,ROUNDDOWN(((1/FS104)*60),0),ROUND(((((1/FS104)*60)-ROUNDDOWN(((1/FS104)*60),0))*60),0)),"")</f>
        <v/>
      </c>
      <c r="FR104" s="407" t="str">
        <f>IFERROR(IF(FI104="PACE_Daniels",(INDEX(BASE!$AE$4:$AH$7,MATCH('Microciclos - Endurance (2)'!FP104,BASE!$AE$4:$AE$7,0),4)),IF(AND(FI104="vVO2máx",FP104&gt;=35,FP104&lt;=45),"9-11",IF(AND(FI104="vVO2máx",FP104&gt;45,FP104&lt;=65),"11",IF(AND(FI104="vVO2máx",FP104&gt;65,FP104&lt;=75),"12-13",IF(AND(FI104="vVO2máx",FP104&gt;=80,FP104&lt;=85),"14-16",IF(AND(FI104="vVO2máx",FP104&gt;=85,FP104&lt;100),"17-19",IF(AND(FI104="vVO2máx",FP104&gt;=100),"20",IF(AND(FI104="FCR",FP104&gt;40,FP104&lt;=60),"12-13",IF(AND(FI104="FCR",FP104&gt;60,FP104&lt;=84),"14-16",IF(AND(FI104="FCR",FP104&gt;=85,FP104&lt;100),"17-19",IF(AND(FI104="FCR",FP104=100),"20",""))))))))))),"")</f>
        <v/>
      </c>
      <c r="FS104" s="409">
        <f>IFERROR(IF(FO104="vVO2máx",(Avaliações!$C$51*'Microciclos - Endurance (2)'!FP104)/100,IF(FO104="Velocidade_crítica",IF(FP104="80% VC",Avaliações!#REF!*0.8,IF(FP104="100% VC",Avaliações!#REF!*1,IF(FP104="120% VC",Avaliações!#REF!*1.2,IF(FP104="&gt;30%",Avaliações!$C$54*1.3,IF(FP104="&gt;40%",Avaliações!$C$54*1.4,0))))),IF(FO104="PACE_Daniels",INDEX(BASE!$Q$4:$V$60,MATCH(Avaliações!$C$53,BASE!$Q$4:$Q$60,0),MATCH('Microciclos - Endurance (2)'!FP104,BASE!$Q$4:$V$4,0)),0))),"")</f>
        <v>0</v>
      </c>
      <c r="FT104" s="409" t="str">
        <f t="shared" ref="FT104:FT108" si="1055">IF(FR104="9-11","Zona 1",IF(FR104="11","Zona 1",IF(FR104="12-13","Zona 2",IF(FR104="14-16","Zona 2",IF(FR104="17-19","Zona 3",IF(FR104="20","Zona 3",""))))))</f>
        <v/>
      </c>
      <c r="FX104" s="407"/>
      <c r="FY104" s="407"/>
      <c r="FZ104" s="407"/>
      <c r="GA104" s="407"/>
      <c r="GB104" s="407">
        <f>IFERROR(FX104*FY104*FZ104,"")</f>
        <v>0</v>
      </c>
      <c r="GC104" s="407">
        <f t="shared" ref="GC104:GC108" si="1056">IFERROR(FX104*FY104*GA104,"")</f>
        <v>0</v>
      </c>
      <c r="GD104" s="408" t="str">
        <f t="shared" ref="GD104:GD108" si="1057">IFERROR(((FZ104*FY104*FX104)*(GJ104*16.6667))+((FX104*FY104*GA104)*(GO104*16.6667)),"")</f>
        <v/>
      </c>
      <c r="GE104" s="407" t="s">
        <v>144</v>
      </c>
      <c r="GF104" s="407"/>
      <c r="GG104" s="409" t="str">
        <f t="shared" ref="GG104:GG108" si="1058">IF(GI104="9-11","Zona 1",IF(GI104="11","Zona 1",IF(GI104="12-13","Zona 2",IF(GI104="14-16","Zona 2",IF(GI104="17-19","Zona 3",IF(GI104="20","Zona 3",""))))))</f>
        <v/>
      </c>
      <c r="GH104" s="410" t="str">
        <f t="shared" ref="GH104:GH108" si="1059">IFERROR(TIME(0,ROUNDDOWN(((1/GJ104)*60),0),ROUND(((((1/GJ104)*60)-ROUNDDOWN(((1/GJ104)*60),0))*60),0)),"")</f>
        <v/>
      </c>
      <c r="GI104" s="407" t="str">
        <f>IFERROR(IF(GE104="PACE_Daniels",(INDEX(BASE!$AE$4:$AH$8,MATCH('Microciclos - Endurance (2)'!GF104,BASE!$AE$4:$AE$8,0),4)),IF(AND(GE104="vVO2máx",GF104&gt;=35,GF104&lt;=45),"9-11",IF(AND(GE104="vVO2máx",GF104&gt;45,GF104&lt;=65),"11",IF(AND(GE104="vVO2máx",GF104&gt;65,GF104&lt;=75),"12-13",IF(AND(GE104="vVO2máx",GF104&gt;=80,GF104&lt;=85),"14-16",IF(AND(GE104="vVO2máx",GF104&gt;=85,GF104&lt;100),"17-19",IF(AND(GE104="vVO2máx",GF104&gt;=100),"20",IF(AND(GE104="FCR",GF104&gt;40,GF104&lt;=60),"12-13",IF(AND(GE104="FCR",GF104&gt;60,GF104&lt;=84),"14-16",IF(AND(GE104="FCR",GF104&gt;=85,GF104&lt;100),"17-19",IF(AND(GE104="FCR",GF104=100),"20",""))))))))))),"")</f>
        <v/>
      </c>
      <c r="GJ104" s="409" t="str">
        <f>IFERROR(IF(GE104="vVO2máx",(Avaliações!$C$51*'Microciclos - Endurance (2)'!GF104)/100,IF(GE104="Velocidade_crítica",IF(GF104="80% VC",Avaliações!#REF!*0.8,IF(GF104="100% VC",Avaliações!#REF!*1,IF(GF104="120% VC",Avaliações!#REF!*1.2,IF(GF104="&gt;30%",Avaliações!$C$54*1.3,IF(GF104="&gt;40%",Avaliações!$C$54*1.4,0))))),IF(GE104="PACE_Daniels",INDEX(BASE!$Q$4:$V$60,MATCH(Avaliações!$C$53,BASE!$Q$4:$Q$60,0),MATCH('Microciclos - Endurance (2)'!GF104,BASE!$Q$4:$V$4,0)),""))),"")</f>
        <v/>
      </c>
      <c r="GK104" s="407" t="s">
        <v>144</v>
      </c>
      <c r="GL104" s="407"/>
      <c r="GM104" s="410" t="str">
        <f t="shared" ref="GM104:GM108" si="1060">IFERROR(TIME(0,ROUNDDOWN(((1/GO104)*60),0),ROUND(((((1/GO104)*60)-ROUNDDOWN(((1/GO104)*60),0))*60),0)),"")</f>
        <v/>
      </c>
      <c r="GN104" s="407" t="str">
        <f>IFERROR(IF(GE104="PACE_Daniels",(INDEX(BASE!$AE$4:$AH$7,MATCH('Microciclos - Endurance (2)'!GL104,BASE!$AE$4:$AE$7,0),4)),IF(AND(GE104="vVO2máx",GL104&gt;=35,GL104&lt;=45),"9-11",IF(AND(GE104="vVO2máx",GL104&gt;45,GL104&lt;=65),"11",IF(AND(GE104="vVO2máx",GL104&gt;65,GL104&lt;=75),"12-13",IF(AND(GE104="vVO2máx",GL104&gt;=80,GL104&lt;=85),"14-16",IF(AND(GE104="vVO2máx",GL104&gt;=85,GL104&lt;100),"17-19",IF(AND(GE104="vVO2máx",GL104&gt;=100),"20",IF(AND(GE104="FCR",GL104&gt;40,GL104&lt;=60),"12-13",IF(AND(GE104="FCR",GL104&gt;60,GL104&lt;=84),"14-16",IF(AND(GE104="FCR",GL104&gt;=85,GL104&lt;100),"17-19",IF(AND(GE104="FCR",GL104=100),"20",""))))))))))),"")</f>
        <v/>
      </c>
      <c r="GO104" s="409">
        <f>IFERROR(IF(GK104="vVO2máx",(Avaliações!$C$51*'Microciclos - Endurance (2)'!GL104)/100,IF(GK104="Velocidade_crítica",IF(GL104="80% VC",Avaliações!#REF!*0.8,IF(GL104="100% VC",Avaliações!#REF!*1,IF(GL104="120% VC",Avaliações!#REF!*1.2,IF(GL104="&gt;30%",Avaliações!$C$54*1.3,IF(GL104="&gt;40%",Avaliações!$C$54*1.4,0))))),IF(GK104="PACE_Daniels",INDEX(BASE!$Q$4:$V$60,MATCH(Avaliações!$C$53,BASE!$Q$4:$Q$60,0),MATCH('Microciclos - Endurance (2)'!GL104,BASE!$Q$4:$V$4,0)),0))),"")</f>
        <v>0</v>
      </c>
      <c r="GP104" s="409" t="str">
        <f t="shared" ref="GP104:GP108" si="1061">IF(GN104="9-11","Zona 1",IF(GN104="11","Zona 1",IF(GN104="12-13","Zona 2",IF(GN104="14-16","Zona 2",IF(GN104="17-19","Zona 3",IF(GN104="20","Zona 3",""))))))</f>
        <v/>
      </c>
      <c r="GT104" s="407"/>
      <c r="GU104" s="407"/>
      <c r="GV104" s="407"/>
      <c r="GW104" s="407"/>
      <c r="GX104" s="407">
        <f>IFERROR(GT104*GU104*GV104,"")</f>
        <v>0</v>
      </c>
      <c r="GY104" s="407">
        <f t="shared" ref="GY104:GY108" si="1062">IFERROR(GT104*GU104*GW104,"")</f>
        <v>0</v>
      </c>
      <c r="GZ104" s="408" t="str">
        <f t="shared" ref="GZ104:GZ108" si="1063">IFERROR(((GV104*GU104*GT104)*(HF104*16.6667))+((GT104*GU104*GW104)*(HK104*16.6667)),"")</f>
        <v/>
      </c>
      <c r="HA104" s="407" t="s">
        <v>144</v>
      </c>
      <c r="HB104" s="407"/>
      <c r="HC104" s="409" t="str">
        <f t="shared" ref="HC104:HC108" si="1064">IF(HE104="9-11","Zona 1",IF(HE104="11","Zona 1",IF(HE104="12-13","Zona 2",IF(HE104="14-16","Zona 2",IF(HE104="17-19","Zona 3",IF(HE104="20","Zona 3",""))))))</f>
        <v/>
      </c>
      <c r="HD104" s="410" t="str">
        <f t="shared" ref="HD104:HD108" si="1065">IFERROR(TIME(0,ROUNDDOWN(((1/HF104)*60),0),ROUND(((((1/HF104)*60)-ROUNDDOWN(((1/HF104)*60),0))*60),0)),"")</f>
        <v/>
      </c>
      <c r="HE104" s="407" t="str">
        <f>IFERROR(IF(HA104="PACE_Daniels",(INDEX(BASE!$AE$4:$AH$8,MATCH('Microciclos - Endurance (2)'!HB104,BASE!$AE$4:$AE$8,0),4)),IF(AND(HA104="vVO2máx",HB104&gt;=35,HB104&lt;=45),"9-11",IF(AND(HA104="vVO2máx",HB104&gt;45,HB104&lt;=65),"11",IF(AND(HA104="vVO2máx",HB104&gt;65,HB104&lt;=75),"12-13",IF(AND(HA104="vVO2máx",HB104&gt;=80,HB104&lt;=85),"14-16",IF(AND(HA104="vVO2máx",HB104&gt;=85,HB104&lt;100),"17-19",IF(AND(HA104="vVO2máx",HB104&gt;=100),"20",IF(AND(HA104="FCR",HB104&gt;40,HB104&lt;=60),"12-13",IF(AND(HA104="FCR",HB104&gt;60,HB104&lt;=84),"14-16",IF(AND(HA104="FCR",HB104&gt;=85,HB104&lt;100),"17-19",IF(AND(HA104="FCR",HB104=100),"20",""))))))))))),"")</f>
        <v/>
      </c>
      <c r="HF104" s="409" t="str">
        <f>IFERROR(IF(HA104="vVO2máx",(Avaliações!$C$51*'Microciclos - Endurance (2)'!HB104)/100,IF(HA104="Velocidade_crítica",IF(HB104="80% VC",Avaliações!#REF!*0.8,IF(HB104="100% VC",Avaliações!#REF!*1,IF(HB104="120% VC",Avaliações!#REF!*1.2,IF(HB104="&gt;30%",Avaliações!$C$54*1.3,IF(HB104="&gt;40%",Avaliações!$C$54*1.4,0))))),IF(HA104="PACE_Daniels",INDEX(BASE!$Q$4:$V$60,MATCH(Avaliações!$C$53,BASE!$Q$4:$Q$60,0),MATCH('Microciclos - Endurance (2)'!HB104,BASE!$Q$4:$V$4,0)),""))),"")</f>
        <v/>
      </c>
      <c r="HG104" s="407" t="s">
        <v>144</v>
      </c>
      <c r="HH104" s="407"/>
      <c r="HI104" s="410" t="str">
        <f t="shared" ref="HI104:HI108" si="1066">IFERROR(TIME(0,ROUNDDOWN(((1/HK104)*60),0),ROUND(((((1/HK104)*60)-ROUNDDOWN(((1/HK104)*60),0))*60),0)),"")</f>
        <v/>
      </c>
      <c r="HJ104" s="407" t="str">
        <f>IFERROR(IF(HA104="PACE_Daniels",(INDEX(BASE!$AE$4:$AH$7,MATCH('Microciclos - Endurance (2)'!HH104,BASE!$AE$4:$AE$7,0),4)),IF(AND(HA104="vVO2máx",HH104&gt;=35,HH104&lt;=45),"9-11",IF(AND(HA104="vVO2máx",HH104&gt;45,HH104&lt;=65),"11",IF(AND(HA104="vVO2máx",HH104&gt;65,HH104&lt;=75),"12-13",IF(AND(HA104="vVO2máx",HH104&gt;=80,HH104&lt;=85),"14-16",IF(AND(HA104="vVO2máx",HH104&gt;=85,HH104&lt;100),"17-19",IF(AND(HA104="vVO2máx",HH104&gt;=100),"20",IF(AND(HA104="FCR",HH104&gt;40,HH104&lt;=60),"12-13",IF(AND(HA104="FCR",HH104&gt;60,HH104&lt;=84),"14-16",IF(AND(HA104="FCR",HH104&gt;=85,HH104&lt;100),"17-19",IF(AND(HA104="FCR",HH104=100),"20",""))))))))))),"")</f>
        <v/>
      </c>
      <c r="HK104" s="409">
        <f>IFERROR(IF(HG104="vVO2máx",(Avaliações!$C$51*'Microciclos - Endurance (2)'!HH104)/100,IF(HG104="Velocidade_crítica",IF(HH104="80% VC",Avaliações!#REF!*0.8,IF(HH104="100% VC",Avaliações!#REF!*1,IF(HH104="120% VC",Avaliações!#REF!*1.2,IF(HH104="&gt;30%",Avaliações!$C$54*1.3,IF(HH104="&gt;40%",Avaliações!$C$54*1.4,0))))),IF(HG104="PACE_Daniels",INDEX(BASE!$Q$4:$V$60,MATCH(Avaliações!$C$53,BASE!$Q$4:$Q$60,0),MATCH('Microciclos - Endurance (2)'!HH104,BASE!$Q$4:$V$4,0)),0))),"")</f>
        <v>0</v>
      </c>
      <c r="HL104" s="409" t="str">
        <f t="shared" ref="HL104:HL108" si="1067">IF(HJ104="9-11","Zona 1",IF(HJ104="11","Zona 1",IF(HJ104="12-13","Zona 2",IF(HJ104="14-16","Zona 2",IF(HJ104="17-19","Zona 3",IF(HJ104="20","Zona 3",""))))))</f>
        <v/>
      </c>
      <c r="HP104" s="407"/>
      <c r="HQ104" s="407"/>
      <c r="HR104" s="407"/>
      <c r="HS104" s="407"/>
      <c r="HT104" s="407">
        <f>IFERROR(HP104*HQ104*HR104,"")</f>
        <v>0</v>
      </c>
      <c r="HU104" s="407">
        <f t="shared" ref="HU104:HU108" si="1068">IFERROR(HP104*HQ104*HS104,"")</f>
        <v>0</v>
      </c>
      <c r="HV104" s="408" t="str">
        <f t="shared" ref="HV104:HV108" si="1069">IFERROR(((HR104*HQ104*HP104)*(IB104*16.6667))+((HP104*HQ104*HS104)*(IG104*16.6667)),"")</f>
        <v/>
      </c>
      <c r="HW104" s="407" t="s">
        <v>144</v>
      </c>
      <c r="HX104" s="407"/>
      <c r="HY104" s="409" t="str">
        <f t="shared" ref="HY104:HY108" si="1070">IF(IA104="9-11","Zona 1",IF(IA104="11","Zona 1",IF(IA104="12-13","Zona 2",IF(IA104="14-16","Zona 2",IF(IA104="17-19","Zona 3",IF(IA104="20","Zona 3",""))))))</f>
        <v/>
      </c>
      <c r="HZ104" s="410" t="str">
        <f t="shared" ref="HZ104:HZ108" si="1071">IFERROR(TIME(0,ROUNDDOWN(((1/IB104)*60),0),ROUND(((((1/IB104)*60)-ROUNDDOWN(((1/IB104)*60),0))*60),0)),"")</f>
        <v/>
      </c>
      <c r="IA104" s="407" t="str">
        <f>IFERROR(IF(HW104="PACE_Daniels",(INDEX(BASE!$AE$4:$AH$8,MATCH('Microciclos - Endurance (2)'!HX104,BASE!$AE$4:$AE$8,0),4)),IF(AND(HW104="vVO2máx",HX104&gt;=35,HX104&lt;=45),"9-11",IF(AND(HW104="vVO2máx",HX104&gt;45,HX104&lt;=65),"11",IF(AND(HW104="vVO2máx",HX104&gt;65,HX104&lt;=75),"12-13",IF(AND(HW104="vVO2máx",HX104&gt;=80,HX104&lt;=85),"14-16",IF(AND(HW104="vVO2máx",HX104&gt;=85,HX104&lt;100),"17-19",IF(AND(HW104="vVO2máx",HX104&gt;=100),"20",IF(AND(HW104="FCR",HX104&gt;40,HX104&lt;=60),"12-13",IF(AND(HW104="FCR",HX104&gt;60,HX104&lt;=84),"14-16",IF(AND(HW104="FCR",HX104&gt;=85,HX104&lt;100),"17-19",IF(AND(HW104="FCR",HX104=100),"20",""))))))))))),"")</f>
        <v/>
      </c>
      <c r="IB104" s="409" t="str">
        <f>IFERROR(IF(HW104="vVO2máx",(Avaliações!$C$51*'Microciclos - Endurance (2)'!HX104)/100,IF(HW104="Velocidade_crítica",IF(HX104="80% VC",Avaliações!#REF!*0.8,IF(HX104="100% VC",Avaliações!#REF!*1,IF(HX104="120% VC",Avaliações!#REF!*1.2,IF(HX104="&gt;30%",Avaliações!$C$54*1.3,IF(HX104="&gt;40%",Avaliações!$C$54*1.4,0))))),IF(HW104="PACE_Daniels",INDEX(BASE!$Q$4:$V$60,MATCH(Avaliações!$C$53,BASE!$Q$4:$Q$60,0),MATCH('Microciclos - Endurance (2)'!HX104,BASE!$Q$4:$V$4,0)),""))),"")</f>
        <v/>
      </c>
      <c r="IC104" s="407" t="s">
        <v>144</v>
      </c>
      <c r="ID104" s="407"/>
      <c r="IE104" s="410" t="str">
        <f t="shared" ref="IE104:IE108" si="1072">IFERROR(TIME(0,ROUNDDOWN(((1/IG104)*60),0),ROUND(((((1/IG104)*60)-ROUNDDOWN(((1/IG104)*60),0))*60),0)),"")</f>
        <v/>
      </c>
      <c r="IF104" s="407" t="str">
        <f>IFERROR(IF(HW104="PACE_Daniels",(INDEX(BASE!$AE$4:$AH$7,MATCH('Microciclos - Endurance (2)'!ID104,BASE!$AE$4:$AE$7,0),4)),IF(AND(HW104="vVO2máx",ID104&gt;=35,ID104&lt;=45),"9-11",IF(AND(HW104="vVO2máx",ID104&gt;45,ID104&lt;=65),"11",IF(AND(HW104="vVO2máx",ID104&gt;65,ID104&lt;=75),"12-13",IF(AND(HW104="vVO2máx",ID104&gt;=80,ID104&lt;=85),"14-16",IF(AND(HW104="vVO2máx",ID104&gt;=85,ID104&lt;100),"17-19",IF(AND(HW104="vVO2máx",ID104&gt;=100),"20",IF(AND(HW104="FCR",ID104&gt;40,ID104&lt;=60),"12-13",IF(AND(HW104="FCR",ID104&gt;60,ID104&lt;=84),"14-16",IF(AND(HW104="FCR",ID104&gt;=85,ID104&lt;100),"17-19",IF(AND(HW104="FCR",ID104=100),"20",""))))))))))),"")</f>
        <v/>
      </c>
      <c r="IG104" s="409">
        <f>IFERROR(IF(IC104="vVO2máx",(Avaliações!$C$51*'Microciclos - Endurance (2)'!ID104)/100,IF(IC104="Velocidade_crítica",IF(ID104="80% VC",Avaliações!#REF!*0.8,IF(ID104="100% VC",Avaliações!#REF!*1,IF(ID104="120% VC",Avaliações!#REF!*1.2,IF(ID104="&gt;30%",Avaliações!$C$54*1.3,IF(ID104="&gt;40%",Avaliações!$C$54*1.4,0))))),IF(IC104="PACE_Daniels",INDEX(BASE!$Q$4:$V$60,MATCH(Avaliações!$C$53,BASE!$Q$4:$Q$60,0),MATCH('Microciclos - Endurance (2)'!ID104,BASE!$Q$4:$V$4,0)),0))),"")</f>
        <v>0</v>
      </c>
      <c r="IH104" s="409" t="str">
        <f t="shared" ref="IH104:IH108" si="1073">IF(IF104="9-11","Zona 1",IF(IF104="11","Zona 1",IF(IF104="12-13","Zona 2",IF(IF104="14-16","Zona 2",IF(IF104="17-19","Zona 3",IF(IF104="20","Zona 3",""))))))</f>
        <v/>
      </c>
      <c r="IL104" s="407"/>
      <c r="IM104" s="407"/>
      <c r="IN104" s="407"/>
      <c r="IO104" s="407"/>
      <c r="IP104" s="407">
        <f>IFERROR(IL104*IM104*IN104,"")</f>
        <v>0</v>
      </c>
      <c r="IQ104" s="407">
        <f t="shared" ref="IQ104:IQ108" si="1074">IFERROR(IL104*IM104*IO104,"")</f>
        <v>0</v>
      </c>
      <c r="IR104" s="408" t="str">
        <f t="shared" ref="IR104:IR108" si="1075">IFERROR(((IN104*IM104*IL104)*(IX104*16.6667))+((IL104*IM104*IO104)*(JC104*16.6667)),"")</f>
        <v/>
      </c>
      <c r="IS104" s="407" t="s">
        <v>144</v>
      </c>
      <c r="IT104" s="407"/>
      <c r="IU104" s="409" t="str">
        <f t="shared" ref="IU104:IU108" si="1076">IF(IW104="9-11","Zona 1",IF(IW104="11","Zona 1",IF(IW104="12-13","Zona 2",IF(IW104="14-16","Zona 2",IF(IW104="17-19","Zona 3",IF(IW104="20","Zona 3",""))))))</f>
        <v/>
      </c>
      <c r="IV104" s="410" t="str">
        <f t="shared" ref="IV104:IV108" si="1077">IFERROR(TIME(0,ROUNDDOWN(((1/IX104)*60),0),ROUND(((((1/IX104)*60)-ROUNDDOWN(((1/IX104)*60),0))*60),0)),"")</f>
        <v/>
      </c>
      <c r="IW104" s="407" t="str">
        <f>IFERROR(IF(IS104="PACE_Daniels",(INDEX(BASE!$AE$4:$AH$8,MATCH('Microciclos - Endurance (2)'!IT104,BASE!$AE$4:$AE$8,0),4)),IF(AND(IS104="vVO2máx",IT104&gt;=35,IT104&lt;=45),"9-11",IF(AND(IS104="vVO2máx",IT104&gt;45,IT104&lt;=65),"11",IF(AND(IS104="vVO2máx",IT104&gt;65,IT104&lt;=75),"12-13",IF(AND(IS104="vVO2máx",IT104&gt;=80,IT104&lt;=85),"14-16",IF(AND(IS104="vVO2máx",IT104&gt;=85,IT104&lt;100),"17-19",IF(AND(IS104="vVO2máx",IT104&gt;=100),"20",IF(AND(IS104="FCR",IT104&gt;40,IT104&lt;=60),"12-13",IF(AND(IS104="FCR",IT104&gt;60,IT104&lt;=84),"14-16",IF(AND(IS104="FCR",IT104&gt;=85,IT104&lt;100),"17-19",IF(AND(IS104="FCR",IT104=100),"20",""))))))))))),"")</f>
        <v/>
      </c>
      <c r="IX104" s="409" t="str">
        <f>IFERROR(IF(IS104="vVO2máx",(Avaliações!$C$51*'Microciclos - Endurance (2)'!IT104)/100,IF(IS104="Velocidade_crítica",IF(IT104="80% VC",Avaliações!#REF!*0.8,IF(IT104="100% VC",Avaliações!#REF!*1,IF(IT104="120% VC",Avaliações!#REF!*1.2,IF(IT104="&gt;30%",Avaliações!$C$54*1.3,IF(IT104="&gt;40%",Avaliações!$C$54*1.4,0))))),IF(IS104="PACE_Daniels",INDEX(BASE!$Q$4:$V$60,MATCH(Avaliações!$C$53,BASE!$Q$4:$Q$60,0),MATCH('Microciclos - Endurance (2)'!IT104,BASE!$Q$4:$V$4,0)),""))),"")</f>
        <v/>
      </c>
      <c r="IY104" s="407" t="s">
        <v>144</v>
      </c>
      <c r="IZ104" s="407"/>
      <c r="JA104" s="410" t="str">
        <f t="shared" ref="JA104:JA108" si="1078">IFERROR(TIME(0,ROUNDDOWN(((1/JC104)*60),0),ROUND(((((1/JC104)*60)-ROUNDDOWN(((1/JC104)*60),0))*60),0)),"")</f>
        <v/>
      </c>
      <c r="JB104" s="407" t="str">
        <f>IFERROR(IF(IS104="PACE_Daniels",(INDEX(BASE!$AE$4:$AH$7,MATCH('Microciclos - Endurance (2)'!IZ104,BASE!$AE$4:$AE$7,0),4)),IF(AND(IS104="vVO2máx",IZ104&gt;=35,IZ104&lt;=45),"9-11",IF(AND(IS104="vVO2máx",IZ104&gt;45,IZ104&lt;=65),"11",IF(AND(IS104="vVO2máx",IZ104&gt;65,IZ104&lt;=75),"12-13",IF(AND(IS104="vVO2máx",IZ104&gt;=80,IZ104&lt;=85),"14-16",IF(AND(IS104="vVO2máx",IZ104&gt;=85,IZ104&lt;100),"17-19",IF(AND(IS104="vVO2máx",IZ104&gt;=100),"20",IF(AND(IS104="FCR",IZ104&gt;40,IZ104&lt;=60),"12-13",IF(AND(IS104="FCR",IZ104&gt;60,IZ104&lt;=84),"14-16",IF(AND(IS104="FCR",IZ104&gt;=85,IZ104&lt;100),"17-19",IF(AND(IS104="FCR",IZ104=100),"20",""))))))))))),"")</f>
        <v/>
      </c>
      <c r="JC104" s="409">
        <f>IFERROR(IF(IY104="vVO2máx",(Avaliações!$C$51*'Microciclos - Endurance (2)'!IZ104)/100,IF(IY104="Velocidade_crítica",IF(IZ104="80% VC",Avaliações!#REF!*0.8,IF(IZ104="100% VC",Avaliações!#REF!*1,IF(IZ104="120% VC",Avaliações!#REF!*1.2,IF(IZ104="&gt;30%",Avaliações!$C$54*1.3,IF(IZ104="&gt;40%",Avaliações!$C$54*1.4,0))))),IF(IY104="PACE_Daniels",INDEX(BASE!$Q$4:$V$60,MATCH(Avaliações!$C$53,BASE!$Q$4:$Q$60,0),MATCH('Microciclos - Endurance (2)'!IZ104,BASE!$Q$4:$V$4,0)),0))),"")</f>
        <v>0</v>
      </c>
      <c r="JD104" s="409" t="str">
        <f t="shared" ref="JD104:JD108" si="1079">IF(JB104="9-11","Zona 1",IF(JB104="11","Zona 1",IF(JB104="12-13","Zona 2",IF(JB104="14-16","Zona 2",IF(JB104="17-19","Zona 3",IF(JB104="20","Zona 3",""))))))</f>
        <v/>
      </c>
      <c r="JH104" s="407"/>
      <c r="JI104" s="407"/>
      <c r="JJ104" s="407"/>
      <c r="JK104" s="407"/>
      <c r="JL104" s="407">
        <f>IFERROR(JH104*JI104*JJ104,"")</f>
        <v>0</v>
      </c>
      <c r="JM104" s="407">
        <f t="shared" ref="JM104:JM108" si="1080">IFERROR(JH104*JI104*JK104,"")</f>
        <v>0</v>
      </c>
      <c r="JN104" s="408" t="str">
        <f t="shared" ref="JN104:JN108" si="1081">IFERROR(((JJ104*JI104*JH104)*(JT104*16.6667))+((JH104*JI104*JK104)*(JY104*16.6667)),"")</f>
        <v/>
      </c>
      <c r="JO104" s="407" t="s">
        <v>144</v>
      </c>
      <c r="JP104" s="407"/>
      <c r="JQ104" s="409" t="str">
        <f t="shared" ref="JQ104:JQ108" si="1082">IF(JS104="9-11","Zona 1",IF(JS104="11","Zona 1",IF(JS104="12-13","Zona 2",IF(JS104="14-16","Zona 2",IF(JS104="17-19","Zona 3",IF(JS104="20","Zona 3",""))))))</f>
        <v/>
      </c>
      <c r="JR104" s="410" t="str">
        <f t="shared" ref="JR104:JR108" si="1083">IFERROR(TIME(0,ROUNDDOWN(((1/JT104)*60),0),ROUND(((((1/JT104)*60)-ROUNDDOWN(((1/JT104)*60),0))*60),0)),"")</f>
        <v/>
      </c>
      <c r="JS104" s="407" t="str">
        <f>IFERROR(IF(JO104="PACE_Daniels",(INDEX(BASE!$AE$4:$AH$8,MATCH('Microciclos - Endurance (2)'!JP104,BASE!$AE$4:$AE$8,0),4)),IF(AND(JO104="vVO2máx",JP104&gt;=35,JP104&lt;=45),"9-11",IF(AND(JO104="vVO2máx",JP104&gt;45,JP104&lt;=65),"11",IF(AND(JO104="vVO2máx",JP104&gt;65,JP104&lt;=75),"12-13",IF(AND(JO104="vVO2máx",JP104&gt;=80,JP104&lt;=85),"14-16",IF(AND(JO104="vVO2máx",JP104&gt;=85,JP104&lt;100),"17-19",IF(AND(JO104="vVO2máx",JP104&gt;=100),"20",IF(AND(JO104="FCR",JP104&gt;40,JP104&lt;=60),"12-13",IF(AND(JO104="FCR",JP104&gt;60,JP104&lt;=84),"14-16",IF(AND(JO104="FCR",JP104&gt;=85,JP104&lt;100),"17-19",IF(AND(JO104="FCR",JP104=100),"20",""))))))))))),"")</f>
        <v/>
      </c>
      <c r="JT104" s="409" t="str">
        <f>IFERROR(IF(JO104="vVO2máx",(Avaliações!$C$51*'Microciclos - Endurance (2)'!JP104)/100,IF(JO104="Velocidade_crítica",IF(JP104="80% VC",Avaliações!#REF!*0.8,IF(JP104="100% VC",Avaliações!#REF!*1,IF(JP104="120% VC",Avaliações!#REF!*1.2,IF(JP104="&gt;30%",Avaliações!$C$54*1.3,IF(JP104="&gt;40%",Avaliações!$C$54*1.4,0))))),IF(JO104="PACE_Daniels",INDEX(BASE!$Q$4:$V$60,MATCH(Avaliações!$C$53,BASE!$Q$4:$Q$60,0),MATCH('Microciclos - Endurance (2)'!JP104,BASE!$Q$4:$V$4,0)),""))),"")</f>
        <v/>
      </c>
      <c r="JU104" s="407" t="s">
        <v>144</v>
      </c>
      <c r="JV104" s="407"/>
      <c r="JW104" s="410" t="str">
        <f t="shared" ref="JW104:JW108" si="1084">IFERROR(TIME(0,ROUNDDOWN(((1/JY104)*60),0),ROUND(((((1/JY104)*60)-ROUNDDOWN(((1/JY104)*60),0))*60),0)),"")</f>
        <v/>
      </c>
      <c r="JX104" s="407" t="str">
        <f>IFERROR(IF(JO104="PACE_Daniels",(INDEX(BASE!$AE$4:$AH$7,MATCH('Microciclos - Endurance (2)'!JV104,BASE!$AE$4:$AE$7,0),4)),IF(AND(JO104="vVO2máx",JV104&gt;=35,JV104&lt;=45),"9-11",IF(AND(JO104="vVO2máx",JV104&gt;45,JV104&lt;=65),"11",IF(AND(JO104="vVO2máx",JV104&gt;65,JV104&lt;=75),"12-13",IF(AND(JO104="vVO2máx",JV104&gt;=80,JV104&lt;=85),"14-16",IF(AND(JO104="vVO2máx",JV104&gt;=85,JV104&lt;100),"17-19",IF(AND(JO104="vVO2máx",JV104&gt;=100),"20",IF(AND(JO104="FCR",JV104&gt;40,JV104&lt;=60),"12-13",IF(AND(JO104="FCR",JV104&gt;60,JV104&lt;=84),"14-16",IF(AND(JO104="FCR",JV104&gt;=85,JV104&lt;100),"17-19",IF(AND(JO104="FCR",JV104=100),"20",""))))))))))),"")</f>
        <v/>
      </c>
      <c r="JY104" s="409">
        <f>IFERROR(IF(JU104="vVO2máx",(Avaliações!$C$51*'Microciclos - Endurance (2)'!JV104)/100,IF(JU104="Velocidade_crítica",IF(JV104="80% VC",Avaliações!#REF!*0.8,IF(JV104="100% VC",Avaliações!#REF!*1,IF(JV104="120% VC",Avaliações!#REF!*1.2,IF(JV104="&gt;30%",Avaliações!$C$54*1.3,IF(JV104="&gt;40%",Avaliações!$C$54*1.4,0))))),IF(JU104="PACE_Daniels",INDEX(BASE!$Q$4:$V$60,MATCH(Avaliações!$C$53,BASE!$Q$4:$Q$60,0),MATCH('Microciclos - Endurance (2)'!JV104,BASE!$Q$4:$V$4,0)),0))),"")</f>
        <v>0</v>
      </c>
      <c r="JZ104" s="409" t="str">
        <f t="shared" ref="JZ104:JZ108" si="1085">IF(JX104="9-11","Zona 1",IF(JX104="11","Zona 1",IF(JX104="12-13","Zona 2",IF(JX104="14-16","Zona 2",IF(JX104="17-19","Zona 3",IF(JX104="20","Zona 3",""))))))</f>
        <v/>
      </c>
      <c r="KD104" s="407"/>
      <c r="KE104" s="407"/>
      <c r="KF104" s="407"/>
      <c r="KG104" s="407"/>
      <c r="KH104" s="407">
        <f>IFERROR(KD104*KE104*KF104,"")</f>
        <v>0</v>
      </c>
      <c r="KI104" s="407">
        <f t="shared" ref="KI104:KI108" si="1086">IFERROR(KD104*KE104*KG104,"")</f>
        <v>0</v>
      </c>
      <c r="KJ104" s="408" t="str">
        <f t="shared" ref="KJ104:KJ108" si="1087">IFERROR(((KF104*KE104*KD104)*(KP104*16.6667))+((KD104*KE104*KG104)*(KU104*16.6667)),"")</f>
        <v/>
      </c>
      <c r="KK104" s="407" t="s">
        <v>144</v>
      </c>
      <c r="KL104" s="407"/>
      <c r="KM104" s="409" t="str">
        <f t="shared" ref="KM104:KM108" si="1088">IF(KO104="9-11","Zona 1",IF(KO104="11","Zona 1",IF(KO104="12-13","Zona 2",IF(KO104="14-16","Zona 2",IF(KO104="17-19","Zona 3",IF(KO104="20","Zona 3",""))))))</f>
        <v/>
      </c>
      <c r="KN104" s="410" t="str">
        <f t="shared" ref="KN104:KN108" si="1089">IFERROR(TIME(0,ROUNDDOWN(((1/KP104)*60),0),ROUND(((((1/KP104)*60)-ROUNDDOWN(((1/KP104)*60),0))*60),0)),"")</f>
        <v/>
      </c>
      <c r="KO104" s="407" t="str">
        <f>IFERROR(IF(KK104="PACE_Daniels",(INDEX(BASE!$AE$4:$AH$8,MATCH('Microciclos - Endurance (2)'!KL104,BASE!$AE$4:$AE$8,0),4)),IF(AND(KK104="vVO2máx",KL104&gt;=35,KL104&lt;=45),"9-11",IF(AND(KK104="vVO2máx",KL104&gt;45,KL104&lt;=65),"11",IF(AND(KK104="vVO2máx",KL104&gt;65,KL104&lt;=75),"12-13",IF(AND(KK104="vVO2máx",KL104&gt;=80,KL104&lt;=85),"14-16",IF(AND(KK104="vVO2máx",KL104&gt;=85,KL104&lt;100),"17-19",IF(AND(KK104="vVO2máx",KL104&gt;=100),"20",IF(AND(KK104="FCR",KL104&gt;40,KL104&lt;=60),"12-13",IF(AND(KK104="FCR",KL104&gt;60,KL104&lt;=84),"14-16",IF(AND(KK104="FCR",KL104&gt;=85,KL104&lt;100),"17-19",IF(AND(KK104="FCR",KL104=100),"20",""))))))))))),"")</f>
        <v/>
      </c>
      <c r="KP104" s="409" t="str">
        <f>IFERROR(IF(KK104="vVO2máx",(Avaliações!$C$51*'Microciclos - Endurance (2)'!KL104)/100,IF(KK104="Velocidade_crítica",IF(KL104="80% VC",Avaliações!#REF!*0.8,IF(KL104="100% VC",Avaliações!#REF!*1,IF(KL104="120% VC",Avaliações!#REF!*1.2,IF(KL104="&gt;30%",Avaliações!$C$54*1.3,IF(KL104="&gt;40%",Avaliações!$C$54*1.4,0))))),IF(KK104="PACE_Daniels",INDEX(BASE!$Q$4:$V$60,MATCH(Avaliações!$C$53,BASE!$Q$4:$Q$60,0),MATCH('Microciclos - Endurance (2)'!KL104,BASE!$Q$4:$V$4,0)),""))),"")</f>
        <v/>
      </c>
      <c r="KQ104" s="407" t="s">
        <v>144</v>
      </c>
      <c r="KR104" s="407"/>
      <c r="KS104" s="410" t="str">
        <f t="shared" ref="KS104:KS108" si="1090">IFERROR(TIME(0,ROUNDDOWN(((1/KU104)*60),0),ROUND(((((1/KU104)*60)-ROUNDDOWN(((1/KU104)*60),0))*60),0)),"")</f>
        <v/>
      </c>
      <c r="KT104" s="407" t="str">
        <f>IFERROR(IF(KK104="PACE_Daniels",(INDEX(BASE!$AE$4:$AH$7,MATCH('Microciclos - Endurance (2)'!KR104,BASE!$AE$4:$AE$7,0),4)),IF(AND(KK104="vVO2máx",KR104&gt;=35,KR104&lt;=45),"9-11",IF(AND(KK104="vVO2máx",KR104&gt;45,KR104&lt;=65),"11",IF(AND(KK104="vVO2máx",KR104&gt;65,KR104&lt;=75),"12-13",IF(AND(KK104="vVO2máx",KR104&gt;=80,KR104&lt;=85),"14-16",IF(AND(KK104="vVO2máx",KR104&gt;=85,KR104&lt;100),"17-19",IF(AND(KK104="vVO2máx",KR104&gt;=100),"20",IF(AND(KK104="FCR",KR104&gt;40,KR104&lt;=60),"12-13",IF(AND(KK104="FCR",KR104&gt;60,KR104&lt;=84),"14-16",IF(AND(KK104="FCR",KR104&gt;=85,KR104&lt;100),"17-19",IF(AND(KK104="FCR",KR104=100),"20",""))))))))))),"")</f>
        <v/>
      </c>
      <c r="KU104" s="409">
        <f>IFERROR(IF(KQ104="vVO2máx",(Avaliações!$C$51*'Microciclos - Endurance (2)'!KR104)/100,IF(KQ104="Velocidade_crítica",IF(KR104="80% VC",Avaliações!#REF!*0.8,IF(KR104="100% VC",Avaliações!#REF!*1,IF(KR104="120% VC",Avaliações!#REF!*1.2,IF(KR104="&gt;30%",Avaliações!$C$54*1.3,IF(KR104="&gt;40%",Avaliações!$C$54*1.4,0))))),IF(KQ104="PACE_Daniels",INDEX(BASE!$Q$4:$V$60,MATCH(Avaliações!$C$53,BASE!$Q$4:$Q$60,0),MATCH('Microciclos - Endurance (2)'!KR104,BASE!$Q$4:$V$4,0)),0))),"")</f>
        <v>0</v>
      </c>
      <c r="KV104" s="409" t="str">
        <f t="shared" ref="KV104:KV108" si="1091">IF(KT104="9-11","Zona 1",IF(KT104="11","Zona 1",IF(KT104="12-13","Zona 2",IF(KT104="14-16","Zona 2",IF(KT104="17-19","Zona 3",IF(KT104="20","Zona 3",""))))))</f>
        <v/>
      </c>
      <c r="KZ104" s="407"/>
      <c r="LA104" s="407"/>
      <c r="LB104" s="407"/>
      <c r="LC104" s="407"/>
      <c r="LD104" s="407">
        <f>IFERROR(KZ104*LA104*LB104,"")</f>
        <v>0</v>
      </c>
      <c r="LE104" s="407">
        <f t="shared" ref="LE104:LE108" si="1092">IFERROR(KZ104*LA104*LC104,"")</f>
        <v>0</v>
      </c>
      <c r="LF104" s="408" t="str">
        <f t="shared" ref="LF104:LF108" si="1093">IFERROR(((LB104*LA104*KZ104)*(LL104*16.6667))+((KZ104*LA104*LC104)*(LQ104*16.6667)),"")</f>
        <v/>
      </c>
      <c r="LG104" s="407" t="s">
        <v>144</v>
      </c>
      <c r="LH104" s="407"/>
      <c r="LI104" s="409" t="str">
        <f t="shared" ref="LI104:LI108" si="1094">IF(LK104="9-11","Zona 1",IF(LK104="11","Zona 1",IF(LK104="12-13","Zona 2",IF(LK104="14-16","Zona 2",IF(LK104="17-19","Zona 3",IF(LK104="20","Zona 3",""))))))</f>
        <v/>
      </c>
      <c r="LJ104" s="410" t="str">
        <f t="shared" ref="LJ104:LJ108" si="1095">IFERROR(TIME(0,ROUNDDOWN(((1/LL104)*60),0),ROUND(((((1/LL104)*60)-ROUNDDOWN(((1/LL104)*60),0))*60),0)),"")</f>
        <v/>
      </c>
      <c r="LK104" s="407" t="str">
        <f>IFERROR(IF(LG104="PACE_Daniels",(INDEX(BASE!$AE$4:$AH$8,MATCH('Microciclos - Endurance (2)'!LH104,BASE!$AE$4:$AE$8,0),4)),IF(AND(LG104="vVO2máx",LH104&gt;=35,LH104&lt;=45),"9-11",IF(AND(LG104="vVO2máx",LH104&gt;45,LH104&lt;=65),"11",IF(AND(LG104="vVO2máx",LH104&gt;65,LH104&lt;=75),"12-13",IF(AND(LG104="vVO2máx",LH104&gt;=80,LH104&lt;=85),"14-16",IF(AND(LG104="vVO2máx",LH104&gt;=85,LH104&lt;100),"17-19",IF(AND(LG104="vVO2máx",LH104&gt;=100),"20",IF(AND(LG104="FCR",LH104&gt;40,LH104&lt;=60),"12-13",IF(AND(LG104="FCR",LH104&gt;60,LH104&lt;=84),"14-16",IF(AND(LG104="FCR",LH104&gt;=85,LH104&lt;100),"17-19",IF(AND(LG104="FCR",LH104=100),"20",""))))))))))),"")</f>
        <v/>
      </c>
      <c r="LL104" s="409" t="str">
        <f>IFERROR(IF(LG104="vVO2máx",(Avaliações!$C$51*'Microciclos - Endurance (2)'!LH104)/100,IF(LG104="Velocidade_crítica",IF(LH104="80% VC",Avaliações!#REF!*0.8,IF(LH104="100% VC",Avaliações!#REF!*1,IF(LH104="120% VC",Avaliações!#REF!*1.2,IF(LH104="&gt;30%",Avaliações!$C$54*1.3,IF(LH104="&gt;40%",Avaliações!$C$54*1.4,0))))),IF(LG104="PACE_Daniels",INDEX(BASE!$Q$4:$V$60,MATCH(Avaliações!$C$53,BASE!$Q$4:$Q$60,0),MATCH('Microciclos - Endurance (2)'!LH104,BASE!$Q$4:$V$4,0)),""))),"")</f>
        <v/>
      </c>
      <c r="LM104" s="407" t="s">
        <v>144</v>
      </c>
      <c r="LN104" s="407"/>
      <c r="LO104" s="410" t="str">
        <f t="shared" ref="LO104:LO108" si="1096">IFERROR(TIME(0,ROUNDDOWN(((1/LQ104)*60),0),ROUND(((((1/LQ104)*60)-ROUNDDOWN(((1/LQ104)*60),0))*60),0)),"")</f>
        <v/>
      </c>
      <c r="LP104" s="407" t="str">
        <f>IFERROR(IF(LG104="PACE_Daniels",(INDEX(BASE!$AE$4:$AH$7,MATCH('Microciclos - Endurance (2)'!LN104,BASE!$AE$4:$AE$7,0),4)),IF(AND(LG104="vVO2máx",LN104&gt;=35,LN104&lt;=45),"9-11",IF(AND(LG104="vVO2máx",LN104&gt;45,LN104&lt;=65),"11",IF(AND(LG104="vVO2máx",LN104&gt;65,LN104&lt;=75),"12-13",IF(AND(LG104="vVO2máx",LN104&gt;=80,LN104&lt;=85),"14-16",IF(AND(LG104="vVO2máx",LN104&gt;=85,LN104&lt;100),"17-19",IF(AND(LG104="vVO2máx",LN104&gt;=100),"20",IF(AND(LG104="FCR",LN104&gt;40,LN104&lt;=60),"12-13",IF(AND(LG104="FCR",LN104&gt;60,LN104&lt;=84),"14-16",IF(AND(LG104="FCR",LN104&gt;=85,LN104&lt;100),"17-19",IF(AND(LG104="FCR",LN104=100),"20",""))))))))))),"")</f>
        <v/>
      </c>
      <c r="LQ104" s="409">
        <f>IFERROR(IF(LM104="vVO2máx",(Avaliações!$C$51*'Microciclos - Endurance (2)'!LN104)/100,IF(LM104="Velocidade_crítica",IF(LN104="80% VC",Avaliações!#REF!*0.8,IF(LN104="100% VC",Avaliações!#REF!*1,IF(LN104="120% VC",Avaliações!#REF!*1.2,IF(LN104="&gt;30%",Avaliações!$C$54*1.3,IF(LN104="&gt;40%",Avaliações!$C$54*1.4,0))))),IF(LM104="PACE_Daniels",INDEX(BASE!$Q$4:$V$60,MATCH(Avaliações!$C$53,BASE!$Q$4:$Q$60,0),MATCH('Microciclos - Endurance (2)'!LN104,BASE!$Q$4:$V$4,0)),0))),"")</f>
        <v>0</v>
      </c>
      <c r="LR104" s="409" t="str">
        <f t="shared" ref="LR104:LR108" si="1097">IF(LP104="9-11","Zona 1",IF(LP104="11","Zona 1",IF(LP104="12-13","Zona 2",IF(LP104="14-16","Zona 2",IF(LP104="17-19","Zona 3",IF(LP104="20","Zona 3",""))))))</f>
        <v/>
      </c>
      <c r="LV104" s="407"/>
      <c r="LW104" s="407"/>
      <c r="LX104" s="407"/>
      <c r="LY104" s="407"/>
      <c r="LZ104" s="407">
        <f>IFERROR(LV104*LW104*LX104,"")</f>
        <v>0</v>
      </c>
      <c r="MA104" s="407">
        <f t="shared" ref="MA104:MA108" si="1098">IFERROR(LV104*LW104*LY104,"")</f>
        <v>0</v>
      </c>
      <c r="MB104" s="408" t="str">
        <f t="shared" ref="MB104:MB108" si="1099">IFERROR(((LX104*LW104*LV104)*(MH104*16.6667))+((LV104*LW104*LY104)*(MM104*16.6667)),"")</f>
        <v/>
      </c>
      <c r="MC104" s="407" t="s">
        <v>144</v>
      </c>
      <c r="MD104" s="407"/>
      <c r="ME104" s="409" t="str">
        <f t="shared" ref="ME104:ME108" si="1100">IF(MG104="9-11","Zona 1",IF(MG104="11","Zona 1",IF(MG104="12-13","Zona 2",IF(MG104="14-16","Zona 2",IF(MG104="17-19","Zona 3",IF(MG104="20","Zona 3",""))))))</f>
        <v/>
      </c>
      <c r="MF104" s="410" t="str">
        <f t="shared" ref="MF104:MF108" si="1101">IFERROR(TIME(0,ROUNDDOWN(((1/MH104)*60),0),ROUND(((((1/MH104)*60)-ROUNDDOWN(((1/MH104)*60),0))*60),0)),"")</f>
        <v/>
      </c>
      <c r="MG104" s="407" t="str">
        <f>IFERROR(IF(MC104="PACE_Daniels",(INDEX(BASE!$AE$4:$AH$8,MATCH('Microciclos - Endurance (2)'!MD104,BASE!$AE$4:$AE$8,0),4)),IF(AND(MC104="vVO2máx",MD104&gt;=35,MD104&lt;=45),"9-11",IF(AND(MC104="vVO2máx",MD104&gt;45,MD104&lt;=65),"11",IF(AND(MC104="vVO2máx",MD104&gt;65,MD104&lt;=75),"12-13",IF(AND(MC104="vVO2máx",MD104&gt;=80,MD104&lt;=85),"14-16",IF(AND(MC104="vVO2máx",MD104&gt;=85,MD104&lt;100),"17-19",IF(AND(MC104="vVO2máx",MD104&gt;=100),"20",IF(AND(MC104="FCR",MD104&gt;40,MD104&lt;=60),"12-13",IF(AND(MC104="FCR",MD104&gt;60,MD104&lt;=84),"14-16",IF(AND(MC104="FCR",MD104&gt;=85,MD104&lt;100),"17-19",IF(AND(MC104="FCR",MD104=100),"20",""))))))))))),"")</f>
        <v/>
      </c>
      <c r="MH104" s="409" t="str">
        <f>IFERROR(IF(MC104="vVO2máx",(Avaliações!$C$51*'Microciclos - Endurance (2)'!MD104)/100,IF(MC104="Velocidade_crítica",IF(MD104="80% VC",Avaliações!#REF!*0.8,IF(MD104="100% VC",Avaliações!#REF!*1,IF(MD104="120% VC",Avaliações!#REF!*1.2,IF(MD104="&gt;30%",Avaliações!$C$54*1.3,IF(MD104="&gt;40%",Avaliações!$C$54*1.4,0))))),IF(MC104="PACE_Daniels",INDEX(BASE!$Q$4:$V$60,MATCH(Avaliações!$C$53,BASE!$Q$4:$Q$60,0),MATCH('Microciclos - Endurance (2)'!MD104,BASE!$Q$4:$V$4,0)),""))),"")</f>
        <v/>
      </c>
      <c r="MI104" s="407" t="s">
        <v>144</v>
      </c>
      <c r="MJ104" s="407"/>
      <c r="MK104" s="410" t="str">
        <f t="shared" ref="MK104:MK108" si="1102">IFERROR(TIME(0,ROUNDDOWN(((1/MM104)*60),0),ROUND(((((1/MM104)*60)-ROUNDDOWN(((1/MM104)*60),0))*60),0)),"")</f>
        <v/>
      </c>
      <c r="ML104" s="407" t="str">
        <f>IFERROR(IF(MC104="PACE_Daniels",(INDEX(BASE!$AE$4:$AH$7,MATCH('Microciclos - Endurance (2)'!MJ104,BASE!$AE$4:$AE$7,0),4)),IF(AND(MC104="vVO2máx",MJ104&gt;=35,MJ104&lt;=45),"9-11",IF(AND(MC104="vVO2máx",MJ104&gt;45,MJ104&lt;=65),"11",IF(AND(MC104="vVO2máx",MJ104&gt;65,MJ104&lt;=75),"12-13",IF(AND(MC104="vVO2máx",MJ104&gt;=80,MJ104&lt;=85),"14-16",IF(AND(MC104="vVO2máx",MJ104&gt;=85,MJ104&lt;100),"17-19",IF(AND(MC104="vVO2máx",MJ104&gt;=100),"20",IF(AND(MC104="FCR",MJ104&gt;40,MJ104&lt;=60),"12-13",IF(AND(MC104="FCR",MJ104&gt;60,MJ104&lt;=84),"14-16",IF(AND(MC104="FCR",MJ104&gt;=85,MJ104&lt;100),"17-19",IF(AND(MC104="FCR",MJ104=100),"20",""))))))))))),"")</f>
        <v/>
      </c>
      <c r="MM104" s="409">
        <f>IFERROR(IF(MI104="vVO2máx",(Avaliações!$C$51*'Microciclos - Endurance (2)'!MJ104)/100,IF(MI104="Velocidade_crítica",IF(MJ104="80% VC",Avaliações!#REF!*0.8,IF(MJ104="100% VC",Avaliações!#REF!*1,IF(MJ104="120% VC",Avaliações!#REF!*1.2,IF(MJ104="&gt;30%",Avaliações!$C$54*1.3,IF(MJ104="&gt;40%",Avaliações!$C$54*1.4,0))))),IF(MI104="PACE_Daniels",INDEX(BASE!$Q$4:$V$60,MATCH(Avaliações!$C$53,BASE!$Q$4:$Q$60,0),MATCH('Microciclos - Endurance (2)'!MJ104,BASE!$Q$4:$V$4,0)),0))),"")</f>
        <v>0</v>
      </c>
      <c r="MN104" s="409" t="str">
        <f t="shared" ref="MN104:MN108" si="1103">IF(ML104="9-11","Zona 1",IF(ML104="11","Zona 1",IF(ML104="12-13","Zona 2",IF(ML104="14-16","Zona 2",IF(ML104="17-19","Zona 3",IF(ML104="20","Zona 3",""))))))</f>
        <v/>
      </c>
      <c r="MR104" s="407"/>
      <c r="MS104" s="407"/>
      <c r="MT104" s="407"/>
      <c r="MU104" s="407"/>
      <c r="MV104" s="407">
        <f>IFERROR(MR104*MS104*MT104,"")</f>
        <v>0</v>
      </c>
      <c r="MW104" s="407">
        <f t="shared" ref="MW104:MW108" si="1104">IFERROR(MR104*MS104*MU104,"")</f>
        <v>0</v>
      </c>
      <c r="MX104" s="408" t="str">
        <f t="shared" ref="MX104:MX108" si="1105">IFERROR(((MT104*MS104*MR104)*(ND104*16.6667))+((MR104*MS104*MU104)*(NI104*16.6667)),"")</f>
        <v/>
      </c>
      <c r="MY104" s="407" t="s">
        <v>144</v>
      </c>
      <c r="MZ104" s="407"/>
      <c r="NA104" s="409" t="str">
        <f t="shared" ref="NA104:NA108" si="1106">IF(NC104="9-11","Zona 1",IF(NC104="11","Zona 1",IF(NC104="12-13","Zona 2",IF(NC104="14-16","Zona 2",IF(NC104="17-19","Zona 3",IF(NC104="20","Zona 3",""))))))</f>
        <v/>
      </c>
      <c r="NB104" s="410" t="str">
        <f t="shared" ref="NB104:NB108" si="1107">IFERROR(TIME(0,ROUNDDOWN(((1/ND104)*60),0),ROUND(((((1/ND104)*60)-ROUNDDOWN(((1/ND104)*60),0))*60),0)),"")</f>
        <v/>
      </c>
      <c r="NC104" s="407" t="str">
        <f>IFERROR(IF(MY104="PACE_Daniels",(INDEX(BASE!$AE$4:$AH$8,MATCH('Microciclos - Endurance (2)'!MZ104,BASE!$AE$4:$AE$8,0),4)),IF(AND(MY104="vVO2máx",MZ104&gt;=35,MZ104&lt;=45),"9-11",IF(AND(MY104="vVO2máx",MZ104&gt;45,MZ104&lt;=65),"11",IF(AND(MY104="vVO2máx",MZ104&gt;65,MZ104&lt;=75),"12-13",IF(AND(MY104="vVO2máx",MZ104&gt;=80,MZ104&lt;=85),"14-16",IF(AND(MY104="vVO2máx",MZ104&gt;=85,MZ104&lt;100),"17-19",IF(AND(MY104="vVO2máx",MZ104&gt;=100),"20",IF(AND(MY104="FCR",MZ104&gt;40,MZ104&lt;=60),"12-13",IF(AND(MY104="FCR",MZ104&gt;60,MZ104&lt;=84),"14-16",IF(AND(MY104="FCR",MZ104&gt;=85,MZ104&lt;100),"17-19",IF(AND(MY104="FCR",MZ104=100),"20",""))))))))))),"")</f>
        <v/>
      </c>
      <c r="ND104" s="409" t="str">
        <f>IFERROR(IF(MY104="vVO2máx",(Avaliações!$C$51*'Microciclos - Endurance (2)'!MZ104)/100,IF(MY104="Velocidade_crítica",IF(MZ104="80% VC",Avaliações!#REF!*0.8,IF(MZ104="100% VC",Avaliações!#REF!*1,IF(MZ104="120% VC",Avaliações!#REF!*1.2,IF(MZ104="&gt;30%",Avaliações!$C$54*1.3,IF(MZ104="&gt;40%",Avaliações!$C$54*1.4,0))))),IF(MY104="PACE_Daniels",INDEX(BASE!$Q$4:$V$60,MATCH(Avaliações!$C$53,BASE!$Q$4:$Q$60,0),MATCH('Microciclos - Endurance (2)'!MZ104,BASE!$Q$4:$V$4,0)),""))),"")</f>
        <v/>
      </c>
      <c r="NE104" s="407" t="s">
        <v>144</v>
      </c>
      <c r="NF104" s="407"/>
      <c r="NG104" s="410" t="str">
        <f t="shared" ref="NG104:NG108" si="1108">IFERROR(TIME(0,ROUNDDOWN(((1/NI104)*60),0),ROUND(((((1/NI104)*60)-ROUNDDOWN(((1/NI104)*60),0))*60),0)),"")</f>
        <v/>
      </c>
      <c r="NH104" s="407" t="str">
        <f>IFERROR(IF(MY104="PACE_Daniels",(INDEX(BASE!$AE$4:$AH$7,MATCH('Microciclos - Endurance (2)'!NF104,BASE!$AE$4:$AE$7,0),4)),IF(AND(MY104="vVO2máx",NF104&gt;=35,NF104&lt;=45),"9-11",IF(AND(MY104="vVO2máx",NF104&gt;45,NF104&lt;=65),"11",IF(AND(MY104="vVO2máx",NF104&gt;65,NF104&lt;=75),"12-13",IF(AND(MY104="vVO2máx",NF104&gt;=80,NF104&lt;=85),"14-16",IF(AND(MY104="vVO2máx",NF104&gt;=85,NF104&lt;100),"17-19",IF(AND(MY104="vVO2máx",NF104&gt;=100),"20",IF(AND(MY104="FCR",NF104&gt;40,NF104&lt;=60),"12-13",IF(AND(MY104="FCR",NF104&gt;60,NF104&lt;=84),"14-16",IF(AND(MY104="FCR",NF104&gt;=85,NF104&lt;100),"17-19",IF(AND(MY104="FCR",NF104=100),"20",""))))))))))),"")</f>
        <v/>
      </c>
      <c r="NI104" s="409">
        <f>IFERROR(IF(NE104="vVO2máx",(Avaliações!$C$51*'Microciclos - Endurance (2)'!NF104)/100,IF(NE104="Velocidade_crítica",IF(NF104="80% VC",Avaliações!#REF!*0.8,IF(NF104="100% VC",Avaliações!#REF!*1,IF(NF104="120% VC",Avaliações!#REF!*1.2,IF(NF104="&gt;30%",Avaliações!$C$54*1.3,IF(NF104="&gt;40%",Avaliações!$C$54*1.4,0))))),IF(NE104="PACE_Daniels",INDEX(BASE!$Q$4:$V$60,MATCH(Avaliações!$C$53,BASE!$Q$4:$Q$60,0),MATCH('Microciclos - Endurance (2)'!NF104,BASE!$Q$4:$V$4,0)),0))),"")</f>
        <v>0</v>
      </c>
      <c r="NJ104" s="409" t="str">
        <f t="shared" ref="NJ104:NJ108" si="1109">IF(NH104="9-11","Zona 1",IF(NH104="11","Zona 1",IF(NH104="12-13","Zona 2",IF(NH104="14-16","Zona 2",IF(NH104="17-19","Zona 3",IF(NH104="20","Zona 3",""))))))</f>
        <v/>
      </c>
      <c r="NN104" s="407"/>
      <c r="NO104" s="407"/>
      <c r="NP104" s="407"/>
      <c r="NQ104" s="407"/>
      <c r="NR104" s="407">
        <f>IFERROR(NN104*NO104*NP104,"")</f>
        <v>0</v>
      </c>
      <c r="NS104" s="407">
        <f t="shared" ref="NS104:NS108" si="1110">IFERROR(NN104*NO104*NQ104,"")</f>
        <v>0</v>
      </c>
      <c r="NT104" s="408" t="str">
        <f t="shared" ref="NT104:NT108" si="1111">IFERROR(((NP104*NO104*NN104)*(NZ104*16.6667))+((NN104*NO104*NQ104)*(OE104*16.6667)),"")</f>
        <v/>
      </c>
      <c r="NU104" s="407" t="s">
        <v>144</v>
      </c>
      <c r="NV104" s="407"/>
      <c r="NW104" s="409" t="str">
        <f t="shared" ref="NW104:NW108" si="1112">IF(NY104="9-11","Zona 1",IF(NY104="11","Zona 1",IF(NY104="12-13","Zona 2",IF(NY104="14-16","Zona 2",IF(NY104="17-19","Zona 3",IF(NY104="20","Zona 3",""))))))</f>
        <v/>
      </c>
      <c r="NX104" s="410" t="str">
        <f t="shared" ref="NX104:NX108" si="1113">IFERROR(TIME(0,ROUNDDOWN(((1/NZ104)*60),0),ROUND(((((1/NZ104)*60)-ROUNDDOWN(((1/NZ104)*60),0))*60),0)),"")</f>
        <v/>
      </c>
      <c r="NY104" s="407" t="str">
        <f>IFERROR(IF(NU104="PACE_Daniels",(INDEX(BASE!$AE$4:$AH$8,MATCH('Microciclos - Endurance (2)'!NV104,BASE!$AE$4:$AE$8,0),4)),IF(AND(NU104="vVO2máx",NV104&gt;=35,NV104&lt;=45),"9-11",IF(AND(NU104="vVO2máx",NV104&gt;45,NV104&lt;=65),"11",IF(AND(NU104="vVO2máx",NV104&gt;65,NV104&lt;=75),"12-13",IF(AND(NU104="vVO2máx",NV104&gt;=80,NV104&lt;=85),"14-16",IF(AND(NU104="vVO2máx",NV104&gt;=85,NV104&lt;100),"17-19",IF(AND(NU104="vVO2máx",NV104&gt;=100),"20",IF(AND(NU104="FCR",NV104&gt;40,NV104&lt;=60),"12-13",IF(AND(NU104="FCR",NV104&gt;60,NV104&lt;=84),"14-16",IF(AND(NU104="FCR",NV104&gt;=85,NV104&lt;100),"17-19",IF(AND(NU104="FCR",NV104=100),"20",""))))))))))),"")</f>
        <v/>
      </c>
      <c r="NZ104" s="409" t="str">
        <f>IFERROR(IF(NU104="vVO2máx",(Avaliações!$C$51*'Microciclos - Endurance (2)'!NV104)/100,IF(NU104="Velocidade_crítica",IF(NV104="80% VC",Avaliações!#REF!*0.8,IF(NV104="100% VC",Avaliações!#REF!*1,IF(NV104="120% VC",Avaliações!#REF!*1.2,IF(NV104="&gt;30%",Avaliações!$C$54*1.3,IF(NV104="&gt;40%",Avaliações!$C$54*1.4,0))))),IF(NU104="PACE_Daniels",INDEX(BASE!$Q$4:$V$60,MATCH(Avaliações!$C$53,BASE!$Q$4:$Q$60,0),MATCH('Microciclos - Endurance (2)'!NV104,BASE!$Q$4:$V$4,0)),""))),"")</f>
        <v/>
      </c>
      <c r="OA104" s="407" t="s">
        <v>144</v>
      </c>
      <c r="OB104" s="407"/>
      <c r="OC104" s="410" t="str">
        <f t="shared" ref="OC104:OC108" si="1114">IFERROR(TIME(0,ROUNDDOWN(((1/OE104)*60),0),ROUND(((((1/OE104)*60)-ROUNDDOWN(((1/OE104)*60),0))*60),0)),"")</f>
        <v/>
      </c>
      <c r="OD104" s="407" t="str">
        <f>IFERROR(IF(NU104="PACE_Daniels",(INDEX(BASE!$AE$4:$AH$7,MATCH('Microciclos - Endurance (2)'!OB104,BASE!$AE$4:$AE$7,0),4)),IF(AND(NU104="vVO2máx",OB104&gt;=35,OB104&lt;=45),"9-11",IF(AND(NU104="vVO2máx",OB104&gt;45,OB104&lt;=65),"11",IF(AND(NU104="vVO2máx",OB104&gt;65,OB104&lt;=75),"12-13",IF(AND(NU104="vVO2máx",OB104&gt;=80,OB104&lt;=85),"14-16",IF(AND(NU104="vVO2máx",OB104&gt;=85,OB104&lt;100),"17-19",IF(AND(NU104="vVO2máx",OB104&gt;=100),"20",IF(AND(NU104="FCR",OB104&gt;40,OB104&lt;=60),"12-13",IF(AND(NU104="FCR",OB104&gt;60,OB104&lt;=84),"14-16",IF(AND(NU104="FCR",OB104&gt;=85,OB104&lt;100),"17-19",IF(AND(NU104="FCR",OB104=100),"20",""))))))))))),"")</f>
        <v/>
      </c>
      <c r="OE104" s="409">
        <f>IFERROR(IF(OA104="vVO2máx",(Avaliações!$C$51*'Microciclos - Endurance (2)'!OB104)/100,IF(OA104="Velocidade_crítica",IF(OB104="80% VC",Avaliações!#REF!*0.8,IF(OB104="100% VC",Avaliações!#REF!*1,IF(OB104="120% VC",Avaliações!#REF!*1.2,IF(OB104="&gt;30%",Avaliações!$C$54*1.3,IF(OB104="&gt;40%",Avaliações!$C$54*1.4,0))))),IF(OA104="PACE_Daniels",INDEX(BASE!$Q$4:$V$60,MATCH(Avaliações!$C$53,BASE!$Q$4:$Q$60,0),MATCH('Microciclos - Endurance (2)'!OB104,BASE!$Q$4:$V$4,0)),0))),"")</f>
        <v>0</v>
      </c>
      <c r="OF104" s="409" t="str">
        <f t="shared" ref="OF104:OF108" si="1115">IF(OD104="9-11","Zona 1",IF(OD104="11","Zona 1",IF(OD104="12-13","Zona 2",IF(OD104="14-16","Zona 2",IF(OD104="17-19","Zona 3",IF(OD104="20","Zona 3",""))))))</f>
        <v/>
      </c>
      <c r="OJ104" s="407"/>
      <c r="OK104" s="407"/>
      <c r="OL104" s="407"/>
      <c r="OM104" s="407"/>
      <c r="ON104" s="407">
        <f>IFERROR(OJ104*OK104*OL104,"")</f>
        <v>0</v>
      </c>
      <c r="OO104" s="407">
        <f t="shared" ref="OO104:OO108" si="1116">IFERROR(OJ104*OK104*OM104,"")</f>
        <v>0</v>
      </c>
      <c r="OP104" s="408" t="str">
        <f t="shared" ref="OP104:OP108" si="1117">IFERROR(((OL104*OK104*OJ104)*(OV104*16.6667))+((OJ104*OK104*OM104)*(PA104*16.6667)),"")</f>
        <v/>
      </c>
      <c r="OQ104" s="407" t="s">
        <v>144</v>
      </c>
      <c r="OR104" s="407"/>
      <c r="OS104" s="409" t="str">
        <f t="shared" ref="OS104:OS108" si="1118">IF(OU104="9-11","Zona 1",IF(OU104="11","Zona 1",IF(OU104="12-13","Zona 2",IF(OU104="14-16","Zona 2",IF(OU104="17-19","Zona 3",IF(OU104="20","Zona 3",""))))))</f>
        <v/>
      </c>
      <c r="OT104" s="410" t="str">
        <f t="shared" ref="OT104:OT108" si="1119">IFERROR(TIME(0,ROUNDDOWN(((1/OV104)*60),0),ROUND(((((1/OV104)*60)-ROUNDDOWN(((1/OV104)*60),0))*60),0)),"")</f>
        <v/>
      </c>
      <c r="OU104" s="407" t="str">
        <f>IFERROR(IF(OQ104="PACE_Daniels",(INDEX(BASE!$AE$4:$AH$8,MATCH('Microciclos - Endurance (2)'!OR104,BASE!$AE$4:$AE$8,0),4)),IF(AND(OQ104="vVO2máx",OR104&gt;=35,OR104&lt;=45),"9-11",IF(AND(OQ104="vVO2máx",OR104&gt;45,OR104&lt;=65),"11",IF(AND(OQ104="vVO2máx",OR104&gt;65,OR104&lt;=75),"12-13",IF(AND(OQ104="vVO2máx",OR104&gt;=80,OR104&lt;=85),"14-16",IF(AND(OQ104="vVO2máx",OR104&gt;=85,OR104&lt;100),"17-19",IF(AND(OQ104="vVO2máx",OR104&gt;=100),"20",IF(AND(OQ104="FCR",OR104&gt;40,OR104&lt;=60),"12-13",IF(AND(OQ104="FCR",OR104&gt;60,OR104&lt;=84),"14-16",IF(AND(OQ104="FCR",OR104&gt;=85,OR104&lt;100),"17-19",IF(AND(OQ104="FCR",OR104=100),"20",""))))))))))),"")</f>
        <v/>
      </c>
      <c r="OV104" s="409" t="str">
        <f>IFERROR(IF(OQ104="vVO2máx",(Avaliações!$C$51*'Microciclos - Endurance (2)'!OR104)/100,IF(OQ104="Velocidade_crítica",IF(OR104="80% VC",Avaliações!#REF!*0.8,IF(OR104="100% VC",Avaliações!#REF!*1,IF(OR104="120% VC",Avaliações!#REF!*1.2,IF(OR104="&gt;30%",Avaliações!$C$54*1.3,IF(OR104="&gt;40%",Avaliações!$C$54*1.4,0))))),IF(OQ104="PACE_Daniels",INDEX(BASE!$Q$4:$V$60,MATCH(Avaliações!$C$53,BASE!$Q$4:$Q$60,0),MATCH('Microciclos - Endurance (2)'!OR104,BASE!$Q$4:$V$4,0)),""))),"")</f>
        <v/>
      </c>
      <c r="OW104" s="407" t="s">
        <v>144</v>
      </c>
      <c r="OX104" s="407"/>
      <c r="OY104" s="410" t="str">
        <f t="shared" ref="OY104:OY108" si="1120">IFERROR(TIME(0,ROUNDDOWN(((1/PA104)*60),0),ROUND(((((1/PA104)*60)-ROUNDDOWN(((1/PA104)*60),0))*60),0)),"")</f>
        <v/>
      </c>
      <c r="OZ104" s="407" t="str">
        <f>IFERROR(IF(OQ104="PACE_Daniels",(INDEX(BASE!$AE$4:$AH$7,MATCH('Microciclos - Endurance (2)'!OX104,BASE!$AE$4:$AE$7,0),4)),IF(AND(OQ104="vVO2máx",OX104&gt;=35,OX104&lt;=45),"9-11",IF(AND(OQ104="vVO2máx",OX104&gt;45,OX104&lt;=65),"11",IF(AND(OQ104="vVO2máx",OX104&gt;65,OX104&lt;=75),"12-13",IF(AND(OQ104="vVO2máx",OX104&gt;=80,OX104&lt;=85),"14-16",IF(AND(OQ104="vVO2máx",OX104&gt;=85,OX104&lt;100),"17-19",IF(AND(OQ104="vVO2máx",OX104&gt;=100),"20",IF(AND(OQ104="FCR",OX104&gt;40,OX104&lt;=60),"12-13",IF(AND(OQ104="FCR",OX104&gt;60,OX104&lt;=84),"14-16",IF(AND(OQ104="FCR",OX104&gt;=85,OX104&lt;100),"17-19",IF(AND(OQ104="FCR",OX104=100),"20",""))))))))))),"")</f>
        <v/>
      </c>
      <c r="PA104" s="409">
        <f>IFERROR(IF(OW104="vVO2máx",(Avaliações!$C$51*'Microciclos - Endurance (2)'!OX104)/100,IF(OW104="Velocidade_crítica",IF(OX104="80% VC",Avaliações!#REF!*0.8,IF(OX104="100% VC",Avaliações!#REF!*1,IF(OX104="120% VC",Avaliações!#REF!*1.2,IF(OX104="&gt;30%",Avaliações!$C$54*1.3,IF(OX104="&gt;40%",Avaliações!$C$54*1.4,0))))),IF(OW104="PACE_Daniels",INDEX(BASE!$Q$4:$V$60,MATCH(Avaliações!$C$53,BASE!$Q$4:$Q$60,0),MATCH('Microciclos - Endurance (2)'!OX104,BASE!$Q$4:$V$4,0)),0))),"")</f>
        <v>0</v>
      </c>
      <c r="PB104" s="409" t="str">
        <f t="shared" ref="PB104:PB108" si="1121">IF(OZ104="9-11","Zona 1",IF(OZ104="11","Zona 1",IF(OZ104="12-13","Zona 2",IF(OZ104="14-16","Zona 2",IF(OZ104="17-19","Zona 3",IF(OZ104="20","Zona 3",""))))))</f>
        <v/>
      </c>
      <c r="PF104" s="407"/>
      <c r="PG104" s="407"/>
      <c r="PH104" s="407"/>
      <c r="PI104" s="407"/>
      <c r="PJ104" s="407">
        <f>IFERROR(PF104*PG104*PH104,"")</f>
        <v>0</v>
      </c>
      <c r="PK104" s="407">
        <f t="shared" ref="PK104:PK108" si="1122">IFERROR(PF104*PG104*PI104,"")</f>
        <v>0</v>
      </c>
      <c r="PL104" s="408" t="str">
        <f t="shared" ref="PL104:PL108" si="1123">IFERROR(((PH104*PG104*PF104)*(PR104*16.6667))+((PF104*PG104*PI104)*(PW104*16.6667)),"")</f>
        <v/>
      </c>
      <c r="PM104" s="407" t="s">
        <v>144</v>
      </c>
      <c r="PN104" s="407"/>
      <c r="PO104" s="409" t="str">
        <f t="shared" ref="PO104:PO108" si="1124">IF(PQ104="9-11","Zona 1",IF(PQ104="11","Zona 1",IF(PQ104="12-13","Zona 2",IF(PQ104="14-16","Zona 2",IF(PQ104="17-19","Zona 3",IF(PQ104="20","Zona 3",""))))))</f>
        <v/>
      </c>
      <c r="PP104" s="410" t="str">
        <f t="shared" ref="PP104:PP108" si="1125">IFERROR(TIME(0,ROUNDDOWN(((1/PR104)*60),0),ROUND(((((1/PR104)*60)-ROUNDDOWN(((1/PR104)*60),0))*60),0)),"")</f>
        <v/>
      </c>
      <c r="PQ104" s="407" t="str">
        <f>IFERROR(IF(PM104="PACE_Daniels",(INDEX(BASE!$AE$4:$AH$8,MATCH('Microciclos - Endurance (2)'!PN104,BASE!$AE$4:$AE$8,0),4)),IF(AND(PM104="vVO2máx",PN104&gt;=35,PN104&lt;=45),"9-11",IF(AND(PM104="vVO2máx",PN104&gt;45,PN104&lt;=65),"11",IF(AND(PM104="vVO2máx",PN104&gt;65,PN104&lt;=75),"12-13",IF(AND(PM104="vVO2máx",PN104&gt;=80,PN104&lt;=85),"14-16",IF(AND(PM104="vVO2máx",PN104&gt;=85,PN104&lt;100),"17-19",IF(AND(PM104="vVO2máx",PN104&gt;=100),"20",IF(AND(PM104="FCR",PN104&gt;40,PN104&lt;=60),"12-13",IF(AND(PM104="FCR",PN104&gt;60,PN104&lt;=84),"14-16",IF(AND(PM104="FCR",PN104&gt;=85,PN104&lt;100),"17-19",IF(AND(PM104="FCR",PN104=100),"20",""))))))))))),"")</f>
        <v/>
      </c>
      <c r="PR104" s="409" t="str">
        <f>IFERROR(IF(PM104="vVO2máx",(Avaliações!$C$51*'Microciclos - Endurance (2)'!PN104)/100,IF(PM104="Velocidade_crítica",IF(PN104="80% VC",Avaliações!#REF!*0.8,IF(PN104="100% VC",Avaliações!#REF!*1,IF(PN104="120% VC",Avaliações!#REF!*1.2,IF(PN104="&gt;30%",Avaliações!$C$54*1.3,IF(PN104="&gt;40%",Avaliações!$C$54*1.4,0))))),IF(PM104="PACE_Daniels",INDEX(BASE!$Q$4:$V$60,MATCH(Avaliações!$C$53,BASE!$Q$4:$Q$60,0),MATCH('Microciclos - Endurance (2)'!PN104,BASE!$Q$4:$V$4,0)),""))),"")</f>
        <v/>
      </c>
      <c r="PS104" s="407" t="s">
        <v>144</v>
      </c>
      <c r="PT104" s="407"/>
      <c r="PU104" s="410" t="str">
        <f t="shared" ref="PU104:PU108" si="1126">IFERROR(TIME(0,ROUNDDOWN(((1/PW104)*60),0),ROUND(((((1/PW104)*60)-ROUNDDOWN(((1/PW104)*60),0))*60),0)),"")</f>
        <v/>
      </c>
      <c r="PV104" s="407" t="str">
        <f>IFERROR(IF(PM104="PACE_Daniels",(INDEX(BASE!$AE$4:$AH$7,MATCH('Microciclos - Endurance (2)'!PT104,BASE!$AE$4:$AE$7,0),4)),IF(AND(PM104="vVO2máx",PT104&gt;=35,PT104&lt;=45),"9-11",IF(AND(PM104="vVO2máx",PT104&gt;45,PT104&lt;=65),"11",IF(AND(PM104="vVO2máx",PT104&gt;65,PT104&lt;=75),"12-13",IF(AND(PM104="vVO2máx",PT104&gt;=80,PT104&lt;=85),"14-16",IF(AND(PM104="vVO2máx",PT104&gt;=85,PT104&lt;100),"17-19",IF(AND(PM104="vVO2máx",PT104&gt;=100),"20",IF(AND(PM104="FCR",PT104&gt;40,PT104&lt;=60),"12-13",IF(AND(PM104="FCR",PT104&gt;60,PT104&lt;=84),"14-16",IF(AND(PM104="FCR",PT104&gt;=85,PT104&lt;100),"17-19",IF(AND(PM104="FCR",PT104=100),"20",""))))))))))),"")</f>
        <v/>
      </c>
      <c r="PW104" s="409">
        <f>IFERROR(IF(PS104="vVO2máx",(Avaliações!$C$51*'Microciclos - Endurance (2)'!PT104)/100,IF(PS104="Velocidade_crítica",IF(PT104="80% VC",Avaliações!#REF!*0.8,IF(PT104="100% VC",Avaliações!#REF!*1,IF(PT104="120% VC",Avaliações!#REF!*1.2,IF(PT104="&gt;30%",Avaliações!$C$54*1.3,IF(PT104="&gt;40%",Avaliações!$C$54*1.4,0))))),IF(PS104="PACE_Daniels",INDEX(BASE!$Q$4:$V$60,MATCH(Avaliações!$C$53,BASE!$Q$4:$Q$60,0),MATCH('Microciclos - Endurance (2)'!PT104,BASE!$Q$4:$V$4,0)),0))),"")</f>
        <v>0</v>
      </c>
      <c r="PX104" s="409" t="str">
        <f t="shared" ref="PX104:PX108" si="1127">IF(PV104="9-11","Zona 1",IF(PV104="11","Zona 1",IF(PV104="12-13","Zona 2",IF(PV104="14-16","Zona 2",IF(PV104="17-19","Zona 3",IF(PV104="20","Zona 3",""))))))</f>
        <v/>
      </c>
      <c r="QB104" s="407"/>
      <c r="QC104" s="407"/>
      <c r="QD104" s="407"/>
      <c r="QE104" s="407"/>
      <c r="QF104" s="407">
        <f>IFERROR(QB104*QC104*QD104,"")</f>
        <v>0</v>
      </c>
      <c r="QG104" s="407">
        <f t="shared" ref="QG104:QG108" si="1128">IFERROR(QB104*QC104*QE104,"")</f>
        <v>0</v>
      </c>
      <c r="QH104" s="408" t="str">
        <f t="shared" ref="QH104:QH108" si="1129">IFERROR(((QD104*QC104*QB104)*(QN104*16.6667))+((QB104*QC104*QE104)*(QS104*16.6667)),"")</f>
        <v/>
      </c>
      <c r="QI104" s="407" t="s">
        <v>144</v>
      </c>
      <c r="QJ104" s="407"/>
      <c r="QK104" s="409" t="str">
        <f t="shared" ref="QK104:QK108" si="1130">IF(QM104="9-11","Zona 1",IF(QM104="11","Zona 1",IF(QM104="12-13","Zona 2",IF(QM104="14-16","Zona 2",IF(QM104="17-19","Zona 3",IF(QM104="20","Zona 3",""))))))</f>
        <v/>
      </c>
      <c r="QL104" s="410" t="str">
        <f t="shared" ref="QL104:QL108" si="1131">IFERROR(TIME(0,ROUNDDOWN(((1/QN104)*60),0),ROUND(((((1/QN104)*60)-ROUNDDOWN(((1/QN104)*60),0))*60),0)),"")</f>
        <v/>
      </c>
      <c r="QM104" s="407" t="str">
        <f>IFERROR(IF(QI104="PACE_Daniels",(INDEX(BASE!$AE$4:$AH$8,MATCH('Microciclos - Endurance (2)'!QJ104,BASE!$AE$4:$AE$8,0),4)),IF(AND(QI104="vVO2máx",QJ104&gt;=35,QJ104&lt;=45),"9-11",IF(AND(QI104="vVO2máx",QJ104&gt;45,QJ104&lt;=65),"11",IF(AND(QI104="vVO2máx",QJ104&gt;65,QJ104&lt;=75),"12-13",IF(AND(QI104="vVO2máx",QJ104&gt;=80,QJ104&lt;=85),"14-16",IF(AND(QI104="vVO2máx",QJ104&gt;=85,QJ104&lt;100),"17-19",IF(AND(QI104="vVO2máx",QJ104&gt;=100),"20",IF(AND(QI104="FCR",QJ104&gt;40,QJ104&lt;=60),"12-13",IF(AND(QI104="FCR",QJ104&gt;60,QJ104&lt;=84),"14-16",IF(AND(QI104="FCR",QJ104&gt;=85,QJ104&lt;100),"17-19",IF(AND(QI104="FCR",QJ104=100),"20",""))))))))))),"")</f>
        <v/>
      </c>
      <c r="QN104" s="409" t="str">
        <f>IFERROR(IF(QI104="vVO2máx",(Avaliações!$C$51*'Microciclos - Endurance (2)'!QJ104)/100,IF(QI104="Velocidade_crítica",IF(QJ104="80% VC",Avaliações!#REF!*0.8,IF(QJ104="100% VC",Avaliações!#REF!*1,IF(QJ104="120% VC",Avaliações!#REF!*1.2,IF(QJ104="&gt;30%",Avaliações!$C$54*1.3,IF(QJ104="&gt;40%",Avaliações!$C$54*1.4,0))))),IF(QI104="PACE_Daniels",INDEX(BASE!$Q$4:$V$60,MATCH(Avaliações!$C$53,BASE!$Q$4:$Q$60,0),MATCH('Microciclos - Endurance (2)'!QJ104,BASE!$Q$4:$V$4,0)),""))),"")</f>
        <v/>
      </c>
      <c r="QO104" s="407" t="s">
        <v>144</v>
      </c>
      <c r="QP104" s="407"/>
      <c r="QQ104" s="410" t="str">
        <f t="shared" ref="QQ104:QQ108" si="1132">IFERROR(TIME(0,ROUNDDOWN(((1/QS104)*60),0),ROUND(((((1/QS104)*60)-ROUNDDOWN(((1/QS104)*60),0))*60),0)),"")</f>
        <v/>
      </c>
      <c r="QR104" s="407" t="str">
        <f>IFERROR(IF(QI104="PACE_Daniels",(INDEX(BASE!$AE$4:$AH$7,MATCH('Microciclos - Endurance (2)'!QP104,BASE!$AE$4:$AE$7,0),4)),IF(AND(QI104="vVO2máx",QP104&gt;=35,QP104&lt;=45),"9-11",IF(AND(QI104="vVO2máx",QP104&gt;45,QP104&lt;=65),"11",IF(AND(QI104="vVO2máx",QP104&gt;65,QP104&lt;=75),"12-13",IF(AND(QI104="vVO2máx",QP104&gt;=80,QP104&lt;=85),"14-16",IF(AND(QI104="vVO2máx",QP104&gt;=85,QP104&lt;100),"17-19",IF(AND(QI104="vVO2máx",QP104&gt;=100),"20",IF(AND(QI104="FCR",QP104&gt;40,QP104&lt;=60),"12-13",IF(AND(QI104="FCR",QP104&gt;60,QP104&lt;=84),"14-16",IF(AND(QI104="FCR",QP104&gt;=85,QP104&lt;100),"17-19",IF(AND(QI104="FCR",QP104=100),"20",""))))))))))),"")</f>
        <v/>
      </c>
      <c r="QS104" s="409">
        <f>IFERROR(IF(QO104="vVO2máx",(Avaliações!$C$51*'Microciclos - Endurance (2)'!QP104)/100,IF(QO104="Velocidade_crítica",IF(QP104="80% VC",Avaliações!#REF!*0.8,IF(QP104="100% VC",Avaliações!#REF!*1,IF(QP104="120% VC",Avaliações!#REF!*1.2,IF(QP104="&gt;30%",Avaliações!$C$54*1.3,IF(QP104="&gt;40%",Avaliações!$C$54*1.4,0))))),IF(QO104="PACE_Daniels",INDEX(BASE!$Q$4:$V$60,MATCH(Avaliações!$C$53,BASE!$Q$4:$Q$60,0),MATCH('Microciclos - Endurance (2)'!QP104,BASE!$Q$4:$V$4,0)),0))),"")</f>
        <v>0</v>
      </c>
      <c r="QT104" s="409" t="str">
        <f t="shared" ref="QT104:QT108" si="1133">IF(QR104="9-11","Zona 1",IF(QR104="11","Zona 1",IF(QR104="12-13","Zona 2",IF(QR104="14-16","Zona 2",IF(QR104="17-19","Zona 3",IF(QR104="20","Zona 3",""))))))</f>
        <v/>
      </c>
      <c r="QX104" s="407"/>
      <c r="QY104" s="407"/>
      <c r="QZ104" s="407"/>
      <c r="RA104" s="407"/>
      <c r="RB104" s="407">
        <f>IFERROR(QX104*QY104*QZ104,"")</f>
        <v>0</v>
      </c>
      <c r="RC104" s="407">
        <f t="shared" ref="RC104:RC108" si="1134">IFERROR(QX104*QY104*RA104,"")</f>
        <v>0</v>
      </c>
      <c r="RD104" s="408" t="str">
        <f t="shared" ref="RD104:RD108" si="1135">IFERROR(((QZ104*QY104*QX104)*(RJ104*16.6667))+((QX104*QY104*RA104)*(RO104*16.6667)),"")</f>
        <v/>
      </c>
      <c r="RE104" s="407" t="s">
        <v>144</v>
      </c>
      <c r="RF104" s="407"/>
      <c r="RG104" s="409" t="str">
        <f t="shared" ref="RG104:RG108" si="1136">IF(RI104="9-11","Zona 1",IF(RI104="11","Zona 1",IF(RI104="12-13","Zona 2",IF(RI104="14-16","Zona 2",IF(RI104="17-19","Zona 3",IF(RI104="20","Zona 3",""))))))</f>
        <v/>
      </c>
      <c r="RH104" s="410" t="str">
        <f t="shared" ref="RH104:RH108" si="1137">IFERROR(TIME(0,ROUNDDOWN(((1/RJ104)*60),0),ROUND(((((1/RJ104)*60)-ROUNDDOWN(((1/RJ104)*60),0))*60),0)),"")</f>
        <v/>
      </c>
      <c r="RI104" s="407" t="str">
        <f>IFERROR(IF(RE104="PACE_Daniels",(INDEX(BASE!$AE$4:$AH$8,MATCH('Microciclos - Endurance (2)'!RF104,BASE!$AE$4:$AE$8,0),4)),IF(AND(RE104="vVO2máx",RF104&gt;=35,RF104&lt;=45),"9-11",IF(AND(RE104="vVO2máx",RF104&gt;45,RF104&lt;=65),"11",IF(AND(RE104="vVO2máx",RF104&gt;65,RF104&lt;=75),"12-13",IF(AND(RE104="vVO2máx",RF104&gt;=80,RF104&lt;=85),"14-16",IF(AND(RE104="vVO2máx",RF104&gt;=85,RF104&lt;100),"17-19",IF(AND(RE104="vVO2máx",RF104&gt;=100),"20",IF(AND(RE104="FCR",RF104&gt;40,RF104&lt;=60),"12-13",IF(AND(RE104="FCR",RF104&gt;60,RF104&lt;=84),"14-16",IF(AND(RE104="FCR",RF104&gt;=85,RF104&lt;100),"17-19",IF(AND(RE104="FCR",RF104=100),"20",""))))))))))),"")</f>
        <v/>
      </c>
      <c r="RJ104" s="409" t="str">
        <f>IFERROR(IF(RE104="vVO2máx",(Avaliações!$C$51*'Microciclos - Endurance (2)'!RF104)/100,IF(RE104="Velocidade_crítica",IF(RF104="80% VC",Avaliações!#REF!*0.8,IF(RF104="100% VC",Avaliações!#REF!*1,IF(RF104="120% VC",Avaliações!#REF!*1.2,IF(RF104="&gt;30%",Avaliações!$C$54*1.3,IF(RF104="&gt;40%",Avaliações!$C$54*1.4,0))))),IF(RE104="PACE_Daniels",INDEX(BASE!$Q$4:$V$60,MATCH(Avaliações!$C$53,BASE!$Q$4:$Q$60,0),MATCH('Microciclos - Endurance (2)'!RF104,BASE!$Q$4:$V$4,0)),""))),"")</f>
        <v/>
      </c>
      <c r="RK104" s="407" t="s">
        <v>144</v>
      </c>
      <c r="RL104" s="407"/>
      <c r="RM104" s="410" t="str">
        <f t="shared" ref="RM104:RM108" si="1138">IFERROR(TIME(0,ROUNDDOWN(((1/RO104)*60),0),ROUND(((((1/RO104)*60)-ROUNDDOWN(((1/RO104)*60),0))*60),0)),"")</f>
        <v/>
      </c>
      <c r="RN104" s="407" t="str">
        <f>IFERROR(IF(RE104="PACE_Daniels",(INDEX(BASE!$AE$4:$AH$7,MATCH('Microciclos - Endurance (2)'!RL104,BASE!$AE$4:$AE$7,0),4)),IF(AND(RE104="vVO2máx",RL104&gt;=35,RL104&lt;=45),"9-11",IF(AND(RE104="vVO2máx",RL104&gt;45,RL104&lt;=65),"11",IF(AND(RE104="vVO2máx",RL104&gt;65,RL104&lt;=75),"12-13",IF(AND(RE104="vVO2máx",RL104&gt;=80,RL104&lt;=85),"14-16",IF(AND(RE104="vVO2máx",RL104&gt;=85,RL104&lt;100),"17-19",IF(AND(RE104="vVO2máx",RL104&gt;=100),"20",IF(AND(RE104="FCR",RL104&gt;40,RL104&lt;=60),"12-13",IF(AND(RE104="FCR",RL104&gt;60,RL104&lt;=84),"14-16",IF(AND(RE104="FCR",RL104&gt;=85,RL104&lt;100),"17-19",IF(AND(RE104="FCR",RL104=100),"20",""))))))))))),"")</f>
        <v/>
      </c>
      <c r="RO104" s="409">
        <f>IFERROR(IF(RK104="vVO2máx",(Avaliações!$C$51*'Microciclos - Endurance (2)'!RL104)/100,IF(RK104="Velocidade_crítica",IF(RL104="80% VC",Avaliações!#REF!*0.8,IF(RL104="100% VC",Avaliações!#REF!*1,IF(RL104="120% VC",Avaliações!#REF!*1.2,IF(RL104="&gt;30%",Avaliações!$C$54*1.3,IF(RL104="&gt;40%",Avaliações!$C$54*1.4,0))))),IF(RK104="PACE_Daniels",INDEX(BASE!$Q$4:$V$60,MATCH(Avaliações!$C$53,BASE!$Q$4:$Q$60,0),MATCH('Microciclos - Endurance (2)'!RL104,BASE!$Q$4:$V$4,0)),0))),"")</f>
        <v>0</v>
      </c>
      <c r="RP104" s="409" t="str">
        <f t="shared" ref="RP104:RP108" si="1139">IF(RN104="9-11","Zona 1",IF(RN104="11","Zona 1",IF(RN104="12-13","Zona 2",IF(RN104="14-16","Zona 2",IF(RN104="17-19","Zona 3",IF(RN104="20","Zona 3",""))))))</f>
        <v/>
      </c>
      <c r="RT104" s="407"/>
      <c r="RU104" s="407"/>
      <c r="RV104" s="407"/>
      <c r="RW104" s="407"/>
      <c r="RX104" s="407">
        <f>IFERROR(RT104*RU104*RV104,"")</f>
        <v>0</v>
      </c>
      <c r="RY104" s="407">
        <f t="shared" ref="RY104:RY108" si="1140">IFERROR(RT104*RU104*RW104,"")</f>
        <v>0</v>
      </c>
      <c r="RZ104" s="408" t="str">
        <f t="shared" ref="RZ104:RZ108" si="1141">IFERROR(((RV104*RU104*RT104)*(SF104*16.6667))+((RT104*RU104*RW104)*(SK104*16.6667)),"")</f>
        <v/>
      </c>
      <c r="SA104" s="407" t="s">
        <v>144</v>
      </c>
      <c r="SB104" s="407"/>
      <c r="SC104" s="409" t="str">
        <f t="shared" ref="SC104:SC108" si="1142">IF(SE104="9-11","Zona 1",IF(SE104="11","Zona 1",IF(SE104="12-13","Zona 2",IF(SE104="14-16","Zona 2",IF(SE104="17-19","Zona 3",IF(SE104="20","Zona 3",""))))))</f>
        <v/>
      </c>
      <c r="SD104" s="410" t="str">
        <f t="shared" ref="SD104:SD108" si="1143">IFERROR(TIME(0,ROUNDDOWN(((1/SF104)*60),0),ROUND(((((1/SF104)*60)-ROUNDDOWN(((1/SF104)*60),0))*60),0)),"")</f>
        <v/>
      </c>
      <c r="SE104" s="407" t="str">
        <f>IFERROR(IF(SA104="PACE_Daniels",(INDEX(BASE!$AE$4:$AH$8,MATCH('Microciclos - Endurance (2)'!SB104,BASE!$AE$4:$AE$8,0),4)),IF(AND(SA104="vVO2máx",SB104&gt;=35,SB104&lt;=45),"9-11",IF(AND(SA104="vVO2máx",SB104&gt;45,SB104&lt;=65),"11",IF(AND(SA104="vVO2máx",SB104&gt;65,SB104&lt;=75),"12-13",IF(AND(SA104="vVO2máx",SB104&gt;=80,SB104&lt;=85),"14-16",IF(AND(SA104="vVO2máx",SB104&gt;=85,SB104&lt;100),"17-19",IF(AND(SA104="vVO2máx",SB104&gt;=100),"20",IF(AND(SA104="FCR",SB104&gt;40,SB104&lt;=60),"12-13",IF(AND(SA104="FCR",SB104&gt;60,SB104&lt;=84),"14-16",IF(AND(SA104="FCR",SB104&gt;=85,SB104&lt;100),"17-19",IF(AND(SA104="FCR",SB104=100),"20",""))))))))))),"")</f>
        <v/>
      </c>
      <c r="SF104" s="409" t="str">
        <f>IFERROR(IF(SA104="vVO2máx",(Avaliações!$C$51*'Microciclos - Endurance (2)'!SB104)/100,IF(SA104="Velocidade_crítica",IF(SB104="80% VC",Avaliações!#REF!*0.8,IF(SB104="100% VC",Avaliações!#REF!*1,IF(SB104="120% VC",Avaliações!#REF!*1.2,IF(SB104="&gt;30%",Avaliações!$C$54*1.3,IF(SB104="&gt;40%",Avaliações!$C$54*1.4,0))))),IF(SA104="PACE_Daniels",INDEX(BASE!$Q$4:$V$60,MATCH(Avaliações!$C$53,BASE!$Q$4:$Q$60,0),MATCH('Microciclos - Endurance (2)'!SB104,BASE!$Q$4:$V$4,0)),""))),"")</f>
        <v/>
      </c>
      <c r="SG104" s="407" t="s">
        <v>144</v>
      </c>
      <c r="SH104" s="407"/>
      <c r="SI104" s="410" t="str">
        <f t="shared" ref="SI104:SI108" si="1144">IFERROR(TIME(0,ROUNDDOWN(((1/SK104)*60),0),ROUND(((((1/SK104)*60)-ROUNDDOWN(((1/SK104)*60),0))*60),0)),"")</f>
        <v/>
      </c>
      <c r="SJ104" s="407" t="str">
        <f>IFERROR(IF(SA104="PACE_Daniels",(INDEX(BASE!$AE$4:$AH$7,MATCH('Microciclos - Endurance (2)'!SH104,BASE!$AE$4:$AE$7,0),4)),IF(AND(SA104="vVO2máx",SH104&gt;=35,SH104&lt;=45),"9-11",IF(AND(SA104="vVO2máx",SH104&gt;45,SH104&lt;=65),"11",IF(AND(SA104="vVO2máx",SH104&gt;65,SH104&lt;=75),"12-13",IF(AND(SA104="vVO2máx",SH104&gt;=80,SH104&lt;=85),"14-16",IF(AND(SA104="vVO2máx",SH104&gt;=85,SH104&lt;100),"17-19",IF(AND(SA104="vVO2máx",SH104&gt;=100),"20",IF(AND(SA104="FCR",SH104&gt;40,SH104&lt;=60),"12-13",IF(AND(SA104="FCR",SH104&gt;60,SH104&lt;=84),"14-16",IF(AND(SA104="FCR",SH104&gt;=85,SH104&lt;100),"17-19",IF(AND(SA104="FCR",SH104=100),"20",""))))))))))),"")</f>
        <v/>
      </c>
      <c r="SK104" s="409">
        <f>IFERROR(IF(SG104="vVO2máx",(Avaliações!$C$51*'Microciclos - Endurance (2)'!SH104)/100,IF(SG104="Velocidade_crítica",IF(SH104="80% VC",Avaliações!#REF!*0.8,IF(SH104="100% VC",Avaliações!#REF!*1,IF(SH104="120% VC",Avaliações!#REF!*1.2,IF(SH104="&gt;30%",Avaliações!$C$54*1.3,IF(SH104="&gt;40%",Avaliações!$C$54*1.4,0))))),IF(SG104="PACE_Daniels",INDEX(BASE!$Q$4:$V$60,MATCH(Avaliações!$C$53,BASE!$Q$4:$Q$60,0),MATCH('Microciclos - Endurance (2)'!SH104,BASE!$Q$4:$V$4,0)),0))),"")</f>
        <v>0</v>
      </c>
      <c r="SL104" s="409" t="str">
        <f t="shared" ref="SL104:SL108" si="1145">IF(SJ104="9-11","Zona 1",IF(SJ104="11","Zona 1",IF(SJ104="12-13","Zona 2",IF(SJ104="14-16","Zona 2",IF(SJ104="17-19","Zona 3",IF(SJ104="20","Zona 3",""))))))</f>
        <v/>
      </c>
      <c r="SP104" s="407"/>
      <c r="SQ104" s="407"/>
      <c r="SR104" s="407"/>
      <c r="SS104" s="407"/>
      <c r="ST104" s="407">
        <f>IFERROR(SP104*SQ104*SR104,"")</f>
        <v>0</v>
      </c>
      <c r="SU104" s="407">
        <f t="shared" ref="SU104:SU108" si="1146">IFERROR(SP104*SQ104*SS104,"")</f>
        <v>0</v>
      </c>
      <c r="SV104" s="408" t="str">
        <f t="shared" ref="SV104:SV108" si="1147">IFERROR(((SR104*SQ104*SP104)*(TB104*16.6667))+((SP104*SQ104*SS104)*(TG104*16.6667)),"")</f>
        <v/>
      </c>
      <c r="SW104" s="407" t="s">
        <v>144</v>
      </c>
      <c r="SX104" s="407"/>
      <c r="SY104" s="409" t="str">
        <f t="shared" ref="SY104:SY108" si="1148">IF(TA104="9-11","Zona 1",IF(TA104="11","Zona 1",IF(TA104="12-13","Zona 2",IF(TA104="14-16","Zona 2",IF(TA104="17-19","Zona 3",IF(TA104="20","Zona 3",""))))))</f>
        <v/>
      </c>
      <c r="SZ104" s="410" t="str">
        <f t="shared" ref="SZ104:SZ108" si="1149">IFERROR(TIME(0,ROUNDDOWN(((1/TB104)*60),0),ROUND(((((1/TB104)*60)-ROUNDDOWN(((1/TB104)*60),0))*60),0)),"")</f>
        <v/>
      </c>
      <c r="TA104" s="407" t="str">
        <f>IFERROR(IF(SW104="PACE_Daniels",(INDEX(BASE!$AE$4:$AH$8,MATCH('Microciclos - Endurance (2)'!SX104,BASE!$AE$4:$AE$8,0),4)),IF(AND(SW104="vVO2máx",SX104&gt;=35,SX104&lt;=45),"9-11",IF(AND(SW104="vVO2máx",SX104&gt;45,SX104&lt;=65),"11",IF(AND(SW104="vVO2máx",SX104&gt;65,SX104&lt;=75),"12-13",IF(AND(SW104="vVO2máx",SX104&gt;=80,SX104&lt;=85),"14-16",IF(AND(SW104="vVO2máx",SX104&gt;=85,SX104&lt;100),"17-19",IF(AND(SW104="vVO2máx",SX104&gt;=100),"20",IF(AND(SW104="FCR",SX104&gt;40,SX104&lt;=60),"12-13",IF(AND(SW104="FCR",SX104&gt;60,SX104&lt;=84),"14-16",IF(AND(SW104="FCR",SX104&gt;=85,SX104&lt;100),"17-19",IF(AND(SW104="FCR",SX104=100),"20",""))))))))))),"")</f>
        <v/>
      </c>
      <c r="TB104" s="409" t="str">
        <f>IFERROR(IF(SW104="vVO2máx",(Avaliações!$C$51*'Microciclos - Endurance (2)'!SX104)/100,IF(SW104="Velocidade_crítica",IF(SX104="80% VC",Avaliações!#REF!*0.8,IF(SX104="100% VC",Avaliações!#REF!*1,IF(SX104="120% VC",Avaliações!#REF!*1.2,IF(SX104="&gt;30%",Avaliações!$C$54*1.3,IF(SX104="&gt;40%",Avaliações!$C$54*1.4,0))))),IF(SW104="PACE_Daniels",INDEX(BASE!$Q$4:$V$60,MATCH(Avaliações!$C$53,BASE!$Q$4:$Q$60,0),MATCH('Microciclos - Endurance (2)'!SX104,BASE!$Q$4:$V$4,0)),""))),"")</f>
        <v/>
      </c>
      <c r="TC104" s="407" t="s">
        <v>144</v>
      </c>
      <c r="TD104" s="407"/>
      <c r="TE104" s="410" t="str">
        <f t="shared" ref="TE104:TE108" si="1150">IFERROR(TIME(0,ROUNDDOWN(((1/TG104)*60),0),ROUND(((((1/TG104)*60)-ROUNDDOWN(((1/TG104)*60),0))*60),0)),"")</f>
        <v/>
      </c>
      <c r="TF104" s="407" t="str">
        <f>IFERROR(IF(SW104="PACE_Daniels",(INDEX(BASE!$AE$4:$AH$7,MATCH('Microciclos - Endurance (2)'!TD104,BASE!$AE$4:$AE$7,0),4)),IF(AND(SW104="vVO2máx",TD104&gt;=35,TD104&lt;=45),"9-11",IF(AND(SW104="vVO2máx",TD104&gt;45,TD104&lt;=65),"11",IF(AND(SW104="vVO2máx",TD104&gt;65,TD104&lt;=75),"12-13",IF(AND(SW104="vVO2máx",TD104&gt;=80,TD104&lt;=85),"14-16",IF(AND(SW104="vVO2máx",TD104&gt;=85,TD104&lt;100),"17-19",IF(AND(SW104="vVO2máx",TD104&gt;=100),"20",IF(AND(SW104="FCR",TD104&gt;40,TD104&lt;=60),"12-13",IF(AND(SW104="FCR",TD104&gt;60,TD104&lt;=84),"14-16",IF(AND(SW104="FCR",TD104&gt;=85,TD104&lt;100),"17-19",IF(AND(SW104="FCR",TD104=100),"20",""))))))))))),"")</f>
        <v/>
      </c>
      <c r="TG104" s="409">
        <f>IFERROR(IF(TC104="vVO2máx",(Avaliações!$C$51*'Microciclos - Endurance (2)'!TD104)/100,IF(TC104="Velocidade_crítica",IF(TD104="80% VC",Avaliações!#REF!*0.8,IF(TD104="100% VC",Avaliações!#REF!*1,IF(TD104="120% VC",Avaliações!#REF!*1.2,IF(TD104="&gt;30%",Avaliações!$C$54*1.3,IF(TD104="&gt;40%",Avaliações!$C$54*1.4,0))))),IF(TC104="PACE_Daniels",INDEX(BASE!$Q$4:$V$60,MATCH(Avaliações!$C$53,BASE!$Q$4:$Q$60,0),MATCH('Microciclos - Endurance (2)'!TD104,BASE!$Q$4:$V$4,0)),0))),"")</f>
        <v>0</v>
      </c>
      <c r="TH104" s="409" t="str">
        <f t="shared" ref="TH104:TH108" si="1151">IF(TF104="9-11","Zona 1",IF(TF104="11","Zona 1",IF(TF104="12-13","Zona 2",IF(TF104="14-16","Zona 2",IF(TF104="17-19","Zona 3",IF(TF104="20","Zona 3",""))))))</f>
        <v/>
      </c>
    </row>
    <row r="105" spans="4:528">
      <c r="D105" s="407"/>
      <c r="E105" s="407"/>
      <c r="F105" s="407"/>
      <c r="G105" s="407"/>
      <c r="H105" s="407">
        <f t="shared" ref="H105:H108" si="1152">IFERROR(D105*E105*F105,"")</f>
        <v>0</v>
      </c>
      <c r="I105" s="407">
        <f t="shared" si="1008"/>
        <v>0</v>
      </c>
      <c r="J105" s="408" t="str">
        <f t="shared" si="1009"/>
        <v/>
      </c>
      <c r="K105" s="407" t="s">
        <v>144</v>
      </c>
      <c r="L105" s="407"/>
      <c r="M105" s="409" t="str">
        <f t="shared" si="1010"/>
        <v/>
      </c>
      <c r="N105" s="410" t="str">
        <f t="shared" si="1011"/>
        <v/>
      </c>
      <c r="O105" s="407" t="str">
        <f>IFERROR(IF(K105="PACE_Daniels",(INDEX(BASE!$AE$4:$AH$8,MATCH('Microciclos - Endurance (2)'!L105,BASE!$AE$4:$AE$8,0),4)),IF(AND(K105="vVO2máx",L105&gt;=35,L105&lt;=45),"9-11",IF(AND(K105="vVO2máx",L105&gt;45,L105&lt;=65),"11",IF(AND(K105="vVO2máx",L105&gt;65,L105&lt;=75),"12-13",IF(AND(K105="vVO2máx",L105&gt;=80,L105&lt;=85),"14-16",IF(AND(K105="vVO2máx",L105&gt;=85,L105&lt;100),"17-19",IF(AND(K105="vVO2máx",L105&gt;=100),"20",IF(AND(K105="FCR",L105&gt;40,L105&lt;=60),"12-13",IF(AND(K105="FCR",L105&gt;60,L105&lt;=84),"14-16",IF(AND(K105="FCR",L105&gt;=85,L105&lt;100),"17-19",IF(AND(K105="FCR",L105=100),"20",""))))))))))),"")</f>
        <v/>
      </c>
      <c r="P105" s="409" t="str">
        <f>IFERROR(IF(K105="vVO2máx",(Avaliações!$C$51*'Microciclos - Endurance (2)'!L105)/100,IF(K105="Velocidade_crítica",IF(L105="80% VC",Avaliações!#REF!*0.8,IF(L105="100% VC",Avaliações!#REF!*1,IF(L105="120% VC",Avaliações!#REF!*1.2,IF(L105="&gt;30%",Avaliações!$C$54*1.3,IF(L105="&gt;40%",Avaliações!$C$54*1.4,0))))),IF(K105="PACE_Daniels",INDEX(BASE!$Q$4:$V$60,MATCH(Avaliações!$C$53,BASE!$Q$4:$Q$60,0),MATCH('Microciclos - Endurance (2)'!L105,BASE!$Q$4:$V$4,0)),""))),"")</f>
        <v/>
      </c>
      <c r="Q105" s="407" t="s">
        <v>144</v>
      </c>
      <c r="R105" s="407"/>
      <c r="S105" s="410" t="str">
        <f t="shared" si="1012"/>
        <v/>
      </c>
      <c r="T105" s="407" t="str">
        <f>IFERROR(IF(K105="PACE_Daniels",(INDEX(BASE!$AE$4:$AH$7,MATCH('Microciclos - Endurance (2)'!R105,BASE!$AE$4:$AE$7,0),4)),IF(AND(K105="vVO2máx",R105&gt;=35,R105&lt;=45),"9-11",IF(AND(K105="vVO2máx",R105&gt;45,R105&lt;=65),"11",IF(AND(K105="vVO2máx",R105&gt;65,R105&lt;=75),"12-13",IF(AND(K105="vVO2máx",R105&gt;=80,R105&lt;=85),"14-16",IF(AND(K105="vVO2máx",R105&gt;=85,R105&lt;100),"17-19",IF(AND(K105="vVO2máx",R105&gt;=100),"20",IF(AND(K105="FCR",R105&gt;40,R105&lt;=60),"12-13",IF(AND(K105="FCR",R105&gt;60,R105&lt;=84),"14-16",IF(AND(K105="FCR",R105&gt;=85,R105&lt;100),"17-19",IF(AND(K105="FCR",R105=100),"20",""))))))))))),"")</f>
        <v/>
      </c>
      <c r="U105" s="409">
        <f>IFERROR(IF(Q105="vVO2máx",(Avaliações!$C$51*'Microciclos - Endurance (2)'!R105)/100,IF(Q105="Velocidade_crítica",IF(R105="80% VC",Avaliações!#REF!*0.8,IF(R105="100% VC",Avaliações!#REF!*1,IF(R105="120% VC",Avaliações!#REF!*1.2,IF(R105="&gt;30%",Avaliações!$C$54*1.3,IF(R105="&gt;40%",Avaliações!$C$54*1.4,0))))),IF(Q105="PACE_Daniels",INDEX(BASE!$Q$4:$V$60,MATCH(Avaliações!$C$53,BASE!$Q$4:$Q$60,0),MATCH('Microciclos - Endurance (2)'!R105,BASE!$Q$4:$V$4,0)),0))),"")</f>
        <v>0</v>
      </c>
      <c r="V105" s="409" t="str">
        <f t="shared" si="1013"/>
        <v/>
      </c>
      <c r="Z105" s="407"/>
      <c r="AA105" s="407"/>
      <c r="AB105" s="407"/>
      <c r="AC105" s="407"/>
      <c r="AD105" s="407">
        <f t="shared" ref="AD105:AD108" si="1153">IFERROR(Z105*AA105*AB105,"")</f>
        <v>0</v>
      </c>
      <c r="AE105" s="407">
        <f t="shared" si="1014"/>
        <v>0</v>
      </c>
      <c r="AF105" s="408" t="str">
        <f t="shared" si="1015"/>
        <v/>
      </c>
      <c r="AG105" s="407" t="s">
        <v>144</v>
      </c>
      <c r="AH105" s="407"/>
      <c r="AI105" s="409" t="str">
        <f t="shared" si="1016"/>
        <v/>
      </c>
      <c r="AJ105" s="410" t="str">
        <f t="shared" si="1017"/>
        <v/>
      </c>
      <c r="AK105" s="407" t="str">
        <f>IFERROR(IF(AG105="PACE_Daniels",(INDEX(BASE!$AE$4:$AH$8,MATCH('Microciclos - Endurance (2)'!AH105,BASE!$AE$4:$AE$8,0),4)),IF(AND(AG105="vVO2máx",AH105&gt;=35,AH105&lt;=45),"9-11",IF(AND(AG105="vVO2máx",AH105&gt;45,AH105&lt;=65),"11",IF(AND(AG105="vVO2máx",AH105&gt;65,AH105&lt;=75),"12-13",IF(AND(AG105="vVO2máx",AH105&gt;=80,AH105&lt;=85),"14-16",IF(AND(AG105="vVO2máx",AH105&gt;=85,AH105&lt;100),"17-19",IF(AND(AG105="vVO2máx",AH105&gt;=100),"20",IF(AND(AG105="FCR",AH105&gt;40,AH105&lt;=60),"12-13",IF(AND(AG105="FCR",AH105&gt;60,AH105&lt;=84),"14-16",IF(AND(AG105="FCR",AH105&gt;=85,AH105&lt;100),"17-19",IF(AND(AG105="FCR",AH105=100),"20",""))))))))))),"")</f>
        <v/>
      </c>
      <c r="AL105" s="409" t="str">
        <f>IFERROR(IF(AG105="vVO2máx",(Avaliações!$C$51*'Microciclos - Endurance (2)'!AH105)/100,IF(AG105="Velocidade_crítica",IF(AH105="80% VC",Avaliações!#REF!*0.8,IF(AH105="100% VC",Avaliações!#REF!*1,IF(AH105="120% VC",Avaliações!#REF!*1.2,IF(AH105="&gt;30%",Avaliações!$C$54*1.3,IF(AH105="&gt;40%",Avaliações!$C$54*1.4,0))))),IF(AG105="PACE_Daniels",INDEX(BASE!$Q$4:$V$60,MATCH(Avaliações!$C$53,BASE!$Q$4:$Q$60,0),MATCH('Microciclos - Endurance (2)'!AH105,BASE!$Q$4:$V$4,0)),""))),"")</f>
        <v/>
      </c>
      <c r="AM105" s="407" t="s">
        <v>144</v>
      </c>
      <c r="AN105" s="407"/>
      <c r="AO105" s="410" t="str">
        <f t="shared" si="1018"/>
        <v/>
      </c>
      <c r="AP105" s="407" t="str">
        <f>IFERROR(IF(AG105="PACE_Daniels",(INDEX(BASE!$AE$4:$AH$7,MATCH('Microciclos - Endurance (2)'!AN105,BASE!$AE$4:$AE$7,0),4)),IF(AND(AG105="vVO2máx",AN105&gt;=35,AN105&lt;=45),"9-11",IF(AND(AG105="vVO2máx",AN105&gt;45,AN105&lt;=65),"11",IF(AND(AG105="vVO2máx",AN105&gt;65,AN105&lt;=75),"12-13",IF(AND(AG105="vVO2máx",AN105&gt;=80,AN105&lt;=85),"14-16",IF(AND(AG105="vVO2máx",AN105&gt;=85,AN105&lt;100),"17-19",IF(AND(AG105="vVO2máx",AN105&gt;=100),"20",IF(AND(AG105="FCR",AN105&gt;40,AN105&lt;=60),"12-13",IF(AND(AG105="FCR",AN105&gt;60,AN105&lt;=84),"14-16",IF(AND(AG105="FCR",AN105&gt;=85,AN105&lt;100),"17-19",IF(AND(AG105="FCR",AN105=100),"20",""))))))))))),"")</f>
        <v/>
      </c>
      <c r="AQ105" s="409">
        <f>IFERROR(IF(AM105="vVO2máx",(Avaliações!$C$51*'Microciclos - Endurance (2)'!AN105)/100,IF(AM105="Velocidade_crítica",IF(AN105="80% VC",Avaliações!#REF!*0.8,IF(AN105="100% VC",Avaliações!#REF!*1,IF(AN105="120% VC",Avaliações!#REF!*1.2,IF(AN105="&gt;30%",Avaliações!$C$54*1.3,IF(AN105="&gt;40%",Avaliações!$C$54*1.4,0))))),IF(AM105="PACE_Daniels",INDEX(BASE!$Q$4:$V$60,MATCH(Avaliações!$C$53,BASE!$Q$4:$Q$60,0),MATCH('Microciclos - Endurance (2)'!AN105,BASE!$Q$4:$V$4,0)),0))),"")</f>
        <v>0</v>
      </c>
      <c r="AR105" s="409" t="str">
        <f t="shared" si="1019"/>
        <v/>
      </c>
      <c r="AV105" s="407"/>
      <c r="AW105" s="407"/>
      <c r="AX105" s="407"/>
      <c r="AY105" s="407"/>
      <c r="AZ105" s="407">
        <f t="shared" ref="AZ105:AZ108" si="1154">IFERROR(AV105*AW105*AX105,"")</f>
        <v>0</v>
      </c>
      <c r="BA105" s="407">
        <f t="shared" si="1020"/>
        <v>0</v>
      </c>
      <c r="BB105" s="408" t="str">
        <f t="shared" si="1021"/>
        <v/>
      </c>
      <c r="BC105" s="407" t="s">
        <v>144</v>
      </c>
      <c r="BD105" s="407"/>
      <c r="BE105" s="409" t="str">
        <f t="shared" si="1022"/>
        <v/>
      </c>
      <c r="BF105" s="410" t="str">
        <f t="shared" si="1023"/>
        <v/>
      </c>
      <c r="BG105" s="407" t="str">
        <f>IFERROR(IF(BC105="PACE_Daniels",(INDEX(BASE!$AE$4:$AH$8,MATCH('Microciclos - Endurance (2)'!BD105,BASE!$AE$4:$AE$8,0),4)),IF(AND(BC105="vVO2máx",BD105&gt;=35,BD105&lt;=45),"9-11",IF(AND(BC105="vVO2máx",BD105&gt;45,BD105&lt;=65),"11",IF(AND(BC105="vVO2máx",BD105&gt;65,BD105&lt;=75),"12-13",IF(AND(BC105="vVO2máx",BD105&gt;=80,BD105&lt;=85),"14-16",IF(AND(BC105="vVO2máx",BD105&gt;=85,BD105&lt;100),"17-19",IF(AND(BC105="vVO2máx",BD105&gt;=100),"20",IF(AND(BC105="FCR",BD105&gt;40,BD105&lt;=60),"12-13",IF(AND(BC105="FCR",BD105&gt;60,BD105&lt;=84),"14-16",IF(AND(BC105="FCR",BD105&gt;=85,BD105&lt;100),"17-19",IF(AND(BC105="FCR",BD105=100),"20",""))))))))))),"")</f>
        <v/>
      </c>
      <c r="BH105" s="409" t="str">
        <f>IFERROR(IF(BC105="vVO2máx",(Avaliações!$C$51*'Microciclos - Endurance (2)'!BD105)/100,IF(BC105="Velocidade_crítica",IF(BD105="80% VC",Avaliações!#REF!*0.8,IF(BD105="100% VC",Avaliações!#REF!*1,IF(BD105="120% VC",Avaliações!#REF!*1.2,IF(BD105="&gt;30%",Avaliações!$C$54*1.3,IF(BD105="&gt;40%",Avaliações!$C$54*1.4,0))))),IF(BC105="PACE_Daniels",INDEX(BASE!$Q$4:$V$60,MATCH(Avaliações!$C$53,BASE!$Q$4:$Q$60,0),MATCH('Microciclos - Endurance (2)'!BD105,BASE!$Q$4:$V$4,0)),""))),"")</f>
        <v/>
      </c>
      <c r="BI105" s="407" t="s">
        <v>144</v>
      </c>
      <c r="BJ105" s="407"/>
      <c r="BK105" s="410" t="str">
        <f t="shared" si="1024"/>
        <v/>
      </c>
      <c r="BL105" s="407" t="str">
        <f>IFERROR(IF(BC105="PACE_Daniels",(INDEX(BASE!$AE$4:$AH$7,MATCH('Microciclos - Endurance (2)'!BJ105,BASE!$AE$4:$AE$7,0),4)),IF(AND(BC105="vVO2máx",BJ105&gt;=35,BJ105&lt;=45),"9-11",IF(AND(BC105="vVO2máx",BJ105&gt;45,BJ105&lt;=65),"11",IF(AND(BC105="vVO2máx",BJ105&gt;65,BJ105&lt;=75),"12-13",IF(AND(BC105="vVO2máx",BJ105&gt;=80,BJ105&lt;=85),"14-16",IF(AND(BC105="vVO2máx",BJ105&gt;=85,BJ105&lt;100),"17-19",IF(AND(BC105="vVO2máx",BJ105&gt;=100),"20",IF(AND(BC105="FCR",BJ105&gt;40,BJ105&lt;=60),"12-13",IF(AND(BC105="FCR",BJ105&gt;60,BJ105&lt;=84),"14-16",IF(AND(BC105="FCR",BJ105&gt;=85,BJ105&lt;100),"17-19",IF(AND(BC105="FCR",BJ105=100),"20",""))))))))))),"")</f>
        <v/>
      </c>
      <c r="BM105" s="409">
        <f>IFERROR(IF(BI105="vVO2máx",(Avaliações!$C$51*'Microciclos - Endurance (2)'!BJ105)/100,IF(BI105="Velocidade_crítica",IF(BJ105="80% VC",Avaliações!#REF!*0.8,IF(BJ105="100% VC",Avaliações!#REF!*1,IF(BJ105="120% VC",Avaliações!#REF!*1.2,IF(BJ105="&gt;30%",Avaliações!$C$54*1.3,IF(BJ105="&gt;40%",Avaliações!$C$54*1.4,0))))),IF(BI105="PACE_Daniels",INDEX(BASE!$Q$4:$V$60,MATCH(Avaliações!$C$53,BASE!$Q$4:$Q$60,0),MATCH('Microciclos - Endurance (2)'!BJ105,BASE!$Q$4:$V$4,0)),0))),"")</f>
        <v>0</v>
      </c>
      <c r="BN105" s="409" t="str">
        <f t="shared" si="1025"/>
        <v/>
      </c>
      <c r="BR105" s="407"/>
      <c r="BS105" s="407"/>
      <c r="BT105" s="407"/>
      <c r="BU105" s="407"/>
      <c r="BV105" s="407">
        <f t="shared" ref="BV105:BV108" si="1155">IFERROR(BR105*BS105*BT105,"")</f>
        <v>0</v>
      </c>
      <c r="BW105" s="407">
        <f t="shared" si="1026"/>
        <v>0</v>
      </c>
      <c r="BX105" s="408" t="str">
        <f t="shared" si="1027"/>
        <v/>
      </c>
      <c r="BY105" s="407" t="s">
        <v>144</v>
      </c>
      <c r="BZ105" s="407"/>
      <c r="CA105" s="409" t="str">
        <f t="shared" si="1028"/>
        <v/>
      </c>
      <c r="CB105" s="410" t="str">
        <f t="shared" si="1029"/>
        <v/>
      </c>
      <c r="CC105" s="407" t="str">
        <f>IFERROR(IF(BY105="PACE_Daniels",(INDEX(BASE!$AE$4:$AH$8,MATCH('Microciclos - Endurance (2)'!BZ105,BASE!$AE$4:$AE$8,0),4)),IF(AND(BY105="vVO2máx",BZ105&gt;=35,BZ105&lt;=45),"9-11",IF(AND(BY105="vVO2máx",BZ105&gt;45,BZ105&lt;=65),"11",IF(AND(BY105="vVO2máx",BZ105&gt;65,BZ105&lt;=75),"12-13",IF(AND(BY105="vVO2máx",BZ105&gt;=80,BZ105&lt;=85),"14-16",IF(AND(BY105="vVO2máx",BZ105&gt;=85,BZ105&lt;100),"17-19",IF(AND(BY105="vVO2máx",BZ105&gt;=100),"20",IF(AND(BY105="FCR",BZ105&gt;40,BZ105&lt;=60),"12-13",IF(AND(BY105="FCR",BZ105&gt;60,BZ105&lt;=84),"14-16",IF(AND(BY105="FCR",BZ105&gt;=85,BZ105&lt;100),"17-19",IF(AND(BY105="FCR",BZ105=100),"20",""))))))))))),"")</f>
        <v/>
      </c>
      <c r="CD105" s="409" t="str">
        <f>IFERROR(IF(BY105="vVO2máx",(Avaliações!$C$51*'Microciclos - Endurance (2)'!BZ105)/100,IF(BY105="Velocidade_crítica",IF(BZ105="80% VC",Avaliações!#REF!*0.8,IF(BZ105="100% VC",Avaliações!#REF!*1,IF(BZ105="120% VC",Avaliações!#REF!*1.2,IF(BZ105="&gt;30%",Avaliações!$C$54*1.3,IF(BZ105="&gt;40%",Avaliações!$C$54*1.4,0))))),IF(BY105="PACE_Daniels",INDEX(BASE!$Q$4:$V$60,MATCH(Avaliações!$C$53,BASE!$Q$4:$Q$60,0),MATCH('Microciclos - Endurance (2)'!BZ105,BASE!$Q$4:$V$4,0)),""))),"")</f>
        <v/>
      </c>
      <c r="CE105" s="407" t="s">
        <v>144</v>
      </c>
      <c r="CF105" s="407"/>
      <c r="CG105" s="410" t="str">
        <f t="shared" si="1030"/>
        <v/>
      </c>
      <c r="CH105" s="407" t="str">
        <f>IFERROR(IF(BY105="PACE_Daniels",(INDEX(BASE!$AE$4:$AH$7,MATCH('Microciclos - Endurance (2)'!CF105,BASE!$AE$4:$AE$7,0),4)),IF(AND(BY105="vVO2máx",CF105&gt;=35,CF105&lt;=45),"9-11",IF(AND(BY105="vVO2máx",CF105&gt;45,CF105&lt;=65),"11",IF(AND(BY105="vVO2máx",CF105&gt;65,CF105&lt;=75),"12-13",IF(AND(BY105="vVO2máx",CF105&gt;=80,CF105&lt;=85),"14-16",IF(AND(BY105="vVO2máx",CF105&gt;=85,CF105&lt;100),"17-19",IF(AND(BY105="vVO2máx",CF105&gt;=100),"20",IF(AND(BY105="FCR",CF105&gt;40,CF105&lt;=60),"12-13",IF(AND(BY105="FCR",CF105&gt;60,CF105&lt;=84),"14-16",IF(AND(BY105="FCR",CF105&gt;=85,CF105&lt;100),"17-19",IF(AND(BY105="FCR",CF105=100),"20",""))))))))))),"")</f>
        <v/>
      </c>
      <c r="CI105" s="409">
        <f>IFERROR(IF(CE105="vVO2máx",(Avaliações!$C$51*'Microciclos - Endurance (2)'!CF105)/100,IF(CE105="Velocidade_crítica",IF(CF105="80% VC",Avaliações!#REF!*0.8,IF(CF105="100% VC",Avaliações!#REF!*1,IF(CF105="120% VC",Avaliações!#REF!*1.2,IF(CF105="&gt;30%",Avaliações!$C$54*1.3,IF(CF105="&gt;40%",Avaliações!$C$54*1.4,0))))),IF(CE105="PACE_Daniels",INDEX(BASE!$Q$4:$V$60,MATCH(Avaliações!$C$53,BASE!$Q$4:$Q$60,0),MATCH('Microciclos - Endurance (2)'!CF105,BASE!$Q$4:$V$4,0)),0))),"")</f>
        <v>0</v>
      </c>
      <c r="CJ105" s="409" t="str">
        <f t="shared" si="1031"/>
        <v/>
      </c>
      <c r="CN105" s="407"/>
      <c r="CO105" s="407"/>
      <c r="CP105" s="407"/>
      <c r="CQ105" s="407"/>
      <c r="CR105" s="407">
        <f t="shared" ref="CR105:CR108" si="1156">IFERROR(CN105*CO105*CP105,"")</f>
        <v>0</v>
      </c>
      <c r="CS105" s="407">
        <f t="shared" si="1032"/>
        <v>0</v>
      </c>
      <c r="CT105" s="408" t="str">
        <f t="shared" si="1033"/>
        <v/>
      </c>
      <c r="CU105" s="407" t="s">
        <v>144</v>
      </c>
      <c r="CV105" s="407"/>
      <c r="CW105" s="409" t="str">
        <f t="shared" si="1034"/>
        <v/>
      </c>
      <c r="CX105" s="410" t="str">
        <f t="shared" si="1035"/>
        <v/>
      </c>
      <c r="CY105" s="407" t="str">
        <f>IFERROR(IF(CU105="PACE_Daniels",(INDEX(BASE!$AE$4:$AH$8,MATCH('Microciclos - Endurance (2)'!CV105,BASE!$AE$4:$AE$8,0),4)),IF(AND(CU105="vVO2máx",CV105&gt;=35,CV105&lt;=45),"9-11",IF(AND(CU105="vVO2máx",CV105&gt;45,CV105&lt;=65),"11",IF(AND(CU105="vVO2máx",CV105&gt;65,CV105&lt;=75),"12-13",IF(AND(CU105="vVO2máx",CV105&gt;=80,CV105&lt;=85),"14-16",IF(AND(CU105="vVO2máx",CV105&gt;=85,CV105&lt;100),"17-19",IF(AND(CU105="vVO2máx",CV105&gt;=100),"20",IF(AND(CU105="FCR",CV105&gt;40,CV105&lt;=60),"12-13",IF(AND(CU105="FCR",CV105&gt;60,CV105&lt;=84),"14-16",IF(AND(CU105="FCR",CV105&gt;=85,CV105&lt;100),"17-19",IF(AND(CU105="FCR",CV105=100),"20",""))))))))))),"")</f>
        <v/>
      </c>
      <c r="CZ105" s="409" t="str">
        <f>IFERROR(IF(CU105="vVO2máx",(Avaliações!$C$51*'Microciclos - Endurance (2)'!CV105)/100,IF(CU105="Velocidade_crítica",IF(CV105="80% VC",Avaliações!#REF!*0.8,IF(CV105="100% VC",Avaliações!#REF!*1,IF(CV105="120% VC",Avaliações!#REF!*1.2,IF(CV105="&gt;30%",Avaliações!$C$54*1.3,IF(CV105="&gt;40%",Avaliações!$C$54*1.4,0))))),IF(CU105="PACE_Daniels",INDEX(BASE!$Q$4:$V$60,MATCH(Avaliações!$C$53,BASE!$Q$4:$Q$60,0),MATCH('Microciclos - Endurance (2)'!CV105,BASE!$Q$4:$V$4,0)),""))),"")</f>
        <v/>
      </c>
      <c r="DA105" s="407" t="s">
        <v>144</v>
      </c>
      <c r="DB105" s="407"/>
      <c r="DC105" s="410" t="str">
        <f t="shared" si="1036"/>
        <v/>
      </c>
      <c r="DD105" s="407" t="str">
        <f>IFERROR(IF(CU105="PACE_Daniels",(INDEX(BASE!$AE$4:$AH$7,MATCH('Microciclos - Endurance (2)'!DB105,BASE!$AE$4:$AE$7,0),4)),IF(AND(CU105="vVO2máx",DB105&gt;=35,DB105&lt;=45),"9-11",IF(AND(CU105="vVO2máx",DB105&gt;45,DB105&lt;=65),"11",IF(AND(CU105="vVO2máx",DB105&gt;65,DB105&lt;=75),"12-13",IF(AND(CU105="vVO2máx",DB105&gt;=80,DB105&lt;=85),"14-16",IF(AND(CU105="vVO2máx",DB105&gt;=85,DB105&lt;100),"17-19",IF(AND(CU105="vVO2máx",DB105&gt;=100),"20",IF(AND(CU105="FCR",DB105&gt;40,DB105&lt;=60),"12-13",IF(AND(CU105="FCR",DB105&gt;60,DB105&lt;=84),"14-16",IF(AND(CU105="FCR",DB105&gt;=85,DB105&lt;100),"17-19",IF(AND(CU105="FCR",DB105=100),"20",""))))))))))),"")</f>
        <v/>
      </c>
      <c r="DE105" s="409">
        <f>IFERROR(IF(DA105="vVO2máx",(Avaliações!$C$51*'Microciclos - Endurance (2)'!DB105)/100,IF(DA105="Velocidade_crítica",IF(DB105="80% VC",Avaliações!#REF!*0.8,IF(DB105="100% VC",Avaliações!#REF!*1,IF(DB105="120% VC",Avaliações!#REF!*1.2,IF(DB105="&gt;30%",Avaliações!$C$54*1.3,IF(DB105="&gt;40%",Avaliações!$C$54*1.4,0))))),IF(DA105="PACE_Daniels",INDEX(BASE!$Q$4:$V$60,MATCH(Avaliações!$C$53,BASE!$Q$4:$Q$60,0),MATCH('Microciclos - Endurance (2)'!DB105,BASE!$Q$4:$V$4,0)),0))),"")</f>
        <v>0</v>
      </c>
      <c r="DF105" s="409" t="str">
        <f t="shared" si="1037"/>
        <v/>
      </c>
      <c r="DJ105" s="407"/>
      <c r="DK105" s="407"/>
      <c r="DL105" s="407"/>
      <c r="DM105" s="407"/>
      <c r="DN105" s="407">
        <f t="shared" ref="DN105:DN108" si="1157">IFERROR(DJ105*DK105*DL105,"")</f>
        <v>0</v>
      </c>
      <c r="DO105" s="407">
        <f t="shared" si="1038"/>
        <v>0</v>
      </c>
      <c r="DP105" s="408" t="str">
        <f t="shared" si="1039"/>
        <v/>
      </c>
      <c r="DQ105" s="407" t="s">
        <v>144</v>
      </c>
      <c r="DR105" s="407"/>
      <c r="DS105" s="409" t="str">
        <f t="shared" si="1040"/>
        <v/>
      </c>
      <c r="DT105" s="410" t="str">
        <f t="shared" si="1041"/>
        <v/>
      </c>
      <c r="DU105" s="407" t="str">
        <f>IFERROR(IF(DQ105="PACE_Daniels",(INDEX(BASE!$AE$4:$AH$8,MATCH('Microciclos - Endurance (2)'!DR105,BASE!$AE$4:$AE$8,0),4)),IF(AND(DQ105="vVO2máx",DR105&gt;=35,DR105&lt;=45),"9-11",IF(AND(DQ105="vVO2máx",DR105&gt;45,DR105&lt;=65),"11",IF(AND(DQ105="vVO2máx",DR105&gt;65,DR105&lt;=75),"12-13",IF(AND(DQ105="vVO2máx",DR105&gt;=80,DR105&lt;=85),"14-16",IF(AND(DQ105="vVO2máx",DR105&gt;=85,DR105&lt;100),"17-19",IF(AND(DQ105="vVO2máx",DR105&gt;=100),"20",IF(AND(DQ105="FCR",DR105&gt;40,DR105&lt;=60),"12-13",IF(AND(DQ105="FCR",DR105&gt;60,DR105&lt;=84),"14-16",IF(AND(DQ105="FCR",DR105&gt;=85,DR105&lt;100),"17-19",IF(AND(DQ105="FCR",DR105=100),"20",""))))))))))),"")</f>
        <v/>
      </c>
      <c r="DV105" s="409" t="str">
        <f>IFERROR(IF(DQ105="vVO2máx",(Avaliações!$C$51*'Microciclos - Endurance (2)'!DR105)/100,IF(DQ105="Velocidade_crítica",IF(DR105="80% VC",Avaliações!#REF!*0.8,IF(DR105="100% VC",Avaliações!#REF!*1,IF(DR105="120% VC",Avaliações!#REF!*1.2,IF(DR105="&gt;30%",Avaliações!$C$54*1.3,IF(DR105="&gt;40%",Avaliações!$C$54*1.4,0))))),IF(DQ105="PACE_Daniels",INDEX(BASE!$Q$4:$V$60,MATCH(Avaliações!$C$53,BASE!$Q$4:$Q$60,0),MATCH('Microciclos - Endurance (2)'!DR105,BASE!$Q$4:$V$4,0)),""))),"")</f>
        <v/>
      </c>
      <c r="DW105" s="407" t="s">
        <v>144</v>
      </c>
      <c r="DX105" s="407"/>
      <c r="DY105" s="410" t="str">
        <f t="shared" si="1042"/>
        <v/>
      </c>
      <c r="DZ105" s="407" t="str">
        <f>IFERROR(IF(DQ105="PACE_Daniels",(INDEX(BASE!$AE$4:$AH$7,MATCH('Microciclos - Endurance (2)'!DX105,BASE!$AE$4:$AE$7,0),4)),IF(AND(DQ105="vVO2máx",DX105&gt;=35,DX105&lt;=45),"9-11",IF(AND(DQ105="vVO2máx",DX105&gt;45,DX105&lt;=65),"11",IF(AND(DQ105="vVO2máx",DX105&gt;65,DX105&lt;=75),"12-13",IF(AND(DQ105="vVO2máx",DX105&gt;=80,DX105&lt;=85),"14-16",IF(AND(DQ105="vVO2máx",DX105&gt;=85,DX105&lt;100),"17-19",IF(AND(DQ105="vVO2máx",DX105&gt;=100),"20",IF(AND(DQ105="FCR",DX105&gt;40,DX105&lt;=60),"12-13",IF(AND(DQ105="FCR",DX105&gt;60,DX105&lt;=84),"14-16",IF(AND(DQ105="FCR",DX105&gt;=85,DX105&lt;100),"17-19",IF(AND(DQ105="FCR",DX105=100),"20",""))))))))))),"")</f>
        <v/>
      </c>
      <c r="EA105" s="409">
        <f>IFERROR(IF(DW105="vVO2máx",(Avaliações!$C$51*'Microciclos - Endurance (2)'!DX105)/100,IF(DW105="Velocidade_crítica",IF(DX105="80% VC",Avaliações!#REF!*0.8,IF(DX105="100% VC",Avaliações!#REF!*1,IF(DX105="120% VC",Avaliações!#REF!*1.2,IF(DX105="&gt;30%",Avaliações!$C$54*1.3,IF(DX105="&gt;40%",Avaliações!$C$54*1.4,0))))),IF(DW105="PACE_Daniels",INDEX(BASE!$Q$4:$V$60,MATCH(Avaliações!$C$53,BASE!$Q$4:$Q$60,0),MATCH('Microciclos - Endurance (2)'!DX105,BASE!$Q$4:$V$4,0)),0))),"")</f>
        <v>0</v>
      </c>
      <c r="EB105" s="409" t="str">
        <f t="shared" si="1043"/>
        <v/>
      </c>
      <c r="EF105" s="407"/>
      <c r="EG105" s="407"/>
      <c r="EH105" s="407"/>
      <c r="EI105" s="407"/>
      <c r="EJ105" s="407">
        <f t="shared" ref="EJ105:EJ108" si="1158">IFERROR(EF105*EG105*EH105,"")</f>
        <v>0</v>
      </c>
      <c r="EK105" s="407">
        <f t="shared" si="1044"/>
        <v>0</v>
      </c>
      <c r="EL105" s="408" t="str">
        <f t="shared" si="1045"/>
        <v/>
      </c>
      <c r="EM105" s="407" t="s">
        <v>144</v>
      </c>
      <c r="EN105" s="407"/>
      <c r="EO105" s="409" t="str">
        <f t="shared" si="1046"/>
        <v/>
      </c>
      <c r="EP105" s="410" t="str">
        <f t="shared" si="1047"/>
        <v/>
      </c>
      <c r="EQ105" s="407" t="str">
        <f>IFERROR(IF(EM105="PACE_Daniels",(INDEX(BASE!$AE$4:$AH$8,MATCH('Microciclos - Endurance (2)'!EN105,BASE!$AE$4:$AE$8,0),4)),IF(AND(EM105="vVO2máx",EN105&gt;=35,EN105&lt;=45),"9-11",IF(AND(EM105="vVO2máx",EN105&gt;45,EN105&lt;=65),"11",IF(AND(EM105="vVO2máx",EN105&gt;65,EN105&lt;=75),"12-13",IF(AND(EM105="vVO2máx",EN105&gt;=80,EN105&lt;=85),"14-16",IF(AND(EM105="vVO2máx",EN105&gt;=85,EN105&lt;100),"17-19",IF(AND(EM105="vVO2máx",EN105&gt;=100),"20",IF(AND(EM105="FCR",EN105&gt;40,EN105&lt;=60),"12-13",IF(AND(EM105="FCR",EN105&gt;60,EN105&lt;=84),"14-16",IF(AND(EM105="FCR",EN105&gt;=85,EN105&lt;100),"17-19",IF(AND(EM105="FCR",EN105=100),"20",""))))))))))),"")</f>
        <v/>
      </c>
      <c r="ER105" s="409" t="str">
        <f>IFERROR(IF(EM105="vVO2máx",(Avaliações!$C$51*'Microciclos - Endurance (2)'!EN105)/100,IF(EM105="Velocidade_crítica",IF(EN105="80% VC",Avaliações!#REF!*0.8,IF(EN105="100% VC",Avaliações!#REF!*1,IF(EN105="120% VC",Avaliações!#REF!*1.2,IF(EN105="&gt;30%",Avaliações!$C$54*1.3,IF(EN105="&gt;40%",Avaliações!$C$54*1.4,0))))),IF(EM105="PACE_Daniels",INDEX(BASE!$Q$4:$V$60,MATCH(Avaliações!$C$53,BASE!$Q$4:$Q$60,0),MATCH('Microciclos - Endurance (2)'!EN105,BASE!$Q$4:$V$4,0)),""))),"")</f>
        <v/>
      </c>
      <c r="ES105" s="407" t="s">
        <v>144</v>
      </c>
      <c r="ET105" s="407"/>
      <c r="EU105" s="410" t="str">
        <f t="shared" si="1048"/>
        <v/>
      </c>
      <c r="EV105" s="407" t="str">
        <f>IFERROR(IF(EM105="PACE_Daniels",(INDEX(BASE!$AE$4:$AH$7,MATCH('Microciclos - Endurance (2)'!ET105,BASE!$AE$4:$AE$7,0),4)),IF(AND(EM105="vVO2máx",ET105&gt;=35,ET105&lt;=45),"9-11",IF(AND(EM105="vVO2máx",ET105&gt;45,ET105&lt;=65),"11",IF(AND(EM105="vVO2máx",ET105&gt;65,ET105&lt;=75),"12-13",IF(AND(EM105="vVO2máx",ET105&gt;=80,ET105&lt;=85),"14-16",IF(AND(EM105="vVO2máx",ET105&gt;=85,ET105&lt;100),"17-19",IF(AND(EM105="vVO2máx",ET105&gt;=100),"20",IF(AND(EM105="FCR",ET105&gt;40,ET105&lt;=60),"12-13",IF(AND(EM105="FCR",ET105&gt;60,ET105&lt;=84),"14-16",IF(AND(EM105="FCR",ET105&gt;=85,ET105&lt;100),"17-19",IF(AND(EM105="FCR",ET105=100),"20",""))))))))))),"")</f>
        <v/>
      </c>
      <c r="EW105" s="409">
        <f>IFERROR(IF(ES105="vVO2máx",(Avaliações!$C$51*'Microciclos - Endurance (2)'!ET105)/100,IF(ES105="Velocidade_crítica",IF(ET105="80% VC",Avaliações!#REF!*0.8,IF(ET105="100% VC",Avaliações!#REF!*1,IF(ET105="120% VC",Avaliações!#REF!*1.2,IF(ET105="&gt;30%",Avaliações!$C$54*1.3,IF(ET105="&gt;40%",Avaliações!$C$54*1.4,0))))),IF(ES105="PACE_Daniels",INDEX(BASE!$Q$4:$V$60,MATCH(Avaliações!$C$53,BASE!$Q$4:$Q$60,0),MATCH('Microciclos - Endurance (2)'!ET105,BASE!$Q$4:$V$4,0)),0))),"")</f>
        <v>0</v>
      </c>
      <c r="EX105" s="409" t="str">
        <f t="shared" si="1049"/>
        <v/>
      </c>
      <c r="FB105" s="407"/>
      <c r="FC105" s="407"/>
      <c r="FD105" s="407"/>
      <c r="FE105" s="407"/>
      <c r="FF105" s="407">
        <f t="shared" ref="FF105:FF108" si="1159">IFERROR(FB105*FC105*FD105,"")</f>
        <v>0</v>
      </c>
      <c r="FG105" s="407">
        <f t="shared" si="1050"/>
        <v>0</v>
      </c>
      <c r="FH105" s="408" t="str">
        <f t="shared" si="1051"/>
        <v/>
      </c>
      <c r="FI105" s="407" t="s">
        <v>144</v>
      </c>
      <c r="FJ105" s="407"/>
      <c r="FK105" s="409" t="str">
        <f t="shared" si="1052"/>
        <v/>
      </c>
      <c r="FL105" s="410" t="str">
        <f t="shared" si="1053"/>
        <v/>
      </c>
      <c r="FM105" s="407" t="str">
        <f>IFERROR(IF(FI105="PACE_Daniels",(INDEX(BASE!$AE$4:$AH$8,MATCH('Microciclos - Endurance (2)'!FJ105,BASE!$AE$4:$AE$8,0),4)),IF(AND(FI105="vVO2máx",FJ105&gt;=35,FJ105&lt;=45),"9-11",IF(AND(FI105="vVO2máx",FJ105&gt;45,FJ105&lt;=65),"11",IF(AND(FI105="vVO2máx",FJ105&gt;65,FJ105&lt;=75),"12-13",IF(AND(FI105="vVO2máx",FJ105&gt;=80,FJ105&lt;=85),"14-16",IF(AND(FI105="vVO2máx",FJ105&gt;=85,FJ105&lt;100),"17-19",IF(AND(FI105="vVO2máx",FJ105&gt;=100),"20",IF(AND(FI105="FCR",FJ105&gt;40,FJ105&lt;=60),"12-13",IF(AND(FI105="FCR",FJ105&gt;60,FJ105&lt;=84),"14-16",IF(AND(FI105="FCR",FJ105&gt;=85,FJ105&lt;100),"17-19",IF(AND(FI105="FCR",FJ105=100),"20",""))))))))))),"")</f>
        <v/>
      </c>
      <c r="FN105" s="409" t="str">
        <f>IFERROR(IF(FI105="vVO2máx",(Avaliações!$C$51*'Microciclos - Endurance (2)'!FJ105)/100,IF(FI105="Velocidade_crítica",IF(FJ105="80% VC",Avaliações!#REF!*0.8,IF(FJ105="100% VC",Avaliações!#REF!*1,IF(FJ105="120% VC",Avaliações!#REF!*1.2,IF(FJ105="&gt;30%",Avaliações!$C$54*1.3,IF(FJ105="&gt;40%",Avaliações!$C$54*1.4,0))))),IF(FI105="PACE_Daniels",INDEX(BASE!$Q$4:$V$60,MATCH(Avaliações!$C$53,BASE!$Q$4:$Q$60,0),MATCH('Microciclos - Endurance (2)'!FJ105,BASE!$Q$4:$V$4,0)),""))),"")</f>
        <v/>
      </c>
      <c r="FO105" s="407" t="s">
        <v>144</v>
      </c>
      <c r="FP105" s="407"/>
      <c r="FQ105" s="410" t="str">
        <f t="shared" si="1054"/>
        <v/>
      </c>
      <c r="FR105" s="407" t="str">
        <f>IFERROR(IF(FI105="PACE_Daniels",(INDEX(BASE!$AE$4:$AH$7,MATCH('Microciclos - Endurance (2)'!FP105,BASE!$AE$4:$AE$7,0),4)),IF(AND(FI105="vVO2máx",FP105&gt;=35,FP105&lt;=45),"9-11",IF(AND(FI105="vVO2máx",FP105&gt;45,FP105&lt;=65),"11",IF(AND(FI105="vVO2máx",FP105&gt;65,FP105&lt;=75),"12-13",IF(AND(FI105="vVO2máx",FP105&gt;=80,FP105&lt;=85),"14-16",IF(AND(FI105="vVO2máx",FP105&gt;=85,FP105&lt;100),"17-19",IF(AND(FI105="vVO2máx",FP105&gt;=100),"20",IF(AND(FI105="FCR",FP105&gt;40,FP105&lt;=60),"12-13",IF(AND(FI105="FCR",FP105&gt;60,FP105&lt;=84),"14-16",IF(AND(FI105="FCR",FP105&gt;=85,FP105&lt;100),"17-19",IF(AND(FI105="FCR",FP105=100),"20",""))))))))))),"")</f>
        <v/>
      </c>
      <c r="FS105" s="409">
        <f>IFERROR(IF(FO105="vVO2máx",(Avaliações!$C$51*'Microciclos - Endurance (2)'!FP105)/100,IF(FO105="Velocidade_crítica",IF(FP105="80% VC",Avaliações!#REF!*0.8,IF(FP105="100% VC",Avaliações!#REF!*1,IF(FP105="120% VC",Avaliações!#REF!*1.2,IF(FP105="&gt;30%",Avaliações!$C$54*1.3,IF(FP105="&gt;40%",Avaliações!$C$54*1.4,0))))),IF(FO105="PACE_Daniels",INDEX(BASE!$Q$4:$V$60,MATCH(Avaliações!$C$53,BASE!$Q$4:$Q$60,0),MATCH('Microciclos - Endurance (2)'!FP105,BASE!$Q$4:$V$4,0)),0))),"")</f>
        <v>0</v>
      </c>
      <c r="FT105" s="409" t="str">
        <f t="shared" si="1055"/>
        <v/>
      </c>
      <c r="FX105" s="407"/>
      <c r="FY105" s="407"/>
      <c r="FZ105" s="407"/>
      <c r="GA105" s="407"/>
      <c r="GB105" s="407">
        <f t="shared" ref="GB105:GB108" si="1160">IFERROR(FX105*FY105*FZ105,"")</f>
        <v>0</v>
      </c>
      <c r="GC105" s="407">
        <f t="shared" si="1056"/>
        <v>0</v>
      </c>
      <c r="GD105" s="408" t="str">
        <f t="shared" si="1057"/>
        <v/>
      </c>
      <c r="GE105" s="407" t="s">
        <v>144</v>
      </c>
      <c r="GF105" s="407"/>
      <c r="GG105" s="409" t="str">
        <f t="shared" si="1058"/>
        <v/>
      </c>
      <c r="GH105" s="410" t="str">
        <f t="shared" si="1059"/>
        <v/>
      </c>
      <c r="GI105" s="407" t="str">
        <f>IFERROR(IF(GE105="PACE_Daniels",(INDEX(BASE!$AE$4:$AH$8,MATCH('Microciclos - Endurance (2)'!GF105,BASE!$AE$4:$AE$8,0),4)),IF(AND(GE105="vVO2máx",GF105&gt;=35,GF105&lt;=45),"9-11",IF(AND(GE105="vVO2máx",GF105&gt;45,GF105&lt;=65),"11",IF(AND(GE105="vVO2máx",GF105&gt;65,GF105&lt;=75),"12-13",IF(AND(GE105="vVO2máx",GF105&gt;=80,GF105&lt;=85),"14-16",IF(AND(GE105="vVO2máx",GF105&gt;=85,GF105&lt;100),"17-19",IF(AND(GE105="vVO2máx",GF105&gt;=100),"20",IF(AND(GE105="FCR",GF105&gt;40,GF105&lt;=60),"12-13",IF(AND(GE105="FCR",GF105&gt;60,GF105&lt;=84),"14-16",IF(AND(GE105="FCR",GF105&gt;=85,GF105&lt;100),"17-19",IF(AND(GE105="FCR",GF105=100),"20",""))))))))))),"")</f>
        <v/>
      </c>
      <c r="GJ105" s="409" t="str">
        <f>IFERROR(IF(GE105="vVO2máx",(Avaliações!$C$51*'Microciclos - Endurance (2)'!GF105)/100,IF(GE105="Velocidade_crítica",IF(GF105="80% VC",Avaliações!#REF!*0.8,IF(GF105="100% VC",Avaliações!#REF!*1,IF(GF105="120% VC",Avaliações!#REF!*1.2,IF(GF105="&gt;30%",Avaliações!$C$54*1.3,IF(GF105="&gt;40%",Avaliações!$C$54*1.4,0))))),IF(GE105="PACE_Daniels",INDEX(BASE!$Q$4:$V$60,MATCH(Avaliações!$C$53,BASE!$Q$4:$Q$60,0),MATCH('Microciclos - Endurance (2)'!GF105,BASE!$Q$4:$V$4,0)),""))),"")</f>
        <v/>
      </c>
      <c r="GK105" s="407" t="s">
        <v>144</v>
      </c>
      <c r="GL105" s="407"/>
      <c r="GM105" s="410" t="str">
        <f t="shared" si="1060"/>
        <v/>
      </c>
      <c r="GN105" s="407" t="str">
        <f>IFERROR(IF(GE105="PACE_Daniels",(INDEX(BASE!$AE$4:$AH$7,MATCH('Microciclos - Endurance (2)'!GL105,BASE!$AE$4:$AE$7,0),4)),IF(AND(GE105="vVO2máx",GL105&gt;=35,GL105&lt;=45),"9-11",IF(AND(GE105="vVO2máx",GL105&gt;45,GL105&lt;=65),"11",IF(AND(GE105="vVO2máx",GL105&gt;65,GL105&lt;=75),"12-13",IF(AND(GE105="vVO2máx",GL105&gt;=80,GL105&lt;=85),"14-16",IF(AND(GE105="vVO2máx",GL105&gt;=85,GL105&lt;100),"17-19",IF(AND(GE105="vVO2máx",GL105&gt;=100),"20",IF(AND(GE105="FCR",GL105&gt;40,GL105&lt;=60),"12-13",IF(AND(GE105="FCR",GL105&gt;60,GL105&lt;=84),"14-16",IF(AND(GE105="FCR",GL105&gt;=85,GL105&lt;100),"17-19",IF(AND(GE105="FCR",GL105=100),"20",""))))))))))),"")</f>
        <v/>
      </c>
      <c r="GO105" s="409">
        <f>IFERROR(IF(GK105="vVO2máx",(Avaliações!$C$51*'Microciclos - Endurance (2)'!GL105)/100,IF(GK105="Velocidade_crítica",IF(GL105="80% VC",Avaliações!#REF!*0.8,IF(GL105="100% VC",Avaliações!#REF!*1,IF(GL105="120% VC",Avaliações!#REF!*1.2,IF(GL105="&gt;30%",Avaliações!$C$54*1.3,IF(GL105="&gt;40%",Avaliações!$C$54*1.4,0))))),IF(GK105="PACE_Daniels",INDEX(BASE!$Q$4:$V$60,MATCH(Avaliações!$C$53,BASE!$Q$4:$Q$60,0),MATCH('Microciclos - Endurance (2)'!GL105,BASE!$Q$4:$V$4,0)),0))),"")</f>
        <v>0</v>
      </c>
      <c r="GP105" s="409" t="str">
        <f t="shared" si="1061"/>
        <v/>
      </c>
      <c r="GT105" s="407"/>
      <c r="GU105" s="407"/>
      <c r="GV105" s="407"/>
      <c r="GW105" s="407"/>
      <c r="GX105" s="407">
        <f t="shared" ref="GX105:GX108" si="1161">IFERROR(GT105*GU105*GV105,"")</f>
        <v>0</v>
      </c>
      <c r="GY105" s="407">
        <f t="shared" si="1062"/>
        <v>0</v>
      </c>
      <c r="GZ105" s="408" t="str">
        <f t="shared" si="1063"/>
        <v/>
      </c>
      <c r="HA105" s="407" t="s">
        <v>144</v>
      </c>
      <c r="HB105" s="407"/>
      <c r="HC105" s="409" t="str">
        <f t="shared" si="1064"/>
        <v/>
      </c>
      <c r="HD105" s="410" t="str">
        <f t="shared" si="1065"/>
        <v/>
      </c>
      <c r="HE105" s="407" t="str">
        <f>IFERROR(IF(HA105="PACE_Daniels",(INDEX(BASE!$AE$4:$AH$8,MATCH('Microciclos - Endurance (2)'!HB105,BASE!$AE$4:$AE$8,0),4)),IF(AND(HA105="vVO2máx",HB105&gt;=35,HB105&lt;=45),"9-11",IF(AND(HA105="vVO2máx",HB105&gt;45,HB105&lt;=65),"11",IF(AND(HA105="vVO2máx",HB105&gt;65,HB105&lt;=75),"12-13",IF(AND(HA105="vVO2máx",HB105&gt;=80,HB105&lt;=85),"14-16",IF(AND(HA105="vVO2máx",HB105&gt;=85,HB105&lt;100),"17-19",IF(AND(HA105="vVO2máx",HB105&gt;=100),"20",IF(AND(HA105="FCR",HB105&gt;40,HB105&lt;=60),"12-13",IF(AND(HA105="FCR",HB105&gt;60,HB105&lt;=84),"14-16",IF(AND(HA105="FCR",HB105&gt;=85,HB105&lt;100),"17-19",IF(AND(HA105="FCR",HB105=100),"20",""))))))))))),"")</f>
        <v/>
      </c>
      <c r="HF105" s="409" t="str">
        <f>IFERROR(IF(HA105="vVO2máx",(Avaliações!$C$51*'Microciclos - Endurance (2)'!HB105)/100,IF(HA105="Velocidade_crítica",IF(HB105="80% VC",Avaliações!#REF!*0.8,IF(HB105="100% VC",Avaliações!#REF!*1,IF(HB105="120% VC",Avaliações!#REF!*1.2,IF(HB105="&gt;30%",Avaliações!$C$54*1.3,IF(HB105="&gt;40%",Avaliações!$C$54*1.4,0))))),IF(HA105="PACE_Daniels",INDEX(BASE!$Q$4:$V$60,MATCH(Avaliações!$C$53,BASE!$Q$4:$Q$60,0),MATCH('Microciclos - Endurance (2)'!HB105,BASE!$Q$4:$V$4,0)),""))),"")</f>
        <v/>
      </c>
      <c r="HG105" s="407" t="s">
        <v>144</v>
      </c>
      <c r="HH105" s="407"/>
      <c r="HI105" s="410" t="str">
        <f t="shared" si="1066"/>
        <v/>
      </c>
      <c r="HJ105" s="407" t="str">
        <f>IFERROR(IF(HA105="PACE_Daniels",(INDEX(BASE!$AE$4:$AH$7,MATCH('Microciclos - Endurance (2)'!HH105,BASE!$AE$4:$AE$7,0),4)),IF(AND(HA105="vVO2máx",HH105&gt;=35,HH105&lt;=45),"9-11",IF(AND(HA105="vVO2máx",HH105&gt;45,HH105&lt;=65),"11",IF(AND(HA105="vVO2máx",HH105&gt;65,HH105&lt;=75),"12-13",IF(AND(HA105="vVO2máx",HH105&gt;=80,HH105&lt;=85),"14-16",IF(AND(HA105="vVO2máx",HH105&gt;=85,HH105&lt;100),"17-19",IF(AND(HA105="vVO2máx",HH105&gt;=100),"20",IF(AND(HA105="FCR",HH105&gt;40,HH105&lt;=60),"12-13",IF(AND(HA105="FCR",HH105&gt;60,HH105&lt;=84),"14-16",IF(AND(HA105="FCR",HH105&gt;=85,HH105&lt;100),"17-19",IF(AND(HA105="FCR",HH105=100),"20",""))))))))))),"")</f>
        <v/>
      </c>
      <c r="HK105" s="409">
        <f>IFERROR(IF(HG105="vVO2máx",(Avaliações!$C$51*'Microciclos - Endurance (2)'!HH105)/100,IF(HG105="Velocidade_crítica",IF(HH105="80% VC",Avaliações!#REF!*0.8,IF(HH105="100% VC",Avaliações!#REF!*1,IF(HH105="120% VC",Avaliações!#REF!*1.2,IF(HH105="&gt;30%",Avaliações!$C$54*1.3,IF(HH105="&gt;40%",Avaliações!$C$54*1.4,0))))),IF(HG105="PACE_Daniels",INDEX(BASE!$Q$4:$V$60,MATCH(Avaliações!$C$53,BASE!$Q$4:$Q$60,0),MATCH('Microciclos - Endurance (2)'!HH105,BASE!$Q$4:$V$4,0)),0))),"")</f>
        <v>0</v>
      </c>
      <c r="HL105" s="409" t="str">
        <f t="shared" si="1067"/>
        <v/>
      </c>
      <c r="HP105" s="407"/>
      <c r="HQ105" s="407"/>
      <c r="HR105" s="407"/>
      <c r="HS105" s="407"/>
      <c r="HT105" s="407">
        <f t="shared" ref="HT105:HT108" si="1162">IFERROR(HP105*HQ105*HR105,"")</f>
        <v>0</v>
      </c>
      <c r="HU105" s="407">
        <f t="shared" si="1068"/>
        <v>0</v>
      </c>
      <c r="HV105" s="408" t="str">
        <f t="shared" si="1069"/>
        <v/>
      </c>
      <c r="HW105" s="407" t="s">
        <v>144</v>
      </c>
      <c r="HX105" s="407"/>
      <c r="HY105" s="409" t="str">
        <f t="shared" si="1070"/>
        <v/>
      </c>
      <c r="HZ105" s="410" t="str">
        <f t="shared" si="1071"/>
        <v/>
      </c>
      <c r="IA105" s="407" t="str">
        <f>IFERROR(IF(HW105="PACE_Daniels",(INDEX(BASE!$AE$4:$AH$8,MATCH('Microciclos - Endurance (2)'!HX105,BASE!$AE$4:$AE$8,0),4)),IF(AND(HW105="vVO2máx",HX105&gt;=35,HX105&lt;=45),"9-11",IF(AND(HW105="vVO2máx",HX105&gt;45,HX105&lt;=65),"11",IF(AND(HW105="vVO2máx",HX105&gt;65,HX105&lt;=75),"12-13",IF(AND(HW105="vVO2máx",HX105&gt;=80,HX105&lt;=85),"14-16",IF(AND(HW105="vVO2máx",HX105&gt;=85,HX105&lt;100),"17-19",IF(AND(HW105="vVO2máx",HX105&gt;=100),"20",IF(AND(HW105="FCR",HX105&gt;40,HX105&lt;=60),"12-13",IF(AND(HW105="FCR",HX105&gt;60,HX105&lt;=84),"14-16",IF(AND(HW105="FCR",HX105&gt;=85,HX105&lt;100),"17-19",IF(AND(HW105="FCR",HX105=100),"20",""))))))))))),"")</f>
        <v/>
      </c>
      <c r="IB105" s="409" t="str">
        <f>IFERROR(IF(HW105="vVO2máx",(Avaliações!$C$51*'Microciclos - Endurance (2)'!HX105)/100,IF(HW105="Velocidade_crítica",IF(HX105="80% VC",Avaliações!#REF!*0.8,IF(HX105="100% VC",Avaliações!#REF!*1,IF(HX105="120% VC",Avaliações!#REF!*1.2,IF(HX105="&gt;30%",Avaliações!$C$54*1.3,IF(HX105="&gt;40%",Avaliações!$C$54*1.4,0))))),IF(HW105="PACE_Daniels",INDEX(BASE!$Q$4:$V$60,MATCH(Avaliações!$C$53,BASE!$Q$4:$Q$60,0),MATCH('Microciclos - Endurance (2)'!HX105,BASE!$Q$4:$V$4,0)),""))),"")</f>
        <v/>
      </c>
      <c r="IC105" s="407" t="s">
        <v>144</v>
      </c>
      <c r="ID105" s="407"/>
      <c r="IE105" s="410" t="str">
        <f t="shared" si="1072"/>
        <v/>
      </c>
      <c r="IF105" s="407" t="str">
        <f>IFERROR(IF(HW105="PACE_Daniels",(INDEX(BASE!$AE$4:$AH$7,MATCH('Microciclos - Endurance (2)'!ID105,BASE!$AE$4:$AE$7,0),4)),IF(AND(HW105="vVO2máx",ID105&gt;=35,ID105&lt;=45),"9-11",IF(AND(HW105="vVO2máx",ID105&gt;45,ID105&lt;=65),"11",IF(AND(HW105="vVO2máx",ID105&gt;65,ID105&lt;=75),"12-13",IF(AND(HW105="vVO2máx",ID105&gt;=80,ID105&lt;=85),"14-16",IF(AND(HW105="vVO2máx",ID105&gt;=85,ID105&lt;100),"17-19",IF(AND(HW105="vVO2máx",ID105&gt;=100),"20",IF(AND(HW105="FCR",ID105&gt;40,ID105&lt;=60),"12-13",IF(AND(HW105="FCR",ID105&gt;60,ID105&lt;=84),"14-16",IF(AND(HW105="FCR",ID105&gt;=85,ID105&lt;100),"17-19",IF(AND(HW105="FCR",ID105=100),"20",""))))))))))),"")</f>
        <v/>
      </c>
      <c r="IG105" s="409">
        <f>IFERROR(IF(IC105="vVO2máx",(Avaliações!$C$51*'Microciclos - Endurance (2)'!ID105)/100,IF(IC105="Velocidade_crítica",IF(ID105="80% VC",Avaliações!#REF!*0.8,IF(ID105="100% VC",Avaliações!#REF!*1,IF(ID105="120% VC",Avaliações!#REF!*1.2,IF(ID105="&gt;30%",Avaliações!$C$54*1.3,IF(ID105="&gt;40%",Avaliações!$C$54*1.4,0))))),IF(IC105="PACE_Daniels",INDEX(BASE!$Q$4:$V$60,MATCH(Avaliações!$C$53,BASE!$Q$4:$Q$60,0),MATCH('Microciclos - Endurance (2)'!ID105,BASE!$Q$4:$V$4,0)),0))),"")</f>
        <v>0</v>
      </c>
      <c r="IH105" s="409" t="str">
        <f t="shared" si="1073"/>
        <v/>
      </c>
      <c r="IL105" s="407"/>
      <c r="IM105" s="407"/>
      <c r="IN105" s="407"/>
      <c r="IO105" s="407"/>
      <c r="IP105" s="407">
        <f t="shared" ref="IP105:IP108" si="1163">IFERROR(IL105*IM105*IN105,"")</f>
        <v>0</v>
      </c>
      <c r="IQ105" s="407">
        <f t="shared" si="1074"/>
        <v>0</v>
      </c>
      <c r="IR105" s="408" t="str">
        <f t="shared" si="1075"/>
        <v/>
      </c>
      <c r="IS105" s="407" t="s">
        <v>144</v>
      </c>
      <c r="IT105" s="407"/>
      <c r="IU105" s="409" t="str">
        <f t="shared" si="1076"/>
        <v/>
      </c>
      <c r="IV105" s="410" t="str">
        <f t="shared" si="1077"/>
        <v/>
      </c>
      <c r="IW105" s="407" t="str">
        <f>IFERROR(IF(IS105="PACE_Daniels",(INDEX(BASE!$AE$4:$AH$8,MATCH('Microciclos - Endurance (2)'!IT105,BASE!$AE$4:$AE$8,0),4)),IF(AND(IS105="vVO2máx",IT105&gt;=35,IT105&lt;=45),"9-11",IF(AND(IS105="vVO2máx",IT105&gt;45,IT105&lt;=65),"11",IF(AND(IS105="vVO2máx",IT105&gt;65,IT105&lt;=75),"12-13",IF(AND(IS105="vVO2máx",IT105&gt;=80,IT105&lt;=85),"14-16",IF(AND(IS105="vVO2máx",IT105&gt;=85,IT105&lt;100),"17-19",IF(AND(IS105="vVO2máx",IT105&gt;=100),"20",IF(AND(IS105="FCR",IT105&gt;40,IT105&lt;=60),"12-13",IF(AND(IS105="FCR",IT105&gt;60,IT105&lt;=84),"14-16",IF(AND(IS105="FCR",IT105&gt;=85,IT105&lt;100),"17-19",IF(AND(IS105="FCR",IT105=100),"20",""))))))))))),"")</f>
        <v/>
      </c>
      <c r="IX105" s="409" t="str">
        <f>IFERROR(IF(IS105="vVO2máx",(Avaliações!$C$51*'Microciclos - Endurance (2)'!IT105)/100,IF(IS105="Velocidade_crítica",IF(IT105="80% VC",Avaliações!#REF!*0.8,IF(IT105="100% VC",Avaliações!#REF!*1,IF(IT105="120% VC",Avaliações!#REF!*1.2,IF(IT105="&gt;30%",Avaliações!$C$54*1.3,IF(IT105="&gt;40%",Avaliações!$C$54*1.4,0))))),IF(IS105="PACE_Daniels",INDEX(BASE!$Q$4:$V$60,MATCH(Avaliações!$C$53,BASE!$Q$4:$Q$60,0),MATCH('Microciclos - Endurance (2)'!IT105,BASE!$Q$4:$V$4,0)),""))),"")</f>
        <v/>
      </c>
      <c r="IY105" s="407" t="s">
        <v>144</v>
      </c>
      <c r="IZ105" s="407"/>
      <c r="JA105" s="410" t="str">
        <f t="shared" si="1078"/>
        <v/>
      </c>
      <c r="JB105" s="407" t="str">
        <f>IFERROR(IF(IS105="PACE_Daniels",(INDEX(BASE!$AE$4:$AH$7,MATCH('Microciclos - Endurance (2)'!IZ105,BASE!$AE$4:$AE$7,0),4)),IF(AND(IS105="vVO2máx",IZ105&gt;=35,IZ105&lt;=45),"9-11",IF(AND(IS105="vVO2máx",IZ105&gt;45,IZ105&lt;=65),"11",IF(AND(IS105="vVO2máx",IZ105&gt;65,IZ105&lt;=75),"12-13",IF(AND(IS105="vVO2máx",IZ105&gt;=80,IZ105&lt;=85),"14-16",IF(AND(IS105="vVO2máx",IZ105&gt;=85,IZ105&lt;100),"17-19",IF(AND(IS105="vVO2máx",IZ105&gt;=100),"20",IF(AND(IS105="FCR",IZ105&gt;40,IZ105&lt;=60),"12-13",IF(AND(IS105="FCR",IZ105&gt;60,IZ105&lt;=84),"14-16",IF(AND(IS105="FCR",IZ105&gt;=85,IZ105&lt;100),"17-19",IF(AND(IS105="FCR",IZ105=100),"20",""))))))))))),"")</f>
        <v/>
      </c>
      <c r="JC105" s="409">
        <f>IFERROR(IF(IY105="vVO2máx",(Avaliações!$C$51*'Microciclos - Endurance (2)'!IZ105)/100,IF(IY105="Velocidade_crítica",IF(IZ105="80% VC",Avaliações!#REF!*0.8,IF(IZ105="100% VC",Avaliações!#REF!*1,IF(IZ105="120% VC",Avaliações!#REF!*1.2,IF(IZ105="&gt;30%",Avaliações!$C$54*1.3,IF(IZ105="&gt;40%",Avaliações!$C$54*1.4,0))))),IF(IY105="PACE_Daniels",INDEX(BASE!$Q$4:$V$60,MATCH(Avaliações!$C$53,BASE!$Q$4:$Q$60,0),MATCH('Microciclos - Endurance (2)'!IZ105,BASE!$Q$4:$V$4,0)),0))),"")</f>
        <v>0</v>
      </c>
      <c r="JD105" s="409" t="str">
        <f t="shared" si="1079"/>
        <v/>
      </c>
      <c r="JH105" s="407"/>
      <c r="JI105" s="407"/>
      <c r="JJ105" s="407"/>
      <c r="JK105" s="407"/>
      <c r="JL105" s="407">
        <f t="shared" ref="JL105:JL108" si="1164">IFERROR(JH105*JI105*JJ105,"")</f>
        <v>0</v>
      </c>
      <c r="JM105" s="407">
        <f t="shared" si="1080"/>
        <v>0</v>
      </c>
      <c r="JN105" s="408" t="str">
        <f t="shared" si="1081"/>
        <v/>
      </c>
      <c r="JO105" s="407" t="s">
        <v>144</v>
      </c>
      <c r="JP105" s="407"/>
      <c r="JQ105" s="409" t="str">
        <f t="shared" si="1082"/>
        <v/>
      </c>
      <c r="JR105" s="410" t="str">
        <f t="shared" si="1083"/>
        <v/>
      </c>
      <c r="JS105" s="407" t="str">
        <f>IFERROR(IF(JO105="PACE_Daniels",(INDEX(BASE!$AE$4:$AH$8,MATCH('Microciclos - Endurance (2)'!JP105,BASE!$AE$4:$AE$8,0),4)),IF(AND(JO105="vVO2máx",JP105&gt;=35,JP105&lt;=45),"9-11",IF(AND(JO105="vVO2máx",JP105&gt;45,JP105&lt;=65),"11",IF(AND(JO105="vVO2máx",JP105&gt;65,JP105&lt;=75),"12-13",IF(AND(JO105="vVO2máx",JP105&gt;=80,JP105&lt;=85),"14-16",IF(AND(JO105="vVO2máx",JP105&gt;=85,JP105&lt;100),"17-19",IF(AND(JO105="vVO2máx",JP105&gt;=100),"20",IF(AND(JO105="FCR",JP105&gt;40,JP105&lt;=60),"12-13",IF(AND(JO105="FCR",JP105&gt;60,JP105&lt;=84),"14-16",IF(AND(JO105="FCR",JP105&gt;=85,JP105&lt;100),"17-19",IF(AND(JO105="FCR",JP105=100),"20",""))))))))))),"")</f>
        <v/>
      </c>
      <c r="JT105" s="409" t="str">
        <f>IFERROR(IF(JO105="vVO2máx",(Avaliações!$C$51*'Microciclos - Endurance (2)'!JP105)/100,IF(JO105="Velocidade_crítica",IF(JP105="80% VC",Avaliações!#REF!*0.8,IF(JP105="100% VC",Avaliações!#REF!*1,IF(JP105="120% VC",Avaliações!#REF!*1.2,IF(JP105="&gt;30%",Avaliações!$C$54*1.3,IF(JP105="&gt;40%",Avaliações!$C$54*1.4,0))))),IF(JO105="PACE_Daniels",INDEX(BASE!$Q$4:$V$60,MATCH(Avaliações!$C$53,BASE!$Q$4:$Q$60,0),MATCH('Microciclos - Endurance (2)'!JP105,BASE!$Q$4:$V$4,0)),""))),"")</f>
        <v/>
      </c>
      <c r="JU105" s="407" t="s">
        <v>144</v>
      </c>
      <c r="JV105" s="407"/>
      <c r="JW105" s="410" t="str">
        <f t="shared" si="1084"/>
        <v/>
      </c>
      <c r="JX105" s="407" t="str">
        <f>IFERROR(IF(JO105="PACE_Daniels",(INDEX(BASE!$AE$4:$AH$7,MATCH('Microciclos - Endurance (2)'!JV105,BASE!$AE$4:$AE$7,0),4)),IF(AND(JO105="vVO2máx",JV105&gt;=35,JV105&lt;=45),"9-11",IF(AND(JO105="vVO2máx",JV105&gt;45,JV105&lt;=65),"11",IF(AND(JO105="vVO2máx",JV105&gt;65,JV105&lt;=75),"12-13",IF(AND(JO105="vVO2máx",JV105&gt;=80,JV105&lt;=85),"14-16",IF(AND(JO105="vVO2máx",JV105&gt;=85,JV105&lt;100),"17-19",IF(AND(JO105="vVO2máx",JV105&gt;=100),"20",IF(AND(JO105="FCR",JV105&gt;40,JV105&lt;=60),"12-13",IF(AND(JO105="FCR",JV105&gt;60,JV105&lt;=84),"14-16",IF(AND(JO105="FCR",JV105&gt;=85,JV105&lt;100),"17-19",IF(AND(JO105="FCR",JV105=100),"20",""))))))))))),"")</f>
        <v/>
      </c>
      <c r="JY105" s="409">
        <f>IFERROR(IF(JU105="vVO2máx",(Avaliações!$C$51*'Microciclos - Endurance (2)'!JV105)/100,IF(JU105="Velocidade_crítica",IF(JV105="80% VC",Avaliações!#REF!*0.8,IF(JV105="100% VC",Avaliações!#REF!*1,IF(JV105="120% VC",Avaliações!#REF!*1.2,IF(JV105="&gt;30%",Avaliações!$C$54*1.3,IF(JV105="&gt;40%",Avaliações!$C$54*1.4,0))))),IF(JU105="PACE_Daniels",INDEX(BASE!$Q$4:$V$60,MATCH(Avaliações!$C$53,BASE!$Q$4:$Q$60,0),MATCH('Microciclos - Endurance (2)'!JV105,BASE!$Q$4:$V$4,0)),0))),"")</f>
        <v>0</v>
      </c>
      <c r="JZ105" s="409" t="str">
        <f t="shared" si="1085"/>
        <v/>
      </c>
      <c r="KD105" s="407"/>
      <c r="KE105" s="407"/>
      <c r="KF105" s="407"/>
      <c r="KG105" s="407"/>
      <c r="KH105" s="407">
        <f t="shared" ref="KH105:KH108" si="1165">IFERROR(KD105*KE105*KF105,"")</f>
        <v>0</v>
      </c>
      <c r="KI105" s="407">
        <f t="shared" si="1086"/>
        <v>0</v>
      </c>
      <c r="KJ105" s="408" t="str">
        <f t="shared" si="1087"/>
        <v/>
      </c>
      <c r="KK105" s="407" t="s">
        <v>144</v>
      </c>
      <c r="KL105" s="407"/>
      <c r="KM105" s="409" t="str">
        <f t="shared" si="1088"/>
        <v/>
      </c>
      <c r="KN105" s="410" t="str">
        <f t="shared" si="1089"/>
        <v/>
      </c>
      <c r="KO105" s="407" t="str">
        <f>IFERROR(IF(KK105="PACE_Daniels",(INDEX(BASE!$AE$4:$AH$8,MATCH('Microciclos - Endurance (2)'!KL105,BASE!$AE$4:$AE$8,0),4)),IF(AND(KK105="vVO2máx",KL105&gt;=35,KL105&lt;=45),"9-11",IF(AND(KK105="vVO2máx",KL105&gt;45,KL105&lt;=65),"11",IF(AND(KK105="vVO2máx",KL105&gt;65,KL105&lt;=75),"12-13",IF(AND(KK105="vVO2máx",KL105&gt;=80,KL105&lt;=85),"14-16",IF(AND(KK105="vVO2máx",KL105&gt;=85,KL105&lt;100),"17-19",IF(AND(KK105="vVO2máx",KL105&gt;=100),"20",IF(AND(KK105="FCR",KL105&gt;40,KL105&lt;=60),"12-13",IF(AND(KK105="FCR",KL105&gt;60,KL105&lt;=84),"14-16",IF(AND(KK105="FCR",KL105&gt;=85,KL105&lt;100),"17-19",IF(AND(KK105="FCR",KL105=100),"20",""))))))))))),"")</f>
        <v/>
      </c>
      <c r="KP105" s="409" t="str">
        <f>IFERROR(IF(KK105="vVO2máx",(Avaliações!$C$51*'Microciclos - Endurance (2)'!KL105)/100,IF(KK105="Velocidade_crítica",IF(KL105="80% VC",Avaliações!#REF!*0.8,IF(KL105="100% VC",Avaliações!#REF!*1,IF(KL105="120% VC",Avaliações!#REF!*1.2,IF(KL105="&gt;30%",Avaliações!$C$54*1.3,IF(KL105="&gt;40%",Avaliações!$C$54*1.4,0))))),IF(KK105="PACE_Daniels",INDEX(BASE!$Q$4:$V$60,MATCH(Avaliações!$C$53,BASE!$Q$4:$Q$60,0),MATCH('Microciclos - Endurance (2)'!KL105,BASE!$Q$4:$V$4,0)),""))),"")</f>
        <v/>
      </c>
      <c r="KQ105" s="407" t="s">
        <v>144</v>
      </c>
      <c r="KR105" s="407"/>
      <c r="KS105" s="410" t="str">
        <f t="shared" si="1090"/>
        <v/>
      </c>
      <c r="KT105" s="407" t="str">
        <f>IFERROR(IF(KK105="PACE_Daniels",(INDEX(BASE!$AE$4:$AH$7,MATCH('Microciclos - Endurance (2)'!KR105,BASE!$AE$4:$AE$7,0),4)),IF(AND(KK105="vVO2máx",KR105&gt;=35,KR105&lt;=45),"9-11",IF(AND(KK105="vVO2máx",KR105&gt;45,KR105&lt;=65),"11",IF(AND(KK105="vVO2máx",KR105&gt;65,KR105&lt;=75),"12-13",IF(AND(KK105="vVO2máx",KR105&gt;=80,KR105&lt;=85),"14-16",IF(AND(KK105="vVO2máx",KR105&gt;=85,KR105&lt;100),"17-19",IF(AND(KK105="vVO2máx",KR105&gt;=100),"20",IF(AND(KK105="FCR",KR105&gt;40,KR105&lt;=60),"12-13",IF(AND(KK105="FCR",KR105&gt;60,KR105&lt;=84),"14-16",IF(AND(KK105="FCR",KR105&gt;=85,KR105&lt;100),"17-19",IF(AND(KK105="FCR",KR105=100),"20",""))))))))))),"")</f>
        <v/>
      </c>
      <c r="KU105" s="409">
        <f>IFERROR(IF(KQ105="vVO2máx",(Avaliações!$C$51*'Microciclos - Endurance (2)'!KR105)/100,IF(KQ105="Velocidade_crítica",IF(KR105="80% VC",Avaliações!#REF!*0.8,IF(KR105="100% VC",Avaliações!#REF!*1,IF(KR105="120% VC",Avaliações!#REF!*1.2,IF(KR105="&gt;30%",Avaliações!$C$54*1.3,IF(KR105="&gt;40%",Avaliações!$C$54*1.4,0))))),IF(KQ105="PACE_Daniels",INDEX(BASE!$Q$4:$V$60,MATCH(Avaliações!$C$53,BASE!$Q$4:$Q$60,0),MATCH('Microciclos - Endurance (2)'!KR105,BASE!$Q$4:$V$4,0)),0))),"")</f>
        <v>0</v>
      </c>
      <c r="KV105" s="409" t="str">
        <f t="shared" si="1091"/>
        <v/>
      </c>
      <c r="KZ105" s="407"/>
      <c r="LA105" s="407"/>
      <c r="LB105" s="407"/>
      <c r="LC105" s="407"/>
      <c r="LD105" s="407">
        <f t="shared" ref="LD105:LD108" si="1166">IFERROR(KZ105*LA105*LB105,"")</f>
        <v>0</v>
      </c>
      <c r="LE105" s="407">
        <f t="shared" si="1092"/>
        <v>0</v>
      </c>
      <c r="LF105" s="408" t="str">
        <f t="shared" si="1093"/>
        <v/>
      </c>
      <c r="LG105" s="407" t="s">
        <v>144</v>
      </c>
      <c r="LH105" s="407"/>
      <c r="LI105" s="409" t="str">
        <f t="shared" si="1094"/>
        <v/>
      </c>
      <c r="LJ105" s="410" t="str">
        <f t="shared" si="1095"/>
        <v/>
      </c>
      <c r="LK105" s="407" t="str">
        <f>IFERROR(IF(LG105="PACE_Daniels",(INDEX(BASE!$AE$4:$AH$8,MATCH('Microciclos - Endurance (2)'!LH105,BASE!$AE$4:$AE$8,0),4)),IF(AND(LG105="vVO2máx",LH105&gt;=35,LH105&lt;=45),"9-11",IF(AND(LG105="vVO2máx",LH105&gt;45,LH105&lt;=65),"11",IF(AND(LG105="vVO2máx",LH105&gt;65,LH105&lt;=75),"12-13",IF(AND(LG105="vVO2máx",LH105&gt;=80,LH105&lt;=85),"14-16",IF(AND(LG105="vVO2máx",LH105&gt;=85,LH105&lt;100),"17-19",IF(AND(LG105="vVO2máx",LH105&gt;=100),"20",IF(AND(LG105="FCR",LH105&gt;40,LH105&lt;=60),"12-13",IF(AND(LG105="FCR",LH105&gt;60,LH105&lt;=84),"14-16",IF(AND(LG105="FCR",LH105&gt;=85,LH105&lt;100),"17-19",IF(AND(LG105="FCR",LH105=100),"20",""))))))))))),"")</f>
        <v/>
      </c>
      <c r="LL105" s="409" t="str">
        <f>IFERROR(IF(LG105="vVO2máx",(Avaliações!$C$51*'Microciclos - Endurance (2)'!LH105)/100,IF(LG105="Velocidade_crítica",IF(LH105="80% VC",Avaliações!#REF!*0.8,IF(LH105="100% VC",Avaliações!#REF!*1,IF(LH105="120% VC",Avaliações!#REF!*1.2,IF(LH105="&gt;30%",Avaliações!$C$54*1.3,IF(LH105="&gt;40%",Avaliações!$C$54*1.4,0))))),IF(LG105="PACE_Daniels",INDEX(BASE!$Q$4:$V$60,MATCH(Avaliações!$C$53,BASE!$Q$4:$Q$60,0),MATCH('Microciclos - Endurance (2)'!LH105,BASE!$Q$4:$V$4,0)),""))),"")</f>
        <v/>
      </c>
      <c r="LM105" s="407" t="s">
        <v>144</v>
      </c>
      <c r="LN105" s="407"/>
      <c r="LO105" s="410" t="str">
        <f t="shared" si="1096"/>
        <v/>
      </c>
      <c r="LP105" s="407" t="str">
        <f>IFERROR(IF(LG105="PACE_Daniels",(INDEX(BASE!$AE$4:$AH$7,MATCH('Microciclos - Endurance (2)'!LN105,BASE!$AE$4:$AE$7,0),4)),IF(AND(LG105="vVO2máx",LN105&gt;=35,LN105&lt;=45),"9-11",IF(AND(LG105="vVO2máx",LN105&gt;45,LN105&lt;=65),"11",IF(AND(LG105="vVO2máx",LN105&gt;65,LN105&lt;=75),"12-13",IF(AND(LG105="vVO2máx",LN105&gt;=80,LN105&lt;=85),"14-16",IF(AND(LG105="vVO2máx",LN105&gt;=85,LN105&lt;100),"17-19",IF(AND(LG105="vVO2máx",LN105&gt;=100),"20",IF(AND(LG105="FCR",LN105&gt;40,LN105&lt;=60),"12-13",IF(AND(LG105="FCR",LN105&gt;60,LN105&lt;=84),"14-16",IF(AND(LG105="FCR",LN105&gt;=85,LN105&lt;100),"17-19",IF(AND(LG105="FCR",LN105=100),"20",""))))))))))),"")</f>
        <v/>
      </c>
      <c r="LQ105" s="409">
        <f>IFERROR(IF(LM105="vVO2máx",(Avaliações!$C$51*'Microciclos - Endurance (2)'!LN105)/100,IF(LM105="Velocidade_crítica",IF(LN105="80% VC",Avaliações!#REF!*0.8,IF(LN105="100% VC",Avaliações!#REF!*1,IF(LN105="120% VC",Avaliações!#REF!*1.2,IF(LN105="&gt;30%",Avaliações!$C$54*1.3,IF(LN105="&gt;40%",Avaliações!$C$54*1.4,0))))),IF(LM105="PACE_Daniels",INDEX(BASE!$Q$4:$V$60,MATCH(Avaliações!$C$53,BASE!$Q$4:$Q$60,0),MATCH('Microciclos - Endurance (2)'!LN105,BASE!$Q$4:$V$4,0)),0))),"")</f>
        <v>0</v>
      </c>
      <c r="LR105" s="409" t="str">
        <f t="shared" si="1097"/>
        <v/>
      </c>
      <c r="LV105" s="407"/>
      <c r="LW105" s="407"/>
      <c r="LX105" s="407"/>
      <c r="LY105" s="407"/>
      <c r="LZ105" s="407">
        <f t="shared" ref="LZ105:LZ108" si="1167">IFERROR(LV105*LW105*LX105,"")</f>
        <v>0</v>
      </c>
      <c r="MA105" s="407">
        <f t="shared" si="1098"/>
        <v>0</v>
      </c>
      <c r="MB105" s="408" t="str">
        <f t="shared" si="1099"/>
        <v/>
      </c>
      <c r="MC105" s="407" t="s">
        <v>144</v>
      </c>
      <c r="MD105" s="407"/>
      <c r="ME105" s="409" t="str">
        <f t="shared" si="1100"/>
        <v/>
      </c>
      <c r="MF105" s="410" t="str">
        <f t="shared" si="1101"/>
        <v/>
      </c>
      <c r="MG105" s="407" t="str">
        <f>IFERROR(IF(MC105="PACE_Daniels",(INDEX(BASE!$AE$4:$AH$8,MATCH('Microciclos - Endurance (2)'!MD105,BASE!$AE$4:$AE$8,0),4)),IF(AND(MC105="vVO2máx",MD105&gt;=35,MD105&lt;=45),"9-11",IF(AND(MC105="vVO2máx",MD105&gt;45,MD105&lt;=65),"11",IF(AND(MC105="vVO2máx",MD105&gt;65,MD105&lt;=75),"12-13",IF(AND(MC105="vVO2máx",MD105&gt;=80,MD105&lt;=85),"14-16",IF(AND(MC105="vVO2máx",MD105&gt;=85,MD105&lt;100),"17-19",IF(AND(MC105="vVO2máx",MD105&gt;=100),"20",IF(AND(MC105="FCR",MD105&gt;40,MD105&lt;=60),"12-13",IF(AND(MC105="FCR",MD105&gt;60,MD105&lt;=84),"14-16",IF(AND(MC105="FCR",MD105&gt;=85,MD105&lt;100),"17-19",IF(AND(MC105="FCR",MD105=100),"20",""))))))))))),"")</f>
        <v/>
      </c>
      <c r="MH105" s="409" t="str">
        <f>IFERROR(IF(MC105="vVO2máx",(Avaliações!$C$51*'Microciclos - Endurance (2)'!MD105)/100,IF(MC105="Velocidade_crítica",IF(MD105="80% VC",Avaliações!#REF!*0.8,IF(MD105="100% VC",Avaliações!#REF!*1,IF(MD105="120% VC",Avaliações!#REF!*1.2,IF(MD105="&gt;30%",Avaliações!$C$54*1.3,IF(MD105="&gt;40%",Avaliações!$C$54*1.4,0))))),IF(MC105="PACE_Daniels",INDEX(BASE!$Q$4:$V$60,MATCH(Avaliações!$C$53,BASE!$Q$4:$Q$60,0),MATCH('Microciclos - Endurance (2)'!MD105,BASE!$Q$4:$V$4,0)),""))),"")</f>
        <v/>
      </c>
      <c r="MI105" s="407" t="s">
        <v>144</v>
      </c>
      <c r="MJ105" s="407"/>
      <c r="MK105" s="410" t="str">
        <f t="shared" si="1102"/>
        <v/>
      </c>
      <c r="ML105" s="407" t="str">
        <f>IFERROR(IF(MC105="PACE_Daniels",(INDEX(BASE!$AE$4:$AH$7,MATCH('Microciclos - Endurance (2)'!MJ105,BASE!$AE$4:$AE$7,0),4)),IF(AND(MC105="vVO2máx",MJ105&gt;=35,MJ105&lt;=45),"9-11",IF(AND(MC105="vVO2máx",MJ105&gt;45,MJ105&lt;=65),"11",IF(AND(MC105="vVO2máx",MJ105&gt;65,MJ105&lt;=75),"12-13",IF(AND(MC105="vVO2máx",MJ105&gt;=80,MJ105&lt;=85),"14-16",IF(AND(MC105="vVO2máx",MJ105&gt;=85,MJ105&lt;100),"17-19",IF(AND(MC105="vVO2máx",MJ105&gt;=100),"20",IF(AND(MC105="FCR",MJ105&gt;40,MJ105&lt;=60),"12-13",IF(AND(MC105="FCR",MJ105&gt;60,MJ105&lt;=84),"14-16",IF(AND(MC105="FCR",MJ105&gt;=85,MJ105&lt;100),"17-19",IF(AND(MC105="FCR",MJ105=100),"20",""))))))))))),"")</f>
        <v/>
      </c>
      <c r="MM105" s="409">
        <f>IFERROR(IF(MI105="vVO2máx",(Avaliações!$C$51*'Microciclos - Endurance (2)'!MJ105)/100,IF(MI105="Velocidade_crítica",IF(MJ105="80% VC",Avaliações!#REF!*0.8,IF(MJ105="100% VC",Avaliações!#REF!*1,IF(MJ105="120% VC",Avaliações!#REF!*1.2,IF(MJ105="&gt;30%",Avaliações!$C$54*1.3,IF(MJ105="&gt;40%",Avaliações!$C$54*1.4,0))))),IF(MI105="PACE_Daniels",INDEX(BASE!$Q$4:$V$60,MATCH(Avaliações!$C$53,BASE!$Q$4:$Q$60,0),MATCH('Microciclos - Endurance (2)'!MJ105,BASE!$Q$4:$V$4,0)),0))),"")</f>
        <v>0</v>
      </c>
      <c r="MN105" s="409" t="str">
        <f t="shared" si="1103"/>
        <v/>
      </c>
      <c r="MR105" s="407"/>
      <c r="MS105" s="407"/>
      <c r="MT105" s="407"/>
      <c r="MU105" s="407"/>
      <c r="MV105" s="407">
        <f t="shared" ref="MV105:MV108" si="1168">IFERROR(MR105*MS105*MT105,"")</f>
        <v>0</v>
      </c>
      <c r="MW105" s="407">
        <f t="shared" si="1104"/>
        <v>0</v>
      </c>
      <c r="MX105" s="408" t="str">
        <f t="shared" si="1105"/>
        <v/>
      </c>
      <c r="MY105" s="407" t="s">
        <v>144</v>
      </c>
      <c r="MZ105" s="407"/>
      <c r="NA105" s="409" t="str">
        <f t="shared" si="1106"/>
        <v/>
      </c>
      <c r="NB105" s="410" t="str">
        <f t="shared" si="1107"/>
        <v/>
      </c>
      <c r="NC105" s="407" t="str">
        <f>IFERROR(IF(MY105="PACE_Daniels",(INDEX(BASE!$AE$4:$AH$8,MATCH('Microciclos - Endurance (2)'!MZ105,BASE!$AE$4:$AE$8,0),4)),IF(AND(MY105="vVO2máx",MZ105&gt;=35,MZ105&lt;=45),"9-11",IF(AND(MY105="vVO2máx",MZ105&gt;45,MZ105&lt;=65),"11",IF(AND(MY105="vVO2máx",MZ105&gt;65,MZ105&lt;=75),"12-13",IF(AND(MY105="vVO2máx",MZ105&gt;=80,MZ105&lt;=85),"14-16",IF(AND(MY105="vVO2máx",MZ105&gt;=85,MZ105&lt;100),"17-19",IF(AND(MY105="vVO2máx",MZ105&gt;=100),"20",IF(AND(MY105="FCR",MZ105&gt;40,MZ105&lt;=60),"12-13",IF(AND(MY105="FCR",MZ105&gt;60,MZ105&lt;=84),"14-16",IF(AND(MY105="FCR",MZ105&gt;=85,MZ105&lt;100),"17-19",IF(AND(MY105="FCR",MZ105=100),"20",""))))))))))),"")</f>
        <v/>
      </c>
      <c r="ND105" s="409" t="str">
        <f>IFERROR(IF(MY105="vVO2máx",(Avaliações!$C$51*'Microciclos - Endurance (2)'!MZ105)/100,IF(MY105="Velocidade_crítica",IF(MZ105="80% VC",Avaliações!#REF!*0.8,IF(MZ105="100% VC",Avaliações!#REF!*1,IF(MZ105="120% VC",Avaliações!#REF!*1.2,IF(MZ105="&gt;30%",Avaliações!$C$54*1.3,IF(MZ105="&gt;40%",Avaliações!$C$54*1.4,0))))),IF(MY105="PACE_Daniels",INDEX(BASE!$Q$4:$V$60,MATCH(Avaliações!$C$53,BASE!$Q$4:$Q$60,0),MATCH('Microciclos - Endurance (2)'!MZ105,BASE!$Q$4:$V$4,0)),""))),"")</f>
        <v/>
      </c>
      <c r="NE105" s="407" t="s">
        <v>144</v>
      </c>
      <c r="NF105" s="407"/>
      <c r="NG105" s="410" t="str">
        <f t="shared" si="1108"/>
        <v/>
      </c>
      <c r="NH105" s="407" t="str">
        <f>IFERROR(IF(MY105="PACE_Daniels",(INDEX(BASE!$AE$4:$AH$7,MATCH('Microciclos - Endurance (2)'!NF105,BASE!$AE$4:$AE$7,0),4)),IF(AND(MY105="vVO2máx",NF105&gt;=35,NF105&lt;=45),"9-11",IF(AND(MY105="vVO2máx",NF105&gt;45,NF105&lt;=65),"11",IF(AND(MY105="vVO2máx",NF105&gt;65,NF105&lt;=75),"12-13",IF(AND(MY105="vVO2máx",NF105&gt;=80,NF105&lt;=85),"14-16",IF(AND(MY105="vVO2máx",NF105&gt;=85,NF105&lt;100),"17-19",IF(AND(MY105="vVO2máx",NF105&gt;=100),"20",IF(AND(MY105="FCR",NF105&gt;40,NF105&lt;=60),"12-13",IF(AND(MY105="FCR",NF105&gt;60,NF105&lt;=84),"14-16",IF(AND(MY105="FCR",NF105&gt;=85,NF105&lt;100),"17-19",IF(AND(MY105="FCR",NF105=100),"20",""))))))))))),"")</f>
        <v/>
      </c>
      <c r="NI105" s="409">
        <f>IFERROR(IF(NE105="vVO2máx",(Avaliações!$C$51*'Microciclos - Endurance (2)'!NF105)/100,IF(NE105="Velocidade_crítica",IF(NF105="80% VC",Avaliações!#REF!*0.8,IF(NF105="100% VC",Avaliações!#REF!*1,IF(NF105="120% VC",Avaliações!#REF!*1.2,IF(NF105="&gt;30%",Avaliações!$C$54*1.3,IF(NF105="&gt;40%",Avaliações!$C$54*1.4,0))))),IF(NE105="PACE_Daniels",INDEX(BASE!$Q$4:$V$60,MATCH(Avaliações!$C$53,BASE!$Q$4:$Q$60,0),MATCH('Microciclos - Endurance (2)'!NF105,BASE!$Q$4:$V$4,0)),0))),"")</f>
        <v>0</v>
      </c>
      <c r="NJ105" s="409" t="str">
        <f t="shared" si="1109"/>
        <v/>
      </c>
      <c r="NN105" s="407"/>
      <c r="NO105" s="407"/>
      <c r="NP105" s="407"/>
      <c r="NQ105" s="407"/>
      <c r="NR105" s="407">
        <f t="shared" ref="NR105:NR108" si="1169">IFERROR(NN105*NO105*NP105,"")</f>
        <v>0</v>
      </c>
      <c r="NS105" s="407">
        <f t="shared" si="1110"/>
        <v>0</v>
      </c>
      <c r="NT105" s="408" t="str">
        <f t="shared" si="1111"/>
        <v/>
      </c>
      <c r="NU105" s="407" t="s">
        <v>144</v>
      </c>
      <c r="NV105" s="407"/>
      <c r="NW105" s="409" t="str">
        <f t="shared" si="1112"/>
        <v/>
      </c>
      <c r="NX105" s="410" t="str">
        <f t="shared" si="1113"/>
        <v/>
      </c>
      <c r="NY105" s="407" t="str">
        <f>IFERROR(IF(NU105="PACE_Daniels",(INDEX(BASE!$AE$4:$AH$8,MATCH('Microciclos - Endurance (2)'!NV105,BASE!$AE$4:$AE$8,0),4)),IF(AND(NU105="vVO2máx",NV105&gt;=35,NV105&lt;=45),"9-11",IF(AND(NU105="vVO2máx",NV105&gt;45,NV105&lt;=65),"11",IF(AND(NU105="vVO2máx",NV105&gt;65,NV105&lt;=75),"12-13",IF(AND(NU105="vVO2máx",NV105&gt;=80,NV105&lt;=85),"14-16",IF(AND(NU105="vVO2máx",NV105&gt;=85,NV105&lt;100),"17-19",IF(AND(NU105="vVO2máx",NV105&gt;=100),"20",IF(AND(NU105="FCR",NV105&gt;40,NV105&lt;=60),"12-13",IF(AND(NU105="FCR",NV105&gt;60,NV105&lt;=84),"14-16",IF(AND(NU105="FCR",NV105&gt;=85,NV105&lt;100),"17-19",IF(AND(NU105="FCR",NV105=100),"20",""))))))))))),"")</f>
        <v/>
      </c>
      <c r="NZ105" s="409" t="str">
        <f>IFERROR(IF(NU105="vVO2máx",(Avaliações!$C$51*'Microciclos - Endurance (2)'!NV105)/100,IF(NU105="Velocidade_crítica",IF(NV105="80% VC",Avaliações!#REF!*0.8,IF(NV105="100% VC",Avaliações!#REF!*1,IF(NV105="120% VC",Avaliações!#REF!*1.2,IF(NV105="&gt;30%",Avaliações!$C$54*1.3,IF(NV105="&gt;40%",Avaliações!$C$54*1.4,0))))),IF(NU105="PACE_Daniels",INDEX(BASE!$Q$4:$V$60,MATCH(Avaliações!$C$53,BASE!$Q$4:$Q$60,0),MATCH('Microciclos - Endurance (2)'!NV105,BASE!$Q$4:$V$4,0)),""))),"")</f>
        <v/>
      </c>
      <c r="OA105" s="407" t="s">
        <v>144</v>
      </c>
      <c r="OB105" s="407"/>
      <c r="OC105" s="410" t="str">
        <f t="shared" si="1114"/>
        <v/>
      </c>
      <c r="OD105" s="407" t="str">
        <f>IFERROR(IF(NU105="PACE_Daniels",(INDEX(BASE!$AE$4:$AH$7,MATCH('Microciclos - Endurance (2)'!OB105,BASE!$AE$4:$AE$7,0),4)),IF(AND(NU105="vVO2máx",OB105&gt;=35,OB105&lt;=45),"9-11",IF(AND(NU105="vVO2máx",OB105&gt;45,OB105&lt;=65),"11",IF(AND(NU105="vVO2máx",OB105&gt;65,OB105&lt;=75),"12-13",IF(AND(NU105="vVO2máx",OB105&gt;=80,OB105&lt;=85),"14-16",IF(AND(NU105="vVO2máx",OB105&gt;=85,OB105&lt;100),"17-19",IF(AND(NU105="vVO2máx",OB105&gt;=100),"20",IF(AND(NU105="FCR",OB105&gt;40,OB105&lt;=60),"12-13",IF(AND(NU105="FCR",OB105&gt;60,OB105&lt;=84),"14-16",IF(AND(NU105="FCR",OB105&gt;=85,OB105&lt;100),"17-19",IF(AND(NU105="FCR",OB105=100),"20",""))))))))))),"")</f>
        <v/>
      </c>
      <c r="OE105" s="409">
        <f>IFERROR(IF(OA105="vVO2máx",(Avaliações!$C$51*'Microciclos - Endurance (2)'!OB105)/100,IF(OA105="Velocidade_crítica",IF(OB105="80% VC",Avaliações!#REF!*0.8,IF(OB105="100% VC",Avaliações!#REF!*1,IF(OB105="120% VC",Avaliações!#REF!*1.2,IF(OB105="&gt;30%",Avaliações!$C$54*1.3,IF(OB105="&gt;40%",Avaliações!$C$54*1.4,0))))),IF(OA105="PACE_Daniels",INDEX(BASE!$Q$4:$V$60,MATCH(Avaliações!$C$53,BASE!$Q$4:$Q$60,0),MATCH('Microciclos - Endurance (2)'!OB105,BASE!$Q$4:$V$4,0)),0))),"")</f>
        <v>0</v>
      </c>
      <c r="OF105" s="409" t="str">
        <f t="shared" si="1115"/>
        <v/>
      </c>
      <c r="OJ105" s="407"/>
      <c r="OK105" s="407"/>
      <c r="OL105" s="407"/>
      <c r="OM105" s="407"/>
      <c r="ON105" s="407">
        <f t="shared" ref="ON105:ON108" si="1170">IFERROR(OJ105*OK105*OL105,"")</f>
        <v>0</v>
      </c>
      <c r="OO105" s="407">
        <f t="shared" si="1116"/>
        <v>0</v>
      </c>
      <c r="OP105" s="408" t="str">
        <f t="shared" si="1117"/>
        <v/>
      </c>
      <c r="OQ105" s="407" t="s">
        <v>144</v>
      </c>
      <c r="OR105" s="407"/>
      <c r="OS105" s="409" t="str">
        <f t="shared" si="1118"/>
        <v/>
      </c>
      <c r="OT105" s="410" t="str">
        <f t="shared" si="1119"/>
        <v/>
      </c>
      <c r="OU105" s="407" t="str">
        <f>IFERROR(IF(OQ105="PACE_Daniels",(INDEX(BASE!$AE$4:$AH$8,MATCH('Microciclos - Endurance (2)'!OR105,BASE!$AE$4:$AE$8,0),4)),IF(AND(OQ105="vVO2máx",OR105&gt;=35,OR105&lt;=45),"9-11",IF(AND(OQ105="vVO2máx",OR105&gt;45,OR105&lt;=65),"11",IF(AND(OQ105="vVO2máx",OR105&gt;65,OR105&lt;=75),"12-13",IF(AND(OQ105="vVO2máx",OR105&gt;=80,OR105&lt;=85),"14-16",IF(AND(OQ105="vVO2máx",OR105&gt;=85,OR105&lt;100),"17-19",IF(AND(OQ105="vVO2máx",OR105&gt;=100),"20",IF(AND(OQ105="FCR",OR105&gt;40,OR105&lt;=60),"12-13",IF(AND(OQ105="FCR",OR105&gt;60,OR105&lt;=84),"14-16",IF(AND(OQ105="FCR",OR105&gt;=85,OR105&lt;100),"17-19",IF(AND(OQ105="FCR",OR105=100),"20",""))))))))))),"")</f>
        <v/>
      </c>
      <c r="OV105" s="409" t="str">
        <f>IFERROR(IF(OQ105="vVO2máx",(Avaliações!$C$51*'Microciclos - Endurance (2)'!OR105)/100,IF(OQ105="Velocidade_crítica",IF(OR105="80% VC",Avaliações!#REF!*0.8,IF(OR105="100% VC",Avaliações!#REF!*1,IF(OR105="120% VC",Avaliações!#REF!*1.2,IF(OR105="&gt;30%",Avaliações!$C$54*1.3,IF(OR105="&gt;40%",Avaliações!$C$54*1.4,0))))),IF(OQ105="PACE_Daniels",INDEX(BASE!$Q$4:$V$60,MATCH(Avaliações!$C$53,BASE!$Q$4:$Q$60,0),MATCH('Microciclos - Endurance (2)'!OR105,BASE!$Q$4:$V$4,0)),""))),"")</f>
        <v/>
      </c>
      <c r="OW105" s="407" t="s">
        <v>144</v>
      </c>
      <c r="OX105" s="407"/>
      <c r="OY105" s="410" t="str">
        <f t="shared" si="1120"/>
        <v/>
      </c>
      <c r="OZ105" s="407" t="str">
        <f>IFERROR(IF(OQ105="PACE_Daniels",(INDEX(BASE!$AE$4:$AH$7,MATCH('Microciclos - Endurance (2)'!OX105,BASE!$AE$4:$AE$7,0),4)),IF(AND(OQ105="vVO2máx",OX105&gt;=35,OX105&lt;=45),"9-11",IF(AND(OQ105="vVO2máx",OX105&gt;45,OX105&lt;=65),"11",IF(AND(OQ105="vVO2máx",OX105&gt;65,OX105&lt;=75),"12-13",IF(AND(OQ105="vVO2máx",OX105&gt;=80,OX105&lt;=85),"14-16",IF(AND(OQ105="vVO2máx",OX105&gt;=85,OX105&lt;100),"17-19",IF(AND(OQ105="vVO2máx",OX105&gt;=100),"20",IF(AND(OQ105="FCR",OX105&gt;40,OX105&lt;=60),"12-13",IF(AND(OQ105="FCR",OX105&gt;60,OX105&lt;=84),"14-16",IF(AND(OQ105="FCR",OX105&gt;=85,OX105&lt;100),"17-19",IF(AND(OQ105="FCR",OX105=100),"20",""))))))))))),"")</f>
        <v/>
      </c>
      <c r="PA105" s="409">
        <f>IFERROR(IF(OW105="vVO2máx",(Avaliações!$C$51*'Microciclos - Endurance (2)'!OX105)/100,IF(OW105="Velocidade_crítica",IF(OX105="80% VC",Avaliações!#REF!*0.8,IF(OX105="100% VC",Avaliações!#REF!*1,IF(OX105="120% VC",Avaliações!#REF!*1.2,IF(OX105="&gt;30%",Avaliações!$C$54*1.3,IF(OX105="&gt;40%",Avaliações!$C$54*1.4,0))))),IF(OW105="PACE_Daniels",INDEX(BASE!$Q$4:$V$60,MATCH(Avaliações!$C$53,BASE!$Q$4:$Q$60,0),MATCH('Microciclos - Endurance (2)'!OX105,BASE!$Q$4:$V$4,0)),0))),"")</f>
        <v>0</v>
      </c>
      <c r="PB105" s="409" t="str">
        <f t="shared" si="1121"/>
        <v/>
      </c>
      <c r="PF105" s="407"/>
      <c r="PG105" s="407"/>
      <c r="PH105" s="407"/>
      <c r="PI105" s="407"/>
      <c r="PJ105" s="407">
        <f t="shared" ref="PJ105:PJ108" si="1171">IFERROR(PF105*PG105*PH105,"")</f>
        <v>0</v>
      </c>
      <c r="PK105" s="407">
        <f t="shared" si="1122"/>
        <v>0</v>
      </c>
      <c r="PL105" s="408" t="str">
        <f t="shared" si="1123"/>
        <v/>
      </c>
      <c r="PM105" s="407" t="s">
        <v>144</v>
      </c>
      <c r="PN105" s="407"/>
      <c r="PO105" s="409" t="str">
        <f t="shared" si="1124"/>
        <v/>
      </c>
      <c r="PP105" s="410" t="str">
        <f t="shared" si="1125"/>
        <v/>
      </c>
      <c r="PQ105" s="407" t="str">
        <f>IFERROR(IF(PM105="PACE_Daniels",(INDEX(BASE!$AE$4:$AH$8,MATCH('Microciclos - Endurance (2)'!PN105,BASE!$AE$4:$AE$8,0),4)),IF(AND(PM105="vVO2máx",PN105&gt;=35,PN105&lt;=45),"9-11",IF(AND(PM105="vVO2máx",PN105&gt;45,PN105&lt;=65),"11",IF(AND(PM105="vVO2máx",PN105&gt;65,PN105&lt;=75),"12-13",IF(AND(PM105="vVO2máx",PN105&gt;=80,PN105&lt;=85),"14-16",IF(AND(PM105="vVO2máx",PN105&gt;=85,PN105&lt;100),"17-19",IF(AND(PM105="vVO2máx",PN105&gt;=100),"20",IF(AND(PM105="FCR",PN105&gt;40,PN105&lt;=60),"12-13",IF(AND(PM105="FCR",PN105&gt;60,PN105&lt;=84),"14-16",IF(AND(PM105="FCR",PN105&gt;=85,PN105&lt;100),"17-19",IF(AND(PM105="FCR",PN105=100),"20",""))))))))))),"")</f>
        <v/>
      </c>
      <c r="PR105" s="409" t="str">
        <f>IFERROR(IF(PM105="vVO2máx",(Avaliações!$C$51*'Microciclos - Endurance (2)'!PN105)/100,IF(PM105="Velocidade_crítica",IF(PN105="80% VC",Avaliações!#REF!*0.8,IF(PN105="100% VC",Avaliações!#REF!*1,IF(PN105="120% VC",Avaliações!#REF!*1.2,IF(PN105="&gt;30%",Avaliações!$C$54*1.3,IF(PN105="&gt;40%",Avaliações!$C$54*1.4,0))))),IF(PM105="PACE_Daniels",INDEX(BASE!$Q$4:$V$60,MATCH(Avaliações!$C$53,BASE!$Q$4:$Q$60,0),MATCH('Microciclos - Endurance (2)'!PN105,BASE!$Q$4:$V$4,0)),""))),"")</f>
        <v/>
      </c>
      <c r="PS105" s="407" t="s">
        <v>144</v>
      </c>
      <c r="PT105" s="407"/>
      <c r="PU105" s="410" t="str">
        <f t="shared" si="1126"/>
        <v/>
      </c>
      <c r="PV105" s="407" t="str">
        <f>IFERROR(IF(PM105="PACE_Daniels",(INDEX(BASE!$AE$4:$AH$7,MATCH('Microciclos - Endurance (2)'!PT105,BASE!$AE$4:$AE$7,0),4)),IF(AND(PM105="vVO2máx",PT105&gt;=35,PT105&lt;=45),"9-11",IF(AND(PM105="vVO2máx",PT105&gt;45,PT105&lt;=65),"11",IF(AND(PM105="vVO2máx",PT105&gt;65,PT105&lt;=75),"12-13",IF(AND(PM105="vVO2máx",PT105&gt;=80,PT105&lt;=85),"14-16",IF(AND(PM105="vVO2máx",PT105&gt;=85,PT105&lt;100),"17-19",IF(AND(PM105="vVO2máx",PT105&gt;=100),"20",IF(AND(PM105="FCR",PT105&gt;40,PT105&lt;=60),"12-13",IF(AND(PM105="FCR",PT105&gt;60,PT105&lt;=84),"14-16",IF(AND(PM105="FCR",PT105&gt;=85,PT105&lt;100),"17-19",IF(AND(PM105="FCR",PT105=100),"20",""))))))))))),"")</f>
        <v/>
      </c>
      <c r="PW105" s="409">
        <f>IFERROR(IF(PS105="vVO2máx",(Avaliações!$C$51*'Microciclos - Endurance (2)'!PT105)/100,IF(PS105="Velocidade_crítica",IF(PT105="80% VC",Avaliações!#REF!*0.8,IF(PT105="100% VC",Avaliações!#REF!*1,IF(PT105="120% VC",Avaliações!#REF!*1.2,IF(PT105="&gt;30%",Avaliações!$C$54*1.3,IF(PT105="&gt;40%",Avaliações!$C$54*1.4,0))))),IF(PS105="PACE_Daniels",INDEX(BASE!$Q$4:$V$60,MATCH(Avaliações!$C$53,BASE!$Q$4:$Q$60,0),MATCH('Microciclos - Endurance (2)'!PT105,BASE!$Q$4:$V$4,0)),0))),"")</f>
        <v>0</v>
      </c>
      <c r="PX105" s="409" t="str">
        <f t="shared" si="1127"/>
        <v/>
      </c>
      <c r="QB105" s="407"/>
      <c r="QC105" s="407"/>
      <c r="QD105" s="407"/>
      <c r="QE105" s="407"/>
      <c r="QF105" s="407">
        <f t="shared" ref="QF105:QF108" si="1172">IFERROR(QB105*QC105*QD105,"")</f>
        <v>0</v>
      </c>
      <c r="QG105" s="407">
        <f t="shared" si="1128"/>
        <v>0</v>
      </c>
      <c r="QH105" s="408" t="str">
        <f t="shared" si="1129"/>
        <v/>
      </c>
      <c r="QI105" s="407" t="s">
        <v>144</v>
      </c>
      <c r="QJ105" s="407"/>
      <c r="QK105" s="409" t="str">
        <f t="shared" si="1130"/>
        <v/>
      </c>
      <c r="QL105" s="410" t="str">
        <f t="shared" si="1131"/>
        <v/>
      </c>
      <c r="QM105" s="407" t="str">
        <f>IFERROR(IF(QI105="PACE_Daniels",(INDEX(BASE!$AE$4:$AH$8,MATCH('Microciclos - Endurance (2)'!QJ105,BASE!$AE$4:$AE$8,0),4)),IF(AND(QI105="vVO2máx",QJ105&gt;=35,QJ105&lt;=45),"9-11",IF(AND(QI105="vVO2máx",QJ105&gt;45,QJ105&lt;=65),"11",IF(AND(QI105="vVO2máx",QJ105&gt;65,QJ105&lt;=75),"12-13",IF(AND(QI105="vVO2máx",QJ105&gt;=80,QJ105&lt;=85),"14-16",IF(AND(QI105="vVO2máx",QJ105&gt;=85,QJ105&lt;100),"17-19",IF(AND(QI105="vVO2máx",QJ105&gt;=100),"20",IF(AND(QI105="FCR",QJ105&gt;40,QJ105&lt;=60),"12-13",IF(AND(QI105="FCR",QJ105&gt;60,QJ105&lt;=84),"14-16",IF(AND(QI105="FCR",QJ105&gt;=85,QJ105&lt;100),"17-19",IF(AND(QI105="FCR",QJ105=100),"20",""))))))))))),"")</f>
        <v/>
      </c>
      <c r="QN105" s="409" t="str">
        <f>IFERROR(IF(QI105="vVO2máx",(Avaliações!$C$51*'Microciclos - Endurance (2)'!QJ105)/100,IF(QI105="Velocidade_crítica",IF(QJ105="80% VC",Avaliações!#REF!*0.8,IF(QJ105="100% VC",Avaliações!#REF!*1,IF(QJ105="120% VC",Avaliações!#REF!*1.2,IF(QJ105="&gt;30%",Avaliações!$C$54*1.3,IF(QJ105="&gt;40%",Avaliações!$C$54*1.4,0))))),IF(QI105="PACE_Daniels",INDEX(BASE!$Q$4:$V$60,MATCH(Avaliações!$C$53,BASE!$Q$4:$Q$60,0),MATCH('Microciclos - Endurance (2)'!QJ105,BASE!$Q$4:$V$4,0)),""))),"")</f>
        <v/>
      </c>
      <c r="QO105" s="407" t="s">
        <v>144</v>
      </c>
      <c r="QP105" s="407"/>
      <c r="QQ105" s="410" t="str">
        <f t="shared" si="1132"/>
        <v/>
      </c>
      <c r="QR105" s="407" t="str">
        <f>IFERROR(IF(QI105="PACE_Daniels",(INDEX(BASE!$AE$4:$AH$7,MATCH('Microciclos - Endurance (2)'!QP105,BASE!$AE$4:$AE$7,0),4)),IF(AND(QI105="vVO2máx",QP105&gt;=35,QP105&lt;=45),"9-11",IF(AND(QI105="vVO2máx",QP105&gt;45,QP105&lt;=65),"11",IF(AND(QI105="vVO2máx",QP105&gt;65,QP105&lt;=75),"12-13",IF(AND(QI105="vVO2máx",QP105&gt;=80,QP105&lt;=85),"14-16",IF(AND(QI105="vVO2máx",QP105&gt;=85,QP105&lt;100),"17-19",IF(AND(QI105="vVO2máx",QP105&gt;=100),"20",IF(AND(QI105="FCR",QP105&gt;40,QP105&lt;=60),"12-13",IF(AND(QI105="FCR",QP105&gt;60,QP105&lt;=84),"14-16",IF(AND(QI105="FCR",QP105&gt;=85,QP105&lt;100),"17-19",IF(AND(QI105="FCR",QP105=100),"20",""))))))))))),"")</f>
        <v/>
      </c>
      <c r="QS105" s="409">
        <f>IFERROR(IF(QO105="vVO2máx",(Avaliações!$C$51*'Microciclos - Endurance (2)'!QP105)/100,IF(QO105="Velocidade_crítica",IF(QP105="80% VC",Avaliações!#REF!*0.8,IF(QP105="100% VC",Avaliações!#REF!*1,IF(QP105="120% VC",Avaliações!#REF!*1.2,IF(QP105="&gt;30%",Avaliações!$C$54*1.3,IF(QP105="&gt;40%",Avaliações!$C$54*1.4,0))))),IF(QO105="PACE_Daniels",INDEX(BASE!$Q$4:$V$60,MATCH(Avaliações!$C$53,BASE!$Q$4:$Q$60,0),MATCH('Microciclos - Endurance (2)'!QP105,BASE!$Q$4:$V$4,0)),0))),"")</f>
        <v>0</v>
      </c>
      <c r="QT105" s="409" t="str">
        <f t="shared" si="1133"/>
        <v/>
      </c>
      <c r="QX105" s="407"/>
      <c r="QY105" s="407"/>
      <c r="QZ105" s="407"/>
      <c r="RA105" s="407"/>
      <c r="RB105" s="407">
        <f t="shared" ref="RB105:RB108" si="1173">IFERROR(QX105*QY105*QZ105,"")</f>
        <v>0</v>
      </c>
      <c r="RC105" s="407">
        <f t="shared" si="1134"/>
        <v>0</v>
      </c>
      <c r="RD105" s="408" t="str">
        <f t="shared" si="1135"/>
        <v/>
      </c>
      <c r="RE105" s="407" t="s">
        <v>144</v>
      </c>
      <c r="RF105" s="407"/>
      <c r="RG105" s="409" t="str">
        <f t="shared" si="1136"/>
        <v/>
      </c>
      <c r="RH105" s="410" t="str">
        <f t="shared" si="1137"/>
        <v/>
      </c>
      <c r="RI105" s="407" t="str">
        <f>IFERROR(IF(RE105="PACE_Daniels",(INDEX(BASE!$AE$4:$AH$8,MATCH('Microciclos - Endurance (2)'!RF105,BASE!$AE$4:$AE$8,0),4)),IF(AND(RE105="vVO2máx",RF105&gt;=35,RF105&lt;=45),"9-11",IF(AND(RE105="vVO2máx",RF105&gt;45,RF105&lt;=65),"11",IF(AND(RE105="vVO2máx",RF105&gt;65,RF105&lt;=75),"12-13",IF(AND(RE105="vVO2máx",RF105&gt;=80,RF105&lt;=85),"14-16",IF(AND(RE105="vVO2máx",RF105&gt;=85,RF105&lt;100),"17-19",IF(AND(RE105="vVO2máx",RF105&gt;=100),"20",IF(AND(RE105="FCR",RF105&gt;40,RF105&lt;=60),"12-13",IF(AND(RE105="FCR",RF105&gt;60,RF105&lt;=84),"14-16",IF(AND(RE105="FCR",RF105&gt;=85,RF105&lt;100),"17-19",IF(AND(RE105="FCR",RF105=100),"20",""))))))))))),"")</f>
        <v/>
      </c>
      <c r="RJ105" s="409" t="str">
        <f>IFERROR(IF(RE105="vVO2máx",(Avaliações!$C$51*'Microciclos - Endurance (2)'!RF105)/100,IF(RE105="Velocidade_crítica",IF(RF105="80% VC",Avaliações!#REF!*0.8,IF(RF105="100% VC",Avaliações!#REF!*1,IF(RF105="120% VC",Avaliações!#REF!*1.2,IF(RF105="&gt;30%",Avaliações!$C$54*1.3,IF(RF105="&gt;40%",Avaliações!$C$54*1.4,0))))),IF(RE105="PACE_Daniels",INDEX(BASE!$Q$4:$V$60,MATCH(Avaliações!$C$53,BASE!$Q$4:$Q$60,0),MATCH('Microciclos - Endurance (2)'!RF105,BASE!$Q$4:$V$4,0)),""))),"")</f>
        <v/>
      </c>
      <c r="RK105" s="407" t="s">
        <v>144</v>
      </c>
      <c r="RL105" s="407"/>
      <c r="RM105" s="410" t="str">
        <f t="shared" si="1138"/>
        <v/>
      </c>
      <c r="RN105" s="407" t="str">
        <f>IFERROR(IF(RE105="PACE_Daniels",(INDEX(BASE!$AE$4:$AH$7,MATCH('Microciclos - Endurance (2)'!RL105,BASE!$AE$4:$AE$7,0),4)),IF(AND(RE105="vVO2máx",RL105&gt;=35,RL105&lt;=45),"9-11",IF(AND(RE105="vVO2máx",RL105&gt;45,RL105&lt;=65),"11",IF(AND(RE105="vVO2máx",RL105&gt;65,RL105&lt;=75),"12-13",IF(AND(RE105="vVO2máx",RL105&gt;=80,RL105&lt;=85),"14-16",IF(AND(RE105="vVO2máx",RL105&gt;=85,RL105&lt;100),"17-19",IF(AND(RE105="vVO2máx",RL105&gt;=100),"20",IF(AND(RE105="FCR",RL105&gt;40,RL105&lt;=60),"12-13",IF(AND(RE105="FCR",RL105&gt;60,RL105&lt;=84),"14-16",IF(AND(RE105="FCR",RL105&gt;=85,RL105&lt;100),"17-19",IF(AND(RE105="FCR",RL105=100),"20",""))))))))))),"")</f>
        <v/>
      </c>
      <c r="RO105" s="409">
        <f>IFERROR(IF(RK105="vVO2máx",(Avaliações!$C$51*'Microciclos - Endurance (2)'!RL105)/100,IF(RK105="Velocidade_crítica",IF(RL105="80% VC",Avaliações!#REF!*0.8,IF(RL105="100% VC",Avaliações!#REF!*1,IF(RL105="120% VC",Avaliações!#REF!*1.2,IF(RL105="&gt;30%",Avaliações!$C$54*1.3,IF(RL105="&gt;40%",Avaliações!$C$54*1.4,0))))),IF(RK105="PACE_Daniels",INDEX(BASE!$Q$4:$V$60,MATCH(Avaliações!$C$53,BASE!$Q$4:$Q$60,0),MATCH('Microciclos - Endurance (2)'!RL105,BASE!$Q$4:$V$4,0)),0))),"")</f>
        <v>0</v>
      </c>
      <c r="RP105" s="409" t="str">
        <f t="shared" si="1139"/>
        <v/>
      </c>
      <c r="RT105" s="407"/>
      <c r="RU105" s="407"/>
      <c r="RV105" s="407"/>
      <c r="RW105" s="407"/>
      <c r="RX105" s="407">
        <f t="shared" ref="RX105:RX108" si="1174">IFERROR(RT105*RU105*RV105,"")</f>
        <v>0</v>
      </c>
      <c r="RY105" s="407">
        <f t="shared" si="1140"/>
        <v>0</v>
      </c>
      <c r="RZ105" s="408" t="str">
        <f t="shared" si="1141"/>
        <v/>
      </c>
      <c r="SA105" s="407" t="s">
        <v>144</v>
      </c>
      <c r="SB105" s="407"/>
      <c r="SC105" s="409" t="str">
        <f t="shared" si="1142"/>
        <v/>
      </c>
      <c r="SD105" s="410" t="str">
        <f t="shared" si="1143"/>
        <v/>
      </c>
      <c r="SE105" s="407" t="str">
        <f>IFERROR(IF(SA105="PACE_Daniels",(INDEX(BASE!$AE$4:$AH$8,MATCH('Microciclos - Endurance (2)'!SB105,BASE!$AE$4:$AE$8,0),4)),IF(AND(SA105="vVO2máx",SB105&gt;=35,SB105&lt;=45),"9-11",IF(AND(SA105="vVO2máx",SB105&gt;45,SB105&lt;=65),"11",IF(AND(SA105="vVO2máx",SB105&gt;65,SB105&lt;=75),"12-13",IF(AND(SA105="vVO2máx",SB105&gt;=80,SB105&lt;=85),"14-16",IF(AND(SA105="vVO2máx",SB105&gt;=85,SB105&lt;100),"17-19",IF(AND(SA105="vVO2máx",SB105&gt;=100),"20",IF(AND(SA105="FCR",SB105&gt;40,SB105&lt;=60),"12-13",IF(AND(SA105="FCR",SB105&gt;60,SB105&lt;=84),"14-16",IF(AND(SA105="FCR",SB105&gt;=85,SB105&lt;100),"17-19",IF(AND(SA105="FCR",SB105=100),"20",""))))))))))),"")</f>
        <v/>
      </c>
      <c r="SF105" s="409" t="str">
        <f>IFERROR(IF(SA105="vVO2máx",(Avaliações!$C$51*'Microciclos - Endurance (2)'!SB105)/100,IF(SA105="Velocidade_crítica",IF(SB105="80% VC",Avaliações!#REF!*0.8,IF(SB105="100% VC",Avaliações!#REF!*1,IF(SB105="120% VC",Avaliações!#REF!*1.2,IF(SB105="&gt;30%",Avaliações!$C$54*1.3,IF(SB105="&gt;40%",Avaliações!$C$54*1.4,0))))),IF(SA105="PACE_Daniels",INDEX(BASE!$Q$4:$V$60,MATCH(Avaliações!$C$53,BASE!$Q$4:$Q$60,0),MATCH('Microciclos - Endurance (2)'!SB105,BASE!$Q$4:$V$4,0)),""))),"")</f>
        <v/>
      </c>
      <c r="SG105" s="407" t="s">
        <v>144</v>
      </c>
      <c r="SH105" s="407"/>
      <c r="SI105" s="410" t="str">
        <f t="shared" si="1144"/>
        <v/>
      </c>
      <c r="SJ105" s="407" t="str">
        <f>IFERROR(IF(SA105="PACE_Daniels",(INDEX(BASE!$AE$4:$AH$7,MATCH('Microciclos - Endurance (2)'!SH105,BASE!$AE$4:$AE$7,0),4)),IF(AND(SA105="vVO2máx",SH105&gt;=35,SH105&lt;=45),"9-11",IF(AND(SA105="vVO2máx",SH105&gt;45,SH105&lt;=65),"11",IF(AND(SA105="vVO2máx",SH105&gt;65,SH105&lt;=75),"12-13",IF(AND(SA105="vVO2máx",SH105&gt;=80,SH105&lt;=85),"14-16",IF(AND(SA105="vVO2máx",SH105&gt;=85,SH105&lt;100),"17-19",IF(AND(SA105="vVO2máx",SH105&gt;=100),"20",IF(AND(SA105="FCR",SH105&gt;40,SH105&lt;=60),"12-13",IF(AND(SA105="FCR",SH105&gt;60,SH105&lt;=84),"14-16",IF(AND(SA105="FCR",SH105&gt;=85,SH105&lt;100),"17-19",IF(AND(SA105="FCR",SH105=100),"20",""))))))))))),"")</f>
        <v/>
      </c>
      <c r="SK105" s="409">
        <f>IFERROR(IF(SG105="vVO2máx",(Avaliações!$C$51*'Microciclos - Endurance (2)'!SH105)/100,IF(SG105="Velocidade_crítica",IF(SH105="80% VC",Avaliações!#REF!*0.8,IF(SH105="100% VC",Avaliações!#REF!*1,IF(SH105="120% VC",Avaliações!#REF!*1.2,IF(SH105="&gt;30%",Avaliações!$C$54*1.3,IF(SH105="&gt;40%",Avaliações!$C$54*1.4,0))))),IF(SG105="PACE_Daniels",INDEX(BASE!$Q$4:$V$60,MATCH(Avaliações!$C$53,BASE!$Q$4:$Q$60,0),MATCH('Microciclos - Endurance (2)'!SH105,BASE!$Q$4:$V$4,0)),0))),"")</f>
        <v>0</v>
      </c>
      <c r="SL105" s="409" t="str">
        <f t="shared" si="1145"/>
        <v/>
      </c>
      <c r="SP105" s="407"/>
      <c r="SQ105" s="407"/>
      <c r="SR105" s="407"/>
      <c r="SS105" s="407"/>
      <c r="ST105" s="407">
        <f t="shared" ref="ST105:ST108" si="1175">IFERROR(SP105*SQ105*SR105,"")</f>
        <v>0</v>
      </c>
      <c r="SU105" s="407">
        <f t="shared" si="1146"/>
        <v>0</v>
      </c>
      <c r="SV105" s="408" t="str">
        <f t="shared" si="1147"/>
        <v/>
      </c>
      <c r="SW105" s="407" t="s">
        <v>144</v>
      </c>
      <c r="SX105" s="407"/>
      <c r="SY105" s="409" t="str">
        <f t="shared" si="1148"/>
        <v/>
      </c>
      <c r="SZ105" s="410" t="str">
        <f t="shared" si="1149"/>
        <v/>
      </c>
      <c r="TA105" s="407" t="str">
        <f>IFERROR(IF(SW105="PACE_Daniels",(INDEX(BASE!$AE$4:$AH$8,MATCH('Microciclos - Endurance (2)'!SX105,BASE!$AE$4:$AE$8,0),4)),IF(AND(SW105="vVO2máx",SX105&gt;=35,SX105&lt;=45),"9-11",IF(AND(SW105="vVO2máx",SX105&gt;45,SX105&lt;=65),"11",IF(AND(SW105="vVO2máx",SX105&gt;65,SX105&lt;=75),"12-13",IF(AND(SW105="vVO2máx",SX105&gt;=80,SX105&lt;=85),"14-16",IF(AND(SW105="vVO2máx",SX105&gt;=85,SX105&lt;100),"17-19",IF(AND(SW105="vVO2máx",SX105&gt;=100),"20",IF(AND(SW105="FCR",SX105&gt;40,SX105&lt;=60),"12-13",IF(AND(SW105="FCR",SX105&gt;60,SX105&lt;=84),"14-16",IF(AND(SW105="FCR",SX105&gt;=85,SX105&lt;100),"17-19",IF(AND(SW105="FCR",SX105=100),"20",""))))))))))),"")</f>
        <v/>
      </c>
      <c r="TB105" s="409" t="str">
        <f>IFERROR(IF(SW105="vVO2máx",(Avaliações!$C$51*'Microciclos - Endurance (2)'!SX105)/100,IF(SW105="Velocidade_crítica",IF(SX105="80% VC",Avaliações!#REF!*0.8,IF(SX105="100% VC",Avaliações!#REF!*1,IF(SX105="120% VC",Avaliações!#REF!*1.2,IF(SX105="&gt;30%",Avaliações!$C$54*1.3,IF(SX105="&gt;40%",Avaliações!$C$54*1.4,0))))),IF(SW105="PACE_Daniels",INDEX(BASE!$Q$4:$V$60,MATCH(Avaliações!$C$53,BASE!$Q$4:$Q$60,0),MATCH('Microciclos - Endurance (2)'!SX105,BASE!$Q$4:$V$4,0)),""))),"")</f>
        <v/>
      </c>
      <c r="TC105" s="407" t="s">
        <v>144</v>
      </c>
      <c r="TD105" s="407"/>
      <c r="TE105" s="410" t="str">
        <f t="shared" si="1150"/>
        <v/>
      </c>
      <c r="TF105" s="407" t="str">
        <f>IFERROR(IF(SW105="PACE_Daniels",(INDEX(BASE!$AE$4:$AH$7,MATCH('Microciclos - Endurance (2)'!TD105,BASE!$AE$4:$AE$7,0),4)),IF(AND(SW105="vVO2máx",TD105&gt;=35,TD105&lt;=45),"9-11",IF(AND(SW105="vVO2máx",TD105&gt;45,TD105&lt;=65),"11",IF(AND(SW105="vVO2máx",TD105&gt;65,TD105&lt;=75),"12-13",IF(AND(SW105="vVO2máx",TD105&gt;=80,TD105&lt;=85),"14-16",IF(AND(SW105="vVO2máx",TD105&gt;=85,TD105&lt;100),"17-19",IF(AND(SW105="vVO2máx",TD105&gt;=100),"20",IF(AND(SW105="FCR",TD105&gt;40,TD105&lt;=60),"12-13",IF(AND(SW105="FCR",TD105&gt;60,TD105&lt;=84),"14-16",IF(AND(SW105="FCR",TD105&gt;=85,TD105&lt;100),"17-19",IF(AND(SW105="FCR",TD105=100),"20",""))))))))))),"")</f>
        <v/>
      </c>
      <c r="TG105" s="409">
        <f>IFERROR(IF(TC105="vVO2máx",(Avaliações!$C$51*'Microciclos - Endurance (2)'!TD105)/100,IF(TC105="Velocidade_crítica",IF(TD105="80% VC",Avaliações!#REF!*0.8,IF(TD105="100% VC",Avaliações!#REF!*1,IF(TD105="120% VC",Avaliações!#REF!*1.2,IF(TD105="&gt;30%",Avaliações!$C$54*1.3,IF(TD105="&gt;40%",Avaliações!$C$54*1.4,0))))),IF(TC105="PACE_Daniels",INDEX(BASE!$Q$4:$V$60,MATCH(Avaliações!$C$53,BASE!$Q$4:$Q$60,0),MATCH('Microciclos - Endurance (2)'!TD105,BASE!$Q$4:$V$4,0)),0))),"")</f>
        <v>0</v>
      </c>
      <c r="TH105" s="409" t="str">
        <f t="shared" si="1151"/>
        <v/>
      </c>
    </row>
    <row r="106" spans="4:528">
      <c r="D106" s="407"/>
      <c r="E106" s="407"/>
      <c r="F106" s="407"/>
      <c r="G106" s="407"/>
      <c r="H106" s="407">
        <f t="shared" si="1152"/>
        <v>0</v>
      </c>
      <c r="I106" s="407">
        <f t="shared" si="1008"/>
        <v>0</v>
      </c>
      <c r="J106" s="408" t="str">
        <f t="shared" si="1009"/>
        <v/>
      </c>
      <c r="K106" s="407" t="s">
        <v>144</v>
      </c>
      <c r="L106" s="407"/>
      <c r="M106" s="409" t="str">
        <f t="shared" si="1010"/>
        <v/>
      </c>
      <c r="N106" s="410" t="str">
        <f t="shared" si="1011"/>
        <v/>
      </c>
      <c r="O106" s="407" t="str">
        <f>IFERROR(IF(K106="PACE_Daniels",(INDEX(BASE!$AE$4:$AH$8,MATCH('Microciclos - Endurance (2)'!L106,BASE!$AE$4:$AE$8,0),4)),IF(AND(K106="vVO2máx",L106&gt;=35,L106&lt;=45),"9-11",IF(AND(K106="vVO2máx",L106&gt;45,L106&lt;=65),"11",IF(AND(K106="vVO2máx",L106&gt;65,L106&lt;=75),"12-13",IF(AND(K106="vVO2máx",L106&gt;=80,L106&lt;=85),"14-16",IF(AND(K106="vVO2máx",L106&gt;=85,L106&lt;100),"17-19",IF(AND(K106="vVO2máx",L106&gt;=100),"20",IF(AND(K106="FCR",L106&gt;40,L106&lt;=60),"12-13",IF(AND(K106="FCR",L106&gt;60,L106&lt;=84),"14-16",IF(AND(K106="FCR",L106&gt;=85,L106&lt;100),"17-19",IF(AND(K106="FCR",L106=100),"20",""))))))))))),"")</f>
        <v/>
      </c>
      <c r="P106" s="409" t="str">
        <f>IFERROR(IF(K106="vVO2máx",(Avaliações!$C$51*'Microciclos - Endurance (2)'!L106)/100,IF(K106="Velocidade_crítica",IF(L106="80% VC",Avaliações!#REF!*0.8,IF(L106="100% VC",Avaliações!#REF!*1,IF(L106="120% VC",Avaliações!#REF!*1.2,IF(L106="&gt;30%",Avaliações!$C$54*1.3,IF(L106="&gt;40%",Avaliações!$C$54*1.4,0))))),IF(K106="PACE_Daniels",INDEX(BASE!$Q$4:$V$60,MATCH(Avaliações!$C$53,BASE!$Q$4:$Q$60,0),MATCH('Microciclos - Endurance (2)'!L106,BASE!$Q$4:$V$4,0)),""))),"")</f>
        <v/>
      </c>
      <c r="Q106" s="407" t="s">
        <v>144</v>
      </c>
      <c r="R106" s="407"/>
      <c r="S106" s="410" t="str">
        <f t="shared" si="1012"/>
        <v/>
      </c>
      <c r="T106" s="407" t="str">
        <f>IFERROR(IF(K106="PACE_Daniels",(INDEX(BASE!$AE$4:$AH$7,MATCH('Microciclos - Endurance (2)'!R106,BASE!$AE$4:$AE$7,0),4)),IF(AND(K106="vVO2máx",R106&gt;=35,R106&lt;=45),"9-11",IF(AND(K106="vVO2máx",R106&gt;45,R106&lt;=65),"11",IF(AND(K106="vVO2máx",R106&gt;65,R106&lt;=75),"12-13",IF(AND(K106="vVO2máx",R106&gt;=80,R106&lt;=85),"14-16",IF(AND(K106="vVO2máx",R106&gt;=85,R106&lt;100),"17-19",IF(AND(K106="vVO2máx",R106&gt;=100),"20",IF(AND(K106="FCR",R106&gt;40,R106&lt;=60),"12-13",IF(AND(K106="FCR",R106&gt;60,R106&lt;=84),"14-16",IF(AND(K106="FCR",R106&gt;=85,R106&lt;100),"17-19",IF(AND(K106="FCR",R106=100),"20",""))))))))))),"")</f>
        <v/>
      </c>
      <c r="U106" s="409">
        <f>IFERROR(IF(Q106="vVO2máx",(Avaliações!$C$51*'Microciclos - Endurance (2)'!R106)/100,IF(Q106="Velocidade_crítica",IF(R106="80% VC",Avaliações!#REF!*0.8,IF(R106="100% VC",Avaliações!#REF!*1,IF(R106="120% VC",Avaliações!#REF!*1.2,IF(R106="&gt;30%",Avaliações!$C$54*1.3,IF(R106="&gt;40%",Avaliações!$C$54*1.4,0))))),IF(Q106="PACE_Daniels",INDEX(BASE!$Q$4:$V$60,MATCH(Avaliações!$C$53,BASE!$Q$4:$Q$60,0),MATCH('Microciclos - Endurance (2)'!R106,BASE!$Q$4:$V$4,0)),0))),"")</f>
        <v>0</v>
      </c>
      <c r="V106" s="409" t="str">
        <f t="shared" si="1013"/>
        <v/>
      </c>
      <c r="Z106" s="407"/>
      <c r="AA106" s="407"/>
      <c r="AB106" s="407"/>
      <c r="AC106" s="407"/>
      <c r="AD106" s="407">
        <f t="shared" si="1153"/>
        <v>0</v>
      </c>
      <c r="AE106" s="407">
        <f t="shared" si="1014"/>
        <v>0</v>
      </c>
      <c r="AF106" s="408" t="str">
        <f t="shared" si="1015"/>
        <v/>
      </c>
      <c r="AG106" s="407" t="s">
        <v>144</v>
      </c>
      <c r="AH106" s="407"/>
      <c r="AI106" s="409" t="str">
        <f t="shared" si="1016"/>
        <v/>
      </c>
      <c r="AJ106" s="410" t="str">
        <f t="shared" si="1017"/>
        <v/>
      </c>
      <c r="AK106" s="407" t="str">
        <f>IFERROR(IF(AG106="PACE_Daniels",(INDEX(BASE!$AE$4:$AH$8,MATCH('Microciclos - Endurance (2)'!AH106,BASE!$AE$4:$AE$8,0),4)),IF(AND(AG106="vVO2máx",AH106&gt;=35,AH106&lt;=45),"9-11",IF(AND(AG106="vVO2máx",AH106&gt;45,AH106&lt;=65),"11",IF(AND(AG106="vVO2máx",AH106&gt;65,AH106&lt;=75),"12-13",IF(AND(AG106="vVO2máx",AH106&gt;=80,AH106&lt;=85),"14-16",IF(AND(AG106="vVO2máx",AH106&gt;=85,AH106&lt;100),"17-19",IF(AND(AG106="vVO2máx",AH106&gt;=100),"20",IF(AND(AG106="FCR",AH106&gt;40,AH106&lt;=60),"12-13",IF(AND(AG106="FCR",AH106&gt;60,AH106&lt;=84),"14-16",IF(AND(AG106="FCR",AH106&gt;=85,AH106&lt;100),"17-19",IF(AND(AG106="FCR",AH106=100),"20",""))))))))))),"")</f>
        <v/>
      </c>
      <c r="AL106" s="409" t="str">
        <f>IFERROR(IF(AG106="vVO2máx",(Avaliações!$C$51*'Microciclos - Endurance (2)'!AH106)/100,IF(AG106="Velocidade_crítica",IF(AH106="80% VC",Avaliações!#REF!*0.8,IF(AH106="100% VC",Avaliações!#REF!*1,IF(AH106="120% VC",Avaliações!#REF!*1.2,IF(AH106="&gt;30%",Avaliações!$C$54*1.3,IF(AH106="&gt;40%",Avaliações!$C$54*1.4,0))))),IF(AG106="PACE_Daniels",INDEX(BASE!$Q$4:$V$60,MATCH(Avaliações!$C$53,BASE!$Q$4:$Q$60,0),MATCH('Microciclos - Endurance (2)'!AH106,BASE!$Q$4:$V$4,0)),""))),"")</f>
        <v/>
      </c>
      <c r="AM106" s="407" t="s">
        <v>144</v>
      </c>
      <c r="AN106" s="407"/>
      <c r="AO106" s="410" t="str">
        <f t="shared" si="1018"/>
        <v/>
      </c>
      <c r="AP106" s="407" t="str">
        <f>IFERROR(IF(AG106="PACE_Daniels",(INDEX(BASE!$AE$4:$AH$7,MATCH('Microciclos - Endurance (2)'!AN106,BASE!$AE$4:$AE$7,0),4)),IF(AND(AG106="vVO2máx",AN106&gt;=35,AN106&lt;=45),"9-11",IF(AND(AG106="vVO2máx",AN106&gt;45,AN106&lt;=65),"11",IF(AND(AG106="vVO2máx",AN106&gt;65,AN106&lt;=75),"12-13",IF(AND(AG106="vVO2máx",AN106&gt;=80,AN106&lt;=85),"14-16",IF(AND(AG106="vVO2máx",AN106&gt;=85,AN106&lt;100),"17-19",IF(AND(AG106="vVO2máx",AN106&gt;=100),"20",IF(AND(AG106="FCR",AN106&gt;40,AN106&lt;=60),"12-13",IF(AND(AG106="FCR",AN106&gt;60,AN106&lt;=84),"14-16",IF(AND(AG106="FCR",AN106&gt;=85,AN106&lt;100),"17-19",IF(AND(AG106="FCR",AN106=100),"20",""))))))))))),"")</f>
        <v/>
      </c>
      <c r="AQ106" s="409">
        <f>IFERROR(IF(AM106="vVO2máx",(Avaliações!$C$51*'Microciclos - Endurance (2)'!AN106)/100,IF(AM106="Velocidade_crítica",IF(AN106="80% VC",Avaliações!#REF!*0.8,IF(AN106="100% VC",Avaliações!#REF!*1,IF(AN106="120% VC",Avaliações!#REF!*1.2,IF(AN106="&gt;30%",Avaliações!$C$54*1.3,IF(AN106="&gt;40%",Avaliações!$C$54*1.4,0))))),IF(AM106="PACE_Daniels",INDEX(BASE!$Q$4:$V$60,MATCH(Avaliações!$C$53,BASE!$Q$4:$Q$60,0),MATCH('Microciclos - Endurance (2)'!AN106,BASE!$Q$4:$V$4,0)),0))),"")</f>
        <v>0</v>
      </c>
      <c r="AR106" s="409" t="str">
        <f t="shared" si="1019"/>
        <v/>
      </c>
      <c r="AV106" s="407"/>
      <c r="AW106" s="407"/>
      <c r="AX106" s="407"/>
      <c r="AY106" s="407"/>
      <c r="AZ106" s="407">
        <f t="shared" si="1154"/>
        <v>0</v>
      </c>
      <c r="BA106" s="407">
        <f t="shared" si="1020"/>
        <v>0</v>
      </c>
      <c r="BB106" s="408" t="str">
        <f t="shared" si="1021"/>
        <v/>
      </c>
      <c r="BC106" s="407" t="s">
        <v>144</v>
      </c>
      <c r="BD106" s="407"/>
      <c r="BE106" s="409" t="str">
        <f t="shared" si="1022"/>
        <v/>
      </c>
      <c r="BF106" s="410" t="str">
        <f t="shared" si="1023"/>
        <v/>
      </c>
      <c r="BG106" s="407" t="str">
        <f>IFERROR(IF(BC106="PACE_Daniels",(INDEX(BASE!$AE$4:$AH$8,MATCH('Microciclos - Endurance (2)'!BD106,BASE!$AE$4:$AE$8,0),4)),IF(AND(BC106="vVO2máx",BD106&gt;=35,BD106&lt;=45),"9-11",IF(AND(BC106="vVO2máx",BD106&gt;45,BD106&lt;=65),"11",IF(AND(BC106="vVO2máx",BD106&gt;65,BD106&lt;=75),"12-13",IF(AND(BC106="vVO2máx",BD106&gt;=80,BD106&lt;=85),"14-16",IF(AND(BC106="vVO2máx",BD106&gt;=85,BD106&lt;100),"17-19",IF(AND(BC106="vVO2máx",BD106&gt;=100),"20",IF(AND(BC106="FCR",BD106&gt;40,BD106&lt;=60),"12-13",IF(AND(BC106="FCR",BD106&gt;60,BD106&lt;=84),"14-16",IF(AND(BC106="FCR",BD106&gt;=85,BD106&lt;100),"17-19",IF(AND(BC106="FCR",BD106=100),"20",""))))))))))),"")</f>
        <v/>
      </c>
      <c r="BH106" s="409" t="str">
        <f>IFERROR(IF(BC106="vVO2máx",(Avaliações!$C$51*'Microciclos - Endurance (2)'!BD106)/100,IF(BC106="Velocidade_crítica",IF(BD106="80% VC",Avaliações!#REF!*0.8,IF(BD106="100% VC",Avaliações!#REF!*1,IF(BD106="120% VC",Avaliações!#REF!*1.2,IF(BD106="&gt;30%",Avaliações!$C$54*1.3,IF(BD106="&gt;40%",Avaliações!$C$54*1.4,0))))),IF(BC106="PACE_Daniels",INDEX(BASE!$Q$4:$V$60,MATCH(Avaliações!$C$53,BASE!$Q$4:$Q$60,0),MATCH('Microciclos - Endurance (2)'!BD106,BASE!$Q$4:$V$4,0)),""))),"")</f>
        <v/>
      </c>
      <c r="BI106" s="407" t="s">
        <v>144</v>
      </c>
      <c r="BJ106" s="407"/>
      <c r="BK106" s="410" t="str">
        <f t="shared" si="1024"/>
        <v/>
      </c>
      <c r="BL106" s="407" t="str">
        <f>IFERROR(IF(BC106="PACE_Daniels",(INDEX(BASE!$AE$4:$AH$7,MATCH('Microciclos - Endurance (2)'!BJ106,BASE!$AE$4:$AE$7,0),4)),IF(AND(BC106="vVO2máx",BJ106&gt;=35,BJ106&lt;=45),"9-11",IF(AND(BC106="vVO2máx",BJ106&gt;45,BJ106&lt;=65),"11",IF(AND(BC106="vVO2máx",BJ106&gt;65,BJ106&lt;=75),"12-13",IF(AND(BC106="vVO2máx",BJ106&gt;=80,BJ106&lt;=85),"14-16",IF(AND(BC106="vVO2máx",BJ106&gt;=85,BJ106&lt;100),"17-19",IF(AND(BC106="vVO2máx",BJ106&gt;=100),"20",IF(AND(BC106="FCR",BJ106&gt;40,BJ106&lt;=60),"12-13",IF(AND(BC106="FCR",BJ106&gt;60,BJ106&lt;=84),"14-16",IF(AND(BC106="FCR",BJ106&gt;=85,BJ106&lt;100),"17-19",IF(AND(BC106="FCR",BJ106=100),"20",""))))))))))),"")</f>
        <v/>
      </c>
      <c r="BM106" s="409">
        <f>IFERROR(IF(BI106="vVO2máx",(Avaliações!$C$51*'Microciclos - Endurance (2)'!BJ106)/100,IF(BI106="Velocidade_crítica",IF(BJ106="80% VC",Avaliações!#REF!*0.8,IF(BJ106="100% VC",Avaliações!#REF!*1,IF(BJ106="120% VC",Avaliações!#REF!*1.2,IF(BJ106="&gt;30%",Avaliações!$C$54*1.3,IF(BJ106="&gt;40%",Avaliações!$C$54*1.4,0))))),IF(BI106="PACE_Daniels",INDEX(BASE!$Q$4:$V$60,MATCH(Avaliações!$C$53,BASE!$Q$4:$Q$60,0),MATCH('Microciclos - Endurance (2)'!BJ106,BASE!$Q$4:$V$4,0)),0))),"")</f>
        <v>0</v>
      </c>
      <c r="BN106" s="409" t="str">
        <f t="shared" si="1025"/>
        <v/>
      </c>
      <c r="BR106" s="407"/>
      <c r="BS106" s="407"/>
      <c r="BT106" s="407"/>
      <c r="BU106" s="407"/>
      <c r="BV106" s="407">
        <f t="shared" si="1155"/>
        <v>0</v>
      </c>
      <c r="BW106" s="407">
        <f t="shared" si="1026"/>
        <v>0</v>
      </c>
      <c r="BX106" s="408" t="str">
        <f t="shared" si="1027"/>
        <v/>
      </c>
      <c r="BY106" s="407" t="s">
        <v>144</v>
      </c>
      <c r="BZ106" s="407"/>
      <c r="CA106" s="409" t="str">
        <f t="shared" si="1028"/>
        <v/>
      </c>
      <c r="CB106" s="410" t="str">
        <f t="shared" si="1029"/>
        <v/>
      </c>
      <c r="CC106" s="407" t="str">
        <f>IFERROR(IF(BY106="PACE_Daniels",(INDEX(BASE!$AE$4:$AH$8,MATCH('Microciclos - Endurance (2)'!BZ106,BASE!$AE$4:$AE$8,0),4)),IF(AND(BY106="vVO2máx",BZ106&gt;=35,BZ106&lt;=45),"9-11",IF(AND(BY106="vVO2máx",BZ106&gt;45,BZ106&lt;=65),"11",IF(AND(BY106="vVO2máx",BZ106&gt;65,BZ106&lt;=75),"12-13",IF(AND(BY106="vVO2máx",BZ106&gt;=80,BZ106&lt;=85),"14-16",IF(AND(BY106="vVO2máx",BZ106&gt;=85,BZ106&lt;100),"17-19",IF(AND(BY106="vVO2máx",BZ106&gt;=100),"20",IF(AND(BY106="FCR",BZ106&gt;40,BZ106&lt;=60),"12-13",IF(AND(BY106="FCR",BZ106&gt;60,BZ106&lt;=84),"14-16",IF(AND(BY106="FCR",BZ106&gt;=85,BZ106&lt;100),"17-19",IF(AND(BY106="FCR",BZ106=100),"20",""))))))))))),"")</f>
        <v/>
      </c>
      <c r="CD106" s="409" t="str">
        <f>IFERROR(IF(BY106="vVO2máx",(Avaliações!$C$51*'Microciclos - Endurance (2)'!BZ106)/100,IF(BY106="Velocidade_crítica",IF(BZ106="80% VC",Avaliações!#REF!*0.8,IF(BZ106="100% VC",Avaliações!#REF!*1,IF(BZ106="120% VC",Avaliações!#REF!*1.2,IF(BZ106="&gt;30%",Avaliações!$C$54*1.3,IF(BZ106="&gt;40%",Avaliações!$C$54*1.4,0))))),IF(BY106="PACE_Daniels",INDEX(BASE!$Q$4:$V$60,MATCH(Avaliações!$C$53,BASE!$Q$4:$Q$60,0),MATCH('Microciclos - Endurance (2)'!BZ106,BASE!$Q$4:$V$4,0)),""))),"")</f>
        <v/>
      </c>
      <c r="CE106" s="407" t="s">
        <v>144</v>
      </c>
      <c r="CF106" s="407"/>
      <c r="CG106" s="410" t="str">
        <f t="shared" si="1030"/>
        <v/>
      </c>
      <c r="CH106" s="407" t="str">
        <f>IFERROR(IF(BY106="PACE_Daniels",(INDEX(BASE!$AE$4:$AH$7,MATCH('Microciclos - Endurance (2)'!CF106,BASE!$AE$4:$AE$7,0),4)),IF(AND(BY106="vVO2máx",CF106&gt;=35,CF106&lt;=45),"9-11",IF(AND(BY106="vVO2máx",CF106&gt;45,CF106&lt;=65),"11",IF(AND(BY106="vVO2máx",CF106&gt;65,CF106&lt;=75),"12-13",IF(AND(BY106="vVO2máx",CF106&gt;=80,CF106&lt;=85),"14-16",IF(AND(BY106="vVO2máx",CF106&gt;=85,CF106&lt;100),"17-19",IF(AND(BY106="vVO2máx",CF106&gt;=100),"20",IF(AND(BY106="FCR",CF106&gt;40,CF106&lt;=60),"12-13",IF(AND(BY106="FCR",CF106&gt;60,CF106&lt;=84),"14-16",IF(AND(BY106="FCR",CF106&gt;=85,CF106&lt;100),"17-19",IF(AND(BY106="FCR",CF106=100),"20",""))))))))))),"")</f>
        <v/>
      </c>
      <c r="CI106" s="409">
        <f>IFERROR(IF(CE106="vVO2máx",(Avaliações!$C$51*'Microciclos - Endurance (2)'!CF106)/100,IF(CE106="Velocidade_crítica",IF(CF106="80% VC",Avaliações!#REF!*0.8,IF(CF106="100% VC",Avaliações!#REF!*1,IF(CF106="120% VC",Avaliações!#REF!*1.2,IF(CF106="&gt;30%",Avaliações!$C$54*1.3,IF(CF106="&gt;40%",Avaliações!$C$54*1.4,0))))),IF(CE106="PACE_Daniels",INDEX(BASE!$Q$4:$V$60,MATCH(Avaliações!$C$53,BASE!$Q$4:$Q$60,0),MATCH('Microciclos - Endurance (2)'!CF106,BASE!$Q$4:$V$4,0)),0))),"")</f>
        <v>0</v>
      </c>
      <c r="CJ106" s="409" t="str">
        <f t="shared" si="1031"/>
        <v/>
      </c>
      <c r="CN106" s="407"/>
      <c r="CO106" s="407"/>
      <c r="CP106" s="407"/>
      <c r="CQ106" s="407"/>
      <c r="CR106" s="407">
        <f t="shared" si="1156"/>
        <v>0</v>
      </c>
      <c r="CS106" s="407">
        <f t="shared" si="1032"/>
        <v>0</v>
      </c>
      <c r="CT106" s="408" t="str">
        <f t="shared" si="1033"/>
        <v/>
      </c>
      <c r="CU106" s="407" t="s">
        <v>144</v>
      </c>
      <c r="CV106" s="407"/>
      <c r="CW106" s="409" t="str">
        <f t="shared" si="1034"/>
        <v/>
      </c>
      <c r="CX106" s="410" t="str">
        <f t="shared" si="1035"/>
        <v/>
      </c>
      <c r="CY106" s="407" t="str">
        <f>IFERROR(IF(CU106="PACE_Daniels",(INDEX(BASE!$AE$4:$AH$8,MATCH('Microciclos - Endurance (2)'!CV106,BASE!$AE$4:$AE$8,0),4)),IF(AND(CU106="vVO2máx",CV106&gt;=35,CV106&lt;=45),"9-11",IF(AND(CU106="vVO2máx",CV106&gt;45,CV106&lt;=65),"11",IF(AND(CU106="vVO2máx",CV106&gt;65,CV106&lt;=75),"12-13",IF(AND(CU106="vVO2máx",CV106&gt;=80,CV106&lt;=85),"14-16",IF(AND(CU106="vVO2máx",CV106&gt;=85,CV106&lt;100),"17-19",IF(AND(CU106="vVO2máx",CV106&gt;=100),"20",IF(AND(CU106="FCR",CV106&gt;40,CV106&lt;=60),"12-13",IF(AND(CU106="FCR",CV106&gt;60,CV106&lt;=84),"14-16",IF(AND(CU106="FCR",CV106&gt;=85,CV106&lt;100),"17-19",IF(AND(CU106="FCR",CV106=100),"20",""))))))))))),"")</f>
        <v/>
      </c>
      <c r="CZ106" s="409" t="str">
        <f>IFERROR(IF(CU106="vVO2máx",(Avaliações!$C$51*'Microciclos - Endurance (2)'!CV106)/100,IF(CU106="Velocidade_crítica",IF(CV106="80% VC",Avaliações!#REF!*0.8,IF(CV106="100% VC",Avaliações!#REF!*1,IF(CV106="120% VC",Avaliações!#REF!*1.2,IF(CV106="&gt;30%",Avaliações!$C$54*1.3,IF(CV106="&gt;40%",Avaliações!$C$54*1.4,0))))),IF(CU106="PACE_Daniels",INDEX(BASE!$Q$4:$V$60,MATCH(Avaliações!$C$53,BASE!$Q$4:$Q$60,0),MATCH('Microciclos - Endurance (2)'!CV106,BASE!$Q$4:$V$4,0)),""))),"")</f>
        <v/>
      </c>
      <c r="DA106" s="407" t="s">
        <v>144</v>
      </c>
      <c r="DB106" s="407"/>
      <c r="DC106" s="410" t="str">
        <f t="shared" si="1036"/>
        <v/>
      </c>
      <c r="DD106" s="407" t="str">
        <f>IFERROR(IF(CU106="PACE_Daniels",(INDEX(BASE!$AE$4:$AH$7,MATCH('Microciclos - Endurance (2)'!DB106,BASE!$AE$4:$AE$7,0),4)),IF(AND(CU106="vVO2máx",DB106&gt;=35,DB106&lt;=45),"9-11",IF(AND(CU106="vVO2máx",DB106&gt;45,DB106&lt;=65),"11",IF(AND(CU106="vVO2máx",DB106&gt;65,DB106&lt;=75),"12-13",IF(AND(CU106="vVO2máx",DB106&gt;=80,DB106&lt;=85),"14-16",IF(AND(CU106="vVO2máx",DB106&gt;=85,DB106&lt;100),"17-19",IF(AND(CU106="vVO2máx",DB106&gt;=100),"20",IF(AND(CU106="FCR",DB106&gt;40,DB106&lt;=60),"12-13",IF(AND(CU106="FCR",DB106&gt;60,DB106&lt;=84),"14-16",IF(AND(CU106="FCR",DB106&gt;=85,DB106&lt;100),"17-19",IF(AND(CU106="FCR",DB106=100),"20",""))))))))))),"")</f>
        <v/>
      </c>
      <c r="DE106" s="409">
        <f>IFERROR(IF(DA106="vVO2máx",(Avaliações!$C$51*'Microciclos - Endurance (2)'!DB106)/100,IF(DA106="Velocidade_crítica",IF(DB106="80% VC",Avaliações!#REF!*0.8,IF(DB106="100% VC",Avaliações!#REF!*1,IF(DB106="120% VC",Avaliações!#REF!*1.2,IF(DB106="&gt;30%",Avaliações!$C$54*1.3,IF(DB106="&gt;40%",Avaliações!$C$54*1.4,0))))),IF(DA106="PACE_Daniels",INDEX(BASE!$Q$4:$V$60,MATCH(Avaliações!$C$53,BASE!$Q$4:$Q$60,0),MATCH('Microciclos - Endurance (2)'!DB106,BASE!$Q$4:$V$4,0)),0))),"")</f>
        <v>0</v>
      </c>
      <c r="DF106" s="409" t="str">
        <f t="shared" si="1037"/>
        <v/>
      </c>
      <c r="DJ106" s="407"/>
      <c r="DK106" s="407"/>
      <c r="DL106" s="407"/>
      <c r="DM106" s="407"/>
      <c r="DN106" s="407">
        <f t="shared" si="1157"/>
        <v>0</v>
      </c>
      <c r="DO106" s="407">
        <f t="shared" si="1038"/>
        <v>0</v>
      </c>
      <c r="DP106" s="408" t="str">
        <f t="shared" si="1039"/>
        <v/>
      </c>
      <c r="DQ106" s="407" t="s">
        <v>144</v>
      </c>
      <c r="DR106" s="407"/>
      <c r="DS106" s="409" t="str">
        <f t="shared" si="1040"/>
        <v/>
      </c>
      <c r="DT106" s="410" t="str">
        <f t="shared" si="1041"/>
        <v/>
      </c>
      <c r="DU106" s="407" t="str">
        <f>IFERROR(IF(DQ106="PACE_Daniels",(INDEX(BASE!$AE$4:$AH$8,MATCH('Microciclos - Endurance (2)'!DR106,BASE!$AE$4:$AE$8,0),4)),IF(AND(DQ106="vVO2máx",DR106&gt;=35,DR106&lt;=45),"9-11",IF(AND(DQ106="vVO2máx",DR106&gt;45,DR106&lt;=65),"11",IF(AND(DQ106="vVO2máx",DR106&gt;65,DR106&lt;=75),"12-13",IF(AND(DQ106="vVO2máx",DR106&gt;=80,DR106&lt;=85),"14-16",IF(AND(DQ106="vVO2máx",DR106&gt;=85,DR106&lt;100),"17-19",IF(AND(DQ106="vVO2máx",DR106&gt;=100),"20",IF(AND(DQ106="FCR",DR106&gt;40,DR106&lt;=60),"12-13",IF(AND(DQ106="FCR",DR106&gt;60,DR106&lt;=84),"14-16",IF(AND(DQ106="FCR",DR106&gt;=85,DR106&lt;100),"17-19",IF(AND(DQ106="FCR",DR106=100),"20",""))))))))))),"")</f>
        <v/>
      </c>
      <c r="DV106" s="409" t="str">
        <f>IFERROR(IF(DQ106="vVO2máx",(Avaliações!$C$51*'Microciclos - Endurance (2)'!DR106)/100,IF(DQ106="Velocidade_crítica",IF(DR106="80% VC",Avaliações!#REF!*0.8,IF(DR106="100% VC",Avaliações!#REF!*1,IF(DR106="120% VC",Avaliações!#REF!*1.2,IF(DR106="&gt;30%",Avaliações!$C$54*1.3,IF(DR106="&gt;40%",Avaliações!$C$54*1.4,0))))),IF(DQ106="PACE_Daniels",INDEX(BASE!$Q$4:$V$60,MATCH(Avaliações!$C$53,BASE!$Q$4:$Q$60,0),MATCH('Microciclos - Endurance (2)'!DR106,BASE!$Q$4:$V$4,0)),""))),"")</f>
        <v/>
      </c>
      <c r="DW106" s="407" t="s">
        <v>144</v>
      </c>
      <c r="DX106" s="407"/>
      <c r="DY106" s="410" t="str">
        <f t="shared" si="1042"/>
        <v/>
      </c>
      <c r="DZ106" s="407" t="str">
        <f>IFERROR(IF(DQ106="PACE_Daniels",(INDEX(BASE!$AE$4:$AH$7,MATCH('Microciclos - Endurance (2)'!DX106,BASE!$AE$4:$AE$7,0),4)),IF(AND(DQ106="vVO2máx",DX106&gt;=35,DX106&lt;=45),"9-11",IF(AND(DQ106="vVO2máx",DX106&gt;45,DX106&lt;=65),"11",IF(AND(DQ106="vVO2máx",DX106&gt;65,DX106&lt;=75),"12-13",IF(AND(DQ106="vVO2máx",DX106&gt;=80,DX106&lt;=85),"14-16",IF(AND(DQ106="vVO2máx",DX106&gt;=85,DX106&lt;100),"17-19",IF(AND(DQ106="vVO2máx",DX106&gt;=100),"20",IF(AND(DQ106="FCR",DX106&gt;40,DX106&lt;=60),"12-13",IF(AND(DQ106="FCR",DX106&gt;60,DX106&lt;=84),"14-16",IF(AND(DQ106="FCR",DX106&gt;=85,DX106&lt;100),"17-19",IF(AND(DQ106="FCR",DX106=100),"20",""))))))))))),"")</f>
        <v/>
      </c>
      <c r="EA106" s="409">
        <f>IFERROR(IF(DW106="vVO2máx",(Avaliações!$C$51*'Microciclos - Endurance (2)'!DX106)/100,IF(DW106="Velocidade_crítica",IF(DX106="80% VC",Avaliações!#REF!*0.8,IF(DX106="100% VC",Avaliações!#REF!*1,IF(DX106="120% VC",Avaliações!#REF!*1.2,IF(DX106="&gt;30%",Avaliações!$C$54*1.3,IF(DX106="&gt;40%",Avaliações!$C$54*1.4,0))))),IF(DW106="PACE_Daniels",INDEX(BASE!$Q$4:$V$60,MATCH(Avaliações!$C$53,BASE!$Q$4:$Q$60,0),MATCH('Microciclos - Endurance (2)'!DX106,BASE!$Q$4:$V$4,0)),0))),"")</f>
        <v>0</v>
      </c>
      <c r="EB106" s="409" t="str">
        <f t="shared" si="1043"/>
        <v/>
      </c>
      <c r="EF106" s="407"/>
      <c r="EG106" s="407"/>
      <c r="EH106" s="407"/>
      <c r="EI106" s="407"/>
      <c r="EJ106" s="407">
        <f t="shared" si="1158"/>
        <v>0</v>
      </c>
      <c r="EK106" s="407">
        <f t="shared" si="1044"/>
        <v>0</v>
      </c>
      <c r="EL106" s="408" t="str">
        <f t="shared" si="1045"/>
        <v/>
      </c>
      <c r="EM106" s="407" t="s">
        <v>144</v>
      </c>
      <c r="EN106" s="407"/>
      <c r="EO106" s="409" t="str">
        <f t="shared" si="1046"/>
        <v/>
      </c>
      <c r="EP106" s="410" t="str">
        <f t="shared" si="1047"/>
        <v/>
      </c>
      <c r="EQ106" s="407" t="str">
        <f>IFERROR(IF(EM106="PACE_Daniels",(INDEX(BASE!$AE$4:$AH$8,MATCH('Microciclos - Endurance (2)'!EN106,BASE!$AE$4:$AE$8,0),4)),IF(AND(EM106="vVO2máx",EN106&gt;=35,EN106&lt;=45),"9-11",IF(AND(EM106="vVO2máx",EN106&gt;45,EN106&lt;=65),"11",IF(AND(EM106="vVO2máx",EN106&gt;65,EN106&lt;=75),"12-13",IF(AND(EM106="vVO2máx",EN106&gt;=80,EN106&lt;=85),"14-16",IF(AND(EM106="vVO2máx",EN106&gt;=85,EN106&lt;100),"17-19",IF(AND(EM106="vVO2máx",EN106&gt;=100),"20",IF(AND(EM106="FCR",EN106&gt;40,EN106&lt;=60),"12-13",IF(AND(EM106="FCR",EN106&gt;60,EN106&lt;=84),"14-16",IF(AND(EM106="FCR",EN106&gt;=85,EN106&lt;100),"17-19",IF(AND(EM106="FCR",EN106=100),"20",""))))))))))),"")</f>
        <v/>
      </c>
      <c r="ER106" s="409" t="str">
        <f>IFERROR(IF(EM106="vVO2máx",(Avaliações!$C$51*'Microciclos - Endurance (2)'!EN106)/100,IF(EM106="Velocidade_crítica",IF(EN106="80% VC",Avaliações!#REF!*0.8,IF(EN106="100% VC",Avaliações!#REF!*1,IF(EN106="120% VC",Avaliações!#REF!*1.2,IF(EN106="&gt;30%",Avaliações!$C$54*1.3,IF(EN106="&gt;40%",Avaliações!$C$54*1.4,0))))),IF(EM106="PACE_Daniels",INDEX(BASE!$Q$4:$V$60,MATCH(Avaliações!$C$53,BASE!$Q$4:$Q$60,0),MATCH('Microciclos - Endurance (2)'!EN106,BASE!$Q$4:$V$4,0)),""))),"")</f>
        <v/>
      </c>
      <c r="ES106" s="407" t="s">
        <v>144</v>
      </c>
      <c r="ET106" s="407"/>
      <c r="EU106" s="410" t="str">
        <f t="shared" si="1048"/>
        <v/>
      </c>
      <c r="EV106" s="407" t="str">
        <f>IFERROR(IF(EM106="PACE_Daniels",(INDEX(BASE!$AE$4:$AH$7,MATCH('Microciclos - Endurance (2)'!ET106,BASE!$AE$4:$AE$7,0),4)),IF(AND(EM106="vVO2máx",ET106&gt;=35,ET106&lt;=45),"9-11",IF(AND(EM106="vVO2máx",ET106&gt;45,ET106&lt;=65),"11",IF(AND(EM106="vVO2máx",ET106&gt;65,ET106&lt;=75),"12-13",IF(AND(EM106="vVO2máx",ET106&gt;=80,ET106&lt;=85),"14-16",IF(AND(EM106="vVO2máx",ET106&gt;=85,ET106&lt;100),"17-19",IF(AND(EM106="vVO2máx",ET106&gt;=100),"20",IF(AND(EM106="FCR",ET106&gt;40,ET106&lt;=60),"12-13",IF(AND(EM106="FCR",ET106&gt;60,ET106&lt;=84),"14-16",IF(AND(EM106="FCR",ET106&gt;=85,ET106&lt;100),"17-19",IF(AND(EM106="FCR",ET106=100),"20",""))))))))))),"")</f>
        <v/>
      </c>
      <c r="EW106" s="409">
        <f>IFERROR(IF(ES106="vVO2máx",(Avaliações!$C$51*'Microciclos - Endurance (2)'!ET106)/100,IF(ES106="Velocidade_crítica",IF(ET106="80% VC",Avaliações!#REF!*0.8,IF(ET106="100% VC",Avaliações!#REF!*1,IF(ET106="120% VC",Avaliações!#REF!*1.2,IF(ET106="&gt;30%",Avaliações!$C$54*1.3,IF(ET106="&gt;40%",Avaliações!$C$54*1.4,0))))),IF(ES106="PACE_Daniels",INDEX(BASE!$Q$4:$V$60,MATCH(Avaliações!$C$53,BASE!$Q$4:$Q$60,0),MATCH('Microciclos - Endurance (2)'!ET106,BASE!$Q$4:$V$4,0)),0))),"")</f>
        <v>0</v>
      </c>
      <c r="EX106" s="409" t="str">
        <f t="shared" si="1049"/>
        <v/>
      </c>
      <c r="FB106" s="407"/>
      <c r="FC106" s="407"/>
      <c r="FD106" s="407"/>
      <c r="FE106" s="407"/>
      <c r="FF106" s="407">
        <f t="shared" si="1159"/>
        <v>0</v>
      </c>
      <c r="FG106" s="407">
        <f t="shared" si="1050"/>
        <v>0</v>
      </c>
      <c r="FH106" s="408" t="str">
        <f t="shared" si="1051"/>
        <v/>
      </c>
      <c r="FI106" s="407" t="s">
        <v>144</v>
      </c>
      <c r="FJ106" s="407"/>
      <c r="FK106" s="409" t="str">
        <f t="shared" si="1052"/>
        <v/>
      </c>
      <c r="FL106" s="410" t="str">
        <f t="shared" si="1053"/>
        <v/>
      </c>
      <c r="FM106" s="407" t="str">
        <f>IFERROR(IF(FI106="PACE_Daniels",(INDEX(BASE!$AE$4:$AH$8,MATCH('Microciclos - Endurance (2)'!FJ106,BASE!$AE$4:$AE$8,0),4)),IF(AND(FI106="vVO2máx",FJ106&gt;=35,FJ106&lt;=45),"9-11",IF(AND(FI106="vVO2máx",FJ106&gt;45,FJ106&lt;=65),"11",IF(AND(FI106="vVO2máx",FJ106&gt;65,FJ106&lt;=75),"12-13",IF(AND(FI106="vVO2máx",FJ106&gt;=80,FJ106&lt;=85),"14-16",IF(AND(FI106="vVO2máx",FJ106&gt;=85,FJ106&lt;100),"17-19",IF(AND(FI106="vVO2máx",FJ106&gt;=100),"20",IF(AND(FI106="FCR",FJ106&gt;40,FJ106&lt;=60),"12-13",IF(AND(FI106="FCR",FJ106&gt;60,FJ106&lt;=84),"14-16",IF(AND(FI106="FCR",FJ106&gt;=85,FJ106&lt;100),"17-19",IF(AND(FI106="FCR",FJ106=100),"20",""))))))))))),"")</f>
        <v/>
      </c>
      <c r="FN106" s="409" t="str">
        <f>IFERROR(IF(FI106="vVO2máx",(Avaliações!$C$51*'Microciclos - Endurance (2)'!FJ106)/100,IF(FI106="Velocidade_crítica",IF(FJ106="80% VC",Avaliações!#REF!*0.8,IF(FJ106="100% VC",Avaliações!#REF!*1,IF(FJ106="120% VC",Avaliações!#REF!*1.2,IF(FJ106="&gt;30%",Avaliações!$C$54*1.3,IF(FJ106="&gt;40%",Avaliações!$C$54*1.4,0))))),IF(FI106="PACE_Daniels",INDEX(BASE!$Q$4:$V$60,MATCH(Avaliações!$C$53,BASE!$Q$4:$Q$60,0),MATCH('Microciclos - Endurance (2)'!FJ106,BASE!$Q$4:$V$4,0)),""))),"")</f>
        <v/>
      </c>
      <c r="FO106" s="407" t="s">
        <v>144</v>
      </c>
      <c r="FP106" s="407"/>
      <c r="FQ106" s="410" t="str">
        <f t="shared" si="1054"/>
        <v/>
      </c>
      <c r="FR106" s="407" t="str">
        <f>IFERROR(IF(FI106="PACE_Daniels",(INDEX(BASE!$AE$4:$AH$7,MATCH('Microciclos - Endurance (2)'!FP106,BASE!$AE$4:$AE$7,0),4)),IF(AND(FI106="vVO2máx",FP106&gt;=35,FP106&lt;=45),"9-11",IF(AND(FI106="vVO2máx",FP106&gt;45,FP106&lt;=65),"11",IF(AND(FI106="vVO2máx",FP106&gt;65,FP106&lt;=75),"12-13",IF(AND(FI106="vVO2máx",FP106&gt;=80,FP106&lt;=85),"14-16",IF(AND(FI106="vVO2máx",FP106&gt;=85,FP106&lt;100),"17-19",IF(AND(FI106="vVO2máx",FP106&gt;=100),"20",IF(AND(FI106="FCR",FP106&gt;40,FP106&lt;=60),"12-13",IF(AND(FI106="FCR",FP106&gt;60,FP106&lt;=84),"14-16",IF(AND(FI106="FCR",FP106&gt;=85,FP106&lt;100),"17-19",IF(AND(FI106="FCR",FP106=100),"20",""))))))))))),"")</f>
        <v/>
      </c>
      <c r="FS106" s="409">
        <f>IFERROR(IF(FO106="vVO2máx",(Avaliações!$C$51*'Microciclos - Endurance (2)'!FP106)/100,IF(FO106="Velocidade_crítica",IF(FP106="80% VC",Avaliações!#REF!*0.8,IF(FP106="100% VC",Avaliações!#REF!*1,IF(FP106="120% VC",Avaliações!#REF!*1.2,IF(FP106="&gt;30%",Avaliações!$C$54*1.3,IF(FP106="&gt;40%",Avaliações!$C$54*1.4,0))))),IF(FO106="PACE_Daniels",INDEX(BASE!$Q$4:$V$60,MATCH(Avaliações!$C$53,BASE!$Q$4:$Q$60,0),MATCH('Microciclos - Endurance (2)'!FP106,BASE!$Q$4:$V$4,0)),0))),"")</f>
        <v>0</v>
      </c>
      <c r="FT106" s="409" t="str">
        <f t="shared" si="1055"/>
        <v/>
      </c>
      <c r="FX106" s="407"/>
      <c r="FY106" s="407"/>
      <c r="FZ106" s="407"/>
      <c r="GA106" s="407"/>
      <c r="GB106" s="407">
        <f t="shared" si="1160"/>
        <v>0</v>
      </c>
      <c r="GC106" s="407">
        <f t="shared" si="1056"/>
        <v>0</v>
      </c>
      <c r="GD106" s="408" t="str">
        <f t="shared" si="1057"/>
        <v/>
      </c>
      <c r="GE106" s="407" t="s">
        <v>144</v>
      </c>
      <c r="GF106" s="407"/>
      <c r="GG106" s="409" t="str">
        <f t="shared" si="1058"/>
        <v/>
      </c>
      <c r="GH106" s="410" t="str">
        <f t="shared" si="1059"/>
        <v/>
      </c>
      <c r="GI106" s="407" t="str">
        <f>IFERROR(IF(GE106="PACE_Daniels",(INDEX(BASE!$AE$4:$AH$8,MATCH('Microciclos - Endurance (2)'!GF106,BASE!$AE$4:$AE$8,0),4)),IF(AND(GE106="vVO2máx",GF106&gt;=35,GF106&lt;=45),"9-11",IF(AND(GE106="vVO2máx",GF106&gt;45,GF106&lt;=65),"11",IF(AND(GE106="vVO2máx",GF106&gt;65,GF106&lt;=75),"12-13",IF(AND(GE106="vVO2máx",GF106&gt;=80,GF106&lt;=85),"14-16",IF(AND(GE106="vVO2máx",GF106&gt;=85,GF106&lt;100),"17-19",IF(AND(GE106="vVO2máx",GF106&gt;=100),"20",IF(AND(GE106="FCR",GF106&gt;40,GF106&lt;=60),"12-13",IF(AND(GE106="FCR",GF106&gt;60,GF106&lt;=84),"14-16",IF(AND(GE106="FCR",GF106&gt;=85,GF106&lt;100),"17-19",IF(AND(GE106="FCR",GF106=100),"20",""))))))))))),"")</f>
        <v/>
      </c>
      <c r="GJ106" s="409" t="str">
        <f>IFERROR(IF(GE106="vVO2máx",(Avaliações!$C$51*'Microciclos - Endurance (2)'!GF106)/100,IF(GE106="Velocidade_crítica",IF(GF106="80% VC",Avaliações!#REF!*0.8,IF(GF106="100% VC",Avaliações!#REF!*1,IF(GF106="120% VC",Avaliações!#REF!*1.2,IF(GF106="&gt;30%",Avaliações!$C$54*1.3,IF(GF106="&gt;40%",Avaliações!$C$54*1.4,0))))),IF(GE106="PACE_Daniels",INDEX(BASE!$Q$4:$V$60,MATCH(Avaliações!$C$53,BASE!$Q$4:$Q$60,0),MATCH('Microciclos - Endurance (2)'!GF106,BASE!$Q$4:$V$4,0)),""))),"")</f>
        <v/>
      </c>
      <c r="GK106" s="407" t="s">
        <v>144</v>
      </c>
      <c r="GL106" s="407"/>
      <c r="GM106" s="410" t="str">
        <f t="shared" si="1060"/>
        <v/>
      </c>
      <c r="GN106" s="407" t="str">
        <f>IFERROR(IF(GE106="PACE_Daniels",(INDEX(BASE!$AE$4:$AH$7,MATCH('Microciclos - Endurance (2)'!GL106,BASE!$AE$4:$AE$7,0),4)),IF(AND(GE106="vVO2máx",GL106&gt;=35,GL106&lt;=45),"9-11",IF(AND(GE106="vVO2máx",GL106&gt;45,GL106&lt;=65),"11",IF(AND(GE106="vVO2máx",GL106&gt;65,GL106&lt;=75),"12-13",IF(AND(GE106="vVO2máx",GL106&gt;=80,GL106&lt;=85),"14-16",IF(AND(GE106="vVO2máx",GL106&gt;=85,GL106&lt;100),"17-19",IF(AND(GE106="vVO2máx",GL106&gt;=100),"20",IF(AND(GE106="FCR",GL106&gt;40,GL106&lt;=60),"12-13",IF(AND(GE106="FCR",GL106&gt;60,GL106&lt;=84),"14-16",IF(AND(GE106="FCR",GL106&gt;=85,GL106&lt;100),"17-19",IF(AND(GE106="FCR",GL106=100),"20",""))))))))))),"")</f>
        <v/>
      </c>
      <c r="GO106" s="409">
        <f>IFERROR(IF(GK106="vVO2máx",(Avaliações!$C$51*'Microciclos - Endurance (2)'!GL106)/100,IF(GK106="Velocidade_crítica",IF(GL106="80% VC",Avaliações!#REF!*0.8,IF(GL106="100% VC",Avaliações!#REF!*1,IF(GL106="120% VC",Avaliações!#REF!*1.2,IF(GL106="&gt;30%",Avaliações!$C$54*1.3,IF(GL106="&gt;40%",Avaliações!$C$54*1.4,0))))),IF(GK106="PACE_Daniels",INDEX(BASE!$Q$4:$V$60,MATCH(Avaliações!$C$53,BASE!$Q$4:$Q$60,0),MATCH('Microciclos - Endurance (2)'!GL106,BASE!$Q$4:$V$4,0)),0))),"")</f>
        <v>0</v>
      </c>
      <c r="GP106" s="409" t="str">
        <f t="shared" si="1061"/>
        <v/>
      </c>
      <c r="GT106" s="407"/>
      <c r="GU106" s="407"/>
      <c r="GV106" s="407"/>
      <c r="GW106" s="407"/>
      <c r="GX106" s="407">
        <f t="shared" si="1161"/>
        <v>0</v>
      </c>
      <c r="GY106" s="407">
        <f t="shared" si="1062"/>
        <v>0</v>
      </c>
      <c r="GZ106" s="408" t="str">
        <f t="shared" si="1063"/>
        <v/>
      </c>
      <c r="HA106" s="407" t="s">
        <v>144</v>
      </c>
      <c r="HB106" s="407"/>
      <c r="HC106" s="409" t="str">
        <f t="shared" si="1064"/>
        <v/>
      </c>
      <c r="HD106" s="410" t="str">
        <f t="shared" si="1065"/>
        <v/>
      </c>
      <c r="HE106" s="407" t="str">
        <f>IFERROR(IF(HA106="PACE_Daniels",(INDEX(BASE!$AE$4:$AH$8,MATCH('Microciclos - Endurance (2)'!HB106,BASE!$AE$4:$AE$8,0),4)),IF(AND(HA106="vVO2máx",HB106&gt;=35,HB106&lt;=45),"9-11",IF(AND(HA106="vVO2máx",HB106&gt;45,HB106&lt;=65),"11",IF(AND(HA106="vVO2máx",HB106&gt;65,HB106&lt;=75),"12-13",IF(AND(HA106="vVO2máx",HB106&gt;=80,HB106&lt;=85),"14-16",IF(AND(HA106="vVO2máx",HB106&gt;=85,HB106&lt;100),"17-19",IF(AND(HA106="vVO2máx",HB106&gt;=100),"20",IF(AND(HA106="FCR",HB106&gt;40,HB106&lt;=60),"12-13",IF(AND(HA106="FCR",HB106&gt;60,HB106&lt;=84),"14-16",IF(AND(HA106="FCR",HB106&gt;=85,HB106&lt;100),"17-19",IF(AND(HA106="FCR",HB106=100),"20",""))))))))))),"")</f>
        <v/>
      </c>
      <c r="HF106" s="409" t="str">
        <f>IFERROR(IF(HA106="vVO2máx",(Avaliações!$C$51*'Microciclos - Endurance (2)'!HB106)/100,IF(HA106="Velocidade_crítica",IF(HB106="80% VC",Avaliações!#REF!*0.8,IF(HB106="100% VC",Avaliações!#REF!*1,IF(HB106="120% VC",Avaliações!#REF!*1.2,IF(HB106="&gt;30%",Avaliações!$C$54*1.3,IF(HB106="&gt;40%",Avaliações!$C$54*1.4,0))))),IF(HA106="PACE_Daniels",INDEX(BASE!$Q$4:$V$60,MATCH(Avaliações!$C$53,BASE!$Q$4:$Q$60,0),MATCH('Microciclos - Endurance (2)'!HB106,BASE!$Q$4:$V$4,0)),""))),"")</f>
        <v/>
      </c>
      <c r="HG106" s="407" t="s">
        <v>144</v>
      </c>
      <c r="HH106" s="407"/>
      <c r="HI106" s="410" t="str">
        <f t="shared" si="1066"/>
        <v/>
      </c>
      <c r="HJ106" s="407" t="str">
        <f>IFERROR(IF(HA106="PACE_Daniels",(INDEX(BASE!$AE$4:$AH$7,MATCH('Microciclos - Endurance (2)'!HH106,BASE!$AE$4:$AE$7,0),4)),IF(AND(HA106="vVO2máx",HH106&gt;=35,HH106&lt;=45),"9-11",IF(AND(HA106="vVO2máx",HH106&gt;45,HH106&lt;=65),"11",IF(AND(HA106="vVO2máx",HH106&gt;65,HH106&lt;=75),"12-13",IF(AND(HA106="vVO2máx",HH106&gt;=80,HH106&lt;=85),"14-16",IF(AND(HA106="vVO2máx",HH106&gt;=85,HH106&lt;100),"17-19",IF(AND(HA106="vVO2máx",HH106&gt;=100),"20",IF(AND(HA106="FCR",HH106&gt;40,HH106&lt;=60),"12-13",IF(AND(HA106="FCR",HH106&gt;60,HH106&lt;=84),"14-16",IF(AND(HA106="FCR",HH106&gt;=85,HH106&lt;100),"17-19",IF(AND(HA106="FCR",HH106=100),"20",""))))))))))),"")</f>
        <v/>
      </c>
      <c r="HK106" s="409">
        <f>IFERROR(IF(HG106="vVO2máx",(Avaliações!$C$51*'Microciclos - Endurance (2)'!HH106)/100,IF(HG106="Velocidade_crítica",IF(HH106="80% VC",Avaliações!#REF!*0.8,IF(HH106="100% VC",Avaliações!#REF!*1,IF(HH106="120% VC",Avaliações!#REF!*1.2,IF(HH106="&gt;30%",Avaliações!$C$54*1.3,IF(HH106="&gt;40%",Avaliações!$C$54*1.4,0))))),IF(HG106="PACE_Daniels",INDEX(BASE!$Q$4:$V$60,MATCH(Avaliações!$C$53,BASE!$Q$4:$Q$60,0),MATCH('Microciclos - Endurance (2)'!HH106,BASE!$Q$4:$V$4,0)),0))),"")</f>
        <v>0</v>
      </c>
      <c r="HL106" s="409" t="str">
        <f t="shared" si="1067"/>
        <v/>
      </c>
      <c r="HP106" s="407"/>
      <c r="HQ106" s="407"/>
      <c r="HR106" s="407"/>
      <c r="HS106" s="407"/>
      <c r="HT106" s="407">
        <f t="shared" si="1162"/>
        <v>0</v>
      </c>
      <c r="HU106" s="407">
        <f t="shared" si="1068"/>
        <v>0</v>
      </c>
      <c r="HV106" s="408" t="str">
        <f t="shared" si="1069"/>
        <v/>
      </c>
      <c r="HW106" s="407" t="s">
        <v>144</v>
      </c>
      <c r="HX106" s="407"/>
      <c r="HY106" s="409" t="str">
        <f t="shared" si="1070"/>
        <v/>
      </c>
      <c r="HZ106" s="410" t="str">
        <f t="shared" si="1071"/>
        <v/>
      </c>
      <c r="IA106" s="407" t="str">
        <f>IFERROR(IF(HW106="PACE_Daniels",(INDEX(BASE!$AE$4:$AH$8,MATCH('Microciclos - Endurance (2)'!HX106,BASE!$AE$4:$AE$8,0),4)),IF(AND(HW106="vVO2máx",HX106&gt;=35,HX106&lt;=45),"9-11",IF(AND(HW106="vVO2máx",HX106&gt;45,HX106&lt;=65),"11",IF(AND(HW106="vVO2máx",HX106&gt;65,HX106&lt;=75),"12-13",IF(AND(HW106="vVO2máx",HX106&gt;=80,HX106&lt;=85),"14-16",IF(AND(HW106="vVO2máx",HX106&gt;=85,HX106&lt;100),"17-19",IF(AND(HW106="vVO2máx",HX106&gt;=100),"20",IF(AND(HW106="FCR",HX106&gt;40,HX106&lt;=60),"12-13",IF(AND(HW106="FCR",HX106&gt;60,HX106&lt;=84),"14-16",IF(AND(HW106="FCR",HX106&gt;=85,HX106&lt;100),"17-19",IF(AND(HW106="FCR",HX106=100),"20",""))))))))))),"")</f>
        <v/>
      </c>
      <c r="IB106" s="409" t="str">
        <f>IFERROR(IF(HW106="vVO2máx",(Avaliações!$C$51*'Microciclos - Endurance (2)'!HX106)/100,IF(HW106="Velocidade_crítica",IF(HX106="80% VC",Avaliações!#REF!*0.8,IF(HX106="100% VC",Avaliações!#REF!*1,IF(HX106="120% VC",Avaliações!#REF!*1.2,IF(HX106="&gt;30%",Avaliações!$C$54*1.3,IF(HX106="&gt;40%",Avaliações!$C$54*1.4,0))))),IF(HW106="PACE_Daniels",INDEX(BASE!$Q$4:$V$60,MATCH(Avaliações!$C$53,BASE!$Q$4:$Q$60,0),MATCH('Microciclos - Endurance (2)'!HX106,BASE!$Q$4:$V$4,0)),""))),"")</f>
        <v/>
      </c>
      <c r="IC106" s="407" t="s">
        <v>144</v>
      </c>
      <c r="ID106" s="407"/>
      <c r="IE106" s="410" t="str">
        <f t="shared" si="1072"/>
        <v/>
      </c>
      <c r="IF106" s="407" t="str">
        <f>IFERROR(IF(HW106="PACE_Daniels",(INDEX(BASE!$AE$4:$AH$7,MATCH('Microciclos - Endurance (2)'!ID106,BASE!$AE$4:$AE$7,0),4)),IF(AND(HW106="vVO2máx",ID106&gt;=35,ID106&lt;=45),"9-11",IF(AND(HW106="vVO2máx",ID106&gt;45,ID106&lt;=65),"11",IF(AND(HW106="vVO2máx",ID106&gt;65,ID106&lt;=75),"12-13",IF(AND(HW106="vVO2máx",ID106&gt;=80,ID106&lt;=85),"14-16",IF(AND(HW106="vVO2máx",ID106&gt;=85,ID106&lt;100),"17-19",IF(AND(HW106="vVO2máx",ID106&gt;=100),"20",IF(AND(HW106="FCR",ID106&gt;40,ID106&lt;=60),"12-13",IF(AND(HW106="FCR",ID106&gt;60,ID106&lt;=84),"14-16",IF(AND(HW106="FCR",ID106&gt;=85,ID106&lt;100),"17-19",IF(AND(HW106="FCR",ID106=100),"20",""))))))))))),"")</f>
        <v/>
      </c>
      <c r="IG106" s="409">
        <f>IFERROR(IF(IC106="vVO2máx",(Avaliações!$C$51*'Microciclos - Endurance (2)'!ID106)/100,IF(IC106="Velocidade_crítica",IF(ID106="80% VC",Avaliações!#REF!*0.8,IF(ID106="100% VC",Avaliações!#REF!*1,IF(ID106="120% VC",Avaliações!#REF!*1.2,IF(ID106="&gt;30%",Avaliações!$C$54*1.3,IF(ID106="&gt;40%",Avaliações!$C$54*1.4,0))))),IF(IC106="PACE_Daniels",INDEX(BASE!$Q$4:$V$60,MATCH(Avaliações!$C$53,BASE!$Q$4:$Q$60,0),MATCH('Microciclos - Endurance (2)'!ID106,BASE!$Q$4:$V$4,0)),0))),"")</f>
        <v>0</v>
      </c>
      <c r="IH106" s="409" t="str">
        <f t="shared" si="1073"/>
        <v/>
      </c>
      <c r="IL106" s="407"/>
      <c r="IM106" s="407"/>
      <c r="IN106" s="407"/>
      <c r="IO106" s="407"/>
      <c r="IP106" s="407">
        <f t="shared" si="1163"/>
        <v>0</v>
      </c>
      <c r="IQ106" s="407">
        <f t="shared" si="1074"/>
        <v>0</v>
      </c>
      <c r="IR106" s="408" t="str">
        <f t="shared" si="1075"/>
        <v/>
      </c>
      <c r="IS106" s="407" t="s">
        <v>144</v>
      </c>
      <c r="IT106" s="407"/>
      <c r="IU106" s="409" t="str">
        <f t="shared" si="1076"/>
        <v/>
      </c>
      <c r="IV106" s="410" t="str">
        <f t="shared" si="1077"/>
        <v/>
      </c>
      <c r="IW106" s="407" t="str">
        <f>IFERROR(IF(IS106="PACE_Daniels",(INDEX(BASE!$AE$4:$AH$8,MATCH('Microciclos - Endurance (2)'!IT106,BASE!$AE$4:$AE$8,0),4)),IF(AND(IS106="vVO2máx",IT106&gt;=35,IT106&lt;=45),"9-11",IF(AND(IS106="vVO2máx",IT106&gt;45,IT106&lt;=65),"11",IF(AND(IS106="vVO2máx",IT106&gt;65,IT106&lt;=75),"12-13",IF(AND(IS106="vVO2máx",IT106&gt;=80,IT106&lt;=85),"14-16",IF(AND(IS106="vVO2máx",IT106&gt;=85,IT106&lt;100),"17-19",IF(AND(IS106="vVO2máx",IT106&gt;=100),"20",IF(AND(IS106="FCR",IT106&gt;40,IT106&lt;=60),"12-13",IF(AND(IS106="FCR",IT106&gt;60,IT106&lt;=84),"14-16",IF(AND(IS106="FCR",IT106&gt;=85,IT106&lt;100),"17-19",IF(AND(IS106="FCR",IT106=100),"20",""))))))))))),"")</f>
        <v/>
      </c>
      <c r="IX106" s="409" t="str">
        <f>IFERROR(IF(IS106="vVO2máx",(Avaliações!$C$51*'Microciclos - Endurance (2)'!IT106)/100,IF(IS106="Velocidade_crítica",IF(IT106="80% VC",Avaliações!#REF!*0.8,IF(IT106="100% VC",Avaliações!#REF!*1,IF(IT106="120% VC",Avaliações!#REF!*1.2,IF(IT106="&gt;30%",Avaliações!$C$54*1.3,IF(IT106="&gt;40%",Avaliações!$C$54*1.4,0))))),IF(IS106="PACE_Daniels",INDEX(BASE!$Q$4:$V$60,MATCH(Avaliações!$C$53,BASE!$Q$4:$Q$60,0),MATCH('Microciclos - Endurance (2)'!IT106,BASE!$Q$4:$V$4,0)),""))),"")</f>
        <v/>
      </c>
      <c r="IY106" s="407" t="s">
        <v>144</v>
      </c>
      <c r="IZ106" s="407"/>
      <c r="JA106" s="410" t="str">
        <f t="shared" si="1078"/>
        <v/>
      </c>
      <c r="JB106" s="407" t="str">
        <f>IFERROR(IF(IS106="PACE_Daniels",(INDEX(BASE!$AE$4:$AH$7,MATCH('Microciclos - Endurance (2)'!IZ106,BASE!$AE$4:$AE$7,0),4)),IF(AND(IS106="vVO2máx",IZ106&gt;=35,IZ106&lt;=45),"9-11",IF(AND(IS106="vVO2máx",IZ106&gt;45,IZ106&lt;=65),"11",IF(AND(IS106="vVO2máx",IZ106&gt;65,IZ106&lt;=75),"12-13",IF(AND(IS106="vVO2máx",IZ106&gt;=80,IZ106&lt;=85),"14-16",IF(AND(IS106="vVO2máx",IZ106&gt;=85,IZ106&lt;100),"17-19",IF(AND(IS106="vVO2máx",IZ106&gt;=100),"20",IF(AND(IS106="FCR",IZ106&gt;40,IZ106&lt;=60),"12-13",IF(AND(IS106="FCR",IZ106&gt;60,IZ106&lt;=84),"14-16",IF(AND(IS106="FCR",IZ106&gt;=85,IZ106&lt;100),"17-19",IF(AND(IS106="FCR",IZ106=100),"20",""))))))))))),"")</f>
        <v/>
      </c>
      <c r="JC106" s="409">
        <f>IFERROR(IF(IY106="vVO2máx",(Avaliações!$C$51*'Microciclos - Endurance (2)'!IZ106)/100,IF(IY106="Velocidade_crítica",IF(IZ106="80% VC",Avaliações!#REF!*0.8,IF(IZ106="100% VC",Avaliações!#REF!*1,IF(IZ106="120% VC",Avaliações!#REF!*1.2,IF(IZ106="&gt;30%",Avaliações!$C$54*1.3,IF(IZ106="&gt;40%",Avaliações!$C$54*1.4,0))))),IF(IY106="PACE_Daniels",INDEX(BASE!$Q$4:$V$60,MATCH(Avaliações!$C$53,BASE!$Q$4:$Q$60,0),MATCH('Microciclos - Endurance (2)'!IZ106,BASE!$Q$4:$V$4,0)),0))),"")</f>
        <v>0</v>
      </c>
      <c r="JD106" s="409" t="str">
        <f t="shared" si="1079"/>
        <v/>
      </c>
      <c r="JH106" s="407"/>
      <c r="JI106" s="407"/>
      <c r="JJ106" s="407"/>
      <c r="JK106" s="407"/>
      <c r="JL106" s="407">
        <f t="shared" si="1164"/>
        <v>0</v>
      </c>
      <c r="JM106" s="407">
        <f t="shared" si="1080"/>
        <v>0</v>
      </c>
      <c r="JN106" s="408" t="str">
        <f t="shared" si="1081"/>
        <v/>
      </c>
      <c r="JO106" s="407" t="s">
        <v>144</v>
      </c>
      <c r="JP106" s="407"/>
      <c r="JQ106" s="409" t="str">
        <f t="shared" si="1082"/>
        <v/>
      </c>
      <c r="JR106" s="410" t="str">
        <f t="shared" si="1083"/>
        <v/>
      </c>
      <c r="JS106" s="407" t="str">
        <f>IFERROR(IF(JO106="PACE_Daniels",(INDEX(BASE!$AE$4:$AH$8,MATCH('Microciclos - Endurance (2)'!JP106,BASE!$AE$4:$AE$8,0),4)),IF(AND(JO106="vVO2máx",JP106&gt;=35,JP106&lt;=45),"9-11",IF(AND(JO106="vVO2máx",JP106&gt;45,JP106&lt;=65),"11",IF(AND(JO106="vVO2máx",JP106&gt;65,JP106&lt;=75),"12-13",IF(AND(JO106="vVO2máx",JP106&gt;=80,JP106&lt;=85),"14-16",IF(AND(JO106="vVO2máx",JP106&gt;=85,JP106&lt;100),"17-19",IF(AND(JO106="vVO2máx",JP106&gt;=100),"20",IF(AND(JO106="FCR",JP106&gt;40,JP106&lt;=60),"12-13",IF(AND(JO106="FCR",JP106&gt;60,JP106&lt;=84),"14-16",IF(AND(JO106="FCR",JP106&gt;=85,JP106&lt;100),"17-19",IF(AND(JO106="FCR",JP106=100),"20",""))))))))))),"")</f>
        <v/>
      </c>
      <c r="JT106" s="409" t="str">
        <f>IFERROR(IF(JO106="vVO2máx",(Avaliações!$C$51*'Microciclos - Endurance (2)'!JP106)/100,IF(JO106="Velocidade_crítica",IF(JP106="80% VC",Avaliações!#REF!*0.8,IF(JP106="100% VC",Avaliações!#REF!*1,IF(JP106="120% VC",Avaliações!#REF!*1.2,IF(JP106="&gt;30%",Avaliações!$C$54*1.3,IF(JP106="&gt;40%",Avaliações!$C$54*1.4,0))))),IF(JO106="PACE_Daniels",INDEX(BASE!$Q$4:$V$60,MATCH(Avaliações!$C$53,BASE!$Q$4:$Q$60,0),MATCH('Microciclos - Endurance (2)'!JP106,BASE!$Q$4:$V$4,0)),""))),"")</f>
        <v/>
      </c>
      <c r="JU106" s="407" t="s">
        <v>144</v>
      </c>
      <c r="JV106" s="407"/>
      <c r="JW106" s="410" t="str">
        <f t="shared" si="1084"/>
        <v/>
      </c>
      <c r="JX106" s="407" t="str">
        <f>IFERROR(IF(JO106="PACE_Daniels",(INDEX(BASE!$AE$4:$AH$7,MATCH('Microciclos - Endurance (2)'!JV106,BASE!$AE$4:$AE$7,0),4)),IF(AND(JO106="vVO2máx",JV106&gt;=35,JV106&lt;=45),"9-11",IF(AND(JO106="vVO2máx",JV106&gt;45,JV106&lt;=65),"11",IF(AND(JO106="vVO2máx",JV106&gt;65,JV106&lt;=75),"12-13",IF(AND(JO106="vVO2máx",JV106&gt;=80,JV106&lt;=85),"14-16",IF(AND(JO106="vVO2máx",JV106&gt;=85,JV106&lt;100),"17-19",IF(AND(JO106="vVO2máx",JV106&gt;=100),"20",IF(AND(JO106="FCR",JV106&gt;40,JV106&lt;=60),"12-13",IF(AND(JO106="FCR",JV106&gt;60,JV106&lt;=84),"14-16",IF(AND(JO106="FCR",JV106&gt;=85,JV106&lt;100),"17-19",IF(AND(JO106="FCR",JV106=100),"20",""))))))))))),"")</f>
        <v/>
      </c>
      <c r="JY106" s="409">
        <f>IFERROR(IF(JU106="vVO2máx",(Avaliações!$C$51*'Microciclos - Endurance (2)'!JV106)/100,IF(JU106="Velocidade_crítica",IF(JV106="80% VC",Avaliações!#REF!*0.8,IF(JV106="100% VC",Avaliações!#REF!*1,IF(JV106="120% VC",Avaliações!#REF!*1.2,IF(JV106="&gt;30%",Avaliações!$C$54*1.3,IF(JV106="&gt;40%",Avaliações!$C$54*1.4,0))))),IF(JU106="PACE_Daniels",INDEX(BASE!$Q$4:$V$60,MATCH(Avaliações!$C$53,BASE!$Q$4:$Q$60,0),MATCH('Microciclos - Endurance (2)'!JV106,BASE!$Q$4:$V$4,0)),0))),"")</f>
        <v>0</v>
      </c>
      <c r="JZ106" s="409" t="str">
        <f t="shared" si="1085"/>
        <v/>
      </c>
      <c r="KD106" s="407"/>
      <c r="KE106" s="407"/>
      <c r="KF106" s="407"/>
      <c r="KG106" s="407"/>
      <c r="KH106" s="407">
        <f t="shared" si="1165"/>
        <v>0</v>
      </c>
      <c r="KI106" s="407">
        <f t="shared" si="1086"/>
        <v>0</v>
      </c>
      <c r="KJ106" s="408" t="str">
        <f t="shared" si="1087"/>
        <v/>
      </c>
      <c r="KK106" s="407" t="s">
        <v>144</v>
      </c>
      <c r="KL106" s="407"/>
      <c r="KM106" s="409" t="str">
        <f t="shared" si="1088"/>
        <v/>
      </c>
      <c r="KN106" s="410" t="str">
        <f t="shared" si="1089"/>
        <v/>
      </c>
      <c r="KO106" s="407" t="str">
        <f>IFERROR(IF(KK106="PACE_Daniels",(INDEX(BASE!$AE$4:$AH$8,MATCH('Microciclos - Endurance (2)'!KL106,BASE!$AE$4:$AE$8,0),4)),IF(AND(KK106="vVO2máx",KL106&gt;=35,KL106&lt;=45),"9-11",IF(AND(KK106="vVO2máx",KL106&gt;45,KL106&lt;=65),"11",IF(AND(KK106="vVO2máx",KL106&gt;65,KL106&lt;=75),"12-13",IF(AND(KK106="vVO2máx",KL106&gt;=80,KL106&lt;=85),"14-16",IF(AND(KK106="vVO2máx",KL106&gt;=85,KL106&lt;100),"17-19",IF(AND(KK106="vVO2máx",KL106&gt;=100),"20",IF(AND(KK106="FCR",KL106&gt;40,KL106&lt;=60),"12-13",IF(AND(KK106="FCR",KL106&gt;60,KL106&lt;=84),"14-16",IF(AND(KK106="FCR",KL106&gt;=85,KL106&lt;100),"17-19",IF(AND(KK106="FCR",KL106=100),"20",""))))))))))),"")</f>
        <v/>
      </c>
      <c r="KP106" s="409" t="str">
        <f>IFERROR(IF(KK106="vVO2máx",(Avaliações!$C$51*'Microciclos - Endurance (2)'!KL106)/100,IF(KK106="Velocidade_crítica",IF(KL106="80% VC",Avaliações!#REF!*0.8,IF(KL106="100% VC",Avaliações!#REF!*1,IF(KL106="120% VC",Avaliações!#REF!*1.2,IF(KL106="&gt;30%",Avaliações!$C$54*1.3,IF(KL106="&gt;40%",Avaliações!$C$54*1.4,0))))),IF(KK106="PACE_Daniels",INDEX(BASE!$Q$4:$V$60,MATCH(Avaliações!$C$53,BASE!$Q$4:$Q$60,0),MATCH('Microciclos - Endurance (2)'!KL106,BASE!$Q$4:$V$4,0)),""))),"")</f>
        <v/>
      </c>
      <c r="KQ106" s="407" t="s">
        <v>144</v>
      </c>
      <c r="KR106" s="407"/>
      <c r="KS106" s="410" t="str">
        <f t="shared" si="1090"/>
        <v/>
      </c>
      <c r="KT106" s="407" t="str">
        <f>IFERROR(IF(KK106="PACE_Daniels",(INDEX(BASE!$AE$4:$AH$7,MATCH('Microciclos - Endurance (2)'!KR106,BASE!$AE$4:$AE$7,0),4)),IF(AND(KK106="vVO2máx",KR106&gt;=35,KR106&lt;=45),"9-11",IF(AND(KK106="vVO2máx",KR106&gt;45,KR106&lt;=65),"11",IF(AND(KK106="vVO2máx",KR106&gt;65,KR106&lt;=75),"12-13",IF(AND(KK106="vVO2máx",KR106&gt;=80,KR106&lt;=85),"14-16",IF(AND(KK106="vVO2máx",KR106&gt;=85,KR106&lt;100),"17-19",IF(AND(KK106="vVO2máx",KR106&gt;=100),"20",IF(AND(KK106="FCR",KR106&gt;40,KR106&lt;=60),"12-13",IF(AND(KK106="FCR",KR106&gt;60,KR106&lt;=84),"14-16",IF(AND(KK106="FCR",KR106&gt;=85,KR106&lt;100),"17-19",IF(AND(KK106="FCR",KR106=100),"20",""))))))))))),"")</f>
        <v/>
      </c>
      <c r="KU106" s="409">
        <f>IFERROR(IF(KQ106="vVO2máx",(Avaliações!$C$51*'Microciclos - Endurance (2)'!KR106)/100,IF(KQ106="Velocidade_crítica",IF(KR106="80% VC",Avaliações!#REF!*0.8,IF(KR106="100% VC",Avaliações!#REF!*1,IF(KR106="120% VC",Avaliações!#REF!*1.2,IF(KR106="&gt;30%",Avaliações!$C$54*1.3,IF(KR106="&gt;40%",Avaliações!$C$54*1.4,0))))),IF(KQ106="PACE_Daniels",INDEX(BASE!$Q$4:$V$60,MATCH(Avaliações!$C$53,BASE!$Q$4:$Q$60,0),MATCH('Microciclos - Endurance (2)'!KR106,BASE!$Q$4:$V$4,0)),0))),"")</f>
        <v>0</v>
      </c>
      <c r="KV106" s="409" t="str">
        <f t="shared" si="1091"/>
        <v/>
      </c>
      <c r="KZ106" s="407"/>
      <c r="LA106" s="407"/>
      <c r="LB106" s="407"/>
      <c r="LC106" s="407"/>
      <c r="LD106" s="407">
        <f t="shared" si="1166"/>
        <v>0</v>
      </c>
      <c r="LE106" s="407">
        <f t="shared" si="1092"/>
        <v>0</v>
      </c>
      <c r="LF106" s="408" t="str">
        <f t="shared" si="1093"/>
        <v/>
      </c>
      <c r="LG106" s="407" t="s">
        <v>144</v>
      </c>
      <c r="LH106" s="407"/>
      <c r="LI106" s="409" t="str">
        <f t="shared" si="1094"/>
        <v/>
      </c>
      <c r="LJ106" s="410" t="str">
        <f t="shared" si="1095"/>
        <v/>
      </c>
      <c r="LK106" s="407" t="str">
        <f>IFERROR(IF(LG106="PACE_Daniels",(INDEX(BASE!$AE$4:$AH$8,MATCH('Microciclos - Endurance (2)'!LH106,BASE!$AE$4:$AE$8,0),4)),IF(AND(LG106="vVO2máx",LH106&gt;=35,LH106&lt;=45),"9-11",IF(AND(LG106="vVO2máx",LH106&gt;45,LH106&lt;=65),"11",IF(AND(LG106="vVO2máx",LH106&gt;65,LH106&lt;=75),"12-13",IF(AND(LG106="vVO2máx",LH106&gt;=80,LH106&lt;=85),"14-16",IF(AND(LG106="vVO2máx",LH106&gt;=85,LH106&lt;100),"17-19",IF(AND(LG106="vVO2máx",LH106&gt;=100),"20",IF(AND(LG106="FCR",LH106&gt;40,LH106&lt;=60),"12-13",IF(AND(LG106="FCR",LH106&gt;60,LH106&lt;=84),"14-16",IF(AND(LG106="FCR",LH106&gt;=85,LH106&lt;100),"17-19",IF(AND(LG106="FCR",LH106=100),"20",""))))))))))),"")</f>
        <v/>
      </c>
      <c r="LL106" s="409" t="str">
        <f>IFERROR(IF(LG106="vVO2máx",(Avaliações!$C$51*'Microciclos - Endurance (2)'!LH106)/100,IF(LG106="Velocidade_crítica",IF(LH106="80% VC",Avaliações!#REF!*0.8,IF(LH106="100% VC",Avaliações!#REF!*1,IF(LH106="120% VC",Avaliações!#REF!*1.2,IF(LH106="&gt;30%",Avaliações!$C$54*1.3,IF(LH106="&gt;40%",Avaliações!$C$54*1.4,0))))),IF(LG106="PACE_Daniels",INDEX(BASE!$Q$4:$V$60,MATCH(Avaliações!$C$53,BASE!$Q$4:$Q$60,0),MATCH('Microciclos - Endurance (2)'!LH106,BASE!$Q$4:$V$4,0)),""))),"")</f>
        <v/>
      </c>
      <c r="LM106" s="407" t="s">
        <v>144</v>
      </c>
      <c r="LN106" s="407"/>
      <c r="LO106" s="410" t="str">
        <f t="shared" si="1096"/>
        <v/>
      </c>
      <c r="LP106" s="407" t="str">
        <f>IFERROR(IF(LG106="PACE_Daniels",(INDEX(BASE!$AE$4:$AH$7,MATCH('Microciclos - Endurance (2)'!LN106,BASE!$AE$4:$AE$7,0),4)),IF(AND(LG106="vVO2máx",LN106&gt;=35,LN106&lt;=45),"9-11",IF(AND(LG106="vVO2máx",LN106&gt;45,LN106&lt;=65),"11",IF(AND(LG106="vVO2máx",LN106&gt;65,LN106&lt;=75),"12-13",IF(AND(LG106="vVO2máx",LN106&gt;=80,LN106&lt;=85),"14-16",IF(AND(LG106="vVO2máx",LN106&gt;=85,LN106&lt;100),"17-19",IF(AND(LG106="vVO2máx",LN106&gt;=100),"20",IF(AND(LG106="FCR",LN106&gt;40,LN106&lt;=60),"12-13",IF(AND(LG106="FCR",LN106&gt;60,LN106&lt;=84),"14-16",IF(AND(LG106="FCR",LN106&gt;=85,LN106&lt;100),"17-19",IF(AND(LG106="FCR",LN106=100),"20",""))))))))))),"")</f>
        <v/>
      </c>
      <c r="LQ106" s="409">
        <f>IFERROR(IF(LM106="vVO2máx",(Avaliações!$C$51*'Microciclos - Endurance (2)'!LN106)/100,IF(LM106="Velocidade_crítica",IF(LN106="80% VC",Avaliações!#REF!*0.8,IF(LN106="100% VC",Avaliações!#REF!*1,IF(LN106="120% VC",Avaliações!#REF!*1.2,IF(LN106="&gt;30%",Avaliações!$C$54*1.3,IF(LN106="&gt;40%",Avaliações!$C$54*1.4,0))))),IF(LM106="PACE_Daniels",INDEX(BASE!$Q$4:$V$60,MATCH(Avaliações!$C$53,BASE!$Q$4:$Q$60,0),MATCH('Microciclos - Endurance (2)'!LN106,BASE!$Q$4:$V$4,0)),0))),"")</f>
        <v>0</v>
      </c>
      <c r="LR106" s="409" t="str">
        <f t="shared" si="1097"/>
        <v/>
      </c>
      <c r="LV106" s="407"/>
      <c r="LW106" s="407"/>
      <c r="LX106" s="407"/>
      <c r="LY106" s="407"/>
      <c r="LZ106" s="407">
        <f t="shared" si="1167"/>
        <v>0</v>
      </c>
      <c r="MA106" s="407">
        <f t="shared" si="1098"/>
        <v>0</v>
      </c>
      <c r="MB106" s="408" t="str">
        <f t="shared" si="1099"/>
        <v/>
      </c>
      <c r="MC106" s="407" t="s">
        <v>144</v>
      </c>
      <c r="MD106" s="407"/>
      <c r="ME106" s="409" t="str">
        <f t="shared" si="1100"/>
        <v/>
      </c>
      <c r="MF106" s="410" t="str">
        <f t="shared" si="1101"/>
        <v/>
      </c>
      <c r="MG106" s="407" t="str">
        <f>IFERROR(IF(MC106="PACE_Daniels",(INDEX(BASE!$AE$4:$AH$8,MATCH('Microciclos - Endurance (2)'!MD106,BASE!$AE$4:$AE$8,0),4)),IF(AND(MC106="vVO2máx",MD106&gt;=35,MD106&lt;=45),"9-11",IF(AND(MC106="vVO2máx",MD106&gt;45,MD106&lt;=65),"11",IF(AND(MC106="vVO2máx",MD106&gt;65,MD106&lt;=75),"12-13",IF(AND(MC106="vVO2máx",MD106&gt;=80,MD106&lt;=85),"14-16",IF(AND(MC106="vVO2máx",MD106&gt;=85,MD106&lt;100),"17-19",IF(AND(MC106="vVO2máx",MD106&gt;=100),"20",IF(AND(MC106="FCR",MD106&gt;40,MD106&lt;=60),"12-13",IF(AND(MC106="FCR",MD106&gt;60,MD106&lt;=84),"14-16",IF(AND(MC106="FCR",MD106&gt;=85,MD106&lt;100),"17-19",IF(AND(MC106="FCR",MD106=100),"20",""))))))))))),"")</f>
        <v/>
      </c>
      <c r="MH106" s="409" t="str">
        <f>IFERROR(IF(MC106="vVO2máx",(Avaliações!$C$51*'Microciclos - Endurance (2)'!MD106)/100,IF(MC106="Velocidade_crítica",IF(MD106="80% VC",Avaliações!#REF!*0.8,IF(MD106="100% VC",Avaliações!#REF!*1,IF(MD106="120% VC",Avaliações!#REF!*1.2,IF(MD106="&gt;30%",Avaliações!$C$54*1.3,IF(MD106="&gt;40%",Avaliações!$C$54*1.4,0))))),IF(MC106="PACE_Daniels",INDEX(BASE!$Q$4:$V$60,MATCH(Avaliações!$C$53,BASE!$Q$4:$Q$60,0),MATCH('Microciclos - Endurance (2)'!MD106,BASE!$Q$4:$V$4,0)),""))),"")</f>
        <v/>
      </c>
      <c r="MI106" s="407" t="s">
        <v>144</v>
      </c>
      <c r="MJ106" s="407"/>
      <c r="MK106" s="410" t="str">
        <f t="shared" si="1102"/>
        <v/>
      </c>
      <c r="ML106" s="407" t="str">
        <f>IFERROR(IF(MC106="PACE_Daniels",(INDEX(BASE!$AE$4:$AH$7,MATCH('Microciclos - Endurance (2)'!MJ106,BASE!$AE$4:$AE$7,0),4)),IF(AND(MC106="vVO2máx",MJ106&gt;=35,MJ106&lt;=45),"9-11",IF(AND(MC106="vVO2máx",MJ106&gt;45,MJ106&lt;=65),"11",IF(AND(MC106="vVO2máx",MJ106&gt;65,MJ106&lt;=75),"12-13",IF(AND(MC106="vVO2máx",MJ106&gt;=80,MJ106&lt;=85),"14-16",IF(AND(MC106="vVO2máx",MJ106&gt;=85,MJ106&lt;100),"17-19",IF(AND(MC106="vVO2máx",MJ106&gt;=100),"20",IF(AND(MC106="FCR",MJ106&gt;40,MJ106&lt;=60),"12-13",IF(AND(MC106="FCR",MJ106&gt;60,MJ106&lt;=84),"14-16",IF(AND(MC106="FCR",MJ106&gt;=85,MJ106&lt;100),"17-19",IF(AND(MC106="FCR",MJ106=100),"20",""))))))))))),"")</f>
        <v/>
      </c>
      <c r="MM106" s="409">
        <f>IFERROR(IF(MI106="vVO2máx",(Avaliações!$C$51*'Microciclos - Endurance (2)'!MJ106)/100,IF(MI106="Velocidade_crítica",IF(MJ106="80% VC",Avaliações!#REF!*0.8,IF(MJ106="100% VC",Avaliações!#REF!*1,IF(MJ106="120% VC",Avaliações!#REF!*1.2,IF(MJ106="&gt;30%",Avaliações!$C$54*1.3,IF(MJ106="&gt;40%",Avaliações!$C$54*1.4,0))))),IF(MI106="PACE_Daniels",INDEX(BASE!$Q$4:$V$60,MATCH(Avaliações!$C$53,BASE!$Q$4:$Q$60,0),MATCH('Microciclos - Endurance (2)'!MJ106,BASE!$Q$4:$V$4,0)),0))),"")</f>
        <v>0</v>
      </c>
      <c r="MN106" s="409" t="str">
        <f t="shared" si="1103"/>
        <v/>
      </c>
      <c r="MR106" s="407"/>
      <c r="MS106" s="407"/>
      <c r="MT106" s="407"/>
      <c r="MU106" s="407"/>
      <c r="MV106" s="407">
        <f t="shared" si="1168"/>
        <v>0</v>
      </c>
      <c r="MW106" s="407">
        <f t="shared" si="1104"/>
        <v>0</v>
      </c>
      <c r="MX106" s="408" t="str">
        <f t="shared" si="1105"/>
        <v/>
      </c>
      <c r="MY106" s="407" t="s">
        <v>144</v>
      </c>
      <c r="MZ106" s="407"/>
      <c r="NA106" s="409" t="str">
        <f t="shared" si="1106"/>
        <v/>
      </c>
      <c r="NB106" s="410" t="str">
        <f t="shared" si="1107"/>
        <v/>
      </c>
      <c r="NC106" s="407" t="str">
        <f>IFERROR(IF(MY106="PACE_Daniels",(INDEX(BASE!$AE$4:$AH$8,MATCH('Microciclos - Endurance (2)'!MZ106,BASE!$AE$4:$AE$8,0),4)),IF(AND(MY106="vVO2máx",MZ106&gt;=35,MZ106&lt;=45),"9-11",IF(AND(MY106="vVO2máx",MZ106&gt;45,MZ106&lt;=65),"11",IF(AND(MY106="vVO2máx",MZ106&gt;65,MZ106&lt;=75),"12-13",IF(AND(MY106="vVO2máx",MZ106&gt;=80,MZ106&lt;=85),"14-16",IF(AND(MY106="vVO2máx",MZ106&gt;=85,MZ106&lt;100),"17-19",IF(AND(MY106="vVO2máx",MZ106&gt;=100),"20",IF(AND(MY106="FCR",MZ106&gt;40,MZ106&lt;=60),"12-13",IF(AND(MY106="FCR",MZ106&gt;60,MZ106&lt;=84),"14-16",IF(AND(MY106="FCR",MZ106&gt;=85,MZ106&lt;100),"17-19",IF(AND(MY106="FCR",MZ106=100),"20",""))))))))))),"")</f>
        <v/>
      </c>
      <c r="ND106" s="409" t="str">
        <f>IFERROR(IF(MY106="vVO2máx",(Avaliações!$C$51*'Microciclos - Endurance (2)'!MZ106)/100,IF(MY106="Velocidade_crítica",IF(MZ106="80% VC",Avaliações!#REF!*0.8,IF(MZ106="100% VC",Avaliações!#REF!*1,IF(MZ106="120% VC",Avaliações!#REF!*1.2,IF(MZ106="&gt;30%",Avaliações!$C$54*1.3,IF(MZ106="&gt;40%",Avaliações!$C$54*1.4,0))))),IF(MY106="PACE_Daniels",INDEX(BASE!$Q$4:$V$60,MATCH(Avaliações!$C$53,BASE!$Q$4:$Q$60,0),MATCH('Microciclos - Endurance (2)'!MZ106,BASE!$Q$4:$V$4,0)),""))),"")</f>
        <v/>
      </c>
      <c r="NE106" s="407" t="s">
        <v>144</v>
      </c>
      <c r="NF106" s="407"/>
      <c r="NG106" s="410" t="str">
        <f t="shared" si="1108"/>
        <v/>
      </c>
      <c r="NH106" s="407" t="str">
        <f>IFERROR(IF(MY106="PACE_Daniels",(INDEX(BASE!$AE$4:$AH$7,MATCH('Microciclos - Endurance (2)'!NF106,BASE!$AE$4:$AE$7,0),4)),IF(AND(MY106="vVO2máx",NF106&gt;=35,NF106&lt;=45),"9-11",IF(AND(MY106="vVO2máx",NF106&gt;45,NF106&lt;=65),"11",IF(AND(MY106="vVO2máx",NF106&gt;65,NF106&lt;=75),"12-13",IF(AND(MY106="vVO2máx",NF106&gt;=80,NF106&lt;=85),"14-16",IF(AND(MY106="vVO2máx",NF106&gt;=85,NF106&lt;100),"17-19",IF(AND(MY106="vVO2máx",NF106&gt;=100),"20",IF(AND(MY106="FCR",NF106&gt;40,NF106&lt;=60),"12-13",IF(AND(MY106="FCR",NF106&gt;60,NF106&lt;=84),"14-16",IF(AND(MY106="FCR",NF106&gt;=85,NF106&lt;100),"17-19",IF(AND(MY106="FCR",NF106=100),"20",""))))))))))),"")</f>
        <v/>
      </c>
      <c r="NI106" s="409">
        <f>IFERROR(IF(NE106="vVO2máx",(Avaliações!$C$51*'Microciclos - Endurance (2)'!NF106)/100,IF(NE106="Velocidade_crítica",IF(NF106="80% VC",Avaliações!#REF!*0.8,IF(NF106="100% VC",Avaliações!#REF!*1,IF(NF106="120% VC",Avaliações!#REF!*1.2,IF(NF106="&gt;30%",Avaliações!$C$54*1.3,IF(NF106="&gt;40%",Avaliações!$C$54*1.4,0))))),IF(NE106="PACE_Daniels",INDEX(BASE!$Q$4:$V$60,MATCH(Avaliações!$C$53,BASE!$Q$4:$Q$60,0),MATCH('Microciclos - Endurance (2)'!NF106,BASE!$Q$4:$V$4,0)),0))),"")</f>
        <v>0</v>
      </c>
      <c r="NJ106" s="409" t="str">
        <f t="shared" si="1109"/>
        <v/>
      </c>
      <c r="NN106" s="407"/>
      <c r="NO106" s="407"/>
      <c r="NP106" s="407"/>
      <c r="NQ106" s="407"/>
      <c r="NR106" s="407">
        <f t="shared" si="1169"/>
        <v>0</v>
      </c>
      <c r="NS106" s="407">
        <f t="shared" si="1110"/>
        <v>0</v>
      </c>
      <c r="NT106" s="408" t="str">
        <f t="shared" si="1111"/>
        <v/>
      </c>
      <c r="NU106" s="407" t="s">
        <v>144</v>
      </c>
      <c r="NV106" s="407"/>
      <c r="NW106" s="409" t="str">
        <f t="shared" si="1112"/>
        <v/>
      </c>
      <c r="NX106" s="410" t="str">
        <f t="shared" si="1113"/>
        <v/>
      </c>
      <c r="NY106" s="407" t="str">
        <f>IFERROR(IF(NU106="PACE_Daniels",(INDEX(BASE!$AE$4:$AH$8,MATCH('Microciclos - Endurance (2)'!NV106,BASE!$AE$4:$AE$8,0),4)),IF(AND(NU106="vVO2máx",NV106&gt;=35,NV106&lt;=45),"9-11",IF(AND(NU106="vVO2máx",NV106&gt;45,NV106&lt;=65),"11",IF(AND(NU106="vVO2máx",NV106&gt;65,NV106&lt;=75),"12-13",IF(AND(NU106="vVO2máx",NV106&gt;=80,NV106&lt;=85),"14-16",IF(AND(NU106="vVO2máx",NV106&gt;=85,NV106&lt;100),"17-19",IF(AND(NU106="vVO2máx",NV106&gt;=100),"20",IF(AND(NU106="FCR",NV106&gt;40,NV106&lt;=60),"12-13",IF(AND(NU106="FCR",NV106&gt;60,NV106&lt;=84),"14-16",IF(AND(NU106="FCR",NV106&gt;=85,NV106&lt;100),"17-19",IF(AND(NU106="FCR",NV106=100),"20",""))))))))))),"")</f>
        <v/>
      </c>
      <c r="NZ106" s="409" t="str">
        <f>IFERROR(IF(NU106="vVO2máx",(Avaliações!$C$51*'Microciclos - Endurance (2)'!NV106)/100,IF(NU106="Velocidade_crítica",IF(NV106="80% VC",Avaliações!#REF!*0.8,IF(NV106="100% VC",Avaliações!#REF!*1,IF(NV106="120% VC",Avaliações!#REF!*1.2,IF(NV106="&gt;30%",Avaliações!$C$54*1.3,IF(NV106="&gt;40%",Avaliações!$C$54*1.4,0))))),IF(NU106="PACE_Daniels",INDEX(BASE!$Q$4:$V$60,MATCH(Avaliações!$C$53,BASE!$Q$4:$Q$60,0),MATCH('Microciclos - Endurance (2)'!NV106,BASE!$Q$4:$V$4,0)),""))),"")</f>
        <v/>
      </c>
      <c r="OA106" s="407" t="s">
        <v>144</v>
      </c>
      <c r="OB106" s="407"/>
      <c r="OC106" s="410" t="str">
        <f t="shared" si="1114"/>
        <v/>
      </c>
      <c r="OD106" s="407" t="str">
        <f>IFERROR(IF(NU106="PACE_Daniels",(INDEX(BASE!$AE$4:$AH$7,MATCH('Microciclos - Endurance (2)'!OB106,BASE!$AE$4:$AE$7,0),4)),IF(AND(NU106="vVO2máx",OB106&gt;=35,OB106&lt;=45),"9-11",IF(AND(NU106="vVO2máx",OB106&gt;45,OB106&lt;=65),"11",IF(AND(NU106="vVO2máx",OB106&gt;65,OB106&lt;=75),"12-13",IF(AND(NU106="vVO2máx",OB106&gt;=80,OB106&lt;=85),"14-16",IF(AND(NU106="vVO2máx",OB106&gt;=85,OB106&lt;100),"17-19",IF(AND(NU106="vVO2máx",OB106&gt;=100),"20",IF(AND(NU106="FCR",OB106&gt;40,OB106&lt;=60),"12-13",IF(AND(NU106="FCR",OB106&gt;60,OB106&lt;=84),"14-16",IF(AND(NU106="FCR",OB106&gt;=85,OB106&lt;100),"17-19",IF(AND(NU106="FCR",OB106=100),"20",""))))))))))),"")</f>
        <v/>
      </c>
      <c r="OE106" s="409">
        <f>IFERROR(IF(OA106="vVO2máx",(Avaliações!$C$51*'Microciclos - Endurance (2)'!OB106)/100,IF(OA106="Velocidade_crítica",IF(OB106="80% VC",Avaliações!#REF!*0.8,IF(OB106="100% VC",Avaliações!#REF!*1,IF(OB106="120% VC",Avaliações!#REF!*1.2,IF(OB106="&gt;30%",Avaliações!$C$54*1.3,IF(OB106="&gt;40%",Avaliações!$C$54*1.4,0))))),IF(OA106="PACE_Daniels",INDEX(BASE!$Q$4:$V$60,MATCH(Avaliações!$C$53,BASE!$Q$4:$Q$60,0),MATCH('Microciclos - Endurance (2)'!OB106,BASE!$Q$4:$V$4,0)),0))),"")</f>
        <v>0</v>
      </c>
      <c r="OF106" s="409" t="str">
        <f t="shared" si="1115"/>
        <v/>
      </c>
      <c r="OJ106" s="407"/>
      <c r="OK106" s="407"/>
      <c r="OL106" s="407"/>
      <c r="OM106" s="407"/>
      <c r="ON106" s="407">
        <f t="shared" si="1170"/>
        <v>0</v>
      </c>
      <c r="OO106" s="407">
        <f t="shared" si="1116"/>
        <v>0</v>
      </c>
      <c r="OP106" s="408" t="str">
        <f t="shared" si="1117"/>
        <v/>
      </c>
      <c r="OQ106" s="407" t="s">
        <v>144</v>
      </c>
      <c r="OR106" s="407"/>
      <c r="OS106" s="409" t="str">
        <f t="shared" si="1118"/>
        <v/>
      </c>
      <c r="OT106" s="410" t="str">
        <f t="shared" si="1119"/>
        <v/>
      </c>
      <c r="OU106" s="407" t="str">
        <f>IFERROR(IF(OQ106="PACE_Daniels",(INDEX(BASE!$AE$4:$AH$8,MATCH('Microciclos - Endurance (2)'!OR106,BASE!$AE$4:$AE$8,0),4)),IF(AND(OQ106="vVO2máx",OR106&gt;=35,OR106&lt;=45),"9-11",IF(AND(OQ106="vVO2máx",OR106&gt;45,OR106&lt;=65),"11",IF(AND(OQ106="vVO2máx",OR106&gt;65,OR106&lt;=75),"12-13",IF(AND(OQ106="vVO2máx",OR106&gt;=80,OR106&lt;=85),"14-16",IF(AND(OQ106="vVO2máx",OR106&gt;=85,OR106&lt;100),"17-19",IF(AND(OQ106="vVO2máx",OR106&gt;=100),"20",IF(AND(OQ106="FCR",OR106&gt;40,OR106&lt;=60),"12-13",IF(AND(OQ106="FCR",OR106&gt;60,OR106&lt;=84),"14-16",IF(AND(OQ106="FCR",OR106&gt;=85,OR106&lt;100),"17-19",IF(AND(OQ106="FCR",OR106=100),"20",""))))))))))),"")</f>
        <v/>
      </c>
      <c r="OV106" s="409" t="str">
        <f>IFERROR(IF(OQ106="vVO2máx",(Avaliações!$C$51*'Microciclos - Endurance (2)'!OR106)/100,IF(OQ106="Velocidade_crítica",IF(OR106="80% VC",Avaliações!#REF!*0.8,IF(OR106="100% VC",Avaliações!#REF!*1,IF(OR106="120% VC",Avaliações!#REF!*1.2,IF(OR106="&gt;30%",Avaliações!$C$54*1.3,IF(OR106="&gt;40%",Avaliações!$C$54*1.4,0))))),IF(OQ106="PACE_Daniels",INDEX(BASE!$Q$4:$V$60,MATCH(Avaliações!$C$53,BASE!$Q$4:$Q$60,0),MATCH('Microciclos - Endurance (2)'!OR106,BASE!$Q$4:$V$4,0)),""))),"")</f>
        <v/>
      </c>
      <c r="OW106" s="407" t="s">
        <v>144</v>
      </c>
      <c r="OX106" s="407"/>
      <c r="OY106" s="410" t="str">
        <f t="shared" si="1120"/>
        <v/>
      </c>
      <c r="OZ106" s="407" t="str">
        <f>IFERROR(IF(OQ106="PACE_Daniels",(INDEX(BASE!$AE$4:$AH$7,MATCH('Microciclos - Endurance (2)'!OX106,BASE!$AE$4:$AE$7,0),4)),IF(AND(OQ106="vVO2máx",OX106&gt;=35,OX106&lt;=45),"9-11",IF(AND(OQ106="vVO2máx",OX106&gt;45,OX106&lt;=65),"11",IF(AND(OQ106="vVO2máx",OX106&gt;65,OX106&lt;=75),"12-13",IF(AND(OQ106="vVO2máx",OX106&gt;=80,OX106&lt;=85),"14-16",IF(AND(OQ106="vVO2máx",OX106&gt;=85,OX106&lt;100),"17-19",IF(AND(OQ106="vVO2máx",OX106&gt;=100),"20",IF(AND(OQ106="FCR",OX106&gt;40,OX106&lt;=60),"12-13",IF(AND(OQ106="FCR",OX106&gt;60,OX106&lt;=84),"14-16",IF(AND(OQ106="FCR",OX106&gt;=85,OX106&lt;100),"17-19",IF(AND(OQ106="FCR",OX106=100),"20",""))))))))))),"")</f>
        <v/>
      </c>
      <c r="PA106" s="409">
        <f>IFERROR(IF(OW106="vVO2máx",(Avaliações!$C$51*'Microciclos - Endurance (2)'!OX106)/100,IF(OW106="Velocidade_crítica",IF(OX106="80% VC",Avaliações!#REF!*0.8,IF(OX106="100% VC",Avaliações!#REF!*1,IF(OX106="120% VC",Avaliações!#REF!*1.2,IF(OX106="&gt;30%",Avaliações!$C$54*1.3,IF(OX106="&gt;40%",Avaliações!$C$54*1.4,0))))),IF(OW106="PACE_Daniels",INDEX(BASE!$Q$4:$V$60,MATCH(Avaliações!$C$53,BASE!$Q$4:$Q$60,0),MATCH('Microciclos - Endurance (2)'!OX106,BASE!$Q$4:$V$4,0)),0))),"")</f>
        <v>0</v>
      </c>
      <c r="PB106" s="409" t="str">
        <f t="shared" si="1121"/>
        <v/>
      </c>
      <c r="PF106" s="407"/>
      <c r="PG106" s="407"/>
      <c r="PH106" s="407"/>
      <c r="PI106" s="407"/>
      <c r="PJ106" s="407">
        <f t="shared" si="1171"/>
        <v>0</v>
      </c>
      <c r="PK106" s="407">
        <f t="shared" si="1122"/>
        <v>0</v>
      </c>
      <c r="PL106" s="408" t="str">
        <f t="shared" si="1123"/>
        <v/>
      </c>
      <c r="PM106" s="407" t="s">
        <v>144</v>
      </c>
      <c r="PN106" s="407"/>
      <c r="PO106" s="409" t="str">
        <f t="shared" si="1124"/>
        <v/>
      </c>
      <c r="PP106" s="410" t="str">
        <f t="shared" si="1125"/>
        <v/>
      </c>
      <c r="PQ106" s="407" t="str">
        <f>IFERROR(IF(PM106="PACE_Daniels",(INDEX(BASE!$AE$4:$AH$8,MATCH('Microciclos - Endurance (2)'!PN106,BASE!$AE$4:$AE$8,0),4)),IF(AND(PM106="vVO2máx",PN106&gt;=35,PN106&lt;=45),"9-11",IF(AND(PM106="vVO2máx",PN106&gt;45,PN106&lt;=65),"11",IF(AND(PM106="vVO2máx",PN106&gt;65,PN106&lt;=75),"12-13",IF(AND(PM106="vVO2máx",PN106&gt;=80,PN106&lt;=85),"14-16",IF(AND(PM106="vVO2máx",PN106&gt;=85,PN106&lt;100),"17-19",IF(AND(PM106="vVO2máx",PN106&gt;=100),"20",IF(AND(PM106="FCR",PN106&gt;40,PN106&lt;=60),"12-13",IF(AND(PM106="FCR",PN106&gt;60,PN106&lt;=84),"14-16",IF(AND(PM106="FCR",PN106&gt;=85,PN106&lt;100),"17-19",IF(AND(PM106="FCR",PN106=100),"20",""))))))))))),"")</f>
        <v/>
      </c>
      <c r="PR106" s="409" t="str">
        <f>IFERROR(IF(PM106="vVO2máx",(Avaliações!$C$51*'Microciclos - Endurance (2)'!PN106)/100,IF(PM106="Velocidade_crítica",IF(PN106="80% VC",Avaliações!#REF!*0.8,IF(PN106="100% VC",Avaliações!#REF!*1,IF(PN106="120% VC",Avaliações!#REF!*1.2,IF(PN106="&gt;30%",Avaliações!$C$54*1.3,IF(PN106="&gt;40%",Avaliações!$C$54*1.4,0))))),IF(PM106="PACE_Daniels",INDEX(BASE!$Q$4:$V$60,MATCH(Avaliações!$C$53,BASE!$Q$4:$Q$60,0),MATCH('Microciclos - Endurance (2)'!PN106,BASE!$Q$4:$V$4,0)),""))),"")</f>
        <v/>
      </c>
      <c r="PS106" s="407" t="s">
        <v>144</v>
      </c>
      <c r="PT106" s="407"/>
      <c r="PU106" s="410" t="str">
        <f t="shared" si="1126"/>
        <v/>
      </c>
      <c r="PV106" s="407" t="str">
        <f>IFERROR(IF(PM106="PACE_Daniels",(INDEX(BASE!$AE$4:$AH$7,MATCH('Microciclos - Endurance (2)'!PT106,BASE!$AE$4:$AE$7,0),4)),IF(AND(PM106="vVO2máx",PT106&gt;=35,PT106&lt;=45),"9-11",IF(AND(PM106="vVO2máx",PT106&gt;45,PT106&lt;=65),"11",IF(AND(PM106="vVO2máx",PT106&gt;65,PT106&lt;=75),"12-13",IF(AND(PM106="vVO2máx",PT106&gt;=80,PT106&lt;=85),"14-16",IF(AND(PM106="vVO2máx",PT106&gt;=85,PT106&lt;100),"17-19",IF(AND(PM106="vVO2máx",PT106&gt;=100),"20",IF(AND(PM106="FCR",PT106&gt;40,PT106&lt;=60),"12-13",IF(AND(PM106="FCR",PT106&gt;60,PT106&lt;=84),"14-16",IF(AND(PM106="FCR",PT106&gt;=85,PT106&lt;100),"17-19",IF(AND(PM106="FCR",PT106=100),"20",""))))))))))),"")</f>
        <v/>
      </c>
      <c r="PW106" s="409">
        <f>IFERROR(IF(PS106="vVO2máx",(Avaliações!$C$51*'Microciclos - Endurance (2)'!PT106)/100,IF(PS106="Velocidade_crítica",IF(PT106="80% VC",Avaliações!#REF!*0.8,IF(PT106="100% VC",Avaliações!#REF!*1,IF(PT106="120% VC",Avaliações!#REF!*1.2,IF(PT106="&gt;30%",Avaliações!$C$54*1.3,IF(PT106="&gt;40%",Avaliações!$C$54*1.4,0))))),IF(PS106="PACE_Daniels",INDEX(BASE!$Q$4:$V$60,MATCH(Avaliações!$C$53,BASE!$Q$4:$Q$60,0),MATCH('Microciclos - Endurance (2)'!PT106,BASE!$Q$4:$V$4,0)),0))),"")</f>
        <v>0</v>
      </c>
      <c r="PX106" s="409" t="str">
        <f t="shared" si="1127"/>
        <v/>
      </c>
      <c r="QB106" s="407"/>
      <c r="QC106" s="407"/>
      <c r="QD106" s="407"/>
      <c r="QE106" s="407"/>
      <c r="QF106" s="407">
        <f t="shared" si="1172"/>
        <v>0</v>
      </c>
      <c r="QG106" s="407">
        <f t="shared" si="1128"/>
        <v>0</v>
      </c>
      <c r="QH106" s="408" t="str">
        <f t="shared" si="1129"/>
        <v/>
      </c>
      <c r="QI106" s="407" t="s">
        <v>144</v>
      </c>
      <c r="QJ106" s="407"/>
      <c r="QK106" s="409" t="str">
        <f t="shared" si="1130"/>
        <v/>
      </c>
      <c r="QL106" s="410" t="str">
        <f t="shared" si="1131"/>
        <v/>
      </c>
      <c r="QM106" s="407" t="str">
        <f>IFERROR(IF(QI106="PACE_Daniels",(INDEX(BASE!$AE$4:$AH$8,MATCH('Microciclos - Endurance (2)'!QJ106,BASE!$AE$4:$AE$8,0),4)),IF(AND(QI106="vVO2máx",QJ106&gt;=35,QJ106&lt;=45),"9-11",IF(AND(QI106="vVO2máx",QJ106&gt;45,QJ106&lt;=65),"11",IF(AND(QI106="vVO2máx",QJ106&gt;65,QJ106&lt;=75),"12-13",IF(AND(QI106="vVO2máx",QJ106&gt;=80,QJ106&lt;=85),"14-16",IF(AND(QI106="vVO2máx",QJ106&gt;=85,QJ106&lt;100),"17-19",IF(AND(QI106="vVO2máx",QJ106&gt;=100),"20",IF(AND(QI106="FCR",QJ106&gt;40,QJ106&lt;=60),"12-13",IF(AND(QI106="FCR",QJ106&gt;60,QJ106&lt;=84),"14-16",IF(AND(QI106="FCR",QJ106&gt;=85,QJ106&lt;100),"17-19",IF(AND(QI106="FCR",QJ106=100),"20",""))))))))))),"")</f>
        <v/>
      </c>
      <c r="QN106" s="409" t="str">
        <f>IFERROR(IF(QI106="vVO2máx",(Avaliações!$C$51*'Microciclos - Endurance (2)'!QJ106)/100,IF(QI106="Velocidade_crítica",IF(QJ106="80% VC",Avaliações!#REF!*0.8,IF(QJ106="100% VC",Avaliações!#REF!*1,IF(QJ106="120% VC",Avaliações!#REF!*1.2,IF(QJ106="&gt;30%",Avaliações!$C$54*1.3,IF(QJ106="&gt;40%",Avaliações!$C$54*1.4,0))))),IF(QI106="PACE_Daniels",INDEX(BASE!$Q$4:$V$60,MATCH(Avaliações!$C$53,BASE!$Q$4:$Q$60,0),MATCH('Microciclos - Endurance (2)'!QJ106,BASE!$Q$4:$V$4,0)),""))),"")</f>
        <v/>
      </c>
      <c r="QO106" s="407" t="s">
        <v>144</v>
      </c>
      <c r="QP106" s="407"/>
      <c r="QQ106" s="410" t="str">
        <f t="shared" si="1132"/>
        <v/>
      </c>
      <c r="QR106" s="407" t="str">
        <f>IFERROR(IF(QI106="PACE_Daniels",(INDEX(BASE!$AE$4:$AH$7,MATCH('Microciclos - Endurance (2)'!QP106,BASE!$AE$4:$AE$7,0),4)),IF(AND(QI106="vVO2máx",QP106&gt;=35,QP106&lt;=45),"9-11",IF(AND(QI106="vVO2máx",QP106&gt;45,QP106&lt;=65),"11",IF(AND(QI106="vVO2máx",QP106&gt;65,QP106&lt;=75),"12-13",IF(AND(QI106="vVO2máx",QP106&gt;=80,QP106&lt;=85),"14-16",IF(AND(QI106="vVO2máx",QP106&gt;=85,QP106&lt;100),"17-19",IF(AND(QI106="vVO2máx",QP106&gt;=100),"20",IF(AND(QI106="FCR",QP106&gt;40,QP106&lt;=60),"12-13",IF(AND(QI106="FCR",QP106&gt;60,QP106&lt;=84),"14-16",IF(AND(QI106="FCR",QP106&gt;=85,QP106&lt;100),"17-19",IF(AND(QI106="FCR",QP106=100),"20",""))))))))))),"")</f>
        <v/>
      </c>
      <c r="QS106" s="409">
        <f>IFERROR(IF(QO106="vVO2máx",(Avaliações!$C$51*'Microciclos - Endurance (2)'!QP106)/100,IF(QO106="Velocidade_crítica",IF(QP106="80% VC",Avaliações!#REF!*0.8,IF(QP106="100% VC",Avaliações!#REF!*1,IF(QP106="120% VC",Avaliações!#REF!*1.2,IF(QP106="&gt;30%",Avaliações!$C$54*1.3,IF(QP106="&gt;40%",Avaliações!$C$54*1.4,0))))),IF(QO106="PACE_Daniels",INDEX(BASE!$Q$4:$V$60,MATCH(Avaliações!$C$53,BASE!$Q$4:$Q$60,0),MATCH('Microciclos - Endurance (2)'!QP106,BASE!$Q$4:$V$4,0)),0))),"")</f>
        <v>0</v>
      </c>
      <c r="QT106" s="409" t="str">
        <f t="shared" si="1133"/>
        <v/>
      </c>
      <c r="QX106" s="407"/>
      <c r="QY106" s="407"/>
      <c r="QZ106" s="407"/>
      <c r="RA106" s="407"/>
      <c r="RB106" s="407">
        <f t="shared" si="1173"/>
        <v>0</v>
      </c>
      <c r="RC106" s="407">
        <f t="shared" si="1134"/>
        <v>0</v>
      </c>
      <c r="RD106" s="408" t="str">
        <f t="shared" si="1135"/>
        <v/>
      </c>
      <c r="RE106" s="407" t="s">
        <v>144</v>
      </c>
      <c r="RF106" s="407"/>
      <c r="RG106" s="409" t="str">
        <f t="shared" si="1136"/>
        <v/>
      </c>
      <c r="RH106" s="410" t="str">
        <f t="shared" si="1137"/>
        <v/>
      </c>
      <c r="RI106" s="407" t="str">
        <f>IFERROR(IF(RE106="PACE_Daniels",(INDEX(BASE!$AE$4:$AH$8,MATCH('Microciclos - Endurance (2)'!RF106,BASE!$AE$4:$AE$8,0),4)),IF(AND(RE106="vVO2máx",RF106&gt;=35,RF106&lt;=45),"9-11",IF(AND(RE106="vVO2máx",RF106&gt;45,RF106&lt;=65),"11",IF(AND(RE106="vVO2máx",RF106&gt;65,RF106&lt;=75),"12-13",IF(AND(RE106="vVO2máx",RF106&gt;=80,RF106&lt;=85),"14-16",IF(AND(RE106="vVO2máx",RF106&gt;=85,RF106&lt;100),"17-19",IF(AND(RE106="vVO2máx",RF106&gt;=100),"20",IF(AND(RE106="FCR",RF106&gt;40,RF106&lt;=60),"12-13",IF(AND(RE106="FCR",RF106&gt;60,RF106&lt;=84),"14-16",IF(AND(RE106="FCR",RF106&gt;=85,RF106&lt;100),"17-19",IF(AND(RE106="FCR",RF106=100),"20",""))))))))))),"")</f>
        <v/>
      </c>
      <c r="RJ106" s="409" t="str">
        <f>IFERROR(IF(RE106="vVO2máx",(Avaliações!$C$51*'Microciclos - Endurance (2)'!RF106)/100,IF(RE106="Velocidade_crítica",IF(RF106="80% VC",Avaliações!#REF!*0.8,IF(RF106="100% VC",Avaliações!#REF!*1,IF(RF106="120% VC",Avaliações!#REF!*1.2,IF(RF106="&gt;30%",Avaliações!$C$54*1.3,IF(RF106="&gt;40%",Avaliações!$C$54*1.4,0))))),IF(RE106="PACE_Daniels",INDEX(BASE!$Q$4:$V$60,MATCH(Avaliações!$C$53,BASE!$Q$4:$Q$60,0),MATCH('Microciclos - Endurance (2)'!RF106,BASE!$Q$4:$V$4,0)),""))),"")</f>
        <v/>
      </c>
      <c r="RK106" s="407" t="s">
        <v>144</v>
      </c>
      <c r="RL106" s="407"/>
      <c r="RM106" s="410" t="str">
        <f t="shared" si="1138"/>
        <v/>
      </c>
      <c r="RN106" s="407" t="str">
        <f>IFERROR(IF(RE106="PACE_Daniels",(INDEX(BASE!$AE$4:$AH$7,MATCH('Microciclos - Endurance (2)'!RL106,BASE!$AE$4:$AE$7,0),4)),IF(AND(RE106="vVO2máx",RL106&gt;=35,RL106&lt;=45),"9-11",IF(AND(RE106="vVO2máx",RL106&gt;45,RL106&lt;=65),"11",IF(AND(RE106="vVO2máx",RL106&gt;65,RL106&lt;=75),"12-13",IF(AND(RE106="vVO2máx",RL106&gt;=80,RL106&lt;=85),"14-16",IF(AND(RE106="vVO2máx",RL106&gt;=85,RL106&lt;100),"17-19",IF(AND(RE106="vVO2máx",RL106&gt;=100),"20",IF(AND(RE106="FCR",RL106&gt;40,RL106&lt;=60),"12-13",IF(AND(RE106="FCR",RL106&gt;60,RL106&lt;=84),"14-16",IF(AND(RE106="FCR",RL106&gt;=85,RL106&lt;100),"17-19",IF(AND(RE106="FCR",RL106=100),"20",""))))))))))),"")</f>
        <v/>
      </c>
      <c r="RO106" s="409">
        <f>IFERROR(IF(RK106="vVO2máx",(Avaliações!$C$51*'Microciclos - Endurance (2)'!RL106)/100,IF(RK106="Velocidade_crítica",IF(RL106="80% VC",Avaliações!#REF!*0.8,IF(RL106="100% VC",Avaliações!#REF!*1,IF(RL106="120% VC",Avaliações!#REF!*1.2,IF(RL106="&gt;30%",Avaliações!$C$54*1.3,IF(RL106="&gt;40%",Avaliações!$C$54*1.4,0))))),IF(RK106="PACE_Daniels",INDEX(BASE!$Q$4:$V$60,MATCH(Avaliações!$C$53,BASE!$Q$4:$Q$60,0),MATCH('Microciclos - Endurance (2)'!RL106,BASE!$Q$4:$V$4,0)),0))),"")</f>
        <v>0</v>
      </c>
      <c r="RP106" s="409" t="str">
        <f t="shared" si="1139"/>
        <v/>
      </c>
      <c r="RT106" s="407"/>
      <c r="RU106" s="407"/>
      <c r="RV106" s="407"/>
      <c r="RW106" s="407"/>
      <c r="RX106" s="407">
        <f t="shared" si="1174"/>
        <v>0</v>
      </c>
      <c r="RY106" s="407">
        <f t="shared" si="1140"/>
        <v>0</v>
      </c>
      <c r="RZ106" s="408" t="str">
        <f t="shared" si="1141"/>
        <v/>
      </c>
      <c r="SA106" s="407" t="s">
        <v>144</v>
      </c>
      <c r="SB106" s="407"/>
      <c r="SC106" s="409" t="str">
        <f t="shared" si="1142"/>
        <v/>
      </c>
      <c r="SD106" s="410" t="str">
        <f t="shared" si="1143"/>
        <v/>
      </c>
      <c r="SE106" s="407" t="str">
        <f>IFERROR(IF(SA106="PACE_Daniels",(INDEX(BASE!$AE$4:$AH$8,MATCH('Microciclos - Endurance (2)'!SB106,BASE!$AE$4:$AE$8,0),4)),IF(AND(SA106="vVO2máx",SB106&gt;=35,SB106&lt;=45),"9-11",IF(AND(SA106="vVO2máx",SB106&gt;45,SB106&lt;=65),"11",IF(AND(SA106="vVO2máx",SB106&gt;65,SB106&lt;=75),"12-13",IF(AND(SA106="vVO2máx",SB106&gt;=80,SB106&lt;=85),"14-16",IF(AND(SA106="vVO2máx",SB106&gt;=85,SB106&lt;100),"17-19",IF(AND(SA106="vVO2máx",SB106&gt;=100),"20",IF(AND(SA106="FCR",SB106&gt;40,SB106&lt;=60),"12-13",IF(AND(SA106="FCR",SB106&gt;60,SB106&lt;=84),"14-16",IF(AND(SA106="FCR",SB106&gt;=85,SB106&lt;100),"17-19",IF(AND(SA106="FCR",SB106=100),"20",""))))))))))),"")</f>
        <v/>
      </c>
      <c r="SF106" s="409" t="str">
        <f>IFERROR(IF(SA106="vVO2máx",(Avaliações!$C$51*'Microciclos - Endurance (2)'!SB106)/100,IF(SA106="Velocidade_crítica",IF(SB106="80% VC",Avaliações!#REF!*0.8,IF(SB106="100% VC",Avaliações!#REF!*1,IF(SB106="120% VC",Avaliações!#REF!*1.2,IF(SB106="&gt;30%",Avaliações!$C$54*1.3,IF(SB106="&gt;40%",Avaliações!$C$54*1.4,0))))),IF(SA106="PACE_Daniels",INDEX(BASE!$Q$4:$V$60,MATCH(Avaliações!$C$53,BASE!$Q$4:$Q$60,0),MATCH('Microciclos - Endurance (2)'!SB106,BASE!$Q$4:$V$4,0)),""))),"")</f>
        <v/>
      </c>
      <c r="SG106" s="407" t="s">
        <v>144</v>
      </c>
      <c r="SH106" s="407"/>
      <c r="SI106" s="410" t="str">
        <f t="shared" si="1144"/>
        <v/>
      </c>
      <c r="SJ106" s="407" t="str">
        <f>IFERROR(IF(SA106="PACE_Daniels",(INDEX(BASE!$AE$4:$AH$7,MATCH('Microciclos - Endurance (2)'!SH106,BASE!$AE$4:$AE$7,0),4)),IF(AND(SA106="vVO2máx",SH106&gt;=35,SH106&lt;=45),"9-11",IF(AND(SA106="vVO2máx",SH106&gt;45,SH106&lt;=65),"11",IF(AND(SA106="vVO2máx",SH106&gt;65,SH106&lt;=75),"12-13",IF(AND(SA106="vVO2máx",SH106&gt;=80,SH106&lt;=85),"14-16",IF(AND(SA106="vVO2máx",SH106&gt;=85,SH106&lt;100),"17-19",IF(AND(SA106="vVO2máx",SH106&gt;=100),"20",IF(AND(SA106="FCR",SH106&gt;40,SH106&lt;=60),"12-13",IF(AND(SA106="FCR",SH106&gt;60,SH106&lt;=84),"14-16",IF(AND(SA106="FCR",SH106&gt;=85,SH106&lt;100),"17-19",IF(AND(SA106="FCR",SH106=100),"20",""))))))))))),"")</f>
        <v/>
      </c>
      <c r="SK106" s="409">
        <f>IFERROR(IF(SG106="vVO2máx",(Avaliações!$C$51*'Microciclos - Endurance (2)'!SH106)/100,IF(SG106="Velocidade_crítica",IF(SH106="80% VC",Avaliações!#REF!*0.8,IF(SH106="100% VC",Avaliações!#REF!*1,IF(SH106="120% VC",Avaliações!#REF!*1.2,IF(SH106="&gt;30%",Avaliações!$C$54*1.3,IF(SH106="&gt;40%",Avaliações!$C$54*1.4,0))))),IF(SG106="PACE_Daniels",INDEX(BASE!$Q$4:$V$60,MATCH(Avaliações!$C$53,BASE!$Q$4:$Q$60,0),MATCH('Microciclos - Endurance (2)'!SH106,BASE!$Q$4:$V$4,0)),0))),"")</f>
        <v>0</v>
      </c>
      <c r="SL106" s="409" t="str">
        <f t="shared" si="1145"/>
        <v/>
      </c>
      <c r="SP106" s="407"/>
      <c r="SQ106" s="407"/>
      <c r="SR106" s="407"/>
      <c r="SS106" s="407"/>
      <c r="ST106" s="407">
        <f t="shared" si="1175"/>
        <v>0</v>
      </c>
      <c r="SU106" s="407">
        <f t="shared" si="1146"/>
        <v>0</v>
      </c>
      <c r="SV106" s="408" t="str">
        <f t="shared" si="1147"/>
        <v/>
      </c>
      <c r="SW106" s="407" t="s">
        <v>144</v>
      </c>
      <c r="SX106" s="407"/>
      <c r="SY106" s="409" t="str">
        <f t="shared" si="1148"/>
        <v/>
      </c>
      <c r="SZ106" s="410" t="str">
        <f t="shared" si="1149"/>
        <v/>
      </c>
      <c r="TA106" s="407" t="str">
        <f>IFERROR(IF(SW106="PACE_Daniels",(INDEX(BASE!$AE$4:$AH$8,MATCH('Microciclos - Endurance (2)'!SX106,BASE!$AE$4:$AE$8,0),4)),IF(AND(SW106="vVO2máx",SX106&gt;=35,SX106&lt;=45),"9-11",IF(AND(SW106="vVO2máx",SX106&gt;45,SX106&lt;=65),"11",IF(AND(SW106="vVO2máx",SX106&gt;65,SX106&lt;=75),"12-13",IF(AND(SW106="vVO2máx",SX106&gt;=80,SX106&lt;=85),"14-16",IF(AND(SW106="vVO2máx",SX106&gt;=85,SX106&lt;100),"17-19",IF(AND(SW106="vVO2máx",SX106&gt;=100),"20",IF(AND(SW106="FCR",SX106&gt;40,SX106&lt;=60),"12-13",IF(AND(SW106="FCR",SX106&gt;60,SX106&lt;=84),"14-16",IF(AND(SW106="FCR",SX106&gt;=85,SX106&lt;100),"17-19",IF(AND(SW106="FCR",SX106=100),"20",""))))))))))),"")</f>
        <v/>
      </c>
      <c r="TB106" s="409" t="str">
        <f>IFERROR(IF(SW106="vVO2máx",(Avaliações!$C$51*'Microciclos - Endurance (2)'!SX106)/100,IF(SW106="Velocidade_crítica",IF(SX106="80% VC",Avaliações!#REF!*0.8,IF(SX106="100% VC",Avaliações!#REF!*1,IF(SX106="120% VC",Avaliações!#REF!*1.2,IF(SX106="&gt;30%",Avaliações!$C$54*1.3,IF(SX106="&gt;40%",Avaliações!$C$54*1.4,0))))),IF(SW106="PACE_Daniels",INDEX(BASE!$Q$4:$V$60,MATCH(Avaliações!$C$53,BASE!$Q$4:$Q$60,0),MATCH('Microciclos - Endurance (2)'!SX106,BASE!$Q$4:$V$4,0)),""))),"")</f>
        <v/>
      </c>
      <c r="TC106" s="407" t="s">
        <v>144</v>
      </c>
      <c r="TD106" s="407"/>
      <c r="TE106" s="410" t="str">
        <f t="shared" si="1150"/>
        <v/>
      </c>
      <c r="TF106" s="407" t="str">
        <f>IFERROR(IF(SW106="PACE_Daniels",(INDEX(BASE!$AE$4:$AH$7,MATCH('Microciclos - Endurance (2)'!TD106,BASE!$AE$4:$AE$7,0),4)),IF(AND(SW106="vVO2máx",TD106&gt;=35,TD106&lt;=45),"9-11",IF(AND(SW106="vVO2máx",TD106&gt;45,TD106&lt;=65),"11",IF(AND(SW106="vVO2máx",TD106&gt;65,TD106&lt;=75),"12-13",IF(AND(SW106="vVO2máx",TD106&gt;=80,TD106&lt;=85),"14-16",IF(AND(SW106="vVO2máx",TD106&gt;=85,TD106&lt;100),"17-19",IF(AND(SW106="vVO2máx",TD106&gt;=100),"20",IF(AND(SW106="FCR",TD106&gt;40,TD106&lt;=60),"12-13",IF(AND(SW106="FCR",TD106&gt;60,TD106&lt;=84),"14-16",IF(AND(SW106="FCR",TD106&gt;=85,TD106&lt;100),"17-19",IF(AND(SW106="FCR",TD106=100),"20",""))))))))))),"")</f>
        <v/>
      </c>
      <c r="TG106" s="409">
        <f>IFERROR(IF(TC106="vVO2máx",(Avaliações!$C$51*'Microciclos - Endurance (2)'!TD106)/100,IF(TC106="Velocidade_crítica",IF(TD106="80% VC",Avaliações!#REF!*0.8,IF(TD106="100% VC",Avaliações!#REF!*1,IF(TD106="120% VC",Avaliações!#REF!*1.2,IF(TD106="&gt;30%",Avaliações!$C$54*1.3,IF(TD106="&gt;40%",Avaliações!$C$54*1.4,0))))),IF(TC106="PACE_Daniels",INDEX(BASE!$Q$4:$V$60,MATCH(Avaliações!$C$53,BASE!$Q$4:$Q$60,0),MATCH('Microciclos - Endurance (2)'!TD106,BASE!$Q$4:$V$4,0)),0))),"")</f>
        <v>0</v>
      </c>
      <c r="TH106" s="409" t="str">
        <f t="shared" si="1151"/>
        <v/>
      </c>
    </row>
    <row r="107" spans="4:528">
      <c r="D107" s="407"/>
      <c r="E107" s="407"/>
      <c r="F107" s="407"/>
      <c r="G107" s="407"/>
      <c r="H107" s="407">
        <f t="shared" si="1152"/>
        <v>0</v>
      </c>
      <c r="I107" s="407">
        <f t="shared" si="1008"/>
        <v>0</v>
      </c>
      <c r="J107" s="408" t="str">
        <f t="shared" si="1009"/>
        <v/>
      </c>
      <c r="K107" s="407" t="s">
        <v>144</v>
      </c>
      <c r="L107" s="407"/>
      <c r="M107" s="409" t="str">
        <f t="shared" si="1010"/>
        <v/>
      </c>
      <c r="N107" s="410" t="str">
        <f t="shared" si="1011"/>
        <v/>
      </c>
      <c r="O107" s="407" t="str">
        <f>IFERROR(IF(K107="PACE_Daniels",(INDEX(BASE!$AE$4:$AH$8,MATCH('Microciclos - Endurance (2)'!L107,BASE!$AE$4:$AE$8,0),4)),IF(AND(K107="vVO2máx",L107&gt;=35,L107&lt;=45),"9-11",IF(AND(K107="vVO2máx",L107&gt;45,L107&lt;=65),"11",IF(AND(K107="vVO2máx",L107&gt;65,L107&lt;=75),"12-13",IF(AND(K107="vVO2máx",L107&gt;=80,L107&lt;=85),"14-16",IF(AND(K107="vVO2máx",L107&gt;=85,L107&lt;100),"17-19",IF(AND(K107="vVO2máx",L107&gt;=100),"20",IF(AND(K107="FCR",L107&gt;40,L107&lt;=60),"12-13",IF(AND(K107="FCR",L107&gt;60,L107&lt;=84),"14-16",IF(AND(K107="FCR",L107&gt;=85,L107&lt;100),"17-19",IF(AND(K107="FCR",L107=100),"20",""))))))))))),"")</f>
        <v/>
      </c>
      <c r="P107" s="409" t="str">
        <f>IFERROR(IF(K107="vVO2máx",(Avaliações!$C$51*'Microciclos - Endurance (2)'!L107)/100,IF(K107="Velocidade_crítica",IF(L107="80% VC",Avaliações!#REF!*0.8,IF(L107="100% VC",Avaliações!#REF!*1,IF(L107="120% VC",Avaliações!#REF!*1.2,IF(L107="&gt;30%",Avaliações!$C$54*1.3,IF(L107="&gt;40%",Avaliações!$C$54*1.4,0))))),IF(K107="PACE_Daniels",INDEX(BASE!$Q$4:$V$60,MATCH(Avaliações!$C$53,BASE!$Q$4:$Q$60,0),MATCH('Microciclos - Endurance (2)'!L107,BASE!$Q$4:$V$4,0)),""))),"")</f>
        <v/>
      </c>
      <c r="Q107" s="407" t="s">
        <v>144</v>
      </c>
      <c r="R107" s="407"/>
      <c r="S107" s="410" t="str">
        <f t="shared" si="1012"/>
        <v/>
      </c>
      <c r="T107" s="407" t="str">
        <f>IFERROR(IF(K107="PACE_Daniels",(INDEX(BASE!$AE$4:$AH$7,MATCH('Microciclos - Endurance (2)'!R107,BASE!$AE$4:$AE$7,0),4)),IF(AND(K107="vVO2máx",R107&gt;=35,R107&lt;=45),"9-11",IF(AND(K107="vVO2máx",R107&gt;45,R107&lt;=65),"11",IF(AND(K107="vVO2máx",R107&gt;65,R107&lt;=75),"12-13",IF(AND(K107="vVO2máx",R107&gt;=80,R107&lt;=85),"14-16",IF(AND(K107="vVO2máx",R107&gt;=85,R107&lt;100),"17-19",IF(AND(K107="vVO2máx",R107&gt;=100),"20",IF(AND(K107="FCR",R107&gt;40,R107&lt;=60),"12-13",IF(AND(K107="FCR",R107&gt;60,R107&lt;=84),"14-16",IF(AND(K107="FCR",R107&gt;=85,R107&lt;100),"17-19",IF(AND(K107="FCR",R107=100),"20",""))))))))))),"")</f>
        <v/>
      </c>
      <c r="U107" s="409">
        <f>IFERROR(IF(Q107="vVO2máx",(Avaliações!$C$51*'Microciclos - Endurance (2)'!R107)/100,IF(Q107="Velocidade_crítica",IF(R107="80% VC",Avaliações!#REF!*0.8,IF(R107="100% VC",Avaliações!#REF!*1,IF(R107="120% VC",Avaliações!#REF!*1.2,IF(R107="&gt;30%",Avaliações!$C$54*1.3,IF(R107="&gt;40%",Avaliações!$C$54*1.4,0))))),IF(Q107="PACE_Daniels",INDEX(BASE!$Q$4:$V$60,MATCH(Avaliações!$C$53,BASE!$Q$4:$Q$60,0),MATCH('Microciclos - Endurance (2)'!R107,BASE!$Q$4:$V$4,0)),0))),"")</f>
        <v>0</v>
      </c>
      <c r="V107" s="409" t="str">
        <f t="shared" si="1013"/>
        <v/>
      </c>
      <c r="Z107" s="407"/>
      <c r="AA107" s="407"/>
      <c r="AB107" s="407"/>
      <c r="AC107" s="407"/>
      <c r="AD107" s="407">
        <f t="shared" si="1153"/>
        <v>0</v>
      </c>
      <c r="AE107" s="407">
        <f t="shared" si="1014"/>
        <v>0</v>
      </c>
      <c r="AF107" s="408" t="str">
        <f t="shared" si="1015"/>
        <v/>
      </c>
      <c r="AG107" s="407" t="s">
        <v>144</v>
      </c>
      <c r="AH107" s="407"/>
      <c r="AI107" s="409" t="str">
        <f t="shared" si="1016"/>
        <v/>
      </c>
      <c r="AJ107" s="410" t="str">
        <f t="shared" si="1017"/>
        <v/>
      </c>
      <c r="AK107" s="407" t="str">
        <f>IFERROR(IF(AG107="PACE_Daniels",(INDEX(BASE!$AE$4:$AH$8,MATCH('Microciclos - Endurance (2)'!AH107,BASE!$AE$4:$AE$8,0),4)),IF(AND(AG107="vVO2máx",AH107&gt;=35,AH107&lt;=45),"9-11",IF(AND(AG107="vVO2máx",AH107&gt;45,AH107&lt;=65),"11",IF(AND(AG107="vVO2máx",AH107&gt;65,AH107&lt;=75),"12-13",IF(AND(AG107="vVO2máx",AH107&gt;=80,AH107&lt;=85),"14-16",IF(AND(AG107="vVO2máx",AH107&gt;=85,AH107&lt;100),"17-19",IF(AND(AG107="vVO2máx",AH107&gt;=100),"20",IF(AND(AG107="FCR",AH107&gt;40,AH107&lt;=60),"12-13",IF(AND(AG107="FCR",AH107&gt;60,AH107&lt;=84),"14-16",IF(AND(AG107="FCR",AH107&gt;=85,AH107&lt;100),"17-19",IF(AND(AG107="FCR",AH107=100),"20",""))))))))))),"")</f>
        <v/>
      </c>
      <c r="AL107" s="409" t="str">
        <f>IFERROR(IF(AG107="vVO2máx",(Avaliações!$C$51*'Microciclos - Endurance (2)'!AH107)/100,IF(AG107="Velocidade_crítica",IF(AH107="80% VC",Avaliações!#REF!*0.8,IF(AH107="100% VC",Avaliações!#REF!*1,IF(AH107="120% VC",Avaliações!#REF!*1.2,IF(AH107="&gt;30%",Avaliações!$C$54*1.3,IF(AH107="&gt;40%",Avaliações!$C$54*1.4,0))))),IF(AG107="PACE_Daniels",INDEX(BASE!$Q$4:$V$60,MATCH(Avaliações!$C$53,BASE!$Q$4:$Q$60,0),MATCH('Microciclos - Endurance (2)'!AH107,BASE!$Q$4:$V$4,0)),""))),"")</f>
        <v/>
      </c>
      <c r="AM107" s="407" t="s">
        <v>144</v>
      </c>
      <c r="AN107" s="407"/>
      <c r="AO107" s="410" t="str">
        <f t="shared" si="1018"/>
        <v/>
      </c>
      <c r="AP107" s="407" t="str">
        <f>IFERROR(IF(AG107="PACE_Daniels",(INDEX(BASE!$AE$4:$AH$7,MATCH('Microciclos - Endurance (2)'!AN107,BASE!$AE$4:$AE$7,0),4)),IF(AND(AG107="vVO2máx",AN107&gt;=35,AN107&lt;=45),"9-11",IF(AND(AG107="vVO2máx",AN107&gt;45,AN107&lt;=65),"11",IF(AND(AG107="vVO2máx",AN107&gt;65,AN107&lt;=75),"12-13",IF(AND(AG107="vVO2máx",AN107&gt;=80,AN107&lt;=85),"14-16",IF(AND(AG107="vVO2máx",AN107&gt;=85,AN107&lt;100),"17-19",IF(AND(AG107="vVO2máx",AN107&gt;=100),"20",IF(AND(AG107="FCR",AN107&gt;40,AN107&lt;=60),"12-13",IF(AND(AG107="FCR",AN107&gt;60,AN107&lt;=84),"14-16",IF(AND(AG107="FCR",AN107&gt;=85,AN107&lt;100),"17-19",IF(AND(AG107="FCR",AN107=100),"20",""))))))))))),"")</f>
        <v/>
      </c>
      <c r="AQ107" s="409">
        <f>IFERROR(IF(AM107="vVO2máx",(Avaliações!$C$51*'Microciclos - Endurance (2)'!AN107)/100,IF(AM107="Velocidade_crítica",IF(AN107="80% VC",Avaliações!#REF!*0.8,IF(AN107="100% VC",Avaliações!#REF!*1,IF(AN107="120% VC",Avaliações!#REF!*1.2,IF(AN107="&gt;30%",Avaliações!$C$54*1.3,IF(AN107="&gt;40%",Avaliações!$C$54*1.4,0))))),IF(AM107="PACE_Daniels",INDEX(BASE!$Q$4:$V$60,MATCH(Avaliações!$C$53,BASE!$Q$4:$Q$60,0),MATCH('Microciclos - Endurance (2)'!AN107,BASE!$Q$4:$V$4,0)),0))),"")</f>
        <v>0</v>
      </c>
      <c r="AR107" s="409" t="str">
        <f t="shared" si="1019"/>
        <v/>
      </c>
      <c r="AV107" s="407"/>
      <c r="AW107" s="407"/>
      <c r="AX107" s="407"/>
      <c r="AY107" s="407"/>
      <c r="AZ107" s="407">
        <f t="shared" si="1154"/>
        <v>0</v>
      </c>
      <c r="BA107" s="407">
        <f t="shared" si="1020"/>
        <v>0</v>
      </c>
      <c r="BB107" s="408" t="str">
        <f t="shared" si="1021"/>
        <v/>
      </c>
      <c r="BC107" s="407" t="s">
        <v>144</v>
      </c>
      <c r="BD107" s="407"/>
      <c r="BE107" s="409" t="str">
        <f t="shared" si="1022"/>
        <v/>
      </c>
      <c r="BF107" s="410" t="str">
        <f t="shared" si="1023"/>
        <v/>
      </c>
      <c r="BG107" s="407" t="str">
        <f>IFERROR(IF(BC107="PACE_Daniels",(INDEX(BASE!$AE$4:$AH$8,MATCH('Microciclos - Endurance (2)'!BD107,BASE!$AE$4:$AE$8,0),4)),IF(AND(BC107="vVO2máx",BD107&gt;=35,BD107&lt;=45),"9-11",IF(AND(BC107="vVO2máx",BD107&gt;45,BD107&lt;=65),"11",IF(AND(BC107="vVO2máx",BD107&gt;65,BD107&lt;=75),"12-13",IF(AND(BC107="vVO2máx",BD107&gt;=80,BD107&lt;=85),"14-16",IF(AND(BC107="vVO2máx",BD107&gt;=85,BD107&lt;100),"17-19",IF(AND(BC107="vVO2máx",BD107&gt;=100),"20",IF(AND(BC107="FCR",BD107&gt;40,BD107&lt;=60),"12-13",IF(AND(BC107="FCR",BD107&gt;60,BD107&lt;=84),"14-16",IF(AND(BC107="FCR",BD107&gt;=85,BD107&lt;100),"17-19",IF(AND(BC107="FCR",BD107=100),"20",""))))))))))),"")</f>
        <v/>
      </c>
      <c r="BH107" s="409" t="str">
        <f>IFERROR(IF(BC107="vVO2máx",(Avaliações!$C$51*'Microciclos - Endurance (2)'!BD107)/100,IF(BC107="Velocidade_crítica",IF(BD107="80% VC",Avaliações!#REF!*0.8,IF(BD107="100% VC",Avaliações!#REF!*1,IF(BD107="120% VC",Avaliações!#REF!*1.2,IF(BD107="&gt;30%",Avaliações!$C$54*1.3,IF(BD107="&gt;40%",Avaliações!$C$54*1.4,0))))),IF(BC107="PACE_Daniels",INDEX(BASE!$Q$4:$V$60,MATCH(Avaliações!$C$53,BASE!$Q$4:$Q$60,0),MATCH('Microciclos - Endurance (2)'!BD107,BASE!$Q$4:$V$4,0)),""))),"")</f>
        <v/>
      </c>
      <c r="BI107" s="407" t="s">
        <v>144</v>
      </c>
      <c r="BJ107" s="407"/>
      <c r="BK107" s="410" t="str">
        <f t="shared" si="1024"/>
        <v/>
      </c>
      <c r="BL107" s="407" t="str">
        <f>IFERROR(IF(BC107="PACE_Daniels",(INDEX(BASE!$AE$4:$AH$7,MATCH('Microciclos - Endurance (2)'!BJ107,BASE!$AE$4:$AE$7,0),4)),IF(AND(BC107="vVO2máx",BJ107&gt;=35,BJ107&lt;=45),"9-11",IF(AND(BC107="vVO2máx",BJ107&gt;45,BJ107&lt;=65),"11",IF(AND(BC107="vVO2máx",BJ107&gt;65,BJ107&lt;=75),"12-13",IF(AND(BC107="vVO2máx",BJ107&gt;=80,BJ107&lt;=85),"14-16",IF(AND(BC107="vVO2máx",BJ107&gt;=85,BJ107&lt;100),"17-19",IF(AND(BC107="vVO2máx",BJ107&gt;=100),"20",IF(AND(BC107="FCR",BJ107&gt;40,BJ107&lt;=60),"12-13",IF(AND(BC107="FCR",BJ107&gt;60,BJ107&lt;=84),"14-16",IF(AND(BC107="FCR",BJ107&gt;=85,BJ107&lt;100),"17-19",IF(AND(BC107="FCR",BJ107=100),"20",""))))))))))),"")</f>
        <v/>
      </c>
      <c r="BM107" s="409">
        <f>IFERROR(IF(BI107="vVO2máx",(Avaliações!$C$51*'Microciclos - Endurance (2)'!BJ107)/100,IF(BI107="Velocidade_crítica",IF(BJ107="80% VC",Avaliações!#REF!*0.8,IF(BJ107="100% VC",Avaliações!#REF!*1,IF(BJ107="120% VC",Avaliações!#REF!*1.2,IF(BJ107="&gt;30%",Avaliações!$C$54*1.3,IF(BJ107="&gt;40%",Avaliações!$C$54*1.4,0))))),IF(BI107="PACE_Daniels",INDEX(BASE!$Q$4:$V$60,MATCH(Avaliações!$C$53,BASE!$Q$4:$Q$60,0),MATCH('Microciclos - Endurance (2)'!BJ107,BASE!$Q$4:$V$4,0)),0))),"")</f>
        <v>0</v>
      </c>
      <c r="BN107" s="409" t="str">
        <f t="shared" si="1025"/>
        <v/>
      </c>
      <c r="BR107" s="407"/>
      <c r="BS107" s="407"/>
      <c r="BT107" s="407"/>
      <c r="BU107" s="407"/>
      <c r="BV107" s="407">
        <f t="shared" si="1155"/>
        <v>0</v>
      </c>
      <c r="BW107" s="407">
        <f t="shared" si="1026"/>
        <v>0</v>
      </c>
      <c r="BX107" s="408" t="str">
        <f t="shared" si="1027"/>
        <v/>
      </c>
      <c r="BY107" s="407" t="s">
        <v>144</v>
      </c>
      <c r="BZ107" s="407"/>
      <c r="CA107" s="409" t="str">
        <f t="shared" si="1028"/>
        <v/>
      </c>
      <c r="CB107" s="410" t="str">
        <f t="shared" si="1029"/>
        <v/>
      </c>
      <c r="CC107" s="407" t="str">
        <f>IFERROR(IF(BY107="PACE_Daniels",(INDEX(BASE!$AE$4:$AH$8,MATCH('Microciclos - Endurance (2)'!BZ107,BASE!$AE$4:$AE$8,0),4)),IF(AND(BY107="vVO2máx",BZ107&gt;=35,BZ107&lt;=45),"9-11",IF(AND(BY107="vVO2máx",BZ107&gt;45,BZ107&lt;=65),"11",IF(AND(BY107="vVO2máx",BZ107&gt;65,BZ107&lt;=75),"12-13",IF(AND(BY107="vVO2máx",BZ107&gt;=80,BZ107&lt;=85),"14-16",IF(AND(BY107="vVO2máx",BZ107&gt;=85,BZ107&lt;100),"17-19",IF(AND(BY107="vVO2máx",BZ107&gt;=100),"20",IF(AND(BY107="FCR",BZ107&gt;40,BZ107&lt;=60),"12-13",IF(AND(BY107="FCR",BZ107&gt;60,BZ107&lt;=84),"14-16",IF(AND(BY107="FCR",BZ107&gt;=85,BZ107&lt;100),"17-19",IF(AND(BY107="FCR",BZ107=100),"20",""))))))))))),"")</f>
        <v/>
      </c>
      <c r="CD107" s="409" t="str">
        <f>IFERROR(IF(BY107="vVO2máx",(Avaliações!$C$51*'Microciclos - Endurance (2)'!BZ107)/100,IF(BY107="Velocidade_crítica",IF(BZ107="80% VC",Avaliações!#REF!*0.8,IF(BZ107="100% VC",Avaliações!#REF!*1,IF(BZ107="120% VC",Avaliações!#REF!*1.2,IF(BZ107="&gt;30%",Avaliações!$C$54*1.3,IF(BZ107="&gt;40%",Avaliações!$C$54*1.4,0))))),IF(BY107="PACE_Daniels",INDEX(BASE!$Q$4:$V$60,MATCH(Avaliações!$C$53,BASE!$Q$4:$Q$60,0),MATCH('Microciclos - Endurance (2)'!BZ107,BASE!$Q$4:$V$4,0)),""))),"")</f>
        <v/>
      </c>
      <c r="CE107" s="407" t="s">
        <v>144</v>
      </c>
      <c r="CF107" s="407"/>
      <c r="CG107" s="410" t="str">
        <f t="shared" si="1030"/>
        <v/>
      </c>
      <c r="CH107" s="407" t="str">
        <f>IFERROR(IF(BY107="PACE_Daniels",(INDEX(BASE!$AE$4:$AH$7,MATCH('Microciclos - Endurance (2)'!CF107,BASE!$AE$4:$AE$7,0),4)),IF(AND(BY107="vVO2máx",CF107&gt;=35,CF107&lt;=45),"9-11",IF(AND(BY107="vVO2máx",CF107&gt;45,CF107&lt;=65),"11",IF(AND(BY107="vVO2máx",CF107&gt;65,CF107&lt;=75),"12-13",IF(AND(BY107="vVO2máx",CF107&gt;=80,CF107&lt;=85),"14-16",IF(AND(BY107="vVO2máx",CF107&gt;=85,CF107&lt;100),"17-19",IF(AND(BY107="vVO2máx",CF107&gt;=100),"20",IF(AND(BY107="FCR",CF107&gt;40,CF107&lt;=60),"12-13",IF(AND(BY107="FCR",CF107&gt;60,CF107&lt;=84),"14-16",IF(AND(BY107="FCR",CF107&gt;=85,CF107&lt;100),"17-19",IF(AND(BY107="FCR",CF107=100),"20",""))))))))))),"")</f>
        <v/>
      </c>
      <c r="CI107" s="409">
        <f>IFERROR(IF(CE107="vVO2máx",(Avaliações!$C$51*'Microciclos - Endurance (2)'!CF107)/100,IF(CE107="Velocidade_crítica",IF(CF107="80% VC",Avaliações!#REF!*0.8,IF(CF107="100% VC",Avaliações!#REF!*1,IF(CF107="120% VC",Avaliações!#REF!*1.2,IF(CF107="&gt;30%",Avaliações!$C$54*1.3,IF(CF107="&gt;40%",Avaliações!$C$54*1.4,0))))),IF(CE107="PACE_Daniels",INDEX(BASE!$Q$4:$V$60,MATCH(Avaliações!$C$53,BASE!$Q$4:$Q$60,0),MATCH('Microciclos - Endurance (2)'!CF107,BASE!$Q$4:$V$4,0)),0))),"")</f>
        <v>0</v>
      </c>
      <c r="CJ107" s="409" t="str">
        <f t="shared" si="1031"/>
        <v/>
      </c>
      <c r="CN107" s="407"/>
      <c r="CO107" s="407"/>
      <c r="CP107" s="407"/>
      <c r="CQ107" s="407"/>
      <c r="CR107" s="407">
        <f t="shared" si="1156"/>
        <v>0</v>
      </c>
      <c r="CS107" s="407">
        <f t="shared" si="1032"/>
        <v>0</v>
      </c>
      <c r="CT107" s="408" t="str">
        <f t="shared" si="1033"/>
        <v/>
      </c>
      <c r="CU107" s="407" t="s">
        <v>144</v>
      </c>
      <c r="CV107" s="407"/>
      <c r="CW107" s="409" t="str">
        <f t="shared" si="1034"/>
        <v/>
      </c>
      <c r="CX107" s="410" t="str">
        <f t="shared" si="1035"/>
        <v/>
      </c>
      <c r="CY107" s="407" t="str">
        <f>IFERROR(IF(CU107="PACE_Daniels",(INDEX(BASE!$AE$4:$AH$8,MATCH('Microciclos - Endurance (2)'!CV107,BASE!$AE$4:$AE$8,0),4)),IF(AND(CU107="vVO2máx",CV107&gt;=35,CV107&lt;=45),"9-11",IF(AND(CU107="vVO2máx",CV107&gt;45,CV107&lt;=65),"11",IF(AND(CU107="vVO2máx",CV107&gt;65,CV107&lt;=75),"12-13",IF(AND(CU107="vVO2máx",CV107&gt;=80,CV107&lt;=85),"14-16",IF(AND(CU107="vVO2máx",CV107&gt;=85,CV107&lt;100),"17-19",IF(AND(CU107="vVO2máx",CV107&gt;=100),"20",IF(AND(CU107="FCR",CV107&gt;40,CV107&lt;=60),"12-13",IF(AND(CU107="FCR",CV107&gt;60,CV107&lt;=84),"14-16",IF(AND(CU107="FCR",CV107&gt;=85,CV107&lt;100),"17-19",IF(AND(CU107="FCR",CV107=100),"20",""))))))))))),"")</f>
        <v/>
      </c>
      <c r="CZ107" s="409" t="str">
        <f>IFERROR(IF(CU107="vVO2máx",(Avaliações!$C$51*'Microciclos - Endurance (2)'!CV107)/100,IF(CU107="Velocidade_crítica",IF(CV107="80% VC",Avaliações!#REF!*0.8,IF(CV107="100% VC",Avaliações!#REF!*1,IF(CV107="120% VC",Avaliações!#REF!*1.2,IF(CV107="&gt;30%",Avaliações!$C$54*1.3,IF(CV107="&gt;40%",Avaliações!$C$54*1.4,0))))),IF(CU107="PACE_Daniels",INDEX(BASE!$Q$4:$V$60,MATCH(Avaliações!$C$53,BASE!$Q$4:$Q$60,0),MATCH('Microciclos - Endurance (2)'!CV107,BASE!$Q$4:$V$4,0)),""))),"")</f>
        <v/>
      </c>
      <c r="DA107" s="407" t="s">
        <v>144</v>
      </c>
      <c r="DB107" s="407"/>
      <c r="DC107" s="410" t="str">
        <f t="shared" si="1036"/>
        <v/>
      </c>
      <c r="DD107" s="407" t="str">
        <f>IFERROR(IF(CU107="PACE_Daniels",(INDEX(BASE!$AE$4:$AH$7,MATCH('Microciclos - Endurance (2)'!DB107,BASE!$AE$4:$AE$7,0),4)),IF(AND(CU107="vVO2máx",DB107&gt;=35,DB107&lt;=45),"9-11",IF(AND(CU107="vVO2máx",DB107&gt;45,DB107&lt;=65),"11",IF(AND(CU107="vVO2máx",DB107&gt;65,DB107&lt;=75),"12-13",IF(AND(CU107="vVO2máx",DB107&gt;=80,DB107&lt;=85),"14-16",IF(AND(CU107="vVO2máx",DB107&gt;=85,DB107&lt;100),"17-19",IF(AND(CU107="vVO2máx",DB107&gt;=100),"20",IF(AND(CU107="FCR",DB107&gt;40,DB107&lt;=60),"12-13",IF(AND(CU107="FCR",DB107&gt;60,DB107&lt;=84),"14-16",IF(AND(CU107="FCR",DB107&gt;=85,DB107&lt;100),"17-19",IF(AND(CU107="FCR",DB107=100),"20",""))))))))))),"")</f>
        <v/>
      </c>
      <c r="DE107" s="409">
        <f>IFERROR(IF(DA107="vVO2máx",(Avaliações!$C$51*'Microciclos - Endurance (2)'!DB107)/100,IF(DA107="Velocidade_crítica",IF(DB107="80% VC",Avaliações!#REF!*0.8,IF(DB107="100% VC",Avaliações!#REF!*1,IF(DB107="120% VC",Avaliações!#REF!*1.2,IF(DB107="&gt;30%",Avaliações!$C$54*1.3,IF(DB107="&gt;40%",Avaliações!$C$54*1.4,0))))),IF(DA107="PACE_Daniels",INDEX(BASE!$Q$4:$V$60,MATCH(Avaliações!$C$53,BASE!$Q$4:$Q$60,0),MATCH('Microciclos - Endurance (2)'!DB107,BASE!$Q$4:$V$4,0)),0))),"")</f>
        <v>0</v>
      </c>
      <c r="DF107" s="409" t="str">
        <f t="shared" si="1037"/>
        <v/>
      </c>
      <c r="DJ107" s="407"/>
      <c r="DK107" s="407"/>
      <c r="DL107" s="407"/>
      <c r="DM107" s="407"/>
      <c r="DN107" s="407">
        <f t="shared" si="1157"/>
        <v>0</v>
      </c>
      <c r="DO107" s="407">
        <f t="shared" si="1038"/>
        <v>0</v>
      </c>
      <c r="DP107" s="408" t="str">
        <f t="shared" si="1039"/>
        <v/>
      </c>
      <c r="DQ107" s="407" t="s">
        <v>144</v>
      </c>
      <c r="DR107" s="407"/>
      <c r="DS107" s="409" t="str">
        <f t="shared" si="1040"/>
        <v/>
      </c>
      <c r="DT107" s="410" t="str">
        <f t="shared" si="1041"/>
        <v/>
      </c>
      <c r="DU107" s="407" t="str">
        <f>IFERROR(IF(DQ107="PACE_Daniels",(INDEX(BASE!$AE$4:$AH$8,MATCH('Microciclos - Endurance (2)'!DR107,BASE!$AE$4:$AE$8,0),4)),IF(AND(DQ107="vVO2máx",DR107&gt;=35,DR107&lt;=45),"9-11",IF(AND(DQ107="vVO2máx",DR107&gt;45,DR107&lt;=65),"11",IF(AND(DQ107="vVO2máx",DR107&gt;65,DR107&lt;=75),"12-13",IF(AND(DQ107="vVO2máx",DR107&gt;=80,DR107&lt;=85),"14-16",IF(AND(DQ107="vVO2máx",DR107&gt;=85,DR107&lt;100),"17-19",IF(AND(DQ107="vVO2máx",DR107&gt;=100),"20",IF(AND(DQ107="FCR",DR107&gt;40,DR107&lt;=60),"12-13",IF(AND(DQ107="FCR",DR107&gt;60,DR107&lt;=84),"14-16",IF(AND(DQ107="FCR",DR107&gt;=85,DR107&lt;100),"17-19",IF(AND(DQ107="FCR",DR107=100),"20",""))))))))))),"")</f>
        <v/>
      </c>
      <c r="DV107" s="409" t="str">
        <f>IFERROR(IF(DQ107="vVO2máx",(Avaliações!$C$51*'Microciclos - Endurance (2)'!DR107)/100,IF(DQ107="Velocidade_crítica",IF(DR107="80% VC",Avaliações!#REF!*0.8,IF(DR107="100% VC",Avaliações!#REF!*1,IF(DR107="120% VC",Avaliações!#REF!*1.2,IF(DR107="&gt;30%",Avaliações!$C$54*1.3,IF(DR107="&gt;40%",Avaliações!$C$54*1.4,0))))),IF(DQ107="PACE_Daniels",INDEX(BASE!$Q$4:$V$60,MATCH(Avaliações!$C$53,BASE!$Q$4:$Q$60,0),MATCH('Microciclos - Endurance (2)'!DR107,BASE!$Q$4:$V$4,0)),""))),"")</f>
        <v/>
      </c>
      <c r="DW107" s="407" t="s">
        <v>144</v>
      </c>
      <c r="DX107" s="407"/>
      <c r="DY107" s="410" t="str">
        <f t="shared" si="1042"/>
        <v/>
      </c>
      <c r="DZ107" s="407" t="str">
        <f>IFERROR(IF(DQ107="PACE_Daniels",(INDEX(BASE!$AE$4:$AH$7,MATCH('Microciclos - Endurance (2)'!DX107,BASE!$AE$4:$AE$7,0),4)),IF(AND(DQ107="vVO2máx",DX107&gt;=35,DX107&lt;=45),"9-11",IF(AND(DQ107="vVO2máx",DX107&gt;45,DX107&lt;=65),"11",IF(AND(DQ107="vVO2máx",DX107&gt;65,DX107&lt;=75),"12-13",IF(AND(DQ107="vVO2máx",DX107&gt;=80,DX107&lt;=85),"14-16",IF(AND(DQ107="vVO2máx",DX107&gt;=85,DX107&lt;100),"17-19",IF(AND(DQ107="vVO2máx",DX107&gt;=100),"20",IF(AND(DQ107="FCR",DX107&gt;40,DX107&lt;=60),"12-13",IF(AND(DQ107="FCR",DX107&gt;60,DX107&lt;=84),"14-16",IF(AND(DQ107="FCR",DX107&gt;=85,DX107&lt;100),"17-19",IF(AND(DQ107="FCR",DX107=100),"20",""))))))))))),"")</f>
        <v/>
      </c>
      <c r="EA107" s="409">
        <f>IFERROR(IF(DW107="vVO2máx",(Avaliações!$C$51*'Microciclos - Endurance (2)'!DX107)/100,IF(DW107="Velocidade_crítica",IF(DX107="80% VC",Avaliações!#REF!*0.8,IF(DX107="100% VC",Avaliações!#REF!*1,IF(DX107="120% VC",Avaliações!#REF!*1.2,IF(DX107="&gt;30%",Avaliações!$C$54*1.3,IF(DX107="&gt;40%",Avaliações!$C$54*1.4,0))))),IF(DW107="PACE_Daniels",INDEX(BASE!$Q$4:$V$60,MATCH(Avaliações!$C$53,BASE!$Q$4:$Q$60,0),MATCH('Microciclos - Endurance (2)'!DX107,BASE!$Q$4:$V$4,0)),0))),"")</f>
        <v>0</v>
      </c>
      <c r="EB107" s="409" t="str">
        <f t="shared" si="1043"/>
        <v/>
      </c>
      <c r="EF107" s="407"/>
      <c r="EG107" s="407"/>
      <c r="EH107" s="407"/>
      <c r="EI107" s="407"/>
      <c r="EJ107" s="407">
        <f t="shared" si="1158"/>
        <v>0</v>
      </c>
      <c r="EK107" s="407">
        <f t="shared" si="1044"/>
        <v>0</v>
      </c>
      <c r="EL107" s="408" t="str">
        <f t="shared" si="1045"/>
        <v/>
      </c>
      <c r="EM107" s="407" t="s">
        <v>144</v>
      </c>
      <c r="EN107" s="407"/>
      <c r="EO107" s="409" t="str">
        <f t="shared" si="1046"/>
        <v/>
      </c>
      <c r="EP107" s="410" t="str">
        <f t="shared" si="1047"/>
        <v/>
      </c>
      <c r="EQ107" s="407" t="str">
        <f>IFERROR(IF(EM107="PACE_Daniels",(INDEX(BASE!$AE$4:$AH$8,MATCH('Microciclos - Endurance (2)'!EN107,BASE!$AE$4:$AE$8,0),4)),IF(AND(EM107="vVO2máx",EN107&gt;=35,EN107&lt;=45),"9-11",IF(AND(EM107="vVO2máx",EN107&gt;45,EN107&lt;=65),"11",IF(AND(EM107="vVO2máx",EN107&gt;65,EN107&lt;=75),"12-13",IF(AND(EM107="vVO2máx",EN107&gt;=80,EN107&lt;=85),"14-16",IF(AND(EM107="vVO2máx",EN107&gt;=85,EN107&lt;100),"17-19",IF(AND(EM107="vVO2máx",EN107&gt;=100),"20",IF(AND(EM107="FCR",EN107&gt;40,EN107&lt;=60),"12-13",IF(AND(EM107="FCR",EN107&gt;60,EN107&lt;=84),"14-16",IF(AND(EM107="FCR",EN107&gt;=85,EN107&lt;100),"17-19",IF(AND(EM107="FCR",EN107=100),"20",""))))))))))),"")</f>
        <v/>
      </c>
      <c r="ER107" s="409" t="str">
        <f>IFERROR(IF(EM107="vVO2máx",(Avaliações!$C$51*'Microciclos - Endurance (2)'!EN107)/100,IF(EM107="Velocidade_crítica",IF(EN107="80% VC",Avaliações!#REF!*0.8,IF(EN107="100% VC",Avaliações!#REF!*1,IF(EN107="120% VC",Avaliações!#REF!*1.2,IF(EN107="&gt;30%",Avaliações!$C$54*1.3,IF(EN107="&gt;40%",Avaliações!$C$54*1.4,0))))),IF(EM107="PACE_Daniels",INDEX(BASE!$Q$4:$V$60,MATCH(Avaliações!$C$53,BASE!$Q$4:$Q$60,0),MATCH('Microciclos - Endurance (2)'!EN107,BASE!$Q$4:$V$4,0)),""))),"")</f>
        <v/>
      </c>
      <c r="ES107" s="407" t="s">
        <v>144</v>
      </c>
      <c r="ET107" s="407"/>
      <c r="EU107" s="410" t="str">
        <f t="shared" si="1048"/>
        <v/>
      </c>
      <c r="EV107" s="407" t="str">
        <f>IFERROR(IF(EM107="PACE_Daniels",(INDEX(BASE!$AE$4:$AH$7,MATCH('Microciclos - Endurance (2)'!ET107,BASE!$AE$4:$AE$7,0),4)),IF(AND(EM107="vVO2máx",ET107&gt;=35,ET107&lt;=45),"9-11",IF(AND(EM107="vVO2máx",ET107&gt;45,ET107&lt;=65),"11",IF(AND(EM107="vVO2máx",ET107&gt;65,ET107&lt;=75),"12-13",IF(AND(EM107="vVO2máx",ET107&gt;=80,ET107&lt;=85),"14-16",IF(AND(EM107="vVO2máx",ET107&gt;=85,ET107&lt;100),"17-19",IF(AND(EM107="vVO2máx",ET107&gt;=100),"20",IF(AND(EM107="FCR",ET107&gt;40,ET107&lt;=60),"12-13",IF(AND(EM107="FCR",ET107&gt;60,ET107&lt;=84),"14-16",IF(AND(EM107="FCR",ET107&gt;=85,ET107&lt;100),"17-19",IF(AND(EM107="FCR",ET107=100),"20",""))))))))))),"")</f>
        <v/>
      </c>
      <c r="EW107" s="409">
        <f>IFERROR(IF(ES107="vVO2máx",(Avaliações!$C$51*'Microciclos - Endurance (2)'!ET107)/100,IF(ES107="Velocidade_crítica",IF(ET107="80% VC",Avaliações!#REF!*0.8,IF(ET107="100% VC",Avaliações!#REF!*1,IF(ET107="120% VC",Avaliações!#REF!*1.2,IF(ET107="&gt;30%",Avaliações!$C$54*1.3,IF(ET107="&gt;40%",Avaliações!$C$54*1.4,0))))),IF(ES107="PACE_Daniels",INDEX(BASE!$Q$4:$V$60,MATCH(Avaliações!$C$53,BASE!$Q$4:$Q$60,0),MATCH('Microciclos - Endurance (2)'!ET107,BASE!$Q$4:$V$4,0)),0))),"")</f>
        <v>0</v>
      </c>
      <c r="EX107" s="409" t="str">
        <f t="shared" si="1049"/>
        <v/>
      </c>
      <c r="FB107" s="407"/>
      <c r="FC107" s="407"/>
      <c r="FD107" s="407"/>
      <c r="FE107" s="407"/>
      <c r="FF107" s="407">
        <f t="shared" si="1159"/>
        <v>0</v>
      </c>
      <c r="FG107" s="407">
        <f t="shared" si="1050"/>
        <v>0</v>
      </c>
      <c r="FH107" s="408" t="str">
        <f t="shared" si="1051"/>
        <v/>
      </c>
      <c r="FI107" s="407" t="s">
        <v>144</v>
      </c>
      <c r="FJ107" s="407"/>
      <c r="FK107" s="409" t="str">
        <f t="shared" si="1052"/>
        <v/>
      </c>
      <c r="FL107" s="410" t="str">
        <f t="shared" si="1053"/>
        <v/>
      </c>
      <c r="FM107" s="407" t="str">
        <f>IFERROR(IF(FI107="PACE_Daniels",(INDEX(BASE!$AE$4:$AH$8,MATCH('Microciclos - Endurance (2)'!FJ107,BASE!$AE$4:$AE$8,0),4)),IF(AND(FI107="vVO2máx",FJ107&gt;=35,FJ107&lt;=45),"9-11",IF(AND(FI107="vVO2máx",FJ107&gt;45,FJ107&lt;=65),"11",IF(AND(FI107="vVO2máx",FJ107&gt;65,FJ107&lt;=75),"12-13",IF(AND(FI107="vVO2máx",FJ107&gt;=80,FJ107&lt;=85),"14-16",IF(AND(FI107="vVO2máx",FJ107&gt;=85,FJ107&lt;100),"17-19",IF(AND(FI107="vVO2máx",FJ107&gt;=100),"20",IF(AND(FI107="FCR",FJ107&gt;40,FJ107&lt;=60),"12-13",IF(AND(FI107="FCR",FJ107&gt;60,FJ107&lt;=84),"14-16",IF(AND(FI107="FCR",FJ107&gt;=85,FJ107&lt;100),"17-19",IF(AND(FI107="FCR",FJ107=100),"20",""))))))))))),"")</f>
        <v/>
      </c>
      <c r="FN107" s="409" t="str">
        <f>IFERROR(IF(FI107="vVO2máx",(Avaliações!$C$51*'Microciclos - Endurance (2)'!FJ107)/100,IF(FI107="Velocidade_crítica",IF(FJ107="80% VC",Avaliações!#REF!*0.8,IF(FJ107="100% VC",Avaliações!#REF!*1,IF(FJ107="120% VC",Avaliações!#REF!*1.2,IF(FJ107="&gt;30%",Avaliações!$C$54*1.3,IF(FJ107="&gt;40%",Avaliações!$C$54*1.4,0))))),IF(FI107="PACE_Daniels",INDEX(BASE!$Q$4:$V$60,MATCH(Avaliações!$C$53,BASE!$Q$4:$Q$60,0),MATCH('Microciclos - Endurance (2)'!FJ107,BASE!$Q$4:$V$4,0)),""))),"")</f>
        <v/>
      </c>
      <c r="FO107" s="407" t="s">
        <v>144</v>
      </c>
      <c r="FP107" s="407"/>
      <c r="FQ107" s="410" t="str">
        <f t="shared" si="1054"/>
        <v/>
      </c>
      <c r="FR107" s="407" t="str">
        <f>IFERROR(IF(FI107="PACE_Daniels",(INDEX(BASE!$AE$4:$AH$7,MATCH('Microciclos - Endurance (2)'!FP107,BASE!$AE$4:$AE$7,0),4)),IF(AND(FI107="vVO2máx",FP107&gt;=35,FP107&lt;=45),"9-11",IF(AND(FI107="vVO2máx",FP107&gt;45,FP107&lt;=65),"11",IF(AND(FI107="vVO2máx",FP107&gt;65,FP107&lt;=75),"12-13",IF(AND(FI107="vVO2máx",FP107&gt;=80,FP107&lt;=85),"14-16",IF(AND(FI107="vVO2máx",FP107&gt;=85,FP107&lt;100),"17-19",IF(AND(FI107="vVO2máx",FP107&gt;=100),"20",IF(AND(FI107="FCR",FP107&gt;40,FP107&lt;=60),"12-13",IF(AND(FI107="FCR",FP107&gt;60,FP107&lt;=84),"14-16",IF(AND(FI107="FCR",FP107&gt;=85,FP107&lt;100),"17-19",IF(AND(FI107="FCR",FP107=100),"20",""))))))))))),"")</f>
        <v/>
      </c>
      <c r="FS107" s="409">
        <f>IFERROR(IF(FO107="vVO2máx",(Avaliações!$C$51*'Microciclos - Endurance (2)'!FP107)/100,IF(FO107="Velocidade_crítica",IF(FP107="80% VC",Avaliações!#REF!*0.8,IF(FP107="100% VC",Avaliações!#REF!*1,IF(FP107="120% VC",Avaliações!#REF!*1.2,IF(FP107="&gt;30%",Avaliações!$C$54*1.3,IF(FP107="&gt;40%",Avaliações!$C$54*1.4,0))))),IF(FO107="PACE_Daniels",INDEX(BASE!$Q$4:$V$60,MATCH(Avaliações!$C$53,BASE!$Q$4:$Q$60,0),MATCH('Microciclos - Endurance (2)'!FP107,BASE!$Q$4:$V$4,0)),0))),"")</f>
        <v>0</v>
      </c>
      <c r="FT107" s="409" t="str">
        <f t="shared" si="1055"/>
        <v/>
      </c>
      <c r="FX107" s="407"/>
      <c r="FY107" s="407"/>
      <c r="FZ107" s="407"/>
      <c r="GA107" s="407"/>
      <c r="GB107" s="407">
        <f t="shared" si="1160"/>
        <v>0</v>
      </c>
      <c r="GC107" s="407">
        <f t="shared" si="1056"/>
        <v>0</v>
      </c>
      <c r="GD107" s="408" t="str">
        <f t="shared" si="1057"/>
        <v/>
      </c>
      <c r="GE107" s="407" t="s">
        <v>144</v>
      </c>
      <c r="GF107" s="407"/>
      <c r="GG107" s="409" t="str">
        <f t="shared" si="1058"/>
        <v/>
      </c>
      <c r="GH107" s="410" t="str">
        <f t="shared" si="1059"/>
        <v/>
      </c>
      <c r="GI107" s="407" t="str">
        <f>IFERROR(IF(GE107="PACE_Daniels",(INDEX(BASE!$AE$4:$AH$8,MATCH('Microciclos - Endurance (2)'!GF107,BASE!$AE$4:$AE$8,0),4)),IF(AND(GE107="vVO2máx",GF107&gt;=35,GF107&lt;=45),"9-11",IF(AND(GE107="vVO2máx",GF107&gt;45,GF107&lt;=65),"11",IF(AND(GE107="vVO2máx",GF107&gt;65,GF107&lt;=75),"12-13",IF(AND(GE107="vVO2máx",GF107&gt;=80,GF107&lt;=85),"14-16",IF(AND(GE107="vVO2máx",GF107&gt;=85,GF107&lt;100),"17-19",IF(AND(GE107="vVO2máx",GF107&gt;=100),"20",IF(AND(GE107="FCR",GF107&gt;40,GF107&lt;=60),"12-13",IF(AND(GE107="FCR",GF107&gt;60,GF107&lt;=84),"14-16",IF(AND(GE107="FCR",GF107&gt;=85,GF107&lt;100),"17-19",IF(AND(GE107="FCR",GF107=100),"20",""))))))))))),"")</f>
        <v/>
      </c>
      <c r="GJ107" s="409" t="str">
        <f>IFERROR(IF(GE107="vVO2máx",(Avaliações!$C$51*'Microciclos - Endurance (2)'!GF107)/100,IF(GE107="Velocidade_crítica",IF(GF107="80% VC",Avaliações!#REF!*0.8,IF(GF107="100% VC",Avaliações!#REF!*1,IF(GF107="120% VC",Avaliações!#REF!*1.2,IF(GF107="&gt;30%",Avaliações!$C$54*1.3,IF(GF107="&gt;40%",Avaliações!$C$54*1.4,0))))),IF(GE107="PACE_Daniels",INDEX(BASE!$Q$4:$V$60,MATCH(Avaliações!$C$53,BASE!$Q$4:$Q$60,0),MATCH('Microciclos - Endurance (2)'!GF107,BASE!$Q$4:$V$4,0)),""))),"")</f>
        <v/>
      </c>
      <c r="GK107" s="407" t="s">
        <v>144</v>
      </c>
      <c r="GL107" s="407"/>
      <c r="GM107" s="410" t="str">
        <f t="shared" si="1060"/>
        <v/>
      </c>
      <c r="GN107" s="407" t="str">
        <f>IFERROR(IF(GE107="PACE_Daniels",(INDEX(BASE!$AE$4:$AH$7,MATCH('Microciclos - Endurance (2)'!GL107,BASE!$AE$4:$AE$7,0),4)),IF(AND(GE107="vVO2máx",GL107&gt;=35,GL107&lt;=45),"9-11",IF(AND(GE107="vVO2máx",GL107&gt;45,GL107&lt;=65),"11",IF(AND(GE107="vVO2máx",GL107&gt;65,GL107&lt;=75),"12-13",IF(AND(GE107="vVO2máx",GL107&gt;=80,GL107&lt;=85),"14-16",IF(AND(GE107="vVO2máx",GL107&gt;=85,GL107&lt;100),"17-19",IF(AND(GE107="vVO2máx",GL107&gt;=100),"20",IF(AND(GE107="FCR",GL107&gt;40,GL107&lt;=60),"12-13",IF(AND(GE107="FCR",GL107&gt;60,GL107&lt;=84),"14-16",IF(AND(GE107="FCR",GL107&gt;=85,GL107&lt;100),"17-19",IF(AND(GE107="FCR",GL107=100),"20",""))))))))))),"")</f>
        <v/>
      </c>
      <c r="GO107" s="409">
        <f>IFERROR(IF(GK107="vVO2máx",(Avaliações!$C$51*'Microciclos - Endurance (2)'!GL107)/100,IF(GK107="Velocidade_crítica",IF(GL107="80% VC",Avaliações!#REF!*0.8,IF(GL107="100% VC",Avaliações!#REF!*1,IF(GL107="120% VC",Avaliações!#REF!*1.2,IF(GL107="&gt;30%",Avaliações!$C$54*1.3,IF(GL107="&gt;40%",Avaliações!$C$54*1.4,0))))),IF(GK107="PACE_Daniels",INDEX(BASE!$Q$4:$V$60,MATCH(Avaliações!$C$53,BASE!$Q$4:$Q$60,0),MATCH('Microciclos - Endurance (2)'!GL107,BASE!$Q$4:$V$4,0)),0))),"")</f>
        <v>0</v>
      </c>
      <c r="GP107" s="409" t="str">
        <f t="shared" si="1061"/>
        <v/>
      </c>
      <c r="GT107" s="407"/>
      <c r="GU107" s="407"/>
      <c r="GV107" s="407"/>
      <c r="GW107" s="407"/>
      <c r="GX107" s="407">
        <f t="shared" si="1161"/>
        <v>0</v>
      </c>
      <c r="GY107" s="407">
        <f t="shared" si="1062"/>
        <v>0</v>
      </c>
      <c r="GZ107" s="408" t="str">
        <f t="shared" si="1063"/>
        <v/>
      </c>
      <c r="HA107" s="407" t="s">
        <v>144</v>
      </c>
      <c r="HB107" s="407"/>
      <c r="HC107" s="409" t="str">
        <f t="shared" si="1064"/>
        <v/>
      </c>
      <c r="HD107" s="410" t="str">
        <f t="shared" si="1065"/>
        <v/>
      </c>
      <c r="HE107" s="407" t="str">
        <f>IFERROR(IF(HA107="PACE_Daniels",(INDEX(BASE!$AE$4:$AH$8,MATCH('Microciclos - Endurance (2)'!HB107,BASE!$AE$4:$AE$8,0),4)),IF(AND(HA107="vVO2máx",HB107&gt;=35,HB107&lt;=45),"9-11",IF(AND(HA107="vVO2máx",HB107&gt;45,HB107&lt;=65),"11",IF(AND(HA107="vVO2máx",HB107&gt;65,HB107&lt;=75),"12-13",IF(AND(HA107="vVO2máx",HB107&gt;=80,HB107&lt;=85),"14-16",IF(AND(HA107="vVO2máx",HB107&gt;=85,HB107&lt;100),"17-19",IF(AND(HA107="vVO2máx",HB107&gt;=100),"20",IF(AND(HA107="FCR",HB107&gt;40,HB107&lt;=60),"12-13",IF(AND(HA107="FCR",HB107&gt;60,HB107&lt;=84),"14-16",IF(AND(HA107="FCR",HB107&gt;=85,HB107&lt;100),"17-19",IF(AND(HA107="FCR",HB107=100),"20",""))))))))))),"")</f>
        <v/>
      </c>
      <c r="HF107" s="409" t="str">
        <f>IFERROR(IF(HA107="vVO2máx",(Avaliações!$C$51*'Microciclos - Endurance (2)'!HB107)/100,IF(HA107="Velocidade_crítica",IF(HB107="80% VC",Avaliações!#REF!*0.8,IF(HB107="100% VC",Avaliações!#REF!*1,IF(HB107="120% VC",Avaliações!#REF!*1.2,IF(HB107="&gt;30%",Avaliações!$C$54*1.3,IF(HB107="&gt;40%",Avaliações!$C$54*1.4,0))))),IF(HA107="PACE_Daniels",INDEX(BASE!$Q$4:$V$60,MATCH(Avaliações!$C$53,BASE!$Q$4:$Q$60,0),MATCH('Microciclos - Endurance (2)'!HB107,BASE!$Q$4:$V$4,0)),""))),"")</f>
        <v/>
      </c>
      <c r="HG107" s="407" t="s">
        <v>144</v>
      </c>
      <c r="HH107" s="407"/>
      <c r="HI107" s="410" t="str">
        <f t="shared" si="1066"/>
        <v/>
      </c>
      <c r="HJ107" s="407" t="str">
        <f>IFERROR(IF(HA107="PACE_Daniels",(INDEX(BASE!$AE$4:$AH$7,MATCH('Microciclos - Endurance (2)'!HH107,BASE!$AE$4:$AE$7,0),4)),IF(AND(HA107="vVO2máx",HH107&gt;=35,HH107&lt;=45),"9-11",IF(AND(HA107="vVO2máx",HH107&gt;45,HH107&lt;=65),"11",IF(AND(HA107="vVO2máx",HH107&gt;65,HH107&lt;=75),"12-13",IF(AND(HA107="vVO2máx",HH107&gt;=80,HH107&lt;=85),"14-16",IF(AND(HA107="vVO2máx",HH107&gt;=85,HH107&lt;100),"17-19",IF(AND(HA107="vVO2máx",HH107&gt;=100),"20",IF(AND(HA107="FCR",HH107&gt;40,HH107&lt;=60),"12-13",IF(AND(HA107="FCR",HH107&gt;60,HH107&lt;=84),"14-16",IF(AND(HA107="FCR",HH107&gt;=85,HH107&lt;100),"17-19",IF(AND(HA107="FCR",HH107=100),"20",""))))))))))),"")</f>
        <v/>
      </c>
      <c r="HK107" s="409">
        <f>IFERROR(IF(HG107="vVO2máx",(Avaliações!$C$51*'Microciclos - Endurance (2)'!HH107)/100,IF(HG107="Velocidade_crítica",IF(HH107="80% VC",Avaliações!#REF!*0.8,IF(HH107="100% VC",Avaliações!#REF!*1,IF(HH107="120% VC",Avaliações!#REF!*1.2,IF(HH107="&gt;30%",Avaliações!$C$54*1.3,IF(HH107="&gt;40%",Avaliações!$C$54*1.4,0))))),IF(HG107="PACE_Daniels",INDEX(BASE!$Q$4:$V$60,MATCH(Avaliações!$C$53,BASE!$Q$4:$Q$60,0),MATCH('Microciclos - Endurance (2)'!HH107,BASE!$Q$4:$V$4,0)),0))),"")</f>
        <v>0</v>
      </c>
      <c r="HL107" s="409" t="str">
        <f t="shared" si="1067"/>
        <v/>
      </c>
      <c r="HP107" s="407"/>
      <c r="HQ107" s="407"/>
      <c r="HR107" s="407"/>
      <c r="HS107" s="407"/>
      <c r="HT107" s="407">
        <f t="shared" si="1162"/>
        <v>0</v>
      </c>
      <c r="HU107" s="407">
        <f t="shared" si="1068"/>
        <v>0</v>
      </c>
      <c r="HV107" s="408" t="str">
        <f t="shared" si="1069"/>
        <v/>
      </c>
      <c r="HW107" s="407" t="s">
        <v>144</v>
      </c>
      <c r="HX107" s="407"/>
      <c r="HY107" s="409" t="str">
        <f t="shared" si="1070"/>
        <v/>
      </c>
      <c r="HZ107" s="410" t="str">
        <f t="shared" si="1071"/>
        <v/>
      </c>
      <c r="IA107" s="407" t="str">
        <f>IFERROR(IF(HW107="PACE_Daniels",(INDEX(BASE!$AE$4:$AH$8,MATCH('Microciclos - Endurance (2)'!HX107,BASE!$AE$4:$AE$8,0),4)),IF(AND(HW107="vVO2máx",HX107&gt;=35,HX107&lt;=45),"9-11",IF(AND(HW107="vVO2máx",HX107&gt;45,HX107&lt;=65),"11",IF(AND(HW107="vVO2máx",HX107&gt;65,HX107&lt;=75),"12-13",IF(AND(HW107="vVO2máx",HX107&gt;=80,HX107&lt;=85),"14-16",IF(AND(HW107="vVO2máx",HX107&gt;=85,HX107&lt;100),"17-19",IF(AND(HW107="vVO2máx",HX107&gt;=100),"20",IF(AND(HW107="FCR",HX107&gt;40,HX107&lt;=60),"12-13",IF(AND(HW107="FCR",HX107&gt;60,HX107&lt;=84),"14-16",IF(AND(HW107="FCR",HX107&gt;=85,HX107&lt;100),"17-19",IF(AND(HW107="FCR",HX107=100),"20",""))))))))))),"")</f>
        <v/>
      </c>
      <c r="IB107" s="409" t="str">
        <f>IFERROR(IF(HW107="vVO2máx",(Avaliações!$C$51*'Microciclos - Endurance (2)'!HX107)/100,IF(HW107="Velocidade_crítica",IF(HX107="80% VC",Avaliações!#REF!*0.8,IF(HX107="100% VC",Avaliações!#REF!*1,IF(HX107="120% VC",Avaliações!#REF!*1.2,IF(HX107="&gt;30%",Avaliações!$C$54*1.3,IF(HX107="&gt;40%",Avaliações!$C$54*1.4,0))))),IF(HW107="PACE_Daniels",INDEX(BASE!$Q$4:$V$60,MATCH(Avaliações!$C$53,BASE!$Q$4:$Q$60,0),MATCH('Microciclos - Endurance (2)'!HX107,BASE!$Q$4:$V$4,0)),""))),"")</f>
        <v/>
      </c>
      <c r="IC107" s="407" t="s">
        <v>144</v>
      </c>
      <c r="ID107" s="407"/>
      <c r="IE107" s="410" t="str">
        <f t="shared" si="1072"/>
        <v/>
      </c>
      <c r="IF107" s="407" t="str">
        <f>IFERROR(IF(HW107="PACE_Daniels",(INDEX(BASE!$AE$4:$AH$7,MATCH('Microciclos - Endurance (2)'!ID107,BASE!$AE$4:$AE$7,0),4)),IF(AND(HW107="vVO2máx",ID107&gt;=35,ID107&lt;=45),"9-11",IF(AND(HW107="vVO2máx",ID107&gt;45,ID107&lt;=65),"11",IF(AND(HW107="vVO2máx",ID107&gt;65,ID107&lt;=75),"12-13",IF(AND(HW107="vVO2máx",ID107&gt;=80,ID107&lt;=85),"14-16",IF(AND(HW107="vVO2máx",ID107&gt;=85,ID107&lt;100),"17-19",IF(AND(HW107="vVO2máx",ID107&gt;=100),"20",IF(AND(HW107="FCR",ID107&gt;40,ID107&lt;=60),"12-13",IF(AND(HW107="FCR",ID107&gt;60,ID107&lt;=84),"14-16",IF(AND(HW107="FCR",ID107&gt;=85,ID107&lt;100),"17-19",IF(AND(HW107="FCR",ID107=100),"20",""))))))))))),"")</f>
        <v/>
      </c>
      <c r="IG107" s="409">
        <f>IFERROR(IF(IC107="vVO2máx",(Avaliações!$C$51*'Microciclos - Endurance (2)'!ID107)/100,IF(IC107="Velocidade_crítica",IF(ID107="80% VC",Avaliações!#REF!*0.8,IF(ID107="100% VC",Avaliações!#REF!*1,IF(ID107="120% VC",Avaliações!#REF!*1.2,IF(ID107="&gt;30%",Avaliações!$C$54*1.3,IF(ID107="&gt;40%",Avaliações!$C$54*1.4,0))))),IF(IC107="PACE_Daniels",INDEX(BASE!$Q$4:$V$60,MATCH(Avaliações!$C$53,BASE!$Q$4:$Q$60,0),MATCH('Microciclos - Endurance (2)'!ID107,BASE!$Q$4:$V$4,0)),0))),"")</f>
        <v>0</v>
      </c>
      <c r="IH107" s="409" t="str">
        <f t="shared" si="1073"/>
        <v/>
      </c>
      <c r="IL107" s="407"/>
      <c r="IM107" s="407"/>
      <c r="IN107" s="407"/>
      <c r="IO107" s="407"/>
      <c r="IP107" s="407">
        <f t="shared" si="1163"/>
        <v>0</v>
      </c>
      <c r="IQ107" s="407">
        <f t="shared" si="1074"/>
        <v>0</v>
      </c>
      <c r="IR107" s="408" t="str">
        <f t="shared" si="1075"/>
        <v/>
      </c>
      <c r="IS107" s="407" t="s">
        <v>144</v>
      </c>
      <c r="IT107" s="407"/>
      <c r="IU107" s="409" t="str">
        <f t="shared" si="1076"/>
        <v/>
      </c>
      <c r="IV107" s="410" t="str">
        <f t="shared" si="1077"/>
        <v/>
      </c>
      <c r="IW107" s="407" t="str">
        <f>IFERROR(IF(IS107="PACE_Daniels",(INDEX(BASE!$AE$4:$AH$8,MATCH('Microciclos - Endurance (2)'!IT107,BASE!$AE$4:$AE$8,0),4)),IF(AND(IS107="vVO2máx",IT107&gt;=35,IT107&lt;=45),"9-11",IF(AND(IS107="vVO2máx",IT107&gt;45,IT107&lt;=65),"11",IF(AND(IS107="vVO2máx",IT107&gt;65,IT107&lt;=75),"12-13",IF(AND(IS107="vVO2máx",IT107&gt;=80,IT107&lt;=85),"14-16",IF(AND(IS107="vVO2máx",IT107&gt;=85,IT107&lt;100),"17-19",IF(AND(IS107="vVO2máx",IT107&gt;=100),"20",IF(AND(IS107="FCR",IT107&gt;40,IT107&lt;=60),"12-13",IF(AND(IS107="FCR",IT107&gt;60,IT107&lt;=84),"14-16",IF(AND(IS107="FCR",IT107&gt;=85,IT107&lt;100),"17-19",IF(AND(IS107="FCR",IT107=100),"20",""))))))))))),"")</f>
        <v/>
      </c>
      <c r="IX107" s="409" t="str">
        <f>IFERROR(IF(IS107="vVO2máx",(Avaliações!$C$51*'Microciclos - Endurance (2)'!IT107)/100,IF(IS107="Velocidade_crítica",IF(IT107="80% VC",Avaliações!#REF!*0.8,IF(IT107="100% VC",Avaliações!#REF!*1,IF(IT107="120% VC",Avaliações!#REF!*1.2,IF(IT107="&gt;30%",Avaliações!$C$54*1.3,IF(IT107="&gt;40%",Avaliações!$C$54*1.4,0))))),IF(IS107="PACE_Daniels",INDEX(BASE!$Q$4:$V$60,MATCH(Avaliações!$C$53,BASE!$Q$4:$Q$60,0),MATCH('Microciclos - Endurance (2)'!IT107,BASE!$Q$4:$V$4,0)),""))),"")</f>
        <v/>
      </c>
      <c r="IY107" s="407" t="s">
        <v>144</v>
      </c>
      <c r="IZ107" s="407"/>
      <c r="JA107" s="410" t="str">
        <f t="shared" si="1078"/>
        <v/>
      </c>
      <c r="JB107" s="407" t="str">
        <f>IFERROR(IF(IS107="PACE_Daniels",(INDEX(BASE!$AE$4:$AH$7,MATCH('Microciclos - Endurance (2)'!IZ107,BASE!$AE$4:$AE$7,0),4)),IF(AND(IS107="vVO2máx",IZ107&gt;=35,IZ107&lt;=45),"9-11",IF(AND(IS107="vVO2máx",IZ107&gt;45,IZ107&lt;=65),"11",IF(AND(IS107="vVO2máx",IZ107&gt;65,IZ107&lt;=75),"12-13",IF(AND(IS107="vVO2máx",IZ107&gt;=80,IZ107&lt;=85),"14-16",IF(AND(IS107="vVO2máx",IZ107&gt;=85,IZ107&lt;100),"17-19",IF(AND(IS107="vVO2máx",IZ107&gt;=100),"20",IF(AND(IS107="FCR",IZ107&gt;40,IZ107&lt;=60),"12-13",IF(AND(IS107="FCR",IZ107&gt;60,IZ107&lt;=84),"14-16",IF(AND(IS107="FCR",IZ107&gt;=85,IZ107&lt;100),"17-19",IF(AND(IS107="FCR",IZ107=100),"20",""))))))))))),"")</f>
        <v/>
      </c>
      <c r="JC107" s="409">
        <f>IFERROR(IF(IY107="vVO2máx",(Avaliações!$C$51*'Microciclos - Endurance (2)'!IZ107)/100,IF(IY107="Velocidade_crítica",IF(IZ107="80% VC",Avaliações!#REF!*0.8,IF(IZ107="100% VC",Avaliações!#REF!*1,IF(IZ107="120% VC",Avaliações!#REF!*1.2,IF(IZ107="&gt;30%",Avaliações!$C$54*1.3,IF(IZ107="&gt;40%",Avaliações!$C$54*1.4,0))))),IF(IY107="PACE_Daniels",INDEX(BASE!$Q$4:$V$60,MATCH(Avaliações!$C$53,BASE!$Q$4:$Q$60,0),MATCH('Microciclos - Endurance (2)'!IZ107,BASE!$Q$4:$V$4,0)),0))),"")</f>
        <v>0</v>
      </c>
      <c r="JD107" s="409" t="str">
        <f t="shared" si="1079"/>
        <v/>
      </c>
      <c r="JH107" s="407"/>
      <c r="JI107" s="407"/>
      <c r="JJ107" s="407"/>
      <c r="JK107" s="407"/>
      <c r="JL107" s="407">
        <f t="shared" si="1164"/>
        <v>0</v>
      </c>
      <c r="JM107" s="407">
        <f t="shared" si="1080"/>
        <v>0</v>
      </c>
      <c r="JN107" s="408" t="str">
        <f t="shared" si="1081"/>
        <v/>
      </c>
      <c r="JO107" s="407" t="s">
        <v>144</v>
      </c>
      <c r="JP107" s="407"/>
      <c r="JQ107" s="409" t="str">
        <f t="shared" si="1082"/>
        <v/>
      </c>
      <c r="JR107" s="410" t="str">
        <f t="shared" si="1083"/>
        <v/>
      </c>
      <c r="JS107" s="407" t="str">
        <f>IFERROR(IF(JO107="PACE_Daniels",(INDEX(BASE!$AE$4:$AH$8,MATCH('Microciclos - Endurance (2)'!JP107,BASE!$AE$4:$AE$8,0),4)),IF(AND(JO107="vVO2máx",JP107&gt;=35,JP107&lt;=45),"9-11",IF(AND(JO107="vVO2máx",JP107&gt;45,JP107&lt;=65),"11",IF(AND(JO107="vVO2máx",JP107&gt;65,JP107&lt;=75),"12-13",IF(AND(JO107="vVO2máx",JP107&gt;=80,JP107&lt;=85),"14-16",IF(AND(JO107="vVO2máx",JP107&gt;=85,JP107&lt;100),"17-19",IF(AND(JO107="vVO2máx",JP107&gt;=100),"20",IF(AND(JO107="FCR",JP107&gt;40,JP107&lt;=60),"12-13",IF(AND(JO107="FCR",JP107&gt;60,JP107&lt;=84),"14-16",IF(AND(JO107="FCR",JP107&gt;=85,JP107&lt;100),"17-19",IF(AND(JO107="FCR",JP107=100),"20",""))))))))))),"")</f>
        <v/>
      </c>
      <c r="JT107" s="409" t="str">
        <f>IFERROR(IF(JO107="vVO2máx",(Avaliações!$C$51*'Microciclos - Endurance (2)'!JP107)/100,IF(JO107="Velocidade_crítica",IF(JP107="80% VC",Avaliações!#REF!*0.8,IF(JP107="100% VC",Avaliações!#REF!*1,IF(JP107="120% VC",Avaliações!#REF!*1.2,IF(JP107="&gt;30%",Avaliações!$C$54*1.3,IF(JP107="&gt;40%",Avaliações!$C$54*1.4,0))))),IF(JO107="PACE_Daniels",INDEX(BASE!$Q$4:$V$60,MATCH(Avaliações!$C$53,BASE!$Q$4:$Q$60,0),MATCH('Microciclos - Endurance (2)'!JP107,BASE!$Q$4:$V$4,0)),""))),"")</f>
        <v/>
      </c>
      <c r="JU107" s="407" t="s">
        <v>144</v>
      </c>
      <c r="JV107" s="407"/>
      <c r="JW107" s="410" t="str">
        <f t="shared" si="1084"/>
        <v/>
      </c>
      <c r="JX107" s="407" t="str">
        <f>IFERROR(IF(JO107="PACE_Daniels",(INDEX(BASE!$AE$4:$AH$7,MATCH('Microciclos - Endurance (2)'!JV107,BASE!$AE$4:$AE$7,0),4)),IF(AND(JO107="vVO2máx",JV107&gt;=35,JV107&lt;=45),"9-11",IF(AND(JO107="vVO2máx",JV107&gt;45,JV107&lt;=65),"11",IF(AND(JO107="vVO2máx",JV107&gt;65,JV107&lt;=75),"12-13",IF(AND(JO107="vVO2máx",JV107&gt;=80,JV107&lt;=85),"14-16",IF(AND(JO107="vVO2máx",JV107&gt;=85,JV107&lt;100),"17-19",IF(AND(JO107="vVO2máx",JV107&gt;=100),"20",IF(AND(JO107="FCR",JV107&gt;40,JV107&lt;=60),"12-13",IF(AND(JO107="FCR",JV107&gt;60,JV107&lt;=84),"14-16",IF(AND(JO107="FCR",JV107&gt;=85,JV107&lt;100),"17-19",IF(AND(JO107="FCR",JV107=100),"20",""))))))))))),"")</f>
        <v/>
      </c>
      <c r="JY107" s="409">
        <f>IFERROR(IF(JU107="vVO2máx",(Avaliações!$C$51*'Microciclos - Endurance (2)'!JV107)/100,IF(JU107="Velocidade_crítica",IF(JV107="80% VC",Avaliações!#REF!*0.8,IF(JV107="100% VC",Avaliações!#REF!*1,IF(JV107="120% VC",Avaliações!#REF!*1.2,IF(JV107="&gt;30%",Avaliações!$C$54*1.3,IF(JV107="&gt;40%",Avaliações!$C$54*1.4,0))))),IF(JU107="PACE_Daniels",INDEX(BASE!$Q$4:$V$60,MATCH(Avaliações!$C$53,BASE!$Q$4:$Q$60,0),MATCH('Microciclos - Endurance (2)'!JV107,BASE!$Q$4:$V$4,0)),0))),"")</f>
        <v>0</v>
      </c>
      <c r="JZ107" s="409" t="str">
        <f t="shared" si="1085"/>
        <v/>
      </c>
      <c r="KD107" s="407"/>
      <c r="KE107" s="407"/>
      <c r="KF107" s="407"/>
      <c r="KG107" s="407"/>
      <c r="KH107" s="407">
        <f t="shared" si="1165"/>
        <v>0</v>
      </c>
      <c r="KI107" s="407">
        <f t="shared" si="1086"/>
        <v>0</v>
      </c>
      <c r="KJ107" s="408" t="str">
        <f t="shared" si="1087"/>
        <v/>
      </c>
      <c r="KK107" s="407" t="s">
        <v>144</v>
      </c>
      <c r="KL107" s="407"/>
      <c r="KM107" s="409" t="str">
        <f t="shared" si="1088"/>
        <v/>
      </c>
      <c r="KN107" s="410" t="str">
        <f t="shared" si="1089"/>
        <v/>
      </c>
      <c r="KO107" s="407" t="str">
        <f>IFERROR(IF(KK107="PACE_Daniels",(INDEX(BASE!$AE$4:$AH$8,MATCH('Microciclos - Endurance (2)'!KL107,BASE!$AE$4:$AE$8,0),4)),IF(AND(KK107="vVO2máx",KL107&gt;=35,KL107&lt;=45),"9-11",IF(AND(KK107="vVO2máx",KL107&gt;45,KL107&lt;=65),"11",IF(AND(KK107="vVO2máx",KL107&gt;65,KL107&lt;=75),"12-13",IF(AND(KK107="vVO2máx",KL107&gt;=80,KL107&lt;=85),"14-16",IF(AND(KK107="vVO2máx",KL107&gt;=85,KL107&lt;100),"17-19",IF(AND(KK107="vVO2máx",KL107&gt;=100),"20",IF(AND(KK107="FCR",KL107&gt;40,KL107&lt;=60),"12-13",IF(AND(KK107="FCR",KL107&gt;60,KL107&lt;=84),"14-16",IF(AND(KK107="FCR",KL107&gt;=85,KL107&lt;100),"17-19",IF(AND(KK107="FCR",KL107=100),"20",""))))))))))),"")</f>
        <v/>
      </c>
      <c r="KP107" s="409" t="str">
        <f>IFERROR(IF(KK107="vVO2máx",(Avaliações!$C$51*'Microciclos - Endurance (2)'!KL107)/100,IF(KK107="Velocidade_crítica",IF(KL107="80% VC",Avaliações!#REF!*0.8,IF(KL107="100% VC",Avaliações!#REF!*1,IF(KL107="120% VC",Avaliações!#REF!*1.2,IF(KL107="&gt;30%",Avaliações!$C$54*1.3,IF(KL107="&gt;40%",Avaliações!$C$54*1.4,0))))),IF(KK107="PACE_Daniels",INDEX(BASE!$Q$4:$V$60,MATCH(Avaliações!$C$53,BASE!$Q$4:$Q$60,0),MATCH('Microciclos - Endurance (2)'!KL107,BASE!$Q$4:$V$4,0)),""))),"")</f>
        <v/>
      </c>
      <c r="KQ107" s="407" t="s">
        <v>144</v>
      </c>
      <c r="KR107" s="407"/>
      <c r="KS107" s="410" t="str">
        <f t="shared" si="1090"/>
        <v/>
      </c>
      <c r="KT107" s="407" t="str">
        <f>IFERROR(IF(KK107="PACE_Daniels",(INDEX(BASE!$AE$4:$AH$7,MATCH('Microciclos - Endurance (2)'!KR107,BASE!$AE$4:$AE$7,0),4)),IF(AND(KK107="vVO2máx",KR107&gt;=35,KR107&lt;=45),"9-11",IF(AND(KK107="vVO2máx",KR107&gt;45,KR107&lt;=65),"11",IF(AND(KK107="vVO2máx",KR107&gt;65,KR107&lt;=75),"12-13",IF(AND(KK107="vVO2máx",KR107&gt;=80,KR107&lt;=85),"14-16",IF(AND(KK107="vVO2máx",KR107&gt;=85,KR107&lt;100),"17-19",IF(AND(KK107="vVO2máx",KR107&gt;=100),"20",IF(AND(KK107="FCR",KR107&gt;40,KR107&lt;=60),"12-13",IF(AND(KK107="FCR",KR107&gt;60,KR107&lt;=84),"14-16",IF(AND(KK107="FCR",KR107&gt;=85,KR107&lt;100),"17-19",IF(AND(KK107="FCR",KR107=100),"20",""))))))))))),"")</f>
        <v/>
      </c>
      <c r="KU107" s="409">
        <f>IFERROR(IF(KQ107="vVO2máx",(Avaliações!$C$51*'Microciclos - Endurance (2)'!KR107)/100,IF(KQ107="Velocidade_crítica",IF(KR107="80% VC",Avaliações!#REF!*0.8,IF(KR107="100% VC",Avaliações!#REF!*1,IF(KR107="120% VC",Avaliações!#REF!*1.2,IF(KR107="&gt;30%",Avaliações!$C$54*1.3,IF(KR107="&gt;40%",Avaliações!$C$54*1.4,0))))),IF(KQ107="PACE_Daniels",INDEX(BASE!$Q$4:$V$60,MATCH(Avaliações!$C$53,BASE!$Q$4:$Q$60,0),MATCH('Microciclos - Endurance (2)'!KR107,BASE!$Q$4:$V$4,0)),0))),"")</f>
        <v>0</v>
      </c>
      <c r="KV107" s="409" t="str">
        <f t="shared" si="1091"/>
        <v/>
      </c>
      <c r="KZ107" s="407"/>
      <c r="LA107" s="407"/>
      <c r="LB107" s="407"/>
      <c r="LC107" s="407"/>
      <c r="LD107" s="407">
        <f t="shared" si="1166"/>
        <v>0</v>
      </c>
      <c r="LE107" s="407">
        <f t="shared" si="1092"/>
        <v>0</v>
      </c>
      <c r="LF107" s="408" t="str">
        <f t="shared" si="1093"/>
        <v/>
      </c>
      <c r="LG107" s="407" t="s">
        <v>144</v>
      </c>
      <c r="LH107" s="407"/>
      <c r="LI107" s="409" t="str">
        <f t="shared" si="1094"/>
        <v/>
      </c>
      <c r="LJ107" s="410" t="str">
        <f t="shared" si="1095"/>
        <v/>
      </c>
      <c r="LK107" s="407" t="str">
        <f>IFERROR(IF(LG107="PACE_Daniels",(INDEX(BASE!$AE$4:$AH$8,MATCH('Microciclos - Endurance (2)'!LH107,BASE!$AE$4:$AE$8,0),4)),IF(AND(LG107="vVO2máx",LH107&gt;=35,LH107&lt;=45),"9-11",IF(AND(LG107="vVO2máx",LH107&gt;45,LH107&lt;=65),"11",IF(AND(LG107="vVO2máx",LH107&gt;65,LH107&lt;=75),"12-13",IF(AND(LG107="vVO2máx",LH107&gt;=80,LH107&lt;=85),"14-16",IF(AND(LG107="vVO2máx",LH107&gt;=85,LH107&lt;100),"17-19",IF(AND(LG107="vVO2máx",LH107&gt;=100),"20",IF(AND(LG107="FCR",LH107&gt;40,LH107&lt;=60),"12-13",IF(AND(LG107="FCR",LH107&gt;60,LH107&lt;=84),"14-16",IF(AND(LG107="FCR",LH107&gt;=85,LH107&lt;100),"17-19",IF(AND(LG107="FCR",LH107=100),"20",""))))))))))),"")</f>
        <v/>
      </c>
      <c r="LL107" s="409" t="str">
        <f>IFERROR(IF(LG107="vVO2máx",(Avaliações!$C$51*'Microciclos - Endurance (2)'!LH107)/100,IF(LG107="Velocidade_crítica",IF(LH107="80% VC",Avaliações!#REF!*0.8,IF(LH107="100% VC",Avaliações!#REF!*1,IF(LH107="120% VC",Avaliações!#REF!*1.2,IF(LH107="&gt;30%",Avaliações!$C$54*1.3,IF(LH107="&gt;40%",Avaliações!$C$54*1.4,0))))),IF(LG107="PACE_Daniels",INDEX(BASE!$Q$4:$V$60,MATCH(Avaliações!$C$53,BASE!$Q$4:$Q$60,0),MATCH('Microciclos - Endurance (2)'!LH107,BASE!$Q$4:$V$4,0)),""))),"")</f>
        <v/>
      </c>
      <c r="LM107" s="407" t="s">
        <v>144</v>
      </c>
      <c r="LN107" s="407"/>
      <c r="LO107" s="410" t="str">
        <f t="shared" si="1096"/>
        <v/>
      </c>
      <c r="LP107" s="407" t="str">
        <f>IFERROR(IF(LG107="PACE_Daniels",(INDEX(BASE!$AE$4:$AH$7,MATCH('Microciclos - Endurance (2)'!LN107,BASE!$AE$4:$AE$7,0),4)),IF(AND(LG107="vVO2máx",LN107&gt;=35,LN107&lt;=45),"9-11",IF(AND(LG107="vVO2máx",LN107&gt;45,LN107&lt;=65),"11",IF(AND(LG107="vVO2máx",LN107&gt;65,LN107&lt;=75),"12-13",IF(AND(LG107="vVO2máx",LN107&gt;=80,LN107&lt;=85),"14-16",IF(AND(LG107="vVO2máx",LN107&gt;=85,LN107&lt;100),"17-19",IF(AND(LG107="vVO2máx",LN107&gt;=100),"20",IF(AND(LG107="FCR",LN107&gt;40,LN107&lt;=60),"12-13",IF(AND(LG107="FCR",LN107&gt;60,LN107&lt;=84),"14-16",IF(AND(LG107="FCR",LN107&gt;=85,LN107&lt;100),"17-19",IF(AND(LG107="FCR",LN107=100),"20",""))))))))))),"")</f>
        <v/>
      </c>
      <c r="LQ107" s="409">
        <f>IFERROR(IF(LM107="vVO2máx",(Avaliações!$C$51*'Microciclos - Endurance (2)'!LN107)/100,IF(LM107="Velocidade_crítica",IF(LN107="80% VC",Avaliações!#REF!*0.8,IF(LN107="100% VC",Avaliações!#REF!*1,IF(LN107="120% VC",Avaliações!#REF!*1.2,IF(LN107="&gt;30%",Avaliações!$C$54*1.3,IF(LN107="&gt;40%",Avaliações!$C$54*1.4,0))))),IF(LM107="PACE_Daniels",INDEX(BASE!$Q$4:$V$60,MATCH(Avaliações!$C$53,BASE!$Q$4:$Q$60,0),MATCH('Microciclos - Endurance (2)'!LN107,BASE!$Q$4:$V$4,0)),0))),"")</f>
        <v>0</v>
      </c>
      <c r="LR107" s="409" t="str">
        <f t="shared" si="1097"/>
        <v/>
      </c>
      <c r="LV107" s="407"/>
      <c r="LW107" s="407"/>
      <c r="LX107" s="407"/>
      <c r="LY107" s="407"/>
      <c r="LZ107" s="407">
        <f t="shared" si="1167"/>
        <v>0</v>
      </c>
      <c r="MA107" s="407">
        <f t="shared" si="1098"/>
        <v>0</v>
      </c>
      <c r="MB107" s="408" t="str">
        <f t="shared" si="1099"/>
        <v/>
      </c>
      <c r="MC107" s="407" t="s">
        <v>144</v>
      </c>
      <c r="MD107" s="407"/>
      <c r="ME107" s="409" t="str">
        <f t="shared" si="1100"/>
        <v/>
      </c>
      <c r="MF107" s="410" t="str">
        <f t="shared" si="1101"/>
        <v/>
      </c>
      <c r="MG107" s="407" t="str">
        <f>IFERROR(IF(MC107="PACE_Daniels",(INDEX(BASE!$AE$4:$AH$8,MATCH('Microciclos - Endurance (2)'!MD107,BASE!$AE$4:$AE$8,0),4)),IF(AND(MC107="vVO2máx",MD107&gt;=35,MD107&lt;=45),"9-11",IF(AND(MC107="vVO2máx",MD107&gt;45,MD107&lt;=65),"11",IF(AND(MC107="vVO2máx",MD107&gt;65,MD107&lt;=75),"12-13",IF(AND(MC107="vVO2máx",MD107&gt;=80,MD107&lt;=85),"14-16",IF(AND(MC107="vVO2máx",MD107&gt;=85,MD107&lt;100),"17-19",IF(AND(MC107="vVO2máx",MD107&gt;=100),"20",IF(AND(MC107="FCR",MD107&gt;40,MD107&lt;=60),"12-13",IF(AND(MC107="FCR",MD107&gt;60,MD107&lt;=84),"14-16",IF(AND(MC107="FCR",MD107&gt;=85,MD107&lt;100),"17-19",IF(AND(MC107="FCR",MD107=100),"20",""))))))))))),"")</f>
        <v/>
      </c>
      <c r="MH107" s="409" t="str">
        <f>IFERROR(IF(MC107="vVO2máx",(Avaliações!$C$51*'Microciclos - Endurance (2)'!MD107)/100,IF(MC107="Velocidade_crítica",IF(MD107="80% VC",Avaliações!#REF!*0.8,IF(MD107="100% VC",Avaliações!#REF!*1,IF(MD107="120% VC",Avaliações!#REF!*1.2,IF(MD107="&gt;30%",Avaliações!$C$54*1.3,IF(MD107="&gt;40%",Avaliações!$C$54*1.4,0))))),IF(MC107="PACE_Daniels",INDEX(BASE!$Q$4:$V$60,MATCH(Avaliações!$C$53,BASE!$Q$4:$Q$60,0),MATCH('Microciclos - Endurance (2)'!MD107,BASE!$Q$4:$V$4,0)),""))),"")</f>
        <v/>
      </c>
      <c r="MI107" s="407" t="s">
        <v>144</v>
      </c>
      <c r="MJ107" s="407"/>
      <c r="MK107" s="410" t="str">
        <f t="shared" si="1102"/>
        <v/>
      </c>
      <c r="ML107" s="407" t="str">
        <f>IFERROR(IF(MC107="PACE_Daniels",(INDEX(BASE!$AE$4:$AH$7,MATCH('Microciclos - Endurance (2)'!MJ107,BASE!$AE$4:$AE$7,0),4)),IF(AND(MC107="vVO2máx",MJ107&gt;=35,MJ107&lt;=45),"9-11",IF(AND(MC107="vVO2máx",MJ107&gt;45,MJ107&lt;=65),"11",IF(AND(MC107="vVO2máx",MJ107&gt;65,MJ107&lt;=75),"12-13",IF(AND(MC107="vVO2máx",MJ107&gt;=80,MJ107&lt;=85),"14-16",IF(AND(MC107="vVO2máx",MJ107&gt;=85,MJ107&lt;100),"17-19",IF(AND(MC107="vVO2máx",MJ107&gt;=100),"20",IF(AND(MC107="FCR",MJ107&gt;40,MJ107&lt;=60),"12-13",IF(AND(MC107="FCR",MJ107&gt;60,MJ107&lt;=84),"14-16",IF(AND(MC107="FCR",MJ107&gt;=85,MJ107&lt;100),"17-19",IF(AND(MC107="FCR",MJ107=100),"20",""))))))))))),"")</f>
        <v/>
      </c>
      <c r="MM107" s="409">
        <f>IFERROR(IF(MI107="vVO2máx",(Avaliações!$C$51*'Microciclos - Endurance (2)'!MJ107)/100,IF(MI107="Velocidade_crítica",IF(MJ107="80% VC",Avaliações!#REF!*0.8,IF(MJ107="100% VC",Avaliações!#REF!*1,IF(MJ107="120% VC",Avaliações!#REF!*1.2,IF(MJ107="&gt;30%",Avaliações!$C$54*1.3,IF(MJ107="&gt;40%",Avaliações!$C$54*1.4,0))))),IF(MI107="PACE_Daniels",INDEX(BASE!$Q$4:$V$60,MATCH(Avaliações!$C$53,BASE!$Q$4:$Q$60,0),MATCH('Microciclos - Endurance (2)'!MJ107,BASE!$Q$4:$V$4,0)),0))),"")</f>
        <v>0</v>
      </c>
      <c r="MN107" s="409" t="str">
        <f t="shared" si="1103"/>
        <v/>
      </c>
      <c r="MR107" s="407"/>
      <c r="MS107" s="407"/>
      <c r="MT107" s="407"/>
      <c r="MU107" s="407"/>
      <c r="MV107" s="407">
        <f t="shared" si="1168"/>
        <v>0</v>
      </c>
      <c r="MW107" s="407">
        <f t="shared" si="1104"/>
        <v>0</v>
      </c>
      <c r="MX107" s="408" t="str">
        <f t="shared" si="1105"/>
        <v/>
      </c>
      <c r="MY107" s="407" t="s">
        <v>144</v>
      </c>
      <c r="MZ107" s="407"/>
      <c r="NA107" s="409" t="str">
        <f t="shared" si="1106"/>
        <v/>
      </c>
      <c r="NB107" s="410" t="str">
        <f t="shared" si="1107"/>
        <v/>
      </c>
      <c r="NC107" s="407" t="str">
        <f>IFERROR(IF(MY107="PACE_Daniels",(INDEX(BASE!$AE$4:$AH$8,MATCH('Microciclos - Endurance (2)'!MZ107,BASE!$AE$4:$AE$8,0),4)),IF(AND(MY107="vVO2máx",MZ107&gt;=35,MZ107&lt;=45),"9-11",IF(AND(MY107="vVO2máx",MZ107&gt;45,MZ107&lt;=65),"11",IF(AND(MY107="vVO2máx",MZ107&gt;65,MZ107&lt;=75),"12-13",IF(AND(MY107="vVO2máx",MZ107&gt;=80,MZ107&lt;=85),"14-16",IF(AND(MY107="vVO2máx",MZ107&gt;=85,MZ107&lt;100),"17-19",IF(AND(MY107="vVO2máx",MZ107&gt;=100),"20",IF(AND(MY107="FCR",MZ107&gt;40,MZ107&lt;=60),"12-13",IF(AND(MY107="FCR",MZ107&gt;60,MZ107&lt;=84),"14-16",IF(AND(MY107="FCR",MZ107&gt;=85,MZ107&lt;100),"17-19",IF(AND(MY107="FCR",MZ107=100),"20",""))))))))))),"")</f>
        <v/>
      </c>
      <c r="ND107" s="409" t="str">
        <f>IFERROR(IF(MY107="vVO2máx",(Avaliações!$C$51*'Microciclos - Endurance (2)'!MZ107)/100,IF(MY107="Velocidade_crítica",IF(MZ107="80% VC",Avaliações!#REF!*0.8,IF(MZ107="100% VC",Avaliações!#REF!*1,IF(MZ107="120% VC",Avaliações!#REF!*1.2,IF(MZ107="&gt;30%",Avaliações!$C$54*1.3,IF(MZ107="&gt;40%",Avaliações!$C$54*1.4,0))))),IF(MY107="PACE_Daniels",INDEX(BASE!$Q$4:$V$60,MATCH(Avaliações!$C$53,BASE!$Q$4:$Q$60,0),MATCH('Microciclos - Endurance (2)'!MZ107,BASE!$Q$4:$V$4,0)),""))),"")</f>
        <v/>
      </c>
      <c r="NE107" s="407" t="s">
        <v>144</v>
      </c>
      <c r="NF107" s="407"/>
      <c r="NG107" s="410" t="str">
        <f t="shared" si="1108"/>
        <v/>
      </c>
      <c r="NH107" s="407" t="str">
        <f>IFERROR(IF(MY107="PACE_Daniels",(INDEX(BASE!$AE$4:$AH$7,MATCH('Microciclos - Endurance (2)'!NF107,BASE!$AE$4:$AE$7,0),4)),IF(AND(MY107="vVO2máx",NF107&gt;=35,NF107&lt;=45),"9-11",IF(AND(MY107="vVO2máx",NF107&gt;45,NF107&lt;=65),"11",IF(AND(MY107="vVO2máx",NF107&gt;65,NF107&lt;=75),"12-13",IF(AND(MY107="vVO2máx",NF107&gt;=80,NF107&lt;=85),"14-16",IF(AND(MY107="vVO2máx",NF107&gt;=85,NF107&lt;100),"17-19",IF(AND(MY107="vVO2máx",NF107&gt;=100),"20",IF(AND(MY107="FCR",NF107&gt;40,NF107&lt;=60),"12-13",IF(AND(MY107="FCR",NF107&gt;60,NF107&lt;=84),"14-16",IF(AND(MY107="FCR",NF107&gt;=85,NF107&lt;100),"17-19",IF(AND(MY107="FCR",NF107=100),"20",""))))))))))),"")</f>
        <v/>
      </c>
      <c r="NI107" s="409">
        <f>IFERROR(IF(NE107="vVO2máx",(Avaliações!$C$51*'Microciclos - Endurance (2)'!NF107)/100,IF(NE107="Velocidade_crítica",IF(NF107="80% VC",Avaliações!#REF!*0.8,IF(NF107="100% VC",Avaliações!#REF!*1,IF(NF107="120% VC",Avaliações!#REF!*1.2,IF(NF107="&gt;30%",Avaliações!$C$54*1.3,IF(NF107="&gt;40%",Avaliações!$C$54*1.4,0))))),IF(NE107="PACE_Daniels",INDEX(BASE!$Q$4:$V$60,MATCH(Avaliações!$C$53,BASE!$Q$4:$Q$60,0),MATCH('Microciclos - Endurance (2)'!NF107,BASE!$Q$4:$V$4,0)),0))),"")</f>
        <v>0</v>
      </c>
      <c r="NJ107" s="409" t="str">
        <f t="shared" si="1109"/>
        <v/>
      </c>
      <c r="NN107" s="407"/>
      <c r="NO107" s="407"/>
      <c r="NP107" s="407"/>
      <c r="NQ107" s="407"/>
      <c r="NR107" s="407">
        <f t="shared" si="1169"/>
        <v>0</v>
      </c>
      <c r="NS107" s="407">
        <f t="shared" si="1110"/>
        <v>0</v>
      </c>
      <c r="NT107" s="408" t="str">
        <f t="shared" si="1111"/>
        <v/>
      </c>
      <c r="NU107" s="407" t="s">
        <v>144</v>
      </c>
      <c r="NV107" s="407"/>
      <c r="NW107" s="409" t="str">
        <f t="shared" si="1112"/>
        <v/>
      </c>
      <c r="NX107" s="410" t="str">
        <f t="shared" si="1113"/>
        <v/>
      </c>
      <c r="NY107" s="407" t="str">
        <f>IFERROR(IF(NU107="PACE_Daniels",(INDEX(BASE!$AE$4:$AH$8,MATCH('Microciclos - Endurance (2)'!NV107,BASE!$AE$4:$AE$8,0),4)),IF(AND(NU107="vVO2máx",NV107&gt;=35,NV107&lt;=45),"9-11",IF(AND(NU107="vVO2máx",NV107&gt;45,NV107&lt;=65),"11",IF(AND(NU107="vVO2máx",NV107&gt;65,NV107&lt;=75),"12-13",IF(AND(NU107="vVO2máx",NV107&gt;=80,NV107&lt;=85),"14-16",IF(AND(NU107="vVO2máx",NV107&gt;=85,NV107&lt;100),"17-19",IF(AND(NU107="vVO2máx",NV107&gt;=100),"20",IF(AND(NU107="FCR",NV107&gt;40,NV107&lt;=60),"12-13",IF(AND(NU107="FCR",NV107&gt;60,NV107&lt;=84),"14-16",IF(AND(NU107="FCR",NV107&gt;=85,NV107&lt;100),"17-19",IF(AND(NU107="FCR",NV107=100),"20",""))))))))))),"")</f>
        <v/>
      </c>
      <c r="NZ107" s="409" t="str">
        <f>IFERROR(IF(NU107="vVO2máx",(Avaliações!$C$51*'Microciclos - Endurance (2)'!NV107)/100,IF(NU107="Velocidade_crítica",IF(NV107="80% VC",Avaliações!#REF!*0.8,IF(NV107="100% VC",Avaliações!#REF!*1,IF(NV107="120% VC",Avaliações!#REF!*1.2,IF(NV107="&gt;30%",Avaliações!$C$54*1.3,IF(NV107="&gt;40%",Avaliações!$C$54*1.4,0))))),IF(NU107="PACE_Daniels",INDEX(BASE!$Q$4:$V$60,MATCH(Avaliações!$C$53,BASE!$Q$4:$Q$60,0),MATCH('Microciclos - Endurance (2)'!NV107,BASE!$Q$4:$V$4,0)),""))),"")</f>
        <v/>
      </c>
      <c r="OA107" s="407" t="s">
        <v>144</v>
      </c>
      <c r="OB107" s="407"/>
      <c r="OC107" s="410" t="str">
        <f t="shared" si="1114"/>
        <v/>
      </c>
      <c r="OD107" s="407" t="str">
        <f>IFERROR(IF(NU107="PACE_Daniels",(INDEX(BASE!$AE$4:$AH$7,MATCH('Microciclos - Endurance (2)'!OB107,BASE!$AE$4:$AE$7,0),4)),IF(AND(NU107="vVO2máx",OB107&gt;=35,OB107&lt;=45),"9-11",IF(AND(NU107="vVO2máx",OB107&gt;45,OB107&lt;=65),"11",IF(AND(NU107="vVO2máx",OB107&gt;65,OB107&lt;=75),"12-13",IF(AND(NU107="vVO2máx",OB107&gt;=80,OB107&lt;=85),"14-16",IF(AND(NU107="vVO2máx",OB107&gt;=85,OB107&lt;100),"17-19",IF(AND(NU107="vVO2máx",OB107&gt;=100),"20",IF(AND(NU107="FCR",OB107&gt;40,OB107&lt;=60),"12-13",IF(AND(NU107="FCR",OB107&gt;60,OB107&lt;=84),"14-16",IF(AND(NU107="FCR",OB107&gt;=85,OB107&lt;100),"17-19",IF(AND(NU107="FCR",OB107=100),"20",""))))))))))),"")</f>
        <v/>
      </c>
      <c r="OE107" s="409">
        <f>IFERROR(IF(OA107="vVO2máx",(Avaliações!$C$51*'Microciclos - Endurance (2)'!OB107)/100,IF(OA107="Velocidade_crítica",IF(OB107="80% VC",Avaliações!#REF!*0.8,IF(OB107="100% VC",Avaliações!#REF!*1,IF(OB107="120% VC",Avaliações!#REF!*1.2,IF(OB107="&gt;30%",Avaliações!$C$54*1.3,IF(OB107="&gt;40%",Avaliações!$C$54*1.4,0))))),IF(OA107="PACE_Daniels",INDEX(BASE!$Q$4:$V$60,MATCH(Avaliações!$C$53,BASE!$Q$4:$Q$60,0),MATCH('Microciclos - Endurance (2)'!OB107,BASE!$Q$4:$V$4,0)),0))),"")</f>
        <v>0</v>
      </c>
      <c r="OF107" s="409" t="str">
        <f t="shared" si="1115"/>
        <v/>
      </c>
      <c r="OJ107" s="407"/>
      <c r="OK107" s="407"/>
      <c r="OL107" s="407"/>
      <c r="OM107" s="407"/>
      <c r="ON107" s="407">
        <f t="shared" si="1170"/>
        <v>0</v>
      </c>
      <c r="OO107" s="407">
        <f t="shared" si="1116"/>
        <v>0</v>
      </c>
      <c r="OP107" s="408" t="str">
        <f t="shared" si="1117"/>
        <v/>
      </c>
      <c r="OQ107" s="407" t="s">
        <v>144</v>
      </c>
      <c r="OR107" s="407"/>
      <c r="OS107" s="409" t="str">
        <f t="shared" si="1118"/>
        <v/>
      </c>
      <c r="OT107" s="410" t="str">
        <f t="shared" si="1119"/>
        <v/>
      </c>
      <c r="OU107" s="407" t="str">
        <f>IFERROR(IF(OQ107="PACE_Daniels",(INDEX(BASE!$AE$4:$AH$8,MATCH('Microciclos - Endurance (2)'!OR107,BASE!$AE$4:$AE$8,0),4)),IF(AND(OQ107="vVO2máx",OR107&gt;=35,OR107&lt;=45),"9-11",IF(AND(OQ107="vVO2máx",OR107&gt;45,OR107&lt;=65),"11",IF(AND(OQ107="vVO2máx",OR107&gt;65,OR107&lt;=75),"12-13",IF(AND(OQ107="vVO2máx",OR107&gt;=80,OR107&lt;=85),"14-16",IF(AND(OQ107="vVO2máx",OR107&gt;=85,OR107&lt;100),"17-19",IF(AND(OQ107="vVO2máx",OR107&gt;=100),"20",IF(AND(OQ107="FCR",OR107&gt;40,OR107&lt;=60),"12-13",IF(AND(OQ107="FCR",OR107&gt;60,OR107&lt;=84),"14-16",IF(AND(OQ107="FCR",OR107&gt;=85,OR107&lt;100),"17-19",IF(AND(OQ107="FCR",OR107=100),"20",""))))))))))),"")</f>
        <v/>
      </c>
      <c r="OV107" s="409" t="str">
        <f>IFERROR(IF(OQ107="vVO2máx",(Avaliações!$C$51*'Microciclos - Endurance (2)'!OR107)/100,IF(OQ107="Velocidade_crítica",IF(OR107="80% VC",Avaliações!#REF!*0.8,IF(OR107="100% VC",Avaliações!#REF!*1,IF(OR107="120% VC",Avaliações!#REF!*1.2,IF(OR107="&gt;30%",Avaliações!$C$54*1.3,IF(OR107="&gt;40%",Avaliações!$C$54*1.4,0))))),IF(OQ107="PACE_Daniels",INDEX(BASE!$Q$4:$V$60,MATCH(Avaliações!$C$53,BASE!$Q$4:$Q$60,0),MATCH('Microciclos - Endurance (2)'!OR107,BASE!$Q$4:$V$4,0)),""))),"")</f>
        <v/>
      </c>
      <c r="OW107" s="407" t="s">
        <v>144</v>
      </c>
      <c r="OX107" s="407"/>
      <c r="OY107" s="410" t="str">
        <f t="shared" si="1120"/>
        <v/>
      </c>
      <c r="OZ107" s="407" t="str">
        <f>IFERROR(IF(OQ107="PACE_Daniels",(INDEX(BASE!$AE$4:$AH$7,MATCH('Microciclos - Endurance (2)'!OX107,BASE!$AE$4:$AE$7,0),4)),IF(AND(OQ107="vVO2máx",OX107&gt;=35,OX107&lt;=45),"9-11",IF(AND(OQ107="vVO2máx",OX107&gt;45,OX107&lt;=65),"11",IF(AND(OQ107="vVO2máx",OX107&gt;65,OX107&lt;=75),"12-13",IF(AND(OQ107="vVO2máx",OX107&gt;=80,OX107&lt;=85),"14-16",IF(AND(OQ107="vVO2máx",OX107&gt;=85,OX107&lt;100),"17-19",IF(AND(OQ107="vVO2máx",OX107&gt;=100),"20",IF(AND(OQ107="FCR",OX107&gt;40,OX107&lt;=60),"12-13",IF(AND(OQ107="FCR",OX107&gt;60,OX107&lt;=84),"14-16",IF(AND(OQ107="FCR",OX107&gt;=85,OX107&lt;100),"17-19",IF(AND(OQ107="FCR",OX107=100),"20",""))))))))))),"")</f>
        <v/>
      </c>
      <c r="PA107" s="409">
        <f>IFERROR(IF(OW107="vVO2máx",(Avaliações!$C$51*'Microciclos - Endurance (2)'!OX107)/100,IF(OW107="Velocidade_crítica",IF(OX107="80% VC",Avaliações!#REF!*0.8,IF(OX107="100% VC",Avaliações!#REF!*1,IF(OX107="120% VC",Avaliações!#REF!*1.2,IF(OX107="&gt;30%",Avaliações!$C$54*1.3,IF(OX107="&gt;40%",Avaliações!$C$54*1.4,0))))),IF(OW107="PACE_Daniels",INDEX(BASE!$Q$4:$V$60,MATCH(Avaliações!$C$53,BASE!$Q$4:$Q$60,0),MATCH('Microciclos - Endurance (2)'!OX107,BASE!$Q$4:$V$4,0)),0))),"")</f>
        <v>0</v>
      </c>
      <c r="PB107" s="409" t="str">
        <f t="shared" si="1121"/>
        <v/>
      </c>
      <c r="PF107" s="407"/>
      <c r="PG107" s="407"/>
      <c r="PH107" s="407"/>
      <c r="PI107" s="407"/>
      <c r="PJ107" s="407">
        <f t="shared" si="1171"/>
        <v>0</v>
      </c>
      <c r="PK107" s="407">
        <f t="shared" si="1122"/>
        <v>0</v>
      </c>
      <c r="PL107" s="408" t="str">
        <f t="shared" si="1123"/>
        <v/>
      </c>
      <c r="PM107" s="407" t="s">
        <v>144</v>
      </c>
      <c r="PN107" s="407"/>
      <c r="PO107" s="409" t="str">
        <f t="shared" si="1124"/>
        <v/>
      </c>
      <c r="PP107" s="410" t="str">
        <f t="shared" si="1125"/>
        <v/>
      </c>
      <c r="PQ107" s="407" t="str">
        <f>IFERROR(IF(PM107="PACE_Daniels",(INDEX(BASE!$AE$4:$AH$8,MATCH('Microciclos - Endurance (2)'!PN107,BASE!$AE$4:$AE$8,0),4)),IF(AND(PM107="vVO2máx",PN107&gt;=35,PN107&lt;=45),"9-11",IF(AND(PM107="vVO2máx",PN107&gt;45,PN107&lt;=65),"11",IF(AND(PM107="vVO2máx",PN107&gt;65,PN107&lt;=75),"12-13",IF(AND(PM107="vVO2máx",PN107&gt;=80,PN107&lt;=85),"14-16",IF(AND(PM107="vVO2máx",PN107&gt;=85,PN107&lt;100),"17-19",IF(AND(PM107="vVO2máx",PN107&gt;=100),"20",IF(AND(PM107="FCR",PN107&gt;40,PN107&lt;=60),"12-13",IF(AND(PM107="FCR",PN107&gt;60,PN107&lt;=84),"14-16",IF(AND(PM107="FCR",PN107&gt;=85,PN107&lt;100),"17-19",IF(AND(PM107="FCR",PN107=100),"20",""))))))))))),"")</f>
        <v/>
      </c>
      <c r="PR107" s="409" t="str">
        <f>IFERROR(IF(PM107="vVO2máx",(Avaliações!$C$51*'Microciclos - Endurance (2)'!PN107)/100,IF(PM107="Velocidade_crítica",IF(PN107="80% VC",Avaliações!#REF!*0.8,IF(PN107="100% VC",Avaliações!#REF!*1,IF(PN107="120% VC",Avaliações!#REF!*1.2,IF(PN107="&gt;30%",Avaliações!$C$54*1.3,IF(PN107="&gt;40%",Avaliações!$C$54*1.4,0))))),IF(PM107="PACE_Daniels",INDEX(BASE!$Q$4:$V$60,MATCH(Avaliações!$C$53,BASE!$Q$4:$Q$60,0),MATCH('Microciclos - Endurance (2)'!PN107,BASE!$Q$4:$V$4,0)),""))),"")</f>
        <v/>
      </c>
      <c r="PS107" s="407" t="s">
        <v>144</v>
      </c>
      <c r="PT107" s="407"/>
      <c r="PU107" s="410" t="str">
        <f t="shared" si="1126"/>
        <v/>
      </c>
      <c r="PV107" s="407" t="str">
        <f>IFERROR(IF(PM107="PACE_Daniels",(INDEX(BASE!$AE$4:$AH$7,MATCH('Microciclos - Endurance (2)'!PT107,BASE!$AE$4:$AE$7,0),4)),IF(AND(PM107="vVO2máx",PT107&gt;=35,PT107&lt;=45),"9-11",IF(AND(PM107="vVO2máx",PT107&gt;45,PT107&lt;=65),"11",IF(AND(PM107="vVO2máx",PT107&gt;65,PT107&lt;=75),"12-13",IF(AND(PM107="vVO2máx",PT107&gt;=80,PT107&lt;=85),"14-16",IF(AND(PM107="vVO2máx",PT107&gt;=85,PT107&lt;100),"17-19",IF(AND(PM107="vVO2máx",PT107&gt;=100),"20",IF(AND(PM107="FCR",PT107&gt;40,PT107&lt;=60),"12-13",IF(AND(PM107="FCR",PT107&gt;60,PT107&lt;=84),"14-16",IF(AND(PM107="FCR",PT107&gt;=85,PT107&lt;100),"17-19",IF(AND(PM107="FCR",PT107=100),"20",""))))))))))),"")</f>
        <v/>
      </c>
      <c r="PW107" s="409">
        <f>IFERROR(IF(PS107="vVO2máx",(Avaliações!$C$51*'Microciclos - Endurance (2)'!PT107)/100,IF(PS107="Velocidade_crítica",IF(PT107="80% VC",Avaliações!#REF!*0.8,IF(PT107="100% VC",Avaliações!#REF!*1,IF(PT107="120% VC",Avaliações!#REF!*1.2,IF(PT107="&gt;30%",Avaliações!$C$54*1.3,IF(PT107="&gt;40%",Avaliações!$C$54*1.4,0))))),IF(PS107="PACE_Daniels",INDEX(BASE!$Q$4:$V$60,MATCH(Avaliações!$C$53,BASE!$Q$4:$Q$60,0),MATCH('Microciclos - Endurance (2)'!PT107,BASE!$Q$4:$V$4,0)),0))),"")</f>
        <v>0</v>
      </c>
      <c r="PX107" s="409" t="str">
        <f t="shared" si="1127"/>
        <v/>
      </c>
      <c r="QB107" s="407"/>
      <c r="QC107" s="407"/>
      <c r="QD107" s="407"/>
      <c r="QE107" s="407"/>
      <c r="QF107" s="407">
        <f t="shared" si="1172"/>
        <v>0</v>
      </c>
      <c r="QG107" s="407">
        <f t="shared" si="1128"/>
        <v>0</v>
      </c>
      <c r="QH107" s="408" t="str">
        <f t="shared" si="1129"/>
        <v/>
      </c>
      <c r="QI107" s="407" t="s">
        <v>144</v>
      </c>
      <c r="QJ107" s="407"/>
      <c r="QK107" s="409" t="str">
        <f t="shared" si="1130"/>
        <v/>
      </c>
      <c r="QL107" s="410" t="str">
        <f t="shared" si="1131"/>
        <v/>
      </c>
      <c r="QM107" s="407" t="str">
        <f>IFERROR(IF(QI107="PACE_Daniels",(INDEX(BASE!$AE$4:$AH$8,MATCH('Microciclos - Endurance (2)'!QJ107,BASE!$AE$4:$AE$8,0),4)),IF(AND(QI107="vVO2máx",QJ107&gt;=35,QJ107&lt;=45),"9-11",IF(AND(QI107="vVO2máx",QJ107&gt;45,QJ107&lt;=65),"11",IF(AND(QI107="vVO2máx",QJ107&gt;65,QJ107&lt;=75),"12-13",IF(AND(QI107="vVO2máx",QJ107&gt;=80,QJ107&lt;=85),"14-16",IF(AND(QI107="vVO2máx",QJ107&gt;=85,QJ107&lt;100),"17-19",IF(AND(QI107="vVO2máx",QJ107&gt;=100),"20",IF(AND(QI107="FCR",QJ107&gt;40,QJ107&lt;=60),"12-13",IF(AND(QI107="FCR",QJ107&gt;60,QJ107&lt;=84),"14-16",IF(AND(QI107="FCR",QJ107&gt;=85,QJ107&lt;100),"17-19",IF(AND(QI107="FCR",QJ107=100),"20",""))))))))))),"")</f>
        <v/>
      </c>
      <c r="QN107" s="409" t="str">
        <f>IFERROR(IF(QI107="vVO2máx",(Avaliações!$C$51*'Microciclos - Endurance (2)'!QJ107)/100,IF(QI107="Velocidade_crítica",IF(QJ107="80% VC",Avaliações!#REF!*0.8,IF(QJ107="100% VC",Avaliações!#REF!*1,IF(QJ107="120% VC",Avaliações!#REF!*1.2,IF(QJ107="&gt;30%",Avaliações!$C$54*1.3,IF(QJ107="&gt;40%",Avaliações!$C$54*1.4,0))))),IF(QI107="PACE_Daniels",INDEX(BASE!$Q$4:$V$60,MATCH(Avaliações!$C$53,BASE!$Q$4:$Q$60,0),MATCH('Microciclos - Endurance (2)'!QJ107,BASE!$Q$4:$V$4,0)),""))),"")</f>
        <v/>
      </c>
      <c r="QO107" s="407" t="s">
        <v>144</v>
      </c>
      <c r="QP107" s="407"/>
      <c r="QQ107" s="410" t="str">
        <f t="shared" si="1132"/>
        <v/>
      </c>
      <c r="QR107" s="407" t="str">
        <f>IFERROR(IF(QI107="PACE_Daniels",(INDEX(BASE!$AE$4:$AH$7,MATCH('Microciclos - Endurance (2)'!QP107,BASE!$AE$4:$AE$7,0),4)),IF(AND(QI107="vVO2máx",QP107&gt;=35,QP107&lt;=45),"9-11",IF(AND(QI107="vVO2máx",QP107&gt;45,QP107&lt;=65),"11",IF(AND(QI107="vVO2máx",QP107&gt;65,QP107&lt;=75),"12-13",IF(AND(QI107="vVO2máx",QP107&gt;=80,QP107&lt;=85),"14-16",IF(AND(QI107="vVO2máx",QP107&gt;=85,QP107&lt;100),"17-19",IF(AND(QI107="vVO2máx",QP107&gt;=100),"20",IF(AND(QI107="FCR",QP107&gt;40,QP107&lt;=60),"12-13",IF(AND(QI107="FCR",QP107&gt;60,QP107&lt;=84),"14-16",IF(AND(QI107="FCR",QP107&gt;=85,QP107&lt;100),"17-19",IF(AND(QI107="FCR",QP107=100),"20",""))))))))))),"")</f>
        <v/>
      </c>
      <c r="QS107" s="409">
        <f>IFERROR(IF(QO107="vVO2máx",(Avaliações!$C$51*'Microciclos - Endurance (2)'!QP107)/100,IF(QO107="Velocidade_crítica",IF(QP107="80% VC",Avaliações!#REF!*0.8,IF(QP107="100% VC",Avaliações!#REF!*1,IF(QP107="120% VC",Avaliações!#REF!*1.2,IF(QP107="&gt;30%",Avaliações!$C$54*1.3,IF(QP107="&gt;40%",Avaliações!$C$54*1.4,0))))),IF(QO107="PACE_Daniels",INDEX(BASE!$Q$4:$V$60,MATCH(Avaliações!$C$53,BASE!$Q$4:$Q$60,0),MATCH('Microciclos - Endurance (2)'!QP107,BASE!$Q$4:$V$4,0)),0))),"")</f>
        <v>0</v>
      </c>
      <c r="QT107" s="409" t="str">
        <f t="shared" si="1133"/>
        <v/>
      </c>
      <c r="QX107" s="407"/>
      <c r="QY107" s="407"/>
      <c r="QZ107" s="407"/>
      <c r="RA107" s="407"/>
      <c r="RB107" s="407">
        <f t="shared" si="1173"/>
        <v>0</v>
      </c>
      <c r="RC107" s="407">
        <f t="shared" si="1134"/>
        <v>0</v>
      </c>
      <c r="RD107" s="408" t="str">
        <f t="shared" si="1135"/>
        <v/>
      </c>
      <c r="RE107" s="407" t="s">
        <v>144</v>
      </c>
      <c r="RF107" s="407"/>
      <c r="RG107" s="409" t="str">
        <f t="shared" si="1136"/>
        <v/>
      </c>
      <c r="RH107" s="410" t="str">
        <f t="shared" si="1137"/>
        <v/>
      </c>
      <c r="RI107" s="407" t="str">
        <f>IFERROR(IF(RE107="PACE_Daniels",(INDEX(BASE!$AE$4:$AH$8,MATCH('Microciclos - Endurance (2)'!RF107,BASE!$AE$4:$AE$8,0),4)),IF(AND(RE107="vVO2máx",RF107&gt;=35,RF107&lt;=45),"9-11",IF(AND(RE107="vVO2máx",RF107&gt;45,RF107&lt;=65),"11",IF(AND(RE107="vVO2máx",RF107&gt;65,RF107&lt;=75),"12-13",IF(AND(RE107="vVO2máx",RF107&gt;=80,RF107&lt;=85),"14-16",IF(AND(RE107="vVO2máx",RF107&gt;=85,RF107&lt;100),"17-19",IF(AND(RE107="vVO2máx",RF107&gt;=100),"20",IF(AND(RE107="FCR",RF107&gt;40,RF107&lt;=60),"12-13",IF(AND(RE107="FCR",RF107&gt;60,RF107&lt;=84),"14-16",IF(AND(RE107="FCR",RF107&gt;=85,RF107&lt;100),"17-19",IF(AND(RE107="FCR",RF107=100),"20",""))))))))))),"")</f>
        <v/>
      </c>
      <c r="RJ107" s="409" t="str">
        <f>IFERROR(IF(RE107="vVO2máx",(Avaliações!$C$51*'Microciclos - Endurance (2)'!RF107)/100,IF(RE107="Velocidade_crítica",IF(RF107="80% VC",Avaliações!#REF!*0.8,IF(RF107="100% VC",Avaliações!#REF!*1,IF(RF107="120% VC",Avaliações!#REF!*1.2,IF(RF107="&gt;30%",Avaliações!$C$54*1.3,IF(RF107="&gt;40%",Avaliações!$C$54*1.4,0))))),IF(RE107="PACE_Daniels",INDEX(BASE!$Q$4:$V$60,MATCH(Avaliações!$C$53,BASE!$Q$4:$Q$60,0),MATCH('Microciclos - Endurance (2)'!RF107,BASE!$Q$4:$V$4,0)),""))),"")</f>
        <v/>
      </c>
      <c r="RK107" s="407" t="s">
        <v>144</v>
      </c>
      <c r="RL107" s="407"/>
      <c r="RM107" s="410" t="str">
        <f t="shared" si="1138"/>
        <v/>
      </c>
      <c r="RN107" s="407" t="str">
        <f>IFERROR(IF(RE107="PACE_Daniels",(INDEX(BASE!$AE$4:$AH$7,MATCH('Microciclos - Endurance (2)'!RL107,BASE!$AE$4:$AE$7,0),4)),IF(AND(RE107="vVO2máx",RL107&gt;=35,RL107&lt;=45),"9-11",IF(AND(RE107="vVO2máx",RL107&gt;45,RL107&lt;=65),"11",IF(AND(RE107="vVO2máx",RL107&gt;65,RL107&lt;=75),"12-13",IF(AND(RE107="vVO2máx",RL107&gt;=80,RL107&lt;=85),"14-16",IF(AND(RE107="vVO2máx",RL107&gt;=85,RL107&lt;100),"17-19",IF(AND(RE107="vVO2máx",RL107&gt;=100),"20",IF(AND(RE107="FCR",RL107&gt;40,RL107&lt;=60),"12-13",IF(AND(RE107="FCR",RL107&gt;60,RL107&lt;=84),"14-16",IF(AND(RE107="FCR",RL107&gt;=85,RL107&lt;100),"17-19",IF(AND(RE107="FCR",RL107=100),"20",""))))))))))),"")</f>
        <v/>
      </c>
      <c r="RO107" s="409">
        <f>IFERROR(IF(RK107="vVO2máx",(Avaliações!$C$51*'Microciclos - Endurance (2)'!RL107)/100,IF(RK107="Velocidade_crítica",IF(RL107="80% VC",Avaliações!#REF!*0.8,IF(RL107="100% VC",Avaliações!#REF!*1,IF(RL107="120% VC",Avaliações!#REF!*1.2,IF(RL107="&gt;30%",Avaliações!$C$54*1.3,IF(RL107="&gt;40%",Avaliações!$C$54*1.4,0))))),IF(RK107="PACE_Daniels",INDEX(BASE!$Q$4:$V$60,MATCH(Avaliações!$C$53,BASE!$Q$4:$Q$60,0),MATCH('Microciclos - Endurance (2)'!RL107,BASE!$Q$4:$V$4,0)),0))),"")</f>
        <v>0</v>
      </c>
      <c r="RP107" s="409" t="str">
        <f t="shared" si="1139"/>
        <v/>
      </c>
      <c r="RT107" s="407"/>
      <c r="RU107" s="407"/>
      <c r="RV107" s="407"/>
      <c r="RW107" s="407"/>
      <c r="RX107" s="407">
        <f t="shared" si="1174"/>
        <v>0</v>
      </c>
      <c r="RY107" s="407">
        <f t="shared" si="1140"/>
        <v>0</v>
      </c>
      <c r="RZ107" s="408" t="str">
        <f t="shared" si="1141"/>
        <v/>
      </c>
      <c r="SA107" s="407" t="s">
        <v>144</v>
      </c>
      <c r="SB107" s="407"/>
      <c r="SC107" s="409" t="str">
        <f t="shared" si="1142"/>
        <v/>
      </c>
      <c r="SD107" s="410" t="str">
        <f t="shared" si="1143"/>
        <v/>
      </c>
      <c r="SE107" s="407" t="str">
        <f>IFERROR(IF(SA107="PACE_Daniels",(INDEX(BASE!$AE$4:$AH$8,MATCH('Microciclos - Endurance (2)'!SB107,BASE!$AE$4:$AE$8,0),4)),IF(AND(SA107="vVO2máx",SB107&gt;=35,SB107&lt;=45),"9-11",IF(AND(SA107="vVO2máx",SB107&gt;45,SB107&lt;=65),"11",IF(AND(SA107="vVO2máx",SB107&gt;65,SB107&lt;=75),"12-13",IF(AND(SA107="vVO2máx",SB107&gt;=80,SB107&lt;=85),"14-16",IF(AND(SA107="vVO2máx",SB107&gt;=85,SB107&lt;100),"17-19",IF(AND(SA107="vVO2máx",SB107&gt;=100),"20",IF(AND(SA107="FCR",SB107&gt;40,SB107&lt;=60),"12-13",IF(AND(SA107="FCR",SB107&gt;60,SB107&lt;=84),"14-16",IF(AND(SA107="FCR",SB107&gt;=85,SB107&lt;100),"17-19",IF(AND(SA107="FCR",SB107=100),"20",""))))))))))),"")</f>
        <v/>
      </c>
      <c r="SF107" s="409" t="str">
        <f>IFERROR(IF(SA107="vVO2máx",(Avaliações!$C$51*'Microciclos - Endurance (2)'!SB107)/100,IF(SA107="Velocidade_crítica",IF(SB107="80% VC",Avaliações!#REF!*0.8,IF(SB107="100% VC",Avaliações!#REF!*1,IF(SB107="120% VC",Avaliações!#REF!*1.2,IF(SB107="&gt;30%",Avaliações!$C$54*1.3,IF(SB107="&gt;40%",Avaliações!$C$54*1.4,0))))),IF(SA107="PACE_Daniels",INDEX(BASE!$Q$4:$V$60,MATCH(Avaliações!$C$53,BASE!$Q$4:$Q$60,0),MATCH('Microciclos - Endurance (2)'!SB107,BASE!$Q$4:$V$4,0)),""))),"")</f>
        <v/>
      </c>
      <c r="SG107" s="407" t="s">
        <v>144</v>
      </c>
      <c r="SH107" s="407"/>
      <c r="SI107" s="410" t="str">
        <f t="shared" si="1144"/>
        <v/>
      </c>
      <c r="SJ107" s="407" t="str">
        <f>IFERROR(IF(SA107="PACE_Daniels",(INDEX(BASE!$AE$4:$AH$7,MATCH('Microciclos - Endurance (2)'!SH107,BASE!$AE$4:$AE$7,0),4)),IF(AND(SA107="vVO2máx",SH107&gt;=35,SH107&lt;=45),"9-11",IF(AND(SA107="vVO2máx",SH107&gt;45,SH107&lt;=65),"11",IF(AND(SA107="vVO2máx",SH107&gt;65,SH107&lt;=75),"12-13",IF(AND(SA107="vVO2máx",SH107&gt;=80,SH107&lt;=85),"14-16",IF(AND(SA107="vVO2máx",SH107&gt;=85,SH107&lt;100),"17-19",IF(AND(SA107="vVO2máx",SH107&gt;=100),"20",IF(AND(SA107="FCR",SH107&gt;40,SH107&lt;=60),"12-13",IF(AND(SA107="FCR",SH107&gt;60,SH107&lt;=84),"14-16",IF(AND(SA107="FCR",SH107&gt;=85,SH107&lt;100),"17-19",IF(AND(SA107="FCR",SH107=100),"20",""))))))))))),"")</f>
        <v/>
      </c>
      <c r="SK107" s="409">
        <f>IFERROR(IF(SG107="vVO2máx",(Avaliações!$C$51*'Microciclos - Endurance (2)'!SH107)/100,IF(SG107="Velocidade_crítica",IF(SH107="80% VC",Avaliações!#REF!*0.8,IF(SH107="100% VC",Avaliações!#REF!*1,IF(SH107="120% VC",Avaliações!#REF!*1.2,IF(SH107="&gt;30%",Avaliações!$C$54*1.3,IF(SH107="&gt;40%",Avaliações!$C$54*1.4,0))))),IF(SG107="PACE_Daniels",INDEX(BASE!$Q$4:$V$60,MATCH(Avaliações!$C$53,BASE!$Q$4:$Q$60,0),MATCH('Microciclos - Endurance (2)'!SH107,BASE!$Q$4:$V$4,0)),0))),"")</f>
        <v>0</v>
      </c>
      <c r="SL107" s="409" t="str">
        <f t="shared" si="1145"/>
        <v/>
      </c>
      <c r="SP107" s="407"/>
      <c r="SQ107" s="407"/>
      <c r="SR107" s="407"/>
      <c r="SS107" s="407"/>
      <c r="ST107" s="407">
        <f t="shared" si="1175"/>
        <v>0</v>
      </c>
      <c r="SU107" s="407">
        <f t="shared" si="1146"/>
        <v>0</v>
      </c>
      <c r="SV107" s="408" t="str">
        <f t="shared" si="1147"/>
        <v/>
      </c>
      <c r="SW107" s="407" t="s">
        <v>144</v>
      </c>
      <c r="SX107" s="407"/>
      <c r="SY107" s="409" t="str">
        <f t="shared" si="1148"/>
        <v/>
      </c>
      <c r="SZ107" s="410" t="str">
        <f t="shared" si="1149"/>
        <v/>
      </c>
      <c r="TA107" s="407" t="str">
        <f>IFERROR(IF(SW107="PACE_Daniels",(INDEX(BASE!$AE$4:$AH$8,MATCH('Microciclos - Endurance (2)'!SX107,BASE!$AE$4:$AE$8,0),4)),IF(AND(SW107="vVO2máx",SX107&gt;=35,SX107&lt;=45),"9-11",IF(AND(SW107="vVO2máx",SX107&gt;45,SX107&lt;=65),"11",IF(AND(SW107="vVO2máx",SX107&gt;65,SX107&lt;=75),"12-13",IF(AND(SW107="vVO2máx",SX107&gt;=80,SX107&lt;=85),"14-16",IF(AND(SW107="vVO2máx",SX107&gt;=85,SX107&lt;100),"17-19",IF(AND(SW107="vVO2máx",SX107&gt;=100),"20",IF(AND(SW107="FCR",SX107&gt;40,SX107&lt;=60),"12-13",IF(AND(SW107="FCR",SX107&gt;60,SX107&lt;=84),"14-16",IF(AND(SW107="FCR",SX107&gt;=85,SX107&lt;100),"17-19",IF(AND(SW107="FCR",SX107=100),"20",""))))))))))),"")</f>
        <v/>
      </c>
      <c r="TB107" s="409" t="str">
        <f>IFERROR(IF(SW107="vVO2máx",(Avaliações!$C$51*'Microciclos - Endurance (2)'!SX107)/100,IF(SW107="Velocidade_crítica",IF(SX107="80% VC",Avaliações!#REF!*0.8,IF(SX107="100% VC",Avaliações!#REF!*1,IF(SX107="120% VC",Avaliações!#REF!*1.2,IF(SX107="&gt;30%",Avaliações!$C$54*1.3,IF(SX107="&gt;40%",Avaliações!$C$54*1.4,0))))),IF(SW107="PACE_Daniels",INDEX(BASE!$Q$4:$V$60,MATCH(Avaliações!$C$53,BASE!$Q$4:$Q$60,0),MATCH('Microciclos - Endurance (2)'!SX107,BASE!$Q$4:$V$4,0)),""))),"")</f>
        <v/>
      </c>
      <c r="TC107" s="407" t="s">
        <v>144</v>
      </c>
      <c r="TD107" s="407"/>
      <c r="TE107" s="410" t="str">
        <f t="shared" si="1150"/>
        <v/>
      </c>
      <c r="TF107" s="407" t="str">
        <f>IFERROR(IF(SW107="PACE_Daniels",(INDEX(BASE!$AE$4:$AH$7,MATCH('Microciclos - Endurance (2)'!TD107,BASE!$AE$4:$AE$7,0),4)),IF(AND(SW107="vVO2máx",TD107&gt;=35,TD107&lt;=45),"9-11",IF(AND(SW107="vVO2máx",TD107&gt;45,TD107&lt;=65),"11",IF(AND(SW107="vVO2máx",TD107&gt;65,TD107&lt;=75),"12-13",IF(AND(SW107="vVO2máx",TD107&gt;=80,TD107&lt;=85),"14-16",IF(AND(SW107="vVO2máx",TD107&gt;=85,TD107&lt;100),"17-19",IF(AND(SW107="vVO2máx",TD107&gt;=100),"20",IF(AND(SW107="FCR",TD107&gt;40,TD107&lt;=60),"12-13",IF(AND(SW107="FCR",TD107&gt;60,TD107&lt;=84),"14-16",IF(AND(SW107="FCR",TD107&gt;=85,TD107&lt;100),"17-19",IF(AND(SW107="FCR",TD107=100),"20",""))))))))))),"")</f>
        <v/>
      </c>
      <c r="TG107" s="409">
        <f>IFERROR(IF(TC107="vVO2máx",(Avaliações!$C$51*'Microciclos - Endurance (2)'!TD107)/100,IF(TC107="Velocidade_crítica",IF(TD107="80% VC",Avaliações!#REF!*0.8,IF(TD107="100% VC",Avaliações!#REF!*1,IF(TD107="120% VC",Avaliações!#REF!*1.2,IF(TD107="&gt;30%",Avaliações!$C$54*1.3,IF(TD107="&gt;40%",Avaliações!$C$54*1.4,0))))),IF(TC107="PACE_Daniels",INDEX(BASE!$Q$4:$V$60,MATCH(Avaliações!$C$53,BASE!$Q$4:$Q$60,0),MATCH('Microciclos - Endurance (2)'!TD107,BASE!$Q$4:$V$4,0)),0))),"")</f>
        <v>0</v>
      </c>
      <c r="TH107" s="409" t="str">
        <f t="shared" si="1151"/>
        <v/>
      </c>
    </row>
    <row r="108" spans="4:528">
      <c r="D108" s="407"/>
      <c r="E108" s="407"/>
      <c r="F108" s="407"/>
      <c r="G108" s="407"/>
      <c r="H108" s="407">
        <f t="shared" si="1152"/>
        <v>0</v>
      </c>
      <c r="I108" s="407">
        <f t="shared" si="1008"/>
        <v>0</v>
      </c>
      <c r="J108" s="408" t="str">
        <f t="shared" si="1009"/>
        <v/>
      </c>
      <c r="K108" s="407" t="s">
        <v>144</v>
      </c>
      <c r="L108" s="407"/>
      <c r="M108" s="409" t="str">
        <f t="shared" si="1010"/>
        <v/>
      </c>
      <c r="N108" s="410" t="str">
        <f t="shared" si="1011"/>
        <v/>
      </c>
      <c r="O108" s="407" t="str">
        <f>IFERROR(IF(K108="PACE_Daniels",(INDEX(BASE!$AE$4:$AH$8,MATCH('Microciclos - Endurance (2)'!L108,BASE!$AE$4:$AE$8,0),4)),IF(AND(K108="vVO2máx",L108&gt;=35,L108&lt;=45),"9-11",IF(AND(K108="vVO2máx",L108&gt;45,L108&lt;=65),"11",IF(AND(K108="vVO2máx",L108&gt;65,L108&lt;=75),"12-13",IF(AND(K108="vVO2máx",L108&gt;=80,L108&lt;=85),"14-16",IF(AND(K108="vVO2máx",L108&gt;=85,L108&lt;100),"17-19",IF(AND(K108="vVO2máx",L108&gt;=100),"20",IF(AND(K108="FCR",L108&gt;40,L108&lt;=60),"12-13",IF(AND(K108="FCR",L108&gt;60,L108&lt;=84),"14-16",IF(AND(K108="FCR",L108&gt;=85,L108&lt;100),"17-19",IF(AND(K108="FCR",L108=100),"20",""))))))))))),"")</f>
        <v/>
      </c>
      <c r="P108" s="409" t="str">
        <f>IFERROR(IF(K108="vVO2máx",(Avaliações!$C$51*'Microciclos - Endurance (2)'!L108)/100,IF(K108="Velocidade_crítica",IF(L108="80% VC",Avaliações!#REF!*0.8,IF(L108="100% VC",Avaliações!#REF!*1,IF(L108="120% VC",Avaliações!#REF!*1.2,IF(L108="&gt;30%",Avaliações!$C$54*1.3,IF(L108="&gt;40%",Avaliações!$C$54*1.4,0))))),IF(K108="PACE_Daniels",INDEX(BASE!$Q$4:$V$60,MATCH(Avaliações!$C$53,BASE!$Q$4:$Q$60,0),MATCH('Microciclos - Endurance (2)'!L108,BASE!$Q$4:$V$4,0)),""))),"")</f>
        <v/>
      </c>
      <c r="Q108" s="407" t="s">
        <v>144</v>
      </c>
      <c r="R108" s="407"/>
      <c r="S108" s="410" t="str">
        <f t="shared" si="1012"/>
        <v/>
      </c>
      <c r="T108" s="407" t="str">
        <f>IFERROR(IF(K108="PACE_Daniels",(INDEX(BASE!$AE$4:$AH$7,MATCH('Microciclos - Endurance (2)'!R108,BASE!$AE$4:$AE$7,0),4)),IF(AND(K108="vVO2máx",R108&gt;=35,R108&lt;=45),"9-11",IF(AND(K108="vVO2máx",R108&gt;45,R108&lt;=65),"11",IF(AND(K108="vVO2máx",R108&gt;65,R108&lt;=75),"12-13",IF(AND(K108="vVO2máx",R108&gt;=80,R108&lt;=85),"14-16",IF(AND(K108="vVO2máx",R108&gt;=85,R108&lt;100),"17-19",IF(AND(K108="vVO2máx",R108&gt;=100),"20",IF(AND(K108="FCR",R108&gt;40,R108&lt;=60),"12-13",IF(AND(K108="FCR",R108&gt;60,R108&lt;=84),"14-16",IF(AND(K108="FCR",R108&gt;=85,R108&lt;100),"17-19",IF(AND(K108="FCR",R108=100),"20",""))))))))))),"")</f>
        <v/>
      </c>
      <c r="U108" s="409">
        <f>IFERROR(IF(Q108="vVO2máx",(Avaliações!$C$51*'Microciclos - Endurance (2)'!R108)/100,IF(Q108="Velocidade_crítica",IF(R108="80% VC",Avaliações!#REF!*0.8,IF(R108="100% VC",Avaliações!#REF!*1,IF(R108="120% VC",Avaliações!#REF!*1.2,IF(R108="&gt;30%",Avaliações!$C$54*1.3,IF(R108="&gt;40%",Avaliações!$C$54*1.4,0))))),IF(Q108="PACE_Daniels",INDEX(BASE!$Q$4:$V$60,MATCH(Avaliações!$C$53,BASE!$Q$4:$Q$60,0),MATCH('Microciclos - Endurance (2)'!R108,BASE!$Q$4:$V$4,0)),0))),"")</f>
        <v>0</v>
      </c>
      <c r="V108" s="409" t="str">
        <f t="shared" si="1013"/>
        <v/>
      </c>
      <c r="Z108" s="407"/>
      <c r="AA108" s="407"/>
      <c r="AB108" s="407"/>
      <c r="AC108" s="407"/>
      <c r="AD108" s="407">
        <f t="shared" si="1153"/>
        <v>0</v>
      </c>
      <c r="AE108" s="407">
        <f t="shared" si="1014"/>
        <v>0</v>
      </c>
      <c r="AF108" s="408" t="str">
        <f t="shared" si="1015"/>
        <v/>
      </c>
      <c r="AG108" s="407" t="s">
        <v>144</v>
      </c>
      <c r="AH108" s="407"/>
      <c r="AI108" s="409" t="str">
        <f t="shared" si="1016"/>
        <v/>
      </c>
      <c r="AJ108" s="410" t="str">
        <f t="shared" si="1017"/>
        <v/>
      </c>
      <c r="AK108" s="407" t="str">
        <f>IFERROR(IF(AG108="PACE_Daniels",(INDEX(BASE!$AE$4:$AH$8,MATCH('Microciclos - Endurance (2)'!AH108,BASE!$AE$4:$AE$8,0),4)),IF(AND(AG108="vVO2máx",AH108&gt;=35,AH108&lt;=45),"9-11",IF(AND(AG108="vVO2máx",AH108&gt;45,AH108&lt;=65),"11",IF(AND(AG108="vVO2máx",AH108&gt;65,AH108&lt;=75),"12-13",IF(AND(AG108="vVO2máx",AH108&gt;=80,AH108&lt;=85),"14-16",IF(AND(AG108="vVO2máx",AH108&gt;=85,AH108&lt;100),"17-19",IF(AND(AG108="vVO2máx",AH108&gt;=100),"20",IF(AND(AG108="FCR",AH108&gt;40,AH108&lt;=60),"12-13",IF(AND(AG108="FCR",AH108&gt;60,AH108&lt;=84),"14-16",IF(AND(AG108="FCR",AH108&gt;=85,AH108&lt;100),"17-19",IF(AND(AG108="FCR",AH108=100),"20",""))))))))))),"")</f>
        <v/>
      </c>
      <c r="AL108" s="409" t="str">
        <f>IFERROR(IF(AG108="vVO2máx",(Avaliações!$C$51*'Microciclos - Endurance (2)'!AH108)/100,IF(AG108="Velocidade_crítica",IF(AH108="80% VC",Avaliações!#REF!*0.8,IF(AH108="100% VC",Avaliações!#REF!*1,IF(AH108="120% VC",Avaliações!#REF!*1.2,IF(AH108="&gt;30%",Avaliações!$C$54*1.3,IF(AH108="&gt;40%",Avaliações!$C$54*1.4,0))))),IF(AG108="PACE_Daniels",INDEX(BASE!$Q$4:$V$60,MATCH(Avaliações!$C$53,BASE!$Q$4:$Q$60,0),MATCH('Microciclos - Endurance (2)'!AH108,BASE!$Q$4:$V$4,0)),""))),"")</f>
        <v/>
      </c>
      <c r="AM108" s="407" t="s">
        <v>144</v>
      </c>
      <c r="AN108" s="407"/>
      <c r="AO108" s="410" t="str">
        <f t="shared" si="1018"/>
        <v/>
      </c>
      <c r="AP108" s="407" t="str">
        <f>IFERROR(IF(AG108="PACE_Daniels",(INDEX(BASE!$AE$4:$AH$7,MATCH('Microciclos - Endurance (2)'!AN108,BASE!$AE$4:$AE$7,0),4)),IF(AND(AG108="vVO2máx",AN108&gt;=35,AN108&lt;=45),"9-11",IF(AND(AG108="vVO2máx",AN108&gt;45,AN108&lt;=65),"11",IF(AND(AG108="vVO2máx",AN108&gt;65,AN108&lt;=75),"12-13",IF(AND(AG108="vVO2máx",AN108&gt;=80,AN108&lt;=85),"14-16",IF(AND(AG108="vVO2máx",AN108&gt;=85,AN108&lt;100),"17-19",IF(AND(AG108="vVO2máx",AN108&gt;=100),"20",IF(AND(AG108="FCR",AN108&gt;40,AN108&lt;=60),"12-13",IF(AND(AG108="FCR",AN108&gt;60,AN108&lt;=84),"14-16",IF(AND(AG108="FCR",AN108&gt;=85,AN108&lt;100),"17-19",IF(AND(AG108="FCR",AN108=100),"20",""))))))))))),"")</f>
        <v/>
      </c>
      <c r="AQ108" s="409">
        <f>IFERROR(IF(AM108="vVO2máx",(Avaliações!$C$51*'Microciclos - Endurance (2)'!AN108)/100,IF(AM108="Velocidade_crítica",IF(AN108="80% VC",Avaliações!#REF!*0.8,IF(AN108="100% VC",Avaliações!#REF!*1,IF(AN108="120% VC",Avaliações!#REF!*1.2,IF(AN108="&gt;30%",Avaliações!$C$54*1.3,IF(AN108="&gt;40%",Avaliações!$C$54*1.4,0))))),IF(AM108="PACE_Daniels",INDEX(BASE!$Q$4:$V$60,MATCH(Avaliações!$C$53,BASE!$Q$4:$Q$60,0),MATCH('Microciclos - Endurance (2)'!AN108,BASE!$Q$4:$V$4,0)),0))),"")</f>
        <v>0</v>
      </c>
      <c r="AR108" s="409" t="str">
        <f t="shared" si="1019"/>
        <v/>
      </c>
      <c r="AV108" s="407"/>
      <c r="AW108" s="407"/>
      <c r="AX108" s="407"/>
      <c r="AY108" s="407"/>
      <c r="AZ108" s="407">
        <f t="shared" si="1154"/>
        <v>0</v>
      </c>
      <c r="BA108" s="407">
        <f t="shared" si="1020"/>
        <v>0</v>
      </c>
      <c r="BB108" s="408" t="str">
        <f t="shared" si="1021"/>
        <v/>
      </c>
      <c r="BC108" s="407" t="s">
        <v>144</v>
      </c>
      <c r="BD108" s="407"/>
      <c r="BE108" s="409" t="str">
        <f t="shared" si="1022"/>
        <v/>
      </c>
      <c r="BF108" s="410" t="str">
        <f t="shared" si="1023"/>
        <v/>
      </c>
      <c r="BG108" s="407" t="str">
        <f>IFERROR(IF(BC108="PACE_Daniels",(INDEX(BASE!$AE$4:$AH$8,MATCH('Microciclos - Endurance (2)'!BD108,BASE!$AE$4:$AE$8,0),4)),IF(AND(BC108="vVO2máx",BD108&gt;=35,BD108&lt;=45),"9-11",IF(AND(BC108="vVO2máx",BD108&gt;45,BD108&lt;=65),"11",IF(AND(BC108="vVO2máx",BD108&gt;65,BD108&lt;=75),"12-13",IF(AND(BC108="vVO2máx",BD108&gt;=80,BD108&lt;=85),"14-16",IF(AND(BC108="vVO2máx",BD108&gt;=85,BD108&lt;100),"17-19",IF(AND(BC108="vVO2máx",BD108&gt;=100),"20",IF(AND(BC108="FCR",BD108&gt;40,BD108&lt;=60),"12-13",IF(AND(BC108="FCR",BD108&gt;60,BD108&lt;=84),"14-16",IF(AND(BC108="FCR",BD108&gt;=85,BD108&lt;100),"17-19",IF(AND(BC108="FCR",BD108=100),"20",""))))))))))),"")</f>
        <v/>
      </c>
      <c r="BH108" s="409" t="str">
        <f>IFERROR(IF(BC108="vVO2máx",(Avaliações!$C$51*'Microciclos - Endurance (2)'!BD108)/100,IF(BC108="Velocidade_crítica",IF(BD108="80% VC",Avaliações!#REF!*0.8,IF(BD108="100% VC",Avaliações!#REF!*1,IF(BD108="120% VC",Avaliações!#REF!*1.2,IF(BD108="&gt;30%",Avaliações!$C$54*1.3,IF(BD108="&gt;40%",Avaliações!$C$54*1.4,0))))),IF(BC108="PACE_Daniels",INDEX(BASE!$Q$4:$V$60,MATCH(Avaliações!$C$53,BASE!$Q$4:$Q$60,0),MATCH('Microciclos - Endurance (2)'!BD108,BASE!$Q$4:$V$4,0)),""))),"")</f>
        <v/>
      </c>
      <c r="BI108" s="407" t="s">
        <v>144</v>
      </c>
      <c r="BJ108" s="407"/>
      <c r="BK108" s="410" t="str">
        <f t="shared" si="1024"/>
        <v/>
      </c>
      <c r="BL108" s="407" t="str">
        <f>IFERROR(IF(BC108="PACE_Daniels",(INDEX(BASE!$AE$4:$AH$7,MATCH('Microciclos - Endurance (2)'!BJ108,BASE!$AE$4:$AE$7,0),4)),IF(AND(BC108="vVO2máx",BJ108&gt;=35,BJ108&lt;=45),"9-11",IF(AND(BC108="vVO2máx",BJ108&gt;45,BJ108&lt;=65),"11",IF(AND(BC108="vVO2máx",BJ108&gt;65,BJ108&lt;=75),"12-13",IF(AND(BC108="vVO2máx",BJ108&gt;=80,BJ108&lt;=85),"14-16",IF(AND(BC108="vVO2máx",BJ108&gt;=85,BJ108&lt;100),"17-19",IF(AND(BC108="vVO2máx",BJ108&gt;=100),"20",IF(AND(BC108="FCR",BJ108&gt;40,BJ108&lt;=60),"12-13",IF(AND(BC108="FCR",BJ108&gt;60,BJ108&lt;=84),"14-16",IF(AND(BC108="FCR",BJ108&gt;=85,BJ108&lt;100),"17-19",IF(AND(BC108="FCR",BJ108=100),"20",""))))))))))),"")</f>
        <v/>
      </c>
      <c r="BM108" s="409">
        <f>IFERROR(IF(BI108="vVO2máx",(Avaliações!$C$51*'Microciclos - Endurance (2)'!BJ108)/100,IF(BI108="Velocidade_crítica",IF(BJ108="80% VC",Avaliações!#REF!*0.8,IF(BJ108="100% VC",Avaliações!#REF!*1,IF(BJ108="120% VC",Avaliações!#REF!*1.2,IF(BJ108="&gt;30%",Avaliações!$C$54*1.3,IF(BJ108="&gt;40%",Avaliações!$C$54*1.4,0))))),IF(BI108="PACE_Daniels",INDEX(BASE!$Q$4:$V$60,MATCH(Avaliações!$C$53,BASE!$Q$4:$Q$60,0),MATCH('Microciclos - Endurance (2)'!BJ108,BASE!$Q$4:$V$4,0)),0))),"")</f>
        <v>0</v>
      </c>
      <c r="BN108" s="409" t="str">
        <f t="shared" si="1025"/>
        <v/>
      </c>
      <c r="BR108" s="407"/>
      <c r="BS108" s="407"/>
      <c r="BT108" s="407"/>
      <c r="BU108" s="407"/>
      <c r="BV108" s="407">
        <f t="shared" si="1155"/>
        <v>0</v>
      </c>
      <c r="BW108" s="407">
        <f t="shared" si="1026"/>
        <v>0</v>
      </c>
      <c r="BX108" s="408" t="str">
        <f t="shared" si="1027"/>
        <v/>
      </c>
      <c r="BY108" s="407" t="s">
        <v>144</v>
      </c>
      <c r="BZ108" s="407"/>
      <c r="CA108" s="409" t="str">
        <f t="shared" si="1028"/>
        <v/>
      </c>
      <c r="CB108" s="410" t="str">
        <f t="shared" si="1029"/>
        <v/>
      </c>
      <c r="CC108" s="407" t="str">
        <f>IFERROR(IF(BY108="PACE_Daniels",(INDEX(BASE!$AE$4:$AH$8,MATCH('Microciclos - Endurance (2)'!BZ108,BASE!$AE$4:$AE$8,0),4)),IF(AND(BY108="vVO2máx",BZ108&gt;=35,BZ108&lt;=45),"9-11",IF(AND(BY108="vVO2máx",BZ108&gt;45,BZ108&lt;=65),"11",IF(AND(BY108="vVO2máx",BZ108&gt;65,BZ108&lt;=75),"12-13",IF(AND(BY108="vVO2máx",BZ108&gt;=80,BZ108&lt;=85),"14-16",IF(AND(BY108="vVO2máx",BZ108&gt;=85,BZ108&lt;100),"17-19",IF(AND(BY108="vVO2máx",BZ108&gt;=100),"20",IF(AND(BY108="FCR",BZ108&gt;40,BZ108&lt;=60),"12-13",IF(AND(BY108="FCR",BZ108&gt;60,BZ108&lt;=84),"14-16",IF(AND(BY108="FCR",BZ108&gt;=85,BZ108&lt;100),"17-19",IF(AND(BY108="FCR",BZ108=100),"20",""))))))))))),"")</f>
        <v/>
      </c>
      <c r="CD108" s="409" t="str">
        <f>IFERROR(IF(BY108="vVO2máx",(Avaliações!$C$51*'Microciclos - Endurance (2)'!BZ108)/100,IF(BY108="Velocidade_crítica",IF(BZ108="80% VC",Avaliações!#REF!*0.8,IF(BZ108="100% VC",Avaliações!#REF!*1,IF(BZ108="120% VC",Avaliações!#REF!*1.2,IF(BZ108="&gt;30%",Avaliações!$C$54*1.3,IF(BZ108="&gt;40%",Avaliações!$C$54*1.4,0))))),IF(BY108="PACE_Daniels",INDEX(BASE!$Q$4:$V$60,MATCH(Avaliações!$C$53,BASE!$Q$4:$Q$60,0),MATCH('Microciclos - Endurance (2)'!BZ108,BASE!$Q$4:$V$4,0)),""))),"")</f>
        <v/>
      </c>
      <c r="CE108" s="407" t="s">
        <v>144</v>
      </c>
      <c r="CF108" s="407"/>
      <c r="CG108" s="410" t="str">
        <f t="shared" si="1030"/>
        <v/>
      </c>
      <c r="CH108" s="407" t="str">
        <f>IFERROR(IF(BY108="PACE_Daniels",(INDEX(BASE!$AE$4:$AH$7,MATCH('Microciclos - Endurance (2)'!CF108,BASE!$AE$4:$AE$7,0),4)),IF(AND(BY108="vVO2máx",CF108&gt;=35,CF108&lt;=45),"9-11",IF(AND(BY108="vVO2máx",CF108&gt;45,CF108&lt;=65),"11",IF(AND(BY108="vVO2máx",CF108&gt;65,CF108&lt;=75),"12-13",IF(AND(BY108="vVO2máx",CF108&gt;=80,CF108&lt;=85),"14-16",IF(AND(BY108="vVO2máx",CF108&gt;=85,CF108&lt;100),"17-19",IF(AND(BY108="vVO2máx",CF108&gt;=100),"20",IF(AND(BY108="FCR",CF108&gt;40,CF108&lt;=60),"12-13",IF(AND(BY108="FCR",CF108&gt;60,CF108&lt;=84),"14-16",IF(AND(BY108="FCR",CF108&gt;=85,CF108&lt;100),"17-19",IF(AND(BY108="FCR",CF108=100),"20",""))))))))))),"")</f>
        <v/>
      </c>
      <c r="CI108" s="409">
        <f>IFERROR(IF(CE108="vVO2máx",(Avaliações!$C$51*'Microciclos - Endurance (2)'!CF108)/100,IF(CE108="Velocidade_crítica",IF(CF108="80% VC",Avaliações!#REF!*0.8,IF(CF108="100% VC",Avaliações!#REF!*1,IF(CF108="120% VC",Avaliações!#REF!*1.2,IF(CF108="&gt;30%",Avaliações!$C$54*1.3,IF(CF108="&gt;40%",Avaliações!$C$54*1.4,0))))),IF(CE108="PACE_Daniels",INDEX(BASE!$Q$4:$V$60,MATCH(Avaliações!$C$53,BASE!$Q$4:$Q$60,0),MATCH('Microciclos - Endurance (2)'!CF108,BASE!$Q$4:$V$4,0)),0))),"")</f>
        <v>0</v>
      </c>
      <c r="CJ108" s="409" t="str">
        <f t="shared" si="1031"/>
        <v/>
      </c>
      <c r="CN108" s="407"/>
      <c r="CO108" s="407"/>
      <c r="CP108" s="407"/>
      <c r="CQ108" s="407"/>
      <c r="CR108" s="407">
        <f t="shared" si="1156"/>
        <v>0</v>
      </c>
      <c r="CS108" s="407">
        <f t="shared" si="1032"/>
        <v>0</v>
      </c>
      <c r="CT108" s="408" t="str">
        <f t="shared" si="1033"/>
        <v/>
      </c>
      <c r="CU108" s="407" t="s">
        <v>144</v>
      </c>
      <c r="CV108" s="407"/>
      <c r="CW108" s="409" t="str">
        <f t="shared" si="1034"/>
        <v/>
      </c>
      <c r="CX108" s="410" t="str">
        <f t="shared" si="1035"/>
        <v/>
      </c>
      <c r="CY108" s="407" t="str">
        <f>IFERROR(IF(CU108="PACE_Daniels",(INDEX(BASE!$AE$4:$AH$8,MATCH('Microciclos - Endurance (2)'!CV108,BASE!$AE$4:$AE$8,0),4)),IF(AND(CU108="vVO2máx",CV108&gt;=35,CV108&lt;=45),"9-11",IF(AND(CU108="vVO2máx",CV108&gt;45,CV108&lt;=65),"11",IF(AND(CU108="vVO2máx",CV108&gt;65,CV108&lt;=75),"12-13",IF(AND(CU108="vVO2máx",CV108&gt;=80,CV108&lt;=85),"14-16",IF(AND(CU108="vVO2máx",CV108&gt;=85,CV108&lt;100),"17-19",IF(AND(CU108="vVO2máx",CV108&gt;=100),"20",IF(AND(CU108="FCR",CV108&gt;40,CV108&lt;=60),"12-13",IF(AND(CU108="FCR",CV108&gt;60,CV108&lt;=84),"14-16",IF(AND(CU108="FCR",CV108&gt;=85,CV108&lt;100),"17-19",IF(AND(CU108="FCR",CV108=100),"20",""))))))))))),"")</f>
        <v/>
      </c>
      <c r="CZ108" s="409" t="str">
        <f>IFERROR(IF(CU108="vVO2máx",(Avaliações!$C$51*'Microciclos - Endurance (2)'!CV108)/100,IF(CU108="Velocidade_crítica",IF(CV108="80% VC",Avaliações!#REF!*0.8,IF(CV108="100% VC",Avaliações!#REF!*1,IF(CV108="120% VC",Avaliações!#REF!*1.2,IF(CV108="&gt;30%",Avaliações!$C$54*1.3,IF(CV108="&gt;40%",Avaliações!$C$54*1.4,0))))),IF(CU108="PACE_Daniels",INDEX(BASE!$Q$4:$V$60,MATCH(Avaliações!$C$53,BASE!$Q$4:$Q$60,0),MATCH('Microciclos - Endurance (2)'!CV108,BASE!$Q$4:$V$4,0)),""))),"")</f>
        <v/>
      </c>
      <c r="DA108" s="407" t="s">
        <v>144</v>
      </c>
      <c r="DB108" s="407"/>
      <c r="DC108" s="410" t="str">
        <f t="shared" si="1036"/>
        <v/>
      </c>
      <c r="DD108" s="407" t="str">
        <f>IFERROR(IF(CU108="PACE_Daniels",(INDEX(BASE!$AE$4:$AH$7,MATCH('Microciclos - Endurance (2)'!DB108,BASE!$AE$4:$AE$7,0),4)),IF(AND(CU108="vVO2máx",DB108&gt;=35,DB108&lt;=45),"9-11",IF(AND(CU108="vVO2máx",DB108&gt;45,DB108&lt;=65),"11",IF(AND(CU108="vVO2máx",DB108&gt;65,DB108&lt;=75),"12-13",IF(AND(CU108="vVO2máx",DB108&gt;=80,DB108&lt;=85),"14-16",IF(AND(CU108="vVO2máx",DB108&gt;=85,DB108&lt;100),"17-19",IF(AND(CU108="vVO2máx",DB108&gt;=100),"20",IF(AND(CU108="FCR",DB108&gt;40,DB108&lt;=60),"12-13",IF(AND(CU108="FCR",DB108&gt;60,DB108&lt;=84),"14-16",IF(AND(CU108="FCR",DB108&gt;=85,DB108&lt;100),"17-19",IF(AND(CU108="FCR",DB108=100),"20",""))))))))))),"")</f>
        <v/>
      </c>
      <c r="DE108" s="409">
        <f>IFERROR(IF(DA108="vVO2máx",(Avaliações!$C$51*'Microciclos - Endurance (2)'!DB108)/100,IF(DA108="Velocidade_crítica",IF(DB108="80% VC",Avaliações!#REF!*0.8,IF(DB108="100% VC",Avaliações!#REF!*1,IF(DB108="120% VC",Avaliações!#REF!*1.2,IF(DB108="&gt;30%",Avaliações!$C$54*1.3,IF(DB108="&gt;40%",Avaliações!$C$54*1.4,0))))),IF(DA108="PACE_Daniels",INDEX(BASE!$Q$4:$V$60,MATCH(Avaliações!$C$53,BASE!$Q$4:$Q$60,0),MATCH('Microciclos - Endurance (2)'!DB108,BASE!$Q$4:$V$4,0)),0))),"")</f>
        <v>0</v>
      </c>
      <c r="DF108" s="409" t="str">
        <f t="shared" si="1037"/>
        <v/>
      </c>
      <c r="DJ108" s="407"/>
      <c r="DK108" s="407"/>
      <c r="DL108" s="407"/>
      <c r="DM108" s="407"/>
      <c r="DN108" s="407">
        <f t="shared" si="1157"/>
        <v>0</v>
      </c>
      <c r="DO108" s="407">
        <f t="shared" si="1038"/>
        <v>0</v>
      </c>
      <c r="DP108" s="408" t="str">
        <f t="shared" si="1039"/>
        <v/>
      </c>
      <c r="DQ108" s="407" t="s">
        <v>144</v>
      </c>
      <c r="DR108" s="407"/>
      <c r="DS108" s="409" t="str">
        <f t="shared" si="1040"/>
        <v/>
      </c>
      <c r="DT108" s="410" t="str">
        <f t="shared" si="1041"/>
        <v/>
      </c>
      <c r="DU108" s="407" t="str">
        <f>IFERROR(IF(DQ108="PACE_Daniels",(INDEX(BASE!$AE$4:$AH$8,MATCH('Microciclos - Endurance (2)'!DR108,BASE!$AE$4:$AE$8,0),4)),IF(AND(DQ108="vVO2máx",DR108&gt;=35,DR108&lt;=45),"9-11",IF(AND(DQ108="vVO2máx",DR108&gt;45,DR108&lt;=65),"11",IF(AND(DQ108="vVO2máx",DR108&gt;65,DR108&lt;=75),"12-13",IF(AND(DQ108="vVO2máx",DR108&gt;=80,DR108&lt;=85),"14-16",IF(AND(DQ108="vVO2máx",DR108&gt;=85,DR108&lt;100),"17-19",IF(AND(DQ108="vVO2máx",DR108&gt;=100),"20",IF(AND(DQ108="FCR",DR108&gt;40,DR108&lt;=60),"12-13",IF(AND(DQ108="FCR",DR108&gt;60,DR108&lt;=84),"14-16",IF(AND(DQ108="FCR",DR108&gt;=85,DR108&lt;100),"17-19",IF(AND(DQ108="FCR",DR108=100),"20",""))))))))))),"")</f>
        <v/>
      </c>
      <c r="DV108" s="409" t="str">
        <f>IFERROR(IF(DQ108="vVO2máx",(Avaliações!$C$51*'Microciclos - Endurance (2)'!DR108)/100,IF(DQ108="Velocidade_crítica",IF(DR108="80% VC",Avaliações!#REF!*0.8,IF(DR108="100% VC",Avaliações!#REF!*1,IF(DR108="120% VC",Avaliações!#REF!*1.2,IF(DR108="&gt;30%",Avaliações!$C$54*1.3,IF(DR108="&gt;40%",Avaliações!$C$54*1.4,0))))),IF(DQ108="PACE_Daniels",INDEX(BASE!$Q$4:$V$60,MATCH(Avaliações!$C$53,BASE!$Q$4:$Q$60,0),MATCH('Microciclos - Endurance (2)'!DR108,BASE!$Q$4:$V$4,0)),""))),"")</f>
        <v/>
      </c>
      <c r="DW108" s="407" t="s">
        <v>144</v>
      </c>
      <c r="DX108" s="407"/>
      <c r="DY108" s="410" t="str">
        <f t="shared" si="1042"/>
        <v/>
      </c>
      <c r="DZ108" s="407" t="str">
        <f>IFERROR(IF(DQ108="PACE_Daniels",(INDEX(BASE!$AE$4:$AH$7,MATCH('Microciclos - Endurance (2)'!DX108,BASE!$AE$4:$AE$7,0),4)),IF(AND(DQ108="vVO2máx",DX108&gt;=35,DX108&lt;=45),"9-11",IF(AND(DQ108="vVO2máx",DX108&gt;45,DX108&lt;=65),"11",IF(AND(DQ108="vVO2máx",DX108&gt;65,DX108&lt;=75),"12-13",IF(AND(DQ108="vVO2máx",DX108&gt;=80,DX108&lt;=85),"14-16",IF(AND(DQ108="vVO2máx",DX108&gt;=85,DX108&lt;100),"17-19",IF(AND(DQ108="vVO2máx",DX108&gt;=100),"20",IF(AND(DQ108="FCR",DX108&gt;40,DX108&lt;=60),"12-13",IF(AND(DQ108="FCR",DX108&gt;60,DX108&lt;=84),"14-16",IF(AND(DQ108="FCR",DX108&gt;=85,DX108&lt;100),"17-19",IF(AND(DQ108="FCR",DX108=100),"20",""))))))))))),"")</f>
        <v/>
      </c>
      <c r="EA108" s="409">
        <f>IFERROR(IF(DW108="vVO2máx",(Avaliações!$C$51*'Microciclos - Endurance (2)'!DX108)/100,IF(DW108="Velocidade_crítica",IF(DX108="80% VC",Avaliações!#REF!*0.8,IF(DX108="100% VC",Avaliações!#REF!*1,IF(DX108="120% VC",Avaliações!#REF!*1.2,IF(DX108="&gt;30%",Avaliações!$C$54*1.3,IF(DX108="&gt;40%",Avaliações!$C$54*1.4,0))))),IF(DW108="PACE_Daniels",INDEX(BASE!$Q$4:$V$60,MATCH(Avaliações!$C$53,BASE!$Q$4:$Q$60,0),MATCH('Microciclos - Endurance (2)'!DX108,BASE!$Q$4:$V$4,0)),0))),"")</f>
        <v>0</v>
      </c>
      <c r="EB108" s="409" t="str">
        <f t="shared" si="1043"/>
        <v/>
      </c>
      <c r="EF108" s="407"/>
      <c r="EG108" s="407"/>
      <c r="EH108" s="407"/>
      <c r="EI108" s="407"/>
      <c r="EJ108" s="407">
        <f t="shared" si="1158"/>
        <v>0</v>
      </c>
      <c r="EK108" s="407">
        <f t="shared" si="1044"/>
        <v>0</v>
      </c>
      <c r="EL108" s="408" t="str">
        <f t="shared" si="1045"/>
        <v/>
      </c>
      <c r="EM108" s="407" t="s">
        <v>144</v>
      </c>
      <c r="EN108" s="407"/>
      <c r="EO108" s="409" t="str">
        <f t="shared" si="1046"/>
        <v/>
      </c>
      <c r="EP108" s="410" t="str">
        <f t="shared" si="1047"/>
        <v/>
      </c>
      <c r="EQ108" s="407" t="str">
        <f>IFERROR(IF(EM108="PACE_Daniels",(INDEX(BASE!$AE$4:$AH$8,MATCH('Microciclos - Endurance (2)'!EN108,BASE!$AE$4:$AE$8,0),4)),IF(AND(EM108="vVO2máx",EN108&gt;=35,EN108&lt;=45),"9-11",IF(AND(EM108="vVO2máx",EN108&gt;45,EN108&lt;=65),"11",IF(AND(EM108="vVO2máx",EN108&gt;65,EN108&lt;=75),"12-13",IF(AND(EM108="vVO2máx",EN108&gt;=80,EN108&lt;=85),"14-16",IF(AND(EM108="vVO2máx",EN108&gt;=85,EN108&lt;100),"17-19",IF(AND(EM108="vVO2máx",EN108&gt;=100),"20",IF(AND(EM108="FCR",EN108&gt;40,EN108&lt;=60),"12-13",IF(AND(EM108="FCR",EN108&gt;60,EN108&lt;=84),"14-16",IF(AND(EM108="FCR",EN108&gt;=85,EN108&lt;100),"17-19",IF(AND(EM108="FCR",EN108=100),"20",""))))))))))),"")</f>
        <v/>
      </c>
      <c r="ER108" s="409" t="str">
        <f>IFERROR(IF(EM108="vVO2máx",(Avaliações!$C$51*'Microciclos - Endurance (2)'!EN108)/100,IF(EM108="Velocidade_crítica",IF(EN108="80% VC",Avaliações!#REF!*0.8,IF(EN108="100% VC",Avaliações!#REF!*1,IF(EN108="120% VC",Avaliações!#REF!*1.2,IF(EN108="&gt;30%",Avaliações!$C$54*1.3,IF(EN108="&gt;40%",Avaliações!$C$54*1.4,0))))),IF(EM108="PACE_Daniels",INDEX(BASE!$Q$4:$V$60,MATCH(Avaliações!$C$53,BASE!$Q$4:$Q$60,0),MATCH('Microciclos - Endurance (2)'!EN108,BASE!$Q$4:$V$4,0)),""))),"")</f>
        <v/>
      </c>
      <c r="ES108" s="407" t="s">
        <v>144</v>
      </c>
      <c r="ET108" s="407"/>
      <c r="EU108" s="410" t="str">
        <f t="shared" si="1048"/>
        <v/>
      </c>
      <c r="EV108" s="407" t="str">
        <f>IFERROR(IF(EM108="PACE_Daniels",(INDEX(BASE!$AE$4:$AH$7,MATCH('Microciclos - Endurance (2)'!ET108,BASE!$AE$4:$AE$7,0),4)),IF(AND(EM108="vVO2máx",ET108&gt;=35,ET108&lt;=45),"9-11",IF(AND(EM108="vVO2máx",ET108&gt;45,ET108&lt;=65),"11",IF(AND(EM108="vVO2máx",ET108&gt;65,ET108&lt;=75),"12-13",IF(AND(EM108="vVO2máx",ET108&gt;=80,ET108&lt;=85),"14-16",IF(AND(EM108="vVO2máx",ET108&gt;=85,ET108&lt;100),"17-19",IF(AND(EM108="vVO2máx",ET108&gt;=100),"20",IF(AND(EM108="FCR",ET108&gt;40,ET108&lt;=60),"12-13",IF(AND(EM108="FCR",ET108&gt;60,ET108&lt;=84),"14-16",IF(AND(EM108="FCR",ET108&gt;=85,ET108&lt;100),"17-19",IF(AND(EM108="FCR",ET108=100),"20",""))))))))))),"")</f>
        <v/>
      </c>
      <c r="EW108" s="409">
        <f>IFERROR(IF(ES108="vVO2máx",(Avaliações!$C$51*'Microciclos - Endurance (2)'!ET108)/100,IF(ES108="Velocidade_crítica",IF(ET108="80% VC",Avaliações!#REF!*0.8,IF(ET108="100% VC",Avaliações!#REF!*1,IF(ET108="120% VC",Avaliações!#REF!*1.2,IF(ET108="&gt;30%",Avaliações!$C$54*1.3,IF(ET108="&gt;40%",Avaliações!$C$54*1.4,0))))),IF(ES108="PACE_Daniels",INDEX(BASE!$Q$4:$V$60,MATCH(Avaliações!$C$53,BASE!$Q$4:$Q$60,0),MATCH('Microciclos - Endurance (2)'!ET108,BASE!$Q$4:$V$4,0)),0))),"")</f>
        <v>0</v>
      </c>
      <c r="EX108" s="409" t="str">
        <f t="shared" si="1049"/>
        <v/>
      </c>
      <c r="FB108" s="407"/>
      <c r="FC108" s="407"/>
      <c r="FD108" s="407"/>
      <c r="FE108" s="407"/>
      <c r="FF108" s="407">
        <f t="shared" si="1159"/>
        <v>0</v>
      </c>
      <c r="FG108" s="407">
        <f t="shared" si="1050"/>
        <v>0</v>
      </c>
      <c r="FH108" s="408" t="str">
        <f t="shared" si="1051"/>
        <v/>
      </c>
      <c r="FI108" s="407" t="s">
        <v>144</v>
      </c>
      <c r="FJ108" s="407"/>
      <c r="FK108" s="409" t="str">
        <f t="shared" si="1052"/>
        <v/>
      </c>
      <c r="FL108" s="410" t="str">
        <f t="shared" si="1053"/>
        <v/>
      </c>
      <c r="FM108" s="407" t="str">
        <f>IFERROR(IF(FI108="PACE_Daniels",(INDEX(BASE!$AE$4:$AH$8,MATCH('Microciclos - Endurance (2)'!FJ108,BASE!$AE$4:$AE$8,0),4)),IF(AND(FI108="vVO2máx",FJ108&gt;=35,FJ108&lt;=45),"9-11",IF(AND(FI108="vVO2máx",FJ108&gt;45,FJ108&lt;=65),"11",IF(AND(FI108="vVO2máx",FJ108&gt;65,FJ108&lt;=75),"12-13",IF(AND(FI108="vVO2máx",FJ108&gt;=80,FJ108&lt;=85),"14-16",IF(AND(FI108="vVO2máx",FJ108&gt;=85,FJ108&lt;100),"17-19",IF(AND(FI108="vVO2máx",FJ108&gt;=100),"20",IF(AND(FI108="FCR",FJ108&gt;40,FJ108&lt;=60),"12-13",IF(AND(FI108="FCR",FJ108&gt;60,FJ108&lt;=84),"14-16",IF(AND(FI108="FCR",FJ108&gt;=85,FJ108&lt;100),"17-19",IF(AND(FI108="FCR",FJ108=100),"20",""))))))))))),"")</f>
        <v/>
      </c>
      <c r="FN108" s="409" t="str">
        <f>IFERROR(IF(FI108="vVO2máx",(Avaliações!$C$51*'Microciclos - Endurance (2)'!FJ108)/100,IF(FI108="Velocidade_crítica",IF(FJ108="80% VC",Avaliações!#REF!*0.8,IF(FJ108="100% VC",Avaliações!#REF!*1,IF(FJ108="120% VC",Avaliações!#REF!*1.2,IF(FJ108="&gt;30%",Avaliações!$C$54*1.3,IF(FJ108="&gt;40%",Avaliações!$C$54*1.4,0))))),IF(FI108="PACE_Daniels",INDEX(BASE!$Q$4:$V$60,MATCH(Avaliações!$C$53,BASE!$Q$4:$Q$60,0),MATCH('Microciclos - Endurance (2)'!FJ108,BASE!$Q$4:$V$4,0)),""))),"")</f>
        <v/>
      </c>
      <c r="FO108" s="407" t="s">
        <v>144</v>
      </c>
      <c r="FP108" s="407"/>
      <c r="FQ108" s="410" t="str">
        <f t="shared" si="1054"/>
        <v/>
      </c>
      <c r="FR108" s="407" t="str">
        <f>IFERROR(IF(FI108="PACE_Daniels",(INDEX(BASE!$AE$4:$AH$7,MATCH('Microciclos - Endurance (2)'!FP108,BASE!$AE$4:$AE$7,0),4)),IF(AND(FI108="vVO2máx",FP108&gt;=35,FP108&lt;=45),"9-11",IF(AND(FI108="vVO2máx",FP108&gt;45,FP108&lt;=65),"11",IF(AND(FI108="vVO2máx",FP108&gt;65,FP108&lt;=75),"12-13",IF(AND(FI108="vVO2máx",FP108&gt;=80,FP108&lt;=85),"14-16",IF(AND(FI108="vVO2máx",FP108&gt;=85,FP108&lt;100),"17-19",IF(AND(FI108="vVO2máx",FP108&gt;=100),"20",IF(AND(FI108="FCR",FP108&gt;40,FP108&lt;=60),"12-13",IF(AND(FI108="FCR",FP108&gt;60,FP108&lt;=84),"14-16",IF(AND(FI108="FCR",FP108&gt;=85,FP108&lt;100),"17-19",IF(AND(FI108="FCR",FP108=100),"20",""))))))))))),"")</f>
        <v/>
      </c>
      <c r="FS108" s="409">
        <f>IFERROR(IF(FO108="vVO2máx",(Avaliações!$C$51*'Microciclos - Endurance (2)'!FP108)/100,IF(FO108="Velocidade_crítica",IF(FP108="80% VC",Avaliações!#REF!*0.8,IF(FP108="100% VC",Avaliações!#REF!*1,IF(FP108="120% VC",Avaliações!#REF!*1.2,IF(FP108="&gt;30%",Avaliações!$C$54*1.3,IF(FP108="&gt;40%",Avaliações!$C$54*1.4,0))))),IF(FO108="PACE_Daniels",INDEX(BASE!$Q$4:$V$60,MATCH(Avaliações!$C$53,BASE!$Q$4:$Q$60,0),MATCH('Microciclos - Endurance (2)'!FP108,BASE!$Q$4:$V$4,0)),0))),"")</f>
        <v>0</v>
      </c>
      <c r="FT108" s="409" t="str">
        <f t="shared" si="1055"/>
        <v/>
      </c>
      <c r="FX108" s="407"/>
      <c r="FY108" s="407"/>
      <c r="FZ108" s="407"/>
      <c r="GA108" s="407"/>
      <c r="GB108" s="407">
        <f t="shared" si="1160"/>
        <v>0</v>
      </c>
      <c r="GC108" s="407">
        <f t="shared" si="1056"/>
        <v>0</v>
      </c>
      <c r="GD108" s="408" t="str">
        <f t="shared" si="1057"/>
        <v/>
      </c>
      <c r="GE108" s="407" t="s">
        <v>144</v>
      </c>
      <c r="GF108" s="407"/>
      <c r="GG108" s="409" t="str">
        <f t="shared" si="1058"/>
        <v/>
      </c>
      <c r="GH108" s="410" t="str">
        <f t="shared" si="1059"/>
        <v/>
      </c>
      <c r="GI108" s="407" t="str">
        <f>IFERROR(IF(GE108="PACE_Daniels",(INDEX(BASE!$AE$4:$AH$8,MATCH('Microciclos - Endurance (2)'!GF108,BASE!$AE$4:$AE$8,0),4)),IF(AND(GE108="vVO2máx",GF108&gt;=35,GF108&lt;=45),"9-11",IF(AND(GE108="vVO2máx",GF108&gt;45,GF108&lt;=65),"11",IF(AND(GE108="vVO2máx",GF108&gt;65,GF108&lt;=75),"12-13",IF(AND(GE108="vVO2máx",GF108&gt;=80,GF108&lt;=85),"14-16",IF(AND(GE108="vVO2máx",GF108&gt;=85,GF108&lt;100),"17-19",IF(AND(GE108="vVO2máx",GF108&gt;=100),"20",IF(AND(GE108="FCR",GF108&gt;40,GF108&lt;=60),"12-13",IF(AND(GE108="FCR",GF108&gt;60,GF108&lt;=84),"14-16",IF(AND(GE108="FCR",GF108&gt;=85,GF108&lt;100),"17-19",IF(AND(GE108="FCR",GF108=100),"20",""))))))))))),"")</f>
        <v/>
      </c>
      <c r="GJ108" s="409" t="str">
        <f>IFERROR(IF(GE108="vVO2máx",(Avaliações!$C$51*'Microciclos - Endurance (2)'!GF108)/100,IF(GE108="Velocidade_crítica",IF(GF108="80% VC",Avaliações!#REF!*0.8,IF(GF108="100% VC",Avaliações!#REF!*1,IF(GF108="120% VC",Avaliações!#REF!*1.2,IF(GF108="&gt;30%",Avaliações!$C$54*1.3,IF(GF108="&gt;40%",Avaliações!$C$54*1.4,0))))),IF(GE108="PACE_Daniels",INDEX(BASE!$Q$4:$V$60,MATCH(Avaliações!$C$53,BASE!$Q$4:$Q$60,0),MATCH('Microciclos - Endurance (2)'!GF108,BASE!$Q$4:$V$4,0)),""))),"")</f>
        <v/>
      </c>
      <c r="GK108" s="407" t="s">
        <v>144</v>
      </c>
      <c r="GL108" s="407"/>
      <c r="GM108" s="410" t="str">
        <f t="shared" si="1060"/>
        <v/>
      </c>
      <c r="GN108" s="407" t="str">
        <f>IFERROR(IF(GE108="PACE_Daniels",(INDEX(BASE!$AE$4:$AH$7,MATCH('Microciclos - Endurance (2)'!GL108,BASE!$AE$4:$AE$7,0),4)),IF(AND(GE108="vVO2máx",GL108&gt;=35,GL108&lt;=45),"9-11",IF(AND(GE108="vVO2máx",GL108&gt;45,GL108&lt;=65),"11",IF(AND(GE108="vVO2máx",GL108&gt;65,GL108&lt;=75),"12-13",IF(AND(GE108="vVO2máx",GL108&gt;=80,GL108&lt;=85),"14-16",IF(AND(GE108="vVO2máx",GL108&gt;=85,GL108&lt;100),"17-19",IF(AND(GE108="vVO2máx",GL108&gt;=100),"20",IF(AND(GE108="FCR",GL108&gt;40,GL108&lt;=60),"12-13",IF(AND(GE108="FCR",GL108&gt;60,GL108&lt;=84),"14-16",IF(AND(GE108="FCR",GL108&gt;=85,GL108&lt;100),"17-19",IF(AND(GE108="FCR",GL108=100),"20",""))))))))))),"")</f>
        <v/>
      </c>
      <c r="GO108" s="409">
        <f>IFERROR(IF(GK108="vVO2máx",(Avaliações!$C$51*'Microciclos - Endurance (2)'!GL108)/100,IF(GK108="Velocidade_crítica",IF(GL108="80% VC",Avaliações!#REF!*0.8,IF(GL108="100% VC",Avaliações!#REF!*1,IF(GL108="120% VC",Avaliações!#REF!*1.2,IF(GL108="&gt;30%",Avaliações!$C$54*1.3,IF(GL108="&gt;40%",Avaliações!$C$54*1.4,0))))),IF(GK108="PACE_Daniels",INDEX(BASE!$Q$4:$V$60,MATCH(Avaliações!$C$53,BASE!$Q$4:$Q$60,0),MATCH('Microciclos - Endurance (2)'!GL108,BASE!$Q$4:$V$4,0)),0))),"")</f>
        <v>0</v>
      </c>
      <c r="GP108" s="409" t="str">
        <f t="shared" si="1061"/>
        <v/>
      </c>
      <c r="GT108" s="407"/>
      <c r="GU108" s="407"/>
      <c r="GV108" s="407"/>
      <c r="GW108" s="407"/>
      <c r="GX108" s="407">
        <f t="shared" si="1161"/>
        <v>0</v>
      </c>
      <c r="GY108" s="407">
        <f t="shared" si="1062"/>
        <v>0</v>
      </c>
      <c r="GZ108" s="408" t="str">
        <f t="shared" si="1063"/>
        <v/>
      </c>
      <c r="HA108" s="407" t="s">
        <v>144</v>
      </c>
      <c r="HB108" s="407"/>
      <c r="HC108" s="409" t="str">
        <f t="shared" si="1064"/>
        <v/>
      </c>
      <c r="HD108" s="410" t="str">
        <f t="shared" si="1065"/>
        <v/>
      </c>
      <c r="HE108" s="407" t="str">
        <f>IFERROR(IF(HA108="PACE_Daniels",(INDEX(BASE!$AE$4:$AH$8,MATCH('Microciclos - Endurance (2)'!HB108,BASE!$AE$4:$AE$8,0),4)),IF(AND(HA108="vVO2máx",HB108&gt;=35,HB108&lt;=45),"9-11",IF(AND(HA108="vVO2máx",HB108&gt;45,HB108&lt;=65),"11",IF(AND(HA108="vVO2máx",HB108&gt;65,HB108&lt;=75),"12-13",IF(AND(HA108="vVO2máx",HB108&gt;=80,HB108&lt;=85),"14-16",IF(AND(HA108="vVO2máx",HB108&gt;=85,HB108&lt;100),"17-19",IF(AND(HA108="vVO2máx",HB108&gt;=100),"20",IF(AND(HA108="FCR",HB108&gt;40,HB108&lt;=60),"12-13",IF(AND(HA108="FCR",HB108&gt;60,HB108&lt;=84),"14-16",IF(AND(HA108="FCR",HB108&gt;=85,HB108&lt;100),"17-19",IF(AND(HA108="FCR",HB108=100),"20",""))))))))))),"")</f>
        <v/>
      </c>
      <c r="HF108" s="409" t="str">
        <f>IFERROR(IF(HA108="vVO2máx",(Avaliações!$C$51*'Microciclos - Endurance (2)'!HB108)/100,IF(HA108="Velocidade_crítica",IF(HB108="80% VC",Avaliações!#REF!*0.8,IF(HB108="100% VC",Avaliações!#REF!*1,IF(HB108="120% VC",Avaliações!#REF!*1.2,IF(HB108="&gt;30%",Avaliações!$C$54*1.3,IF(HB108="&gt;40%",Avaliações!$C$54*1.4,0))))),IF(HA108="PACE_Daniels",INDEX(BASE!$Q$4:$V$60,MATCH(Avaliações!$C$53,BASE!$Q$4:$Q$60,0),MATCH('Microciclos - Endurance (2)'!HB108,BASE!$Q$4:$V$4,0)),""))),"")</f>
        <v/>
      </c>
      <c r="HG108" s="407" t="s">
        <v>144</v>
      </c>
      <c r="HH108" s="407"/>
      <c r="HI108" s="410" t="str">
        <f t="shared" si="1066"/>
        <v/>
      </c>
      <c r="HJ108" s="407" t="str">
        <f>IFERROR(IF(HA108="PACE_Daniels",(INDEX(BASE!$AE$4:$AH$7,MATCH('Microciclos - Endurance (2)'!HH108,BASE!$AE$4:$AE$7,0),4)),IF(AND(HA108="vVO2máx",HH108&gt;=35,HH108&lt;=45),"9-11",IF(AND(HA108="vVO2máx",HH108&gt;45,HH108&lt;=65),"11",IF(AND(HA108="vVO2máx",HH108&gt;65,HH108&lt;=75),"12-13",IF(AND(HA108="vVO2máx",HH108&gt;=80,HH108&lt;=85),"14-16",IF(AND(HA108="vVO2máx",HH108&gt;=85,HH108&lt;100),"17-19",IF(AND(HA108="vVO2máx",HH108&gt;=100),"20",IF(AND(HA108="FCR",HH108&gt;40,HH108&lt;=60),"12-13",IF(AND(HA108="FCR",HH108&gt;60,HH108&lt;=84),"14-16",IF(AND(HA108="FCR",HH108&gt;=85,HH108&lt;100),"17-19",IF(AND(HA108="FCR",HH108=100),"20",""))))))))))),"")</f>
        <v/>
      </c>
      <c r="HK108" s="409">
        <f>IFERROR(IF(HG108="vVO2máx",(Avaliações!$C$51*'Microciclos - Endurance (2)'!HH108)/100,IF(HG108="Velocidade_crítica",IF(HH108="80% VC",Avaliações!#REF!*0.8,IF(HH108="100% VC",Avaliações!#REF!*1,IF(HH108="120% VC",Avaliações!#REF!*1.2,IF(HH108="&gt;30%",Avaliações!$C$54*1.3,IF(HH108="&gt;40%",Avaliações!$C$54*1.4,0))))),IF(HG108="PACE_Daniels",INDEX(BASE!$Q$4:$V$60,MATCH(Avaliações!$C$53,BASE!$Q$4:$Q$60,0),MATCH('Microciclos - Endurance (2)'!HH108,BASE!$Q$4:$V$4,0)),0))),"")</f>
        <v>0</v>
      </c>
      <c r="HL108" s="409" t="str">
        <f t="shared" si="1067"/>
        <v/>
      </c>
      <c r="HP108" s="407"/>
      <c r="HQ108" s="407"/>
      <c r="HR108" s="407"/>
      <c r="HS108" s="407"/>
      <c r="HT108" s="407">
        <f t="shared" si="1162"/>
        <v>0</v>
      </c>
      <c r="HU108" s="407">
        <f t="shared" si="1068"/>
        <v>0</v>
      </c>
      <c r="HV108" s="408" t="str">
        <f t="shared" si="1069"/>
        <v/>
      </c>
      <c r="HW108" s="407" t="s">
        <v>144</v>
      </c>
      <c r="HX108" s="407"/>
      <c r="HY108" s="409" t="str">
        <f t="shared" si="1070"/>
        <v/>
      </c>
      <c r="HZ108" s="410" t="str">
        <f t="shared" si="1071"/>
        <v/>
      </c>
      <c r="IA108" s="407" t="str">
        <f>IFERROR(IF(HW108="PACE_Daniels",(INDEX(BASE!$AE$4:$AH$8,MATCH('Microciclos - Endurance (2)'!HX108,BASE!$AE$4:$AE$8,0),4)),IF(AND(HW108="vVO2máx",HX108&gt;=35,HX108&lt;=45),"9-11",IF(AND(HW108="vVO2máx",HX108&gt;45,HX108&lt;=65),"11",IF(AND(HW108="vVO2máx",HX108&gt;65,HX108&lt;=75),"12-13",IF(AND(HW108="vVO2máx",HX108&gt;=80,HX108&lt;=85),"14-16",IF(AND(HW108="vVO2máx",HX108&gt;=85,HX108&lt;100),"17-19",IF(AND(HW108="vVO2máx",HX108&gt;=100),"20",IF(AND(HW108="FCR",HX108&gt;40,HX108&lt;=60),"12-13",IF(AND(HW108="FCR",HX108&gt;60,HX108&lt;=84),"14-16",IF(AND(HW108="FCR",HX108&gt;=85,HX108&lt;100),"17-19",IF(AND(HW108="FCR",HX108=100),"20",""))))))))))),"")</f>
        <v/>
      </c>
      <c r="IB108" s="409" t="str">
        <f>IFERROR(IF(HW108="vVO2máx",(Avaliações!$C$51*'Microciclos - Endurance (2)'!HX108)/100,IF(HW108="Velocidade_crítica",IF(HX108="80% VC",Avaliações!#REF!*0.8,IF(HX108="100% VC",Avaliações!#REF!*1,IF(HX108="120% VC",Avaliações!#REF!*1.2,IF(HX108="&gt;30%",Avaliações!$C$54*1.3,IF(HX108="&gt;40%",Avaliações!$C$54*1.4,0))))),IF(HW108="PACE_Daniels",INDEX(BASE!$Q$4:$V$60,MATCH(Avaliações!$C$53,BASE!$Q$4:$Q$60,0),MATCH('Microciclos - Endurance (2)'!HX108,BASE!$Q$4:$V$4,0)),""))),"")</f>
        <v/>
      </c>
      <c r="IC108" s="407" t="s">
        <v>144</v>
      </c>
      <c r="ID108" s="407"/>
      <c r="IE108" s="410" t="str">
        <f t="shared" si="1072"/>
        <v/>
      </c>
      <c r="IF108" s="407" t="str">
        <f>IFERROR(IF(HW108="PACE_Daniels",(INDEX(BASE!$AE$4:$AH$7,MATCH('Microciclos - Endurance (2)'!ID108,BASE!$AE$4:$AE$7,0),4)),IF(AND(HW108="vVO2máx",ID108&gt;=35,ID108&lt;=45),"9-11",IF(AND(HW108="vVO2máx",ID108&gt;45,ID108&lt;=65),"11",IF(AND(HW108="vVO2máx",ID108&gt;65,ID108&lt;=75),"12-13",IF(AND(HW108="vVO2máx",ID108&gt;=80,ID108&lt;=85),"14-16",IF(AND(HW108="vVO2máx",ID108&gt;=85,ID108&lt;100),"17-19",IF(AND(HW108="vVO2máx",ID108&gt;=100),"20",IF(AND(HW108="FCR",ID108&gt;40,ID108&lt;=60),"12-13",IF(AND(HW108="FCR",ID108&gt;60,ID108&lt;=84),"14-16",IF(AND(HW108="FCR",ID108&gt;=85,ID108&lt;100),"17-19",IF(AND(HW108="FCR",ID108=100),"20",""))))))))))),"")</f>
        <v/>
      </c>
      <c r="IG108" s="409">
        <f>IFERROR(IF(IC108="vVO2máx",(Avaliações!$C$51*'Microciclos - Endurance (2)'!ID108)/100,IF(IC108="Velocidade_crítica",IF(ID108="80% VC",Avaliações!#REF!*0.8,IF(ID108="100% VC",Avaliações!#REF!*1,IF(ID108="120% VC",Avaliações!#REF!*1.2,IF(ID108="&gt;30%",Avaliações!$C$54*1.3,IF(ID108="&gt;40%",Avaliações!$C$54*1.4,0))))),IF(IC108="PACE_Daniels",INDEX(BASE!$Q$4:$V$60,MATCH(Avaliações!$C$53,BASE!$Q$4:$Q$60,0),MATCH('Microciclos - Endurance (2)'!ID108,BASE!$Q$4:$V$4,0)),0))),"")</f>
        <v>0</v>
      </c>
      <c r="IH108" s="409" t="str">
        <f t="shared" si="1073"/>
        <v/>
      </c>
      <c r="IL108" s="407"/>
      <c r="IM108" s="407"/>
      <c r="IN108" s="407"/>
      <c r="IO108" s="407"/>
      <c r="IP108" s="407">
        <f t="shared" si="1163"/>
        <v>0</v>
      </c>
      <c r="IQ108" s="407">
        <f t="shared" si="1074"/>
        <v>0</v>
      </c>
      <c r="IR108" s="408" t="str">
        <f t="shared" si="1075"/>
        <v/>
      </c>
      <c r="IS108" s="407" t="s">
        <v>144</v>
      </c>
      <c r="IT108" s="407"/>
      <c r="IU108" s="409" t="str">
        <f t="shared" si="1076"/>
        <v/>
      </c>
      <c r="IV108" s="410" t="str">
        <f t="shared" si="1077"/>
        <v/>
      </c>
      <c r="IW108" s="407" t="str">
        <f>IFERROR(IF(IS108="PACE_Daniels",(INDEX(BASE!$AE$4:$AH$8,MATCH('Microciclos - Endurance (2)'!IT108,BASE!$AE$4:$AE$8,0),4)),IF(AND(IS108="vVO2máx",IT108&gt;=35,IT108&lt;=45),"9-11",IF(AND(IS108="vVO2máx",IT108&gt;45,IT108&lt;=65),"11",IF(AND(IS108="vVO2máx",IT108&gt;65,IT108&lt;=75),"12-13",IF(AND(IS108="vVO2máx",IT108&gt;=80,IT108&lt;=85),"14-16",IF(AND(IS108="vVO2máx",IT108&gt;=85,IT108&lt;100),"17-19",IF(AND(IS108="vVO2máx",IT108&gt;=100),"20",IF(AND(IS108="FCR",IT108&gt;40,IT108&lt;=60),"12-13",IF(AND(IS108="FCR",IT108&gt;60,IT108&lt;=84),"14-16",IF(AND(IS108="FCR",IT108&gt;=85,IT108&lt;100),"17-19",IF(AND(IS108="FCR",IT108=100),"20",""))))))))))),"")</f>
        <v/>
      </c>
      <c r="IX108" s="409" t="str">
        <f>IFERROR(IF(IS108="vVO2máx",(Avaliações!$C$51*'Microciclos - Endurance (2)'!IT108)/100,IF(IS108="Velocidade_crítica",IF(IT108="80% VC",Avaliações!#REF!*0.8,IF(IT108="100% VC",Avaliações!#REF!*1,IF(IT108="120% VC",Avaliações!#REF!*1.2,IF(IT108="&gt;30%",Avaliações!$C$54*1.3,IF(IT108="&gt;40%",Avaliações!$C$54*1.4,0))))),IF(IS108="PACE_Daniels",INDEX(BASE!$Q$4:$V$60,MATCH(Avaliações!$C$53,BASE!$Q$4:$Q$60,0),MATCH('Microciclos - Endurance (2)'!IT108,BASE!$Q$4:$V$4,0)),""))),"")</f>
        <v/>
      </c>
      <c r="IY108" s="407" t="s">
        <v>144</v>
      </c>
      <c r="IZ108" s="407"/>
      <c r="JA108" s="410" t="str">
        <f t="shared" si="1078"/>
        <v/>
      </c>
      <c r="JB108" s="407" t="str">
        <f>IFERROR(IF(IS108="PACE_Daniels",(INDEX(BASE!$AE$4:$AH$7,MATCH('Microciclos - Endurance (2)'!IZ108,BASE!$AE$4:$AE$7,0),4)),IF(AND(IS108="vVO2máx",IZ108&gt;=35,IZ108&lt;=45),"9-11",IF(AND(IS108="vVO2máx",IZ108&gt;45,IZ108&lt;=65),"11",IF(AND(IS108="vVO2máx",IZ108&gt;65,IZ108&lt;=75),"12-13",IF(AND(IS108="vVO2máx",IZ108&gt;=80,IZ108&lt;=85),"14-16",IF(AND(IS108="vVO2máx",IZ108&gt;=85,IZ108&lt;100),"17-19",IF(AND(IS108="vVO2máx",IZ108&gt;=100),"20",IF(AND(IS108="FCR",IZ108&gt;40,IZ108&lt;=60),"12-13",IF(AND(IS108="FCR",IZ108&gt;60,IZ108&lt;=84),"14-16",IF(AND(IS108="FCR",IZ108&gt;=85,IZ108&lt;100),"17-19",IF(AND(IS108="FCR",IZ108=100),"20",""))))))))))),"")</f>
        <v/>
      </c>
      <c r="JC108" s="409">
        <f>IFERROR(IF(IY108="vVO2máx",(Avaliações!$C$51*'Microciclos - Endurance (2)'!IZ108)/100,IF(IY108="Velocidade_crítica",IF(IZ108="80% VC",Avaliações!#REF!*0.8,IF(IZ108="100% VC",Avaliações!#REF!*1,IF(IZ108="120% VC",Avaliações!#REF!*1.2,IF(IZ108="&gt;30%",Avaliações!$C$54*1.3,IF(IZ108="&gt;40%",Avaliações!$C$54*1.4,0))))),IF(IY108="PACE_Daniels",INDEX(BASE!$Q$4:$V$60,MATCH(Avaliações!$C$53,BASE!$Q$4:$Q$60,0),MATCH('Microciclos - Endurance (2)'!IZ108,BASE!$Q$4:$V$4,0)),0))),"")</f>
        <v>0</v>
      </c>
      <c r="JD108" s="409" t="str">
        <f t="shared" si="1079"/>
        <v/>
      </c>
      <c r="JH108" s="407"/>
      <c r="JI108" s="407"/>
      <c r="JJ108" s="407"/>
      <c r="JK108" s="407"/>
      <c r="JL108" s="407">
        <f t="shared" si="1164"/>
        <v>0</v>
      </c>
      <c r="JM108" s="407">
        <f t="shared" si="1080"/>
        <v>0</v>
      </c>
      <c r="JN108" s="408" t="str">
        <f t="shared" si="1081"/>
        <v/>
      </c>
      <c r="JO108" s="407" t="s">
        <v>144</v>
      </c>
      <c r="JP108" s="407"/>
      <c r="JQ108" s="409" t="str">
        <f t="shared" si="1082"/>
        <v/>
      </c>
      <c r="JR108" s="410" t="str">
        <f t="shared" si="1083"/>
        <v/>
      </c>
      <c r="JS108" s="407" t="str">
        <f>IFERROR(IF(JO108="PACE_Daniels",(INDEX(BASE!$AE$4:$AH$8,MATCH('Microciclos - Endurance (2)'!JP108,BASE!$AE$4:$AE$8,0),4)),IF(AND(JO108="vVO2máx",JP108&gt;=35,JP108&lt;=45),"9-11",IF(AND(JO108="vVO2máx",JP108&gt;45,JP108&lt;=65),"11",IF(AND(JO108="vVO2máx",JP108&gt;65,JP108&lt;=75),"12-13",IF(AND(JO108="vVO2máx",JP108&gt;=80,JP108&lt;=85),"14-16",IF(AND(JO108="vVO2máx",JP108&gt;=85,JP108&lt;100),"17-19",IF(AND(JO108="vVO2máx",JP108&gt;=100),"20",IF(AND(JO108="FCR",JP108&gt;40,JP108&lt;=60),"12-13",IF(AND(JO108="FCR",JP108&gt;60,JP108&lt;=84),"14-16",IF(AND(JO108="FCR",JP108&gt;=85,JP108&lt;100),"17-19",IF(AND(JO108="FCR",JP108=100),"20",""))))))))))),"")</f>
        <v/>
      </c>
      <c r="JT108" s="409" t="str">
        <f>IFERROR(IF(JO108="vVO2máx",(Avaliações!$C$51*'Microciclos - Endurance (2)'!JP108)/100,IF(JO108="Velocidade_crítica",IF(JP108="80% VC",Avaliações!#REF!*0.8,IF(JP108="100% VC",Avaliações!#REF!*1,IF(JP108="120% VC",Avaliações!#REF!*1.2,IF(JP108="&gt;30%",Avaliações!$C$54*1.3,IF(JP108="&gt;40%",Avaliações!$C$54*1.4,0))))),IF(JO108="PACE_Daniels",INDEX(BASE!$Q$4:$V$60,MATCH(Avaliações!$C$53,BASE!$Q$4:$Q$60,0),MATCH('Microciclos - Endurance (2)'!JP108,BASE!$Q$4:$V$4,0)),""))),"")</f>
        <v/>
      </c>
      <c r="JU108" s="407" t="s">
        <v>144</v>
      </c>
      <c r="JV108" s="407"/>
      <c r="JW108" s="410" t="str">
        <f t="shared" si="1084"/>
        <v/>
      </c>
      <c r="JX108" s="407" t="str">
        <f>IFERROR(IF(JO108="PACE_Daniels",(INDEX(BASE!$AE$4:$AH$7,MATCH('Microciclos - Endurance (2)'!JV108,BASE!$AE$4:$AE$7,0),4)),IF(AND(JO108="vVO2máx",JV108&gt;=35,JV108&lt;=45),"9-11",IF(AND(JO108="vVO2máx",JV108&gt;45,JV108&lt;=65),"11",IF(AND(JO108="vVO2máx",JV108&gt;65,JV108&lt;=75),"12-13",IF(AND(JO108="vVO2máx",JV108&gt;=80,JV108&lt;=85),"14-16",IF(AND(JO108="vVO2máx",JV108&gt;=85,JV108&lt;100),"17-19",IF(AND(JO108="vVO2máx",JV108&gt;=100),"20",IF(AND(JO108="FCR",JV108&gt;40,JV108&lt;=60),"12-13",IF(AND(JO108="FCR",JV108&gt;60,JV108&lt;=84),"14-16",IF(AND(JO108="FCR",JV108&gt;=85,JV108&lt;100),"17-19",IF(AND(JO108="FCR",JV108=100),"20",""))))))))))),"")</f>
        <v/>
      </c>
      <c r="JY108" s="409">
        <f>IFERROR(IF(JU108="vVO2máx",(Avaliações!$C$51*'Microciclos - Endurance (2)'!JV108)/100,IF(JU108="Velocidade_crítica",IF(JV108="80% VC",Avaliações!#REF!*0.8,IF(JV108="100% VC",Avaliações!#REF!*1,IF(JV108="120% VC",Avaliações!#REF!*1.2,IF(JV108="&gt;30%",Avaliações!$C$54*1.3,IF(JV108="&gt;40%",Avaliações!$C$54*1.4,0))))),IF(JU108="PACE_Daniels",INDEX(BASE!$Q$4:$V$60,MATCH(Avaliações!$C$53,BASE!$Q$4:$Q$60,0),MATCH('Microciclos - Endurance (2)'!JV108,BASE!$Q$4:$V$4,0)),0))),"")</f>
        <v>0</v>
      </c>
      <c r="JZ108" s="409" t="str">
        <f t="shared" si="1085"/>
        <v/>
      </c>
      <c r="KD108" s="407"/>
      <c r="KE108" s="407"/>
      <c r="KF108" s="407"/>
      <c r="KG108" s="407"/>
      <c r="KH108" s="407">
        <f t="shared" si="1165"/>
        <v>0</v>
      </c>
      <c r="KI108" s="407">
        <f t="shared" si="1086"/>
        <v>0</v>
      </c>
      <c r="KJ108" s="408" t="str">
        <f t="shared" si="1087"/>
        <v/>
      </c>
      <c r="KK108" s="407" t="s">
        <v>144</v>
      </c>
      <c r="KL108" s="407"/>
      <c r="KM108" s="409" t="str">
        <f t="shared" si="1088"/>
        <v/>
      </c>
      <c r="KN108" s="410" t="str">
        <f t="shared" si="1089"/>
        <v/>
      </c>
      <c r="KO108" s="407" t="str">
        <f>IFERROR(IF(KK108="PACE_Daniels",(INDEX(BASE!$AE$4:$AH$8,MATCH('Microciclos - Endurance (2)'!KL108,BASE!$AE$4:$AE$8,0),4)),IF(AND(KK108="vVO2máx",KL108&gt;=35,KL108&lt;=45),"9-11",IF(AND(KK108="vVO2máx",KL108&gt;45,KL108&lt;=65),"11",IF(AND(KK108="vVO2máx",KL108&gt;65,KL108&lt;=75),"12-13",IF(AND(KK108="vVO2máx",KL108&gt;=80,KL108&lt;=85),"14-16",IF(AND(KK108="vVO2máx",KL108&gt;=85,KL108&lt;100),"17-19",IF(AND(KK108="vVO2máx",KL108&gt;=100),"20",IF(AND(KK108="FCR",KL108&gt;40,KL108&lt;=60),"12-13",IF(AND(KK108="FCR",KL108&gt;60,KL108&lt;=84),"14-16",IF(AND(KK108="FCR",KL108&gt;=85,KL108&lt;100),"17-19",IF(AND(KK108="FCR",KL108=100),"20",""))))))))))),"")</f>
        <v/>
      </c>
      <c r="KP108" s="409" t="str">
        <f>IFERROR(IF(KK108="vVO2máx",(Avaliações!$C$51*'Microciclos - Endurance (2)'!KL108)/100,IF(KK108="Velocidade_crítica",IF(KL108="80% VC",Avaliações!#REF!*0.8,IF(KL108="100% VC",Avaliações!#REF!*1,IF(KL108="120% VC",Avaliações!#REF!*1.2,IF(KL108="&gt;30%",Avaliações!$C$54*1.3,IF(KL108="&gt;40%",Avaliações!$C$54*1.4,0))))),IF(KK108="PACE_Daniels",INDEX(BASE!$Q$4:$V$60,MATCH(Avaliações!$C$53,BASE!$Q$4:$Q$60,0),MATCH('Microciclos - Endurance (2)'!KL108,BASE!$Q$4:$V$4,0)),""))),"")</f>
        <v/>
      </c>
      <c r="KQ108" s="407" t="s">
        <v>144</v>
      </c>
      <c r="KR108" s="407"/>
      <c r="KS108" s="410" t="str">
        <f t="shared" si="1090"/>
        <v/>
      </c>
      <c r="KT108" s="407" t="str">
        <f>IFERROR(IF(KK108="PACE_Daniels",(INDEX(BASE!$AE$4:$AH$7,MATCH('Microciclos - Endurance (2)'!KR108,BASE!$AE$4:$AE$7,0),4)),IF(AND(KK108="vVO2máx",KR108&gt;=35,KR108&lt;=45),"9-11",IF(AND(KK108="vVO2máx",KR108&gt;45,KR108&lt;=65),"11",IF(AND(KK108="vVO2máx",KR108&gt;65,KR108&lt;=75),"12-13",IF(AND(KK108="vVO2máx",KR108&gt;=80,KR108&lt;=85),"14-16",IF(AND(KK108="vVO2máx",KR108&gt;=85,KR108&lt;100),"17-19",IF(AND(KK108="vVO2máx",KR108&gt;=100),"20",IF(AND(KK108="FCR",KR108&gt;40,KR108&lt;=60),"12-13",IF(AND(KK108="FCR",KR108&gt;60,KR108&lt;=84),"14-16",IF(AND(KK108="FCR",KR108&gt;=85,KR108&lt;100),"17-19",IF(AND(KK108="FCR",KR108=100),"20",""))))))))))),"")</f>
        <v/>
      </c>
      <c r="KU108" s="409">
        <f>IFERROR(IF(KQ108="vVO2máx",(Avaliações!$C$51*'Microciclos - Endurance (2)'!KR108)/100,IF(KQ108="Velocidade_crítica",IF(KR108="80% VC",Avaliações!#REF!*0.8,IF(KR108="100% VC",Avaliações!#REF!*1,IF(KR108="120% VC",Avaliações!#REF!*1.2,IF(KR108="&gt;30%",Avaliações!$C$54*1.3,IF(KR108="&gt;40%",Avaliações!$C$54*1.4,0))))),IF(KQ108="PACE_Daniels",INDEX(BASE!$Q$4:$V$60,MATCH(Avaliações!$C$53,BASE!$Q$4:$Q$60,0),MATCH('Microciclos - Endurance (2)'!KR108,BASE!$Q$4:$V$4,0)),0))),"")</f>
        <v>0</v>
      </c>
      <c r="KV108" s="409" t="str">
        <f t="shared" si="1091"/>
        <v/>
      </c>
      <c r="KZ108" s="407"/>
      <c r="LA108" s="407"/>
      <c r="LB108" s="407"/>
      <c r="LC108" s="407"/>
      <c r="LD108" s="407">
        <f t="shared" si="1166"/>
        <v>0</v>
      </c>
      <c r="LE108" s="407">
        <f t="shared" si="1092"/>
        <v>0</v>
      </c>
      <c r="LF108" s="408" t="str">
        <f t="shared" si="1093"/>
        <v/>
      </c>
      <c r="LG108" s="407" t="s">
        <v>144</v>
      </c>
      <c r="LH108" s="407"/>
      <c r="LI108" s="409" t="str">
        <f t="shared" si="1094"/>
        <v/>
      </c>
      <c r="LJ108" s="410" t="str">
        <f t="shared" si="1095"/>
        <v/>
      </c>
      <c r="LK108" s="407" t="str">
        <f>IFERROR(IF(LG108="PACE_Daniels",(INDEX(BASE!$AE$4:$AH$8,MATCH('Microciclos - Endurance (2)'!LH108,BASE!$AE$4:$AE$8,0),4)),IF(AND(LG108="vVO2máx",LH108&gt;=35,LH108&lt;=45),"9-11",IF(AND(LG108="vVO2máx",LH108&gt;45,LH108&lt;=65),"11",IF(AND(LG108="vVO2máx",LH108&gt;65,LH108&lt;=75),"12-13",IF(AND(LG108="vVO2máx",LH108&gt;=80,LH108&lt;=85),"14-16",IF(AND(LG108="vVO2máx",LH108&gt;=85,LH108&lt;100),"17-19",IF(AND(LG108="vVO2máx",LH108&gt;=100),"20",IF(AND(LG108="FCR",LH108&gt;40,LH108&lt;=60),"12-13",IF(AND(LG108="FCR",LH108&gt;60,LH108&lt;=84),"14-16",IF(AND(LG108="FCR",LH108&gt;=85,LH108&lt;100),"17-19",IF(AND(LG108="FCR",LH108=100),"20",""))))))))))),"")</f>
        <v/>
      </c>
      <c r="LL108" s="409" t="str">
        <f>IFERROR(IF(LG108="vVO2máx",(Avaliações!$C$51*'Microciclos - Endurance (2)'!LH108)/100,IF(LG108="Velocidade_crítica",IF(LH108="80% VC",Avaliações!#REF!*0.8,IF(LH108="100% VC",Avaliações!#REF!*1,IF(LH108="120% VC",Avaliações!#REF!*1.2,IF(LH108="&gt;30%",Avaliações!$C$54*1.3,IF(LH108="&gt;40%",Avaliações!$C$54*1.4,0))))),IF(LG108="PACE_Daniels",INDEX(BASE!$Q$4:$V$60,MATCH(Avaliações!$C$53,BASE!$Q$4:$Q$60,0),MATCH('Microciclos - Endurance (2)'!LH108,BASE!$Q$4:$V$4,0)),""))),"")</f>
        <v/>
      </c>
      <c r="LM108" s="407" t="s">
        <v>144</v>
      </c>
      <c r="LN108" s="407"/>
      <c r="LO108" s="410" t="str">
        <f t="shared" si="1096"/>
        <v/>
      </c>
      <c r="LP108" s="407" t="str">
        <f>IFERROR(IF(LG108="PACE_Daniels",(INDEX(BASE!$AE$4:$AH$7,MATCH('Microciclos - Endurance (2)'!LN108,BASE!$AE$4:$AE$7,0),4)),IF(AND(LG108="vVO2máx",LN108&gt;=35,LN108&lt;=45),"9-11",IF(AND(LG108="vVO2máx",LN108&gt;45,LN108&lt;=65),"11",IF(AND(LG108="vVO2máx",LN108&gt;65,LN108&lt;=75),"12-13",IF(AND(LG108="vVO2máx",LN108&gt;=80,LN108&lt;=85),"14-16",IF(AND(LG108="vVO2máx",LN108&gt;=85,LN108&lt;100),"17-19",IF(AND(LG108="vVO2máx",LN108&gt;=100),"20",IF(AND(LG108="FCR",LN108&gt;40,LN108&lt;=60),"12-13",IF(AND(LG108="FCR",LN108&gt;60,LN108&lt;=84),"14-16",IF(AND(LG108="FCR",LN108&gt;=85,LN108&lt;100),"17-19",IF(AND(LG108="FCR",LN108=100),"20",""))))))))))),"")</f>
        <v/>
      </c>
      <c r="LQ108" s="409">
        <f>IFERROR(IF(LM108="vVO2máx",(Avaliações!$C$51*'Microciclos - Endurance (2)'!LN108)/100,IF(LM108="Velocidade_crítica",IF(LN108="80% VC",Avaliações!#REF!*0.8,IF(LN108="100% VC",Avaliações!#REF!*1,IF(LN108="120% VC",Avaliações!#REF!*1.2,IF(LN108="&gt;30%",Avaliações!$C$54*1.3,IF(LN108="&gt;40%",Avaliações!$C$54*1.4,0))))),IF(LM108="PACE_Daniels",INDEX(BASE!$Q$4:$V$60,MATCH(Avaliações!$C$53,BASE!$Q$4:$Q$60,0),MATCH('Microciclos - Endurance (2)'!LN108,BASE!$Q$4:$V$4,0)),0))),"")</f>
        <v>0</v>
      </c>
      <c r="LR108" s="409" t="str">
        <f t="shared" si="1097"/>
        <v/>
      </c>
      <c r="LV108" s="407"/>
      <c r="LW108" s="407"/>
      <c r="LX108" s="407"/>
      <c r="LY108" s="407"/>
      <c r="LZ108" s="407">
        <f t="shared" si="1167"/>
        <v>0</v>
      </c>
      <c r="MA108" s="407">
        <f t="shared" si="1098"/>
        <v>0</v>
      </c>
      <c r="MB108" s="408" t="str">
        <f t="shared" si="1099"/>
        <v/>
      </c>
      <c r="MC108" s="407" t="s">
        <v>144</v>
      </c>
      <c r="MD108" s="407"/>
      <c r="ME108" s="409" t="str">
        <f t="shared" si="1100"/>
        <v/>
      </c>
      <c r="MF108" s="410" t="str">
        <f t="shared" si="1101"/>
        <v/>
      </c>
      <c r="MG108" s="407" t="str">
        <f>IFERROR(IF(MC108="PACE_Daniels",(INDEX(BASE!$AE$4:$AH$8,MATCH('Microciclos - Endurance (2)'!MD108,BASE!$AE$4:$AE$8,0),4)),IF(AND(MC108="vVO2máx",MD108&gt;=35,MD108&lt;=45),"9-11",IF(AND(MC108="vVO2máx",MD108&gt;45,MD108&lt;=65),"11",IF(AND(MC108="vVO2máx",MD108&gt;65,MD108&lt;=75),"12-13",IF(AND(MC108="vVO2máx",MD108&gt;=80,MD108&lt;=85),"14-16",IF(AND(MC108="vVO2máx",MD108&gt;=85,MD108&lt;100),"17-19",IF(AND(MC108="vVO2máx",MD108&gt;=100),"20",IF(AND(MC108="FCR",MD108&gt;40,MD108&lt;=60),"12-13",IF(AND(MC108="FCR",MD108&gt;60,MD108&lt;=84),"14-16",IF(AND(MC108="FCR",MD108&gt;=85,MD108&lt;100),"17-19",IF(AND(MC108="FCR",MD108=100),"20",""))))))))))),"")</f>
        <v/>
      </c>
      <c r="MH108" s="409" t="str">
        <f>IFERROR(IF(MC108="vVO2máx",(Avaliações!$C$51*'Microciclos - Endurance (2)'!MD108)/100,IF(MC108="Velocidade_crítica",IF(MD108="80% VC",Avaliações!#REF!*0.8,IF(MD108="100% VC",Avaliações!#REF!*1,IF(MD108="120% VC",Avaliações!#REF!*1.2,IF(MD108="&gt;30%",Avaliações!$C$54*1.3,IF(MD108="&gt;40%",Avaliações!$C$54*1.4,0))))),IF(MC108="PACE_Daniels",INDEX(BASE!$Q$4:$V$60,MATCH(Avaliações!$C$53,BASE!$Q$4:$Q$60,0),MATCH('Microciclos - Endurance (2)'!MD108,BASE!$Q$4:$V$4,0)),""))),"")</f>
        <v/>
      </c>
      <c r="MI108" s="407" t="s">
        <v>144</v>
      </c>
      <c r="MJ108" s="407"/>
      <c r="MK108" s="410" t="str">
        <f t="shared" si="1102"/>
        <v/>
      </c>
      <c r="ML108" s="407" t="str">
        <f>IFERROR(IF(MC108="PACE_Daniels",(INDEX(BASE!$AE$4:$AH$7,MATCH('Microciclos - Endurance (2)'!MJ108,BASE!$AE$4:$AE$7,0),4)),IF(AND(MC108="vVO2máx",MJ108&gt;=35,MJ108&lt;=45),"9-11",IF(AND(MC108="vVO2máx",MJ108&gt;45,MJ108&lt;=65),"11",IF(AND(MC108="vVO2máx",MJ108&gt;65,MJ108&lt;=75),"12-13",IF(AND(MC108="vVO2máx",MJ108&gt;=80,MJ108&lt;=85),"14-16",IF(AND(MC108="vVO2máx",MJ108&gt;=85,MJ108&lt;100),"17-19",IF(AND(MC108="vVO2máx",MJ108&gt;=100),"20",IF(AND(MC108="FCR",MJ108&gt;40,MJ108&lt;=60),"12-13",IF(AND(MC108="FCR",MJ108&gt;60,MJ108&lt;=84),"14-16",IF(AND(MC108="FCR",MJ108&gt;=85,MJ108&lt;100),"17-19",IF(AND(MC108="FCR",MJ108=100),"20",""))))))))))),"")</f>
        <v/>
      </c>
      <c r="MM108" s="409">
        <f>IFERROR(IF(MI108="vVO2máx",(Avaliações!$C$51*'Microciclos - Endurance (2)'!MJ108)/100,IF(MI108="Velocidade_crítica",IF(MJ108="80% VC",Avaliações!#REF!*0.8,IF(MJ108="100% VC",Avaliações!#REF!*1,IF(MJ108="120% VC",Avaliações!#REF!*1.2,IF(MJ108="&gt;30%",Avaliações!$C$54*1.3,IF(MJ108="&gt;40%",Avaliações!$C$54*1.4,0))))),IF(MI108="PACE_Daniels",INDEX(BASE!$Q$4:$V$60,MATCH(Avaliações!$C$53,BASE!$Q$4:$Q$60,0),MATCH('Microciclos - Endurance (2)'!MJ108,BASE!$Q$4:$V$4,0)),0))),"")</f>
        <v>0</v>
      </c>
      <c r="MN108" s="409" t="str">
        <f t="shared" si="1103"/>
        <v/>
      </c>
      <c r="MR108" s="407"/>
      <c r="MS108" s="407"/>
      <c r="MT108" s="407"/>
      <c r="MU108" s="407"/>
      <c r="MV108" s="407">
        <f t="shared" si="1168"/>
        <v>0</v>
      </c>
      <c r="MW108" s="407">
        <f t="shared" si="1104"/>
        <v>0</v>
      </c>
      <c r="MX108" s="408" t="str">
        <f t="shared" si="1105"/>
        <v/>
      </c>
      <c r="MY108" s="407" t="s">
        <v>144</v>
      </c>
      <c r="MZ108" s="407"/>
      <c r="NA108" s="409" t="str">
        <f t="shared" si="1106"/>
        <v/>
      </c>
      <c r="NB108" s="410" t="str">
        <f t="shared" si="1107"/>
        <v/>
      </c>
      <c r="NC108" s="407" t="str">
        <f>IFERROR(IF(MY108="PACE_Daniels",(INDEX(BASE!$AE$4:$AH$8,MATCH('Microciclos - Endurance (2)'!MZ108,BASE!$AE$4:$AE$8,0),4)),IF(AND(MY108="vVO2máx",MZ108&gt;=35,MZ108&lt;=45),"9-11",IF(AND(MY108="vVO2máx",MZ108&gt;45,MZ108&lt;=65),"11",IF(AND(MY108="vVO2máx",MZ108&gt;65,MZ108&lt;=75),"12-13",IF(AND(MY108="vVO2máx",MZ108&gt;=80,MZ108&lt;=85),"14-16",IF(AND(MY108="vVO2máx",MZ108&gt;=85,MZ108&lt;100),"17-19",IF(AND(MY108="vVO2máx",MZ108&gt;=100),"20",IF(AND(MY108="FCR",MZ108&gt;40,MZ108&lt;=60),"12-13",IF(AND(MY108="FCR",MZ108&gt;60,MZ108&lt;=84),"14-16",IF(AND(MY108="FCR",MZ108&gt;=85,MZ108&lt;100),"17-19",IF(AND(MY108="FCR",MZ108=100),"20",""))))))))))),"")</f>
        <v/>
      </c>
      <c r="ND108" s="409" t="str">
        <f>IFERROR(IF(MY108="vVO2máx",(Avaliações!$C$51*'Microciclos - Endurance (2)'!MZ108)/100,IF(MY108="Velocidade_crítica",IF(MZ108="80% VC",Avaliações!#REF!*0.8,IF(MZ108="100% VC",Avaliações!#REF!*1,IF(MZ108="120% VC",Avaliações!#REF!*1.2,IF(MZ108="&gt;30%",Avaliações!$C$54*1.3,IF(MZ108="&gt;40%",Avaliações!$C$54*1.4,0))))),IF(MY108="PACE_Daniels",INDEX(BASE!$Q$4:$V$60,MATCH(Avaliações!$C$53,BASE!$Q$4:$Q$60,0),MATCH('Microciclos - Endurance (2)'!MZ108,BASE!$Q$4:$V$4,0)),""))),"")</f>
        <v/>
      </c>
      <c r="NE108" s="407" t="s">
        <v>144</v>
      </c>
      <c r="NF108" s="407"/>
      <c r="NG108" s="410" t="str">
        <f t="shared" si="1108"/>
        <v/>
      </c>
      <c r="NH108" s="407" t="str">
        <f>IFERROR(IF(MY108="PACE_Daniels",(INDEX(BASE!$AE$4:$AH$7,MATCH('Microciclos - Endurance (2)'!NF108,BASE!$AE$4:$AE$7,0),4)),IF(AND(MY108="vVO2máx",NF108&gt;=35,NF108&lt;=45),"9-11",IF(AND(MY108="vVO2máx",NF108&gt;45,NF108&lt;=65),"11",IF(AND(MY108="vVO2máx",NF108&gt;65,NF108&lt;=75),"12-13",IF(AND(MY108="vVO2máx",NF108&gt;=80,NF108&lt;=85),"14-16",IF(AND(MY108="vVO2máx",NF108&gt;=85,NF108&lt;100),"17-19",IF(AND(MY108="vVO2máx",NF108&gt;=100),"20",IF(AND(MY108="FCR",NF108&gt;40,NF108&lt;=60),"12-13",IF(AND(MY108="FCR",NF108&gt;60,NF108&lt;=84),"14-16",IF(AND(MY108="FCR",NF108&gt;=85,NF108&lt;100),"17-19",IF(AND(MY108="FCR",NF108=100),"20",""))))))))))),"")</f>
        <v/>
      </c>
      <c r="NI108" s="409">
        <f>IFERROR(IF(NE108="vVO2máx",(Avaliações!$C$51*'Microciclos - Endurance (2)'!NF108)/100,IF(NE108="Velocidade_crítica",IF(NF108="80% VC",Avaliações!#REF!*0.8,IF(NF108="100% VC",Avaliações!#REF!*1,IF(NF108="120% VC",Avaliações!#REF!*1.2,IF(NF108="&gt;30%",Avaliações!$C$54*1.3,IF(NF108="&gt;40%",Avaliações!$C$54*1.4,0))))),IF(NE108="PACE_Daniels",INDEX(BASE!$Q$4:$V$60,MATCH(Avaliações!$C$53,BASE!$Q$4:$Q$60,0),MATCH('Microciclos - Endurance (2)'!NF108,BASE!$Q$4:$V$4,0)),0))),"")</f>
        <v>0</v>
      </c>
      <c r="NJ108" s="409" t="str">
        <f t="shared" si="1109"/>
        <v/>
      </c>
      <c r="NN108" s="407"/>
      <c r="NO108" s="407"/>
      <c r="NP108" s="407"/>
      <c r="NQ108" s="407"/>
      <c r="NR108" s="407">
        <f t="shared" si="1169"/>
        <v>0</v>
      </c>
      <c r="NS108" s="407">
        <f t="shared" si="1110"/>
        <v>0</v>
      </c>
      <c r="NT108" s="408" t="str">
        <f t="shared" si="1111"/>
        <v/>
      </c>
      <c r="NU108" s="407" t="s">
        <v>144</v>
      </c>
      <c r="NV108" s="407"/>
      <c r="NW108" s="409" t="str">
        <f t="shared" si="1112"/>
        <v/>
      </c>
      <c r="NX108" s="410" t="str">
        <f t="shared" si="1113"/>
        <v/>
      </c>
      <c r="NY108" s="407" t="str">
        <f>IFERROR(IF(NU108="PACE_Daniels",(INDEX(BASE!$AE$4:$AH$8,MATCH('Microciclos - Endurance (2)'!NV108,BASE!$AE$4:$AE$8,0),4)),IF(AND(NU108="vVO2máx",NV108&gt;=35,NV108&lt;=45),"9-11",IF(AND(NU108="vVO2máx",NV108&gt;45,NV108&lt;=65),"11",IF(AND(NU108="vVO2máx",NV108&gt;65,NV108&lt;=75),"12-13",IF(AND(NU108="vVO2máx",NV108&gt;=80,NV108&lt;=85),"14-16",IF(AND(NU108="vVO2máx",NV108&gt;=85,NV108&lt;100),"17-19",IF(AND(NU108="vVO2máx",NV108&gt;=100),"20",IF(AND(NU108="FCR",NV108&gt;40,NV108&lt;=60),"12-13",IF(AND(NU108="FCR",NV108&gt;60,NV108&lt;=84),"14-16",IF(AND(NU108="FCR",NV108&gt;=85,NV108&lt;100),"17-19",IF(AND(NU108="FCR",NV108=100),"20",""))))))))))),"")</f>
        <v/>
      </c>
      <c r="NZ108" s="409" t="str">
        <f>IFERROR(IF(NU108="vVO2máx",(Avaliações!$C$51*'Microciclos - Endurance (2)'!NV108)/100,IF(NU108="Velocidade_crítica",IF(NV108="80% VC",Avaliações!#REF!*0.8,IF(NV108="100% VC",Avaliações!#REF!*1,IF(NV108="120% VC",Avaliações!#REF!*1.2,IF(NV108="&gt;30%",Avaliações!$C$54*1.3,IF(NV108="&gt;40%",Avaliações!$C$54*1.4,0))))),IF(NU108="PACE_Daniels",INDEX(BASE!$Q$4:$V$60,MATCH(Avaliações!$C$53,BASE!$Q$4:$Q$60,0),MATCH('Microciclos - Endurance (2)'!NV108,BASE!$Q$4:$V$4,0)),""))),"")</f>
        <v/>
      </c>
      <c r="OA108" s="407" t="s">
        <v>144</v>
      </c>
      <c r="OB108" s="407"/>
      <c r="OC108" s="410" t="str">
        <f t="shared" si="1114"/>
        <v/>
      </c>
      <c r="OD108" s="407" t="str">
        <f>IFERROR(IF(NU108="PACE_Daniels",(INDEX(BASE!$AE$4:$AH$7,MATCH('Microciclos - Endurance (2)'!OB108,BASE!$AE$4:$AE$7,0),4)),IF(AND(NU108="vVO2máx",OB108&gt;=35,OB108&lt;=45),"9-11",IF(AND(NU108="vVO2máx",OB108&gt;45,OB108&lt;=65),"11",IF(AND(NU108="vVO2máx",OB108&gt;65,OB108&lt;=75),"12-13",IF(AND(NU108="vVO2máx",OB108&gt;=80,OB108&lt;=85),"14-16",IF(AND(NU108="vVO2máx",OB108&gt;=85,OB108&lt;100),"17-19",IF(AND(NU108="vVO2máx",OB108&gt;=100),"20",IF(AND(NU108="FCR",OB108&gt;40,OB108&lt;=60),"12-13",IF(AND(NU108="FCR",OB108&gt;60,OB108&lt;=84),"14-16",IF(AND(NU108="FCR",OB108&gt;=85,OB108&lt;100),"17-19",IF(AND(NU108="FCR",OB108=100),"20",""))))))))))),"")</f>
        <v/>
      </c>
      <c r="OE108" s="409">
        <f>IFERROR(IF(OA108="vVO2máx",(Avaliações!$C$51*'Microciclos - Endurance (2)'!OB108)/100,IF(OA108="Velocidade_crítica",IF(OB108="80% VC",Avaliações!#REF!*0.8,IF(OB108="100% VC",Avaliações!#REF!*1,IF(OB108="120% VC",Avaliações!#REF!*1.2,IF(OB108="&gt;30%",Avaliações!$C$54*1.3,IF(OB108="&gt;40%",Avaliações!$C$54*1.4,0))))),IF(OA108="PACE_Daniels",INDEX(BASE!$Q$4:$V$60,MATCH(Avaliações!$C$53,BASE!$Q$4:$Q$60,0),MATCH('Microciclos - Endurance (2)'!OB108,BASE!$Q$4:$V$4,0)),0))),"")</f>
        <v>0</v>
      </c>
      <c r="OF108" s="409" t="str">
        <f t="shared" si="1115"/>
        <v/>
      </c>
      <c r="OJ108" s="407"/>
      <c r="OK108" s="407"/>
      <c r="OL108" s="407"/>
      <c r="OM108" s="407"/>
      <c r="ON108" s="407">
        <f t="shared" si="1170"/>
        <v>0</v>
      </c>
      <c r="OO108" s="407">
        <f t="shared" si="1116"/>
        <v>0</v>
      </c>
      <c r="OP108" s="408" t="str">
        <f t="shared" si="1117"/>
        <v/>
      </c>
      <c r="OQ108" s="407" t="s">
        <v>144</v>
      </c>
      <c r="OR108" s="407"/>
      <c r="OS108" s="409" t="str">
        <f t="shared" si="1118"/>
        <v/>
      </c>
      <c r="OT108" s="410" t="str">
        <f t="shared" si="1119"/>
        <v/>
      </c>
      <c r="OU108" s="407" t="str">
        <f>IFERROR(IF(OQ108="PACE_Daniels",(INDEX(BASE!$AE$4:$AH$8,MATCH('Microciclos - Endurance (2)'!OR108,BASE!$AE$4:$AE$8,0),4)),IF(AND(OQ108="vVO2máx",OR108&gt;=35,OR108&lt;=45),"9-11",IF(AND(OQ108="vVO2máx",OR108&gt;45,OR108&lt;=65),"11",IF(AND(OQ108="vVO2máx",OR108&gt;65,OR108&lt;=75),"12-13",IF(AND(OQ108="vVO2máx",OR108&gt;=80,OR108&lt;=85),"14-16",IF(AND(OQ108="vVO2máx",OR108&gt;=85,OR108&lt;100),"17-19",IF(AND(OQ108="vVO2máx",OR108&gt;=100),"20",IF(AND(OQ108="FCR",OR108&gt;40,OR108&lt;=60),"12-13",IF(AND(OQ108="FCR",OR108&gt;60,OR108&lt;=84),"14-16",IF(AND(OQ108="FCR",OR108&gt;=85,OR108&lt;100),"17-19",IF(AND(OQ108="FCR",OR108=100),"20",""))))))))))),"")</f>
        <v/>
      </c>
      <c r="OV108" s="409" t="str">
        <f>IFERROR(IF(OQ108="vVO2máx",(Avaliações!$C$51*'Microciclos - Endurance (2)'!OR108)/100,IF(OQ108="Velocidade_crítica",IF(OR108="80% VC",Avaliações!#REF!*0.8,IF(OR108="100% VC",Avaliações!#REF!*1,IF(OR108="120% VC",Avaliações!#REF!*1.2,IF(OR108="&gt;30%",Avaliações!$C$54*1.3,IF(OR108="&gt;40%",Avaliações!$C$54*1.4,0))))),IF(OQ108="PACE_Daniels",INDEX(BASE!$Q$4:$V$60,MATCH(Avaliações!$C$53,BASE!$Q$4:$Q$60,0),MATCH('Microciclos - Endurance (2)'!OR108,BASE!$Q$4:$V$4,0)),""))),"")</f>
        <v/>
      </c>
      <c r="OW108" s="407" t="s">
        <v>144</v>
      </c>
      <c r="OX108" s="407"/>
      <c r="OY108" s="410" t="str">
        <f t="shared" si="1120"/>
        <v/>
      </c>
      <c r="OZ108" s="407" t="str">
        <f>IFERROR(IF(OQ108="PACE_Daniels",(INDEX(BASE!$AE$4:$AH$7,MATCH('Microciclos - Endurance (2)'!OX108,BASE!$AE$4:$AE$7,0),4)),IF(AND(OQ108="vVO2máx",OX108&gt;=35,OX108&lt;=45),"9-11",IF(AND(OQ108="vVO2máx",OX108&gt;45,OX108&lt;=65),"11",IF(AND(OQ108="vVO2máx",OX108&gt;65,OX108&lt;=75),"12-13",IF(AND(OQ108="vVO2máx",OX108&gt;=80,OX108&lt;=85),"14-16",IF(AND(OQ108="vVO2máx",OX108&gt;=85,OX108&lt;100),"17-19",IF(AND(OQ108="vVO2máx",OX108&gt;=100),"20",IF(AND(OQ108="FCR",OX108&gt;40,OX108&lt;=60),"12-13",IF(AND(OQ108="FCR",OX108&gt;60,OX108&lt;=84),"14-16",IF(AND(OQ108="FCR",OX108&gt;=85,OX108&lt;100),"17-19",IF(AND(OQ108="FCR",OX108=100),"20",""))))))))))),"")</f>
        <v/>
      </c>
      <c r="PA108" s="409">
        <f>IFERROR(IF(OW108="vVO2máx",(Avaliações!$C$51*'Microciclos - Endurance (2)'!OX108)/100,IF(OW108="Velocidade_crítica",IF(OX108="80% VC",Avaliações!#REF!*0.8,IF(OX108="100% VC",Avaliações!#REF!*1,IF(OX108="120% VC",Avaliações!#REF!*1.2,IF(OX108="&gt;30%",Avaliações!$C$54*1.3,IF(OX108="&gt;40%",Avaliações!$C$54*1.4,0))))),IF(OW108="PACE_Daniels",INDEX(BASE!$Q$4:$V$60,MATCH(Avaliações!$C$53,BASE!$Q$4:$Q$60,0),MATCH('Microciclos - Endurance (2)'!OX108,BASE!$Q$4:$V$4,0)),0))),"")</f>
        <v>0</v>
      </c>
      <c r="PB108" s="409" t="str">
        <f t="shared" si="1121"/>
        <v/>
      </c>
      <c r="PF108" s="407"/>
      <c r="PG108" s="407"/>
      <c r="PH108" s="407"/>
      <c r="PI108" s="407"/>
      <c r="PJ108" s="407">
        <f t="shared" si="1171"/>
        <v>0</v>
      </c>
      <c r="PK108" s="407">
        <f t="shared" si="1122"/>
        <v>0</v>
      </c>
      <c r="PL108" s="408" t="str">
        <f t="shared" si="1123"/>
        <v/>
      </c>
      <c r="PM108" s="407" t="s">
        <v>144</v>
      </c>
      <c r="PN108" s="407"/>
      <c r="PO108" s="409" t="str">
        <f t="shared" si="1124"/>
        <v/>
      </c>
      <c r="PP108" s="410" t="str">
        <f t="shared" si="1125"/>
        <v/>
      </c>
      <c r="PQ108" s="407" t="str">
        <f>IFERROR(IF(PM108="PACE_Daniels",(INDEX(BASE!$AE$4:$AH$8,MATCH('Microciclos - Endurance (2)'!PN108,BASE!$AE$4:$AE$8,0),4)),IF(AND(PM108="vVO2máx",PN108&gt;=35,PN108&lt;=45),"9-11",IF(AND(PM108="vVO2máx",PN108&gt;45,PN108&lt;=65),"11",IF(AND(PM108="vVO2máx",PN108&gt;65,PN108&lt;=75),"12-13",IF(AND(PM108="vVO2máx",PN108&gt;=80,PN108&lt;=85),"14-16",IF(AND(PM108="vVO2máx",PN108&gt;=85,PN108&lt;100),"17-19",IF(AND(PM108="vVO2máx",PN108&gt;=100),"20",IF(AND(PM108="FCR",PN108&gt;40,PN108&lt;=60),"12-13",IF(AND(PM108="FCR",PN108&gt;60,PN108&lt;=84),"14-16",IF(AND(PM108="FCR",PN108&gt;=85,PN108&lt;100),"17-19",IF(AND(PM108="FCR",PN108=100),"20",""))))))))))),"")</f>
        <v/>
      </c>
      <c r="PR108" s="409" t="str">
        <f>IFERROR(IF(PM108="vVO2máx",(Avaliações!$C$51*'Microciclos - Endurance (2)'!PN108)/100,IF(PM108="Velocidade_crítica",IF(PN108="80% VC",Avaliações!#REF!*0.8,IF(PN108="100% VC",Avaliações!#REF!*1,IF(PN108="120% VC",Avaliações!#REF!*1.2,IF(PN108="&gt;30%",Avaliações!$C$54*1.3,IF(PN108="&gt;40%",Avaliações!$C$54*1.4,0))))),IF(PM108="PACE_Daniels",INDEX(BASE!$Q$4:$V$60,MATCH(Avaliações!$C$53,BASE!$Q$4:$Q$60,0),MATCH('Microciclos - Endurance (2)'!PN108,BASE!$Q$4:$V$4,0)),""))),"")</f>
        <v/>
      </c>
      <c r="PS108" s="407" t="s">
        <v>144</v>
      </c>
      <c r="PT108" s="407"/>
      <c r="PU108" s="410" t="str">
        <f t="shared" si="1126"/>
        <v/>
      </c>
      <c r="PV108" s="407" t="str">
        <f>IFERROR(IF(PM108="PACE_Daniels",(INDEX(BASE!$AE$4:$AH$7,MATCH('Microciclos - Endurance (2)'!PT108,BASE!$AE$4:$AE$7,0),4)),IF(AND(PM108="vVO2máx",PT108&gt;=35,PT108&lt;=45),"9-11",IF(AND(PM108="vVO2máx",PT108&gt;45,PT108&lt;=65),"11",IF(AND(PM108="vVO2máx",PT108&gt;65,PT108&lt;=75),"12-13",IF(AND(PM108="vVO2máx",PT108&gt;=80,PT108&lt;=85),"14-16",IF(AND(PM108="vVO2máx",PT108&gt;=85,PT108&lt;100),"17-19",IF(AND(PM108="vVO2máx",PT108&gt;=100),"20",IF(AND(PM108="FCR",PT108&gt;40,PT108&lt;=60),"12-13",IF(AND(PM108="FCR",PT108&gt;60,PT108&lt;=84),"14-16",IF(AND(PM108="FCR",PT108&gt;=85,PT108&lt;100),"17-19",IF(AND(PM108="FCR",PT108=100),"20",""))))))))))),"")</f>
        <v/>
      </c>
      <c r="PW108" s="409">
        <f>IFERROR(IF(PS108="vVO2máx",(Avaliações!$C$51*'Microciclos - Endurance (2)'!PT108)/100,IF(PS108="Velocidade_crítica",IF(PT108="80% VC",Avaliações!#REF!*0.8,IF(PT108="100% VC",Avaliações!#REF!*1,IF(PT108="120% VC",Avaliações!#REF!*1.2,IF(PT108="&gt;30%",Avaliações!$C$54*1.3,IF(PT108="&gt;40%",Avaliações!$C$54*1.4,0))))),IF(PS108="PACE_Daniels",INDEX(BASE!$Q$4:$V$60,MATCH(Avaliações!$C$53,BASE!$Q$4:$Q$60,0),MATCH('Microciclos - Endurance (2)'!PT108,BASE!$Q$4:$V$4,0)),0))),"")</f>
        <v>0</v>
      </c>
      <c r="PX108" s="409" t="str">
        <f t="shared" si="1127"/>
        <v/>
      </c>
      <c r="QB108" s="407"/>
      <c r="QC108" s="407"/>
      <c r="QD108" s="407"/>
      <c r="QE108" s="407"/>
      <c r="QF108" s="407">
        <f t="shared" si="1172"/>
        <v>0</v>
      </c>
      <c r="QG108" s="407">
        <f t="shared" si="1128"/>
        <v>0</v>
      </c>
      <c r="QH108" s="408" t="str">
        <f t="shared" si="1129"/>
        <v/>
      </c>
      <c r="QI108" s="407" t="s">
        <v>144</v>
      </c>
      <c r="QJ108" s="407"/>
      <c r="QK108" s="409" t="str">
        <f t="shared" si="1130"/>
        <v/>
      </c>
      <c r="QL108" s="410" t="str">
        <f t="shared" si="1131"/>
        <v/>
      </c>
      <c r="QM108" s="407" t="str">
        <f>IFERROR(IF(QI108="PACE_Daniels",(INDEX(BASE!$AE$4:$AH$8,MATCH('Microciclos - Endurance (2)'!QJ108,BASE!$AE$4:$AE$8,0),4)),IF(AND(QI108="vVO2máx",QJ108&gt;=35,QJ108&lt;=45),"9-11",IF(AND(QI108="vVO2máx",QJ108&gt;45,QJ108&lt;=65),"11",IF(AND(QI108="vVO2máx",QJ108&gt;65,QJ108&lt;=75),"12-13",IF(AND(QI108="vVO2máx",QJ108&gt;=80,QJ108&lt;=85),"14-16",IF(AND(QI108="vVO2máx",QJ108&gt;=85,QJ108&lt;100),"17-19",IF(AND(QI108="vVO2máx",QJ108&gt;=100),"20",IF(AND(QI108="FCR",QJ108&gt;40,QJ108&lt;=60),"12-13",IF(AND(QI108="FCR",QJ108&gt;60,QJ108&lt;=84),"14-16",IF(AND(QI108="FCR",QJ108&gt;=85,QJ108&lt;100),"17-19",IF(AND(QI108="FCR",QJ108=100),"20",""))))))))))),"")</f>
        <v/>
      </c>
      <c r="QN108" s="409" t="str">
        <f>IFERROR(IF(QI108="vVO2máx",(Avaliações!$C$51*'Microciclos - Endurance (2)'!QJ108)/100,IF(QI108="Velocidade_crítica",IF(QJ108="80% VC",Avaliações!#REF!*0.8,IF(QJ108="100% VC",Avaliações!#REF!*1,IF(QJ108="120% VC",Avaliações!#REF!*1.2,IF(QJ108="&gt;30%",Avaliações!$C$54*1.3,IF(QJ108="&gt;40%",Avaliações!$C$54*1.4,0))))),IF(QI108="PACE_Daniels",INDEX(BASE!$Q$4:$V$60,MATCH(Avaliações!$C$53,BASE!$Q$4:$Q$60,0),MATCH('Microciclos - Endurance (2)'!QJ108,BASE!$Q$4:$V$4,0)),""))),"")</f>
        <v/>
      </c>
      <c r="QO108" s="407" t="s">
        <v>144</v>
      </c>
      <c r="QP108" s="407"/>
      <c r="QQ108" s="410" t="str">
        <f t="shared" si="1132"/>
        <v/>
      </c>
      <c r="QR108" s="407" t="str">
        <f>IFERROR(IF(QI108="PACE_Daniels",(INDEX(BASE!$AE$4:$AH$7,MATCH('Microciclos - Endurance (2)'!QP108,BASE!$AE$4:$AE$7,0),4)),IF(AND(QI108="vVO2máx",QP108&gt;=35,QP108&lt;=45),"9-11",IF(AND(QI108="vVO2máx",QP108&gt;45,QP108&lt;=65),"11",IF(AND(QI108="vVO2máx",QP108&gt;65,QP108&lt;=75),"12-13",IF(AND(QI108="vVO2máx",QP108&gt;=80,QP108&lt;=85),"14-16",IF(AND(QI108="vVO2máx",QP108&gt;=85,QP108&lt;100),"17-19",IF(AND(QI108="vVO2máx",QP108&gt;=100),"20",IF(AND(QI108="FCR",QP108&gt;40,QP108&lt;=60),"12-13",IF(AND(QI108="FCR",QP108&gt;60,QP108&lt;=84),"14-16",IF(AND(QI108="FCR",QP108&gt;=85,QP108&lt;100),"17-19",IF(AND(QI108="FCR",QP108=100),"20",""))))))))))),"")</f>
        <v/>
      </c>
      <c r="QS108" s="409">
        <f>IFERROR(IF(QO108="vVO2máx",(Avaliações!$C$51*'Microciclos - Endurance (2)'!QP108)/100,IF(QO108="Velocidade_crítica",IF(QP108="80% VC",Avaliações!#REF!*0.8,IF(QP108="100% VC",Avaliações!#REF!*1,IF(QP108="120% VC",Avaliações!#REF!*1.2,IF(QP108="&gt;30%",Avaliações!$C$54*1.3,IF(QP108="&gt;40%",Avaliações!$C$54*1.4,0))))),IF(QO108="PACE_Daniels",INDEX(BASE!$Q$4:$V$60,MATCH(Avaliações!$C$53,BASE!$Q$4:$Q$60,0),MATCH('Microciclos - Endurance (2)'!QP108,BASE!$Q$4:$V$4,0)),0))),"")</f>
        <v>0</v>
      </c>
      <c r="QT108" s="409" t="str">
        <f t="shared" si="1133"/>
        <v/>
      </c>
      <c r="QX108" s="407"/>
      <c r="QY108" s="407"/>
      <c r="QZ108" s="407"/>
      <c r="RA108" s="407"/>
      <c r="RB108" s="407">
        <f t="shared" si="1173"/>
        <v>0</v>
      </c>
      <c r="RC108" s="407">
        <f t="shared" si="1134"/>
        <v>0</v>
      </c>
      <c r="RD108" s="408" t="str">
        <f t="shared" si="1135"/>
        <v/>
      </c>
      <c r="RE108" s="407" t="s">
        <v>144</v>
      </c>
      <c r="RF108" s="407"/>
      <c r="RG108" s="409" t="str">
        <f t="shared" si="1136"/>
        <v/>
      </c>
      <c r="RH108" s="410" t="str">
        <f t="shared" si="1137"/>
        <v/>
      </c>
      <c r="RI108" s="407" t="str">
        <f>IFERROR(IF(RE108="PACE_Daniels",(INDEX(BASE!$AE$4:$AH$8,MATCH('Microciclos - Endurance (2)'!RF108,BASE!$AE$4:$AE$8,0),4)),IF(AND(RE108="vVO2máx",RF108&gt;=35,RF108&lt;=45),"9-11",IF(AND(RE108="vVO2máx",RF108&gt;45,RF108&lt;=65),"11",IF(AND(RE108="vVO2máx",RF108&gt;65,RF108&lt;=75),"12-13",IF(AND(RE108="vVO2máx",RF108&gt;=80,RF108&lt;=85),"14-16",IF(AND(RE108="vVO2máx",RF108&gt;=85,RF108&lt;100),"17-19",IF(AND(RE108="vVO2máx",RF108&gt;=100),"20",IF(AND(RE108="FCR",RF108&gt;40,RF108&lt;=60),"12-13",IF(AND(RE108="FCR",RF108&gt;60,RF108&lt;=84),"14-16",IF(AND(RE108="FCR",RF108&gt;=85,RF108&lt;100),"17-19",IF(AND(RE108="FCR",RF108=100),"20",""))))))))))),"")</f>
        <v/>
      </c>
      <c r="RJ108" s="409" t="str">
        <f>IFERROR(IF(RE108="vVO2máx",(Avaliações!$C$51*'Microciclos - Endurance (2)'!RF108)/100,IF(RE108="Velocidade_crítica",IF(RF108="80% VC",Avaliações!#REF!*0.8,IF(RF108="100% VC",Avaliações!#REF!*1,IF(RF108="120% VC",Avaliações!#REF!*1.2,IF(RF108="&gt;30%",Avaliações!$C$54*1.3,IF(RF108="&gt;40%",Avaliações!$C$54*1.4,0))))),IF(RE108="PACE_Daniels",INDEX(BASE!$Q$4:$V$60,MATCH(Avaliações!$C$53,BASE!$Q$4:$Q$60,0),MATCH('Microciclos - Endurance (2)'!RF108,BASE!$Q$4:$V$4,0)),""))),"")</f>
        <v/>
      </c>
      <c r="RK108" s="407" t="s">
        <v>144</v>
      </c>
      <c r="RL108" s="407"/>
      <c r="RM108" s="410" t="str">
        <f t="shared" si="1138"/>
        <v/>
      </c>
      <c r="RN108" s="407" t="str">
        <f>IFERROR(IF(RE108="PACE_Daniels",(INDEX(BASE!$AE$4:$AH$7,MATCH('Microciclos - Endurance (2)'!RL108,BASE!$AE$4:$AE$7,0),4)),IF(AND(RE108="vVO2máx",RL108&gt;=35,RL108&lt;=45),"9-11",IF(AND(RE108="vVO2máx",RL108&gt;45,RL108&lt;=65),"11",IF(AND(RE108="vVO2máx",RL108&gt;65,RL108&lt;=75),"12-13",IF(AND(RE108="vVO2máx",RL108&gt;=80,RL108&lt;=85),"14-16",IF(AND(RE108="vVO2máx",RL108&gt;=85,RL108&lt;100),"17-19",IF(AND(RE108="vVO2máx",RL108&gt;=100),"20",IF(AND(RE108="FCR",RL108&gt;40,RL108&lt;=60),"12-13",IF(AND(RE108="FCR",RL108&gt;60,RL108&lt;=84),"14-16",IF(AND(RE108="FCR",RL108&gt;=85,RL108&lt;100),"17-19",IF(AND(RE108="FCR",RL108=100),"20",""))))))))))),"")</f>
        <v/>
      </c>
      <c r="RO108" s="409">
        <f>IFERROR(IF(RK108="vVO2máx",(Avaliações!$C$51*'Microciclos - Endurance (2)'!RL108)/100,IF(RK108="Velocidade_crítica",IF(RL108="80% VC",Avaliações!#REF!*0.8,IF(RL108="100% VC",Avaliações!#REF!*1,IF(RL108="120% VC",Avaliações!#REF!*1.2,IF(RL108="&gt;30%",Avaliações!$C$54*1.3,IF(RL108="&gt;40%",Avaliações!$C$54*1.4,0))))),IF(RK108="PACE_Daniels",INDEX(BASE!$Q$4:$V$60,MATCH(Avaliações!$C$53,BASE!$Q$4:$Q$60,0),MATCH('Microciclos - Endurance (2)'!RL108,BASE!$Q$4:$V$4,0)),0))),"")</f>
        <v>0</v>
      </c>
      <c r="RP108" s="409" t="str">
        <f t="shared" si="1139"/>
        <v/>
      </c>
      <c r="RT108" s="407"/>
      <c r="RU108" s="407"/>
      <c r="RV108" s="407"/>
      <c r="RW108" s="407"/>
      <c r="RX108" s="407">
        <f t="shared" si="1174"/>
        <v>0</v>
      </c>
      <c r="RY108" s="407">
        <f t="shared" si="1140"/>
        <v>0</v>
      </c>
      <c r="RZ108" s="408" t="str">
        <f t="shared" si="1141"/>
        <v/>
      </c>
      <c r="SA108" s="407" t="s">
        <v>144</v>
      </c>
      <c r="SB108" s="407"/>
      <c r="SC108" s="409" t="str">
        <f t="shared" si="1142"/>
        <v/>
      </c>
      <c r="SD108" s="410" t="str">
        <f t="shared" si="1143"/>
        <v/>
      </c>
      <c r="SE108" s="407" t="str">
        <f>IFERROR(IF(SA108="PACE_Daniels",(INDEX(BASE!$AE$4:$AH$8,MATCH('Microciclos - Endurance (2)'!SB108,BASE!$AE$4:$AE$8,0),4)),IF(AND(SA108="vVO2máx",SB108&gt;=35,SB108&lt;=45),"9-11",IF(AND(SA108="vVO2máx",SB108&gt;45,SB108&lt;=65),"11",IF(AND(SA108="vVO2máx",SB108&gt;65,SB108&lt;=75),"12-13",IF(AND(SA108="vVO2máx",SB108&gt;=80,SB108&lt;=85),"14-16",IF(AND(SA108="vVO2máx",SB108&gt;=85,SB108&lt;100),"17-19",IF(AND(SA108="vVO2máx",SB108&gt;=100),"20",IF(AND(SA108="FCR",SB108&gt;40,SB108&lt;=60),"12-13",IF(AND(SA108="FCR",SB108&gt;60,SB108&lt;=84),"14-16",IF(AND(SA108="FCR",SB108&gt;=85,SB108&lt;100),"17-19",IF(AND(SA108="FCR",SB108=100),"20",""))))))))))),"")</f>
        <v/>
      </c>
      <c r="SF108" s="409" t="str">
        <f>IFERROR(IF(SA108="vVO2máx",(Avaliações!$C$51*'Microciclos - Endurance (2)'!SB108)/100,IF(SA108="Velocidade_crítica",IF(SB108="80% VC",Avaliações!#REF!*0.8,IF(SB108="100% VC",Avaliações!#REF!*1,IF(SB108="120% VC",Avaliações!#REF!*1.2,IF(SB108="&gt;30%",Avaliações!$C$54*1.3,IF(SB108="&gt;40%",Avaliações!$C$54*1.4,0))))),IF(SA108="PACE_Daniels",INDEX(BASE!$Q$4:$V$60,MATCH(Avaliações!$C$53,BASE!$Q$4:$Q$60,0),MATCH('Microciclos - Endurance (2)'!SB108,BASE!$Q$4:$V$4,0)),""))),"")</f>
        <v/>
      </c>
      <c r="SG108" s="407" t="s">
        <v>144</v>
      </c>
      <c r="SH108" s="407"/>
      <c r="SI108" s="410" t="str">
        <f t="shared" si="1144"/>
        <v/>
      </c>
      <c r="SJ108" s="407" t="str">
        <f>IFERROR(IF(SA108="PACE_Daniels",(INDEX(BASE!$AE$4:$AH$7,MATCH('Microciclos - Endurance (2)'!SH108,BASE!$AE$4:$AE$7,0),4)),IF(AND(SA108="vVO2máx",SH108&gt;=35,SH108&lt;=45),"9-11",IF(AND(SA108="vVO2máx",SH108&gt;45,SH108&lt;=65),"11",IF(AND(SA108="vVO2máx",SH108&gt;65,SH108&lt;=75),"12-13",IF(AND(SA108="vVO2máx",SH108&gt;=80,SH108&lt;=85),"14-16",IF(AND(SA108="vVO2máx",SH108&gt;=85,SH108&lt;100),"17-19",IF(AND(SA108="vVO2máx",SH108&gt;=100),"20",IF(AND(SA108="FCR",SH108&gt;40,SH108&lt;=60),"12-13",IF(AND(SA108="FCR",SH108&gt;60,SH108&lt;=84),"14-16",IF(AND(SA108="FCR",SH108&gt;=85,SH108&lt;100),"17-19",IF(AND(SA108="FCR",SH108=100),"20",""))))))))))),"")</f>
        <v/>
      </c>
      <c r="SK108" s="409">
        <f>IFERROR(IF(SG108="vVO2máx",(Avaliações!$C$51*'Microciclos - Endurance (2)'!SH108)/100,IF(SG108="Velocidade_crítica",IF(SH108="80% VC",Avaliações!#REF!*0.8,IF(SH108="100% VC",Avaliações!#REF!*1,IF(SH108="120% VC",Avaliações!#REF!*1.2,IF(SH108="&gt;30%",Avaliações!$C$54*1.3,IF(SH108="&gt;40%",Avaliações!$C$54*1.4,0))))),IF(SG108="PACE_Daniels",INDEX(BASE!$Q$4:$V$60,MATCH(Avaliações!$C$53,BASE!$Q$4:$Q$60,0),MATCH('Microciclos - Endurance (2)'!SH108,BASE!$Q$4:$V$4,0)),0))),"")</f>
        <v>0</v>
      </c>
      <c r="SL108" s="409" t="str">
        <f t="shared" si="1145"/>
        <v/>
      </c>
      <c r="SP108" s="407"/>
      <c r="SQ108" s="407"/>
      <c r="SR108" s="407"/>
      <c r="SS108" s="407"/>
      <c r="ST108" s="407">
        <f t="shared" si="1175"/>
        <v>0</v>
      </c>
      <c r="SU108" s="407">
        <f t="shared" si="1146"/>
        <v>0</v>
      </c>
      <c r="SV108" s="408" t="str">
        <f t="shared" si="1147"/>
        <v/>
      </c>
      <c r="SW108" s="407" t="s">
        <v>144</v>
      </c>
      <c r="SX108" s="407"/>
      <c r="SY108" s="409" t="str">
        <f t="shared" si="1148"/>
        <v/>
      </c>
      <c r="SZ108" s="410" t="str">
        <f t="shared" si="1149"/>
        <v/>
      </c>
      <c r="TA108" s="407" t="str">
        <f>IFERROR(IF(SW108="PACE_Daniels",(INDEX(BASE!$AE$4:$AH$8,MATCH('Microciclos - Endurance (2)'!SX108,BASE!$AE$4:$AE$8,0),4)),IF(AND(SW108="vVO2máx",SX108&gt;=35,SX108&lt;=45),"9-11",IF(AND(SW108="vVO2máx",SX108&gt;45,SX108&lt;=65),"11",IF(AND(SW108="vVO2máx",SX108&gt;65,SX108&lt;=75),"12-13",IF(AND(SW108="vVO2máx",SX108&gt;=80,SX108&lt;=85),"14-16",IF(AND(SW108="vVO2máx",SX108&gt;=85,SX108&lt;100),"17-19",IF(AND(SW108="vVO2máx",SX108&gt;=100),"20",IF(AND(SW108="FCR",SX108&gt;40,SX108&lt;=60),"12-13",IF(AND(SW108="FCR",SX108&gt;60,SX108&lt;=84),"14-16",IF(AND(SW108="FCR",SX108&gt;=85,SX108&lt;100),"17-19",IF(AND(SW108="FCR",SX108=100),"20",""))))))))))),"")</f>
        <v/>
      </c>
      <c r="TB108" s="409" t="str">
        <f>IFERROR(IF(SW108="vVO2máx",(Avaliações!$C$51*'Microciclos - Endurance (2)'!SX108)/100,IF(SW108="Velocidade_crítica",IF(SX108="80% VC",Avaliações!#REF!*0.8,IF(SX108="100% VC",Avaliações!#REF!*1,IF(SX108="120% VC",Avaliações!#REF!*1.2,IF(SX108="&gt;30%",Avaliações!$C$54*1.3,IF(SX108="&gt;40%",Avaliações!$C$54*1.4,0))))),IF(SW108="PACE_Daniels",INDEX(BASE!$Q$4:$V$60,MATCH(Avaliações!$C$53,BASE!$Q$4:$Q$60,0),MATCH('Microciclos - Endurance (2)'!SX108,BASE!$Q$4:$V$4,0)),""))),"")</f>
        <v/>
      </c>
      <c r="TC108" s="407" t="s">
        <v>144</v>
      </c>
      <c r="TD108" s="407"/>
      <c r="TE108" s="410" t="str">
        <f t="shared" si="1150"/>
        <v/>
      </c>
      <c r="TF108" s="407" t="str">
        <f>IFERROR(IF(SW108="PACE_Daniels",(INDEX(BASE!$AE$4:$AH$7,MATCH('Microciclos - Endurance (2)'!TD108,BASE!$AE$4:$AE$7,0),4)),IF(AND(SW108="vVO2máx",TD108&gt;=35,TD108&lt;=45),"9-11",IF(AND(SW108="vVO2máx",TD108&gt;45,TD108&lt;=65),"11",IF(AND(SW108="vVO2máx",TD108&gt;65,TD108&lt;=75),"12-13",IF(AND(SW108="vVO2máx",TD108&gt;=80,TD108&lt;=85),"14-16",IF(AND(SW108="vVO2máx",TD108&gt;=85,TD108&lt;100),"17-19",IF(AND(SW108="vVO2máx",TD108&gt;=100),"20",IF(AND(SW108="FCR",TD108&gt;40,TD108&lt;=60),"12-13",IF(AND(SW108="FCR",TD108&gt;60,TD108&lt;=84),"14-16",IF(AND(SW108="FCR",TD108&gt;=85,TD108&lt;100),"17-19",IF(AND(SW108="FCR",TD108=100),"20",""))))))))))),"")</f>
        <v/>
      </c>
      <c r="TG108" s="409">
        <f>IFERROR(IF(TC108="vVO2máx",(Avaliações!$C$51*'Microciclos - Endurance (2)'!TD108)/100,IF(TC108="Velocidade_crítica",IF(TD108="80% VC",Avaliações!#REF!*0.8,IF(TD108="100% VC",Avaliações!#REF!*1,IF(TD108="120% VC",Avaliações!#REF!*1.2,IF(TD108="&gt;30%",Avaliações!$C$54*1.3,IF(TD108="&gt;40%",Avaliações!$C$54*1.4,0))))),IF(TC108="PACE_Daniels",INDEX(BASE!$Q$4:$V$60,MATCH(Avaliações!$C$53,BASE!$Q$4:$Q$60,0),MATCH('Microciclos - Endurance (2)'!TD108,BASE!$Q$4:$V$4,0)),0))),"")</f>
        <v>0</v>
      </c>
      <c r="TH108" s="409" t="str">
        <f t="shared" si="1151"/>
        <v/>
      </c>
    </row>
    <row r="110" spans="4:528">
      <c r="G110" s="417" t="s">
        <v>561</v>
      </c>
      <c r="H110" s="418">
        <f>SUM(H112+H113)</f>
        <v>0</v>
      </c>
      <c r="I110" s="397" t="s">
        <v>469</v>
      </c>
      <c r="L110" s="440" t="s">
        <v>365</v>
      </c>
      <c r="M110" s="426"/>
      <c r="N110" s="427"/>
      <c r="O110" s="428"/>
      <c r="P110" s="428"/>
      <c r="Q110" s="428"/>
      <c r="R110" s="428"/>
      <c r="S110" s="428"/>
      <c r="T110" s="428"/>
      <c r="U110" s="428"/>
      <c r="V110" s="429"/>
      <c r="AC110" s="417" t="s">
        <v>561</v>
      </c>
      <c r="AD110" s="418">
        <f>SUM(AD112+AD113)</f>
        <v>0</v>
      </c>
      <c r="AE110" s="397" t="s">
        <v>469</v>
      </c>
      <c r="AH110" s="440" t="s">
        <v>365</v>
      </c>
      <c r="AI110" s="426"/>
      <c r="AJ110" s="427"/>
      <c r="AK110" s="428"/>
      <c r="AL110" s="428"/>
      <c r="AM110" s="428"/>
      <c r="AN110" s="428"/>
      <c r="AO110" s="428"/>
      <c r="AP110" s="428"/>
      <c r="AQ110" s="428"/>
      <c r="AR110" s="429"/>
      <c r="AY110" s="417" t="s">
        <v>561</v>
      </c>
      <c r="AZ110" s="418">
        <f>SUM(AZ112+AZ113)</f>
        <v>0</v>
      </c>
      <c r="BA110" s="397" t="s">
        <v>469</v>
      </c>
      <c r="BD110" s="440" t="s">
        <v>365</v>
      </c>
      <c r="BE110" s="426"/>
      <c r="BF110" s="427"/>
      <c r="BG110" s="428"/>
      <c r="BH110" s="428"/>
      <c r="BI110" s="428"/>
      <c r="BJ110" s="428"/>
      <c r="BK110" s="428"/>
      <c r="BL110" s="428"/>
      <c r="BM110" s="428"/>
      <c r="BN110" s="429"/>
      <c r="BU110" s="417" t="s">
        <v>561</v>
      </c>
      <c r="BV110" s="418">
        <f>SUM(BV112+BV113)</f>
        <v>0</v>
      </c>
      <c r="BW110" s="397" t="s">
        <v>469</v>
      </c>
      <c r="BZ110" s="440" t="s">
        <v>365</v>
      </c>
      <c r="CA110" s="426"/>
      <c r="CB110" s="427"/>
      <c r="CC110" s="428"/>
      <c r="CD110" s="428"/>
      <c r="CE110" s="428"/>
      <c r="CF110" s="428"/>
      <c r="CG110" s="428"/>
      <c r="CH110" s="428"/>
      <c r="CI110" s="428"/>
      <c r="CJ110" s="429"/>
      <c r="CQ110" s="417" t="s">
        <v>561</v>
      </c>
      <c r="CR110" s="418">
        <f>SUM(CR112+CR113)</f>
        <v>0</v>
      </c>
      <c r="CS110" s="397" t="s">
        <v>469</v>
      </c>
      <c r="CV110" s="440" t="s">
        <v>365</v>
      </c>
      <c r="CW110" s="426"/>
      <c r="CX110" s="427"/>
      <c r="CY110" s="428"/>
      <c r="CZ110" s="428"/>
      <c r="DA110" s="428"/>
      <c r="DB110" s="428"/>
      <c r="DC110" s="428"/>
      <c r="DD110" s="428"/>
      <c r="DE110" s="428"/>
      <c r="DF110" s="429"/>
      <c r="DM110" s="417" t="s">
        <v>561</v>
      </c>
      <c r="DN110" s="418">
        <f>SUM(DN112+DN113)</f>
        <v>0</v>
      </c>
      <c r="DO110" s="397" t="s">
        <v>469</v>
      </c>
      <c r="DR110" s="440" t="s">
        <v>365</v>
      </c>
      <c r="DS110" s="426"/>
      <c r="DT110" s="427"/>
      <c r="DU110" s="428"/>
      <c r="DV110" s="428"/>
      <c r="DW110" s="428"/>
      <c r="DX110" s="428"/>
      <c r="DY110" s="428"/>
      <c r="DZ110" s="428"/>
      <c r="EA110" s="428"/>
      <c r="EB110" s="429"/>
      <c r="EI110" s="417" t="s">
        <v>561</v>
      </c>
      <c r="EJ110" s="418">
        <f>SUM(EJ112+EJ113)</f>
        <v>0</v>
      </c>
      <c r="EK110" s="397" t="s">
        <v>469</v>
      </c>
      <c r="EN110" s="440" t="s">
        <v>365</v>
      </c>
      <c r="EO110" s="426"/>
      <c r="EP110" s="427"/>
      <c r="EQ110" s="428"/>
      <c r="ER110" s="428"/>
      <c r="ES110" s="428"/>
      <c r="ET110" s="428"/>
      <c r="EU110" s="428"/>
      <c r="EV110" s="428"/>
      <c r="EW110" s="428"/>
      <c r="EX110" s="429"/>
      <c r="FE110" s="417" t="s">
        <v>561</v>
      </c>
      <c r="FF110" s="418">
        <f>SUM(FF112+FF113)</f>
        <v>0</v>
      </c>
      <c r="FG110" s="397" t="s">
        <v>469</v>
      </c>
      <c r="FJ110" s="440" t="s">
        <v>365</v>
      </c>
      <c r="FK110" s="426"/>
      <c r="FL110" s="427"/>
      <c r="FM110" s="428"/>
      <c r="FN110" s="428"/>
      <c r="FO110" s="428"/>
      <c r="FP110" s="428"/>
      <c r="FQ110" s="428"/>
      <c r="FR110" s="428"/>
      <c r="FS110" s="428"/>
      <c r="FT110" s="429"/>
      <c r="GA110" s="417" t="s">
        <v>561</v>
      </c>
      <c r="GB110" s="418">
        <f>SUM(GB112+GB113)</f>
        <v>0</v>
      </c>
      <c r="GC110" s="397" t="s">
        <v>469</v>
      </c>
      <c r="GF110" s="440" t="s">
        <v>365</v>
      </c>
      <c r="GG110" s="426"/>
      <c r="GH110" s="427"/>
      <c r="GI110" s="428"/>
      <c r="GJ110" s="428"/>
      <c r="GK110" s="428"/>
      <c r="GL110" s="428"/>
      <c r="GM110" s="428"/>
      <c r="GN110" s="428"/>
      <c r="GO110" s="428"/>
      <c r="GP110" s="429"/>
      <c r="GW110" s="417" t="s">
        <v>561</v>
      </c>
      <c r="GX110" s="418">
        <f>SUM(GX112+GX113)</f>
        <v>0</v>
      </c>
      <c r="GY110" s="397" t="s">
        <v>469</v>
      </c>
      <c r="HB110" s="440" t="s">
        <v>365</v>
      </c>
      <c r="HC110" s="426"/>
      <c r="HD110" s="427"/>
      <c r="HE110" s="428"/>
      <c r="HF110" s="428"/>
      <c r="HG110" s="428"/>
      <c r="HH110" s="428"/>
      <c r="HI110" s="428"/>
      <c r="HJ110" s="428"/>
      <c r="HK110" s="428"/>
      <c r="HL110" s="429"/>
      <c r="HS110" s="417" t="s">
        <v>561</v>
      </c>
      <c r="HT110" s="418">
        <f>SUM(HT112+HT113)</f>
        <v>0</v>
      </c>
      <c r="HU110" s="397" t="s">
        <v>469</v>
      </c>
      <c r="HX110" s="440" t="s">
        <v>365</v>
      </c>
      <c r="HY110" s="426"/>
      <c r="HZ110" s="427"/>
      <c r="IA110" s="428"/>
      <c r="IB110" s="428"/>
      <c r="IC110" s="428"/>
      <c r="ID110" s="428"/>
      <c r="IE110" s="428"/>
      <c r="IF110" s="428"/>
      <c r="IG110" s="428"/>
      <c r="IH110" s="429"/>
      <c r="IO110" s="417" t="s">
        <v>561</v>
      </c>
      <c r="IP110" s="418">
        <f>SUM(IP112+IP113)</f>
        <v>0</v>
      </c>
      <c r="IQ110" s="397" t="s">
        <v>469</v>
      </c>
      <c r="IT110" s="440" t="s">
        <v>365</v>
      </c>
      <c r="IU110" s="426"/>
      <c r="IV110" s="427"/>
      <c r="IW110" s="428"/>
      <c r="IX110" s="428"/>
      <c r="IY110" s="428"/>
      <c r="IZ110" s="428"/>
      <c r="JA110" s="428"/>
      <c r="JB110" s="428"/>
      <c r="JC110" s="428"/>
      <c r="JD110" s="429"/>
      <c r="JK110" s="417" t="s">
        <v>561</v>
      </c>
      <c r="JL110" s="418">
        <f>SUM(JL112+JL113)</f>
        <v>0</v>
      </c>
      <c r="JM110" s="397" t="s">
        <v>469</v>
      </c>
      <c r="JP110" s="440" t="s">
        <v>365</v>
      </c>
      <c r="JQ110" s="426"/>
      <c r="JR110" s="427"/>
      <c r="JS110" s="428"/>
      <c r="JT110" s="428"/>
      <c r="JU110" s="428"/>
      <c r="JV110" s="428"/>
      <c r="JW110" s="428"/>
      <c r="JX110" s="428"/>
      <c r="JY110" s="428"/>
      <c r="JZ110" s="429"/>
      <c r="KG110" s="417" t="s">
        <v>561</v>
      </c>
      <c r="KH110" s="418">
        <f>SUM(KH112+KH113)</f>
        <v>0</v>
      </c>
      <c r="KI110" s="397" t="s">
        <v>469</v>
      </c>
      <c r="KL110" s="440" t="s">
        <v>365</v>
      </c>
      <c r="KM110" s="426"/>
      <c r="KN110" s="427"/>
      <c r="KO110" s="428"/>
      <c r="KP110" s="428"/>
      <c r="KQ110" s="428"/>
      <c r="KR110" s="428"/>
      <c r="KS110" s="428"/>
      <c r="KT110" s="428"/>
      <c r="KU110" s="428"/>
      <c r="KV110" s="429"/>
      <c r="LC110" s="417" t="s">
        <v>561</v>
      </c>
      <c r="LD110" s="418">
        <f>SUM(LD112+LD113)</f>
        <v>0</v>
      </c>
      <c r="LE110" s="397" t="s">
        <v>469</v>
      </c>
      <c r="LH110" s="440" t="s">
        <v>365</v>
      </c>
      <c r="LI110" s="426"/>
      <c r="LJ110" s="427"/>
      <c r="LK110" s="428"/>
      <c r="LL110" s="428"/>
      <c r="LM110" s="428"/>
      <c r="LN110" s="428"/>
      <c r="LO110" s="428"/>
      <c r="LP110" s="428"/>
      <c r="LQ110" s="428"/>
      <c r="LR110" s="429"/>
      <c r="LY110" s="417" t="s">
        <v>561</v>
      </c>
      <c r="LZ110" s="418">
        <f>SUM(LZ112+LZ113)</f>
        <v>0</v>
      </c>
      <c r="MA110" s="397" t="s">
        <v>469</v>
      </c>
      <c r="MD110" s="440" t="s">
        <v>365</v>
      </c>
      <c r="ME110" s="426"/>
      <c r="MF110" s="427"/>
      <c r="MG110" s="428"/>
      <c r="MH110" s="428"/>
      <c r="MI110" s="428"/>
      <c r="MJ110" s="428"/>
      <c r="MK110" s="428"/>
      <c r="ML110" s="428"/>
      <c r="MM110" s="428"/>
      <c r="MN110" s="429"/>
      <c r="MU110" s="417" t="s">
        <v>561</v>
      </c>
      <c r="MV110" s="418">
        <f>SUM(MV112+MV113)</f>
        <v>0</v>
      </c>
      <c r="MW110" s="397" t="s">
        <v>469</v>
      </c>
      <c r="MZ110" s="440" t="s">
        <v>365</v>
      </c>
      <c r="NA110" s="426"/>
      <c r="NB110" s="427"/>
      <c r="NC110" s="428"/>
      <c r="ND110" s="428"/>
      <c r="NE110" s="428"/>
      <c r="NF110" s="428"/>
      <c r="NG110" s="428"/>
      <c r="NH110" s="428"/>
      <c r="NI110" s="428"/>
      <c r="NJ110" s="429"/>
      <c r="NQ110" s="417" t="s">
        <v>561</v>
      </c>
      <c r="NR110" s="418">
        <f>SUM(NR112+NR113)</f>
        <v>0</v>
      </c>
      <c r="NS110" s="397" t="s">
        <v>469</v>
      </c>
      <c r="NV110" s="440" t="s">
        <v>365</v>
      </c>
      <c r="NW110" s="426"/>
      <c r="NX110" s="427"/>
      <c r="NY110" s="428"/>
      <c r="NZ110" s="428"/>
      <c r="OA110" s="428"/>
      <c r="OB110" s="428"/>
      <c r="OC110" s="428"/>
      <c r="OD110" s="428"/>
      <c r="OE110" s="428"/>
      <c r="OF110" s="429"/>
      <c r="OM110" s="417" t="s">
        <v>561</v>
      </c>
      <c r="ON110" s="418">
        <f>SUM(ON112+ON113)</f>
        <v>0</v>
      </c>
      <c r="OO110" s="397" t="s">
        <v>469</v>
      </c>
      <c r="OR110" s="440" t="s">
        <v>365</v>
      </c>
      <c r="OS110" s="426"/>
      <c r="OT110" s="427"/>
      <c r="OU110" s="428"/>
      <c r="OV110" s="428"/>
      <c r="OW110" s="428"/>
      <c r="OX110" s="428"/>
      <c r="OY110" s="428"/>
      <c r="OZ110" s="428"/>
      <c r="PA110" s="428"/>
      <c r="PB110" s="429"/>
      <c r="PI110" s="417" t="s">
        <v>561</v>
      </c>
      <c r="PJ110" s="418">
        <f>SUM(PJ112+PJ113)</f>
        <v>0</v>
      </c>
      <c r="PK110" s="397" t="s">
        <v>469</v>
      </c>
      <c r="PN110" s="440" t="s">
        <v>365</v>
      </c>
      <c r="PO110" s="426"/>
      <c r="PP110" s="427"/>
      <c r="PQ110" s="428"/>
      <c r="PR110" s="428"/>
      <c r="PS110" s="428"/>
      <c r="PT110" s="428"/>
      <c r="PU110" s="428"/>
      <c r="PV110" s="428"/>
      <c r="PW110" s="428"/>
      <c r="PX110" s="429"/>
      <c r="QE110" s="417" t="s">
        <v>561</v>
      </c>
      <c r="QF110" s="418">
        <f>SUM(QF112+QF113)</f>
        <v>0</v>
      </c>
      <c r="QG110" s="397" t="s">
        <v>469</v>
      </c>
      <c r="QJ110" s="440" t="s">
        <v>365</v>
      </c>
      <c r="QK110" s="426"/>
      <c r="QL110" s="427"/>
      <c r="QM110" s="428"/>
      <c r="QN110" s="428"/>
      <c r="QO110" s="428"/>
      <c r="QP110" s="428"/>
      <c r="QQ110" s="428"/>
      <c r="QR110" s="428"/>
      <c r="QS110" s="428"/>
      <c r="QT110" s="429"/>
      <c r="RA110" s="417" t="s">
        <v>561</v>
      </c>
      <c r="RB110" s="418">
        <f>SUM(RB112+RB113)</f>
        <v>0</v>
      </c>
      <c r="RC110" s="397" t="s">
        <v>469</v>
      </c>
      <c r="RF110" s="440" t="s">
        <v>365</v>
      </c>
      <c r="RG110" s="426"/>
      <c r="RH110" s="427"/>
      <c r="RI110" s="428"/>
      <c r="RJ110" s="428"/>
      <c r="RK110" s="428"/>
      <c r="RL110" s="428"/>
      <c r="RM110" s="428"/>
      <c r="RN110" s="428"/>
      <c r="RO110" s="428"/>
      <c r="RP110" s="429"/>
      <c r="RW110" s="417" t="s">
        <v>561</v>
      </c>
      <c r="RX110" s="418">
        <f>SUM(RX112+RX113)</f>
        <v>0</v>
      </c>
      <c r="RY110" s="397" t="s">
        <v>469</v>
      </c>
      <c r="SB110" s="440" t="s">
        <v>365</v>
      </c>
      <c r="SC110" s="426"/>
      <c r="SD110" s="427"/>
      <c r="SE110" s="428"/>
      <c r="SF110" s="428"/>
      <c r="SG110" s="428"/>
      <c r="SH110" s="428"/>
      <c r="SI110" s="428"/>
      <c r="SJ110" s="428"/>
      <c r="SK110" s="428"/>
      <c r="SL110" s="429"/>
      <c r="SS110" s="417" t="s">
        <v>561</v>
      </c>
      <c r="ST110" s="418">
        <f>SUM(ST112+ST113)</f>
        <v>0</v>
      </c>
      <c r="SU110" s="397" t="s">
        <v>469</v>
      </c>
      <c r="SX110" s="440" t="s">
        <v>365</v>
      </c>
      <c r="SY110" s="426"/>
      <c r="SZ110" s="427"/>
      <c r="TA110" s="428"/>
      <c r="TB110" s="428"/>
      <c r="TC110" s="428"/>
      <c r="TD110" s="428"/>
      <c r="TE110" s="428"/>
      <c r="TF110" s="428"/>
      <c r="TG110" s="428"/>
      <c r="TH110" s="429"/>
    </row>
    <row r="111" spans="4:528">
      <c r="G111" s="417" t="s">
        <v>452</v>
      </c>
      <c r="H111" s="419">
        <f>SUM(J103:J108)/1000</f>
        <v>0</v>
      </c>
      <c r="I111" s="422" t="s">
        <v>470</v>
      </c>
      <c r="J111" s="423">
        <f>SUMIF(M103:M108,"Zona 1",H103:H108)+SUMIF(V103:V108,"Zona 1",I103:I108)</f>
        <v>0</v>
      </c>
      <c r="L111" s="430"/>
      <c r="M111" s="424"/>
      <c r="N111" s="425"/>
      <c r="O111" s="431"/>
      <c r="P111" s="431"/>
      <c r="Q111" s="431"/>
      <c r="R111" s="431"/>
      <c r="S111" s="431"/>
      <c r="T111" s="431"/>
      <c r="U111" s="431"/>
      <c r="V111" s="432"/>
      <c r="AC111" s="417" t="s">
        <v>452</v>
      </c>
      <c r="AD111" s="419">
        <f>SUM(AF103:AF108)/1000</f>
        <v>0</v>
      </c>
      <c r="AE111" s="422" t="s">
        <v>470</v>
      </c>
      <c r="AF111" s="423">
        <f>SUMIF(AI103:AI108,"Zona 1",AD103:AD108)+SUMIF(AR103:AR108,"Zona 1",AE103:AE108)</f>
        <v>0</v>
      </c>
      <c r="AH111" s="430"/>
      <c r="AI111" s="424"/>
      <c r="AJ111" s="425"/>
      <c r="AK111" s="431"/>
      <c r="AL111" s="431"/>
      <c r="AM111" s="431"/>
      <c r="AN111" s="431"/>
      <c r="AO111" s="431"/>
      <c r="AP111" s="431"/>
      <c r="AQ111" s="431"/>
      <c r="AR111" s="432"/>
      <c r="AY111" s="417" t="s">
        <v>452</v>
      </c>
      <c r="AZ111" s="419">
        <f>SUM(BB103:BB108)/1000</f>
        <v>0</v>
      </c>
      <c r="BA111" s="422" t="s">
        <v>470</v>
      </c>
      <c r="BB111" s="423">
        <f>SUMIF(BE103:BE108,"Zona 1",AZ103:AZ108)+SUMIF(BN103:BN108,"Zona 1",BA103:BA108)</f>
        <v>0</v>
      </c>
      <c r="BD111" s="430"/>
      <c r="BE111" s="424"/>
      <c r="BF111" s="425"/>
      <c r="BG111" s="431"/>
      <c r="BH111" s="431"/>
      <c r="BI111" s="431"/>
      <c r="BJ111" s="431"/>
      <c r="BK111" s="431"/>
      <c r="BL111" s="431"/>
      <c r="BM111" s="431"/>
      <c r="BN111" s="432"/>
      <c r="BU111" s="417" t="s">
        <v>452</v>
      </c>
      <c r="BV111" s="419">
        <f>SUM(BX103:BX108)/1000</f>
        <v>0</v>
      </c>
      <c r="BW111" s="422" t="s">
        <v>470</v>
      </c>
      <c r="BX111" s="423">
        <f>SUMIF(CA103:CA108,"Zona 1",BV103:BV108)+SUMIF(CJ103:CJ108,"Zona 1",BW103:BW108)</f>
        <v>0</v>
      </c>
      <c r="BZ111" s="430"/>
      <c r="CA111" s="424"/>
      <c r="CB111" s="425"/>
      <c r="CC111" s="431"/>
      <c r="CD111" s="431"/>
      <c r="CE111" s="431"/>
      <c r="CF111" s="431"/>
      <c r="CG111" s="431"/>
      <c r="CH111" s="431"/>
      <c r="CI111" s="431"/>
      <c r="CJ111" s="432"/>
      <c r="CQ111" s="417" t="s">
        <v>452</v>
      </c>
      <c r="CR111" s="419">
        <f>SUM(CT103:CT108)/1000</f>
        <v>0</v>
      </c>
      <c r="CS111" s="422" t="s">
        <v>470</v>
      </c>
      <c r="CT111" s="423">
        <f>SUMIF(CW103:CW108,"Zona 1",CR103:CR108)+SUMIF(DF103:DF108,"Zona 1",CS103:CS108)</f>
        <v>0</v>
      </c>
      <c r="CV111" s="430"/>
      <c r="CW111" s="424"/>
      <c r="CX111" s="425"/>
      <c r="CY111" s="431"/>
      <c r="CZ111" s="431"/>
      <c r="DA111" s="431"/>
      <c r="DB111" s="431"/>
      <c r="DC111" s="431"/>
      <c r="DD111" s="431"/>
      <c r="DE111" s="431"/>
      <c r="DF111" s="432"/>
      <c r="DM111" s="417" t="s">
        <v>452</v>
      </c>
      <c r="DN111" s="419">
        <f>SUM(DP103:DP108)/1000</f>
        <v>0</v>
      </c>
      <c r="DO111" s="422" t="s">
        <v>470</v>
      </c>
      <c r="DP111" s="423">
        <f>SUMIF(DS103:DS108,"Zona 1",DN103:DN108)+SUMIF(EB103:EB108,"Zona 1",DO103:DO108)</f>
        <v>0</v>
      </c>
      <c r="DR111" s="430"/>
      <c r="DS111" s="424"/>
      <c r="DT111" s="425"/>
      <c r="DU111" s="431"/>
      <c r="DV111" s="431"/>
      <c r="DW111" s="431"/>
      <c r="DX111" s="431"/>
      <c r="DY111" s="431"/>
      <c r="DZ111" s="431"/>
      <c r="EA111" s="431"/>
      <c r="EB111" s="432"/>
      <c r="EI111" s="417" t="s">
        <v>452</v>
      </c>
      <c r="EJ111" s="419">
        <f>SUM(EL103:EL108)/1000</f>
        <v>0</v>
      </c>
      <c r="EK111" s="422" t="s">
        <v>470</v>
      </c>
      <c r="EL111" s="423">
        <f>SUMIF(EO103:EO108,"Zona 1",EJ103:EJ108)+SUMIF(EX103:EX108,"Zona 1",EK103:EK108)</f>
        <v>0</v>
      </c>
      <c r="EN111" s="430"/>
      <c r="EO111" s="424"/>
      <c r="EP111" s="425"/>
      <c r="EQ111" s="431"/>
      <c r="ER111" s="431"/>
      <c r="ES111" s="431"/>
      <c r="ET111" s="431"/>
      <c r="EU111" s="431"/>
      <c r="EV111" s="431"/>
      <c r="EW111" s="431"/>
      <c r="EX111" s="432"/>
      <c r="FE111" s="417" t="s">
        <v>452</v>
      </c>
      <c r="FF111" s="419">
        <f>SUM(FH103:FH108)/1000</f>
        <v>0</v>
      </c>
      <c r="FG111" s="422" t="s">
        <v>470</v>
      </c>
      <c r="FH111" s="423">
        <f>SUMIF(FK103:FK108,"Zona 1",FF103:FF108)+SUMIF(FT103:FT108,"Zona 1",FG103:FG108)</f>
        <v>0</v>
      </c>
      <c r="FJ111" s="430"/>
      <c r="FK111" s="424"/>
      <c r="FL111" s="425"/>
      <c r="FM111" s="431"/>
      <c r="FN111" s="431"/>
      <c r="FO111" s="431"/>
      <c r="FP111" s="431"/>
      <c r="FQ111" s="431"/>
      <c r="FR111" s="431"/>
      <c r="FS111" s="431"/>
      <c r="FT111" s="432"/>
      <c r="GA111" s="417" t="s">
        <v>452</v>
      </c>
      <c r="GB111" s="419">
        <f>SUM(GD103:GD108)/1000</f>
        <v>0</v>
      </c>
      <c r="GC111" s="422" t="s">
        <v>470</v>
      </c>
      <c r="GD111" s="423">
        <f>SUMIF(GG103:GG108,"Zona 1",GB103:GB108)+SUMIF(GP103:GP108,"Zona 1",GC103:GC108)</f>
        <v>0</v>
      </c>
      <c r="GF111" s="430"/>
      <c r="GG111" s="424"/>
      <c r="GH111" s="425"/>
      <c r="GI111" s="431"/>
      <c r="GJ111" s="431"/>
      <c r="GK111" s="431"/>
      <c r="GL111" s="431"/>
      <c r="GM111" s="431"/>
      <c r="GN111" s="431"/>
      <c r="GO111" s="431"/>
      <c r="GP111" s="432"/>
      <c r="GW111" s="417" t="s">
        <v>452</v>
      </c>
      <c r="GX111" s="419">
        <f>SUM(GZ103:GZ108)/1000</f>
        <v>0</v>
      </c>
      <c r="GY111" s="422" t="s">
        <v>470</v>
      </c>
      <c r="GZ111" s="423">
        <f>SUMIF(HC103:HC108,"Zona 1",GX103:GX108)+SUMIF(HL103:HL108,"Zona 1",GY103:GY108)</f>
        <v>0</v>
      </c>
      <c r="HB111" s="430"/>
      <c r="HC111" s="424"/>
      <c r="HD111" s="425"/>
      <c r="HE111" s="431"/>
      <c r="HF111" s="431"/>
      <c r="HG111" s="431"/>
      <c r="HH111" s="431"/>
      <c r="HI111" s="431"/>
      <c r="HJ111" s="431"/>
      <c r="HK111" s="431"/>
      <c r="HL111" s="432"/>
      <c r="HS111" s="417" t="s">
        <v>452</v>
      </c>
      <c r="HT111" s="419">
        <f>SUM(HV103:HV108)/1000</f>
        <v>0</v>
      </c>
      <c r="HU111" s="422" t="s">
        <v>470</v>
      </c>
      <c r="HV111" s="423">
        <f>SUMIF(HY103:HY108,"Zona 1",HT103:HT108)+SUMIF(IH103:IH108,"Zona 1",HU103:HU108)</f>
        <v>0</v>
      </c>
      <c r="HX111" s="430"/>
      <c r="HY111" s="424"/>
      <c r="HZ111" s="425"/>
      <c r="IA111" s="431"/>
      <c r="IB111" s="431"/>
      <c r="IC111" s="431"/>
      <c r="ID111" s="431"/>
      <c r="IE111" s="431"/>
      <c r="IF111" s="431"/>
      <c r="IG111" s="431"/>
      <c r="IH111" s="432"/>
      <c r="IO111" s="417" t="s">
        <v>452</v>
      </c>
      <c r="IP111" s="419">
        <f>SUM(IR103:IR108)/1000</f>
        <v>0</v>
      </c>
      <c r="IQ111" s="422" t="s">
        <v>470</v>
      </c>
      <c r="IR111" s="423">
        <f>SUMIF(IU103:IU108,"Zona 1",IP103:IP108)+SUMIF(JD103:JD108,"Zona 1",IQ103:IQ108)</f>
        <v>0</v>
      </c>
      <c r="IT111" s="430"/>
      <c r="IU111" s="424"/>
      <c r="IV111" s="425"/>
      <c r="IW111" s="431"/>
      <c r="IX111" s="431"/>
      <c r="IY111" s="431"/>
      <c r="IZ111" s="431"/>
      <c r="JA111" s="431"/>
      <c r="JB111" s="431"/>
      <c r="JC111" s="431"/>
      <c r="JD111" s="432"/>
      <c r="JK111" s="417" t="s">
        <v>452</v>
      </c>
      <c r="JL111" s="419">
        <f>SUM(JN103:JN108)/1000</f>
        <v>0</v>
      </c>
      <c r="JM111" s="422" t="s">
        <v>470</v>
      </c>
      <c r="JN111" s="423">
        <f>SUMIF(JQ103:JQ108,"Zona 1",JL103:JL108)+SUMIF(JZ103:JZ108,"Zona 1",JM103:JM108)</f>
        <v>0</v>
      </c>
      <c r="JP111" s="430"/>
      <c r="JQ111" s="424"/>
      <c r="JR111" s="425"/>
      <c r="JS111" s="431"/>
      <c r="JT111" s="431"/>
      <c r="JU111" s="431"/>
      <c r="JV111" s="431"/>
      <c r="JW111" s="431"/>
      <c r="JX111" s="431"/>
      <c r="JY111" s="431"/>
      <c r="JZ111" s="432"/>
      <c r="KG111" s="417" t="s">
        <v>452</v>
      </c>
      <c r="KH111" s="419">
        <f>SUM(KJ103:KJ108)/1000</f>
        <v>0</v>
      </c>
      <c r="KI111" s="422" t="s">
        <v>470</v>
      </c>
      <c r="KJ111" s="423">
        <f>SUMIF(KM103:KM108,"Zona 1",KH103:KH108)+SUMIF(KV103:KV108,"Zona 1",KI103:KI108)</f>
        <v>0</v>
      </c>
      <c r="KL111" s="430"/>
      <c r="KM111" s="424"/>
      <c r="KN111" s="425"/>
      <c r="KO111" s="431"/>
      <c r="KP111" s="431"/>
      <c r="KQ111" s="431"/>
      <c r="KR111" s="431"/>
      <c r="KS111" s="431"/>
      <c r="KT111" s="431"/>
      <c r="KU111" s="431"/>
      <c r="KV111" s="432"/>
      <c r="LC111" s="417" t="s">
        <v>452</v>
      </c>
      <c r="LD111" s="419">
        <f>SUM(LF103:LF108)/1000</f>
        <v>0</v>
      </c>
      <c r="LE111" s="422" t="s">
        <v>470</v>
      </c>
      <c r="LF111" s="423">
        <f>SUMIF(LI103:LI108,"Zona 1",LD103:LD108)+SUMIF(LR103:LR108,"Zona 1",LE103:LE108)</f>
        <v>0</v>
      </c>
      <c r="LH111" s="430"/>
      <c r="LI111" s="424"/>
      <c r="LJ111" s="425"/>
      <c r="LK111" s="431"/>
      <c r="LL111" s="431"/>
      <c r="LM111" s="431"/>
      <c r="LN111" s="431"/>
      <c r="LO111" s="431"/>
      <c r="LP111" s="431"/>
      <c r="LQ111" s="431"/>
      <c r="LR111" s="432"/>
      <c r="LY111" s="417" t="s">
        <v>452</v>
      </c>
      <c r="LZ111" s="419">
        <f>SUM(MB103:MB108)/1000</f>
        <v>0</v>
      </c>
      <c r="MA111" s="422" t="s">
        <v>470</v>
      </c>
      <c r="MB111" s="423">
        <f>SUMIF(ME103:ME108,"Zona 1",LZ103:LZ108)+SUMIF(MN103:MN108,"Zona 1",MA103:MA108)</f>
        <v>0</v>
      </c>
      <c r="MD111" s="430"/>
      <c r="ME111" s="424"/>
      <c r="MF111" s="425"/>
      <c r="MG111" s="431"/>
      <c r="MH111" s="431"/>
      <c r="MI111" s="431"/>
      <c r="MJ111" s="431"/>
      <c r="MK111" s="431"/>
      <c r="ML111" s="431"/>
      <c r="MM111" s="431"/>
      <c r="MN111" s="432"/>
      <c r="MU111" s="417" t="s">
        <v>452</v>
      </c>
      <c r="MV111" s="419">
        <f>SUM(MX103:MX108)/1000</f>
        <v>0</v>
      </c>
      <c r="MW111" s="422" t="s">
        <v>470</v>
      </c>
      <c r="MX111" s="423">
        <f>SUMIF(NA103:NA108,"Zona 1",MV103:MV108)+SUMIF(NJ103:NJ108,"Zona 1",MW103:MW108)</f>
        <v>0</v>
      </c>
      <c r="MZ111" s="430"/>
      <c r="NA111" s="424"/>
      <c r="NB111" s="425"/>
      <c r="NC111" s="431"/>
      <c r="ND111" s="431"/>
      <c r="NE111" s="431"/>
      <c r="NF111" s="431"/>
      <c r="NG111" s="431"/>
      <c r="NH111" s="431"/>
      <c r="NI111" s="431"/>
      <c r="NJ111" s="432"/>
      <c r="NQ111" s="417" t="s">
        <v>452</v>
      </c>
      <c r="NR111" s="419">
        <f>SUM(NT103:NT108)/1000</f>
        <v>0</v>
      </c>
      <c r="NS111" s="422" t="s">
        <v>470</v>
      </c>
      <c r="NT111" s="423">
        <f>SUMIF(NW103:NW108,"Zona 1",NR103:NR108)+SUMIF(OF103:OF108,"Zona 1",NS103:NS108)</f>
        <v>0</v>
      </c>
      <c r="NV111" s="430"/>
      <c r="NW111" s="424"/>
      <c r="NX111" s="425"/>
      <c r="NY111" s="431"/>
      <c r="NZ111" s="431"/>
      <c r="OA111" s="431"/>
      <c r="OB111" s="431"/>
      <c r="OC111" s="431"/>
      <c r="OD111" s="431"/>
      <c r="OE111" s="431"/>
      <c r="OF111" s="432"/>
      <c r="OM111" s="417" t="s">
        <v>452</v>
      </c>
      <c r="ON111" s="419">
        <f>SUM(OP103:OP108)/1000</f>
        <v>0</v>
      </c>
      <c r="OO111" s="422" t="s">
        <v>470</v>
      </c>
      <c r="OP111" s="423">
        <f>SUMIF(OS103:OS108,"Zona 1",ON103:ON108)+SUMIF(PB103:PB108,"Zona 1",OO103:OO108)</f>
        <v>0</v>
      </c>
      <c r="OR111" s="430"/>
      <c r="OS111" s="424"/>
      <c r="OT111" s="425"/>
      <c r="OU111" s="431"/>
      <c r="OV111" s="431"/>
      <c r="OW111" s="431"/>
      <c r="OX111" s="431"/>
      <c r="OY111" s="431"/>
      <c r="OZ111" s="431"/>
      <c r="PA111" s="431"/>
      <c r="PB111" s="432"/>
      <c r="PI111" s="417" t="s">
        <v>452</v>
      </c>
      <c r="PJ111" s="419">
        <f>SUM(PL103:PL108)/1000</f>
        <v>0</v>
      </c>
      <c r="PK111" s="422" t="s">
        <v>470</v>
      </c>
      <c r="PL111" s="423">
        <f>SUMIF(PO103:PO108,"Zona 1",PJ103:PJ108)+SUMIF(PX103:PX108,"Zona 1",PK103:PK108)</f>
        <v>0</v>
      </c>
      <c r="PN111" s="430"/>
      <c r="PO111" s="424"/>
      <c r="PP111" s="425"/>
      <c r="PQ111" s="431"/>
      <c r="PR111" s="431"/>
      <c r="PS111" s="431"/>
      <c r="PT111" s="431"/>
      <c r="PU111" s="431"/>
      <c r="PV111" s="431"/>
      <c r="PW111" s="431"/>
      <c r="PX111" s="432"/>
      <c r="QE111" s="417" t="s">
        <v>452</v>
      </c>
      <c r="QF111" s="419">
        <f>SUM(QH103:QH108)/1000</f>
        <v>0</v>
      </c>
      <c r="QG111" s="422" t="s">
        <v>470</v>
      </c>
      <c r="QH111" s="423">
        <f>SUMIF(QK103:QK108,"Zona 1",QF103:QF108)+SUMIF(QT103:QT108,"Zona 1",QG103:QG108)</f>
        <v>0</v>
      </c>
      <c r="QJ111" s="430"/>
      <c r="QK111" s="424"/>
      <c r="QL111" s="425"/>
      <c r="QM111" s="431"/>
      <c r="QN111" s="431"/>
      <c r="QO111" s="431"/>
      <c r="QP111" s="431"/>
      <c r="QQ111" s="431"/>
      <c r="QR111" s="431"/>
      <c r="QS111" s="431"/>
      <c r="QT111" s="432"/>
      <c r="RA111" s="417" t="s">
        <v>452</v>
      </c>
      <c r="RB111" s="419">
        <f>SUM(RD103:RD108)/1000</f>
        <v>0</v>
      </c>
      <c r="RC111" s="422" t="s">
        <v>470</v>
      </c>
      <c r="RD111" s="423">
        <f>SUMIF(RG103:RG108,"Zona 1",RB103:RB108)+SUMIF(RP103:RP108,"Zona 1",RC103:RC108)</f>
        <v>0</v>
      </c>
      <c r="RF111" s="430"/>
      <c r="RG111" s="424"/>
      <c r="RH111" s="425"/>
      <c r="RI111" s="431"/>
      <c r="RJ111" s="431"/>
      <c r="RK111" s="431"/>
      <c r="RL111" s="431"/>
      <c r="RM111" s="431"/>
      <c r="RN111" s="431"/>
      <c r="RO111" s="431"/>
      <c r="RP111" s="432"/>
      <c r="RW111" s="417" t="s">
        <v>452</v>
      </c>
      <c r="RX111" s="419">
        <f>SUM(RZ103:RZ108)/1000</f>
        <v>0</v>
      </c>
      <c r="RY111" s="422" t="s">
        <v>470</v>
      </c>
      <c r="RZ111" s="423">
        <f>SUMIF(SC103:SC108,"Zona 1",RX103:RX108)+SUMIF(SL103:SL108,"Zona 1",RY103:RY108)</f>
        <v>0</v>
      </c>
      <c r="SB111" s="430"/>
      <c r="SC111" s="424"/>
      <c r="SD111" s="425"/>
      <c r="SE111" s="431"/>
      <c r="SF111" s="431"/>
      <c r="SG111" s="431"/>
      <c r="SH111" s="431"/>
      <c r="SI111" s="431"/>
      <c r="SJ111" s="431"/>
      <c r="SK111" s="431"/>
      <c r="SL111" s="432"/>
      <c r="SS111" s="417" t="s">
        <v>452</v>
      </c>
      <c r="ST111" s="419">
        <f>SUM(SV103:SV108)/1000</f>
        <v>0</v>
      </c>
      <c r="SU111" s="422" t="s">
        <v>470</v>
      </c>
      <c r="SV111" s="423">
        <f>SUMIF(SY103:SY108,"Zona 1",ST103:ST108)+SUMIF(TH103:TH108,"Zona 1",SU103:SU108)</f>
        <v>0</v>
      </c>
      <c r="SX111" s="430"/>
      <c r="SY111" s="424"/>
      <c r="SZ111" s="425"/>
      <c r="TA111" s="431"/>
      <c r="TB111" s="431"/>
      <c r="TC111" s="431"/>
      <c r="TD111" s="431"/>
      <c r="TE111" s="431"/>
      <c r="TF111" s="431"/>
      <c r="TG111" s="431"/>
      <c r="TH111" s="432"/>
    </row>
    <row r="112" spans="4:528">
      <c r="G112" s="417" t="s">
        <v>559</v>
      </c>
      <c r="H112" s="418">
        <f>SUM(H103:H108)</f>
        <v>0</v>
      </c>
      <c r="I112" s="422" t="s">
        <v>471</v>
      </c>
      <c r="J112" s="423">
        <f>SUMIF(M103:M108,"Zona 2",H103:H108)+SUMIF(V103:V108,"Zona 2",I103:I108)</f>
        <v>0</v>
      </c>
      <c r="L112" s="430"/>
      <c r="M112" s="424"/>
      <c r="N112" s="425"/>
      <c r="O112" s="431"/>
      <c r="P112" s="433"/>
      <c r="Q112" s="433"/>
      <c r="R112" s="433"/>
      <c r="S112" s="433"/>
      <c r="T112" s="433"/>
      <c r="U112" s="433"/>
      <c r="V112" s="434"/>
      <c r="AC112" s="417" t="s">
        <v>559</v>
      </c>
      <c r="AD112" s="418">
        <f>SUM(AD103:AD108)</f>
        <v>0</v>
      </c>
      <c r="AE112" s="422" t="s">
        <v>471</v>
      </c>
      <c r="AF112" s="423">
        <f>SUMIF(AI103:AI108,"Zona 2",AD103:AD108)+SUMIF(AR103:AR108,"Zona 2",AE103:AE108)</f>
        <v>0</v>
      </c>
      <c r="AH112" s="430"/>
      <c r="AI112" s="424"/>
      <c r="AJ112" s="425"/>
      <c r="AK112" s="431"/>
      <c r="AL112" s="433"/>
      <c r="AM112" s="433"/>
      <c r="AN112" s="433"/>
      <c r="AO112" s="433"/>
      <c r="AP112" s="433"/>
      <c r="AQ112" s="433"/>
      <c r="AR112" s="434"/>
      <c r="AY112" s="417" t="s">
        <v>559</v>
      </c>
      <c r="AZ112" s="418">
        <f>SUM(AZ103:AZ108)</f>
        <v>0</v>
      </c>
      <c r="BA112" s="422" t="s">
        <v>471</v>
      </c>
      <c r="BB112" s="423">
        <f>SUMIF(BE103:BE108,"Zona 2",AZ103:AZ108)+SUMIF(BN103:BN108,"Zona 2",BA103:BA108)</f>
        <v>0</v>
      </c>
      <c r="BD112" s="430"/>
      <c r="BE112" s="424"/>
      <c r="BF112" s="425"/>
      <c r="BG112" s="431"/>
      <c r="BH112" s="433"/>
      <c r="BI112" s="433"/>
      <c r="BJ112" s="433"/>
      <c r="BK112" s="433"/>
      <c r="BL112" s="433"/>
      <c r="BM112" s="433"/>
      <c r="BN112" s="434"/>
      <c r="BU112" s="417" t="s">
        <v>559</v>
      </c>
      <c r="BV112" s="418">
        <f>SUM(BV103:BV108)</f>
        <v>0</v>
      </c>
      <c r="BW112" s="422" t="s">
        <v>471</v>
      </c>
      <c r="BX112" s="423">
        <f>SUMIF(CA103:CA108,"Zona 2",BV103:BV108)+SUMIF(CJ103:CJ108,"Zona 2",BW103:BW108)</f>
        <v>0</v>
      </c>
      <c r="BZ112" s="430"/>
      <c r="CA112" s="424"/>
      <c r="CB112" s="425"/>
      <c r="CC112" s="431"/>
      <c r="CD112" s="433"/>
      <c r="CE112" s="433"/>
      <c r="CF112" s="433"/>
      <c r="CG112" s="433"/>
      <c r="CH112" s="433"/>
      <c r="CI112" s="433"/>
      <c r="CJ112" s="434"/>
      <c r="CQ112" s="417" t="s">
        <v>559</v>
      </c>
      <c r="CR112" s="418">
        <f>SUM(CR103:CR108)</f>
        <v>0</v>
      </c>
      <c r="CS112" s="422" t="s">
        <v>471</v>
      </c>
      <c r="CT112" s="423">
        <f>SUMIF(CW103:CW108,"Zona 2",CR103:CR108)+SUMIF(DF103:DF108,"Zona 2",CS103:CS108)</f>
        <v>0</v>
      </c>
      <c r="CV112" s="430"/>
      <c r="CW112" s="424"/>
      <c r="CX112" s="425"/>
      <c r="CY112" s="431"/>
      <c r="CZ112" s="433"/>
      <c r="DA112" s="433"/>
      <c r="DB112" s="433"/>
      <c r="DC112" s="433"/>
      <c r="DD112" s="433"/>
      <c r="DE112" s="433"/>
      <c r="DF112" s="434"/>
      <c r="DM112" s="417" t="s">
        <v>559</v>
      </c>
      <c r="DN112" s="418">
        <f>SUM(DN103:DN108)</f>
        <v>0</v>
      </c>
      <c r="DO112" s="422" t="s">
        <v>471</v>
      </c>
      <c r="DP112" s="423">
        <f>SUMIF(DS103:DS108,"Zona 2",DN103:DN108)+SUMIF(EB103:EB108,"Zona 2",DO103:DO108)</f>
        <v>0</v>
      </c>
      <c r="DR112" s="430"/>
      <c r="DS112" s="424"/>
      <c r="DT112" s="425"/>
      <c r="DU112" s="431"/>
      <c r="DV112" s="433"/>
      <c r="DW112" s="433"/>
      <c r="DX112" s="433"/>
      <c r="DY112" s="433"/>
      <c r="DZ112" s="433"/>
      <c r="EA112" s="433"/>
      <c r="EB112" s="434"/>
      <c r="EI112" s="417" t="s">
        <v>559</v>
      </c>
      <c r="EJ112" s="418">
        <f>SUM(EJ103:EJ108)</f>
        <v>0</v>
      </c>
      <c r="EK112" s="422" t="s">
        <v>471</v>
      </c>
      <c r="EL112" s="423">
        <f>SUMIF(EO103:EO108,"Zona 2",EJ103:EJ108)+SUMIF(EX103:EX108,"Zona 2",EK103:EK108)</f>
        <v>0</v>
      </c>
      <c r="EN112" s="430"/>
      <c r="EO112" s="424"/>
      <c r="EP112" s="425"/>
      <c r="EQ112" s="431"/>
      <c r="ER112" s="433"/>
      <c r="ES112" s="433"/>
      <c r="ET112" s="433"/>
      <c r="EU112" s="433"/>
      <c r="EV112" s="433"/>
      <c r="EW112" s="433"/>
      <c r="EX112" s="434"/>
      <c r="FE112" s="417" t="s">
        <v>559</v>
      </c>
      <c r="FF112" s="418">
        <f>SUM(FF103:FF108)</f>
        <v>0</v>
      </c>
      <c r="FG112" s="422" t="s">
        <v>471</v>
      </c>
      <c r="FH112" s="423">
        <f>SUMIF(FK103:FK108,"Zona 2",FF103:FF108)+SUMIF(FT103:FT108,"Zona 2",FG103:FG108)</f>
        <v>0</v>
      </c>
      <c r="FJ112" s="430"/>
      <c r="FK112" s="424"/>
      <c r="FL112" s="425"/>
      <c r="FM112" s="431"/>
      <c r="FN112" s="433"/>
      <c r="FO112" s="433"/>
      <c r="FP112" s="433"/>
      <c r="FQ112" s="433"/>
      <c r="FR112" s="433"/>
      <c r="FS112" s="433"/>
      <c r="FT112" s="434"/>
      <c r="GA112" s="417" t="s">
        <v>559</v>
      </c>
      <c r="GB112" s="418">
        <f>SUM(GB103:GB108)</f>
        <v>0</v>
      </c>
      <c r="GC112" s="422" t="s">
        <v>471</v>
      </c>
      <c r="GD112" s="423">
        <f>SUMIF(GG103:GG108,"Zona 2",GB103:GB108)+SUMIF(GP103:GP108,"Zona 2",GC103:GC108)</f>
        <v>0</v>
      </c>
      <c r="GF112" s="430"/>
      <c r="GG112" s="424"/>
      <c r="GH112" s="425"/>
      <c r="GI112" s="431"/>
      <c r="GJ112" s="433"/>
      <c r="GK112" s="433"/>
      <c r="GL112" s="433"/>
      <c r="GM112" s="433"/>
      <c r="GN112" s="433"/>
      <c r="GO112" s="433"/>
      <c r="GP112" s="434"/>
      <c r="GW112" s="417" t="s">
        <v>559</v>
      </c>
      <c r="GX112" s="418">
        <f>SUM(GX103:GX108)</f>
        <v>0</v>
      </c>
      <c r="GY112" s="422" t="s">
        <v>471</v>
      </c>
      <c r="GZ112" s="423">
        <f>SUMIF(HC103:HC108,"Zona 2",GX103:GX108)+SUMIF(HL103:HL108,"Zona 2",GY103:GY108)</f>
        <v>0</v>
      </c>
      <c r="HB112" s="430"/>
      <c r="HC112" s="424"/>
      <c r="HD112" s="425"/>
      <c r="HE112" s="431"/>
      <c r="HF112" s="433"/>
      <c r="HG112" s="433"/>
      <c r="HH112" s="433"/>
      <c r="HI112" s="433"/>
      <c r="HJ112" s="433"/>
      <c r="HK112" s="433"/>
      <c r="HL112" s="434"/>
      <c r="HS112" s="417" t="s">
        <v>559</v>
      </c>
      <c r="HT112" s="418">
        <f>SUM(HT103:HT108)</f>
        <v>0</v>
      </c>
      <c r="HU112" s="422" t="s">
        <v>471</v>
      </c>
      <c r="HV112" s="423">
        <f>SUMIF(HY103:HY108,"Zona 2",HT103:HT108)+SUMIF(IH103:IH108,"Zona 2",HU103:HU108)</f>
        <v>0</v>
      </c>
      <c r="HX112" s="430"/>
      <c r="HY112" s="424"/>
      <c r="HZ112" s="425"/>
      <c r="IA112" s="431"/>
      <c r="IB112" s="433"/>
      <c r="IC112" s="433"/>
      <c r="ID112" s="433"/>
      <c r="IE112" s="433"/>
      <c r="IF112" s="433"/>
      <c r="IG112" s="433"/>
      <c r="IH112" s="434"/>
      <c r="IO112" s="417" t="s">
        <v>559</v>
      </c>
      <c r="IP112" s="418">
        <f>SUM(IP103:IP108)</f>
        <v>0</v>
      </c>
      <c r="IQ112" s="422" t="s">
        <v>471</v>
      </c>
      <c r="IR112" s="423">
        <f>SUMIF(IU103:IU108,"Zona 2",IP103:IP108)+SUMIF(JD103:JD108,"Zona 2",IQ103:IQ108)</f>
        <v>0</v>
      </c>
      <c r="IT112" s="430"/>
      <c r="IU112" s="424"/>
      <c r="IV112" s="425"/>
      <c r="IW112" s="431"/>
      <c r="IX112" s="433"/>
      <c r="IY112" s="433"/>
      <c r="IZ112" s="433"/>
      <c r="JA112" s="433"/>
      <c r="JB112" s="433"/>
      <c r="JC112" s="433"/>
      <c r="JD112" s="434"/>
      <c r="JK112" s="417" t="s">
        <v>559</v>
      </c>
      <c r="JL112" s="418">
        <f>SUM(JL103:JL108)</f>
        <v>0</v>
      </c>
      <c r="JM112" s="422" t="s">
        <v>471</v>
      </c>
      <c r="JN112" s="423">
        <f>SUMIF(JQ103:JQ108,"Zona 2",JL103:JL108)+SUMIF(JZ103:JZ108,"Zona 2",JM103:JM108)</f>
        <v>0</v>
      </c>
      <c r="JP112" s="430"/>
      <c r="JQ112" s="424"/>
      <c r="JR112" s="425"/>
      <c r="JS112" s="431"/>
      <c r="JT112" s="433"/>
      <c r="JU112" s="433"/>
      <c r="JV112" s="433"/>
      <c r="JW112" s="433"/>
      <c r="JX112" s="433"/>
      <c r="JY112" s="433"/>
      <c r="JZ112" s="434"/>
      <c r="KG112" s="417" t="s">
        <v>559</v>
      </c>
      <c r="KH112" s="418">
        <f>SUM(KH103:KH108)</f>
        <v>0</v>
      </c>
      <c r="KI112" s="422" t="s">
        <v>471</v>
      </c>
      <c r="KJ112" s="423">
        <f>SUMIF(KM103:KM108,"Zona 2",KH103:KH108)+SUMIF(KV103:KV108,"Zona 2",KI103:KI108)</f>
        <v>0</v>
      </c>
      <c r="KL112" s="430"/>
      <c r="KM112" s="424"/>
      <c r="KN112" s="425"/>
      <c r="KO112" s="431"/>
      <c r="KP112" s="433"/>
      <c r="KQ112" s="433"/>
      <c r="KR112" s="433"/>
      <c r="KS112" s="433"/>
      <c r="KT112" s="433"/>
      <c r="KU112" s="433"/>
      <c r="KV112" s="434"/>
      <c r="LC112" s="417" t="s">
        <v>559</v>
      </c>
      <c r="LD112" s="418">
        <f>SUM(LD103:LD108)</f>
        <v>0</v>
      </c>
      <c r="LE112" s="422" t="s">
        <v>471</v>
      </c>
      <c r="LF112" s="423">
        <f>SUMIF(LI103:LI108,"Zona 2",LD103:LD108)+SUMIF(LR103:LR108,"Zona 2",LE103:LE108)</f>
        <v>0</v>
      </c>
      <c r="LH112" s="430"/>
      <c r="LI112" s="424"/>
      <c r="LJ112" s="425"/>
      <c r="LK112" s="431"/>
      <c r="LL112" s="433"/>
      <c r="LM112" s="433"/>
      <c r="LN112" s="433"/>
      <c r="LO112" s="433"/>
      <c r="LP112" s="433"/>
      <c r="LQ112" s="433"/>
      <c r="LR112" s="434"/>
      <c r="LY112" s="417" t="s">
        <v>559</v>
      </c>
      <c r="LZ112" s="418">
        <f>SUM(LZ103:LZ108)</f>
        <v>0</v>
      </c>
      <c r="MA112" s="422" t="s">
        <v>471</v>
      </c>
      <c r="MB112" s="423">
        <f>SUMIF(ME103:ME108,"Zona 2",LZ103:LZ108)+SUMIF(MN103:MN108,"Zona 2",MA103:MA108)</f>
        <v>0</v>
      </c>
      <c r="MD112" s="430"/>
      <c r="ME112" s="424"/>
      <c r="MF112" s="425"/>
      <c r="MG112" s="431"/>
      <c r="MH112" s="433"/>
      <c r="MI112" s="433"/>
      <c r="MJ112" s="433"/>
      <c r="MK112" s="433"/>
      <c r="ML112" s="433"/>
      <c r="MM112" s="433"/>
      <c r="MN112" s="434"/>
      <c r="MU112" s="417" t="s">
        <v>559</v>
      </c>
      <c r="MV112" s="418">
        <f>SUM(MV103:MV108)</f>
        <v>0</v>
      </c>
      <c r="MW112" s="422" t="s">
        <v>471</v>
      </c>
      <c r="MX112" s="423">
        <f>SUMIF(NA103:NA108,"Zona 2",MV103:MV108)+SUMIF(NJ103:NJ108,"Zona 2",MW103:MW108)</f>
        <v>0</v>
      </c>
      <c r="MZ112" s="430"/>
      <c r="NA112" s="424"/>
      <c r="NB112" s="425"/>
      <c r="NC112" s="431"/>
      <c r="ND112" s="433"/>
      <c r="NE112" s="433"/>
      <c r="NF112" s="433"/>
      <c r="NG112" s="433"/>
      <c r="NH112" s="433"/>
      <c r="NI112" s="433"/>
      <c r="NJ112" s="434"/>
      <c r="NQ112" s="417" t="s">
        <v>559</v>
      </c>
      <c r="NR112" s="418">
        <f>SUM(NR103:NR108)</f>
        <v>0</v>
      </c>
      <c r="NS112" s="422" t="s">
        <v>471</v>
      </c>
      <c r="NT112" s="423">
        <f>SUMIF(NW103:NW108,"Zona 2",NR103:NR108)+SUMIF(OF103:OF108,"Zona 2",NS103:NS108)</f>
        <v>0</v>
      </c>
      <c r="NV112" s="430"/>
      <c r="NW112" s="424"/>
      <c r="NX112" s="425"/>
      <c r="NY112" s="431"/>
      <c r="NZ112" s="433"/>
      <c r="OA112" s="433"/>
      <c r="OB112" s="433"/>
      <c r="OC112" s="433"/>
      <c r="OD112" s="433"/>
      <c r="OE112" s="433"/>
      <c r="OF112" s="434"/>
      <c r="OM112" s="417" t="s">
        <v>559</v>
      </c>
      <c r="ON112" s="418">
        <f>SUM(ON103:ON108)</f>
        <v>0</v>
      </c>
      <c r="OO112" s="422" t="s">
        <v>471</v>
      </c>
      <c r="OP112" s="423">
        <f>SUMIF(OS103:OS108,"Zona 2",ON103:ON108)+SUMIF(PB103:PB108,"Zona 2",OO103:OO108)</f>
        <v>0</v>
      </c>
      <c r="OR112" s="430"/>
      <c r="OS112" s="424"/>
      <c r="OT112" s="425"/>
      <c r="OU112" s="431"/>
      <c r="OV112" s="433"/>
      <c r="OW112" s="433"/>
      <c r="OX112" s="433"/>
      <c r="OY112" s="433"/>
      <c r="OZ112" s="433"/>
      <c r="PA112" s="433"/>
      <c r="PB112" s="434"/>
      <c r="PI112" s="417" t="s">
        <v>559</v>
      </c>
      <c r="PJ112" s="418">
        <f>SUM(PJ103:PJ108)</f>
        <v>0</v>
      </c>
      <c r="PK112" s="422" t="s">
        <v>471</v>
      </c>
      <c r="PL112" s="423">
        <f>SUMIF(PO103:PO108,"Zona 2",PJ103:PJ108)+SUMIF(PX103:PX108,"Zona 2",PK103:PK108)</f>
        <v>0</v>
      </c>
      <c r="PN112" s="430"/>
      <c r="PO112" s="424"/>
      <c r="PP112" s="425"/>
      <c r="PQ112" s="431"/>
      <c r="PR112" s="433"/>
      <c r="PS112" s="433"/>
      <c r="PT112" s="433"/>
      <c r="PU112" s="433"/>
      <c r="PV112" s="433"/>
      <c r="PW112" s="433"/>
      <c r="PX112" s="434"/>
      <c r="QE112" s="417" t="s">
        <v>559</v>
      </c>
      <c r="QF112" s="418">
        <f>SUM(QF103:QF108)</f>
        <v>0</v>
      </c>
      <c r="QG112" s="422" t="s">
        <v>471</v>
      </c>
      <c r="QH112" s="423">
        <f>SUMIF(QK103:QK108,"Zona 2",QF103:QF108)+SUMIF(QT103:QT108,"Zona 2",QG103:QG108)</f>
        <v>0</v>
      </c>
      <c r="QJ112" s="430"/>
      <c r="QK112" s="424"/>
      <c r="QL112" s="425"/>
      <c r="QM112" s="431"/>
      <c r="QN112" s="433"/>
      <c r="QO112" s="433"/>
      <c r="QP112" s="433"/>
      <c r="QQ112" s="433"/>
      <c r="QR112" s="433"/>
      <c r="QS112" s="433"/>
      <c r="QT112" s="434"/>
      <c r="RA112" s="417" t="s">
        <v>559</v>
      </c>
      <c r="RB112" s="418">
        <f>SUM(RB103:RB108)</f>
        <v>0</v>
      </c>
      <c r="RC112" s="422" t="s">
        <v>471</v>
      </c>
      <c r="RD112" s="423">
        <f>SUMIF(RG103:RG108,"Zona 2",RB103:RB108)+SUMIF(RP103:RP108,"Zona 2",RC103:RC108)</f>
        <v>0</v>
      </c>
      <c r="RF112" s="430"/>
      <c r="RG112" s="424"/>
      <c r="RH112" s="425"/>
      <c r="RI112" s="431"/>
      <c r="RJ112" s="433"/>
      <c r="RK112" s="433"/>
      <c r="RL112" s="433"/>
      <c r="RM112" s="433"/>
      <c r="RN112" s="433"/>
      <c r="RO112" s="433"/>
      <c r="RP112" s="434"/>
      <c r="RW112" s="417" t="s">
        <v>559</v>
      </c>
      <c r="RX112" s="418">
        <f>SUM(RX103:RX108)</f>
        <v>0</v>
      </c>
      <c r="RY112" s="422" t="s">
        <v>471</v>
      </c>
      <c r="RZ112" s="423">
        <f>SUMIF(SC103:SC108,"Zona 2",RX103:RX108)+SUMIF(SL103:SL108,"Zona 2",RY103:RY108)</f>
        <v>0</v>
      </c>
      <c r="SB112" s="430"/>
      <c r="SC112" s="424"/>
      <c r="SD112" s="425"/>
      <c r="SE112" s="431"/>
      <c r="SF112" s="433"/>
      <c r="SG112" s="433"/>
      <c r="SH112" s="433"/>
      <c r="SI112" s="433"/>
      <c r="SJ112" s="433"/>
      <c r="SK112" s="433"/>
      <c r="SL112" s="434"/>
      <c r="SS112" s="417" t="s">
        <v>559</v>
      </c>
      <c r="ST112" s="418">
        <f>SUM(ST103:ST108)</f>
        <v>0</v>
      </c>
      <c r="SU112" s="422" t="s">
        <v>471</v>
      </c>
      <c r="SV112" s="423">
        <f>SUMIF(SY103:SY108,"Zona 2",ST103:ST108)+SUMIF(TH103:TH108,"Zona 2",SU103:SU108)</f>
        <v>0</v>
      </c>
      <c r="SX112" s="430"/>
      <c r="SY112" s="424"/>
      <c r="SZ112" s="425"/>
      <c r="TA112" s="431"/>
      <c r="TB112" s="433"/>
      <c r="TC112" s="433"/>
      <c r="TD112" s="433"/>
      <c r="TE112" s="433"/>
      <c r="TF112" s="433"/>
      <c r="TG112" s="433"/>
      <c r="TH112" s="434"/>
    </row>
    <row r="113" spans="4:528">
      <c r="G113" s="417" t="s">
        <v>560</v>
      </c>
      <c r="H113" s="418">
        <f>SUM(I103:I108)</f>
        <v>0</v>
      </c>
      <c r="I113" s="422" t="s">
        <v>472</v>
      </c>
      <c r="J113" s="423">
        <f>SUMIF(M103:M108,"Zona 3",H103:H108)+SUMIF(V103:V108,"Zona 3",I103:I108)</f>
        <v>0</v>
      </c>
      <c r="K113" s="420"/>
      <c r="L113" s="435"/>
      <c r="M113" s="436"/>
      <c r="N113" s="437"/>
      <c r="O113" s="438"/>
      <c r="P113" s="438"/>
      <c r="Q113" s="438"/>
      <c r="R113" s="438"/>
      <c r="S113" s="438"/>
      <c r="T113" s="438"/>
      <c r="U113" s="438"/>
      <c r="V113" s="439"/>
      <c r="AC113" s="417" t="s">
        <v>560</v>
      </c>
      <c r="AD113" s="418">
        <f>SUM(AE103:AE108)</f>
        <v>0</v>
      </c>
      <c r="AE113" s="422" t="s">
        <v>472</v>
      </c>
      <c r="AF113" s="423">
        <f>SUMIF(AI103:AI108,"Zona 3",AD103:AD108)+SUMIF(AR103:AR108,"Zona 3",AE103:AE108)</f>
        <v>0</v>
      </c>
      <c r="AG113" s="420"/>
      <c r="AH113" s="435"/>
      <c r="AI113" s="436"/>
      <c r="AJ113" s="437"/>
      <c r="AK113" s="438"/>
      <c r="AL113" s="438"/>
      <c r="AM113" s="438"/>
      <c r="AN113" s="438"/>
      <c r="AO113" s="438"/>
      <c r="AP113" s="438"/>
      <c r="AQ113" s="438"/>
      <c r="AR113" s="439"/>
      <c r="AY113" s="417" t="s">
        <v>560</v>
      </c>
      <c r="AZ113" s="418">
        <f>SUM(BA103:BA108)</f>
        <v>0</v>
      </c>
      <c r="BA113" s="422" t="s">
        <v>472</v>
      </c>
      <c r="BB113" s="423">
        <f>SUMIF(BE103:BE108,"Zona 3",AZ103:AZ108)+SUMIF(BN103:BN108,"Zona 3",BA103:BA108)</f>
        <v>0</v>
      </c>
      <c r="BC113" s="420"/>
      <c r="BD113" s="435"/>
      <c r="BE113" s="436"/>
      <c r="BF113" s="437"/>
      <c r="BG113" s="438"/>
      <c r="BH113" s="438"/>
      <c r="BI113" s="438"/>
      <c r="BJ113" s="438"/>
      <c r="BK113" s="438"/>
      <c r="BL113" s="438"/>
      <c r="BM113" s="438"/>
      <c r="BN113" s="439"/>
      <c r="BU113" s="417" t="s">
        <v>560</v>
      </c>
      <c r="BV113" s="418">
        <f>SUM(BW103:BW108)</f>
        <v>0</v>
      </c>
      <c r="BW113" s="422" t="s">
        <v>472</v>
      </c>
      <c r="BX113" s="423">
        <f>SUMIF(CA103:CA108,"Zona 3",BV103:BV108)+SUMIF(CJ103:CJ108,"Zona 3",BW103:BW108)</f>
        <v>0</v>
      </c>
      <c r="BY113" s="420"/>
      <c r="BZ113" s="435"/>
      <c r="CA113" s="436"/>
      <c r="CB113" s="437"/>
      <c r="CC113" s="438"/>
      <c r="CD113" s="438"/>
      <c r="CE113" s="438"/>
      <c r="CF113" s="438"/>
      <c r="CG113" s="438"/>
      <c r="CH113" s="438"/>
      <c r="CI113" s="438"/>
      <c r="CJ113" s="439"/>
      <c r="CQ113" s="417" t="s">
        <v>560</v>
      </c>
      <c r="CR113" s="418">
        <f>SUM(CS103:CS108)</f>
        <v>0</v>
      </c>
      <c r="CS113" s="422" t="s">
        <v>472</v>
      </c>
      <c r="CT113" s="423">
        <f>SUMIF(CW103:CW108,"Zona 3",CR103:CR108)+SUMIF(DF103:DF108,"Zona 3",CS103:CS108)</f>
        <v>0</v>
      </c>
      <c r="CU113" s="420"/>
      <c r="CV113" s="435"/>
      <c r="CW113" s="436"/>
      <c r="CX113" s="437"/>
      <c r="CY113" s="438"/>
      <c r="CZ113" s="438"/>
      <c r="DA113" s="438"/>
      <c r="DB113" s="438"/>
      <c r="DC113" s="438"/>
      <c r="DD113" s="438"/>
      <c r="DE113" s="438"/>
      <c r="DF113" s="439"/>
      <c r="DM113" s="417" t="s">
        <v>560</v>
      </c>
      <c r="DN113" s="418">
        <f>SUM(DO103:DO108)</f>
        <v>0</v>
      </c>
      <c r="DO113" s="422" t="s">
        <v>472</v>
      </c>
      <c r="DP113" s="423">
        <f>SUMIF(DS103:DS108,"Zona 3",DN103:DN108)+SUMIF(EB103:EB108,"Zona 3",DO103:DO108)</f>
        <v>0</v>
      </c>
      <c r="DQ113" s="420"/>
      <c r="DR113" s="435"/>
      <c r="DS113" s="436"/>
      <c r="DT113" s="437"/>
      <c r="DU113" s="438"/>
      <c r="DV113" s="438"/>
      <c r="DW113" s="438"/>
      <c r="DX113" s="438"/>
      <c r="DY113" s="438"/>
      <c r="DZ113" s="438"/>
      <c r="EA113" s="438"/>
      <c r="EB113" s="439"/>
      <c r="EI113" s="417" t="s">
        <v>560</v>
      </c>
      <c r="EJ113" s="418">
        <f>SUM(EK103:EK108)</f>
        <v>0</v>
      </c>
      <c r="EK113" s="422" t="s">
        <v>472</v>
      </c>
      <c r="EL113" s="423">
        <f>SUMIF(EO103:EO108,"Zona 3",EJ103:EJ108)+SUMIF(EX103:EX108,"Zona 3",EK103:EK108)</f>
        <v>0</v>
      </c>
      <c r="EM113" s="420"/>
      <c r="EN113" s="435"/>
      <c r="EO113" s="436"/>
      <c r="EP113" s="437"/>
      <c r="EQ113" s="438"/>
      <c r="ER113" s="438"/>
      <c r="ES113" s="438"/>
      <c r="ET113" s="438"/>
      <c r="EU113" s="438"/>
      <c r="EV113" s="438"/>
      <c r="EW113" s="438"/>
      <c r="EX113" s="439"/>
      <c r="FE113" s="417" t="s">
        <v>560</v>
      </c>
      <c r="FF113" s="418">
        <f>SUM(FG103:FG108)</f>
        <v>0</v>
      </c>
      <c r="FG113" s="422" t="s">
        <v>472</v>
      </c>
      <c r="FH113" s="423">
        <f>SUMIF(FK103:FK108,"Zona 3",FF103:FF108)+SUMIF(FT103:FT108,"Zona 3",FG103:FG108)</f>
        <v>0</v>
      </c>
      <c r="FI113" s="420"/>
      <c r="FJ113" s="435"/>
      <c r="FK113" s="436"/>
      <c r="FL113" s="437"/>
      <c r="FM113" s="438"/>
      <c r="FN113" s="438"/>
      <c r="FO113" s="438"/>
      <c r="FP113" s="438"/>
      <c r="FQ113" s="438"/>
      <c r="FR113" s="438"/>
      <c r="FS113" s="438"/>
      <c r="FT113" s="439"/>
      <c r="GA113" s="417" t="s">
        <v>560</v>
      </c>
      <c r="GB113" s="418">
        <f>SUM(GC103:GC108)</f>
        <v>0</v>
      </c>
      <c r="GC113" s="422" t="s">
        <v>472</v>
      </c>
      <c r="GD113" s="423">
        <f>SUMIF(GG103:GG108,"Zona 3",GB103:GB108)+SUMIF(GP103:GP108,"Zona 3",GC103:GC108)</f>
        <v>0</v>
      </c>
      <c r="GE113" s="420"/>
      <c r="GF113" s="435"/>
      <c r="GG113" s="436"/>
      <c r="GH113" s="437"/>
      <c r="GI113" s="438"/>
      <c r="GJ113" s="438"/>
      <c r="GK113" s="438"/>
      <c r="GL113" s="438"/>
      <c r="GM113" s="438"/>
      <c r="GN113" s="438"/>
      <c r="GO113" s="438"/>
      <c r="GP113" s="439"/>
      <c r="GW113" s="417" t="s">
        <v>560</v>
      </c>
      <c r="GX113" s="418">
        <f>SUM(GY103:GY108)</f>
        <v>0</v>
      </c>
      <c r="GY113" s="422" t="s">
        <v>472</v>
      </c>
      <c r="GZ113" s="423">
        <f>SUMIF(HC103:HC108,"Zona 3",GX103:GX108)+SUMIF(HL103:HL108,"Zona 3",GY103:GY108)</f>
        <v>0</v>
      </c>
      <c r="HA113" s="420"/>
      <c r="HB113" s="435"/>
      <c r="HC113" s="436"/>
      <c r="HD113" s="437"/>
      <c r="HE113" s="438"/>
      <c r="HF113" s="438"/>
      <c r="HG113" s="438"/>
      <c r="HH113" s="438"/>
      <c r="HI113" s="438"/>
      <c r="HJ113" s="438"/>
      <c r="HK113" s="438"/>
      <c r="HL113" s="439"/>
      <c r="HS113" s="417" t="s">
        <v>560</v>
      </c>
      <c r="HT113" s="418">
        <f>SUM(HU103:HU108)</f>
        <v>0</v>
      </c>
      <c r="HU113" s="422" t="s">
        <v>472</v>
      </c>
      <c r="HV113" s="423">
        <f>SUMIF(HY103:HY108,"Zona 3",HT103:HT108)+SUMIF(IH103:IH108,"Zona 3",HU103:HU108)</f>
        <v>0</v>
      </c>
      <c r="HW113" s="420"/>
      <c r="HX113" s="435"/>
      <c r="HY113" s="436"/>
      <c r="HZ113" s="437"/>
      <c r="IA113" s="438"/>
      <c r="IB113" s="438"/>
      <c r="IC113" s="438"/>
      <c r="ID113" s="438"/>
      <c r="IE113" s="438"/>
      <c r="IF113" s="438"/>
      <c r="IG113" s="438"/>
      <c r="IH113" s="439"/>
      <c r="IO113" s="417" t="s">
        <v>560</v>
      </c>
      <c r="IP113" s="418">
        <f>SUM(IQ103:IQ108)</f>
        <v>0</v>
      </c>
      <c r="IQ113" s="422" t="s">
        <v>472</v>
      </c>
      <c r="IR113" s="423">
        <f>SUMIF(IU103:IU108,"Zona 3",IP103:IP108)+SUMIF(JD103:JD108,"Zona 3",IQ103:IQ108)</f>
        <v>0</v>
      </c>
      <c r="IS113" s="420"/>
      <c r="IT113" s="435"/>
      <c r="IU113" s="436"/>
      <c r="IV113" s="437"/>
      <c r="IW113" s="438"/>
      <c r="IX113" s="438"/>
      <c r="IY113" s="438"/>
      <c r="IZ113" s="438"/>
      <c r="JA113" s="438"/>
      <c r="JB113" s="438"/>
      <c r="JC113" s="438"/>
      <c r="JD113" s="439"/>
      <c r="JK113" s="417" t="s">
        <v>560</v>
      </c>
      <c r="JL113" s="418">
        <f>SUM(JM103:JM108)</f>
        <v>0</v>
      </c>
      <c r="JM113" s="422" t="s">
        <v>472</v>
      </c>
      <c r="JN113" s="423">
        <f>SUMIF(JQ103:JQ108,"Zona 3",JL103:JL108)+SUMIF(JZ103:JZ108,"Zona 3",JM103:JM108)</f>
        <v>0</v>
      </c>
      <c r="JO113" s="420"/>
      <c r="JP113" s="435"/>
      <c r="JQ113" s="436"/>
      <c r="JR113" s="437"/>
      <c r="JS113" s="438"/>
      <c r="JT113" s="438"/>
      <c r="JU113" s="438"/>
      <c r="JV113" s="438"/>
      <c r="JW113" s="438"/>
      <c r="JX113" s="438"/>
      <c r="JY113" s="438"/>
      <c r="JZ113" s="439"/>
      <c r="KG113" s="417" t="s">
        <v>560</v>
      </c>
      <c r="KH113" s="418">
        <f>SUM(KI103:KI108)</f>
        <v>0</v>
      </c>
      <c r="KI113" s="422" t="s">
        <v>472</v>
      </c>
      <c r="KJ113" s="423">
        <f>SUMIF(KM103:KM108,"Zona 3",KH103:KH108)+SUMIF(KV103:KV108,"Zona 3",KI103:KI108)</f>
        <v>0</v>
      </c>
      <c r="KK113" s="420"/>
      <c r="KL113" s="435"/>
      <c r="KM113" s="436"/>
      <c r="KN113" s="437"/>
      <c r="KO113" s="438"/>
      <c r="KP113" s="438"/>
      <c r="KQ113" s="438"/>
      <c r="KR113" s="438"/>
      <c r="KS113" s="438"/>
      <c r="KT113" s="438"/>
      <c r="KU113" s="438"/>
      <c r="KV113" s="439"/>
      <c r="LC113" s="417" t="s">
        <v>560</v>
      </c>
      <c r="LD113" s="418">
        <f>SUM(LE103:LE108)</f>
        <v>0</v>
      </c>
      <c r="LE113" s="422" t="s">
        <v>472</v>
      </c>
      <c r="LF113" s="423">
        <f>SUMIF(LI103:LI108,"Zona 3",LD103:LD108)+SUMIF(LR103:LR108,"Zona 3",LE103:LE108)</f>
        <v>0</v>
      </c>
      <c r="LG113" s="420"/>
      <c r="LH113" s="435"/>
      <c r="LI113" s="436"/>
      <c r="LJ113" s="437"/>
      <c r="LK113" s="438"/>
      <c r="LL113" s="438"/>
      <c r="LM113" s="438"/>
      <c r="LN113" s="438"/>
      <c r="LO113" s="438"/>
      <c r="LP113" s="438"/>
      <c r="LQ113" s="438"/>
      <c r="LR113" s="439"/>
      <c r="LY113" s="417" t="s">
        <v>560</v>
      </c>
      <c r="LZ113" s="418">
        <f>SUM(MA103:MA108)</f>
        <v>0</v>
      </c>
      <c r="MA113" s="422" t="s">
        <v>472</v>
      </c>
      <c r="MB113" s="423">
        <f>SUMIF(ME103:ME108,"Zona 3",LZ103:LZ108)+SUMIF(MN103:MN108,"Zona 3",MA103:MA108)</f>
        <v>0</v>
      </c>
      <c r="MC113" s="420"/>
      <c r="MD113" s="435"/>
      <c r="ME113" s="436"/>
      <c r="MF113" s="437"/>
      <c r="MG113" s="438"/>
      <c r="MH113" s="438"/>
      <c r="MI113" s="438"/>
      <c r="MJ113" s="438"/>
      <c r="MK113" s="438"/>
      <c r="ML113" s="438"/>
      <c r="MM113" s="438"/>
      <c r="MN113" s="439"/>
      <c r="MU113" s="417" t="s">
        <v>560</v>
      </c>
      <c r="MV113" s="418">
        <f>SUM(MW103:MW108)</f>
        <v>0</v>
      </c>
      <c r="MW113" s="422" t="s">
        <v>472</v>
      </c>
      <c r="MX113" s="423">
        <f>SUMIF(NA103:NA108,"Zona 3",MV103:MV108)+SUMIF(NJ103:NJ108,"Zona 3",MW103:MW108)</f>
        <v>0</v>
      </c>
      <c r="MY113" s="420"/>
      <c r="MZ113" s="435"/>
      <c r="NA113" s="436"/>
      <c r="NB113" s="437"/>
      <c r="NC113" s="438"/>
      <c r="ND113" s="438"/>
      <c r="NE113" s="438"/>
      <c r="NF113" s="438"/>
      <c r="NG113" s="438"/>
      <c r="NH113" s="438"/>
      <c r="NI113" s="438"/>
      <c r="NJ113" s="439"/>
      <c r="NQ113" s="417" t="s">
        <v>560</v>
      </c>
      <c r="NR113" s="418">
        <f>SUM(NS103:NS108)</f>
        <v>0</v>
      </c>
      <c r="NS113" s="422" t="s">
        <v>472</v>
      </c>
      <c r="NT113" s="423">
        <f>SUMIF(NW103:NW108,"Zona 3",NR103:NR108)+SUMIF(OF103:OF108,"Zona 3",NS103:NS108)</f>
        <v>0</v>
      </c>
      <c r="NU113" s="420"/>
      <c r="NV113" s="435"/>
      <c r="NW113" s="436"/>
      <c r="NX113" s="437"/>
      <c r="NY113" s="438"/>
      <c r="NZ113" s="438"/>
      <c r="OA113" s="438"/>
      <c r="OB113" s="438"/>
      <c r="OC113" s="438"/>
      <c r="OD113" s="438"/>
      <c r="OE113" s="438"/>
      <c r="OF113" s="439"/>
      <c r="OM113" s="417" t="s">
        <v>560</v>
      </c>
      <c r="ON113" s="418">
        <f>SUM(OO103:OO108)</f>
        <v>0</v>
      </c>
      <c r="OO113" s="422" t="s">
        <v>472</v>
      </c>
      <c r="OP113" s="423">
        <f>SUMIF(OS103:OS108,"Zona 3",ON103:ON108)+SUMIF(PB103:PB108,"Zona 3",OO103:OO108)</f>
        <v>0</v>
      </c>
      <c r="OQ113" s="420"/>
      <c r="OR113" s="435"/>
      <c r="OS113" s="436"/>
      <c r="OT113" s="437"/>
      <c r="OU113" s="438"/>
      <c r="OV113" s="438"/>
      <c r="OW113" s="438"/>
      <c r="OX113" s="438"/>
      <c r="OY113" s="438"/>
      <c r="OZ113" s="438"/>
      <c r="PA113" s="438"/>
      <c r="PB113" s="439"/>
      <c r="PI113" s="417" t="s">
        <v>560</v>
      </c>
      <c r="PJ113" s="418">
        <f>SUM(PK103:PK108)</f>
        <v>0</v>
      </c>
      <c r="PK113" s="422" t="s">
        <v>472</v>
      </c>
      <c r="PL113" s="423">
        <f>SUMIF(PO103:PO108,"Zona 3",PJ103:PJ108)+SUMIF(PX103:PX108,"Zona 3",PK103:PK108)</f>
        <v>0</v>
      </c>
      <c r="PM113" s="420"/>
      <c r="PN113" s="435"/>
      <c r="PO113" s="436"/>
      <c r="PP113" s="437"/>
      <c r="PQ113" s="438"/>
      <c r="PR113" s="438"/>
      <c r="PS113" s="438"/>
      <c r="PT113" s="438"/>
      <c r="PU113" s="438"/>
      <c r="PV113" s="438"/>
      <c r="PW113" s="438"/>
      <c r="PX113" s="439"/>
      <c r="QE113" s="417" t="s">
        <v>560</v>
      </c>
      <c r="QF113" s="418">
        <f>SUM(QG103:QG108)</f>
        <v>0</v>
      </c>
      <c r="QG113" s="422" t="s">
        <v>472</v>
      </c>
      <c r="QH113" s="423">
        <f>SUMIF(QK103:QK108,"Zona 3",QF103:QF108)+SUMIF(QT103:QT108,"Zona 3",QG103:QG108)</f>
        <v>0</v>
      </c>
      <c r="QI113" s="420"/>
      <c r="QJ113" s="435"/>
      <c r="QK113" s="436"/>
      <c r="QL113" s="437"/>
      <c r="QM113" s="438"/>
      <c r="QN113" s="438"/>
      <c r="QO113" s="438"/>
      <c r="QP113" s="438"/>
      <c r="QQ113" s="438"/>
      <c r="QR113" s="438"/>
      <c r="QS113" s="438"/>
      <c r="QT113" s="439"/>
      <c r="RA113" s="417" t="s">
        <v>560</v>
      </c>
      <c r="RB113" s="418">
        <f>SUM(RC103:RC108)</f>
        <v>0</v>
      </c>
      <c r="RC113" s="422" t="s">
        <v>472</v>
      </c>
      <c r="RD113" s="423">
        <f>SUMIF(RG103:RG108,"Zona 3",RB103:RB108)+SUMIF(RP103:RP108,"Zona 3",RC103:RC108)</f>
        <v>0</v>
      </c>
      <c r="RE113" s="420"/>
      <c r="RF113" s="435"/>
      <c r="RG113" s="436"/>
      <c r="RH113" s="437"/>
      <c r="RI113" s="438"/>
      <c r="RJ113" s="438"/>
      <c r="RK113" s="438"/>
      <c r="RL113" s="438"/>
      <c r="RM113" s="438"/>
      <c r="RN113" s="438"/>
      <c r="RO113" s="438"/>
      <c r="RP113" s="439"/>
      <c r="RW113" s="417" t="s">
        <v>560</v>
      </c>
      <c r="RX113" s="418">
        <f>SUM(RY103:RY108)</f>
        <v>0</v>
      </c>
      <c r="RY113" s="422" t="s">
        <v>472</v>
      </c>
      <c r="RZ113" s="423">
        <f>SUMIF(SC103:SC108,"Zona 3",RX103:RX108)+SUMIF(SL103:SL108,"Zona 3",RY103:RY108)</f>
        <v>0</v>
      </c>
      <c r="SA113" s="420"/>
      <c r="SB113" s="435"/>
      <c r="SC113" s="436"/>
      <c r="SD113" s="437"/>
      <c r="SE113" s="438"/>
      <c r="SF113" s="438"/>
      <c r="SG113" s="438"/>
      <c r="SH113" s="438"/>
      <c r="SI113" s="438"/>
      <c r="SJ113" s="438"/>
      <c r="SK113" s="438"/>
      <c r="SL113" s="439"/>
      <c r="SS113" s="417" t="s">
        <v>560</v>
      </c>
      <c r="ST113" s="418">
        <f>SUM(SU103:SU108)</f>
        <v>0</v>
      </c>
      <c r="SU113" s="422" t="s">
        <v>472</v>
      </c>
      <c r="SV113" s="423">
        <f>SUMIF(SY103:SY108,"Zona 3",ST103:ST108)+SUMIF(TH103:TH108,"Zona 3",SU103:SU108)</f>
        <v>0</v>
      </c>
      <c r="SW113" s="420"/>
      <c r="SX113" s="435"/>
      <c r="SY113" s="436"/>
      <c r="SZ113" s="437"/>
      <c r="TA113" s="438"/>
      <c r="TB113" s="438"/>
      <c r="TC113" s="438"/>
      <c r="TD113" s="438"/>
      <c r="TE113" s="438"/>
      <c r="TF113" s="438"/>
      <c r="TG113" s="438"/>
      <c r="TH113" s="439"/>
    </row>
    <row r="114" spans="4:528">
      <c r="J114" s="420"/>
      <c r="K114" s="420"/>
      <c r="L114" s="420"/>
      <c r="M114" s="420"/>
      <c r="N114" s="421"/>
      <c r="AF114" s="420"/>
      <c r="AG114" s="420"/>
      <c r="AH114" s="420"/>
      <c r="AI114" s="420"/>
      <c r="AJ114" s="421"/>
      <c r="BB114" s="420"/>
      <c r="BC114" s="420"/>
      <c r="BD114" s="420"/>
      <c r="BE114" s="420"/>
      <c r="BF114" s="421"/>
      <c r="BX114" s="420"/>
      <c r="BY114" s="420"/>
      <c r="BZ114" s="420"/>
      <c r="CA114" s="420"/>
      <c r="CB114" s="421"/>
      <c r="CT114" s="420"/>
      <c r="CU114" s="420"/>
      <c r="CV114" s="420"/>
      <c r="CW114" s="420"/>
      <c r="CX114" s="421"/>
      <c r="DP114" s="420"/>
      <c r="DQ114" s="420"/>
      <c r="DR114" s="420"/>
      <c r="DS114" s="420"/>
      <c r="DT114" s="421"/>
      <c r="EL114" s="420"/>
      <c r="EM114" s="420"/>
      <c r="EN114" s="420"/>
      <c r="EO114" s="420"/>
      <c r="EP114" s="421"/>
      <c r="FH114" s="420"/>
      <c r="FI114" s="420"/>
      <c r="FJ114" s="420"/>
      <c r="FK114" s="420"/>
      <c r="FL114" s="421"/>
      <c r="GD114" s="420"/>
      <c r="GE114" s="420"/>
      <c r="GF114" s="420"/>
      <c r="GG114" s="420"/>
      <c r="GH114" s="421"/>
      <c r="GZ114" s="420"/>
      <c r="HA114" s="420"/>
      <c r="HB114" s="420"/>
      <c r="HC114" s="420"/>
      <c r="HD114" s="421"/>
      <c r="HV114" s="420"/>
      <c r="HW114" s="420"/>
      <c r="HX114" s="420"/>
      <c r="HY114" s="420"/>
      <c r="HZ114" s="421"/>
      <c r="IR114" s="420"/>
      <c r="IS114" s="420"/>
      <c r="IT114" s="420"/>
      <c r="IU114" s="420"/>
      <c r="IV114" s="421"/>
      <c r="JN114" s="420"/>
      <c r="JO114" s="420"/>
      <c r="JP114" s="420"/>
      <c r="JQ114" s="420"/>
      <c r="JR114" s="421"/>
      <c r="KJ114" s="420"/>
      <c r="KK114" s="420"/>
      <c r="KL114" s="420"/>
      <c r="KM114" s="420"/>
      <c r="KN114" s="421"/>
      <c r="LF114" s="420"/>
      <c r="LG114" s="420"/>
      <c r="LH114" s="420"/>
      <c r="LI114" s="420"/>
      <c r="LJ114" s="421"/>
      <c r="MB114" s="420"/>
      <c r="MC114" s="420"/>
      <c r="MD114" s="420"/>
      <c r="ME114" s="420"/>
      <c r="MF114" s="421"/>
      <c r="MX114" s="420"/>
      <c r="MY114" s="420"/>
      <c r="MZ114" s="420"/>
      <c r="NA114" s="420"/>
      <c r="NB114" s="421"/>
      <c r="NT114" s="420"/>
      <c r="NU114" s="420"/>
      <c r="NV114" s="420"/>
      <c r="NW114" s="420"/>
      <c r="NX114" s="421"/>
      <c r="OP114" s="420"/>
      <c r="OQ114" s="420"/>
      <c r="OR114" s="420"/>
      <c r="OS114" s="420"/>
      <c r="OT114" s="421"/>
      <c r="PL114" s="420"/>
      <c r="PM114" s="420"/>
      <c r="PN114" s="420"/>
      <c r="PO114" s="420"/>
      <c r="PP114" s="421"/>
      <c r="QH114" s="420"/>
      <c r="QI114" s="420"/>
      <c r="QJ114" s="420"/>
      <c r="QK114" s="420"/>
      <c r="QL114" s="421"/>
      <c r="RD114" s="420"/>
      <c r="RE114" s="420"/>
      <c r="RF114" s="420"/>
      <c r="RG114" s="420"/>
      <c r="RH114" s="421"/>
      <c r="RZ114" s="420"/>
      <c r="SA114" s="420"/>
      <c r="SB114" s="420"/>
      <c r="SC114" s="420"/>
      <c r="SD114" s="421"/>
      <c r="SV114" s="420"/>
      <c r="SW114" s="420"/>
      <c r="SX114" s="420"/>
      <c r="SY114" s="420"/>
      <c r="SZ114" s="421"/>
    </row>
    <row r="117" spans="4:528">
      <c r="D117" s="583" t="s">
        <v>503</v>
      </c>
      <c r="E117" s="583"/>
      <c r="F117" s="583"/>
      <c r="G117" s="398">
        <f>SUM(H110,H94,H78,H62,H46,H30,H14)</f>
        <v>0</v>
      </c>
      <c r="Z117" s="583" t="s">
        <v>504</v>
      </c>
      <c r="AA117" s="583"/>
      <c r="AB117" s="583"/>
      <c r="AC117" s="398">
        <f>SUM(AD110,AD94,AD78,AD62,AD46,AD30,AD14)</f>
        <v>0</v>
      </c>
      <c r="AV117" s="583" t="s">
        <v>506</v>
      </c>
      <c r="AW117" s="583"/>
      <c r="AX117" s="583"/>
      <c r="AY117" s="398">
        <f>SUM(AZ110,AZ94,AZ78,AZ62,AZ46,AZ30,AZ14)</f>
        <v>0</v>
      </c>
      <c r="BR117" s="583" t="s">
        <v>508</v>
      </c>
      <c r="BS117" s="583"/>
      <c r="BT117" s="583"/>
      <c r="BU117" s="398">
        <f>SUM(BV110,BV94,BV78,BV62,BV46,BV30,BV14)</f>
        <v>0</v>
      </c>
      <c r="CN117" s="583" t="s">
        <v>510</v>
      </c>
      <c r="CO117" s="583"/>
      <c r="CP117" s="583"/>
      <c r="CQ117" s="398">
        <f>SUM(CR110,CR94,CR78,CR62,CR46,CR30,CR14)</f>
        <v>0</v>
      </c>
      <c r="DJ117" s="583" t="s">
        <v>512</v>
      </c>
      <c r="DK117" s="583"/>
      <c r="DL117" s="583"/>
      <c r="DM117" s="398">
        <f>SUM(DN110,DN94,DN78,DN62,DN46,DN30,DN14)</f>
        <v>0</v>
      </c>
      <c r="EF117" s="583" t="s">
        <v>514</v>
      </c>
      <c r="EG117" s="583"/>
      <c r="EH117" s="583"/>
      <c r="EI117" s="398">
        <f>SUM(EJ110,EJ94,EJ78,EJ62,EJ46,EJ30,EJ14)</f>
        <v>0</v>
      </c>
      <c r="FB117" s="583" t="s">
        <v>516</v>
      </c>
      <c r="FC117" s="583"/>
      <c r="FD117" s="583"/>
      <c r="FE117" s="398">
        <f>SUM(FF110,FF94,FF78,FF62,FF46,FF30,FF14)</f>
        <v>0</v>
      </c>
      <c r="FX117" s="583" t="s">
        <v>518</v>
      </c>
      <c r="FY117" s="583"/>
      <c r="FZ117" s="583"/>
      <c r="GA117" s="398">
        <f>SUM(GB110,GB94,GB78,GB62,GB46,GB30,GB14)</f>
        <v>0</v>
      </c>
      <c r="GT117" s="583" t="s">
        <v>520</v>
      </c>
      <c r="GU117" s="583"/>
      <c r="GV117" s="583"/>
      <c r="GW117" s="398">
        <f>SUM(GX110,GX94,GX78,GX62,GX46,GX30,GX14)</f>
        <v>0</v>
      </c>
      <c r="HP117" s="583" t="s">
        <v>500</v>
      </c>
      <c r="HQ117" s="583"/>
      <c r="HR117" s="583"/>
      <c r="HS117" s="398">
        <f>SUM(HT110,HT94,HT78,HT62,HT46,HT30,HT14)</f>
        <v>0</v>
      </c>
      <c r="IL117" s="583" t="s">
        <v>522</v>
      </c>
      <c r="IM117" s="583"/>
      <c r="IN117" s="583"/>
      <c r="IO117" s="398">
        <f>SUM(IP110,IP94,IP78,IP62,IP46,IP30,IP14)</f>
        <v>0</v>
      </c>
      <c r="JH117" s="583" t="s">
        <v>534</v>
      </c>
      <c r="JI117" s="583"/>
      <c r="JJ117" s="583"/>
      <c r="JK117" s="398">
        <f>SUM(JL110,JL94,JL78,JL62,JL46,JL30,JL14)</f>
        <v>0</v>
      </c>
      <c r="KD117" s="583" t="s">
        <v>532</v>
      </c>
      <c r="KE117" s="583"/>
      <c r="KF117" s="583"/>
      <c r="KG117" s="398">
        <f>SUM(KH110,KH94,KH78,KH62,KH46,KH30,KH14)</f>
        <v>0</v>
      </c>
      <c r="KZ117" s="583" t="s">
        <v>530</v>
      </c>
      <c r="LA117" s="583"/>
      <c r="LB117" s="583"/>
      <c r="LC117" s="398">
        <f>SUM(LD110,LD94,LD78,LD62,LD46,LD30,LD14)</f>
        <v>0</v>
      </c>
      <c r="LV117" s="583" t="s">
        <v>536</v>
      </c>
      <c r="LW117" s="583"/>
      <c r="LX117" s="583"/>
      <c r="LY117" s="398">
        <f>SUM(LZ110,LZ94,LZ78,LZ62,LZ46,LZ30,LZ14)</f>
        <v>0</v>
      </c>
      <c r="MR117" s="583" t="s">
        <v>538</v>
      </c>
      <c r="MS117" s="583"/>
      <c r="MT117" s="583"/>
      <c r="MU117" s="398">
        <f>SUM(MV110,MV94,MV78,MV62,MV46,MV30,MV14)</f>
        <v>0</v>
      </c>
      <c r="NN117" s="583" t="s">
        <v>546</v>
      </c>
      <c r="NO117" s="583"/>
      <c r="NP117" s="583"/>
      <c r="NQ117" s="398">
        <f>SUM(NR110,NR94,NR78,NR62,NR46,NR30,NR14)</f>
        <v>0</v>
      </c>
      <c r="OJ117" s="583" t="s">
        <v>544</v>
      </c>
      <c r="OK117" s="583"/>
      <c r="OL117" s="583"/>
      <c r="OM117" s="398">
        <f>SUM(ON110,ON94,ON78,ON62,ON46,ON30,ON14)</f>
        <v>0</v>
      </c>
      <c r="PF117" s="583" t="s">
        <v>542</v>
      </c>
      <c r="PG117" s="583"/>
      <c r="PH117" s="583"/>
      <c r="PI117" s="398">
        <f>SUM(PJ110,PJ94,PJ78,PJ62,PJ46,PJ30,PJ14)</f>
        <v>0</v>
      </c>
      <c r="QB117" s="583" t="s">
        <v>540</v>
      </c>
      <c r="QC117" s="583"/>
      <c r="QD117" s="583"/>
      <c r="QE117" s="398">
        <f>SUM(QF110,QF94,QF78,QF62,QF46,QF30,QF14)</f>
        <v>0</v>
      </c>
      <c r="QX117" s="583" t="s">
        <v>548</v>
      </c>
      <c r="QY117" s="583"/>
      <c r="QZ117" s="583"/>
      <c r="RA117" s="398">
        <f>SUM(RB110,RB94,RB78,RB62,RB46,RB30,RB14)</f>
        <v>0</v>
      </c>
      <c r="RT117" s="583" t="s">
        <v>550</v>
      </c>
      <c r="RU117" s="583"/>
      <c r="RV117" s="583"/>
      <c r="RW117" s="398">
        <f>SUM(RX110,RX94,RX78,RX62,RX46,RX30,RX14)</f>
        <v>0</v>
      </c>
      <c r="SP117" s="583" t="s">
        <v>552</v>
      </c>
      <c r="SQ117" s="583"/>
      <c r="SR117" s="583"/>
      <c r="SS117" s="398">
        <f>SUM(ST110,ST94,ST78,ST62,ST46,ST30,ST14)</f>
        <v>0</v>
      </c>
    </row>
    <row r="118" spans="4:528">
      <c r="D118" s="583" t="s">
        <v>502</v>
      </c>
      <c r="E118" s="583"/>
      <c r="F118" s="583"/>
      <c r="G118" s="399">
        <f>SUM(H111,H95,H79,H63,H47,H31,H15)</f>
        <v>0</v>
      </c>
      <c r="Z118" s="583" t="s">
        <v>505</v>
      </c>
      <c r="AA118" s="583"/>
      <c r="AB118" s="583"/>
      <c r="AC118" s="399">
        <f>SUM(AD111,AD95,AD79,AD63,AD47,AD31,AD15)</f>
        <v>0</v>
      </c>
      <c r="AV118" s="583" t="s">
        <v>507</v>
      </c>
      <c r="AW118" s="583"/>
      <c r="AX118" s="583"/>
      <c r="AY118" s="399">
        <f>SUM(AZ111,AZ95,AZ79,AZ63,AZ47,AZ31,AZ15)</f>
        <v>0</v>
      </c>
      <c r="BR118" s="583" t="s">
        <v>509</v>
      </c>
      <c r="BS118" s="583"/>
      <c r="BT118" s="583"/>
      <c r="BU118" s="399">
        <f>SUM(BV111,BV95,BV79,BV63,BV47,BV31,BV15)</f>
        <v>0</v>
      </c>
      <c r="CN118" s="583" t="s">
        <v>511</v>
      </c>
      <c r="CO118" s="583"/>
      <c r="CP118" s="583"/>
      <c r="CQ118" s="399">
        <f>SUM(CR111,CR95,CR79,CR63,CR47,CR31,CR15)</f>
        <v>0</v>
      </c>
      <c r="DJ118" s="583" t="s">
        <v>513</v>
      </c>
      <c r="DK118" s="583"/>
      <c r="DL118" s="583"/>
      <c r="DM118" s="399">
        <f>SUM(DN111,DN95,DN79,DN63,DN47,DN31,DN15)</f>
        <v>0</v>
      </c>
      <c r="EF118" s="583" t="s">
        <v>515</v>
      </c>
      <c r="EG118" s="583"/>
      <c r="EH118" s="583"/>
      <c r="EI118" s="399">
        <f>SUM(EJ111,EJ95,EJ79,EJ63,EJ47,EJ31,EJ15)</f>
        <v>0</v>
      </c>
      <c r="FB118" s="583" t="s">
        <v>517</v>
      </c>
      <c r="FC118" s="583"/>
      <c r="FD118" s="583"/>
      <c r="FE118" s="399">
        <f>SUM(FF111,FF95,FF79,FF63,FF47,FF31,FF15)</f>
        <v>0</v>
      </c>
      <c r="FX118" s="583" t="s">
        <v>519</v>
      </c>
      <c r="FY118" s="583"/>
      <c r="FZ118" s="583"/>
      <c r="GA118" s="399">
        <f>SUM(GB111,GB95,GB79,GB63,GB47,GB31,GB15)</f>
        <v>0</v>
      </c>
      <c r="GT118" s="583" t="s">
        <v>521</v>
      </c>
      <c r="GU118" s="583"/>
      <c r="GV118" s="583"/>
      <c r="GW118" s="399">
        <f>SUM(GX111,GX95,GX79,GX63,GX47,GX31,GX15)</f>
        <v>0</v>
      </c>
      <c r="HP118" s="583" t="s">
        <v>501</v>
      </c>
      <c r="HQ118" s="583"/>
      <c r="HR118" s="583"/>
      <c r="HS118" s="399">
        <f>SUM(HT111,HT95,HT79,HT63,HT47,HT31,HT15)</f>
        <v>0</v>
      </c>
      <c r="IL118" s="583" t="s">
        <v>523</v>
      </c>
      <c r="IM118" s="583"/>
      <c r="IN118" s="583"/>
      <c r="IO118" s="399">
        <f>SUM(IP111,IP95,IP79,IP63,IP47,IP31,IP15)</f>
        <v>0</v>
      </c>
      <c r="JH118" s="583" t="s">
        <v>535</v>
      </c>
      <c r="JI118" s="583"/>
      <c r="JJ118" s="583"/>
      <c r="JK118" s="399">
        <f>SUM(JL111,JL95,JL79,JL63,JL47,JL31,JL15)</f>
        <v>0</v>
      </c>
      <c r="KD118" s="583" t="s">
        <v>533</v>
      </c>
      <c r="KE118" s="583"/>
      <c r="KF118" s="583"/>
      <c r="KG118" s="399">
        <f>SUM(KH111,KH95,KH79,KH63,KH47,KH31,KH15)</f>
        <v>0</v>
      </c>
      <c r="KZ118" s="583" t="s">
        <v>531</v>
      </c>
      <c r="LA118" s="583"/>
      <c r="LB118" s="583"/>
      <c r="LC118" s="399">
        <f>SUM(LD111,LD95,LD79,LD63,LD47,LD31,LD15)</f>
        <v>0</v>
      </c>
      <c r="LV118" s="583" t="s">
        <v>537</v>
      </c>
      <c r="LW118" s="583"/>
      <c r="LX118" s="583"/>
      <c r="LY118" s="399">
        <f>SUM(LZ111,LZ95,LZ79,LZ63,LZ47,LZ31,LZ15)</f>
        <v>0</v>
      </c>
      <c r="MR118" s="583" t="s">
        <v>539</v>
      </c>
      <c r="MS118" s="583"/>
      <c r="MT118" s="583"/>
      <c r="MU118" s="399">
        <f>SUM(MV111,MV95,MV79,MV63,MV47,MV31,MV15)</f>
        <v>0</v>
      </c>
      <c r="NN118" s="583" t="s">
        <v>547</v>
      </c>
      <c r="NO118" s="583"/>
      <c r="NP118" s="583"/>
      <c r="NQ118" s="399">
        <f>SUM(NR111,NR95,NR79,NR63,NR47,NR31,NR15)</f>
        <v>0</v>
      </c>
      <c r="OJ118" s="583" t="s">
        <v>545</v>
      </c>
      <c r="OK118" s="583"/>
      <c r="OL118" s="583"/>
      <c r="OM118" s="399">
        <f>SUM(ON111,ON95,ON79,ON63,ON47,ON31,ON15)</f>
        <v>0</v>
      </c>
      <c r="PF118" s="583" t="s">
        <v>543</v>
      </c>
      <c r="PG118" s="583"/>
      <c r="PH118" s="583"/>
      <c r="PI118" s="399">
        <f>SUM(PJ111,PJ95,PJ79,PJ63,PJ47,PJ31,PJ15)</f>
        <v>0</v>
      </c>
      <c r="QB118" s="583" t="s">
        <v>541</v>
      </c>
      <c r="QC118" s="583"/>
      <c r="QD118" s="583"/>
      <c r="QE118" s="399">
        <f>SUM(QF111,QF95,QF79,QF63,QF47,QF31,QF15)</f>
        <v>0</v>
      </c>
      <c r="QX118" s="583" t="s">
        <v>549</v>
      </c>
      <c r="QY118" s="583"/>
      <c r="QZ118" s="583"/>
      <c r="RA118" s="399">
        <f>SUM(RB111,RB95,RB79,RB63,RB47,RB31,RB15)</f>
        <v>0</v>
      </c>
      <c r="RT118" s="583" t="s">
        <v>551</v>
      </c>
      <c r="RU118" s="583"/>
      <c r="RV118" s="583"/>
      <c r="RW118" s="399">
        <f>SUM(RX111,RX95,RX79,RX63,RX47,RX31,RX15)</f>
        <v>0</v>
      </c>
      <c r="SP118" s="583" t="s">
        <v>553</v>
      </c>
      <c r="SQ118" s="583"/>
      <c r="SR118" s="583"/>
      <c r="SS118" s="399">
        <f>SUM(ST111,ST95,ST79,ST63,ST47,ST31,ST15)</f>
        <v>0</v>
      </c>
    </row>
    <row r="120" spans="4:528">
      <c r="D120" s="442" t="s">
        <v>469</v>
      </c>
      <c r="Z120" s="442" t="s">
        <v>469</v>
      </c>
      <c r="AV120" s="442" t="s">
        <v>469</v>
      </c>
      <c r="BR120" s="442" t="s">
        <v>469</v>
      </c>
      <c r="CN120" s="442" t="s">
        <v>469</v>
      </c>
      <c r="DJ120" s="442" t="s">
        <v>469</v>
      </c>
      <c r="EF120" s="442" t="s">
        <v>469</v>
      </c>
      <c r="FB120" s="442" t="s">
        <v>469</v>
      </c>
      <c r="FX120" s="442" t="s">
        <v>469</v>
      </c>
      <c r="GT120" s="442" t="s">
        <v>469</v>
      </c>
      <c r="HP120" s="442" t="s">
        <v>469</v>
      </c>
      <c r="IL120" s="442" t="s">
        <v>469</v>
      </c>
      <c r="JH120" s="442" t="s">
        <v>469</v>
      </c>
      <c r="KD120" s="442" t="s">
        <v>469</v>
      </c>
      <c r="KZ120" s="442" t="s">
        <v>469</v>
      </c>
      <c r="LV120" s="442" t="s">
        <v>469</v>
      </c>
      <c r="MR120" s="442" t="s">
        <v>469</v>
      </c>
      <c r="NN120" s="442" t="s">
        <v>469</v>
      </c>
      <c r="OJ120" s="442" t="s">
        <v>469</v>
      </c>
      <c r="PF120" s="442" t="s">
        <v>469</v>
      </c>
      <c r="QB120" s="442" t="s">
        <v>469</v>
      </c>
      <c r="QX120" s="442" t="s">
        <v>469</v>
      </c>
      <c r="RT120" s="442" t="s">
        <v>469</v>
      </c>
      <c r="SP120" s="442" t="s">
        <v>469</v>
      </c>
    </row>
    <row r="121" spans="4:528">
      <c r="D121" s="422" t="s">
        <v>470</v>
      </c>
      <c r="E121" s="441">
        <f>(J111+J95+J79+J63+J47+J31+J15)</f>
        <v>0</v>
      </c>
      <c r="Z121" s="422" t="s">
        <v>470</v>
      </c>
      <c r="AA121" s="441">
        <f>(AF111+AF95+AF79+AF63+AF47+AF31+AF15)</f>
        <v>0</v>
      </c>
      <c r="AV121" s="422" t="s">
        <v>470</v>
      </c>
      <c r="AW121" s="441">
        <f>(BB111+BB95+BB79+BB63+BB47+BB31+BB15)</f>
        <v>0</v>
      </c>
      <c r="BR121" s="422" t="s">
        <v>470</v>
      </c>
      <c r="BS121" s="441">
        <f>(BX111+BX95+BX79+BX63+BX47+BX31+BX15)</f>
        <v>0</v>
      </c>
      <c r="CN121" s="422" t="s">
        <v>470</v>
      </c>
      <c r="CO121" s="441">
        <f>(CT111+CT95+CT79+CT63+CT47+CT31+CT15)</f>
        <v>0</v>
      </c>
      <c r="DJ121" s="422" t="s">
        <v>470</v>
      </c>
      <c r="DK121" s="441">
        <f>(DP111+DP95+DP79+DP63+DP47+DP31+DP15)</f>
        <v>0</v>
      </c>
      <c r="EF121" s="422" t="s">
        <v>470</v>
      </c>
      <c r="EG121" s="441">
        <f>(EL111+EL95+EL79+EL63+EL47+EL31+EL15)</f>
        <v>0</v>
      </c>
      <c r="FB121" s="422" t="s">
        <v>470</v>
      </c>
      <c r="FC121" s="441">
        <f>(FH111+FH95+FH79+FH63+FH47+FH31+FH15)</f>
        <v>0</v>
      </c>
      <c r="FX121" s="422" t="s">
        <v>470</v>
      </c>
      <c r="FY121" s="441">
        <f>(GD111+GD95+GD79+GD63+GD47+GD31+GD15)</f>
        <v>0</v>
      </c>
      <c r="GT121" s="422" t="s">
        <v>470</v>
      </c>
      <c r="GU121" s="441">
        <f>(GZ111+GZ95+GZ79+GZ63+GZ47+GZ31+GZ15)</f>
        <v>0</v>
      </c>
      <c r="HP121" s="422" t="s">
        <v>470</v>
      </c>
      <c r="HQ121" s="441">
        <f>(HV111+HV95+HV79+HV63+HV47+HV31+HV15)</f>
        <v>0</v>
      </c>
      <c r="IL121" s="422" t="s">
        <v>470</v>
      </c>
      <c r="IM121" s="441">
        <f>(IR111+IR95+IR79+IR63+IR47+IR31+IR15)</f>
        <v>0</v>
      </c>
      <c r="JH121" s="422" t="s">
        <v>470</v>
      </c>
      <c r="JI121" s="441">
        <f>(JN111+JN95+JN79+JN63+JN47+JN31+JN15)</f>
        <v>0</v>
      </c>
      <c r="KD121" s="422" t="s">
        <v>470</v>
      </c>
      <c r="KE121" s="441">
        <f>(KJ111+KJ95+KJ79+KJ63+KJ47+KJ31+KJ15)</f>
        <v>0</v>
      </c>
      <c r="KZ121" s="422" t="s">
        <v>470</v>
      </c>
      <c r="LA121" s="441">
        <f>(LF111+LF95+LF79+LF63+LF47+LF31+LF15)</f>
        <v>0</v>
      </c>
      <c r="LV121" s="422" t="s">
        <v>470</v>
      </c>
      <c r="LW121" s="441">
        <f>(MB111+MB95+MB79+MB63+MB47+MB31+MB15)</f>
        <v>0</v>
      </c>
      <c r="MR121" s="422" t="s">
        <v>470</v>
      </c>
      <c r="MS121" s="441">
        <f>(MX111+MX95+MX79+MX63+MX47+MX31+MX15)</f>
        <v>0</v>
      </c>
      <c r="NN121" s="422" t="s">
        <v>470</v>
      </c>
      <c r="NO121" s="441">
        <f>(NT111+NT95+NT79+NT63+NT47+NT31+NT15)</f>
        <v>0</v>
      </c>
      <c r="OJ121" s="422" t="s">
        <v>470</v>
      </c>
      <c r="OK121" s="441">
        <f>(OP111+OP95+OP79+OP63+OP47+OP31+OP15)</f>
        <v>0</v>
      </c>
      <c r="PF121" s="422" t="s">
        <v>470</v>
      </c>
      <c r="PG121" s="441">
        <f>(PL111+PL95+PL79+PL63+PL47+PL31+PL15)</f>
        <v>0</v>
      </c>
      <c r="QB121" s="422" t="s">
        <v>470</v>
      </c>
      <c r="QC121" s="441">
        <f>(QH111+QH95+QH79+QH63+QH47+QH31+QH15)</f>
        <v>0</v>
      </c>
      <c r="QX121" s="422" t="s">
        <v>470</v>
      </c>
      <c r="QY121" s="441">
        <f>(RD111+RD95+RD79+RD63+RD47+RD31+RD15)</f>
        <v>0</v>
      </c>
      <c r="RT121" s="422" t="s">
        <v>470</v>
      </c>
      <c r="RU121" s="441">
        <f>(RZ111+RZ95+RZ79+RZ63+RZ47+RZ31+RZ15)</f>
        <v>0</v>
      </c>
      <c r="SP121" s="422" t="s">
        <v>470</v>
      </c>
      <c r="SQ121" s="441">
        <f>(SV111+SV95+SV79+SV63+SV47+SV31+SV15)</f>
        <v>0</v>
      </c>
    </row>
    <row r="122" spans="4:528">
      <c r="D122" s="422" t="s">
        <v>471</v>
      </c>
      <c r="E122" s="441">
        <f>(J112+J96+J80+J64+J48+J32+J16)</f>
        <v>0</v>
      </c>
      <c r="Z122" s="422" t="s">
        <v>471</v>
      </c>
      <c r="AA122" s="441">
        <f>(AF112+AF96+AF80+AF64+AF48+AF32+AF16)</f>
        <v>0</v>
      </c>
      <c r="AV122" s="422" t="s">
        <v>471</v>
      </c>
      <c r="AW122" s="441">
        <f>(BB112+BB96+BB80+BB64+BB48+BB32+BB16)</f>
        <v>0</v>
      </c>
      <c r="BR122" s="422" t="s">
        <v>471</v>
      </c>
      <c r="BS122" s="441">
        <f>(BX112+BX96+BX80+BX64+BX48+BX32+BX16)</f>
        <v>0</v>
      </c>
      <c r="CN122" s="422" t="s">
        <v>471</v>
      </c>
      <c r="CO122" s="441">
        <f>(CT112+CT96+CT80+CT64+CT48+CT32+CT16)</f>
        <v>0</v>
      </c>
      <c r="DJ122" s="422" t="s">
        <v>471</v>
      </c>
      <c r="DK122" s="441">
        <f>(DP112+DP96+DP80+DP64+DP48+DP32+DP16)</f>
        <v>0</v>
      </c>
      <c r="EF122" s="422" t="s">
        <v>471</v>
      </c>
      <c r="EG122" s="441">
        <f>(EL112+EL96+EL80+EL64+EL48+EL32+EL16)</f>
        <v>0</v>
      </c>
      <c r="FB122" s="422" t="s">
        <v>471</v>
      </c>
      <c r="FC122" s="441">
        <f>(FH112+FH96+FH80+FH64+FH48+FH32+FH16)</f>
        <v>0</v>
      </c>
      <c r="FX122" s="422" t="s">
        <v>471</v>
      </c>
      <c r="FY122" s="441">
        <f>(GD112+GD96+GD80+GD64+GD48+GD32+GD16)</f>
        <v>0</v>
      </c>
      <c r="GT122" s="422" t="s">
        <v>471</v>
      </c>
      <c r="GU122" s="441">
        <f>(GZ112+GZ96+GZ80+GZ64+GZ48+GZ32+GZ16)</f>
        <v>0</v>
      </c>
      <c r="HP122" s="422" t="s">
        <v>471</v>
      </c>
      <c r="HQ122" s="441">
        <f>(HV112+HV96+HV80+HV64+HV48+HV32+HV16)</f>
        <v>0</v>
      </c>
      <c r="IL122" s="422" t="s">
        <v>471</v>
      </c>
      <c r="IM122" s="441">
        <f>(IR112+IR96+IR80+IR64+IR48+IR32+IR16)</f>
        <v>0</v>
      </c>
      <c r="JH122" s="422" t="s">
        <v>471</v>
      </c>
      <c r="JI122" s="441">
        <f>(JN112+JN96+JN80+JN64+JN48+JN32+JN16)</f>
        <v>0</v>
      </c>
      <c r="KD122" s="422" t="s">
        <v>471</v>
      </c>
      <c r="KE122" s="441">
        <f>(KJ112+KJ96+KJ80+KJ64+KJ48+KJ32+KJ16)</f>
        <v>0</v>
      </c>
      <c r="KZ122" s="422" t="s">
        <v>471</v>
      </c>
      <c r="LA122" s="441">
        <f>(LF112+LF96+LF80+LF64+LF48+LF32+LF16)</f>
        <v>0</v>
      </c>
      <c r="LV122" s="422" t="s">
        <v>471</v>
      </c>
      <c r="LW122" s="441">
        <f>(MB112+MB96+MB80+MB64+MB48+MB32+MB16)</f>
        <v>0</v>
      </c>
      <c r="MR122" s="422" t="s">
        <v>471</v>
      </c>
      <c r="MS122" s="441">
        <f>(MX112+MX96+MX80+MX64+MX48+MX32+MX16)</f>
        <v>0</v>
      </c>
      <c r="NN122" s="422" t="s">
        <v>471</v>
      </c>
      <c r="NO122" s="441">
        <f>(NT112+NT96+NT80+NT64+NT48+NT32+NT16)</f>
        <v>0</v>
      </c>
      <c r="OJ122" s="422" t="s">
        <v>471</v>
      </c>
      <c r="OK122" s="441">
        <f>(OP112+OP96+OP80+OP64+OP48+OP32+OP16)</f>
        <v>0</v>
      </c>
      <c r="PF122" s="422" t="s">
        <v>471</v>
      </c>
      <c r="PG122" s="441">
        <f>(PL112+PL96+PL80+PL64+PL48+PL32+PL16)</f>
        <v>0</v>
      </c>
      <c r="QB122" s="422" t="s">
        <v>471</v>
      </c>
      <c r="QC122" s="441">
        <f>(QH112+QH96+QH80+QH64+QH48+QH32+QH16)</f>
        <v>0</v>
      </c>
      <c r="QX122" s="422" t="s">
        <v>471</v>
      </c>
      <c r="QY122" s="441">
        <f>(RD112+RD96+RD80+RD64+RD48+RD32+RD16)</f>
        <v>0</v>
      </c>
      <c r="RT122" s="422" t="s">
        <v>471</v>
      </c>
      <c r="RU122" s="441">
        <f>(RZ112+RZ96+RZ80+RZ64+RZ48+RZ32+RZ16)</f>
        <v>0</v>
      </c>
      <c r="SP122" s="422" t="s">
        <v>471</v>
      </c>
      <c r="SQ122" s="441">
        <f>(SV112+SV96+SV80+SV64+SV48+SV32+SV16)</f>
        <v>0</v>
      </c>
    </row>
    <row r="123" spans="4:528">
      <c r="D123" s="422" t="s">
        <v>472</v>
      </c>
      <c r="E123" s="441">
        <f>(J113+J97+J81+J65+J49+J33+J17)</f>
        <v>0</v>
      </c>
      <c r="Z123" s="422" t="s">
        <v>472</v>
      </c>
      <c r="AA123" s="441">
        <f>(AF113+AF97+AF81+AF65+AF49+AF33+AF17)</f>
        <v>0</v>
      </c>
      <c r="AV123" s="422" t="s">
        <v>472</v>
      </c>
      <c r="AW123" s="441">
        <f>(BB113+BB97+BB81+BB65+BB49+BB33+BB17)</f>
        <v>0</v>
      </c>
      <c r="BR123" s="422" t="s">
        <v>472</v>
      </c>
      <c r="BS123" s="441">
        <f>(BX113+BX97+BX81+BX65+BX49+BX33+BX17)</f>
        <v>0</v>
      </c>
      <c r="CN123" s="422" t="s">
        <v>472</v>
      </c>
      <c r="CO123" s="441">
        <f>(CT113+CT97+CT81+CT65+CT49+CT33+CT17)</f>
        <v>0</v>
      </c>
      <c r="DJ123" s="422" t="s">
        <v>472</v>
      </c>
      <c r="DK123" s="441">
        <f>(DP113+DP97+DP81+DP65+DP49+DP33+DP17)</f>
        <v>0</v>
      </c>
      <c r="EF123" s="422" t="s">
        <v>472</v>
      </c>
      <c r="EG123" s="441">
        <f>(EL113+EL97+EL81+EL65+EL49+EL33+EL17)</f>
        <v>0</v>
      </c>
      <c r="FB123" s="422" t="s">
        <v>472</v>
      </c>
      <c r="FC123" s="441">
        <f>(FH113+FH97+FH81+FH65+FH49+FH33+FH17)</f>
        <v>0</v>
      </c>
      <c r="FX123" s="422" t="s">
        <v>472</v>
      </c>
      <c r="FY123" s="441">
        <f>(GD113+GD97+GD81+GD65+GD49+GD33+GD17)</f>
        <v>0</v>
      </c>
      <c r="GT123" s="422" t="s">
        <v>472</v>
      </c>
      <c r="GU123" s="441">
        <f>(GZ113+GZ97+GZ81+GZ65+GZ49+GZ33+GZ17)</f>
        <v>0</v>
      </c>
      <c r="HP123" s="422" t="s">
        <v>472</v>
      </c>
      <c r="HQ123" s="441">
        <f>(HV113+HV97+HV81+HV65+HV49+HV33+HV17)</f>
        <v>0</v>
      </c>
      <c r="IL123" s="422" t="s">
        <v>472</v>
      </c>
      <c r="IM123" s="441">
        <f>(IR113+IR97+IR81+IR65+IR49+IR33+IR17)</f>
        <v>0</v>
      </c>
      <c r="JH123" s="422" t="s">
        <v>472</v>
      </c>
      <c r="JI123" s="441">
        <f>(JN113+JN97+JN81+JN65+JN49+JN33+JN17)</f>
        <v>0</v>
      </c>
      <c r="KD123" s="422" t="s">
        <v>472</v>
      </c>
      <c r="KE123" s="441">
        <f>(KJ113+KJ97+KJ81+KJ65+KJ49+KJ33+KJ17)</f>
        <v>0</v>
      </c>
      <c r="KZ123" s="422" t="s">
        <v>472</v>
      </c>
      <c r="LA123" s="441">
        <f>(LF113+LF97+LF81+LF65+LF49+LF33+LF17)</f>
        <v>0</v>
      </c>
      <c r="LV123" s="422" t="s">
        <v>472</v>
      </c>
      <c r="LW123" s="441">
        <f>(MB113+MB97+MB81+MB65+MB49+MB33+MB17)</f>
        <v>0</v>
      </c>
      <c r="MR123" s="422" t="s">
        <v>472</v>
      </c>
      <c r="MS123" s="441">
        <f>(MX113+MX97+MX81+MX65+MX49+MX33+MX17)</f>
        <v>0</v>
      </c>
      <c r="NN123" s="422" t="s">
        <v>472</v>
      </c>
      <c r="NO123" s="441">
        <f>(NT113+NT97+NT81+NT65+NT49+NT33+NT17)</f>
        <v>0</v>
      </c>
      <c r="OJ123" s="422" t="s">
        <v>472</v>
      </c>
      <c r="OK123" s="441">
        <f>(OP113+OP97+OP81+OP65+OP49+OP33+OP17)</f>
        <v>0</v>
      </c>
      <c r="PF123" s="422" t="s">
        <v>472</v>
      </c>
      <c r="PG123" s="441">
        <f>(PL113+PL97+PL81+PL65+PL49+PL33+PL17)</f>
        <v>0</v>
      </c>
      <c r="QB123" s="422" t="s">
        <v>472</v>
      </c>
      <c r="QC123" s="441">
        <f>(QH113+QH97+QH81+QH65+QH49+QH33+QH17)</f>
        <v>0</v>
      </c>
      <c r="QX123" s="422" t="s">
        <v>472</v>
      </c>
      <c r="QY123" s="441">
        <f>(RD113+RD97+RD81+RD65+RD49+RD33+RD17)</f>
        <v>0</v>
      </c>
      <c r="RT123" s="422" t="s">
        <v>472</v>
      </c>
      <c r="RU123" s="441">
        <f>(RZ113+RZ97+RZ81+RZ65+RZ49+RZ33+RZ17)</f>
        <v>0</v>
      </c>
      <c r="SP123" s="422" t="s">
        <v>472</v>
      </c>
      <c r="SQ123" s="441">
        <f>(SV113+SV97+SV81+SV65+SV49+SV33+SV17)</f>
        <v>0</v>
      </c>
    </row>
  </sheetData>
  <mergeCells count="384">
    <mergeCell ref="BR4:BT4"/>
    <mergeCell ref="BX4:BY4"/>
    <mergeCell ref="CN4:CP4"/>
    <mergeCell ref="CT4:CU4"/>
    <mergeCell ref="DJ4:DL4"/>
    <mergeCell ref="DP4:DQ4"/>
    <mergeCell ref="D4:F4"/>
    <mergeCell ref="J4:K4"/>
    <mergeCell ref="Z4:AB4"/>
    <mergeCell ref="AF4:AG4"/>
    <mergeCell ref="AV4:AX4"/>
    <mergeCell ref="BB4:BC4"/>
    <mergeCell ref="GT4:GV4"/>
    <mergeCell ref="GZ4:HA4"/>
    <mergeCell ref="HP4:HR4"/>
    <mergeCell ref="HV4:HW4"/>
    <mergeCell ref="IL4:IN4"/>
    <mergeCell ref="IR4:IS4"/>
    <mergeCell ref="EF4:EH4"/>
    <mergeCell ref="EL4:EM4"/>
    <mergeCell ref="FB4:FD4"/>
    <mergeCell ref="FH4:FI4"/>
    <mergeCell ref="FX4:FZ4"/>
    <mergeCell ref="GD4:GE4"/>
    <mergeCell ref="LV4:LX4"/>
    <mergeCell ref="MB4:MC4"/>
    <mergeCell ref="MR4:MT4"/>
    <mergeCell ref="MX4:MY4"/>
    <mergeCell ref="NN4:NP4"/>
    <mergeCell ref="NT4:NU4"/>
    <mergeCell ref="JH4:JJ4"/>
    <mergeCell ref="JN4:JO4"/>
    <mergeCell ref="KD4:KF4"/>
    <mergeCell ref="KJ4:KK4"/>
    <mergeCell ref="KZ4:LB4"/>
    <mergeCell ref="LF4:LG4"/>
    <mergeCell ref="QX4:QZ4"/>
    <mergeCell ref="RD4:RE4"/>
    <mergeCell ref="RT4:RV4"/>
    <mergeCell ref="RZ4:SA4"/>
    <mergeCell ref="SP4:SR4"/>
    <mergeCell ref="SV4:SW4"/>
    <mergeCell ref="OJ4:OL4"/>
    <mergeCell ref="OP4:OQ4"/>
    <mergeCell ref="PF4:PH4"/>
    <mergeCell ref="PL4:PM4"/>
    <mergeCell ref="QB4:QD4"/>
    <mergeCell ref="QH4:QI4"/>
    <mergeCell ref="BR20:BT20"/>
    <mergeCell ref="BX20:BY20"/>
    <mergeCell ref="CN20:CP20"/>
    <mergeCell ref="CT20:CU20"/>
    <mergeCell ref="DJ20:DL20"/>
    <mergeCell ref="DP20:DQ20"/>
    <mergeCell ref="D20:F20"/>
    <mergeCell ref="J20:K20"/>
    <mergeCell ref="Z20:AB20"/>
    <mergeCell ref="AF20:AG20"/>
    <mergeCell ref="AV20:AX20"/>
    <mergeCell ref="BB20:BC20"/>
    <mergeCell ref="GT20:GV20"/>
    <mergeCell ref="GZ20:HA20"/>
    <mergeCell ref="HP20:HR20"/>
    <mergeCell ref="HV20:HW20"/>
    <mergeCell ref="IL20:IN20"/>
    <mergeCell ref="IR20:IS20"/>
    <mergeCell ref="EF20:EH20"/>
    <mergeCell ref="EL20:EM20"/>
    <mergeCell ref="FB20:FD20"/>
    <mergeCell ref="FH20:FI20"/>
    <mergeCell ref="FX20:FZ20"/>
    <mergeCell ref="GD20:GE20"/>
    <mergeCell ref="LV20:LX20"/>
    <mergeCell ref="MB20:MC20"/>
    <mergeCell ref="MR20:MT20"/>
    <mergeCell ref="MX20:MY20"/>
    <mergeCell ref="NN20:NP20"/>
    <mergeCell ref="NT20:NU20"/>
    <mergeCell ref="JH20:JJ20"/>
    <mergeCell ref="JN20:JO20"/>
    <mergeCell ref="KD20:KF20"/>
    <mergeCell ref="KJ20:KK20"/>
    <mergeCell ref="KZ20:LB20"/>
    <mergeCell ref="LF20:LG20"/>
    <mergeCell ref="QX20:QZ20"/>
    <mergeCell ref="RD20:RE20"/>
    <mergeCell ref="RT20:RV20"/>
    <mergeCell ref="RZ20:SA20"/>
    <mergeCell ref="SP20:SR20"/>
    <mergeCell ref="SV20:SW20"/>
    <mergeCell ref="OJ20:OL20"/>
    <mergeCell ref="OP20:OQ20"/>
    <mergeCell ref="PF20:PH20"/>
    <mergeCell ref="PL20:PM20"/>
    <mergeCell ref="QB20:QD20"/>
    <mergeCell ref="QH20:QI20"/>
    <mergeCell ref="BR36:BT36"/>
    <mergeCell ref="BX36:BY36"/>
    <mergeCell ref="CN36:CP36"/>
    <mergeCell ref="CT36:CU36"/>
    <mergeCell ref="DJ36:DL36"/>
    <mergeCell ref="DP36:DQ36"/>
    <mergeCell ref="D36:F36"/>
    <mergeCell ref="J36:K36"/>
    <mergeCell ref="Z36:AB36"/>
    <mergeCell ref="AF36:AG36"/>
    <mergeCell ref="AV36:AX36"/>
    <mergeCell ref="BB36:BC36"/>
    <mergeCell ref="GT36:GV36"/>
    <mergeCell ref="GZ36:HA36"/>
    <mergeCell ref="HP36:HR36"/>
    <mergeCell ref="HV36:HW36"/>
    <mergeCell ref="IL36:IN36"/>
    <mergeCell ref="IR36:IS36"/>
    <mergeCell ref="EF36:EH36"/>
    <mergeCell ref="EL36:EM36"/>
    <mergeCell ref="FB36:FD36"/>
    <mergeCell ref="FH36:FI36"/>
    <mergeCell ref="FX36:FZ36"/>
    <mergeCell ref="GD36:GE36"/>
    <mergeCell ref="LV36:LX36"/>
    <mergeCell ref="MB36:MC36"/>
    <mergeCell ref="MR36:MT36"/>
    <mergeCell ref="MX36:MY36"/>
    <mergeCell ref="NN36:NP36"/>
    <mergeCell ref="NT36:NU36"/>
    <mergeCell ref="JH36:JJ36"/>
    <mergeCell ref="JN36:JO36"/>
    <mergeCell ref="KD36:KF36"/>
    <mergeCell ref="KJ36:KK36"/>
    <mergeCell ref="KZ36:LB36"/>
    <mergeCell ref="LF36:LG36"/>
    <mergeCell ref="QX36:QZ36"/>
    <mergeCell ref="RD36:RE36"/>
    <mergeCell ref="RT36:RV36"/>
    <mergeCell ref="RZ36:SA36"/>
    <mergeCell ref="SP36:SR36"/>
    <mergeCell ref="SV36:SW36"/>
    <mergeCell ref="OJ36:OL36"/>
    <mergeCell ref="OP36:OQ36"/>
    <mergeCell ref="PF36:PH36"/>
    <mergeCell ref="PL36:PM36"/>
    <mergeCell ref="QB36:QD36"/>
    <mergeCell ref="QH36:QI36"/>
    <mergeCell ref="BR52:BT52"/>
    <mergeCell ref="BX52:BY52"/>
    <mergeCell ref="CN52:CP52"/>
    <mergeCell ref="CT52:CU52"/>
    <mergeCell ref="DJ52:DL52"/>
    <mergeCell ref="DP52:DQ52"/>
    <mergeCell ref="D52:F52"/>
    <mergeCell ref="J52:K52"/>
    <mergeCell ref="Z52:AB52"/>
    <mergeCell ref="AF52:AG52"/>
    <mergeCell ref="AV52:AX52"/>
    <mergeCell ref="BB52:BC52"/>
    <mergeCell ref="GT52:GV52"/>
    <mergeCell ref="GZ52:HA52"/>
    <mergeCell ref="HP52:HR52"/>
    <mergeCell ref="HV52:HW52"/>
    <mergeCell ref="IL52:IN52"/>
    <mergeCell ref="IR52:IS52"/>
    <mergeCell ref="EF52:EH52"/>
    <mergeCell ref="EL52:EM52"/>
    <mergeCell ref="FB52:FD52"/>
    <mergeCell ref="FH52:FI52"/>
    <mergeCell ref="FX52:FZ52"/>
    <mergeCell ref="GD52:GE52"/>
    <mergeCell ref="LV52:LX52"/>
    <mergeCell ref="MB52:MC52"/>
    <mergeCell ref="MR52:MT52"/>
    <mergeCell ref="MX52:MY52"/>
    <mergeCell ref="NN52:NP52"/>
    <mergeCell ref="NT52:NU52"/>
    <mergeCell ref="JH52:JJ52"/>
    <mergeCell ref="JN52:JO52"/>
    <mergeCell ref="KD52:KF52"/>
    <mergeCell ref="KJ52:KK52"/>
    <mergeCell ref="KZ52:LB52"/>
    <mergeCell ref="LF52:LG52"/>
    <mergeCell ref="QX52:QZ52"/>
    <mergeCell ref="RD52:RE52"/>
    <mergeCell ref="RT52:RV52"/>
    <mergeCell ref="RZ52:SA52"/>
    <mergeCell ref="SP52:SR52"/>
    <mergeCell ref="SV52:SW52"/>
    <mergeCell ref="OJ52:OL52"/>
    <mergeCell ref="OP52:OQ52"/>
    <mergeCell ref="PF52:PH52"/>
    <mergeCell ref="PL52:PM52"/>
    <mergeCell ref="QB52:QD52"/>
    <mergeCell ref="QH52:QI52"/>
    <mergeCell ref="BR68:BT68"/>
    <mergeCell ref="BX68:BY68"/>
    <mergeCell ref="CN68:CP68"/>
    <mergeCell ref="CT68:CU68"/>
    <mergeCell ref="DJ68:DL68"/>
    <mergeCell ref="DP68:DQ68"/>
    <mergeCell ref="D68:F68"/>
    <mergeCell ref="J68:K68"/>
    <mergeCell ref="Z68:AB68"/>
    <mergeCell ref="AF68:AG68"/>
    <mergeCell ref="AV68:AX68"/>
    <mergeCell ref="BB68:BC68"/>
    <mergeCell ref="GT68:GV68"/>
    <mergeCell ref="GZ68:HA68"/>
    <mergeCell ref="HP68:HR68"/>
    <mergeCell ref="HV68:HW68"/>
    <mergeCell ref="IL68:IN68"/>
    <mergeCell ref="IR68:IS68"/>
    <mergeCell ref="EF68:EH68"/>
    <mergeCell ref="EL68:EM68"/>
    <mergeCell ref="FB68:FD68"/>
    <mergeCell ref="FH68:FI68"/>
    <mergeCell ref="FX68:FZ68"/>
    <mergeCell ref="GD68:GE68"/>
    <mergeCell ref="LV68:LX68"/>
    <mergeCell ref="MB68:MC68"/>
    <mergeCell ref="MR68:MT68"/>
    <mergeCell ref="MX68:MY68"/>
    <mergeCell ref="NN68:NP68"/>
    <mergeCell ref="NT68:NU68"/>
    <mergeCell ref="JH68:JJ68"/>
    <mergeCell ref="JN68:JO68"/>
    <mergeCell ref="KD68:KF68"/>
    <mergeCell ref="KJ68:KK68"/>
    <mergeCell ref="KZ68:LB68"/>
    <mergeCell ref="LF68:LG68"/>
    <mergeCell ref="QX68:QZ68"/>
    <mergeCell ref="RD68:RE68"/>
    <mergeCell ref="RT68:RV68"/>
    <mergeCell ref="RZ68:SA68"/>
    <mergeCell ref="SP68:SR68"/>
    <mergeCell ref="SV68:SW68"/>
    <mergeCell ref="OJ68:OL68"/>
    <mergeCell ref="OP68:OQ68"/>
    <mergeCell ref="PF68:PH68"/>
    <mergeCell ref="PL68:PM68"/>
    <mergeCell ref="QB68:QD68"/>
    <mergeCell ref="QH68:QI68"/>
    <mergeCell ref="BR84:BT84"/>
    <mergeCell ref="BX84:BY84"/>
    <mergeCell ref="CN84:CP84"/>
    <mergeCell ref="CT84:CU84"/>
    <mergeCell ref="DJ84:DL84"/>
    <mergeCell ref="DP84:DQ84"/>
    <mergeCell ref="D84:F84"/>
    <mergeCell ref="J84:K84"/>
    <mergeCell ref="Z84:AB84"/>
    <mergeCell ref="AF84:AG84"/>
    <mergeCell ref="AV84:AX84"/>
    <mergeCell ref="BB84:BC84"/>
    <mergeCell ref="GT84:GV84"/>
    <mergeCell ref="GZ84:HA84"/>
    <mergeCell ref="HP84:HR84"/>
    <mergeCell ref="HV84:HW84"/>
    <mergeCell ref="IL84:IN84"/>
    <mergeCell ref="IR84:IS84"/>
    <mergeCell ref="EF84:EH84"/>
    <mergeCell ref="EL84:EM84"/>
    <mergeCell ref="FB84:FD84"/>
    <mergeCell ref="FH84:FI84"/>
    <mergeCell ref="FX84:FZ84"/>
    <mergeCell ref="GD84:GE84"/>
    <mergeCell ref="LV84:LX84"/>
    <mergeCell ref="MB84:MC84"/>
    <mergeCell ref="MR84:MT84"/>
    <mergeCell ref="MX84:MY84"/>
    <mergeCell ref="NN84:NP84"/>
    <mergeCell ref="NT84:NU84"/>
    <mergeCell ref="JH84:JJ84"/>
    <mergeCell ref="JN84:JO84"/>
    <mergeCell ref="KD84:KF84"/>
    <mergeCell ref="KJ84:KK84"/>
    <mergeCell ref="KZ84:LB84"/>
    <mergeCell ref="LF84:LG84"/>
    <mergeCell ref="QX84:QZ84"/>
    <mergeCell ref="RD84:RE84"/>
    <mergeCell ref="RT84:RV84"/>
    <mergeCell ref="RZ84:SA84"/>
    <mergeCell ref="SP84:SR84"/>
    <mergeCell ref="SV84:SW84"/>
    <mergeCell ref="OJ84:OL84"/>
    <mergeCell ref="OP84:OQ84"/>
    <mergeCell ref="PF84:PH84"/>
    <mergeCell ref="PL84:PM84"/>
    <mergeCell ref="QB84:QD84"/>
    <mergeCell ref="QH84:QI84"/>
    <mergeCell ref="BR100:BT100"/>
    <mergeCell ref="BX100:BY100"/>
    <mergeCell ref="CN100:CP100"/>
    <mergeCell ref="CT100:CU100"/>
    <mergeCell ref="DJ100:DL100"/>
    <mergeCell ref="DP100:DQ100"/>
    <mergeCell ref="D100:F100"/>
    <mergeCell ref="J100:K100"/>
    <mergeCell ref="Z100:AB100"/>
    <mergeCell ref="AF100:AG100"/>
    <mergeCell ref="AV100:AX100"/>
    <mergeCell ref="BB100:BC100"/>
    <mergeCell ref="GT100:GV100"/>
    <mergeCell ref="GZ100:HA100"/>
    <mergeCell ref="HP100:HR100"/>
    <mergeCell ref="HV100:HW100"/>
    <mergeCell ref="IL100:IN100"/>
    <mergeCell ref="IR100:IS100"/>
    <mergeCell ref="EF100:EH100"/>
    <mergeCell ref="EL100:EM100"/>
    <mergeCell ref="FB100:FD100"/>
    <mergeCell ref="FH100:FI100"/>
    <mergeCell ref="FX100:FZ100"/>
    <mergeCell ref="GD100:GE100"/>
    <mergeCell ref="LV100:LX100"/>
    <mergeCell ref="MB100:MC100"/>
    <mergeCell ref="MR100:MT100"/>
    <mergeCell ref="MX100:MY100"/>
    <mergeCell ref="NN100:NP100"/>
    <mergeCell ref="NT100:NU100"/>
    <mergeCell ref="JH100:JJ100"/>
    <mergeCell ref="JN100:JO100"/>
    <mergeCell ref="KD100:KF100"/>
    <mergeCell ref="KJ100:KK100"/>
    <mergeCell ref="KZ100:LB100"/>
    <mergeCell ref="LF100:LG100"/>
    <mergeCell ref="QX100:QZ100"/>
    <mergeCell ref="RD100:RE100"/>
    <mergeCell ref="RT100:RV100"/>
    <mergeCell ref="RZ100:SA100"/>
    <mergeCell ref="SP100:SR100"/>
    <mergeCell ref="SV100:SW100"/>
    <mergeCell ref="OJ100:OL100"/>
    <mergeCell ref="OP100:OQ100"/>
    <mergeCell ref="PF100:PH100"/>
    <mergeCell ref="PL100:PM100"/>
    <mergeCell ref="QB100:QD100"/>
    <mergeCell ref="QH100:QI100"/>
    <mergeCell ref="EF117:EH117"/>
    <mergeCell ref="FB117:FD117"/>
    <mergeCell ref="FX117:FZ117"/>
    <mergeCell ref="GT117:GV117"/>
    <mergeCell ref="HP117:HR117"/>
    <mergeCell ref="IL117:IN117"/>
    <mergeCell ref="D117:F117"/>
    <mergeCell ref="Z117:AB117"/>
    <mergeCell ref="AV117:AX117"/>
    <mergeCell ref="BR117:BT117"/>
    <mergeCell ref="CN117:CP117"/>
    <mergeCell ref="DJ117:DL117"/>
    <mergeCell ref="OJ117:OL117"/>
    <mergeCell ref="PF117:PH117"/>
    <mergeCell ref="QB117:QD117"/>
    <mergeCell ref="QX117:QZ117"/>
    <mergeCell ref="RT117:RV117"/>
    <mergeCell ref="SP117:SR117"/>
    <mergeCell ref="JH117:JJ117"/>
    <mergeCell ref="KD117:KF117"/>
    <mergeCell ref="KZ117:LB117"/>
    <mergeCell ref="LV117:LX117"/>
    <mergeCell ref="MR117:MT117"/>
    <mergeCell ref="NN117:NP117"/>
    <mergeCell ref="EF118:EH118"/>
    <mergeCell ref="FB118:FD118"/>
    <mergeCell ref="FX118:FZ118"/>
    <mergeCell ref="GT118:GV118"/>
    <mergeCell ref="HP118:HR118"/>
    <mergeCell ref="IL118:IN118"/>
    <mergeCell ref="D118:F118"/>
    <mergeCell ref="Z118:AB118"/>
    <mergeCell ref="AV118:AX118"/>
    <mergeCell ref="BR118:BT118"/>
    <mergeCell ref="CN118:CP118"/>
    <mergeCell ref="DJ118:DL118"/>
    <mergeCell ref="OJ118:OL118"/>
    <mergeCell ref="PF118:PH118"/>
    <mergeCell ref="QB118:QD118"/>
    <mergeCell ref="QX118:QZ118"/>
    <mergeCell ref="RT118:RV118"/>
    <mergeCell ref="SP118:SR118"/>
    <mergeCell ref="JH118:JJ118"/>
    <mergeCell ref="KD118:KF118"/>
    <mergeCell ref="KZ118:LB118"/>
    <mergeCell ref="LV118:LX118"/>
    <mergeCell ref="MR118:MT118"/>
    <mergeCell ref="NN118:NP118"/>
  </mergeCells>
  <dataValidations count="1">
    <dataValidation type="list" allowBlank="1" showInputMessage="1" showErrorMessage="1" sqref="HH39:HH44 HH71:HH76 HH55:HH60 HH23:HH28 BJ55:BJ60 FP55:FP60 BJ71:BJ76 BJ23:BJ28 ET55:ET60 BJ39:BJ44 HH87:HH92 FP39:FP44 ET39:ET44 BJ87:BJ92 FP23:FP28 R55:R60 FP87:FP92 L55:L60 R39:R44 FP71:FP76 ET23:ET28 L39:L44 ET87:ET92 ET71:ET76 R87:R92 R23:R28 L23:L28 L87:L92 DB87:DB92 R71:R76 DB39:DB44 CV39:CV44 CV87:CV92 DB55:DB60 CV55:CV60 DB23:DB28 CF87:CF92 L71:L76 AN87:AN92 DB71:DB76 CF55:CF60 AH87:AH92 HH7:HH12 CF39:CF44 AN55:AN60 AN39:AN44 CV71:CV76 AH39:AH44 CF71:CF76 AH55:AH60 BD87:BD92 BJ7:BJ12 FJ87:FJ92 BD55:BD60 BD39:BD44 CV23:CV28 DX87:DX92 ID87:ID92 FJ55:FJ60 FJ39:FJ44 CF23:CF28 AN71:AN76 AH71:AH76 DX39:DX44 BD71:BD76 AN23:AN28 ID39:ID44 FJ71:FJ76 DX55:DX60 DR39:DR44 EN39:EN44 AH23:AH28 BD23:BD28 DR87:DR92 EN87:EN92 ID55:ID60 FP7:FP12 ET7:ET12 GL87:GL92 FJ23:FJ28 DX23:DX28 DR55:DR60 BZ87:BZ92 GF87:GF92 DX71:DX76 EN55:EN60 ID71:ID76 GL55:GL60 GL39:GL44 ID23:ID28 DR23:DR28 EN23:EN28 BZ55:BZ60 GF55:GF60 GL23:GL28 BZ39:BZ44 BZ23:BZ28 GF39:GF44 KR39:KR44 KR55:KR60 HB55:HB60 DR71:DR76 GF23:GF28 EN71:EN76 KR23:KR28 R7:R12 HB39:HB44 GL71:GL76 BZ71:BZ76 HB23:HB28 L7:L12 HX55:HX60 GF71:GF76 KR71:KR76 HB71:HB76 HX71:HX76 IZ71:IZ76 IT71:IT76 KR87:KR92 HB87:HB92 LN71:LN76 JV71:JV76 OB71:OB76 HX39:HX44 HX23:HX28 IZ23:IZ28 DB7:DB12 CV7:CV12 IZ39:IZ44 IT39:IT44 CF7:CF12 HX87:HX92 IT23:IT28 LN23:LN28 IZ87:IZ92 JV23:JV28 IT87:IT92 IZ55:IZ60 LN87:LN92 OB23:OB28 MJ23:MJ28 JV87:JV92 OB87:OB92 MJ87:MJ92 LN39:LN44 JV39:JV44 OB39:OB44 MJ71:MJ76 JP71:JP76 JP87:JP92 KL87:KL92 KL71:KL76 IT55:IT60 MJ39:MJ44 JP39:JP44 KL39:KL44 LH39:LH44 MD39:MD44 LN55:LN60 JV55:JV60 OB55:OB60 LH71:LH76 OX39:OX44 MJ55:MJ60 JP55:JP60 KL55:KL60 RF39:RF44 NF39:NF44 RL39:RL44 PT39:PT44 JP23:JP28 MZ39:MZ44 NV39:NV44 OR39:OR44 SB39:SB44 PN39:PN44 AN7:AN12 LH87:LH92 AH7:AH12 MD87:MD92 OX87:OX92 BD7:BD12 LH55:LH60 MD55:MD60 FJ7:FJ12 DX7:DX12 ID7:ID12 DR7:DR12 KL23:KL28 LH23:LH28 EN7:EN12 GL7:GL12 OX55:OX60 RF55:RF60 NF55:NF60 RL55:RL60 PT55:PT60 MZ55:MZ60 NV55:NV60 MD23:MD28 OR55:OR60 SB55:SB60 SH39:SH44 QP39:QP44 QJ39:QJ44 OX23:OX28 BZ7:BZ12 GF7:GF12 SX39:SX44 KR7:KR12 HB7:HB12 HX7:HX12 RF87:RF92 NF87:NF92 IZ7:IZ12 IT7:IT12 MD71:MD76 OX71:OX76 RF71:RF76 NF71:NF76 RL71:RL76 PT71:PT76 LN7:LN12 JV7:JV12 MZ71:MZ76 NV71:NV76 PN55:PN60 SH55:SH60 RF23:RF28 NF23:NF28 OR71:OR76 SB71:SB76 QP55:QP60 QJ55:QJ60 SX55:SX60 TD55:TD60 OB7:OB12 MJ7:MJ12 JP7:JP12 KL7:KL12 RL87:RL92 PT87:PT92 MZ87:MZ92 NV87:NV92 OR87:OR92 SB87:SB92 PN71:PN76 SH71:SH76 PN87:PN92 SH87:SH92 QP71:QP76 QJ71:QJ76 LH7:LH12 TD39:TD44 QP87:QP92 QJ87:QJ92 RL23:RL28 PT23:PT28 SX71:SX76 TD71:TD76 MD7:MD12 OX7:OX12 RF7:RF12 NF7:NF12 MZ23:MZ28 NV23:NV28 OR23:OR28 SB23:SB28 PN23:PN28 SH23:SH28 SX87:SX92 TD87:TD92 QP23:QP28 QJ23:QJ28 RL7:RL12 PT7:PT12 MZ7:MZ12 NV7:NV12 SX23:SX28 TD23:TD28 OR7:OR12 SB7:SB12 PN7:PN12 SH7:SH12 QP7:QP12 QJ7:QJ12 SX7:SX12 TD7:TD12 HH103:HH108 BJ103:BJ108 FP103:FP108 ET103:ET108 R103:R108 L103:L108 DB103:DB108 CV103:CV108 CF103:CF108 AN103:AN108 AH103:AH108 BD103:BD108 FJ103:FJ108 DX103:DX108 ID103:ID108 DR103:DR108 EN103:EN108 GL103:GL108 BZ103:BZ108 GF103:GF108 KR103:KR108 HB103:HB108 HX103:HX108 IZ103:IZ108 IT103:IT108 LN103:LN108 JV103:JV108 OB103:OB108 MJ103:MJ108 JP103:JP108 KL103:KL108 LH103:LH108 MD103:MD108 OX103:OX108 RF103:RF108 NF103:NF108 RL103:RL108 PT103:PT108 MZ103:MZ108 NV103:NV108 OR103:OR108 SB103:SB108 PN103:PN108 SH103:SH108 QP103:QP108 QJ103:QJ108 SX103:SX108 TD103:TD108" xr:uid="{2B3AA886-82C7-1F4F-BEF7-ED4C7DA6DF1D}">
      <formula1>INDIRECT(K7)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0CE07B-CDB8-7E4F-BD0F-A8E6F793E133}">
          <x14:formula1>
            <xm:f>BASE!$AM$4:$AQ$4</xm:f>
          </x14:formula1>
          <xm:sqref>AM39:AM44 AM23:AM28 AM55:AM60 AM71:AM76 AM87:AM92 BI39:BI44 Q39:Q44 BI87:BI92 BI55:BI60 AM7:AM12 GK39:GK44 HG39:HG44 K39:K44 Q87:Q92 Q55:Q60 GK55:GK60 HG55:HG60 GK87:GK92 HG87:HG92 CE39:CE44 BI71:BI76 BY39:BY44 Q71:Q76 GK71:GK76 DW39:DW44 K87:K92 CE87:CE92 BY87:BY92 DW87:DW92 BI23:BI28 ES87:ES92 K55:K60 BI7:BI12 Q23:Q28 ES39:ES44 GK23:GK28 CE55:CE60 BY55:BY60 QO39:QO44 HG23:HG28 K23:K28 QO87:QO92 RK39:RK44 DW55:DW60 ES55:ES60 RK87:RK92 HG71:HG76 BC39:BC44 K71:K76 PS39:PS44 CE23:CE28 BY23:BY28 QO55:QO60 DW23:DW28 PM39:PM44 CE71:CE76 RK55:RK60 BY71:BY76 Q7:Q12 SG39:SG44 SA39:SA44 DW71:DW76 ES71:ES76 QO71:QO76 NE39:NE44 RK71:RK76 BC55:BC60 BC71:BC76 PS55:PS60 PS71:PS76 PM55:PM60 PM71:PM76 SG71:SG76 OA39:OA44 BC87:BC92 SA71:SA76 MI39:MI44 PS87:PS92 PM87:PM92 MC39:MC44 ES23:ES28 NE71:NE76 SG87:SG92 SA87:SA92 NE87:NE92 SG55:SG60 OA87:OA92 OA71:OA76 MI87:MI92 MI71:MI76 SA55:SA60 MC71:MC76 MC87:MC92 RE71:RE76 RE87:RE92 QI87:QI92 QI71:QI76 OW71:OW76 OW87:OW92 OQ71:OQ76 NE55:NE60 OQ87:OQ92 GK7:GK12 RE39:RE44 JU87:JU92 QI39:QI44 QO23:QO28 RK23:RK28 OA55:OA60 OW39:OW44 OQ39:OQ44 MI55:MI60 MC55:MC60 JU39:JU44 RE55:RE60 KQ39:KQ44 NU39:NU44 JU71:JU76 KQ71:KQ76 MY39:MY44 DA39:DA44 HG7:HG12 QI55:QI60 BC23:BC28 OW55:OW60 KQ87:KQ92 K7:K12 CU39:CU44 OQ55:OQ60 JU55:JU60 PS23:PS28 NU87:NU92 PM23:PM28 SG23:SG28 KQ55:KQ60 SA23:SA28 NE23:NE28 MY87:MY92 OA23:OA28 DA87:DA92 MI23:MI28 CU87:CU92 MC23:MC28 TC87:TC92 RE23:RE28 QI23:QI28 FO87:FO92 FI87:FI92 OW23:OW28 IC87:IC92 OQ23:OQ28 JU23:JU28 NU55:NU60 KQ23:KQ28 NU23:NU28 MY23:MY28 DA23:DA28 CU23:CU28 TC23:TC28 HW87:HW92 HA87:HA92 GE87:GE92 IY87:IY92 IS87:IS92 AG87:AG92 FO23:FO28 FI23:FI28 CE7:CE12 BY7:BY12 MY55:MY60 NU71:NU76 MY71:MY76 IC23:IC28 TC39:TC44 FO39:FO44 DA55:DA60 CU55:CU60 TC55:TC60 FO55:FO60 FI55:FI60 FI39:FI44 IC39:IC44 HW39:HW44 HA39:HA44 DW7:DW12 ES7:ES12 GE39:GE44 IY39:IY44 DA71:DA76 EM87:EM92 CU71:CU76 DQ87:DQ92 SW87:SW92 LM87:LM92 LG87:LG92 KK87:KK92 JO87:JO92 QO7:QO12 RK7:RK12 BC7:BC12 HW23:HW28 PS7:PS12 PM7:PM12 TC71:TC76 FO71:FO76 FI71:FI76 IC71:IC76 HW71:HW76 HA71:HA76 SG7:SG12 SA7:SA12 HA23:HA28 GE71:GE76 GE23:GE28 IY71:IY76 IS71:IS76 AG71:AG76 EM71:EM76 DQ71:DQ76 SW71:SW76 LM71:LM76 LG71:LG76 NE7:NE12 OA7:OA12 MI7:MI12 MC7:MC12 IC55:IC60 IS39:IS44 IY23:IY28 KK71:KK76 AG39:AG44 EM39:EM44 RE7:RE12 QI7:QI12 HW55:HW60 HA55:HA60 GE55:GE60 IY55:IY60 IS55:IS60 AG55:AG60 EM55:EM60 DQ55:DQ60 SW55:SW60 LM55:LM60 LG55:LG60 OW7:OW12 OQ7:OQ12 JU7:JU12 KQ7:KQ12 IS23:IS28 JO71:JO76 NU7:NU12 MY7:MY12 KK55:KK60 JO55:JO60 AG23:AG28 EM23:EM28 DQ23:DQ28 SW23:SW28 DA7:DA12 CU7:CU12 TC7:TC12 LM23:LM28 DQ39:DQ44 SW39:SW44 FO7:FO12 FI7:FI12 IC7:IC12 HW7:HW12 HA7:HA12 GE7:GE12 LG23:LG28 KK23:KK28 LM39:LM44 IY7:IY12 IS7:IS12 LG39:LG44 KK39:KK44 JO23:JO28 AG7:AG12 EM7:EM12 DQ7:DQ12 SW7:SW12 LM7:LM12 LG7:LG12 JO39:JO44 KK7:KK12 JO7:JO12 AM103:AM108 BI103:BI108 Q103:Q108 GK103:GK108 HG103:HG108 K103:K108 CE103:CE108 BY103:BY108 DW103:DW108 ES103:ES108 QO103:QO108 RK103:RK108 BC103:BC108 PS103:PS108 PM103:PM108 SG103:SG108 SA103:SA108 NE103:NE108 OA103:OA108 MI103:MI108 MC103:MC108 RE103:RE108 QI103:QI108 OW103:OW108 OQ103:OQ108 JU103:JU108 KQ103:KQ108 NU103:NU108 MY103:MY108 DA103:DA108 CU103:CU108 TC103:TC108 FO103:FO108 FI103:FI108 IC103:IC108 HW103:HW108 HA103:HA108 GE103:GE108 IY103:IY108 IS103:IS108 AG103:AG108 EM103:EM108 DQ103:DQ108 SW103:SW108 LM103:LM108 LG103:LG108 KK103:KK108 JO103:JO108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563CC-BD7A-414F-AC2B-AB91CF054E9C}">
  <dimension ref="A1:MW282"/>
  <sheetViews>
    <sheetView showGridLines="0" zoomScaleNormal="100" workbookViewId="0">
      <selection activeCell="C2" sqref="C2"/>
    </sheetView>
  </sheetViews>
  <sheetFormatPr baseColWidth="10" defaultRowHeight="16" outlineLevelCol="2"/>
  <cols>
    <col min="2" max="2" width="14.33203125" customWidth="1"/>
    <col min="3" max="4" width="10.83203125" customWidth="1" outlineLevel="1"/>
    <col min="5" max="5" width="17.6640625" customWidth="1" outlineLevel="1"/>
    <col min="6" max="6" width="16.5" customWidth="1" outlineLevel="1"/>
    <col min="7" max="7" width="31.1640625" customWidth="1" outlineLevel="1"/>
    <col min="8" max="9" width="10.83203125" customWidth="1" outlineLevel="1"/>
    <col min="10" max="10" width="16.5" customWidth="1" outlineLevel="1"/>
    <col min="11" max="14" width="10.83203125" customWidth="1" outlineLevel="1"/>
    <col min="15" max="15" width="12.33203125" customWidth="1" outlineLevel="1"/>
    <col min="17" max="17" width="14" bestFit="1" customWidth="1"/>
    <col min="18" max="19" width="10.83203125" customWidth="1" outlineLevel="1"/>
    <col min="20" max="20" width="17.6640625" customWidth="1" outlineLevel="1"/>
    <col min="21" max="21" width="16.5" customWidth="1" outlineLevel="1"/>
    <col min="22" max="22" width="37.33203125" customWidth="1" outlineLevel="1"/>
    <col min="23" max="24" width="10.83203125" customWidth="1" outlineLevel="1"/>
    <col min="25" max="25" width="16.5" customWidth="1" outlineLevel="1"/>
    <col min="26" max="30" width="10.83203125" customWidth="1" outlineLevel="1"/>
    <col min="32" max="32" width="14" bestFit="1" customWidth="1"/>
    <col min="33" max="34" width="10.83203125" customWidth="1" outlineLevel="1"/>
    <col min="35" max="35" width="17.6640625" customWidth="1" outlineLevel="1"/>
    <col min="36" max="36" width="16.5" customWidth="1" outlineLevel="1"/>
    <col min="37" max="37" width="37.33203125" customWidth="1" outlineLevel="1"/>
    <col min="38" max="39" width="10.83203125" customWidth="1" outlineLevel="1"/>
    <col min="40" max="40" width="16.5" customWidth="1" outlineLevel="1"/>
    <col min="41" max="45" width="10.83203125" customWidth="1" outlineLevel="1"/>
    <col min="47" max="47" width="14" bestFit="1" customWidth="1"/>
    <col min="48" max="49" width="10.83203125" customWidth="1" outlineLevel="1"/>
    <col min="50" max="50" width="17.6640625" customWidth="1" outlineLevel="1"/>
    <col min="51" max="51" width="16.5" customWidth="1" outlineLevel="1"/>
    <col min="52" max="52" width="40.1640625" style="344" customWidth="1" outlineLevel="1"/>
    <col min="53" max="54" width="10.83203125" customWidth="1" outlineLevel="1"/>
    <col min="55" max="55" width="16.5" customWidth="1" outlineLevel="1"/>
    <col min="56" max="60" width="10.83203125" customWidth="1" outlineLevel="1"/>
    <col min="62" max="62" width="14" bestFit="1" customWidth="1"/>
    <col min="63" max="64" width="10.83203125" customWidth="1" outlineLevel="1"/>
    <col min="65" max="65" width="17.6640625" customWidth="1" outlineLevel="1"/>
    <col min="66" max="66" width="16.5" customWidth="1" outlineLevel="1"/>
    <col min="67" max="67" width="40.1640625" customWidth="1" outlineLevel="1"/>
    <col min="68" max="69" width="10.83203125" customWidth="1" outlineLevel="1"/>
    <col min="70" max="70" width="16.5" customWidth="1" outlineLevel="1"/>
    <col min="71" max="75" width="10.83203125" customWidth="1" outlineLevel="1"/>
    <col min="77" max="77" width="14" bestFit="1" customWidth="1"/>
    <col min="78" max="79" width="10.83203125" customWidth="1" outlineLevel="1"/>
    <col min="80" max="80" width="17.6640625" customWidth="1" outlineLevel="1"/>
    <col min="81" max="81" width="16.5" customWidth="1" outlineLevel="1"/>
    <col min="82" max="82" width="29.6640625" bestFit="1" customWidth="1" outlineLevel="1"/>
    <col min="83" max="84" width="10.83203125" customWidth="1" outlineLevel="1"/>
    <col min="85" max="85" width="16.5" customWidth="1" outlineLevel="1"/>
    <col min="86" max="90" width="10.83203125" customWidth="1" outlineLevel="1"/>
    <col min="92" max="92" width="14" bestFit="1" customWidth="1"/>
    <col min="93" max="93" width="10.83203125" customWidth="1" outlineLevel="1"/>
    <col min="94" max="94" width="11.6640625" customWidth="1" outlineLevel="1"/>
    <col min="95" max="95" width="17.6640625" customWidth="1" outlineLevel="1"/>
    <col min="96" max="96" width="16.5" customWidth="1" outlineLevel="1"/>
    <col min="97" max="97" width="30.1640625" customWidth="1" outlineLevel="1"/>
    <col min="98" max="99" width="10.83203125" customWidth="1" outlineLevel="1"/>
    <col min="100" max="100" width="16.5" customWidth="1" outlineLevel="1"/>
    <col min="101" max="105" width="10.83203125" customWidth="1" outlineLevel="1"/>
    <col min="107" max="107" width="14" bestFit="1" customWidth="1"/>
    <col min="108" max="109" width="10.83203125" customWidth="1" outlineLevel="1"/>
    <col min="110" max="110" width="17.6640625" customWidth="1" outlineLevel="1"/>
    <col min="111" max="111" width="16.5" customWidth="1" outlineLevel="1"/>
    <col min="112" max="112" width="30.5" customWidth="1" outlineLevel="1"/>
    <col min="113" max="114" width="10.83203125" customWidth="1" outlineLevel="1"/>
    <col min="115" max="115" width="16.5" customWidth="1" outlineLevel="1"/>
    <col min="116" max="120" width="10.83203125" customWidth="1" outlineLevel="1"/>
    <col min="122" max="122" width="14" bestFit="1" customWidth="1"/>
    <col min="123" max="124" width="10.83203125" customWidth="1" outlineLevel="1"/>
    <col min="125" max="125" width="17.6640625" customWidth="1" outlineLevel="1"/>
    <col min="126" max="126" width="16.5" customWidth="1" outlineLevel="1"/>
    <col min="127" max="127" width="35.83203125" customWidth="1" outlineLevel="1"/>
    <col min="128" max="129" width="10.83203125" customWidth="1" outlineLevel="1"/>
    <col min="130" max="130" width="16.5" customWidth="1" outlineLevel="1"/>
    <col min="131" max="135" width="10.83203125" customWidth="1" outlineLevel="1"/>
    <col min="137" max="137" width="15.1640625" bestFit="1" customWidth="1"/>
    <col min="138" max="139" width="10.83203125" customWidth="1" outlineLevel="1"/>
    <col min="140" max="140" width="17.6640625" customWidth="1" outlineLevel="1"/>
    <col min="141" max="141" width="17" customWidth="1" outlineLevel="1"/>
    <col min="142" max="142" width="37.5" customWidth="1" outlineLevel="1"/>
    <col min="143" max="144" width="10.83203125" customWidth="1" outlineLevel="1"/>
    <col min="145" max="145" width="16.5" customWidth="1" outlineLevel="1"/>
    <col min="146" max="150" width="10.83203125" customWidth="1" outlineLevel="1"/>
    <col min="152" max="152" width="15.1640625" bestFit="1" customWidth="1"/>
    <col min="153" max="154" width="10.83203125" customWidth="1" outlineLevel="1"/>
    <col min="155" max="155" width="17.6640625" customWidth="1" outlineLevel="1"/>
    <col min="156" max="156" width="17" customWidth="1" outlineLevel="1"/>
    <col min="157" max="157" width="35.83203125" customWidth="1" outlineLevel="1"/>
    <col min="158" max="159" width="10.83203125" customWidth="1" outlineLevel="1"/>
    <col min="160" max="160" width="16.5" customWidth="1" outlineLevel="1"/>
    <col min="161" max="165" width="10.83203125" customWidth="1" outlineLevel="1"/>
    <col min="167" max="167" width="15.1640625" bestFit="1" customWidth="1"/>
    <col min="168" max="169" width="10.83203125" customWidth="1" outlineLevel="1"/>
    <col min="170" max="170" width="17.6640625" customWidth="1" outlineLevel="1"/>
    <col min="171" max="171" width="17" customWidth="1" outlineLevel="1"/>
    <col min="172" max="172" width="32.6640625" customWidth="1" outlineLevel="1"/>
    <col min="173" max="174" width="10.83203125" customWidth="1" outlineLevel="1"/>
    <col min="175" max="175" width="16.5" customWidth="1" outlineLevel="1"/>
    <col min="176" max="180" width="10.83203125" customWidth="1" outlineLevel="1"/>
    <col min="182" max="182" width="15.1640625" bestFit="1" customWidth="1"/>
    <col min="183" max="184" width="10.83203125" customWidth="1" outlineLevel="1"/>
    <col min="185" max="185" width="17.6640625" customWidth="1" outlineLevel="1"/>
    <col min="186" max="186" width="17" customWidth="1" outlineLevel="1"/>
    <col min="187" max="187" width="28.5" customWidth="1" outlineLevel="1"/>
    <col min="188" max="189" width="10.83203125" customWidth="1" outlineLevel="1"/>
    <col min="190" max="190" width="16.5" customWidth="1" outlineLevel="1"/>
    <col min="191" max="195" width="10.83203125" customWidth="1" outlineLevel="1"/>
    <col min="197" max="197" width="15.1640625" bestFit="1" customWidth="1"/>
    <col min="198" max="199" width="10.83203125" customWidth="1" outlineLevel="1"/>
    <col min="200" max="200" width="17.6640625" customWidth="1" outlineLevel="1"/>
    <col min="201" max="201" width="17" customWidth="1" outlineLevel="1"/>
    <col min="202" max="202" width="27.5" customWidth="1" outlineLevel="1"/>
    <col min="203" max="204" width="10.83203125" customWidth="1" outlineLevel="1"/>
    <col min="205" max="205" width="16.5" customWidth="1" outlineLevel="1"/>
    <col min="206" max="210" width="10.83203125" customWidth="1" outlineLevel="1"/>
    <col min="212" max="212" width="15.1640625" bestFit="1" customWidth="1"/>
    <col min="213" max="214" width="10.83203125" customWidth="1" outlineLevel="1"/>
    <col min="215" max="215" width="17.6640625" customWidth="1" outlineLevel="1"/>
    <col min="216" max="216" width="17" customWidth="1" outlineLevel="1"/>
    <col min="217" max="217" width="27.5" customWidth="1" outlineLevel="1"/>
    <col min="218" max="219" width="10.83203125" customWidth="1" outlineLevel="1"/>
    <col min="220" max="220" width="16.5" customWidth="1" outlineLevel="1"/>
    <col min="221" max="225" width="10.83203125" customWidth="1" outlineLevel="1"/>
    <col min="227" max="227" width="15.1640625" bestFit="1" customWidth="1"/>
    <col min="228" max="229" width="10.83203125" customWidth="1" outlineLevel="1"/>
    <col min="230" max="230" width="17.6640625" customWidth="1" outlineLevel="1"/>
    <col min="231" max="231" width="17" customWidth="1" outlineLevel="1"/>
    <col min="232" max="232" width="27.5" customWidth="1" outlineLevel="1"/>
    <col min="233" max="234" width="10.83203125" customWidth="1" outlineLevel="1"/>
    <col min="235" max="235" width="16.5" customWidth="1" outlineLevel="1"/>
    <col min="236" max="240" width="10.83203125" customWidth="1" outlineLevel="1"/>
    <col min="242" max="242" width="15.1640625" bestFit="1" customWidth="1"/>
    <col min="243" max="244" width="10.83203125" customWidth="1" outlineLevel="1"/>
    <col min="245" max="245" width="17.6640625" customWidth="1" outlineLevel="1"/>
    <col min="246" max="246" width="17" customWidth="1" outlineLevel="1"/>
    <col min="247" max="247" width="27.5" customWidth="1" outlineLevel="1"/>
    <col min="248" max="249" width="10.83203125" customWidth="1" outlineLevel="1"/>
    <col min="250" max="250" width="16.5" customWidth="1" outlineLevel="1"/>
    <col min="251" max="255" width="10.83203125" customWidth="1" outlineLevel="1"/>
    <col min="257" max="257" width="15.1640625" bestFit="1" customWidth="1"/>
    <col min="258" max="259" width="10.83203125" customWidth="1" outlineLevel="1"/>
    <col min="260" max="260" width="17.6640625" customWidth="1" outlineLevel="1"/>
    <col min="261" max="261" width="17" customWidth="1" outlineLevel="1"/>
    <col min="262" max="262" width="29.83203125" customWidth="1" outlineLevel="1"/>
    <col min="263" max="264" width="10.83203125" customWidth="1" outlineLevel="1"/>
    <col min="265" max="265" width="16.5" customWidth="1" outlineLevel="1"/>
    <col min="266" max="270" width="10.83203125" customWidth="1" outlineLevel="1"/>
    <col min="272" max="272" width="15.1640625" bestFit="1" customWidth="1"/>
    <col min="273" max="274" width="10.83203125" customWidth="1" outlineLevel="1"/>
    <col min="275" max="275" width="17.6640625" customWidth="1" outlineLevel="1"/>
    <col min="276" max="276" width="17" customWidth="1" outlineLevel="1"/>
    <col min="277" max="277" width="36.5" customWidth="1" outlineLevel="1"/>
    <col min="278" max="279" width="10.83203125" customWidth="1" outlineLevel="1"/>
    <col min="280" max="280" width="16.5" customWidth="1" outlineLevel="1"/>
    <col min="281" max="285" width="10.83203125" customWidth="1" outlineLevel="1"/>
    <col min="287" max="287" width="15.1640625" bestFit="1" customWidth="1"/>
    <col min="288" max="289" width="10.83203125" customWidth="1" outlineLevel="1"/>
    <col min="290" max="290" width="17.6640625" customWidth="1" outlineLevel="1"/>
    <col min="291" max="291" width="17" customWidth="1" outlineLevel="1"/>
    <col min="292" max="292" width="29.83203125" customWidth="1" outlineLevel="1"/>
    <col min="293" max="294" width="10.83203125" customWidth="1" outlineLevel="1"/>
    <col min="295" max="295" width="16.5" customWidth="1" outlineLevel="1"/>
    <col min="296" max="300" width="10.83203125" customWidth="1" outlineLevel="1"/>
    <col min="302" max="302" width="15.1640625" bestFit="1" customWidth="1"/>
    <col min="303" max="303" width="10.83203125" customWidth="1" outlineLevel="1"/>
    <col min="304" max="304" width="10.83203125" customWidth="1" outlineLevel="2"/>
    <col min="305" max="305" width="17.6640625" customWidth="1" outlineLevel="2"/>
    <col min="306" max="306" width="17" customWidth="1" outlineLevel="2"/>
    <col min="307" max="307" width="43.1640625" customWidth="1" outlineLevel="2"/>
    <col min="308" max="309" width="10.83203125" customWidth="1" outlineLevel="2"/>
    <col min="310" max="310" width="16.5" customWidth="1" outlineLevel="2"/>
    <col min="311" max="315" width="10.83203125" customWidth="1" outlineLevel="2"/>
    <col min="317" max="317" width="15.1640625" bestFit="1" customWidth="1"/>
    <col min="318" max="319" width="10.83203125" customWidth="1" outlineLevel="1"/>
    <col min="320" max="320" width="17.6640625" customWidth="1" outlineLevel="1"/>
    <col min="321" max="321" width="17" customWidth="1" outlineLevel="1"/>
    <col min="322" max="322" width="32.83203125" customWidth="1" outlineLevel="1"/>
    <col min="323" max="324" width="10.83203125" customWidth="1" outlineLevel="1"/>
    <col min="325" max="325" width="16.5" customWidth="1" outlineLevel="1"/>
    <col min="326" max="330" width="10.83203125" customWidth="1" outlineLevel="1"/>
    <col min="332" max="332" width="15.1640625" bestFit="1" customWidth="1"/>
    <col min="333" max="334" width="10.83203125" customWidth="1" outlineLevel="1"/>
    <col min="335" max="335" width="17.6640625" customWidth="1" outlineLevel="1"/>
    <col min="336" max="336" width="17" customWidth="1" outlineLevel="1"/>
    <col min="337" max="337" width="36" customWidth="1" outlineLevel="1"/>
    <col min="338" max="339" width="10.83203125" customWidth="1" outlineLevel="1"/>
    <col min="340" max="340" width="16.5" customWidth="1" outlineLevel="1"/>
    <col min="341" max="345" width="10.83203125" customWidth="1" outlineLevel="1"/>
    <col min="347" max="347" width="13.83203125" customWidth="1"/>
    <col min="348" max="349" width="10.83203125" customWidth="1" outlineLevel="1"/>
    <col min="350" max="350" width="17.6640625" customWidth="1" outlineLevel="1"/>
    <col min="351" max="351" width="17" customWidth="1" outlineLevel="1"/>
    <col min="352" max="352" width="40.1640625" customWidth="1" outlineLevel="1"/>
    <col min="353" max="354" width="10.83203125" customWidth="1" outlineLevel="1"/>
    <col min="355" max="355" width="16.5" customWidth="1" outlineLevel="1"/>
    <col min="356" max="360" width="10.83203125" customWidth="1" outlineLevel="1"/>
  </cols>
  <sheetData>
    <row r="1" spans="1:361" ht="17" thickBot="1">
      <c r="A1" s="347"/>
      <c r="B1" s="58"/>
      <c r="C1" s="58"/>
      <c r="D1" s="58"/>
      <c r="E1" s="58"/>
      <c r="F1" s="58"/>
      <c r="G1" s="59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350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9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9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9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9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9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9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9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9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9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9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9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9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9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9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9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9"/>
      <c r="KG1" s="58"/>
      <c r="KH1" s="58"/>
      <c r="KI1" s="58"/>
      <c r="KJ1" s="58"/>
      <c r="KK1" s="58"/>
      <c r="KL1" s="58"/>
      <c r="KM1" s="58"/>
      <c r="KN1" s="58"/>
      <c r="KO1" s="58"/>
      <c r="KP1" s="347"/>
      <c r="KQ1" s="347"/>
      <c r="KR1" s="347"/>
      <c r="KS1" s="347"/>
      <c r="KT1" s="347"/>
      <c r="KU1" s="347"/>
      <c r="KV1" s="347"/>
      <c r="KW1" s="347"/>
      <c r="KX1" s="347"/>
      <c r="KY1" s="347"/>
      <c r="KZ1" s="347"/>
      <c r="LA1" s="347"/>
      <c r="LB1" s="347"/>
      <c r="LC1" s="347"/>
      <c r="LD1" s="347"/>
      <c r="LE1" s="347"/>
      <c r="LF1" s="347"/>
      <c r="LG1" s="347"/>
      <c r="LH1" s="347"/>
      <c r="LI1" s="347"/>
      <c r="LJ1" s="347"/>
      <c r="LK1" s="347"/>
      <c r="LL1" s="347"/>
      <c r="LM1" s="347"/>
      <c r="LN1" s="347"/>
      <c r="LO1" s="347"/>
      <c r="LP1" s="347"/>
      <c r="LQ1" s="347"/>
      <c r="LR1" s="347"/>
      <c r="LS1" s="347"/>
      <c r="LT1" s="347"/>
      <c r="LU1" s="347"/>
      <c r="LV1" s="347"/>
      <c r="LW1" s="347"/>
      <c r="LX1" s="347"/>
      <c r="LY1" s="347"/>
      <c r="LZ1" s="347"/>
      <c r="MA1" s="347"/>
      <c r="MB1" s="347"/>
      <c r="MC1" s="347"/>
      <c r="MD1" s="347"/>
      <c r="ME1" s="347"/>
      <c r="MF1" s="347"/>
      <c r="MG1" s="347"/>
      <c r="MH1" s="347"/>
      <c r="MI1" s="347"/>
      <c r="MJ1" s="347"/>
      <c r="MK1" s="347"/>
      <c r="ML1" s="347"/>
      <c r="MM1" s="347"/>
      <c r="MN1" s="347"/>
      <c r="MO1" s="347"/>
      <c r="MP1" s="347"/>
      <c r="MQ1" s="347"/>
      <c r="MR1" s="347"/>
      <c r="MS1" s="347"/>
      <c r="MT1" s="347"/>
      <c r="MU1" s="347"/>
      <c r="MV1" s="347"/>
      <c r="MW1" s="347"/>
    </row>
    <row r="2" spans="1:361" ht="17" thickBot="1">
      <c r="A2" s="347"/>
      <c r="B2" s="346" t="s">
        <v>112</v>
      </c>
      <c r="C2" s="345"/>
      <c r="D2" s="345"/>
      <c r="E2" s="345"/>
      <c r="F2" s="61"/>
      <c r="G2" s="59"/>
      <c r="H2" s="587" t="s">
        <v>113</v>
      </c>
      <c r="I2" s="588"/>
      <c r="J2" s="58"/>
      <c r="K2" s="58"/>
      <c r="L2" s="58"/>
      <c r="M2" s="58"/>
      <c r="N2" s="58"/>
      <c r="O2" s="58"/>
      <c r="P2" s="58"/>
      <c r="Q2" s="346" t="s">
        <v>114</v>
      </c>
      <c r="R2" s="345"/>
      <c r="S2" s="345"/>
      <c r="T2" s="345"/>
      <c r="U2" s="61"/>
      <c r="V2" s="59"/>
      <c r="W2" s="587" t="s">
        <v>113</v>
      </c>
      <c r="X2" s="588"/>
      <c r="Y2" s="58"/>
      <c r="Z2" s="58"/>
      <c r="AA2" s="58"/>
      <c r="AB2" s="58"/>
      <c r="AC2" s="58"/>
      <c r="AD2" s="58"/>
      <c r="AE2" s="58"/>
      <c r="AF2" s="346" t="s">
        <v>115</v>
      </c>
      <c r="AG2" s="345"/>
      <c r="AH2" s="345"/>
      <c r="AI2" s="345"/>
      <c r="AJ2" s="61"/>
      <c r="AK2" s="59"/>
      <c r="AL2" s="587" t="s">
        <v>113</v>
      </c>
      <c r="AM2" s="588"/>
      <c r="AN2" s="58"/>
      <c r="AO2" s="58"/>
      <c r="AP2" s="58"/>
      <c r="AQ2" s="58"/>
      <c r="AR2" s="58"/>
      <c r="AS2" s="58"/>
      <c r="AT2" s="58"/>
      <c r="AU2" s="346" t="s">
        <v>116</v>
      </c>
      <c r="AV2" s="345"/>
      <c r="AW2" s="345"/>
      <c r="AX2" s="345"/>
      <c r="AY2" s="61"/>
      <c r="AZ2" s="351"/>
      <c r="BA2" s="587" t="s">
        <v>113</v>
      </c>
      <c r="BB2" s="588"/>
      <c r="BC2" s="58"/>
      <c r="BD2" s="58"/>
      <c r="BE2" s="58"/>
      <c r="BF2" s="58"/>
      <c r="BG2" s="58"/>
      <c r="BH2" s="58"/>
      <c r="BI2" s="58"/>
      <c r="BJ2" s="346" t="s">
        <v>117</v>
      </c>
      <c r="BK2" s="345"/>
      <c r="BL2" s="345"/>
      <c r="BM2" s="345"/>
      <c r="BN2" s="61"/>
      <c r="BO2" s="59"/>
      <c r="BP2" s="587" t="s">
        <v>113</v>
      </c>
      <c r="BQ2" s="588"/>
      <c r="BR2" s="58"/>
      <c r="BS2" s="58"/>
      <c r="BT2" s="58"/>
      <c r="BU2" s="58"/>
      <c r="BV2" s="58"/>
      <c r="BW2" s="58"/>
      <c r="BX2" s="58"/>
      <c r="BY2" s="346" t="s">
        <v>118</v>
      </c>
      <c r="BZ2" s="345"/>
      <c r="CA2" s="345"/>
      <c r="CB2" s="345"/>
      <c r="CC2" s="61"/>
      <c r="CD2" s="59"/>
      <c r="CE2" s="587" t="s">
        <v>113</v>
      </c>
      <c r="CF2" s="588"/>
      <c r="CG2" s="58"/>
      <c r="CH2" s="58"/>
      <c r="CI2" s="58"/>
      <c r="CJ2" s="58"/>
      <c r="CK2" s="58"/>
      <c r="CL2" s="58"/>
      <c r="CM2" s="58"/>
      <c r="CN2" s="346" t="s">
        <v>119</v>
      </c>
      <c r="CO2" s="345"/>
      <c r="CP2" s="345"/>
      <c r="CQ2" s="345"/>
      <c r="CR2" s="61"/>
      <c r="CS2" s="59"/>
      <c r="CT2" s="587" t="s">
        <v>113</v>
      </c>
      <c r="CU2" s="588"/>
      <c r="CV2" s="58"/>
      <c r="CW2" s="58"/>
      <c r="CX2" s="58"/>
      <c r="CY2" s="58"/>
      <c r="CZ2" s="58"/>
      <c r="DA2" s="58"/>
      <c r="DB2" s="58"/>
      <c r="DC2" s="346" t="s">
        <v>120</v>
      </c>
      <c r="DD2" s="345"/>
      <c r="DE2" s="345"/>
      <c r="DF2" s="345"/>
      <c r="DG2" s="61"/>
      <c r="DH2" s="59"/>
      <c r="DI2" s="587" t="s">
        <v>113</v>
      </c>
      <c r="DJ2" s="588"/>
      <c r="DK2" s="58"/>
      <c r="DL2" s="58"/>
      <c r="DM2" s="58"/>
      <c r="DN2" s="58"/>
      <c r="DO2" s="58"/>
      <c r="DP2" s="58"/>
      <c r="DQ2" s="58"/>
      <c r="DR2" s="346" t="s">
        <v>121</v>
      </c>
      <c r="DS2" s="345"/>
      <c r="DT2" s="345"/>
      <c r="DU2" s="345"/>
      <c r="DV2" s="61"/>
      <c r="DW2" s="59"/>
      <c r="DX2" s="587" t="s">
        <v>113</v>
      </c>
      <c r="DY2" s="588"/>
      <c r="DZ2" s="58"/>
      <c r="EA2" s="58"/>
      <c r="EB2" s="58"/>
      <c r="EC2" s="58"/>
      <c r="ED2" s="58"/>
      <c r="EE2" s="58"/>
      <c r="EF2" s="58"/>
      <c r="EG2" s="346" t="s">
        <v>122</v>
      </c>
      <c r="EH2" s="345"/>
      <c r="EI2" s="345"/>
      <c r="EJ2" s="345"/>
      <c r="EK2" s="61"/>
      <c r="EL2" s="59"/>
      <c r="EM2" s="587" t="s">
        <v>113</v>
      </c>
      <c r="EN2" s="588"/>
      <c r="EO2" s="58"/>
      <c r="EP2" s="58"/>
      <c r="EQ2" s="58"/>
      <c r="ER2" s="58"/>
      <c r="ES2" s="58"/>
      <c r="ET2" s="58"/>
      <c r="EU2" s="58"/>
      <c r="EV2" s="346" t="s">
        <v>123</v>
      </c>
      <c r="EW2" s="345"/>
      <c r="EX2" s="345"/>
      <c r="EY2" s="345"/>
      <c r="EZ2" s="61"/>
      <c r="FA2" s="59"/>
      <c r="FB2" s="587" t="s">
        <v>113</v>
      </c>
      <c r="FC2" s="588"/>
      <c r="FD2" s="58"/>
      <c r="FE2" s="58"/>
      <c r="FF2" s="58"/>
      <c r="FG2" s="58"/>
      <c r="FH2" s="58"/>
      <c r="FI2" s="58"/>
      <c r="FJ2" s="58"/>
      <c r="FK2" s="346" t="s">
        <v>124</v>
      </c>
      <c r="FL2" s="345"/>
      <c r="FM2" s="345"/>
      <c r="FN2" s="345"/>
      <c r="FO2" s="61"/>
      <c r="FP2" s="59"/>
      <c r="FQ2" s="587" t="s">
        <v>113</v>
      </c>
      <c r="FR2" s="588"/>
      <c r="FS2" s="58"/>
      <c r="FT2" s="58"/>
      <c r="FU2" s="58"/>
      <c r="FV2" s="58"/>
      <c r="FW2" s="58"/>
      <c r="FX2" s="58"/>
      <c r="FY2" s="58"/>
      <c r="FZ2" s="346" t="s">
        <v>125</v>
      </c>
      <c r="GA2" s="345"/>
      <c r="GB2" s="345"/>
      <c r="GC2" s="345"/>
      <c r="GD2" s="61"/>
      <c r="GE2" s="59"/>
      <c r="GF2" s="587" t="s">
        <v>113</v>
      </c>
      <c r="GG2" s="588"/>
      <c r="GH2" s="58"/>
      <c r="GI2" s="58"/>
      <c r="GJ2" s="58"/>
      <c r="GK2" s="58"/>
      <c r="GL2" s="58"/>
      <c r="GM2" s="58"/>
      <c r="GN2" s="58"/>
      <c r="GO2" s="346" t="s">
        <v>126</v>
      </c>
      <c r="GP2" s="345"/>
      <c r="GQ2" s="345"/>
      <c r="GR2" s="345"/>
      <c r="GS2" s="61"/>
      <c r="GT2" s="59"/>
      <c r="GU2" s="587" t="s">
        <v>113</v>
      </c>
      <c r="GV2" s="588"/>
      <c r="GW2" s="58"/>
      <c r="GX2" s="58"/>
      <c r="GY2" s="58"/>
      <c r="GZ2" s="58"/>
      <c r="HA2" s="58"/>
      <c r="HB2" s="58"/>
      <c r="HC2" s="58"/>
      <c r="HD2" s="346" t="s">
        <v>127</v>
      </c>
      <c r="HE2" s="345"/>
      <c r="HF2" s="345"/>
      <c r="HG2" s="345"/>
      <c r="HH2" s="61"/>
      <c r="HI2" s="59"/>
      <c r="HJ2" s="587" t="s">
        <v>113</v>
      </c>
      <c r="HK2" s="588"/>
      <c r="HL2" s="58"/>
      <c r="HM2" s="58"/>
      <c r="HN2" s="58"/>
      <c r="HO2" s="58"/>
      <c r="HP2" s="58"/>
      <c r="HQ2" s="58"/>
      <c r="HR2" s="58"/>
      <c r="HS2" s="346" t="s">
        <v>128</v>
      </c>
      <c r="HT2" s="345"/>
      <c r="HU2" s="345"/>
      <c r="HV2" s="345"/>
      <c r="HW2" s="61"/>
      <c r="HX2" s="59"/>
      <c r="HY2" s="587" t="s">
        <v>113</v>
      </c>
      <c r="HZ2" s="588"/>
      <c r="IA2" s="58"/>
      <c r="IB2" s="58"/>
      <c r="IC2" s="58"/>
      <c r="ID2" s="58"/>
      <c r="IE2" s="58"/>
      <c r="IF2" s="58"/>
      <c r="IG2" s="58"/>
      <c r="IH2" s="346" t="s">
        <v>129</v>
      </c>
      <c r="II2" s="345"/>
      <c r="IJ2" s="345"/>
      <c r="IK2" s="345"/>
      <c r="IL2" s="61"/>
      <c r="IM2" s="59"/>
      <c r="IN2" s="587" t="s">
        <v>113</v>
      </c>
      <c r="IO2" s="588"/>
      <c r="IP2" s="58"/>
      <c r="IQ2" s="58"/>
      <c r="IR2" s="58"/>
      <c r="IS2" s="58"/>
      <c r="IT2" s="58"/>
      <c r="IU2" s="58"/>
      <c r="IV2" s="58"/>
      <c r="IW2" s="346" t="s">
        <v>130</v>
      </c>
      <c r="IX2" s="345"/>
      <c r="IY2" s="345"/>
      <c r="IZ2" s="345"/>
      <c r="JA2" s="61"/>
      <c r="JB2" s="59"/>
      <c r="JC2" s="587" t="s">
        <v>113</v>
      </c>
      <c r="JD2" s="588"/>
      <c r="JE2" s="58"/>
      <c r="JF2" s="58"/>
      <c r="JG2" s="58"/>
      <c r="JH2" s="58"/>
      <c r="JI2" s="58"/>
      <c r="JJ2" s="58"/>
      <c r="JK2" s="58"/>
      <c r="JL2" s="346" t="s">
        <v>131</v>
      </c>
      <c r="JM2" s="345"/>
      <c r="JN2" s="345"/>
      <c r="JO2" s="345"/>
      <c r="JP2" s="61"/>
      <c r="JQ2" s="59"/>
      <c r="JR2" s="587" t="s">
        <v>113</v>
      </c>
      <c r="JS2" s="588"/>
      <c r="JT2" s="58"/>
      <c r="JU2" s="58"/>
      <c r="JV2" s="58"/>
      <c r="JW2" s="58"/>
      <c r="JX2" s="58"/>
      <c r="JY2" s="58"/>
      <c r="JZ2" s="58"/>
      <c r="KA2" s="346" t="s">
        <v>132</v>
      </c>
      <c r="KB2" s="345"/>
      <c r="KC2" s="345"/>
      <c r="KD2" s="345"/>
      <c r="KE2" s="61"/>
      <c r="KF2" s="59"/>
      <c r="KG2" s="587" t="s">
        <v>113</v>
      </c>
      <c r="KH2" s="588"/>
      <c r="KI2" s="58"/>
      <c r="KJ2" s="58"/>
      <c r="KK2" s="58"/>
      <c r="KL2" s="58"/>
      <c r="KM2" s="58"/>
      <c r="KN2" s="58"/>
      <c r="KO2" s="58"/>
      <c r="KP2" s="346" t="s">
        <v>447</v>
      </c>
      <c r="KQ2" s="345"/>
      <c r="KR2" s="345"/>
      <c r="KS2" s="345"/>
      <c r="KT2" s="61"/>
      <c r="KU2" s="59"/>
      <c r="KV2" s="587" t="s">
        <v>113</v>
      </c>
      <c r="KW2" s="588"/>
      <c r="KX2" s="58"/>
      <c r="KY2" s="58"/>
      <c r="KZ2" s="58"/>
      <c r="LA2" s="58"/>
      <c r="LB2" s="58"/>
      <c r="LC2" s="58"/>
      <c r="LD2" s="347"/>
      <c r="LE2" s="346" t="s">
        <v>448</v>
      </c>
      <c r="LF2" s="345"/>
      <c r="LG2" s="345"/>
      <c r="LH2" s="345"/>
      <c r="LI2" s="61"/>
      <c r="LJ2" s="59"/>
      <c r="LK2" s="587" t="s">
        <v>113</v>
      </c>
      <c r="LL2" s="588"/>
      <c r="LM2" s="58"/>
      <c r="LN2" s="58"/>
      <c r="LO2" s="58"/>
      <c r="LP2" s="58"/>
      <c r="LQ2" s="58"/>
      <c r="LR2" s="58"/>
      <c r="LS2" s="347"/>
      <c r="LT2" s="346" t="s">
        <v>449</v>
      </c>
      <c r="LU2" s="345"/>
      <c r="LV2" s="345"/>
      <c r="LW2" s="345"/>
      <c r="LX2" s="61"/>
      <c r="LY2" s="59"/>
      <c r="LZ2" s="587" t="s">
        <v>113</v>
      </c>
      <c r="MA2" s="588"/>
      <c r="MB2" s="58"/>
      <c r="MC2" s="58"/>
      <c r="MD2" s="58"/>
      <c r="ME2" s="58"/>
      <c r="MF2" s="58"/>
      <c r="MG2" s="58"/>
      <c r="MH2" s="347"/>
      <c r="MI2" s="346" t="s">
        <v>450</v>
      </c>
      <c r="MJ2" s="345"/>
      <c r="MK2" s="345"/>
      <c r="ML2" s="345"/>
      <c r="MM2" s="61"/>
      <c r="MN2" s="59"/>
      <c r="MO2" s="587" t="s">
        <v>113</v>
      </c>
      <c r="MP2" s="588"/>
      <c r="MQ2" s="58"/>
      <c r="MR2" s="58"/>
      <c r="MS2" s="58"/>
      <c r="MT2" s="58"/>
      <c r="MU2" s="58"/>
      <c r="MV2" s="58"/>
      <c r="MW2" s="347"/>
    </row>
    <row r="3" spans="1:361" ht="17" thickBot="1">
      <c r="A3" s="347"/>
      <c r="B3" s="58"/>
      <c r="C3" s="58"/>
      <c r="D3" s="58"/>
      <c r="E3" s="58"/>
      <c r="F3" s="58"/>
      <c r="G3" s="59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9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9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351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9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9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9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9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9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9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9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9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9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9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9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9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9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  <c r="IZ3" s="58"/>
      <c r="JA3" s="58"/>
      <c r="JB3" s="59"/>
      <c r="JC3" s="58"/>
      <c r="JD3" s="58"/>
      <c r="JE3" s="58"/>
      <c r="JF3" s="58"/>
      <c r="JG3" s="58"/>
      <c r="JH3" s="58"/>
      <c r="JI3" s="58"/>
      <c r="JJ3" s="58"/>
      <c r="JK3" s="58"/>
      <c r="JL3" s="58"/>
      <c r="JM3" s="58"/>
      <c r="JN3" s="58"/>
      <c r="JO3" s="58"/>
      <c r="JP3" s="58"/>
      <c r="JQ3" s="59"/>
      <c r="JR3" s="58"/>
      <c r="JS3" s="58"/>
      <c r="JT3" s="58"/>
      <c r="JU3" s="58"/>
      <c r="JV3" s="58"/>
      <c r="JW3" s="58"/>
      <c r="JX3" s="58"/>
      <c r="JY3" s="58"/>
      <c r="JZ3" s="58"/>
      <c r="KA3" s="58"/>
      <c r="KB3" s="58"/>
      <c r="KC3" s="58"/>
      <c r="KD3" s="58"/>
      <c r="KE3" s="58"/>
      <c r="KF3" s="59"/>
      <c r="KG3" s="58"/>
      <c r="KH3" s="58"/>
      <c r="KI3" s="58"/>
      <c r="KJ3" s="58"/>
      <c r="KK3" s="58"/>
      <c r="KL3" s="58"/>
      <c r="KM3" s="58"/>
      <c r="KN3" s="58"/>
      <c r="KO3" s="58"/>
      <c r="KP3" s="58"/>
      <c r="KQ3" s="58"/>
      <c r="KR3" s="58"/>
      <c r="KS3" s="58"/>
      <c r="KT3" s="58"/>
      <c r="KU3" s="59"/>
      <c r="KV3" s="58"/>
      <c r="KW3" s="58"/>
      <c r="KX3" s="58"/>
      <c r="KY3" s="58"/>
      <c r="KZ3" s="58"/>
      <c r="LA3" s="58"/>
      <c r="LB3" s="58"/>
      <c r="LC3" s="58"/>
      <c r="LD3" s="347"/>
      <c r="LE3" s="58"/>
      <c r="LF3" s="58"/>
      <c r="LG3" s="58"/>
      <c r="LH3" s="58"/>
      <c r="LI3" s="58"/>
      <c r="LJ3" s="59"/>
      <c r="LK3" s="58"/>
      <c r="LL3" s="58"/>
      <c r="LM3" s="58"/>
      <c r="LN3" s="58"/>
      <c r="LO3" s="58"/>
      <c r="LP3" s="58"/>
      <c r="LQ3" s="58"/>
      <c r="LR3" s="58"/>
      <c r="LS3" s="347"/>
      <c r="LT3" s="58"/>
      <c r="LU3" s="58"/>
      <c r="LV3" s="58"/>
      <c r="LW3" s="58"/>
      <c r="LX3" s="58"/>
      <c r="LY3" s="59"/>
      <c r="LZ3" s="58"/>
      <c r="MA3" s="58"/>
      <c r="MB3" s="58"/>
      <c r="MC3" s="58"/>
      <c r="MD3" s="58"/>
      <c r="ME3" s="58"/>
      <c r="MF3" s="58"/>
      <c r="MG3" s="58"/>
      <c r="MH3" s="347"/>
      <c r="MI3" s="58"/>
      <c r="MJ3" s="58"/>
      <c r="MK3" s="58"/>
      <c r="ML3" s="58"/>
      <c r="MM3" s="58"/>
      <c r="MN3" s="59"/>
      <c r="MO3" s="58"/>
      <c r="MP3" s="58"/>
      <c r="MQ3" s="58"/>
      <c r="MR3" s="58"/>
      <c r="MS3" s="58"/>
      <c r="MT3" s="58"/>
      <c r="MU3" s="58"/>
      <c r="MV3" s="58"/>
      <c r="MW3" s="347"/>
    </row>
    <row r="4" spans="1:361" ht="17" thickBot="1">
      <c r="A4" s="347"/>
      <c r="B4" s="58"/>
      <c r="C4" s="58"/>
      <c r="D4" s="127" t="s">
        <v>133</v>
      </c>
      <c r="E4" s="128" t="s">
        <v>134</v>
      </c>
      <c r="F4" s="128" t="s">
        <v>135</v>
      </c>
      <c r="G4" s="128" t="s">
        <v>136</v>
      </c>
      <c r="H4" s="128" t="s">
        <v>137</v>
      </c>
      <c r="I4" s="128" t="s">
        <v>138</v>
      </c>
      <c r="J4" s="152" t="s">
        <v>139</v>
      </c>
      <c r="K4" s="135" t="s">
        <v>140</v>
      </c>
      <c r="L4" s="331" t="s">
        <v>141</v>
      </c>
      <c r="M4" s="128" t="s">
        <v>142</v>
      </c>
      <c r="N4" s="152" t="s">
        <v>143</v>
      </c>
      <c r="O4" s="135" t="s">
        <v>364</v>
      </c>
      <c r="P4" s="58"/>
      <c r="Q4" s="58"/>
      <c r="R4" s="58"/>
      <c r="S4" s="127" t="s">
        <v>133</v>
      </c>
      <c r="T4" s="128" t="s">
        <v>134</v>
      </c>
      <c r="U4" s="128" t="s">
        <v>135</v>
      </c>
      <c r="V4" s="128" t="s">
        <v>136</v>
      </c>
      <c r="W4" s="128" t="s">
        <v>137</v>
      </c>
      <c r="X4" s="128" t="s">
        <v>138</v>
      </c>
      <c r="Y4" s="152" t="s">
        <v>139</v>
      </c>
      <c r="Z4" s="135" t="s">
        <v>140</v>
      </c>
      <c r="AA4" s="331" t="s">
        <v>141</v>
      </c>
      <c r="AB4" s="128" t="s">
        <v>142</v>
      </c>
      <c r="AC4" s="152" t="s">
        <v>143</v>
      </c>
      <c r="AD4" s="135" t="s">
        <v>364</v>
      </c>
      <c r="AE4" s="58"/>
      <c r="AF4" s="58"/>
      <c r="AG4" s="58"/>
      <c r="AH4" s="127" t="s">
        <v>133</v>
      </c>
      <c r="AI4" s="128" t="s">
        <v>134</v>
      </c>
      <c r="AJ4" s="128" t="s">
        <v>135</v>
      </c>
      <c r="AK4" s="128" t="s">
        <v>136</v>
      </c>
      <c r="AL4" s="128" t="s">
        <v>137</v>
      </c>
      <c r="AM4" s="128" t="s">
        <v>138</v>
      </c>
      <c r="AN4" s="152" t="s">
        <v>139</v>
      </c>
      <c r="AO4" s="135" t="s">
        <v>140</v>
      </c>
      <c r="AP4" s="331" t="s">
        <v>141</v>
      </c>
      <c r="AQ4" s="128" t="s">
        <v>142</v>
      </c>
      <c r="AR4" s="152" t="s">
        <v>143</v>
      </c>
      <c r="AS4" s="135" t="s">
        <v>364</v>
      </c>
      <c r="AT4" s="58"/>
      <c r="AU4" s="58"/>
      <c r="AV4" s="58"/>
      <c r="AW4" s="127" t="s">
        <v>133</v>
      </c>
      <c r="AX4" s="128" t="s">
        <v>134</v>
      </c>
      <c r="AY4" s="128" t="s">
        <v>135</v>
      </c>
      <c r="AZ4" s="128" t="s">
        <v>136</v>
      </c>
      <c r="BA4" s="128" t="s">
        <v>137</v>
      </c>
      <c r="BB4" s="128" t="s">
        <v>138</v>
      </c>
      <c r="BC4" s="152" t="s">
        <v>139</v>
      </c>
      <c r="BD4" s="135" t="s">
        <v>140</v>
      </c>
      <c r="BE4" s="331" t="s">
        <v>141</v>
      </c>
      <c r="BF4" s="128" t="s">
        <v>142</v>
      </c>
      <c r="BG4" s="152" t="s">
        <v>143</v>
      </c>
      <c r="BH4" s="135" t="s">
        <v>364</v>
      </c>
      <c r="BI4" s="58"/>
      <c r="BJ4" s="58"/>
      <c r="BK4" s="58"/>
      <c r="BL4" s="127" t="s">
        <v>133</v>
      </c>
      <c r="BM4" s="128" t="s">
        <v>134</v>
      </c>
      <c r="BN4" s="128" t="s">
        <v>135</v>
      </c>
      <c r="BO4" s="128" t="s">
        <v>136</v>
      </c>
      <c r="BP4" s="128" t="s">
        <v>137</v>
      </c>
      <c r="BQ4" s="128" t="s">
        <v>138</v>
      </c>
      <c r="BR4" s="152" t="s">
        <v>139</v>
      </c>
      <c r="BS4" s="135" t="s">
        <v>140</v>
      </c>
      <c r="BT4" s="331" t="s">
        <v>141</v>
      </c>
      <c r="BU4" s="128" t="s">
        <v>142</v>
      </c>
      <c r="BV4" s="152" t="s">
        <v>143</v>
      </c>
      <c r="BW4" s="135" t="s">
        <v>364</v>
      </c>
      <c r="BX4" s="58"/>
      <c r="BY4" s="58"/>
      <c r="BZ4" s="58"/>
      <c r="CA4" s="127" t="s">
        <v>133</v>
      </c>
      <c r="CB4" s="128" t="s">
        <v>134</v>
      </c>
      <c r="CC4" s="128" t="s">
        <v>135</v>
      </c>
      <c r="CD4" s="128" t="s">
        <v>136</v>
      </c>
      <c r="CE4" s="128" t="s">
        <v>137</v>
      </c>
      <c r="CF4" s="128" t="s">
        <v>138</v>
      </c>
      <c r="CG4" s="152" t="s">
        <v>139</v>
      </c>
      <c r="CH4" s="135" t="s">
        <v>140</v>
      </c>
      <c r="CI4" s="331" t="s">
        <v>141</v>
      </c>
      <c r="CJ4" s="128" t="s">
        <v>142</v>
      </c>
      <c r="CK4" s="152" t="s">
        <v>143</v>
      </c>
      <c r="CL4" s="135" t="s">
        <v>364</v>
      </c>
      <c r="CM4" s="58"/>
      <c r="CN4" s="58"/>
      <c r="CO4" s="58"/>
      <c r="CP4" s="127" t="s">
        <v>133</v>
      </c>
      <c r="CQ4" s="128" t="s">
        <v>134</v>
      </c>
      <c r="CR4" s="128" t="s">
        <v>135</v>
      </c>
      <c r="CS4" s="128" t="s">
        <v>136</v>
      </c>
      <c r="CT4" s="128" t="s">
        <v>137</v>
      </c>
      <c r="CU4" s="128" t="s">
        <v>138</v>
      </c>
      <c r="CV4" s="152" t="s">
        <v>139</v>
      </c>
      <c r="CW4" s="135" t="s">
        <v>140</v>
      </c>
      <c r="CX4" s="331" t="s">
        <v>141</v>
      </c>
      <c r="CY4" s="128" t="s">
        <v>142</v>
      </c>
      <c r="CZ4" s="152" t="s">
        <v>143</v>
      </c>
      <c r="DA4" s="135" t="s">
        <v>364</v>
      </c>
      <c r="DB4" s="58"/>
      <c r="DC4" s="58"/>
      <c r="DD4" s="58"/>
      <c r="DE4" s="127" t="s">
        <v>133</v>
      </c>
      <c r="DF4" s="128" t="s">
        <v>134</v>
      </c>
      <c r="DG4" s="128" t="s">
        <v>135</v>
      </c>
      <c r="DH4" s="128" t="s">
        <v>136</v>
      </c>
      <c r="DI4" s="128" t="s">
        <v>137</v>
      </c>
      <c r="DJ4" s="128" t="s">
        <v>138</v>
      </c>
      <c r="DK4" s="152" t="s">
        <v>139</v>
      </c>
      <c r="DL4" s="135" t="s">
        <v>140</v>
      </c>
      <c r="DM4" s="331" t="s">
        <v>141</v>
      </c>
      <c r="DN4" s="128" t="s">
        <v>142</v>
      </c>
      <c r="DO4" s="152" t="s">
        <v>143</v>
      </c>
      <c r="DP4" s="135" t="s">
        <v>364</v>
      </c>
      <c r="DQ4" s="58"/>
      <c r="DR4" s="58"/>
      <c r="DS4" s="58"/>
      <c r="DT4" s="127" t="s">
        <v>133</v>
      </c>
      <c r="DU4" s="128" t="s">
        <v>134</v>
      </c>
      <c r="DV4" s="128" t="s">
        <v>135</v>
      </c>
      <c r="DW4" s="128" t="s">
        <v>136</v>
      </c>
      <c r="DX4" s="128" t="s">
        <v>137</v>
      </c>
      <c r="DY4" s="128" t="s">
        <v>138</v>
      </c>
      <c r="DZ4" s="152" t="s">
        <v>139</v>
      </c>
      <c r="EA4" s="135" t="s">
        <v>140</v>
      </c>
      <c r="EB4" s="331" t="s">
        <v>141</v>
      </c>
      <c r="EC4" s="128" t="s">
        <v>142</v>
      </c>
      <c r="ED4" s="152" t="s">
        <v>143</v>
      </c>
      <c r="EE4" s="135" t="s">
        <v>364</v>
      </c>
      <c r="EF4" s="58"/>
      <c r="EG4" s="58"/>
      <c r="EH4" s="58"/>
      <c r="EI4" s="127" t="s">
        <v>133</v>
      </c>
      <c r="EJ4" s="128" t="s">
        <v>134</v>
      </c>
      <c r="EK4" s="128" t="s">
        <v>135</v>
      </c>
      <c r="EL4" s="128" t="s">
        <v>136</v>
      </c>
      <c r="EM4" s="128" t="s">
        <v>137</v>
      </c>
      <c r="EN4" s="128" t="s">
        <v>138</v>
      </c>
      <c r="EO4" s="152" t="s">
        <v>139</v>
      </c>
      <c r="EP4" s="135" t="s">
        <v>140</v>
      </c>
      <c r="EQ4" s="331" t="s">
        <v>141</v>
      </c>
      <c r="ER4" s="128" t="s">
        <v>142</v>
      </c>
      <c r="ES4" s="152" t="s">
        <v>143</v>
      </c>
      <c r="ET4" s="135" t="s">
        <v>364</v>
      </c>
      <c r="EU4" s="58"/>
      <c r="EV4" s="58"/>
      <c r="EW4" s="58"/>
      <c r="EX4" s="127" t="s">
        <v>133</v>
      </c>
      <c r="EY4" s="128" t="s">
        <v>134</v>
      </c>
      <c r="EZ4" s="128" t="s">
        <v>135</v>
      </c>
      <c r="FA4" s="128" t="s">
        <v>136</v>
      </c>
      <c r="FB4" s="128" t="s">
        <v>137</v>
      </c>
      <c r="FC4" s="128" t="s">
        <v>138</v>
      </c>
      <c r="FD4" s="152" t="s">
        <v>139</v>
      </c>
      <c r="FE4" s="135" t="s">
        <v>140</v>
      </c>
      <c r="FF4" s="331" t="s">
        <v>141</v>
      </c>
      <c r="FG4" s="128" t="s">
        <v>142</v>
      </c>
      <c r="FH4" s="152" t="s">
        <v>143</v>
      </c>
      <c r="FI4" s="135" t="s">
        <v>364</v>
      </c>
      <c r="FJ4" s="58"/>
      <c r="FK4" s="58"/>
      <c r="FL4" s="58"/>
      <c r="FM4" s="127" t="s">
        <v>133</v>
      </c>
      <c r="FN4" s="128" t="s">
        <v>134</v>
      </c>
      <c r="FO4" s="128" t="s">
        <v>135</v>
      </c>
      <c r="FP4" s="128" t="s">
        <v>136</v>
      </c>
      <c r="FQ4" s="128" t="s">
        <v>137</v>
      </c>
      <c r="FR4" s="128" t="s">
        <v>138</v>
      </c>
      <c r="FS4" s="152" t="s">
        <v>139</v>
      </c>
      <c r="FT4" s="135" t="s">
        <v>140</v>
      </c>
      <c r="FU4" s="331" t="s">
        <v>141</v>
      </c>
      <c r="FV4" s="128" t="s">
        <v>142</v>
      </c>
      <c r="FW4" s="152" t="s">
        <v>143</v>
      </c>
      <c r="FX4" s="135" t="s">
        <v>364</v>
      </c>
      <c r="FY4" s="58"/>
      <c r="FZ4" s="58"/>
      <c r="GA4" s="58"/>
      <c r="GB4" s="127" t="s">
        <v>133</v>
      </c>
      <c r="GC4" s="128" t="s">
        <v>134</v>
      </c>
      <c r="GD4" s="128" t="s">
        <v>135</v>
      </c>
      <c r="GE4" s="128" t="s">
        <v>136</v>
      </c>
      <c r="GF4" s="128" t="s">
        <v>137</v>
      </c>
      <c r="GG4" s="128" t="s">
        <v>138</v>
      </c>
      <c r="GH4" s="152" t="s">
        <v>139</v>
      </c>
      <c r="GI4" s="135" t="s">
        <v>140</v>
      </c>
      <c r="GJ4" s="331" t="s">
        <v>141</v>
      </c>
      <c r="GK4" s="128" t="s">
        <v>142</v>
      </c>
      <c r="GL4" s="152" t="s">
        <v>143</v>
      </c>
      <c r="GM4" s="135" t="s">
        <v>364</v>
      </c>
      <c r="GN4" s="58"/>
      <c r="GO4" s="58"/>
      <c r="GP4" s="58"/>
      <c r="GQ4" s="127" t="s">
        <v>133</v>
      </c>
      <c r="GR4" s="128" t="s">
        <v>134</v>
      </c>
      <c r="GS4" s="128" t="s">
        <v>135</v>
      </c>
      <c r="GT4" s="128" t="s">
        <v>136</v>
      </c>
      <c r="GU4" s="128" t="s">
        <v>137</v>
      </c>
      <c r="GV4" s="128" t="s">
        <v>138</v>
      </c>
      <c r="GW4" s="152" t="s">
        <v>139</v>
      </c>
      <c r="GX4" s="135" t="s">
        <v>140</v>
      </c>
      <c r="GY4" s="331" t="s">
        <v>141</v>
      </c>
      <c r="GZ4" s="128" t="s">
        <v>142</v>
      </c>
      <c r="HA4" s="152" t="s">
        <v>143</v>
      </c>
      <c r="HB4" s="135" t="s">
        <v>364</v>
      </c>
      <c r="HC4" s="58"/>
      <c r="HD4" s="58"/>
      <c r="HE4" s="58"/>
      <c r="HF4" s="127" t="s">
        <v>133</v>
      </c>
      <c r="HG4" s="128" t="s">
        <v>134</v>
      </c>
      <c r="HH4" s="128" t="s">
        <v>135</v>
      </c>
      <c r="HI4" s="128" t="s">
        <v>136</v>
      </c>
      <c r="HJ4" s="128" t="s">
        <v>137</v>
      </c>
      <c r="HK4" s="128" t="s">
        <v>138</v>
      </c>
      <c r="HL4" s="152" t="s">
        <v>139</v>
      </c>
      <c r="HM4" s="135" t="s">
        <v>140</v>
      </c>
      <c r="HN4" s="331" t="s">
        <v>141</v>
      </c>
      <c r="HO4" s="128" t="s">
        <v>142</v>
      </c>
      <c r="HP4" s="152" t="s">
        <v>143</v>
      </c>
      <c r="HQ4" s="135" t="s">
        <v>364</v>
      </c>
      <c r="HR4" s="58"/>
      <c r="HS4" s="58"/>
      <c r="HT4" s="58"/>
      <c r="HU4" s="127" t="s">
        <v>133</v>
      </c>
      <c r="HV4" s="128" t="s">
        <v>134</v>
      </c>
      <c r="HW4" s="128" t="s">
        <v>135</v>
      </c>
      <c r="HX4" s="128" t="s">
        <v>136</v>
      </c>
      <c r="HY4" s="128" t="s">
        <v>137</v>
      </c>
      <c r="HZ4" s="128" t="s">
        <v>138</v>
      </c>
      <c r="IA4" s="152" t="s">
        <v>139</v>
      </c>
      <c r="IB4" s="135" t="s">
        <v>140</v>
      </c>
      <c r="IC4" s="331" t="s">
        <v>141</v>
      </c>
      <c r="ID4" s="128" t="s">
        <v>142</v>
      </c>
      <c r="IE4" s="152" t="s">
        <v>143</v>
      </c>
      <c r="IF4" s="135" t="s">
        <v>364</v>
      </c>
      <c r="IG4" s="58"/>
      <c r="IH4" s="58"/>
      <c r="II4" s="58"/>
      <c r="IJ4" s="127" t="s">
        <v>133</v>
      </c>
      <c r="IK4" s="128" t="s">
        <v>134</v>
      </c>
      <c r="IL4" s="128" t="s">
        <v>135</v>
      </c>
      <c r="IM4" s="128" t="s">
        <v>136</v>
      </c>
      <c r="IN4" s="128" t="s">
        <v>137</v>
      </c>
      <c r="IO4" s="128" t="s">
        <v>138</v>
      </c>
      <c r="IP4" s="152" t="s">
        <v>139</v>
      </c>
      <c r="IQ4" s="135" t="s">
        <v>140</v>
      </c>
      <c r="IR4" s="331" t="s">
        <v>141</v>
      </c>
      <c r="IS4" s="128" t="s">
        <v>142</v>
      </c>
      <c r="IT4" s="152" t="s">
        <v>143</v>
      </c>
      <c r="IU4" s="135" t="s">
        <v>364</v>
      </c>
      <c r="IV4" s="58"/>
      <c r="IW4" s="58"/>
      <c r="IX4" s="58"/>
      <c r="IY4" s="127" t="s">
        <v>133</v>
      </c>
      <c r="IZ4" s="128" t="s">
        <v>134</v>
      </c>
      <c r="JA4" s="128" t="s">
        <v>135</v>
      </c>
      <c r="JB4" s="128" t="s">
        <v>136</v>
      </c>
      <c r="JC4" s="128" t="s">
        <v>137</v>
      </c>
      <c r="JD4" s="128" t="s">
        <v>138</v>
      </c>
      <c r="JE4" s="152" t="s">
        <v>139</v>
      </c>
      <c r="JF4" s="135" t="s">
        <v>140</v>
      </c>
      <c r="JG4" s="331" t="s">
        <v>141</v>
      </c>
      <c r="JH4" s="128" t="s">
        <v>142</v>
      </c>
      <c r="JI4" s="152" t="s">
        <v>143</v>
      </c>
      <c r="JJ4" s="135" t="s">
        <v>364</v>
      </c>
      <c r="JK4" s="58"/>
      <c r="JL4" s="58"/>
      <c r="JM4" s="58"/>
      <c r="JN4" s="127" t="s">
        <v>133</v>
      </c>
      <c r="JO4" s="128" t="s">
        <v>134</v>
      </c>
      <c r="JP4" s="128" t="s">
        <v>135</v>
      </c>
      <c r="JQ4" s="128" t="s">
        <v>136</v>
      </c>
      <c r="JR4" s="128" t="s">
        <v>137</v>
      </c>
      <c r="JS4" s="128" t="s">
        <v>138</v>
      </c>
      <c r="JT4" s="152" t="s">
        <v>139</v>
      </c>
      <c r="JU4" s="135" t="s">
        <v>140</v>
      </c>
      <c r="JV4" s="331" t="s">
        <v>141</v>
      </c>
      <c r="JW4" s="128" t="s">
        <v>142</v>
      </c>
      <c r="JX4" s="152" t="s">
        <v>143</v>
      </c>
      <c r="JY4" s="135" t="s">
        <v>364</v>
      </c>
      <c r="JZ4" s="58"/>
      <c r="KA4" s="58"/>
      <c r="KB4" s="58"/>
      <c r="KC4" s="127" t="s">
        <v>133</v>
      </c>
      <c r="KD4" s="128" t="s">
        <v>134</v>
      </c>
      <c r="KE4" s="128" t="s">
        <v>135</v>
      </c>
      <c r="KF4" s="128" t="s">
        <v>136</v>
      </c>
      <c r="KG4" s="128" t="s">
        <v>137</v>
      </c>
      <c r="KH4" s="128" t="s">
        <v>138</v>
      </c>
      <c r="KI4" s="152" t="s">
        <v>139</v>
      </c>
      <c r="KJ4" s="135" t="s">
        <v>140</v>
      </c>
      <c r="KK4" s="331" t="s">
        <v>141</v>
      </c>
      <c r="KL4" s="128" t="s">
        <v>142</v>
      </c>
      <c r="KM4" s="152" t="s">
        <v>143</v>
      </c>
      <c r="KN4" s="135" t="s">
        <v>364</v>
      </c>
      <c r="KO4" s="58"/>
      <c r="KP4" s="58"/>
      <c r="KQ4" s="58"/>
      <c r="KR4" s="127" t="s">
        <v>133</v>
      </c>
      <c r="KS4" s="128" t="s">
        <v>134</v>
      </c>
      <c r="KT4" s="128" t="s">
        <v>135</v>
      </c>
      <c r="KU4" s="128" t="s">
        <v>136</v>
      </c>
      <c r="KV4" s="128" t="s">
        <v>137</v>
      </c>
      <c r="KW4" s="128" t="s">
        <v>138</v>
      </c>
      <c r="KX4" s="152" t="s">
        <v>139</v>
      </c>
      <c r="KY4" s="135" t="s">
        <v>140</v>
      </c>
      <c r="KZ4" s="331" t="s">
        <v>141</v>
      </c>
      <c r="LA4" s="128" t="s">
        <v>142</v>
      </c>
      <c r="LB4" s="152" t="s">
        <v>143</v>
      </c>
      <c r="LC4" s="135" t="s">
        <v>364</v>
      </c>
      <c r="LD4" s="347"/>
      <c r="LE4" s="58"/>
      <c r="LF4" s="58"/>
      <c r="LG4" s="127" t="s">
        <v>133</v>
      </c>
      <c r="LH4" s="128" t="s">
        <v>134</v>
      </c>
      <c r="LI4" s="128" t="s">
        <v>135</v>
      </c>
      <c r="LJ4" s="128" t="s">
        <v>136</v>
      </c>
      <c r="LK4" s="128" t="s">
        <v>137</v>
      </c>
      <c r="LL4" s="128" t="s">
        <v>138</v>
      </c>
      <c r="LM4" s="152" t="s">
        <v>139</v>
      </c>
      <c r="LN4" s="135" t="s">
        <v>140</v>
      </c>
      <c r="LO4" s="331" t="s">
        <v>141</v>
      </c>
      <c r="LP4" s="128" t="s">
        <v>142</v>
      </c>
      <c r="LQ4" s="152" t="s">
        <v>143</v>
      </c>
      <c r="LR4" s="135" t="s">
        <v>364</v>
      </c>
      <c r="LS4" s="347"/>
      <c r="LT4" s="58"/>
      <c r="LU4" s="58"/>
      <c r="LV4" s="127" t="s">
        <v>133</v>
      </c>
      <c r="LW4" s="128" t="s">
        <v>134</v>
      </c>
      <c r="LX4" s="128" t="s">
        <v>135</v>
      </c>
      <c r="LY4" s="128" t="s">
        <v>136</v>
      </c>
      <c r="LZ4" s="128" t="s">
        <v>137</v>
      </c>
      <c r="MA4" s="128" t="s">
        <v>138</v>
      </c>
      <c r="MB4" s="152" t="s">
        <v>139</v>
      </c>
      <c r="MC4" s="135" t="s">
        <v>140</v>
      </c>
      <c r="MD4" s="331" t="s">
        <v>141</v>
      </c>
      <c r="ME4" s="128" t="s">
        <v>142</v>
      </c>
      <c r="MF4" s="152" t="s">
        <v>143</v>
      </c>
      <c r="MG4" s="135" t="s">
        <v>364</v>
      </c>
      <c r="MH4" s="347"/>
      <c r="MI4" s="58"/>
      <c r="MJ4" s="58"/>
      <c r="MK4" s="485" t="s">
        <v>133</v>
      </c>
      <c r="ML4" s="486" t="s">
        <v>134</v>
      </c>
      <c r="MM4" s="486" t="s">
        <v>135</v>
      </c>
      <c r="MN4" s="486" t="s">
        <v>136</v>
      </c>
      <c r="MO4" s="486" t="s">
        <v>137</v>
      </c>
      <c r="MP4" s="486" t="s">
        <v>138</v>
      </c>
      <c r="MQ4" s="487" t="s">
        <v>139</v>
      </c>
      <c r="MR4" s="488" t="s">
        <v>140</v>
      </c>
      <c r="MS4" s="486" t="s">
        <v>141</v>
      </c>
      <c r="MT4" s="486" t="s">
        <v>142</v>
      </c>
      <c r="MU4" s="487" t="s">
        <v>143</v>
      </c>
      <c r="MV4" s="488" t="s">
        <v>364</v>
      </c>
      <c r="MW4" s="347"/>
    </row>
    <row r="5" spans="1:361">
      <c r="A5" s="347"/>
      <c r="B5" s="58"/>
      <c r="C5" s="58"/>
      <c r="D5" s="150">
        <v>1</v>
      </c>
      <c r="E5" s="124" t="s">
        <v>144</v>
      </c>
      <c r="F5" s="124" t="s">
        <v>144</v>
      </c>
      <c r="G5" s="118"/>
      <c r="H5" s="124"/>
      <c r="I5" s="124"/>
      <c r="J5" s="151" t="s">
        <v>144</v>
      </c>
      <c r="K5" s="118" t="str">
        <f>IFERROR(IF(J5&gt;=5,VLOOKUP(J5,Brutos!$K$3:$AE$10,MATCH(I5,Brutos!$K$3:$AE$3,0),0),0),"")</f>
        <v/>
      </c>
      <c r="L5" s="124"/>
      <c r="M5" s="124"/>
      <c r="N5" s="125" t="str">
        <f>IF(SUMPRODUCT((H5)*(I5)*(L5))=0,"",SUMPRODUCT((H5)*(I5)*(L5)))</f>
        <v/>
      </c>
      <c r="O5" s="153"/>
      <c r="P5" s="58"/>
      <c r="Q5" s="58"/>
      <c r="R5" s="58"/>
      <c r="S5" s="150">
        <v>1</v>
      </c>
      <c r="T5" s="124" t="s">
        <v>144</v>
      </c>
      <c r="U5" s="124" t="s">
        <v>144</v>
      </c>
      <c r="V5" s="118"/>
      <c r="W5" s="124"/>
      <c r="X5" s="124"/>
      <c r="Y5" s="151" t="s">
        <v>144</v>
      </c>
      <c r="Z5" s="118" t="str">
        <f>IFERROR(IF(Y5&gt;=5,VLOOKUP(Y5,Brutos!$K$3:$AE$10,MATCH(X5,Brutos!$K$3:$AE$3,0),0),0),"")</f>
        <v/>
      </c>
      <c r="AA5" s="124"/>
      <c r="AB5" s="124"/>
      <c r="AC5" s="125" t="str">
        <f>IF(SUMPRODUCT((W5)*(X5)*(AA5))=0,"",SUMPRODUCT((W5)*(X5)*(AA5)))</f>
        <v/>
      </c>
      <c r="AD5" s="153"/>
      <c r="AE5" s="58"/>
      <c r="AF5" s="58"/>
      <c r="AG5" s="58"/>
      <c r="AH5" s="150">
        <v>1</v>
      </c>
      <c r="AI5" s="124" t="s">
        <v>144</v>
      </c>
      <c r="AJ5" s="124" t="s">
        <v>144</v>
      </c>
      <c r="AK5" s="118"/>
      <c r="AL5" s="124"/>
      <c r="AM5" s="124"/>
      <c r="AN5" s="151" t="s">
        <v>144</v>
      </c>
      <c r="AO5" s="118" t="str">
        <f>IFERROR(IF(AN5&gt;=5,VLOOKUP(AN5,Brutos!$K$3:$AE$10,MATCH(AM5,Brutos!$K$3:$AE$3,0),0),0),"")</f>
        <v/>
      </c>
      <c r="AP5" s="124"/>
      <c r="AQ5" s="124"/>
      <c r="AR5" s="125" t="str">
        <f>IF(SUMPRODUCT((AL5)*(AM5)*(AP5))=0,"",SUMPRODUCT((AL5)*(AM5)*(AP5)))</f>
        <v/>
      </c>
      <c r="AS5" s="153"/>
      <c r="AT5" s="58"/>
      <c r="AU5" s="58"/>
      <c r="AV5" s="58"/>
      <c r="AW5" s="150">
        <v>1</v>
      </c>
      <c r="AX5" s="124" t="s">
        <v>144</v>
      </c>
      <c r="AY5" s="124" t="s">
        <v>144</v>
      </c>
      <c r="AZ5" s="118"/>
      <c r="BA5" s="124"/>
      <c r="BB5" s="124"/>
      <c r="BC5" s="151" t="s">
        <v>144</v>
      </c>
      <c r="BD5" s="118" t="str">
        <f>IFERROR(IF(BC5&gt;=5,VLOOKUP(BC5,Brutos!$K$3:$AE$10,MATCH(BB5,Brutos!$K$3:$AE$3,0),0),0),"")</f>
        <v/>
      </c>
      <c r="BE5" s="124"/>
      <c r="BF5" s="124"/>
      <c r="BG5" s="125" t="str">
        <f>IF(SUMPRODUCT((BA5)*(BB5)*(BE5))=0,"",SUMPRODUCT((BA5)*(BB5)*(BE5)))</f>
        <v/>
      </c>
      <c r="BH5" s="153"/>
      <c r="BI5" s="58"/>
      <c r="BJ5" s="58"/>
      <c r="BK5" s="58"/>
      <c r="BL5" s="150">
        <v>1</v>
      </c>
      <c r="BM5" s="124" t="s">
        <v>144</v>
      </c>
      <c r="BN5" s="124" t="s">
        <v>144</v>
      </c>
      <c r="BO5" s="118"/>
      <c r="BP5" s="124"/>
      <c r="BQ5" s="124"/>
      <c r="BR5" s="151" t="s">
        <v>144</v>
      </c>
      <c r="BS5" s="118" t="str">
        <f>IFERROR(IF(BR5&gt;=5,VLOOKUP(BR5,Brutos!$K$3:$AE$10,MATCH(BQ5,Brutos!$K$3:$AE$3,0),0),0),"")</f>
        <v/>
      </c>
      <c r="BT5" s="124"/>
      <c r="BU5" s="124"/>
      <c r="BV5" s="125" t="str">
        <f>IF(SUMPRODUCT((BP5)*(BQ5)*(BT5))=0,"",SUMPRODUCT((BP5)*(BQ5)*(BT5)))</f>
        <v/>
      </c>
      <c r="BW5" s="153"/>
      <c r="BX5" s="58"/>
      <c r="BY5" s="58"/>
      <c r="BZ5" s="58"/>
      <c r="CA5" s="150">
        <v>1</v>
      </c>
      <c r="CB5" s="124" t="s">
        <v>144</v>
      </c>
      <c r="CC5" s="124" t="s">
        <v>144</v>
      </c>
      <c r="CD5" s="118"/>
      <c r="CE5" s="124"/>
      <c r="CF5" s="124"/>
      <c r="CG5" s="151" t="s">
        <v>144</v>
      </c>
      <c r="CH5" s="118" t="str">
        <f>IFERROR(IF(CG5&gt;=5,VLOOKUP(CG5,Brutos!$K$3:$AE$10,MATCH(CF5,Brutos!$K$3:$AE$3,0),0),0),"")</f>
        <v/>
      </c>
      <c r="CI5" s="124"/>
      <c r="CJ5" s="124"/>
      <c r="CK5" s="125" t="str">
        <f>IF(SUMPRODUCT((CE5)*(CF5)*(CI5))=0,"",SUMPRODUCT((CE5)*(CF5)*(CI5)))</f>
        <v/>
      </c>
      <c r="CL5" s="153"/>
      <c r="CM5" s="58"/>
      <c r="CN5" s="58"/>
      <c r="CO5" s="58"/>
      <c r="CP5" s="150">
        <v>1</v>
      </c>
      <c r="CQ5" s="124" t="s">
        <v>144</v>
      </c>
      <c r="CR5" s="124" t="s">
        <v>144</v>
      </c>
      <c r="CS5" s="118"/>
      <c r="CT5" s="124"/>
      <c r="CU5" s="124"/>
      <c r="CV5" s="151" t="s">
        <v>144</v>
      </c>
      <c r="CW5" s="118" t="str">
        <f>IFERROR(IF(CV5&gt;=5,VLOOKUP(CV5,Brutos!$K$3:$AE$10,MATCH(CU5,Brutos!$K$3:$AE$3,0),0),0),"")</f>
        <v/>
      </c>
      <c r="CX5" s="124"/>
      <c r="CY5" s="124"/>
      <c r="CZ5" s="125" t="str">
        <f>IF(SUMPRODUCT((CT5)*(CU5)*(CX5))=0,"",SUMPRODUCT((CT5)*(CU5)*(CX5)))</f>
        <v/>
      </c>
      <c r="DA5" s="153"/>
      <c r="DB5" s="58"/>
      <c r="DC5" s="58"/>
      <c r="DD5" s="58"/>
      <c r="DE5" s="150">
        <v>1</v>
      </c>
      <c r="DF5" s="124" t="s">
        <v>144</v>
      </c>
      <c r="DG5" s="124" t="s">
        <v>144</v>
      </c>
      <c r="DH5" s="118"/>
      <c r="DI5" s="124"/>
      <c r="DJ5" s="124"/>
      <c r="DK5" s="151" t="s">
        <v>144</v>
      </c>
      <c r="DL5" s="118" t="str">
        <f>IFERROR(IF(DK5&gt;=5,VLOOKUP(DK5,Brutos!$K$3:$AE$10,MATCH(DJ5,Brutos!$K$3:$AE$3,0),0),0),"")</f>
        <v/>
      </c>
      <c r="DM5" s="124"/>
      <c r="DN5" s="124"/>
      <c r="DO5" s="125" t="str">
        <f>IF(SUMPRODUCT((DI5)*(DJ5)*(DM5))=0,"",SUMPRODUCT((DI5)*(DJ5)*(DM5)))</f>
        <v/>
      </c>
      <c r="DP5" s="153"/>
      <c r="DQ5" s="58"/>
      <c r="DR5" s="58"/>
      <c r="DS5" s="58"/>
      <c r="DT5" s="150">
        <v>1</v>
      </c>
      <c r="DU5" s="124" t="s">
        <v>144</v>
      </c>
      <c r="DV5" s="124" t="s">
        <v>144</v>
      </c>
      <c r="DW5" s="118"/>
      <c r="DX5" s="124"/>
      <c r="DY5" s="124"/>
      <c r="DZ5" s="151" t="s">
        <v>144</v>
      </c>
      <c r="EA5" s="118" t="str">
        <f>IFERROR(IF(DZ5&gt;=5,VLOOKUP(DZ5,Brutos!$K$3:$AE$10,MATCH(DY5,Brutos!$K$3:$AE$3,0),0),0),"")</f>
        <v/>
      </c>
      <c r="EB5" s="124"/>
      <c r="EC5" s="124"/>
      <c r="ED5" s="125" t="str">
        <f>IF(SUMPRODUCT((DX5)*(DY5)*(EB5))=0,"",SUMPRODUCT((DX5)*(DY5)*(EB5)))</f>
        <v/>
      </c>
      <c r="EE5" s="153"/>
      <c r="EF5" s="58"/>
      <c r="EG5" s="58"/>
      <c r="EH5" s="58"/>
      <c r="EI5" s="150">
        <v>1</v>
      </c>
      <c r="EJ5" s="124" t="s">
        <v>144</v>
      </c>
      <c r="EK5" s="124" t="s">
        <v>144</v>
      </c>
      <c r="EL5" s="118"/>
      <c r="EM5" s="124"/>
      <c r="EN5" s="124"/>
      <c r="EO5" s="151" t="s">
        <v>144</v>
      </c>
      <c r="EP5" s="118" t="str">
        <f>IFERROR(IF(EO5&gt;=5,VLOOKUP(EO5,Brutos!$K$3:$AE$10,MATCH(EN5,Brutos!$K$3:$AE$3,0),0),0),"")</f>
        <v/>
      </c>
      <c r="EQ5" s="124"/>
      <c r="ER5" s="124"/>
      <c r="ES5" s="125" t="str">
        <f>IF(SUMPRODUCT((EM5)*(EN5)*(EQ5))=0,"",SUMPRODUCT((EM5)*(EN5)*(EQ5)))</f>
        <v/>
      </c>
      <c r="ET5" s="153"/>
      <c r="EU5" s="58"/>
      <c r="EV5" s="58"/>
      <c r="EW5" s="58"/>
      <c r="EX5" s="150">
        <v>1</v>
      </c>
      <c r="EY5" s="124" t="s">
        <v>144</v>
      </c>
      <c r="EZ5" s="124" t="s">
        <v>144</v>
      </c>
      <c r="FA5" s="118"/>
      <c r="FB5" s="124"/>
      <c r="FC5" s="124"/>
      <c r="FD5" s="151" t="s">
        <v>144</v>
      </c>
      <c r="FE5" s="118" t="str">
        <f>IFERROR(IF(FD5&gt;=5,VLOOKUP(FD5,Brutos!$K$3:$AE$10,MATCH(FC5,Brutos!$K$3:$AE$3,0),0),0),"")</f>
        <v/>
      </c>
      <c r="FF5" s="124"/>
      <c r="FG5" s="124"/>
      <c r="FH5" s="125" t="str">
        <f>IF(SUMPRODUCT((FB5)*(FC5)*(FF5))=0,"",SUMPRODUCT((FB5)*(FC5)*(FF5)))</f>
        <v/>
      </c>
      <c r="FI5" s="153"/>
      <c r="FJ5" s="58"/>
      <c r="FK5" s="58"/>
      <c r="FL5" s="58"/>
      <c r="FM5" s="150">
        <v>1</v>
      </c>
      <c r="FN5" s="124" t="s">
        <v>144</v>
      </c>
      <c r="FO5" s="124" t="s">
        <v>144</v>
      </c>
      <c r="FP5" s="118"/>
      <c r="FQ5" s="124"/>
      <c r="FR5" s="124"/>
      <c r="FS5" s="151" t="s">
        <v>144</v>
      </c>
      <c r="FT5" s="118" t="str">
        <f>IFERROR(IF(FS5&gt;=5,VLOOKUP(FS5,Brutos!$K$3:$AE$10,MATCH(FR5,Brutos!$K$3:$AE$3,0),0),0),"")</f>
        <v/>
      </c>
      <c r="FU5" s="124"/>
      <c r="FV5" s="124"/>
      <c r="FW5" s="125" t="str">
        <f>IF(SUMPRODUCT((FQ5)*(FR5)*(FU5))=0,"",SUMPRODUCT((FQ5)*(FR5)*(FU5)))</f>
        <v/>
      </c>
      <c r="FX5" s="153"/>
      <c r="FY5" s="58"/>
      <c r="FZ5" s="58"/>
      <c r="GA5" s="58"/>
      <c r="GB5" s="150">
        <v>1</v>
      </c>
      <c r="GC5" s="124" t="s">
        <v>144</v>
      </c>
      <c r="GD5" s="124" t="s">
        <v>144</v>
      </c>
      <c r="GE5" s="118"/>
      <c r="GF5" s="124"/>
      <c r="GG5" s="124"/>
      <c r="GH5" s="151" t="s">
        <v>144</v>
      </c>
      <c r="GI5" s="118" t="str">
        <f>IFERROR(IF(GH5&gt;=5,VLOOKUP(GH5,Brutos!$K$3:$AE$10,MATCH(GG5,Brutos!$K$3:$AE$3,0),0),0),"")</f>
        <v/>
      </c>
      <c r="GJ5" s="124"/>
      <c r="GK5" s="124"/>
      <c r="GL5" s="125" t="str">
        <f>IF(SUMPRODUCT((GF5)*(GG5)*(GJ5))=0,"",SUMPRODUCT((GF5)*(GG5)*(GJ5)))</f>
        <v/>
      </c>
      <c r="GM5" s="153"/>
      <c r="GN5" s="58"/>
      <c r="GO5" s="58"/>
      <c r="GP5" s="58"/>
      <c r="GQ5" s="150">
        <v>1</v>
      </c>
      <c r="GR5" s="124" t="s">
        <v>144</v>
      </c>
      <c r="GS5" s="124" t="s">
        <v>144</v>
      </c>
      <c r="GT5" s="118"/>
      <c r="GU5" s="124"/>
      <c r="GV5" s="124"/>
      <c r="GW5" s="151" t="s">
        <v>144</v>
      </c>
      <c r="GX5" s="118" t="str">
        <f>IFERROR(IF(GW5&gt;=5,VLOOKUP(GW5,Brutos!$K$3:$AE$10,MATCH(GV5,Brutos!$K$3:$AE$3,0),0),0),"")</f>
        <v/>
      </c>
      <c r="GY5" s="124"/>
      <c r="GZ5" s="124"/>
      <c r="HA5" s="125" t="str">
        <f>IF(SUMPRODUCT((GU5)*(GV5)*(GY5))=0,"",SUMPRODUCT((GU5)*(GV5)*(GY5)))</f>
        <v/>
      </c>
      <c r="HB5" s="153"/>
      <c r="HC5" s="58"/>
      <c r="HD5" s="58"/>
      <c r="HE5" s="58"/>
      <c r="HF5" s="150">
        <v>1</v>
      </c>
      <c r="HG5" s="124" t="s">
        <v>144</v>
      </c>
      <c r="HH5" s="124" t="s">
        <v>144</v>
      </c>
      <c r="HI5" s="118"/>
      <c r="HJ5" s="124"/>
      <c r="HK5" s="124"/>
      <c r="HL5" s="151" t="s">
        <v>144</v>
      </c>
      <c r="HM5" s="118" t="str">
        <f>IFERROR(IF(HL5&gt;=5,VLOOKUP(HL5,Brutos!$K$3:$AE$10,MATCH(HK5,Brutos!$K$3:$AE$3,0),0),0),"")</f>
        <v/>
      </c>
      <c r="HN5" s="124"/>
      <c r="HO5" s="124"/>
      <c r="HP5" s="125" t="str">
        <f>IF(SUMPRODUCT((HJ5)*(HK5)*(HN5))=0,"",SUMPRODUCT((HJ5)*(HK5)*(HN5)))</f>
        <v/>
      </c>
      <c r="HQ5" s="153"/>
      <c r="HR5" s="58"/>
      <c r="HS5" s="58"/>
      <c r="HT5" s="58"/>
      <c r="HU5" s="150">
        <v>1</v>
      </c>
      <c r="HV5" s="124" t="s">
        <v>144</v>
      </c>
      <c r="HW5" s="124" t="s">
        <v>144</v>
      </c>
      <c r="HX5" s="118"/>
      <c r="HY5" s="124"/>
      <c r="HZ5" s="124"/>
      <c r="IA5" s="151" t="s">
        <v>144</v>
      </c>
      <c r="IB5" s="118" t="str">
        <f>IFERROR(IF(IA5&gt;=5,VLOOKUP(IA5,Brutos!$K$3:$AE$10,MATCH(HZ5,Brutos!$K$3:$AE$3,0),0),0),"")</f>
        <v/>
      </c>
      <c r="IC5" s="124"/>
      <c r="ID5" s="124"/>
      <c r="IE5" s="125" t="str">
        <f>IF(SUMPRODUCT((HY5)*(HZ5)*(IC5))=0,"",SUMPRODUCT((HY5)*(HZ5)*(IC5)))</f>
        <v/>
      </c>
      <c r="IF5" s="153"/>
      <c r="IG5" s="58"/>
      <c r="IH5" s="58"/>
      <c r="II5" s="58"/>
      <c r="IJ5" s="150">
        <v>1</v>
      </c>
      <c r="IK5" s="124" t="s">
        <v>144</v>
      </c>
      <c r="IL5" s="124" t="s">
        <v>144</v>
      </c>
      <c r="IM5" s="118"/>
      <c r="IN5" s="124"/>
      <c r="IO5" s="124"/>
      <c r="IP5" s="151" t="s">
        <v>144</v>
      </c>
      <c r="IQ5" s="118" t="str">
        <f>IFERROR(IF(IP5&gt;=5,VLOOKUP(IP5,Brutos!$K$3:$AE$10,MATCH(IO5,Brutos!$K$3:$AE$3,0),0),0),"")</f>
        <v/>
      </c>
      <c r="IR5" s="124"/>
      <c r="IS5" s="124"/>
      <c r="IT5" s="125" t="str">
        <f>IF(SUMPRODUCT((IN5)*(IO5)*(IR5))=0,"",SUMPRODUCT((IN5)*(IO5)*(IR5)))</f>
        <v/>
      </c>
      <c r="IU5" s="153"/>
      <c r="IV5" s="58"/>
      <c r="IW5" s="58"/>
      <c r="IX5" s="58"/>
      <c r="IY5" s="150">
        <v>1</v>
      </c>
      <c r="IZ5" s="124" t="s">
        <v>144</v>
      </c>
      <c r="JA5" s="124" t="s">
        <v>144</v>
      </c>
      <c r="JB5" s="118"/>
      <c r="JC5" s="124"/>
      <c r="JD5" s="124"/>
      <c r="JE5" s="151" t="s">
        <v>144</v>
      </c>
      <c r="JF5" s="118" t="str">
        <f>IFERROR(IF(JE5&gt;=5,VLOOKUP(JE5,Brutos!$K$3:$AE$10,MATCH(JD5,Brutos!$K$3:$AE$3,0),0),0),"")</f>
        <v/>
      </c>
      <c r="JG5" s="124"/>
      <c r="JH5" s="124"/>
      <c r="JI5" s="125" t="str">
        <f>IF(SUMPRODUCT((JC5)*(JD5)*(JG5))=0,"",SUMPRODUCT((JC5)*(JD5)*(JG5)))</f>
        <v/>
      </c>
      <c r="JJ5" s="153"/>
      <c r="JK5" s="58"/>
      <c r="JL5" s="58"/>
      <c r="JM5" s="58"/>
      <c r="JN5" s="150">
        <v>1</v>
      </c>
      <c r="JO5" s="124" t="s">
        <v>144</v>
      </c>
      <c r="JP5" s="124" t="s">
        <v>144</v>
      </c>
      <c r="JQ5" s="118"/>
      <c r="JR5" s="124"/>
      <c r="JS5" s="124"/>
      <c r="JT5" s="151" t="s">
        <v>144</v>
      </c>
      <c r="JU5" s="118" t="str">
        <f>IFERROR(IF(JT5&gt;=5,VLOOKUP(JT5,Brutos!$K$3:$AE$10,MATCH(JS5,Brutos!$K$3:$AE$3,0),0),0),"")</f>
        <v/>
      </c>
      <c r="JV5" s="124"/>
      <c r="JW5" s="124"/>
      <c r="JX5" s="125" t="str">
        <f>IF(SUMPRODUCT((JR5)*(JS5)*(JV5))=0,"",SUMPRODUCT((JR5)*(JS5)*(JV5)))</f>
        <v/>
      </c>
      <c r="JY5" s="153"/>
      <c r="JZ5" s="58"/>
      <c r="KA5" s="58"/>
      <c r="KB5" s="58"/>
      <c r="KC5" s="150">
        <v>1</v>
      </c>
      <c r="KD5" s="124" t="s">
        <v>144</v>
      </c>
      <c r="KE5" s="124" t="s">
        <v>144</v>
      </c>
      <c r="KF5" s="118"/>
      <c r="KG5" s="124"/>
      <c r="KH5" s="124"/>
      <c r="KI5" s="151" t="s">
        <v>144</v>
      </c>
      <c r="KJ5" s="118" t="str">
        <f>IFERROR(IF(KI5&gt;=5,VLOOKUP(KI5,Brutos!$K$3:$AE$10,MATCH(KH5,Brutos!$K$3:$AE$3,0),0),0),"")</f>
        <v/>
      </c>
      <c r="KK5" s="124"/>
      <c r="KL5" s="124"/>
      <c r="KM5" s="125" t="str">
        <f>IF(SUMPRODUCT((KG5)*(KH5)*(KK5))=0,"",SUMPRODUCT((KG5)*(KH5)*(KK5)))</f>
        <v/>
      </c>
      <c r="KN5" s="153"/>
      <c r="KO5" s="58"/>
      <c r="KP5" s="58"/>
      <c r="KQ5" s="58"/>
      <c r="KR5" s="150">
        <v>1</v>
      </c>
      <c r="KS5" s="124" t="s">
        <v>144</v>
      </c>
      <c r="KT5" s="124" t="s">
        <v>144</v>
      </c>
      <c r="KU5" s="118"/>
      <c r="KV5" s="124"/>
      <c r="KW5" s="124"/>
      <c r="KX5" s="151" t="s">
        <v>144</v>
      </c>
      <c r="KY5" s="118" t="str">
        <f>IFERROR(IF(KX5&gt;=5,VLOOKUP(KX5,Brutos!$K$3:$AE$10,MATCH(KW5,Brutos!$K$3:$AE$3,0),0),0),"")</f>
        <v/>
      </c>
      <c r="KZ5" s="124"/>
      <c r="LA5" s="124"/>
      <c r="LB5" s="125" t="str">
        <f>IF(SUMPRODUCT((KV5)*(KW5)*(KZ5))=0,"",SUMPRODUCT((KV5)*(KW5)*(KZ5)))</f>
        <v/>
      </c>
      <c r="LC5" s="153"/>
      <c r="LD5" s="347"/>
      <c r="LE5" s="58"/>
      <c r="LF5" s="58"/>
      <c r="LG5" s="150">
        <v>1</v>
      </c>
      <c r="LH5" s="124" t="s">
        <v>144</v>
      </c>
      <c r="LI5" s="124" t="s">
        <v>144</v>
      </c>
      <c r="LJ5" s="118"/>
      <c r="LK5" s="124"/>
      <c r="LL5" s="124"/>
      <c r="LM5" s="151" t="s">
        <v>144</v>
      </c>
      <c r="LN5" s="118" t="str">
        <f>IFERROR(IF(LM5&gt;=5,VLOOKUP(LM5,Brutos!$K$3:$AE$10,MATCH(LL5,Brutos!$K$3:$AE$3,0),0),0),"")</f>
        <v/>
      </c>
      <c r="LO5" s="124"/>
      <c r="LP5" s="124"/>
      <c r="LQ5" s="125" t="str">
        <f>IF(SUMPRODUCT((LK5)*(LL5)*(LO5))=0,"",SUMPRODUCT((LK5)*(LL5)*(LO5)))</f>
        <v/>
      </c>
      <c r="LR5" s="153"/>
      <c r="LS5" s="347"/>
      <c r="LT5" s="58"/>
      <c r="LU5" s="58"/>
      <c r="LV5" s="150">
        <v>1</v>
      </c>
      <c r="LW5" s="124" t="s">
        <v>144</v>
      </c>
      <c r="LX5" s="124" t="s">
        <v>144</v>
      </c>
      <c r="LY5" s="118"/>
      <c r="LZ5" s="124"/>
      <c r="MA5" s="124"/>
      <c r="MB5" s="151" t="s">
        <v>144</v>
      </c>
      <c r="MC5" s="118" t="str">
        <f>IFERROR(IF(MB5&gt;=5,VLOOKUP(MB5,Brutos!$K$3:$AE$10,MATCH(MA5,Brutos!$K$3:$AE$3,0),0),0),"")</f>
        <v/>
      </c>
      <c r="MD5" s="124"/>
      <c r="ME5" s="124"/>
      <c r="MF5" s="125" t="str">
        <f>IF(SUMPRODUCT((LZ5)*(MA5)*(MD5))=0,"",SUMPRODUCT((LZ5)*(MA5)*(MD5)))</f>
        <v/>
      </c>
      <c r="MG5" s="153"/>
      <c r="MH5" s="347"/>
      <c r="MI5" s="58"/>
      <c r="MJ5" s="58"/>
      <c r="MK5" s="489">
        <v>1</v>
      </c>
      <c r="ML5" s="490" t="s">
        <v>144</v>
      </c>
      <c r="MM5" s="490" t="s">
        <v>144</v>
      </c>
      <c r="MN5" s="491"/>
      <c r="MO5" s="490"/>
      <c r="MP5" s="490"/>
      <c r="MQ5" s="492" t="s">
        <v>144</v>
      </c>
      <c r="MR5" s="491"/>
      <c r="MS5" s="490"/>
      <c r="MT5" s="490"/>
      <c r="MU5" s="493"/>
      <c r="MV5" s="494"/>
      <c r="MW5" s="347"/>
    </row>
    <row r="6" spans="1:361">
      <c r="A6" s="347"/>
      <c r="B6" s="58"/>
      <c r="C6" s="58"/>
      <c r="D6" s="63">
        <v>2</v>
      </c>
      <c r="E6" s="64" t="s">
        <v>144</v>
      </c>
      <c r="F6" s="64" t="s">
        <v>144</v>
      </c>
      <c r="G6" s="65"/>
      <c r="H6" s="64"/>
      <c r="I6" s="64"/>
      <c r="J6" s="65" t="s">
        <v>144</v>
      </c>
      <c r="K6" s="65" t="str">
        <f>IFERROR(IF(J6&gt;=5,VLOOKUP(J6,Brutos!$K$3:$AE$10,MATCH(I6,Brutos!$K$3:$AE$3,0),0),0),"")</f>
        <v/>
      </c>
      <c r="L6" s="64"/>
      <c r="M6" s="64"/>
      <c r="N6" s="74" t="str">
        <f t="shared" ref="N6:N24" si="0">IF(SUMPRODUCT((H6)*(I6)*(L6))=0,"",SUMPRODUCT((H6)*(I6)*(L6)))</f>
        <v/>
      </c>
      <c r="O6" s="66"/>
      <c r="P6" s="58"/>
      <c r="Q6" s="58"/>
      <c r="R6" s="58"/>
      <c r="S6" s="63">
        <v>2</v>
      </c>
      <c r="T6" s="64" t="s">
        <v>144</v>
      </c>
      <c r="U6" s="64" t="s">
        <v>144</v>
      </c>
      <c r="V6" s="65"/>
      <c r="W6" s="64"/>
      <c r="X6" s="64"/>
      <c r="Y6" s="65" t="s">
        <v>144</v>
      </c>
      <c r="Z6" s="65" t="str">
        <f>IFERROR(IF(Y6&gt;=5,VLOOKUP(Y6,Brutos!$K$3:$AE$10,MATCH(X6,Brutos!$K$3:$AE$3,0),0),0),"")</f>
        <v/>
      </c>
      <c r="AA6" s="64"/>
      <c r="AB6" s="64"/>
      <c r="AC6" s="74" t="str">
        <f t="shared" ref="AC6:AC24" si="1">IF(SUMPRODUCT((W6)*(X6)*(AA6))=0,"",SUMPRODUCT((W6)*(X6)*(AA6)))</f>
        <v/>
      </c>
      <c r="AD6" s="66"/>
      <c r="AE6" s="58"/>
      <c r="AF6" s="58"/>
      <c r="AG6" s="58"/>
      <c r="AH6" s="63">
        <v>2</v>
      </c>
      <c r="AI6" s="64" t="s">
        <v>144</v>
      </c>
      <c r="AJ6" s="64" t="s">
        <v>144</v>
      </c>
      <c r="AK6" s="65"/>
      <c r="AL6" s="64"/>
      <c r="AM6" s="64"/>
      <c r="AN6" s="65" t="s">
        <v>144</v>
      </c>
      <c r="AO6" s="65" t="str">
        <f>IFERROR(IF(AN6&gt;=5,VLOOKUP(AN6,Brutos!$K$3:$AE$10,MATCH(AM6,Brutos!$K$3:$AE$3,0),0),0),"")</f>
        <v/>
      </c>
      <c r="AP6" s="64"/>
      <c r="AQ6" s="64"/>
      <c r="AR6" s="74" t="str">
        <f t="shared" ref="AR6:AR24" si="2">IF(SUMPRODUCT((AL6)*(AM6)*(AP6))=0,"",SUMPRODUCT((AL6)*(AM6)*(AP6)))</f>
        <v/>
      </c>
      <c r="AS6" s="66"/>
      <c r="AT6" s="58"/>
      <c r="AU6" s="58"/>
      <c r="AV6" s="58"/>
      <c r="AW6" s="63">
        <v>2</v>
      </c>
      <c r="AX6" s="64" t="s">
        <v>144</v>
      </c>
      <c r="AY6" s="64" t="s">
        <v>144</v>
      </c>
      <c r="AZ6" s="65"/>
      <c r="BA6" s="64"/>
      <c r="BB6" s="64"/>
      <c r="BC6" s="65" t="s">
        <v>144</v>
      </c>
      <c r="BD6" s="65" t="str">
        <f>IFERROR(IF(BC6&gt;=5,VLOOKUP(BC6,Brutos!$K$3:$AE$10,MATCH(BB6,Brutos!$K$3:$AE$3,0),0),0),"")</f>
        <v/>
      </c>
      <c r="BE6" s="64"/>
      <c r="BF6" s="64"/>
      <c r="BG6" s="74" t="str">
        <f t="shared" ref="BG6:BG24" si="3">IF(SUMPRODUCT((BA6)*(BB6)*(BE6))=0,"",SUMPRODUCT((BA6)*(BB6)*(BE6)))</f>
        <v/>
      </c>
      <c r="BH6" s="66"/>
      <c r="BI6" s="58"/>
      <c r="BJ6" s="58"/>
      <c r="BK6" s="58"/>
      <c r="BL6" s="63">
        <v>2</v>
      </c>
      <c r="BM6" s="64" t="s">
        <v>144</v>
      </c>
      <c r="BN6" s="64" t="s">
        <v>144</v>
      </c>
      <c r="BO6" s="65"/>
      <c r="BP6" s="64"/>
      <c r="BQ6" s="64"/>
      <c r="BR6" s="65" t="s">
        <v>144</v>
      </c>
      <c r="BS6" s="65" t="str">
        <f>IFERROR(IF(BR6&gt;=5,VLOOKUP(BR6,Brutos!$K$3:$AE$10,MATCH(BQ6,Brutos!$K$3:$AE$3,0),0),0),"")</f>
        <v/>
      </c>
      <c r="BT6" s="64"/>
      <c r="BU6" s="64"/>
      <c r="BV6" s="74" t="str">
        <f t="shared" ref="BV6:BV24" si="4">IF(SUMPRODUCT((BP6)*(BQ6)*(BT6))=0,"",SUMPRODUCT((BP6)*(BQ6)*(BT6)))</f>
        <v/>
      </c>
      <c r="BW6" s="66"/>
      <c r="BX6" s="58"/>
      <c r="BY6" s="58"/>
      <c r="BZ6" s="58"/>
      <c r="CA6" s="63">
        <v>2</v>
      </c>
      <c r="CB6" s="64" t="s">
        <v>144</v>
      </c>
      <c r="CC6" s="64" t="s">
        <v>144</v>
      </c>
      <c r="CD6" s="65"/>
      <c r="CE6" s="64"/>
      <c r="CF6" s="64"/>
      <c r="CG6" s="65" t="s">
        <v>144</v>
      </c>
      <c r="CH6" s="65" t="str">
        <f>IFERROR(IF(CG6&gt;=5,VLOOKUP(CG6,Brutos!$K$3:$AE$10,MATCH(CF6,Brutos!$K$3:$AE$3,0),0),0),"")</f>
        <v/>
      </c>
      <c r="CI6" s="64"/>
      <c r="CJ6" s="64"/>
      <c r="CK6" s="74" t="str">
        <f t="shared" ref="CK6:CK24" si="5">IF(SUMPRODUCT((CE6)*(CF6)*(CI6))=0,"",SUMPRODUCT((CE6)*(CF6)*(CI6)))</f>
        <v/>
      </c>
      <c r="CL6" s="66"/>
      <c r="CM6" s="58"/>
      <c r="CN6" s="58"/>
      <c r="CO6" s="58"/>
      <c r="CP6" s="63">
        <v>2</v>
      </c>
      <c r="CQ6" s="64" t="s">
        <v>144</v>
      </c>
      <c r="CR6" s="64" t="s">
        <v>144</v>
      </c>
      <c r="CS6" s="65"/>
      <c r="CT6" s="64"/>
      <c r="CU6" s="64"/>
      <c r="CV6" s="65" t="s">
        <v>144</v>
      </c>
      <c r="CW6" s="65" t="str">
        <f>IFERROR(IF(CV6&gt;=5,VLOOKUP(CV6,Brutos!$K$3:$AE$10,MATCH(CU6,Brutos!$K$3:$AE$3,0),0),0),"")</f>
        <v/>
      </c>
      <c r="CX6" s="64"/>
      <c r="CY6" s="64"/>
      <c r="CZ6" s="74" t="str">
        <f t="shared" ref="CZ6:CZ24" si="6">IF(SUMPRODUCT((CT6)*(CU6)*(CX6))=0,"",SUMPRODUCT((CT6)*(CU6)*(CX6)))</f>
        <v/>
      </c>
      <c r="DA6" s="66"/>
      <c r="DB6" s="58"/>
      <c r="DC6" s="58"/>
      <c r="DD6" s="58"/>
      <c r="DE6" s="63">
        <v>2</v>
      </c>
      <c r="DF6" s="64" t="s">
        <v>144</v>
      </c>
      <c r="DG6" s="64" t="s">
        <v>144</v>
      </c>
      <c r="DH6" s="65"/>
      <c r="DI6" s="64"/>
      <c r="DJ6" s="64"/>
      <c r="DK6" s="65" t="s">
        <v>144</v>
      </c>
      <c r="DL6" s="65" t="str">
        <f>IFERROR(IF(DK6&gt;=5,VLOOKUP(DK6,Brutos!$K$3:$AE$10,MATCH(DJ6,Brutos!$K$3:$AE$3,0),0),0),"")</f>
        <v/>
      </c>
      <c r="DM6" s="64"/>
      <c r="DN6" s="64"/>
      <c r="DO6" s="74" t="str">
        <f t="shared" ref="DO6:DO24" si="7">IF(SUMPRODUCT((DI6)*(DJ6)*(DM6))=0,"",SUMPRODUCT((DI6)*(DJ6)*(DM6)))</f>
        <v/>
      </c>
      <c r="DP6" s="66"/>
      <c r="DQ6" s="58"/>
      <c r="DR6" s="58"/>
      <c r="DS6" s="58"/>
      <c r="DT6" s="63">
        <v>2</v>
      </c>
      <c r="DU6" s="64" t="s">
        <v>144</v>
      </c>
      <c r="DV6" s="64" t="s">
        <v>144</v>
      </c>
      <c r="DW6" s="65"/>
      <c r="DX6" s="64"/>
      <c r="DY6" s="64"/>
      <c r="DZ6" s="65" t="s">
        <v>144</v>
      </c>
      <c r="EA6" s="65" t="str">
        <f>IFERROR(IF(DZ6&gt;=5,VLOOKUP(DZ6,Brutos!$K$3:$AE$10,MATCH(DY6,Brutos!$K$3:$AE$3,0),0),0),"")</f>
        <v/>
      </c>
      <c r="EB6" s="64"/>
      <c r="EC6" s="64"/>
      <c r="ED6" s="74" t="str">
        <f t="shared" ref="ED6:ED24" si="8">IF(SUMPRODUCT((DX6)*(DY6)*(EB6))=0,"",SUMPRODUCT((DX6)*(DY6)*(EB6)))</f>
        <v/>
      </c>
      <c r="EE6" s="66"/>
      <c r="EF6" s="58"/>
      <c r="EG6" s="58"/>
      <c r="EH6" s="58"/>
      <c r="EI6" s="63">
        <v>2</v>
      </c>
      <c r="EJ6" s="64" t="s">
        <v>144</v>
      </c>
      <c r="EK6" s="64" t="s">
        <v>144</v>
      </c>
      <c r="EL6" s="65"/>
      <c r="EM6" s="64"/>
      <c r="EN6" s="64"/>
      <c r="EO6" s="65" t="s">
        <v>144</v>
      </c>
      <c r="EP6" s="65" t="str">
        <f>IFERROR(IF(EO6&gt;=5,VLOOKUP(EO6,Brutos!$K$3:$AE$10,MATCH(EN6,Brutos!$K$3:$AE$3,0),0),0),"")</f>
        <v/>
      </c>
      <c r="EQ6" s="64"/>
      <c r="ER6" s="64"/>
      <c r="ES6" s="74" t="str">
        <f t="shared" ref="ES6:ES24" si="9">IF(SUMPRODUCT((EM6)*(EN6)*(EQ6))=0,"",SUMPRODUCT((EM6)*(EN6)*(EQ6)))</f>
        <v/>
      </c>
      <c r="ET6" s="66"/>
      <c r="EU6" s="58"/>
      <c r="EV6" s="58"/>
      <c r="EW6" s="58"/>
      <c r="EX6" s="63">
        <v>2</v>
      </c>
      <c r="EY6" s="64" t="s">
        <v>144</v>
      </c>
      <c r="EZ6" s="64" t="s">
        <v>144</v>
      </c>
      <c r="FA6" s="65"/>
      <c r="FB6" s="64"/>
      <c r="FC6" s="64"/>
      <c r="FD6" s="65" t="s">
        <v>144</v>
      </c>
      <c r="FE6" s="65" t="str">
        <f>IFERROR(IF(FD6&gt;=5,VLOOKUP(FD6,Brutos!$K$3:$AE$10,MATCH(FC6,Brutos!$K$3:$AE$3,0),0),0),"")</f>
        <v/>
      </c>
      <c r="FF6" s="64"/>
      <c r="FG6" s="64"/>
      <c r="FH6" s="74" t="str">
        <f t="shared" ref="FH6:FH24" si="10">IF(SUMPRODUCT((FB6)*(FC6)*(FF6))=0,"",SUMPRODUCT((FB6)*(FC6)*(FF6)))</f>
        <v/>
      </c>
      <c r="FI6" s="66"/>
      <c r="FJ6" s="58"/>
      <c r="FK6" s="58"/>
      <c r="FL6" s="58"/>
      <c r="FM6" s="63">
        <v>2</v>
      </c>
      <c r="FN6" s="64" t="s">
        <v>144</v>
      </c>
      <c r="FO6" s="64" t="s">
        <v>144</v>
      </c>
      <c r="FP6" s="65"/>
      <c r="FQ6" s="64"/>
      <c r="FR6" s="64"/>
      <c r="FS6" s="65" t="s">
        <v>144</v>
      </c>
      <c r="FT6" s="65" t="str">
        <f>IFERROR(IF(FS6&gt;=5,VLOOKUP(FS6,Brutos!$K$3:$AE$10,MATCH(FR6,Brutos!$K$3:$AE$3,0),0),0),"")</f>
        <v/>
      </c>
      <c r="FU6" s="64"/>
      <c r="FV6" s="64"/>
      <c r="FW6" s="74" t="str">
        <f t="shared" ref="FW6:FW24" si="11">IF(SUMPRODUCT((FQ6)*(FR6)*(FU6))=0,"",SUMPRODUCT((FQ6)*(FR6)*(FU6)))</f>
        <v/>
      </c>
      <c r="FX6" s="66"/>
      <c r="FY6" s="58"/>
      <c r="FZ6" s="58"/>
      <c r="GA6" s="58"/>
      <c r="GB6" s="63">
        <v>2</v>
      </c>
      <c r="GC6" s="64" t="s">
        <v>144</v>
      </c>
      <c r="GD6" s="64" t="s">
        <v>144</v>
      </c>
      <c r="GE6" s="65"/>
      <c r="GF6" s="64"/>
      <c r="GG6" s="64"/>
      <c r="GH6" s="65" t="s">
        <v>144</v>
      </c>
      <c r="GI6" s="65" t="str">
        <f>IFERROR(IF(GH6&gt;=5,VLOOKUP(GH6,Brutos!$K$3:$AE$10,MATCH(GG6,Brutos!$K$3:$AE$3,0),0),0),"")</f>
        <v/>
      </c>
      <c r="GJ6" s="64"/>
      <c r="GK6" s="64"/>
      <c r="GL6" s="74" t="str">
        <f t="shared" ref="GL6:GL24" si="12">IF(SUMPRODUCT((GF6)*(GG6)*(GJ6))=0,"",SUMPRODUCT((GF6)*(GG6)*(GJ6)))</f>
        <v/>
      </c>
      <c r="GM6" s="66"/>
      <c r="GN6" s="58"/>
      <c r="GO6" s="58"/>
      <c r="GP6" s="58"/>
      <c r="GQ6" s="63">
        <v>2</v>
      </c>
      <c r="GR6" s="64" t="s">
        <v>144</v>
      </c>
      <c r="GS6" s="64" t="s">
        <v>144</v>
      </c>
      <c r="GT6" s="65"/>
      <c r="GU6" s="64"/>
      <c r="GV6" s="64"/>
      <c r="GW6" s="65" t="s">
        <v>144</v>
      </c>
      <c r="GX6" s="65" t="str">
        <f>IFERROR(IF(GW6&gt;=5,VLOOKUP(GW6,Brutos!$K$3:$AE$10,MATCH(GV6,Brutos!$K$3:$AE$3,0),0),0),"")</f>
        <v/>
      </c>
      <c r="GY6" s="64"/>
      <c r="GZ6" s="64"/>
      <c r="HA6" s="74" t="str">
        <f t="shared" ref="HA6:HA24" si="13">IF(SUMPRODUCT((GU6)*(GV6)*(GY6))=0,"",SUMPRODUCT((GU6)*(GV6)*(GY6)))</f>
        <v/>
      </c>
      <c r="HB6" s="66"/>
      <c r="HC6" s="58"/>
      <c r="HD6" s="58"/>
      <c r="HE6" s="58"/>
      <c r="HF6" s="63">
        <v>2</v>
      </c>
      <c r="HG6" s="64" t="s">
        <v>144</v>
      </c>
      <c r="HH6" s="64" t="s">
        <v>144</v>
      </c>
      <c r="HI6" s="65"/>
      <c r="HJ6" s="64"/>
      <c r="HK6" s="64"/>
      <c r="HL6" s="65" t="s">
        <v>144</v>
      </c>
      <c r="HM6" s="65" t="str">
        <f>IFERROR(IF(HL6&gt;=5,VLOOKUP(HL6,Brutos!$K$3:$AE$10,MATCH(HK6,Brutos!$K$3:$AE$3,0),0),0),"")</f>
        <v/>
      </c>
      <c r="HN6" s="64"/>
      <c r="HO6" s="64"/>
      <c r="HP6" s="74" t="str">
        <f t="shared" ref="HP6:HP24" si="14">IF(SUMPRODUCT((HJ6)*(HK6)*(HN6))=0,"",SUMPRODUCT((HJ6)*(HK6)*(HN6)))</f>
        <v/>
      </c>
      <c r="HQ6" s="66"/>
      <c r="HR6" s="58"/>
      <c r="HS6" s="58"/>
      <c r="HT6" s="58"/>
      <c r="HU6" s="63">
        <v>2</v>
      </c>
      <c r="HV6" s="64" t="s">
        <v>144</v>
      </c>
      <c r="HW6" s="64" t="s">
        <v>144</v>
      </c>
      <c r="HX6" s="65"/>
      <c r="HY6" s="64"/>
      <c r="HZ6" s="64"/>
      <c r="IA6" s="65" t="s">
        <v>144</v>
      </c>
      <c r="IB6" s="65" t="str">
        <f>IFERROR(IF(IA6&gt;=5,VLOOKUP(IA6,Brutos!$K$3:$AE$10,MATCH(HZ6,Brutos!$K$3:$AE$3,0),0),0),"")</f>
        <v/>
      </c>
      <c r="IC6" s="64"/>
      <c r="ID6" s="64"/>
      <c r="IE6" s="74" t="str">
        <f t="shared" ref="IE6:IE24" si="15">IF(SUMPRODUCT((HY6)*(HZ6)*(IC6))=0,"",SUMPRODUCT((HY6)*(HZ6)*(IC6)))</f>
        <v/>
      </c>
      <c r="IF6" s="66"/>
      <c r="IG6" s="58"/>
      <c r="IH6" s="58"/>
      <c r="II6" s="58"/>
      <c r="IJ6" s="63">
        <v>2</v>
      </c>
      <c r="IK6" s="64" t="s">
        <v>144</v>
      </c>
      <c r="IL6" s="64" t="s">
        <v>144</v>
      </c>
      <c r="IM6" s="65"/>
      <c r="IN6" s="64"/>
      <c r="IO6" s="64"/>
      <c r="IP6" s="65" t="s">
        <v>144</v>
      </c>
      <c r="IQ6" s="65" t="str">
        <f>IFERROR(IF(IP6&gt;=5,VLOOKUP(IP6,Brutos!$K$3:$AE$10,MATCH(IO6,Brutos!$K$3:$AE$3,0),0),0),"")</f>
        <v/>
      </c>
      <c r="IR6" s="64"/>
      <c r="IS6" s="64"/>
      <c r="IT6" s="74" t="str">
        <f t="shared" ref="IT6:IT24" si="16">IF(SUMPRODUCT((IN6)*(IO6)*(IR6))=0,"",SUMPRODUCT((IN6)*(IO6)*(IR6)))</f>
        <v/>
      </c>
      <c r="IU6" s="66"/>
      <c r="IV6" s="58"/>
      <c r="IW6" s="58"/>
      <c r="IX6" s="58"/>
      <c r="IY6" s="63">
        <v>2</v>
      </c>
      <c r="IZ6" s="64" t="s">
        <v>144</v>
      </c>
      <c r="JA6" s="64" t="s">
        <v>144</v>
      </c>
      <c r="JB6" s="65"/>
      <c r="JC6" s="64"/>
      <c r="JD6" s="64"/>
      <c r="JE6" s="65" t="s">
        <v>144</v>
      </c>
      <c r="JF6" s="65" t="str">
        <f>IFERROR(IF(JE6&gt;=5,VLOOKUP(JE6,Brutos!$K$3:$AE$10,MATCH(JD6,Brutos!$K$3:$AE$3,0),0),0),"")</f>
        <v/>
      </c>
      <c r="JG6" s="64"/>
      <c r="JH6" s="64"/>
      <c r="JI6" s="74" t="str">
        <f t="shared" ref="JI6:JI24" si="17">IF(SUMPRODUCT((JC6)*(JD6)*(JG6))=0,"",SUMPRODUCT((JC6)*(JD6)*(JG6)))</f>
        <v/>
      </c>
      <c r="JJ6" s="66"/>
      <c r="JK6" s="58"/>
      <c r="JL6" s="58"/>
      <c r="JM6" s="58"/>
      <c r="JN6" s="63">
        <v>2</v>
      </c>
      <c r="JO6" s="64" t="s">
        <v>144</v>
      </c>
      <c r="JP6" s="64" t="s">
        <v>144</v>
      </c>
      <c r="JQ6" s="65"/>
      <c r="JR6" s="64"/>
      <c r="JS6" s="64"/>
      <c r="JT6" s="65" t="s">
        <v>144</v>
      </c>
      <c r="JU6" s="65" t="str">
        <f>IFERROR(IF(JT6&gt;=5,VLOOKUP(JT6,Brutos!$K$3:$AE$10,MATCH(JS6,Brutos!$K$3:$AE$3,0),0),0),"")</f>
        <v/>
      </c>
      <c r="JV6" s="64"/>
      <c r="JW6" s="64"/>
      <c r="JX6" s="74" t="str">
        <f t="shared" ref="JX6:JX24" si="18">IF(SUMPRODUCT((JR6)*(JS6)*(JV6))=0,"",SUMPRODUCT((JR6)*(JS6)*(JV6)))</f>
        <v/>
      </c>
      <c r="JY6" s="66"/>
      <c r="JZ6" s="58"/>
      <c r="KA6" s="58"/>
      <c r="KB6" s="58"/>
      <c r="KC6" s="63">
        <v>2</v>
      </c>
      <c r="KD6" s="64" t="s">
        <v>144</v>
      </c>
      <c r="KE6" s="64" t="s">
        <v>144</v>
      </c>
      <c r="KF6" s="65"/>
      <c r="KG6" s="64"/>
      <c r="KH6" s="64"/>
      <c r="KI6" s="65" t="s">
        <v>144</v>
      </c>
      <c r="KJ6" s="65" t="str">
        <f>IFERROR(IF(KI6&gt;=5,VLOOKUP(KI6,Brutos!$K$3:$AE$10,MATCH(KH6,Brutos!$K$3:$AE$3,0),0),0),"")</f>
        <v/>
      </c>
      <c r="KK6" s="64"/>
      <c r="KL6" s="64"/>
      <c r="KM6" s="74" t="str">
        <f t="shared" ref="KM6:KM24" si="19">IF(SUMPRODUCT((KG6)*(KH6)*(KK6))=0,"",SUMPRODUCT((KG6)*(KH6)*(KK6)))</f>
        <v/>
      </c>
      <c r="KN6" s="66"/>
      <c r="KO6" s="58"/>
      <c r="KP6" s="58"/>
      <c r="KQ6" s="58"/>
      <c r="KR6" s="63">
        <v>2</v>
      </c>
      <c r="KS6" s="64" t="s">
        <v>144</v>
      </c>
      <c r="KT6" s="64" t="s">
        <v>144</v>
      </c>
      <c r="KU6" s="65"/>
      <c r="KV6" s="64"/>
      <c r="KW6" s="64"/>
      <c r="KX6" s="65" t="s">
        <v>144</v>
      </c>
      <c r="KY6" s="65" t="str">
        <f>IFERROR(IF(KX6&gt;=5,VLOOKUP(KX6,Brutos!$K$3:$AE$10,MATCH(KW6,Brutos!$K$3:$AE$3,0),0),0),"")</f>
        <v/>
      </c>
      <c r="KZ6" s="64"/>
      <c r="LA6" s="64"/>
      <c r="LB6" s="74" t="str">
        <f t="shared" ref="LB6:LB24" si="20">IF(SUMPRODUCT((KV6)*(KW6)*(KZ6))=0,"",SUMPRODUCT((KV6)*(KW6)*(KZ6)))</f>
        <v/>
      </c>
      <c r="LC6" s="66"/>
      <c r="LD6" s="347"/>
      <c r="LE6" s="58"/>
      <c r="LF6" s="58"/>
      <c r="LG6" s="63">
        <v>2</v>
      </c>
      <c r="LH6" s="64" t="s">
        <v>144</v>
      </c>
      <c r="LI6" s="64" t="s">
        <v>144</v>
      </c>
      <c r="LJ6" s="65"/>
      <c r="LK6" s="64"/>
      <c r="LL6" s="64"/>
      <c r="LM6" s="65" t="s">
        <v>144</v>
      </c>
      <c r="LN6" s="65" t="str">
        <f>IFERROR(IF(LM6&gt;=5,VLOOKUP(LM6,Brutos!$K$3:$AE$10,MATCH(LL6,Brutos!$K$3:$AE$3,0),0),0),"")</f>
        <v/>
      </c>
      <c r="LO6" s="64"/>
      <c r="LP6" s="64"/>
      <c r="LQ6" s="74" t="str">
        <f t="shared" ref="LQ6:LQ24" si="21">IF(SUMPRODUCT((LK6)*(LL6)*(LO6))=0,"",SUMPRODUCT((LK6)*(LL6)*(LO6)))</f>
        <v/>
      </c>
      <c r="LR6" s="66"/>
      <c r="LS6" s="347"/>
      <c r="LT6" s="58"/>
      <c r="LU6" s="58"/>
      <c r="LV6" s="63">
        <v>2</v>
      </c>
      <c r="LW6" s="64" t="s">
        <v>144</v>
      </c>
      <c r="LX6" s="64" t="s">
        <v>144</v>
      </c>
      <c r="LY6" s="65"/>
      <c r="LZ6" s="64"/>
      <c r="MA6" s="64"/>
      <c r="MB6" s="65" t="s">
        <v>144</v>
      </c>
      <c r="MC6" s="65" t="str">
        <f>IFERROR(IF(MB6&gt;=5,VLOOKUP(MB6,Brutos!$K$3:$AE$10,MATCH(MA6,Brutos!$K$3:$AE$3,0),0),0),"")</f>
        <v/>
      </c>
      <c r="MD6" s="64"/>
      <c r="ME6" s="64"/>
      <c r="MF6" s="74" t="str">
        <f t="shared" ref="MF6:MF24" si="22">IF(SUMPRODUCT((LZ6)*(MA6)*(MD6))=0,"",SUMPRODUCT((LZ6)*(MA6)*(MD6)))</f>
        <v/>
      </c>
      <c r="MG6" s="66"/>
      <c r="MH6" s="347"/>
      <c r="MI6" s="58"/>
      <c r="MJ6" s="58"/>
      <c r="MK6" s="489">
        <v>2</v>
      </c>
      <c r="ML6" s="490" t="s">
        <v>144</v>
      </c>
      <c r="MM6" s="490" t="s">
        <v>144</v>
      </c>
      <c r="MN6" s="491"/>
      <c r="MO6" s="490"/>
      <c r="MP6" s="490"/>
      <c r="MQ6" s="481" t="s">
        <v>144</v>
      </c>
      <c r="MR6" s="491"/>
      <c r="MS6" s="490"/>
      <c r="MT6" s="490"/>
      <c r="MU6" s="493"/>
      <c r="MV6" s="494"/>
      <c r="MW6" s="347"/>
    </row>
    <row r="7" spans="1:361">
      <c r="A7" s="347"/>
      <c r="B7" s="58"/>
      <c r="C7" s="58"/>
      <c r="D7" s="63">
        <v>3</v>
      </c>
      <c r="E7" s="64" t="s">
        <v>144</v>
      </c>
      <c r="F7" s="64" t="s">
        <v>144</v>
      </c>
      <c r="G7" s="65"/>
      <c r="H7" s="64"/>
      <c r="I7" s="64"/>
      <c r="J7" s="65" t="s">
        <v>144</v>
      </c>
      <c r="K7" s="65" t="str">
        <f>IFERROR(IF(J7&gt;=5,VLOOKUP(J7,Brutos!$K$3:$AE$10,MATCH(I7,Brutos!$K$3:$AE$3,0),0),0),"")</f>
        <v/>
      </c>
      <c r="L7" s="64"/>
      <c r="M7" s="64"/>
      <c r="N7" s="74" t="str">
        <f t="shared" si="0"/>
        <v/>
      </c>
      <c r="O7" s="66"/>
      <c r="P7" s="58"/>
      <c r="Q7" s="58"/>
      <c r="R7" s="58"/>
      <c r="S7" s="63">
        <v>3</v>
      </c>
      <c r="T7" s="64" t="s">
        <v>144</v>
      </c>
      <c r="U7" s="64" t="s">
        <v>144</v>
      </c>
      <c r="V7" s="65"/>
      <c r="W7" s="64"/>
      <c r="X7" s="64"/>
      <c r="Y7" s="65" t="s">
        <v>144</v>
      </c>
      <c r="Z7" s="65" t="str">
        <f>IFERROR(IF(Y7&gt;=5,VLOOKUP(Y7,Brutos!$K$3:$AE$10,MATCH(X7,Brutos!$K$3:$AE$3,0),0),0),"")</f>
        <v/>
      </c>
      <c r="AA7" s="64"/>
      <c r="AB7" s="64"/>
      <c r="AC7" s="74" t="str">
        <f t="shared" si="1"/>
        <v/>
      </c>
      <c r="AD7" s="66"/>
      <c r="AE7" s="58"/>
      <c r="AF7" s="58"/>
      <c r="AG7" s="58"/>
      <c r="AH7" s="63">
        <v>3</v>
      </c>
      <c r="AI7" s="64" t="s">
        <v>144</v>
      </c>
      <c r="AJ7" s="64" t="s">
        <v>144</v>
      </c>
      <c r="AK7" s="65"/>
      <c r="AL7" s="64"/>
      <c r="AM7" s="64"/>
      <c r="AN7" s="65" t="s">
        <v>144</v>
      </c>
      <c r="AO7" s="65" t="str">
        <f>IFERROR(IF(AN7&gt;=5,VLOOKUP(AN7,Brutos!$K$3:$AE$10,MATCH(AM7,Brutos!$K$3:$AE$3,0),0),0),"")</f>
        <v/>
      </c>
      <c r="AP7" s="64"/>
      <c r="AQ7" s="64"/>
      <c r="AR7" s="74" t="str">
        <f t="shared" si="2"/>
        <v/>
      </c>
      <c r="AS7" s="66"/>
      <c r="AT7" s="58"/>
      <c r="AU7" s="58"/>
      <c r="AV7" s="58"/>
      <c r="AW7" s="63">
        <v>3</v>
      </c>
      <c r="AX7" s="64" t="s">
        <v>144</v>
      </c>
      <c r="AY7" s="64" t="s">
        <v>144</v>
      </c>
      <c r="AZ7" s="65"/>
      <c r="BA7" s="64"/>
      <c r="BB7" s="64"/>
      <c r="BC7" s="65" t="s">
        <v>144</v>
      </c>
      <c r="BD7" s="65" t="str">
        <f>IFERROR(IF(BC7&gt;=5,VLOOKUP(BC7,Brutos!$K$3:$AE$10,MATCH(BB7,Brutos!$K$3:$AE$3,0),0),0),"")</f>
        <v/>
      </c>
      <c r="BE7" s="64"/>
      <c r="BF7" s="64"/>
      <c r="BG7" s="74" t="str">
        <f t="shared" si="3"/>
        <v/>
      </c>
      <c r="BH7" s="66"/>
      <c r="BI7" s="58"/>
      <c r="BJ7" s="58"/>
      <c r="BK7" s="58"/>
      <c r="BL7" s="63">
        <v>3</v>
      </c>
      <c r="BM7" s="64" t="s">
        <v>144</v>
      </c>
      <c r="BN7" s="64" t="s">
        <v>144</v>
      </c>
      <c r="BO7" s="65"/>
      <c r="BP7" s="64"/>
      <c r="BQ7" s="64"/>
      <c r="BR7" s="65" t="s">
        <v>144</v>
      </c>
      <c r="BS7" s="65" t="str">
        <f>IFERROR(IF(BR7&gt;=5,VLOOKUP(BR7,Brutos!$K$3:$AE$10,MATCH(BQ7,Brutos!$K$3:$AE$3,0),0),0),"")</f>
        <v/>
      </c>
      <c r="BT7" s="64"/>
      <c r="BU7" s="64"/>
      <c r="BV7" s="74" t="str">
        <f t="shared" si="4"/>
        <v/>
      </c>
      <c r="BW7" s="66"/>
      <c r="BX7" s="58"/>
      <c r="BY7" s="58"/>
      <c r="BZ7" s="58"/>
      <c r="CA7" s="63">
        <v>3</v>
      </c>
      <c r="CB7" s="64" t="s">
        <v>144</v>
      </c>
      <c r="CC7" s="64" t="s">
        <v>144</v>
      </c>
      <c r="CD7" s="65"/>
      <c r="CE7" s="64"/>
      <c r="CF7" s="64"/>
      <c r="CG7" s="65" t="s">
        <v>144</v>
      </c>
      <c r="CH7" s="65" t="str">
        <f>IFERROR(IF(CG7&gt;=5,VLOOKUP(CG7,Brutos!$K$3:$AE$10,MATCH(CF7,Brutos!$K$3:$AE$3,0),0),0),"")</f>
        <v/>
      </c>
      <c r="CI7" s="64"/>
      <c r="CJ7" s="64"/>
      <c r="CK7" s="74" t="str">
        <f t="shared" si="5"/>
        <v/>
      </c>
      <c r="CL7" s="66"/>
      <c r="CM7" s="58"/>
      <c r="CN7" s="58"/>
      <c r="CO7" s="58"/>
      <c r="CP7" s="63">
        <v>3</v>
      </c>
      <c r="CQ7" s="64" t="s">
        <v>144</v>
      </c>
      <c r="CR7" s="64" t="s">
        <v>144</v>
      </c>
      <c r="CS7" s="65"/>
      <c r="CT7" s="64"/>
      <c r="CU7" s="64"/>
      <c r="CV7" s="65" t="s">
        <v>144</v>
      </c>
      <c r="CW7" s="65" t="str">
        <f>IFERROR(IF(CV7&gt;=5,VLOOKUP(CV7,Brutos!$K$3:$AE$10,MATCH(CU7,Brutos!$K$3:$AE$3,0),0),0),"")</f>
        <v/>
      </c>
      <c r="CX7" s="64"/>
      <c r="CY7" s="64"/>
      <c r="CZ7" s="74" t="str">
        <f t="shared" si="6"/>
        <v/>
      </c>
      <c r="DA7" s="66"/>
      <c r="DB7" s="58"/>
      <c r="DC7" s="58"/>
      <c r="DD7" s="58"/>
      <c r="DE7" s="63">
        <v>3</v>
      </c>
      <c r="DF7" s="64" t="s">
        <v>144</v>
      </c>
      <c r="DG7" s="64" t="s">
        <v>144</v>
      </c>
      <c r="DH7" s="65"/>
      <c r="DI7" s="64"/>
      <c r="DJ7" s="64"/>
      <c r="DK7" s="65" t="s">
        <v>144</v>
      </c>
      <c r="DL7" s="65" t="str">
        <f>IFERROR(IF(DK7&gt;=5,VLOOKUP(DK7,Brutos!$K$3:$AE$10,MATCH(DJ7,Brutos!$K$3:$AE$3,0),0),0),"")</f>
        <v/>
      </c>
      <c r="DM7" s="64"/>
      <c r="DN7" s="64"/>
      <c r="DO7" s="74" t="str">
        <f t="shared" si="7"/>
        <v/>
      </c>
      <c r="DP7" s="66"/>
      <c r="DQ7" s="58"/>
      <c r="DR7" s="58"/>
      <c r="DS7" s="58"/>
      <c r="DT7" s="63">
        <v>3</v>
      </c>
      <c r="DU7" s="64" t="s">
        <v>144</v>
      </c>
      <c r="DV7" s="64" t="s">
        <v>144</v>
      </c>
      <c r="DW7" s="65"/>
      <c r="DX7" s="64"/>
      <c r="DY7" s="64"/>
      <c r="DZ7" s="65" t="s">
        <v>144</v>
      </c>
      <c r="EA7" s="65" t="str">
        <f>IFERROR(IF(DZ7&gt;=5,VLOOKUP(DZ7,Brutos!$K$3:$AE$10,MATCH(DY7,Brutos!$K$3:$AE$3,0),0),0),"")</f>
        <v/>
      </c>
      <c r="EB7" s="64"/>
      <c r="EC7" s="64"/>
      <c r="ED7" s="74" t="str">
        <f t="shared" si="8"/>
        <v/>
      </c>
      <c r="EE7" s="66"/>
      <c r="EF7" s="58"/>
      <c r="EG7" s="58"/>
      <c r="EH7" s="58"/>
      <c r="EI7" s="63">
        <v>3</v>
      </c>
      <c r="EJ7" s="64" t="s">
        <v>144</v>
      </c>
      <c r="EK7" s="64" t="s">
        <v>144</v>
      </c>
      <c r="EL7" s="65"/>
      <c r="EM7" s="64"/>
      <c r="EN7" s="64"/>
      <c r="EO7" s="65" t="s">
        <v>144</v>
      </c>
      <c r="EP7" s="65" t="str">
        <f>IFERROR(IF(EO7&gt;=5,VLOOKUP(EO7,Brutos!$K$3:$AE$10,MATCH(EN7,Brutos!$K$3:$AE$3,0),0),0),"")</f>
        <v/>
      </c>
      <c r="EQ7" s="64"/>
      <c r="ER7" s="64"/>
      <c r="ES7" s="74" t="str">
        <f t="shared" si="9"/>
        <v/>
      </c>
      <c r="ET7" s="66"/>
      <c r="EU7" s="58"/>
      <c r="EV7" s="58"/>
      <c r="EW7" s="58"/>
      <c r="EX7" s="63">
        <v>3</v>
      </c>
      <c r="EY7" s="64" t="s">
        <v>144</v>
      </c>
      <c r="EZ7" s="64" t="s">
        <v>144</v>
      </c>
      <c r="FA7" s="65"/>
      <c r="FB7" s="64"/>
      <c r="FC7" s="64"/>
      <c r="FD7" s="65" t="s">
        <v>144</v>
      </c>
      <c r="FE7" s="65" t="str">
        <f>IFERROR(IF(FD7&gt;=5,VLOOKUP(FD7,Brutos!$K$3:$AE$10,MATCH(FC7,Brutos!$K$3:$AE$3,0),0),0),"")</f>
        <v/>
      </c>
      <c r="FF7" s="64"/>
      <c r="FG7" s="64"/>
      <c r="FH7" s="74" t="str">
        <f t="shared" si="10"/>
        <v/>
      </c>
      <c r="FI7" s="66"/>
      <c r="FJ7" s="58"/>
      <c r="FK7" s="58"/>
      <c r="FL7" s="58"/>
      <c r="FM7" s="63">
        <v>3</v>
      </c>
      <c r="FN7" s="64" t="s">
        <v>144</v>
      </c>
      <c r="FO7" s="64" t="s">
        <v>144</v>
      </c>
      <c r="FP7" s="65"/>
      <c r="FQ7" s="64"/>
      <c r="FR7" s="64"/>
      <c r="FS7" s="65" t="s">
        <v>144</v>
      </c>
      <c r="FT7" s="65" t="str">
        <f>IFERROR(IF(FS7&gt;=5,VLOOKUP(FS7,Brutos!$K$3:$AE$10,MATCH(FR7,Brutos!$K$3:$AE$3,0),0),0),"")</f>
        <v/>
      </c>
      <c r="FU7" s="64"/>
      <c r="FV7" s="64"/>
      <c r="FW7" s="74" t="str">
        <f t="shared" si="11"/>
        <v/>
      </c>
      <c r="FX7" s="66"/>
      <c r="FY7" s="58"/>
      <c r="FZ7" s="58"/>
      <c r="GA7" s="58"/>
      <c r="GB7" s="63">
        <v>3</v>
      </c>
      <c r="GC7" s="64" t="s">
        <v>144</v>
      </c>
      <c r="GD7" s="64" t="s">
        <v>144</v>
      </c>
      <c r="GE7" s="65"/>
      <c r="GF7" s="64"/>
      <c r="GG7" s="64"/>
      <c r="GH7" s="65" t="s">
        <v>144</v>
      </c>
      <c r="GI7" s="65" t="str">
        <f>IFERROR(IF(GH7&gt;=5,VLOOKUP(GH7,Brutos!$K$3:$AE$10,MATCH(GG7,Brutos!$K$3:$AE$3,0),0),0),"")</f>
        <v/>
      </c>
      <c r="GJ7" s="64"/>
      <c r="GK7" s="64"/>
      <c r="GL7" s="74" t="str">
        <f t="shared" si="12"/>
        <v/>
      </c>
      <c r="GM7" s="66"/>
      <c r="GN7" s="58"/>
      <c r="GO7" s="58"/>
      <c r="GP7" s="58"/>
      <c r="GQ7" s="63">
        <v>3</v>
      </c>
      <c r="GR7" s="64" t="s">
        <v>144</v>
      </c>
      <c r="GS7" s="64" t="s">
        <v>144</v>
      </c>
      <c r="GT7" s="65"/>
      <c r="GU7" s="64"/>
      <c r="GV7" s="64"/>
      <c r="GW7" s="65" t="s">
        <v>144</v>
      </c>
      <c r="GX7" s="65" t="str">
        <f>IFERROR(IF(GW7&gt;=5,VLOOKUP(GW7,Brutos!$K$3:$AE$10,MATCH(GV7,Brutos!$K$3:$AE$3,0),0),0),"")</f>
        <v/>
      </c>
      <c r="GY7" s="64"/>
      <c r="GZ7" s="64"/>
      <c r="HA7" s="74" t="str">
        <f t="shared" si="13"/>
        <v/>
      </c>
      <c r="HB7" s="66"/>
      <c r="HC7" s="58"/>
      <c r="HD7" s="58"/>
      <c r="HE7" s="58"/>
      <c r="HF7" s="63">
        <v>3</v>
      </c>
      <c r="HG7" s="64" t="s">
        <v>144</v>
      </c>
      <c r="HH7" s="64" t="s">
        <v>144</v>
      </c>
      <c r="HI7" s="65"/>
      <c r="HJ7" s="64"/>
      <c r="HK7" s="64"/>
      <c r="HL7" s="65" t="s">
        <v>144</v>
      </c>
      <c r="HM7" s="65" t="str">
        <f>IFERROR(IF(HL7&gt;=5,VLOOKUP(HL7,Brutos!$K$3:$AE$10,MATCH(HK7,Brutos!$K$3:$AE$3,0),0),0),"")</f>
        <v/>
      </c>
      <c r="HN7" s="64"/>
      <c r="HO7" s="64"/>
      <c r="HP7" s="74" t="str">
        <f t="shared" si="14"/>
        <v/>
      </c>
      <c r="HQ7" s="66"/>
      <c r="HR7" s="58"/>
      <c r="HS7" s="58"/>
      <c r="HT7" s="58"/>
      <c r="HU7" s="63">
        <v>3</v>
      </c>
      <c r="HV7" s="64" t="s">
        <v>144</v>
      </c>
      <c r="HW7" s="64" t="s">
        <v>144</v>
      </c>
      <c r="HX7" s="65"/>
      <c r="HY7" s="64"/>
      <c r="HZ7" s="64"/>
      <c r="IA7" s="65" t="s">
        <v>144</v>
      </c>
      <c r="IB7" s="65" t="str">
        <f>IFERROR(IF(IA7&gt;=5,VLOOKUP(IA7,Brutos!$K$3:$AE$10,MATCH(HZ7,Brutos!$K$3:$AE$3,0),0),0),"")</f>
        <v/>
      </c>
      <c r="IC7" s="64"/>
      <c r="ID7" s="64"/>
      <c r="IE7" s="74" t="str">
        <f t="shared" si="15"/>
        <v/>
      </c>
      <c r="IF7" s="66"/>
      <c r="IG7" s="58"/>
      <c r="IH7" s="58"/>
      <c r="II7" s="58"/>
      <c r="IJ7" s="63">
        <v>3</v>
      </c>
      <c r="IK7" s="64" t="s">
        <v>144</v>
      </c>
      <c r="IL7" s="64" t="s">
        <v>144</v>
      </c>
      <c r="IM7" s="65"/>
      <c r="IN7" s="64"/>
      <c r="IO7" s="64"/>
      <c r="IP7" s="65" t="s">
        <v>144</v>
      </c>
      <c r="IQ7" s="65" t="str">
        <f>IFERROR(IF(IP7&gt;=5,VLOOKUP(IP7,Brutos!$K$3:$AE$10,MATCH(IO7,Brutos!$K$3:$AE$3,0),0),0),"")</f>
        <v/>
      </c>
      <c r="IR7" s="64"/>
      <c r="IS7" s="64"/>
      <c r="IT7" s="74" t="str">
        <f t="shared" si="16"/>
        <v/>
      </c>
      <c r="IU7" s="66"/>
      <c r="IV7" s="58"/>
      <c r="IW7" s="58"/>
      <c r="IX7" s="58"/>
      <c r="IY7" s="63">
        <v>3</v>
      </c>
      <c r="IZ7" s="64" t="s">
        <v>144</v>
      </c>
      <c r="JA7" s="64" t="s">
        <v>144</v>
      </c>
      <c r="JB7" s="65"/>
      <c r="JC7" s="64"/>
      <c r="JD7" s="64"/>
      <c r="JE7" s="65" t="s">
        <v>144</v>
      </c>
      <c r="JF7" s="65" t="str">
        <f>IFERROR(IF(JE7&gt;=5,VLOOKUP(JE7,Brutos!$K$3:$AE$10,MATCH(JD7,Brutos!$K$3:$AE$3,0),0),0),"")</f>
        <v/>
      </c>
      <c r="JG7" s="64"/>
      <c r="JH7" s="64"/>
      <c r="JI7" s="74" t="str">
        <f t="shared" si="17"/>
        <v/>
      </c>
      <c r="JJ7" s="66"/>
      <c r="JK7" s="58"/>
      <c r="JL7" s="58"/>
      <c r="JM7" s="58"/>
      <c r="JN7" s="63">
        <v>3</v>
      </c>
      <c r="JO7" s="64" t="s">
        <v>144</v>
      </c>
      <c r="JP7" s="64" t="s">
        <v>144</v>
      </c>
      <c r="JQ7" s="65"/>
      <c r="JR7" s="64"/>
      <c r="JS7" s="64"/>
      <c r="JT7" s="65" t="s">
        <v>144</v>
      </c>
      <c r="JU7" s="65" t="str">
        <f>IFERROR(IF(JT7&gt;=5,VLOOKUP(JT7,Brutos!$K$3:$AE$10,MATCH(JS7,Brutos!$K$3:$AE$3,0),0),0),"")</f>
        <v/>
      </c>
      <c r="JV7" s="64"/>
      <c r="JW7" s="64"/>
      <c r="JX7" s="74" t="str">
        <f t="shared" si="18"/>
        <v/>
      </c>
      <c r="JY7" s="66"/>
      <c r="JZ7" s="58"/>
      <c r="KA7" s="58"/>
      <c r="KB7" s="58"/>
      <c r="KC7" s="63">
        <v>3</v>
      </c>
      <c r="KD7" s="64" t="s">
        <v>144</v>
      </c>
      <c r="KE7" s="64" t="s">
        <v>144</v>
      </c>
      <c r="KF7" s="65"/>
      <c r="KG7" s="64"/>
      <c r="KH7" s="64"/>
      <c r="KI7" s="65" t="s">
        <v>144</v>
      </c>
      <c r="KJ7" s="65" t="str">
        <f>IFERROR(IF(KI7&gt;=5,VLOOKUP(KI7,Brutos!$K$3:$AE$10,MATCH(KH7,Brutos!$K$3:$AE$3,0),0),0),"")</f>
        <v/>
      </c>
      <c r="KK7" s="64"/>
      <c r="KL7" s="64"/>
      <c r="KM7" s="74" t="str">
        <f t="shared" si="19"/>
        <v/>
      </c>
      <c r="KN7" s="66"/>
      <c r="KO7" s="58"/>
      <c r="KP7" s="58"/>
      <c r="KQ7" s="58"/>
      <c r="KR7" s="63">
        <v>3</v>
      </c>
      <c r="KS7" s="64" t="s">
        <v>144</v>
      </c>
      <c r="KT7" s="64" t="s">
        <v>144</v>
      </c>
      <c r="KU7" s="65"/>
      <c r="KV7" s="64"/>
      <c r="KW7" s="64"/>
      <c r="KX7" s="65" t="s">
        <v>144</v>
      </c>
      <c r="KY7" s="65" t="str">
        <f>IFERROR(IF(KX7&gt;=5,VLOOKUP(KX7,Brutos!$K$3:$AE$10,MATCH(KW7,Brutos!$K$3:$AE$3,0),0),0),"")</f>
        <v/>
      </c>
      <c r="KZ7" s="64"/>
      <c r="LA7" s="64"/>
      <c r="LB7" s="74" t="str">
        <f t="shared" si="20"/>
        <v/>
      </c>
      <c r="LC7" s="66"/>
      <c r="LD7" s="347"/>
      <c r="LE7" s="58"/>
      <c r="LF7" s="58"/>
      <c r="LG7" s="63">
        <v>3</v>
      </c>
      <c r="LH7" s="64" t="s">
        <v>144</v>
      </c>
      <c r="LI7" s="64" t="s">
        <v>144</v>
      </c>
      <c r="LJ7" s="65"/>
      <c r="LK7" s="64"/>
      <c r="LL7" s="64"/>
      <c r="LM7" s="65" t="s">
        <v>144</v>
      </c>
      <c r="LN7" s="65" t="str">
        <f>IFERROR(IF(LM7&gt;=5,VLOOKUP(LM7,Brutos!$K$3:$AE$10,MATCH(LL7,Brutos!$K$3:$AE$3,0),0),0),"")</f>
        <v/>
      </c>
      <c r="LO7" s="64"/>
      <c r="LP7" s="64"/>
      <c r="LQ7" s="74" t="str">
        <f t="shared" si="21"/>
        <v/>
      </c>
      <c r="LR7" s="66"/>
      <c r="LS7" s="347"/>
      <c r="LT7" s="58"/>
      <c r="LU7" s="58"/>
      <c r="LV7" s="63">
        <v>3</v>
      </c>
      <c r="LW7" s="64" t="s">
        <v>144</v>
      </c>
      <c r="LX7" s="64" t="s">
        <v>144</v>
      </c>
      <c r="LY7" s="65"/>
      <c r="LZ7" s="64"/>
      <c r="MA7" s="64"/>
      <c r="MB7" s="65" t="s">
        <v>144</v>
      </c>
      <c r="MC7" s="65" t="str">
        <f>IFERROR(IF(MB7&gt;=5,VLOOKUP(MB7,Brutos!$K$3:$AE$10,MATCH(MA7,Brutos!$K$3:$AE$3,0),0),0),"")</f>
        <v/>
      </c>
      <c r="MD7" s="64"/>
      <c r="ME7" s="64"/>
      <c r="MF7" s="74" t="str">
        <f t="shared" si="22"/>
        <v/>
      </c>
      <c r="MG7" s="66"/>
      <c r="MH7" s="347"/>
      <c r="MI7" s="58"/>
      <c r="MJ7" s="58"/>
      <c r="MK7" s="489">
        <v>3</v>
      </c>
      <c r="ML7" s="490" t="s">
        <v>144</v>
      </c>
      <c r="MM7" s="490" t="s">
        <v>144</v>
      </c>
      <c r="MN7" s="491"/>
      <c r="MO7" s="490"/>
      <c r="MP7" s="490"/>
      <c r="MQ7" s="491" t="s">
        <v>144</v>
      </c>
      <c r="MR7" s="491"/>
      <c r="MS7" s="490"/>
      <c r="MT7" s="490"/>
      <c r="MU7" s="493"/>
      <c r="MV7" s="494"/>
      <c r="MW7" s="347"/>
    </row>
    <row r="8" spans="1:361">
      <c r="A8" s="347"/>
      <c r="B8" s="58"/>
      <c r="C8" s="58"/>
      <c r="D8" s="63">
        <v>4</v>
      </c>
      <c r="E8" s="64" t="s">
        <v>144</v>
      </c>
      <c r="F8" s="64" t="s">
        <v>144</v>
      </c>
      <c r="G8" s="65"/>
      <c r="H8" s="64"/>
      <c r="I8" s="64"/>
      <c r="J8" s="65" t="s">
        <v>144</v>
      </c>
      <c r="K8" s="65" t="str">
        <f>IFERROR(IF(J8&gt;=5,VLOOKUP(J8,Brutos!$K$3:$AE$10,MATCH(I8,Brutos!$K$3:$AE$3,0),0),0),"")</f>
        <v/>
      </c>
      <c r="L8" s="64"/>
      <c r="M8" s="64"/>
      <c r="N8" s="74" t="str">
        <f t="shared" si="0"/>
        <v/>
      </c>
      <c r="O8" s="66"/>
      <c r="P8" s="58"/>
      <c r="Q8" s="58"/>
      <c r="R8" s="58"/>
      <c r="S8" s="63">
        <v>4</v>
      </c>
      <c r="T8" s="64" t="s">
        <v>144</v>
      </c>
      <c r="U8" s="64" t="s">
        <v>144</v>
      </c>
      <c r="V8" s="65"/>
      <c r="W8" s="64"/>
      <c r="X8" s="64"/>
      <c r="Y8" s="65" t="s">
        <v>144</v>
      </c>
      <c r="Z8" s="65" t="str">
        <f>IFERROR(IF(Y8&gt;=5,VLOOKUP(Y8,Brutos!$K$3:$AE$10,MATCH(X8,Brutos!$K$3:$AE$3,0),0),0),"")</f>
        <v/>
      </c>
      <c r="AA8" s="64"/>
      <c r="AB8" s="64"/>
      <c r="AC8" s="74" t="str">
        <f t="shared" si="1"/>
        <v/>
      </c>
      <c r="AD8" s="66"/>
      <c r="AE8" s="58"/>
      <c r="AF8" s="58"/>
      <c r="AG8" s="58"/>
      <c r="AH8" s="63">
        <v>4</v>
      </c>
      <c r="AI8" s="64" t="s">
        <v>144</v>
      </c>
      <c r="AJ8" s="64" t="s">
        <v>144</v>
      </c>
      <c r="AK8" s="65"/>
      <c r="AL8" s="64"/>
      <c r="AM8" s="64"/>
      <c r="AN8" s="65" t="s">
        <v>144</v>
      </c>
      <c r="AO8" s="65" t="str">
        <f>IFERROR(IF(AN8&gt;=5,VLOOKUP(AN8,Brutos!$K$3:$AE$10,MATCH(AM8,Brutos!$K$3:$AE$3,0),0),0),"")</f>
        <v/>
      </c>
      <c r="AP8" s="64"/>
      <c r="AQ8" s="64"/>
      <c r="AR8" s="74" t="str">
        <f t="shared" si="2"/>
        <v/>
      </c>
      <c r="AS8" s="66"/>
      <c r="AT8" s="58"/>
      <c r="AU8" s="58"/>
      <c r="AV8" s="58"/>
      <c r="AW8" s="63">
        <v>4</v>
      </c>
      <c r="AX8" s="64" t="s">
        <v>144</v>
      </c>
      <c r="AY8" s="64" t="s">
        <v>144</v>
      </c>
      <c r="AZ8" s="65"/>
      <c r="BA8" s="64"/>
      <c r="BB8" s="64"/>
      <c r="BC8" s="65" t="s">
        <v>144</v>
      </c>
      <c r="BD8" s="65" t="str">
        <f>IFERROR(IF(BC8&gt;=5,VLOOKUP(BC8,Brutos!$K$3:$AE$10,MATCH(BB8,Brutos!$K$3:$AE$3,0),0),0),"")</f>
        <v/>
      </c>
      <c r="BE8" s="64"/>
      <c r="BF8" s="64"/>
      <c r="BG8" s="74" t="str">
        <f t="shared" si="3"/>
        <v/>
      </c>
      <c r="BH8" s="66"/>
      <c r="BI8" s="58"/>
      <c r="BJ8" s="58"/>
      <c r="BK8" s="58"/>
      <c r="BL8" s="63">
        <v>4</v>
      </c>
      <c r="BM8" s="64" t="s">
        <v>144</v>
      </c>
      <c r="BN8" s="64" t="s">
        <v>144</v>
      </c>
      <c r="BO8" s="65"/>
      <c r="BP8" s="64"/>
      <c r="BQ8" s="64"/>
      <c r="BR8" s="65" t="s">
        <v>144</v>
      </c>
      <c r="BS8" s="65" t="str">
        <f>IFERROR(IF(BR8&gt;=5,VLOOKUP(BR8,Brutos!$K$3:$AE$10,MATCH(BQ8,Brutos!$K$3:$AE$3,0),0),0),"")</f>
        <v/>
      </c>
      <c r="BT8" s="64"/>
      <c r="BU8" s="64"/>
      <c r="BV8" s="74" t="str">
        <f t="shared" si="4"/>
        <v/>
      </c>
      <c r="BW8" s="66"/>
      <c r="BX8" s="58"/>
      <c r="BY8" s="58"/>
      <c r="BZ8" s="58"/>
      <c r="CA8" s="63">
        <v>4</v>
      </c>
      <c r="CB8" s="64" t="s">
        <v>144</v>
      </c>
      <c r="CC8" s="64" t="s">
        <v>144</v>
      </c>
      <c r="CD8" s="65"/>
      <c r="CE8" s="64"/>
      <c r="CF8" s="64"/>
      <c r="CG8" s="65" t="s">
        <v>144</v>
      </c>
      <c r="CH8" s="65" t="str">
        <f>IFERROR(IF(CG8&gt;=5,VLOOKUP(CG8,Brutos!$K$3:$AE$10,MATCH(CF8,Brutos!$K$3:$AE$3,0),0),0),"")</f>
        <v/>
      </c>
      <c r="CI8" s="64"/>
      <c r="CJ8" s="64"/>
      <c r="CK8" s="74" t="str">
        <f t="shared" si="5"/>
        <v/>
      </c>
      <c r="CL8" s="66"/>
      <c r="CM8" s="58"/>
      <c r="CN8" s="58"/>
      <c r="CO8" s="58"/>
      <c r="CP8" s="63">
        <v>4</v>
      </c>
      <c r="CQ8" s="64" t="s">
        <v>144</v>
      </c>
      <c r="CR8" s="64" t="s">
        <v>144</v>
      </c>
      <c r="CS8" s="65"/>
      <c r="CT8" s="64"/>
      <c r="CU8" s="64"/>
      <c r="CV8" s="65" t="s">
        <v>144</v>
      </c>
      <c r="CW8" s="65" t="str">
        <f>IFERROR(IF(CV8&gt;=5,VLOOKUP(CV8,Brutos!$K$3:$AE$10,MATCH(CU8,Brutos!$K$3:$AE$3,0),0),0),"")</f>
        <v/>
      </c>
      <c r="CX8" s="64"/>
      <c r="CY8" s="64"/>
      <c r="CZ8" s="74" t="str">
        <f t="shared" si="6"/>
        <v/>
      </c>
      <c r="DA8" s="66"/>
      <c r="DB8" s="58"/>
      <c r="DC8" s="58"/>
      <c r="DD8" s="58"/>
      <c r="DE8" s="63">
        <v>4</v>
      </c>
      <c r="DF8" s="64" t="s">
        <v>144</v>
      </c>
      <c r="DG8" s="64" t="s">
        <v>144</v>
      </c>
      <c r="DH8" s="65"/>
      <c r="DI8" s="64"/>
      <c r="DJ8" s="64"/>
      <c r="DK8" s="65" t="s">
        <v>144</v>
      </c>
      <c r="DL8" s="65" t="str">
        <f>IFERROR(IF(DK8&gt;=5,VLOOKUP(DK8,Brutos!$K$3:$AE$10,MATCH(DJ8,Brutos!$K$3:$AE$3,0),0),0),"")</f>
        <v/>
      </c>
      <c r="DM8" s="64"/>
      <c r="DN8" s="64"/>
      <c r="DO8" s="74" t="str">
        <f t="shared" si="7"/>
        <v/>
      </c>
      <c r="DP8" s="66"/>
      <c r="DQ8" s="58"/>
      <c r="DR8" s="58"/>
      <c r="DS8" s="58"/>
      <c r="DT8" s="63">
        <v>4</v>
      </c>
      <c r="DU8" s="64" t="s">
        <v>144</v>
      </c>
      <c r="DV8" s="64" t="s">
        <v>144</v>
      </c>
      <c r="DW8" s="65"/>
      <c r="DX8" s="64"/>
      <c r="DY8" s="64"/>
      <c r="DZ8" s="65" t="s">
        <v>144</v>
      </c>
      <c r="EA8" s="65" t="str">
        <f>IFERROR(IF(DZ8&gt;=5,VLOOKUP(DZ8,Brutos!$K$3:$AE$10,MATCH(DY8,Brutos!$K$3:$AE$3,0),0),0),"")</f>
        <v/>
      </c>
      <c r="EB8" s="64"/>
      <c r="EC8" s="64"/>
      <c r="ED8" s="74" t="str">
        <f t="shared" si="8"/>
        <v/>
      </c>
      <c r="EE8" s="66"/>
      <c r="EF8" s="58"/>
      <c r="EG8" s="58"/>
      <c r="EH8" s="58"/>
      <c r="EI8" s="63">
        <v>4</v>
      </c>
      <c r="EJ8" s="64" t="s">
        <v>144</v>
      </c>
      <c r="EK8" s="64" t="s">
        <v>144</v>
      </c>
      <c r="EL8" s="65"/>
      <c r="EM8" s="64"/>
      <c r="EN8" s="64"/>
      <c r="EO8" s="65" t="s">
        <v>144</v>
      </c>
      <c r="EP8" s="65" t="str">
        <f>IFERROR(IF(EO8&gt;=5,VLOOKUP(EO8,Brutos!$K$3:$AE$10,MATCH(EN8,Brutos!$K$3:$AE$3,0),0),0),"")</f>
        <v/>
      </c>
      <c r="EQ8" s="64"/>
      <c r="ER8" s="64"/>
      <c r="ES8" s="74" t="str">
        <f t="shared" si="9"/>
        <v/>
      </c>
      <c r="ET8" s="66"/>
      <c r="EU8" s="58"/>
      <c r="EV8" s="58"/>
      <c r="EW8" s="58"/>
      <c r="EX8" s="63">
        <v>4</v>
      </c>
      <c r="EY8" s="64" t="s">
        <v>144</v>
      </c>
      <c r="EZ8" s="64" t="s">
        <v>144</v>
      </c>
      <c r="FA8" s="65"/>
      <c r="FB8" s="64"/>
      <c r="FC8" s="64"/>
      <c r="FD8" s="65" t="s">
        <v>144</v>
      </c>
      <c r="FE8" s="65" t="str">
        <f>IFERROR(IF(FD8&gt;=5,VLOOKUP(FD8,Brutos!$K$3:$AE$10,MATCH(FC8,Brutos!$K$3:$AE$3,0),0),0),"")</f>
        <v/>
      </c>
      <c r="FF8" s="64"/>
      <c r="FG8" s="64"/>
      <c r="FH8" s="74" t="str">
        <f t="shared" si="10"/>
        <v/>
      </c>
      <c r="FI8" s="66"/>
      <c r="FJ8" s="58"/>
      <c r="FK8" s="58"/>
      <c r="FL8" s="58"/>
      <c r="FM8" s="63">
        <v>4</v>
      </c>
      <c r="FN8" s="64" t="s">
        <v>144</v>
      </c>
      <c r="FO8" s="64" t="s">
        <v>144</v>
      </c>
      <c r="FP8" s="65"/>
      <c r="FQ8" s="64"/>
      <c r="FR8" s="64"/>
      <c r="FS8" s="65" t="s">
        <v>144</v>
      </c>
      <c r="FT8" s="65" t="str">
        <f>IFERROR(IF(FS8&gt;=5,VLOOKUP(FS8,Brutos!$K$3:$AE$10,MATCH(FR8,Brutos!$K$3:$AE$3,0),0),0),"")</f>
        <v/>
      </c>
      <c r="FU8" s="64"/>
      <c r="FV8" s="64"/>
      <c r="FW8" s="74" t="str">
        <f t="shared" si="11"/>
        <v/>
      </c>
      <c r="FX8" s="66"/>
      <c r="FY8" s="58"/>
      <c r="FZ8" s="58"/>
      <c r="GA8" s="58"/>
      <c r="GB8" s="63">
        <v>4</v>
      </c>
      <c r="GC8" s="64" t="s">
        <v>144</v>
      </c>
      <c r="GD8" s="64" t="s">
        <v>144</v>
      </c>
      <c r="GE8" s="65"/>
      <c r="GF8" s="64"/>
      <c r="GG8" s="64"/>
      <c r="GH8" s="65" t="s">
        <v>144</v>
      </c>
      <c r="GI8" s="65" t="str">
        <f>IFERROR(IF(GH8&gt;=5,VLOOKUP(GH8,Brutos!$K$3:$AE$10,MATCH(GG8,Brutos!$K$3:$AE$3,0),0),0),"")</f>
        <v/>
      </c>
      <c r="GJ8" s="64"/>
      <c r="GK8" s="64"/>
      <c r="GL8" s="74" t="str">
        <f t="shared" si="12"/>
        <v/>
      </c>
      <c r="GM8" s="66"/>
      <c r="GN8" s="58"/>
      <c r="GO8" s="58"/>
      <c r="GP8" s="58"/>
      <c r="GQ8" s="63">
        <v>4</v>
      </c>
      <c r="GR8" s="64" t="s">
        <v>144</v>
      </c>
      <c r="GS8" s="64" t="s">
        <v>144</v>
      </c>
      <c r="GT8" s="65"/>
      <c r="GU8" s="64"/>
      <c r="GV8" s="64"/>
      <c r="GW8" s="65" t="s">
        <v>144</v>
      </c>
      <c r="GX8" s="65" t="str">
        <f>IFERROR(IF(GW8&gt;=5,VLOOKUP(GW8,Brutos!$K$3:$AE$10,MATCH(GV8,Brutos!$K$3:$AE$3,0),0),0),"")</f>
        <v/>
      </c>
      <c r="GY8" s="64"/>
      <c r="GZ8" s="64"/>
      <c r="HA8" s="74" t="str">
        <f t="shared" si="13"/>
        <v/>
      </c>
      <c r="HB8" s="66"/>
      <c r="HC8" s="58"/>
      <c r="HD8" s="58"/>
      <c r="HE8" s="58"/>
      <c r="HF8" s="63">
        <v>4</v>
      </c>
      <c r="HG8" s="64" t="s">
        <v>144</v>
      </c>
      <c r="HH8" s="64" t="s">
        <v>144</v>
      </c>
      <c r="HI8" s="65"/>
      <c r="HJ8" s="64"/>
      <c r="HK8" s="64"/>
      <c r="HL8" s="65" t="s">
        <v>144</v>
      </c>
      <c r="HM8" s="65" t="str">
        <f>IFERROR(IF(HL8&gt;=5,VLOOKUP(HL8,Brutos!$K$3:$AE$10,MATCH(HK8,Brutos!$K$3:$AE$3,0),0),0),"")</f>
        <v/>
      </c>
      <c r="HN8" s="64"/>
      <c r="HO8" s="64"/>
      <c r="HP8" s="74" t="str">
        <f t="shared" si="14"/>
        <v/>
      </c>
      <c r="HQ8" s="66"/>
      <c r="HR8" s="58"/>
      <c r="HS8" s="58"/>
      <c r="HT8" s="58"/>
      <c r="HU8" s="63">
        <v>4</v>
      </c>
      <c r="HV8" s="64" t="s">
        <v>144</v>
      </c>
      <c r="HW8" s="64" t="s">
        <v>144</v>
      </c>
      <c r="HX8" s="65"/>
      <c r="HY8" s="64"/>
      <c r="HZ8" s="64"/>
      <c r="IA8" s="65" t="s">
        <v>144</v>
      </c>
      <c r="IB8" s="65" t="str">
        <f>IFERROR(IF(IA8&gt;=5,VLOOKUP(IA8,Brutos!$K$3:$AE$10,MATCH(HZ8,Brutos!$K$3:$AE$3,0),0),0),"")</f>
        <v/>
      </c>
      <c r="IC8" s="64"/>
      <c r="ID8" s="64"/>
      <c r="IE8" s="74" t="str">
        <f t="shared" si="15"/>
        <v/>
      </c>
      <c r="IF8" s="66"/>
      <c r="IG8" s="58"/>
      <c r="IH8" s="58"/>
      <c r="II8" s="58"/>
      <c r="IJ8" s="63">
        <v>4</v>
      </c>
      <c r="IK8" s="64" t="s">
        <v>144</v>
      </c>
      <c r="IL8" s="64" t="s">
        <v>144</v>
      </c>
      <c r="IM8" s="65"/>
      <c r="IN8" s="64"/>
      <c r="IO8" s="64"/>
      <c r="IP8" s="65" t="s">
        <v>144</v>
      </c>
      <c r="IQ8" s="65" t="str">
        <f>IFERROR(IF(IP8&gt;=5,VLOOKUP(IP8,Brutos!$K$3:$AE$10,MATCH(IO8,Brutos!$K$3:$AE$3,0),0),0),"")</f>
        <v/>
      </c>
      <c r="IR8" s="64"/>
      <c r="IS8" s="64"/>
      <c r="IT8" s="74" t="str">
        <f t="shared" si="16"/>
        <v/>
      </c>
      <c r="IU8" s="66"/>
      <c r="IV8" s="58"/>
      <c r="IW8" s="58"/>
      <c r="IX8" s="58"/>
      <c r="IY8" s="63">
        <v>4</v>
      </c>
      <c r="IZ8" s="64" t="s">
        <v>144</v>
      </c>
      <c r="JA8" s="64" t="s">
        <v>144</v>
      </c>
      <c r="JB8" s="65"/>
      <c r="JC8" s="64"/>
      <c r="JD8" s="64"/>
      <c r="JE8" s="65" t="s">
        <v>144</v>
      </c>
      <c r="JF8" s="65" t="str">
        <f>IFERROR(IF(JE8&gt;=5,VLOOKUP(JE8,Brutos!$K$3:$AE$10,MATCH(JD8,Brutos!$K$3:$AE$3,0),0),0),"")</f>
        <v/>
      </c>
      <c r="JG8" s="64"/>
      <c r="JH8" s="64"/>
      <c r="JI8" s="74" t="str">
        <f t="shared" si="17"/>
        <v/>
      </c>
      <c r="JJ8" s="66"/>
      <c r="JK8" s="58"/>
      <c r="JL8" s="58"/>
      <c r="JM8" s="58"/>
      <c r="JN8" s="63">
        <v>4</v>
      </c>
      <c r="JO8" s="64" t="s">
        <v>144</v>
      </c>
      <c r="JP8" s="64" t="s">
        <v>144</v>
      </c>
      <c r="JQ8" s="65"/>
      <c r="JR8" s="64"/>
      <c r="JS8" s="64"/>
      <c r="JT8" s="65" t="s">
        <v>144</v>
      </c>
      <c r="JU8" s="65" t="str">
        <f>IFERROR(IF(JT8&gt;=5,VLOOKUP(JT8,Brutos!$K$3:$AE$10,MATCH(JS8,Brutos!$K$3:$AE$3,0),0),0),"")</f>
        <v/>
      </c>
      <c r="JV8" s="64"/>
      <c r="JW8" s="64"/>
      <c r="JX8" s="74" t="str">
        <f t="shared" si="18"/>
        <v/>
      </c>
      <c r="JY8" s="66"/>
      <c r="JZ8" s="58"/>
      <c r="KA8" s="58"/>
      <c r="KB8" s="58"/>
      <c r="KC8" s="63">
        <v>4</v>
      </c>
      <c r="KD8" s="64" t="s">
        <v>144</v>
      </c>
      <c r="KE8" s="64" t="s">
        <v>144</v>
      </c>
      <c r="KF8" s="65"/>
      <c r="KG8" s="64"/>
      <c r="KH8" s="64"/>
      <c r="KI8" s="65" t="s">
        <v>144</v>
      </c>
      <c r="KJ8" s="65" t="str">
        <f>IFERROR(IF(KI8&gt;=5,VLOOKUP(KI8,Brutos!$K$3:$AE$10,MATCH(KH8,Brutos!$K$3:$AE$3,0),0),0),"")</f>
        <v/>
      </c>
      <c r="KK8" s="64"/>
      <c r="KL8" s="64"/>
      <c r="KM8" s="74" t="str">
        <f t="shared" si="19"/>
        <v/>
      </c>
      <c r="KN8" s="66"/>
      <c r="KO8" s="58"/>
      <c r="KP8" s="58"/>
      <c r="KQ8" s="58"/>
      <c r="KR8" s="63">
        <v>4</v>
      </c>
      <c r="KS8" s="64" t="s">
        <v>144</v>
      </c>
      <c r="KT8" s="64" t="s">
        <v>144</v>
      </c>
      <c r="KU8" s="65"/>
      <c r="KV8" s="64"/>
      <c r="KW8" s="64"/>
      <c r="KX8" s="65" t="s">
        <v>144</v>
      </c>
      <c r="KY8" s="65" t="str">
        <f>IFERROR(IF(KX8&gt;=5,VLOOKUP(KX8,Brutos!$K$3:$AE$10,MATCH(KW8,Brutos!$K$3:$AE$3,0),0),0),"")</f>
        <v/>
      </c>
      <c r="KZ8" s="64"/>
      <c r="LA8" s="64"/>
      <c r="LB8" s="74" t="str">
        <f t="shared" si="20"/>
        <v/>
      </c>
      <c r="LC8" s="66"/>
      <c r="LD8" s="347"/>
      <c r="LE8" s="58"/>
      <c r="LF8" s="58"/>
      <c r="LG8" s="63">
        <v>4</v>
      </c>
      <c r="LH8" s="64" t="s">
        <v>144</v>
      </c>
      <c r="LI8" s="64" t="s">
        <v>144</v>
      </c>
      <c r="LJ8" s="65"/>
      <c r="LK8" s="64"/>
      <c r="LL8" s="64"/>
      <c r="LM8" s="65" t="s">
        <v>144</v>
      </c>
      <c r="LN8" s="65" t="str">
        <f>IFERROR(IF(LM8&gt;=5,VLOOKUP(LM8,Brutos!$K$3:$AE$10,MATCH(LL8,Brutos!$K$3:$AE$3,0),0),0),"")</f>
        <v/>
      </c>
      <c r="LO8" s="64"/>
      <c r="LP8" s="64"/>
      <c r="LQ8" s="74" t="str">
        <f t="shared" si="21"/>
        <v/>
      </c>
      <c r="LR8" s="66"/>
      <c r="LS8" s="347"/>
      <c r="LT8" s="58"/>
      <c r="LU8" s="58"/>
      <c r="LV8" s="63">
        <v>4</v>
      </c>
      <c r="LW8" s="64" t="s">
        <v>144</v>
      </c>
      <c r="LX8" s="64" t="s">
        <v>144</v>
      </c>
      <c r="LY8" s="65"/>
      <c r="LZ8" s="64"/>
      <c r="MA8" s="64"/>
      <c r="MB8" s="65" t="s">
        <v>144</v>
      </c>
      <c r="MC8" s="65" t="str">
        <f>IFERROR(IF(MB8&gt;=5,VLOOKUP(MB8,Brutos!$K$3:$AE$10,MATCH(MA8,Brutos!$K$3:$AE$3,0),0),0),"")</f>
        <v/>
      </c>
      <c r="MD8" s="64"/>
      <c r="ME8" s="64"/>
      <c r="MF8" s="74" t="str">
        <f t="shared" si="22"/>
        <v/>
      </c>
      <c r="MG8" s="66"/>
      <c r="MH8" s="347"/>
      <c r="MI8" s="58"/>
      <c r="MJ8" s="58"/>
      <c r="MK8" s="489">
        <v>4</v>
      </c>
      <c r="ML8" s="490" t="s">
        <v>144</v>
      </c>
      <c r="MM8" s="490" t="s">
        <v>144</v>
      </c>
      <c r="MN8" s="491"/>
      <c r="MO8" s="490"/>
      <c r="MP8" s="490"/>
      <c r="MQ8" s="491" t="s">
        <v>144</v>
      </c>
      <c r="MR8" s="491"/>
      <c r="MS8" s="490"/>
      <c r="MT8" s="490"/>
      <c r="MU8" s="493"/>
      <c r="MV8" s="494"/>
      <c r="MW8" s="347"/>
    </row>
    <row r="9" spans="1:361">
      <c r="A9" s="347"/>
      <c r="B9" s="58"/>
      <c r="C9" s="58"/>
      <c r="D9" s="63">
        <v>5</v>
      </c>
      <c r="E9" s="64" t="s">
        <v>144</v>
      </c>
      <c r="F9" s="64" t="s">
        <v>144</v>
      </c>
      <c r="G9" s="65"/>
      <c r="H9" s="64"/>
      <c r="I9" s="64"/>
      <c r="J9" s="65" t="s">
        <v>144</v>
      </c>
      <c r="K9" s="65" t="str">
        <f>IFERROR(IF(J9&gt;=5,VLOOKUP(J9,Brutos!$K$3:$AE$10,MATCH(I9,Brutos!$K$3:$AE$3,0),0),0),"")</f>
        <v/>
      </c>
      <c r="L9" s="64"/>
      <c r="M9" s="64"/>
      <c r="N9" s="74" t="str">
        <f t="shared" si="0"/>
        <v/>
      </c>
      <c r="O9" s="66"/>
      <c r="P9" s="58"/>
      <c r="Q9" s="58"/>
      <c r="R9" s="58"/>
      <c r="S9" s="63">
        <v>5</v>
      </c>
      <c r="T9" s="64" t="s">
        <v>144</v>
      </c>
      <c r="U9" s="64" t="s">
        <v>144</v>
      </c>
      <c r="V9" s="65"/>
      <c r="W9" s="64"/>
      <c r="X9" s="64"/>
      <c r="Y9" s="65" t="s">
        <v>144</v>
      </c>
      <c r="Z9" s="65" t="str">
        <f>IFERROR(IF(Y9&gt;=5,VLOOKUP(Y9,Brutos!$K$3:$AE$10,MATCH(X9,Brutos!$K$3:$AE$3,0),0),0),"")</f>
        <v/>
      </c>
      <c r="AA9" s="64"/>
      <c r="AB9" s="64"/>
      <c r="AC9" s="74" t="str">
        <f t="shared" si="1"/>
        <v/>
      </c>
      <c r="AD9" s="66"/>
      <c r="AE9" s="58"/>
      <c r="AF9" s="58"/>
      <c r="AG9" s="58"/>
      <c r="AH9" s="63">
        <v>5</v>
      </c>
      <c r="AI9" s="64" t="s">
        <v>144</v>
      </c>
      <c r="AJ9" s="64" t="s">
        <v>144</v>
      </c>
      <c r="AK9" s="65"/>
      <c r="AL9" s="64"/>
      <c r="AM9" s="64"/>
      <c r="AN9" s="65" t="s">
        <v>144</v>
      </c>
      <c r="AO9" s="65" t="str">
        <f>IFERROR(IF(AN9&gt;=5,VLOOKUP(AN9,Brutos!$K$3:$AE$10,MATCH(AM9,Brutos!$K$3:$AE$3,0),0),0),"")</f>
        <v/>
      </c>
      <c r="AP9" s="64"/>
      <c r="AQ9" s="64"/>
      <c r="AR9" s="74" t="str">
        <f t="shared" si="2"/>
        <v/>
      </c>
      <c r="AS9" s="66"/>
      <c r="AT9" s="58"/>
      <c r="AU9" s="58"/>
      <c r="AV9" s="58"/>
      <c r="AW9" s="63">
        <v>5</v>
      </c>
      <c r="AX9" s="64" t="s">
        <v>144</v>
      </c>
      <c r="AY9" s="64" t="s">
        <v>144</v>
      </c>
      <c r="AZ9" s="65"/>
      <c r="BA9" s="64"/>
      <c r="BB9" s="64"/>
      <c r="BC9" s="65" t="s">
        <v>144</v>
      </c>
      <c r="BD9" s="65" t="str">
        <f>IFERROR(IF(BC9&gt;=5,VLOOKUP(BC9,Brutos!$K$3:$AE$10,MATCH(BB9,Brutos!$K$3:$AE$3,0),0),0),"")</f>
        <v/>
      </c>
      <c r="BE9" s="64"/>
      <c r="BF9" s="64"/>
      <c r="BG9" s="74" t="str">
        <f t="shared" si="3"/>
        <v/>
      </c>
      <c r="BH9" s="66"/>
      <c r="BI9" s="58"/>
      <c r="BJ9" s="58"/>
      <c r="BK9" s="58"/>
      <c r="BL9" s="63">
        <v>5</v>
      </c>
      <c r="BM9" s="64" t="s">
        <v>144</v>
      </c>
      <c r="BN9" s="64" t="s">
        <v>144</v>
      </c>
      <c r="BO9" s="65"/>
      <c r="BP9" s="64"/>
      <c r="BQ9" s="64"/>
      <c r="BR9" s="65" t="s">
        <v>144</v>
      </c>
      <c r="BS9" s="65" t="str">
        <f>IFERROR(IF(BR9&gt;=5,VLOOKUP(BR9,Brutos!$K$3:$AE$10,MATCH(BQ9,Brutos!$K$3:$AE$3,0),0),0),"")</f>
        <v/>
      </c>
      <c r="BT9" s="64"/>
      <c r="BU9" s="64"/>
      <c r="BV9" s="74" t="str">
        <f t="shared" si="4"/>
        <v/>
      </c>
      <c r="BW9" s="66"/>
      <c r="BX9" s="58"/>
      <c r="BY9" s="58"/>
      <c r="BZ9" s="58"/>
      <c r="CA9" s="63">
        <v>5</v>
      </c>
      <c r="CB9" s="64" t="s">
        <v>144</v>
      </c>
      <c r="CC9" s="64" t="s">
        <v>144</v>
      </c>
      <c r="CD9" s="65"/>
      <c r="CE9" s="64"/>
      <c r="CF9" s="64"/>
      <c r="CG9" s="65" t="s">
        <v>144</v>
      </c>
      <c r="CH9" s="65" t="str">
        <f>IFERROR(IF(CG9&gt;=5,VLOOKUP(CG9,Brutos!$K$3:$AE$10,MATCH(CF9,Brutos!$K$3:$AE$3,0),0),0),"")</f>
        <v/>
      </c>
      <c r="CI9" s="64"/>
      <c r="CJ9" s="64"/>
      <c r="CK9" s="74" t="str">
        <f t="shared" si="5"/>
        <v/>
      </c>
      <c r="CL9" s="66"/>
      <c r="CM9" s="58"/>
      <c r="CN9" s="58"/>
      <c r="CO9" s="58"/>
      <c r="CP9" s="63">
        <v>5</v>
      </c>
      <c r="CQ9" s="64" t="s">
        <v>144</v>
      </c>
      <c r="CR9" s="64" t="s">
        <v>144</v>
      </c>
      <c r="CS9" s="65"/>
      <c r="CT9" s="64"/>
      <c r="CU9" s="64"/>
      <c r="CV9" s="65" t="s">
        <v>144</v>
      </c>
      <c r="CW9" s="65" t="str">
        <f>IFERROR(IF(CV9&gt;=5,VLOOKUP(CV9,Brutos!$K$3:$AE$10,MATCH(CU9,Brutos!$K$3:$AE$3,0),0),0),"")</f>
        <v/>
      </c>
      <c r="CX9" s="64"/>
      <c r="CY9" s="64"/>
      <c r="CZ9" s="74" t="str">
        <f t="shared" si="6"/>
        <v/>
      </c>
      <c r="DA9" s="66"/>
      <c r="DB9" s="58"/>
      <c r="DC9" s="58"/>
      <c r="DD9" s="58"/>
      <c r="DE9" s="63">
        <v>5</v>
      </c>
      <c r="DF9" s="64" t="s">
        <v>144</v>
      </c>
      <c r="DG9" s="64" t="s">
        <v>144</v>
      </c>
      <c r="DH9" s="65"/>
      <c r="DI9" s="64"/>
      <c r="DJ9" s="64"/>
      <c r="DK9" s="65" t="s">
        <v>144</v>
      </c>
      <c r="DL9" s="65" t="str">
        <f>IFERROR(IF(DK9&gt;=5,VLOOKUP(DK9,Brutos!$K$3:$AE$10,MATCH(DJ9,Brutos!$K$3:$AE$3,0),0),0),"")</f>
        <v/>
      </c>
      <c r="DM9" s="64"/>
      <c r="DN9" s="64"/>
      <c r="DO9" s="74" t="str">
        <f t="shared" si="7"/>
        <v/>
      </c>
      <c r="DP9" s="66"/>
      <c r="DQ9" s="58"/>
      <c r="DR9" s="58"/>
      <c r="DS9" s="58"/>
      <c r="DT9" s="63">
        <v>5</v>
      </c>
      <c r="DU9" s="64" t="s">
        <v>144</v>
      </c>
      <c r="DV9" s="64" t="s">
        <v>144</v>
      </c>
      <c r="DW9" s="65"/>
      <c r="DX9" s="64"/>
      <c r="DY9" s="64"/>
      <c r="DZ9" s="65" t="s">
        <v>144</v>
      </c>
      <c r="EA9" s="65" t="str">
        <f>IFERROR(IF(DZ9&gt;=5,VLOOKUP(DZ9,Brutos!$K$3:$AE$10,MATCH(DY9,Brutos!$K$3:$AE$3,0),0),0),"")</f>
        <v/>
      </c>
      <c r="EB9" s="64"/>
      <c r="EC9" s="64"/>
      <c r="ED9" s="74" t="str">
        <f t="shared" si="8"/>
        <v/>
      </c>
      <c r="EE9" s="66"/>
      <c r="EF9" s="58"/>
      <c r="EG9" s="58"/>
      <c r="EH9" s="58"/>
      <c r="EI9" s="63">
        <v>5</v>
      </c>
      <c r="EJ9" s="64" t="s">
        <v>144</v>
      </c>
      <c r="EK9" s="64" t="s">
        <v>144</v>
      </c>
      <c r="EL9" s="65"/>
      <c r="EM9" s="64"/>
      <c r="EN9" s="64"/>
      <c r="EO9" s="65" t="s">
        <v>144</v>
      </c>
      <c r="EP9" s="65" t="str">
        <f>IFERROR(IF(EO9&gt;=5,VLOOKUP(EO9,Brutos!$K$3:$AE$10,MATCH(EN9,Brutos!$K$3:$AE$3,0),0),0),"")</f>
        <v/>
      </c>
      <c r="EQ9" s="64"/>
      <c r="ER9" s="64"/>
      <c r="ES9" s="74" t="str">
        <f t="shared" si="9"/>
        <v/>
      </c>
      <c r="ET9" s="66"/>
      <c r="EU9" s="58"/>
      <c r="EV9" s="58"/>
      <c r="EW9" s="58"/>
      <c r="EX9" s="63">
        <v>5</v>
      </c>
      <c r="EY9" s="64" t="s">
        <v>144</v>
      </c>
      <c r="EZ9" s="64" t="s">
        <v>144</v>
      </c>
      <c r="FA9" s="65"/>
      <c r="FB9" s="64"/>
      <c r="FC9" s="64"/>
      <c r="FD9" s="65" t="s">
        <v>144</v>
      </c>
      <c r="FE9" s="65" t="str">
        <f>IFERROR(IF(FD9&gt;=5,VLOOKUP(FD9,Brutos!$K$3:$AE$10,MATCH(FC9,Brutos!$K$3:$AE$3,0),0),0),"")</f>
        <v/>
      </c>
      <c r="FF9" s="64"/>
      <c r="FG9" s="64"/>
      <c r="FH9" s="74" t="str">
        <f t="shared" si="10"/>
        <v/>
      </c>
      <c r="FI9" s="66"/>
      <c r="FJ9" s="58"/>
      <c r="FK9" s="58"/>
      <c r="FL9" s="58"/>
      <c r="FM9" s="63">
        <v>5</v>
      </c>
      <c r="FN9" s="64" t="s">
        <v>144</v>
      </c>
      <c r="FO9" s="64" t="s">
        <v>144</v>
      </c>
      <c r="FP9" s="65"/>
      <c r="FQ9" s="64"/>
      <c r="FR9" s="64"/>
      <c r="FS9" s="65" t="s">
        <v>144</v>
      </c>
      <c r="FT9" s="65" t="str">
        <f>IFERROR(IF(FS9&gt;=5,VLOOKUP(FS9,Brutos!$K$3:$AE$10,MATCH(FR9,Brutos!$K$3:$AE$3,0),0),0),"")</f>
        <v/>
      </c>
      <c r="FU9" s="64"/>
      <c r="FV9" s="64"/>
      <c r="FW9" s="74" t="str">
        <f t="shared" si="11"/>
        <v/>
      </c>
      <c r="FX9" s="66"/>
      <c r="FY9" s="58"/>
      <c r="FZ9" s="58"/>
      <c r="GA9" s="58"/>
      <c r="GB9" s="63">
        <v>5</v>
      </c>
      <c r="GC9" s="64" t="s">
        <v>144</v>
      </c>
      <c r="GD9" s="64" t="s">
        <v>144</v>
      </c>
      <c r="GE9" s="65"/>
      <c r="GF9" s="64"/>
      <c r="GG9" s="64"/>
      <c r="GH9" s="65" t="s">
        <v>144</v>
      </c>
      <c r="GI9" s="65" t="str">
        <f>IFERROR(IF(GH9&gt;=5,VLOOKUP(GH9,Brutos!$K$3:$AE$10,MATCH(GG9,Brutos!$K$3:$AE$3,0),0),0),"")</f>
        <v/>
      </c>
      <c r="GJ9" s="64"/>
      <c r="GK9" s="64"/>
      <c r="GL9" s="74" t="str">
        <f t="shared" si="12"/>
        <v/>
      </c>
      <c r="GM9" s="66"/>
      <c r="GN9" s="58"/>
      <c r="GO9" s="58"/>
      <c r="GP9" s="58"/>
      <c r="GQ9" s="63">
        <v>5</v>
      </c>
      <c r="GR9" s="64" t="s">
        <v>144</v>
      </c>
      <c r="GS9" s="64" t="s">
        <v>144</v>
      </c>
      <c r="GT9" s="65"/>
      <c r="GU9" s="64"/>
      <c r="GV9" s="64"/>
      <c r="GW9" s="65" t="s">
        <v>144</v>
      </c>
      <c r="GX9" s="65" t="str">
        <f>IFERROR(IF(GW9&gt;=5,VLOOKUP(GW9,Brutos!$K$3:$AE$10,MATCH(GV9,Brutos!$K$3:$AE$3,0),0),0),"")</f>
        <v/>
      </c>
      <c r="GY9" s="64"/>
      <c r="GZ9" s="64"/>
      <c r="HA9" s="74" t="str">
        <f t="shared" si="13"/>
        <v/>
      </c>
      <c r="HB9" s="66"/>
      <c r="HC9" s="58"/>
      <c r="HD9" s="58"/>
      <c r="HE9" s="58"/>
      <c r="HF9" s="63">
        <v>5</v>
      </c>
      <c r="HG9" s="64" t="s">
        <v>144</v>
      </c>
      <c r="HH9" s="64" t="s">
        <v>144</v>
      </c>
      <c r="HI9" s="65"/>
      <c r="HJ9" s="64"/>
      <c r="HK9" s="64"/>
      <c r="HL9" s="65" t="s">
        <v>144</v>
      </c>
      <c r="HM9" s="65" t="str">
        <f>IFERROR(IF(HL9&gt;=5,VLOOKUP(HL9,Brutos!$K$3:$AE$10,MATCH(HK9,Brutos!$K$3:$AE$3,0),0),0),"")</f>
        <v/>
      </c>
      <c r="HN9" s="64"/>
      <c r="HO9" s="64"/>
      <c r="HP9" s="74" t="str">
        <f t="shared" si="14"/>
        <v/>
      </c>
      <c r="HQ9" s="66"/>
      <c r="HR9" s="58"/>
      <c r="HS9" s="58"/>
      <c r="HT9" s="58"/>
      <c r="HU9" s="63">
        <v>5</v>
      </c>
      <c r="HV9" s="64" t="s">
        <v>144</v>
      </c>
      <c r="HW9" s="64" t="s">
        <v>144</v>
      </c>
      <c r="HX9" s="65"/>
      <c r="HY9" s="64"/>
      <c r="HZ9" s="64"/>
      <c r="IA9" s="65" t="s">
        <v>144</v>
      </c>
      <c r="IB9" s="65" t="str">
        <f>IFERROR(IF(IA9&gt;=5,VLOOKUP(IA9,Brutos!$K$3:$AE$10,MATCH(HZ9,Brutos!$K$3:$AE$3,0),0),0),"")</f>
        <v/>
      </c>
      <c r="IC9" s="64"/>
      <c r="ID9" s="64"/>
      <c r="IE9" s="74" t="str">
        <f t="shared" si="15"/>
        <v/>
      </c>
      <c r="IF9" s="66"/>
      <c r="IG9" s="58"/>
      <c r="IH9" s="58"/>
      <c r="II9" s="58"/>
      <c r="IJ9" s="63">
        <v>5</v>
      </c>
      <c r="IK9" s="64" t="s">
        <v>144</v>
      </c>
      <c r="IL9" s="64" t="s">
        <v>144</v>
      </c>
      <c r="IM9" s="65"/>
      <c r="IN9" s="64"/>
      <c r="IO9" s="64"/>
      <c r="IP9" s="65" t="s">
        <v>144</v>
      </c>
      <c r="IQ9" s="65" t="str">
        <f>IFERROR(IF(IP9&gt;=5,VLOOKUP(IP9,Brutos!$K$3:$AE$10,MATCH(IO9,Brutos!$K$3:$AE$3,0),0),0),"")</f>
        <v/>
      </c>
      <c r="IR9" s="64"/>
      <c r="IS9" s="64"/>
      <c r="IT9" s="74" t="str">
        <f t="shared" si="16"/>
        <v/>
      </c>
      <c r="IU9" s="66"/>
      <c r="IV9" s="58"/>
      <c r="IW9" s="58"/>
      <c r="IX9" s="58"/>
      <c r="IY9" s="63">
        <v>5</v>
      </c>
      <c r="IZ9" s="64" t="s">
        <v>144</v>
      </c>
      <c r="JA9" s="64" t="s">
        <v>144</v>
      </c>
      <c r="JB9" s="65"/>
      <c r="JC9" s="64"/>
      <c r="JD9" s="64"/>
      <c r="JE9" s="65" t="s">
        <v>144</v>
      </c>
      <c r="JF9" s="65" t="str">
        <f>IFERROR(IF(JE9&gt;=5,VLOOKUP(JE9,Brutos!$K$3:$AE$10,MATCH(JD9,Brutos!$K$3:$AE$3,0),0),0),"")</f>
        <v/>
      </c>
      <c r="JG9" s="64"/>
      <c r="JH9" s="64"/>
      <c r="JI9" s="74" t="str">
        <f t="shared" si="17"/>
        <v/>
      </c>
      <c r="JJ9" s="66"/>
      <c r="JK9" s="58"/>
      <c r="JL9" s="58"/>
      <c r="JM9" s="58"/>
      <c r="JN9" s="63">
        <v>5</v>
      </c>
      <c r="JO9" s="64" t="s">
        <v>144</v>
      </c>
      <c r="JP9" s="64" t="s">
        <v>144</v>
      </c>
      <c r="JQ9" s="65"/>
      <c r="JR9" s="64"/>
      <c r="JS9" s="64"/>
      <c r="JT9" s="65" t="s">
        <v>144</v>
      </c>
      <c r="JU9" s="65" t="str">
        <f>IFERROR(IF(JT9&gt;=5,VLOOKUP(JT9,Brutos!$K$3:$AE$10,MATCH(JS9,Brutos!$K$3:$AE$3,0),0),0),"")</f>
        <v/>
      </c>
      <c r="JV9" s="64"/>
      <c r="JW9" s="64"/>
      <c r="JX9" s="74" t="str">
        <f t="shared" si="18"/>
        <v/>
      </c>
      <c r="JY9" s="66"/>
      <c r="JZ9" s="58"/>
      <c r="KA9" s="58"/>
      <c r="KB9" s="58"/>
      <c r="KC9" s="63">
        <v>5</v>
      </c>
      <c r="KD9" s="64" t="s">
        <v>144</v>
      </c>
      <c r="KE9" s="64" t="s">
        <v>144</v>
      </c>
      <c r="KF9" s="65"/>
      <c r="KG9" s="64"/>
      <c r="KH9" s="64"/>
      <c r="KI9" s="65" t="s">
        <v>144</v>
      </c>
      <c r="KJ9" s="65" t="str">
        <f>IFERROR(IF(KI9&gt;=5,VLOOKUP(KI9,Brutos!$K$3:$AE$10,MATCH(KH9,Brutos!$K$3:$AE$3,0),0),0),"")</f>
        <v/>
      </c>
      <c r="KK9" s="64"/>
      <c r="KL9" s="64"/>
      <c r="KM9" s="74" t="str">
        <f t="shared" si="19"/>
        <v/>
      </c>
      <c r="KN9" s="66"/>
      <c r="KO9" s="58"/>
      <c r="KP9" s="58"/>
      <c r="KQ9" s="58"/>
      <c r="KR9" s="63">
        <v>5</v>
      </c>
      <c r="KS9" s="64" t="s">
        <v>144</v>
      </c>
      <c r="KT9" s="64" t="s">
        <v>144</v>
      </c>
      <c r="KU9" s="65"/>
      <c r="KV9" s="64"/>
      <c r="KW9" s="64"/>
      <c r="KX9" s="65" t="s">
        <v>144</v>
      </c>
      <c r="KY9" s="65" t="str">
        <f>IFERROR(IF(KX9&gt;=5,VLOOKUP(KX9,Brutos!$K$3:$AE$10,MATCH(KW9,Brutos!$K$3:$AE$3,0),0),0),"")</f>
        <v/>
      </c>
      <c r="KZ9" s="64"/>
      <c r="LA9" s="64"/>
      <c r="LB9" s="74" t="str">
        <f t="shared" si="20"/>
        <v/>
      </c>
      <c r="LC9" s="66"/>
      <c r="LD9" s="347"/>
      <c r="LE9" s="58"/>
      <c r="LF9" s="58"/>
      <c r="LG9" s="63">
        <v>5</v>
      </c>
      <c r="LH9" s="64" t="s">
        <v>144</v>
      </c>
      <c r="LI9" s="64" t="s">
        <v>144</v>
      </c>
      <c r="LJ9" s="65"/>
      <c r="LK9" s="64"/>
      <c r="LL9" s="64"/>
      <c r="LM9" s="65" t="s">
        <v>144</v>
      </c>
      <c r="LN9" s="65" t="str">
        <f>IFERROR(IF(LM9&gt;=5,VLOOKUP(LM9,Brutos!$K$3:$AE$10,MATCH(LL9,Brutos!$K$3:$AE$3,0),0),0),"")</f>
        <v/>
      </c>
      <c r="LO9" s="64"/>
      <c r="LP9" s="64"/>
      <c r="LQ9" s="74" t="str">
        <f t="shared" si="21"/>
        <v/>
      </c>
      <c r="LR9" s="66"/>
      <c r="LS9" s="347"/>
      <c r="LT9" s="58"/>
      <c r="LU9" s="58"/>
      <c r="LV9" s="63">
        <v>5</v>
      </c>
      <c r="LW9" s="64" t="s">
        <v>144</v>
      </c>
      <c r="LX9" s="64" t="s">
        <v>144</v>
      </c>
      <c r="LY9" s="65"/>
      <c r="LZ9" s="64"/>
      <c r="MA9" s="64"/>
      <c r="MB9" s="65" t="s">
        <v>144</v>
      </c>
      <c r="MC9" s="65" t="str">
        <f>IFERROR(IF(MB9&gt;=5,VLOOKUP(MB9,Brutos!$K$3:$AE$10,MATCH(MA9,Brutos!$K$3:$AE$3,0),0),0),"")</f>
        <v/>
      </c>
      <c r="MD9" s="64"/>
      <c r="ME9" s="64"/>
      <c r="MF9" s="74" t="str">
        <f t="shared" si="22"/>
        <v/>
      </c>
      <c r="MG9" s="66"/>
      <c r="MH9" s="347"/>
      <c r="MI9" s="58"/>
      <c r="MJ9" s="58"/>
      <c r="MK9" s="489">
        <v>5</v>
      </c>
      <c r="ML9" s="490" t="s">
        <v>144</v>
      </c>
      <c r="MM9" s="490" t="s">
        <v>144</v>
      </c>
      <c r="MN9" s="491"/>
      <c r="MO9" s="490"/>
      <c r="MP9" s="490"/>
      <c r="MQ9" s="491" t="s">
        <v>144</v>
      </c>
      <c r="MR9" s="491"/>
      <c r="MS9" s="490"/>
      <c r="MT9" s="490"/>
      <c r="MU9" s="493"/>
      <c r="MV9" s="494"/>
      <c r="MW9" s="347"/>
    </row>
    <row r="10" spans="1:361">
      <c r="A10" s="347"/>
      <c r="B10" s="58"/>
      <c r="C10" s="58"/>
      <c r="D10" s="63">
        <v>6</v>
      </c>
      <c r="E10" s="64" t="s">
        <v>144</v>
      </c>
      <c r="F10" s="64" t="s">
        <v>144</v>
      </c>
      <c r="G10" s="65"/>
      <c r="H10" s="64"/>
      <c r="I10" s="64"/>
      <c r="J10" s="65" t="s">
        <v>144</v>
      </c>
      <c r="K10" s="65" t="str">
        <f>IFERROR(IF(J10&gt;=5,VLOOKUP(J10,Brutos!$K$3:$AE$10,MATCH(I10,Brutos!$K$3:$AE$3,0),0),0),"")</f>
        <v/>
      </c>
      <c r="L10" s="64"/>
      <c r="M10" s="64"/>
      <c r="N10" s="74" t="str">
        <f t="shared" si="0"/>
        <v/>
      </c>
      <c r="O10" s="66"/>
      <c r="P10" s="58"/>
      <c r="Q10" s="58"/>
      <c r="R10" s="58"/>
      <c r="S10" s="63">
        <v>6</v>
      </c>
      <c r="T10" s="64" t="s">
        <v>144</v>
      </c>
      <c r="U10" s="64" t="s">
        <v>144</v>
      </c>
      <c r="V10" s="65"/>
      <c r="W10" s="64"/>
      <c r="X10" s="64"/>
      <c r="Y10" s="65" t="s">
        <v>144</v>
      </c>
      <c r="Z10" s="65" t="str">
        <f>IFERROR(IF(Y10&gt;=5,VLOOKUP(Y10,Brutos!$K$3:$AE$10,MATCH(X10,Brutos!$K$3:$AE$3,0),0),0),"")</f>
        <v/>
      </c>
      <c r="AA10" s="64"/>
      <c r="AB10" s="64"/>
      <c r="AC10" s="74" t="str">
        <f t="shared" si="1"/>
        <v/>
      </c>
      <c r="AD10" s="66"/>
      <c r="AE10" s="58"/>
      <c r="AF10" s="58"/>
      <c r="AG10" s="58"/>
      <c r="AH10" s="63">
        <v>6</v>
      </c>
      <c r="AI10" s="64" t="s">
        <v>144</v>
      </c>
      <c r="AJ10" s="64" t="s">
        <v>144</v>
      </c>
      <c r="AK10" s="65"/>
      <c r="AL10" s="64"/>
      <c r="AM10" s="64"/>
      <c r="AN10" s="65" t="s">
        <v>144</v>
      </c>
      <c r="AO10" s="65" t="str">
        <f>IFERROR(IF(AN10&gt;=5,VLOOKUP(AN10,Brutos!$K$3:$AE$10,MATCH(AM10,Brutos!$K$3:$AE$3,0),0),0),"")</f>
        <v/>
      </c>
      <c r="AP10" s="64"/>
      <c r="AQ10" s="64"/>
      <c r="AR10" s="74" t="str">
        <f t="shared" si="2"/>
        <v/>
      </c>
      <c r="AS10" s="66"/>
      <c r="AT10" s="58"/>
      <c r="AU10" s="58"/>
      <c r="AV10" s="58"/>
      <c r="AW10" s="63">
        <v>6</v>
      </c>
      <c r="AX10" s="64" t="s">
        <v>144</v>
      </c>
      <c r="AY10" s="64" t="s">
        <v>144</v>
      </c>
      <c r="AZ10" s="65"/>
      <c r="BA10" s="64"/>
      <c r="BB10" s="64"/>
      <c r="BC10" s="65" t="s">
        <v>144</v>
      </c>
      <c r="BD10" s="65" t="str">
        <f>IFERROR(IF(BC10&gt;=5,VLOOKUP(BC10,Brutos!$K$3:$AE$10,MATCH(BB10,Brutos!$K$3:$AE$3,0),0),0),"")</f>
        <v/>
      </c>
      <c r="BE10" s="64"/>
      <c r="BF10" s="64"/>
      <c r="BG10" s="74" t="str">
        <f t="shared" si="3"/>
        <v/>
      </c>
      <c r="BH10" s="66"/>
      <c r="BI10" s="58"/>
      <c r="BJ10" s="58"/>
      <c r="BK10" s="58"/>
      <c r="BL10" s="63">
        <v>6</v>
      </c>
      <c r="BM10" s="64" t="s">
        <v>144</v>
      </c>
      <c r="BN10" s="64" t="s">
        <v>144</v>
      </c>
      <c r="BO10" s="65"/>
      <c r="BP10" s="64"/>
      <c r="BQ10" s="64"/>
      <c r="BR10" s="65" t="s">
        <v>144</v>
      </c>
      <c r="BS10" s="65" t="str">
        <f>IFERROR(IF(BR10&gt;=5,VLOOKUP(BR10,Brutos!$K$3:$AE$10,MATCH(BQ10,Brutos!$K$3:$AE$3,0),0),0),"")</f>
        <v/>
      </c>
      <c r="BT10" s="64"/>
      <c r="BU10" s="64"/>
      <c r="BV10" s="74" t="str">
        <f t="shared" si="4"/>
        <v/>
      </c>
      <c r="BW10" s="66"/>
      <c r="BX10" s="58"/>
      <c r="BY10" s="58"/>
      <c r="BZ10" s="58"/>
      <c r="CA10" s="63">
        <v>6</v>
      </c>
      <c r="CB10" s="64" t="s">
        <v>144</v>
      </c>
      <c r="CC10" s="64" t="s">
        <v>144</v>
      </c>
      <c r="CD10" s="65"/>
      <c r="CE10" s="64"/>
      <c r="CF10" s="64"/>
      <c r="CG10" s="65" t="s">
        <v>144</v>
      </c>
      <c r="CH10" s="65" t="str">
        <f>IFERROR(IF(CG10&gt;=5,VLOOKUP(CG10,Brutos!$K$3:$AE$10,MATCH(CF10,Brutos!$K$3:$AE$3,0),0),0),"")</f>
        <v/>
      </c>
      <c r="CI10" s="64"/>
      <c r="CJ10" s="64"/>
      <c r="CK10" s="74" t="str">
        <f t="shared" si="5"/>
        <v/>
      </c>
      <c r="CL10" s="66"/>
      <c r="CM10" s="58"/>
      <c r="CN10" s="58"/>
      <c r="CO10" s="58"/>
      <c r="CP10" s="63">
        <v>6</v>
      </c>
      <c r="CQ10" s="64" t="s">
        <v>144</v>
      </c>
      <c r="CR10" s="64" t="s">
        <v>144</v>
      </c>
      <c r="CS10" s="65"/>
      <c r="CT10" s="64"/>
      <c r="CU10" s="64"/>
      <c r="CV10" s="65" t="s">
        <v>144</v>
      </c>
      <c r="CW10" s="65" t="str">
        <f>IFERROR(IF(CV10&gt;=5,VLOOKUP(CV10,Brutos!$K$3:$AE$10,MATCH(CU10,Brutos!$K$3:$AE$3,0),0),0),"")</f>
        <v/>
      </c>
      <c r="CX10" s="64"/>
      <c r="CY10" s="64"/>
      <c r="CZ10" s="74" t="str">
        <f t="shared" si="6"/>
        <v/>
      </c>
      <c r="DA10" s="66"/>
      <c r="DB10" s="58"/>
      <c r="DC10" s="58"/>
      <c r="DD10" s="58"/>
      <c r="DE10" s="63">
        <v>6</v>
      </c>
      <c r="DF10" s="64" t="s">
        <v>144</v>
      </c>
      <c r="DG10" s="64" t="s">
        <v>144</v>
      </c>
      <c r="DH10" s="65"/>
      <c r="DI10" s="64"/>
      <c r="DJ10" s="64"/>
      <c r="DK10" s="65" t="s">
        <v>144</v>
      </c>
      <c r="DL10" s="65" t="str">
        <f>IFERROR(IF(DK10&gt;=5,VLOOKUP(DK10,Brutos!$K$3:$AE$10,MATCH(DJ10,Brutos!$K$3:$AE$3,0),0),0),"")</f>
        <v/>
      </c>
      <c r="DM10" s="64"/>
      <c r="DN10" s="64"/>
      <c r="DO10" s="74" t="str">
        <f t="shared" si="7"/>
        <v/>
      </c>
      <c r="DP10" s="66"/>
      <c r="DQ10" s="58"/>
      <c r="DR10" s="58"/>
      <c r="DS10" s="58"/>
      <c r="DT10" s="63">
        <v>6</v>
      </c>
      <c r="DU10" s="64" t="s">
        <v>144</v>
      </c>
      <c r="DV10" s="64" t="s">
        <v>144</v>
      </c>
      <c r="DW10" s="65"/>
      <c r="DX10" s="64"/>
      <c r="DY10" s="64"/>
      <c r="DZ10" s="65" t="s">
        <v>144</v>
      </c>
      <c r="EA10" s="65" t="str">
        <f>IFERROR(IF(DZ10&gt;=5,VLOOKUP(DZ10,Brutos!$K$3:$AE$10,MATCH(DY10,Brutos!$K$3:$AE$3,0),0),0),"")</f>
        <v/>
      </c>
      <c r="EB10" s="64"/>
      <c r="EC10" s="64"/>
      <c r="ED10" s="74" t="str">
        <f t="shared" si="8"/>
        <v/>
      </c>
      <c r="EE10" s="66"/>
      <c r="EF10" s="58"/>
      <c r="EG10" s="58"/>
      <c r="EH10" s="58"/>
      <c r="EI10" s="63">
        <v>6</v>
      </c>
      <c r="EJ10" s="64" t="s">
        <v>144</v>
      </c>
      <c r="EK10" s="64" t="s">
        <v>144</v>
      </c>
      <c r="EL10" s="65"/>
      <c r="EM10" s="64"/>
      <c r="EN10" s="64"/>
      <c r="EO10" s="65" t="s">
        <v>144</v>
      </c>
      <c r="EP10" s="65" t="str">
        <f>IFERROR(IF(EO10&gt;=5,VLOOKUP(EO10,Brutos!$K$3:$AE$10,MATCH(EN10,Brutos!$K$3:$AE$3,0),0),0),"")</f>
        <v/>
      </c>
      <c r="EQ10" s="64"/>
      <c r="ER10" s="64"/>
      <c r="ES10" s="74" t="str">
        <f t="shared" si="9"/>
        <v/>
      </c>
      <c r="ET10" s="66"/>
      <c r="EU10" s="58"/>
      <c r="EV10" s="58"/>
      <c r="EW10" s="58"/>
      <c r="EX10" s="63">
        <v>6</v>
      </c>
      <c r="EY10" s="64" t="s">
        <v>144</v>
      </c>
      <c r="EZ10" s="64" t="s">
        <v>144</v>
      </c>
      <c r="FA10" s="65"/>
      <c r="FB10" s="64"/>
      <c r="FC10" s="64"/>
      <c r="FD10" s="65" t="s">
        <v>144</v>
      </c>
      <c r="FE10" s="65" t="str">
        <f>IFERROR(IF(FD10&gt;=5,VLOOKUP(FD10,Brutos!$K$3:$AE$10,MATCH(FC10,Brutos!$K$3:$AE$3,0),0),0),"")</f>
        <v/>
      </c>
      <c r="FF10" s="64"/>
      <c r="FG10" s="64"/>
      <c r="FH10" s="74" t="str">
        <f t="shared" si="10"/>
        <v/>
      </c>
      <c r="FI10" s="66"/>
      <c r="FJ10" s="58"/>
      <c r="FK10" s="58"/>
      <c r="FL10" s="58"/>
      <c r="FM10" s="63">
        <v>6</v>
      </c>
      <c r="FN10" s="64" t="s">
        <v>144</v>
      </c>
      <c r="FO10" s="64" t="s">
        <v>144</v>
      </c>
      <c r="FP10" s="65"/>
      <c r="FQ10" s="64"/>
      <c r="FR10" s="64"/>
      <c r="FS10" s="65" t="s">
        <v>144</v>
      </c>
      <c r="FT10" s="65" t="str">
        <f>IFERROR(IF(FS10&gt;=5,VLOOKUP(FS10,Brutos!$K$3:$AE$10,MATCH(FR10,Brutos!$K$3:$AE$3,0),0),0),"")</f>
        <v/>
      </c>
      <c r="FU10" s="64"/>
      <c r="FV10" s="64"/>
      <c r="FW10" s="74" t="str">
        <f t="shared" si="11"/>
        <v/>
      </c>
      <c r="FX10" s="66"/>
      <c r="FY10" s="58"/>
      <c r="FZ10" s="58"/>
      <c r="GA10" s="58"/>
      <c r="GB10" s="63">
        <v>6</v>
      </c>
      <c r="GC10" s="64" t="s">
        <v>144</v>
      </c>
      <c r="GD10" s="64" t="s">
        <v>144</v>
      </c>
      <c r="GE10" s="65"/>
      <c r="GF10" s="64"/>
      <c r="GG10" s="64"/>
      <c r="GH10" s="65" t="s">
        <v>144</v>
      </c>
      <c r="GI10" s="65" t="str">
        <f>IFERROR(IF(GH10&gt;=5,VLOOKUP(GH10,Brutos!$K$3:$AE$10,MATCH(GG10,Brutos!$K$3:$AE$3,0),0),0),"")</f>
        <v/>
      </c>
      <c r="GJ10" s="64"/>
      <c r="GK10" s="64"/>
      <c r="GL10" s="74" t="str">
        <f t="shared" si="12"/>
        <v/>
      </c>
      <c r="GM10" s="66"/>
      <c r="GN10" s="58"/>
      <c r="GO10" s="58"/>
      <c r="GP10" s="58"/>
      <c r="GQ10" s="63">
        <v>6</v>
      </c>
      <c r="GR10" s="64" t="s">
        <v>144</v>
      </c>
      <c r="GS10" s="64" t="s">
        <v>144</v>
      </c>
      <c r="GT10" s="65"/>
      <c r="GU10" s="64"/>
      <c r="GV10" s="64"/>
      <c r="GW10" s="65" t="s">
        <v>144</v>
      </c>
      <c r="GX10" s="65" t="str">
        <f>IFERROR(IF(GW10&gt;=5,VLOOKUP(GW10,Brutos!$K$3:$AE$10,MATCH(GV10,Brutos!$K$3:$AE$3,0),0),0),"")</f>
        <v/>
      </c>
      <c r="GY10" s="64"/>
      <c r="GZ10" s="64"/>
      <c r="HA10" s="74" t="str">
        <f t="shared" si="13"/>
        <v/>
      </c>
      <c r="HB10" s="66"/>
      <c r="HC10" s="58"/>
      <c r="HD10" s="58"/>
      <c r="HE10" s="58"/>
      <c r="HF10" s="63">
        <v>6</v>
      </c>
      <c r="HG10" s="64" t="s">
        <v>144</v>
      </c>
      <c r="HH10" s="64" t="s">
        <v>144</v>
      </c>
      <c r="HI10" s="65"/>
      <c r="HJ10" s="64"/>
      <c r="HK10" s="64"/>
      <c r="HL10" s="65" t="s">
        <v>144</v>
      </c>
      <c r="HM10" s="65" t="str">
        <f>IFERROR(IF(HL10&gt;=5,VLOOKUP(HL10,Brutos!$K$3:$AE$10,MATCH(HK10,Brutos!$K$3:$AE$3,0),0),0),"")</f>
        <v/>
      </c>
      <c r="HN10" s="64"/>
      <c r="HO10" s="64"/>
      <c r="HP10" s="74" t="str">
        <f t="shared" si="14"/>
        <v/>
      </c>
      <c r="HQ10" s="66"/>
      <c r="HR10" s="58"/>
      <c r="HS10" s="58"/>
      <c r="HT10" s="58"/>
      <c r="HU10" s="63">
        <v>6</v>
      </c>
      <c r="HV10" s="64" t="s">
        <v>144</v>
      </c>
      <c r="HW10" s="64" t="s">
        <v>144</v>
      </c>
      <c r="HX10" s="65"/>
      <c r="HY10" s="64"/>
      <c r="HZ10" s="64"/>
      <c r="IA10" s="65" t="s">
        <v>144</v>
      </c>
      <c r="IB10" s="65" t="str">
        <f>IFERROR(IF(IA10&gt;=5,VLOOKUP(IA10,Brutos!$K$3:$AE$10,MATCH(HZ10,Brutos!$K$3:$AE$3,0),0),0),"")</f>
        <v/>
      </c>
      <c r="IC10" s="64"/>
      <c r="ID10" s="64"/>
      <c r="IE10" s="74" t="str">
        <f t="shared" si="15"/>
        <v/>
      </c>
      <c r="IF10" s="66"/>
      <c r="IG10" s="58"/>
      <c r="IH10" s="58"/>
      <c r="II10" s="58"/>
      <c r="IJ10" s="63">
        <v>6</v>
      </c>
      <c r="IK10" s="64" t="s">
        <v>144</v>
      </c>
      <c r="IL10" s="64" t="s">
        <v>144</v>
      </c>
      <c r="IM10" s="65"/>
      <c r="IN10" s="64"/>
      <c r="IO10" s="64"/>
      <c r="IP10" s="65" t="s">
        <v>144</v>
      </c>
      <c r="IQ10" s="65" t="str">
        <f>IFERROR(IF(IP10&gt;=5,VLOOKUP(IP10,Brutos!$K$3:$AE$10,MATCH(IO10,Brutos!$K$3:$AE$3,0),0),0),"")</f>
        <v/>
      </c>
      <c r="IR10" s="64"/>
      <c r="IS10" s="64"/>
      <c r="IT10" s="74" t="str">
        <f t="shared" si="16"/>
        <v/>
      </c>
      <c r="IU10" s="66"/>
      <c r="IV10" s="58"/>
      <c r="IW10" s="58"/>
      <c r="IX10" s="58"/>
      <c r="IY10" s="63">
        <v>6</v>
      </c>
      <c r="IZ10" s="64" t="s">
        <v>144</v>
      </c>
      <c r="JA10" s="64" t="s">
        <v>144</v>
      </c>
      <c r="JB10" s="65"/>
      <c r="JC10" s="64"/>
      <c r="JD10" s="64"/>
      <c r="JE10" s="65" t="s">
        <v>144</v>
      </c>
      <c r="JF10" s="65" t="str">
        <f>IFERROR(IF(JE10&gt;=5,VLOOKUP(JE10,Brutos!$K$3:$AE$10,MATCH(JD10,Brutos!$K$3:$AE$3,0),0),0),"")</f>
        <v/>
      </c>
      <c r="JG10" s="64"/>
      <c r="JH10" s="64"/>
      <c r="JI10" s="74" t="str">
        <f t="shared" si="17"/>
        <v/>
      </c>
      <c r="JJ10" s="66"/>
      <c r="JK10" s="58"/>
      <c r="JL10" s="58"/>
      <c r="JM10" s="58"/>
      <c r="JN10" s="63">
        <v>6</v>
      </c>
      <c r="JO10" s="64" t="s">
        <v>144</v>
      </c>
      <c r="JP10" s="64" t="s">
        <v>144</v>
      </c>
      <c r="JQ10" s="65"/>
      <c r="JR10" s="64"/>
      <c r="JS10" s="64"/>
      <c r="JT10" s="65" t="s">
        <v>144</v>
      </c>
      <c r="JU10" s="65" t="str">
        <f>IFERROR(IF(JT10&gt;=5,VLOOKUP(JT10,Brutos!$K$3:$AE$10,MATCH(JS10,Brutos!$K$3:$AE$3,0),0),0),"")</f>
        <v/>
      </c>
      <c r="JV10" s="64"/>
      <c r="JW10" s="64"/>
      <c r="JX10" s="74" t="str">
        <f t="shared" si="18"/>
        <v/>
      </c>
      <c r="JY10" s="66"/>
      <c r="JZ10" s="58"/>
      <c r="KA10" s="58"/>
      <c r="KB10" s="58"/>
      <c r="KC10" s="63">
        <v>6</v>
      </c>
      <c r="KD10" s="64" t="s">
        <v>144</v>
      </c>
      <c r="KE10" s="64" t="s">
        <v>144</v>
      </c>
      <c r="KF10" s="65"/>
      <c r="KG10" s="64"/>
      <c r="KH10" s="64"/>
      <c r="KI10" s="65" t="s">
        <v>144</v>
      </c>
      <c r="KJ10" s="65" t="str">
        <f>IFERROR(IF(KI10&gt;=5,VLOOKUP(KI10,Brutos!$K$3:$AE$10,MATCH(KH10,Brutos!$K$3:$AE$3,0),0),0),"")</f>
        <v/>
      </c>
      <c r="KK10" s="64"/>
      <c r="KL10" s="64"/>
      <c r="KM10" s="74" t="str">
        <f t="shared" si="19"/>
        <v/>
      </c>
      <c r="KN10" s="66"/>
      <c r="KO10" s="58"/>
      <c r="KP10" s="58"/>
      <c r="KQ10" s="58"/>
      <c r="KR10" s="63">
        <v>6</v>
      </c>
      <c r="KS10" s="64" t="s">
        <v>144</v>
      </c>
      <c r="KT10" s="64" t="s">
        <v>144</v>
      </c>
      <c r="KU10" s="65"/>
      <c r="KV10" s="64"/>
      <c r="KW10" s="64"/>
      <c r="KX10" s="65" t="s">
        <v>144</v>
      </c>
      <c r="KY10" s="65" t="str">
        <f>IFERROR(IF(KX10&gt;=5,VLOOKUP(KX10,Brutos!$K$3:$AE$10,MATCH(KW10,Brutos!$K$3:$AE$3,0),0),0),"")</f>
        <v/>
      </c>
      <c r="KZ10" s="64"/>
      <c r="LA10" s="64"/>
      <c r="LB10" s="74" t="str">
        <f t="shared" si="20"/>
        <v/>
      </c>
      <c r="LC10" s="66"/>
      <c r="LD10" s="347"/>
      <c r="LE10" s="58"/>
      <c r="LF10" s="58"/>
      <c r="LG10" s="63">
        <v>6</v>
      </c>
      <c r="LH10" s="64" t="s">
        <v>144</v>
      </c>
      <c r="LI10" s="64" t="s">
        <v>144</v>
      </c>
      <c r="LJ10" s="65"/>
      <c r="LK10" s="64"/>
      <c r="LL10" s="64"/>
      <c r="LM10" s="65" t="s">
        <v>144</v>
      </c>
      <c r="LN10" s="65" t="str">
        <f>IFERROR(IF(LM10&gt;=5,VLOOKUP(LM10,Brutos!$K$3:$AE$10,MATCH(LL10,Brutos!$K$3:$AE$3,0),0),0),"")</f>
        <v/>
      </c>
      <c r="LO10" s="64"/>
      <c r="LP10" s="64"/>
      <c r="LQ10" s="74" t="str">
        <f t="shared" si="21"/>
        <v/>
      </c>
      <c r="LR10" s="66"/>
      <c r="LS10" s="347"/>
      <c r="LT10" s="58"/>
      <c r="LU10" s="58"/>
      <c r="LV10" s="63">
        <v>6</v>
      </c>
      <c r="LW10" s="64" t="s">
        <v>144</v>
      </c>
      <c r="LX10" s="64" t="s">
        <v>144</v>
      </c>
      <c r="LY10" s="65"/>
      <c r="LZ10" s="64"/>
      <c r="MA10" s="64"/>
      <c r="MB10" s="65" t="s">
        <v>144</v>
      </c>
      <c r="MC10" s="65" t="str">
        <f>IFERROR(IF(MB10&gt;=5,VLOOKUP(MB10,Brutos!$K$3:$AE$10,MATCH(MA10,Brutos!$K$3:$AE$3,0),0),0),"")</f>
        <v/>
      </c>
      <c r="MD10" s="64"/>
      <c r="ME10" s="64"/>
      <c r="MF10" s="74" t="str">
        <f t="shared" si="22"/>
        <v/>
      </c>
      <c r="MG10" s="66"/>
      <c r="MH10" s="347"/>
      <c r="MI10" s="58"/>
      <c r="MJ10" s="58"/>
      <c r="MK10" s="489">
        <v>6</v>
      </c>
      <c r="ML10" s="490" t="s">
        <v>144</v>
      </c>
      <c r="MM10" s="490" t="s">
        <v>144</v>
      </c>
      <c r="MN10" s="491"/>
      <c r="MO10" s="490"/>
      <c r="MP10" s="490"/>
      <c r="MQ10" s="491" t="s">
        <v>144</v>
      </c>
      <c r="MR10" s="491"/>
      <c r="MS10" s="490"/>
      <c r="MT10" s="490"/>
      <c r="MU10" s="493"/>
      <c r="MV10" s="494"/>
      <c r="MW10" s="347"/>
    </row>
    <row r="11" spans="1:361">
      <c r="A11" s="347"/>
      <c r="B11" s="58"/>
      <c r="C11" s="58"/>
      <c r="D11" s="63">
        <v>7</v>
      </c>
      <c r="E11" s="64" t="s">
        <v>144</v>
      </c>
      <c r="F11" s="64" t="s">
        <v>144</v>
      </c>
      <c r="G11" s="65"/>
      <c r="H11" s="64"/>
      <c r="I11" s="64"/>
      <c r="J11" s="65" t="s">
        <v>144</v>
      </c>
      <c r="K11" s="65" t="str">
        <f>IFERROR(IF(J11&gt;=5,VLOOKUP(J11,Brutos!$K$3:$AE$10,MATCH(I11,Brutos!$K$3:$AE$3,0),0),0),"")</f>
        <v/>
      </c>
      <c r="L11" s="64"/>
      <c r="M11" s="64"/>
      <c r="N11" s="74" t="str">
        <f t="shared" si="0"/>
        <v/>
      </c>
      <c r="O11" s="66"/>
      <c r="P11" s="58"/>
      <c r="Q11" s="58"/>
      <c r="R11" s="58"/>
      <c r="S11" s="63">
        <v>7</v>
      </c>
      <c r="T11" s="64" t="s">
        <v>144</v>
      </c>
      <c r="U11" s="64" t="s">
        <v>144</v>
      </c>
      <c r="V11" s="65"/>
      <c r="W11" s="64"/>
      <c r="X11" s="64"/>
      <c r="Y11" s="65" t="s">
        <v>144</v>
      </c>
      <c r="Z11" s="65" t="str">
        <f>IFERROR(IF(Y11&gt;=5,VLOOKUP(Y11,Brutos!$K$3:$AE$10,MATCH(X11,Brutos!$K$3:$AE$3,0),0),0),"")</f>
        <v/>
      </c>
      <c r="AA11" s="64"/>
      <c r="AB11" s="64"/>
      <c r="AC11" s="74" t="str">
        <f t="shared" si="1"/>
        <v/>
      </c>
      <c r="AD11" s="66"/>
      <c r="AE11" s="58"/>
      <c r="AF11" s="58"/>
      <c r="AG11" s="58"/>
      <c r="AH11" s="63">
        <v>7</v>
      </c>
      <c r="AI11" s="64" t="s">
        <v>144</v>
      </c>
      <c r="AJ11" s="64" t="s">
        <v>144</v>
      </c>
      <c r="AK11" s="65"/>
      <c r="AL11" s="64"/>
      <c r="AM11" s="64"/>
      <c r="AN11" s="65" t="s">
        <v>144</v>
      </c>
      <c r="AO11" s="65" t="str">
        <f>IFERROR(IF(AN11&gt;=5,VLOOKUP(AN11,Brutos!$K$3:$AE$10,MATCH(AM11,Brutos!$K$3:$AE$3,0),0),0),"")</f>
        <v/>
      </c>
      <c r="AP11" s="64"/>
      <c r="AQ11" s="64"/>
      <c r="AR11" s="74" t="str">
        <f t="shared" si="2"/>
        <v/>
      </c>
      <c r="AS11" s="66"/>
      <c r="AT11" s="58"/>
      <c r="AU11" s="58"/>
      <c r="AV11" s="58"/>
      <c r="AW11" s="63">
        <v>7</v>
      </c>
      <c r="AX11" s="64" t="s">
        <v>144</v>
      </c>
      <c r="AY11" s="64" t="s">
        <v>144</v>
      </c>
      <c r="AZ11" s="65"/>
      <c r="BA11" s="64"/>
      <c r="BB11" s="64"/>
      <c r="BC11" s="65" t="s">
        <v>144</v>
      </c>
      <c r="BD11" s="65" t="str">
        <f>IFERROR(IF(BC11&gt;=5,VLOOKUP(BC11,Brutos!$K$3:$AE$10,MATCH(BB11,Brutos!$K$3:$AE$3,0),0),0),"")</f>
        <v/>
      </c>
      <c r="BE11" s="64"/>
      <c r="BF11" s="64"/>
      <c r="BG11" s="74" t="str">
        <f t="shared" si="3"/>
        <v/>
      </c>
      <c r="BH11" s="66"/>
      <c r="BI11" s="58"/>
      <c r="BJ11" s="58"/>
      <c r="BK11" s="58"/>
      <c r="BL11" s="63">
        <v>7</v>
      </c>
      <c r="BM11" s="64" t="s">
        <v>144</v>
      </c>
      <c r="BN11" s="64" t="s">
        <v>144</v>
      </c>
      <c r="BO11" s="65"/>
      <c r="BP11" s="64"/>
      <c r="BQ11" s="64"/>
      <c r="BR11" s="65" t="s">
        <v>144</v>
      </c>
      <c r="BS11" s="65" t="str">
        <f>IFERROR(IF(BR11&gt;=5,VLOOKUP(BR11,Brutos!$K$3:$AE$10,MATCH(BQ11,Brutos!$K$3:$AE$3,0),0),0),"")</f>
        <v/>
      </c>
      <c r="BT11" s="64"/>
      <c r="BU11" s="64"/>
      <c r="BV11" s="74" t="str">
        <f t="shared" si="4"/>
        <v/>
      </c>
      <c r="BW11" s="66"/>
      <c r="BX11" s="58"/>
      <c r="BY11" s="58"/>
      <c r="BZ11" s="58"/>
      <c r="CA11" s="63">
        <v>7</v>
      </c>
      <c r="CB11" s="64" t="s">
        <v>144</v>
      </c>
      <c r="CC11" s="64" t="s">
        <v>144</v>
      </c>
      <c r="CD11" s="65"/>
      <c r="CE11" s="64"/>
      <c r="CF11" s="64"/>
      <c r="CG11" s="65" t="s">
        <v>144</v>
      </c>
      <c r="CH11" s="65" t="str">
        <f>IFERROR(IF(CG11&gt;=5,VLOOKUP(CG11,Brutos!$K$3:$AE$10,MATCH(CF11,Brutos!$K$3:$AE$3,0),0),0),"")</f>
        <v/>
      </c>
      <c r="CI11" s="64"/>
      <c r="CJ11" s="64"/>
      <c r="CK11" s="74" t="str">
        <f t="shared" si="5"/>
        <v/>
      </c>
      <c r="CL11" s="66"/>
      <c r="CM11" s="58"/>
      <c r="CN11" s="58"/>
      <c r="CO11" s="58"/>
      <c r="CP11" s="63">
        <v>7</v>
      </c>
      <c r="CQ11" s="64" t="s">
        <v>144</v>
      </c>
      <c r="CR11" s="64" t="s">
        <v>144</v>
      </c>
      <c r="CS11" s="65"/>
      <c r="CT11" s="64"/>
      <c r="CU11" s="64"/>
      <c r="CV11" s="65" t="s">
        <v>144</v>
      </c>
      <c r="CW11" s="65" t="str">
        <f>IFERROR(IF(CV11&gt;=5,VLOOKUP(CV11,Brutos!$K$3:$AE$10,MATCH(CU11,Brutos!$K$3:$AE$3,0),0),0),"")</f>
        <v/>
      </c>
      <c r="CX11" s="64"/>
      <c r="CY11" s="64"/>
      <c r="CZ11" s="74" t="str">
        <f t="shared" si="6"/>
        <v/>
      </c>
      <c r="DA11" s="66"/>
      <c r="DB11" s="58"/>
      <c r="DC11" s="58"/>
      <c r="DD11" s="58"/>
      <c r="DE11" s="63">
        <v>7</v>
      </c>
      <c r="DF11" s="64" t="s">
        <v>144</v>
      </c>
      <c r="DG11" s="64" t="s">
        <v>144</v>
      </c>
      <c r="DH11" s="65"/>
      <c r="DI11" s="64"/>
      <c r="DJ11" s="64"/>
      <c r="DK11" s="65" t="s">
        <v>144</v>
      </c>
      <c r="DL11" s="65" t="str">
        <f>IFERROR(IF(DK11&gt;=5,VLOOKUP(DK11,Brutos!$K$3:$AE$10,MATCH(DJ11,Brutos!$K$3:$AE$3,0),0),0),"")</f>
        <v/>
      </c>
      <c r="DM11" s="64"/>
      <c r="DN11" s="64"/>
      <c r="DO11" s="74" t="str">
        <f t="shared" si="7"/>
        <v/>
      </c>
      <c r="DP11" s="66"/>
      <c r="DQ11" s="58"/>
      <c r="DR11" s="58"/>
      <c r="DS11" s="58"/>
      <c r="DT11" s="63">
        <v>7</v>
      </c>
      <c r="DU11" s="64" t="s">
        <v>144</v>
      </c>
      <c r="DV11" s="64" t="s">
        <v>144</v>
      </c>
      <c r="DW11" s="65"/>
      <c r="DX11" s="64"/>
      <c r="DY11" s="64"/>
      <c r="DZ11" s="65" t="s">
        <v>144</v>
      </c>
      <c r="EA11" s="65" t="str">
        <f>IFERROR(IF(DZ11&gt;=5,VLOOKUP(DZ11,Brutos!$K$3:$AE$10,MATCH(DY11,Brutos!$K$3:$AE$3,0),0),0),"")</f>
        <v/>
      </c>
      <c r="EB11" s="64"/>
      <c r="EC11" s="64"/>
      <c r="ED11" s="74" t="str">
        <f t="shared" si="8"/>
        <v/>
      </c>
      <c r="EE11" s="66"/>
      <c r="EF11" s="58"/>
      <c r="EG11" s="58"/>
      <c r="EH11" s="58"/>
      <c r="EI11" s="63">
        <v>7</v>
      </c>
      <c r="EJ11" s="64" t="s">
        <v>144</v>
      </c>
      <c r="EK11" s="64" t="s">
        <v>144</v>
      </c>
      <c r="EL11" s="65"/>
      <c r="EM11" s="64"/>
      <c r="EN11" s="64"/>
      <c r="EO11" s="65" t="s">
        <v>144</v>
      </c>
      <c r="EP11" s="65" t="str">
        <f>IFERROR(IF(EO11&gt;=5,VLOOKUP(EO11,Brutos!$K$3:$AE$10,MATCH(EN11,Brutos!$K$3:$AE$3,0),0),0),"")</f>
        <v/>
      </c>
      <c r="EQ11" s="64"/>
      <c r="ER11" s="64"/>
      <c r="ES11" s="74" t="str">
        <f t="shared" si="9"/>
        <v/>
      </c>
      <c r="ET11" s="66"/>
      <c r="EU11" s="58"/>
      <c r="EV11" s="58"/>
      <c r="EW11" s="58"/>
      <c r="EX11" s="63">
        <v>7</v>
      </c>
      <c r="EY11" s="64" t="s">
        <v>144</v>
      </c>
      <c r="EZ11" s="64" t="s">
        <v>144</v>
      </c>
      <c r="FA11" s="65"/>
      <c r="FB11" s="64"/>
      <c r="FC11" s="64"/>
      <c r="FD11" s="65" t="s">
        <v>144</v>
      </c>
      <c r="FE11" s="65" t="str">
        <f>IFERROR(IF(FD11&gt;=5,VLOOKUP(FD11,Brutos!$K$3:$AE$10,MATCH(FC11,Brutos!$K$3:$AE$3,0),0),0),"")</f>
        <v/>
      </c>
      <c r="FF11" s="64"/>
      <c r="FG11" s="64"/>
      <c r="FH11" s="74" t="str">
        <f t="shared" si="10"/>
        <v/>
      </c>
      <c r="FI11" s="66"/>
      <c r="FJ11" s="58"/>
      <c r="FK11" s="58"/>
      <c r="FL11" s="58"/>
      <c r="FM11" s="63">
        <v>7</v>
      </c>
      <c r="FN11" s="64" t="s">
        <v>144</v>
      </c>
      <c r="FO11" s="64" t="s">
        <v>144</v>
      </c>
      <c r="FP11" s="65"/>
      <c r="FQ11" s="64"/>
      <c r="FR11" s="64"/>
      <c r="FS11" s="65" t="s">
        <v>144</v>
      </c>
      <c r="FT11" s="65" t="str">
        <f>IFERROR(IF(FS11&gt;=5,VLOOKUP(FS11,Brutos!$K$3:$AE$10,MATCH(FR11,Brutos!$K$3:$AE$3,0),0),0),"")</f>
        <v/>
      </c>
      <c r="FU11" s="64"/>
      <c r="FV11" s="64"/>
      <c r="FW11" s="74" t="str">
        <f t="shared" si="11"/>
        <v/>
      </c>
      <c r="FX11" s="66"/>
      <c r="FY11" s="58"/>
      <c r="FZ11" s="58"/>
      <c r="GA11" s="58"/>
      <c r="GB11" s="63">
        <v>7</v>
      </c>
      <c r="GC11" s="64" t="s">
        <v>144</v>
      </c>
      <c r="GD11" s="64" t="s">
        <v>144</v>
      </c>
      <c r="GE11" s="65"/>
      <c r="GF11" s="64"/>
      <c r="GG11" s="64"/>
      <c r="GH11" s="65" t="s">
        <v>144</v>
      </c>
      <c r="GI11" s="65" t="str">
        <f>IFERROR(IF(GH11&gt;=5,VLOOKUP(GH11,Brutos!$K$3:$AE$10,MATCH(GG11,Brutos!$K$3:$AE$3,0),0),0),"")</f>
        <v/>
      </c>
      <c r="GJ11" s="64"/>
      <c r="GK11" s="64"/>
      <c r="GL11" s="74" t="str">
        <f t="shared" si="12"/>
        <v/>
      </c>
      <c r="GM11" s="66"/>
      <c r="GN11" s="58"/>
      <c r="GO11" s="58"/>
      <c r="GP11" s="58"/>
      <c r="GQ11" s="63">
        <v>7</v>
      </c>
      <c r="GR11" s="64" t="s">
        <v>144</v>
      </c>
      <c r="GS11" s="64" t="s">
        <v>144</v>
      </c>
      <c r="GT11" s="65"/>
      <c r="GU11" s="64"/>
      <c r="GV11" s="64"/>
      <c r="GW11" s="65" t="s">
        <v>144</v>
      </c>
      <c r="GX11" s="65" t="str">
        <f>IFERROR(IF(GW11&gt;=5,VLOOKUP(GW11,Brutos!$K$3:$AE$10,MATCH(GV11,Brutos!$K$3:$AE$3,0),0),0),"")</f>
        <v/>
      </c>
      <c r="GY11" s="64"/>
      <c r="GZ11" s="64"/>
      <c r="HA11" s="74" t="str">
        <f t="shared" si="13"/>
        <v/>
      </c>
      <c r="HB11" s="66"/>
      <c r="HC11" s="58"/>
      <c r="HD11" s="58"/>
      <c r="HE11" s="58"/>
      <c r="HF11" s="63">
        <v>7</v>
      </c>
      <c r="HG11" s="64" t="s">
        <v>144</v>
      </c>
      <c r="HH11" s="64" t="s">
        <v>144</v>
      </c>
      <c r="HI11" s="65"/>
      <c r="HJ11" s="64"/>
      <c r="HK11" s="64"/>
      <c r="HL11" s="65" t="s">
        <v>144</v>
      </c>
      <c r="HM11" s="65" t="str">
        <f>IFERROR(IF(HL11&gt;=5,VLOOKUP(HL11,Brutos!$K$3:$AE$10,MATCH(HK11,Brutos!$K$3:$AE$3,0),0),0),"")</f>
        <v/>
      </c>
      <c r="HN11" s="64"/>
      <c r="HO11" s="64"/>
      <c r="HP11" s="74" t="str">
        <f t="shared" si="14"/>
        <v/>
      </c>
      <c r="HQ11" s="66"/>
      <c r="HR11" s="58"/>
      <c r="HS11" s="58"/>
      <c r="HT11" s="58"/>
      <c r="HU11" s="63">
        <v>7</v>
      </c>
      <c r="HV11" s="64" t="s">
        <v>144</v>
      </c>
      <c r="HW11" s="64" t="s">
        <v>144</v>
      </c>
      <c r="HX11" s="65"/>
      <c r="HY11" s="64"/>
      <c r="HZ11" s="64"/>
      <c r="IA11" s="65" t="s">
        <v>144</v>
      </c>
      <c r="IB11" s="65" t="str">
        <f>IFERROR(IF(IA11&gt;=5,VLOOKUP(IA11,Brutos!$K$3:$AE$10,MATCH(HZ11,Brutos!$K$3:$AE$3,0),0),0),"")</f>
        <v/>
      </c>
      <c r="IC11" s="64"/>
      <c r="ID11" s="64"/>
      <c r="IE11" s="74" t="str">
        <f t="shared" si="15"/>
        <v/>
      </c>
      <c r="IF11" s="66"/>
      <c r="IG11" s="58"/>
      <c r="IH11" s="58"/>
      <c r="II11" s="58"/>
      <c r="IJ11" s="63">
        <v>7</v>
      </c>
      <c r="IK11" s="64" t="s">
        <v>144</v>
      </c>
      <c r="IL11" s="64" t="s">
        <v>144</v>
      </c>
      <c r="IM11" s="65"/>
      <c r="IN11" s="64"/>
      <c r="IO11" s="64"/>
      <c r="IP11" s="65" t="s">
        <v>144</v>
      </c>
      <c r="IQ11" s="65" t="str">
        <f>IFERROR(IF(IP11&gt;=5,VLOOKUP(IP11,Brutos!$K$3:$AE$10,MATCH(IO11,Brutos!$K$3:$AE$3,0),0),0),"")</f>
        <v/>
      </c>
      <c r="IR11" s="64"/>
      <c r="IS11" s="64"/>
      <c r="IT11" s="74" t="str">
        <f t="shared" si="16"/>
        <v/>
      </c>
      <c r="IU11" s="66"/>
      <c r="IV11" s="58"/>
      <c r="IW11" s="58"/>
      <c r="IX11" s="58"/>
      <c r="IY11" s="63">
        <v>7</v>
      </c>
      <c r="IZ11" s="64" t="s">
        <v>144</v>
      </c>
      <c r="JA11" s="64" t="s">
        <v>144</v>
      </c>
      <c r="JB11" s="65"/>
      <c r="JC11" s="64"/>
      <c r="JD11" s="64"/>
      <c r="JE11" s="65" t="s">
        <v>144</v>
      </c>
      <c r="JF11" s="65" t="str">
        <f>IFERROR(IF(JE11&gt;=5,VLOOKUP(JE11,Brutos!$K$3:$AE$10,MATCH(JD11,Brutos!$K$3:$AE$3,0),0),0),"")</f>
        <v/>
      </c>
      <c r="JG11" s="64"/>
      <c r="JH11" s="64"/>
      <c r="JI11" s="74" t="str">
        <f t="shared" si="17"/>
        <v/>
      </c>
      <c r="JJ11" s="66"/>
      <c r="JK11" s="58"/>
      <c r="JL11" s="58"/>
      <c r="JM11" s="58"/>
      <c r="JN11" s="63">
        <v>7</v>
      </c>
      <c r="JO11" s="64" t="s">
        <v>144</v>
      </c>
      <c r="JP11" s="64" t="s">
        <v>144</v>
      </c>
      <c r="JQ11" s="65"/>
      <c r="JR11" s="64"/>
      <c r="JS11" s="64"/>
      <c r="JT11" s="65" t="s">
        <v>144</v>
      </c>
      <c r="JU11" s="65" t="str">
        <f>IFERROR(IF(JT11&gt;=5,VLOOKUP(JT11,Brutos!$K$3:$AE$10,MATCH(JS11,Brutos!$K$3:$AE$3,0),0),0),"")</f>
        <v/>
      </c>
      <c r="JV11" s="64"/>
      <c r="JW11" s="64"/>
      <c r="JX11" s="74" t="str">
        <f t="shared" si="18"/>
        <v/>
      </c>
      <c r="JY11" s="66"/>
      <c r="JZ11" s="58"/>
      <c r="KA11" s="58"/>
      <c r="KB11" s="58"/>
      <c r="KC11" s="63">
        <v>7</v>
      </c>
      <c r="KD11" s="64" t="s">
        <v>144</v>
      </c>
      <c r="KE11" s="64" t="s">
        <v>144</v>
      </c>
      <c r="KF11" s="65"/>
      <c r="KG11" s="64"/>
      <c r="KH11" s="64"/>
      <c r="KI11" s="65" t="s">
        <v>144</v>
      </c>
      <c r="KJ11" s="65" t="str">
        <f>IFERROR(IF(KI11&gt;=5,VLOOKUP(KI11,Brutos!$K$3:$AE$10,MATCH(KH11,Brutos!$K$3:$AE$3,0),0),0),"")</f>
        <v/>
      </c>
      <c r="KK11" s="64"/>
      <c r="KL11" s="64"/>
      <c r="KM11" s="74" t="str">
        <f t="shared" si="19"/>
        <v/>
      </c>
      <c r="KN11" s="66"/>
      <c r="KO11" s="58"/>
      <c r="KP11" s="58"/>
      <c r="KQ11" s="58"/>
      <c r="KR11" s="63">
        <v>7</v>
      </c>
      <c r="KS11" s="64" t="s">
        <v>144</v>
      </c>
      <c r="KT11" s="64" t="s">
        <v>144</v>
      </c>
      <c r="KU11" s="65"/>
      <c r="KV11" s="64"/>
      <c r="KW11" s="64"/>
      <c r="KX11" s="65" t="s">
        <v>144</v>
      </c>
      <c r="KY11" s="65" t="str">
        <f>IFERROR(IF(KX11&gt;=5,VLOOKUP(KX11,Brutos!$K$3:$AE$10,MATCH(KW11,Brutos!$K$3:$AE$3,0),0),0),"")</f>
        <v/>
      </c>
      <c r="KZ11" s="64"/>
      <c r="LA11" s="64"/>
      <c r="LB11" s="74" t="str">
        <f t="shared" si="20"/>
        <v/>
      </c>
      <c r="LC11" s="66"/>
      <c r="LD11" s="347"/>
      <c r="LE11" s="58"/>
      <c r="LF11" s="58"/>
      <c r="LG11" s="63">
        <v>7</v>
      </c>
      <c r="LH11" s="64" t="s">
        <v>144</v>
      </c>
      <c r="LI11" s="64" t="s">
        <v>144</v>
      </c>
      <c r="LJ11" s="65"/>
      <c r="LK11" s="64"/>
      <c r="LL11" s="64"/>
      <c r="LM11" s="65" t="s">
        <v>144</v>
      </c>
      <c r="LN11" s="65" t="str">
        <f>IFERROR(IF(LM11&gt;=5,VLOOKUP(LM11,Brutos!$K$3:$AE$10,MATCH(LL11,Brutos!$K$3:$AE$3,0),0),0),"")</f>
        <v/>
      </c>
      <c r="LO11" s="64"/>
      <c r="LP11" s="64"/>
      <c r="LQ11" s="74" t="str">
        <f t="shared" si="21"/>
        <v/>
      </c>
      <c r="LR11" s="66"/>
      <c r="LS11" s="347"/>
      <c r="LT11" s="58"/>
      <c r="LU11" s="58"/>
      <c r="LV11" s="63">
        <v>7</v>
      </c>
      <c r="LW11" s="64" t="s">
        <v>144</v>
      </c>
      <c r="LX11" s="64" t="s">
        <v>144</v>
      </c>
      <c r="LY11" s="65"/>
      <c r="LZ11" s="64"/>
      <c r="MA11" s="64"/>
      <c r="MB11" s="65" t="s">
        <v>144</v>
      </c>
      <c r="MC11" s="65" t="str">
        <f>IFERROR(IF(MB11&gt;=5,VLOOKUP(MB11,Brutos!$K$3:$AE$10,MATCH(MA11,Brutos!$K$3:$AE$3,0),0),0),"")</f>
        <v/>
      </c>
      <c r="MD11" s="64"/>
      <c r="ME11" s="64"/>
      <c r="MF11" s="74" t="str">
        <f t="shared" si="22"/>
        <v/>
      </c>
      <c r="MG11" s="66"/>
      <c r="MH11" s="347"/>
      <c r="MI11" s="58"/>
      <c r="MJ11" s="58"/>
      <c r="MK11" s="489">
        <v>7</v>
      </c>
      <c r="ML11" s="490" t="s">
        <v>144</v>
      </c>
      <c r="MM11" s="490" t="s">
        <v>144</v>
      </c>
      <c r="MN11" s="491"/>
      <c r="MO11" s="490"/>
      <c r="MP11" s="490"/>
      <c r="MQ11" s="491" t="s">
        <v>144</v>
      </c>
      <c r="MR11" s="491"/>
      <c r="MS11" s="490"/>
      <c r="MT11" s="490"/>
      <c r="MU11" s="493"/>
      <c r="MV11" s="494"/>
      <c r="MW11" s="347"/>
    </row>
    <row r="12" spans="1:361">
      <c r="A12" s="347"/>
      <c r="B12" s="58"/>
      <c r="C12" s="58"/>
      <c r="D12" s="63">
        <v>8</v>
      </c>
      <c r="E12" s="64" t="s">
        <v>144</v>
      </c>
      <c r="F12" s="64" t="s">
        <v>144</v>
      </c>
      <c r="G12" s="65"/>
      <c r="H12" s="64"/>
      <c r="I12" s="64"/>
      <c r="J12" s="65" t="s">
        <v>144</v>
      </c>
      <c r="K12" s="65" t="str">
        <f>IFERROR(IF(J12&gt;=5,VLOOKUP(J12,Brutos!$K$3:$AE$10,MATCH(I12,Brutos!$K$3:$AE$3,0),0),0),"")</f>
        <v/>
      </c>
      <c r="L12" s="64"/>
      <c r="M12" s="64"/>
      <c r="N12" s="74" t="str">
        <f t="shared" si="0"/>
        <v/>
      </c>
      <c r="O12" s="66"/>
      <c r="P12" s="58"/>
      <c r="Q12" s="58"/>
      <c r="R12" s="58"/>
      <c r="S12" s="63">
        <v>8</v>
      </c>
      <c r="T12" s="64" t="s">
        <v>144</v>
      </c>
      <c r="U12" s="64" t="s">
        <v>144</v>
      </c>
      <c r="V12" s="65"/>
      <c r="W12" s="64"/>
      <c r="X12" s="64"/>
      <c r="Y12" s="65" t="s">
        <v>144</v>
      </c>
      <c r="Z12" s="65" t="str">
        <f>IFERROR(IF(Y12&gt;=5,VLOOKUP(Y12,Brutos!$K$3:$AE$10,MATCH(X12,Brutos!$K$3:$AE$3,0),0),0),"")</f>
        <v/>
      </c>
      <c r="AA12" s="64"/>
      <c r="AB12" s="64"/>
      <c r="AC12" s="74" t="str">
        <f t="shared" si="1"/>
        <v/>
      </c>
      <c r="AD12" s="66"/>
      <c r="AE12" s="58"/>
      <c r="AF12" s="58"/>
      <c r="AG12" s="58"/>
      <c r="AH12" s="63">
        <v>8</v>
      </c>
      <c r="AI12" s="64" t="s">
        <v>144</v>
      </c>
      <c r="AJ12" s="64" t="s">
        <v>144</v>
      </c>
      <c r="AK12" s="65"/>
      <c r="AL12" s="64"/>
      <c r="AM12" s="64"/>
      <c r="AN12" s="65" t="s">
        <v>144</v>
      </c>
      <c r="AO12" s="65" t="str">
        <f>IFERROR(IF(AN12&gt;=5,VLOOKUP(AN12,Brutos!$K$3:$AE$10,MATCH(AM12,Brutos!$K$3:$AE$3,0),0),0),"")</f>
        <v/>
      </c>
      <c r="AP12" s="64"/>
      <c r="AQ12" s="64"/>
      <c r="AR12" s="74" t="str">
        <f t="shared" si="2"/>
        <v/>
      </c>
      <c r="AS12" s="66"/>
      <c r="AT12" s="58"/>
      <c r="AU12" s="58"/>
      <c r="AV12" s="58"/>
      <c r="AW12" s="63">
        <v>8</v>
      </c>
      <c r="AX12" s="64" t="s">
        <v>144</v>
      </c>
      <c r="AY12" s="64" t="s">
        <v>144</v>
      </c>
      <c r="AZ12" s="65"/>
      <c r="BA12" s="64"/>
      <c r="BB12" s="64"/>
      <c r="BC12" s="65" t="s">
        <v>144</v>
      </c>
      <c r="BD12" s="65" t="str">
        <f>IFERROR(IF(BC12&gt;=5,VLOOKUP(BC12,Brutos!$K$3:$AE$10,MATCH(BB12,Brutos!$K$3:$AE$3,0),0),0),"")</f>
        <v/>
      </c>
      <c r="BE12" s="64"/>
      <c r="BF12" s="64"/>
      <c r="BG12" s="74" t="str">
        <f t="shared" si="3"/>
        <v/>
      </c>
      <c r="BH12" s="66"/>
      <c r="BI12" s="58"/>
      <c r="BJ12" s="58"/>
      <c r="BK12" s="58"/>
      <c r="BL12" s="63">
        <v>8</v>
      </c>
      <c r="BM12" s="64" t="s">
        <v>144</v>
      </c>
      <c r="BN12" s="64" t="s">
        <v>144</v>
      </c>
      <c r="BO12" s="65"/>
      <c r="BP12" s="64"/>
      <c r="BQ12" s="64"/>
      <c r="BR12" s="65" t="s">
        <v>144</v>
      </c>
      <c r="BS12" s="65" t="str">
        <f>IFERROR(IF(BR12&gt;=5,VLOOKUP(BR12,Brutos!$K$3:$AE$10,MATCH(BQ12,Brutos!$K$3:$AE$3,0),0),0),"")</f>
        <v/>
      </c>
      <c r="BT12" s="64"/>
      <c r="BU12" s="64"/>
      <c r="BV12" s="74" t="str">
        <f t="shared" si="4"/>
        <v/>
      </c>
      <c r="BW12" s="66"/>
      <c r="BX12" s="58"/>
      <c r="BY12" s="58"/>
      <c r="BZ12" s="58"/>
      <c r="CA12" s="63">
        <v>8</v>
      </c>
      <c r="CB12" s="64" t="s">
        <v>144</v>
      </c>
      <c r="CC12" s="64" t="s">
        <v>144</v>
      </c>
      <c r="CD12" s="65"/>
      <c r="CE12" s="64"/>
      <c r="CF12" s="64"/>
      <c r="CG12" s="65" t="s">
        <v>144</v>
      </c>
      <c r="CH12" s="65" t="str">
        <f>IFERROR(IF(CG12&gt;=5,VLOOKUP(CG12,Brutos!$K$3:$AE$10,MATCH(CF12,Brutos!$K$3:$AE$3,0),0),0),"")</f>
        <v/>
      </c>
      <c r="CI12" s="64"/>
      <c r="CJ12" s="64"/>
      <c r="CK12" s="74" t="str">
        <f t="shared" si="5"/>
        <v/>
      </c>
      <c r="CL12" s="66"/>
      <c r="CM12" s="58"/>
      <c r="CN12" s="58"/>
      <c r="CO12" s="58"/>
      <c r="CP12" s="63">
        <v>8</v>
      </c>
      <c r="CQ12" s="64" t="s">
        <v>144</v>
      </c>
      <c r="CR12" s="64" t="s">
        <v>144</v>
      </c>
      <c r="CS12" s="65"/>
      <c r="CT12" s="64"/>
      <c r="CU12" s="64"/>
      <c r="CV12" s="65" t="s">
        <v>144</v>
      </c>
      <c r="CW12" s="65" t="str">
        <f>IFERROR(IF(CV12&gt;=5,VLOOKUP(CV12,Brutos!$K$3:$AE$10,MATCH(CU12,Brutos!$K$3:$AE$3,0),0),0),"")</f>
        <v/>
      </c>
      <c r="CX12" s="64"/>
      <c r="CY12" s="64"/>
      <c r="CZ12" s="74" t="str">
        <f t="shared" si="6"/>
        <v/>
      </c>
      <c r="DA12" s="66"/>
      <c r="DB12" s="58"/>
      <c r="DC12" s="58"/>
      <c r="DD12" s="58"/>
      <c r="DE12" s="63">
        <v>8</v>
      </c>
      <c r="DF12" s="64" t="s">
        <v>144</v>
      </c>
      <c r="DG12" s="64" t="s">
        <v>144</v>
      </c>
      <c r="DH12" s="65"/>
      <c r="DI12" s="64"/>
      <c r="DJ12" s="64"/>
      <c r="DK12" s="65" t="s">
        <v>144</v>
      </c>
      <c r="DL12" s="65" t="str">
        <f>IFERROR(IF(DK12&gt;=5,VLOOKUP(DK12,Brutos!$K$3:$AE$10,MATCH(DJ12,Brutos!$K$3:$AE$3,0),0),0),"")</f>
        <v/>
      </c>
      <c r="DM12" s="64"/>
      <c r="DN12" s="64"/>
      <c r="DO12" s="74" t="str">
        <f t="shared" si="7"/>
        <v/>
      </c>
      <c r="DP12" s="66"/>
      <c r="DQ12" s="58"/>
      <c r="DR12" s="58"/>
      <c r="DS12" s="58"/>
      <c r="DT12" s="63">
        <v>8</v>
      </c>
      <c r="DU12" s="64" t="s">
        <v>144</v>
      </c>
      <c r="DV12" s="64" t="s">
        <v>144</v>
      </c>
      <c r="DW12" s="65"/>
      <c r="DX12" s="64"/>
      <c r="DY12" s="64"/>
      <c r="DZ12" s="65" t="s">
        <v>144</v>
      </c>
      <c r="EA12" s="65" t="str">
        <f>IFERROR(IF(DZ12&gt;=5,VLOOKUP(DZ12,Brutos!$K$3:$AE$10,MATCH(DY12,Brutos!$K$3:$AE$3,0),0),0),"")</f>
        <v/>
      </c>
      <c r="EB12" s="64"/>
      <c r="EC12" s="64"/>
      <c r="ED12" s="74" t="str">
        <f t="shared" si="8"/>
        <v/>
      </c>
      <c r="EE12" s="66"/>
      <c r="EF12" s="58"/>
      <c r="EG12" s="58"/>
      <c r="EH12" s="58"/>
      <c r="EI12" s="63">
        <v>8</v>
      </c>
      <c r="EJ12" s="64" t="s">
        <v>144</v>
      </c>
      <c r="EK12" s="64" t="s">
        <v>144</v>
      </c>
      <c r="EL12" s="65"/>
      <c r="EM12" s="64"/>
      <c r="EN12" s="64"/>
      <c r="EO12" s="65" t="s">
        <v>144</v>
      </c>
      <c r="EP12" s="65" t="str">
        <f>IFERROR(IF(EO12&gt;=5,VLOOKUP(EO12,Brutos!$K$3:$AE$10,MATCH(EN12,Brutos!$K$3:$AE$3,0),0),0),"")</f>
        <v/>
      </c>
      <c r="EQ12" s="64"/>
      <c r="ER12" s="64"/>
      <c r="ES12" s="74" t="str">
        <f t="shared" si="9"/>
        <v/>
      </c>
      <c r="ET12" s="66"/>
      <c r="EU12" s="58"/>
      <c r="EV12" s="58"/>
      <c r="EW12" s="58"/>
      <c r="EX12" s="63">
        <v>8</v>
      </c>
      <c r="EY12" s="64" t="s">
        <v>144</v>
      </c>
      <c r="EZ12" s="64" t="s">
        <v>144</v>
      </c>
      <c r="FA12" s="65"/>
      <c r="FB12" s="64"/>
      <c r="FC12" s="64"/>
      <c r="FD12" s="65" t="s">
        <v>144</v>
      </c>
      <c r="FE12" s="65" t="str">
        <f>IFERROR(IF(FD12&gt;=5,VLOOKUP(FD12,Brutos!$K$3:$AE$10,MATCH(FC12,Brutos!$K$3:$AE$3,0),0),0),"")</f>
        <v/>
      </c>
      <c r="FF12" s="64"/>
      <c r="FG12" s="64"/>
      <c r="FH12" s="74" t="str">
        <f t="shared" si="10"/>
        <v/>
      </c>
      <c r="FI12" s="66"/>
      <c r="FJ12" s="58"/>
      <c r="FK12" s="58"/>
      <c r="FL12" s="58"/>
      <c r="FM12" s="63">
        <v>8</v>
      </c>
      <c r="FN12" s="64" t="s">
        <v>144</v>
      </c>
      <c r="FO12" s="64" t="s">
        <v>144</v>
      </c>
      <c r="FP12" s="65"/>
      <c r="FQ12" s="64"/>
      <c r="FR12" s="64"/>
      <c r="FS12" s="65" t="s">
        <v>144</v>
      </c>
      <c r="FT12" s="65" t="str">
        <f>IFERROR(IF(FS12&gt;=5,VLOOKUP(FS12,Brutos!$K$3:$AE$10,MATCH(FR12,Brutos!$K$3:$AE$3,0),0),0),"")</f>
        <v/>
      </c>
      <c r="FU12" s="64"/>
      <c r="FV12" s="64"/>
      <c r="FW12" s="74" t="str">
        <f t="shared" si="11"/>
        <v/>
      </c>
      <c r="FX12" s="66"/>
      <c r="FY12" s="58"/>
      <c r="FZ12" s="58"/>
      <c r="GA12" s="58"/>
      <c r="GB12" s="63">
        <v>8</v>
      </c>
      <c r="GC12" s="64" t="s">
        <v>144</v>
      </c>
      <c r="GD12" s="64" t="s">
        <v>144</v>
      </c>
      <c r="GE12" s="65"/>
      <c r="GF12" s="64"/>
      <c r="GG12" s="64"/>
      <c r="GH12" s="65" t="s">
        <v>144</v>
      </c>
      <c r="GI12" s="65" t="str">
        <f>IFERROR(IF(GH12&gt;=5,VLOOKUP(GH12,Brutos!$K$3:$AE$10,MATCH(GG12,Brutos!$K$3:$AE$3,0),0),0),"")</f>
        <v/>
      </c>
      <c r="GJ12" s="64"/>
      <c r="GK12" s="64"/>
      <c r="GL12" s="74" t="str">
        <f t="shared" si="12"/>
        <v/>
      </c>
      <c r="GM12" s="66"/>
      <c r="GN12" s="58"/>
      <c r="GO12" s="58"/>
      <c r="GP12" s="58"/>
      <c r="GQ12" s="63">
        <v>8</v>
      </c>
      <c r="GR12" s="64" t="s">
        <v>144</v>
      </c>
      <c r="GS12" s="64" t="s">
        <v>144</v>
      </c>
      <c r="GT12" s="65"/>
      <c r="GU12" s="64"/>
      <c r="GV12" s="64"/>
      <c r="GW12" s="65" t="s">
        <v>144</v>
      </c>
      <c r="GX12" s="65" t="str">
        <f>IFERROR(IF(GW12&gt;=5,VLOOKUP(GW12,Brutos!$K$3:$AE$10,MATCH(GV12,Brutos!$K$3:$AE$3,0),0),0),"")</f>
        <v/>
      </c>
      <c r="GY12" s="64"/>
      <c r="GZ12" s="64"/>
      <c r="HA12" s="74" t="str">
        <f t="shared" si="13"/>
        <v/>
      </c>
      <c r="HB12" s="66"/>
      <c r="HC12" s="58"/>
      <c r="HD12" s="58"/>
      <c r="HE12" s="58"/>
      <c r="HF12" s="63">
        <v>8</v>
      </c>
      <c r="HG12" s="64" t="s">
        <v>144</v>
      </c>
      <c r="HH12" s="64" t="s">
        <v>144</v>
      </c>
      <c r="HI12" s="65"/>
      <c r="HJ12" s="64"/>
      <c r="HK12" s="64"/>
      <c r="HL12" s="65" t="s">
        <v>144</v>
      </c>
      <c r="HM12" s="65" t="str">
        <f>IFERROR(IF(HL12&gt;=5,VLOOKUP(HL12,Brutos!$K$3:$AE$10,MATCH(HK12,Brutos!$K$3:$AE$3,0),0),0),"")</f>
        <v/>
      </c>
      <c r="HN12" s="64"/>
      <c r="HO12" s="64"/>
      <c r="HP12" s="74" t="str">
        <f t="shared" si="14"/>
        <v/>
      </c>
      <c r="HQ12" s="66"/>
      <c r="HR12" s="58"/>
      <c r="HS12" s="58"/>
      <c r="HT12" s="58"/>
      <c r="HU12" s="63">
        <v>8</v>
      </c>
      <c r="HV12" s="64" t="s">
        <v>144</v>
      </c>
      <c r="HW12" s="64" t="s">
        <v>144</v>
      </c>
      <c r="HX12" s="65"/>
      <c r="HY12" s="64"/>
      <c r="HZ12" s="64"/>
      <c r="IA12" s="65" t="s">
        <v>144</v>
      </c>
      <c r="IB12" s="65" t="str">
        <f>IFERROR(IF(IA12&gt;=5,VLOOKUP(IA12,Brutos!$K$3:$AE$10,MATCH(HZ12,Brutos!$K$3:$AE$3,0),0),0),"")</f>
        <v/>
      </c>
      <c r="IC12" s="64"/>
      <c r="ID12" s="64"/>
      <c r="IE12" s="74" t="str">
        <f t="shared" si="15"/>
        <v/>
      </c>
      <c r="IF12" s="66"/>
      <c r="IG12" s="58"/>
      <c r="IH12" s="58"/>
      <c r="II12" s="58"/>
      <c r="IJ12" s="63">
        <v>8</v>
      </c>
      <c r="IK12" s="64" t="s">
        <v>144</v>
      </c>
      <c r="IL12" s="64" t="s">
        <v>144</v>
      </c>
      <c r="IM12" s="65"/>
      <c r="IN12" s="64"/>
      <c r="IO12" s="64"/>
      <c r="IP12" s="65" t="s">
        <v>144</v>
      </c>
      <c r="IQ12" s="65" t="str">
        <f>IFERROR(IF(IP12&gt;=5,VLOOKUP(IP12,Brutos!$K$3:$AE$10,MATCH(IO12,Brutos!$K$3:$AE$3,0),0),0),"")</f>
        <v/>
      </c>
      <c r="IR12" s="64"/>
      <c r="IS12" s="64"/>
      <c r="IT12" s="74" t="str">
        <f t="shared" si="16"/>
        <v/>
      </c>
      <c r="IU12" s="66"/>
      <c r="IV12" s="58"/>
      <c r="IW12" s="58"/>
      <c r="IX12" s="58"/>
      <c r="IY12" s="63">
        <v>8</v>
      </c>
      <c r="IZ12" s="64" t="s">
        <v>144</v>
      </c>
      <c r="JA12" s="64" t="s">
        <v>144</v>
      </c>
      <c r="JB12" s="65"/>
      <c r="JC12" s="64"/>
      <c r="JD12" s="64"/>
      <c r="JE12" s="65" t="s">
        <v>144</v>
      </c>
      <c r="JF12" s="65" t="str">
        <f>IFERROR(IF(JE12&gt;=5,VLOOKUP(JE12,Brutos!$K$3:$AE$10,MATCH(JD12,Brutos!$K$3:$AE$3,0),0),0),"")</f>
        <v/>
      </c>
      <c r="JG12" s="64"/>
      <c r="JH12" s="64"/>
      <c r="JI12" s="74" t="str">
        <f t="shared" si="17"/>
        <v/>
      </c>
      <c r="JJ12" s="66"/>
      <c r="JK12" s="58"/>
      <c r="JL12" s="58"/>
      <c r="JM12" s="58"/>
      <c r="JN12" s="63">
        <v>8</v>
      </c>
      <c r="JO12" s="64" t="s">
        <v>144</v>
      </c>
      <c r="JP12" s="64" t="s">
        <v>144</v>
      </c>
      <c r="JQ12" s="65"/>
      <c r="JR12" s="64"/>
      <c r="JS12" s="64"/>
      <c r="JT12" s="65" t="s">
        <v>144</v>
      </c>
      <c r="JU12" s="65" t="str">
        <f>IFERROR(IF(JT12&gt;=5,VLOOKUP(JT12,Brutos!$K$3:$AE$10,MATCH(JS12,Brutos!$K$3:$AE$3,0),0),0),"")</f>
        <v/>
      </c>
      <c r="JV12" s="64"/>
      <c r="JW12" s="64"/>
      <c r="JX12" s="74" t="str">
        <f t="shared" si="18"/>
        <v/>
      </c>
      <c r="JY12" s="66"/>
      <c r="JZ12" s="58"/>
      <c r="KA12" s="58"/>
      <c r="KB12" s="58"/>
      <c r="KC12" s="63">
        <v>8</v>
      </c>
      <c r="KD12" s="64" t="s">
        <v>144</v>
      </c>
      <c r="KE12" s="64" t="s">
        <v>144</v>
      </c>
      <c r="KF12" s="65"/>
      <c r="KG12" s="64"/>
      <c r="KH12" s="64"/>
      <c r="KI12" s="65" t="s">
        <v>144</v>
      </c>
      <c r="KJ12" s="65" t="str">
        <f>IFERROR(IF(KI12&gt;=5,VLOOKUP(KI12,Brutos!$K$3:$AE$10,MATCH(KH12,Brutos!$K$3:$AE$3,0),0),0),"")</f>
        <v/>
      </c>
      <c r="KK12" s="64"/>
      <c r="KL12" s="64"/>
      <c r="KM12" s="74" t="str">
        <f t="shared" si="19"/>
        <v/>
      </c>
      <c r="KN12" s="66"/>
      <c r="KO12" s="58"/>
      <c r="KP12" s="58"/>
      <c r="KQ12" s="58"/>
      <c r="KR12" s="63">
        <v>8</v>
      </c>
      <c r="KS12" s="64" t="s">
        <v>144</v>
      </c>
      <c r="KT12" s="64" t="s">
        <v>144</v>
      </c>
      <c r="KU12" s="65"/>
      <c r="KV12" s="64"/>
      <c r="KW12" s="64"/>
      <c r="KX12" s="65" t="s">
        <v>144</v>
      </c>
      <c r="KY12" s="65" t="str">
        <f>IFERROR(IF(KX12&gt;=5,VLOOKUP(KX12,Brutos!$K$3:$AE$10,MATCH(KW12,Brutos!$K$3:$AE$3,0),0),0),"")</f>
        <v/>
      </c>
      <c r="KZ12" s="64"/>
      <c r="LA12" s="64"/>
      <c r="LB12" s="74" t="str">
        <f t="shared" si="20"/>
        <v/>
      </c>
      <c r="LC12" s="66"/>
      <c r="LD12" s="347"/>
      <c r="LE12" s="58"/>
      <c r="LF12" s="58"/>
      <c r="LG12" s="63">
        <v>8</v>
      </c>
      <c r="LH12" s="64" t="s">
        <v>144</v>
      </c>
      <c r="LI12" s="64" t="s">
        <v>144</v>
      </c>
      <c r="LJ12" s="65"/>
      <c r="LK12" s="64"/>
      <c r="LL12" s="64"/>
      <c r="LM12" s="65" t="s">
        <v>144</v>
      </c>
      <c r="LN12" s="65" t="str">
        <f>IFERROR(IF(LM12&gt;=5,VLOOKUP(LM12,Brutos!$K$3:$AE$10,MATCH(LL12,Brutos!$K$3:$AE$3,0),0),0),"")</f>
        <v/>
      </c>
      <c r="LO12" s="64"/>
      <c r="LP12" s="64"/>
      <c r="LQ12" s="74" t="str">
        <f t="shared" si="21"/>
        <v/>
      </c>
      <c r="LR12" s="66"/>
      <c r="LS12" s="347"/>
      <c r="LT12" s="58"/>
      <c r="LU12" s="58"/>
      <c r="LV12" s="63">
        <v>8</v>
      </c>
      <c r="LW12" s="64" t="s">
        <v>144</v>
      </c>
      <c r="LX12" s="64" t="s">
        <v>144</v>
      </c>
      <c r="LY12" s="65"/>
      <c r="LZ12" s="64"/>
      <c r="MA12" s="64"/>
      <c r="MB12" s="65" t="s">
        <v>144</v>
      </c>
      <c r="MC12" s="65" t="str">
        <f>IFERROR(IF(MB12&gt;=5,VLOOKUP(MB12,Brutos!$K$3:$AE$10,MATCH(MA12,Brutos!$K$3:$AE$3,0),0),0),"")</f>
        <v/>
      </c>
      <c r="MD12" s="64"/>
      <c r="ME12" s="64"/>
      <c r="MF12" s="74" t="str">
        <f t="shared" si="22"/>
        <v/>
      </c>
      <c r="MG12" s="66"/>
      <c r="MH12" s="347"/>
      <c r="MI12" s="58"/>
      <c r="MJ12" s="58"/>
      <c r="MK12" s="489">
        <v>8</v>
      </c>
      <c r="ML12" s="490" t="s">
        <v>144</v>
      </c>
      <c r="MM12" s="490" t="s">
        <v>144</v>
      </c>
      <c r="MN12" s="491"/>
      <c r="MO12" s="490"/>
      <c r="MP12" s="490"/>
      <c r="MQ12" s="491" t="s">
        <v>144</v>
      </c>
      <c r="MR12" s="491"/>
      <c r="MS12" s="490"/>
      <c r="MT12" s="490"/>
      <c r="MU12" s="493"/>
      <c r="MV12" s="494"/>
      <c r="MW12" s="347"/>
    </row>
    <row r="13" spans="1:361">
      <c r="A13" s="347"/>
      <c r="B13" s="58"/>
      <c r="C13" s="58"/>
      <c r="D13" s="63">
        <v>9</v>
      </c>
      <c r="E13" s="64" t="s">
        <v>144</v>
      </c>
      <c r="F13" s="64" t="s">
        <v>144</v>
      </c>
      <c r="G13" s="65"/>
      <c r="H13" s="64"/>
      <c r="I13" s="64"/>
      <c r="J13" s="65" t="s">
        <v>144</v>
      </c>
      <c r="K13" s="65" t="str">
        <f>IFERROR(IF(J13&gt;=5,VLOOKUP(J13,Brutos!$K$3:$AE$10,MATCH(I13,Brutos!$K$3:$AE$3,0),0),0),"")</f>
        <v/>
      </c>
      <c r="L13" s="64"/>
      <c r="M13" s="64"/>
      <c r="N13" s="74" t="str">
        <f t="shared" si="0"/>
        <v/>
      </c>
      <c r="O13" s="66"/>
      <c r="P13" s="58"/>
      <c r="Q13" s="58"/>
      <c r="R13" s="58"/>
      <c r="S13" s="63">
        <v>9</v>
      </c>
      <c r="T13" s="64" t="s">
        <v>144</v>
      </c>
      <c r="U13" s="64" t="s">
        <v>144</v>
      </c>
      <c r="V13" s="65"/>
      <c r="W13" s="64"/>
      <c r="X13" s="64"/>
      <c r="Y13" s="65" t="s">
        <v>144</v>
      </c>
      <c r="Z13" s="65" t="str">
        <f>IFERROR(IF(Y13&gt;=5,VLOOKUP(Y13,Brutos!$K$3:$AE$10,MATCH(X13,Brutos!$K$3:$AE$3,0),0),0),"")</f>
        <v/>
      </c>
      <c r="AA13" s="64"/>
      <c r="AB13" s="64"/>
      <c r="AC13" s="74" t="str">
        <f t="shared" si="1"/>
        <v/>
      </c>
      <c r="AD13" s="66"/>
      <c r="AE13" s="58"/>
      <c r="AF13" s="58"/>
      <c r="AG13" s="58"/>
      <c r="AH13" s="63">
        <v>9</v>
      </c>
      <c r="AI13" s="64" t="s">
        <v>144</v>
      </c>
      <c r="AJ13" s="64" t="s">
        <v>144</v>
      </c>
      <c r="AK13" s="65"/>
      <c r="AL13" s="64"/>
      <c r="AM13" s="64"/>
      <c r="AN13" s="65" t="s">
        <v>144</v>
      </c>
      <c r="AO13" s="65" t="str">
        <f>IFERROR(IF(AN13&gt;=5,VLOOKUP(AN13,Brutos!$K$3:$AE$10,MATCH(AM13,Brutos!$K$3:$AE$3,0),0),0),"")</f>
        <v/>
      </c>
      <c r="AP13" s="64"/>
      <c r="AQ13" s="64"/>
      <c r="AR13" s="74" t="str">
        <f t="shared" si="2"/>
        <v/>
      </c>
      <c r="AS13" s="66"/>
      <c r="AT13" s="58"/>
      <c r="AU13" s="58"/>
      <c r="AV13" s="58"/>
      <c r="AW13" s="63">
        <v>9</v>
      </c>
      <c r="AX13" s="64" t="s">
        <v>144</v>
      </c>
      <c r="AY13" s="64" t="s">
        <v>144</v>
      </c>
      <c r="AZ13" s="65"/>
      <c r="BA13" s="64"/>
      <c r="BB13" s="64"/>
      <c r="BC13" s="65" t="s">
        <v>144</v>
      </c>
      <c r="BD13" s="65" t="str">
        <f>IFERROR(IF(BC13&gt;=5,VLOOKUP(BC13,Brutos!$K$3:$AE$10,MATCH(BB13,Brutos!$K$3:$AE$3,0),0),0),"")</f>
        <v/>
      </c>
      <c r="BE13" s="64"/>
      <c r="BF13" s="64"/>
      <c r="BG13" s="74" t="str">
        <f t="shared" si="3"/>
        <v/>
      </c>
      <c r="BH13" s="66"/>
      <c r="BI13" s="58"/>
      <c r="BJ13" s="58"/>
      <c r="BK13" s="58"/>
      <c r="BL13" s="63">
        <v>9</v>
      </c>
      <c r="BM13" s="64" t="s">
        <v>144</v>
      </c>
      <c r="BN13" s="64" t="s">
        <v>144</v>
      </c>
      <c r="BO13" s="65"/>
      <c r="BP13" s="64"/>
      <c r="BQ13" s="64"/>
      <c r="BR13" s="65" t="s">
        <v>144</v>
      </c>
      <c r="BS13" s="65" t="str">
        <f>IFERROR(IF(BR13&gt;=5,VLOOKUP(BR13,Brutos!$K$3:$AE$10,MATCH(BQ13,Brutos!$K$3:$AE$3,0),0),0),"")</f>
        <v/>
      </c>
      <c r="BT13" s="64"/>
      <c r="BU13" s="64"/>
      <c r="BV13" s="74" t="str">
        <f t="shared" si="4"/>
        <v/>
      </c>
      <c r="BW13" s="66"/>
      <c r="BX13" s="58"/>
      <c r="BY13" s="58"/>
      <c r="BZ13" s="58"/>
      <c r="CA13" s="63">
        <v>9</v>
      </c>
      <c r="CB13" s="64" t="s">
        <v>144</v>
      </c>
      <c r="CC13" s="64" t="s">
        <v>144</v>
      </c>
      <c r="CD13" s="65"/>
      <c r="CE13" s="64"/>
      <c r="CF13" s="64"/>
      <c r="CG13" s="65" t="s">
        <v>144</v>
      </c>
      <c r="CH13" s="65" t="str">
        <f>IFERROR(IF(CG13&gt;=5,VLOOKUP(CG13,Brutos!$K$3:$AE$10,MATCH(CF13,Brutos!$K$3:$AE$3,0),0),0),"")</f>
        <v/>
      </c>
      <c r="CI13" s="64"/>
      <c r="CJ13" s="64"/>
      <c r="CK13" s="74" t="str">
        <f t="shared" si="5"/>
        <v/>
      </c>
      <c r="CL13" s="66"/>
      <c r="CM13" s="58"/>
      <c r="CN13" s="58"/>
      <c r="CO13" s="58"/>
      <c r="CP13" s="63">
        <v>9</v>
      </c>
      <c r="CQ13" s="64" t="s">
        <v>144</v>
      </c>
      <c r="CR13" s="64" t="s">
        <v>144</v>
      </c>
      <c r="CS13" s="65"/>
      <c r="CT13" s="64"/>
      <c r="CU13" s="64"/>
      <c r="CV13" s="65" t="s">
        <v>144</v>
      </c>
      <c r="CW13" s="65" t="str">
        <f>IFERROR(IF(CV13&gt;=5,VLOOKUP(CV13,Brutos!$K$3:$AE$10,MATCH(CU13,Brutos!$K$3:$AE$3,0),0),0),"")</f>
        <v/>
      </c>
      <c r="CX13" s="64"/>
      <c r="CY13" s="64"/>
      <c r="CZ13" s="74" t="str">
        <f t="shared" si="6"/>
        <v/>
      </c>
      <c r="DA13" s="66"/>
      <c r="DB13" s="58"/>
      <c r="DC13" s="58"/>
      <c r="DD13" s="58"/>
      <c r="DE13" s="63">
        <v>9</v>
      </c>
      <c r="DF13" s="64" t="s">
        <v>144</v>
      </c>
      <c r="DG13" s="64" t="s">
        <v>144</v>
      </c>
      <c r="DH13" s="65"/>
      <c r="DI13" s="64"/>
      <c r="DJ13" s="64"/>
      <c r="DK13" s="65" t="s">
        <v>144</v>
      </c>
      <c r="DL13" s="65" t="str">
        <f>IFERROR(IF(DK13&gt;=5,VLOOKUP(DK13,Brutos!$K$3:$AE$10,MATCH(DJ13,Brutos!$K$3:$AE$3,0),0),0),"")</f>
        <v/>
      </c>
      <c r="DM13" s="64"/>
      <c r="DN13" s="64"/>
      <c r="DO13" s="74" t="str">
        <f t="shared" si="7"/>
        <v/>
      </c>
      <c r="DP13" s="66"/>
      <c r="DQ13" s="58"/>
      <c r="DR13" s="58"/>
      <c r="DS13" s="58"/>
      <c r="DT13" s="63">
        <v>9</v>
      </c>
      <c r="DU13" s="64" t="s">
        <v>144</v>
      </c>
      <c r="DV13" s="64" t="s">
        <v>144</v>
      </c>
      <c r="DW13" s="65"/>
      <c r="DX13" s="64"/>
      <c r="DY13" s="64"/>
      <c r="DZ13" s="65" t="s">
        <v>144</v>
      </c>
      <c r="EA13" s="65" t="str">
        <f>IFERROR(IF(DZ13&gt;=5,VLOOKUP(DZ13,Brutos!$K$3:$AE$10,MATCH(DY13,Brutos!$K$3:$AE$3,0),0),0),"")</f>
        <v/>
      </c>
      <c r="EB13" s="64"/>
      <c r="EC13" s="64"/>
      <c r="ED13" s="74" t="str">
        <f t="shared" si="8"/>
        <v/>
      </c>
      <c r="EE13" s="66"/>
      <c r="EF13" s="58"/>
      <c r="EG13" s="58"/>
      <c r="EH13" s="58"/>
      <c r="EI13" s="63">
        <v>9</v>
      </c>
      <c r="EJ13" s="64" t="s">
        <v>144</v>
      </c>
      <c r="EK13" s="64" t="s">
        <v>144</v>
      </c>
      <c r="EL13" s="65"/>
      <c r="EM13" s="64"/>
      <c r="EN13" s="64"/>
      <c r="EO13" s="65" t="s">
        <v>144</v>
      </c>
      <c r="EP13" s="65" t="str">
        <f>IFERROR(IF(EO13&gt;=5,VLOOKUP(EO13,Brutos!$K$3:$AE$10,MATCH(EN13,Brutos!$K$3:$AE$3,0),0),0),"")</f>
        <v/>
      </c>
      <c r="EQ13" s="64"/>
      <c r="ER13" s="64"/>
      <c r="ES13" s="74" t="str">
        <f t="shared" si="9"/>
        <v/>
      </c>
      <c r="ET13" s="66"/>
      <c r="EU13" s="58"/>
      <c r="EV13" s="58"/>
      <c r="EW13" s="58"/>
      <c r="EX13" s="63">
        <v>9</v>
      </c>
      <c r="EY13" s="64" t="s">
        <v>144</v>
      </c>
      <c r="EZ13" s="64" t="s">
        <v>144</v>
      </c>
      <c r="FA13" s="65"/>
      <c r="FB13" s="64"/>
      <c r="FC13" s="64"/>
      <c r="FD13" s="65" t="s">
        <v>144</v>
      </c>
      <c r="FE13" s="65" t="str">
        <f>IFERROR(IF(FD13&gt;=5,VLOOKUP(FD13,Brutos!$K$3:$AE$10,MATCH(FC13,Brutos!$K$3:$AE$3,0),0),0),"")</f>
        <v/>
      </c>
      <c r="FF13" s="64"/>
      <c r="FG13" s="64"/>
      <c r="FH13" s="74" t="str">
        <f t="shared" si="10"/>
        <v/>
      </c>
      <c r="FI13" s="66"/>
      <c r="FJ13" s="58"/>
      <c r="FK13" s="58"/>
      <c r="FL13" s="58"/>
      <c r="FM13" s="63">
        <v>9</v>
      </c>
      <c r="FN13" s="64" t="s">
        <v>144</v>
      </c>
      <c r="FO13" s="64" t="s">
        <v>144</v>
      </c>
      <c r="FP13" s="65"/>
      <c r="FQ13" s="64"/>
      <c r="FR13" s="64"/>
      <c r="FS13" s="65" t="s">
        <v>144</v>
      </c>
      <c r="FT13" s="65" t="str">
        <f>IFERROR(IF(FS13&gt;=5,VLOOKUP(FS13,Brutos!$K$3:$AE$10,MATCH(FR13,Brutos!$K$3:$AE$3,0),0),0),"")</f>
        <v/>
      </c>
      <c r="FU13" s="64"/>
      <c r="FV13" s="64"/>
      <c r="FW13" s="74" t="str">
        <f t="shared" si="11"/>
        <v/>
      </c>
      <c r="FX13" s="66"/>
      <c r="FY13" s="58"/>
      <c r="FZ13" s="58"/>
      <c r="GA13" s="58"/>
      <c r="GB13" s="63">
        <v>9</v>
      </c>
      <c r="GC13" s="64" t="s">
        <v>144</v>
      </c>
      <c r="GD13" s="64" t="s">
        <v>144</v>
      </c>
      <c r="GE13" s="65"/>
      <c r="GF13" s="64"/>
      <c r="GG13" s="64"/>
      <c r="GH13" s="65" t="s">
        <v>144</v>
      </c>
      <c r="GI13" s="65" t="str">
        <f>IFERROR(IF(GH13&gt;=5,VLOOKUP(GH13,Brutos!$K$3:$AE$10,MATCH(GG13,Brutos!$K$3:$AE$3,0),0),0),"")</f>
        <v/>
      </c>
      <c r="GJ13" s="64"/>
      <c r="GK13" s="64"/>
      <c r="GL13" s="74" t="str">
        <f t="shared" si="12"/>
        <v/>
      </c>
      <c r="GM13" s="66"/>
      <c r="GN13" s="58"/>
      <c r="GO13" s="58"/>
      <c r="GP13" s="58"/>
      <c r="GQ13" s="63">
        <v>9</v>
      </c>
      <c r="GR13" s="64" t="s">
        <v>144</v>
      </c>
      <c r="GS13" s="64" t="s">
        <v>144</v>
      </c>
      <c r="GT13" s="65"/>
      <c r="GU13" s="64"/>
      <c r="GV13" s="64"/>
      <c r="GW13" s="65" t="s">
        <v>144</v>
      </c>
      <c r="GX13" s="65" t="str">
        <f>IFERROR(IF(GW13&gt;=5,VLOOKUP(GW13,Brutos!$K$3:$AE$10,MATCH(GV13,Brutos!$K$3:$AE$3,0),0),0),"")</f>
        <v/>
      </c>
      <c r="GY13" s="64"/>
      <c r="GZ13" s="64"/>
      <c r="HA13" s="74" t="str">
        <f t="shared" si="13"/>
        <v/>
      </c>
      <c r="HB13" s="66"/>
      <c r="HC13" s="58"/>
      <c r="HD13" s="58"/>
      <c r="HE13" s="58"/>
      <c r="HF13" s="63">
        <v>9</v>
      </c>
      <c r="HG13" s="64" t="s">
        <v>144</v>
      </c>
      <c r="HH13" s="64" t="s">
        <v>144</v>
      </c>
      <c r="HI13" s="65"/>
      <c r="HJ13" s="64"/>
      <c r="HK13" s="64"/>
      <c r="HL13" s="65" t="s">
        <v>144</v>
      </c>
      <c r="HM13" s="65" t="str">
        <f>IFERROR(IF(HL13&gt;=5,VLOOKUP(HL13,Brutos!$K$3:$AE$10,MATCH(HK13,Brutos!$K$3:$AE$3,0),0),0),"")</f>
        <v/>
      </c>
      <c r="HN13" s="64"/>
      <c r="HO13" s="64"/>
      <c r="HP13" s="74" t="str">
        <f t="shared" si="14"/>
        <v/>
      </c>
      <c r="HQ13" s="66"/>
      <c r="HR13" s="58"/>
      <c r="HS13" s="58"/>
      <c r="HT13" s="58"/>
      <c r="HU13" s="63">
        <v>9</v>
      </c>
      <c r="HV13" s="64" t="s">
        <v>144</v>
      </c>
      <c r="HW13" s="64" t="s">
        <v>144</v>
      </c>
      <c r="HX13" s="65"/>
      <c r="HY13" s="64"/>
      <c r="HZ13" s="64"/>
      <c r="IA13" s="65" t="s">
        <v>144</v>
      </c>
      <c r="IB13" s="65" t="str">
        <f>IFERROR(IF(IA13&gt;=5,VLOOKUP(IA13,Brutos!$K$3:$AE$10,MATCH(HZ13,Brutos!$K$3:$AE$3,0),0),0),"")</f>
        <v/>
      </c>
      <c r="IC13" s="64"/>
      <c r="ID13" s="64"/>
      <c r="IE13" s="74" t="str">
        <f t="shared" si="15"/>
        <v/>
      </c>
      <c r="IF13" s="66"/>
      <c r="IG13" s="58"/>
      <c r="IH13" s="58"/>
      <c r="II13" s="58"/>
      <c r="IJ13" s="63">
        <v>9</v>
      </c>
      <c r="IK13" s="64" t="s">
        <v>144</v>
      </c>
      <c r="IL13" s="64" t="s">
        <v>144</v>
      </c>
      <c r="IM13" s="65"/>
      <c r="IN13" s="64"/>
      <c r="IO13" s="64"/>
      <c r="IP13" s="65" t="s">
        <v>144</v>
      </c>
      <c r="IQ13" s="65" t="str">
        <f>IFERROR(IF(IP13&gt;=5,VLOOKUP(IP13,Brutos!$K$3:$AE$10,MATCH(IO13,Brutos!$K$3:$AE$3,0),0),0),"")</f>
        <v/>
      </c>
      <c r="IR13" s="64"/>
      <c r="IS13" s="64"/>
      <c r="IT13" s="74" t="str">
        <f t="shared" si="16"/>
        <v/>
      </c>
      <c r="IU13" s="66"/>
      <c r="IV13" s="58"/>
      <c r="IW13" s="58"/>
      <c r="IX13" s="58"/>
      <c r="IY13" s="63">
        <v>9</v>
      </c>
      <c r="IZ13" s="64" t="s">
        <v>144</v>
      </c>
      <c r="JA13" s="64" t="s">
        <v>144</v>
      </c>
      <c r="JB13" s="65"/>
      <c r="JC13" s="64"/>
      <c r="JD13" s="64"/>
      <c r="JE13" s="65" t="s">
        <v>144</v>
      </c>
      <c r="JF13" s="65" t="str">
        <f>IFERROR(IF(JE13&gt;=5,VLOOKUP(JE13,Brutos!$K$3:$AE$10,MATCH(JD13,Brutos!$K$3:$AE$3,0),0),0),"")</f>
        <v/>
      </c>
      <c r="JG13" s="64"/>
      <c r="JH13" s="64"/>
      <c r="JI13" s="74" t="str">
        <f t="shared" si="17"/>
        <v/>
      </c>
      <c r="JJ13" s="66"/>
      <c r="JK13" s="58"/>
      <c r="JL13" s="58"/>
      <c r="JM13" s="58"/>
      <c r="JN13" s="63">
        <v>9</v>
      </c>
      <c r="JO13" s="64" t="s">
        <v>144</v>
      </c>
      <c r="JP13" s="64" t="s">
        <v>144</v>
      </c>
      <c r="JQ13" s="65"/>
      <c r="JR13" s="64"/>
      <c r="JS13" s="64"/>
      <c r="JT13" s="65" t="s">
        <v>144</v>
      </c>
      <c r="JU13" s="65" t="str">
        <f>IFERROR(IF(JT13&gt;=5,VLOOKUP(JT13,Brutos!$K$3:$AE$10,MATCH(JS13,Brutos!$K$3:$AE$3,0),0),0),"")</f>
        <v/>
      </c>
      <c r="JV13" s="64"/>
      <c r="JW13" s="64"/>
      <c r="JX13" s="74" t="str">
        <f t="shared" si="18"/>
        <v/>
      </c>
      <c r="JY13" s="66"/>
      <c r="JZ13" s="58"/>
      <c r="KA13" s="58"/>
      <c r="KB13" s="58"/>
      <c r="KC13" s="63">
        <v>9</v>
      </c>
      <c r="KD13" s="64" t="s">
        <v>144</v>
      </c>
      <c r="KE13" s="64" t="s">
        <v>144</v>
      </c>
      <c r="KF13" s="65"/>
      <c r="KG13" s="64"/>
      <c r="KH13" s="64"/>
      <c r="KI13" s="65" t="s">
        <v>144</v>
      </c>
      <c r="KJ13" s="65" t="str">
        <f>IFERROR(IF(KI13&gt;=5,VLOOKUP(KI13,Brutos!$K$3:$AE$10,MATCH(KH13,Brutos!$K$3:$AE$3,0),0),0),"")</f>
        <v/>
      </c>
      <c r="KK13" s="64"/>
      <c r="KL13" s="64"/>
      <c r="KM13" s="74" t="str">
        <f t="shared" si="19"/>
        <v/>
      </c>
      <c r="KN13" s="66"/>
      <c r="KO13" s="58"/>
      <c r="KP13" s="58"/>
      <c r="KQ13" s="58"/>
      <c r="KR13" s="63">
        <v>9</v>
      </c>
      <c r="KS13" s="64" t="s">
        <v>144</v>
      </c>
      <c r="KT13" s="64" t="s">
        <v>144</v>
      </c>
      <c r="KU13" s="65"/>
      <c r="KV13" s="64"/>
      <c r="KW13" s="64"/>
      <c r="KX13" s="65" t="s">
        <v>144</v>
      </c>
      <c r="KY13" s="65" t="str">
        <f>IFERROR(IF(KX13&gt;=5,VLOOKUP(KX13,Brutos!$K$3:$AE$10,MATCH(KW13,Brutos!$K$3:$AE$3,0),0),0),"")</f>
        <v/>
      </c>
      <c r="KZ13" s="64"/>
      <c r="LA13" s="64"/>
      <c r="LB13" s="74" t="str">
        <f t="shared" si="20"/>
        <v/>
      </c>
      <c r="LC13" s="66"/>
      <c r="LD13" s="347"/>
      <c r="LE13" s="58"/>
      <c r="LF13" s="58"/>
      <c r="LG13" s="63">
        <v>9</v>
      </c>
      <c r="LH13" s="64" t="s">
        <v>144</v>
      </c>
      <c r="LI13" s="64" t="s">
        <v>144</v>
      </c>
      <c r="LJ13" s="65"/>
      <c r="LK13" s="64"/>
      <c r="LL13" s="64"/>
      <c r="LM13" s="65" t="s">
        <v>144</v>
      </c>
      <c r="LN13" s="65" t="str">
        <f>IFERROR(IF(LM13&gt;=5,VLOOKUP(LM13,Brutos!$K$3:$AE$10,MATCH(LL13,Brutos!$K$3:$AE$3,0),0),0),"")</f>
        <v/>
      </c>
      <c r="LO13" s="64"/>
      <c r="LP13" s="64"/>
      <c r="LQ13" s="74" t="str">
        <f t="shared" si="21"/>
        <v/>
      </c>
      <c r="LR13" s="66"/>
      <c r="LS13" s="347"/>
      <c r="LT13" s="58"/>
      <c r="LU13" s="58"/>
      <c r="LV13" s="63">
        <v>9</v>
      </c>
      <c r="LW13" s="64" t="s">
        <v>144</v>
      </c>
      <c r="LX13" s="64" t="s">
        <v>144</v>
      </c>
      <c r="LY13" s="65"/>
      <c r="LZ13" s="64"/>
      <c r="MA13" s="64"/>
      <c r="MB13" s="65" t="s">
        <v>144</v>
      </c>
      <c r="MC13" s="65" t="str">
        <f>IFERROR(IF(MB13&gt;=5,VLOOKUP(MB13,Brutos!$K$3:$AE$10,MATCH(MA13,Brutos!$K$3:$AE$3,0),0),0),"")</f>
        <v/>
      </c>
      <c r="MD13" s="64"/>
      <c r="ME13" s="64"/>
      <c r="MF13" s="74" t="str">
        <f t="shared" si="22"/>
        <v/>
      </c>
      <c r="MG13" s="66"/>
      <c r="MH13" s="347"/>
      <c r="MI13" s="58"/>
      <c r="MJ13" s="58"/>
      <c r="MK13" s="489">
        <v>9</v>
      </c>
      <c r="ML13" s="490" t="s">
        <v>144</v>
      </c>
      <c r="MM13" s="490" t="s">
        <v>144</v>
      </c>
      <c r="MN13" s="491"/>
      <c r="MO13" s="490"/>
      <c r="MP13" s="490"/>
      <c r="MQ13" s="491" t="s">
        <v>144</v>
      </c>
      <c r="MR13" s="491"/>
      <c r="MS13" s="490"/>
      <c r="MT13" s="490"/>
      <c r="MU13" s="493"/>
      <c r="MV13" s="494"/>
      <c r="MW13" s="347"/>
    </row>
    <row r="14" spans="1:361">
      <c r="A14" s="347"/>
      <c r="B14" s="58"/>
      <c r="C14" s="58"/>
      <c r="D14" s="63">
        <v>10</v>
      </c>
      <c r="E14" s="64" t="s">
        <v>144</v>
      </c>
      <c r="F14" s="64" t="s">
        <v>144</v>
      </c>
      <c r="G14" s="65"/>
      <c r="H14" s="64"/>
      <c r="I14" s="64"/>
      <c r="J14" s="65" t="s">
        <v>144</v>
      </c>
      <c r="K14" s="65" t="str">
        <f>IFERROR(IF(J14&gt;=5,VLOOKUP(J14,Brutos!$K$3:$AE$10,MATCH(I14,Brutos!$K$3:$AE$3,0),0),0),"")</f>
        <v/>
      </c>
      <c r="L14" s="64"/>
      <c r="M14" s="64"/>
      <c r="N14" s="74" t="str">
        <f t="shared" si="0"/>
        <v/>
      </c>
      <c r="O14" s="66"/>
      <c r="P14" s="58"/>
      <c r="Q14" s="58"/>
      <c r="R14" s="58"/>
      <c r="S14" s="63">
        <v>10</v>
      </c>
      <c r="T14" s="64" t="s">
        <v>144</v>
      </c>
      <c r="U14" s="64" t="s">
        <v>144</v>
      </c>
      <c r="V14" s="65"/>
      <c r="W14" s="64"/>
      <c r="X14" s="64"/>
      <c r="Y14" s="65" t="s">
        <v>144</v>
      </c>
      <c r="Z14" s="65" t="str">
        <f>IFERROR(IF(Y14&gt;=5,VLOOKUP(Y14,Brutos!$K$3:$AE$10,MATCH(X14,Brutos!$K$3:$AE$3,0),0),0),"")</f>
        <v/>
      </c>
      <c r="AA14" s="64"/>
      <c r="AB14" s="64"/>
      <c r="AC14" s="74" t="str">
        <f t="shared" si="1"/>
        <v/>
      </c>
      <c r="AD14" s="66"/>
      <c r="AE14" s="58"/>
      <c r="AF14" s="58"/>
      <c r="AG14" s="58"/>
      <c r="AH14" s="63">
        <v>10</v>
      </c>
      <c r="AI14" s="64" t="s">
        <v>144</v>
      </c>
      <c r="AJ14" s="64" t="s">
        <v>144</v>
      </c>
      <c r="AK14" s="65"/>
      <c r="AL14" s="64"/>
      <c r="AM14" s="64"/>
      <c r="AN14" s="65" t="s">
        <v>144</v>
      </c>
      <c r="AO14" s="65" t="str">
        <f>IFERROR(IF(AN14&gt;=5,VLOOKUP(AN14,Brutos!$K$3:$AE$10,MATCH(AM14,Brutos!$K$3:$AE$3,0),0),0),"")</f>
        <v/>
      </c>
      <c r="AP14" s="64"/>
      <c r="AQ14" s="64"/>
      <c r="AR14" s="74" t="str">
        <f t="shared" si="2"/>
        <v/>
      </c>
      <c r="AS14" s="66"/>
      <c r="AT14" s="58"/>
      <c r="AU14" s="58"/>
      <c r="AV14" s="58"/>
      <c r="AW14" s="63">
        <v>10</v>
      </c>
      <c r="AX14" s="64" t="s">
        <v>144</v>
      </c>
      <c r="AY14" s="64" t="s">
        <v>144</v>
      </c>
      <c r="AZ14" s="65"/>
      <c r="BA14" s="64"/>
      <c r="BB14" s="64"/>
      <c r="BC14" s="65" t="s">
        <v>144</v>
      </c>
      <c r="BD14" s="65" t="str">
        <f>IFERROR(IF(BC14&gt;=5,VLOOKUP(BC14,Brutos!$K$3:$AE$10,MATCH(BB14,Brutos!$K$3:$AE$3,0),0),0),"")</f>
        <v/>
      </c>
      <c r="BE14" s="64"/>
      <c r="BF14" s="64"/>
      <c r="BG14" s="74" t="str">
        <f t="shared" si="3"/>
        <v/>
      </c>
      <c r="BH14" s="66"/>
      <c r="BI14" s="58"/>
      <c r="BJ14" s="58"/>
      <c r="BK14" s="58"/>
      <c r="BL14" s="63">
        <v>10</v>
      </c>
      <c r="BM14" s="64" t="s">
        <v>144</v>
      </c>
      <c r="BN14" s="64" t="s">
        <v>144</v>
      </c>
      <c r="BO14" s="65"/>
      <c r="BP14" s="64"/>
      <c r="BQ14" s="64"/>
      <c r="BR14" s="65" t="s">
        <v>144</v>
      </c>
      <c r="BS14" s="65" t="str">
        <f>IFERROR(IF(BR14&gt;=5,VLOOKUP(BR14,Brutos!$K$3:$AE$10,MATCH(BQ14,Brutos!$K$3:$AE$3,0),0),0),"")</f>
        <v/>
      </c>
      <c r="BT14" s="64"/>
      <c r="BU14" s="64"/>
      <c r="BV14" s="74" t="str">
        <f t="shared" si="4"/>
        <v/>
      </c>
      <c r="BW14" s="66"/>
      <c r="BX14" s="58"/>
      <c r="BY14" s="58"/>
      <c r="BZ14" s="58"/>
      <c r="CA14" s="63">
        <v>10</v>
      </c>
      <c r="CB14" s="64" t="s">
        <v>144</v>
      </c>
      <c r="CC14" s="64" t="s">
        <v>144</v>
      </c>
      <c r="CD14" s="65"/>
      <c r="CE14" s="64"/>
      <c r="CF14" s="64"/>
      <c r="CG14" s="65" t="s">
        <v>144</v>
      </c>
      <c r="CH14" s="65" t="str">
        <f>IFERROR(IF(CG14&gt;=5,VLOOKUP(CG14,Brutos!$K$3:$AE$10,MATCH(CF14,Brutos!$K$3:$AE$3,0),0),0),"")</f>
        <v/>
      </c>
      <c r="CI14" s="64"/>
      <c r="CJ14" s="64"/>
      <c r="CK14" s="74" t="str">
        <f t="shared" si="5"/>
        <v/>
      </c>
      <c r="CL14" s="66"/>
      <c r="CM14" s="58"/>
      <c r="CN14" s="58"/>
      <c r="CO14" s="58"/>
      <c r="CP14" s="63">
        <v>10</v>
      </c>
      <c r="CQ14" s="64" t="s">
        <v>144</v>
      </c>
      <c r="CR14" s="64" t="s">
        <v>144</v>
      </c>
      <c r="CS14" s="65"/>
      <c r="CT14" s="64"/>
      <c r="CU14" s="64"/>
      <c r="CV14" s="65" t="s">
        <v>144</v>
      </c>
      <c r="CW14" s="65" t="str">
        <f>IFERROR(IF(CV14&gt;=5,VLOOKUP(CV14,Brutos!$K$3:$AE$10,MATCH(CU14,Brutos!$K$3:$AE$3,0),0),0),"")</f>
        <v/>
      </c>
      <c r="CX14" s="64"/>
      <c r="CY14" s="64"/>
      <c r="CZ14" s="74" t="str">
        <f t="shared" si="6"/>
        <v/>
      </c>
      <c r="DA14" s="66"/>
      <c r="DB14" s="58"/>
      <c r="DC14" s="58"/>
      <c r="DD14" s="58"/>
      <c r="DE14" s="63">
        <v>10</v>
      </c>
      <c r="DF14" s="64" t="s">
        <v>144</v>
      </c>
      <c r="DG14" s="64" t="s">
        <v>144</v>
      </c>
      <c r="DH14" s="65"/>
      <c r="DI14" s="64"/>
      <c r="DJ14" s="64"/>
      <c r="DK14" s="65" t="s">
        <v>144</v>
      </c>
      <c r="DL14" s="65" t="str">
        <f>IFERROR(IF(DK14&gt;=5,VLOOKUP(DK14,Brutos!$K$3:$AE$10,MATCH(DJ14,Brutos!$K$3:$AE$3,0),0),0),"")</f>
        <v/>
      </c>
      <c r="DM14" s="64"/>
      <c r="DN14" s="64"/>
      <c r="DO14" s="74" t="str">
        <f t="shared" si="7"/>
        <v/>
      </c>
      <c r="DP14" s="66"/>
      <c r="DQ14" s="58"/>
      <c r="DR14" s="58"/>
      <c r="DS14" s="58"/>
      <c r="DT14" s="63">
        <v>10</v>
      </c>
      <c r="DU14" s="64" t="s">
        <v>144</v>
      </c>
      <c r="DV14" s="64" t="s">
        <v>144</v>
      </c>
      <c r="DW14" s="65"/>
      <c r="DX14" s="64"/>
      <c r="DY14" s="64"/>
      <c r="DZ14" s="65" t="s">
        <v>144</v>
      </c>
      <c r="EA14" s="65" t="str">
        <f>IFERROR(IF(DZ14&gt;=5,VLOOKUP(DZ14,Brutos!$K$3:$AE$10,MATCH(DY14,Brutos!$K$3:$AE$3,0),0),0),"")</f>
        <v/>
      </c>
      <c r="EB14" s="64"/>
      <c r="EC14" s="64"/>
      <c r="ED14" s="74" t="str">
        <f t="shared" si="8"/>
        <v/>
      </c>
      <c r="EE14" s="66"/>
      <c r="EF14" s="58"/>
      <c r="EG14" s="58"/>
      <c r="EH14" s="58"/>
      <c r="EI14" s="63">
        <v>10</v>
      </c>
      <c r="EJ14" s="64" t="s">
        <v>144</v>
      </c>
      <c r="EK14" s="64" t="s">
        <v>144</v>
      </c>
      <c r="EL14" s="65"/>
      <c r="EM14" s="64"/>
      <c r="EN14" s="64"/>
      <c r="EO14" s="65" t="s">
        <v>144</v>
      </c>
      <c r="EP14" s="65" t="str">
        <f>IFERROR(IF(EO14&gt;=5,VLOOKUP(EO14,Brutos!$K$3:$AE$10,MATCH(EN14,Brutos!$K$3:$AE$3,0),0),0),"")</f>
        <v/>
      </c>
      <c r="EQ14" s="64"/>
      <c r="ER14" s="64"/>
      <c r="ES14" s="74" t="str">
        <f t="shared" si="9"/>
        <v/>
      </c>
      <c r="ET14" s="66"/>
      <c r="EU14" s="58"/>
      <c r="EV14" s="58"/>
      <c r="EW14" s="58"/>
      <c r="EX14" s="63">
        <v>10</v>
      </c>
      <c r="EY14" s="64" t="s">
        <v>144</v>
      </c>
      <c r="EZ14" s="64" t="s">
        <v>144</v>
      </c>
      <c r="FA14" s="65"/>
      <c r="FB14" s="64"/>
      <c r="FC14" s="64"/>
      <c r="FD14" s="65" t="s">
        <v>144</v>
      </c>
      <c r="FE14" s="65" t="str">
        <f>IFERROR(IF(FD14&gt;=5,VLOOKUP(FD14,Brutos!$K$3:$AE$10,MATCH(FC14,Brutos!$K$3:$AE$3,0),0),0),"")</f>
        <v/>
      </c>
      <c r="FF14" s="64"/>
      <c r="FG14" s="64"/>
      <c r="FH14" s="74" t="str">
        <f t="shared" si="10"/>
        <v/>
      </c>
      <c r="FI14" s="66"/>
      <c r="FJ14" s="58"/>
      <c r="FK14" s="58"/>
      <c r="FL14" s="58"/>
      <c r="FM14" s="63">
        <v>10</v>
      </c>
      <c r="FN14" s="64" t="s">
        <v>144</v>
      </c>
      <c r="FO14" s="64" t="s">
        <v>144</v>
      </c>
      <c r="FP14" s="65"/>
      <c r="FQ14" s="64"/>
      <c r="FR14" s="64"/>
      <c r="FS14" s="65" t="s">
        <v>144</v>
      </c>
      <c r="FT14" s="65" t="str">
        <f>IFERROR(IF(FS14&gt;=5,VLOOKUP(FS14,Brutos!$K$3:$AE$10,MATCH(FR14,Brutos!$K$3:$AE$3,0),0),0),"")</f>
        <v/>
      </c>
      <c r="FU14" s="64"/>
      <c r="FV14" s="64"/>
      <c r="FW14" s="74" t="str">
        <f t="shared" si="11"/>
        <v/>
      </c>
      <c r="FX14" s="66"/>
      <c r="FY14" s="58"/>
      <c r="FZ14" s="58"/>
      <c r="GA14" s="58"/>
      <c r="GB14" s="63">
        <v>10</v>
      </c>
      <c r="GC14" s="64" t="s">
        <v>144</v>
      </c>
      <c r="GD14" s="64" t="s">
        <v>144</v>
      </c>
      <c r="GE14" s="65"/>
      <c r="GF14" s="64"/>
      <c r="GG14" s="64"/>
      <c r="GH14" s="65" t="s">
        <v>144</v>
      </c>
      <c r="GI14" s="65" t="str">
        <f>IFERROR(IF(GH14&gt;=5,VLOOKUP(GH14,Brutos!$K$3:$AE$10,MATCH(GG14,Brutos!$K$3:$AE$3,0),0),0),"")</f>
        <v/>
      </c>
      <c r="GJ14" s="64"/>
      <c r="GK14" s="64"/>
      <c r="GL14" s="74" t="str">
        <f t="shared" si="12"/>
        <v/>
      </c>
      <c r="GM14" s="66"/>
      <c r="GN14" s="58"/>
      <c r="GO14" s="58"/>
      <c r="GP14" s="58"/>
      <c r="GQ14" s="63">
        <v>10</v>
      </c>
      <c r="GR14" s="64" t="s">
        <v>144</v>
      </c>
      <c r="GS14" s="64" t="s">
        <v>144</v>
      </c>
      <c r="GT14" s="65"/>
      <c r="GU14" s="64"/>
      <c r="GV14" s="64"/>
      <c r="GW14" s="65" t="s">
        <v>144</v>
      </c>
      <c r="GX14" s="65" t="str">
        <f>IFERROR(IF(GW14&gt;=5,VLOOKUP(GW14,Brutos!$K$3:$AE$10,MATCH(GV14,Brutos!$K$3:$AE$3,0),0),0),"")</f>
        <v/>
      </c>
      <c r="GY14" s="64"/>
      <c r="GZ14" s="64"/>
      <c r="HA14" s="74" t="str">
        <f t="shared" si="13"/>
        <v/>
      </c>
      <c r="HB14" s="66"/>
      <c r="HC14" s="58"/>
      <c r="HD14" s="58"/>
      <c r="HE14" s="58"/>
      <c r="HF14" s="63">
        <v>10</v>
      </c>
      <c r="HG14" s="64" t="s">
        <v>144</v>
      </c>
      <c r="HH14" s="64" t="s">
        <v>144</v>
      </c>
      <c r="HI14" s="65"/>
      <c r="HJ14" s="64"/>
      <c r="HK14" s="64"/>
      <c r="HL14" s="65" t="s">
        <v>144</v>
      </c>
      <c r="HM14" s="65" t="str">
        <f>IFERROR(IF(HL14&gt;=5,VLOOKUP(HL14,Brutos!$K$3:$AE$10,MATCH(HK14,Brutos!$K$3:$AE$3,0),0),0),"")</f>
        <v/>
      </c>
      <c r="HN14" s="64"/>
      <c r="HO14" s="64"/>
      <c r="HP14" s="74" t="str">
        <f t="shared" si="14"/>
        <v/>
      </c>
      <c r="HQ14" s="66"/>
      <c r="HR14" s="58"/>
      <c r="HS14" s="58"/>
      <c r="HT14" s="58"/>
      <c r="HU14" s="63">
        <v>10</v>
      </c>
      <c r="HV14" s="64" t="s">
        <v>144</v>
      </c>
      <c r="HW14" s="64" t="s">
        <v>144</v>
      </c>
      <c r="HX14" s="65"/>
      <c r="HY14" s="64"/>
      <c r="HZ14" s="64"/>
      <c r="IA14" s="65" t="s">
        <v>144</v>
      </c>
      <c r="IB14" s="65" t="str">
        <f>IFERROR(IF(IA14&gt;=5,VLOOKUP(IA14,Brutos!$K$3:$AE$10,MATCH(HZ14,Brutos!$K$3:$AE$3,0),0),0),"")</f>
        <v/>
      </c>
      <c r="IC14" s="64"/>
      <c r="ID14" s="64"/>
      <c r="IE14" s="74" t="str">
        <f t="shared" si="15"/>
        <v/>
      </c>
      <c r="IF14" s="66"/>
      <c r="IG14" s="58"/>
      <c r="IH14" s="58"/>
      <c r="II14" s="58"/>
      <c r="IJ14" s="63">
        <v>10</v>
      </c>
      <c r="IK14" s="64" t="s">
        <v>144</v>
      </c>
      <c r="IL14" s="64" t="s">
        <v>144</v>
      </c>
      <c r="IM14" s="65"/>
      <c r="IN14" s="64"/>
      <c r="IO14" s="64"/>
      <c r="IP14" s="65" t="s">
        <v>144</v>
      </c>
      <c r="IQ14" s="65" t="str">
        <f>IFERROR(IF(IP14&gt;=5,VLOOKUP(IP14,Brutos!$K$3:$AE$10,MATCH(IO14,Brutos!$K$3:$AE$3,0),0),0),"")</f>
        <v/>
      </c>
      <c r="IR14" s="64"/>
      <c r="IS14" s="64"/>
      <c r="IT14" s="74" t="str">
        <f t="shared" si="16"/>
        <v/>
      </c>
      <c r="IU14" s="66"/>
      <c r="IV14" s="58"/>
      <c r="IW14" s="58"/>
      <c r="IX14" s="58"/>
      <c r="IY14" s="63">
        <v>10</v>
      </c>
      <c r="IZ14" s="64" t="s">
        <v>144</v>
      </c>
      <c r="JA14" s="64" t="s">
        <v>144</v>
      </c>
      <c r="JB14" s="65"/>
      <c r="JC14" s="64"/>
      <c r="JD14" s="64"/>
      <c r="JE14" s="65" t="s">
        <v>144</v>
      </c>
      <c r="JF14" s="65" t="str">
        <f>IFERROR(IF(JE14&gt;=5,VLOOKUP(JE14,Brutos!$K$3:$AE$10,MATCH(JD14,Brutos!$K$3:$AE$3,0),0),0),"")</f>
        <v/>
      </c>
      <c r="JG14" s="64"/>
      <c r="JH14" s="64"/>
      <c r="JI14" s="74" t="str">
        <f t="shared" si="17"/>
        <v/>
      </c>
      <c r="JJ14" s="66"/>
      <c r="JK14" s="58"/>
      <c r="JL14" s="58"/>
      <c r="JM14" s="58"/>
      <c r="JN14" s="63">
        <v>10</v>
      </c>
      <c r="JO14" s="64" t="s">
        <v>144</v>
      </c>
      <c r="JP14" s="64" t="s">
        <v>144</v>
      </c>
      <c r="JQ14" s="65"/>
      <c r="JR14" s="64"/>
      <c r="JS14" s="64"/>
      <c r="JT14" s="65" t="s">
        <v>144</v>
      </c>
      <c r="JU14" s="65" t="str">
        <f>IFERROR(IF(JT14&gt;=5,VLOOKUP(JT14,Brutos!$K$3:$AE$10,MATCH(JS14,Brutos!$K$3:$AE$3,0),0),0),"")</f>
        <v/>
      </c>
      <c r="JV14" s="64"/>
      <c r="JW14" s="64"/>
      <c r="JX14" s="74" t="str">
        <f t="shared" si="18"/>
        <v/>
      </c>
      <c r="JY14" s="66"/>
      <c r="JZ14" s="58"/>
      <c r="KA14" s="58"/>
      <c r="KB14" s="58"/>
      <c r="KC14" s="63">
        <v>10</v>
      </c>
      <c r="KD14" s="64" t="s">
        <v>144</v>
      </c>
      <c r="KE14" s="64" t="s">
        <v>144</v>
      </c>
      <c r="KF14" s="65"/>
      <c r="KG14" s="64"/>
      <c r="KH14" s="64"/>
      <c r="KI14" s="65" t="s">
        <v>144</v>
      </c>
      <c r="KJ14" s="65" t="str">
        <f>IFERROR(IF(KI14&gt;=5,VLOOKUP(KI14,Brutos!$K$3:$AE$10,MATCH(KH14,Brutos!$K$3:$AE$3,0),0),0),"")</f>
        <v/>
      </c>
      <c r="KK14" s="64"/>
      <c r="KL14" s="64"/>
      <c r="KM14" s="74" t="str">
        <f t="shared" si="19"/>
        <v/>
      </c>
      <c r="KN14" s="66"/>
      <c r="KO14" s="58"/>
      <c r="KP14" s="58"/>
      <c r="KQ14" s="58"/>
      <c r="KR14" s="63">
        <v>10</v>
      </c>
      <c r="KS14" s="64" t="s">
        <v>144</v>
      </c>
      <c r="KT14" s="64" t="s">
        <v>144</v>
      </c>
      <c r="KU14" s="65"/>
      <c r="KV14" s="64"/>
      <c r="KW14" s="64"/>
      <c r="KX14" s="65" t="s">
        <v>144</v>
      </c>
      <c r="KY14" s="65" t="str">
        <f>IFERROR(IF(KX14&gt;=5,VLOOKUP(KX14,Brutos!$K$3:$AE$10,MATCH(KW14,Brutos!$K$3:$AE$3,0),0),0),"")</f>
        <v/>
      </c>
      <c r="KZ14" s="64"/>
      <c r="LA14" s="64"/>
      <c r="LB14" s="74" t="str">
        <f t="shared" si="20"/>
        <v/>
      </c>
      <c r="LC14" s="66"/>
      <c r="LD14" s="347"/>
      <c r="LE14" s="58"/>
      <c r="LF14" s="58"/>
      <c r="LG14" s="63">
        <v>10</v>
      </c>
      <c r="LH14" s="64" t="s">
        <v>144</v>
      </c>
      <c r="LI14" s="64" t="s">
        <v>144</v>
      </c>
      <c r="LJ14" s="65"/>
      <c r="LK14" s="64"/>
      <c r="LL14" s="64"/>
      <c r="LM14" s="65" t="s">
        <v>144</v>
      </c>
      <c r="LN14" s="65" t="str">
        <f>IFERROR(IF(LM14&gt;=5,VLOOKUP(LM14,Brutos!$K$3:$AE$10,MATCH(LL14,Brutos!$K$3:$AE$3,0),0),0),"")</f>
        <v/>
      </c>
      <c r="LO14" s="64"/>
      <c r="LP14" s="64"/>
      <c r="LQ14" s="74" t="str">
        <f t="shared" si="21"/>
        <v/>
      </c>
      <c r="LR14" s="66"/>
      <c r="LS14" s="347"/>
      <c r="LT14" s="58"/>
      <c r="LU14" s="58"/>
      <c r="LV14" s="63">
        <v>10</v>
      </c>
      <c r="LW14" s="64" t="s">
        <v>144</v>
      </c>
      <c r="LX14" s="64" t="s">
        <v>144</v>
      </c>
      <c r="LY14" s="65"/>
      <c r="LZ14" s="64"/>
      <c r="MA14" s="64"/>
      <c r="MB14" s="65" t="s">
        <v>144</v>
      </c>
      <c r="MC14" s="65" t="str">
        <f>IFERROR(IF(MB14&gt;=5,VLOOKUP(MB14,Brutos!$K$3:$AE$10,MATCH(MA14,Brutos!$K$3:$AE$3,0),0),0),"")</f>
        <v/>
      </c>
      <c r="MD14" s="64"/>
      <c r="ME14" s="64"/>
      <c r="MF14" s="74" t="str">
        <f t="shared" si="22"/>
        <v/>
      </c>
      <c r="MG14" s="66"/>
      <c r="MH14" s="347"/>
      <c r="MI14" s="58"/>
      <c r="MJ14" s="58"/>
      <c r="MK14" s="489">
        <v>10</v>
      </c>
      <c r="ML14" s="490" t="s">
        <v>144</v>
      </c>
      <c r="MM14" s="490" t="s">
        <v>144</v>
      </c>
      <c r="MN14" s="491"/>
      <c r="MO14" s="490"/>
      <c r="MP14" s="490"/>
      <c r="MQ14" s="491" t="s">
        <v>144</v>
      </c>
      <c r="MR14" s="491"/>
      <c r="MS14" s="490"/>
      <c r="MT14" s="490"/>
      <c r="MU14" s="493"/>
      <c r="MV14" s="494"/>
      <c r="MW14" s="347"/>
    </row>
    <row r="15" spans="1:361">
      <c r="A15" s="347"/>
      <c r="B15" s="58"/>
      <c r="C15" s="58"/>
      <c r="D15" s="63">
        <v>11</v>
      </c>
      <c r="E15" s="64" t="s">
        <v>144</v>
      </c>
      <c r="F15" s="64" t="s">
        <v>144</v>
      </c>
      <c r="G15" s="65"/>
      <c r="H15" s="64"/>
      <c r="I15" s="64"/>
      <c r="J15" s="65" t="s">
        <v>144</v>
      </c>
      <c r="K15" s="65" t="str">
        <f>IFERROR(IF(J15&gt;=5,VLOOKUP(J15,Brutos!$K$3:$AE$10,MATCH(I15,Brutos!$K$3:$AE$3,0),0),0),"")</f>
        <v/>
      </c>
      <c r="L15" s="64"/>
      <c r="M15" s="64"/>
      <c r="N15" s="74" t="str">
        <f t="shared" si="0"/>
        <v/>
      </c>
      <c r="O15" s="66"/>
      <c r="P15" s="58"/>
      <c r="Q15" s="58"/>
      <c r="R15" s="58"/>
      <c r="S15" s="63">
        <v>11</v>
      </c>
      <c r="T15" s="64" t="s">
        <v>144</v>
      </c>
      <c r="U15" s="64" t="s">
        <v>144</v>
      </c>
      <c r="V15" s="65"/>
      <c r="W15" s="64"/>
      <c r="X15" s="64"/>
      <c r="Y15" s="65" t="s">
        <v>144</v>
      </c>
      <c r="Z15" s="65" t="str">
        <f>IFERROR(IF(Y15&gt;=5,VLOOKUP(Y15,Brutos!$K$3:$AE$10,MATCH(X15,Brutos!$K$3:$AE$3,0),0),0),"")</f>
        <v/>
      </c>
      <c r="AA15" s="64"/>
      <c r="AB15" s="64"/>
      <c r="AC15" s="74" t="str">
        <f t="shared" si="1"/>
        <v/>
      </c>
      <c r="AD15" s="66"/>
      <c r="AE15" s="58"/>
      <c r="AF15" s="58"/>
      <c r="AG15" s="58"/>
      <c r="AH15" s="63">
        <v>11</v>
      </c>
      <c r="AI15" s="64" t="s">
        <v>144</v>
      </c>
      <c r="AJ15" s="64" t="s">
        <v>144</v>
      </c>
      <c r="AK15" s="65"/>
      <c r="AL15" s="64"/>
      <c r="AM15" s="64"/>
      <c r="AN15" s="65" t="s">
        <v>144</v>
      </c>
      <c r="AO15" s="65" t="str">
        <f>IFERROR(IF(AN15&gt;=5,VLOOKUP(AN15,Brutos!$K$3:$AE$10,MATCH(AM15,Brutos!$K$3:$AE$3,0),0),0),"")</f>
        <v/>
      </c>
      <c r="AP15" s="64"/>
      <c r="AQ15" s="64"/>
      <c r="AR15" s="74" t="str">
        <f t="shared" si="2"/>
        <v/>
      </c>
      <c r="AS15" s="66"/>
      <c r="AT15" s="58"/>
      <c r="AU15" s="58"/>
      <c r="AV15" s="58"/>
      <c r="AW15" s="63">
        <v>11</v>
      </c>
      <c r="AX15" s="64" t="s">
        <v>144</v>
      </c>
      <c r="AY15" s="64" t="s">
        <v>144</v>
      </c>
      <c r="AZ15" s="65"/>
      <c r="BA15" s="64"/>
      <c r="BB15" s="64"/>
      <c r="BC15" s="65" t="s">
        <v>144</v>
      </c>
      <c r="BD15" s="65" t="str">
        <f>IFERROR(IF(BC15&gt;=5,VLOOKUP(BC15,Brutos!$K$3:$AE$10,MATCH(BB15,Brutos!$K$3:$AE$3,0),0),0),"")</f>
        <v/>
      </c>
      <c r="BE15" s="64"/>
      <c r="BF15" s="64"/>
      <c r="BG15" s="74" t="str">
        <f t="shared" si="3"/>
        <v/>
      </c>
      <c r="BH15" s="66"/>
      <c r="BI15" s="58"/>
      <c r="BJ15" s="58"/>
      <c r="BK15" s="58"/>
      <c r="BL15" s="63">
        <v>11</v>
      </c>
      <c r="BM15" s="64" t="s">
        <v>144</v>
      </c>
      <c r="BN15" s="64" t="s">
        <v>144</v>
      </c>
      <c r="BO15" s="65"/>
      <c r="BP15" s="64"/>
      <c r="BQ15" s="64"/>
      <c r="BR15" s="65" t="s">
        <v>144</v>
      </c>
      <c r="BS15" s="65" t="str">
        <f>IFERROR(IF(BR15&gt;=5,VLOOKUP(BR15,Brutos!$K$3:$AE$10,MATCH(BQ15,Brutos!$K$3:$AE$3,0),0),0),"")</f>
        <v/>
      </c>
      <c r="BT15" s="64"/>
      <c r="BU15" s="64"/>
      <c r="BV15" s="74" t="str">
        <f t="shared" si="4"/>
        <v/>
      </c>
      <c r="BW15" s="66"/>
      <c r="BX15" s="58"/>
      <c r="BY15" s="58"/>
      <c r="BZ15" s="58"/>
      <c r="CA15" s="63">
        <v>11</v>
      </c>
      <c r="CB15" s="64" t="s">
        <v>144</v>
      </c>
      <c r="CC15" s="64" t="s">
        <v>144</v>
      </c>
      <c r="CD15" s="65"/>
      <c r="CE15" s="64"/>
      <c r="CF15" s="64"/>
      <c r="CG15" s="65" t="s">
        <v>144</v>
      </c>
      <c r="CH15" s="65" t="str">
        <f>IFERROR(IF(CG15&gt;=5,VLOOKUP(CG15,Brutos!$K$3:$AE$10,MATCH(CF15,Brutos!$K$3:$AE$3,0),0),0),"")</f>
        <v/>
      </c>
      <c r="CI15" s="64"/>
      <c r="CJ15" s="64"/>
      <c r="CK15" s="74" t="str">
        <f t="shared" si="5"/>
        <v/>
      </c>
      <c r="CL15" s="66"/>
      <c r="CM15" s="58"/>
      <c r="CN15" s="58"/>
      <c r="CO15" s="58"/>
      <c r="CP15" s="63">
        <v>11</v>
      </c>
      <c r="CQ15" s="64" t="s">
        <v>144</v>
      </c>
      <c r="CR15" s="64" t="s">
        <v>144</v>
      </c>
      <c r="CS15" s="65"/>
      <c r="CT15" s="64"/>
      <c r="CU15" s="64"/>
      <c r="CV15" s="65" t="s">
        <v>144</v>
      </c>
      <c r="CW15" s="65" t="str">
        <f>IFERROR(IF(CV15&gt;=5,VLOOKUP(CV15,Brutos!$K$3:$AE$10,MATCH(CU15,Brutos!$K$3:$AE$3,0),0),0),"")</f>
        <v/>
      </c>
      <c r="CX15" s="64"/>
      <c r="CY15" s="64"/>
      <c r="CZ15" s="74" t="str">
        <f t="shared" si="6"/>
        <v/>
      </c>
      <c r="DA15" s="66"/>
      <c r="DB15" s="58"/>
      <c r="DC15" s="58"/>
      <c r="DD15" s="58"/>
      <c r="DE15" s="63">
        <v>11</v>
      </c>
      <c r="DF15" s="64" t="s">
        <v>144</v>
      </c>
      <c r="DG15" s="64" t="s">
        <v>144</v>
      </c>
      <c r="DH15" s="65"/>
      <c r="DI15" s="64"/>
      <c r="DJ15" s="64"/>
      <c r="DK15" s="65" t="s">
        <v>144</v>
      </c>
      <c r="DL15" s="65" t="str">
        <f>IFERROR(IF(DK15&gt;=5,VLOOKUP(DK15,Brutos!$K$3:$AE$10,MATCH(DJ15,Brutos!$K$3:$AE$3,0),0),0),"")</f>
        <v/>
      </c>
      <c r="DM15" s="64"/>
      <c r="DN15" s="64"/>
      <c r="DO15" s="74" t="str">
        <f t="shared" si="7"/>
        <v/>
      </c>
      <c r="DP15" s="66"/>
      <c r="DQ15" s="58"/>
      <c r="DR15" s="58"/>
      <c r="DS15" s="58"/>
      <c r="DT15" s="63">
        <v>11</v>
      </c>
      <c r="DU15" s="64" t="s">
        <v>144</v>
      </c>
      <c r="DV15" s="64" t="s">
        <v>144</v>
      </c>
      <c r="DW15" s="65"/>
      <c r="DX15" s="64"/>
      <c r="DY15" s="64"/>
      <c r="DZ15" s="65" t="s">
        <v>144</v>
      </c>
      <c r="EA15" s="65" t="str">
        <f>IFERROR(IF(DZ15&gt;=5,VLOOKUP(DZ15,Brutos!$K$3:$AE$10,MATCH(DY15,Brutos!$K$3:$AE$3,0),0),0),"")</f>
        <v/>
      </c>
      <c r="EB15" s="64"/>
      <c r="EC15" s="64"/>
      <c r="ED15" s="74" t="str">
        <f t="shared" si="8"/>
        <v/>
      </c>
      <c r="EE15" s="66"/>
      <c r="EF15" s="58"/>
      <c r="EG15" s="58"/>
      <c r="EH15" s="58"/>
      <c r="EI15" s="63">
        <v>11</v>
      </c>
      <c r="EJ15" s="64" t="s">
        <v>144</v>
      </c>
      <c r="EK15" s="64" t="s">
        <v>144</v>
      </c>
      <c r="EL15" s="65"/>
      <c r="EM15" s="64"/>
      <c r="EN15" s="64"/>
      <c r="EO15" s="65" t="s">
        <v>144</v>
      </c>
      <c r="EP15" s="65" t="str">
        <f>IFERROR(IF(EO15&gt;=5,VLOOKUP(EO15,Brutos!$K$3:$AE$10,MATCH(EN15,Brutos!$K$3:$AE$3,0),0),0),"")</f>
        <v/>
      </c>
      <c r="EQ15" s="64"/>
      <c r="ER15" s="64"/>
      <c r="ES15" s="74" t="str">
        <f t="shared" si="9"/>
        <v/>
      </c>
      <c r="ET15" s="66"/>
      <c r="EU15" s="58"/>
      <c r="EV15" s="58"/>
      <c r="EW15" s="58"/>
      <c r="EX15" s="63">
        <v>11</v>
      </c>
      <c r="EY15" s="64" t="s">
        <v>144</v>
      </c>
      <c r="EZ15" s="64" t="s">
        <v>144</v>
      </c>
      <c r="FA15" s="65"/>
      <c r="FB15" s="64"/>
      <c r="FC15" s="64"/>
      <c r="FD15" s="65" t="s">
        <v>144</v>
      </c>
      <c r="FE15" s="65" t="str">
        <f>IFERROR(IF(FD15&gt;=5,VLOOKUP(FD15,Brutos!$K$3:$AE$10,MATCH(FC15,Brutos!$K$3:$AE$3,0),0),0),"")</f>
        <v/>
      </c>
      <c r="FF15" s="64"/>
      <c r="FG15" s="64"/>
      <c r="FH15" s="74" t="str">
        <f t="shared" si="10"/>
        <v/>
      </c>
      <c r="FI15" s="66"/>
      <c r="FJ15" s="58"/>
      <c r="FK15" s="58"/>
      <c r="FL15" s="58"/>
      <c r="FM15" s="63">
        <v>11</v>
      </c>
      <c r="FN15" s="64" t="s">
        <v>144</v>
      </c>
      <c r="FO15" s="64" t="s">
        <v>144</v>
      </c>
      <c r="FP15" s="65"/>
      <c r="FQ15" s="64"/>
      <c r="FR15" s="64"/>
      <c r="FS15" s="65" t="s">
        <v>144</v>
      </c>
      <c r="FT15" s="65" t="str">
        <f>IFERROR(IF(FS15&gt;=5,VLOOKUP(FS15,Brutos!$K$3:$AE$10,MATCH(FR15,Brutos!$K$3:$AE$3,0),0),0),"")</f>
        <v/>
      </c>
      <c r="FU15" s="64"/>
      <c r="FV15" s="64"/>
      <c r="FW15" s="74" t="str">
        <f t="shared" si="11"/>
        <v/>
      </c>
      <c r="FX15" s="66"/>
      <c r="FY15" s="58"/>
      <c r="FZ15" s="58"/>
      <c r="GA15" s="58"/>
      <c r="GB15" s="63">
        <v>11</v>
      </c>
      <c r="GC15" s="64" t="s">
        <v>144</v>
      </c>
      <c r="GD15" s="64" t="s">
        <v>144</v>
      </c>
      <c r="GE15" s="65"/>
      <c r="GF15" s="64"/>
      <c r="GG15" s="64"/>
      <c r="GH15" s="65" t="s">
        <v>144</v>
      </c>
      <c r="GI15" s="65" t="str">
        <f>IFERROR(IF(GH15&gt;=5,VLOOKUP(GH15,Brutos!$K$3:$AE$10,MATCH(GG15,Brutos!$K$3:$AE$3,0),0),0),"")</f>
        <v/>
      </c>
      <c r="GJ15" s="64"/>
      <c r="GK15" s="64"/>
      <c r="GL15" s="74" t="str">
        <f t="shared" si="12"/>
        <v/>
      </c>
      <c r="GM15" s="66"/>
      <c r="GN15" s="58"/>
      <c r="GO15" s="58"/>
      <c r="GP15" s="58"/>
      <c r="GQ15" s="63">
        <v>11</v>
      </c>
      <c r="GR15" s="64" t="s">
        <v>144</v>
      </c>
      <c r="GS15" s="64" t="s">
        <v>144</v>
      </c>
      <c r="GT15" s="65"/>
      <c r="GU15" s="64"/>
      <c r="GV15" s="64"/>
      <c r="GW15" s="65" t="s">
        <v>144</v>
      </c>
      <c r="GX15" s="65" t="str">
        <f>IFERROR(IF(GW15&gt;=5,VLOOKUP(GW15,Brutos!$K$3:$AE$10,MATCH(GV15,Brutos!$K$3:$AE$3,0),0),0),"")</f>
        <v/>
      </c>
      <c r="GY15" s="64"/>
      <c r="GZ15" s="64"/>
      <c r="HA15" s="74" t="str">
        <f t="shared" si="13"/>
        <v/>
      </c>
      <c r="HB15" s="66"/>
      <c r="HC15" s="58"/>
      <c r="HD15" s="58"/>
      <c r="HE15" s="58"/>
      <c r="HF15" s="63">
        <v>11</v>
      </c>
      <c r="HG15" s="64" t="s">
        <v>144</v>
      </c>
      <c r="HH15" s="64" t="s">
        <v>144</v>
      </c>
      <c r="HI15" s="65"/>
      <c r="HJ15" s="64"/>
      <c r="HK15" s="64"/>
      <c r="HL15" s="65" t="s">
        <v>144</v>
      </c>
      <c r="HM15" s="65" t="str">
        <f>IFERROR(IF(HL15&gt;=5,VLOOKUP(HL15,Brutos!$K$3:$AE$10,MATCH(HK15,Brutos!$K$3:$AE$3,0),0),0),"")</f>
        <v/>
      </c>
      <c r="HN15" s="64"/>
      <c r="HO15" s="64"/>
      <c r="HP15" s="74" t="str">
        <f t="shared" si="14"/>
        <v/>
      </c>
      <c r="HQ15" s="66"/>
      <c r="HR15" s="58"/>
      <c r="HS15" s="58"/>
      <c r="HT15" s="58"/>
      <c r="HU15" s="63">
        <v>11</v>
      </c>
      <c r="HV15" s="64" t="s">
        <v>144</v>
      </c>
      <c r="HW15" s="64" t="s">
        <v>144</v>
      </c>
      <c r="HX15" s="65"/>
      <c r="HY15" s="64"/>
      <c r="HZ15" s="64"/>
      <c r="IA15" s="65" t="s">
        <v>144</v>
      </c>
      <c r="IB15" s="65" t="str">
        <f>IFERROR(IF(IA15&gt;=5,VLOOKUP(IA15,Brutos!$K$3:$AE$10,MATCH(HZ15,Brutos!$K$3:$AE$3,0),0),0),"")</f>
        <v/>
      </c>
      <c r="IC15" s="64"/>
      <c r="ID15" s="64"/>
      <c r="IE15" s="74" t="str">
        <f t="shared" si="15"/>
        <v/>
      </c>
      <c r="IF15" s="66"/>
      <c r="IG15" s="58"/>
      <c r="IH15" s="58"/>
      <c r="II15" s="58"/>
      <c r="IJ15" s="63">
        <v>11</v>
      </c>
      <c r="IK15" s="64" t="s">
        <v>144</v>
      </c>
      <c r="IL15" s="64" t="s">
        <v>144</v>
      </c>
      <c r="IM15" s="65"/>
      <c r="IN15" s="64"/>
      <c r="IO15" s="64"/>
      <c r="IP15" s="65" t="s">
        <v>144</v>
      </c>
      <c r="IQ15" s="65" t="str">
        <f>IFERROR(IF(IP15&gt;=5,VLOOKUP(IP15,Brutos!$K$3:$AE$10,MATCH(IO15,Brutos!$K$3:$AE$3,0),0),0),"")</f>
        <v/>
      </c>
      <c r="IR15" s="64"/>
      <c r="IS15" s="64"/>
      <c r="IT15" s="74" t="str">
        <f t="shared" si="16"/>
        <v/>
      </c>
      <c r="IU15" s="66"/>
      <c r="IV15" s="58"/>
      <c r="IW15" s="58"/>
      <c r="IX15" s="58"/>
      <c r="IY15" s="63">
        <v>11</v>
      </c>
      <c r="IZ15" s="64" t="s">
        <v>144</v>
      </c>
      <c r="JA15" s="64" t="s">
        <v>144</v>
      </c>
      <c r="JB15" s="65"/>
      <c r="JC15" s="64"/>
      <c r="JD15" s="64"/>
      <c r="JE15" s="65" t="s">
        <v>144</v>
      </c>
      <c r="JF15" s="65" t="str">
        <f>IFERROR(IF(JE15&gt;=5,VLOOKUP(JE15,Brutos!$K$3:$AE$10,MATCH(JD15,Brutos!$K$3:$AE$3,0),0),0),"")</f>
        <v/>
      </c>
      <c r="JG15" s="64"/>
      <c r="JH15" s="64"/>
      <c r="JI15" s="74" t="str">
        <f t="shared" si="17"/>
        <v/>
      </c>
      <c r="JJ15" s="66"/>
      <c r="JK15" s="58"/>
      <c r="JL15" s="58"/>
      <c r="JM15" s="58"/>
      <c r="JN15" s="63">
        <v>11</v>
      </c>
      <c r="JO15" s="64" t="s">
        <v>144</v>
      </c>
      <c r="JP15" s="64" t="s">
        <v>144</v>
      </c>
      <c r="JQ15" s="65"/>
      <c r="JR15" s="64"/>
      <c r="JS15" s="64"/>
      <c r="JT15" s="65" t="s">
        <v>144</v>
      </c>
      <c r="JU15" s="65" t="str">
        <f>IFERROR(IF(JT15&gt;=5,VLOOKUP(JT15,Brutos!$K$3:$AE$10,MATCH(JS15,Brutos!$K$3:$AE$3,0),0),0),"")</f>
        <v/>
      </c>
      <c r="JV15" s="64"/>
      <c r="JW15" s="64"/>
      <c r="JX15" s="74" t="str">
        <f t="shared" si="18"/>
        <v/>
      </c>
      <c r="JY15" s="66"/>
      <c r="JZ15" s="58"/>
      <c r="KA15" s="58"/>
      <c r="KB15" s="58"/>
      <c r="KC15" s="63">
        <v>11</v>
      </c>
      <c r="KD15" s="64" t="s">
        <v>144</v>
      </c>
      <c r="KE15" s="64" t="s">
        <v>144</v>
      </c>
      <c r="KF15" s="65"/>
      <c r="KG15" s="64"/>
      <c r="KH15" s="64"/>
      <c r="KI15" s="65" t="s">
        <v>144</v>
      </c>
      <c r="KJ15" s="65" t="str">
        <f>IFERROR(IF(KI15&gt;=5,VLOOKUP(KI15,Brutos!$K$3:$AE$10,MATCH(KH15,Brutos!$K$3:$AE$3,0),0),0),"")</f>
        <v/>
      </c>
      <c r="KK15" s="64"/>
      <c r="KL15" s="64"/>
      <c r="KM15" s="74" t="str">
        <f t="shared" si="19"/>
        <v/>
      </c>
      <c r="KN15" s="66"/>
      <c r="KO15" s="58"/>
      <c r="KP15" s="58"/>
      <c r="KQ15" s="58"/>
      <c r="KR15" s="63">
        <v>11</v>
      </c>
      <c r="KS15" s="64" t="s">
        <v>144</v>
      </c>
      <c r="KT15" s="64" t="s">
        <v>144</v>
      </c>
      <c r="KU15" s="65"/>
      <c r="KV15" s="64"/>
      <c r="KW15" s="64"/>
      <c r="KX15" s="65" t="s">
        <v>144</v>
      </c>
      <c r="KY15" s="65" t="str">
        <f>IFERROR(IF(KX15&gt;=5,VLOOKUP(KX15,Brutos!$K$3:$AE$10,MATCH(KW15,Brutos!$K$3:$AE$3,0),0),0),"")</f>
        <v/>
      </c>
      <c r="KZ15" s="64"/>
      <c r="LA15" s="64"/>
      <c r="LB15" s="74" t="str">
        <f t="shared" si="20"/>
        <v/>
      </c>
      <c r="LC15" s="66"/>
      <c r="LD15" s="347"/>
      <c r="LE15" s="58"/>
      <c r="LF15" s="58"/>
      <c r="LG15" s="63">
        <v>11</v>
      </c>
      <c r="LH15" s="64" t="s">
        <v>144</v>
      </c>
      <c r="LI15" s="64" t="s">
        <v>144</v>
      </c>
      <c r="LJ15" s="65"/>
      <c r="LK15" s="64"/>
      <c r="LL15" s="64"/>
      <c r="LM15" s="65" t="s">
        <v>144</v>
      </c>
      <c r="LN15" s="65" t="str">
        <f>IFERROR(IF(LM15&gt;=5,VLOOKUP(LM15,Brutos!$K$3:$AE$10,MATCH(LL15,Brutos!$K$3:$AE$3,0),0),0),"")</f>
        <v/>
      </c>
      <c r="LO15" s="64"/>
      <c r="LP15" s="64"/>
      <c r="LQ15" s="74" t="str">
        <f t="shared" si="21"/>
        <v/>
      </c>
      <c r="LR15" s="66"/>
      <c r="LS15" s="347"/>
      <c r="LT15" s="58"/>
      <c r="LU15" s="58"/>
      <c r="LV15" s="63">
        <v>11</v>
      </c>
      <c r="LW15" s="64" t="s">
        <v>144</v>
      </c>
      <c r="LX15" s="64" t="s">
        <v>144</v>
      </c>
      <c r="LY15" s="65"/>
      <c r="LZ15" s="64"/>
      <c r="MA15" s="64"/>
      <c r="MB15" s="65" t="s">
        <v>144</v>
      </c>
      <c r="MC15" s="65" t="str">
        <f>IFERROR(IF(MB15&gt;=5,VLOOKUP(MB15,Brutos!$K$3:$AE$10,MATCH(MA15,Brutos!$K$3:$AE$3,0),0),0),"")</f>
        <v/>
      </c>
      <c r="MD15" s="64"/>
      <c r="ME15" s="64"/>
      <c r="MF15" s="74" t="str">
        <f t="shared" si="22"/>
        <v/>
      </c>
      <c r="MG15" s="66"/>
      <c r="MH15" s="347"/>
      <c r="MI15" s="58"/>
      <c r="MJ15" s="58"/>
      <c r="MK15" s="489">
        <v>11</v>
      </c>
      <c r="ML15" s="490" t="s">
        <v>144</v>
      </c>
      <c r="MM15" s="490" t="s">
        <v>144</v>
      </c>
      <c r="MN15" s="491"/>
      <c r="MO15" s="490"/>
      <c r="MP15" s="490"/>
      <c r="MQ15" s="491" t="s">
        <v>144</v>
      </c>
      <c r="MR15" s="491"/>
      <c r="MS15" s="490"/>
      <c r="MT15" s="490"/>
      <c r="MU15" s="493"/>
      <c r="MV15" s="494"/>
      <c r="MW15" s="347"/>
    </row>
    <row r="16" spans="1:361">
      <c r="A16" s="347"/>
      <c r="B16" s="58"/>
      <c r="C16" s="58"/>
      <c r="D16" s="63">
        <v>12</v>
      </c>
      <c r="E16" s="64" t="s">
        <v>144</v>
      </c>
      <c r="F16" s="64" t="s">
        <v>144</v>
      </c>
      <c r="G16" s="65"/>
      <c r="H16" s="64"/>
      <c r="I16" s="64"/>
      <c r="J16" s="65" t="s">
        <v>144</v>
      </c>
      <c r="K16" s="65" t="str">
        <f>IFERROR(IF(J16&gt;=5,VLOOKUP(J16,Brutos!$K$3:$AE$10,MATCH(I16,Brutos!$K$3:$AE$3,0),0),0),"")</f>
        <v/>
      </c>
      <c r="L16" s="64"/>
      <c r="M16" s="64"/>
      <c r="N16" s="74" t="str">
        <f t="shared" si="0"/>
        <v/>
      </c>
      <c r="O16" s="66"/>
      <c r="P16" s="58"/>
      <c r="Q16" s="58"/>
      <c r="R16" s="58"/>
      <c r="S16" s="63">
        <v>12</v>
      </c>
      <c r="T16" s="64" t="s">
        <v>144</v>
      </c>
      <c r="U16" s="64" t="s">
        <v>144</v>
      </c>
      <c r="V16" s="65"/>
      <c r="W16" s="64"/>
      <c r="X16" s="64"/>
      <c r="Y16" s="65" t="s">
        <v>144</v>
      </c>
      <c r="Z16" s="65" t="str">
        <f>IFERROR(IF(Y16&gt;=5,VLOOKUP(Y16,Brutos!$K$3:$AE$10,MATCH(X16,Brutos!$K$3:$AE$3,0),0),0),"")</f>
        <v/>
      </c>
      <c r="AA16" s="64"/>
      <c r="AB16" s="64"/>
      <c r="AC16" s="74" t="str">
        <f t="shared" si="1"/>
        <v/>
      </c>
      <c r="AD16" s="66"/>
      <c r="AE16" s="58"/>
      <c r="AF16" s="58"/>
      <c r="AG16" s="58"/>
      <c r="AH16" s="63">
        <v>12</v>
      </c>
      <c r="AI16" s="64" t="s">
        <v>144</v>
      </c>
      <c r="AJ16" s="64" t="s">
        <v>144</v>
      </c>
      <c r="AK16" s="65"/>
      <c r="AL16" s="64"/>
      <c r="AM16" s="64"/>
      <c r="AN16" s="65" t="s">
        <v>144</v>
      </c>
      <c r="AO16" s="65" t="str">
        <f>IFERROR(IF(AN16&gt;=5,VLOOKUP(AN16,Brutos!$K$3:$AE$10,MATCH(AM16,Brutos!$K$3:$AE$3,0),0),0),"")</f>
        <v/>
      </c>
      <c r="AP16" s="64"/>
      <c r="AQ16" s="64"/>
      <c r="AR16" s="74" t="str">
        <f t="shared" si="2"/>
        <v/>
      </c>
      <c r="AS16" s="66"/>
      <c r="AT16" s="58"/>
      <c r="AU16" s="58"/>
      <c r="AV16" s="58"/>
      <c r="AW16" s="63">
        <v>12</v>
      </c>
      <c r="AX16" s="64" t="s">
        <v>144</v>
      </c>
      <c r="AY16" s="64" t="s">
        <v>144</v>
      </c>
      <c r="AZ16" s="65"/>
      <c r="BA16" s="64"/>
      <c r="BB16" s="64"/>
      <c r="BC16" s="65" t="s">
        <v>144</v>
      </c>
      <c r="BD16" s="65" t="str">
        <f>IFERROR(IF(BC16&gt;=5,VLOOKUP(BC16,Brutos!$K$3:$AE$10,MATCH(BB16,Brutos!$K$3:$AE$3,0),0),0),"")</f>
        <v/>
      </c>
      <c r="BE16" s="64"/>
      <c r="BF16" s="64"/>
      <c r="BG16" s="74" t="str">
        <f t="shared" si="3"/>
        <v/>
      </c>
      <c r="BH16" s="66"/>
      <c r="BI16" s="58"/>
      <c r="BJ16" s="58"/>
      <c r="BK16" s="58"/>
      <c r="BL16" s="63">
        <v>12</v>
      </c>
      <c r="BM16" s="64" t="s">
        <v>144</v>
      </c>
      <c r="BN16" s="64" t="s">
        <v>144</v>
      </c>
      <c r="BO16" s="65"/>
      <c r="BP16" s="64"/>
      <c r="BQ16" s="64"/>
      <c r="BR16" s="65" t="s">
        <v>144</v>
      </c>
      <c r="BS16" s="65" t="str">
        <f>IFERROR(IF(BR16&gt;=5,VLOOKUP(BR16,Brutos!$K$3:$AE$10,MATCH(BQ16,Brutos!$K$3:$AE$3,0),0),0),"")</f>
        <v/>
      </c>
      <c r="BT16" s="64"/>
      <c r="BU16" s="64"/>
      <c r="BV16" s="74" t="str">
        <f t="shared" si="4"/>
        <v/>
      </c>
      <c r="BW16" s="66"/>
      <c r="BX16" s="58"/>
      <c r="BY16" s="58"/>
      <c r="BZ16" s="58"/>
      <c r="CA16" s="63">
        <v>12</v>
      </c>
      <c r="CB16" s="64" t="s">
        <v>144</v>
      </c>
      <c r="CC16" s="64" t="s">
        <v>144</v>
      </c>
      <c r="CD16" s="65"/>
      <c r="CE16" s="64"/>
      <c r="CF16" s="64"/>
      <c r="CG16" s="65" t="s">
        <v>144</v>
      </c>
      <c r="CH16" s="65" t="str">
        <f>IFERROR(IF(CG16&gt;=5,VLOOKUP(CG16,Brutos!$K$3:$AE$10,MATCH(CF16,Brutos!$K$3:$AE$3,0),0),0),"")</f>
        <v/>
      </c>
      <c r="CI16" s="64"/>
      <c r="CJ16" s="64"/>
      <c r="CK16" s="74" t="str">
        <f t="shared" si="5"/>
        <v/>
      </c>
      <c r="CL16" s="66"/>
      <c r="CM16" s="58"/>
      <c r="CN16" s="58"/>
      <c r="CO16" s="58"/>
      <c r="CP16" s="63">
        <v>12</v>
      </c>
      <c r="CQ16" s="64" t="s">
        <v>144</v>
      </c>
      <c r="CR16" s="64" t="s">
        <v>144</v>
      </c>
      <c r="CS16" s="65"/>
      <c r="CT16" s="64"/>
      <c r="CU16" s="64"/>
      <c r="CV16" s="65" t="s">
        <v>144</v>
      </c>
      <c r="CW16" s="65" t="str">
        <f>IFERROR(IF(CV16&gt;=5,VLOOKUP(CV16,Brutos!$K$3:$AE$10,MATCH(CU16,Brutos!$K$3:$AE$3,0),0),0),"")</f>
        <v/>
      </c>
      <c r="CX16" s="64"/>
      <c r="CY16" s="64"/>
      <c r="CZ16" s="74" t="str">
        <f t="shared" si="6"/>
        <v/>
      </c>
      <c r="DA16" s="66"/>
      <c r="DB16" s="58"/>
      <c r="DC16" s="58"/>
      <c r="DD16" s="58"/>
      <c r="DE16" s="63">
        <v>12</v>
      </c>
      <c r="DF16" s="64" t="s">
        <v>144</v>
      </c>
      <c r="DG16" s="64" t="s">
        <v>144</v>
      </c>
      <c r="DH16" s="65"/>
      <c r="DI16" s="64"/>
      <c r="DJ16" s="64"/>
      <c r="DK16" s="65" t="s">
        <v>144</v>
      </c>
      <c r="DL16" s="65" t="str">
        <f>IFERROR(IF(DK16&gt;=5,VLOOKUP(DK16,Brutos!$K$3:$AE$10,MATCH(DJ16,Brutos!$K$3:$AE$3,0),0),0),"")</f>
        <v/>
      </c>
      <c r="DM16" s="64"/>
      <c r="DN16" s="64"/>
      <c r="DO16" s="74" t="str">
        <f t="shared" si="7"/>
        <v/>
      </c>
      <c r="DP16" s="66"/>
      <c r="DQ16" s="58"/>
      <c r="DR16" s="58"/>
      <c r="DS16" s="58"/>
      <c r="DT16" s="63">
        <v>12</v>
      </c>
      <c r="DU16" s="64" t="s">
        <v>144</v>
      </c>
      <c r="DV16" s="64" t="s">
        <v>144</v>
      </c>
      <c r="DW16" s="65"/>
      <c r="DX16" s="64"/>
      <c r="DY16" s="64"/>
      <c r="DZ16" s="65" t="s">
        <v>144</v>
      </c>
      <c r="EA16" s="65" t="str">
        <f>IFERROR(IF(DZ16&gt;=5,VLOOKUP(DZ16,Brutos!$K$3:$AE$10,MATCH(DY16,Brutos!$K$3:$AE$3,0),0),0),"")</f>
        <v/>
      </c>
      <c r="EB16" s="64"/>
      <c r="EC16" s="64"/>
      <c r="ED16" s="74" t="str">
        <f t="shared" si="8"/>
        <v/>
      </c>
      <c r="EE16" s="66"/>
      <c r="EF16" s="58"/>
      <c r="EG16" s="58"/>
      <c r="EH16" s="58"/>
      <c r="EI16" s="63">
        <v>12</v>
      </c>
      <c r="EJ16" s="64" t="s">
        <v>144</v>
      </c>
      <c r="EK16" s="64" t="s">
        <v>144</v>
      </c>
      <c r="EL16" s="65"/>
      <c r="EM16" s="64"/>
      <c r="EN16" s="64"/>
      <c r="EO16" s="65" t="s">
        <v>144</v>
      </c>
      <c r="EP16" s="65" t="str">
        <f>IFERROR(IF(EO16&gt;=5,VLOOKUP(EO16,Brutos!$K$3:$AE$10,MATCH(EN16,Brutos!$K$3:$AE$3,0),0),0),"")</f>
        <v/>
      </c>
      <c r="EQ16" s="64"/>
      <c r="ER16" s="64"/>
      <c r="ES16" s="74" t="str">
        <f t="shared" si="9"/>
        <v/>
      </c>
      <c r="ET16" s="66"/>
      <c r="EU16" s="58"/>
      <c r="EV16" s="58"/>
      <c r="EW16" s="58"/>
      <c r="EX16" s="63">
        <v>12</v>
      </c>
      <c r="EY16" s="64" t="s">
        <v>144</v>
      </c>
      <c r="EZ16" s="64" t="s">
        <v>144</v>
      </c>
      <c r="FA16" s="65"/>
      <c r="FB16" s="64"/>
      <c r="FC16" s="64"/>
      <c r="FD16" s="65" t="s">
        <v>144</v>
      </c>
      <c r="FE16" s="65" t="str">
        <f>IFERROR(IF(FD16&gt;=5,VLOOKUP(FD16,Brutos!$K$3:$AE$10,MATCH(FC16,Brutos!$K$3:$AE$3,0),0),0),"")</f>
        <v/>
      </c>
      <c r="FF16" s="64"/>
      <c r="FG16" s="64"/>
      <c r="FH16" s="74" t="str">
        <f t="shared" si="10"/>
        <v/>
      </c>
      <c r="FI16" s="66"/>
      <c r="FJ16" s="58"/>
      <c r="FK16" s="58"/>
      <c r="FL16" s="58"/>
      <c r="FM16" s="63">
        <v>12</v>
      </c>
      <c r="FN16" s="64" t="s">
        <v>144</v>
      </c>
      <c r="FO16" s="64" t="s">
        <v>144</v>
      </c>
      <c r="FP16" s="65"/>
      <c r="FQ16" s="64"/>
      <c r="FR16" s="64"/>
      <c r="FS16" s="65" t="s">
        <v>144</v>
      </c>
      <c r="FT16" s="65" t="str">
        <f>IFERROR(IF(FS16&gt;=5,VLOOKUP(FS16,Brutos!$K$3:$AE$10,MATCH(FR16,Brutos!$K$3:$AE$3,0),0),0),"")</f>
        <v/>
      </c>
      <c r="FU16" s="64"/>
      <c r="FV16" s="64"/>
      <c r="FW16" s="74" t="str">
        <f t="shared" si="11"/>
        <v/>
      </c>
      <c r="FX16" s="66"/>
      <c r="FY16" s="58"/>
      <c r="FZ16" s="58"/>
      <c r="GA16" s="58"/>
      <c r="GB16" s="63">
        <v>12</v>
      </c>
      <c r="GC16" s="64" t="s">
        <v>144</v>
      </c>
      <c r="GD16" s="64" t="s">
        <v>144</v>
      </c>
      <c r="GE16" s="65"/>
      <c r="GF16" s="64"/>
      <c r="GG16" s="64"/>
      <c r="GH16" s="65" t="s">
        <v>144</v>
      </c>
      <c r="GI16" s="65" t="str">
        <f>IFERROR(IF(GH16&gt;=5,VLOOKUP(GH16,Brutos!$K$3:$AE$10,MATCH(GG16,Brutos!$K$3:$AE$3,0),0),0),"")</f>
        <v/>
      </c>
      <c r="GJ16" s="64"/>
      <c r="GK16" s="64"/>
      <c r="GL16" s="74" t="str">
        <f t="shared" si="12"/>
        <v/>
      </c>
      <c r="GM16" s="66"/>
      <c r="GN16" s="58"/>
      <c r="GO16" s="58"/>
      <c r="GP16" s="58"/>
      <c r="GQ16" s="63">
        <v>12</v>
      </c>
      <c r="GR16" s="64" t="s">
        <v>144</v>
      </c>
      <c r="GS16" s="64" t="s">
        <v>144</v>
      </c>
      <c r="GT16" s="65"/>
      <c r="GU16" s="64"/>
      <c r="GV16" s="64"/>
      <c r="GW16" s="65" t="s">
        <v>144</v>
      </c>
      <c r="GX16" s="65" t="str">
        <f>IFERROR(IF(GW16&gt;=5,VLOOKUP(GW16,Brutos!$K$3:$AE$10,MATCH(GV16,Brutos!$K$3:$AE$3,0),0),0),"")</f>
        <v/>
      </c>
      <c r="GY16" s="64"/>
      <c r="GZ16" s="64"/>
      <c r="HA16" s="74" t="str">
        <f t="shared" si="13"/>
        <v/>
      </c>
      <c r="HB16" s="66"/>
      <c r="HC16" s="58"/>
      <c r="HD16" s="58"/>
      <c r="HE16" s="58"/>
      <c r="HF16" s="63">
        <v>12</v>
      </c>
      <c r="HG16" s="64" t="s">
        <v>144</v>
      </c>
      <c r="HH16" s="64" t="s">
        <v>144</v>
      </c>
      <c r="HI16" s="65"/>
      <c r="HJ16" s="64"/>
      <c r="HK16" s="64"/>
      <c r="HL16" s="65" t="s">
        <v>144</v>
      </c>
      <c r="HM16" s="65" t="str">
        <f>IFERROR(IF(HL16&gt;=5,VLOOKUP(HL16,Brutos!$K$3:$AE$10,MATCH(HK16,Brutos!$K$3:$AE$3,0),0),0),"")</f>
        <v/>
      </c>
      <c r="HN16" s="64"/>
      <c r="HO16" s="64"/>
      <c r="HP16" s="74" t="str">
        <f t="shared" si="14"/>
        <v/>
      </c>
      <c r="HQ16" s="66"/>
      <c r="HR16" s="58"/>
      <c r="HS16" s="58"/>
      <c r="HT16" s="58"/>
      <c r="HU16" s="63">
        <v>12</v>
      </c>
      <c r="HV16" s="64" t="s">
        <v>144</v>
      </c>
      <c r="HW16" s="64" t="s">
        <v>144</v>
      </c>
      <c r="HX16" s="65"/>
      <c r="HY16" s="64"/>
      <c r="HZ16" s="64"/>
      <c r="IA16" s="65" t="s">
        <v>144</v>
      </c>
      <c r="IB16" s="65" t="str">
        <f>IFERROR(IF(IA16&gt;=5,VLOOKUP(IA16,Brutos!$K$3:$AE$10,MATCH(HZ16,Brutos!$K$3:$AE$3,0),0),0),"")</f>
        <v/>
      </c>
      <c r="IC16" s="64"/>
      <c r="ID16" s="64"/>
      <c r="IE16" s="74" t="str">
        <f t="shared" si="15"/>
        <v/>
      </c>
      <c r="IF16" s="66"/>
      <c r="IG16" s="58"/>
      <c r="IH16" s="58"/>
      <c r="II16" s="58"/>
      <c r="IJ16" s="63">
        <v>12</v>
      </c>
      <c r="IK16" s="64" t="s">
        <v>144</v>
      </c>
      <c r="IL16" s="64" t="s">
        <v>144</v>
      </c>
      <c r="IM16" s="65"/>
      <c r="IN16" s="64"/>
      <c r="IO16" s="64"/>
      <c r="IP16" s="65" t="s">
        <v>144</v>
      </c>
      <c r="IQ16" s="65" t="str">
        <f>IFERROR(IF(IP16&gt;=5,VLOOKUP(IP16,Brutos!$K$3:$AE$10,MATCH(IO16,Brutos!$K$3:$AE$3,0),0),0),"")</f>
        <v/>
      </c>
      <c r="IR16" s="64"/>
      <c r="IS16" s="64"/>
      <c r="IT16" s="74" t="str">
        <f t="shared" si="16"/>
        <v/>
      </c>
      <c r="IU16" s="66"/>
      <c r="IV16" s="58"/>
      <c r="IW16" s="58"/>
      <c r="IX16" s="58"/>
      <c r="IY16" s="63">
        <v>12</v>
      </c>
      <c r="IZ16" s="64" t="s">
        <v>144</v>
      </c>
      <c r="JA16" s="64" t="s">
        <v>144</v>
      </c>
      <c r="JB16" s="65"/>
      <c r="JC16" s="64"/>
      <c r="JD16" s="64"/>
      <c r="JE16" s="65" t="s">
        <v>144</v>
      </c>
      <c r="JF16" s="65" t="str">
        <f>IFERROR(IF(JE16&gt;=5,VLOOKUP(JE16,Brutos!$K$3:$AE$10,MATCH(JD16,Brutos!$K$3:$AE$3,0),0),0),"")</f>
        <v/>
      </c>
      <c r="JG16" s="64"/>
      <c r="JH16" s="64"/>
      <c r="JI16" s="74" t="str">
        <f t="shared" si="17"/>
        <v/>
      </c>
      <c r="JJ16" s="66"/>
      <c r="JK16" s="58"/>
      <c r="JL16" s="58"/>
      <c r="JM16" s="58"/>
      <c r="JN16" s="63">
        <v>12</v>
      </c>
      <c r="JO16" s="64" t="s">
        <v>144</v>
      </c>
      <c r="JP16" s="64" t="s">
        <v>144</v>
      </c>
      <c r="JQ16" s="65"/>
      <c r="JR16" s="64"/>
      <c r="JS16" s="64"/>
      <c r="JT16" s="65" t="s">
        <v>144</v>
      </c>
      <c r="JU16" s="65" t="str">
        <f>IFERROR(IF(JT16&gt;=5,VLOOKUP(JT16,Brutos!$K$3:$AE$10,MATCH(JS16,Brutos!$K$3:$AE$3,0),0),0),"")</f>
        <v/>
      </c>
      <c r="JV16" s="64"/>
      <c r="JW16" s="64"/>
      <c r="JX16" s="74" t="str">
        <f t="shared" si="18"/>
        <v/>
      </c>
      <c r="JY16" s="66"/>
      <c r="JZ16" s="58"/>
      <c r="KA16" s="58"/>
      <c r="KB16" s="58"/>
      <c r="KC16" s="63">
        <v>12</v>
      </c>
      <c r="KD16" s="64" t="s">
        <v>144</v>
      </c>
      <c r="KE16" s="64" t="s">
        <v>144</v>
      </c>
      <c r="KF16" s="65"/>
      <c r="KG16" s="64"/>
      <c r="KH16" s="64"/>
      <c r="KI16" s="65" t="s">
        <v>144</v>
      </c>
      <c r="KJ16" s="65" t="str">
        <f>IFERROR(IF(KI16&gt;=5,VLOOKUP(KI16,Brutos!$K$3:$AE$10,MATCH(KH16,Brutos!$K$3:$AE$3,0),0),0),"")</f>
        <v/>
      </c>
      <c r="KK16" s="64"/>
      <c r="KL16" s="64"/>
      <c r="KM16" s="74" t="str">
        <f t="shared" si="19"/>
        <v/>
      </c>
      <c r="KN16" s="66"/>
      <c r="KO16" s="58"/>
      <c r="KP16" s="58"/>
      <c r="KQ16" s="58"/>
      <c r="KR16" s="63">
        <v>12</v>
      </c>
      <c r="KS16" s="64" t="s">
        <v>144</v>
      </c>
      <c r="KT16" s="64" t="s">
        <v>144</v>
      </c>
      <c r="KU16" s="65"/>
      <c r="KV16" s="64"/>
      <c r="KW16" s="64"/>
      <c r="KX16" s="65" t="s">
        <v>144</v>
      </c>
      <c r="KY16" s="65" t="str">
        <f>IFERROR(IF(KX16&gt;=5,VLOOKUP(KX16,Brutos!$K$3:$AE$10,MATCH(KW16,Brutos!$K$3:$AE$3,0),0),0),"")</f>
        <v/>
      </c>
      <c r="KZ16" s="64"/>
      <c r="LA16" s="64"/>
      <c r="LB16" s="74" t="str">
        <f t="shared" si="20"/>
        <v/>
      </c>
      <c r="LC16" s="66"/>
      <c r="LD16" s="347"/>
      <c r="LE16" s="58"/>
      <c r="LF16" s="58"/>
      <c r="LG16" s="63">
        <v>12</v>
      </c>
      <c r="LH16" s="64" t="s">
        <v>144</v>
      </c>
      <c r="LI16" s="64" t="s">
        <v>144</v>
      </c>
      <c r="LJ16" s="65"/>
      <c r="LK16" s="64"/>
      <c r="LL16" s="64"/>
      <c r="LM16" s="65" t="s">
        <v>144</v>
      </c>
      <c r="LN16" s="65" t="str">
        <f>IFERROR(IF(LM16&gt;=5,VLOOKUP(LM16,Brutos!$K$3:$AE$10,MATCH(LL16,Brutos!$K$3:$AE$3,0),0),0),"")</f>
        <v/>
      </c>
      <c r="LO16" s="64"/>
      <c r="LP16" s="64"/>
      <c r="LQ16" s="74" t="str">
        <f t="shared" si="21"/>
        <v/>
      </c>
      <c r="LR16" s="66"/>
      <c r="LS16" s="347"/>
      <c r="LT16" s="58"/>
      <c r="LU16" s="58"/>
      <c r="LV16" s="63">
        <v>12</v>
      </c>
      <c r="LW16" s="64" t="s">
        <v>144</v>
      </c>
      <c r="LX16" s="64" t="s">
        <v>144</v>
      </c>
      <c r="LY16" s="65"/>
      <c r="LZ16" s="64"/>
      <c r="MA16" s="64"/>
      <c r="MB16" s="65" t="s">
        <v>144</v>
      </c>
      <c r="MC16" s="65" t="str">
        <f>IFERROR(IF(MB16&gt;=5,VLOOKUP(MB16,Brutos!$K$3:$AE$10,MATCH(MA16,Brutos!$K$3:$AE$3,0),0),0),"")</f>
        <v/>
      </c>
      <c r="MD16" s="64"/>
      <c r="ME16" s="64"/>
      <c r="MF16" s="74" t="str">
        <f t="shared" si="22"/>
        <v/>
      </c>
      <c r="MG16" s="66"/>
      <c r="MH16" s="347"/>
      <c r="MI16" s="58"/>
      <c r="MJ16" s="58"/>
      <c r="MK16" s="489">
        <v>12</v>
      </c>
      <c r="ML16" s="490" t="s">
        <v>144</v>
      </c>
      <c r="MM16" s="490" t="s">
        <v>144</v>
      </c>
      <c r="MN16" s="491"/>
      <c r="MO16" s="490"/>
      <c r="MP16" s="490"/>
      <c r="MQ16" s="491" t="s">
        <v>144</v>
      </c>
      <c r="MR16" s="491"/>
      <c r="MS16" s="490"/>
      <c r="MT16" s="490"/>
      <c r="MU16" s="493"/>
      <c r="MV16" s="494"/>
      <c r="MW16" s="347"/>
    </row>
    <row r="17" spans="1:361">
      <c r="A17" s="347"/>
      <c r="B17" s="58"/>
      <c r="C17" s="58"/>
      <c r="D17" s="63">
        <v>13</v>
      </c>
      <c r="E17" s="64" t="s">
        <v>144</v>
      </c>
      <c r="F17" s="64" t="s">
        <v>144</v>
      </c>
      <c r="G17" s="65"/>
      <c r="H17" s="64"/>
      <c r="I17" s="64"/>
      <c r="J17" s="65" t="s">
        <v>144</v>
      </c>
      <c r="K17" s="65" t="str">
        <f>IFERROR(IF(J17&gt;=5,VLOOKUP(J17,Brutos!$K$3:$AE$10,MATCH(I17,Brutos!$K$3:$AE$3,0),0),0),"")</f>
        <v/>
      </c>
      <c r="L17" s="64"/>
      <c r="M17" s="64"/>
      <c r="N17" s="74" t="str">
        <f t="shared" si="0"/>
        <v/>
      </c>
      <c r="O17" s="66"/>
      <c r="P17" s="58"/>
      <c r="Q17" s="58"/>
      <c r="R17" s="58"/>
      <c r="S17" s="63">
        <v>13</v>
      </c>
      <c r="T17" s="64" t="s">
        <v>144</v>
      </c>
      <c r="U17" s="64" t="s">
        <v>144</v>
      </c>
      <c r="V17" s="65"/>
      <c r="W17" s="64"/>
      <c r="X17" s="64"/>
      <c r="Y17" s="65" t="s">
        <v>144</v>
      </c>
      <c r="Z17" s="65" t="str">
        <f>IFERROR(IF(Y17&gt;=5,VLOOKUP(Y17,Brutos!$K$3:$AE$10,MATCH(X17,Brutos!$K$3:$AE$3,0),0),0),"")</f>
        <v/>
      </c>
      <c r="AA17" s="64"/>
      <c r="AB17" s="64"/>
      <c r="AC17" s="74" t="str">
        <f t="shared" si="1"/>
        <v/>
      </c>
      <c r="AD17" s="66"/>
      <c r="AE17" s="58"/>
      <c r="AF17" s="58"/>
      <c r="AG17" s="58"/>
      <c r="AH17" s="63">
        <v>13</v>
      </c>
      <c r="AI17" s="64" t="s">
        <v>144</v>
      </c>
      <c r="AJ17" s="64" t="s">
        <v>144</v>
      </c>
      <c r="AK17" s="65"/>
      <c r="AL17" s="64"/>
      <c r="AM17" s="64"/>
      <c r="AN17" s="65" t="s">
        <v>144</v>
      </c>
      <c r="AO17" s="65" t="str">
        <f>IFERROR(IF(AN17&gt;=5,VLOOKUP(AN17,Brutos!$K$3:$AE$10,MATCH(AM17,Brutos!$K$3:$AE$3,0),0),0),"")</f>
        <v/>
      </c>
      <c r="AP17" s="64"/>
      <c r="AQ17" s="64"/>
      <c r="AR17" s="74" t="str">
        <f t="shared" si="2"/>
        <v/>
      </c>
      <c r="AS17" s="66"/>
      <c r="AT17" s="58"/>
      <c r="AU17" s="58"/>
      <c r="AV17" s="58"/>
      <c r="AW17" s="63">
        <v>13</v>
      </c>
      <c r="AX17" s="64" t="s">
        <v>144</v>
      </c>
      <c r="AY17" s="64" t="s">
        <v>144</v>
      </c>
      <c r="AZ17" s="65"/>
      <c r="BA17" s="64"/>
      <c r="BB17" s="64"/>
      <c r="BC17" s="65" t="s">
        <v>144</v>
      </c>
      <c r="BD17" s="65" t="str">
        <f>IFERROR(IF(BC17&gt;=5,VLOOKUP(BC17,Brutos!$K$3:$AE$10,MATCH(BB17,Brutos!$K$3:$AE$3,0),0),0),"")</f>
        <v/>
      </c>
      <c r="BE17" s="64"/>
      <c r="BF17" s="64"/>
      <c r="BG17" s="74" t="str">
        <f t="shared" si="3"/>
        <v/>
      </c>
      <c r="BH17" s="66"/>
      <c r="BI17" s="58"/>
      <c r="BJ17" s="58"/>
      <c r="BK17" s="58"/>
      <c r="BL17" s="63">
        <v>13</v>
      </c>
      <c r="BM17" s="64" t="s">
        <v>144</v>
      </c>
      <c r="BN17" s="64" t="s">
        <v>144</v>
      </c>
      <c r="BO17" s="65"/>
      <c r="BP17" s="64"/>
      <c r="BQ17" s="64"/>
      <c r="BR17" s="65" t="s">
        <v>144</v>
      </c>
      <c r="BS17" s="65" t="str">
        <f>IFERROR(IF(BR17&gt;=5,VLOOKUP(BR17,Brutos!$K$3:$AE$10,MATCH(BQ17,Brutos!$K$3:$AE$3,0),0),0),"")</f>
        <v/>
      </c>
      <c r="BT17" s="64"/>
      <c r="BU17" s="64"/>
      <c r="BV17" s="74" t="str">
        <f t="shared" si="4"/>
        <v/>
      </c>
      <c r="BW17" s="66"/>
      <c r="BX17" s="58"/>
      <c r="BY17" s="58"/>
      <c r="BZ17" s="58"/>
      <c r="CA17" s="63">
        <v>13</v>
      </c>
      <c r="CB17" s="64" t="s">
        <v>144</v>
      </c>
      <c r="CC17" s="64" t="s">
        <v>144</v>
      </c>
      <c r="CD17" s="65"/>
      <c r="CE17" s="64"/>
      <c r="CF17" s="64"/>
      <c r="CG17" s="65" t="s">
        <v>144</v>
      </c>
      <c r="CH17" s="65" t="str">
        <f>IFERROR(IF(CG17&gt;=5,VLOOKUP(CG17,Brutos!$K$3:$AE$10,MATCH(CF17,Brutos!$K$3:$AE$3,0),0),0),"")</f>
        <v/>
      </c>
      <c r="CI17" s="64"/>
      <c r="CJ17" s="64"/>
      <c r="CK17" s="74" t="str">
        <f t="shared" si="5"/>
        <v/>
      </c>
      <c r="CL17" s="66"/>
      <c r="CM17" s="58"/>
      <c r="CN17" s="58"/>
      <c r="CO17" s="58"/>
      <c r="CP17" s="63">
        <v>13</v>
      </c>
      <c r="CQ17" s="64" t="s">
        <v>144</v>
      </c>
      <c r="CR17" s="64" t="s">
        <v>144</v>
      </c>
      <c r="CS17" s="65"/>
      <c r="CT17" s="64"/>
      <c r="CU17" s="64"/>
      <c r="CV17" s="65" t="s">
        <v>144</v>
      </c>
      <c r="CW17" s="65" t="str">
        <f>IFERROR(IF(CV17&gt;=5,VLOOKUP(CV17,Brutos!$K$3:$AE$10,MATCH(CU17,Brutos!$K$3:$AE$3,0),0),0),"")</f>
        <v/>
      </c>
      <c r="CX17" s="64"/>
      <c r="CY17" s="64"/>
      <c r="CZ17" s="74" t="str">
        <f t="shared" si="6"/>
        <v/>
      </c>
      <c r="DA17" s="66"/>
      <c r="DB17" s="58"/>
      <c r="DC17" s="58"/>
      <c r="DD17" s="58"/>
      <c r="DE17" s="63">
        <v>13</v>
      </c>
      <c r="DF17" s="64" t="s">
        <v>144</v>
      </c>
      <c r="DG17" s="64" t="s">
        <v>144</v>
      </c>
      <c r="DH17" s="65"/>
      <c r="DI17" s="64"/>
      <c r="DJ17" s="64"/>
      <c r="DK17" s="65" t="s">
        <v>144</v>
      </c>
      <c r="DL17" s="65" t="str">
        <f>IFERROR(IF(DK17&gt;=5,VLOOKUP(DK17,Brutos!$K$3:$AE$10,MATCH(DJ17,Brutos!$K$3:$AE$3,0),0),0),"")</f>
        <v/>
      </c>
      <c r="DM17" s="64"/>
      <c r="DN17" s="64"/>
      <c r="DO17" s="74" t="str">
        <f t="shared" si="7"/>
        <v/>
      </c>
      <c r="DP17" s="66"/>
      <c r="DQ17" s="58"/>
      <c r="DR17" s="58"/>
      <c r="DS17" s="58"/>
      <c r="DT17" s="63">
        <v>13</v>
      </c>
      <c r="DU17" s="64" t="s">
        <v>144</v>
      </c>
      <c r="DV17" s="64" t="s">
        <v>144</v>
      </c>
      <c r="DW17" s="65"/>
      <c r="DX17" s="64"/>
      <c r="DY17" s="64"/>
      <c r="DZ17" s="65" t="s">
        <v>144</v>
      </c>
      <c r="EA17" s="65" t="str">
        <f>IFERROR(IF(DZ17&gt;=5,VLOOKUP(DZ17,Brutos!$K$3:$AE$10,MATCH(DY17,Brutos!$K$3:$AE$3,0),0),0),"")</f>
        <v/>
      </c>
      <c r="EB17" s="64"/>
      <c r="EC17" s="64"/>
      <c r="ED17" s="74" t="str">
        <f t="shared" si="8"/>
        <v/>
      </c>
      <c r="EE17" s="66"/>
      <c r="EF17" s="58"/>
      <c r="EG17" s="58"/>
      <c r="EH17" s="58"/>
      <c r="EI17" s="63">
        <v>13</v>
      </c>
      <c r="EJ17" s="64" t="s">
        <v>144</v>
      </c>
      <c r="EK17" s="64" t="s">
        <v>144</v>
      </c>
      <c r="EL17" s="65"/>
      <c r="EM17" s="64"/>
      <c r="EN17" s="64"/>
      <c r="EO17" s="65" t="s">
        <v>144</v>
      </c>
      <c r="EP17" s="65" t="str">
        <f>IFERROR(IF(EO17&gt;=5,VLOOKUP(EO17,Brutos!$K$3:$AE$10,MATCH(EN17,Brutos!$K$3:$AE$3,0),0),0),"")</f>
        <v/>
      </c>
      <c r="EQ17" s="64"/>
      <c r="ER17" s="64"/>
      <c r="ES17" s="74" t="str">
        <f t="shared" si="9"/>
        <v/>
      </c>
      <c r="ET17" s="66"/>
      <c r="EU17" s="58"/>
      <c r="EV17" s="58"/>
      <c r="EW17" s="58"/>
      <c r="EX17" s="63">
        <v>13</v>
      </c>
      <c r="EY17" s="64" t="s">
        <v>144</v>
      </c>
      <c r="EZ17" s="64" t="s">
        <v>144</v>
      </c>
      <c r="FA17" s="65"/>
      <c r="FB17" s="64"/>
      <c r="FC17" s="64"/>
      <c r="FD17" s="65" t="s">
        <v>144</v>
      </c>
      <c r="FE17" s="65" t="str">
        <f>IFERROR(IF(FD17&gt;=5,VLOOKUP(FD17,Brutos!$K$3:$AE$10,MATCH(FC17,Brutos!$K$3:$AE$3,0),0),0),"")</f>
        <v/>
      </c>
      <c r="FF17" s="64"/>
      <c r="FG17" s="64"/>
      <c r="FH17" s="74" t="str">
        <f t="shared" si="10"/>
        <v/>
      </c>
      <c r="FI17" s="66"/>
      <c r="FJ17" s="58"/>
      <c r="FK17" s="58"/>
      <c r="FL17" s="58"/>
      <c r="FM17" s="63">
        <v>13</v>
      </c>
      <c r="FN17" s="64" t="s">
        <v>144</v>
      </c>
      <c r="FO17" s="64" t="s">
        <v>144</v>
      </c>
      <c r="FP17" s="65"/>
      <c r="FQ17" s="64"/>
      <c r="FR17" s="64"/>
      <c r="FS17" s="65" t="s">
        <v>144</v>
      </c>
      <c r="FT17" s="65" t="str">
        <f>IFERROR(IF(FS17&gt;=5,VLOOKUP(FS17,Brutos!$K$3:$AE$10,MATCH(FR17,Brutos!$K$3:$AE$3,0),0),0),"")</f>
        <v/>
      </c>
      <c r="FU17" s="64"/>
      <c r="FV17" s="64"/>
      <c r="FW17" s="74" t="str">
        <f t="shared" si="11"/>
        <v/>
      </c>
      <c r="FX17" s="66"/>
      <c r="FY17" s="58"/>
      <c r="FZ17" s="58"/>
      <c r="GA17" s="58"/>
      <c r="GB17" s="63">
        <v>13</v>
      </c>
      <c r="GC17" s="64" t="s">
        <v>144</v>
      </c>
      <c r="GD17" s="64" t="s">
        <v>144</v>
      </c>
      <c r="GE17" s="65"/>
      <c r="GF17" s="64"/>
      <c r="GG17" s="64"/>
      <c r="GH17" s="65" t="s">
        <v>144</v>
      </c>
      <c r="GI17" s="65" t="str">
        <f>IFERROR(IF(GH17&gt;=5,VLOOKUP(GH17,Brutos!$K$3:$AE$10,MATCH(GG17,Brutos!$K$3:$AE$3,0),0),0),"")</f>
        <v/>
      </c>
      <c r="GJ17" s="64"/>
      <c r="GK17" s="64"/>
      <c r="GL17" s="74" t="str">
        <f t="shared" si="12"/>
        <v/>
      </c>
      <c r="GM17" s="66"/>
      <c r="GN17" s="58"/>
      <c r="GO17" s="58"/>
      <c r="GP17" s="58"/>
      <c r="GQ17" s="63">
        <v>13</v>
      </c>
      <c r="GR17" s="64" t="s">
        <v>144</v>
      </c>
      <c r="GS17" s="64" t="s">
        <v>144</v>
      </c>
      <c r="GT17" s="65"/>
      <c r="GU17" s="64"/>
      <c r="GV17" s="64"/>
      <c r="GW17" s="65" t="s">
        <v>144</v>
      </c>
      <c r="GX17" s="65" t="str">
        <f>IFERROR(IF(GW17&gt;=5,VLOOKUP(GW17,Brutos!$K$3:$AE$10,MATCH(GV17,Brutos!$K$3:$AE$3,0),0),0),"")</f>
        <v/>
      </c>
      <c r="GY17" s="64"/>
      <c r="GZ17" s="64"/>
      <c r="HA17" s="74" t="str">
        <f t="shared" si="13"/>
        <v/>
      </c>
      <c r="HB17" s="66"/>
      <c r="HC17" s="58"/>
      <c r="HD17" s="58"/>
      <c r="HE17" s="58"/>
      <c r="HF17" s="63">
        <v>13</v>
      </c>
      <c r="HG17" s="64" t="s">
        <v>144</v>
      </c>
      <c r="HH17" s="64" t="s">
        <v>144</v>
      </c>
      <c r="HI17" s="65"/>
      <c r="HJ17" s="64"/>
      <c r="HK17" s="64"/>
      <c r="HL17" s="65" t="s">
        <v>144</v>
      </c>
      <c r="HM17" s="65" t="str">
        <f>IFERROR(IF(HL17&gt;=5,VLOOKUP(HL17,Brutos!$K$3:$AE$10,MATCH(HK17,Brutos!$K$3:$AE$3,0),0),0),"")</f>
        <v/>
      </c>
      <c r="HN17" s="64"/>
      <c r="HO17" s="64"/>
      <c r="HP17" s="74" t="str">
        <f t="shared" si="14"/>
        <v/>
      </c>
      <c r="HQ17" s="66"/>
      <c r="HR17" s="58"/>
      <c r="HS17" s="58"/>
      <c r="HT17" s="58"/>
      <c r="HU17" s="63">
        <v>13</v>
      </c>
      <c r="HV17" s="64" t="s">
        <v>144</v>
      </c>
      <c r="HW17" s="64" t="s">
        <v>144</v>
      </c>
      <c r="HX17" s="65"/>
      <c r="HY17" s="64"/>
      <c r="HZ17" s="64"/>
      <c r="IA17" s="65" t="s">
        <v>144</v>
      </c>
      <c r="IB17" s="65" t="str">
        <f>IFERROR(IF(IA17&gt;=5,VLOOKUP(IA17,Brutos!$K$3:$AE$10,MATCH(HZ17,Brutos!$K$3:$AE$3,0),0),0),"")</f>
        <v/>
      </c>
      <c r="IC17" s="64"/>
      <c r="ID17" s="64"/>
      <c r="IE17" s="74" t="str">
        <f t="shared" si="15"/>
        <v/>
      </c>
      <c r="IF17" s="66"/>
      <c r="IG17" s="58"/>
      <c r="IH17" s="58"/>
      <c r="II17" s="58"/>
      <c r="IJ17" s="63">
        <v>13</v>
      </c>
      <c r="IK17" s="64" t="s">
        <v>144</v>
      </c>
      <c r="IL17" s="64" t="s">
        <v>144</v>
      </c>
      <c r="IM17" s="65"/>
      <c r="IN17" s="64"/>
      <c r="IO17" s="64"/>
      <c r="IP17" s="65" t="s">
        <v>144</v>
      </c>
      <c r="IQ17" s="65" t="str">
        <f>IFERROR(IF(IP17&gt;=5,VLOOKUP(IP17,Brutos!$K$3:$AE$10,MATCH(IO17,Brutos!$K$3:$AE$3,0),0),0),"")</f>
        <v/>
      </c>
      <c r="IR17" s="64"/>
      <c r="IS17" s="64"/>
      <c r="IT17" s="74" t="str">
        <f t="shared" si="16"/>
        <v/>
      </c>
      <c r="IU17" s="66"/>
      <c r="IV17" s="58"/>
      <c r="IW17" s="58"/>
      <c r="IX17" s="58"/>
      <c r="IY17" s="63">
        <v>13</v>
      </c>
      <c r="IZ17" s="64" t="s">
        <v>144</v>
      </c>
      <c r="JA17" s="64" t="s">
        <v>144</v>
      </c>
      <c r="JB17" s="65"/>
      <c r="JC17" s="64"/>
      <c r="JD17" s="64"/>
      <c r="JE17" s="65" t="s">
        <v>144</v>
      </c>
      <c r="JF17" s="65" t="str">
        <f>IFERROR(IF(JE17&gt;=5,VLOOKUP(JE17,Brutos!$K$3:$AE$10,MATCH(JD17,Brutos!$K$3:$AE$3,0),0),0),"")</f>
        <v/>
      </c>
      <c r="JG17" s="64"/>
      <c r="JH17" s="64"/>
      <c r="JI17" s="74" t="str">
        <f t="shared" si="17"/>
        <v/>
      </c>
      <c r="JJ17" s="66"/>
      <c r="JK17" s="58"/>
      <c r="JL17" s="58"/>
      <c r="JM17" s="58"/>
      <c r="JN17" s="63">
        <v>13</v>
      </c>
      <c r="JO17" s="64" t="s">
        <v>144</v>
      </c>
      <c r="JP17" s="64" t="s">
        <v>144</v>
      </c>
      <c r="JQ17" s="65"/>
      <c r="JR17" s="64"/>
      <c r="JS17" s="64"/>
      <c r="JT17" s="65" t="s">
        <v>144</v>
      </c>
      <c r="JU17" s="65" t="str">
        <f>IFERROR(IF(JT17&gt;=5,VLOOKUP(JT17,Brutos!$K$3:$AE$10,MATCH(JS17,Brutos!$K$3:$AE$3,0),0),0),"")</f>
        <v/>
      </c>
      <c r="JV17" s="64"/>
      <c r="JW17" s="64"/>
      <c r="JX17" s="74" t="str">
        <f t="shared" si="18"/>
        <v/>
      </c>
      <c r="JY17" s="66"/>
      <c r="JZ17" s="58"/>
      <c r="KA17" s="58"/>
      <c r="KB17" s="58"/>
      <c r="KC17" s="63">
        <v>13</v>
      </c>
      <c r="KD17" s="64" t="s">
        <v>144</v>
      </c>
      <c r="KE17" s="64" t="s">
        <v>144</v>
      </c>
      <c r="KF17" s="65"/>
      <c r="KG17" s="64"/>
      <c r="KH17" s="64"/>
      <c r="KI17" s="65" t="s">
        <v>144</v>
      </c>
      <c r="KJ17" s="65" t="str">
        <f>IFERROR(IF(KI17&gt;=5,VLOOKUP(KI17,Brutos!$K$3:$AE$10,MATCH(KH17,Brutos!$K$3:$AE$3,0),0),0),"")</f>
        <v/>
      </c>
      <c r="KK17" s="64"/>
      <c r="KL17" s="64"/>
      <c r="KM17" s="74" t="str">
        <f t="shared" si="19"/>
        <v/>
      </c>
      <c r="KN17" s="66"/>
      <c r="KO17" s="58"/>
      <c r="KP17" s="58"/>
      <c r="KQ17" s="58"/>
      <c r="KR17" s="63">
        <v>13</v>
      </c>
      <c r="KS17" s="64" t="s">
        <v>144</v>
      </c>
      <c r="KT17" s="64" t="s">
        <v>144</v>
      </c>
      <c r="KU17" s="65"/>
      <c r="KV17" s="64"/>
      <c r="KW17" s="64"/>
      <c r="KX17" s="65" t="s">
        <v>144</v>
      </c>
      <c r="KY17" s="65" t="str">
        <f>IFERROR(IF(KX17&gt;=5,VLOOKUP(KX17,Brutos!$K$3:$AE$10,MATCH(KW17,Brutos!$K$3:$AE$3,0),0),0),"")</f>
        <v/>
      </c>
      <c r="KZ17" s="64"/>
      <c r="LA17" s="64"/>
      <c r="LB17" s="74" t="str">
        <f t="shared" si="20"/>
        <v/>
      </c>
      <c r="LC17" s="66"/>
      <c r="LD17" s="347"/>
      <c r="LE17" s="58"/>
      <c r="LF17" s="58"/>
      <c r="LG17" s="63">
        <v>13</v>
      </c>
      <c r="LH17" s="64" t="s">
        <v>144</v>
      </c>
      <c r="LI17" s="64" t="s">
        <v>144</v>
      </c>
      <c r="LJ17" s="65"/>
      <c r="LK17" s="64"/>
      <c r="LL17" s="64"/>
      <c r="LM17" s="65" t="s">
        <v>144</v>
      </c>
      <c r="LN17" s="65" t="str">
        <f>IFERROR(IF(LM17&gt;=5,VLOOKUP(LM17,Brutos!$K$3:$AE$10,MATCH(LL17,Brutos!$K$3:$AE$3,0),0),0),"")</f>
        <v/>
      </c>
      <c r="LO17" s="64"/>
      <c r="LP17" s="64"/>
      <c r="LQ17" s="74" t="str">
        <f t="shared" si="21"/>
        <v/>
      </c>
      <c r="LR17" s="66"/>
      <c r="LS17" s="347"/>
      <c r="LT17" s="58"/>
      <c r="LU17" s="58"/>
      <c r="LV17" s="63">
        <v>13</v>
      </c>
      <c r="LW17" s="64" t="s">
        <v>144</v>
      </c>
      <c r="LX17" s="64" t="s">
        <v>144</v>
      </c>
      <c r="LY17" s="65"/>
      <c r="LZ17" s="64"/>
      <c r="MA17" s="64"/>
      <c r="MB17" s="65" t="s">
        <v>144</v>
      </c>
      <c r="MC17" s="65" t="str">
        <f>IFERROR(IF(MB17&gt;=5,VLOOKUP(MB17,Brutos!$K$3:$AE$10,MATCH(MA17,Brutos!$K$3:$AE$3,0),0),0),"")</f>
        <v/>
      </c>
      <c r="MD17" s="64"/>
      <c r="ME17" s="64"/>
      <c r="MF17" s="74" t="str">
        <f t="shared" si="22"/>
        <v/>
      </c>
      <c r="MG17" s="66"/>
      <c r="MH17" s="347"/>
      <c r="MI17" s="58"/>
      <c r="MJ17" s="58"/>
      <c r="MK17" s="489">
        <v>13</v>
      </c>
      <c r="ML17" s="490" t="s">
        <v>144</v>
      </c>
      <c r="MM17" s="490" t="s">
        <v>144</v>
      </c>
      <c r="MN17" s="491"/>
      <c r="MO17" s="490"/>
      <c r="MP17" s="490"/>
      <c r="MQ17" s="491" t="s">
        <v>144</v>
      </c>
      <c r="MR17" s="491"/>
      <c r="MS17" s="490"/>
      <c r="MT17" s="490"/>
      <c r="MU17" s="493"/>
      <c r="MV17" s="494"/>
      <c r="MW17" s="347"/>
    </row>
    <row r="18" spans="1:361">
      <c r="A18" s="347"/>
      <c r="B18" s="58"/>
      <c r="C18" s="58"/>
      <c r="D18" s="63">
        <v>14</v>
      </c>
      <c r="E18" s="64" t="s">
        <v>144</v>
      </c>
      <c r="F18" s="64" t="s">
        <v>144</v>
      </c>
      <c r="G18" s="65"/>
      <c r="H18" s="64"/>
      <c r="I18" s="64"/>
      <c r="J18" s="65" t="s">
        <v>144</v>
      </c>
      <c r="K18" s="65" t="str">
        <f>IFERROR(IF(J18&gt;=5,VLOOKUP(J18,Brutos!$K$3:$AE$10,MATCH(I18,Brutos!$K$3:$AE$3,0),0),0),"")</f>
        <v/>
      </c>
      <c r="L18" s="64"/>
      <c r="M18" s="64"/>
      <c r="N18" s="74" t="str">
        <f t="shared" si="0"/>
        <v/>
      </c>
      <c r="O18" s="66"/>
      <c r="P18" s="58"/>
      <c r="Q18" s="58"/>
      <c r="R18" s="58"/>
      <c r="S18" s="63">
        <v>14</v>
      </c>
      <c r="T18" s="64" t="s">
        <v>144</v>
      </c>
      <c r="U18" s="64" t="s">
        <v>144</v>
      </c>
      <c r="V18" s="65"/>
      <c r="W18" s="64"/>
      <c r="X18" s="64"/>
      <c r="Y18" s="65" t="s">
        <v>144</v>
      </c>
      <c r="Z18" s="65" t="str">
        <f>IFERROR(IF(Y18&gt;=5,VLOOKUP(Y18,Brutos!$K$3:$AE$10,MATCH(X18,Brutos!$K$3:$AE$3,0),0),0),"")</f>
        <v/>
      </c>
      <c r="AA18" s="64"/>
      <c r="AB18" s="64"/>
      <c r="AC18" s="74" t="str">
        <f t="shared" si="1"/>
        <v/>
      </c>
      <c r="AD18" s="66"/>
      <c r="AE18" s="58"/>
      <c r="AF18" s="58"/>
      <c r="AG18" s="58"/>
      <c r="AH18" s="63">
        <v>14</v>
      </c>
      <c r="AI18" s="64" t="s">
        <v>144</v>
      </c>
      <c r="AJ18" s="64" t="s">
        <v>144</v>
      </c>
      <c r="AK18" s="65"/>
      <c r="AL18" s="64"/>
      <c r="AM18" s="64"/>
      <c r="AN18" s="65" t="s">
        <v>144</v>
      </c>
      <c r="AO18" s="65" t="str">
        <f>IFERROR(IF(AN18&gt;=5,VLOOKUP(AN18,Brutos!$K$3:$AE$10,MATCH(AM18,Brutos!$K$3:$AE$3,0),0),0),"")</f>
        <v/>
      </c>
      <c r="AP18" s="64"/>
      <c r="AQ18" s="64"/>
      <c r="AR18" s="74" t="str">
        <f t="shared" si="2"/>
        <v/>
      </c>
      <c r="AS18" s="66"/>
      <c r="AT18" s="58"/>
      <c r="AU18" s="58"/>
      <c r="AV18" s="58"/>
      <c r="AW18" s="63">
        <v>14</v>
      </c>
      <c r="AX18" s="64" t="s">
        <v>144</v>
      </c>
      <c r="AY18" s="64" t="s">
        <v>144</v>
      </c>
      <c r="AZ18" s="65"/>
      <c r="BA18" s="64"/>
      <c r="BB18" s="64"/>
      <c r="BC18" s="65" t="s">
        <v>144</v>
      </c>
      <c r="BD18" s="65" t="str">
        <f>IFERROR(IF(BC18&gt;=5,VLOOKUP(BC18,Brutos!$K$3:$AE$10,MATCH(BB18,Brutos!$K$3:$AE$3,0),0),0),"")</f>
        <v/>
      </c>
      <c r="BE18" s="64"/>
      <c r="BF18" s="64"/>
      <c r="BG18" s="74" t="str">
        <f t="shared" si="3"/>
        <v/>
      </c>
      <c r="BH18" s="66"/>
      <c r="BI18" s="58"/>
      <c r="BJ18" s="58"/>
      <c r="BK18" s="58"/>
      <c r="BL18" s="63">
        <v>14</v>
      </c>
      <c r="BM18" s="64" t="s">
        <v>144</v>
      </c>
      <c r="BN18" s="64" t="s">
        <v>144</v>
      </c>
      <c r="BO18" s="65"/>
      <c r="BP18" s="64"/>
      <c r="BQ18" s="64"/>
      <c r="BR18" s="65" t="s">
        <v>144</v>
      </c>
      <c r="BS18" s="65" t="str">
        <f>IFERROR(IF(BR18&gt;=5,VLOOKUP(BR18,Brutos!$K$3:$AE$10,MATCH(BQ18,Brutos!$K$3:$AE$3,0),0),0),"")</f>
        <v/>
      </c>
      <c r="BT18" s="64"/>
      <c r="BU18" s="64"/>
      <c r="BV18" s="74" t="str">
        <f t="shared" si="4"/>
        <v/>
      </c>
      <c r="BW18" s="66"/>
      <c r="BX18" s="58"/>
      <c r="BY18" s="58"/>
      <c r="BZ18" s="58"/>
      <c r="CA18" s="63">
        <v>14</v>
      </c>
      <c r="CB18" s="64" t="s">
        <v>144</v>
      </c>
      <c r="CC18" s="64" t="s">
        <v>144</v>
      </c>
      <c r="CD18" s="65"/>
      <c r="CE18" s="64"/>
      <c r="CF18" s="64"/>
      <c r="CG18" s="65" t="s">
        <v>144</v>
      </c>
      <c r="CH18" s="65" t="str">
        <f>IFERROR(IF(CG18&gt;=5,VLOOKUP(CG18,Brutos!$K$3:$AE$10,MATCH(CF18,Brutos!$K$3:$AE$3,0),0),0),"")</f>
        <v/>
      </c>
      <c r="CI18" s="64"/>
      <c r="CJ18" s="64"/>
      <c r="CK18" s="74" t="str">
        <f t="shared" si="5"/>
        <v/>
      </c>
      <c r="CL18" s="66"/>
      <c r="CM18" s="58"/>
      <c r="CN18" s="58"/>
      <c r="CO18" s="58"/>
      <c r="CP18" s="63">
        <v>14</v>
      </c>
      <c r="CQ18" s="64" t="s">
        <v>144</v>
      </c>
      <c r="CR18" s="64" t="s">
        <v>144</v>
      </c>
      <c r="CS18" s="65"/>
      <c r="CT18" s="64"/>
      <c r="CU18" s="64"/>
      <c r="CV18" s="65" t="s">
        <v>144</v>
      </c>
      <c r="CW18" s="65" t="str">
        <f>IFERROR(IF(CV18&gt;=5,VLOOKUP(CV18,Brutos!$K$3:$AE$10,MATCH(CU18,Brutos!$K$3:$AE$3,0),0),0),"")</f>
        <v/>
      </c>
      <c r="CX18" s="64"/>
      <c r="CY18" s="64"/>
      <c r="CZ18" s="74" t="str">
        <f t="shared" si="6"/>
        <v/>
      </c>
      <c r="DA18" s="66"/>
      <c r="DB18" s="58"/>
      <c r="DC18" s="58"/>
      <c r="DD18" s="58"/>
      <c r="DE18" s="63">
        <v>14</v>
      </c>
      <c r="DF18" s="64" t="s">
        <v>144</v>
      </c>
      <c r="DG18" s="64" t="s">
        <v>144</v>
      </c>
      <c r="DH18" s="65"/>
      <c r="DI18" s="64"/>
      <c r="DJ18" s="64"/>
      <c r="DK18" s="65" t="s">
        <v>144</v>
      </c>
      <c r="DL18" s="65" t="str">
        <f>IFERROR(IF(DK18&gt;=5,VLOOKUP(DK18,Brutos!$K$3:$AE$10,MATCH(DJ18,Brutos!$K$3:$AE$3,0),0),0),"")</f>
        <v/>
      </c>
      <c r="DM18" s="64"/>
      <c r="DN18" s="64"/>
      <c r="DO18" s="74" t="str">
        <f t="shared" si="7"/>
        <v/>
      </c>
      <c r="DP18" s="66"/>
      <c r="DQ18" s="58"/>
      <c r="DR18" s="58"/>
      <c r="DS18" s="58"/>
      <c r="DT18" s="63">
        <v>14</v>
      </c>
      <c r="DU18" s="64" t="s">
        <v>144</v>
      </c>
      <c r="DV18" s="64" t="s">
        <v>144</v>
      </c>
      <c r="DW18" s="65"/>
      <c r="DX18" s="64"/>
      <c r="DY18" s="64"/>
      <c r="DZ18" s="65" t="s">
        <v>144</v>
      </c>
      <c r="EA18" s="65" t="str">
        <f>IFERROR(IF(DZ18&gt;=5,VLOOKUP(DZ18,Brutos!$K$3:$AE$10,MATCH(DY18,Brutos!$K$3:$AE$3,0),0),0),"")</f>
        <v/>
      </c>
      <c r="EB18" s="64"/>
      <c r="EC18" s="64"/>
      <c r="ED18" s="74" t="str">
        <f t="shared" si="8"/>
        <v/>
      </c>
      <c r="EE18" s="66"/>
      <c r="EF18" s="58"/>
      <c r="EG18" s="58"/>
      <c r="EH18" s="58"/>
      <c r="EI18" s="63">
        <v>14</v>
      </c>
      <c r="EJ18" s="64" t="s">
        <v>144</v>
      </c>
      <c r="EK18" s="64" t="s">
        <v>144</v>
      </c>
      <c r="EL18" s="65"/>
      <c r="EM18" s="64"/>
      <c r="EN18" s="64"/>
      <c r="EO18" s="65" t="s">
        <v>144</v>
      </c>
      <c r="EP18" s="65" t="str">
        <f>IFERROR(IF(EO18&gt;=5,VLOOKUP(EO18,Brutos!$K$3:$AE$10,MATCH(EN18,Brutos!$K$3:$AE$3,0),0),0),"")</f>
        <v/>
      </c>
      <c r="EQ18" s="64"/>
      <c r="ER18" s="64"/>
      <c r="ES18" s="74" t="str">
        <f t="shared" si="9"/>
        <v/>
      </c>
      <c r="ET18" s="66"/>
      <c r="EU18" s="58"/>
      <c r="EV18" s="58"/>
      <c r="EW18" s="58"/>
      <c r="EX18" s="63">
        <v>14</v>
      </c>
      <c r="EY18" s="64" t="s">
        <v>144</v>
      </c>
      <c r="EZ18" s="64" t="s">
        <v>144</v>
      </c>
      <c r="FA18" s="65"/>
      <c r="FB18" s="64"/>
      <c r="FC18" s="64"/>
      <c r="FD18" s="65" t="s">
        <v>144</v>
      </c>
      <c r="FE18" s="65" t="str">
        <f>IFERROR(IF(FD18&gt;=5,VLOOKUP(FD18,Brutos!$K$3:$AE$10,MATCH(FC18,Brutos!$K$3:$AE$3,0),0),0),"")</f>
        <v/>
      </c>
      <c r="FF18" s="64"/>
      <c r="FG18" s="64"/>
      <c r="FH18" s="74" t="str">
        <f t="shared" si="10"/>
        <v/>
      </c>
      <c r="FI18" s="66"/>
      <c r="FJ18" s="58"/>
      <c r="FK18" s="58"/>
      <c r="FL18" s="58"/>
      <c r="FM18" s="63">
        <v>14</v>
      </c>
      <c r="FN18" s="64" t="s">
        <v>144</v>
      </c>
      <c r="FO18" s="64" t="s">
        <v>144</v>
      </c>
      <c r="FP18" s="65"/>
      <c r="FQ18" s="64"/>
      <c r="FR18" s="64"/>
      <c r="FS18" s="65" t="s">
        <v>144</v>
      </c>
      <c r="FT18" s="65" t="str">
        <f>IFERROR(IF(FS18&gt;=5,VLOOKUP(FS18,Brutos!$K$3:$AE$10,MATCH(FR18,Brutos!$K$3:$AE$3,0),0),0),"")</f>
        <v/>
      </c>
      <c r="FU18" s="64"/>
      <c r="FV18" s="64"/>
      <c r="FW18" s="74" t="str">
        <f t="shared" si="11"/>
        <v/>
      </c>
      <c r="FX18" s="66"/>
      <c r="FY18" s="58"/>
      <c r="FZ18" s="58"/>
      <c r="GA18" s="58"/>
      <c r="GB18" s="63">
        <v>14</v>
      </c>
      <c r="GC18" s="64" t="s">
        <v>144</v>
      </c>
      <c r="GD18" s="64" t="s">
        <v>144</v>
      </c>
      <c r="GE18" s="65"/>
      <c r="GF18" s="64"/>
      <c r="GG18" s="64"/>
      <c r="GH18" s="65" t="s">
        <v>144</v>
      </c>
      <c r="GI18" s="65" t="str">
        <f>IFERROR(IF(GH18&gt;=5,VLOOKUP(GH18,Brutos!$K$3:$AE$10,MATCH(GG18,Brutos!$K$3:$AE$3,0),0),0),"")</f>
        <v/>
      </c>
      <c r="GJ18" s="64"/>
      <c r="GK18" s="64"/>
      <c r="GL18" s="74" t="str">
        <f t="shared" si="12"/>
        <v/>
      </c>
      <c r="GM18" s="66"/>
      <c r="GN18" s="58"/>
      <c r="GO18" s="58"/>
      <c r="GP18" s="58"/>
      <c r="GQ18" s="63">
        <v>14</v>
      </c>
      <c r="GR18" s="64" t="s">
        <v>144</v>
      </c>
      <c r="GS18" s="64" t="s">
        <v>144</v>
      </c>
      <c r="GT18" s="65"/>
      <c r="GU18" s="64"/>
      <c r="GV18" s="64"/>
      <c r="GW18" s="65" t="s">
        <v>144</v>
      </c>
      <c r="GX18" s="65" t="str">
        <f>IFERROR(IF(GW18&gt;=5,VLOOKUP(GW18,Brutos!$K$3:$AE$10,MATCH(GV18,Brutos!$K$3:$AE$3,0),0),0),"")</f>
        <v/>
      </c>
      <c r="GY18" s="64"/>
      <c r="GZ18" s="64"/>
      <c r="HA18" s="74" t="str">
        <f t="shared" si="13"/>
        <v/>
      </c>
      <c r="HB18" s="66"/>
      <c r="HC18" s="58"/>
      <c r="HD18" s="58"/>
      <c r="HE18" s="58"/>
      <c r="HF18" s="63">
        <v>14</v>
      </c>
      <c r="HG18" s="64" t="s">
        <v>144</v>
      </c>
      <c r="HH18" s="64" t="s">
        <v>144</v>
      </c>
      <c r="HI18" s="65"/>
      <c r="HJ18" s="64"/>
      <c r="HK18" s="64"/>
      <c r="HL18" s="65" t="s">
        <v>144</v>
      </c>
      <c r="HM18" s="65" t="str">
        <f>IFERROR(IF(HL18&gt;=5,VLOOKUP(HL18,Brutos!$K$3:$AE$10,MATCH(HK18,Brutos!$K$3:$AE$3,0),0),0),"")</f>
        <v/>
      </c>
      <c r="HN18" s="64"/>
      <c r="HO18" s="64"/>
      <c r="HP18" s="74" t="str">
        <f t="shared" si="14"/>
        <v/>
      </c>
      <c r="HQ18" s="66"/>
      <c r="HR18" s="58"/>
      <c r="HS18" s="58"/>
      <c r="HT18" s="58"/>
      <c r="HU18" s="63">
        <v>14</v>
      </c>
      <c r="HV18" s="64" t="s">
        <v>144</v>
      </c>
      <c r="HW18" s="64" t="s">
        <v>144</v>
      </c>
      <c r="HX18" s="65"/>
      <c r="HY18" s="64"/>
      <c r="HZ18" s="64"/>
      <c r="IA18" s="65" t="s">
        <v>144</v>
      </c>
      <c r="IB18" s="65" t="str">
        <f>IFERROR(IF(IA18&gt;=5,VLOOKUP(IA18,Brutos!$K$3:$AE$10,MATCH(HZ18,Brutos!$K$3:$AE$3,0),0),0),"")</f>
        <v/>
      </c>
      <c r="IC18" s="64"/>
      <c r="ID18" s="64"/>
      <c r="IE18" s="74" t="str">
        <f t="shared" si="15"/>
        <v/>
      </c>
      <c r="IF18" s="66"/>
      <c r="IG18" s="58"/>
      <c r="IH18" s="58"/>
      <c r="II18" s="58"/>
      <c r="IJ18" s="63">
        <v>14</v>
      </c>
      <c r="IK18" s="64" t="s">
        <v>144</v>
      </c>
      <c r="IL18" s="64" t="s">
        <v>144</v>
      </c>
      <c r="IM18" s="65"/>
      <c r="IN18" s="64"/>
      <c r="IO18" s="64"/>
      <c r="IP18" s="65" t="s">
        <v>144</v>
      </c>
      <c r="IQ18" s="65" t="str">
        <f>IFERROR(IF(IP18&gt;=5,VLOOKUP(IP18,Brutos!$K$3:$AE$10,MATCH(IO18,Brutos!$K$3:$AE$3,0),0),0),"")</f>
        <v/>
      </c>
      <c r="IR18" s="64"/>
      <c r="IS18" s="64"/>
      <c r="IT18" s="74" t="str">
        <f t="shared" si="16"/>
        <v/>
      </c>
      <c r="IU18" s="66"/>
      <c r="IV18" s="58"/>
      <c r="IW18" s="58"/>
      <c r="IX18" s="58"/>
      <c r="IY18" s="63">
        <v>14</v>
      </c>
      <c r="IZ18" s="64" t="s">
        <v>144</v>
      </c>
      <c r="JA18" s="64" t="s">
        <v>144</v>
      </c>
      <c r="JB18" s="65"/>
      <c r="JC18" s="64"/>
      <c r="JD18" s="64"/>
      <c r="JE18" s="65" t="s">
        <v>144</v>
      </c>
      <c r="JF18" s="65" t="str">
        <f>IFERROR(IF(JE18&gt;=5,VLOOKUP(JE18,Brutos!$K$3:$AE$10,MATCH(JD18,Brutos!$K$3:$AE$3,0),0),0),"")</f>
        <v/>
      </c>
      <c r="JG18" s="64"/>
      <c r="JH18" s="64"/>
      <c r="JI18" s="74" t="str">
        <f t="shared" si="17"/>
        <v/>
      </c>
      <c r="JJ18" s="66"/>
      <c r="JK18" s="58"/>
      <c r="JL18" s="58"/>
      <c r="JM18" s="58"/>
      <c r="JN18" s="63">
        <v>14</v>
      </c>
      <c r="JO18" s="64" t="s">
        <v>144</v>
      </c>
      <c r="JP18" s="64" t="s">
        <v>144</v>
      </c>
      <c r="JQ18" s="65"/>
      <c r="JR18" s="64"/>
      <c r="JS18" s="64"/>
      <c r="JT18" s="65" t="s">
        <v>144</v>
      </c>
      <c r="JU18" s="65" t="str">
        <f>IFERROR(IF(JT18&gt;=5,VLOOKUP(JT18,Brutos!$K$3:$AE$10,MATCH(JS18,Brutos!$K$3:$AE$3,0),0),0),"")</f>
        <v/>
      </c>
      <c r="JV18" s="64"/>
      <c r="JW18" s="64"/>
      <c r="JX18" s="74" t="str">
        <f t="shared" si="18"/>
        <v/>
      </c>
      <c r="JY18" s="66"/>
      <c r="JZ18" s="58"/>
      <c r="KA18" s="58"/>
      <c r="KB18" s="58"/>
      <c r="KC18" s="63">
        <v>14</v>
      </c>
      <c r="KD18" s="64" t="s">
        <v>144</v>
      </c>
      <c r="KE18" s="64" t="s">
        <v>144</v>
      </c>
      <c r="KF18" s="65"/>
      <c r="KG18" s="64"/>
      <c r="KH18" s="64"/>
      <c r="KI18" s="65" t="s">
        <v>144</v>
      </c>
      <c r="KJ18" s="65" t="str">
        <f>IFERROR(IF(KI18&gt;=5,VLOOKUP(KI18,Brutos!$K$3:$AE$10,MATCH(KH18,Brutos!$K$3:$AE$3,0),0),0),"")</f>
        <v/>
      </c>
      <c r="KK18" s="64"/>
      <c r="KL18" s="64"/>
      <c r="KM18" s="74" t="str">
        <f t="shared" si="19"/>
        <v/>
      </c>
      <c r="KN18" s="66"/>
      <c r="KO18" s="58"/>
      <c r="KP18" s="58"/>
      <c r="KQ18" s="58"/>
      <c r="KR18" s="63">
        <v>14</v>
      </c>
      <c r="KS18" s="64" t="s">
        <v>144</v>
      </c>
      <c r="KT18" s="64" t="s">
        <v>144</v>
      </c>
      <c r="KU18" s="65"/>
      <c r="KV18" s="64"/>
      <c r="KW18" s="64"/>
      <c r="KX18" s="65" t="s">
        <v>144</v>
      </c>
      <c r="KY18" s="65" t="str">
        <f>IFERROR(IF(KX18&gt;=5,VLOOKUP(KX18,Brutos!$K$3:$AE$10,MATCH(KW18,Brutos!$K$3:$AE$3,0),0),0),"")</f>
        <v/>
      </c>
      <c r="KZ18" s="64"/>
      <c r="LA18" s="64"/>
      <c r="LB18" s="74" t="str">
        <f t="shared" si="20"/>
        <v/>
      </c>
      <c r="LC18" s="66"/>
      <c r="LD18" s="347"/>
      <c r="LE18" s="58"/>
      <c r="LF18" s="58"/>
      <c r="LG18" s="63">
        <v>14</v>
      </c>
      <c r="LH18" s="64" t="s">
        <v>144</v>
      </c>
      <c r="LI18" s="64" t="s">
        <v>144</v>
      </c>
      <c r="LJ18" s="65"/>
      <c r="LK18" s="64"/>
      <c r="LL18" s="64"/>
      <c r="LM18" s="65" t="s">
        <v>144</v>
      </c>
      <c r="LN18" s="65" t="str">
        <f>IFERROR(IF(LM18&gt;=5,VLOOKUP(LM18,Brutos!$K$3:$AE$10,MATCH(LL18,Brutos!$K$3:$AE$3,0),0),0),"")</f>
        <v/>
      </c>
      <c r="LO18" s="64"/>
      <c r="LP18" s="64"/>
      <c r="LQ18" s="74" t="str">
        <f t="shared" si="21"/>
        <v/>
      </c>
      <c r="LR18" s="66"/>
      <c r="LS18" s="347"/>
      <c r="LT18" s="58"/>
      <c r="LU18" s="58"/>
      <c r="LV18" s="63">
        <v>14</v>
      </c>
      <c r="LW18" s="64" t="s">
        <v>144</v>
      </c>
      <c r="LX18" s="64" t="s">
        <v>144</v>
      </c>
      <c r="LY18" s="65"/>
      <c r="LZ18" s="64"/>
      <c r="MA18" s="64"/>
      <c r="MB18" s="65" t="s">
        <v>144</v>
      </c>
      <c r="MC18" s="65" t="str">
        <f>IFERROR(IF(MB18&gt;=5,VLOOKUP(MB18,Brutos!$K$3:$AE$10,MATCH(MA18,Brutos!$K$3:$AE$3,0),0),0),"")</f>
        <v/>
      </c>
      <c r="MD18" s="64"/>
      <c r="ME18" s="64"/>
      <c r="MF18" s="74" t="str">
        <f t="shared" si="22"/>
        <v/>
      </c>
      <c r="MG18" s="66"/>
      <c r="MH18" s="347"/>
      <c r="MI18" s="58"/>
      <c r="MJ18" s="58"/>
      <c r="MK18" s="489">
        <v>14</v>
      </c>
      <c r="ML18" s="490" t="s">
        <v>144</v>
      </c>
      <c r="MM18" s="490" t="s">
        <v>144</v>
      </c>
      <c r="MN18" s="491"/>
      <c r="MO18" s="490"/>
      <c r="MP18" s="490"/>
      <c r="MQ18" s="491" t="s">
        <v>144</v>
      </c>
      <c r="MR18" s="491"/>
      <c r="MS18" s="490"/>
      <c r="MT18" s="490"/>
      <c r="MU18" s="493"/>
      <c r="MV18" s="494"/>
      <c r="MW18" s="347"/>
    </row>
    <row r="19" spans="1:361">
      <c r="A19" s="347"/>
      <c r="B19" s="58"/>
      <c r="C19" s="58"/>
      <c r="D19" s="63">
        <v>15</v>
      </c>
      <c r="E19" s="64" t="s">
        <v>144</v>
      </c>
      <c r="F19" s="64" t="s">
        <v>144</v>
      </c>
      <c r="G19" s="65"/>
      <c r="H19" s="64"/>
      <c r="I19" s="64"/>
      <c r="J19" s="65" t="s">
        <v>144</v>
      </c>
      <c r="K19" s="65" t="str">
        <f>IFERROR(IF(J19&gt;=5,VLOOKUP(J19,Brutos!$K$3:$AE$10,MATCH(I19,Brutos!$K$3:$AE$3,0),0),0),"")</f>
        <v/>
      </c>
      <c r="L19" s="64"/>
      <c r="M19" s="64"/>
      <c r="N19" s="74" t="str">
        <f t="shared" si="0"/>
        <v/>
      </c>
      <c r="O19" s="66"/>
      <c r="P19" s="58"/>
      <c r="Q19" s="58"/>
      <c r="R19" s="58"/>
      <c r="S19" s="63">
        <v>15</v>
      </c>
      <c r="T19" s="64" t="s">
        <v>144</v>
      </c>
      <c r="U19" s="64" t="s">
        <v>144</v>
      </c>
      <c r="V19" s="65"/>
      <c r="W19" s="64"/>
      <c r="X19" s="64"/>
      <c r="Y19" s="65" t="s">
        <v>144</v>
      </c>
      <c r="Z19" s="65" t="str">
        <f>IFERROR(IF(Y19&gt;=5,VLOOKUP(Y19,Brutos!$K$3:$AE$10,MATCH(X19,Brutos!$K$3:$AE$3,0),0),0),"")</f>
        <v/>
      </c>
      <c r="AA19" s="64"/>
      <c r="AB19" s="64"/>
      <c r="AC19" s="74" t="str">
        <f t="shared" si="1"/>
        <v/>
      </c>
      <c r="AD19" s="66"/>
      <c r="AE19" s="58"/>
      <c r="AF19" s="58"/>
      <c r="AG19" s="58"/>
      <c r="AH19" s="63">
        <v>15</v>
      </c>
      <c r="AI19" s="64" t="s">
        <v>144</v>
      </c>
      <c r="AJ19" s="64" t="s">
        <v>144</v>
      </c>
      <c r="AK19" s="65"/>
      <c r="AL19" s="64"/>
      <c r="AM19" s="64"/>
      <c r="AN19" s="65" t="s">
        <v>144</v>
      </c>
      <c r="AO19" s="65" t="str">
        <f>IFERROR(IF(AN19&gt;=5,VLOOKUP(AN19,Brutos!$K$3:$AE$10,MATCH(AM19,Brutos!$K$3:$AE$3,0),0),0),"")</f>
        <v/>
      </c>
      <c r="AP19" s="64"/>
      <c r="AQ19" s="64"/>
      <c r="AR19" s="74" t="str">
        <f t="shared" si="2"/>
        <v/>
      </c>
      <c r="AS19" s="66"/>
      <c r="AT19" s="58"/>
      <c r="AU19" s="58"/>
      <c r="AV19" s="58"/>
      <c r="AW19" s="63">
        <v>15</v>
      </c>
      <c r="AX19" s="64" t="s">
        <v>144</v>
      </c>
      <c r="AY19" s="64" t="s">
        <v>144</v>
      </c>
      <c r="AZ19" s="65"/>
      <c r="BA19" s="64"/>
      <c r="BB19" s="64"/>
      <c r="BC19" s="65" t="s">
        <v>144</v>
      </c>
      <c r="BD19" s="65" t="str">
        <f>IFERROR(IF(BC19&gt;=5,VLOOKUP(BC19,Brutos!$K$3:$AE$10,MATCH(BB19,Brutos!$K$3:$AE$3,0),0),0),"")</f>
        <v/>
      </c>
      <c r="BE19" s="64"/>
      <c r="BF19" s="64"/>
      <c r="BG19" s="74" t="str">
        <f t="shared" si="3"/>
        <v/>
      </c>
      <c r="BH19" s="66"/>
      <c r="BI19" s="58"/>
      <c r="BJ19" s="58"/>
      <c r="BK19" s="58"/>
      <c r="BL19" s="63">
        <v>15</v>
      </c>
      <c r="BM19" s="64" t="s">
        <v>144</v>
      </c>
      <c r="BN19" s="64" t="s">
        <v>144</v>
      </c>
      <c r="BO19" s="65"/>
      <c r="BP19" s="64"/>
      <c r="BQ19" s="64"/>
      <c r="BR19" s="65" t="s">
        <v>144</v>
      </c>
      <c r="BS19" s="65" t="str">
        <f>IFERROR(IF(BR19&gt;=5,VLOOKUP(BR19,Brutos!$K$3:$AE$10,MATCH(BQ19,Brutos!$K$3:$AE$3,0),0),0),"")</f>
        <v/>
      </c>
      <c r="BT19" s="64"/>
      <c r="BU19" s="64"/>
      <c r="BV19" s="74" t="str">
        <f t="shared" si="4"/>
        <v/>
      </c>
      <c r="BW19" s="66"/>
      <c r="BX19" s="58"/>
      <c r="BY19" s="58"/>
      <c r="BZ19" s="58"/>
      <c r="CA19" s="63">
        <v>15</v>
      </c>
      <c r="CB19" s="64" t="s">
        <v>144</v>
      </c>
      <c r="CC19" s="64" t="s">
        <v>144</v>
      </c>
      <c r="CD19" s="65"/>
      <c r="CE19" s="64"/>
      <c r="CF19" s="64"/>
      <c r="CG19" s="65" t="s">
        <v>144</v>
      </c>
      <c r="CH19" s="65" t="str">
        <f>IFERROR(IF(CG19&gt;=5,VLOOKUP(CG19,Brutos!$K$3:$AE$10,MATCH(CF19,Brutos!$K$3:$AE$3,0),0),0),"")</f>
        <v/>
      </c>
      <c r="CI19" s="64"/>
      <c r="CJ19" s="64"/>
      <c r="CK19" s="74" t="str">
        <f t="shared" si="5"/>
        <v/>
      </c>
      <c r="CL19" s="66"/>
      <c r="CM19" s="58"/>
      <c r="CN19" s="58"/>
      <c r="CO19" s="58"/>
      <c r="CP19" s="63">
        <v>15</v>
      </c>
      <c r="CQ19" s="64" t="s">
        <v>144</v>
      </c>
      <c r="CR19" s="64" t="s">
        <v>144</v>
      </c>
      <c r="CS19" s="65"/>
      <c r="CT19" s="64"/>
      <c r="CU19" s="64"/>
      <c r="CV19" s="65" t="s">
        <v>144</v>
      </c>
      <c r="CW19" s="65" t="str">
        <f>IFERROR(IF(CV19&gt;=5,VLOOKUP(CV19,Brutos!$K$3:$AE$10,MATCH(CU19,Brutos!$K$3:$AE$3,0),0),0),"")</f>
        <v/>
      </c>
      <c r="CX19" s="64"/>
      <c r="CY19" s="64"/>
      <c r="CZ19" s="74" t="str">
        <f t="shared" si="6"/>
        <v/>
      </c>
      <c r="DA19" s="66"/>
      <c r="DB19" s="58"/>
      <c r="DC19" s="58"/>
      <c r="DD19" s="58"/>
      <c r="DE19" s="63">
        <v>15</v>
      </c>
      <c r="DF19" s="64" t="s">
        <v>144</v>
      </c>
      <c r="DG19" s="64" t="s">
        <v>144</v>
      </c>
      <c r="DH19" s="65"/>
      <c r="DI19" s="64"/>
      <c r="DJ19" s="64"/>
      <c r="DK19" s="65" t="s">
        <v>144</v>
      </c>
      <c r="DL19" s="65" t="str">
        <f>IFERROR(IF(DK19&gt;=5,VLOOKUP(DK19,Brutos!$K$3:$AE$10,MATCH(DJ19,Brutos!$K$3:$AE$3,0),0),0),"")</f>
        <v/>
      </c>
      <c r="DM19" s="64"/>
      <c r="DN19" s="64"/>
      <c r="DO19" s="74" t="str">
        <f t="shared" si="7"/>
        <v/>
      </c>
      <c r="DP19" s="66"/>
      <c r="DQ19" s="58"/>
      <c r="DR19" s="58"/>
      <c r="DS19" s="58"/>
      <c r="DT19" s="63">
        <v>15</v>
      </c>
      <c r="DU19" s="64" t="s">
        <v>144</v>
      </c>
      <c r="DV19" s="64" t="s">
        <v>144</v>
      </c>
      <c r="DW19" s="65"/>
      <c r="DX19" s="64"/>
      <c r="DY19" s="64"/>
      <c r="DZ19" s="65" t="s">
        <v>144</v>
      </c>
      <c r="EA19" s="65" t="str">
        <f>IFERROR(IF(DZ19&gt;=5,VLOOKUP(DZ19,Brutos!$K$3:$AE$10,MATCH(DY19,Brutos!$K$3:$AE$3,0),0),0),"")</f>
        <v/>
      </c>
      <c r="EB19" s="64"/>
      <c r="EC19" s="64"/>
      <c r="ED19" s="74" t="str">
        <f t="shared" si="8"/>
        <v/>
      </c>
      <c r="EE19" s="66"/>
      <c r="EF19" s="58"/>
      <c r="EG19" s="58"/>
      <c r="EH19" s="58"/>
      <c r="EI19" s="63">
        <v>15</v>
      </c>
      <c r="EJ19" s="64" t="s">
        <v>144</v>
      </c>
      <c r="EK19" s="64" t="s">
        <v>144</v>
      </c>
      <c r="EL19" s="65"/>
      <c r="EM19" s="64"/>
      <c r="EN19" s="64"/>
      <c r="EO19" s="65" t="s">
        <v>144</v>
      </c>
      <c r="EP19" s="65" t="str">
        <f>IFERROR(IF(EO19&gt;=5,VLOOKUP(EO19,Brutos!$K$3:$AE$10,MATCH(EN19,Brutos!$K$3:$AE$3,0),0),0),"")</f>
        <v/>
      </c>
      <c r="EQ19" s="64"/>
      <c r="ER19" s="64"/>
      <c r="ES19" s="74" t="str">
        <f t="shared" si="9"/>
        <v/>
      </c>
      <c r="ET19" s="66"/>
      <c r="EU19" s="58"/>
      <c r="EV19" s="58"/>
      <c r="EW19" s="58"/>
      <c r="EX19" s="63">
        <v>15</v>
      </c>
      <c r="EY19" s="64" t="s">
        <v>144</v>
      </c>
      <c r="EZ19" s="64" t="s">
        <v>144</v>
      </c>
      <c r="FA19" s="65"/>
      <c r="FB19" s="64"/>
      <c r="FC19" s="64"/>
      <c r="FD19" s="65" t="s">
        <v>144</v>
      </c>
      <c r="FE19" s="65" t="str">
        <f>IFERROR(IF(FD19&gt;=5,VLOOKUP(FD19,Brutos!$K$3:$AE$10,MATCH(FC19,Brutos!$K$3:$AE$3,0),0),0),"")</f>
        <v/>
      </c>
      <c r="FF19" s="64"/>
      <c r="FG19" s="64"/>
      <c r="FH19" s="74" t="str">
        <f t="shared" si="10"/>
        <v/>
      </c>
      <c r="FI19" s="66"/>
      <c r="FJ19" s="58"/>
      <c r="FK19" s="58"/>
      <c r="FL19" s="58"/>
      <c r="FM19" s="63">
        <v>15</v>
      </c>
      <c r="FN19" s="64" t="s">
        <v>144</v>
      </c>
      <c r="FO19" s="64" t="s">
        <v>144</v>
      </c>
      <c r="FP19" s="65"/>
      <c r="FQ19" s="64"/>
      <c r="FR19" s="64"/>
      <c r="FS19" s="65" t="s">
        <v>144</v>
      </c>
      <c r="FT19" s="65" t="str">
        <f>IFERROR(IF(FS19&gt;=5,VLOOKUP(FS19,Brutos!$K$3:$AE$10,MATCH(FR19,Brutos!$K$3:$AE$3,0),0),0),"")</f>
        <v/>
      </c>
      <c r="FU19" s="64"/>
      <c r="FV19" s="64"/>
      <c r="FW19" s="74" t="str">
        <f t="shared" si="11"/>
        <v/>
      </c>
      <c r="FX19" s="66"/>
      <c r="FY19" s="58"/>
      <c r="FZ19" s="58"/>
      <c r="GA19" s="58"/>
      <c r="GB19" s="63">
        <v>15</v>
      </c>
      <c r="GC19" s="64" t="s">
        <v>144</v>
      </c>
      <c r="GD19" s="64" t="s">
        <v>144</v>
      </c>
      <c r="GE19" s="65"/>
      <c r="GF19" s="64"/>
      <c r="GG19" s="64"/>
      <c r="GH19" s="65" t="s">
        <v>144</v>
      </c>
      <c r="GI19" s="65" t="str">
        <f>IFERROR(IF(GH19&gt;=5,VLOOKUP(GH19,Brutos!$K$3:$AE$10,MATCH(GG19,Brutos!$K$3:$AE$3,0),0),0),"")</f>
        <v/>
      </c>
      <c r="GJ19" s="64"/>
      <c r="GK19" s="64"/>
      <c r="GL19" s="74" t="str">
        <f t="shared" si="12"/>
        <v/>
      </c>
      <c r="GM19" s="66"/>
      <c r="GN19" s="58"/>
      <c r="GO19" s="58"/>
      <c r="GP19" s="58"/>
      <c r="GQ19" s="63">
        <v>15</v>
      </c>
      <c r="GR19" s="64" t="s">
        <v>144</v>
      </c>
      <c r="GS19" s="64" t="s">
        <v>144</v>
      </c>
      <c r="GT19" s="65"/>
      <c r="GU19" s="64"/>
      <c r="GV19" s="64"/>
      <c r="GW19" s="65" t="s">
        <v>144</v>
      </c>
      <c r="GX19" s="65" t="str">
        <f>IFERROR(IF(GW19&gt;=5,VLOOKUP(GW19,Brutos!$K$3:$AE$10,MATCH(GV19,Brutos!$K$3:$AE$3,0),0),0),"")</f>
        <v/>
      </c>
      <c r="GY19" s="64"/>
      <c r="GZ19" s="64"/>
      <c r="HA19" s="74" t="str">
        <f t="shared" si="13"/>
        <v/>
      </c>
      <c r="HB19" s="66"/>
      <c r="HC19" s="58"/>
      <c r="HD19" s="58"/>
      <c r="HE19" s="58"/>
      <c r="HF19" s="63">
        <v>15</v>
      </c>
      <c r="HG19" s="64" t="s">
        <v>144</v>
      </c>
      <c r="HH19" s="64" t="s">
        <v>144</v>
      </c>
      <c r="HI19" s="65"/>
      <c r="HJ19" s="64"/>
      <c r="HK19" s="64"/>
      <c r="HL19" s="65" t="s">
        <v>144</v>
      </c>
      <c r="HM19" s="65" t="str">
        <f>IFERROR(IF(HL19&gt;=5,VLOOKUP(HL19,Brutos!$K$3:$AE$10,MATCH(HK19,Brutos!$K$3:$AE$3,0),0),0),"")</f>
        <v/>
      </c>
      <c r="HN19" s="64"/>
      <c r="HO19" s="64"/>
      <c r="HP19" s="74" t="str">
        <f t="shared" si="14"/>
        <v/>
      </c>
      <c r="HQ19" s="66"/>
      <c r="HR19" s="58"/>
      <c r="HS19" s="58"/>
      <c r="HT19" s="58"/>
      <c r="HU19" s="63">
        <v>15</v>
      </c>
      <c r="HV19" s="64" t="s">
        <v>144</v>
      </c>
      <c r="HW19" s="64" t="s">
        <v>144</v>
      </c>
      <c r="HX19" s="65"/>
      <c r="HY19" s="64"/>
      <c r="HZ19" s="64"/>
      <c r="IA19" s="65" t="s">
        <v>144</v>
      </c>
      <c r="IB19" s="65" t="str">
        <f>IFERROR(IF(IA19&gt;=5,VLOOKUP(IA19,Brutos!$K$3:$AE$10,MATCH(HZ19,Brutos!$K$3:$AE$3,0),0),0),"")</f>
        <v/>
      </c>
      <c r="IC19" s="64"/>
      <c r="ID19" s="64"/>
      <c r="IE19" s="74" t="str">
        <f t="shared" si="15"/>
        <v/>
      </c>
      <c r="IF19" s="66"/>
      <c r="IG19" s="58"/>
      <c r="IH19" s="58"/>
      <c r="II19" s="58"/>
      <c r="IJ19" s="63">
        <v>15</v>
      </c>
      <c r="IK19" s="64" t="s">
        <v>144</v>
      </c>
      <c r="IL19" s="64" t="s">
        <v>144</v>
      </c>
      <c r="IM19" s="65"/>
      <c r="IN19" s="64"/>
      <c r="IO19" s="64"/>
      <c r="IP19" s="65" t="s">
        <v>144</v>
      </c>
      <c r="IQ19" s="65" t="str">
        <f>IFERROR(IF(IP19&gt;=5,VLOOKUP(IP19,Brutos!$K$3:$AE$10,MATCH(IO19,Brutos!$K$3:$AE$3,0),0),0),"")</f>
        <v/>
      </c>
      <c r="IR19" s="64"/>
      <c r="IS19" s="64"/>
      <c r="IT19" s="74" t="str">
        <f t="shared" si="16"/>
        <v/>
      </c>
      <c r="IU19" s="66"/>
      <c r="IV19" s="58"/>
      <c r="IW19" s="58"/>
      <c r="IX19" s="58"/>
      <c r="IY19" s="63">
        <v>15</v>
      </c>
      <c r="IZ19" s="64" t="s">
        <v>144</v>
      </c>
      <c r="JA19" s="64" t="s">
        <v>144</v>
      </c>
      <c r="JB19" s="65"/>
      <c r="JC19" s="64"/>
      <c r="JD19" s="64"/>
      <c r="JE19" s="65" t="s">
        <v>144</v>
      </c>
      <c r="JF19" s="65" t="str">
        <f>IFERROR(IF(JE19&gt;=5,VLOOKUP(JE19,Brutos!$K$3:$AE$10,MATCH(JD19,Brutos!$K$3:$AE$3,0),0),0),"")</f>
        <v/>
      </c>
      <c r="JG19" s="64"/>
      <c r="JH19" s="64"/>
      <c r="JI19" s="74" t="str">
        <f t="shared" si="17"/>
        <v/>
      </c>
      <c r="JJ19" s="66"/>
      <c r="JK19" s="58"/>
      <c r="JL19" s="58"/>
      <c r="JM19" s="58"/>
      <c r="JN19" s="63">
        <v>15</v>
      </c>
      <c r="JO19" s="64" t="s">
        <v>144</v>
      </c>
      <c r="JP19" s="64" t="s">
        <v>144</v>
      </c>
      <c r="JQ19" s="65"/>
      <c r="JR19" s="64"/>
      <c r="JS19" s="64"/>
      <c r="JT19" s="65" t="s">
        <v>144</v>
      </c>
      <c r="JU19" s="65" t="str">
        <f>IFERROR(IF(JT19&gt;=5,VLOOKUP(JT19,Brutos!$K$3:$AE$10,MATCH(JS19,Brutos!$K$3:$AE$3,0),0),0),"")</f>
        <v/>
      </c>
      <c r="JV19" s="64"/>
      <c r="JW19" s="64"/>
      <c r="JX19" s="74" t="str">
        <f t="shared" si="18"/>
        <v/>
      </c>
      <c r="JY19" s="66"/>
      <c r="JZ19" s="58"/>
      <c r="KA19" s="58"/>
      <c r="KB19" s="58"/>
      <c r="KC19" s="63">
        <v>15</v>
      </c>
      <c r="KD19" s="64" t="s">
        <v>144</v>
      </c>
      <c r="KE19" s="64" t="s">
        <v>144</v>
      </c>
      <c r="KF19" s="65"/>
      <c r="KG19" s="64"/>
      <c r="KH19" s="64"/>
      <c r="KI19" s="65" t="s">
        <v>144</v>
      </c>
      <c r="KJ19" s="65" t="str">
        <f>IFERROR(IF(KI19&gt;=5,VLOOKUP(KI19,Brutos!$K$3:$AE$10,MATCH(KH19,Brutos!$K$3:$AE$3,0),0),0),"")</f>
        <v/>
      </c>
      <c r="KK19" s="64"/>
      <c r="KL19" s="64"/>
      <c r="KM19" s="74" t="str">
        <f t="shared" si="19"/>
        <v/>
      </c>
      <c r="KN19" s="66"/>
      <c r="KO19" s="58"/>
      <c r="KP19" s="58"/>
      <c r="KQ19" s="58"/>
      <c r="KR19" s="63">
        <v>15</v>
      </c>
      <c r="KS19" s="64" t="s">
        <v>144</v>
      </c>
      <c r="KT19" s="64" t="s">
        <v>144</v>
      </c>
      <c r="KU19" s="65"/>
      <c r="KV19" s="64"/>
      <c r="KW19" s="64"/>
      <c r="KX19" s="65" t="s">
        <v>144</v>
      </c>
      <c r="KY19" s="65" t="str">
        <f>IFERROR(IF(KX19&gt;=5,VLOOKUP(KX19,Brutos!$K$3:$AE$10,MATCH(KW19,Brutos!$K$3:$AE$3,0),0),0),"")</f>
        <v/>
      </c>
      <c r="KZ19" s="64"/>
      <c r="LA19" s="64"/>
      <c r="LB19" s="74" t="str">
        <f t="shared" si="20"/>
        <v/>
      </c>
      <c r="LC19" s="66"/>
      <c r="LD19" s="347"/>
      <c r="LE19" s="58"/>
      <c r="LF19" s="58"/>
      <c r="LG19" s="63">
        <v>15</v>
      </c>
      <c r="LH19" s="64" t="s">
        <v>144</v>
      </c>
      <c r="LI19" s="64" t="s">
        <v>144</v>
      </c>
      <c r="LJ19" s="65"/>
      <c r="LK19" s="64"/>
      <c r="LL19" s="64"/>
      <c r="LM19" s="65" t="s">
        <v>144</v>
      </c>
      <c r="LN19" s="65" t="str">
        <f>IFERROR(IF(LM19&gt;=5,VLOOKUP(LM19,Brutos!$K$3:$AE$10,MATCH(LL19,Brutos!$K$3:$AE$3,0),0),0),"")</f>
        <v/>
      </c>
      <c r="LO19" s="64"/>
      <c r="LP19" s="64"/>
      <c r="LQ19" s="74" t="str">
        <f t="shared" si="21"/>
        <v/>
      </c>
      <c r="LR19" s="66"/>
      <c r="LS19" s="347"/>
      <c r="LT19" s="58"/>
      <c r="LU19" s="58"/>
      <c r="LV19" s="63">
        <v>15</v>
      </c>
      <c r="LW19" s="64" t="s">
        <v>144</v>
      </c>
      <c r="LX19" s="64" t="s">
        <v>144</v>
      </c>
      <c r="LY19" s="65"/>
      <c r="LZ19" s="64"/>
      <c r="MA19" s="64"/>
      <c r="MB19" s="65" t="s">
        <v>144</v>
      </c>
      <c r="MC19" s="65" t="str">
        <f>IFERROR(IF(MB19&gt;=5,VLOOKUP(MB19,Brutos!$K$3:$AE$10,MATCH(MA19,Brutos!$K$3:$AE$3,0),0),0),"")</f>
        <v/>
      </c>
      <c r="MD19" s="64"/>
      <c r="ME19" s="64"/>
      <c r="MF19" s="74" t="str">
        <f t="shared" si="22"/>
        <v/>
      </c>
      <c r="MG19" s="66"/>
      <c r="MH19" s="347"/>
      <c r="MI19" s="58"/>
      <c r="MJ19" s="58"/>
      <c r="MK19" s="489">
        <v>15</v>
      </c>
      <c r="ML19" s="490" t="s">
        <v>144</v>
      </c>
      <c r="MM19" s="490" t="s">
        <v>144</v>
      </c>
      <c r="MN19" s="491"/>
      <c r="MO19" s="490"/>
      <c r="MP19" s="490"/>
      <c r="MQ19" s="491" t="s">
        <v>144</v>
      </c>
      <c r="MR19" s="491"/>
      <c r="MS19" s="490"/>
      <c r="MT19" s="490"/>
      <c r="MU19" s="493"/>
      <c r="MV19" s="494"/>
      <c r="MW19" s="347"/>
    </row>
    <row r="20" spans="1:361">
      <c r="A20" s="347"/>
      <c r="B20" s="58"/>
      <c r="C20" s="58"/>
      <c r="D20" s="63">
        <v>16</v>
      </c>
      <c r="E20" s="64" t="s">
        <v>144</v>
      </c>
      <c r="F20" s="64" t="s">
        <v>144</v>
      </c>
      <c r="G20" s="65"/>
      <c r="H20" s="64"/>
      <c r="I20" s="64"/>
      <c r="J20" s="65" t="s">
        <v>144</v>
      </c>
      <c r="K20" s="65" t="str">
        <f>IFERROR(IF(J20&gt;=5,VLOOKUP(J20,Brutos!$K$3:$AE$10,MATCH(I20,Brutos!$K$3:$AE$3,0),0),0),"")</f>
        <v/>
      </c>
      <c r="L20" s="64"/>
      <c r="M20" s="64"/>
      <c r="N20" s="74" t="str">
        <f t="shared" si="0"/>
        <v/>
      </c>
      <c r="O20" s="66"/>
      <c r="P20" s="58"/>
      <c r="Q20" s="58"/>
      <c r="R20" s="58"/>
      <c r="S20" s="63">
        <v>16</v>
      </c>
      <c r="T20" s="64" t="s">
        <v>144</v>
      </c>
      <c r="U20" s="64" t="s">
        <v>144</v>
      </c>
      <c r="V20" s="65"/>
      <c r="W20" s="64"/>
      <c r="X20" s="64"/>
      <c r="Y20" s="65" t="s">
        <v>144</v>
      </c>
      <c r="Z20" s="65" t="str">
        <f>IFERROR(IF(Y20&gt;=5,VLOOKUP(Y20,Brutos!$K$3:$AE$10,MATCH(X20,Brutos!$K$3:$AE$3,0),0),0),"")</f>
        <v/>
      </c>
      <c r="AA20" s="64"/>
      <c r="AB20" s="64"/>
      <c r="AC20" s="74" t="str">
        <f t="shared" si="1"/>
        <v/>
      </c>
      <c r="AD20" s="66"/>
      <c r="AE20" s="58"/>
      <c r="AF20" s="58"/>
      <c r="AG20" s="58"/>
      <c r="AH20" s="63">
        <v>16</v>
      </c>
      <c r="AI20" s="64" t="s">
        <v>144</v>
      </c>
      <c r="AJ20" s="64" t="s">
        <v>144</v>
      </c>
      <c r="AK20" s="65"/>
      <c r="AL20" s="64"/>
      <c r="AM20" s="64"/>
      <c r="AN20" s="65" t="s">
        <v>144</v>
      </c>
      <c r="AO20" s="65" t="str">
        <f>IFERROR(IF(AN20&gt;=5,VLOOKUP(AN20,Brutos!$K$3:$AE$10,MATCH(AM20,Brutos!$K$3:$AE$3,0),0),0),"")</f>
        <v/>
      </c>
      <c r="AP20" s="64"/>
      <c r="AQ20" s="64"/>
      <c r="AR20" s="74" t="str">
        <f t="shared" si="2"/>
        <v/>
      </c>
      <c r="AS20" s="66"/>
      <c r="AT20" s="58"/>
      <c r="AU20" s="58"/>
      <c r="AV20" s="58"/>
      <c r="AW20" s="63">
        <v>16</v>
      </c>
      <c r="AX20" s="64" t="s">
        <v>144</v>
      </c>
      <c r="AY20" s="64" t="s">
        <v>144</v>
      </c>
      <c r="AZ20" s="65"/>
      <c r="BA20" s="64"/>
      <c r="BB20" s="64"/>
      <c r="BC20" s="65" t="s">
        <v>144</v>
      </c>
      <c r="BD20" s="65" t="str">
        <f>IFERROR(IF(BC20&gt;=5,VLOOKUP(BC20,Brutos!$K$3:$AE$10,MATCH(BB20,Brutos!$K$3:$AE$3,0),0),0),"")</f>
        <v/>
      </c>
      <c r="BE20" s="64"/>
      <c r="BF20" s="64"/>
      <c r="BG20" s="74" t="str">
        <f t="shared" si="3"/>
        <v/>
      </c>
      <c r="BH20" s="66"/>
      <c r="BI20" s="58"/>
      <c r="BJ20" s="58"/>
      <c r="BK20" s="58"/>
      <c r="BL20" s="63">
        <v>16</v>
      </c>
      <c r="BM20" s="64" t="s">
        <v>144</v>
      </c>
      <c r="BN20" s="64" t="s">
        <v>144</v>
      </c>
      <c r="BO20" s="65"/>
      <c r="BP20" s="64"/>
      <c r="BQ20" s="64"/>
      <c r="BR20" s="65" t="s">
        <v>144</v>
      </c>
      <c r="BS20" s="65" t="str">
        <f>IFERROR(IF(BR20&gt;=5,VLOOKUP(BR20,Brutos!$K$3:$AE$10,MATCH(BQ20,Brutos!$K$3:$AE$3,0),0),0),"")</f>
        <v/>
      </c>
      <c r="BT20" s="64"/>
      <c r="BU20" s="64"/>
      <c r="BV20" s="74" t="str">
        <f t="shared" si="4"/>
        <v/>
      </c>
      <c r="BW20" s="66"/>
      <c r="BX20" s="58"/>
      <c r="BY20" s="58"/>
      <c r="BZ20" s="58"/>
      <c r="CA20" s="63">
        <v>16</v>
      </c>
      <c r="CB20" s="64" t="s">
        <v>144</v>
      </c>
      <c r="CC20" s="64" t="s">
        <v>144</v>
      </c>
      <c r="CD20" s="65"/>
      <c r="CE20" s="64"/>
      <c r="CF20" s="64"/>
      <c r="CG20" s="65" t="s">
        <v>144</v>
      </c>
      <c r="CH20" s="65" t="str">
        <f>IFERROR(IF(CG20&gt;=5,VLOOKUP(CG20,Brutos!$K$3:$AE$10,MATCH(CF20,Brutos!$K$3:$AE$3,0),0),0),"")</f>
        <v/>
      </c>
      <c r="CI20" s="64"/>
      <c r="CJ20" s="64"/>
      <c r="CK20" s="74" t="str">
        <f t="shared" si="5"/>
        <v/>
      </c>
      <c r="CL20" s="66"/>
      <c r="CM20" s="58"/>
      <c r="CN20" s="58"/>
      <c r="CO20" s="58"/>
      <c r="CP20" s="63">
        <v>16</v>
      </c>
      <c r="CQ20" s="64" t="s">
        <v>144</v>
      </c>
      <c r="CR20" s="64" t="s">
        <v>144</v>
      </c>
      <c r="CS20" s="65"/>
      <c r="CT20" s="64"/>
      <c r="CU20" s="64"/>
      <c r="CV20" s="65" t="s">
        <v>144</v>
      </c>
      <c r="CW20" s="65" t="str">
        <f>IFERROR(IF(CV20&gt;=5,VLOOKUP(CV20,Brutos!$K$3:$AE$10,MATCH(CU20,Brutos!$K$3:$AE$3,0),0),0),"")</f>
        <v/>
      </c>
      <c r="CX20" s="64"/>
      <c r="CY20" s="64"/>
      <c r="CZ20" s="74" t="str">
        <f t="shared" si="6"/>
        <v/>
      </c>
      <c r="DA20" s="66"/>
      <c r="DB20" s="58"/>
      <c r="DC20" s="58"/>
      <c r="DD20" s="58"/>
      <c r="DE20" s="63">
        <v>16</v>
      </c>
      <c r="DF20" s="64" t="s">
        <v>144</v>
      </c>
      <c r="DG20" s="64" t="s">
        <v>144</v>
      </c>
      <c r="DH20" s="65"/>
      <c r="DI20" s="64"/>
      <c r="DJ20" s="64"/>
      <c r="DK20" s="65" t="s">
        <v>144</v>
      </c>
      <c r="DL20" s="65" t="str">
        <f>IFERROR(IF(DK20&gt;=5,VLOOKUP(DK20,Brutos!$K$3:$AE$10,MATCH(DJ20,Brutos!$K$3:$AE$3,0),0),0),"")</f>
        <v/>
      </c>
      <c r="DM20" s="64"/>
      <c r="DN20" s="64"/>
      <c r="DO20" s="74" t="str">
        <f t="shared" si="7"/>
        <v/>
      </c>
      <c r="DP20" s="66"/>
      <c r="DQ20" s="58"/>
      <c r="DR20" s="58"/>
      <c r="DS20" s="58"/>
      <c r="DT20" s="63">
        <v>16</v>
      </c>
      <c r="DU20" s="64" t="s">
        <v>144</v>
      </c>
      <c r="DV20" s="64" t="s">
        <v>144</v>
      </c>
      <c r="DW20" s="65"/>
      <c r="DX20" s="64"/>
      <c r="DY20" s="64"/>
      <c r="DZ20" s="65" t="s">
        <v>144</v>
      </c>
      <c r="EA20" s="65" t="str">
        <f>IFERROR(IF(DZ20&gt;=5,VLOOKUP(DZ20,Brutos!$K$3:$AE$10,MATCH(DY20,Brutos!$K$3:$AE$3,0),0),0),"")</f>
        <v/>
      </c>
      <c r="EB20" s="64"/>
      <c r="EC20" s="64"/>
      <c r="ED20" s="74" t="str">
        <f t="shared" si="8"/>
        <v/>
      </c>
      <c r="EE20" s="66"/>
      <c r="EF20" s="58"/>
      <c r="EG20" s="58"/>
      <c r="EH20" s="58"/>
      <c r="EI20" s="63">
        <v>16</v>
      </c>
      <c r="EJ20" s="64" t="s">
        <v>144</v>
      </c>
      <c r="EK20" s="64" t="s">
        <v>144</v>
      </c>
      <c r="EL20" s="65"/>
      <c r="EM20" s="64"/>
      <c r="EN20" s="64"/>
      <c r="EO20" s="65" t="s">
        <v>144</v>
      </c>
      <c r="EP20" s="65" t="str">
        <f>IFERROR(IF(EO20&gt;=5,VLOOKUP(EO20,Brutos!$K$3:$AE$10,MATCH(EN20,Brutos!$K$3:$AE$3,0),0),0),"")</f>
        <v/>
      </c>
      <c r="EQ20" s="64"/>
      <c r="ER20" s="64"/>
      <c r="ES20" s="74" t="str">
        <f t="shared" si="9"/>
        <v/>
      </c>
      <c r="ET20" s="66"/>
      <c r="EU20" s="58"/>
      <c r="EV20" s="58"/>
      <c r="EW20" s="58"/>
      <c r="EX20" s="63">
        <v>16</v>
      </c>
      <c r="EY20" s="64" t="s">
        <v>144</v>
      </c>
      <c r="EZ20" s="64" t="s">
        <v>144</v>
      </c>
      <c r="FA20" s="65"/>
      <c r="FB20" s="64"/>
      <c r="FC20" s="64"/>
      <c r="FD20" s="65" t="s">
        <v>144</v>
      </c>
      <c r="FE20" s="65" t="str">
        <f>IFERROR(IF(FD20&gt;=5,VLOOKUP(FD20,Brutos!$K$3:$AE$10,MATCH(FC20,Brutos!$K$3:$AE$3,0),0),0),"")</f>
        <v/>
      </c>
      <c r="FF20" s="64"/>
      <c r="FG20" s="64"/>
      <c r="FH20" s="74" t="str">
        <f t="shared" si="10"/>
        <v/>
      </c>
      <c r="FI20" s="66"/>
      <c r="FJ20" s="58"/>
      <c r="FK20" s="58"/>
      <c r="FL20" s="58"/>
      <c r="FM20" s="63">
        <v>16</v>
      </c>
      <c r="FN20" s="64" t="s">
        <v>144</v>
      </c>
      <c r="FO20" s="64" t="s">
        <v>144</v>
      </c>
      <c r="FP20" s="65"/>
      <c r="FQ20" s="64"/>
      <c r="FR20" s="64"/>
      <c r="FS20" s="65" t="s">
        <v>144</v>
      </c>
      <c r="FT20" s="65" t="str">
        <f>IFERROR(IF(FS20&gt;=5,VLOOKUP(FS20,Brutos!$K$3:$AE$10,MATCH(FR20,Brutos!$K$3:$AE$3,0),0),0),"")</f>
        <v/>
      </c>
      <c r="FU20" s="64"/>
      <c r="FV20" s="64"/>
      <c r="FW20" s="74" t="str">
        <f t="shared" si="11"/>
        <v/>
      </c>
      <c r="FX20" s="66"/>
      <c r="FY20" s="58"/>
      <c r="FZ20" s="58"/>
      <c r="GA20" s="58"/>
      <c r="GB20" s="63">
        <v>16</v>
      </c>
      <c r="GC20" s="64" t="s">
        <v>144</v>
      </c>
      <c r="GD20" s="64" t="s">
        <v>144</v>
      </c>
      <c r="GE20" s="65"/>
      <c r="GF20" s="64"/>
      <c r="GG20" s="64"/>
      <c r="GH20" s="65" t="s">
        <v>144</v>
      </c>
      <c r="GI20" s="65" t="str">
        <f>IFERROR(IF(GH20&gt;=5,VLOOKUP(GH20,Brutos!$K$3:$AE$10,MATCH(GG20,Brutos!$K$3:$AE$3,0),0),0),"")</f>
        <v/>
      </c>
      <c r="GJ20" s="64"/>
      <c r="GK20" s="64"/>
      <c r="GL20" s="74" t="str">
        <f t="shared" si="12"/>
        <v/>
      </c>
      <c r="GM20" s="66"/>
      <c r="GN20" s="58"/>
      <c r="GO20" s="58"/>
      <c r="GP20" s="58"/>
      <c r="GQ20" s="63">
        <v>16</v>
      </c>
      <c r="GR20" s="64" t="s">
        <v>144</v>
      </c>
      <c r="GS20" s="64" t="s">
        <v>144</v>
      </c>
      <c r="GT20" s="65"/>
      <c r="GU20" s="64"/>
      <c r="GV20" s="64"/>
      <c r="GW20" s="65" t="s">
        <v>144</v>
      </c>
      <c r="GX20" s="65" t="str">
        <f>IFERROR(IF(GW20&gt;=5,VLOOKUP(GW20,Brutos!$K$3:$AE$10,MATCH(GV20,Brutos!$K$3:$AE$3,0),0),0),"")</f>
        <v/>
      </c>
      <c r="GY20" s="64"/>
      <c r="GZ20" s="64"/>
      <c r="HA20" s="74" t="str">
        <f t="shared" si="13"/>
        <v/>
      </c>
      <c r="HB20" s="66"/>
      <c r="HC20" s="58"/>
      <c r="HD20" s="58"/>
      <c r="HE20" s="58"/>
      <c r="HF20" s="63">
        <v>16</v>
      </c>
      <c r="HG20" s="64" t="s">
        <v>144</v>
      </c>
      <c r="HH20" s="64" t="s">
        <v>144</v>
      </c>
      <c r="HI20" s="65"/>
      <c r="HJ20" s="64"/>
      <c r="HK20" s="64"/>
      <c r="HL20" s="65" t="s">
        <v>144</v>
      </c>
      <c r="HM20" s="65" t="str">
        <f>IFERROR(IF(HL20&gt;=5,VLOOKUP(HL20,Brutos!$K$3:$AE$10,MATCH(HK20,Brutos!$K$3:$AE$3,0),0),0),"")</f>
        <v/>
      </c>
      <c r="HN20" s="64"/>
      <c r="HO20" s="64"/>
      <c r="HP20" s="74" t="str">
        <f t="shared" si="14"/>
        <v/>
      </c>
      <c r="HQ20" s="66"/>
      <c r="HR20" s="58"/>
      <c r="HS20" s="58"/>
      <c r="HT20" s="58"/>
      <c r="HU20" s="63">
        <v>16</v>
      </c>
      <c r="HV20" s="64" t="s">
        <v>144</v>
      </c>
      <c r="HW20" s="64" t="s">
        <v>144</v>
      </c>
      <c r="HX20" s="65"/>
      <c r="HY20" s="64"/>
      <c r="HZ20" s="64"/>
      <c r="IA20" s="65" t="s">
        <v>144</v>
      </c>
      <c r="IB20" s="65" t="str">
        <f>IFERROR(IF(IA20&gt;=5,VLOOKUP(IA20,Brutos!$K$3:$AE$10,MATCH(HZ20,Brutos!$K$3:$AE$3,0),0),0),"")</f>
        <v/>
      </c>
      <c r="IC20" s="64"/>
      <c r="ID20" s="64"/>
      <c r="IE20" s="74" t="str">
        <f t="shared" si="15"/>
        <v/>
      </c>
      <c r="IF20" s="66"/>
      <c r="IG20" s="58"/>
      <c r="IH20" s="58"/>
      <c r="II20" s="58"/>
      <c r="IJ20" s="63">
        <v>16</v>
      </c>
      <c r="IK20" s="64" t="s">
        <v>144</v>
      </c>
      <c r="IL20" s="64" t="s">
        <v>144</v>
      </c>
      <c r="IM20" s="65"/>
      <c r="IN20" s="64"/>
      <c r="IO20" s="64"/>
      <c r="IP20" s="65" t="s">
        <v>144</v>
      </c>
      <c r="IQ20" s="65" t="str">
        <f>IFERROR(IF(IP20&gt;=5,VLOOKUP(IP20,Brutos!$K$3:$AE$10,MATCH(IO20,Brutos!$K$3:$AE$3,0),0),0),"")</f>
        <v/>
      </c>
      <c r="IR20" s="64"/>
      <c r="IS20" s="64"/>
      <c r="IT20" s="74" t="str">
        <f t="shared" si="16"/>
        <v/>
      </c>
      <c r="IU20" s="66"/>
      <c r="IV20" s="58"/>
      <c r="IW20" s="58"/>
      <c r="IX20" s="58"/>
      <c r="IY20" s="63">
        <v>16</v>
      </c>
      <c r="IZ20" s="64" t="s">
        <v>144</v>
      </c>
      <c r="JA20" s="64" t="s">
        <v>144</v>
      </c>
      <c r="JB20" s="65"/>
      <c r="JC20" s="64"/>
      <c r="JD20" s="64"/>
      <c r="JE20" s="65" t="s">
        <v>144</v>
      </c>
      <c r="JF20" s="65" t="str">
        <f>IFERROR(IF(JE20&gt;=5,VLOOKUP(JE20,Brutos!$K$3:$AE$10,MATCH(JD20,Brutos!$K$3:$AE$3,0),0),0),"")</f>
        <v/>
      </c>
      <c r="JG20" s="64"/>
      <c r="JH20" s="64"/>
      <c r="JI20" s="74" t="str">
        <f t="shared" si="17"/>
        <v/>
      </c>
      <c r="JJ20" s="66"/>
      <c r="JK20" s="58"/>
      <c r="JL20" s="58"/>
      <c r="JM20" s="58"/>
      <c r="JN20" s="63">
        <v>16</v>
      </c>
      <c r="JO20" s="64" t="s">
        <v>144</v>
      </c>
      <c r="JP20" s="64" t="s">
        <v>144</v>
      </c>
      <c r="JQ20" s="65"/>
      <c r="JR20" s="64"/>
      <c r="JS20" s="64"/>
      <c r="JT20" s="65" t="s">
        <v>144</v>
      </c>
      <c r="JU20" s="65" t="str">
        <f>IFERROR(IF(JT20&gt;=5,VLOOKUP(JT20,Brutos!$K$3:$AE$10,MATCH(JS20,Brutos!$K$3:$AE$3,0),0),0),"")</f>
        <v/>
      </c>
      <c r="JV20" s="64"/>
      <c r="JW20" s="64"/>
      <c r="JX20" s="74" t="str">
        <f t="shared" si="18"/>
        <v/>
      </c>
      <c r="JY20" s="66"/>
      <c r="JZ20" s="58"/>
      <c r="KA20" s="58"/>
      <c r="KB20" s="58"/>
      <c r="KC20" s="63">
        <v>16</v>
      </c>
      <c r="KD20" s="64" t="s">
        <v>144</v>
      </c>
      <c r="KE20" s="64" t="s">
        <v>144</v>
      </c>
      <c r="KF20" s="65"/>
      <c r="KG20" s="64"/>
      <c r="KH20" s="64"/>
      <c r="KI20" s="65" t="s">
        <v>144</v>
      </c>
      <c r="KJ20" s="65" t="str">
        <f>IFERROR(IF(KI20&gt;=5,VLOOKUP(KI20,Brutos!$K$3:$AE$10,MATCH(KH20,Brutos!$K$3:$AE$3,0),0),0),"")</f>
        <v/>
      </c>
      <c r="KK20" s="64"/>
      <c r="KL20" s="64"/>
      <c r="KM20" s="74" t="str">
        <f t="shared" si="19"/>
        <v/>
      </c>
      <c r="KN20" s="66"/>
      <c r="KO20" s="58"/>
      <c r="KP20" s="58"/>
      <c r="KQ20" s="58"/>
      <c r="KR20" s="63">
        <v>16</v>
      </c>
      <c r="KS20" s="64" t="s">
        <v>144</v>
      </c>
      <c r="KT20" s="64" t="s">
        <v>144</v>
      </c>
      <c r="KU20" s="65"/>
      <c r="KV20" s="64"/>
      <c r="KW20" s="64"/>
      <c r="KX20" s="65" t="s">
        <v>144</v>
      </c>
      <c r="KY20" s="65" t="str">
        <f>IFERROR(IF(KX20&gt;=5,VLOOKUP(KX20,Brutos!$K$3:$AE$10,MATCH(KW20,Brutos!$K$3:$AE$3,0),0),0),"")</f>
        <v/>
      </c>
      <c r="KZ20" s="64"/>
      <c r="LA20" s="64"/>
      <c r="LB20" s="74" t="str">
        <f t="shared" si="20"/>
        <v/>
      </c>
      <c r="LC20" s="66"/>
      <c r="LD20" s="347"/>
      <c r="LE20" s="58"/>
      <c r="LF20" s="58"/>
      <c r="LG20" s="63">
        <v>16</v>
      </c>
      <c r="LH20" s="64" t="s">
        <v>144</v>
      </c>
      <c r="LI20" s="64" t="s">
        <v>144</v>
      </c>
      <c r="LJ20" s="65"/>
      <c r="LK20" s="64"/>
      <c r="LL20" s="64"/>
      <c r="LM20" s="65" t="s">
        <v>144</v>
      </c>
      <c r="LN20" s="65" t="str">
        <f>IFERROR(IF(LM20&gt;=5,VLOOKUP(LM20,Brutos!$K$3:$AE$10,MATCH(LL20,Brutos!$K$3:$AE$3,0),0),0),"")</f>
        <v/>
      </c>
      <c r="LO20" s="64"/>
      <c r="LP20" s="64"/>
      <c r="LQ20" s="74" t="str">
        <f t="shared" si="21"/>
        <v/>
      </c>
      <c r="LR20" s="66"/>
      <c r="LS20" s="347"/>
      <c r="LT20" s="58"/>
      <c r="LU20" s="58"/>
      <c r="LV20" s="63">
        <v>16</v>
      </c>
      <c r="LW20" s="64" t="s">
        <v>144</v>
      </c>
      <c r="LX20" s="64" t="s">
        <v>144</v>
      </c>
      <c r="LY20" s="65"/>
      <c r="LZ20" s="64"/>
      <c r="MA20" s="64"/>
      <c r="MB20" s="65" t="s">
        <v>144</v>
      </c>
      <c r="MC20" s="65" t="str">
        <f>IFERROR(IF(MB20&gt;=5,VLOOKUP(MB20,Brutos!$K$3:$AE$10,MATCH(MA20,Brutos!$K$3:$AE$3,0),0),0),"")</f>
        <v/>
      </c>
      <c r="MD20" s="64"/>
      <c r="ME20" s="64"/>
      <c r="MF20" s="74" t="str">
        <f t="shared" si="22"/>
        <v/>
      </c>
      <c r="MG20" s="66"/>
      <c r="MH20" s="347"/>
      <c r="MI20" s="58"/>
      <c r="MJ20" s="58"/>
      <c r="MK20" s="489">
        <v>16</v>
      </c>
      <c r="ML20" s="490" t="s">
        <v>144</v>
      </c>
      <c r="MM20" s="490" t="s">
        <v>144</v>
      </c>
      <c r="MN20" s="491"/>
      <c r="MO20" s="490"/>
      <c r="MP20" s="490"/>
      <c r="MQ20" s="491" t="s">
        <v>144</v>
      </c>
      <c r="MR20" s="491"/>
      <c r="MS20" s="490"/>
      <c r="MT20" s="490"/>
      <c r="MU20" s="493"/>
      <c r="MV20" s="494"/>
      <c r="MW20" s="347"/>
    </row>
    <row r="21" spans="1:361">
      <c r="A21" s="347"/>
      <c r="B21" s="58"/>
      <c r="C21" s="58"/>
      <c r="D21" s="63">
        <v>17</v>
      </c>
      <c r="E21" s="64" t="s">
        <v>144</v>
      </c>
      <c r="F21" s="64" t="s">
        <v>144</v>
      </c>
      <c r="G21" s="65"/>
      <c r="H21" s="64"/>
      <c r="I21" s="64"/>
      <c r="J21" s="65" t="s">
        <v>144</v>
      </c>
      <c r="K21" s="65" t="str">
        <f>IFERROR(IF(J21&gt;=5,VLOOKUP(J21,Brutos!$K$3:$AE$10,MATCH(I21,Brutos!$K$3:$AE$3,0),0),0),"")</f>
        <v/>
      </c>
      <c r="L21" s="64"/>
      <c r="M21" s="64"/>
      <c r="N21" s="74" t="str">
        <f t="shared" si="0"/>
        <v/>
      </c>
      <c r="O21" s="66"/>
      <c r="P21" s="58"/>
      <c r="Q21" s="58"/>
      <c r="R21" s="58"/>
      <c r="S21" s="63">
        <v>17</v>
      </c>
      <c r="T21" s="64" t="s">
        <v>144</v>
      </c>
      <c r="U21" s="64" t="s">
        <v>144</v>
      </c>
      <c r="V21" s="65"/>
      <c r="W21" s="64"/>
      <c r="X21" s="64"/>
      <c r="Y21" s="65" t="s">
        <v>144</v>
      </c>
      <c r="Z21" s="65" t="str">
        <f>IFERROR(IF(Y21&gt;=5,VLOOKUP(Y21,Brutos!$K$3:$AE$10,MATCH(X21,Brutos!$K$3:$AE$3,0),0),0),"")</f>
        <v/>
      </c>
      <c r="AA21" s="64"/>
      <c r="AB21" s="64"/>
      <c r="AC21" s="74" t="str">
        <f t="shared" si="1"/>
        <v/>
      </c>
      <c r="AD21" s="66"/>
      <c r="AE21" s="58"/>
      <c r="AF21" s="58"/>
      <c r="AG21" s="58"/>
      <c r="AH21" s="63">
        <v>17</v>
      </c>
      <c r="AI21" s="64" t="s">
        <v>144</v>
      </c>
      <c r="AJ21" s="64" t="s">
        <v>144</v>
      </c>
      <c r="AK21" s="65"/>
      <c r="AL21" s="64"/>
      <c r="AM21" s="64"/>
      <c r="AN21" s="65" t="s">
        <v>144</v>
      </c>
      <c r="AO21" s="65" t="str">
        <f>IFERROR(IF(AN21&gt;=5,VLOOKUP(AN21,Brutos!$K$3:$AE$10,MATCH(AM21,Brutos!$K$3:$AE$3,0),0),0),"")</f>
        <v/>
      </c>
      <c r="AP21" s="64"/>
      <c r="AQ21" s="64"/>
      <c r="AR21" s="74" t="str">
        <f t="shared" si="2"/>
        <v/>
      </c>
      <c r="AS21" s="66"/>
      <c r="AT21" s="58"/>
      <c r="AU21" s="58"/>
      <c r="AV21" s="58"/>
      <c r="AW21" s="63">
        <v>17</v>
      </c>
      <c r="AX21" s="64" t="s">
        <v>144</v>
      </c>
      <c r="AY21" s="64" t="s">
        <v>144</v>
      </c>
      <c r="AZ21" s="65"/>
      <c r="BA21" s="64"/>
      <c r="BB21" s="64"/>
      <c r="BC21" s="65" t="s">
        <v>144</v>
      </c>
      <c r="BD21" s="65" t="str">
        <f>IFERROR(IF(BC21&gt;=5,VLOOKUP(BC21,Brutos!$K$3:$AE$10,MATCH(BB21,Brutos!$K$3:$AE$3,0),0),0),"")</f>
        <v/>
      </c>
      <c r="BE21" s="64"/>
      <c r="BF21" s="64"/>
      <c r="BG21" s="74" t="str">
        <f t="shared" si="3"/>
        <v/>
      </c>
      <c r="BH21" s="66"/>
      <c r="BI21" s="58"/>
      <c r="BJ21" s="58"/>
      <c r="BK21" s="58"/>
      <c r="BL21" s="63">
        <v>17</v>
      </c>
      <c r="BM21" s="64" t="s">
        <v>144</v>
      </c>
      <c r="BN21" s="64" t="s">
        <v>144</v>
      </c>
      <c r="BO21" s="65"/>
      <c r="BP21" s="64"/>
      <c r="BQ21" s="64"/>
      <c r="BR21" s="65" t="s">
        <v>144</v>
      </c>
      <c r="BS21" s="65" t="str">
        <f>IFERROR(IF(BR21&gt;=5,VLOOKUP(BR21,Brutos!$K$3:$AE$10,MATCH(BQ21,Brutos!$K$3:$AE$3,0),0),0),"")</f>
        <v/>
      </c>
      <c r="BT21" s="64"/>
      <c r="BU21" s="64"/>
      <c r="BV21" s="74" t="str">
        <f t="shared" si="4"/>
        <v/>
      </c>
      <c r="BW21" s="66"/>
      <c r="BX21" s="58"/>
      <c r="BY21" s="58"/>
      <c r="BZ21" s="58"/>
      <c r="CA21" s="63">
        <v>17</v>
      </c>
      <c r="CB21" s="64" t="s">
        <v>144</v>
      </c>
      <c r="CC21" s="64" t="s">
        <v>144</v>
      </c>
      <c r="CD21" s="65"/>
      <c r="CE21" s="64"/>
      <c r="CF21" s="64"/>
      <c r="CG21" s="65" t="s">
        <v>144</v>
      </c>
      <c r="CH21" s="65" t="str">
        <f>IFERROR(IF(CG21&gt;=5,VLOOKUP(CG21,Brutos!$K$3:$AE$10,MATCH(CF21,Brutos!$K$3:$AE$3,0),0),0),"")</f>
        <v/>
      </c>
      <c r="CI21" s="64"/>
      <c r="CJ21" s="64"/>
      <c r="CK21" s="74" t="str">
        <f t="shared" si="5"/>
        <v/>
      </c>
      <c r="CL21" s="66"/>
      <c r="CM21" s="58"/>
      <c r="CN21" s="58"/>
      <c r="CO21" s="58"/>
      <c r="CP21" s="63">
        <v>17</v>
      </c>
      <c r="CQ21" s="64" t="s">
        <v>144</v>
      </c>
      <c r="CR21" s="64" t="s">
        <v>144</v>
      </c>
      <c r="CS21" s="65"/>
      <c r="CT21" s="64"/>
      <c r="CU21" s="64"/>
      <c r="CV21" s="65" t="s">
        <v>144</v>
      </c>
      <c r="CW21" s="65" t="str">
        <f>IFERROR(IF(CV21&gt;=5,VLOOKUP(CV21,Brutos!$K$3:$AE$10,MATCH(CU21,Brutos!$K$3:$AE$3,0),0),0),"")</f>
        <v/>
      </c>
      <c r="CX21" s="64"/>
      <c r="CY21" s="64"/>
      <c r="CZ21" s="74" t="str">
        <f t="shared" si="6"/>
        <v/>
      </c>
      <c r="DA21" s="66"/>
      <c r="DB21" s="58"/>
      <c r="DC21" s="58"/>
      <c r="DD21" s="58"/>
      <c r="DE21" s="63">
        <v>17</v>
      </c>
      <c r="DF21" s="64" t="s">
        <v>144</v>
      </c>
      <c r="DG21" s="64" t="s">
        <v>144</v>
      </c>
      <c r="DH21" s="65"/>
      <c r="DI21" s="64"/>
      <c r="DJ21" s="64"/>
      <c r="DK21" s="65" t="s">
        <v>144</v>
      </c>
      <c r="DL21" s="65" t="str">
        <f>IFERROR(IF(DK21&gt;=5,VLOOKUP(DK21,Brutos!$K$3:$AE$10,MATCH(DJ21,Brutos!$K$3:$AE$3,0),0),0),"")</f>
        <v/>
      </c>
      <c r="DM21" s="64"/>
      <c r="DN21" s="64"/>
      <c r="DO21" s="74" t="str">
        <f t="shared" si="7"/>
        <v/>
      </c>
      <c r="DP21" s="66"/>
      <c r="DQ21" s="58"/>
      <c r="DR21" s="58"/>
      <c r="DS21" s="58"/>
      <c r="DT21" s="63">
        <v>17</v>
      </c>
      <c r="DU21" s="64" t="s">
        <v>144</v>
      </c>
      <c r="DV21" s="64" t="s">
        <v>144</v>
      </c>
      <c r="DW21" s="65"/>
      <c r="DX21" s="64"/>
      <c r="DY21" s="64"/>
      <c r="DZ21" s="65" t="s">
        <v>144</v>
      </c>
      <c r="EA21" s="65" t="str">
        <f>IFERROR(IF(DZ21&gt;=5,VLOOKUP(DZ21,Brutos!$K$3:$AE$10,MATCH(DY21,Brutos!$K$3:$AE$3,0),0),0),"")</f>
        <v/>
      </c>
      <c r="EB21" s="64"/>
      <c r="EC21" s="64"/>
      <c r="ED21" s="74" t="str">
        <f t="shared" si="8"/>
        <v/>
      </c>
      <c r="EE21" s="66"/>
      <c r="EF21" s="58"/>
      <c r="EG21" s="58"/>
      <c r="EH21" s="58"/>
      <c r="EI21" s="63">
        <v>17</v>
      </c>
      <c r="EJ21" s="64" t="s">
        <v>144</v>
      </c>
      <c r="EK21" s="64" t="s">
        <v>144</v>
      </c>
      <c r="EL21" s="65"/>
      <c r="EM21" s="64"/>
      <c r="EN21" s="64"/>
      <c r="EO21" s="65" t="s">
        <v>144</v>
      </c>
      <c r="EP21" s="65" t="str">
        <f>IFERROR(IF(EO21&gt;=5,VLOOKUP(EO21,Brutos!$K$3:$AE$10,MATCH(EN21,Brutos!$K$3:$AE$3,0),0),0),"")</f>
        <v/>
      </c>
      <c r="EQ21" s="64"/>
      <c r="ER21" s="64"/>
      <c r="ES21" s="74" t="str">
        <f t="shared" si="9"/>
        <v/>
      </c>
      <c r="ET21" s="66"/>
      <c r="EU21" s="58"/>
      <c r="EV21" s="58"/>
      <c r="EW21" s="58"/>
      <c r="EX21" s="63">
        <v>17</v>
      </c>
      <c r="EY21" s="64" t="s">
        <v>144</v>
      </c>
      <c r="EZ21" s="64" t="s">
        <v>144</v>
      </c>
      <c r="FA21" s="65"/>
      <c r="FB21" s="64"/>
      <c r="FC21" s="64"/>
      <c r="FD21" s="65" t="s">
        <v>144</v>
      </c>
      <c r="FE21" s="65" t="str">
        <f>IFERROR(IF(FD21&gt;=5,VLOOKUP(FD21,Brutos!$K$3:$AE$10,MATCH(FC21,Brutos!$K$3:$AE$3,0),0),0),"")</f>
        <v/>
      </c>
      <c r="FF21" s="64"/>
      <c r="FG21" s="64"/>
      <c r="FH21" s="74" t="str">
        <f t="shared" si="10"/>
        <v/>
      </c>
      <c r="FI21" s="66"/>
      <c r="FJ21" s="58"/>
      <c r="FK21" s="58"/>
      <c r="FL21" s="58"/>
      <c r="FM21" s="63">
        <v>17</v>
      </c>
      <c r="FN21" s="64" t="s">
        <v>144</v>
      </c>
      <c r="FO21" s="64" t="s">
        <v>144</v>
      </c>
      <c r="FP21" s="65"/>
      <c r="FQ21" s="64"/>
      <c r="FR21" s="64"/>
      <c r="FS21" s="65" t="s">
        <v>144</v>
      </c>
      <c r="FT21" s="65" t="str">
        <f>IFERROR(IF(FS21&gt;=5,VLOOKUP(FS21,Brutos!$K$3:$AE$10,MATCH(FR21,Brutos!$K$3:$AE$3,0),0),0),"")</f>
        <v/>
      </c>
      <c r="FU21" s="64"/>
      <c r="FV21" s="64"/>
      <c r="FW21" s="74" t="str">
        <f t="shared" si="11"/>
        <v/>
      </c>
      <c r="FX21" s="66"/>
      <c r="FY21" s="58"/>
      <c r="FZ21" s="58"/>
      <c r="GA21" s="58"/>
      <c r="GB21" s="63">
        <v>17</v>
      </c>
      <c r="GC21" s="64" t="s">
        <v>144</v>
      </c>
      <c r="GD21" s="64" t="s">
        <v>144</v>
      </c>
      <c r="GE21" s="65"/>
      <c r="GF21" s="64"/>
      <c r="GG21" s="64"/>
      <c r="GH21" s="65" t="s">
        <v>144</v>
      </c>
      <c r="GI21" s="65" t="str">
        <f>IFERROR(IF(GH21&gt;=5,VLOOKUP(GH21,Brutos!$K$3:$AE$10,MATCH(GG21,Brutos!$K$3:$AE$3,0),0),0),"")</f>
        <v/>
      </c>
      <c r="GJ21" s="64"/>
      <c r="GK21" s="64"/>
      <c r="GL21" s="74" t="str">
        <f t="shared" si="12"/>
        <v/>
      </c>
      <c r="GM21" s="66"/>
      <c r="GN21" s="58"/>
      <c r="GO21" s="58"/>
      <c r="GP21" s="58"/>
      <c r="GQ21" s="63">
        <v>17</v>
      </c>
      <c r="GR21" s="64" t="s">
        <v>144</v>
      </c>
      <c r="GS21" s="64" t="s">
        <v>144</v>
      </c>
      <c r="GT21" s="65"/>
      <c r="GU21" s="64"/>
      <c r="GV21" s="64"/>
      <c r="GW21" s="65" t="s">
        <v>144</v>
      </c>
      <c r="GX21" s="65" t="str">
        <f>IFERROR(IF(GW21&gt;=5,VLOOKUP(GW21,Brutos!$K$3:$AE$10,MATCH(GV21,Brutos!$K$3:$AE$3,0),0),0),"")</f>
        <v/>
      </c>
      <c r="GY21" s="64"/>
      <c r="GZ21" s="64"/>
      <c r="HA21" s="74" t="str">
        <f t="shared" si="13"/>
        <v/>
      </c>
      <c r="HB21" s="66"/>
      <c r="HC21" s="58"/>
      <c r="HD21" s="58"/>
      <c r="HE21" s="58"/>
      <c r="HF21" s="63">
        <v>17</v>
      </c>
      <c r="HG21" s="64" t="s">
        <v>144</v>
      </c>
      <c r="HH21" s="64" t="s">
        <v>144</v>
      </c>
      <c r="HI21" s="65"/>
      <c r="HJ21" s="64"/>
      <c r="HK21" s="64"/>
      <c r="HL21" s="65" t="s">
        <v>144</v>
      </c>
      <c r="HM21" s="65" t="str">
        <f>IFERROR(IF(HL21&gt;=5,VLOOKUP(HL21,Brutos!$K$3:$AE$10,MATCH(HK21,Brutos!$K$3:$AE$3,0),0),0),"")</f>
        <v/>
      </c>
      <c r="HN21" s="64"/>
      <c r="HO21" s="64"/>
      <c r="HP21" s="74" t="str">
        <f t="shared" si="14"/>
        <v/>
      </c>
      <c r="HQ21" s="66"/>
      <c r="HR21" s="58"/>
      <c r="HS21" s="58"/>
      <c r="HT21" s="58"/>
      <c r="HU21" s="63">
        <v>17</v>
      </c>
      <c r="HV21" s="64" t="s">
        <v>144</v>
      </c>
      <c r="HW21" s="64" t="s">
        <v>144</v>
      </c>
      <c r="HX21" s="65"/>
      <c r="HY21" s="64"/>
      <c r="HZ21" s="64"/>
      <c r="IA21" s="65" t="s">
        <v>144</v>
      </c>
      <c r="IB21" s="65" t="str">
        <f>IFERROR(IF(IA21&gt;=5,VLOOKUP(IA21,Brutos!$K$3:$AE$10,MATCH(HZ21,Brutos!$K$3:$AE$3,0),0),0),"")</f>
        <v/>
      </c>
      <c r="IC21" s="64"/>
      <c r="ID21" s="64"/>
      <c r="IE21" s="74" t="str">
        <f t="shared" si="15"/>
        <v/>
      </c>
      <c r="IF21" s="66"/>
      <c r="IG21" s="58"/>
      <c r="IH21" s="58"/>
      <c r="II21" s="58"/>
      <c r="IJ21" s="63">
        <v>17</v>
      </c>
      <c r="IK21" s="64" t="s">
        <v>144</v>
      </c>
      <c r="IL21" s="64" t="s">
        <v>144</v>
      </c>
      <c r="IM21" s="65"/>
      <c r="IN21" s="64"/>
      <c r="IO21" s="64"/>
      <c r="IP21" s="65" t="s">
        <v>144</v>
      </c>
      <c r="IQ21" s="65" t="str">
        <f>IFERROR(IF(IP21&gt;=5,VLOOKUP(IP21,Brutos!$K$3:$AE$10,MATCH(IO21,Brutos!$K$3:$AE$3,0),0),0),"")</f>
        <v/>
      </c>
      <c r="IR21" s="64"/>
      <c r="IS21" s="64"/>
      <c r="IT21" s="74" t="str">
        <f t="shared" si="16"/>
        <v/>
      </c>
      <c r="IU21" s="66"/>
      <c r="IV21" s="58"/>
      <c r="IW21" s="58"/>
      <c r="IX21" s="58"/>
      <c r="IY21" s="63">
        <v>17</v>
      </c>
      <c r="IZ21" s="64" t="s">
        <v>144</v>
      </c>
      <c r="JA21" s="64" t="s">
        <v>144</v>
      </c>
      <c r="JB21" s="65"/>
      <c r="JC21" s="64"/>
      <c r="JD21" s="64"/>
      <c r="JE21" s="65" t="s">
        <v>144</v>
      </c>
      <c r="JF21" s="65" t="str">
        <f>IFERROR(IF(JE21&gt;=5,VLOOKUP(JE21,Brutos!$K$3:$AE$10,MATCH(JD21,Brutos!$K$3:$AE$3,0),0),0),"")</f>
        <v/>
      </c>
      <c r="JG21" s="64"/>
      <c r="JH21" s="64"/>
      <c r="JI21" s="74" t="str">
        <f t="shared" si="17"/>
        <v/>
      </c>
      <c r="JJ21" s="66"/>
      <c r="JK21" s="58"/>
      <c r="JL21" s="58"/>
      <c r="JM21" s="58"/>
      <c r="JN21" s="63">
        <v>17</v>
      </c>
      <c r="JO21" s="64" t="s">
        <v>144</v>
      </c>
      <c r="JP21" s="64" t="s">
        <v>144</v>
      </c>
      <c r="JQ21" s="65"/>
      <c r="JR21" s="64"/>
      <c r="JS21" s="64"/>
      <c r="JT21" s="65" t="s">
        <v>144</v>
      </c>
      <c r="JU21" s="65" t="str">
        <f>IFERROR(IF(JT21&gt;=5,VLOOKUP(JT21,Brutos!$K$3:$AE$10,MATCH(JS21,Brutos!$K$3:$AE$3,0),0),0),"")</f>
        <v/>
      </c>
      <c r="JV21" s="64"/>
      <c r="JW21" s="64"/>
      <c r="JX21" s="74" t="str">
        <f t="shared" si="18"/>
        <v/>
      </c>
      <c r="JY21" s="66"/>
      <c r="JZ21" s="58"/>
      <c r="KA21" s="58"/>
      <c r="KB21" s="58"/>
      <c r="KC21" s="63">
        <v>17</v>
      </c>
      <c r="KD21" s="64" t="s">
        <v>144</v>
      </c>
      <c r="KE21" s="64" t="s">
        <v>144</v>
      </c>
      <c r="KF21" s="65"/>
      <c r="KG21" s="64"/>
      <c r="KH21" s="64"/>
      <c r="KI21" s="65" t="s">
        <v>144</v>
      </c>
      <c r="KJ21" s="65" t="str">
        <f>IFERROR(IF(KI21&gt;=5,VLOOKUP(KI21,Brutos!$K$3:$AE$10,MATCH(KH21,Brutos!$K$3:$AE$3,0),0),0),"")</f>
        <v/>
      </c>
      <c r="KK21" s="64"/>
      <c r="KL21" s="64"/>
      <c r="KM21" s="74" t="str">
        <f t="shared" si="19"/>
        <v/>
      </c>
      <c r="KN21" s="66"/>
      <c r="KO21" s="58"/>
      <c r="KP21" s="58"/>
      <c r="KQ21" s="58"/>
      <c r="KR21" s="63">
        <v>17</v>
      </c>
      <c r="KS21" s="64" t="s">
        <v>144</v>
      </c>
      <c r="KT21" s="64" t="s">
        <v>144</v>
      </c>
      <c r="KU21" s="65"/>
      <c r="KV21" s="64"/>
      <c r="KW21" s="64"/>
      <c r="KX21" s="65" t="s">
        <v>144</v>
      </c>
      <c r="KY21" s="65" t="str">
        <f>IFERROR(IF(KX21&gt;=5,VLOOKUP(KX21,Brutos!$K$3:$AE$10,MATCH(KW21,Brutos!$K$3:$AE$3,0),0),0),"")</f>
        <v/>
      </c>
      <c r="KZ21" s="64"/>
      <c r="LA21" s="64"/>
      <c r="LB21" s="74" t="str">
        <f t="shared" si="20"/>
        <v/>
      </c>
      <c r="LC21" s="66"/>
      <c r="LD21" s="347"/>
      <c r="LE21" s="58"/>
      <c r="LF21" s="58"/>
      <c r="LG21" s="63">
        <v>17</v>
      </c>
      <c r="LH21" s="64" t="s">
        <v>144</v>
      </c>
      <c r="LI21" s="64" t="s">
        <v>144</v>
      </c>
      <c r="LJ21" s="65"/>
      <c r="LK21" s="64"/>
      <c r="LL21" s="64"/>
      <c r="LM21" s="65" t="s">
        <v>144</v>
      </c>
      <c r="LN21" s="65" t="str">
        <f>IFERROR(IF(LM21&gt;=5,VLOOKUP(LM21,Brutos!$K$3:$AE$10,MATCH(LL21,Brutos!$K$3:$AE$3,0),0),0),"")</f>
        <v/>
      </c>
      <c r="LO21" s="64"/>
      <c r="LP21" s="64"/>
      <c r="LQ21" s="74" t="str">
        <f t="shared" si="21"/>
        <v/>
      </c>
      <c r="LR21" s="66"/>
      <c r="LS21" s="347"/>
      <c r="LT21" s="58"/>
      <c r="LU21" s="58"/>
      <c r="LV21" s="63">
        <v>17</v>
      </c>
      <c r="LW21" s="64" t="s">
        <v>144</v>
      </c>
      <c r="LX21" s="64" t="s">
        <v>144</v>
      </c>
      <c r="LY21" s="65"/>
      <c r="LZ21" s="64"/>
      <c r="MA21" s="64"/>
      <c r="MB21" s="65" t="s">
        <v>144</v>
      </c>
      <c r="MC21" s="65" t="str">
        <f>IFERROR(IF(MB21&gt;=5,VLOOKUP(MB21,Brutos!$K$3:$AE$10,MATCH(MA21,Brutos!$K$3:$AE$3,0),0),0),"")</f>
        <v/>
      </c>
      <c r="MD21" s="64"/>
      <c r="ME21" s="64"/>
      <c r="MF21" s="74" t="str">
        <f t="shared" si="22"/>
        <v/>
      </c>
      <c r="MG21" s="66"/>
      <c r="MH21" s="347"/>
      <c r="MI21" s="58"/>
      <c r="MJ21" s="58"/>
      <c r="MK21" s="489">
        <v>17</v>
      </c>
      <c r="ML21" s="490" t="s">
        <v>144</v>
      </c>
      <c r="MM21" s="490" t="s">
        <v>144</v>
      </c>
      <c r="MN21" s="491"/>
      <c r="MO21" s="490"/>
      <c r="MP21" s="490"/>
      <c r="MQ21" s="491" t="s">
        <v>144</v>
      </c>
      <c r="MR21" s="491"/>
      <c r="MS21" s="490"/>
      <c r="MT21" s="490"/>
      <c r="MU21" s="493"/>
      <c r="MV21" s="494"/>
      <c r="MW21" s="347"/>
    </row>
    <row r="22" spans="1:361">
      <c r="A22" s="347"/>
      <c r="B22" s="58"/>
      <c r="C22" s="58"/>
      <c r="D22" s="63">
        <v>18</v>
      </c>
      <c r="E22" s="64" t="s">
        <v>144</v>
      </c>
      <c r="F22" s="64" t="s">
        <v>144</v>
      </c>
      <c r="G22" s="65"/>
      <c r="H22" s="64"/>
      <c r="I22" s="64"/>
      <c r="J22" s="65" t="s">
        <v>144</v>
      </c>
      <c r="K22" s="65" t="str">
        <f>IFERROR(IF(J22&gt;=5,VLOOKUP(J22,Brutos!$K$3:$AE$10,MATCH(I22,Brutos!$K$3:$AE$3,0),0),0),"")</f>
        <v/>
      </c>
      <c r="L22" s="64"/>
      <c r="M22" s="64"/>
      <c r="N22" s="74" t="str">
        <f t="shared" si="0"/>
        <v/>
      </c>
      <c r="O22" s="66"/>
      <c r="P22" s="58"/>
      <c r="Q22" s="58"/>
      <c r="R22" s="58"/>
      <c r="S22" s="63">
        <v>18</v>
      </c>
      <c r="T22" s="64" t="s">
        <v>144</v>
      </c>
      <c r="U22" s="64" t="s">
        <v>144</v>
      </c>
      <c r="V22" s="65"/>
      <c r="W22" s="64"/>
      <c r="X22" s="64"/>
      <c r="Y22" s="65" t="s">
        <v>144</v>
      </c>
      <c r="Z22" s="65" t="str">
        <f>IFERROR(IF(Y22&gt;=5,VLOOKUP(Y22,Brutos!$K$3:$AE$10,MATCH(X22,Brutos!$K$3:$AE$3,0),0),0),"")</f>
        <v/>
      </c>
      <c r="AA22" s="64"/>
      <c r="AB22" s="64"/>
      <c r="AC22" s="74" t="str">
        <f t="shared" si="1"/>
        <v/>
      </c>
      <c r="AD22" s="66"/>
      <c r="AE22" s="58"/>
      <c r="AF22" s="58"/>
      <c r="AG22" s="58"/>
      <c r="AH22" s="63">
        <v>18</v>
      </c>
      <c r="AI22" s="64" t="s">
        <v>144</v>
      </c>
      <c r="AJ22" s="64" t="s">
        <v>144</v>
      </c>
      <c r="AK22" s="65"/>
      <c r="AL22" s="64"/>
      <c r="AM22" s="64"/>
      <c r="AN22" s="65" t="s">
        <v>144</v>
      </c>
      <c r="AO22" s="65" t="str">
        <f>IFERROR(IF(AN22&gt;=5,VLOOKUP(AN22,Brutos!$K$3:$AE$10,MATCH(AM22,Brutos!$K$3:$AE$3,0),0),0),"")</f>
        <v/>
      </c>
      <c r="AP22" s="64"/>
      <c r="AQ22" s="64"/>
      <c r="AR22" s="74" t="str">
        <f t="shared" si="2"/>
        <v/>
      </c>
      <c r="AS22" s="66"/>
      <c r="AT22" s="58"/>
      <c r="AU22" s="58"/>
      <c r="AV22" s="58"/>
      <c r="AW22" s="63">
        <v>18</v>
      </c>
      <c r="AX22" s="64" t="s">
        <v>144</v>
      </c>
      <c r="AY22" s="64" t="s">
        <v>144</v>
      </c>
      <c r="AZ22" s="65"/>
      <c r="BA22" s="64"/>
      <c r="BB22" s="64"/>
      <c r="BC22" s="65" t="s">
        <v>144</v>
      </c>
      <c r="BD22" s="65" t="str">
        <f>IFERROR(IF(BC22&gt;=5,VLOOKUP(BC22,Brutos!$K$3:$AE$10,MATCH(BB22,Brutos!$K$3:$AE$3,0),0),0),"")</f>
        <v/>
      </c>
      <c r="BE22" s="64"/>
      <c r="BF22" s="64"/>
      <c r="BG22" s="74" t="str">
        <f t="shared" si="3"/>
        <v/>
      </c>
      <c r="BH22" s="66"/>
      <c r="BI22" s="58"/>
      <c r="BJ22" s="58"/>
      <c r="BK22" s="58"/>
      <c r="BL22" s="63">
        <v>18</v>
      </c>
      <c r="BM22" s="64" t="s">
        <v>144</v>
      </c>
      <c r="BN22" s="64" t="s">
        <v>144</v>
      </c>
      <c r="BO22" s="65"/>
      <c r="BP22" s="64"/>
      <c r="BQ22" s="64"/>
      <c r="BR22" s="65" t="s">
        <v>144</v>
      </c>
      <c r="BS22" s="65" t="str">
        <f>IFERROR(IF(BR22&gt;=5,VLOOKUP(BR22,Brutos!$K$3:$AE$10,MATCH(BQ22,Brutos!$K$3:$AE$3,0),0),0),"")</f>
        <v/>
      </c>
      <c r="BT22" s="64"/>
      <c r="BU22" s="64"/>
      <c r="BV22" s="74" t="str">
        <f t="shared" si="4"/>
        <v/>
      </c>
      <c r="BW22" s="66"/>
      <c r="BX22" s="58"/>
      <c r="BY22" s="58"/>
      <c r="BZ22" s="58"/>
      <c r="CA22" s="63">
        <v>18</v>
      </c>
      <c r="CB22" s="64" t="s">
        <v>144</v>
      </c>
      <c r="CC22" s="64" t="s">
        <v>144</v>
      </c>
      <c r="CD22" s="65"/>
      <c r="CE22" s="64"/>
      <c r="CF22" s="64"/>
      <c r="CG22" s="65" t="s">
        <v>144</v>
      </c>
      <c r="CH22" s="65" t="str">
        <f>IFERROR(IF(CG22&gt;=5,VLOOKUP(CG22,Brutos!$K$3:$AE$10,MATCH(CF22,Brutos!$K$3:$AE$3,0),0),0),"")</f>
        <v/>
      </c>
      <c r="CI22" s="64"/>
      <c r="CJ22" s="64"/>
      <c r="CK22" s="74" t="str">
        <f t="shared" si="5"/>
        <v/>
      </c>
      <c r="CL22" s="66"/>
      <c r="CM22" s="58"/>
      <c r="CN22" s="58"/>
      <c r="CO22" s="58"/>
      <c r="CP22" s="63">
        <v>18</v>
      </c>
      <c r="CQ22" s="64" t="s">
        <v>144</v>
      </c>
      <c r="CR22" s="64" t="s">
        <v>144</v>
      </c>
      <c r="CS22" s="65"/>
      <c r="CT22" s="64"/>
      <c r="CU22" s="64"/>
      <c r="CV22" s="65" t="s">
        <v>144</v>
      </c>
      <c r="CW22" s="65" t="str">
        <f>IFERROR(IF(CV22&gt;=5,VLOOKUP(CV22,Brutos!$K$3:$AE$10,MATCH(CU22,Brutos!$K$3:$AE$3,0),0),0),"")</f>
        <v/>
      </c>
      <c r="CX22" s="64"/>
      <c r="CY22" s="64"/>
      <c r="CZ22" s="74" t="str">
        <f t="shared" si="6"/>
        <v/>
      </c>
      <c r="DA22" s="66"/>
      <c r="DB22" s="58"/>
      <c r="DC22" s="58"/>
      <c r="DD22" s="58"/>
      <c r="DE22" s="63">
        <v>18</v>
      </c>
      <c r="DF22" s="64" t="s">
        <v>144</v>
      </c>
      <c r="DG22" s="64" t="s">
        <v>144</v>
      </c>
      <c r="DH22" s="65"/>
      <c r="DI22" s="64"/>
      <c r="DJ22" s="64"/>
      <c r="DK22" s="65" t="s">
        <v>144</v>
      </c>
      <c r="DL22" s="65" t="str">
        <f>IFERROR(IF(DK22&gt;=5,VLOOKUP(DK22,Brutos!$K$3:$AE$10,MATCH(DJ22,Brutos!$K$3:$AE$3,0),0),0),"")</f>
        <v/>
      </c>
      <c r="DM22" s="64"/>
      <c r="DN22" s="64"/>
      <c r="DO22" s="74" t="str">
        <f t="shared" si="7"/>
        <v/>
      </c>
      <c r="DP22" s="66"/>
      <c r="DQ22" s="58"/>
      <c r="DR22" s="58"/>
      <c r="DS22" s="58"/>
      <c r="DT22" s="63">
        <v>18</v>
      </c>
      <c r="DU22" s="64" t="s">
        <v>144</v>
      </c>
      <c r="DV22" s="64" t="s">
        <v>144</v>
      </c>
      <c r="DW22" s="65"/>
      <c r="DX22" s="64"/>
      <c r="DY22" s="64"/>
      <c r="DZ22" s="65" t="s">
        <v>144</v>
      </c>
      <c r="EA22" s="65" t="str">
        <f>IFERROR(IF(DZ22&gt;=5,VLOOKUP(DZ22,Brutos!$K$3:$AE$10,MATCH(DY22,Brutos!$K$3:$AE$3,0),0),0),"")</f>
        <v/>
      </c>
      <c r="EB22" s="64"/>
      <c r="EC22" s="64"/>
      <c r="ED22" s="74" t="str">
        <f t="shared" si="8"/>
        <v/>
      </c>
      <c r="EE22" s="66"/>
      <c r="EF22" s="58"/>
      <c r="EG22" s="58"/>
      <c r="EH22" s="58"/>
      <c r="EI22" s="63">
        <v>18</v>
      </c>
      <c r="EJ22" s="64" t="s">
        <v>144</v>
      </c>
      <c r="EK22" s="64" t="s">
        <v>144</v>
      </c>
      <c r="EL22" s="65"/>
      <c r="EM22" s="64"/>
      <c r="EN22" s="64"/>
      <c r="EO22" s="65" t="s">
        <v>144</v>
      </c>
      <c r="EP22" s="65" t="str">
        <f>IFERROR(IF(EO22&gt;=5,VLOOKUP(EO22,Brutos!$K$3:$AE$10,MATCH(EN22,Brutos!$K$3:$AE$3,0),0),0),"")</f>
        <v/>
      </c>
      <c r="EQ22" s="64"/>
      <c r="ER22" s="64"/>
      <c r="ES22" s="74" t="str">
        <f t="shared" si="9"/>
        <v/>
      </c>
      <c r="ET22" s="66"/>
      <c r="EU22" s="58"/>
      <c r="EV22" s="58"/>
      <c r="EW22" s="58"/>
      <c r="EX22" s="63">
        <v>18</v>
      </c>
      <c r="EY22" s="64" t="s">
        <v>144</v>
      </c>
      <c r="EZ22" s="64" t="s">
        <v>144</v>
      </c>
      <c r="FA22" s="65"/>
      <c r="FB22" s="64"/>
      <c r="FC22" s="64"/>
      <c r="FD22" s="65" t="s">
        <v>144</v>
      </c>
      <c r="FE22" s="65" t="str">
        <f>IFERROR(IF(FD22&gt;=5,VLOOKUP(FD22,Brutos!$K$3:$AE$10,MATCH(FC22,Brutos!$K$3:$AE$3,0),0),0),"")</f>
        <v/>
      </c>
      <c r="FF22" s="64"/>
      <c r="FG22" s="64"/>
      <c r="FH22" s="74" t="str">
        <f t="shared" si="10"/>
        <v/>
      </c>
      <c r="FI22" s="66"/>
      <c r="FJ22" s="58"/>
      <c r="FK22" s="58"/>
      <c r="FL22" s="58"/>
      <c r="FM22" s="63">
        <v>18</v>
      </c>
      <c r="FN22" s="64" t="s">
        <v>144</v>
      </c>
      <c r="FO22" s="64" t="s">
        <v>144</v>
      </c>
      <c r="FP22" s="65"/>
      <c r="FQ22" s="64"/>
      <c r="FR22" s="64"/>
      <c r="FS22" s="65" t="s">
        <v>144</v>
      </c>
      <c r="FT22" s="65" t="str">
        <f>IFERROR(IF(FS22&gt;=5,VLOOKUP(FS22,Brutos!$K$3:$AE$10,MATCH(FR22,Brutos!$K$3:$AE$3,0),0),0),"")</f>
        <v/>
      </c>
      <c r="FU22" s="64"/>
      <c r="FV22" s="64"/>
      <c r="FW22" s="74" t="str">
        <f t="shared" si="11"/>
        <v/>
      </c>
      <c r="FX22" s="66"/>
      <c r="FY22" s="58"/>
      <c r="FZ22" s="58"/>
      <c r="GA22" s="58"/>
      <c r="GB22" s="63">
        <v>18</v>
      </c>
      <c r="GC22" s="64" t="s">
        <v>144</v>
      </c>
      <c r="GD22" s="64" t="s">
        <v>144</v>
      </c>
      <c r="GE22" s="65"/>
      <c r="GF22" s="64"/>
      <c r="GG22" s="64"/>
      <c r="GH22" s="65" t="s">
        <v>144</v>
      </c>
      <c r="GI22" s="65" t="str">
        <f>IFERROR(IF(GH22&gt;=5,VLOOKUP(GH22,Brutos!$K$3:$AE$10,MATCH(GG22,Brutos!$K$3:$AE$3,0),0),0),"")</f>
        <v/>
      </c>
      <c r="GJ22" s="64"/>
      <c r="GK22" s="64"/>
      <c r="GL22" s="74" t="str">
        <f t="shared" si="12"/>
        <v/>
      </c>
      <c r="GM22" s="66"/>
      <c r="GN22" s="58"/>
      <c r="GO22" s="58"/>
      <c r="GP22" s="58"/>
      <c r="GQ22" s="63">
        <v>18</v>
      </c>
      <c r="GR22" s="64" t="s">
        <v>144</v>
      </c>
      <c r="GS22" s="64" t="s">
        <v>144</v>
      </c>
      <c r="GT22" s="65"/>
      <c r="GU22" s="64"/>
      <c r="GV22" s="64"/>
      <c r="GW22" s="65" t="s">
        <v>144</v>
      </c>
      <c r="GX22" s="65" t="str">
        <f>IFERROR(IF(GW22&gt;=5,VLOOKUP(GW22,Brutos!$K$3:$AE$10,MATCH(GV22,Brutos!$K$3:$AE$3,0),0),0),"")</f>
        <v/>
      </c>
      <c r="GY22" s="64"/>
      <c r="GZ22" s="64"/>
      <c r="HA22" s="74" t="str">
        <f t="shared" si="13"/>
        <v/>
      </c>
      <c r="HB22" s="66"/>
      <c r="HC22" s="58"/>
      <c r="HD22" s="58"/>
      <c r="HE22" s="58"/>
      <c r="HF22" s="63">
        <v>18</v>
      </c>
      <c r="HG22" s="64" t="s">
        <v>144</v>
      </c>
      <c r="HH22" s="64" t="s">
        <v>144</v>
      </c>
      <c r="HI22" s="65"/>
      <c r="HJ22" s="64"/>
      <c r="HK22" s="64"/>
      <c r="HL22" s="65" t="s">
        <v>144</v>
      </c>
      <c r="HM22" s="65" t="str">
        <f>IFERROR(IF(HL22&gt;=5,VLOOKUP(HL22,Brutos!$K$3:$AE$10,MATCH(HK22,Brutos!$K$3:$AE$3,0),0),0),"")</f>
        <v/>
      </c>
      <c r="HN22" s="64"/>
      <c r="HO22" s="64"/>
      <c r="HP22" s="74" t="str">
        <f t="shared" si="14"/>
        <v/>
      </c>
      <c r="HQ22" s="66"/>
      <c r="HR22" s="58"/>
      <c r="HS22" s="58"/>
      <c r="HT22" s="58"/>
      <c r="HU22" s="63">
        <v>18</v>
      </c>
      <c r="HV22" s="64" t="s">
        <v>144</v>
      </c>
      <c r="HW22" s="64" t="s">
        <v>144</v>
      </c>
      <c r="HX22" s="65"/>
      <c r="HY22" s="64"/>
      <c r="HZ22" s="64"/>
      <c r="IA22" s="65" t="s">
        <v>144</v>
      </c>
      <c r="IB22" s="65" t="str">
        <f>IFERROR(IF(IA22&gt;=5,VLOOKUP(IA22,Brutos!$K$3:$AE$10,MATCH(HZ22,Brutos!$K$3:$AE$3,0),0),0),"")</f>
        <v/>
      </c>
      <c r="IC22" s="64"/>
      <c r="ID22" s="64"/>
      <c r="IE22" s="74" t="str">
        <f t="shared" si="15"/>
        <v/>
      </c>
      <c r="IF22" s="66"/>
      <c r="IG22" s="58"/>
      <c r="IH22" s="58"/>
      <c r="II22" s="58"/>
      <c r="IJ22" s="63">
        <v>18</v>
      </c>
      <c r="IK22" s="64" t="s">
        <v>144</v>
      </c>
      <c r="IL22" s="64" t="s">
        <v>144</v>
      </c>
      <c r="IM22" s="65"/>
      <c r="IN22" s="64"/>
      <c r="IO22" s="64"/>
      <c r="IP22" s="65" t="s">
        <v>144</v>
      </c>
      <c r="IQ22" s="65" t="str">
        <f>IFERROR(IF(IP22&gt;=5,VLOOKUP(IP22,Brutos!$K$3:$AE$10,MATCH(IO22,Brutos!$K$3:$AE$3,0),0),0),"")</f>
        <v/>
      </c>
      <c r="IR22" s="64"/>
      <c r="IS22" s="64"/>
      <c r="IT22" s="74" t="str">
        <f t="shared" si="16"/>
        <v/>
      </c>
      <c r="IU22" s="66"/>
      <c r="IV22" s="58"/>
      <c r="IW22" s="58"/>
      <c r="IX22" s="58"/>
      <c r="IY22" s="63">
        <v>18</v>
      </c>
      <c r="IZ22" s="64" t="s">
        <v>144</v>
      </c>
      <c r="JA22" s="64" t="s">
        <v>144</v>
      </c>
      <c r="JB22" s="65"/>
      <c r="JC22" s="64"/>
      <c r="JD22" s="64"/>
      <c r="JE22" s="65" t="s">
        <v>144</v>
      </c>
      <c r="JF22" s="65" t="str">
        <f>IFERROR(IF(JE22&gt;=5,VLOOKUP(JE22,Brutos!$K$3:$AE$10,MATCH(JD22,Brutos!$K$3:$AE$3,0),0),0),"")</f>
        <v/>
      </c>
      <c r="JG22" s="64"/>
      <c r="JH22" s="64"/>
      <c r="JI22" s="74" t="str">
        <f t="shared" si="17"/>
        <v/>
      </c>
      <c r="JJ22" s="66"/>
      <c r="JK22" s="58"/>
      <c r="JL22" s="58"/>
      <c r="JM22" s="58"/>
      <c r="JN22" s="63">
        <v>18</v>
      </c>
      <c r="JO22" s="64" t="s">
        <v>144</v>
      </c>
      <c r="JP22" s="64" t="s">
        <v>144</v>
      </c>
      <c r="JQ22" s="65"/>
      <c r="JR22" s="64"/>
      <c r="JS22" s="64"/>
      <c r="JT22" s="65" t="s">
        <v>144</v>
      </c>
      <c r="JU22" s="65" t="str">
        <f>IFERROR(IF(JT22&gt;=5,VLOOKUP(JT22,Brutos!$K$3:$AE$10,MATCH(JS22,Brutos!$K$3:$AE$3,0),0),0),"")</f>
        <v/>
      </c>
      <c r="JV22" s="64"/>
      <c r="JW22" s="64"/>
      <c r="JX22" s="74" t="str">
        <f t="shared" si="18"/>
        <v/>
      </c>
      <c r="JY22" s="66"/>
      <c r="JZ22" s="58"/>
      <c r="KA22" s="58"/>
      <c r="KB22" s="58"/>
      <c r="KC22" s="63">
        <v>18</v>
      </c>
      <c r="KD22" s="64" t="s">
        <v>144</v>
      </c>
      <c r="KE22" s="64" t="s">
        <v>144</v>
      </c>
      <c r="KF22" s="65"/>
      <c r="KG22" s="64"/>
      <c r="KH22" s="64"/>
      <c r="KI22" s="65" t="s">
        <v>144</v>
      </c>
      <c r="KJ22" s="65" t="str">
        <f>IFERROR(IF(KI22&gt;=5,VLOOKUP(KI22,Brutos!$K$3:$AE$10,MATCH(KH22,Brutos!$K$3:$AE$3,0),0),0),"")</f>
        <v/>
      </c>
      <c r="KK22" s="64"/>
      <c r="KL22" s="64"/>
      <c r="KM22" s="74" t="str">
        <f t="shared" si="19"/>
        <v/>
      </c>
      <c r="KN22" s="66"/>
      <c r="KO22" s="58"/>
      <c r="KP22" s="58"/>
      <c r="KQ22" s="58"/>
      <c r="KR22" s="63">
        <v>18</v>
      </c>
      <c r="KS22" s="64" t="s">
        <v>144</v>
      </c>
      <c r="KT22" s="64" t="s">
        <v>144</v>
      </c>
      <c r="KU22" s="65"/>
      <c r="KV22" s="64"/>
      <c r="KW22" s="64"/>
      <c r="KX22" s="65" t="s">
        <v>144</v>
      </c>
      <c r="KY22" s="65" t="str">
        <f>IFERROR(IF(KX22&gt;=5,VLOOKUP(KX22,Brutos!$K$3:$AE$10,MATCH(KW22,Brutos!$K$3:$AE$3,0),0),0),"")</f>
        <v/>
      </c>
      <c r="KZ22" s="64"/>
      <c r="LA22" s="64"/>
      <c r="LB22" s="74" t="str">
        <f t="shared" si="20"/>
        <v/>
      </c>
      <c r="LC22" s="66"/>
      <c r="LD22" s="347"/>
      <c r="LE22" s="58"/>
      <c r="LF22" s="58"/>
      <c r="LG22" s="63">
        <v>18</v>
      </c>
      <c r="LH22" s="64" t="s">
        <v>144</v>
      </c>
      <c r="LI22" s="64" t="s">
        <v>144</v>
      </c>
      <c r="LJ22" s="65"/>
      <c r="LK22" s="64"/>
      <c r="LL22" s="64"/>
      <c r="LM22" s="65" t="s">
        <v>144</v>
      </c>
      <c r="LN22" s="65" t="str">
        <f>IFERROR(IF(LM22&gt;=5,VLOOKUP(LM22,Brutos!$K$3:$AE$10,MATCH(LL22,Brutos!$K$3:$AE$3,0),0),0),"")</f>
        <v/>
      </c>
      <c r="LO22" s="64"/>
      <c r="LP22" s="64"/>
      <c r="LQ22" s="74" t="str">
        <f t="shared" si="21"/>
        <v/>
      </c>
      <c r="LR22" s="66"/>
      <c r="LS22" s="347"/>
      <c r="LT22" s="58"/>
      <c r="LU22" s="58"/>
      <c r="LV22" s="63">
        <v>18</v>
      </c>
      <c r="LW22" s="64" t="s">
        <v>144</v>
      </c>
      <c r="LX22" s="64" t="s">
        <v>144</v>
      </c>
      <c r="LY22" s="65"/>
      <c r="LZ22" s="64"/>
      <c r="MA22" s="64"/>
      <c r="MB22" s="65" t="s">
        <v>144</v>
      </c>
      <c r="MC22" s="65" t="str">
        <f>IFERROR(IF(MB22&gt;=5,VLOOKUP(MB22,Brutos!$K$3:$AE$10,MATCH(MA22,Brutos!$K$3:$AE$3,0),0),0),"")</f>
        <v/>
      </c>
      <c r="MD22" s="64"/>
      <c r="ME22" s="64"/>
      <c r="MF22" s="74" t="str">
        <f t="shared" si="22"/>
        <v/>
      </c>
      <c r="MG22" s="66"/>
      <c r="MH22" s="347"/>
      <c r="MI22" s="58"/>
      <c r="MJ22" s="58"/>
      <c r="MK22" s="489">
        <v>18</v>
      </c>
      <c r="ML22" s="490" t="s">
        <v>144</v>
      </c>
      <c r="MM22" s="490" t="s">
        <v>144</v>
      </c>
      <c r="MN22" s="491"/>
      <c r="MO22" s="490"/>
      <c r="MP22" s="490"/>
      <c r="MQ22" s="491" t="s">
        <v>144</v>
      </c>
      <c r="MR22" s="491"/>
      <c r="MS22" s="490"/>
      <c r="MT22" s="490"/>
      <c r="MU22" s="493"/>
      <c r="MV22" s="494"/>
      <c r="MW22" s="347"/>
    </row>
    <row r="23" spans="1:361">
      <c r="A23" s="347"/>
      <c r="B23" s="58"/>
      <c r="C23" s="58"/>
      <c r="D23" s="63">
        <v>19</v>
      </c>
      <c r="E23" s="64" t="s">
        <v>144</v>
      </c>
      <c r="F23" s="64" t="s">
        <v>144</v>
      </c>
      <c r="G23" s="65"/>
      <c r="H23" s="64"/>
      <c r="I23" s="64"/>
      <c r="J23" s="65" t="s">
        <v>144</v>
      </c>
      <c r="K23" s="65" t="str">
        <f>IFERROR(IF(J23&gt;=5,VLOOKUP(J23,Brutos!$K$3:$AE$10,MATCH(I23,Brutos!$K$3:$AE$3,0),0),0),"")</f>
        <v/>
      </c>
      <c r="L23" s="64"/>
      <c r="M23" s="64"/>
      <c r="N23" s="74" t="str">
        <f t="shared" si="0"/>
        <v/>
      </c>
      <c r="O23" s="66"/>
      <c r="P23" s="58"/>
      <c r="Q23" s="58"/>
      <c r="R23" s="58"/>
      <c r="S23" s="63">
        <v>19</v>
      </c>
      <c r="T23" s="64" t="s">
        <v>144</v>
      </c>
      <c r="U23" s="64" t="s">
        <v>144</v>
      </c>
      <c r="V23" s="65"/>
      <c r="W23" s="64"/>
      <c r="X23" s="64"/>
      <c r="Y23" s="65" t="s">
        <v>144</v>
      </c>
      <c r="Z23" s="65" t="str">
        <f>IFERROR(IF(Y23&gt;=5,VLOOKUP(Y23,Brutos!$K$3:$AE$10,MATCH(X23,Brutos!$K$3:$AE$3,0),0),0),"")</f>
        <v/>
      </c>
      <c r="AA23" s="64"/>
      <c r="AB23" s="64"/>
      <c r="AC23" s="74" t="str">
        <f t="shared" si="1"/>
        <v/>
      </c>
      <c r="AD23" s="66"/>
      <c r="AE23" s="58"/>
      <c r="AF23" s="58"/>
      <c r="AG23" s="58"/>
      <c r="AH23" s="63">
        <v>19</v>
      </c>
      <c r="AI23" s="64" t="s">
        <v>144</v>
      </c>
      <c r="AJ23" s="64" t="s">
        <v>144</v>
      </c>
      <c r="AK23" s="65"/>
      <c r="AL23" s="64"/>
      <c r="AM23" s="64"/>
      <c r="AN23" s="65" t="s">
        <v>144</v>
      </c>
      <c r="AO23" s="65" t="str">
        <f>IFERROR(IF(AN23&gt;=5,VLOOKUP(AN23,Brutos!$K$3:$AE$10,MATCH(AM23,Brutos!$K$3:$AE$3,0),0),0),"")</f>
        <v/>
      </c>
      <c r="AP23" s="64"/>
      <c r="AQ23" s="64"/>
      <c r="AR23" s="74" t="str">
        <f t="shared" si="2"/>
        <v/>
      </c>
      <c r="AS23" s="66"/>
      <c r="AT23" s="58"/>
      <c r="AU23" s="58"/>
      <c r="AV23" s="58"/>
      <c r="AW23" s="63">
        <v>19</v>
      </c>
      <c r="AX23" s="64" t="s">
        <v>144</v>
      </c>
      <c r="AY23" s="64" t="s">
        <v>144</v>
      </c>
      <c r="AZ23" s="65"/>
      <c r="BA23" s="64"/>
      <c r="BB23" s="64"/>
      <c r="BC23" s="65" t="s">
        <v>144</v>
      </c>
      <c r="BD23" s="65" t="str">
        <f>IFERROR(IF(BC23&gt;=5,VLOOKUP(BC23,Brutos!$K$3:$AE$10,MATCH(BB23,Brutos!$K$3:$AE$3,0),0),0),"")</f>
        <v/>
      </c>
      <c r="BE23" s="64"/>
      <c r="BF23" s="64"/>
      <c r="BG23" s="74" t="str">
        <f t="shared" si="3"/>
        <v/>
      </c>
      <c r="BH23" s="66"/>
      <c r="BI23" s="58"/>
      <c r="BJ23" s="58"/>
      <c r="BK23" s="58"/>
      <c r="BL23" s="63">
        <v>19</v>
      </c>
      <c r="BM23" s="64" t="s">
        <v>144</v>
      </c>
      <c r="BN23" s="64" t="s">
        <v>144</v>
      </c>
      <c r="BO23" s="65"/>
      <c r="BP23" s="64"/>
      <c r="BQ23" s="64"/>
      <c r="BR23" s="65" t="s">
        <v>144</v>
      </c>
      <c r="BS23" s="65" t="str">
        <f>IFERROR(IF(BR23&gt;=5,VLOOKUP(BR23,Brutos!$K$3:$AE$10,MATCH(BQ23,Brutos!$K$3:$AE$3,0),0),0),"")</f>
        <v/>
      </c>
      <c r="BT23" s="64"/>
      <c r="BU23" s="64"/>
      <c r="BV23" s="74" t="str">
        <f t="shared" si="4"/>
        <v/>
      </c>
      <c r="BW23" s="66"/>
      <c r="BX23" s="58"/>
      <c r="BY23" s="58"/>
      <c r="BZ23" s="58"/>
      <c r="CA23" s="63">
        <v>19</v>
      </c>
      <c r="CB23" s="64" t="s">
        <v>144</v>
      </c>
      <c r="CC23" s="64" t="s">
        <v>144</v>
      </c>
      <c r="CD23" s="65"/>
      <c r="CE23" s="64"/>
      <c r="CF23" s="64"/>
      <c r="CG23" s="65" t="s">
        <v>144</v>
      </c>
      <c r="CH23" s="65" t="str">
        <f>IFERROR(IF(CG23&gt;=5,VLOOKUP(CG23,Brutos!$K$3:$AE$10,MATCH(CF23,Brutos!$K$3:$AE$3,0),0),0),"")</f>
        <v/>
      </c>
      <c r="CI23" s="64"/>
      <c r="CJ23" s="64"/>
      <c r="CK23" s="74" t="str">
        <f t="shared" si="5"/>
        <v/>
      </c>
      <c r="CL23" s="66"/>
      <c r="CM23" s="58"/>
      <c r="CN23" s="58"/>
      <c r="CO23" s="58"/>
      <c r="CP23" s="63">
        <v>19</v>
      </c>
      <c r="CQ23" s="64" t="s">
        <v>144</v>
      </c>
      <c r="CR23" s="64" t="s">
        <v>144</v>
      </c>
      <c r="CS23" s="65"/>
      <c r="CT23" s="64"/>
      <c r="CU23" s="64"/>
      <c r="CV23" s="65" t="s">
        <v>144</v>
      </c>
      <c r="CW23" s="65" t="str">
        <f>IFERROR(IF(CV23&gt;=5,VLOOKUP(CV23,Brutos!$K$3:$AE$10,MATCH(CU23,Brutos!$K$3:$AE$3,0),0),0),"")</f>
        <v/>
      </c>
      <c r="CX23" s="64"/>
      <c r="CY23" s="64"/>
      <c r="CZ23" s="74" t="str">
        <f t="shared" si="6"/>
        <v/>
      </c>
      <c r="DA23" s="66"/>
      <c r="DB23" s="58"/>
      <c r="DC23" s="58"/>
      <c r="DD23" s="58"/>
      <c r="DE23" s="63">
        <v>19</v>
      </c>
      <c r="DF23" s="64" t="s">
        <v>144</v>
      </c>
      <c r="DG23" s="64" t="s">
        <v>144</v>
      </c>
      <c r="DH23" s="65"/>
      <c r="DI23" s="64"/>
      <c r="DJ23" s="64"/>
      <c r="DK23" s="65" t="s">
        <v>144</v>
      </c>
      <c r="DL23" s="65" t="str">
        <f>IFERROR(IF(DK23&gt;=5,VLOOKUP(DK23,Brutos!$K$3:$AE$10,MATCH(DJ23,Brutos!$K$3:$AE$3,0),0),0),"")</f>
        <v/>
      </c>
      <c r="DM23" s="64"/>
      <c r="DN23" s="64"/>
      <c r="DO23" s="74" t="str">
        <f t="shared" si="7"/>
        <v/>
      </c>
      <c r="DP23" s="66"/>
      <c r="DQ23" s="58"/>
      <c r="DR23" s="58"/>
      <c r="DS23" s="58"/>
      <c r="DT23" s="63">
        <v>19</v>
      </c>
      <c r="DU23" s="64" t="s">
        <v>144</v>
      </c>
      <c r="DV23" s="64" t="s">
        <v>144</v>
      </c>
      <c r="DW23" s="65"/>
      <c r="DX23" s="64"/>
      <c r="DY23" s="64"/>
      <c r="DZ23" s="65" t="s">
        <v>144</v>
      </c>
      <c r="EA23" s="65" t="str">
        <f>IFERROR(IF(DZ23&gt;=5,VLOOKUP(DZ23,Brutos!$K$3:$AE$10,MATCH(DY23,Brutos!$K$3:$AE$3,0),0),0),"")</f>
        <v/>
      </c>
      <c r="EB23" s="64"/>
      <c r="EC23" s="64"/>
      <c r="ED23" s="74" t="str">
        <f t="shared" si="8"/>
        <v/>
      </c>
      <c r="EE23" s="66"/>
      <c r="EF23" s="58"/>
      <c r="EG23" s="58"/>
      <c r="EH23" s="58"/>
      <c r="EI23" s="63">
        <v>19</v>
      </c>
      <c r="EJ23" s="64" t="s">
        <v>144</v>
      </c>
      <c r="EK23" s="64" t="s">
        <v>144</v>
      </c>
      <c r="EL23" s="65"/>
      <c r="EM23" s="64"/>
      <c r="EN23" s="64"/>
      <c r="EO23" s="65" t="s">
        <v>144</v>
      </c>
      <c r="EP23" s="65" t="str">
        <f>IFERROR(IF(EO23&gt;=5,VLOOKUP(EO23,Brutos!$K$3:$AE$10,MATCH(EN23,Brutos!$K$3:$AE$3,0),0),0),"")</f>
        <v/>
      </c>
      <c r="EQ23" s="64"/>
      <c r="ER23" s="64"/>
      <c r="ES23" s="74" t="str">
        <f t="shared" si="9"/>
        <v/>
      </c>
      <c r="ET23" s="66"/>
      <c r="EU23" s="58"/>
      <c r="EV23" s="58"/>
      <c r="EW23" s="58"/>
      <c r="EX23" s="63">
        <v>19</v>
      </c>
      <c r="EY23" s="64" t="s">
        <v>144</v>
      </c>
      <c r="EZ23" s="64" t="s">
        <v>144</v>
      </c>
      <c r="FA23" s="65"/>
      <c r="FB23" s="64"/>
      <c r="FC23" s="64"/>
      <c r="FD23" s="65" t="s">
        <v>144</v>
      </c>
      <c r="FE23" s="65" t="str">
        <f>IFERROR(IF(FD23&gt;=5,VLOOKUP(FD23,Brutos!$K$3:$AE$10,MATCH(FC23,Brutos!$K$3:$AE$3,0),0),0),"")</f>
        <v/>
      </c>
      <c r="FF23" s="64"/>
      <c r="FG23" s="64"/>
      <c r="FH23" s="74" t="str">
        <f t="shared" si="10"/>
        <v/>
      </c>
      <c r="FI23" s="66"/>
      <c r="FJ23" s="58"/>
      <c r="FK23" s="58"/>
      <c r="FL23" s="58"/>
      <c r="FM23" s="63">
        <v>19</v>
      </c>
      <c r="FN23" s="64" t="s">
        <v>144</v>
      </c>
      <c r="FO23" s="64" t="s">
        <v>144</v>
      </c>
      <c r="FP23" s="65"/>
      <c r="FQ23" s="64"/>
      <c r="FR23" s="64"/>
      <c r="FS23" s="65" t="s">
        <v>144</v>
      </c>
      <c r="FT23" s="65" t="str">
        <f>IFERROR(IF(FS23&gt;=5,VLOOKUP(FS23,Brutos!$K$3:$AE$10,MATCH(FR23,Brutos!$K$3:$AE$3,0),0),0),"")</f>
        <v/>
      </c>
      <c r="FU23" s="64"/>
      <c r="FV23" s="64"/>
      <c r="FW23" s="74" t="str">
        <f t="shared" si="11"/>
        <v/>
      </c>
      <c r="FX23" s="66"/>
      <c r="FY23" s="58"/>
      <c r="FZ23" s="58"/>
      <c r="GA23" s="58"/>
      <c r="GB23" s="63">
        <v>19</v>
      </c>
      <c r="GC23" s="64" t="s">
        <v>144</v>
      </c>
      <c r="GD23" s="64" t="s">
        <v>144</v>
      </c>
      <c r="GE23" s="65"/>
      <c r="GF23" s="64"/>
      <c r="GG23" s="64"/>
      <c r="GH23" s="65" t="s">
        <v>144</v>
      </c>
      <c r="GI23" s="65" t="str">
        <f>IFERROR(IF(GH23&gt;=5,VLOOKUP(GH23,Brutos!$K$3:$AE$10,MATCH(GG23,Brutos!$K$3:$AE$3,0),0),0),"")</f>
        <v/>
      </c>
      <c r="GJ23" s="64"/>
      <c r="GK23" s="64"/>
      <c r="GL23" s="74" t="str">
        <f t="shared" si="12"/>
        <v/>
      </c>
      <c r="GM23" s="66"/>
      <c r="GN23" s="58"/>
      <c r="GO23" s="58"/>
      <c r="GP23" s="58"/>
      <c r="GQ23" s="63">
        <v>19</v>
      </c>
      <c r="GR23" s="64" t="s">
        <v>144</v>
      </c>
      <c r="GS23" s="64" t="s">
        <v>144</v>
      </c>
      <c r="GT23" s="65"/>
      <c r="GU23" s="64"/>
      <c r="GV23" s="64"/>
      <c r="GW23" s="65" t="s">
        <v>144</v>
      </c>
      <c r="GX23" s="65" t="str">
        <f>IFERROR(IF(GW23&gt;=5,VLOOKUP(GW23,Brutos!$K$3:$AE$10,MATCH(GV23,Brutos!$K$3:$AE$3,0),0),0),"")</f>
        <v/>
      </c>
      <c r="GY23" s="64"/>
      <c r="GZ23" s="64"/>
      <c r="HA23" s="74" t="str">
        <f t="shared" si="13"/>
        <v/>
      </c>
      <c r="HB23" s="66"/>
      <c r="HC23" s="58"/>
      <c r="HD23" s="58"/>
      <c r="HE23" s="58"/>
      <c r="HF23" s="63">
        <v>19</v>
      </c>
      <c r="HG23" s="64" t="s">
        <v>144</v>
      </c>
      <c r="HH23" s="64" t="s">
        <v>144</v>
      </c>
      <c r="HI23" s="65"/>
      <c r="HJ23" s="64"/>
      <c r="HK23" s="64"/>
      <c r="HL23" s="65" t="s">
        <v>144</v>
      </c>
      <c r="HM23" s="65" t="str">
        <f>IFERROR(IF(HL23&gt;=5,VLOOKUP(HL23,Brutos!$K$3:$AE$10,MATCH(HK23,Brutos!$K$3:$AE$3,0),0),0),"")</f>
        <v/>
      </c>
      <c r="HN23" s="64"/>
      <c r="HO23" s="64"/>
      <c r="HP23" s="74" t="str">
        <f t="shared" si="14"/>
        <v/>
      </c>
      <c r="HQ23" s="66"/>
      <c r="HR23" s="58"/>
      <c r="HS23" s="58"/>
      <c r="HT23" s="58"/>
      <c r="HU23" s="63">
        <v>19</v>
      </c>
      <c r="HV23" s="64" t="s">
        <v>144</v>
      </c>
      <c r="HW23" s="64" t="s">
        <v>144</v>
      </c>
      <c r="HX23" s="65"/>
      <c r="HY23" s="64"/>
      <c r="HZ23" s="64"/>
      <c r="IA23" s="65" t="s">
        <v>144</v>
      </c>
      <c r="IB23" s="65" t="str">
        <f>IFERROR(IF(IA23&gt;=5,VLOOKUP(IA23,Brutos!$K$3:$AE$10,MATCH(HZ23,Brutos!$K$3:$AE$3,0),0),0),"")</f>
        <v/>
      </c>
      <c r="IC23" s="64"/>
      <c r="ID23" s="64"/>
      <c r="IE23" s="74" t="str">
        <f t="shared" si="15"/>
        <v/>
      </c>
      <c r="IF23" s="66"/>
      <c r="IG23" s="58"/>
      <c r="IH23" s="58"/>
      <c r="II23" s="58"/>
      <c r="IJ23" s="63">
        <v>19</v>
      </c>
      <c r="IK23" s="64" t="s">
        <v>144</v>
      </c>
      <c r="IL23" s="64" t="s">
        <v>144</v>
      </c>
      <c r="IM23" s="65"/>
      <c r="IN23" s="64"/>
      <c r="IO23" s="64"/>
      <c r="IP23" s="65" t="s">
        <v>144</v>
      </c>
      <c r="IQ23" s="65" t="str">
        <f>IFERROR(IF(IP23&gt;=5,VLOOKUP(IP23,Brutos!$K$3:$AE$10,MATCH(IO23,Brutos!$K$3:$AE$3,0),0),0),"")</f>
        <v/>
      </c>
      <c r="IR23" s="64"/>
      <c r="IS23" s="64"/>
      <c r="IT23" s="74" t="str">
        <f t="shared" si="16"/>
        <v/>
      </c>
      <c r="IU23" s="66"/>
      <c r="IV23" s="58"/>
      <c r="IW23" s="58"/>
      <c r="IX23" s="58"/>
      <c r="IY23" s="63">
        <v>19</v>
      </c>
      <c r="IZ23" s="64" t="s">
        <v>144</v>
      </c>
      <c r="JA23" s="64" t="s">
        <v>144</v>
      </c>
      <c r="JB23" s="65"/>
      <c r="JC23" s="64"/>
      <c r="JD23" s="64"/>
      <c r="JE23" s="65" t="s">
        <v>144</v>
      </c>
      <c r="JF23" s="65" t="str">
        <f>IFERROR(IF(JE23&gt;=5,VLOOKUP(JE23,Brutos!$K$3:$AE$10,MATCH(JD23,Brutos!$K$3:$AE$3,0),0),0),"")</f>
        <v/>
      </c>
      <c r="JG23" s="64"/>
      <c r="JH23" s="64"/>
      <c r="JI23" s="74" t="str">
        <f t="shared" si="17"/>
        <v/>
      </c>
      <c r="JJ23" s="66"/>
      <c r="JK23" s="58"/>
      <c r="JL23" s="58"/>
      <c r="JM23" s="58"/>
      <c r="JN23" s="63">
        <v>19</v>
      </c>
      <c r="JO23" s="64" t="s">
        <v>144</v>
      </c>
      <c r="JP23" s="64" t="s">
        <v>144</v>
      </c>
      <c r="JQ23" s="65"/>
      <c r="JR23" s="64"/>
      <c r="JS23" s="64"/>
      <c r="JT23" s="65" t="s">
        <v>144</v>
      </c>
      <c r="JU23" s="65" t="str">
        <f>IFERROR(IF(JT23&gt;=5,VLOOKUP(JT23,Brutos!$K$3:$AE$10,MATCH(JS23,Brutos!$K$3:$AE$3,0),0),0),"")</f>
        <v/>
      </c>
      <c r="JV23" s="64"/>
      <c r="JW23" s="64"/>
      <c r="JX23" s="74" t="str">
        <f t="shared" si="18"/>
        <v/>
      </c>
      <c r="JY23" s="66"/>
      <c r="JZ23" s="58"/>
      <c r="KA23" s="58"/>
      <c r="KB23" s="58"/>
      <c r="KC23" s="63">
        <v>19</v>
      </c>
      <c r="KD23" s="64" t="s">
        <v>144</v>
      </c>
      <c r="KE23" s="64" t="s">
        <v>144</v>
      </c>
      <c r="KF23" s="65"/>
      <c r="KG23" s="64"/>
      <c r="KH23" s="64"/>
      <c r="KI23" s="65" t="s">
        <v>144</v>
      </c>
      <c r="KJ23" s="65" t="str">
        <f>IFERROR(IF(KI23&gt;=5,VLOOKUP(KI23,Brutos!$K$3:$AE$10,MATCH(KH23,Brutos!$K$3:$AE$3,0),0),0),"")</f>
        <v/>
      </c>
      <c r="KK23" s="64"/>
      <c r="KL23" s="64"/>
      <c r="KM23" s="74" t="str">
        <f t="shared" si="19"/>
        <v/>
      </c>
      <c r="KN23" s="66"/>
      <c r="KO23" s="58"/>
      <c r="KP23" s="58"/>
      <c r="KQ23" s="58"/>
      <c r="KR23" s="63">
        <v>19</v>
      </c>
      <c r="KS23" s="64" t="s">
        <v>144</v>
      </c>
      <c r="KT23" s="64" t="s">
        <v>144</v>
      </c>
      <c r="KU23" s="65"/>
      <c r="KV23" s="64"/>
      <c r="KW23" s="64"/>
      <c r="KX23" s="65" t="s">
        <v>144</v>
      </c>
      <c r="KY23" s="65" t="str">
        <f>IFERROR(IF(KX23&gt;=5,VLOOKUP(KX23,Brutos!$K$3:$AE$10,MATCH(KW23,Brutos!$K$3:$AE$3,0),0),0),"")</f>
        <v/>
      </c>
      <c r="KZ23" s="64"/>
      <c r="LA23" s="64"/>
      <c r="LB23" s="74" t="str">
        <f t="shared" si="20"/>
        <v/>
      </c>
      <c r="LC23" s="66"/>
      <c r="LD23" s="347"/>
      <c r="LE23" s="58"/>
      <c r="LF23" s="58"/>
      <c r="LG23" s="63">
        <v>19</v>
      </c>
      <c r="LH23" s="64" t="s">
        <v>144</v>
      </c>
      <c r="LI23" s="64" t="s">
        <v>144</v>
      </c>
      <c r="LJ23" s="65"/>
      <c r="LK23" s="64"/>
      <c r="LL23" s="64"/>
      <c r="LM23" s="65" t="s">
        <v>144</v>
      </c>
      <c r="LN23" s="65" t="str">
        <f>IFERROR(IF(LM23&gt;=5,VLOOKUP(LM23,Brutos!$K$3:$AE$10,MATCH(LL23,Brutos!$K$3:$AE$3,0),0),0),"")</f>
        <v/>
      </c>
      <c r="LO23" s="64"/>
      <c r="LP23" s="64"/>
      <c r="LQ23" s="74" t="str">
        <f t="shared" si="21"/>
        <v/>
      </c>
      <c r="LR23" s="66"/>
      <c r="LS23" s="347"/>
      <c r="LT23" s="58"/>
      <c r="LU23" s="58"/>
      <c r="LV23" s="63">
        <v>19</v>
      </c>
      <c r="LW23" s="64" t="s">
        <v>144</v>
      </c>
      <c r="LX23" s="64" t="s">
        <v>144</v>
      </c>
      <c r="LY23" s="65"/>
      <c r="LZ23" s="64"/>
      <c r="MA23" s="64"/>
      <c r="MB23" s="65" t="s">
        <v>144</v>
      </c>
      <c r="MC23" s="65" t="str">
        <f>IFERROR(IF(MB23&gt;=5,VLOOKUP(MB23,Brutos!$K$3:$AE$10,MATCH(MA23,Brutos!$K$3:$AE$3,0),0),0),"")</f>
        <v/>
      </c>
      <c r="MD23" s="64"/>
      <c r="ME23" s="64"/>
      <c r="MF23" s="74" t="str">
        <f t="shared" si="22"/>
        <v/>
      </c>
      <c r="MG23" s="66"/>
      <c r="MH23" s="347"/>
      <c r="MI23" s="58"/>
      <c r="MJ23" s="58"/>
      <c r="MK23" s="489">
        <v>19</v>
      </c>
      <c r="ML23" s="490" t="s">
        <v>144</v>
      </c>
      <c r="MM23" s="490" t="s">
        <v>144</v>
      </c>
      <c r="MN23" s="491"/>
      <c r="MO23" s="490"/>
      <c r="MP23" s="490"/>
      <c r="MQ23" s="491" t="s">
        <v>144</v>
      </c>
      <c r="MR23" s="491"/>
      <c r="MS23" s="490"/>
      <c r="MT23" s="490"/>
      <c r="MU23" s="493"/>
      <c r="MV23" s="494"/>
      <c r="MW23" s="347"/>
    </row>
    <row r="24" spans="1:361" ht="17" thickBot="1">
      <c r="A24" s="347"/>
      <c r="B24" s="58"/>
      <c r="C24" s="58"/>
      <c r="D24" s="67">
        <v>20</v>
      </c>
      <c r="E24" s="68" t="s">
        <v>144</v>
      </c>
      <c r="F24" s="68" t="s">
        <v>144</v>
      </c>
      <c r="G24" s="69"/>
      <c r="H24" s="68"/>
      <c r="I24" s="68"/>
      <c r="J24" s="69" t="s">
        <v>144</v>
      </c>
      <c r="K24" s="69" t="str">
        <f>IFERROR(IF(J24&gt;=5,VLOOKUP(J24,Brutos!$K$3:$AE$10,MATCH(I24,Brutos!$K$3:$AE$3,0),0),0),"")</f>
        <v/>
      </c>
      <c r="L24" s="68"/>
      <c r="M24" s="68"/>
      <c r="N24" s="78" t="str">
        <f t="shared" si="0"/>
        <v/>
      </c>
      <c r="O24" s="70"/>
      <c r="P24" s="58"/>
      <c r="Q24" s="58"/>
      <c r="R24" s="58"/>
      <c r="S24" s="67">
        <v>20</v>
      </c>
      <c r="T24" s="68" t="s">
        <v>144</v>
      </c>
      <c r="U24" s="68" t="s">
        <v>144</v>
      </c>
      <c r="V24" s="69"/>
      <c r="W24" s="68"/>
      <c r="X24" s="68"/>
      <c r="Y24" s="69" t="s">
        <v>144</v>
      </c>
      <c r="Z24" s="69" t="str">
        <f>IFERROR(IF(Y24&gt;=5,VLOOKUP(Y24,Brutos!$K$3:$AE$10,MATCH(X24,Brutos!$K$3:$AE$3,0),0),0),"")</f>
        <v/>
      </c>
      <c r="AA24" s="68"/>
      <c r="AB24" s="68"/>
      <c r="AC24" s="78" t="str">
        <f t="shared" si="1"/>
        <v/>
      </c>
      <c r="AD24" s="70"/>
      <c r="AE24" s="58"/>
      <c r="AF24" s="58"/>
      <c r="AG24" s="58"/>
      <c r="AH24" s="67">
        <v>20</v>
      </c>
      <c r="AI24" s="68" t="s">
        <v>144</v>
      </c>
      <c r="AJ24" s="68" t="s">
        <v>144</v>
      </c>
      <c r="AK24" s="69"/>
      <c r="AL24" s="68"/>
      <c r="AM24" s="68"/>
      <c r="AN24" s="69" t="s">
        <v>144</v>
      </c>
      <c r="AO24" s="69" t="str">
        <f>IFERROR(IF(AN24&gt;=5,VLOOKUP(AN24,Brutos!$K$3:$AE$10,MATCH(AM24,Brutos!$K$3:$AE$3,0),0),0),"")</f>
        <v/>
      </c>
      <c r="AP24" s="68"/>
      <c r="AQ24" s="68"/>
      <c r="AR24" s="78" t="str">
        <f t="shared" si="2"/>
        <v/>
      </c>
      <c r="AS24" s="70"/>
      <c r="AT24" s="58"/>
      <c r="AU24" s="58"/>
      <c r="AV24" s="58"/>
      <c r="AW24" s="67">
        <v>20</v>
      </c>
      <c r="AX24" s="68" t="s">
        <v>144</v>
      </c>
      <c r="AY24" s="68" t="s">
        <v>144</v>
      </c>
      <c r="AZ24" s="69"/>
      <c r="BA24" s="68"/>
      <c r="BB24" s="68"/>
      <c r="BC24" s="69" t="s">
        <v>144</v>
      </c>
      <c r="BD24" s="69" t="str">
        <f>IFERROR(IF(BC24&gt;=5,VLOOKUP(BC24,Brutos!$K$3:$AE$10,MATCH(BB24,Brutos!$K$3:$AE$3,0),0),0),"")</f>
        <v/>
      </c>
      <c r="BE24" s="68"/>
      <c r="BF24" s="68"/>
      <c r="BG24" s="78" t="str">
        <f t="shared" si="3"/>
        <v/>
      </c>
      <c r="BH24" s="70"/>
      <c r="BI24" s="58"/>
      <c r="BJ24" s="58"/>
      <c r="BK24" s="58"/>
      <c r="BL24" s="67">
        <v>20</v>
      </c>
      <c r="BM24" s="68" t="s">
        <v>144</v>
      </c>
      <c r="BN24" s="68" t="s">
        <v>144</v>
      </c>
      <c r="BO24" s="69"/>
      <c r="BP24" s="68"/>
      <c r="BQ24" s="68"/>
      <c r="BR24" s="69" t="s">
        <v>144</v>
      </c>
      <c r="BS24" s="69" t="str">
        <f>IFERROR(IF(BR24&gt;=5,VLOOKUP(BR24,Brutos!$K$3:$AE$10,MATCH(BQ24,Brutos!$K$3:$AE$3,0),0),0),"")</f>
        <v/>
      </c>
      <c r="BT24" s="68"/>
      <c r="BU24" s="68"/>
      <c r="BV24" s="78" t="str">
        <f t="shared" si="4"/>
        <v/>
      </c>
      <c r="BW24" s="70"/>
      <c r="BX24" s="58"/>
      <c r="BY24" s="58"/>
      <c r="BZ24" s="58"/>
      <c r="CA24" s="67">
        <v>20</v>
      </c>
      <c r="CB24" s="68" t="s">
        <v>144</v>
      </c>
      <c r="CC24" s="68" t="s">
        <v>144</v>
      </c>
      <c r="CD24" s="69"/>
      <c r="CE24" s="68"/>
      <c r="CF24" s="68"/>
      <c r="CG24" s="69" t="s">
        <v>144</v>
      </c>
      <c r="CH24" s="69" t="str">
        <f>IFERROR(IF(CG24&gt;=5,VLOOKUP(CG24,Brutos!$K$3:$AE$10,MATCH(CF24,Brutos!$K$3:$AE$3,0),0),0),"")</f>
        <v/>
      </c>
      <c r="CI24" s="68"/>
      <c r="CJ24" s="68"/>
      <c r="CK24" s="78" t="str">
        <f t="shared" si="5"/>
        <v/>
      </c>
      <c r="CL24" s="70"/>
      <c r="CM24" s="58"/>
      <c r="CN24" s="58"/>
      <c r="CO24" s="58"/>
      <c r="CP24" s="67">
        <v>20</v>
      </c>
      <c r="CQ24" s="68" t="s">
        <v>144</v>
      </c>
      <c r="CR24" s="68" t="s">
        <v>144</v>
      </c>
      <c r="CS24" s="69"/>
      <c r="CT24" s="68"/>
      <c r="CU24" s="68"/>
      <c r="CV24" s="69" t="s">
        <v>144</v>
      </c>
      <c r="CW24" s="69" t="str">
        <f>IFERROR(IF(CV24&gt;=5,VLOOKUP(CV24,Brutos!$K$3:$AE$10,MATCH(CU24,Brutos!$K$3:$AE$3,0),0),0),"")</f>
        <v/>
      </c>
      <c r="CX24" s="68"/>
      <c r="CY24" s="68"/>
      <c r="CZ24" s="78" t="str">
        <f t="shared" si="6"/>
        <v/>
      </c>
      <c r="DA24" s="70"/>
      <c r="DB24" s="58"/>
      <c r="DC24" s="58"/>
      <c r="DD24" s="58"/>
      <c r="DE24" s="67">
        <v>20</v>
      </c>
      <c r="DF24" s="68" t="s">
        <v>144</v>
      </c>
      <c r="DG24" s="68" t="s">
        <v>144</v>
      </c>
      <c r="DH24" s="69"/>
      <c r="DI24" s="68"/>
      <c r="DJ24" s="68"/>
      <c r="DK24" s="69" t="s">
        <v>144</v>
      </c>
      <c r="DL24" s="69" t="str">
        <f>IFERROR(IF(DK24&gt;=5,VLOOKUP(DK24,Brutos!$K$3:$AE$10,MATCH(DJ24,Brutos!$K$3:$AE$3,0),0),0),"")</f>
        <v/>
      </c>
      <c r="DM24" s="68"/>
      <c r="DN24" s="68"/>
      <c r="DO24" s="78" t="str">
        <f t="shared" si="7"/>
        <v/>
      </c>
      <c r="DP24" s="70"/>
      <c r="DQ24" s="58"/>
      <c r="DR24" s="58"/>
      <c r="DS24" s="58"/>
      <c r="DT24" s="67">
        <v>20</v>
      </c>
      <c r="DU24" s="68" t="s">
        <v>144</v>
      </c>
      <c r="DV24" s="68" t="s">
        <v>144</v>
      </c>
      <c r="DW24" s="69"/>
      <c r="DX24" s="68"/>
      <c r="DY24" s="68"/>
      <c r="DZ24" s="69" t="s">
        <v>144</v>
      </c>
      <c r="EA24" s="69" t="str">
        <f>IFERROR(IF(DZ24&gt;=5,VLOOKUP(DZ24,Brutos!$K$3:$AE$10,MATCH(DY24,Brutos!$K$3:$AE$3,0),0),0),"")</f>
        <v/>
      </c>
      <c r="EB24" s="68"/>
      <c r="EC24" s="68"/>
      <c r="ED24" s="78" t="str">
        <f t="shared" si="8"/>
        <v/>
      </c>
      <c r="EE24" s="70"/>
      <c r="EF24" s="58"/>
      <c r="EG24" s="58"/>
      <c r="EH24" s="58"/>
      <c r="EI24" s="67">
        <v>20</v>
      </c>
      <c r="EJ24" s="68" t="s">
        <v>144</v>
      </c>
      <c r="EK24" s="68" t="s">
        <v>144</v>
      </c>
      <c r="EL24" s="69"/>
      <c r="EM24" s="68"/>
      <c r="EN24" s="68"/>
      <c r="EO24" s="69" t="s">
        <v>144</v>
      </c>
      <c r="EP24" s="69" t="str">
        <f>IFERROR(IF(EO24&gt;=5,VLOOKUP(EO24,Brutos!$K$3:$AE$10,MATCH(EN24,Brutos!$K$3:$AE$3,0),0),0),"")</f>
        <v/>
      </c>
      <c r="EQ24" s="68"/>
      <c r="ER24" s="68"/>
      <c r="ES24" s="78" t="str">
        <f t="shared" si="9"/>
        <v/>
      </c>
      <c r="ET24" s="70"/>
      <c r="EU24" s="58"/>
      <c r="EV24" s="58"/>
      <c r="EW24" s="58"/>
      <c r="EX24" s="67">
        <v>20</v>
      </c>
      <c r="EY24" s="68" t="s">
        <v>144</v>
      </c>
      <c r="EZ24" s="68" t="s">
        <v>144</v>
      </c>
      <c r="FA24" s="69"/>
      <c r="FB24" s="68"/>
      <c r="FC24" s="68"/>
      <c r="FD24" s="69" t="s">
        <v>144</v>
      </c>
      <c r="FE24" s="69" t="str">
        <f>IFERROR(IF(FD24&gt;=5,VLOOKUP(FD24,Brutos!$K$3:$AE$10,MATCH(FC24,Brutos!$K$3:$AE$3,0),0),0),"")</f>
        <v/>
      </c>
      <c r="FF24" s="68"/>
      <c r="FG24" s="68"/>
      <c r="FH24" s="78" t="str">
        <f t="shared" si="10"/>
        <v/>
      </c>
      <c r="FI24" s="70"/>
      <c r="FJ24" s="58"/>
      <c r="FK24" s="58"/>
      <c r="FL24" s="58"/>
      <c r="FM24" s="67">
        <v>20</v>
      </c>
      <c r="FN24" s="68" t="s">
        <v>144</v>
      </c>
      <c r="FO24" s="68" t="s">
        <v>144</v>
      </c>
      <c r="FP24" s="69"/>
      <c r="FQ24" s="68"/>
      <c r="FR24" s="68"/>
      <c r="FS24" s="69" t="s">
        <v>144</v>
      </c>
      <c r="FT24" s="69" t="str">
        <f>IFERROR(IF(FS24&gt;=5,VLOOKUP(FS24,Brutos!$K$3:$AE$10,MATCH(FR24,Brutos!$K$3:$AE$3,0),0),0),"")</f>
        <v/>
      </c>
      <c r="FU24" s="68"/>
      <c r="FV24" s="68"/>
      <c r="FW24" s="78" t="str">
        <f t="shared" si="11"/>
        <v/>
      </c>
      <c r="FX24" s="70"/>
      <c r="FY24" s="58"/>
      <c r="FZ24" s="58"/>
      <c r="GA24" s="58"/>
      <c r="GB24" s="67">
        <v>20</v>
      </c>
      <c r="GC24" s="68" t="s">
        <v>144</v>
      </c>
      <c r="GD24" s="68" t="s">
        <v>144</v>
      </c>
      <c r="GE24" s="69"/>
      <c r="GF24" s="68"/>
      <c r="GG24" s="68"/>
      <c r="GH24" s="69" t="s">
        <v>144</v>
      </c>
      <c r="GI24" s="69" t="str">
        <f>IFERROR(IF(GH24&gt;=5,VLOOKUP(GH24,Brutos!$K$3:$AE$10,MATCH(GG24,Brutos!$K$3:$AE$3,0),0),0),"")</f>
        <v/>
      </c>
      <c r="GJ24" s="68"/>
      <c r="GK24" s="68"/>
      <c r="GL24" s="78" t="str">
        <f t="shared" si="12"/>
        <v/>
      </c>
      <c r="GM24" s="70"/>
      <c r="GN24" s="58"/>
      <c r="GO24" s="58"/>
      <c r="GP24" s="58"/>
      <c r="GQ24" s="67">
        <v>20</v>
      </c>
      <c r="GR24" s="68" t="s">
        <v>144</v>
      </c>
      <c r="GS24" s="68" t="s">
        <v>144</v>
      </c>
      <c r="GT24" s="69"/>
      <c r="GU24" s="68"/>
      <c r="GV24" s="68"/>
      <c r="GW24" s="69" t="s">
        <v>144</v>
      </c>
      <c r="GX24" s="69" t="str">
        <f>IFERROR(IF(GW24&gt;=5,VLOOKUP(GW24,Brutos!$K$3:$AE$10,MATCH(GV24,Brutos!$K$3:$AE$3,0),0),0),"")</f>
        <v/>
      </c>
      <c r="GY24" s="68"/>
      <c r="GZ24" s="68"/>
      <c r="HA24" s="78" t="str">
        <f t="shared" si="13"/>
        <v/>
      </c>
      <c r="HB24" s="70"/>
      <c r="HC24" s="58"/>
      <c r="HD24" s="58"/>
      <c r="HE24" s="58"/>
      <c r="HF24" s="67">
        <v>20</v>
      </c>
      <c r="HG24" s="68" t="s">
        <v>144</v>
      </c>
      <c r="HH24" s="68" t="s">
        <v>144</v>
      </c>
      <c r="HI24" s="69"/>
      <c r="HJ24" s="68"/>
      <c r="HK24" s="68"/>
      <c r="HL24" s="69" t="s">
        <v>144</v>
      </c>
      <c r="HM24" s="69" t="str">
        <f>IFERROR(IF(HL24&gt;=5,VLOOKUP(HL24,Brutos!$K$3:$AE$10,MATCH(HK24,Brutos!$K$3:$AE$3,0),0),0),"")</f>
        <v/>
      </c>
      <c r="HN24" s="68"/>
      <c r="HO24" s="68"/>
      <c r="HP24" s="78" t="str">
        <f t="shared" si="14"/>
        <v/>
      </c>
      <c r="HQ24" s="70"/>
      <c r="HR24" s="58"/>
      <c r="HS24" s="58"/>
      <c r="HT24" s="58"/>
      <c r="HU24" s="67">
        <v>20</v>
      </c>
      <c r="HV24" s="68" t="s">
        <v>144</v>
      </c>
      <c r="HW24" s="68" t="s">
        <v>144</v>
      </c>
      <c r="HX24" s="69"/>
      <c r="HY24" s="68"/>
      <c r="HZ24" s="68"/>
      <c r="IA24" s="69" t="s">
        <v>144</v>
      </c>
      <c r="IB24" s="69" t="str">
        <f>IFERROR(IF(IA24&gt;=5,VLOOKUP(IA24,Brutos!$K$3:$AE$10,MATCH(HZ24,Brutos!$K$3:$AE$3,0),0),0),"")</f>
        <v/>
      </c>
      <c r="IC24" s="68"/>
      <c r="ID24" s="68"/>
      <c r="IE24" s="78" t="str">
        <f t="shared" si="15"/>
        <v/>
      </c>
      <c r="IF24" s="70"/>
      <c r="IG24" s="58"/>
      <c r="IH24" s="58"/>
      <c r="II24" s="58"/>
      <c r="IJ24" s="67">
        <v>20</v>
      </c>
      <c r="IK24" s="68" t="s">
        <v>144</v>
      </c>
      <c r="IL24" s="68" t="s">
        <v>144</v>
      </c>
      <c r="IM24" s="69"/>
      <c r="IN24" s="68"/>
      <c r="IO24" s="68"/>
      <c r="IP24" s="69" t="s">
        <v>144</v>
      </c>
      <c r="IQ24" s="69" t="str">
        <f>IFERROR(IF(IP24&gt;=5,VLOOKUP(IP24,Brutos!$K$3:$AE$10,MATCH(IO24,Brutos!$K$3:$AE$3,0),0),0),"")</f>
        <v/>
      </c>
      <c r="IR24" s="68"/>
      <c r="IS24" s="68"/>
      <c r="IT24" s="78" t="str">
        <f t="shared" si="16"/>
        <v/>
      </c>
      <c r="IU24" s="70"/>
      <c r="IV24" s="58"/>
      <c r="IW24" s="58"/>
      <c r="IX24" s="58"/>
      <c r="IY24" s="67">
        <v>20</v>
      </c>
      <c r="IZ24" s="68" t="s">
        <v>144</v>
      </c>
      <c r="JA24" s="68" t="s">
        <v>144</v>
      </c>
      <c r="JB24" s="69"/>
      <c r="JC24" s="68"/>
      <c r="JD24" s="68"/>
      <c r="JE24" s="69" t="s">
        <v>144</v>
      </c>
      <c r="JF24" s="69" t="str">
        <f>IFERROR(IF(JE24&gt;=5,VLOOKUP(JE24,Brutos!$K$3:$AE$10,MATCH(JD24,Brutos!$K$3:$AE$3,0),0),0),"")</f>
        <v/>
      </c>
      <c r="JG24" s="68"/>
      <c r="JH24" s="68"/>
      <c r="JI24" s="78" t="str">
        <f t="shared" si="17"/>
        <v/>
      </c>
      <c r="JJ24" s="70"/>
      <c r="JK24" s="58"/>
      <c r="JL24" s="58"/>
      <c r="JM24" s="58"/>
      <c r="JN24" s="67">
        <v>20</v>
      </c>
      <c r="JO24" s="68" t="s">
        <v>144</v>
      </c>
      <c r="JP24" s="68" t="s">
        <v>144</v>
      </c>
      <c r="JQ24" s="69"/>
      <c r="JR24" s="68"/>
      <c r="JS24" s="68"/>
      <c r="JT24" s="69" t="s">
        <v>144</v>
      </c>
      <c r="JU24" s="69" t="str">
        <f>IFERROR(IF(JT24&gt;=5,VLOOKUP(JT24,Brutos!$K$3:$AE$10,MATCH(JS24,Brutos!$K$3:$AE$3,0),0),0),"")</f>
        <v/>
      </c>
      <c r="JV24" s="68"/>
      <c r="JW24" s="68"/>
      <c r="JX24" s="78" t="str">
        <f t="shared" si="18"/>
        <v/>
      </c>
      <c r="JY24" s="70"/>
      <c r="JZ24" s="58"/>
      <c r="KA24" s="58"/>
      <c r="KB24" s="58"/>
      <c r="KC24" s="67">
        <v>20</v>
      </c>
      <c r="KD24" s="68" t="s">
        <v>144</v>
      </c>
      <c r="KE24" s="68" t="s">
        <v>144</v>
      </c>
      <c r="KF24" s="69"/>
      <c r="KG24" s="68"/>
      <c r="KH24" s="68"/>
      <c r="KI24" s="69" t="s">
        <v>144</v>
      </c>
      <c r="KJ24" s="69" t="str">
        <f>IFERROR(IF(KI24&gt;=5,VLOOKUP(KI24,Brutos!$K$3:$AE$10,MATCH(KH24,Brutos!$K$3:$AE$3,0),0),0),"")</f>
        <v/>
      </c>
      <c r="KK24" s="68"/>
      <c r="KL24" s="68"/>
      <c r="KM24" s="78" t="str">
        <f t="shared" si="19"/>
        <v/>
      </c>
      <c r="KN24" s="70"/>
      <c r="KO24" s="58"/>
      <c r="KP24" s="58"/>
      <c r="KQ24" s="58"/>
      <c r="KR24" s="67">
        <v>20</v>
      </c>
      <c r="KS24" s="68" t="s">
        <v>144</v>
      </c>
      <c r="KT24" s="68" t="s">
        <v>144</v>
      </c>
      <c r="KU24" s="69"/>
      <c r="KV24" s="68"/>
      <c r="KW24" s="68"/>
      <c r="KX24" s="69" t="s">
        <v>144</v>
      </c>
      <c r="KY24" s="69" t="str">
        <f>IFERROR(IF(KX24&gt;=5,VLOOKUP(KX24,Brutos!$K$3:$AE$10,MATCH(KW24,Brutos!$K$3:$AE$3,0),0),0),"")</f>
        <v/>
      </c>
      <c r="KZ24" s="68"/>
      <c r="LA24" s="68"/>
      <c r="LB24" s="78" t="str">
        <f t="shared" si="20"/>
        <v/>
      </c>
      <c r="LC24" s="70"/>
      <c r="LD24" s="347"/>
      <c r="LE24" s="58"/>
      <c r="LF24" s="58"/>
      <c r="LG24" s="67">
        <v>20</v>
      </c>
      <c r="LH24" s="68" t="s">
        <v>144</v>
      </c>
      <c r="LI24" s="68" t="s">
        <v>144</v>
      </c>
      <c r="LJ24" s="69"/>
      <c r="LK24" s="68"/>
      <c r="LL24" s="68"/>
      <c r="LM24" s="69" t="s">
        <v>144</v>
      </c>
      <c r="LN24" s="69" t="str">
        <f>IFERROR(IF(LM24&gt;=5,VLOOKUP(LM24,Brutos!$K$3:$AE$10,MATCH(LL24,Brutos!$K$3:$AE$3,0),0),0),"")</f>
        <v/>
      </c>
      <c r="LO24" s="68"/>
      <c r="LP24" s="68"/>
      <c r="LQ24" s="78" t="str">
        <f t="shared" si="21"/>
        <v/>
      </c>
      <c r="LR24" s="70"/>
      <c r="LS24" s="347"/>
      <c r="LT24" s="58"/>
      <c r="LU24" s="58"/>
      <c r="LV24" s="67">
        <v>20</v>
      </c>
      <c r="LW24" s="68" t="s">
        <v>144</v>
      </c>
      <c r="LX24" s="68" t="s">
        <v>144</v>
      </c>
      <c r="LY24" s="69"/>
      <c r="LZ24" s="68"/>
      <c r="MA24" s="68"/>
      <c r="MB24" s="69" t="s">
        <v>144</v>
      </c>
      <c r="MC24" s="69" t="str">
        <f>IFERROR(IF(MB24&gt;=5,VLOOKUP(MB24,Brutos!$K$3:$AE$10,MATCH(MA24,Brutos!$K$3:$AE$3,0),0),0),"")</f>
        <v/>
      </c>
      <c r="MD24" s="68"/>
      <c r="ME24" s="68"/>
      <c r="MF24" s="78" t="str">
        <f t="shared" si="22"/>
        <v/>
      </c>
      <c r="MG24" s="70"/>
      <c r="MH24" s="347"/>
      <c r="MI24" s="58"/>
      <c r="MJ24" s="58"/>
      <c r="MK24" s="495">
        <v>20</v>
      </c>
      <c r="ML24" s="496" t="s">
        <v>144</v>
      </c>
      <c r="MM24" s="496" t="s">
        <v>144</v>
      </c>
      <c r="MN24" s="497"/>
      <c r="MO24" s="496"/>
      <c r="MP24" s="496"/>
      <c r="MQ24" s="497" t="s">
        <v>144</v>
      </c>
      <c r="MR24" s="497"/>
      <c r="MS24" s="496"/>
      <c r="MT24" s="496"/>
      <c r="MU24" s="498"/>
      <c r="MV24" s="499"/>
      <c r="MW24" s="347"/>
    </row>
    <row r="25" spans="1:361" ht="17" thickBot="1">
      <c r="A25" s="347"/>
      <c r="B25" s="58"/>
      <c r="C25" s="58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8"/>
      <c r="Q25" s="58"/>
      <c r="R25" s="58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8"/>
      <c r="AF25" s="58"/>
      <c r="AG25" s="58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8"/>
      <c r="AU25" s="58"/>
      <c r="AV25" s="58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8"/>
      <c r="BJ25" s="58"/>
      <c r="BK25" s="58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8"/>
      <c r="BY25" s="58"/>
      <c r="BZ25" s="58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8"/>
      <c r="CN25" s="58"/>
      <c r="CO25" s="58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8"/>
      <c r="DC25" s="58"/>
      <c r="DD25" s="58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8"/>
      <c r="DR25" s="58"/>
      <c r="DS25" s="58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8"/>
      <c r="EG25" s="58"/>
      <c r="EH25" s="58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8"/>
      <c r="EV25" s="58"/>
      <c r="EW25" s="58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8"/>
      <c r="FK25" s="58"/>
      <c r="FL25" s="58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8"/>
      <c r="FZ25" s="58"/>
      <c r="GA25" s="58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8"/>
      <c r="GO25" s="58"/>
      <c r="GP25" s="58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8"/>
      <c r="HD25" s="58"/>
      <c r="HE25" s="58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8"/>
      <c r="HS25" s="58"/>
      <c r="HT25" s="58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8"/>
      <c r="IH25" s="58"/>
      <c r="II25" s="58"/>
      <c r="IJ25" s="59"/>
      <c r="IK25" s="59"/>
      <c r="IL25" s="59"/>
      <c r="IM25" s="59"/>
      <c r="IN25" s="59"/>
      <c r="IO25" s="59"/>
      <c r="IP25" s="59"/>
      <c r="IQ25" s="59"/>
      <c r="IR25" s="59"/>
      <c r="IS25" s="59"/>
      <c r="IT25" s="59"/>
      <c r="IU25" s="59"/>
      <c r="IV25" s="58"/>
      <c r="IW25" s="58"/>
      <c r="IX25" s="58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8"/>
      <c r="JL25" s="58"/>
      <c r="JM25" s="58"/>
      <c r="JN25" s="59"/>
      <c r="JO25" s="59"/>
      <c r="JP25" s="59"/>
      <c r="JQ25" s="59"/>
      <c r="JR25" s="59"/>
      <c r="JS25" s="59"/>
      <c r="JT25" s="59"/>
      <c r="JU25" s="59"/>
      <c r="JV25" s="59"/>
      <c r="JW25" s="59"/>
      <c r="JX25" s="59"/>
      <c r="JY25" s="59"/>
      <c r="JZ25" s="58"/>
      <c r="KA25" s="58"/>
      <c r="KB25" s="58"/>
      <c r="KC25" s="59"/>
      <c r="KD25" s="59"/>
      <c r="KE25" s="59"/>
      <c r="KF25" s="59"/>
      <c r="KG25" s="59"/>
      <c r="KH25" s="59"/>
      <c r="KI25" s="59"/>
      <c r="KJ25" s="59"/>
      <c r="KK25" s="59"/>
      <c r="KL25" s="59"/>
      <c r="KM25" s="59"/>
      <c r="KN25" s="59"/>
      <c r="KO25" s="58"/>
      <c r="KP25" s="58"/>
      <c r="KQ25" s="58"/>
      <c r="KR25" s="59"/>
      <c r="KS25" s="59"/>
      <c r="KT25" s="59"/>
      <c r="KU25" s="59"/>
      <c r="KV25" s="59"/>
      <c r="KW25" s="59"/>
      <c r="KX25" s="59"/>
      <c r="KY25" s="59"/>
      <c r="KZ25" s="59"/>
      <c r="LA25" s="59"/>
      <c r="LB25" s="59"/>
      <c r="LC25" s="59"/>
      <c r="LD25" s="347"/>
      <c r="LE25" s="58"/>
      <c r="LF25" s="58"/>
      <c r="LG25" s="59"/>
      <c r="LH25" s="59"/>
      <c r="LI25" s="59"/>
      <c r="LJ25" s="59"/>
      <c r="LK25" s="59"/>
      <c r="LL25" s="59"/>
      <c r="LM25" s="59"/>
      <c r="LN25" s="59"/>
      <c r="LO25" s="59"/>
      <c r="LP25" s="59"/>
      <c r="LQ25" s="59"/>
      <c r="LR25" s="59"/>
      <c r="LS25" s="347"/>
      <c r="LT25" s="58"/>
      <c r="LU25" s="58"/>
      <c r="LV25" s="59"/>
      <c r="LW25" s="59"/>
      <c r="LX25" s="59"/>
      <c r="LY25" s="59"/>
      <c r="LZ25" s="59"/>
      <c r="MA25" s="59"/>
      <c r="MB25" s="59"/>
      <c r="MC25" s="59"/>
      <c r="MD25" s="59"/>
      <c r="ME25" s="59"/>
      <c r="MF25" s="59"/>
      <c r="MG25" s="59"/>
      <c r="MH25" s="347"/>
      <c r="MI25" s="58"/>
      <c r="MJ25" s="58"/>
      <c r="MK25" s="500"/>
      <c r="ML25" s="500"/>
      <c r="MM25" s="500"/>
      <c r="MN25" s="500"/>
      <c r="MO25" s="500"/>
      <c r="MP25" s="500"/>
      <c r="MQ25" s="500"/>
      <c r="MR25" s="500"/>
      <c r="MS25" s="500"/>
      <c r="MT25" s="500"/>
      <c r="MU25" s="500"/>
      <c r="MV25" s="500"/>
      <c r="MW25" s="347"/>
    </row>
    <row r="26" spans="1:361" ht="17" thickBot="1">
      <c r="A26" s="347"/>
      <c r="B26" s="58"/>
      <c r="C26" s="58"/>
      <c r="D26" s="59"/>
      <c r="E26" s="59"/>
      <c r="F26" s="59"/>
      <c r="G26" s="71" t="s">
        <v>145</v>
      </c>
      <c r="H26" s="62" t="str">
        <f>IF(SUM(H5:H24)=0,"",SUM(H5:H24))</f>
        <v/>
      </c>
      <c r="I26" s="59"/>
      <c r="J26" s="127" t="s">
        <v>135</v>
      </c>
      <c r="K26" s="128" t="s">
        <v>366</v>
      </c>
      <c r="L26" s="128" t="s">
        <v>146</v>
      </c>
      <c r="M26" s="128" t="s">
        <v>147</v>
      </c>
      <c r="N26" s="129" t="s">
        <v>148</v>
      </c>
      <c r="O26" s="146"/>
      <c r="P26" s="58"/>
      <c r="Q26" s="58"/>
      <c r="R26" s="58"/>
      <c r="S26" s="59"/>
      <c r="T26" s="59"/>
      <c r="U26" s="59"/>
      <c r="V26" s="71" t="s">
        <v>145</v>
      </c>
      <c r="W26" s="62" t="str">
        <f>IF(SUM(W5:W24)=0,"",SUM(W5:W24))</f>
        <v/>
      </c>
      <c r="X26" s="59"/>
      <c r="Y26" s="127" t="s">
        <v>135</v>
      </c>
      <c r="Z26" s="128" t="s">
        <v>366</v>
      </c>
      <c r="AA26" s="128" t="s">
        <v>146</v>
      </c>
      <c r="AB26" s="128" t="s">
        <v>147</v>
      </c>
      <c r="AC26" s="129" t="s">
        <v>148</v>
      </c>
      <c r="AD26" s="146"/>
      <c r="AE26" s="58"/>
      <c r="AF26" s="58"/>
      <c r="AG26" s="58"/>
      <c r="AH26" s="59"/>
      <c r="AI26" s="59"/>
      <c r="AJ26" s="59"/>
      <c r="AK26" s="71" t="s">
        <v>145</v>
      </c>
      <c r="AL26" s="62" t="str">
        <f>IF(SUM(AL5:AL24)=0,"",SUM(AL5:AL24))</f>
        <v/>
      </c>
      <c r="AM26" s="59"/>
      <c r="AN26" s="127" t="s">
        <v>135</v>
      </c>
      <c r="AO26" s="128" t="s">
        <v>366</v>
      </c>
      <c r="AP26" s="128" t="s">
        <v>146</v>
      </c>
      <c r="AQ26" s="128" t="s">
        <v>147</v>
      </c>
      <c r="AR26" s="129" t="s">
        <v>148</v>
      </c>
      <c r="AS26" s="146"/>
      <c r="AT26" s="58"/>
      <c r="AU26" s="58"/>
      <c r="AV26" s="58"/>
      <c r="AW26" s="59"/>
      <c r="AX26" s="59"/>
      <c r="AY26" s="59"/>
      <c r="AZ26" s="71" t="s">
        <v>145</v>
      </c>
      <c r="BA26" s="62" t="str">
        <f>IF(SUM(BA5:BA24)=0,"",SUM(BA5:BA24))</f>
        <v/>
      </c>
      <c r="BB26" s="59"/>
      <c r="BC26" s="127" t="s">
        <v>135</v>
      </c>
      <c r="BD26" s="128" t="s">
        <v>366</v>
      </c>
      <c r="BE26" s="128" t="s">
        <v>146</v>
      </c>
      <c r="BF26" s="128" t="s">
        <v>147</v>
      </c>
      <c r="BG26" s="129" t="s">
        <v>148</v>
      </c>
      <c r="BH26" s="146"/>
      <c r="BI26" s="58"/>
      <c r="BJ26" s="58"/>
      <c r="BK26" s="58"/>
      <c r="BL26" s="59"/>
      <c r="BM26" s="59"/>
      <c r="BN26" s="59"/>
      <c r="BO26" s="71" t="s">
        <v>145</v>
      </c>
      <c r="BP26" s="62" t="str">
        <f>IF(SUM(BP5:BP24)=0,"",SUM(BP5:BP24))</f>
        <v/>
      </c>
      <c r="BQ26" s="59"/>
      <c r="BR26" s="127" t="s">
        <v>135</v>
      </c>
      <c r="BS26" s="128" t="s">
        <v>366</v>
      </c>
      <c r="BT26" s="128" t="s">
        <v>146</v>
      </c>
      <c r="BU26" s="128" t="s">
        <v>147</v>
      </c>
      <c r="BV26" s="129" t="s">
        <v>148</v>
      </c>
      <c r="BW26" s="146"/>
      <c r="BX26" s="58"/>
      <c r="BY26" s="58"/>
      <c r="BZ26" s="58"/>
      <c r="CA26" s="59"/>
      <c r="CB26" s="59"/>
      <c r="CC26" s="59"/>
      <c r="CD26" s="71" t="s">
        <v>145</v>
      </c>
      <c r="CE26" s="62" t="str">
        <f>IF(SUM(CE5:CE24)=0,"",SUM(CE5:CE24))</f>
        <v/>
      </c>
      <c r="CF26" s="59"/>
      <c r="CG26" s="127" t="s">
        <v>135</v>
      </c>
      <c r="CH26" s="128" t="s">
        <v>366</v>
      </c>
      <c r="CI26" s="128" t="s">
        <v>146</v>
      </c>
      <c r="CJ26" s="128" t="s">
        <v>147</v>
      </c>
      <c r="CK26" s="129" t="s">
        <v>148</v>
      </c>
      <c r="CL26" s="146"/>
      <c r="CM26" s="58"/>
      <c r="CN26" s="58"/>
      <c r="CO26" s="58"/>
      <c r="CP26" s="59"/>
      <c r="CQ26" s="59"/>
      <c r="CR26" s="59"/>
      <c r="CS26" s="71" t="s">
        <v>145</v>
      </c>
      <c r="CT26" s="62" t="str">
        <f>IF(SUM(CT5:CT24)=0,"",SUM(CT5:CT24))</f>
        <v/>
      </c>
      <c r="CU26" s="59"/>
      <c r="CV26" s="127" t="s">
        <v>135</v>
      </c>
      <c r="CW26" s="128" t="s">
        <v>366</v>
      </c>
      <c r="CX26" s="128" t="s">
        <v>146</v>
      </c>
      <c r="CY26" s="128" t="s">
        <v>147</v>
      </c>
      <c r="CZ26" s="129" t="s">
        <v>148</v>
      </c>
      <c r="DA26" s="146"/>
      <c r="DB26" s="58"/>
      <c r="DC26" s="58"/>
      <c r="DD26" s="58"/>
      <c r="DE26" s="59"/>
      <c r="DF26" s="59"/>
      <c r="DG26" s="59"/>
      <c r="DH26" s="71" t="s">
        <v>145</v>
      </c>
      <c r="DI26" s="62" t="str">
        <f>IF(SUM(DI5:DI24)=0,"",SUM(DI5:DI24))</f>
        <v/>
      </c>
      <c r="DJ26" s="59"/>
      <c r="DK26" s="127" t="s">
        <v>135</v>
      </c>
      <c r="DL26" s="128" t="s">
        <v>366</v>
      </c>
      <c r="DM26" s="128" t="s">
        <v>146</v>
      </c>
      <c r="DN26" s="128" t="s">
        <v>147</v>
      </c>
      <c r="DO26" s="129" t="s">
        <v>148</v>
      </c>
      <c r="DP26" s="146"/>
      <c r="DQ26" s="58"/>
      <c r="DR26" s="58"/>
      <c r="DS26" s="58"/>
      <c r="DT26" s="59"/>
      <c r="DU26" s="59"/>
      <c r="DV26" s="59"/>
      <c r="DW26" s="71" t="s">
        <v>145</v>
      </c>
      <c r="DX26" s="62" t="str">
        <f>IF(SUM(DX5:DX24)=0,"",SUM(DX5:DX24))</f>
        <v/>
      </c>
      <c r="DY26" s="59"/>
      <c r="DZ26" s="127" t="s">
        <v>135</v>
      </c>
      <c r="EA26" s="128" t="s">
        <v>366</v>
      </c>
      <c r="EB26" s="128" t="s">
        <v>146</v>
      </c>
      <c r="EC26" s="128" t="s">
        <v>147</v>
      </c>
      <c r="ED26" s="129" t="s">
        <v>148</v>
      </c>
      <c r="EE26" s="146"/>
      <c r="EF26" s="58"/>
      <c r="EG26" s="58"/>
      <c r="EH26" s="58"/>
      <c r="EI26" s="59"/>
      <c r="EJ26" s="59"/>
      <c r="EK26" s="59"/>
      <c r="EL26" s="71" t="s">
        <v>145</v>
      </c>
      <c r="EM26" s="62" t="str">
        <f>IF(SUM(EM5:EM24)=0,"",SUM(EM5:EM24))</f>
        <v/>
      </c>
      <c r="EN26" s="59"/>
      <c r="EO26" s="127" t="s">
        <v>135</v>
      </c>
      <c r="EP26" s="128" t="s">
        <v>366</v>
      </c>
      <c r="EQ26" s="128" t="s">
        <v>146</v>
      </c>
      <c r="ER26" s="128" t="s">
        <v>147</v>
      </c>
      <c r="ES26" s="129" t="s">
        <v>148</v>
      </c>
      <c r="ET26" s="146"/>
      <c r="EU26" s="58"/>
      <c r="EV26" s="58"/>
      <c r="EW26" s="58"/>
      <c r="EX26" s="59"/>
      <c r="EY26" s="59"/>
      <c r="EZ26" s="59"/>
      <c r="FA26" s="71" t="s">
        <v>145</v>
      </c>
      <c r="FB26" s="62" t="str">
        <f>IF(SUM(FB5:FB24)=0,"",SUM(FB5:FB24))</f>
        <v/>
      </c>
      <c r="FC26" s="59"/>
      <c r="FD26" s="127" t="s">
        <v>135</v>
      </c>
      <c r="FE26" s="128" t="s">
        <v>366</v>
      </c>
      <c r="FF26" s="128" t="s">
        <v>146</v>
      </c>
      <c r="FG26" s="128" t="s">
        <v>147</v>
      </c>
      <c r="FH26" s="129" t="s">
        <v>148</v>
      </c>
      <c r="FI26" s="146"/>
      <c r="FJ26" s="58"/>
      <c r="FK26" s="58"/>
      <c r="FL26" s="58"/>
      <c r="FM26" s="59"/>
      <c r="FN26" s="59"/>
      <c r="FO26" s="59"/>
      <c r="FP26" s="71" t="s">
        <v>145</v>
      </c>
      <c r="FQ26" s="62" t="str">
        <f>IF(SUM(FQ5:FQ24)=0,"",SUM(FQ5:FQ24))</f>
        <v/>
      </c>
      <c r="FR26" s="59"/>
      <c r="FS26" s="127" t="s">
        <v>135</v>
      </c>
      <c r="FT26" s="128" t="s">
        <v>366</v>
      </c>
      <c r="FU26" s="128" t="s">
        <v>146</v>
      </c>
      <c r="FV26" s="128" t="s">
        <v>147</v>
      </c>
      <c r="FW26" s="129" t="s">
        <v>148</v>
      </c>
      <c r="FX26" s="146"/>
      <c r="FY26" s="58"/>
      <c r="FZ26" s="58"/>
      <c r="GA26" s="58"/>
      <c r="GB26" s="59"/>
      <c r="GC26" s="59"/>
      <c r="GD26" s="59"/>
      <c r="GE26" s="71" t="s">
        <v>145</v>
      </c>
      <c r="GF26" s="62" t="str">
        <f>IF(SUM(GF5:GF24)=0,"",SUM(GF5:GF24))</f>
        <v/>
      </c>
      <c r="GG26" s="59"/>
      <c r="GH26" s="127" t="s">
        <v>135</v>
      </c>
      <c r="GI26" s="128" t="s">
        <v>366</v>
      </c>
      <c r="GJ26" s="128" t="s">
        <v>146</v>
      </c>
      <c r="GK26" s="128" t="s">
        <v>147</v>
      </c>
      <c r="GL26" s="129" t="s">
        <v>148</v>
      </c>
      <c r="GM26" s="146"/>
      <c r="GN26" s="58"/>
      <c r="GO26" s="58"/>
      <c r="GP26" s="58"/>
      <c r="GQ26" s="59"/>
      <c r="GR26" s="59"/>
      <c r="GS26" s="59"/>
      <c r="GT26" s="71" t="s">
        <v>145</v>
      </c>
      <c r="GU26" s="62" t="str">
        <f>IF(SUM(GU5:GU24)=0,"",SUM(GU5:GU24))</f>
        <v/>
      </c>
      <c r="GV26" s="59"/>
      <c r="GW26" s="127" t="s">
        <v>135</v>
      </c>
      <c r="GX26" s="128" t="s">
        <v>366</v>
      </c>
      <c r="GY26" s="128" t="s">
        <v>146</v>
      </c>
      <c r="GZ26" s="128" t="s">
        <v>147</v>
      </c>
      <c r="HA26" s="129" t="s">
        <v>148</v>
      </c>
      <c r="HB26" s="146"/>
      <c r="HC26" s="58"/>
      <c r="HD26" s="58"/>
      <c r="HE26" s="58"/>
      <c r="HF26" s="59"/>
      <c r="HG26" s="59"/>
      <c r="HH26" s="59"/>
      <c r="HI26" s="71" t="s">
        <v>145</v>
      </c>
      <c r="HJ26" s="62" t="str">
        <f>IF(SUM(HJ5:HJ24)=0,"",SUM(HJ5:HJ24))</f>
        <v/>
      </c>
      <c r="HK26" s="59"/>
      <c r="HL26" s="127" t="s">
        <v>135</v>
      </c>
      <c r="HM26" s="128" t="s">
        <v>366</v>
      </c>
      <c r="HN26" s="128" t="s">
        <v>146</v>
      </c>
      <c r="HO26" s="128" t="s">
        <v>147</v>
      </c>
      <c r="HP26" s="129" t="s">
        <v>148</v>
      </c>
      <c r="HQ26" s="146"/>
      <c r="HR26" s="58"/>
      <c r="HS26" s="58"/>
      <c r="HT26" s="58"/>
      <c r="HU26" s="59"/>
      <c r="HV26" s="59"/>
      <c r="HW26" s="59"/>
      <c r="HX26" s="71" t="s">
        <v>145</v>
      </c>
      <c r="HY26" s="62" t="str">
        <f>IF(SUM(HY5:HY24)=0,"",SUM(HY5:HY24))</f>
        <v/>
      </c>
      <c r="HZ26" s="59"/>
      <c r="IA26" s="127" t="s">
        <v>135</v>
      </c>
      <c r="IB26" s="128" t="s">
        <v>366</v>
      </c>
      <c r="IC26" s="128" t="s">
        <v>146</v>
      </c>
      <c r="ID26" s="128" t="s">
        <v>147</v>
      </c>
      <c r="IE26" s="129" t="s">
        <v>148</v>
      </c>
      <c r="IF26" s="146"/>
      <c r="IG26" s="58"/>
      <c r="IH26" s="58"/>
      <c r="II26" s="58"/>
      <c r="IJ26" s="59"/>
      <c r="IK26" s="59"/>
      <c r="IL26" s="59"/>
      <c r="IM26" s="71" t="s">
        <v>145</v>
      </c>
      <c r="IN26" s="62" t="str">
        <f>IF(SUM(IN5:IN24)=0,"",SUM(IN5:IN24))</f>
        <v/>
      </c>
      <c r="IO26" s="59"/>
      <c r="IP26" s="127" t="s">
        <v>135</v>
      </c>
      <c r="IQ26" s="128" t="s">
        <v>366</v>
      </c>
      <c r="IR26" s="128" t="s">
        <v>146</v>
      </c>
      <c r="IS26" s="128" t="s">
        <v>147</v>
      </c>
      <c r="IT26" s="129" t="s">
        <v>148</v>
      </c>
      <c r="IU26" s="146"/>
      <c r="IV26" s="58"/>
      <c r="IW26" s="58"/>
      <c r="IX26" s="58"/>
      <c r="IY26" s="59"/>
      <c r="IZ26" s="59"/>
      <c r="JA26" s="59"/>
      <c r="JB26" s="71" t="s">
        <v>145</v>
      </c>
      <c r="JC26" s="62" t="str">
        <f>IF(SUM(JC5:JC24)=0,"",SUM(JC5:JC24))</f>
        <v/>
      </c>
      <c r="JD26" s="59"/>
      <c r="JE26" s="127" t="s">
        <v>135</v>
      </c>
      <c r="JF26" s="128" t="s">
        <v>366</v>
      </c>
      <c r="JG26" s="128" t="s">
        <v>146</v>
      </c>
      <c r="JH26" s="128" t="s">
        <v>147</v>
      </c>
      <c r="JI26" s="129" t="s">
        <v>148</v>
      </c>
      <c r="JJ26" s="146"/>
      <c r="JK26" s="58"/>
      <c r="JL26" s="58"/>
      <c r="JM26" s="58"/>
      <c r="JN26" s="59"/>
      <c r="JO26" s="59"/>
      <c r="JP26" s="59"/>
      <c r="JQ26" s="71" t="s">
        <v>145</v>
      </c>
      <c r="JR26" s="62" t="str">
        <f>IF(SUM(JR5:JR24)=0,"",SUM(JR5:JR24))</f>
        <v/>
      </c>
      <c r="JS26" s="59"/>
      <c r="JT26" s="127" t="s">
        <v>135</v>
      </c>
      <c r="JU26" s="128" t="s">
        <v>366</v>
      </c>
      <c r="JV26" s="128" t="s">
        <v>146</v>
      </c>
      <c r="JW26" s="128" t="s">
        <v>147</v>
      </c>
      <c r="JX26" s="129" t="s">
        <v>148</v>
      </c>
      <c r="JY26" s="146"/>
      <c r="JZ26" s="58"/>
      <c r="KA26" s="58"/>
      <c r="KB26" s="58"/>
      <c r="KC26" s="59"/>
      <c r="KD26" s="59"/>
      <c r="KE26" s="59"/>
      <c r="KF26" s="71" t="s">
        <v>145</v>
      </c>
      <c r="KG26" s="62" t="str">
        <f>IF(SUM(KG5:KG24)=0,"",SUM(KG5:KG24))</f>
        <v/>
      </c>
      <c r="KH26" s="59"/>
      <c r="KI26" s="127" t="s">
        <v>135</v>
      </c>
      <c r="KJ26" s="128" t="s">
        <v>366</v>
      </c>
      <c r="KK26" s="128" t="s">
        <v>146</v>
      </c>
      <c r="KL26" s="128" t="s">
        <v>147</v>
      </c>
      <c r="KM26" s="129" t="s">
        <v>148</v>
      </c>
      <c r="KN26" s="146"/>
      <c r="KO26" s="58"/>
      <c r="KP26" s="58"/>
      <c r="KQ26" s="58"/>
      <c r="KR26" s="59"/>
      <c r="KS26" s="59"/>
      <c r="KT26" s="59"/>
      <c r="KU26" s="71" t="s">
        <v>145</v>
      </c>
      <c r="KV26" s="62" t="str">
        <f>IF(SUM(KV5:KV24)=0,"",SUM(KV5:KV24))</f>
        <v/>
      </c>
      <c r="KW26" s="59"/>
      <c r="KX26" s="127" t="s">
        <v>135</v>
      </c>
      <c r="KY26" s="128" t="s">
        <v>366</v>
      </c>
      <c r="KZ26" s="128" t="s">
        <v>146</v>
      </c>
      <c r="LA26" s="128" t="s">
        <v>147</v>
      </c>
      <c r="LB26" s="129" t="s">
        <v>148</v>
      </c>
      <c r="LC26" s="146"/>
      <c r="LD26" s="347"/>
      <c r="LE26" s="58"/>
      <c r="LF26" s="58"/>
      <c r="LG26" s="59"/>
      <c r="LH26" s="59"/>
      <c r="LI26" s="59"/>
      <c r="LJ26" s="71" t="s">
        <v>145</v>
      </c>
      <c r="LK26" s="62" t="str">
        <f>IF(SUM(LK5:LK24)=0,"",SUM(LK5:LK24))</f>
        <v/>
      </c>
      <c r="LL26" s="59"/>
      <c r="LM26" s="127" t="s">
        <v>135</v>
      </c>
      <c r="LN26" s="128" t="s">
        <v>366</v>
      </c>
      <c r="LO26" s="128" t="s">
        <v>146</v>
      </c>
      <c r="LP26" s="128" t="s">
        <v>147</v>
      </c>
      <c r="LQ26" s="129" t="s">
        <v>148</v>
      </c>
      <c r="LR26" s="146"/>
      <c r="LS26" s="347"/>
      <c r="LT26" s="58"/>
      <c r="LU26" s="58"/>
      <c r="LV26" s="59"/>
      <c r="LW26" s="59"/>
      <c r="LX26" s="59"/>
      <c r="LY26" s="71" t="s">
        <v>145</v>
      </c>
      <c r="LZ26" s="62" t="str">
        <f>IF(SUM(LZ5:LZ24)=0,"",SUM(LZ5:LZ24))</f>
        <v/>
      </c>
      <c r="MA26" s="59"/>
      <c r="MB26" s="127" t="s">
        <v>135</v>
      </c>
      <c r="MC26" s="128" t="s">
        <v>366</v>
      </c>
      <c r="MD26" s="128" t="s">
        <v>146</v>
      </c>
      <c r="ME26" s="128" t="s">
        <v>147</v>
      </c>
      <c r="MF26" s="129" t="s">
        <v>148</v>
      </c>
      <c r="MG26" s="146"/>
      <c r="MH26" s="347"/>
      <c r="MI26" s="58"/>
      <c r="MJ26" s="58"/>
      <c r="MK26" s="500"/>
      <c r="ML26" s="500"/>
      <c r="MM26" s="500"/>
      <c r="MN26" s="501" t="s">
        <v>145</v>
      </c>
      <c r="MO26" s="502"/>
      <c r="MP26" s="500"/>
      <c r="MQ26" s="485" t="s">
        <v>135</v>
      </c>
      <c r="MR26" s="486" t="s">
        <v>366</v>
      </c>
      <c r="MS26" s="486" t="s">
        <v>146</v>
      </c>
      <c r="MT26" s="486" t="s">
        <v>147</v>
      </c>
      <c r="MU26" s="503" t="s">
        <v>148</v>
      </c>
      <c r="MV26" s="504"/>
      <c r="MW26" s="347"/>
    </row>
    <row r="27" spans="1:361">
      <c r="A27" s="347"/>
      <c r="B27" s="58"/>
      <c r="C27" s="58"/>
      <c r="D27" s="59"/>
      <c r="E27" s="59"/>
      <c r="F27" s="59"/>
      <c r="G27" s="72" t="s">
        <v>149</v>
      </c>
      <c r="H27" s="66" t="str">
        <f>IF(SUMPRODUCT(H5:H24,I5:I24)=0,"",SUMPRODUCT(H5:H24,I5:I24))</f>
        <v/>
      </c>
      <c r="I27" s="59"/>
      <c r="J27" s="123" t="s">
        <v>150</v>
      </c>
      <c r="K27" s="124">
        <f>SUMIF(F5:F24,"Hipertrofia",H5:H24)</f>
        <v>0</v>
      </c>
      <c r="L27" s="124">
        <f>SUMPRODUCT((H5:H24)*(I5:I24)*(F5:F24="Hipertrofia"))</f>
        <v>0</v>
      </c>
      <c r="M27" s="125">
        <f>SUMIF(F5:F24,"Hipertrofia",N5:N24)</f>
        <v>0</v>
      </c>
      <c r="N27" s="126" t="str">
        <f>IFERROR((M27*100)/H31,"")</f>
        <v/>
      </c>
      <c r="O27" s="147"/>
      <c r="P27" s="58"/>
      <c r="Q27" s="58"/>
      <c r="R27" s="58"/>
      <c r="S27" s="59"/>
      <c r="T27" s="59"/>
      <c r="U27" s="59"/>
      <c r="V27" s="72" t="s">
        <v>149</v>
      </c>
      <c r="W27" s="66" t="str">
        <f>IF(SUMPRODUCT(W5:W24,X5:X24)=0,"",SUMPRODUCT(W5:W24,X5:X24))</f>
        <v/>
      </c>
      <c r="X27" s="59"/>
      <c r="Y27" s="123" t="s">
        <v>150</v>
      </c>
      <c r="Z27" s="124">
        <f>SUMIF(U5:U24,"Hipertrofia",W5:W24)</f>
        <v>0</v>
      </c>
      <c r="AA27" s="124">
        <f>SUMPRODUCT((W5:W24)*(X5:X24)*(U5:U24="Hipertrofia"))</f>
        <v>0</v>
      </c>
      <c r="AB27" s="125">
        <f>SUMIF(U5:U24,"Hipertrofia",AC5:AC24)</f>
        <v>0</v>
      </c>
      <c r="AC27" s="126" t="str">
        <f>IFERROR((AB27*100)/W31,"")</f>
        <v/>
      </c>
      <c r="AD27" s="147"/>
      <c r="AE27" s="58"/>
      <c r="AF27" s="58"/>
      <c r="AG27" s="58"/>
      <c r="AH27" s="59"/>
      <c r="AI27" s="59"/>
      <c r="AJ27" s="59"/>
      <c r="AK27" s="72" t="s">
        <v>149</v>
      </c>
      <c r="AL27" s="66" t="str">
        <f>IF(SUMPRODUCT(AL5:AL24,AM5:AM24)=0,"",SUMPRODUCT(AL5:AL24,AM5:AM24))</f>
        <v/>
      </c>
      <c r="AM27" s="59"/>
      <c r="AN27" s="123" t="s">
        <v>150</v>
      </c>
      <c r="AO27" s="124">
        <f>SUMIF(AJ5:AJ24,"Hipertrofia",AL5:AL24)</f>
        <v>0</v>
      </c>
      <c r="AP27" s="124">
        <f>SUMPRODUCT((AL5:AL24)*(AM5:AM24)*(AJ5:AJ24="Hipertrofia"))</f>
        <v>0</v>
      </c>
      <c r="AQ27" s="125">
        <f>SUMIF(AJ5:AJ24,"Hipertrofia",AR5:AR24)</f>
        <v>0</v>
      </c>
      <c r="AR27" s="126" t="str">
        <f>IFERROR((AQ27*100)/AL31,"")</f>
        <v/>
      </c>
      <c r="AS27" s="147"/>
      <c r="AT27" s="58"/>
      <c r="AU27" s="58"/>
      <c r="AV27" s="58"/>
      <c r="AW27" s="59"/>
      <c r="AX27" s="59"/>
      <c r="AY27" s="59"/>
      <c r="AZ27" s="72" t="s">
        <v>149</v>
      </c>
      <c r="BA27" s="66" t="str">
        <f>IF(SUMPRODUCT(BA5:BA24,BB5:BB24)=0,"",SUMPRODUCT(BA5:BA24,BB5:BB24))</f>
        <v/>
      </c>
      <c r="BB27" s="59"/>
      <c r="BC27" s="123" t="s">
        <v>150</v>
      </c>
      <c r="BD27" s="124">
        <f>SUMIF(AY5:AY24,"Hipertrofia",BA5:BA24)</f>
        <v>0</v>
      </c>
      <c r="BE27" s="124">
        <f>SUMPRODUCT((BA5:BA24)*(BB5:BB24)*(AY5:AY24="Hipertrofia"))</f>
        <v>0</v>
      </c>
      <c r="BF27" s="125">
        <f>SUMIF(AY5:AY24,"Hipertrofia",BG5:BG24)</f>
        <v>0</v>
      </c>
      <c r="BG27" s="126" t="str">
        <f>IFERROR((BF27*100)/BA31,"")</f>
        <v/>
      </c>
      <c r="BH27" s="147"/>
      <c r="BI27" s="58"/>
      <c r="BJ27" s="58"/>
      <c r="BK27" s="58"/>
      <c r="BL27" s="59"/>
      <c r="BM27" s="59"/>
      <c r="BN27" s="59"/>
      <c r="BO27" s="72" t="s">
        <v>149</v>
      </c>
      <c r="BP27" s="66" t="str">
        <f>IF(SUMPRODUCT(BP5:BP24,BQ5:BQ24)=0,"",SUMPRODUCT(BP5:BP24,BQ5:BQ24))</f>
        <v/>
      </c>
      <c r="BQ27" s="59"/>
      <c r="BR27" s="123" t="s">
        <v>150</v>
      </c>
      <c r="BS27" s="124">
        <f>SUMIF(BN5:BN24,"Hipertrofia",BP5:BP24)</f>
        <v>0</v>
      </c>
      <c r="BT27" s="124">
        <f>SUMPRODUCT((BP5:BP24)*(BQ5:BQ24)*(BN5:BN24="Hipertrofia"))</f>
        <v>0</v>
      </c>
      <c r="BU27" s="125">
        <f>SUMIF(BN5:BN24,"Hipertrofia",BV5:BV24)</f>
        <v>0</v>
      </c>
      <c r="BV27" s="126" t="str">
        <f>IFERROR((BU27*100)/BP31,"")</f>
        <v/>
      </c>
      <c r="BW27" s="147"/>
      <c r="BX27" s="58"/>
      <c r="BY27" s="58"/>
      <c r="BZ27" s="58"/>
      <c r="CA27" s="59"/>
      <c r="CB27" s="59"/>
      <c r="CC27" s="59"/>
      <c r="CD27" s="72" t="s">
        <v>149</v>
      </c>
      <c r="CE27" s="66" t="str">
        <f>IF(SUMPRODUCT(CE5:CE24,CF5:CF24)=0,"",SUMPRODUCT(CE5:CE24,CF5:CF24))</f>
        <v/>
      </c>
      <c r="CF27" s="59"/>
      <c r="CG27" s="123" t="s">
        <v>150</v>
      </c>
      <c r="CH27" s="124">
        <f>SUMIF(CC5:CC24,"Hipertrofia",CE5:CE24)</f>
        <v>0</v>
      </c>
      <c r="CI27" s="124">
        <f>SUMPRODUCT((CE5:CE24)*(CF5:CF24)*(CC5:CC24="Hipertrofia"))</f>
        <v>0</v>
      </c>
      <c r="CJ27" s="125">
        <f>SUMIF(CC5:CC24,"Hipertrofia",CK5:CK24)</f>
        <v>0</v>
      </c>
      <c r="CK27" s="126" t="str">
        <f>IFERROR((CJ27*100)/CE31,"")</f>
        <v/>
      </c>
      <c r="CL27" s="147"/>
      <c r="CM27" s="58"/>
      <c r="CN27" s="58"/>
      <c r="CO27" s="58"/>
      <c r="CP27" s="59"/>
      <c r="CQ27" s="59"/>
      <c r="CR27" s="59"/>
      <c r="CS27" s="72" t="s">
        <v>149</v>
      </c>
      <c r="CT27" s="66" t="str">
        <f>IF(SUMPRODUCT(CT5:CT24,CU5:CU24)=0,"",SUMPRODUCT(CT5:CT24,CU5:CU24))</f>
        <v/>
      </c>
      <c r="CU27" s="59"/>
      <c r="CV27" s="123" t="s">
        <v>150</v>
      </c>
      <c r="CW27" s="124">
        <f>SUMIF(CR5:CR24,"Hipertrofia",CT5:CT24)</f>
        <v>0</v>
      </c>
      <c r="CX27" s="124">
        <f>SUMPRODUCT((CT5:CT24)*(CU5:CU24)*(CR5:CR24="Hipertrofia"))</f>
        <v>0</v>
      </c>
      <c r="CY27" s="125">
        <f>SUMIF(CR5:CR24,"Hipertrofia",CZ5:CZ24)</f>
        <v>0</v>
      </c>
      <c r="CZ27" s="126" t="str">
        <f>IFERROR((CY27*100)/CT31,"")</f>
        <v/>
      </c>
      <c r="DA27" s="147"/>
      <c r="DB27" s="58"/>
      <c r="DC27" s="58"/>
      <c r="DD27" s="58"/>
      <c r="DE27" s="59"/>
      <c r="DF27" s="59"/>
      <c r="DG27" s="59"/>
      <c r="DH27" s="72" t="s">
        <v>149</v>
      </c>
      <c r="DI27" s="66" t="str">
        <f>IF(SUMPRODUCT(DI5:DI24,DJ5:DJ24)=0,"",SUMPRODUCT(DI5:DI24,DJ5:DJ24))</f>
        <v/>
      </c>
      <c r="DJ27" s="59"/>
      <c r="DK27" s="123" t="s">
        <v>150</v>
      </c>
      <c r="DL27" s="124">
        <f>SUMIF(DG5:DG24,"Hipertrofia",DI5:DI24)</f>
        <v>0</v>
      </c>
      <c r="DM27" s="124">
        <f>SUMPRODUCT((DI5:DI24)*(DJ5:DJ24)*(DG5:DG24="Hipertrofia"))</f>
        <v>0</v>
      </c>
      <c r="DN27" s="125">
        <f>SUMIF(DG5:DG24,"Hipertrofia",DO5:DO24)</f>
        <v>0</v>
      </c>
      <c r="DO27" s="126" t="str">
        <f>IFERROR((DN27*100)/DI31,"")</f>
        <v/>
      </c>
      <c r="DP27" s="147"/>
      <c r="DQ27" s="58"/>
      <c r="DR27" s="58"/>
      <c r="DS27" s="58"/>
      <c r="DT27" s="59"/>
      <c r="DU27" s="59"/>
      <c r="DV27" s="59"/>
      <c r="DW27" s="72" t="s">
        <v>149</v>
      </c>
      <c r="DX27" s="66" t="str">
        <f>IF(SUMPRODUCT(DX5:DX24,DY5:DY24)=0,"",SUMPRODUCT(DX5:DX24,DY5:DY24))</f>
        <v/>
      </c>
      <c r="DY27" s="59"/>
      <c r="DZ27" s="123" t="s">
        <v>150</v>
      </c>
      <c r="EA27" s="124">
        <f>SUMIF(DV5:DV24,"Hipertrofia",DX5:DX24)</f>
        <v>0</v>
      </c>
      <c r="EB27" s="124">
        <f>SUMPRODUCT((DX5:DX24)*(DY5:DY24)*(DV5:DV24="Hipertrofia"))</f>
        <v>0</v>
      </c>
      <c r="EC27" s="125">
        <f>SUMIF(DV5:DV24,"Hipertrofia",ED5:ED24)</f>
        <v>0</v>
      </c>
      <c r="ED27" s="126" t="str">
        <f>IFERROR((EC27*100)/DX31,"")</f>
        <v/>
      </c>
      <c r="EE27" s="147"/>
      <c r="EF27" s="58"/>
      <c r="EG27" s="58"/>
      <c r="EH27" s="58"/>
      <c r="EI27" s="59"/>
      <c r="EJ27" s="59"/>
      <c r="EK27" s="59"/>
      <c r="EL27" s="72" t="s">
        <v>149</v>
      </c>
      <c r="EM27" s="66" t="str">
        <f>IF(SUMPRODUCT(EM5:EM24,EN5:EN24)=0,"",SUMPRODUCT(EM5:EM24,EN5:EN24))</f>
        <v/>
      </c>
      <c r="EN27" s="59"/>
      <c r="EO27" s="123" t="s">
        <v>150</v>
      </c>
      <c r="EP27" s="124">
        <f>SUMIF(EK5:EK24,"Hipertrofia",EM5:EM24)</f>
        <v>0</v>
      </c>
      <c r="EQ27" s="124">
        <f>SUMPRODUCT((EM5:EM24)*(EN5:EN24)*(EK5:EK24="Hipertrofia"))</f>
        <v>0</v>
      </c>
      <c r="ER27" s="125">
        <f>SUMIF(EK5:EK24,"Hipertrofia",ES5:ES24)</f>
        <v>0</v>
      </c>
      <c r="ES27" s="126" t="str">
        <f>IFERROR((ER27*100)/EM31,"")</f>
        <v/>
      </c>
      <c r="ET27" s="147"/>
      <c r="EU27" s="58"/>
      <c r="EV27" s="58"/>
      <c r="EW27" s="58"/>
      <c r="EX27" s="59"/>
      <c r="EY27" s="59"/>
      <c r="EZ27" s="59"/>
      <c r="FA27" s="72" t="s">
        <v>149</v>
      </c>
      <c r="FB27" s="66" t="str">
        <f>IF(SUMPRODUCT(FB5:FB24,FC5:FC24)=0,"",SUMPRODUCT(FB5:FB24,FC5:FC24))</f>
        <v/>
      </c>
      <c r="FC27" s="59"/>
      <c r="FD27" s="123" t="s">
        <v>150</v>
      </c>
      <c r="FE27" s="124">
        <f>SUMIF(EZ5:EZ24,"Hipertrofia",FB5:FB24)</f>
        <v>0</v>
      </c>
      <c r="FF27" s="124">
        <f>SUMPRODUCT((FB5:FB24)*(FC5:FC24)*(EZ5:EZ24="Hipertrofia"))</f>
        <v>0</v>
      </c>
      <c r="FG27" s="125">
        <f>SUMIF(EZ5:EZ24,"Hipertrofia",FH5:FH24)</f>
        <v>0</v>
      </c>
      <c r="FH27" s="126" t="str">
        <f>IFERROR((FG27*100)/FB31,"")</f>
        <v/>
      </c>
      <c r="FI27" s="147"/>
      <c r="FJ27" s="58"/>
      <c r="FK27" s="58"/>
      <c r="FL27" s="58"/>
      <c r="FM27" s="59"/>
      <c r="FN27" s="59"/>
      <c r="FO27" s="59"/>
      <c r="FP27" s="72" t="s">
        <v>149</v>
      </c>
      <c r="FQ27" s="66" t="str">
        <f>IF(SUMPRODUCT(FQ5:FQ24,FR5:FR24)=0,"",SUMPRODUCT(FQ5:FQ24,FR5:FR24))</f>
        <v/>
      </c>
      <c r="FR27" s="59"/>
      <c r="FS27" s="123" t="s">
        <v>150</v>
      </c>
      <c r="FT27" s="124">
        <f>SUMIF(FO5:FO24,"Hipertrofia",FQ5:FQ24)</f>
        <v>0</v>
      </c>
      <c r="FU27" s="124">
        <f>SUMPRODUCT((FQ5:FQ24)*(FR5:FR24)*(FO5:FO24="Hipertrofia"))</f>
        <v>0</v>
      </c>
      <c r="FV27" s="125">
        <f>SUMIF(FO5:FO24,"Hipertrofia",FW5:FW24)</f>
        <v>0</v>
      </c>
      <c r="FW27" s="126" t="str">
        <f>IFERROR((FV27*100)/FQ31,"")</f>
        <v/>
      </c>
      <c r="FX27" s="147"/>
      <c r="FY27" s="58"/>
      <c r="FZ27" s="58"/>
      <c r="GA27" s="58"/>
      <c r="GB27" s="59"/>
      <c r="GC27" s="59"/>
      <c r="GD27" s="59"/>
      <c r="GE27" s="72" t="s">
        <v>149</v>
      </c>
      <c r="GF27" s="66" t="str">
        <f>IF(SUMPRODUCT(GF5:GF24,GG5:GG24)=0,"",SUMPRODUCT(GF5:GF24,GG5:GG24))</f>
        <v/>
      </c>
      <c r="GG27" s="59"/>
      <c r="GH27" s="123" t="s">
        <v>150</v>
      </c>
      <c r="GI27" s="124">
        <f>SUMIF(GD5:GD24,"Hipertrofia",GF5:GF24)</f>
        <v>0</v>
      </c>
      <c r="GJ27" s="124">
        <f>SUMPRODUCT((GF5:GF24)*(GG5:GG24)*(GD5:GD24="Hipertrofia"))</f>
        <v>0</v>
      </c>
      <c r="GK27" s="125">
        <f>SUMIF(GD5:GD24,"Hipertrofia",GL5:GL24)</f>
        <v>0</v>
      </c>
      <c r="GL27" s="126" t="str">
        <f>IFERROR((GK27*100)/GF31,"")</f>
        <v/>
      </c>
      <c r="GM27" s="147"/>
      <c r="GN27" s="58"/>
      <c r="GO27" s="58"/>
      <c r="GP27" s="58"/>
      <c r="GQ27" s="59"/>
      <c r="GR27" s="59"/>
      <c r="GS27" s="59"/>
      <c r="GT27" s="72" t="s">
        <v>149</v>
      </c>
      <c r="GU27" s="66" t="str">
        <f>IF(SUMPRODUCT(GU5:GU24,GV5:GV24)=0,"",SUMPRODUCT(GU5:GU24,GV5:GV24))</f>
        <v/>
      </c>
      <c r="GV27" s="59"/>
      <c r="GW27" s="123" t="s">
        <v>150</v>
      </c>
      <c r="GX27" s="124">
        <f>SUMIF(GS5:GS24,"Hipertrofia",GU5:GU24)</f>
        <v>0</v>
      </c>
      <c r="GY27" s="124">
        <f>SUMPRODUCT((GU5:GU24)*(GV5:GV24)*(GS5:GS24="Hipertrofia"))</f>
        <v>0</v>
      </c>
      <c r="GZ27" s="125">
        <f>SUMIF(GS5:GS24,"Hipertrofia",HA5:HA24)</f>
        <v>0</v>
      </c>
      <c r="HA27" s="126" t="str">
        <f>IFERROR((GZ27*100)/GU31,"")</f>
        <v/>
      </c>
      <c r="HB27" s="147"/>
      <c r="HC27" s="58"/>
      <c r="HD27" s="58"/>
      <c r="HE27" s="58"/>
      <c r="HF27" s="59"/>
      <c r="HG27" s="59"/>
      <c r="HH27" s="59"/>
      <c r="HI27" s="72" t="s">
        <v>149</v>
      </c>
      <c r="HJ27" s="66" t="str">
        <f>IF(SUMPRODUCT(HJ5:HJ24,HK5:HK24)=0,"",SUMPRODUCT(HJ5:HJ24,HK5:HK24))</f>
        <v/>
      </c>
      <c r="HK27" s="59"/>
      <c r="HL27" s="123" t="s">
        <v>150</v>
      </c>
      <c r="HM27" s="124">
        <f>SUMIF(HH5:HH24,"Hipertrofia",HJ5:HJ24)</f>
        <v>0</v>
      </c>
      <c r="HN27" s="124">
        <f>SUMPRODUCT((HJ5:HJ24)*(HK5:HK24)*(HH5:HH24="Hipertrofia"))</f>
        <v>0</v>
      </c>
      <c r="HO27" s="125">
        <f>SUMIF(HH5:HH24,"Hipertrofia",HP5:HP24)</f>
        <v>0</v>
      </c>
      <c r="HP27" s="126" t="str">
        <f>IFERROR((HO27*100)/HJ31,"")</f>
        <v/>
      </c>
      <c r="HQ27" s="147"/>
      <c r="HR27" s="58"/>
      <c r="HS27" s="58"/>
      <c r="HT27" s="58"/>
      <c r="HU27" s="59"/>
      <c r="HV27" s="59"/>
      <c r="HW27" s="59"/>
      <c r="HX27" s="72" t="s">
        <v>149</v>
      </c>
      <c r="HY27" s="66" t="str">
        <f>IF(SUMPRODUCT(HY5:HY24,HZ5:HZ24)=0,"",SUMPRODUCT(HY5:HY24,HZ5:HZ24))</f>
        <v/>
      </c>
      <c r="HZ27" s="59"/>
      <c r="IA27" s="123" t="s">
        <v>150</v>
      </c>
      <c r="IB27" s="124">
        <f>SUMIF(HW5:HW24,"Hipertrofia",HY5:HY24)</f>
        <v>0</v>
      </c>
      <c r="IC27" s="124">
        <f>SUMPRODUCT((HY5:HY24)*(HZ5:HZ24)*(HW5:HW24="Hipertrofia"))</f>
        <v>0</v>
      </c>
      <c r="ID27" s="125">
        <f>SUMIF(HW5:HW24,"Hipertrofia",IE5:IE24)</f>
        <v>0</v>
      </c>
      <c r="IE27" s="126" t="str">
        <f>IFERROR((ID27*100)/HY31,"")</f>
        <v/>
      </c>
      <c r="IF27" s="147"/>
      <c r="IG27" s="58"/>
      <c r="IH27" s="58"/>
      <c r="II27" s="58"/>
      <c r="IJ27" s="59"/>
      <c r="IK27" s="59"/>
      <c r="IL27" s="59"/>
      <c r="IM27" s="72" t="s">
        <v>149</v>
      </c>
      <c r="IN27" s="66" t="str">
        <f>IF(SUMPRODUCT(IN5:IN24,IO5:IO24)=0,"",SUMPRODUCT(IN5:IN24,IO5:IO24))</f>
        <v/>
      </c>
      <c r="IO27" s="59"/>
      <c r="IP27" s="123" t="s">
        <v>150</v>
      </c>
      <c r="IQ27" s="124">
        <f>SUMIF(IL5:IL24,"Hipertrofia",IN5:IN24)</f>
        <v>0</v>
      </c>
      <c r="IR27" s="124">
        <f>SUMPRODUCT((IN5:IN24)*(IO5:IO24)*(IL5:IL24="Hipertrofia"))</f>
        <v>0</v>
      </c>
      <c r="IS27" s="125">
        <f>SUMIF(IL5:IL24,"Hipertrofia",IT5:IT24)</f>
        <v>0</v>
      </c>
      <c r="IT27" s="126" t="str">
        <f>IFERROR((IS27*100)/IN31,"")</f>
        <v/>
      </c>
      <c r="IU27" s="147"/>
      <c r="IV27" s="58"/>
      <c r="IW27" s="58"/>
      <c r="IX27" s="58"/>
      <c r="IY27" s="59"/>
      <c r="IZ27" s="59"/>
      <c r="JA27" s="59"/>
      <c r="JB27" s="72" t="s">
        <v>149</v>
      </c>
      <c r="JC27" s="66" t="str">
        <f>IF(SUMPRODUCT(JC5:JC24,JD5:JD24)=0,"",SUMPRODUCT(JC5:JC24,JD5:JD24))</f>
        <v/>
      </c>
      <c r="JD27" s="59"/>
      <c r="JE27" s="123" t="s">
        <v>150</v>
      </c>
      <c r="JF27" s="124">
        <f>SUMIF(JA5:JA24,"Hipertrofia",JC5:JC24)</f>
        <v>0</v>
      </c>
      <c r="JG27" s="124">
        <f>SUMPRODUCT((JC5:JC24)*(JD5:JD24)*(JA5:JA24="Hipertrofia"))</f>
        <v>0</v>
      </c>
      <c r="JH27" s="125">
        <f>SUMIF(JA5:JA24,"Hipertrofia",JI5:JI24)</f>
        <v>0</v>
      </c>
      <c r="JI27" s="126" t="str">
        <f>IFERROR((JH27*100)/JC31,"")</f>
        <v/>
      </c>
      <c r="JJ27" s="147"/>
      <c r="JK27" s="58"/>
      <c r="JL27" s="58"/>
      <c r="JM27" s="58"/>
      <c r="JN27" s="59"/>
      <c r="JO27" s="59"/>
      <c r="JP27" s="59"/>
      <c r="JQ27" s="72" t="s">
        <v>149</v>
      </c>
      <c r="JR27" s="66" t="str">
        <f>IF(SUMPRODUCT(JR5:JR24,JS5:JS24)=0,"",SUMPRODUCT(JR5:JR24,JS5:JS24))</f>
        <v/>
      </c>
      <c r="JS27" s="59"/>
      <c r="JT27" s="123" t="s">
        <v>150</v>
      </c>
      <c r="JU27" s="124">
        <f>SUMIF(JP5:JP24,"Hipertrofia",JR5:JR24)</f>
        <v>0</v>
      </c>
      <c r="JV27" s="124">
        <f>SUMPRODUCT((JR5:JR24)*(JS5:JS24)*(JP5:JP24="Hipertrofia"))</f>
        <v>0</v>
      </c>
      <c r="JW27" s="125">
        <f>SUMIF(JP5:JP24,"Hipertrofia",JX5:JX24)</f>
        <v>0</v>
      </c>
      <c r="JX27" s="126" t="str">
        <f>IFERROR((JW27*100)/JR31,"")</f>
        <v/>
      </c>
      <c r="JY27" s="147"/>
      <c r="JZ27" s="58"/>
      <c r="KA27" s="58"/>
      <c r="KB27" s="58"/>
      <c r="KC27" s="59"/>
      <c r="KD27" s="59"/>
      <c r="KE27" s="59"/>
      <c r="KF27" s="72" t="s">
        <v>149</v>
      </c>
      <c r="KG27" s="66" t="str">
        <f>IF(SUMPRODUCT(KG5:KG24,KH5:KH24)=0,"",SUMPRODUCT(KG5:KG24,KH5:KH24))</f>
        <v/>
      </c>
      <c r="KH27" s="59"/>
      <c r="KI27" s="123" t="s">
        <v>150</v>
      </c>
      <c r="KJ27" s="124">
        <f>SUMIF(KE5:KE24,"Hipertrofia",KG5:KG24)</f>
        <v>0</v>
      </c>
      <c r="KK27" s="124">
        <f>SUMPRODUCT((KG5:KG24)*(KH5:KH24)*(KE5:KE24="Hipertrofia"))</f>
        <v>0</v>
      </c>
      <c r="KL27" s="125">
        <f>SUMIF(KE5:KE24,"Hipertrofia",KM5:KM24)</f>
        <v>0</v>
      </c>
      <c r="KM27" s="126" t="str">
        <f>IFERROR((KL27*100)/KG31,"")</f>
        <v/>
      </c>
      <c r="KN27" s="147"/>
      <c r="KO27" s="58"/>
      <c r="KP27" s="58"/>
      <c r="KQ27" s="58"/>
      <c r="KR27" s="59"/>
      <c r="KS27" s="59"/>
      <c r="KT27" s="59"/>
      <c r="KU27" s="72" t="s">
        <v>149</v>
      </c>
      <c r="KV27" s="66" t="str">
        <f>IF(SUMPRODUCT(KV5:KV24,KW5:KW24)=0,"",SUMPRODUCT(KV5:KV24,KW5:KW24))</f>
        <v/>
      </c>
      <c r="KW27" s="59"/>
      <c r="KX27" s="123" t="s">
        <v>150</v>
      </c>
      <c r="KY27" s="124">
        <f>SUMIF(KT5:KT24,"Hipertrofia",KV5:KV24)</f>
        <v>0</v>
      </c>
      <c r="KZ27" s="124">
        <f>SUMPRODUCT((KV5:KV24)*(KW5:KW24)*(KT5:KT24="Hipertrofia"))</f>
        <v>0</v>
      </c>
      <c r="LA27" s="125">
        <f>SUMIF(KT5:KT24,"Hipertrofia",LB5:LB24)</f>
        <v>0</v>
      </c>
      <c r="LB27" s="126" t="str">
        <f>IFERROR((LA27*100)/KV31,"")</f>
        <v/>
      </c>
      <c r="LC27" s="147"/>
      <c r="LD27" s="347"/>
      <c r="LE27" s="58"/>
      <c r="LF27" s="58"/>
      <c r="LG27" s="59"/>
      <c r="LH27" s="59"/>
      <c r="LI27" s="59"/>
      <c r="LJ27" s="72" t="s">
        <v>149</v>
      </c>
      <c r="LK27" s="66" t="str">
        <f>IF(SUMPRODUCT(LK5:LK24,LL5:LL24)=0,"",SUMPRODUCT(LK5:LK24,LL5:LL24))</f>
        <v/>
      </c>
      <c r="LL27" s="59"/>
      <c r="LM27" s="123" t="s">
        <v>150</v>
      </c>
      <c r="LN27" s="124">
        <f>SUMIF(LI5:LI24,"Hipertrofia",LK5:LK24)</f>
        <v>0</v>
      </c>
      <c r="LO27" s="124">
        <f>SUMPRODUCT((LK5:LK24)*(LL5:LL24)*(LI5:LI24="Hipertrofia"))</f>
        <v>0</v>
      </c>
      <c r="LP27" s="125">
        <f>SUMIF(LI5:LI24,"Hipertrofia",LQ5:LQ24)</f>
        <v>0</v>
      </c>
      <c r="LQ27" s="126" t="str">
        <f>IFERROR((LP27*100)/LK31,"")</f>
        <v/>
      </c>
      <c r="LR27" s="147"/>
      <c r="LS27" s="347"/>
      <c r="LT27" s="58"/>
      <c r="LU27" s="58"/>
      <c r="LV27" s="59"/>
      <c r="LW27" s="59"/>
      <c r="LX27" s="59"/>
      <c r="LY27" s="72" t="s">
        <v>149</v>
      </c>
      <c r="LZ27" s="66" t="str">
        <f>IF(SUMPRODUCT(LZ5:LZ24,MA5:MA24)=0,"",SUMPRODUCT(LZ5:LZ24,MA5:MA24))</f>
        <v/>
      </c>
      <c r="MA27" s="59"/>
      <c r="MB27" s="123" t="s">
        <v>150</v>
      </c>
      <c r="MC27" s="124">
        <f>SUMIF(LX5:LX24,"Hipertrofia",LZ5:LZ24)</f>
        <v>0</v>
      </c>
      <c r="MD27" s="124">
        <f>SUMPRODUCT((LZ5:LZ24)*(MA5:MA24)*(LX5:LX24="Hipertrofia"))</f>
        <v>0</v>
      </c>
      <c r="ME27" s="125">
        <f>SUMIF(LX5:LX24,"Hipertrofia",MF5:MF24)</f>
        <v>0</v>
      </c>
      <c r="MF27" s="126" t="str">
        <f>IFERROR((ME27*100)/LZ31,"")</f>
        <v/>
      </c>
      <c r="MG27" s="147"/>
      <c r="MH27" s="347"/>
      <c r="MI27" s="58"/>
      <c r="MJ27" s="58"/>
      <c r="MK27" s="500"/>
      <c r="ML27" s="500"/>
      <c r="MM27" s="500"/>
      <c r="MN27" s="505" t="s">
        <v>149</v>
      </c>
      <c r="MO27" s="494"/>
      <c r="MP27" s="500"/>
      <c r="MQ27" s="506" t="s">
        <v>150</v>
      </c>
      <c r="MR27" s="490">
        <v>0</v>
      </c>
      <c r="MS27" s="490">
        <v>0</v>
      </c>
      <c r="MT27" s="493">
        <v>0</v>
      </c>
      <c r="MU27" s="507"/>
      <c r="MV27" s="508"/>
      <c r="MW27" s="347"/>
    </row>
    <row r="28" spans="1:361">
      <c r="A28" s="347"/>
      <c r="B28" s="58"/>
      <c r="C28" s="58"/>
      <c r="D28" s="59"/>
      <c r="E28" s="59"/>
      <c r="F28" s="59"/>
      <c r="G28" s="72" t="s">
        <v>151</v>
      </c>
      <c r="H28" s="75" t="str">
        <f>IFERROR(AVERAGE(K5:K24),"")</f>
        <v/>
      </c>
      <c r="I28" s="59"/>
      <c r="J28" s="73" t="s">
        <v>152</v>
      </c>
      <c r="K28" s="64">
        <f>SUMIF(F5:F24,"Força",H5:H24)</f>
        <v>0</v>
      </c>
      <c r="L28" s="64">
        <f>SUMPRODUCT((H5:H24)*(I5:I24)*(F5:F24="Força"))</f>
        <v>0</v>
      </c>
      <c r="M28" s="74">
        <f>SUMIF(F5:F24,"Força",N5:N24)</f>
        <v>0</v>
      </c>
      <c r="N28" s="75" t="str">
        <f>IFERROR((M28*100)/H31,"")</f>
        <v/>
      </c>
      <c r="O28" s="147"/>
      <c r="P28" s="58"/>
      <c r="Q28" s="58"/>
      <c r="R28" s="58"/>
      <c r="S28" s="59"/>
      <c r="T28" s="59"/>
      <c r="U28" s="59"/>
      <c r="V28" s="72" t="s">
        <v>151</v>
      </c>
      <c r="W28" s="75" t="str">
        <f>IFERROR(AVERAGE(Z5:Z24),"")</f>
        <v/>
      </c>
      <c r="X28" s="59"/>
      <c r="Y28" s="73" t="s">
        <v>152</v>
      </c>
      <c r="Z28" s="64">
        <f>SUMIF(U5:U24,"Força",W5:W24)</f>
        <v>0</v>
      </c>
      <c r="AA28" s="64">
        <f>SUMPRODUCT((W5:W24)*(X5:X24)*(U5:U24="Força"))</f>
        <v>0</v>
      </c>
      <c r="AB28" s="74">
        <f>SUMIF(U5:U24,"Força",AC5:AC24)</f>
        <v>0</v>
      </c>
      <c r="AC28" s="75" t="str">
        <f>IFERROR((AB28*100)/W31,"")</f>
        <v/>
      </c>
      <c r="AD28" s="147"/>
      <c r="AE28" s="58"/>
      <c r="AF28" s="58"/>
      <c r="AG28" s="58"/>
      <c r="AH28" s="59"/>
      <c r="AI28" s="59"/>
      <c r="AJ28" s="59"/>
      <c r="AK28" s="72" t="s">
        <v>151</v>
      </c>
      <c r="AL28" s="75" t="str">
        <f>IFERROR(AVERAGE(AO5:AO24),"")</f>
        <v/>
      </c>
      <c r="AM28" s="59"/>
      <c r="AN28" s="73" t="s">
        <v>152</v>
      </c>
      <c r="AO28" s="64">
        <f>SUMIF(AJ5:AJ24,"Força",AL5:AL24)</f>
        <v>0</v>
      </c>
      <c r="AP28" s="64">
        <f>SUMPRODUCT((AL5:AL24)*(AM5:AM24)*(AJ5:AJ24="Força"))</f>
        <v>0</v>
      </c>
      <c r="AQ28" s="74">
        <f>SUMIF(AJ5:AJ24,"Força",AR5:AR24)</f>
        <v>0</v>
      </c>
      <c r="AR28" s="75" t="str">
        <f>IFERROR((AQ28*100)/AL31,"")</f>
        <v/>
      </c>
      <c r="AS28" s="147"/>
      <c r="AT28" s="58"/>
      <c r="AU28" s="58"/>
      <c r="AV28" s="58"/>
      <c r="AW28" s="59"/>
      <c r="AX28" s="59"/>
      <c r="AY28" s="59"/>
      <c r="AZ28" s="72" t="s">
        <v>151</v>
      </c>
      <c r="BA28" s="75" t="str">
        <f>IFERROR(AVERAGE(BD5:BD24),"")</f>
        <v/>
      </c>
      <c r="BB28" s="59"/>
      <c r="BC28" s="73" t="s">
        <v>152</v>
      </c>
      <c r="BD28" s="64">
        <f>SUMIF(AY5:AY24,"Força",BA5:BA24)</f>
        <v>0</v>
      </c>
      <c r="BE28" s="64">
        <f>SUMPRODUCT((BA5:BA24)*(BB5:BB24)*(AY5:AY24="Força"))</f>
        <v>0</v>
      </c>
      <c r="BF28" s="74">
        <f>SUMIF(AY5:AY24,"Força",BG5:BG24)</f>
        <v>0</v>
      </c>
      <c r="BG28" s="75" t="str">
        <f>IFERROR((BF28*100)/BA31,"")</f>
        <v/>
      </c>
      <c r="BH28" s="147"/>
      <c r="BI28" s="58"/>
      <c r="BJ28" s="58"/>
      <c r="BK28" s="58"/>
      <c r="BL28" s="59"/>
      <c r="BM28" s="59"/>
      <c r="BN28" s="59"/>
      <c r="BO28" s="72" t="s">
        <v>151</v>
      </c>
      <c r="BP28" s="75" t="str">
        <f>IFERROR(AVERAGE(BS5:BS24),"")</f>
        <v/>
      </c>
      <c r="BQ28" s="59"/>
      <c r="BR28" s="73" t="s">
        <v>152</v>
      </c>
      <c r="BS28" s="64">
        <f>SUMIF(BN5:BN24,"Força",BP5:BP24)</f>
        <v>0</v>
      </c>
      <c r="BT28" s="64">
        <f>SUMPRODUCT((BP5:BP24)*(BQ5:BQ24)*(BN5:BN24="Força"))</f>
        <v>0</v>
      </c>
      <c r="BU28" s="74">
        <f>SUMIF(BN5:BN24,"Força",BV5:BV24)</f>
        <v>0</v>
      </c>
      <c r="BV28" s="75" t="str">
        <f>IFERROR((BU28*100)/BP31,"")</f>
        <v/>
      </c>
      <c r="BW28" s="147"/>
      <c r="BX28" s="58"/>
      <c r="BY28" s="58"/>
      <c r="BZ28" s="58"/>
      <c r="CA28" s="59"/>
      <c r="CB28" s="59"/>
      <c r="CC28" s="59"/>
      <c r="CD28" s="72" t="s">
        <v>151</v>
      </c>
      <c r="CE28" s="75" t="str">
        <f>IFERROR(AVERAGE(CH5:CH24),"")</f>
        <v/>
      </c>
      <c r="CF28" s="59"/>
      <c r="CG28" s="73" t="s">
        <v>152</v>
      </c>
      <c r="CH28" s="64">
        <f>SUMIF(CC5:CC24,"Força",CE5:CE24)</f>
        <v>0</v>
      </c>
      <c r="CI28" s="64">
        <f>SUMPRODUCT((CE5:CE24)*(CF5:CF24)*(CC5:CC24="Força"))</f>
        <v>0</v>
      </c>
      <c r="CJ28" s="74">
        <f>SUMIF(CC5:CC24,"Força",CK5:CK24)</f>
        <v>0</v>
      </c>
      <c r="CK28" s="75" t="str">
        <f>IFERROR((CJ28*100)/CE31,"")</f>
        <v/>
      </c>
      <c r="CL28" s="147"/>
      <c r="CM28" s="58"/>
      <c r="CN28" s="58"/>
      <c r="CO28" s="58"/>
      <c r="CP28" s="59"/>
      <c r="CQ28" s="59"/>
      <c r="CR28" s="59"/>
      <c r="CS28" s="72" t="s">
        <v>151</v>
      </c>
      <c r="CT28" s="75" t="str">
        <f>IFERROR(AVERAGE(CW5:CW24),"")</f>
        <v/>
      </c>
      <c r="CU28" s="59"/>
      <c r="CV28" s="73" t="s">
        <v>152</v>
      </c>
      <c r="CW28" s="64">
        <f>SUMIF(CR5:CR24,"Força",CT5:CT24)</f>
        <v>0</v>
      </c>
      <c r="CX28" s="64">
        <f>SUMPRODUCT((CT5:CT24)*(CU5:CU24)*(CR5:CR24="Força"))</f>
        <v>0</v>
      </c>
      <c r="CY28" s="74">
        <f>SUMIF(CR5:CR24,"Força",CZ5:CZ24)</f>
        <v>0</v>
      </c>
      <c r="CZ28" s="75" t="str">
        <f>IFERROR((CY28*100)/CT31,"")</f>
        <v/>
      </c>
      <c r="DA28" s="147"/>
      <c r="DB28" s="58"/>
      <c r="DC28" s="58"/>
      <c r="DD28" s="58"/>
      <c r="DE28" s="59"/>
      <c r="DF28" s="59"/>
      <c r="DG28" s="59"/>
      <c r="DH28" s="72" t="s">
        <v>151</v>
      </c>
      <c r="DI28" s="75" t="str">
        <f>IFERROR(AVERAGE(DL5:DL24),"")</f>
        <v/>
      </c>
      <c r="DJ28" s="59"/>
      <c r="DK28" s="73" t="s">
        <v>152</v>
      </c>
      <c r="DL28" s="64">
        <f>SUMIF(DG5:DG24,"Força",DI5:DI24)</f>
        <v>0</v>
      </c>
      <c r="DM28" s="64">
        <f>SUMPRODUCT((DI5:DI24)*(DJ5:DJ24)*(DG5:DG24="Força"))</f>
        <v>0</v>
      </c>
      <c r="DN28" s="74">
        <f>SUMIF(DG5:DG24,"Força",DO5:DO24)</f>
        <v>0</v>
      </c>
      <c r="DO28" s="75" t="str">
        <f>IFERROR((DN28*100)/DI31,"")</f>
        <v/>
      </c>
      <c r="DP28" s="147"/>
      <c r="DQ28" s="58"/>
      <c r="DR28" s="58"/>
      <c r="DS28" s="58"/>
      <c r="DT28" s="59"/>
      <c r="DU28" s="59"/>
      <c r="DV28" s="59"/>
      <c r="DW28" s="72" t="s">
        <v>151</v>
      </c>
      <c r="DX28" s="75" t="str">
        <f>IFERROR(AVERAGE(EA5:EA24),"")</f>
        <v/>
      </c>
      <c r="DY28" s="59"/>
      <c r="DZ28" s="73" t="s">
        <v>152</v>
      </c>
      <c r="EA28" s="64">
        <f>SUMIF(DV5:DV24,"Força",DX5:DX24)</f>
        <v>0</v>
      </c>
      <c r="EB28" s="64">
        <f>SUMPRODUCT((DX5:DX24)*(DY5:DY24)*(DV5:DV24="Força"))</f>
        <v>0</v>
      </c>
      <c r="EC28" s="74">
        <f>SUMIF(DV5:DV24,"Força",ED5:ED24)</f>
        <v>0</v>
      </c>
      <c r="ED28" s="75" t="str">
        <f>IFERROR((EC28*100)/DX31,"")</f>
        <v/>
      </c>
      <c r="EE28" s="147"/>
      <c r="EF28" s="58"/>
      <c r="EG28" s="58"/>
      <c r="EH28" s="58"/>
      <c r="EI28" s="59"/>
      <c r="EJ28" s="59"/>
      <c r="EK28" s="59"/>
      <c r="EL28" s="72" t="s">
        <v>151</v>
      </c>
      <c r="EM28" s="75" t="str">
        <f>IFERROR(AVERAGE(EP5:EP24),"")</f>
        <v/>
      </c>
      <c r="EN28" s="59"/>
      <c r="EO28" s="73" t="s">
        <v>152</v>
      </c>
      <c r="EP28" s="64">
        <f>SUMIF(EK5:EK24,"Força",EM5:EM24)</f>
        <v>0</v>
      </c>
      <c r="EQ28" s="64">
        <f>SUMPRODUCT((EM5:EM24)*(EN5:EN24)*(EK5:EK24="Força"))</f>
        <v>0</v>
      </c>
      <c r="ER28" s="74">
        <f>SUMIF(EK5:EK24,"Força",ES5:ES24)</f>
        <v>0</v>
      </c>
      <c r="ES28" s="75" t="str">
        <f>IFERROR((ER28*100)/EM31,"")</f>
        <v/>
      </c>
      <c r="ET28" s="147"/>
      <c r="EU28" s="58"/>
      <c r="EV28" s="58"/>
      <c r="EW28" s="58"/>
      <c r="EX28" s="59"/>
      <c r="EY28" s="59"/>
      <c r="EZ28" s="59"/>
      <c r="FA28" s="72" t="s">
        <v>151</v>
      </c>
      <c r="FB28" s="75" t="str">
        <f>IFERROR(AVERAGE(FE5:FE24),"")</f>
        <v/>
      </c>
      <c r="FC28" s="59"/>
      <c r="FD28" s="73" t="s">
        <v>152</v>
      </c>
      <c r="FE28" s="64">
        <f>SUMIF(EZ5:EZ24,"Força",FB5:FB24)</f>
        <v>0</v>
      </c>
      <c r="FF28" s="64">
        <f>SUMPRODUCT((FB5:FB24)*(FC5:FC24)*(EZ5:EZ24="Força"))</f>
        <v>0</v>
      </c>
      <c r="FG28" s="74">
        <f>SUMIF(EZ5:EZ24,"Força",FH5:FH24)</f>
        <v>0</v>
      </c>
      <c r="FH28" s="75" t="str">
        <f>IFERROR((FG28*100)/FB31,"")</f>
        <v/>
      </c>
      <c r="FI28" s="147"/>
      <c r="FJ28" s="58"/>
      <c r="FK28" s="58"/>
      <c r="FL28" s="58"/>
      <c r="FM28" s="59"/>
      <c r="FN28" s="59"/>
      <c r="FO28" s="59"/>
      <c r="FP28" s="72" t="s">
        <v>151</v>
      </c>
      <c r="FQ28" s="75" t="str">
        <f>IFERROR(AVERAGE(FT5:FT24),"")</f>
        <v/>
      </c>
      <c r="FR28" s="59"/>
      <c r="FS28" s="73" t="s">
        <v>152</v>
      </c>
      <c r="FT28" s="64">
        <f>SUMIF(FO5:FO24,"Força",FQ5:FQ24)</f>
        <v>0</v>
      </c>
      <c r="FU28" s="64">
        <f>SUMPRODUCT((FQ5:FQ24)*(FR5:FR24)*(FO5:FO24="Força"))</f>
        <v>0</v>
      </c>
      <c r="FV28" s="74">
        <f>SUMIF(FO5:FO24,"Força",FW5:FW24)</f>
        <v>0</v>
      </c>
      <c r="FW28" s="75" t="str">
        <f>IFERROR((FV28*100)/FQ31,"")</f>
        <v/>
      </c>
      <c r="FX28" s="147"/>
      <c r="FY28" s="58"/>
      <c r="FZ28" s="58"/>
      <c r="GA28" s="58"/>
      <c r="GB28" s="59"/>
      <c r="GC28" s="59"/>
      <c r="GD28" s="59"/>
      <c r="GE28" s="72" t="s">
        <v>151</v>
      </c>
      <c r="GF28" s="75" t="str">
        <f>IFERROR(AVERAGE(GI5:GI24),"")</f>
        <v/>
      </c>
      <c r="GG28" s="59"/>
      <c r="GH28" s="73" t="s">
        <v>152</v>
      </c>
      <c r="GI28" s="64">
        <f>SUMIF(GD5:GD24,"Força",GF5:GF24)</f>
        <v>0</v>
      </c>
      <c r="GJ28" s="64">
        <f>SUMPRODUCT((GF5:GF24)*(GG5:GG24)*(GD5:GD24="Força"))</f>
        <v>0</v>
      </c>
      <c r="GK28" s="74">
        <f>SUMIF(GD5:GD24,"Força",GL5:GL24)</f>
        <v>0</v>
      </c>
      <c r="GL28" s="75" t="str">
        <f>IFERROR((GK28*100)/GF31,"")</f>
        <v/>
      </c>
      <c r="GM28" s="147"/>
      <c r="GN28" s="58"/>
      <c r="GO28" s="58"/>
      <c r="GP28" s="58"/>
      <c r="GQ28" s="59"/>
      <c r="GR28" s="59"/>
      <c r="GS28" s="59"/>
      <c r="GT28" s="72" t="s">
        <v>151</v>
      </c>
      <c r="GU28" s="75" t="str">
        <f>IFERROR(AVERAGE(GX5:GX24),"")</f>
        <v/>
      </c>
      <c r="GV28" s="59"/>
      <c r="GW28" s="73" t="s">
        <v>152</v>
      </c>
      <c r="GX28" s="64">
        <f>SUMIF(GS5:GS24,"Força",GU5:GU24)</f>
        <v>0</v>
      </c>
      <c r="GY28" s="64">
        <f>SUMPRODUCT((GU5:GU24)*(GV5:GV24)*(GS5:GS24="Força"))</f>
        <v>0</v>
      </c>
      <c r="GZ28" s="74">
        <f>SUMIF(GS5:GS24,"Força",HA5:HA24)</f>
        <v>0</v>
      </c>
      <c r="HA28" s="75" t="str">
        <f>IFERROR((GZ28*100)/GU31,"")</f>
        <v/>
      </c>
      <c r="HB28" s="147"/>
      <c r="HC28" s="58"/>
      <c r="HD28" s="58"/>
      <c r="HE28" s="58"/>
      <c r="HF28" s="59"/>
      <c r="HG28" s="59"/>
      <c r="HH28" s="59"/>
      <c r="HI28" s="72" t="s">
        <v>151</v>
      </c>
      <c r="HJ28" s="75" t="str">
        <f>IFERROR(AVERAGE(HM5:HM24),"")</f>
        <v/>
      </c>
      <c r="HK28" s="59"/>
      <c r="HL28" s="73" t="s">
        <v>152</v>
      </c>
      <c r="HM28" s="64">
        <f>SUMIF(HH5:HH24,"Força",HJ5:HJ24)</f>
        <v>0</v>
      </c>
      <c r="HN28" s="64">
        <f>SUMPRODUCT((HJ5:HJ24)*(HK5:HK24)*(HH5:HH24="Força"))</f>
        <v>0</v>
      </c>
      <c r="HO28" s="74">
        <f>SUMIF(HH5:HH24,"Força",HP5:HP24)</f>
        <v>0</v>
      </c>
      <c r="HP28" s="75" t="str">
        <f>IFERROR((HO28*100)/HJ31,"")</f>
        <v/>
      </c>
      <c r="HQ28" s="147"/>
      <c r="HR28" s="58"/>
      <c r="HS28" s="58"/>
      <c r="HT28" s="58"/>
      <c r="HU28" s="59"/>
      <c r="HV28" s="59"/>
      <c r="HW28" s="59"/>
      <c r="HX28" s="72" t="s">
        <v>151</v>
      </c>
      <c r="HY28" s="75" t="str">
        <f>IFERROR(AVERAGE(IB5:IB24),"")</f>
        <v/>
      </c>
      <c r="HZ28" s="59"/>
      <c r="IA28" s="73" t="s">
        <v>152</v>
      </c>
      <c r="IB28" s="64">
        <f>SUMIF(HW5:HW24,"Força",HY5:HY24)</f>
        <v>0</v>
      </c>
      <c r="IC28" s="64">
        <f>SUMPRODUCT((HY5:HY24)*(HZ5:HZ24)*(HW5:HW24="Força"))</f>
        <v>0</v>
      </c>
      <c r="ID28" s="74">
        <f>SUMIF(HW5:HW24,"Força",IE5:IE24)</f>
        <v>0</v>
      </c>
      <c r="IE28" s="75" t="str">
        <f>IFERROR((ID28*100)/HY31,"")</f>
        <v/>
      </c>
      <c r="IF28" s="147"/>
      <c r="IG28" s="58"/>
      <c r="IH28" s="58"/>
      <c r="II28" s="58"/>
      <c r="IJ28" s="59"/>
      <c r="IK28" s="59"/>
      <c r="IL28" s="59"/>
      <c r="IM28" s="72" t="s">
        <v>151</v>
      </c>
      <c r="IN28" s="75" t="str">
        <f>IFERROR(AVERAGE(IQ5:IQ24),"")</f>
        <v/>
      </c>
      <c r="IO28" s="59"/>
      <c r="IP28" s="73" t="s">
        <v>152</v>
      </c>
      <c r="IQ28" s="64">
        <f>SUMIF(IL5:IL24,"Força",IN5:IN24)</f>
        <v>0</v>
      </c>
      <c r="IR28" s="64">
        <f>SUMPRODUCT((IN5:IN24)*(IO5:IO24)*(IL5:IL24="Força"))</f>
        <v>0</v>
      </c>
      <c r="IS28" s="74">
        <f>SUMIF(IL5:IL24,"Força",IT5:IT24)</f>
        <v>0</v>
      </c>
      <c r="IT28" s="75" t="str">
        <f>IFERROR((IS28*100)/IN31,"")</f>
        <v/>
      </c>
      <c r="IU28" s="147"/>
      <c r="IV28" s="58"/>
      <c r="IW28" s="58"/>
      <c r="IX28" s="58"/>
      <c r="IY28" s="59"/>
      <c r="IZ28" s="59"/>
      <c r="JA28" s="59"/>
      <c r="JB28" s="72" t="s">
        <v>151</v>
      </c>
      <c r="JC28" s="75" t="str">
        <f>IFERROR(AVERAGE(JF5:JF24),"")</f>
        <v/>
      </c>
      <c r="JD28" s="59"/>
      <c r="JE28" s="73" t="s">
        <v>152</v>
      </c>
      <c r="JF28" s="64">
        <f>SUMIF(JA5:JA24,"Força",JC5:JC24)</f>
        <v>0</v>
      </c>
      <c r="JG28" s="64">
        <f>SUMPRODUCT((JC5:JC24)*(JD5:JD24)*(JA5:JA24="Força"))</f>
        <v>0</v>
      </c>
      <c r="JH28" s="74">
        <f>SUMIF(JA5:JA24,"Força",JI5:JI24)</f>
        <v>0</v>
      </c>
      <c r="JI28" s="75" t="str">
        <f>IFERROR((JH28*100)/JC31,"")</f>
        <v/>
      </c>
      <c r="JJ28" s="147"/>
      <c r="JK28" s="58"/>
      <c r="JL28" s="58"/>
      <c r="JM28" s="58"/>
      <c r="JN28" s="59"/>
      <c r="JO28" s="59"/>
      <c r="JP28" s="59"/>
      <c r="JQ28" s="72" t="s">
        <v>151</v>
      </c>
      <c r="JR28" s="75" t="str">
        <f>IFERROR(AVERAGE(JU5:JU24),"")</f>
        <v/>
      </c>
      <c r="JS28" s="59"/>
      <c r="JT28" s="73" t="s">
        <v>152</v>
      </c>
      <c r="JU28" s="64">
        <f>SUMIF(JP5:JP24,"Força",JR5:JR24)</f>
        <v>0</v>
      </c>
      <c r="JV28" s="64">
        <f>SUMPRODUCT((JR5:JR24)*(JS5:JS24)*(JP5:JP24="Força"))</f>
        <v>0</v>
      </c>
      <c r="JW28" s="74">
        <f>SUMIF(JP5:JP24,"Força",JX5:JX24)</f>
        <v>0</v>
      </c>
      <c r="JX28" s="75" t="str">
        <f>IFERROR((JW28*100)/JR31,"")</f>
        <v/>
      </c>
      <c r="JY28" s="147"/>
      <c r="JZ28" s="58"/>
      <c r="KA28" s="58"/>
      <c r="KB28" s="58"/>
      <c r="KC28" s="59"/>
      <c r="KD28" s="59"/>
      <c r="KE28" s="59"/>
      <c r="KF28" s="72" t="s">
        <v>151</v>
      </c>
      <c r="KG28" s="75" t="str">
        <f>IFERROR(AVERAGE(KJ5:KJ24),"")</f>
        <v/>
      </c>
      <c r="KH28" s="59"/>
      <c r="KI28" s="73" t="s">
        <v>152</v>
      </c>
      <c r="KJ28" s="64">
        <f>SUMIF(KE5:KE24,"Força",KG5:KG24)</f>
        <v>0</v>
      </c>
      <c r="KK28" s="64">
        <f>SUMPRODUCT((KG5:KG24)*(KH5:KH24)*(KE5:KE24="Força"))</f>
        <v>0</v>
      </c>
      <c r="KL28" s="74">
        <f>SUMIF(KE5:KE24,"Força",KM5:KM24)</f>
        <v>0</v>
      </c>
      <c r="KM28" s="75" t="str">
        <f>IFERROR((KL28*100)/KG31,"")</f>
        <v/>
      </c>
      <c r="KN28" s="147"/>
      <c r="KO28" s="58"/>
      <c r="KP28" s="58"/>
      <c r="KQ28" s="58"/>
      <c r="KR28" s="59"/>
      <c r="KS28" s="59"/>
      <c r="KT28" s="59"/>
      <c r="KU28" s="72" t="s">
        <v>151</v>
      </c>
      <c r="KV28" s="75" t="str">
        <f>IFERROR(AVERAGE(KY5:KY24),"")</f>
        <v/>
      </c>
      <c r="KW28" s="59"/>
      <c r="KX28" s="73" t="s">
        <v>152</v>
      </c>
      <c r="KY28" s="64">
        <f>SUMIF(KT5:KT24,"Força",KV5:KV24)</f>
        <v>0</v>
      </c>
      <c r="KZ28" s="64">
        <f>SUMPRODUCT((KV5:KV24)*(KW5:KW24)*(KT5:KT24="Força"))</f>
        <v>0</v>
      </c>
      <c r="LA28" s="74">
        <f>SUMIF(KT5:KT24,"Força",LB5:LB24)</f>
        <v>0</v>
      </c>
      <c r="LB28" s="75" t="str">
        <f>IFERROR((LA28*100)/KV31,"")</f>
        <v/>
      </c>
      <c r="LC28" s="147"/>
      <c r="LD28" s="347"/>
      <c r="LE28" s="58"/>
      <c r="LF28" s="58"/>
      <c r="LG28" s="59"/>
      <c r="LH28" s="59"/>
      <c r="LI28" s="59"/>
      <c r="LJ28" s="72" t="s">
        <v>151</v>
      </c>
      <c r="LK28" s="75" t="str">
        <f>IFERROR(AVERAGE(LN5:LN24),"")</f>
        <v/>
      </c>
      <c r="LL28" s="59"/>
      <c r="LM28" s="73" t="s">
        <v>152</v>
      </c>
      <c r="LN28" s="64">
        <f>SUMIF(LI5:LI24,"Força",LK5:LK24)</f>
        <v>0</v>
      </c>
      <c r="LO28" s="64">
        <f>SUMPRODUCT((LK5:LK24)*(LL5:LL24)*(LI5:LI24="Força"))</f>
        <v>0</v>
      </c>
      <c r="LP28" s="74">
        <f>SUMIF(LI5:LI24,"Força",LQ5:LQ24)</f>
        <v>0</v>
      </c>
      <c r="LQ28" s="75" t="str">
        <f>IFERROR((LP28*100)/LK31,"")</f>
        <v/>
      </c>
      <c r="LR28" s="147"/>
      <c r="LS28" s="347"/>
      <c r="LT28" s="58"/>
      <c r="LU28" s="58"/>
      <c r="LV28" s="59"/>
      <c r="LW28" s="59"/>
      <c r="LX28" s="59"/>
      <c r="LY28" s="72" t="s">
        <v>151</v>
      </c>
      <c r="LZ28" s="75" t="str">
        <f>IFERROR(AVERAGE(MC5:MC24),"")</f>
        <v/>
      </c>
      <c r="MA28" s="59"/>
      <c r="MB28" s="73" t="s">
        <v>152</v>
      </c>
      <c r="MC28" s="64">
        <f>SUMIF(LX5:LX24,"Força",LZ5:LZ24)</f>
        <v>0</v>
      </c>
      <c r="MD28" s="64">
        <f>SUMPRODUCT((LZ5:LZ24)*(MA5:MA24)*(LX5:LX24="Força"))</f>
        <v>0</v>
      </c>
      <c r="ME28" s="74">
        <f>SUMIF(LX5:LX24,"Força",MF5:MF24)</f>
        <v>0</v>
      </c>
      <c r="MF28" s="75" t="str">
        <f>IFERROR((ME28*100)/LZ31,"")</f>
        <v/>
      </c>
      <c r="MG28" s="147"/>
      <c r="MH28" s="347"/>
      <c r="MI28" s="58"/>
      <c r="MJ28" s="58"/>
      <c r="MK28" s="500"/>
      <c r="ML28" s="500"/>
      <c r="MM28" s="500"/>
      <c r="MN28" s="505" t="s">
        <v>151</v>
      </c>
      <c r="MO28" s="507"/>
      <c r="MP28" s="500"/>
      <c r="MQ28" s="506" t="s">
        <v>152</v>
      </c>
      <c r="MR28" s="490">
        <v>0</v>
      </c>
      <c r="MS28" s="490">
        <v>0</v>
      </c>
      <c r="MT28" s="493">
        <v>0</v>
      </c>
      <c r="MU28" s="507"/>
      <c r="MV28" s="508"/>
      <c r="MW28" s="347"/>
    </row>
    <row r="29" spans="1:361">
      <c r="A29" s="347"/>
      <c r="B29" s="58"/>
      <c r="C29" s="58"/>
      <c r="D29" s="59"/>
      <c r="E29" s="59"/>
      <c r="F29" s="59"/>
      <c r="G29" s="72" t="s">
        <v>153</v>
      </c>
      <c r="H29" s="76" t="str">
        <f>IFERROR(H31/H27,"")</f>
        <v/>
      </c>
      <c r="I29" s="59"/>
      <c r="J29" s="73" t="s">
        <v>154</v>
      </c>
      <c r="K29" s="64">
        <f>SUMIF(F5:F24,"Potência (F)",H5:H24)</f>
        <v>0</v>
      </c>
      <c r="L29" s="64">
        <f>SUMPRODUCT((H5:H24)*(I5:I24)*(F5:F24="Potência (F)"))</f>
        <v>0</v>
      </c>
      <c r="M29" s="74">
        <f>SUMIF(F5:F24,"Potência (F)",N5:N24)</f>
        <v>0</v>
      </c>
      <c r="N29" s="75" t="str">
        <f>IFERROR((M29*100)/H31,"")</f>
        <v/>
      </c>
      <c r="O29" s="147"/>
      <c r="P29" s="58"/>
      <c r="Q29" s="58"/>
      <c r="R29" s="58"/>
      <c r="S29" s="59"/>
      <c r="T29" s="59"/>
      <c r="U29" s="59"/>
      <c r="V29" s="72" t="s">
        <v>153</v>
      </c>
      <c r="W29" s="76" t="str">
        <f>IFERROR(W31/W27,"")</f>
        <v/>
      </c>
      <c r="X29" s="59"/>
      <c r="Y29" s="73" t="s">
        <v>154</v>
      </c>
      <c r="Z29" s="64">
        <f>SUMIF(U5:U24,"Potência (F)",W5:W24)</f>
        <v>0</v>
      </c>
      <c r="AA29" s="64">
        <f>SUMPRODUCT((W5:W24)*(X5:X24)*(U5:U24="Potência (F)"))</f>
        <v>0</v>
      </c>
      <c r="AB29" s="74">
        <f>SUMIF(U5:U24,"Potência (F)",AC5:AC24)</f>
        <v>0</v>
      </c>
      <c r="AC29" s="75" t="str">
        <f>IFERROR((AB29*100)/W31,"")</f>
        <v/>
      </c>
      <c r="AD29" s="147"/>
      <c r="AE29" s="58"/>
      <c r="AF29" s="58"/>
      <c r="AG29" s="58"/>
      <c r="AH29" s="59"/>
      <c r="AI29" s="59"/>
      <c r="AJ29" s="59"/>
      <c r="AK29" s="72" t="s">
        <v>153</v>
      </c>
      <c r="AL29" s="76" t="str">
        <f>IFERROR(AL31/AL27,"")</f>
        <v/>
      </c>
      <c r="AM29" s="59"/>
      <c r="AN29" s="73" t="s">
        <v>154</v>
      </c>
      <c r="AO29" s="64">
        <f>SUMIF(AJ5:AJ24,"Potência (F)",AL5:AL24)</f>
        <v>0</v>
      </c>
      <c r="AP29" s="64">
        <f>SUMPRODUCT((AL5:AL24)*(AM5:AM24)*(AJ5:AJ24="Potência (F)"))</f>
        <v>0</v>
      </c>
      <c r="AQ29" s="74">
        <f>SUMIF(AJ5:AJ24,"Potência (F)",AR5:AR24)</f>
        <v>0</v>
      </c>
      <c r="AR29" s="75" t="str">
        <f>IFERROR((AQ29*100)/AL31,"")</f>
        <v/>
      </c>
      <c r="AS29" s="147"/>
      <c r="AT29" s="58"/>
      <c r="AU29" s="58"/>
      <c r="AV29" s="58"/>
      <c r="AW29" s="59"/>
      <c r="AX29" s="59"/>
      <c r="AY29" s="59"/>
      <c r="AZ29" s="72" t="s">
        <v>153</v>
      </c>
      <c r="BA29" s="76" t="str">
        <f>IFERROR(BA31/BA27,"")</f>
        <v/>
      </c>
      <c r="BB29" s="59"/>
      <c r="BC29" s="73" t="s">
        <v>154</v>
      </c>
      <c r="BD29" s="64">
        <f>SUMIF(AY5:AY24,"Potência (F)",BA5:BA24)</f>
        <v>0</v>
      </c>
      <c r="BE29" s="64">
        <f>SUMPRODUCT((BA5:BA24)*(BB5:BB24)*(AY5:AY24="Potência (F)"))</f>
        <v>0</v>
      </c>
      <c r="BF29" s="74">
        <f>SUMIF(AY5:AY24,"Potência (F)",BG5:BG24)</f>
        <v>0</v>
      </c>
      <c r="BG29" s="75" t="str">
        <f>IFERROR((BF29*100)/BA31,"")</f>
        <v/>
      </c>
      <c r="BH29" s="147"/>
      <c r="BI29" s="58"/>
      <c r="BJ29" s="58"/>
      <c r="BK29" s="58"/>
      <c r="BL29" s="59"/>
      <c r="BM29" s="59"/>
      <c r="BN29" s="59"/>
      <c r="BO29" s="72" t="s">
        <v>153</v>
      </c>
      <c r="BP29" s="76" t="str">
        <f>IFERROR(BP31/BP27,"")</f>
        <v/>
      </c>
      <c r="BQ29" s="59"/>
      <c r="BR29" s="73" t="s">
        <v>154</v>
      </c>
      <c r="BS29" s="64">
        <f>SUMIF(BN5:BN24,"Potência (F)",BP5:BP24)</f>
        <v>0</v>
      </c>
      <c r="BT29" s="64">
        <f>SUMPRODUCT((BP5:BP24)*(BQ5:BQ24)*(BN5:BN24="Potência (F)"))</f>
        <v>0</v>
      </c>
      <c r="BU29" s="74">
        <f>SUMIF(BN5:BN24,"Potência (F)",BV5:BV24)</f>
        <v>0</v>
      </c>
      <c r="BV29" s="75" t="str">
        <f>IFERROR((BU29*100)/BP31,"")</f>
        <v/>
      </c>
      <c r="BW29" s="147"/>
      <c r="BX29" s="58"/>
      <c r="BY29" s="58"/>
      <c r="BZ29" s="58"/>
      <c r="CA29" s="59"/>
      <c r="CB29" s="59"/>
      <c r="CC29" s="59"/>
      <c r="CD29" s="72" t="s">
        <v>153</v>
      </c>
      <c r="CE29" s="76" t="str">
        <f>IFERROR(CE31/CE27,"")</f>
        <v/>
      </c>
      <c r="CF29" s="59"/>
      <c r="CG29" s="73" t="s">
        <v>154</v>
      </c>
      <c r="CH29" s="64">
        <f>SUMIF(CC5:CC24,"Potência (F)",CE5:CE24)</f>
        <v>0</v>
      </c>
      <c r="CI29" s="64">
        <f>SUMPRODUCT((CE5:CE24)*(CF5:CF24)*(CC5:CC24="Potência (F)"))</f>
        <v>0</v>
      </c>
      <c r="CJ29" s="74">
        <f>SUMIF(CC5:CC24,"Potência (F)",CK5:CK24)</f>
        <v>0</v>
      </c>
      <c r="CK29" s="75" t="str">
        <f>IFERROR((CJ29*100)/CE31,"")</f>
        <v/>
      </c>
      <c r="CL29" s="147"/>
      <c r="CM29" s="58"/>
      <c r="CN29" s="58"/>
      <c r="CO29" s="58"/>
      <c r="CP29" s="59"/>
      <c r="CQ29" s="59"/>
      <c r="CR29" s="59"/>
      <c r="CS29" s="72" t="s">
        <v>153</v>
      </c>
      <c r="CT29" s="76" t="str">
        <f>IFERROR(CT31/CT27,"")</f>
        <v/>
      </c>
      <c r="CU29" s="59"/>
      <c r="CV29" s="73" t="s">
        <v>154</v>
      </c>
      <c r="CW29" s="64">
        <f>SUMIF(CR5:CR24,"Potência (F)",CT5:CT24)</f>
        <v>0</v>
      </c>
      <c r="CX29" s="64">
        <f>SUMPRODUCT((CT5:CT24)*(CU5:CU24)*(CR5:CR24="Potência (F)"))</f>
        <v>0</v>
      </c>
      <c r="CY29" s="74">
        <f>SUMIF(CR5:CR24,"Potência (F)",CZ5:CZ24)</f>
        <v>0</v>
      </c>
      <c r="CZ29" s="75" t="str">
        <f>IFERROR((CY29*100)/CT31,"")</f>
        <v/>
      </c>
      <c r="DA29" s="147"/>
      <c r="DB29" s="58"/>
      <c r="DC29" s="58"/>
      <c r="DD29" s="58"/>
      <c r="DE29" s="59"/>
      <c r="DF29" s="59"/>
      <c r="DG29" s="59"/>
      <c r="DH29" s="72" t="s">
        <v>153</v>
      </c>
      <c r="DI29" s="76" t="str">
        <f>IFERROR(DI31/DI27,"")</f>
        <v/>
      </c>
      <c r="DJ29" s="59"/>
      <c r="DK29" s="73" t="s">
        <v>154</v>
      </c>
      <c r="DL29" s="64">
        <f>SUMIF(DG5:DG24,"Potência (F)",DI5:DI24)</f>
        <v>0</v>
      </c>
      <c r="DM29" s="64">
        <f>SUMPRODUCT((DI5:DI24)*(DJ5:DJ24)*(DG5:DG24="Potência (F)"))</f>
        <v>0</v>
      </c>
      <c r="DN29" s="74">
        <f>SUMIF(DG5:DG24,"Potência (F)",DO5:DO24)</f>
        <v>0</v>
      </c>
      <c r="DO29" s="75" t="str">
        <f>IFERROR((DN29*100)/DI31,"")</f>
        <v/>
      </c>
      <c r="DP29" s="147"/>
      <c r="DQ29" s="58"/>
      <c r="DR29" s="58"/>
      <c r="DS29" s="58"/>
      <c r="DT29" s="59"/>
      <c r="DU29" s="59"/>
      <c r="DV29" s="59"/>
      <c r="DW29" s="72" t="s">
        <v>153</v>
      </c>
      <c r="DX29" s="76" t="str">
        <f>IFERROR(DX31/DX27,"")</f>
        <v/>
      </c>
      <c r="DY29" s="59"/>
      <c r="DZ29" s="73" t="s">
        <v>154</v>
      </c>
      <c r="EA29" s="64">
        <f>SUMIF(DV5:DV24,"Potência (F)",DX5:DX24)</f>
        <v>0</v>
      </c>
      <c r="EB29" s="64">
        <f>SUMPRODUCT((DX5:DX24)*(DY5:DY24)*(DV5:DV24="Potência (F)"))</f>
        <v>0</v>
      </c>
      <c r="EC29" s="74">
        <f>SUMIF(DV5:DV24,"Potência (F)",ED5:ED24)</f>
        <v>0</v>
      </c>
      <c r="ED29" s="75" t="str">
        <f>IFERROR((EC29*100)/DX31,"")</f>
        <v/>
      </c>
      <c r="EE29" s="147"/>
      <c r="EF29" s="58"/>
      <c r="EG29" s="58"/>
      <c r="EH29" s="58"/>
      <c r="EI29" s="59"/>
      <c r="EJ29" s="59"/>
      <c r="EK29" s="59"/>
      <c r="EL29" s="72" t="s">
        <v>153</v>
      </c>
      <c r="EM29" s="76" t="str">
        <f>IFERROR(EM31/EM27,"")</f>
        <v/>
      </c>
      <c r="EN29" s="59"/>
      <c r="EO29" s="73" t="s">
        <v>154</v>
      </c>
      <c r="EP29" s="64">
        <f>SUMIF(EK5:EK24,"Potência (F)",EM5:EM24)</f>
        <v>0</v>
      </c>
      <c r="EQ29" s="64">
        <f>SUMPRODUCT((EM5:EM24)*(EN5:EN24)*(EK5:EK24="Potência (F)"))</f>
        <v>0</v>
      </c>
      <c r="ER29" s="74">
        <f>SUMIF(EK5:EK24,"Potência (F)",ES5:ES24)</f>
        <v>0</v>
      </c>
      <c r="ES29" s="75" t="str">
        <f>IFERROR((ER29*100)/EM31,"")</f>
        <v/>
      </c>
      <c r="ET29" s="147"/>
      <c r="EU29" s="58"/>
      <c r="EV29" s="58"/>
      <c r="EW29" s="58"/>
      <c r="EX29" s="59"/>
      <c r="EY29" s="59"/>
      <c r="EZ29" s="59"/>
      <c r="FA29" s="72" t="s">
        <v>153</v>
      </c>
      <c r="FB29" s="76" t="str">
        <f>IFERROR(FB31/FB27,"")</f>
        <v/>
      </c>
      <c r="FC29" s="59"/>
      <c r="FD29" s="73" t="s">
        <v>154</v>
      </c>
      <c r="FE29" s="64">
        <f>SUMIF(EZ5:EZ24,"Potência (F)",FB5:FB24)</f>
        <v>0</v>
      </c>
      <c r="FF29" s="64">
        <f>SUMPRODUCT((FB5:FB24)*(FC5:FC24)*(EZ5:EZ24="Potência (F)"))</f>
        <v>0</v>
      </c>
      <c r="FG29" s="74">
        <f>SUMIF(EZ5:EZ24,"Potência (F)",FH5:FH24)</f>
        <v>0</v>
      </c>
      <c r="FH29" s="75" t="str">
        <f>IFERROR((FG29*100)/FB31,"")</f>
        <v/>
      </c>
      <c r="FI29" s="147"/>
      <c r="FJ29" s="58"/>
      <c r="FK29" s="58"/>
      <c r="FL29" s="58"/>
      <c r="FM29" s="59"/>
      <c r="FN29" s="59"/>
      <c r="FO29" s="59"/>
      <c r="FP29" s="72" t="s">
        <v>153</v>
      </c>
      <c r="FQ29" s="76" t="str">
        <f>IFERROR(FQ31/FQ27,"")</f>
        <v/>
      </c>
      <c r="FR29" s="59"/>
      <c r="FS29" s="73" t="s">
        <v>154</v>
      </c>
      <c r="FT29" s="64">
        <f>SUMIF(FO5:FO24,"Potência (F)",FQ5:FQ24)</f>
        <v>0</v>
      </c>
      <c r="FU29" s="64">
        <f>SUMPRODUCT((FQ5:FQ24)*(FR5:FR24)*(FO5:FO24="Potência (F)"))</f>
        <v>0</v>
      </c>
      <c r="FV29" s="74">
        <f>SUMIF(FO5:FO24,"Potência (F)",FW5:FW24)</f>
        <v>0</v>
      </c>
      <c r="FW29" s="75" t="str">
        <f>IFERROR((FV29*100)/FQ31,"")</f>
        <v/>
      </c>
      <c r="FX29" s="147"/>
      <c r="FY29" s="58"/>
      <c r="FZ29" s="58"/>
      <c r="GA29" s="58"/>
      <c r="GB29" s="59"/>
      <c r="GC29" s="59"/>
      <c r="GD29" s="59"/>
      <c r="GE29" s="72" t="s">
        <v>153</v>
      </c>
      <c r="GF29" s="76" t="str">
        <f>IFERROR(GF31/GF27,"")</f>
        <v/>
      </c>
      <c r="GG29" s="59"/>
      <c r="GH29" s="73" t="s">
        <v>154</v>
      </c>
      <c r="GI29" s="64">
        <f>SUMIF(GD5:GD24,"Potência (F)",GF5:GF24)</f>
        <v>0</v>
      </c>
      <c r="GJ29" s="64">
        <f>SUMPRODUCT((GF5:GF24)*(GG5:GG24)*(GD5:GD24="Potência (F)"))</f>
        <v>0</v>
      </c>
      <c r="GK29" s="74">
        <f>SUMIF(GD5:GD24,"Potência (F)",GL5:GL24)</f>
        <v>0</v>
      </c>
      <c r="GL29" s="75" t="str">
        <f>IFERROR((GK29*100)/GF31,"")</f>
        <v/>
      </c>
      <c r="GM29" s="147"/>
      <c r="GN29" s="58"/>
      <c r="GO29" s="58"/>
      <c r="GP29" s="58"/>
      <c r="GQ29" s="59"/>
      <c r="GR29" s="59"/>
      <c r="GS29" s="59"/>
      <c r="GT29" s="72" t="s">
        <v>153</v>
      </c>
      <c r="GU29" s="76" t="str">
        <f>IFERROR(GU31/GU27,"")</f>
        <v/>
      </c>
      <c r="GV29" s="59"/>
      <c r="GW29" s="73" t="s">
        <v>154</v>
      </c>
      <c r="GX29" s="64">
        <f>SUMIF(GS5:GS24,"Potência (F)",GU5:GU24)</f>
        <v>0</v>
      </c>
      <c r="GY29" s="64">
        <f>SUMPRODUCT((GU5:GU24)*(GV5:GV24)*(GS5:GS24="Potência (F)"))</f>
        <v>0</v>
      </c>
      <c r="GZ29" s="74">
        <f>SUMIF(GS5:GS24,"Potência (F)",HA5:HA24)</f>
        <v>0</v>
      </c>
      <c r="HA29" s="75" t="str">
        <f>IFERROR((GZ29*100)/GU31,"")</f>
        <v/>
      </c>
      <c r="HB29" s="147"/>
      <c r="HC29" s="58"/>
      <c r="HD29" s="58"/>
      <c r="HE29" s="58"/>
      <c r="HF29" s="59"/>
      <c r="HG29" s="59"/>
      <c r="HH29" s="59"/>
      <c r="HI29" s="72" t="s">
        <v>153</v>
      </c>
      <c r="HJ29" s="76" t="str">
        <f>IFERROR(HJ31/HJ27,"")</f>
        <v/>
      </c>
      <c r="HK29" s="59"/>
      <c r="HL29" s="73" t="s">
        <v>154</v>
      </c>
      <c r="HM29" s="64">
        <f>SUMIF(HH5:HH24,"Potência (F)",HJ5:HJ24)</f>
        <v>0</v>
      </c>
      <c r="HN29" s="64">
        <f>SUMPRODUCT((HJ5:HJ24)*(HK5:HK24)*(HH5:HH24="Potência (F)"))</f>
        <v>0</v>
      </c>
      <c r="HO29" s="74">
        <f>SUMIF(HH5:HH24,"Potência (F)",HP5:HP24)</f>
        <v>0</v>
      </c>
      <c r="HP29" s="75" t="str">
        <f>IFERROR((HO29*100)/HJ31,"")</f>
        <v/>
      </c>
      <c r="HQ29" s="147"/>
      <c r="HR29" s="58"/>
      <c r="HS29" s="58"/>
      <c r="HT29" s="58"/>
      <c r="HU29" s="59"/>
      <c r="HV29" s="59"/>
      <c r="HW29" s="59"/>
      <c r="HX29" s="72" t="s">
        <v>153</v>
      </c>
      <c r="HY29" s="76" t="str">
        <f>IFERROR(HY31/HY27,"")</f>
        <v/>
      </c>
      <c r="HZ29" s="59"/>
      <c r="IA29" s="73" t="s">
        <v>154</v>
      </c>
      <c r="IB29" s="64">
        <f>SUMIF(HW5:HW24,"Potência (F)",HY5:HY24)</f>
        <v>0</v>
      </c>
      <c r="IC29" s="64">
        <f>SUMPRODUCT((HY5:HY24)*(HZ5:HZ24)*(HW5:HW24="Potência (F)"))</f>
        <v>0</v>
      </c>
      <c r="ID29" s="74">
        <f>SUMIF(HW5:HW24,"Potência (F)",IE5:IE24)</f>
        <v>0</v>
      </c>
      <c r="IE29" s="75" t="str">
        <f>IFERROR((ID29*100)/HY31,"")</f>
        <v/>
      </c>
      <c r="IF29" s="147"/>
      <c r="IG29" s="58"/>
      <c r="IH29" s="58"/>
      <c r="II29" s="58"/>
      <c r="IJ29" s="59"/>
      <c r="IK29" s="59"/>
      <c r="IL29" s="59"/>
      <c r="IM29" s="72" t="s">
        <v>153</v>
      </c>
      <c r="IN29" s="76" t="str">
        <f>IFERROR(IN31/IN27,"")</f>
        <v/>
      </c>
      <c r="IO29" s="59"/>
      <c r="IP29" s="73" t="s">
        <v>154</v>
      </c>
      <c r="IQ29" s="64">
        <f>SUMIF(IL5:IL24,"Potência (F)",IN5:IN24)</f>
        <v>0</v>
      </c>
      <c r="IR29" s="64">
        <f>SUMPRODUCT((IN5:IN24)*(IO5:IO24)*(IL5:IL24="Potência (F)"))</f>
        <v>0</v>
      </c>
      <c r="IS29" s="74">
        <f>SUMIF(IL5:IL24,"Potência (F)",IT5:IT24)</f>
        <v>0</v>
      </c>
      <c r="IT29" s="75" t="str">
        <f>IFERROR((IS29*100)/IN31,"")</f>
        <v/>
      </c>
      <c r="IU29" s="147"/>
      <c r="IV29" s="58"/>
      <c r="IW29" s="58"/>
      <c r="IX29" s="58"/>
      <c r="IY29" s="59"/>
      <c r="IZ29" s="59"/>
      <c r="JA29" s="59"/>
      <c r="JB29" s="72" t="s">
        <v>153</v>
      </c>
      <c r="JC29" s="76" t="str">
        <f>IFERROR(JC31/JC27,"")</f>
        <v/>
      </c>
      <c r="JD29" s="59"/>
      <c r="JE29" s="73" t="s">
        <v>154</v>
      </c>
      <c r="JF29" s="64">
        <f>SUMIF(JA5:JA24,"Potência (F)",JC5:JC24)</f>
        <v>0</v>
      </c>
      <c r="JG29" s="64">
        <f>SUMPRODUCT((JC5:JC24)*(JD5:JD24)*(JA5:JA24="Potência (F)"))</f>
        <v>0</v>
      </c>
      <c r="JH29" s="74">
        <f>SUMIF(JA5:JA24,"Potência (F)",JI5:JI24)</f>
        <v>0</v>
      </c>
      <c r="JI29" s="75" t="str">
        <f>IFERROR((JH29*100)/JC31,"")</f>
        <v/>
      </c>
      <c r="JJ29" s="147"/>
      <c r="JK29" s="58"/>
      <c r="JL29" s="58"/>
      <c r="JM29" s="58"/>
      <c r="JN29" s="59"/>
      <c r="JO29" s="59"/>
      <c r="JP29" s="59"/>
      <c r="JQ29" s="72" t="s">
        <v>153</v>
      </c>
      <c r="JR29" s="76" t="str">
        <f>IFERROR(JR31/JR27,"")</f>
        <v/>
      </c>
      <c r="JS29" s="59"/>
      <c r="JT29" s="73" t="s">
        <v>154</v>
      </c>
      <c r="JU29" s="64">
        <f>SUMIF(JP5:JP24,"Potência (F)",JR5:JR24)</f>
        <v>0</v>
      </c>
      <c r="JV29" s="64">
        <f>SUMPRODUCT((JR5:JR24)*(JS5:JS24)*(JP5:JP24="Potência (F)"))</f>
        <v>0</v>
      </c>
      <c r="JW29" s="74">
        <f>SUMIF(JP5:JP24,"Potência (F)",JX5:JX24)</f>
        <v>0</v>
      </c>
      <c r="JX29" s="75" t="str">
        <f>IFERROR((JW29*100)/JR31,"")</f>
        <v/>
      </c>
      <c r="JY29" s="147"/>
      <c r="JZ29" s="58"/>
      <c r="KA29" s="58"/>
      <c r="KB29" s="58"/>
      <c r="KC29" s="59"/>
      <c r="KD29" s="59"/>
      <c r="KE29" s="59"/>
      <c r="KF29" s="72" t="s">
        <v>153</v>
      </c>
      <c r="KG29" s="76" t="str">
        <f>IFERROR(KG31/KG27,"")</f>
        <v/>
      </c>
      <c r="KH29" s="59"/>
      <c r="KI29" s="73" t="s">
        <v>154</v>
      </c>
      <c r="KJ29" s="64">
        <f>SUMIF(KE5:KE24,"Potência (F)",KG5:KG24)</f>
        <v>0</v>
      </c>
      <c r="KK29" s="64">
        <f>SUMPRODUCT((KG5:KG24)*(KH5:KH24)*(KE5:KE24="Potência (F)"))</f>
        <v>0</v>
      </c>
      <c r="KL29" s="74">
        <f>SUMIF(KE5:KE24,"Potência (F)",KM5:KM24)</f>
        <v>0</v>
      </c>
      <c r="KM29" s="75" t="str">
        <f>IFERROR((KL29*100)/KG31,"")</f>
        <v/>
      </c>
      <c r="KN29" s="147"/>
      <c r="KO29" s="58"/>
      <c r="KP29" s="58"/>
      <c r="KQ29" s="58"/>
      <c r="KR29" s="59"/>
      <c r="KS29" s="59"/>
      <c r="KT29" s="59"/>
      <c r="KU29" s="72" t="s">
        <v>153</v>
      </c>
      <c r="KV29" s="76" t="str">
        <f>IFERROR(KV31/KV27,"")</f>
        <v/>
      </c>
      <c r="KW29" s="59"/>
      <c r="KX29" s="73" t="s">
        <v>154</v>
      </c>
      <c r="KY29" s="64">
        <f>SUMIF(KT5:KT24,"Potência (F)",KV5:KV24)</f>
        <v>0</v>
      </c>
      <c r="KZ29" s="64">
        <f>SUMPRODUCT((KV5:KV24)*(KW5:KW24)*(KT5:KT24="Potência (F)"))</f>
        <v>0</v>
      </c>
      <c r="LA29" s="74">
        <f>SUMIF(KT5:KT24,"Potência (F)",LB5:LB24)</f>
        <v>0</v>
      </c>
      <c r="LB29" s="75" t="str">
        <f>IFERROR((LA29*100)/KV31,"")</f>
        <v/>
      </c>
      <c r="LC29" s="147"/>
      <c r="LD29" s="347"/>
      <c r="LE29" s="58"/>
      <c r="LF29" s="58"/>
      <c r="LG29" s="59"/>
      <c r="LH29" s="59"/>
      <c r="LI29" s="59"/>
      <c r="LJ29" s="72" t="s">
        <v>153</v>
      </c>
      <c r="LK29" s="76" t="str">
        <f>IFERROR(LK31/LK27,"")</f>
        <v/>
      </c>
      <c r="LL29" s="59"/>
      <c r="LM29" s="73" t="s">
        <v>154</v>
      </c>
      <c r="LN29" s="64">
        <f>SUMIF(LI5:LI24,"Potência (F)",LK5:LK24)</f>
        <v>0</v>
      </c>
      <c r="LO29" s="64">
        <f>SUMPRODUCT((LK5:LK24)*(LL5:LL24)*(LI5:LI24="Potência (F)"))</f>
        <v>0</v>
      </c>
      <c r="LP29" s="74">
        <f>SUMIF(LI5:LI24,"Potência (F)",LQ5:LQ24)</f>
        <v>0</v>
      </c>
      <c r="LQ29" s="75" t="str">
        <f>IFERROR((LP29*100)/LK31,"")</f>
        <v/>
      </c>
      <c r="LR29" s="147"/>
      <c r="LS29" s="347"/>
      <c r="LT29" s="58"/>
      <c r="LU29" s="58"/>
      <c r="LV29" s="59"/>
      <c r="LW29" s="59"/>
      <c r="LX29" s="59"/>
      <c r="LY29" s="72" t="s">
        <v>153</v>
      </c>
      <c r="LZ29" s="76" t="str">
        <f>IFERROR(LZ31/LZ27,"")</f>
        <v/>
      </c>
      <c r="MA29" s="59"/>
      <c r="MB29" s="73" t="s">
        <v>154</v>
      </c>
      <c r="MC29" s="64">
        <f>SUMIF(LX5:LX24,"Potência (F)",LZ5:LZ24)</f>
        <v>0</v>
      </c>
      <c r="MD29" s="64">
        <f>SUMPRODUCT((LZ5:LZ24)*(MA5:MA24)*(LX5:LX24="Potência (F)"))</f>
        <v>0</v>
      </c>
      <c r="ME29" s="74">
        <f>SUMIF(LX5:LX24,"Potência (F)",MF5:MF24)</f>
        <v>0</v>
      </c>
      <c r="MF29" s="75" t="str">
        <f>IFERROR((ME29*100)/LZ31,"")</f>
        <v/>
      </c>
      <c r="MG29" s="147"/>
      <c r="MH29" s="347"/>
      <c r="MI29" s="58"/>
      <c r="MJ29" s="58"/>
      <c r="MK29" s="500"/>
      <c r="ML29" s="500"/>
      <c r="MM29" s="500"/>
      <c r="MN29" s="505" t="s">
        <v>153</v>
      </c>
      <c r="MO29" s="509"/>
      <c r="MP29" s="500"/>
      <c r="MQ29" s="506" t="s">
        <v>154</v>
      </c>
      <c r="MR29" s="490">
        <v>0</v>
      </c>
      <c r="MS29" s="490">
        <v>0</v>
      </c>
      <c r="MT29" s="493">
        <v>0</v>
      </c>
      <c r="MU29" s="507"/>
      <c r="MV29" s="508"/>
      <c r="MW29" s="347"/>
    </row>
    <row r="30" spans="1:361">
      <c r="A30" s="347"/>
      <c r="B30" s="58"/>
      <c r="C30" s="58"/>
      <c r="D30" s="59"/>
      <c r="E30" s="59"/>
      <c r="F30" s="59"/>
      <c r="G30" s="72" t="s">
        <v>155</v>
      </c>
      <c r="H30" s="66" t="str">
        <f>IF(SUMPRODUCT(H5:H24,M5:M24)=0,"",SUMPRODUCT(H5:H24,M5:M24))</f>
        <v/>
      </c>
      <c r="I30" s="59"/>
      <c r="J30" s="73" t="s">
        <v>156</v>
      </c>
      <c r="K30" s="64">
        <f>SUMIF(F5:F24,"Potência (V)",H5:H24)</f>
        <v>0</v>
      </c>
      <c r="L30" s="64">
        <f>SUMPRODUCT((H5:H24)*(I5:I24)*(F5:F24="Potência (V)"))</f>
        <v>0</v>
      </c>
      <c r="M30" s="74">
        <f>SUMIF(F5:F24,"Potência (V)",N5:N24)</f>
        <v>0</v>
      </c>
      <c r="N30" s="75" t="str">
        <f>IFERROR((M30*100)/H31,"")</f>
        <v/>
      </c>
      <c r="O30" s="147"/>
      <c r="P30" s="58"/>
      <c r="Q30" s="58"/>
      <c r="R30" s="58"/>
      <c r="S30" s="59"/>
      <c r="T30" s="59"/>
      <c r="U30" s="59"/>
      <c r="V30" s="72" t="s">
        <v>155</v>
      </c>
      <c r="W30" s="66" t="str">
        <f>IF(SUMPRODUCT(W5:W24,AB5:AB24)=0,"",SUMPRODUCT(W5:W24,AB5:AB24))</f>
        <v/>
      </c>
      <c r="X30" s="59"/>
      <c r="Y30" s="73" t="s">
        <v>156</v>
      </c>
      <c r="Z30" s="64">
        <f>SUMIF(U5:U24,"Potência (V)",W5:W24)</f>
        <v>0</v>
      </c>
      <c r="AA30" s="64">
        <f>SUMPRODUCT((W5:W24)*(X5:X24)*(U5:U24="Potência (V)"))</f>
        <v>0</v>
      </c>
      <c r="AB30" s="74">
        <f>SUMIF(U5:U24,"Potência (V)",AC5:AC24)</f>
        <v>0</v>
      </c>
      <c r="AC30" s="75" t="str">
        <f>IFERROR((AB30*100)/W31,"")</f>
        <v/>
      </c>
      <c r="AD30" s="147"/>
      <c r="AE30" s="58"/>
      <c r="AF30" s="58"/>
      <c r="AG30" s="58"/>
      <c r="AH30" s="59"/>
      <c r="AI30" s="59"/>
      <c r="AJ30" s="59"/>
      <c r="AK30" s="72" t="s">
        <v>155</v>
      </c>
      <c r="AL30" s="66" t="str">
        <f>IF(SUMPRODUCT(AL5:AL24,AQ5:AQ24)=0,"",SUMPRODUCT(AL5:AL24,AQ5:AQ24))</f>
        <v/>
      </c>
      <c r="AM30" s="59"/>
      <c r="AN30" s="73" t="s">
        <v>156</v>
      </c>
      <c r="AO30" s="64">
        <f>SUMIF(AJ5:AJ24,"Potência (V)",AL5:AL24)</f>
        <v>0</v>
      </c>
      <c r="AP30" s="64">
        <f>SUMPRODUCT((AL5:AL24)*(AM5:AM24)*(AJ5:AJ24="Potência (V)"))</f>
        <v>0</v>
      </c>
      <c r="AQ30" s="74">
        <f>SUMIF(AJ5:AJ24,"Potência (V)",AR5:AR24)</f>
        <v>0</v>
      </c>
      <c r="AR30" s="75" t="str">
        <f>IFERROR((AQ30*100)/AL31,"")</f>
        <v/>
      </c>
      <c r="AS30" s="147"/>
      <c r="AT30" s="58"/>
      <c r="AU30" s="58"/>
      <c r="AV30" s="58"/>
      <c r="AW30" s="59"/>
      <c r="AX30" s="59"/>
      <c r="AY30" s="59"/>
      <c r="AZ30" s="72" t="s">
        <v>155</v>
      </c>
      <c r="BA30" s="66" t="str">
        <f>IF(SUMPRODUCT(BA5:BA24,BF5:BF24)=0,"",SUMPRODUCT(BA5:BA24,BF5:BF24))</f>
        <v/>
      </c>
      <c r="BB30" s="59"/>
      <c r="BC30" s="73" t="s">
        <v>156</v>
      </c>
      <c r="BD30" s="64">
        <f>SUMIF(AY5:AY24,"Potência (V)",BA5:BA24)</f>
        <v>0</v>
      </c>
      <c r="BE30" s="64">
        <f>SUMPRODUCT((BA5:BA24)*(BB5:BB24)*(AY5:AY24="Potência (V)"))</f>
        <v>0</v>
      </c>
      <c r="BF30" s="74">
        <f>SUMIF(AY5:AY24,"Potência (V)",BG5:BG24)</f>
        <v>0</v>
      </c>
      <c r="BG30" s="75" t="str">
        <f>IFERROR((BF30*100)/BA31,"")</f>
        <v/>
      </c>
      <c r="BH30" s="147"/>
      <c r="BI30" s="58"/>
      <c r="BJ30" s="58"/>
      <c r="BK30" s="58"/>
      <c r="BL30" s="59"/>
      <c r="BM30" s="59"/>
      <c r="BN30" s="59"/>
      <c r="BO30" s="72" t="s">
        <v>155</v>
      </c>
      <c r="BP30" s="66" t="str">
        <f>IF(SUMPRODUCT(BP5:BP24,BU5:BU24)=0,"",SUMPRODUCT(BP5:BP24,BU5:BU24))</f>
        <v/>
      </c>
      <c r="BQ30" s="59"/>
      <c r="BR30" s="73" t="s">
        <v>156</v>
      </c>
      <c r="BS30" s="64">
        <f>SUMIF(BN5:BN24,"Potência (V)",BP5:BP24)</f>
        <v>0</v>
      </c>
      <c r="BT30" s="64">
        <f>SUMPRODUCT((BP5:BP24)*(BQ5:BQ24)*(BN5:BN24="Potência (V)"))</f>
        <v>0</v>
      </c>
      <c r="BU30" s="74">
        <f>SUMIF(BN5:BN24,"Potência (V)",BV5:BV24)</f>
        <v>0</v>
      </c>
      <c r="BV30" s="75" t="str">
        <f>IFERROR((BU30*100)/BP31,"")</f>
        <v/>
      </c>
      <c r="BW30" s="147"/>
      <c r="BX30" s="58"/>
      <c r="BY30" s="58"/>
      <c r="BZ30" s="58"/>
      <c r="CA30" s="59"/>
      <c r="CB30" s="59"/>
      <c r="CC30" s="59"/>
      <c r="CD30" s="72" t="s">
        <v>155</v>
      </c>
      <c r="CE30" s="66" t="str">
        <f>IF(SUMPRODUCT(CE5:CE24,CJ5:CJ24)=0,"",SUMPRODUCT(CE5:CE24,CJ5:CJ24))</f>
        <v/>
      </c>
      <c r="CF30" s="59"/>
      <c r="CG30" s="73" t="s">
        <v>156</v>
      </c>
      <c r="CH30" s="64">
        <f>SUMIF(CC5:CC24,"Potência (V)",CE5:CE24)</f>
        <v>0</v>
      </c>
      <c r="CI30" s="64">
        <f>SUMPRODUCT((CE5:CE24)*(CF5:CF24)*(CC5:CC24="Potência (V)"))</f>
        <v>0</v>
      </c>
      <c r="CJ30" s="74">
        <f>SUMIF(CC5:CC24,"Potência (V)",CK5:CK24)</f>
        <v>0</v>
      </c>
      <c r="CK30" s="75" t="str">
        <f>IFERROR((CJ30*100)/CE31,"")</f>
        <v/>
      </c>
      <c r="CL30" s="147"/>
      <c r="CM30" s="58"/>
      <c r="CN30" s="58"/>
      <c r="CO30" s="58"/>
      <c r="CP30" s="59"/>
      <c r="CQ30" s="59"/>
      <c r="CR30" s="59"/>
      <c r="CS30" s="72" t="s">
        <v>155</v>
      </c>
      <c r="CT30" s="66" t="str">
        <f>IF(SUMPRODUCT(CT5:CT24,CY5:CY24)=0,"",SUMPRODUCT(CT5:CT24,CY5:CY24))</f>
        <v/>
      </c>
      <c r="CU30" s="59"/>
      <c r="CV30" s="73" t="s">
        <v>156</v>
      </c>
      <c r="CW30" s="64">
        <f>SUMIF(CR5:CR24,"Potência (V)",CT5:CT24)</f>
        <v>0</v>
      </c>
      <c r="CX30" s="64">
        <f>SUMPRODUCT((CT5:CT24)*(CU5:CU24)*(CR5:CR24="Potência (V)"))</f>
        <v>0</v>
      </c>
      <c r="CY30" s="74">
        <f>SUMIF(CR5:CR24,"Potência (V)",CZ5:CZ24)</f>
        <v>0</v>
      </c>
      <c r="CZ30" s="75" t="str">
        <f>IFERROR((CY30*100)/CT31,"")</f>
        <v/>
      </c>
      <c r="DA30" s="147"/>
      <c r="DB30" s="58"/>
      <c r="DC30" s="58"/>
      <c r="DD30" s="58"/>
      <c r="DE30" s="59"/>
      <c r="DF30" s="59"/>
      <c r="DG30" s="59"/>
      <c r="DH30" s="72" t="s">
        <v>155</v>
      </c>
      <c r="DI30" s="66" t="str">
        <f>IF(SUMPRODUCT(DI5:DI24,DN5:DN24)=0,"",SUMPRODUCT(DI5:DI24,DN5:DN24))</f>
        <v/>
      </c>
      <c r="DJ30" s="59"/>
      <c r="DK30" s="73" t="s">
        <v>156</v>
      </c>
      <c r="DL30" s="64">
        <f>SUMIF(DG5:DG24,"Potência (V)",DI5:DI24)</f>
        <v>0</v>
      </c>
      <c r="DM30" s="64">
        <f>SUMPRODUCT((DI5:DI24)*(DJ5:DJ24)*(DG5:DG24="Potência (V)"))</f>
        <v>0</v>
      </c>
      <c r="DN30" s="74">
        <f>SUMIF(DG5:DG24,"Potência (V)",DO5:DO24)</f>
        <v>0</v>
      </c>
      <c r="DO30" s="75" t="str">
        <f>IFERROR((DN30*100)/DI31,"")</f>
        <v/>
      </c>
      <c r="DP30" s="147"/>
      <c r="DQ30" s="58"/>
      <c r="DR30" s="58"/>
      <c r="DS30" s="58"/>
      <c r="DT30" s="59"/>
      <c r="DU30" s="59"/>
      <c r="DV30" s="59"/>
      <c r="DW30" s="72" t="s">
        <v>155</v>
      </c>
      <c r="DX30" s="66" t="str">
        <f>IF(SUMPRODUCT(DX5:DX24,EC5:EC24)=0,"",SUMPRODUCT(DX5:DX24,EC5:EC24))</f>
        <v/>
      </c>
      <c r="DY30" s="59"/>
      <c r="DZ30" s="73" t="s">
        <v>156</v>
      </c>
      <c r="EA30" s="64">
        <f>SUMIF(DV5:DV24,"Potência (V)",DX5:DX24)</f>
        <v>0</v>
      </c>
      <c r="EB30" s="64">
        <f>SUMPRODUCT((DX5:DX24)*(DY5:DY24)*(DV5:DV24="Potência (V)"))</f>
        <v>0</v>
      </c>
      <c r="EC30" s="74">
        <f>SUMIF(DV5:DV24,"Potência (V)",ED5:ED24)</f>
        <v>0</v>
      </c>
      <c r="ED30" s="75" t="str">
        <f>IFERROR((EC30*100)/DX31,"")</f>
        <v/>
      </c>
      <c r="EE30" s="147"/>
      <c r="EF30" s="58"/>
      <c r="EG30" s="58"/>
      <c r="EH30" s="58"/>
      <c r="EI30" s="59"/>
      <c r="EJ30" s="59"/>
      <c r="EK30" s="59"/>
      <c r="EL30" s="72" t="s">
        <v>155</v>
      </c>
      <c r="EM30" s="66" t="str">
        <f>IF(SUMPRODUCT(EM5:EM24,ER5:ER24)=0,"",SUMPRODUCT(EM5:EM24,ER5:ER24))</f>
        <v/>
      </c>
      <c r="EN30" s="59"/>
      <c r="EO30" s="73" t="s">
        <v>156</v>
      </c>
      <c r="EP30" s="64">
        <f>SUMIF(EK5:EK24,"Potência (V)",EM5:EM24)</f>
        <v>0</v>
      </c>
      <c r="EQ30" s="64">
        <f>SUMPRODUCT((EM5:EM24)*(EN5:EN24)*(EK5:EK24="Potência (V)"))</f>
        <v>0</v>
      </c>
      <c r="ER30" s="74">
        <f>SUMIF(EK5:EK24,"Potência (V)",ES5:ES24)</f>
        <v>0</v>
      </c>
      <c r="ES30" s="75" t="str">
        <f>IFERROR((ER30*100)/EM31,"")</f>
        <v/>
      </c>
      <c r="ET30" s="147"/>
      <c r="EU30" s="58"/>
      <c r="EV30" s="58"/>
      <c r="EW30" s="58"/>
      <c r="EX30" s="59"/>
      <c r="EY30" s="59"/>
      <c r="EZ30" s="59"/>
      <c r="FA30" s="72" t="s">
        <v>155</v>
      </c>
      <c r="FB30" s="66" t="str">
        <f>IF(SUMPRODUCT(FB5:FB24,FG5:FG24)=0,"",SUMPRODUCT(FB5:FB24,FG5:FG24))</f>
        <v/>
      </c>
      <c r="FC30" s="59"/>
      <c r="FD30" s="73" t="s">
        <v>156</v>
      </c>
      <c r="FE30" s="64">
        <f>SUMIF(EZ5:EZ24,"Potência (V)",FB5:FB24)</f>
        <v>0</v>
      </c>
      <c r="FF30" s="64">
        <f>SUMPRODUCT((FB5:FB24)*(FC5:FC24)*(EZ5:EZ24="Potência (V)"))</f>
        <v>0</v>
      </c>
      <c r="FG30" s="74">
        <f>SUMIF(EZ5:EZ24,"Potência (V)",FH5:FH24)</f>
        <v>0</v>
      </c>
      <c r="FH30" s="75" t="str">
        <f>IFERROR((FG30*100)/FB31,"")</f>
        <v/>
      </c>
      <c r="FI30" s="147"/>
      <c r="FJ30" s="58"/>
      <c r="FK30" s="58"/>
      <c r="FL30" s="58"/>
      <c r="FM30" s="59"/>
      <c r="FN30" s="59"/>
      <c r="FO30" s="59"/>
      <c r="FP30" s="72" t="s">
        <v>155</v>
      </c>
      <c r="FQ30" s="66" t="str">
        <f>IF(SUMPRODUCT(FQ5:FQ24,FV5:FV24)=0,"",SUMPRODUCT(FQ5:FQ24,FV5:FV24))</f>
        <v/>
      </c>
      <c r="FR30" s="59"/>
      <c r="FS30" s="73" t="s">
        <v>156</v>
      </c>
      <c r="FT30" s="64">
        <f>SUMIF(FO5:FO24,"Potência (V)",FQ5:FQ24)</f>
        <v>0</v>
      </c>
      <c r="FU30" s="64">
        <f>SUMPRODUCT((FQ5:FQ24)*(FR5:FR24)*(FO5:FO24="Potência (V)"))</f>
        <v>0</v>
      </c>
      <c r="FV30" s="74">
        <f>SUMIF(FO5:FO24,"Potência (V)",FW5:FW24)</f>
        <v>0</v>
      </c>
      <c r="FW30" s="75" t="str">
        <f>IFERROR((FV30*100)/FQ31,"")</f>
        <v/>
      </c>
      <c r="FX30" s="147"/>
      <c r="FY30" s="58"/>
      <c r="FZ30" s="58"/>
      <c r="GA30" s="58"/>
      <c r="GB30" s="59"/>
      <c r="GC30" s="59"/>
      <c r="GD30" s="59"/>
      <c r="GE30" s="72" t="s">
        <v>155</v>
      </c>
      <c r="GF30" s="66" t="str">
        <f>IF(SUMPRODUCT(GF5:GF24,GK5:GK24)=0,"",SUMPRODUCT(GF5:GF24,GK5:GK24))</f>
        <v/>
      </c>
      <c r="GG30" s="59"/>
      <c r="GH30" s="73" t="s">
        <v>156</v>
      </c>
      <c r="GI30" s="64">
        <f>SUMIF(GD5:GD24,"Potência (V)",GF5:GF24)</f>
        <v>0</v>
      </c>
      <c r="GJ30" s="64">
        <f>SUMPRODUCT((GF5:GF24)*(GG5:GG24)*(GD5:GD24="Potência (V)"))</f>
        <v>0</v>
      </c>
      <c r="GK30" s="74">
        <f>SUMIF(GD5:GD24,"Potência (V)",GL5:GL24)</f>
        <v>0</v>
      </c>
      <c r="GL30" s="75" t="str">
        <f>IFERROR((GK30*100)/GF31,"")</f>
        <v/>
      </c>
      <c r="GM30" s="147"/>
      <c r="GN30" s="58"/>
      <c r="GO30" s="58"/>
      <c r="GP30" s="58"/>
      <c r="GQ30" s="59"/>
      <c r="GR30" s="59"/>
      <c r="GS30" s="59"/>
      <c r="GT30" s="72" t="s">
        <v>155</v>
      </c>
      <c r="GU30" s="66" t="str">
        <f>IF(SUMPRODUCT(GU5:GU24,GZ5:GZ24)=0,"",SUMPRODUCT(GU5:GU24,GZ5:GZ24))</f>
        <v/>
      </c>
      <c r="GV30" s="59"/>
      <c r="GW30" s="73" t="s">
        <v>156</v>
      </c>
      <c r="GX30" s="64">
        <f>SUMIF(GS5:GS24,"Potência (V)",GU5:GU24)</f>
        <v>0</v>
      </c>
      <c r="GY30" s="64">
        <f>SUMPRODUCT((GU5:GU24)*(GV5:GV24)*(GS5:GS24="Potência (V)"))</f>
        <v>0</v>
      </c>
      <c r="GZ30" s="74">
        <f>SUMIF(GS5:GS24,"Potência (V)",HA5:HA24)</f>
        <v>0</v>
      </c>
      <c r="HA30" s="75" t="str">
        <f>IFERROR((GZ30*100)/GU31,"")</f>
        <v/>
      </c>
      <c r="HB30" s="147"/>
      <c r="HC30" s="58"/>
      <c r="HD30" s="58"/>
      <c r="HE30" s="58"/>
      <c r="HF30" s="59"/>
      <c r="HG30" s="59"/>
      <c r="HH30" s="59"/>
      <c r="HI30" s="72" t="s">
        <v>155</v>
      </c>
      <c r="HJ30" s="66" t="str">
        <f>IF(SUMPRODUCT(HJ5:HJ24,HO5:HO24)=0,"",SUMPRODUCT(HJ5:HJ24,HO5:HO24))</f>
        <v/>
      </c>
      <c r="HK30" s="59"/>
      <c r="HL30" s="73" t="s">
        <v>156</v>
      </c>
      <c r="HM30" s="64">
        <f>SUMIF(HH5:HH24,"Potência (V)",HJ5:HJ24)</f>
        <v>0</v>
      </c>
      <c r="HN30" s="64">
        <f>SUMPRODUCT((HJ5:HJ24)*(HK5:HK24)*(HH5:HH24="Potência (V)"))</f>
        <v>0</v>
      </c>
      <c r="HO30" s="74">
        <f>SUMIF(HH5:HH24,"Potência (V)",HP5:HP24)</f>
        <v>0</v>
      </c>
      <c r="HP30" s="75" t="str">
        <f>IFERROR((HO30*100)/HJ31,"")</f>
        <v/>
      </c>
      <c r="HQ30" s="147"/>
      <c r="HR30" s="58"/>
      <c r="HS30" s="58"/>
      <c r="HT30" s="58"/>
      <c r="HU30" s="59"/>
      <c r="HV30" s="59"/>
      <c r="HW30" s="59"/>
      <c r="HX30" s="72" t="s">
        <v>155</v>
      </c>
      <c r="HY30" s="66" t="str">
        <f>IF(SUMPRODUCT(HY5:HY24,ID5:ID24)=0,"",SUMPRODUCT(HY5:HY24,ID5:ID24))</f>
        <v/>
      </c>
      <c r="HZ30" s="59"/>
      <c r="IA30" s="73" t="s">
        <v>156</v>
      </c>
      <c r="IB30" s="64">
        <f>SUMIF(HW5:HW24,"Potência (V)",HY5:HY24)</f>
        <v>0</v>
      </c>
      <c r="IC30" s="64">
        <f>SUMPRODUCT((HY5:HY24)*(HZ5:HZ24)*(HW5:HW24="Potência (V)"))</f>
        <v>0</v>
      </c>
      <c r="ID30" s="74">
        <f>SUMIF(HW5:HW24,"Potência (V)",IE5:IE24)</f>
        <v>0</v>
      </c>
      <c r="IE30" s="75" t="str">
        <f>IFERROR((ID30*100)/HY31,"")</f>
        <v/>
      </c>
      <c r="IF30" s="147"/>
      <c r="IG30" s="58"/>
      <c r="IH30" s="58"/>
      <c r="II30" s="58"/>
      <c r="IJ30" s="59"/>
      <c r="IK30" s="59"/>
      <c r="IL30" s="59"/>
      <c r="IM30" s="72" t="s">
        <v>155</v>
      </c>
      <c r="IN30" s="66" t="str">
        <f>IF(SUMPRODUCT(IN5:IN24,IS5:IS24)=0,"",SUMPRODUCT(IN5:IN24,IS5:IS24))</f>
        <v/>
      </c>
      <c r="IO30" s="59"/>
      <c r="IP30" s="73" t="s">
        <v>156</v>
      </c>
      <c r="IQ30" s="64">
        <f>SUMIF(IL5:IL24,"Potência (V)",IN5:IN24)</f>
        <v>0</v>
      </c>
      <c r="IR30" s="64">
        <f>SUMPRODUCT((IN5:IN24)*(IO5:IO24)*(IL5:IL24="Potência (V)"))</f>
        <v>0</v>
      </c>
      <c r="IS30" s="74">
        <f>SUMIF(IL5:IL24,"Potência (V)",IT5:IT24)</f>
        <v>0</v>
      </c>
      <c r="IT30" s="75" t="str">
        <f>IFERROR((IS30*100)/IN31,"")</f>
        <v/>
      </c>
      <c r="IU30" s="147"/>
      <c r="IV30" s="58"/>
      <c r="IW30" s="58"/>
      <c r="IX30" s="58"/>
      <c r="IY30" s="59"/>
      <c r="IZ30" s="59"/>
      <c r="JA30" s="59"/>
      <c r="JB30" s="72" t="s">
        <v>155</v>
      </c>
      <c r="JC30" s="66" t="str">
        <f>IF(SUMPRODUCT(JC5:JC24,JH5:JH24)=0,"",SUMPRODUCT(JC5:JC24,JH5:JH24))</f>
        <v/>
      </c>
      <c r="JD30" s="59"/>
      <c r="JE30" s="73" t="s">
        <v>156</v>
      </c>
      <c r="JF30" s="64">
        <f>SUMIF(JA5:JA24,"Potência (V)",JC5:JC24)</f>
        <v>0</v>
      </c>
      <c r="JG30" s="64">
        <f>SUMPRODUCT((JC5:JC24)*(JD5:JD24)*(JA5:JA24="Potência (V)"))</f>
        <v>0</v>
      </c>
      <c r="JH30" s="74">
        <f>SUMIF(JA5:JA24,"Potência (V)",JI5:JI24)</f>
        <v>0</v>
      </c>
      <c r="JI30" s="75" t="str">
        <f>IFERROR((JH30*100)/JC31,"")</f>
        <v/>
      </c>
      <c r="JJ30" s="147"/>
      <c r="JK30" s="58"/>
      <c r="JL30" s="58"/>
      <c r="JM30" s="58"/>
      <c r="JN30" s="59"/>
      <c r="JO30" s="59"/>
      <c r="JP30" s="59"/>
      <c r="JQ30" s="72" t="s">
        <v>155</v>
      </c>
      <c r="JR30" s="66" t="str">
        <f>IF(SUMPRODUCT(JR5:JR24,JW5:JW24)=0,"",SUMPRODUCT(JR5:JR24,JW5:JW24))</f>
        <v/>
      </c>
      <c r="JS30" s="59"/>
      <c r="JT30" s="73" t="s">
        <v>156</v>
      </c>
      <c r="JU30" s="64">
        <f>SUMIF(JP5:JP24,"Potência (V)",JR5:JR24)</f>
        <v>0</v>
      </c>
      <c r="JV30" s="64">
        <f>SUMPRODUCT((JR5:JR24)*(JS5:JS24)*(JP5:JP24="Potência (V)"))</f>
        <v>0</v>
      </c>
      <c r="JW30" s="74">
        <f>SUMIF(JP5:JP24,"Potência (V)",JX5:JX24)</f>
        <v>0</v>
      </c>
      <c r="JX30" s="75" t="str">
        <f>IFERROR((JW30*100)/JR31,"")</f>
        <v/>
      </c>
      <c r="JY30" s="147"/>
      <c r="JZ30" s="58"/>
      <c r="KA30" s="58"/>
      <c r="KB30" s="58"/>
      <c r="KC30" s="59"/>
      <c r="KD30" s="59"/>
      <c r="KE30" s="59"/>
      <c r="KF30" s="72" t="s">
        <v>155</v>
      </c>
      <c r="KG30" s="66" t="str">
        <f>IF(SUMPRODUCT(KG5:KG24,KL5:KL24)=0,"",SUMPRODUCT(KG5:KG24,KL5:KL24))</f>
        <v/>
      </c>
      <c r="KH30" s="59"/>
      <c r="KI30" s="73" t="s">
        <v>156</v>
      </c>
      <c r="KJ30" s="64">
        <f>SUMIF(KE5:KE24,"Potência (V)",KG5:KG24)</f>
        <v>0</v>
      </c>
      <c r="KK30" s="64">
        <f>SUMPRODUCT((KG5:KG24)*(KH5:KH24)*(KE5:KE24="Potência (V)"))</f>
        <v>0</v>
      </c>
      <c r="KL30" s="74">
        <f>SUMIF(KE5:KE24,"Potência (V)",KM5:KM24)</f>
        <v>0</v>
      </c>
      <c r="KM30" s="75" t="str">
        <f>IFERROR((KL30*100)/KG31,"")</f>
        <v/>
      </c>
      <c r="KN30" s="147"/>
      <c r="KO30" s="58"/>
      <c r="KP30" s="58"/>
      <c r="KQ30" s="58"/>
      <c r="KR30" s="59"/>
      <c r="KS30" s="59"/>
      <c r="KT30" s="59"/>
      <c r="KU30" s="72" t="s">
        <v>155</v>
      </c>
      <c r="KV30" s="66" t="str">
        <f>IF(SUMPRODUCT(KV5:KV24,LA5:LA24)=0,"",SUMPRODUCT(KV5:KV24,LA5:LA24))</f>
        <v/>
      </c>
      <c r="KW30" s="59"/>
      <c r="KX30" s="73" t="s">
        <v>156</v>
      </c>
      <c r="KY30" s="64">
        <f>SUMIF(KT5:KT24,"Potência (V)",KV5:KV24)</f>
        <v>0</v>
      </c>
      <c r="KZ30" s="64">
        <f>SUMPRODUCT((KV5:KV24)*(KW5:KW24)*(KT5:KT24="Potência (V)"))</f>
        <v>0</v>
      </c>
      <c r="LA30" s="74">
        <f>SUMIF(KT5:KT24,"Potência (V)",LB5:LB24)</f>
        <v>0</v>
      </c>
      <c r="LB30" s="75" t="str">
        <f>IFERROR((LA30*100)/KV31,"")</f>
        <v/>
      </c>
      <c r="LC30" s="147"/>
      <c r="LD30" s="347"/>
      <c r="LE30" s="58"/>
      <c r="LF30" s="58"/>
      <c r="LG30" s="59"/>
      <c r="LH30" s="59"/>
      <c r="LI30" s="59"/>
      <c r="LJ30" s="72" t="s">
        <v>155</v>
      </c>
      <c r="LK30" s="66" t="str">
        <f>IF(SUMPRODUCT(LK5:LK24,LP5:LP24)=0,"",SUMPRODUCT(LK5:LK24,LP5:LP24))</f>
        <v/>
      </c>
      <c r="LL30" s="59"/>
      <c r="LM30" s="73" t="s">
        <v>156</v>
      </c>
      <c r="LN30" s="64">
        <f>SUMIF(LI5:LI24,"Potência (V)",LK5:LK24)</f>
        <v>0</v>
      </c>
      <c r="LO30" s="64">
        <f>SUMPRODUCT((LK5:LK24)*(LL5:LL24)*(LI5:LI24="Potência (V)"))</f>
        <v>0</v>
      </c>
      <c r="LP30" s="74">
        <f>SUMIF(LI5:LI24,"Potência (V)",LQ5:LQ24)</f>
        <v>0</v>
      </c>
      <c r="LQ30" s="75" t="str">
        <f>IFERROR((LP30*100)/LK31,"")</f>
        <v/>
      </c>
      <c r="LR30" s="147"/>
      <c r="LS30" s="347"/>
      <c r="LT30" s="58"/>
      <c r="LU30" s="58"/>
      <c r="LV30" s="59"/>
      <c r="LW30" s="59"/>
      <c r="LX30" s="59"/>
      <c r="LY30" s="72" t="s">
        <v>155</v>
      </c>
      <c r="LZ30" s="66" t="str">
        <f>IF(SUMPRODUCT(LZ5:LZ24,ME5:ME24)=0,"",SUMPRODUCT(LZ5:LZ24,ME5:ME24))</f>
        <v/>
      </c>
      <c r="MA30" s="59"/>
      <c r="MB30" s="73" t="s">
        <v>156</v>
      </c>
      <c r="MC30" s="64">
        <f>SUMIF(LX5:LX24,"Potência (V)",LZ5:LZ24)</f>
        <v>0</v>
      </c>
      <c r="MD30" s="64">
        <f>SUMPRODUCT((LZ5:LZ24)*(MA5:MA24)*(LX5:LX24="Potência (V)"))</f>
        <v>0</v>
      </c>
      <c r="ME30" s="74">
        <f>SUMIF(LX5:LX24,"Potência (V)",MF5:MF24)</f>
        <v>0</v>
      </c>
      <c r="MF30" s="75" t="str">
        <f>IFERROR((ME30*100)/LZ31,"")</f>
        <v/>
      </c>
      <c r="MG30" s="147"/>
      <c r="MH30" s="347"/>
      <c r="MI30" s="58"/>
      <c r="MJ30" s="58"/>
      <c r="MK30" s="500"/>
      <c r="ML30" s="500"/>
      <c r="MM30" s="500"/>
      <c r="MN30" s="505" t="s">
        <v>155</v>
      </c>
      <c r="MO30" s="494"/>
      <c r="MP30" s="500"/>
      <c r="MQ30" s="506" t="s">
        <v>156</v>
      </c>
      <c r="MR30" s="490">
        <v>0</v>
      </c>
      <c r="MS30" s="490">
        <v>0</v>
      </c>
      <c r="MT30" s="493">
        <v>0</v>
      </c>
      <c r="MU30" s="507"/>
      <c r="MV30" s="508"/>
      <c r="MW30" s="347"/>
    </row>
    <row r="31" spans="1:361" ht="17" thickBot="1">
      <c r="A31" s="347"/>
      <c r="B31" s="58"/>
      <c r="C31" s="58"/>
      <c r="D31" s="59"/>
      <c r="E31" s="59"/>
      <c r="F31" s="59"/>
      <c r="G31" s="72" t="s">
        <v>157</v>
      </c>
      <c r="H31" s="76" t="str">
        <f>IF(SUM(N5:N24)=0,"",SUM(N5:N24))</f>
        <v/>
      </c>
      <c r="I31" s="59"/>
      <c r="J31" s="77" t="s">
        <v>158</v>
      </c>
      <c r="K31" s="68">
        <f>SUMIF(F5:F24,"Resistência de força",H5:H24)</f>
        <v>0</v>
      </c>
      <c r="L31" s="68">
        <f>SUMPRODUCT((H5:H24)*(I5:I24)*(F5:F24="Resistência de força"))</f>
        <v>0</v>
      </c>
      <c r="M31" s="78">
        <f>SUMIF(F5:F24,"Resistência de força",N5:N24)</f>
        <v>0</v>
      </c>
      <c r="N31" s="79" t="str">
        <f>IFERROR((M31*100)/H31,"")</f>
        <v/>
      </c>
      <c r="O31" s="147"/>
      <c r="P31" s="58"/>
      <c r="Q31" s="58"/>
      <c r="R31" s="58"/>
      <c r="S31" s="59"/>
      <c r="T31" s="59"/>
      <c r="U31" s="59"/>
      <c r="V31" s="72" t="s">
        <v>157</v>
      </c>
      <c r="W31" s="76" t="str">
        <f>IF(SUM(AC5:AC24)=0,"",SUM(AC5:AC24))</f>
        <v/>
      </c>
      <c r="X31" s="59"/>
      <c r="Y31" s="77" t="s">
        <v>158</v>
      </c>
      <c r="Z31" s="68">
        <f>SUMIF(U5:U24,"Resistência de força",W5:W24)</f>
        <v>0</v>
      </c>
      <c r="AA31" s="68">
        <f>SUMPRODUCT((W5:W24)*(X5:X24)*(U5:U24="Resistência de força"))</f>
        <v>0</v>
      </c>
      <c r="AB31" s="78">
        <f>SUMIF(U5:U24,"Resistência de força",AC5:AC24)</f>
        <v>0</v>
      </c>
      <c r="AC31" s="79" t="str">
        <f>IFERROR((AB31*100)/W31,"")</f>
        <v/>
      </c>
      <c r="AD31" s="147"/>
      <c r="AE31" s="58"/>
      <c r="AF31" s="58"/>
      <c r="AG31" s="58"/>
      <c r="AH31" s="59"/>
      <c r="AI31" s="59"/>
      <c r="AJ31" s="59"/>
      <c r="AK31" s="72" t="s">
        <v>157</v>
      </c>
      <c r="AL31" s="76" t="str">
        <f>IF(SUM(AR5:AR24)=0,"",SUM(AR5:AR24))</f>
        <v/>
      </c>
      <c r="AM31" s="59"/>
      <c r="AN31" s="77" t="s">
        <v>158</v>
      </c>
      <c r="AO31" s="68">
        <f>SUMIF(AJ5:AJ24,"Resistência de força",AL5:AL24)</f>
        <v>0</v>
      </c>
      <c r="AP31" s="68">
        <f>SUMPRODUCT((AL5:AL24)*(AM5:AM24)*(AJ5:AJ24="Resistência de força"))</f>
        <v>0</v>
      </c>
      <c r="AQ31" s="78">
        <f>SUMIF(AJ5:AJ24,"Resistência de força",AR5:AR24)</f>
        <v>0</v>
      </c>
      <c r="AR31" s="79" t="str">
        <f>IFERROR((AQ31*100)/AL31,"")</f>
        <v/>
      </c>
      <c r="AS31" s="147"/>
      <c r="AT31" s="58"/>
      <c r="AU31" s="58"/>
      <c r="AV31" s="58"/>
      <c r="AW31" s="59"/>
      <c r="AX31" s="59"/>
      <c r="AY31" s="59"/>
      <c r="AZ31" s="72" t="s">
        <v>157</v>
      </c>
      <c r="BA31" s="76" t="str">
        <f>IF(SUM(BG5:BG24)=0,"",SUM(BG5:BG24))</f>
        <v/>
      </c>
      <c r="BB31" s="59"/>
      <c r="BC31" s="77" t="s">
        <v>158</v>
      </c>
      <c r="BD31" s="68">
        <f>SUMIF(AY5:AY24,"Resistência de força",BA5:BA24)</f>
        <v>0</v>
      </c>
      <c r="BE31" s="68">
        <f>SUMPRODUCT((BA5:BA24)*(BB5:BB24)*(AY5:AY24="Resistência de força"))</f>
        <v>0</v>
      </c>
      <c r="BF31" s="78">
        <f>SUMIF(AY5:AY24,"Resistência de força",BG5:BG24)</f>
        <v>0</v>
      </c>
      <c r="BG31" s="79" t="str">
        <f>IFERROR((BF31*100)/BA31,"")</f>
        <v/>
      </c>
      <c r="BH31" s="147"/>
      <c r="BI31" s="58"/>
      <c r="BJ31" s="58"/>
      <c r="BK31" s="58"/>
      <c r="BL31" s="59"/>
      <c r="BM31" s="59"/>
      <c r="BN31" s="59"/>
      <c r="BO31" s="72" t="s">
        <v>157</v>
      </c>
      <c r="BP31" s="76" t="str">
        <f>IF(SUM(BV5:BV24)=0,"",SUM(BV5:BV24))</f>
        <v/>
      </c>
      <c r="BQ31" s="59"/>
      <c r="BR31" s="77" t="s">
        <v>158</v>
      </c>
      <c r="BS31" s="68">
        <f>SUMIF(BN5:BN24,"Resistência de força",BP5:BP24)</f>
        <v>0</v>
      </c>
      <c r="BT31" s="68">
        <f>SUMPRODUCT((BP5:BP24)*(BQ5:BQ24)*(BN5:BN24="Resistência de força"))</f>
        <v>0</v>
      </c>
      <c r="BU31" s="78">
        <f>SUMIF(BN5:BN24,"Resistência de força",BV5:BV24)</f>
        <v>0</v>
      </c>
      <c r="BV31" s="79" t="str">
        <f>IFERROR((BU31*100)/BP31,"")</f>
        <v/>
      </c>
      <c r="BW31" s="147"/>
      <c r="BX31" s="58"/>
      <c r="BY31" s="58"/>
      <c r="BZ31" s="58"/>
      <c r="CA31" s="59"/>
      <c r="CB31" s="59"/>
      <c r="CC31" s="59"/>
      <c r="CD31" s="72" t="s">
        <v>157</v>
      </c>
      <c r="CE31" s="76" t="str">
        <f>IF(SUM(CK5:CK24)=0,"",SUM(CK5:CK24))</f>
        <v/>
      </c>
      <c r="CF31" s="59"/>
      <c r="CG31" s="77" t="s">
        <v>158</v>
      </c>
      <c r="CH31" s="68">
        <f>SUMIF(CC5:CC24,"Resistência de força",CE5:CE24)</f>
        <v>0</v>
      </c>
      <c r="CI31" s="68">
        <f>SUMPRODUCT((CE5:CE24)*(CF5:CF24)*(CC5:CC24="Resistência de força"))</f>
        <v>0</v>
      </c>
      <c r="CJ31" s="78">
        <f>SUMIF(CC5:CC24,"Resistência de força",CK5:CK24)</f>
        <v>0</v>
      </c>
      <c r="CK31" s="79" t="str">
        <f>IFERROR((CJ31*100)/CE31,"")</f>
        <v/>
      </c>
      <c r="CL31" s="147"/>
      <c r="CM31" s="58"/>
      <c r="CN31" s="58"/>
      <c r="CO31" s="58"/>
      <c r="CP31" s="59"/>
      <c r="CQ31" s="59"/>
      <c r="CR31" s="59"/>
      <c r="CS31" s="72" t="s">
        <v>157</v>
      </c>
      <c r="CT31" s="76" t="str">
        <f>IF(SUM(CZ5:CZ24)=0,"",SUM(CZ5:CZ24))</f>
        <v/>
      </c>
      <c r="CU31" s="59"/>
      <c r="CV31" s="77" t="s">
        <v>158</v>
      </c>
      <c r="CW31" s="68">
        <f>SUMIF(CR5:CR24,"Resistência de força",CT5:CT24)</f>
        <v>0</v>
      </c>
      <c r="CX31" s="68">
        <f>SUMPRODUCT((CT5:CT24)*(CU5:CU24)*(CR5:CR24="Resistência de força"))</f>
        <v>0</v>
      </c>
      <c r="CY31" s="78">
        <f>SUMIF(CR5:CR24,"Resistência de força",CZ5:CZ24)</f>
        <v>0</v>
      </c>
      <c r="CZ31" s="79" t="str">
        <f>IFERROR((CY31*100)/CT31,"")</f>
        <v/>
      </c>
      <c r="DA31" s="147"/>
      <c r="DB31" s="58"/>
      <c r="DC31" s="58"/>
      <c r="DD31" s="58"/>
      <c r="DE31" s="59"/>
      <c r="DF31" s="59"/>
      <c r="DG31" s="59"/>
      <c r="DH31" s="72" t="s">
        <v>157</v>
      </c>
      <c r="DI31" s="76" t="str">
        <f>IF(SUM(DO5:DO24)=0,"",SUM(DO5:DO24))</f>
        <v/>
      </c>
      <c r="DJ31" s="59"/>
      <c r="DK31" s="77" t="s">
        <v>158</v>
      </c>
      <c r="DL31" s="68">
        <f>SUMIF(DG5:DG24,"Resistência de força",DI5:DI24)</f>
        <v>0</v>
      </c>
      <c r="DM31" s="68">
        <f>SUMPRODUCT((DI5:DI24)*(DJ5:DJ24)*(DG5:DG24="Resistência de força"))</f>
        <v>0</v>
      </c>
      <c r="DN31" s="78">
        <f>SUMIF(DG5:DG24,"Resistência de força",DO5:DO24)</f>
        <v>0</v>
      </c>
      <c r="DO31" s="79" t="str">
        <f>IFERROR((DN31*100)/DI31,"")</f>
        <v/>
      </c>
      <c r="DP31" s="147"/>
      <c r="DQ31" s="58"/>
      <c r="DR31" s="58"/>
      <c r="DS31" s="58"/>
      <c r="DT31" s="59"/>
      <c r="DU31" s="59"/>
      <c r="DV31" s="59"/>
      <c r="DW31" s="72" t="s">
        <v>157</v>
      </c>
      <c r="DX31" s="76" t="str">
        <f>IF(SUM(ED5:ED24)=0,"",SUM(ED5:ED24))</f>
        <v/>
      </c>
      <c r="DY31" s="59"/>
      <c r="DZ31" s="77" t="s">
        <v>158</v>
      </c>
      <c r="EA31" s="68">
        <f>SUMIF(DV5:DV24,"Resistência de força",DX5:DX24)</f>
        <v>0</v>
      </c>
      <c r="EB31" s="68">
        <f>SUMPRODUCT((DX5:DX24)*(DY5:DY24)*(DV5:DV24="Resistência de força"))</f>
        <v>0</v>
      </c>
      <c r="EC31" s="78">
        <f>SUMIF(DV5:DV24,"Resistência de força",ED5:ED24)</f>
        <v>0</v>
      </c>
      <c r="ED31" s="79" t="str">
        <f>IFERROR((EC31*100)/DX31,"")</f>
        <v/>
      </c>
      <c r="EE31" s="147"/>
      <c r="EF31" s="58"/>
      <c r="EG31" s="58"/>
      <c r="EH31" s="58"/>
      <c r="EI31" s="59"/>
      <c r="EJ31" s="59"/>
      <c r="EK31" s="59"/>
      <c r="EL31" s="72" t="s">
        <v>157</v>
      </c>
      <c r="EM31" s="76" t="str">
        <f>IF(SUM(ES5:ES24)=0,"",SUM(ES5:ES24))</f>
        <v/>
      </c>
      <c r="EN31" s="59"/>
      <c r="EO31" s="77" t="s">
        <v>158</v>
      </c>
      <c r="EP31" s="68">
        <f>SUMIF(EK5:EK24,"Resistência de força",EM5:EM24)</f>
        <v>0</v>
      </c>
      <c r="EQ31" s="68">
        <f>SUMPRODUCT((EM5:EM24)*(EN5:EN24)*(EK5:EK24="Resistência de força"))</f>
        <v>0</v>
      </c>
      <c r="ER31" s="78">
        <f>SUMIF(EK5:EK24,"Resistência de força",ES5:ES24)</f>
        <v>0</v>
      </c>
      <c r="ES31" s="79" t="str">
        <f>IFERROR((ER31*100)/EM31,"")</f>
        <v/>
      </c>
      <c r="ET31" s="147"/>
      <c r="EU31" s="58"/>
      <c r="EV31" s="58"/>
      <c r="EW31" s="58"/>
      <c r="EX31" s="59"/>
      <c r="EY31" s="59"/>
      <c r="EZ31" s="59"/>
      <c r="FA31" s="72" t="s">
        <v>157</v>
      </c>
      <c r="FB31" s="76" t="str">
        <f>IF(SUM(FH5:FH24)=0,"",SUM(FH5:FH24))</f>
        <v/>
      </c>
      <c r="FC31" s="59"/>
      <c r="FD31" s="77" t="s">
        <v>158</v>
      </c>
      <c r="FE31" s="68">
        <f>SUMIF(EZ5:EZ24,"Resistência de força",FB5:FB24)</f>
        <v>0</v>
      </c>
      <c r="FF31" s="68">
        <f>SUMPRODUCT((FB5:FB24)*(FC5:FC24)*(EZ5:EZ24="Resistência de força"))</f>
        <v>0</v>
      </c>
      <c r="FG31" s="78">
        <f>SUMIF(EZ5:EZ24,"Resistência de força",FH5:FH24)</f>
        <v>0</v>
      </c>
      <c r="FH31" s="79" t="str">
        <f>IFERROR((FG31*100)/FB31,"")</f>
        <v/>
      </c>
      <c r="FI31" s="147"/>
      <c r="FJ31" s="58"/>
      <c r="FK31" s="58"/>
      <c r="FL31" s="58"/>
      <c r="FM31" s="59"/>
      <c r="FN31" s="59"/>
      <c r="FO31" s="59"/>
      <c r="FP31" s="72" t="s">
        <v>157</v>
      </c>
      <c r="FQ31" s="76" t="str">
        <f>IF(SUM(FW5:FW24)=0,"",SUM(FW5:FW24))</f>
        <v/>
      </c>
      <c r="FR31" s="59"/>
      <c r="FS31" s="77" t="s">
        <v>158</v>
      </c>
      <c r="FT31" s="68">
        <f>SUMIF(FO5:FO24,"Resistência de força",FQ5:FQ24)</f>
        <v>0</v>
      </c>
      <c r="FU31" s="68">
        <f>SUMPRODUCT((FQ5:FQ24)*(FR5:FR24)*(FO5:FO24="Resistência de força"))</f>
        <v>0</v>
      </c>
      <c r="FV31" s="78">
        <f>SUMIF(FO5:FO24,"Resistência de força",FW5:FW24)</f>
        <v>0</v>
      </c>
      <c r="FW31" s="79" t="str">
        <f>IFERROR((FV31*100)/FQ31,"")</f>
        <v/>
      </c>
      <c r="FX31" s="147"/>
      <c r="FY31" s="58"/>
      <c r="FZ31" s="58"/>
      <c r="GA31" s="58"/>
      <c r="GB31" s="59"/>
      <c r="GC31" s="59"/>
      <c r="GD31" s="59"/>
      <c r="GE31" s="72" t="s">
        <v>157</v>
      </c>
      <c r="GF31" s="76" t="str">
        <f>IF(SUM(GL5:GL24)=0,"",SUM(GL5:GL24))</f>
        <v/>
      </c>
      <c r="GG31" s="59"/>
      <c r="GH31" s="77" t="s">
        <v>158</v>
      </c>
      <c r="GI31" s="68">
        <f>SUMIF(GD5:GD24,"Resistência de força",GF5:GF24)</f>
        <v>0</v>
      </c>
      <c r="GJ31" s="68">
        <f>SUMPRODUCT((GF5:GF24)*(GG5:GG24)*(GD5:GD24="Resistência de força"))</f>
        <v>0</v>
      </c>
      <c r="GK31" s="78">
        <f>SUMIF(GD5:GD24,"Resistência de força",GL5:GL24)</f>
        <v>0</v>
      </c>
      <c r="GL31" s="79" t="str">
        <f>IFERROR((GK31*100)/GF31,"")</f>
        <v/>
      </c>
      <c r="GM31" s="147"/>
      <c r="GN31" s="58"/>
      <c r="GO31" s="58"/>
      <c r="GP31" s="58"/>
      <c r="GQ31" s="59"/>
      <c r="GR31" s="59"/>
      <c r="GS31" s="59"/>
      <c r="GT31" s="72" t="s">
        <v>157</v>
      </c>
      <c r="GU31" s="76" t="str">
        <f>IF(SUM(HA5:HA24)=0,"",SUM(HA5:HA24))</f>
        <v/>
      </c>
      <c r="GV31" s="59"/>
      <c r="GW31" s="77" t="s">
        <v>158</v>
      </c>
      <c r="GX31" s="68">
        <f>SUMIF(GS5:GS24,"Resistência de força",GU5:GU24)</f>
        <v>0</v>
      </c>
      <c r="GY31" s="68">
        <f>SUMPRODUCT((GU5:GU24)*(GV5:GV24)*(GS5:GS24="Resistência de força"))</f>
        <v>0</v>
      </c>
      <c r="GZ31" s="78">
        <f>SUMIF(GS5:GS24,"Resistência de força",HA5:HA24)</f>
        <v>0</v>
      </c>
      <c r="HA31" s="79" t="str">
        <f>IFERROR((GZ31*100)/GU31,"")</f>
        <v/>
      </c>
      <c r="HB31" s="147"/>
      <c r="HC31" s="58"/>
      <c r="HD31" s="58"/>
      <c r="HE31" s="58"/>
      <c r="HF31" s="59"/>
      <c r="HG31" s="59"/>
      <c r="HH31" s="59"/>
      <c r="HI31" s="72" t="s">
        <v>157</v>
      </c>
      <c r="HJ31" s="76" t="str">
        <f>IF(SUM(HP5:HP24)=0,"",SUM(HP5:HP24))</f>
        <v/>
      </c>
      <c r="HK31" s="59"/>
      <c r="HL31" s="77" t="s">
        <v>158</v>
      </c>
      <c r="HM31" s="68">
        <f>SUMIF(HH5:HH24,"Resistência de força",HJ5:HJ24)</f>
        <v>0</v>
      </c>
      <c r="HN31" s="68">
        <f>SUMPRODUCT((HJ5:HJ24)*(HK5:HK24)*(HH5:HH24="Resistência de força"))</f>
        <v>0</v>
      </c>
      <c r="HO31" s="78">
        <f>SUMIF(HH5:HH24,"Resistência de força",HP5:HP24)</f>
        <v>0</v>
      </c>
      <c r="HP31" s="79" t="str">
        <f>IFERROR((HO31*100)/HJ31,"")</f>
        <v/>
      </c>
      <c r="HQ31" s="147"/>
      <c r="HR31" s="58"/>
      <c r="HS31" s="58"/>
      <c r="HT31" s="58"/>
      <c r="HU31" s="59"/>
      <c r="HV31" s="59"/>
      <c r="HW31" s="59"/>
      <c r="HX31" s="72" t="s">
        <v>157</v>
      </c>
      <c r="HY31" s="76" t="str">
        <f>IF(SUM(IE5:IE24)=0,"",SUM(IE5:IE24))</f>
        <v/>
      </c>
      <c r="HZ31" s="59"/>
      <c r="IA31" s="77" t="s">
        <v>158</v>
      </c>
      <c r="IB31" s="68">
        <f>SUMIF(HW5:HW24,"Resistência de força",HY5:HY24)</f>
        <v>0</v>
      </c>
      <c r="IC31" s="68">
        <f>SUMPRODUCT((HY5:HY24)*(HZ5:HZ24)*(HW5:HW24="Resistência de força"))</f>
        <v>0</v>
      </c>
      <c r="ID31" s="78">
        <f>SUMIF(HW5:HW24,"Resistência de força",IE5:IE24)</f>
        <v>0</v>
      </c>
      <c r="IE31" s="79" t="str">
        <f>IFERROR((ID31*100)/HY31,"")</f>
        <v/>
      </c>
      <c r="IF31" s="147"/>
      <c r="IG31" s="58"/>
      <c r="IH31" s="58"/>
      <c r="II31" s="58"/>
      <c r="IJ31" s="59"/>
      <c r="IK31" s="59"/>
      <c r="IL31" s="59"/>
      <c r="IM31" s="72" t="s">
        <v>157</v>
      </c>
      <c r="IN31" s="76" t="str">
        <f>IF(SUM(IT5:IT24)=0,"",SUM(IT5:IT24))</f>
        <v/>
      </c>
      <c r="IO31" s="59"/>
      <c r="IP31" s="77" t="s">
        <v>158</v>
      </c>
      <c r="IQ31" s="68">
        <f>SUMIF(IL5:IL24,"Resistência de força",IN5:IN24)</f>
        <v>0</v>
      </c>
      <c r="IR31" s="68">
        <f>SUMPRODUCT((IN5:IN24)*(IO5:IO24)*(IL5:IL24="Resistência de força"))</f>
        <v>0</v>
      </c>
      <c r="IS31" s="78">
        <f>SUMIF(IL5:IL24,"Resistência de força",IT5:IT24)</f>
        <v>0</v>
      </c>
      <c r="IT31" s="79" t="str">
        <f>IFERROR((IS31*100)/IN31,"")</f>
        <v/>
      </c>
      <c r="IU31" s="147"/>
      <c r="IV31" s="58"/>
      <c r="IW31" s="58"/>
      <c r="IX31" s="58"/>
      <c r="IY31" s="59"/>
      <c r="IZ31" s="59"/>
      <c r="JA31" s="59"/>
      <c r="JB31" s="72" t="s">
        <v>157</v>
      </c>
      <c r="JC31" s="76" t="str">
        <f>IF(SUM(JI5:JI24)=0,"",SUM(JI5:JI24))</f>
        <v/>
      </c>
      <c r="JD31" s="59"/>
      <c r="JE31" s="77" t="s">
        <v>158</v>
      </c>
      <c r="JF31" s="68">
        <f>SUMIF(JA5:JA24,"Resistência de força",JC5:JC24)</f>
        <v>0</v>
      </c>
      <c r="JG31" s="68">
        <f>SUMPRODUCT((JC5:JC24)*(JD5:JD24)*(JA5:JA24="Resistência de força"))</f>
        <v>0</v>
      </c>
      <c r="JH31" s="78">
        <f>SUMIF(JA5:JA24,"Resistência de força",JI5:JI24)</f>
        <v>0</v>
      </c>
      <c r="JI31" s="79" t="str">
        <f>IFERROR((JH31*100)/JC31,"")</f>
        <v/>
      </c>
      <c r="JJ31" s="147"/>
      <c r="JK31" s="58"/>
      <c r="JL31" s="58"/>
      <c r="JM31" s="58"/>
      <c r="JN31" s="59"/>
      <c r="JO31" s="59"/>
      <c r="JP31" s="59"/>
      <c r="JQ31" s="72" t="s">
        <v>157</v>
      </c>
      <c r="JR31" s="76" t="str">
        <f>IF(SUM(JX5:JX24)=0,"",SUM(JX5:JX24))</f>
        <v/>
      </c>
      <c r="JS31" s="59"/>
      <c r="JT31" s="77" t="s">
        <v>158</v>
      </c>
      <c r="JU31" s="68">
        <f>SUMIF(JP5:JP24,"Resistência de força",JR5:JR24)</f>
        <v>0</v>
      </c>
      <c r="JV31" s="68">
        <f>SUMPRODUCT((JR5:JR24)*(JS5:JS24)*(JP5:JP24="Resistência de força"))</f>
        <v>0</v>
      </c>
      <c r="JW31" s="78">
        <f>SUMIF(JP5:JP24,"Resistência de força",JX5:JX24)</f>
        <v>0</v>
      </c>
      <c r="JX31" s="79" t="str">
        <f>IFERROR((JW31*100)/JR31,"")</f>
        <v/>
      </c>
      <c r="JY31" s="147"/>
      <c r="JZ31" s="58"/>
      <c r="KA31" s="58"/>
      <c r="KB31" s="58"/>
      <c r="KC31" s="59"/>
      <c r="KD31" s="59"/>
      <c r="KE31" s="59"/>
      <c r="KF31" s="72" t="s">
        <v>157</v>
      </c>
      <c r="KG31" s="76" t="str">
        <f>IF(SUM(KM5:KM24)=0,"",SUM(KM5:KM24))</f>
        <v/>
      </c>
      <c r="KH31" s="59"/>
      <c r="KI31" s="77" t="s">
        <v>158</v>
      </c>
      <c r="KJ31" s="68">
        <f>SUMIF(KE5:KE24,"Resistência de força",KG5:KG24)</f>
        <v>0</v>
      </c>
      <c r="KK31" s="68">
        <f>SUMPRODUCT((KG5:KG24)*(KH5:KH24)*(KE5:KE24="Resistência de força"))</f>
        <v>0</v>
      </c>
      <c r="KL31" s="78">
        <f>SUMIF(KE5:KE24,"Resistência de força",KM5:KM24)</f>
        <v>0</v>
      </c>
      <c r="KM31" s="79" t="str">
        <f>IFERROR((KL31*100)/KG31,"")</f>
        <v/>
      </c>
      <c r="KN31" s="147"/>
      <c r="KO31" s="58"/>
      <c r="KP31" s="58"/>
      <c r="KQ31" s="58"/>
      <c r="KR31" s="59"/>
      <c r="KS31" s="59"/>
      <c r="KT31" s="59"/>
      <c r="KU31" s="72" t="s">
        <v>157</v>
      </c>
      <c r="KV31" s="76" t="str">
        <f>IF(SUM(LB5:LB24)=0,"",SUM(LB5:LB24))</f>
        <v/>
      </c>
      <c r="KW31" s="59"/>
      <c r="KX31" s="77" t="s">
        <v>158</v>
      </c>
      <c r="KY31" s="68">
        <f>SUMIF(KT5:KT24,"Resistência de força",KV5:KV24)</f>
        <v>0</v>
      </c>
      <c r="KZ31" s="68">
        <f>SUMPRODUCT((KV5:KV24)*(KW5:KW24)*(KT5:KT24="Resistência de força"))</f>
        <v>0</v>
      </c>
      <c r="LA31" s="78">
        <f>SUMIF(KT5:KT24,"Resistência de força",LB5:LB24)</f>
        <v>0</v>
      </c>
      <c r="LB31" s="79" t="str">
        <f>IFERROR((LA31*100)/KV31,"")</f>
        <v/>
      </c>
      <c r="LC31" s="147"/>
      <c r="LD31" s="347"/>
      <c r="LE31" s="58"/>
      <c r="LF31" s="58"/>
      <c r="LG31" s="59"/>
      <c r="LH31" s="59"/>
      <c r="LI31" s="59"/>
      <c r="LJ31" s="72" t="s">
        <v>157</v>
      </c>
      <c r="LK31" s="76" t="str">
        <f>IF(SUM(LQ5:LQ24)=0,"",SUM(LQ5:LQ24))</f>
        <v/>
      </c>
      <c r="LL31" s="59"/>
      <c r="LM31" s="77" t="s">
        <v>158</v>
      </c>
      <c r="LN31" s="68">
        <f>SUMIF(LI5:LI24,"Resistência de força",LK5:LK24)</f>
        <v>0</v>
      </c>
      <c r="LO31" s="68">
        <f>SUMPRODUCT((LK5:LK24)*(LL5:LL24)*(LI5:LI24="Resistência de força"))</f>
        <v>0</v>
      </c>
      <c r="LP31" s="78">
        <f>SUMIF(LI5:LI24,"Resistência de força",LQ5:LQ24)</f>
        <v>0</v>
      </c>
      <c r="LQ31" s="79" t="str">
        <f>IFERROR((LP31*100)/LK31,"")</f>
        <v/>
      </c>
      <c r="LR31" s="147"/>
      <c r="LS31" s="347"/>
      <c r="LT31" s="58"/>
      <c r="LU31" s="58"/>
      <c r="LV31" s="59"/>
      <c r="LW31" s="59"/>
      <c r="LX31" s="59"/>
      <c r="LY31" s="72" t="s">
        <v>157</v>
      </c>
      <c r="LZ31" s="76" t="str">
        <f>IF(SUM(MF5:MF24)=0,"",SUM(MF5:MF24))</f>
        <v/>
      </c>
      <c r="MA31" s="59"/>
      <c r="MB31" s="77" t="s">
        <v>158</v>
      </c>
      <c r="MC31" s="68">
        <f>SUMIF(LX5:LX24,"Resistência de força",LZ5:LZ24)</f>
        <v>0</v>
      </c>
      <c r="MD31" s="68">
        <f>SUMPRODUCT((LZ5:LZ24)*(MA5:MA24)*(LX5:LX24="Resistência de força"))</f>
        <v>0</v>
      </c>
      <c r="ME31" s="78">
        <f>SUMIF(LX5:LX24,"Resistência de força",MF5:MF24)</f>
        <v>0</v>
      </c>
      <c r="MF31" s="79" t="str">
        <f>IFERROR((ME31*100)/LZ31,"")</f>
        <v/>
      </c>
      <c r="MG31" s="147"/>
      <c r="MH31" s="347"/>
      <c r="MI31" s="58"/>
      <c r="MJ31" s="58"/>
      <c r="MK31" s="500"/>
      <c r="ML31" s="500"/>
      <c r="MM31" s="500"/>
      <c r="MN31" s="505" t="s">
        <v>157</v>
      </c>
      <c r="MO31" s="509"/>
      <c r="MP31" s="500"/>
      <c r="MQ31" s="510" t="s">
        <v>158</v>
      </c>
      <c r="MR31" s="496">
        <v>0</v>
      </c>
      <c r="MS31" s="496">
        <v>0</v>
      </c>
      <c r="MT31" s="498">
        <v>0</v>
      </c>
      <c r="MU31" s="511"/>
      <c r="MV31" s="508"/>
      <c r="MW31" s="347"/>
    </row>
    <row r="32" spans="1:361" ht="17" thickBot="1">
      <c r="A32" s="347"/>
      <c r="B32" s="58"/>
      <c r="C32" s="58"/>
      <c r="D32" s="59"/>
      <c r="E32" s="59"/>
      <c r="F32" s="59"/>
      <c r="G32" s="80" t="s">
        <v>159</v>
      </c>
      <c r="H32" s="81" t="str">
        <f>IFERROR(H31/H30,"")</f>
        <v/>
      </c>
      <c r="I32" s="59"/>
      <c r="J32" s="58"/>
      <c r="K32" s="58"/>
      <c r="L32" s="58"/>
      <c r="M32" s="58"/>
      <c r="N32" s="58"/>
      <c r="O32" s="58"/>
      <c r="P32" s="58"/>
      <c r="Q32" s="58"/>
      <c r="R32" s="58"/>
      <c r="S32" s="59"/>
      <c r="T32" s="59"/>
      <c r="U32" s="59"/>
      <c r="V32" s="80" t="s">
        <v>159</v>
      </c>
      <c r="W32" s="81" t="str">
        <f>IFERROR(W31/W30,"")</f>
        <v/>
      </c>
      <c r="X32" s="59"/>
      <c r="Y32" s="58"/>
      <c r="Z32" s="58"/>
      <c r="AA32" s="58"/>
      <c r="AB32" s="58"/>
      <c r="AC32" s="58"/>
      <c r="AD32" s="58"/>
      <c r="AE32" s="58"/>
      <c r="AF32" s="58"/>
      <c r="AG32" s="58"/>
      <c r="AH32" s="59"/>
      <c r="AI32" s="59"/>
      <c r="AJ32" s="59"/>
      <c r="AK32" s="80" t="s">
        <v>159</v>
      </c>
      <c r="AL32" s="81" t="str">
        <f>IFERROR(AL31/AL30,"")</f>
        <v/>
      </c>
      <c r="AM32" s="59"/>
      <c r="AN32" s="58"/>
      <c r="AO32" s="58"/>
      <c r="AP32" s="58"/>
      <c r="AQ32" s="58"/>
      <c r="AR32" s="58"/>
      <c r="AS32" s="58"/>
      <c r="AT32" s="58"/>
      <c r="AU32" s="58"/>
      <c r="AV32" s="58"/>
      <c r="AW32" s="59"/>
      <c r="AX32" s="59"/>
      <c r="AY32" s="59"/>
      <c r="AZ32" s="80" t="s">
        <v>159</v>
      </c>
      <c r="BA32" s="81" t="str">
        <f>IFERROR(BA31/BA30,"")</f>
        <v/>
      </c>
      <c r="BB32" s="59"/>
      <c r="BC32" s="58"/>
      <c r="BD32" s="58"/>
      <c r="BE32" s="58"/>
      <c r="BF32" s="58"/>
      <c r="BG32" s="58"/>
      <c r="BH32" s="58"/>
      <c r="BI32" s="58"/>
      <c r="BJ32" s="58"/>
      <c r="BK32" s="58"/>
      <c r="BL32" s="59"/>
      <c r="BM32" s="59"/>
      <c r="BN32" s="59"/>
      <c r="BO32" s="80" t="s">
        <v>159</v>
      </c>
      <c r="BP32" s="81" t="str">
        <f>IFERROR(BP31/BP30,"")</f>
        <v/>
      </c>
      <c r="BQ32" s="59"/>
      <c r="BR32" s="58"/>
      <c r="BS32" s="58"/>
      <c r="BT32" s="58"/>
      <c r="BU32" s="58"/>
      <c r="BV32" s="58"/>
      <c r="BW32" s="58"/>
      <c r="BX32" s="58"/>
      <c r="BY32" s="58"/>
      <c r="BZ32" s="58"/>
      <c r="CA32" s="59"/>
      <c r="CB32" s="59"/>
      <c r="CC32" s="59"/>
      <c r="CD32" s="80" t="s">
        <v>159</v>
      </c>
      <c r="CE32" s="81" t="str">
        <f>IFERROR(CE31/CE30,"")</f>
        <v/>
      </c>
      <c r="CF32" s="59"/>
      <c r="CG32" s="58"/>
      <c r="CH32" s="58"/>
      <c r="CI32" s="58"/>
      <c r="CJ32" s="58"/>
      <c r="CK32" s="58"/>
      <c r="CL32" s="58"/>
      <c r="CM32" s="58"/>
      <c r="CN32" s="58"/>
      <c r="CO32" s="58"/>
      <c r="CP32" s="59"/>
      <c r="CQ32" s="59"/>
      <c r="CR32" s="59"/>
      <c r="CS32" s="80" t="s">
        <v>159</v>
      </c>
      <c r="CT32" s="81" t="str">
        <f>IFERROR(CT31/CT30,"")</f>
        <v/>
      </c>
      <c r="CU32" s="59"/>
      <c r="CV32" s="58"/>
      <c r="CW32" s="58"/>
      <c r="CX32" s="58"/>
      <c r="CY32" s="58"/>
      <c r="CZ32" s="58"/>
      <c r="DA32" s="58"/>
      <c r="DB32" s="58"/>
      <c r="DC32" s="58"/>
      <c r="DD32" s="58"/>
      <c r="DE32" s="59"/>
      <c r="DF32" s="59"/>
      <c r="DG32" s="59"/>
      <c r="DH32" s="80" t="s">
        <v>159</v>
      </c>
      <c r="DI32" s="81" t="str">
        <f>IFERROR(DI31/DI30,"")</f>
        <v/>
      </c>
      <c r="DJ32" s="59"/>
      <c r="DK32" s="58"/>
      <c r="DL32" s="58"/>
      <c r="DM32" s="58"/>
      <c r="DN32" s="58"/>
      <c r="DO32" s="58"/>
      <c r="DP32" s="58"/>
      <c r="DQ32" s="58"/>
      <c r="DR32" s="58"/>
      <c r="DS32" s="58"/>
      <c r="DT32" s="59"/>
      <c r="DU32" s="59"/>
      <c r="DV32" s="59"/>
      <c r="DW32" s="80" t="s">
        <v>159</v>
      </c>
      <c r="DX32" s="81" t="str">
        <f>IFERROR(DX31/DX30,"")</f>
        <v/>
      </c>
      <c r="DY32" s="59"/>
      <c r="DZ32" s="58"/>
      <c r="EA32" s="58"/>
      <c r="EB32" s="58"/>
      <c r="EC32" s="58"/>
      <c r="ED32" s="58"/>
      <c r="EE32" s="58"/>
      <c r="EF32" s="58"/>
      <c r="EG32" s="58"/>
      <c r="EH32" s="58"/>
      <c r="EI32" s="59"/>
      <c r="EJ32" s="59"/>
      <c r="EK32" s="59"/>
      <c r="EL32" s="80" t="s">
        <v>159</v>
      </c>
      <c r="EM32" s="81" t="str">
        <f>IFERROR(EM31/EM30,"")</f>
        <v/>
      </c>
      <c r="EN32" s="59"/>
      <c r="EO32" s="58"/>
      <c r="EP32" s="58"/>
      <c r="EQ32" s="58"/>
      <c r="ER32" s="58"/>
      <c r="ES32" s="58"/>
      <c r="ET32" s="58"/>
      <c r="EU32" s="58"/>
      <c r="EV32" s="58"/>
      <c r="EW32" s="58"/>
      <c r="EX32" s="59"/>
      <c r="EY32" s="59"/>
      <c r="EZ32" s="59"/>
      <c r="FA32" s="80" t="s">
        <v>159</v>
      </c>
      <c r="FB32" s="81" t="str">
        <f>IFERROR(FB31/FB30,"")</f>
        <v/>
      </c>
      <c r="FC32" s="59"/>
      <c r="FD32" s="58"/>
      <c r="FE32" s="58"/>
      <c r="FF32" s="58"/>
      <c r="FG32" s="58"/>
      <c r="FH32" s="58"/>
      <c r="FI32" s="58"/>
      <c r="FJ32" s="58"/>
      <c r="FK32" s="58"/>
      <c r="FL32" s="58"/>
      <c r="FM32" s="59"/>
      <c r="FN32" s="59"/>
      <c r="FO32" s="59"/>
      <c r="FP32" s="80" t="s">
        <v>159</v>
      </c>
      <c r="FQ32" s="81" t="str">
        <f>IFERROR(FQ31/FQ30,"")</f>
        <v/>
      </c>
      <c r="FR32" s="59"/>
      <c r="FS32" s="58"/>
      <c r="FT32" s="58"/>
      <c r="FU32" s="58"/>
      <c r="FV32" s="58"/>
      <c r="FW32" s="58"/>
      <c r="FX32" s="58"/>
      <c r="FY32" s="58"/>
      <c r="FZ32" s="58"/>
      <c r="GA32" s="58"/>
      <c r="GB32" s="59"/>
      <c r="GC32" s="59"/>
      <c r="GD32" s="59"/>
      <c r="GE32" s="80" t="s">
        <v>159</v>
      </c>
      <c r="GF32" s="81" t="str">
        <f>IFERROR(GF31/GF30,"")</f>
        <v/>
      </c>
      <c r="GG32" s="59"/>
      <c r="GH32" s="58"/>
      <c r="GI32" s="58"/>
      <c r="GJ32" s="58"/>
      <c r="GK32" s="58"/>
      <c r="GL32" s="58"/>
      <c r="GM32" s="58"/>
      <c r="GN32" s="58"/>
      <c r="GO32" s="58"/>
      <c r="GP32" s="58"/>
      <c r="GQ32" s="59"/>
      <c r="GR32" s="59"/>
      <c r="GS32" s="59"/>
      <c r="GT32" s="80" t="s">
        <v>159</v>
      </c>
      <c r="GU32" s="81" t="str">
        <f>IFERROR(GU31/GU30,"")</f>
        <v/>
      </c>
      <c r="GV32" s="59"/>
      <c r="GW32" s="58"/>
      <c r="GX32" s="58"/>
      <c r="GY32" s="58"/>
      <c r="GZ32" s="58"/>
      <c r="HA32" s="58"/>
      <c r="HB32" s="58"/>
      <c r="HC32" s="58"/>
      <c r="HD32" s="58"/>
      <c r="HE32" s="58"/>
      <c r="HF32" s="59"/>
      <c r="HG32" s="59"/>
      <c r="HH32" s="59"/>
      <c r="HI32" s="80" t="s">
        <v>159</v>
      </c>
      <c r="HJ32" s="81" t="str">
        <f>IFERROR(HJ31/HJ30,"")</f>
        <v/>
      </c>
      <c r="HK32" s="59"/>
      <c r="HL32" s="58"/>
      <c r="HM32" s="58"/>
      <c r="HN32" s="58"/>
      <c r="HO32" s="58"/>
      <c r="HP32" s="58"/>
      <c r="HQ32" s="58"/>
      <c r="HR32" s="58"/>
      <c r="HS32" s="58"/>
      <c r="HT32" s="58"/>
      <c r="HU32" s="59"/>
      <c r="HV32" s="59"/>
      <c r="HW32" s="59"/>
      <c r="HX32" s="80" t="s">
        <v>159</v>
      </c>
      <c r="HY32" s="81" t="str">
        <f>IFERROR(HY31/HY30,"")</f>
        <v/>
      </c>
      <c r="HZ32" s="59"/>
      <c r="IA32" s="58"/>
      <c r="IB32" s="58"/>
      <c r="IC32" s="58"/>
      <c r="ID32" s="58"/>
      <c r="IE32" s="58"/>
      <c r="IF32" s="58"/>
      <c r="IG32" s="58"/>
      <c r="IH32" s="58"/>
      <c r="II32" s="58"/>
      <c r="IJ32" s="59"/>
      <c r="IK32" s="59"/>
      <c r="IL32" s="59"/>
      <c r="IM32" s="80" t="s">
        <v>159</v>
      </c>
      <c r="IN32" s="81" t="str">
        <f>IFERROR(IN31/IN30,"")</f>
        <v/>
      </c>
      <c r="IO32" s="59"/>
      <c r="IP32" s="58"/>
      <c r="IQ32" s="58"/>
      <c r="IR32" s="58"/>
      <c r="IS32" s="58"/>
      <c r="IT32" s="58"/>
      <c r="IU32" s="58"/>
      <c r="IV32" s="58"/>
      <c r="IW32" s="58"/>
      <c r="IX32" s="58"/>
      <c r="IY32" s="59"/>
      <c r="IZ32" s="59"/>
      <c r="JA32" s="59"/>
      <c r="JB32" s="80" t="s">
        <v>159</v>
      </c>
      <c r="JC32" s="81" t="str">
        <f>IFERROR(JC31/JC30,"")</f>
        <v/>
      </c>
      <c r="JD32" s="59"/>
      <c r="JE32" s="58"/>
      <c r="JF32" s="58"/>
      <c r="JG32" s="58"/>
      <c r="JH32" s="58"/>
      <c r="JI32" s="58"/>
      <c r="JJ32" s="58"/>
      <c r="JK32" s="58"/>
      <c r="JL32" s="58"/>
      <c r="JM32" s="58"/>
      <c r="JN32" s="59"/>
      <c r="JO32" s="59"/>
      <c r="JP32" s="59"/>
      <c r="JQ32" s="80" t="s">
        <v>159</v>
      </c>
      <c r="JR32" s="81" t="str">
        <f>IFERROR(JR31/JR30,"")</f>
        <v/>
      </c>
      <c r="JS32" s="59"/>
      <c r="JT32" s="58"/>
      <c r="JU32" s="58"/>
      <c r="JV32" s="58"/>
      <c r="JW32" s="58"/>
      <c r="JX32" s="58"/>
      <c r="JY32" s="58"/>
      <c r="JZ32" s="58"/>
      <c r="KA32" s="58"/>
      <c r="KB32" s="58"/>
      <c r="KC32" s="59"/>
      <c r="KD32" s="59"/>
      <c r="KE32" s="59"/>
      <c r="KF32" s="80" t="s">
        <v>159</v>
      </c>
      <c r="KG32" s="81" t="str">
        <f>IFERROR(KG31/KG30,"")</f>
        <v/>
      </c>
      <c r="KH32" s="59"/>
      <c r="KI32" s="58"/>
      <c r="KJ32" s="58"/>
      <c r="KK32" s="58"/>
      <c r="KL32" s="58"/>
      <c r="KM32" s="58"/>
      <c r="KN32" s="58"/>
      <c r="KO32" s="58"/>
      <c r="KP32" s="58"/>
      <c r="KQ32" s="58"/>
      <c r="KR32" s="59"/>
      <c r="KS32" s="59"/>
      <c r="KT32" s="59"/>
      <c r="KU32" s="80" t="s">
        <v>159</v>
      </c>
      <c r="KV32" s="81" t="str">
        <f>IFERROR(KV31/KV30,"")</f>
        <v/>
      </c>
      <c r="KW32" s="59"/>
      <c r="KX32" s="58"/>
      <c r="KY32" s="58"/>
      <c r="KZ32" s="58"/>
      <c r="LA32" s="58"/>
      <c r="LB32" s="58"/>
      <c r="LC32" s="58"/>
      <c r="LD32" s="347"/>
      <c r="LE32" s="58"/>
      <c r="LF32" s="58"/>
      <c r="LG32" s="59"/>
      <c r="LH32" s="59"/>
      <c r="LI32" s="59"/>
      <c r="LJ32" s="80" t="s">
        <v>159</v>
      </c>
      <c r="LK32" s="81" t="str">
        <f>IFERROR(LK31/LK30,"")</f>
        <v/>
      </c>
      <c r="LL32" s="59"/>
      <c r="LM32" s="58"/>
      <c r="LN32" s="58"/>
      <c r="LO32" s="58"/>
      <c r="LP32" s="58"/>
      <c r="LQ32" s="58"/>
      <c r="LR32" s="58"/>
      <c r="LS32" s="347"/>
      <c r="LT32" s="58"/>
      <c r="LU32" s="58"/>
      <c r="LV32" s="59"/>
      <c r="LW32" s="59"/>
      <c r="LX32" s="59"/>
      <c r="LY32" s="80" t="s">
        <v>159</v>
      </c>
      <c r="LZ32" s="81" t="str">
        <f>IFERROR(LZ31/LZ30,"")</f>
        <v/>
      </c>
      <c r="MA32" s="59"/>
      <c r="MB32" s="58"/>
      <c r="MC32" s="58"/>
      <c r="MD32" s="58"/>
      <c r="ME32" s="58"/>
      <c r="MF32" s="58"/>
      <c r="MG32" s="58"/>
      <c r="MH32" s="347"/>
      <c r="MI32" s="58"/>
      <c r="MJ32" s="58"/>
      <c r="MK32" s="500"/>
      <c r="ML32" s="500"/>
      <c r="MM32" s="500"/>
      <c r="MN32" s="512" t="s">
        <v>159</v>
      </c>
      <c r="MO32" s="513"/>
      <c r="MP32" s="500"/>
      <c r="MQ32" s="514"/>
      <c r="MR32" s="514"/>
      <c r="MS32" s="514"/>
      <c r="MT32" s="514"/>
      <c r="MU32" s="514"/>
      <c r="MV32" s="514"/>
      <c r="MW32" s="347"/>
    </row>
    <row r="33" spans="1:361" ht="17" thickBot="1">
      <c r="A33" s="347"/>
      <c r="B33" s="58"/>
      <c r="C33" s="58"/>
      <c r="D33" s="58"/>
      <c r="E33" s="58"/>
      <c r="F33" s="58"/>
      <c r="G33" s="59"/>
      <c r="H33" s="58"/>
      <c r="I33" s="58"/>
      <c r="J33" s="132"/>
      <c r="K33" s="128" t="s">
        <v>366</v>
      </c>
      <c r="L33" s="133" t="s">
        <v>146</v>
      </c>
      <c r="M33" s="134" t="s">
        <v>529</v>
      </c>
      <c r="N33" s="134" t="s">
        <v>147</v>
      </c>
      <c r="O33" s="148"/>
      <c r="P33" s="347"/>
      <c r="Q33" s="58"/>
      <c r="R33" s="58"/>
      <c r="S33" s="58"/>
      <c r="T33" s="58"/>
      <c r="U33" s="58"/>
      <c r="V33" s="59"/>
      <c r="W33" s="58"/>
      <c r="X33" s="58"/>
      <c r="Y33" s="132"/>
      <c r="Z33" s="128" t="s">
        <v>366</v>
      </c>
      <c r="AA33" s="133" t="s">
        <v>146</v>
      </c>
      <c r="AB33" s="134" t="s">
        <v>529</v>
      </c>
      <c r="AC33" s="134" t="s">
        <v>147</v>
      </c>
      <c r="AD33" s="148"/>
      <c r="AE33" s="58"/>
      <c r="AF33" s="58"/>
      <c r="AG33" s="58"/>
      <c r="AH33" s="58"/>
      <c r="AI33" s="58"/>
      <c r="AJ33" s="58"/>
      <c r="AK33" s="59"/>
      <c r="AL33" s="58"/>
      <c r="AM33" s="58"/>
      <c r="AN33" s="132"/>
      <c r="AO33" s="128" t="s">
        <v>366</v>
      </c>
      <c r="AP33" s="133" t="s">
        <v>146</v>
      </c>
      <c r="AQ33" s="134" t="s">
        <v>529</v>
      </c>
      <c r="AR33" s="134" t="s">
        <v>147</v>
      </c>
      <c r="AS33" s="148"/>
      <c r="AT33" s="58"/>
      <c r="AU33" s="58"/>
      <c r="AV33" s="58"/>
      <c r="AW33" s="58"/>
      <c r="AX33" s="58"/>
      <c r="AY33" s="58"/>
      <c r="AZ33" s="59"/>
      <c r="BA33" s="58"/>
      <c r="BB33" s="58"/>
      <c r="BC33" s="132"/>
      <c r="BD33" s="128" t="s">
        <v>366</v>
      </c>
      <c r="BE33" s="133" t="s">
        <v>146</v>
      </c>
      <c r="BF33" s="134" t="s">
        <v>529</v>
      </c>
      <c r="BG33" s="134" t="s">
        <v>147</v>
      </c>
      <c r="BH33" s="148"/>
      <c r="BI33" s="58"/>
      <c r="BJ33" s="58"/>
      <c r="BK33" s="58"/>
      <c r="BL33" s="58"/>
      <c r="BM33" s="58"/>
      <c r="BN33" s="58"/>
      <c r="BO33" s="59"/>
      <c r="BP33" s="58"/>
      <c r="BQ33" s="58"/>
      <c r="BR33" s="132"/>
      <c r="BS33" s="128" t="s">
        <v>366</v>
      </c>
      <c r="BT33" s="133" t="s">
        <v>146</v>
      </c>
      <c r="BU33" s="134" t="s">
        <v>529</v>
      </c>
      <c r="BV33" s="134" t="s">
        <v>147</v>
      </c>
      <c r="BW33" s="148"/>
      <c r="BX33" s="58"/>
      <c r="BY33" s="58"/>
      <c r="BZ33" s="58"/>
      <c r="CA33" s="58"/>
      <c r="CB33" s="58"/>
      <c r="CC33" s="58"/>
      <c r="CD33" s="59"/>
      <c r="CE33" s="58"/>
      <c r="CF33" s="58"/>
      <c r="CG33" s="132"/>
      <c r="CH33" s="128" t="s">
        <v>366</v>
      </c>
      <c r="CI33" s="133" t="s">
        <v>146</v>
      </c>
      <c r="CJ33" s="134" t="s">
        <v>529</v>
      </c>
      <c r="CK33" s="134" t="s">
        <v>147</v>
      </c>
      <c r="CL33" s="148"/>
      <c r="CM33" s="58"/>
      <c r="CN33" s="58"/>
      <c r="CO33" s="58"/>
      <c r="CP33" s="58"/>
      <c r="CQ33" s="58"/>
      <c r="CR33" s="58"/>
      <c r="CS33" s="59"/>
      <c r="CT33" s="58"/>
      <c r="CU33" s="58"/>
      <c r="CV33" s="132"/>
      <c r="CW33" s="128" t="s">
        <v>366</v>
      </c>
      <c r="CX33" s="133" t="s">
        <v>146</v>
      </c>
      <c r="CY33" s="134" t="s">
        <v>529</v>
      </c>
      <c r="CZ33" s="134" t="s">
        <v>147</v>
      </c>
      <c r="DA33" s="148"/>
      <c r="DB33" s="58"/>
      <c r="DC33" s="58"/>
      <c r="DD33" s="58"/>
      <c r="DE33" s="58"/>
      <c r="DF33" s="58"/>
      <c r="DG33" s="58"/>
      <c r="DH33" s="59"/>
      <c r="DI33" s="58"/>
      <c r="DJ33" s="58"/>
      <c r="DK33" s="132"/>
      <c r="DL33" s="128" t="s">
        <v>366</v>
      </c>
      <c r="DM33" s="133" t="s">
        <v>146</v>
      </c>
      <c r="DN33" s="134" t="s">
        <v>529</v>
      </c>
      <c r="DO33" s="134" t="s">
        <v>147</v>
      </c>
      <c r="DP33" s="148"/>
      <c r="DQ33" s="58"/>
      <c r="DR33" s="58"/>
      <c r="DS33" s="58"/>
      <c r="DT33" s="58"/>
      <c r="DU33" s="58"/>
      <c r="DV33" s="58"/>
      <c r="DW33" s="59"/>
      <c r="DX33" s="58"/>
      <c r="DY33" s="58"/>
      <c r="DZ33" s="132"/>
      <c r="EA33" s="128" t="s">
        <v>366</v>
      </c>
      <c r="EB33" s="133" t="s">
        <v>146</v>
      </c>
      <c r="EC33" s="134" t="s">
        <v>529</v>
      </c>
      <c r="ED33" s="134" t="s">
        <v>147</v>
      </c>
      <c r="EE33" s="148"/>
      <c r="EF33" s="58"/>
      <c r="EG33" s="58"/>
      <c r="EH33" s="58"/>
      <c r="EI33" s="58"/>
      <c r="EJ33" s="58"/>
      <c r="EK33" s="58"/>
      <c r="EL33" s="59"/>
      <c r="EM33" s="58"/>
      <c r="EN33" s="58"/>
      <c r="EO33" s="132"/>
      <c r="EP33" s="128" t="s">
        <v>366</v>
      </c>
      <c r="EQ33" s="133" t="s">
        <v>146</v>
      </c>
      <c r="ER33" s="134" t="s">
        <v>529</v>
      </c>
      <c r="ES33" s="134" t="s">
        <v>147</v>
      </c>
      <c r="ET33" s="148"/>
      <c r="EU33" s="58"/>
      <c r="EV33" s="58"/>
      <c r="EW33" s="58"/>
      <c r="EX33" s="58"/>
      <c r="EY33" s="58"/>
      <c r="EZ33" s="58"/>
      <c r="FA33" s="59"/>
      <c r="FB33" s="58"/>
      <c r="FC33" s="58"/>
      <c r="FD33" s="132"/>
      <c r="FE33" s="128" t="s">
        <v>366</v>
      </c>
      <c r="FF33" s="133" t="s">
        <v>146</v>
      </c>
      <c r="FG33" s="134" t="s">
        <v>529</v>
      </c>
      <c r="FH33" s="134" t="s">
        <v>147</v>
      </c>
      <c r="FI33" s="148"/>
      <c r="FJ33" s="58"/>
      <c r="FK33" s="58"/>
      <c r="FL33" s="58"/>
      <c r="FM33" s="58"/>
      <c r="FN33" s="58"/>
      <c r="FO33" s="58"/>
      <c r="FP33" s="59"/>
      <c r="FQ33" s="58"/>
      <c r="FR33" s="58"/>
      <c r="FS33" s="132"/>
      <c r="FT33" s="128" t="s">
        <v>366</v>
      </c>
      <c r="FU33" s="133" t="s">
        <v>146</v>
      </c>
      <c r="FV33" s="134" t="s">
        <v>529</v>
      </c>
      <c r="FW33" s="134" t="s">
        <v>147</v>
      </c>
      <c r="FX33" s="148"/>
      <c r="FY33" s="58"/>
      <c r="FZ33" s="58"/>
      <c r="GA33" s="58"/>
      <c r="GB33" s="58"/>
      <c r="GC33" s="58"/>
      <c r="GD33" s="58"/>
      <c r="GE33" s="59"/>
      <c r="GF33" s="58"/>
      <c r="GG33" s="58"/>
      <c r="GH33" s="132"/>
      <c r="GI33" s="128" t="s">
        <v>366</v>
      </c>
      <c r="GJ33" s="133" t="s">
        <v>146</v>
      </c>
      <c r="GK33" s="134" t="s">
        <v>529</v>
      </c>
      <c r="GL33" s="134" t="s">
        <v>147</v>
      </c>
      <c r="GM33" s="148"/>
      <c r="GN33" s="58"/>
      <c r="GO33" s="58"/>
      <c r="GP33" s="58"/>
      <c r="GQ33" s="58"/>
      <c r="GR33" s="58"/>
      <c r="GS33" s="58"/>
      <c r="GT33" s="59"/>
      <c r="GU33" s="58"/>
      <c r="GV33" s="58"/>
      <c r="GW33" s="132"/>
      <c r="GX33" s="128" t="s">
        <v>366</v>
      </c>
      <c r="GY33" s="133" t="s">
        <v>146</v>
      </c>
      <c r="GZ33" s="134" t="s">
        <v>529</v>
      </c>
      <c r="HA33" s="134" t="s">
        <v>147</v>
      </c>
      <c r="HB33" s="148"/>
      <c r="HC33" s="58"/>
      <c r="HD33" s="58"/>
      <c r="HE33" s="58"/>
      <c r="HF33" s="58"/>
      <c r="HG33" s="58"/>
      <c r="HH33" s="58"/>
      <c r="HI33" s="59"/>
      <c r="HJ33" s="58"/>
      <c r="HK33" s="58"/>
      <c r="HL33" s="132"/>
      <c r="HM33" s="128" t="s">
        <v>366</v>
      </c>
      <c r="HN33" s="133" t="s">
        <v>146</v>
      </c>
      <c r="HO33" s="134" t="s">
        <v>529</v>
      </c>
      <c r="HP33" s="134" t="s">
        <v>147</v>
      </c>
      <c r="HQ33" s="148"/>
      <c r="HR33" s="58"/>
      <c r="HS33" s="58"/>
      <c r="HT33" s="58"/>
      <c r="HU33" s="58"/>
      <c r="HV33" s="58"/>
      <c r="HW33" s="58"/>
      <c r="HX33" s="59"/>
      <c r="HY33" s="58"/>
      <c r="HZ33" s="58"/>
      <c r="IA33" s="132"/>
      <c r="IB33" s="128" t="s">
        <v>366</v>
      </c>
      <c r="IC33" s="133" t="s">
        <v>146</v>
      </c>
      <c r="ID33" s="134" t="s">
        <v>529</v>
      </c>
      <c r="IE33" s="134" t="s">
        <v>147</v>
      </c>
      <c r="IF33" s="148"/>
      <c r="IG33" s="58"/>
      <c r="IH33" s="58"/>
      <c r="II33" s="58"/>
      <c r="IJ33" s="58"/>
      <c r="IK33" s="58"/>
      <c r="IL33" s="58"/>
      <c r="IM33" s="59"/>
      <c r="IN33" s="58"/>
      <c r="IO33" s="58"/>
      <c r="IP33" s="132"/>
      <c r="IQ33" s="128" t="s">
        <v>366</v>
      </c>
      <c r="IR33" s="133" t="s">
        <v>146</v>
      </c>
      <c r="IS33" s="134" t="s">
        <v>529</v>
      </c>
      <c r="IT33" s="134" t="s">
        <v>147</v>
      </c>
      <c r="IU33" s="148"/>
      <c r="IV33" s="58"/>
      <c r="IW33" s="58"/>
      <c r="IX33" s="58"/>
      <c r="IY33" s="58"/>
      <c r="IZ33" s="58"/>
      <c r="JA33" s="58"/>
      <c r="JB33" s="59"/>
      <c r="JC33" s="58"/>
      <c r="JD33" s="58"/>
      <c r="JE33" s="132"/>
      <c r="JF33" s="128" t="s">
        <v>366</v>
      </c>
      <c r="JG33" s="133" t="s">
        <v>146</v>
      </c>
      <c r="JH33" s="134" t="s">
        <v>529</v>
      </c>
      <c r="JI33" s="134" t="s">
        <v>147</v>
      </c>
      <c r="JJ33" s="148"/>
      <c r="JK33" s="58"/>
      <c r="JL33" s="58"/>
      <c r="JM33" s="58"/>
      <c r="JN33" s="58"/>
      <c r="JO33" s="58"/>
      <c r="JP33" s="58"/>
      <c r="JQ33" s="59"/>
      <c r="JR33" s="58"/>
      <c r="JS33" s="58"/>
      <c r="JT33" s="132"/>
      <c r="JU33" s="128" t="s">
        <v>366</v>
      </c>
      <c r="JV33" s="133" t="s">
        <v>146</v>
      </c>
      <c r="JW33" s="134" t="s">
        <v>529</v>
      </c>
      <c r="JX33" s="134" t="s">
        <v>147</v>
      </c>
      <c r="JY33" s="148"/>
      <c r="JZ33" s="58"/>
      <c r="KA33" s="58"/>
      <c r="KB33" s="58"/>
      <c r="KC33" s="58"/>
      <c r="KD33" s="58"/>
      <c r="KE33" s="58"/>
      <c r="KF33" s="59"/>
      <c r="KG33" s="58"/>
      <c r="KH33" s="58"/>
      <c r="KI33" s="132"/>
      <c r="KJ33" s="128" t="s">
        <v>366</v>
      </c>
      <c r="KK33" s="133" t="s">
        <v>146</v>
      </c>
      <c r="KL33" s="134" t="s">
        <v>529</v>
      </c>
      <c r="KM33" s="134" t="s">
        <v>147</v>
      </c>
      <c r="KN33" s="148"/>
      <c r="KO33" s="58"/>
      <c r="KP33" s="58"/>
      <c r="KQ33" s="58"/>
      <c r="KR33" s="58"/>
      <c r="KS33" s="58"/>
      <c r="KT33" s="58"/>
      <c r="KU33" s="59"/>
      <c r="KV33" s="58"/>
      <c r="KW33" s="58"/>
      <c r="KX33" s="132"/>
      <c r="KY33" s="128" t="s">
        <v>366</v>
      </c>
      <c r="KZ33" s="133" t="s">
        <v>146</v>
      </c>
      <c r="LA33" s="134" t="s">
        <v>529</v>
      </c>
      <c r="LB33" s="134" t="s">
        <v>147</v>
      </c>
      <c r="LC33" s="148"/>
      <c r="LD33" s="347"/>
      <c r="LE33" s="58"/>
      <c r="LF33" s="58"/>
      <c r="LG33" s="58"/>
      <c r="LH33" s="58"/>
      <c r="LI33" s="58"/>
      <c r="LJ33" s="59"/>
      <c r="LK33" s="58"/>
      <c r="LL33" s="58"/>
      <c r="LM33" s="132"/>
      <c r="LN33" s="128" t="s">
        <v>366</v>
      </c>
      <c r="LO33" s="133" t="s">
        <v>146</v>
      </c>
      <c r="LP33" s="134" t="s">
        <v>529</v>
      </c>
      <c r="LQ33" s="134" t="s">
        <v>147</v>
      </c>
      <c r="LR33" s="148"/>
      <c r="LS33" s="347"/>
      <c r="LT33" s="58"/>
      <c r="LU33" s="58"/>
      <c r="LV33" s="58"/>
      <c r="LW33" s="58"/>
      <c r="LX33" s="58"/>
      <c r="LY33" s="59"/>
      <c r="LZ33" s="58"/>
      <c r="MA33" s="58"/>
      <c r="MB33" s="132"/>
      <c r="MC33" s="128" t="s">
        <v>366</v>
      </c>
      <c r="MD33" s="133" t="s">
        <v>146</v>
      </c>
      <c r="ME33" s="134" t="s">
        <v>529</v>
      </c>
      <c r="MF33" s="134" t="s">
        <v>147</v>
      </c>
      <c r="MG33" s="148"/>
      <c r="MH33" s="347"/>
      <c r="MI33" s="58"/>
      <c r="MJ33" s="58"/>
      <c r="MK33" s="514"/>
      <c r="ML33" s="514"/>
      <c r="MM33" s="514"/>
      <c r="MN33" s="500"/>
      <c r="MO33" s="514"/>
      <c r="MP33" s="514"/>
      <c r="MQ33" s="515"/>
      <c r="MR33" s="486" t="s">
        <v>366</v>
      </c>
      <c r="MS33" s="516" t="s">
        <v>146</v>
      </c>
      <c r="MT33" s="517" t="s">
        <v>529</v>
      </c>
      <c r="MU33" s="518" t="s">
        <v>147</v>
      </c>
      <c r="MV33" s="519"/>
      <c r="MW33" s="347"/>
    </row>
    <row r="34" spans="1:361">
      <c r="A34" s="347"/>
      <c r="B34" s="58"/>
      <c r="C34" s="58"/>
      <c r="D34" s="145" t="s">
        <v>365</v>
      </c>
      <c r="E34" s="136"/>
      <c r="F34" s="136"/>
      <c r="G34" s="137"/>
      <c r="H34" s="138"/>
      <c r="I34" s="58"/>
      <c r="J34" s="130" t="s">
        <v>362</v>
      </c>
      <c r="K34" s="131">
        <f>SUMIF(E5:E24,"Membros_Inferiores",H5:H24)</f>
        <v>0</v>
      </c>
      <c r="L34" s="131">
        <f>SUMPRODUCT((H5:H24)*(I5:I24)*(E5:E24="Membros_Inferiores"))</f>
        <v>0</v>
      </c>
      <c r="M34" s="382" t="str">
        <f>IFERROR((L34*100)/H27,"")</f>
        <v/>
      </c>
      <c r="N34" s="383">
        <f>SUMIF(E5:E24,"Membros_Inferiores",N5:N24)</f>
        <v>0</v>
      </c>
      <c r="O34" s="149"/>
      <c r="P34" s="347"/>
      <c r="Q34" s="58"/>
      <c r="R34" s="58"/>
      <c r="S34" s="145" t="s">
        <v>365</v>
      </c>
      <c r="T34" s="136"/>
      <c r="U34" s="136"/>
      <c r="V34" s="137"/>
      <c r="W34" s="138"/>
      <c r="X34" s="58"/>
      <c r="Y34" s="130" t="s">
        <v>362</v>
      </c>
      <c r="Z34" s="131">
        <f>SUMIF(T5:T24,"Membros_Inferiores",W5:W24)</f>
        <v>0</v>
      </c>
      <c r="AA34" s="131">
        <f>SUMPRODUCT((W5:W24)*(X5:X24)*(T5:T24="Membros_Inferiores"))</f>
        <v>0</v>
      </c>
      <c r="AB34" s="382" t="str">
        <f>IFERROR((AA34*100)/W27,"")</f>
        <v/>
      </c>
      <c r="AC34" s="383">
        <f>SUMIF(T5:T24,"Membros_Inferiores",AC5:AC24)</f>
        <v>0</v>
      </c>
      <c r="AD34" s="149"/>
      <c r="AE34" s="58"/>
      <c r="AF34" s="58"/>
      <c r="AG34" s="58"/>
      <c r="AH34" s="145" t="s">
        <v>365</v>
      </c>
      <c r="AI34" s="136"/>
      <c r="AJ34" s="136"/>
      <c r="AK34" s="137"/>
      <c r="AL34" s="138"/>
      <c r="AM34" s="58"/>
      <c r="AN34" s="130" t="s">
        <v>362</v>
      </c>
      <c r="AO34" s="131">
        <f>SUMIF(AI5:AI24,"Membros_Inferiores",AL5:AL24)</f>
        <v>0</v>
      </c>
      <c r="AP34" s="131">
        <f>SUMPRODUCT((AL5:AL24)*(AM5:AM24)*(AI5:AI24="Membros_Inferiores"))</f>
        <v>0</v>
      </c>
      <c r="AQ34" s="382" t="str">
        <f>IFERROR((AP34*100)/AL27,"")</f>
        <v/>
      </c>
      <c r="AR34" s="383">
        <f>SUMIF(AI5:AI24,"Membros_Inferiores",AR5:AR24)</f>
        <v>0</v>
      </c>
      <c r="AS34" s="149"/>
      <c r="AT34" s="58"/>
      <c r="AU34" s="58"/>
      <c r="AV34" s="58"/>
      <c r="AW34" s="145" t="s">
        <v>365</v>
      </c>
      <c r="AX34" s="136"/>
      <c r="AY34" s="136"/>
      <c r="AZ34" s="137"/>
      <c r="BA34" s="138"/>
      <c r="BB34" s="58"/>
      <c r="BC34" s="130" t="s">
        <v>362</v>
      </c>
      <c r="BD34" s="131">
        <f>SUMIF(AX5:AX24,"Membros_Inferiores",BA5:BA24)</f>
        <v>0</v>
      </c>
      <c r="BE34" s="131">
        <f>SUMPRODUCT((BA5:BA24)*(BB5:BB24)*(AX5:AX24="Membros_Inferiores"))</f>
        <v>0</v>
      </c>
      <c r="BF34" s="382" t="str">
        <f>IFERROR((BE34*100)/BA27,"")</f>
        <v/>
      </c>
      <c r="BG34" s="383">
        <f>SUMIF(AX5:AX24,"Membros_Inferiores",BG5:BG24)</f>
        <v>0</v>
      </c>
      <c r="BH34" s="149"/>
      <c r="BI34" s="58"/>
      <c r="BJ34" s="58"/>
      <c r="BK34" s="58"/>
      <c r="BL34" s="145" t="s">
        <v>365</v>
      </c>
      <c r="BM34" s="136"/>
      <c r="BN34" s="136"/>
      <c r="BO34" s="137"/>
      <c r="BP34" s="138"/>
      <c r="BQ34" s="58"/>
      <c r="BR34" s="130" t="s">
        <v>362</v>
      </c>
      <c r="BS34" s="131">
        <f>SUMIF(BM5:BM24,"Membros_Inferiores",BP5:BP24)</f>
        <v>0</v>
      </c>
      <c r="BT34" s="131">
        <f>SUMPRODUCT((BP5:BP24)*(BQ5:BQ24)*(BM5:BM24="Membros_Inferiores"))</f>
        <v>0</v>
      </c>
      <c r="BU34" s="382" t="str">
        <f>IFERROR((BT34*100)/BP27,"")</f>
        <v/>
      </c>
      <c r="BV34" s="383">
        <f>SUMIF(BM5:BM24,"Membros_Inferiores",BV5:BV24)</f>
        <v>0</v>
      </c>
      <c r="BW34" s="149"/>
      <c r="BX34" s="58"/>
      <c r="BY34" s="58"/>
      <c r="BZ34" s="58"/>
      <c r="CA34" s="145" t="s">
        <v>365</v>
      </c>
      <c r="CB34" s="136"/>
      <c r="CC34" s="136"/>
      <c r="CD34" s="137"/>
      <c r="CE34" s="138"/>
      <c r="CF34" s="58"/>
      <c r="CG34" s="130" t="s">
        <v>362</v>
      </c>
      <c r="CH34" s="131">
        <f>SUMIF(CB5:CB24,"Membros_Inferiores",CE5:CE24)</f>
        <v>0</v>
      </c>
      <c r="CI34" s="131">
        <f>SUMPRODUCT((CE5:CE24)*(CF5:CF24)*(CB5:CB24="Membros_Inferiores"))</f>
        <v>0</v>
      </c>
      <c r="CJ34" s="382" t="str">
        <f>IFERROR((CI34*100)/CE27,"")</f>
        <v/>
      </c>
      <c r="CK34" s="383">
        <f>SUMIF(CB5:CB24,"Membros_Inferiores",CK5:CK24)</f>
        <v>0</v>
      </c>
      <c r="CL34" s="149"/>
      <c r="CM34" s="58"/>
      <c r="CN34" s="58"/>
      <c r="CO34" s="58"/>
      <c r="CP34" s="145" t="s">
        <v>365</v>
      </c>
      <c r="CQ34" s="136"/>
      <c r="CR34" s="136"/>
      <c r="CS34" s="137"/>
      <c r="CT34" s="138"/>
      <c r="CU34" s="58"/>
      <c r="CV34" s="130" t="s">
        <v>362</v>
      </c>
      <c r="CW34" s="131">
        <f>SUMIF(CQ5:CQ24,"Membros_Inferiores",CT5:CT24)</f>
        <v>0</v>
      </c>
      <c r="CX34" s="131">
        <f>SUMPRODUCT((CT5:CT24)*(CU5:CU24)*(CQ5:CQ24="Membros_Inferiores"))</f>
        <v>0</v>
      </c>
      <c r="CY34" s="382" t="str">
        <f>IFERROR((CX34*100)/CT27,"")</f>
        <v/>
      </c>
      <c r="CZ34" s="383">
        <f>SUMIF(CQ5:CQ24,"Membros_Inferiores",CZ5:CZ24)</f>
        <v>0</v>
      </c>
      <c r="DA34" s="149"/>
      <c r="DB34" s="58"/>
      <c r="DC34" s="58"/>
      <c r="DD34" s="58"/>
      <c r="DE34" s="145" t="s">
        <v>365</v>
      </c>
      <c r="DF34" s="136"/>
      <c r="DG34" s="136"/>
      <c r="DH34" s="137"/>
      <c r="DI34" s="138"/>
      <c r="DJ34" s="58"/>
      <c r="DK34" s="130" t="s">
        <v>362</v>
      </c>
      <c r="DL34" s="131">
        <f>SUMIF(DF5:DF24,"Membros_Inferiores",DI5:DI24)</f>
        <v>0</v>
      </c>
      <c r="DM34" s="131">
        <f>SUMPRODUCT((DI5:DI24)*(DJ5:DJ24)*(DF5:DF24="Membros_Inferiores"))</f>
        <v>0</v>
      </c>
      <c r="DN34" s="382" t="str">
        <f>IFERROR((DM34*100)/DI27,"")</f>
        <v/>
      </c>
      <c r="DO34" s="383">
        <f>SUMIF(DF5:DF24,"Membros_Inferiores",DO5:DO24)</f>
        <v>0</v>
      </c>
      <c r="DP34" s="149"/>
      <c r="DQ34" s="58"/>
      <c r="DR34" s="58"/>
      <c r="DS34" s="58"/>
      <c r="DT34" s="145" t="s">
        <v>365</v>
      </c>
      <c r="DU34" s="136"/>
      <c r="DV34" s="136"/>
      <c r="DW34" s="137"/>
      <c r="DX34" s="138"/>
      <c r="DY34" s="58"/>
      <c r="DZ34" s="130" t="s">
        <v>362</v>
      </c>
      <c r="EA34" s="131">
        <f>SUMIF(DU5:DU24,"Membros_Inferiores",DX5:DX24)</f>
        <v>0</v>
      </c>
      <c r="EB34" s="131">
        <f>SUMPRODUCT((DX5:DX24)*(DY5:DY24)*(DU5:DU24="Membros_Inferiores"))</f>
        <v>0</v>
      </c>
      <c r="EC34" s="382" t="str">
        <f>IFERROR((EB34*100)/DX27,"")</f>
        <v/>
      </c>
      <c r="ED34" s="383">
        <f>SUMIF(DU5:DU24,"Membros_Inferiores",ED5:ED24)</f>
        <v>0</v>
      </c>
      <c r="EE34" s="149"/>
      <c r="EF34" s="58"/>
      <c r="EG34" s="58"/>
      <c r="EH34" s="58"/>
      <c r="EI34" s="145" t="s">
        <v>365</v>
      </c>
      <c r="EJ34" s="136"/>
      <c r="EK34" s="136"/>
      <c r="EL34" s="137"/>
      <c r="EM34" s="138"/>
      <c r="EN34" s="58"/>
      <c r="EO34" s="130" t="s">
        <v>362</v>
      </c>
      <c r="EP34" s="131">
        <f>SUMIF(EJ5:EJ24,"Membros_Inferiores",EM5:EM24)</f>
        <v>0</v>
      </c>
      <c r="EQ34" s="131">
        <f>SUMPRODUCT((EM5:EM24)*(EN5:EN24)*(EJ5:EJ24="Membros_Inferiores"))</f>
        <v>0</v>
      </c>
      <c r="ER34" s="382" t="str">
        <f>IFERROR((EQ34*100)/EM27,"")</f>
        <v/>
      </c>
      <c r="ES34" s="383">
        <f>SUMIF(EJ5:EJ24,"Membros_Inferiores",ES5:ES24)</f>
        <v>0</v>
      </c>
      <c r="ET34" s="149"/>
      <c r="EU34" s="58"/>
      <c r="EV34" s="58"/>
      <c r="EW34" s="58"/>
      <c r="EX34" s="145" t="s">
        <v>365</v>
      </c>
      <c r="EY34" s="136"/>
      <c r="EZ34" s="136"/>
      <c r="FA34" s="137"/>
      <c r="FB34" s="138"/>
      <c r="FC34" s="58"/>
      <c r="FD34" s="130" t="s">
        <v>362</v>
      </c>
      <c r="FE34" s="131">
        <f>SUMIF(EY5:EY24,"Membros_Inferiores",FB5:FB24)</f>
        <v>0</v>
      </c>
      <c r="FF34" s="131">
        <f>SUMPRODUCT((FB5:FB24)*(FC5:FC24)*(EY5:EY24="Membros_Inferiores"))</f>
        <v>0</v>
      </c>
      <c r="FG34" s="382" t="str">
        <f>IFERROR((FF34*100)/FB27,"")</f>
        <v/>
      </c>
      <c r="FH34" s="383">
        <f>SUMIF(EY5:EY24,"Membros_Inferiores",FH5:FH24)</f>
        <v>0</v>
      </c>
      <c r="FI34" s="149"/>
      <c r="FJ34" s="58"/>
      <c r="FK34" s="58"/>
      <c r="FL34" s="58"/>
      <c r="FM34" s="145" t="s">
        <v>365</v>
      </c>
      <c r="FN34" s="136"/>
      <c r="FO34" s="136"/>
      <c r="FP34" s="137"/>
      <c r="FQ34" s="138"/>
      <c r="FR34" s="58"/>
      <c r="FS34" s="130" t="s">
        <v>362</v>
      </c>
      <c r="FT34" s="131">
        <f>SUMIF(FN5:FN24,"Membros_Inferiores",FQ5:FQ24)</f>
        <v>0</v>
      </c>
      <c r="FU34" s="131">
        <f>SUMPRODUCT((FQ5:FQ24)*(FR5:FR24)*(FN5:FN24="Membros_Inferiores"))</f>
        <v>0</v>
      </c>
      <c r="FV34" s="382" t="str">
        <f>IFERROR((FU34*100)/FQ27,"")</f>
        <v/>
      </c>
      <c r="FW34" s="383">
        <f>SUMIF(FN5:FN24,"Membros_Inferiores",FW5:FW24)</f>
        <v>0</v>
      </c>
      <c r="FX34" s="149"/>
      <c r="FY34" s="58"/>
      <c r="FZ34" s="58"/>
      <c r="GA34" s="58"/>
      <c r="GB34" s="145" t="s">
        <v>365</v>
      </c>
      <c r="GC34" s="136"/>
      <c r="GD34" s="136"/>
      <c r="GE34" s="137"/>
      <c r="GF34" s="138"/>
      <c r="GG34" s="58"/>
      <c r="GH34" s="130" t="s">
        <v>362</v>
      </c>
      <c r="GI34" s="131">
        <f>SUMIF(GC5:GC24,"Membros_Inferiores",GF5:GF24)</f>
        <v>0</v>
      </c>
      <c r="GJ34" s="131">
        <f>SUMPRODUCT((GF5:GF24)*(GG5:GG24)*(GC5:GC24="Membros_Inferiores"))</f>
        <v>0</v>
      </c>
      <c r="GK34" s="382" t="str">
        <f>IFERROR((GJ34*100)/GF27,"")</f>
        <v/>
      </c>
      <c r="GL34" s="383">
        <f>SUMIF(GC5:GC24,"Membros_Inferiores",GL5:GL24)</f>
        <v>0</v>
      </c>
      <c r="GM34" s="149"/>
      <c r="GN34" s="58"/>
      <c r="GO34" s="58"/>
      <c r="GP34" s="58"/>
      <c r="GQ34" s="145" t="s">
        <v>365</v>
      </c>
      <c r="GR34" s="136"/>
      <c r="GS34" s="136"/>
      <c r="GT34" s="137"/>
      <c r="GU34" s="138"/>
      <c r="GV34" s="58"/>
      <c r="GW34" s="130" t="s">
        <v>362</v>
      </c>
      <c r="GX34" s="131">
        <f>SUMIF(GR5:GR24,"Membros_Inferiores",GU5:GU24)</f>
        <v>0</v>
      </c>
      <c r="GY34" s="131">
        <f>SUMPRODUCT((GU5:GU24)*(GV5:GV24)*(GR5:GR24="Membros_Inferiores"))</f>
        <v>0</v>
      </c>
      <c r="GZ34" s="382" t="str">
        <f>IFERROR((GY34*100)/GU27,"")</f>
        <v/>
      </c>
      <c r="HA34" s="383">
        <f>SUMIF(GR5:GR24,"Membros_Inferiores",HA5:HA24)</f>
        <v>0</v>
      </c>
      <c r="HB34" s="149"/>
      <c r="HC34" s="58"/>
      <c r="HD34" s="58"/>
      <c r="HE34" s="58"/>
      <c r="HF34" s="145" t="s">
        <v>365</v>
      </c>
      <c r="HG34" s="136"/>
      <c r="HH34" s="136"/>
      <c r="HI34" s="137"/>
      <c r="HJ34" s="138"/>
      <c r="HK34" s="58"/>
      <c r="HL34" s="130" t="s">
        <v>362</v>
      </c>
      <c r="HM34" s="131">
        <f>SUMIF(HG5:HG24,"Membros_Inferiores",HJ5:HJ24)</f>
        <v>0</v>
      </c>
      <c r="HN34" s="131">
        <f>SUMPRODUCT((HJ5:HJ24)*(HK5:HK24)*(HG5:HG24="Membros_Inferiores"))</f>
        <v>0</v>
      </c>
      <c r="HO34" s="382" t="str">
        <f>IFERROR((HN34*100)/HJ27,"")</f>
        <v/>
      </c>
      <c r="HP34" s="383">
        <f>SUMIF(HG5:HG24,"Membros_Inferiores",HP5:HP24)</f>
        <v>0</v>
      </c>
      <c r="HQ34" s="149"/>
      <c r="HR34" s="58"/>
      <c r="HS34" s="58"/>
      <c r="HT34" s="58"/>
      <c r="HU34" s="145" t="s">
        <v>365</v>
      </c>
      <c r="HV34" s="136"/>
      <c r="HW34" s="136"/>
      <c r="HX34" s="137"/>
      <c r="HY34" s="138"/>
      <c r="HZ34" s="58"/>
      <c r="IA34" s="130" t="s">
        <v>362</v>
      </c>
      <c r="IB34" s="131">
        <f>SUMIF(HV5:HV24,"Membros_Inferiores",HY5:HY24)</f>
        <v>0</v>
      </c>
      <c r="IC34" s="131">
        <f>SUMPRODUCT((HY5:HY24)*(HZ5:HZ24)*(HV5:HV24="Membros_Inferiores"))</f>
        <v>0</v>
      </c>
      <c r="ID34" s="382" t="str">
        <f>IFERROR((IC34*100)/HY27,"")</f>
        <v/>
      </c>
      <c r="IE34" s="383">
        <f>SUMIF(HV5:HV24,"Membros_Inferiores",IE5:IE24)</f>
        <v>0</v>
      </c>
      <c r="IF34" s="149"/>
      <c r="IG34" s="58"/>
      <c r="IH34" s="58"/>
      <c r="II34" s="58"/>
      <c r="IJ34" s="145" t="s">
        <v>365</v>
      </c>
      <c r="IK34" s="136"/>
      <c r="IL34" s="136"/>
      <c r="IM34" s="137"/>
      <c r="IN34" s="138"/>
      <c r="IO34" s="58"/>
      <c r="IP34" s="130" t="s">
        <v>362</v>
      </c>
      <c r="IQ34" s="131">
        <f>SUMIF(IK5:IK24,"Membros_Inferiores",IN5:IN24)</f>
        <v>0</v>
      </c>
      <c r="IR34" s="131">
        <f>SUMPRODUCT((IN5:IN24)*(IO5:IO24)*(IK5:IK24="Membros_Inferiores"))</f>
        <v>0</v>
      </c>
      <c r="IS34" s="382" t="str">
        <f>IFERROR((IR34*100)/IN27,"")</f>
        <v/>
      </c>
      <c r="IT34" s="383">
        <f>SUMIF(IK5:IK24,"Membros_Inferiores",IT5:IT24)</f>
        <v>0</v>
      </c>
      <c r="IU34" s="149"/>
      <c r="IV34" s="58"/>
      <c r="IW34" s="58"/>
      <c r="IX34" s="58"/>
      <c r="IY34" s="145" t="s">
        <v>365</v>
      </c>
      <c r="IZ34" s="136"/>
      <c r="JA34" s="136"/>
      <c r="JB34" s="137"/>
      <c r="JC34" s="138"/>
      <c r="JD34" s="58"/>
      <c r="JE34" s="130" t="s">
        <v>362</v>
      </c>
      <c r="JF34" s="131">
        <f>SUMIF(IZ5:IZ24,"Membros_Inferiores",JC5:JC24)</f>
        <v>0</v>
      </c>
      <c r="JG34" s="131">
        <f>SUMPRODUCT((JC5:JC24)*(JD5:JD24)*(IZ5:IZ24="Membros_Inferiores"))</f>
        <v>0</v>
      </c>
      <c r="JH34" s="382" t="str">
        <f>IFERROR((JG34*100)/JC27,"")</f>
        <v/>
      </c>
      <c r="JI34" s="383">
        <f>SUMIF(IZ5:IZ24,"Membros_Inferiores",JI5:JI24)</f>
        <v>0</v>
      </c>
      <c r="JJ34" s="149"/>
      <c r="JK34" s="58"/>
      <c r="JL34" s="58"/>
      <c r="JM34" s="58"/>
      <c r="JN34" s="145" t="s">
        <v>365</v>
      </c>
      <c r="JO34" s="136"/>
      <c r="JP34" s="136"/>
      <c r="JQ34" s="137"/>
      <c r="JR34" s="138"/>
      <c r="JS34" s="58"/>
      <c r="JT34" s="130" t="s">
        <v>362</v>
      </c>
      <c r="JU34" s="131">
        <f>SUMIF(JO5:JO24,"Membros_Inferiores",JR5:JR24)</f>
        <v>0</v>
      </c>
      <c r="JV34" s="131">
        <f>SUMPRODUCT((JR5:JR24)*(JS5:JS24)*(JO5:JO24="Membros_Inferiores"))</f>
        <v>0</v>
      </c>
      <c r="JW34" s="382" t="str">
        <f>IFERROR((JV34*100)/JR27,"")</f>
        <v/>
      </c>
      <c r="JX34" s="383">
        <f>SUMIF(JO5:JO24,"Membros_Inferiores",JX5:JX24)</f>
        <v>0</v>
      </c>
      <c r="JY34" s="149"/>
      <c r="JZ34" s="58"/>
      <c r="KA34" s="58"/>
      <c r="KB34" s="58"/>
      <c r="KC34" s="145" t="s">
        <v>365</v>
      </c>
      <c r="KD34" s="136"/>
      <c r="KE34" s="136"/>
      <c r="KF34" s="137"/>
      <c r="KG34" s="138"/>
      <c r="KH34" s="58"/>
      <c r="KI34" s="130" t="s">
        <v>362</v>
      </c>
      <c r="KJ34" s="131">
        <f>SUMIF(KD5:KD24,"Membros_Inferiores",KG5:KG24)</f>
        <v>0</v>
      </c>
      <c r="KK34" s="131">
        <f>SUMPRODUCT((KG5:KG24)*(KH5:KH24)*(KD5:KD24="Membros_Inferiores"))</f>
        <v>0</v>
      </c>
      <c r="KL34" s="382" t="str">
        <f>IFERROR((KK34*100)/KG27,"")</f>
        <v/>
      </c>
      <c r="KM34" s="383">
        <f>SUMIF(KD5:KD24,"Membros_Inferiores",KM5:KM24)</f>
        <v>0</v>
      </c>
      <c r="KN34" s="149"/>
      <c r="KO34" s="58"/>
      <c r="KP34" s="58"/>
      <c r="KQ34" s="58"/>
      <c r="KR34" s="145" t="s">
        <v>365</v>
      </c>
      <c r="KS34" s="136"/>
      <c r="KT34" s="136"/>
      <c r="KU34" s="137"/>
      <c r="KV34" s="138"/>
      <c r="KW34" s="58"/>
      <c r="KX34" s="130" t="s">
        <v>362</v>
      </c>
      <c r="KY34" s="131">
        <f>SUMIF(KS5:KS24,"Membros_Inferiores",KV5:KV24)</f>
        <v>0</v>
      </c>
      <c r="KZ34" s="131">
        <f>SUMPRODUCT((KV5:KV24)*(KW5:KW24)*(KS5:KS24="Membros_Inferiores"))</f>
        <v>0</v>
      </c>
      <c r="LA34" s="382" t="str">
        <f>IFERROR((KZ34*100)/KV27,"")</f>
        <v/>
      </c>
      <c r="LB34" s="383">
        <f>SUMIF(KS5:KS24,"Membros_Inferiores",LB5:LB24)</f>
        <v>0</v>
      </c>
      <c r="LC34" s="149"/>
      <c r="LD34" s="347"/>
      <c r="LE34" s="58"/>
      <c r="LF34" s="58"/>
      <c r="LG34" s="145" t="s">
        <v>365</v>
      </c>
      <c r="LH34" s="136"/>
      <c r="LI34" s="136"/>
      <c r="LJ34" s="137"/>
      <c r="LK34" s="138"/>
      <c r="LL34" s="58"/>
      <c r="LM34" s="130" t="s">
        <v>362</v>
      </c>
      <c r="LN34" s="131">
        <f>SUMIF(LH5:LH24,"Membros_Inferiores",LK5:LK24)</f>
        <v>0</v>
      </c>
      <c r="LO34" s="131">
        <f>SUMPRODUCT((LK5:LK24)*(LL5:LL24)*(LH5:LH24="Membros_Inferiores"))</f>
        <v>0</v>
      </c>
      <c r="LP34" s="382" t="str">
        <f>IFERROR((LO34*100)/LK27,"")</f>
        <v/>
      </c>
      <c r="LQ34" s="383">
        <f>SUMIF(LH5:LH24,"Membros_Inferiores",LQ5:LQ24)</f>
        <v>0</v>
      </c>
      <c r="LR34" s="149"/>
      <c r="LS34" s="347"/>
      <c r="LT34" s="58"/>
      <c r="LU34" s="58"/>
      <c r="LV34" s="145" t="s">
        <v>365</v>
      </c>
      <c r="LW34" s="136"/>
      <c r="LX34" s="136"/>
      <c r="LY34" s="137"/>
      <c r="LZ34" s="138"/>
      <c r="MA34" s="58"/>
      <c r="MB34" s="130" t="s">
        <v>362</v>
      </c>
      <c r="MC34" s="131">
        <f>SUMIF(LW5:LW24,"Membros_Inferiores",LZ5:LZ24)</f>
        <v>0</v>
      </c>
      <c r="MD34" s="131">
        <f>SUMPRODUCT((LZ5:LZ24)*(MA5:MA24)*(LW5:LW24="Membros_Inferiores"))</f>
        <v>0</v>
      </c>
      <c r="ME34" s="382" t="str">
        <f>IFERROR((MD34*100)/LZ27,"")</f>
        <v/>
      </c>
      <c r="MF34" s="383">
        <f>SUMIF(LW5:LW24,"Membros_Inferiores",MF5:MF24)</f>
        <v>0</v>
      </c>
      <c r="MG34" s="149"/>
      <c r="MH34" s="347"/>
      <c r="MI34" s="58"/>
      <c r="MJ34" s="58"/>
      <c r="MK34" s="520" t="s">
        <v>365</v>
      </c>
      <c r="ML34" s="521"/>
      <c r="MM34" s="522"/>
      <c r="MN34" s="523"/>
      <c r="MO34" s="524"/>
      <c r="MP34" s="514"/>
      <c r="MQ34" s="525" t="s">
        <v>362</v>
      </c>
      <c r="MR34" s="526">
        <v>0</v>
      </c>
      <c r="MS34" s="526">
        <v>0</v>
      </c>
      <c r="MT34" s="527"/>
      <c r="MU34" s="528">
        <v>0</v>
      </c>
      <c r="MV34" s="529"/>
      <c r="MW34" s="347"/>
    </row>
    <row r="35" spans="1:361">
      <c r="A35" s="347"/>
      <c r="B35" s="58"/>
      <c r="C35" s="58"/>
      <c r="D35" s="139"/>
      <c r="E35" s="93"/>
      <c r="F35" s="93"/>
      <c r="G35" s="95"/>
      <c r="H35" s="140"/>
      <c r="I35" s="58"/>
      <c r="J35" s="120" t="s">
        <v>363</v>
      </c>
      <c r="K35" s="119">
        <f>SUMIF(E5:E24,"Membros_Superiores",H5:H24)</f>
        <v>0</v>
      </c>
      <c r="L35" s="119">
        <f>SUMPRODUCT((H5:H24)*(I5:I24)*(E5:E24="Membros_Superiores"))</f>
        <v>0</v>
      </c>
      <c r="M35" s="381" t="str">
        <f>IFERROR((L35*100)/H27,"")</f>
        <v/>
      </c>
      <c r="N35" s="384">
        <f>SUMIF(E5:E24,"Membros_Superiores",N5:N24)</f>
        <v>0</v>
      </c>
      <c r="O35" s="149"/>
      <c r="P35" s="347"/>
      <c r="Q35" s="58"/>
      <c r="R35" s="58"/>
      <c r="S35" s="139"/>
      <c r="T35" s="93"/>
      <c r="U35" s="93"/>
      <c r="V35" s="95"/>
      <c r="W35" s="140"/>
      <c r="X35" s="58"/>
      <c r="Y35" s="120" t="s">
        <v>363</v>
      </c>
      <c r="Z35" s="119">
        <f>SUMIF(T5:T24,"Membros_Superiores",W5:W24)</f>
        <v>0</v>
      </c>
      <c r="AA35" s="119">
        <f>SUMPRODUCT((W5:W24)*(X5:X24)*(T5:T24="Membros_Superiores"))</f>
        <v>0</v>
      </c>
      <c r="AB35" s="381" t="str">
        <f>IFERROR((AA35*100)/W27,"")</f>
        <v/>
      </c>
      <c r="AC35" s="384">
        <f>SUMIF(T5:T24,"Membros_Superiores",AC5:AC24)</f>
        <v>0</v>
      </c>
      <c r="AD35" s="149"/>
      <c r="AE35" s="58"/>
      <c r="AF35" s="58"/>
      <c r="AG35" s="58"/>
      <c r="AH35" s="139"/>
      <c r="AI35" s="93"/>
      <c r="AJ35" s="93"/>
      <c r="AK35" s="95"/>
      <c r="AL35" s="140"/>
      <c r="AM35" s="58"/>
      <c r="AN35" s="120" t="s">
        <v>363</v>
      </c>
      <c r="AO35" s="119">
        <f>SUMIF(AI5:AI24,"Membros_Superiores",AL5:AL24)</f>
        <v>0</v>
      </c>
      <c r="AP35" s="119">
        <f>SUMPRODUCT((AL5:AL24)*(AM5:AM24)*(AI5:AI24="Membros_Superiores"))</f>
        <v>0</v>
      </c>
      <c r="AQ35" s="381" t="str">
        <f>IFERROR((AP35*100)/AL27,"")</f>
        <v/>
      </c>
      <c r="AR35" s="384">
        <f>SUMIF(AI5:AI24,"Membros_Superiores",AR5:AR24)</f>
        <v>0</v>
      </c>
      <c r="AS35" s="149"/>
      <c r="AT35" s="58"/>
      <c r="AU35" s="58"/>
      <c r="AV35" s="58"/>
      <c r="AW35" s="139"/>
      <c r="AX35" s="93"/>
      <c r="AY35" s="93"/>
      <c r="AZ35" s="95"/>
      <c r="BA35" s="140"/>
      <c r="BB35" s="58"/>
      <c r="BC35" s="120" t="s">
        <v>363</v>
      </c>
      <c r="BD35" s="119">
        <f>SUMIF(AX5:AX24,"Membros_Superiores",BA5:BA24)</f>
        <v>0</v>
      </c>
      <c r="BE35" s="119">
        <f>SUMPRODUCT((BA5:BA24)*(BB5:BB24)*(AX5:AX24="Membros_Superiores"))</f>
        <v>0</v>
      </c>
      <c r="BF35" s="381" t="str">
        <f>IFERROR((BE35*100)/BA27,"")</f>
        <v/>
      </c>
      <c r="BG35" s="384">
        <f>SUMIF(AX5:AX24,"Membros_Superiores",BG5:BG24)</f>
        <v>0</v>
      </c>
      <c r="BH35" s="149"/>
      <c r="BI35" s="58"/>
      <c r="BJ35" s="58"/>
      <c r="BK35" s="58"/>
      <c r="BL35" s="139"/>
      <c r="BM35" s="93"/>
      <c r="BN35" s="93"/>
      <c r="BO35" s="95"/>
      <c r="BP35" s="140"/>
      <c r="BQ35" s="58"/>
      <c r="BR35" s="120" t="s">
        <v>363</v>
      </c>
      <c r="BS35" s="119">
        <f>SUMIF(BM5:BM24,"Membros_Superiores",BP5:BP24)</f>
        <v>0</v>
      </c>
      <c r="BT35" s="119">
        <f>SUMPRODUCT((BP5:BP24)*(BQ5:BQ24)*(BM5:BM24="Membros_Superiores"))</f>
        <v>0</v>
      </c>
      <c r="BU35" s="381" t="str">
        <f>IFERROR((BT35*100)/BP27,"")</f>
        <v/>
      </c>
      <c r="BV35" s="384">
        <f>SUMIF(BM5:BM24,"Membros_Superiores",BV5:BV24)</f>
        <v>0</v>
      </c>
      <c r="BW35" s="149"/>
      <c r="BX35" s="58"/>
      <c r="BY35" s="58"/>
      <c r="BZ35" s="58"/>
      <c r="CA35" s="139"/>
      <c r="CB35" s="93"/>
      <c r="CC35" s="93"/>
      <c r="CD35" s="95"/>
      <c r="CE35" s="140"/>
      <c r="CF35" s="58"/>
      <c r="CG35" s="120" t="s">
        <v>363</v>
      </c>
      <c r="CH35" s="119">
        <f>SUMIF(CB5:CB24,"Membros_Superiores",CE5:CE24)</f>
        <v>0</v>
      </c>
      <c r="CI35" s="119">
        <f>SUMPRODUCT((CE5:CE24)*(CF5:CF24)*(CB5:CB24="Membros_Superiores"))</f>
        <v>0</v>
      </c>
      <c r="CJ35" s="381" t="str">
        <f>IFERROR((CI35*100)/CE27,"")</f>
        <v/>
      </c>
      <c r="CK35" s="384">
        <f>SUMIF(CB5:CB24,"Membros_Superiores",CK5:CK24)</f>
        <v>0</v>
      </c>
      <c r="CL35" s="149"/>
      <c r="CM35" s="58"/>
      <c r="CN35" s="58"/>
      <c r="CO35" s="58"/>
      <c r="CP35" s="139"/>
      <c r="CQ35" s="93"/>
      <c r="CR35" s="93"/>
      <c r="CS35" s="95"/>
      <c r="CT35" s="140"/>
      <c r="CU35" s="58"/>
      <c r="CV35" s="120" t="s">
        <v>363</v>
      </c>
      <c r="CW35" s="119">
        <f>SUMIF(CQ5:CQ24,"Membros_Superiores",CT5:CT24)</f>
        <v>0</v>
      </c>
      <c r="CX35" s="119">
        <f>SUMPRODUCT((CT5:CT24)*(CU5:CU24)*(CQ5:CQ24="Membros_Superiores"))</f>
        <v>0</v>
      </c>
      <c r="CY35" s="381" t="str">
        <f>IFERROR((CX35*100)/CT27,"")</f>
        <v/>
      </c>
      <c r="CZ35" s="384">
        <f>SUMIF(CQ5:CQ24,"Membros_Superiores",CZ5:CZ24)</f>
        <v>0</v>
      </c>
      <c r="DA35" s="149"/>
      <c r="DB35" s="58"/>
      <c r="DC35" s="58"/>
      <c r="DD35" s="58"/>
      <c r="DE35" s="139"/>
      <c r="DF35" s="93"/>
      <c r="DG35" s="93"/>
      <c r="DH35" s="95"/>
      <c r="DI35" s="140"/>
      <c r="DJ35" s="58"/>
      <c r="DK35" s="120" t="s">
        <v>363</v>
      </c>
      <c r="DL35" s="119">
        <f>SUMIF(DF5:DF24,"Membros_Superiores",DI5:DI24)</f>
        <v>0</v>
      </c>
      <c r="DM35" s="119">
        <f>SUMPRODUCT((DI5:DI24)*(DJ5:DJ24)*(DF5:DF24="Membros_Superiores"))</f>
        <v>0</v>
      </c>
      <c r="DN35" s="381" t="str">
        <f>IFERROR((DM35*100)/DI27,"")</f>
        <v/>
      </c>
      <c r="DO35" s="384">
        <f>SUMIF(DF5:DF24,"Membros_Superiores",DO5:DO24)</f>
        <v>0</v>
      </c>
      <c r="DP35" s="149"/>
      <c r="DQ35" s="58"/>
      <c r="DR35" s="58"/>
      <c r="DS35" s="58"/>
      <c r="DT35" s="139"/>
      <c r="DU35" s="93"/>
      <c r="DV35" s="93"/>
      <c r="DW35" s="95"/>
      <c r="DX35" s="140"/>
      <c r="DY35" s="58"/>
      <c r="DZ35" s="120" t="s">
        <v>363</v>
      </c>
      <c r="EA35" s="119">
        <f>SUMIF(DU5:DU24,"Membros_Superiores",DX5:DX24)</f>
        <v>0</v>
      </c>
      <c r="EB35" s="119">
        <f>SUMPRODUCT((DX5:DX24)*(DY5:DY24)*(DU5:DU24="Membros_Superiores"))</f>
        <v>0</v>
      </c>
      <c r="EC35" s="381" t="str">
        <f>IFERROR((EB35*100)/DX27,"")</f>
        <v/>
      </c>
      <c r="ED35" s="384">
        <f>SUMIF(DU5:DU24,"Membros_Superiores",ED5:ED24)</f>
        <v>0</v>
      </c>
      <c r="EE35" s="149"/>
      <c r="EF35" s="58"/>
      <c r="EG35" s="58"/>
      <c r="EH35" s="58"/>
      <c r="EI35" s="139"/>
      <c r="EJ35" s="93"/>
      <c r="EK35" s="93"/>
      <c r="EL35" s="95"/>
      <c r="EM35" s="140"/>
      <c r="EN35" s="58"/>
      <c r="EO35" s="120" t="s">
        <v>363</v>
      </c>
      <c r="EP35" s="119">
        <f>SUMIF(EJ5:EJ24,"Membros_Superiores",EM5:EM24)</f>
        <v>0</v>
      </c>
      <c r="EQ35" s="119">
        <f>SUMPRODUCT((EM5:EM24)*(EN5:EN24)*(EJ5:EJ24="Membros_Superiores"))</f>
        <v>0</v>
      </c>
      <c r="ER35" s="381" t="str">
        <f>IFERROR((EQ35*100)/EM27,"")</f>
        <v/>
      </c>
      <c r="ES35" s="384">
        <f>SUMIF(EJ5:EJ24,"Membros_Superiores",ES5:ES24)</f>
        <v>0</v>
      </c>
      <c r="ET35" s="149"/>
      <c r="EU35" s="58"/>
      <c r="EV35" s="58"/>
      <c r="EW35" s="58"/>
      <c r="EX35" s="139"/>
      <c r="EY35" s="93"/>
      <c r="EZ35" s="93"/>
      <c r="FA35" s="95"/>
      <c r="FB35" s="140"/>
      <c r="FC35" s="58"/>
      <c r="FD35" s="120" t="s">
        <v>363</v>
      </c>
      <c r="FE35" s="119">
        <f>SUMIF(EY5:EY24,"Membros_Superiores",FB5:FB24)</f>
        <v>0</v>
      </c>
      <c r="FF35" s="119">
        <f>SUMPRODUCT((FB5:FB24)*(FC5:FC24)*(EY5:EY24="Membros_Superiores"))</f>
        <v>0</v>
      </c>
      <c r="FG35" s="381" t="str">
        <f>IFERROR((FF35*100)/FB27,"")</f>
        <v/>
      </c>
      <c r="FH35" s="384">
        <f>SUMIF(EY5:EY24,"Membros_Superiores",FH5:FH24)</f>
        <v>0</v>
      </c>
      <c r="FI35" s="149"/>
      <c r="FJ35" s="58"/>
      <c r="FK35" s="58"/>
      <c r="FL35" s="58"/>
      <c r="FM35" s="139"/>
      <c r="FN35" s="93"/>
      <c r="FO35" s="93"/>
      <c r="FP35" s="95"/>
      <c r="FQ35" s="140"/>
      <c r="FR35" s="58"/>
      <c r="FS35" s="120" t="s">
        <v>363</v>
      </c>
      <c r="FT35" s="119">
        <f>SUMIF(FN5:FN24,"Membros_Superiores",FQ5:FQ24)</f>
        <v>0</v>
      </c>
      <c r="FU35" s="119">
        <f>SUMPRODUCT((FQ5:FQ24)*(FR5:FR24)*(FN5:FN24="Membros_Superiores"))</f>
        <v>0</v>
      </c>
      <c r="FV35" s="381" t="str">
        <f>IFERROR((FU35*100)/FQ27,"")</f>
        <v/>
      </c>
      <c r="FW35" s="384">
        <f>SUMIF(FN5:FN24,"Membros_Superiores",FW5:FW24)</f>
        <v>0</v>
      </c>
      <c r="FX35" s="149"/>
      <c r="FY35" s="58"/>
      <c r="FZ35" s="58"/>
      <c r="GA35" s="58"/>
      <c r="GB35" s="139"/>
      <c r="GC35" s="93"/>
      <c r="GD35" s="93"/>
      <c r="GE35" s="95"/>
      <c r="GF35" s="140"/>
      <c r="GG35" s="58"/>
      <c r="GH35" s="120" t="s">
        <v>363</v>
      </c>
      <c r="GI35" s="119">
        <f>SUMIF(GC5:GC24,"Membros_Superiores",GF5:GF24)</f>
        <v>0</v>
      </c>
      <c r="GJ35" s="119">
        <f>SUMPRODUCT((GF5:GF24)*(GG5:GG24)*(GC5:GC24="Membros_Superiores"))</f>
        <v>0</v>
      </c>
      <c r="GK35" s="381" t="str">
        <f>IFERROR((GJ35*100)/GF27,"")</f>
        <v/>
      </c>
      <c r="GL35" s="384">
        <f>SUMIF(GC5:GC24,"Membros_Superiores",GL5:GL24)</f>
        <v>0</v>
      </c>
      <c r="GM35" s="149"/>
      <c r="GN35" s="58"/>
      <c r="GO35" s="58"/>
      <c r="GP35" s="58"/>
      <c r="GQ35" s="139"/>
      <c r="GR35" s="93"/>
      <c r="GS35" s="93"/>
      <c r="GT35" s="95"/>
      <c r="GU35" s="140"/>
      <c r="GV35" s="58"/>
      <c r="GW35" s="120" t="s">
        <v>363</v>
      </c>
      <c r="GX35" s="119">
        <f>SUMIF(GR5:GR24,"Membros_Superiores",GU5:GU24)</f>
        <v>0</v>
      </c>
      <c r="GY35" s="119">
        <f>SUMPRODUCT((GU5:GU24)*(GV5:GV24)*(GR5:GR24="Membros_Superiores"))</f>
        <v>0</v>
      </c>
      <c r="GZ35" s="381" t="str">
        <f>IFERROR((GY35*100)/GU27,"")</f>
        <v/>
      </c>
      <c r="HA35" s="384">
        <f>SUMIF(GR5:GR24,"Membros_Superiores",HA5:HA24)</f>
        <v>0</v>
      </c>
      <c r="HB35" s="149"/>
      <c r="HC35" s="58"/>
      <c r="HD35" s="58"/>
      <c r="HE35" s="58"/>
      <c r="HF35" s="139"/>
      <c r="HG35" s="93"/>
      <c r="HH35" s="93"/>
      <c r="HI35" s="95"/>
      <c r="HJ35" s="140"/>
      <c r="HK35" s="58"/>
      <c r="HL35" s="120" t="s">
        <v>363</v>
      </c>
      <c r="HM35" s="119">
        <f>SUMIF(HG5:HG24,"Membros_Superiores",HJ5:HJ24)</f>
        <v>0</v>
      </c>
      <c r="HN35" s="119">
        <f>SUMPRODUCT((HJ5:HJ24)*(HK5:HK24)*(HG5:HG24="Membros_Superiores"))</f>
        <v>0</v>
      </c>
      <c r="HO35" s="381" t="str">
        <f>IFERROR((HN35*100)/HJ27,"")</f>
        <v/>
      </c>
      <c r="HP35" s="384">
        <f>SUMIF(HG5:HG24,"Membros_Superiores",HP5:HP24)</f>
        <v>0</v>
      </c>
      <c r="HQ35" s="149"/>
      <c r="HR35" s="58"/>
      <c r="HS35" s="58"/>
      <c r="HT35" s="58"/>
      <c r="HU35" s="139"/>
      <c r="HV35" s="93"/>
      <c r="HW35" s="93"/>
      <c r="HX35" s="95"/>
      <c r="HY35" s="140"/>
      <c r="HZ35" s="58"/>
      <c r="IA35" s="120" t="s">
        <v>363</v>
      </c>
      <c r="IB35" s="119">
        <f>SUMIF(HV5:HV24,"Membros_Superiores",HY5:HY24)</f>
        <v>0</v>
      </c>
      <c r="IC35" s="119">
        <f>SUMPRODUCT((HY5:HY24)*(HZ5:HZ24)*(HV5:HV24="Membros_Superiores"))</f>
        <v>0</v>
      </c>
      <c r="ID35" s="381" t="str">
        <f>IFERROR((IC35*100)/HY27,"")</f>
        <v/>
      </c>
      <c r="IE35" s="384">
        <f>SUMIF(HV5:HV24,"Membros_Superiores",IE5:IE24)</f>
        <v>0</v>
      </c>
      <c r="IF35" s="149"/>
      <c r="IG35" s="58"/>
      <c r="IH35" s="58"/>
      <c r="II35" s="58"/>
      <c r="IJ35" s="139"/>
      <c r="IK35" s="93"/>
      <c r="IL35" s="93"/>
      <c r="IM35" s="95"/>
      <c r="IN35" s="140"/>
      <c r="IO35" s="58"/>
      <c r="IP35" s="120" t="s">
        <v>363</v>
      </c>
      <c r="IQ35" s="119">
        <f>SUMIF(IK5:IK24,"Membros_Superiores",IN5:IN24)</f>
        <v>0</v>
      </c>
      <c r="IR35" s="119">
        <f>SUMPRODUCT((IN5:IN24)*(IO5:IO24)*(IK5:IK24="Membros_Superiores"))</f>
        <v>0</v>
      </c>
      <c r="IS35" s="381" t="str">
        <f>IFERROR((IR35*100)/IN27,"")</f>
        <v/>
      </c>
      <c r="IT35" s="384">
        <f>SUMIF(IK5:IK24,"Membros_Superiores",IT5:IT24)</f>
        <v>0</v>
      </c>
      <c r="IU35" s="149"/>
      <c r="IV35" s="58"/>
      <c r="IW35" s="58"/>
      <c r="IX35" s="58"/>
      <c r="IY35" s="139"/>
      <c r="IZ35" s="93"/>
      <c r="JA35" s="93"/>
      <c r="JB35" s="95"/>
      <c r="JC35" s="140"/>
      <c r="JD35" s="58"/>
      <c r="JE35" s="120" t="s">
        <v>363</v>
      </c>
      <c r="JF35" s="119">
        <f>SUMIF(IZ5:IZ24,"Membros_Superiores",JC5:JC24)</f>
        <v>0</v>
      </c>
      <c r="JG35" s="119">
        <f>SUMPRODUCT((JC5:JC24)*(JD5:JD24)*(IZ5:IZ24="Membros_Superiores"))</f>
        <v>0</v>
      </c>
      <c r="JH35" s="381" t="str">
        <f>IFERROR((JG35*100)/JC27,"")</f>
        <v/>
      </c>
      <c r="JI35" s="384">
        <f>SUMIF(IZ5:IZ24,"Membros_Superiores",JI5:JI24)</f>
        <v>0</v>
      </c>
      <c r="JJ35" s="149"/>
      <c r="JK35" s="58"/>
      <c r="JL35" s="58"/>
      <c r="JM35" s="58"/>
      <c r="JN35" s="139"/>
      <c r="JO35" s="93"/>
      <c r="JP35" s="93"/>
      <c r="JQ35" s="95"/>
      <c r="JR35" s="140"/>
      <c r="JS35" s="58"/>
      <c r="JT35" s="120" t="s">
        <v>363</v>
      </c>
      <c r="JU35" s="119">
        <f>SUMIF(JO5:JO24,"Membros_Superiores",JR5:JR24)</f>
        <v>0</v>
      </c>
      <c r="JV35" s="119">
        <f>SUMPRODUCT((JR5:JR24)*(JS5:JS24)*(JO5:JO24="Membros_Superiores"))</f>
        <v>0</v>
      </c>
      <c r="JW35" s="381" t="str">
        <f>IFERROR((JV35*100)/JR27,"")</f>
        <v/>
      </c>
      <c r="JX35" s="384">
        <f>SUMIF(JO5:JO24,"Membros_Superiores",JX5:JX24)</f>
        <v>0</v>
      </c>
      <c r="JY35" s="149"/>
      <c r="JZ35" s="58"/>
      <c r="KA35" s="58"/>
      <c r="KB35" s="58"/>
      <c r="KC35" s="139"/>
      <c r="KD35" s="93"/>
      <c r="KE35" s="93"/>
      <c r="KF35" s="95"/>
      <c r="KG35" s="140"/>
      <c r="KH35" s="58"/>
      <c r="KI35" s="120" t="s">
        <v>363</v>
      </c>
      <c r="KJ35" s="119">
        <f>SUMIF(KD5:KD24,"Membros_Superiores",KG5:KG24)</f>
        <v>0</v>
      </c>
      <c r="KK35" s="119">
        <f>SUMPRODUCT((KG5:KG24)*(KH5:KH24)*(KD5:KD24="Membros_Superiores"))</f>
        <v>0</v>
      </c>
      <c r="KL35" s="381" t="str">
        <f>IFERROR((KK35*100)/KG27,"")</f>
        <v/>
      </c>
      <c r="KM35" s="384">
        <f>SUMIF(KD5:KD24,"Membros_Superiores",KM5:KM24)</f>
        <v>0</v>
      </c>
      <c r="KN35" s="149"/>
      <c r="KO35" s="58"/>
      <c r="KP35" s="58"/>
      <c r="KQ35" s="58"/>
      <c r="KR35" s="139"/>
      <c r="KS35" s="93"/>
      <c r="KT35" s="93"/>
      <c r="KU35" s="95"/>
      <c r="KV35" s="140"/>
      <c r="KW35" s="58"/>
      <c r="KX35" s="120" t="s">
        <v>363</v>
      </c>
      <c r="KY35" s="119">
        <f>SUMIF(KS5:KS24,"Membros_Superiores",KV5:KV24)</f>
        <v>0</v>
      </c>
      <c r="KZ35" s="119">
        <f>SUMPRODUCT((KV5:KV24)*(KW5:KW24)*(KS5:KS24="Membros_Superiores"))</f>
        <v>0</v>
      </c>
      <c r="LA35" s="381" t="str">
        <f>IFERROR((KZ35*100)/KV27,"")</f>
        <v/>
      </c>
      <c r="LB35" s="384">
        <f>SUMIF(KS5:KS24,"Membros_Superiores",LB5:LB24)</f>
        <v>0</v>
      </c>
      <c r="LC35" s="149"/>
      <c r="LD35" s="347"/>
      <c r="LE35" s="58"/>
      <c r="LF35" s="58"/>
      <c r="LG35" s="139"/>
      <c r="LH35" s="93"/>
      <c r="LI35" s="93"/>
      <c r="LJ35" s="95"/>
      <c r="LK35" s="140"/>
      <c r="LL35" s="58"/>
      <c r="LM35" s="120" t="s">
        <v>363</v>
      </c>
      <c r="LN35" s="119">
        <f>SUMIF(LH5:LH24,"Membros_Superiores",LK5:LK24)</f>
        <v>0</v>
      </c>
      <c r="LO35" s="119">
        <f>SUMPRODUCT((LK5:LK24)*(LL5:LL24)*(LH5:LH24="Membros_Superiores"))</f>
        <v>0</v>
      </c>
      <c r="LP35" s="381" t="str">
        <f>IFERROR((LO35*100)/LK27,"")</f>
        <v/>
      </c>
      <c r="LQ35" s="384">
        <f>SUMIF(LH5:LH24,"Membros_Superiores",LQ5:LQ24)</f>
        <v>0</v>
      </c>
      <c r="LR35" s="149"/>
      <c r="LS35" s="347"/>
      <c r="LT35" s="58"/>
      <c r="LU35" s="58"/>
      <c r="LV35" s="139"/>
      <c r="LW35" s="93"/>
      <c r="LX35" s="93"/>
      <c r="LY35" s="95"/>
      <c r="LZ35" s="140"/>
      <c r="MA35" s="58"/>
      <c r="MB35" s="120" t="s">
        <v>363</v>
      </c>
      <c r="MC35" s="119">
        <f>SUMIF(LW5:LW24,"Membros_Superiores",LZ5:LZ24)</f>
        <v>0</v>
      </c>
      <c r="MD35" s="119">
        <f>SUMPRODUCT((LZ5:LZ24)*(MA5:MA24)*(LW5:LW24="Membros_Superiores"))</f>
        <v>0</v>
      </c>
      <c r="ME35" s="381" t="str">
        <f>IFERROR((MD35*100)/LZ27,"")</f>
        <v/>
      </c>
      <c r="MF35" s="384">
        <f>SUMIF(LW5:LW24,"Membros_Superiores",MF5:MF24)</f>
        <v>0</v>
      </c>
      <c r="MG35" s="149"/>
      <c r="MH35" s="347"/>
      <c r="MI35" s="58"/>
      <c r="MJ35" s="58"/>
      <c r="MK35" s="530"/>
      <c r="ML35" s="531"/>
      <c r="MM35" s="531"/>
      <c r="MN35" s="532"/>
      <c r="MO35" s="533"/>
      <c r="MP35" s="514"/>
      <c r="MQ35" s="525" t="s">
        <v>363</v>
      </c>
      <c r="MR35" s="526">
        <v>0</v>
      </c>
      <c r="MS35" s="526">
        <v>0</v>
      </c>
      <c r="MT35" s="527"/>
      <c r="MU35" s="528">
        <v>0</v>
      </c>
      <c r="MV35" s="529"/>
      <c r="MW35" s="347"/>
    </row>
    <row r="36" spans="1:361">
      <c r="A36" s="347"/>
      <c r="B36" s="58"/>
      <c r="C36" s="58"/>
      <c r="D36" s="139"/>
      <c r="E36" s="93"/>
      <c r="F36" s="93"/>
      <c r="G36" s="95"/>
      <c r="H36" s="140"/>
      <c r="I36" s="58"/>
      <c r="J36" s="120" t="s">
        <v>360</v>
      </c>
      <c r="K36" s="119">
        <f>SUMIF(E5:E24,"Tronco",H5:H24)</f>
        <v>0</v>
      </c>
      <c r="L36" s="119">
        <f>SUMPRODUCT((H5:H24)*(I5:I24)*(E5:E24="Tronco"))</f>
        <v>0</v>
      </c>
      <c r="M36" s="381" t="str">
        <f>IFERROR((L36*100)/H27,"")</f>
        <v/>
      </c>
      <c r="N36" s="384">
        <f>SUMIF(E5:E24,"Tronco",N5:N24)</f>
        <v>0</v>
      </c>
      <c r="O36" s="149"/>
      <c r="P36" s="347"/>
      <c r="Q36" s="58"/>
      <c r="R36" s="58"/>
      <c r="S36" s="139"/>
      <c r="T36" s="93"/>
      <c r="U36" s="93"/>
      <c r="V36" s="95"/>
      <c r="W36" s="140"/>
      <c r="X36" s="58"/>
      <c r="Y36" s="120" t="s">
        <v>360</v>
      </c>
      <c r="Z36" s="119">
        <f>SUMIF(T5:T24,"Tronco",W5:W24)</f>
        <v>0</v>
      </c>
      <c r="AA36" s="119">
        <f>SUMPRODUCT((W5:W24)*(X5:X24)*(T5:T24="Tronco"))</f>
        <v>0</v>
      </c>
      <c r="AB36" s="381" t="str">
        <f>IFERROR((AA36*100)/W27,"")</f>
        <v/>
      </c>
      <c r="AC36" s="384">
        <f>SUMIF(T5:T24,"Tronco",AC5:AC24)</f>
        <v>0</v>
      </c>
      <c r="AD36" s="149"/>
      <c r="AE36" s="58"/>
      <c r="AF36" s="58"/>
      <c r="AG36" s="58"/>
      <c r="AH36" s="139"/>
      <c r="AI36" s="93"/>
      <c r="AJ36" s="93"/>
      <c r="AK36" s="95"/>
      <c r="AL36" s="140"/>
      <c r="AM36" s="58"/>
      <c r="AN36" s="120" t="s">
        <v>360</v>
      </c>
      <c r="AO36" s="119">
        <f>SUMIF(AI5:AI24,"Tronco",AL5:AL24)</f>
        <v>0</v>
      </c>
      <c r="AP36" s="119">
        <f>SUMPRODUCT((AL5:AL24)*(AM5:AM24)*(AI5:AI24="Tronco"))</f>
        <v>0</v>
      </c>
      <c r="AQ36" s="381" t="str">
        <f>IFERROR((AP36*100)/AL27,"")</f>
        <v/>
      </c>
      <c r="AR36" s="384">
        <f>SUMIF(AI5:AI24,"Tronco",AR5:AR24)</f>
        <v>0</v>
      </c>
      <c r="AS36" s="149"/>
      <c r="AT36" s="58"/>
      <c r="AU36" s="58"/>
      <c r="AV36" s="58"/>
      <c r="AW36" s="139"/>
      <c r="AX36" s="93"/>
      <c r="AY36" s="93"/>
      <c r="AZ36" s="95"/>
      <c r="BA36" s="140"/>
      <c r="BB36" s="58"/>
      <c r="BC36" s="120" t="s">
        <v>360</v>
      </c>
      <c r="BD36" s="119">
        <f>SUMIF(AX5:AX24,"Tronco",BA5:BA24)</f>
        <v>0</v>
      </c>
      <c r="BE36" s="119">
        <f>SUMPRODUCT((BA5:BA24)*(BB5:BB24)*(AX5:AX24="Tronco"))</f>
        <v>0</v>
      </c>
      <c r="BF36" s="381" t="str">
        <f>IFERROR((BE36*100)/BA27,"")</f>
        <v/>
      </c>
      <c r="BG36" s="384">
        <f>SUMIF(AX5:AX24,"Tronco",BG5:BG24)</f>
        <v>0</v>
      </c>
      <c r="BH36" s="149"/>
      <c r="BI36" s="58"/>
      <c r="BJ36" s="58"/>
      <c r="BK36" s="58"/>
      <c r="BL36" s="139"/>
      <c r="BM36" s="93"/>
      <c r="BN36" s="93"/>
      <c r="BO36" s="95"/>
      <c r="BP36" s="140"/>
      <c r="BQ36" s="58"/>
      <c r="BR36" s="120" t="s">
        <v>360</v>
      </c>
      <c r="BS36" s="119">
        <f>SUMIF(BM5:BM24,"Tronco",BP5:BP24)</f>
        <v>0</v>
      </c>
      <c r="BT36" s="119">
        <f>SUMPRODUCT((BP5:BP24)*(BQ5:BQ24)*(BM5:BM24="Tronco"))</f>
        <v>0</v>
      </c>
      <c r="BU36" s="381" t="str">
        <f>IFERROR((BT36*100)/BP27,"")</f>
        <v/>
      </c>
      <c r="BV36" s="384">
        <f>SUMIF(BM5:BM24,"Tronco",BV5:BV24)</f>
        <v>0</v>
      </c>
      <c r="BW36" s="149"/>
      <c r="BX36" s="58"/>
      <c r="BY36" s="58"/>
      <c r="BZ36" s="58"/>
      <c r="CA36" s="139"/>
      <c r="CB36" s="93"/>
      <c r="CC36" s="93"/>
      <c r="CD36" s="95"/>
      <c r="CE36" s="140"/>
      <c r="CF36" s="58"/>
      <c r="CG36" s="120" t="s">
        <v>360</v>
      </c>
      <c r="CH36" s="119">
        <f>SUMIF(CB5:CB24,"Tronco",CE5:CE24)</f>
        <v>0</v>
      </c>
      <c r="CI36" s="119">
        <f>SUMPRODUCT((CE5:CE24)*(CF5:CF24)*(CB5:CB24="Tronco"))</f>
        <v>0</v>
      </c>
      <c r="CJ36" s="381" t="str">
        <f>IFERROR((CI36*100)/CE27,"")</f>
        <v/>
      </c>
      <c r="CK36" s="384">
        <f>SUMIF(CB5:CB24,"Tronco",CK5:CK24)</f>
        <v>0</v>
      </c>
      <c r="CL36" s="149"/>
      <c r="CM36" s="58"/>
      <c r="CN36" s="58"/>
      <c r="CO36" s="58"/>
      <c r="CP36" s="139"/>
      <c r="CQ36" s="93"/>
      <c r="CR36" s="93"/>
      <c r="CS36" s="95"/>
      <c r="CT36" s="140"/>
      <c r="CU36" s="58"/>
      <c r="CV36" s="120" t="s">
        <v>360</v>
      </c>
      <c r="CW36" s="119">
        <f>SUMIF(CQ5:CQ24,"Tronco",CT5:CT24)</f>
        <v>0</v>
      </c>
      <c r="CX36" s="119">
        <f>SUMPRODUCT((CT5:CT24)*(CU5:CU24)*(CQ5:CQ24="Tronco"))</f>
        <v>0</v>
      </c>
      <c r="CY36" s="381" t="str">
        <f>IFERROR((CX36*100)/CT27,"")</f>
        <v/>
      </c>
      <c r="CZ36" s="384">
        <f>SUMIF(CQ5:CQ24,"Tronco",CZ5:CZ24)</f>
        <v>0</v>
      </c>
      <c r="DA36" s="149"/>
      <c r="DB36" s="58"/>
      <c r="DC36" s="58"/>
      <c r="DD36" s="58"/>
      <c r="DE36" s="139"/>
      <c r="DF36" s="93"/>
      <c r="DG36" s="93"/>
      <c r="DH36" s="95"/>
      <c r="DI36" s="140"/>
      <c r="DJ36" s="58"/>
      <c r="DK36" s="120" t="s">
        <v>360</v>
      </c>
      <c r="DL36" s="119">
        <f>SUMIF(DF5:DF24,"Tronco",DI5:DI24)</f>
        <v>0</v>
      </c>
      <c r="DM36" s="119">
        <f>SUMPRODUCT((DI5:DI24)*(DJ5:DJ24)*(DF5:DF24="Tronco"))</f>
        <v>0</v>
      </c>
      <c r="DN36" s="381" t="str">
        <f>IFERROR((DM36*100)/DI27,"")</f>
        <v/>
      </c>
      <c r="DO36" s="384">
        <f>SUMIF(DF5:DF24,"Tronco",DO5:DO24)</f>
        <v>0</v>
      </c>
      <c r="DP36" s="149"/>
      <c r="DQ36" s="58"/>
      <c r="DR36" s="58"/>
      <c r="DS36" s="58"/>
      <c r="DT36" s="139"/>
      <c r="DU36" s="93"/>
      <c r="DV36" s="93"/>
      <c r="DW36" s="95"/>
      <c r="DX36" s="140"/>
      <c r="DY36" s="58"/>
      <c r="DZ36" s="120" t="s">
        <v>360</v>
      </c>
      <c r="EA36" s="119">
        <f>SUMIF(DU5:DU24,"Tronco",DX5:DX24)</f>
        <v>0</v>
      </c>
      <c r="EB36" s="119">
        <f>SUMPRODUCT((DX5:DX24)*(DY5:DY24)*(DU5:DU24="Tronco"))</f>
        <v>0</v>
      </c>
      <c r="EC36" s="381" t="str">
        <f>IFERROR((EB36*100)/DX27,"")</f>
        <v/>
      </c>
      <c r="ED36" s="384">
        <f>SUMIF(DU5:DU24,"Tronco",ED5:ED24)</f>
        <v>0</v>
      </c>
      <c r="EE36" s="149"/>
      <c r="EF36" s="58"/>
      <c r="EG36" s="58"/>
      <c r="EH36" s="58"/>
      <c r="EI36" s="139"/>
      <c r="EJ36" s="93"/>
      <c r="EK36" s="93"/>
      <c r="EL36" s="95"/>
      <c r="EM36" s="140"/>
      <c r="EN36" s="58"/>
      <c r="EO36" s="120" t="s">
        <v>360</v>
      </c>
      <c r="EP36" s="119">
        <f>SUMIF(EJ5:EJ24,"Tronco",EM5:EM24)</f>
        <v>0</v>
      </c>
      <c r="EQ36" s="119">
        <f>SUMPRODUCT((EM5:EM24)*(EN5:EN24)*(EJ5:EJ24="Tronco"))</f>
        <v>0</v>
      </c>
      <c r="ER36" s="381" t="str">
        <f>IFERROR((EQ36*100)/EM27,"")</f>
        <v/>
      </c>
      <c r="ES36" s="384">
        <f>SUMIF(EJ5:EJ24,"Tronco",ES5:ES24)</f>
        <v>0</v>
      </c>
      <c r="ET36" s="149"/>
      <c r="EU36" s="58"/>
      <c r="EV36" s="58"/>
      <c r="EW36" s="58"/>
      <c r="EX36" s="139"/>
      <c r="EY36" s="93"/>
      <c r="EZ36" s="93"/>
      <c r="FA36" s="95"/>
      <c r="FB36" s="140"/>
      <c r="FC36" s="58"/>
      <c r="FD36" s="120" t="s">
        <v>360</v>
      </c>
      <c r="FE36" s="119">
        <f>SUMIF(EY5:EY24,"Tronco",FB5:FB24)</f>
        <v>0</v>
      </c>
      <c r="FF36" s="119">
        <f>SUMPRODUCT((FB5:FB24)*(FC5:FC24)*(EY5:EY24="Tronco"))</f>
        <v>0</v>
      </c>
      <c r="FG36" s="381" t="str">
        <f>IFERROR((FF36*100)/FB27,"")</f>
        <v/>
      </c>
      <c r="FH36" s="384">
        <f>SUMIF(EY5:EY24,"Tronco",FH5:FH24)</f>
        <v>0</v>
      </c>
      <c r="FI36" s="149"/>
      <c r="FJ36" s="58"/>
      <c r="FK36" s="58"/>
      <c r="FL36" s="58"/>
      <c r="FM36" s="139"/>
      <c r="FN36" s="93"/>
      <c r="FO36" s="93"/>
      <c r="FP36" s="95"/>
      <c r="FQ36" s="140"/>
      <c r="FR36" s="58"/>
      <c r="FS36" s="120" t="s">
        <v>360</v>
      </c>
      <c r="FT36" s="119">
        <f>SUMIF(FN5:FN24,"Tronco",FQ5:FQ24)</f>
        <v>0</v>
      </c>
      <c r="FU36" s="119">
        <f>SUMPRODUCT((FQ5:FQ24)*(FR5:FR24)*(FN5:FN24="Tronco"))</f>
        <v>0</v>
      </c>
      <c r="FV36" s="381" t="str">
        <f>IFERROR((FU36*100)/FQ27,"")</f>
        <v/>
      </c>
      <c r="FW36" s="384">
        <f>SUMIF(FN5:FN24,"Tronco",FW5:FW24)</f>
        <v>0</v>
      </c>
      <c r="FX36" s="149"/>
      <c r="FY36" s="58"/>
      <c r="FZ36" s="58"/>
      <c r="GA36" s="58"/>
      <c r="GB36" s="139"/>
      <c r="GC36" s="93"/>
      <c r="GD36" s="93"/>
      <c r="GE36" s="95"/>
      <c r="GF36" s="140"/>
      <c r="GG36" s="58"/>
      <c r="GH36" s="120" t="s">
        <v>360</v>
      </c>
      <c r="GI36" s="119">
        <f>SUMIF(GC5:GC24,"Tronco",GF5:GF24)</f>
        <v>0</v>
      </c>
      <c r="GJ36" s="119">
        <f>SUMPRODUCT((GF5:GF24)*(GG5:GG24)*(GC5:GC24="Tronco"))</f>
        <v>0</v>
      </c>
      <c r="GK36" s="381" t="str">
        <f>IFERROR((GJ36*100)/GF27,"")</f>
        <v/>
      </c>
      <c r="GL36" s="384">
        <f>SUMIF(GC5:GC24,"Tronco",GL5:GL24)</f>
        <v>0</v>
      </c>
      <c r="GM36" s="149"/>
      <c r="GN36" s="58"/>
      <c r="GO36" s="58"/>
      <c r="GP36" s="58"/>
      <c r="GQ36" s="139"/>
      <c r="GR36" s="93"/>
      <c r="GS36" s="93"/>
      <c r="GT36" s="95"/>
      <c r="GU36" s="140"/>
      <c r="GV36" s="58"/>
      <c r="GW36" s="120" t="s">
        <v>360</v>
      </c>
      <c r="GX36" s="119">
        <f>SUMIF(GR5:GR24,"Tronco",GU5:GU24)</f>
        <v>0</v>
      </c>
      <c r="GY36" s="119">
        <f>SUMPRODUCT((GU5:GU24)*(GV5:GV24)*(GR5:GR24="Tronco"))</f>
        <v>0</v>
      </c>
      <c r="GZ36" s="381" t="str">
        <f>IFERROR((GY36*100)/GU27,"")</f>
        <v/>
      </c>
      <c r="HA36" s="384">
        <f>SUMIF(GR5:GR24,"Tronco",HA5:HA24)</f>
        <v>0</v>
      </c>
      <c r="HB36" s="149"/>
      <c r="HC36" s="58"/>
      <c r="HD36" s="58"/>
      <c r="HE36" s="58"/>
      <c r="HF36" s="139"/>
      <c r="HG36" s="93"/>
      <c r="HH36" s="93"/>
      <c r="HI36" s="95"/>
      <c r="HJ36" s="140"/>
      <c r="HK36" s="58"/>
      <c r="HL36" s="120" t="s">
        <v>360</v>
      </c>
      <c r="HM36" s="119">
        <f>SUMIF(HG5:HG24,"Tronco",HJ5:HJ24)</f>
        <v>0</v>
      </c>
      <c r="HN36" s="119">
        <f>SUMPRODUCT((HJ5:HJ24)*(HK5:HK24)*(HG5:HG24="Tronco"))</f>
        <v>0</v>
      </c>
      <c r="HO36" s="381" t="str">
        <f>IFERROR((HN36*100)/HJ27,"")</f>
        <v/>
      </c>
      <c r="HP36" s="384">
        <f>SUMIF(HG5:HG24,"Tronco",HP5:HP24)</f>
        <v>0</v>
      </c>
      <c r="HQ36" s="149"/>
      <c r="HR36" s="58"/>
      <c r="HS36" s="58"/>
      <c r="HT36" s="58"/>
      <c r="HU36" s="139"/>
      <c r="HV36" s="93"/>
      <c r="HW36" s="93"/>
      <c r="HX36" s="95"/>
      <c r="HY36" s="140"/>
      <c r="HZ36" s="58"/>
      <c r="IA36" s="120" t="s">
        <v>360</v>
      </c>
      <c r="IB36" s="119">
        <f>SUMIF(HV5:HV24,"Tronco",HY5:HY24)</f>
        <v>0</v>
      </c>
      <c r="IC36" s="119">
        <f>SUMPRODUCT((HY5:HY24)*(HZ5:HZ24)*(HV5:HV24="Tronco"))</f>
        <v>0</v>
      </c>
      <c r="ID36" s="381" t="str">
        <f>IFERROR((IC36*100)/HY27,"")</f>
        <v/>
      </c>
      <c r="IE36" s="384">
        <f>SUMIF(HV5:HV24,"Tronco",IE5:IE24)</f>
        <v>0</v>
      </c>
      <c r="IF36" s="149"/>
      <c r="IG36" s="58"/>
      <c r="IH36" s="58"/>
      <c r="II36" s="58"/>
      <c r="IJ36" s="139"/>
      <c r="IK36" s="93"/>
      <c r="IL36" s="93"/>
      <c r="IM36" s="95"/>
      <c r="IN36" s="140"/>
      <c r="IO36" s="58"/>
      <c r="IP36" s="120" t="s">
        <v>360</v>
      </c>
      <c r="IQ36" s="119">
        <f>SUMIF(IK5:IK24,"Tronco",IN5:IN24)</f>
        <v>0</v>
      </c>
      <c r="IR36" s="119">
        <f>SUMPRODUCT((IN5:IN24)*(IO5:IO24)*(IK5:IK24="Tronco"))</f>
        <v>0</v>
      </c>
      <c r="IS36" s="381" t="str">
        <f>IFERROR((IR36*100)/IN27,"")</f>
        <v/>
      </c>
      <c r="IT36" s="384">
        <f>SUMIF(IK5:IK24,"Tronco",IT5:IT24)</f>
        <v>0</v>
      </c>
      <c r="IU36" s="149"/>
      <c r="IV36" s="58"/>
      <c r="IW36" s="58"/>
      <c r="IX36" s="58"/>
      <c r="IY36" s="139"/>
      <c r="IZ36" s="93"/>
      <c r="JA36" s="93"/>
      <c r="JB36" s="95"/>
      <c r="JC36" s="140"/>
      <c r="JD36" s="58"/>
      <c r="JE36" s="120" t="s">
        <v>360</v>
      </c>
      <c r="JF36" s="119">
        <f>SUMIF(IZ5:IZ24,"Tronco",JC5:JC24)</f>
        <v>0</v>
      </c>
      <c r="JG36" s="119">
        <f>SUMPRODUCT((JC5:JC24)*(JD5:JD24)*(IZ5:IZ24="Tronco"))</f>
        <v>0</v>
      </c>
      <c r="JH36" s="381" t="str">
        <f>IFERROR((JG36*100)/JC27,"")</f>
        <v/>
      </c>
      <c r="JI36" s="384">
        <f>SUMIF(IZ5:IZ24,"Tronco",JI5:JI24)</f>
        <v>0</v>
      </c>
      <c r="JJ36" s="149"/>
      <c r="JK36" s="58"/>
      <c r="JL36" s="58"/>
      <c r="JM36" s="58"/>
      <c r="JN36" s="139"/>
      <c r="JO36" s="93"/>
      <c r="JP36" s="93"/>
      <c r="JQ36" s="95"/>
      <c r="JR36" s="140"/>
      <c r="JS36" s="58"/>
      <c r="JT36" s="120" t="s">
        <v>360</v>
      </c>
      <c r="JU36" s="119">
        <f>SUMIF(JO5:JO24,"Tronco",JR5:JR24)</f>
        <v>0</v>
      </c>
      <c r="JV36" s="119">
        <f>SUMPRODUCT((JR5:JR24)*(JS5:JS24)*(JO5:JO24="Tronco"))</f>
        <v>0</v>
      </c>
      <c r="JW36" s="381" t="str">
        <f>IFERROR((JV36*100)/JR27,"")</f>
        <v/>
      </c>
      <c r="JX36" s="384">
        <f>SUMIF(JO5:JO24,"Tronco",JX5:JX24)</f>
        <v>0</v>
      </c>
      <c r="JY36" s="149"/>
      <c r="JZ36" s="58"/>
      <c r="KA36" s="58"/>
      <c r="KB36" s="58"/>
      <c r="KC36" s="139"/>
      <c r="KD36" s="93"/>
      <c r="KE36" s="93"/>
      <c r="KF36" s="95"/>
      <c r="KG36" s="140"/>
      <c r="KH36" s="58"/>
      <c r="KI36" s="120" t="s">
        <v>360</v>
      </c>
      <c r="KJ36" s="119">
        <f>SUMIF(KD5:KD24,"Tronco",KG5:KG24)</f>
        <v>0</v>
      </c>
      <c r="KK36" s="119">
        <f>SUMPRODUCT((KG5:KG24)*(KH5:KH24)*(KD5:KD24="Tronco"))</f>
        <v>0</v>
      </c>
      <c r="KL36" s="381" t="str">
        <f>IFERROR((KK36*100)/KG27,"")</f>
        <v/>
      </c>
      <c r="KM36" s="384">
        <f>SUMIF(KD5:KD24,"Tronco",KM5:KM24)</f>
        <v>0</v>
      </c>
      <c r="KN36" s="149"/>
      <c r="KO36" s="58"/>
      <c r="KP36" s="58"/>
      <c r="KQ36" s="58"/>
      <c r="KR36" s="139"/>
      <c r="KS36" s="93"/>
      <c r="KT36" s="93"/>
      <c r="KU36" s="95"/>
      <c r="KV36" s="140"/>
      <c r="KW36" s="58"/>
      <c r="KX36" s="120" t="s">
        <v>360</v>
      </c>
      <c r="KY36" s="119">
        <f>SUMIF(KS5:KS24,"Tronco",KV5:KV24)</f>
        <v>0</v>
      </c>
      <c r="KZ36" s="119">
        <f>SUMPRODUCT((KV5:KV24)*(KW5:KW24)*(KS5:KS24="Tronco"))</f>
        <v>0</v>
      </c>
      <c r="LA36" s="381" t="str">
        <f>IFERROR((KZ36*100)/KV27,"")</f>
        <v/>
      </c>
      <c r="LB36" s="384">
        <f>SUMIF(KS5:KS24,"Tronco",LB5:LB24)</f>
        <v>0</v>
      </c>
      <c r="LC36" s="149"/>
      <c r="LD36" s="347"/>
      <c r="LE36" s="58"/>
      <c r="LF36" s="58"/>
      <c r="LG36" s="139"/>
      <c r="LH36" s="93"/>
      <c r="LI36" s="93"/>
      <c r="LJ36" s="95"/>
      <c r="LK36" s="140"/>
      <c r="LL36" s="58"/>
      <c r="LM36" s="120" t="s">
        <v>360</v>
      </c>
      <c r="LN36" s="119">
        <f>SUMIF(LH5:LH24,"Tronco",LK5:LK24)</f>
        <v>0</v>
      </c>
      <c r="LO36" s="119">
        <f>SUMPRODUCT((LK5:LK24)*(LL5:LL24)*(LH5:LH24="Tronco"))</f>
        <v>0</v>
      </c>
      <c r="LP36" s="381" t="str">
        <f>IFERROR((LO36*100)/LK27,"")</f>
        <v/>
      </c>
      <c r="LQ36" s="384">
        <f>SUMIF(LH5:LH24,"Tronco",LQ5:LQ24)</f>
        <v>0</v>
      </c>
      <c r="LR36" s="149"/>
      <c r="LS36" s="347"/>
      <c r="LT36" s="58"/>
      <c r="LU36" s="58"/>
      <c r="LV36" s="139"/>
      <c r="LW36" s="93"/>
      <c r="LX36" s="93"/>
      <c r="LY36" s="95"/>
      <c r="LZ36" s="140"/>
      <c r="MA36" s="58"/>
      <c r="MB36" s="120" t="s">
        <v>360</v>
      </c>
      <c r="MC36" s="119">
        <f>SUMIF(LW5:LW24,"Tronco",LZ5:LZ24)</f>
        <v>0</v>
      </c>
      <c r="MD36" s="119">
        <f>SUMPRODUCT((LZ5:LZ24)*(MA5:MA24)*(LW5:LW24="Tronco"))</f>
        <v>0</v>
      </c>
      <c r="ME36" s="381" t="str">
        <f>IFERROR((MD36*100)/LZ27,"")</f>
        <v/>
      </c>
      <c r="MF36" s="384">
        <f>SUMIF(LW5:LW24,"Tronco",MF5:MF24)</f>
        <v>0</v>
      </c>
      <c r="MG36" s="149"/>
      <c r="MH36" s="347"/>
      <c r="MI36" s="58"/>
      <c r="MJ36" s="58"/>
      <c r="MK36" s="530"/>
      <c r="ML36" s="531"/>
      <c r="MM36" s="531"/>
      <c r="MN36" s="532"/>
      <c r="MO36" s="533"/>
      <c r="MP36" s="514"/>
      <c r="MQ36" s="525" t="s">
        <v>360</v>
      </c>
      <c r="MR36" s="526">
        <v>0</v>
      </c>
      <c r="MS36" s="526">
        <v>0</v>
      </c>
      <c r="MT36" s="527"/>
      <c r="MU36" s="528">
        <v>0</v>
      </c>
      <c r="MV36" s="529"/>
      <c r="MW36" s="347"/>
    </row>
    <row r="37" spans="1:361">
      <c r="A37" s="347"/>
      <c r="B37" s="58"/>
      <c r="C37" s="58"/>
      <c r="D37" s="139"/>
      <c r="E37" s="93"/>
      <c r="F37" s="93"/>
      <c r="G37" s="95"/>
      <c r="H37" s="140"/>
      <c r="I37" s="58"/>
      <c r="J37" s="120" t="s">
        <v>189</v>
      </c>
      <c r="K37" s="119">
        <f>SUMIF(D5:D24,"LPO",H5:H24)</f>
        <v>0</v>
      </c>
      <c r="L37" s="119">
        <f>SUMPRODUCT((H5:H24)*(I5:I24)*(E5:E24="LPO"))</f>
        <v>0</v>
      </c>
      <c r="M37" s="381" t="str">
        <f>IFERROR((L37*100)/H27,"")</f>
        <v/>
      </c>
      <c r="N37" s="384">
        <f>SUMIF(E5:E24,"LPO",N5:N24)</f>
        <v>0</v>
      </c>
      <c r="O37" s="149"/>
      <c r="P37" s="347"/>
      <c r="Q37" s="58"/>
      <c r="R37" s="58"/>
      <c r="S37" s="139"/>
      <c r="T37" s="93"/>
      <c r="U37" s="93"/>
      <c r="V37" s="95"/>
      <c r="W37" s="140"/>
      <c r="X37" s="58"/>
      <c r="Y37" s="120" t="s">
        <v>189</v>
      </c>
      <c r="Z37" s="119">
        <f>SUMIF(S5:S24,"LPO",W5:W24)</f>
        <v>0</v>
      </c>
      <c r="AA37" s="119">
        <f>SUMPRODUCT((W5:W24)*(X5:X24)*(T5:T24="LPO"))</f>
        <v>0</v>
      </c>
      <c r="AB37" s="381" t="str">
        <f>IFERROR((AA37*100)/W27,"")</f>
        <v/>
      </c>
      <c r="AC37" s="384">
        <f>SUMIF(T5:T24,"LPO",AC5:AC24)</f>
        <v>0</v>
      </c>
      <c r="AD37" s="149"/>
      <c r="AE37" s="58"/>
      <c r="AF37" s="58"/>
      <c r="AG37" s="58"/>
      <c r="AH37" s="139"/>
      <c r="AI37" s="93"/>
      <c r="AJ37" s="93"/>
      <c r="AK37" s="95"/>
      <c r="AL37" s="140"/>
      <c r="AM37" s="58"/>
      <c r="AN37" s="120" t="s">
        <v>189</v>
      </c>
      <c r="AO37" s="119">
        <f>SUMIF(AH5:AH24,"LPO",AL5:AL24)</f>
        <v>0</v>
      </c>
      <c r="AP37" s="119">
        <f>SUMPRODUCT((AL5:AL24)*(AM5:AM24)*(AI5:AI24="LPO"))</f>
        <v>0</v>
      </c>
      <c r="AQ37" s="381" t="str">
        <f>IFERROR((AP37*100)/AL27,"")</f>
        <v/>
      </c>
      <c r="AR37" s="384">
        <f>SUMIF(AI5:AI24,"LPO",AR5:AR24)</f>
        <v>0</v>
      </c>
      <c r="AS37" s="149"/>
      <c r="AT37" s="58"/>
      <c r="AU37" s="58"/>
      <c r="AV37" s="58"/>
      <c r="AW37" s="139"/>
      <c r="AX37" s="93"/>
      <c r="AY37" s="93"/>
      <c r="AZ37" s="95"/>
      <c r="BA37" s="140"/>
      <c r="BB37" s="58"/>
      <c r="BC37" s="120" t="s">
        <v>189</v>
      </c>
      <c r="BD37" s="119">
        <f>SUMIF(AW5:AW24,"LPO",BA5:BA24)</f>
        <v>0</v>
      </c>
      <c r="BE37" s="119">
        <f>SUMPRODUCT((BA5:BA24)*(BB5:BB24)*(AX5:AX24="LPO"))</f>
        <v>0</v>
      </c>
      <c r="BF37" s="381" t="str">
        <f>IFERROR((BE37*100)/BA27,"")</f>
        <v/>
      </c>
      <c r="BG37" s="384">
        <f>SUMIF(AX5:AX24,"LPO",BG5:BG24)</f>
        <v>0</v>
      </c>
      <c r="BH37" s="149"/>
      <c r="BI37" s="58"/>
      <c r="BJ37" s="58"/>
      <c r="BK37" s="58"/>
      <c r="BL37" s="139"/>
      <c r="BM37" s="93"/>
      <c r="BN37" s="93"/>
      <c r="BO37" s="95"/>
      <c r="BP37" s="140"/>
      <c r="BQ37" s="58"/>
      <c r="BR37" s="120" t="s">
        <v>189</v>
      </c>
      <c r="BS37" s="119">
        <f>SUMIF(BL5:BL24,"LPO",BP5:BP24)</f>
        <v>0</v>
      </c>
      <c r="BT37" s="119">
        <f>SUMPRODUCT((BP5:BP24)*(BQ5:BQ24)*(BM5:BM24="LPO"))</f>
        <v>0</v>
      </c>
      <c r="BU37" s="381" t="str">
        <f>IFERROR((BT37*100)/BP27,"")</f>
        <v/>
      </c>
      <c r="BV37" s="384">
        <f>SUMIF(BM5:BM24,"LPO",BV5:BV24)</f>
        <v>0</v>
      </c>
      <c r="BW37" s="149"/>
      <c r="BX37" s="58"/>
      <c r="BY37" s="58"/>
      <c r="BZ37" s="58"/>
      <c r="CA37" s="139"/>
      <c r="CB37" s="93"/>
      <c r="CC37" s="93"/>
      <c r="CD37" s="95"/>
      <c r="CE37" s="140"/>
      <c r="CF37" s="58"/>
      <c r="CG37" s="120" t="s">
        <v>189</v>
      </c>
      <c r="CH37" s="119">
        <f>SUMIF(CA5:CA24,"LPO",CE5:CE24)</f>
        <v>0</v>
      </c>
      <c r="CI37" s="119">
        <f>SUMPRODUCT((CE5:CE24)*(CF5:CF24)*(CB5:CB24="LPO"))</f>
        <v>0</v>
      </c>
      <c r="CJ37" s="381" t="str">
        <f>IFERROR((CI37*100)/CE27,"")</f>
        <v/>
      </c>
      <c r="CK37" s="384">
        <f>SUMIF(CB5:CB24,"LPO",CK5:CK24)</f>
        <v>0</v>
      </c>
      <c r="CL37" s="149"/>
      <c r="CM37" s="58"/>
      <c r="CN37" s="58"/>
      <c r="CO37" s="58"/>
      <c r="CP37" s="139"/>
      <c r="CQ37" s="93"/>
      <c r="CR37" s="93"/>
      <c r="CS37" s="95"/>
      <c r="CT37" s="140"/>
      <c r="CU37" s="58"/>
      <c r="CV37" s="120" t="s">
        <v>189</v>
      </c>
      <c r="CW37" s="119">
        <f>SUMIF(CP5:CP24,"LPO",CT5:CT24)</f>
        <v>0</v>
      </c>
      <c r="CX37" s="119">
        <f>SUMPRODUCT((CT5:CT24)*(CU5:CU24)*(CQ5:CQ24="LPO"))</f>
        <v>0</v>
      </c>
      <c r="CY37" s="381" t="str">
        <f>IFERROR((CX37*100)/CT27,"")</f>
        <v/>
      </c>
      <c r="CZ37" s="384">
        <f>SUMIF(CQ5:CQ24,"LPO",CZ5:CZ24)</f>
        <v>0</v>
      </c>
      <c r="DA37" s="149"/>
      <c r="DB37" s="58"/>
      <c r="DC37" s="58"/>
      <c r="DD37" s="58"/>
      <c r="DE37" s="139"/>
      <c r="DF37" s="93"/>
      <c r="DG37" s="93"/>
      <c r="DH37" s="95"/>
      <c r="DI37" s="140"/>
      <c r="DJ37" s="58"/>
      <c r="DK37" s="120" t="s">
        <v>189</v>
      </c>
      <c r="DL37" s="119">
        <f>SUMIF(DE5:DE24,"LPO",DI5:DI24)</f>
        <v>0</v>
      </c>
      <c r="DM37" s="119">
        <f>SUMPRODUCT((DI5:DI24)*(DJ5:DJ24)*(DF5:DF24="LPO"))</f>
        <v>0</v>
      </c>
      <c r="DN37" s="381" t="str">
        <f>IFERROR((DM37*100)/DI27,"")</f>
        <v/>
      </c>
      <c r="DO37" s="384">
        <f>SUMIF(DF5:DF24,"LPO",DO5:DO24)</f>
        <v>0</v>
      </c>
      <c r="DP37" s="149"/>
      <c r="DQ37" s="58"/>
      <c r="DR37" s="58"/>
      <c r="DS37" s="58"/>
      <c r="DT37" s="139"/>
      <c r="DU37" s="93"/>
      <c r="DV37" s="93"/>
      <c r="DW37" s="95"/>
      <c r="DX37" s="140"/>
      <c r="DY37" s="58"/>
      <c r="DZ37" s="120" t="s">
        <v>189</v>
      </c>
      <c r="EA37" s="119">
        <f>SUMIF(DT5:DT24,"LPO",DX5:DX24)</f>
        <v>0</v>
      </c>
      <c r="EB37" s="119">
        <f>SUMPRODUCT((DX5:DX24)*(DY5:DY24)*(DU5:DU24="LPO"))</f>
        <v>0</v>
      </c>
      <c r="EC37" s="381" t="str">
        <f>IFERROR((EB37*100)/DX27,"")</f>
        <v/>
      </c>
      <c r="ED37" s="384">
        <f>SUMIF(DU5:DU24,"LPO",ED5:ED24)</f>
        <v>0</v>
      </c>
      <c r="EE37" s="149"/>
      <c r="EF37" s="58"/>
      <c r="EG37" s="58"/>
      <c r="EH37" s="58"/>
      <c r="EI37" s="139"/>
      <c r="EJ37" s="93"/>
      <c r="EK37" s="93"/>
      <c r="EL37" s="95"/>
      <c r="EM37" s="140"/>
      <c r="EN37" s="58"/>
      <c r="EO37" s="120" t="s">
        <v>189</v>
      </c>
      <c r="EP37" s="119">
        <f>SUMIF(EI5:EI24,"LPO",EM5:EM24)</f>
        <v>0</v>
      </c>
      <c r="EQ37" s="119">
        <f>SUMPRODUCT((EM5:EM24)*(EN5:EN24)*(EJ5:EJ24="LPO"))</f>
        <v>0</v>
      </c>
      <c r="ER37" s="381" t="str">
        <f>IFERROR((EQ37*100)/EM27,"")</f>
        <v/>
      </c>
      <c r="ES37" s="384">
        <f>SUMIF(EJ5:EJ24,"LPO",ES5:ES24)</f>
        <v>0</v>
      </c>
      <c r="ET37" s="149"/>
      <c r="EU37" s="58"/>
      <c r="EV37" s="58"/>
      <c r="EW37" s="58"/>
      <c r="EX37" s="139"/>
      <c r="EY37" s="93"/>
      <c r="EZ37" s="93"/>
      <c r="FA37" s="95"/>
      <c r="FB37" s="140"/>
      <c r="FC37" s="58"/>
      <c r="FD37" s="120" t="s">
        <v>189</v>
      </c>
      <c r="FE37" s="119">
        <f>SUMIF(EX5:EX24,"LPO",FB5:FB24)</f>
        <v>0</v>
      </c>
      <c r="FF37" s="119">
        <f>SUMPRODUCT((FB5:FB24)*(FC5:FC24)*(EY5:EY24="LPO"))</f>
        <v>0</v>
      </c>
      <c r="FG37" s="381" t="str">
        <f>IFERROR((FF37*100)/FB27,"")</f>
        <v/>
      </c>
      <c r="FH37" s="384">
        <f>SUMIF(EY5:EY24,"LPO",FH5:FH24)</f>
        <v>0</v>
      </c>
      <c r="FI37" s="149"/>
      <c r="FJ37" s="58"/>
      <c r="FK37" s="58"/>
      <c r="FL37" s="58"/>
      <c r="FM37" s="139"/>
      <c r="FN37" s="93"/>
      <c r="FO37" s="93"/>
      <c r="FP37" s="95"/>
      <c r="FQ37" s="140"/>
      <c r="FR37" s="58"/>
      <c r="FS37" s="120" t="s">
        <v>189</v>
      </c>
      <c r="FT37" s="119">
        <f>SUMIF(FM5:FM24,"LPO",FQ5:FQ24)</f>
        <v>0</v>
      </c>
      <c r="FU37" s="119">
        <f>SUMPRODUCT((FQ5:FQ24)*(FR5:FR24)*(FN5:FN24="LPO"))</f>
        <v>0</v>
      </c>
      <c r="FV37" s="381" t="str">
        <f>IFERROR((FU37*100)/FQ27,"")</f>
        <v/>
      </c>
      <c r="FW37" s="384">
        <f>SUMIF(FN5:FN24,"LPO",FW5:FW24)</f>
        <v>0</v>
      </c>
      <c r="FX37" s="149"/>
      <c r="FY37" s="58"/>
      <c r="FZ37" s="58"/>
      <c r="GA37" s="58"/>
      <c r="GB37" s="139"/>
      <c r="GC37" s="93"/>
      <c r="GD37" s="93"/>
      <c r="GE37" s="95"/>
      <c r="GF37" s="140"/>
      <c r="GG37" s="58"/>
      <c r="GH37" s="120" t="s">
        <v>189</v>
      </c>
      <c r="GI37" s="119">
        <f>SUMIF(GB5:GB24,"LPO",GF5:GF24)</f>
        <v>0</v>
      </c>
      <c r="GJ37" s="119">
        <f>SUMPRODUCT((GF5:GF24)*(GG5:GG24)*(GC5:GC24="LPO"))</f>
        <v>0</v>
      </c>
      <c r="GK37" s="381" t="str">
        <f>IFERROR((GJ37*100)/GF27,"")</f>
        <v/>
      </c>
      <c r="GL37" s="384">
        <f>SUMIF(GC5:GC24,"LPO",GL5:GL24)</f>
        <v>0</v>
      </c>
      <c r="GM37" s="149"/>
      <c r="GN37" s="58"/>
      <c r="GO37" s="58"/>
      <c r="GP37" s="58"/>
      <c r="GQ37" s="139"/>
      <c r="GR37" s="93"/>
      <c r="GS37" s="93"/>
      <c r="GT37" s="95"/>
      <c r="GU37" s="140"/>
      <c r="GV37" s="58"/>
      <c r="GW37" s="120" t="s">
        <v>189</v>
      </c>
      <c r="GX37" s="119">
        <f>SUMIF(GQ5:GQ24,"LPO",GU5:GU24)</f>
        <v>0</v>
      </c>
      <c r="GY37" s="119">
        <f>SUMPRODUCT((GU5:GU24)*(GV5:GV24)*(GR5:GR24="LPO"))</f>
        <v>0</v>
      </c>
      <c r="GZ37" s="381" t="str">
        <f>IFERROR((GY37*100)/GU27,"")</f>
        <v/>
      </c>
      <c r="HA37" s="384">
        <f>SUMIF(GR5:GR24,"LPO",HA5:HA24)</f>
        <v>0</v>
      </c>
      <c r="HB37" s="149"/>
      <c r="HC37" s="58"/>
      <c r="HD37" s="58"/>
      <c r="HE37" s="58"/>
      <c r="HF37" s="139"/>
      <c r="HG37" s="93"/>
      <c r="HH37" s="93"/>
      <c r="HI37" s="95"/>
      <c r="HJ37" s="140"/>
      <c r="HK37" s="58"/>
      <c r="HL37" s="120" t="s">
        <v>189</v>
      </c>
      <c r="HM37" s="119">
        <f>SUMIF(HF5:HF24,"LPO",HJ5:HJ24)</f>
        <v>0</v>
      </c>
      <c r="HN37" s="119">
        <f>SUMPRODUCT((HJ5:HJ24)*(HK5:HK24)*(HG5:HG24="LPO"))</f>
        <v>0</v>
      </c>
      <c r="HO37" s="381" t="str">
        <f>IFERROR((HN37*100)/HJ27,"")</f>
        <v/>
      </c>
      <c r="HP37" s="384">
        <f>SUMIF(HG5:HG24,"LPO",HP5:HP24)</f>
        <v>0</v>
      </c>
      <c r="HQ37" s="149"/>
      <c r="HR37" s="58"/>
      <c r="HS37" s="58"/>
      <c r="HT37" s="58"/>
      <c r="HU37" s="139"/>
      <c r="HV37" s="93"/>
      <c r="HW37" s="93"/>
      <c r="HX37" s="95"/>
      <c r="HY37" s="140"/>
      <c r="HZ37" s="58"/>
      <c r="IA37" s="120" t="s">
        <v>189</v>
      </c>
      <c r="IB37" s="119">
        <f>SUMIF(HU5:HU24,"LPO",HY5:HY24)</f>
        <v>0</v>
      </c>
      <c r="IC37" s="119">
        <f>SUMPRODUCT((HY5:HY24)*(HZ5:HZ24)*(HV5:HV24="LPO"))</f>
        <v>0</v>
      </c>
      <c r="ID37" s="381" t="str">
        <f>IFERROR((IC37*100)/HY27,"")</f>
        <v/>
      </c>
      <c r="IE37" s="384">
        <f>SUMIF(HV5:HV24,"LPO",IE5:IE24)</f>
        <v>0</v>
      </c>
      <c r="IF37" s="149"/>
      <c r="IG37" s="58"/>
      <c r="IH37" s="58"/>
      <c r="II37" s="58"/>
      <c r="IJ37" s="139"/>
      <c r="IK37" s="93"/>
      <c r="IL37" s="93"/>
      <c r="IM37" s="95"/>
      <c r="IN37" s="140"/>
      <c r="IO37" s="58"/>
      <c r="IP37" s="120" t="s">
        <v>189</v>
      </c>
      <c r="IQ37" s="119">
        <f>SUMIF(IJ5:IJ24,"LPO",IN5:IN24)</f>
        <v>0</v>
      </c>
      <c r="IR37" s="119">
        <f>SUMPRODUCT((IN5:IN24)*(IO5:IO24)*(IK5:IK24="LPO"))</f>
        <v>0</v>
      </c>
      <c r="IS37" s="381" t="str">
        <f>IFERROR((IR37*100)/IN27,"")</f>
        <v/>
      </c>
      <c r="IT37" s="384">
        <f>SUMIF(IK5:IK24,"LPO",IT5:IT24)</f>
        <v>0</v>
      </c>
      <c r="IU37" s="149"/>
      <c r="IV37" s="58"/>
      <c r="IW37" s="58"/>
      <c r="IX37" s="58"/>
      <c r="IY37" s="139"/>
      <c r="IZ37" s="93"/>
      <c r="JA37" s="93"/>
      <c r="JB37" s="95"/>
      <c r="JC37" s="140"/>
      <c r="JD37" s="58"/>
      <c r="JE37" s="120" t="s">
        <v>189</v>
      </c>
      <c r="JF37" s="119">
        <f>SUMIF(IY5:IY24,"LPO",JC5:JC24)</f>
        <v>0</v>
      </c>
      <c r="JG37" s="119">
        <f>SUMPRODUCT((JC5:JC24)*(JD5:JD24)*(IZ5:IZ24="LPO"))</f>
        <v>0</v>
      </c>
      <c r="JH37" s="381" t="str">
        <f>IFERROR((JG37*100)/JC27,"")</f>
        <v/>
      </c>
      <c r="JI37" s="384">
        <f>SUMIF(IZ5:IZ24,"LPO",JI5:JI24)</f>
        <v>0</v>
      </c>
      <c r="JJ37" s="149"/>
      <c r="JK37" s="58"/>
      <c r="JL37" s="58"/>
      <c r="JM37" s="58"/>
      <c r="JN37" s="139"/>
      <c r="JO37" s="93"/>
      <c r="JP37" s="93"/>
      <c r="JQ37" s="95"/>
      <c r="JR37" s="140"/>
      <c r="JS37" s="58"/>
      <c r="JT37" s="120" t="s">
        <v>189</v>
      </c>
      <c r="JU37" s="119">
        <f>SUMIF(JN5:JN24,"LPO",JR5:JR24)</f>
        <v>0</v>
      </c>
      <c r="JV37" s="119">
        <f>SUMPRODUCT((JR5:JR24)*(JS5:JS24)*(JO5:JO24="LPO"))</f>
        <v>0</v>
      </c>
      <c r="JW37" s="381" t="str">
        <f>IFERROR((JV37*100)/JR27,"")</f>
        <v/>
      </c>
      <c r="JX37" s="384">
        <f>SUMIF(JO5:JO24,"LPO",JX5:JX24)</f>
        <v>0</v>
      </c>
      <c r="JY37" s="149"/>
      <c r="JZ37" s="58"/>
      <c r="KA37" s="58"/>
      <c r="KB37" s="58"/>
      <c r="KC37" s="139"/>
      <c r="KD37" s="93"/>
      <c r="KE37" s="93"/>
      <c r="KF37" s="95"/>
      <c r="KG37" s="140"/>
      <c r="KH37" s="58"/>
      <c r="KI37" s="120" t="s">
        <v>189</v>
      </c>
      <c r="KJ37" s="119">
        <f>SUMIF(KC5:KC24,"LPO",KG5:KG24)</f>
        <v>0</v>
      </c>
      <c r="KK37" s="119">
        <f>SUMPRODUCT((KG5:KG24)*(KH5:KH24)*(KD5:KD24="LPO"))</f>
        <v>0</v>
      </c>
      <c r="KL37" s="381" t="str">
        <f>IFERROR((KK37*100)/KG27,"")</f>
        <v/>
      </c>
      <c r="KM37" s="384">
        <f>SUMIF(KD5:KD24,"LPO",KM5:KM24)</f>
        <v>0</v>
      </c>
      <c r="KN37" s="149"/>
      <c r="KO37" s="58"/>
      <c r="KP37" s="58"/>
      <c r="KQ37" s="58"/>
      <c r="KR37" s="139"/>
      <c r="KS37" s="93"/>
      <c r="KT37" s="93"/>
      <c r="KU37" s="95"/>
      <c r="KV37" s="140"/>
      <c r="KW37" s="58"/>
      <c r="KX37" s="120" t="s">
        <v>189</v>
      </c>
      <c r="KY37" s="119">
        <f>SUMIF(KR5:KR24,"LPO",KV5:KV24)</f>
        <v>0</v>
      </c>
      <c r="KZ37" s="119">
        <f>SUMPRODUCT((KV5:KV24)*(KW5:KW24)*(KS5:KS24="LPO"))</f>
        <v>0</v>
      </c>
      <c r="LA37" s="381" t="str">
        <f>IFERROR((KZ37*100)/KV27,"")</f>
        <v/>
      </c>
      <c r="LB37" s="384">
        <f>SUMIF(KS5:KS24,"LPO",LB5:LB24)</f>
        <v>0</v>
      </c>
      <c r="LC37" s="149"/>
      <c r="LD37" s="347"/>
      <c r="LE37" s="58"/>
      <c r="LF37" s="58"/>
      <c r="LG37" s="139"/>
      <c r="LH37" s="93"/>
      <c r="LI37" s="93"/>
      <c r="LJ37" s="95"/>
      <c r="LK37" s="140"/>
      <c r="LL37" s="58"/>
      <c r="LM37" s="120" t="s">
        <v>189</v>
      </c>
      <c r="LN37" s="119">
        <f>SUMIF(LG5:LG24,"LPO",LK5:LK24)</f>
        <v>0</v>
      </c>
      <c r="LO37" s="119">
        <f>SUMPRODUCT((LK5:LK24)*(LL5:LL24)*(LH5:LH24="LPO"))</f>
        <v>0</v>
      </c>
      <c r="LP37" s="381" t="str">
        <f>IFERROR((LO37*100)/LK27,"")</f>
        <v/>
      </c>
      <c r="LQ37" s="384">
        <f>SUMIF(LH5:LH24,"LPO",LQ5:LQ24)</f>
        <v>0</v>
      </c>
      <c r="LR37" s="149"/>
      <c r="LS37" s="347"/>
      <c r="LT37" s="58"/>
      <c r="LU37" s="58"/>
      <c r="LV37" s="139"/>
      <c r="LW37" s="93"/>
      <c r="LX37" s="93"/>
      <c r="LY37" s="95"/>
      <c r="LZ37" s="140"/>
      <c r="MA37" s="58"/>
      <c r="MB37" s="120" t="s">
        <v>189</v>
      </c>
      <c r="MC37" s="119">
        <f>SUMIF(LV5:LV24,"LPO",LZ5:LZ24)</f>
        <v>0</v>
      </c>
      <c r="MD37" s="119">
        <f>SUMPRODUCT((LZ5:LZ24)*(MA5:MA24)*(LW5:LW24="LPO"))</f>
        <v>0</v>
      </c>
      <c r="ME37" s="381" t="str">
        <f>IFERROR((MD37*100)/LZ27,"")</f>
        <v/>
      </c>
      <c r="MF37" s="384">
        <f>SUMIF(LW5:LW24,"LPO",MF5:MF24)</f>
        <v>0</v>
      </c>
      <c r="MG37" s="149"/>
      <c r="MH37" s="347"/>
      <c r="MI37" s="58"/>
      <c r="MJ37" s="58"/>
      <c r="MK37" s="530"/>
      <c r="ML37" s="531"/>
      <c r="MM37" s="531"/>
      <c r="MN37" s="532"/>
      <c r="MO37" s="533"/>
      <c r="MP37" s="514"/>
      <c r="MQ37" s="525" t="s">
        <v>189</v>
      </c>
      <c r="MR37" s="526">
        <v>0</v>
      </c>
      <c r="MS37" s="526">
        <v>0</v>
      </c>
      <c r="MT37" s="527"/>
      <c r="MU37" s="528">
        <v>0</v>
      </c>
      <c r="MV37" s="529"/>
      <c r="MW37" s="347"/>
    </row>
    <row r="38" spans="1:361" ht="17" thickBot="1">
      <c r="A38" s="347"/>
      <c r="B38" s="58"/>
      <c r="C38" s="58"/>
      <c r="D38" s="141"/>
      <c r="E38" s="142"/>
      <c r="F38" s="142"/>
      <c r="G38" s="143"/>
      <c r="H38" s="144"/>
      <c r="I38" s="58"/>
      <c r="J38" s="121" t="s">
        <v>361</v>
      </c>
      <c r="K38" s="122">
        <f>SUMIF(D5:D24,"Funcional",H5:H24)</f>
        <v>0</v>
      </c>
      <c r="L38" s="122">
        <f>SUMPRODUCT((H5:H24)*(I5:I24)*(E5:E24="Funcional"))</f>
        <v>0</v>
      </c>
      <c r="M38" s="385" t="str">
        <f>IFERROR((L38*100)/H27,"")</f>
        <v/>
      </c>
      <c r="N38" s="386">
        <f>SUMIF(E5:E24,"Funcional",N5:N24)</f>
        <v>0</v>
      </c>
      <c r="O38" s="149"/>
      <c r="P38" s="347"/>
      <c r="Q38" s="58"/>
      <c r="R38" s="58"/>
      <c r="S38" s="141"/>
      <c r="T38" s="142"/>
      <c r="U38" s="142"/>
      <c r="V38" s="143"/>
      <c r="W38" s="144"/>
      <c r="X38" s="58"/>
      <c r="Y38" s="121" t="s">
        <v>361</v>
      </c>
      <c r="Z38" s="122">
        <f>SUMIF(S5:S24,"Funcional",W5:W24)</f>
        <v>0</v>
      </c>
      <c r="AA38" s="122">
        <f>SUMPRODUCT((W5:W24)*(X5:X24)*(T5:T24="Funcional"))</f>
        <v>0</v>
      </c>
      <c r="AB38" s="385" t="str">
        <f>IFERROR((AA38*100)/W27,"")</f>
        <v/>
      </c>
      <c r="AC38" s="386">
        <f>SUMIF(T5:T24,"Funcional",AC5:AC24)</f>
        <v>0</v>
      </c>
      <c r="AD38" s="149"/>
      <c r="AE38" s="58"/>
      <c r="AF38" s="58"/>
      <c r="AG38" s="58"/>
      <c r="AH38" s="141"/>
      <c r="AI38" s="142"/>
      <c r="AJ38" s="142"/>
      <c r="AK38" s="143"/>
      <c r="AL38" s="144"/>
      <c r="AM38" s="58"/>
      <c r="AN38" s="121" t="s">
        <v>361</v>
      </c>
      <c r="AO38" s="122">
        <f>SUMIF(AH5:AH24,"Funcional",AL5:AL24)</f>
        <v>0</v>
      </c>
      <c r="AP38" s="122">
        <f>SUMPRODUCT((AL5:AL24)*(AM5:AM24)*(AI5:AI24="Funcional"))</f>
        <v>0</v>
      </c>
      <c r="AQ38" s="385" t="str">
        <f>IFERROR((AP38*100)/AL27,"")</f>
        <v/>
      </c>
      <c r="AR38" s="386">
        <f>SUMIF(AI5:AI24,"Funcional",AR5:AR24)</f>
        <v>0</v>
      </c>
      <c r="AS38" s="149"/>
      <c r="AT38" s="58"/>
      <c r="AU38" s="58"/>
      <c r="AV38" s="58"/>
      <c r="AW38" s="141"/>
      <c r="AX38" s="142"/>
      <c r="AY38" s="142"/>
      <c r="AZ38" s="143"/>
      <c r="BA38" s="144"/>
      <c r="BB38" s="58"/>
      <c r="BC38" s="121" t="s">
        <v>361</v>
      </c>
      <c r="BD38" s="122">
        <f>SUMIF(AW5:AW24,"Funcional",BA5:BA24)</f>
        <v>0</v>
      </c>
      <c r="BE38" s="122">
        <f>SUMPRODUCT((BA5:BA24)*(BB5:BB24)*(AX5:AX24="Funcional"))</f>
        <v>0</v>
      </c>
      <c r="BF38" s="385" t="str">
        <f>IFERROR((BE38*100)/BA27,"")</f>
        <v/>
      </c>
      <c r="BG38" s="386">
        <f>SUMIF(AX5:AX24,"Funcional",BG5:BG24)</f>
        <v>0</v>
      </c>
      <c r="BH38" s="149"/>
      <c r="BI38" s="58"/>
      <c r="BJ38" s="58"/>
      <c r="BK38" s="58"/>
      <c r="BL38" s="141"/>
      <c r="BM38" s="142"/>
      <c r="BN38" s="142"/>
      <c r="BO38" s="143"/>
      <c r="BP38" s="144"/>
      <c r="BQ38" s="58"/>
      <c r="BR38" s="121" t="s">
        <v>361</v>
      </c>
      <c r="BS38" s="122">
        <f>SUMIF(BL5:BL24,"Funcional",BP5:BP24)</f>
        <v>0</v>
      </c>
      <c r="BT38" s="122">
        <f>SUMPRODUCT((BP5:BP24)*(BQ5:BQ24)*(BM5:BM24="Funcional"))</f>
        <v>0</v>
      </c>
      <c r="BU38" s="385" t="str">
        <f>IFERROR((BT38*100)/BP27,"")</f>
        <v/>
      </c>
      <c r="BV38" s="386">
        <f>SUMIF(BM5:BM24,"Funcional",BV5:BV24)</f>
        <v>0</v>
      </c>
      <c r="BW38" s="149"/>
      <c r="BX38" s="58"/>
      <c r="BY38" s="58"/>
      <c r="BZ38" s="58"/>
      <c r="CA38" s="141"/>
      <c r="CB38" s="142"/>
      <c r="CC38" s="142"/>
      <c r="CD38" s="143"/>
      <c r="CE38" s="144"/>
      <c r="CF38" s="58"/>
      <c r="CG38" s="121" t="s">
        <v>361</v>
      </c>
      <c r="CH38" s="122">
        <f>SUMIF(CA5:CA24,"Funcional",CE5:CE24)</f>
        <v>0</v>
      </c>
      <c r="CI38" s="122">
        <f>SUMPRODUCT((CE5:CE24)*(CF5:CF24)*(CB5:CB24="Funcional"))</f>
        <v>0</v>
      </c>
      <c r="CJ38" s="385" t="str">
        <f>IFERROR((CI38*100)/CE27,"")</f>
        <v/>
      </c>
      <c r="CK38" s="386">
        <f>SUMIF(CB5:CB24,"Funcional",CK5:CK24)</f>
        <v>0</v>
      </c>
      <c r="CL38" s="149"/>
      <c r="CM38" s="58"/>
      <c r="CN38" s="58"/>
      <c r="CO38" s="58"/>
      <c r="CP38" s="141"/>
      <c r="CQ38" s="142"/>
      <c r="CR38" s="142"/>
      <c r="CS38" s="143"/>
      <c r="CT38" s="144"/>
      <c r="CU38" s="58"/>
      <c r="CV38" s="121" t="s">
        <v>361</v>
      </c>
      <c r="CW38" s="122">
        <f>SUMIF(CP5:CP24,"Funcional",CT5:CT24)</f>
        <v>0</v>
      </c>
      <c r="CX38" s="122">
        <f>SUMPRODUCT((CT5:CT24)*(CU5:CU24)*(CQ5:CQ24="Funcional"))</f>
        <v>0</v>
      </c>
      <c r="CY38" s="385" t="str">
        <f>IFERROR((CX38*100)/CT27,"")</f>
        <v/>
      </c>
      <c r="CZ38" s="386">
        <f>SUMIF(CQ5:CQ24,"Funcional",CZ5:CZ24)</f>
        <v>0</v>
      </c>
      <c r="DA38" s="149"/>
      <c r="DB38" s="58"/>
      <c r="DC38" s="58"/>
      <c r="DD38" s="58"/>
      <c r="DE38" s="141"/>
      <c r="DF38" s="142"/>
      <c r="DG38" s="142"/>
      <c r="DH38" s="143"/>
      <c r="DI38" s="144"/>
      <c r="DJ38" s="58"/>
      <c r="DK38" s="121" t="s">
        <v>361</v>
      </c>
      <c r="DL38" s="122">
        <f>SUMIF(DE5:DE24,"Funcional",DI5:DI24)</f>
        <v>0</v>
      </c>
      <c r="DM38" s="122">
        <f>SUMPRODUCT((DI5:DI24)*(DJ5:DJ24)*(DF5:DF24="Funcional"))</f>
        <v>0</v>
      </c>
      <c r="DN38" s="385" t="str">
        <f>IFERROR((DM38*100)/DI27,"")</f>
        <v/>
      </c>
      <c r="DO38" s="386">
        <f>SUMIF(DF5:DF24,"Funcional",DO5:DO24)</f>
        <v>0</v>
      </c>
      <c r="DP38" s="149"/>
      <c r="DQ38" s="58"/>
      <c r="DR38" s="58"/>
      <c r="DS38" s="58"/>
      <c r="DT38" s="141"/>
      <c r="DU38" s="142"/>
      <c r="DV38" s="142"/>
      <c r="DW38" s="143"/>
      <c r="DX38" s="144"/>
      <c r="DY38" s="58"/>
      <c r="DZ38" s="121" t="s">
        <v>361</v>
      </c>
      <c r="EA38" s="122">
        <f>SUMIF(DT5:DT24,"Funcional",DX5:DX24)</f>
        <v>0</v>
      </c>
      <c r="EB38" s="122">
        <f>SUMPRODUCT((DX5:DX24)*(DY5:DY24)*(DU5:DU24="Funcional"))</f>
        <v>0</v>
      </c>
      <c r="EC38" s="385" t="str">
        <f>IFERROR((EB38*100)/DX27,"")</f>
        <v/>
      </c>
      <c r="ED38" s="386">
        <f>SUMIF(DU5:DU24,"Funcional",ED5:ED24)</f>
        <v>0</v>
      </c>
      <c r="EE38" s="149"/>
      <c r="EF38" s="58"/>
      <c r="EG38" s="58"/>
      <c r="EH38" s="58"/>
      <c r="EI38" s="141"/>
      <c r="EJ38" s="142"/>
      <c r="EK38" s="142"/>
      <c r="EL38" s="143"/>
      <c r="EM38" s="144"/>
      <c r="EN38" s="58"/>
      <c r="EO38" s="121" t="s">
        <v>361</v>
      </c>
      <c r="EP38" s="122">
        <f>SUMIF(EI5:EI24,"Funcional",EM5:EM24)</f>
        <v>0</v>
      </c>
      <c r="EQ38" s="122">
        <f>SUMPRODUCT((EM5:EM24)*(EN5:EN24)*(EJ5:EJ24="Funcional"))</f>
        <v>0</v>
      </c>
      <c r="ER38" s="385" t="str">
        <f>IFERROR((EQ38*100)/EM27,"")</f>
        <v/>
      </c>
      <c r="ES38" s="386">
        <f>SUMIF(EJ5:EJ24,"Funcional",ES5:ES24)</f>
        <v>0</v>
      </c>
      <c r="ET38" s="149"/>
      <c r="EU38" s="58"/>
      <c r="EV38" s="58"/>
      <c r="EW38" s="58"/>
      <c r="EX38" s="141"/>
      <c r="EY38" s="142"/>
      <c r="EZ38" s="142"/>
      <c r="FA38" s="143"/>
      <c r="FB38" s="144"/>
      <c r="FC38" s="58"/>
      <c r="FD38" s="121" t="s">
        <v>361</v>
      </c>
      <c r="FE38" s="122">
        <f>SUMIF(EX5:EX24,"Funcional",FB5:FB24)</f>
        <v>0</v>
      </c>
      <c r="FF38" s="122">
        <f>SUMPRODUCT((FB5:FB24)*(FC5:FC24)*(EY5:EY24="Funcional"))</f>
        <v>0</v>
      </c>
      <c r="FG38" s="385" t="str">
        <f>IFERROR((FF38*100)/FB27,"")</f>
        <v/>
      </c>
      <c r="FH38" s="386">
        <f>SUMIF(EY5:EY24,"Funcional",FH5:FH24)</f>
        <v>0</v>
      </c>
      <c r="FI38" s="149"/>
      <c r="FJ38" s="58"/>
      <c r="FK38" s="58"/>
      <c r="FL38" s="58"/>
      <c r="FM38" s="141"/>
      <c r="FN38" s="142"/>
      <c r="FO38" s="142"/>
      <c r="FP38" s="143"/>
      <c r="FQ38" s="144"/>
      <c r="FR38" s="58"/>
      <c r="FS38" s="121" t="s">
        <v>361</v>
      </c>
      <c r="FT38" s="122">
        <f>SUMIF(FM5:FM24,"Funcional",FQ5:FQ24)</f>
        <v>0</v>
      </c>
      <c r="FU38" s="122">
        <f>SUMPRODUCT((FQ5:FQ24)*(FR5:FR24)*(FN5:FN24="Funcional"))</f>
        <v>0</v>
      </c>
      <c r="FV38" s="385" t="str">
        <f>IFERROR((FU38*100)/FQ27,"")</f>
        <v/>
      </c>
      <c r="FW38" s="386">
        <f>SUMIF(FN5:FN24,"Funcional",FW5:FW24)</f>
        <v>0</v>
      </c>
      <c r="FX38" s="149"/>
      <c r="FY38" s="58"/>
      <c r="FZ38" s="58"/>
      <c r="GA38" s="58"/>
      <c r="GB38" s="141"/>
      <c r="GC38" s="142"/>
      <c r="GD38" s="142"/>
      <c r="GE38" s="143"/>
      <c r="GF38" s="144"/>
      <c r="GG38" s="58"/>
      <c r="GH38" s="121" t="s">
        <v>361</v>
      </c>
      <c r="GI38" s="122">
        <f>SUMIF(GB5:GB24,"Funcional",GF5:GF24)</f>
        <v>0</v>
      </c>
      <c r="GJ38" s="122">
        <f>SUMPRODUCT((GF5:GF24)*(GG5:GG24)*(GC5:GC24="Funcional"))</f>
        <v>0</v>
      </c>
      <c r="GK38" s="385" t="str">
        <f>IFERROR((GJ38*100)/GF27,"")</f>
        <v/>
      </c>
      <c r="GL38" s="386">
        <f>SUMIF(GC5:GC24,"Funcional",GL5:GL24)</f>
        <v>0</v>
      </c>
      <c r="GM38" s="149"/>
      <c r="GN38" s="58"/>
      <c r="GO38" s="58"/>
      <c r="GP38" s="58"/>
      <c r="GQ38" s="141"/>
      <c r="GR38" s="142"/>
      <c r="GS38" s="142"/>
      <c r="GT38" s="143"/>
      <c r="GU38" s="144"/>
      <c r="GV38" s="58"/>
      <c r="GW38" s="121" t="s">
        <v>361</v>
      </c>
      <c r="GX38" s="122">
        <f>SUMIF(GQ5:GQ24,"Funcional",GU5:GU24)</f>
        <v>0</v>
      </c>
      <c r="GY38" s="122">
        <f>SUMPRODUCT((GU5:GU24)*(GV5:GV24)*(GR5:GR24="Funcional"))</f>
        <v>0</v>
      </c>
      <c r="GZ38" s="385" t="str">
        <f>IFERROR((GY38*100)/GU27,"")</f>
        <v/>
      </c>
      <c r="HA38" s="386">
        <f>SUMIF(GR5:GR24,"Funcional",HA5:HA24)</f>
        <v>0</v>
      </c>
      <c r="HB38" s="149"/>
      <c r="HC38" s="58"/>
      <c r="HD38" s="58"/>
      <c r="HE38" s="58"/>
      <c r="HF38" s="141"/>
      <c r="HG38" s="142"/>
      <c r="HH38" s="142"/>
      <c r="HI38" s="143"/>
      <c r="HJ38" s="144"/>
      <c r="HK38" s="58"/>
      <c r="HL38" s="121" t="s">
        <v>361</v>
      </c>
      <c r="HM38" s="122">
        <f>SUMIF(HF5:HF24,"Funcional",HJ5:HJ24)</f>
        <v>0</v>
      </c>
      <c r="HN38" s="122">
        <f>SUMPRODUCT((HJ5:HJ24)*(HK5:HK24)*(HG5:HG24="Funcional"))</f>
        <v>0</v>
      </c>
      <c r="HO38" s="385" t="str">
        <f>IFERROR((HN38*100)/HJ27,"")</f>
        <v/>
      </c>
      <c r="HP38" s="386">
        <f>SUMIF(HG5:HG24,"Funcional",HP5:HP24)</f>
        <v>0</v>
      </c>
      <c r="HQ38" s="149"/>
      <c r="HR38" s="58"/>
      <c r="HS38" s="58"/>
      <c r="HT38" s="58"/>
      <c r="HU38" s="141"/>
      <c r="HV38" s="142"/>
      <c r="HW38" s="142"/>
      <c r="HX38" s="143"/>
      <c r="HY38" s="144"/>
      <c r="HZ38" s="58"/>
      <c r="IA38" s="121" t="s">
        <v>361</v>
      </c>
      <c r="IB38" s="122">
        <f>SUMIF(HU5:HU24,"Funcional",HY5:HY24)</f>
        <v>0</v>
      </c>
      <c r="IC38" s="122">
        <f>SUMPRODUCT((HY5:HY24)*(HZ5:HZ24)*(HV5:HV24="Funcional"))</f>
        <v>0</v>
      </c>
      <c r="ID38" s="385" t="str">
        <f>IFERROR((IC38*100)/HY27,"")</f>
        <v/>
      </c>
      <c r="IE38" s="386">
        <f>SUMIF(HV5:HV24,"Funcional",IE5:IE24)</f>
        <v>0</v>
      </c>
      <c r="IF38" s="149"/>
      <c r="IG38" s="58"/>
      <c r="IH38" s="58"/>
      <c r="II38" s="58"/>
      <c r="IJ38" s="141"/>
      <c r="IK38" s="142"/>
      <c r="IL38" s="142"/>
      <c r="IM38" s="143"/>
      <c r="IN38" s="144"/>
      <c r="IO38" s="58"/>
      <c r="IP38" s="121" t="s">
        <v>361</v>
      </c>
      <c r="IQ38" s="122">
        <f>SUMIF(IJ5:IJ24,"Funcional",IN5:IN24)</f>
        <v>0</v>
      </c>
      <c r="IR38" s="122">
        <f>SUMPRODUCT((IN5:IN24)*(IO5:IO24)*(IK5:IK24="Funcional"))</f>
        <v>0</v>
      </c>
      <c r="IS38" s="385" t="str">
        <f>IFERROR((IR38*100)/IN27,"")</f>
        <v/>
      </c>
      <c r="IT38" s="386">
        <f>SUMIF(IK5:IK24,"Funcional",IT5:IT24)</f>
        <v>0</v>
      </c>
      <c r="IU38" s="149"/>
      <c r="IV38" s="58"/>
      <c r="IW38" s="58"/>
      <c r="IX38" s="58"/>
      <c r="IY38" s="141"/>
      <c r="IZ38" s="142"/>
      <c r="JA38" s="142"/>
      <c r="JB38" s="143"/>
      <c r="JC38" s="144"/>
      <c r="JD38" s="58"/>
      <c r="JE38" s="121" t="s">
        <v>361</v>
      </c>
      <c r="JF38" s="122">
        <f>SUMIF(IY5:IY24,"Funcional",JC5:JC24)</f>
        <v>0</v>
      </c>
      <c r="JG38" s="122">
        <f>SUMPRODUCT((JC5:JC24)*(JD5:JD24)*(IZ5:IZ24="Funcional"))</f>
        <v>0</v>
      </c>
      <c r="JH38" s="385" t="str">
        <f>IFERROR((JG38*100)/JC27,"")</f>
        <v/>
      </c>
      <c r="JI38" s="386">
        <f>SUMIF(IZ5:IZ24,"Funcional",JI5:JI24)</f>
        <v>0</v>
      </c>
      <c r="JJ38" s="149"/>
      <c r="JK38" s="58"/>
      <c r="JL38" s="58"/>
      <c r="JM38" s="58"/>
      <c r="JN38" s="141"/>
      <c r="JO38" s="142"/>
      <c r="JP38" s="142"/>
      <c r="JQ38" s="143"/>
      <c r="JR38" s="144"/>
      <c r="JS38" s="58"/>
      <c r="JT38" s="121" t="s">
        <v>361</v>
      </c>
      <c r="JU38" s="122">
        <f>SUMIF(JN5:JN24,"Funcional",JR5:JR24)</f>
        <v>0</v>
      </c>
      <c r="JV38" s="122">
        <f>SUMPRODUCT((JR5:JR24)*(JS5:JS24)*(JO5:JO24="Funcional"))</f>
        <v>0</v>
      </c>
      <c r="JW38" s="385" t="str">
        <f>IFERROR((JV38*100)/JR27,"")</f>
        <v/>
      </c>
      <c r="JX38" s="386">
        <f>SUMIF(JO5:JO24,"Funcional",JX5:JX24)</f>
        <v>0</v>
      </c>
      <c r="JY38" s="149"/>
      <c r="JZ38" s="58"/>
      <c r="KA38" s="58"/>
      <c r="KB38" s="58"/>
      <c r="KC38" s="141"/>
      <c r="KD38" s="142"/>
      <c r="KE38" s="142"/>
      <c r="KF38" s="143"/>
      <c r="KG38" s="144"/>
      <c r="KH38" s="58"/>
      <c r="KI38" s="121" t="s">
        <v>361</v>
      </c>
      <c r="KJ38" s="122">
        <f>SUMIF(KC5:KC24,"Funcional",KG5:KG24)</f>
        <v>0</v>
      </c>
      <c r="KK38" s="122">
        <f>SUMPRODUCT((KG5:KG24)*(KH5:KH24)*(KD5:KD24="Funcional"))</f>
        <v>0</v>
      </c>
      <c r="KL38" s="385" t="str">
        <f>IFERROR((KK38*100)/KG27,"")</f>
        <v/>
      </c>
      <c r="KM38" s="386">
        <f>SUMIF(KD5:KD24,"Funcional",KM5:KM24)</f>
        <v>0</v>
      </c>
      <c r="KN38" s="149"/>
      <c r="KO38" s="58"/>
      <c r="KP38" s="58"/>
      <c r="KQ38" s="58"/>
      <c r="KR38" s="141"/>
      <c r="KS38" s="142"/>
      <c r="KT38" s="142"/>
      <c r="KU38" s="143"/>
      <c r="KV38" s="144"/>
      <c r="KW38" s="58"/>
      <c r="KX38" s="121" t="s">
        <v>361</v>
      </c>
      <c r="KY38" s="122">
        <f>SUMIF(KR5:KR24,"Funcional",KV5:KV24)</f>
        <v>0</v>
      </c>
      <c r="KZ38" s="122">
        <f>SUMPRODUCT((KV5:KV24)*(KW5:KW24)*(KS5:KS24="Funcional"))</f>
        <v>0</v>
      </c>
      <c r="LA38" s="385" t="str">
        <f>IFERROR((KZ38*100)/KV27,"")</f>
        <v/>
      </c>
      <c r="LB38" s="386">
        <f>SUMIF(KS5:KS24,"Funcional",LB5:LB24)</f>
        <v>0</v>
      </c>
      <c r="LC38" s="149"/>
      <c r="LD38" s="347"/>
      <c r="LE38" s="58"/>
      <c r="LF38" s="58"/>
      <c r="LG38" s="141"/>
      <c r="LH38" s="142"/>
      <c r="LI38" s="142"/>
      <c r="LJ38" s="143"/>
      <c r="LK38" s="144"/>
      <c r="LL38" s="58"/>
      <c r="LM38" s="121" t="s">
        <v>361</v>
      </c>
      <c r="LN38" s="122">
        <f>SUMIF(LG5:LG24,"Funcional",LK5:LK24)</f>
        <v>0</v>
      </c>
      <c r="LO38" s="122">
        <f>SUMPRODUCT((LK5:LK24)*(LL5:LL24)*(LH5:LH24="Funcional"))</f>
        <v>0</v>
      </c>
      <c r="LP38" s="385" t="str">
        <f>IFERROR((LO38*100)/LK27,"")</f>
        <v/>
      </c>
      <c r="LQ38" s="386">
        <f>SUMIF(LH5:LH24,"Funcional",LQ5:LQ24)</f>
        <v>0</v>
      </c>
      <c r="LR38" s="149"/>
      <c r="LS38" s="347"/>
      <c r="LT38" s="58"/>
      <c r="LU38" s="58"/>
      <c r="LV38" s="141"/>
      <c r="LW38" s="142"/>
      <c r="LX38" s="142"/>
      <c r="LY38" s="143"/>
      <c r="LZ38" s="144"/>
      <c r="MA38" s="58"/>
      <c r="MB38" s="121" t="s">
        <v>361</v>
      </c>
      <c r="MC38" s="122">
        <f>SUMIF(LV5:LV24,"Funcional",LZ5:LZ24)</f>
        <v>0</v>
      </c>
      <c r="MD38" s="122">
        <f>SUMPRODUCT((LZ5:LZ24)*(MA5:MA24)*(LW5:LW24="Funcional"))</f>
        <v>0</v>
      </c>
      <c r="ME38" s="385" t="str">
        <f>IFERROR((MD38*100)/LZ27,"")</f>
        <v/>
      </c>
      <c r="MF38" s="386">
        <f>SUMIF(LW5:LW24,"Funcional",MF5:MF24)</f>
        <v>0</v>
      </c>
      <c r="MG38" s="149"/>
      <c r="MH38" s="347"/>
      <c r="MI38" s="58"/>
      <c r="MJ38" s="58"/>
      <c r="MK38" s="534"/>
      <c r="ML38" s="535"/>
      <c r="MM38" s="535"/>
      <c r="MN38" s="498"/>
      <c r="MO38" s="536"/>
      <c r="MP38" s="514"/>
      <c r="MQ38" s="537" t="s">
        <v>361</v>
      </c>
      <c r="MR38" s="538">
        <v>0</v>
      </c>
      <c r="MS38" s="538">
        <v>0</v>
      </c>
      <c r="MT38" s="539"/>
      <c r="MU38" s="540">
        <v>0</v>
      </c>
      <c r="MV38" s="529"/>
      <c r="MW38" s="347"/>
    </row>
    <row r="39" spans="1:361" ht="17" thickBot="1">
      <c r="A39" s="347"/>
      <c r="B39" s="58"/>
      <c r="C39" s="58"/>
      <c r="D39" s="58"/>
      <c r="E39" s="58"/>
      <c r="F39" s="58"/>
      <c r="G39" s="59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9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9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9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9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9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9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9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9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9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9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9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9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9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9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9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9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9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9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9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9"/>
      <c r="KV39" s="58"/>
      <c r="KW39" s="58"/>
      <c r="KX39" s="58"/>
      <c r="KY39" s="58"/>
      <c r="KZ39" s="58"/>
      <c r="LA39" s="58"/>
      <c r="LB39" s="58"/>
      <c r="LC39" s="58"/>
      <c r="LD39" s="347"/>
      <c r="LE39" s="58"/>
      <c r="LF39" s="58"/>
      <c r="LG39" s="58"/>
      <c r="LH39" s="58"/>
      <c r="LI39" s="58"/>
      <c r="LJ39" s="59"/>
      <c r="LK39" s="58"/>
      <c r="LL39" s="58"/>
      <c r="LM39" s="58"/>
      <c r="LN39" s="58"/>
      <c r="LO39" s="58"/>
      <c r="LP39" s="58"/>
      <c r="LQ39" s="58"/>
      <c r="LR39" s="58"/>
      <c r="LS39" s="347"/>
      <c r="LT39" s="58"/>
      <c r="LU39" s="58"/>
      <c r="LV39" s="58"/>
      <c r="LW39" s="58"/>
      <c r="LX39" s="58"/>
      <c r="LY39" s="59"/>
      <c r="LZ39" s="58"/>
      <c r="MA39" s="58"/>
      <c r="MB39" s="58"/>
      <c r="MC39" s="58"/>
      <c r="MD39" s="58"/>
      <c r="ME39" s="58"/>
      <c r="MF39" s="58"/>
      <c r="MG39" s="58"/>
      <c r="MH39" s="347"/>
      <c r="MI39" s="58"/>
      <c r="MJ39" s="58"/>
      <c r="MK39" s="514"/>
      <c r="ML39" s="514"/>
      <c r="MM39" s="514"/>
      <c r="MN39" s="500"/>
      <c r="MO39" s="514"/>
      <c r="MP39" s="514"/>
      <c r="MQ39" s="514"/>
      <c r="MR39" s="514"/>
      <c r="MS39" s="514"/>
      <c r="MT39" s="514"/>
      <c r="MU39" s="514"/>
      <c r="MV39" s="514"/>
      <c r="MW39" s="347"/>
    </row>
    <row r="40" spans="1:361" ht="17" thickBot="1">
      <c r="A40" s="347"/>
      <c r="B40" s="346" t="s">
        <v>112</v>
      </c>
      <c r="C40" s="345"/>
      <c r="D40" s="345"/>
      <c r="E40" s="345"/>
      <c r="F40" s="61"/>
      <c r="G40" s="59"/>
      <c r="H40" s="587" t="s">
        <v>160</v>
      </c>
      <c r="I40" s="588"/>
      <c r="J40" s="58"/>
      <c r="K40" s="58"/>
      <c r="L40" s="58"/>
      <c r="M40" s="58"/>
      <c r="N40" s="58"/>
      <c r="O40" s="58"/>
      <c r="P40" s="58"/>
      <c r="Q40" s="346" t="s">
        <v>114</v>
      </c>
      <c r="R40" s="345"/>
      <c r="S40" s="345"/>
      <c r="T40" s="345"/>
      <c r="U40" s="61"/>
      <c r="V40" s="59"/>
      <c r="W40" s="587" t="s">
        <v>160</v>
      </c>
      <c r="X40" s="588"/>
      <c r="Y40" s="58"/>
      <c r="Z40" s="58"/>
      <c r="AA40" s="58"/>
      <c r="AB40" s="58"/>
      <c r="AC40" s="58"/>
      <c r="AD40" s="58"/>
      <c r="AE40" s="58"/>
      <c r="AF40" s="346" t="s">
        <v>115</v>
      </c>
      <c r="AG40" s="345"/>
      <c r="AH40" s="345"/>
      <c r="AI40" s="345"/>
      <c r="AJ40" s="61"/>
      <c r="AK40" s="59"/>
      <c r="AL40" s="587" t="s">
        <v>160</v>
      </c>
      <c r="AM40" s="588"/>
      <c r="AN40" s="58"/>
      <c r="AO40" s="58"/>
      <c r="AP40" s="58"/>
      <c r="AQ40" s="58"/>
      <c r="AR40" s="58"/>
      <c r="AS40" s="58"/>
      <c r="AT40" s="58"/>
      <c r="AU40" s="346" t="s">
        <v>116</v>
      </c>
      <c r="AV40" s="345"/>
      <c r="AW40" s="345"/>
      <c r="AX40" s="345"/>
      <c r="AY40" s="61"/>
      <c r="AZ40" s="59"/>
      <c r="BA40" s="587" t="s">
        <v>160</v>
      </c>
      <c r="BB40" s="588"/>
      <c r="BC40" s="58"/>
      <c r="BD40" s="58"/>
      <c r="BE40" s="58"/>
      <c r="BF40" s="58"/>
      <c r="BG40" s="58"/>
      <c r="BH40" s="58"/>
      <c r="BI40" s="58"/>
      <c r="BJ40" s="346" t="s">
        <v>117</v>
      </c>
      <c r="BK40" s="345"/>
      <c r="BL40" s="345"/>
      <c r="BM40" s="345"/>
      <c r="BN40" s="61"/>
      <c r="BO40" s="59"/>
      <c r="BP40" s="587" t="s">
        <v>160</v>
      </c>
      <c r="BQ40" s="588"/>
      <c r="BR40" s="58"/>
      <c r="BS40" s="58"/>
      <c r="BT40" s="58"/>
      <c r="BU40" s="58"/>
      <c r="BV40" s="58"/>
      <c r="BW40" s="58"/>
      <c r="BX40" s="58"/>
      <c r="BY40" s="346" t="s">
        <v>118</v>
      </c>
      <c r="BZ40" s="345"/>
      <c r="CA40" s="345"/>
      <c r="CB40" s="345"/>
      <c r="CC40" s="61"/>
      <c r="CD40" s="59"/>
      <c r="CE40" s="587" t="s">
        <v>160</v>
      </c>
      <c r="CF40" s="588"/>
      <c r="CG40" s="58"/>
      <c r="CH40" s="58"/>
      <c r="CI40" s="58"/>
      <c r="CJ40" s="58"/>
      <c r="CK40" s="58"/>
      <c r="CL40" s="58"/>
      <c r="CM40" s="58"/>
      <c r="CN40" s="346" t="s">
        <v>119</v>
      </c>
      <c r="CO40" s="345"/>
      <c r="CP40" s="345"/>
      <c r="CQ40" s="345"/>
      <c r="CR40" s="61"/>
      <c r="CS40" s="59"/>
      <c r="CT40" s="587" t="s">
        <v>160</v>
      </c>
      <c r="CU40" s="588"/>
      <c r="CV40" s="58"/>
      <c r="CW40" s="58"/>
      <c r="CX40" s="58"/>
      <c r="CY40" s="58"/>
      <c r="CZ40" s="58"/>
      <c r="DA40" s="58"/>
      <c r="DB40" s="58"/>
      <c r="DC40" s="346" t="s">
        <v>120</v>
      </c>
      <c r="DD40" s="345"/>
      <c r="DE40" s="345"/>
      <c r="DF40" s="345"/>
      <c r="DG40" s="61"/>
      <c r="DH40" s="59"/>
      <c r="DI40" s="587" t="s">
        <v>160</v>
      </c>
      <c r="DJ40" s="588"/>
      <c r="DK40" s="58"/>
      <c r="DL40" s="58"/>
      <c r="DM40" s="58"/>
      <c r="DN40" s="58"/>
      <c r="DO40" s="58"/>
      <c r="DP40" s="58"/>
      <c r="DQ40" s="58"/>
      <c r="DR40" s="346" t="s">
        <v>121</v>
      </c>
      <c r="DS40" s="345"/>
      <c r="DT40" s="345"/>
      <c r="DU40" s="345"/>
      <c r="DV40" s="61"/>
      <c r="DW40" s="59"/>
      <c r="DX40" s="587" t="s">
        <v>160</v>
      </c>
      <c r="DY40" s="588"/>
      <c r="DZ40" s="58"/>
      <c r="EA40" s="58"/>
      <c r="EB40" s="58"/>
      <c r="EC40" s="58"/>
      <c r="ED40" s="58"/>
      <c r="EE40" s="58"/>
      <c r="EF40" s="58"/>
      <c r="EG40" s="346" t="s">
        <v>122</v>
      </c>
      <c r="EH40" s="345"/>
      <c r="EI40" s="345"/>
      <c r="EJ40" s="345"/>
      <c r="EK40" s="61"/>
      <c r="EL40" s="59"/>
      <c r="EM40" s="587" t="s">
        <v>160</v>
      </c>
      <c r="EN40" s="588"/>
      <c r="EO40" s="58"/>
      <c r="EP40" s="58"/>
      <c r="EQ40" s="58"/>
      <c r="ER40" s="58"/>
      <c r="ES40" s="58"/>
      <c r="ET40" s="58"/>
      <c r="EU40" s="58"/>
      <c r="EV40" s="346" t="s">
        <v>123</v>
      </c>
      <c r="EW40" s="345"/>
      <c r="EX40" s="345"/>
      <c r="EY40" s="345"/>
      <c r="EZ40" s="61"/>
      <c r="FA40" s="59"/>
      <c r="FB40" s="587" t="s">
        <v>160</v>
      </c>
      <c r="FC40" s="588"/>
      <c r="FD40" s="58"/>
      <c r="FE40" s="58"/>
      <c r="FF40" s="58"/>
      <c r="FG40" s="58"/>
      <c r="FH40" s="58"/>
      <c r="FI40" s="58"/>
      <c r="FJ40" s="58"/>
      <c r="FK40" s="346" t="s">
        <v>124</v>
      </c>
      <c r="FL40" s="345"/>
      <c r="FM40" s="345"/>
      <c r="FN40" s="345"/>
      <c r="FO40" s="61"/>
      <c r="FP40" s="59"/>
      <c r="FQ40" s="587" t="s">
        <v>160</v>
      </c>
      <c r="FR40" s="588"/>
      <c r="FS40" s="58"/>
      <c r="FT40" s="58"/>
      <c r="FU40" s="58"/>
      <c r="FV40" s="58"/>
      <c r="FW40" s="58"/>
      <c r="FX40" s="58"/>
      <c r="FY40" s="58"/>
      <c r="FZ40" s="346" t="s">
        <v>125</v>
      </c>
      <c r="GA40" s="345"/>
      <c r="GB40" s="345"/>
      <c r="GC40" s="345"/>
      <c r="GD40" s="61"/>
      <c r="GE40" s="59"/>
      <c r="GF40" s="587" t="s">
        <v>160</v>
      </c>
      <c r="GG40" s="588"/>
      <c r="GH40" s="58"/>
      <c r="GI40" s="58"/>
      <c r="GJ40" s="58"/>
      <c r="GK40" s="58"/>
      <c r="GL40" s="58"/>
      <c r="GM40" s="58"/>
      <c r="GN40" s="58"/>
      <c r="GO40" s="346" t="s">
        <v>126</v>
      </c>
      <c r="GP40" s="345"/>
      <c r="GQ40" s="345"/>
      <c r="GR40" s="345"/>
      <c r="GS40" s="61"/>
      <c r="GT40" s="59"/>
      <c r="GU40" s="587" t="s">
        <v>160</v>
      </c>
      <c r="GV40" s="588"/>
      <c r="GW40" s="58"/>
      <c r="GX40" s="58"/>
      <c r="GY40" s="58"/>
      <c r="GZ40" s="58"/>
      <c r="HA40" s="58"/>
      <c r="HB40" s="58"/>
      <c r="HC40" s="58"/>
      <c r="HD40" s="346" t="s">
        <v>127</v>
      </c>
      <c r="HE40" s="345"/>
      <c r="HF40" s="345"/>
      <c r="HG40" s="345"/>
      <c r="HH40" s="61"/>
      <c r="HI40" s="59"/>
      <c r="HJ40" s="587" t="s">
        <v>160</v>
      </c>
      <c r="HK40" s="588"/>
      <c r="HL40" s="58"/>
      <c r="HM40" s="58"/>
      <c r="HN40" s="58"/>
      <c r="HO40" s="58"/>
      <c r="HP40" s="58"/>
      <c r="HQ40" s="58"/>
      <c r="HR40" s="58"/>
      <c r="HS40" s="346" t="s">
        <v>128</v>
      </c>
      <c r="HT40" s="345"/>
      <c r="HU40" s="345"/>
      <c r="HV40" s="345"/>
      <c r="HW40" s="61"/>
      <c r="HX40" s="59"/>
      <c r="HY40" s="587" t="s">
        <v>160</v>
      </c>
      <c r="HZ40" s="588"/>
      <c r="IA40" s="58"/>
      <c r="IB40" s="58"/>
      <c r="IC40" s="58"/>
      <c r="ID40" s="58"/>
      <c r="IE40" s="58"/>
      <c r="IF40" s="58"/>
      <c r="IG40" s="58"/>
      <c r="IH40" s="346" t="s">
        <v>129</v>
      </c>
      <c r="II40" s="345"/>
      <c r="IJ40" s="345"/>
      <c r="IK40" s="345"/>
      <c r="IL40" s="61"/>
      <c r="IM40" s="59"/>
      <c r="IN40" s="587" t="s">
        <v>160</v>
      </c>
      <c r="IO40" s="588"/>
      <c r="IP40" s="58"/>
      <c r="IQ40" s="58"/>
      <c r="IR40" s="58"/>
      <c r="IS40" s="58"/>
      <c r="IT40" s="58"/>
      <c r="IU40" s="58"/>
      <c r="IV40" s="58"/>
      <c r="IW40" s="346" t="s">
        <v>130</v>
      </c>
      <c r="IX40" s="345"/>
      <c r="IY40" s="345"/>
      <c r="IZ40" s="345"/>
      <c r="JA40" s="61"/>
      <c r="JB40" s="59"/>
      <c r="JC40" s="587" t="s">
        <v>160</v>
      </c>
      <c r="JD40" s="588"/>
      <c r="JE40" s="58"/>
      <c r="JF40" s="58"/>
      <c r="JG40" s="58"/>
      <c r="JH40" s="58"/>
      <c r="JI40" s="58"/>
      <c r="JJ40" s="58"/>
      <c r="JK40" s="58"/>
      <c r="JL40" s="346" t="s">
        <v>131</v>
      </c>
      <c r="JM40" s="345"/>
      <c r="JN40" s="345"/>
      <c r="JO40" s="345"/>
      <c r="JP40" s="61"/>
      <c r="JQ40" s="59"/>
      <c r="JR40" s="587" t="s">
        <v>160</v>
      </c>
      <c r="JS40" s="588"/>
      <c r="JT40" s="58"/>
      <c r="JU40" s="58"/>
      <c r="JV40" s="58"/>
      <c r="JW40" s="58"/>
      <c r="JX40" s="58"/>
      <c r="JY40" s="58"/>
      <c r="JZ40" s="58"/>
      <c r="KA40" s="346" t="s">
        <v>132</v>
      </c>
      <c r="KB40" s="345"/>
      <c r="KC40" s="345"/>
      <c r="KD40" s="345"/>
      <c r="KE40" s="61"/>
      <c r="KF40" s="59"/>
      <c r="KG40" s="587" t="s">
        <v>160</v>
      </c>
      <c r="KH40" s="588"/>
      <c r="KI40" s="58"/>
      <c r="KJ40" s="58"/>
      <c r="KK40" s="58"/>
      <c r="KL40" s="58"/>
      <c r="KM40" s="58"/>
      <c r="KN40" s="58"/>
      <c r="KO40" s="58"/>
      <c r="KP40" s="346" t="s">
        <v>447</v>
      </c>
      <c r="KQ40" s="345"/>
      <c r="KR40" s="345"/>
      <c r="KS40" s="345"/>
      <c r="KT40" s="61"/>
      <c r="KU40" s="59"/>
      <c r="KV40" s="587" t="s">
        <v>160</v>
      </c>
      <c r="KW40" s="588"/>
      <c r="KX40" s="58"/>
      <c r="KY40" s="58"/>
      <c r="KZ40" s="58"/>
      <c r="LA40" s="58"/>
      <c r="LB40" s="58"/>
      <c r="LC40" s="58"/>
      <c r="LD40" s="347"/>
      <c r="LE40" s="346" t="s">
        <v>448</v>
      </c>
      <c r="LF40" s="345"/>
      <c r="LG40" s="345"/>
      <c r="LH40" s="345"/>
      <c r="LI40" s="61"/>
      <c r="LJ40" s="59"/>
      <c r="LK40" s="587" t="s">
        <v>160</v>
      </c>
      <c r="LL40" s="588"/>
      <c r="LM40" s="58"/>
      <c r="LN40" s="58"/>
      <c r="LO40" s="58"/>
      <c r="LP40" s="58"/>
      <c r="LQ40" s="58"/>
      <c r="LR40" s="58"/>
      <c r="LS40" s="347"/>
      <c r="LT40" s="346" t="s">
        <v>449</v>
      </c>
      <c r="LU40" s="345"/>
      <c r="LV40" s="345"/>
      <c r="LW40" s="345"/>
      <c r="LX40" s="61"/>
      <c r="LY40" s="59"/>
      <c r="LZ40" s="587" t="s">
        <v>160</v>
      </c>
      <c r="MA40" s="588"/>
      <c r="MB40" s="58"/>
      <c r="MC40" s="58"/>
      <c r="MD40" s="58"/>
      <c r="ME40" s="58"/>
      <c r="MF40" s="58"/>
      <c r="MG40" s="58"/>
      <c r="MH40" s="347"/>
      <c r="MI40" s="346" t="s">
        <v>450</v>
      </c>
      <c r="MJ40" s="345"/>
      <c r="MK40" s="541"/>
      <c r="ML40" s="541"/>
      <c r="MM40" s="542"/>
      <c r="MN40" s="500"/>
      <c r="MO40" s="592" t="s">
        <v>160</v>
      </c>
      <c r="MP40" s="593"/>
      <c r="MQ40" s="514"/>
      <c r="MR40" s="514"/>
      <c r="MS40" s="514"/>
      <c r="MT40" s="514"/>
      <c r="MU40" s="514"/>
      <c r="MV40" s="514"/>
      <c r="MW40" s="347"/>
    </row>
    <row r="41" spans="1:361" ht="17" thickBot="1">
      <c r="A41" s="347"/>
      <c r="B41" s="58"/>
      <c r="C41" s="58"/>
      <c r="D41" s="58"/>
      <c r="E41" s="58"/>
      <c r="F41" s="58"/>
      <c r="G41" s="59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9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9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9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9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9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9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9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9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9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9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9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9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9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9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9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9"/>
      <c r="IN41" s="58"/>
      <c r="IO41" s="58"/>
      <c r="IP41" s="58"/>
      <c r="IQ41" s="58"/>
      <c r="IR41" s="58"/>
      <c r="IS41" s="58"/>
      <c r="IT41" s="58"/>
      <c r="IU41" s="58"/>
      <c r="IV41" s="58"/>
      <c r="IW41" s="58"/>
      <c r="IX41" s="58"/>
      <c r="IY41" s="58"/>
      <c r="IZ41" s="58"/>
      <c r="JA41" s="58"/>
      <c r="JB41" s="59"/>
      <c r="JC41" s="58"/>
      <c r="JD41" s="58"/>
      <c r="JE41" s="58"/>
      <c r="JF41" s="58"/>
      <c r="JG41" s="58"/>
      <c r="JH41" s="58"/>
      <c r="JI41" s="58"/>
      <c r="JJ41" s="58"/>
      <c r="JK41" s="58"/>
      <c r="JL41" s="58"/>
      <c r="JM41" s="58"/>
      <c r="JN41" s="58"/>
      <c r="JO41" s="58"/>
      <c r="JP41" s="58"/>
      <c r="JQ41" s="59"/>
      <c r="JR41" s="58"/>
      <c r="JS41" s="58"/>
      <c r="JT41" s="58"/>
      <c r="JU41" s="58"/>
      <c r="JV41" s="58"/>
      <c r="JW41" s="58"/>
      <c r="JX41" s="58"/>
      <c r="JY41" s="58"/>
      <c r="JZ41" s="58"/>
      <c r="KA41" s="58"/>
      <c r="KB41" s="58"/>
      <c r="KC41" s="58"/>
      <c r="KD41" s="58"/>
      <c r="KE41" s="58"/>
      <c r="KF41" s="59"/>
      <c r="KG41" s="58"/>
      <c r="KH41" s="58"/>
      <c r="KI41" s="58"/>
      <c r="KJ41" s="58"/>
      <c r="KK41" s="58"/>
      <c r="KL41" s="58"/>
      <c r="KM41" s="58"/>
      <c r="KN41" s="58"/>
      <c r="KO41" s="58"/>
      <c r="KP41" s="58"/>
      <c r="KQ41" s="58"/>
      <c r="KR41" s="58"/>
      <c r="KS41" s="58"/>
      <c r="KT41" s="58"/>
      <c r="KU41" s="59"/>
      <c r="KV41" s="58"/>
      <c r="KW41" s="58"/>
      <c r="KX41" s="58"/>
      <c r="KY41" s="58"/>
      <c r="KZ41" s="58"/>
      <c r="LA41" s="58"/>
      <c r="LB41" s="58"/>
      <c r="LC41" s="58"/>
      <c r="LD41" s="347"/>
      <c r="LE41" s="58"/>
      <c r="LF41" s="58"/>
      <c r="LG41" s="58"/>
      <c r="LH41" s="58"/>
      <c r="LI41" s="58"/>
      <c r="LJ41" s="59"/>
      <c r="LK41" s="58"/>
      <c r="LL41" s="58"/>
      <c r="LM41" s="58"/>
      <c r="LN41" s="58"/>
      <c r="LO41" s="58"/>
      <c r="LP41" s="58"/>
      <c r="LQ41" s="58"/>
      <c r="LR41" s="58"/>
      <c r="LS41" s="347"/>
      <c r="LT41" s="58"/>
      <c r="LU41" s="58"/>
      <c r="LV41" s="58"/>
      <c r="LW41" s="58"/>
      <c r="LX41" s="58"/>
      <c r="LY41" s="59"/>
      <c r="LZ41" s="58"/>
      <c r="MA41" s="58"/>
      <c r="MB41" s="58"/>
      <c r="MC41" s="58"/>
      <c r="MD41" s="58"/>
      <c r="ME41" s="58"/>
      <c r="MF41" s="58"/>
      <c r="MG41" s="58"/>
      <c r="MH41" s="347"/>
      <c r="MI41" s="58"/>
      <c r="MJ41" s="58"/>
      <c r="MK41" s="514"/>
      <c r="ML41" s="514"/>
      <c r="MM41" s="514"/>
      <c r="MN41" s="500"/>
      <c r="MO41" s="514"/>
      <c r="MP41" s="514"/>
      <c r="MQ41" s="514"/>
      <c r="MR41" s="514"/>
      <c r="MS41" s="514"/>
      <c r="MT41" s="514"/>
      <c r="MU41" s="514"/>
      <c r="MV41" s="514"/>
      <c r="MW41" s="347"/>
    </row>
    <row r="42" spans="1:361" ht="17" thickBot="1">
      <c r="A42" s="347"/>
      <c r="B42" s="58"/>
      <c r="C42" s="58"/>
      <c r="D42" s="127" t="s">
        <v>133</v>
      </c>
      <c r="E42" s="128" t="s">
        <v>134</v>
      </c>
      <c r="F42" s="128" t="s">
        <v>135</v>
      </c>
      <c r="G42" s="128" t="s">
        <v>136</v>
      </c>
      <c r="H42" s="128" t="s">
        <v>137</v>
      </c>
      <c r="I42" s="128" t="s">
        <v>138</v>
      </c>
      <c r="J42" s="152" t="s">
        <v>139</v>
      </c>
      <c r="K42" s="135" t="s">
        <v>140</v>
      </c>
      <c r="L42" s="331" t="s">
        <v>141</v>
      </c>
      <c r="M42" s="128" t="s">
        <v>142</v>
      </c>
      <c r="N42" s="152" t="s">
        <v>143</v>
      </c>
      <c r="O42" s="135" t="s">
        <v>364</v>
      </c>
      <c r="P42" s="58"/>
      <c r="Q42" s="58"/>
      <c r="R42" s="58"/>
      <c r="S42" s="127" t="s">
        <v>133</v>
      </c>
      <c r="T42" s="128" t="s">
        <v>134</v>
      </c>
      <c r="U42" s="128" t="s">
        <v>135</v>
      </c>
      <c r="V42" s="128" t="s">
        <v>136</v>
      </c>
      <c r="W42" s="128" t="s">
        <v>137</v>
      </c>
      <c r="X42" s="128" t="s">
        <v>138</v>
      </c>
      <c r="Y42" s="152" t="s">
        <v>139</v>
      </c>
      <c r="Z42" s="135" t="s">
        <v>140</v>
      </c>
      <c r="AA42" s="331" t="s">
        <v>141</v>
      </c>
      <c r="AB42" s="128" t="s">
        <v>142</v>
      </c>
      <c r="AC42" s="152" t="s">
        <v>143</v>
      </c>
      <c r="AD42" s="135" t="s">
        <v>364</v>
      </c>
      <c r="AE42" s="58"/>
      <c r="AF42" s="58"/>
      <c r="AG42" s="58"/>
      <c r="AH42" s="127" t="s">
        <v>133</v>
      </c>
      <c r="AI42" s="128" t="s">
        <v>134</v>
      </c>
      <c r="AJ42" s="128" t="s">
        <v>135</v>
      </c>
      <c r="AK42" s="128" t="s">
        <v>136</v>
      </c>
      <c r="AL42" s="128" t="s">
        <v>137</v>
      </c>
      <c r="AM42" s="128" t="s">
        <v>138</v>
      </c>
      <c r="AN42" s="152" t="s">
        <v>139</v>
      </c>
      <c r="AO42" s="135" t="s">
        <v>140</v>
      </c>
      <c r="AP42" s="331" t="s">
        <v>141</v>
      </c>
      <c r="AQ42" s="128" t="s">
        <v>142</v>
      </c>
      <c r="AR42" s="152" t="s">
        <v>143</v>
      </c>
      <c r="AS42" s="135" t="s">
        <v>364</v>
      </c>
      <c r="AT42" s="58"/>
      <c r="AU42" s="58"/>
      <c r="AV42" s="58"/>
      <c r="AW42" s="127" t="s">
        <v>133</v>
      </c>
      <c r="AX42" s="128" t="s">
        <v>134</v>
      </c>
      <c r="AY42" s="128" t="s">
        <v>135</v>
      </c>
      <c r="AZ42" s="128" t="s">
        <v>136</v>
      </c>
      <c r="BA42" s="128" t="s">
        <v>137</v>
      </c>
      <c r="BB42" s="128" t="s">
        <v>138</v>
      </c>
      <c r="BC42" s="152" t="s">
        <v>139</v>
      </c>
      <c r="BD42" s="135" t="s">
        <v>140</v>
      </c>
      <c r="BE42" s="331" t="s">
        <v>141</v>
      </c>
      <c r="BF42" s="128" t="s">
        <v>142</v>
      </c>
      <c r="BG42" s="152" t="s">
        <v>143</v>
      </c>
      <c r="BH42" s="135" t="s">
        <v>364</v>
      </c>
      <c r="BI42" s="58"/>
      <c r="BJ42" s="58"/>
      <c r="BK42" s="58"/>
      <c r="BL42" s="127" t="s">
        <v>133</v>
      </c>
      <c r="BM42" s="128" t="s">
        <v>134</v>
      </c>
      <c r="BN42" s="128" t="s">
        <v>135</v>
      </c>
      <c r="BO42" s="128" t="s">
        <v>136</v>
      </c>
      <c r="BP42" s="128" t="s">
        <v>137</v>
      </c>
      <c r="BQ42" s="128" t="s">
        <v>138</v>
      </c>
      <c r="BR42" s="152" t="s">
        <v>139</v>
      </c>
      <c r="BS42" s="135" t="s">
        <v>140</v>
      </c>
      <c r="BT42" s="331" t="s">
        <v>141</v>
      </c>
      <c r="BU42" s="128" t="s">
        <v>142</v>
      </c>
      <c r="BV42" s="152" t="s">
        <v>143</v>
      </c>
      <c r="BW42" s="135" t="s">
        <v>364</v>
      </c>
      <c r="BX42" s="58"/>
      <c r="BY42" s="58"/>
      <c r="BZ42" s="58"/>
      <c r="CA42" s="127" t="s">
        <v>133</v>
      </c>
      <c r="CB42" s="128" t="s">
        <v>134</v>
      </c>
      <c r="CC42" s="128" t="s">
        <v>135</v>
      </c>
      <c r="CD42" s="128" t="s">
        <v>136</v>
      </c>
      <c r="CE42" s="128" t="s">
        <v>137</v>
      </c>
      <c r="CF42" s="128" t="s">
        <v>138</v>
      </c>
      <c r="CG42" s="152" t="s">
        <v>139</v>
      </c>
      <c r="CH42" s="135" t="s">
        <v>140</v>
      </c>
      <c r="CI42" s="331" t="s">
        <v>141</v>
      </c>
      <c r="CJ42" s="128" t="s">
        <v>142</v>
      </c>
      <c r="CK42" s="152" t="s">
        <v>143</v>
      </c>
      <c r="CL42" s="135" t="s">
        <v>364</v>
      </c>
      <c r="CM42" s="58"/>
      <c r="CN42" s="58"/>
      <c r="CO42" s="58"/>
      <c r="CP42" s="127" t="s">
        <v>133</v>
      </c>
      <c r="CQ42" s="128" t="s">
        <v>134</v>
      </c>
      <c r="CR42" s="128" t="s">
        <v>135</v>
      </c>
      <c r="CS42" s="128" t="s">
        <v>136</v>
      </c>
      <c r="CT42" s="128" t="s">
        <v>137</v>
      </c>
      <c r="CU42" s="128" t="s">
        <v>138</v>
      </c>
      <c r="CV42" s="152" t="s">
        <v>139</v>
      </c>
      <c r="CW42" s="135" t="s">
        <v>140</v>
      </c>
      <c r="CX42" s="331" t="s">
        <v>141</v>
      </c>
      <c r="CY42" s="128" t="s">
        <v>142</v>
      </c>
      <c r="CZ42" s="152" t="s">
        <v>143</v>
      </c>
      <c r="DA42" s="135" t="s">
        <v>364</v>
      </c>
      <c r="DB42" s="58"/>
      <c r="DC42" s="58"/>
      <c r="DD42" s="58"/>
      <c r="DE42" s="127" t="s">
        <v>133</v>
      </c>
      <c r="DF42" s="128" t="s">
        <v>134</v>
      </c>
      <c r="DG42" s="128" t="s">
        <v>135</v>
      </c>
      <c r="DH42" s="128" t="s">
        <v>136</v>
      </c>
      <c r="DI42" s="128" t="s">
        <v>137</v>
      </c>
      <c r="DJ42" s="128" t="s">
        <v>138</v>
      </c>
      <c r="DK42" s="152" t="s">
        <v>139</v>
      </c>
      <c r="DL42" s="135" t="s">
        <v>140</v>
      </c>
      <c r="DM42" s="331" t="s">
        <v>141</v>
      </c>
      <c r="DN42" s="128" t="s">
        <v>142</v>
      </c>
      <c r="DO42" s="152" t="s">
        <v>143</v>
      </c>
      <c r="DP42" s="135" t="s">
        <v>364</v>
      </c>
      <c r="DQ42" s="58"/>
      <c r="DR42" s="58"/>
      <c r="DS42" s="58"/>
      <c r="DT42" s="127" t="s">
        <v>133</v>
      </c>
      <c r="DU42" s="128" t="s">
        <v>134</v>
      </c>
      <c r="DV42" s="128" t="s">
        <v>135</v>
      </c>
      <c r="DW42" s="128" t="s">
        <v>136</v>
      </c>
      <c r="DX42" s="128" t="s">
        <v>137</v>
      </c>
      <c r="DY42" s="128" t="s">
        <v>138</v>
      </c>
      <c r="DZ42" s="152" t="s">
        <v>139</v>
      </c>
      <c r="EA42" s="135" t="s">
        <v>140</v>
      </c>
      <c r="EB42" s="331" t="s">
        <v>141</v>
      </c>
      <c r="EC42" s="128" t="s">
        <v>142</v>
      </c>
      <c r="ED42" s="152" t="s">
        <v>143</v>
      </c>
      <c r="EE42" s="135" t="s">
        <v>364</v>
      </c>
      <c r="EF42" s="58"/>
      <c r="EG42" s="58"/>
      <c r="EH42" s="58"/>
      <c r="EI42" s="127" t="s">
        <v>133</v>
      </c>
      <c r="EJ42" s="128" t="s">
        <v>134</v>
      </c>
      <c r="EK42" s="128" t="s">
        <v>135</v>
      </c>
      <c r="EL42" s="128" t="s">
        <v>136</v>
      </c>
      <c r="EM42" s="128" t="s">
        <v>137</v>
      </c>
      <c r="EN42" s="128" t="s">
        <v>138</v>
      </c>
      <c r="EO42" s="152" t="s">
        <v>139</v>
      </c>
      <c r="EP42" s="135" t="s">
        <v>140</v>
      </c>
      <c r="EQ42" s="331" t="s">
        <v>141</v>
      </c>
      <c r="ER42" s="128" t="s">
        <v>142</v>
      </c>
      <c r="ES42" s="152" t="s">
        <v>143</v>
      </c>
      <c r="ET42" s="135" t="s">
        <v>364</v>
      </c>
      <c r="EU42" s="58"/>
      <c r="EV42" s="58"/>
      <c r="EW42" s="58"/>
      <c r="EX42" s="127" t="s">
        <v>133</v>
      </c>
      <c r="EY42" s="128" t="s">
        <v>134</v>
      </c>
      <c r="EZ42" s="128" t="s">
        <v>135</v>
      </c>
      <c r="FA42" s="128" t="s">
        <v>136</v>
      </c>
      <c r="FB42" s="128" t="s">
        <v>137</v>
      </c>
      <c r="FC42" s="128" t="s">
        <v>138</v>
      </c>
      <c r="FD42" s="152" t="s">
        <v>139</v>
      </c>
      <c r="FE42" s="135" t="s">
        <v>140</v>
      </c>
      <c r="FF42" s="331" t="s">
        <v>141</v>
      </c>
      <c r="FG42" s="128" t="s">
        <v>142</v>
      </c>
      <c r="FH42" s="152" t="s">
        <v>143</v>
      </c>
      <c r="FI42" s="135" t="s">
        <v>364</v>
      </c>
      <c r="FJ42" s="58"/>
      <c r="FK42" s="58"/>
      <c r="FL42" s="58"/>
      <c r="FM42" s="127" t="s">
        <v>133</v>
      </c>
      <c r="FN42" s="128" t="s">
        <v>134</v>
      </c>
      <c r="FO42" s="128" t="s">
        <v>135</v>
      </c>
      <c r="FP42" s="128" t="s">
        <v>136</v>
      </c>
      <c r="FQ42" s="128" t="s">
        <v>137</v>
      </c>
      <c r="FR42" s="128" t="s">
        <v>138</v>
      </c>
      <c r="FS42" s="152" t="s">
        <v>139</v>
      </c>
      <c r="FT42" s="135" t="s">
        <v>140</v>
      </c>
      <c r="FU42" s="331" t="s">
        <v>141</v>
      </c>
      <c r="FV42" s="128" t="s">
        <v>142</v>
      </c>
      <c r="FW42" s="152" t="s">
        <v>143</v>
      </c>
      <c r="FX42" s="135" t="s">
        <v>364</v>
      </c>
      <c r="FY42" s="58"/>
      <c r="FZ42" s="58"/>
      <c r="GA42" s="58"/>
      <c r="GB42" s="127" t="s">
        <v>133</v>
      </c>
      <c r="GC42" s="128" t="s">
        <v>134</v>
      </c>
      <c r="GD42" s="128" t="s">
        <v>135</v>
      </c>
      <c r="GE42" s="128" t="s">
        <v>136</v>
      </c>
      <c r="GF42" s="128" t="s">
        <v>137</v>
      </c>
      <c r="GG42" s="128" t="s">
        <v>138</v>
      </c>
      <c r="GH42" s="152" t="s">
        <v>139</v>
      </c>
      <c r="GI42" s="135" t="s">
        <v>140</v>
      </c>
      <c r="GJ42" s="331" t="s">
        <v>141</v>
      </c>
      <c r="GK42" s="128" t="s">
        <v>142</v>
      </c>
      <c r="GL42" s="152" t="s">
        <v>143</v>
      </c>
      <c r="GM42" s="135" t="s">
        <v>364</v>
      </c>
      <c r="GN42" s="58"/>
      <c r="GO42" s="58"/>
      <c r="GP42" s="58"/>
      <c r="GQ42" s="127" t="s">
        <v>133</v>
      </c>
      <c r="GR42" s="128" t="s">
        <v>134</v>
      </c>
      <c r="GS42" s="128" t="s">
        <v>135</v>
      </c>
      <c r="GT42" s="128" t="s">
        <v>136</v>
      </c>
      <c r="GU42" s="128" t="s">
        <v>137</v>
      </c>
      <c r="GV42" s="128" t="s">
        <v>138</v>
      </c>
      <c r="GW42" s="152" t="s">
        <v>139</v>
      </c>
      <c r="GX42" s="135" t="s">
        <v>140</v>
      </c>
      <c r="GY42" s="331" t="s">
        <v>141</v>
      </c>
      <c r="GZ42" s="128" t="s">
        <v>142</v>
      </c>
      <c r="HA42" s="152" t="s">
        <v>143</v>
      </c>
      <c r="HB42" s="135" t="s">
        <v>364</v>
      </c>
      <c r="HC42" s="58"/>
      <c r="HD42" s="58"/>
      <c r="HE42" s="58"/>
      <c r="HF42" s="127" t="s">
        <v>133</v>
      </c>
      <c r="HG42" s="128" t="s">
        <v>134</v>
      </c>
      <c r="HH42" s="128" t="s">
        <v>135</v>
      </c>
      <c r="HI42" s="128" t="s">
        <v>136</v>
      </c>
      <c r="HJ42" s="128" t="s">
        <v>137</v>
      </c>
      <c r="HK42" s="128" t="s">
        <v>138</v>
      </c>
      <c r="HL42" s="152" t="s">
        <v>139</v>
      </c>
      <c r="HM42" s="135" t="s">
        <v>140</v>
      </c>
      <c r="HN42" s="331" t="s">
        <v>141</v>
      </c>
      <c r="HO42" s="128" t="s">
        <v>142</v>
      </c>
      <c r="HP42" s="152" t="s">
        <v>143</v>
      </c>
      <c r="HQ42" s="135" t="s">
        <v>364</v>
      </c>
      <c r="HR42" s="58"/>
      <c r="HS42" s="58"/>
      <c r="HT42" s="58"/>
      <c r="HU42" s="127" t="s">
        <v>133</v>
      </c>
      <c r="HV42" s="128" t="s">
        <v>134</v>
      </c>
      <c r="HW42" s="128" t="s">
        <v>135</v>
      </c>
      <c r="HX42" s="128" t="s">
        <v>136</v>
      </c>
      <c r="HY42" s="128" t="s">
        <v>137</v>
      </c>
      <c r="HZ42" s="128" t="s">
        <v>138</v>
      </c>
      <c r="IA42" s="152" t="s">
        <v>139</v>
      </c>
      <c r="IB42" s="135" t="s">
        <v>140</v>
      </c>
      <c r="IC42" s="331" t="s">
        <v>141</v>
      </c>
      <c r="ID42" s="128" t="s">
        <v>142</v>
      </c>
      <c r="IE42" s="152" t="s">
        <v>143</v>
      </c>
      <c r="IF42" s="135" t="s">
        <v>364</v>
      </c>
      <c r="IG42" s="58"/>
      <c r="IH42" s="58"/>
      <c r="II42" s="58"/>
      <c r="IJ42" s="127" t="s">
        <v>133</v>
      </c>
      <c r="IK42" s="128" t="s">
        <v>134</v>
      </c>
      <c r="IL42" s="128" t="s">
        <v>135</v>
      </c>
      <c r="IM42" s="128" t="s">
        <v>136</v>
      </c>
      <c r="IN42" s="128" t="s">
        <v>137</v>
      </c>
      <c r="IO42" s="128" t="s">
        <v>138</v>
      </c>
      <c r="IP42" s="152" t="s">
        <v>139</v>
      </c>
      <c r="IQ42" s="135" t="s">
        <v>140</v>
      </c>
      <c r="IR42" s="331" t="s">
        <v>141</v>
      </c>
      <c r="IS42" s="128" t="s">
        <v>142</v>
      </c>
      <c r="IT42" s="152" t="s">
        <v>143</v>
      </c>
      <c r="IU42" s="135" t="s">
        <v>364</v>
      </c>
      <c r="IV42" s="58"/>
      <c r="IW42" s="58"/>
      <c r="IX42" s="58"/>
      <c r="IY42" s="127" t="s">
        <v>133</v>
      </c>
      <c r="IZ42" s="128" t="s">
        <v>134</v>
      </c>
      <c r="JA42" s="128" t="s">
        <v>135</v>
      </c>
      <c r="JB42" s="128" t="s">
        <v>136</v>
      </c>
      <c r="JC42" s="128" t="s">
        <v>137</v>
      </c>
      <c r="JD42" s="128" t="s">
        <v>138</v>
      </c>
      <c r="JE42" s="152" t="s">
        <v>139</v>
      </c>
      <c r="JF42" s="135" t="s">
        <v>140</v>
      </c>
      <c r="JG42" s="331" t="s">
        <v>141</v>
      </c>
      <c r="JH42" s="128" t="s">
        <v>142</v>
      </c>
      <c r="JI42" s="152" t="s">
        <v>143</v>
      </c>
      <c r="JJ42" s="135" t="s">
        <v>364</v>
      </c>
      <c r="JK42" s="58"/>
      <c r="JL42" s="58"/>
      <c r="JM42" s="58"/>
      <c r="JN42" s="127" t="s">
        <v>133</v>
      </c>
      <c r="JO42" s="128" t="s">
        <v>134</v>
      </c>
      <c r="JP42" s="128" t="s">
        <v>135</v>
      </c>
      <c r="JQ42" s="128" t="s">
        <v>136</v>
      </c>
      <c r="JR42" s="128" t="s">
        <v>137</v>
      </c>
      <c r="JS42" s="128" t="s">
        <v>138</v>
      </c>
      <c r="JT42" s="152" t="s">
        <v>139</v>
      </c>
      <c r="JU42" s="135" t="s">
        <v>140</v>
      </c>
      <c r="JV42" s="331" t="s">
        <v>141</v>
      </c>
      <c r="JW42" s="128" t="s">
        <v>142</v>
      </c>
      <c r="JX42" s="152" t="s">
        <v>143</v>
      </c>
      <c r="JY42" s="135" t="s">
        <v>364</v>
      </c>
      <c r="JZ42" s="58"/>
      <c r="KA42" s="58"/>
      <c r="KB42" s="58"/>
      <c r="KC42" s="127" t="s">
        <v>133</v>
      </c>
      <c r="KD42" s="128" t="s">
        <v>134</v>
      </c>
      <c r="KE42" s="128" t="s">
        <v>135</v>
      </c>
      <c r="KF42" s="128" t="s">
        <v>136</v>
      </c>
      <c r="KG42" s="128" t="s">
        <v>137</v>
      </c>
      <c r="KH42" s="128" t="s">
        <v>138</v>
      </c>
      <c r="KI42" s="152" t="s">
        <v>139</v>
      </c>
      <c r="KJ42" s="135" t="s">
        <v>140</v>
      </c>
      <c r="KK42" s="331" t="s">
        <v>141</v>
      </c>
      <c r="KL42" s="128" t="s">
        <v>142</v>
      </c>
      <c r="KM42" s="152" t="s">
        <v>143</v>
      </c>
      <c r="KN42" s="135" t="s">
        <v>364</v>
      </c>
      <c r="KO42" s="58"/>
      <c r="KP42" s="58"/>
      <c r="KQ42" s="58"/>
      <c r="KR42" s="127" t="s">
        <v>133</v>
      </c>
      <c r="KS42" s="128" t="s">
        <v>134</v>
      </c>
      <c r="KT42" s="128" t="s">
        <v>135</v>
      </c>
      <c r="KU42" s="128" t="s">
        <v>136</v>
      </c>
      <c r="KV42" s="128" t="s">
        <v>137</v>
      </c>
      <c r="KW42" s="128" t="s">
        <v>138</v>
      </c>
      <c r="KX42" s="152" t="s">
        <v>139</v>
      </c>
      <c r="KY42" s="135" t="s">
        <v>140</v>
      </c>
      <c r="KZ42" s="331" t="s">
        <v>141</v>
      </c>
      <c r="LA42" s="128" t="s">
        <v>142</v>
      </c>
      <c r="LB42" s="152" t="s">
        <v>143</v>
      </c>
      <c r="LC42" s="135" t="s">
        <v>364</v>
      </c>
      <c r="LD42" s="347"/>
      <c r="LE42" s="58"/>
      <c r="LF42" s="58"/>
      <c r="LG42" s="127" t="s">
        <v>133</v>
      </c>
      <c r="LH42" s="128" t="s">
        <v>134</v>
      </c>
      <c r="LI42" s="128" t="s">
        <v>135</v>
      </c>
      <c r="LJ42" s="128" t="s">
        <v>136</v>
      </c>
      <c r="LK42" s="128" t="s">
        <v>137</v>
      </c>
      <c r="LL42" s="128" t="s">
        <v>138</v>
      </c>
      <c r="LM42" s="152" t="s">
        <v>139</v>
      </c>
      <c r="LN42" s="135" t="s">
        <v>140</v>
      </c>
      <c r="LO42" s="331" t="s">
        <v>141</v>
      </c>
      <c r="LP42" s="128" t="s">
        <v>142</v>
      </c>
      <c r="LQ42" s="152" t="s">
        <v>143</v>
      </c>
      <c r="LR42" s="135" t="s">
        <v>364</v>
      </c>
      <c r="LS42" s="347"/>
      <c r="LT42" s="58"/>
      <c r="LU42" s="58"/>
      <c r="LV42" s="127" t="s">
        <v>133</v>
      </c>
      <c r="LW42" s="128" t="s">
        <v>134</v>
      </c>
      <c r="LX42" s="128" t="s">
        <v>135</v>
      </c>
      <c r="LY42" s="128" t="s">
        <v>136</v>
      </c>
      <c r="LZ42" s="128" t="s">
        <v>137</v>
      </c>
      <c r="MA42" s="128" t="s">
        <v>138</v>
      </c>
      <c r="MB42" s="152" t="s">
        <v>139</v>
      </c>
      <c r="MC42" s="135" t="s">
        <v>140</v>
      </c>
      <c r="MD42" s="331" t="s">
        <v>141</v>
      </c>
      <c r="ME42" s="128" t="s">
        <v>142</v>
      </c>
      <c r="MF42" s="152" t="s">
        <v>143</v>
      </c>
      <c r="MG42" s="135" t="s">
        <v>364</v>
      </c>
      <c r="MH42" s="347"/>
      <c r="MI42" s="58"/>
      <c r="MJ42" s="58"/>
      <c r="MK42" s="485" t="s">
        <v>133</v>
      </c>
      <c r="ML42" s="486" t="s">
        <v>134</v>
      </c>
      <c r="MM42" s="486" t="s">
        <v>135</v>
      </c>
      <c r="MN42" s="486" t="s">
        <v>136</v>
      </c>
      <c r="MO42" s="486" t="s">
        <v>137</v>
      </c>
      <c r="MP42" s="486" t="s">
        <v>138</v>
      </c>
      <c r="MQ42" s="487" t="s">
        <v>139</v>
      </c>
      <c r="MR42" s="488" t="s">
        <v>140</v>
      </c>
      <c r="MS42" s="486" t="s">
        <v>141</v>
      </c>
      <c r="MT42" s="486" t="s">
        <v>142</v>
      </c>
      <c r="MU42" s="487" t="s">
        <v>143</v>
      </c>
      <c r="MV42" s="488" t="s">
        <v>364</v>
      </c>
      <c r="MW42" s="347"/>
    </row>
    <row r="43" spans="1:361">
      <c r="A43" s="347"/>
      <c r="B43" s="58"/>
      <c r="C43" s="58"/>
      <c r="D43" s="150">
        <v>1</v>
      </c>
      <c r="E43" s="124" t="s">
        <v>144</v>
      </c>
      <c r="F43" s="124" t="s">
        <v>144</v>
      </c>
      <c r="G43" s="118"/>
      <c r="H43" s="124"/>
      <c r="I43" s="124"/>
      <c r="J43" s="151" t="s">
        <v>144</v>
      </c>
      <c r="K43" s="118" t="str">
        <f>IFERROR(IF(J43&gt;=5,VLOOKUP(J43,Brutos!$K$3:$AE$10,MATCH(I43,Brutos!$K$3:$AE$3,0),0),0),"")</f>
        <v/>
      </c>
      <c r="L43" s="124"/>
      <c r="M43" s="124"/>
      <c r="N43" s="125" t="str">
        <f>IF(SUMPRODUCT((H43)*(I43)*(L43))=0,"",SUMPRODUCT((H43)*(I43)*(L43)))</f>
        <v/>
      </c>
      <c r="O43" s="153"/>
      <c r="P43" s="58"/>
      <c r="Q43" s="58"/>
      <c r="R43" s="58"/>
      <c r="S43" s="150">
        <v>1</v>
      </c>
      <c r="T43" s="124" t="s">
        <v>144</v>
      </c>
      <c r="U43" s="124" t="s">
        <v>144</v>
      </c>
      <c r="V43" s="118"/>
      <c r="W43" s="124"/>
      <c r="X43" s="124"/>
      <c r="Y43" s="151" t="s">
        <v>144</v>
      </c>
      <c r="Z43" s="118" t="str">
        <f>IFERROR(IF(Y43&gt;=5,VLOOKUP(Y43,Brutos!$K$3:$AE$10,MATCH(X43,Brutos!$K$3:$AE$3,0),0),0),"")</f>
        <v/>
      </c>
      <c r="AA43" s="124"/>
      <c r="AB43" s="124"/>
      <c r="AC43" s="125" t="str">
        <f>IF(SUMPRODUCT((W43)*(X43)*(AA43))=0,"",SUMPRODUCT((W43)*(X43)*(AA43)))</f>
        <v/>
      </c>
      <c r="AD43" s="153"/>
      <c r="AE43" s="58"/>
      <c r="AF43" s="58"/>
      <c r="AG43" s="58"/>
      <c r="AH43" s="150">
        <v>1</v>
      </c>
      <c r="AI43" s="124" t="s">
        <v>144</v>
      </c>
      <c r="AJ43" s="124" t="s">
        <v>144</v>
      </c>
      <c r="AK43" s="118"/>
      <c r="AL43" s="124"/>
      <c r="AM43" s="124"/>
      <c r="AN43" s="151" t="s">
        <v>144</v>
      </c>
      <c r="AO43" s="118" t="str">
        <f>IFERROR(IF(AN43&gt;=5,VLOOKUP(AN43,Brutos!$K$3:$AE$10,MATCH(AM43,Brutos!$K$3:$AE$3,0),0),0),"")</f>
        <v/>
      </c>
      <c r="AP43" s="124"/>
      <c r="AQ43" s="124"/>
      <c r="AR43" s="125" t="str">
        <f>IF(SUMPRODUCT((AL43)*(AM43)*(AP43))=0,"",SUMPRODUCT((AL43)*(AM43)*(AP43)))</f>
        <v/>
      </c>
      <c r="AS43" s="153"/>
      <c r="AT43" s="58"/>
      <c r="AU43" s="58"/>
      <c r="AV43" s="58"/>
      <c r="AW43" s="150">
        <v>1</v>
      </c>
      <c r="AX43" s="124" t="s">
        <v>144</v>
      </c>
      <c r="AY43" s="124" t="s">
        <v>144</v>
      </c>
      <c r="AZ43" s="118"/>
      <c r="BA43" s="124"/>
      <c r="BB43" s="124"/>
      <c r="BC43" s="151" t="s">
        <v>144</v>
      </c>
      <c r="BD43" s="118" t="str">
        <f>IFERROR(IF(BC43&gt;=5,VLOOKUP(BC43,Brutos!$K$3:$AE$10,MATCH(BB43,Brutos!$K$3:$AE$3,0),0),0),"")</f>
        <v/>
      </c>
      <c r="BE43" s="124"/>
      <c r="BF43" s="124"/>
      <c r="BG43" s="125" t="str">
        <f>IF(SUMPRODUCT((BA43)*(BB43)*(BE43))=0,"",SUMPRODUCT((BA43)*(BB43)*(BE43)))</f>
        <v/>
      </c>
      <c r="BH43" s="153"/>
      <c r="BI43" s="58"/>
      <c r="BJ43" s="58"/>
      <c r="BK43" s="58"/>
      <c r="BL43" s="150">
        <v>1</v>
      </c>
      <c r="BM43" s="124" t="s">
        <v>144</v>
      </c>
      <c r="BN43" s="124" t="s">
        <v>144</v>
      </c>
      <c r="BO43" s="118"/>
      <c r="BP43" s="124"/>
      <c r="BQ43" s="124"/>
      <c r="BR43" s="151" t="s">
        <v>144</v>
      </c>
      <c r="BS43" s="118" t="str">
        <f>IFERROR(IF(BR43&gt;=5,VLOOKUP(BR43,Brutos!$K$3:$AE$10,MATCH(BQ43,Brutos!$K$3:$AE$3,0),0),0),"")</f>
        <v/>
      </c>
      <c r="BT43" s="124"/>
      <c r="BU43" s="124"/>
      <c r="BV43" s="125" t="str">
        <f>IF(SUMPRODUCT((BP43)*(BQ43)*(BT43))=0,"",SUMPRODUCT((BP43)*(BQ43)*(BT43)))</f>
        <v/>
      </c>
      <c r="BW43" s="153"/>
      <c r="BX43" s="58"/>
      <c r="BY43" s="58"/>
      <c r="BZ43" s="58"/>
      <c r="CA43" s="150">
        <v>1</v>
      </c>
      <c r="CB43" s="124" t="s">
        <v>144</v>
      </c>
      <c r="CC43" s="124" t="s">
        <v>144</v>
      </c>
      <c r="CD43" s="118"/>
      <c r="CE43" s="124"/>
      <c r="CF43" s="124"/>
      <c r="CG43" s="151" t="s">
        <v>144</v>
      </c>
      <c r="CH43" s="118" t="str">
        <f>IFERROR(IF(CG43&gt;=5,VLOOKUP(CG43,Brutos!$K$3:$AE$10,MATCH(CF43,Brutos!$K$3:$AE$3,0),0),0),"")</f>
        <v/>
      </c>
      <c r="CI43" s="124"/>
      <c r="CJ43" s="124"/>
      <c r="CK43" s="125" t="str">
        <f>IF(SUMPRODUCT((CE43)*(CF43)*(CI43))=0,"",SUMPRODUCT((CE43)*(CF43)*(CI43)))</f>
        <v/>
      </c>
      <c r="CL43" s="153"/>
      <c r="CM43" s="58"/>
      <c r="CN43" s="58"/>
      <c r="CO43" s="58"/>
      <c r="CP43" s="150">
        <v>1</v>
      </c>
      <c r="CQ43" s="124" t="s">
        <v>144</v>
      </c>
      <c r="CR43" s="124" t="s">
        <v>144</v>
      </c>
      <c r="CS43" s="118"/>
      <c r="CT43" s="124"/>
      <c r="CU43" s="124"/>
      <c r="CV43" s="151" t="s">
        <v>144</v>
      </c>
      <c r="CW43" s="118" t="str">
        <f>IFERROR(IF(CV43&gt;=5,VLOOKUP(CV43,Brutos!$K$3:$AE$10,MATCH(CU43,Brutos!$K$3:$AE$3,0),0),0),"")</f>
        <v/>
      </c>
      <c r="CX43" s="124"/>
      <c r="CY43" s="124"/>
      <c r="CZ43" s="125" t="str">
        <f>IF(SUMPRODUCT((CT43)*(CU43)*(CX43))=0,"",SUMPRODUCT((CT43)*(CU43)*(CX43)))</f>
        <v/>
      </c>
      <c r="DA43" s="153"/>
      <c r="DB43" s="58"/>
      <c r="DC43" s="58"/>
      <c r="DD43" s="58"/>
      <c r="DE43" s="150">
        <v>1</v>
      </c>
      <c r="DF43" s="124" t="s">
        <v>144</v>
      </c>
      <c r="DG43" s="124" t="s">
        <v>144</v>
      </c>
      <c r="DH43" s="118"/>
      <c r="DI43" s="124"/>
      <c r="DJ43" s="124"/>
      <c r="DK43" s="151" t="s">
        <v>144</v>
      </c>
      <c r="DL43" s="118" t="str">
        <f>IFERROR(IF(DK43&gt;=5,VLOOKUP(DK43,Brutos!$K$3:$AE$10,MATCH(DJ43,Brutos!$K$3:$AE$3,0),0),0),"")</f>
        <v/>
      </c>
      <c r="DM43" s="124"/>
      <c r="DN43" s="124"/>
      <c r="DO43" s="125" t="str">
        <f>IF(SUMPRODUCT((DI43)*(DJ43)*(DM43))=0,"",SUMPRODUCT((DI43)*(DJ43)*(DM43)))</f>
        <v/>
      </c>
      <c r="DP43" s="153"/>
      <c r="DQ43" s="58"/>
      <c r="DR43" s="58"/>
      <c r="DS43" s="58"/>
      <c r="DT43" s="150">
        <v>1</v>
      </c>
      <c r="DU43" s="124" t="s">
        <v>144</v>
      </c>
      <c r="DV43" s="124" t="s">
        <v>144</v>
      </c>
      <c r="DW43" s="118"/>
      <c r="DX43" s="124"/>
      <c r="DY43" s="124"/>
      <c r="DZ43" s="151" t="s">
        <v>144</v>
      </c>
      <c r="EA43" s="118" t="str">
        <f>IFERROR(IF(DZ43&gt;=5,VLOOKUP(DZ43,Brutos!$K$3:$AE$10,MATCH(DY43,Brutos!$K$3:$AE$3,0),0),0),"")</f>
        <v/>
      </c>
      <c r="EB43" s="124"/>
      <c r="EC43" s="124"/>
      <c r="ED43" s="125" t="str">
        <f>IF(SUMPRODUCT((DX43)*(DY43)*(EB43))=0,"",SUMPRODUCT((DX43)*(DY43)*(EB43)))</f>
        <v/>
      </c>
      <c r="EE43" s="153"/>
      <c r="EF43" s="58"/>
      <c r="EG43" s="58"/>
      <c r="EH43" s="58"/>
      <c r="EI43" s="150">
        <v>1</v>
      </c>
      <c r="EJ43" s="124" t="s">
        <v>144</v>
      </c>
      <c r="EK43" s="124" t="s">
        <v>144</v>
      </c>
      <c r="EL43" s="118"/>
      <c r="EM43" s="124"/>
      <c r="EN43" s="124"/>
      <c r="EO43" s="151" t="s">
        <v>144</v>
      </c>
      <c r="EP43" s="118" t="str">
        <f>IFERROR(IF(EO43&gt;=5,VLOOKUP(EO43,Brutos!$K$3:$AE$10,MATCH(EN43,Brutos!$K$3:$AE$3,0),0),0),"")</f>
        <v/>
      </c>
      <c r="EQ43" s="124"/>
      <c r="ER43" s="124"/>
      <c r="ES43" s="125" t="str">
        <f>IF(SUMPRODUCT((EM43)*(EN43)*(EQ43))=0,"",SUMPRODUCT((EM43)*(EN43)*(EQ43)))</f>
        <v/>
      </c>
      <c r="ET43" s="153"/>
      <c r="EU43" s="58"/>
      <c r="EV43" s="58"/>
      <c r="EW43" s="58"/>
      <c r="EX43" s="150">
        <v>1</v>
      </c>
      <c r="EY43" s="124" t="s">
        <v>144</v>
      </c>
      <c r="EZ43" s="124" t="s">
        <v>144</v>
      </c>
      <c r="FA43" s="118"/>
      <c r="FB43" s="124"/>
      <c r="FC43" s="124"/>
      <c r="FD43" s="151" t="s">
        <v>144</v>
      </c>
      <c r="FE43" s="118" t="str">
        <f>IFERROR(IF(FD43&gt;=5,VLOOKUP(FD43,Brutos!$K$3:$AE$10,MATCH(FC43,Brutos!$K$3:$AE$3,0),0),0),"")</f>
        <v/>
      </c>
      <c r="FF43" s="124"/>
      <c r="FG43" s="124"/>
      <c r="FH43" s="125" t="str">
        <f>IF(SUMPRODUCT((FB43)*(FC43)*(FF43))=0,"",SUMPRODUCT((FB43)*(FC43)*(FF43)))</f>
        <v/>
      </c>
      <c r="FI43" s="153"/>
      <c r="FJ43" s="58"/>
      <c r="FK43" s="58"/>
      <c r="FL43" s="58"/>
      <c r="FM43" s="150">
        <v>1</v>
      </c>
      <c r="FN43" s="124" t="s">
        <v>144</v>
      </c>
      <c r="FO43" s="124" t="s">
        <v>144</v>
      </c>
      <c r="FP43" s="118"/>
      <c r="FQ43" s="124"/>
      <c r="FR43" s="124"/>
      <c r="FS43" s="151" t="s">
        <v>144</v>
      </c>
      <c r="FT43" s="118" t="str">
        <f>IFERROR(IF(FS43&gt;=5,VLOOKUP(FS43,Brutos!$K$3:$AE$10,MATCH(FR43,Brutos!$K$3:$AE$3,0),0),0),"")</f>
        <v/>
      </c>
      <c r="FU43" s="124"/>
      <c r="FV43" s="124"/>
      <c r="FW43" s="125" t="str">
        <f>IF(SUMPRODUCT((FQ43)*(FR43)*(FU43))=0,"",SUMPRODUCT((FQ43)*(FR43)*(FU43)))</f>
        <v/>
      </c>
      <c r="FX43" s="153"/>
      <c r="FY43" s="58"/>
      <c r="FZ43" s="58"/>
      <c r="GA43" s="58"/>
      <c r="GB43" s="150">
        <v>1</v>
      </c>
      <c r="GC43" s="124" t="s">
        <v>144</v>
      </c>
      <c r="GD43" s="124" t="s">
        <v>144</v>
      </c>
      <c r="GE43" s="118"/>
      <c r="GF43" s="124"/>
      <c r="GG43" s="124"/>
      <c r="GH43" s="151" t="s">
        <v>144</v>
      </c>
      <c r="GI43" s="118" t="str">
        <f>IFERROR(IF(GH43&gt;=5,VLOOKUP(GH43,Brutos!$K$3:$AE$10,MATCH(GG43,Brutos!$K$3:$AE$3,0),0),0),"")</f>
        <v/>
      </c>
      <c r="GJ43" s="124"/>
      <c r="GK43" s="124"/>
      <c r="GL43" s="125" t="str">
        <f>IF(SUMPRODUCT((GF43)*(GG43)*(GJ43))=0,"",SUMPRODUCT((GF43)*(GG43)*(GJ43)))</f>
        <v/>
      </c>
      <c r="GM43" s="153"/>
      <c r="GN43" s="58"/>
      <c r="GO43" s="58"/>
      <c r="GP43" s="58"/>
      <c r="GQ43" s="150">
        <v>1</v>
      </c>
      <c r="GR43" s="124" t="s">
        <v>144</v>
      </c>
      <c r="GS43" s="124" t="s">
        <v>144</v>
      </c>
      <c r="GT43" s="118"/>
      <c r="GU43" s="124"/>
      <c r="GV43" s="124"/>
      <c r="GW43" s="151" t="s">
        <v>144</v>
      </c>
      <c r="GX43" s="118" t="str">
        <f>IFERROR(IF(GW43&gt;=5,VLOOKUP(GW43,Brutos!$K$3:$AE$10,MATCH(GV43,Brutos!$K$3:$AE$3,0),0),0),"")</f>
        <v/>
      </c>
      <c r="GY43" s="124"/>
      <c r="GZ43" s="124"/>
      <c r="HA43" s="125" t="str">
        <f>IF(SUMPRODUCT((GU43)*(GV43)*(GY43))=0,"",SUMPRODUCT((GU43)*(GV43)*(GY43)))</f>
        <v/>
      </c>
      <c r="HB43" s="153"/>
      <c r="HC43" s="58"/>
      <c r="HD43" s="58"/>
      <c r="HE43" s="58"/>
      <c r="HF43" s="150">
        <v>1</v>
      </c>
      <c r="HG43" s="124" t="s">
        <v>144</v>
      </c>
      <c r="HH43" s="124" t="s">
        <v>144</v>
      </c>
      <c r="HI43" s="118"/>
      <c r="HJ43" s="124"/>
      <c r="HK43" s="124"/>
      <c r="HL43" s="151" t="s">
        <v>144</v>
      </c>
      <c r="HM43" s="118" t="str">
        <f>IFERROR(IF(HL43&gt;=5,VLOOKUP(HL43,Brutos!$K$3:$AE$10,MATCH(HK43,Brutos!$K$3:$AE$3,0),0),0),"")</f>
        <v/>
      </c>
      <c r="HN43" s="124"/>
      <c r="HO43" s="124"/>
      <c r="HP43" s="125" t="str">
        <f>IF(SUMPRODUCT((HJ43)*(HK43)*(HN43))=0,"",SUMPRODUCT((HJ43)*(HK43)*(HN43)))</f>
        <v/>
      </c>
      <c r="HQ43" s="153"/>
      <c r="HR43" s="58"/>
      <c r="HS43" s="58"/>
      <c r="HT43" s="58"/>
      <c r="HU43" s="150">
        <v>1</v>
      </c>
      <c r="HV43" s="124" t="s">
        <v>144</v>
      </c>
      <c r="HW43" s="124" t="s">
        <v>144</v>
      </c>
      <c r="HX43" s="118"/>
      <c r="HY43" s="124"/>
      <c r="HZ43" s="124"/>
      <c r="IA43" s="151" t="s">
        <v>144</v>
      </c>
      <c r="IB43" s="118" t="str">
        <f>IFERROR(IF(IA43&gt;=5,VLOOKUP(IA43,Brutos!$K$3:$AE$10,MATCH(HZ43,Brutos!$K$3:$AE$3,0),0),0),"")</f>
        <v/>
      </c>
      <c r="IC43" s="124"/>
      <c r="ID43" s="124"/>
      <c r="IE43" s="125" t="str">
        <f>IF(SUMPRODUCT((HY43)*(HZ43)*(IC43))=0,"",SUMPRODUCT((HY43)*(HZ43)*(IC43)))</f>
        <v/>
      </c>
      <c r="IF43" s="153"/>
      <c r="IG43" s="58"/>
      <c r="IH43" s="58"/>
      <c r="II43" s="58"/>
      <c r="IJ43" s="150">
        <v>1</v>
      </c>
      <c r="IK43" s="124" t="s">
        <v>144</v>
      </c>
      <c r="IL43" s="124" t="s">
        <v>144</v>
      </c>
      <c r="IM43" s="118"/>
      <c r="IN43" s="124"/>
      <c r="IO43" s="124"/>
      <c r="IP43" s="151" t="s">
        <v>144</v>
      </c>
      <c r="IQ43" s="118" t="str">
        <f>IFERROR(IF(IP43&gt;=5,VLOOKUP(IP43,Brutos!$K$3:$AE$10,MATCH(IO43,Brutos!$K$3:$AE$3,0),0),0),"")</f>
        <v/>
      </c>
      <c r="IR43" s="124"/>
      <c r="IS43" s="124"/>
      <c r="IT43" s="125" t="str">
        <f>IF(SUMPRODUCT((IN43)*(IO43)*(IR43))=0,"",SUMPRODUCT((IN43)*(IO43)*(IR43)))</f>
        <v/>
      </c>
      <c r="IU43" s="153"/>
      <c r="IV43" s="58"/>
      <c r="IW43" s="58"/>
      <c r="IX43" s="58"/>
      <c r="IY43" s="150">
        <v>1</v>
      </c>
      <c r="IZ43" s="124" t="s">
        <v>144</v>
      </c>
      <c r="JA43" s="124" t="s">
        <v>144</v>
      </c>
      <c r="JB43" s="118"/>
      <c r="JC43" s="124"/>
      <c r="JD43" s="124"/>
      <c r="JE43" s="151" t="s">
        <v>144</v>
      </c>
      <c r="JF43" s="118" t="str">
        <f>IFERROR(IF(JE43&gt;=5,VLOOKUP(JE43,Brutos!$K$3:$AE$10,MATCH(JD43,Brutos!$K$3:$AE$3,0),0),0),"")</f>
        <v/>
      </c>
      <c r="JG43" s="124"/>
      <c r="JH43" s="124"/>
      <c r="JI43" s="125" t="str">
        <f>IF(SUMPRODUCT((JC43)*(JD43)*(JG43))=0,"",SUMPRODUCT((JC43)*(JD43)*(JG43)))</f>
        <v/>
      </c>
      <c r="JJ43" s="153"/>
      <c r="JK43" s="58"/>
      <c r="JL43" s="58"/>
      <c r="JM43" s="58"/>
      <c r="JN43" s="150">
        <v>1</v>
      </c>
      <c r="JO43" s="124" t="s">
        <v>144</v>
      </c>
      <c r="JP43" s="124" t="s">
        <v>144</v>
      </c>
      <c r="JQ43" s="118"/>
      <c r="JR43" s="124"/>
      <c r="JS43" s="124"/>
      <c r="JT43" s="151" t="s">
        <v>144</v>
      </c>
      <c r="JU43" s="118" t="str">
        <f>IFERROR(IF(JT43&gt;=5,VLOOKUP(JT43,Brutos!$K$3:$AE$10,MATCH(JS43,Brutos!$K$3:$AE$3,0),0),0),"")</f>
        <v/>
      </c>
      <c r="JV43" s="124"/>
      <c r="JW43" s="124"/>
      <c r="JX43" s="125" t="str">
        <f>IF(SUMPRODUCT((JR43)*(JS43)*(JV43))=0,"",SUMPRODUCT((JR43)*(JS43)*(JV43)))</f>
        <v/>
      </c>
      <c r="JY43" s="153"/>
      <c r="JZ43" s="58"/>
      <c r="KA43" s="58"/>
      <c r="KB43" s="58"/>
      <c r="KC43" s="150">
        <v>1</v>
      </c>
      <c r="KD43" s="124" t="s">
        <v>144</v>
      </c>
      <c r="KE43" s="124" t="s">
        <v>144</v>
      </c>
      <c r="KF43" s="118"/>
      <c r="KG43" s="124"/>
      <c r="KH43" s="124"/>
      <c r="KI43" s="151" t="s">
        <v>144</v>
      </c>
      <c r="KJ43" s="118" t="str">
        <f>IFERROR(IF(KI43&gt;=5,VLOOKUP(KI43,Brutos!$K$3:$AE$10,MATCH(KH43,Brutos!$K$3:$AE$3,0),0),0),"")</f>
        <v/>
      </c>
      <c r="KK43" s="124"/>
      <c r="KL43" s="124"/>
      <c r="KM43" s="125" t="str">
        <f>IF(SUMPRODUCT((KG43)*(KH43)*(KK43))=0,"",SUMPRODUCT((KG43)*(KH43)*(KK43)))</f>
        <v/>
      </c>
      <c r="KN43" s="153"/>
      <c r="KO43" s="58"/>
      <c r="KP43" s="58"/>
      <c r="KQ43" s="58"/>
      <c r="KR43" s="150">
        <v>1</v>
      </c>
      <c r="KS43" s="124" t="s">
        <v>144</v>
      </c>
      <c r="KT43" s="124" t="s">
        <v>144</v>
      </c>
      <c r="KU43" s="118"/>
      <c r="KV43" s="124"/>
      <c r="KW43" s="124"/>
      <c r="KX43" s="151" t="s">
        <v>144</v>
      </c>
      <c r="KY43" s="118" t="str">
        <f>IFERROR(IF(KX43&gt;=5,VLOOKUP(KX43,Brutos!$K$3:$AE$10,MATCH(KW43,Brutos!$K$3:$AE$3,0),0),0),"")</f>
        <v/>
      </c>
      <c r="KZ43" s="124"/>
      <c r="LA43" s="124"/>
      <c r="LB43" s="125" t="str">
        <f>IF(SUMPRODUCT((KV43)*(KW43)*(KZ43))=0,"",SUMPRODUCT((KV43)*(KW43)*(KZ43)))</f>
        <v/>
      </c>
      <c r="LC43" s="153"/>
      <c r="LD43" s="347"/>
      <c r="LE43" s="58"/>
      <c r="LF43" s="58"/>
      <c r="LG43" s="150">
        <v>1</v>
      </c>
      <c r="LH43" s="124" t="s">
        <v>144</v>
      </c>
      <c r="LI43" s="124" t="s">
        <v>144</v>
      </c>
      <c r="LJ43" s="118"/>
      <c r="LK43" s="124"/>
      <c r="LL43" s="124"/>
      <c r="LM43" s="151" t="s">
        <v>144</v>
      </c>
      <c r="LN43" s="118" t="str">
        <f>IFERROR(IF(LM43&gt;=5,VLOOKUP(LM43,Brutos!$K$3:$AE$10,MATCH(LL43,Brutos!$K$3:$AE$3,0),0),0),"")</f>
        <v/>
      </c>
      <c r="LO43" s="124"/>
      <c r="LP43" s="124"/>
      <c r="LQ43" s="125" t="str">
        <f>IF(SUMPRODUCT((LK43)*(LL43)*(LO43))=0,"",SUMPRODUCT((LK43)*(LL43)*(LO43)))</f>
        <v/>
      </c>
      <c r="LR43" s="153"/>
      <c r="LS43" s="347"/>
      <c r="LT43" s="58"/>
      <c r="LU43" s="58"/>
      <c r="LV43" s="150">
        <v>1</v>
      </c>
      <c r="LW43" s="124" t="s">
        <v>144</v>
      </c>
      <c r="LX43" s="124" t="s">
        <v>144</v>
      </c>
      <c r="LY43" s="118"/>
      <c r="LZ43" s="124"/>
      <c r="MA43" s="124"/>
      <c r="MB43" s="151" t="s">
        <v>144</v>
      </c>
      <c r="MC43" s="118" t="str">
        <f>IFERROR(IF(MB43&gt;=5,VLOOKUP(MB43,Brutos!$K$3:$AE$10,MATCH(MA43,Brutos!$K$3:$AE$3,0),0),0),"")</f>
        <v/>
      </c>
      <c r="MD43" s="124"/>
      <c r="ME43" s="124"/>
      <c r="MF43" s="125" t="str">
        <f>IF(SUMPRODUCT((LZ43)*(MA43)*(MD43))=0,"",SUMPRODUCT((LZ43)*(MA43)*(MD43)))</f>
        <v/>
      </c>
      <c r="MG43" s="153"/>
      <c r="MH43" s="347"/>
      <c r="MI43" s="58"/>
      <c r="MJ43" s="58"/>
      <c r="MK43" s="489">
        <v>1</v>
      </c>
      <c r="ML43" s="490" t="s">
        <v>144</v>
      </c>
      <c r="MM43" s="490" t="s">
        <v>144</v>
      </c>
      <c r="MN43" s="491"/>
      <c r="MO43" s="490"/>
      <c r="MP43" s="490"/>
      <c r="MQ43" s="492" t="s">
        <v>144</v>
      </c>
      <c r="MR43" s="491"/>
      <c r="MS43" s="490"/>
      <c r="MT43" s="490"/>
      <c r="MU43" s="493"/>
      <c r="MV43" s="494"/>
      <c r="MW43" s="347"/>
    </row>
    <row r="44" spans="1:361">
      <c r="A44" s="347"/>
      <c r="B44" s="58"/>
      <c r="C44" s="58"/>
      <c r="D44" s="63">
        <v>2</v>
      </c>
      <c r="E44" s="64" t="s">
        <v>144</v>
      </c>
      <c r="F44" s="64" t="s">
        <v>144</v>
      </c>
      <c r="G44" s="65"/>
      <c r="H44" s="64"/>
      <c r="I44" s="64"/>
      <c r="J44" s="65" t="s">
        <v>144</v>
      </c>
      <c r="K44" s="65" t="str">
        <f>IFERROR(IF(J44&gt;=5,VLOOKUP(J44,Brutos!$K$3:$AE$10,MATCH(I44,Brutos!$K$3:$AE$3,0),0),0),"")</f>
        <v/>
      </c>
      <c r="L44" s="64"/>
      <c r="M44" s="64"/>
      <c r="N44" s="74" t="str">
        <f t="shared" ref="N44:N62" si="23">IF(SUMPRODUCT((H44)*(I44)*(L44))=0,"",SUMPRODUCT((H44)*(I44)*(L44)))</f>
        <v/>
      </c>
      <c r="O44" s="66"/>
      <c r="P44" s="58"/>
      <c r="Q44" s="58"/>
      <c r="R44" s="58"/>
      <c r="S44" s="63">
        <v>2</v>
      </c>
      <c r="T44" s="64" t="s">
        <v>144</v>
      </c>
      <c r="U44" s="64" t="s">
        <v>144</v>
      </c>
      <c r="V44" s="65"/>
      <c r="W44" s="64"/>
      <c r="X44" s="64"/>
      <c r="Y44" s="65" t="s">
        <v>144</v>
      </c>
      <c r="Z44" s="65" t="str">
        <f>IFERROR(IF(Y44&gt;=5,VLOOKUP(Y44,Brutos!$K$3:$AE$10,MATCH(X44,Brutos!$K$3:$AE$3,0),0),0),"")</f>
        <v/>
      </c>
      <c r="AA44" s="64"/>
      <c r="AB44" s="64"/>
      <c r="AC44" s="74" t="str">
        <f t="shared" ref="AC44:AC62" si="24">IF(SUMPRODUCT((W44)*(X44)*(AA44))=0,"",SUMPRODUCT((W44)*(X44)*(AA44)))</f>
        <v/>
      </c>
      <c r="AD44" s="66"/>
      <c r="AE44" s="58"/>
      <c r="AF44" s="58"/>
      <c r="AG44" s="58"/>
      <c r="AH44" s="63">
        <v>2</v>
      </c>
      <c r="AI44" s="64" t="s">
        <v>144</v>
      </c>
      <c r="AJ44" s="64" t="s">
        <v>144</v>
      </c>
      <c r="AK44" s="65"/>
      <c r="AL44" s="64"/>
      <c r="AM44" s="64"/>
      <c r="AN44" s="65" t="s">
        <v>144</v>
      </c>
      <c r="AO44" s="65" t="str">
        <f>IFERROR(IF(AN44&gt;=5,VLOOKUP(AN44,Brutos!$K$3:$AE$10,MATCH(AM44,Brutos!$K$3:$AE$3,0),0),0),"")</f>
        <v/>
      </c>
      <c r="AP44" s="64"/>
      <c r="AQ44" s="64"/>
      <c r="AR44" s="74" t="str">
        <f t="shared" ref="AR44:AR62" si="25">IF(SUMPRODUCT((AL44)*(AM44)*(AP44))=0,"",SUMPRODUCT((AL44)*(AM44)*(AP44)))</f>
        <v/>
      </c>
      <c r="AS44" s="66"/>
      <c r="AT44" s="58"/>
      <c r="AU44" s="58"/>
      <c r="AV44" s="58"/>
      <c r="AW44" s="63">
        <v>2</v>
      </c>
      <c r="AX44" s="64" t="s">
        <v>144</v>
      </c>
      <c r="AY44" s="64" t="s">
        <v>144</v>
      </c>
      <c r="AZ44" s="65"/>
      <c r="BA44" s="64"/>
      <c r="BB44" s="64"/>
      <c r="BC44" s="65" t="s">
        <v>144</v>
      </c>
      <c r="BD44" s="65" t="str">
        <f>IFERROR(IF(BC44&gt;=5,VLOOKUP(BC44,Brutos!$K$3:$AE$10,MATCH(BB44,Brutos!$K$3:$AE$3,0),0),0),"")</f>
        <v/>
      </c>
      <c r="BE44" s="64"/>
      <c r="BF44" s="64"/>
      <c r="BG44" s="74" t="str">
        <f t="shared" ref="BG44:BG62" si="26">IF(SUMPRODUCT((BA44)*(BB44)*(BE44))=0,"",SUMPRODUCT((BA44)*(BB44)*(BE44)))</f>
        <v/>
      </c>
      <c r="BH44" s="66"/>
      <c r="BI44" s="58"/>
      <c r="BJ44" s="58"/>
      <c r="BK44" s="58"/>
      <c r="BL44" s="63">
        <v>2</v>
      </c>
      <c r="BM44" s="64" t="s">
        <v>144</v>
      </c>
      <c r="BN44" s="64" t="s">
        <v>144</v>
      </c>
      <c r="BO44" s="65"/>
      <c r="BP44" s="64"/>
      <c r="BQ44" s="64"/>
      <c r="BR44" s="65" t="s">
        <v>144</v>
      </c>
      <c r="BS44" s="65" t="str">
        <f>IFERROR(IF(BR44&gt;=5,VLOOKUP(BR44,Brutos!$K$3:$AE$10,MATCH(BQ44,Brutos!$K$3:$AE$3,0),0),0),"")</f>
        <v/>
      </c>
      <c r="BT44" s="64"/>
      <c r="BU44" s="64"/>
      <c r="BV44" s="74" t="str">
        <f t="shared" ref="BV44:BV62" si="27">IF(SUMPRODUCT((BP44)*(BQ44)*(BT44))=0,"",SUMPRODUCT((BP44)*(BQ44)*(BT44)))</f>
        <v/>
      </c>
      <c r="BW44" s="66"/>
      <c r="BX44" s="58"/>
      <c r="BY44" s="58"/>
      <c r="BZ44" s="58"/>
      <c r="CA44" s="63">
        <v>2</v>
      </c>
      <c r="CB44" s="64" t="s">
        <v>144</v>
      </c>
      <c r="CC44" s="64" t="s">
        <v>144</v>
      </c>
      <c r="CD44" s="65"/>
      <c r="CE44" s="64"/>
      <c r="CF44" s="64"/>
      <c r="CG44" s="65" t="s">
        <v>144</v>
      </c>
      <c r="CH44" s="65" t="str">
        <f>IFERROR(IF(CG44&gt;=5,VLOOKUP(CG44,Brutos!$K$3:$AE$10,MATCH(CF44,Brutos!$K$3:$AE$3,0),0),0),"")</f>
        <v/>
      </c>
      <c r="CI44" s="64"/>
      <c r="CJ44" s="64"/>
      <c r="CK44" s="74" t="str">
        <f t="shared" ref="CK44:CK62" si="28">IF(SUMPRODUCT((CE44)*(CF44)*(CI44))=0,"",SUMPRODUCT((CE44)*(CF44)*(CI44)))</f>
        <v/>
      </c>
      <c r="CL44" s="66"/>
      <c r="CM44" s="58"/>
      <c r="CN44" s="58"/>
      <c r="CO44" s="58"/>
      <c r="CP44" s="63">
        <v>2</v>
      </c>
      <c r="CQ44" s="64" t="s">
        <v>144</v>
      </c>
      <c r="CR44" s="64" t="s">
        <v>144</v>
      </c>
      <c r="CS44" s="65"/>
      <c r="CT44" s="64"/>
      <c r="CU44" s="64"/>
      <c r="CV44" s="65" t="s">
        <v>144</v>
      </c>
      <c r="CW44" s="65" t="str">
        <f>IFERROR(IF(CV44&gt;=5,VLOOKUP(CV44,Brutos!$K$3:$AE$10,MATCH(CU44,Brutos!$K$3:$AE$3,0),0),0),"")</f>
        <v/>
      </c>
      <c r="CX44" s="64"/>
      <c r="CY44" s="64"/>
      <c r="CZ44" s="74" t="str">
        <f t="shared" ref="CZ44:CZ62" si="29">IF(SUMPRODUCT((CT44)*(CU44)*(CX44))=0,"",SUMPRODUCT((CT44)*(CU44)*(CX44)))</f>
        <v/>
      </c>
      <c r="DA44" s="66"/>
      <c r="DB44" s="58"/>
      <c r="DC44" s="58"/>
      <c r="DD44" s="58"/>
      <c r="DE44" s="63">
        <v>2</v>
      </c>
      <c r="DF44" s="64" t="s">
        <v>144</v>
      </c>
      <c r="DG44" s="64" t="s">
        <v>144</v>
      </c>
      <c r="DH44" s="65"/>
      <c r="DI44" s="64"/>
      <c r="DJ44" s="64"/>
      <c r="DK44" s="65" t="s">
        <v>144</v>
      </c>
      <c r="DL44" s="65" t="str">
        <f>IFERROR(IF(DK44&gt;=5,VLOOKUP(DK44,Brutos!$K$3:$AE$10,MATCH(DJ44,Brutos!$K$3:$AE$3,0),0),0),"")</f>
        <v/>
      </c>
      <c r="DM44" s="64"/>
      <c r="DN44" s="64"/>
      <c r="DO44" s="74" t="str">
        <f t="shared" ref="DO44:DO62" si="30">IF(SUMPRODUCT((DI44)*(DJ44)*(DM44))=0,"",SUMPRODUCT((DI44)*(DJ44)*(DM44)))</f>
        <v/>
      </c>
      <c r="DP44" s="66"/>
      <c r="DQ44" s="58"/>
      <c r="DR44" s="58"/>
      <c r="DS44" s="58"/>
      <c r="DT44" s="63">
        <v>2</v>
      </c>
      <c r="DU44" s="64" t="s">
        <v>144</v>
      </c>
      <c r="DV44" s="64" t="s">
        <v>144</v>
      </c>
      <c r="DW44" s="65"/>
      <c r="DX44" s="64"/>
      <c r="DY44" s="64"/>
      <c r="DZ44" s="65" t="s">
        <v>144</v>
      </c>
      <c r="EA44" s="65" t="str">
        <f>IFERROR(IF(DZ44&gt;=5,VLOOKUP(DZ44,Brutos!$K$3:$AE$10,MATCH(DY44,Brutos!$K$3:$AE$3,0),0),0),"")</f>
        <v/>
      </c>
      <c r="EB44" s="64"/>
      <c r="EC44" s="64"/>
      <c r="ED44" s="74" t="str">
        <f t="shared" ref="ED44:ED62" si="31">IF(SUMPRODUCT((DX44)*(DY44)*(EB44))=0,"",SUMPRODUCT((DX44)*(DY44)*(EB44)))</f>
        <v/>
      </c>
      <c r="EE44" s="66"/>
      <c r="EF44" s="58"/>
      <c r="EG44" s="58"/>
      <c r="EH44" s="58"/>
      <c r="EI44" s="63">
        <v>2</v>
      </c>
      <c r="EJ44" s="64" t="s">
        <v>144</v>
      </c>
      <c r="EK44" s="64" t="s">
        <v>144</v>
      </c>
      <c r="EL44" s="65"/>
      <c r="EM44" s="64"/>
      <c r="EN44" s="64"/>
      <c r="EO44" s="65" t="s">
        <v>144</v>
      </c>
      <c r="EP44" s="65" t="str">
        <f>IFERROR(IF(EO44&gt;=5,VLOOKUP(EO44,Brutos!$K$3:$AE$10,MATCH(EN44,Brutos!$K$3:$AE$3,0),0),0),"")</f>
        <v/>
      </c>
      <c r="EQ44" s="64"/>
      <c r="ER44" s="64"/>
      <c r="ES44" s="74" t="str">
        <f t="shared" ref="ES44:ES62" si="32">IF(SUMPRODUCT((EM44)*(EN44)*(EQ44))=0,"",SUMPRODUCT((EM44)*(EN44)*(EQ44)))</f>
        <v/>
      </c>
      <c r="ET44" s="66"/>
      <c r="EU44" s="58"/>
      <c r="EV44" s="58"/>
      <c r="EW44" s="58"/>
      <c r="EX44" s="63">
        <v>2</v>
      </c>
      <c r="EY44" s="64" t="s">
        <v>144</v>
      </c>
      <c r="EZ44" s="64" t="s">
        <v>144</v>
      </c>
      <c r="FA44" s="65"/>
      <c r="FB44" s="64"/>
      <c r="FC44" s="64"/>
      <c r="FD44" s="65" t="s">
        <v>144</v>
      </c>
      <c r="FE44" s="65" t="str">
        <f>IFERROR(IF(FD44&gt;=5,VLOOKUP(FD44,Brutos!$K$3:$AE$10,MATCH(FC44,Brutos!$K$3:$AE$3,0),0),0),"")</f>
        <v/>
      </c>
      <c r="FF44" s="64"/>
      <c r="FG44" s="64"/>
      <c r="FH44" s="74" t="str">
        <f t="shared" ref="FH44:FH62" si="33">IF(SUMPRODUCT((FB44)*(FC44)*(FF44))=0,"",SUMPRODUCT((FB44)*(FC44)*(FF44)))</f>
        <v/>
      </c>
      <c r="FI44" s="66"/>
      <c r="FJ44" s="58"/>
      <c r="FK44" s="58"/>
      <c r="FL44" s="58"/>
      <c r="FM44" s="63">
        <v>2</v>
      </c>
      <c r="FN44" s="64" t="s">
        <v>144</v>
      </c>
      <c r="FO44" s="64" t="s">
        <v>144</v>
      </c>
      <c r="FP44" s="65"/>
      <c r="FQ44" s="64"/>
      <c r="FR44" s="64"/>
      <c r="FS44" s="65" t="s">
        <v>144</v>
      </c>
      <c r="FT44" s="65" t="str">
        <f>IFERROR(IF(FS44&gt;=5,VLOOKUP(FS44,Brutos!$K$3:$AE$10,MATCH(FR44,Brutos!$K$3:$AE$3,0),0),0),"")</f>
        <v/>
      </c>
      <c r="FU44" s="64"/>
      <c r="FV44" s="64"/>
      <c r="FW44" s="74" t="str">
        <f t="shared" ref="FW44:FW62" si="34">IF(SUMPRODUCT((FQ44)*(FR44)*(FU44))=0,"",SUMPRODUCT((FQ44)*(FR44)*(FU44)))</f>
        <v/>
      </c>
      <c r="FX44" s="66"/>
      <c r="FY44" s="58"/>
      <c r="FZ44" s="58"/>
      <c r="GA44" s="58"/>
      <c r="GB44" s="63">
        <v>2</v>
      </c>
      <c r="GC44" s="64" t="s">
        <v>144</v>
      </c>
      <c r="GD44" s="64" t="s">
        <v>144</v>
      </c>
      <c r="GE44" s="65"/>
      <c r="GF44" s="64"/>
      <c r="GG44" s="64"/>
      <c r="GH44" s="65" t="s">
        <v>144</v>
      </c>
      <c r="GI44" s="65" t="str">
        <f>IFERROR(IF(GH44&gt;=5,VLOOKUP(GH44,Brutos!$K$3:$AE$10,MATCH(GG44,Brutos!$K$3:$AE$3,0),0),0),"")</f>
        <v/>
      </c>
      <c r="GJ44" s="64"/>
      <c r="GK44" s="64"/>
      <c r="GL44" s="74" t="str">
        <f t="shared" ref="GL44:GL62" si="35">IF(SUMPRODUCT((GF44)*(GG44)*(GJ44))=0,"",SUMPRODUCT((GF44)*(GG44)*(GJ44)))</f>
        <v/>
      </c>
      <c r="GM44" s="66"/>
      <c r="GN44" s="58"/>
      <c r="GO44" s="58"/>
      <c r="GP44" s="58"/>
      <c r="GQ44" s="63">
        <v>2</v>
      </c>
      <c r="GR44" s="64" t="s">
        <v>144</v>
      </c>
      <c r="GS44" s="64" t="s">
        <v>144</v>
      </c>
      <c r="GT44" s="65"/>
      <c r="GU44" s="64"/>
      <c r="GV44" s="64"/>
      <c r="GW44" s="65" t="s">
        <v>144</v>
      </c>
      <c r="GX44" s="65" t="str">
        <f>IFERROR(IF(GW44&gt;=5,VLOOKUP(GW44,Brutos!$K$3:$AE$10,MATCH(GV44,Brutos!$K$3:$AE$3,0),0),0),"")</f>
        <v/>
      </c>
      <c r="GY44" s="64"/>
      <c r="GZ44" s="64"/>
      <c r="HA44" s="74" t="str">
        <f t="shared" ref="HA44:HA62" si="36">IF(SUMPRODUCT((GU44)*(GV44)*(GY44))=0,"",SUMPRODUCT((GU44)*(GV44)*(GY44)))</f>
        <v/>
      </c>
      <c r="HB44" s="66"/>
      <c r="HC44" s="58"/>
      <c r="HD44" s="58"/>
      <c r="HE44" s="58"/>
      <c r="HF44" s="63">
        <v>2</v>
      </c>
      <c r="HG44" s="64" t="s">
        <v>144</v>
      </c>
      <c r="HH44" s="64" t="s">
        <v>144</v>
      </c>
      <c r="HI44" s="65"/>
      <c r="HJ44" s="64"/>
      <c r="HK44" s="64"/>
      <c r="HL44" s="65" t="s">
        <v>144</v>
      </c>
      <c r="HM44" s="65" t="str">
        <f>IFERROR(IF(HL44&gt;=5,VLOOKUP(HL44,Brutos!$K$3:$AE$10,MATCH(HK44,Brutos!$K$3:$AE$3,0),0),0),"")</f>
        <v/>
      </c>
      <c r="HN44" s="64"/>
      <c r="HO44" s="64"/>
      <c r="HP44" s="74" t="str">
        <f t="shared" ref="HP44:HP62" si="37">IF(SUMPRODUCT((HJ44)*(HK44)*(HN44))=0,"",SUMPRODUCT((HJ44)*(HK44)*(HN44)))</f>
        <v/>
      </c>
      <c r="HQ44" s="66"/>
      <c r="HR44" s="58"/>
      <c r="HS44" s="58"/>
      <c r="HT44" s="58"/>
      <c r="HU44" s="63">
        <v>2</v>
      </c>
      <c r="HV44" s="64" t="s">
        <v>144</v>
      </c>
      <c r="HW44" s="64" t="s">
        <v>144</v>
      </c>
      <c r="HX44" s="65"/>
      <c r="HY44" s="64"/>
      <c r="HZ44" s="64"/>
      <c r="IA44" s="65" t="s">
        <v>144</v>
      </c>
      <c r="IB44" s="65" t="str">
        <f>IFERROR(IF(IA44&gt;=5,VLOOKUP(IA44,Brutos!$K$3:$AE$10,MATCH(HZ44,Brutos!$K$3:$AE$3,0),0),0),"")</f>
        <v/>
      </c>
      <c r="IC44" s="64"/>
      <c r="ID44" s="64"/>
      <c r="IE44" s="74" t="str">
        <f t="shared" ref="IE44:IE62" si="38">IF(SUMPRODUCT((HY44)*(HZ44)*(IC44))=0,"",SUMPRODUCT((HY44)*(HZ44)*(IC44)))</f>
        <v/>
      </c>
      <c r="IF44" s="66"/>
      <c r="IG44" s="58"/>
      <c r="IH44" s="58"/>
      <c r="II44" s="58"/>
      <c r="IJ44" s="63">
        <v>2</v>
      </c>
      <c r="IK44" s="64" t="s">
        <v>144</v>
      </c>
      <c r="IL44" s="64" t="s">
        <v>144</v>
      </c>
      <c r="IM44" s="65"/>
      <c r="IN44" s="64"/>
      <c r="IO44" s="64"/>
      <c r="IP44" s="65" t="s">
        <v>144</v>
      </c>
      <c r="IQ44" s="65" t="str">
        <f>IFERROR(IF(IP44&gt;=5,VLOOKUP(IP44,Brutos!$K$3:$AE$10,MATCH(IO44,Brutos!$K$3:$AE$3,0),0),0),"")</f>
        <v/>
      </c>
      <c r="IR44" s="64"/>
      <c r="IS44" s="64"/>
      <c r="IT44" s="74" t="str">
        <f t="shared" ref="IT44:IT62" si="39">IF(SUMPRODUCT((IN44)*(IO44)*(IR44))=0,"",SUMPRODUCT((IN44)*(IO44)*(IR44)))</f>
        <v/>
      </c>
      <c r="IU44" s="66"/>
      <c r="IV44" s="58"/>
      <c r="IW44" s="58"/>
      <c r="IX44" s="58"/>
      <c r="IY44" s="63">
        <v>2</v>
      </c>
      <c r="IZ44" s="64" t="s">
        <v>144</v>
      </c>
      <c r="JA44" s="64" t="s">
        <v>144</v>
      </c>
      <c r="JB44" s="65"/>
      <c r="JC44" s="64"/>
      <c r="JD44" s="64"/>
      <c r="JE44" s="65" t="s">
        <v>144</v>
      </c>
      <c r="JF44" s="65" t="str">
        <f>IFERROR(IF(JE44&gt;=5,VLOOKUP(JE44,Brutos!$K$3:$AE$10,MATCH(JD44,Brutos!$K$3:$AE$3,0),0),0),"")</f>
        <v/>
      </c>
      <c r="JG44" s="64"/>
      <c r="JH44" s="64"/>
      <c r="JI44" s="74" t="str">
        <f t="shared" ref="JI44:JI62" si="40">IF(SUMPRODUCT((JC44)*(JD44)*(JG44))=0,"",SUMPRODUCT((JC44)*(JD44)*(JG44)))</f>
        <v/>
      </c>
      <c r="JJ44" s="66"/>
      <c r="JK44" s="58"/>
      <c r="JL44" s="58"/>
      <c r="JM44" s="58"/>
      <c r="JN44" s="63">
        <v>2</v>
      </c>
      <c r="JO44" s="64" t="s">
        <v>144</v>
      </c>
      <c r="JP44" s="64" t="s">
        <v>144</v>
      </c>
      <c r="JQ44" s="65"/>
      <c r="JR44" s="64"/>
      <c r="JS44" s="64"/>
      <c r="JT44" s="65" t="s">
        <v>144</v>
      </c>
      <c r="JU44" s="65" t="str">
        <f>IFERROR(IF(JT44&gt;=5,VLOOKUP(JT44,Brutos!$K$3:$AE$10,MATCH(JS44,Brutos!$K$3:$AE$3,0),0),0),"")</f>
        <v/>
      </c>
      <c r="JV44" s="64"/>
      <c r="JW44" s="64"/>
      <c r="JX44" s="74" t="str">
        <f t="shared" ref="JX44:JX62" si="41">IF(SUMPRODUCT((JR44)*(JS44)*(JV44))=0,"",SUMPRODUCT((JR44)*(JS44)*(JV44)))</f>
        <v/>
      </c>
      <c r="JY44" s="66"/>
      <c r="JZ44" s="58"/>
      <c r="KA44" s="58"/>
      <c r="KB44" s="58"/>
      <c r="KC44" s="63">
        <v>2</v>
      </c>
      <c r="KD44" s="64" t="s">
        <v>144</v>
      </c>
      <c r="KE44" s="64" t="s">
        <v>144</v>
      </c>
      <c r="KF44" s="65"/>
      <c r="KG44" s="64"/>
      <c r="KH44" s="64"/>
      <c r="KI44" s="65" t="s">
        <v>144</v>
      </c>
      <c r="KJ44" s="65" t="str">
        <f>IFERROR(IF(KI44&gt;=5,VLOOKUP(KI44,Brutos!$K$3:$AE$10,MATCH(KH44,Brutos!$K$3:$AE$3,0),0),0),"")</f>
        <v/>
      </c>
      <c r="KK44" s="64"/>
      <c r="KL44" s="64"/>
      <c r="KM44" s="74" t="str">
        <f t="shared" ref="KM44:KM62" si="42">IF(SUMPRODUCT((KG44)*(KH44)*(KK44))=0,"",SUMPRODUCT((KG44)*(KH44)*(KK44)))</f>
        <v/>
      </c>
      <c r="KN44" s="66"/>
      <c r="KO44" s="58"/>
      <c r="KP44" s="58"/>
      <c r="KQ44" s="58"/>
      <c r="KR44" s="63">
        <v>2</v>
      </c>
      <c r="KS44" s="64" t="s">
        <v>144</v>
      </c>
      <c r="KT44" s="64" t="s">
        <v>144</v>
      </c>
      <c r="KU44" s="65"/>
      <c r="KV44" s="64"/>
      <c r="KW44" s="64"/>
      <c r="KX44" s="65" t="s">
        <v>144</v>
      </c>
      <c r="KY44" s="65" t="str">
        <f>IFERROR(IF(KX44&gt;=5,VLOOKUP(KX44,Brutos!$K$3:$AE$10,MATCH(KW44,Brutos!$K$3:$AE$3,0),0),0),"")</f>
        <v/>
      </c>
      <c r="KZ44" s="64"/>
      <c r="LA44" s="64"/>
      <c r="LB44" s="74" t="str">
        <f t="shared" ref="LB44:LB62" si="43">IF(SUMPRODUCT((KV44)*(KW44)*(KZ44))=0,"",SUMPRODUCT((KV44)*(KW44)*(KZ44)))</f>
        <v/>
      </c>
      <c r="LC44" s="66"/>
      <c r="LD44" s="347"/>
      <c r="LE44" s="58"/>
      <c r="LF44" s="58"/>
      <c r="LG44" s="63">
        <v>2</v>
      </c>
      <c r="LH44" s="64" t="s">
        <v>144</v>
      </c>
      <c r="LI44" s="64" t="s">
        <v>144</v>
      </c>
      <c r="LJ44" s="65"/>
      <c r="LK44" s="64"/>
      <c r="LL44" s="64"/>
      <c r="LM44" s="65" t="s">
        <v>144</v>
      </c>
      <c r="LN44" s="65" t="str">
        <f>IFERROR(IF(LM44&gt;=5,VLOOKUP(LM44,Brutos!$K$3:$AE$10,MATCH(LL44,Brutos!$K$3:$AE$3,0),0),0),"")</f>
        <v/>
      </c>
      <c r="LO44" s="64"/>
      <c r="LP44" s="64"/>
      <c r="LQ44" s="74" t="str">
        <f t="shared" ref="LQ44:LQ62" si="44">IF(SUMPRODUCT((LK44)*(LL44)*(LO44))=0,"",SUMPRODUCT((LK44)*(LL44)*(LO44)))</f>
        <v/>
      </c>
      <c r="LR44" s="66"/>
      <c r="LS44" s="347"/>
      <c r="LT44" s="58"/>
      <c r="LU44" s="58"/>
      <c r="LV44" s="63">
        <v>2</v>
      </c>
      <c r="LW44" s="64" t="s">
        <v>144</v>
      </c>
      <c r="LX44" s="64" t="s">
        <v>144</v>
      </c>
      <c r="LY44" s="65"/>
      <c r="LZ44" s="64"/>
      <c r="MA44" s="64"/>
      <c r="MB44" s="65" t="s">
        <v>144</v>
      </c>
      <c r="MC44" s="65" t="str">
        <f>IFERROR(IF(MB44&gt;=5,VLOOKUP(MB44,Brutos!$K$3:$AE$10,MATCH(MA44,Brutos!$K$3:$AE$3,0),0),0),"")</f>
        <v/>
      </c>
      <c r="MD44" s="64"/>
      <c r="ME44" s="64"/>
      <c r="MF44" s="74" t="str">
        <f t="shared" ref="MF44:MF62" si="45">IF(SUMPRODUCT((LZ44)*(MA44)*(MD44))=0,"",SUMPRODUCT((LZ44)*(MA44)*(MD44)))</f>
        <v/>
      </c>
      <c r="MG44" s="66"/>
      <c r="MH44" s="347"/>
      <c r="MI44" s="58"/>
      <c r="MJ44" s="58"/>
      <c r="MK44" s="489">
        <v>2</v>
      </c>
      <c r="ML44" s="490" t="s">
        <v>144</v>
      </c>
      <c r="MM44" s="490" t="s">
        <v>144</v>
      </c>
      <c r="MN44" s="491"/>
      <c r="MO44" s="490"/>
      <c r="MP44" s="490"/>
      <c r="MQ44" s="481" t="s">
        <v>144</v>
      </c>
      <c r="MR44" s="491"/>
      <c r="MS44" s="490"/>
      <c r="MT44" s="490"/>
      <c r="MU44" s="493"/>
      <c r="MV44" s="494"/>
      <c r="MW44" s="347"/>
    </row>
    <row r="45" spans="1:361">
      <c r="A45" s="347"/>
      <c r="B45" s="58"/>
      <c r="C45" s="58"/>
      <c r="D45" s="63">
        <v>3</v>
      </c>
      <c r="E45" s="64" t="s">
        <v>144</v>
      </c>
      <c r="F45" s="64" t="s">
        <v>144</v>
      </c>
      <c r="G45" s="65"/>
      <c r="H45" s="64"/>
      <c r="I45" s="64"/>
      <c r="J45" s="65" t="s">
        <v>144</v>
      </c>
      <c r="K45" s="65" t="str">
        <f>IFERROR(IF(J45&gt;=5,VLOOKUP(J45,Brutos!$K$3:$AE$10,MATCH(I45,Brutos!$K$3:$AE$3,0),0),0),"")</f>
        <v/>
      </c>
      <c r="L45" s="64"/>
      <c r="M45" s="64"/>
      <c r="N45" s="74" t="str">
        <f t="shared" si="23"/>
        <v/>
      </c>
      <c r="O45" s="66"/>
      <c r="P45" s="58"/>
      <c r="Q45" s="58"/>
      <c r="R45" s="58"/>
      <c r="S45" s="63">
        <v>3</v>
      </c>
      <c r="T45" s="64" t="s">
        <v>144</v>
      </c>
      <c r="U45" s="64" t="s">
        <v>144</v>
      </c>
      <c r="V45" s="65"/>
      <c r="W45" s="64"/>
      <c r="X45" s="64"/>
      <c r="Y45" s="65" t="s">
        <v>144</v>
      </c>
      <c r="Z45" s="65" t="str">
        <f>IFERROR(IF(Y45&gt;=5,VLOOKUP(Y45,Brutos!$K$3:$AE$10,MATCH(X45,Brutos!$K$3:$AE$3,0),0),0),"")</f>
        <v/>
      </c>
      <c r="AA45" s="64"/>
      <c r="AB45" s="64"/>
      <c r="AC45" s="74" t="str">
        <f t="shared" si="24"/>
        <v/>
      </c>
      <c r="AD45" s="66"/>
      <c r="AE45" s="58"/>
      <c r="AF45" s="58"/>
      <c r="AG45" s="58"/>
      <c r="AH45" s="63">
        <v>3</v>
      </c>
      <c r="AI45" s="64" t="s">
        <v>144</v>
      </c>
      <c r="AJ45" s="64" t="s">
        <v>144</v>
      </c>
      <c r="AK45" s="65"/>
      <c r="AL45" s="64"/>
      <c r="AM45" s="64"/>
      <c r="AN45" s="65" t="s">
        <v>144</v>
      </c>
      <c r="AO45" s="65" t="str">
        <f>IFERROR(IF(AN45&gt;=5,VLOOKUP(AN45,Brutos!$K$3:$AE$10,MATCH(AM45,Brutos!$K$3:$AE$3,0),0),0),"")</f>
        <v/>
      </c>
      <c r="AP45" s="64"/>
      <c r="AQ45" s="64"/>
      <c r="AR45" s="74" t="str">
        <f t="shared" si="25"/>
        <v/>
      </c>
      <c r="AS45" s="66"/>
      <c r="AT45" s="58"/>
      <c r="AU45" s="58"/>
      <c r="AV45" s="58"/>
      <c r="AW45" s="63">
        <v>3</v>
      </c>
      <c r="AX45" s="64" t="s">
        <v>144</v>
      </c>
      <c r="AY45" s="64" t="s">
        <v>144</v>
      </c>
      <c r="AZ45" s="65"/>
      <c r="BA45" s="64"/>
      <c r="BB45" s="64"/>
      <c r="BC45" s="65" t="s">
        <v>144</v>
      </c>
      <c r="BD45" s="65" t="str">
        <f>IFERROR(IF(BC45&gt;=5,VLOOKUP(BC45,Brutos!$K$3:$AE$10,MATCH(BB45,Brutos!$K$3:$AE$3,0),0),0),"")</f>
        <v/>
      </c>
      <c r="BE45" s="64"/>
      <c r="BF45" s="64"/>
      <c r="BG45" s="74" t="str">
        <f t="shared" si="26"/>
        <v/>
      </c>
      <c r="BH45" s="66"/>
      <c r="BI45" s="58"/>
      <c r="BJ45" s="58"/>
      <c r="BK45" s="58"/>
      <c r="BL45" s="63">
        <v>3</v>
      </c>
      <c r="BM45" s="64" t="s">
        <v>144</v>
      </c>
      <c r="BN45" s="64" t="s">
        <v>144</v>
      </c>
      <c r="BO45" s="65"/>
      <c r="BP45" s="64"/>
      <c r="BQ45" s="64"/>
      <c r="BR45" s="65" t="s">
        <v>144</v>
      </c>
      <c r="BS45" s="65" t="str">
        <f>IFERROR(IF(BR45&gt;=5,VLOOKUP(BR45,Brutos!$K$3:$AE$10,MATCH(BQ45,Brutos!$K$3:$AE$3,0),0),0),"")</f>
        <v/>
      </c>
      <c r="BT45" s="64"/>
      <c r="BU45" s="64"/>
      <c r="BV45" s="74" t="str">
        <f t="shared" si="27"/>
        <v/>
      </c>
      <c r="BW45" s="66"/>
      <c r="BX45" s="58"/>
      <c r="BY45" s="58"/>
      <c r="BZ45" s="58"/>
      <c r="CA45" s="63">
        <v>3</v>
      </c>
      <c r="CB45" s="64" t="s">
        <v>144</v>
      </c>
      <c r="CC45" s="64" t="s">
        <v>144</v>
      </c>
      <c r="CD45" s="65"/>
      <c r="CE45" s="64"/>
      <c r="CF45" s="64"/>
      <c r="CG45" s="65" t="s">
        <v>144</v>
      </c>
      <c r="CH45" s="65" t="str">
        <f>IFERROR(IF(CG45&gt;=5,VLOOKUP(CG45,Brutos!$K$3:$AE$10,MATCH(CF45,Brutos!$K$3:$AE$3,0),0),0),"")</f>
        <v/>
      </c>
      <c r="CI45" s="64"/>
      <c r="CJ45" s="64"/>
      <c r="CK45" s="74" t="str">
        <f t="shared" si="28"/>
        <v/>
      </c>
      <c r="CL45" s="66"/>
      <c r="CM45" s="58"/>
      <c r="CN45" s="58"/>
      <c r="CO45" s="58"/>
      <c r="CP45" s="63">
        <v>3</v>
      </c>
      <c r="CQ45" s="64" t="s">
        <v>144</v>
      </c>
      <c r="CR45" s="64" t="s">
        <v>144</v>
      </c>
      <c r="CS45" s="65"/>
      <c r="CT45" s="64"/>
      <c r="CU45" s="64"/>
      <c r="CV45" s="65" t="s">
        <v>144</v>
      </c>
      <c r="CW45" s="65" t="str">
        <f>IFERROR(IF(CV45&gt;=5,VLOOKUP(CV45,Brutos!$K$3:$AE$10,MATCH(CU45,Brutos!$K$3:$AE$3,0),0),0),"")</f>
        <v/>
      </c>
      <c r="CX45" s="64"/>
      <c r="CY45" s="64"/>
      <c r="CZ45" s="74" t="str">
        <f t="shared" si="29"/>
        <v/>
      </c>
      <c r="DA45" s="66"/>
      <c r="DB45" s="58"/>
      <c r="DC45" s="58"/>
      <c r="DD45" s="58"/>
      <c r="DE45" s="63">
        <v>3</v>
      </c>
      <c r="DF45" s="64" t="s">
        <v>144</v>
      </c>
      <c r="DG45" s="64" t="s">
        <v>144</v>
      </c>
      <c r="DH45" s="65"/>
      <c r="DI45" s="64"/>
      <c r="DJ45" s="64"/>
      <c r="DK45" s="65" t="s">
        <v>144</v>
      </c>
      <c r="DL45" s="65" t="str">
        <f>IFERROR(IF(DK45&gt;=5,VLOOKUP(DK45,Brutos!$K$3:$AE$10,MATCH(DJ45,Brutos!$K$3:$AE$3,0),0),0),"")</f>
        <v/>
      </c>
      <c r="DM45" s="64"/>
      <c r="DN45" s="64"/>
      <c r="DO45" s="74" t="str">
        <f t="shared" si="30"/>
        <v/>
      </c>
      <c r="DP45" s="66"/>
      <c r="DQ45" s="58"/>
      <c r="DR45" s="58"/>
      <c r="DS45" s="58"/>
      <c r="DT45" s="63">
        <v>3</v>
      </c>
      <c r="DU45" s="64" t="s">
        <v>144</v>
      </c>
      <c r="DV45" s="64" t="s">
        <v>144</v>
      </c>
      <c r="DW45" s="65"/>
      <c r="DX45" s="64"/>
      <c r="DY45" s="64"/>
      <c r="DZ45" s="65" t="s">
        <v>144</v>
      </c>
      <c r="EA45" s="65" t="str">
        <f>IFERROR(IF(DZ45&gt;=5,VLOOKUP(DZ45,Brutos!$K$3:$AE$10,MATCH(DY45,Brutos!$K$3:$AE$3,0),0),0),"")</f>
        <v/>
      </c>
      <c r="EB45" s="64"/>
      <c r="EC45" s="64"/>
      <c r="ED45" s="74" t="str">
        <f t="shared" si="31"/>
        <v/>
      </c>
      <c r="EE45" s="66"/>
      <c r="EF45" s="58"/>
      <c r="EG45" s="58"/>
      <c r="EH45" s="58"/>
      <c r="EI45" s="63">
        <v>3</v>
      </c>
      <c r="EJ45" s="64" t="s">
        <v>144</v>
      </c>
      <c r="EK45" s="64" t="s">
        <v>144</v>
      </c>
      <c r="EL45" s="65"/>
      <c r="EM45" s="64"/>
      <c r="EN45" s="64"/>
      <c r="EO45" s="65" t="s">
        <v>144</v>
      </c>
      <c r="EP45" s="65" t="str">
        <f>IFERROR(IF(EO45&gt;=5,VLOOKUP(EO45,Brutos!$K$3:$AE$10,MATCH(EN45,Brutos!$K$3:$AE$3,0),0),0),"")</f>
        <v/>
      </c>
      <c r="EQ45" s="64"/>
      <c r="ER45" s="64"/>
      <c r="ES45" s="74" t="str">
        <f t="shared" si="32"/>
        <v/>
      </c>
      <c r="ET45" s="66"/>
      <c r="EU45" s="58"/>
      <c r="EV45" s="58"/>
      <c r="EW45" s="58"/>
      <c r="EX45" s="63">
        <v>3</v>
      </c>
      <c r="EY45" s="64" t="s">
        <v>144</v>
      </c>
      <c r="EZ45" s="64" t="s">
        <v>144</v>
      </c>
      <c r="FA45" s="65"/>
      <c r="FB45" s="64"/>
      <c r="FC45" s="64"/>
      <c r="FD45" s="65" t="s">
        <v>144</v>
      </c>
      <c r="FE45" s="65" t="str">
        <f>IFERROR(IF(FD45&gt;=5,VLOOKUP(FD45,Brutos!$K$3:$AE$10,MATCH(FC45,Brutos!$K$3:$AE$3,0),0),0),"")</f>
        <v/>
      </c>
      <c r="FF45" s="64"/>
      <c r="FG45" s="64"/>
      <c r="FH45" s="74" t="str">
        <f t="shared" si="33"/>
        <v/>
      </c>
      <c r="FI45" s="66"/>
      <c r="FJ45" s="58"/>
      <c r="FK45" s="58"/>
      <c r="FL45" s="58"/>
      <c r="FM45" s="63">
        <v>3</v>
      </c>
      <c r="FN45" s="64" t="s">
        <v>144</v>
      </c>
      <c r="FO45" s="64" t="s">
        <v>144</v>
      </c>
      <c r="FP45" s="65"/>
      <c r="FQ45" s="64"/>
      <c r="FR45" s="64"/>
      <c r="FS45" s="65" t="s">
        <v>144</v>
      </c>
      <c r="FT45" s="65" t="str">
        <f>IFERROR(IF(FS45&gt;=5,VLOOKUP(FS45,Brutos!$K$3:$AE$10,MATCH(FR45,Brutos!$K$3:$AE$3,0),0),0),"")</f>
        <v/>
      </c>
      <c r="FU45" s="64"/>
      <c r="FV45" s="64"/>
      <c r="FW45" s="74" t="str">
        <f t="shared" si="34"/>
        <v/>
      </c>
      <c r="FX45" s="66"/>
      <c r="FY45" s="58"/>
      <c r="FZ45" s="58"/>
      <c r="GA45" s="58"/>
      <c r="GB45" s="63">
        <v>3</v>
      </c>
      <c r="GC45" s="64" t="s">
        <v>144</v>
      </c>
      <c r="GD45" s="64" t="s">
        <v>144</v>
      </c>
      <c r="GE45" s="65"/>
      <c r="GF45" s="64"/>
      <c r="GG45" s="64"/>
      <c r="GH45" s="65" t="s">
        <v>144</v>
      </c>
      <c r="GI45" s="65" t="str">
        <f>IFERROR(IF(GH45&gt;=5,VLOOKUP(GH45,Brutos!$K$3:$AE$10,MATCH(GG45,Brutos!$K$3:$AE$3,0),0),0),"")</f>
        <v/>
      </c>
      <c r="GJ45" s="64"/>
      <c r="GK45" s="64"/>
      <c r="GL45" s="74" t="str">
        <f t="shared" si="35"/>
        <v/>
      </c>
      <c r="GM45" s="66"/>
      <c r="GN45" s="58"/>
      <c r="GO45" s="58"/>
      <c r="GP45" s="58"/>
      <c r="GQ45" s="63">
        <v>3</v>
      </c>
      <c r="GR45" s="64" t="s">
        <v>144</v>
      </c>
      <c r="GS45" s="64" t="s">
        <v>144</v>
      </c>
      <c r="GT45" s="65"/>
      <c r="GU45" s="64"/>
      <c r="GV45" s="64"/>
      <c r="GW45" s="65" t="s">
        <v>144</v>
      </c>
      <c r="GX45" s="65" t="str">
        <f>IFERROR(IF(GW45&gt;=5,VLOOKUP(GW45,Brutos!$K$3:$AE$10,MATCH(GV45,Brutos!$K$3:$AE$3,0),0),0),"")</f>
        <v/>
      </c>
      <c r="GY45" s="64"/>
      <c r="GZ45" s="64"/>
      <c r="HA45" s="74" t="str">
        <f t="shared" si="36"/>
        <v/>
      </c>
      <c r="HB45" s="66"/>
      <c r="HC45" s="58"/>
      <c r="HD45" s="58"/>
      <c r="HE45" s="58"/>
      <c r="HF45" s="63">
        <v>3</v>
      </c>
      <c r="HG45" s="64" t="s">
        <v>144</v>
      </c>
      <c r="HH45" s="64" t="s">
        <v>144</v>
      </c>
      <c r="HI45" s="65"/>
      <c r="HJ45" s="64"/>
      <c r="HK45" s="64"/>
      <c r="HL45" s="65" t="s">
        <v>144</v>
      </c>
      <c r="HM45" s="65" t="str">
        <f>IFERROR(IF(HL45&gt;=5,VLOOKUP(HL45,Brutos!$K$3:$AE$10,MATCH(HK45,Brutos!$K$3:$AE$3,0),0),0),"")</f>
        <v/>
      </c>
      <c r="HN45" s="64"/>
      <c r="HO45" s="64"/>
      <c r="HP45" s="74" t="str">
        <f t="shared" si="37"/>
        <v/>
      </c>
      <c r="HQ45" s="66"/>
      <c r="HR45" s="58"/>
      <c r="HS45" s="58"/>
      <c r="HT45" s="58"/>
      <c r="HU45" s="63">
        <v>3</v>
      </c>
      <c r="HV45" s="64" t="s">
        <v>144</v>
      </c>
      <c r="HW45" s="64" t="s">
        <v>144</v>
      </c>
      <c r="HX45" s="65"/>
      <c r="HY45" s="64"/>
      <c r="HZ45" s="64"/>
      <c r="IA45" s="65" t="s">
        <v>144</v>
      </c>
      <c r="IB45" s="65" t="str">
        <f>IFERROR(IF(IA45&gt;=5,VLOOKUP(IA45,Brutos!$K$3:$AE$10,MATCH(HZ45,Brutos!$K$3:$AE$3,0),0),0),"")</f>
        <v/>
      </c>
      <c r="IC45" s="64"/>
      <c r="ID45" s="64"/>
      <c r="IE45" s="74" t="str">
        <f t="shared" si="38"/>
        <v/>
      </c>
      <c r="IF45" s="66"/>
      <c r="IG45" s="58"/>
      <c r="IH45" s="58"/>
      <c r="II45" s="58"/>
      <c r="IJ45" s="63">
        <v>3</v>
      </c>
      <c r="IK45" s="64" t="s">
        <v>144</v>
      </c>
      <c r="IL45" s="64" t="s">
        <v>144</v>
      </c>
      <c r="IM45" s="65"/>
      <c r="IN45" s="64"/>
      <c r="IO45" s="64"/>
      <c r="IP45" s="65" t="s">
        <v>144</v>
      </c>
      <c r="IQ45" s="65" t="str">
        <f>IFERROR(IF(IP45&gt;=5,VLOOKUP(IP45,Brutos!$K$3:$AE$10,MATCH(IO45,Brutos!$K$3:$AE$3,0),0),0),"")</f>
        <v/>
      </c>
      <c r="IR45" s="64"/>
      <c r="IS45" s="64"/>
      <c r="IT45" s="74" t="str">
        <f t="shared" si="39"/>
        <v/>
      </c>
      <c r="IU45" s="66"/>
      <c r="IV45" s="58"/>
      <c r="IW45" s="58"/>
      <c r="IX45" s="58"/>
      <c r="IY45" s="63">
        <v>3</v>
      </c>
      <c r="IZ45" s="64" t="s">
        <v>144</v>
      </c>
      <c r="JA45" s="64" t="s">
        <v>144</v>
      </c>
      <c r="JB45" s="65"/>
      <c r="JC45" s="64"/>
      <c r="JD45" s="64"/>
      <c r="JE45" s="65" t="s">
        <v>144</v>
      </c>
      <c r="JF45" s="65" t="str">
        <f>IFERROR(IF(JE45&gt;=5,VLOOKUP(JE45,Brutos!$K$3:$AE$10,MATCH(JD45,Brutos!$K$3:$AE$3,0),0),0),"")</f>
        <v/>
      </c>
      <c r="JG45" s="64"/>
      <c r="JH45" s="64"/>
      <c r="JI45" s="74" t="str">
        <f t="shared" si="40"/>
        <v/>
      </c>
      <c r="JJ45" s="66"/>
      <c r="JK45" s="58"/>
      <c r="JL45" s="58"/>
      <c r="JM45" s="58"/>
      <c r="JN45" s="63">
        <v>3</v>
      </c>
      <c r="JO45" s="64" t="s">
        <v>144</v>
      </c>
      <c r="JP45" s="64" t="s">
        <v>144</v>
      </c>
      <c r="JQ45" s="65"/>
      <c r="JR45" s="64"/>
      <c r="JS45" s="64"/>
      <c r="JT45" s="65" t="s">
        <v>144</v>
      </c>
      <c r="JU45" s="65" t="str">
        <f>IFERROR(IF(JT45&gt;=5,VLOOKUP(JT45,Brutos!$K$3:$AE$10,MATCH(JS45,Brutos!$K$3:$AE$3,0),0),0),"")</f>
        <v/>
      </c>
      <c r="JV45" s="64"/>
      <c r="JW45" s="64"/>
      <c r="JX45" s="74" t="str">
        <f t="shared" si="41"/>
        <v/>
      </c>
      <c r="JY45" s="66"/>
      <c r="JZ45" s="58"/>
      <c r="KA45" s="58"/>
      <c r="KB45" s="58"/>
      <c r="KC45" s="63">
        <v>3</v>
      </c>
      <c r="KD45" s="64" t="s">
        <v>144</v>
      </c>
      <c r="KE45" s="64" t="s">
        <v>144</v>
      </c>
      <c r="KF45" s="65"/>
      <c r="KG45" s="64"/>
      <c r="KH45" s="64"/>
      <c r="KI45" s="65" t="s">
        <v>144</v>
      </c>
      <c r="KJ45" s="65" t="str">
        <f>IFERROR(IF(KI45&gt;=5,VLOOKUP(KI45,Brutos!$K$3:$AE$10,MATCH(KH45,Brutos!$K$3:$AE$3,0),0),0),"")</f>
        <v/>
      </c>
      <c r="KK45" s="64"/>
      <c r="KL45" s="64"/>
      <c r="KM45" s="74" t="str">
        <f t="shared" si="42"/>
        <v/>
      </c>
      <c r="KN45" s="66"/>
      <c r="KO45" s="58"/>
      <c r="KP45" s="58"/>
      <c r="KQ45" s="58"/>
      <c r="KR45" s="63">
        <v>3</v>
      </c>
      <c r="KS45" s="64" t="s">
        <v>144</v>
      </c>
      <c r="KT45" s="64" t="s">
        <v>144</v>
      </c>
      <c r="KU45" s="65"/>
      <c r="KV45" s="64"/>
      <c r="KW45" s="64"/>
      <c r="KX45" s="65" t="s">
        <v>144</v>
      </c>
      <c r="KY45" s="65" t="str">
        <f>IFERROR(IF(KX45&gt;=5,VLOOKUP(KX45,Brutos!$K$3:$AE$10,MATCH(KW45,Brutos!$K$3:$AE$3,0),0),0),"")</f>
        <v/>
      </c>
      <c r="KZ45" s="64"/>
      <c r="LA45" s="64"/>
      <c r="LB45" s="74" t="str">
        <f t="shared" si="43"/>
        <v/>
      </c>
      <c r="LC45" s="66"/>
      <c r="LD45" s="347"/>
      <c r="LE45" s="58"/>
      <c r="LF45" s="58"/>
      <c r="LG45" s="63">
        <v>3</v>
      </c>
      <c r="LH45" s="64" t="s">
        <v>144</v>
      </c>
      <c r="LI45" s="64" t="s">
        <v>144</v>
      </c>
      <c r="LJ45" s="65"/>
      <c r="LK45" s="64"/>
      <c r="LL45" s="64"/>
      <c r="LM45" s="65" t="s">
        <v>144</v>
      </c>
      <c r="LN45" s="65" t="str">
        <f>IFERROR(IF(LM45&gt;=5,VLOOKUP(LM45,Brutos!$K$3:$AE$10,MATCH(LL45,Brutos!$K$3:$AE$3,0),0),0),"")</f>
        <v/>
      </c>
      <c r="LO45" s="64"/>
      <c r="LP45" s="64"/>
      <c r="LQ45" s="74" t="str">
        <f t="shared" si="44"/>
        <v/>
      </c>
      <c r="LR45" s="66"/>
      <c r="LS45" s="347"/>
      <c r="LT45" s="58"/>
      <c r="LU45" s="58"/>
      <c r="LV45" s="63">
        <v>3</v>
      </c>
      <c r="LW45" s="64" t="s">
        <v>144</v>
      </c>
      <c r="LX45" s="64" t="s">
        <v>144</v>
      </c>
      <c r="LY45" s="65"/>
      <c r="LZ45" s="64"/>
      <c r="MA45" s="64"/>
      <c r="MB45" s="65" t="s">
        <v>144</v>
      </c>
      <c r="MC45" s="65" t="str">
        <f>IFERROR(IF(MB45&gt;=5,VLOOKUP(MB45,Brutos!$K$3:$AE$10,MATCH(MA45,Brutos!$K$3:$AE$3,0),0),0),"")</f>
        <v/>
      </c>
      <c r="MD45" s="64"/>
      <c r="ME45" s="64"/>
      <c r="MF45" s="74" t="str">
        <f t="shared" si="45"/>
        <v/>
      </c>
      <c r="MG45" s="66"/>
      <c r="MH45" s="347"/>
      <c r="MI45" s="58"/>
      <c r="MJ45" s="58"/>
      <c r="MK45" s="489">
        <v>3</v>
      </c>
      <c r="ML45" s="490" t="s">
        <v>144</v>
      </c>
      <c r="MM45" s="490" t="s">
        <v>144</v>
      </c>
      <c r="MN45" s="491"/>
      <c r="MO45" s="490"/>
      <c r="MP45" s="490"/>
      <c r="MQ45" s="491" t="s">
        <v>144</v>
      </c>
      <c r="MR45" s="491"/>
      <c r="MS45" s="490"/>
      <c r="MT45" s="490"/>
      <c r="MU45" s="493"/>
      <c r="MV45" s="494"/>
      <c r="MW45" s="347"/>
    </row>
    <row r="46" spans="1:361">
      <c r="A46" s="347"/>
      <c r="B46" s="58"/>
      <c r="C46" s="58"/>
      <c r="D46" s="63">
        <v>4</v>
      </c>
      <c r="E46" s="64" t="s">
        <v>144</v>
      </c>
      <c r="F46" s="64" t="s">
        <v>144</v>
      </c>
      <c r="G46" s="65"/>
      <c r="H46" s="64"/>
      <c r="I46" s="64"/>
      <c r="J46" s="65" t="s">
        <v>144</v>
      </c>
      <c r="K46" s="65" t="str">
        <f>IFERROR(IF(J46&gt;=5,VLOOKUP(J46,Brutos!$K$3:$AE$10,MATCH(I46,Brutos!$K$3:$AE$3,0),0),0),"")</f>
        <v/>
      </c>
      <c r="L46" s="64"/>
      <c r="M46" s="64"/>
      <c r="N46" s="74" t="str">
        <f t="shared" si="23"/>
        <v/>
      </c>
      <c r="O46" s="66"/>
      <c r="P46" s="58"/>
      <c r="Q46" s="58"/>
      <c r="R46" s="58"/>
      <c r="S46" s="63">
        <v>4</v>
      </c>
      <c r="T46" s="64" t="s">
        <v>144</v>
      </c>
      <c r="U46" s="64" t="s">
        <v>144</v>
      </c>
      <c r="V46" s="65"/>
      <c r="W46" s="64"/>
      <c r="X46" s="64"/>
      <c r="Y46" s="65" t="s">
        <v>144</v>
      </c>
      <c r="Z46" s="65" t="str">
        <f>IFERROR(IF(Y46&gt;=5,VLOOKUP(Y46,Brutos!$K$3:$AE$10,MATCH(X46,Brutos!$K$3:$AE$3,0),0),0),"")</f>
        <v/>
      </c>
      <c r="AA46" s="64"/>
      <c r="AB46" s="64"/>
      <c r="AC46" s="74" t="str">
        <f t="shared" si="24"/>
        <v/>
      </c>
      <c r="AD46" s="66"/>
      <c r="AE46" s="58"/>
      <c r="AF46" s="58"/>
      <c r="AG46" s="58"/>
      <c r="AH46" s="63">
        <v>4</v>
      </c>
      <c r="AI46" s="64" t="s">
        <v>144</v>
      </c>
      <c r="AJ46" s="64" t="s">
        <v>144</v>
      </c>
      <c r="AK46" s="65"/>
      <c r="AL46" s="64"/>
      <c r="AM46" s="64"/>
      <c r="AN46" s="65" t="s">
        <v>144</v>
      </c>
      <c r="AO46" s="65" t="str">
        <f>IFERROR(IF(AN46&gt;=5,VLOOKUP(AN46,Brutos!$K$3:$AE$10,MATCH(AM46,Brutos!$K$3:$AE$3,0),0),0),"")</f>
        <v/>
      </c>
      <c r="AP46" s="64"/>
      <c r="AQ46" s="64"/>
      <c r="AR46" s="74" t="str">
        <f t="shared" si="25"/>
        <v/>
      </c>
      <c r="AS46" s="66"/>
      <c r="AT46" s="58"/>
      <c r="AU46" s="58"/>
      <c r="AV46" s="58"/>
      <c r="AW46" s="63">
        <v>4</v>
      </c>
      <c r="AX46" s="64" t="s">
        <v>144</v>
      </c>
      <c r="AY46" s="64" t="s">
        <v>144</v>
      </c>
      <c r="AZ46" s="65"/>
      <c r="BA46" s="64"/>
      <c r="BB46" s="64"/>
      <c r="BC46" s="65" t="s">
        <v>144</v>
      </c>
      <c r="BD46" s="65" t="str">
        <f>IFERROR(IF(BC46&gt;=5,VLOOKUP(BC46,Brutos!$K$3:$AE$10,MATCH(BB46,Brutos!$K$3:$AE$3,0),0),0),"")</f>
        <v/>
      </c>
      <c r="BE46" s="64"/>
      <c r="BF46" s="64"/>
      <c r="BG46" s="74" t="str">
        <f t="shared" si="26"/>
        <v/>
      </c>
      <c r="BH46" s="66"/>
      <c r="BI46" s="58"/>
      <c r="BJ46" s="58"/>
      <c r="BK46" s="58"/>
      <c r="BL46" s="63">
        <v>4</v>
      </c>
      <c r="BM46" s="64" t="s">
        <v>144</v>
      </c>
      <c r="BN46" s="64" t="s">
        <v>144</v>
      </c>
      <c r="BO46" s="65"/>
      <c r="BP46" s="64"/>
      <c r="BQ46" s="64"/>
      <c r="BR46" s="65" t="s">
        <v>144</v>
      </c>
      <c r="BS46" s="65" t="str">
        <f>IFERROR(IF(BR46&gt;=5,VLOOKUP(BR46,Brutos!$K$3:$AE$10,MATCH(BQ46,Brutos!$K$3:$AE$3,0),0),0),"")</f>
        <v/>
      </c>
      <c r="BT46" s="64"/>
      <c r="BU46" s="64"/>
      <c r="BV46" s="74" t="str">
        <f t="shared" si="27"/>
        <v/>
      </c>
      <c r="BW46" s="66"/>
      <c r="BX46" s="58"/>
      <c r="BY46" s="58"/>
      <c r="BZ46" s="58"/>
      <c r="CA46" s="63">
        <v>4</v>
      </c>
      <c r="CB46" s="64" t="s">
        <v>144</v>
      </c>
      <c r="CC46" s="64" t="s">
        <v>144</v>
      </c>
      <c r="CD46" s="65"/>
      <c r="CE46" s="64"/>
      <c r="CF46" s="64"/>
      <c r="CG46" s="65" t="s">
        <v>144</v>
      </c>
      <c r="CH46" s="65" t="str">
        <f>IFERROR(IF(CG46&gt;=5,VLOOKUP(CG46,Brutos!$K$3:$AE$10,MATCH(CF46,Brutos!$K$3:$AE$3,0),0),0),"")</f>
        <v/>
      </c>
      <c r="CI46" s="64"/>
      <c r="CJ46" s="64"/>
      <c r="CK46" s="74" t="str">
        <f t="shared" si="28"/>
        <v/>
      </c>
      <c r="CL46" s="66"/>
      <c r="CM46" s="58"/>
      <c r="CN46" s="58"/>
      <c r="CO46" s="58"/>
      <c r="CP46" s="63">
        <v>4</v>
      </c>
      <c r="CQ46" s="64" t="s">
        <v>144</v>
      </c>
      <c r="CR46" s="64" t="s">
        <v>144</v>
      </c>
      <c r="CS46" s="65"/>
      <c r="CT46" s="64"/>
      <c r="CU46" s="64"/>
      <c r="CV46" s="65" t="s">
        <v>144</v>
      </c>
      <c r="CW46" s="65" t="str">
        <f>IFERROR(IF(CV46&gt;=5,VLOOKUP(CV46,Brutos!$K$3:$AE$10,MATCH(CU46,Brutos!$K$3:$AE$3,0),0),0),"")</f>
        <v/>
      </c>
      <c r="CX46" s="64"/>
      <c r="CY46" s="64"/>
      <c r="CZ46" s="74" t="str">
        <f t="shared" si="29"/>
        <v/>
      </c>
      <c r="DA46" s="66"/>
      <c r="DB46" s="58"/>
      <c r="DC46" s="58"/>
      <c r="DD46" s="58"/>
      <c r="DE46" s="63">
        <v>4</v>
      </c>
      <c r="DF46" s="64" t="s">
        <v>144</v>
      </c>
      <c r="DG46" s="64" t="s">
        <v>144</v>
      </c>
      <c r="DH46" s="65"/>
      <c r="DI46" s="64"/>
      <c r="DJ46" s="64"/>
      <c r="DK46" s="65" t="s">
        <v>144</v>
      </c>
      <c r="DL46" s="65" t="str">
        <f>IFERROR(IF(DK46&gt;=5,VLOOKUP(DK46,Brutos!$K$3:$AE$10,MATCH(DJ46,Brutos!$K$3:$AE$3,0),0),0),"")</f>
        <v/>
      </c>
      <c r="DM46" s="64"/>
      <c r="DN46" s="64"/>
      <c r="DO46" s="74" t="str">
        <f t="shared" si="30"/>
        <v/>
      </c>
      <c r="DP46" s="66"/>
      <c r="DQ46" s="58"/>
      <c r="DR46" s="58"/>
      <c r="DS46" s="58"/>
      <c r="DT46" s="63">
        <v>4</v>
      </c>
      <c r="DU46" s="64" t="s">
        <v>144</v>
      </c>
      <c r="DV46" s="64" t="s">
        <v>144</v>
      </c>
      <c r="DW46" s="65"/>
      <c r="DX46" s="64"/>
      <c r="DY46" s="64"/>
      <c r="DZ46" s="65" t="s">
        <v>144</v>
      </c>
      <c r="EA46" s="65" t="str">
        <f>IFERROR(IF(DZ46&gt;=5,VLOOKUP(DZ46,Brutos!$K$3:$AE$10,MATCH(DY46,Brutos!$K$3:$AE$3,0),0),0),"")</f>
        <v/>
      </c>
      <c r="EB46" s="64"/>
      <c r="EC46" s="64"/>
      <c r="ED46" s="74" t="str">
        <f t="shared" si="31"/>
        <v/>
      </c>
      <c r="EE46" s="66"/>
      <c r="EF46" s="58"/>
      <c r="EG46" s="58"/>
      <c r="EH46" s="58"/>
      <c r="EI46" s="63">
        <v>4</v>
      </c>
      <c r="EJ46" s="64" t="s">
        <v>144</v>
      </c>
      <c r="EK46" s="64" t="s">
        <v>144</v>
      </c>
      <c r="EL46" s="65"/>
      <c r="EM46" s="64"/>
      <c r="EN46" s="64"/>
      <c r="EO46" s="65" t="s">
        <v>144</v>
      </c>
      <c r="EP46" s="65" t="str">
        <f>IFERROR(IF(EO46&gt;=5,VLOOKUP(EO46,Brutos!$K$3:$AE$10,MATCH(EN46,Brutos!$K$3:$AE$3,0),0),0),"")</f>
        <v/>
      </c>
      <c r="EQ46" s="64"/>
      <c r="ER46" s="64"/>
      <c r="ES46" s="74" t="str">
        <f t="shared" si="32"/>
        <v/>
      </c>
      <c r="ET46" s="66"/>
      <c r="EU46" s="58"/>
      <c r="EV46" s="58"/>
      <c r="EW46" s="58"/>
      <c r="EX46" s="63">
        <v>4</v>
      </c>
      <c r="EY46" s="64" t="s">
        <v>144</v>
      </c>
      <c r="EZ46" s="64" t="s">
        <v>144</v>
      </c>
      <c r="FA46" s="65"/>
      <c r="FB46" s="64"/>
      <c r="FC46" s="64"/>
      <c r="FD46" s="65" t="s">
        <v>144</v>
      </c>
      <c r="FE46" s="65" t="str">
        <f>IFERROR(IF(FD46&gt;=5,VLOOKUP(FD46,Brutos!$K$3:$AE$10,MATCH(FC46,Brutos!$K$3:$AE$3,0),0),0),"")</f>
        <v/>
      </c>
      <c r="FF46" s="64"/>
      <c r="FG46" s="64"/>
      <c r="FH46" s="74" t="str">
        <f t="shared" si="33"/>
        <v/>
      </c>
      <c r="FI46" s="66"/>
      <c r="FJ46" s="58"/>
      <c r="FK46" s="58"/>
      <c r="FL46" s="58"/>
      <c r="FM46" s="63">
        <v>4</v>
      </c>
      <c r="FN46" s="64" t="s">
        <v>144</v>
      </c>
      <c r="FO46" s="64" t="s">
        <v>144</v>
      </c>
      <c r="FP46" s="65"/>
      <c r="FQ46" s="64"/>
      <c r="FR46" s="64"/>
      <c r="FS46" s="65" t="s">
        <v>144</v>
      </c>
      <c r="FT46" s="65" t="str">
        <f>IFERROR(IF(FS46&gt;=5,VLOOKUP(FS46,Brutos!$K$3:$AE$10,MATCH(FR46,Brutos!$K$3:$AE$3,0),0),0),"")</f>
        <v/>
      </c>
      <c r="FU46" s="64"/>
      <c r="FV46" s="64"/>
      <c r="FW46" s="74" t="str">
        <f t="shared" si="34"/>
        <v/>
      </c>
      <c r="FX46" s="66"/>
      <c r="FY46" s="58"/>
      <c r="FZ46" s="58"/>
      <c r="GA46" s="58"/>
      <c r="GB46" s="63">
        <v>4</v>
      </c>
      <c r="GC46" s="64" t="s">
        <v>144</v>
      </c>
      <c r="GD46" s="64" t="s">
        <v>144</v>
      </c>
      <c r="GE46" s="65"/>
      <c r="GF46" s="64"/>
      <c r="GG46" s="64"/>
      <c r="GH46" s="65" t="s">
        <v>144</v>
      </c>
      <c r="GI46" s="65" t="str">
        <f>IFERROR(IF(GH46&gt;=5,VLOOKUP(GH46,Brutos!$K$3:$AE$10,MATCH(GG46,Brutos!$K$3:$AE$3,0),0),0),"")</f>
        <v/>
      </c>
      <c r="GJ46" s="64"/>
      <c r="GK46" s="64"/>
      <c r="GL46" s="74" t="str">
        <f t="shared" si="35"/>
        <v/>
      </c>
      <c r="GM46" s="66"/>
      <c r="GN46" s="58"/>
      <c r="GO46" s="58"/>
      <c r="GP46" s="58"/>
      <c r="GQ46" s="63">
        <v>4</v>
      </c>
      <c r="GR46" s="64" t="s">
        <v>144</v>
      </c>
      <c r="GS46" s="64" t="s">
        <v>144</v>
      </c>
      <c r="GT46" s="65"/>
      <c r="GU46" s="64"/>
      <c r="GV46" s="64"/>
      <c r="GW46" s="65" t="s">
        <v>144</v>
      </c>
      <c r="GX46" s="65" t="str">
        <f>IFERROR(IF(GW46&gt;=5,VLOOKUP(GW46,Brutos!$K$3:$AE$10,MATCH(GV46,Brutos!$K$3:$AE$3,0),0),0),"")</f>
        <v/>
      </c>
      <c r="GY46" s="64"/>
      <c r="GZ46" s="64"/>
      <c r="HA46" s="74" t="str">
        <f t="shared" si="36"/>
        <v/>
      </c>
      <c r="HB46" s="66"/>
      <c r="HC46" s="58"/>
      <c r="HD46" s="58"/>
      <c r="HE46" s="58"/>
      <c r="HF46" s="63">
        <v>4</v>
      </c>
      <c r="HG46" s="64" t="s">
        <v>144</v>
      </c>
      <c r="HH46" s="64" t="s">
        <v>144</v>
      </c>
      <c r="HI46" s="65"/>
      <c r="HJ46" s="64"/>
      <c r="HK46" s="64"/>
      <c r="HL46" s="65" t="s">
        <v>144</v>
      </c>
      <c r="HM46" s="65" t="str">
        <f>IFERROR(IF(HL46&gt;=5,VLOOKUP(HL46,Brutos!$K$3:$AE$10,MATCH(HK46,Brutos!$K$3:$AE$3,0),0),0),"")</f>
        <v/>
      </c>
      <c r="HN46" s="64"/>
      <c r="HO46" s="64"/>
      <c r="HP46" s="74" t="str">
        <f t="shared" si="37"/>
        <v/>
      </c>
      <c r="HQ46" s="66"/>
      <c r="HR46" s="58"/>
      <c r="HS46" s="58"/>
      <c r="HT46" s="58"/>
      <c r="HU46" s="63">
        <v>4</v>
      </c>
      <c r="HV46" s="64" t="s">
        <v>144</v>
      </c>
      <c r="HW46" s="64" t="s">
        <v>144</v>
      </c>
      <c r="HX46" s="65"/>
      <c r="HY46" s="64"/>
      <c r="HZ46" s="64"/>
      <c r="IA46" s="65" t="s">
        <v>144</v>
      </c>
      <c r="IB46" s="65" t="str">
        <f>IFERROR(IF(IA46&gt;=5,VLOOKUP(IA46,Brutos!$K$3:$AE$10,MATCH(HZ46,Brutos!$K$3:$AE$3,0),0),0),"")</f>
        <v/>
      </c>
      <c r="IC46" s="64"/>
      <c r="ID46" s="64"/>
      <c r="IE46" s="74" t="str">
        <f t="shared" si="38"/>
        <v/>
      </c>
      <c r="IF46" s="66"/>
      <c r="IG46" s="58"/>
      <c r="IH46" s="58"/>
      <c r="II46" s="58"/>
      <c r="IJ46" s="63">
        <v>4</v>
      </c>
      <c r="IK46" s="64" t="s">
        <v>144</v>
      </c>
      <c r="IL46" s="64" t="s">
        <v>144</v>
      </c>
      <c r="IM46" s="65"/>
      <c r="IN46" s="64"/>
      <c r="IO46" s="64"/>
      <c r="IP46" s="65" t="s">
        <v>144</v>
      </c>
      <c r="IQ46" s="65" t="str">
        <f>IFERROR(IF(IP46&gt;=5,VLOOKUP(IP46,Brutos!$K$3:$AE$10,MATCH(IO46,Brutos!$K$3:$AE$3,0),0),0),"")</f>
        <v/>
      </c>
      <c r="IR46" s="64"/>
      <c r="IS46" s="64"/>
      <c r="IT46" s="74" t="str">
        <f t="shared" si="39"/>
        <v/>
      </c>
      <c r="IU46" s="66"/>
      <c r="IV46" s="58"/>
      <c r="IW46" s="58"/>
      <c r="IX46" s="58"/>
      <c r="IY46" s="63">
        <v>4</v>
      </c>
      <c r="IZ46" s="64" t="s">
        <v>144</v>
      </c>
      <c r="JA46" s="64" t="s">
        <v>144</v>
      </c>
      <c r="JB46" s="65"/>
      <c r="JC46" s="64"/>
      <c r="JD46" s="64"/>
      <c r="JE46" s="65" t="s">
        <v>144</v>
      </c>
      <c r="JF46" s="65" t="str">
        <f>IFERROR(IF(JE46&gt;=5,VLOOKUP(JE46,Brutos!$K$3:$AE$10,MATCH(JD46,Brutos!$K$3:$AE$3,0),0),0),"")</f>
        <v/>
      </c>
      <c r="JG46" s="64"/>
      <c r="JH46" s="64"/>
      <c r="JI46" s="74" t="str">
        <f t="shared" si="40"/>
        <v/>
      </c>
      <c r="JJ46" s="66"/>
      <c r="JK46" s="58"/>
      <c r="JL46" s="58"/>
      <c r="JM46" s="58"/>
      <c r="JN46" s="63">
        <v>4</v>
      </c>
      <c r="JO46" s="64" t="s">
        <v>144</v>
      </c>
      <c r="JP46" s="64" t="s">
        <v>144</v>
      </c>
      <c r="JQ46" s="65"/>
      <c r="JR46" s="64"/>
      <c r="JS46" s="64"/>
      <c r="JT46" s="65" t="s">
        <v>144</v>
      </c>
      <c r="JU46" s="65" t="str">
        <f>IFERROR(IF(JT46&gt;=5,VLOOKUP(JT46,Brutos!$K$3:$AE$10,MATCH(JS46,Brutos!$K$3:$AE$3,0),0),0),"")</f>
        <v/>
      </c>
      <c r="JV46" s="64"/>
      <c r="JW46" s="64"/>
      <c r="JX46" s="74" t="str">
        <f t="shared" si="41"/>
        <v/>
      </c>
      <c r="JY46" s="66"/>
      <c r="JZ46" s="58"/>
      <c r="KA46" s="58"/>
      <c r="KB46" s="58"/>
      <c r="KC46" s="63">
        <v>4</v>
      </c>
      <c r="KD46" s="64" t="s">
        <v>144</v>
      </c>
      <c r="KE46" s="64" t="s">
        <v>144</v>
      </c>
      <c r="KF46" s="65"/>
      <c r="KG46" s="64"/>
      <c r="KH46" s="64"/>
      <c r="KI46" s="65" t="s">
        <v>144</v>
      </c>
      <c r="KJ46" s="65" t="str">
        <f>IFERROR(IF(KI46&gt;=5,VLOOKUP(KI46,Brutos!$K$3:$AE$10,MATCH(KH46,Brutos!$K$3:$AE$3,0),0),0),"")</f>
        <v/>
      </c>
      <c r="KK46" s="64"/>
      <c r="KL46" s="64"/>
      <c r="KM46" s="74" t="str">
        <f t="shared" si="42"/>
        <v/>
      </c>
      <c r="KN46" s="66"/>
      <c r="KO46" s="58"/>
      <c r="KP46" s="58"/>
      <c r="KQ46" s="58"/>
      <c r="KR46" s="63">
        <v>4</v>
      </c>
      <c r="KS46" s="64" t="s">
        <v>144</v>
      </c>
      <c r="KT46" s="64" t="s">
        <v>144</v>
      </c>
      <c r="KU46" s="65"/>
      <c r="KV46" s="64"/>
      <c r="KW46" s="64"/>
      <c r="KX46" s="65" t="s">
        <v>144</v>
      </c>
      <c r="KY46" s="65" t="str">
        <f>IFERROR(IF(KX46&gt;=5,VLOOKUP(KX46,Brutos!$K$3:$AE$10,MATCH(KW46,Brutos!$K$3:$AE$3,0),0),0),"")</f>
        <v/>
      </c>
      <c r="KZ46" s="64"/>
      <c r="LA46" s="64"/>
      <c r="LB46" s="74" t="str">
        <f t="shared" si="43"/>
        <v/>
      </c>
      <c r="LC46" s="66"/>
      <c r="LD46" s="347"/>
      <c r="LE46" s="58"/>
      <c r="LF46" s="58"/>
      <c r="LG46" s="63">
        <v>4</v>
      </c>
      <c r="LH46" s="64" t="s">
        <v>144</v>
      </c>
      <c r="LI46" s="64" t="s">
        <v>144</v>
      </c>
      <c r="LJ46" s="65"/>
      <c r="LK46" s="64"/>
      <c r="LL46" s="64"/>
      <c r="LM46" s="65" t="s">
        <v>144</v>
      </c>
      <c r="LN46" s="65" t="str">
        <f>IFERROR(IF(LM46&gt;=5,VLOOKUP(LM46,Brutos!$K$3:$AE$10,MATCH(LL46,Brutos!$K$3:$AE$3,0),0),0),"")</f>
        <v/>
      </c>
      <c r="LO46" s="64"/>
      <c r="LP46" s="64"/>
      <c r="LQ46" s="74" t="str">
        <f t="shared" si="44"/>
        <v/>
      </c>
      <c r="LR46" s="66"/>
      <c r="LS46" s="347"/>
      <c r="LT46" s="58"/>
      <c r="LU46" s="58"/>
      <c r="LV46" s="63">
        <v>4</v>
      </c>
      <c r="LW46" s="64" t="s">
        <v>144</v>
      </c>
      <c r="LX46" s="64" t="s">
        <v>144</v>
      </c>
      <c r="LY46" s="65"/>
      <c r="LZ46" s="64"/>
      <c r="MA46" s="64"/>
      <c r="MB46" s="65" t="s">
        <v>144</v>
      </c>
      <c r="MC46" s="65" t="str">
        <f>IFERROR(IF(MB46&gt;=5,VLOOKUP(MB46,Brutos!$K$3:$AE$10,MATCH(MA46,Brutos!$K$3:$AE$3,0),0),0),"")</f>
        <v/>
      </c>
      <c r="MD46" s="64"/>
      <c r="ME46" s="64"/>
      <c r="MF46" s="74" t="str">
        <f t="shared" si="45"/>
        <v/>
      </c>
      <c r="MG46" s="66"/>
      <c r="MH46" s="347"/>
      <c r="MI46" s="58"/>
      <c r="MJ46" s="58"/>
      <c r="MK46" s="489">
        <v>4</v>
      </c>
      <c r="ML46" s="490" t="s">
        <v>144</v>
      </c>
      <c r="MM46" s="490" t="s">
        <v>144</v>
      </c>
      <c r="MN46" s="491"/>
      <c r="MO46" s="490"/>
      <c r="MP46" s="490"/>
      <c r="MQ46" s="491" t="s">
        <v>144</v>
      </c>
      <c r="MR46" s="491"/>
      <c r="MS46" s="490"/>
      <c r="MT46" s="490"/>
      <c r="MU46" s="493"/>
      <c r="MV46" s="494"/>
      <c r="MW46" s="347"/>
    </row>
    <row r="47" spans="1:361">
      <c r="A47" s="347"/>
      <c r="B47" s="58"/>
      <c r="C47" s="58"/>
      <c r="D47" s="63">
        <v>5</v>
      </c>
      <c r="E47" s="64" t="s">
        <v>144</v>
      </c>
      <c r="F47" s="64" t="s">
        <v>144</v>
      </c>
      <c r="G47" s="65"/>
      <c r="H47" s="64"/>
      <c r="I47" s="64"/>
      <c r="J47" s="65" t="s">
        <v>144</v>
      </c>
      <c r="K47" s="65" t="str">
        <f>IFERROR(IF(J47&gt;=5,VLOOKUP(J47,Brutos!$K$3:$AE$10,MATCH(I47,Brutos!$K$3:$AE$3,0),0),0),"")</f>
        <v/>
      </c>
      <c r="L47" s="64"/>
      <c r="M47" s="64"/>
      <c r="N47" s="74" t="str">
        <f t="shared" si="23"/>
        <v/>
      </c>
      <c r="O47" s="66"/>
      <c r="P47" s="58"/>
      <c r="Q47" s="58"/>
      <c r="R47" s="58"/>
      <c r="S47" s="63">
        <v>5</v>
      </c>
      <c r="T47" s="64" t="s">
        <v>144</v>
      </c>
      <c r="U47" s="64" t="s">
        <v>144</v>
      </c>
      <c r="V47" s="65"/>
      <c r="W47" s="64"/>
      <c r="X47" s="64"/>
      <c r="Y47" s="65" t="s">
        <v>144</v>
      </c>
      <c r="Z47" s="65" t="str">
        <f>IFERROR(IF(Y47&gt;=5,VLOOKUP(Y47,Brutos!$K$3:$AE$10,MATCH(X47,Brutos!$K$3:$AE$3,0),0),0),"")</f>
        <v/>
      </c>
      <c r="AA47" s="64"/>
      <c r="AB47" s="64"/>
      <c r="AC47" s="74" t="str">
        <f t="shared" si="24"/>
        <v/>
      </c>
      <c r="AD47" s="66"/>
      <c r="AE47" s="58"/>
      <c r="AF47" s="58"/>
      <c r="AG47" s="58"/>
      <c r="AH47" s="63">
        <v>5</v>
      </c>
      <c r="AI47" s="64" t="s">
        <v>144</v>
      </c>
      <c r="AJ47" s="64" t="s">
        <v>144</v>
      </c>
      <c r="AK47" s="65"/>
      <c r="AL47" s="64"/>
      <c r="AM47" s="64"/>
      <c r="AN47" s="65" t="s">
        <v>144</v>
      </c>
      <c r="AO47" s="65" t="str">
        <f>IFERROR(IF(AN47&gt;=5,VLOOKUP(AN47,Brutos!$K$3:$AE$10,MATCH(AM47,Brutos!$K$3:$AE$3,0),0),0),"")</f>
        <v/>
      </c>
      <c r="AP47" s="64"/>
      <c r="AQ47" s="64"/>
      <c r="AR47" s="74" t="str">
        <f t="shared" si="25"/>
        <v/>
      </c>
      <c r="AS47" s="66"/>
      <c r="AT47" s="58"/>
      <c r="AU47" s="58"/>
      <c r="AV47" s="58"/>
      <c r="AW47" s="63">
        <v>5</v>
      </c>
      <c r="AX47" s="64" t="s">
        <v>144</v>
      </c>
      <c r="AY47" s="64" t="s">
        <v>144</v>
      </c>
      <c r="AZ47" s="65"/>
      <c r="BA47" s="64"/>
      <c r="BB47" s="64"/>
      <c r="BC47" s="65" t="s">
        <v>144</v>
      </c>
      <c r="BD47" s="65" t="str">
        <f>IFERROR(IF(BC47&gt;=5,VLOOKUP(BC47,Brutos!$K$3:$AE$10,MATCH(BB47,Brutos!$K$3:$AE$3,0),0),0),"")</f>
        <v/>
      </c>
      <c r="BE47" s="64"/>
      <c r="BF47" s="64"/>
      <c r="BG47" s="74" t="str">
        <f t="shared" si="26"/>
        <v/>
      </c>
      <c r="BH47" s="66"/>
      <c r="BI47" s="58"/>
      <c r="BJ47" s="58"/>
      <c r="BK47" s="58"/>
      <c r="BL47" s="63">
        <v>5</v>
      </c>
      <c r="BM47" s="64" t="s">
        <v>144</v>
      </c>
      <c r="BN47" s="64" t="s">
        <v>144</v>
      </c>
      <c r="BO47" s="65"/>
      <c r="BP47" s="64"/>
      <c r="BQ47" s="64"/>
      <c r="BR47" s="65" t="s">
        <v>144</v>
      </c>
      <c r="BS47" s="65" t="str">
        <f>IFERROR(IF(BR47&gt;=5,VLOOKUP(BR47,Brutos!$K$3:$AE$10,MATCH(BQ47,Brutos!$K$3:$AE$3,0),0),0),"")</f>
        <v/>
      </c>
      <c r="BT47" s="64"/>
      <c r="BU47" s="64"/>
      <c r="BV47" s="74" t="str">
        <f t="shared" si="27"/>
        <v/>
      </c>
      <c r="BW47" s="66"/>
      <c r="BX47" s="58"/>
      <c r="BY47" s="58"/>
      <c r="BZ47" s="58"/>
      <c r="CA47" s="63">
        <v>5</v>
      </c>
      <c r="CB47" s="64" t="s">
        <v>144</v>
      </c>
      <c r="CC47" s="64" t="s">
        <v>144</v>
      </c>
      <c r="CD47" s="65"/>
      <c r="CE47" s="64"/>
      <c r="CF47" s="64"/>
      <c r="CG47" s="65" t="s">
        <v>144</v>
      </c>
      <c r="CH47" s="65" t="str">
        <f>IFERROR(IF(CG47&gt;=5,VLOOKUP(CG47,Brutos!$K$3:$AE$10,MATCH(CF47,Brutos!$K$3:$AE$3,0),0),0),"")</f>
        <v/>
      </c>
      <c r="CI47" s="64"/>
      <c r="CJ47" s="64"/>
      <c r="CK47" s="74" t="str">
        <f t="shared" si="28"/>
        <v/>
      </c>
      <c r="CL47" s="66"/>
      <c r="CM47" s="58"/>
      <c r="CN47" s="58"/>
      <c r="CO47" s="58"/>
      <c r="CP47" s="63">
        <v>5</v>
      </c>
      <c r="CQ47" s="64" t="s">
        <v>144</v>
      </c>
      <c r="CR47" s="64" t="s">
        <v>144</v>
      </c>
      <c r="CS47" s="65"/>
      <c r="CT47" s="64"/>
      <c r="CU47" s="64"/>
      <c r="CV47" s="65" t="s">
        <v>144</v>
      </c>
      <c r="CW47" s="65" t="str">
        <f>IFERROR(IF(CV47&gt;=5,VLOOKUP(CV47,Brutos!$K$3:$AE$10,MATCH(CU47,Brutos!$K$3:$AE$3,0),0),0),"")</f>
        <v/>
      </c>
      <c r="CX47" s="64"/>
      <c r="CY47" s="64"/>
      <c r="CZ47" s="74" t="str">
        <f t="shared" si="29"/>
        <v/>
      </c>
      <c r="DA47" s="66"/>
      <c r="DB47" s="58"/>
      <c r="DC47" s="58"/>
      <c r="DD47" s="58"/>
      <c r="DE47" s="63">
        <v>5</v>
      </c>
      <c r="DF47" s="64" t="s">
        <v>144</v>
      </c>
      <c r="DG47" s="64" t="s">
        <v>144</v>
      </c>
      <c r="DH47" s="65"/>
      <c r="DI47" s="64"/>
      <c r="DJ47" s="64"/>
      <c r="DK47" s="65" t="s">
        <v>144</v>
      </c>
      <c r="DL47" s="65" t="str">
        <f>IFERROR(IF(DK47&gt;=5,VLOOKUP(DK47,Brutos!$K$3:$AE$10,MATCH(DJ47,Brutos!$K$3:$AE$3,0),0),0),"")</f>
        <v/>
      </c>
      <c r="DM47" s="64"/>
      <c r="DN47" s="64"/>
      <c r="DO47" s="74" t="str">
        <f t="shared" si="30"/>
        <v/>
      </c>
      <c r="DP47" s="66"/>
      <c r="DQ47" s="58"/>
      <c r="DR47" s="58"/>
      <c r="DS47" s="58"/>
      <c r="DT47" s="63">
        <v>5</v>
      </c>
      <c r="DU47" s="64" t="s">
        <v>144</v>
      </c>
      <c r="DV47" s="64" t="s">
        <v>144</v>
      </c>
      <c r="DW47" s="65"/>
      <c r="DX47" s="64"/>
      <c r="DY47" s="64"/>
      <c r="DZ47" s="65" t="s">
        <v>144</v>
      </c>
      <c r="EA47" s="65" t="str">
        <f>IFERROR(IF(DZ47&gt;=5,VLOOKUP(DZ47,Brutos!$K$3:$AE$10,MATCH(DY47,Brutos!$K$3:$AE$3,0),0),0),"")</f>
        <v/>
      </c>
      <c r="EB47" s="64"/>
      <c r="EC47" s="64"/>
      <c r="ED47" s="74" t="str">
        <f t="shared" si="31"/>
        <v/>
      </c>
      <c r="EE47" s="66"/>
      <c r="EF47" s="58"/>
      <c r="EG47" s="58"/>
      <c r="EH47" s="58"/>
      <c r="EI47" s="63">
        <v>5</v>
      </c>
      <c r="EJ47" s="64" t="s">
        <v>144</v>
      </c>
      <c r="EK47" s="64" t="s">
        <v>144</v>
      </c>
      <c r="EL47" s="65"/>
      <c r="EM47" s="64"/>
      <c r="EN47" s="64"/>
      <c r="EO47" s="65" t="s">
        <v>144</v>
      </c>
      <c r="EP47" s="65" t="str">
        <f>IFERROR(IF(EO47&gt;=5,VLOOKUP(EO47,Brutos!$K$3:$AE$10,MATCH(EN47,Brutos!$K$3:$AE$3,0),0),0),"")</f>
        <v/>
      </c>
      <c r="EQ47" s="64"/>
      <c r="ER47" s="64"/>
      <c r="ES47" s="74" t="str">
        <f t="shared" si="32"/>
        <v/>
      </c>
      <c r="ET47" s="66"/>
      <c r="EU47" s="58"/>
      <c r="EV47" s="58"/>
      <c r="EW47" s="58"/>
      <c r="EX47" s="63">
        <v>5</v>
      </c>
      <c r="EY47" s="64" t="s">
        <v>144</v>
      </c>
      <c r="EZ47" s="64" t="s">
        <v>144</v>
      </c>
      <c r="FA47" s="65"/>
      <c r="FB47" s="64"/>
      <c r="FC47" s="64"/>
      <c r="FD47" s="65" t="s">
        <v>144</v>
      </c>
      <c r="FE47" s="65" t="str">
        <f>IFERROR(IF(FD47&gt;=5,VLOOKUP(FD47,Brutos!$K$3:$AE$10,MATCH(FC47,Brutos!$K$3:$AE$3,0),0),0),"")</f>
        <v/>
      </c>
      <c r="FF47" s="64"/>
      <c r="FG47" s="64"/>
      <c r="FH47" s="74" t="str">
        <f t="shared" si="33"/>
        <v/>
      </c>
      <c r="FI47" s="66"/>
      <c r="FJ47" s="58"/>
      <c r="FK47" s="58"/>
      <c r="FL47" s="58"/>
      <c r="FM47" s="63">
        <v>5</v>
      </c>
      <c r="FN47" s="64" t="s">
        <v>144</v>
      </c>
      <c r="FO47" s="64" t="s">
        <v>144</v>
      </c>
      <c r="FP47" s="65"/>
      <c r="FQ47" s="64"/>
      <c r="FR47" s="64"/>
      <c r="FS47" s="65" t="s">
        <v>144</v>
      </c>
      <c r="FT47" s="65" t="str">
        <f>IFERROR(IF(FS47&gt;=5,VLOOKUP(FS47,Brutos!$K$3:$AE$10,MATCH(FR47,Brutos!$K$3:$AE$3,0),0),0),"")</f>
        <v/>
      </c>
      <c r="FU47" s="64"/>
      <c r="FV47" s="64"/>
      <c r="FW47" s="74" t="str">
        <f t="shared" si="34"/>
        <v/>
      </c>
      <c r="FX47" s="66"/>
      <c r="FY47" s="58"/>
      <c r="FZ47" s="58"/>
      <c r="GA47" s="58"/>
      <c r="GB47" s="63">
        <v>5</v>
      </c>
      <c r="GC47" s="64" t="s">
        <v>144</v>
      </c>
      <c r="GD47" s="64" t="s">
        <v>144</v>
      </c>
      <c r="GE47" s="65"/>
      <c r="GF47" s="64"/>
      <c r="GG47" s="64"/>
      <c r="GH47" s="65" t="s">
        <v>144</v>
      </c>
      <c r="GI47" s="65" t="str">
        <f>IFERROR(IF(GH47&gt;=5,VLOOKUP(GH47,Brutos!$K$3:$AE$10,MATCH(GG47,Brutos!$K$3:$AE$3,0),0),0),"")</f>
        <v/>
      </c>
      <c r="GJ47" s="64"/>
      <c r="GK47" s="64"/>
      <c r="GL47" s="74" t="str">
        <f t="shared" si="35"/>
        <v/>
      </c>
      <c r="GM47" s="66"/>
      <c r="GN47" s="58"/>
      <c r="GO47" s="58"/>
      <c r="GP47" s="58"/>
      <c r="GQ47" s="63">
        <v>5</v>
      </c>
      <c r="GR47" s="64" t="s">
        <v>144</v>
      </c>
      <c r="GS47" s="64" t="s">
        <v>144</v>
      </c>
      <c r="GT47" s="65"/>
      <c r="GU47" s="64"/>
      <c r="GV47" s="64"/>
      <c r="GW47" s="65" t="s">
        <v>144</v>
      </c>
      <c r="GX47" s="65" t="str">
        <f>IFERROR(IF(GW47&gt;=5,VLOOKUP(GW47,Brutos!$K$3:$AE$10,MATCH(GV47,Brutos!$K$3:$AE$3,0),0),0),"")</f>
        <v/>
      </c>
      <c r="GY47" s="64"/>
      <c r="GZ47" s="64"/>
      <c r="HA47" s="74" t="str">
        <f t="shared" si="36"/>
        <v/>
      </c>
      <c r="HB47" s="66"/>
      <c r="HC47" s="58"/>
      <c r="HD47" s="58"/>
      <c r="HE47" s="58"/>
      <c r="HF47" s="63">
        <v>5</v>
      </c>
      <c r="HG47" s="64" t="s">
        <v>144</v>
      </c>
      <c r="HH47" s="64" t="s">
        <v>144</v>
      </c>
      <c r="HI47" s="65"/>
      <c r="HJ47" s="64"/>
      <c r="HK47" s="64"/>
      <c r="HL47" s="65" t="s">
        <v>144</v>
      </c>
      <c r="HM47" s="65" t="str">
        <f>IFERROR(IF(HL47&gt;=5,VLOOKUP(HL47,Brutos!$K$3:$AE$10,MATCH(HK47,Brutos!$K$3:$AE$3,0),0),0),"")</f>
        <v/>
      </c>
      <c r="HN47" s="64"/>
      <c r="HO47" s="64"/>
      <c r="HP47" s="74" t="str">
        <f t="shared" si="37"/>
        <v/>
      </c>
      <c r="HQ47" s="66"/>
      <c r="HR47" s="58"/>
      <c r="HS47" s="58"/>
      <c r="HT47" s="58"/>
      <c r="HU47" s="63">
        <v>5</v>
      </c>
      <c r="HV47" s="64" t="s">
        <v>144</v>
      </c>
      <c r="HW47" s="64" t="s">
        <v>144</v>
      </c>
      <c r="HX47" s="65"/>
      <c r="HY47" s="64"/>
      <c r="HZ47" s="64"/>
      <c r="IA47" s="65" t="s">
        <v>144</v>
      </c>
      <c r="IB47" s="65" t="str">
        <f>IFERROR(IF(IA47&gt;=5,VLOOKUP(IA47,Brutos!$K$3:$AE$10,MATCH(HZ47,Brutos!$K$3:$AE$3,0),0),0),"")</f>
        <v/>
      </c>
      <c r="IC47" s="64"/>
      <c r="ID47" s="64"/>
      <c r="IE47" s="74" t="str">
        <f t="shared" si="38"/>
        <v/>
      </c>
      <c r="IF47" s="66"/>
      <c r="IG47" s="58"/>
      <c r="IH47" s="58"/>
      <c r="II47" s="58"/>
      <c r="IJ47" s="63">
        <v>5</v>
      </c>
      <c r="IK47" s="64" t="s">
        <v>144</v>
      </c>
      <c r="IL47" s="64" t="s">
        <v>144</v>
      </c>
      <c r="IM47" s="65"/>
      <c r="IN47" s="64"/>
      <c r="IO47" s="64"/>
      <c r="IP47" s="65" t="s">
        <v>144</v>
      </c>
      <c r="IQ47" s="65" t="str">
        <f>IFERROR(IF(IP47&gt;=5,VLOOKUP(IP47,Brutos!$K$3:$AE$10,MATCH(IO47,Brutos!$K$3:$AE$3,0),0),0),"")</f>
        <v/>
      </c>
      <c r="IR47" s="64"/>
      <c r="IS47" s="64"/>
      <c r="IT47" s="74" t="str">
        <f t="shared" si="39"/>
        <v/>
      </c>
      <c r="IU47" s="66"/>
      <c r="IV47" s="58"/>
      <c r="IW47" s="58"/>
      <c r="IX47" s="58"/>
      <c r="IY47" s="63">
        <v>5</v>
      </c>
      <c r="IZ47" s="64" t="s">
        <v>144</v>
      </c>
      <c r="JA47" s="64" t="s">
        <v>144</v>
      </c>
      <c r="JB47" s="65"/>
      <c r="JC47" s="64"/>
      <c r="JD47" s="64"/>
      <c r="JE47" s="65" t="s">
        <v>144</v>
      </c>
      <c r="JF47" s="65" t="str">
        <f>IFERROR(IF(JE47&gt;=5,VLOOKUP(JE47,Brutos!$K$3:$AE$10,MATCH(JD47,Brutos!$K$3:$AE$3,0),0),0),"")</f>
        <v/>
      </c>
      <c r="JG47" s="64"/>
      <c r="JH47" s="64"/>
      <c r="JI47" s="74" t="str">
        <f t="shared" si="40"/>
        <v/>
      </c>
      <c r="JJ47" s="66"/>
      <c r="JK47" s="58"/>
      <c r="JL47" s="58"/>
      <c r="JM47" s="58"/>
      <c r="JN47" s="63">
        <v>5</v>
      </c>
      <c r="JO47" s="64" t="s">
        <v>144</v>
      </c>
      <c r="JP47" s="64" t="s">
        <v>144</v>
      </c>
      <c r="JQ47" s="65"/>
      <c r="JR47" s="64"/>
      <c r="JS47" s="64"/>
      <c r="JT47" s="65" t="s">
        <v>144</v>
      </c>
      <c r="JU47" s="65" t="str">
        <f>IFERROR(IF(JT47&gt;=5,VLOOKUP(JT47,Brutos!$K$3:$AE$10,MATCH(JS47,Brutos!$K$3:$AE$3,0),0),0),"")</f>
        <v/>
      </c>
      <c r="JV47" s="64"/>
      <c r="JW47" s="64"/>
      <c r="JX47" s="74" t="str">
        <f t="shared" si="41"/>
        <v/>
      </c>
      <c r="JY47" s="66"/>
      <c r="JZ47" s="58"/>
      <c r="KA47" s="58"/>
      <c r="KB47" s="58"/>
      <c r="KC47" s="63">
        <v>5</v>
      </c>
      <c r="KD47" s="64" t="s">
        <v>144</v>
      </c>
      <c r="KE47" s="64" t="s">
        <v>144</v>
      </c>
      <c r="KF47" s="65"/>
      <c r="KG47" s="64"/>
      <c r="KH47" s="64"/>
      <c r="KI47" s="65" t="s">
        <v>144</v>
      </c>
      <c r="KJ47" s="65" t="str">
        <f>IFERROR(IF(KI47&gt;=5,VLOOKUP(KI47,Brutos!$K$3:$AE$10,MATCH(KH47,Brutos!$K$3:$AE$3,0),0),0),"")</f>
        <v/>
      </c>
      <c r="KK47" s="64"/>
      <c r="KL47" s="64"/>
      <c r="KM47" s="74" t="str">
        <f t="shared" si="42"/>
        <v/>
      </c>
      <c r="KN47" s="66"/>
      <c r="KO47" s="58"/>
      <c r="KP47" s="58"/>
      <c r="KQ47" s="58"/>
      <c r="KR47" s="63">
        <v>5</v>
      </c>
      <c r="KS47" s="64" t="s">
        <v>144</v>
      </c>
      <c r="KT47" s="64" t="s">
        <v>144</v>
      </c>
      <c r="KU47" s="65"/>
      <c r="KV47" s="64"/>
      <c r="KW47" s="64"/>
      <c r="KX47" s="65" t="s">
        <v>144</v>
      </c>
      <c r="KY47" s="65" t="str">
        <f>IFERROR(IF(KX47&gt;=5,VLOOKUP(KX47,Brutos!$K$3:$AE$10,MATCH(KW47,Brutos!$K$3:$AE$3,0),0),0),"")</f>
        <v/>
      </c>
      <c r="KZ47" s="64"/>
      <c r="LA47" s="64"/>
      <c r="LB47" s="74" t="str">
        <f t="shared" si="43"/>
        <v/>
      </c>
      <c r="LC47" s="66"/>
      <c r="LD47" s="347"/>
      <c r="LE47" s="58"/>
      <c r="LF47" s="58"/>
      <c r="LG47" s="63">
        <v>5</v>
      </c>
      <c r="LH47" s="64" t="s">
        <v>144</v>
      </c>
      <c r="LI47" s="64" t="s">
        <v>144</v>
      </c>
      <c r="LJ47" s="65"/>
      <c r="LK47" s="64"/>
      <c r="LL47" s="64"/>
      <c r="LM47" s="65" t="s">
        <v>144</v>
      </c>
      <c r="LN47" s="65" t="str">
        <f>IFERROR(IF(LM47&gt;=5,VLOOKUP(LM47,Brutos!$K$3:$AE$10,MATCH(LL47,Brutos!$K$3:$AE$3,0),0),0),"")</f>
        <v/>
      </c>
      <c r="LO47" s="64"/>
      <c r="LP47" s="64"/>
      <c r="LQ47" s="74" t="str">
        <f t="shared" si="44"/>
        <v/>
      </c>
      <c r="LR47" s="66"/>
      <c r="LS47" s="347"/>
      <c r="LT47" s="58"/>
      <c r="LU47" s="58"/>
      <c r="LV47" s="63">
        <v>5</v>
      </c>
      <c r="LW47" s="64" t="s">
        <v>144</v>
      </c>
      <c r="LX47" s="64" t="s">
        <v>144</v>
      </c>
      <c r="LY47" s="65"/>
      <c r="LZ47" s="64"/>
      <c r="MA47" s="64"/>
      <c r="MB47" s="65" t="s">
        <v>144</v>
      </c>
      <c r="MC47" s="65" t="str">
        <f>IFERROR(IF(MB47&gt;=5,VLOOKUP(MB47,Brutos!$K$3:$AE$10,MATCH(MA47,Brutos!$K$3:$AE$3,0),0),0),"")</f>
        <v/>
      </c>
      <c r="MD47" s="64"/>
      <c r="ME47" s="64"/>
      <c r="MF47" s="74" t="str">
        <f t="shared" si="45"/>
        <v/>
      </c>
      <c r="MG47" s="66"/>
      <c r="MH47" s="347"/>
      <c r="MI47" s="58"/>
      <c r="MJ47" s="58"/>
      <c r="MK47" s="489">
        <v>5</v>
      </c>
      <c r="ML47" s="490" t="s">
        <v>144</v>
      </c>
      <c r="MM47" s="490" t="s">
        <v>144</v>
      </c>
      <c r="MN47" s="491"/>
      <c r="MO47" s="490"/>
      <c r="MP47" s="490"/>
      <c r="MQ47" s="491" t="s">
        <v>144</v>
      </c>
      <c r="MR47" s="491"/>
      <c r="MS47" s="490"/>
      <c r="MT47" s="490"/>
      <c r="MU47" s="493"/>
      <c r="MV47" s="494"/>
      <c r="MW47" s="347"/>
    </row>
    <row r="48" spans="1:361">
      <c r="A48" s="347"/>
      <c r="B48" s="58"/>
      <c r="C48" s="58"/>
      <c r="D48" s="63">
        <v>6</v>
      </c>
      <c r="E48" s="64" t="s">
        <v>144</v>
      </c>
      <c r="F48" s="64" t="s">
        <v>144</v>
      </c>
      <c r="G48" s="65"/>
      <c r="H48" s="64"/>
      <c r="I48" s="64"/>
      <c r="J48" s="65" t="s">
        <v>144</v>
      </c>
      <c r="K48" s="65" t="str">
        <f>IFERROR(IF(J48&gt;=5,VLOOKUP(J48,Brutos!$K$3:$AE$10,MATCH(I48,Brutos!$K$3:$AE$3,0),0),0),"")</f>
        <v/>
      </c>
      <c r="L48" s="64"/>
      <c r="M48" s="64"/>
      <c r="N48" s="74" t="str">
        <f t="shared" si="23"/>
        <v/>
      </c>
      <c r="O48" s="66"/>
      <c r="P48" s="58"/>
      <c r="Q48" s="58"/>
      <c r="R48" s="58"/>
      <c r="S48" s="63">
        <v>6</v>
      </c>
      <c r="T48" s="64" t="s">
        <v>144</v>
      </c>
      <c r="U48" s="64" t="s">
        <v>144</v>
      </c>
      <c r="V48" s="65"/>
      <c r="W48" s="64"/>
      <c r="X48" s="64"/>
      <c r="Y48" s="65" t="s">
        <v>144</v>
      </c>
      <c r="Z48" s="65" t="str">
        <f>IFERROR(IF(Y48&gt;=5,VLOOKUP(Y48,Brutos!$K$3:$AE$10,MATCH(X48,Brutos!$K$3:$AE$3,0),0),0),"")</f>
        <v/>
      </c>
      <c r="AA48" s="64"/>
      <c r="AB48" s="64"/>
      <c r="AC48" s="74" t="str">
        <f t="shared" si="24"/>
        <v/>
      </c>
      <c r="AD48" s="66"/>
      <c r="AE48" s="58"/>
      <c r="AF48" s="58"/>
      <c r="AG48" s="58"/>
      <c r="AH48" s="63">
        <v>6</v>
      </c>
      <c r="AI48" s="64" t="s">
        <v>144</v>
      </c>
      <c r="AJ48" s="64" t="s">
        <v>144</v>
      </c>
      <c r="AK48" s="65"/>
      <c r="AL48" s="64"/>
      <c r="AM48" s="64"/>
      <c r="AN48" s="65" t="s">
        <v>144</v>
      </c>
      <c r="AO48" s="65" t="str">
        <f>IFERROR(IF(AN48&gt;=5,VLOOKUP(AN48,Brutos!$K$3:$AE$10,MATCH(AM48,Brutos!$K$3:$AE$3,0),0),0),"")</f>
        <v/>
      </c>
      <c r="AP48" s="64"/>
      <c r="AQ48" s="64"/>
      <c r="AR48" s="74" t="str">
        <f t="shared" si="25"/>
        <v/>
      </c>
      <c r="AS48" s="66"/>
      <c r="AT48" s="58"/>
      <c r="AU48" s="58"/>
      <c r="AV48" s="58"/>
      <c r="AW48" s="63">
        <v>6</v>
      </c>
      <c r="AX48" s="64" t="s">
        <v>144</v>
      </c>
      <c r="AY48" s="64" t="s">
        <v>144</v>
      </c>
      <c r="AZ48" s="65"/>
      <c r="BA48" s="64"/>
      <c r="BB48" s="64"/>
      <c r="BC48" s="65" t="s">
        <v>144</v>
      </c>
      <c r="BD48" s="65" t="str">
        <f>IFERROR(IF(BC48&gt;=5,VLOOKUP(BC48,Brutos!$K$3:$AE$10,MATCH(BB48,Brutos!$K$3:$AE$3,0),0),0),"")</f>
        <v/>
      </c>
      <c r="BE48" s="64"/>
      <c r="BF48" s="64"/>
      <c r="BG48" s="74" t="str">
        <f t="shared" si="26"/>
        <v/>
      </c>
      <c r="BH48" s="66"/>
      <c r="BI48" s="58"/>
      <c r="BJ48" s="58"/>
      <c r="BK48" s="58"/>
      <c r="BL48" s="63">
        <v>6</v>
      </c>
      <c r="BM48" s="64" t="s">
        <v>144</v>
      </c>
      <c r="BN48" s="64" t="s">
        <v>144</v>
      </c>
      <c r="BO48" s="65"/>
      <c r="BP48" s="64"/>
      <c r="BQ48" s="64"/>
      <c r="BR48" s="65" t="s">
        <v>144</v>
      </c>
      <c r="BS48" s="65" t="str">
        <f>IFERROR(IF(BR48&gt;=5,VLOOKUP(BR48,Brutos!$K$3:$AE$10,MATCH(BQ48,Brutos!$K$3:$AE$3,0),0),0),"")</f>
        <v/>
      </c>
      <c r="BT48" s="64"/>
      <c r="BU48" s="64"/>
      <c r="BV48" s="74" t="str">
        <f t="shared" si="27"/>
        <v/>
      </c>
      <c r="BW48" s="66"/>
      <c r="BX48" s="58"/>
      <c r="BY48" s="58"/>
      <c r="BZ48" s="58"/>
      <c r="CA48" s="63">
        <v>6</v>
      </c>
      <c r="CB48" s="64" t="s">
        <v>144</v>
      </c>
      <c r="CC48" s="64" t="s">
        <v>144</v>
      </c>
      <c r="CD48" s="65"/>
      <c r="CE48" s="64"/>
      <c r="CF48" s="64"/>
      <c r="CG48" s="65" t="s">
        <v>144</v>
      </c>
      <c r="CH48" s="65" t="str">
        <f>IFERROR(IF(CG48&gt;=5,VLOOKUP(CG48,Brutos!$K$3:$AE$10,MATCH(CF48,Brutos!$K$3:$AE$3,0),0),0),"")</f>
        <v/>
      </c>
      <c r="CI48" s="64"/>
      <c r="CJ48" s="64"/>
      <c r="CK48" s="74" t="str">
        <f t="shared" si="28"/>
        <v/>
      </c>
      <c r="CL48" s="66"/>
      <c r="CM48" s="58"/>
      <c r="CN48" s="58"/>
      <c r="CO48" s="58"/>
      <c r="CP48" s="63">
        <v>6</v>
      </c>
      <c r="CQ48" s="64" t="s">
        <v>144</v>
      </c>
      <c r="CR48" s="64" t="s">
        <v>144</v>
      </c>
      <c r="CS48" s="65"/>
      <c r="CT48" s="64"/>
      <c r="CU48" s="64"/>
      <c r="CV48" s="65" t="s">
        <v>144</v>
      </c>
      <c r="CW48" s="65" t="str">
        <f>IFERROR(IF(CV48&gt;=5,VLOOKUP(CV48,Brutos!$K$3:$AE$10,MATCH(CU48,Brutos!$K$3:$AE$3,0),0),0),"")</f>
        <v/>
      </c>
      <c r="CX48" s="64"/>
      <c r="CY48" s="64"/>
      <c r="CZ48" s="74" t="str">
        <f t="shared" si="29"/>
        <v/>
      </c>
      <c r="DA48" s="66"/>
      <c r="DB48" s="58"/>
      <c r="DC48" s="58"/>
      <c r="DD48" s="58"/>
      <c r="DE48" s="63">
        <v>6</v>
      </c>
      <c r="DF48" s="64" t="s">
        <v>144</v>
      </c>
      <c r="DG48" s="64" t="s">
        <v>144</v>
      </c>
      <c r="DH48" s="65"/>
      <c r="DI48" s="64"/>
      <c r="DJ48" s="64"/>
      <c r="DK48" s="65" t="s">
        <v>144</v>
      </c>
      <c r="DL48" s="65" t="str">
        <f>IFERROR(IF(DK48&gt;=5,VLOOKUP(DK48,Brutos!$K$3:$AE$10,MATCH(DJ48,Brutos!$K$3:$AE$3,0),0),0),"")</f>
        <v/>
      </c>
      <c r="DM48" s="64"/>
      <c r="DN48" s="64"/>
      <c r="DO48" s="74" t="str">
        <f t="shared" si="30"/>
        <v/>
      </c>
      <c r="DP48" s="66"/>
      <c r="DQ48" s="58"/>
      <c r="DR48" s="58"/>
      <c r="DS48" s="58"/>
      <c r="DT48" s="63">
        <v>6</v>
      </c>
      <c r="DU48" s="64" t="s">
        <v>144</v>
      </c>
      <c r="DV48" s="64" t="s">
        <v>144</v>
      </c>
      <c r="DW48" s="65"/>
      <c r="DX48" s="64"/>
      <c r="DY48" s="64"/>
      <c r="DZ48" s="65" t="s">
        <v>144</v>
      </c>
      <c r="EA48" s="65" t="str">
        <f>IFERROR(IF(DZ48&gt;=5,VLOOKUP(DZ48,Brutos!$K$3:$AE$10,MATCH(DY48,Brutos!$K$3:$AE$3,0),0),0),"")</f>
        <v/>
      </c>
      <c r="EB48" s="64"/>
      <c r="EC48" s="64"/>
      <c r="ED48" s="74" t="str">
        <f t="shared" si="31"/>
        <v/>
      </c>
      <c r="EE48" s="66"/>
      <c r="EF48" s="58"/>
      <c r="EG48" s="58"/>
      <c r="EH48" s="58"/>
      <c r="EI48" s="63">
        <v>6</v>
      </c>
      <c r="EJ48" s="64" t="s">
        <v>144</v>
      </c>
      <c r="EK48" s="64" t="s">
        <v>144</v>
      </c>
      <c r="EL48" s="65"/>
      <c r="EM48" s="64"/>
      <c r="EN48" s="64"/>
      <c r="EO48" s="65" t="s">
        <v>144</v>
      </c>
      <c r="EP48" s="65" t="str">
        <f>IFERROR(IF(EO48&gt;=5,VLOOKUP(EO48,Brutos!$K$3:$AE$10,MATCH(EN48,Brutos!$K$3:$AE$3,0),0),0),"")</f>
        <v/>
      </c>
      <c r="EQ48" s="64"/>
      <c r="ER48" s="64"/>
      <c r="ES48" s="74" t="str">
        <f t="shared" si="32"/>
        <v/>
      </c>
      <c r="ET48" s="66"/>
      <c r="EU48" s="58"/>
      <c r="EV48" s="58"/>
      <c r="EW48" s="58"/>
      <c r="EX48" s="63">
        <v>6</v>
      </c>
      <c r="EY48" s="64" t="s">
        <v>144</v>
      </c>
      <c r="EZ48" s="64" t="s">
        <v>144</v>
      </c>
      <c r="FA48" s="65"/>
      <c r="FB48" s="64"/>
      <c r="FC48" s="64"/>
      <c r="FD48" s="65" t="s">
        <v>144</v>
      </c>
      <c r="FE48" s="65" t="str">
        <f>IFERROR(IF(FD48&gt;=5,VLOOKUP(FD48,Brutos!$K$3:$AE$10,MATCH(FC48,Brutos!$K$3:$AE$3,0),0),0),"")</f>
        <v/>
      </c>
      <c r="FF48" s="64"/>
      <c r="FG48" s="64"/>
      <c r="FH48" s="74" t="str">
        <f t="shared" si="33"/>
        <v/>
      </c>
      <c r="FI48" s="66"/>
      <c r="FJ48" s="58"/>
      <c r="FK48" s="58"/>
      <c r="FL48" s="58"/>
      <c r="FM48" s="63">
        <v>6</v>
      </c>
      <c r="FN48" s="64" t="s">
        <v>144</v>
      </c>
      <c r="FO48" s="64" t="s">
        <v>144</v>
      </c>
      <c r="FP48" s="65"/>
      <c r="FQ48" s="64"/>
      <c r="FR48" s="64"/>
      <c r="FS48" s="65" t="s">
        <v>144</v>
      </c>
      <c r="FT48" s="65" t="str">
        <f>IFERROR(IF(FS48&gt;=5,VLOOKUP(FS48,Brutos!$K$3:$AE$10,MATCH(FR48,Brutos!$K$3:$AE$3,0),0),0),"")</f>
        <v/>
      </c>
      <c r="FU48" s="64"/>
      <c r="FV48" s="64"/>
      <c r="FW48" s="74" t="str">
        <f t="shared" si="34"/>
        <v/>
      </c>
      <c r="FX48" s="66"/>
      <c r="FY48" s="58"/>
      <c r="FZ48" s="58"/>
      <c r="GA48" s="58"/>
      <c r="GB48" s="63">
        <v>6</v>
      </c>
      <c r="GC48" s="64" t="s">
        <v>144</v>
      </c>
      <c r="GD48" s="64" t="s">
        <v>144</v>
      </c>
      <c r="GE48" s="65"/>
      <c r="GF48" s="64"/>
      <c r="GG48" s="64"/>
      <c r="GH48" s="65" t="s">
        <v>144</v>
      </c>
      <c r="GI48" s="65" t="str">
        <f>IFERROR(IF(GH48&gt;=5,VLOOKUP(GH48,Brutos!$K$3:$AE$10,MATCH(GG48,Brutos!$K$3:$AE$3,0),0),0),"")</f>
        <v/>
      </c>
      <c r="GJ48" s="64"/>
      <c r="GK48" s="64"/>
      <c r="GL48" s="74" t="str">
        <f t="shared" si="35"/>
        <v/>
      </c>
      <c r="GM48" s="66"/>
      <c r="GN48" s="58"/>
      <c r="GO48" s="58"/>
      <c r="GP48" s="58"/>
      <c r="GQ48" s="63">
        <v>6</v>
      </c>
      <c r="GR48" s="64" t="s">
        <v>144</v>
      </c>
      <c r="GS48" s="64" t="s">
        <v>144</v>
      </c>
      <c r="GT48" s="65"/>
      <c r="GU48" s="64"/>
      <c r="GV48" s="64"/>
      <c r="GW48" s="65" t="s">
        <v>144</v>
      </c>
      <c r="GX48" s="65" t="str">
        <f>IFERROR(IF(GW48&gt;=5,VLOOKUP(GW48,Brutos!$K$3:$AE$10,MATCH(GV48,Brutos!$K$3:$AE$3,0),0),0),"")</f>
        <v/>
      </c>
      <c r="GY48" s="64"/>
      <c r="GZ48" s="64"/>
      <c r="HA48" s="74" t="str">
        <f t="shared" si="36"/>
        <v/>
      </c>
      <c r="HB48" s="66"/>
      <c r="HC48" s="58"/>
      <c r="HD48" s="58"/>
      <c r="HE48" s="58"/>
      <c r="HF48" s="63">
        <v>6</v>
      </c>
      <c r="HG48" s="64" t="s">
        <v>144</v>
      </c>
      <c r="HH48" s="64" t="s">
        <v>144</v>
      </c>
      <c r="HI48" s="65"/>
      <c r="HJ48" s="64"/>
      <c r="HK48" s="64"/>
      <c r="HL48" s="65" t="s">
        <v>144</v>
      </c>
      <c r="HM48" s="65" t="str">
        <f>IFERROR(IF(HL48&gt;=5,VLOOKUP(HL48,Brutos!$K$3:$AE$10,MATCH(HK48,Brutos!$K$3:$AE$3,0),0),0),"")</f>
        <v/>
      </c>
      <c r="HN48" s="64"/>
      <c r="HO48" s="64"/>
      <c r="HP48" s="74" t="str">
        <f t="shared" si="37"/>
        <v/>
      </c>
      <c r="HQ48" s="66"/>
      <c r="HR48" s="58"/>
      <c r="HS48" s="58"/>
      <c r="HT48" s="58"/>
      <c r="HU48" s="63">
        <v>6</v>
      </c>
      <c r="HV48" s="64" t="s">
        <v>144</v>
      </c>
      <c r="HW48" s="64" t="s">
        <v>144</v>
      </c>
      <c r="HX48" s="65"/>
      <c r="HY48" s="64"/>
      <c r="HZ48" s="64"/>
      <c r="IA48" s="65" t="s">
        <v>144</v>
      </c>
      <c r="IB48" s="65" t="str">
        <f>IFERROR(IF(IA48&gt;=5,VLOOKUP(IA48,Brutos!$K$3:$AE$10,MATCH(HZ48,Brutos!$K$3:$AE$3,0),0),0),"")</f>
        <v/>
      </c>
      <c r="IC48" s="64"/>
      <c r="ID48" s="64"/>
      <c r="IE48" s="74" t="str">
        <f t="shared" si="38"/>
        <v/>
      </c>
      <c r="IF48" s="66"/>
      <c r="IG48" s="58"/>
      <c r="IH48" s="58"/>
      <c r="II48" s="58"/>
      <c r="IJ48" s="63">
        <v>6</v>
      </c>
      <c r="IK48" s="64" t="s">
        <v>144</v>
      </c>
      <c r="IL48" s="64" t="s">
        <v>144</v>
      </c>
      <c r="IM48" s="65"/>
      <c r="IN48" s="64"/>
      <c r="IO48" s="64"/>
      <c r="IP48" s="65" t="s">
        <v>144</v>
      </c>
      <c r="IQ48" s="65" t="str">
        <f>IFERROR(IF(IP48&gt;=5,VLOOKUP(IP48,Brutos!$K$3:$AE$10,MATCH(IO48,Brutos!$K$3:$AE$3,0),0),0),"")</f>
        <v/>
      </c>
      <c r="IR48" s="64"/>
      <c r="IS48" s="64"/>
      <c r="IT48" s="74" t="str">
        <f t="shared" si="39"/>
        <v/>
      </c>
      <c r="IU48" s="66"/>
      <c r="IV48" s="58"/>
      <c r="IW48" s="58"/>
      <c r="IX48" s="58"/>
      <c r="IY48" s="63">
        <v>6</v>
      </c>
      <c r="IZ48" s="64" t="s">
        <v>144</v>
      </c>
      <c r="JA48" s="64" t="s">
        <v>144</v>
      </c>
      <c r="JB48" s="65"/>
      <c r="JC48" s="64"/>
      <c r="JD48" s="64"/>
      <c r="JE48" s="65" t="s">
        <v>144</v>
      </c>
      <c r="JF48" s="65" t="str">
        <f>IFERROR(IF(JE48&gt;=5,VLOOKUP(JE48,Brutos!$K$3:$AE$10,MATCH(JD48,Brutos!$K$3:$AE$3,0),0),0),"")</f>
        <v/>
      </c>
      <c r="JG48" s="64"/>
      <c r="JH48" s="64"/>
      <c r="JI48" s="74" t="str">
        <f t="shared" si="40"/>
        <v/>
      </c>
      <c r="JJ48" s="66"/>
      <c r="JK48" s="58"/>
      <c r="JL48" s="58"/>
      <c r="JM48" s="58"/>
      <c r="JN48" s="63">
        <v>6</v>
      </c>
      <c r="JO48" s="64" t="s">
        <v>144</v>
      </c>
      <c r="JP48" s="64" t="s">
        <v>144</v>
      </c>
      <c r="JQ48" s="65"/>
      <c r="JR48" s="64"/>
      <c r="JS48" s="64"/>
      <c r="JT48" s="65" t="s">
        <v>144</v>
      </c>
      <c r="JU48" s="65" t="str">
        <f>IFERROR(IF(JT48&gt;=5,VLOOKUP(JT48,Brutos!$K$3:$AE$10,MATCH(JS48,Brutos!$K$3:$AE$3,0),0),0),"")</f>
        <v/>
      </c>
      <c r="JV48" s="64"/>
      <c r="JW48" s="64"/>
      <c r="JX48" s="74" t="str">
        <f t="shared" si="41"/>
        <v/>
      </c>
      <c r="JY48" s="66"/>
      <c r="JZ48" s="58"/>
      <c r="KA48" s="58"/>
      <c r="KB48" s="58"/>
      <c r="KC48" s="63">
        <v>6</v>
      </c>
      <c r="KD48" s="64" t="s">
        <v>144</v>
      </c>
      <c r="KE48" s="64" t="s">
        <v>144</v>
      </c>
      <c r="KF48" s="65"/>
      <c r="KG48" s="64"/>
      <c r="KH48" s="64"/>
      <c r="KI48" s="65" t="s">
        <v>144</v>
      </c>
      <c r="KJ48" s="65" t="str">
        <f>IFERROR(IF(KI48&gt;=5,VLOOKUP(KI48,Brutos!$K$3:$AE$10,MATCH(KH48,Brutos!$K$3:$AE$3,0),0),0),"")</f>
        <v/>
      </c>
      <c r="KK48" s="64"/>
      <c r="KL48" s="64"/>
      <c r="KM48" s="74" t="str">
        <f t="shared" si="42"/>
        <v/>
      </c>
      <c r="KN48" s="66"/>
      <c r="KO48" s="58"/>
      <c r="KP48" s="58"/>
      <c r="KQ48" s="58"/>
      <c r="KR48" s="63">
        <v>6</v>
      </c>
      <c r="KS48" s="64" t="s">
        <v>144</v>
      </c>
      <c r="KT48" s="64" t="s">
        <v>144</v>
      </c>
      <c r="KU48" s="65"/>
      <c r="KV48" s="64"/>
      <c r="KW48" s="64"/>
      <c r="KX48" s="65" t="s">
        <v>144</v>
      </c>
      <c r="KY48" s="65" t="str">
        <f>IFERROR(IF(KX48&gt;=5,VLOOKUP(KX48,Brutos!$K$3:$AE$10,MATCH(KW48,Brutos!$K$3:$AE$3,0),0),0),"")</f>
        <v/>
      </c>
      <c r="KZ48" s="64"/>
      <c r="LA48" s="64"/>
      <c r="LB48" s="74" t="str">
        <f t="shared" si="43"/>
        <v/>
      </c>
      <c r="LC48" s="66"/>
      <c r="LD48" s="347"/>
      <c r="LE48" s="58"/>
      <c r="LF48" s="58"/>
      <c r="LG48" s="63">
        <v>6</v>
      </c>
      <c r="LH48" s="64" t="s">
        <v>144</v>
      </c>
      <c r="LI48" s="64" t="s">
        <v>144</v>
      </c>
      <c r="LJ48" s="65"/>
      <c r="LK48" s="64"/>
      <c r="LL48" s="64"/>
      <c r="LM48" s="65" t="s">
        <v>144</v>
      </c>
      <c r="LN48" s="65" t="str">
        <f>IFERROR(IF(LM48&gt;=5,VLOOKUP(LM48,Brutos!$K$3:$AE$10,MATCH(LL48,Brutos!$K$3:$AE$3,0),0),0),"")</f>
        <v/>
      </c>
      <c r="LO48" s="64"/>
      <c r="LP48" s="64"/>
      <c r="LQ48" s="74" t="str">
        <f t="shared" si="44"/>
        <v/>
      </c>
      <c r="LR48" s="66"/>
      <c r="LS48" s="347"/>
      <c r="LT48" s="58"/>
      <c r="LU48" s="58"/>
      <c r="LV48" s="63">
        <v>6</v>
      </c>
      <c r="LW48" s="64" t="s">
        <v>144</v>
      </c>
      <c r="LX48" s="64" t="s">
        <v>144</v>
      </c>
      <c r="LY48" s="65"/>
      <c r="LZ48" s="64"/>
      <c r="MA48" s="64"/>
      <c r="MB48" s="65" t="s">
        <v>144</v>
      </c>
      <c r="MC48" s="65" t="str">
        <f>IFERROR(IF(MB48&gt;=5,VLOOKUP(MB48,Brutos!$K$3:$AE$10,MATCH(MA48,Brutos!$K$3:$AE$3,0),0),0),"")</f>
        <v/>
      </c>
      <c r="MD48" s="64"/>
      <c r="ME48" s="64"/>
      <c r="MF48" s="74" t="str">
        <f t="shared" si="45"/>
        <v/>
      </c>
      <c r="MG48" s="66"/>
      <c r="MH48" s="347"/>
      <c r="MI48" s="58"/>
      <c r="MJ48" s="58"/>
      <c r="MK48" s="489">
        <v>6</v>
      </c>
      <c r="ML48" s="490" t="s">
        <v>144</v>
      </c>
      <c r="MM48" s="490" t="s">
        <v>144</v>
      </c>
      <c r="MN48" s="491"/>
      <c r="MO48" s="490"/>
      <c r="MP48" s="490"/>
      <c r="MQ48" s="491" t="s">
        <v>144</v>
      </c>
      <c r="MR48" s="491"/>
      <c r="MS48" s="490"/>
      <c r="MT48" s="490"/>
      <c r="MU48" s="493"/>
      <c r="MV48" s="494"/>
      <c r="MW48" s="347"/>
    </row>
    <row r="49" spans="1:361">
      <c r="A49" s="347"/>
      <c r="B49" s="58"/>
      <c r="C49" s="58"/>
      <c r="D49" s="63">
        <v>7</v>
      </c>
      <c r="E49" s="64" t="s">
        <v>144</v>
      </c>
      <c r="F49" s="64" t="s">
        <v>144</v>
      </c>
      <c r="G49" s="65"/>
      <c r="H49" s="64"/>
      <c r="I49" s="64"/>
      <c r="J49" s="65" t="s">
        <v>144</v>
      </c>
      <c r="K49" s="65" t="str">
        <f>IFERROR(IF(J49&gt;=5,VLOOKUP(J49,Brutos!$K$3:$AE$10,MATCH(I49,Brutos!$K$3:$AE$3,0),0),0),"")</f>
        <v/>
      </c>
      <c r="L49" s="64"/>
      <c r="M49" s="64"/>
      <c r="N49" s="74" t="str">
        <f t="shared" si="23"/>
        <v/>
      </c>
      <c r="O49" s="66"/>
      <c r="P49" s="58"/>
      <c r="Q49" s="58"/>
      <c r="R49" s="58"/>
      <c r="S49" s="63">
        <v>7</v>
      </c>
      <c r="T49" s="64" t="s">
        <v>144</v>
      </c>
      <c r="U49" s="64" t="s">
        <v>144</v>
      </c>
      <c r="V49" s="65"/>
      <c r="W49" s="64"/>
      <c r="X49" s="64"/>
      <c r="Y49" s="65" t="s">
        <v>144</v>
      </c>
      <c r="Z49" s="65" t="str">
        <f>IFERROR(IF(Y49&gt;=5,VLOOKUP(Y49,Brutos!$K$3:$AE$10,MATCH(X49,Brutos!$K$3:$AE$3,0),0),0),"")</f>
        <v/>
      </c>
      <c r="AA49" s="64"/>
      <c r="AB49" s="64"/>
      <c r="AC49" s="74" t="str">
        <f t="shared" si="24"/>
        <v/>
      </c>
      <c r="AD49" s="66"/>
      <c r="AE49" s="58"/>
      <c r="AF49" s="58"/>
      <c r="AG49" s="58"/>
      <c r="AH49" s="63">
        <v>7</v>
      </c>
      <c r="AI49" s="64" t="s">
        <v>144</v>
      </c>
      <c r="AJ49" s="64" t="s">
        <v>144</v>
      </c>
      <c r="AK49" s="65"/>
      <c r="AL49" s="64"/>
      <c r="AM49" s="64"/>
      <c r="AN49" s="65" t="s">
        <v>144</v>
      </c>
      <c r="AO49" s="65" t="str">
        <f>IFERROR(IF(AN49&gt;=5,VLOOKUP(AN49,Brutos!$K$3:$AE$10,MATCH(AM49,Brutos!$K$3:$AE$3,0),0),0),"")</f>
        <v/>
      </c>
      <c r="AP49" s="64"/>
      <c r="AQ49" s="64"/>
      <c r="AR49" s="74" t="str">
        <f t="shared" si="25"/>
        <v/>
      </c>
      <c r="AS49" s="66"/>
      <c r="AT49" s="58"/>
      <c r="AU49" s="58"/>
      <c r="AV49" s="58"/>
      <c r="AW49" s="63">
        <v>7</v>
      </c>
      <c r="AX49" s="64" t="s">
        <v>144</v>
      </c>
      <c r="AY49" s="64" t="s">
        <v>144</v>
      </c>
      <c r="AZ49" s="65"/>
      <c r="BA49" s="64"/>
      <c r="BB49" s="64"/>
      <c r="BC49" s="65" t="s">
        <v>144</v>
      </c>
      <c r="BD49" s="65" t="str">
        <f>IFERROR(IF(BC49&gt;=5,VLOOKUP(BC49,Brutos!$K$3:$AE$10,MATCH(BB49,Brutos!$K$3:$AE$3,0),0),0),"")</f>
        <v/>
      </c>
      <c r="BE49" s="64"/>
      <c r="BF49" s="64"/>
      <c r="BG49" s="74" t="str">
        <f t="shared" si="26"/>
        <v/>
      </c>
      <c r="BH49" s="66"/>
      <c r="BI49" s="58"/>
      <c r="BJ49" s="58"/>
      <c r="BK49" s="58"/>
      <c r="BL49" s="63">
        <v>7</v>
      </c>
      <c r="BM49" s="64" t="s">
        <v>144</v>
      </c>
      <c r="BN49" s="64" t="s">
        <v>144</v>
      </c>
      <c r="BO49" s="65"/>
      <c r="BP49" s="64"/>
      <c r="BQ49" s="64"/>
      <c r="BR49" s="65" t="s">
        <v>144</v>
      </c>
      <c r="BS49" s="65" t="str">
        <f>IFERROR(IF(BR49&gt;=5,VLOOKUP(BR49,Brutos!$K$3:$AE$10,MATCH(BQ49,Brutos!$K$3:$AE$3,0),0),0),"")</f>
        <v/>
      </c>
      <c r="BT49" s="64"/>
      <c r="BU49" s="64"/>
      <c r="BV49" s="74" t="str">
        <f t="shared" si="27"/>
        <v/>
      </c>
      <c r="BW49" s="66"/>
      <c r="BX49" s="58"/>
      <c r="BY49" s="58"/>
      <c r="BZ49" s="58"/>
      <c r="CA49" s="63">
        <v>7</v>
      </c>
      <c r="CB49" s="64" t="s">
        <v>144</v>
      </c>
      <c r="CC49" s="64" t="s">
        <v>144</v>
      </c>
      <c r="CD49" s="65"/>
      <c r="CE49" s="64"/>
      <c r="CF49" s="64"/>
      <c r="CG49" s="65" t="s">
        <v>144</v>
      </c>
      <c r="CH49" s="65" t="str">
        <f>IFERROR(IF(CG49&gt;=5,VLOOKUP(CG49,Brutos!$K$3:$AE$10,MATCH(CF49,Brutos!$K$3:$AE$3,0),0),0),"")</f>
        <v/>
      </c>
      <c r="CI49" s="64"/>
      <c r="CJ49" s="64"/>
      <c r="CK49" s="74" t="str">
        <f t="shared" si="28"/>
        <v/>
      </c>
      <c r="CL49" s="66"/>
      <c r="CM49" s="58"/>
      <c r="CN49" s="58"/>
      <c r="CO49" s="58"/>
      <c r="CP49" s="63">
        <v>7</v>
      </c>
      <c r="CQ49" s="64" t="s">
        <v>144</v>
      </c>
      <c r="CR49" s="64" t="s">
        <v>144</v>
      </c>
      <c r="CS49" s="65"/>
      <c r="CT49" s="64"/>
      <c r="CU49" s="64"/>
      <c r="CV49" s="65" t="s">
        <v>144</v>
      </c>
      <c r="CW49" s="65" t="str">
        <f>IFERROR(IF(CV49&gt;=5,VLOOKUP(CV49,Brutos!$K$3:$AE$10,MATCH(CU49,Brutos!$K$3:$AE$3,0),0),0),"")</f>
        <v/>
      </c>
      <c r="CX49" s="64"/>
      <c r="CY49" s="64"/>
      <c r="CZ49" s="74" t="str">
        <f t="shared" si="29"/>
        <v/>
      </c>
      <c r="DA49" s="66"/>
      <c r="DB49" s="58"/>
      <c r="DC49" s="58"/>
      <c r="DD49" s="58"/>
      <c r="DE49" s="63">
        <v>7</v>
      </c>
      <c r="DF49" s="64" t="s">
        <v>144</v>
      </c>
      <c r="DG49" s="64" t="s">
        <v>144</v>
      </c>
      <c r="DH49" s="65"/>
      <c r="DI49" s="64"/>
      <c r="DJ49" s="64"/>
      <c r="DK49" s="65" t="s">
        <v>144</v>
      </c>
      <c r="DL49" s="65" t="str">
        <f>IFERROR(IF(DK49&gt;=5,VLOOKUP(DK49,Brutos!$K$3:$AE$10,MATCH(DJ49,Brutos!$K$3:$AE$3,0),0),0),"")</f>
        <v/>
      </c>
      <c r="DM49" s="64"/>
      <c r="DN49" s="64"/>
      <c r="DO49" s="74" t="str">
        <f t="shared" si="30"/>
        <v/>
      </c>
      <c r="DP49" s="66"/>
      <c r="DQ49" s="58"/>
      <c r="DR49" s="58"/>
      <c r="DS49" s="58"/>
      <c r="DT49" s="63">
        <v>7</v>
      </c>
      <c r="DU49" s="64" t="s">
        <v>144</v>
      </c>
      <c r="DV49" s="64" t="s">
        <v>144</v>
      </c>
      <c r="DW49" s="65"/>
      <c r="DX49" s="64"/>
      <c r="DY49" s="64"/>
      <c r="DZ49" s="65" t="s">
        <v>144</v>
      </c>
      <c r="EA49" s="65" t="str">
        <f>IFERROR(IF(DZ49&gt;=5,VLOOKUP(DZ49,Brutos!$K$3:$AE$10,MATCH(DY49,Brutos!$K$3:$AE$3,0),0),0),"")</f>
        <v/>
      </c>
      <c r="EB49" s="64"/>
      <c r="EC49" s="64"/>
      <c r="ED49" s="74" t="str">
        <f t="shared" si="31"/>
        <v/>
      </c>
      <c r="EE49" s="66"/>
      <c r="EF49" s="58"/>
      <c r="EG49" s="58"/>
      <c r="EH49" s="58"/>
      <c r="EI49" s="63">
        <v>7</v>
      </c>
      <c r="EJ49" s="64" t="s">
        <v>144</v>
      </c>
      <c r="EK49" s="64" t="s">
        <v>144</v>
      </c>
      <c r="EL49" s="65"/>
      <c r="EM49" s="64"/>
      <c r="EN49" s="64"/>
      <c r="EO49" s="65" t="s">
        <v>144</v>
      </c>
      <c r="EP49" s="65" t="str">
        <f>IFERROR(IF(EO49&gt;=5,VLOOKUP(EO49,Brutos!$K$3:$AE$10,MATCH(EN49,Brutos!$K$3:$AE$3,0),0),0),"")</f>
        <v/>
      </c>
      <c r="EQ49" s="64"/>
      <c r="ER49" s="64"/>
      <c r="ES49" s="74" t="str">
        <f t="shared" si="32"/>
        <v/>
      </c>
      <c r="ET49" s="66"/>
      <c r="EU49" s="58"/>
      <c r="EV49" s="58"/>
      <c r="EW49" s="58"/>
      <c r="EX49" s="63">
        <v>7</v>
      </c>
      <c r="EY49" s="64" t="s">
        <v>144</v>
      </c>
      <c r="EZ49" s="64" t="s">
        <v>144</v>
      </c>
      <c r="FA49" s="65"/>
      <c r="FB49" s="64"/>
      <c r="FC49" s="64"/>
      <c r="FD49" s="65" t="s">
        <v>144</v>
      </c>
      <c r="FE49" s="65" t="str">
        <f>IFERROR(IF(FD49&gt;=5,VLOOKUP(FD49,Brutos!$K$3:$AE$10,MATCH(FC49,Brutos!$K$3:$AE$3,0),0),0),"")</f>
        <v/>
      </c>
      <c r="FF49" s="64"/>
      <c r="FG49" s="64"/>
      <c r="FH49" s="74" t="str">
        <f t="shared" si="33"/>
        <v/>
      </c>
      <c r="FI49" s="66"/>
      <c r="FJ49" s="58"/>
      <c r="FK49" s="58"/>
      <c r="FL49" s="58"/>
      <c r="FM49" s="63">
        <v>7</v>
      </c>
      <c r="FN49" s="64" t="s">
        <v>144</v>
      </c>
      <c r="FO49" s="64" t="s">
        <v>144</v>
      </c>
      <c r="FP49" s="65"/>
      <c r="FQ49" s="64"/>
      <c r="FR49" s="64"/>
      <c r="FS49" s="65" t="s">
        <v>144</v>
      </c>
      <c r="FT49" s="65" t="str">
        <f>IFERROR(IF(FS49&gt;=5,VLOOKUP(FS49,Brutos!$K$3:$AE$10,MATCH(FR49,Brutos!$K$3:$AE$3,0),0),0),"")</f>
        <v/>
      </c>
      <c r="FU49" s="64"/>
      <c r="FV49" s="64"/>
      <c r="FW49" s="74" t="str">
        <f t="shared" si="34"/>
        <v/>
      </c>
      <c r="FX49" s="66"/>
      <c r="FY49" s="58"/>
      <c r="FZ49" s="58"/>
      <c r="GA49" s="58"/>
      <c r="GB49" s="63">
        <v>7</v>
      </c>
      <c r="GC49" s="64" t="s">
        <v>144</v>
      </c>
      <c r="GD49" s="64" t="s">
        <v>144</v>
      </c>
      <c r="GE49" s="65"/>
      <c r="GF49" s="64"/>
      <c r="GG49" s="64"/>
      <c r="GH49" s="65" t="s">
        <v>144</v>
      </c>
      <c r="GI49" s="65" t="str">
        <f>IFERROR(IF(GH49&gt;=5,VLOOKUP(GH49,Brutos!$K$3:$AE$10,MATCH(GG49,Brutos!$K$3:$AE$3,0),0),0),"")</f>
        <v/>
      </c>
      <c r="GJ49" s="64"/>
      <c r="GK49" s="64"/>
      <c r="GL49" s="74" t="str">
        <f t="shared" si="35"/>
        <v/>
      </c>
      <c r="GM49" s="66"/>
      <c r="GN49" s="58"/>
      <c r="GO49" s="58"/>
      <c r="GP49" s="58"/>
      <c r="GQ49" s="63">
        <v>7</v>
      </c>
      <c r="GR49" s="64" t="s">
        <v>144</v>
      </c>
      <c r="GS49" s="64" t="s">
        <v>144</v>
      </c>
      <c r="GT49" s="65"/>
      <c r="GU49" s="64"/>
      <c r="GV49" s="64"/>
      <c r="GW49" s="65" t="s">
        <v>144</v>
      </c>
      <c r="GX49" s="65" t="str">
        <f>IFERROR(IF(GW49&gt;=5,VLOOKUP(GW49,Brutos!$K$3:$AE$10,MATCH(GV49,Brutos!$K$3:$AE$3,0),0),0),"")</f>
        <v/>
      </c>
      <c r="GY49" s="64"/>
      <c r="GZ49" s="64"/>
      <c r="HA49" s="74" t="str">
        <f t="shared" si="36"/>
        <v/>
      </c>
      <c r="HB49" s="66"/>
      <c r="HC49" s="58"/>
      <c r="HD49" s="58"/>
      <c r="HE49" s="58"/>
      <c r="HF49" s="63">
        <v>7</v>
      </c>
      <c r="HG49" s="64" t="s">
        <v>144</v>
      </c>
      <c r="HH49" s="64" t="s">
        <v>144</v>
      </c>
      <c r="HI49" s="65"/>
      <c r="HJ49" s="64"/>
      <c r="HK49" s="64"/>
      <c r="HL49" s="65" t="s">
        <v>144</v>
      </c>
      <c r="HM49" s="65" t="str">
        <f>IFERROR(IF(HL49&gt;=5,VLOOKUP(HL49,Brutos!$K$3:$AE$10,MATCH(HK49,Brutos!$K$3:$AE$3,0),0),0),"")</f>
        <v/>
      </c>
      <c r="HN49" s="64"/>
      <c r="HO49" s="64"/>
      <c r="HP49" s="74" t="str">
        <f t="shared" si="37"/>
        <v/>
      </c>
      <c r="HQ49" s="66"/>
      <c r="HR49" s="58"/>
      <c r="HS49" s="58"/>
      <c r="HT49" s="58"/>
      <c r="HU49" s="63">
        <v>7</v>
      </c>
      <c r="HV49" s="64" t="s">
        <v>144</v>
      </c>
      <c r="HW49" s="64" t="s">
        <v>144</v>
      </c>
      <c r="HX49" s="65"/>
      <c r="HY49" s="64"/>
      <c r="HZ49" s="64"/>
      <c r="IA49" s="65" t="s">
        <v>144</v>
      </c>
      <c r="IB49" s="65" t="str">
        <f>IFERROR(IF(IA49&gt;=5,VLOOKUP(IA49,Brutos!$K$3:$AE$10,MATCH(HZ49,Brutos!$K$3:$AE$3,0),0),0),"")</f>
        <v/>
      </c>
      <c r="IC49" s="64"/>
      <c r="ID49" s="64"/>
      <c r="IE49" s="74" t="str">
        <f t="shared" si="38"/>
        <v/>
      </c>
      <c r="IF49" s="66"/>
      <c r="IG49" s="58"/>
      <c r="IH49" s="58"/>
      <c r="II49" s="58"/>
      <c r="IJ49" s="63">
        <v>7</v>
      </c>
      <c r="IK49" s="64" t="s">
        <v>144</v>
      </c>
      <c r="IL49" s="64" t="s">
        <v>144</v>
      </c>
      <c r="IM49" s="65"/>
      <c r="IN49" s="64"/>
      <c r="IO49" s="64"/>
      <c r="IP49" s="65" t="s">
        <v>144</v>
      </c>
      <c r="IQ49" s="65" t="str">
        <f>IFERROR(IF(IP49&gt;=5,VLOOKUP(IP49,Brutos!$K$3:$AE$10,MATCH(IO49,Brutos!$K$3:$AE$3,0),0),0),"")</f>
        <v/>
      </c>
      <c r="IR49" s="64"/>
      <c r="IS49" s="64"/>
      <c r="IT49" s="74" t="str">
        <f t="shared" si="39"/>
        <v/>
      </c>
      <c r="IU49" s="66"/>
      <c r="IV49" s="58"/>
      <c r="IW49" s="58"/>
      <c r="IX49" s="58"/>
      <c r="IY49" s="63">
        <v>7</v>
      </c>
      <c r="IZ49" s="64" t="s">
        <v>144</v>
      </c>
      <c r="JA49" s="64" t="s">
        <v>144</v>
      </c>
      <c r="JB49" s="65"/>
      <c r="JC49" s="64"/>
      <c r="JD49" s="64"/>
      <c r="JE49" s="65" t="s">
        <v>144</v>
      </c>
      <c r="JF49" s="65" t="str">
        <f>IFERROR(IF(JE49&gt;=5,VLOOKUP(JE49,Brutos!$K$3:$AE$10,MATCH(JD49,Brutos!$K$3:$AE$3,0),0),0),"")</f>
        <v/>
      </c>
      <c r="JG49" s="64"/>
      <c r="JH49" s="64"/>
      <c r="JI49" s="74" t="str">
        <f t="shared" si="40"/>
        <v/>
      </c>
      <c r="JJ49" s="66"/>
      <c r="JK49" s="58"/>
      <c r="JL49" s="58"/>
      <c r="JM49" s="58"/>
      <c r="JN49" s="63">
        <v>7</v>
      </c>
      <c r="JO49" s="64" t="s">
        <v>144</v>
      </c>
      <c r="JP49" s="64" t="s">
        <v>144</v>
      </c>
      <c r="JQ49" s="65"/>
      <c r="JR49" s="64"/>
      <c r="JS49" s="64"/>
      <c r="JT49" s="65" t="s">
        <v>144</v>
      </c>
      <c r="JU49" s="65" t="str">
        <f>IFERROR(IF(JT49&gt;=5,VLOOKUP(JT49,Brutos!$K$3:$AE$10,MATCH(JS49,Brutos!$K$3:$AE$3,0),0),0),"")</f>
        <v/>
      </c>
      <c r="JV49" s="64"/>
      <c r="JW49" s="64"/>
      <c r="JX49" s="74" t="str">
        <f t="shared" si="41"/>
        <v/>
      </c>
      <c r="JY49" s="66"/>
      <c r="JZ49" s="58"/>
      <c r="KA49" s="58"/>
      <c r="KB49" s="58"/>
      <c r="KC49" s="63">
        <v>7</v>
      </c>
      <c r="KD49" s="64" t="s">
        <v>144</v>
      </c>
      <c r="KE49" s="64" t="s">
        <v>144</v>
      </c>
      <c r="KF49" s="65"/>
      <c r="KG49" s="64"/>
      <c r="KH49" s="64"/>
      <c r="KI49" s="65" t="s">
        <v>144</v>
      </c>
      <c r="KJ49" s="65" t="str">
        <f>IFERROR(IF(KI49&gt;=5,VLOOKUP(KI49,Brutos!$K$3:$AE$10,MATCH(KH49,Brutos!$K$3:$AE$3,0),0),0),"")</f>
        <v/>
      </c>
      <c r="KK49" s="64"/>
      <c r="KL49" s="64"/>
      <c r="KM49" s="74" t="str">
        <f t="shared" si="42"/>
        <v/>
      </c>
      <c r="KN49" s="66"/>
      <c r="KO49" s="58"/>
      <c r="KP49" s="58"/>
      <c r="KQ49" s="58"/>
      <c r="KR49" s="63">
        <v>7</v>
      </c>
      <c r="KS49" s="64" t="s">
        <v>144</v>
      </c>
      <c r="KT49" s="64" t="s">
        <v>144</v>
      </c>
      <c r="KU49" s="65"/>
      <c r="KV49" s="64"/>
      <c r="KW49" s="64"/>
      <c r="KX49" s="65" t="s">
        <v>144</v>
      </c>
      <c r="KY49" s="65" t="str">
        <f>IFERROR(IF(KX49&gt;=5,VLOOKUP(KX49,Brutos!$K$3:$AE$10,MATCH(KW49,Brutos!$K$3:$AE$3,0),0),0),"")</f>
        <v/>
      </c>
      <c r="KZ49" s="64"/>
      <c r="LA49" s="64"/>
      <c r="LB49" s="74" t="str">
        <f t="shared" si="43"/>
        <v/>
      </c>
      <c r="LC49" s="66"/>
      <c r="LD49" s="347"/>
      <c r="LE49" s="58"/>
      <c r="LF49" s="58"/>
      <c r="LG49" s="63">
        <v>7</v>
      </c>
      <c r="LH49" s="64" t="s">
        <v>144</v>
      </c>
      <c r="LI49" s="64" t="s">
        <v>144</v>
      </c>
      <c r="LJ49" s="65"/>
      <c r="LK49" s="64"/>
      <c r="LL49" s="64"/>
      <c r="LM49" s="65" t="s">
        <v>144</v>
      </c>
      <c r="LN49" s="65" t="str">
        <f>IFERROR(IF(LM49&gt;=5,VLOOKUP(LM49,Brutos!$K$3:$AE$10,MATCH(LL49,Brutos!$K$3:$AE$3,0),0),0),"")</f>
        <v/>
      </c>
      <c r="LO49" s="64"/>
      <c r="LP49" s="64"/>
      <c r="LQ49" s="74" t="str">
        <f t="shared" si="44"/>
        <v/>
      </c>
      <c r="LR49" s="66"/>
      <c r="LS49" s="347"/>
      <c r="LT49" s="58"/>
      <c r="LU49" s="58"/>
      <c r="LV49" s="63">
        <v>7</v>
      </c>
      <c r="LW49" s="64" t="s">
        <v>144</v>
      </c>
      <c r="LX49" s="64" t="s">
        <v>144</v>
      </c>
      <c r="LY49" s="65"/>
      <c r="LZ49" s="64"/>
      <c r="MA49" s="64"/>
      <c r="MB49" s="65" t="s">
        <v>144</v>
      </c>
      <c r="MC49" s="65" t="str">
        <f>IFERROR(IF(MB49&gt;=5,VLOOKUP(MB49,Brutos!$K$3:$AE$10,MATCH(MA49,Brutos!$K$3:$AE$3,0),0),0),"")</f>
        <v/>
      </c>
      <c r="MD49" s="64"/>
      <c r="ME49" s="64"/>
      <c r="MF49" s="74" t="str">
        <f t="shared" si="45"/>
        <v/>
      </c>
      <c r="MG49" s="66"/>
      <c r="MH49" s="347"/>
      <c r="MI49" s="58"/>
      <c r="MJ49" s="58"/>
      <c r="MK49" s="489">
        <v>7</v>
      </c>
      <c r="ML49" s="490" t="s">
        <v>144</v>
      </c>
      <c r="MM49" s="490" t="s">
        <v>144</v>
      </c>
      <c r="MN49" s="491"/>
      <c r="MO49" s="490"/>
      <c r="MP49" s="490"/>
      <c r="MQ49" s="491" t="s">
        <v>144</v>
      </c>
      <c r="MR49" s="491"/>
      <c r="MS49" s="490"/>
      <c r="MT49" s="490"/>
      <c r="MU49" s="493"/>
      <c r="MV49" s="494"/>
      <c r="MW49" s="347"/>
    </row>
    <row r="50" spans="1:361">
      <c r="A50" s="347"/>
      <c r="B50" s="58"/>
      <c r="C50" s="58"/>
      <c r="D50" s="63">
        <v>8</v>
      </c>
      <c r="E50" s="64" t="s">
        <v>144</v>
      </c>
      <c r="F50" s="64" t="s">
        <v>144</v>
      </c>
      <c r="G50" s="65"/>
      <c r="H50" s="64"/>
      <c r="I50" s="64"/>
      <c r="J50" s="65" t="s">
        <v>144</v>
      </c>
      <c r="K50" s="65" t="str">
        <f>IFERROR(IF(J50&gt;=5,VLOOKUP(J50,Brutos!$K$3:$AE$10,MATCH(I50,Brutos!$K$3:$AE$3,0),0),0),"")</f>
        <v/>
      </c>
      <c r="L50" s="64"/>
      <c r="M50" s="64"/>
      <c r="N50" s="74" t="str">
        <f t="shared" si="23"/>
        <v/>
      </c>
      <c r="O50" s="66"/>
      <c r="P50" s="58"/>
      <c r="Q50" s="58"/>
      <c r="R50" s="58"/>
      <c r="S50" s="63">
        <v>8</v>
      </c>
      <c r="T50" s="64" t="s">
        <v>144</v>
      </c>
      <c r="U50" s="64" t="s">
        <v>144</v>
      </c>
      <c r="V50" s="65"/>
      <c r="W50" s="64"/>
      <c r="X50" s="64"/>
      <c r="Y50" s="65" t="s">
        <v>144</v>
      </c>
      <c r="Z50" s="65" t="str">
        <f>IFERROR(IF(Y50&gt;=5,VLOOKUP(Y50,Brutos!$K$3:$AE$10,MATCH(X50,Brutos!$K$3:$AE$3,0),0),0),"")</f>
        <v/>
      </c>
      <c r="AA50" s="64"/>
      <c r="AB50" s="64"/>
      <c r="AC50" s="74" t="str">
        <f t="shared" si="24"/>
        <v/>
      </c>
      <c r="AD50" s="66"/>
      <c r="AE50" s="58"/>
      <c r="AF50" s="58"/>
      <c r="AG50" s="58"/>
      <c r="AH50" s="63">
        <v>8</v>
      </c>
      <c r="AI50" s="64" t="s">
        <v>144</v>
      </c>
      <c r="AJ50" s="64" t="s">
        <v>144</v>
      </c>
      <c r="AK50" s="65"/>
      <c r="AL50" s="64"/>
      <c r="AM50" s="64"/>
      <c r="AN50" s="65" t="s">
        <v>144</v>
      </c>
      <c r="AO50" s="65" t="str">
        <f>IFERROR(IF(AN50&gt;=5,VLOOKUP(AN50,Brutos!$K$3:$AE$10,MATCH(AM50,Brutos!$K$3:$AE$3,0),0),0),"")</f>
        <v/>
      </c>
      <c r="AP50" s="64"/>
      <c r="AQ50" s="64"/>
      <c r="AR50" s="74" t="str">
        <f t="shared" si="25"/>
        <v/>
      </c>
      <c r="AS50" s="66"/>
      <c r="AT50" s="58"/>
      <c r="AU50" s="58"/>
      <c r="AV50" s="58"/>
      <c r="AW50" s="63">
        <v>8</v>
      </c>
      <c r="AX50" s="64" t="s">
        <v>144</v>
      </c>
      <c r="AY50" s="64" t="s">
        <v>144</v>
      </c>
      <c r="AZ50" s="65"/>
      <c r="BA50" s="64"/>
      <c r="BB50" s="64"/>
      <c r="BC50" s="65" t="s">
        <v>144</v>
      </c>
      <c r="BD50" s="65" t="str">
        <f>IFERROR(IF(BC50&gt;=5,VLOOKUP(BC50,Brutos!$K$3:$AE$10,MATCH(BB50,Brutos!$K$3:$AE$3,0),0),0),"")</f>
        <v/>
      </c>
      <c r="BE50" s="64"/>
      <c r="BF50" s="64"/>
      <c r="BG50" s="74" t="str">
        <f t="shared" si="26"/>
        <v/>
      </c>
      <c r="BH50" s="66"/>
      <c r="BI50" s="58"/>
      <c r="BJ50" s="58"/>
      <c r="BK50" s="58"/>
      <c r="BL50" s="63">
        <v>8</v>
      </c>
      <c r="BM50" s="64" t="s">
        <v>144</v>
      </c>
      <c r="BN50" s="64" t="s">
        <v>144</v>
      </c>
      <c r="BO50" s="65"/>
      <c r="BP50" s="64"/>
      <c r="BQ50" s="64"/>
      <c r="BR50" s="65" t="s">
        <v>144</v>
      </c>
      <c r="BS50" s="65" t="str">
        <f>IFERROR(IF(BR50&gt;=5,VLOOKUP(BR50,Brutos!$K$3:$AE$10,MATCH(BQ50,Brutos!$K$3:$AE$3,0),0),0),"")</f>
        <v/>
      </c>
      <c r="BT50" s="64"/>
      <c r="BU50" s="64"/>
      <c r="BV50" s="74" t="str">
        <f t="shared" si="27"/>
        <v/>
      </c>
      <c r="BW50" s="66"/>
      <c r="BX50" s="58"/>
      <c r="BY50" s="58"/>
      <c r="BZ50" s="58"/>
      <c r="CA50" s="63">
        <v>8</v>
      </c>
      <c r="CB50" s="64" t="s">
        <v>144</v>
      </c>
      <c r="CC50" s="64" t="s">
        <v>144</v>
      </c>
      <c r="CD50" s="65"/>
      <c r="CE50" s="64"/>
      <c r="CF50" s="64"/>
      <c r="CG50" s="65" t="s">
        <v>144</v>
      </c>
      <c r="CH50" s="65" t="str">
        <f>IFERROR(IF(CG50&gt;=5,VLOOKUP(CG50,Brutos!$K$3:$AE$10,MATCH(CF50,Brutos!$K$3:$AE$3,0),0),0),"")</f>
        <v/>
      </c>
      <c r="CI50" s="64"/>
      <c r="CJ50" s="64"/>
      <c r="CK50" s="74" t="str">
        <f t="shared" si="28"/>
        <v/>
      </c>
      <c r="CL50" s="66"/>
      <c r="CM50" s="58"/>
      <c r="CN50" s="58"/>
      <c r="CO50" s="58"/>
      <c r="CP50" s="63">
        <v>8</v>
      </c>
      <c r="CQ50" s="64" t="s">
        <v>144</v>
      </c>
      <c r="CR50" s="64" t="s">
        <v>144</v>
      </c>
      <c r="CS50" s="65"/>
      <c r="CT50" s="64"/>
      <c r="CU50" s="64"/>
      <c r="CV50" s="65" t="s">
        <v>144</v>
      </c>
      <c r="CW50" s="65" t="str">
        <f>IFERROR(IF(CV50&gt;=5,VLOOKUP(CV50,Brutos!$K$3:$AE$10,MATCH(CU50,Brutos!$K$3:$AE$3,0),0),0),"")</f>
        <v/>
      </c>
      <c r="CX50" s="64"/>
      <c r="CY50" s="64"/>
      <c r="CZ50" s="74" t="str">
        <f t="shared" si="29"/>
        <v/>
      </c>
      <c r="DA50" s="66"/>
      <c r="DB50" s="58"/>
      <c r="DC50" s="58"/>
      <c r="DD50" s="58"/>
      <c r="DE50" s="63">
        <v>8</v>
      </c>
      <c r="DF50" s="64" t="s">
        <v>144</v>
      </c>
      <c r="DG50" s="64" t="s">
        <v>144</v>
      </c>
      <c r="DH50" s="65"/>
      <c r="DI50" s="64"/>
      <c r="DJ50" s="64"/>
      <c r="DK50" s="65" t="s">
        <v>144</v>
      </c>
      <c r="DL50" s="65" t="str">
        <f>IFERROR(IF(DK50&gt;=5,VLOOKUP(DK50,Brutos!$K$3:$AE$10,MATCH(DJ50,Brutos!$K$3:$AE$3,0),0),0),"")</f>
        <v/>
      </c>
      <c r="DM50" s="64"/>
      <c r="DN50" s="64"/>
      <c r="DO50" s="74" t="str">
        <f t="shared" si="30"/>
        <v/>
      </c>
      <c r="DP50" s="66"/>
      <c r="DQ50" s="58"/>
      <c r="DR50" s="58"/>
      <c r="DS50" s="58"/>
      <c r="DT50" s="63">
        <v>8</v>
      </c>
      <c r="DU50" s="64" t="s">
        <v>144</v>
      </c>
      <c r="DV50" s="64" t="s">
        <v>144</v>
      </c>
      <c r="DW50" s="65"/>
      <c r="DX50" s="64"/>
      <c r="DY50" s="64"/>
      <c r="DZ50" s="65" t="s">
        <v>144</v>
      </c>
      <c r="EA50" s="65" t="str">
        <f>IFERROR(IF(DZ50&gt;=5,VLOOKUP(DZ50,Brutos!$K$3:$AE$10,MATCH(DY50,Brutos!$K$3:$AE$3,0),0),0),"")</f>
        <v/>
      </c>
      <c r="EB50" s="64"/>
      <c r="EC50" s="64"/>
      <c r="ED50" s="74" t="str">
        <f t="shared" si="31"/>
        <v/>
      </c>
      <c r="EE50" s="66"/>
      <c r="EF50" s="58"/>
      <c r="EG50" s="58"/>
      <c r="EH50" s="58"/>
      <c r="EI50" s="63">
        <v>8</v>
      </c>
      <c r="EJ50" s="64" t="s">
        <v>144</v>
      </c>
      <c r="EK50" s="64" t="s">
        <v>144</v>
      </c>
      <c r="EL50" s="65"/>
      <c r="EM50" s="64"/>
      <c r="EN50" s="64"/>
      <c r="EO50" s="65" t="s">
        <v>144</v>
      </c>
      <c r="EP50" s="65" t="str">
        <f>IFERROR(IF(EO50&gt;=5,VLOOKUP(EO50,Brutos!$K$3:$AE$10,MATCH(EN50,Brutos!$K$3:$AE$3,0),0),0),"")</f>
        <v/>
      </c>
      <c r="EQ50" s="64"/>
      <c r="ER50" s="64"/>
      <c r="ES50" s="74" t="str">
        <f t="shared" si="32"/>
        <v/>
      </c>
      <c r="ET50" s="66"/>
      <c r="EU50" s="58"/>
      <c r="EV50" s="58"/>
      <c r="EW50" s="58"/>
      <c r="EX50" s="63">
        <v>8</v>
      </c>
      <c r="EY50" s="64" t="s">
        <v>144</v>
      </c>
      <c r="EZ50" s="64" t="s">
        <v>144</v>
      </c>
      <c r="FA50" s="65"/>
      <c r="FB50" s="64"/>
      <c r="FC50" s="64"/>
      <c r="FD50" s="65" t="s">
        <v>144</v>
      </c>
      <c r="FE50" s="65" t="str">
        <f>IFERROR(IF(FD50&gt;=5,VLOOKUP(FD50,Brutos!$K$3:$AE$10,MATCH(FC50,Brutos!$K$3:$AE$3,0),0),0),"")</f>
        <v/>
      </c>
      <c r="FF50" s="64"/>
      <c r="FG50" s="64"/>
      <c r="FH50" s="74" t="str">
        <f t="shared" si="33"/>
        <v/>
      </c>
      <c r="FI50" s="66"/>
      <c r="FJ50" s="58"/>
      <c r="FK50" s="58"/>
      <c r="FL50" s="58"/>
      <c r="FM50" s="63">
        <v>8</v>
      </c>
      <c r="FN50" s="64" t="s">
        <v>144</v>
      </c>
      <c r="FO50" s="64" t="s">
        <v>144</v>
      </c>
      <c r="FP50" s="65"/>
      <c r="FQ50" s="64"/>
      <c r="FR50" s="64"/>
      <c r="FS50" s="65" t="s">
        <v>144</v>
      </c>
      <c r="FT50" s="65" t="str">
        <f>IFERROR(IF(FS50&gt;=5,VLOOKUP(FS50,Brutos!$K$3:$AE$10,MATCH(FR50,Brutos!$K$3:$AE$3,0),0),0),"")</f>
        <v/>
      </c>
      <c r="FU50" s="64"/>
      <c r="FV50" s="64"/>
      <c r="FW50" s="74" t="str">
        <f t="shared" si="34"/>
        <v/>
      </c>
      <c r="FX50" s="66"/>
      <c r="FY50" s="58"/>
      <c r="FZ50" s="58"/>
      <c r="GA50" s="58"/>
      <c r="GB50" s="63">
        <v>8</v>
      </c>
      <c r="GC50" s="64" t="s">
        <v>144</v>
      </c>
      <c r="GD50" s="64" t="s">
        <v>144</v>
      </c>
      <c r="GE50" s="65"/>
      <c r="GF50" s="64"/>
      <c r="GG50" s="64"/>
      <c r="GH50" s="65" t="s">
        <v>144</v>
      </c>
      <c r="GI50" s="65" t="str">
        <f>IFERROR(IF(GH50&gt;=5,VLOOKUP(GH50,Brutos!$K$3:$AE$10,MATCH(GG50,Brutos!$K$3:$AE$3,0),0),0),"")</f>
        <v/>
      </c>
      <c r="GJ50" s="64"/>
      <c r="GK50" s="64"/>
      <c r="GL50" s="74" t="str">
        <f t="shared" si="35"/>
        <v/>
      </c>
      <c r="GM50" s="66"/>
      <c r="GN50" s="58"/>
      <c r="GO50" s="58"/>
      <c r="GP50" s="58"/>
      <c r="GQ50" s="63">
        <v>8</v>
      </c>
      <c r="GR50" s="64" t="s">
        <v>144</v>
      </c>
      <c r="GS50" s="64" t="s">
        <v>144</v>
      </c>
      <c r="GT50" s="65"/>
      <c r="GU50" s="64"/>
      <c r="GV50" s="64"/>
      <c r="GW50" s="65" t="s">
        <v>144</v>
      </c>
      <c r="GX50" s="65" t="str">
        <f>IFERROR(IF(GW50&gt;=5,VLOOKUP(GW50,Brutos!$K$3:$AE$10,MATCH(GV50,Brutos!$K$3:$AE$3,0),0),0),"")</f>
        <v/>
      </c>
      <c r="GY50" s="64"/>
      <c r="GZ50" s="64"/>
      <c r="HA50" s="74" t="str">
        <f t="shared" si="36"/>
        <v/>
      </c>
      <c r="HB50" s="66"/>
      <c r="HC50" s="58"/>
      <c r="HD50" s="58"/>
      <c r="HE50" s="58"/>
      <c r="HF50" s="63">
        <v>8</v>
      </c>
      <c r="HG50" s="64" t="s">
        <v>144</v>
      </c>
      <c r="HH50" s="64" t="s">
        <v>144</v>
      </c>
      <c r="HI50" s="65"/>
      <c r="HJ50" s="64"/>
      <c r="HK50" s="64"/>
      <c r="HL50" s="65" t="s">
        <v>144</v>
      </c>
      <c r="HM50" s="65" t="str">
        <f>IFERROR(IF(HL50&gt;=5,VLOOKUP(HL50,Brutos!$K$3:$AE$10,MATCH(HK50,Brutos!$K$3:$AE$3,0),0),0),"")</f>
        <v/>
      </c>
      <c r="HN50" s="64"/>
      <c r="HO50" s="64"/>
      <c r="HP50" s="74" t="str">
        <f t="shared" si="37"/>
        <v/>
      </c>
      <c r="HQ50" s="66"/>
      <c r="HR50" s="58"/>
      <c r="HS50" s="58"/>
      <c r="HT50" s="58"/>
      <c r="HU50" s="63">
        <v>8</v>
      </c>
      <c r="HV50" s="64" t="s">
        <v>144</v>
      </c>
      <c r="HW50" s="64" t="s">
        <v>144</v>
      </c>
      <c r="HX50" s="65"/>
      <c r="HY50" s="64"/>
      <c r="HZ50" s="64"/>
      <c r="IA50" s="65" t="s">
        <v>144</v>
      </c>
      <c r="IB50" s="65" t="str">
        <f>IFERROR(IF(IA50&gt;=5,VLOOKUP(IA50,Brutos!$K$3:$AE$10,MATCH(HZ50,Brutos!$K$3:$AE$3,0),0),0),"")</f>
        <v/>
      </c>
      <c r="IC50" s="64"/>
      <c r="ID50" s="64"/>
      <c r="IE50" s="74" t="str">
        <f t="shared" si="38"/>
        <v/>
      </c>
      <c r="IF50" s="66"/>
      <c r="IG50" s="58"/>
      <c r="IH50" s="58"/>
      <c r="II50" s="58"/>
      <c r="IJ50" s="63">
        <v>8</v>
      </c>
      <c r="IK50" s="64" t="s">
        <v>144</v>
      </c>
      <c r="IL50" s="64" t="s">
        <v>144</v>
      </c>
      <c r="IM50" s="65"/>
      <c r="IN50" s="64"/>
      <c r="IO50" s="64"/>
      <c r="IP50" s="65" t="s">
        <v>144</v>
      </c>
      <c r="IQ50" s="65" t="str">
        <f>IFERROR(IF(IP50&gt;=5,VLOOKUP(IP50,Brutos!$K$3:$AE$10,MATCH(IO50,Brutos!$K$3:$AE$3,0),0),0),"")</f>
        <v/>
      </c>
      <c r="IR50" s="64"/>
      <c r="IS50" s="64"/>
      <c r="IT50" s="74" t="str">
        <f t="shared" si="39"/>
        <v/>
      </c>
      <c r="IU50" s="66"/>
      <c r="IV50" s="58"/>
      <c r="IW50" s="58"/>
      <c r="IX50" s="58"/>
      <c r="IY50" s="63">
        <v>8</v>
      </c>
      <c r="IZ50" s="64" t="s">
        <v>144</v>
      </c>
      <c r="JA50" s="64" t="s">
        <v>144</v>
      </c>
      <c r="JB50" s="65"/>
      <c r="JC50" s="64"/>
      <c r="JD50" s="64"/>
      <c r="JE50" s="65" t="s">
        <v>144</v>
      </c>
      <c r="JF50" s="65" t="str">
        <f>IFERROR(IF(JE50&gt;=5,VLOOKUP(JE50,Brutos!$K$3:$AE$10,MATCH(JD50,Brutos!$K$3:$AE$3,0),0),0),"")</f>
        <v/>
      </c>
      <c r="JG50" s="64"/>
      <c r="JH50" s="64"/>
      <c r="JI50" s="74" t="str">
        <f t="shared" si="40"/>
        <v/>
      </c>
      <c r="JJ50" s="66"/>
      <c r="JK50" s="58"/>
      <c r="JL50" s="58"/>
      <c r="JM50" s="58"/>
      <c r="JN50" s="63">
        <v>8</v>
      </c>
      <c r="JO50" s="64" t="s">
        <v>144</v>
      </c>
      <c r="JP50" s="64" t="s">
        <v>144</v>
      </c>
      <c r="JQ50" s="65"/>
      <c r="JR50" s="64"/>
      <c r="JS50" s="64"/>
      <c r="JT50" s="65" t="s">
        <v>144</v>
      </c>
      <c r="JU50" s="65" t="str">
        <f>IFERROR(IF(JT50&gt;=5,VLOOKUP(JT50,Brutos!$K$3:$AE$10,MATCH(JS50,Brutos!$K$3:$AE$3,0),0),0),"")</f>
        <v/>
      </c>
      <c r="JV50" s="64"/>
      <c r="JW50" s="64"/>
      <c r="JX50" s="74" t="str">
        <f t="shared" si="41"/>
        <v/>
      </c>
      <c r="JY50" s="66"/>
      <c r="JZ50" s="58"/>
      <c r="KA50" s="58"/>
      <c r="KB50" s="58"/>
      <c r="KC50" s="63">
        <v>8</v>
      </c>
      <c r="KD50" s="64" t="s">
        <v>144</v>
      </c>
      <c r="KE50" s="64" t="s">
        <v>144</v>
      </c>
      <c r="KF50" s="65"/>
      <c r="KG50" s="64"/>
      <c r="KH50" s="64"/>
      <c r="KI50" s="65" t="s">
        <v>144</v>
      </c>
      <c r="KJ50" s="65" t="str">
        <f>IFERROR(IF(KI50&gt;=5,VLOOKUP(KI50,Brutos!$K$3:$AE$10,MATCH(KH50,Brutos!$K$3:$AE$3,0),0),0),"")</f>
        <v/>
      </c>
      <c r="KK50" s="64"/>
      <c r="KL50" s="64"/>
      <c r="KM50" s="74" t="str">
        <f t="shared" si="42"/>
        <v/>
      </c>
      <c r="KN50" s="66"/>
      <c r="KO50" s="58"/>
      <c r="KP50" s="58"/>
      <c r="KQ50" s="58"/>
      <c r="KR50" s="63">
        <v>8</v>
      </c>
      <c r="KS50" s="64" t="s">
        <v>144</v>
      </c>
      <c r="KT50" s="64" t="s">
        <v>144</v>
      </c>
      <c r="KU50" s="65"/>
      <c r="KV50" s="64"/>
      <c r="KW50" s="64"/>
      <c r="KX50" s="65" t="s">
        <v>144</v>
      </c>
      <c r="KY50" s="65" t="str">
        <f>IFERROR(IF(KX50&gt;=5,VLOOKUP(KX50,Brutos!$K$3:$AE$10,MATCH(KW50,Brutos!$K$3:$AE$3,0),0),0),"")</f>
        <v/>
      </c>
      <c r="KZ50" s="64"/>
      <c r="LA50" s="64"/>
      <c r="LB50" s="74" t="str">
        <f t="shared" si="43"/>
        <v/>
      </c>
      <c r="LC50" s="66"/>
      <c r="LD50" s="347"/>
      <c r="LE50" s="58"/>
      <c r="LF50" s="58"/>
      <c r="LG50" s="63">
        <v>8</v>
      </c>
      <c r="LH50" s="64" t="s">
        <v>144</v>
      </c>
      <c r="LI50" s="64" t="s">
        <v>144</v>
      </c>
      <c r="LJ50" s="65"/>
      <c r="LK50" s="64"/>
      <c r="LL50" s="64"/>
      <c r="LM50" s="65" t="s">
        <v>144</v>
      </c>
      <c r="LN50" s="65" t="str">
        <f>IFERROR(IF(LM50&gt;=5,VLOOKUP(LM50,Brutos!$K$3:$AE$10,MATCH(LL50,Brutos!$K$3:$AE$3,0),0),0),"")</f>
        <v/>
      </c>
      <c r="LO50" s="64"/>
      <c r="LP50" s="64"/>
      <c r="LQ50" s="74" t="str">
        <f t="shared" si="44"/>
        <v/>
      </c>
      <c r="LR50" s="66"/>
      <c r="LS50" s="347"/>
      <c r="LT50" s="58"/>
      <c r="LU50" s="58"/>
      <c r="LV50" s="63">
        <v>8</v>
      </c>
      <c r="LW50" s="64" t="s">
        <v>144</v>
      </c>
      <c r="LX50" s="64" t="s">
        <v>144</v>
      </c>
      <c r="LY50" s="65"/>
      <c r="LZ50" s="64"/>
      <c r="MA50" s="64"/>
      <c r="MB50" s="65" t="s">
        <v>144</v>
      </c>
      <c r="MC50" s="65" t="str">
        <f>IFERROR(IF(MB50&gt;=5,VLOOKUP(MB50,Brutos!$K$3:$AE$10,MATCH(MA50,Brutos!$K$3:$AE$3,0),0),0),"")</f>
        <v/>
      </c>
      <c r="MD50" s="64"/>
      <c r="ME50" s="64"/>
      <c r="MF50" s="74" t="str">
        <f t="shared" si="45"/>
        <v/>
      </c>
      <c r="MG50" s="66"/>
      <c r="MH50" s="347"/>
      <c r="MI50" s="58"/>
      <c r="MJ50" s="58"/>
      <c r="MK50" s="489">
        <v>8</v>
      </c>
      <c r="ML50" s="490" t="s">
        <v>144</v>
      </c>
      <c r="MM50" s="490" t="s">
        <v>144</v>
      </c>
      <c r="MN50" s="491"/>
      <c r="MO50" s="490"/>
      <c r="MP50" s="490"/>
      <c r="MQ50" s="491" t="s">
        <v>144</v>
      </c>
      <c r="MR50" s="491"/>
      <c r="MS50" s="490"/>
      <c r="MT50" s="490"/>
      <c r="MU50" s="493"/>
      <c r="MV50" s="494"/>
      <c r="MW50" s="347"/>
    </row>
    <row r="51" spans="1:361">
      <c r="A51" s="347"/>
      <c r="B51" s="58"/>
      <c r="C51" s="58"/>
      <c r="D51" s="63">
        <v>9</v>
      </c>
      <c r="E51" s="64" t="s">
        <v>144</v>
      </c>
      <c r="F51" s="64" t="s">
        <v>144</v>
      </c>
      <c r="G51" s="65"/>
      <c r="H51" s="64"/>
      <c r="I51" s="64"/>
      <c r="J51" s="65" t="s">
        <v>144</v>
      </c>
      <c r="K51" s="65" t="str">
        <f>IFERROR(IF(J51&gt;=5,VLOOKUP(J51,Brutos!$K$3:$AE$10,MATCH(I51,Brutos!$K$3:$AE$3,0),0),0),"")</f>
        <v/>
      </c>
      <c r="L51" s="64"/>
      <c r="M51" s="64"/>
      <c r="N51" s="74" t="str">
        <f t="shared" si="23"/>
        <v/>
      </c>
      <c r="O51" s="66"/>
      <c r="P51" s="58"/>
      <c r="Q51" s="58"/>
      <c r="R51" s="58"/>
      <c r="S51" s="63">
        <v>9</v>
      </c>
      <c r="T51" s="64" t="s">
        <v>144</v>
      </c>
      <c r="U51" s="64" t="s">
        <v>144</v>
      </c>
      <c r="V51" s="65"/>
      <c r="W51" s="64"/>
      <c r="X51" s="64"/>
      <c r="Y51" s="65" t="s">
        <v>144</v>
      </c>
      <c r="Z51" s="65" t="str">
        <f>IFERROR(IF(Y51&gt;=5,VLOOKUP(Y51,Brutos!$K$3:$AE$10,MATCH(X51,Brutos!$K$3:$AE$3,0),0),0),"")</f>
        <v/>
      </c>
      <c r="AA51" s="64"/>
      <c r="AB51" s="64"/>
      <c r="AC51" s="74" t="str">
        <f t="shared" si="24"/>
        <v/>
      </c>
      <c r="AD51" s="66"/>
      <c r="AE51" s="58"/>
      <c r="AF51" s="58"/>
      <c r="AG51" s="58"/>
      <c r="AH51" s="63">
        <v>9</v>
      </c>
      <c r="AI51" s="64" t="s">
        <v>144</v>
      </c>
      <c r="AJ51" s="64" t="s">
        <v>144</v>
      </c>
      <c r="AK51" s="65"/>
      <c r="AL51" s="64"/>
      <c r="AM51" s="64"/>
      <c r="AN51" s="65" t="s">
        <v>144</v>
      </c>
      <c r="AO51" s="65" t="str">
        <f>IFERROR(IF(AN51&gt;=5,VLOOKUP(AN51,Brutos!$K$3:$AE$10,MATCH(AM51,Brutos!$K$3:$AE$3,0),0),0),"")</f>
        <v/>
      </c>
      <c r="AP51" s="64"/>
      <c r="AQ51" s="64"/>
      <c r="AR51" s="74" t="str">
        <f t="shared" si="25"/>
        <v/>
      </c>
      <c r="AS51" s="66"/>
      <c r="AT51" s="58"/>
      <c r="AU51" s="58"/>
      <c r="AV51" s="58"/>
      <c r="AW51" s="63">
        <v>9</v>
      </c>
      <c r="AX51" s="64" t="s">
        <v>144</v>
      </c>
      <c r="AY51" s="64" t="s">
        <v>144</v>
      </c>
      <c r="AZ51" s="65"/>
      <c r="BA51" s="64"/>
      <c r="BB51" s="64"/>
      <c r="BC51" s="65" t="s">
        <v>144</v>
      </c>
      <c r="BD51" s="65" t="str">
        <f>IFERROR(IF(BC51&gt;=5,VLOOKUP(BC51,Brutos!$K$3:$AE$10,MATCH(BB51,Brutos!$K$3:$AE$3,0),0),0),"")</f>
        <v/>
      </c>
      <c r="BE51" s="64"/>
      <c r="BF51" s="64"/>
      <c r="BG51" s="74" t="str">
        <f t="shared" si="26"/>
        <v/>
      </c>
      <c r="BH51" s="66"/>
      <c r="BI51" s="58"/>
      <c r="BJ51" s="58"/>
      <c r="BK51" s="58"/>
      <c r="BL51" s="63">
        <v>9</v>
      </c>
      <c r="BM51" s="64" t="s">
        <v>144</v>
      </c>
      <c r="BN51" s="64" t="s">
        <v>144</v>
      </c>
      <c r="BO51" s="65"/>
      <c r="BP51" s="64"/>
      <c r="BQ51" s="64"/>
      <c r="BR51" s="65" t="s">
        <v>144</v>
      </c>
      <c r="BS51" s="65" t="str">
        <f>IFERROR(IF(BR51&gt;=5,VLOOKUP(BR51,Brutos!$K$3:$AE$10,MATCH(BQ51,Brutos!$K$3:$AE$3,0),0),0),"")</f>
        <v/>
      </c>
      <c r="BT51" s="64"/>
      <c r="BU51" s="64"/>
      <c r="BV51" s="74" t="str">
        <f t="shared" si="27"/>
        <v/>
      </c>
      <c r="BW51" s="66"/>
      <c r="BX51" s="58"/>
      <c r="BY51" s="58"/>
      <c r="BZ51" s="58"/>
      <c r="CA51" s="63">
        <v>9</v>
      </c>
      <c r="CB51" s="64" t="s">
        <v>144</v>
      </c>
      <c r="CC51" s="64" t="s">
        <v>144</v>
      </c>
      <c r="CD51" s="65"/>
      <c r="CE51" s="64"/>
      <c r="CF51" s="64"/>
      <c r="CG51" s="65" t="s">
        <v>144</v>
      </c>
      <c r="CH51" s="65" t="str">
        <f>IFERROR(IF(CG51&gt;=5,VLOOKUP(CG51,Brutos!$K$3:$AE$10,MATCH(CF51,Brutos!$K$3:$AE$3,0),0),0),"")</f>
        <v/>
      </c>
      <c r="CI51" s="64"/>
      <c r="CJ51" s="64"/>
      <c r="CK51" s="74" t="str">
        <f t="shared" si="28"/>
        <v/>
      </c>
      <c r="CL51" s="66"/>
      <c r="CM51" s="58"/>
      <c r="CN51" s="58"/>
      <c r="CO51" s="58"/>
      <c r="CP51" s="63">
        <v>9</v>
      </c>
      <c r="CQ51" s="64" t="s">
        <v>144</v>
      </c>
      <c r="CR51" s="64" t="s">
        <v>144</v>
      </c>
      <c r="CS51" s="65"/>
      <c r="CT51" s="64"/>
      <c r="CU51" s="64"/>
      <c r="CV51" s="65" t="s">
        <v>144</v>
      </c>
      <c r="CW51" s="65" t="str">
        <f>IFERROR(IF(CV51&gt;=5,VLOOKUP(CV51,Brutos!$K$3:$AE$10,MATCH(CU51,Brutos!$K$3:$AE$3,0),0),0),"")</f>
        <v/>
      </c>
      <c r="CX51" s="64"/>
      <c r="CY51" s="64"/>
      <c r="CZ51" s="74" t="str">
        <f t="shared" si="29"/>
        <v/>
      </c>
      <c r="DA51" s="66"/>
      <c r="DB51" s="58"/>
      <c r="DC51" s="58"/>
      <c r="DD51" s="58"/>
      <c r="DE51" s="63">
        <v>9</v>
      </c>
      <c r="DF51" s="64" t="s">
        <v>144</v>
      </c>
      <c r="DG51" s="64" t="s">
        <v>144</v>
      </c>
      <c r="DH51" s="65"/>
      <c r="DI51" s="64"/>
      <c r="DJ51" s="64"/>
      <c r="DK51" s="65" t="s">
        <v>144</v>
      </c>
      <c r="DL51" s="65" t="str">
        <f>IFERROR(IF(DK51&gt;=5,VLOOKUP(DK51,Brutos!$K$3:$AE$10,MATCH(DJ51,Brutos!$K$3:$AE$3,0),0),0),"")</f>
        <v/>
      </c>
      <c r="DM51" s="64"/>
      <c r="DN51" s="64"/>
      <c r="DO51" s="74" t="str">
        <f t="shared" si="30"/>
        <v/>
      </c>
      <c r="DP51" s="66"/>
      <c r="DQ51" s="58"/>
      <c r="DR51" s="58"/>
      <c r="DS51" s="58"/>
      <c r="DT51" s="63">
        <v>9</v>
      </c>
      <c r="DU51" s="64" t="s">
        <v>144</v>
      </c>
      <c r="DV51" s="64" t="s">
        <v>144</v>
      </c>
      <c r="DW51" s="65"/>
      <c r="DX51" s="64"/>
      <c r="DY51" s="64"/>
      <c r="DZ51" s="65" t="s">
        <v>144</v>
      </c>
      <c r="EA51" s="65" t="str">
        <f>IFERROR(IF(DZ51&gt;=5,VLOOKUP(DZ51,Brutos!$K$3:$AE$10,MATCH(DY51,Brutos!$K$3:$AE$3,0),0),0),"")</f>
        <v/>
      </c>
      <c r="EB51" s="64"/>
      <c r="EC51" s="64"/>
      <c r="ED51" s="74" t="str">
        <f t="shared" si="31"/>
        <v/>
      </c>
      <c r="EE51" s="66"/>
      <c r="EF51" s="58"/>
      <c r="EG51" s="58"/>
      <c r="EH51" s="58"/>
      <c r="EI51" s="63">
        <v>9</v>
      </c>
      <c r="EJ51" s="64" t="s">
        <v>144</v>
      </c>
      <c r="EK51" s="64" t="s">
        <v>144</v>
      </c>
      <c r="EL51" s="65"/>
      <c r="EM51" s="64"/>
      <c r="EN51" s="64"/>
      <c r="EO51" s="65" t="s">
        <v>144</v>
      </c>
      <c r="EP51" s="65" t="str">
        <f>IFERROR(IF(EO51&gt;=5,VLOOKUP(EO51,Brutos!$K$3:$AE$10,MATCH(EN51,Brutos!$K$3:$AE$3,0),0),0),"")</f>
        <v/>
      </c>
      <c r="EQ51" s="64"/>
      <c r="ER51" s="64"/>
      <c r="ES51" s="74" t="str">
        <f t="shared" si="32"/>
        <v/>
      </c>
      <c r="ET51" s="66"/>
      <c r="EU51" s="58"/>
      <c r="EV51" s="58"/>
      <c r="EW51" s="58"/>
      <c r="EX51" s="63">
        <v>9</v>
      </c>
      <c r="EY51" s="64" t="s">
        <v>144</v>
      </c>
      <c r="EZ51" s="64" t="s">
        <v>144</v>
      </c>
      <c r="FA51" s="65"/>
      <c r="FB51" s="64"/>
      <c r="FC51" s="64"/>
      <c r="FD51" s="65" t="s">
        <v>144</v>
      </c>
      <c r="FE51" s="65" t="str">
        <f>IFERROR(IF(FD51&gt;=5,VLOOKUP(FD51,Brutos!$K$3:$AE$10,MATCH(FC51,Brutos!$K$3:$AE$3,0),0),0),"")</f>
        <v/>
      </c>
      <c r="FF51" s="64"/>
      <c r="FG51" s="64"/>
      <c r="FH51" s="74" t="str">
        <f t="shared" si="33"/>
        <v/>
      </c>
      <c r="FI51" s="66"/>
      <c r="FJ51" s="58"/>
      <c r="FK51" s="58"/>
      <c r="FL51" s="58"/>
      <c r="FM51" s="63">
        <v>9</v>
      </c>
      <c r="FN51" s="64" t="s">
        <v>144</v>
      </c>
      <c r="FO51" s="64" t="s">
        <v>144</v>
      </c>
      <c r="FP51" s="65"/>
      <c r="FQ51" s="64"/>
      <c r="FR51" s="64"/>
      <c r="FS51" s="65" t="s">
        <v>144</v>
      </c>
      <c r="FT51" s="65" t="str">
        <f>IFERROR(IF(FS51&gt;=5,VLOOKUP(FS51,Brutos!$K$3:$AE$10,MATCH(FR51,Brutos!$K$3:$AE$3,0),0),0),"")</f>
        <v/>
      </c>
      <c r="FU51" s="64"/>
      <c r="FV51" s="64"/>
      <c r="FW51" s="74" t="str">
        <f t="shared" si="34"/>
        <v/>
      </c>
      <c r="FX51" s="66"/>
      <c r="FY51" s="58"/>
      <c r="FZ51" s="58"/>
      <c r="GA51" s="58"/>
      <c r="GB51" s="63">
        <v>9</v>
      </c>
      <c r="GC51" s="64" t="s">
        <v>144</v>
      </c>
      <c r="GD51" s="64" t="s">
        <v>144</v>
      </c>
      <c r="GE51" s="65"/>
      <c r="GF51" s="64"/>
      <c r="GG51" s="64"/>
      <c r="GH51" s="65" t="s">
        <v>144</v>
      </c>
      <c r="GI51" s="65" t="str">
        <f>IFERROR(IF(GH51&gt;=5,VLOOKUP(GH51,Brutos!$K$3:$AE$10,MATCH(GG51,Brutos!$K$3:$AE$3,0),0),0),"")</f>
        <v/>
      </c>
      <c r="GJ51" s="64"/>
      <c r="GK51" s="64"/>
      <c r="GL51" s="74" t="str">
        <f t="shared" si="35"/>
        <v/>
      </c>
      <c r="GM51" s="66"/>
      <c r="GN51" s="58"/>
      <c r="GO51" s="58"/>
      <c r="GP51" s="58"/>
      <c r="GQ51" s="63">
        <v>9</v>
      </c>
      <c r="GR51" s="64" t="s">
        <v>144</v>
      </c>
      <c r="GS51" s="64" t="s">
        <v>144</v>
      </c>
      <c r="GT51" s="65"/>
      <c r="GU51" s="64"/>
      <c r="GV51" s="64"/>
      <c r="GW51" s="65" t="s">
        <v>144</v>
      </c>
      <c r="GX51" s="65" t="str">
        <f>IFERROR(IF(GW51&gt;=5,VLOOKUP(GW51,Brutos!$K$3:$AE$10,MATCH(GV51,Brutos!$K$3:$AE$3,0),0),0),"")</f>
        <v/>
      </c>
      <c r="GY51" s="64"/>
      <c r="GZ51" s="64"/>
      <c r="HA51" s="74" t="str">
        <f t="shared" si="36"/>
        <v/>
      </c>
      <c r="HB51" s="66"/>
      <c r="HC51" s="58"/>
      <c r="HD51" s="58"/>
      <c r="HE51" s="58"/>
      <c r="HF51" s="63">
        <v>9</v>
      </c>
      <c r="HG51" s="64" t="s">
        <v>144</v>
      </c>
      <c r="HH51" s="64" t="s">
        <v>144</v>
      </c>
      <c r="HI51" s="65"/>
      <c r="HJ51" s="64"/>
      <c r="HK51" s="64"/>
      <c r="HL51" s="65" t="s">
        <v>144</v>
      </c>
      <c r="HM51" s="65" t="str">
        <f>IFERROR(IF(HL51&gt;=5,VLOOKUP(HL51,Brutos!$K$3:$AE$10,MATCH(HK51,Brutos!$K$3:$AE$3,0),0),0),"")</f>
        <v/>
      </c>
      <c r="HN51" s="64"/>
      <c r="HO51" s="64"/>
      <c r="HP51" s="74" t="str">
        <f t="shared" si="37"/>
        <v/>
      </c>
      <c r="HQ51" s="66"/>
      <c r="HR51" s="58"/>
      <c r="HS51" s="58"/>
      <c r="HT51" s="58"/>
      <c r="HU51" s="63">
        <v>9</v>
      </c>
      <c r="HV51" s="64" t="s">
        <v>144</v>
      </c>
      <c r="HW51" s="64" t="s">
        <v>144</v>
      </c>
      <c r="HX51" s="65"/>
      <c r="HY51" s="64"/>
      <c r="HZ51" s="64"/>
      <c r="IA51" s="65" t="s">
        <v>144</v>
      </c>
      <c r="IB51" s="65" t="str">
        <f>IFERROR(IF(IA51&gt;=5,VLOOKUP(IA51,Brutos!$K$3:$AE$10,MATCH(HZ51,Brutos!$K$3:$AE$3,0),0),0),"")</f>
        <v/>
      </c>
      <c r="IC51" s="64"/>
      <c r="ID51" s="64"/>
      <c r="IE51" s="74" t="str">
        <f t="shared" si="38"/>
        <v/>
      </c>
      <c r="IF51" s="66"/>
      <c r="IG51" s="58"/>
      <c r="IH51" s="58"/>
      <c r="II51" s="58"/>
      <c r="IJ51" s="63">
        <v>9</v>
      </c>
      <c r="IK51" s="64" t="s">
        <v>144</v>
      </c>
      <c r="IL51" s="64" t="s">
        <v>144</v>
      </c>
      <c r="IM51" s="65"/>
      <c r="IN51" s="64"/>
      <c r="IO51" s="64"/>
      <c r="IP51" s="65" t="s">
        <v>144</v>
      </c>
      <c r="IQ51" s="65" t="str">
        <f>IFERROR(IF(IP51&gt;=5,VLOOKUP(IP51,Brutos!$K$3:$AE$10,MATCH(IO51,Brutos!$K$3:$AE$3,0),0),0),"")</f>
        <v/>
      </c>
      <c r="IR51" s="64"/>
      <c r="IS51" s="64"/>
      <c r="IT51" s="74" t="str">
        <f t="shared" si="39"/>
        <v/>
      </c>
      <c r="IU51" s="66"/>
      <c r="IV51" s="58"/>
      <c r="IW51" s="58"/>
      <c r="IX51" s="58"/>
      <c r="IY51" s="63">
        <v>9</v>
      </c>
      <c r="IZ51" s="64" t="s">
        <v>144</v>
      </c>
      <c r="JA51" s="64" t="s">
        <v>144</v>
      </c>
      <c r="JB51" s="65"/>
      <c r="JC51" s="64"/>
      <c r="JD51" s="64"/>
      <c r="JE51" s="65" t="s">
        <v>144</v>
      </c>
      <c r="JF51" s="65" t="str">
        <f>IFERROR(IF(JE51&gt;=5,VLOOKUP(JE51,Brutos!$K$3:$AE$10,MATCH(JD51,Brutos!$K$3:$AE$3,0),0),0),"")</f>
        <v/>
      </c>
      <c r="JG51" s="64"/>
      <c r="JH51" s="64"/>
      <c r="JI51" s="74" t="str">
        <f t="shared" si="40"/>
        <v/>
      </c>
      <c r="JJ51" s="66"/>
      <c r="JK51" s="58"/>
      <c r="JL51" s="58"/>
      <c r="JM51" s="58"/>
      <c r="JN51" s="63">
        <v>9</v>
      </c>
      <c r="JO51" s="64" t="s">
        <v>144</v>
      </c>
      <c r="JP51" s="64" t="s">
        <v>144</v>
      </c>
      <c r="JQ51" s="65"/>
      <c r="JR51" s="64"/>
      <c r="JS51" s="64"/>
      <c r="JT51" s="65" t="s">
        <v>144</v>
      </c>
      <c r="JU51" s="65" t="str">
        <f>IFERROR(IF(JT51&gt;=5,VLOOKUP(JT51,Brutos!$K$3:$AE$10,MATCH(JS51,Brutos!$K$3:$AE$3,0),0),0),"")</f>
        <v/>
      </c>
      <c r="JV51" s="64"/>
      <c r="JW51" s="64"/>
      <c r="JX51" s="74" t="str">
        <f t="shared" si="41"/>
        <v/>
      </c>
      <c r="JY51" s="66"/>
      <c r="JZ51" s="58"/>
      <c r="KA51" s="58"/>
      <c r="KB51" s="58"/>
      <c r="KC51" s="63">
        <v>9</v>
      </c>
      <c r="KD51" s="64" t="s">
        <v>144</v>
      </c>
      <c r="KE51" s="64" t="s">
        <v>144</v>
      </c>
      <c r="KF51" s="65"/>
      <c r="KG51" s="64"/>
      <c r="KH51" s="64"/>
      <c r="KI51" s="65" t="s">
        <v>144</v>
      </c>
      <c r="KJ51" s="65" t="str">
        <f>IFERROR(IF(KI51&gt;=5,VLOOKUP(KI51,Brutos!$K$3:$AE$10,MATCH(KH51,Brutos!$K$3:$AE$3,0),0),0),"")</f>
        <v/>
      </c>
      <c r="KK51" s="64"/>
      <c r="KL51" s="64"/>
      <c r="KM51" s="74" t="str">
        <f t="shared" si="42"/>
        <v/>
      </c>
      <c r="KN51" s="66"/>
      <c r="KO51" s="58"/>
      <c r="KP51" s="58"/>
      <c r="KQ51" s="58"/>
      <c r="KR51" s="63">
        <v>9</v>
      </c>
      <c r="KS51" s="64" t="s">
        <v>144</v>
      </c>
      <c r="KT51" s="64" t="s">
        <v>144</v>
      </c>
      <c r="KU51" s="65"/>
      <c r="KV51" s="64"/>
      <c r="KW51" s="64"/>
      <c r="KX51" s="65" t="s">
        <v>144</v>
      </c>
      <c r="KY51" s="65" t="str">
        <f>IFERROR(IF(KX51&gt;=5,VLOOKUP(KX51,Brutos!$K$3:$AE$10,MATCH(KW51,Brutos!$K$3:$AE$3,0),0),0),"")</f>
        <v/>
      </c>
      <c r="KZ51" s="64"/>
      <c r="LA51" s="64"/>
      <c r="LB51" s="74" t="str">
        <f t="shared" si="43"/>
        <v/>
      </c>
      <c r="LC51" s="66"/>
      <c r="LD51" s="347"/>
      <c r="LE51" s="58"/>
      <c r="LF51" s="58"/>
      <c r="LG51" s="63">
        <v>9</v>
      </c>
      <c r="LH51" s="64" t="s">
        <v>144</v>
      </c>
      <c r="LI51" s="64" t="s">
        <v>144</v>
      </c>
      <c r="LJ51" s="65"/>
      <c r="LK51" s="64"/>
      <c r="LL51" s="64"/>
      <c r="LM51" s="65" t="s">
        <v>144</v>
      </c>
      <c r="LN51" s="65" t="str">
        <f>IFERROR(IF(LM51&gt;=5,VLOOKUP(LM51,Brutos!$K$3:$AE$10,MATCH(LL51,Brutos!$K$3:$AE$3,0),0),0),"")</f>
        <v/>
      </c>
      <c r="LO51" s="64"/>
      <c r="LP51" s="64"/>
      <c r="LQ51" s="74" t="str">
        <f t="shared" si="44"/>
        <v/>
      </c>
      <c r="LR51" s="66"/>
      <c r="LS51" s="347"/>
      <c r="LT51" s="58"/>
      <c r="LU51" s="58"/>
      <c r="LV51" s="63">
        <v>9</v>
      </c>
      <c r="LW51" s="64" t="s">
        <v>144</v>
      </c>
      <c r="LX51" s="64" t="s">
        <v>144</v>
      </c>
      <c r="LY51" s="65"/>
      <c r="LZ51" s="64"/>
      <c r="MA51" s="64"/>
      <c r="MB51" s="65" t="s">
        <v>144</v>
      </c>
      <c r="MC51" s="65" t="str">
        <f>IFERROR(IF(MB51&gt;=5,VLOOKUP(MB51,Brutos!$K$3:$AE$10,MATCH(MA51,Brutos!$K$3:$AE$3,0),0),0),"")</f>
        <v/>
      </c>
      <c r="MD51" s="64"/>
      <c r="ME51" s="64"/>
      <c r="MF51" s="74" t="str">
        <f t="shared" si="45"/>
        <v/>
      </c>
      <c r="MG51" s="66"/>
      <c r="MH51" s="347"/>
      <c r="MI51" s="58"/>
      <c r="MJ51" s="58"/>
      <c r="MK51" s="489">
        <v>9</v>
      </c>
      <c r="ML51" s="490" t="s">
        <v>144</v>
      </c>
      <c r="MM51" s="490" t="s">
        <v>144</v>
      </c>
      <c r="MN51" s="491"/>
      <c r="MO51" s="490"/>
      <c r="MP51" s="490"/>
      <c r="MQ51" s="491" t="s">
        <v>144</v>
      </c>
      <c r="MR51" s="491"/>
      <c r="MS51" s="490"/>
      <c r="MT51" s="490"/>
      <c r="MU51" s="493"/>
      <c r="MV51" s="494"/>
      <c r="MW51" s="347"/>
    </row>
    <row r="52" spans="1:361">
      <c r="A52" s="347"/>
      <c r="B52" s="58"/>
      <c r="C52" s="58"/>
      <c r="D52" s="63">
        <v>10</v>
      </c>
      <c r="E52" s="64" t="s">
        <v>144</v>
      </c>
      <c r="F52" s="64" t="s">
        <v>144</v>
      </c>
      <c r="G52" s="65"/>
      <c r="H52" s="64"/>
      <c r="I52" s="64"/>
      <c r="J52" s="65" t="s">
        <v>144</v>
      </c>
      <c r="K52" s="65" t="str">
        <f>IFERROR(IF(J52&gt;=5,VLOOKUP(J52,Brutos!$K$3:$AE$10,MATCH(I52,Brutos!$K$3:$AE$3,0),0),0),"")</f>
        <v/>
      </c>
      <c r="L52" s="64"/>
      <c r="M52" s="64"/>
      <c r="N52" s="74" t="str">
        <f t="shared" si="23"/>
        <v/>
      </c>
      <c r="O52" s="66"/>
      <c r="P52" s="58"/>
      <c r="Q52" s="58"/>
      <c r="R52" s="58"/>
      <c r="S52" s="63">
        <v>10</v>
      </c>
      <c r="T52" s="64" t="s">
        <v>144</v>
      </c>
      <c r="U52" s="64" t="s">
        <v>144</v>
      </c>
      <c r="V52" s="65"/>
      <c r="W52" s="64"/>
      <c r="X52" s="64"/>
      <c r="Y52" s="65" t="s">
        <v>144</v>
      </c>
      <c r="Z52" s="65" t="str">
        <f>IFERROR(IF(Y52&gt;=5,VLOOKUP(Y52,Brutos!$K$3:$AE$10,MATCH(X52,Brutos!$K$3:$AE$3,0),0),0),"")</f>
        <v/>
      </c>
      <c r="AA52" s="64"/>
      <c r="AB52" s="64"/>
      <c r="AC52" s="74" t="str">
        <f t="shared" si="24"/>
        <v/>
      </c>
      <c r="AD52" s="66"/>
      <c r="AE52" s="58"/>
      <c r="AF52" s="58"/>
      <c r="AG52" s="58"/>
      <c r="AH52" s="63">
        <v>10</v>
      </c>
      <c r="AI52" s="64" t="s">
        <v>144</v>
      </c>
      <c r="AJ52" s="64" t="s">
        <v>144</v>
      </c>
      <c r="AK52" s="65"/>
      <c r="AL52" s="64"/>
      <c r="AM52" s="64"/>
      <c r="AN52" s="65" t="s">
        <v>144</v>
      </c>
      <c r="AO52" s="65" t="str">
        <f>IFERROR(IF(AN52&gt;=5,VLOOKUP(AN52,Brutos!$K$3:$AE$10,MATCH(AM52,Brutos!$K$3:$AE$3,0),0),0),"")</f>
        <v/>
      </c>
      <c r="AP52" s="64"/>
      <c r="AQ52" s="64"/>
      <c r="AR52" s="74" t="str">
        <f t="shared" si="25"/>
        <v/>
      </c>
      <c r="AS52" s="66"/>
      <c r="AT52" s="58"/>
      <c r="AU52" s="58"/>
      <c r="AV52" s="58"/>
      <c r="AW52" s="63">
        <v>10</v>
      </c>
      <c r="AX52" s="64" t="s">
        <v>144</v>
      </c>
      <c r="AY52" s="64" t="s">
        <v>144</v>
      </c>
      <c r="AZ52" s="65"/>
      <c r="BA52" s="64"/>
      <c r="BB52" s="64"/>
      <c r="BC52" s="65" t="s">
        <v>144</v>
      </c>
      <c r="BD52" s="65" t="str">
        <f>IFERROR(IF(BC52&gt;=5,VLOOKUP(BC52,Brutos!$K$3:$AE$10,MATCH(BB52,Brutos!$K$3:$AE$3,0),0),0),"")</f>
        <v/>
      </c>
      <c r="BE52" s="64"/>
      <c r="BF52" s="64"/>
      <c r="BG52" s="74" t="str">
        <f t="shared" si="26"/>
        <v/>
      </c>
      <c r="BH52" s="66"/>
      <c r="BI52" s="58"/>
      <c r="BJ52" s="58"/>
      <c r="BK52" s="58"/>
      <c r="BL52" s="63">
        <v>10</v>
      </c>
      <c r="BM52" s="64" t="s">
        <v>144</v>
      </c>
      <c r="BN52" s="64" t="s">
        <v>144</v>
      </c>
      <c r="BO52" s="65"/>
      <c r="BP52" s="64"/>
      <c r="BQ52" s="64"/>
      <c r="BR52" s="65" t="s">
        <v>144</v>
      </c>
      <c r="BS52" s="65" t="str">
        <f>IFERROR(IF(BR52&gt;=5,VLOOKUP(BR52,Brutos!$K$3:$AE$10,MATCH(BQ52,Brutos!$K$3:$AE$3,0),0),0),"")</f>
        <v/>
      </c>
      <c r="BT52" s="64"/>
      <c r="BU52" s="64"/>
      <c r="BV52" s="74" t="str">
        <f t="shared" si="27"/>
        <v/>
      </c>
      <c r="BW52" s="66"/>
      <c r="BX52" s="58"/>
      <c r="BY52" s="58"/>
      <c r="BZ52" s="58"/>
      <c r="CA52" s="63">
        <v>10</v>
      </c>
      <c r="CB52" s="64" t="s">
        <v>144</v>
      </c>
      <c r="CC52" s="64" t="s">
        <v>144</v>
      </c>
      <c r="CD52" s="65"/>
      <c r="CE52" s="64"/>
      <c r="CF52" s="64"/>
      <c r="CG52" s="65" t="s">
        <v>144</v>
      </c>
      <c r="CH52" s="65" t="str">
        <f>IFERROR(IF(CG52&gt;=5,VLOOKUP(CG52,Brutos!$K$3:$AE$10,MATCH(CF52,Brutos!$K$3:$AE$3,0),0),0),"")</f>
        <v/>
      </c>
      <c r="CI52" s="64"/>
      <c r="CJ52" s="64"/>
      <c r="CK52" s="74" t="str">
        <f t="shared" si="28"/>
        <v/>
      </c>
      <c r="CL52" s="66"/>
      <c r="CM52" s="58"/>
      <c r="CN52" s="58"/>
      <c r="CO52" s="58"/>
      <c r="CP52" s="63">
        <v>10</v>
      </c>
      <c r="CQ52" s="64" t="s">
        <v>144</v>
      </c>
      <c r="CR52" s="64" t="s">
        <v>144</v>
      </c>
      <c r="CS52" s="65"/>
      <c r="CT52" s="64"/>
      <c r="CU52" s="64"/>
      <c r="CV52" s="65" t="s">
        <v>144</v>
      </c>
      <c r="CW52" s="65" t="str">
        <f>IFERROR(IF(CV52&gt;=5,VLOOKUP(CV52,Brutos!$K$3:$AE$10,MATCH(CU52,Brutos!$K$3:$AE$3,0),0),0),"")</f>
        <v/>
      </c>
      <c r="CX52" s="64"/>
      <c r="CY52" s="64"/>
      <c r="CZ52" s="74" t="str">
        <f t="shared" si="29"/>
        <v/>
      </c>
      <c r="DA52" s="66"/>
      <c r="DB52" s="58"/>
      <c r="DC52" s="58"/>
      <c r="DD52" s="58"/>
      <c r="DE52" s="63">
        <v>10</v>
      </c>
      <c r="DF52" s="64" t="s">
        <v>144</v>
      </c>
      <c r="DG52" s="64" t="s">
        <v>144</v>
      </c>
      <c r="DH52" s="65"/>
      <c r="DI52" s="64"/>
      <c r="DJ52" s="64"/>
      <c r="DK52" s="65" t="s">
        <v>144</v>
      </c>
      <c r="DL52" s="65" t="str">
        <f>IFERROR(IF(DK52&gt;=5,VLOOKUP(DK52,Brutos!$K$3:$AE$10,MATCH(DJ52,Brutos!$K$3:$AE$3,0),0),0),"")</f>
        <v/>
      </c>
      <c r="DM52" s="64"/>
      <c r="DN52" s="64"/>
      <c r="DO52" s="74" t="str">
        <f t="shared" si="30"/>
        <v/>
      </c>
      <c r="DP52" s="66"/>
      <c r="DQ52" s="58"/>
      <c r="DR52" s="58"/>
      <c r="DS52" s="58"/>
      <c r="DT52" s="63">
        <v>10</v>
      </c>
      <c r="DU52" s="64" t="s">
        <v>144</v>
      </c>
      <c r="DV52" s="64" t="s">
        <v>144</v>
      </c>
      <c r="DW52" s="65"/>
      <c r="DX52" s="64"/>
      <c r="DY52" s="64"/>
      <c r="DZ52" s="65" t="s">
        <v>144</v>
      </c>
      <c r="EA52" s="65" t="str">
        <f>IFERROR(IF(DZ52&gt;=5,VLOOKUP(DZ52,Brutos!$K$3:$AE$10,MATCH(DY52,Brutos!$K$3:$AE$3,0),0),0),"")</f>
        <v/>
      </c>
      <c r="EB52" s="64"/>
      <c r="EC52" s="64"/>
      <c r="ED52" s="74" t="str">
        <f t="shared" si="31"/>
        <v/>
      </c>
      <c r="EE52" s="66"/>
      <c r="EF52" s="58"/>
      <c r="EG52" s="58"/>
      <c r="EH52" s="58"/>
      <c r="EI52" s="63">
        <v>10</v>
      </c>
      <c r="EJ52" s="64" t="s">
        <v>144</v>
      </c>
      <c r="EK52" s="64" t="s">
        <v>144</v>
      </c>
      <c r="EL52" s="65"/>
      <c r="EM52" s="64"/>
      <c r="EN52" s="64"/>
      <c r="EO52" s="65" t="s">
        <v>144</v>
      </c>
      <c r="EP52" s="65" t="str">
        <f>IFERROR(IF(EO52&gt;=5,VLOOKUP(EO52,Brutos!$K$3:$AE$10,MATCH(EN52,Brutos!$K$3:$AE$3,0),0),0),"")</f>
        <v/>
      </c>
      <c r="EQ52" s="64"/>
      <c r="ER52" s="64"/>
      <c r="ES52" s="74" t="str">
        <f t="shared" si="32"/>
        <v/>
      </c>
      <c r="ET52" s="66"/>
      <c r="EU52" s="58"/>
      <c r="EV52" s="58"/>
      <c r="EW52" s="58"/>
      <c r="EX52" s="63">
        <v>10</v>
      </c>
      <c r="EY52" s="64" t="s">
        <v>144</v>
      </c>
      <c r="EZ52" s="64" t="s">
        <v>144</v>
      </c>
      <c r="FA52" s="65"/>
      <c r="FB52" s="64"/>
      <c r="FC52" s="64"/>
      <c r="FD52" s="65" t="s">
        <v>144</v>
      </c>
      <c r="FE52" s="65" t="str">
        <f>IFERROR(IF(FD52&gt;=5,VLOOKUP(FD52,Brutos!$K$3:$AE$10,MATCH(FC52,Brutos!$K$3:$AE$3,0),0),0),"")</f>
        <v/>
      </c>
      <c r="FF52" s="64"/>
      <c r="FG52" s="64"/>
      <c r="FH52" s="74" t="str">
        <f t="shared" si="33"/>
        <v/>
      </c>
      <c r="FI52" s="66"/>
      <c r="FJ52" s="58"/>
      <c r="FK52" s="58"/>
      <c r="FL52" s="58"/>
      <c r="FM52" s="63">
        <v>10</v>
      </c>
      <c r="FN52" s="64" t="s">
        <v>144</v>
      </c>
      <c r="FO52" s="64" t="s">
        <v>144</v>
      </c>
      <c r="FP52" s="65"/>
      <c r="FQ52" s="64"/>
      <c r="FR52" s="64"/>
      <c r="FS52" s="65" t="s">
        <v>144</v>
      </c>
      <c r="FT52" s="65" t="str">
        <f>IFERROR(IF(FS52&gt;=5,VLOOKUP(FS52,Brutos!$K$3:$AE$10,MATCH(FR52,Brutos!$K$3:$AE$3,0),0),0),"")</f>
        <v/>
      </c>
      <c r="FU52" s="64"/>
      <c r="FV52" s="64"/>
      <c r="FW52" s="74" t="str">
        <f t="shared" si="34"/>
        <v/>
      </c>
      <c r="FX52" s="66"/>
      <c r="FY52" s="58"/>
      <c r="FZ52" s="58"/>
      <c r="GA52" s="58"/>
      <c r="GB52" s="63">
        <v>10</v>
      </c>
      <c r="GC52" s="64" t="s">
        <v>144</v>
      </c>
      <c r="GD52" s="64" t="s">
        <v>144</v>
      </c>
      <c r="GE52" s="65"/>
      <c r="GF52" s="64"/>
      <c r="GG52" s="64"/>
      <c r="GH52" s="65" t="s">
        <v>144</v>
      </c>
      <c r="GI52" s="65" t="str">
        <f>IFERROR(IF(GH52&gt;=5,VLOOKUP(GH52,Brutos!$K$3:$AE$10,MATCH(GG52,Brutos!$K$3:$AE$3,0),0),0),"")</f>
        <v/>
      </c>
      <c r="GJ52" s="64"/>
      <c r="GK52" s="64"/>
      <c r="GL52" s="74" t="str">
        <f t="shared" si="35"/>
        <v/>
      </c>
      <c r="GM52" s="66"/>
      <c r="GN52" s="58"/>
      <c r="GO52" s="58"/>
      <c r="GP52" s="58"/>
      <c r="GQ52" s="63">
        <v>10</v>
      </c>
      <c r="GR52" s="64" t="s">
        <v>144</v>
      </c>
      <c r="GS52" s="64" t="s">
        <v>144</v>
      </c>
      <c r="GT52" s="65"/>
      <c r="GU52" s="64"/>
      <c r="GV52" s="64"/>
      <c r="GW52" s="65" t="s">
        <v>144</v>
      </c>
      <c r="GX52" s="65" t="str">
        <f>IFERROR(IF(GW52&gt;=5,VLOOKUP(GW52,Brutos!$K$3:$AE$10,MATCH(GV52,Brutos!$K$3:$AE$3,0),0),0),"")</f>
        <v/>
      </c>
      <c r="GY52" s="64"/>
      <c r="GZ52" s="64"/>
      <c r="HA52" s="74" t="str">
        <f t="shared" si="36"/>
        <v/>
      </c>
      <c r="HB52" s="66"/>
      <c r="HC52" s="58"/>
      <c r="HD52" s="58"/>
      <c r="HE52" s="58"/>
      <c r="HF52" s="63">
        <v>10</v>
      </c>
      <c r="HG52" s="64" t="s">
        <v>144</v>
      </c>
      <c r="HH52" s="64" t="s">
        <v>144</v>
      </c>
      <c r="HI52" s="65"/>
      <c r="HJ52" s="64"/>
      <c r="HK52" s="64"/>
      <c r="HL52" s="65" t="s">
        <v>144</v>
      </c>
      <c r="HM52" s="65" t="str">
        <f>IFERROR(IF(HL52&gt;=5,VLOOKUP(HL52,Brutos!$K$3:$AE$10,MATCH(HK52,Brutos!$K$3:$AE$3,0),0),0),"")</f>
        <v/>
      </c>
      <c r="HN52" s="64"/>
      <c r="HO52" s="64"/>
      <c r="HP52" s="74" t="str">
        <f t="shared" si="37"/>
        <v/>
      </c>
      <c r="HQ52" s="66"/>
      <c r="HR52" s="58"/>
      <c r="HS52" s="58"/>
      <c r="HT52" s="58"/>
      <c r="HU52" s="63">
        <v>10</v>
      </c>
      <c r="HV52" s="64" t="s">
        <v>144</v>
      </c>
      <c r="HW52" s="64" t="s">
        <v>144</v>
      </c>
      <c r="HX52" s="65"/>
      <c r="HY52" s="64"/>
      <c r="HZ52" s="64"/>
      <c r="IA52" s="65" t="s">
        <v>144</v>
      </c>
      <c r="IB52" s="65" t="str">
        <f>IFERROR(IF(IA52&gt;=5,VLOOKUP(IA52,Brutos!$K$3:$AE$10,MATCH(HZ52,Brutos!$K$3:$AE$3,0),0),0),"")</f>
        <v/>
      </c>
      <c r="IC52" s="64"/>
      <c r="ID52" s="64"/>
      <c r="IE52" s="74" t="str">
        <f t="shared" si="38"/>
        <v/>
      </c>
      <c r="IF52" s="66"/>
      <c r="IG52" s="58"/>
      <c r="IH52" s="58"/>
      <c r="II52" s="58"/>
      <c r="IJ52" s="63">
        <v>10</v>
      </c>
      <c r="IK52" s="64" t="s">
        <v>144</v>
      </c>
      <c r="IL52" s="64" t="s">
        <v>144</v>
      </c>
      <c r="IM52" s="65"/>
      <c r="IN52" s="64"/>
      <c r="IO52" s="64"/>
      <c r="IP52" s="65" t="s">
        <v>144</v>
      </c>
      <c r="IQ52" s="65" t="str">
        <f>IFERROR(IF(IP52&gt;=5,VLOOKUP(IP52,Brutos!$K$3:$AE$10,MATCH(IO52,Brutos!$K$3:$AE$3,0),0),0),"")</f>
        <v/>
      </c>
      <c r="IR52" s="64"/>
      <c r="IS52" s="64"/>
      <c r="IT52" s="74" t="str">
        <f t="shared" si="39"/>
        <v/>
      </c>
      <c r="IU52" s="66"/>
      <c r="IV52" s="58"/>
      <c r="IW52" s="58"/>
      <c r="IX52" s="58"/>
      <c r="IY52" s="63">
        <v>10</v>
      </c>
      <c r="IZ52" s="64" t="s">
        <v>144</v>
      </c>
      <c r="JA52" s="64" t="s">
        <v>144</v>
      </c>
      <c r="JB52" s="65"/>
      <c r="JC52" s="64"/>
      <c r="JD52" s="64"/>
      <c r="JE52" s="65" t="s">
        <v>144</v>
      </c>
      <c r="JF52" s="65" t="str">
        <f>IFERROR(IF(JE52&gt;=5,VLOOKUP(JE52,Brutos!$K$3:$AE$10,MATCH(JD52,Brutos!$K$3:$AE$3,0),0),0),"")</f>
        <v/>
      </c>
      <c r="JG52" s="64"/>
      <c r="JH52" s="64"/>
      <c r="JI52" s="74" t="str">
        <f t="shared" si="40"/>
        <v/>
      </c>
      <c r="JJ52" s="66"/>
      <c r="JK52" s="58"/>
      <c r="JL52" s="58"/>
      <c r="JM52" s="58"/>
      <c r="JN52" s="63">
        <v>10</v>
      </c>
      <c r="JO52" s="64" t="s">
        <v>144</v>
      </c>
      <c r="JP52" s="64" t="s">
        <v>144</v>
      </c>
      <c r="JQ52" s="65"/>
      <c r="JR52" s="64"/>
      <c r="JS52" s="64"/>
      <c r="JT52" s="65" t="s">
        <v>144</v>
      </c>
      <c r="JU52" s="65" t="str">
        <f>IFERROR(IF(JT52&gt;=5,VLOOKUP(JT52,Brutos!$K$3:$AE$10,MATCH(JS52,Brutos!$K$3:$AE$3,0),0),0),"")</f>
        <v/>
      </c>
      <c r="JV52" s="64"/>
      <c r="JW52" s="64"/>
      <c r="JX52" s="74" t="str">
        <f t="shared" si="41"/>
        <v/>
      </c>
      <c r="JY52" s="66"/>
      <c r="JZ52" s="58"/>
      <c r="KA52" s="58"/>
      <c r="KB52" s="58"/>
      <c r="KC52" s="63">
        <v>10</v>
      </c>
      <c r="KD52" s="64" t="s">
        <v>144</v>
      </c>
      <c r="KE52" s="64" t="s">
        <v>144</v>
      </c>
      <c r="KF52" s="65"/>
      <c r="KG52" s="64"/>
      <c r="KH52" s="64"/>
      <c r="KI52" s="65" t="s">
        <v>144</v>
      </c>
      <c r="KJ52" s="65" t="str">
        <f>IFERROR(IF(KI52&gt;=5,VLOOKUP(KI52,Brutos!$K$3:$AE$10,MATCH(KH52,Brutos!$K$3:$AE$3,0),0),0),"")</f>
        <v/>
      </c>
      <c r="KK52" s="64"/>
      <c r="KL52" s="64"/>
      <c r="KM52" s="74" t="str">
        <f t="shared" si="42"/>
        <v/>
      </c>
      <c r="KN52" s="66"/>
      <c r="KO52" s="58"/>
      <c r="KP52" s="58"/>
      <c r="KQ52" s="58"/>
      <c r="KR52" s="63">
        <v>10</v>
      </c>
      <c r="KS52" s="64" t="s">
        <v>144</v>
      </c>
      <c r="KT52" s="64" t="s">
        <v>144</v>
      </c>
      <c r="KU52" s="65"/>
      <c r="KV52" s="64"/>
      <c r="KW52" s="64"/>
      <c r="KX52" s="65" t="s">
        <v>144</v>
      </c>
      <c r="KY52" s="65" t="str">
        <f>IFERROR(IF(KX52&gt;=5,VLOOKUP(KX52,Brutos!$K$3:$AE$10,MATCH(KW52,Brutos!$K$3:$AE$3,0),0),0),"")</f>
        <v/>
      </c>
      <c r="KZ52" s="64"/>
      <c r="LA52" s="64"/>
      <c r="LB52" s="74" t="str">
        <f t="shared" si="43"/>
        <v/>
      </c>
      <c r="LC52" s="66"/>
      <c r="LD52" s="347"/>
      <c r="LE52" s="58"/>
      <c r="LF52" s="58"/>
      <c r="LG52" s="63">
        <v>10</v>
      </c>
      <c r="LH52" s="64" t="s">
        <v>144</v>
      </c>
      <c r="LI52" s="64" t="s">
        <v>144</v>
      </c>
      <c r="LJ52" s="65"/>
      <c r="LK52" s="64"/>
      <c r="LL52" s="64"/>
      <c r="LM52" s="65" t="s">
        <v>144</v>
      </c>
      <c r="LN52" s="65" t="str">
        <f>IFERROR(IF(LM52&gt;=5,VLOOKUP(LM52,Brutos!$K$3:$AE$10,MATCH(LL52,Brutos!$K$3:$AE$3,0),0),0),"")</f>
        <v/>
      </c>
      <c r="LO52" s="64"/>
      <c r="LP52" s="64"/>
      <c r="LQ52" s="74" t="str">
        <f t="shared" si="44"/>
        <v/>
      </c>
      <c r="LR52" s="66"/>
      <c r="LS52" s="347"/>
      <c r="LT52" s="58"/>
      <c r="LU52" s="58"/>
      <c r="LV52" s="63">
        <v>10</v>
      </c>
      <c r="LW52" s="64" t="s">
        <v>144</v>
      </c>
      <c r="LX52" s="64" t="s">
        <v>144</v>
      </c>
      <c r="LY52" s="65"/>
      <c r="LZ52" s="64"/>
      <c r="MA52" s="64"/>
      <c r="MB52" s="65" t="s">
        <v>144</v>
      </c>
      <c r="MC52" s="65" t="str">
        <f>IFERROR(IF(MB52&gt;=5,VLOOKUP(MB52,Brutos!$K$3:$AE$10,MATCH(MA52,Brutos!$K$3:$AE$3,0),0),0),"")</f>
        <v/>
      </c>
      <c r="MD52" s="64"/>
      <c r="ME52" s="64"/>
      <c r="MF52" s="74" t="str">
        <f t="shared" si="45"/>
        <v/>
      </c>
      <c r="MG52" s="66"/>
      <c r="MH52" s="347"/>
      <c r="MI52" s="58"/>
      <c r="MJ52" s="58"/>
      <c r="MK52" s="489">
        <v>10</v>
      </c>
      <c r="ML52" s="490" t="s">
        <v>144</v>
      </c>
      <c r="MM52" s="490" t="s">
        <v>144</v>
      </c>
      <c r="MN52" s="491"/>
      <c r="MO52" s="490"/>
      <c r="MP52" s="490"/>
      <c r="MQ52" s="491" t="s">
        <v>144</v>
      </c>
      <c r="MR52" s="491"/>
      <c r="MS52" s="490"/>
      <c r="MT52" s="490"/>
      <c r="MU52" s="493"/>
      <c r="MV52" s="494"/>
      <c r="MW52" s="347"/>
    </row>
    <row r="53" spans="1:361">
      <c r="A53" s="347"/>
      <c r="B53" s="58"/>
      <c r="C53" s="58"/>
      <c r="D53" s="63">
        <v>11</v>
      </c>
      <c r="E53" s="64" t="s">
        <v>144</v>
      </c>
      <c r="F53" s="64" t="s">
        <v>144</v>
      </c>
      <c r="G53" s="65"/>
      <c r="H53" s="64"/>
      <c r="I53" s="64"/>
      <c r="J53" s="65" t="s">
        <v>144</v>
      </c>
      <c r="K53" s="65" t="str">
        <f>IFERROR(IF(J53&gt;=5,VLOOKUP(J53,Brutos!$K$3:$AE$10,MATCH(I53,Brutos!$K$3:$AE$3,0),0),0),"")</f>
        <v/>
      </c>
      <c r="L53" s="64"/>
      <c r="M53" s="64"/>
      <c r="N53" s="74" t="str">
        <f t="shared" si="23"/>
        <v/>
      </c>
      <c r="O53" s="66"/>
      <c r="P53" s="58"/>
      <c r="Q53" s="58"/>
      <c r="R53" s="58"/>
      <c r="S53" s="63">
        <v>11</v>
      </c>
      <c r="T53" s="64" t="s">
        <v>144</v>
      </c>
      <c r="U53" s="64" t="s">
        <v>144</v>
      </c>
      <c r="V53" s="65"/>
      <c r="W53" s="64"/>
      <c r="X53" s="64"/>
      <c r="Y53" s="65" t="s">
        <v>144</v>
      </c>
      <c r="Z53" s="65" t="str">
        <f>IFERROR(IF(Y53&gt;=5,VLOOKUP(Y53,Brutos!$K$3:$AE$10,MATCH(X53,Brutos!$K$3:$AE$3,0),0),0),"")</f>
        <v/>
      </c>
      <c r="AA53" s="64"/>
      <c r="AB53" s="64"/>
      <c r="AC53" s="74" t="str">
        <f t="shared" si="24"/>
        <v/>
      </c>
      <c r="AD53" s="66"/>
      <c r="AE53" s="58"/>
      <c r="AF53" s="58"/>
      <c r="AG53" s="58"/>
      <c r="AH53" s="63">
        <v>11</v>
      </c>
      <c r="AI53" s="64" t="s">
        <v>144</v>
      </c>
      <c r="AJ53" s="64" t="s">
        <v>144</v>
      </c>
      <c r="AK53" s="65"/>
      <c r="AL53" s="64"/>
      <c r="AM53" s="64"/>
      <c r="AN53" s="65" t="s">
        <v>144</v>
      </c>
      <c r="AO53" s="65" t="str">
        <f>IFERROR(IF(AN53&gt;=5,VLOOKUP(AN53,Brutos!$K$3:$AE$10,MATCH(AM53,Brutos!$K$3:$AE$3,0),0),0),"")</f>
        <v/>
      </c>
      <c r="AP53" s="64"/>
      <c r="AQ53" s="64"/>
      <c r="AR53" s="74" t="str">
        <f t="shared" si="25"/>
        <v/>
      </c>
      <c r="AS53" s="66"/>
      <c r="AT53" s="58"/>
      <c r="AU53" s="58"/>
      <c r="AV53" s="58"/>
      <c r="AW53" s="63">
        <v>11</v>
      </c>
      <c r="AX53" s="64" t="s">
        <v>144</v>
      </c>
      <c r="AY53" s="64" t="s">
        <v>144</v>
      </c>
      <c r="AZ53" s="65"/>
      <c r="BA53" s="64"/>
      <c r="BB53" s="64"/>
      <c r="BC53" s="65" t="s">
        <v>144</v>
      </c>
      <c r="BD53" s="65" t="str">
        <f>IFERROR(IF(BC53&gt;=5,VLOOKUP(BC53,Brutos!$K$3:$AE$10,MATCH(BB53,Brutos!$K$3:$AE$3,0),0),0),"")</f>
        <v/>
      </c>
      <c r="BE53" s="64"/>
      <c r="BF53" s="64"/>
      <c r="BG53" s="74" t="str">
        <f t="shared" si="26"/>
        <v/>
      </c>
      <c r="BH53" s="66"/>
      <c r="BI53" s="58"/>
      <c r="BJ53" s="58"/>
      <c r="BK53" s="58"/>
      <c r="BL53" s="63">
        <v>11</v>
      </c>
      <c r="BM53" s="64" t="s">
        <v>144</v>
      </c>
      <c r="BN53" s="64" t="s">
        <v>144</v>
      </c>
      <c r="BO53" s="65"/>
      <c r="BP53" s="64"/>
      <c r="BQ53" s="64"/>
      <c r="BR53" s="65" t="s">
        <v>144</v>
      </c>
      <c r="BS53" s="65" t="str">
        <f>IFERROR(IF(BR53&gt;=5,VLOOKUP(BR53,Brutos!$K$3:$AE$10,MATCH(BQ53,Brutos!$K$3:$AE$3,0),0),0),"")</f>
        <v/>
      </c>
      <c r="BT53" s="64"/>
      <c r="BU53" s="64"/>
      <c r="BV53" s="74" t="str">
        <f t="shared" si="27"/>
        <v/>
      </c>
      <c r="BW53" s="66"/>
      <c r="BX53" s="58"/>
      <c r="BY53" s="58"/>
      <c r="BZ53" s="58"/>
      <c r="CA53" s="63">
        <v>11</v>
      </c>
      <c r="CB53" s="64" t="s">
        <v>144</v>
      </c>
      <c r="CC53" s="64" t="s">
        <v>144</v>
      </c>
      <c r="CD53" s="65"/>
      <c r="CE53" s="64"/>
      <c r="CF53" s="64"/>
      <c r="CG53" s="65" t="s">
        <v>144</v>
      </c>
      <c r="CH53" s="65" t="str">
        <f>IFERROR(IF(CG53&gt;=5,VLOOKUP(CG53,Brutos!$K$3:$AE$10,MATCH(CF53,Brutos!$K$3:$AE$3,0),0),0),"")</f>
        <v/>
      </c>
      <c r="CI53" s="64"/>
      <c r="CJ53" s="64"/>
      <c r="CK53" s="74" t="str">
        <f t="shared" si="28"/>
        <v/>
      </c>
      <c r="CL53" s="66"/>
      <c r="CM53" s="58"/>
      <c r="CN53" s="58"/>
      <c r="CO53" s="58"/>
      <c r="CP53" s="63">
        <v>11</v>
      </c>
      <c r="CQ53" s="64" t="s">
        <v>144</v>
      </c>
      <c r="CR53" s="64" t="s">
        <v>144</v>
      </c>
      <c r="CS53" s="65"/>
      <c r="CT53" s="64"/>
      <c r="CU53" s="64"/>
      <c r="CV53" s="65" t="s">
        <v>144</v>
      </c>
      <c r="CW53" s="65" t="str">
        <f>IFERROR(IF(CV53&gt;=5,VLOOKUP(CV53,Brutos!$K$3:$AE$10,MATCH(CU53,Brutos!$K$3:$AE$3,0),0),0),"")</f>
        <v/>
      </c>
      <c r="CX53" s="64"/>
      <c r="CY53" s="64"/>
      <c r="CZ53" s="74" t="str">
        <f t="shared" si="29"/>
        <v/>
      </c>
      <c r="DA53" s="66"/>
      <c r="DB53" s="58"/>
      <c r="DC53" s="58"/>
      <c r="DD53" s="58"/>
      <c r="DE53" s="63">
        <v>11</v>
      </c>
      <c r="DF53" s="64" t="s">
        <v>144</v>
      </c>
      <c r="DG53" s="64" t="s">
        <v>144</v>
      </c>
      <c r="DH53" s="65"/>
      <c r="DI53" s="64"/>
      <c r="DJ53" s="64"/>
      <c r="DK53" s="65" t="s">
        <v>144</v>
      </c>
      <c r="DL53" s="65" t="str">
        <f>IFERROR(IF(DK53&gt;=5,VLOOKUP(DK53,Brutos!$K$3:$AE$10,MATCH(DJ53,Brutos!$K$3:$AE$3,0),0),0),"")</f>
        <v/>
      </c>
      <c r="DM53" s="64"/>
      <c r="DN53" s="64"/>
      <c r="DO53" s="74" t="str">
        <f t="shared" si="30"/>
        <v/>
      </c>
      <c r="DP53" s="66"/>
      <c r="DQ53" s="58"/>
      <c r="DR53" s="58"/>
      <c r="DS53" s="58"/>
      <c r="DT53" s="63">
        <v>11</v>
      </c>
      <c r="DU53" s="64" t="s">
        <v>144</v>
      </c>
      <c r="DV53" s="64" t="s">
        <v>144</v>
      </c>
      <c r="DW53" s="65"/>
      <c r="DX53" s="64"/>
      <c r="DY53" s="64"/>
      <c r="DZ53" s="65" t="s">
        <v>144</v>
      </c>
      <c r="EA53" s="65" t="str">
        <f>IFERROR(IF(DZ53&gt;=5,VLOOKUP(DZ53,Brutos!$K$3:$AE$10,MATCH(DY53,Brutos!$K$3:$AE$3,0),0),0),"")</f>
        <v/>
      </c>
      <c r="EB53" s="64"/>
      <c r="EC53" s="64"/>
      <c r="ED53" s="74" t="str">
        <f t="shared" si="31"/>
        <v/>
      </c>
      <c r="EE53" s="66"/>
      <c r="EF53" s="58"/>
      <c r="EG53" s="58"/>
      <c r="EH53" s="58"/>
      <c r="EI53" s="63">
        <v>11</v>
      </c>
      <c r="EJ53" s="64" t="s">
        <v>144</v>
      </c>
      <c r="EK53" s="64" t="s">
        <v>144</v>
      </c>
      <c r="EL53" s="65"/>
      <c r="EM53" s="64"/>
      <c r="EN53" s="64"/>
      <c r="EO53" s="65" t="s">
        <v>144</v>
      </c>
      <c r="EP53" s="65" t="str">
        <f>IFERROR(IF(EO53&gt;=5,VLOOKUP(EO53,Brutos!$K$3:$AE$10,MATCH(EN53,Brutos!$K$3:$AE$3,0),0),0),"")</f>
        <v/>
      </c>
      <c r="EQ53" s="64"/>
      <c r="ER53" s="64"/>
      <c r="ES53" s="74" t="str">
        <f t="shared" si="32"/>
        <v/>
      </c>
      <c r="ET53" s="66"/>
      <c r="EU53" s="58"/>
      <c r="EV53" s="58"/>
      <c r="EW53" s="58"/>
      <c r="EX53" s="63">
        <v>11</v>
      </c>
      <c r="EY53" s="64" t="s">
        <v>144</v>
      </c>
      <c r="EZ53" s="64" t="s">
        <v>144</v>
      </c>
      <c r="FA53" s="65"/>
      <c r="FB53" s="64"/>
      <c r="FC53" s="64"/>
      <c r="FD53" s="65" t="s">
        <v>144</v>
      </c>
      <c r="FE53" s="65" t="str">
        <f>IFERROR(IF(FD53&gt;=5,VLOOKUP(FD53,Brutos!$K$3:$AE$10,MATCH(FC53,Brutos!$K$3:$AE$3,0),0),0),"")</f>
        <v/>
      </c>
      <c r="FF53" s="64"/>
      <c r="FG53" s="64"/>
      <c r="FH53" s="74" t="str">
        <f t="shared" si="33"/>
        <v/>
      </c>
      <c r="FI53" s="66"/>
      <c r="FJ53" s="58"/>
      <c r="FK53" s="58"/>
      <c r="FL53" s="58"/>
      <c r="FM53" s="63">
        <v>11</v>
      </c>
      <c r="FN53" s="64" t="s">
        <v>144</v>
      </c>
      <c r="FO53" s="64" t="s">
        <v>144</v>
      </c>
      <c r="FP53" s="65"/>
      <c r="FQ53" s="64"/>
      <c r="FR53" s="64"/>
      <c r="FS53" s="65" t="s">
        <v>144</v>
      </c>
      <c r="FT53" s="65" t="str">
        <f>IFERROR(IF(FS53&gt;=5,VLOOKUP(FS53,Brutos!$K$3:$AE$10,MATCH(FR53,Brutos!$K$3:$AE$3,0),0),0),"")</f>
        <v/>
      </c>
      <c r="FU53" s="64"/>
      <c r="FV53" s="64"/>
      <c r="FW53" s="74" t="str">
        <f t="shared" si="34"/>
        <v/>
      </c>
      <c r="FX53" s="66"/>
      <c r="FY53" s="58"/>
      <c r="FZ53" s="58"/>
      <c r="GA53" s="58"/>
      <c r="GB53" s="63">
        <v>11</v>
      </c>
      <c r="GC53" s="64" t="s">
        <v>144</v>
      </c>
      <c r="GD53" s="64" t="s">
        <v>144</v>
      </c>
      <c r="GE53" s="65"/>
      <c r="GF53" s="64"/>
      <c r="GG53" s="64"/>
      <c r="GH53" s="65" t="s">
        <v>144</v>
      </c>
      <c r="GI53" s="65" t="str">
        <f>IFERROR(IF(GH53&gt;=5,VLOOKUP(GH53,Brutos!$K$3:$AE$10,MATCH(GG53,Brutos!$K$3:$AE$3,0),0),0),"")</f>
        <v/>
      </c>
      <c r="GJ53" s="64"/>
      <c r="GK53" s="64"/>
      <c r="GL53" s="74" t="str">
        <f t="shared" si="35"/>
        <v/>
      </c>
      <c r="GM53" s="66"/>
      <c r="GN53" s="58"/>
      <c r="GO53" s="58"/>
      <c r="GP53" s="58"/>
      <c r="GQ53" s="63">
        <v>11</v>
      </c>
      <c r="GR53" s="64" t="s">
        <v>144</v>
      </c>
      <c r="GS53" s="64" t="s">
        <v>144</v>
      </c>
      <c r="GT53" s="65"/>
      <c r="GU53" s="64"/>
      <c r="GV53" s="64"/>
      <c r="GW53" s="65" t="s">
        <v>144</v>
      </c>
      <c r="GX53" s="65" t="str">
        <f>IFERROR(IF(GW53&gt;=5,VLOOKUP(GW53,Brutos!$K$3:$AE$10,MATCH(GV53,Brutos!$K$3:$AE$3,0),0),0),"")</f>
        <v/>
      </c>
      <c r="GY53" s="64"/>
      <c r="GZ53" s="64"/>
      <c r="HA53" s="74" t="str">
        <f t="shared" si="36"/>
        <v/>
      </c>
      <c r="HB53" s="66"/>
      <c r="HC53" s="58"/>
      <c r="HD53" s="58"/>
      <c r="HE53" s="58"/>
      <c r="HF53" s="63">
        <v>11</v>
      </c>
      <c r="HG53" s="64" t="s">
        <v>144</v>
      </c>
      <c r="HH53" s="64" t="s">
        <v>144</v>
      </c>
      <c r="HI53" s="65"/>
      <c r="HJ53" s="64"/>
      <c r="HK53" s="64"/>
      <c r="HL53" s="65" t="s">
        <v>144</v>
      </c>
      <c r="HM53" s="65" t="str">
        <f>IFERROR(IF(HL53&gt;=5,VLOOKUP(HL53,Brutos!$K$3:$AE$10,MATCH(HK53,Brutos!$K$3:$AE$3,0),0),0),"")</f>
        <v/>
      </c>
      <c r="HN53" s="64"/>
      <c r="HO53" s="64"/>
      <c r="HP53" s="74" t="str">
        <f t="shared" si="37"/>
        <v/>
      </c>
      <c r="HQ53" s="66"/>
      <c r="HR53" s="58"/>
      <c r="HS53" s="58"/>
      <c r="HT53" s="58"/>
      <c r="HU53" s="63">
        <v>11</v>
      </c>
      <c r="HV53" s="64" t="s">
        <v>144</v>
      </c>
      <c r="HW53" s="64" t="s">
        <v>144</v>
      </c>
      <c r="HX53" s="65"/>
      <c r="HY53" s="64"/>
      <c r="HZ53" s="64"/>
      <c r="IA53" s="65" t="s">
        <v>144</v>
      </c>
      <c r="IB53" s="65" t="str">
        <f>IFERROR(IF(IA53&gt;=5,VLOOKUP(IA53,Brutos!$K$3:$AE$10,MATCH(HZ53,Brutos!$K$3:$AE$3,0),0),0),"")</f>
        <v/>
      </c>
      <c r="IC53" s="64"/>
      <c r="ID53" s="64"/>
      <c r="IE53" s="74" t="str">
        <f t="shared" si="38"/>
        <v/>
      </c>
      <c r="IF53" s="66"/>
      <c r="IG53" s="58"/>
      <c r="IH53" s="58"/>
      <c r="II53" s="58"/>
      <c r="IJ53" s="63">
        <v>11</v>
      </c>
      <c r="IK53" s="64" t="s">
        <v>144</v>
      </c>
      <c r="IL53" s="64" t="s">
        <v>144</v>
      </c>
      <c r="IM53" s="65"/>
      <c r="IN53" s="64"/>
      <c r="IO53" s="64"/>
      <c r="IP53" s="65" t="s">
        <v>144</v>
      </c>
      <c r="IQ53" s="65" t="str">
        <f>IFERROR(IF(IP53&gt;=5,VLOOKUP(IP53,Brutos!$K$3:$AE$10,MATCH(IO53,Brutos!$K$3:$AE$3,0),0),0),"")</f>
        <v/>
      </c>
      <c r="IR53" s="64"/>
      <c r="IS53" s="64"/>
      <c r="IT53" s="74" t="str">
        <f t="shared" si="39"/>
        <v/>
      </c>
      <c r="IU53" s="66"/>
      <c r="IV53" s="58"/>
      <c r="IW53" s="58"/>
      <c r="IX53" s="58"/>
      <c r="IY53" s="63">
        <v>11</v>
      </c>
      <c r="IZ53" s="64" t="s">
        <v>144</v>
      </c>
      <c r="JA53" s="64" t="s">
        <v>144</v>
      </c>
      <c r="JB53" s="65"/>
      <c r="JC53" s="64"/>
      <c r="JD53" s="64"/>
      <c r="JE53" s="65" t="s">
        <v>144</v>
      </c>
      <c r="JF53" s="65" t="str">
        <f>IFERROR(IF(JE53&gt;=5,VLOOKUP(JE53,Brutos!$K$3:$AE$10,MATCH(JD53,Brutos!$K$3:$AE$3,0),0),0),"")</f>
        <v/>
      </c>
      <c r="JG53" s="64"/>
      <c r="JH53" s="64"/>
      <c r="JI53" s="74" t="str">
        <f t="shared" si="40"/>
        <v/>
      </c>
      <c r="JJ53" s="66"/>
      <c r="JK53" s="58"/>
      <c r="JL53" s="58"/>
      <c r="JM53" s="58"/>
      <c r="JN53" s="63">
        <v>11</v>
      </c>
      <c r="JO53" s="64" t="s">
        <v>144</v>
      </c>
      <c r="JP53" s="64" t="s">
        <v>144</v>
      </c>
      <c r="JQ53" s="65"/>
      <c r="JR53" s="64"/>
      <c r="JS53" s="64"/>
      <c r="JT53" s="65" t="s">
        <v>144</v>
      </c>
      <c r="JU53" s="65" t="str">
        <f>IFERROR(IF(JT53&gt;=5,VLOOKUP(JT53,Brutos!$K$3:$AE$10,MATCH(JS53,Brutos!$K$3:$AE$3,0),0),0),"")</f>
        <v/>
      </c>
      <c r="JV53" s="64"/>
      <c r="JW53" s="64"/>
      <c r="JX53" s="74" t="str">
        <f t="shared" si="41"/>
        <v/>
      </c>
      <c r="JY53" s="66"/>
      <c r="JZ53" s="58"/>
      <c r="KA53" s="58"/>
      <c r="KB53" s="58"/>
      <c r="KC53" s="63">
        <v>11</v>
      </c>
      <c r="KD53" s="64" t="s">
        <v>144</v>
      </c>
      <c r="KE53" s="64" t="s">
        <v>144</v>
      </c>
      <c r="KF53" s="65"/>
      <c r="KG53" s="64"/>
      <c r="KH53" s="64"/>
      <c r="KI53" s="65" t="s">
        <v>144</v>
      </c>
      <c r="KJ53" s="65" t="str">
        <f>IFERROR(IF(KI53&gt;=5,VLOOKUP(KI53,Brutos!$K$3:$AE$10,MATCH(KH53,Brutos!$K$3:$AE$3,0),0),0),"")</f>
        <v/>
      </c>
      <c r="KK53" s="64"/>
      <c r="KL53" s="64"/>
      <c r="KM53" s="74" t="str">
        <f t="shared" si="42"/>
        <v/>
      </c>
      <c r="KN53" s="66"/>
      <c r="KO53" s="58"/>
      <c r="KP53" s="58"/>
      <c r="KQ53" s="58"/>
      <c r="KR53" s="63">
        <v>11</v>
      </c>
      <c r="KS53" s="64" t="s">
        <v>144</v>
      </c>
      <c r="KT53" s="64" t="s">
        <v>144</v>
      </c>
      <c r="KU53" s="65"/>
      <c r="KV53" s="64"/>
      <c r="KW53" s="64"/>
      <c r="KX53" s="65" t="s">
        <v>144</v>
      </c>
      <c r="KY53" s="65" t="str">
        <f>IFERROR(IF(KX53&gt;=5,VLOOKUP(KX53,Brutos!$K$3:$AE$10,MATCH(KW53,Brutos!$K$3:$AE$3,0),0),0),"")</f>
        <v/>
      </c>
      <c r="KZ53" s="64"/>
      <c r="LA53" s="64"/>
      <c r="LB53" s="74" t="str">
        <f t="shared" si="43"/>
        <v/>
      </c>
      <c r="LC53" s="66"/>
      <c r="LD53" s="347"/>
      <c r="LE53" s="58"/>
      <c r="LF53" s="58"/>
      <c r="LG53" s="63">
        <v>11</v>
      </c>
      <c r="LH53" s="64" t="s">
        <v>144</v>
      </c>
      <c r="LI53" s="64" t="s">
        <v>144</v>
      </c>
      <c r="LJ53" s="65"/>
      <c r="LK53" s="64"/>
      <c r="LL53" s="64"/>
      <c r="LM53" s="65" t="s">
        <v>144</v>
      </c>
      <c r="LN53" s="65" t="str">
        <f>IFERROR(IF(LM53&gt;=5,VLOOKUP(LM53,Brutos!$K$3:$AE$10,MATCH(LL53,Brutos!$K$3:$AE$3,0),0),0),"")</f>
        <v/>
      </c>
      <c r="LO53" s="64"/>
      <c r="LP53" s="64"/>
      <c r="LQ53" s="74" t="str">
        <f t="shared" si="44"/>
        <v/>
      </c>
      <c r="LR53" s="66"/>
      <c r="LS53" s="347"/>
      <c r="LT53" s="58"/>
      <c r="LU53" s="58"/>
      <c r="LV53" s="63">
        <v>11</v>
      </c>
      <c r="LW53" s="64" t="s">
        <v>144</v>
      </c>
      <c r="LX53" s="64" t="s">
        <v>144</v>
      </c>
      <c r="LY53" s="65"/>
      <c r="LZ53" s="64"/>
      <c r="MA53" s="64"/>
      <c r="MB53" s="65" t="s">
        <v>144</v>
      </c>
      <c r="MC53" s="65" t="str">
        <f>IFERROR(IF(MB53&gt;=5,VLOOKUP(MB53,Brutos!$K$3:$AE$10,MATCH(MA53,Brutos!$K$3:$AE$3,0),0),0),"")</f>
        <v/>
      </c>
      <c r="MD53" s="64"/>
      <c r="ME53" s="64"/>
      <c r="MF53" s="74" t="str">
        <f t="shared" si="45"/>
        <v/>
      </c>
      <c r="MG53" s="66"/>
      <c r="MH53" s="347"/>
      <c r="MI53" s="58"/>
      <c r="MJ53" s="58"/>
      <c r="MK53" s="489">
        <v>11</v>
      </c>
      <c r="ML53" s="490" t="s">
        <v>144</v>
      </c>
      <c r="MM53" s="490" t="s">
        <v>144</v>
      </c>
      <c r="MN53" s="491"/>
      <c r="MO53" s="490"/>
      <c r="MP53" s="490"/>
      <c r="MQ53" s="491" t="s">
        <v>144</v>
      </c>
      <c r="MR53" s="491"/>
      <c r="MS53" s="490"/>
      <c r="MT53" s="490"/>
      <c r="MU53" s="493"/>
      <c r="MV53" s="494"/>
      <c r="MW53" s="347"/>
    </row>
    <row r="54" spans="1:361">
      <c r="A54" s="347"/>
      <c r="B54" s="58"/>
      <c r="C54" s="58"/>
      <c r="D54" s="63">
        <v>12</v>
      </c>
      <c r="E54" s="64" t="s">
        <v>144</v>
      </c>
      <c r="F54" s="64" t="s">
        <v>144</v>
      </c>
      <c r="G54" s="65"/>
      <c r="H54" s="64"/>
      <c r="I54" s="64"/>
      <c r="J54" s="65" t="s">
        <v>144</v>
      </c>
      <c r="K54" s="65" t="str">
        <f>IFERROR(IF(J54&gt;=5,VLOOKUP(J54,Brutos!$K$3:$AE$10,MATCH(I54,Brutos!$K$3:$AE$3,0),0),0),"")</f>
        <v/>
      </c>
      <c r="L54" s="64"/>
      <c r="M54" s="64"/>
      <c r="N54" s="74" t="str">
        <f t="shared" si="23"/>
        <v/>
      </c>
      <c r="O54" s="66"/>
      <c r="P54" s="58"/>
      <c r="Q54" s="58"/>
      <c r="R54" s="58"/>
      <c r="S54" s="63">
        <v>12</v>
      </c>
      <c r="T54" s="64" t="s">
        <v>144</v>
      </c>
      <c r="U54" s="64" t="s">
        <v>144</v>
      </c>
      <c r="V54" s="65"/>
      <c r="W54" s="64"/>
      <c r="X54" s="64"/>
      <c r="Y54" s="65" t="s">
        <v>144</v>
      </c>
      <c r="Z54" s="65" t="str">
        <f>IFERROR(IF(Y54&gt;=5,VLOOKUP(Y54,Brutos!$K$3:$AE$10,MATCH(X54,Brutos!$K$3:$AE$3,0),0),0),"")</f>
        <v/>
      </c>
      <c r="AA54" s="64"/>
      <c r="AB54" s="64"/>
      <c r="AC54" s="74" t="str">
        <f t="shared" si="24"/>
        <v/>
      </c>
      <c r="AD54" s="66"/>
      <c r="AE54" s="58"/>
      <c r="AF54" s="58"/>
      <c r="AG54" s="58"/>
      <c r="AH54" s="63">
        <v>12</v>
      </c>
      <c r="AI54" s="64" t="s">
        <v>144</v>
      </c>
      <c r="AJ54" s="64" t="s">
        <v>144</v>
      </c>
      <c r="AK54" s="65"/>
      <c r="AL54" s="64"/>
      <c r="AM54" s="64"/>
      <c r="AN54" s="65" t="s">
        <v>144</v>
      </c>
      <c r="AO54" s="65" t="str">
        <f>IFERROR(IF(AN54&gt;=5,VLOOKUP(AN54,Brutos!$K$3:$AE$10,MATCH(AM54,Brutos!$K$3:$AE$3,0),0),0),"")</f>
        <v/>
      </c>
      <c r="AP54" s="64"/>
      <c r="AQ54" s="64"/>
      <c r="AR54" s="74" t="str">
        <f t="shared" si="25"/>
        <v/>
      </c>
      <c r="AS54" s="66"/>
      <c r="AT54" s="58"/>
      <c r="AU54" s="58"/>
      <c r="AV54" s="58"/>
      <c r="AW54" s="63">
        <v>12</v>
      </c>
      <c r="AX54" s="64" t="s">
        <v>144</v>
      </c>
      <c r="AY54" s="64" t="s">
        <v>144</v>
      </c>
      <c r="AZ54" s="65"/>
      <c r="BA54" s="64"/>
      <c r="BB54" s="64"/>
      <c r="BC54" s="65" t="s">
        <v>144</v>
      </c>
      <c r="BD54" s="65" t="str">
        <f>IFERROR(IF(BC54&gt;=5,VLOOKUP(BC54,Brutos!$K$3:$AE$10,MATCH(BB54,Brutos!$K$3:$AE$3,0),0),0),"")</f>
        <v/>
      </c>
      <c r="BE54" s="64"/>
      <c r="BF54" s="64"/>
      <c r="BG54" s="74" t="str">
        <f t="shared" si="26"/>
        <v/>
      </c>
      <c r="BH54" s="66"/>
      <c r="BI54" s="58"/>
      <c r="BJ54" s="58"/>
      <c r="BK54" s="58"/>
      <c r="BL54" s="63">
        <v>12</v>
      </c>
      <c r="BM54" s="64" t="s">
        <v>144</v>
      </c>
      <c r="BN54" s="64" t="s">
        <v>144</v>
      </c>
      <c r="BO54" s="65"/>
      <c r="BP54" s="64"/>
      <c r="BQ54" s="64"/>
      <c r="BR54" s="65" t="s">
        <v>144</v>
      </c>
      <c r="BS54" s="65" t="str">
        <f>IFERROR(IF(BR54&gt;=5,VLOOKUP(BR54,Brutos!$K$3:$AE$10,MATCH(BQ54,Brutos!$K$3:$AE$3,0),0),0),"")</f>
        <v/>
      </c>
      <c r="BT54" s="64"/>
      <c r="BU54" s="64"/>
      <c r="BV54" s="74" t="str">
        <f t="shared" si="27"/>
        <v/>
      </c>
      <c r="BW54" s="66"/>
      <c r="BX54" s="58"/>
      <c r="BY54" s="58"/>
      <c r="BZ54" s="58"/>
      <c r="CA54" s="63">
        <v>12</v>
      </c>
      <c r="CB54" s="64" t="s">
        <v>144</v>
      </c>
      <c r="CC54" s="64" t="s">
        <v>144</v>
      </c>
      <c r="CD54" s="65"/>
      <c r="CE54" s="64"/>
      <c r="CF54" s="64"/>
      <c r="CG54" s="65" t="s">
        <v>144</v>
      </c>
      <c r="CH54" s="65" t="str">
        <f>IFERROR(IF(CG54&gt;=5,VLOOKUP(CG54,Brutos!$K$3:$AE$10,MATCH(CF54,Brutos!$K$3:$AE$3,0),0),0),"")</f>
        <v/>
      </c>
      <c r="CI54" s="64"/>
      <c r="CJ54" s="64"/>
      <c r="CK54" s="74" t="str">
        <f t="shared" si="28"/>
        <v/>
      </c>
      <c r="CL54" s="66"/>
      <c r="CM54" s="58"/>
      <c r="CN54" s="58"/>
      <c r="CO54" s="58"/>
      <c r="CP54" s="63">
        <v>12</v>
      </c>
      <c r="CQ54" s="64" t="s">
        <v>144</v>
      </c>
      <c r="CR54" s="64" t="s">
        <v>144</v>
      </c>
      <c r="CS54" s="65"/>
      <c r="CT54" s="64"/>
      <c r="CU54" s="64"/>
      <c r="CV54" s="65" t="s">
        <v>144</v>
      </c>
      <c r="CW54" s="65" t="str">
        <f>IFERROR(IF(CV54&gt;=5,VLOOKUP(CV54,Brutos!$K$3:$AE$10,MATCH(CU54,Brutos!$K$3:$AE$3,0),0),0),"")</f>
        <v/>
      </c>
      <c r="CX54" s="64"/>
      <c r="CY54" s="64"/>
      <c r="CZ54" s="74" t="str">
        <f t="shared" si="29"/>
        <v/>
      </c>
      <c r="DA54" s="66"/>
      <c r="DB54" s="58"/>
      <c r="DC54" s="58"/>
      <c r="DD54" s="58"/>
      <c r="DE54" s="63">
        <v>12</v>
      </c>
      <c r="DF54" s="64" t="s">
        <v>144</v>
      </c>
      <c r="DG54" s="64" t="s">
        <v>144</v>
      </c>
      <c r="DH54" s="65"/>
      <c r="DI54" s="64"/>
      <c r="DJ54" s="64"/>
      <c r="DK54" s="65" t="s">
        <v>144</v>
      </c>
      <c r="DL54" s="65" t="str">
        <f>IFERROR(IF(DK54&gt;=5,VLOOKUP(DK54,Brutos!$K$3:$AE$10,MATCH(DJ54,Brutos!$K$3:$AE$3,0),0),0),"")</f>
        <v/>
      </c>
      <c r="DM54" s="64"/>
      <c r="DN54" s="64"/>
      <c r="DO54" s="74" t="str">
        <f t="shared" si="30"/>
        <v/>
      </c>
      <c r="DP54" s="66"/>
      <c r="DQ54" s="58"/>
      <c r="DR54" s="58"/>
      <c r="DS54" s="58"/>
      <c r="DT54" s="63">
        <v>12</v>
      </c>
      <c r="DU54" s="64" t="s">
        <v>144</v>
      </c>
      <c r="DV54" s="64" t="s">
        <v>144</v>
      </c>
      <c r="DW54" s="65"/>
      <c r="DX54" s="64"/>
      <c r="DY54" s="64"/>
      <c r="DZ54" s="65" t="s">
        <v>144</v>
      </c>
      <c r="EA54" s="65" t="str">
        <f>IFERROR(IF(DZ54&gt;=5,VLOOKUP(DZ54,Brutos!$K$3:$AE$10,MATCH(DY54,Brutos!$K$3:$AE$3,0),0),0),"")</f>
        <v/>
      </c>
      <c r="EB54" s="64"/>
      <c r="EC54" s="64"/>
      <c r="ED54" s="74" t="str">
        <f t="shared" si="31"/>
        <v/>
      </c>
      <c r="EE54" s="66"/>
      <c r="EF54" s="58"/>
      <c r="EG54" s="58"/>
      <c r="EH54" s="58"/>
      <c r="EI54" s="63">
        <v>12</v>
      </c>
      <c r="EJ54" s="64" t="s">
        <v>144</v>
      </c>
      <c r="EK54" s="64" t="s">
        <v>144</v>
      </c>
      <c r="EL54" s="65"/>
      <c r="EM54" s="64"/>
      <c r="EN54" s="64"/>
      <c r="EO54" s="65" t="s">
        <v>144</v>
      </c>
      <c r="EP54" s="65" t="str">
        <f>IFERROR(IF(EO54&gt;=5,VLOOKUP(EO54,Brutos!$K$3:$AE$10,MATCH(EN54,Brutos!$K$3:$AE$3,0),0),0),"")</f>
        <v/>
      </c>
      <c r="EQ54" s="64"/>
      <c r="ER54" s="64"/>
      <c r="ES54" s="74" t="str">
        <f t="shared" si="32"/>
        <v/>
      </c>
      <c r="ET54" s="66"/>
      <c r="EU54" s="58"/>
      <c r="EV54" s="58"/>
      <c r="EW54" s="58"/>
      <c r="EX54" s="63">
        <v>12</v>
      </c>
      <c r="EY54" s="64" t="s">
        <v>144</v>
      </c>
      <c r="EZ54" s="64" t="s">
        <v>144</v>
      </c>
      <c r="FA54" s="65"/>
      <c r="FB54" s="64"/>
      <c r="FC54" s="64"/>
      <c r="FD54" s="65" t="s">
        <v>144</v>
      </c>
      <c r="FE54" s="65" t="str">
        <f>IFERROR(IF(FD54&gt;=5,VLOOKUP(FD54,Brutos!$K$3:$AE$10,MATCH(FC54,Brutos!$K$3:$AE$3,0),0),0),"")</f>
        <v/>
      </c>
      <c r="FF54" s="64"/>
      <c r="FG54" s="64"/>
      <c r="FH54" s="74" t="str">
        <f t="shared" si="33"/>
        <v/>
      </c>
      <c r="FI54" s="66"/>
      <c r="FJ54" s="58"/>
      <c r="FK54" s="58"/>
      <c r="FL54" s="58"/>
      <c r="FM54" s="63">
        <v>12</v>
      </c>
      <c r="FN54" s="64" t="s">
        <v>144</v>
      </c>
      <c r="FO54" s="64" t="s">
        <v>144</v>
      </c>
      <c r="FP54" s="65"/>
      <c r="FQ54" s="64"/>
      <c r="FR54" s="64"/>
      <c r="FS54" s="65" t="s">
        <v>144</v>
      </c>
      <c r="FT54" s="65" t="str">
        <f>IFERROR(IF(FS54&gt;=5,VLOOKUP(FS54,Brutos!$K$3:$AE$10,MATCH(FR54,Brutos!$K$3:$AE$3,0),0),0),"")</f>
        <v/>
      </c>
      <c r="FU54" s="64"/>
      <c r="FV54" s="64"/>
      <c r="FW54" s="74" t="str">
        <f t="shared" si="34"/>
        <v/>
      </c>
      <c r="FX54" s="66"/>
      <c r="FY54" s="58"/>
      <c r="FZ54" s="58"/>
      <c r="GA54" s="58"/>
      <c r="GB54" s="63">
        <v>12</v>
      </c>
      <c r="GC54" s="64" t="s">
        <v>144</v>
      </c>
      <c r="GD54" s="64" t="s">
        <v>144</v>
      </c>
      <c r="GE54" s="65"/>
      <c r="GF54" s="64"/>
      <c r="GG54" s="64"/>
      <c r="GH54" s="65" t="s">
        <v>144</v>
      </c>
      <c r="GI54" s="65" t="str">
        <f>IFERROR(IF(GH54&gt;=5,VLOOKUP(GH54,Brutos!$K$3:$AE$10,MATCH(GG54,Brutos!$K$3:$AE$3,0),0),0),"")</f>
        <v/>
      </c>
      <c r="GJ54" s="64"/>
      <c r="GK54" s="64"/>
      <c r="GL54" s="74" t="str">
        <f t="shared" si="35"/>
        <v/>
      </c>
      <c r="GM54" s="66"/>
      <c r="GN54" s="58"/>
      <c r="GO54" s="58"/>
      <c r="GP54" s="58"/>
      <c r="GQ54" s="63">
        <v>12</v>
      </c>
      <c r="GR54" s="64" t="s">
        <v>144</v>
      </c>
      <c r="GS54" s="64" t="s">
        <v>144</v>
      </c>
      <c r="GT54" s="65"/>
      <c r="GU54" s="64"/>
      <c r="GV54" s="64"/>
      <c r="GW54" s="65" t="s">
        <v>144</v>
      </c>
      <c r="GX54" s="65" t="str">
        <f>IFERROR(IF(GW54&gt;=5,VLOOKUP(GW54,Brutos!$K$3:$AE$10,MATCH(GV54,Brutos!$K$3:$AE$3,0),0),0),"")</f>
        <v/>
      </c>
      <c r="GY54" s="64"/>
      <c r="GZ54" s="64"/>
      <c r="HA54" s="74" t="str">
        <f t="shared" si="36"/>
        <v/>
      </c>
      <c r="HB54" s="66"/>
      <c r="HC54" s="58"/>
      <c r="HD54" s="58"/>
      <c r="HE54" s="58"/>
      <c r="HF54" s="63">
        <v>12</v>
      </c>
      <c r="HG54" s="64" t="s">
        <v>144</v>
      </c>
      <c r="HH54" s="64" t="s">
        <v>144</v>
      </c>
      <c r="HI54" s="65"/>
      <c r="HJ54" s="64"/>
      <c r="HK54" s="64"/>
      <c r="HL54" s="65" t="s">
        <v>144</v>
      </c>
      <c r="HM54" s="65" t="str">
        <f>IFERROR(IF(HL54&gt;=5,VLOOKUP(HL54,Brutos!$K$3:$AE$10,MATCH(HK54,Brutos!$K$3:$AE$3,0),0),0),"")</f>
        <v/>
      </c>
      <c r="HN54" s="64"/>
      <c r="HO54" s="64"/>
      <c r="HP54" s="74" t="str">
        <f t="shared" si="37"/>
        <v/>
      </c>
      <c r="HQ54" s="66"/>
      <c r="HR54" s="58"/>
      <c r="HS54" s="58"/>
      <c r="HT54" s="58"/>
      <c r="HU54" s="63">
        <v>12</v>
      </c>
      <c r="HV54" s="64" t="s">
        <v>144</v>
      </c>
      <c r="HW54" s="64" t="s">
        <v>144</v>
      </c>
      <c r="HX54" s="65"/>
      <c r="HY54" s="64"/>
      <c r="HZ54" s="64"/>
      <c r="IA54" s="65" t="s">
        <v>144</v>
      </c>
      <c r="IB54" s="65" t="str">
        <f>IFERROR(IF(IA54&gt;=5,VLOOKUP(IA54,Brutos!$K$3:$AE$10,MATCH(HZ54,Brutos!$K$3:$AE$3,0),0),0),"")</f>
        <v/>
      </c>
      <c r="IC54" s="64"/>
      <c r="ID54" s="64"/>
      <c r="IE54" s="74" t="str">
        <f t="shared" si="38"/>
        <v/>
      </c>
      <c r="IF54" s="66"/>
      <c r="IG54" s="58"/>
      <c r="IH54" s="58"/>
      <c r="II54" s="58"/>
      <c r="IJ54" s="63">
        <v>12</v>
      </c>
      <c r="IK54" s="64" t="s">
        <v>144</v>
      </c>
      <c r="IL54" s="64" t="s">
        <v>144</v>
      </c>
      <c r="IM54" s="65"/>
      <c r="IN54" s="64"/>
      <c r="IO54" s="64"/>
      <c r="IP54" s="65" t="s">
        <v>144</v>
      </c>
      <c r="IQ54" s="65" t="str">
        <f>IFERROR(IF(IP54&gt;=5,VLOOKUP(IP54,Brutos!$K$3:$AE$10,MATCH(IO54,Brutos!$K$3:$AE$3,0),0),0),"")</f>
        <v/>
      </c>
      <c r="IR54" s="64"/>
      <c r="IS54" s="64"/>
      <c r="IT54" s="74" t="str">
        <f t="shared" si="39"/>
        <v/>
      </c>
      <c r="IU54" s="66"/>
      <c r="IV54" s="58"/>
      <c r="IW54" s="58"/>
      <c r="IX54" s="58"/>
      <c r="IY54" s="63">
        <v>12</v>
      </c>
      <c r="IZ54" s="64" t="s">
        <v>144</v>
      </c>
      <c r="JA54" s="64" t="s">
        <v>144</v>
      </c>
      <c r="JB54" s="65"/>
      <c r="JC54" s="64"/>
      <c r="JD54" s="64"/>
      <c r="JE54" s="65" t="s">
        <v>144</v>
      </c>
      <c r="JF54" s="65" t="str">
        <f>IFERROR(IF(JE54&gt;=5,VLOOKUP(JE54,Brutos!$K$3:$AE$10,MATCH(JD54,Brutos!$K$3:$AE$3,0),0),0),"")</f>
        <v/>
      </c>
      <c r="JG54" s="64"/>
      <c r="JH54" s="64"/>
      <c r="JI54" s="74" t="str">
        <f t="shared" si="40"/>
        <v/>
      </c>
      <c r="JJ54" s="66"/>
      <c r="JK54" s="58"/>
      <c r="JL54" s="58"/>
      <c r="JM54" s="58"/>
      <c r="JN54" s="63">
        <v>12</v>
      </c>
      <c r="JO54" s="64" t="s">
        <v>144</v>
      </c>
      <c r="JP54" s="64" t="s">
        <v>144</v>
      </c>
      <c r="JQ54" s="65"/>
      <c r="JR54" s="64"/>
      <c r="JS54" s="64"/>
      <c r="JT54" s="65" t="s">
        <v>144</v>
      </c>
      <c r="JU54" s="65" t="str">
        <f>IFERROR(IF(JT54&gt;=5,VLOOKUP(JT54,Brutos!$K$3:$AE$10,MATCH(JS54,Brutos!$K$3:$AE$3,0),0),0),"")</f>
        <v/>
      </c>
      <c r="JV54" s="64"/>
      <c r="JW54" s="64"/>
      <c r="JX54" s="74" t="str">
        <f t="shared" si="41"/>
        <v/>
      </c>
      <c r="JY54" s="66"/>
      <c r="JZ54" s="58"/>
      <c r="KA54" s="58"/>
      <c r="KB54" s="58"/>
      <c r="KC54" s="63">
        <v>12</v>
      </c>
      <c r="KD54" s="64" t="s">
        <v>144</v>
      </c>
      <c r="KE54" s="64" t="s">
        <v>144</v>
      </c>
      <c r="KF54" s="65"/>
      <c r="KG54" s="64"/>
      <c r="KH54" s="64"/>
      <c r="KI54" s="65" t="s">
        <v>144</v>
      </c>
      <c r="KJ54" s="65" t="str">
        <f>IFERROR(IF(KI54&gt;=5,VLOOKUP(KI54,Brutos!$K$3:$AE$10,MATCH(KH54,Brutos!$K$3:$AE$3,0),0),0),"")</f>
        <v/>
      </c>
      <c r="KK54" s="64"/>
      <c r="KL54" s="64"/>
      <c r="KM54" s="74" t="str">
        <f t="shared" si="42"/>
        <v/>
      </c>
      <c r="KN54" s="66"/>
      <c r="KO54" s="58"/>
      <c r="KP54" s="58"/>
      <c r="KQ54" s="58"/>
      <c r="KR54" s="63">
        <v>12</v>
      </c>
      <c r="KS54" s="64" t="s">
        <v>144</v>
      </c>
      <c r="KT54" s="64" t="s">
        <v>144</v>
      </c>
      <c r="KU54" s="65"/>
      <c r="KV54" s="64"/>
      <c r="KW54" s="64"/>
      <c r="KX54" s="65" t="s">
        <v>144</v>
      </c>
      <c r="KY54" s="65" t="str">
        <f>IFERROR(IF(KX54&gt;=5,VLOOKUP(KX54,Brutos!$K$3:$AE$10,MATCH(KW54,Brutos!$K$3:$AE$3,0),0),0),"")</f>
        <v/>
      </c>
      <c r="KZ54" s="64"/>
      <c r="LA54" s="64"/>
      <c r="LB54" s="74" t="str">
        <f t="shared" si="43"/>
        <v/>
      </c>
      <c r="LC54" s="66"/>
      <c r="LD54" s="347"/>
      <c r="LE54" s="58"/>
      <c r="LF54" s="58"/>
      <c r="LG54" s="63">
        <v>12</v>
      </c>
      <c r="LH54" s="64" t="s">
        <v>144</v>
      </c>
      <c r="LI54" s="64" t="s">
        <v>144</v>
      </c>
      <c r="LJ54" s="65"/>
      <c r="LK54" s="64"/>
      <c r="LL54" s="64"/>
      <c r="LM54" s="65" t="s">
        <v>144</v>
      </c>
      <c r="LN54" s="65" t="str">
        <f>IFERROR(IF(LM54&gt;=5,VLOOKUP(LM54,Brutos!$K$3:$AE$10,MATCH(LL54,Brutos!$K$3:$AE$3,0),0),0),"")</f>
        <v/>
      </c>
      <c r="LO54" s="64"/>
      <c r="LP54" s="64"/>
      <c r="LQ54" s="74" t="str">
        <f t="shared" si="44"/>
        <v/>
      </c>
      <c r="LR54" s="66"/>
      <c r="LS54" s="347"/>
      <c r="LT54" s="58"/>
      <c r="LU54" s="58"/>
      <c r="LV54" s="63">
        <v>12</v>
      </c>
      <c r="LW54" s="64" t="s">
        <v>144</v>
      </c>
      <c r="LX54" s="64" t="s">
        <v>144</v>
      </c>
      <c r="LY54" s="65"/>
      <c r="LZ54" s="64"/>
      <c r="MA54" s="64"/>
      <c r="MB54" s="65" t="s">
        <v>144</v>
      </c>
      <c r="MC54" s="65" t="str">
        <f>IFERROR(IF(MB54&gt;=5,VLOOKUP(MB54,Brutos!$K$3:$AE$10,MATCH(MA54,Brutos!$K$3:$AE$3,0),0),0),"")</f>
        <v/>
      </c>
      <c r="MD54" s="64"/>
      <c r="ME54" s="64"/>
      <c r="MF54" s="74" t="str">
        <f t="shared" si="45"/>
        <v/>
      </c>
      <c r="MG54" s="66"/>
      <c r="MH54" s="347"/>
      <c r="MI54" s="58"/>
      <c r="MJ54" s="58"/>
      <c r="MK54" s="489">
        <v>12</v>
      </c>
      <c r="ML54" s="490" t="s">
        <v>144</v>
      </c>
      <c r="MM54" s="490" t="s">
        <v>144</v>
      </c>
      <c r="MN54" s="491"/>
      <c r="MO54" s="490"/>
      <c r="MP54" s="490"/>
      <c r="MQ54" s="491" t="s">
        <v>144</v>
      </c>
      <c r="MR54" s="491"/>
      <c r="MS54" s="490"/>
      <c r="MT54" s="490"/>
      <c r="MU54" s="493"/>
      <c r="MV54" s="494"/>
      <c r="MW54" s="347"/>
    </row>
    <row r="55" spans="1:361">
      <c r="A55" s="347"/>
      <c r="B55" s="58"/>
      <c r="C55" s="58"/>
      <c r="D55" s="63">
        <v>13</v>
      </c>
      <c r="E55" s="64" t="s">
        <v>144</v>
      </c>
      <c r="F55" s="64" t="s">
        <v>144</v>
      </c>
      <c r="G55" s="65"/>
      <c r="H55" s="64"/>
      <c r="I55" s="64"/>
      <c r="J55" s="65" t="s">
        <v>144</v>
      </c>
      <c r="K55" s="65" t="str">
        <f>IFERROR(IF(J55&gt;=5,VLOOKUP(J55,Brutos!$K$3:$AE$10,MATCH(I55,Brutos!$K$3:$AE$3,0),0),0),"")</f>
        <v/>
      </c>
      <c r="L55" s="64"/>
      <c r="M55" s="64"/>
      <c r="N55" s="74" t="str">
        <f t="shared" si="23"/>
        <v/>
      </c>
      <c r="O55" s="66"/>
      <c r="P55" s="58"/>
      <c r="Q55" s="58"/>
      <c r="R55" s="58"/>
      <c r="S55" s="63">
        <v>13</v>
      </c>
      <c r="T55" s="64" t="s">
        <v>144</v>
      </c>
      <c r="U55" s="64" t="s">
        <v>144</v>
      </c>
      <c r="V55" s="65"/>
      <c r="W55" s="64"/>
      <c r="X55" s="64"/>
      <c r="Y55" s="65" t="s">
        <v>144</v>
      </c>
      <c r="Z55" s="65" t="str">
        <f>IFERROR(IF(Y55&gt;=5,VLOOKUP(Y55,Brutos!$K$3:$AE$10,MATCH(X55,Brutos!$K$3:$AE$3,0),0),0),"")</f>
        <v/>
      </c>
      <c r="AA55" s="64"/>
      <c r="AB55" s="64"/>
      <c r="AC55" s="74" t="str">
        <f t="shared" si="24"/>
        <v/>
      </c>
      <c r="AD55" s="66"/>
      <c r="AE55" s="58"/>
      <c r="AF55" s="58"/>
      <c r="AG55" s="58"/>
      <c r="AH55" s="63">
        <v>13</v>
      </c>
      <c r="AI55" s="64" t="s">
        <v>144</v>
      </c>
      <c r="AJ55" s="64" t="s">
        <v>144</v>
      </c>
      <c r="AK55" s="65"/>
      <c r="AL55" s="64"/>
      <c r="AM55" s="64"/>
      <c r="AN55" s="65" t="s">
        <v>144</v>
      </c>
      <c r="AO55" s="65" t="str">
        <f>IFERROR(IF(AN55&gt;=5,VLOOKUP(AN55,Brutos!$K$3:$AE$10,MATCH(AM55,Brutos!$K$3:$AE$3,0),0),0),"")</f>
        <v/>
      </c>
      <c r="AP55" s="64"/>
      <c r="AQ55" s="64"/>
      <c r="AR55" s="74" t="str">
        <f t="shared" si="25"/>
        <v/>
      </c>
      <c r="AS55" s="66"/>
      <c r="AT55" s="58"/>
      <c r="AU55" s="58"/>
      <c r="AV55" s="58"/>
      <c r="AW55" s="63">
        <v>13</v>
      </c>
      <c r="AX55" s="64" t="s">
        <v>144</v>
      </c>
      <c r="AY55" s="64" t="s">
        <v>144</v>
      </c>
      <c r="AZ55" s="65"/>
      <c r="BA55" s="64"/>
      <c r="BB55" s="64"/>
      <c r="BC55" s="65" t="s">
        <v>144</v>
      </c>
      <c r="BD55" s="65" t="str">
        <f>IFERROR(IF(BC55&gt;=5,VLOOKUP(BC55,Brutos!$K$3:$AE$10,MATCH(BB55,Brutos!$K$3:$AE$3,0),0),0),"")</f>
        <v/>
      </c>
      <c r="BE55" s="64"/>
      <c r="BF55" s="64"/>
      <c r="BG55" s="74" t="str">
        <f t="shared" si="26"/>
        <v/>
      </c>
      <c r="BH55" s="66"/>
      <c r="BI55" s="58"/>
      <c r="BJ55" s="58"/>
      <c r="BK55" s="58"/>
      <c r="BL55" s="63">
        <v>13</v>
      </c>
      <c r="BM55" s="64" t="s">
        <v>144</v>
      </c>
      <c r="BN55" s="64" t="s">
        <v>144</v>
      </c>
      <c r="BO55" s="65"/>
      <c r="BP55" s="64"/>
      <c r="BQ55" s="64"/>
      <c r="BR55" s="65" t="s">
        <v>144</v>
      </c>
      <c r="BS55" s="65" t="str">
        <f>IFERROR(IF(BR55&gt;=5,VLOOKUP(BR55,Brutos!$K$3:$AE$10,MATCH(BQ55,Brutos!$K$3:$AE$3,0),0),0),"")</f>
        <v/>
      </c>
      <c r="BT55" s="64"/>
      <c r="BU55" s="64"/>
      <c r="BV55" s="74" t="str">
        <f t="shared" si="27"/>
        <v/>
      </c>
      <c r="BW55" s="66"/>
      <c r="BX55" s="58"/>
      <c r="BY55" s="58"/>
      <c r="BZ55" s="58"/>
      <c r="CA55" s="63">
        <v>13</v>
      </c>
      <c r="CB55" s="64" t="s">
        <v>144</v>
      </c>
      <c r="CC55" s="64" t="s">
        <v>144</v>
      </c>
      <c r="CD55" s="65"/>
      <c r="CE55" s="64"/>
      <c r="CF55" s="64"/>
      <c r="CG55" s="65" t="s">
        <v>144</v>
      </c>
      <c r="CH55" s="65" t="str">
        <f>IFERROR(IF(CG55&gt;=5,VLOOKUP(CG55,Brutos!$K$3:$AE$10,MATCH(CF55,Brutos!$K$3:$AE$3,0),0),0),"")</f>
        <v/>
      </c>
      <c r="CI55" s="64"/>
      <c r="CJ55" s="64"/>
      <c r="CK55" s="74" t="str">
        <f t="shared" si="28"/>
        <v/>
      </c>
      <c r="CL55" s="66"/>
      <c r="CM55" s="58"/>
      <c r="CN55" s="58"/>
      <c r="CO55" s="58"/>
      <c r="CP55" s="63">
        <v>13</v>
      </c>
      <c r="CQ55" s="64" t="s">
        <v>144</v>
      </c>
      <c r="CR55" s="64" t="s">
        <v>144</v>
      </c>
      <c r="CS55" s="65"/>
      <c r="CT55" s="64"/>
      <c r="CU55" s="64"/>
      <c r="CV55" s="65" t="s">
        <v>144</v>
      </c>
      <c r="CW55" s="65" t="str">
        <f>IFERROR(IF(CV55&gt;=5,VLOOKUP(CV55,Brutos!$K$3:$AE$10,MATCH(CU55,Brutos!$K$3:$AE$3,0),0),0),"")</f>
        <v/>
      </c>
      <c r="CX55" s="64"/>
      <c r="CY55" s="64"/>
      <c r="CZ55" s="74" t="str">
        <f t="shared" si="29"/>
        <v/>
      </c>
      <c r="DA55" s="66"/>
      <c r="DB55" s="58"/>
      <c r="DC55" s="58"/>
      <c r="DD55" s="58"/>
      <c r="DE55" s="63">
        <v>13</v>
      </c>
      <c r="DF55" s="64" t="s">
        <v>144</v>
      </c>
      <c r="DG55" s="64" t="s">
        <v>144</v>
      </c>
      <c r="DH55" s="65"/>
      <c r="DI55" s="64"/>
      <c r="DJ55" s="64"/>
      <c r="DK55" s="65" t="s">
        <v>144</v>
      </c>
      <c r="DL55" s="65" t="str">
        <f>IFERROR(IF(DK55&gt;=5,VLOOKUP(DK55,Brutos!$K$3:$AE$10,MATCH(DJ55,Brutos!$K$3:$AE$3,0),0),0),"")</f>
        <v/>
      </c>
      <c r="DM55" s="64"/>
      <c r="DN55" s="64"/>
      <c r="DO55" s="74" t="str">
        <f t="shared" si="30"/>
        <v/>
      </c>
      <c r="DP55" s="66"/>
      <c r="DQ55" s="58"/>
      <c r="DR55" s="58"/>
      <c r="DS55" s="58"/>
      <c r="DT55" s="63">
        <v>13</v>
      </c>
      <c r="DU55" s="64" t="s">
        <v>144</v>
      </c>
      <c r="DV55" s="64" t="s">
        <v>144</v>
      </c>
      <c r="DW55" s="65"/>
      <c r="DX55" s="64"/>
      <c r="DY55" s="64"/>
      <c r="DZ55" s="65" t="s">
        <v>144</v>
      </c>
      <c r="EA55" s="65" t="str">
        <f>IFERROR(IF(DZ55&gt;=5,VLOOKUP(DZ55,Brutos!$K$3:$AE$10,MATCH(DY55,Brutos!$K$3:$AE$3,0),0),0),"")</f>
        <v/>
      </c>
      <c r="EB55" s="64"/>
      <c r="EC55" s="64"/>
      <c r="ED55" s="74" t="str">
        <f t="shared" si="31"/>
        <v/>
      </c>
      <c r="EE55" s="66"/>
      <c r="EF55" s="58"/>
      <c r="EG55" s="58"/>
      <c r="EH55" s="58"/>
      <c r="EI55" s="63">
        <v>13</v>
      </c>
      <c r="EJ55" s="64" t="s">
        <v>144</v>
      </c>
      <c r="EK55" s="64" t="s">
        <v>144</v>
      </c>
      <c r="EL55" s="65"/>
      <c r="EM55" s="64"/>
      <c r="EN55" s="64"/>
      <c r="EO55" s="65" t="s">
        <v>144</v>
      </c>
      <c r="EP55" s="65" t="str">
        <f>IFERROR(IF(EO55&gt;=5,VLOOKUP(EO55,Brutos!$K$3:$AE$10,MATCH(EN55,Brutos!$K$3:$AE$3,0),0),0),"")</f>
        <v/>
      </c>
      <c r="EQ55" s="64"/>
      <c r="ER55" s="64"/>
      <c r="ES55" s="74" t="str">
        <f t="shared" si="32"/>
        <v/>
      </c>
      <c r="ET55" s="66"/>
      <c r="EU55" s="58"/>
      <c r="EV55" s="58"/>
      <c r="EW55" s="58"/>
      <c r="EX55" s="63">
        <v>13</v>
      </c>
      <c r="EY55" s="64" t="s">
        <v>144</v>
      </c>
      <c r="EZ55" s="64" t="s">
        <v>144</v>
      </c>
      <c r="FA55" s="65"/>
      <c r="FB55" s="64"/>
      <c r="FC55" s="64"/>
      <c r="FD55" s="65" t="s">
        <v>144</v>
      </c>
      <c r="FE55" s="65" t="str">
        <f>IFERROR(IF(FD55&gt;=5,VLOOKUP(FD55,Brutos!$K$3:$AE$10,MATCH(FC55,Brutos!$K$3:$AE$3,0),0),0),"")</f>
        <v/>
      </c>
      <c r="FF55" s="64"/>
      <c r="FG55" s="64"/>
      <c r="FH55" s="74" t="str">
        <f t="shared" si="33"/>
        <v/>
      </c>
      <c r="FI55" s="66"/>
      <c r="FJ55" s="58"/>
      <c r="FK55" s="58"/>
      <c r="FL55" s="58"/>
      <c r="FM55" s="63">
        <v>13</v>
      </c>
      <c r="FN55" s="64" t="s">
        <v>144</v>
      </c>
      <c r="FO55" s="64" t="s">
        <v>144</v>
      </c>
      <c r="FP55" s="65"/>
      <c r="FQ55" s="64"/>
      <c r="FR55" s="64"/>
      <c r="FS55" s="65" t="s">
        <v>144</v>
      </c>
      <c r="FT55" s="65" t="str">
        <f>IFERROR(IF(FS55&gt;=5,VLOOKUP(FS55,Brutos!$K$3:$AE$10,MATCH(FR55,Brutos!$K$3:$AE$3,0),0),0),"")</f>
        <v/>
      </c>
      <c r="FU55" s="64"/>
      <c r="FV55" s="64"/>
      <c r="FW55" s="74" t="str">
        <f t="shared" si="34"/>
        <v/>
      </c>
      <c r="FX55" s="66"/>
      <c r="FY55" s="58"/>
      <c r="FZ55" s="58"/>
      <c r="GA55" s="58"/>
      <c r="GB55" s="63">
        <v>13</v>
      </c>
      <c r="GC55" s="64" t="s">
        <v>144</v>
      </c>
      <c r="GD55" s="64" t="s">
        <v>144</v>
      </c>
      <c r="GE55" s="65"/>
      <c r="GF55" s="64"/>
      <c r="GG55" s="64"/>
      <c r="GH55" s="65" t="s">
        <v>144</v>
      </c>
      <c r="GI55" s="65" t="str">
        <f>IFERROR(IF(GH55&gt;=5,VLOOKUP(GH55,Brutos!$K$3:$AE$10,MATCH(GG55,Brutos!$K$3:$AE$3,0),0),0),"")</f>
        <v/>
      </c>
      <c r="GJ55" s="64"/>
      <c r="GK55" s="64"/>
      <c r="GL55" s="74" t="str">
        <f t="shared" si="35"/>
        <v/>
      </c>
      <c r="GM55" s="66"/>
      <c r="GN55" s="58"/>
      <c r="GO55" s="58"/>
      <c r="GP55" s="58"/>
      <c r="GQ55" s="63">
        <v>13</v>
      </c>
      <c r="GR55" s="64" t="s">
        <v>144</v>
      </c>
      <c r="GS55" s="64" t="s">
        <v>144</v>
      </c>
      <c r="GT55" s="65"/>
      <c r="GU55" s="64"/>
      <c r="GV55" s="64"/>
      <c r="GW55" s="65" t="s">
        <v>144</v>
      </c>
      <c r="GX55" s="65" t="str">
        <f>IFERROR(IF(GW55&gt;=5,VLOOKUP(GW55,Brutos!$K$3:$AE$10,MATCH(GV55,Brutos!$K$3:$AE$3,0),0),0),"")</f>
        <v/>
      </c>
      <c r="GY55" s="64"/>
      <c r="GZ55" s="64"/>
      <c r="HA55" s="74" t="str">
        <f t="shared" si="36"/>
        <v/>
      </c>
      <c r="HB55" s="66"/>
      <c r="HC55" s="58"/>
      <c r="HD55" s="58"/>
      <c r="HE55" s="58"/>
      <c r="HF55" s="63">
        <v>13</v>
      </c>
      <c r="HG55" s="64" t="s">
        <v>144</v>
      </c>
      <c r="HH55" s="64" t="s">
        <v>144</v>
      </c>
      <c r="HI55" s="65"/>
      <c r="HJ55" s="64"/>
      <c r="HK55" s="64"/>
      <c r="HL55" s="65" t="s">
        <v>144</v>
      </c>
      <c r="HM55" s="65" t="str">
        <f>IFERROR(IF(HL55&gt;=5,VLOOKUP(HL55,Brutos!$K$3:$AE$10,MATCH(HK55,Brutos!$K$3:$AE$3,0),0),0),"")</f>
        <v/>
      </c>
      <c r="HN55" s="64"/>
      <c r="HO55" s="64"/>
      <c r="HP55" s="74" t="str">
        <f t="shared" si="37"/>
        <v/>
      </c>
      <c r="HQ55" s="66"/>
      <c r="HR55" s="58"/>
      <c r="HS55" s="58"/>
      <c r="HT55" s="58"/>
      <c r="HU55" s="63">
        <v>13</v>
      </c>
      <c r="HV55" s="64" t="s">
        <v>144</v>
      </c>
      <c r="HW55" s="64" t="s">
        <v>144</v>
      </c>
      <c r="HX55" s="65"/>
      <c r="HY55" s="64"/>
      <c r="HZ55" s="64"/>
      <c r="IA55" s="65" t="s">
        <v>144</v>
      </c>
      <c r="IB55" s="65" t="str">
        <f>IFERROR(IF(IA55&gt;=5,VLOOKUP(IA55,Brutos!$K$3:$AE$10,MATCH(HZ55,Brutos!$K$3:$AE$3,0),0),0),"")</f>
        <v/>
      </c>
      <c r="IC55" s="64"/>
      <c r="ID55" s="64"/>
      <c r="IE55" s="74" t="str">
        <f t="shared" si="38"/>
        <v/>
      </c>
      <c r="IF55" s="66"/>
      <c r="IG55" s="58"/>
      <c r="IH55" s="58"/>
      <c r="II55" s="58"/>
      <c r="IJ55" s="63">
        <v>13</v>
      </c>
      <c r="IK55" s="64" t="s">
        <v>144</v>
      </c>
      <c r="IL55" s="64" t="s">
        <v>144</v>
      </c>
      <c r="IM55" s="65"/>
      <c r="IN55" s="64"/>
      <c r="IO55" s="64"/>
      <c r="IP55" s="65" t="s">
        <v>144</v>
      </c>
      <c r="IQ55" s="65" t="str">
        <f>IFERROR(IF(IP55&gt;=5,VLOOKUP(IP55,Brutos!$K$3:$AE$10,MATCH(IO55,Brutos!$K$3:$AE$3,0),0),0),"")</f>
        <v/>
      </c>
      <c r="IR55" s="64"/>
      <c r="IS55" s="64"/>
      <c r="IT55" s="74" t="str">
        <f t="shared" si="39"/>
        <v/>
      </c>
      <c r="IU55" s="66"/>
      <c r="IV55" s="58"/>
      <c r="IW55" s="58"/>
      <c r="IX55" s="58"/>
      <c r="IY55" s="63">
        <v>13</v>
      </c>
      <c r="IZ55" s="64" t="s">
        <v>144</v>
      </c>
      <c r="JA55" s="64" t="s">
        <v>144</v>
      </c>
      <c r="JB55" s="65"/>
      <c r="JC55" s="64"/>
      <c r="JD55" s="64"/>
      <c r="JE55" s="65" t="s">
        <v>144</v>
      </c>
      <c r="JF55" s="65" t="str">
        <f>IFERROR(IF(JE55&gt;=5,VLOOKUP(JE55,Brutos!$K$3:$AE$10,MATCH(JD55,Brutos!$K$3:$AE$3,0),0),0),"")</f>
        <v/>
      </c>
      <c r="JG55" s="64"/>
      <c r="JH55" s="64"/>
      <c r="JI55" s="74" t="str">
        <f t="shared" si="40"/>
        <v/>
      </c>
      <c r="JJ55" s="66"/>
      <c r="JK55" s="58"/>
      <c r="JL55" s="58"/>
      <c r="JM55" s="58"/>
      <c r="JN55" s="63">
        <v>13</v>
      </c>
      <c r="JO55" s="64" t="s">
        <v>144</v>
      </c>
      <c r="JP55" s="64" t="s">
        <v>144</v>
      </c>
      <c r="JQ55" s="65"/>
      <c r="JR55" s="64"/>
      <c r="JS55" s="64"/>
      <c r="JT55" s="65" t="s">
        <v>144</v>
      </c>
      <c r="JU55" s="65" t="str">
        <f>IFERROR(IF(JT55&gt;=5,VLOOKUP(JT55,Brutos!$K$3:$AE$10,MATCH(JS55,Brutos!$K$3:$AE$3,0),0),0),"")</f>
        <v/>
      </c>
      <c r="JV55" s="64"/>
      <c r="JW55" s="64"/>
      <c r="JX55" s="74" t="str">
        <f t="shared" si="41"/>
        <v/>
      </c>
      <c r="JY55" s="66"/>
      <c r="JZ55" s="58"/>
      <c r="KA55" s="58"/>
      <c r="KB55" s="58"/>
      <c r="KC55" s="63">
        <v>13</v>
      </c>
      <c r="KD55" s="64" t="s">
        <v>144</v>
      </c>
      <c r="KE55" s="64" t="s">
        <v>144</v>
      </c>
      <c r="KF55" s="65"/>
      <c r="KG55" s="64"/>
      <c r="KH55" s="64"/>
      <c r="KI55" s="65" t="s">
        <v>144</v>
      </c>
      <c r="KJ55" s="65" t="str">
        <f>IFERROR(IF(KI55&gt;=5,VLOOKUP(KI55,Brutos!$K$3:$AE$10,MATCH(KH55,Brutos!$K$3:$AE$3,0),0),0),"")</f>
        <v/>
      </c>
      <c r="KK55" s="64"/>
      <c r="KL55" s="64"/>
      <c r="KM55" s="74" t="str">
        <f t="shared" si="42"/>
        <v/>
      </c>
      <c r="KN55" s="66"/>
      <c r="KO55" s="58"/>
      <c r="KP55" s="58"/>
      <c r="KQ55" s="58"/>
      <c r="KR55" s="63">
        <v>13</v>
      </c>
      <c r="KS55" s="64" t="s">
        <v>144</v>
      </c>
      <c r="KT55" s="64" t="s">
        <v>144</v>
      </c>
      <c r="KU55" s="65"/>
      <c r="KV55" s="64"/>
      <c r="KW55" s="64"/>
      <c r="KX55" s="65" t="s">
        <v>144</v>
      </c>
      <c r="KY55" s="65" t="str">
        <f>IFERROR(IF(KX55&gt;=5,VLOOKUP(KX55,Brutos!$K$3:$AE$10,MATCH(KW55,Brutos!$K$3:$AE$3,0),0),0),"")</f>
        <v/>
      </c>
      <c r="KZ55" s="64"/>
      <c r="LA55" s="64"/>
      <c r="LB55" s="74" t="str">
        <f t="shared" si="43"/>
        <v/>
      </c>
      <c r="LC55" s="66"/>
      <c r="LD55" s="347"/>
      <c r="LE55" s="58"/>
      <c r="LF55" s="58"/>
      <c r="LG55" s="63">
        <v>13</v>
      </c>
      <c r="LH55" s="64" t="s">
        <v>144</v>
      </c>
      <c r="LI55" s="64" t="s">
        <v>144</v>
      </c>
      <c r="LJ55" s="65"/>
      <c r="LK55" s="64"/>
      <c r="LL55" s="64"/>
      <c r="LM55" s="65" t="s">
        <v>144</v>
      </c>
      <c r="LN55" s="65" t="str">
        <f>IFERROR(IF(LM55&gt;=5,VLOOKUP(LM55,Brutos!$K$3:$AE$10,MATCH(LL55,Brutos!$K$3:$AE$3,0),0),0),"")</f>
        <v/>
      </c>
      <c r="LO55" s="64"/>
      <c r="LP55" s="64"/>
      <c r="LQ55" s="74" t="str">
        <f t="shared" si="44"/>
        <v/>
      </c>
      <c r="LR55" s="66"/>
      <c r="LS55" s="347"/>
      <c r="LT55" s="58"/>
      <c r="LU55" s="58"/>
      <c r="LV55" s="63">
        <v>13</v>
      </c>
      <c r="LW55" s="64" t="s">
        <v>144</v>
      </c>
      <c r="LX55" s="64" t="s">
        <v>144</v>
      </c>
      <c r="LY55" s="65"/>
      <c r="LZ55" s="64"/>
      <c r="MA55" s="64"/>
      <c r="MB55" s="65" t="s">
        <v>144</v>
      </c>
      <c r="MC55" s="65" t="str">
        <f>IFERROR(IF(MB55&gt;=5,VLOOKUP(MB55,Brutos!$K$3:$AE$10,MATCH(MA55,Brutos!$K$3:$AE$3,0),0),0),"")</f>
        <v/>
      </c>
      <c r="MD55" s="64"/>
      <c r="ME55" s="64"/>
      <c r="MF55" s="74" t="str">
        <f t="shared" si="45"/>
        <v/>
      </c>
      <c r="MG55" s="66"/>
      <c r="MH55" s="347"/>
      <c r="MI55" s="58"/>
      <c r="MJ55" s="58"/>
      <c r="MK55" s="489">
        <v>13</v>
      </c>
      <c r="ML55" s="490" t="s">
        <v>144</v>
      </c>
      <c r="MM55" s="490" t="s">
        <v>144</v>
      </c>
      <c r="MN55" s="491"/>
      <c r="MO55" s="490"/>
      <c r="MP55" s="490"/>
      <c r="MQ55" s="491" t="s">
        <v>144</v>
      </c>
      <c r="MR55" s="491"/>
      <c r="MS55" s="490"/>
      <c r="MT55" s="490"/>
      <c r="MU55" s="493"/>
      <c r="MV55" s="494"/>
      <c r="MW55" s="347"/>
    </row>
    <row r="56" spans="1:361">
      <c r="A56" s="347"/>
      <c r="B56" s="58"/>
      <c r="C56" s="58"/>
      <c r="D56" s="63">
        <v>14</v>
      </c>
      <c r="E56" s="64" t="s">
        <v>144</v>
      </c>
      <c r="F56" s="64" t="s">
        <v>144</v>
      </c>
      <c r="G56" s="65"/>
      <c r="H56" s="64"/>
      <c r="I56" s="64"/>
      <c r="J56" s="65" t="s">
        <v>144</v>
      </c>
      <c r="K56" s="65" t="str">
        <f>IFERROR(IF(J56&gt;=5,VLOOKUP(J56,Brutos!$K$3:$AE$10,MATCH(I56,Brutos!$K$3:$AE$3,0),0),0),"")</f>
        <v/>
      </c>
      <c r="L56" s="64"/>
      <c r="M56" s="64"/>
      <c r="N56" s="74" t="str">
        <f t="shared" si="23"/>
        <v/>
      </c>
      <c r="O56" s="66"/>
      <c r="P56" s="58"/>
      <c r="Q56" s="58"/>
      <c r="R56" s="58"/>
      <c r="S56" s="63">
        <v>14</v>
      </c>
      <c r="T56" s="64" t="s">
        <v>144</v>
      </c>
      <c r="U56" s="64" t="s">
        <v>144</v>
      </c>
      <c r="V56" s="65"/>
      <c r="W56" s="64"/>
      <c r="X56" s="64"/>
      <c r="Y56" s="65" t="s">
        <v>144</v>
      </c>
      <c r="Z56" s="65" t="str">
        <f>IFERROR(IF(Y56&gt;=5,VLOOKUP(Y56,Brutos!$K$3:$AE$10,MATCH(X56,Brutos!$K$3:$AE$3,0),0),0),"")</f>
        <v/>
      </c>
      <c r="AA56" s="64"/>
      <c r="AB56" s="64"/>
      <c r="AC56" s="74" t="str">
        <f t="shared" si="24"/>
        <v/>
      </c>
      <c r="AD56" s="66"/>
      <c r="AE56" s="58"/>
      <c r="AF56" s="58"/>
      <c r="AG56" s="58"/>
      <c r="AH56" s="63">
        <v>14</v>
      </c>
      <c r="AI56" s="64" t="s">
        <v>144</v>
      </c>
      <c r="AJ56" s="64" t="s">
        <v>144</v>
      </c>
      <c r="AK56" s="65"/>
      <c r="AL56" s="64"/>
      <c r="AM56" s="64"/>
      <c r="AN56" s="65" t="s">
        <v>144</v>
      </c>
      <c r="AO56" s="65" t="str">
        <f>IFERROR(IF(AN56&gt;=5,VLOOKUP(AN56,Brutos!$K$3:$AE$10,MATCH(AM56,Brutos!$K$3:$AE$3,0),0),0),"")</f>
        <v/>
      </c>
      <c r="AP56" s="64"/>
      <c r="AQ56" s="64"/>
      <c r="AR56" s="74" t="str">
        <f t="shared" si="25"/>
        <v/>
      </c>
      <c r="AS56" s="66"/>
      <c r="AT56" s="58"/>
      <c r="AU56" s="58"/>
      <c r="AV56" s="58"/>
      <c r="AW56" s="63">
        <v>14</v>
      </c>
      <c r="AX56" s="64" t="s">
        <v>144</v>
      </c>
      <c r="AY56" s="64" t="s">
        <v>144</v>
      </c>
      <c r="AZ56" s="65"/>
      <c r="BA56" s="64"/>
      <c r="BB56" s="64"/>
      <c r="BC56" s="65" t="s">
        <v>144</v>
      </c>
      <c r="BD56" s="65" t="str">
        <f>IFERROR(IF(BC56&gt;=5,VLOOKUP(BC56,Brutos!$K$3:$AE$10,MATCH(BB56,Brutos!$K$3:$AE$3,0),0),0),"")</f>
        <v/>
      </c>
      <c r="BE56" s="64"/>
      <c r="BF56" s="64"/>
      <c r="BG56" s="74" t="str">
        <f t="shared" si="26"/>
        <v/>
      </c>
      <c r="BH56" s="66"/>
      <c r="BI56" s="58"/>
      <c r="BJ56" s="58"/>
      <c r="BK56" s="58"/>
      <c r="BL56" s="63">
        <v>14</v>
      </c>
      <c r="BM56" s="64" t="s">
        <v>144</v>
      </c>
      <c r="BN56" s="64" t="s">
        <v>144</v>
      </c>
      <c r="BO56" s="65"/>
      <c r="BP56" s="64"/>
      <c r="BQ56" s="64"/>
      <c r="BR56" s="65" t="s">
        <v>144</v>
      </c>
      <c r="BS56" s="65" t="str">
        <f>IFERROR(IF(BR56&gt;=5,VLOOKUP(BR56,Brutos!$K$3:$AE$10,MATCH(BQ56,Brutos!$K$3:$AE$3,0),0),0),"")</f>
        <v/>
      </c>
      <c r="BT56" s="64"/>
      <c r="BU56" s="64"/>
      <c r="BV56" s="74" t="str">
        <f t="shared" si="27"/>
        <v/>
      </c>
      <c r="BW56" s="66"/>
      <c r="BX56" s="58"/>
      <c r="BY56" s="58"/>
      <c r="BZ56" s="58"/>
      <c r="CA56" s="63">
        <v>14</v>
      </c>
      <c r="CB56" s="64" t="s">
        <v>144</v>
      </c>
      <c r="CC56" s="64" t="s">
        <v>144</v>
      </c>
      <c r="CD56" s="65"/>
      <c r="CE56" s="64"/>
      <c r="CF56" s="64"/>
      <c r="CG56" s="65" t="s">
        <v>144</v>
      </c>
      <c r="CH56" s="65" t="str">
        <f>IFERROR(IF(CG56&gt;=5,VLOOKUP(CG56,Brutos!$K$3:$AE$10,MATCH(CF56,Brutos!$K$3:$AE$3,0),0),0),"")</f>
        <v/>
      </c>
      <c r="CI56" s="64"/>
      <c r="CJ56" s="64"/>
      <c r="CK56" s="74" t="str">
        <f t="shared" si="28"/>
        <v/>
      </c>
      <c r="CL56" s="66"/>
      <c r="CM56" s="58"/>
      <c r="CN56" s="58"/>
      <c r="CO56" s="58"/>
      <c r="CP56" s="63">
        <v>14</v>
      </c>
      <c r="CQ56" s="64" t="s">
        <v>144</v>
      </c>
      <c r="CR56" s="64" t="s">
        <v>144</v>
      </c>
      <c r="CS56" s="65"/>
      <c r="CT56" s="64"/>
      <c r="CU56" s="64"/>
      <c r="CV56" s="65" t="s">
        <v>144</v>
      </c>
      <c r="CW56" s="65" t="str">
        <f>IFERROR(IF(CV56&gt;=5,VLOOKUP(CV56,Brutos!$K$3:$AE$10,MATCH(CU56,Brutos!$K$3:$AE$3,0),0),0),"")</f>
        <v/>
      </c>
      <c r="CX56" s="64"/>
      <c r="CY56" s="64"/>
      <c r="CZ56" s="74" t="str">
        <f t="shared" si="29"/>
        <v/>
      </c>
      <c r="DA56" s="66"/>
      <c r="DB56" s="58"/>
      <c r="DC56" s="58"/>
      <c r="DD56" s="58"/>
      <c r="DE56" s="63">
        <v>14</v>
      </c>
      <c r="DF56" s="64" t="s">
        <v>144</v>
      </c>
      <c r="DG56" s="64" t="s">
        <v>144</v>
      </c>
      <c r="DH56" s="65"/>
      <c r="DI56" s="64"/>
      <c r="DJ56" s="64"/>
      <c r="DK56" s="65" t="s">
        <v>144</v>
      </c>
      <c r="DL56" s="65" t="str">
        <f>IFERROR(IF(DK56&gt;=5,VLOOKUP(DK56,Brutos!$K$3:$AE$10,MATCH(DJ56,Brutos!$K$3:$AE$3,0),0),0),"")</f>
        <v/>
      </c>
      <c r="DM56" s="64"/>
      <c r="DN56" s="64"/>
      <c r="DO56" s="74" t="str">
        <f t="shared" si="30"/>
        <v/>
      </c>
      <c r="DP56" s="66"/>
      <c r="DQ56" s="58"/>
      <c r="DR56" s="58"/>
      <c r="DS56" s="58"/>
      <c r="DT56" s="63">
        <v>14</v>
      </c>
      <c r="DU56" s="64" t="s">
        <v>144</v>
      </c>
      <c r="DV56" s="64" t="s">
        <v>144</v>
      </c>
      <c r="DW56" s="65"/>
      <c r="DX56" s="64"/>
      <c r="DY56" s="64"/>
      <c r="DZ56" s="65" t="s">
        <v>144</v>
      </c>
      <c r="EA56" s="65" t="str">
        <f>IFERROR(IF(DZ56&gt;=5,VLOOKUP(DZ56,Brutos!$K$3:$AE$10,MATCH(DY56,Brutos!$K$3:$AE$3,0),0),0),"")</f>
        <v/>
      </c>
      <c r="EB56" s="64"/>
      <c r="EC56" s="64"/>
      <c r="ED56" s="74" t="str">
        <f t="shared" si="31"/>
        <v/>
      </c>
      <c r="EE56" s="66"/>
      <c r="EF56" s="58"/>
      <c r="EG56" s="58"/>
      <c r="EH56" s="58"/>
      <c r="EI56" s="63">
        <v>14</v>
      </c>
      <c r="EJ56" s="64" t="s">
        <v>144</v>
      </c>
      <c r="EK56" s="64" t="s">
        <v>144</v>
      </c>
      <c r="EL56" s="65"/>
      <c r="EM56" s="64"/>
      <c r="EN56" s="64"/>
      <c r="EO56" s="65" t="s">
        <v>144</v>
      </c>
      <c r="EP56" s="65" t="str">
        <f>IFERROR(IF(EO56&gt;=5,VLOOKUP(EO56,Brutos!$K$3:$AE$10,MATCH(EN56,Brutos!$K$3:$AE$3,0),0),0),"")</f>
        <v/>
      </c>
      <c r="EQ56" s="64"/>
      <c r="ER56" s="64"/>
      <c r="ES56" s="74" t="str">
        <f t="shared" si="32"/>
        <v/>
      </c>
      <c r="ET56" s="66"/>
      <c r="EU56" s="58"/>
      <c r="EV56" s="58"/>
      <c r="EW56" s="58"/>
      <c r="EX56" s="63">
        <v>14</v>
      </c>
      <c r="EY56" s="64" t="s">
        <v>144</v>
      </c>
      <c r="EZ56" s="64" t="s">
        <v>144</v>
      </c>
      <c r="FA56" s="65"/>
      <c r="FB56" s="64"/>
      <c r="FC56" s="64"/>
      <c r="FD56" s="65" t="s">
        <v>144</v>
      </c>
      <c r="FE56" s="65" t="str">
        <f>IFERROR(IF(FD56&gt;=5,VLOOKUP(FD56,Brutos!$K$3:$AE$10,MATCH(FC56,Brutos!$K$3:$AE$3,0),0),0),"")</f>
        <v/>
      </c>
      <c r="FF56" s="64"/>
      <c r="FG56" s="64"/>
      <c r="FH56" s="74" t="str">
        <f t="shared" si="33"/>
        <v/>
      </c>
      <c r="FI56" s="66"/>
      <c r="FJ56" s="58"/>
      <c r="FK56" s="58"/>
      <c r="FL56" s="58"/>
      <c r="FM56" s="63">
        <v>14</v>
      </c>
      <c r="FN56" s="64" t="s">
        <v>144</v>
      </c>
      <c r="FO56" s="64" t="s">
        <v>144</v>
      </c>
      <c r="FP56" s="65"/>
      <c r="FQ56" s="64"/>
      <c r="FR56" s="64"/>
      <c r="FS56" s="65" t="s">
        <v>144</v>
      </c>
      <c r="FT56" s="65" t="str">
        <f>IFERROR(IF(FS56&gt;=5,VLOOKUP(FS56,Brutos!$K$3:$AE$10,MATCH(FR56,Brutos!$K$3:$AE$3,0),0),0),"")</f>
        <v/>
      </c>
      <c r="FU56" s="64"/>
      <c r="FV56" s="64"/>
      <c r="FW56" s="74" t="str">
        <f t="shared" si="34"/>
        <v/>
      </c>
      <c r="FX56" s="66"/>
      <c r="FY56" s="58"/>
      <c r="FZ56" s="58"/>
      <c r="GA56" s="58"/>
      <c r="GB56" s="63">
        <v>14</v>
      </c>
      <c r="GC56" s="64" t="s">
        <v>144</v>
      </c>
      <c r="GD56" s="64" t="s">
        <v>144</v>
      </c>
      <c r="GE56" s="65"/>
      <c r="GF56" s="64"/>
      <c r="GG56" s="64"/>
      <c r="GH56" s="65" t="s">
        <v>144</v>
      </c>
      <c r="GI56" s="65" t="str">
        <f>IFERROR(IF(GH56&gt;=5,VLOOKUP(GH56,Brutos!$K$3:$AE$10,MATCH(GG56,Brutos!$K$3:$AE$3,0),0),0),"")</f>
        <v/>
      </c>
      <c r="GJ56" s="64"/>
      <c r="GK56" s="64"/>
      <c r="GL56" s="74" t="str">
        <f t="shared" si="35"/>
        <v/>
      </c>
      <c r="GM56" s="66"/>
      <c r="GN56" s="58"/>
      <c r="GO56" s="58"/>
      <c r="GP56" s="58"/>
      <c r="GQ56" s="63">
        <v>14</v>
      </c>
      <c r="GR56" s="64" t="s">
        <v>144</v>
      </c>
      <c r="GS56" s="64" t="s">
        <v>144</v>
      </c>
      <c r="GT56" s="65"/>
      <c r="GU56" s="64"/>
      <c r="GV56" s="64"/>
      <c r="GW56" s="65" t="s">
        <v>144</v>
      </c>
      <c r="GX56" s="65" t="str">
        <f>IFERROR(IF(GW56&gt;=5,VLOOKUP(GW56,Brutos!$K$3:$AE$10,MATCH(GV56,Brutos!$K$3:$AE$3,0),0),0),"")</f>
        <v/>
      </c>
      <c r="GY56" s="64"/>
      <c r="GZ56" s="64"/>
      <c r="HA56" s="74" t="str">
        <f t="shared" si="36"/>
        <v/>
      </c>
      <c r="HB56" s="66"/>
      <c r="HC56" s="58"/>
      <c r="HD56" s="58"/>
      <c r="HE56" s="58"/>
      <c r="HF56" s="63">
        <v>14</v>
      </c>
      <c r="HG56" s="64" t="s">
        <v>144</v>
      </c>
      <c r="HH56" s="64" t="s">
        <v>144</v>
      </c>
      <c r="HI56" s="65"/>
      <c r="HJ56" s="64"/>
      <c r="HK56" s="64"/>
      <c r="HL56" s="65" t="s">
        <v>144</v>
      </c>
      <c r="HM56" s="65" t="str">
        <f>IFERROR(IF(HL56&gt;=5,VLOOKUP(HL56,Brutos!$K$3:$AE$10,MATCH(HK56,Brutos!$K$3:$AE$3,0),0),0),"")</f>
        <v/>
      </c>
      <c r="HN56" s="64"/>
      <c r="HO56" s="64"/>
      <c r="HP56" s="74" t="str">
        <f t="shared" si="37"/>
        <v/>
      </c>
      <c r="HQ56" s="66"/>
      <c r="HR56" s="58"/>
      <c r="HS56" s="58"/>
      <c r="HT56" s="58"/>
      <c r="HU56" s="63">
        <v>14</v>
      </c>
      <c r="HV56" s="64" t="s">
        <v>144</v>
      </c>
      <c r="HW56" s="64" t="s">
        <v>144</v>
      </c>
      <c r="HX56" s="65"/>
      <c r="HY56" s="64"/>
      <c r="HZ56" s="64"/>
      <c r="IA56" s="65" t="s">
        <v>144</v>
      </c>
      <c r="IB56" s="65" t="str">
        <f>IFERROR(IF(IA56&gt;=5,VLOOKUP(IA56,Brutos!$K$3:$AE$10,MATCH(HZ56,Brutos!$K$3:$AE$3,0),0),0),"")</f>
        <v/>
      </c>
      <c r="IC56" s="64"/>
      <c r="ID56" s="64"/>
      <c r="IE56" s="74" t="str">
        <f t="shared" si="38"/>
        <v/>
      </c>
      <c r="IF56" s="66"/>
      <c r="IG56" s="58"/>
      <c r="IH56" s="58"/>
      <c r="II56" s="58"/>
      <c r="IJ56" s="63">
        <v>14</v>
      </c>
      <c r="IK56" s="64" t="s">
        <v>144</v>
      </c>
      <c r="IL56" s="64" t="s">
        <v>144</v>
      </c>
      <c r="IM56" s="65"/>
      <c r="IN56" s="64"/>
      <c r="IO56" s="64"/>
      <c r="IP56" s="65" t="s">
        <v>144</v>
      </c>
      <c r="IQ56" s="65" t="str">
        <f>IFERROR(IF(IP56&gt;=5,VLOOKUP(IP56,Brutos!$K$3:$AE$10,MATCH(IO56,Brutos!$K$3:$AE$3,0),0),0),"")</f>
        <v/>
      </c>
      <c r="IR56" s="64"/>
      <c r="IS56" s="64"/>
      <c r="IT56" s="74" t="str">
        <f t="shared" si="39"/>
        <v/>
      </c>
      <c r="IU56" s="66"/>
      <c r="IV56" s="58"/>
      <c r="IW56" s="58"/>
      <c r="IX56" s="58"/>
      <c r="IY56" s="63">
        <v>14</v>
      </c>
      <c r="IZ56" s="64" t="s">
        <v>144</v>
      </c>
      <c r="JA56" s="64" t="s">
        <v>144</v>
      </c>
      <c r="JB56" s="65"/>
      <c r="JC56" s="64"/>
      <c r="JD56" s="64"/>
      <c r="JE56" s="65" t="s">
        <v>144</v>
      </c>
      <c r="JF56" s="65" t="str">
        <f>IFERROR(IF(JE56&gt;=5,VLOOKUP(JE56,Brutos!$K$3:$AE$10,MATCH(JD56,Brutos!$K$3:$AE$3,0),0),0),"")</f>
        <v/>
      </c>
      <c r="JG56" s="64"/>
      <c r="JH56" s="64"/>
      <c r="JI56" s="74" t="str">
        <f t="shared" si="40"/>
        <v/>
      </c>
      <c r="JJ56" s="66"/>
      <c r="JK56" s="58"/>
      <c r="JL56" s="58"/>
      <c r="JM56" s="58"/>
      <c r="JN56" s="63">
        <v>14</v>
      </c>
      <c r="JO56" s="64" t="s">
        <v>144</v>
      </c>
      <c r="JP56" s="64" t="s">
        <v>144</v>
      </c>
      <c r="JQ56" s="65"/>
      <c r="JR56" s="64"/>
      <c r="JS56" s="64"/>
      <c r="JT56" s="65" t="s">
        <v>144</v>
      </c>
      <c r="JU56" s="65" t="str">
        <f>IFERROR(IF(JT56&gt;=5,VLOOKUP(JT56,Brutos!$K$3:$AE$10,MATCH(JS56,Brutos!$K$3:$AE$3,0),0),0),"")</f>
        <v/>
      </c>
      <c r="JV56" s="64"/>
      <c r="JW56" s="64"/>
      <c r="JX56" s="74" t="str">
        <f t="shared" si="41"/>
        <v/>
      </c>
      <c r="JY56" s="66"/>
      <c r="JZ56" s="58"/>
      <c r="KA56" s="58"/>
      <c r="KB56" s="58"/>
      <c r="KC56" s="63">
        <v>14</v>
      </c>
      <c r="KD56" s="64" t="s">
        <v>144</v>
      </c>
      <c r="KE56" s="64" t="s">
        <v>144</v>
      </c>
      <c r="KF56" s="65"/>
      <c r="KG56" s="64"/>
      <c r="KH56" s="64"/>
      <c r="KI56" s="65" t="s">
        <v>144</v>
      </c>
      <c r="KJ56" s="65" t="str">
        <f>IFERROR(IF(KI56&gt;=5,VLOOKUP(KI56,Brutos!$K$3:$AE$10,MATCH(KH56,Brutos!$K$3:$AE$3,0),0),0),"")</f>
        <v/>
      </c>
      <c r="KK56" s="64"/>
      <c r="KL56" s="64"/>
      <c r="KM56" s="74" t="str">
        <f t="shared" si="42"/>
        <v/>
      </c>
      <c r="KN56" s="66"/>
      <c r="KO56" s="58"/>
      <c r="KP56" s="58"/>
      <c r="KQ56" s="58"/>
      <c r="KR56" s="63">
        <v>14</v>
      </c>
      <c r="KS56" s="64" t="s">
        <v>144</v>
      </c>
      <c r="KT56" s="64" t="s">
        <v>144</v>
      </c>
      <c r="KU56" s="65"/>
      <c r="KV56" s="64"/>
      <c r="KW56" s="64"/>
      <c r="KX56" s="65" t="s">
        <v>144</v>
      </c>
      <c r="KY56" s="65" t="str">
        <f>IFERROR(IF(KX56&gt;=5,VLOOKUP(KX56,Brutos!$K$3:$AE$10,MATCH(KW56,Brutos!$K$3:$AE$3,0),0),0),"")</f>
        <v/>
      </c>
      <c r="KZ56" s="64"/>
      <c r="LA56" s="64"/>
      <c r="LB56" s="74" t="str">
        <f t="shared" si="43"/>
        <v/>
      </c>
      <c r="LC56" s="66"/>
      <c r="LD56" s="347"/>
      <c r="LE56" s="58"/>
      <c r="LF56" s="58"/>
      <c r="LG56" s="63">
        <v>14</v>
      </c>
      <c r="LH56" s="64" t="s">
        <v>144</v>
      </c>
      <c r="LI56" s="64" t="s">
        <v>144</v>
      </c>
      <c r="LJ56" s="65"/>
      <c r="LK56" s="64"/>
      <c r="LL56" s="64"/>
      <c r="LM56" s="65" t="s">
        <v>144</v>
      </c>
      <c r="LN56" s="65" t="str">
        <f>IFERROR(IF(LM56&gt;=5,VLOOKUP(LM56,Brutos!$K$3:$AE$10,MATCH(LL56,Brutos!$K$3:$AE$3,0),0),0),"")</f>
        <v/>
      </c>
      <c r="LO56" s="64"/>
      <c r="LP56" s="64"/>
      <c r="LQ56" s="74" t="str">
        <f t="shared" si="44"/>
        <v/>
      </c>
      <c r="LR56" s="66"/>
      <c r="LS56" s="347"/>
      <c r="LT56" s="58"/>
      <c r="LU56" s="58"/>
      <c r="LV56" s="63">
        <v>14</v>
      </c>
      <c r="LW56" s="64" t="s">
        <v>144</v>
      </c>
      <c r="LX56" s="64" t="s">
        <v>144</v>
      </c>
      <c r="LY56" s="65"/>
      <c r="LZ56" s="64"/>
      <c r="MA56" s="64"/>
      <c r="MB56" s="65" t="s">
        <v>144</v>
      </c>
      <c r="MC56" s="65" t="str">
        <f>IFERROR(IF(MB56&gt;=5,VLOOKUP(MB56,Brutos!$K$3:$AE$10,MATCH(MA56,Brutos!$K$3:$AE$3,0),0),0),"")</f>
        <v/>
      </c>
      <c r="MD56" s="64"/>
      <c r="ME56" s="64"/>
      <c r="MF56" s="74" t="str">
        <f t="shared" si="45"/>
        <v/>
      </c>
      <c r="MG56" s="66"/>
      <c r="MH56" s="347"/>
      <c r="MI56" s="58"/>
      <c r="MJ56" s="58"/>
      <c r="MK56" s="489">
        <v>14</v>
      </c>
      <c r="ML56" s="490" t="s">
        <v>144</v>
      </c>
      <c r="MM56" s="490" t="s">
        <v>144</v>
      </c>
      <c r="MN56" s="491"/>
      <c r="MO56" s="490"/>
      <c r="MP56" s="490"/>
      <c r="MQ56" s="491" t="s">
        <v>144</v>
      </c>
      <c r="MR56" s="491"/>
      <c r="MS56" s="490"/>
      <c r="MT56" s="490"/>
      <c r="MU56" s="493"/>
      <c r="MV56" s="494"/>
      <c r="MW56" s="347"/>
    </row>
    <row r="57" spans="1:361">
      <c r="A57" s="347"/>
      <c r="B57" s="58"/>
      <c r="C57" s="58"/>
      <c r="D57" s="63">
        <v>15</v>
      </c>
      <c r="E57" s="64" t="s">
        <v>144</v>
      </c>
      <c r="F57" s="64" t="s">
        <v>144</v>
      </c>
      <c r="G57" s="65"/>
      <c r="H57" s="64"/>
      <c r="I57" s="64"/>
      <c r="J57" s="65" t="s">
        <v>144</v>
      </c>
      <c r="K57" s="65" t="str">
        <f>IFERROR(IF(J57&gt;=5,VLOOKUP(J57,Brutos!$K$3:$AE$10,MATCH(I57,Brutos!$K$3:$AE$3,0),0),0),"")</f>
        <v/>
      </c>
      <c r="L57" s="64"/>
      <c r="M57" s="64"/>
      <c r="N57" s="74" t="str">
        <f t="shared" si="23"/>
        <v/>
      </c>
      <c r="O57" s="66"/>
      <c r="P57" s="58"/>
      <c r="Q57" s="58"/>
      <c r="R57" s="58"/>
      <c r="S57" s="63">
        <v>15</v>
      </c>
      <c r="T57" s="64" t="s">
        <v>144</v>
      </c>
      <c r="U57" s="64" t="s">
        <v>144</v>
      </c>
      <c r="V57" s="65"/>
      <c r="W57" s="64"/>
      <c r="X57" s="64"/>
      <c r="Y57" s="65" t="s">
        <v>144</v>
      </c>
      <c r="Z57" s="65" t="str">
        <f>IFERROR(IF(Y57&gt;=5,VLOOKUP(Y57,Brutos!$K$3:$AE$10,MATCH(X57,Brutos!$K$3:$AE$3,0),0),0),"")</f>
        <v/>
      </c>
      <c r="AA57" s="64"/>
      <c r="AB57" s="64"/>
      <c r="AC57" s="74" t="str">
        <f t="shared" si="24"/>
        <v/>
      </c>
      <c r="AD57" s="66"/>
      <c r="AE57" s="58"/>
      <c r="AF57" s="58"/>
      <c r="AG57" s="58"/>
      <c r="AH57" s="63">
        <v>15</v>
      </c>
      <c r="AI57" s="64" t="s">
        <v>144</v>
      </c>
      <c r="AJ57" s="64" t="s">
        <v>144</v>
      </c>
      <c r="AK57" s="65"/>
      <c r="AL57" s="64"/>
      <c r="AM57" s="64"/>
      <c r="AN57" s="65" t="s">
        <v>144</v>
      </c>
      <c r="AO57" s="65" t="str">
        <f>IFERROR(IF(AN57&gt;=5,VLOOKUP(AN57,Brutos!$K$3:$AE$10,MATCH(AM57,Brutos!$K$3:$AE$3,0),0),0),"")</f>
        <v/>
      </c>
      <c r="AP57" s="64"/>
      <c r="AQ57" s="64"/>
      <c r="AR57" s="74" t="str">
        <f t="shared" si="25"/>
        <v/>
      </c>
      <c r="AS57" s="66"/>
      <c r="AT57" s="58"/>
      <c r="AU57" s="58"/>
      <c r="AV57" s="58"/>
      <c r="AW57" s="63">
        <v>15</v>
      </c>
      <c r="AX57" s="64" t="s">
        <v>144</v>
      </c>
      <c r="AY57" s="64" t="s">
        <v>144</v>
      </c>
      <c r="AZ57" s="65"/>
      <c r="BA57" s="64"/>
      <c r="BB57" s="64"/>
      <c r="BC57" s="65" t="s">
        <v>144</v>
      </c>
      <c r="BD57" s="65" t="str">
        <f>IFERROR(IF(BC57&gt;=5,VLOOKUP(BC57,Brutos!$K$3:$AE$10,MATCH(BB57,Brutos!$K$3:$AE$3,0),0),0),"")</f>
        <v/>
      </c>
      <c r="BE57" s="64"/>
      <c r="BF57" s="64"/>
      <c r="BG57" s="74" t="str">
        <f t="shared" si="26"/>
        <v/>
      </c>
      <c r="BH57" s="66"/>
      <c r="BI57" s="58"/>
      <c r="BJ57" s="58"/>
      <c r="BK57" s="58"/>
      <c r="BL57" s="63">
        <v>15</v>
      </c>
      <c r="BM57" s="64" t="s">
        <v>144</v>
      </c>
      <c r="BN57" s="64" t="s">
        <v>144</v>
      </c>
      <c r="BO57" s="65"/>
      <c r="BP57" s="64"/>
      <c r="BQ57" s="64"/>
      <c r="BR57" s="65" t="s">
        <v>144</v>
      </c>
      <c r="BS57" s="65" t="str">
        <f>IFERROR(IF(BR57&gt;=5,VLOOKUP(BR57,Brutos!$K$3:$AE$10,MATCH(BQ57,Brutos!$K$3:$AE$3,0),0),0),"")</f>
        <v/>
      </c>
      <c r="BT57" s="64"/>
      <c r="BU57" s="64"/>
      <c r="BV57" s="74" t="str">
        <f t="shared" si="27"/>
        <v/>
      </c>
      <c r="BW57" s="66"/>
      <c r="BX57" s="58"/>
      <c r="BY57" s="58"/>
      <c r="BZ57" s="58"/>
      <c r="CA57" s="63">
        <v>15</v>
      </c>
      <c r="CB57" s="64" t="s">
        <v>144</v>
      </c>
      <c r="CC57" s="64" t="s">
        <v>144</v>
      </c>
      <c r="CD57" s="65"/>
      <c r="CE57" s="64"/>
      <c r="CF57" s="64"/>
      <c r="CG57" s="65" t="s">
        <v>144</v>
      </c>
      <c r="CH57" s="65" t="str">
        <f>IFERROR(IF(CG57&gt;=5,VLOOKUP(CG57,Brutos!$K$3:$AE$10,MATCH(CF57,Brutos!$K$3:$AE$3,0),0),0),"")</f>
        <v/>
      </c>
      <c r="CI57" s="64"/>
      <c r="CJ57" s="64"/>
      <c r="CK57" s="74" t="str">
        <f t="shared" si="28"/>
        <v/>
      </c>
      <c r="CL57" s="66"/>
      <c r="CM57" s="58"/>
      <c r="CN57" s="58"/>
      <c r="CO57" s="58"/>
      <c r="CP57" s="63">
        <v>15</v>
      </c>
      <c r="CQ57" s="64" t="s">
        <v>144</v>
      </c>
      <c r="CR57" s="64" t="s">
        <v>144</v>
      </c>
      <c r="CS57" s="65"/>
      <c r="CT57" s="64"/>
      <c r="CU57" s="64"/>
      <c r="CV57" s="65" t="s">
        <v>144</v>
      </c>
      <c r="CW57" s="65" t="str">
        <f>IFERROR(IF(CV57&gt;=5,VLOOKUP(CV57,Brutos!$K$3:$AE$10,MATCH(CU57,Brutos!$K$3:$AE$3,0),0),0),"")</f>
        <v/>
      </c>
      <c r="CX57" s="64"/>
      <c r="CY57" s="64"/>
      <c r="CZ57" s="74" t="str">
        <f t="shared" si="29"/>
        <v/>
      </c>
      <c r="DA57" s="66"/>
      <c r="DB57" s="58"/>
      <c r="DC57" s="58"/>
      <c r="DD57" s="58"/>
      <c r="DE57" s="63">
        <v>15</v>
      </c>
      <c r="DF57" s="64" t="s">
        <v>144</v>
      </c>
      <c r="DG57" s="64" t="s">
        <v>144</v>
      </c>
      <c r="DH57" s="65"/>
      <c r="DI57" s="64"/>
      <c r="DJ57" s="64"/>
      <c r="DK57" s="65" t="s">
        <v>144</v>
      </c>
      <c r="DL57" s="65" t="str">
        <f>IFERROR(IF(DK57&gt;=5,VLOOKUP(DK57,Brutos!$K$3:$AE$10,MATCH(DJ57,Brutos!$K$3:$AE$3,0),0),0),"")</f>
        <v/>
      </c>
      <c r="DM57" s="64"/>
      <c r="DN57" s="64"/>
      <c r="DO57" s="74" t="str">
        <f t="shared" si="30"/>
        <v/>
      </c>
      <c r="DP57" s="66"/>
      <c r="DQ57" s="58"/>
      <c r="DR57" s="58"/>
      <c r="DS57" s="58"/>
      <c r="DT57" s="63">
        <v>15</v>
      </c>
      <c r="DU57" s="64" t="s">
        <v>144</v>
      </c>
      <c r="DV57" s="64" t="s">
        <v>144</v>
      </c>
      <c r="DW57" s="65"/>
      <c r="DX57" s="64"/>
      <c r="DY57" s="64"/>
      <c r="DZ57" s="65" t="s">
        <v>144</v>
      </c>
      <c r="EA57" s="65" t="str">
        <f>IFERROR(IF(DZ57&gt;=5,VLOOKUP(DZ57,Brutos!$K$3:$AE$10,MATCH(DY57,Brutos!$K$3:$AE$3,0),0),0),"")</f>
        <v/>
      </c>
      <c r="EB57" s="64"/>
      <c r="EC57" s="64"/>
      <c r="ED57" s="74" t="str">
        <f t="shared" si="31"/>
        <v/>
      </c>
      <c r="EE57" s="66"/>
      <c r="EF57" s="58"/>
      <c r="EG57" s="58"/>
      <c r="EH57" s="58"/>
      <c r="EI57" s="63">
        <v>15</v>
      </c>
      <c r="EJ57" s="64" t="s">
        <v>144</v>
      </c>
      <c r="EK57" s="64" t="s">
        <v>144</v>
      </c>
      <c r="EL57" s="65"/>
      <c r="EM57" s="64"/>
      <c r="EN57" s="64"/>
      <c r="EO57" s="65" t="s">
        <v>144</v>
      </c>
      <c r="EP57" s="65" t="str">
        <f>IFERROR(IF(EO57&gt;=5,VLOOKUP(EO57,Brutos!$K$3:$AE$10,MATCH(EN57,Brutos!$K$3:$AE$3,0),0),0),"")</f>
        <v/>
      </c>
      <c r="EQ57" s="64"/>
      <c r="ER57" s="64"/>
      <c r="ES57" s="74" t="str">
        <f t="shared" si="32"/>
        <v/>
      </c>
      <c r="ET57" s="66"/>
      <c r="EU57" s="58"/>
      <c r="EV57" s="58"/>
      <c r="EW57" s="58"/>
      <c r="EX57" s="63">
        <v>15</v>
      </c>
      <c r="EY57" s="64" t="s">
        <v>144</v>
      </c>
      <c r="EZ57" s="64" t="s">
        <v>144</v>
      </c>
      <c r="FA57" s="65"/>
      <c r="FB57" s="64"/>
      <c r="FC57" s="64"/>
      <c r="FD57" s="65" t="s">
        <v>144</v>
      </c>
      <c r="FE57" s="65" t="str">
        <f>IFERROR(IF(FD57&gt;=5,VLOOKUP(FD57,Brutos!$K$3:$AE$10,MATCH(FC57,Brutos!$K$3:$AE$3,0),0),0),"")</f>
        <v/>
      </c>
      <c r="FF57" s="64"/>
      <c r="FG57" s="64"/>
      <c r="FH57" s="74" t="str">
        <f t="shared" si="33"/>
        <v/>
      </c>
      <c r="FI57" s="66"/>
      <c r="FJ57" s="58"/>
      <c r="FK57" s="58"/>
      <c r="FL57" s="58"/>
      <c r="FM57" s="63">
        <v>15</v>
      </c>
      <c r="FN57" s="64" t="s">
        <v>144</v>
      </c>
      <c r="FO57" s="64" t="s">
        <v>144</v>
      </c>
      <c r="FP57" s="65"/>
      <c r="FQ57" s="64"/>
      <c r="FR57" s="64"/>
      <c r="FS57" s="65" t="s">
        <v>144</v>
      </c>
      <c r="FT57" s="65" t="str">
        <f>IFERROR(IF(FS57&gt;=5,VLOOKUP(FS57,Brutos!$K$3:$AE$10,MATCH(FR57,Brutos!$K$3:$AE$3,0),0),0),"")</f>
        <v/>
      </c>
      <c r="FU57" s="64"/>
      <c r="FV57" s="64"/>
      <c r="FW57" s="74" t="str">
        <f t="shared" si="34"/>
        <v/>
      </c>
      <c r="FX57" s="66"/>
      <c r="FY57" s="58"/>
      <c r="FZ57" s="58"/>
      <c r="GA57" s="58"/>
      <c r="GB57" s="63">
        <v>15</v>
      </c>
      <c r="GC57" s="64" t="s">
        <v>144</v>
      </c>
      <c r="GD57" s="64" t="s">
        <v>144</v>
      </c>
      <c r="GE57" s="65"/>
      <c r="GF57" s="64"/>
      <c r="GG57" s="64"/>
      <c r="GH57" s="65" t="s">
        <v>144</v>
      </c>
      <c r="GI57" s="65" t="str">
        <f>IFERROR(IF(GH57&gt;=5,VLOOKUP(GH57,Brutos!$K$3:$AE$10,MATCH(GG57,Brutos!$K$3:$AE$3,0),0),0),"")</f>
        <v/>
      </c>
      <c r="GJ57" s="64"/>
      <c r="GK57" s="64"/>
      <c r="GL57" s="74" t="str">
        <f t="shared" si="35"/>
        <v/>
      </c>
      <c r="GM57" s="66"/>
      <c r="GN57" s="58"/>
      <c r="GO57" s="58"/>
      <c r="GP57" s="58"/>
      <c r="GQ57" s="63">
        <v>15</v>
      </c>
      <c r="GR57" s="64" t="s">
        <v>144</v>
      </c>
      <c r="GS57" s="64" t="s">
        <v>144</v>
      </c>
      <c r="GT57" s="65"/>
      <c r="GU57" s="64"/>
      <c r="GV57" s="64"/>
      <c r="GW57" s="65" t="s">
        <v>144</v>
      </c>
      <c r="GX57" s="65" t="str">
        <f>IFERROR(IF(GW57&gt;=5,VLOOKUP(GW57,Brutos!$K$3:$AE$10,MATCH(GV57,Brutos!$K$3:$AE$3,0),0),0),"")</f>
        <v/>
      </c>
      <c r="GY57" s="64"/>
      <c r="GZ57" s="64"/>
      <c r="HA57" s="74" t="str">
        <f t="shared" si="36"/>
        <v/>
      </c>
      <c r="HB57" s="66"/>
      <c r="HC57" s="58"/>
      <c r="HD57" s="58"/>
      <c r="HE57" s="58"/>
      <c r="HF57" s="63">
        <v>15</v>
      </c>
      <c r="HG57" s="64" t="s">
        <v>144</v>
      </c>
      <c r="HH57" s="64" t="s">
        <v>144</v>
      </c>
      <c r="HI57" s="65"/>
      <c r="HJ57" s="64"/>
      <c r="HK57" s="64"/>
      <c r="HL57" s="65" t="s">
        <v>144</v>
      </c>
      <c r="HM57" s="65" t="str">
        <f>IFERROR(IF(HL57&gt;=5,VLOOKUP(HL57,Brutos!$K$3:$AE$10,MATCH(HK57,Brutos!$K$3:$AE$3,0),0),0),"")</f>
        <v/>
      </c>
      <c r="HN57" s="64"/>
      <c r="HO57" s="64"/>
      <c r="HP57" s="74" t="str">
        <f t="shared" si="37"/>
        <v/>
      </c>
      <c r="HQ57" s="66"/>
      <c r="HR57" s="58"/>
      <c r="HS57" s="58"/>
      <c r="HT57" s="58"/>
      <c r="HU57" s="63">
        <v>15</v>
      </c>
      <c r="HV57" s="64" t="s">
        <v>144</v>
      </c>
      <c r="HW57" s="64" t="s">
        <v>144</v>
      </c>
      <c r="HX57" s="65"/>
      <c r="HY57" s="64"/>
      <c r="HZ57" s="64"/>
      <c r="IA57" s="65" t="s">
        <v>144</v>
      </c>
      <c r="IB57" s="65" t="str">
        <f>IFERROR(IF(IA57&gt;=5,VLOOKUP(IA57,Brutos!$K$3:$AE$10,MATCH(HZ57,Brutos!$K$3:$AE$3,0),0),0),"")</f>
        <v/>
      </c>
      <c r="IC57" s="64"/>
      <c r="ID57" s="64"/>
      <c r="IE57" s="74" t="str">
        <f t="shared" si="38"/>
        <v/>
      </c>
      <c r="IF57" s="66"/>
      <c r="IG57" s="58"/>
      <c r="IH57" s="58"/>
      <c r="II57" s="58"/>
      <c r="IJ57" s="63">
        <v>15</v>
      </c>
      <c r="IK57" s="64" t="s">
        <v>144</v>
      </c>
      <c r="IL57" s="64" t="s">
        <v>144</v>
      </c>
      <c r="IM57" s="65"/>
      <c r="IN57" s="64"/>
      <c r="IO57" s="64"/>
      <c r="IP57" s="65" t="s">
        <v>144</v>
      </c>
      <c r="IQ57" s="65" t="str">
        <f>IFERROR(IF(IP57&gt;=5,VLOOKUP(IP57,Brutos!$K$3:$AE$10,MATCH(IO57,Brutos!$K$3:$AE$3,0),0),0),"")</f>
        <v/>
      </c>
      <c r="IR57" s="64"/>
      <c r="IS57" s="64"/>
      <c r="IT57" s="74" t="str">
        <f t="shared" si="39"/>
        <v/>
      </c>
      <c r="IU57" s="66"/>
      <c r="IV57" s="58"/>
      <c r="IW57" s="58"/>
      <c r="IX57" s="58"/>
      <c r="IY57" s="63">
        <v>15</v>
      </c>
      <c r="IZ57" s="64" t="s">
        <v>144</v>
      </c>
      <c r="JA57" s="64" t="s">
        <v>144</v>
      </c>
      <c r="JB57" s="65"/>
      <c r="JC57" s="64"/>
      <c r="JD57" s="64"/>
      <c r="JE57" s="65" t="s">
        <v>144</v>
      </c>
      <c r="JF57" s="65" t="str">
        <f>IFERROR(IF(JE57&gt;=5,VLOOKUP(JE57,Brutos!$K$3:$AE$10,MATCH(JD57,Brutos!$K$3:$AE$3,0),0),0),"")</f>
        <v/>
      </c>
      <c r="JG57" s="64"/>
      <c r="JH57" s="64"/>
      <c r="JI57" s="74" t="str">
        <f t="shared" si="40"/>
        <v/>
      </c>
      <c r="JJ57" s="66"/>
      <c r="JK57" s="58"/>
      <c r="JL57" s="58"/>
      <c r="JM57" s="58"/>
      <c r="JN57" s="63">
        <v>15</v>
      </c>
      <c r="JO57" s="64" t="s">
        <v>144</v>
      </c>
      <c r="JP57" s="64" t="s">
        <v>144</v>
      </c>
      <c r="JQ57" s="65"/>
      <c r="JR57" s="64"/>
      <c r="JS57" s="64"/>
      <c r="JT57" s="65" t="s">
        <v>144</v>
      </c>
      <c r="JU57" s="65" t="str">
        <f>IFERROR(IF(JT57&gt;=5,VLOOKUP(JT57,Brutos!$K$3:$AE$10,MATCH(JS57,Brutos!$K$3:$AE$3,0),0),0),"")</f>
        <v/>
      </c>
      <c r="JV57" s="64"/>
      <c r="JW57" s="64"/>
      <c r="JX57" s="74" t="str">
        <f t="shared" si="41"/>
        <v/>
      </c>
      <c r="JY57" s="66"/>
      <c r="JZ57" s="58"/>
      <c r="KA57" s="58"/>
      <c r="KB57" s="58"/>
      <c r="KC57" s="63">
        <v>15</v>
      </c>
      <c r="KD57" s="64" t="s">
        <v>144</v>
      </c>
      <c r="KE57" s="64" t="s">
        <v>144</v>
      </c>
      <c r="KF57" s="65"/>
      <c r="KG57" s="64"/>
      <c r="KH57" s="64"/>
      <c r="KI57" s="65" t="s">
        <v>144</v>
      </c>
      <c r="KJ57" s="65" t="str">
        <f>IFERROR(IF(KI57&gt;=5,VLOOKUP(KI57,Brutos!$K$3:$AE$10,MATCH(KH57,Brutos!$K$3:$AE$3,0),0),0),"")</f>
        <v/>
      </c>
      <c r="KK57" s="64"/>
      <c r="KL57" s="64"/>
      <c r="KM57" s="74" t="str">
        <f t="shared" si="42"/>
        <v/>
      </c>
      <c r="KN57" s="66"/>
      <c r="KO57" s="58"/>
      <c r="KP57" s="58"/>
      <c r="KQ57" s="58"/>
      <c r="KR57" s="63">
        <v>15</v>
      </c>
      <c r="KS57" s="64" t="s">
        <v>144</v>
      </c>
      <c r="KT57" s="64" t="s">
        <v>144</v>
      </c>
      <c r="KU57" s="65"/>
      <c r="KV57" s="64"/>
      <c r="KW57" s="64"/>
      <c r="KX57" s="65" t="s">
        <v>144</v>
      </c>
      <c r="KY57" s="65" t="str">
        <f>IFERROR(IF(KX57&gt;=5,VLOOKUP(KX57,Brutos!$K$3:$AE$10,MATCH(KW57,Brutos!$K$3:$AE$3,0),0),0),"")</f>
        <v/>
      </c>
      <c r="KZ57" s="64"/>
      <c r="LA57" s="64"/>
      <c r="LB57" s="74" t="str">
        <f t="shared" si="43"/>
        <v/>
      </c>
      <c r="LC57" s="66"/>
      <c r="LD57" s="347"/>
      <c r="LE57" s="58"/>
      <c r="LF57" s="58"/>
      <c r="LG57" s="63">
        <v>15</v>
      </c>
      <c r="LH57" s="64" t="s">
        <v>144</v>
      </c>
      <c r="LI57" s="64" t="s">
        <v>144</v>
      </c>
      <c r="LJ57" s="65"/>
      <c r="LK57" s="64"/>
      <c r="LL57" s="64"/>
      <c r="LM57" s="65" t="s">
        <v>144</v>
      </c>
      <c r="LN57" s="65" t="str">
        <f>IFERROR(IF(LM57&gt;=5,VLOOKUP(LM57,Brutos!$K$3:$AE$10,MATCH(LL57,Brutos!$K$3:$AE$3,0),0),0),"")</f>
        <v/>
      </c>
      <c r="LO57" s="64"/>
      <c r="LP57" s="64"/>
      <c r="LQ57" s="74" t="str">
        <f t="shared" si="44"/>
        <v/>
      </c>
      <c r="LR57" s="66"/>
      <c r="LS57" s="347"/>
      <c r="LT57" s="58"/>
      <c r="LU57" s="58"/>
      <c r="LV57" s="63">
        <v>15</v>
      </c>
      <c r="LW57" s="64" t="s">
        <v>144</v>
      </c>
      <c r="LX57" s="64" t="s">
        <v>144</v>
      </c>
      <c r="LY57" s="65"/>
      <c r="LZ57" s="64"/>
      <c r="MA57" s="64"/>
      <c r="MB57" s="65" t="s">
        <v>144</v>
      </c>
      <c r="MC57" s="65" t="str">
        <f>IFERROR(IF(MB57&gt;=5,VLOOKUP(MB57,Brutos!$K$3:$AE$10,MATCH(MA57,Brutos!$K$3:$AE$3,0),0),0),"")</f>
        <v/>
      </c>
      <c r="MD57" s="64"/>
      <c r="ME57" s="64"/>
      <c r="MF57" s="74" t="str">
        <f t="shared" si="45"/>
        <v/>
      </c>
      <c r="MG57" s="66"/>
      <c r="MH57" s="347"/>
      <c r="MI57" s="58"/>
      <c r="MJ57" s="58"/>
      <c r="MK57" s="489">
        <v>15</v>
      </c>
      <c r="ML57" s="490" t="s">
        <v>144</v>
      </c>
      <c r="MM57" s="490" t="s">
        <v>144</v>
      </c>
      <c r="MN57" s="491"/>
      <c r="MO57" s="490"/>
      <c r="MP57" s="490"/>
      <c r="MQ57" s="491" t="s">
        <v>144</v>
      </c>
      <c r="MR57" s="491"/>
      <c r="MS57" s="490"/>
      <c r="MT57" s="490"/>
      <c r="MU57" s="493"/>
      <c r="MV57" s="494"/>
      <c r="MW57" s="347"/>
    </row>
    <row r="58" spans="1:361">
      <c r="A58" s="347"/>
      <c r="B58" s="58"/>
      <c r="C58" s="58"/>
      <c r="D58" s="63">
        <v>16</v>
      </c>
      <c r="E58" s="64" t="s">
        <v>144</v>
      </c>
      <c r="F58" s="64" t="s">
        <v>144</v>
      </c>
      <c r="G58" s="65"/>
      <c r="H58" s="64"/>
      <c r="I58" s="64"/>
      <c r="J58" s="65" t="s">
        <v>144</v>
      </c>
      <c r="K58" s="65" t="str">
        <f>IFERROR(IF(J58&gt;=5,VLOOKUP(J58,Brutos!$K$3:$AE$10,MATCH(I58,Brutos!$K$3:$AE$3,0),0),0),"")</f>
        <v/>
      </c>
      <c r="L58" s="64"/>
      <c r="M58" s="64"/>
      <c r="N58" s="74" t="str">
        <f t="shared" si="23"/>
        <v/>
      </c>
      <c r="O58" s="66"/>
      <c r="P58" s="58"/>
      <c r="Q58" s="58"/>
      <c r="R58" s="58"/>
      <c r="S58" s="63">
        <v>16</v>
      </c>
      <c r="T58" s="64" t="s">
        <v>144</v>
      </c>
      <c r="U58" s="64" t="s">
        <v>144</v>
      </c>
      <c r="V58" s="65"/>
      <c r="W58" s="64"/>
      <c r="X58" s="64"/>
      <c r="Y58" s="65" t="s">
        <v>144</v>
      </c>
      <c r="Z58" s="65" t="str">
        <f>IFERROR(IF(Y58&gt;=5,VLOOKUP(Y58,Brutos!$K$3:$AE$10,MATCH(X58,Brutos!$K$3:$AE$3,0),0),0),"")</f>
        <v/>
      </c>
      <c r="AA58" s="64"/>
      <c r="AB58" s="64"/>
      <c r="AC58" s="74" t="str">
        <f t="shared" si="24"/>
        <v/>
      </c>
      <c r="AD58" s="66"/>
      <c r="AE58" s="58"/>
      <c r="AF58" s="58"/>
      <c r="AG58" s="58"/>
      <c r="AH58" s="63">
        <v>16</v>
      </c>
      <c r="AI58" s="64" t="s">
        <v>144</v>
      </c>
      <c r="AJ58" s="64" t="s">
        <v>144</v>
      </c>
      <c r="AK58" s="65"/>
      <c r="AL58" s="64"/>
      <c r="AM58" s="64"/>
      <c r="AN58" s="65" t="s">
        <v>144</v>
      </c>
      <c r="AO58" s="65" t="str">
        <f>IFERROR(IF(AN58&gt;=5,VLOOKUP(AN58,Brutos!$K$3:$AE$10,MATCH(AM58,Brutos!$K$3:$AE$3,0),0),0),"")</f>
        <v/>
      </c>
      <c r="AP58" s="64"/>
      <c r="AQ58" s="64"/>
      <c r="AR58" s="74" t="str">
        <f t="shared" si="25"/>
        <v/>
      </c>
      <c r="AS58" s="66"/>
      <c r="AT58" s="58"/>
      <c r="AU58" s="58"/>
      <c r="AV58" s="58"/>
      <c r="AW58" s="63">
        <v>16</v>
      </c>
      <c r="AX58" s="64" t="s">
        <v>144</v>
      </c>
      <c r="AY58" s="64" t="s">
        <v>144</v>
      </c>
      <c r="AZ58" s="65"/>
      <c r="BA58" s="64"/>
      <c r="BB58" s="64"/>
      <c r="BC58" s="65" t="s">
        <v>144</v>
      </c>
      <c r="BD58" s="65" t="str">
        <f>IFERROR(IF(BC58&gt;=5,VLOOKUP(BC58,Brutos!$K$3:$AE$10,MATCH(BB58,Brutos!$K$3:$AE$3,0),0),0),"")</f>
        <v/>
      </c>
      <c r="BE58" s="64"/>
      <c r="BF58" s="64"/>
      <c r="BG58" s="74" t="str">
        <f t="shared" si="26"/>
        <v/>
      </c>
      <c r="BH58" s="66"/>
      <c r="BI58" s="58"/>
      <c r="BJ58" s="58"/>
      <c r="BK58" s="58"/>
      <c r="BL58" s="63">
        <v>16</v>
      </c>
      <c r="BM58" s="64" t="s">
        <v>144</v>
      </c>
      <c r="BN58" s="64" t="s">
        <v>144</v>
      </c>
      <c r="BO58" s="65"/>
      <c r="BP58" s="64"/>
      <c r="BQ58" s="64"/>
      <c r="BR58" s="65" t="s">
        <v>144</v>
      </c>
      <c r="BS58" s="65" t="str">
        <f>IFERROR(IF(BR58&gt;=5,VLOOKUP(BR58,Brutos!$K$3:$AE$10,MATCH(BQ58,Brutos!$K$3:$AE$3,0),0),0),"")</f>
        <v/>
      </c>
      <c r="BT58" s="64"/>
      <c r="BU58" s="64"/>
      <c r="BV58" s="74" t="str">
        <f t="shared" si="27"/>
        <v/>
      </c>
      <c r="BW58" s="66"/>
      <c r="BX58" s="58"/>
      <c r="BY58" s="58"/>
      <c r="BZ58" s="58"/>
      <c r="CA58" s="63">
        <v>16</v>
      </c>
      <c r="CB58" s="64" t="s">
        <v>144</v>
      </c>
      <c r="CC58" s="64" t="s">
        <v>144</v>
      </c>
      <c r="CD58" s="65"/>
      <c r="CE58" s="64"/>
      <c r="CF58" s="64"/>
      <c r="CG58" s="65" t="s">
        <v>144</v>
      </c>
      <c r="CH58" s="65" t="str">
        <f>IFERROR(IF(CG58&gt;=5,VLOOKUP(CG58,Brutos!$K$3:$AE$10,MATCH(CF58,Brutos!$K$3:$AE$3,0),0),0),"")</f>
        <v/>
      </c>
      <c r="CI58" s="64"/>
      <c r="CJ58" s="64"/>
      <c r="CK58" s="74" t="str">
        <f t="shared" si="28"/>
        <v/>
      </c>
      <c r="CL58" s="66"/>
      <c r="CM58" s="58"/>
      <c r="CN58" s="58"/>
      <c r="CO58" s="58"/>
      <c r="CP58" s="63">
        <v>16</v>
      </c>
      <c r="CQ58" s="64" t="s">
        <v>144</v>
      </c>
      <c r="CR58" s="64" t="s">
        <v>144</v>
      </c>
      <c r="CS58" s="65"/>
      <c r="CT58" s="64"/>
      <c r="CU58" s="64"/>
      <c r="CV58" s="65" t="s">
        <v>144</v>
      </c>
      <c r="CW58" s="65" t="str">
        <f>IFERROR(IF(CV58&gt;=5,VLOOKUP(CV58,Brutos!$K$3:$AE$10,MATCH(CU58,Brutos!$K$3:$AE$3,0),0),0),"")</f>
        <v/>
      </c>
      <c r="CX58" s="64"/>
      <c r="CY58" s="64"/>
      <c r="CZ58" s="74" t="str">
        <f t="shared" si="29"/>
        <v/>
      </c>
      <c r="DA58" s="66"/>
      <c r="DB58" s="58"/>
      <c r="DC58" s="58"/>
      <c r="DD58" s="58"/>
      <c r="DE58" s="63">
        <v>16</v>
      </c>
      <c r="DF58" s="64" t="s">
        <v>144</v>
      </c>
      <c r="DG58" s="64" t="s">
        <v>144</v>
      </c>
      <c r="DH58" s="65"/>
      <c r="DI58" s="64"/>
      <c r="DJ58" s="64"/>
      <c r="DK58" s="65" t="s">
        <v>144</v>
      </c>
      <c r="DL58" s="65" t="str">
        <f>IFERROR(IF(DK58&gt;=5,VLOOKUP(DK58,Brutos!$K$3:$AE$10,MATCH(DJ58,Brutos!$K$3:$AE$3,0),0),0),"")</f>
        <v/>
      </c>
      <c r="DM58" s="64"/>
      <c r="DN58" s="64"/>
      <c r="DO58" s="74" t="str">
        <f t="shared" si="30"/>
        <v/>
      </c>
      <c r="DP58" s="66"/>
      <c r="DQ58" s="58"/>
      <c r="DR58" s="58"/>
      <c r="DS58" s="58"/>
      <c r="DT58" s="63">
        <v>16</v>
      </c>
      <c r="DU58" s="64" t="s">
        <v>144</v>
      </c>
      <c r="DV58" s="64" t="s">
        <v>144</v>
      </c>
      <c r="DW58" s="65"/>
      <c r="DX58" s="64"/>
      <c r="DY58" s="64"/>
      <c r="DZ58" s="65" t="s">
        <v>144</v>
      </c>
      <c r="EA58" s="65" t="str">
        <f>IFERROR(IF(DZ58&gt;=5,VLOOKUP(DZ58,Brutos!$K$3:$AE$10,MATCH(DY58,Brutos!$K$3:$AE$3,0),0),0),"")</f>
        <v/>
      </c>
      <c r="EB58" s="64"/>
      <c r="EC58" s="64"/>
      <c r="ED58" s="74" t="str">
        <f t="shared" si="31"/>
        <v/>
      </c>
      <c r="EE58" s="66"/>
      <c r="EF58" s="58"/>
      <c r="EG58" s="58"/>
      <c r="EH58" s="58"/>
      <c r="EI58" s="63">
        <v>16</v>
      </c>
      <c r="EJ58" s="64" t="s">
        <v>144</v>
      </c>
      <c r="EK58" s="64" t="s">
        <v>144</v>
      </c>
      <c r="EL58" s="65"/>
      <c r="EM58" s="64"/>
      <c r="EN58" s="64"/>
      <c r="EO58" s="65" t="s">
        <v>144</v>
      </c>
      <c r="EP58" s="65" t="str">
        <f>IFERROR(IF(EO58&gt;=5,VLOOKUP(EO58,Brutos!$K$3:$AE$10,MATCH(EN58,Brutos!$K$3:$AE$3,0),0),0),"")</f>
        <v/>
      </c>
      <c r="EQ58" s="64"/>
      <c r="ER58" s="64"/>
      <c r="ES58" s="74" t="str">
        <f t="shared" si="32"/>
        <v/>
      </c>
      <c r="ET58" s="66"/>
      <c r="EU58" s="58"/>
      <c r="EV58" s="58"/>
      <c r="EW58" s="58"/>
      <c r="EX58" s="63">
        <v>16</v>
      </c>
      <c r="EY58" s="64" t="s">
        <v>144</v>
      </c>
      <c r="EZ58" s="64" t="s">
        <v>144</v>
      </c>
      <c r="FA58" s="65"/>
      <c r="FB58" s="64"/>
      <c r="FC58" s="64"/>
      <c r="FD58" s="65" t="s">
        <v>144</v>
      </c>
      <c r="FE58" s="65" t="str">
        <f>IFERROR(IF(FD58&gt;=5,VLOOKUP(FD58,Brutos!$K$3:$AE$10,MATCH(FC58,Brutos!$K$3:$AE$3,0),0),0),"")</f>
        <v/>
      </c>
      <c r="FF58" s="64"/>
      <c r="FG58" s="64"/>
      <c r="FH58" s="74" t="str">
        <f t="shared" si="33"/>
        <v/>
      </c>
      <c r="FI58" s="66"/>
      <c r="FJ58" s="58"/>
      <c r="FK58" s="58"/>
      <c r="FL58" s="58"/>
      <c r="FM58" s="63">
        <v>16</v>
      </c>
      <c r="FN58" s="64" t="s">
        <v>144</v>
      </c>
      <c r="FO58" s="64" t="s">
        <v>144</v>
      </c>
      <c r="FP58" s="65"/>
      <c r="FQ58" s="64"/>
      <c r="FR58" s="64"/>
      <c r="FS58" s="65" t="s">
        <v>144</v>
      </c>
      <c r="FT58" s="65" t="str">
        <f>IFERROR(IF(FS58&gt;=5,VLOOKUP(FS58,Brutos!$K$3:$AE$10,MATCH(FR58,Brutos!$K$3:$AE$3,0),0),0),"")</f>
        <v/>
      </c>
      <c r="FU58" s="64"/>
      <c r="FV58" s="64"/>
      <c r="FW58" s="74" t="str">
        <f t="shared" si="34"/>
        <v/>
      </c>
      <c r="FX58" s="66"/>
      <c r="FY58" s="58"/>
      <c r="FZ58" s="58"/>
      <c r="GA58" s="58"/>
      <c r="GB58" s="63">
        <v>16</v>
      </c>
      <c r="GC58" s="64" t="s">
        <v>144</v>
      </c>
      <c r="GD58" s="64" t="s">
        <v>144</v>
      </c>
      <c r="GE58" s="65"/>
      <c r="GF58" s="64"/>
      <c r="GG58" s="64"/>
      <c r="GH58" s="65" t="s">
        <v>144</v>
      </c>
      <c r="GI58" s="65" t="str">
        <f>IFERROR(IF(GH58&gt;=5,VLOOKUP(GH58,Brutos!$K$3:$AE$10,MATCH(GG58,Brutos!$K$3:$AE$3,0),0),0),"")</f>
        <v/>
      </c>
      <c r="GJ58" s="64"/>
      <c r="GK58" s="64"/>
      <c r="GL58" s="74" t="str">
        <f t="shared" si="35"/>
        <v/>
      </c>
      <c r="GM58" s="66"/>
      <c r="GN58" s="58"/>
      <c r="GO58" s="58"/>
      <c r="GP58" s="58"/>
      <c r="GQ58" s="63">
        <v>16</v>
      </c>
      <c r="GR58" s="64" t="s">
        <v>144</v>
      </c>
      <c r="GS58" s="64" t="s">
        <v>144</v>
      </c>
      <c r="GT58" s="65"/>
      <c r="GU58" s="64"/>
      <c r="GV58" s="64"/>
      <c r="GW58" s="65" t="s">
        <v>144</v>
      </c>
      <c r="GX58" s="65" t="str">
        <f>IFERROR(IF(GW58&gt;=5,VLOOKUP(GW58,Brutos!$K$3:$AE$10,MATCH(GV58,Brutos!$K$3:$AE$3,0),0),0),"")</f>
        <v/>
      </c>
      <c r="GY58" s="64"/>
      <c r="GZ58" s="64"/>
      <c r="HA58" s="74" t="str">
        <f t="shared" si="36"/>
        <v/>
      </c>
      <c r="HB58" s="66"/>
      <c r="HC58" s="58"/>
      <c r="HD58" s="58"/>
      <c r="HE58" s="58"/>
      <c r="HF58" s="63">
        <v>16</v>
      </c>
      <c r="HG58" s="64" t="s">
        <v>144</v>
      </c>
      <c r="HH58" s="64" t="s">
        <v>144</v>
      </c>
      <c r="HI58" s="65"/>
      <c r="HJ58" s="64"/>
      <c r="HK58" s="64"/>
      <c r="HL58" s="65" t="s">
        <v>144</v>
      </c>
      <c r="HM58" s="65" t="str">
        <f>IFERROR(IF(HL58&gt;=5,VLOOKUP(HL58,Brutos!$K$3:$AE$10,MATCH(HK58,Brutos!$K$3:$AE$3,0),0),0),"")</f>
        <v/>
      </c>
      <c r="HN58" s="64"/>
      <c r="HO58" s="64"/>
      <c r="HP58" s="74" t="str">
        <f t="shared" si="37"/>
        <v/>
      </c>
      <c r="HQ58" s="66"/>
      <c r="HR58" s="58"/>
      <c r="HS58" s="58"/>
      <c r="HT58" s="58"/>
      <c r="HU58" s="63">
        <v>16</v>
      </c>
      <c r="HV58" s="64" t="s">
        <v>144</v>
      </c>
      <c r="HW58" s="64" t="s">
        <v>144</v>
      </c>
      <c r="HX58" s="65"/>
      <c r="HY58" s="64"/>
      <c r="HZ58" s="64"/>
      <c r="IA58" s="65" t="s">
        <v>144</v>
      </c>
      <c r="IB58" s="65" t="str">
        <f>IFERROR(IF(IA58&gt;=5,VLOOKUP(IA58,Brutos!$K$3:$AE$10,MATCH(HZ58,Brutos!$K$3:$AE$3,0),0),0),"")</f>
        <v/>
      </c>
      <c r="IC58" s="64"/>
      <c r="ID58" s="64"/>
      <c r="IE58" s="74" t="str">
        <f t="shared" si="38"/>
        <v/>
      </c>
      <c r="IF58" s="66"/>
      <c r="IG58" s="58"/>
      <c r="IH58" s="58"/>
      <c r="II58" s="58"/>
      <c r="IJ58" s="63">
        <v>16</v>
      </c>
      <c r="IK58" s="64" t="s">
        <v>144</v>
      </c>
      <c r="IL58" s="64" t="s">
        <v>144</v>
      </c>
      <c r="IM58" s="65"/>
      <c r="IN58" s="64"/>
      <c r="IO58" s="64"/>
      <c r="IP58" s="65" t="s">
        <v>144</v>
      </c>
      <c r="IQ58" s="65" t="str">
        <f>IFERROR(IF(IP58&gt;=5,VLOOKUP(IP58,Brutos!$K$3:$AE$10,MATCH(IO58,Brutos!$K$3:$AE$3,0),0),0),"")</f>
        <v/>
      </c>
      <c r="IR58" s="64"/>
      <c r="IS58" s="64"/>
      <c r="IT58" s="74" t="str">
        <f t="shared" si="39"/>
        <v/>
      </c>
      <c r="IU58" s="66"/>
      <c r="IV58" s="58"/>
      <c r="IW58" s="58"/>
      <c r="IX58" s="58"/>
      <c r="IY58" s="63">
        <v>16</v>
      </c>
      <c r="IZ58" s="64" t="s">
        <v>144</v>
      </c>
      <c r="JA58" s="64" t="s">
        <v>144</v>
      </c>
      <c r="JB58" s="65"/>
      <c r="JC58" s="64"/>
      <c r="JD58" s="64"/>
      <c r="JE58" s="65" t="s">
        <v>144</v>
      </c>
      <c r="JF58" s="65" t="str">
        <f>IFERROR(IF(JE58&gt;=5,VLOOKUP(JE58,Brutos!$K$3:$AE$10,MATCH(JD58,Brutos!$K$3:$AE$3,0),0),0),"")</f>
        <v/>
      </c>
      <c r="JG58" s="64"/>
      <c r="JH58" s="64"/>
      <c r="JI58" s="74" t="str">
        <f t="shared" si="40"/>
        <v/>
      </c>
      <c r="JJ58" s="66"/>
      <c r="JK58" s="58"/>
      <c r="JL58" s="58"/>
      <c r="JM58" s="58"/>
      <c r="JN58" s="63">
        <v>16</v>
      </c>
      <c r="JO58" s="64" t="s">
        <v>144</v>
      </c>
      <c r="JP58" s="64" t="s">
        <v>144</v>
      </c>
      <c r="JQ58" s="65"/>
      <c r="JR58" s="64"/>
      <c r="JS58" s="64"/>
      <c r="JT58" s="65" t="s">
        <v>144</v>
      </c>
      <c r="JU58" s="65" t="str">
        <f>IFERROR(IF(JT58&gt;=5,VLOOKUP(JT58,Brutos!$K$3:$AE$10,MATCH(JS58,Brutos!$K$3:$AE$3,0),0),0),"")</f>
        <v/>
      </c>
      <c r="JV58" s="64"/>
      <c r="JW58" s="64"/>
      <c r="JX58" s="74" t="str">
        <f t="shared" si="41"/>
        <v/>
      </c>
      <c r="JY58" s="66"/>
      <c r="JZ58" s="58"/>
      <c r="KA58" s="58"/>
      <c r="KB58" s="58"/>
      <c r="KC58" s="63">
        <v>16</v>
      </c>
      <c r="KD58" s="64" t="s">
        <v>144</v>
      </c>
      <c r="KE58" s="64" t="s">
        <v>144</v>
      </c>
      <c r="KF58" s="65"/>
      <c r="KG58" s="64"/>
      <c r="KH58" s="64"/>
      <c r="KI58" s="65" t="s">
        <v>144</v>
      </c>
      <c r="KJ58" s="65" t="str">
        <f>IFERROR(IF(KI58&gt;=5,VLOOKUP(KI58,Brutos!$K$3:$AE$10,MATCH(KH58,Brutos!$K$3:$AE$3,0),0),0),"")</f>
        <v/>
      </c>
      <c r="KK58" s="64"/>
      <c r="KL58" s="64"/>
      <c r="KM58" s="74" t="str">
        <f t="shared" si="42"/>
        <v/>
      </c>
      <c r="KN58" s="66"/>
      <c r="KO58" s="58"/>
      <c r="KP58" s="58"/>
      <c r="KQ58" s="58"/>
      <c r="KR58" s="63">
        <v>16</v>
      </c>
      <c r="KS58" s="64" t="s">
        <v>144</v>
      </c>
      <c r="KT58" s="64" t="s">
        <v>144</v>
      </c>
      <c r="KU58" s="65"/>
      <c r="KV58" s="64"/>
      <c r="KW58" s="64"/>
      <c r="KX58" s="65" t="s">
        <v>144</v>
      </c>
      <c r="KY58" s="65" t="str">
        <f>IFERROR(IF(KX58&gt;=5,VLOOKUP(KX58,Brutos!$K$3:$AE$10,MATCH(KW58,Brutos!$K$3:$AE$3,0),0),0),"")</f>
        <v/>
      </c>
      <c r="KZ58" s="64"/>
      <c r="LA58" s="64"/>
      <c r="LB58" s="74" t="str">
        <f t="shared" si="43"/>
        <v/>
      </c>
      <c r="LC58" s="66"/>
      <c r="LD58" s="347"/>
      <c r="LE58" s="58"/>
      <c r="LF58" s="58"/>
      <c r="LG58" s="63">
        <v>16</v>
      </c>
      <c r="LH58" s="64" t="s">
        <v>144</v>
      </c>
      <c r="LI58" s="64" t="s">
        <v>144</v>
      </c>
      <c r="LJ58" s="65"/>
      <c r="LK58" s="64"/>
      <c r="LL58" s="64"/>
      <c r="LM58" s="65" t="s">
        <v>144</v>
      </c>
      <c r="LN58" s="65" t="str">
        <f>IFERROR(IF(LM58&gt;=5,VLOOKUP(LM58,Brutos!$K$3:$AE$10,MATCH(LL58,Brutos!$K$3:$AE$3,0),0),0),"")</f>
        <v/>
      </c>
      <c r="LO58" s="64"/>
      <c r="LP58" s="64"/>
      <c r="LQ58" s="74" t="str">
        <f t="shared" si="44"/>
        <v/>
      </c>
      <c r="LR58" s="66"/>
      <c r="LS58" s="347"/>
      <c r="LT58" s="58"/>
      <c r="LU58" s="58"/>
      <c r="LV58" s="63">
        <v>16</v>
      </c>
      <c r="LW58" s="64" t="s">
        <v>144</v>
      </c>
      <c r="LX58" s="64" t="s">
        <v>144</v>
      </c>
      <c r="LY58" s="65"/>
      <c r="LZ58" s="64"/>
      <c r="MA58" s="64"/>
      <c r="MB58" s="65" t="s">
        <v>144</v>
      </c>
      <c r="MC58" s="65" t="str">
        <f>IFERROR(IF(MB58&gt;=5,VLOOKUP(MB58,Brutos!$K$3:$AE$10,MATCH(MA58,Brutos!$K$3:$AE$3,0),0),0),"")</f>
        <v/>
      </c>
      <c r="MD58" s="64"/>
      <c r="ME58" s="64"/>
      <c r="MF58" s="74" t="str">
        <f t="shared" si="45"/>
        <v/>
      </c>
      <c r="MG58" s="66"/>
      <c r="MH58" s="347"/>
      <c r="MI58" s="58"/>
      <c r="MJ58" s="58"/>
      <c r="MK58" s="489">
        <v>16</v>
      </c>
      <c r="ML58" s="490" t="s">
        <v>144</v>
      </c>
      <c r="MM58" s="490" t="s">
        <v>144</v>
      </c>
      <c r="MN58" s="491"/>
      <c r="MO58" s="490"/>
      <c r="MP58" s="490"/>
      <c r="MQ58" s="491" t="s">
        <v>144</v>
      </c>
      <c r="MR58" s="491"/>
      <c r="MS58" s="490"/>
      <c r="MT58" s="490"/>
      <c r="MU58" s="493"/>
      <c r="MV58" s="494"/>
      <c r="MW58" s="347"/>
    </row>
    <row r="59" spans="1:361">
      <c r="A59" s="347"/>
      <c r="B59" s="58"/>
      <c r="C59" s="58"/>
      <c r="D59" s="63">
        <v>17</v>
      </c>
      <c r="E59" s="64" t="s">
        <v>144</v>
      </c>
      <c r="F59" s="64" t="s">
        <v>144</v>
      </c>
      <c r="G59" s="65"/>
      <c r="H59" s="64"/>
      <c r="I59" s="64"/>
      <c r="J59" s="65" t="s">
        <v>144</v>
      </c>
      <c r="K59" s="65" t="str">
        <f>IFERROR(IF(J59&gt;=5,VLOOKUP(J59,Brutos!$K$3:$AE$10,MATCH(I59,Brutos!$K$3:$AE$3,0),0),0),"")</f>
        <v/>
      </c>
      <c r="L59" s="64"/>
      <c r="M59" s="64"/>
      <c r="N59" s="74" t="str">
        <f t="shared" si="23"/>
        <v/>
      </c>
      <c r="O59" s="66"/>
      <c r="P59" s="58"/>
      <c r="Q59" s="58"/>
      <c r="R59" s="58"/>
      <c r="S59" s="63">
        <v>17</v>
      </c>
      <c r="T59" s="64" t="s">
        <v>144</v>
      </c>
      <c r="U59" s="64" t="s">
        <v>144</v>
      </c>
      <c r="V59" s="65"/>
      <c r="W59" s="64"/>
      <c r="X59" s="64"/>
      <c r="Y59" s="65" t="s">
        <v>144</v>
      </c>
      <c r="Z59" s="65" t="str">
        <f>IFERROR(IF(Y59&gt;=5,VLOOKUP(Y59,Brutos!$K$3:$AE$10,MATCH(X59,Brutos!$K$3:$AE$3,0),0),0),"")</f>
        <v/>
      </c>
      <c r="AA59" s="64"/>
      <c r="AB59" s="64"/>
      <c r="AC59" s="74" t="str">
        <f t="shared" si="24"/>
        <v/>
      </c>
      <c r="AD59" s="66"/>
      <c r="AE59" s="58"/>
      <c r="AF59" s="58"/>
      <c r="AG59" s="58"/>
      <c r="AH59" s="63">
        <v>17</v>
      </c>
      <c r="AI59" s="64" t="s">
        <v>144</v>
      </c>
      <c r="AJ59" s="64" t="s">
        <v>144</v>
      </c>
      <c r="AK59" s="65"/>
      <c r="AL59" s="64"/>
      <c r="AM59" s="64"/>
      <c r="AN59" s="65" t="s">
        <v>144</v>
      </c>
      <c r="AO59" s="65" t="str">
        <f>IFERROR(IF(AN59&gt;=5,VLOOKUP(AN59,Brutos!$K$3:$AE$10,MATCH(AM59,Brutos!$K$3:$AE$3,0),0),0),"")</f>
        <v/>
      </c>
      <c r="AP59" s="64"/>
      <c r="AQ59" s="64"/>
      <c r="AR59" s="74" t="str">
        <f t="shared" si="25"/>
        <v/>
      </c>
      <c r="AS59" s="66"/>
      <c r="AT59" s="58"/>
      <c r="AU59" s="58"/>
      <c r="AV59" s="58"/>
      <c r="AW59" s="63">
        <v>17</v>
      </c>
      <c r="AX59" s="64" t="s">
        <v>144</v>
      </c>
      <c r="AY59" s="64" t="s">
        <v>144</v>
      </c>
      <c r="AZ59" s="65"/>
      <c r="BA59" s="64"/>
      <c r="BB59" s="64"/>
      <c r="BC59" s="65" t="s">
        <v>144</v>
      </c>
      <c r="BD59" s="65" t="str">
        <f>IFERROR(IF(BC59&gt;=5,VLOOKUP(BC59,Brutos!$K$3:$AE$10,MATCH(BB59,Brutos!$K$3:$AE$3,0),0),0),"")</f>
        <v/>
      </c>
      <c r="BE59" s="64"/>
      <c r="BF59" s="64"/>
      <c r="BG59" s="74" t="str">
        <f t="shared" si="26"/>
        <v/>
      </c>
      <c r="BH59" s="66"/>
      <c r="BI59" s="58"/>
      <c r="BJ59" s="58"/>
      <c r="BK59" s="58"/>
      <c r="BL59" s="63">
        <v>17</v>
      </c>
      <c r="BM59" s="64" t="s">
        <v>144</v>
      </c>
      <c r="BN59" s="64" t="s">
        <v>144</v>
      </c>
      <c r="BO59" s="65"/>
      <c r="BP59" s="64"/>
      <c r="BQ59" s="64"/>
      <c r="BR59" s="65" t="s">
        <v>144</v>
      </c>
      <c r="BS59" s="65" t="str">
        <f>IFERROR(IF(BR59&gt;=5,VLOOKUP(BR59,Brutos!$K$3:$AE$10,MATCH(BQ59,Brutos!$K$3:$AE$3,0),0),0),"")</f>
        <v/>
      </c>
      <c r="BT59" s="64"/>
      <c r="BU59" s="64"/>
      <c r="BV59" s="74" t="str">
        <f t="shared" si="27"/>
        <v/>
      </c>
      <c r="BW59" s="66"/>
      <c r="BX59" s="58"/>
      <c r="BY59" s="58"/>
      <c r="BZ59" s="58"/>
      <c r="CA59" s="63">
        <v>17</v>
      </c>
      <c r="CB59" s="64" t="s">
        <v>144</v>
      </c>
      <c r="CC59" s="64" t="s">
        <v>144</v>
      </c>
      <c r="CD59" s="65"/>
      <c r="CE59" s="64"/>
      <c r="CF59" s="64"/>
      <c r="CG59" s="65" t="s">
        <v>144</v>
      </c>
      <c r="CH59" s="65" t="str">
        <f>IFERROR(IF(CG59&gt;=5,VLOOKUP(CG59,Brutos!$K$3:$AE$10,MATCH(CF59,Brutos!$K$3:$AE$3,0),0),0),"")</f>
        <v/>
      </c>
      <c r="CI59" s="64"/>
      <c r="CJ59" s="64"/>
      <c r="CK59" s="74" t="str">
        <f t="shared" si="28"/>
        <v/>
      </c>
      <c r="CL59" s="66"/>
      <c r="CM59" s="58"/>
      <c r="CN59" s="58"/>
      <c r="CO59" s="58"/>
      <c r="CP59" s="63">
        <v>17</v>
      </c>
      <c r="CQ59" s="64" t="s">
        <v>144</v>
      </c>
      <c r="CR59" s="64" t="s">
        <v>144</v>
      </c>
      <c r="CS59" s="65"/>
      <c r="CT59" s="64"/>
      <c r="CU59" s="64"/>
      <c r="CV59" s="65" t="s">
        <v>144</v>
      </c>
      <c r="CW59" s="65" t="str">
        <f>IFERROR(IF(CV59&gt;=5,VLOOKUP(CV59,Brutos!$K$3:$AE$10,MATCH(CU59,Brutos!$K$3:$AE$3,0),0),0),"")</f>
        <v/>
      </c>
      <c r="CX59" s="64"/>
      <c r="CY59" s="64"/>
      <c r="CZ59" s="74" t="str">
        <f t="shared" si="29"/>
        <v/>
      </c>
      <c r="DA59" s="66"/>
      <c r="DB59" s="58"/>
      <c r="DC59" s="58"/>
      <c r="DD59" s="58"/>
      <c r="DE59" s="63">
        <v>17</v>
      </c>
      <c r="DF59" s="64" t="s">
        <v>144</v>
      </c>
      <c r="DG59" s="64" t="s">
        <v>144</v>
      </c>
      <c r="DH59" s="65"/>
      <c r="DI59" s="64"/>
      <c r="DJ59" s="64"/>
      <c r="DK59" s="65" t="s">
        <v>144</v>
      </c>
      <c r="DL59" s="65" t="str">
        <f>IFERROR(IF(DK59&gt;=5,VLOOKUP(DK59,Brutos!$K$3:$AE$10,MATCH(DJ59,Brutos!$K$3:$AE$3,0),0),0),"")</f>
        <v/>
      </c>
      <c r="DM59" s="64"/>
      <c r="DN59" s="64"/>
      <c r="DO59" s="74" t="str">
        <f t="shared" si="30"/>
        <v/>
      </c>
      <c r="DP59" s="66"/>
      <c r="DQ59" s="58"/>
      <c r="DR59" s="58"/>
      <c r="DS59" s="58"/>
      <c r="DT59" s="63">
        <v>17</v>
      </c>
      <c r="DU59" s="64" t="s">
        <v>144</v>
      </c>
      <c r="DV59" s="64" t="s">
        <v>144</v>
      </c>
      <c r="DW59" s="65"/>
      <c r="DX59" s="64"/>
      <c r="DY59" s="64"/>
      <c r="DZ59" s="65" t="s">
        <v>144</v>
      </c>
      <c r="EA59" s="65" t="str">
        <f>IFERROR(IF(DZ59&gt;=5,VLOOKUP(DZ59,Brutos!$K$3:$AE$10,MATCH(DY59,Brutos!$K$3:$AE$3,0),0),0),"")</f>
        <v/>
      </c>
      <c r="EB59" s="64"/>
      <c r="EC59" s="64"/>
      <c r="ED59" s="74" t="str">
        <f t="shared" si="31"/>
        <v/>
      </c>
      <c r="EE59" s="66"/>
      <c r="EF59" s="58"/>
      <c r="EG59" s="58"/>
      <c r="EH59" s="58"/>
      <c r="EI59" s="63">
        <v>17</v>
      </c>
      <c r="EJ59" s="64" t="s">
        <v>144</v>
      </c>
      <c r="EK59" s="64" t="s">
        <v>144</v>
      </c>
      <c r="EL59" s="65"/>
      <c r="EM59" s="64"/>
      <c r="EN59" s="64"/>
      <c r="EO59" s="65" t="s">
        <v>144</v>
      </c>
      <c r="EP59" s="65" t="str">
        <f>IFERROR(IF(EO59&gt;=5,VLOOKUP(EO59,Brutos!$K$3:$AE$10,MATCH(EN59,Brutos!$K$3:$AE$3,0),0),0),"")</f>
        <v/>
      </c>
      <c r="EQ59" s="64"/>
      <c r="ER59" s="64"/>
      <c r="ES59" s="74" t="str">
        <f t="shared" si="32"/>
        <v/>
      </c>
      <c r="ET59" s="66"/>
      <c r="EU59" s="58"/>
      <c r="EV59" s="58"/>
      <c r="EW59" s="58"/>
      <c r="EX59" s="63">
        <v>17</v>
      </c>
      <c r="EY59" s="64" t="s">
        <v>144</v>
      </c>
      <c r="EZ59" s="64" t="s">
        <v>144</v>
      </c>
      <c r="FA59" s="65"/>
      <c r="FB59" s="64"/>
      <c r="FC59" s="64"/>
      <c r="FD59" s="65" t="s">
        <v>144</v>
      </c>
      <c r="FE59" s="65" t="str">
        <f>IFERROR(IF(FD59&gt;=5,VLOOKUP(FD59,Brutos!$K$3:$AE$10,MATCH(FC59,Brutos!$K$3:$AE$3,0),0),0),"")</f>
        <v/>
      </c>
      <c r="FF59" s="64"/>
      <c r="FG59" s="64"/>
      <c r="FH59" s="74" t="str">
        <f t="shared" si="33"/>
        <v/>
      </c>
      <c r="FI59" s="66"/>
      <c r="FJ59" s="58"/>
      <c r="FK59" s="58"/>
      <c r="FL59" s="58"/>
      <c r="FM59" s="63">
        <v>17</v>
      </c>
      <c r="FN59" s="64" t="s">
        <v>144</v>
      </c>
      <c r="FO59" s="64" t="s">
        <v>144</v>
      </c>
      <c r="FP59" s="65"/>
      <c r="FQ59" s="64"/>
      <c r="FR59" s="64"/>
      <c r="FS59" s="65" t="s">
        <v>144</v>
      </c>
      <c r="FT59" s="65" t="str">
        <f>IFERROR(IF(FS59&gt;=5,VLOOKUP(FS59,Brutos!$K$3:$AE$10,MATCH(FR59,Brutos!$K$3:$AE$3,0),0),0),"")</f>
        <v/>
      </c>
      <c r="FU59" s="64"/>
      <c r="FV59" s="64"/>
      <c r="FW59" s="74" t="str">
        <f t="shared" si="34"/>
        <v/>
      </c>
      <c r="FX59" s="66"/>
      <c r="FY59" s="58"/>
      <c r="FZ59" s="58"/>
      <c r="GA59" s="58"/>
      <c r="GB59" s="63">
        <v>17</v>
      </c>
      <c r="GC59" s="64" t="s">
        <v>144</v>
      </c>
      <c r="GD59" s="64" t="s">
        <v>144</v>
      </c>
      <c r="GE59" s="65"/>
      <c r="GF59" s="64"/>
      <c r="GG59" s="64"/>
      <c r="GH59" s="65" t="s">
        <v>144</v>
      </c>
      <c r="GI59" s="65" t="str">
        <f>IFERROR(IF(GH59&gt;=5,VLOOKUP(GH59,Brutos!$K$3:$AE$10,MATCH(GG59,Brutos!$K$3:$AE$3,0),0),0),"")</f>
        <v/>
      </c>
      <c r="GJ59" s="64"/>
      <c r="GK59" s="64"/>
      <c r="GL59" s="74" t="str">
        <f t="shared" si="35"/>
        <v/>
      </c>
      <c r="GM59" s="66"/>
      <c r="GN59" s="58"/>
      <c r="GO59" s="58"/>
      <c r="GP59" s="58"/>
      <c r="GQ59" s="63">
        <v>17</v>
      </c>
      <c r="GR59" s="64" t="s">
        <v>144</v>
      </c>
      <c r="GS59" s="64" t="s">
        <v>144</v>
      </c>
      <c r="GT59" s="65"/>
      <c r="GU59" s="64"/>
      <c r="GV59" s="64"/>
      <c r="GW59" s="65" t="s">
        <v>144</v>
      </c>
      <c r="GX59" s="65" t="str">
        <f>IFERROR(IF(GW59&gt;=5,VLOOKUP(GW59,Brutos!$K$3:$AE$10,MATCH(GV59,Brutos!$K$3:$AE$3,0),0),0),"")</f>
        <v/>
      </c>
      <c r="GY59" s="64"/>
      <c r="GZ59" s="64"/>
      <c r="HA59" s="74" t="str">
        <f t="shared" si="36"/>
        <v/>
      </c>
      <c r="HB59" s="66"/>
      <c r="HC59" s="58"/>
      <c r="HD59" s="58"/>
      <c r="HE59" s="58"/>
      <c r="HF59" s="63">
        <v>17</v>
      </c>
      <c r="HG59" s="64" t="s">
        <v>144</v>
      </c>
      <c r="HH59" s="64" t="s">
        <v>144</v>
      </c>
      <c r="HI59" s="65"/>
      <c r="HJ59" s="64"/>
      <c r="HK59" s="64"/>
      <c r="HL59" s="65" t="s">
        <v>144</v>
      </c>
      <c r="HM59" s="65" t="str">
        <f>IFERROR(IF(HL59&gt;=5,VLOOKUP(HL59,Brutos!$K$3:$AE$10,MATCH(HK59,Brutos!$K$3:$AE$3,0),0),0),"")</f>
        <v/>
      </c>
      <c r="HN59" s="64"/>
      <c r="HO59" s="64"/>
      <c r="HP59" s="74" t="str">
        <f t="shared" si="37"/>
        <v/>
      </c>
      <c r="HQ59" s="66"/>
      <c r="HR59" s="58"/>
      <c r="HS59" s="58"/>
      <c r="HT59" s="58"/>
      <c r="HU59" s="63">
        <v>17</v>
      </c>
      <c r="HV59" s="64" t="s">
        <v>144</v>
      </c>
      <c r="HW59" s="64" t="s">
        <v>144</v>
      </c>
      <c r="HX59" s="65"/>
      <c r="HY59" s="64"/>
      <c r="HZ59" s="64"/>
      <c r="IA59" s="65" t="s">
        <v>144</v>
      </c>
      <c r="IB59" s="65" t="str">
        <f>IFERROR(IF(IA59&gt;=5,VLOOKUP(IA59,Brutos!$K$3:$AE$10,MATCH(HZ59,Brutos!$K$3:$AE$3,0),0),0),"")</f>
        <v/>
      </c>
      <c r="IC59" s="64"/>
      <c r="ID59" s="64"/>
      <c r="IE59" s="74" t="str">
        <f t="shared" si="38"/>
        <v/>
      </c>
      <c r="IF59" s="66"/>
      <c r="IG59" s="58"/>
      <c r="IH59" s="58"/>
      <c r="II59" s="58"/>
      <c r="IJ59" s="63">
        <v>17</v>
      </c>
      <c r="IK59" s="64" t="s">
        <v>144</v>
      </c>
      <c r="IL59" s="64" t="s">
        <v>144</v>
      </c>
      <c r="IM59" s="65"/>
      <c r="IN59" s="64"/>
      <c r="IO59" s="64"/>
      <c r="IP59" s="65" t="s">
        <v>144</v>
      </c>
      <c r="IQ59" s="65" t="str">
        <f>IFERROR(IF(IP59&gt;=5,VLOOKUP(IP59,Brutos!$K$3:$AE$10,MATCH(IO59,Brutos!$K$3:$AE$3,0),0),0),"")</f>
        <v/>
      </c>
      <c r="IR59" s="64"/>
      <c r="IS59" s="64"/>
      <c r="IT59" s="74" t="str">
        <f t="shared" si="39"/>
        <v/>
      </c>
      <c r="IU59" s="66"/>
      <c r="IV59" s="58"/>
      <c r="IW59" s="58"/>
      <c r="IX59" s="58"/>
      <c r="IY59" s="63">
        <v>17</v>
      </c>
      <c r="IZ59" s="64" t="s">
        <v>144</v>
      </c>
      <c r="JA59" s="64" t="s">
        <v>144</v>
      </c>
      <c r="JB59" s="65"/>
      <c r="JC59" s="64"/>
      <c r="JD59" s="64"/>
      <c r="JE59" s="65" t="s">
        <v>144</v>
      </c>
      <c r="JF59" s="65" t="str">
        <f>IFERROR(IF(JE59&gt;=5,VLOOKUP(JE59,Brutos!$K$3:$AE$10,MATCH(JD59,Brutos!$K$3:$AE$3,0),0),0),"")</f>
        <v/>
      </c>
      <c r="JG59" s="64"/>
      <c r="JH59" s="64"/>
      <c r="JI59" s="74" t="str">
        <f t="shared" si="40"/>
        <v/>
      </c>
      <c r="JJ59" s="66"/>
      <c r="JK59" s="58"/>
      <c r="JL59" s="58"/>
      <c r="JM59" s="58"/>
      <c r="JN59" s="63">
        <v>17</v>
      </c>
      <c r="JO59" s="64" t="s">
        <v>144</v>
      </c>
      <c r="JP59" s="64" t="s">
        <v>144</v>
      </c>
      <c r="JQ59" s="65"/>
      <c r="JR59" s="64"/>
      <c r="JS59" s="64"/>
      <c r="JT59" s="65" t="s">
        <v>144</v>
      </c>
      <c r="JU59" s="65" t="str">
        <f>IFERROR(IF(JT59&gt;=5,VLOOKUP(JT59,Brutos!$K$3:$AE$10,MATCH(JS59,Brutos!$K$3:$AE$3,0),0),0),"")</f>
        <v/>
      </c>
      <c r="JV59" s="64"/>
      <c r="JW59" s="64"/>
      <c r="JX59" s="74" t="str">
        <f t="shared" si="41"/>
        <v/>
      </c>
      <c r="JY59" s="66"/>
      <c r="JZ59" s="58"/>
      <c r="KA59" s="58"/>
      <c r="KB59" s="58"/>
      <c r="KC59" s="63">
        <v>17</v>
      </c>
      <c r="KD59" s="64" t="s">
        <v>144</v>
      </c>
      <c r="KE59" s="64" t="s">
        <v>144</v>
      </c>
      <c r="KF59" s="65"/>
      <c r="KG59" s="64"/>
      <c r="KH59" s="64"/>
      <c r="KI59" s="65" t="s">
        <v>144</v>
      </c>
      <c r="KJ59" s="65" t="str">
        <f>IFERROR(IF(KI59&gt;=5,VLOOKUP(KI59,Brutos!$K$3:$AE$10,MATCH(KH59,Brutos!$K$3:$AE$3,0),0),0),"")</f>
        <v/>
      </c>
      <c r="KK59" s="64"/>
      <c r="KL59" s="64"/>
      <c r="KM59" s="74" t="str">
        <f t="shared" si="42"/>
        <v/>
      </c>
      <c r="KN59" s="66"/>
      <c r="KO59" s="58"/>
      <c r="KP59" s="58"/>
      <c r="KQ59" s="58"/>
      <c r="KR59" s="63">
        <v>17</v>
      </c>
      <c r="KS59" s="64" t="s">
        <v>144</v>
      </c>
      <c r="KT59" s="64" t="s">
        <v>144</v>
      </c>
      <c r="KU59" s="65"/>
      <c r="KV59" s="64"/>
      <c r="KW59" s="64"/>
      <c r="KX59" s="65" t="s">
        <v>144</v>
      </c>
      <c r="KY59" s="65" t="str">
        <f>IFERROR(IF(KX59&gt;=5,VLOOKUP(KX59,Brutos!$K$3:$AE$10,MATCH(KW59,Brutos!$K$3:$AE$3,0),0),0),"")</f>
        <v/>
      </c>
      <c r="KZ59" s="64"/>
      <c r="LA59" s="64"/>
      <c r="LB59" s="74" t="str">
        <f t="shared" si="43"/>
        <v/>
      </c>
      <c r="LC59" s="66"/>
      <c r="LD59" s="347"/>
      <c r="LE59" s="58"/>
      <c r="LF59" s="58"/>
      <c r="LG59" s="63">
        <v>17</v>
      </c>
      <c r="LH59" s="64" t="s">
        <v>144</v>
      </c>
      <c r="LI59" s="64" t="s">
        <v>144</v>
      </c>
      <c r="LJ59" s="65"/>
      <c r="LK59" s="64"/>
      <c r="LL59" s="64"/>
      <c r="LM59" s="65" t="s">
        <v>144</v>
      </c>
      <c r="LN59" s="65" t="str">
        <f>IFERROR(IF(LM59&gt;=5,VLOOKUP(LM59,Brutos!$K$3:$AE$10,MATCH(LL59,Brutos!$K$3:$AE$3,0),0),0),"")</f>
        <v/>
      </c>
      <c r="LO59" s="64"/>
      <c r="LP59" s="64"/>
      <c r="LQ59" s="74" t="str">
        <f t="shared" si="44"/>
        <v/>
      </c>
      <c r="LR59" s="66"/>
      <c r="LS59" s="347"/>
      <c r="LT59" s="58"/>
      <c r="LU59" s="58"/>
      <c r="LV59" s="63">
        <v>17</v>
      </c>
      <c r="LW59" s="64" t="s">
        <v>144</v>
      </c>
      <c r="LX59" s="64" t="s">
        <v>144</v>
      </c>
      <c r="LY59" s="65"/>
      <c r="LZ59" s="64"/>
      <c r="MA59" s="64"/>
      <c r="MB59" s="65" t="s">
        <v>144</v>
      </c>
      <c r="MC59" s="65" t="str">
        <f>IFERROR(IF(MB59&gt;=5,VLOOKUP(MB59,Brutos!$K$3:$AE$10,MATCH(MA59,Brutos!$K$3:$AE$3,0),0),0),"")</f>
        <v/>
      </c>
      <c r="MD59" s="64"/>
      <c r="ME59" s="64"/>
      <c r="MF59" s="74" t="str">
        <f t="shared" si="45"/>
        <v/>
      </c>
      <c r="MG59" s="66"/>
      <c r="MH59" s="347"/>
      <c r="MI59" s="58"/>
      <c r="MJ59" s="58"/>
      <c r="MK59" s="489">
        <v>17</v>
      </c>
      <c r="ML59" s="490" t="s">
        <v>144</v>
      </c>
      <c r="MM59" s="490" t="s">
        <v>144</v>
      </c>
      <c r="MN59" s="491"/>
      <c r="MO59" s="490"/>
      <c r="MP59" s="490"/>
      <c r="MQ59" s="491" t="s">
        <v>144</v>
      </c>
      <c r="MR59" s="491"/>
      <c r="MS59" s="490"/>
      <c r="MT59" s="490"/>
      <c r="MU59" s="493"/>
      <c r="MV59" s="494"/>
      <c r="MW59" s="347"/>
    </row>
    <row r="60" spans="1:361">
      <c r="A60" s="347"/>
      <c r="B60" s="58"/>
      <c r="C60" s="58"/>
      <c r="D60" s="63">
        <v>18</v>
      </c>
      <c r="E60" s="64" t="s">
        <v>144</v>
      </c>
      <c r="F60" s="64" t="s">
        <v>144</v>
      </c>
      <c r="G60" s="65"/>
      <c r="H60" s="64"/>
      <c r="I60" s="64"/>
      <c r="J60" s="65" t="s">
        <v>144</v>
      </c>
      <c r="K60" s="65" t="str">
        <f>IFERROR(IF(J60&gt;=5,VLOOKUP(J60,Brutos!$K$3:$AE$10,MATCH(I60,Brutos!$K$3:$AE$3,0),0),0),"")</f>
        <v/>
      </c>
      <c r="L60" s="64"/>
      <c r="M60" s="64"/>
      <c r="N60" s="74" t="str">
        <f t="shared" si="23"/>
        <v/>
      </c>
      <c r="O60" s="66"/>
      <c r="P60" s="58"/>
      <c r="Q60" s="58"/>
      <c r="R60" s="58"/>
      <c r="S60" s="63">
        <v>18</v>
      </c>
      <c r="T60" s="64" t="s">
        <v>144</v>
      </c>
      <c r="U60" s="64" t="s">
        <v>144</v>
      </c>
      <c r="V60" s="65"/>
      <c r="W60" s="64"/>
      <c r="X60" s="64"/>
      <c r="Y60" s="65" t="s">
        <v>144</v>
      </c>
      <c r="Z60" s="65" t="str">
        <f>IFERROR(IF(Y60&gt;=5,VLOOKUP(Y60,Brutos!$K$3:$AE$10,MATCH(X60,Brutos!$K$3:$AE$3,0),0),0),"")</f>
        <v/>
      </c>
      <c r="AA60" s="64"/>
      <c r="AB60" s="64"/>
      <c r="AC60" s="74" t="str">
        <f t="shared" si="24"/>
        <v/>
      </c>
      <c r="AD60" s="66"/>
      <c r="AE60" s="58"/>
      <c r="AF60" s="58"/>
      <c r="AG60" s="58"/>
      <c r="AH60" s="63">
        <v>18</v>
      </c>
      <c r="AI60" s="64" t="s">
        <v>144</v>
      </c>
      <c r="AJ60" s="64" t="s">
        <v>144</v>
      </c>
      <c r="AK60" s="65"/>
      <c r="AL60" s="64"/>
      <c r="AM60" s="64"/>
      <c r="AN60" s="65" t="s">
        <v>144</v>
      </c>
      <c r="AO60" s="65" t="str">
        <f>IFERROR(IF(AN60&gt;=5,VLOOKUP(AN60,Brutos!$K$3:$AE$10,MATCH(AM60,Brutos!$K$3:$AE$3,0),0),0),"")</f>
        <v/>
      </c>
      <c r="AP60" s="64"/>
      <c r="AQ60" s="64"/>
      <c r="AR60" s="74" t="str">
        <f t="shared" si="25"/>
        <v/>
      </c>
      <c r="AS60" s="66"/>
      <c r="AT60" s="58"/>
      <c r="AU60" s="58"/>
      <c r="AV60" s="58"/>
      <c r="AW60" s="63">
        <v>18</v>
      </c>
      <c r="AX60" s="64" t="s">
        <v>144</v>
      </c>
      <c r="AY60" s="64" t="s">
        <v>144</v>
      </c>
      <c r="AZ60" s="65"/>
      <c r="BA60" s="64"/>
      <c r="BB60" s="64"/>
      <c r="BC60" s="65" t="s">
        <v>144</v>
      </c>
      <c r="BD60" s="65" t="str">
        <f>IFERROR(IF(BC60&gt;=5,VLOOKUP(BC60,Brutos!$K$3:$AE$10,MATCH(BB60,Brutos!$K$3:$AE$3,0),0),0),"")</f>
        <v/>
      </c>
      <c r="BE60" s="64"/>
      <c r="BF60" s="64"/>
      <c r="BG60" s="74" t="str">
        <f t="shared" si="26"/>
        <v/>
      </c>
      <c r="BH60" s="66"/>
      <c r="BI60" s="58"/>
      <c r="BJ60" s="58"/>
      <c r="BK60" s="58"/>
      <c r="BL60" s="63">
        <v>18</v>
      </c>
      <c r="BM60" s="64" t="s">
        <v>144</v>
      </c>
      <c r="BN60" s="64" t="s">
        <v>144</v>
      </c>
      <c r="BO60" s="65"/>
      <c r="BP60" s="64"/>
      <c r="BQ60" s="64"/>
      <c r="BR60" s="65" t="s">
        <v>144</v>
      </c>
      <c r="BS60" s="65" t="str">
        <f>IFERROR(IF(BR60&gt;=5,VLOOKUP(BR60,Brutos!$K$3:$AE$10,MATCH(BQ60,Brutos!$K$3:$AE$3,0),0),0),"")</f>
        <v/>
      </c>
      <c r="BT60" s="64"/>
      <c r="BU60" s="64"/>
      <c r="BV60" s="74" t="str">
        <f t="shared" si="27"/>
        <v/>
      </c>
      <c r="BW60" s="66"/>
      <c r="BX60" s="58"/>
      <c r="BY60" s="58"/>
      <c r="BZ60" s="58"/>
      <c r="CA60" s="63">
        <v>18</v>
      </c>
      <c r="CB60" s="64" t="s">
        <v>144</v>
      </c>
      <c r="CC60" s="64" t="s">
        <v>144</v>
      </c>
      <c r="CD60" s="65"/>
      <c r="CE60" s="64"/>
      <c r="CF60" s="64"/>
      <c r="CG60" s="65" t="s">
        <v>144</v>
      </c>
      <c r="CH60" s="65" t="str">
        <f>IFERROR(IF(CG60&gt;=5,VLOOKUP(CG60,Brutos!$K$3:$AE$10,MATCH(CF60,Brutos!$K$3:$AE$3,0),0),0),"")</f>
        <v/>
      </c>
      <c r="CI60" s="64"/>
      <c r="CJ60" s="64"/>
      <c r="CK60" s="74" t="str">
        <f t="shared" si="28"/>
        <v/>
      </c>
      <c r="CL60" s="66"/>
      <c r="CM60" s="58"/>
      <c r="CN60" s="58"/>
      <c r="CO60" s="58"/>
      <c r="CP60" s="63">
        <v>18</v>
      </c>
      <c r="CQ60" s="64" t="s">
        <v>144</v>
      </c>
      <c r="CR60" s="64" t="s">
        <v>144</v>
      </c>
      <c r="CS60" s="65"/>
      <c r="CT60" s="64"/>
      <c r="CU60" s="64"/>
      <c r="CV60" s="65" t="s">
        <v>144</v>
      </c>
      <c r="CW60" s="65" t="str">
        <f>IFERROR(IF(CV60&gt;=5,VLOOKUP(CV60,Brutos!$K$3:$AE$10,MATCH(CU60,Brutos!$K$3:$AE$3,0),0),0),"")</f>
        <v/>
      </c>
      <c r="CX60" s="64"/>
      <c r="CY60" s="64"/>
      <c r="CZ60" s="74" t="str">
        <f t="shared" si="29"/>
        <v/>
      </c>
      <c r="DA60" s="66"/>
      <c r="DB60" s="58"/>
      <c r="DC60" s="58"/>
      <c r="DD60" s="58"/>
      <c r="DE60" s="63">
        <v>18</v>
      </c>
      <c r="DF60" s="64" t="s">
        <v>144</v>
      </c>
      <c r="DG60" s="64" t="s">
        <v>144</v>
      </c>
      <c r="DH60" s="65"/>
      <c r="DI60" s="64"/>
      <c r="DJ60" s="64"/>
      <c r="DK60" s="65" t="s">
        <v>144</v>
      </c>
      <c r="DL60" s="65" t="str">
        <f>IFERROR(IF(DK60&gt;=5,VLOOKUP(DK60,Brutos!$K$3:$AE$10,MATCH(DJ60,Brutos!$K$3:$AE$3,0),0),0),"")</f>
        <v/>
      </c>
      <c r="DM60" s="64"/>
      <c r="DN60" s="64"/>
      <c r="DO60" s="74" t="str">
        <f t="shared" si="30"/>
        <v/>
      </c>
      <c r="DP60" s="66"/>
      <c r="DQ60" s="58"/>
      <c r="DR60" s="58"/>
      <c r="DS60" s="58"/>
      <c r="DT60" s="63">
        <v>18</v>
      </c>
      <c r="DU60" s="64" t="s">
        <v>144</v>
      </c>
      <c r="DV60" s="64" t="s">
        <v>144</v>
      </c>
      <c r="DW60" s="65"/>
      <c r="DX60" s="64"/>
      <c r="DY60" s="64"/>
      <c r="DZ60" s="65" t="s">
        <v>144</v>
      </c>
      <c r="EA60" s="65" t="str">
        <f>IFERROR(IF(DZ60&gt;=5,VLOOKUP(DZ60,Brutos!$K$3:$AE$10,MATCH(DY60,Brutos!$K$3:$AE$3,0),0),0),"")</f>
        <v/>
      </c>
      <c r="EB60" s="64"/>
      <c r="EC60" s="64"/>
      <c r="ED60" s="74" t="str">
        <f t="shared" si="31"/>
        <v/>
      </c>
      <c r="EE60" s="66"/>
      <c r="EF60" s="58"/>
      <c r="EG60" s="58"/>
      <c r="EH60" s="58"/>
      <c r="EI60" s="63">
        <v>18</v>
      </c>
      <c r="EJ60" s="64" t="s">
        <v>144</v>
      </c>
      <c r="EK60" s="64" t="s">
        <v>144</v>
      </c>
      <c r="EL60" s="65"/>
      <c r="EM60" s="64"/>
      <c r="EN60" s="64"/>
      <c r="EO60" s="65" t="s">
        <v>144</v>
      </c>
      <c r="EP60" s="65" t="str">
        <f>IFERROR(IF(EO60&gt;=5,VLOOKUP(EO60,Brutos!$K$3:$AE$10,MATCH(EN60,Brutos!$K$3:$AE$3,0),0),0),"")</f>
        <v/>
      </c>
      <c r="EQ60" s="64"/>
      <c r="ER60" s="64"/>
      <c r="ES60" s="74" t="str">
        <f t="shared" si="32"/>
        <v/>
      </c>
      <c r="ET60" s="66"/>
      <c r="EU60" s="58"/>
      <c r="EV60" s="58"/>
      <c r="EW60" s="58"/>
      <c r="EX60" s="63">
        <v>18</v>
      </c>
      <c r="EY60" s="64" t="s">
        <v>144</v>
      </c>
      <c r="EZ60" s="64" t="s">
        <v>144</v>
      </c>
      <c r="FA60" s="65"/>
      <c r="FB60" s="64"/>
      <c r="FC60" s="64"/>
      <c r="FD60" s="65" t="s">
        <v>144</v>
      </c>
      <c r="FE60" s="65" t="str">
        <f>IFERROR(IF(FD60&gt;=5,VLOOKUP(FD60,Brutos!$K$3:$AE$10,MATCH(FC60,Brutos!$K$3:$AE$3,0),0),0),"")</f>
        <v/>
      </c>
      <c r="FF60" s="64"/>
      <c r="FG60" s="64"/>
      <c r="FH60" s="74" t="str">
        <f t="shared" si="33"/>
        <v/>
      </c>
      <c r="FI60" s="66"/>
      <c r="FJ60" s="58"/>
      <c r="FK60" s="58"/>
      <c r="FL60" s="58"/>
      <c r="FM60" s="63">
        <v>18</v>
      </c>
      <c r="FN60" s="64" t="s">
        <v>144</v>
      </c>
      <c r="FO60" s="64" t="s">
        <v>144</v>
      </c>
      <c r="FP60" s="65"/>
      <c r="FQ60" s="64"/>
      <c r="FR60" s="64"/>
      <c r="FS60" s="65" t="s">
        <v>144</v>
      </c>
      <c r="FT60" s="65" t="str">
        <f>IFERROR(IF(FS60&gt;=5,VLOOKUP(FS60,Brutos!$K$3:$AE$10,MATCH(FR60,Brutos!$K$3:$AE$3,0),0),0),"")</f>
        <v/>
      </c>
      <c r="FU60" s="64"/>
      <c r="FV60" s="64"/>
      <c r="FW60" s="74" t="str">
        <f t="shared" si="34"/>
        <v/>
      </c>
      <c r="FX60" s="66"/>
      <c r="FY60" s="58"/>
      <c r="FZ60" s="58"/>
      <c r="GA60" s="58"/>
      <c r="GB60" s="63">
        <v>18</v>
      </c>
      <c r="GC60" s="64" t="s">
        <v>144</v>
      </c>
      <c r="GD60" s="64" t="s">
        <v>144</v>
      </c>
      <c r="GE60" s="65"/>
      <c r="GF60" s="64"/>
      <c r="GG60" s="64"/>
      <c r="GH60" s="65" t="s">
        <v>144</v>
      </c>
      <c r="GI60" s="65" t="str">
        <f>IFERROR(IF(GH60&gt;=5,VLOOKUP(GH60,Brutos!$K$3:$AE$10,MATCH(GG60,Brutos!$K$3:$AE$3,0),0),0),"")</f>
        <v/>
      </c>
      <c r="GJ60" s="64"/>
      <c r="GK60" s="64"/>
      <c r="GL60" s="74" t="str">
        <f t="shared" si="35"/>
        <v/>
      </c>
      <c r="GM60" s="66"/>
      <c r="GN60" s="58"/>
      <c r="GO60" s="58"/>
      <c r="GP60" s="58"/>
      <c r="GQ60" s="63">
        <v>18</v>
      </c>
      <c r="GR60" s="64" t="s">
        <v>144</v>
      </c>
      <c r="GS60" s="64" t="s">
        <v>144</v>
      </c>
      <c r="GT60" s="65"/>
      <c r="GU60" s="64"/>
      <c r="GV60" s="64"/>
      <c r="GW60" s="65" t="s">
        <v>144</v>
      </c>
      <c r="GX60" s="65" t="str">
        <f>IFERROR(IF(GW60&gt;=5,VLOOKUP(GW60,Brutos!$K$3:$AE$10,MATCH(GV60,Brutos!$K$3:$AE$3,0),0),0),"")</f>
        <v/>
      </c>
      <c r="GY60" s="64"/>
      <c r="GZ60" s="64"/>
      <c r="HA60" s="74" t="str">
        <f t="shared" si="36"/>
        <v/>
      </c>
      <c r="HB60" s="66"/>
      <c r="HC60" s="58"/>
      <c r="HD60" s="58"/>
      <c r="HE60" s="58"/>
      <c r="HF60" s="63">
        <v>18</v>
      </c>
      <c r="HG60" s="64" t="s">
        <v>144</v>
      </c>
      <c r="HH60" s="64" t="s">
        <v>144</v>
      </c>
      <c r="HI60" s="65"/>
      <c r="HJ60" s="64"/>
      <c r="HK60" s="64"/>
      <c r="HL60" s="65" t="s">
        <v>144</v>
      </c>
      <c r="HM60" s="65" t="str">
        <f>IFERROR(IF(HL60&gt;=5,VLOOKUP(HL60,Brutos!$K$3:$AE$10,MATCH(HK60,Brutos!$K$3:$AE$3,0),0),0),"")</f>
        <v/>
      </c>
      <c r="HN60" s="64"/>
      <c r="HO60" s="64"/>
      <c r="HP60" s="74" t="str">
        <f t="shared" si="37"/>
        <v/>
      </c>
      <c r="HQ60" s="66"/>
      <c r="HR60" s="58"/>
      <c r="HS60" s="58"/>
      <c r="HT60" s="58"/>
      <c r="HU60" s="63">
        <v>18</v>
      </c>
      <c r="HV60" s="64" t="s">
        <v>144</v>
      </c>
      <c r="HW60" s="64" t="s">
        <v>144</v>
      </c>
      <c r="HX60" s="65"/>
      <c r="HY60" s="64"/>
      <c r="HZ60" s="64"/>
      <c r="IA60" s="65" t="s">
        <v>144</v>
      </c>
      <c r="IB60" s="65" t="str">
        <f>IFERROR(IF(IA60&gt;=5,VLOOKUP(IA60,Brutos!$K$3:$AE$10,MATCH(HZ60,Brutos!$K$3:$AE$3,0),0),0),"")</f>
        <v/>
      </c>
      <c r="IC60" s="64"/>
      <c r="ID60" s="64"/>
      <c r="IE60" s="74" t="str">
        <f t="shared" si="38"/>
        <v/>
      </c>
      <c r="IF60" s="66"/>
      <c r="IG60" s="58"/>
      <c r="IH60" s="58"/>
      <c r="II60" s="58"/>
      <c r="IJ60" s="63">
        <v>18</v>
      </c>
      <c r="IK60" s="64" t="s">
        <v>144</v>
      </c>
      <c r="IL60" s="64" t="s">
        <v>144</v>
      </c>
      <c r="IM60" s="65"/>
      <c r="IN60" s="64"/>
      <c r="IO60" s="64"/>
      <c r="IP60" s="65" t="s">
        <v>144</v>
      </c>
      <c r="IQ60" s="65" t="str">
        <f>IFERROR(IF(IP60&gt;=5,VLOOKUP(IP60,Brutos!$K$3:$AE$10,MATCH(IO60,Brutos!$K$3:$AE$3,0),0),0),"")</f>
        <v/>
      </c>
      <c r="IR60" s="64"/>
      <c r="IS60" s="64"/>
      <c r="IT60" s="74" t="str">
        <f t="shared" si="39"/>
        <v/>
      </c>
      <c r="IU60" s="66"/>
      <c r="IV60" s="58"/>
      <c r="IW60" s="58"/>
      <c r="IX60" s="58"/>
      <c r="IY60" s="63">
        <v>18</v>
      </c>
      <c r="IZ60" s="64" t="s">
        <v>144</v>
      </c>
      <c r="JA60" s="64" t="s">
        <v>144</v>
      </c>
      <c r="JB60" s="65"/>
      <c r="JC60" s="64"/>
      <c r="JD60" s="64"/>
      <c r="JE60" s="65" t="s">
        <v>144</v>
      </c>
      <c r="JF60" s="65" t="str">
        <f>IFERROR(IF(JE60&gt;=5,VLOOKUP(JE60,Brutos!$K$3:$AE$10,MATCH(JD60,Brutos!$K$3:$AE$3,0),0),0),"")</f>
        <v/>
      </c>
      <c r="JG60" s="64"/>
      <c r="JH60" s="64"/>
      <c r="JI60" s="74" t="str">
        <f t="shared" si="40"/>
        <v/>
      </c>
      <c r="JJ60" s="66"/>
      <c r="JK60" s="58"/>
      <c r="JL60" s="58"/>
      <c r="JM60" s="58"/>
      <c r="JN60" s="63">
        <v>18</v>
      </c>
      <c r="JO60" s="64" t="s">
        <v>144</v>
      </c>
      <c r="JP60" s="64" t="s">
        <v>144</v>
      </c>
      <c r="JQ60" s="65"/>
      <c r="JR60" s="64"/>
      <c r="JS60" s="64"/>
      <c r="JT60" s="65" t="s">
        <v>144</v>
      </c>
      <c r="JU60" s="65" t="str">
        <f>IFERROR(IF(JT60&gt;=5,VLOOKUP(JT60,Brutos!$K$3:$AE$10,MATCH(JS60,Brutos!$K$3:$AE$3,0),0),0),"")</f>
        <v/>
      </c>
      <c r="JV60" s="64"/>
      <c r="JW60" s="64"/>
      <c r="JX60" s="74" t="str">
        <f t="shared" si="41"/>
        <v/>
      </c>
      <c r="JY60" s="66"/>
      <c r="JZ60" s="58"/>
      <c r="KA60" s="58"/>
      <c r="KB60" s="58"/>
      <c r="KC60" s="63">
        <v>18</v>
      </c>
      <c r="KD60" s="64" t="s">
        <v>144</v>
      </c>
      <c r="KE60" s="64" t="s">
        <v>144</v>
      </c>
      <c r="KF60" s="65"/>
      <c r="KG60" s="64"/>
      <c r="KH60" s="64"/>
      <c r="KI60" s="65" t="s">
        <v>144</v>
      </c>
      <c r="KJ60" s="65" t="str">
        <f>IFERROR(IF(KI60&gt;=5,VLOOKUP(KI60,Brutos!$K$3:$AE$10,MATCH(KH60,Brutos!$K$3:$AE$3,0),0),0),"")</f>
        <v/>
      </c>
      <c r="KK60" s="64"/>
      <c r="KL60" s="64"/>
      <c r="KM60" s="74" t="str">
        <f t="shared" si="42"/>
        <v/>
      </c>
      <c r="KN60" s="66"/>
      <c r="KO60" s="58"/>
      <c r="KP60" s="58"/>
      <c r="KQ60" s="58"/>
      <c r="KR60" s="63">
        <v>18</v>
      </c>
      <c r="KS60" s="64" t="s">
        <v>144</v>
      </c>
      <c r="KT60" s="64" t="s">
        <v>144</v>
      </c>
      <c r="KU60" s="65"/>
      <c r="KV60" s="64"/>
      <c r="KW60" s="64"/>
      <c r="KX60" s="65" t="s">
        <v>144</v>
      </c>
      <c r="KY60" s="65" t="str">
        <f>IFERROR(IF(KX60&gt;=5,VLOOKUP(KX60,Brutos!$K$3:$AE$10,MATCH(KW60,Brutos!$K$3:$AE$3,0),0),0),"")</f>
        <v/>
      </c>
      <c r="KZ60" s="64"/>
      <c r="LA60" s="64"/>
      <c r="LB60" s="74" t="str">
        <f t="shared" si="43"/>
        <v/>
      </c>
      <c r="LC60" s="66"/>
      <c r="LD60" s="347"/>
      <c r="LE60" s="58"/>
      <c r="LF60" s="58"/>
      <c r="LG60" s="63">
        <v>18</v>
      </c>
      <c r="LH60" s="64" t="s">
        <v>144</v>
      </c>
      <c r="LI60" s="64" t="s">
        <v>144</v>
      </c>
      <c r="LJ60" s="65"/>
      <c r="LK60" s="64"/>
      <c r="LL60" s="64"/>
      <c r="LM60" s="65" t="s">
        <v>144</v>
      </c>
      <c r="LN60" s="65" t="str">
        <f>IFERROR(IF(LM60&gt;=5,VLOOKUP(LM60,Brutos!$K$3:$AE$10,MATCH(LL60,Brutos!$K$3:$AE$3,0),0),0),"")</f>
        <v/>
      </c>
      <c r="LO60" s="64"/>
      <c r="LP60" s="64"/>
      <c r="LQ60" s="74" t="str">
        <f t="shared" si="44"/>
        <v/>
      </c>
      <c r="LR60" s="66"/>
      <c r="LS60" s="347"/>
      <c r="LT60" s="58"/>
      <c r="LU60" s="58"/>
      <c r="LV60" s="63">
        <v>18</v>
      </c>
      <c r="LW60" s="64" t="s">
        <v>144</v>
      </c>
      <c r="LX60" s="64" t="s">
        <v>144</v>
      </c>
      <c r="LY60" s="65"/>
      <c r="LZ60" s="64"/>
      <c r="MA60" s="64"/>
      <c r="MB60" s="65" t="s">
        <v>144</v>
      </c>
      <c r="MC60" s="65" t="str">
        <f>IFERROR(IF(MB60&gt;=5,VLOOKUP(MB60,Brutos!$K$3:$AE$10,MATCH(MA60,Brutos!$K$3:$AE$3,0),0),0),"")</f>
        <v/>
      </c>
      <c r="MD60" s="64"/>
      <c r="ME60" s="64"/>
      <c r="MF60" s="74" t="str">
        <f t="shared" si="45"/>
        <v/>
      </c>
      <c r="MG60" s="66"/>
      <c r="MH60" s="347"/>
      <c r="MI60" s="58"/>
      <c r="MJ60" s="58"/>
      <c r="MK60" s="489">
        <v>18</v>
      </c>
      <c r="ML60" s="490" t="s">
        <v>144</v>
      </c>
      <c r="MM60" s="490" t="s">
        <v>144</v>
      </c>
      <c r="MN60" s="491"/>
      <c r="MO60" s="490"/>
      <c r="MP60" s="490"/>
      <c r="MQ60" s="491" t="s">
        <v>144</v>
      </c>
      <c r="MR60" s="491"/>
      <c r="MS60" s="490"/>
      <c r="MT60" s="490"/>
      <c r="MU60" s="493"/>
      <c r="MV60" s="494"/>
      <c r="MW60" s="347"/>
    </row>
    <row r="61" spans="1:361">
      <c r="A61" s="347"/>
      <c r="B61" s="58"/>
      <c r="C61" s="58"/>
      <c r="D61" s="63">
        <v>19</v>
      </c>
      <c r="E61" s="64" t="s">
        <v>144</v>
      </c>
      <c r="F61" s="64" t="s">
        <v>144</v>
      </c>
      <c r="G61" s="65"/>
      <c r="H61" s="64"/>
      <c r="I61" s="64"/>
      <c r="J61" s="65" t="s">
        <v>144</v>
      </c>
      <c r="K61" s="65" t="str">
        <f>IFERROR(IF(J61&gt;=5,VLOOKUP(J61,Brutos!$K$3:$AE$10,MATCH(I61,Brutos!$K$3:$AE$3,0),0),0),"")</f>
        <v/>
      </c>
      <c r="L61" s="64"/>
      <c r="M61" s="64"/>
      <c r="N61" s="74" t="str">
        <f t="shared" si="23"/>
        <v/>
      </c>
      <c r="O61" s="66"/>
      <c r="P61" s="58"/>
      <c r="Q61" s="58"/>
      <c r="R61" s="58"/>
      <c r="S61" s="63">
        <v>19</v>
      </c>
      <c r="T61" s="64" t="s">
        <v>144</v>
      </c>
      <c r="U61" s="64" t="s">
        <v>144</v>
      </c>
      <c r="V61" s="65"/>
      <c r="W61" s="64"/>
      <c r="X61" s="64"/>
      <c r="Y61" s="65" t="s">
        <v>144</v>
      </c>
      <c r="Z61" s="65" t="str">
        <f>IFERROR(IF(Y61&gt;=5,VLOOKUP(Y61,Brutos!$K$3:$AE$10,MATCH(X61,Brutos!$K$3:$AE$3,0),0),0),"")</f>
        <v/>
      </c>
      <c r="AA61" s="64"/>
      <c r="AB61" s="64"/>
      <c r="AC61" s="74" t="str">
        <f t="shared" si="24"/>
        <v/>
      </c>
      <c r="AD61" s="66"/>
      <c r="AE61" s="58"/>
      <c r="AF61" s="58"/>
      <c r="AG61" s="58"/>
      <c r="AH61" s="63">
        <v>19</v>
      </c>
      <c r="AI61" s="64" t="s">
        <v>144</v>
      </c>
      <c r="AJ61" s="64" t="s">
        <v>144</v>
      </c>
      <c r="AK61" s="65"/>
      <c r="AL61" s="64"/>
      <c r="AM61" s="64"/>
      <c r="AN61" s="65" t="s">
        <v>144</v>
      </c>
      <c r="AO61" s="65" t="str">
        <f>IFERROR(IF(AN61&gt;=5,VLOOKUP(AN61,Brutos!$K$3:$AE$10,MATCH(AM61,Brutos!$K$3:$AE$3,0),0),0),"")</f>
        <v/>
      </c>
      <c r="AP61" s="64"/>
      <c r="AQ61" s="64"/>
      <c r="AR61" s="74" t="str">
        <f t="shared" si="25"/>
        <v/>
      </c>
      <c r="AS61" s="66"/>
      <c r="AT61" s="58"/>
      <c r="AU61" s="58"/>
      <c r="AV61" s="58"/>
      <c r="AW61" s="63">
        <v>19</v>
      </c>
      <c r="AX61" s="64" t="s">
        <v>144</v>
      </c>
      <c r="AY61" s="64" t="s">
        <v>144</v>
      </c>
      <c r="AZ61" s="65"/>
      <c r="BA61" s="64"/>
      <c r="BB61" s="64"/>
      <c r="BC61" s="65" t="s">
        <v>144</v>
      </c>
      <c r="BD61" s="65" t="str">
        <f>IFERROR(IF(BC61&gt;=5,VLOOKUP(BC61,Brutos!$K$3:$AE$10,MATCH(BB61,Brutos!$K$3:$AE$3,0),0),0),"")</f>
        <v/>
      </c>
      <c r="BE61" s="64"/>
      <c r="BF61" s="64"/>
      <c r="BG61" s="74" t="str">
        <f t="shared" si="26"/>
        <v/>
      </c>
      <c r="BH61" s="66"/>
      <c r="BI61" s="58"/>
      <c r="BJ61" s="58"/>
      <c r="BK61" s="58"/>
      <c r="BL61" s="63">
        <v>19</v>
      </c>
      <c r="BM61" s="64" t="s">
        <v>144</v>
      </c>
      <c r="BN61" s="64" t="s">
        <v>144</v>
      </c>
      <c r="BO61" s="65"/>
      <c r="BP61" s="64"/>
      <c r="BQ61" s="64"/>
      <c r="BR61" s="65" t="s">
        <v>144</v>
      </c>
      <c r="BS61" s="65" t="str">
        <f>IFERROR(IF(BR61&gt;=5,VLOOKUP(BR61,Brutos!$K$3:$AE$10,MATCH(BQ61,Brutos!$K$3:$AE$3,0),0),0),"")</f>
        <v/>
      </c>
      <c r="BT61" s="64"/>
      <c r="BU61" s="64"/>
      <c r="BV61" s="74" t="str">
        <f t="shared" si="27"/>
        <v/>
      </c>
      <c r="BW61" s="66"/>
      <c r="BX61" s="58"/>
      <c r="BY61" s="58"/>
      <c r="BZ61" s="58"/>
      <c r="CA61" s="63">
        <v>19</v>
      </c>
      <c r="CB61" s="64" t="s">
        <v>144</v>
      </c>
      <c r="CC61" s="64" t="s">
        <v>144</v>
      </c>
      <c r="CD61" s="65"/>
      <c r="CE61" s="64"/>
      <c r="CF61" s="64"/>
      <c r="CG61" s="65" t="s">
        <v>144</v>
      </c>
      <c r="CH61" s="65" t="str">
        <f>IFERROR(IF(CG61&gt;=5,VLOOKUP(CG61,Brutos!$K$3:$AE$10,MATCH(CF61,Brutos!$K$3:$AE$3,0),0),0),"")</f>
        <v/>
      </c>
      <c r="CI61" s="64"/>
      <c r="CJ61" s="64"/>
      <c r="CK61" s="74" t="str">
        <f t="shared" si="28"/>
        <v/>
      </c>
      <c r="CL61" s="66"/>
      <c r="CM61" s="58"/>
      <c r="CN61" s="58"/>
      <c r="CO61" s="58"/>
      <c r="CP61" s="63">
        <v>19</v>
      </c>
      <c r="CQ61" s="64" t="s">
        <v>144</v>
      </c>
      <c r="CR61" s="64" t="s">
        <v>144</v>
      </c>
      <c r="CS61" s="65"/>
      <c r="CT61" s="64"/>
      <c r="CU61" s="64"/>
      <c r="CV61" s="65" t="s">
        <v>144</v>
      </c>
      <c r="CW61" s="65" t="str">
        <f>IFERROR(IF(CV61&gt;=5,VLOOKUP(CV61,Brutos!$K$3:$AE$10,MATCH(CU61,Brutos!$K$3:$AE$3,0),0),0),"")</f>
        <v/>
      </c>
      <c r="CX61" s="64"/>
      <c r="CY61" s="64"/>
      <c r="CZ61" s="74" t="str">
        <f t="shared" si="29"/>
        <v/>
      </c>
      <c r="DA61" s="66"/>
      <c r="DB61" s="58"/>
      <c r="DC61" s="58"/>
      <c r="DD61" s="58"/>
      <c r="DE61" s="63">
        <v>19</v>
      </c>
      <c r="DF61" s="64" t="s">
        <v>144</v>
      </c>
      <c r="DG61" s="64" t="s">
        <v>144</v>
      </c>
      <c r="DH61" s="65"/>
      <c r="DI61" s="64"/>
      <c r="DJ61" s="64"/>
      <c r="DK61" s="65" t="s">
        <v>144</v>
      </c>
      <c r="DL61" s="65" t="str">
        <f>IFERROR(IF(DK61&gt;=5,VLOOKUP(DK61,Brutos!$K$3:$AE$10,MATCH(DJ61,Brutos!$K$3:$AE$3,0),0),0),"")</f>
        <v/>
      </c>
      <c r="DM61" s="64"/>
      <c r="DN61" s="64"/>
      <c r="DO61" s="74" t="str">
        <f t="shared" si="30"/>
        <v/>
      </c>
      <c r="DP61" s="66"/>
      <c r="DQ61" s="58"/>
      <c r="DR61" s="58"/>
      <c r="DS61" s="58"/>
      <c r="DT61" s="63">
        <v>19</v>
      </c>
      <c r="DU61" s="64" t="s">
        <v>144</v>
      </c>
      <c r="DV61" s="64" t="s">
        <v>144</v>
      </c>
      <c r="DW61" s="65"/>
      <c r="DX61" s="64"/>
      <c r="DY61" s="64"/>
      <c r="DZ61" s="65" t="s">
        <v>144</v>
      </c>
      <c r="EA61" s="65" t="str">
        <f>IFERROR(IF(DZ61&gt;=5,VLOOKUP(DZ61,Brutos!$K$3:$AE$10,MATCH(DY61,Brutos!$K$3:$AE$3,0),0),0),"")</f>
        <v/>
      </c>
      <c r="EB61" s="64"/>
      <c r="EC61" s="64"/>
      <c r="ED61" s="74" t="str">
        <f t="shared" si="31"/>
        <v/>
      </c>
      <c r="EE61" s="66"/>
      <c r="EF61" s="58"/>
      <c r="EG61" s="58"/>
      <c r="EH61" s="58"/>
      <c r="EI61" s="63">
        <v>19</v>
      </c>
      <c r="EJ61" s="64" t="s">
        <v>144</v>
      </c>
      <c r="EK61" s="64" t="s">
        <v>144</v>
      </c>
      <c r="EL61" s="65"/>
      <c r="EM61" s="64"/>
      <c r="EN61" s="64"/>
      <c r="EO61" s="65" t="s">
        <v>144</v>
      </c>
      <c r="EP61" s="65" t="str">
        <f>IFERROR(IF(EO61&gt;=5,VLOOKUP(EO61,Brutos!$K$3:$AE$10,MATCH(EN61,Brutos!$K$3:$AE$3,0),0),0),"")</f>
        <v/>
      </c>
      <c r="EQ61" s="64"/>
      <c r="ER61" s="64"/>
      <c r="ES61" s="74" t="str">
        <f t="shared" si="32"/>
        <v/>
      </c>
      <c r="ET61" s="66"/>
      <c r="EU61" s="58"/>
      <c r="EV61" s="58"/>
      <c r="EW61" s="58"/>
      <c r="EX61" s="63">
        <v>19</v>
      </c>
      <c r="EY61" s="64" t="s">
        <v>144</v>
      </c>
      <c r="EZ61" s="64" t="s">
        <v>144</v>
      </c>
      <c r="FA61" s="65"/>
      <c r="FB61" s="64"/>
      <c r="FC61" s="64"/>
      <c r="FD61" s="65" t="s">
        <v>144</v>
      </c>
      <c r="FE61" s="65" t="str">
        <f>IFERROR(IF(FD61&gt;=5,VLOOKUP(FD61,Brutos!$K$3:$AE$10,MATCH(FC61,Brutos!$K$3:$AE$3,0),0),0),"")</f>
        <v/>
      </c>
      <c r="FF61" s="64"/>
      <c r="FG61" s="64"/>
      <c r="FH61" s="74" t="str">
        <f t="shared" si="33"/>
        <v/>
      </c>
      <c r="FI61" s="66"/>
      <c r="FJ61" s="58"/>
      <c r="FK61" s="58"/>
      <c r="FL61" s="58"/>
      <c r="FM61" s="63">
        <v>19</v>
      </c>
      <c r="FN61" s="64" t="s">
        <v>144</v>
      </c>
      <c r="FO61" s="64" t="s">
        <v>144</v>
      </c>
      <c r="FP61" s="65"/>
      <c r="FQ61" s="64"/>
      <c r="FR61" s="64"/>
      <c r="FS61" s="65" t="s">
        <v>144</v>
      </c>
      <c r="FT61" s="65" t="str">
        <f>IFERROR(IF(FS61&gt;=5,VLOOKUP(FS61,Brutos!$K$3:$AE$10,MATCH(FR61,Brutos!$K$3:$AE$3,0),0),0),"")</f>
        <v/>
      </c>
      <c r="FU61" s="64"/>
      <c r="FV61" s="64"/>
      <c r="FW61" s="74" t="str">
        <f t="shared" si="34"/>
        <v/>
      </c>
      <c r="FX61" s="66"/>
      <c r="FY61" s="58"/>
      <c r="FZ61" s="58"/>
      <c r="GA61" s="58"/>
      <c r="GB61" s="63">
        <v>19</v>
      </c>
      <c r="GC61" s="64" t="s">
        <v>144</v>
      </c>
      <c r="GD61" s="64" t="s">
        <v>144</v>
      </c>
      <c r="GE61" s="65"/>
      <c r="GF61" s="64"/>
      <c r="GG61" s="64"/>
      <c r="GH61" s="65" t="s">
        <v>144</v>
      </c>
      <c r="GI61" s="65" t="str">
        <f>IFERROR(IF(GH61&gt;=5,VLOOKUP(GH61,Brutos!$K$3:$AE$10,MATCH(GG61,Brutos!$K$3:$AE$3,0),0),0),"")</f>
        <v/>
      </c>
      <c r="GJ61" s="64"/>
      <c r="GK61" s="64"/>
      <c r="GL61" s="74" t="str">
        <f t="shared" si="35"/>
        <v/>
      </c>
      <c r="GM61" s="66"/>
      <c r="GN61" s="58"/>
      <c r="GO61" s="58"/>
      <c r="GP61" s="58"/>
      <c r="GQ61" s="63">
        <v>19</v>
      </c>
      <c r="GR61" s="64" t="s">
        <v>144</v>
      </c>
      <c r="GS61" s="64" t="s">
        <v>144</v>
      </c>
      <c r="GT61" s="65"/>
      <c r="GU61" s="64"/>
      <c r="GV61" s="64"/>
      <c r="GW61" s="65" t="s">
        <v>144</v>
      </c>
      <c r="GX61" s="65" t="str">
        <f>IFERROR(IF(GW61&gt;=5,VLOOKUP(GW61,Brutos!$K$3:$AE$10,MATCH(GV61,Brutos!$K$3:$AE$3,0),0),0),"")</f>
        <v/>
      </c>
      <c r="GY61" s="64"/>
      <c r="GZ61" s="64"/>
      <c r="HA61" s="74" t="str">
        <f t="shared" si="36"/>
        <v/>
      </c>
      <c r="HB61" s="66"/>
      <c r="HC61" s="58"/>
      <c r="HD61" s="58"/>
      <c r="HE61" s="58"/>
      <c r="HF61" s="63">
        <v>19</v>
      </c>
      <c r="HG61" s="64" t="s">
        <v>144</v>
      </c>
      <c r="HH61" s="64" t="s">
        <v>144</v>
      </c>
      <c r="HI61" s="65"/>
      <c r="HJ61" s="64"/>
      <c r="HK61" s="64"/>
      <c r="HL61" s="65" t="s">
        <v>144</v>
      </c>
      <c r="HM61" s="65" t="str">
        <f>IFERROR(IF(HL61&gt;=5,VLOOKUP(HL61,Brutos!$K$3:$AE$10,MATCH(HK61,Brutos!$K$3:$AE$3,0),0),0),"")</f>
        <v/>
      </c>
      <c r="HN61" s="64"/>
      <c r="HO61" s="64"/>
      <c r="HP61" s="74" t="str">
        <f t="shared" si="37"/>
        <v/>
      </c>
      <c r="HQ61" s="66"/>
      <c r="HR61" s="58"/>
      <c r="HS61" s="58"/>
      <c r="HT61" s="58"/>
      <c r="HU61" s="63">
        <v>19</v>
      </c>
      <c r="HV61" s="64" t="s">
        <v>144</v>
      </c>
      <c r="HW61" s="64" t="s">
        <v>144</v>
      </c>
      <c r="HX61" s="65"/>
      <c r="HY61" s="64"/>
      <c r="HZ61" s="64"/>
      <c r="IA61" s="65" t="s">
        <v>144</v>
      </c>
      <c r="IB61" s="65" t="str">
        <f>IFERROR(IF(IA61&gt;=5,VLOOKUP(IA61,Brutos!$K$3:$AE$10,MATCH(HZ61,Brutos!$K$3:$AE$3,0),0),0),"")</f>
        <v/>
      </c>
      <c r="IC61" s="64"/>
      <c r="ID61" s="64"/>
      <c r="IE61" s="74" t="str">
        <f t="shared" si="38"/>
        <v/>
      </c>
      <c r="IF61" s="66"/>
      <c r="IG61" s="58"/>
      <c r="IH61" s="58"/>
      <c r="II61" s="58"/>
      <c r="IJ61" s="63">
        <v>19</v>
      </c>
      <c r="IK61" s="64" t="s">
        <v>144</v>
      </c>
      <c r="IL61" s="64" t="s">
        <v>144</v>
      </c>
      <c r="IM61" s="65"/>
      <c r="IN61" s="64"/>
      <c r="IO61" s="64"/>
      <c r="IP61" s="65" t="s">
        <v>144</v>
      </c>
      <c r="IQ61" s="65" t="str">
        <f>IFERROR(IF(IP61&gt;=5,VLOOKUP(IP61,Brutos!$K$3:$AE$10,MATCH(IO61,Brutos!$K$3:$AE$3,0),0),0),"")</f>
        <v/>
      </c>
      <c r="IR61" s="64"/>
      <c r="IS61" s="64"/>
      <c r="IT61" s="74" t="str">
        <f t="shared" si="39"/>
        <v/>
      </c>
      <c r="IU61" s="66"/>
      <c r="IV61" s="58"/>
      <c r="IW61" s="58"/>
      <c r="IX61" s="58"/>
      <c r="IY61" s="63">
        <v>19</v>
      </c>
      <c r="IZ61" s="64" t="s">
        <v>144</v>
      </c>
      <c r="JA61" s="64" t="s">
        <v>144</v>
      </c>
      <c r="JB61" s="65"/>
      <c r="JC61" s="64"/>
      <c r="JD61" s="64"/>
      <c r="JE61" s="65" t="s">
        <v>144</v>
      </c>
      <c r="JF61" s="65" t="str">
        <f>IFERROR(IF(JE61&gt;=5,VLOOKUP(JE61,Brutos!$K$3:$AE$10,MATCH(JD61,Brutos!$K$3:$AE$3,0),0),0),"")</f>
        <v/>
      </c>
      <c r="JG61" s="64"/>
      <c r="JH61" s="64"/>
      <c r="JI61" s="74" t="str">
        <f t="shared" si="40"/>
        <v/>
      </c>
      <c r="JJ61" s="66"/>
      <c r="JK61" s="58"/>
      <c r="JL61" s="58"/>
      <c r="JM61" s="58"/>
      <c r="JN61" s="63">
        <v>19</v>
      </c>
      <c r="JO61" s="64" t="s">
        <v>144</v>
      </c>
      <c r="JP61" s="64" t="s">
        <v>144</v>
      </c>
      <c r="JQ61" s="65"/>
      <c r="JR61" s="64"/>
      <c r="JS61" s="64"/>
      <c r="JT61" s="65" t="s">
        <v>144</v>
      </c>
      <c r="JU61" s="65" t="str">
        <f>IFERROR(IF(JT61&gt;=5,VLOOKUP(JT61,Brutos!$K$3:$AE$10,MATCH(JS61,Brutos!$K$3:$AE$3,0),0),0),"")</f>
        <v/>
      </c>
      <c r="JV61" s="64"/>
      <c r="JW61" s="64"/>
      <c r="JX61" s="74" t="str">
        <f t="shared" si="41"/>
        <v/>
      </c>
      <c r="JY61" s="66"/>
      <c r="JZ61" s="58"/>
      <c r="KA61" s="58"/>
      <c r="KB61" s="58"/>
      <c r="KC61" s="63">
        <v>19</v>
      </c>
      <c r="KD61" s="64" t="s">
        <v>144</v>
      </c>
      <c r="KE61" s="64" t="s">
        <v>144</v>
      </c>
      <c r="KF61" s="65"/>
      <c r="KG61" s="64"/>
      <c r="KH61" s="64"/>
      <c r="KI61" s="65" t="s">
        <v>144</v>
      </c>
      <c r="KJ61" s="65" t="str">
        <f>IFERROR(IF(KI61&gt;=5,VLOOKUP(KI61,Brutos!$K$3:$AE$10,MATCH(KH61,Brutos!$K$3:$AE$3,0),0),0),"")</f>
        <v/>
      </c>
      <c r="KK61" s="64"/>
      <c r="KL61" s="64"/>
      <c r="KM61" s="74" t="str">
        <f t="shared" si="42"/>
        <v/>
      </c>
      <c r="KN61" s="66"/>
      <c r="KO61" s="58"/>
      <c r="KP61" s="58"/>
      <c r="KQ61" s="58"/>
      <c r="KR61" s="63">
        <v>19</v>
      </c>
      <c r="KS61" s="64" t="s">
        <v>144</v>
      </c>
      <c r="KT61" s="64" t="s">
        <v>144</v>
      </c>
      <c r="KU61" s="65"/>
      <c r="KV61" s="64"/>
      <c r="KW61" s="64"/>
      <c r="KX61" s="65" t="s">
        <v>144</v>
      </c>
      <c r="KY61" s="65" t="str">
        <f>IFERROR(IF(KX61&gt;=5,VLOOKUP(KX61,Brutos!$K$3:$AE$10,MATCH(KW61,Brutos!$K$3:$AE$3,0),0),0),"")</f>
        <v/>
      </c>
      <c r="KZ61" s="64"/>
      <c r="LA61" s="64"/>
      <c r="LB61" s="74" t="str">
        <f t="shared" si="43"/>
        <v/>
      </c>
      <c r="LC61" s="66"/>
      <c r="LD61" s="347"/>
      <c r="LE61" s="58"/>
      <c r="LF61" s="58"/>
      <c r="LG61" s="63">
        <v>19</v>
      </c>
      <c r="LH61" s="64" t="s">
        <v>144</v>
      </c>
      <c r="LI61" s="64" t="s">
        <v>144</v>
      </c>
      <c r="LJ61" s="65"/>
      <c r="LK61" s="64"/>
      <c r="LL61" s="64"/>
      <c r="LM61" s="65" t="s">
        <v>144</v>
      </c>
      <c r="LN61" s="65" t="str">
        <f>IFERROR(IF(LM61&gt;=5,VLOOKUP(LM61,Brutos!$K$3:$AE$10,MATCH(LL61,Brutos!$K$3:$AE$3,0),0),0),"")</f>
        <v/>
      </c>
      <c r="LO61" s="64"/>
      <c r="LP61" s="64"/>
      <c r="LQ61" s="74" t="str">
        <f t="shared" si="44"/>
        <v/>
      </c>
      <c r="LR61" s="66"/>
      <c r="LS61" s="347"/>
      <c r="LT61" s="58"/>
      <c r="LU61" s="58"/>
      <c r="LV61" s="63">
        <v>19</v>
      </c>
      <c r="LW61" s="64" t="s">
        <v>144</v>
      </c>
      <c r="LX61" s="64" t="s">
        <v>144</v>
      </c>
      <c r="LY61" s="65"/>
      <c r="LZ61" s="64"/>
      <c r="MA61" s="64"/>
      <c r="MB61" s="65" t="s">
        <v>144</v>
      </c>
      <c r="MC61" s="65" t="str">
        <f>IFERROR(IF(MB61&gt;=5,VLOOKUP(MB61,Brutos!$K$3:$AE$10,MATCH(MA61,Brutos!$K$3:$AE$3,0),0),0),"")</f>
        <v/>
      </c>
      <c r="MD61" s="64"/>
      <c r="ME61" s="64"/>
      <c r="MF61" s="74" t="str">
        <f t="shared" si="45"/>
        <v/>
      </c>
      <c r="MG61" s="66"/>
      <c r="MH61" s="347"/>
      <c r="MI61" s="58"/>
      <c r="MJ61" s="58"/>
      <c r="MK61" s="489">
        <v>19</v>
      </c>
      <c r="ML61" s="490" t="s">
        <v>144</v>
      </c>
      <c r="MM61" s="490" t="s">
        <v>144</v>
      </c>
      <c r="MN61" s="491"/>
      <c r="MO61" s="490"/>
      <c r="MP61" s="490"/>
      <c r="MQ61" s="491" t="s">
        <v>144</v>
      </c>
      <c r="MR61" s="491"/>
      <c r="MS61" s="490"/>
      <c r="MT61" s="490"/>
      <c r="MU61" s="493"/>
      <c r="MV61" s="494"/>
      <c r="MW61" s="347"/>
    </row>
    <row r="62" spans="1:361" ht="17" thickBot="1">
      <c r="A62" s="347"/>
      <c r="B62" s="58"/>
      <c r="C62" s="58"/>
      <c r="D62" s="67">
        <v>20</v>
      </c>
      <c r="E62" s="68" t="s">
        <v>144</v>
      </c>
      <c r="F62" s="68" t="s">
        <v>144</v>
      </c>
      <c r="G62" s="69"/>
      <c r="H62" s="68"/>
      <c r="I62" s="68"/>
      <c r="J62" s="69" t="s">
        <v>144</v>
      </c>
      <c r="K62" s="69" t="str">
        <f>IFERROR(IF(J62&gt;=5,VLOOKUP(J62,Brutos!$K$3:$AE$10,MATCH(I62,Brutos!$K$3:$AE$3,0),0),0),"")</f>
        <v/>
      </c>
      <c r="L62" s="68"/>
      <c r="M62" s="68"/>
      <c r="N62" s="78" t="str">
        <f t="shared" si="23"/>
        <v/>
      </c>
      <c r="O62" s="70"/>
      <c r="P62" s="58"/>
      <c r="Q62" s="58"/>
      <c r="R62" s="58"/>
      <c r="S62" s="67">
        <v>20</v>
      </c>
      <c r="T62" s="68" t="s">
        <v>144</v>
      </c>
      <c r="U62" s="68" t="s">
        <v>144</v>
      </c>
      <c r="V62" s="69"/>
      <c r="W62" s="68"/>
      <c r="X62" s="68"/>
      <c r="Y62" s="69" t="s">
        <v>144</v>
      </c>
      <c r="Z62" s="69" t="str">
        <f>IFERROR(IF(Y62&gt;=5,VLOOKUP(Y62,Brutos!$K$3:$AE$10,MATCH(X62,Brutos!$K$3:$AE$3,0),0),0),"")</f>
        <v/>
      </c>
      <c r="AA62" s="68"/>
      <c r="AB62" s="68"/>
      <c r="AC62" s="78" t="str">
        <f t="shared" si="24"/>
        <v/>
      </c>
      <c r="AD62" s="70"/>
      <c r="AE62" s="58"/>
      <c r="AF62" s="58"/>
      <c r="AG62" s="58"/>
      <c r="AH62" s="67">
        <v>20</v>
      </c>
      <c r="AI62" s="68" t="s">
        <v>144</v>
      </c>
      <c r="AJ62" s="68" t="s">
        <v>144</v>
      </c>
      <c r="AK62" s="69"/>
      <c r="AL62" s="68"/>
      <c r="AM62" s="68"/>
      <c r="AN62" s="69" t="s">
        <v>144</v>
      </c>
      <c r="AO62" s="69" t="str">
        <f>IFERROR(IF(AN62&gt;=5,VLOOKUP(AN62,Brutos!$K$3:$AE$10,MATCH(AM62,Brutos!$K$3:$AE$3,0),0),0),"")</f>
        <v/>
      </c>
      <c r="AP62" s="68"/>
      <c r="AQ62" s="68"/>
      <c r="AR62" s="78" t="str">
        <f t="shared" si="25"/>
        <v/>
      </c>
      <c r="AS62" s="70"/>
      <c r="AT62" s="58"/>
      <c r="AU62" s="58"/>
      <c r="AV62" s="58"/>
      <c r="AW62" s="67">
        <v>20</v>
      </c>
      <c r="AX62" s="68" t="s">
        <v>144</v>
      </c>
      <c r="AY62" s="68" t="s">
        <v>144</v>
      </c>
      <c r="AZ62" s="69"/>
      <c r="BA62" s="68"/>
      <c r="BB62" s="68"/>
      <c r="BC62" s="69" t="s">
        <v>144</v>
      </c>
      <c r="BD62" s="69" t="str">
        <f>IFERROR(IF(BC62&gt;=5,VLOOKUP(BC62,Brutos!$K$3:$AE$10,MATCH(BB62,Brutos!$K$3:$AE$3,0),0),0),"")</f>
        <v/>
      </c>
      <c r="BE62" s="68"/>
      <c r="BF62" s="68"/>
      <c r="BG62" s="78" t="str">
        <f t="shared" si="26"/>
        <v/>
      </c>
      <c r="BH62" s="70"/>
      <c r="BI62" s="58"/>
      <c r="BJ62" s="58"/>
      <c r="BK62" s="58"/>
      <c r="BL62" s="67">
        <v>20</v>
      </c>
      <c r="BM62" s="68" t="s">
        <v>144</v>
      </c>
      <c r="BN62" s="68" t="s">
        <v>144</v>
      </c>
      <c r="BO62" s="69"/>
      <c r="BP62" s="68"/>
      <c r="BQ62" s="68"/>
      <c r="BR62" s="69" t="s">
        <v>144</v>
      </c>
      <c r="BS62" s="69" t="str">
        <f>IFERROR(IF(BR62&gt;=5,VLOOKUP(BR62,Brutos!$K$3:$AE$10,MATCH(BQ62,Brutos!$K$3:$AE$3,0),0),0),"")</f>
        <v/>
      </c>
      <c r="BT62" s="68"/>
      <c r="BU62" s="68"/>
      <c r="BV62" s="78" t="str">
        <f t="shared" si="27"/>
        <v/>
      </c>
      <c r="BW62" s="70"/>
      <c r="BX62" s="58"/>
      <c r="BY62" s="58"/>
      <c r="BZ62" s="58"/>
      <c r="CA62" s="67">
        <v>20</v>
      </c>
      <c r="CB62" s="68" t="s">
        <v>144</v>
      </c>
      <c r="CC62" s="68" t="s">
        <v>144</v>
      </c>
      <c r="CD62" s="69"/>
      <c r="CE62" s="68"/>
      <c r="CF62" s="68"/>
      <c r="CG62" s="69" t="s">
        <v>144</v>
      </c>
      <c r="CH62" s="69" t="str">
        <f>IFERROR(IF(CG62&gt;=5,VLOOKUP(CG62,Brutos!$K$3:$AE$10,MATCH(CF62,Brutos!$K$3:$AE$3,0),0),0),"")</f>
        <v/>
      </c>
      <c r="CI62" s="68"/>
      <c r="CJ62" s="68"/>
      <c r="CK62" s="78" t="str">
        <f t="shared" si="28"/>
        <v/>
      </c>
      <c r="CL62" s="70"/>
      <c r="CM62" s="58"/>
      <c r="CN62" s="58"/>
      <c r="CO62" s="58"/>
      <c r="CP62" s="67">
        <v>20</v>
      </c>
      <c r="CQ62" s="68" t="s">
        <v>144</v>
      </c>
      <c r="CR62" s="68" t="s">
        <v>144</v>
      </c>
      <c r="CS62" s="69"/>
      <c r="CT62" s="68"/>
      <c r="CU62" s="68"/>
      <c r="CV62" s="69" t="s">
        <v>144</v>
      </c>
      <c r="CW62" s="69" t="str">
        <f>IFERROR(IF(CV62&gt;=5,VLOOKUP(CV62,Brutos!$K$3:$AE$10,MATCH(CU62,Brutos!$K$3:$AE$3,0),0),0),"")</f>
        <v/>
      </c>
      <c r="CX62" s="68"/>
      <c r="CY62" s="68"/>
      <c r="CZ62" s="78" t="str">
        <f t="shared" si="29"/>
        <v/>
      </c>
      <c r="DA62" s="70"/>
      <c r="DB62" s="58"/>
      <c r="DC62" s="58"/>
      <c r="DD62" s="58"/>
      <c r="DE62" s="67">
        <v>20</v>
      </c>
      <c r="DF62" s="68" t="s">
        <v>144</v>
      </c>
      <c r="DG62" s="68" t="s">
        <v>144</v>
      </c>
      <c r="DH62" s="69"/>
      <c r="DI62" s="68"/>
      <c r="DJ62" s="68"/>
      <c r="DK62" s="69" t="s">
        <v>144</v>
      </c>
      <c r="DL62" s="69" t="str">
        <f>IFERROR(IF(DK62&gt;=5,VLOOKUP(DK62,Brutos!$K$3:$AE$10,MATCH(DJ62,Brutos!$K$3:$AE$3,0),0),0),"")</f>
        <v/>
      </c>
      <c r="DM62" s="68"/>
      <c r="DN62" s="68"/>
      <c r="DO62" s="78" t="str">
        <f t="shared" si="30"/>
        <v/>
      </c>
      <c r="DP62" s="70"/>
      <c r="DQ62" s="58"/>
      <c r="DR62" s="58"/>
      <c r="DS62" s="58"/>
      <c r="DT62" s="67">
        <v>20</v>
      </c>
      <c r="DU62" s="68" t="s">
        <v>144</v>
      </c>
      <c r="DV62" s="68" t="s">
        <v>144</v>
      </c>
      <c r="DW62" s="69"/>
      <c r="DX62" s="68"/>
      <c r="DY62" s="68"/>
      <c r="DZ62" s="69" t="s">
        <v>144</v>
      </c>
      <c r="EA62" s="69" t="str">
        <f>IFERROR(IF(DZ62&gt;=5,VLOOKUP(DZ62,Brutos!$K$3:$AE$10,MATCH(DY62,Brutos!$K$3:$AE$3,0),0),0),"")</f>
        <v/>
      </c>
      <c r="EB62" s="68"/>
      <c r="EC62" s="68"/>
      <c r="ED62" s="78" t="str">
        <f t="shared" si="31"/>
        <v/>
      </c>
      <c r="EE62" s="70"/>
      <c r="EF62" s="58"/>
      <c r="EG62" s="58"/>
      <c r="EH62" s="58"/>
      <c r="EI62" s="67">
        <v>20</v>
      </c>
      <c r="EJ62" s="68" t="s">
        <v>144</v>
      </c>
      <c r="EK62" s="68" t="s">
        <v>144</v>
      </c>
      <c r="EL62" s="69"/>
      <c r="EM62" s="68"/>
      <c r="EN62" s="68"/>
      <c r="EO62" s="69" t="s">
        <v>144</v>
      </c>
      <c r="EP62" s="69" t="str">
        <f>IFERROR(IF(EO62&gt;=5,VLOOKUP(EO62,Brutos!$K$3:$AE$10,MATCH(EN62,Brutos!$K$3:$AE$3,0),0),0),"")</f>
        <v/>
      </c>
      <c r="EQ62" s="68"/>
      <c r="ER62" s="68"/>
      <c r="ES62" s="78" t="str">
        <f t="shared" si="32"/>
        <v/>
      </c>
      <c r="ET62" s="70"/>
      <c r="EU62" s="58"/>
      <c r="EV62" s="58"/>
      <c r="EW62" s="58"/>
      <c r="EX62" s="67">
        <v>20</v>
      </c>
      <c r="EY62" s="68" t="s">
        <v>144</v>
      </c>
      <c r="EZ62" s="68" t="s">
        <v>144</v>
      </c>
      <c r="FA62" s="69"/>
      <c r="FB62" s="68"/>
      <c r="FC62" s="68"/>
      <c r="FD62" s="69" t="s">
        <v>144</v>
      </c>
      <c r="FE62" s="69" t="str">
        <f>IFERROR(IF(FD62&gt;=5,VLOOKUP(FD62,Brutos!$K$3:$AE$10,MATCH(FC62,Brutos!$K$3:$AE$3,0),0),0),"")</f>
        <v/>
      </c>
      <c r="FF62" s="68"/>
      <c r="FG62" s="68"/>
      <c r="FH62" s="78" t="str">
        <f t="shared" si="33"/>
        <v/>
      </c>
      <c r="FI62" s="70"/>
      <c r="FJ62" s="58"/>
      <c r="FK62" s="58"/>
      <c r="FL62" s="58"/>
      <c r="FM62" s="67">
        <v>20</v>
      </c>
      <c r="FN62" s="68" t="s">
        <v>144</v>
      </c>
      <c r="FO62" s="68" t="s">
        <v>144</v>
      </c>
      <c r="FP62" s="69"/>
      <c r="FQ62" s="68"/>
      <c r="FR62" s="68"/>
      <c r="FS62" s="69" t="s">
        <v>144</v>
      </c>
      <c r="FT62" s="69" t="str">
        <f>IFERROR(IF(FS62&gt;=5,VLOOKUP(FS62,Brutos!$K$3:$AE$10,MATCH(FR62,Brutos!$K$3:$AE$3,0),0),0),"")</f>
        <v/>
      </c>
      <c r="FU62" s="68"/>
      <c r="FV62" s="68"/>
      <c r="FW62" s="78" t="str">
        <f t="shared" si="34"/>
        <v/>
      </c>
      <c r="FX62" s="70"/>
      <c r="FY62" s="58"/>
      <c r="FZ62" s="58"/>
      <c r="GA62" s="58"/>
      <c r="GB62" s="67">
        <v>20</v>
      </c>
      <c r="GC62" s="68" t="s">
        <v>144</v>
      </c>
      <c r="GD62" s="68" t="s">
        <v>144</v>
      </c>
      <c r="GE62" s="69"/>
      <c r="GF62" s="68"/>
      <c r="GG62" s="68"/>
      <c r="GH62" s="69" t="s">
        <v>144</v>
      </c>
      <c r="GI62" s="69" t="str">
        <f>IFERROR(IF(GH62&gt;=5,VLOOKUP(GH62,Brutos!$K$3:$AE$10,MATCH(GG62,Brutos!$K$3:$AE$3,0),0),0),"")</f>
        <v/>
      </c>
      <c r="GJ62" s="68"/>
      <c r="GK62" s="68"/>
      <c r="GL62" s="78" t="str">
        <f t="shared" si="35"/>
        <v/>
      </c>
      <c r="GM62" s="70"/>
      <c r="GN62" s="58"/>
      <c r="GO62" s="58"/>
      <c r="GP62" s="58"/>
      <c r="GQ62" s="67">
        <v>20</v>
      </c>
      <c r="GR62" s="68" t="s">
        <v>144</v>
      </c>
      <c r="GS62" s="68" t="s">
        <v>144</v>
      </c>
      <c r="GT62" s="69"/>
      <c r="GU62" s="68"/>
      <c r="GV62" s="68"/>
      <c r="GW62" s="69" t="s">
        <v>144</v>
      </c>
      <c r="GX62" s="69" t="str">
        <f>IFERROR(IF(GW62&gt;=5,VLOOKUP(GW62,Brutos!$K$3:$AE$10,MATCH(GV62,Brutos!$K$3:$AE$3,0),0),0),"")</f>
        <v/>
      </c>
      <c r="GY62" s="68"/>
      <c r="GZ62" s="68"/>
      <c r="HA62" s="78" t="str">
        <f t="shared" si="36"/>
        <v/>
      </c>
      <c r="HB62" s="70"/>
      <c r="HC62" s="58"/>
      <c r="HD62" s="58"/>
      <c r="HE62" s="58"/>
      <c r="HF62" s="67">
        <v>20</v>
      </c>
      <c r="HG62" s="68" t="s">
        <v>144</v>
      </c>
      <c r="HH62" s="68" t="s">
        <v>144</v>
      </c>
      <c r="HI62" s="69"/>
      <c r="HJ62" s="68"/>
      <c r="HK62" s="68"/>
      <c r="HL62" s="69" t="s">
        <v>144</v>
      </c>
      <c r="HM62" s="69" t="str">
        <f>IFERROR(IF(HL62&gt;=5,VLOOKUP(HL62,Brutos!$K$3:$AE$10,MATCH(HK62,Brutos!$K$3:$AE$3,0),0),0),"")</f>
        <v/>
      </c>
      <c r="HN62" s="68"/>
      <c r="HO62" s="68"/>
      <c r="HP62" s="78" t="str">
        <f t="shared" si="37"/>
        <v/>
      </c>
      <c r="HQ62" s="70"/>
      <c r="HR62" s="58"/>
      <c r="HS62" s="58"/>
      <c r="HT62" s="58"/>
      <c r="HU62" s="67">
        <v>20</v>
      </c>
      <c r="HV62" s="68" t="s">
        <v>144</v>
      </c>
      <c r="HW62" s="68" t="s">
        <v>144</v>
      </c>
      <c r="HX62" s="69"/>
      <c r="HY62" s="68"/>
      <c r="HZ62" s="68"/>
      <c r="IA62" s="69" t="s">
        <v>144</v>
      </c>
      <c r="IB62" s="69" t="str">
        <f>IFERROR(IF(IA62&gt;=5,VLOOKUP(IA62,Brutos!$K$3:$AE$10,MATCH(HZ62,Brutos!$K$3:$AE$3,0),0),0),"")</f>
        <v/>
      </c>
      <c r="IC62" s="68"/>
      <c r="ID62" s="68"/>
      <c r="IE62" s="78" t="str">
        <f t="shared" si="38"/>
        <v/>
      </c>
      <c r="IF62" s="70"/>
      <c r="IG62" s="58"/>
      <c r="IH62" s="58"/>
      <c r="II62" s="58"/>
      <c r="IJ62" s="67">
        <v>20</v>
      </c>
      <c r="IK62" s="68" t="s">
        <v>144</v>
      </c>
      <c r="IL62" s="68" t="s">
        <v>144</v>
      </c>
      <c r="IM62" s="69"/>
      <c r="IN62" s="68"/>
      <c r="IO62" s="68"/>
      <c r="IP62" s="69" t="s">
        <v>144</v>
      </c>
      <c r="IQ62" s="69" t="str">
        <f>IFERROR(IF(IP62&gt;=5,VLOOKUP(IP62,Brutos!$K$3:$AE$10,MATCH(IO62,Brutos!$K$3:$AE$3,0),0),0),"")</f>
        <v/>
      </c>
      <c r="IR62" s="68"/>
      <c r="IS62" s="68"/>
      <c r="IT62" s="78" t="str">
        <f t="shared" si="39"/>
        <v/>
      </c>
      <c r="IU62" s="70"/>
      <c r="IV62" s="58"/>
      <c r="IW62" s="58"/>
      <c r="IX62" s="58"/>
      <c r="IY62" s="67">
        <v>20</v>
      </c>
      <c r="IZ62" s="68" t="s">
        <v>144</v>
      </c>
      <c r="JA62" s="68" t="s">
        <v>144</v>
      </c>
      <c r="JB62" s="69"/>
      <c r="JC62" s="68"/>
      <c r="JD62" s="68"/>
      <c r="JE62" s="69" t="s">
        <v>144</v>
      </c>
      <c r="JF62" s="69" t="str">
        <f>IFERROR(IF(JE62&gt;=5,VLOOKUP(JE62,Brutos!$K$3:$AE$10,MATCH(JD62,Brutos!$K$3:$AE$3,0),0),0),"")</f>
        <v/>
      </c>
      <c r="JG62" s="68"/>
      <c r="JH62" s="68"/>
      <c r="JI62" s="78" t="str">
        <f t="shared" si="40"/>
        <v/>
      </c>
      <c r="JJ62" s="70"/>
      <c r="JK62" s="58"/>
      <c r="JL62" s="58"/>
      <c r="JM62" s="58"/>
      <c r="JN62" s="67">
        <v>20</v>
      </c>
      <c r="JO62" s="68" t="s">
        <v>144</v>
      </c>
      <c r="JP62" s="68" t="s">
        <v>144</v>
      </c>
      <c r="JQ62" s="69"/>
      <c r="JR62" s="68"/>
      <c r="JS62" s="68"/>
      <c r="JT62" s="69" t="s">
        <v>144</v>
      </c>
      <c r="JU62" s="69" t="str">
        <f>IFERROR(IF(JT62&gt;=5,VLOOKUP(JT62,Brutos!$K$3:$AE$10,MATCH(JS62,Brutos!$K$3:$AE$3,0),0),0),"")</f>
        <v/>
      </c>
      <c r="JV62" s="68"/>
      <c r="JW62" s="68"/>
      <c r="JX62" s="78" t="str">
        <f t="shared" si="41"/>
        <v/>
      </c>
      <c r="JY62" s="70"/>
      <c r="JZ62" s="58"/>
      <c r="KA62" s="58"/>
      <c r="KB62" s="58"/>
      <c r="KC62" s="67">
        <v>20</v>
      </c>
      <c r="KD62" s="68" t="s">
        <v>144</v>
      </c>
      <c r="KE62" s="68" t="s">
        <v>144</v>
      </c>
      <c r="KF62" s="69"/>
      <c r="KG62" s="68"/>
      <c r="KH62" s="68"/>
      <c r="KI62" s="69" t="s">
        <v>144</v>
      </c>
      <c r="KJ62" s="69" t="str">
        <f>IFERROR(IF(KI62&gt;=5,VLOOKUP(KI62,Brutos!$K$3:$AE$10,MATCH(KH62,Brutos!$K$3:$AE$3,0),0),0),"")</f>
        <v/>
      </c>
      <c r="KK62" s="68"/>
      <c r="KL62" s="68"/>
      <c r="KM62" s="78" t="str">
        <f t="shared" si="42"/>
        <v/>
      </c>
      <c r="KN62" s="70"/>
      <c r="KO62" s="58"/>
      <c r="KP62" s="58"/>
      <c r="KQ62" s="58"/>
      <c r="KR62" s="67">
        <v>20</v>
      </c>
      <c r="KS62" s="68" t="s">
        <v>144</v>
      </c>
      <c r="KT62" s="68" t="s">
        <v>144</v>
      </c>
      <c r="KU62" s="69"/>
      <c r="KV62" s="68"/>
      <c r="KW62" s="68"/>
      <c r="KX62" s="69" t="s">
        <v>144</v>
      </c>
      <c r="KY62" s="69" t="str">
        <f>IFERROR(IF(KX62&gt;=5,VLOOKUP(KX62,Brutos!$K$3:$AE$10,MATCH(KW62,Brutos!$K$3:$AE$3,0),0),0),"")</f>
        <v/>
      </c>
      <c r="KZ62" s="68"/>
      <c r="LA62" s="68"/>
      <c r="LB62" s="78" t="str">
        <f t="shared" si="43"/>
        <v/>
      </c>
      <c r="LC62" s="70"/>
      <c r="LD62" s="347"/>
      <c r="LE62" s="58"/>
      <c r="LF62" s="58"/>
      <c r="LG62" s="67">
        <v>20</v>
      </c>
      <c r="LH62" s="68" t="s">
        <v>144</v>
      </c>
      <c r="LI62" s="68" t="s">
        <v>144</v>
      </c>
      <c r="LJ62" s="69"/>
      <c r="LK62" s="68"/>
      <c r="LL62" s="68"/>
      <c r="LM62" s="69" t="s">
        <v>144</v>
      </c>
      <c r="LN62" s="69" t="str">
        <f>IFERROR(IF(LM62&gt;=5,VLOOKUP(LM62,Brutos!$K$3:$AE$10,MATCH(LL62,Brutos!$K$3:$AE$3,0),0),0),"")</f>
        <v/>
      </c>
      <c r="LO62" s="68"/>
      <c r="LP62" s="68"/>
      <c r="LQ62" s="78" t="str">
        <f t="shared" si="44"/>
        <v/>
      </c>
      <c r="LR62" s="70"/>
      <c r="LS62" s="347"/>
      <c r="LT62" s="58"/>
      <c r="LU62" s="58"/>
      <c r="LV62" s="67">
        <v>20</v>
      </c>
      <c r="LW62" s="68" t="s">
        <v>144</v>
      </c>
      <c r="LX62" s="68" t="s">
        <v>144</v>
      </c>
      <c r="LY62" s="69"/>
      <c r="LZ62" s="68"/>
      <c r="MA62" s="68"/>
      <c r="MB62" s="69" t="s">
        <v>144</v>
      </c>
      <c r="MC62" s="69" t="str">
        <f>IFERROR(IF(MB62&gt;=5,VLOOKUP(MB62,Brutos!$K$3:$AE$10,MATCH(MA62,Brutos!$K$3:$AE$3,0),0),0),"")</f>
        <v/>
      </c>
      <c r="MD62" s="68"/>
      <c r="ME62" s="68"/>
      <c r="MF62" s="78" t="str">
        <f t="shared" si="45"/>
        <v/>
      </c>
      <c r="MG62" s="70"/>
      <c r="MH62" s="347"/>
      <c r="MI62" s="58"/>
      <c r="MJ62" s="58"/>
      <c r="MK62" s="495">
        <v>20</v>
      </c>
      <c r="ML62" s="496" t="s">
        <v>144</v>
      </c>
      <c r="MM62" s="496" t="s">
        <v>144</v>
      </c>
      <c r="MN62" s="497"/>
      <c r="MO62" s="496"/>
      <c r="MP62" s="496"/>
      <c r="MQ62" s="497" t="s">
        <v>144</v>
      </c>
      <c r="MR62" s="497"/>
      <c r="MS62" s="496"/>
      <c r="MT62" s="496"/>
      <c r="MU62" s="498"/>
      <c r="MV62" s="499"/>
      <c r="MW62" s="347"/>
    </row>
    <row r="63" spans="1:361" ht="17" thickBot="1">
      <c r="A63" s="347"/>
      <c r="B63" s="58"/>
      <c r="C63" s="58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8"/>
      <c r="Q63" s="58"/>
      <c r="R63" s="58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8"/>
      <c r="AF63" s="58"/>
      <c r="AG63" s="58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8"/>
      <c r="AU63" s="58"/>
      <c r="AV63" s="58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8"/>
      <c r="BJ63" s="58"/>
      <c r="BK63" s="58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8"/>
      <c r="BY63" s="58"/>
      <c r="BZ63" s="58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8"/>
      <c r="CN63" s="58"/>
      <c r="CO63" s="58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8"/>
      <c r="DC63" s="58"/>
      <c r="DD63" s="58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8"/>
      <c r="DR63" s="58"/>
      <c r="DS63" s="58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8"/>
      <c r="EG63" s="58"/>
      <c r="EH63" s="58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8"/>
      <c r="EV63" s="58"/>
      <c r="EW63" s="58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8"/>
      <c r="FK63" s="58"/>
      <c r="FL63" s="58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8"/>
      <c r="FZ63" s="58"/>
      <c r="GA63" s="58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8"/>
      <c r="GO63" s="58"/>
      <c r="GP63" s="58"/>
      <c r="GQ63" s="59"/>
      <c r="GR63" s="59"/>
      <c r="GS63" s="59"/>
      <c r="GT63" s="59"/>
      <c r="GU63" s="59"/>
      <c r="GV63" s="59"/>
      <c r="GW63" s="59"/>
      <c r="GX63" s="59"/>
      <c r="GY63" s="59"/>
      <c r="GZ63" s="59"/>
      <c r="HA63" s="59"/>
      <c r="HB63" s="59"/>
      <c r="HC63" s="58"/>
      <c r="HD63" s="58"/>
      <c r="HE63" s="58"/>
      <c r="HF63" s="59"/>
      <c r="HG63" s="59"/>
      <c r="HH63" s="59"/>
      <c r="HI63" s="59"/>
      <c r="HJ63" s="59"/>
      <c r="HK63" s="59"/>
      <c r="HL63" s="59"/>
      <c r="HM63" s="59"/>
      <c r="HN63" s="59"/>
      <c r="HO63" s="59"/>
      <c r="HP63" s="59"/>
      <c r="HQ63" s="59"/>
      <c r="HR63" s="58"/>
      <c r="HS63" s="58"/>
      <c r="HT63" s="58"/>
      <c r="HU63" s="59"/>
      <c r="HV63" s="59"/>
      <c r="HW63" s="59"/>
      <c r="HX63" s="59"/>
      <c r="HY63" s="59"/>
      <c r="HZ63" s="59"/>
      <c r="IA63" s="59"/>
      <c r="IB63" s="59"/>
      <c r="IC63" s="59"/>
      <c r="ID63" s="59"/>
      <c r="IE63" s="59"/>
      <c r="IF63" s="59"/>
      <c r="IG63" s="58"/>
      <c r="IH63" s="58"/>
      <c r="II63" s="58"/>
      <c r="IJ63" s="59"/>
      <c r="IK63" s="59"/>
      <c r="IL63" s="59"/>
      <c r="IM63" s="59"/>
      <c r="IN63" s="59"/>
      <c r="IO63" s="59"/>
      <c r="IP63" s="59"/>
      <c r="IQ63" s="59"/>
      <c r="IR63" s="59"/>
      <c r="IS63" s="59"/>
      <c r="IT63" s="59"/>
      <c r="IU63" s="59"/>
      <c r="IV63" s="58"/>
      <c r="IW63" s="58"/>
      <c r="IX63" s="58"/>
      <c r="IY63" s="59"/>
      <c r="IZ63" s="59"/>
      <c r="JA63" s="59"/>
      <c r="JB63" s="59"/>
      <c r="JC63" s="59"/>
      <c r="JD63" s="59"/>
      <c r="JE63" s="59"/>
      <c r="JF63" s="59"/>
      <c r="JG63" s="59"/>
      <c r="JH63" s="59"/>
      <c r="JI63" s="59"/>
      <c r="JJ63" s="59"/>
      <c r="JK63" s="58"/>
      <c r="JL63" s="58"/>
      <c r="JM63" s="58"/>
      <c r="JN63" s="59"/>
      <c r="JO63" s="59"/>
      <c r="JP63" s="59"/>
      <c r="JQ63" s="59"/>
      <c r="JR63" s="59"/>
      <c r="JS63" s="59"/>
      <c r="JT63" s="59"/>
      <c r="JU63" s="59"/>
      <c r="JV63" s="59"/>
      <c r="JW63" s="59"/>
      <c r="JX63" s="59"/>
      <c r="JY63" s="59"/>
      <c r="JZ63" s="58"/>
      <c r="KA63" s="58"/>
      <c r="KB63" s="58"/>
      <c r="KC63" s="59"/>
      <c r="KD63" s="59"/>
      <c r="KE63" s="59"/>
      <c r="KF63" s="59"/>
      <c r="KG63" s="59"/>
      <c r="KH63" s="59"/>
      <c r="KI63" s="59"/>
      <c r="KJ63" s="59"/>
      <c r="KK63" s="59"/>
      <c r="KL63" s="59"/>
      <c r="KM63" s="59"/>
      <c r="KN63" s="59"/>
      <c r="KO63" s="58"/>
      <c r="KP63" s="58"/>
      <c r="KQ63" s="58"/>
      <c r="KR63" s="59"/>
      <c r="KS63" s="59"/>
      <c r="KT63" s="59"/>
      <c r="KU63" s="59"/>
      <c r="KV63" s="59"/>
      <c r="KW63" s="59"/>
      <c r="KX63" s="59"/>
      <c r="KY63" s="59"/>
      <c r="KZ63" s="59"/>
      <c r="LA63" s="59"/>
      <c r="LB63" s="59"/>
      <c r="LC63" s="59"/>
      <c r="LD63" s="347"/>
      <c r="LE63" s="58"/>
      <c r="LF63" s="58"/>
      <c r="LG63" s="59"/>
      <c r="LH63" s="59"/>
      <c r="LI63" s="59"/>
      <c r="LJ63" s="59"/>
      <c r="LK63" s="59"/>
      <c r="LL63" s="59"/>
      <c r="LM63" s="59"/>
      <c r="LN63" s="59"/>
      <c r="LO63" s="59"/>
      <c r="LP63" s="59"/>
      <c r="LQ63" s="59"/>
      <c r="LR63" s="59"/>
      <c r="LS63" s="347"/>
      <c r="LT63" s="58"/>
      <c r="LU63" s="58"/>
      <c r="LV63" s="59"/>
      <c r="LW63" s="59"/>
      <c r="LX63" s="59"/>
      <c r="LY63" s="59"/>
      <c r="LZ63" s="59"/>
      <c r="MA63" s="59"/>
      <c r="MB63" s="59"/>
      <c r="MC63" s="59"/>
      <c r="MD63" s="59"/>
      <c r="ME63" s="59"/>
      <c r="MF63" s="59"/>
      <c r="MG63" s="59"/>
      <c r="MH63" s="347"/>
      <c r="MI63" s="58"/>
      <c r="MJ63" s="58"/>
      <c r="MK63" s="500"/>
      <c r="ML63" s="500"/>
      <c r="MM63" s="500"/>
      <c r="MN63" s="500"/>
      <c r="MO63" s="500"/>
      <c r="MP63" s="500"/>
      <c r="MQ63" s="500"/>
      <c r="MR63" s="500"/>
      <c r="MS63" s="500"/>
      <c r="MT63" s="500"/>
      <c r="MU63" s="500"/>
      <c r="MV63" s="500"/>
      <c r="MW63" s="347"/>
    </row>
    <row r="64" spans="1:361" ht="17" thickBot="1">
      <c r="A64" s="347"/>
      <c r="B64" s="58"/>
      <c r="C64" s="58"/>
      <c r="D64" s="59"/>
      <c r="E64" s="59"/>
      <c r="F64" s="59"/>
      <c r="G64" s="71" t="s">
        <v>145</v>
      </c>
      <c r="H64" s="62" t="str">
        <f>IF(SUM(H43:H62)=0,"",SUM(H43:H62))</f>
        <v/>
      </c>
      <c r="I64" s="59"/>
      <c r="J64" s="127" t="s">
        <v>135</v>
      </c>
      <c r="K64" s="128" t="s">
        <v>366</v>
      </c>
      <c r="L64" s="128" t="s">
        <v>146</v>
      </c>
      <c r="M64" s="128" t="s">
        <v>147</v>
      </c>
      <c r="N64" s="129" t="s">
        <v>148</v>
      </c>
      <c r="O64" s="146"/>
      <c r="P64" s="58"/>
      <c r="Q64" s="58"/>
      <c r="R64" s="58"/>
      <c r="S64" s="59"/>
      <c r="T64" s="59"/>
      <c r="U64" s="59"/>
      <c r="V64" s="71" t="s">
        <v>145</v>
      </c>
      <c r="W64" s="62" t="str">
        <f>IF(SUM(W43:W62)=0,"",SUM(W43:W62))</f>
        <v/>
      </c>
      <c r="X64" s="59"/>
      <c r="Y64" s="127" t="s">
        <v>135</v>
      </c>
      <c r="Z64" s="128" t="s">
        <v>366</v>
      </c>
      <c r="AA64" s="128" t="s">
        <v>146</v>
      </c>
      <c r="AB64" s="128" t="s">
        <v>147</v>
      </c>
      <c r="AC64" s="129" t="s">
        <v>148</v>
      </c>
      <c r="AD64" s="146"/>
      <c r="AE64" s="58"/>
      <c r="AF64" s="58"/>
      <c r="AG64" s="58"/>
      <c r="AH64" s="59"/>
      <c r="AI64" s="59"/>
      <c r="AJ64" s="59"/>
      <c r="AK64" s="71" t="s">
        <v>145</v>
      </c>
      <c r="AL64" s="62" t="str">
        <f>IF(SUM(AL43:AL62)=0,"",SUM(AL43:AL62))</f>
        <v/>
      </c>
      <c r="AM64" s="59"/>
      <c r="AN64" s="127" t="s">
        <v>135</v>
      </c>
      <c r="AO64" s="128" t="s">
        <v>366</v>
      </c>
      <c r="AP64" s="128" t="s">
        <v>146</v>
      </c>
      <c r="AQ64" s="128" t="s">
        <v>147</v>
      </c>
      <c r="AR64" s="129" t="s">
        <v>148</v>
      </c>
      <c r="AS64" s="146"/>
      <c r="AT64" s="58"/>
      <c r="AU64" s="58"/>
      <c r="AV64" s="58"/>
      <c r="AW64" s="59"/>
      <c r="AX64" s="59"/>
      <c r="AY64" s="59"/>
      <c r="AZ64" s="71" t="s">
        <v>145</v>
      </c>
      <c r="BA64" s="62" t="str">
        <f>IF(SUM(BA43:BA62)=0,"",SUM(BA43:BA62))</f>
        <v/>
      </c>
      <c r="BB64" s="59"/>
      <c r="BC64" s="127" t="s">
        <v>135</v>
      </c>
      <c r="BD64" s="128" t="s">
        <v>366</v>
      </c>
      <c r="BE64" s="128" t="s">
        <v>146</v>
      </c>
      <c r="BF64" s="128" t="s">
        <v>147</v>
      </c>
      <c r="BG64" s="129" t="s">
        <v>148</v>
      </c>
      <c r="BH64" s="146"/>
      <c r="BI64" s="58"/>
      <c r="BJ64" s="58"/>
      <c r="BK64" s="58"/>
      <c r="BL64" s="59"/>
      <c r="BM64" s="59"/>
      <c r="BN64" s="59"/>
      <c r="BO64" s="71" t="s">
        <v>145</v>
      </c>
      <c r="BP64" s="62" t="str">
        <f>IF(SUM(BP43:BP62)=0,"",SUM(BP43:BP62))</f>
        <v/>
      </c>
      <c r="BQ64" s="59"/>
      <c r="BR64" s="127" t="s">
        <v>135</v>
      </c>
      <c r="BS64" s="128" t="s">
        <v>366</v>
      </c>
      <c r="BT64" s="128" t="s">
        <v>146</v>
      </c>
      <c r="BU64" s="128" t="s">
        <v>147</v>
      </c>
      <c r="BV64" s="129" t="s">
        <v>148</v>
      </c>
      <c r="BW64" s="146"/>
      <c r="BX64" s="58"/>
      <c r="BY64" s="58"/>
      <c r="BZ64" s="58"/>
      <c r="CA64" s="59"/>
      <c r="CB64" s="59"/>
      <c r="CC64" s="59"/>
      <c r="CD64" s="71" t="s">
        <v>145</v>
      </c>
      <c r="CE64" s="62" t="str">
        <f>IF(SUM(CE43:CE62)=0,"",SUM(CE43:CE62))</f>
        <v/>
      </c>
      <c r="CF64" s="59"/>
      <c r="CG64" s="127" t="s">
        <v>135</v>
      </c>
      <c r="CH64" s="128" t="s">
        <v>366</v>
      </c>
      <c r="CI64" s="128" t="s">
        <v>146</v>
      </c>
      <c r="CJ64" s="128" t="s">
        <v>147</v>
      </c>
      <c r="CK64" s="129" t="s">
        <v>148</v>
      </c>
      <c r="CL64" s="146"/>
      <c r="CM64" s="58"/>
      <c r="CN64" s="58"/>
      <c r="CO64" s="58"/>
      <c r="CP64" s="59"/>
      <c r="CQ64" s="59"/>
      <c r="CR64" s="59"/>
      <c r="CS64" s="71" t="s">
        <v>145</v>
      </c>
      <c r="CT64" s="62" t="str">
        <f>IF(SUM(CT43:CT62)=0,"",SUM(CT43:CT62))</f>
        <v/>
      </c>
      <c r="CU64" s="59"/>
      <c r="CV64" s="127" t="s">
        <v>135</v>
      </c>
      <c r="CW64" s="128" t="s">
        <v>366</v>
      </c>
      <c r="CX64" s="128" t="s">
        <v>146</v>
      </c>
      <c r="CY64" s="128" t="s">
        <v>147</v>
      </c>
      <c r="CZ64" s="129" t="s">
        <v>148</v>
      </c>
      <c r="DA64" s="146"/>
      <c r="DB64" s="58"/>
      <c r="DC64" s="58"/>
      <c r="DD64" s="58"/>
      <c r="DE64" s="59"/>
      <c r="DF64" s="59"/>
      <c r="DG64" s="59"/>
      <c r="DH64" s="71" t="s">
        <v>145</v>
      </c>
      <c r="DI64" s="62" t="str">
        <f>IF(SUM(DI43:DI62)=0,"",SUM(DI43:DI62))</f>
        <v/>
      </c>
      <c r="DJ64" s="59"/>
      <c r="DK64" s="127" t="s">
        <v>135</v>
      </c>
      <c r="DL64" s="128" t="s">
        <v>366</v>
      </c>
      <c r="DM64" s="128" t="s">
        <v>146</v>
      </c>
      <c r="DN64" s="128" t="s">
        <v>147</v>
      </c>
      <c r="DO64" s="129" t="s">
        <v>148</v>
      </c>
      <c r="DP64" s="146"/>
      <c r="DQ64" s="58"/>
      <c r="DR64" s="58"/>
      <c r="DS64" s="58"/>
      <c r="DT64" s="59"/>
      <c r="DU64" s="59"/>
      <c r="DV64" s="59"/>
      <c r="DW64" s="71" t="s">
        <v>145</v>
      </c>
      <c r="DX64" s="62" t="str">
        <f>IF(SUM(DX43:DX62)=0,"",SUM(DX43:DX62))</f>
        <v/>
      </c>
      <c r="DY64" s="59"/>
      <c r="DZ64" s="127" t="s">
        <v>135</v>
      </c>
      <c r="EA64" s="128" t="s">
        <v>366</v>
      </c>
      <c r="EB64" s="128" t="s">
        <v>146</v>
      </c>
      <c r="EC64" s="128" t="s">
        <v>147</v>
      </c>
      <c r="ED64" s="129" t="s">
        <v>148</v>
      </c>
      <c r="EE64" s="146"/>
      <c r="EF64" s="58"/>
      <c r="EG64" s="58"/>
      <c r="EH64" s="58"/>
      <c r="EI64" s="59"/>
      <c r="EJ64" s="59"/>
      <c r="EK64" s="59"/>
      <c r="EL64" s="71" t="s">
        <v>145</v>
      </c>
      <c r="EM64" s="62" t="str">
        <f>IF(SUM(EM43:EM62)=0,"",SUM(EM43:EM62))</f>
        <v/>
      </c>
      <c r="EN64" s="59"/>
      <c r="EO64" s="127" t="s">
        <v>135</v>
      </c>
      <c r="EP64" s="128" t="s">
        <v>366</v>
      </c>
      <c r="EQ64" s="128" t="s">
        <v>146</v>
      </c>
      <c r="ER64" s="128" t="s">
        <v>147</v>
      </c>
      <c r="ES64" s="129" t="s">
        <v>148</v>
      </c>
      <c r="ET64" s="146"/>
      <c r="EU64" s="58"/>
      <c r="EV64" s="58"/>
      <c r="EW64" s="58"/>
      <c r="EX64" s="59"/>
      <c r="EY64" s="59"/>
      <c r="EZ64" s="59"/>
      <c r="FA64" s="71" t="s">
        <v>145</v>
      </c>
      <c r="FB64" s="62" t="str">
        <f>IF(SUM(FB43:FB62)=0,"",SUM(FB43:FB62))</f>
        <v/>
      </c>
      <c r="FC64" s="59"/>
      <c r="FD64" s="127" t="s">
        <v>135</v>
      </c>
      <c r="FE64" s="128" t="s">
        <v>366</v>
      </c>
      <c r="FF64" s="128" t="s">
        <v>146</v>
      </c>
      <c r="FG64" s="128" t="s">
        <v>147</v>
      </c>
      <c r="FH64" s="129" t="s">
        <v>148</v>
      </c>
      <c r="FI64" s="146"/>
      <c r="FJ64" s="58"/>
      <c r="FK64" s="58"/>
      <c r="FL64" s="58"/>
      <c r="FM64" s="59"/>
      <c r="FN64" s="59"/>
      <c r="FO64" s="59"/>
      <c r="FP64" s="71" t="s">
        <v>145</v>
      </c>
      <c r="FQ64" s="62" t="str">
        <f>IF(SUM(FQ43:FQ62)=0,"",SUM(FQ43:FQ62))</f>
        <v/>
      </c>
      <c r="FR64" s="59"/>
      <c r="FS64" s="127" t="s">
        <v>135</v>
      </c>
      <c r="FT64" s="128" t="s">
        <v>366</v>
      </c>
      <c r="FU64" s="128" t="s">
        <v>146</v>
      </c>
      <c r="FV64" s="128" t="s">
        <v>147</v>
      </c>
      <c r="FW64" s="129" t="s">
        <v>148</v>
      </c>
      <c r="FX64" s="146"/>
      <c r="FY64" s="58"/>
      <c r="FZ64" s="58"/>
      <c r="GA64" s="58"/>
      <c r="GB64" s="59"/>
      <c r="GC64" s="59"/>
      <c r="GD64" s="59"/>
      <c r="GE64" s="71" t="s">
        <v>145</v>
      </c>
      <c r="GF64" s="62" t="str">
        <f>IF(SUM(GF43:GF62)=0,"",SUM(GF43:GF62))</f>
        <v/>
      </c>
      <c r="GG64" s="59"/>
      <c r="GH64" s="127" t="s">
        <v>135</v>
      </c>
      <c r="GI64" s="128" t="s">
        <v>366</v>
      </c>
      <c r="GJ64" s="128" t="s">
        <v>146</v>
      </c>
      <c r="GK64" s="128" t="s">
        <v>147</v>
      </c>
      <c r="GL64" s="129" t="s">
        <v>148</v>
      </c>
      <c r="GM64" s="146"/>
      <c r="GN64" s="58"/>
      <c r="GO64" s="58"/>
      <c r="GP64" s="58"/>
      <c r="GQ64" s="59"/>
      <c r="GR64" s="59"/>
      <c r="GS64" s="59"/>
      <c r="GT64" s="71" t="s">
        <v>145</v>
      </c>
      <c r="GU64" s="62" t="str">
        <f>IF(SUM(GU43:GU62)=0,"",SUM(GU43:GU62))</f>
        <v/>
      </c>
      <c r="GV64" s="59"/>
      <c r="GW64" s="127" t="s">
        <v>135</v>
      </c>
      <c r="GX64" s="128" t="s">
        <v>366</v>
      </c>
      <c r="GY64" s="128" t="s">
        <v>146</v>
      </c>
      <c r="GZ64" s="128" t="s">
        <v>147</v>
      </c>
      <c r="HA64" s="129" t="s">
        <v>148</v>
      </c>
      <c r="HB64" s="146"/>
      <c r="HC64" s="58"/>
      <c r="HD64" s="58"/>
      <c r="HE64" s="58"/>
      <c r="HF64" s="59"/>
      <c r="HG64" s="59"/>
      <c r="HH64" s="59"/>
      <c r="HI64" s="71" t="s">
        <v>145</v>
      </c>
      <c r="HJ64" s="62" t="str">
        <f>IF(SUM(HJ43:HJ62)=0,"",SUM(HJ43:HJ62))</f>
        <v/>
      </c>
      <c r="HK64" s="59"/>
      <c r="HL64" s="127" t="s">
        <v>135</v>
      </c>
      <c r="HM64" s="128" t="s">
        <v>366</v>
      </c>
      <c r="HN64" s="128" t="s">
        <v>146</v>
      </c>
      <c r="HO64" s="128" t="s">
        <v>147</v>
      </c>
      <c r="HP64" s="129" t="s">
        <v>148</v>
      </c>
      <c r="HQ64" s="146"/>
      <c r="HR64" s="58"/>
      <c r="HS64" s="58"/>
      <c r="HT64" s="58"/>
      <c r="HU64" s="59"/>
      <c r="HV64" s="59"/>
      <c r="HW64" s="59"/>
      <c r="HX64" s="71" t="s">
        <v>145</v>
      </c>
      <c r="HY64" s="62" t="str">
        <f>IF(SUM(HY43:HY62)=0,"",SUM(HY43:HY62))</f>
        <v/>
      </c>
      <c r="HZ64" s="59"/>
      <c r="IA64" s="127" t="s">
        <v>135</v>
      </c>
      <c r="IB64" s="128" t="s">
        <v>366</v>
      </c>
      <c r="IC64" s="128" t="s">
        <v>146</v>
      </c>
      <c r="ID64" s="128" t="s">
        <v>147</v>
      </c>
      <c r="IE64" s="129" t="s">
        <v>148</v>
      </c>
      <c r="IF64" s="146"/>
      <c r="IG64" s="58"/>
      <c r="IH64" s="58"/>
      <c r="II64" s="58"/>
      <c r="IJ64" s="59"/>
      <c r="IK64" s="59"/>
      <c r="IL64" s="59"/>
      <c r="IM64" s="71" t="s">
        <v>145</v>
      </c>
      <c r="IN64" s="62" t="str">
        <f>IF(SUM(IN43:IN62)=0,"",SUM(IN43:IN62))</f>
        <v/>
      </c>
      <c r="IO64" s="59"/>
      <c r="IP64" s="127" t="s">
        <v>135</v>
      </c>
      <c r="IQ64" s="128" t="s">
        <v>366</v>
      </c>
      <c r="IR64" s="128" t="s">
        <v>146</v>
      </c>
      <c r="IS64" s="128" t="s">
        <v>147</v>
      </c>
      <c r="IT64" s="129" t="s">
        <v>148</v>
      </c>
      <c r="IU64" s="146"/>
      <c r="IV64" s="58"/>
      <c r="IW64" s="58"/>
      <c r="IX64" s="58"/>
      <c r="IY64" s="59"/>
      <c r="IZ64" s="59"/>
      <c r="JA64" s="59"/>
      <c r="JB64" s="71" t="s">
        <v>145</v>
      </c>
      <c r="JC64" s="62" t="str">
        <f>IF(SUM(JC43:JC62)=0,"",SUM(JC43:JC62))</f>
        <v/>
      </c>
      <c r="JD64" s="59"/>
      <c r="JE64" s="127" t="s">
        <v>135</v>
      </c>
      <c r="JF64" s="128" t="s">
        <v>366</v>
      </c>
      <c r="JG64" s="128" t="s">
        <v>146</v>
      </c>
      <c r="JH64" s="128" t="s">
        <v>147</v>
      </c>
      <c r="JI64" s="129" t="s">
        <v>148</v>
      </c>
      <c r="JJ64" s="146"/>
      <c r="JK64" s="58"/>
      <c r="JL64" s="58"/>
      <c r="JM64" s="58"/>
      <c r="JN64" s="59"/>
      <c r="JO64" s="59"/>
      <c r="JP64" s="59"/>
      <c r="JQ64" s="71" t="s">
        <v>145</v>
      </c>
      <c r="JR64" s="62" t="str">
        <f>IF(SUM(JR43:JR62)=0,"",SUM(JR43:JR62))</f>
        <v/>
      </c>
      <c r="JS64" s="59"/>
      <c r="JT64" s="127" t="s">
        <v>135</v>
      </c>
      <c r="JU64" s="128" t="s">
        <v>366</v>
      </c>
      <c r="JV64" s="128" t="s">
        <v>146</v>
      </c>
      <c r="JW64" s="128" t="s">
        <v>147</v>
      </c>
      <c r="JX64" s="129" t="s">
        <v>148</v>
      </c>
      <c r="JY64" s="146"/>
      <c r="JZ64" s="58"/>
      <c r="KA64" s="58"/>
      <c r="KB64" s="58"/>
      <c r="KC64" s="59"/>
      <c r="KD64" s="59"/>
      <c r="KE64" s="59"/>
      <c r="KF64" s="71" t="s">
        <v>145</v>
      </c>
      <c r="KG64" s="62" t="str">
        <f>IF(SUM(KG43:KG62)=0,"",SUM(KG43:KG62))</f>
        <v/>
      </c>
      <c r="KH64" s="59"/>
      <c r="KI64" s="127" t="s">
        <v>135</v>
      </c>
      <c r="KJ64" s="128" t="s">
        <v>366</v>
      </c>
      <c r="KK64" s="128" t="s">
        <v>146</v>
      </c>
      <c r="KL64" s="128" t="s">
        <v>147</v>
      </c>
      <c r="KM64" s="129" t="s">
        <v>148</v>
      </c>
      <c r="KN64" s="146"/>
      <c r="KO64" s="58"/>
      <c r="KP64" s="58"/>
      <c r="KQ64" s="58"/>
      <c r="KR64" s="59"/>
      <c r="KS64" s="59"/>
      <c r="KT64" s="59"/>
      <c r="KU64" s="71" t="s">
        <v>145</v>
      </c>
      <c r="KV64" s="62" t="str">
        <f>IF(SUM(KV43:KV62)=0,"",SUM(KV43:KV62))</f>
        <v/>
      </c>
      <c r="KW64" s="59"/>
      <c r="KX64" s="127" t="s">
        <v>135</v>
      </c>
      <c r="KY64" s="128" t="s">
        <v>366</v>
      </c>
      <c r="KZ64" s="128" t="s">
        <v>146</v>
      </c>
      <c r="LA64" s="128" t="s">
        <v>147</v>
      </c>
      <c r="LB64" s="129" t="s">
        <v>148</v>
      </c>
      <c r="LC64" s="146"/>
      <c r="LD64" s="347"/>
      <c r="LE64" s="58"/>
      <c r="LF64" s="58"/>
      <c r="LG64" s="59"/>
      <c r="LH64" s="59"/>
      <c r="LI64" s="59"/>
      <c r="LJ64" s="71" t="s">
        <v>145</v>
      </c>
      <c r="LK64" s="62" t="str">
        <f>IF(SUM(LK43:LK62)=0,"",SUM(LK43:LK62))</f>
        <v/>
      </c>
      <c r="LL64" s="59"/>
      <c r="LM64" s="127" t="s">
        <v>135</v>
      </c>
      <c r="LN64" s="128" t="s">
        <v>366</v>
      </c>
      <c r="LO64" s="128" t="s">
        <v>146</v>
      </c>
      <c r="LP64" s="128" t="s">
        <v>147</v>
      </c>
      <c r="LQ64" s="129" t="s">
        <v>148</v>
      </c>
      <c r="LR64" s="146"/>
      <c r="LS64" s="347"/>
      <c r="LT64" s="58"/>
      <c r="LU64" s="58"/>
      <c r="LV64" s="59"/>
      <c r="LW64" s="59"/>
      <c r="LX64" s="59"/>
      <c r="LY64" s="71" t="s">
        <v>145</v>
      </c>
      <c r="LZ64" s="62" t="str">
        <f>IF(SUM(LZ43:LZ62)=0,"",SUM(LZ43:LZ62))</f>
        <v/>
      </c>
      <c r="MA64" s="59"/>
      <c r="MB64" s="127" t="s">
        <v>135</v>
      </c>
      <c r="MC64" s="128" t="s">
        <v>366</v>
      </c>
      <c r="MD64" s="128" t="s">
        <v>146</v>
      </c>
      <c r="ME64" s="128" t="s">
        <v>147</v>
      </c>
      <c r="MF64" s="129" t="s">
        <v>148</v>
      </c>
      <c r="MG64" s="146"/>
      <c r="MH64" s="347"/>
      <c r="MI64" s="58"/>
      <c r="MJ64" s="58"/>
      <c r="MK64" s="500"/>
      <c r="ML64" s="500"/>
      <c r="MM64" s="500"/>
      <c r="MN64" s="501" t="s">
        <v>145</v>
      </c>
      <c r="MO64" s="502"/>
      <c r="MP64" s="500"/>
      <c r="MQ64" s="485" t="s">
        <v>135</v>
      </c>
      <c r="MR64" s="486" t="s">
        <v>366</v>
      </c>
      <c r="MS64" s="486" t="s">
        <v>146</v>
      </c>
      <c r="MT64" s="486" t="s">
        <v>147</v>
      </c>
      <c r="MU64" s="503" t="s">
        <v>148</v>
      </c>
      <c r="MV64" s="504"/>
      <c r="MW64" s="347"/>
    </row>
    <row r="65" spans="1:361">
      <c r="A65" s="347"/>
      <c r="B65" s="58"/>
      <c r="C65" s="58"/>
      <c r="D65" s="59"/>
      <c r="E65" s="59"/>
      <c r="F65" s="59"/>
      <c r="G65" s="72" t="s">
        <v>149</v>
      </c>
      <c r="H65" s="66" t="str">
        <f>IF(SUMPRODUCT(H43:H62,I43:I62)=0,"",SUMPRODUCT(H43:H62,I43:I62))</f>
        <v/>
      </c>
      <c r="I65" s="59"/>
      <c r="J65" s="123" t="s">
        <v>150</v>
      </c>
      <c r="K65" s="124">
        <f>SUMIF(F43:F62,"Hipertrofia",H43:H62)</f>
        <v>0</v>
      </c>
      <c r="L65" s="124">
        <f>SUMPRODUCT((H43:H62)*(I43:I62)*(F43:F62="Hipertrofia"))</f>
        <v>0</v>
      </c>
      <c r="M65" s="125">
        <f>SUMIF(F43:F62,"Hipertrofia",N43:N62)</f>
        <v>0</v>
      </c>
      <c r="N65" s="126" t="str">
        <f>IFERROR((M65*100)/H69,"")</f>
        <v/>
      </c>
      <c r="O65" s="147"/>
      <c r="P65" s="58"/>
      <c r="Q65" s="58"/>
      <c r="R65" s="58"/>
      <c r="S65" s="59"/>
      <c r="T65" s="59"/>
      <c r="U65" s="59"/>
      <c r="V65" s="72" t="s">
        <v>149</v>
      </c>
      <c r="W65" s="66" t="str">
        <f>IF(SUMPRODUCT(W43:W62,X43:X62)=0,"",SUMPRODUCT(W43:W62,X43:X62))</f>
        <v/>
      </c>
      <c r="X65" s="59"/>
      <c r="Y65" s="123" t="s">
        <v>150</v>
      </c>
      <c r="Z65" s="124">
        <f>SUMIF(U43:U62,"Hipertrofia",W43:W62)</f>
        <v>0</v>
      </c>
      <c r="AA65" s="124">
        <f>SUMPRODUCT((W43:W62)*(X43:X62)*(U43:U62="Hipertrofia"))</f>
        <v>0</v>
      </c>
      <c r="AB65" s="125">
        <f>SUMIF(U43:U62,"Hipertrofia",AC43:AC62)</f>
        <v>0</v>
      </c>
      <c r="AC65" s="126" t="str">
        <f>IFERROR((AB65*100)/W69,"")</f>
        <v/>
      </c>
      <c r="AD65" s="147"/>
      <c r="AE65" s="58"/>
      <c r="AF65" s="58"/>
      <c r="AG65" s="58"/>
      <c r="AH65" s="59"/>
      <c r="AI65" s="59"/>
      <c r="AJ65" s="59"/>
      <c r="AK65" s="72" t="s">
        <v>149</v>
      </c>
      <c r="AL65" s="66" t="str">
        <f>IF(SUMPRODUCT(AL43:AL62,AM43:AM62)=0,"",SUMPRODUCT(AL43:AL62,AM43:AM62))</f>
        <v/>
      </c>
      <c r="AM65" s="59"/>
      <c r="AN65" s="123" t="s">
        <v>150</v>
      </c>
      <c r="AO65" s="124">
        <f>SUMIF(AJ43:AJ62,"Hipertrofia",AL43:AL62)</f>
        <v>0</v>
      </c>
      <c r="AP65" s="124">
        <f>SUMPRODUCT((AL43:AL62)*(AM43:AM62)*(AJ43:AJ62="Hipertrofia"))</f>
        <v>0</v>
      </c>
      <c r="AQ65" s="125">
        <f>SUMIF(AJ43:AJ62,"Hipertrofia",AR43:AR62)</f>
        <v>0</v>
      </c>
      <c r="AR65" s="126" t="str">
        <f>IFERROR((AQ65*100)/AL69,"")</f>
        <v/>
      </c>
      <c r="AS65" s="147"/>
      <c r="AT65" s="58"/>
      <c r="AU65" s="58"/>
      <c r="AV65" s="58"/>
      <c r="AW65" s="59"/>
      <c r="AX65" s="59"/>
      <c r="AY65" s="59"/>
      <c r="AZ65" s="72" t="s">
        <v>149</v>
      </c>
      <c r="BA65" s="66" t="str">
        <f>IF(SUMPRODUCT(BA43:BA62,BB43:BB62)=0,"",SUMPRODUCT(BA43:BA62,BB43:BB62))</f>
        <v/>
      </c>
      <c r="BB65" s="59"/>
      <c r="BC65" s="123" t="s">
        <v>150</v>
      </c>
      <c r="BD65" s="124">
        <f>SUMIF(AY43:AY62,"Hipertrofia",BA43:BA62)</f>
        <v>0</v>
      </c>
      <c r="BE65" s="124">
        <f>SUMPRODUCT((BA43:BA62)*(BB43:BB62)*(AY43:AY62="Hipertrofia"))</f>
        <v>0</v>
      </c>
      <c r="BF65" s="125">
        <f>SUMIF(AY43:AY62,"Hipertrofia",BG43:BG62)</f>
        <v>0</v>
      </c>
      <c r="BG65" s="126" t="str">
        <f>IFERROR((BF65*100)/BA69,"")</f>
        <v/>
      </c>
      <c r="BH65" s="147"/>
      <c r="BI65" s="58"/>
      <c r="BJ65" s="58"/>
      <c r="BK65" s="58"/>
      <c r="BL65" s="59"/>
      <c r="BM65" s="59"/>
      <c r="BN65" s="59"/>
      <c r="BO65" s="72" t="s">
        <v>149</v>
      </c>
      <c r="BP65" s="66" t="str">
        <f>IF(SUMPRODUCT(BP43:BP62,BQ43:BQ62)=0,"",SUMPRODUCT(BP43:BP62,BQ43:BQ62))</f>
        <v/>
      </c>
      <c r="BQ65" s="59"/>
      <c r="BR65" s="123" t="s">
        <v>150</v>
      </c>
      <c r="BS65" s="124">
        <f>SUMIF(BN43:BN62,"Hipertrofia",BP43:BP62)</f>
        <v>0</v>
      </c>
      <c r="BT65" s="124">
        <f>SUMPRODUCT((BP43:BP62)*(BQ43:BQ62)*(BN43:BN62="Hipertrofia"))</f>
        <v>0</v>
      </c>
      <c r="BU65" s="125">
        <f>SUMIF(BN43:BN62,"Hipertrofia",BV43:BV62)</f>
        <v>0</v>
      </c>
      <c r="BV65" s="126" t="str">
        <f>IFERROR((BU65*100)/BP69,"")</f>
        <v/>
      </c>
      <c r="BW65" s="147"/>
      <c r="BX65" s="58"/>
      <c r="BY65" s="58"/>
      <c r="BZ65" s="58"/>
      <c r="CA65" s="59"/>
      <c r="CB65" s="59"/>
      <c r="CC65" s="59"/>
      <c r="CD65" s="72" t="s">
        <v>149</v>
      </c>
      <c r="CE65" s="66" t="str">
        <f>IF(SUMPRODUCT(CE43:CE62,CF43:CF62)=0,"",SUMPRODUCT(CE43:CE62,CF43:CF62))</f>
        <v/>
      </c>
      <c r="CF65" s="59"/>
      <c r="CG65" s="123" t="s">
        <v>150</v>
      </c>
      <c r="CH65" s="124">
        <f>SUMIF(CC43:CC62,"Hipertrofia",CE43:CE62)</f>
        <v>0</v>
      </c>
      <c r="CI65" s="124">
        <f>SUMPRODUCT((CE43:CE62)*(CF43:CF62)*(CC43:CC62="Hipertrofia"))</f>
        <v>0</v>
      </c>
      <c r="CJ65" s="125">
        <f>SUMIF(CC43:CC62,"Hipertrofia",CK43:CK62)</f>
        <v>0</v>
      </c>
      <c r="CK65" s="126" t="str">
        <f>IFERROR((CJ65*100)/CE69,"")</f>
        <v/>
      </c>
      <c r="CL65" s="147"/>
      <c r="CM65" s="58"/>
      <c r="CN65" s="58"/>
      <c r="CO65" s="58"/>
      <c r="CP65" s="59"/>
      <c r="CQ65" s="59"/>
      <c r="CR65" s="59"/>
      <c r="CS65" s="72" t="s">
        <v>149</v>
      </c>
      <c r="CT65" s="66" t="str">
        <f>IF(SUMPRODUCT(CT43:CT62,CU43:CU62)=0,"",SUMPRODUCT(CT43:CT62,CU43:CU62))</f>
        <v/>
      </c>
      <c r="CU65" s="59"/>
      <c r="CV65" s="123" t="s">
        <v>150</v>
      </c>
      <c r="CW65" s="124">
        <f>SUMIF(CR43:CR62,"Hipertrofia",CT43:CT62)</f>
        <v>0</v>
      </c>
      <c r="CX65" s="124">
        <f>SUMPRODUCT((CT43:CT62)*(CU43:CU62)*(CR43:CR62="Hipertrofia"))</f>
        <v>0</v>
      </c>
      <c r="CY65" s="125">
        <f>SUMIF(CR43:CR62,"Hipertrofia",CZ43:CZ62)</f>
        <v>0</v>
      </c>
      <c r="CZ65" s="126" t="str">
        <f>IFERROR((CY65*100)/CT69,"")</f>
        <v/>
      </c>
      <c r="DA65" s="147"/>
      <c r="DB65" s="58"/>
      <c r="DC65" s="58"/>
      <c r="DD65" s="58"/>
      <c r="DE65" s="59"/>
      <c r="DF65" s="59"/>
      <c r="DG65" s="59"/>
      <c r="DH65" s="72" t="s">
        <v>149</v>
      </c>
      <c r="DI65" s="66" t="str">
        <f>IF(SUMPRODUCT(DI43:DI62,DJ43:DJ62)=0,"",SUMPRODUCT(DI43:DI62,DJ43:DJ62))</f>
        <v/>
      </c>
      <c r="DJ65" s="59"/>
      <c r="DK65" s="123" t="s">
        <v>150</v>
      </c>
      <c r="DL65" s="124">
        <f>SUMIF(DG43:DG62,"Hipertrofia",DI43:DI62)</f>
        <v>0</v>
      </c>
      <c r="DM65" s="124">
        <f>SUMPRODUCT((DI43:DI62)*(DJ43:DJ62)*(DG43:DG62="Hipertrofia"))</f>
        <v>0</v>
      </c>
      <c r="DN65" s="125">
        <f>SUMIF(DG43:DG62,"Hipertrofia",DO43:DO62)</f>
        <v>0</v>
      </c>
      <c r="DO65" s="126" t="str">
        <f>IFERROR((DN65*100)/DI69,"")</f>
        <v/>
      </c>
      <c r="DP65" s="147"/>
      <c r="DQ65" s="58"/>
      <c r="DR65" s="58"/>
      <c r="DS65" s="58"/>
      <c r="DT65" s="59"/>
      <c r="DU65" s="59"/>
      <c r="DV65" s="59"/>
      <c r="DW65" s="72" t="s">
        <v>149</v>
      </c>
      <c r="DX65" s="66" t="str">
        <f>IF(SUMPRODUCT(DX43:DX62,DY43:DY62)=0,"",SUMPRODUCT(DX43:DX62,DY43:DY62))</f>
        <v/>
      </c>
      <c r="DY65" s="59"/>
      <c r="DZ65" s="123" t="s">
        <v>150</v>
      </c>
      <c r="EA65" s="124">
        <f>SUMIF(DV43:DV62,"Hipertrofia",DX43:DX62)</f>
        <v>0</v>
      </c>
      <c r="EB65" s="124">
        <f>SUMPRODUCT((DX43:DX62)*(DY43:DY62)*(DV43:DV62="Hipertrofia"))</f>
        <v>0</v>
      </c>
      <c r="EC65" s="125">
        <f>SUMIF(DV43:DV62,"Hipertrofia",ED43:ED62)</f>
        <v>0</v>
      </c>
      <c r="ED65" s="126" t="str">
        <f>IFERROR((EC65*100)/DX69,"")</f>
        <v/>
      </c>
      <c r="EE65" s="147"/>
      <c r="EF65" s="58"/>
      <c r="EG65" s="58"/>
      <c r="EH65" s="58"/>
      <c r="EI65" s="59"/>
      <c r="EJ65" s="59"/>
      <c r="EK65" s="59"/>
      <c r="EL65" s="72" t="s">
        <v>149</v>
      </c>
      <c r="EM65" s="66" t="str">
        <f>IF(SUMPRODUCT(EM43:EM62,EN43:EN62)=0,"",SUMPRODUCT(EM43:EM62,EN43:EN62))</f>
        <v/>
      </c>
      <c r="EN65" s="59"/>
      <c r="EO65" s="123" t="s">
        <v>150</v>
      </c>
      <c r="EP65" s="124">
        <f>SUMIF(EK43:EK62,"Hipertrofia",EM43:EM62)</f>
        <v>0</v>
      </c>
      <c r="EQ65" s="124">
        <f>SUMPRODUCT((EM43:EM62)*(EN43:EN62)*(EK43:EK62="Hipertrofia"))</f>
        <v>0</v>
      </c>
      <c r="ER65" s="125">
        <f>SUMIF(EK43:EK62,"Hipertrofia",ES43:ES62)</f>
        <v>0</v>
      </c>
      <c r="ES65" s="126" t="str">
        <f>IFERROR((ER65*100)/EM69,"")</f>
        <v/>
      </c>
      <c r="ET65" s="147"/>
      <c r="EU65" s="58"/>
      <c r="EV65" s="58"/>
      <c r="EW65" s="58"/>
      <c r="EX65" s="59"/>
      <c r="EY65" s="59"/>
      <c r="EZ65" s="59"/>
      <c r="FA65" s="72" t="s">
        <v>149</v>
      </c>
      <c r="FB65" s="66" t="str">
        <f>IF(SUMPRODUCT(FB43:FB62,FC43:FC62)=0,"",SUMPRODUCT(FB43:FB62,FC43:FC62))</f>
        <v/>
      </c>
      <c r="FC65" s="59"/>
      <c r="FD65" s="123" t="s">
        <v>150</v>
      </c>
      <c r="FE65" s="124">
        <f>SUMIF(EZ43:EZ62,"Hipertrofia",FB43:FB62)</f>
        <v>0</v>
      </c>
      <c r="FF65" s="124">
        <f>SUMPRODUCT((FB43:FB62)*(FC43:FC62)*(EZ43:EZ62="Hipertrofia"))</f>
        <v>0</v>
      </c>
      <c r="FG65" s="125">
        <f>SUMIF(EZ43:EZ62,"Hipertrofia",FH43:FH62)</f>
        <v>0</v>
      </c>
      <c r="FH65" s="126" t="str">
        <f>IFERROR((FG65*100)/FB69,"")</f>
        <v/>
      </c>
      <c r="FI65" s="147"/>
      <c r="FJ65" s="58"/>
      <c r="FK65" s="58"/>
      <c r="FL65" s="58"/>
      <c r="FM65" s="59"/>
      <c r="FN65" s="59"/>
      <c r="FO65" s="59"/>
      <c r="FP65" s="72" t="s">
        <v>149</v>
      </c>
      <c r="FQ65" s="66" t="str">
        <f>IF(SUMPRODUCT(FQ43:FQ62,FR43:FR62)=0,"",SUMPRODUCT(FQ43:FQ62,FR43:FR62))</f>
        <v/>
      </c>
      <c r="FR65" s="59"/>
      <c r="FS65" s="123" t="s">
        <v>150</v>
      </c>
      <c r="FT65" s="124">
        <f>SUMIF(FO43:FO62,"Hipertrofia",FQ43:FQ62)</f>
        <v>0</v>
      </c>
      <c r="FU65" s="124">
        <f>SUMPRODUCT((FQ43:FQ62)*(FR43:FR62)*(FO43:FO62="Hipertrofia"))</f>
        <v>0</v>
      </c>
      <c r="FV65" s="125">
        <f>SUMIF(FO43:FO62,"Hipertrofia",FW43:FW62)</f>
        <v>0</v>
      </c>
      <c r="FW65" s="126" t="str">
        <f>IFERROR((FV65*100)/FQ69,"")</f>
        <v/>
      </c>
      <c r="FX65" s="147"/>
      <c r="FY65" s="58"/>
      <c r="FZ65" s="58"/>
      <c r="GA65" s="58"/>
      <c r="GB65" s="59"/>
      <c r="GC65" s="59"/>
      <c r="GD65" s="59"/>
      <c r="GE65" s="72" t="s">
        <v>149</v>
      </c>
      <c r="GF65" s="66" t="str">
        <f>IF(SUMPRODUCT(GF43:GF62,GG43:GG62)=0,"",SUMPRODUCT(GF43:GF62,GG43:GG62))</f>
        <v/>
      </c>
      <c r="GG65" s="59"/>
      <c r="GH65" s="123" t="s">
        <v>150</v>
      </c>
      <c r="GI65" s="124">
        <f>SUMIF(GD43:GD62,"Hipertrofia",GF43:GF62)</f>
        <v>0</v>
      </c>
      <c r="GJ65" s="124">
        <f>SUMPRODUCT((GF43:GF62)*(GG43:GG62)*(GD43:GD62="Hipertrofia"))</f>
        <v>0</v>
      </c>
      <c r="GK65" s="125">
        <f>SUMIF(GD43:GD62,"Hipertrofia",GL43:GL62)</f>
        <v>0</v>
      </c>
      <c r="GL65" s="126" t="str">
        <f>IFERROR((GK65*100)/GF69,"")</f>
        <v/>
      </c>
      <c r="GM65" s="147"/>
      <c r="GN65" s="58"/>
      <c r="GO65" s="58"/>
      <c r="GP65" s="58"/>
      <c r="GQ65" s="59"/>
      <c r="GR65" s="59"/>
      <c r="GS65" s="59"/>
      <c r="GT65" s="72" t="s">
        <v>149</v>
      </c>
      <c r="GU65" s="66" t="str">
        <f>IF(SUMPRODUCT(GU43:GU62,GV43:GV62)=0,"",SUMPRODUCT(GU43:GU62,GV43:GV62))</f>
        <v/>
      </c>
      <c r="GV65" s="59"/>
      <c r="GW65" s="123" t="s">
        <v>150</v>
      </c>
      <c r="GX65" s="124">
        <f>SUMIF(GS43:GS62,"Hipertrofia",GU43:GU62)</f>
        <v>0</v>
      </c>
      <c r="GY65" s="124">
        <f>SUMPRODUCT((GU43:GU62)*(GV43:GV62)*(GS43:GS62="Hipertrofia"))</f>
        <v>0</v>
      </c>
      <c r="GZ65" s="125">
        <f>SUMIF(GS43:GS62,"Hipertrofia",HA43:HA62)</f>
        <v>0</v>
      </c>
      <c r="HA65" s="126" t="str">
        <f>IFERROR((GZ65*100)/GU69,"")</f>
        <v/>
      </c>
      <c r="HB65" s="147"/>
      <c r="HC65" s="58"/>
      <c r="HD65" s="58"/>
      <c r="HE65" s="58"/>
      <c r="HF65" s="59"/>
      <c r="HG65" s="59"/>
      <c r="HH65" s="59"/>
      <c r="HI65" s="72" t="s">
        <v>149</v>
      </c>
      <c r="HJ65" s="66" t="str">
        <f>IF(SUMPRODUCT(HJ43:HJ62,HK43:HK62)=0,"",SUMPRODUCT(HJ43:HJ62,HK43:HK62))</f>
        <v/>
      </c>
      <c r="HK65" s="59"/>
      <c r="HL65" s="123" t="s">
        <v>150</v>
      </c>
      <c r="HM65" s="124">
        <f>SUMIF(HH43:HH62,"Hipertrofia",HJ43:HJ62)</f>
        <v>0</v>
      </c>
      <c r="HN65" s="124">
        <f>SUMPRODUCT((HJ43:HJ62)*(HK43:HK62)*(HH43:HH62="Hipertrofia"))</f>
        <v>0</v>
      </c>
      <c r="HO65" s="125">
        <f>SUMIF(HH43:HH62,"Hipertrofia",HP43:HP62)</f>
        <v>0</v>
      </c>
      <c r="HP65" s="126" t="str">
        <f>IFERROR((HO65*100)/HJ69,"")</f>
        <v/>
      </c>
      <c r="HQ65" s="147"/>
      <c r="HR65" s="58"/>
      <c r="HS65" s="58"/>
      <c r="HT65" s="58"/>
      <c r="HU65" s="59"/>
      <c r="HV65" s="59"/>
      <c r="HW65" s="59"/>
      <c r="HX65" s="72" t="s">
        <v>149</v>
      </c>
      <c r="HY65" s="66" t="str">
        <f>IF(SUMPRODUCT(HY43:HY62,HZ43:HZ62)=0,"",SUMPRODUCT(HY43:HY62,HZ43:HZ62))</f>
        <v/>
      </c>
      <c r="HZ65" s="59"/>
      <c r="IA65" s="123" t="s">
        <v>150</v>
      </c>
      <c r="IB65" s="124">
        <f>SUMIF(HW43:HW62,"Hipertrofia",HY43:HY62)</f>
        <v>0</v>
      </c>
      <c r="IC65" s="124">
        <f>SUMPRODUCT((HY43:HY62)*(HZ43:HZ62)*(HW43:HW62="Hipertrofia"))</f>
        <v>0</v>
      </c>
      <c r="ID65" s="125">
        <f>SUMIF(HW43:HW62,"Hipertrofia",IE43:IE62)</f>
        <v>0</v>
      </c>
      <c r="IE65" s="126" t="str">
        <f>IFERROR((ID65*100)/HY69,"")</f>
        <v/>
      </c>
      <c r="IF65" s="147"/>
      <c r="IG65" s="58"/>
      <c r="IH65" s="58"/>
      <c r="II65" s="58"/>
      <c r="IJ65" s="59"/>
      <c r="IK65" s="59"/>
      <c r="IL65" s="59"/>
      <c r="IM65" s="72" t="s">
        <v>149</v>
      </c>
      <c r="IN65" s="66" t="str">
        <f>IF(SUMPRODUCT(IN43:IN62,IO43:IO62)=0,"",SUMPRODUCT(IN43:IN62,IO43:IO62))</f>
        <v/>
      </c>
      <c r="IO65" s="59"/>
      <c r="IP65" s="123" t="s">
        <v>150</v>
      </c>
      <c r="IQ65" s="124">
        <f>SUMIF(IL43:IL62,"Hipertrofia",IN43:IN62)</f>
        <v>0</v>
      </c>
      <c r="IR65" s="124">
        <f>SUMPRODUCT((IN43:IN62)*(IO43:IO62)*(IL43:IL62="Hipertrofia"))</f>
        <v>0</v>
      </c>
      <c r="IS65" s="125">
        <f>SUMIF(IL43:IL62,"Hipertrofia",IT43:IT62)</f>
        <v>0</v>
      </c>
      <c r="IT65" s="126" t="str">
        <f>IFERROR((IS65*100)/IN69,"")</f>
        <v/>
      </c>
      <c r="IU65" s="147"/>
      <c r="IV65" s="58"/>
      <c r="IW65" s="58"/>
      <c r="IX65" s="58"/>
      <c r="IY65" s="59"/>
      <c r="IZ65" s="59"/>
      <c r="JA65" s="59"/>
      <c r="JB65" s="72" t="s">
        <v>149</v>
      </c>
      <c r="JC65" s="66" t="str">
        <f>IF(SUMPRODUCT(JC43:JC62,JD43:JD62)=0,"",SUMPRODUCT(JC43:JC62,JD43:JD62))</f>
        <v/>
      </c>
      <c r="JD65" s="59"/>
      <c r="JE65" s="123" t="s">
        <v>150</v>
      </c>
      <c r="JF65" s="124">
        <f>SUMIF(JA43:JA62,"Hipertrofia",JC43:JC62)</f>
        <v>0</v>
      </c>
      <c r="JG65" s="124">
        <f>SUMPRODUCT((JC43:JC62)*(JD43:JD62)*(JA43:JA62="Hipertrofia"))</f>
        <v>0</v>
      </c>
      <c r="JH65" s="125">
        <f>SUMIF(JA43:JA62,"Hipertrofia",JI43:JI62)</f>
        <v>0</v>
      </c>
      <c r="JI65" s="126" t="str">
        <f>IFERROR((JH65*100)/JC69,"")</f>
        <v/>
      </c>
      <c r="JJ65" s="147"/>
      <c r="JK65" s="58"/>
      <c r="JL65" s="58"/>
      <c r="JM65" s="58"/>
      <c r="JN65" s="59"/>
      <c r="JO65" s="59"/>
      <c r="JP65" s="59"/>
      <c r="JQ65" s="72" t="s">
        <v>149</v>
      </c>
      <c r="JR65" s="66" t="str">
        <f>IF(SUMPRODUCT(JR43:JR62,JS43:JS62)=0,"",SUMPRODUCT(JR43:JR62,JS43:JS62))</f>
        <v/>
      </c>
      <c r="JS65" s="59"/>
      <c r="JT65" s="123" t="s">
        <v>150</v>
      </c>
      <c r="JU65" s="124">
        <f>SUMIF(JP43:JP62,"Hipertrofia",JR43:JR62)</f>
        <v>0</v>
      </c>
      <c r="JV65" s="124">
        <f>SUMPRODUCT((JR43:JR62)*(JS43:JS62)*(JP43:JP62="Hipertrofia"))</f>
        <v>0</v>
      </c>
      <c r="JW65" s="125">
        <f>SUMIF(JP43:JP62,"Hipertrofia",JX43:JX62)</f>
        <v>0</v>
      </c>
      <c r="JX65" s="126" t="str">
        <f>IFERROR((JW65*100)/JR69,"")</f>
        <v/>
      </c>
      <c r="JY65" s="147"/>
      <c r="JZ65" s="58"/>
      <c r="KA65" s="58"/>
      <c r="KB65" s="58"/>
      <c r="KC65" s="59"/>
      <c r="KD65" s="59"/>
      <c r="KE65" s="59"/>
      <c r="KF65" s="72" t="s">
        <v>149</v>
      </c>
      <c r="KG65" s="66" t="str">
        <f>IF(SUMPRODUCT(KG43:KG62,KH43:KH62)=0,"",SUMPRODUCT(KG43:KG62,KH43:KH62))</f>
        <v/>
      </c>
      <c r="KH65" s="59"/>
      <c r="KI65" s="123" t="s">
        <v>150</v>
      </c>
      <c r="KJ65" s="124">
        <f>SUMIF(KE43:KE62,"Hipertrofia",KG43:KG62)</f>
        <v>0</v>
      </c>
      <c r="KK65" s="124">
        <f>SUMPRODUCT((KG43:KG62)*(KH43:KH62)*(KE43:KE62="Hipertrofia"))</f>
        <v>0</v>
      </c>
      <c r="KL65" s="125">
        <f>SUMIF(KE43:KE62,"Hipertrofia",KM43:KM62)</f>
        <v>0</v>
      </c>
      <c r="KM65" s="126" t="str">
        <f>IFERROR((KL65*100)/KG69,"")</f>
        <v/>
      </c>
      <c r="KN65" s="147"/>
      <c r="KO65" s="58"/>
      <c r="KP65" s="58"/>
      <c r="KQ65" s="58"/>
      <c r="KR65" s="59"/>
      <c r="KS65" s="59"/>
      <c r="KT65" s="59"/>
      <c r="KU65" s="72" t="s">
        <v>149</v>
      </c>
      <c r="KV65" s="66" t="str">
        <f>IF(SUMPRODUCT(KV43:KV62,KW43:KW62)=0,"",SUMPRODUCT(KV43:KV62,KW43:KW62))</f>
        <v/>
      </c>
      <c r="KW65" s="59"/>
      <c r="KX65" s="123" t="s">
        <v>150</v>
      </c>
      <c r="KY65" s="124">
        <f>SUMIF(KT43:KT62,"Hipertrofia",KV43:KV62)</f>
        <v>0</v>
      </c>
      <c r="KZ65" s="124">
        <f>SUMPRODUCT((KV43:KV62)*(KW43:KW62)*(KT43:KT62="Hipertrofia"))</f>
        <v>0</v>
      </c>
      <c r="LA65" s="125">
        <f>SUMIF(KT43:KT62,"Hipertrofia",LB43:LB62)</f>
        <v>0</v>
      </c>
      <c r="LB65" s="126" t="str">
        <f>IFERROR((LA65*100)/KV69,"")</f>
        <v/>
      </c>
      <c r="LC65" s="147"/>
      <c r="LD65" s="347"/>
      <c r="LE65" s="58"/>
      <c r="LF65" s="58"/>
      <c r="LG65" s="59"/>
      <c r="LH65" s="59"/>
      <c r="LI65" s="59"/>
      <c r="LJ65" s="72" t="s">
        <v>149</v>
      </c>
      <c r="LK65" s="66" t="str">
        <f>IF(SUMPRODUCT(LK43:LK62,LL43:LL62)=0,"",SUMPRODUCT(LK43:LK62,LL43:LL62))</f>
        <v/>
      </c>
      <c r="LL65" s="59"/>
      <c r="LM65" s="123" t="s">
        <v>150</v>
      </c>
      <c r="LN65" s="124">
        <f>SUMIF(LI43:LI62,"Hipertrofia",LK43:LK62)</f>
        <v>0</v>
      </c>
      <c r="LO65" s="124">
        <f>SUMPRODUCT((LK43:LK62)*(LL43:LL62)*(LI43:LI62="Hipertrofia"))</f>
        <v>0</v>
      </c>
      <c r="LP65" s="125">
        <f>SUMIF(LI43:LI62,"Hipertrofia",LQ43:LQ62)</f>
        <v>0</v>
      </c>
      <c r="LQ65" s="126" t="str">
        <f>IFERROR((LP65*100)/LK69,"")</f>
        <v/>
      </c>
      <c r="LR65" s="147"/>
      <c r="LS65" s="347"/>
      <c r="LT65" s="58"/>
      <c r="LU65" s="58"/>
      <c r="LV65" s="59"/>
      <c r="LW65" s="59"/>
      <c r="LX65" s="59"/>
      <c r="LY65" s="72" t="s">
        <v>149</v>
      </c>
      <c r="LZ65" s="66" t="str">
        <f>IF(SUMPRODUCT(LZ43:LZ62,MA43:MA62)=0,"",SUMPRODUCT(LZ43:LZ62,MA43:MA62))</f>
        <v/>
      </c>
      <c r="MA65" s="59"/>
      <c r="MB65" s="123" t="s">
        <v>150</v>
      </c>
      <c r="MC65" s="124">
        <f>SUMIF(LX43:LX62,"Hipertrofia",LZ43:LZ62)</f>
        <v>0</v>
      </c>
      <c r="MD65" s="124">
        <f>SUMPRODUCT((LZ43:LZ62)*(MA43:MA62)*(LX43:LX62="Hipertrofia"))</f>
        <v>0</v>
      </c>
      <c r="ME65" s="125">
        <f>SUMIF(LX43:LX62,"Hipertrofia",MF43:MF62)</f>
        <v>0</v>
      </c>
      <c r="MF65" s="126" t="str">
        <f>IFERROR((ME65*100)/LZ69,"")</f>
        <v/>
      </c>
      <c r="MG65" s="147"/>
      <c r="MH65" s="347"/>
      <c r="MI65" s="58"/>
      <c r="MJ65" s="58"/>
      <c r="MK65" s="500"/>
      <c r="ML65" s="500"/>
      <c r="MM65" s="500"/>
      <c r="MN65" s="505" t="s">
        <v>149</v>
      </c>
      <c r="MO65" s="494"/>
      <c r="MP65" s="500"/>
      <c r="MQ65" s="506" t="s">
        <v>150</v>
      </c>
      <c r="MR65" s="490">
        <v>0</v>
      </c>
      <c r="MS65" s="490">
        <v>0</v>
      </c>
      <c r="MT65" s="493">
        <v>0</v>
      </c>
      <c r="MU65" s="507"/>
      <c r="MV65" s="508"/>
      <c r="MW65" s="347"/>
    </row>
    <row r="66" spans="1:361">
      <c r="A66" s="347"/>
      <c r="B66" s="58"/>
      <c r="C66" s="58"/>
      <c r="D66" s="59"/>
      <c r="E66" s="59"/>
      <c r="F66" s="59"/>
      <c r="G66" s="72" t="s">
        <v>151</v>
      </c>
      <c r="H66" s="75" t="str">
        <f>IFERROR(AVERAGE(K43:K62),"")</f>
        <v/>
      </c>
      <c r="I66" s="59"/>
      <c r="J66" s="73" t="s">
        <v>152</v>
      </c>
      <c r="K66" s="64">
        <f>SUMIF(F43:F62,"Força",H43:H62)</f>
        <v>0</v>
      </c>
      <c r="L66" s="64">
        <f>SUMPRODUCT((H43:H62)*(I43:I62)*(F43:F62="Força"))</f>
        <v>0</v>
      </c>
      <c r="M66" s="74">
        <f>SUMIF(F43:F62,"Força",N43:N62)</f>
        <v>0</v>
      </c>
      <c r="N66" s="75" t="str">
        <f>IFERROR((M66*100)/H69,"")</f>
        <v/>
      </c>
      <c r="O66" s="147"/>
      <c r="P66" s="58"/>
      <c r="Q66" s="58"/>
      <c r="R66" s="58"/>
      <c r="S66" s="59"/>
      <c r="T66" s="59"/>
      <c r="U66" s="59"/>
      <c r="V66" s="72" t="s">
        <v>151</v>
      </c>
      <c r="W66" s="75" t="str">
        <f>IFERROR(AVERAGE(Z43:Z62),"")</f>
        <v/>
      </c>
      <c r="X66" s="59"/>
      <c r="Y66" s="73" t="s">
        <v>152</v>
      </c>
      <c r="Z66" s="64">
        <f>SUMIF(U43:U62,"Força",W43:W62)</f>
        <v>0</v>
      </c>
      <c r="AA66" s="64">
        <f>SUMPRODUCT((W43:W62)*(X43:X62)*(U43:U62="Força"))</f>
        <v>0</v>
      </c>
      <c r="AB66" s="74">
        <f>SUMIF(U43:U62,"Força",AC43:AC62)</f>
        <v>0</v>
      </c>
      <c r="AC66" s="75" t="str">
        <f>IFERROR((AB66*100)/W69,"")</f>
        <v/>
      </c>
      <c r="AD66" s="147"/>
      <c r="AE66" s="58"/>
      <c r="AF66" s="58"/>
      <c r="AG66" s="58"/>
      <c r="AH66" s="59"/>
      <c r="AI66" s="59"/>
      <c r="AJ66" s="59"/>
      <c r="AK66" s="72" t="s">
        <v>151</v>
      </c>
      <c r="AL66" s="75" t="str">
        <f>IFERROR(AVERAGE(AO43:AO62),"")</f>
        <v/>
      </c>
      <c r="AM66" s="59"/>
      <c r="AN66" s="73" t="s">
        <v>152</v>
      </c>
      <c r="AO66" s="64">
        <f>SUMIF(AJ43:AJ62,"Força",AL43:AL62)</f>
        <v>0</v>
      </c>
      <c r="AP66" s="64">
        <f>SUMPRODUCT((AL43:AL62)*(AM43:AM62)*(AJ43:AJ62="Força"))</f>
        <v>0</v>
      </c>
      <c r="AQ66" s="74">
        <f>SUMIF(AJ43:AJ62,"Força",AR43:AR62)</f>
        <v>0</v>
      </c>
      <c r="AR66" s="75" t="str">
        <f>IFERROR((AQ66*100)/AL69,"")</f>
        <v/>
      </c>
      <c r="AS66" s="147"/>
      <c r="AT66" s="58"/>
      <c r="AU66" s="58"/>
      <c r="AV66" s="58"/>
      <c r="AW66" s="59"/>
      <c r="AX66" s="59"/>
      <c r="AY66" s="59"/>
      <c r="AZ66" s="72" t="s">
        <v>151</v>
      </c>
      <c r="BA66" s="75" t="str">
        <f>IFERROR(AVERAGE(BD43:BD62),"")</f>
        <v/>
      </c>
      <c r="BB66" s="59"/>
      <c r="BC66" s="73" t="s">
        <v>152</v>
      </c>
      <c r="BD66" s="64">
        <f>SUMIF(AY43:AY62,"Força",BA43:BA62)</f>
        <v>0</v>
      </c>
      <c r="BE66" s="64">
        <f>SUMPRODUCT((BA43:BA62)*(BB43:BB62)*(AY43:AY62="Força"))</f>
        <v>0</v>
      </c>
      <c r="BF66" s="74">
        <f>SUMIF(AY43:AY62,"Força",BG43:BG62)</f>
        <v>0</v>
      </c>
      <c r="BG66" s="75" t="str">
        <f>IFERROR((BF66*100)/BA69,"")</f>
        <v/>
      </c>
      <c r="BH66" s="147"/>
      <c r="BI66" s="58"/>
      <c r="BJ66" s="58"/>
      <c r="BK66" s="58"/>
      <c r="BL66" s="59"/>
      <c r="BM66" s="59"/>
      <c r="BN66" s="59"/>
      <c r="BO66" s="72" t="s">
        <v>151</v>
      </c>
      <c r="BP66" s="75" t="str">
        <f>IFERROR(AVERAGE(BS43:BS62),"")</f>
        <v/>
      </c>
      <c r="BQ66" s="59"/>
      <c r="BR66" s="73" t="s">
        <v>152</v>
      </c>
      <c r="BS66" s="64">
        <f>SUMIF(BN43:BN62,"Força",BP43:BP62)</f>
        <v>0</v>
      </c>
      <c r="BT66" s="64">
        <f>SUMPRODUCT((BP43:BP62)*(BQ43:BQ62)*(BN43:BN62="Força"))</f>
        <v>0</v>
      </c>
      <c r="BU66" s="74">
        <f>SUMIF(BN43:BN62,"Força",BV43:BV62)</f>
        <v>0</v>
      </c>
      <c r="BV66" s="75" t="str">
        <f>IFERROR((BU66*100)/BP69,"")</f>
        <v/>
      </c>
      <c r="BW66" s="147"/>
      <c r="BX66" s="58"/>
      <c r="BY66" s="58"/>
      <c r="BZ66" s="58"/>
      <c r="CA66" s="59"/>
      <c r="CB66" s="59"/>
      <c r="CC66" s="59"/>
      <c r="CD66" s="72" t="s">
        <v>151</v>
      </c>
      <c r="CE66" s="75" t="str">
        <f>IFERROR(AVERAGE(CH43:CH62),"")</f>
        <v/>
      </c>
      <c r="CF66" s="59"/>
      <c r="CG66" s="73" t="s">
        <v>152</v>
      </c>
      <c r="CH66" s="64">
        <f>SUMIF(CC43:CC62,"Força",CE43:CE62)</f>
        <v>0</v>
      </c>
      <c r="CI66" s="64">
        <f>SUMPRODUCT((CE43:CE62)*(CF43:CF62)*(CC43:CC62="Força"))</f>
        <v>0</v>
      </c>
      <c r="CJ66" s="74">
        <f>SUMIF(CC43:CC62,"Força",CK43:CK62)</f>
        <v>0</v>
      </c>
      <c r="CK66" s="75" t="str">
        <f>IFERROR((CJ66*100)/CE69,"")</f>
        <v/>
      </c>
      <c r="CL66" s="147"/>
      <c r="CM66" s="58"/>
      <c r="CN66" s="58"/>
      <c r="CO66" s="58"/>
      <c r="CP66" s="59"/>
      <c r="CQ66" s="59"/>
      <c r="CR66" s="59"/>
      <c r="CS66" s="72" t="s">
        <v>151</v>
      </c>
      <c r="CT66" s="75" t="str">
        <f>IFERROR(AVERAGE(CW43:CW62),"")</f>
        <v/>
      </c>
      <c r="CU66" s="59"/>
      <c r="CV66" s="73" t="s">
        <v>152</v>
      </c>
      <c r="CW66" s="64">
        <f>SUMIF(CR43:CR62,"Força",CT43:CT62)</f>
        <v>0</v>
      </c>
      <c r="CX66" s="64">
        <f>SUMPRODUCT((CT43:CT62)*(CU43:CU62)*(CR43:CR62="Força"))</f>
        <v>0</v>
      </c>
      <c r="CY66" s="74">
        <f>SUMIF(CR43:CR62,"Força",CZ43:CZ62)</f>
        <v>0</v>
      </c>
      <c r="CZ66" s="75" t="str">
        <f>IFERROR((CY66*100)/CT69,"")</f>
        <v/>
      </c>
      <c r="DA66" s="147"/>
      <c r="DB66" s="58"/>
      <c r="DC66" s="58"/>
      <c r="DD66" s="58"/>
      <c r="DE66" s="59"/>
      <c r="DF66" s="59"/>
      <c r="DG66" s="59"/>
      <c r="DH66" s="72" t="s">
        <v>151</v>
      </c>
      <c r="DI66" s="75" t="str">
        <f>IFERROR(AVERAGE(DL43:DL62),"")</f>
        <v/>
      </c>
      <c r="DJ66" s="59"/>
      <c r="DK66" s="73" t="s">
        <v>152</v>
      </c>
      <c r="DL66" s="64">
        <f>SUMIF(DG43:DG62,"Força",DI43:DI62)</f>
        <v>0</v>
      </c>
      <c r="DM66" s="64">
        <f>SUMPRODUCT((DI43:DI62)*(DJ43:DJ62)*(DG43:DG62="Força"))</f>
        <v>0</v>
      </c>
      <c r="DN66" s="74">
        <f>SUMIF(DG43:DG62,"Força",DO43:DO62)</f>
        <v>0</v>
      </c>
      <c r="DO66" s="75" t="str">
        <f>IFERROR((DN66*100)/DI69,"")</f>
        <v/>
      </c>
      <c r="DP66" s="147"/>
      <c r="DQ66" s="58"/>
      <c r="DR66" s="58"/>
      <c r="DS66" s="58"/>
      <c r="DT66" s="59"/>
      <c r="DU66" s="59"/>
      <c r="DV66" s="59"/>
      <c r="DW66" s="72" t="s">
        <v>151</v>
      </c>
      <c r="DX66" s="75" t="str">
        <f>IFERROR(AVERAGE(EA43:EA62),"")</f>
        <v/>
      </c>
      <c r="DY66" s="59"/>
      <c r="DZ66" s="73" t="s">
        <v>152</v>
      </c>
      <c r="EA66" s="64">
        <f>SUMIF(DV43:DV62,"Força",DX43:DX62)</f>
        <v>0</v>
      </c>
      <c r="EB66" s="64">
        <f>SUMPRODUCT((DX43:DX62)*(DY43:DY62)*(DV43:DV62="Força"))</f>
        <v>0</v>
      </c>
      <c r="EC66" s="74">
        <f>SUMIF(DV43:DV62,"Força",ED43:ED62)</f>
        <v>0</v>
      </c>
      <c r="ED66" s="75" t="str">
        <f>IFERROR((EC66*100)/DX69,"")</f>
        <v/>
      </c>
      <c r="EE66" s="147"/>
      <c r="EF66" s="58"/>
      <c r="EG66" s="58"/>
      <c r="EH66" s="58"/>
      <c r="EI66" s="59"/>
      <c r="EJ66" s="59"/>
      <c r="EK66" s="59"/>
      <c r="EL66" s="72" t="s">
        <v>151</v>
      </c>
      <c r="EM66" s="75" t="str">
        <f>IFERROR(AVERAGE(EP43:EP62),"")</f>
        <v/>
      </c>
      <c r="EN66" s="59"/>
      <c r="EO66" s="73" t="s">
        <v>152</v>
      </c>
      <c r="EP66" s="64">
        <f>SUMIF(EK43:EK62,"Força",EM43:EM62)</f>
        <v>0</v>
      </c>
      <c r="EQ66" s="64">
        <f>SUMPRODUCT((EM43:EM62)*(EN43:EN62)*(EK43:EK62="Força"))</f>
        <v>0</v>
      </c>
      <c r="ER66" s="74">
        <f>SUMIF(EK43:EK62,"Força",ES43:ES62)</f>
        <v>0</v>
      </c>
      <c r="ES66" s="75" t="str">
        <f>IFERROR((ER66*100)/EM69,"")</f>
        <v/>
      </c>
      <c r="ET66" s="147"/>
      <c r="EU66" s="58"/>
      <c r="EV66" s="58"/>
      <c r="EW66" s="58"/>
      <c r="EX66" s="59"/>
      <c r="EY66" s="59"/>
      <c r="EZ66" s="59"/>
      <c r="FA66" s="72" t="s">
        <v>151</v>
      </c>
      <c r="FB66" s="75" t="str">
        <f>IFERROR(AVERAGE(FE43:FE62),"")</f>
        <v/>
      </c>
      <c r="FC66" s="59"/>
      <c r="FD66" s="73" t="s">
        <v>152</v>
      </c>
      <c r="FE66" s="64">
        <f>SUMIF(EZ43:EZ62,"Força",FB43:FB62)</f>
        <v>0</v>
      </c>
      <c r="FF66" s="64">
        <f>SUMPRODUCT((FB43:FB62)*(FC43:FC62)*(EZ43:EZ62="Força"))</f>
        <v>0</v>
      </c>
      <c r="FG66" s="74">
        <f>SUMIF(EZ43:EZ62,"Força",FH43:FH62)</f>
        <v>0</v>
      </c>
      <c r="FH66" s="75" t="str">
        <f>IFERROR((FG66*100)/FB69,"")</f>
        <v/>
      </c>
      <c r="FI66" s="147"/>
      <c r="FJ66" s="58"/>
      <c r="FK66" s="58"/>
      <c r="FL66" s="58"/>
      <c r="FM66" s="59"/>
      <c r="FN66" s="59"/>
      <c r="FO66" s="59"/>
      <c r="FP66" s="72" t="s">
        <v>151</v>
      </c>
      <c r="FQ66" s="75" t="str">
        <f>IFERROR(AVERAGE(FT43:FT62),"")</f>
        <v/>
      </c>
      <c r="FR66" s="59"/>
      <c r="FS66" s="73" t="s">
        <v>152</v>
      </c>
      <c r="FT66" s="64">
        <f>SUMIF(FO43:FO62,"Força",FQ43:FQ62)</f>
        <v>0</v>
      </c>
      <c r="FU66" s="64">
        <f>SUMPRODUCT((FQ43:FQ62)*(FR43:FR62)*(FO43:FO62="Força"))</f>
        <v>0</v>
      </c>
      <c r="FV66" s="74">
        <f>SUMIF(FO43:FO62,"Força",FW43:FW62)</f>
        <v>0</v>
      </c>
      <c r="FW66" s="75" t="str">
        <f>IFERROR((FV66*100)/FQ69,"")</f>
        <v/>
      </c>
      <c r="FX66" s="147"/>
      <c r="FY66" s="58"/>
      <c r="FZ66" s="58"/>
      <c r="GA66" s="58"/>
      <c r="GB66" s="59"/>
      <c r="GC66" s="59"/>
      <c r="GD66" s="59"/>
      <c r="GE66" s="72" t="s">
        <v>151</v>
      </c>
      <c r="GF66" s="75" t="str">
        <f>IFERROR(AVERAGE(GI43:GI62),"")</f>
        <v/>
      </c>
      <c r="GG66" s="59"/>
      <c r="GH66" s="73" t="s">
        <v>152</v>
      </c>
      <c r="GI66" s="64">
        <f>SUMIF(GD43:GD62,"Força",GF43:GF62)</f>
        <v>0</v>
      </c>
      <c r="GJ66" s="64">
        <f>SUMPRODUCT((GF43:GF62)*(GG43:GG62)*(GD43:GD62="Força"))</f>
        <v>0</v>
      </c>
      <c r="GK66" s="74">
        <f>SUMIF(GD43:GD62,"Força",GL43:GL62)</f>
        <v>0</v>
      </c>
      <c r="GL66" s="75" t="str">
        <f>IFERROR((GK66*100)/GF69,"")</f>
        <v/>
      </c>
      <c r="GM66" s="147"/>
      <c r="GN66" s="58"/>
      <c r="GO66" s="58"/>
      <c r="GP66" s="58"/>
      <c r="GQ66" s="59"/>
      <c r="GR66" s="59"/>
      <c r="GS66" s="59"/>
      <c r="GT66" s="72" t="s">
        <v>151</v>
      </c>
      <c r="GU66" s="75" t="str">
        <f>IFERROR(AVERAGE(GX43:GX62),"")</f>
        <v/>
      </c>
      <c r="GV66" s="59"/>
      <c r="GW66" s="73" t="s">
        <v>152</v>
      </c>
      <c r="GX66" s="64">
        <f>SUMIF(GS43:GS62,"Força",GU43:GU62)</f>
        <v>0</v>
      </c>
      <c r="GY66" s="64">
        <f>SUMPRODUCT((GU43:GU62)*(GV43:GV62)*(GS43:GS62="Força"))</f>
        <v>0</v>
      </c>
      <c r="GZ66" s="74">
        <f>SUMIF(GS43:GS62,"Força",HA43:HA62)</f>
        <v>0</v>
      </c>
      <c r="HA66" s="75" t="str">
        <f>IFERROR((GZ66*100)/GU69,"")</f>
        <v/>
      </c>
      <c r="HB66" s="147"/>
      <c r="HC66" s="58"/>
      <c r="HD66" s="58"/>
      <c r="HE66" s="58"/>
      <c r="HF66" s="59"/>
      <c r="HG66" s="59"/>
      <c r="HH66" s="59"/>
      <c r="HI66" s="72" t="s">
        <v>151</v>
      </c>
      <c r="HJ66" s="75" t="str">
        <f>IFERROR(AVERAGE(HM43:HM62),"")</f>
        <v/>
      </c>
      <c r="HK66" s="59"/>
      <c r="HL66" s="73" t="s">
        <v>152</v>
      </c>
      <c r="HM66" s="64">
        <f>SUMIF(HH43:HH62,"Força",HJ43:HJ62)</f>
        <v>0</v>
      </c>
      <c r="HN66" s="64">
        <f>SUMPRODUCT((HJ43:HJ62)*(HK43:HK62)*(HH43:HH62="Força"))</f>
        <v>0</v>
      </c>
      <c r="HO66" s="74">
        <f>SUMIF(HH43:HH62,"Força",HP43:HP62)</f>
        <v>0</v>
      </c>
      <c r="HP66" s="75" t="str">
        <f>IFERROR((HO66*100)/HJ69,"")</f>
        <v/>
      </c>
      <c r="HQ66" s="147"/>
      <c r="HR66" s="58"/>
      <c r="HS66" s="58"/>
      <c r="HT66" s="58"/>
      <c r="HU66" s="59"/>
      <c r="HV66" s="59"/>
      <c r="HW66" s="59"/>
      <c r="HX66" s="72" t="s">
        <v>151</v>
      </c>
      <c r="HY66" s="75" t="str">
        <f>IFERROR(AVERAGE(IB43:IB62),"")</f>
        <v/>
      </c>
      <c r="HZ66" s="59"/>
      <c r="IA66" s="73" t="s">
        <v>152</v>
      </c>
      <c r="IB66" s="64">
        <f>SUMIF(HW43:HW62,"Força",HY43:HY62)</f>
        <v>0</v>
      </c>
      <c r="IC66" s="64">
        <f>SUMPRODUCT((HY43:HY62)*(HZ43:HZ62)*(HW43:HW62="Força"))</f>
        <v>0</v>
      </c>
      <c r="ID66" s="74">
        <f>SUMIF(HW43:HW62,"Força",IE43:IE62)</f>
        <v>0</v>
      </c>
      <c r="IE66" s="75" t="str">
        <f>IFERROR((ID66*100)/HY69,"")</f>
        <v/>
      </c>
      <c r="IF66" s="147"/>
      <c r="IG66" s="58"/>
      <c r="IH66" s="58"/>
      <c r="II66" s="58"/>
      <c r="IJ66" s="59"/>
      <c r="IK66" s="59"/>
      <c r="IL66" s="59"/>
      <c r="IM66" s="72" t="s">
        <v>151</v>
      </c>
      <c r="IN66" s="75" t="str">
        <f>IFERROR(AVERAGE(IQ43:IQ62),"")</f>
        <v/>
      </c>
      <c r="IO66" s="59"/>
      <c r="IP66" s="73" t="s">
        <v>152</v>
      </c>
      <c r="IQ66" s="64">
        <f>SUMIF(IL43:IL62,"Força",IN43:IN62)</f>
        <v>0</v>
      </c>
      <c r="IR66" s="64">
        <f>SUMPRODUCT((IN43:IN62)*(IO43:IO62)*(IL43:IL62="Força"))</f>
        <v>0</v>
      </c>
      <c r="IS66" s="74">
        <f>SUMIF(IL43:IL62,"Força",IT43:IT62)</f>
        <v>0</v>
      </c>
      <c r="IT66" s="75" t="str">
        <f>IFERROR((IS66*100)/IN69,"")</f>
        <v/>
      </c>
      <c r="IU66" s="147"/>
      <c r="IV66" s="58"/>
      <c r="IW66" s="58"/>
      <c r="IX66" s="58"/>
      <c r="IY66" s="59"/>
      <c r="IZ66" s="59"/>
      <c r="JA66" s="59"/>
      <c r="JB66" s="72" t="s">
        <v>151</v>
      </c>
      <c r="JC66" s="75" t="str">
        <f>IFERROR(AVERAGE(JF43:JF62),"")</f>
        <v/>
      </c>
      <c r="JD66" s="59"/>
      <c r="JE66" s="73" t="s">
        <v>152</v>
      </c>
      <c r="JF66" s="64">
        <f>SUMIF(JA43:JA62,"Força",JC43:JC62)</f>
        <v>0</v>
      </c>
      <c r="JG66" s="64">
        <f>SUMPRODUCT((JC43:JC62)*(JD43:JD62)*(JA43:JA62="Força"))</f>
        <v>0</v>
      </c>
      <c r="JH66" s="74">
        <f>SUMIF(JA43:JA62,"Força",JI43:JI62)</f>
        <v>0</v>
      </c>
      <c r="JI66" s="75" t="str">
        <f>IFERROR((JH66*100)/JC69,"")</f>
        <v/>
      </c>
      <c r="JJ66" s="147"/>
      <c r="JK66" s="58"/>
      <c r="JL66" s="58"/>
      <c r="JM66" s="58"/>
      <c r="JN66" s="59"/>
      <c r="JO66" s="59"/>
      <c r="JP66" s="59"/>
      <c r="JQ66" s="72" t="s">
        <v>151</v>
      </c>
      <c r="JR66" s="75" t="str">
        <f>IFERROR(AVERAGE(JU43:JU62),"")</f>
        <v/>
      </c>
      <c r="JS66" s="59"/>
      <c r="JT66" s="73" t="s">
        <v>152</v>
      </c>
      <c r="JU66" s="64">
        <f>SUMIF(JP43:JP62,"Força",JR43:JR62)</f>
        <v>0</v>
      </c>
      <c r="JV66" s="64">
        <f>SUMPRODUCT((JR43:JR62)*(JS43:JS62)*(JP43:JP62="Força"))</f>
        <v>0</v>
      </c>
      <c r="JW66" s="74">
        <f>SUMIF(JP43:JP62,"Força",JX43:JX62)</f>
        <v>0</v>
      </c>
      <c r="JX66" s="75" t="str">
        <f>IFERROR((JW66*100)/JR69,"")</f>
        <v/>
      </c>
      <c r="JY66" s="147"/>
      <c r="JZ66" s="58"/>
      <c r="KA66" s="58"/>
      <c r="KB66" s="58"/>
      <c r="KC66" s="59"/>
      <c r="KD66" s="59"/>
      <c r="KE66" s="59"/>
      <c r="KF66" s="72" t="s">
        <v>151</v>
      </c>
      <c r="KG66" s="75" t="str">
        <f>IFERROR(AVERAGE(KJ43:KJ62),"")</f>
        <v/>
      </c>
      <c r="KH66" s="59"/>
      <c r="KI66" s="73" t="s">
        <v>152</v>
      </c>
      <c r="KJ66" s="64">
        <f>SUMIF(KE43:KE62,"Força",KG43:KG62)</f>
        <v>0</v>
      </c>
      <c r="KK66" s="64">
        <f>SUMPRODUCT((KG43:KG62)*(KH43:KH62)*(KE43:KE62="Força"))</f>
        <v>0</v>
      </c>
      <c r="KL66" s="74">
        <f>SUMIF(KE43:KE62,"Força",KM43:KM62)</f>
        <v>0</v>
      </c>
      <c r="KM66" s="75" t="str">
        <f>IFERROR((KL66*100)/KG69,"")</f>
        <v/>
      </c>
      <c r="KN66" s="147"/>
      <c r="KO66" s="58"/>
      <c r="KP66" s="58"/>
      <c r="KQ66" s="58"/>
      <c r="KR66" s="59"/>
      <c r="KS66" s="59"/>
      <c r="KT66" s="59"/>
      <c r="KU66" s="72" t="s">
        <v>151</v>
      </c>
      <c r="KV66" s="75" t="str">
        <f>IFERROR(AVERAGE(KY43:KY62),"")</f>
        <v/>
      </c>
      <c r="KW66" s="59"/>
      <c r="KX66" s="73" t="s">
        <v>152</v>
      </c>
      <c r="KY66" s="64">
        <f>SUMIF(KT43:KT62,"Força",KV43:KV62)</f>
        <v>0</v>
      </c>
      <c r="KZ66" s="64">
        <f>SUMPRODUCT((KV43:KV62)*(KW43:KW62)*(KT43:KT62="Força"))</f>
        <v>0</v>
      </c>
      <c r="LA66" s="74">
        <f>SUMIF(KT43:KT62,"Força",LB43:LB62)</f>
        <v>0</v>
      </c>
      <c r="LB66" s="75" t="str">
        <f>IFERROR((LA66*100)/KV69,"")</f>
        <v/>
      </c>
      <c r="LC66" s="147"/>
      <c r="LD66" s="347"/>
      <c r="LE66" s="58"/>
      <c r="LF66" s="58"/>
      <c r="LG66" s="59"/>
      <c r="LH66" s="59"/>
      <c r="LI66" s="59"/>
      <c r="LJ66" s="72" t="s">
        <v>151</v>
      </c>
      <c r="LK66" s="75" t="str">
        <f>IFERROR(AVERAGE(LN43:LN62),"")</f>
        <v/>
      </c>
      <c r="LL66" s="59"/>
      <c r="LM66" s="73" t="s">
        <v>152</v>
      </c>
      <c r="LN66" s="64">
        <f>SUMIF(LI43:LI62,"Força",LK43:LK62)</f>
        <v>0</v>
      </c>
      <c r="LO66" s="64">
        <f>SUMPRODUCT((LK43:LK62)*(LL43:LL62)*(LI43:LI62="Força"))</f>
        <v>0</v>
      </c>
      <c r="LP66" s="74">
        <f>SUMIF(LI43:LI62,"Força",LQ43:LQ62)</f>
        <v>0</v>
      </c>
      <c r="LQ66" s="75" t="str">
        <f>IFERROR((LP66*100)/LK69,"")</f>
        <v/>
      </c>
      <c r="LR66" s="147"/>
      <c r="LS66" s="347"/>
      <c r="LT66" s="58"/>
      <c r="LU66" s="58"/>
      <c r="LV66" s="59"/>
      <c r="LW66" s="59"/>
      <c r="LX66" s="59"/>
      <c r="LY66" s="72" t="s">
        <v>151</v>
      </c>
      <c r="LZ66" s="75" t="str">
        <f>IFERROR(AVERAGE(MC43:MC62),"")</f>
        <v/>
      </c>
      <c r="MA66" s="59"/>
      <c r="MB66" s="73" t="s">
        <v>152</v>
      </c>
      <c r="MC66" s="64">
        <f>SUMIF(LX43:LX62,"Força",LZ43:LZ62)</f>
        <v>0</v>
      </c>
      <c r="MD66" s="64">
        <f>SUMPRODUCT((LZ43:LZ62)*(MA43:MA62)*(LX43:LX62="Força"))</f>
        <v>0</v>
      </c>
      <c r="ME66" s="74">
        <f>SUMIF(LX43:LX62,"Força",MF43:MF62)</f>
        <v>0</v>
      </c>
      <c r="MF66" s="75" t="str">
        <f>IFERROR((ME66*100)/LZ69,"")</f>
        <v/>
      </c>
      <c r="MG66" s="147"/>
      <c r="MH66" s="347"/>
      <c r="MI66" s="58"/>
      <c r="MJ66" s="58"/>
      <c r="MK66" s="500"/>
      <c r="ML66" s="500"/>
      <c r="MM66" s="500"/>
      <c r="MN66" s="505" t="s">
        <v>151</v>
      </c>
      <c r="MO66" s="507"/>
      <c r="MP66" s="500"/>
      <c r="MQ66" s="506" t="s">
        <v>152</v>
      </c>
      <c r="MR66" s="490">
        <v>0</v>
      </c>
      <c r="MS66" s="490">
        <v>0</v>
      </c>
      <c r="MT66" s="493">
        <v>0</v>
      </c>
      <c r="MU66" s="507"/>
      <c r="MV66" s="508"/>
      <c r="MW66" s="347"/>
    </row>
    <row r="67" spans="1:361">
      <c r="A67" s="347"/>
      <c r="B67" s="58"/>
      <c r="C67" s="58"/>
      <c r="D67" s="59"/>
      <c r="E67" s="59"/>
      <c r="F67" s="59"/>
      <c r="G67" s="72" t="s">
        <v>153</v>
      </c>
      <c r="H67" s="76" t="str">
        <f>IFERROR(H69/H65,"")</f>
        <v/>
      </c>
      <c r="I67" s="59"/>
      <c r="J67" s="73" t="s">
        <v>154</v>
      </c>
      <c r="K67" s="64">
        <f>SUMIF(F43:F62,"Potência (F)",H43:H62)</f>
        <v>0</v>
      </c>
      <c r="L67" s="64">
        <f>SUMPRODUCT((H43:H62)*(I43:I62)*(F43:F62="Potência (F)"))</f>
        <v>0</v>
      </c>
      <c r="M67" s="74">
        <f>SUMIF(F43:F62,"Potência (F)",N43:N62)</f>
        <v>0</v>
      </c>
      <c r="N67" s="75" t="str">
        <f>IFERROR((M67*100)/H69,"")</f>
        <v/>
      </c>
      <c r="O67" s="147"/>
      <c r="P67" s="58"/>
      <c r="Q67" s="58"/>
      <c r="R67" s="58"/>
      <c r="S67" s="59"/>
      <c r="T67" s="59"/>
      <c r="U67" s="59"/>
      <c r="V67" s="72" t="s">
        <v>153</v>
      </c>
      <c r="W67" s="76" t="str">
        <f>IFERROR(W69/W65,"")</f>
        <v/>
      </c>
      <c r="X67" s="59"/>
      <c r="Y67" s="73" t="s">
        <v>154</v>
      </c>
      <c r="Z67" s="64">
        <f>SUMIF(U43:U62,"Potência (F)",W43:W62)</f>
        <v>0</v>
      </c>
      <c r="AA67" s="64">
        <f>SUMPRODUCT((W43:W62)*(X43:X62)*(U43:U62="Potência (F)"))</f>
        <v>0</v>
      </c>
      <c r="AB67" s="74">
        <f>SUMIF(U43:U62,"Potência (F)",AC43:AC62)</f>
        <v>0</v>
      </c>
      <c r="AC67" s="75" t="str">
        <f>IFERROR((AB67*100)/W69,"")</f>
        <v/>
      </c>
      <c r="AD67" s="147"/>
      <c r="AE67" s="58"/>
      <c r="AF67" s="58"/>
      <c r="AG67" s="58"/>
      <c r="AH67" s="59"/>
      <c r="AI67" s="59"/>
      <c r="AJ67" s="59"/>
      <c r="AK67" s="72" t="s">
        <v>153</v>
      </c>
      <c r="AL67" s="76" t="str">
        <f>IFERROR(AL69/AL65,"")</f>
        <v/>
      </c>
      <c r="AM67" s="59"/>
      <c r="AN67" s="73" t="s">
        <v>154</v>
      </c>
      <c r="AO67" s="64">
        <f>SUMIF(AJ43:AJ62,"Potência (F)",AL43:AL62)</f>
        <v>0</v>
      </c>
      <c r="AP67" s="64">
        <f>SUMPRODUCT((AL43:AL62)*(AM43:AM62)*(AJ43:AJ62="Potência (F)"))</f>
        <v>0</v>
      </c>
      <c r="AQ67" s="74">
        <f>SUMIF(AJ43:AJ62,"Potência (F)",AR43:AR62)</f>
        <v>0</v>
      </c>
      <c r="AR67" s="75" t="str">
        <f>IFERROR((AQ67*100)/AL69,"")</f>
        <v/>
      </c>
      <c r="AS67" s="147"/>
      <c r="AT67" s="58"/>
      <c r="AU67" s="58"/>
      <c r="AV67" s="58"/>
      <c r="AW67" s="59"/>
      <c r="AX67" s="59"/>
      <c r="AY67" s="59"/>
      <c r="AZ67" s="72" t="s">
        <v>153</v>
      </c>
      <c r="BA67" s="76" t="str">
        <f>IFERROR(BA69/BA65,"")</f>
        <v/>
      </c>
      <c r="BB67" s="59"/>
      <c r="BC67" s="73" t="s">
        <v>154</v>
      </c>
      <c r="BD67" s="64">
        <f>SUMIF(AY43:AY62,"Potência (F)",BA43:BA62)</f>
        <v>0</v>
      </c>
      <c r="BE67" s="64">
        <f>SUMPRODUCT((BA43:BA62)*(BB43:BB62)*(AY43:AY62="Potência (F)"))</f>
        <v>0</v>
      </c>
      <c r="BF67" s="74">
        <f>SUMIF(AY43:AY62,"Potência (F)",BG43:BG62)</f>
        <v>0</v>
      </c>
      <c r="BG67" s="75" t="str">
        <f>IFERROR((BF67*100)/BA69,"")</f>
        <v/>
      </c>
      <c r="BH67" s="147"/>
      <c r="BI67" s="58"/>
      <c r="BJ67" s="58"/>
      <c r="BK67" s="58"/>
      <c r="BL67" s="59"/>
      <c r="BM67" s="59"/>
      <c r="BN67" s="59"/>
      <c r="BO67" s="72" t="s">
        <v>153</v>
      </c>
      <c r="BP67" s="76" t="str">
        <f>IFERROR(BP69/BP65,"")</f>
        <v/>
      </c>
      <c r="BQ67" s="59"/>
      <c r="BR67" s="73" t="s">
        <v>154</v>
      </c>
      <c r="BS67" s="64">
        <f>SUMIF(BN43:BN62,"Potência (F)",BP43:BP62)</f>
        <v>0</v>
      </c>
      <c r="BT67" s="64">
        <f>SUMPRODUCT((BP43:BP62)*(BQ43:BQ62)*(BN43:BN62="Potência (F)"))</f>
        <v>0</v>
      </c>
      <c r="BU67" s="74">
        <f>SUMIF(BN43:BN62,"Potência (F)",BV43:BV62)</f>
        <v>0</v>
      </c>
      <c r="BV67" s="75" t="str">
        <f>IFERROR((BU67*100)/BP69,"")</f>
        <v/>
      </c>
      <c r="BW67" s="147"/>
      <c r="BX67" s="58"/>
      <c r="BY67" s="58"/>
      <c r="BZ67" s="58"/>
      <c r="CA67" s="59"/>
      <c r="CB67" s="59"/>
      <c r="CC67" s="59"/>
      <c r="CD67" s="72" t="s">
        <v>153</v>
      </c>
      <c r="CE67" s="76" t="str">
        <f>IFERROR(CE69/CE65,"")</f>
        <v/>
      </c>
      <c r="CF67" s="59"/>
      <c r="CG67" s="73" t="s">
        <v>154</v>
      </c>
      <c r="CH67" s="64">
        <f>SUMIF(CC43:CC62,"Potência (F)",CE43:CE62)</f>
        <v>0</v>
      </c>
      <c r="CI67" s="64">
        <f>SUMPRODUCT((CE43:CE62)*(CF43:CF62)*(CC43:CC62="Potência (F)"))</f>
        <v>0</v>
      </c>
      <c r="CJ67" s="74">
        <f>SUMIF(CC43:CC62,"Potência (F)",CK43:CK62)</f>
        <v>0</v>
      </c>
      <c r="CK67" s="75" t="str">
        <f>IFERROR((CJ67*100)/CE69,"")</f>
        <v/>
      </c>
      <c r="CL67" s="147"/>
      <c r="CM67" s="58"/>
      <c r="CN67" s="58"/>
      <c r="CO67" s="58"/>
      <c r="CP67" s="59"/>
      <c r="CQ67" s="59"/>
      <c r="CR67" s="59"/>
      <c r="CS67" s="72" t="s">
        <v>153</v>
      </c>
      <c r="CT67" s="76" t="str">
        <f>IFERROR(CT69/CT65,"")</f>
        <v/>
      </c>
      <c r="CU67" s="59"/>
      <c r="CV67" s="73" t="s">
        <v>154</v>
      </c>
      <c r="CW67" s="64">
        <f>SUMIF(CR43:CR62,"Potência (F)",CT43:CT62)</f>
        <v>0</v>
      </c>
      <c r="CX67" s="64">
        <f>SUMPRODUCT((CT43:CT62)*(CU43:CU62)*(CR43:CR62="Potência (F)"))</f>
        <v>0</v>
      </c>
      <c r="CY67" s="74">
        <f>SUMIF(CR43:CR62,"Potência (F)",CZ43:CZ62)</f>
        <v>0</v>
      </c>
      <c r="CZ67" s="75" t="str">
        <f>IFERROR((CY67*100)/CT69,"")</f>
        <v/>
      </c>
      <c r="DA67" s="147"/>
      <c r="DB67" s="58"/>
      <c r="DC67" s="58"/>
      <c r="DD67" s="58"/>
      <c r="DE67" s="59"/>
      <c r="DF67" s="59"/>
      <c r="DG67" s="59"/>
      <c r="DH67" s="72" t="s">
        <v>153</v>
      </c>
      <c r="DI67" s="76" t="str">
        <f>IFERROR(DI69/DI65,"")</f>
        <v/>
      </c>
      <c r="DJ67" s="59"/>
      <c r="DK67" s="73" t="s">
        <v>154</v>
      </c>
      <c r="DL67" s="64">
        <f>SUMIF(DG43:DG62,"Potência (F)",DI43:DI62)</f>
        <v>0</v>
      </c>
      <c r="DM67" s="64">
        <f>SUMPRODUCT((DI43:DI62)*(DJ43:DJ62)*(DG43:DG62="Potência (F)"))</f>
        <v>0</v>
      </c>
      <c r="DN67" s="74">
        <f>SUMIF(DG43:DG62,"Potência (F)",DO43:DO62)</f>
        <v>0</v>
      </c>
      <c r="DO67" s="75" t="str">
        <f>IFERROR((DN67*100)/DI69,"")</f>
        <v/>
      </c>
      <c r="DP67" s="147"/>
      <c r="DQ67" s="58"/>
      <c r="DR67" s="58"/>
      <c r="DS67" s="58"/>
      <c r="DT67" s="59"/>
      <c r="DU67" s="59"/>
      <c r="DV67" s="59"/>
      <c r="DW67" s="72" t="s">
        <v>153</v>
      </c>
      <c r="DX67" s="76" t="str">
        <f>IFERROR(DX69/DX65,"")</f>
        <v/>
      </c>
      <c r="DY67" s="59"/>
      <c r="DZ67" s="73" t="s">
        <v>154</v>
      </c>
      <c r="EA67" s="64">
        <f>SUMIF(DV43:DV62,"Potência (F)",DX43:DX62)</f>
        <v>0</v>
      </c>
      <c r="EB67" s="64">
        <f>SUMPRODUCT((DX43:DX62)*(DY43:DY62)*(DV43:DV62="Potência (F)"))</f>
        <v>0</v>
      </c>
      <c r="EC67" s="74">
        <f>SUMIF(DV43:DV62,"Potência (F)",ED43:ED62)</f>
        <v>0</v>
      </c>
      <c r="ED67" s="75" t="str">
        <f>IFERROR((EC67*100)/DX69,"")</f>
        <v/>
      </c>
      <c r="EE67" s="147"/>
      <c r="EF67" s="58"/>
      <c r="EG67" s="58"/>
      <c r="EH67" s="58"/>
      <c r="EI67" s="59"/>
      <c r="EJ67" s="59"/>
      <c r="EK67" s="59"/>
      <c r="EL67" s="72" t="s">
        <v>153</v>
      </c>
      <c r="EM67" s="76" t="str">
        <f>IFERROR(EM69/EM65,"")</f>
        <v/>
      </c>
      <c r="EN67" s="59"/>
      <c r="EO67" s="73" t="s">
        <v>154</v>
      </c>
      <c r="EP67" s="64">
        <f>SUMIF(EK43:EK62,"Potência (F)",EM43:EM62)</f>
        <v>0</v>
      </c>
      <c r="EQ67" s="64">
        <f>SUMPRODUCT((EM43:EM62)*(EN43:EN62)*(EK43:EK62="Potência (F)"))</f>
        <v>0</v>
      </c>
      <c r="ER67" s="74">
        <f>SUMIF(EK43:EK62,"Potência (F)",ES43:ES62)</f>
        <v>0</v>
      </c>
      <c r="ES67" s="75" t="str">
        <f>IFERROR((ER67*100)/EM69,"")</f>
        <v/>
      </c>
      <c r="ET67" s="147"/>
      <c r="EU67" s="58"/>
      <c r="EV67" s="58"/>
      <c r="EW67" s="58"/>
      <c r="EX67" s="59"/>
      <c r="EY67" s="59"/>
      <c r="EZ67" s="59"/>
      <c r="FA67" s="72" t="s">
        <v>153</v>
      </c>
      <c r="FB67" s="76" t="str">
        <f>IFERROR(FB69/FB65,"")</f>
        <v/>
      </c>
      <c r="FC67" s="59"/>
      <c r="FD67" s="73" t="s">
        <v>154</v>
      </c>
      <c r="FE67" s="64">
        <f>SUMIF(EZ43:EZ62,"Potência (F)",FB43:FB62)</f>
        <v>0</v>
      </c>
      <c r="FF67" s="64">
        <f>SUMPRODUCT((FB43:FB62)*(FC43:FC62)*(EZ43:EZ62="Potência (F)"))</f>
        <v>0</v>
      </c>
      <c r="FG67" s="74">
        <f>SUMIF(EZ43:EZ62,"Potência (F)",FH43:FH62)</f>
        <v>0</v>
      </c>
      <c r="FH67" s="75" t="str">
        <f>IFERROR((FG67*100)/FB69,"")</f>
        <v/>
      </c>
      <c r="FI67" s="147"/>
      <c r="FJ67" s="58"/>
      <c r="FK67" s="58"/>
      <c r="FL67" s="58"/>
      <c r="FM67" s="59"/>
      <c r="FN67" s="59"/>
      <c r="FO67" s="59"/>
      <c r="FP67" s="72" t="s">
        <v>153</v>
      </c>
      <c r="FQ67" s="76" t="str">
        <f>IFERROR(FQ69/FQ65,"")</f>
        <v/>
      </c>
      <c r="FR67" s="59"/>
      <c r="FS67" s="73" t="s">
        <v>154</v>
      </c>
      <c r="FT67" s="64">
        <f>SUMIF(FO43:FO62,"Potência (F)",FQ43:FQ62)</f>
        <v>0</v>
      </c>
      <c r="FU67" s="64">
        <f>SUMPRODUCT((FQ43:FQ62)*(FR43:FR62)*(FO43:FO62="Potência (F)"))</f>
        <v>0</v>
      </c>
      <c r="FV67" s="74">
        <f>SUMIF(FO43:FO62,"Potência (F)",FW43:FW62)</f>
        <v>0</v>
      </c>
      <c r="FW67" s="75" t="str">
        <f>IFERROR((FV67*100)/FQ69,"")</f>
        <v/>
      </c>
      <c r="FX67" s="147"/>
      <c r="FY67" s="58"/>
      <c r="FZ67" s="58"/>
      <c r="GA67" s="58"/>
      <c r="GB67" s="59"/>
      <c r="GC67" s="59"/>
      <c r="GD67" s="59"/>
      <c r="GE67" s="72" t="s">
        <v>153</v>
      </c>
      <c r="GF67" s="76" t="str">
        <f>IFERROR(GF69/GF65,"")</f>
        <v/>
      </c>
      <c r="GG67" s="59"/>
      <c r="GH67" s="73" t="s">
        <v>154</v>
      </c>
      <c r="GI67" s="64">
        <f>SUMIF(GD43:GD62,"Potência (F)",GF43:GF62)</f>
        <v>0</v>
      </c>
      <c r="GJ67" s="64">
        <f>SUMPRODUCT((GF43:GF62)*(GG43:GG62)*(GD43:GD62="Potência (F)"))</f>
        <v>0</v>
      </c>
      <c r="GK67" s="74">
        <f>SUMIF(GD43:GD62,"Potência (F)",GL43:GL62)</f>
        <v>0</v>
      </c>
      <c r="GL67" s="75" t="str">
        <f>IFERROR((GK67*100)/GF69,"")</f>
        <v/>
      </c>
      <c r="GM67" s="147"/>
      <c r="GN67" s="58"/>
      <c r="GO67" s="58"/>
      <c r="GP67" s="58"/>
      <c r="GQ67" s="59"/>
      <c r="GR67" s="59"/>
      <c r="GS67" s="59"/>
      <c r="GT67" s="72" t="s">
        <v>153</v>
      </c>
      <c r="GU67" s="76" t="str">
        <f>IFERROR(GU69/GU65,"")</f>
        <v/>
      </c>
      <c r="GV67" s="59"/>
      <c r="GW67" s="73" t="s">
        <v>154</v>
      </c>
      <c r="GX67" s="64">
        <f>SUMIF(GS43:GS62,"Potência (F)",GU43:GU62)</f>
        <v>0</v>
      </c>
      <c r="GY67" s="64">
        <f>SUMPRODUCT((GU43:GU62)*(GV43:GV62)*(GS43:GS62="Potência (F)"))</f>
        <v>0</v>
      </c>
      <c r="GZ67" s="74">
        <f>SUMIF(GS43:GS62,"Potência (F)",HA43:HA62)</f>
        <v>0</v>
      </c>
      <c r="HA67" s="75" t="str">
        <f>IFERROR((GZ67*100)/GU69,"")</f>
        <v/>
      </c>
      <c r="HB67" s="147"/>
      <c r="HC67" s="58"/>
      <c r="HD67" s="58"/>
      <c r="HE67" s="58"/>
      <c r="HF67" s="59"/>
      <c r="HG67" s="59"/>
      <c r="HH67" s="59"/>
      <c r="HI67" s="72" t="s">
        <v>153</v>
      </c>
      <c r="HJ67" s="76" t="str">
        <f>IFERROR(HJ69/HJ65,"")</f>
        <v/>
      </c>
      <c r="HK67" s="59"/>
      <c r="HL67" s="73" t="s">
        <v>154</v>
      </c>
      <c r="HM67" s="64">
        <f>SUMIF(HH43:HH62,"Potência (F)",HJ43:HJ62)</f>
        <v>0</v>
      </c>
      <c r="HN67" s="64">
        <f>SUMPRODUCT((HJ43:HJ62)*(HK43:HK62)*(HH43:HH62="Potência (F)"))</f>
        <v>0</v>
      </c>
      <c r="HO67" s="74">
        <f>SUMIF(HH43:HH62,"Potência (F)",HP43:HP62)</f>
        <v>0</v>
      </c>
      <c r="HP67" s="75" t="str">
        <f>IFERROR((HO67*100)/HJ69,"")</f>
        <v/>
      </c>
      <c r="HQ67" s="147"/>
      <c r="HR67" s="58"/>
      <c r="HS67" s="58"/>
      <c r="HT67" s="58"/>
      <c r="HU67" s="59"/>
      <c r="HV67" s="59"/>
      <c r="HW67" s="59"/>
      <c r="HX67" s="72" t="s">
        <v>153</v>
      </c>
      <c r="HY67" s="76" t="str">
        <f>IFERROR(HY69/HY65,"")</f>
        <v/>
      </c>
      <c r="HZ67" s="59"/>
      <c r="IA67" s="73" t="s">
        <v>154</v>
      </c>
      <c r="IB67" s="64">
        <f>SUMIF(HW43:HW62,"Potência (F)",HY43:HY62)</f>
        <v>0</v>
      </c>
      <c r="IC67" s="64">
        <f>SUMPRODUCT((HY43:HY62)*(HZ43:HZ62)*(HW43:HW62="Potência (F)"))</f>
        <v>0</v>
      </c>
      <c r="ID67" s="74">
        <f>SUMIF(HW43:HW62,"Potência (F)",IE43:IE62)</f>
        <v>0</v>
      </c>
      <c r="IE67" s="75" t="str">
        <f>IFERROR((ID67*100)/HY69,"")</f>
        <v/>
      </c>
      <c r="IF67" s="147"/>
      <c r="IG67" s="58"/>
      <c r="IH67" s="58"/>
      <c r="II67" s="58"/>
      <c r="IJ67" s="59"/>
      <c r="IK67" s="59"/>
      <c r="IL67" s="59"/>
      <c r="IM67" s="72" t="s">
        <v>153</v>
      </c>
      <c r="IN67" s="76" t="str">
        <f>IFERROR(IN69/IN65,"")</f>
        <v/>
      </c>
      <c r="IO67" s="59"/>
      <c r="IP67" s="73" t="s">
        <v>154</v>
      </c>
      <c r="IQ67" s="64">
        <f>SUMIF(IL43:IL62,"Potência (F)",IN43:IN62)</f>
        <v>0</v>
      </c>
      <c r="IR67" s="64">
        <f>SUMPRODUCT((IN43:IN62)*(IO43:IO62)*(IL43:IL62="Potência (F)"))</f>
        <v>0</v>
      </c>
      <c r="IS67" s="74">
        <f>SUMIF(IL43:IL62,"Potência (F)",IT43:IT62)</f>
        <v>0</v>
      </c>
      <c r="IT67" s="75" t="str">
        <f>IFERROR((IS67*100)/IN69,"")</f>
        <v/>
      </c>
      <c r="IU67" s="147"/>
      <c r="IV67" s="58"/>
      <c r="IW67" s="58"/>
      <c r="IX67" s="58"/>
      <c r="IY67" s="59"/>
      <c r="IZ67" s="59"/>
      <c r="JA67" s="59"/>
      <c r="JB67" s="72" t="s">
        <v>153</v>
      </c>
      <c r="JC67" s="76" t="str">
        <f>IFERROR(JC69/JC65,"")</f>
        <v/>
      </c>
      <c r="JD67" s="59"/>
      <c r="JE67" s="73" t="s">
        <v>154</v>
      </c>
      <c r="JF67" s="64">
        <f>SUMIF(JA43:JA62,"Potência (F)",JC43:JC62)</f>
        <v>0</v>
      </c>
      <c r="JG67" s="64">
        <f>SUMPRODUCT((JC43:JC62)*(JD43:JD62)*(JA43:JA62="Potência (F)"))</f>
        <v>0</v>
      </c>
      <c r="JH67" s="74">
        <f>SUMIF(JA43:JA62,"Potência (F)",JI43:JI62)</f>
        <v>0</v>
      </c>
      <c r="JI67" s="75" t="str">
        <f>IFERROR((JH67*100)/JC69,"")</f>
        <v/>
      </c>
      <c r="JJ67" s="147"/>
      <c r="JK67" s="58"/>
      <c r="JL67" s="58"/>
      <c r="JM67" s="58"/>
      <c r="JN67" s="59"/>
      <c r="JO67" s="59"/>
      <c r="JP67" s="59"/>
      <c r="JQ67" s="72" t="s">
        <v>153</v>
      </c>
      <c r="JR67" s="76" t="str">
        <f>IFERROR(JR69/JR65,"")</f>
        <v/>
      </c>
      <c r="JS67" s="59"/>
      <c r="JT67" s="73" t="s">
        <v>154</v>
      </c>
      <c r="JU67" s="64">
        <f>SUMIF(JP43:JP62,"Potência (F)",JR43:JR62)</f>
        <v>0</v>
      </c>
      <c r="JV67" s="64">
        <f>SUMPRODUCT((JR43:JR62)*(JS43:JS62)*(JP43:JP62="Potência (F)"))</f>
        <v>0</v>
      </c>
      <c r="JW67" s="74">
        <f>SUMIF(JP43:JP62,"Potência (F)",JX43:JX62)</f>
        <v>0</v>
      </c>
      <c r="JX67" s="75" t="str">
        <f>IFERROR((JW67*100)/JR69,"")</f>
        <v/>
      </c>
      <c r="JY67" s="147"/>
      <c r="JZ67" s="58"/>
      <c r="KA67" s="58"/>
      <c r="KB67" s="58"/>
      <c r="KC67" s="59"/>
      <c r="KD67" s="59"/>
      <c r="KE67" s="59"/>
      <c r="KF67" s="72" t="s">
        <v>153</v>
      </c>
      <c r="KG67" s="76" t="str">
        <f>IFERROR(KG69/KG65,"")</f>
        <v/>
      </c>
      <c r="KH67" s="59"/>
      <c r="KI67" s="73" t="s">
        <v>154</v>
      </c>
      <c r="KJ67" s="64">
        <f>SUMIF(KE43:KE62,"Potência (F)",KG43:KG62)</f>
        <v>0</v>
      </c>
      <c r="KK67" s="64">
        <f>SUMPRODUCT((KG43:KG62)*(KH43:KH62)*(KE43:KE62="Potência (F)"))</f>
        <v>0</v>
      </c>
      <c r="KL67" s="74">
        <f>SUMIF(KE43:KE62,"Potência (F)",KM43:KM62)</f>
        <v>0</v>
      </c>
      <c r="KM67" s="75" t="str">
        <f>IFERROR((KL67*100)/KG69,"")</f>
        <v/>
      </c>
      <c r="KN67" s="147"/>
      <c r="KO67" s="58"/>
      <c r="KP67" s="58"/>
      <c r="KQ67" s="58"/>
      <c r="KR67" s="59"/>
      <c r="KS67" s="59"/>
      <c r="KT67" s="59"/>
      <c r="KU67" s="72" t="s">
        <v>153</v>
      </c>
      <c r="KV67" s="76" t="str">
        <f>IFERROR(KV69/KV65,"")</f>
        <v/>
      </c>
      <c r="KW67" s="59"/>
      <c r="KX67" s="73" t="s">
        <v>154</v>
      </c>
      <c r="KY67" s="64">
        <f>SUMIF(KT43:KT62,"Potência (F)",KV43:KV62)</f>
        <v>0</v>
      </c>
      <c r="KZ67" s="64">
        <f>SUMPRODUCT((KV43:KV62)*(KW43:KW62)*(KT43:KT62="Potência (F)"))</f>
        <v>0</v>
      </c>
      <c r="LA67" s="74">
        <f>SUMIF(KT43:KT62,"Potência (F)",LB43:LB62)</f>
        <v>0</v>
      </c>
      <c r="LB67" s="75" t="str">
        <f>IFERROR((LA67*100)/KV69,"")</f>
        <v/>
      </c>
      <c r="LC67" s="147"/>
      <c r="LD67" s="347"/>
      <c r="LE67" s="58"/>
      <c r="LF67" s="58"/>
      <c r="LG67" s="59"/>
      <c r="LH67" s="59"/>
      <c r="LI67" s="59"/>
      <c r="LJ67" s="72" t="s">
        <v>153</v>
      </c>
      <c r="LK67" s="76" t="str">
        <f>IFERROR(LK69/LK65,"")</f>
        <v/>
      </c>
      <c r="LL67" s="59"/>
      <c r="LM67" s="73" t="s">
        <v>154</v>
      </c>
      <c r="LN67" s="64">
        <f>SUMIF(LI43:LI62,"Potência (F)",LK43:LK62)</f>
        <v>0</v>
      </c>
      <c r="LO67" s="64">
        <f>SUMPRODUCT((LK43:LK62)*(LL43:LL62)*(LI43:LI62="Potência (F)"))</f>
        <v>0</v>
      </c>
      <c r="LP67" s="74">
        <f>SUMIF(LI43:LI62,"Potência (F)",LQ43:LQ62)</f>
        <v>0</v>
      </c>
      <c r="LQ67" s="75" t="str">
        <f>IFERROR((LP67*100)/LK69,"")</f>
        <v/>
      </c>
      <c r="LR67" s="147"/>
      <c r="LS67" s="347"/>
      <c r="LT67" s="58"/>
      <c r="LU67" s="58"/>
      <c r="LV67" s="59"/>
      <c r="LW67" s="59"/>
      <c r="LX67" s="59"/>
      <c r="LY67" s="72" t="s">
        <v>153</v>
      </c>
      <c r="LZ67" s="76" t="str">
        <f>IFERROR(LZ69/LZ65,"")</f>
        <v/>
      </c>
      <c r="MA67" s="59"/>
      <c r="MB67" s="73" t="s">
        <v>154</v>
      </c>
      <c r="MC67" s="64">
        <f>SUMIF(LX43:LX62,"Potência (F)",LZ43:LZ62)</f>
        <v>0</v>
      </c>
      <c r="MD67" s="64">
        <f>SUMPRODUCT((LZ43:LZ62)*(MA43:MA62)*(LX43:LX62="Potência (F)"))</f>
        <v>0</v>
      </c>
      <c r="ME67" s="74">
        <f>SUMIF(LX43:LX62,"Potência (F)",MF43:MF62)</f>
        <v>0</v>
      </c>
      <c r="MF67" s="75" t="str">
        <f>IFERROR((ME67*100)/LZ69,"")</f>
        <v/>
      </c>
      <c r="MG67" s="147"/>
      <c r="MH67" s="347"/>
      <c r="MI67" s="58"/>
      <c r="MJ67" s="58"/>
      <c r="MK67" s="500"/>
      <c r="ML67" s="500"/>
      <c r="MM67" s="500"/>
      <c r="MN67" s="505" t="s">
        <v>153</v>
      </c>
      <c r="MO67" s="509"/>
      <c r="MP67" s="500"/>
      <c r="MQ67" s="506" t="s">
        <v>154</v>
      </c>
      <c r="MR67" s="490">
        <v>0</v>
      </c>
      <c r="MS67" s="490">
        <v>0</v>
      </c>
      <c r="MT67" s="493">
        <v>0</v>
      </c>
      <c r="MU67" s="507"/>
      <c r="MV67" s="508"/>
      <c r="MW67" s="347"/>
    </row>
    <row r="68" spans="1:361">
      <c r="A68" s="347"/>
      <c r="B68" s="58"/>
      <c r="C68" s="58"/>
      <c r="D68" s="59"/>
      <c r="E68" s="59"/>
      <c r="F68" s="59"/>
      <c r="G68" s="72" t="s">
        <v>155</v>
      </c>
      <c r="H68" s="66" t="str">
        <f>IF(SUMPRODUCT(H43:H62,M43:M62)=0,"",SUMPRODUCT(H43:H62,M43:M62))</f>
        <v/>
      </c>
      <c r="I68" s="59"/>
      <c r="J68" s="73" t="s">
        <v>156</v>
      </c>
      <c r="K68" s="64">
        <f>SUMIF(F43:F62,"Potência (V)",H43:H62)</f>
        <v>0</v>
      </c>
      <c r="L68" s="64">
        <f>SUMPRODUCT((H43:H62)*(I43:I62)*(F43:F62="Potência (V)"))</f>
        <v>0</v>
      </c>
      <c r="M68" s="74">
        <f>SUMIF(F43:F62,"Potência (V)",N43:N62)</f>
        <v>0</v>
      </c>
      <c r="N68" s="75" t="str">
        <f>IFERROR((M68*100)/H69,"")</f>
        <v/>
      </c>
      <c r="O68" s="147"/>
      <c r="P68" s="58"/>
      <c r="Q68" s="58"/>
      <c r="R68" s="58"/>
      <c r="S68" s="59"/>
      <c r="T68" s="59"/>
      <c r="U68" s="59"/>
      <c r="V68" s="72" t="s">
        <v>155</v>
      </c>
      <c r="W68" s="66" t="str">
        <f>IF(SUMPRODUCT(W43:W62,AB43:AB62)=0,"",SUMPRODUCT(W43:W62,AB43:AB62))</f>
        <v/>
      </c>
      <c r="X68" s="59"/>
      <c r="Y68" s="73" t="s">
        <v>156</v>
      </c>
      <c r="Z68" s="64">
        <f>SUMIF(U43:U62,"Potência (V)",W43:W62)</f>
        <v>0</v>
      </c>
      <c r="AA68" s="64">
        <f>SUMPRODUCT((W43:W62)*(X43:X62)*(U43:U62="Potência (V)"))</f>
        <v>0</v>
      </c>
      <c r="AB68" s="74">
        <f>SUMIF(U43:U62,"Potência (V)",AC43:AC62)</f>
        <v>0</v>
      </c>
      <c r="AC68" s="75" t="str">
        <f>IFERROR((AB68*100)/W69,"")</f>
        <v/>
      </c>
      <c r="AD68" s="147"/>
      <c r="AE68" s="58"/>
      <c r="AF68" s="58"/>
      <c r="AG68" s="58"/>
      <c r="AH68" s="59"/>
      <c r="AI68" s="59"/>
      <c r="AJ68" s="59"/>
      <c r="AK68" s="72" t="s">
        <v>155</v>
      </c>
      <c r="AL68" s="66" t="str">
        <f>IF(SUMPRODUCT(AL43:AL62,AQ43:AQ62)=0,"",SUMPRODUCT(AL43:AL62,AQ43:AQ62))</f>
        <v/>
      </c>
      <c r="AM68" s="59"/>
      <c r="AN68" s="73" t="s">
        <v>156</v>
      </c>
      <c r="AO68" s="64">
        <f>SUMIF(AJ43:AJ62,"Potência (V)",AL43:AL62)</f>
        <v>0</v>
      </c>
      <c r="AP68" s="64">
        <f>SUMPRODUCT((AL43:AL62)*(AM43:AM62)*(AJ43:AJ62="Potência (V)"))</f>
        <v>0</v>
      </c>
      <c r="AQ68" s="74">
        <f>SUMIF(AJ43:AJ62,"Potência (V)",AR43:AR62)</f>
        <v>0</v>
      </c>
      <c r="AR68" s="75" t="str">
        <f>IFERROR((AQ68*100)/AL69,"")</f>
        <v/>
      </c>
      <c r="AS68" s="147"/>
      <c r="AT68" s="58"/>
      <c r="AU68" s="58"/>
      <c r="AV68" s="58"/>
      <c r="AW68" s="59"/>
      <c r="AX68" s="59"/>
      <c r="AY68" s="59"/>
      <c r="AZ68" s="72" t="s">
        <v>155</v>
      </c>
      <c r="BA68" s="66" t="str">
        <f>IF(SUMPRODUCT(BA43:BA62,BF43:BF62)=0,"",SUMPRODUCT(BA43:BA62,BF43:BF62))</f>
        <v/>
      </c>
      <c r="BB68" s="59"/>
      <c r="BC68" s="73" t="s">
        <v>156</v>
      </c>
      <c r="BD68" s="64">
        <f>SUMIF(AY43:AY62,"Potência (V)",BA43:BA62)</f>
        <v>0</v>
      </c>
      <c r="BE68" s="64">
        <f>SUMPRODUCT((BA43:BA62)*(BB43:BB62)*(AY43:AY62="Potência (V)"))</f>
        <v>0</v>
      </c>
      <c r="BF68" s="74">
        <f>SUMIF(AY43:AY62,"Potência (V)",BG43:BG62)</f>
        <v>0</v>
      </c>
      <c r="BG68" s="75" t="str">
        <f>IFERROR((BF68*100)/BA69,"")</f>
        <v/>
      </c>
      <c r="BH68" s="147"/>
      <c r="BI68" s="58"/>
      <c r="BJ68" s="58"/>
      <c r="BK68" s="58"/>
      <c r="BL68" s="59"/>
      <c r="BM68" s="59"/>
      <c r="BN68" s="59"/>
      <c r="BO68" s="72" t="s">
        <v>155</v>
      </c>
      <c r="BP68" s="66" t="str">
        <f>IF(SUMPRODUCT(BP43:BP62,BU43:BU62)=0,"",SUMPRODUCT(BP43:BP62,BU43:BU62))</f>
        <v/>
      </c>
      <c r="BQ68" s="59"/>
      <c r="BR68" s="73" t="s">
        <v>156</v>
      </c>
      <c r="BS68" s="64">
        <f>SUMIF(BN43:BN62,"Potência (V)",BP43:BP62)</f>
        <v>0</v>
      </c>
      <c r="BT68" s="64">
        <f>SUMPRODUCT((BP43:BP62)*(BQ43:BQ62)*(BN43:BN62="Potência (V)"))</f>
        <v>0</v>
      </c>
      <c r="BU68" s="74">
        <f>SUMIF(BN43:BN62,"Potência (V)",BV43:BV62)</f>
        <v>0</v>
      </c>
      <c r="BV68" s="75" t="str">
        <f>IFERROR((BU68*100)/BP69,"")</f>
        <v/>
      </c>
      <c r="BW68" s="147"/>
      <c r="BX68" s="58"/>
      <c r="BY68" s="58"/>
      <c r="BZ68" s="58"/>
      <c r="CA68" s="59"/>
      <c r="CB68" s="59"/>
      <c r="CC68" s="59"/>
      <c r="CD68" s="72" t="s">
        <v>155</v>
      </c>
      <c r="CE68" s="66" t="str">
        <f>IF(SUMPRODUCT(CE43:CE62,CJ43:CJ62)=0,"",SUMPRODUCT(CE43:CE62,CJ43:CJ62))</f>
        <v/>
      </c>
      <c r="CF68" s="59"/>
      <c r="CG68" s="73" t="s">
        <v>156</v>
      </c>
      <c r="CH68" s="64">
        <f>SUMIF(CC43:CC62,"Potência (V)",CE43:CE62)</f>
        <v>0</v>
      </c>
      <c r="CI68" s="64">
        <f>SUMPRODUCT((CE43:CE62)*(CF43:CF62)*(CC43:CC62="Potência (V)"))</f>
        <v>0</v>
      </c>
      <c r="CJ68" s="74">
        <f>SUMIF(CC43:CC62,"Potência (V)",CK43:CK62)</f>
        <v>0</v>
      </c>
      <c r="CK68" s="75" t="str">
        <f>IFERROR((CJ68*100)/CE69,"")</f>
        <v/>
      </c>
      <c r="CL68" s="147"/>
      <c r="CM68" s="58"/>
      <c r="CN68" s="58"/>
      <c r="CO68" s="58"/>
      <c r="CP68" s="59"/>
      <c r="CQ68" s="59"/>
      <c r="CR68" s="59"/>
      <c r="CS68" s="72" t="s">
        <v>155</v>
      </c>
      <c r="CT68" s="66" t="str">
        <f>IF(SUMPRODUCT(CT43:CT62,CY43:CY62)=0,"",SUMPRODUCT(CT43:CT62,CY43:CY62))</f>
        <v/>
      </c>
      <c r="CU68" s="59"/>
      <c r="CV68" s="73" t="s">
        <v>156</v>
      </c>
      <c r="CW68" s="64">
        <f>SUMIF(CR43:CR62,"Potência (V)",CT43:CT62)</f>
        <v>0</v>
      </c>
      <c r="CX68" s="64">
        <f>SUMPRODUCT((CT43:CT62)*(CU43:CU62)*(CR43:CR62="Potência (V)"))</f>
        <v>0</v>
      </c>
      <c r="CY68" s="74">
        <f>SUMIF(CR43:CR62,"Potência (V)",CZ43:CZ62)</f>
        <v>0</v>
      </c>
      <c r="CZ68" s="75" t="str">
        <f>IFERROR((CY68*100)/CT69,"")</f>
        <v/>
      </c>
      <c r="DA68" s="147"/>
      <c r="DB68" s="58"/>
      <c r="DC68" s="58"/>
      <c r="DD68" s="58"/>
      <c r="DE68" s="59"/>
      <c r="DF68" s="59"/>
      <c r="DG68" s="59"/>
      <c r="DH68" s="72" t="s">
        <v>155</v>
      </c>
      <c r="DI68" s="66" t="str">
        <f>IF(SUMPRODUCT(DI43:DI62,DN43:DN62)=0,"",SUMPRODUCT(DI43:DI62,DN43:DN62))</f>
        <v/>
      </c>
      <c r="DJ68" s="59"/>
      <c r="DK68" s="73" t="s">
        <v>156</v>
      </c>
      <c r="DL68" s="64">
        <f>SUMIF(DG43:DG62,"Potência (V)",DI43:DI62)</f>
        <v>0</v>
      </c>
      <c r="DM68" s="64">
        <f>SUMPRODUCT((DI43:DI62)*(DJ43:DJ62)*(DG43:DG62="Potência (V)"))</f>
        <v>0</v>
      </c>
      <c r="DN68" s="74">
        <f>SUMIF(DG43:DG62,"Potência (V)",DO43:DO62)</f>
        <v>0</v>
      </c>
      <c r="DO68" s="75" t="str">
        <f>IFERROR((DN68*100)/DI69,"")</f>
        <v/>
      </c>
      <c r="DP68" s="147"/>
      <c r="DQ68" s="58"/>
      <c r="DR68" s="58"/>
      <c r="DS68" s="58"/>
      <c r="DT68" s="59"/>
      <c r="DU68" s="59"/>
      <c r="DV68" s="59"/>
      <c r="DW68" s="72" t="s">
        <v>155</v>
      </c>
      <c r="DX68" s="66" t="str">
        <f>IF(SUMPRODUCT(DX43:DX62,EC43:EC62)=0,"",SUMPRODUCT(DX43:DX62,EC43:EC62))</f>
        <v/>
      </c>
      <c r="DY68" s="59"/>
      <c r="DZ68" s="73" t="s">
        <v>156</v>
      </c>
      <c r="EA68" s="64">
        <f>SUMIF(DV43:DV62,"Potência (V)",DX43:DX62)</f>
        <v>0</v>
      </c>
      <c r="EB68" s="64">
        <f>SUMPRODUCT((DX43:DX62)*(DY43:DY62)*(DV43:DV62="Potência (V)"))</f>
        <v>0</v>
      </c>
      <c r="EC68" s="74">
        <f>SUMIF(DV43:DV62,"Potência (V)",ED43:ED62)</f>
        <v>0</v>
      </c>
      <c r="ED68" s="75" t="str">
        <f>IFERROR((EC68*100)/DX69,"")</f>
        <v/>
      </c>
      <c r="EE68" s="147"/>
      <c r="EF68" s="58"/>
      <c r="EG68" s="58"/>
      <c r="EH68" s="58"/>
      <c r="EI68" s="59"/>
      <c r="EJ68" s="59"/>
      <c r="EK68" s="59"/>
      <c r="EL68" s="72" t="s">
        <v>155</v>
      </c>
      <c r="EM68" s="66" t="str">
        <f>IF(SUMPRODUCT(EM43:EM62,ER43:ER62)=0,"",SUMPRODUCT(EM43:EM62,ER43:ER62))</f>
        <v/>
      </c>
      <c r="EN68" s="59"/>
      <c r="EO68" s="73" t="s">
        <v>156</v>
      </c>
      <c r="EP68" s="64">
        <f>SUMIF(EK43:EK62,"Potência (V)",EM43:EM62)</f>
        <v>0</v>
      </c>
      <c r="EQ68" s="64">
        <f>SUMPRODUCT((EM43:EM62)*(EN43:EN62)*(EK43:EK62="Potência (V)"))</f>
        <v>0</v>
      </c>
      <c r="ER68" s="74">
        <f>SUMIF(EK43:EK62,"Potência (V)",ES43:ES62)</f>
        <v>0</v>
      </c>
      <c r="ES68" s="75" t="str">
        <f>IFERROR((ER68*100)/EM69,"")</f>
        <v/>
      </c>
      <c r="ET68" s="147"/>
      <c r="EU68" s="58"/>
      <c r="EV68" s="58"/>
      <c r="EW68" s="58"/>
      <c r="EX68" s="59"/>
      <c r="EY68" s="59"/>
      <c r="EZ68" s="59"/>
      <c r="FA68" s="72" t="s">
        <v>155</v>
      </c>
      <c r="FB68" s="66" t="str">
        <f>IF(SUMPRODUCT(FB43:FB62,FG43:FG62)=0,"",SUMPRODUCT(FB43:FB62,FG43:FG62))</f>
        <v/>
      </c>
      <c r="FC68" s="59"/>
      <c r="FD68" s="73" t="s">
        <v>156</v>
      </c>
      <c r="FE68" s="64">
        <f>SUMIF(EZ43:EZ62,"Potência (V)",FB43:FB62)</f>
        <v>0</v>
      </c>
      <c r="FF68" s="64">
        <f>SUMPRODUCT((FB43:FB62)*(FC43:FC62)*(EZ43:EZ62="Potência (V)"))</f>
        <v>0</v>
      </c>
      <c r="FG68" s="74">
        <f>SUMIF(EZ43:EZ62,"Potência (V)",FH43:FH62)</f>
        <v>0</v>
      </c>
      <c r="FH68" s="75" t="str">
        <f>IFERROR((FG68*100)/FB69,"")</f>
        <v/>
      </c>
      <c r="FI68" s="147"/>
      <c r="FJ68" s="58"/>
      <c r="FK68" s="58"/>
      <c r="FL68" s="58"/>
      <c r="FM68" s="59"/>
      <c r="FN68" s="59"/>
      <c r="FO68" s="59"/>
      <c r="FP68" s="72" t="s">
        <v>155</v>
      </c>
      <c r="FQ68" s="66" t="str">
        <f>IF(SUMPRODUCT(FQ43:FQ62,FV43:FV62)=0,"",SUMPRODUCT(FQ43:FQ62,FV43:FV62))</f>
        <v/>
      </c>
      <c r="FR68" s="59"/>
      <c r="FS68" s="73" t="s">
        <v>156</v>
      </c>
      <c r="FT68" s="64">
        <f>SUMIF(FO43:FO62,"Potência (V)",FQ43:FQ62)</f>
        <v>0</v>
      </c>
      <c r="FU68" s="64">
        <f>SUMPRODUCT((FQ43:FQ62)*(FR43:FR62)*(FO43:FO62="Potência (V)"))</f>
        <v>0</v>
      </c>
      <c r="FV68" s="74">
        <f>SUMIF(FO43:FO62,"Potência (V)",FW43:FW62)</f>
        <v>0</v>
      </c>
      <c r="FW68" s="75" t="str">
        <f>IFERROR((FV68*100)/FQ69,"")</f>
        <v/>
      </c>
      <c r="FX68" s="147"/>
      <c r="FY68" s="58"/>
      <c r="FZ68" s="58"/>
      <c r="GA68" s="58"/>
      <c r="GB68" s="59"/>
      <c r="GC68" s="59"/>
      <c r="GD68" s="59"/>
      <c r="GE68" s="72" t="s">
        <v>155</v>
      </c>
      <c r="GF68" s="66" t="str">
        <f>IF(SUMPRODUCT(GF43:GF62,GK43:GK62)=0,"",SUMPRODUCT(GF43:GF62,GK43:GK62))</f>
        <v/>
      </c>
      <c r="GG68" s="59"/>
      <c r="GH68" s="73" t="s">
        <v>156</v>
      </c>
      <c r="GI68" s="64">
        <f>SUMIF(GD43:GD62,"Potência (V)",GF43:GF62)</f>
        <v>0</v>
      </c>
      <c r="GJ68" s="64">
        <f>SUMPRODUCT((GF43:GF62)*(GG43:GG62)*(GD43:GD62="Potência (V)"))</f>
        <v>0</v>
      </c>
      <c r="GK68" s="74">
        <f>SUMIF(GD43:GD62,"Potência (V)",GL43:GL62)</f>
        <v>0</v>
      </c>
      <c r="GL68" s="75" t="str">
        <f>IFERROR((GK68*100)/GF69,"")</f>
        <v/>
      </c>
      <c r="GM68" s="147"/>
      <c r="GN68" s="58"/>
      <c r="GO68" s="58"/>
      <c r="GP68" s="58"/>
      <c r="GQ68" s="59"/>
      <c r="GR68" s="59"/>
      <c r="GS68" s="59"/>
      <c r="GT68" s="72" t="s">
        <v>155</v>
      </c>
      <c r="GU68" s="66" t="str">
        <f>IF(SUMPRODUCT(GU43:GU62,GZ43:GZ62)=0,"",SUMPRODUCT(GU43:GU62,GZ43:GZ62))</f>
        <v/>
      </c>
      <c r="GV68" s="59"/>
      <c r="GW68" s="73" t="s">
        <v>156</v>
      </c>
      <c r="GX68" s="64">
        <f>SUMIF(GS43:GS62,"Potência (V)",GU43:GU62)</f>
        <v>0</v>
      </c>
      <c r="GY68" s="64">
        <f>SUMPRODUCT((GU43:GU62)*(GV43:GV62)*(GS43:GS62="Potência (V)"))</f>
        <v>0</v>
      </c>
      <c r="GZ68" s="74">
        <f>SUMIF(GS43:GS62,"Potência (V)",HA43:HA62)</f>
        <v>0</v>
      </c>
      <c r="HA68" s="75" t="str">
        <f>IFERROR((GZ68*100)/GU69,"")</f>
        <v/>
      </c>
      <c r="HB68" s="147"/>
      <c r="HC68" s="58"/>
      <c r="HD68" s="58"/>
      <c r="HE68" s="58"/>
      <c r="HF68" s="59"/>
      <c r="HG68" s="59"/>
      <c r="HH68" s="59"/>
      <c r="HI68" s="72" t="s">
        <v>155</v>
      </c>
      <c r="HJ68" s="66" t="str">
        <f>IF(SUMPRODUCT(HJ43:HJ62,HO43:HO62)=0,"",SUMPRODUCT(HJ43:HJ62,HO43:HO62))</f>
        <v/>
      </c>
      <c r="HK68" s="59"/>
      <c r="HL68" s="73" t="s">
        <v>156</v>
      </c>
      <c r="HM68" s="64">
        <f>SUMIF(HH43:HH62,"Potência (V)",HJ43:HJ62)</f>
        <v>0</v>
      </c>
      <c r="HN68" s="64">
        <f>SUMPRODUCT((HJ43:HJ62)*(HK43:HK62)*(HH43:HH62="Potência (V)"))</f>
        <v>0</v>
      </c>
      <c r="HO68" s="74">
        <f>SUMIF(HH43:HH62,"Potência (V)",HP43:HP62)</f>
        <v>0</v>
      </c>
      <c r="HP68" s="75" t="str">
        <f>IFERROR((HO68*100)/HJ69,"")</f>
        <v/>
      </c>
      <c r="HQ68" s="147"/>
      <c r="HR68" s="58"/>
      <c r="HS68" s="58"/>
      <c r="HT68" s="58"/>
      <c r="HU68" s="59"/>
      <c r="HV68" s="59"/>
      <c r="HW68" s="59"/>
      <c r="HX68" s="72" t="s">
        <v>155</v>
      </c>
      <c r="HY68" s="66" t="str">
        <f>IF(SUMPRODUCT(HY43:HY62,ID43:ID62)=0,"",SUMPRODUCT(HY43:HY62,ID43:ID62))</f>
        <v/>
      </c>
      <c r="HZ68" s="59"/>
      <c r="IA68" s="73" t="s">
        <v>156</v>
      </c>
      <c r="IB68" s="64">
        <f>SUMIF(HW43:HW62,"Potência (V)",HY43:HY62)</f>
        <v>0</v>
      </c>
      <c r="IC68" s="64">
        <f>SUMPRODUCT((HY43:HY62)*(HZ43:HZ62)*(HW43:HW62="Potência (V)"))</f>
        <v>0</v>
      </c>
      <c r="ID68" s="74">
        <f>SUMIF(HW43:HW62,"Potência (V)",IE43:IE62)</f>
        <v>0</v>
      </c>
      <c r="IE68" s="75" t="str">
        <f>IFERROR((ID68*100)/HY69,"")</f>
        <v/>
      </c>
      <c r="IF68" s="147"/>
      <c r="IG68" s="58"/>
      <c r="IH68" s="58"/>
      <c r="II68" s="58"/>
      <c r="IJ68" s="59"/>
      <c r="IK68" s="59"/>
      <c r="IL68" s="59"/>
      <c r="IM68" s="72" t="s">
        <v>155</v>
      </c>
      <c r="IN68" s="66" t="str">
        <f>IF(SUMPRODUCT(IN43:IN62,IS43:IS62)=0,"",SUMPRODUCT(IN43:IN62,IS43:IS62))</f>
        <v/>
      </c>
      <c r="IO68" s="59"/>
      <c r="IP68" s="73" t="s">
        <v>156</v>
      </c>
      <c r="IQ68" s="64">
        <f>SUMIF(IL43:IL62,"Potência (V)",IN43:IN62)</f>
        <v>0</v>
      </c>
      <c r="IR68" s="64">
        <f>SUMPRODUCT((IN43:IN62)*(IO43:IO62)*(IL43:IL62="Potência (V)"))</f>
        <v>0</v>
      </c>
      <c r="IS68" s="74">
        <f>SUMIF(IL43:IL62,"Potência (V)",IT43:IT62)</f>
        <v>0</v>
      </c>
      <c r="IT68" s="75" t="str">
        <f>IFERROR((IS68*100)/IN69,"")</f>
        <v/>
      </c>
      <c r="IU68" s="147"/>
      <c r="IV68" s="58"/>
      <c r="IW68" s="58"/>
      <c r="IX68" s="58"/>
      <c r="IY68" s="59"/>
      <c r="IZ68" s="59"/>
      <c r="JA68" s="59"/>
      <c r="JB68" s="72" t="s">
        <v>155</v>
      </c>
      <c r="JC68" s="66" t="str">
        <f>IF(SUMPRODUCT(JC43:JC62,JH43:JH62)=0,"",SUMPRODUCT(JC43:JC62,JH43:JH62))</f>
        <v/>
      </c>
      <c r="JD68" s="59"/>
      <c r="JE68" s="73" t="s">
        <v>156</v>
      </c>
      <c r="JF68" s="64">
        <f>SUMIF(JA43:JA62,"Potência (V)",JC43:JC62)</f>
        <v>0</v>
      </c>
      <c r="JG68" s="64">
        <f>SUMPRODUCT((JC43:JC62)*(JD43:JD62)*(JA43:JA62="Potência (V)"))</f>
        <v>0</v>
      </c>
      <c r="JH68" s="74">
        <f>SUMIF(JA43:JA62,"Potência (V)",JI43:JI62)</f>
        <v>0</v>
      </c>
      <c r="JI68" s="75" t="str">
        <f>IFERROR((JH68*100)/JC69,"")</f>
        <v/>
      </c>
      <c r="JJ68" s="147"/>
      <c r="JK68" s="58"/>
      <c r="JL68" s="58"/>
      <c r="JM68" s="58"/>
      <c r="JN68" s="59"/>
      <c r="JO68" s="59"/>
      <c r="JP68" s="59"/>
      <c r="JQ68" s="72" t="s">
        <v>155</v>
      </c>
      <c r="JR68" s="66" t="str">
        <f>IF(SUMPRODUCT(JR43:JR62,JW43:JW62)=0,"",SUMPRODUCT(JR43:JR62,JW43:JW62))</f>
        <v/>
      </c>
      <c r="JS68" s="59"/>
      <c r="JT68" s="73" t="s">
        <v>156</v>
      </c>
      <c r="JU68" s="64">
        <f>SUMIF(JP43:JP62,"Potência (V)",JR43:JR62)</f>
        <v>0</v>
      </c>
      <c r="JV68" s="64">
        <f>SUMPRODUCT((JR43:JR62)*(JS43:JS62)*(JP43:JP62="Potência (V)"))</f>
        <v>0</v>
      </c>
      <c r="JW68" s="74">
        <f>SUMIF(JP43:JP62,"Potência (V)",JX43:JX62)</f>
        <v>0</v>
      </c>
      <c r="JX68" s="75" t="str">
        <f>IFERROR((JW68*100)/JR69,"")</f>
        <v/>
      </c>
      <c r="JY68" s="147"/>
      <c r="JZ68" s="58"/>
      <c r="KA68" s="58"/>
      <c r="KB68" s="58"/>
      <c r="KC68" s="59"/>
      <c r="KD68" s="59"/>
      <c r="KE68" s="59"/>
      <c r="KF68" s="72" t="s">
        <v>155</v>
      </c>
      <c r="KG68" s="66" t="str">
        <f>IF(SUMPRODUCT(KG43:KG62,KL43:KL62)=0,"",SUMPRODUCT(KG43:KG62,KL43:KL62))</f>
        <v/>
      </c>
      <c r="KH68" s="59"/>
      <c r="KI68" s="73" t="s">
        <v>156</v>
      </c>
      <c r="KJ68" s="64">
        <f>SUMIF(KE43:KE62,"Potência (V)",KG43:KG62)</f>
        <v>0</v>
      </c>
      <c r="KK68" s="64">
        <f>SUMPRODUCT((KG43:KG62)*(KH43:KH62)*(KE43:KE62="Potência (V)"))</f>
        <v>0</v>
      </c>
      <c r="KL68" s="74">
        <f>SUMIF(KE43:KE62,"Potência (V)",KM43:KM62)</f>
        <v>0</v>
      </c>
      <c r="KM68" s="75" t="str">
        <f>IFERROR((KL68*100)/KG69,"")</f>
        <v/>
      </c>
      <c r="KN68" s="147"/>
      <c r="KO68" s="58"/>
      <c r="KP68" s="58"/>
      <c r="KQ68" s="58"/>
      <c r="KR68" s="59"/>
      <c r="KS68" s="59"/>
      <c r="KT68" s="59"/>
      <c r="KU68" s="72" t="s">
        <v>155</v>
      </c>
      <c r="KV68" s="66" t="str">
        <f>IF(SUMPRODUCT(KV43:KV62,LA43:LA62)=0,"",SUMPRODUCT(KV43:KV62,LA43:LA62))</f>
        <v/>
      </c>
      <c r="KW68" s="59"/>
      <c r="KX68" s="73" t="s">
        <v>156</v>
      </c>
      <c r="KY68" s="64">
        <f>SUMIF(KT43:KT62,"Potência (V)",KV43:KV62)</f>
        <v>0</v>
      </c>
      <c r="KZ68" s="64">
        <f>SUMPRODUCT((KV43:KV62)*(KW43:KW62)*(KT43:KT62="Potência (V)"))</f>
        <v>0</v>
      </c>
      <c r="LA68" s="74">
        <f>SUMIF(KT43:KT62,"Potência (V)",LB43:LB62)</f>
        <v>0</v>
      </c>
      <c r="LB68" s="75" t="str">
        <f>IFERROR((LA68*100)/KV69,"")</f>
        <v/>
      </c>
      <c r="LC68" s="147"/>
      <c r="LD68" s="347"/>
      <c r="LE68" s="58"/>
      <c r="LF68" s="58"/>
      <c r="LG68" s="59"/>
      <c r="LH68" s="59"/>
      <c r="LI68" s="59"/>
      <c r="LJ68" s="72" t="s">
        <v>155</v>
      </c>
      <c r="LK68" s="66" t="str">
        <f>IF(SUMPRODUCT(LK43:LK62,LP43:LP62)=0,"",SUMPRODUCT(LK43:LK62,LP43:LP62))</f>
        <v/>
      </c>
      <c r="LL68" s="59"/>
      <c r="LM68" s="73" t="s">
        <v>156</v>
      </c>
      <c r="LN68" s="64">
        <f>SUMIF(LI43:LI62,"Potência (V)",LK43:LK62)</f>
        <v>0</v>
      </c>
      <c r="LO68" s="64">
        <f>SUMPRODUCT((LK43:LK62)*(LL43:LL62)*(LI43:LI62="Potência (V)"))</f>
        <v>0</v>
      </c>
      <c r="LP68" s="74">
        <f>SUMIF(LI43:LI62,"Potência (V)",LQ43:LQ62)</f>
        <v>0</v>
      </c>
      <c r="LQ68" s="75" t="str">
        <f>IFERROR((LP68*100)/LK69,"")</f>
        <v/>
      </c>
      <c r="LR68" s="147"/>
      <c r="LS68" s="347"/>
      <c r="LT68" s="58"/>
      <c r="LU68" s="58"/>
      <c r="LV68" s="59"/>
      <c r="LW68" s="59"/>
      <c r="LX68" s="59"/>
      <c r="LY68" s="72" t="s">
        <v>155</v>
      </c>
      <c r="LZ68" s="66" t="str">
        <f>IF(SUMPRODUCT(LZ43:LZ62,ME43:ME62)=0,"",SUMPRODUCT(LZ43:LZ62,ME43:ME62))</f>
        <v/>
      </c>
      <c r="MA68" s="59"/>
      <c r="MB68" s="73" t="s">
        <v>156</v>
      </c>
      <c r="MC68" s="64">
        <f>SUMIF(LX43:LX62,"Potência (V)",LZ43:LZ62)</f>
        <v>0</v>
      </c>
      <c r="MD68" s="64">
        <f>SUMPRODUCT((LZ43:LZ62)*(MA43:MA62)*(LX43:LX62="Potência (V)"))</f>
        <v>0</v>
      </c>
      <c r="ME68" s="74">
        <f>SUMIF(LX43:LX62,"Potência (V)",MF43:MF62)</f>
        <v>0</v>
      </c>
      <c r="MF68" s="75" t="str">
        <f>IFERROR((ME68*100)/LZ69,"")</f>
        <v/>
      </c>
      <c r="MG68" s="147"/>
      <c r="MH68" s="347"/>
      <c r="MI68" s="58"/>
      <c r="MJ68" s="58"/>
      <c r="MK68" s="500"/>
      <c r="ML68" s="500"/>
      <c r="MM68" s="500"/>
      <c r="MN68" s="505" t="s">
        <v>155</v>
      </c>
      <c r="MO68" s="494"/>
      <c r="MP68" s="500"/>
      <c r="MQ68" s="506" t="s">
        <v>156</v>
      </c>
      <c r="MR68" s="490">
        <v>0</v>
      </c>
      <c r="MS68" s="490">
        <v>0</v>
      </c>
      <c r="MT68" s="493">
        <v>0</v>
      </c>
      <c r="MU68" s="507"/>
      <c r="MV68" s="508"/>
      <c r="MW68" s="347"/>
    </row>
    <row r="69" spans="1:361" ht="17" thickBot="1">
      <c r="A69" s="347"/>
      <c r="B69" s="58"/>
      <c r="C69" s="58"/>
      <c r="D69" s="59"/>
      <c r="E69" s="59"/>
      <c r="F69" s="59"/>
      <c r="G69" s="72" t="s">
        <v>157</v>
      </c>
      <c r="H69" s="76" t="str">
        <f>IF(SUM(N43:N62)=0,"",SUM(N43:N62))</f>
        <v/>
      </c>
      <c r="I69" s="59"/>
      <c r="J69" s="77" t="s">
        <v>158</v>
      </c>
      <c r="K69" s="68">
        <f>SUMIF(F43:F62,"Resistência de força",H43:H62)</f>
        <v>0</v>
      </c>
      <c r="L69" s="68">
        <f>SUMPRODUCT((H43:H62)*(I43:I62)*(F43:F62="Resistência de força"))</f>
        <v>0</v>
      </c>
      <c r="M69" s="78">
        <f>SUMIF(F43:F62,"Resistência de força",N43:N62)</f>
        <v>0</v>
      </c>
      <c r="N69" s="79" t="str">
        <f>IFERROR((M69*100)/H69,"")</f>
        <v/>
      </c>
      <c r="O69" s="147"/>
      <c r="P69" s="58"/>
      <c r="Q69" s="58"/>
      <c r="R69" s="58"/>
      <c r="S69" s="59"/>
      <c r="T69" s="59"/>
      <c r="U69" s="59"/>
      <c r="V69" s="72" t="s">
        <v>157</v>
      </c>
      <c r="W69" s="76" t="str">
        <f>IF(SUM(AC43:AC62)=0,"",SUM(AC43:AC62))</f>
        <v/>
      </c>
      <c r="X69" s="59"/>
      <c r="Y69" s="77" t="s">
        <v>158</v>
      </c>
      <c r="Z69" s="68">
        <f>SUMIF(U43:U62,"Resistência de força",W43:W62)</f>
        <v>0</v>
      </c>
      <c r="AA69" s="68">
        <f>SUMPRODUCT((W43:W62)*(X43:X62)*(U43:U62="Resistência de força"))</f>
        <v>0</v>
      </c>
      <c r="AB69" s="78">
        <f>SUMIF(U43:U62,"Resistência de força",AC43:AC62)</f>
        <v>0</v>
      </c>
      <c r="AC69" s="79" t="str">
        <f>IFERROR((AB69*100)/W69,"")</f>
        <v/>
      </c>
      <c r="AD69" s="147"/>
      <c r="AE69" s="58"/>
      <c r="AF69" s="58"/>
      <c r="AG69" s="58"/>
      <c r="AH69" s="59"/>
      <c r="AI69" s="59"/>
      <c r="AJ69" s="59"/>
      <c r="AK69" s="72" t="s">
        <v>157</v>
      </c>
      <c r="AL69" s="76" t="str">
        <f>IF(SUM(AR43:AR62)=0,"",SUM(AR43:AR62))</f>
        <v/>
      </c>
      <c r="AM69" s="59"/>
      <c r="AN69" s="77" t="s">
        <v>158</v>
      </c>
      <c r="AO69" s="68">
        <f>SUMIF(AJ43:AJ62,"Resistência de força",AL43:AL62)</f>
        <v>0</v>
      </c>
      <c r="AP69" s="68">
        <f>SUMPRODUCT((AL43:AL62)*(AM43:AM62)*(AJ43:AJ62="Resistência de força"))</f>
        <v>0</v>
      </c>
      <c r="AQ69" s="78">
        <f>SUMIF(AJ43:AJ62,"Resistência de força",AR43:AR62)</f>
        <v>0</v>
      </c>
      <c r="AR69" s="79" t="str">
        <f>IFERROR((AQ69*100)/AL69,"")</f>
        <v/>
      </c>
      <c r="AS69" s="147"/>
      <c r="AT69" s="58"/>
      <c r="AU69" s="58"/>
      <c r="AV69" s="58"/>
      <c r="AW69" s="59"/>
      <c r="AX69" s="59"/>
      <c r="AY69" s="59"/>
      <c r="AZ69" s="72" t="s">
        <v>157</v>
      </c>
      <c r="BA69" s="76" t="str">
        <f>IF(SUM(BG43:BG62)=0,"",SUM(BG43:BG62))</f>
        <v/>
      </c>
      <c r="BB69" s="59"/>
      <c r="BC69" s="77" t="s">
        <v>158</v>
      </c>
      <c r="BD69" s="68">
        <f>SUMIF(AY43:AY62,"Resistência de força",BA43:BA62)</f>
        <v>0</v>
      </c>
      <c r="BE69" s="68">
        <f>SUMPRODUCT((BA43:BA62)*(BB43:BB62)*(AY43:AY62="Resistência de força"))</f>
        <v>0</v>
      </c>
      <c r="BF69" s="78">
        <f>SUMIF(AY43:AY62,"Resistência de força",BG43:BG62)</f>
        <v>0</v>
      </c>
      <c r="BG69" s="79" t="str">
        <f>IFERROR((BF69*100)/BA69,"")</f>
        <v/>
      </c>
      <c r="BH69" s="147"/>
      <c r="BI69" s="58"/>
      <c r="BJ69" s="58"/>
      <c r="BK69" s="58"/>
      <c r="BL69" s="59"/>
      <c r="BM69" s="59"/>
      <c r="BN69" s="59"/>
      <c r="BO69" s="72" t="s">
        <v>157</v>
      </c>
      <c r="BP69" s="76" t="str">
        <f>IF(SUM(BV43:BV62)=0,"",SUM(BV43:BV62))</f>
        <v/>
      </c>
      <c r="BQ69" s="59"/>
      <c r="BR69" s="77" t="s">
        <v>158</v>
      </c>
      <c r="BS69" s="68">
        <f>SUMIF(BN43:BN62,"Resistência de força",BP43:BP62)</f>
        <v>0</v>
      </c>
      <c r="BT69" s="68">
        <f>SUMPRODUCT((BP43:BP62)*(BQ43:BQ62)*(BN43:BN62="Resistência de força"))</f>
        <v>0</v>
      </c>
      <c r="BU69" s="78">
        <f>SUMIF(BN43:BN62,"Resistência de força",BV43:BV62)</f>
        <v>0</v>
      </c>
      <c r="BV69" s="79" t="str">
        <f>IFERROR((BU69*100)/BP69,"")</f>
        <v/>
      </c>
      <c r="BW69" s="147"/>
      <c r="BX69" s="58"/>
      <c r="BY69" s="58"/>
      <c r="BZ69" s="58"/>
      <c r="CA69" s="59"/>
      <c r="CB69" s="59"/>
      <c r="CC69" s="59"/>
      <c r="CD69" s="72" t="s">
        <v>157</v>
      </c>
      <c r="CE69" s="76" t="str">
        <f>IF(SUM(CK43:CK62)=0,"",SUM(CK43:CK62))</f>
        <v/>
      </c>
      <c r="CF69" s="59"/>
      <c r="CG69" s="77" t="s">
        <v>158</v>
      </c>
      <c r="CH69" s="68">
        <f>SUMIF(CC43:CC62,"Resistência de força",CE43:CE62)</f>
        <v>0</v>
      </c>
      <c r="CI69" s="68">
        <f>SUMPRODUCT((CE43:CE62)*(CF43:CF62)*(CC43:CC62="Resistência de força"))</f>
        <v>0</v>
      </c>
      <c r="CJ69" s="78">
        <f>SUMIF(CC43:CC62,"Resistência de força",CK43:CK62)</f>
        <v>0</v>
      </c>
      <c r="CK69" s="79" t="str">
        <f>IFERROR((CJ69*100)/CE69,"")</f>
        <v/>
      </c>
      <c r="CL69" s="147"/>
      <c r="CM69" s="58"/>
      <c r="CN69" s="58"/>
      <c r="CO69" s="58"/>
      <c r="CP69" s="59"/>
      <c r="CQ69" s="59"/>
      <c r="CR69" s="59"/>
      <c r="CS69" s="72" t="s">
        <v>157</v>
      </c>
      <c r="CT69" s="76" t="str">
        <f>IF(SUM(CZ43:CZ62)=0,"",SUM(CZ43:CZ62))</f>
        <v/>
      </c>
      <c r="CU69" s="59"/>
      <c r="CV69" s="77" t="s">
        <v>158</v>
      </c>
      <c r="CW69" s="68">
        <f>SUMIF(CR43:CR62,"Resistência de força",CT43:CT62)</f>
        <v>0</v>
      </c>
      <c r="CX69" s="68">
        <f>SUMPRODUCT((CT43:CT62)*(CU43:CU62)*(CR43:CR62="Resistência de força"))</f>
        <v>0</v>
      </c>
      <c r="CY69" s="78">
        <f>SUMIF(CR43:CR62,"Resistência de força",CZ43:CZ62)</f>
        <v>0</v>
      </c>
      <c r="CZ69" s="79" t="str">
        <f>IFERROR((CY69*100)/CT69,"")</f>
        <v/>
      </c>
      <c r="DA69" s="147"/>
      <c r="DB69" s="58"/>
      <c r="DC69" s="58"/>
      <c r="DD69" s="58"/>
      <c r="DE69" s="59"/>
      <c r="DF69" s="59"/>
      <c r="DG69" s="59"/>
      <c r="DH69" s="72" t="s">
        <v>157</v>
      </c>
      <c r="DI69" s="76" t="str">
        <f>IF(SUM(DO43:DO62)=0,"",SUM(DO43:DO62))</f>
        <v/>
      </c>
      <c r="DJ69" s="59"/>
      <c r="DK69" s="77" t="s">
        <v>158</v>
      </c>
      <c r="DL69" s="68">
        <f>SUMIF(DG43:DG62,"Resistência de força",DI43:DI62)</f>
        <v>0</v>
      </c>
      <c r="DM69" s="68">
        <f>SUMPRODUCT((DI43:DI62)*(DJ43:DJ62)*(DG43:DG62="Resistência de força"))</f>
        <v>0</v>
      </c>
      <c r="DN69" s="78">
        <f>SUMIF(DG43:DG62,"Resistência de força",DO43:DO62)</f>
        <v>0</v>
      </c>
      <c r="DO69" s="79" t="str">
        <f>IFERROR((DN69*100)/DI69,"")</f>
        <v/>
      </c>
      <c r="DP69" s="147"/>
      <c r="DQ69" s="58"/>
      <c r="DR69" s="58"/>
      <c r="DS69" s="58"/>
      <c r="DT69" s="59"/>
      <c r="DU69" s="59"/>
      <c r="DV69" s="59"/>
      <c r="DW69" s="72" t="s">
        <v>157</v>
      </c>
      <c r="DX69" s="76" t="str">
        <f>IF(SUM(ED43:ED62)=0,"",SUM(ED43:ED62))</f>
        <v/>
      </c>
      <c r="DY69" s="59"/>
      <c r="DZ69" s="77" t="s">
        <v>158</v>
      </c>
      <c r="EA69" s="68">
        <f>SUMIF(DV43:DV62,"Resistência de força",DX43:DX62)</f>
        <v>0</v>
      </c>
      <c r="EB69" s="68">
        <f>SUMPRODUCT((DX43:DX62)*(DY43:DY62)*(DV43:DV62="Resistência de força"))</f>
        <v>0</v>
      </c>
      <c r="EC69" s="78">
        <f>SUMIF(DV43:DV62,"Resistência de força",ED43:ED62)</f>
        <v>0</v>
      </c>
      <c r="ED69" s="79" t="str">
        <f>IFERROR((EC69*100)/DX69,"")</f>
        <v/>
      </c>
      <c r="EE69" s="147"/>
      <c r="EF69" s="58"/>
      <c r="EG69" s="58"/>
      <c r="EH69" s="58"/>
      <c r="EI69" s="59"/>
      <c r="EJ69" s="59"/>
      <c r="EK69" s="59"/>
      <c r="EL69" s="72" t="s">
        <v>157</v>
      </c>
      <c r="EM69" s="76" t="str">
        <f>IF(SUM(ES43:ES62)=0,"",SUM(ES43:ES62))</f>
        <v/>
      </c>
      <c r="EN69" s="59"/>
      <c r="EO69" s="77" t="s">
        <v>158</v>
      </c>
      <c r="EP69" s="68">
        <f>SUMIF(EK43:EK62,"Resistência de força",EM43:EM62)</f>
        <v>0</v>
      </c>
      <c r="EQ69" s="68">
        <f>SUMPRODUCT((EM43:EM62)*(EN43:EN62)*(EK43:EK62="Resistência de força"))</f>
        <v>0</v>
      </c>
      <c r="ER69" s="78">
        <f>SUMIF(EK43:EK62,"Resistência de força",ES43:ES62)</f>
        <v>0</v>
      </c>
      <c r="ES69" s="79" t="str">
        <f>IFERROR((ER69*100)/EM69,"")</f>
        <v/>
      </c>
      <c r="ET69" s="147"/>
      <c r="EU69" s="58"/>
      <c r="EV69" s="58"/>
      <c r="EW69" s="58"/>
      <c r="EX69" s="59"/>
      <c r="EY69" s="59"/>
      <c r="EZ69" s="59"/>
      <c r="FA69" s="72" t="s">
        <v>157</v>
      </c>
      <c r="FB69" s="76" t="str">
        <f>IF(SUM(FH43:FH62)=0,"",SUM(FH43:FH62))</f>
        <v/>
      </c>
      <c r="FC69" s="59"/>
      <c r="FD69" s="77" t="s">
        <v>158</v>
      </c>
      <c r="FE69" s="68">
        <f>SUMIF(EZ43:EZ62,"Resistência de força",FB43:FB62)</f>
        <v>0</v>
      </c>
      <c r="FF69" s="68">
        <f>SUMPRODUCT((FB43:FB62)*(FC43:FC62)*(EZ43:EZ62="Resistência de força"))</f>
        <v>0</v>
      </c>
      <c r="FG69" s="78">
        <f>SUMIF(EZ43:EZ62,"Resistência de força",FH43:FH62)</f>
        <v>0</v>
      </c>
      <c r="FH69" s="79" t="str">
        <f>IFERROR((FG69*100)/FB69,"")</f>
        <v/>
      </c>
      <c r="FI69" s="147"/>
      <c r="FJ69" s="58"/>
      <c r="FK69" s="58"/>
      <c r="FL69" s="58"/>
      <c r="FM69" s="59"/>
      <c r="FN69" s="59"/>
      <c r="FO69" s="59"/>
      <c r="FP69" s="72" t="s">
        <v>157</v>
      </c>
      <c r="FQ69" s="76" t="str">
        <f>IF(SUM(FW43:FW62)=0,"",SUM(FW43:FW62))</f>
        <v/>
      </c>
      <c r="FR69" s="59"/>
      <c r="FS69" s="77" t="s">
        <v>158</v>
      </c>
      <c r="FT69" s="68">
        <f>SUMIF(FO43:FO62,"Resistência de força",FQ43:FQ62)</f>
        <v>0</v>
      </c>
      <c r="FU69" s="68">
        <f>SUMPRODUCT((FQ43:FQ62)*(FR43:FR62)*(FO43:FO62="Resistência de força"))</f>
        <v>0</v>
      </c>
      <c r="FV69" s="78">
        <f>SUMIF(FO43:FO62,"Resistência de força",FW43:FW62)</f>
        <v>0</v>
      </c>
      <c r="FW69" s="79" t="str">
        <f>IFERROR((FV69*100)/FQ69,"")</f>
        <v/>
      </c>
      <c r="FX69" s="147"/>
      <c r="FY69" s="58"/>
      <c r="FZ69" s="58"/>
      <c r="GA69" s="58"/>
      <c r="GB69" s="59"/>
      <c r="GC69" s="59"/>
      <c r="GD69" s="59"/>
      <c r="GE69" s="72" t="s">
        <v>157</v>
      </c>
      <c r="GF69" s="76" t="str">
        <f>IF(SUM(GL43:GL62)=0,"",SUM(GL43:GL62))</f>
        <v/>
      </c>
      <c r="GG69" s="59"/>
      <c r="GH69" s="77" t="s">
        <v>158</v>
      </c>
      <c r="GI69" s="68">
        <f>SUMIF(GD43:GD62,"Resistência de força",GF43:GF62)</f>
        <v>0</v>
      </c>
      <c r="GJ69" s="68">
        <f>SUMPRODUCT((GF43:GF62)*(GG43:GG62)*(GD43:GD62="Resistência de força"))</f>
        <v>0</v>
      </c>
      <c r="GK69" s="78">
        <f>SUMIF(GD43:GD62,"Resistência de força",GL43:GL62)</f>
        <v>0</v>
      </c>
      <c r="GL69" s="79" t="str">
        <f>IFERROR((GK69*100)/GF69,"")</f>
        <v/>
      </c>
      <c r="GM69" s="147"/>
      <c r="GN69" s="58"/>
      <c r="GO69" s="58"/>
      <c r="GP69" s="58"/>
      <c r="GQ69" s="59"/>
      <c r="GR69" s="59"/>
      <c r="GS69" s="59"/>
      <c r="GT69" s="72" t="s">
        <v>157</v>
      </c>
      <c r="GU69" s="76" t="str">
        <f>IF(SUM(HA43:HA62)=0,"",SUM(HA43:HA62))</f>
        <v/>
      </c>
      <c r="GV69" s="59"/>
      <c r="GW69" s="77" t="s">
        <v>158</v>
      </c>
      <c r="GX69" s="68">
        <f>SUMIF(GS43:GS62,"Resistência de força",GU43:GU62)</f>
        <v>0</v>
      </c>
      <c r="GY69" s="68">
        <f>SUMPRODUCT((GU43:GU62)*(GV43:GV62)*(GS43:GS62="Resistência de força"))</f>
        <v>0</v>
      </c>
      <c r="GZ69" s="78">
        <f>SUMIF(GS43:GS62,"Resistência de força",HA43:HA62)</f>
        <v>0</v>
      </c>
      <c r="HA69" s="79" t="str">
        <f>IFERROR((GZ69*100)/GU69,"")</f>
        <v/>
      </c>
      <c r="HB69" s="147"/>
      <c r="HC69" s="58"/>
      <c r="HD69" s="58"/>
      <c r="HE69" s="58"/>
      <c r="HF69" s="59"/>
      <c r="HG69" s="59"/>
      <c r="HH69" s="59"/>
      <c r="HI69" s="72" t="s">
        <v>157</v>
      </c>
      <c r="HJ69" s="76" t="str">
        <f>IF(SUM(HP43:HP62)=0,"",SUM(HP43:HP62))</f>
        <v/>
      </c>
      <c r="HK69" s="59"/>
      <c r="HL69" s="77" t="s">
        <v>158</v>
      </c>
      <c r="HM69" s="68">
        <f>SUMIF(HH43:HH62,"Resistência de força",HJ43:HJ62)</f>
        <v>0</v>
      </c>
      <c r="HN69" s="68">
        <f>SUMPRODUCT((HJ43:HJ62)*(HK43:HK62)*(HH43:HH62="Resistência de força"))</f>
        <v>0</v>
      </c>
      <c r="HO69" s="78">
        <f>SUMIF(HH43:HH62,"Resistência de força",HP43:HP62)</f>
        <v>0</v>
      </c>
      <c r="HP69" s="79" t="str">
        <f>IFERROR((HO69*100)/HJ69,"")</f>
        <v/>
      </c>
      <c r="HQ69" s="147"/>
      <c r="HR69" s="58"/>
      <c r="HS69" s="58"/>
      <c r="HT69" s="58"/>
      <c r="HU69" s="59"/>
      <c r="HV69" s="59"/>
      <c r="HW69" s="59"/>
      <c r="HX69" s="72" t="s">
        <v>157</v>
      </c>
      <c r="HY69" s="76" t="str">
        <f>IF(SUM(IE43:IE62)=0,"",SUM(IE43:IE62))</f>
        <v/>
      </c>
      <c r="HZ69" s="59"/>
      <c r="IA69" s="77" t="s">
        <v>158</v>
      </c>
      <c r="IB69" s="68">
        <f>SUMIF(HW43:HW62,"Resistência de força",HY43:HY62)</f>
        <v>0</v>
      </c>
      <c r="IC69" s="68">
        <f>SUMPRODUCT((HY43:HY62)*(HZ43:HZ62)*(HW43:HW62="Resistência de força"))</f>
        <v>0</v>
      </c>
      <c r="ID69" s="78">
        <f>SUMIF(HW43:HW62,"Resistência de força",IE43:IE62)</f>
        <v>0</v>
      </c>
      <c r="IE69" s="79" t="str">
        <f>IFERROR((ID69*100)/HY69,"")</f>
        <v/>
      </c>
      <c r="IF69" s="147"/>
      <c r="IG69" s="58"/>
      <c r="IH69" s="58"/>
      <c r="II69" s="58"/>
      <c r="IJ69" s="59"/>
      <c r="IK69" s="59"/>
      <c r="IL69" s="59"/>
      <c r="IM69" s="72" t="s">
        <v>157</v>
      </c>
      <c r="IN69" s="76" t="str">
        <f>IF(SUM(IT43:IT62)=0,"",SUM(IT43:IT62))</f>
        <v/>
      </c>
      <c r="IO69" s="59"/>
      <c r="IP69" s="77" t="s">
        <v>158</v>
      </c>
      <c r="IQ69" s="68">
        <f>SUMIF(IL43:IL62,"Resistência de força",IN43:IN62)</f>
        <v>0</v>
      </c>
      <c r="IR69" s="68">
        <f>SUMPRODUCT((IN43:IN62)*(IO43:IO62)*(IL43:IL62="Resistência de força"))</f>
        <v>0</v>
      </c>
      <c r="IS69" s="78">
        <f>SUMIF(IL43:IL62,"Resistência de força",IT43:IT62)</f>
        <v>0</v>
      </c>
      <c r="IT69" s="79" t="str">
        <f>IFERROR((IS69*100)/IN69,"")</f>
        <v/>
      </c>
      <c r="IU69" s="147"/>
      <c r="IV69" s="58"/>
      <c r="IW69" s="58"/>
      <c r="IX69" s="58"/>
      <c r="IY69" s="59"/>
      <c r="IZ69" s="59"/>
      <c r="JA69" s="59"/>
      <c r="JB69" s="72" t="s">
        <v>157</v>
      </c>
      <c r="JC69" s="76" t="str">
        <f>IF(SUM(JI43:JI62)=0,"",SUM(JI43:JI62))</f>
        <v/>
      </c>
      <c r="JD69" s="59"/>
      <c r="JE69" s="77" t="s">
        <v>158</v>
      </c>
      <c r="JF69" s="68">
        <f>SUMIF(JA43:JA62,"Resistência de força",JC43:JC62)</f>
        <v>0</v>
      </c>
      <c r="JG69" s="68">
        <f>SUMPRODUCT((JC43:JC62)*(JD43:JD62)*(JA43:JA62="Resistência de força"))</f>
        <v>0</v>
      </c>
      <c r="JH69" s="78">
        <f>SUMIF(JA43:JA62,"Resistência de força",JI43:JI62)</f>
        <v>0</v>
      </c>
      <c r="JI69" s="79" t="str">
        <f>IFERROR((JH69*100)/JC69,"")</f>
        <v/>
      </c>
      <c r="JJ69" s="147"/>
      <c r="JK69" s="58"/>
      <c r="JL69" s="58"/>
      <c r="JM69" s="58"/>
      <c r="JN69" s="59"/>
      <c r="JO69" s="59"/>
      <c r="JP69" s="59"/>
      <c r="JQ69" s="72" t="s">
        <v>157</v>
      </c>
      <c r="JR69" s="76" t="str">
        <f>IF(SUM(JX43:JX62)=0,"",SUM(JX43:JX62))</f>
        <v/>
      </c>
      <c r="JS69" s="59"/>
      <c r="JT69" s="77" t="s">
        <v>158</v>
      </c>
      <c r="JU69" s="68">
        <f>SUMIF(JP43:JP62,"Resistência de força",JR43:JR62)</f>
        <v>0</v>
      </c>
      <c r="JV69" s="68">
        <f>SUMPRODUCT((JR43:JR62)*(JS43:JS62)*(JP43:JP62="Resistência de força"))</f>
        <v>0</v>
      </c>
      <c r="JW69" s="78">
        <f>SUMIF(JP43:JP62,"Resistência de força",JX43:JX62)</f>
        <v>0</v>
      </c>
      <c r="JX69" s="79" t="str">
        <f>IFERROR((JW69*100)/JR69,"")</f>
        <v/>
      </c>
      <c r="JY69" s="147"/>
      <c r="JZ69" s="58"/>
      <c r="KA69" s="58"/>
      <c r="KB69" s="58"/>
      <c r="KC69" s="59"/>
      <c r="KD69" s="59"/>
      <c r="KE69" s="59"/>
      <c r="KF69" s="72" t="s">
        <v>157</v>
      </c>
      <c r="KG69" s="76" t="str">
        <f>IF(SUM(KM43:KM62)=0,"",SUM(KM43:KM62))</f>
        <v/>
      </c>
      <c r="KH69" s="59"/>
      <c r="KI69" s="77" t="s">
        <v>158</v>
      </c>
      <c r="KJ69" s="68">
        <f>SUMIF(KE43:KE62,"Resistência de força",KG43:KG62)</f>
        <v>0</v>
      </c>
      <c r="KK69" s="68">
        <f>SUMPRODUCT((KG43:KG62)*(KH43:KH62)*(KE43:KE62="Resistência de força"))</f>
        <v>0</v>
      </c>
      <c r="KL69" s="78">
        <f>SUMIF(KE43:KE62,"Resistência de força",KM43:KM62)</f>
        <v>0</v>
      </c>
      <c r="KM69" s="79" t="str">
        <f>IFERROR((KL69*100)/KG69,"")</f>
        <v/>
      </c>
      <c r="KN69" s="147"/>
      <c r="KO69" s="58"/>
      <c r="KP69" s="58"/>
      <c r="KQ69" s="58"/>
      <c r="KR69" s="59"/>
      <c r="KS69" s="59"/>
      <c r="KT69" s="59"/>
      <c r="KU69" s="72" t="s">
        <v>157</v>
      </c>
      <c r="KV69" s="76" t="str">
        <f>IF(SUM(LB43:LB62)=0,"",SUM(LB43:LB62))</f>
        <v/>
      </c>
      <c r="KW69" s="59"/>
      <c r="KX69" s="77" t="s">
        <v>158</v>
      </c>
      <c r="KY69" s="68">
        <f>SUMIF(KT43:KT62,"Resistência de força",KV43:KV62)</f>
        <v>0</v>
      </c>
      <c r="KZ69" s="68">
        <f>SUMPRODUCT((KV43:KV62)*(KW43:KW62)*(KT43:KT62="Resistência de força"))</f>
        <v>0</v>
      </c>
      <c r="LA69" s="78">
        <f>SUMIF(KT43:KT62,"Resistência de força",LB43:LB62)</f>
        <v>0</v>
      </c>
      <c r="LB69" s="79" t="str">
        <f>IFERROR((LA69*100)/KV69,"")</f>
        <v/>
      </c>
      <c r="LC69" s="147"/>
      <c r="LD69" s="347"/>
      <c r="LE69" s="58"/>
      <c r="LF69" s="58"/>
      <c r="LG69" s="59"/>
      <c r="LH69" s="59"/>
      <c r="LI69" s="59"/>
      <c r="LJ69" s="72" t="s">
        <v>157</v>
      </c>
      <c r="LK69" s="76" t="str">
        <f>IF(SUM(LQ43:LQ62)=0,"",SUM(LQ43:LQ62))</f>
        <v/>
      </c>
      <c r="LL69" s="59"/>
      <c r="LM69" s="77" t="s">
        <v>158</v>
      </c>
      <c r="LN69" s="68">
        <f>SUMIF(LI43:LI62,"Resistência de força",LK43:LK62)</f>
        <v>0</v>
      </c>
      <c r="LO69" s="68">
        <f>SUMPRODUCT((LK43:LK62)*(LL43:LL62)*(LI43:LI62="Resistência de força"))</f>
        <v>0</v>
      </c>
      <c r="LP69" s="78">
        <f>SUMIF(LI43:LI62,"Resistência de força",LQ43:LQ62)</f>
        <v>0</v>
      </c>
      <c r="LQ69" s="79" t="str">
        <f>IFERROR((LP69*100)/LK69,"")</f>
        <v/>
      </c>
      <c r="LR69" s="147"/>
      <c r="LS69" s="347"/>
      <c r="LT69" s="58"/>
      <c r="LU69" s="58"/>
      <c r="LV69" s="59"/>
      <c r="LW69" s="59"/>
      <c r="LX69" s="59"/>
      <c r="LY69" s="72" t="s">
        <v>157</v>
      </c>
      <c r="LZ69" s="76" t="str">
        <f>IF(SUM(MF43:MF62)=0,"",SUM(MF43:MF62))</f>
        <v/>
      </c>
      <c r="MA69" s="59"/>
      <c r="MB69" s="77" t="s">
        <v>158</v>
      </c>
      <c r="MC69" s="68">
        <f>SUMIF(LX43:LX62,"Resistência de força",LZ43:LZ62)</f>
        <v>0</v>
      </c>
      <c r="MD69" s="68">
        <f>SUMPRODUCT((LZ43:LZ62)*(MA43:MA62)*(LX43:LX62="Resistência de força"))</f>
        <v>0</v>
      </c>
      <c r="ME69" s="78">
        <f>SUMIF(LX43:LX62,"Resistência de força",MF43:MF62)</f>
        <v>0</v>
      </c>
      <c r="MF69" s="79" t="str">
        <f>IFERROR((ME69*100)/LZ69,"")</f>
        <v/>
      </c>
      <c r="MG69" s="147"/>
      <c r="MH69" s="347"/>
      <c r="MI69" s="58"/>
      <c r="MJ69" s="58"/>
      <c r="MK69" s="500"/>
      <c r="ML69" s="500"/>
      <c r="MM69" s="500"/>
      <c r="MN69" s="505" t="s">
        <v>157</v>
      </c>
      <c r="MO69" s="509"/>
      <c r="MP69" s="500"/>
      <c r="MQ69" s="510" t="s">
        <v>158</v>
      </c>
      <c r="MR69" s="496">
        <v>0</v>
      </c>
      <c r="MS69" s="496">
        <v>0</v>
      </c>
      <c r="MT69" s="498">
        <v>0</v>
      </c>
      <c r="MU69" s="511"/>
      <c r="MV69" s="508"/>
      <c r="MW69" s="347"/>
    </row>
    <row r="70" spans="1:361" ht="17" thickBot="1">
      <c r="A70" s="347"/>
      <c r="B70" s="58"/>
      <c r="C70" s="58"/>
      <c r="D70" s="59"/>
      <c r="E70" s="59"/>
      <c r="F70" s="59"/>
      <c r="G70" s="80" t="s">
        <v>159</v>
      </c>
      <c r="H70" s="81" t="str">
        <f>IFERROR(H69/H68,"")</f>
        <v/>
      </c>
      <c r="I70" s="59"/>
      <c r="J70" s="58"/>
      <c r="K70" s="58"/>
      <c r="L70" s="58"/>
      <c r="M70" s="58"/>
      <c r="N70" s="58"/>
      <c r="O70" s="58"/>
      <c r="P70" s="58"/>
      <c r="Q70" s="58"/>
      <c r="R70" s="58"/>
      <c r="S70" s="59"/>
      <c r="T70" s="59"/>
      <c r="U70" s="59"/>
      <c r="V70" s="80" t="s">
        <v>159</v>
      </c>
      <c r="W70" s="81" t="str">
        <f>IFERROR(W69/W68,"")</f>
        <v/>
      </c>
      <c r="X70" s="59"/>
      <c r="Y70" s="58"/>
      <c r="Z70" s="58"/>
      <c r="AA70" s="58"/>
      <c r="AB70" s="58"/>
      <c r="AC70" s="58"/>
      <c r="AD70" s="58"/>
      <c r="AE70" s="58"/>
      <c r="AF70" s="58"/>
      <c r="AG70" s="58"/>
      <c r="AH70" s="59"/>
      <c r="AI70" s="59"/>
      <c r="AJ70" s="59"/>
      <c r="AK70" s="80" t="s">
        <v>159</v>
      </c>
      <c r="AL70" s="81" t="str">
        <f>IFERROR(AL69/AL68,"")</f>
        <v/>
      </c>
      <c r="AM70" s="59"/>
      <c r="AN70" s="58"/>
      <c r="AO70" s="58"/>
      <c r="AP70" s="58"/>
      <c r="AQ70" s="58"/>
      <c r="AR70" s="58"/>
      <c r="AS70" s="58"/>
      <c r="AT70" s="58"/>
      <c r="AU70" s="58"/>
      <c r="AV70" s="58"/>
      <c r="AW70" s="59"/>
      <c r="AX70" s="59"/>
      <c r="AY70" s="59"/>
      <c r="AZ70" s="80" t="s">
        <v>159</v>
      </c>
      <c r="BA70" s="81" t="str">
        <f>IFERROR(BA69/BA68,"")</f>
        <v/>
      </c>
      <c r="BB70" s="59"/>
      <c r="BC70" s="58"/>
      <c r="BD70" s="58"/>
      <c r="BE70" s="58"/>
      <c r="BF70" s="58"/>
      <c r="BG70" s="58"/>
      <c r="BH70" s="58"/>
      <c r="BI70" s="58"/>
      <c r="BJ70" s="58"/>
      <c r="BK70" s="58"/>
      <c r="BL70" s="59"/>
      <c r="BM70" s="59"/>
      <c r="BN70" s="59"/>
      <c r="BO70" s="80" t="s">
        <v>159</v>
      </c>
      <c r="BP70" s="81" t="str">
        <f>IFERROR(BP69/BP68,"")</f>
        <v/>
      </c>
      <c r="BQ70" s="59"/>
      <c r="BR70" s="58"/>
      <c r="BS70" s="58"/>
      <c r="BT70" s="58"/>
      <c r="BU70" s="58"/>
      <c r="BV70" s="58"/>
      <c r="BW70" s="58"/>
      <c r="BX70" s="58"/>
      <c r="BY70" s="58"/>
      <c r="BZ70" s="58"/>
      <c r="CA70" s="59"/>
      <c r="CB70" s="59"/>
      <c r="CC70" s="59"/>
      <c r="CD70" s="80" t="s">
        <v>159</v>
      </c>
      <c r="CE70" s="81" t="str">
        <f>IFERROR(CE69/CE68,"")</f>
        <v/>
      </c>
      <c r="CF70" s="59"/>
      <c r="CG70" s="58"/>
      <c r="CH70" s="58"/>
      <c r="CI70" s="58"/>
      <c r="CJ70" s="58"/>
      <c r="CK70" s="58"/>
      <c r="CL70" s="58"/>
      <c r="CM70" s="58"/>
      <c r="CN70" s="58"/>
      <c r="CO70" s="58"/>
      <c r="CP70" s="59"/>
      <c r="CQ70" s="59"/>
      <c r="CR70" s="59"/>
      <c r="CS70" s="80" t="s">
        <v>159</v>
      </c>
      <c r="CT70" s="81" t="str">
        <f>IFERROR(CT69/CT68,"")</f>
        <v/>
      </c>
      <c r="CU70" s="59"/>
      <c r="CV70" s="58"/>
      <c r="CW70" s="58"/>
      <c r="CX70" s="58"/>
      <c r="CY70" s="58"/>
      <c r="CZ70" s="58"/>
      <c r="DA70" s="58"/>
      <c r="DB70" s="58"/>
      <c r="DC70" s="58"/>
      <c r="DD70" s="58"/>
      <c r="DE70" s="59"/>
      <c r="DF70" s="59"/>
      <c r="DG70" s="59"/>
      <c r="DH70" s="80" t="s">
        <v>159</v>
      </c>
      <c r="DI70" s="81" t="str">
        <f>IFERROR(DI69/DI68,"")</f>
        <v/>
      </c>
      <c r="DJ70" s="59"/>
      <c r="DK70" s="58"/>
      <c r="DL70" s="58"/>
      <c r="DM70" s="58"/>
      <c r="DN70" s="58"/>
      <c r="DO70" s="58"/>
      <c r="DP70" s="58"/>
      <c r="DQ70" s="58"/>
      <c r="DR70" s="58"/>
      <c r="DS70" s="58"/>
      <c r="DT70" s="59"/>
      <c r="DU70" s="59"/>
      <c r="DV70" s="59"/>
      <c r="DW70" s="80" t="s">
        <v>159</v>
      </c>
      <c r="DX70" s="81" t="str">
        <f>IFERROR(DX69/DX68,"")</f>
        <v/>
      </c>
      <c r="DY70" s="59"/>
      <c r="DZ70" s="58"/>
      <c r="EA70" s="58"/>
      <c r="EB70" s="58"/>
      <c r="EC70" s="58"/>
      <c r="ED70" s="58"/>
      <c r="EE70" s="58"/>
      <c r="EF70" s="58"/>
      <c r="EG70" s="58"/>
      <c r="EH70" s="58"/>
      <c r="EI70" s="59"/>
      <c r="EJ70" s="59"/>
      <c r="EK70" s="59"/>
      <c r="EL70" s="80" t="s">
        <v>159</v>
      </c>
      <c r="EM70" s="81" t="str">
        <f>IFERROR(EM69/EM68,"")</f>
        <v/>
      </c>
      <c r="EN70" s="59"/>
      <c r="EO70" s="58"/>
      <c r="EP70" s="58"/>
      <c r="EQ70" s="58"/>
      <c r="ER70" s="58"/>
      <c r="ES70" s="58"/>
      <c r="ET70" s="58"/>
      <c r="EU70" s="58"/>
      <c r="EV70" s="58"/>
      <c r="EW70" s="58"/>
      <c r="EX70" s="59"/>
      <c r="EY70" s="59"/>
      <c r="EZ70" s="59"/>
      <c r="FA70" s="80" t="s">
        <v>159</v>
      </c>
      <c r="FB70" s="81" t="str">
        <f>IFERROR(FB69/FB68,"")</f>
        <v/>
      </c>
      <c r="FC70" s="59"/>
      <c r="FD70" s="58"/>
      <c r="FE70" s="58"/>
      <c r="FF70" s="58"/>
      <c r="FG70" s="58"/>
      <c r="FH70" s="58"/>
      <c r="FI70" s="58"/>
      <c r="FJ70" s="58"/>
      <c r="FK70" s="58"/>
      <c r="FL70" s="58"/>
      <c r="FM70" s="59"/>
      <c r="FN70" s="59"/>
      <c r="FO70" s="59"/>
      <c r="FP70" s="80" t="s">
        <v>159</v>
      </c>
      <c r="FQ70" s="81" t="str">
        <f>IFERROR(FQ69/FQ68,"")</f>
        <v/>
      </c>
      <c r="FR70" s="59"/>
      <c r="FS70" s="58"/>
      <c r="FT70" s="58"/>
      <c r="FU70" s="58"/>
      <c r="FV70" s="58"/>
      <c r="FW70" s="58"/>
      <c r="FX70" s="58"/>
      <c r="FY70" s="58"/>
      <c r="FZ70" s="58"/>
      <c r="GA70" s="58"/>
      <c r="GB70" s="59"/>
      <c r="GC70" s="59"/>
      <c r="GD70" s="59"/>
      <c r="GE70" s="80" t="s">
        <v>159</v>
      </c>
      <c r="GF70" s="81" t="str">
        <f>IFERROR(GF69/GF68,"")</f>
        <v/>
      </c>
      <c r="GG70" s="59"/>
      <c r="GH70" s="58"/>
      <c r="GI70" s="58"/>
      <c r="GJ70" s="58"/>
      <c r="GK70" s="58"/>
      <c r="GL70" s="58"/>
      <c r="GM70" s="58"/>
      <c r="GN70" s="58"/>
      <c r="GO70" s="58"/>
      <c r="GP70" s="58"/>
      <c r="GQ70" s="59"/>
      <c r="GR70" s="59"/>
      <c r="GS70" s="59"/>
      <c r="GT70" s="80" t="s">
        <v>159</v>
      </c>
      <c r="GU70" s="81" t="str">
        <f>IFERROR(GU69/GU68,"")</f>
        <v/>
      </c>
      <c r="GV70" s="59"/>
      <c r="GW70" s="58"/>
      <c r="GX70" s="58"/>
      <c r="GY70" s="58"/>
      <c r="GZ70" s="58"/>
      <c r="HA70" s="58"/>
      <c r="HB70" s="58"/>
      <c r="HC70" s="58"/>
      <c r="HD70" s="58"/>
      <c r="HE70" s="58"/>
      <c r="HF70" s="59"/>
      <c r="HG70" s="59"/>
      <c r="HH70" s="59"/>
      <c r="HI70" s="80" t="s">
        <v>159</v>
      </c>
      <c r="HJ70" s="81" t="str">
        <f>IFERROR(HJ69/HJ68,"")</f>
        <v/>
      </c>
      <c r="HK70" s="59"/>
      <c r="HL70" s="58"/>
      <c r="HM70" s="58"/>
      <c r="HN70" s="58"/>
      <c r="HO70" s="58"/>
      <c r="HP70" s="58"/>
      <c r="HQ70" s="58"/>
      <c r="HR70" s="58"/>
      <c r="HS70" s="58"/>
      <c r="HT70" s="58"/>
      <c r="HU70" s="59"/>
      <c r="HV70" s="59"/>
      <c r="HW70" s="59"/>
      <c r="HX70" s="80" t="s">
        <v>159</v>
      </c>
      <c r="HY70" s="81" t="str">
        <f>IFERROR(HY69/HY68,"")</f>
        <v/>
      </c>
      <c r="HZ70" s="59"/>
      <c r="IA70" s="58"/>
      <c r="IB70" s="58"/>
      <c r="IC70" s="58"/>
      <c r="ID70" s="58"/>
      <c r="IE70" s="58"/>
      <c r="IF70" s="58"/>
      <c r="IG70" s="58"/>
      <c r="IH70" s="58"/>
      <c r="II70" s="58"/>
      <c r="IJ70" s="59"/>
      <c r="IK70" s="59"/>
      <c r="IL70" s="59"/>
      <c r="IM70" s="80" t="s">
        <v>159</v>
      </c>
      <c r="IN70" s="81" t="str">
        <f>IFERROR(IN69/IN68,"")</f>
        <v/>
      </c>
      <c r="IO70" s="59"/>
      <c r="IP70" s="58"/>
      <c r="IQ70" s="58"/>
      <c r="IR70" s="58"/>
      <c r="IS70" s="58"/>
      <c r="IT70" s="58"/>
      <c r="IU70" s="58"/>
      <c r="IV70" s="58"/>
      <c r="IW70" s="58"/>
      <c r="IX70" s="58"/>
      <c r="IY70" s="59"/>
      <c r="IZ70" s="59"/>
      <c r="JA70" s="59"/>
      <c r="JB70" s="80" t="s">
        <v>159</v>
      </c>
      <c r="JC70" s="81" t="str">
        <f>IFERROR(JC69/JC68,"")</f>
        <v/>
      </c>
      <c r="JD70" s="59"/>
      <c r="JE70" s="58"/>
      <c r="JF70" s="58"/>
      <c r="JG70" s="58"/>
      <c r="JH70" s="58"/>
      <c r="JI70" s="58"/>
      <c r="JJ70" s="58"/>
      <c r="JK70" s="58"/>
      <c r="JL70" s="58"/>
      <c r="JM70" s="58"/>
      <c r="JN70" s="59"/>
      <c r="JO70" s="59"/>
      <c r="JP70" s="59"/>
      <c r="JQ70" s="80" t="s">
        <v>159</v>
      </c>
      <c r="JR70" s="81" t="str">
        <f>IFERROR(JR69/JR68,"")</f>
        <v/>
      </c>
      <c r="JS70" s="59"/>
      <c r="JT70" s="58"/>
      <c r="JU70" s="58"/>
      <c r="JV70" s="58"/>
      <c r="JW70" s="58"/>
      <c r="JX70" s="58"/>
      <c r="JY70" s="58"/>
      <c r="JZ70" s="58"/>
      <c r="KA70" s="58"/>
      <c r="KB70" s="58"/>
      <c r="KC70" s="59"/>
      <c r="KD70" s="59"/>
      <c r="KE70" s="59"/>
      <c r="KF70" s="80" t="s">
        <v>159</v>
      </c>
      <c r="KG70" s="81" t="str">
        <f>IFERROR(KG69/KG68,"")</f>
        <v/>
      </c>
      <c r="KH70" s="59"/>
      <c r="KI70" s="58"/>
      <c r="KJ70" s="58"/>
      <c r="KK70" s="58"/>
      <c r="KL70" s="58"/>
      <c r="KM70" s="58"/>
      <c r="KN70" s="58"/>
      <c r="KO70" s="58"/>
      <c r="KP70" s="58"/>
      <c r="KQ70" s="58"/>
      <c r="KR70" s="59"/>
      <c r="KS70" s="59"/>
      <c r="KT70" s="59"/>
      <c r="KU70" s="80" t="s">
        <v>159</v>
      </c>
      <c r="KV70" s="81" t="str">
        <f>IFERROR(KV69/KV68,"")</f>
        <v/>
      </c>
      <c r="KW70" s="59"/>
      <c r="KX70" s="58"/>
      <c r="KY70" s="58"/>
      <c r="KZ70" s="58"/>
      <c r="LA70" s="58"/>
      <c r="LB70" s="58"/>
      <c r="LC70" s="58"/>
      <c r="LD70" s="347"/>
      <c r="LE70" s="58"/>
      <c r="LF70" s="58"/>
      <c r="LG70" s="59"/>
      <c r="LH70" s="59"/>
      <c r="LI70" s="59"/>
      <c r="LJ70" s="80" t="s">
        <v>159</v>
      </c>
      <c r="LK70" s="81" t="str">
        <f>IFERROR(LK69/LK68,"")</f>
        <v/>
      </c>
      <c r="LL70" s="59"/>
      <c r="LM70" s="58"/>
      <c r="LN70" s="58"/>
      <c r="LO70" s="58"/>
      <c r="LP70" s="58"/>
      <c r="LQ70" s="58"/>
      <c r="LR70" s="58"/>
      <c r="LS70" s="347"/>
      <c r="LT70" s="58"/>
      <c r="LU70" s="58"/>
      <c r="LV70" s="59"/>
      <c r="LW70" s="59"/>
      <c r="LX70" s="59"/>
      <c r="LY70" s="80" t="s">
        <v>159</v>
      </c>
      <c r="LZ70" s="81" t="str">
        <f>IFERROR(LZ69/LZ68,"")</f>
        <v/>
      </c>
      <c r="MA70" s="59"/>
      <c r="MB70" s="58"/>
      <c r="MC70" s="58"/>
      <c r="MD70" s="58"/>
      <c r="ME70" s="58"/>
      <c r="MF70" s="58"/>
      <c r="MG70" s="58"/>
      <c r="MH70" s="347"/>
      <c r="MI70" s="58"/>
      <c r="MJ70" s="58"/>
      <c r="MK70" s="500"/>
      <c r="ML70" s="500"/>
      <c r="MM70" s="500"/>
      <c r="MN70" s="512" t="s">
        <v>159</v>
      </c>
      <c r="MO70" s="513"/>
      <c r="MP70" s="500"/>
      <c r="MQ70" s="514"/>
      <c r="MR70" s="514"/>
      <c r="MS70" s="514"/>
      <c r="MT70" s="514"/>
      <c r="MU70" s="514"/>
      <c r="MV70" s="514"/>
      <c r="MW70" s="347"/>
    </row>
    <row r="71" spans="1:361" ht="17" thickBot="1">
      <c r="A71" s="347"/>
      <c r="B71" s="58"/>
      <c r="C71" s="58"/>
      <c r="D71" s="58"/>
      <c r="E71" s="58"/>
      <c r="F71" s="58"/>
      <c r="G71" s="59"/>
      <c r="H71" s="58"/>
      <c r="I71" s="58"/>
      <c r="J71" s="132"/>
      <c r="K71" s="128" t="s">
        <v>366</v>
      </c>
      <c r="L71" s="133" t="s">
        <v>146</v>
      </c>
      <c r="M71" s="134" t="s">
        <v>529</v>
      </c>
      <c r="N71" s="134" t="s">
        <v>147</v>
      </c>
      <c r="O71" s="148"/>
      <c r="P71" s="347"/>
      <c r="Q71" s="58"/>
      <c r="R71" s="58"/>
      <c r="S71" s="58"/>
      <c r="T71" s="58"/>
      <c r="U71" s="58"/>
      <c r="V71" s="59"/>
      <c r="W71" s="58"/>
      <c r="X71" s="58"/>
      <c r="Y71" s="132"/>
      <c r="Z71" s="128" t="s">
        <v>366</v>
      </c>
      <c r="AA71" s="133" t="s">
        <v>146</v>
      </c>
      <c r="AB71" s="134" t="s">
        <v>529</v>
      </c>
      <c r="AC71" s="134" t="s">
        <v>147</v>
      </c>
      <c r="AD71" s="148"/>
      <c r="AE71" s="58"/>
      <c r="AF71" s="58"/>
      <c r="AG71" s="58"/>
      <c r="AH71" s="58"/>
      <c r="AI71" s="58"/>
      <c r="AJ71" s="58"/>
      <c r="AK71" s="59"/>
      <c r="AL71" s="58"/>
      <c r="AM71" s="58"/>
      <c r="AN71" s="132"/>
      <c r="AO71" s="128" t="s">
        <v>366</v>
      </c>
      <c r="AP71" s="133" t="s">
        <v>146</v>
      </c>
      <c r="AQ71" s="134" t="s">
        <v>529</v>
      </c>
      <c r="AR71" s="134" t="s">
        <v>147</v>
      </c>
      <c r="AS71" s="148"/>
      <c r="AT71" s="58"/>
      <c r="AU71" s="58"/>
      <c r="AV71" s="58"/>
      <c r="AW71" s="58"/>
      <c r="AX71" s="58"/>
      <c r="AY71" s="58"/>
      <c r="AZ71" s="59"/>
      <c r="BA71" s="58"/>
      <c r="BB71" s="58"/>
      <c r="BC71" s="132"/>
      <c r="BD71" s="128" t="s">
        <v>366</v>
      </c>
      <c r="BE71" s="133" t="s">
        <v>146</v>
      </c>
      <c r="BF71" s="134" t="s">
        <v>529</v>
      </c>
      <c r="BG71" s="134" t="s">
        <v>147</v>
      </c>
      <c r="BH71" s="148"/>
      <c r="BI71" s="58"/>
      <c r="BJ71" s="58"/>
      <c r="BK71" s="58"/>
      <c r="BL71" s="58"/>
      <c r="BM71" s="58"/>
      <c r="BN71" s="58"/>
      <c r="BO71" s="59"/>
      <c r="BP71" s="58"/>
      <c r="BQ71" s="58"/>
      <c r="BR71" s="132"/>
      <c r="BS71" s="128" t="s">
        <v>366</v>
      </c>
      <c r="BT71" s="133" t="s">
        <v>146</v>
      </c>
      <c r="BU71" s="134" t="s">
        <v>529</v>
      </c>
      <c r="BV71" s="134" t="s">
        <v>147</v>
      </c>
      <c r="BW71" s="148"/>
      <c r="BX71" s="58"/>
      <c r="BY71" s="58"/>
      <c r="BZ71" s="58"/>
      <c r="CA71" s="58"/>
      <c r="CB71" s="58"/>
      <c r="CC71" s="58"/>
      <c r="CD71" s="59"/>
      <c r="CE71" s="58"/>
      <c r="CF71" s="58"/>
      <c r="CG71" s="132"/>
      <c r="CH71" s="128" t="s">
        <v>366</v>
      </c>
      <c r="CI71" s="133" t="s">
        <v>146</v>
      </c>
      <c r="CJ71" s="134" t="s">
        <v>529</v>
      </c>
      <c r="CK71" s="134" t="s">
        <v>147</v>
      </c>
      <c r="CL71" s="148"/>
      <c r="CM71" s="58"/>
      <c r="CN71" s="58"/>
      <c r="CO71" s="58"/>
      <c r="CP71" s="58"/>
      <c r="CQ71" s="58"/>
      <c r="CR71" s="58"/>
      <c r="CS71" s="59"/>
      <c r="CT71" s="58"/>
      <c r="CU71" s="58"/>
      <c r="CV71" s="132"/>
      <c r="CW71" s="128" t="s">
        <v>366</v>
      </c>
      <c r="CX71" s="133" t="s">
        <v>146</v>
      </c>
      <c r="CY71" s="134" t="s">
        <v>529</v>
      </c>
      <c r="CZ71" s="134" t="s">
        <v>147</v>
      </c>
      <c r="DA71" s="148"/>
      <c r="DB71" s="58"/>
      <c r="DC71" s="58"/>
      <c r="DD71" s="58"/>
      <c r="DE71" s="58"/>
      <c r="DF71" s="58"/>
      <c r="DG71" s="58"/>
      <c r="DH71" s="59"/>
      <c r="DI71" s="58"/>
      <c r="DJ71" s="58"/>
      <c r="DK71" s="132"/>
      <c r="DL71" s="128" t="s">
        <v>366</v>
      </c>
      <c r="DM71" s="133" t="s">
        <v>146</v>
      </c>
      <c r="DN71" s="134" t="s">
        <v>529</v>
      </c>
      <c r="DO71" s="134" t="s">
        <v>147</v>
      </c>
      <c r="DP71" s="148"/>
      <c r="DQ71" s="58"/>
      <c r="DR71" s="58"/>
      <c r="DS71" s="58"/>
      <c r="DT71" s="58"/>
      <c r="DU71" s="58"/>
      <c r="DV71" s="58"/>
      <c r="DW71" s="59"/>
      <c r="DX71" s="58"/>
      <c r="DY71" s="58"/>
      <c r="DZ71" s="132"/>
      <c r="EA71" s="128" t="s">
        <v>366</v>
      </c>
      <c r="EB71" s="133" t="s">
        <v>146</v>
      </c>
      <c r="EC71" s="134" t="s">
        <v>529</v>
      </c>
      <c r="ED71" s="134" t="s">
        <v>147</v>
      </c>
      <c r="EE71" s="148"/>
      <c r="EF71" s="58"/>
      <c r="EG71" s="58"/>
      <c r="EH71" s="58"/>
      <c r="EI71" s="58"/>
      <c r="EJ71" s="58"/>
      <c r="EK71" s="58"/>
      <c r="EL71" s="59"/>
      <c r="EM71" s="58"/>
      <c r="EN71" s="58"/>
      <c r="EO71" s="132"/>
      <c r="EP71" s="128" t="s">
        <v>366</v>
      </c>
      <c r="EQ71" s="133" t="s">
        <v>146</v>
      </c>
      <c r="ER71" s="134" t="s">
        <v>529</v>
      </c>
      <c r="ES71" s="134" t="s">
        <v>147</v>
      </c>
      <c r="ET71" s="148"/>
      <c r="EU71" s="58"/>
      <c r="EV71" s="58"/>
      <c r="EW71" s="58"/>
      <c r="EX71" s="58"/>
      <c r="EY71" s="58"/>
      <c r="EZ71" s="58"/>
      <c r="FA71" s="59"/>
      <c r="FB71" s="58"/>
      <c r="FC71" s="58"/>
      <c r="FD71" s="132"/>
      <c r="FE71" s="128" t="s">
        <v>366</v>
      </c>
      <c r="FF71" s="133" t="s">
        <v>146</v>
      </c>
      <c r="FG71" s="134" t="s">
        <v>529</v>
      </c>
      <c r="FH71" s="134" t="s">
        <v>147</v>
      </c>
      <c r="FI71" s="148"/>
      <c r="FJ71" s="58"/>
      <c r="FK71" s="58"/>
      <c r="FL71" s="58"/>
      <c r="FM71" s="58"/>
      <c r="FN71" s="58"/>
      <c r="FO71" s="58"/>
      <c r="FP71" s="59"/>
      <c r="FQ71" s="58"/>
      <c r="FR71" s="58"/>
      <c r="FS71" s="132"/>
      <c r="FT71" s="128" t="s">
        <v>366</v>
      </c>
      <c r="FU71" s="133" t="s">
        <v>146</v>
      </c>
      <c r="FV71" s="134" t="s">
        <v>529</v>
      </c>
      <c r="FW71" s="134" t="s">
        <v>147</v>
      </c>
      <c r="FX71" s="148"/>
      <c r="FY71" s="58"/>
      <c r="FZ71" s="58"/>
      <c r="GA71" s="58"/>
      <c r="GB71" s="58"/>
      <c r="GC71" s="58"/>
      <c r="GD71" s="58"/>
      <c r="GE71" s="59"/>
      <c r="GF71" s="58"/>
      <c r="GG71" s="58"/>
      <c r="GH71" s="132"/>
      <c r="GI71" s="128" t="s">
        <v>366</v>
      </c>
      <c r="GJ71" s="133" t="s">
        <v>146</v>
      </c>
      <c r="GK71" s="134" t="s">
        <v>529</v>
      </c>
      <c r="GL71" s="134" t="s">
        <v>147</v>
      </c>
      <c r="GM71" s="148"/>
      <c r="GN71" s="58"/>
      <c r="GO71" s="58"/>
      <c r="GP71" s="58"/>
      <c r="GQ71" s="58"/>
      <c r="GR71" s="58"/>
      <c r="GS71" s="58"/>
      <c r="GT71" s="59"/>
      <c r="GU71" s="58"/>
      <c r="GV71" s="58"/>
      <c r="GW71" s="132"/>
      <c r="GX71" s="128" t="s">
        <v>366</v>
      </c>
      <c r="GY71" s="133" t="s">
        <v>146</v>
      </c>
      <c r="GZ71" s="134" t="s">
        <v>529</v>
      </c>
      <c r="HA71" s="134" t="s">
        <v>147</v>
      </c>
      <c r="HB71" s="148"/>
      <c r="HC71" s="58"/>
      <c r="HD71" s="58"/>
      <c r="HE71" s="58"/>
      <c r="HF71" s="58"/>
      <c r="HG71" s="58"/>
      <c r="HH71" s="58"/>
      <c r="HI71" s="59"/>
      <c r="HJ71" s="58"/>
      <c r="HK71" s="58"/>
      <c r="HL71" s="132"/>
      <c r="HM71" s="128" t="s">
        <v>366</v>
      </c>
      <c r="HN71" s="133" t="s">
        <v>146</v>
      </c>
      <c r="HO71" s="134" t="s">
        <v>529</v>
      </c>
      <c r="HP71" s="134" t="s">
        <v>147</v>
      </c>
      <c r="HQ71" s="148"/>
      <c r="HR71" s="58"/>
      <c r="HS71" s="58"/>
      <c r="HT71" s="58"/>
      <c r="HU71" s="58"/>
      <c r="HV71" s="58"/>
      <c r="HW71" s="58"/>
      <c r="HX71" s="59"/>
      <c r="HY71" s="58"/>
      <c r="HZ71" s="58"/>
      <c r="IA71" s="132"/>
      <c r="IB71" s="128" t="s">
        <v>366</v>
      </c>
      <c r="IC71" s="133" t="s">
        <v>146</v>
      </c>
      <c r="ID71" s="134" t="s">
        <v>529</v>
      </c>
      <c r="IE71" s="134" t="s">
        <v>147</v>
      </c>
      <c r="IF71" s="148"/>
      <c r="IG71" s="58"/>
      <c r="IH71" s="58"/>
      <c r="II71" s="58"/>
      <c r="IJ71" s="58"/>
      <c r="IK71" s="58"/>
      <c r="IL71" s="58"/>
      <c r="IM71" s="59"/>
      <c r="IN71" s="58"/>
      <c r="IO71" s="58"/>
      <c r="IP71" s="132"/>
      <c r="IQ71" s="128" t="s">
        <v>366</v>
      </c>
      <c r="IR71" s="133" t="s">
        <v>146</v>
      </c>
      <c r="IS71" s="134" t="s">
        <v>529</v>
      </c>
      <c r="IT71" s="134" t="s">
        <v>147</v>
      </c>
      <c r="IU71" s="148"/>
      <c r="IV71" s="58"/>
      <c r="IW71" s="58"/>
      <c r="IX71" s="58"/>
      <c r="IY71" s="58"/>
      <c r="IZ71" s="58"/>
      <c r="JA71" s="58"/>
      <c r="JB71" s="59"/>
      <c r="JC71" s="58"/>
      <c r="JD71" s="58"/>
      <c r="JE71" s="132"/>
      <c r="JF71" s="128" t="s">
        <v>366</v>
      </c>
      <c r="JG71" s="133" t="s">
        <v>146</v>
      </c>
      <c r="JH71" s="134" t="s">
        <v>529</v>
      </c>
      <c r="JI71" s="134" t="s">
        <v>147</v>
      </c>
      <c r="JJ71" s="148"/>
      <c r="JK71" s="58"/>
      <c r="JL71" s="58"/>
      <c r="JM71" s="58"/>
      <c r="JN71" s="58"/>
      <c r="JO71" s="58"/>
      <c r="JP71" s="58"/>
      <c r="JQ71" s="59"/>
      <c r="JR71" s="58"/>
      <c r="JS71" s="58"/>
      <c r="JT71" s="132"/>
      <c r="JU71" s="128" t="s">
        <v>366</v>
      </c>
      <c r="JV71" s="133" t="s">
        <v>146</v>
      </c>
      <c r="JW71" s="134" t="s">
        <v>529</v>
      </c>
      <c r="JX71" s="134" t="s">
        <v>147</v>
      </c>
      <c r="JY71" s="148"/>
      <c r="JZ71" s="58"/>
      <c r="KA71" s="58"/>
      <c r="KB71" s="58"/>
      <c r="KC71" s="58"/>
      <c r="KD71" s="58"/>
      <c r="KE71" s="58"/>
      <c r="KF71" s="59"/>
      <c r="KG71" s="58"/>
      <c r="KH71" s="58"/>
      <c r="KI71" s="132"/>
      <c r="KJ71" s="128" t="s">
        <v>366</v>
      </c>
      <c r="KK71" s="133" t="s">
        <v>146</v>
      </c>
      <c r="KL71" s="134" t="s">
        <v>529</v>
      </c>
      <c r="KM71" s="134" t="s">
        <v>147</v>
      </c>
      <c r="KN71" s="148"/>
      <c r="KO71" s="58"/>
      <c r="KP71" s="58"/>
      <c r="KQ71" s="58"/>
      <c r="KR71" s="58"/>
      <c r="KS71" s="58"/>
      <c r="KT71" s="58"/>
      <c r="KU71" s="59"/>
      <c r="KV71" s="58"/>
      <c r="KW71" s="58"/>
      <c r="KX71" s="132"/>
      <c r="KY71" s="128" t="s">
        <v>366</v>
      </c>
      <c r="KZ71" s="133" t="s">
        <v>146</v>
      </c>
      <c r="LA71" s="134" t="s">
        <v>529</v>
      </c>
      <c r="LB71" s="134" t="s">
        <v>147</v>
      </c>
      <c r="LC71" s="148"/>
      <c r="LD71" s="347"/>
      <c r="LE71" s="58"/>
      <c r="LF71" s="58"/>
      <c r="LG71" s="58"/>
      <c r="LH71" s="58"/>
      <c r="LI71" s="58"/>
      <c r="LJ71" s="59"/>
      <c r="LK71" s="58"/>
      <c r="LL71" s="58"/>
      <c r="LM71" s="132"/>
      <c r="LN71" s="128" t="s">
        <v>366</v>
      </c>
      <c r="LO71" s="133" t="s">
        <v>146</v>
      </c>
      <c r="LP71" s="134" t="s">
        <v>529</v>
      </c>
      <c r="LQ71" s="134" t="s">
        <v>147</v>
      </c>
      <c r="LR71" s="148"/>
      <c r="LS71" s="347"/>
      <c r="LT71" s="58"/>
      <c r="LU71" s="58"/>
      <c r="LV71" s="58"/>
      <c r="LW71" s="58"/>
      <c r="LX71" s="58"/>
      <c r="LY71" s="59"/>
      <c r="LZ71" s="58"/>
      <c r="MA71" s="58"/>
      <c r="MB71" s="132"/>
      <c r="MC71" s="128" t="s">
        <v>366</v>
      </c>
      <c r="MD71" s="133" t="s">
        <v>146</v>
      </c>
      <c r="ME71" s="134" t="s">
        <v>529</v>
      </c>
      <c r="MF71" s="134" t="s">
        <v>147</v>
      </c>
      <c r="MG71" s="148"/>
      <c r="MH71" s="347"/>
      <c r="MI71" s="58"/>
      <c r="MJ71" s="58"/>
      <c r="MK71" s="514"/>
      <c r="ML71" s="514"/>
      <c r="MM71" s="514"/>
      <c r="MN71" s="500"/>
      <c r="MO71" s="514"/>
      <c r="MP71" s="514"/>
      <c r="MQ71" s="515"/>
      <c r="MR71" s="486" t="s">
        <v>366</v>
      </c>
      <c r="MS71" s="516" t="s">
        <v>146</v>
      </c>
      <c r="MT71" s="517" t="s">
        <v>529</v>
      </c>
      <c r="MU71" s="518" t="s">
        <v>147</v>
      </c>
      <c r="MV71" s="519"/>
      <c r="MW71" s="347"/>
    </row>
    <row r="72" spans="1:361">
      <c r="A72" s="347"/>
      <c r="B72" s="58"/>
      <c r="C72" s="58"/>
      <c r="D72" s="145" t="s">
        <v>365</v>
      </c>
      <c r="E72" s="136"/>
      <c r="F72" s="136"/>
      <c r="G72" s="137"/>
      <c r="H72" s="138"/>
      <c r="I72" s="58"/>
      <c r="J72" s="130" t="s">
        <v>362</v>
      </c>
      <c r="K72" s="131">
        <f>SUMIF(E43:E62,"Membros_Inferiores",H43:H62)</f>
        <v>0</v>
      </c>
      <c r="L72" s="131">
        <f>SUMPRODUCT((H43:H62)*(I43:I62)*(E43:E62="Membros_Inferiores"))</f>
        <v>0</v>
      </c>
      <c r="M72" s="382" t="str">
        <f>IFERROR((L72*100)/H65,"")</f>
        <v/>
      </c>
      <c r="N72" s="383">
        <f>SUMIF(E43:E62,"Membros_Inferiores",N43:N62)</f>
        <v>0</v>
      </c>
      <c r="O72" s="149"/>
      <c r="P72" s="347"/>
      <c r="Q72" s="58"/>
      <c r="R72" s="58"/>
      <c r="S72" s="145" t="s">
        <v>365</v>
      </c>
      <c r="T72" s="136"/>
      <c r="U72" s="136"/>
      <c r="V72" s="137"/>
      <c r="W72" s="138"/>
      <c r="X72" s="58"/>
      <c r="Y72" s="130" t="s">
        <v>362</v>
      </c>
      <c r="Z72" s="131">
        <f>SUMIF(T43:T62,"Membros_Inferiores",W43:W62)</f>
        <v>0</v>
      </c>
      <c r="AA72" s="131">
        <f>SUMPRODUCT((W43:W62)*(X43:X62)*(T43:T62="Membros_Inferiores"))</f>
        <v>0</v>
      </c>
      <c r="AB72" s="382" t="str">
        <f>IFERROR((AA72*100)/W65,"")</f>
        <v/>
      </c>
      <c r="AC72" s="383">
        <f>SUMIF(T43:T62,"Membros_Inferiores",AC43:AC62)</f>
        <v>0</v>
      </c>
      <c r="AD72" s="149"/>
      <c r="AE72" s="58"/>
      <c r="AF72" s="58"/>
      <c r="AG72" s="58"/>
      <c r="AH72" s="145" t="s">
        <v>365</v>
      </c>
      <c r="AI72" s="136"/>
      <c r="AJ72" s="136"/>
      <c r="AK72" s="137"/>
      <c r="AL72" s="138"/>
      <c r="AM72" s="58"/>
      <c r="AN72" s="130" t="s">
        <v>362</v>
      </c>
      <c r="AO72" s="131">
        <f>SUMIF(AI43:AI62,"Membros_Inferiores",AL43:AL62)</f>
        <v>0</v>
      </c>
      <c r="AP72" s="131">
        <f>SUMPRODUCT((AL43:AL62)*(AM43:AM62)*(AI43:AI62="Membros_Inferiores"))</f>
        <v>0</v>
      </c>
      <c r="AQ72" s="382" t="str">
        <f>IFERROR((AP72*100)/AL65,"")</f>
        <v/>
      </c>
      <c r="AR72" s="383">
        <f>SUMIF(AI43:AI62,"Membros_Inferiores",AR43:AR62)</f>
        <v>0</v>
      </c>
      <c r="AS72" s="149"/>
      <c r="AT72" s="58"/>
      <c r="AU72" s="58"/>
      <c r="AV72" s="58"/>
      <c r="AW72" s="145" t="s">
        <v>365</v>
      </c>
      <c r="AX72" s="136"/>
      <c r="AY72" s="136"/>
      <c r="AZ72" s="137"/>
      <c r="BA72" s="138"/>
      <c r="BB72" s="58"/>
      <c r="BC72" s="130" t="s">
        <v>362</v>
      </c>
      <c r="BD72" s="131">
        <f>SUMIF(AX43:AX62,"Membros_Inferiores",BA43:BA62)</f>
        <v>0</v>
      </c>
      <c r="BE72" s="131">
        <f>SUMPRODUCT((BA43:BA62)*(BB43:BB62)*(AX43:AX62="Membros_Inferiores"))</f>
        <v>0</v>
      </c>
      <c r="BF72" s="382" t="str">
        <f>IFERROR((BE72*100)/BA65,"")</f>
        <v/>
      </c>
      <c r="BG72" s="383">
        <f>SUMIF(AX43:AX62,"Membros_Inferiores",BG43:BG62)</f>
        <v>0</v>
      </c>
      <c r="BH72" s="149"/>
      <c r="BI72" s="58"/>
      <c r="BJ72" s="58"/>
      <c r="BK72" s="58"/>
      <c r="BL72" s="145" t="s">
        <v>365</v>
      </c>
      <c r="BM72" s="136"/>
      <c r="BN72" s="136"/>
      <c r="BO72" s="137"/>
      <c r="BP72" s="138"/>
      <c r="BQ72" s="58"/>
      <c r="BR72" s="130" t="s">
        <v>362</v>
      </c>
      <c r="BS72" s="131">
        <f>SUMIF(BM43:BM62,"Membros_Inferiores",BP43:BP62)</f>
        <v>0</v>
      </c>
      <c r="BT72" s="131">
        <f>SUMPRODUCT((BP43:BP62)*(BQ43:BQ62)*(BM43:BM62="Membros_Inferiores"))</f>
        <v>0</v>
      </c>
      <c r="BU72" s="382" t="str">
        <f>IFERROR((BT72*100)/BP65,"")</f>
        <v/>
      </c>
      <c r="BV72" s="383">
        <f>SUMIF(BM43:BM62,"Membros_Inferiores",BV43:BV62)</f>
        <v>0</v>
      </c>
      <c r="BW72" s="149"/>
      <c r="BX72" s="58"/>
      <c r="BY72" s="58"/>
      <c r="BZ72" s="58"/>
      <c r="CA72" s="145" t="s">
        <v>365</v>
      </c>
      <c r="CB72" s="136"/>
      <c r="CC72" s="136"/>
      <c r="CD72" s="137"/>
      <c r="CE72" s="138"/>
      <c r="CF72" s="58"/>
      <c r="CG72" s="130" t="s">
        <v>362</v>
      </c>
      <c r="CH72" s="131">
        <f>SUMIF(CB43:CB62,"Membros_Inferiores",CE43:CE62)</f>
        <v>0</v>
      </c>
      <c r="CI72" s="131">
        <f>SUMPRODUCT((CE43:CE62)*(CF43:CF62)*(CB43:CB62="Membros_Inferiores"))</f>
        <v>0</v>
      </c>
      <c r="CJ72" s="382" t="str">
        <f>IFERROR((CI72*100)/CE65,"")</f>
        <v/>
      </c>
      <c r="CK72" s="383">
        <f>SUMIF(CB43:CB62,"Membros_Inferiores",CK43:CK62)</f>
        <v>0</v>
      </c>
      <c r="CL72" s="149"/>
      <c r="CM72" s="58"/>
      <c r="CN72" s="58"/>
      <c r="CO72" s="58"/>
      <c r="CP72" s="145" t="s">
        <v>365</v>
      </c>
      <c r="CQ72" s="136"/>
      <c r="CR72" s="136"/>
      <c r="CS72" s="137"/>
      <c r="CT72" s="138"/>
      <c r="CU72" s="58"/>
      <c r="CV72" s="130" t="s">
        <v>362</v>
      </c>
      <c r="CW72" s="131">
        <f>SUMIF(CQ43:CQ62,"Membros_Inferiores",CT43:CT62)</f>
        <v>0</v>
      </c>
      <c r="CX72" s="131">
        <f>SUMPRODUCT((CT43:CT62)*(CU43:CU62)*(CQ43:CQ62="Membros_Inferiores"))</f>
        <v>0</v>
      </c>
      <c r="CY72" s="382" t="str">
        <f>IFERROR((CX72*100)/CT65,"")</f>
        <v/>
      </c>
      <c r="CZ72" s="383">
        <f>SUMIF(CQ43:CQ62,"Membros_Inferiores",CZ43:CZ62)</f>
        <v>0</v>
      </c>
      <c r="DA72" s="149"/>
      <c r="DB72" s="58"/>
      <c r="DC72" s="58"/>
      <c r="DD72" s="58"/>
      <c r="DE72" s="145" t="s">
        <v>365</v>
      </c>
      <c r="DF72" s="136"/>
      <c r="DG72" s="136"/>
      <c r="DH72" s="137"/>
      <c r="DI72" s="138"/>
      <c r="DJ72" s="58"/>
      <c r="DK72" s="130" t="s">
        <v>362</v>
      </c>
      <c r="DL72" s="131">
        <f>SUMIF(DF43:DF62,"Membros_Inferiores",DI43:DI62)</f>
        <v>0</v>
      </c>
      <c r="DM72" s="131">
        <f>SUMPRODUCT((DI43:DI62)*(DJ43:DJ62)*(DF43:DF62="Membros_Inferiores"))</f>
        <v>0</v>
      </c>
      <c r="DN72" s="382" t="str">
        <f>IFERROR((DM72*100)/DI65,"")</f>
        <v/>
      </c>
      <c r="DO72" s="383">
        <f>SUMIF(DF43:DF62,"Membros_Inferiores",DO43:DO62)</f>
        <v>0</v>
      </c>
      <c r="DP72" s="149"/>
      <c r="DQ72" s="58"/>
      <c r="DR72" s="58"/>
      <c r="DS72" s="58"/>
      <c r="DT72" s="145" t="s">
        <v>365</v>
      </c>
      <c r="DU72" s="136"/>
      <c r="DV72" s="136"/>
      <c r="DW72" s="137"/>
      <c r="DX72" s="138"/>
      <c r="DY72" s="58"/>
      <c r="DZ72" s="130" t="s">
        <v>362</v>
      </c>
      <c r="EA72" s="131">
        <f>SUMIF(DU43:DU62,"Membros_Inferiores",DX43:DX62)</f>
        <v>0</v>
      </c>
      <c r="EB72" s="131">
        <f>SUMPRODUCT((DX43:DX62)*(DY43:DY62)*(DU43:DU62="Membros_Inferiores"))</f>
        <v>0</v>
      </c>
      <c r="EC72" s="382" t="str">
        <f>IFERROR((EB72*100)/DX65,"")</f>
        <v/>
      </c>
      <c r="ED72" s="383">
        <f>SUMIF(DU43:DU62,"Membros_Inferiores",ED43:ED62)</f>
        <v>0</v>
      </c>
      <c r="EE72" s="149"/>
      <c r="EF72" s="58"/>
      <c r="EG72" s="58"/>
      <c r="EH72" s="58"/>
      <c r="EI72" s="145" t="s">
        <v>365</v>
      </c>
      <c r="EJ72" s="136"/>
      <c r="EK72" s="136"/>
      <c r="EL72" s="137"/>
      <c r="EM72" s="138"/>
      <c r="EN72" s="58"/>
      <c r="EO72" s="130" t="s">
        <v>362</v>
      </c>
      <c r="EP72" s="131">
        <f>SUMIF(EJ43:EJ62,"Membros_Inferiores",EM43:EM62)</f>
        <v>0</v>
      </c>
      <c r="EQ72" s="131">
        <f>SUMPRODUCT((EM43:EM62)*(EN43:EN62)*(EJ43:EJ62="Membros_Inferiores"))</f>
        <v>0</v>
      </c>
      <c r="ER72" s="382" t="str">
        <f>IFERROR((EQ72*100)/EM65,"")</f>
        <v/>
      </c>
      <c r="ES72" s="383">
        <f>SUMIF(EJ43:EJ62,"Membros_Inferiores",ES43:ES62)</f>
        <v>0</v>
      </c>
      <c r="ET72" s="149"/>
      <c r="EU72" s="58"/>
      <c r="EV72" s="58"/>
      <c r="EW72" s="58"/>
      <c r="EX72" s="145" t="s">
        <v>365</v>
      </c>
      <c r="EY72" s="136"/>
      <c r="EZ72" s="136"/>
      <c r="FA72" s="137"/>
      <c r="FB72" s="138"/>
      <c r="FC72" s="58"/>
      <c r="FD72" s="130" t="s">
        <v>362</v>
      </c>
      <c r="FE72" s="131">
        <f>SUMIF(EY43:EY62,"Membros_Inferiores",FB43:FB62)</f>
        <v>0</v>
      </c>
      <c r="FF72" s="131">
        <f>SUMPRODUCT((FB43:FB62)*(FC43:FC62)*(EY43:EY62="Membros_Inferiores"))</f>
        <v>0</v>
      </c>
      <c r="FG72" s="382" t="str">
        <f>IFERROR((FF72*100)/FB65,"")</f>
        <v/>
      </c>
      <c r="FH72" s="383">
        <f>SUMIF(EY43:EY62,"Membros_Inferiores",FH43:FH62)</f>
        <v>0</v>
      </c>
      <c r="FI72" s="149"/>
      <c r="FJ72" s="58"/>
      <c r="FK72" s="58"/>
      <c r="FL72" s="58"/>
      <c r="FM72" s="145" t="s">
        <v>365</v>
      </c>
      <c r="FN72" s="136"/>
      <c r="FO72" s="136"/>
      <c r="FP72" s="137"/>
      <c r="FQ72" s="138"/>
      <c r="FR72" s="58"/>
      <c r="FS72" s="130" t="s">
        <v>362</v>
      </c>
      <c r="FT72" s="131">
        <f>SUMIF(FN43:FN62,"Membros_Inferiores",FQ43:FQ62)</f>
        <v>0</v>
      </c>
      <c r="FU72" s="131">
        <f>SUMPRODUCT((FQ43:FQ62)*(FR43:FR62)*(FN43:FN62="Membros_Inferiores"))</f>
        <v>0</v>
      </c>
      <c r="FV72" s="382" t="str">
        <f>IFERROR((FU72*100)/FQ65,"")</f>
        <v/>
      </c>
      <c r="FW72" s="383">
        <f>SUMIF(FN43:FN62,"Membros_Inferiores",FW43:FW62)</f>
        <v>0</v>
      </c>
      <c r="FX72" s="149"/>
      <c r="FY72" s="58"/>
      <c r="FZ72" s="58"/>
      <c r="GA72" s="58"/>
      <c r="GB72" s="145" t="s">
        <v>365</v>
      </c>
      <c r="GC72" s="136"/>
      <c r="GD72" s="136"/>
      <c r="GE72" s="137"/>
      <c r="GF72" s="138"/>
      <c r="GG72" s="58"/>
      <c r="GH72" s="130" t="s">
        <v>362</v>
      </c>
      <c r="GI72" s="131">
        <f>SUMIF(GC43:GC62,"Membros_Inferiores",GF43:GF62)</f>
        <v>0</v>
      </c>
      <c r="GJ72" s="131">
        <f>SUMPRODUCT((GF43:GF62)*(GG43:GG62)*(GC43:GC62="Membros_Inferiores"))</f>
        <v>0</v>
      </c>
      <c r="GK72" s="382" t="str">
        <f>IFERROR((GJ72*100)/GF65,"")</f>
        <v/>
      </c>
      <c r="GL72" s="383">
        <f>SUMIF(GC43:GC62,"Membros_Inferiores",GL43:GL62)</f>
        <v>0</v>
      </c>
      <c r="GM72" s="149"/>
      <c r="GN72" s="58"/>
      <c r="GO72" s="58"/>
      <c r="GP72" s="58"/>
      <c r="GQ72" s="145" t="s">
        <v>365</v>
      </c>
      <c r="GR72" s="136"/>
      <c r="GS72" s="136"/>
      <c r="GT72" s="137"/>
      <c r="GU72" s="138"/>
      <c r="GV72" s="58"/>
      <c r="GW72" s="130" t="s">
        <v>362</v>
      </c>
      <c r="GX72" s="131">
        <f>SUMIF(GR43:GR62,"Membros_Inferiores",GU43:GU62)</f>
        <v>0</v>
      </c>
      <c r="GY72" s="131">
        <f>SUMPRODUCT((GU43:GU62)*(GV43:GV62)*(GR43:GR62="Membros_Inferiores"))</f>
        <v>0</v>
      </c>
      <c r="GZ72" s="382" t="str">
        <f>IFERROR((GY72*100)/GU65,"")</f>
        <v/>
      </c>
      <c r="HA72" s="383">
        <f>SUMIF(GR43:GR62,"Membros_Inferiores",HA43:HA62)</f>
        <v>0</v>
      </c>
      <c r="HB72" s="149"/>
      <c r="HC72" s="58"/>
      <c r="HD72" s="58"/>
      <c r="HE72" s="58"/>
      <c r="HF72" s="145" t="s">
        <v>365</v>
      </c>
      <c r="HG72" s="136"/>
      <c r="HH72" s="136"/>
      <c r="HI72" s="137"/>
      <c r="HJ72" s="138"/>
      <c r="HK72" s="58"/>
      <c r="HL72" s="130" t="s">
        <v>362</v>
      </c>
      <c r="HM72" s="131">
        <f>SUMIF(HG43:HG62,"Membros_Inferiores",HJ43:HJ62)</f>
        <v>0</v>
      </c>
      <c r="HN72" s="131">
        <f>SUMPRODUCT((HJ43:HJ62)*(HK43:HK62)*(HG43:HG62="Membros_Inferiores"))</f>
        <v>0</v>
      </c>
      <c r="HO72" s="382" t="str">
        <f>IFERROR((HN72*100)/HJ65,"")</f>
        <v/>
      </c>
      <c r="HP72" s="383">
        <f>SUMIF(HG43:HG62,"Membros_Inferiores",HP43:HP62)</f>
        <v>0</v>
      </c>
      <c r="HQ72" s="149"/>
      <c r="HR72" s="58"/>
      <c r="HS72" s="58"/>
      <c r="HT72" s="58"/>
      <c r="HU72" s="145" t="s">
        <v>365</v>
      </c>
      <c r="HV72" s="136"/>
      <c r="HW72" s="136"/>
      <c r="HX72" s="137"/>
      <c r="HY72" s="138"/>
      <c r="HZ72" s="58"/>
      <c r="IA72" s="130" t="s">
        <v>362</v>
      </c>
      <c r="IB72" s="131">
        <f>SUMIF(HV43:HV62,"Membros_Inferiores",HY43:HY62)</f>
        <v>0</v>
      </c>
      <c r="IC72" s="131">
        <f>SUMPRODUCT((HY43:HY62)*(HZ43:HZ62)*(HV43:HV62="Membros_Inferiores"))</f>
        <v>0</v>
      </c>
      <c r="ID72" s="382" t="str">
        <f>IFERROR((IC72*100)/HY65,"")</f>
        <v/>
      </c>
      <c r="IE72" s="383">
        <f>SUMIF(HV43:HV62,"Membros_Inferiores",IE43:IE62)</f>
        <v>0</v>
      </c>
      <c r="IF72" s="149"/>
      <c r="IG72" s="58"/>
      <c r="IH72" s="58"/>
      <c r="II72" s="58"/>
      <c r="IJ72" s="145" t="s">
        <v>365</v>
      </c>
      <c r="IK72" s="136"/>
      <c r="IL72" s="136"/>
      <c r="IM72" s="137"/>
      <c r="IN72" s="138"/>
      <c r="IO72" s="58"/>
      <c r="IP72" s="130" t="s">
        <v>362</v>
      </c>
      <c r="IQ72" s="131">
        <f>SUMIF(IK43:IK62,"Membros_Inferiores",IN43:IN62)</f>
        <v>0</v>
      </c>
      <c r="IR72" s="131">
        <f>SUMPRODUCT((IN43:IN62)*(IO43:IO62)*(IK43:IK62="Membros_Inferiores"))</f>
        <v>0</v>
      </c>
      <c r="IS72" s="382" t="str">
        <f>IFERROR((IR72*100)/IN65,"")</f>
        <v/>
      </c>
      <c r="IT72" s="383">
        <f>SUMIF(IK43:IK62,"Membros_Inferiores",IT43:IT62)</f>
        <v>0</v>
      </c>
      <c r="IU72" s="149"/>
      <c r="IV72" s="58"/>
      <c r="IW72" s="58"/>
      <c r="IX72" s="58"/>
      <c r="IY72" s="145" t="s">
        <v>365</v>
      </c>
      <c r="IZ72" s="136"/>
      <c r="JA72" s="136"/>
      <c r="JB72" s="137"/>
      <c r="JC72" s="138"/>
      <c r="JD72" s="58"/>
      <c r="JE72" s="130" t="s">
        <v>362</v>
      </c>
      <c r="JF72" s="131">
        <f>SUMIF(IZ43:IZ62,"Membros_Inferiores",JC43:JC62)</f>
        <v>0</v>
      </c>
      <c r="JG72" s="131">
        <f>SUMPRODUCT((JC43:JC62)*(JD43:JD62)*(IZ43:IZ62="Membros_Inferiores"))</f>
        <v>0</v>
      </c>
      <c r="JH72" s="382" t="str">
        <f>IFERROR((JG72*100)/JC65,"")</f>
        <v/>
      </c>
      <c r="JI72" s="383">
        <f>SUMIF(IZ43:IZ62,"Membros_Inferiores",JI43:JI62)</f>
        <v>0</v>
      </c>
      <c r="JJ72" s="149"/>
      <c r="JK72" s="58"/>
      <c r="JL72" s="58"/>
      <c r="JM72" s="58"/>
      <c r="JN72" s="145" t="s">
        <v>365</v>
      </c>
      <c r="JO72" s="136"/>
      <c r="JP72" s="136"/>
      <c r="JQ72" s="137"/>
      <c r="JR72" s="138"/>
      <c r="JS72" s="58"/>
      <c r="JT72" s="130" t="s">
        <v>362</v>
      </c>
      <c r="JU72" s="131">
        <f>SUMIF(JO43:JO62,"Membros_Inferiores",JR43:JR62)</f>
        <v>0</v>
      </c>
      <c r="JV72" s="131">
        <f>SUMPRODUCT((JR43:JR62)*(JS43:JS62)*(JO43:JO62="Membros_Inferiores"))</f>
        <v>0</v>
      </c>
      <c r="JW72" s="382" t="str">
        <f>IFERROR((JV72*100)/JR65,"")</f>
        <v/>
      </c>
      <c r="JX72" s="383">
        <f>SUMIF(JO43:JO62,"Membros_Inferiores",JX43:JX62)</f>
        <v>0</v>
      </c>
      <c r="JY72" s="149"/>
      <c r="JZ72" s="58"/>
      <c r="KA72" s="58"/>
      <c r="KB72" s="58"/>
      <c r="KC72" s="145" t="s">
        <v>365</v>
      </c>
      <c r="KD72" s="136"/>
      <c r="KE72" s="136"/>
      <c r="KF72" s="137"/>
      <c r="KG72" s="138"/>
      <c r="KH72" s="58"/>
      <c r="KI72" s="130" t="s">
        <v>362</v>
      </c>
      <c r="KJ72" s="131">
        <f>SUMIF(KD43:KD62,"Membros_Inferiores",KG43:KG62)</f>
        <v>0</v>
      </c>
      <c r="KK72" s="131">
        <f>SUMPRODUCT((KG43:KG62)*(KH43:KH62)*(KD43:KD62="Membros_Inferiores"))</f>
        <v>0</v>
      </c>
      <c r="KL72" s="382" t="str">
        <f>IFERROR((KK72*100)/KG65,"")</f>
        <v/>
      </c>
      <c r="KM72" s="383">
        <f>SUMIF(KD43:KD62,"Membros_Inferiores",KM43:KM62)</f>
        <v>0</v>
      </c>
      <c r="KN72" s="149"/>
      <c r="KO72" s="58"/>
      <c r="KP72" s="58"/>
      <c r="KQ72" s="58"/>
      <c r="KR72" s="145" t="s">
        <v>365</v>
      </c>
      <c r="KS72" s="136"/>
      <c r="KT72" s="136"/>
      <c r="KU72" s="137"/>
      <c r="KV72" s="138"/>
      <c r="KW72" s="58"/>
      <c r="KX72" s="130" t="s">
        <v>362</v>
      </c>
      <c r="KY72" s="131">
        <f>SUMIF(KS43:KS62,"Membros_Inferiores",KV43:KV62)</f>
        <v>0</v>
      </c>
      <c r="KZ72" s="131">
        <f>SUMPRODUCT((KV43:KV62)*(KW43:KW62)*(KS43:KS62="Membros_Inferiores"))</f>
        <v>0</v>
      </c>
      <c r="LA72" s="382" t="str">
        <f>IFERROR((KZ72*100)/KV65,"")</f>
        <v/>
      </c>
      <c r="LB72" s="383">
        <f>SUMIF(KS43:KS62,"Membros_Inferiores",LB43:LB62)</f>
        <v>0</v>
      </c>
      <c r="LC72" s="149"/>
      <c r="LD72" s="347"/>
      <c r="LE72" s="58"/>
      <c r="LF72" s="58"/>
      <c r="LG72" s="145" t="s">
        <v>365</v>
      </c>
      <c r="LH72" s="136"/>
      <c r="LI72" s="136"/>
      <c r="LJ72" s="137"/>
      <c r="LK72" s="138"/>
      <c r="LL72" s="58"/>
      <c r="LM72" s="130" t="s">
        <v>362</v>
      </c>
      <c r="LN72" s="131">
        <f>SUMIF(LH43:LH62,"Membros_Inferiores",LK43:LK62)</f>
        <v>0</v>
      </c>
      <c r="LO72" s="131">
        <f>SUMPRODUCT((LK43:LK62)*(LL43:LL62)*(LH43:LH62="Membros_Inferiores"))</f>
        <v>0</v>
      </c>
      <c r="LP72" s="382" t="str">
        <f>IFERROR((LO72*100)/LK65,"")</f>
        <v/>
      </c>
      <c r="LQ72" s="383">
        <f>SUMIF(LH43:LH62,"Membros_Inferiores",LQ43:LQ62)</f>
        <v>0</v>
      </c>
      <c r="LR72" s="149"/>
      <c r="LS72" s="347"/>
      <c r="LT72" s="58"/>
      <c r="LU72" s="58"/>
      <c r="LV72" s="145" t="s">
        <v>365</v>
      </c>
      <c r="LW72" s="136"/>
      <c r="LX72" s="136"/>
      <c r="LY72" s="137"/>
      <c r="LZ72" s="138"/>
      <c r="MA72" s="58"/>
      <c r="MB72" s="130" t="s">
        <v>362</v>
      </c>
      <c r="MC72" s="131">
        <f>SUMIF(LW43:LW62,"Membros_Inferiores",LZ43:LZ62)</f>
        <v>0</v>
      </c>
      <c r="MD72" s="131">
        <f>SUMPRODUCT((LZ43:LZ62)*(MA43:MA62)*(LW43:LW62="Membros_Inferiores"))</f>
        <v>0</v>
      </c>
      <c r="ME72" s="382" t="str">
        <f>IFERROR((MD72*100)/LZ65,"")</f>
        <v/>
      </c>
      <c r="MF72" s="383">
        <f>SUMIF(LW43:LW62,"Membros_Inferiores",MF43:MF62)</f>
        <v>0</v>
      </c>
      <c r="MG72" s="149"/>
      <c r="MH72" s="347"/>
      <c r="MI72" s="58"/>
      <c r="MJ72" s="58"/>
      <c r="MK72" s="520" t="s">
        <v>365</v>
      </c>
      <c r="ML72" s="521"/>
      <c r="MM72" s="522"/>
      <c r="MN72" s="523"/>
      <c r="MO72" s="524"/>
      <c r="MP72" s="514"/>
      <c r="MQ72" s="525" t="s">
        <v>362</v>
      </c>
      <c r="MR72" s="526">
        <v>0</v>
      </c>
      <c r="MS72" s="526">
        <v>0</v>
      </c>
      <c r="MT72" s="527"/>
      <c r="MU72" s="528">
        <v>0</v>
      </c>
      <c r="MV72" s="529"/>
      <c r="MW72" s="347"/>
    </row>
    <row r="73" spans="1:361">
      <c r="A73" s="347"/>
      <c r="B73" s="58"/>
      <c r="C73" s="58"/>
      <c r="D73" s="139"/>
      <c r="E73" s="93"/>
      <c r="F73" s="93"/>
      <c r="G73" s="95"/>
      <c r="H73" s="140"/>
      <c r="I73" s="58"/>
      <c r="J73" s="120" t="s">
        <v>363</v>
      </c>
      <c r="K73" s="119">
        <f>SUMIF(E43:E62,"Membros_Superiores",H43:H62)</f>
        <v>0</v>
      </c>
      <c r="L73" s="119">
        <f>SUMPRODUCT((H43:H62)*(I43:I62)*(E43:E62="Membros_Superiores"))</f>
        <v>0</v>
      </c>
      <c r="M73" s="381" t="str">
        <f>IFERROR((L73*100)/H65,"")</f>
        <v/>
      </c>
      <c r="N73" s="384">
        <f>SUMIF(E43:E62,"Membros_Superiores",N43:N62)</f>
        <v>0</v>
      </c>
      <c r="O73" s="149"/>
      <c r="P73" s="347"/>
      <c r="Q73" s="58"/>
      <c r="R73" s="58"/>
      <c r="S73" s="139"/>
      <c r="T73" s="93"/>
      <c r="U73" s="93"/>
      <c r="V73" s="95"/>
      <c r="W73" s="140"/>
      <c r="X73" s="58"/>
      <c r="Y73" s="120" t="s">
        <v>363</v>
      </c>
      <c r="Z73" s="119">
        <f>SUMIF(T43:T62,"Membros_Superiores",W43:W62)</f>
        <v>0</v>
      </c>
      <c r="AA73" s="119">
        <f>SUMPRODUCT((W43:W62)*(X43:X62)*(T43:T62="Membros_Superiores"))</f>
        <v>0</v>
      </c>
      <c r="AB73" s="381" t="str">
        <f>IFERROR((AA73*100)/W65,"")</f>
        <v/>
      </c>
      <c r="AC73" s="384">
        <f>SUMIF(T43:T62,"Membros_Superiores",AC43:AC62)</f>
        <v>0</v>
      </c>
      <c r="AD73" s="149"/>
      <c r="AE73" s="58"/>
      <c r="AF73" s="58"/>
      <c r="AG73" s="58"/>
      <c r="AH73" s="139"/>
      <c r="AI73" s="93"/>
      <c r="AJ73" s="93"/>
      <c r="AK73" s="95"/>
      <c r="AL73" s="140"/>
      <c r="AM73" s="58"/>
      <c r="AN73" s="120" t="s">
        <v>363</v>
      </c>
      <c r="AO73" s="119">
        <f>SUMIF(AI43:AI62,"Membros_Superiores",AL43:AL62)</f>
        <v>0</v>
      </c>
      <c r="AP73" s="119">
        <f>SUMPRODUCT((AL43:AL62)*(AM43:AM62)*(AI43:AI62="Membros_Superiores"))</f>
        <v>0</v>
      </c>
      <c r="AQ73" s="381" t="str">
        <f>IFERROR((AP73*100)/AL65,"")</f>
        <v/>
      </c>
      <c r="AR73" s="384">
        <f>SUMIF(AI43:AI62,"Membros_Superiores",AR43:AR62)</f>
        <v>0</v>
      </c>
      <c r="AS73" s="149"/>
      <c r="AT73" s="58"/>
      <c r="AU73" s="58"/>
      <c r="AV73" s="58"/>
      <c r="AW73" s="139"/>
      <c r="AX73" s="93"/>
      <c r="AY73" s="93"/>
      <c r="AZ73" s="95"/>
      <c r="BA73" s="140"/>
      <c r="BB73" s="58"/>
      <c r="BC73" s="120" t="s">
        <v>363</v>
      </c>
      <c r="BD73" s="119">
        <f>SUMIF(AX43:AX62,"Membros_Superiores",BA43:BA62)</f>
        <v>0</v>
      </c>
      <c r="BE73" s="119">
        <f>SUMPRODUCT((BA43:BA62)*(BB43:BB62)*(AX43:AX62="Membros_Superiores"))</f>
        <v>0</v>
      </c>
      <c r="BF73" s="381" t="str">
        <f>IFERROR((BE73*100)/BA65,"")</f>
        <v/>
      </c>
      <c r="BG73" s="384">
        <f>SUMIF(AX43:AX62,"Membros_Superiores",BG43:BG62)</f>
        <v>0</v>
      </c>
      <c r="BH73" s="149"/>
      <c r="BI73" s="58"/>
      <c r="BJ73" s="58"/>
      <c r="BK73" s="58"/>
      <c r="BL73" s="139"/>
      <c r="BM73" s="93"/>
      <c r="BN73" s="93"/>
      <c r="BO73" s="95"/>
      <c r="BP73" s="140"/>
      <c r="BQ73" s="58"/>
      <c r="BR73" s="120" t="s">
        <v>363</v>
      </c>
      <c r="BS73" s="119">
        <f>SUMIF(BM43:BM62,"Membros_Superiores",BP43:BP62)</f>
        <v>0</v>
      </c>
      <c r="BT73" s="119">
        <f>SUMPRODUCT((BP43:BP62)*(BQ43:BQ62)*(BM43:BM62="Membros_Superiores"))</f>
        <v>0</v>
      </c>
      <c r="BU73" s="381" t="str">
        <f>IFERROR((BT73*100)/BP65,"")</f>
        <v/>
      </c>
      <c r="BV73" s="384">
        <f>SUMIF(BM43:BM62,"Membros_Superiores",BV43:BV62)</f>
        <v>0</v>
      </c>
      <c r="BW73" s="149"/>
      <c r="BX73" s="58"/>
      <c r="BY73" s="58"/>
      <c r="BZ73" s="58"/>
      <c r="CA73" s="139"/>
      <c r="CB73" s="93"/>
      <c r="CC73" s="93"/>
      <c r="CD73" s="95"/>
      <c r="CE73" s="140"/>
      <c r="CF73" s="58"/>
      <c r="CG73" s="120" t="s">
        <v>363</v>
      </c>
      <c r="CH73" s="119">
        <f>SUMIF(CB43:CB62,"Membros_Superiores",CE43:CE62)</f>
        <v>0</v>
      </c>
      <c r="CI73" s="119">
        <f>SUMPRODUCT((CE43:CE62)*(CF43:CF62)*(CB43:CB62="Membros_Superiores"))</f>
        <v>0</v>
      </c>
      <c r="CJ73" s="381" t="str">
        <f>IFERROR((CI73*100)/CE65,"")</f>
        <v/>
      </c>
      <c r="CK73" s="384">
        <f>SUMIF(CB43:CB62,"Membros_Superiores",CK43:CK62)</f>
        <v>0</v>
      </c>
      <c r="CL73" s="149"/>
      <c r="CM73" s="58"/>
      <c r="CN73" s="58"/>
      <c r="CO73" s="58"/>
      <c r="CP73" s="139"/>
      <c r="CQ73" s="93"/>
      <c r="CR73" s="93"/>
      <c r="CS73" s="95"/>
      <c r="CT73" s="140"/>
      <c r="CU73" s="58"/>
      <c r="CV73" s="120" t="s">
        <v>363</v>
      </c>
      <c r="CW73" s="119">
        <f>SUMIF(CQ43:CQ62,"Membros_Superiores",CT43:CT62)</f>
        <v>0</v>
      </c>
      <c r="CX73" s="119">
        <f>SUMPRODUCT((CT43:CT62)*(CU43:CU62)*(CQ43:CQ62="Membros_Superiores"))</f>
        <v>0</v>
      </c>
      <c r="CY73" s="381" t="str">
        <f>IFERROR((CX73*100)/CT65,"")</f>
        <v/>
      </c>
      <c r="CZ73" s="384">
        <f>SUMIF(CQ43:CQ62,"Membros_Superiores",CZ43:CZ62)</f>
        <v>0</v>
      </c>
      <c r="DA73" s="149"/>
      <c r="DB73" s="58"/>
      <c r="DC73" s="58"/>
      <c r="DD73" s="58"/>
      <c r="DE73" s="139"/>
      <c r="DF73" s="93"/>
      <c r="DG73" s="93"/>
      <c r="DH73" s="95"/>
      <c r="DI73" s="140"/>
      <c r="DJ73" s="58"/>
      <c r="DK73" s="120" t="s">
        <v>363</v>
      </c>
      <c r="DL73" s="119">
        <f>SUMIF(DF43:DF62,"Membros_Superiores",DI43:DI62)</f>
        <v>0</v>
      </c>
      <c r="DM73" s="119">
        <f>SUMPRODUCT((DI43:DI62)*(DJ43:DJ62)*(DF43:DF62="Membros_Superiores"))</f>
        <v>0</v>
      </c>
      <c r="DN73" s="381" t="str">
        <f>IFERROR((DM73*100)/DI65,"")</f>
        <v/>
      </c>
      <c r="DO73" s="384">
        <f>SUMIF(DF43:DF62,"Membros_Superiores",DO43:DO62)</f>
        <v>0</v>
      </c>
      <c r="DP73" s="149"/>
      <c r="DQ73" s="58"/>
      <c r="DR73" s="58"/>
      <c r="DS73" s="58"/>
      <c r="DT73" s="139"/>
      <c r="DU73" s="93"/>
      <c r="DV73" s="93"/>
      <c r="DW73" s="95"/>
      <c r="DX73" s="140"/>
      <c r="DY73" s="58"/>
      <c r="DZ73" s="120" t="s">
        <v>363</v>
      </c>
      <c r="EA73" s="119">
        <f>SUMIF(DU43:DU62,"Membros_Superiores",DX43:DX62)</f>
        <v>0</v>
      </c>
      <c r="EB73" s="119">
        <f>SUMPRODUCT((DX43:DX62)*(DY43:DY62)*(DU43:DU62="Membros_Superiores"))</f>
        <v>0</v>
      </c>
      <c r="EC73" s="381" t="str">
        <f>IFERROR((EB73*100)/DX65,"")</f>
        <v/>
      </c>
      <c r="ED73" s="384">
        <f>SUMIF(DU43:DU62,"Membros_Superiores",ED43:ED62)</f>
        <v>0</v>
      </c>
      <c r="EE73" s="149"/>
      <c r="EF73" s="58"/>
      <c r="EG73" s="58"/>
      <c r="EH73" s="58"/>
      <c r="EI73" s="139"/>
      <c r="EJ73" s="93"/>
      <c r="EK73" s="93"/>
      <c r="EL73" s="95"/>
      <c r="EM73" s="140"/>
      <c r="EN73" s="58"/>
      <c r="EO73" s="120" t="s">
        <v>363</v>
      </c>
      <c r="EP73" s="119">
        <f>SUMIF(EJ43:EJ62,"Membros_Superiores",EM43:EM62)</f>
        <v>0</v>
      </c>
      <c r="EQ73" s="119">
        <f>SUMPRODUCT((EM43:EM62)*(EN43:EN62)*(EJ43:EJ62="Membros_Superiores"))</f>
        <v>0</v>
      </c>
      <c r="ER73" s="381" t="str">
        <f>IFERROR((EQ73*100)/EM65,"")</f>
        <v/>
      </c>
      <c r="ES73" s="384">
        <f>SUMIF(EJ43:EJ62,"Membros_Superiores",ES43:ES62)</f>
        <v>0</v>
      </c>
      <c r="ET73" s="149"/>
      <c r="EU73" s="58"/>
      <c r="EV73" s="58"/>
      <c r="EW73" s="58"/>
      <c r="EX73" s="139"/>
      <c r="EY73" s="93"/>
      <c r="EZ73" s="93"/>
      <c r="FA73" s="95"/>
      <c r="FB73" s="140"/>
      <c r="FC73" s="58"/>
      <c r="FD73" s="120" t="s">
        <v>363</v>
      </c>
      <c r="FE73" s="119">
        <f>SUMIF(EY43:EY62,"Membros_Superiores",FB43:FB62)</f>
        <v>0</v>
      </c>
      <c r="FF73" s="119">
        <f>SUMPRODUCT((FB43:FB62)*(FC43:FC62)*(EY43:EY62="Membros_Superiores"))</f>
        <v>0</v>
      </c>
      <c r="FG73" s="381" t="str">
        <f>IFERROR((FF73*100)/FB65,"")</f>
        <v/>
      </c>
      <c r="FH73" s="384">
        <f>SUMIF(EY43:EY62,"Membros_Superiores",FH43:FH62)</f>
        <v>0</v>
      </c>
      <c r="FI73" s="149"/>
      <c r="FJ73" s="58"/>
      <c r="FK73" s="58"/>
      <c r="FL73" s="58"/>
      <c r="FM73" s="139"/>
      <c r="FN73" s="93"/>
      <c r="FO73" s="93"/>
      <c r="FP73" s="95"/>
      <c r="FQ73" s="140"/>
      <c r="FR73" s="58"/>
      <c r="FS73" s="120" t="s">
        <v>363</v>
      </c>
      <c r="FT73" s="119">
        <f>SUMIF(FN43:FN62,"Membros_Superiores",FQ43:FQ62)</f>
        <v>0</v>
      </c>
      <c r="FU73" s="119">
        <f>SUMPRODUCT((FQ43:FQ62)*(FR43:FR62)*(FN43:FN62="Membros_Superiores"))</f>
        <v>0</v>
      </c>
      <c r="FV73" s="381" t="str">
        <f>IFERROR((FU73*100)/FQ65,"")</f>
        <v/>
      </c>
      <c r="FW73" s="384">
        <f>SUMIF(FN43:FN62,"Membros_Superiores",FW43:FW62)</f>
        <v>0</v>
      </c>
      <c r="FX73" s="149"/>
      <c r="FY73" s="58"/>
      <c r="FZ73" s="58"/>
      <c r="GA73" s="58"/>
      <c r="GB73" s="139"/>
      <c r="GC73" s="93"/>
      <c r="GD73" s="93"/>
      <c r="GE73" s="95"/>
      <c r="GF73" s="140"/>
      <c r="GG73" s="58"/>
      <c r="GH73" s="120" t="s">
        <v>363</v>
      </c>
      <c r="GI73" s="119">
        <f>SUMIF(GC43:GC62,"Membros_Superiores",GF43:GF62)</f>
        <v>0</v>
      </c>
      <c r="GJ73" s="119">
        <f>SUMPRODUCT((GF43:GF62)*(GG43:GG62)*(GC43:GC62="Membros_Superiores"))</f>
        <v>0</v>
      </c>
      <c r="GK73" s="381" t="str">
        <f>IFERROR((GJ73*100)/GF65,"")</f>
        <v/>
      </c>
      <c r="GL73" s="384">
        <f>SUMIF(GC43:GC62,"Membros_Superiores",GL43:GL62)</f>
        <v>0</v>
      </c>
      <c r="GM73" s="149"/>
      <c r="GN73" s="58"/>
      <c r="GO73" s="58"/>
      <c r="GP73" s="58"/>
      <c r="GQ73" s="139"/>
      <c r="GR73" s="93"/>
      <c r="GS73" s="93"/>
      <c r="GT73" s="95"/>
      <c r="GU73" s="140"/>
      <c r="GV73" s="58"/>
      <c r="GW73" s="120" t="s">
        <v>363</v>
      </c>
      <c r="GX73" s="119">
        <f>SUMIF(GR43:GR62,"Membros_Superiores",GU43:GU62)</f>
        <v>0</v>
      </c>
      <c r="GY73" s="119">
        <f>SUMPRODUCT((GU43:GU62)*(GV43:GV62)*(GR43:GR62="Membros_Superiores"))</f>
        <v>0</v>
      </c>
      <c r="GZ73" s="381" t="str">
        <f>IFERROR((GY73*100)/GU65,"")</f>
        <v/>
      </c>
      <c r="HA73" s="384">
        <f>SUMIF(GR43:GR62,"Membros_Superiores",HA43:HA62)</f>
        <v>0</v>
      </c>
      <c r="HB73" s="149"/>
      <c r="HC73" s="58"/>
      <c r="HD73" s="58"/>
      <c r="HE73" s="58"/>
      <c r="HF73" s="139"/>
      <c r="HG73" s="93"/>
      <c r="HH73" s="93"/>
      <c r="HI73" s="95"/>
      <c r="HJ73" s="140"/>
      <c r="HK73" s="58"/>
      <c r="HL73" s="120" t="s">
        <v>363</v>
      </c>
      <c r="HM73" s="119">
        <f>SUMIF(HG43:HG62,"Membros_Superiores",HJ43:HJ62)</f>
        <v>0</v>
      </c>
      <c r="HN73" s="119">
        <f>SUMPRODUCT((HJ43:HJ62)*(HK43:HK62)*(HG43:HG62="Membros_Superiores"))</f>
        <v>0</v>
      </c>
      <c r="HO73" s="381" t="str">
        <f>IFERROR((HN73*100)/HJ65,"")</f>
        <v/>
      </c>
      <c r="HP73" s="384">
        <f>SUMIF(HG43:HG62,"Membros_Superiores",HP43:HP62)</f>
        <v>0</v>
      </c>
      <c r="HQ73" s="149"/>
      <c r="HR73" s="58"/>
      <c r="HS73" s="58"/>
      <c r="HT73" s="58"/>
      <c r="HU73" s="139"/>
      <c r="HV73" s="93"/>
      <c r="HW73" s="93"/>
      <c r="HX73" s="95"/>
      <c r="HY73" s="140"/>
      <c r="HZ73" s="58"/>
      <c r="IA73" s="120" t="s">
        <v>363</v>
      </c>
      <c r="IB73" s="119">
        <f>SUMIF(HV43:HV62,"Membros_Superiores",HY43:HY62)</f>
        <v>0</v>
      </c>
      <c r="IC73" s="119">
        <f>SUMPRODUCT((HY43:HY62)*(HZ43:HZ62)*(HV43:HV62="Membros_Superiores"))</f>
        <v>0</v>
      </c>
      <c r="ID73" s="381" t="str">
        <f>IFERROR((IC73*100)/HY65,"")</f>
        <v/>
      </c>
      <c r="IE73" s="384">
        <f>SUMIF(HV43:HV62,"Membros_Superiores",IE43:IE62)</f>
        <v>0</v>
      </c>
      <c r="IF73" s="149"/>
      <c r="IG73" s="58"/>
      <c r="IH73" s="58"/>
      <c r="II73" s="58"/>
      <c r="IJ73" s="139"/>
      <c r="IK73" s="93"/>
      <c r="IL73" s="93"/>
      <c r="IM73" s="95"/>
      <c r="IN73" s="140"/>
      <c r="IO73" s="58"/>
      <c r="IP73" s="120" t="s">
        <v>363</v>
      </c>
      <c r="IQ73" s="119">
        <f>SUMIF(IK43:IK62,"Membros_Superiores",IN43:IN62)</f>
        <v>0</v>
      </c>
      <c r="IR73" s="119">
        <f>SUMPRODUCT((IN43:IN62)*(IO43:IO62)*(IK43:IK62="Membros_Superiores"))</f>
        <v>0</v>
      </c>
      <c r="IS73" s="381" t="str">
        <f>IFERROR((IR73*100)/IN65,"")</f>
        <v/>
      </c>
      <c r="IT73" s="384">
        <f>SUMIF(IK43:IK62,"Membros_Superiores",IT43:IT62)</f>
        <v>0</v>
      </c>
      <c r="IU73" s="149"/>
      <c r="IV73" s="58"/>
      <c r="IW73" s="58"/>
      <c r="IX73" s="58"/>
      <c r="IY73" s="139"/>
      <c r="IZ73" s="93"/>
      <c r="JA73" s="93"/>
      <c r="JB73" s="95"/>
      <c r="JC73" s="140"/>
      <c r="JD73" s="58"/>
      <c r="JE73" s="120" t="s">
        <v>363</v>
      </c>
      <c r="JF73" s="119">
        <f>SUMIF(IZ43:IZ62,"Membros_Superiores",JC43:JC62)</f>
        <v>0</v>
      </c>
      <c r="JG73" s="119">
        <f>SUMPRODUCT((JC43:JC62)*(JD43:JD62)*(IZ43:IZ62="Membros_Superiores"))</f>
        <v>0</v>
      </c>
      <c r="JH73" s="381" t="str">
        <f>IFERROR((JG73*100)/JC65,"")</f>
        <v/>
      </c>
      <c r="JI73" s="384">
        <f>SUMIF(IZ43:IZ62,"Membros_Superiores",JI43:JI62)</f>
        <v>0</v>
      </c>
      <c r="JJ73" s="149"/>
      <c r="JK73" s="58"/>
      <c r="JL73" s="58"/>
      <c r="JM73" s="58"/>
      <c r="JN73" s="139"/>
      <c r="JO73" s="93"/>
      <c r="JP73" s="93"/>
      <c r="JQ73" s="95"/>
      <c r="JR73" s="140"/>
      <c r="JS73" s="58"/>
      <c r="JT73" s="120" t="s">
        <v>363</v>
      </c>
      <c r="JU73" s="119">
        <f>SUMIF(JO43:JO62,"Membros_Superiores",JR43:JR62)</f>
        <v>0</v>
      </c>
      <c r="JV73" s="119">
        <f>SUMPRODUCT((JR43:JR62)*(JS43:JS62)*(JO43:JO62="Membros_Superiores"))</f>
        <v>0</v>
      </c>
      <c r="JW73" s="381" t="str">
        <f>IFERROR((JV73*100)/JR65,"")</f>
        <v/>
      </c>
      <c r="JX73" s="384">
        <f>SUMIF(JO43:JO62,"Membros_Superiores",JX43:JX62)</f>
        <v>0</v>
      </c>
      <c r="JY73" s="149"/>
      <c r="JZ73" s="58"/>
      <c r="KA73" s="58"/>
      <c r="KB73" s="58"/>
      <c r="KC73" s="139"/>
      <c r="KD73" s="93"/>
      <c r="KE73" s="93"/>
      <c r="KF73" s="95"/>
      <c r="KG73" s="140"/>
      <c r="KH73" s="58"/>
      <c r="KI73" s="120" t="s">
        <v>363</v>
      </c>
      <c r="KJ73" s="119">
        <f>SUMIF(KD43:KD62,"Membros_Superiores",KG43:KG62)</f>
        <v>0</v>
      </c>
      <c r="KK73" s="119">
        <f>SUMPRODUCT((KG43:KG62)*(KH43:KH62)*(KD43:KD62="Membros_Superiores"))</f>
        <v>0</v>
      </c>
      <c r="KL73" s="381" t="str">
        <f>IFERROR((KK73*100)/KG65,"")</f>
        <v/>
      </c>
      <c r="KM73" s="384">
        <f>SUMIF(KD43:KD62,"Membros_Superiores",KM43:KM62)</f>
        <v>0</v>
      </c>
      <c r="KN73" s="149"/>
      <c r="KO73" s="58"/>
      <c r="KP73" s="58"/>
      <c r="KQ73" s="58"/>
      <c r="KR73" s="139"/>
      <c r="KS73" s="93"/>
      <c r="KT73" s="93"/>
      <c r="KU73" s="95"/>
      <c r="KV73" s="140"/>
      <c r="KW73" s="58"/>
      <c r="KX73" s="120" t="s">
        <v>363</v>
      </c>
      <c r="KY73" s="119">
        <f>SUMIF(KS43:KS62,"Membros_Superiores",KV43:KV62)</f>
        <v>0</v>
      </c>
      <c r="KZ73" s="119">
        <f>SUMPRODUCT((KV43:KV62)*(KW43:KW62)*(KS43:KS62="Membros_Superiores"))</f>
        <v>0</v>
      </c>
      <c r="LA73" s="381" t="str">
        <f>IFERROR((KZ73*100)/KV65,"")</f>
        <v/>
      </c>
      <c r="LB73" s="384">
        <f>SUMIF(KS43:KS62,"Membros_Superiores",LB43:LB62)</f>
        <v>0</v>
      </c>
      <c r="LC73" s="149"/>
      <c r="LD73" s="347"/>
      <c r="LE73" s="58"/>
      <c r="LF73" s="58"/>
      <c r="LG73" s="139"/>
      <c r="LH73" s="93"/>
      <c r="LI73" s="93"/>
      <c r="LJ73" s="95"/>
      <c r="LK73" s="140"/>
      <c r="LL73" s="58"/>
      <c r="LM73" s="120" t="s">
        <v>363</v>
      </c>
      <c r="LN73" s="119">
        <f>SUMIF(LH43:LH62,"Membros_Superiores",LK43:LK62)</f>
        <v>0</v>
      </c>
      <c r="LO73" s="119">
        <f>SUMPRODUCT((LK43:LK62)*(LL43:LL62)*(LH43:LH62="Membros_Superiores"))</f>
        <v>0</v>
      </c>
      <c r="LP73" s="381" t="str">
        <f>IFERROR((LO73*100)/LK65,"")</f>
        <v/>
      </c>
      <c r="LQ73" s="384">
        <f>SUMIF(LH43:LH62,"Membros_Superiores",LQ43:LQ62)</f>
        <v>0</v>
      </c>
      <c r="LR73" s="149"/>
      <c r="LS73" s="347"/>
      <c r="LT73" s="58"/>
      <c r="LU73" s="58"/>
      <c r="LV73" s="139"/>
      <c r="LW73" s="93"/>
      <c r="LX73" s="93"/>
      <c r="LY73" s="95"/>
      <c r="LZ73" s="140"/>
      <c r="MA73" s="58"/>
      <c r="MB73" s="120" t="s">
        <v>363</v>
      </c>
      <c r="MC73" s="119">
        <f>SUMIF(LW43:LW62,"Membros_Superiores",LZ43:LZ62)</f>
        <v>0</v>
      </c>
      <c r="MD73" s="119">
        <f>SUMPRODUCT((LZ43:LZ62)*(MA43:MA62)*(LW43:LW62="Membros_Superiores"))</f>
        <v>0</v>
      </c>
      <c r="ME73" s="381" t="str">
        <f>IFERROR((MD73*100)/LZ65,"")</f>
        <v/>
      </c>
      <c r="MF73" s="384">
        <f>SUMIF(LW43:LW62,"Membros_Superiores",MF43:MF62)</f>
        <v>0</v>
      </c>
      <c r="MG73" s="149"/>
      <c r="MH73" s="347"/>
      <c r="MI73" s="58"/>
      <c r="MJ73" s="58"/>
      <c r="MK73" s="530"/>
      <c r="ML73" s="531"/>
      <c r="MM73" s="531"/>
      <c r="MN73" s="532"/>
      <c r="MO73" s="533"/>
      <c r="MP73" s="514"/>
      <c r="MQ73" s="525" t="s">
        <v>363</v>
      </c>
      <c r="MR73" s="526">
        <v>0</v>
      </c>
      <c r="MS73" s="526">
        <v>0</v>
      </c>
      <c r="MT73" s="527"/>
      <c r="MU73" s="528">
        <v>0</v>
      </c>
      <c r="MV73" s="529"/>
      <c r="MW73" s="347"/>
    </row>
    <row r="74" spans="1:361">
      <c r="A74" s="347"/>
      <c r="B74" s="58"/>
      <c r="C74" s="58"/>
      <c r="D74" s="139"/>
      <c r="E74" s="93"/>
      <c r="F74" s="93"/>
      <c r="G74" s="95"/>
      <c r="H74" s="140"/>
      <c r="I74" s="58"/>
      <c r="J74" s="120" t="s">
        <v>360</v>
      </c>
      <c r="K74" s="119">
        <f>SUMIF(E43:E62,"Tronco",H43:H62)</f>
        <v>0</v>
      </c>
      <c r="L74" s="119">
        <f>SUMPRODUCT((H43:H62)*(I43:I62)*(E43:E62="Tronco"))</f>
        <v>0</v>
      </c>
      <c r="M74" s="381" t="str">
        <f>IFERROR((L74*100)/H65,"")</f>
        <v/>
      </c>
      <c r="N74" s="384">
        <f>SUMIF(E43:E62,"Tronco",N43:N62)</f>
        <v>0</v>
      </c>
      <c r="O74" s="149"/>
      <c r="P74" s="347"/>
      <c r="Q74" s="58"/>
      <c r="R74" s="58"/>
      <c r="S74" s="139"/>
      <c r="T74" s="93"/>
      <c r="U74" s="93"/>
      <c r="V74" s="95"/>
      <c r="W74" s="140"/>
      <c r="X74" s="58"/>
      <c r="Y74" s="120" t="s">
        <v>360</v>
      </c>
      <c r="Z74" s="119">
        <f>SUMIF(T43:T62,"Tronco",W43:W62)</f>
        <v>0</v>
      </c>
      <c r="AA74" s="119">
        <f>SUMPRODUCT((W43:W62)*(X43:X62)*(T43:T62="Tronco"))</f>
        <v>0</v>
      </c>
      <c r="AB74" s="381" t="str">
        <f>IFERROR((AA74*100)/W65,"")</f>
        <v/>
      </c>
      <c r="AC74" s="384">
        <f>SUMIF(T43:T62,"Tronco",AC43:AC62)</f>
        <v>0</v>
      </c>
      <c r="AD74" s="149"/>
      <c r="AE74" s="58"/>
      <c r="AF74" s="58"/>
      <c r="AG74" s="58"/>
      <c r="AH74" s="139"/>
      <c r="AI74" s="93"/>
      <c r="AJ74" s="93"/>
      <c r="AK74" s="95"/>
      <c r="AL74" s="140"/>
      <c r="AM74" s="58"/>
      <c r="AN74" s="120" t="s">
        <v>360</v>
      </c>
      <c r="AO74" s="119">
        <f>SUMIF(AI43:AI62,"Tronco",AL43:AL62)</f>
        <v>0</v>
      </c>
      <c r="AP74" s="119">
        <f>SUMPRODUCT((AL43:AL62)*(AM43:AM62)*(AI43:AI62="Tronco"))</f>
        <v>0</v>
      </c>
      <c r="AQ74" s="381" t="str">
        <f>IFERROR((AP74*100)/AL65,"")</f>
        <v/>
      </c>
      <c r="AR74" s="384">
        <f>SUMIF(AI43:AI62,"Tronco",AR43:AR62)</f>
        <v>0</v>
      </c>
      <c r="AS74" s="149"/>
      <c r="AT74" s="58"/>
      <c r="AU74" s="58"/>
      <c r="AV74" s="58"/>
      <c r="AW74" s="139"/>
      <c r="AX74" s="93"/>
      <c r="AY74" s="93"/>
      <c r="AZ74" s="95"/>
      <c r="BA74" s="140"/>
      <c r="BB74" s="58"/>
      <c r="BC74" s="120" t="s">
        <v>360</v>
      </c>
      <c r="BD74" s="119">
        <f>SUMIF(AX43:AX62,"Tronco",BA43:BA62)</f>
        <v>0</v>
      </c>
      <c r="BE74" s="119">
        <f>SUMPRODUCT((BA43:BA62)*(BB43:BB62)*(AX43:AX62="Tronco"))</f>
        <v>0</v>
      </c>
      <c r="BF74" s="381" t="str">
        <f>IFERROR((BE74*100)/BA65,"")</f>
        <v/>
      </c>
      <c r="BG74" s="384">
        <f>SUMIF(AX43:AX62,"Tronco",BG43:BG62)</f>
        <v>0</v>
      </c>
      <c r="BH74" s="149"/>
      <c r="BI74" s="58"/>
      <c r="BJ74" s="58"/>
      <c r="BK74" s="58"/>
      <c r="BL74" s="139"/>
      <c r="BM74" s="93"/>
      <c r="BN74" s="93"/>
      <c r="BO74" s="95"/>
      <c r="BP74" s="140"/>
      <c r="BQ74" s="58"/>
      <c r="BR74" s="120" t="s">
        <v>360</v>
      </c>
      <c r="BS74" s="119">
        <f>SUMIF(BM43:BM62,"Tronco",BP43:BP62)</f>
        <v>0</v>
      </c>
      <c r="BT74" s="119">
        <f>SUMPRODUCT((BP43:BP62)*(BQ43:BQ62)*(BM43:BM62="Tronco"))</f>
        <v>0</v>
      </c>
      <c r="BU74" s="381" t="str">
        <f>IFERROR((BT74*100)/BP65,"")</f>
        <v/>
      </c>
      <c r="BV74" s="384">
        <f>SUMIF(BM43:BM62,"Tronco",BV43:BV62)</f>
        <v>0</v>
      </c>
      <c r="BW74" s="149"/>
      <c r="BX74" s="58"/>
      <c r="BY74" s="58"/>
      <c r="BZ74" s="58"/>
      <c r="CA74" s="139"/>
      <c r="CB74" s="93"/>
      <c r="CC74" s="93"/>
      <c r="CD74" s="95"/>
      <c r="CE74" s="140"/>
      <c r="CF74" s="58"/>
      <c r="CG74" s="120" t="s">
        <v>360</v>
      </c>
      <c r="CH74" s="119">
        <f>SUMIF(CB43:CB62,"Tronco",CE43:CE62)</f>
        <v>0</v>
      </c>
      <c r="CI74" s="119">
        <f>SUMPRODUCT((CE43:CE62)*(CF43:CF62)*(CB43:CB62="Tronco"))</f>
        <v>0</v>
      </c>
      <c r="CJ74" s="381" t="str">
        <f>IFERROR((CI74*100)/CE65,"")</f>
        <v/>
      </c>
      <c r="CK74" s="384">
        <f>SUMIF(CB43:CB62,"Tronco",CK43:CK62)</f>
        <v>0</v>
      </c>
      <c r="CL74" s="149"/>
      <c r="CM74" s="58"/>
      <c r="CN74" s="58"/>
      <c r="CO74" s="58"/>
      <c r="CP74" s="139"/>
      <c r="CQ74" s="93"/>
      <c r="CR74" s="93"/>
      <c r="CS74" s="95"/>
      <c r="CT74" s="140"/>
      <c r="CU74" s="58"/>
      <c r="CV74" s="120" t="s">
        <v>360</v>
      </c>
      <c r="CW74" s="119">
        <f>SUMIF(CQ43:CQ62,"Tronco",CT43:CT62)</f>
        <v>0</v>
      </c>
      <c r="CX74" s="119">
        <f>SUMPRODUCT((CT43:CT62)*(CU43:CU62)*(CQ43:CQ62="Tronco"))</f>
        <v>0</v>
      </c>
      <c r="CY74" s="381" t="str">
        <f>IFERROR((CX74*100)/CT65,"")</f>
        <v/>
      </c>
      <c r="CZ74" s="384">
        <f>SUMIF(CQ43:CQ62,"Tronco",CZ43:CZ62)</f>
        <v>0</v>
      </c>
      <c r="DA74" s="149"/>
      <c r="DB74" s="58"/>
      <c r="DC74" s="58"/>
      <c r="DD74" s="58"/>
      <c r="DE74" s="139"/>
      <c r="DF74" s="93"/>
      <c r="DG74" s="93"/>
      <c r="DH74" s="95"/>
      <c r="DI74" s="140"/>
      <c r="DJ74" s="58"/>
      <c r="DK74" s="120" t="s">
        <v>360</v>
      </c>
      <c r="DL74" s="119">
        <f>SUMIF(DF43:DF62,"Tronco",DI43:DI62)</f>
        <v>0</v>
      </c>
      <c r="DM74" s="119">
        <f>SUMPRODUCT((DI43:DI62)*(DJ43:DJ62)*(DF43:DF62="Tronco"))</f>
        <v>0</v>
      </c>
      <c r="DN74" s="381" t="str">
        <f>IFERROR((DM74*100)/DI65,"")</f>
        <v/>
      </c>
      <c r="DO74" s="384">
        <f>SUMIF(DF43:DF62,"Tronco",DO43:DO62)</f>
        <v>0</v>
      </c>
      <c r="DP74" s="149"/>
      <c r="DQ74" s="58"/>
      <c r="DR74" s="58"/>
      <c r="DS74" s="58"/>
      <c r="DT74" s="139"/>
      <c r="DU74" s="93"/>
      <c r="DV74" s="93"/>
      <c r="DW74" s="95"/>
      <c r="DX74" s="140"/>
      <c r="DY74" s="58"/>
      <c r="DZ74" s="120" t="s">
        <v>360</v>
      </c>
      <c r="EA74" s="119">
        <f>SUMIF(DU43:DU62,"Tronco",DX43:DX62)</f>
        <v>0</v>
      </c>
      <c r="EB74" s="119">
        <f>SUMPRODUCT((DX43:DX62)*(DY43:DY62)*(DU43:DU62="Tronco"))</f>
        <v>0</v>
      </c>
      <c r="EC74" s="381" t="str">
        <f>IFERROR((EB74*100)/DX65,"")</f>
        <v/>
      </c>
      <c r="ED74" s="384">
        <f>SUMIF(DU43:DU62,"Tronco",ED43:ED62)</f>
        <v>0</v>
      </c>
      <c r="EE74" s="149"/>
      <c r="EF74" s="58"/>
      <c r="EG74" s="58"/>
      <c r="EH74" s="58"/>
      <c r="EI74" s="139"/>
      <c r="EJ74" s="93"/>
      <c r="EK74" s="93"/>
      <c r="EL74" s="95"/>
      <c r="EM74" s="140"/>
      <c r="EN74" s="58"/>
      <c r="EO74" s="120" t="s">
        <v>360</v>
      </c>
      <c r="EP74" s="119">
        <f>SUMIF(EJ43:EJ62,"Tronco",EM43:EM62)</f>
        <v>0</v>
      </c>
      <c r="EQ74" s="119">
        <f>SUMPRODUCT((EM43:EM62)*(EN43:EN62)*(EJ43:EJ62="Tronco"))</f>
        <v>0</v>
      </c>
      <c r="ER74" s="381" t="str">
        <f>IFERROR((EQ74*100)/EM65,"")</f>
        <v/>
      </c>
      <c r="ES74" s="384">
        <f>SUMIF(EJ43:EJ62,"Tronco",ES43:ES62)</f>
        <v>0</v>
      </c>
      <c r="ET74" s="149"/>
      <c r="EU74" s="58"/>
      <c r="EV74" s="58"/>
      <c r="EW74" s="58"/>
      <c r="EX74" s="139"/>
      <c r="EY74" s="93"/>
      <c r="EZ74" s="93"/>
      <c r="FA74" s="95"/>
      <c r="FB74" s="140"/>
      <c r="FC74" s="58"/>
      <c r="FD74" s="120" t="s">
        <v>360</v>
      </c>
      <c r="FE74" s="119">
        <f>SUMIF(EY43:EY62,"Tronco",FB43:FB62)</f>
        <v>0</v>
      </c>
      <c r="FF74" s="119">
        <f>SUMPRODUCT((FB43:FB62)*(FC43:FC62)*(EY43:EY62="Tronco"))</f>
        <v>0</v>
      </c>
      <c r="FG74" s="381" t="str">
        <f>IFERROR((FF74*100)/FB65,"")</f>
        <v/>
      </c>
      <c r="FH74" s="384">
        <f>SUMIF(EY43:EY62,"Tronco",FH43:FH62)</f>
        <v>0</v>
      </c>
      <c r="FI74" s="149"/>
      <c r="FJ74" s="58"/>
      <c r="FK74" s="58"/>
      <c r="FL74" s="58"/>
      <c r="FM74" s="139"/>
      <c r="FN74" s="93"/>
      <c r="FO74" s="93"/>
      <c r="FP74" s="95"/>
      <c r="FQ74" s="140"/>
      <c r="FR74" s="58"/>
      <c r="FS74" s="120" t="s">
        <v>360</v>
      </c>
      <c r="FT74" s="119">
        <f>SUMIF(FN43:FN62,"Tronco",FQ43:FQ62)</f>
        <v>0</v>
      </c>
      <c r="FU74" s="119">
        <f>SUMPRODUCT((FQ43:FQ62)*(FR43:FR62)*(FN43:FN62="Tronco"))</f>
        <v>0</v>
      </c>
      <c r="FV74" s="381" t="str">
        <f>IFERROR((FU74*100)/FQ65,"")</f>
        <v/>
      </c>
      <c r="FW74" s="384">
        <f>SUMIF(FN43:FN62,"Tronco",FW43:FW62)</f>
        <v>0</v>
      </c>
      <c r="FX74" s="149"/>
      <c r="FY74" s="58"/>
      <c r="FZ74" s="58"/>
      <c r="GA74" s="58"/>
      <c r="GB74" s="139"/>
      <c r="GC74" s="93"/>
      <c r="GD74" s="93"/>
      <c r="GE74" s="95"/>
      <c r="GF74" s="140"/>
      <c r="GG74" s="58"/>
      <c r="GH74" s="120" t="s">
        <v>360</v>
      </c>
      <c r="GI74" s="119">
        <f>SUMIF(GC43:GC62,"Tronco",GF43:GF62)</f>
        <v>0</v>
      </c>
      <c r="GJ74" s="119">
        <f>SUMPRODUCT((GF43:GF62)*(GG43:GG62)*(GC43:GC62="Tronco"))</f>
        <v>0</v>
      </c>
      <c r="GK74" s="381" t="str">
        <f>IFERROR((GJ74*100)/GF65,"")</f>
        <v/>
      </c>
      <c r="GL74" s="384">
        <f>SUMIF(GC43:GC62,"Tronco",GL43:GL62)</f>
        <v>0</v>
      </c>
      <c r="GM74" s="149"/>
      <c r="GN74" s="58"/>
      <c r="GO74" s="58"/>
      <c r="GP74" s="58"/>
      <c r="GQ74" s="139"/>
      <c r="GR74" s="93"/>
      <c r="GS74" s="93"/>
      <c r="GT74" s="95"/>
      <c r="GU74" s="140"/>
      <c r="GV74" s="58"/>
      <c r="GW74" s="120" t="s">
        <v>360</v>
      </c>
      <c r="GX74" s="119">
        <f>SUMIF(GR43:GR62,"Tronco",GU43:GU62)</f>
        <v>0</v>
      </c>
      <c r="GY74" s="119">
        <f>SUMPRODUCT((GU43:GU62)*(GV43:GV62)*(GR43:GR62="Tronco"))</f>
        <v>0</v>
      </c>
      <c r="GZ74" s="381" t="str">
        <f>IFERROR((GY74*100)/GU65,"")</f>
        <v/>
      </c>
      <c r="HA74" s="384">
        <f>SUMIF(GR43:GR62,"Tronco",HA43:HA62)</f>
        <v>0</v>
      </c>
      <c r="HB74" s="149"/>
      <c r="HC74" s="58"/>
      <c r="HD74" s="58"/>
      <c r="HE74" s="58"/>
      <c r="HF74" s="139"/>
      <c r="HG74" s="93"/>
      <c r="HH74" s="93"/>
      <c r="HI74" s="95"/>
      <c r="HJ74" s="140"/>
      <c r="HK74" s="58"/>
      <c r="HL74" s="120" t="s">
        <v>360</v>
      </c>
      <c r="HM74" s="119">
        <f>SUMIF(HG43:HG62,"Tronco",HJ43:HJ62)</f>
        <v>0</v>
      </c>
      <c r="HN74" s="119">
        <f>SUMPRODUCT((HJ43:HJ62)*(HK43:HK62)*(HG43:HG62="Tronco"))</f>
        <v>0</v>
      </c>
      <c r="HO74" s="381" t="str">
        <f>IFERROR((HN74*100)/HJ65,"")</f>
        <v/>
      </c>
      <c r="HP74" s="384">
        <f>SUMIF(HG43:HG62,"Tronco",HP43:HP62)</f>
        <v>0</v>
      </c>
      <c r="HQ74" s="149"/>
      <c r="HR74" s="58"/>
      <c r="HS74" s="58"/>
      <c r="HT74" s="58"/>
      <c r="HU74" s="139"/>
      <c r="HV74" s="93"/>
      <c r="HW74" s="93"/>
      <c r="HX74" s="95"/>
      <c r="HY74" s="140"/>
      <c r="HZ74" s="58"/>
      <c r="IA74" s="120" t="s">
        <v>360</v>
      </c>
      <c r="IB74" s="119">
        <f>SUMIF(HV43:HV62,"Tronco",HY43:HY62)</f>
        <v>0</v>
      </c>
      <c r="IC74" s="119">
        <f>SUMPRODUCT((HY43:HY62)*(HZ43:HZ62)*(HV43:HV62="Tronco"))</f>
        <v>0</v>
      </c>
      <c r="ID74" s="381" t="str">
        <f>IFERROR((IC74*100)/HY65,"")</f>
        <v/>
      </c>
      <c r="IE74" s="384">
        <f>SUMIF(HV43:HV62,"Tronco",IE43:IE62)</f>
        <v>0</v>
      </c>
      <c r="IF74" s="149"/>
      <c r="IG74" s="58"/>
      <c r="IH74" s="58"/>
      <c r="II74" s="58"/>
      <c r="IJ74" s="139"/>
      <c r="IK74" s="93"/>
      <c r="IL74" s="93"/>
      <c r="IM74" s="95"/>
      <c r="IN74" s="140"/>
      <c r="IO74" s="58"/>
      <c r="IP74" s="120" t="s">
        <v>360</v>
      </c>
      <c r="IQ74" s="119">
        <f>SUMIF(IK43:IK62,"Tronco",IN43:IN62)</f>
        <v>0</v>
      </c>
      <c r="IR74" s="119">
        <f>SUMPRODUCT((IN43:IN62)*(IO43:IO62)*(IK43:IK62="Tronco"))</f>
        <v>0</v>
      </c>
      <c r="IS74" s="381" t="str">
        <f>IFERROR((IR74*100)/IN65,"")</f>
        <v/>
      </c>
      <c r="IT74" s="384">
        <f>SUMIF(IK43:IK62,"Tronco",IT43:IT62)</f>
        <v>0</v>
      </c>
      <c r="IU74" s="149"/>
      <c r="IV74" s="58"/>
      <c r="IW74" s="58"/>
      <c r="IX74" s="58"/>
      <c r="IY74" s="139"/>
      <c r="IZ74" s="93"/>
      <c r="JA74" s="93"/>
      <c r="JB74" s="95"/>
      <c r="JC74" s="140"/>
      <c r="JD74" s="58"/>
      <c r="JE74" s="120" t="s">
        <v>360</v>
      </c>
      <c r="JF74" s="119">
        <f>SUMIF(IZ43:IZ62,"Tronco",JC43:JC62)</f>
        <v>0</v>
      </c>
      <c r="JG74" s="119">
        <f>SUMPRODUCT((JC43:JC62)*(JD43:JD62)*(IZ43:IZ62="Tronco"))</f>
        <v>0</v>
      </c>
      <c r="JH74" s="381" t="str">
        <f>IFERROR((JG74*100)/JC65,"")</f>
        <v/>
      </c>
      <c r="JI74" s="384">
        <f>SUMIF(IZ43:IZ62,"Tronco",JI43:JI62)</f>
        <v>0</v>
      </c>
      <c r="JJ74" s="149"/>
      <c r="JK74" s="58"/>
      <c r="JL74" s="58"/>
      <c r="JM74" s="58"/>
      <c r="JN74" s="139"/>
      <c r="JO74" s="93"/>
      <c r="JP74" s="93"/>
      <c r="JQ74" s="95"/>
      <c r="JR74" s="140"/>
      <c r="JS74" s="58"/>
      <c r="JT74" s="120" t="s">
        <v>360</v>
      </c>
      <c r="JU74" s="119">
        <f>SUMIF(JO43:JO62,"Tronco",JR43:JR62)</f>
        <v>0</v>
      </c>
      <c r="JV74" s="119">
        <f>SUMPRODUCT((JR43:JR62)*(JS43:JS62)*(JO43:JO62="Tronco"))</f>
        <v>0</v>
      </c>
      <c r="JW74" s="381" t="str">
        <f>IFERROR((JV74*100)/JR65,"")</f>
        <v/>
      </c>
      <c r="JX74" s="384">
        <f>SUMIF(JO43:JO62,"Tronco",JX43:JX62)</f>
        <v>0</v>
      </c>
      <c r="JY74" s="149"/>
      <c r="JZ74" s="58"/>
      <c r="KA74" s="58"/>
      <c r="KB74" s="58"/>
      <c r="KC74" s="139"/>
      <c r="KD74" s="93"/>
      <c r="KE74" s="93"/>
      <c r="KF74" s="95"/>
      <c r="KG74" s="140"/>
      <c r="KH74" s="58"/>
      <c r="KI74" s="120" t="s">
        <v>360</v>
      </c>
      <c r="KJ74" s="119">
        <f>SUMIF(KD43:KD62,"Tronco",KG43:KG62)</f>
        <v>0</v>
      </c>
      <c r="KK74" s="119">
        <f>SUMPRODUCT((KG43:KG62)*(KH43:KH62)*(KD43:KD62="Tronco"))</f>
        <v>0</v>
      </c>
      <c r="KL74" s="381" t="str">
        <f>IFERROR((KK74*100)/KG65,"")</f>
        <v/>
      </c>
      <c r="KM74" s="384">
        <f>SUMIF(KD43:KD62,"Tronco",KM43:KM62)</f>
        <v>0</v>
      </c>
      <c r="KN74" s="149"/>
      <c r="KO74" s="58"/>
      <c r="KP74" s="58"/>
      <c r="KQ74" s="58"/>
      <c r="KR74" s="139"/>
      <c r="KS74" s="93"/>
      <c r="KT74" s="93"/>
      <c r="KU74" s="95"/>
      <c r="KV74" s="140"/>
      <c r="KW74" s="58"/>
      <c r="KX74" s="120" t="s">
        <v>360</v>
      </c>
      <c r="KY74" s="119">
        <f>SUMIF(KS43:KS62,"Tronco",KV43:KV62)</f>
        <v>0</v>
      </c>
      <c r="KZ74" s="119">
        <f>SUMPRODUCT((KV43:KV62)*(KW43:KW62)*(KS43:KS62="Tronco"))</f>
        <v>0</v>
      </c>
      <c r="LA74" s="381" t="str">
        <f>IFERROR((KZ74*100)/KV65,"")</f>
        <v/>
      </c>
      <c r="LB74" s="384">
        <f>SUMIF(KS43:KS62,"Tronco",LB43:LB62)</f>
        <v>0</v>
      </c>
      <c r="LC74" s="149"/>
      <c r="LD74" s="347"/>
      <c r="LE74" s="58"/>
      <c r="LF74" s="58"/>
      <c r="LG74" s="139"/>
      <c r="LH74" s="93"/>
      <c r="LI74" s="93"/>
      <c r="LJ74" s="95"/>
      <c r="LK74" s="140"/>
      <c r="LL74" s="58"/>
      <c r="LM74" s="120" t="s">
        <v>360</v>
      </c>
      <c r="LN74" s="119">
        <f>SUMIF(LH43:LH62,"Tronco",LK43:LK62)</f>
        <v>0</v>
      </c>
      <c r="LO74" s="119">
        <f>SUMPRODUCT((LK43:LK62)*(LL43:LL62)*(LH43:LH62="Tronco"))</f>
        <v>0</v>
      </c>
      <c r="LP74" s="381" t="str">
        <f>IFERROR((LO74*100)/LK65,"")</f>
        <v/>
      </c>
      <c r="LQ74" s="384">
        <f>SUMIF(LH43:LH62,"Tronco",LQ43:LQ62)</f>
        <v>0</v>
      </c>
      <c r="LR74" s="149"/>
      <c r="LS74" s="347"/>
      <c r="LT74" s="58"/>
      <c r="LU74" s="58"/>
      <c r="LV74" s="139"/>
      <c r="LW74" s="93"/>
      <c r="LX74" s="93"/>
      <c r="LY74" s="95"/>
      <c r="LZ74" s="140"/>
      <c r="MA74" s="58"/>
      <c r="MB74" s="120" t="s">
        <v>360</v>
      </c>
      <c r="MC74" s="119">
        <f>SUMIF(LW43:LW62,"Tronco",LZ43:LZ62)</f>
        <v>0</v>
      </c>
      <c r="MD74" s="119">
        <f>SUMPRODUCT((LZ43:LZ62)*(MA43:MA62)*(LW43:LW62="Tronco"))</f>
        <v>0</v>
      </c>
      <c r="ME74" s="381" t="str">
        <f>IFERROR((MD74*100)/LZ65,"")</f>
        <v/>
      </c>
      <c r="MF74" s="384">
        <f>SUMIF(LW43:LW62,"Tronco",MF43:MF62)</f>
        <v>0</v>
      </c>
      <c r="MG74" s="149"/>
      <c r="MH74" s="347"/>
      <c r="MI74" s="58"/>
      <c r="MJ74" s="58"/>
      <c r="MK74" s="530"/>
      <c r="ML74" s="531"/>
      <c r="MM74" s="531"/>
      <c r="MN74" s="532"/>
      <c r="MO74" s="533"/>
      <c r="MP74" s="514"/>
      <c r="MQ74" s="525" t="s">
        <v>360</v>
      </c>
      <c r="MR74" s="526">
        <v>0</v>
      </c>
      <c r="MS74" s="526">
        <v>0</v>
      </c>
      <c r="MT74" s="527"/>
      <c r="MU74" s="528">
        <v>0</v>
      </c>
      <c r="MV74" s="529"/>
      <c r="MW74" s="347"/>
    </row>
    <row r="75" spans="1:361">
      <c r="A75" s="347"/>
      <c r="B75" s="58"/>
      <c r="C75" s="58"/>
      <c r="D75" s="139"/>
      <c r="E75" s="93"/>
      <c r="F75" s="93"/>
      <c r="G75" s="95"/>
      <c r="H75" s="140"/>
      <c r="I75" s="58"/>
      <c r="J75" s="120" t="s">
        <v>189</v>
      </c>
      <c r="K75" s="119">
        <f>SUMIF(D43:D62,"LPO",H43:H62)</f>
        <v>0</v>
      </c>
      <c r="L75" s="119">
        <f>SUMPRODUCT((H43:H62)*(I43:I62)*(E43:E62="LPO"))</f>
        <v>0</v>
      </c>
      <c r="M75" s="381" t="str">
        <f>IFERROR((L75*100)/H65,"")</f>
        <v/>
      </c>
      <c r="N75" s="384">
        <f>SUMIF(E43:E62,"LPO",N43:N62)</f>
        <v>0</v>
      </c>
      <c r="O75" s="149"/>
      <c r="P75" s="347"/>
      <c r="Q75" s="58"/>
      <c r="R75" s="58"/>
      <c r="S75" s="139"/>
      <c r="T75" s="93"/>
      <c r="U75" s="93"/>
      <c r="V75" s="95"/>
      <c r="W75" s="140"/>
      <c r="X75" s="58"/>
      <c r="Y75" s="120" t="s">
        <v>189</v>
      </c>
      <c r="Z75" s="119">
        <f>SUMIF(S43:S62,"LPO",W43:W62)</f>
        <v>0</v>
      </c>
      <c r="AA75" s="119">
        <f>SUMPRODUCT((W43:W62)*(X43:X62)*(T43:T62="LPO"))</f>
        <v>0</v>
      </c>
      <c r="AB75" s="381" t="str">
        <f>IFERROR((AA75*100)/W65,"")</f>
        <v/>
      </c>
      <c r="AC75" s="384">
        <f>SUMIF(T43:T62,"LPO",AC43:AC62)</f>
        <v>0</v>
      </c>
      <c r="AD75" s="149"/>
      <c r="AE75" s="58"/>
      <c r="AF75" s="58"/>
      <c r="AG75" s="58"/>
      <c r="AH75" s="139"/>
      <c r="AI75" s="93"/>
      <c r="AJ75" s="93"/>
      <c r="AK75" s="95"/>
      <c r="AL75" s="140"/>
      <c r="AM75" s="58"/>
      <c r="AN75" s="120" t="s">
        <v>189</v>
      </c>
      <c r="AO75" s="119">
        <f>SUMIF(AH43:AH62,"LPO",AL43:AL62)</f>
        <v>0</v>
      </c>
      <c r="AP75" s="119">
        <f>SUMPRODUCT((AL43:AL62)*(AM43:AM62)*(AI43:AI62="LPO"))</f>
        <v>0</v>
      </c>
      <c r="AQ75" s="381" t="str">
        <f>IFERROR((AP75*100)/AL65,"")</f>
        <v/>
      </c>
      <c r="AR75" s="384">
        <f>SUMIF(AI43:AI62,"LPO",AR43:AR62)</f>
        <v>0</v>
      </c>
      <c r="AS75" s="149"/>
      <c r="AT75" s="58"/>
      <c r="AU75" s="58"/>
      <c r="AV75" s="58"/>
      <c r="AW75" s="139"/>
      <c r="AX75" s="93"/>
      <c r="AY75" s="93"/>
      <c r="AZ75" s="95"/>
      <c r="BA75" s="140"/>
      <c r="BB75" s="58"/>
      <c r="BC75" s="120" t="s">
        <v>189</v>
      </c>
      <c r="BD75" s="119">
        <f>SUMIF(AW43:AW62,"LPO",BA43:BA62)</f>
        <v>0</v>
      </c>
      <c r="BE75" s="119">
        <f>SUMPRODUCT((BA43:BA62)*(BB43:BB62)*(AX43:AX62="LPO"))</f>
        <v>0</v>
      </c>
      <c r="BF75" s="381" t="str">
        <f>IFERROR((BE75*100)/BA65,"")</f>
        <v/>
      </c>
      <c r="BG75" s="384">
        <f>SUMIF(AX43:AX62,"LPO",BG43:BG62)</f>
        <v>0</v>
      </c>
      <c r="BH75" s="149"/>
      <c r="BI75" s="58"/>
      <c r="BJ75" s="58"/>
      <c r="BK75" s="58"/>
      <c r="BL75" s="139"/>
      <c r="BM75" s="93"/>
      <c r="BN75" s="93"/>
      <c r="BO75" s="95"/>
      <c r="BP75" s="140"/>
      <c r="BQ75" s="58"/>
      <c r="BR75" s="120" t="s">
        <v>189</v>
      </c>
      <c r="BS75" s="119">
        <f>SUMIF(BL43:BL62,"LPO",BP43:BP62)</f>
        <v>0</v>
      </c>
      <c r="BT75" s="119">
        <f>SUMPRODUCT((BP43:BP62)*(BQ43:BQ62)*(BM43:BM62="LPO"))</f>
        <v>0</v>
      </c>
      <c r="BU75" s="381" t="str">
        <f>IFERROR((BT75*100)/BP65,"")</f>
        <v/>
      </c>
      <c r="BV75" s="384">
        <f>SUMIF(BM43:BM62,"LPO",BV43:BV62)</f>
        <v>0</v>
      </c>
      <c r="BW75" s="149"/>
      <c r="BX75" s="58"/>
      <c r="BY75" s="58"/>
      <c r="BZ75" s="58"/>
      <c r="CA75" s="139"/>
      <c r="CB75" s="93"/>
      <c r="CC75" s="93"/>
      <c r="CD75" s="95"/>
      <c r="CE75" s="140"/>
      <c r="CF75" s="58"/>
      <c r="CG75" s="120" t="s">
        <v>189</v>
      </c>
      <c r="CH75" s="119">
        <f>SUMIF(CA43:CA62,"LPO",CE43:CE62)</f>
        <v>0</v>
      </c>
      <c r="CI75" s="119">
        <f>SUMPRODUCT((CE43:CE62)*(CF43:CF62)*(CB43:CB62="LPO"))</f>
        <v>0</v>
      </c>
      <c r="CJ75" s="381" t="str">
        <f>IFERROR((CI75*100)/CE65,"")</f>
        <v/>
      </c>
      <c r="CK75" s="384">
        <f>SUMIF(CB43:CB62,"LPO",CK43:CK62)</f>
        <v>0</v>
      </c>
      <c r="CL75" s="149"/>
      <c r="CM75" s="58"/>
      <c r="CN75" s="58"/>
      <c r="CO75" s="58"/>
      <c r="CP75" s="139"/>
      <c r="CQ75" s="93"/>
      <c r="CR75" s="93"/>
      <c r="CS75" s="95"/>
      <c r="CT75" s="140"/>
      <c r="CU75" s="58"/>
      <c r="CV75" s="120" t="s">
        <v>189</v>
      </c>
      <c r="CW75" s="119">
        <f>SUMIF(CP43:CP62,"LPO",CT43:CT62)</f>
        <v>0</v>
      </c>
      <c r="CX75" s="119">
        <f>SUMPRODUCT((CT43:CT62)*(CU43:CU62)*(CQ43:CQ62="LPO"))</f>
        <v>0</v>
      </c>
      <c r="CY75" s="381" t="str">
        <f>IFERROR((CX75*100)/CT65,"")</f>
        <v/>
      </c>
      <c r="CZ75" s="384">
        <f>SUMIF(CQ43:CQ62,"LPO",CZ43:CZ62)</f>
        <v>0</v>
      </c>
      <c r="DA75" s="149"/>
      <c r="DB75" s="58"/>
      <c r="DC75" s="58"/>
      <c r="DD75" s="58"/>
      <c r="DE75" s="139"/>
      <c r="DF75" s="93"/>
      <c r="DG75" s="93"/>
      <c r="DH75" s="95"/>
      <c r="DI75" s="140"/>
      <c r="DJ75" s="58"/>
      <c r="DK75" s="120" t="s">
        <v>189</v>
      </c>
      <c r="DL75" s="119">
        <f>SUMIF(DE43:DE62,"LPO",DI43:DI62)</f>
        <v>0</v>
      </c>
      <c r="DM75" s="119">
        <f>SUMPRODUCT((DI43:DI62)*(DJ43:DJ62)*(DF43:DF62="LPO"))</f>
        <v>0</v>
      </c>
      <c r="DN75" s="381" t="str">
        <f>IFERROR((DM75*100)/DI65,"")</f>
        <v/>
      </c>
      <c r="DO75" s="384">
        <f>SUMIF(DF43:DF62,"LPO",DO43:DO62)</f>
        <v>0</v>
      </c>
      <c r="DP75" s="149"/>
      <c r="DQ75" s="58"/>
      <c r="DR75" s="58"/>
      <c r="DS75" s="58"/>
      <c r="DT75" s="139"/>
      <c r="DU75" s="93"/>
      <c r="DV75" s="93"/>
      <c r="DW75" s="95"/>
      <c r="DX75" s="140"/>
      <c r="DY75" s="58"/>
      <c r="DZ75" s="120" t="s">
        <v>189</v>
      </c>
      <c r="EA75" s="119">
        <f>SUMIF(DT43:DT62,"LPO",DX43:DX62)</f>
        <v>0</v>
      </c>
      <c r="EB75" s="119">
        <f>SUMPRODUCT((DX43:DX62)*(DY43:DY62)*(DU43:DU62="LPO"))</f>
        <v>0</v>
      </c>
      <c r="EC75" s="381" t="str">
        <f>IFERROR((EB75*100)/DX65,"")</f>
        <v/>
      </c>
      <c r="ED75" s="384">
        <f>SUMIF(DU43:DU62,"LPO",ED43:ED62)</f>
        <v>0</v>
      </c>
      <c r="EE75" s="149"/>
      <c r="EF75" s="58"/>
      <c r="EG75" s="58"/>
      <c r="EH75" s="58"/>
      <c r="EI75" s="139"/>
      <c r="EJ75" s="93"/>
      <c r="EK75" s="93"/>
      <c r="EL75" s="95"/>
      <c r="EM75" s="140"/>
      <c r="EN75" s="58"/>
      <c r="EO75" s="120" t="s">
        <v>189</v>
      </c>
      <c r="EP75" s="119">
        <f>SUMIF(EI43:EI62,"LPO",EM43:EM62)</f>
        <v>0</v>
      </c>
      <c r="EQ75" s="119">
        <f>SUMPRODUCT((EM43:EM62)*(EN43:EN62)*(EJ43:EJ62="LPO"))</f>
        <v>0</v>
      </c>
      <c r="ER75" s="381" t="str">
        <f>IFERROR((EQ75*100)/EM65,"")</f>
        <v/>
      </c>
      <c r="ES75" s="384">
        <f>SUMIF(EJ43:EJ62,"LPO",ES43:ES62)</f>
        <v>0</v>
      </c>
      <c r="ET75" s="149"/>
      <c r="EU75" s="58"/>
      <c r="EV75" s="58"/>
      <c r="EW75" s="58"/>
      <c r="EX75" s="139"/>
      <c r="EY75" s="93"/>
      <c r="EZ75" s="93"/>
      <c r="FA75" s="95"/>
      <c r="FB75" s="140"/>
      <c r="FC75" s="58"/>
      <c r="FD75" s="120" t="s">
        <v>189</v>
      </c>
      <c r="FE75" s="119">
        <f>SUMIF(EX43:EX62,"LPO",FB43:FB62)</f>
        <v>0</v>
      </c>
      <c r="FF75" s="119">
        <f>SUMPRODUCT((FB43:FB62)*(FC43:FC62)*(EY43:EY62="LPO"))</f>
        <v>0</v>
      </c>
      <c r="FG75" s="381" t="str">
        <f>IFERROR((FF75*100)/FB65,"")</f>
        <v/>
      </c>
      <c r="FH75" s="384">
        <f>SUMIF(EY43:EY62,"LPO",FH43:FH62)</f>
        <v>0</v>
      </c>
      <c r="FI75" s="149"/>
      <c r="FJ75" s="58"/>
      <c r="FK75" s="58"/>
      <c r="FL75" s="58"/>
      <c r="FM75" s="139"/>
      <c r="FN75" s="93"/>
      <c r="FO75" s="93"/>
      <c r="FP75" s="95"/>
      <c r="FQ75" s="140"/>
      <c r="FR75" s="58"/>
      <c r="FS75" s="120" t="s">
        <v>189</v>
      </c>
      <c r="FT75" s="119">
        <f>SUMIF(FM43:FM62,"LPO",FQ43:FQ62)</f>
        <v>0</v>
      </c>
      <c r="FU75" s="119">
        <f>SUMPRODUCT((FQ43:FQ62)*(FR43:FR62)*(FN43:FN62="LPO"))</f>
        <v>0</v>
      </c>
      <c r="FV75" s="381" t="str">
        <f>IFERROR((FU75*100)/FQ65,"")</f>
        <v/>
      </c>
      <c r="FW75" s="384">
        <f>SUMIF(FN43:FN62,"LPO",FW43:FW62)</f>
        <v>0</v>
      </c>
      <c r="FX75" s="149"/>
      <c r="FY75" s="58"/>
      <c r="FZ75" s="58"/>
      <c r="GA75" s="58"/>
      <c r="GB75" s="139"/>
      <c r="GC75" s="93"/>
      <c r="GD75" s="93"/>
      <c r="GE75" s="95"/>
      <c r="GF75" s="140"/>
      <c r="GG75" s="58"/>
      <c r="GH75" s="120" t="s">
        <v>189</v>
      </c>
      <c r="GI75" s="119">
        <f>SUMIF(GB43:GB62,"LPO",GF43:GF62)</f>
        <v>0</v>
      </c>
      <c r="GJ75" s="119">
        <f>SUMPRODUCT((GF43:GF62)*(GG43:GG62)*(GC43:GC62="LPO"))</f>
        <v>0</v>
      </c>
      <c r="GK75" s="381" t="str">
        <f>IFERROR((GJ75*100)/GF65,"")</f>
        <v/>
      </c>
      <c r="GL75" s="384">
        <f>SUMIF(GC43:GC62,"LPO",GL43:GL62)</f>
        <v>0</v>
      </c>
      <c r="GM75" s="149"/>
      <c r="GN75" s="58"/>
      <c r="GO75" s="58"/>
      <c r="GP75" s="58"/>
      <c r="GQ75" s="139"/>
      <c r="GR75" s="93"/>
      <c r="GS75" s="93"/>
      <c r="GT75" s="95"/>
      <c r="GU75" s="140"/>
      <c r="GV75" s="58"/>
      <c r="GW75" s="120" t="s">
        <v>189</v>
      </c>
      <c r="GX75" s="119">
        <f>SUMIF(GQ43:GQ62,"LPO",GU43:GU62)</f>
        <v>0</v>
      </c>
      <c r="GY75" s="119">
        <f>SUMPRODUCT((GU43:GU62)*(GV43:GV62)*(GR43:GR62="LPO"))</f>
        <v>0</v>
      </c>
      <c r="GZ75" s="381" t="str">
        <f>IFERROR((GY75*100)/GU65,"")</f>
        <v/>
      </c>
      <c r="HA75" s="384">
        <f>SUMIF(GR43:GR62,"LPO",HA43:HA62)</f>
        <v>0</v>
      </c>
      <c r="HB75" s="149"/>
      <c r="HC75" s="58"/>
      <c r="HD75" s="58"/>
      <c r="HE75" s="58"/>
      <c r="HF75" s="139"/>
      <c r="HG75" s="93"/>
      <c r="HH75" s="93"/>
      <c r="HI75" s="95"/>
      <c r="HJ75" s="140"/>
      <c r="HK75" s="58"/>
      <c r="HL75" s="120" t="s">
        <v>189</v>
      </c>
      <c r="HM75" s="119">
        <f>SUMIF(HF43:HF62,"LPO",HJ43:HJ62)</f>
        <v>0</v>
      </c>
      <c r="HN75" s="119">
        <f>SUMPRODUCT((HJ43:HJ62)*(HK43:HK62)*(HG43:HG62="LPO"))</f>
        <v>0</v>
      </c>
      <c r="HO75" s="381" t="str">
        <f>IFERROR((HN75*100)/HJ65,"")</f>
        <v/>
      </c>
      <c r="HP75" s="384">
        <f>SUMIF(HG43:HG62,"LPO",HP43:HP62)</f>
        <v>0</v>
      </c>
      <c r="HQ75" s="149"/>
      <c r="HR75" s="58"/>
      <c r="HS75" s="58"/>
      <c r="HT75" s="58"/>
      <c r="HU75" s="139"/>
      <c r="HV75" s="93"/>
      <c r="HW75" s="93"/>
      <c r="HX75" s="95"/>
      <c r="HY75" s="140"/>
      <c r="HZ75" s="58"/>
      <c r="IA75" s="120" t="s">
        <v>189</v>
      </c>
      <c r="IB75" s="119">
        <f>SUMIF(HU43:HU62,"LPO",HY43:HY62)</f>
        <v>0</v>
      </c>
      <c r="IC75" s="119">
        <f>SUMPRODUCT((HY43:HY62)*(HZ43:HZ62)*(HV43:HV62="LPO"))</f>
        <v>0</v>
      </c>
      <c r="ID75" s="381" t="str">
        <f>IFERROR((IC75*100)/HY65,"")</f>
        <v/>
      </c>
      <c r="IE75" s="384">
        <f>SUMIF(HV43:HV62,"LPO",IE43:IE62)</f>
        <v>0</v>
      </c>
      <c r="IF75" s="149"/>
      <c r="IG75" s="58"/>
      <c r="IH75" s="58"/>
      <c r="II75" s="58"/>
      <c r="IJ75" s="139"/>
      <c r="IK75" s="93"/>
      <c r="IL75" s="93"/>
      <c r="IM75" s="95"/>
      <c r="IN75" s="140"/>
      <c r="IO75" s="58"/>
      <c r="IP75" s="120" t="s">
        <v>189</v>
      </c>
      <c r="IQ75" s="119">
        <f>SUMIF(IJ43:IJ62,"LPO",IN43:IN62)</f>
        <v>0</v>
      </c>
      <c r="IR75" s="119">
        <f>SUMPRODUCT((IN43:IN62)*(IO43:IO62)*(IK43:IK62="LPO"))</f>
        <v>0</v>
      </c>
      <c r="IS75" s="381" t="str">
        <f>IFERROR((IR75*100)/IN65,"")</f>
        <v/>
      </c>
      <c r="IT75" s="384">
        <f>SUMIF(IK43:IK62,"LPO",IT43:IT62)</f>
        <v>0</v>
      </c>
      <c r="IU75" s="149"/>
      <c r="IV75" s="58"/>
      <c r="IW75" s="58"/>
      <c r="IX75" s="58"/>
      <c r="IY75" s="139"/>
      <c r="IZ75" s="93"/>
      <c r="JA75" s="93"/>
      <c r="JB75" s="95"/>
      <c r="JC75" s="140"/>
      <c r="JD75" s="58"/>
      <c r="JE75" s="120" t="s">
        <v>189</v>
      </c>
      <c r="JF75" s="119">
        <f>SUMIF(IY43:IY62,"LPO",JC43:JC62)</f>
        <v>0</v>
      </c>
      <c r="JG75" s="119">
        <f>SUMPRODUCT((JC43:JC62)*(JD43:JD62)*(IZ43:IZ62="LPO"))</f>
        <v>0</v>
      </c>
      <c r="JH75" s="381" t="str">
        <f>IFERROR((JG75*100)/JC65,"")</f>
        <v/>
      </c>
      <c r="JI75" s="384">
        <f>SUMIF(IZ43:IZ62,"LPO",JI43:JI62)</f>
        <v>0</v>
      </c>
      <c r="JJ75" s="149"/>
      <c r="JK75" s="58"/>
      <c r="JL75" s="58"/>
      <c r="JM75" s="58"/>
      <c r="JN75" s="139"/>
      <c r="JO75" s="93"/>
      <c r="JP75" s="93"/>
      <c r="JQ75" s="95"/>
      <c r="JR75" s="140"/>
      <c r="JS75" s="58"/>
      <c r="JT75" s="120" t="s">
        <v>189</v>
      </c>
      <c r="JU75" s="119">
        <f>SUMIF(JN43:JN62,"LPO",JR43:JR62)</f>
        <v>0</v>
      </c>
      <c r="JV75" s="119">
        <f>SUMPRODUCT((JR43:JR62)*(JS43:JS62)*(JO43:JO62="LPO"))</f>
        <v>0</v>
      </c>
      <c r="JW75" s="381" t="str">
        <f>IFERROR((JV75*100)/JR65,"")</f>
        <v/>
      </c>
      <c r="JX75" s="384">
        <f>SUMIF(JO43:JO62,"LPO",JX43:JX62)</f>
        <v>0</v>
      </c>
      <c r="JY75" s="149"/>
      <c r="JZ75" s="58"/>
      <c r="KA75" s="58"/>
      <c r="KB75" s="58"/>
      <c r="KC75" s="139"/>
      <c r="KD75" s="93"/>
      <c r="KE75" s="93"/>
      <c r="KF75" s="95"/>
      <c r="KG75" s="140"/>
      <c r="KH75" s="58"/>
      <c r="KI75" s="120" t="s">
        <v>189</v>
      </c>
      <c r="KJ75" s="119">
        <f>SUMIF(KC43:KC62,"LPO",KG43:KG62)</f>
        <v>0</v>
      </c>
      <c r="KK75" s="119">
        <f>SUMPRODUCT((KG43:KG62)*(KH43:KH62)*(KD43:KD62="LPO"))</f>
        <v>0</v>
      </c>
      <c r="KL75" s="381" t="str">
        <f>IFERROR((KK75*100)/KG65,"")</f>
        <v/>
      </c>
      <c r="KM75" s="384">
        <f>SUMIF(KD43:KD62,"LPO",KM43:KM62)</f>
        <v>0</v>
      </c>
      <c r="KN75" s="149"/>
      <c r="KO75" s="58"/>
      <c r="KP75" s="58"/>
      <c r="KQ75" s="58"/>
      <c r="KR75" s="139"/>
      <c r="KS75" s="93"/>
      <c r="KT75" s="93"/>
      <c r="KU75" s="95"/>
      <c r="KV75" s="140"/>
      <c r="KW75" s="58"/>
      <c r="KX75" s="120" t="s">
        <v>189</v>
      </c>
      <c r="KY75" s="119">
        <f>SUMIF(KR43:KR62,"LPO",KV43:KV62)</f>
        <v>0</v>
      </c>
      <c r="KZ75" s="119">
        <f>SUMPRODUCT((KV43:KV62)*(KW43:KW62)*(KS43:KS62="LPO"))</f>
        <v>0</v>
      </c>
      <c r="LA75" s="381" t="str">
        <f>IFERROR((KZ75*100)/KV65,"")</f>
        <v/>
      </c>
      <c r="LB75" s="384">
        <f>SUMIF(KS43:KS62,"LPO",LB43:LB62)</f>
        <v>0</v>
      </c>
      <c r="LC75" s="149"/>
      <c r="LD75" s="347"/>
      <c r="LE75" s="58"/>
      <c r="LF75" s="58"/>
      <c r="LG75" s="139"/>
      <c r="LH75" s="93"/>
      <c r="LI75" s="93"/>
      <c r="LJ75" s="95"/>
      <c r="LK75" s="140"/>
      <c r="LL75" s="58"/>
      <c r="LM75" s="120" t="s">
        <v>189</v>
      </c>
      <c r="LN75" s="119">
        <f>SUMIF(LG43:LG62,"LPO",LK43:LK62)</f>
        <v>0</v>
      </c>
      <c r="LO75" s="119">
        <f>SUMPRODUCT((LK43:LK62)*(LL43:LL62)*(LH43:LH62="LPO"))</f>
        <v>0</v>
      </c>
      <c r="LP75" s="381" t="str">
        <f>IFERROR((LO75*100)/LK65,"")</f>
        <v/>
      </c>
      <c r="LQ75" s="384">
        <f>SUMIF(LH43:LH62,"LPO",LQ43:LQ62)</f>
        <v>0</v>
      </c>
      <c r="LR75" s="149"/>
      <c r="LS75" s="347"/>
      <c r="LT75" s="58"/>
      <c r="LU75" s="58"/>
      <c r="LV75" s="139"/>
      <c r="LW75" s="93"/>
      <c r="LX75" s="93"/>
      <c r="LY75" s="95"/>
      <c r="LZ75" s="140"/>
      <c r="MA75" s="58"/>
      <c r="MB75" s="120" t="s">
        <v>189</v>
      </c>
      <c r="MC75" s="119">
        <f>SUMIF(LV43:LV62,"LPO",LZ43:LZ62)</f>
        <v>0</v>
      </c>
      <c r="MD75" s="119">
        <f>SUMPRODUCT((LZ43:LZ62)*(MA43:MA62)*(LW43:LW62="LPO"))</f>
        <v>0</v>
      </c>
      <c r="ME75" s="381" t="str">
        <f>IFERROR((MD75*100)/LZ65,"")</f>
        <v/>
      </c>
      <c r="MF75" s="384">
        <f>SUMIF(LW43:LW62,"LPO",MF43:MF62)</f>
        <v>0</v>
      </c>
      <c r="MG75" s="149"/>
      <c r="MH75" s="347"/>
      <c r="MI75" s="58"/>
      <c r="MJ75" s="58"/>
      <c r="MK75" s="530"/>
      <c r="ML75" s="531"/>
      <c r="MM75" s="531"/>
      <c r="MN75" s="532"/>
      <c r="MO75" s="533"/>
      <c r="MP75" s="514"/>
      <c r="MQ75" s="525" t="s">
        <v>189</v>
      </c>
      <c r="MR75" s="526">
        <v>0</v>
      </c>
      <c r="MS75" s="526">
        <v>0</v>
      </c>
      <c r="MT75" s="527"/>
      <c r="MU75" s="528">
        <v>0</v>
      </c>
      <c r="MV75" s="529"/>
      <c r="MW75" s="347"/>
    </row>
    <row r="76" spans="1:361" ht="17" thickBot="1">
      <c r="A76" s="347"/>
      <c r="B76" s="58"/>
      <c r="C76" s="58"/>
      <c r="D76" s="141"/>
      <c r="E76" s="142"/>
      <c r="F76" s="142"/>
      <c r="G76" s="143"/>
      <c r="H76" s="144"/>
      <c r="I76" s="58"/>
      <c r="J76" s="121" t="s">
        <v>361</v>
      </c>
      <c r="K76" s="122">
        <f>SUMIF(D43:D62,"Funcional",H43:H62)</f>
        <v>0</v>
      </c>
      <c r="L76" s="122">
        <f>SUMPRODUCT((H43:H62)*(I43:I62)*(E43:E62="Funcional"))</f>
        <v>0</v>
      </c>
      <c r="M76" s="385" t="str">
        <f>IFERROR((L76*100)/H65,"")</f>
        <v/>
      </c>
      <c r="N76" s="386">
        <f>SUMIF(E43:E62,"Funcional",N43:N62)</f>
        <v>0</v>
      </c>
      <c r="O76" s="149"/>
      <c r="P76" s="347"/>
      <c r="Q76" s="58"/>
      <c r="R76" s="58"/>
      <c r="S76" s="141"/>
      <c r="T76" s="142"/>
      <c r="U76" s="142"/>
      <c r="V76" s="143"/>
      <c r="W76" s="144"/>
      <c r="X76" s="58"/>
      <c r="Y76" s="121" t="s">
        <v>361</v>
      </c>
      <c r="Z76" s="122">
        <f>SUMIF(S43:S62,"Funcional",W43:W62)</f>
        <v>0</v>
      </c>
      <c r="AA76" s="122">
        <f>SUMPRODUCT((W43:W62)*(X43:X62)*(T43:T62="Funcional"))</f>
        <v>0</v>
      </c>
      <c r="AB76" s="385" t="str">
        <f>IFERROR((AA76*100)/W65,"")</f>
        <v/>
      </c>
      <c r="AC76" s="386">
        <f>SUMIF(T43:T62,"Funcional",AC43:AC62)</f>
        <v>0</v>
      </c>
      <c r="AD76" s="149"/>
      <c r="AE76" s="58"/>
      <c r="AF76" s="58"/>
      <c r="AG76" s="58"/>
      <c r="AH76" s="141"/>
      <c r="AI76" s="142"/>
      <c r="AJ76" s="142"/>
      <c r="AK76" s="143"/>
      <c r="AL76" s="144"/>
      <c r="AM76" s="58"/>
      <c r="AN76" s="121" t="s">
        <v>361</v>
      </c>
      <c r="AO76" s="122">
        <f>SUMIF(AH43:AH62,"Funcional",AL43:AL62)</f>
        <v>0</v>
      </c>
      <c r="AP76" s="122">
        <f>SUMPRODUCT((AL43:AL62)*(AM43:AM62)*(AI43:AI62="Funcional"))</f>
        <v>0</v>
      </c>
      <c r="AQ76" s="385" t="str">
        <f>IFERROR((AP76*100)/AL65,"")</f>
        <v/>
      </c>
      <c r="AR76" s="386">
        <f>SUMIF(AI43:AI62,"Funcional",AR43:AR62)</f>
        <v>0</v>
      </c>
      <c r="AS76" s="149"/>
      <c r="AT76" s="58"/>
      <c r="AU76" s="58"/>
      <c r="AV76" s="58"/>
      <c r="AW76" s="141"/>
      <c r="AX76" s="142"/>
      <c r="AY76" s="142"/>
      <c r="AZ76" s="143"/>
      <c r="BA76" s="144"/>
      <c r="BB76" s="58"/>
      <c r="BC76" s="121" t="s">
        <v>361</v>
      </c>
      <c r="BD76" s="122">
        <f>SUMIF(AW43:AW62,"Funcional",BA43:BA62)</f>
        <v>0</v>
      </c>
      <c r="BE76" s="122">
        <f>SUMPRODUCT((BA43:BA62)*(BB43:BB62)*(AX43:AX62="Funcional"))</f>
        <v>0</v>
      </c>
      <c r="BF76" s="385" t="str">
        <f>IFERROR((BE76*100)/BA65,"")</f>
        <v/>
      </c>
      <c r="BG76" s="386">
        <f>SUMIF(AX43:AX62,"Funcional",BG43:BG62)</f>
        <v>0</v>
      </c>
      <c r="BH76" s="149"/>
      <c r="BI76" s="58"/>
      <c r="BJ76" s="58"/>
      <c r="BK76" s="58"/>
      <c r="BL76" s="141"/>
      <c r="BM76" s="142"/>
      <c r="BN76" s="142"/>
      <c r="BO76" s="143"/>
      <c r="BP76" s="144"/>
      <c r="BQ76" s="58"/>
      <c r="BR76" s="121" t="s">
        <v>361</v>
      </c>
      <c r="BS76" s="122">
        <f>SUMIF(BL43:BL62,"Funcional",BP43:BP62)</f>
        <v>0</v>
      </c>
      <c r="BT76" s="122">
        <f>SUMPRODUCT((BP43:BP62)*(BQ43:BQ62)*(BM43:BM62="Funcional"))</f>
        <v>0</v>
      </c>
      <c r="BU76" s="385" t="str">
        <f>IFERROR((BT76*100)/BP65,"")</f>
        <v/>
      </c>
      <c r="BV76" s="386">
        <f>SUMIF(BM43:BM62,"Funcional",BV43:BV62)</f>
        <v>0</v>
      </c>
      <c r="BW76" s="149"/>
      <c r="BX76" s="58"/>
      <c r="BY76" s="58"/>
      <c r="BZ76" s="58"/>
      <c r="CA76" s="141"/>
      <c r="CB76" s="142"/>
      <c r="CC76" s="142"/>
      <c r="CD76" s="143"/>
      <c r="CE76" s="144"/>
      <c r="CF76" s="58"/>
      <c r="CG76" s="121" t="s">
        <v>361</v>
      </c>
      <c r="CH76" s="122">
        <f>SUMIF(CA43:CA62,"Funcional",CE43:CE62)</f>
        <v>0</v>
      </c>
      <c r="CI76" s="122">
        <f>SUMPRODUCT((CE43:CE62)*(CF43:CF62)*(CB43:CB62="Funcional"))</f>
        <v>0</v>
      </c>
      <c r="CJ76" s="385" t="str">
        <f>IFERROR((CI76*100)/CE65,"")</f>
        <v/>
      </c>
      <c r="CK76" s="386">
        <f>SUMIF(CB43:CB62,"Funcional",CK43:CK62)</f>
        <v>0</v>
      </c>
      <c r="CL76" s="149"/>
      <c r="CM76" s="58"/>
      <c r="CN76" s="58"/>
      <c r="CO76" s="58"/>
      <c r="CP76" s="141"/>
      <c r="CQ76" s="142"/>
      <c r="CR76" s="142"/>
      <c r="CS76" s="143"/>
      <c r="CT76" s="144"/>
      <c r="CU76" s="58"/>
      <c r="CV76" s="121" t="s">
        <v>361</v>
      </c>
      <c r="CW76" s="122">
        <f>SUMIF(CP43:CP62,"Funcional",CT43:CT62)</f>
        <v>0</v>
      </c>
      <c r="CX76" s="122">
        <f>SUMPRODUCT((CT43:CT62)*(CU43:CU62)*(CQ43:CQ62="Funcional"))</f>
        <v>0</v>
      </c>
      <c r="CY76" s="385" t="str">
        <f>IFERROR((CX76*100)/CT65,"")</f>
        <v/>
      </c>
      <c r="CZ76" s="386">
        <f>SUMIF(CQ43:CQ62,"Funcional",CZ43:CZ62)</f>
        <v>0</v>
      </c>
      <c r="DA76" s="149"/>
      <c r="DB76" s="58"/>
      <c r="DC76" s="58"/>
      <c r="DD76" s="58"/>
      <c r="DE76" s="141"/>
      <c r="DF76" s="142"/>
      <c r="DG76" s="142"/>
      <c r="DH76" s="143"/>
      <c r="DI76" s="144"/>
      <c r="DJ76" s="58"/>
      <c r="DK76" s="121" t="s">
        <v>361</v>
      </c>
      <c r="DL76" s="122">
        <f>SUMIF(DE43:DE62,"Funcional",DI43:DI62)</f>
        <v>0</v>
      </c>
      <c r="DM76" s="122">
        <f>SUMPRODUCT((DI43:DI62)*(DJ43:DJ62)*(DF43:DF62="Funcional"))</f>
        <v>0</v>
      </c>
      <c r="DN76" s="385" t="str">
        <f>IFERROR((DM76*100)/DI65,"")</f>
        <v/>
      </c>
      <c r="DO76" s="386">
        <f>SUMIF(DF43:DF62,"Funcional",DO43:DO62)</f>
        <v>0</v>
      </c>
      <c r="DP76" s="149"/>
      <c r="DQ76" s="58"/>
      <c r="DR76" s="58"/>
      <c r="DS76" s="58"/>
      <c r="DT76" s="141"/>
      <c r="DU76" s="142"/>
      <c r="DV76" s="142"/>
      <c r="DW76" s="143"/>
      <c r="DX76" s="144"/>
      <c r="DY76" s="58"/>
      <c r="DZ76" s="121" t="s">
        <v>361</v>
      </c>
      <c r="EA76" s="122">
        <f>SUMIF(DT43:DT62,"Funcional",DX43:DX62)</f>
        <v>0</v>
      </c>
      <c r="EB76" s="122">
        <f>SUMPRODUCT((DX43:DX62)*(DY43:DY62)*(DU43:DU62="Funcional"))</f>
        <v>0</v>
      </c>
      <c r="EC76" s="385" t="str">
        <f>IFERROR((EB76*100)/DX65,"")</f>
        <v/>
      </c>
      <c r="ED76" s="386">
        <f>SUMIF(DU43:DU62,"Funcional",ED43:ED62)</f>
        <v>0</v>
      </c>
      <c r="EE76" s="149"/>
      <c r="EF76" s="58"/>
      <c r="EG76" s="58"/>
      <c r="EH76" s="58"/>
      <c r="EI76" s="141"/>
      <c r="EJ76" s="142"/>
      <c r="EK76" s="142"/>
      <c r="EL76" s="143"/>
      <c r="EM76" s="144"/>
      <c r="EN76" s="58"/>
      <c r="EO76" s="121" t="s">
        <v>361</v>
      </c>
      <c r="EP76" s="122">
        <f>SUMIF(EI43:EI62,"Funcional",EM43:EM62)</f>
        <v>0</v>
      </c>
      <c r="EQ76" s="122">
        <f>SUMPRODUCT((EM43:EM62)*(EN43:EN62)*(EJ43:EJ62="Funcional"))</f>
        <v>0</v>
      </c>
      <c r="ER76" s="385" t="str">
        <f>IFERROR((EQ76*100)/EM65,"")</f>
        <v/>
      </c>
      <c r="ES76" s="386">
        <f>SUMIF(EJ43:EJ62,"Funcional",ES43:ES62)</f>
        <v>0</v>
      </c>
      <c r="ET76" s="149"/>
      <c r="EU76" s="58"/>
      <c r="EV76" s="58"/>
      <c r="EW76" s="58"/>
      <c r="EX76" s="141"/>
      <c r="EY76" s="142"/>
      <c r="EZ76" s="142"/>
      <c r="FA76" s="143"/>
      <c r="FB76" s="144"/>
      <c r="FC76" s="58"/>
      <c r="FD76" s="121" t="s">
        <v>361</v>
      </c>
      <c r="FE76" s="122">
        <f>SUMIF(EX43:EX62,"Funcional",FB43:FB62)</f>
        <v>0</v>
      </c>
      <c r="FF76" s="122">
        <f>SUMPRODUCT((FB43:FB62)*(FC43:FC62)*(EY43:EY62="Funcional"))</f>
        <v>0</v>
      </c>
      <c r="FG76" s="385" t="str">
        <f>IFERROR((FF76*100)/FB65,"")</f>
        <v/>
      </c>
      <c r="FH76" s="386">
        <f>SUMIF(EY43:EY62,"Funcional",FH43:FH62)</f>
        <v>0</v>
      </c>
      <c r="FI76" s="149"/>
      <c r="FJ76" s="58"/>
      <c r="FK76" s="58"/>
      <c r="FL76" s="58"/>
      <c r="FM76" s="141"/>
      <c r="FN76" s="142"/>
      <c r="FO76" s="142"/>
      <c r="FP76" s="143"/>
      <c r="FQ76" s="144"/>
      <c r="FR76" s="58"/>
      <c r="FS76" s="121" t="s">
        <v>361</v>
      </c>
      <c r="FT76" s="122">
        <f>SUMIF(FM43:FM62,"Funcional",FQ43:FQ62)</f>
        <v>0</v>
      </c>
      <c r="FU76" s="122">
        <f>SUMPRODUCT((FQ43:FQ62)*(FR43:FR62)*(FN43:FN62="Funcional"))</f>
        <v>0</v>
      </c>
      <c r="FV76" s="385" t="str">
        <f>IFERROR((FU76*100)/FQ65,"")</f>
        <v/>
      </c>
      <c r="FW76" s="386">
        <f>SUMIF(FN43:FN62,"Funcional",FW43:FW62)</f>
        <v>0</v>
      </c>
      <c r="FX76" s="149"/>
      <c r="FY76" s="58"/>
      <c r="FZ76" s="58"/>
      <c r="GA76" s="58"/>
      <c r="GB76" s="141"/>
      <c r="GC76" s="142"/>
      <c r="GD76" s="142"/>
      <c r="GE76" s="143"/>
      <c r="GF76" s="144"/>
      <c r="GG76" s="58"/>
      <c r="GH76" s="121" t="s">
        <v>361</v>
      </c>
      <c r="GI76" s="122">
        <f>SUMIF(GB43:GB62,"Funcional",GF43:GF62)</f>
        <v>0</v>
      </c>
      <c r="GJ76" s="122">
        <f>SUMPRODUCT((GF43:GF62)*(GG43:GG62)*(GC43:GC62="Funcional"))</f>
        <v>0</v>
      </c>
      <c r="GK76" s="385" t="str">
        <f>IFERROR((GJ76*100)/GF65,"")</f>
        <v/>
      </c>
      <c r="GL76" s="386">
        <f>SUMIF(GC43:GC62,"Funcional",GL43:GL62)</f>
        <v>0</v>
      </c>
      <c r="GM76" s="149"/>
      <c r="GN76" s="58"/>
      <c r="GO76" s="58"/>
      <c r="GP76" s="58"/>
      <c r="GQ76" s="141"/>
      <c r="GR76" s="142"/>
      <c r="GS76" s="142"/>
      <c r="GT76" s="143"/>
      <c r="GU76" s="144"/>
      <c r="GV76" s="58"/>
      <c r="GW76" s="121" t="s">
        <v>361</v>
      </c>
      <c r="GX76" s="122">
        <f>SUMIF(GQ43:GQ62,"Funcional",GU43:GU62)</f>
        <v>0</v>
      </c>
      <c r="GY76" s="122">
        <f>SUMPRODUCT((GU43:GU62)*(GV43:GV62)*(GR43:GR62="Funcional"))</f>
        <v>0</v>
      </c>
      <c r="GZ76" s="385" t="str">
        <f>IFERROR((GY76*100)/GU65,"")</f>
        <v/>
      </c>
      <c r="HA76" s="386">
        <f>SUMIF(GR43:GR62,"Funcional",HA43:HA62)</f>
        <v>0</v>
      </c>
      <c r="HB76" s="149"/>
      <c r="HC76" s="58"/>
      <c r="HD76" s="58"/>
      <c r="HE76" s="58"/>
      <c r="HF76" s="141"/>
      <c r="HG76" s="142"/>
      <c r="HH76" s="142"/>
      <c r="HI76" s="143"/>
      <c r="HJ76" s="144"/>
      <c r="HK76" s="58"/>
      <c r="HL76" s="121" t="s">
        <v>361</v>
      </c>
      <c r="HM76" s="122">
        <f>SUMIF(HF43:HF62,"Funcional",HJ43:HJ62)</f>
        <v>0</v>
      </c>
      <c r="HN76" s="122">
        <f>SUMPRODUCT((HJ43:HJ62)*(HK43:HK62)*(HG43:HG62="Funcional"))</f>
        <v>0</v>
      </c>
      <c r="HO76" s="385" t="str">
        <f>IFERROR((HN76*100)/HJ65,"")</f>
        <v/>
      </c>
      <c r="HP76" s="386">
        <f>SUMIF(HG43:HG62,"Funcional",HP43:HP62)</f>
        <v>0</v>
      </c>
      <c r="HQ76" s="149"/>
      <c r="HR76" s="58"/>
      <c r="HS76" s="58"/>
      <c r="HT76" s="58"/>
      <c r="HU76" s="141"/>
      <c r="HV76" s="142"/>
      <c r="HW76" s="142"/>
      <c r="HX76" s="143"/>
      <c r="HY76" s="144"/>
      <c r="HZ76" s="58"/>
      <c r="IA76" s="121" t="s">
        <v>361</v>
      </c>
      <c r="IB76" s="122">
        <f>SUMIF(HU43:HU62,"Funcional",HY43:HY62)</f>
        <v>0</v>
      </c>
      <c r="IC76" s="122">
        <f>SUMPRODUCT((HY43:HY62)*(HZ43:HZ62)*(HV43:HV62="Funcional"))</f>
        <v>0</v>
      </c>
      <c r="ID76" s="385" t="str">
        <f>IFERROR((IC76*100)/HY65,"")</f>
        <v/>
      </c>
      <c r="IE76" s="386">
        <f>SUMIF(HV43:HV62,"Funcional",IE43:IE62)</f>
        <v>0</v>
      </c>
      <c r="IF76" s="149"/>
      <c r="IG76" s="58"/>
      <c r="IH76" s="58"/>
      <c r="II76" s="58"/>
      <c r="IJ76" s="141"/>
      <c r="IK76" s="142"/>
      <c r="IL76" s="142"/>
      <c r="IM76" s="143"/>
      <c r="IN76" s="144"/>
      <c r="IO76" s="58"/>
      <c r="IP76" s="121" t="s">
        <v>361</v>
      </c>
      <c r="IQ76" s="122">
        <f>SUMIF(IJ43:IJ62,"Funcional",IN43:IN62)</f>
        <v>0</v>
      </c>
      <c r="IR76" s="122">
        <f>SUMPRODUCT((IN43:IN62)*(IO43:IO62)*(IK43:IK62="Funcional"))</f>
        <v>0</v>
      </c>
      <c r="IS76" s="385" t="str">
        <f>IFERROR((IR76*100)/IN65,"")</f>
        <v/>
      </c>
      <c r="IT76" s="386">
        <f>SUMIF(IK43:IK62,"Funcional",IT43:IT62)</f>
        <v>0</v>
      </c>
      <c r="IU76" s="149"/>
      <c r="IV76" s="58"/>
      <c r="IW76" s="58"/>
      <c r="IX76" s="58"/>
      <c r="IY76" s="141"/>
      <c r="IZ76" s="142"/>
      <c r="JA76" s="142"/>
      <c r="JB76" s="143"/>
      <c r="JC76" s="144"/>
      <c r="JD76" s="58"/>
      <c r="JE76" s="121" t="s">
        <v>361</v>
      </c>
      <c r="JF76" s="122">
        <f>SUMIF(IY43:IY62,"Funcional",JC43:JC62)</f>
        <v>0</v>
      </c>
      <c r="JG76" s="122">
        <f>SUMPRODUCT((JC43:JC62)*(JD43:JD62)*(IZ43:IZ62="Funcional"))</f>
        <v>0</v>
      </c>
      <c r="JH76" s="385" t="str">
        <f>IFERROR((JG76*100)/JC65,"")</f>
        <v/>
      </c>
      <c r="JI76" s="386">
        <f>SUMIF(IZ43:IZ62,"Funcional",JI43:JI62)</f>
        <v>0</v>
      </c>
      <c r="JJ76" s="149"/>
      <c r="JK76" s="58"/>
      <c r="JL76" s="58"/>
      <c r="JM76" s="58"/>
      <c r="JN76" s="141"/>
      <c r="JO76" s="142"/>
      <c r="JP76" s="142"/>
      <c r="JQ76" s="143"/>
      <c r="JR76" s="144"/>
      <c r="JS76" s="58"/>
      <c r="JT76" s="121" t="s">
        <v>361</v>
      </c>
      <c r="JU76" s="122">
        <f>SUMIF(JN43:JN62,"Funcional",JR43:JR62)</f>
        <v>0</v>
      </c>
      <c r="JV76" s="122">
        <f>SUMPRODUCT((JR43:JR62)*(JS43:JS62)*(JO43:JO62="Funcional"))</f>
        <v>0</v>
      </c>
      <c r="JW76" s="385" t="str">
        <f>IFERROR((JV76*100)/JR65,"")</f>
        <v/>
      </c>
      <c r="JX76" s="386">
        <f>SUMIF(JO43:JO62,"Funcional",JX43:JX62)</f>
        <v>0</v>
      </c>
      <c r="JY76" s="149"/>
      <c r="JZ76" s="58"/>
      <c r="KA76" s="58"/>
      <c r="KB76" s="58"/>
      <c r="KC76" s="141"/>
      <c r="KD76" s="142"/>
      <c r="KE76" s="142"/>
      <c r="KF76" s="143"/>
      <c r="KG76" s="144"/>
      <c r="KH76" s="58"/>
      <c r="KI76" s="121" t="s">
        <v>361</v>
      </c>
      <c r="KJ76" s="122">
        <f>SUMIF(KC43:KC62,"Funcional",KG43:KG62)</f>
        <v>0</v>
      </c>
      <c r="KK76" s="122">
        <f>SUMPRODUCT((KG43:KG62)*(KH43:KH62)*(KD43:KD62="Funcional"))</f>
        <v>0</v>
      </c>
      <c r="KL76" s="385" t="str">
        <f>IFERROR((KK76*100)/KG65,"")</f>
        <v/>
      </c>
      <c r="KM76" s="386">
        <f>SUMIF(KD43:KD62,"Funcional",KM43:KM62)</f>
        <v>0</v>
      </c>
      <c r="KN76" s="149"/>
      <c r="KO76" s="58"/>
      <c r="KP76" s="58"/>
      <c r="KQ76" s="58"/>
      <c r="KR76" s="141"/>
      <c r="KS76" s="142"/>
      <c r="KT76" s="142"/>
      <c r="KU76" s="143"/>
      <c r="KV76" s="144"/>
      <c r="KW76" s="58"/>
      <c r="KX76" s="121" t="s">
        <v>361</v>
      </c>
      <c r="KY76" s="122">
        <f>SUMIF(KR43:KR62,"Funcional",KV43:KV62)</f>
        <v>0</v>
      </c>
      <c r="KZ76" s="122">
        <f>SUMPRODUCT((KV43:KV62)*(KW43:KW62)*(KS43:KS62="Funcional"))</f>
        <v>0</v>
      </c>
      <c r="LA76" s="385" t="str">
        <f>IFERROR((KZ76*100)/KV65,"")</f>
        <v/>
      </c>
      <c r="LB76" s="386">
        <f>SUMIF(KS43:KS62,"Funcional",LB43:LB62)</f>
        <v>0</v>
      </c>
      <c r="LC76" s="149"/>
      <c r="LD76" s="347"/>
      <c r="LE76" s="58"/>
      <c r="LF76" s="58"/>
      <c r="LG76" s="141"/>
      <c r="LH76" s="142"/>
      <c r="LI76" s="142"/>
      <c r="LJ76" s="143"/>
      <c r="LK76" s="144"/>
      <c r="LL76" s="58"/>
      <c r="LM76" s="121" t="s">
        <v>361</v>
      </c>
      <c r="LN76" s="122">
        <f>SUMIF(LG43:LG62,"Funcional",LK43:LK62)</f>
        <v>0</v>
      </c>
      <c r="LO76" s="122">
        <f>SUMPRODUCT((LK43:LK62)*(LL43:LL62)*(LH43:LH62="Funcional"))</f>
        <v>0</v>
      </c>
      <c r="LP76" s="385" t="str">
        <f>IFERROR((LO76*100)/LK65,"")</f>
        <v/>
      </c>
      <c r="LQ76" s="386">
        <f>SUMIF(LH43:LH62,"Funcional",LQ43:LQ62)</f>
        <v>0</v>
      </c>
      <c r="LR76" s="149"/>
      <c r="LS76" s="347"/>
      <c r="LT76" s="58"/>
      <c r="LU76" s="58"/>
      <c r="LV76" s="141"/>
      <c r="LW76" s="142"/>
      <c r="LX76" s="142"/>
      <c r="LY76" s="143"/>
      <c r="LZ76" s="144"/>
      <c r="MA76" s="58"/>
      <c r="MB76" s="121" t="s">
        <v>361</v>
      </c>
      <c r="MC76" s="122">
        <f>SUMIF(LV43:LV62,"Funcional",LZ43:LZ62)</f>
        <v>0</v>
      </c>
      <c r="MD76" s="122">
        <f>SUMPRODUCT((LZ43:LZ62)*(MA43:MA62)*(LW43:LW62="Funcional"))</f>
        <v>0</v>
      </c>
      <c r="ME76" s="385" t="str">
        <f>IFERROR((MD76*100)/LZ65,"")</f>
        <v/>
      </c>
      <c r="MF76" s="386">
        <f>SUMIF(LW43:LW62,"Funcional",MF43:MF62)</f>
        <v>0</v>
      </c>
      <c r="MG76" s="149"/>
      <c r="MH76" s="347"/>
      <c r="MI76" s="58"/>
      <c r="MJ76" s="58"/>
      <c r="MK76" s="534"/>
      <c r="ML76" s="535"/>
      <c r="MM76" s="535"/>
      <c r="MN76" s="498"/>
      <c r="MO76" s="536"/>
      <c r="MP76" s="514"/>
      <c r="MQ76" s="537" t="s">
        <v>361</v>
      </c>
      <c r="MR76" s="538">
        <v>0</v>
      </c>
      <c r="MS76" s="538">
        <v>0</v>
      </c>
      <c r="MT76" s="539"/>
      <c r="MU76" s="540">
        <v>0</v>
      </c>
      <c r="MV76" s="529"/>
      <c r="MW76" s="347"/>
    </row>
    <row r="77" spans="1:361" ht="17" thickBot="1">
      <c r="A77" s="347"/>
      <c r="B77" s="58"/>
      <c r="C77" s="58"/>
      <c r="D77" s="58"/>
      <c r="E77" s="58"/>
      <c r="F77" s="58"/>
      <c r="G77" s="59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9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9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9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9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9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9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9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9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9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9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9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9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9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9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9"/>
      <c r="HY77" s="58"/>
      <c r="HZ77" s="58"/>
      <c r="IA77" s="58"/>
      <c r="IB77" s="58"/>
      <c r="IC77" s="58"/>
      <c r="ID77" s="58"/>
      <c r="IE77" s="58"/>
      <c r="IF77" s="58"/>
      <c r="IG77" s="58"/>
      <c r="IH77" s="58"/>
      <c r="II77" s="58"/>
      <c r="IJ77" s="58"/>
      <c r="IK77" s="58"/>
      <c r="IL77" s="58"/>
      <c r="IM77" s="59"/>
      <c r="IN77" s="58"/>
      <c r="IO77" s="58"/>
      <c r="IP77" s="58"/>
      <c r="IQ77" s="58"/>
      <c r="IR77" s="58"/>
      <c r="IS77" s="58"/>
      <c r="IT77" s="58"/>
      <c r="IU77" s="58"/>
      <c r="IV77" s="58"/>
      <c r="IW77" s="58"/>
      <c r="IX77" s="58"/>
      <c r="IY77" s="58"/>
      <c r="IZ77" s="58"/>
      <c r="JA77" s="58"/>
      <c r="JB77" s="59"/>
      <c r="JC77" s="58"/>
      <c r="JD77" s="58"/>
      <c r="JE77" s="58"/>
      <c r="JF77" s="58"/>
      <c r="JG77" s="58"/>
      <c r="JH77" s="58"/>
      <c r="JI77" s="58"/>
      <c r="JJ77" s="58"/>
      <c r="JK77" s="58"/>
      <c r="JL77" s="58"/>
      <c r="JM77" s="58"/>
      <c r="JN77" s="58"/>
      <c r="JO77" s="58"/>
      <c r="JP77" s="58"/>
      <c r="JQ77" s="59"/>
      <c r="JR77" s="58"/>
      <c r="JS77" s="58"/>
      <c r="JT77" s="58"/>
      <c r="JU77" s="58"/>
      <c r="JV77" s="58"/>
      <c r="JW77" s="58"/>
      <c r="JX77" s="58"/>
      <c r="JY77" s="58"/>
      <c r="JZ77" s="58"/>
      <c r="KA77" s="58"/>
      <c r="KB77" s="58"/>
      <c r="KC77" s="58"/>
      <c r="KD77" s="58"/>
      <c r="KE77" s="58"/>
      <c r="KF77" s="59"/>
      <c r="KG77" s="58"/>
      <c r="KH77" s="58"/>
      <c r="KI77" s="58"/>
      <c r="KJ77" s="58"/>
      <c r="KK77" s="58"/>
      <c r="KL77" s="58"/>
      <c r="KM77" s="58"/>
      <c r="KN77" s="58"/>
      <c r="KO77" s="58"/>
      <c r="KP77" s="58"/>
      <c r="KQ77" s="58"/>
      <c r="KR77" s="58"/>
      <c r="KS77" s="58"/>
      <c r="KT77" s="58"/>
      <c r="KU77" s="59"/>
      <c r="KV77" s="58"/>
      <c r="KW77" s="58"/>
      <c r="KX77" s="58"/>
      <c r="KY77" s="58"/>
      <c r="KZ77" s="58"/>
      <c r="LA77" s="58"/>
      <c r="LB77" s="58"/>
      <c r="LC77" s="58"/>
      <c r="LD77" s="347"/>
      <c r="LE77" s="58"/>
      <c r="LF77" s="58"/>
      <c r="LG77" s="58"/>
      <c r="LH77" s="58"/>
      <c r="LI77" s="58"/>
      <c r="LJ77" s="59"/>
      <c r="LK77" s="58"/>
      <c r="LL77" s="58"/>
      <c r="LM77" s="58"/>
      <c r="LN77" s="58"/>
      <c r="LO77" s="58"/>
      <c r="LP77" s="58"/>
      <c r="LQ77" s="58"/>
      <c r="LR77" s="58"/>
      <c r="LS77" s="347"/>
      <c r="LT77" s="58"/>
      <c r="LU77" s="58"/>
      <c r="LV77" s="58"/>
      <c r="LW77" s="58"/>
      <c r="LX77" s="58"/>
      <c r="LY77" s="59"/>
      <c r="LZ77" s="58"/>
      <c r="MA77" s="58"/>
      <c r="MB77" s="58"/>
      <c r="MC77" s="58"/>
      <c r="MD77" s="58"/>
      <c r="ME77" s="58"/>
      <c r="MF77" s="58"/>
      <c r="MG77" s="58"/>
      <c r="MH77" s="347"/>
      <c r="MI77" s="58"/>
      <c r="MJ77" s="58"/>
      <c r="MK77" s="514"/>
      <c r="ML77" s="514"/>
      <c r="MM77" s="514"/>
      <c r="MN77" s="500"/>
      <c r="MO77" s="514"/>
      <c r="MP77" s="514"/>
      <c r="MQ77" s="514"/>
      <c r="MR77" s="514"/>
      <c r="MS77" s="514"/>
      <c r="MT77" s="514"/>
      <c r="MU77" s="514"/>
      <c r="MV77" s="514"/>
      <c r="MW77" s="347"/>
    </row>
    <row r="78" spans="1:361" ht="17" thickBot="1">
      <c r="A78" s="347"/>
      <c r="B78" s="346" t="s">
        <v>112</v>
      </c>
      <c r="C78" s="345"/>
      <c r="D78" s="345"/>
      <c r="E78" s="345"/>
      <c r="F78" s="61"/>
      <c r="G78" s="59"/>
      <c r="H78" s="587" t="s">
        <v>161</v>
      </c>
      <c r="I78" s="588"/>
      <c r="J78" s="58"/>
      <c r="K78" s="58"/>
      <c r="L78" s="58"/>
      <c r="M78" s="58"/>
      <c r="N78" s="58"/>
      <c r="O78" s="58"/>
      <c r="P78" s="58"/>
      <c r="Q78" s="346" t="s">
        <v>114</v>
      </c>
      <c r="R78" s="345"/>
      <c r="S78" s="345"/>
      <c r="T78" s="345"/>
      <c r="U78" s="61"/>
      <c r="V78" s="59"/>
      <c r="W78" s="587" t="s">
        <v>161</v>
      </c>
      <c r="X78" s="588"/>
      <c r="Y78" s="58"/>
      <c r="Z78" s="58"/>
      <c r="AA78" s="58"/>
      <c r="AB78" s="58"/>
      <c r="AC78" s="58"/>
      <c r="AD78" s="58"/>
      <c r="AE78" s="58"/>
      <c r="AF78" s="346" t="s">
        <v>115</v>
      </c>
      <c r="AG78" s="345"/>
      <c r="AH78" s="345"/>
      <c r="AI78" s="345"/>
      <c r="AJ78" s="61"/>
      <c r="AK78" s="59"/>
      <c r="AL78" s="587" t="s">
        <v>161</v>
      </c>
      <c r="AM78" s="588"/>
      <c r="AN78" s="58"/>
      <c r="AO78" s="58"/>
      <c r="AP78" s="58"/>
      <c r="AQ78" s="58"/>
      <c r="AR78" s="58"/>
      <c r="AS78" s="58"/>
      <c r="AT78" s="58"/>
      <c r="AU78" s="346" t="s">
        <v>116</v>
      </c>
      <c r="AV78" s="345"/>
      <c r="AW78" s="345"/>
      <c r="AX78" s="345"/>
      <c r="AY78" s="61"/>
      <c r="AZ78" s="59"/>
      <c r="BA78" s="587" t="s">
        <v>161</v>
      </c>
      <c r="BB78" s="588"/>
      <c r="BC78" s="58"/>
      <c r="BD78" s="58"/>
      <c r="BE78" s="58"/>
      <c r="BF78" s="58"/>
      <c r="BG78" s="58"/>
      <c r="BH78" s="58"/>
      <c r="BI78" s="58"/>
      <c r="BJ78" s="346" t="s">
        <v>117</v>
      </c>
      <c r="BK78" s="345"/>
      <c r="BL78" s="345"/>
      <c r="BM78" s="345"/>
      <c r="BN78" s="61"/>
      <c r="BO78" s="59"/>
      <c r="BP78" s="587" t="s">
        <v>161</v>
      </c>
      <c r="BQ78" s="588"/>
      <c r="BR78" s="58"/>
      <c r="BS78" s="58"/>
      <c r="BT78" s="58"/>
      <c r="BU78" s="58"/>
      <c r="BV78" s="58"/>
      <c r="BW78" s="58"/>
      <c r="BX78" s="58"/>
      <c r="BY78" s="346" t="s">
        <v>118</v>
      </c>
      <c r="BZ78" s="345"/>
      <c r="CA78" s="345"/>
      <c r="CB78" s="345"/>
      <c r="CC78" s="61"/>
      <c r="CD78" s="59"/>
      <c r="CE78" s="587" t="s">
        <v>161</v>
      </c>
      <c r="CF78" s="588"/>
      <c r="CG78" s="58"/>
      <c r="CH78" s="58"/>
      <c r="CI78" s="58"/>
      <c r="CJ78" s="58"/>
      <c r="CK78" s="58"/>
      <c r="CL78" s="58"/>
      <c r="CM78" s="58"/>
      <c r="CN78" s="346" t="s">
        <v>119</v>
      </c>
      <c r="CO78" s="345"/>
      <c r="CP78" s="345"/>
      <c r="CQ78" s="345"/>
      <c r="CR78" s="61"/>
      <c r="CS78" s="59"/>
      <c r="CT78" s="587" t="s">
        <v>161</v>
      </c>
      <c r="CU78" s="588"/>
      <c r="CV78" s="58"/>
      <c r="CW78" s="58"/>
      <c r="CX78" s="58"/>
      <c r="CY78" s="58"/>
      <c r="CZ78" s="58"/>
      <c r="DA78" s="58"/>
      <c r="DB78" s="58"/>
      <c r="DC78" s="346" t="s">
        <v>120</v>
      </c>
      <c r="DD78" s="345"/>
      <c r="DE78" s="345"/>
      <c r="DF78" s="345"/>
      <c r="DG78" s="61"/>
      <c r="DH78" s="59"/>
      <c r="DI78" s="587" t="s">
        <v>161</v>
      </c>
      <c r="DJ78" s="588"/>
      <c r="DK78" s="58"/>
      <c r="DL78" s="58"/>
      <c r="DM78" s="58"/>
      <c r="DN78" s="58"/>
      <c r="DO78" s="58"/>
      <c r="DP78" s="58"/>
      <c r="DQ78" s="58"/>
      <c r="DR78" s="346" t="s">
        <v>121</v>
      </c>
      <c r="DS78" s="345"/>
      <c r="DT78" s="345"/>
      <c r="DU78" s="345"/>
      <c r="DV78" s="61"/>
      <c r="DW78" s="59"/>
      <c r="DX78" s="587" t="s">
        <v>161</v>
      </c>
      <c r="DY78" s="588"/>
      <c r="DZ78" s="58"/>
      <c r="EA78" s="58"/>
      <c r="EB78" s="58"/>
      <c r="EC78" s="58"/>
      <c r="ED78" s="58"/>
      <c r="EE78" s="58"/>
      <c r="EF78" s="58"/>
      <c r="EG78" s="346" t="s">
        <v>122</v>
      </c>
      <c r="EH78" s="345"/>
      <c r="EI78" s="345"/>
      <c r="EJ78" s="345"/>
      <c r="EK78" s="61"/>
      <c r="EL78" s="59"/>
      <c r="EM78" s="587" t="s">
        <v>161</v>
      </c>
      <c r="EN78" s="588"/>
      <c r="EO78" s="58"/>
      <c r="EP78" s="58"/>
      <c r="EQ78" s="58"/>
      <c r="ER78" s="58"/>
      <c r="ES78" s="58"/>
      <c r="ET78" s="58"/>
      <c r="EU78" s="58"/>
      <c r="EV78" s="346" t="s">
        <v>123</v>
      </c>
      <c r="EW78" s="345"/>
      <c r="EX78" s="345"/>
      <c r="EY78" s="345"/>
      <c r="EZ78" s="61"/>
      <c r="FA78" s="59"/>
      <c r="FB78" s="587" t="s">
        <v>161</v>
      </c>
      <c r="FC78" s="588"/>
      <c r="FD78" s="58"/>
      <c r="FE78" s="58"/>
      <c r="FF78" s="58"/>
      <c r="FG78" s="58"/>
      <c r="FH78" s="58"/>
      <c r="FI78" s="58"/>
      <c r="FJ78" s="58"/>
      <c r="FK78" s="346" t="s">
        <v>124</v>
      </c>
      <c r="FL78" s="345"/>
      <c r="FM78" s="345"/>
      <c r="FN78" s="345"/>
      <c r="FO78" s="61"/>
      <c r="FP78" s="59"/>
      <c r="FQ78" s="587" t="s">
        <v>161</v>
      </c>
      <c r="FR78" s="588"/>
      <c r="FS78" s="58"/>
      <c r="FT78" s="58"/>
      <c r="FU78" s="58"/>
      <c r="FV78" s="58"/>
      <c r="FW78" s="58"/>
      <c r="FX78" s="58"/>
      <c r="FY78" s="58"/>
      <c r="FZ78" s="346" t="s">
        <v>125</v>
      </c>
      <c r="GA78" s="345"/>
      <c r="GB78" s="345"/>
      <c r="GC78" s="345"/>
      <c r="GD78" s="61"/>
      <c r="GE78" s="59"/>
      <c r="GF78" s="587" t="s">
        <v>161</v>
      </c>
      <c r="GG78" s="588"/>
      <c r="GH78" s="58"/>
      <c r="GI78" s="58"/>
      <c r="GJ78" s="58"/>
      <c r="GK78" s="58"/>
      <c r="GL78" s="58"/>
      <c r="GM78" s="58"/>
      <c r="GN78" s="58"/>
      <c r="GO78" s="346" t="s">
        <v>126</v>
      </c>
      <c r="GP78" s="345"/>
      <c r="GQ78" s="345"/>
      <c r="GR78" s="345"/>
      <c r="GS78" s="61"/>
      <c r="GT78" s="59"/>
      <c r="GU78" s="587" t="s">
        <v>161</v>
      </c>
      <c r="GV78" s="588"/>
      <c r="GW78" s="58"/>
      <c r="GX78" s="58"/>
      <c r="GY78" s="58"/>
      <c r="GZ78" s="58"/>
      <c r="HA78" s="58"/>
      <c r="HB78" s="58"/>
      <c r="HC78" s="58"/>
      <c r="HD78" s="346" t="s">
        <v>127</v>
      </c>
      <c r="HE78" s="345"/>
      <c r="HF78" s="345"/>
      <c r="HG78" s="345"/>
      <c r="HH78" s="61"/>
      <c r="HI78" s="59"/>
      <c r="HJ78" s="587" t="s">
        <v>161</v>
      </c>
      <c r="HK78" s="588"/>
      <c r="HL78" s="58"/>
      <c r="HM78" s="58"/>
      <c r="HN78" s="58"/>
      <c r="HO78" s="58"/>
      <c r="HP78" s="58"/>
      <c r="HQ78" s="58"/>
      <c r="HR78" s="58"/>
      <c r="HS78" s="346" t="s">
        <v>128</v>
      </c>
      <c r="HT78" s="345"/>
      <c r="HU78" s="345"/>
      <c r="HV78" s="345"/>
      <c r="HW78" s="61"/>
      <c r="HX78" s="59"/>
      <c r="HY78" s="587" t="s">
        <v>161</v>
      </c>
      <c r="HZ78" s="588"/>
      <c r="IA78" s="58"/>
      <c r="IB78" s="58"/>
      <c r="IC78" s="58"/>
      <c r="ID78" s="58"/>
      <c r="IE78" s="58"/>
      <c r="IF78" s="58"/>
      <c r="IG78" s="58"/>
      <c r="IH78" s="346" t="s">
        <v>129</v>
      </c>
      <c r="II78" s="345"/>
      <c r="IJ78" s="345"/>
      <c r="IK78" s="345"/>
      <c r="IL78" s="61"/>
      <c r="IM78" s="59"/>
      <c r="IN78" s="587" t="s">
        <v>161</v>
      </c>
      <c r="IO78" s="588"/>
      <c r="IP78" s="58"/>
      <c r="IQ78" s="58"/>
      <c r="IR78" s="58"/>
      <c r="IS78" s="58"/>
      <c r="IT78" s="58"/>
      <c r="IU78" s="58"/>
      <c r="IV78" s="58"/>
      <c r="IW78" s="346" t="s">
        <v>130</v>
      </c>
      <c r="IX78" s="345"/>
      <c r="IY78" s="345"/>
      <c r="IZ78" s="345"/>
      <c r="JA78" s="61"/>
      <c r="JB78" s="59"/>
      <c r="JC78" s="587" t="s">
        <v>161</v>
      </c>
      <c r="JD78" s="588"/>
      <c r="JE78" s="58"/>
      <c r="JF78" s="58"/>
      <c r="JG78" s="58"/>
      <c r="JH78" s="58"/>
      <c r="JI78" s="58"/>
      <c r="JJ78" s="58"/>
      <c r="JK78" s="58"/>
      <c r="JL78" s="346" t="s">
        <v>131</v>
      </c>
      <c r="JM78" s="345"/>
      <c r="JN78" s="345"/>
      <c r="JO78" s="345"/>
      <c r="JP78" s="61"/>
      <c r="JQ78" s="59"/>
      <c r="JR78" s="587" t="s">
        <v>161</v>
      </c>
      <c r="JS78" s="588"/>
      <c r="JT78" s="58"/>
      <c r="JU78" s="58"/>
      <c r="JV78" s="58"/>
      <c r="JW78" s="58"/>
      <c r="JX78" s="58"/>
      <c r="JY78" s="58"/>
      <c r="JZ78" s="58"/>
      <c r="KA78" s="346" t="s">
        <v>132</v>
      </c>
      <c r="KB78" s="345"/>
      <c r="KC78" s="345"/>
      <c r="KD78" s="345"/>
      <c r="KE78" s="61"/>
      <c r="KF78" s="59"/>
      <c r="KG78" s="587" t="s">
        <v>161</v>
      </c>
      <c r="KH78" s="588"/>
      <c r="KI78" s="58"/>
      <c r="KJ78" s="58"/>
      <c r="KK78" s="58"/>
      <c r="KL78" s="58"/>
      <c r="KM78" s="58"/>
      <c r="KN78" s="58"/>
      <c r="KO78" s="58"/>
      <c r="KP78" s="346" t="s">
        <v>447</v>
      </c>
      <c r="KQ78" s="345"/>
      <c r="KR78" s="345"/>
      <c r="KS78" s="345"/>
      <c r="KT78" s="61"/>
      <c r="KU78" s="59"/>
      <c r="KV78" s="587" t="s">
        <v>161</v>
      </c>
      <c r="KW78" s="588"/>
      <c r="KX78" s="58"/>
      <c r="KY78" s="58"/>
      <c r="KZ78" s="58"/>
      <c r="LA78" s="58"/>
      <c r="LB78" s="58"/>
      <c r="LC78" s="58"/>
      <c r="LD78" s="347"/>
      <c r="LE78" s="346" t="s">
        <v>448</v>
      </c>
      <c r="LF78" s="345"/>
      <c r="LG78" s="345"/>
      <c r="LH78" s="345"/>
      <c r="LI78" s="61"/>
      <c r="LJ78" s="59"/>
      <c r="LK78" s="587" t="s">
        <v>161</v>
      </c>
      <c r="LL78" s="588"/>
      <c r="LM78" s="58"/>
      <c r="LN78" s="58"/>
      <c r="LO78" s="58"/>
      <c r="LP78" s="58"/>
      <c r="LQ78" s="58"/>
      <c r="LR78" s="58"/>
      <c r="LS78" s="347"/>
      <c r="LT78" s="346" t="s">
        <v>449</v>
      </c>
      <c r="LU78" s="345"/>
      <c r="LV78" s="345"/>
      <c r="LW78" s="345"/>
      <c r="LX78" s="61"/>
      <c r="LY78" s="59"/>
      <c r="LZ78" s="587" t="s">
        <v>161</v>
      </c>
      <c r="MA78" s="588"/>
      <c r="MB78" s="58"/>
      <c r="MC78" s="58"/>
      <c r="MD78" s="58"/>
      <c r="ME78" s="58"/>
      <c r="MF78" s="58"/>
      <c r="MG78" s="58"/>
      <c r="MH78" s="347"/>
      <c r="MI78" s="346" t="s">
        <v>450</v>
      </c>
      <c r="MJ78" s="345"/>
      <c r="MK78" s="541"/>
      <c r="ML78" s="541"/>
      <c r="MM78" s="542"/>
      <c r="MN78" s="500"/>
      <c r="MO78" s="592" t="s">
        <v>161</v>
      </c>
      <c r="MP78" s="593"/>
      <c r="MQ78" s="514"/>
      <c r="MR78" s="514"/>
      <c r="MS78" s="514"/>
      <c r="MT78" s="514"/>
      <c r="MU78" s="514"/>
      <c r="MV78" s="514"/>
      <c r="MW78" s="347"/>
    </row>
    <row r="79" spans="1:361" ht="17" thickBot="1">
      <c r="A79" s="347"/>
      <c r="B79" s="58"/>
      <c r="C79" s="58"/>
      <c r="D79" s="58"/>
      <c r="E79" s="58"/>
      <c r="F79" s="58"/>
      <c r="G79" s="59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9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9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9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9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9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9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9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9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9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9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9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9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9"/>
      <c r="GU79" s="58"/>
      <c r="GV79" s="58"/>
      <c r="GW79" s="58"/>
      <c r="GX79" s="58"/>
      <c r="GY79" s="58"/>
      <c r="GZ79" s="58"/>
      <c r="HA79" s="58"/>
      <c r="HB79" s="58"/>
      <c r="HC79" s="58"/>
      <c r="HD79" s="58"/>
      <c r="HE79" s="58"/>
      <c r="HF79" s="58"/>
      <c r="HG79" s="58"/>
      <c r="HH79" s="58"/>
      <c r="HI79" s="59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HU79" s="58"/>
      <c r="HV79" s="58"/>
      <c r="HW79" s="58"/>
      <c r="HX79" s="59"/>
      <c r="HY79" s="58"/>
      <c r="HZ79" s="58"/>
      <c r="IA79" s="58"/>
      <c r="IB79" s="58"/>
      <c r="IC79" s="58"/>
      <c r="ID79" s="58"/>
      <c r="IE79" s="58"/>
      <c r="IF79" s="58"/>
      <c r="IG79" s="58"/>
      <c r="IH79" s="58"/>
      <c r="II79" s="58"/>
      <c r="IJ79" s="58"/>
      <c r="IK79" s="58"/>
      <c r="IL79" s="58"/>
      <c r="IM79" s="59"/>
      <c r="IN79" s="58"/>
      <c r="IO79" s="58"/>
      <c r="IP79" s="58"/>
      <c r="IQ79" s="58"/>
      <c r="IR79" s="58"/>
      <c r="IS79" s="58"/>
      <c r="IT79" s="58"/>
      <c r="IU79" s="58"/>
      <c r="IV79" s="58"/>
      <c r="IW79" s="58"/>
      <c r="IX79" s="58"/>
      <c r="IY79" s="58"/>
      <c r="IZ79" s="58"/>
      <c r="JA79" s="58"/>
      <c r="JB79" s="59"/>
      <c r="JC79" s="58"/>
      <c r="JD79" s="58"/>
      <c r="JE79" s="58"/>
      <c r="JF79" s="58"/>
      <c r="JG79" s="58"/>
      <c r="JH79" s="58"/>
      <c r="JI79" s="58"/>
      <c r="JJ79" s="58"/>
      <c r="JK79" s="58"/>
      <c r="JL79" s="58"/>
      <c r="JM79" s="58"/>
      <c r="JN79" s="58"/>
      <c r="JO79" s="58"/>
      <c r="JP79" s="58"/>
      <c r="JQ79" s="59"/>
      <c r="JR79" s="58"/>
      <c r="JS79" s="58"/>
      <c r="JT79" s="58"/>
      <c r="JU79" s="58"/>
      <c r="JV79" s="58"/>
      <c r="JW79" s="58"/>
      <c r="JX79" s="58"/>
      <c r="JY79" s="58"/>
      <c r="JZ79" s="58"/>
      <c r="KA79" s="58"/>
      <c r="KB79" s="58"/>
      <c r="KC79" s="58"/>
      <c r="KD79" s="58"/>
      <c r="KE79" s="58"/>
      <c r="KF79" s="59"/>
      <c r="KG79" s="58"/>
      <c r="KH79" s="58"/>
      <c r="KI79" s="58"/>
      <c r="KJ79" s="58"/>
      <c r="KK79" s="58"/>
      <c r="KL79" s="58"/>
      <c r="KM79" s="58"/>
      <c r="KN79" s="58"/>
      <c r="KO79" s="58"/>
      <c r="KP79" s="58"/>
      <c r="KQ79" s="58"/>
      <c r="KR79" s="58"/>
      <c r="KS79" s="58"/>
      <c r="KT79" s="58"/>
      <c r="KU79" s="59"/>
      <c r="KV79" s="58"/>
      <c r="KW79" s="58"/>
      <c r="KX79" s="58"/>
      <c r="KY79" s="58"/>
      <c r="KZ79" s="58"/>
      <c r="LA79" s="58"/>
      <c r="LB79" s="58"/>
      <c r="LC79" s="58"/>
      <c r="LD79" s="347"/>
      <c r="LE79" s="58"/>
      <c r="LF79" s="58"/>
      <c r="LG79" s="58"/>
      <c r="LH79" s="58"/>
      <c r="LI79" s="58"/>
      <c r="LJ79" s="59"/>
      <c r="LK79" s="58"/>
      <c r="LL79" s="58"/>
      <c r="LM79" s="58"/>
      <c r="LN79" s="58"/>
      <c r="LO79" s="58"/>
      <c r="LP79" s="58"/>
      <c r="LQ79" s="58"/>
      <c r="LR79" s="58"/>
      <c r="LS79" s="347"/>
      <c r="LT79" s="58"/>
      <c r="LU79" s="58"/>
      <c r="LV79" s="58"/>
      <c r="LW79" s="58"/>
      <c r="LX79" s="58"/>
      <c r="LY79" s="59"/>
      <c r="LZ79" s="58"/>
      <c r="MA79" s="58"/>
      <c r="MB79" s="58"/>
      <c r="MC79" s="58"/>
      <c r="MD79" s="58"/>
      <c r="ME79" s="58"/>
      <c r="MF79" s="58"/>
      <c r="MG79" s="58"/>
      <c r="MH79" s="347"/>
      <c r="MI79" s="58"/>
      <c r="MJ79" s="58"/>
      <c r="MK79" s="514"/>
      <c r="ML79" s="514"/>
      <c r="MM79" s="514"/>
      <c r="MN79" s="500"/>
      <c r="MO79" s="514"/>
      <c r="MP79" s="514"/>
      <c r="MQ79" s="514"/>
      <c r="MR79" s="514"/>
      <c r="MS79" s="514"/>
      <c r="MT79" s="514"/>
      <c r="MU79" s="514"/>
      <c r="MV79" s="514"/>
      <c r="MW79" s="347"/>
    </row>
    <row r="80" spans="1:361" ht="17" thickBot="1">
      <c r="A80" s="347"/>
      <c r="B80" s="58"/>
      <c r="C80" s="58"/>
      <c r="D80" s="127" t="s">
        <v>133</v>
      </c>
      <c r="E80" s="128" t="s">
        <v>134</v>
      </c>
      <c r="F80" s="128" t="s">
        <v>135</v>
      </c>
      <c r="G80" s="128" t="s">
        <v>136</v>
      </c>
      <c r="H80" s="128" t="s">
        <v>137</v>
      </c>
      <c r="I80" s="128" t="s">
        <v>138</v>
      </c>
      <c r="J80" s="152" t="s">
        <v>139</v>
      </c>
      <c r="K80" s="135" t="s">
        <v>140</v>
      </c>
      <c r="L80" s="331" t="s">
        <v>141</v>
      </c>
      <c r="M80" s="128" t="s">
        <v>142</v>
      </c>
      <c r="N80" s="152" t="s">
        <v>143</v>
      </c>
      <c r="O80" s="135" t="s">
        <v>364</v>
      </c>
      <c r="P80" s="58"/>
      <c r="Q80" s="58"/>
      <c r="R80" s="58"/>
      <c r="S80" s="127" t="s">
        <v>133</v>
      </c>
      <c r="T80" s="128" t="s">
        <v>134</v>
      </c>
      <c r="U80" s="128" t="s">
        <v>135</v>
      </c>
      <c r="V80" s="128" t="s">
        <v>136</v>
      </c>
      <c r="W80" s="128" t="s">
        <v>137</v>
      </c>
      <c r="X80" s="128" t="s">
        <v>138</v>
      </c>
      <c r="Y80" s="152" t="s">
        <v>139</v>
      </c>
      <c r="Z80" s="135" t="s">
        <v>140</v>
      </c>
      <c r="AA80" s="331" t="s">
        <v>141</v>
      </c>
      <c r="AB80" s="128" t="s">
        <v>142</v>
      </c>
      <c r="AC80" s="152" t="s">
        <v>143</v>
      </c>
      <c r="AD80" s="135" t="s">
        <v>364</v>
      </c>
      <c r="AE80" s="58"/>
      <c r="AF80" s="58"/>
      <c r="AG80" s="58"/>
      <c r="AH80" s="127" t="s">
        <v>133</v>
      </c>
      <c r="AI80" s="128" t="s">
        <v>134</v>
      </c>
      <c r="AJ80" s="128" t="s">
        <v>135</v>
      </c>
      <c r="AK80" s="128" t="s">
        <v>136</v>
      </c>
      <c r="AL80" s="128" t="s">
        <v>137</v>
      </c>
      <c r="AM80" s="128" t="s">
        <v>138</v>
      </c>
      <c r="AN80" s="152" t="s">
        <v>139</v>
      </c>
      <c r="AO80" s="135" t="s">
        <v>140</v>
      </c>
      <c r="AP80" s="331" t="s">
        <v>141</v>
      </c>
      <c r="AQ80" s="128" t="s">
        <v>142</v>
      </c>
      <c r="AR80" s="152" t="s">
        <v>143</v>
      </c>
      <c r="AS80" s="135" t="s">
        <v>364</v>
      </c>
      <c r="AT80" s="58"/>
      <c r="AU80" s="58"/>
      <c r="AV80" s="58"/>
      <c r="AW80" s="127" t="s">
        <v>133</v>
      </c>
      <c r="AX80" s="128" t="s">
        <v>134</v>
      </c>
      <c r="AY80" s="128" t="s">
        <v>135</v>
      </c>
      <c r="AZ80" s="128" t="s">
        <v>136</v>
      </c>
      <c r="BA80" s="128" t="s">
        <v>137</v>
      </c>
      <c r="BB80" s="128" t="s">
        <v>138</v>
      </c>
      <c r="BC80" s="152" t="s">
        <v>139</v>
      </c>
      <c r="BD80" s="135" t="s">
        <v>140</v>
      </c>
      <c r="BE80" s="331" t="s">
        <v>141</v>
      </c>
      <c r="BF80" s="128" t="s">
        <v>142</v>
      </c>
      <c r="BG80" s="152" t="s">
        <v>143</v>
      </c>
      <c r="BH80" s="135" t="s">
        <v>364</v>
      </c>
      <c r="BI80" s="58"/>
      <c r="BJ80" s="58"/>
      <c r="BK80" s="58"/>
      <c r="BL80" s="127" t="s">
        <v>133</v>
      </c>
      <c r="BM80" s="128" t="s">
        <v>134</v>
      </c>
      <c r="BN80" s="128" t="s">
        <v>135</v>
      </c>
      <c r="BO80" s="128" t="s">
        <v>136</v>
      </c>
      <c r="BP80" s="128" t="s">
        <v>137</v>
      </c>
      <c r="BQ80" s="128" t="s">
        <v>138</v>
      </c>
      <c r="BR80" s="152" t="s">
        <v>139</v>
      </c>
      <c r="BS80" s="135" t="s">
        <v>140</v>
      </c>
      <c r="BT80" s="331" t="s">
        <v>141</v>
      </c>
      <c r="BU80" s="128" t="s">
        <v>142</v>
      </c>
      <c r="BV80" s="152" t="s">
        <v>143</v>
      </c>
      <c r="BW80" s="135" t="s">
        <v>364</v>
      </c>
      <c r="BX80" s="58"/>
      <c r="BY80" s="58"/>
      <c r="BZ80" s="58"/>
      <c r="CA80" s="127" t="s">
        <v>133</v>
      </c>
      <c r="CB80" s="128" t="s">
        <v>134</v>
      </c>
      <c r="CC80" s="128" t="s">
        <v>135</v>
      </c>
      <c r="CD80" s="128" t="s">
        <v>136</v>
      </c>
      <c r="CE80" s="128" t="s">
        <v>137</v>
      </c>
      <c r="CF80" s="128" t="s">
        <v>138</v>
      </c>
      <c r="CG80" s="152" t="s">
        <v>139</v>
      </c>
      <c r="CH80" s="135" t="s">
        <v>140</v>
      </c>
      <c r="CI80" s="331" t="s">
        <v>141</v>
      </c>
      <c r="CJ80" s="128" t="s">
        <v>142</v>
      </c>
      <c r="CK80" s="152" t="s">
        <v>143</v>
      </c>
      <c r="CL80" s="135" t="s">
        <v>364</v>
      </c>
      <c r="CM80" s="58"/>
      <c r="CN80" s="58"/>
      <c r="CO80" s="58"/>
      <c r="CP80" s="127" t="s">
        <v>133</v>
      </c>
      <c r="CQ80" s="128" t="s">
        <v>134</v>
      </c>
      <c r="CR80" s="128" t="s">
        <v>135</v>
      </c>
      <c r="CS80" s="128" t="s">
        <v>136</v>
      </c>
      <c r="CT80" s="128" t="s">
        <v>137</v>
      </c>
      <c r="CU80" s="128" t="s">
        <v>138</v>
      </c>
      <c r="CV80" s="152" t="s">
        <v>139</v>
      </c>
      <c r="CW80" s="135" t="s">
        <v>140</v>
      </c>
      <c r="CX80" s="331" t="s">
        <v>141</v>
      </c>
      <c r="CY80" s="128" t="s">
        <v>142</v>
      </c>
      <c r="CZ80" s="152" t="s">
        <v>143</v>
      </c>
      <c r="DA80" s="135" t="s">
        <v>364</v>
      </c>
      <c r="DB80" s="58"/>
      <c r="DC80" s="58"/>
      <c r="DD80" s="58"/>
      <c r="DE80" s="127" t="s">
        <v>133</v>
      </c>
      <c r="DF80" s="128" t="s">
        <v>134</v>
      </c>
      <c r="DG80" s="128" t="s">
        <v>135</v>
      </c>
      <c r="DH80" s="128" t="s">
        <v>136</v>
      </c>
      <c r="DI80" s="128" t="s">
        <v>137</v>
      </c>
      <c r="DJ80" s="128" t="s">
        <v>138</v>
      </c>
      <c r="DK80" s="152" t="s">
        <v>139</v>
      </c>
      <c r="DL80" s="135" t="s">
        <v>140</v>
      </c>
      <c r="DM80" s="331" t="s">
        <v>141</v>
      </c>
      <c r="DN80" s="128" t="s">
        <v>142</v>
      </c>
      <c r="DO80" s="152" t="s">
        <v>143</v>
      </c>
      <c r="DP80" s="135" t="s">
        <v>364</v>
      </c>
      <c r="DQ80" s="58"/>
      <c r="DR80" s="58"/>
      <c r="DS80" s="58"/>
      <c r="DT80" s="127" t="s">
        <v>133</v>
      </c>
      <c r="DU80" s="128" t="s">
        <v>134</v>
      </c>
      <c r="DV80" s="128" t="s">
        <v>135</v>
      </c>
      <c r="DW80" s="128" t="s">
        <v>136</v>
      </c>
      <c r="DX80" s="128" t="s">
        <v>137</v>
      </c>
      <c r="DY80" s="128" t="s">
        <v>138</v>
      </c>
      <c r="DZ80" s="152" t="s">
        <v>139</v>
      </c>
      <c r="EA80" s="135" t="s">
        <v>140</v>
      </c>
      <c r="EB80" s="331" t="s">
        <v>141</v>
      </c>
      <c r="EC80" s="128" t="s">
        <v>142</v>
      </c>
      <c r="ED80" s="152" t="s">
        <v>143</v>
      </c>
      <c r="EE80" s="135" t="s">
        <v>364</v>
      </c>
      <c r="EF80" s="58"/>
      <c r="EG80" s="58"/>
      <c r="EH80" s="58"/>
      <c r="EI80" s="127" t="s">
        <v>133</v>
      </c>
      <c r="EJ80" s="128" t="s">
        <v>134</v>
      </c>
      <c r="EK80" s="128" t="s">
        <v>135</v>
      </c>
      <c r="EL80" s="128" t="s">
        <v>136</v>
      </c>
      <c r="EM80" s="128" t="s">
        <v>137</v>
      </c>
      <c r="EN80" s="128" t="s">
        <v>138</v>
      </c>
      <c r="EO80" s="152" t="s">
        <v>139</v>
      </c>
      <c r="EP80" s="135" t="s">
        <v>140</v>
      </c>
      <c r="EQ80" s="331" t="s">
        <v>141</v>
      </c>
      <c r="ER80" s="128" t="s">
        <v>142</v>
      </c>
      <c r="ES80" s="152" t="s">
        <v>143</v>
      </c>
      <c r="ET80" s="135" t="s">
        <v>364</v>
      </c>
      <c r="EU80" s="58"/>
      <c r="EV80" s="58"/>
      <c r="EW80" s="58"/>
      <c r="EX80" s="127" t="s">
        <v>133</v>
      </c>
      <c r="EY80" s="128" t="s">
        <v>134</v>
      </c>
      <c r="EZ80" s="128" t="s">
        <v>135</v>
      </c>
      <c r="FA80" s="128" t="s">
        <v>136</v>
      </c>
      <c r="FB80" s="128" t="s">
        <v>137</v>
      </c>
      <c r="FC80" s="128" t="s">
        <v>138</v>
      </c>
      <c r="FD80" s="152" t="s">
        <v>139</v>
      </c>
      <c r="FE80" s="135" t="s">
        <v>140</v>
      </c>
      <c r="FF80" s="331" t="s">
        <v>141</v>
      </c>
      <c r="FG80" s="128" t="s">
        <v>142</v>
      </c>
      <c r="FH80" s="152" t="s">
        <v>143</v>
      </c>
      <c r="FI80" s="135" t="s">
        <v>364</v>
      </c>
      <c r="FJ80" s="58"/>
      <c r="FK80" s="58"/>
      <c r="FL80" s="58"/>
      <c r="FM80" s="127" t="s">
        <v>133</v>
      </c>
      <c r="FN80" s="128" t="s">
        <v>134</v>
      </c>
      <c r="FO80" s="128" t="s">
        <v>135</v>
      </c>
      <c r="FP80" s="128" t="s">
        <v>136</v>
      </c>
      <c r="FQ80" s="128" t="s">
        <v>137</v>
      </c>
      <c r="FR80" s="128" t="s">
        <v>138</v>
      </c>
      <c r="FS80" s="152" t="s">
        <v>139</v>
      </c>
      <c r="FT80" s="135" t="s">
        <v>140</v>
      </c>
      <c r="FU80" s="331" t="s">
        <v>141</v>
      </c>
      <c r="FV80" s="128" t="s">
        <v>142</v>
      </c>
      <c r="FW80" s="152" t="s">
        <v>143</v>
      </c>
      <c r="FX80" s="135" t="s">
        <v>364</v>
      </c>
      <c r="FY80" s="58"/>
      <c r="FZ80" s="58"/>
      <c r="GA80" s="58"/>
      <c r="GB80" s="127" t="s">
        <v>133</v>
      </c>
      <c r="GC80" s="128" t="s">
        <v>134</v>
      </c>
      <c r="GD80" s="128" t="s">
        <v>135</v>
      </c>
      <c r="GE80" s="128" t="s">
        <v>136</v>
      </c>
      <c r="GF80" s="128" t="s">
        <v>137</v>
      </c>
      <c r="GG80" s="128" t="s">
        <v>138</v>
      </c>
      <c r="GH80" s="152" t="s">
        <v>139</v>
      </c>
      <c r="GI80" s="135" t="s">
        <v>140</v>
      </c>
      <c r="GJ80" s="331" t="s">
        <v>141</v>
      </c>
      <c r="GK80" s="128" t="s">
        <v>142</v>
      </c>
      <c r="GL80" s="152" t="s">
        <v>143</v>
      </c>
      <c r="GM80" s="135" t="s">
        <v>364</v>
      </c>
      <c r="GN80" s="58"/>
      <c r="GO80" s="58"/>
      <c r="GP80" s="58"/>
      <c r="GQ80" s="127" t="s">
        <v>133</v>
      </c>
      <c r="GR80" s="128" t="s">
        <v>134</v>
      </c>
      <c r="GS80" s="128" t="s">
        <v>135</v>
      </c>
      <c r="GT80" s="128" t="s">
        <v>136</v>
      </c>
      <c r="GU80" s="128" t="s">
        <v>137</v>
      </c>
      <c r="GV80" s="128" t="s">
        <v>138</v>
      </c>
      <c r="GW80" s="152" t="s">
        <v>139</v>
      </c>
      <c r="GX80" s="135" t="s">
        <v>140</v>
      </c>
      <c r="GY80" s="331" t="s">
        <v>141</v>
      </c>
      <c r="GZ80" s="128" t="s">
        <v>142</v>
      </c>
      <c r="HA80" s="152" t="s">
        <v>143</v>
      </c>
      <c r="HB80" s="135" t="s">
        <v>364</v>
      </c>
      <c r="HC80" s="58"/>
      <c r="HD80" s="58"/>
      <c r="HE80" s="58"/>
      <c r="HF80" s="127" t="s">
        <v>133</v>
      </c>
      <c r="HG80" s="128" t="s">
        <v>134</v>
      </c>
      <c r="HH80" s="128" t="s">
        <v>135</v>
      </c>
      <c r="HI80" s="128" t="s">
        <v>136</v>
      </c>
      <c r="HJ80" s="128" t="s">
        <v>137</v>
      </c>
      <c r="HK80" s="128" t="s">
        <v>138</v>
      </c>
      <c r="HL80" s="152" t="s">
        <v>139</v>
      </c>
      <c r="HM80" s="135" t="s">
        <v>140</v>
      </c>
      <c r="HN80" s="331" t="s">
        <v>141</v>
      </c>
      <c r="HO80" s="128" t="s">
        <v>142</v>
      </c>
      <c r="HP80" s="152" t="s">
        <v>143</v>
      </c>
      <c r="HQ80" s="135" t="s">
        <v>364</v>
      </c>
      <c r="HR80" s="58"/>
      <c r="HS80" s="58"/>
      <c r="HT80" s="58"/>
      <c r="HU80" s="127" t="s">
        <v>133</v>
      </c>
      <c r="HV80" s="128" t="s">
        <v>134</v>
      </c>
      <c r="HW80" s="128" t="s">
        <v>135</v>
      </c>
      <c r="HX80" s="128" t="s">
        <v>136</v>
      </c>
      <c r="HY80" s="128" t="s">
        <v>137</v>
      </c>
      <c r="HZ80" s="128" t="s">
        <v>138</v>
      </c>
      <c r="IA80" s="152" t="s">
        <v>139</v>
      </c>
      <c r="IB80" s="135" t="s">
        <v>140</v>
      </c>
      <c r="IC80" s="331" t="s">
        <v>141</v>
      </c>
      <c r="ID80" s="128" t="s">
        <v>142</v>
      </c>
      <c r="IE80" s="152" t="s">
        <v>143</v>
      </c>
      <c r="IF80" s="135" t="s">
        <v>364</v>
      </c>
      <c r="IG80" s="58"/>
      <c r="IH80" s="58"/>
      <c r="II80" s="58"/>
      <c r="IJ80" s="127" t="s">
        <v>133</v>
      </c>
      <c r="IK80" s="128" t="s">
        <v>134</v>
      </c>
      <c r="IL80" s="128" t="s">
        <v>135</v>
      </c>
      <c r="IM80" s="128" t="s">
        <v>136</v>
      </c>
      <c r="IN80" s="128" t="s">
        <v>137</v>
      </c>
      <c r="IO80" s="128" t="s">
        <v>138</v>
      </c>
      <c r="IP80" s="152" t="s">
        <v>139</v>
      </c>
      <c r="IQ80" s="135" t="s">
        <v>140</v>
      </c>
      <c r="IR80" s="331" t="s">
        <v>141</v>
      </c>
      <c r="IS80" s="128" t="s">
        <v>142</v>
      </c>
      <c r="IT80" s="152" t="s">
        <v>143</v>
      </c>
      <c r="IU80" s="135" t="s">
        <v>364</v>
      </c>
      <c r="IV80" s="58"/>
      <c r="IW80" s="58"/>
      <c r="IX80" s="58"/>
      <c r="IY80" s="127" t="s">
        <v>133</v>
      </c>
      <c r="IZ80" s="128" t="s">
        <v>134</v>
      </c>
      <c r="JA80" s="128" t="s">
        <v>135</v>
      </c>
      <c r="JB80" s="128" t="s">
        <v>136</v>
      </c>
      <c r="JC80" s="128" t="s">
        <v>137</v>
      </c>
      <c r="JD80" s="128" t="s">
        <v>138</v>
      </c>
      <c r="JE80" s="152" t="s">
        <v>139</v>
      </c>
      <c r="JF80" s="135" t="s">
        <v>140</v>
      </c>
      <c r="JG80" s="331" t="s">
        <v>141</v>
      </c>
      <c r="JH80" s="128" t="s">
        <v>142</v>
      </c>
      <c r="JI80" s="152" t="s">
        <v>143</v>
      </c>
      <c r="JJ80" s="135" t="s">
        <v>364</v>
      </c>
      <c r="JK80" s="58"/>
      <c r="JL80" s="58"/>
      <c r="JM80" s="58"/>
      <c r="JN80" s="127" t="s">
        <v>133</v>
      </c>
      <c r="JO80" s="128" t="s">
        <v>134</v>
      </c>
      <c r="JP80" s="128" t="s">
        <v>135</v>
      </c>
      <c r="JQ80" s="128" t="s">
        <v>136</v>
      </c>
      <c r="JR80" s="128" t="s">
        <v>137</v>
      </c>
      <c r="JS80" s="128" t="s">
        <v>138</v>
      </c>
      <c r="JT80" s="152" t="s">
        <v>139</v>
      </c>
      <c r="JU80" s="135" t="s">
        <v>140</v>
      </c>
      <c r="JV80" s="331" t="s">
        <v>141</v>
      </c>
      <c r="JW80" s="128" t="s">
        <v>142</v>
      </c>
      <c r="JX80" s="152" t="s">
        <v>143</v>
      </c>
      <c r="JY80" s="135" t="s">
        <v>364</v>
      </c>
      <c r="JZ80" s="58"/>
      <c r="KA80" s="58"/>
      <c r="KB80" s="58"/>
      <c r="KC80" s="127" t="s">
        <v>133</v>
      </c>
      <c r="KD80" s="128" t="s">
        <v>134</v>
      </c>
      <c r="KE80" s="128" t="s">
        <v>135</v>
      </c>
      <c r="KF80" s="128" t="s">
        <v>136</v>
      </c>
      <c r="KG80" s="128" t="s">
        <v>137</v>
      </c>
      <c r="KH80" s="128" t="s">
        <v>138</v>
      </c>
      <c r="KI80" s="152" t="s">
        <v>139</v>
      </c>
      <c r="KJ80" s="135" t="s">
        <v>140</v>
      </c>
      <c r="KK80" s="331" t="s">
        <v>141</v>
      </c>
      <c r="KL80" s="128" t="s">
        <v>142</v>
      </c>
      <c r="KM80" s="152" t="s">
        <v>143</v>
      </c>
      <c r="KN80" s="135" t="s">
        <v>364</v>
      </c>
      <c r="KO80" s="58"/>
      <c r="KP80" s="58"/>
      <c r="KQ80" s="58"/>
      <c r="KR80" s="127" t="s">
        <v>133</v>
      </c>
      <c r="KS80" s="128" t="s">
        <v>134</v>
      </c>
      <c r="KT80" s="128" t="s">
        <v>135</v>
      </c>
      <c r="KU80" s="128" t="s">
        <v>136</v>
      </c>
      <c r="KV80" s="128" t="s">
        <v>137</v>
      </c>
      <c r="KW80" s="128" t="s">
        <v>138</v>
      </c>
      <c r="KX80" s="152" t="s">
        <v>139</v>
      </c>
      <c r="KY80" s="135" t="s">
        <v>140</v>
      </c>
      <c r="KZ80" s="331" t="s">
        <v>141</v>
      </c>
      <c r="LA80" s="128" t="s">
        <v>142</v>
      </c>
      <c r="LB80" s="152" t="s">
        <v>143</v>
      </c>
      <c r="LC80" s="135" t="s">
        <v>364</v>
      </c>
      <c r="LD80" s="347"/>
      <c r="LE80" s="58"/>
      <c r="LF80" s="58"/>
      <c r="LG80" s="127" t="s">
        <v>133</v>
      </c>
      <c r="LH80" s="128" t="s">
        <v>134</v>
      </c>
      <c r="LI80" s="128" t="s">
        <v>135</v>
      </c>
      <c r="LJ80" s="128" t="s">
        <v>136</v>
      </c>
      <c r="LK80" s="128" t="s">
        <v>137</v>
      </c>
      <c r="LL80" s="128" t="s">
        <v>138</v>
      </c>
      <c r="LM80" s="152" t="s">
        <v>139</v>
      </c>
      <c r="LN80" s="135" t="s">
        <v>140</v>
      </c>
      <c r="LO80" s="331" t="s">
        <v>141</v>
      </c>
      <c r="LP80" s="128" t="s">
        <v>142</v>
      </c>
      <c r="LQ80" s="152" t="s">
        <v>143</v>
      </c>
      <c r="LR80" s="135" t="s">
        <v>364</v>
      </c>
      <c r="LS80" s="347"/>
      <c r="LT80" s="58"/>
      <c r="LU80" s="58"/>
      <c r="LV80" s="127" t="s">
        <v>133</v>
      </c>
      <c r="LW80" s="128" t="s">
        <v>134</v>
      </c>
      <c r="LX80" s="128" t="s">
        <v>135</v>
      </c>
      <c r="LY80" s="128" t="s">
        <v>136</v>
      </c>
      <c r="LZ80" s="128" t="s">
        <v>137</v>
      </c>
      <c r="MA80" s="128" t="s">
        <v>138</v>
      </c>
      <c r="MB80" s="152" t="s">
        <v>139</v>
      </c>
      <c r="MC80" s="135" t="s">
        <v>140</v>
      </c>
      <c r="MD80" s="331" t="s">
        <v>141</v>
      </c>
      <c r="ME80" s="128" t="s">
        <v>142</v>
      </c>
      <c r="MF80" s="152" t="s">
        <v>143</v>
      </c>
      <c r="MG80" s="135" t="s">
        <v>364</v>
      </c>
      <c r="MH80" s="347"/>
      <c r="MI80" s="58"/>
      <c r="MJ80" s="58"/>
      <c r="MK80" s="485" t="s">
        <v>133</v>
      </c>
      <c r="ML80" s="486" t="s">
        <v>134</v>
      </c>
      <c r="MM80" s="486" t="s">
        <v>135</v>
      </c>
      <c r="MN80" s="486" t="s">
        <v>136</v>
      </c>
      <c r="MO80" s="486" t="s">
        <v>137</v>
      </c>
      <c r="MP80" s="486" t="s">
        <v>138</v>
      </c>
      <c r="MQ80" s="487" t="s">
        <v>139</v>
      </c>
      <c r="MR80" s="488" t="s">
        <v>140</v>
      </c>
      <c r="MS80" s="486" t="s">
        <v>141</v>
      </c>
      <c r="MT80" s="486" t="s">
        <v>142</v>
      </c>
      <c r="MU80" s="487" t="s">
        <v>143</v>
      </c>
      <c r="MV80" s="488" t="s">
        <v>364</v>
      </c>
      <c r="MW80" s="347"/>
    </row>
    <row r="81" spans="1:361">
      <c r="A81" s="347"/>
      <c r="B81" s="58"/>
      <c r="C81" s="58"/>
      <c r="D81" s="150">
        <v>1</v>
      </c>
      <c r="E81" s="124" t="s">
        <v>144</v>
      </c>
      <c r="F81" s="124" t="s">
        <v>144</v>
      </c>
      <c r="G81" s="118"/>
      <c r="H81" s="124"/>
      <c r="I81" s="124"/>
      <c r="J81" s="151" t="s">
        <v>144</v>
      </c>
      <c r="K81" s="118" t="str">
        <f>IFERROR(IF(J81&gt;=5,VLOOKUP(J81,Brutos!$K$3:$AE$10,MATCH(I81,Brutos!$K$3:$AE$3,0),0),0),"")</f>
        <v/>
      </c>
      <c r="L81" s="124"/>
      <c r="M81" s="124"/>
      <c r="N81" s="125" t="str">
        <f>IF(SUMPRODUCT((H81)*(I81)*(L81))=0,"",SUMPRODUCT((H81)*(I81)*(L81)))</f>
        <v/>
      </c>
      <c r="O81" s="153"/>
      <c r="P81" s="58"/>
      <c r="Q81" s="58"/>
      <c r="R81" s="58"/>
      <c r="S81" s="150">
        <v>1</v>
      </c>
      <c r="T81" s="124" t="s">
        <v>144</v>
      </c>
      <c r="U81" s="124" t="s">
        <v>144</v>
      </c>
      <c r="V81" s="118"/>
      <c r="W81" s="124"/>
      <c r="X81" s="124"/>
      <c r="Y81" s="151" t="s">
        <v>144</v>
      </c>
      <c r="Z81" s="118" t="str">
        <f>IFERROR(IF(Y81&gt;=5,VLOOKUP(Y81,Brutos!$K$3:$AE$10,MATCH(X81,Brutos!$K$3:$AE$3,0),0),0),"")</f>
        <v/>
      </c>
      <c r="AA81" s="124"/>
      <c r="AB81" s="124"/>
      <c r="AC81" s="125" t="str">
        <f>IF(SUMPRODUCT((W81)*(X81)*(AA81))=0,"",SUMPRODUCT((W81)*(X81)*(AA81)))</f>
        <v/>
      </c>
      <c r="AD81" s="153"/>
      <c r="AE81" s="58"/>
      <c r="AF81" s="58"/>
      <c r="AG81" s="58"/>
      <c r="AH81" s="150">
        <v>1</v>
      </c>
      <c r="AI81" s="124" t="s">
        <v>144</v>
      </c>
      <c r="AJ81" s="124" t="s">
        <v>144</v>
      </c>
      <c r="AK81" s="118"/>
      <c r="AL81" s="124"/>
      <c r="AM81" s="124"/>
      <c r="AN81" s="151" t="s">
        <v>144</v>
      </c>
      <c r="AO81" s="118" t="str">
        <f>IFERROR(IF(AN81&gt;=5,VLOOKUP(AN81,Brutos!$K$3:$AE$10,MATCH(AM81,Brutos!$K$3:$AE$3,0),0),0),"")</f>
        <v/>
      </c>
      <c r="AP81" s="124"/>
      <c r="AQ81" s="124"/>
      <c r="AR81" s="125" t="str">
        <f>IF(SUMPRODUCT((AL81)*(AM81)*(AP81))=0,"",SUMPRODUCT((AL81)*(AM81)*(AP81)))</f>
        <v/>
      </c>
      <c r="AS81" s="153"/>
      <c r="AT81" s="58"/>
      <c r="AU81" s="58"/>
      <c r="AV81" s="58"/>
      <c r="AW81" s="150">
        <v>1</v>
      </c>
      <c r="AX81" s="124" t="s">
        <v>144</v>
      </c>
      <c r="AY81" s="124" t="s">
        <v>144</v>
      </c>
      <c r="AZ81" s="118"/>
      <c r="BA81" s="124"/>
      <c r="BB81" s="124"/>
      <c r="BC81" s="151" t="s">
        <v>144</v>
      </c>
      <c r="BD81" s="118" t="str">
        <f>IFERROR(IF(BC81&gt;=5,VLOOKUP(BC81,Brutos!$K$3:$AE$10,MATCH(BB81,Brutos!$K$3:$AE$3,0),0),0),"")</f>
        <v/>
      </c>
      <c r="BE81" s="124"/>
      <c r="BF81" s="124"/>
      <c r="BG81" s="125" t="str">
        <f>IF(SUMPRODUCT((BA81)*(BB81)*(BE81))=0,"",SUMPRODUCT((BA81)*(BB81)*(BE81)))</f>
        <v/>
      </c>
      <c r="BH81" s="153"/>
      <c r="BI81" s="58"/>
      <c r="BJ81" s="58"/>
      <c r="BK81" s="58"/>
      <c r="BL81" s="150">
        <v>1</v>
      </c>
      <c r="BM81" s="124" t="s">
        <v>144</v>
      </c>
      <c r="BN81" s="124" t="s">
        <v>144</v>
      </c>
      <c r="BO81" s="118"/>
      <c r="BP81" s="124"/>
      <c r="BQ81" s="124"/>
      <c r="BR81" s="151" t="s">
        <v>144</v>
      </c>
      <c r="BS81" s="118" t="str">
        <f>IFERROR(IF(BR81&gt;=5,VLOOKUP(BR81,Brutos!$K$3:$AE$10,MATCH(BQ81,Brutos!$K$3:$AE$3,0),0),0),"")</f>
        <v/>
      </c>
      <c r="BT81" s="124"/>
      <c r="BU81" s="124"/>
      <c r="BV81" s="125" t="str">
        <f>IF(SUMPRODUCT((BP81)*(BQ81)*(BT81))=0,"",SUMPRODUCT((BP81)*(BQ81)*(BT81)))</f>
        <v/>
      </c>
      <c r="BW81" s="153"/>
      <c r="BX81" s="58"/>
      <c r="BY81" s="58"/>
      <c r="BZ81" s="58"/>
      <c r="CA81" s="150">
        <v>1</v>
      </c>
      <c r="CB81" s="124" t="s">
        <v>144</v>
      </c>
      <c r="CC81" s="124" t="s">
        <v>144</v>
      </c>
      <c r="CD81" s="118"/>
      <c r="CE81" s="124"/>
      <c r="CF81" s="124"/>
      <c r="CG81" s="151" t="s">
        <v>144</v>
      </c>
      <c r="CH81" s="118" t="str">
        <f>IFERROR(IF(CG81&gt;=5,VLOOKUP(CG81,Brutos!$K$3:$AE$10,MATCH(CF81,Brutos!$K$3:$AE$3,0),0),0),"")</f>
        <v/>
      </c>
      <c r="CI81" s="124"/>
      <c r="CJ81" s="124"/>
      <c r="CK81" s="125" t="str">
        <f>IF(SUMPRODUCT((CE81)*(CF81)*(CI81))=0,"",SUMPRODUCT((CE81)*(CF81)*(CI81)))</f>
        <v/>
      </c>
      <c r="CL81" s="153"/>
      <c r="CM81" s="58"/>
      <c r="CN81" s="58"/>
      <c r="CO81" s="58"/>
      <c r="CP81" s="150">
        <v>1</v>
      </c>
      <c r="CQ81" s="124" t="s">
        <v>144</v>
      </c>
      <c r="CR81" s="124" t="s">
        <v>144</v>
      </c>
      <c r="CS81" s="118"/>
      <c r="CT81" s="124"/>
      <c r="CU81" s="124"/>
      <c r="CV81" s="151" t="s">
        <v>144</v>
      </c>
      <c r="CW81" s="118" t="str">
        <f>IFERROR(IF(CV81&gt;=5,VLOOKUP(CV81,Brutos!$K$3:$AE$10,MATCH(CU81,Brutos!$K$3:$AE$3,0),0),0),"")</f>
        <v/>
      </c>
      <c r="CX81" s="124"/>
      <c r="CY81" s="124"/>
      <c r="CZ81" s="125" t="str">
        <f>IF(SUMPRODUCT((CT81)*(CU81)*(CX81))=0,"",SUMPRODUCT((CT81)*(CU81)*(CX81)))</f>
        <v/>
      </c>
      <c r="DA81" s="153"/>
      <c r="DB81" s="58"/>
      <c r="DC81" s="58"/>
      <c r="DD81" s="58"/>
      <c r="DE81" s="150">
        <v>1</v>
      </c>
      <c r="DF81" s="124" t="s">
        <v>144</v>
      </c>
      <c r="DG81" s="124" t="s">
        <v>144</v>
      </c>
      <c r="DH81" s="118"/>
      <c r="DI81" s="124"/>
      <c r="DJ81" s="124"/>
      <c r="DK81" s="151" t="s">
        <v>144</v>
      </c>
      <c r="DL81" s="118" t="str">
        <f>IFERROR(IF(DK81&gt;=5,VLOOKUP(DK81,Brutos!$K$3:$AE$10,MATCH(DJ81,Brutos!$K$3:$AE$3,0),0),0),"")</f>
        <v/>
      </c>
      <c r="DM81" s="124"/>
      <c r="DN81" s="124"/>
      <c r="DO81" s="125" t="str">
        <f>IF(SUMPRODUCT((DI81)*(DJ81)*(DM81))=0,"",SUMPRODUCT((DI81)*(DJ81)*(DM81)))</f>
        <v/>
      </c>
      <c r="DP81" s="153"/>
      <c r="DQ81" s="58"/>
      <c r="DR81" s="58"/>
      <c r="DS81" s="58"/>
      <c r="DT81" s="150">
        <v>1</v>
      </c>
      <c r="DU81" s="124" t="s">
        <v>144</v>
      </c>
      <c r="DV81" s="124" t="s">
        <v>144</v>
      </c>
      <c r="DW81" s="118"/>
      <c r="DX81" s="124"/>
      <c r="DY81" s="124"/>
      <c r="DZ81" s="151" t="s">
        <v>144</v>
      </c>
      <c r="EA81" s="118" t="str">
        <f>IFERROR(IF(DZ81&gt;=5,VLOOKUP(DZ81,Brutos!$K$3:$AE$10,MATCH(DY81,Brutos!$K$3:$AE$3,0),0),0),"")</f>
        <v/>
      </c>
      <c r="EB81" s="124"/>
      <c r="EC81" s="124"/>
      <c r="ED81" s="125" t="str">
        <f>IF(SUMPRODUCT((DX81)*(DY81)*(EB81))=0,"",SUMPRODUCT((DX81)*(DY81)*(EB81)))</f>
        <v/>
      </c>
      <c r="EE81" s="153"/>
      <c r="EF81" s="58"/>
      <c r="EG81" s="58"/>
      <c r="EH81" s="58"/>
      <c r="EI81" s="150">
        <v>1</v>
      </c>
      <c r="EJ81" s="124" t="s">
        <v>144</v>
      </c>
      <c r="EK81" s="124" t="s">
        <v>144</v>
      </c>
      <c r="EL81" s="118"/>
      <c r="EM81" s="124"/>
      <c r="EN81" s="124"/>
      <c r="EO81" s="151" t="s">
        <v>144</v>
      </c>
      <c r="EP81" s="118" t="str">
        <f>IFERROR(IF(EO81&gt;=5,VLOOKUP(EO81,Brutos!$K$3:$AE$10,MATCH(EN81,Brutos!$K$3:$AE$3,0),0),0),"")</f>
        <v/>
      </c>
      <c r="EQ81" s="124"/>
      <c r="ER81" s="124"/>
      <c r="ES81" s="125" t="str">
        <f>IF(SUMPRODUCT((EM81)*(EN81)*(EQ81))=0,"",SUMPRODUCT((EM81)*(EN81)*(EQ81)))</f>
        <v/>
      </c>
      <c r="ET81" s="153"/>
      <c r="EU81" s="58"/>
      <c r="EV81" s="58"/>
      <c r="EW81" s="58"/>
      <c r="EX81" s="150">
        <v>1</v>
      </c>
      <c r="EY81" s="124" t="s">
        <v>144</v>
      </c>
      <c r="EZ81" s="124" t="s">
        <v>144</v>
      </c>
      <c r="FA81" s="118"/>
      <c r="FB81" s="124"/>
      <c r="FC81" s="124"/>
      <c r="FD81" s="151" t="s">
        <v>144</v>
      </c>
      <c r="FE81" s="118" t="str">
        <f>IFERROR(IF(FD81&gt;=5,VLOOKUP(FD81,Brutos!$K$3:$AE$10,MATCH(FC81,Brutos!$K$3:$AE$3,0),0),0),"")</f>
        <v/>
      </c>
      <c r="FF81" s="124"/>
      <c r="FG81" s="124"/>
      <c r="FH81" s="125" t="str">
        <f>IF(SUMPRODUCT((FB81)*(FC81)*(FF81))=0,"",SUMPRODUCT((FB81)*(FC81)*(FF81)))</f>
        <v/>
      </c>
      <c r="FI81" s="153"/>
      <c r="FJ81" s="58"/>
      <c r="FK81" s="58"/>
      <c r="FL81" s="58"/>
      <c r="FM81" s="150">
        <v>1</v>
      </c>
      <c r="FN81" s="124" t="s">
        <v>144</v>
      </c>
      <c r="FO81" s="124" t="s">
        <v>144</v>
      </c>
      <c r="FP81" s="118"/>
      <c r="FQ81" s="124"/>
      <c r="FR81" s="124"/>
      <c r="FS81" s="151" t="s">
        <v>144</v>
      </c>
      <c r="FT81" s="118" t="str">
        <f>IFERROR(IF(FS81&gt;=5,VLOOKUP(FS81,Brutos!$K$3:$AE$10,MATCH(FR81,Brutos!$K$3:$AE$3,0),0),0),"")</f>
        <v/>
      </c>
      <c r="FU81" s="124"/>
      <c r="FV81" s="124"/>
      <c r="FW81" s="125" t="str">
        <f>IF(SUMPRODUCT((FQ81)*(FR81)*(FU81))=0,"",SUMPRODUCT((FQ81)*(FR81)*(FU81)))</f>
        <v/>
      </c>
      <c r="FX81" s="153"/>
      <c r="FY81" s="58"/>
      <c r="FZ81" s="58"/>
      <c r="GA81" s="58"/>
      <c r="GB81" s="150">
        <v>1</v>
      </c>
      <c r="GC81" s="124" t="s">
        <v>144</v>
      </c>
      <c r="GD81" s="124" t="s">
        <v>144</v>
      </c>
      <c r="GE81" s="118"/>
      <c r="GF81" s="124"/>
      <c r="GG81" s="124"/>
      <c r="GH81" s="151" t="s">
        <v>144</v>
      </c>
      <c r="GI81" s="118" t="str">
        <f>IFERROR(IF(GH81&gt;=5,VLOOKUP(GH81,Brutos!$K$3:$AE$10,MATCH(GG81,Brutos!$K$3:$AE$3,0),0),0),"")</f>
        <v/>
      </c>
      <c r="GJ81" s="124"/>
      <c r="GK81" s="124"/>
      <c r="GL81" s="125" t="str">
        <f>IF(SUMPRODUCT((GF81)*(GG81)*(GJ81))=0,"",SUMPRODUCT((GF81)*(GG81)*(GJ81)))</f>
        <v/>
      </c>
      <c r="GM81" s="153"/>
      <c r="GN81" s="58"/>
      <c r="GO81" s="58"/>
      <c r="GP81" s="58"/>
      <c r="GQ81" s="150">
        <v>1</v>
      </c>
      <c r="GR81" s="124" t="s">
        <v>144</v>
      </c>
      <c r="GS81" s="124" t="s">
        <v>144</v>
      </c>
      <c r="GT81" s="118"/>
      <c r="GU81" s="124"/>
      <c r="GV81" s="124"/>
      <c r="GW81" s="151" t="s">
        <v>144</v>
      </c>
      <c r="GX81" s="118" t="str">
        <f>IFERROR(IF(GW81&gt;=5,VLOOKUP(GW81,Brutos!$K$3:$AE$10,MATCH(GV81,Brutos!$K$3:$AE$3,0),0),0),"")</f>
        <v/>
      </c>
      <c r="GY81" s="124"/>
      <c r="GZ81" s="124"/>
      <c r="HA81" s="125" t="str">
        <f>IF(SUMPRODUCT((GU81)*(GV81)*(GY81))=0,"",SUMPRODUCT((GU81)*(GV81)*(GY81)))</f>
        <v/>
      </c>
      <c r="HB81" s="153"/>
      <c r="HC81" s="58"/>
      <c r="HD81" s="58"/>
      <c r="HE81" s="58"/>
      <c r="HF81" s="150">
        <v>1</v>
      </c>
      <c r="HG81" s="124" t="s">
        <v>144</v>
      </c>
      <c r="HH81" s="124" t="s">
        <v>144</v>
      </c>
      <c r="HI81" s="118"/>
      <c r="HJ81" s="124"/>
      <c r="HK81" s="124"/>
      <c r="HL81" s="151" t="s">
        <v>144</v>
      </c>
      <c r="HM81" s="118" t="str">
        <f>IFERROR(IF(HL81&gt;=5,VLOOKUP(HL81,Brutos!$K$3:$AE$10,MATCH(HK81,Brutos!$K$3:$AE$3,0),0),0),"")</f>
        <v/>
      </c>
      <c r="HN81" s="124"/>
      <c r="HO81" s="124"/>
      <c r="HP81" s="125" t="str">
        <f>IF(SUMPRODUCT((HJ81)*(HK81)*(HN81))=0,"",SUMPRODUCT((HJ81)*(HK81)*(HN81)))</f>
        <v/>
      </c>
      <c r="HQ81" s="153"/>
      <c r="HR81" s="58"/>
      <c r="HS81" s="58"/>
      <c r="HT81" s="58"/>
      <c r="HU81" s="150">
        <v>1</v>
      </c>
      <c r="HV81" s="124" t="s">
        <v>144</v>
      </c>
      <c r="HW81" s="124" t="s">
        <v>144</v>
      </c>
      <c r="HX81" s="118"/>
      <c r="HY81" s="124"/>
      <c r="HZ81" s="124"/>
      <c r="IA81" s="151" t="s">
        <v>144</v>
      </c>
      <c r="IB81" s="118" t="str">
        <f>IFERROR(IF(IA81&gt;=5,VLOOKUP(IA81,Brutos!$K$3:$AE$10,MATCH(HZ81,Brutos!$K$3:$AE$3,0),0),0),"")</f>
        <v/>
      </c>
      <c r="IC81" s="124"/>
      <c r="ID81" s="124"/>
      <c r="IE81" s="125" t="str">
        <f>IF(SUMPRODUCT((HY81)*(HZ81)*(IC81))=0,"",SUMPRODUCT((HY81)*(HZ81)*(IC81)))</f>
        <v/>
      </c>
      <c r="IF81" s="153"/>
      <c r="IG81" s="58"/>
      <c r="IH81" s="58"/>
      <c r="II81" s="58"/>
      <c r="IJ81" s="150">
        <v>1</v>
      </c>
      <c r="IK81" s="124" t="s">
        <v>144</v>
      </c>
      <c r="IL81" s="124" t="s">
        <v>144</v>
      </c>
      <c r="IM81" s="118"/>
      <c r="IN81" s="124"/>
      <c r="IO81" s="124"/>
      <c r="IP81" s="151" t="s">
        <v>144</v>
      </c>
      <c r="IQ81" s="118" t="str">
        <f>IFERROR(IF(IP81&gt;=5,VLOOKUP(IP81,Brutos!$K$3:$AE$10,MATCH(IO81,Brutos!$K$3:$AE$3,0),0),0),"")</f>
        <v/>
      </c>
      <c r="IR81" s="124"/>
      <c r="IS81" s="124"/>
      <c r="IT81" s="125" t="str">
        <f>IF(SUMPRODUCT((IN81)*(IO81)*(IR81))=0,"",SUMPRODUCT((IN81)*(IO81)*(IR81)))</f>
        <v/>
      </c>
      <c r="IU81" s="153"/>
      <c r="IV81" s="58"/>
      <c r="IW81" s="58"/>
      <c r="IX81" s="58"/>
      <c r="IY81" s="150">
        <v>1</v>
      </c>
      <c r="IZ81" s="124" t="s">
        <v>144</v>
      </c>
      <c r="JA81" s="124" t="s">
        <v>144</v>
      </c>
      <c r="JB81" s="118"/>
      <c r="JC81" s="124"/>
      <c r="JD81" s="124"/>
      <c r="JE81" s="151" t="s">
        <v>144</v>
      </c>
      <c r="JF81" s="118" t="str">
        <f>IFERROR(IF(JE81&gt;=5,VLOOKUP(JE81,Brutos!$K$3:$AE$10,MATCH(JD81,Brutos!$K$3:$AE$3,0),0),0),"")</f>
        <v/>
      </c>
      <c r="JG81" s="124"/>
      <c r="JH81" s="124"/>
      <c r="JI81" s="125" t="str">
        <f>IF(SUMPRODUCT((JC81)*(JD81)*(JG81))=0,"",SUMPRODUCT((JC81)*(JD81)*(JG81)))</f>
        <v/>
      </c>
      <c r="JJ81" s="153"/>
      <c r="JK81" s="58"/>
      <c r="JL81" s="58"/>
      <c r="JM81" s="58"/>
      <c r="JN81" s="150">
        <v>1</v>
      </c>
      <c r="JO81" s="124" t="s">
        <v>144</v>
      </c>
      <c r="JP81" s="124" t="s">
        <v>144</v>
      </c>
      <c r="JQ81" s="118"/>
      <c r="JR81" s="124"/>
      <c r="JS81" s="124"/>
      <c r="JT81" s="151" t="s">
        <v>144</v>
      </c>
      <c r="JU81" s="118" t="str">
        <f>IFERROR(IF(JT81&gt;=5,VLOOKUP(JT81,Brutos!$K$3:$AE$10,MATCH(JS81,Brutos!$K$3:$AE$3,0),0),0),"")</f>
        <v/>
      </c>
      <c r="JV81" s="124"/>
      <c r="JW81" s="124"/>
      <c r="JX81" s="125" t="str">
        <f>IF(SUMPRODUCT((JR81)*(JS81)*(JV81))=0,"",SUMPRODUCT((JR81)*(JS81)*(JV81)))</f>
        <v/>
      </c>
      <c r="JY81" s="153"/>
      <c r="JZ81" s="58"/>
      <c r="KA81" s="58"/>
      <c r="KB81" s="58"/>
      <c r="KC81" s="150">
        <v>1</v>
      </c>
      <c r="KD81" s="124" t="s">
        <v>144</v>
      </c>
      <c r="KE81" s="124" t="s">
        <v>144</v>
      </c>
      <c r="KF81" s="118"/>
      <c r="KG81" s="124"/>
      <c r="KH81" s="124"/>
      <c r="KI81" s="151" t="s">
        <v>144</v>
      </c>
      <c r="KJ81" s="118" t="str">
        <f>IFERROR(IF(KI81&gt;=5,VLOOKUP(KI81,Brutos!$K$3:$AE$10,MATCH(KH81,Brutos!$K$3:$AE$3,0),0),0),"")</f>
        <v/>
      </c>
      <c r="KK81" s="124"/>
      <c r="KL81" s="124"/>
      <c r="KM81" s="125" t="str">
        <f>IF(SUMPRODUCT((KG81)*(KH81)*(KK81))=0,"",SUMPRODUCT((KG81)*(KH81)*(KK81)))</f>
        <v/>
      </c>
      <c r="KN81" s="153"/>
      <c r="KO81" s="58"/>
      <c r="KP81" s="58"/>
      <c r="KQ81" s="58"/>
      <c r="KR81" s="150">
        <v>1</v>
      </c>
      <c r="KS81" s="124" t="s">
        <v>144</v>
      </c>
      <c r="KT81" s="124" t="s">
        <v>144</v>
      </c>
      <c r="KU81" s="118"/>
      <c r="KV81" s="124"/>
      <c r="KW81" s="124"/>
      <c r="KX81" s="151" t="s">
        <v>144</v>
      </c>
      <c r="KY81" s="118" t="str">
        <f>IFERROR(IF(KX81&gt;=5,VLOOKUP(KX81,Brutos!$K$3:$AE$10,MATCH(KW81,Brutos!$K$3:$AE$3,0),0),0),"")</f>
        <v/>
      </c>
      <c r="KZ81" s="124"/>
      <c r="LA81" s="124"/>
      <c r="LB81" s="125" t="str">
        <f>IF(SUMPRODUCT((KV81)*(KW81)*(KZ81))=0,"",SUMPRODUCT((KV81)*(KW81)*(KZ81)))</f>
        <v/>
      </c>
      <c r="LC81" s="153"/>
      <c r="LD81" s="347"/>
      <c r="LE81" s="58"/>
      <c r="LF81" s="58"/>
      <c r="LG81" s="150">
        <v>1</v>
      </c>
      <c r="LH81" s="124" t="s">
        <v>144</v>
      </c>
      <c r="LI81" s="124" t="s">
        <v>144</v>
      </c>
      <c r="LJ81" s="118"/>
      <c r="LK81" s="124"/>
      <c r="LL81" s="124"/>
      <c r="LM81" s="151" t="s">
        <v>144</v>
      </c>
      <c r="LN81" s="118" t="str">
        <f>IFERROR(IF(LM81&gt;=5,VLOOKUP(LM81,Brutos!$K$3:$AE$10,MATCH(LL81,Brutos!$K$3:$AE$3,0),0),0),"")</f>
        <v/>
      </c>
      <c r="LO81" s="124"/>
      <c r="LP81" s="124"/>
      <c r="LQ81" s="125" t="str">
        <f>IF(SUMPRODUCT((LK81)*(LL81)*(LO81))=0,"",SUMPRODUCT((LK81)*(LL81)*(LO81)))</f>
        <v/>
      </c>
      <c r="LR81" s="153"/>
      <c r="LS81" s="347"/>
      <c r="LT81" s="58"/>
      <c r="LU81" s="58"/>
      <c r="LV81" s="150">
        <v>1</v>
      </c>
      <c r="LW81" s="124" t="s">
        <v>144</v>
      </c>
      <c r="LX81" s="124" t="s">
        <v>144</v>
      </c>
      <c r="LY81" s="118"/>
      <c r="LZ81" s="124"/>
      <c r="MA81" s="124"/>
      <c r="MB81" s="151" t="s">
        <v>144</v>
      </c>
      <c r="MC81" s="118" t="str">
        <f>IFERROR(IF(MB81&gt;=5,VLOOKUP(MB81,Brutos!$K$3:$AE$10,MATCH(MA81,Brutos!$K$3:$AE$3,0),0),0),"")</f>
        <v/>
      </c>
      <c r="MD81" s="124"/>
      <c r="ME81" s="124"/>
      <c r="MF81" s="125" t="str">
        <f>IF(SUMPRODUCT((LZ81)*(MA81)*(MD81))=0,"",SUMPRODUCT((LZ81)*(MA81)*(MD81)))</f>
        <v/>
      </c>
      <c r="MG81" s="153"/>
      <c r="MH81" s="347"/>
      <c r="MI81" s="58"/>
      <c r="MJ81" s="58"/>
      <c r="MK81" s="489">
        <v>1</v>
      </c>
      <c r="ML81" s="490" t="s">
        <v>144</v>
      </c>
      <c r="MM81" s="490" t="s">
        <v>144</v>
      </c>
      <c r="MN81" s="491"/>
      <c r="MO81" s="490"/>
      <c r="MP81" s="490"/>
      <c r="MQ81" s="492" t="s">
        <v>144</v>
      </c>
      <c r="MR81" s="491"/>
      <c r="MS81" s="490"/>
      <c r="MT81" s="490"/>
      <c r="MU81" s="493"/>
      <c r="MV81" s="494"/>
      <c r="MW81" s="347"/>
    </row>
    <row r="82" spans="1:361">
      <c r="A82" s="347"/>
      <c r="B82" s="58"/>
      <c r="C82" s="58"/>
      <c r="D82" s="63">
        <v>2</v>
      </c>
      <c r="E82" s="64" t="s">
        <v>144</v>
      </c>
      <c r="F82" s="64" t="s">
        <v>144</v>
      </c>
      <c r="G82" s="65"/>
      <c r="H82" s="64"/>
      <c r="I82" s="64"/>
      <c r="J82" s="65" t="s">
        <v>144</v>
      </c>
      <c r="K82" s="65" t="str">
        <f>IFERROR(IF(J82&gt;=5,VLOOKUP(J82,Brutos!$K$3:$AE$10,MATCH(I82,Brutos!$K$3:$AE$3,0),0),0),"")</f>
        <v/>
      </c>
      <c r="L82" s="64"/>
      <c r="M82" s="64"/>
      <c r="N82" s="74" t="str">
        <f t="shared" ref="N82:N100" si="46">IF(SUMPRODUCT((H82)*(I82)*(L82))=0,"",SUMPRODUCT((H82)*(I82)*(L82)))</f>
        <v/>
      </c>
      <c r="O82" s="66"/>
      <c r="P82" s="58"/>
      <c r="Q82" s="58"/>
      <c r="R82" s="58"/>
      <c r="S82" s="63">
        <v>2</v>
      </c>
      <c r="T82" s="64" t="s">
        <v>144</v>
      </c>
      <c r="U82" s="64" t="s">
        <v>144</v>
      </c>
      <c r="V82" s="65"/>
      <c r="W82" s="64"/>
      <c r="X82" s="64"/>
      <c r="Y82" s="65" t="s">
        <v>144</v>
      </c>
      <c r="Z82" s="65" t="str">
        <f>IFERROR(IF(Y82&gt;=5,VLOOKUP(Y82,Brutos!$K$3:$AE$10,MATCH(X82,Brutos!$K$3:$AE$3,0),0),0),"")</f>
        <v/>
      </c>
      <c r="AA82" s="64"/>
      <c r="AB82" s="64"/>
      <c r="AC82" s="74" t="str">
        <f t="shared" ref="AC82:AC100" si="47">IF(SUMPRODUCT((W82)*(X82)*(AA82))=0,"",SUMPRODUCT((W82)*(X82)*(AA82)))</f>
        <v/>
      </c>
      <c r="AD82" s="66"/>
      <c r="AE82" s="58"/>
      <c r="AF82" s="58"/>
      <c r="AG82" s="58"/>
      <c r="AH82" s="63">
        <v>2</v>
      </c>
      <c r="AI82" s="64" t="s">
        <v>144</v>
      </c>
      <c r="AJ82" s="64" t="s">
        <v>144</v>
      </c>
      <c r="AK82" s="65"/>
      <c r="AL82" s="64"/>
      <c r="AM82" s="64"/>
      <c r="AN82" s="65" t="s">
        <v>144</v>
      </c>
      <c r="AO82" s="65" t="str">
        <f>IFERROR(IF(AN82&gt;=5,VLOOKUP(AN82,Brutos!$K$3:$AE$10,MATCH(AM82,Brutos!$K$3:$AE$3,0),0),0),"")</f>
        <v/>
      </c>
      <c r="AP82" s="64"/>
      <c r="AQ82" s="64"/>
      <c r="AR82" s="74" t="str">
        <f t="shared" ref="AR82:AR100" si="48">IF(SUMPRODUCT((AL82)*(AM82)*(AP82))=0,"",SUMPRODUCT((AL82)*(AM82)*(AP82)))</f>
        <v/>
      </c>
      <c r="AS82" s="66"/>
      <c r="AT82" s="58"/>
      <c r="AU82" s="58"/>
      <c r="AV82" s="58"/>
      <c r="AW82" s="63">
        <v>2</v>
      </c>
      <c r="AX82" s="64" t="s">
        <v>144</v>
      </c>
      <c r="AY82" s="64" t="s">
        <v>144</v>
      </c>
      <c r="AZ82" s="65"/>
      <c r="BA82" s="64"/>
      <c r="BB82" s="64"/>
      <c r="BC82" s="65" t="s">
        <v>144</v>
      </c>
      <c r="BD82" s="65" t="str">
        <f>IFERROR(IF(BC82&gt;=5,VLOOKUP(BC82,Brutos!$K$3:$AE$10,MATCH(BB82,Brutos!$K$3:$AE$3,0),0),0),"")</f>
        <v/>
      </c>
      <c r="BE82" s="64"/>
      <c r="BF82" s="64"/>
      <c r="BG82" s="74" t="str">
        <f t="shared" ref="BG82:BG100" si="49">IF(SUMPRODUCT((BA82)*(BB82)*(BE82))=0,"",SUMPRODUCT((BA82)*(BB82)*(BE82)))</f>
        <v/>
      </c>
      <c r="BH82" s="66"/>
      <c r="BI82" s="58"/>
      <c r="BJ82" s="58"/>
      <c r="BK82" s="58"/>
      <c r="BL82" s="63">
        <v>2</v>
      </c>
      <c r="BM82" s="64" t="s">
        <v>144</v>
      </c>
      <c r="BN82" s="64" t="s">
        <v>144</v>
      </c>
      <c r="BO82" s="65"/>
      <c r="BP82" s="64"/>
      <c r="BQ82" s="64"/>
      <c r="BR82" s="65" t="s">
        <v>144</v>
      </c>
      <c r="BS82" s="65" t="str">
        <f>IFERROR(IF(BR82&gt;=5,VLOOKUP(BR82,Brutos!$K$3:$AE$10,MATCH(BQ82,Brutos!$K$3:$AE$3,0),0),0),"")</f>
        <v/>
      </c>
      <c r="BT82" s="64"/>
      <c r="BU82" s="64"/>
      <c r="BV82" s="74" t="str">
        <f t="shared" ref="BV82:BV100" si="50">IF(SUMPRODUCT((BP82)*(BQ82)*(BT82))=0,"",SUMPRODUCT((BP82)*(BQ82)*(BT82)))</f>
        <v/>
      </c>
      <c r="BW82" s="66"/>
      <c r="BX82" s="58"/>
      <c r="BY82" s="58"/>
      <c r="BZ82" s="58"/>
      <c r="CA82" s="63">
        <v>2</v>
      </c>
      <c r="CB82" s="64" t="s">
        <v>144</v>
      </c>
      <c r="CC82" s="64" t="s">
        <v>144</v>
      </c>
      <c r="CD82" s="65"/>
      <c r="CE82" s="64"/>
      <c r="CF82" s="64"/>
      <c r="CG82" s="65" t="s">
        <v>144</v>
      </c>
      <c r="CH82" s="65" t="str">
        <f>IFERROR(IF(CG82&gt;=5,VLOOKUP(CG82,Brutos!$K$3:$AE$10,MATCH(CF82,Brutos!$K$3:$AE$3,0),0),0),"")</f>
        <v/>
      </c>
      <c r="CI82" s="64"/>
      <c r="CJ82" s="64"/>
      <c r="CK82" s="74" t="str">
        <f t="shared" ref="CK82:CK100" si="51">IF(SUMPRODUCT((CE82)*(CF82)*(CI82))=0,"",SUMPRODUCT((CE82)*(CF82)*(CI82)))</f>
        <v/>
      </c>
      <c r="CL82" s="66"/>
      <c r="CM82" s="58"/>
      <c r="CN82" s="58"/>
      <c r="CO82" s="58"/>
      <c r="CP82" s="63">
        <v>2</v>
      </c>
      <c r="CQ82" s="64" t="s">
        <v>144</v>
      </c>
      <c r="CR82" s="64" t="s">
        <v>144</v>
      </c>
      <c r="CS82" s="65"/>
      <c r="CT82" s="64"/>
      <c r="CU82" s="64"/>
      <c r="CV82" s="65" t="s">
        <v>144</v>
      </c>
      <c r="CW82" s="65" t="str">
        <f>IFERROR(IF(CV82&gt;=5,VLOOKUP(CV82,Brutos!$K$3:$AE$10,MATCH(CU82,Brutos!$K$3:$AE$3,0),0),0),"")</f>
        <v/>
      </c>
      <c r="CX82" s="64"/>
      <c r="CY82" s="64"/>
      <c r="CZ82" s="74" t="str">
        <f t="shared" ref="CZ82:CZ100" si="52">IF(SUMPRODUCT((CT82)*(CU82)*(CX82))=0,"",SUMPRODUCT((CT82)*(CU82)*(CX82)))</f>
        <v/>
      </c>
      <c r="DA82" s="66"/>
      <c r="DB82" s="58"/>
      <c r="DC82" s="58"/>
      <c r="DD82" s="58"/>
      <c r="DE82" s="63">
        <v>2</v>
      </c>
      <c r="DF82" s="64" t="s">
        <v>144</v>
      </c>
      <c r="DG82" s="64" t="s">
        <v>144</v>
      </c>
      <c r="DH82" s="65"/>
      <c r="DI82" s="64"/>
      <c r="DJ82" s="64"/>
      <c r="DK82" s="65" t="s">
        <v>144</v>
      </c>
      <c r="DL82" s="65" t="str">
        <f>IFERROR(IF(DK82&gt;=5,VLOOKUP(DK82,Brutos!$K$3:$AE$10,MATCH(DJ82,Brutos!$K$3:$AE$3,0),0),0),"")</f>
        <v/>
      </c>
      <c r="DM82" s="64"/>
      <c r="DN82" s="64"/>
      <c r="DO82" s="74" t="str">
        <f t="shared" ref="DO82:DO100" si="53">IF(SUMPRODUCT((DI82)*(DJ82)*(DM82))=0,"",SUMPRODUCT((DI82)*(DJ82)*(DM82)))</f>
        <v/>
      </c>
      <c r="DP82" s="66"/>
      <c r="DQ82" s="58"/>
      <c r="DR82" s="58"/>
      <c r="DS82" s="58"/>
      <c r="DT82" s="63">
        <v>2</v>
      </c>
      <c r="DU82" s="64" t="s">
        <v>144</v>
      </c>
      <c r="DV82" s="64" t="s">
        <v>144</v>
      </c>
      <c r="DW82" s="65"/>
      <c r="DX82" s="64"/>
      <c r="DY82" s="64"/>
      <c r="DZ82" s="65" t="s">
        <v>144</v>
      </c>
      <c r="EA82" s="65" t="str">
        <f>IFERROR(IF(DZ82&gt;=5,VLOOKUP(DZ82,Brutos!$K$3:$AE$10,MATCH(DY82,Brutos!$K$3:$AE$3,0),0),0),"")</f>
        <v/>
      </c>
      <c r="EB82" s="64"/>
      <c r="EC82" s="64"/>
      <c r="ED82" s="74" t="str">
        <f t="shared" ref="ED82:ED100" si="54">IF(SUMPRODUCT((DX82)*(DY82)*(EB82))=0,"",SUMPRODUCT((DX82)*(DY82)*(EB82)))</f>
        <v/>
      </c>
      <c r="EE82" s="66"/>
      <c r="EF82" s="58"/>
      <c r="EG82" s="58"/>
      <c r="EH82" s="58"/>
      <c r="EI82" s="63">
        <v>2</v>
      </c>
      <c r="EJ82" s="64" t="s">
        <v>144</v>
      </c>
      <c r="EK82" s="64" t="s">
        <v>144</v>
      </c>
      <c r="EL82" s="65"/>
      <c r="EM82" s="64"/>
      <c r="EN82" s="64"/>
      <c r="EO82" s="65" t="s">
        <v>144</v>
      </c>
      <c r="EP82" s="65" t="str">
        <f>IFERROR(IF(EO82&gt;=5,VLOOKUP(EO82,Brutos!$K$3:$AE$10,MATCH(EN82,Brutos!$K$3:$AE$3,0),0),0),"")</f>
        <v/>
      </c>
      <c r="EQ82" s="64"/>
      <c r="ER82" s="64"/>
      <c r="ES82" s="74" t="str">
        <f t="shared" ref="ES82:ES100" si="55">IF(SUMPRODUCT((EM82)*(EN82)*(EQ82))=0,"",SUMPRODUCT((EM82)*(EN82)*(EQ82)))</f>
        <v/>
      </c>
      <c r="ET82" s="66"/>
      <c r="EU82" s="58"/>
      <c r="EV82" s="58"/>
      <c r="EW82" s="58"/>
      <c r="EX82" s="63">
        <v>2</v>
      </c>
      <c r="EY82" s="64" t="s">
        <v>144</v>
      </c>
      <c r="EZ82" s="64" t="s">
        <v>144</v>
      </c>
      <c r="FA82" s="65"/>
      <c r="FB82" s="64"/>
      <c r="FC82" s="64"/>
      <c r="FD82" s="65" t="s">
        <v>144</v>
      </c>
      <c r="FE82" s="65" t="str">
        <f>IFERROR(IF(FD82&gt;=5,VLOOKUP(FD82,Brutos!$K$3:$AE$10,MATCH(FC82,Brutos!$K$3:$AE$3,0),0),0),"")</f>
        <v/>
      </c>
      <c r="FF82" s="64"/>
      <c r="FG82" s="64"/>
      <c r="FH82" s="74" t="str">
        <f t="shared" ref="FH82:FH100" si="56">IF(SUMPRODUCT((FB82)*(FC82)*(FF82))=0,"",SUMPRODUCT((FB82)*(FC82)*(FF82)))</f>
        <v/>
      </c>
      <c r="FI82" s="66"/>
      <c r="FJ82" s="58"/>
      <c r="FK82" s="58"/>
      <c r="FL82" s="58"/>
      <c r="FM82" s="63">
        <v>2</v>
      </c>
      <c r="FN82" s="64" t="s">
        <v>144</v>
      </c>
      <c r="FO82" s="64" t="s">
        <v>144</v>
      </c>
      <c r="FP82" s="65"/>
      <c r="FQ82" s="64"/>
      <c r="FR82" s="64"/>
      <c r="FS82" s="65" t="s">
        <v>144</v>
      </c>
      <c r="FT82" s="65" t="str">
        <f>IFERROR(IF(FS82&gt;=5,VLOOKUP(FS82,Brutos!$K$3:$AE$10,MATCH(FR82,Brutos!$K$3:$AE$3,0),0),0),"")</f>
        <v/>
      </c>
      <c r="FU82" s="64"/>
      <c r="FV82" s="64"/>
      <c r="FW82" s="74" t="str">
        <f t="shared" ref="FW82:FW100" si="57">IF(SUMPRODUCT((FQ82)*(FR82)*(FU82))=0,"",SUMPRODUCT((FQ82)*(FR82)*(FU82)))</f>
        <v/>
      </c>
      <c r="FX82" s="66"/>
      <c r="FY82" s="58"/>
      <c r="FZ82" s="58"/>
      <c r="GA82" s="58"/>
      <c r="GB82" s="63">
        <v>2</v>
      </c>
      <c r="GC82" s="64" t="s">
        <v>144</v>
      </c>
      <c r="GD82" s="64" t="s">
        <v>144</v>
      </c>
      <c r="GE82" s="65"/>
      <c r="GF82" s="64"/>
      <c r="GG82" s="64"/>
      <c r="GH82" s="65" t="s">
        <v>144</v>
      </c>
      <c r="GI82" s="65" t="str">
        <f>IFERROR(IF(GH82&gt;=5,VLOOKUP(GH82,Brutos!$K$3:$AE$10,MATCH(GG82,Brutos!$K$3:$AE$3,0),0),0),"")</f>
        <v/>
      </c>
      <c r="GJ82" s="64"/>
      <c r="GK82" s="64"/>
      <c r="GL82" s="74" t="str">
        <f t="shared" ref="GL82:GL100" si="58">IF(SUMPRODUCT((GF82)*(GG82)*(GJ82))=0,"",SUMPRODUCT((GF82)*(GG82)*(GJ82)))</f>
        <v/>
      </c>
      <c r="GM82" s="66"/>
      <c r="GN82" s="58"/>
      <c r="GO82" s="58"/>
      <c r="GP82" s="58"/>
      <c r="GQ82" s="63">
        <v>2</v>
      </c>
      <c r="GR82" s="64" t="s">
        <v>144</v>
      </c>
      <c r="GS82" s="64" t="s">
        <v>144</v>
      </c>
      <c r="GT82" s="65"/>
      <c r="GU82" s="64"/>
      <c r="GV82" s="64"/>
      <c r="GW82" s="65" t="s">
        <v>144</v>
      </c>
      <c r="GX82" s="65" t="str">
        <f>IFERROR(IF(GW82&gt;=5,VLOOKUP(GW82,Brutos!$K$3:$AE$10,MATCH(GV82,Brutos!$K$3:$AE$3,0),0),0),"")</f>
        <v/>
      </c>
      <c r="GY82" s="64"/>
      <c r="GZ82" s="64"/>
      <c r="HA82" s="74" t="str">
        <f t="shared" ref="HA82:HA100" si="59">IF(SUMPRODUCT((GU82)*(GV82)*(GY82))=0,"",SUMPRODUCT((GU82)*(GV82)*(GY82)))</f>
        <v/>
      </c>
      <c r="HB82" s="66"/>
      <c r="HC82" s="58"/>
      <c r="HD82" s="58"/>
      <c r="HE82" s="58"/>
      <c r="HF82" s="63">
        <v>2</v>
      </c>
      <c r="HG82" s="64" t="s">
        <v>144</v>
      </c>
      <c r="HH82" s="64" t="s">
        <v>144</v>
      </c>
      <c r="HI82" s="65"/>
      <c r="HJ82" s="64"/>
      <c r="HK82" s="64"/>
      <c r="HL82" s="65" t="s">
        <v>144</v>
      </c>
      <c r="HM82" s="65" t="str">
        <f>IFERROR(IF(HL82&gt;=5,VLOOKUP(HL82,Brutos!$K$3:$AE$10,MATCH(HK82,Brutos!$K$3:$AE$3,0),0),0),"")</f>
        <v/>
      </c>
      <c r="HN82" s="64"/>
      <c r="HO82" s="64"/>
      <c r="HP82" s="74" t="str">
        <f t="shared" ref="HP82:HP100" si="60">IF(SUMPRODUCT((HJ82)*(HK82)*(HN82))=0,"",SUMPRODUCT((HJ82)*(HK82)*(HN82)))</f>
        <v/>
      </c>
      <c r="HQ82" s="66"/>
      <c r="HR82" s="58"/>
      <c r="HS82" s="58"/>
      <c r="HT82" s="58"/>
      <c r="HU82" s="63">
        <v>2</v>
      </c>
      <c r="HV82" s="64" t="s">
        <v>144</v>
      </c>
      <c r="HW82" s="64" t="s">
        <v>144</v>
      </c>
      <c r="HX82" s="65"/>
      <c r="HY82" s="64"/>
      <c r="HZ82" s="64"/>
      <c r="IA82" s="65" t="s">
        <v>144</v>
      </c>
      <c r="IB82" s="65" t="str">
        <f>IFERROR(IF(IA82&gt;=5,VLOOKUP(IA82,Brutos!$K$3:$AE$10,MATCH(HZ82,Brutos!$K$3:$AE$3,0),0),0),"")</f>
        <v/>
      </c>
      <c r="IC82" s="64"/>
      <c r="ID82" s="64"/>
      <c r="IE82" s="74" t="str">
        <f t="shared" ref="IE82:IE100" si="61">IF(SUMPRODUCT((HY82)*(HZ82)*(IC82))=0,"",SUMPRODUCT((HY82)*(HZ82)*(IC82)))</f>
        <v/>
      </c>
      <c r="IF82" s="66"/>
      <c r="IG82" s="58"/>
      <c r="IH82" s="58"/>
      <c r="II82" s="58"/>
      <c r="IJ82" s="63">
        <v>2</v>
      </c>
      <c r="IK82" s="64" t="s">
        <v>144</v>
      </c>
      <c r="IL82" s="64" t="s">
        <v>144</v>
      </c>
      <c r="IM82" s="65"/>
      <c r="IN82" s="64"/>
      <c r="IO82" s="64"/>
      <c r="IP82" s="65" t="s">
        <v>144</v>
      </c>
      <c r="IQ82" s="65" t="str">
        <f>IFERROR(IF(IP82&gt;=5,VLOOKUP(IP82,Brutos!$K$3:$AE$10,MATCH(IO82,Brutos!$K$3:$AE$3,0),0),0),"")</f>
        <v/>
      </c>
      <c r="IR82" s="64"/>
      <c r="IS82" s="64"/>
      <c r="IT82" s="74" t="str">
        <f t="shared" ref="IT82:IT100" si="62">IF(SUMPRODUCT((IN82)*(IO82)*(IR82))=0,"",SUMPRODUCT((IN82)*(IO82)*(IR82)))</f>
        <v/>
      </c>
      <c r="IU82" s="66"/>
      <c r="IV82" s="58"/>
      <c r="IW82" s="58"/>
      <c r="IX82" s="58"/>
      <c r="IY82" s="63">
        <v>2</v>
      </c>
      <c r="IZ82" s="64" t="s">
        <v>144</v>
      </c>
      <c r="JA82" s="64" t="s">
        <v>144</v>
      </c>
      <c r="JB82" s="65"/>
      <c r="JC82" s="64"/>
      <c r="JD82" s="64"/>
      <c r="JE82" s="65" t="s">
        <v>144</v>
      </c>
      <c r="JF82" s="65" t="str">
        <f>IFERROR(IF(JE82&gt;=5,VLOOKUP(JE82,Brutos!$K$3:$AE$10,MATCH(JD82,Brutos!$K$3:$AE$3,0),0),0),"")</f>
        <v/>
      </c>
      <c r="JG82" s="64"/>
      <c r="JH82" s="64"/>
      <c r="JI82" s="74" t="str">
        <f t="shared" ref="JI82:JI100" si="63">IF(SUMPRODUCT((JC82)*(JD82)*(JG82))=0,"",SUMPRODUCT((JC82)*(JD82)*(JG82)))</f>
        <v/>
      </c>
      <c r="JJ82" s="66"/>
      <c r="JK82" s="58"/>
      <c r="JL82" s="58"/>
      <c r="JM82" s="58"/>
      <c r="JN82" s="63">
        <v>2</v>
      </c>
      <c r="JO82" s="64" t="s">
        <v>144</v>
      </c>
      <c r="JP82" s="64" t="s">
        <v>144</v>
      </c>
      <c r="JQ82" s="65"/>
      <c r="JR82" s="64"/>
      <c r="JS82" s="64"/>
      <c r="JT82" s="65" t="s">
        <v>144</v>
      </c>
      <c r="JU82" s="65" t="str">
        <f>IFERROR(IF(JT82&gt;=5,VLOOKUP(JT82,Brutos!$K$3:$AE$10,MATCH(JS82,Brutos!$K$3:$AE$3,0),0),0),"")</f>
        <v/>
      </c>
      <c r="JV82" s="64"/>
      <c r="JW82" s="64"/>
      <c r="JX82" s="74" t="str">
        <f t="shared" ref="JX82:JX100" si="64">IF(SUMPRODUCT((JR82)*(JS82)*(JV82))=0,"",SUMPRODUCT((JR82)*(JS82)*(JV82)))</f>
        <v/>
      </c>
      <c r="JY82" s="66"/>
      <c r="JZ82" s="58"/>
      <c r="KA82" s="58"/>
      <c r="KB82" s="58"/>
      <c r="KC82" s="63">
        <v>2</v>
      </c>
      <c r="KD82" s="64" t="s">
        <v>144</v>
      </c>
      <c r="KE82" s="64" t="s">
        <v>144</v>
      </c>
      <c r="KF82" s="65"/>
      <c r="KG82" s="64"/>
      <c r="KH82" s="64"/>
      <c r="KI82" s="65" t="s">
        <v>144</v>
      </c>
      <c r="KJ82" s="65" t="str">
        <f>IFERROR(IF(KI82&gt;=5,VLOOKUP(KI82,Brutos!$K$3:$AE$10,MATCH(KH82,Brutos!$K$3:$AE$3,0),0),0),"")</f>
        <v/>
      </c>
      <c r="KK82" s="64"/>
      <c r="KL82" s="64"/>
      <c r="KM82" s="74" t="str">
        <f t="shared" ref="KM82:KM100" si="65">IF(SUMPRODUCT((KG82)*(KH82)*(KK82))=0,"",SUMPRODUCT((KG82)*(KH82)*(KK82)))</f>
        <v/>
      </c>
      <c r="KN82" s="66"/>
      <c r="KO82" s="58"/>
      <c r="KP82" s="58"/>
      <c r="KQ82" s="58"/>
      <c r="KR82" s="63">
        <v>2</v>
      </c>
      <c r="KS82" s="64" t="s">
        <v>144</v>
      </c>
      <c r="KT82" s="64" t="s">
        <v>144</v>
      </c>
      <c r="KU82" s="65"/>
      <c r="KV82" s="64"/>
      <c r="KW82" s="64"/>
      <c r="KX82" s="65" t="s">
        <v>144</v>
      </c>
      <c r="KY82" s="65" t="str">
        <f>IFERROR(IF(KX82&gt;=5,VLOOKUP(KX82,Brutos!$K$3:$AE$10,MATCH(KW82,Brutos!$K$3:$AE$3,0),0),0),"")</f>
        <v/>
      </c>
      <c r="KZ82" s="64"/>
      <c r="LA82" s="64"/>
      <c r="LB82" s="74" t="str">
        <f t="shared" ref="LB82:LB100" si="66">IF(SUMPRODUCT((KV82)*(KW82)*(KZ82))=0,"",SUMPRODUCT((KV82)*(KW82)*(KZ82)))</f>
        <v/>
      </c>
      <c r="LC82" s="66"/>
      <c r="LD82" s="347"/>
      <c r="LE82" s="58"/>
      <c r="LF82" s="58"/>
      <c r="LG82" s="63">
        <v>2</v>
      </c>
      <c r="LH82" s="64" t="s">
        <v>144</v>
      </c>
      <c r="LI82" s="64" t="s">
        <v>144</v>
      </c>
      <c r="LJ82" s="65"/>
      <c r="LK82" s="64"/>
      <c r="LL82" s="64"/>
      <c r="LM82" s="65" t="s">
        <v>144</v>
      </c>
      <c r="LN82" s="65" t="str">
        <f>IFERROR(IF(LM82&gt;=5,VLOOKUP(LM82,Brutos!$K$3:$AE$10,MATCH(LL82,Brutos!$K$3:$AE$3,0),0),0),"")</f>
        <v/>
      </c>
      <c r="LO82" s="64"/>
      <c r="LP82" s="64"/>
      <c r="LQ82" s="74" t="str">
        <f t="shared" ref="LQ82:LQ100" si="67">IF(SUMPRODUCT((LK82)*(LL82)*(LO82))=0,"",SUMPRODUCT((LK82)*(LL82)*(LO82)))</f>
        <v/>
      </c>
      <c r="LR82" s="66"/>
      <c r="LS82" s="347"/>
      <c r="LT82" s="58"/>
      <c r="LU82" s="58"/>
      <c r="LV82" s="63">
        <v>2</v>
      </c>
      <c r="LW82" s="64" t="s">
        <v>144</v>
      </c>
      <c r="LX82" s="64" t="s">
        <v>144</v>
      </c>
      <c r="LY82" s="65"/>
      <c r="LZ82" s="64"/>
      <c r="MA82" s="64"/>
      <c r="MB82" s="65" t="s">
        <v>144</v>
      </c>
      <c r="MC82" s="65" t="str">
        <f>IFERROR(IF(MB82&gt;=5,VLOOKUP(MB82,Brutos!$K$3:$AE$10,MATCH(MA82,Brutos!$K$3:$AE$3,0),0),0),"")</f>
        <v/>
      </c>
      <c r="MD82" s="64"/>
      <c r="ME82" s="64"/>
      <c r="MF82" s="74" t="str">
        <f t="shared" ref="MF82:MF100" si="68">IF(SUMPRODUCT((LZ82)*(MA82)*(MD82))=0,"",SUMPRODUCT((LZ82)*(MA82)*(MD82)))</f>
        <v/>
      </c>
      <c r="MG82" s="66"/>
      <c r="MH82" s="347"/>
      <c r="MI82" s="58"/>
      <c r="MJ82" s="58"/>
      <c r="MK82" s="489">
        <v>2</v>
      </c>
      <c r="ML82" s="490" t="s">
        <v>144</v>
      </c>
      <c r="MM82" s="490" t="s">
        <v>144</v>
      </c>
      <c r="MN82" s="491"/>
      <c r="MO82" s="490"/>
      <c r="MP82" s="490"/>
      <c r="MQ82" s="481" t="s">
        <v>144</v>
      </c>
      <c r="MR82" s="491"/>
      <c r="MS82" s="490"/>
      <c r="MT82" s="490"/>
      <c r="MU82" s="493"/>
      <c r="MV82" s="494"/>
      <c r="MW82" s="347"/>
    </row>
    <row r="83" spans="1:361">
      <c r="A83" s="347"/>
      <c r="B83" s="58"/>
      <c r="C83" s="58"/>
      <c r="D83" s="63">
        <v>3</v>
      </c>
      <c r="E83" s="64" t="s">
        <v>144</v>
      </c>
      <c r="F83" s="64" t="s">
        <v>144</v>
      </c>
      <c r="G83" s="65"/>
      <c r="H83" s="64"/>
      <c r="I83" s="64"/>
      <c r="J83" s="65" t="s">
        <v>144</v>
      </c>
      <c r="K83" s="65" t="str">
        <f>IFERROR(IF(J83&gt;=5,VLOOKUP(J83,Brutos!$K$3:$AE$10,MATCH(I83,Brutos!$K$3:$AE$3,0),0),0),"")</f>
        <v/>
      </c>
      <c r="L83" s="64"/>
      <c r="M83" s="64"/>
      <c r="N83" s="74" t="str">
        <f t="shared" si="46"/>
        <v/>
      </c>
      <c r="O83" s="66"/>
      <c r="P83" s="58"/>
      <c r="Q83" s="58"/>
      <c r="R83" s="58"/>
      <c r="S83" s="63">
        <v>3</v>
      </c>
      <c r="T83" s="64" t="s">
        <v>144</v>
      </c>
      <c r="U83" s="64" t="s">
        <v>144</v>
      </c>
      <c r="V83" s="65"/>
      <c r="W83" s="64"/>
      <c r="X83" s="64"/>
      <c r="Y83" s="65" t="s">
        <v>144</v>
      </c>
      <c r="Z83" s="65" t="str">
        <f>IFERROR(IF(Y83&gt;=5,VLOOKUP(Y83,Brutos!$K$3:$AE$10,MATCH(X83,Brutos!$K$3:$AE$3,0),0),0),"")</f>
        <v/>
      </c>
      <c r="AA83" s="64"/>
      <c r="AB83" s="64"/>
      <c r="AC83" s="74" t="str">
        <f t="shared" si="47"/>
        <v/>
      </c>
      <c r="AD83" s="66"/>
      <c r="AE83" s="58"/>
      <c r="AF83" s="58"/>
      <c r="AG83" s="58"/>
      <c r="AH83" s="63">
        <v>3</v>
      </c>
      <c r="AI83" s="64" t="s">
        <v>144</v>
      </c>
      <c r="AJ83" s="64" t="s">
        <v>144</v>
      </c>
      <c r="AK83" s="65"/>
      <c r="AL83" s="64"/>
      <c r="AM83" s="64"/>
      <c r="AN83" s="65" t="s">
        <v>144</v>
      </c>
      <c r="AO83" s="65" t="str">
        <f>IFERROR(IF(AN83&gt;=5,VLOOKUP(AN83,Brutos!$K$3:$AE$10,MATCH(AM83,Brutos!$K$3:$AE$3,0),0),0),"")</f>
        <v/>
      </c>
      <c r="AP83" s="64"/>
      <c r="AQ83" s="64"/>
      <c r="AR83" s="74" t="str">
        <f t="shared" si="48"/>
        <v/>
      </c>
      <c r="AS83" s="66"/>
      <c r="AT83" s="58"/>
      <c r="AU83" s="58"/>
      <c r="AV83" s="58"/>
      <c r="AW83" s="63">
        <v>3</v>
      </c>
      <c r="AX83" s="64" t="s">
        <v>144</v>
      </c>
      <c r="AY83" s="64" t="s">
        <v>144</v>
      </c>
      <c r="AZ83" s="65"/>
      <c r="BA83" s="64"/>
      <c r="BB83" s="64"/>
      <c r="BC83" s="65" t="s">
        <v>144</v>
      </c>
      <c r="BD83" s="65" t="str">
        <f>IFERROR(IF(BC83&gt;=5,VLOOKUP(BC83,Brutos!$K$3:$AE$10,MATCH(BB83,Brutos!$K$3:$AE$3,0),0),0),"")</f>
        <v/>
      </c>
      <c r="BE83" s="64"/>
      <c r="BF83" s="64"/>
      <c r="BG83" s="74" t="str">
        <f t="shared" si="49"/>
        <v/>
      </c>
      <c r="BH83" s="66"/>
      <c r="BI83" s="58"/>
      <c r="BJ83" s="58"/>
      <c r="BK83" s="58"/>
      <c r="BL83" s="63">
        <v>3</v>
      </c>
      <c r="BM83" s="64" t="s">
        <v>144</v>
      </c>
      <c r="BN83" s="64" t="s">
        <v>144</v>
      </c>
      <c r="BO83" s="65"/>
      <c r="BP83" s="64"/>
      <c r="BQ83" s="64"/>
      <c r="BR83" s="65" t="s">
        <v>144</v>
      </c>
      <c r="BS83" s="65" t="str">
        <f>IFERROR(IF(BR83&gt;=5,VLOOKUP(BR83,Brutos!$K$3:$AE$10,MATCH(BQ83,Brutos!$K$3:$AE$3,0),0),0),"")</f>
        <v/>
      </c>
      <c r="BT83" s="64"/>
      <c r="BU83" s="64"/>
      <c r="BV83" s="74" t="str">
        <f t="shared" si="50"/>
        <v/>
      </c>
      <c r="BW83" s="66"/>
      <c r="BX83" s="58"/>
      <c r="BY83" s="58"/>
      <c r="BZ83" s="58"/>
      <c r="CA83" s="63">
        <v>3</v>
      </c>
      <c r="CB83" s="64" t="s">
        <v>144</v>
      </c>
      <c r="CC83" s="64" t="s">
        <v>144</v>
      </c>
      <c r="CD83" s="65"/>
      <c r="CE83" s="64"/>
      <c r="CF83" s="64"/>
      <c r="CG83" s="65" t="s">
        <v>144</v>
      </c>
      <c r="CH83" s="65" t="str">
        <f>IFERROR(IF(CG83&gt;=5,VLOOKUP(CG83,Brutos!$K$3:$AE$10,MATCH(CF83,Brutos!$K$3:$AE$3,0),0),0),"")</f>
        <v/>
      </c>
      <c r="CI83" s="64"/>
      <c r="CJ83" s="64"/>
      <c r="CK83" s="74" t="str">
        <f t="shared" si="51"/>
        <v/>
      </c>
      <c r="CL83" s="66"/>
      <c r="CM83" s="58"/>
      <c r="CN83" s="58"/>
      <c r="CO83" s="58"/>
      <c r="CP83" s="63">
        <v>3</v>
      </c>
      <c r="CQ83" s="64" t="s">
        <v>144</v>
      </c>
      <c r="CR83" s="64" t="s">
        <v>144</v>
      </c>
      <c r="CS83" s="65"/>
      <c r="CT83" s="64"/>
      <c r="CU83" s="64"/>
      <c r="CV83" s="65" t="s">
        <v>144</v>
      </c>
      <c r="CW83" s="65" t="str">
        <f>IFERROR(IF(CV83&gt;=5,VLOOKUP(CV83,Brutos!$K$3:$AE$10,MATCH(CU83,Brutos!$K$3:$AE$3,0),0),0),"")</f>
        <v/>
      </c>
      <c r="CX83" s="64"/>
      <c r="CY83" s="64"/>
      <c r="CZ83" s="74" t="str">
        <f t="shared" si="52"/>
        <v/>
      </c>
      <c r="DA83" s="66"/>
      <c r="DB83" s="58"/>
      <c r="DC83" s="58"/>
      <c r="DD83" s="58"/>
      <c r="DE83" s="63">
        <v>3</v>
      </c>
      <c r="DF83" s="64" t="s">
        <v>144</v>
      </c>
      <c r="DG83" s="64" t="s">
        <v>144</v>
      </c>
      <c r="DH83" s="65"/>
      <c r="DI83" s="64"/>
      <c r="DJ83" s="64"/>
      <c r="DK83" s="65" t="s">
        <v>144</v>
      </c>
      <c r="DL83" s="65" t="str">
        <f>IFERROR(IF(DK83&gt;=5,VLOOKUP(DK83,Brutos!$K$3:$AE$10,MATCH(DJ83,Brutos!$K$3:$AE$3,0),0),0),"")</f>
        <v/>
      </c>
      <c r="DM83" s="64"/>
      <c r="DN83" s="64"/>
      <c r="DO83" s="74" t="str">
        <f t="shared" si="53"/>
        <v/>
      </c>
      <c r="DP83" s="66"/>
      <c r="DQ83" s="58"/>
      <c r="DR83" s="58"/>
      <c r="DS83" s="58"/>
      <c r="DT83" s="63">
        <v>3</v>
      </c>
      <c r="DU83" s="64" t="s">
        <v>144</v>
      </c>
      <c r="DV83" s="64" t="s">
        <v>144</v>
      </c>
      <c r="DW83" s="65"/>
      <c r="DX83" s="64"/>
      <c r="DY83" s="64"/>
      <c r="DZ83" s="65" t="s">
        <v>144</v>
      </c>
      <c r="EA83" s="65" t="str">
        <f>IFERROR(IF(DZ83&gt;=5,VLOOKUP(DZ83,Brutos!$K$3:$AE$10,MATCH(DY83,Brutos!$K$3:$AE$3,0),0),0),"")</f>
        <v/>
      </c>
      <c r="EB83" s="64"/>
      <c r="EC83" s="64"/>
      <c r="ED83" s="74" t="str">
        <f t="shared" si="54"/>
        <v/>
      </c>
      <c r="EE83" s="66"/>
      <c r="EF83" s="58"/>
      <c r="EG83" s="58"/>
      <c r="EH83" s="58"/>
      <c r="EI83" s="63">
        <v>3</v>
      </c>
      <c r="EJ83" s="64" t="s">
        <v>144</v>
      </c>
      <c r="EK83" s="64" t="s">
        <v>144</v>
      </c>
      <c r="EL83" s="65"/>
      <c r="EM83" s="64"/>
      <c r="EN83" s="64"/>
      <c r="EO83" s="65" t="s">
        <v>144</v>
      </c>
      <c r="EP83" s="65" t="str">
        <f>IFERROR(IF(EO83&gt;=5,VLOOKUP(EO83,Brutos!$K$3:$AE$10,MATCH(EN83,Brutos!$K$3:$AE$3,0),0),0),"")</f>
        <v/>
      </c>
      <c r="EQ83" s="64"/>
      <c r="ER83" s="64"/>
      <c r="ES83" s="74" t="str">
        <f t="shared" si="55"/>
        <v/>
      </c>
      <c r="ET83" s="66"/>
      <c r="EU83" s="58"/>
      <c r="EV83" s="58"/>
      <c r="EW83" s="58"/>
      <c r="EX83" s="63">
        <v>3</v>
      </c>
      <c r="EY83" s="64" t="s">
        <v>144</v>
      </c>
      <c r="EZ83" s="64" t="s">
        <v>144</v>
      </c>
      <c r="FA83" s="65"/>
      <c r="FB83" s="64"/>
      <c r="FC83" s="64"/>
      <c r="FD83" s="65" t="s">
        <v>144</v>
      </c>
      <c r="FE83" s="65" t="str">
        <f>IFERROR(IF(FD83&gt;=5,VLOOKUP(FD83,Brutos!$K$3:$AE$10,MATCH(FC83,Brutos!$K$3:$AE$3,0),0),0),"")</f>
        <v/>
      </c>
      <c r="FF83" s="64"/>
      <c r="FG83" s="64"/>
      <c r="FH83" s="74" t="str">
        <f t="shared" si="56"/>
        <v/>
      </c>
      <c r="FI83" s="66"/>
      <c r="FJ83" s="58"/>
      <c r="FK83" s="58"/>
      <c r="FL83" s="58"/>
      <c r="FM83" s="63">
        <v>3</v>
      </c>
      <c r="FN83" s="64" t="s">
        <v>144</v>
      </c>
      <c r="FO83" s="64" t="s">
        <v>144</v>
      </c>
      <c r="FP83" s="65"/>
      <c r="FQ83" s="64"/>
      <c r="FR83" s="64"/>
      <c r="FS83" s="65" t="s">
        <v>144</v>
      </c>
      <c r="FT83" s="65" t="str">
        <f>IFERROR(IF(FS83&gt;=5,VLOOKUP(FS83,Brutos!$K$3:$AE$10,MATCH(FR83,Brutos!$K$3:$AE$3,0),0),0),"")</f>
        <v/>
      </c>
      <c r="FU83" s="64"/>
      <c r="FV83" s="64"/>
      <c r="FW83" s="74" t="str">
        <f t="shared" si="57"/>
        <v/>
      </c>
      <c r="FX83" s="66"/>
      <c r="FY83" s="58"/>
      <c r="FZ83" s="58"/>
      <c r="GA83" s="58"/>
      <c r="GB83" s="63">
        <v>3</v>
      </c>
      <c r="GC83" s="64" t="s">
        <v>144</v>
      </c>
      <c r="GD83" s="64" t="s">
        <v>144</v>
      </c>
      <c r="GE83" s="65"/>
      <c r="GF83" s="64"/>
      <c r="GG83" s="64"/>
      <c r="GH83" s="65" t="s">
        <v>144</v>
      </c>
      <c r="GI83" s="65" t="str">
        <f>IFERROR(IF(GH83&gt;=5,VLOOKUP(GH83,Brutos!$K$3:$AE$10,MATCH(GG83,Brutos!$K$3:$AE$3,0),0),0),"")</f>
        <v/>
      </c>
      <c r="GJ83" s="64"/>
      <c r="GK83" s="64"/>
      <c r="GL83" s="74" t="str">
        <f t="shared" si="58"/>
        <v/>
      </c>
      <c r="GM83" s="66"/>
      <c r="GN83" s="58"/>
      <c r="GO83" s="58"/>
      <c r="GP83" s="58"/>
      <c r="GQ83" s="63">
        <v>3</v>
      </c>
      <c r="GR83" s="64" t="s">
        <v>144</v>
      </c>
      <c r="GS83" s="64" t="s">
        <v>144</v>
      </c>
      <c r="GT83" s="65"/>
      <c r="GU83" s="64"/>
      <c r="GV83" s="64"/>
      <c r="GW83" s="65" t="s">
        <v>144</v>
      </c>
      <c r="GX83" s="65" t="str">
        <f>IFERROR(IF(GW83&gt;=5,VLOOKUP(GW83,Brutos!$K$3:$AE$10,MATCH(GV83,Brutos!$K$3:$AE$3,0),0),0),"")</f>
        <v/>
      </c>
      <c r="GY83" s="64"/>
      <c r="GZ83" s="64"/>
      <c r="HA83" s="74" t="str">
        <f t="shared" si="59"/>
        <v/>
      </c>
      <c r="HB83" s="66"/>
      <c r="HC83" s="58"/>
      <c r="HD83" s="58"/>
      <c r="HE83" s="58"/>
      <c r="HF83" s="63">
        <v>3</v>
      </c>
      <c r="HG83" s="64" t="s">
        <v>144</v>
      </c>
      <c r="HH83" s="64" t="s">
        <v>144</v>
      </c>
      <c r="HI83" s="65"/>
      <c r="HJ83" s="64"/>
      <c r="HK83" s="64"/>
      <c r="HL83" s="65" t="s">
        <v>144</v>
      </c>
      <c r="HM83" s="65" t="str">
        <f>IFERROR(IF(HL83&gt;=5,VLOOKUP(HL83,Brutos!$K$3:$AE$10,MATCH(HK83,Brutos!$K$3:$AE$3,0),0),0),"")</f>
        <v/>
      </c>
      <c r="HN83" s="64"/>
      <c r="HO83" s="64"/>
      <c r="HP83" s="74" t="str">
        <f t="shared" si="60"/>
        <v/>
      </c>
      <c r="HQ83" s="66"/>
      <c r="HR83" s="58"/>
      <c r="HS83" s="58"/>
      <c r="HT83" s="58"/>
      <c r="HU83" s="63">
        <v>3</v>
      </c>
      <c r="HV83" s="64" t="s">
        <v>144</v>
      </c>
      <c r="HW83" s="64" t="s">
        <v>144</v>
      </c>
      <c r="HX83" s="65"/>
      <c r="HY83" s="64"/>
      <c r="HZ83" s="64"/>
      <c r="IA83" s="65" t="s">
        <v>144</v>
      </c>
      <c r="IB83" s="65" t="str">
        <f>IFERROR(IF(IA83&gt;=5,VLOOKUP(IA83,Brutos!$K$3:$AE$10,MATCH(HZ83,Brutos!$K$3:$AE$3,0),0),0),"")</f>
        <v/>
      </c>
      <c r="IC83" s="64"/>
      <c r="ID83" s="64"/>
      <c r="IE83" s="74" t="str">
        <f t="shared" si="61"/>
        <v/>
      </c>
      <c r="IF83" s="66"/>
      <c r="IG83" s="58"/>
      <c r="IH83" s="58"/>
      <c r="II83" s="58"/>
      <c r="IJ83" s="63">
        <v>3</v>
      </c>
      <c r="IK83" s="64" t="s">
        <v>144</v>
      </c>
      <c r="IL83" s="64" t="s">
        <v>144</v>
      </c>
      <c r="IM83" s="65"/>
      <c r="IN83" s="64"/>
      <c r="IO83" s="64"/>
      <c r="IP83" s="65" t="s">
        <v>144</v>
      </c>
      <c r="IQ83" s="65" t="str">
        <f>IFERROR(IF(IP83&gt;=5,VLOOKUP(IP83,Brutos!$K$3:$AE$10,MATCH(IO83,Brutos!$K$3:$AE$3,0),0),0),"")</f>
        <v/>
      </c>
      <c r="IR83" s="64"/>
      <c r="IS83" s="64"/>
      <c r="IT83" s="74" t="str">
        <f t="shared" si="62"/>
        <v/>
      </c>
      <c r="IU83" s="66"/>
      <c r="IV83" s="58"/>
      <c r="IW83" s="58"/>
      <c r="IX83" s="58"/>
      <c r="IY83" s="63">
        <v>3</v>
      </c>
      <c r="IZ83" s="64" t="s">
        <v>144</v>
      </c>
      <c r="JA83" s="64" t="s">
        <v>144</v>
      </c>
      <c r="JB83" s="65"/>
      <c r="JC83" s="64"/>
      <c r="JD83" s="64"/>
      <c r="JE83" s="65" t="s">
        <v>144</v>
      </c>
      <c r="JF83" s="65" t="str">
        <f>IFERROR(IF(JE83&gt;=5,VLOOKUP(JE83,Brutos!$K$3:$AE$10,MATCH(JD83,Brutos!$K$3:$AE$3,0),0),0),"")</f>
        <v/>
      </c>
      <c r="JG83" s="64"/>
      <c r="JH83" s="64"/>
      <c r="JI83" s="74" t="str">
        <f t="shared" si="63"/>
        <v/>
      </c>
      <c r="JJ83" s="66"/>
      <c r="JK83" s="58"/>
      <c r="JL83" s="58"/>
      <c r="JM83" s="58"/>
      <c r="JN83" s="63">
        <v>3</v>
      </c>
      <c r="JO83" s="64" t="s">
        <v>144</v>
      </c>
      <c r="JP83" s="64" t="s">
        <v>144</v>
      </c>
      <c r="JQ83" s="65"/>
      <c r="JR83" s="64"/>
      <c r="JS83" s="64"/>
      <c r="JT83" s="65" t="s">
        <v>144</v>
      </c>
      <c r="JU83" s="65" t="str">
        <f>IFERROR(IF(JT83&gt;=5,VLOOKUP(JT83,Brutos!$K$3:$AE$10,MATCH(JS83,Brutos!$K$3:$AE$3,0),0),0),"")</f>
        <v/>
      </c>
      <c r="JV83" s="64"/>
      <c r="JW83" s="64"/>
      <c r="JX83" s="74" t="str">
        <f t="shared" si="64"/>
        <v/>
      </c>
      <c r="JY83" s="66"/>
      <c r="JZ83" s="58"/>
      <c r="KA83" s="58"/>
      <c r="KB83" s="58"/>
      <c r="KC83" s="63">
        <v>3</v>
      </c>
      <c r="KD83" s="64" t="s">
        <v>144</v>
      </c>
      <c r="KE83" s="64" t="s">
        <v>144</v>
      </c>
      <c r="KF83" s="65"/>
      <c r="KG83" s="64"/>
      <c r="KH83" s="64"/>
      <c r="KI83" s="65" t="s">
        <v>144</v>
      </c>
      <c r="KJ83" s="65" t="str">
        <f>IFERROR(IF(KI83&gt;=5,VLOOKUP(KI83,Brutos!$K$3:$AE$10,MATCH(KH83,Brutos!$K$3:$AE$3,0),0),0),"")</f>
        <v/>
      </c>
      <c r="KK83" s="64"/>
      <c r="KL83" s="64"/>
      <c r="KM83" s="74" t="str">
        <f t="shared" si="65"/>
        <v/>
      </c>
      <c r="KN83" s="66"/>
      <c r="KO83" s="58"/>
      <c r="KP83" s="58"/>
      <c r="KQ83" s="58"/>
      <c r="KR83" s="63">
        <v>3</v>
      </c>
      <c r="KS83" s="64" t="s">
        <v>144</v>
      </c>
      <c r="KT83" s="64" t="s">
        <v>144</v>
      </c>
      <c r="KU83" s="65"/>
      <c r="KV83" s="64"/>
      <c r="KW83" s="64"/>
      <c r="KX83" s="65" t="s">
        <v>144</v>
      </c>
      <c r="KY83" s="65" t="str">
        <f>IFERROR(IF(KX83&gt;=5,VLOOKUP(KX83,Brutos!$K$3:$AE$10,MATCH(KW83,Brutos!$K$3:$AE$3,0),0),0),"")</f>
        <v/>
      </c>
      <c r="KZ83" s="64"/>
      <c r="LA83" s="64"/>
      <c r="LB83" s="74" t="str">
        <f t="shared" si="66"/>
        <v/>
      </c>
      <c r="LC83" s="66"/>
      <c r="LD83" s="347"/>
      <c r="LE83" s="58"/>
      <c r="LF83" s="58"/>
      <c r="LG83" s="63">
        <v>3</v>
      </c>
      <c r="LH83" s="64" t="s">
        <v>144</v>
      </c>
      <c r="LI83" s="64" t="s">
        <v>144</v>
      </c>
      <c r="LJ83" s="65"/>
      <c r="LK83" s="64"/>
      <c r="LL83" s="64"/>
      <c r="LM83" s="65" t="s">
        <v>144</v>
      </c>
      <c r="LN83" s="65" t="str">
        <f>IFERROR(IF(LM83&gt;=5,VLOOKUP(LM83,Brutos!$K$3:$AE$10,MATCH(LL83,Brutos!$K$3:$AE$3,0),0),0),"")</f>
        <v/>
      </c>
      <c r="LO83" s="64"/>
      <c r="LP83" s="64"/>
      <c r="LQ83" s="74" t="str">
        <f t="shared" si="67"/>
        <v/>
      </c>
      <c r="LR83" s="66"/>
      <c r="LS83" s="347"/>
      <c r="LT83" s="58"/>
      <c r="LU83" s="58"/>
      <c r="LV83" s="63">
        <v>3</v>
      </c>
      <c r="LW83" s="64" t="s">
        <v>144</v>
      </c>
      <c r="LX83" s="64" t="s">
        <v>144</v>
      </c>
      <c r="LY83" s="65"/>
      <c r="LZ83" s="64"/>
      <c r="MA83" s="64"/>
      <c r="MB83" s="65" t="s">
        <v>144</v>
      </c>
      <c r="MC83" s="65" t="str">
        <f>IFERROR(IF(MB83&gt;=5,VLOOKUP(MB83,Brutos!$K$3:$AE$10,MATCH(MA83,Brutos!$K$3:$AE$3,0),0),0),"")</f>
        <v/>
      </c>
      <c r="MD83" s="64"/>
      <c r="ME83" s="64"/>
      <c r="MF83" s="74" t="str">
        <f t="shared" si="68"/>
        <v/>
      </c>
      <c r="MG83" s="66"/>
      <c r="MH83" s="347"/>
      <c r="MI83" s="58"/>
      <c r="MJ83" s="58"/>
      <c r="MK83" s="489">
        <v>3</v>
      </c>
      <c r="ML83" s="490" t="s">
        <v>144</v>
      </c>
      <c r="MM83" s="490" t="s">
        <v>144</v>
      </c>
      <c r="MN83" s="491"/>
      <c r="MO83" s="490"/>
      <c r="MP83" s="490"/>
      <c r="MQ83" s="491" t="s">
        <v>144</v>
      </c>
      <c r="MR83" s="491"/>
      <c r="MS83" s="490"/>
      <c r="MT83" s="490"/>
      <c r="MU83" s="493"/>
      <c r="MV83" s="494"/>
      <c r="MW83" s="347"/>
    </row>
    <row r="84" spans="1:361">
      <c r="A84" s="347"/>
      <c r="B84" s="58"/>
      <c r="C84" s="58"/>
      <c r="D84" s="63">
        <v>4</v>
      </c>
      <c r="E84" s="64" t="s">
        <v>144</v>
      </c>
      <c r="F84" s="64" t="s">
        <v>144</v>
      </c>
      <c r="G84" s="65"/>
      <c r="H84" s="64"/>
      <c r="I84" s="64"/>
      <c r="J84" s="65" t="s">
        <v>144</v>
      </c>
      <c r="K84" s="65" t="str">
        <f>IFERROR(IF(J84&gt;=5,VLOOKUP(J84,Brutos!$K$3:$AE$10,MATCH(I84,Brutos!$K$3:$AE$3,0),0),0),"")</f>
        <v/>
      </c>
      <c r="L84" s="64"/>
      <c r="M84" s="64"/>
      <c r="N84" s="74" t="str">
        <f t="shared" si="46"/>
        <v/>
      </c>
      <c r="O84" s="66"/>
      <c r="P84" s="58"/>
      <c r="Q84" s="58"/>
      <c r="R84" s="58"/>
      <c r="S84" s="63">
        <v>4</v>
      </c>
      <c r="T84" s="64" t="s">
        <v>144</v>
      </c>
      <c r="U84" s="64" t="s">
        <v>144</v>
      </c>
      <c r="V84" s="65"/>
      <c r="W84" s="64"/>
      <c r="X84" s="64"/>
      <c r="Y84" s="65" t="s">
        <v>144</v>
      </c>
      <c r="Z84" s="65" t="str">
        <f>IFERROR(IF(Y84&gt;=5,VLOOKUP(Y84,Brutos!$K$3:$AE$10,MATCH(X84,Brutos!$K$3:$AE$3,0),0),0),"")</f>
        <v/>
      </c>
      <c r="AA84" s="64"/>
      <c r="AB84" s="64"/>
      <c r="AC84" s="74" t="str">
        <f t="shared" si="47"/>
        <v/>
      </c>
      <c r="AD84" s="66"/>
      <c r="AE84" s="58"/>
      <c r="AF84" s="58"/>
      <c r="AG84" s="58"/>
      <c r="AH84" s="63">
        <v>4</v>
      </c>
      <c r="AI84" s="64" t="s">
        <v>144</v>
      </c>
      <c r="AJ84" s="64" t="s">
        <v>144</v>
      </c>
      <c r="AK84" s="65"/>
      <c r="AL84" s="64"/>
      <c r="AM84" s="64"/>
      <c r="AN84" s="65" t="s">
        <v>144</v>
      </c>
      <c r="AO84" s="65" t="str">
        <f>IFERROR(IF(AN84&gt;=5,VLOOKUP(AN84,Brutos!$K$3:$AE$10,MATCH(AM84,Brutos!$K$3:$AE$3,0),0),0),"")</f>
        <v/>
      </c>
      <c r="AP84" s="64"/>
      <c r="AQ84" s="64"/>
      <c r="AR84" s="74" t="str">
        <f t="shared" si="48"/>
        <v/>
      </c>
      <c r="AS84" s="66"/>
      <c r="AT84" s="58"/>
      <c r="AU84" s="58"/>
      <c r="AV84" s="58"/>
      <c r="AW84" s="63">
        <v>4</v>
      </c>
      <c r="AX84" s="64" t="s">
        <v>144</v>
      </c>
      <c r="AY84" s="64" t="s">
        <v>144</v>
      </c>
      <c r="AZ84" s="65"/>
      <c r="BA84" s="64"/>
      <c r="BB84" s="64"/>
      <c r="BC84" s="65" t="s">
        <v>144</v>
      </c>
      <c r="BD84" s="65" t="str">
        <f>IFERROR(IF(BC84&gt;=5,VLOOKUP(BC84,Brutos!$K$3:$AE$10,MATCH(BB84,Brutos!$K$3:$AE$3,0),0),0),"")</f>
        <v/>
      </c>
      <c r="BE84" s="64"/>
      <c r="BF84" s="64"/>
      <c r="BG84" s="74" t="str">
        <f t="shared" si="49"/>
        <v/>
      </c>
      <c r="BH84" s="66"/>
      <c r="BI84" s="58"/>
      <c r="BJ84" s="58"/>
      <c r="BK84" s="58"/>
      <c r="BL84" s="63">
        <v>4</v>
      </c>
      <c r="BM84" s="64" t="s">
        <v>144</v>
      </c>
      <c r="BN84" s="64" t="s">
        <v>144</v>
      </c>
      <c r="BO84" s="65"/>
      <c r="BP84" s="64"/>
      <c r="BQ84" s="64"/>
      <c r="BR84" s="65" t="s">
        <v>144</v>
      </c>
      <c r="BS84" s="65" t="str">
        <f>IFERROR(IF(BR84&gt;=5,VLOOKUP(BR84,Brutos!$K$3:$AE$10,MATCH(BQ84,Brutos!$K$3:$AE$3,0),0),0),"")</f>
        <v/>
      </c>
      <c r="BT84" s="64"/>
      <c r="BU84" s="64"/>
      <c r="BV84" s="74" t="str">
        <f t="shared" si="50"/>
        <v/>
      </c>
      <c r="BW84" s="66"/>
      <c r="BX84" s="58"/>
      <c r="BY84" s="58"/>
      <c r="BZ84" s="58"/>
      <c r="CA84" s="63">
        <v>4</v>
      </c>
      <c r="CB84" s="64" t="s">
        <v>144</v>
      </c>
      <c r="CC84" s="64" t="s">
        <v>144</v>
      </c>
      <c r="CD84" s="65"/>
      <c r="CE84" s="64"/>
      <c r="CF84" s="64"/>
      <c r="CG84" s="65" t="s">
        <v>144</v>
      </c>
      <c r="CH84" s="65" t="str">
        <f>IFERROR(IF(CG84&gt;=5,VLOOKUP(CG84,Brutos!$K$3:$AE$10,MATCH(CF84,Brutos!$K$3:$AE$3,0),0),0),"")</f>
        <v/>
      </c>
      <c r="CI84" s="64"/>
      <c r="CJ84" s="64"/>
      <c r="CK84" s="74" t="str">
        <f t="shared" si="51"/>
        <v/>
      </c>
      <c r="CL84" s="66"/>
      <c r="CM84" s="58"/>
      <c r="CN84" s="58"/>
      <c r="CO84" s="58"/>
      <c r="CP84" s="63">
        <v>4</v>
      </c>
      <c r="CQ84" s="64" t="s">
        <v>144</v>
      </c>
      <c r="CR84" s="64" t="s">
        <v>144</v>
      </c>
      <c r="CS84" s="65"/>
      <c r="CT84" s="64"/>
      <c r="CU84" s="64"/>
      <c r="CV84" s="65" t="s">
        <v>144</v>
      </c>
      <c r="CW84" s="65" t="str">
        <f>IFERROR(IF(CV84&gt;=5,VLOOKUP(CV84,Brutos!$K$3:$AE$10,MATCH(CU84,Brutos!$K$3:$AE$3,0),0),0),"")</f>
        <v/>
      </c>
      <c r="CX84" s="64"/>
      <c r="CY84" s="64"/>
      <c r="CZ84" s="74" t="str">
        <f t="shared" si="52"/>
        <v/>
      </c>
      <c r="DA84" s="66"/>
      <c r="DB84" s="58"/>
      <c r="DC84" s="58"/>
      <c r="DD84" s="58"/>
      <c r="DE84" s="63">
        <v>4</v>
      </c>
      <c r="DF84" s="64" t="s">
        <v>144</v>
      </c>
      <c r="DG84" s="64" t="s">
        <v>144</v>
      </c>
      <c r="DH84" s="65"/>
      <c r="DI84" s="64"/>
      <c r="DJ84" s="64"/>
      <c r="DK84" s="65" t="s">
        <v>144</v>
      </c>
      <c r="DL84" s="65" t="str">
        <f>IFERROR(IF(DK84&gt;=5,VLOOKUP(DK84,Brutos!$K$3:$AE$10,MATCH(DJ84,Brutos!$K$3:$AE$3,0),0),0),"")</f>
        <v/>
      </c>
      <c r="DM84" s="64"/>
      <c r="DN84" s="64"/>
      <c r="DO84" s="74" t="str">
        <f t="shared" si="53"/>
        <v/>
      </c>
      <c r="DP84" s="66"/>
      <c r="DQ84" s="58"/>
      <c r="DR84" s="58"/>
      <c r="DS84" s="58"/>
      <c r="DT84" s="63">
        <v>4</v>
      </c>
      <c r="DU84" s="64" t="s">
        <v>144</v>
      </c>
      <c r="DV84" s="64" t="s">
        <v>144</v>
      </c>
      <c r="DW84" s="65"/>
      <c r="DX84" s="64"/>
      <c r="DY84" s="64"/>
      <c r="DZ84" s="65" t="s">
        <v>144</v>
      </c>
      <c r="EA84" s="65" t="str">
        <f>IFERROR(IF(DZ84&gt;=5,VLOOKUP(DZ84,Brutos!$K$3:$AE$10,MATCH(DY84,Brutos!$K$3:$AE$3,0),0),0),"")</f>
        <v/>
      </c>
      <c r="EB84" s="64"/>
      <c r="EC84" s="64"/>
      <c r="ED84" s="74" t="str">
        <f t="shared" si="54"/>
        <v/>
      </c>
      <c r="EE84" s="66"/>
      <c r="EF84" s="58"/>
      <c r="EG84" s="58"/>
      <c r="EH84" s="58"/>
      <c r="EI84" s="63">
        <v>4</v>
      </c>
      <c r="EJ84" s="64" t="s">
        <v>144</v>
      </c>
      <c r="EK84" s="64" t="s">
        <v>144</v>
      </c>
      <c r="EL84" s="65"/>
      <c r="EM84" s="64"/>
      <c r="EN84" s="64"/>
      <c r="EO84" s="65" t="s">
        <v>144</v>
      </c>
      <c r="EP84" s="65" t="str">
        <f>IFERROR(IF(EO84&gt;=5,VLOOKUP(EO84,Brutos!$K$3:$AE$10,MATCH(EN84,Brutos!$K$3:$AE$3,0),0),0),"")</f>
        <v/>
      </c>
      <c r="EQ84" s="64"/>
      <c r="ER84" s="64"/>
      <c r="ES84" s="74" t="str">
        <f t="shared" si="55"/>
        <v/>
      </c>
      <c r="ET84" s="66"/>
      <c r="EU84" s="58"/>
      <c r="EV84" s="58"/>
      <c r="EW84" s="58"/>
      <c r="EX84" s="63">
        <v>4</v>
      </c>
      <c r="EY84" s="64" t="s">
        <v>144</v>
      </c>
      <c r="EZ84" s="64" t="s">
        <v>144</v>
      </c>
      <c r="FA84" s="65"/>
      <c r="FB84" s="64"/>
      <c r="FC84" s="64"/>
      <c r="FD84" s="65" t="s">
        <v>144</v>
      </c>
      <c r="FE84" s="65" t="str">
        <f>IFERROR(IF(FD84&gt;=5,VLOOKUP(FD84,Brutos!$K$3:$AE$10,MATCH(FC84,Brutos!$K$3:$AE$3,0),0),0),"")</f>
        <v/>
      </c>
      <c r="FF84" s="64"/>
      <c r="FG84" s="64"/>
      <c r="FH84" s="74" t="str">
        <f t="shared" si="56"/>
        <v/>
      </c>
      <c r="FI84" s="66"/>
      <c r="FJ84" s="58"/>
      <c r="FK84" s="58"/>
      <c r="FL84" s="58"/>
      <c r="FM84" s="63">
        <v>4</v>
      </c>
      <c r="FN84" s="64" t="s">
        <v>144</v>
      </c>
      <c r="FO84" s="64" t="s">
        <v>144</v>
      </c>
      <c r="FP84" s="65"/>
      <c r="FQ84" s="64"/>
      <c r="FR84" s="64"/>
      <c r="FS84" s="65" t="s">
        <v>144</v>
      </c>
      <c r="FT84" s="65" t="str">
        <f>IFERROR(IF(FS84&gt;=5,VLOOKUP(FS84,Brutos!$K$3:$AE$10,MATCH(FR84,Brutos!$K$3:$AE$3,0),0),0),"")</f>
        <v/>
      </c>
      <c r="FU84" s="64"/>
      <c r="FV84" s="64"/>
      <c r="FW84" s="74" t="str">
        <f t="shared" si="57"/>
        <v/>
      </c>
      <c r="FX84" s="66"/>
      <c r="FY84" s="58"/>
      <c r="FZ84" s="58"/>
      <c r="GA84" s="58"/>
      <c r="GB84" s="63">
        <v>4</v>
      </c>
      <c r="GC84" s="64" t="s">
        <v>144</v>
      </c>
      <c r="GD84" s="64" t="s">
        <v>144</v>
      </c>
      <c r="GE84" s="65"/>
      <c r="GF84" s="64"/>
      <c r="GG84" s="64"/>
      <c r="GH84" s="65" t="s">
        <v>144</v>
      </c>
      <c r="GI84" s="65" t="str">
        <f>IFERROR(IF(GH84&gt;=5,VLOOKUP(GH84,Brutos!$K$3:$AE$10,MATCH(GG84,Brutos!$K$3:$AE$3,0),0),0),"")</f>
        <v/>
      </c>
      <c r="GJ84" s="64"/>
      <c r="GK84" s="64"/>
      <c r="GL84" s="74" t="str">
        <f t="shared" si="58"/>
        <v/>
      </c>
      <c r="GM84" s="66"/>
      <c r="GN84" s="58"/>
      <c r="GO84" s="58"/>
      <c r="GP84" s="58"/>
      <c r="GQ84" s="63">
        <v>4</v>
      </c>
      <c r="GR84" s="64" t="s">
        <v>144</v>
      </c>
      <c r="GS84" s="64" t="s">
        <v>144</v>
      </c>
      <c r="GT84" s="65"/>
      <c r="GU84" s="64"/>
      <c r="GV84" s="64"/>
      <c r="GW84" s="65" t="s">
        <v>144</v>
      </c>
      <c r="GX84" s="65" t="str">
        <f>IFERROR(IF(GW84&gt;=5,VLOOKUP(GW84,Brutos!$K$3:$AE$10,MATCH(GV84,Brutos!$K$3:$AE$3,0),0),0),"")</f>
        <v/>
      </c>
      <c r="GY84" s="64"/>
      <c r="GZ84" s="64"/>
      <c r="HA84" s="74" t="str">
        <f t="shared" si="59"/>
        <v/>
      </c>
      <c r="HB84" s="66"/>
      <c r="HC84" s="58"/>
      <c r="HD84" s="58"/>
      <c r="HE84" s="58"/>
      <c r="HF84" s="63">
        <v>4</v>
      </c>
      <c r="HG84" s="64" t="s">
        <v>144</v>
      </c>
      <c r="HH84" s="64" t="s">
        <v>144</v>
      </c>
      <c r="HI84" s="65"/>
      <c r="HJ84" s="64"/>
      <c r="HK84" s="64"/>
      <c r="HL84" s="65" t="s">
        <v>144</v>
      </c>
      <c r="HM84" s="65" t="str">
        <f>IFERROR(IF(HL84&gt;=5,VLOOKUP(HL84,Brutos!$K$3:$AE$10,MATCH(HK84,Brutos!$K$3:$AE$3,0),0),0),"")</f>
        <v/>
      </c>
      <c r="HN84" s="64"/>
      <c r="HO84" s="64"/>
      <c r="HP84" s="74" t="str">
        <f t="shared" si="60"/>
        <v/>
      </c>
      <c r="HQ84" s="66"/>
      <c r="HR84" s="58"/>
      <c r="HS84" s="58"/>
      <c r="HT84" s="58"/>
      <c r="HU84" s="63">
        <v>4</v>
      </c>
      <c r="HV84" s="64" t="s">
        <v>144</v>
      </c>
      <c r="HW84" s="64" t="s">
        <v>144</v>
      </c>
      <c r="HX84" s="65"/>
      <c r="HY84" s="64"/>
      <c r="HZ84" s="64"/>
      <c r="IA84" s="65" t="s">
        <v>144</v>
      </c>
      <c r="IB84" s="65" t="str">
        <f>IFERROR(IF(IA84&gt;=5,VLOOKUP(IA84,Brutos!$K$3:$AE$10,MATCH(HZ84,Brutos!$K$3:$AE$3,0),0),0),"")</f>
        <v/>
      </c>
      <c r="IC84" s="64"/>
      <c r="ID84" s="64"/>
      <c r="IE84" s="74" t="str">
        <f t="shared" si="61"/>
        <v/>
      </c>
      <c r="IF84" s="66"/>
      <c r="IG84" s="58"/>
      <c r="IH84" s="58"/>
      <c r="II84" s="58"/>
      <c r="IJ84" s="63">
        <v>4</v>
      </c>
      <c r="IK84" s="64" t="s">
        <v>144</v>
      </c>
      <c r="IL84" s="64" t="s">
        <v>144</v>
      </c>
      <c r="IM84" s="65"/>
      <c r="IN84" s="64"/>
      <c r="IO84" s="64"/>
      <c r="IP84" s="65" t="s">
        <v>144</v>
      </c>
      <c r="IQ84" s="65" t="str">
        <f>IFERROR(IF(IP84&gt;=5,VLOOKUP(IP84,Brutos!$K$3:$AE$10,MATCH(IO84,Brutos!$K$3:$AE$3,0),0),0),"")</f>
        <v/>
      </c>
      <c r="IR84" s="64"/>
      <c r="IS84" s="64"/>
      <c r="IT84" s="74" t="str">
        <f t="shared" si="62"/>
        <v/>
      </c>
      <c r="IU84" s="66"/>
      <c r="IV84" s="58"/>
      <c r="IW84" s="58"/>
      <c r="IX84" s="58"/>
      <c r="IY84" s="63">
        <v>4</v>
      </c>
      <c r="IZ84" s="64" t="s">
        <v>144</v>
      </c>
      <c r="JA84" s="64" t="s">
        <v>144</v>
      </c>
      <c r="JB84" s="65"/>
      <c r="JC84" s="64"/>
      <c r="JD84" s="64"/>
      <c r="JE84" s="65" t="s">
        <v>144</v>
      </c>
      <c r="JF84" s="65" t="str">
        <f>IFERROR(IF(JE84&gt;=5,VLOOKUP(JE84,Brutos!$K$3:$AE$10,MATCH(JD84,Brutos!$K$3:$AE$3,0),0),0),"")</f>
        <v/>
      </c>
      <c r="JG84" s="64"/>
      <c r="JH84" s="64"/>
      <c r="JI84" s="74" t="str">
        <f t="shared" si="63"/>
        <v/>
      </c>
      <c r="JJ84" s="66"/>
      <c r="JK84" s="58"/>
      <c r="JL84" s="58"/>
      <c r="JM84" s="58"/>
      <c r="JN84" s="63">
        <v>4</v>
      </c>
      <c r="JO84" s="64" t="s">
        <v>144</v>
      </c>
      <c r="JP84" s="64" t="s">
        <v>144</v>
      </c>
      <c r="JQ84" s="65"/>
      <c r="JR84" s="64"/>
      <c r="JS84" s="64"/>
      <c r="JT84" s="65" t="s">
        <v>144</v>
      </c>
      <c r="JU84" s="65" t="str">
        <f>IFERROR(IF(JT84&gt;=5,VLOOKUP(JT84,Brutos!$K$3:$AE$10,MATCH(JS84,Brutos!$K$3:$AE$3,0),0),0),"")</f>
        <v/>
      </c>
      <c r="JV84" s="64"/>
      <c r="JW84" s="64"/>
      <c r="JX84" s="74" t="str">
        <f t="shared" si="64"/>
        <v/>
      </c>
      <c r="JY84" s="66"/>
      <c r="JZ84" s="58"/>
      <c r="KA84" s="58"/>
      <c r="KB84" s="58"/>
      <c r="KC84" s="63">
        <v>4</v>
      </c>
      <c r="KD84" s="64" t="s">
        <v>144</v>
      </c>
      <c r="KE84" s="64" t="s">
        <v>144</v>
      </c>
      <c r="KF84" s="65"/>
      <c r="KG84" s="64"/>
      <c r="KH84" s="64"/>
      <c r="KI84" s="65" t="s">
        <v>144</v>
      </c>
      <c r="KJ84" s="65" t="str">
        <f>IFERROR(IF(KI84&gt;=5,VLOOKUP(KI84,Brutos!$K$3:$AE$10,MATCH(KH84,Brutos!$K$3:$AE$3,0),0),0),"")</f>
        <v/>
      </c>
      <c r="KK84" s="64"/>
      <c r="KL84" s="64"/>
      <c r="KM84" s="74" t="str">
        <f t="shared" si="65"/>
        <v/>
      </c>
      <c r="KN84" s="66"/>
      <c r="KO84" s="58"/>
      <c r="KP84" s="58"/>
      <c r="KQ84" s="58"/>
      <c r="KR84" s="63">
        <v>4</v>
      </c>
      <c r="KS84" s="64" t="s">
        <v>144</v>
      </c>
      <c r="KT84" s="64" t="s">
        <v>144</v>
      </c>
      <c r="KU84" s="65"/>
      <c r="KV84" s="64"/>
      <c r="KW84" s="64"/>
      <c r="KX84" s="65" t="s">
        <v>144</v>
      </c>
      <c r="KY84" s="65" t="str">
        <f>IFERROR(IF(KX84&gt;=5,VLOOKUP(KX84,Brutos!$K$3:$AE$10,MATCH(KW84,Brutos!$K$3:$AE$3,0),0),0),"")</f>
        <v/>
      </c>
      <c r="KZ84" s="64"/>
      <c r="LA84" s="64"/>
      <c r="LB84" s="74" t="str">
        <f t="shared" si="66"/>
        <v/>
      </c>
      <c r="LC84" s="66"/>
      <c r="LD84" s="347"/>
      <c r="LE84" s="58"/>
      <c r="LF84" s="58"/>
      <c r="LG84" s="63">
        <v>4</v>
      </c>
      <c r="LH84" s="64" t="s">
        <v>144</v>
      </c>
      <c r="LI84" s="64" t="s">
        <v>144</v>
      </c>
      <c r="LJ84" s="65"/>
      <c r="LK84" s="64"/>
      <c r="LL84" s="64"/>
      <c r="LM84" s="65" t="s">
        <v>144</v>
      </c>
      <c r="LN84" s="65" t="str">
        <f>IFERROR(IF(LM84&gt;=5,VLOOKUP(LM84,Brutos!$K$3:$AE$10,MATCH(LL84,Brutos!$K$3:$AE$3,0),0),0),"")</f>
        <v/>
      </c>
      <c r="LO84" s="64"/>
      <c r="LP84" s="64"/>
      <c r="LQ84" s="74" t="str">
        <f t="shared" si="67"/>
        <v/>
      </c>
      <c r="LR84" s="66"/>
      <c r="LS84" s="347"/>
      <c r="LT84" s="58"/>
      <c r="LU84" s="58"/>
      <c r="LV84" s="63">
        <v>4</v>
      </c>
      <c r="LW84" s="64" t="s">
        <v>144</v>
      </c>
      <c r="LX84" s="64" t="s">
        <v>144</v>
      </c>
      <c r="LY84" s="65"/>
      <c r="LZ84" s="64"/>
      <c r="MA84" s="64"/>
      <c r="MB84" s="65" t="s">
        <v>144</v>
      </c>
      <c r="MC84" s="65" t="str">
        <f>IFERROR(IF(MB84&gt;=5,VLOOKUP(MB84,Brutos!$K$3:$AE$10,MATCH(MA84,Brutos!$K$3:$AE$3,0),0),0),"")</f>
        <v/>
      </c>
      <c r="MD84" s="64"/>
      <c r="ME84" s="64"/>
      <c r="MF84" s="74" t="str">
        <f t="shared" si="68"/>
        <v/>
      </c>
      <c r="MG84" s="66"/>
      <c r="MH84" s="347"/>
      <c r="MI84" s="58"/>
      <c r="MJ84" s="58"/>
      <c r="MK84" s="489">
        <v>4</v>
      </c>
      <c r="ML84" s="490" t="s">
        <v>144</v>
      </c>
      <c r="MM84" s="490" t="s">
        <v>144</v>
      </c>
      <c r="MN84" s="491"/>
      <c r="MO84" s="490"/>
      <c r="MP84" s="490"/>
      <c r="MQ84" s="491" t="s">
        <v>144</v>
      </c>
      <c r="MR84" s="491"/>
      <c r="MS84" s="490"/>
      <c r="MT84" s="490"/>
      <c r="MU84" s="493"/>
      <c r="MV84" s="494"/>
      <c r="MW84" s="347"/>
    </row>
    <row r="85" spans="1:361">
      <c r="A85" s="347"/>
      <c r="B85" s="58"/>
      <c r="C85" s="58"/>
      <c r="D85" s="63">
        <v>5</v>
      </c>
      <c r="E85" s="64" t="s">
        <v>144</v>
      </c>
      <c r="F85" s="64" t="s">
        <v>144</v>
      </c>
      <c r="G85" s="65"/>
      <c r="H85" s="64"/>
      <c r="I85" s="64"/>
      <c r="J85" s="65" t="s">
        <v>144</v>
      </c>
      <c r="K85" s="65" t="str">
        <f>IFERROR(IF(J85&gt;=5,VLOOKUP(J85,Brutos!$K$3:$AE$10,MATCH(I85,Brutos!$K$3:$AE$3,0),0),0),"")</f>
        <v/>
      </c>
      <c r="L85" s="64"/>
      <c r="M85" s="64"/>
      <c r="N85" s="74" t="str">
        <f t="shared" si="46"/>
        <v/>
      </c>
      <c r="O85" s="66"/>
      <c r="P85" s="58"/>
      <c r="Q85" s="58"/>
      <c r="R85" s="58"/>
      <c r="S85" s="63">
        <v>5</v>
      </c>
      <c r="T85" s="64" t="s">
        <v>144</v>
      </c>
      <c r="U85" s="64" t="s">
        <v>144</v>
      </c>
      <c r="V85" s="65"/>
      <c r="W85" s="64"/>
      <c r="X85" s="64"/>
      <c r="Y85" s="65" t="s">
        <v>144</v>
      </c>
      <c r="Z85" s="65" t="str">
        <f>IFERROR(IF(Y85&gt;=5,VLOOKUP(Y85,Brutos!$K$3:$AE$10,MATCH(X85,Brutos!$K$3:$AE$3,0),0),0),"")</f>
        <v/>
      </c>
      <c r="AA85" s="64"/>
      <c r="AB85" s="64"/>
      <c r="AC85" s="74" t="str">
        <f t="shared" si="47"/>
        <v/>
      </c>
      <c r="AD85" s="66"/>
      <c r="AE85" s="58"/>
      <c r="AF85" s="58"/>
      <c r="AG85" s="58"/>
      <c r="AH85" s="63">
        <v>5</v>
      </c>
      <c r="AI85" s="64" t="s">
        <v>144</v>
      </c>
      <c r="AJ85" s="64" t="s">
        <v>144</v>
      </c>
      <c r="AK85" s="65"/>
      <c r="AL85" s="64"/>
      <c r="AM85" s="64"/>
      <c r="AN85" s="65" t="s">
        <v>144</v>
      </c>
      <c r="AO85" s="65" t="str">
        <f>IFERROR(IF(AN85&gt;=5,VLOOKUP(AN85,Brutos!$K$3:$AE$10,MATCH(AM85,Brutos!$K$3:$AE$3,0),0),0),"")</f>
        <v/>
      </c>
      <c r="AP85" s="64"/>
      <c r="AQ85" s="64"/>
      <c r="AR85" s="74" t="str">
        <f t="shared" si="48"/>
        <v/>
      </c>
      <c r="AS85" s="66"/>
      <c r="AT85" s="58"/>
      <c r="AU85" s="58"/>
      <c r="AV85" s="58"/>
      <c r="AW85" s="63">
        <v>5</v>
      </c>
      <c r="AX85" s="64" t="s">
        <v>144</v>
      </c>
      <c r="AY85" s="64" t="s">
        <v>144</v>
      </c>
      <c r="AZ85" s="65"/>
      <c r="BA85" s="64"/>
      <c r="BB85" s="64"/>
      <c r="BC85" s="65" t="s">
        <v>144</v>
      </c>
      <c r="BD85" s="65" t="str">
        <f>IFERROR(IF(BC85&gt;=5,VLOOKUP(BC85,Brutos!$K$3:$AE$10,MATCH(BB85,Brutos!$K$3:$AE$3,0),0),0),"")</f>
        <v/>
      </c>
      <c r="BE85" s="64"/>
      <c r="BF85" s="64"/>
      <c r="BG85" s="74" t="str">
        <f t="shared" si="49"/>
        <v/>
      </c>
      <c r="BH85" s="66"/>
      <c r="BI85" s="58"/>
      <c r="BJ85" s="58"/>
      <c r="BK85" s="58"/>
      <c r="BL85" s="63">
        <v>5</v>
      </c>
      <c r="BM85" s="64" t="s">
        <v>144</v>
      </c>
      <c r="BN85" s="64" t="s">
        <v>144</v>
      </c>
      <c r="BO85" s="65"/>
      <c r="BP85" s="64"/>
      <c r="BQ85" s="64"/>
      <c r="BR85" s="65" t="s">
        <v>144</v>
      </c>
      <c r="BS85" s="65" t="str">
        <f>IFERROR(IF(BR85&gt;=5,VLOOKUP(BR85,Brutos!$K$3:$AE$10,MATCH(BQ85,Brutos!$K$3:$AE$3,0),0),0),"")</f>
        <v/>
      </c>
      <c r="BT85" s="64"/>
      <c r="BU85" s="64"/>
      <c r="BV85" s="74" t="str">
        <f t="shared" si="50"/>
        <v/>
      </c>
      <c r="BW85" s="66"/>
      <c r="BX85" s="58"/>
      <c r="BY85" s="58"/>
      <c r="BZ85" s="58"/>
      <c r="CA85" s="63">
        <v>5</v>
      </c>
      <c r="CB85" s="64" t="s">
        <v>144</v>
      </c>
      <c r="CC85" s="64" t="s">
        <v>144</v>
      </c>
      <c r="CD85" s="65"/>
      <c r="CE85" s="64"/>
      <c r="CF85" s="64"/>
      <c r="CG85" s="65" t="s">
        <v>144</v>
      </c>
      <c r="CH85" s="65" t="str">
        <f>IFERROR(IF(CG85&gt;=5,VLOOKUP(CG85,Brutos!$K$3:$AE$10,MATCH(CF85,Brutos!$K$3:$AE$3,0),0),0),"")</f>
        <v/>
      </c>
      <c r="CI85" s="64"/>
      <c r="CJ85" s="64"/>
      <c r="CK85" s="74" t="str">
        <f t="shared" si="51"/>
        <v/>
      </c>
      <c r="CL85" s="66"/>
      <c r="CM85" s="58"/>
      <c r="CN85" s="58"/>
      <c r="CO85" s="58"/>
      <c r="CP85" s="63">
        <v>5</v>
      </c>
      <c r="CQ85" s="64" t="s">
        <v>144</v>
      </c>
      <c r="CR85" s="64" t="s">
        <v>144</v>
      </c>
      <c r="CS85" s="65"/>
      <c r="CT85" s="64"/>
      <c r="CU85" s="64"/>
      <c r="CV85" s="65" t="s">
        <v>144</v>
      </c>
      <c r="CW85" s="65" t="str">
        <f>IFERROR(IF(CV85&gt;=5,VLOOKUP(CV85,Brutos!$K$3:$AE$10,MATCH(CU85,Brutos!$K$3:$AE$3,0),0),0),"")</f>
        <v/>
      </c>
      <c r="CX85" s="64"/>
      <c r="CY85" s="64"/>
      <c r="CZ85" s="74" t="str">
        <f t="shared" si="52"/>
        <v/>
      </c>
      <c r="DA85" s="66"/>
      <c r="DB85" s="58"/>
      <c r="DC85" s="58"/>
      <c r="DD85" s="58"/>
      <c r="DE85" s="63">
        <v>5</v>
      </c>
      <c r="DF85" s="64" t="s">
        <v>144</v>
      </c>
      <c r="DG85" s="64" t="s">
        <v>144</v>
      </c>
      <c r="DH85" s="65"/>
      <c r="DI85" s="64"/>
      <c r="DJ85" s="64"/>
      <c r="DK85" s="65" t="s">
        <v>144</v>
      </c>
      <c r="DL85" s="65" t="str">
        <f>IFERROR(IF(DK85&gt;=5,VLOOKUP(DK85,Brutos!$K$3:$AE$10,MATCH(DJ85,Brutos!$K$3:$AE$3,0),0),0),"")</f>
        <v/>
      </c>
      <c r="DM85" s="64"/>
      <c r="DN85" s="64"/>
      <c r="DO85" s="74" t="str">
        <f t="shared" si="53"/>
        <v/>
      </c>
      <c r="DP85" s="66"/>
      <c r="DQ85" s="58"/>
      <c r="DR85" s="58"/>
      <c r="DS85" s="58"/>
      <c r="DT85" s="63">
        <v>5</v>
      </c>
      <c r="DU85" s="64" t="s">
        <v>144</v>
      </c>
      <c r="DV85" s="64" t="s">
        <v>144</v>
      </c>
      <c r="DW85" s="65"/>
      <c r="DX85" s="64"/>
      <c r="DY85" s="64"/>
      <c r="DZ85" s="65" t="s">
        <v>144</v>
      </c>
      <c r="EA85" s="65" t="str">
        <f>IFERROR(IF(DZ85&gt;=5,VLOOKUP(DZ85,Brutos!$K$3:$AE$10,MATCH(DY85,Brutos!$K$3:$AE$3,0),0),0),"")</f>
        <v/>
      </c>
      <c r="EB85" s="64"/>
      <c r="EC85" s="64"/>
      <c r="ED85" s="74" t="str">
        <f t="shared" si="54"/>
        <v/>
      </c>
      <c r="EE85" s="66"/>
      <c r="EF85" s="58"/>
      <c r="EG85" s="58"/>
      <c r="EH85" s="58"/>
      <c r="EI85" s="63">
        <v>5</v>
      </c>
      <c r="EJ85" s="64" t="s">
        <v>144</v>
      </c>
      <c r="EK85" s="64" t="s">
        <v>144</v>
      </c>
      <c r="EL85" s="65"/>
      <c r="EM85" s="64"/>
      <c r="EN85" s="64"/>
      <c r="EO85" s="65" t="s">
        <v>144</v>
      </c>
      <c r="EP85" s="65" t="str">
        <f>IFERROR(IF(EO85&gt;=5,VLOOKUP(EO85,Brutos!$K$3:$AE$10,MATCH(EN85,Brutos!$K$3:$AE$3,0),0),0),"")</f>
        <v/>
      </c>
      <c r="EQ85" s="64"/>
      <c r="ER85" s="64"/>
      <c r="ES85" s="74" t="str">
        <f t="shared" si="55"/>
        <v/>
      </c>
      <c r="ET85" s="66"/>
      <c r="EU85" s="58"/>
      <c r="EV85" s="58"/>
      <c r="EW85" s="58"/>
      <c r="EX85" s="63">
        <v>5</v>
      </c>
      <c r="EY85" s="64" t="s">
        <v>144</v>
      </c>
      <c r="EZ85" s="64" t="s">
        <v>144</v>
      </c>
      <c r="FA85" s="65"/>
      <c r="FB85" s="64"/>
      <c r="FC85" s="64"/>
      <c r="FD85" s="65" t="s">
        <v>144</v>
      </c>
      <c r="FE85" s="65" t="str">
        <f>IFERROR(IF(FD85&gt;=5,VLOOKUP(FD85,Brutos!$K$3:$AE$10,MATCH(FC85,Brutos!$K$3:$AE$3,0),0),0),"")</f>
        <v/>
      </c>
      <c r="FF85" s="64"/>
      <c r="FG85" s="64"/>
      <c r="FH85" s="74" t="str">
        <f t="shared" si="56"/>
        <v/>
      </c>
      <c r="FI85" s="66"/>
      <c r="FJ85" s="58"/>
      <c r="FK85" s="58"/>
      <c r="FL85" s="58"/>
      <c r="FM85" s="63">
        <v>5</v>
      </c>
      <c r="FN85" s="64" t="s">
        <v>144</v>
      </c>
      <c r="FO85" s="64" t="s">
        <v>144</v>
      </c>
      <c r="FP85" s="65"/>
      <c r="FQ85" s="64"/>
      <c r="FR85" s="64"/>
      <c r="FS85" s="65" t="s">
        <v>144</v>
      </c>
      <c r="FT85" s="65" t="str">
        <f>IFERROR(IF(FS85&gt;=5,VLOOKUP(FS85,Brutos!$K$3:$AE$10,MATCH(FR85,Brutos!$K$3:$AE$3,0),0),0),"")</f>
        <v/>
      </c>
      <c r="FU85" s="64"/>
      <c r="FV85" s="64"/>
      <c r="FW85" s="74" t="str">
        <f t="shared" si="57"/>
        <v/>
      </c>
      <c r="FX85" s="66"/>
      <c r="FY85" s="58"/>
      <c r="FZ85" s="58"/>
      <c r="GA85" s="58"/>
      <c r="GB85" s="63">
        <v>5</v>
      </c>
      <c r="GC85" s="64" t="s">
        <v>144</v>
      </c>
      <c r="GD85" s="64" t="s">
        <v>144</v>
      </c>
      <c r="GE85" s="65"/>
      <c r="GF85" s="64"/>
      <c r="GG85" s="64"/>
      <c r="GH85" s="65" t="s">
        <v>144</v>
      </c>
      <c r="GI85" s="65" t="str">
        <f>IFERROR(IF(GH85&gt;=5,VLOOKUP(GH85,Brutos!$K$3:$AE$10,MATCH(GG85,Brutos!$K$3:$AE$3,0),0),0),"")</f>
        <v/>
      </c>
      <c r="GJ85" s="64"/>
      <c r="GK85" s="64"/>
      <c r="GL85" s="74" t="str">
        <f t="shared" si="58"/>
        <v/>
      </c>
      <c r="GM85" s="66"/>
      <c r="GN85" s="58"/>
      <c r="GO85" s="58"/>
      <c r="GP85" s="58"/>
      <c r="GQ85" s="63">
        <v>5</v>
      </c>
      <c r="GR85" s="64" t="s">
        <v>144</v>
      </c>
      <c r="GS85" s="64" t="s">
        <v>144</v>
      </c>
      <c r="GT85" s="65"/>
      <c r="GU85" s="64"/>
      <c r="GV85" s="64"/>
      <c r="GW85" s="65" t="s">
        <v>144</v>
      </c>
      <c r="GX85" s="65" t="str">
        <f>IFERROR(IF(GW85&gt;=5,VLOOKUP(GW85,Brutos!$K$3:$AE$10,MATCH(GV85,Brutos!$K$3:$AE$3,0),0),0),"")</f>
        <v/>
      </c>
      <c r="GY85" s="64"/>
      <c r="GZ85" s="64"/>
      <c r="HA85" s="74" t="str">
        <f t="shared" si="59"/>
        <v/>
      </c>
      <c r="HB85" s="66"/>
      <c r="HC85" s="58"/>
      <c r="HD85" s="58"/>
      <c r="HE85" s="58"/>
      <c r="HF85" s="63">
        <v>5</v>
      </c>
      <c r="HG85" s="64" t="s">
        <v>144</v>
      </c>
      <c r="HH85" s="64" t="s">
        <v>144</v>
      </c>
      <c r="HI85" s="65"/>
      <c r="HJ85" s="64"/>
      <c r="HK85" s="64"/>
      <c r="HL85" s="65" t="s">
        <v>144</v>
      </c>
      <c r="HM85" s="65" t="str">
        <f>IFERROR(IF(HL85&gt;=5,VLOOKUP(HL85,Brutos!$K$3:$AE$10,MATCH(HK85,Brutos!$K$3:$AE$3,0),0),0),"")</f>
        <v/>
      </c>
      <c r="HN85" s="64"/>
      <c r="HO85" s="64"/>
      <c r="HP85" s="74" t="str">
        <f t="shared" si="60"/>
        <v/>
      </c>
      <c r="HQ85" s="66"/>
      <c r="HR85" s="58"/>
      <c r="HS85" s="58"/>
      <c r="HT85" s="58"/>
      <c r="HU85" s="63">
        <v>5</v>
      </c>
      <c r="HV85" s="64" t="s">
        <v>144</v>
      </c>
      <c r="HW85" s="64" t="s">
        <v>144</v>
      </c>
      <c r="HX85" s="65"/>
      <c r="HY85" s="64"/>
      <c r="HZ85" s="64"/>
      <c r="IA85" s="65" t="s">
        <v>144</v>
      </c>
      <c r="IB85" s="65" t="str">
        <f>IFERROR(IF(IA85&gt;=5,VLOOKUP(IA85,Brutos!$K$3:$AE$10,MATCH(HZ85,Brutos!$K$3:$AE$3,0),0),0),"")</f>
        <v/>
      </c>
      <c r="IC85" s="64"/>
      <c r="ID85" s="64"/>
      <c r="IE85" s="74" t="str">
        <f t="shared" si="61"/>
        <v/>
      </c>
      <c r="IF85" s="66"/>
      <c r="IG85" s="58"/>
      <c r="IH85" s="58"/>
      <c r="II85" s="58"/>
      <c r="IJ85" s="63">
        <v>5</v>
      </c>
      <c r="IK85" s="64" t="s">
        <v>144</v>
      </c>
      <c r="IL85" s="64" t="s">
        <v>144</v>
      </c>
      <c r="IM85" s="65"/>
      <c r="IN85" s="64"/>
      <c r="IO85" s="64"/>
      <c r="IP85" s="65" t="s">
        <v>144</v>
      </c>
      <c r="IQ85" s="65" t="str">
        <f>IFERROR(IF(IP85&gt;=5,VLOOKUP(IP85,Brutos!$K$3:$AE$10,MATCH(IO85,Brutos!$K$3:$AE$3,0),0),0),"")</f>
        <v/>
      </c>
      <c r="IR85" s="64"/>
      <c r="IS85" s="64"/>
      <c r="IT85" s="74" t="str">
        <f t="shared" si="62"/>
        <v/>
      </c>
      <c r="IU85" s="66"/>
      <c r="IV85" s="58"/>
      <c r="IW85" s="58"/>
      <c r="IX85" s="58"/>
      <c r="IY85" s="63">
        <v>5</v>
      </c>
      <c r="IZ85" s="64" t="s">
        <v>144</v>
      </c>
      <c r="JA85" s="64" t="s">
        <v>144</v>
      </c>
      <c r="JB85" s="65"/>
      <c r="JC85" s="64"/>
      <c r="JD85" s="64"/>
      <c r="JE85" s="65" t="s">
        <v>144</v>
      </c>
      <c r="JF85" s="65" t="str">
        <f>IFERROR(IF(JE85&gt;=5,VLOOKUP(JE85,Brutos!$K$3:$AE$10,MATCH(JD85,Brutos!$K$3:$AE$3,0),0),0),"")</f>
        <v/>
      </c>
      <c r="JG85" s="64"/>
      <c r="JH85" s="64"/>
      <c r="JI85" s="74" t="str">
        <f t="shared" si="63"/>
        <v/>
      </c>
      <c r="JJ85" s="66"/>
      <c r="JK85" s="58"/>
      <c r="JL85" s="58"/>
      <c r="JM85" s="58"/>
      <c r="JN85" s="63">
        <v>5</v>
      </c>
      <c r="JO85" s="64" t="s">
        <v>144</v>
      </c>
      <c r="JP85" s="64" t="s">
        <v>144</v>
      </c>
      <c r="JQ85" s="65"/>
      <c r="JR85" s="64"/>
      <c r="JS85" s="64"/>
      <c r="JT85" s="65" t="s">
        <v>144</v>
      </c>
      <c r="JU85" s="65" t="str">
        <f>IFERROR(IF(JT85&gt;=5,VLOOKUP(JT85,Brutos!$K$3:$AE$10,MATCH(JS85,Brutos!$K$3:$AE$3,0),0),0),"")</f>
        <v/>
      </c>
      <c r="JV85" s="64"/>
      <c r="JW85" s="64"/>
      <c r="JX85" s="74" t="str">
        <f t="shared" si="64"/>
        <v/>
      </c>
      <c r="JY85" s="66"/>
      <c r="JZ85" s="58"/>
      <c r="KA85" s="58"/>
      <c r="KB85" s="58"/>
      <c r="KC85" s="63">
        <v>5</v>
      </c>
      <c r="KD85" s="64" t="s">
        <v>144</v>
      </c>
      <c r="KE85" s="64" t="s">
        <v>144</v>
      </c>
      <c r="KF85" s="65"/>
      <c r="KG85" s="64"/>
      <c r="KH85" s="64"/>
      <c r="KI85" s="65" t="s">
        <v>144</v>
      </c>
      <c r="KJ85" s="65" t="str">
        <f>IFERROR(IF(KI85&gt;=5,VLOOKUP(KI85,Brutos!$K$3:$AE$10,MATCH(KH85,Brutos!$K$3:$AE$3,0),0),0),"")</f>
        <v/>
      </c>
      <c r="KK85" s="64"/>
      <c r="KL85" s="64"/>
      <c r="KM85" s="74" t="str">
        <f t="shared" si="65"/>
        <v/>
      </c>
      <c r="KN85" s="66"/>
      <c r="KO85" s="58"/>
      <c r="KP85" s="58"/>
      <c r="KQ85" s="58"/>
      <c r="KR85" s="63">
        <v>5</v>
      </c>
      <c r="KS85" s="64" t="s">
        <v>144</v>
      </c>
      <c r="KT85" s="64" t="s">
        <v>144</v>
      </c>
      <c r="KU85" s="65"/>
      <c r="KV85" s="64"/>
      <c r="KW85" s="64"/>
      <c r="KX85" s="65" t="s">
        <v>144</v>
      </c>
      <c r="KY85" s="65" t="str">
        <f>IFERROR(IF(KX85&gt;=5,VLOOKUP(KX85,Brutos!$K$3:$AE$10,MATCH(KW85,Brutos!$K$3:$AE$3,0),0),0),"")</f>
        <v/>
      </c>
      <c r="KZ85" s="64"/>
      <c r="LA85" s="64"/>
      <c r="LB85" s="74" t="str">
        <f t="shared" si="66"/>
        <v/>
      </c>
      <c r="LC85" s="66"/>
      <c r="LD85" s="347"/>
      <c r="LE85" s="58"/>
      <c r="LF85" s="58"/>
      <c r="LG85" s="63">
        <v>5</v>
      </c>
      <c r="LH85" s="64" t="s">
        <v>144</v>
      </c>
      <c r="LI85" s="64" t="s">
        <v>144</v>
      </c>
      <c r="LJ85" s="65"/>
      <c r="LK85" s="64"/>
      <c r="LL85" s="64"/>
      <c r="LM85" s="65" t="s">
        <v>144</v>
      </c>
      <c r="LN85" s="65" t="str">
        <f>IFERROR(IF(LM85&gt;=5,VLOOKUP(LM85,Brutos!$K$3:$AE$10,MATCH(LL85,Brutos!$K$3:$AE$3,0),0),0),"")</f>
        <v/>
      </c>
      <c r="LO85" s="64"/>
      <c r="LP85" s="64"/>
      <c r="LQ85" s="74" t="str">
        <f t="shared" si="67"/>
        <v/>
      </c>
      <c r="LR85" s="66"/>
      <c r="LS85" s="347"/>
      <c r="LT85" s="58"/>
      <c r="LU85" s="58"/>
      <c r="LV85" s="63">
        <v>5</v>
      </c>
      <c r="LW85" s="64" t="s">
        <v>144</v>
      </c>
      <c r="LX85" s="64" t="s">
        <v>144</v>
      </c>
      <c r="LY85" s="65"/>
      <c r="LZ85" s="64"/>
      <c r="MA85" s="64"/>
      <c r="MB85" s="65" t="s">
        <v>144</v>
      </c>
      <c r="MC85" s="65" t="str">
        <f>IFERROR(IF(MB85&gt;=5,VLOOKUP(MB85,Brutos!$K$3:$AE$10,MATCH(MA85,Brutos!$K$3:$AE$3,0),0),0),"")</f>
        <v/>
      </c>
      <c r="MD85" s="64"/>
      <c r="ME85" s="64"/>
      <c r="MF85" s="74" t="str">
        <f t="shared" si="68"/>
        <v/>
      </c>
      <c r="MG85" s="66"/>
      <c r="MH85" s="347"/>
      <c r="MI85" s="58"/>
      <c r="MJ85" s="58"/>
      <c r="MK85" s="489">
        <v>5</v>
      </c>
      <c r="ML85" s="490" t="s">
        <v>144</v>
      </c>
      <c r="MM85" s="490" t="s">
        <v>144</v>
      </c>
      <c r="MN85" s="491"/>
      <c r="MO85" s="490"/>
      <c r="MP85" s="490"/>
      <c r="MQ85" s="491" t="s">
        <v>144</v>
      </c>
      <c r="MR85" s="491"/>
      <c r="MS85" s="490"/>
      <c r="MT85" s="490"/>
      <c r="MU85" s="493"/>
      <c r="MV85" s="494"/>
      <c r="MW85" s="347"/>
    </row>
    <row r="86" spans="1:361">
      <c r="A86" s="347"/>
      <c r="B86" s="58"/>
      <c r="C86" s="58"/>
      <c r="D86" s="63">
        <v>6</v>
      </c>
      <c r="E86" s="64" t="s">
        <v>144</v>
      </c>
      <c r="F86" s="64" t="s">
        <v>144</v>
      </c>
      <c r="G86" s="65"/>
      <c r="H86" s="64"/>
      <c r="I86" s="64"/>
      <c r="J86" s="65" t="s">
        <v>144</v>
      </c>
      <c r="K86" s="65" t="str">
        <f>IFERROR(IF(J86&gt;=5,VLOOKUP(J86,Brutos!$K$3:$AE$10,MATCH(I86,Brutos!$K$3:$AE$3,0),0),0),"")</f>
        <v/>
      </c>
      <c r="L86" s="64"/>
      <c r="M86" s="64"/>
      <c r="N86" s="74" t="str">
        <f t="shared" si="46"/>
        <v/>
      </c>
      <c r="O86" s="66"/>
      <c r="P86" s="58"/>
      <c r="Q86" s="58"/>
      <c r="R86" s="58"/>
      <c r="S86" s="63">
        <v>6</v>
      </c>
      <c r="T86" s="64" t="s">
        <v>144</v>
      </c>
      <c r="U86" s="64" t="s">
        <v>144</v>
      </c>
      <c r="V86" s="65"/>
      <c r="W86" s="64"/>
      <c r="X86" s="64"/>
      <c r="Y86" s="65" t="s">
        <v>144</v>
      </c>
      <c r="Z86" s="65" t="str">
        <f>IFERROR(IF(Y86&gt;=5,VLOOKUP(Y86,Brutos!$K$3:$AE$10,MATCH(X86,Brutos!$K$3:$AE$3,0),0),0),"")</f>
        <v/>
      </c>
      <c r="AA86" s="64"/>
      <c r="AB86" s="64"/>
      <c r="AC86" s="74" t="str">
        <f t="shared" si="47"/>
        <v/>
      </c>
      <c r="AD86" s="66"/>
      <c r="AE86" s="58"/>
      <c r="AF86" s="58"/>
      <c r="AG86" s="58"/>
      <c r="AH86" s="63">
        <v>6</v>
      </c>
      <c r="AI86" s="64" t="s">
        <v>144</v>
      </c>
      <c r="AJ86" s="64" t="s">
        <v>144</v>
      </c>
      <c r="AK86" s="65"/>
      <c r="AL86" s="64"/>
      <c r="AM86" s="64"/>
      <c r="AN86" s="65" t="s">
        <v>144</v>
      </c>
      <c r="AO86" s="65" t="str">
        <f>IFERROR(IF(AN86&gt;=5,VLOOKUP(AN86,Brutos!$K$3:$AE$10,MATCH(AM86,Brutos!$K$3:$AE$3,0),0),0),"")</f>
        <v/>
      </c>
      <c r="AP86" s="64"/>
      <c r="AQ86" s="64"/>
      <c r="AR86" s="74" t="str">
        <f t="shared" si="48"/>
        <v/>
      </c>
      <c r="AS86" s="66"/>
      <c r="AT86" s="58"/>
      <c r="AU86" s="58"/>
      <c r="AV86" s="58"/>
      <c r="AW86" s="63">
        <v>6</v>
      </c>
      <c r="AX86" s="64" t="s">
        <v>144</v>
      </c>
      <c r="AY86" s="64" t="s">
        <v>144</v>
      </c>
      <c r="AZ86" s="65"/>
      <c r="BA86" s="64"/>
      <c r="BB86" s="64"/>
      <c r="BC86" s="65" t="s">
        <v>144</v>
      </c>
      <c r="BD86" s="65" t="str">
        <f>IFERROR(IF(BC86&gt;=5,VLOOKUP(BC86,Brutos!$K$3:$AE$10,MATCH(BB86,Brutos!$K$3:$AE$3,0),0),0),"")</f>
        <v/>
      </c>
      <c r="BE86" s="64"/>
      <c r="BF86" s="64"/>
      <c r="BG86" s="74" t="str">
        <f t="shared" si="49"/>
        <v/>
      </c>
      <c r="BH86" s="66"/>
      <c r="BI86" s="58"/>
      <c r="BJ86" s="58"/>
      <c r="BK86" s="58"/>
      <c r="BL86" s="63">
        <v>6</v>
      </c>
      <c r="BM86" s="64" t="s">
        <v>144</v>
      </c>
      <c r="BN86" s="64" t="s">
        <v>144</v>
      </c>
      <c r="BO86" s="65"/>
      <c r="BP86" s="64"/>
      <c r="BQ86" s="64"/>
      <c r="BR86" s="65" t="s">
        <v>144</v>
      </c>
      <c r="BS86" s="65" t="str">
        <f>IFERROR(IF(BR86&gt;=5,VLOOKUP(BR86,Brutos!$K$3:$AE$10,MATCH(BQ86,Brutos!$K$3:$AE$3,0),0),0),"")</f>
        <v/>
      </c>
      <c r="BT86" s="64"/>
      <c r="BU86" s="64"/>
      <c r="BV86" s="74" t="str">
        <f t="shared" si="50"/>
        <v/>
      </c>
      <c r="BW86" s="66"/>
      <c r="BX86" s="58"/>
      <c r="BY86" s="58"/>
      <c r="BZ86" s="58"/>
      <c r="CA86" s="63">
        <v>6</v>
      </c>
      <c r="CB86" s="64" t="s">
        <v>144</v>
      </c>
      <c r="CC86" s="64" t="s">
        <v>144</v>
      </c>
      <c r="CD86" s="65"/>
      <c r="CE86" s="64"/>
      <c r="CF86" s="64"/>
      <c r="CG86" s="65" t="s">
        <v>144</v>
      </c>
      <c r="CH86" s="65" t="str">
        <f>IFERROR(IF(CG86&gt;=5,VLOOKUP(CG86,Brutos!$K$3:$AE$10,MATCH(CF86,Brutos!$K$3:$AE$3,0),0),0),"")</f>
        <v/>
      </c>
      <c r="CI86" s="64"/>
      <c r="CJ86" s="64"/>
      <c r="CK86" s="74" t="str">
        <f t="shared" si="51"/>
        <v/>
      </c>
      <c r="CL86" s="66"/>
      <c r="CM86" s="58"/>
      <c r="CN86" s="58"/>
      <c r="CO86" s="58"/>
      <c r="CP86" s="63">
        <v>6</v>
      </c>
      <c r="CQ86" s="64" t="s">
        <v>144</v>
      </c>
      <c r="CR86" s="64" t="s">
        <v>144</v>
      </c>
      <c r="CS86" s="65"/>
      <c r="CT86" s="64"/>
      <c r="CU86" s="64"/>
      <c r="CV86" s="65" t="s">
        <v>144</v>
      </c>
      <c r="CW86" s="65" t="str">
        <f>IFERROR(IF(CV86&gt;=5,VLOOKUP(CV86,Brutos!$K$3:$AE$10,MATCH(CU86,Brutos!$K$3:$AE$3,0),0),0),"")</f>
        <v/>
      </c>
      <c r="CX86" s="64"/>
      <c r="CY86" s="64"/>
      <c r="CZ86" s="74" t="str">
        <f t="shared" si="52"/>
        <v/>
      </c>
      <c r="DA86" s="66"/>
      <c r="DB86" s="58"/>
      <c r="DC86" s="58"/>
      <c r="DD86" s="58"/>
      <c r="DE86" s="63">
        <v>6</v>
      </c>
      <c r="DF86" s="64" t="s">
        <v>144</v>
      </c>
      <c r="DG86" s="64" t="s">
        <v>144</v>
      </c>
      <c r="DH86" s="65"/>
      <c r="DI86" s="64"/>
      <c r="DJ86" s="64"/>
      <c r="DK86" s="65" t="s">
        <v>144</v>
      </c>
      <c r="DL86" s="65" t="str">
        <f>IFERROR(IF(DK86&gt;=5,VLOOKUP(DK86,Brutos!$K$3:$AE$10,MATCH(DJ86,Brutos!$K$3:$AE$3,0),0),0),"")</f>
        <v/>
      </c>
      <c r="DM86" s="64"/>
      <c r="DN86" s="64"/>
      <c r="DO86" s="74" t="str">
        <f t="shared" si="53"/>
        <v/>
      </c>
      <c r="DP86" s="66"/>
      <c r="DQ86" s="58"/>
      <c r="DR86" s="58"/>
      <c r="DS86" s="58"/>
      <c r="DT86" s="63">
        <v>6</v>
      </c>
      <c r="DU86" s="64" t="s">
        <v>144</v>
      </c>
      <c r="DV86" s="64" t="s">
        <v>144</v>
      </c>
      <c r="DW86" s="65"/>
      <c r="DX86" s="64"/>
      <c r="DY86" s="64"/>
      <c r="DZ86" s="65" t="s">
        <v>144</v>
      </c>
      <c r="EA86" s="65" t="str">
        <f>IFERROR(IF(DZ86&gt;=5,VLOOKUP(DZ86,Brutos!$K$3:$AE$10,MATCH(DY86,Brutos!$K$3:$AE$3,0),0),0),"")</f>
        <v/>
      </c>
      <c r="EB86" s="64"/>
      <c r="EC86" s="64"/>
      <c r="ED86" s="74" t="str">
        <f t="shared" si="54"/>
        <v/>
      </c>
      <c r="EE86" s="66"/>
      <c r="EF86" s="58"/>
      <c r="EG86" s="58"/>
      <c r="EH86" s="58"/>
      <c r="EI86" s="63">
        <v>6</v>
      </c>
      <c r="EJ86" s="64" t="s">
        <v>144</v>
      </c>
      <c r="EK86" s="64" t="s">
        <v>144</v>
      </c>
      <c r="EL86" s="65"/>
      <c r="EM86" s="64"/>
      <c r="EN86" s="64"/>
      <c r="EO86" s="65" t="s">
        <v>144</v>
      </c>
      <c r="EP86" s="65" t="str">
        <f>IFERROR(IF(EO86&gt;=5,VLOOKUP(EO86,Brutos!$K$3:$AE$10,MATCH(EN86,Brutos!$K$3:$AE$3,0),0),0),"")</f>
        <v/>
      </c>
      <c r="EQ86" s="64"/>
      <c r="ER86" s="64"/>
      <c r="ES86" s="74" t="str">
        <f t="shared" si="55"/>
        <v/>
      </c>
      <c r="ET86" s="66"/>
      <c r="EU86" s="58"/>
      <c r="EV86" s="58"/>
      <c r="EW86" s="58"/>
      <c r="EX86" s="63">
        <v>6</v>
      </c>
      <c r="EY86" s="64" t="s">
        <v>144</v>
      </c>
      <c r="EZ86" s="64" t="s">
        <v>144</v>
      </c>
      <c r="FA86" s="65"/>
      <c r="FB86" s="64"/>
      <c r="FC86" s="64"/>
      <c r="FD86" s="65" t="s">
        <v>144</v>
      </c>
      <c r="FE86" s="65" t="str">
        <f>IFERROR(IF(FD86&gt;=5,VLOOKUP(FD86,Brutos!$K$3:$AE$10,MATCH(FC86,Brutos!$K$3:$AE$3,0),0),0),"")</f>
        <v/>
      </c>
      <c r="FF86" s="64"/>
      <c r="FG86" s="64"/>
      <c r="FH86" s="74" t="str">
        <f t="shared" si="56"/>
        <v/>
      </c>
      <c r="FI86" s="66"/>
      <c r="FJ86" s="58"/>
      <c r="FK86" s="58"/>
      <c r="FL86" s="58"/>
      <c r="FM86" s="63">
        <v>6</v>
      </c>
      <c r="FN86" s="64" t="s">
        <v>144</v>
      </c>
      <c r="FO86" s="64" t="s">
        <v>144</v>
      </c>
      <c r="FP86" s="65"/>
      <c r="FQ86" s="64"/>
      <c r="FR86" s="64"/>
      <c r="FS86" s="65" t="s">
        <v>144</v>
      </c>
      <c r="FT86" s="65" t="str">
        <f>IFERROR(IF(FS86&gt;=5,VLOOKUP(FS86,Brutos!$K$3:$AE$10,MATCH(FR86,Brutos!$K$3:$AE$3,0),0),0),"")</f>
        <v/>
      </c>
      <c r="FU86" s="64"/>
      <c r="FV86" s="64"/>
      <c r="FW86" s="74" t="str">
        <f t="shared" si="57"/>
        <v/>
      </c>
      <c r="FX86" s="66"/>
      <c r="FY86" s="58"/>
      <c r="FZ86" s="58"/>
      <c r="GA86" s="58"/>
      <c r="GB86" s="63">
        <v>6</v>
      </c>
      <c r="GC86" s="64" t="s">
        <v>144</v>
      </c>
      <c r="GD86" s="64" t="s">
        <v>144</v>
      </c>
      <c r="GE86" s="65"/>
      <c r="GF86" s="64"/>
      <c r="GG86" s="64"/>
      <c r="GH86" s="65" t="s">
        <v>144</v>
      </c>
      <c r="GI86" s="65" t="str">
        <f>IFERROR(IF(GH86&gt;=5,VLOOKUP(GH86,Brutos!$K$3:$AE$10,MATCH(GG86,Brutos!$K$3:$AE$3,0),0),0),"")</f>
        <v/>
      </c>
      <c r="GJ86" s="64"/>
      <c r="GK86" s="64"/>
      <c r="GL86" s="74" t="str">
        <f t="shared" si="58"/>
        <v/>
      </c>
      <c r="GM86" s="66"/>
      <c r="GN86" s="58"/>
      <c r="GO86" s="58"/>
      <c r="GP86" s="58"/>
      <c r="GQ86" s="63">
        <v>6</v>
      </c>
      <c r="GR86" s="64" t="s">
        <v>144</v>
      </c>
      <c r="GS86" s="64" t="s">
        <v>144</v>
      </c>
      <c r="GT86" s="65"/>
      <c r="GU86" s="64"/>
      <c r="GV86" s="64"/>
      <c r="GW86" s="65" t="s">
        <v>144</v>
      </c>
      <c r="GX86" s="65" t="str">
        <f>IFERROR(IF(GW86&gt;=5,VLOOKUP(GW86,Brutos!$K$3:$AE$10,MATCH(GV86,Brutos!$K$3:$AE$3,0),0),0),"")</f>
        <v/>
      </c>
      <c r="GY86" s="64"/>
      <c r="GZ86" s="64"/>
      <c r="HA86" s="74" t="str">
        <f t="shared" si="59"/>
        <v/>
      </c>
      <c r="HB86" s="66"/>
      <c r="HC86" s="58"/>
      <c r="HD86" s="58"/>
      <c r="HE86" s="58"/>
      <c r="HF86" s="63">
        <v>6</v>
      </c>
      <c r="HG86" s="64" t="s">
        <v>144</v>
      </c>
      <c r="HH86" s="64" t="s">
        <v>144</v>
      </c>
      <c r="HI86" s="65"/>
      <c r="HJ86" s="64"/>
      <c r="HK86" s="64"/>
      <c r="HL86" s="65" t="s">
        <v>144</v>
      </c>
      <c r="HM86" s="65" t="str">
        <f>IFERROR(IF(HL86&gt;=5,VLOOKUP(HL86,Brutos!$K$3:$AE$10,MATCH(HK86,Brutos!$K$3:$AE$3,0),0),0),"")</f>
        <v/>
      </c>
      <c r="HN86" s="64"/>
      <c r="HO86" s="64"/>
      <c r="HP86" s="74" t="str">
        <f t="shared" si="60"/>
        <v/>
      </c>
      <c r="HQ86" s="66"/>
      <c r="HR86" s="58"/>
      <c r="HS86" s="58"/>
      <c r="HT86" s="58"/>
      <c r="HU86" s="63">
        <v>6</v>
      </c>
      <c r="HV86" s="64" t="s">
        <v>144</v>
      </c>
      <c r="HW86" s="64" t="s">
        <v>144</v>
      </c>
      <c r="HX86" s="65"/>
      <c r="HY86" s="64"/>
      <c r="HZ86" s="64"/>
      <c r="IA86" s="65" t="s">
        <v>144</v>
      </c>
      <c r="IB86" s="65" t="str">
        <f>IFERROR(IF(IA86&gt;=5,VLOOKUP(IA86,Brutos!$K$3:$AE$10,MATCH(HZ86,Brutos!$K$3:$AE$3,0),0),0),"")</f>
        <v/>
      </c>
      <c r="IC86" s="64"/>
      <c r="ID86" s="64"/>
      <c r="IE86" s="74" t="str">
        <f t="shared" si="61"/>
        <v/>
      </c>
      <c r="IF86" s="66"/>
      <c r="IG86" s="58"/>
      <c r="IH86" s="58"/>
      <c r="II86" s="58"/>
      <c r="IJ86" s="63">
        <v>6</v>
      </c>
      <c r="IK86" s="64" t="s">
        <v>144</v>
      </c>
      <c r="IL86" s="64" t="s">
        <v>144</v>
      </c>
      <c r="IM86" s="65"/>
      <c r="IN86" s="64"/>
      <c r="IO86" s="64"/>
      <c r="IP86" s="65" t="s">
        <v>144</v>
      </c>
      <c r="IQ86" s="65" t="str">
        <f>IFERROR(IF(IP86&gt;=5,VLOOKUP(IP86,Brutos!$K$3:$AE$10,MATCH(IO86,Brutos!$K$3:$AE$3,0),0),0),"")</f>
        <v/>
      </c>
      <c r="IR86" s="64"/>
      <c r="IS86" s="64"/>
      <c r="IT86" s="74" t="str">
        <f t="shared" si="62"/>
        <v/>
      </c>
      <c r="IU86" s="66"/>
      <c r="IV86" s="58"/>
      <c r="IW86" s="58"/>
      <c r="IX86" s="58"/>
      <c r="IY86" s="63">
        <v>6</v>
      </c>
      <c r="IZ86" s="64" t="s">
        <v>144</v>
      </c>
      <c r="JA86" s="64" t="s">
        <v>144</v>
      </c>
      <c r="JB86" s="65"/>
      <c r="JC86" s="64"/>
      <c r="JD86" s="64"/>
      <c r="JE86" s="65" t="s">
        <v>144</v>
      </c>
      <c r="JF86" s="65" t="str">
        <f>IFERROR(IF(JE86&gt;=5,VLOOKUP(JE86,Brutos!$K$3:$AE$10,MATCH(JD86,Brutos!$K$3:$AE$3,0),0),0),"")</f>
        <v/>
      </c>
      <c r="JG86" s="64"/>
      <c r="JH86" s="64"/>
      <c r="JI86" s="74" t="str">
        <f t="shared" si="63"/>
        <v/>
      </c>
      <c r="JJ86" s="66"/>
      <c r="JK86" s="58"/>
      <c r="JL86" s="58"/>
      <c r="JM86" s="58"/>
      <c r="JN86" s="63">
        <v>6</v>
      </c>
      <c r="JO86" s="64" t="s">
        <v>144</v>
      </c>
      <c r="JP86" s="64" t="s">
        <v>144</v>
      </c>
      <c r="JQ86" s="65"/>
      <c r="JR86" s="64"/>
      <c r="JS86" s="64"/>
      <c r="JT86" s="65" t="s">
        <v>144</v>
      </c>
      <c r="JU86" s="65" t="str">
        <f>IFERROR(IF(JT86&gt;=5,VLOOKUP(JT86,Brutos!$K$3:$AE$10,MATCH(JS86,Brutos!$K$3:$AE$3,0),0),0),"")</f>
        <v/>
      </c>
      <c r="JV86" s="64"/>
      <c r="JW86" s="64"/>
      <c r="JX86" s="74" t="str">
        <f t="shared" si="64"/>
        <v/>
      </c>
      <c r="JY86" s="66"/>
      <c r="JZ86" s="58"/>
      <c r="KA86" s="58"/>
      <c r="KB86" s="58"/>
      <c r="KC86" s="63">
        <v>6</v>
      </c>
      <c r="KD86" s="64" t="s">
        <v>144</v>
      </c>
      <c r="KE86" s="64" t="s">
        <v>144</v>
      </c>
      <c r="KF86" s="65"/>
      <c r="KG86" s="64"/>
      <c r="KH86" s="64"/>
      <c r="KI86" s="65" t="s">
        <v>144</v>
      </c>
      <c r="KJ86" s="65" t="str">
        <f>IFERROR(IF(KI86&gt;=5,VLOOKUP(KI86,Brutos!$K$3:$AE$10,MATCH(KH86,Brutos!$K$3:$AE$3,0),0),0),"")</f>
        <v/>
      </c>
      <c r="KK86" s="64"/>
      <c r="KL86" s="64"/>
      <c r="KM86" s="74" t="str">
        <f t="shared" si="65"/>
        <v/>
      </c>
      <c r="KN86" s="66"/>
      <c r="KO86" s="58"/>
      <c r="KP86" s="58"/>
      <c r="KQ86" s="58"/>
      <c r="KR86" s="63">
        <v>6</v>
      </c>
      <c r="KS86" s="64" t="s">
        <v>144</v>
      </c>
      <c r="KT86" s="64" t="s">
        <v>144</v>
      </c>
      <c r="KU86" s="65"/>
      <c r="KV86" s="64"/>
      <c r="KW86" s="64"/>
      <c r="KX86" s="65" t="s">
        <v>144</v>
      </c>
      <c r="KY86" s="65" t="str">
        <f>IFERROR(IF(KX86&gt;=5,VLOOKUP(KX86,Brutos!$K$3:$AE$10,MATCH(KW86,Brutos!$K$3:$AE$3,0),0),0),"")</f>
        <v/>
      </c>
      <c r="KZ86" s="64"/>
      <c r="LA86" s="64"/>
      <c r="LB86" s="74" t="str">
        <f t="shared" si="66"/>
        <v/>
      </c>
      <c r="LC86" s="66"/>
      <c r="LD86" s="347"/>
      <c r="LE86" s="58"/>
      <c r="LF86" s="58"/>
      <c r="LG86" s="63">
        <v>6</v>
      </c>
      <c r="LH86" s="64" t="s">
        <v>144</v>
      </c>
      <c r="LI86" s="64" t="s">
        <v>144</v>
      </c>
      <c r="LJ86" s="65"/>
      <c r="LK86" s="64"/>
      <c r="LL86" s="64"/>
      <c r="LM86" s="65" t="s">
        <v>144</v>
      </c>
      <c r="LN86" s="65" t="str">
        <f>IFERROR(IF(LM86&gt;=5,VLOOKUP(LM86,Brutos!$K$3:$AE$10,MATCH(LL86,Brutos!$K$3:$AE$3,0),0),0),"")</f>
        <v/>
      </c>
      <c r="LO86" s="64"/>
      <c r="LP86" s="64"/>
      <c r="LQ86" s="74" t="str">
        <f t="shared" si="67"/>
        <v/>
      </c>
      <c r="LR86" s="66"/>
      <c r="LS86" s="347"/>
      <c r="LT86" s="58"/>
      <c r="LU86" s="58"/>
      <c r="LV86" s="63">
        <v>6</v>
      </c>
      <c r="LW86" s="64" t="s">
        <v>144</v>
      </c>
      <c r="LX86" s="64" t="s">
        <v>144</v>
      </c>
      <c r="LY86" s="65"/>
      <c r="LZ86" s="64"/>
      <c r="MA86" s="64"/>
      <c r="MB86" s="65" t="s">
        <v>144</v>
      </c>
      <c r="MC86" s="65" t="str">
        <f>IFERROR(IF(MB86&gt;=5,VLOOKUP(MB86,Brutos!$K$3:$AE$10,MATCH(MA86,Brutos!$K$3:$AE$3,0),0),0),"")</f>
        <v/>
      </c>
      <c r="MD86" s="64"/>
      <c r="ME86" s="64"/>
      <c r="MF86" s="74" t="str">
        <f t="shared" si="68"/>
        <v/>
      </c>
      <c r="MG86" s="66"/>
      <c r="MH86" s="347"/>
      <c r="MI86" s="58"/>
      <c r="MJ86" s="58"/>
      <c r="MK86" s="489">
        <v>6</v>
      </c>
      <c r="ML86" s="490" t="s">
        <v>144</v>
      </c>
      <c r="MM86" s="490" t="s">
        <v>144</v>
      </c>
      <c r="MN86" s="491"/>
      <c r="MO86" s="490"/>
      <c r="MP86" s="490"/>
      <c r="MQ86" s="491" t="s">
        <v>144</v>
      </c>
      <c r="MR86" s="491"/>
      <c r="MS86" s="490"/>
      <c r="MT86" s="490"/>
      <c r="MU86" s="493"/>
      <c r="MV86" s="494"/>
      <c r="MW86" s="347"/>
    </row>
    <row r="87" spans="1:361">
      <c r="A87" s="347"/>
      <c r="B87" s="58"/>
      <c r="C87" s="58"/>
      <c r="D87" s="63">
        <v>7</v>
      </c>
      <c r="E87" s="64" t="s">
        <v>144</v>
      </c>
      <c r="F87" s="64" t="s">
        <v>144</v>
      </c>
      <c r="G87" s="65"/>
      <c r="H87" s="64"/>
      <c r="I87" s="64"/>
      <c r="J87" s="65" t="s">
        <v>144</v>
      </c>
      <c r="K87" s="65" t="str">
        <f>IFERROR(IF(J87&gt;=5,VLOOKUP(J87,Brutos!$K$3:$AE$10,MATCH(I87,Brutos!$K$3:$AE$3,0),0),0),"")</f>
        <v/>
      </c>
      <c r="L87" s="64"/>
      <c r="M87" s="64"/>
      <c r="N87" s="74" t="str">
        <f t="shared" si="46"/>
        <v/>
      </c>
      <c r="O87" s="66"/>
      <c r="P87" s="58"/>
      <c r="Q87" s="58"/>
      <c r="R87" s="58"/>
      <c r="S87" s="63">
        <v>7</v>
      </c>
      <c r="T87" s="64" t="s">
        <v>144</v>
      </c>
      <c r="U87" s="64" t="s">
        <v>144</v>
      </c>
      <c r="V87" s="65"/>
      <c r="W87" s="64"/>
      <c r="X87" s="64"/>
      <c r="Y87" s="65" t="s">
        <v>144</v>
      </c>
      <c r="Z87" s="65" t="str">
        <f>IFERROR(IF(Y87&gt;=5,VLOOKUP(Y87,Brutos!$K$3:$AE$10,MATCH(X87,Brutos!$K$3:$AE$3,0),0),0),"")</f>
        <v/>
      </c>
      <c r="AA87" s="64"/>
      <c r="AB87" s="64"/>
      <c r="AC87" s="74" t="str">
        <f t="shared" si="47"/>
        <v/>
      </c>
      <c r="AD87" s="66"/>
      <c r="AE87" s="58"/>
      <c r="AF87" s="58"/>
      <c r="AG87" s="58"/>
      <c r="AH87" s="63">
        <v>7</v>
      </c>
      <c r="AI87" s="64" t="s">
        <v>144</v>
      </c>
      <c r="AJ87" s="64" t="s">
        <v>144</v>
      </c>
      <c r="AK87" s="65"/>
      <c r="AL87" s="64"/>
      <c r="AM87" s="64"/>
      <c r="AN87" s="65" t="s">
        <v>144</v>
      </c>
      <c r="AO87" s="65" t="str">
        <f>IFERROR(IF(AN87&gt;=5,VLOOKUP(AN87,Brutos!$K$3:$AE$10,MATCH(AM87,Brutos!$K$3:$AE$3,0),0),0),"")</f>
        <v/>
      </c>
      <c r="AP87" s="64"/>
      <c r="AQ87" s="64"/>
      <c r="AR87" s="74" t="str">
        <f t="shared" si="48"/>
        <v/>
      </c>
      <c r="AS87" s="66"/>
      <c r="AT87" s="58"/>
      <c r="AU87" s="58"/>
      <c r="AV87" s="58"/>
      <c r="AW87" s="63">
        <v>7</v>
      </c>
      <c r="AX87" s="64" t="s">
        <v>144</v>
      </c>
      <c r="AY87" s="64" t="s">
        <v>144</v>
      </c>
      <c r="AZ87" s="65"/>
      <c r="BA87" s="64"/>
      <c r="BB87" s="64"/>
      <c r="BC87" s="65" t="s">
        <v>144</v>
      </c>
      <c r="BD87" s="65" t="str">
        <f>IFERROR(IF(BC87&gt;=5,VLOOKUP(BC87,Brutos!$K$3:$AE$10,MATCH(BB87,Brutos!$K$3:$AE$3,0),0),0),"")</f>
        <v/>
      </c>
      <c r="BE87" s="64"/>
      <c r="BF87" s="64"/>
      <c r="BG87" s="74" t="str">
        <f t="shared" si="49"/>
        <v/>
      </c>
      <c r="BH87" s="66"/>
      <c r="BI87" s="58"/>
      <c r="BJ87" s="58"/>
      <c r="BK87" s="58"/>
      <c r="BL87" s="63">
        <v>7</v>
      </c>
      <c r="BM87" s="64" t="s">
        <v>144</v>
      </c>
      <c r="BN87" s="64" t="s">
        <v>144</v>
      </c>
      <c r="BO87" s="65"/>
      <c r="BP87" s="64"/>
      <c r="BQ87" s="64"/>
      <c r="BR87" s="65" t="s">
        <v>144</v>
      </c>
      <c r="BS87" s="65" t="str">
        <f>IFERROR(IF(BR87&gt;=5,VLOOKUP(BR87,Brutos!$K$3:$AE$10,MATCH(BQ87,Brutos!$K$3:$AE$3,0),0),0),"")</f>
        <v/>
      </c>
      <c r="BT87" s="64"/>
      <c r="BU87" s="64"/>
      <c r="BV87" s="74" t="str">
        <f t="shared" si="50"/>
        <v/>
      </c>
      <c r="BW87" s="66"/>
      <c r="BX87" s="58"/>
      <c r="BY87" s="58"/>
      <c r="BZ87" s="58"/>
      <c r="CA87" s="63">
        <v>7</v>
      </c>
      <c r="CB87" s="64" t="s">
        <v>144</v>
      </c>
      <c r="CC87" s="64" t="s">
        <v>144</v>
      </c>
      <c r="CD87" s="65"/>
      <c r="CE87" s="64"/>
      <c r="CF87" s="64"/>
      <c r="CG87" s="65" t="s">
        <v>144</v>
      </c>
      <c r="CH87" s="65" t="str">
        <f>IFERROR(IF(CG87&gt;=5,VLOOKUP(CG87,Brutos!$K$3:$AE$10,MATCH(CF87,Brutos!$K$3:$AE$3,0),0),0),"")</f>
        <v/>
      </c>
      <c r="CI87" s="64"/>
      <c r="CJ87" s="64"/>
      <c r="CK87" s="74" t="str">
        <f t="shared" si="51"/>
        <v/>
      </c>
      <c r="CL87" s="66"/>
      <c r="CM87" s="58"/>
      <c r="CN87" s="58"/>
      <c r="CO87" s="58"/>
      <c r="CP87" s="63">
        <v>7</v>
      </c>
      <c r="CQ87" s="64" t="s">
        <v>144</v>
      </c>
      <c r="CR87" s="64" t="s">
        <v>144</v>
      </c>
      <c r="CS87" s="65"/>
      <c r="CT87" s="64"/>
      <c r="CU87" s="64"/>
      <c r="CV87" s="65" t="s">
        <v>144</v>
      </c>
      <c r="CW87" s="65" t="str">
        <f>IFERROR(IF(CV87&gt;=5,VLOOKUP(CV87,Brutos!$K$3:$AE$10,MATCH(CU87,Brutos!$K$3:$AE$3,0),0),0),"")</f>
        <v/>
      </c>
      <c r="CX87" s="64"/>
      <c r="CY87" s="64"/>
      <c r="CZ87" s="74" t="str">
        <f t="shared" si="52"/>
        <v/>
      </c>
      <c r="DA87" s="66"/>
      <c r="DB87" s="58"/>
      <c r="DC87" s="58"/>
      <c r="DD87" s="58"/>
      <c r="DE87" s="63">
        <v>7</v>
      </c>
      <c r="DF87" s="64" t="s">
        <v>144</v>
      </c>
      <c r="DG87" s="64" t="s">
        <v>144</v>
      </c>
      <c r="DH87" s="65"/>
      <c r="DI87" s="64"/>
      <c r="DJ87" s="64"/>
      <c r="DK87" s="65" t="s">
        <v>144</v>
      </c>
      <c r="DL87" s="65" t="str">
        <f>IFERROR(IF(DK87&gt;=5,VLOOKUP(DK87,Brutos!$K$3:$AE$10,MATCH(DJ87,Brutos!$K$3:$AE$3,0),0),0),"")</f>
        <v/>
      </c>
      <c r="DM87" s="64"/>
      <c r="DN87" s="64"/>
      <c r="DO87" s="74" t="str">
        <f t="shared" si="53"/>
        <v/>
      </c>
      <c r="DP87" s="66"/>
      <c r="DQ87" s="58"/>
      <c r="DR87" s="58"/>
      <c r="DS87" s="58"/>
      <c r="DT87" s="63">
        <v>7</v>
      </c>
      <c r="DU87" s="64" t="s">
        <v>144</v>
      </c>
      <c r="DV87" s="64" t="s">
        <v>144</v>
      </c>
      <c r="DW87" s="65"/>
      <c r="DX87" s="64"/>
      <c r="DY87" s="64"/>
      <c r="DZ87" s="65" t="s">
        <v>144</v>
      </c>
      <c r="EA87" s="65" t="str">
        <f>IFERROR(IF(DZ87&gt;=5,VLOOKUP(DZ87,Brutos!$K$3:$AE$10,MATCH(DY87,Brutos!$K$3:$AE$3,0),0),0),"")</f>
        <v/>
      </c>
      <c r="EB87" s="64"/>
      <c r="EC87" s="64"/>
      <c r="ED87" s="74" t="str">
        <f t="shared" si="54"/>
        <v/>
      </c>
      <c r="EE87" s="66"/>
      <c r="EF87" s="58"/>
      <c r="EG87" s="58"/>
      <c r="EH87" s="58"/>
      <c r="EI87" s="63">
        <v>7</v>
      </c>
      <c r="EJ87" s="64" t="s">
        <v>144</v>
      </c>
      <c r="EK87" s="64" t="s">
        <v>144</v>
      </c>
      <c r="EL87" s="65"/>
      <c r="EM87" s="64"/>
      <c r="EN87" s="64"/>
      <c r="EO87" s="65" t="s">
        <v>144</v>
      </c>
      <c r="EP87" s="65" t="str">
        <f>IFERROR(IF(EO87&gt;=5,VLOOKUP(EO87,Brutos!$K$3:$AE$10,MATCH(EN87,Brutos!$K$3:$AE$3,0),0),0),"")</f>
        <v/>
      </c>
      <c r="EQ87" s="64"/>
      <c r="ER87" s="64"/>
      <c r="ES87" s="74" t="str">
        <f t="shared" si="55"/>
        <v/>
      </c>
      <c r="ET87" s="66"/>
      <c r="EU87" s="58"/>
      <c r="EV87" s="58"/>
      <c r="EW87" s="58"/>
      <c r="EX87" s="63">
        <v>7</v>
      </c>
      <c r="EY87" s="64" t="s">
        <v>144</v>
      </c>
      <c r="EZ87" s="64" t="s">
        <v>144</v>
      </c>
      <c r="FA87" s="65"/>
      <c r="FB87" s="64"/>
      <c r="FC87" s="64"/>
      <c r="FD87" s="65" t="s">
        <v>144</v>
      </c>
      <c r="FE87" s="65" t="str">
        <f>IFERROR(IF(FD87&gt;=5,VLOOKUP(FD87,Brutos!$K$3:$AE$10,MATCH(FC87,Brutos!$K$3:$AE$3,0),0),0),"")</f>
        <v/>
      </c>
      <c r="FF87" s="64"/>
      <c r="FG87" s="64"/>
      <c r="FH87" s="74" t="str">
        <f t="shared" si="56"/>
        <v/>
      </c>
      <c r="FI87" s="66"/>
      <c r="FJ87" s="58"/>
      <c r="FK87" s="58"/>
      <c r="FL87" s="58"/>
      <c r="FM87" s="63">
        <v>7</v>
      </c>
      <c r="FN87" s="64" t="s">
        <v>144</v>
      </c>
      <c r="FO87" s="64" t="s">
        <v>144</v>
      </c>
      <c r="FP87" s="65"/>
      <c r="FQ87" s="64"/>
      <c r="FR87" s="64"/>
      <c r="FS87" s="65" t="s">
        <v>144</v>
      </c>
      <c r="FT87" s="65" t="str">
        <f>IFERROR(IF(FS87&gt;=5,VLOOKUP(FS87,Brutos!$K$3:$AE$10,MATCH(FR87,Brutos!$K$3:$AE$3,0),0),0),"")</f>
        <v/>
      </c>
      <c r="FU87" s="64"/>
      <c r="FV87" s="64"/>
      <c r="FW87" s="74" t="str">
        <f t="shared" si="57"/>
        <v/>
      </c>
      <c r="FX87" s="66"/>
      <c r="FY87" s="58"/>
      <c r="FZ87" s="58"/>
      <c r="GA87" s="58"/>
      <c r="GB87" s="63">
        <v>7</v>
      </c>
      <c r="GC87" s="64" t="s">
        <v>144</v>
      </c>
      <c r="GD87" s="64" t="s">
        <v>144</v>
      </c>
      <c r="GE87" s="65"/>
      <c r="GF87" s="64"/>
      <c r="GG87" s="64"/>
      <c r="GH87" s="65" t="s">
        <v>144</v>
      </c>
      <c r="GI87" s="65" t="str">
        <f>IFERROR(IF(GH87&gt;=5,VLOOKUP(GH87,Brutos!$K$3:$AE$10,MATCH(GG87,Brutos!$K$3:$AE$3,0),0),0),"")</f>
        <v/>
      </c>
      <c r="GJ87" s="64"/>
      <c r="GK87" s="64"/>
      <c r="GL87" s="74" t="str">
        <f t="shared" si="58"/>
        <v/>
      </c>
      <c r="GM87" s="66"/>
      <c r="GN87" s="58"/>
      <c r="GO87" s="58"/>
      <c r="GP87" s="58"/>
      <c r="GQ87" s="63">
        <v>7</v>
      </c>
      <c r="GR87" s="64" t="s">
        <v>144</v>
      </c>
      <c r="GS87" s="64" t="s">
        <v>144</v>
      </c>
      <c r="GT87" s="65"/>
      <c r="GU87" s="64"/>
      <c r="GV87" s="64"/>
      <c r="GW87" s="65" t="s">
        <v>144</v>
      </c>
      <c r="GX87" s="65" t="str">
        <f>IFERROR(IF(GW87&gt;=5,VLOOKUP(GW87,Brutos!$K$3:$AE$10,MATCH(GV87,Brutos!$K$3:$AE$3,0),0),0),"")</f>
        <v/>
      </c>
      <c r="GY87" s="64"/>
      <c r="GZ87" s="64"/>
      <c r="HA87" s="74" t="str">
        <f t="shared" si="59"/>
        <v/>
      </c>
      <c r="HB87" s="66"/>
      <c r="HC87" s="58"/>
      <c r="HD87" s="58"/>
      <c r="HE87" s="58"/>
      <c r="HF87" s="63">
        <v>7</v>
      </c>
      <c r="HG87" s="64" t="s">
        <v>144</v>
      </c>
      <c r="HH87" s="64" t="s">
        <v>144</v>
      </c>
      <c r="HI87" s="65"/>
      <c r="HJ87" s="64"/>
      <c r="HK87" s="64"/>
      <c r="HL87" s="65" t="s">
        <v>144</v>
      </c>
      <c r="HM87" s="65" t="str">
        <f>IFERROR(IF(HL87&gt;=5,VLOOKUP(HL87,Brutos!$K$3:$AE$10,MATCH(HK87,Brutos!$K$3:$AE$3,0),0),0),"")</f>
        <v/>
      </c>
      <c r="HN87" s="64"/>
      <c r="HO87" s="64"/>
      <c r="HP87" s="74" t="str">
        <f t="shared" si="60"/>
        <v/>
      </c>
      <c r="HQ87" s="66"/>
      <c r="HR87" s="58"/>
      <c r="HS87" s="58"/>
      <c r="HT87" s="58"/>
      <c r="HU87" s="63">
        <v>7</v>
      </c>
      <c r="HV87" s="64" t="s">
        <v>144</v>
      </c>
      <c r="HW87" s="64" t="s">
        <v>144</v>
      </c>
      <c r="HX87" s="65"/>
      <c r="HY87" s="64"/>
      <c r="HZ87" s="64"/>
      <c r="IA87" s="65" t="s">
        <v>144</v>
      </c>
      <c r="IB87" s="65" t="str">
        <f>IFERROR(IF(IA87&gt;=5,VLOOKUP(IA87,Brutos!$K$3:$AE$10,MATCH(HZ87,Brutos!$K$3:$AE$3,0),0),0),"")</f>
        <v/>
      </c>
      <c r="IC87" s="64"/>
      <c r="ID87" s="64"/>
      <c r="IE87" s="74" t="str">
        <f t="shared" si="61"/>
        <v/>
      </c>
      <c r="IF87" s="66"/>
      <c r="IG87" s="58"/>
      <c r="IH87" s="58"/>
      <c r="II87" s="58"/>
      <c r="IJ87" s="63">
        <v>7</v>
      </c>
      <c r="IK87" s="64" t="s">
        <v>144</v>
      </c>
      <c r="IL87" s="64" t="s">
        <v>144</v>
      </c>
      <c r="IM87" s="65"/>
      <c r="IN87" s="64"/>
      <c r="IO87" s="64"/>
      <c r="IP87" s="65" t="s">
        <v>144</v>
      </c>
      <c r="IQ87" s="65" t="str">
        <f>IFERROR(IF(IP87&gt;=5,VLOOKUP(IP87,Brutos!$K$3:$AE$10,MATCH(IO87,Brutos!$K$3:$AE$3,0),0),0),"")</f>
        <v/>
      </c>
      <c r="IR87" s="64"/>
      <c r="IS87" s="64"/>
      <c r="IT87" s="74" t="str">
        <f t="shared" si="62"/>
        <v/>
      </c>
      <c r="IU87" s="66"/>
      <c r="IV87" s="58"/>
      <c r="IW87" s="58"/>
      <c r="IX87" s="58"/>
      <c r="IY87" s="63">
        <v>7</v>
      </c>
      <c r="IZ87" s="64" t="s">
        <v>144</v>
      </c>
      <c r="JA87" s="64" t="s">
        <v>144</v>
      </c>
      <c r="JB87" s="65"/>
      <c r="JC87" s="64"/>
      <c r="JD87" s="64"/>
      <c r="JE87" s="65" t="s">
        <v>144</v>
      </c>
      <c r="JF87" s="65" t="str">
        <f>IFERROR(IF(JE87&gt;=5,VLOOKUP(JE87,Brutos!$K$3:$AE$10,MATCH(JD87,Brutos!$K$3:$AE$3,0),0),0),"")</f>
        <v/>
      </c>
      <c r="JG87" s="64"/>
      <c r="JH87" s="64"/>
      <c r="JI87" s="74" t="str">
        <f t="shared" si="63"/>
        <v/>
      </c>
      <c r="JJ87" s="66"/>
      <c r="JK87" s="58"/>
      <c r="JL87" s="58"/>
      <c r="JM87" s="58"/>
      <c r="JN87" s="63">
        <v>7</v>
      </c>
      <c r="JO87" s="64" t="s">
        <v>144</v>
      </c>
      <c r="JP87" s="64" t="s">
        <v>144</v>
      </c>
      <c r="JQ87" s="65"/>
      <c r="JR87" s="64"/>
      <c r="JS87" s="64"/>
      <c r="JT87" s="65" t="s">
        <v>144</v>
      </c>
      <c r="JU87" s="65" t="str">
        <f>IFERROR(IF(JT87&gt;=5,VLOOKUP(JT87,Brutos!$K$3:$AE$10,MATCH(JS87,Brutos!$K$3:$AE$3,0),0),0),"")</f>
        <v/>
      </c>
      <c r="JV87" s="64"/>
      <c r="JW87" s="64"/>
      <c r="JX87" s="74" t="str">
        <f t="shared" si="64"/>
        <v/>
      </c>
      <c r="JY87" s="66"/>
      <c r="JZ87" s="58"/>
      <c r="KA87" s="58"/>
      <c r="KB87" s="58"/>
      <c r="KC87" s="63">
        <v>7</v>
      </c>
      <c r="KD87" s="64" t="s">
        <v>144</v>
      </c>
      <c r="KE87" s="64" t="s">
        <v>144</v>
      </c>
      <c r="KF87" s="65"/>
      <c r="KG87" s="64"/>
      <c r="KH87" s="64"/>
      <c r="KI87" s="65" t="s">
        <v>144</v>
      </c>
      <c r="KJ87" s="65" t="str">
        <f>IFERROR(IF(KI87&gt;=5,VLOOKUP(KI87,Brutos!$K$3:$AE$10,MATCH(KH87,Brutos!$K$3:$AE$3,0),0),0),"")</f>
        <v/>
      </c>
      <c r="KK87" s="64"/>
      <c r="KL87" s="64"/>
      <c r="KM87" s="74" t="str">
        <f t="shared" si="65"/>
        <v/>
      </c>
      <c r="KN87" s="66"/>
      <c r="KO87" s="58"/>
      <c r="KP87" s="58"/>
      <c r="KQ87" s="58"/>
      <c r="KR87" s="63">
        <v>7</v>
      </c>
      <c r="KS87" s="64" t="s">
        <v>144</v>
      </c>
      <c r="KT87" s="64" t="s">
        <v>144</v>
      </c>
      <c r="KU87" s="65"/>
      <c r="KV87" s="64"/>
      <c r="KW87" s="64"/>
      <c r="KX87" s="65" t="s">
        <v>144</v>
      </c>
      <c r="KY87" s="65" t="str">
        <f>IFERROR(IF(KX87&gt;=5,VLOOKUP(KX87,Brutos!$K$3:$AE$10,MATCH(KW87,Brutos!$K$3:$AE$3,0),0),0),"")</f>
        <v/>
      </c>
      <c r="KZ87" s="64"/>
      <c r="LA87" s="64"/>
      <c r="LB87" s="74" t="str">
        <f t="shared" si="66"/>
        <v/>
      </c>
      <c r="LC87" s="66"/>
      <c r="LD87" s="347"/>
      <c r="LE87" s="58"/>
      <c r="LF87" s="58"/>
      <c r="LG87" s="63">
        <v>7</v>
      </c>
      <c r="LH87" s="64" t="s">
        <v>144</v>
      </c>
      <c r="LI87" s="64" t="s">
        <v>144</v>
      </c>
      <c r="LJ87" s="65"/>
      <c r="LK87" s="64"/>
      <c r="LL87" s="64"/>
      <c r="LM87" s="65" t="s">
        <v>144</v>
      </c>
      <c r="LN87" s="65" t="str">
        <f>IFERROR(IF(LM87&gt;=5,VLOOKUP(LM87,Brutos!$K$3:$AE$10,MATCH(LL87,Brutos!$K$3:$AE$3,0),0),0),"")</f>
        <v/>
      </c>
      <c r="LO87" s="64"/>
      <c r="LP87" s="64"/>
      <c r="LQ87" s="74" t="str">
        <f t="shared" si="67"/>
        <v/>
      </c>
      <c r="LR87" s="66"/>
      <c r="LS87" s="347"/>
      <c r="LT87" s="58"/>
      <c r="LU87" s="58"/>
      <c r="LV87" s="63">
        <v>7</v>
      </c>
      <c r="LW87" s="64" t="s">
        <v>144</v>
      </c>
      <c r="LX87" s="64" t="s">
        <v>144</v>
      </c>
      <c r="LY87" s="65"/>
      <c r="LZ87" s="64"/>
      <c r="MA87" s="64"/>
      <c r="MB87" s="65" t="s">
        <v>144</v>
      </c>
      <c r="MC87" s="65" t="str">
        <f>IFERROR(IF(MB87&gt;=5,VLOOKUP(MB87,Brutos!$K$3:$AE$10,MATCH(MA87,Brutos!$K$3:$AE$3,0),0),0),"")</f>
        <v/>
      </c>
      <c r="MD87" s="64"/>
      <c r="ME87" s="64"/>
      <c r="MF87" s="74" t="str">
        <f t="shared" si="68"/>
        <v/>
      </c>
      <c r="MG87" s="66"/>
      <c r="MH87" s="347"/>
      <c r="MI87" s="58"/>
      <c r="MJ87" s="58"/>
      <c r="MK87" s="489">
        <v>7</v>
      </c>
      <c r="ML87" s="490" t="s">
        <v>144</v>
      </c>
      <c r="MM87" s="490" t="s">
        <v>144</v>
      </c>
      <c r="MN87" s="491"/>
      <c r="MO87" s="490"/>
      <c r="MP87" s="490"/>
      <c r="MQ87" s="491" t="s">
        <v>144</v>
      </c>
      <c r="MR87" s="491"/>
      <c r="MS87" s="490"/>
      <c r="MT87" s="490"/>
      <c r="MU87" s="493"/>
      <c r="MV87" s="494"/>
      <c r="MW87" s="347"/>
    </row>
    <row r="88" spans="1:361">
      <c r="A88" s="347"/>
      <c r="B88" s="58"/>
      <c r="C88" s="58"/>
      <c r="D88" s="63">
        <v>8</v>
      </c>
      <c r="E88" s="64" t="s">
        <v>144</v>
      </c>
      <c r="F88" s="64" t="s">
        <v>144</v>
      </c>
      <c r="G88" s="65"/>
      <c r="H88" s="64"/>
      <c r="I88" s="64"/>
      <c r="J88" s="65" t="s">
        <v>144</v>
      </c>
      <c r="K88" s="65" t="str">
        <f>IFERROR(IF(J88&gt;=5,VLOOKUP(J88,Brutos!$K$3:$AE$10,MATCH(I88,Brutos!$K$3:$AE$3,0),0),0),"")</f>
        <v/>
      </c>
      <c r="L88" s="64"/>
      <c r="M88" s="64"/>
      <c r="N88" s="74" t="str">
        <f t="shared" si="46"/>
        <v/>
      </c>
      <c r="O88" s="66"/>
      <c r="P88" s="58"/>
      <c r="Q88" s="58"/>
      <c r="R88" s="58"/>
      <c r="S88" s="63">
        <v>8</v>
      </c>
      <c r="T88" s="64" t="s">
        <v>144</v>
      </c>
      <c r="U88" s="64" t="s">
        <v>144</v>
      </c>
      <c r="V88" s="65"/>
      <c r="W88" s="64"/>
      <c r="X88" s="64"/>
      <c r="Y88" s="65" t="s">
        <v>144</v>
      </c>
      <c r="Z88" s="65" t="str">
        <f>IFERROR(IF(Y88&gt;=5,VLOOKUP(Y88,Brutos!$K$3:$AE$10,MATCH(X88,Brutos!$K$3:$AE$3,0),0),0),"")</f>
        <v/>
      </c>
      <c r="AA88" s="64"/>
      <c r="AB88" s="64"/>
      <c r="AC88" s="74" t="str">
        <f t="shared" si="47"/>
        <v/>
      </c>
      <c r="AD88" s="66"/>
      <c r="AE88" s="58"/>
      <c r="AF88" s="58"/>
      <c r="AG88" s="58"/>
      <c r="AH88" s="63">
        <v>8</v>
      </c>
      <c r="AI88" s="64" t="s">
        <v>144</v>
      </c>
      <c r="AJ88" s="64" t="s">
        <v>144</v>
      </c>
      <c r="AK88" s="65"/>
      <c r="AL88" s="64"/>
      <c r="AM88" s="64"/>
      <c r="AN88" s="65" t="s">
        <v>144</v>
      </c>
      <c r="AO88" s="65" t="str">
        <f>IFERROR(IF(AN88&gt;=5,VLOOKUP(AN88,Brutos!$K$3:$AE$10,MATCH(AM88,Brutos!$K$3:$AE$3,0),0),0),"")</f>
        <v/>
      </c>
      <c r="AP88" s="64"/>
      <c r="AQ88" s="64"/>
      <c r="AR88" s="74" t="str">
        <f t="shared" si="48"/>
        <v/>
      </c>
      <c r="AS88" s="66"/>
      <c r="AT88" s="58"/>
      <c r="AU88" s="58"/>
      <c r="AV88" s="58"/>
      <c r="AW88" s="63">
        <v>8</v>
      </c>
      <c r="AX88" s="64" t="s">
        <v>144</v>
      </c>
      <c r="AY88" s="64" t="s">
        <v>144</v>
      </c>
      <c r="AZ88" s="65"/>
      <c r="BA88" s="64"/>
      <c r="BB88" s="64"/>
      <c r="BC88" s="65" t="s">
        <v>144</v>
      </c>
      <c r="BD88" s="65" t="str">
        <f>IFERROR(IF(BC88&gt;=5,VLOOKUP(BC88,Brutos!$K$3:$AE$10,MATCH(BB88,Brutos!$K$3:$AE$3,0),0),0),"")</f>
        <v/>
      </c>
      <c r="BE88" s="64"/>
      <c r="BF88" s="64"/>
      <c r="BG88" s="74" t="str">
        <f t="shared" si="49"/>
        <v/>
      </c>
      <c r="BH88" s="66"/>
      <c r="BI88" s="58"/>
      <c r="BJ88" s="58"/>
      <c r="BK88" s="58"/>
      <c r="BL88" s="63">
        <v>8</v>
      </c>
      <c r="BM88" s="64" t="s">
        <v>144</v>
      </c>
      <c r="BN88" s="64" t="s">
        <v>144</v>
      </c>
      <c r="BO88" s="65"/>
      <c r="BP88" s="64"/>
      <c r="BQ88" s="64"/>
      <c r="BR88" s="65" t="s">
        <v>144</v>
      </c>
      <c r="BS88" s="65" t="str">
        <f>IFERROR(IF(BR88&gt;=5,VLOOKUP(BR88,Brutos!$K$3:$AE$10,MATCH(BQ88,Brutos!$K$3:$AE$3,0),0),0),"")</f>
        <v/>
      </c>
      <c r="BT88" s="64"/>
      <c r="BU88" s="64"/>
      <c r="BV88" s="74" t="str">
        <f t="shared" si="50"/>
        <v/>
      </c>
      <c r="BW88" s="66"/>
      <c r="BX88" s="58"/>
      <c r="BY88" s="58"/>
      <c r="BZ88" s="58"/>
      <c r="CA88" s="63">
        <v>8</v>
      </c>
      <c r="CB88" s="64" t="s">
        <v>144</v>
      </c>
      <c r="CC88" s="64" t="s">
        <v>144</v>
      </c>
      <c r="CD88" s="65"/>
      <c r="CE88" s="64"/>
      <c r="CF88" s="64"/>
      <c r="CG88" s="65" t="s">
        <v>144</v>
      </c>
      <c r="CH88" s="65" t="str">
        <f>IFERROR(IF(CG88&gt;=5,VLOOKUP(CG88,Brutos!$K$3:$AE$10,MATCH(CF88,Brutos!$K$3:$AE$3,0),0),0),"")</f>
        <v/>
      </c>
      <c r="CI88" s="64"/>
      <c r="CJ88" s="64"/>
      <c r="CK88" s="74" t="str">
        <f t="shared" si="51"/>
        <v/>
      </c>
      <c r="CL88" s="66"/>
      <c r="CM88" s="58"/>
      <c r="CN88" s="58"/>
      <c r="CO88" s="58"/>
      <c r="CP88" s="63">
        <v>8</v>
      </c>
      <c r="CQ88" s="64" t="s">
        <v>144</v>
      </c>
      <c r="CR88" s="64" t="s">
        <v>144</v>
      </c>
      <c r="CS88" s="65"/>
      <c r="CT88" s="64"/>
      <c r="CU88" s="64"/>
      <c r="CV88" s="65" t="s">
        <v>144</v>
      </c>
      <c r="CW88" s="65" t="str">
        <f>IFERROR(IF(CV88&gt;=5,VLOOKUP(CV88,Brutos!$K$3:$AE$10,MATCH(CU88,Brutos!$K$3:$AE$3,0),0),0),"")</f>
        <v/>
      </c>
      <c r="CX88" s="64"/>
      <c r="CY88" s="64"/>
      <c r="CZ88" s="74" t="str">
        <f t="shared" si="52"/>
        <v/>
      </c>
      <c r="DA88" s="66"/>
      <c r="DB88" s="58"/>
      <c r="DC88" s="58"/>
      <c r="DD88" s="58"/>
      <c r="DE88" s="63">
        <v>8</v>
      </c>
      <c r="DF88" s="64" t="s">
        <v>144</v>
      </c>
      <c r="DG88" s="64" t="s">
        <v>144</v>
      </c>
      <c r="DH88" s="65"/>
      <c r="DI88" s="64"/>
      <c r="DJ88" s="64"/>
      <c r="DK88" s="65" t="s">
        <v>144</v>
      </c>
      <c r="DL88" s="65" t="str">
        <f>IFERROR(IF(DK88&gt;=5,VLOOKUP(DK88,Brutos!$K$3:$AE$10,MATCH(DJ88,Brutos!$K$3:$AE$3,0),0),0),"")</f>
        <v/>
      </c>
      <c r="DM88" s="64"/>
      <c r="DN88" s="64"/>
      <c r="DO88" s="74" t="str">
        <f t="shared" si="53"/>
        <v/>
      </c>
      <c r="DP88" s="66"/>
      <c r="DQ88" s="58"/>
      <c r="DR88" s="58"/>
      <c r="DS88" s="58"/>
      <c r="DT88" s="63">
        <v>8</v>
      </c>
      <c r="DU88" s="64" t="s">
        <v>144</v>
      </c>
      <c r="DV88" s="64" t="s">
        <v>144</v>
      </c>
      <c r="DW88" s="65"/>
      <c r="DX88" s="64"/>
      <c r="DY88" s="64"/>
      <c r="DZ88" s="65" t="s">
        <v>144</v>
      </c>
      <c r="EA88" s="65" t="str">
        <f>IFERROR(IF(DZ88&gt;=5,VLOOKUP(DZ88,Brutos!$K$3:$AE$10,MATCH(DY88,Brutos!$K$3:$AE$3,0),0),0),"")</f>
        <v/>
      </c>
      <c r="EB88" s="64"/>
      <c r="EC88" s="64"/>
      <c r="ED88" s="74" t="str">
        <f t="shared" si="54"/>
        <v/>
      </c>
      <c r="EE88" s="66"/>
      <c r="EF88" s="58"/>
      <c r="EG88" s="58"/>
      <c r="EH88" s="58"/>
      <c r="EI88" s="63">
        <v>8</v>
      </c>
      <c r="EJ88" s="64" t="s">
        <v>144</v>
      </c>
      <c r="EK88" s="64" t="s">
        <v>144</v>
      </c>
      <c r="EL88" s="65"/>
      <c r="EM88" s="64"/>
      <c r="EN88" s="64"/>
      <c r="EO88" s="65" t="s">
        <v>144</v>
      </c>
      <c r="EP88" s="65" t="str">
        <f>IFERROR(IF(EO88&gt;=5,VLOOKUP(EO88,Brutos!$K$3:$AE$10,MATCH(EN88,Brutos!$K$3:$AE$3,0),0),0),"")</f>
        <v/>
      </c>
      <c r="EQ88" s="64"/>
      <c r="ER88" s="64"/>
      <c r="ES88" s="74" t="str">
        <f t="shared" si="55"/>
        <v/>
      </c>
      <c r="ET88" s="66"/>
      <c r="EU88" s="58"/>
      <c r="EV88" s="58"/>
      <c r="EW88" s="58"/>
      <c r="EX88" s="63">
        <v>8</v>
      </c>
      <c r="EY88" s="64" t="s">
        <v>144</v>
      </c>
      <c r="EZ88" s="64" t="s">
        <v>144</v>
      </c>
      <c r="FA88" s="65"/>
      <c r="FB88" s="64"/>
      <c r="FC88" s="64"/>
      <c r="FD88" s="65" t="s">
        <v>144</v>
      </c>
      <c r="FE88" s="65" t="str">
        <f>IFERROR(IF(FD88&gt;=5,VLOOKUP(FD88,Brutos!$K$3:$AE$10,MATCH(FC88,Brutos!$K$3:$AE$3,0),0),0),"")</f>
        <v/>
      </c>
      <c r="FF88" s="64"/>
      <c r="FG88" s="64"/>
      <c r="FH88" s="74" t="str">
        <f t="shared" si="56"/>
        <v/>
      </c>
      <c r="FI88" s="66"/>
      <c r="FJ88" s="58"/>
      <c r="FK88" s="58"/>
      <c r="FL88" s="58"/>
      <c r="FM88" s="63">
        <v>8</v>
      </c>
      <c r="FN88" s="64" t="s">
        <v>144</v>
      </c>
      <c r="FO88" s="64" t="s">
        <v>144</v>
      </c>
      <c r="FP88" s="65"/>
      <c r="FQ88" s="64"/>
      <c r="FR88" s="64"/>
      <c r="FS88" s="65" t="s">
        <v>144</v>
      </c>
      <c r="FT88" s="65" t="str">
        <f>IFERROR(IF(FS88&gt;=5,VLOOKUP(FS88,Brutos!$K$3:$AE$10,MATCH(FR88,Brutos!$K$3:$AE$3,0),0),0),"")</f>
        <v/>
      </c>
      <c r="FU88" s="64"/>
      <c r="FV88" s="64"/>
      <c r="FW88" s="74" t="str">
        <f t="shared" si="57"/>
        <v/>
      </c>
      <c r="FX88" s="66"/>
      <c r="FY88" s="58"/>
      <c r="FZ88" s="58"/>
      <c r="GA88" s="58"/>
      <c r="GB88" s="63">
        <v>8</v>
      </c>
      <c r="GC88" s="64" t="s">
        <v>144</v>
      </c>
      <c r="GD88" s="64" t="s">
        <v>144</v>
      </c>
      <c r="GE88" s="65"/>
      <c r="GF88" s="64"/>
      <c r="GG88" s="64"/>
      <c r="GH88" s="65" t="s">
        <v>144</v>
      </c>
      <c r="GI88" s="65" t="str">
        <f>IFERROR(IF(GH88&gt;=5,VLOOKUP(GH88,Brutos!$K$3:$AE$10,MATCH(GG88,Brutos!$K$3:$AE$3,0),0),0),"")</f>
        <v/>
      </c>
      <c r="GJ88" s="64"/>
      <c r="GK88" s="64"/>
      <c r="GL88" s="74" t="str">
        <f t="shared" si="58"/>
        <v/>
      </c>
      <c r="GM88" s="66"/>
      <c r="GN88" s="58"/>
      <c r="GO88" s="58"/>
      <c r="GP88" s="58"/>
      <c r="GQ88" s="63">
        <v>8</v>
      </c>
      <c r="GR88" s="64" t="s">
        <v>144</v>
      </c>
      <c r="GS88" s="64" t="s">
        <v>144</v>
      </c>
      <c r="GT88" s="65"/>
      <c r="GU88" s="64"/>
      <c r="GV88" s="64"/>
      <c r="GW88" s="65" t="s">
        <v>144</v>
      </c>
      <c r="GX88" s="65" t="str">
        <f>IFERROR(IF(GW88&gt;=5,VLOOKUP(GW88,Brutos!$K$3:$AE$10,MATCH(GV88,Brutos!$K$3:$AE$3,0),0),0),"")</f>
        <v/>
      </c>
      <c r="GY88" s="64"/>
      <c r="GZ88" s="64"/>
      <c r="HA88" s="74" t="str">
        <f t="shared" si="59"/>
        <v/>
      </c>
      <c r="HB88" s="66"/>
      <c r="HC88" s="58"/>
      <c r="HD88" s="58"/>
      <c r="HE88" s="58"/>
      <c r="HF88" s="63">
        <v>8</v>
      </c>
      <c r="HG88" s="64" t="s">
        <v>144</v>
      </c>
      <c r="HH88" s="64" t="s">
        <v>144</v>
      </c>
      <c r="HI88" s="65"/>
      <c r="HJ88" s="64"/>
      <c r="HK88" s="64"/>
      <c r="HL88" s="65" t="s">
        <v>144</v>
      </c>
      <c r="HM88" s="65" t="str">
        <f>IFERROR(IF(HL88&gt;=5,VLOOKUP(HL88,Brutos!$K$3:$AE$10,MATCH(HK88,Brutos!$K$3:$AE$3,0),0),0),"")</f>
        <v/>
      </c>
      <c r="HN88" s="64"/>
      <c r="HO88" s="64"/>
      <c r="HP88" s="74" t="str">
        <f t="shared" si="60"/>
        <v/>
      </c>
      <c r="HQ88" s="66"/>
      <c r="HR88" s="58"/>
      <c r="HS88" s="58"/>
      <c r="HT88" s="58"/>
      <c r="HU88" s="63">
        <v>8</v>
      </c>
      <c r="HV88" s="64" t="s">
        <v>144</v>
      </c>
      <c r="HW88" s="64" t="s">
        <v>144</v>
      </c>
      <c r="HX88" s="65"/>
      <c r="HY88" s="64"/>
      <c r="HZ88" s="64"/>
      <c r="IA88" s="65" t="s">
        <v>144</v>
      </c>
      <c r="IB88" s="65" t="str">
        <f>IFERROR(IF(IA88&gt;=5,VLOOKUP(IA88,Brutos!$K$3:$AE$10,MATCH(HZ88,Brutos!$K$3:$AE$3,0),0),0),"")</f>
        <v/>
      </c>
      <c r="IC88" s="64"/>
      <c r="ID88" s="64"/>
      <c r="IE88" s="74" t="str">
        <f t="shared" si="61"/>
        <v/>
      </c>
      <c r="IF88" s="66"/>
      <c r="IG88" s="58"/>
      <c r="IH88" s="58"/>
      <c r="II88" s="58"/>
      <c r="IJ88" s="63">
        <v>8</v>
      </c>
      <c r="IK88" s="64" t="s">
        <v>144</v>
      </c>
      <c r="IL88" s="64" t="s">
        <v>144</v>
      </c>
      <c r="IM88" s="65"/>
      <c r="IN88" s="64"/>
      <c r="IO88" s="64"/>
      <c r="IP88" s="65" t="s">
        <v>144</v>
      </c>
      <c r="IQ88" s="65" t="str">
        <f>IFERROR(IF(IP88&gt;=5,VLOOKUP(IP88,Brutos!$K$3:$AE$10,MATCH(IO88,Brutos!$K$3:$AE$3,0),0),0),"")</f>
        <v/>
      </c>
      <c r="IR88" s="64"/>
      <c r="IS88" s="64"/>
      <c r="IT88" s="74" t="str">
        <f t="shared" si="62"/>
        <v/>
      </c>
      <c r="IU88" s="66"/>
      <c r="IV88" s="58"/>
      <c r="IW88" s="58"/>
      <c r="IX88" s="58"/>
      <c r="IY88" s="63">
        <v>8</v>
      </c>
      <c r="IZ88" s="64" t="s">
        <v>144</v>
      </c>
      <c r="JA88" s="64" t="s">
        <v>144</v>
      </c>
      <c r="JB88" s="65"/>
      <c r="JC88" s="64"/>
      <c r="JD88" s="64"/>
      <c r="JE88" s="65" t="s">
        <v>144</v>
      </c>
      <c r="JF88" s="65" t="str">
        <f>IFERROR(IF(JE88&gt;=5,VLOOKUP(JE88,Brutos!$K$3:$AE$10,MATCH(JD88,Brutos!$K$3:$AE$3,0),0),0),"")</f>
        <v/>
      </c>
      <c r="JG88" s="64"/>
      <c r="JH88" s="64"/>
      <c r="JI88" s="74" t="str">
        <f t="shared" si="63"/>
        <v/>
      </c>
      <c r="JJ88" s="66"/>
      <c r="JK88" s="58"/>
      <c r="JL88" s="58"/>
      <c r="JM88" s="58"/>
      <c r="JN88" s="63">
        <v>8</v>
      </c>
      <c r="JO88" s="64" t="s">
        <v>144</v>
      </c>
      <c r="JP88" s="64" t="s">
        <v>144</v>
      </c>
      <c r="JQ88" s="65"/>
      <c r="JR88" s="64"/>
      <c r="JS88" s="64"/>
      <c r="JT88" s="65" t="s">
        <v>144</v>
      </c>
      <c r="JU88" s="65" t="str">
        <f>IFERROR(IF(JT88&gt;=5,VLOOKUP(JT88,Brutos!$K$3:$AE$10,MATCH(JS88,Brutos!$K$3:$AE$3,0),0),0),"")</f>
        <v/>
      </c>
      <c r="JV88" s="64"/>
      <c r="JW88" s="64"/>
      <c r="JX88" s="74" t="str">
        <f t="shared" si="64"/>
        <v/>
      </c>
      <c r="JY88" s="66"/>
      <c r="JZ88" s="58"/>
      <c r="KA88" s="58"/>
      <c r="KB88" s="58"/>
      <c r="KC88" s="63">
        <v>8</v>
      </c>
      <c r="KD88" s="64" t="s">
        <v>144</v>
      </c>
      <c r="KE88" s="64" t="s">
        <v>144</v>
      </c>
      <c r="KF88" s="65"/>
      <c r="KG88" s="64"/>
      <c r="KH88" s="64"/>
      <c r="KI88" s="65" t="s">
        <v>144</v>
      </c>
      <c r="KJ88" s="65" t="str">
        <f>IFERROR(IF(KI88&gt;=5,VLOOKUP(KI88,Brutos!$K$3:$AE$10,MATCH(KH88,Brutos!$K$3:$AE$3,0),0),0),"")</f>
        <v/>
      </c>
      <c r="KK88" s="64"/>
      <c r="KL88" s="64"/>
      <c r="KM88" s="74" t="str">
        <f t="shared" si="65"/>
        <v/>
      </c>
      <c r="KN88" s="66"/>
      <c r="KO88" s="58"/>
      <c r="KP88" s="58"/>
      <c r="KQ88" s="58"/>
      <c r="KR88" s="63">
        <v>8</v>
      </c>
      <c r="KS88" s="64" t="s">
        <v>144</v>
      </c>
      <c r="KT88" s="64" t="s">
        <v>144</v>
      </c>
      <c r="KU88" s="65"/>
      <c r="KV88" s="64"/>
      <c r="KW88" s="64"/>
      <c r="KX88" s="65" t="s">
        <v>144</v>
      </c>
      <c r="KY88" s="65" t="str">
        <f>IFERROR(IF(KX88&gt;=5,VLOOKUP(KX88,Brutos!$K$3:$AE$10,MATCH(KW88,Brutos!$K$3:$AE$3,0),0),0),"")</f>
        <v/>
      </c>
      <c r="KZ88" s="64"/>
      <c r="LA88" s="64"/>
      <c r="LB88" s="74" t="str">
        <f t="shared" si="66"/>
        <v/>
      </c>
      <c r="LC88" s="66"/>
      <c r="LD88" s="347"/>
      <c r="LE88" s="58"/>
      <c r="LF88" s="58"/>
      <c r="LG88" s="63">
        <v>8</v>
      </c>
      <c r="LH88" s="64" t="s">
        <v>144</v>
      </c>
      <c r="LI88" s="64" t="s">
        <v>144</v>
      </c>
      <c r="LJ88" s="65"/>
      <c r="LK88" s="64"/>
      <c r="LL88" s="64"/>
      <c r="LM88" s="65" t="s">
        <v>144</v>
      </c>
      <c r="LN88" s="65" t="str">
        <f>IFERROR(IF(LM88&gt;=5,VLOOKUP(LM88,Brutos!$K$3:$AE$10,MATCH(LL88,Brutos!$K$3:$AE$3,0),0),0),"")</f>
        <v/>
      </c>
      <c r="LO88" s="64"/>
      <c r="LP88" s="64"/>
      <c r="LQ88" s="74" t="str">
        <f t="shared" si="67"/>
        <v/>
      </c>
      <c r="LR88" s="66"/>
      <c r="LS88" s="347"/>
      <c r="LT88" s="58"/>
      <c r="LU88" s="58"/>
      <c r="LV88" s="63">
        <v>8</v>
      </c>
      <c r="LW88" s="64" t="s">
        <v>144</v>
      </c>
      <c r="LX88" s="64" t="s">
        <v>144</v>
      </c>
      <c r="LY88" s="65"/>
      <c r="LZ88" s="64"/>
      <c r="MA88" s="64"/>
      <c r="MB88" s="65" t="s">
        <v>144</v>
      </c>
      <c r="MC88" s="65" t="str">
        <f>IFERROR(IF(MB88&gt;=5,VLOOKUP(MB88,Brutos!$K$3:$AE$10,MATCH(MA88,Brutos!$K$3:$AE$3,0),0),0),"")</f>
        <v/>
      </c>
      <c r="MD88" s="64"/>
      <c r="ME88" s="64"/>
      <c r="MF88" s="74" t="str">
        <f t="shared" si="68"/>
        <v/>
      </c>
      <c r="MG88" s="66"/>
      <c r="MH88" s="347"/>
      <c r="MI88" s="58"/>
      <c r="MJ88" s="58"/>
      <c r="MK88" s="489">
        <v>8</v>
      </c>
      <c r="ML88" s="490" t="s">
        <v>144</v>
      </c>
      <c r="MM88" s="490" t="s">
        <v>144</v>
      </c>
      <c r="MN88" s="491"/>
      <c r="MO88" s="490"/>
      <c r="MP88" s="490"/>
      <c r="MQ88" s="491" t="s">
        <v>144</v>
      </c>
      <c r="MR88" s="491"/>
      <c r="MS88" s="490"/>
      <c r="MT88" s="490"/>
      <c r="MU88" s="493"/>
      <c r="MV88" s="494"/>
      <c r="MW88" s="347"/>
    </row>
    <row r="89" spans="1:361">
      <c r="A89" s="347"/>
      <c r="B89" s="58"/>
      <c r="C89" s="58"/>
      <c r="D89" s="63">
        <v>9</v>
      </c>
      <c r="E89" s="64" t="s">
        <v>144</v>
      </c>
      <c r="F89" s="64" t="s">
        <v>144</v>
      </c>
      <c r="G89" s="65"/>
      <c r="H89" s="64"/>
      <c r="I89" s="64"/>
      <c r="J89" s="65" t="s">
        <v>144</v>
      </c>
      <c r="K89" s="65" t="str">
        <f>IFERROR(IF(J89&gt;=5,VLOOKUP(J89,Brutos!$K$3:$AE$10,MATCH(I89,Brutos!$K$3:$AE$3,0),0),0),"")</f>
        <v/>
      </c>
      <c r="L89" s="64"/>
      <c r="M89" s="64"/>
      <c r="N89" s="74" t="str">
        <f t="shared" si="46"/>
        <v/>
      </c>
      <c r="O89" s="66"/>
      <c r="P89" s="58"/>
      <c r="Q89" s="58"/>
      <c r="R89" s="58"/>
      <c r="S89" s="63">
        <v>9</v>
      </c>
      <c r="T89" s="64" t="s">
        <v>144</v>
      </c>
      <c r="U89" s="64" t="s">
        <v>144</v>
      </c>
      <c r="V89" s="65"/>
      <c r="W89" s="64"/>
      <c r="X89" s="64"/>
      <c r="Y89" s="65" t="s">
        <v>144</v>
      </c>
      <c r="Z89" s="65" t="str">
        <f>IFERROR(IF(Y89&gt;=5,VLOOKUP(Y89,Brutos!$K$3:$AE$10,MATCH(X89,Brutos!$K$3:$AE$3,0),0),0),"")</f>
        <v/>
      </c>
      <c r="AA89" s="64"/>
      <c r="AB89" s="64"/>
      <c r="AC89" s="74" t="str">
        <f t="shared" si="47"/>
        <v/>
      </c>
      <c r="AD89" s="66"/>
      <c r="AE89" s="58"/>
      <c r="AF89" s="58"/>
      <c r="AG89" s="58"/>
      <c r="AH89" s="63">
        <v>9</v>
      </c>
      <c r="AI89" s="64" t="s">
        <v>144</v>
      </c>
      <c r="AJ89" s="64" t="s">
        <v>144</v>
      </c>
      <c r="AK89" s="65"/>
      <c r="AL89" s="64"/>
      <c r="AM89" s="64"/>
      <c r="AN89" s="65" t="s">
        <v>144</v>
      </c>
      <c r="AO89" s="65" t="str">
        <f>IFERROR(IF(AN89&gt;=5,VLOOKUP(AN89,Brutos!$K$3:$AE$10,MATCH(AM89,Brutos!$K$3:$AE$3,0),0),0),"")</f>
        <v/>
      </c>
      <c r="AP89" s="64"/>
      <c r="AQ89" s="64"/>
      <c r="AR89" s="74" t="str">
        <f t="shared" si="48"/>
        <v/>
      </c>
      <c r="AS89" s="66"/>
      <c r="AT89" s="58"/>
      <c r="AU89" s="58"/>
      <c r="AV89" s="58"/>
      <c r="AW89" s="63">
        <v>9</v>
      </c>
      <c r="AX89" s="64" t="s">
        <v>144</v>
      </c>
      <c r="AY89" s="64" t="s">
        <v>144</v>
      </c>
      <c r="AZ89" s="65"/>
      <c r="BA89" s="64"/>
      <c r="BB89" s="64"/>
      <c r="BC89" s="65" t="s">
        <v>144</v>
      </c>
      <c r="BD89" s="65" t="str">
        <f>IFERROR(IF(BC89&gt;=5,VLOOKUP(BC89,Brutos!$K$3:$AE$10,MATCH(BB89,Brutos!$K$3:$AE$3,0),0),0),"")</f>
        <v/>
      </c>
      <c r="BE89" s="64"/>
      <c r="BF89" s="64"/>
      <c r="BG89" s="74" t="str">
        <f t="shared" si="49"/>
        <v/>
      </c>
      <c r="BH89" s="66"/>
      <c r="BI89" s="58"/>
      <c r="BJ89" s="58"/>
      <c r="BK89" s="58"/>
      <c r="BL89" s="63">
        <v>9</v>
      </c>
      <c r="BM89" s="64" t="s">
        <v>144</v>
      </c>
      <c r="BN89" s="64" t="s">
        <v>144</v>
      </c>
      <c r="BO89" s="65"/>
      <c r="BP89" s="64"/>
      <c r="BQ89" s="64"/>
      <c r="BR89" s="65" t="s">
        <v>144</v>
      </c>
      <c r="BS89" s="65" t="str">
        <f>IFERROR(IF(BR89&gt;=5,VLOOKUP(BR89,Brutos!$K$3:$AE$10,MATCH(BQ89,Brutos!$K$3:$AE$3,0),0),0),"")</f>
        <v/>
      </c>
      <c r="BT89" s="64"/>
      <c r="BU89" s="64"/>
      <c r="BV89" s="74" t="str">
        <f t="shared" si="50"/>
        <v/>
      </c>
      <c r="BW89" s="66"/>
      <c r="BX89" s="58"/>
      <c r="BY89" s="58"/>
      <c r="BZ89" s="58"/>
      <c r="CA89" s="63">
        <v>9</v>
      </c>
      <c r="CB89" s="64" t="s">
        <v>144</v>
      </c>
      <c r="CC89" s="64" t="s">
        <v>144</v>
      </c>
      <c r="CD89" s="65"/>
      <c r="CE89" s="64"/>
      <c r="CF89" s="64"/>
      <c r="CG89" s="65" t="s">
        <v>144</v>
      </c>
      <c r="CH89" s="65" t="str">
        <f>IFERROR(IF(CG89&gt;=5,VLOOKUP(CG89,Brutos!$K$3:$AE$10,MATCH(CF89,Brutos!$K$3:$AE$3,0),0),0),"")</f>
        <v/>
      </c>
      <c r="CI89" s="64"/>
      <c r="CJ89" s="64"/>
      <c r="CK89" s="74" t="str">
        <f t="shared" si="51"/>
        <v/>
      </c>
      <c r="CL89" s="66"/>
      <c r="CM89" s="58"/>
      <c r="CN89" s="58"/>
      <c r="CO89" s="58"/>
      <c r="CP89" s="63">
        <v>9</v>
      </c>
      <c r="CQ89" s="64" t="s">
        <v>144</v>
      </c>
      <c r="CR89" s="64" t="s">
        <v>144</v>
      </c>
      <c r="CS89" s="65"/>
      <c r="CT89" s="64"/>
      <c r="CU89" s="64"/>
      <c r="CV89" s="65" t="s">
        <v>144</v>
      </c>
      <c r="CW89" s="65" t="str">
        <f>IFERROR(IF(CV89&gt;=5,VLOOKUP(CV89,Brutos!$K$3:$AE$10,MATCH(CU89,Brutos!$K$3:$AE$3,0),0),0),"")</f>
        <v/>
      </c>
      <c r="CX89" s="64"/>
      <c r="CY89" s="64"/>
      <c r="CZ89" s="74" t="str">
        <f t="shared" si="52"/>
        <v/>
      </c>
      <c r="DA89" s="66"/>
      <c r="DB89" s="58"/>
      <c r="DC89" s="58"/>
      <c r="DD89" s="58"/>
      <c r="DE89" s="63">
        <v>9</v>
      </c>
      <c r="DF89" s="64" t="s">
        <v>144</v>
      </c>
      <c r="DG89" s="64" t="s">
        <v>144</v>
      </c>
      <c r="DH89" s="65"/>
      <c r="DI89" s="64"/>
      <c r="DJ89" s="64"/>
      <c r="DK89" s="65" t="s">
        <v>144</v>
      </c>
      <c r="DL89" s="65" t="str">
        <f>IFERROR(IF(DK89&gt;=5,VLOOKUP(DK89,Brutos!$K$3:$AE$10,MATCH(DJ89,Brutos!$K$3:$AE$3,0),0),0),"")</f>
        <v/>
      </c>
      <c r="DM89" s="64"/>
      <c r="DN89" s="64"/>
      <c r="DO89" s="74" t="str">
        <f t="shared" si="53"/>
        <v/>
      </c>
      <c r="DP89" s="66"/>
      <c r="DQ89" s="58"/>
      <c r="DR89" s="58"/>
      <c r="DS89" s="58"/>
      <c r="DT89" s="63">
        <v>9</v>
      </c>
      <c r="DU89" s="64" t="s">
        <v>144</v>
      </c>
      <c r="DV89" s="64" t="s">
        <v>144</v>
      </c>
      <c r="DW89" s="65"/>
      <c r="DX89" s="64"/>
      <c r="DY89" s="64"/>
      <c r="DZ89" s="65" t="s">
        <v>144</v>
      </c>
      <c r="EA89" s="65" t="str">
        <f>IFERROR(IF(DZ89&gt;=5,VLOOKUP(DZ89,Brutos!$K$3:$AE$10,MATCH(DY89,Brutos!$K$3:$AE$3,0),0),0),"")</f>
        <v/>
      </c>
      <c r="EB89" s="64"/>
      <c r="EC89" s="64"/>
      <c r="ED89" s="74" t="str">
        <f t="shared" si="54"/>
        <v/>
      </c>
      <c r="EE89" s="66"/>
      <c r="EF89" s="58"/>
      <c r="EG89" s="58"/>
      <c r="EH89" s="58"/>
      <c r="EI89" s="63">
        <v>9</v>
      </c>
      <c r="EJ89" s="64" t="s">
        <v>144</v>
      </c>
      <c r="EK89" s="64" t="s">
        <v>144</v>
      </c>
      <c r="EL89" s="65"/>
      <c r="EM89" s="64"/>
      <c r="EN89" s="64"/>
      <c r="EO89" s="65" t="s">
        <v>144</v>
      </c>
      <c r="EP89" s="65" t="str">
        <f>IFERROR(IF(EO89&gt;=5,VLOOKUP(EO89,Brutos!$K$3:$AE$10,MATCH(EN89,Brutos!$K$3:$AE$3,0),0),0),"")</f>
        <v/>
      </c>
      <c r="EQ89" s="64"/>
      <c r="ER89" s="64"/>
      <c r="ES89" s="74" t="str">
        <f t="shared" si="55"/>
        <v/>
      </c>
      <c r="ET89" s="66"/>
      <c r="EU89" s="58"/>
      <c r="EV89" s="58"/>
      <c r="EW89" s="58"/>
      <c r="EX89" s="63">
        <v>9</v>
      </c>
      <c r="EY89" s="64" t="s">
        <v>144</v>
      </c>
      <c r="EZ89" s="64" t="s">
        <v>144</v>
      </c>
      <c r="FA89" s="65"/>
      <c r="FB89" s="64"/>
      <c r="FC89" s="64"/>
      <c r="FD89" s="65" t="s">
        <v>144</v>
      </c>
      <c r="FE89" s="65" t="str">
        <f>IFERROR(IF(FD89&gt;=5,VLOOKUP(FD89,Brutos!$K$3:$AE$10,MATCH(FC89,Brutos!$K$3:$AE$3,0),0),0),"")</f>
        <v/>
      </c>
      <c r="FF89" s="64"/>
      <c r="FG89" s="64"/>
      <c r="FH89" s="74" t="str">
        <f t="shared" si="56"/>
        <v/>
      </c>
      <c r="FI89" s="66"/>
      <c r="FJ89" s="58"/>
      <c r="FK89" s="58"/>
      <c r="FL89" s="58"/>
      <c r="FM89" s="63">
        <v>9</v>
      </c>
      <c r="FN89" s="64" t="s">
        <v>144</v>
      </c>
      <c r="FO89" s="64" t="s">
        <v>144</v>
      </c>
      <c r="FP89" s="65"/>
      <c r="FQ89" s="64"/>
      <c r="FR89" s="64"/>
      <c r="FS89" s="65" t="s">
        <v>144</v>
      </c>
      <c r="FT89" s="65" t="str">
        <f>IFERROR(IF(FS89&gt;=5,VLOOKUP(FS89,Brutos!$K$3:$AE$10,MATCH(FR89,Brutos!$K$3:$AE$3,0),0),0),"")</f>
        <v/>
      </c>
      <c r="FU89" s="64"/>
      <c r="FV89" s="64"/>
      <c r="FW89" s="74" t="str">
        <f t="shared" si="57"/>
        <v/>
      </c>
      <c r="FX89" s="66"/>
      <c r="FY89" s="58"/>
      <c r="FZ89" s="58"/>
      <c r="GA89" s="58"/>
      <c r="GB89" s="63">
        <v>9</v>
      </c>
      <c r="GC89" s="64" t="s">
        <v>144</v>
      </c>
      <c r="GD89" s="64" t="s">
        <v>144</v>
      </c>
      <c r="GE89" s="65"/>
      <c r="GF89" s="64"/>
      <c r="GG89" s="64"/>
      <c r="GH89" s="65" t="s">
        <v>144</v>
      </c>
      <c r="GI89" s="65" t="str">
        <f>IFERROR(IF(GH89&gt;=5,VLOOKUP(GH89,Brutos!$K$3:$AE$10,MATCH(GG89,Brutos!$K$3:$AE$3,0),0),0),"")</f>
        <v/>
      </c>
      <c r="GJ89" s="64"/>
      <c r="GK89" s="64"/>
      <c r="GL89" s="74" t="str">
        <f t="shared" si="58"/>
        <v/>
      </c>
      <c r="GM89" s="66"/>
      <c r="GN89" s="58"/>
      <c r="GO89" s="58"/>
      <c r="GP89" s="58"/>
      <c r="GQ89" s="63">
        <v>9</v>
      </c>
      <c r="GR89" s="64" t="s">
        <v>144</v>
      </c>
      <c r="GS89" s="64" t="s">
        <v>144</v>
      </c>
      <c r="GT89" s="65"/>
      <c r="GU89" s="64"/>
      <c r="GV89" s="64"/>
      <c r="GW89" s="65" t="s">
        <v>144</v>
      </c>
      <c r="GX89" s="65" t="str">
        <f>IFERROR(IF(GW89&gt;=5,VLOOKUP(GW89,Brutos!$K$3:$AE$10,MATCH(GV89,Brutos!$K$3:$AE$3,0),0),0),"")</f>
        <v/>
      </c>
      <c r="GY89" s="64"/>
      <c r="GZ89" s="64"/>
      <c r="HA89" s="74" t="str">
        <f t="shared" si="59"/>
        <v/>
      </c>
      <c r="HB89" s="66"/>
      <c r="HC89" s="58"/>
      <c r="HD89" s="58"/>
      <c r="HE89" s="58"/>
      <c r="HF89" s="63">
        <v>9</v>
      </c>
      <c r="HG89" s="64" t="s">
        <v>144</v>
      </c>
      <c r="HH89" s="64" t="s">
        <v>144</v>
      </c>
      <c r="HI89" s="65"/>
      <c r="HJ89" s="64"/>
      <c r="HK89" s="64"/>
      <c r="HL89" s="65" t="s">
        <v>144</v>
      </c>
      <c r="HM89" s="65" t="str">
        <f>IFERROR(IF(HL89&gt;=5,VLOOKUP(HL89,Brutos!$K$3:$AE$10,MATCH(HK89,Brutos!$K$3:$AE$3,0),0),0),"")</f>
        <v/>
      </c>
      <c r="HN89" s="64"/>
      <c r="HO89" s="64"/>
      <c r="HP89" s="74" t="str">
        <f t="shared" si="60"/>
        <v/>
      </c>
      <c r="HQ89" s="66"/>
      <c r="HR89" s="58"/>
      <c r="HS89" s="58"/>
      <c r="HT89" s="58"/>
      <c r="HU89" s="63">
        <v>9</v>
      </c>
      <c r="HV89" s="64" t="s">
        <v>144</v>
      </c>
      <c r="HW89" s="64" t="s">
        <v>144</v>
      </c>
      <c r="HX89" s="65"/>
      <c r="HY89" s="64"/>
      <c r="HZ89" s="64"/>
      <c r="IA89" s="65" t="s">
        <v>144</v>
      </c>
      <c r="IB89" s="65" t="str">
        <f>IFERROR(IF(IA89&gt;=5,VLOOKUP(IA89,Brutos!$K$3:$AE$10,MATCH(HZ89,Brutos!$K$3:$AE$3,0),0),0),"")</f>
        <v/>
      </c>
      <c r="IC89" s="64"/>
      <c r="ID89" s="64"/>
      <c r="IE89" s="74" t="str">
        <f t="shared" si="61"/>
        <v/>
      </c>
      <c r="IF89" s="66"/>
      <c r="IG89" s="58"/>
      <c r="IH89" s="58"/>
      <c r="II89" s="58"/>
      <c r="IJ89" s="63">
        <v>9</v>
      </c>
      <c r="IK89" s="64" t="s">
        <v>144</v>
      </c>
      <c r="IL89" s="64" t="s">
        <v>144</v>
      </c>
      <c r="IM89" s="65"/>
      <c r="IN89" s="64"/>
      <c r="IO89" s="64"/>
      <c r="IP89" s="65" t="s">
        <v>144</v>
      </c>
      <c r="IQ89" s="65" t="str">
        <f>IFERROR(IF(IP89&gt;=5,VLOOKUP(IP89,Brutos!$K$3:$AE$10,MATCH(IO89,Brutos!$K$3:$AE$3,0),0),0),"")</f>
        <v/>
      </c>
      <c r="IR89" s="64"/>
      <c r="IS89" s="64"/>
      <c r="IT89" s="74" t="str">
        <f t="shared" si="62"/>
        <v/>
      </c>
      <c r="IU89" s="66"/>
      <c r="IV89" s="58"/>
      <c r="IW89" s="58"/>
      <c r="IX89" s="58"/>
      <c r="IY89" s="63">
        <v>9</v>
      </c>
      <c r="IZ89" s="64" t="s">
        <v>144</v>
      </c>
      <c r="JA89" s="64" t="s">
        <v>144</v>
      </c>
      <c r="JB89" s="65"/>
      <c r="JC89" s="64"/>
      <c r="JD89" s="64"/>
      <c r="JE89" s="65" t="s">
        <v>144</v>
      </c>
      <c r="JF89" s="65" t="str">
        <f>IFERROR(IF(JE89&gt;=5,VLOOKUP(JE89,Brutos!$K$3:$AE$10,MATCH(JD89,Brutos!$K$3:$AE$3,0),0),0),"")</f>
        <v/>
      </c>
      <c r="JG89" s="64"/>
      <c r="JH89" s="64"/>
      <c r="JI89" s="74" t="str">
        <f t="shared" si="63"/>
        <v/>
      </c>
      <c r="JJ89" s="66"/>
      <c r="JK89" s="58"/>
      <c r="JL89" s="58"/>
      <c r="JM89" s="58"/>
      <c r="JN89" s="63">
        <v>9</v>
      </c>
      <c r="JO89" s="64" t="s">
        <v>144</v>
      </c>
      <c r="JP89" s="64" t="s">
        <v>144</v>
      </c>
      <c r="JQ89" s="65"/>
      <c r="JR89" s="64"/>
      <c r="JS89" s="64"/>
      <c r="JT89" s="65" t="s">
        <v>144</v>
      </c>
      <c r="JU89" s="65" t="str">
        <f>IFERROR(IF(JT89&gt;=5,VLOOKUP(JT89,Brutos!$K$3:$AE$10,MATCH(JS89,Brutos!$K$3:$AE$3,0),0),0),"")</f>
        <v/>
      </c>
      <c r="JV89" s="64"/>
      <c r="JW89" s="64"/>
      <c r="JX89" s="74" t="str">
        <f t="shared" si="64"/>
        <v/>
      </c>
      <c r="JY89" s="66"/>
      <c r="JZ89" s="58"/>
      <c r="KA89" s="58"/>
      <c r="KB89" s="58"/>
      <c r="KC89" s="63">
        <v>9</v>
      </c>
      <c r="KD89" s="64" t="s">
        <v>144</v>
      </c>
      <c r="KE89" s="64" t="s">
        <v>144</v>
      </c>
      <c r="KF89" s="65"/>
      <c r="KG89" s="64"/>
      <c r="KH89" s="64"/>
      <c r="KI89" s="65" t="s">
        <v>144</v>
      </c>
      <c r="KJ89" s="65" t="str">
        <f>IFERROR(IF(KI89&gt;=5,VLOOKUP(KI89,Brutos!$K$3:$AE$10,MATCH(KH89,Brutos!$K$3:$AE$3,0),0),0),"")</f>
        <v/>
      </c>
      <c r="KK89" s="64"/>
      <c r="KL89" s="64"/>
      <c r="KM89" s="74" t="str">
        <f t="shared" si="65"/>
        <v/>
      </c>
      <c r="KN89" s="66"/>
      <c r="KO89" s="58"/>
      <c r="KP89" s="58"/>
      <c r="KQ89" s="58"/>
      <c r="KR89" s="63">
        <v>9</v>
      </c>
      <c r="KS89" s="64" t="s">
        <v>144</v>
      </c>
      <c r="KT89" s="64" t="s">
        <v>144</v>
      </c>
      <c r="KU89" s="65"/>
      <c r="KV89" s="64"/>
      <c r="KW89" s="64"/>
      <c r="KX89" s="65" t="s">
        <v>144</v>
      </c>
      <c r="KY89" s="65" t="str">
        <f>IFERROR(IF(KX89&gt;=5,VLOOKUP(KX89,Brutos!$K$3:$AE$10,MATCH(KW89,Brutos!$K$3:$AE$3,0),0),0),"")</f>
        <v/>
      </c>
      <c r="KZ89" s="64"/>
      <c r="LA89" s="64"/>
      <c r="LB89" s="74" t="str">
        <f t="shared" si="66"/>
        <v/>
      </c>
      <c r="LC89" s="66"/>
      <c r="LD89" s="347"/>
      <c r="LE89" s="58"/>
      <c r="LF89" s="58"/>
      <c r="LG89" s="63">
        <v>9</v>
      </c>
      <c r="LH89" s="64" t="s">
        <v>144</v>
      </c>
      <c r="LI89" s="64" t="s">
        <v>144</v>
      </c>
      <c r="LJ89" s="65"/>
      <c r="LK89" s="64"/>
      <c r="LL89" s="64"/>
      <c r="LM89" s="65" t="s">
        <v>144</v>
      </c>
      <c r="LN89" s="65" t="str">
        <f>IFERROR(IF(LM89&gt;=5,VLOOKUP(LM89,Brutos!$K$3:$AE$10,MATCH(LL89,Brutos!$K$3:$AE$3,0),0),0),"")</f>
        <v/>
      </c>
      <c r="LO89" s="64"/>
      <c r="LP89" s="64"/>
      <c r="LQ89" s="74" t="str">
        <f t="shared" si="67"/>
        <v/>
      </c>
      <c r="LR89" s="66"/>
      <c r="LS89" s="347"/>
      <c r="LT89" s="58"/>
      <c r="LU89" s="58"/>
      <c r="LV89" s="63">
        <v>9</v>
      </c>
      <c r="LW89" s="64" t="s">
        <v>144</v>
      </c>
      <c r="LX89" s="64" t="s">
        <v>144</v>
      </c>
      <c r="LY89" s="65"/>
      <c r="LZ89" s="64"/>
      <c r="MA89" s="64"/>
      <c r="MB89" s="65" t="s">
        <v>144</v>
      </c>
      <c r="MC89" s="65" t="str">
        <f>IFERROR(IF(MB89&gt;=5,VLOOKUP(MB89,Brutos!$K$3:$AE$10,MATCH(MA89,Brutos!$K$3:$AE$3,0),0),0),"")</f>
        <v/>
      </c>
      <c r="MD89" s="64"/>
      <c r="ME89" s="64"/>
      <c r="MF89" s="74" t="str">
        <f t="shared" si="68"/>
        <v/>
      </c>
      <c r="MG89" s="66"/>
      <c r="MH89" s="347"/>
      <c r="MI89" s="58"/>
      <c r="MJ89" s="58"/>
      <c r="MK89" s="489">
        <v>9</v>
      </c>
      <c r="ML89" s="490" t="s">
        <v>144</v>
      </c>
      <c r="MM89" s="490" t="s">
        <v>144</v>
      </c>
      <c r="MN89" s="491"/>
      <c r="MO89" s="490"/>
      <c r="MP89" s="490"/>
      <c r="MQ89" s="491" t="s">
        <v>144</v>
      </c>
      <c r="MR89" s="491"/>
      <c r="MS89" s="490"/>
      <c r="MT89" s="490"/>
      <c r="MU89" s="493"/>
      <c r="MV89" s="494"/>
      <c r="MW89" s="347"/>
    </row>
    <row r="90" spans="1:361">
      <c r="A90" s="347"/>
      <c r="B90" s="58"/>
      <c r="C90" s="58"/>
      <c r="D90" s="63">
        <v>10</v>
      </c>
      <c r="E90" s="64" t="s">
        <v>144</v>
      </c>
      <c r="F90" s="64" t="s">
        <v>144</v>
      </c>
      <c r="G90" s="65"/>
      <c r="H90" s="64"/>
      <c r="I90" s="64"/>
      <c r="J90" s="65" t="s">
        <v>144</v>
      </c>
      <c r="K90" s="65" t="str">
        <f>IFERROR(IF(J90&gt;=5,VLOOKUP(J90,Brutos!$K$3:$AE$10,MATCH(I90,Brutos!$K$3:$AE$3,0),0),0),"")</f>
        <v/>
      </c>
      <c r="L90" s="64"/>
      <c r="M90" s="64"/>
      <c r="N90" s="74" t="str">
        <f t="shared" si="46"/>
        <v/>
      </c>
      <c r="O90" s="66"/>
      <c r="P90" s="58"/>
      <c r="Q90" s="58"/>
      <c r="R90" s="58"/>
      <c r="S90" s="63">
        <v>10</v>
      </c>
      <c r="T90" s="64" t="s">
        <v>144</v>
      </c>
      <c r="U90" s="64" t="s">
        <v>144</v>
      </c>
      <c r="V90" s="65"/>
      <c r="W90" s="64"/>
      <c r="X90" s="64"/>
      <c r="Y90" s="65" t="s">
        <v>144</v>
      </c>
      <c r="Z90" s="65" t="str">
        <f>IFERROR(IF(Y90&gt;=5,VLOOKUP(Y90,Brutos!$K$3:$AE$10,MATCH(X90,Brutos!$K$3:$AE$3,0),0),0),"")</f>
        <v/>
      </c>
      <c r="AA90" s="64"/>
      <c r="AB90" s="64"/>
      <c r="AC90" s="74" t="str">
        <f t="shared" si="47"/>
        <v/>
      </c>
      <c r="AD90" s="66"/>
      <c r="AE90" s="58"/>
      <c r="AF90" s="58"/>
      <c r="AG90" s="58"/>
      <c r="AH90" s="63">
        <v>10</v>
      </c>
      <c r="AI90" s="64" t="s">
        <v>144</v>
      </c>
      <c r="AJ90" s="64" t="s">
        <v>144</v>
      </c>
      <c r="AK90" s="65"/>
      <c r="AL90" s="64"/>
      <c r="AM90" s="64"/>
      <c r="AN90" s="65" t="s">
        <v>144</v>
      </c>
      <c r="AO90" s="65" t="str">
        <f>IFERROR(IF(AN90&gt;=5,VLOOKUP(AN90,Brutos!$K$3:$AE$10,MATCH(AM90,Brutos!$K$3:$AE$3,0),0),0),"")</f>
        <v/>
      </c>
      <c r="AP90" s="64"/>
      <c r="AQ90" s="64"/>
      <c r="AR90" s="74" t="str">
        <f t="shared" si="48"/>
        <v/>
      </c>
      <c r="AS90" s="66"/>
      <c r="AT90" s="58"/>
      <c r="AU90" s="58"/>
      <c r="AV90" s="58"/>
      <c r="AW90" s="63">
        <v>10</v>
      </c>
      <c r="AX90" s="64" t="s">
        <v>144</v>
      </c>
      <c r="AY90" s="64" t="s">
        <v>144</v>
      </c>
      <c r="AZ90" s="65"/>
      <c r="BA90" s="64"/>
      <c r="BB90" s="64"/>
      <c r="BC90" s="65" t="s">
        <v>144</v>
      </c>
      <c r="BD90" s="65" t="str">
        <f>IFERROR(IF(BC90&gt;=5,VLOOKUP(BC90,Brutos!$K$3:$AE$10,MATCH(BB90,Brutos!$K$3:$AE$3,0),0),0),"")</f>
        <v/>
      </c>
      <c r="BE90" s="64"/>
      <c r="BF90" s="64"/>
      <c r="BG90" s="74" t="str">
        <f t="shared" si="49"/>
        <v/>
      </c>
      <c r="BH90" s="66"/>
      <c r="BI90" s="58"/>
      <c r="BJ90" s="58"/>
      <c r="BK90" s="58"/>
      <c r="BL90" s="63">
        <v>10</v>
      </c>
      <c r="BM90" s="64" t="s">
        <v>144</v>
      </c>
      <c r="BN90" s="64" t="s">
        <v>144</v>
      </c>
      <c r="BO90" s="65"/>
      <c r="BP90" s="64"/>
      <c r="BQ90" s="64"/>
      <c r="BR90" s="65" t="s">
        <v>144</v>
      </c>
      <c r="BS90" s="65" t="str">
        <f>IFERROR(IF(BR90&gt;=5,VLOOKUP(BR90,Brutos!$K$3:$AE$10,MATCH(BQ90,Brutos!$K$3:$AE$3,0),0),0),"")</f>
        <v/>
      </c>
      <c r="BT90" s="64"/>
      <c r="BU90" s="64"/>
      <c r="BV90" s="74" t="str">
        <f t="shared" si="50"/>
        <v/>
      </c>
      <c r="BW90" s="66"/>
      <c r="BX90" s="58"/>
      <c r="BY90" s="58"/>
      <c r="BZ90" s="58"/>
      <c r="CA90" s="63">
        <v>10</v>
      </c>
      <c r="CB90" s="64" t="s">
        <v>144</v>
      </c>
      <c r="CC90" s="64" t="s">
        <v>144</v>
      </c>
      <c r="CD90" s="65"/>
      <c r="CE90" s="64"/>
      <c r="CF90" s="64"/>
      <c r="CG90" s="65" t="s">
        <v>144</v>
      </c>
      <c r="CH90" s="65" t="str">
        <f>IFERROR(IF(CG90&gt;=5,VLOOKUP(CG90,Brutos!$K$3:$AE$10,MATCH(CF90,Brutos!$K$3:$AE$3,0),0),0),"")</f>
        <v/>
      </c>
      <c r="CI90" s="64"/>
      <c r="CJ90" s="64"/>
      <c r="CK90" s="74" t="str">
        <f t="shared" si="51"/>
        <v/>
      </c>
      <c r="CL90" s="66"/>
      <c r="CM90" s="58"/>
      <c r="CN90" s="58"/>
      <c r="CO90" s="58"/>
      <c r="CP90" s="63">
        <v>10</v>
      </c>
      <c r="CQ90" s="64" t="s">
        <v>144</v>
      </c>
      <c r="CR90" s="64" t="s">
        <v>144</v>
      </c>
      <c r="CS90" s="65"/>
      <c r="CT90" s="64"/>
      <c r="CU90" s="64"/>
      <c r="CV90" s="65" t="s">
        <v>144</v>
      </c>
      <c r="CW90" s="65" t="str">
        <f>IFERROR(IF(CV90&gt;=5,VLOOKUP(CV90,Brutos!$K$3:$AE$10,MATCH(CU90,Brutos!$K$3:$AE$3,0),0),0),"")</f>
        <v/>
      </c>
      <c r="CX90" s="64"/>
      <c r="CY90" s="64"/>
      <c r="CZ90" s="74" t="str">
        <f t="shared" si="52"/>
        <v/>
      </c>
      <c r="DA90" s="66"/>
      <c r="DB90" s="58"/>
      <c r="DC90" s="58"/>
      <c r="DD90" s="58"/>
      <c r="DE90" s="63">
        <v>10</v>
      </c>
      <c r="DF90" s="64" t="s">
        <v>144</v>
      </c>
      <c r="DG90" s="64" t="s">
        <v>144</v>
      </c>
      <c r="DH90" s="65"/>
      <c r="DI90" s="64"/>
      <c r="DJ90" s="64"/>
      <c r="DK90" s="65" t="s">
        <v>144</v>
      </c>
      <c r="DL90" s="65" t="str">
        <f>IFERROR(IF(DK90&gt;=5,VLOOKUP(DK90,Brutos!$K$3:$AE$10,MATCH(DJ90,Brutos!$K$3:$AE$3,0),0),0),"")</f>
        <v/>
      </c>
      <c r="DM90" s="64"/>
      <c r="DN90" s="64"/>
      <c r="DO90" s="74" t="str">
        <f t="shared" si="53"/>
        <v/>
      </c>
      <c r="DP90" s="66"/>
      <c r="DQ90" s="58"/>
      <c r="DR90" s="58"/>
      <c r="DS90" s="58"/>
      <c r="DT90" s="63">
        <v>10</v>
      </c>
      <c r="DU90" s="64" t="s">
        <v>144</v>
      </c>
      <c r="DV90" s="64" t="s">
        <v>144</v>
      </c>
      <c r="DW90" s="65"/>
      <c r="DX90" s="64"/>
      <c r="DY90" s="64"/>
      <c r="DZ90" s="65" t="s">
        <v>144</v>
      </c>
      <c r="EA90" s="65" t="str">
        <f>IFERROR(IF(DZ90&gt;=5,VLOOKUP(DZ90,Brutos!$K$3:$AE$10,MATCH(DY90,Brutos!$K$3:$AE$3,0),0),0),"")</f>
        <v/>
      </c>
      <c r="EB90" s="64"/>
      <c r="EC90" s="64"/>
      <c r="ED90" s="74" t="str">
        <f t="shared" si="54"/>
        <v/>
      </c>
      <c r="EE90" s="66"/>
      <c r="EF90" s="58"/>
      <c r="EG90" s="58"/>
      <c r="EH90" s="58"/>
      <c r="EI90" s="63">
        <v>10</v>
      </c>
      <c r="EJ90" s="64" t="s">
        <v>144</v>
      </c>
      <c r="EK90" s="64" t="s">
        <v>144</v>
      </c>
      <c r="EL90" s="65"/>
      <c r="EM90" s="64"/>
      <c r="EN90" s="64"/>
      <c r="EO90" s="65" t="s">
        <v>144</v>
      </c>
      <c r="EP90" s="65" t="str">
        <f>IFERROR(IF(EO90&gt;=5,VLOOKUP(EO90,Brutos!$K$3:$AE$10,MATCH(EN90,Brutos!$K$3:$AE$3,0),0),0),"")</f>
        <v/>
      </c>
      <c r="EQ90" s="64"/>
      <c r="ER90" s="64"/>
      <c r="ES90" s="74" t="str">
        <f t="shared" si="55"/>
        <v/>
      </c>
      <c r="ET90" s="66"/>
      <c r="EU90" s="58"/>
      <c r="EV90" s="58"/>
      <c r="EW90" s="58"/>
      <c r="EX90" s="63">
        <v>10</v>
      </c>
      <c r="EY90" s="64" t="s">
        <v>144</v>
      </c>
      <c r="EZ90" s="64" t="s">
        <v>144</v>
      </c>
      <c r="FA90" s="65"/>
      <c r="FB90" s="64"/>
      <c r="FC90" s="64"/>
      <c r="FD90" s="65" t="s">
        <v>144</v>
      </c>
      <c r="FE90" s="65" t="str">
        <f>IFERROR(IF(FD90&gt;=5,VLOOKUP(FD90,Brutos!$K$3:$AE$10,MATCH(FC90,Brutos!$K$3:$AE$3,0),0),0),"")</f>
        <v/>
      </c>
      <c r="FF90" s="64"/>
      <c r="FG90" s="64"/>
      <c r="FH90" s="74" t="str">
        <f t="shared" si="56"/>
        <v/>
      </c>
      <c r="FI90" s="66"/>
      <c r="FJ90" s="58"/>
      <c r="FK90" s="58"/>
      <c r="FL90" s="58"/>
      <c r="FM90" s="63">
        <v>10</v>
      </c>
      <c r="FN90" s="64" t="s">
        <v>144</v>
      </c>
      <c r="FO90" s="64" t="s">
        <v>144</v>
      </c>
      <c r="FP90" s="65"/>
      <c r="FQ90" s="64"/>
      <c r="FR90" s="64"/>
      <c r="FS90" s="65" t="s">
        <v>144</v>
      </c>
      <c r="FT90" s="65" t="str">
        <f>IFERROR(IF(FS90&gt;=5,VLOOKUP(FS90,Brutos!$K$3:$AE$10,MATCH(FR90,Brutos!$K$3:$AE$3,0),0),0),"")</f>
        <v/>
      </c>
      <c r="FU90" s="64"/>
      <c r="FV90" s="64"/>
      <c r="FW90" s="74" t="str">
        <f t="shared" si="57"/>
        <v/>
      </c>
      <c r="FX90" s="66"/>
      <c r="FY90" s="58"/>
      <c r="FZ90" s="58"/>
      <c r="GA90" s="58"/>
      <c r="GB90" s="63">
        <v>10</v>
      </c>
      <c r="GC90" s="64" t="s">
        <v>144</v>
      </c>
      <c r="GD90" s="64" t="s">
        <v>144</v>
      </c>
      <c r="GE90" s="65"/>
      <c r="GF90" s="64"/>
      <c r="GG90" s="64"/>
      <c r="GH90" s="65" t="s">
        <v>144</v>
      </c>
      <c r="GI90" s="65" t="str">
        <f>IFERROR(IF(GH90&gt;=5,VLOOKUP(GH90,Brutos!$K$3:$AE$10,MATCH(GG90,Brutos!$K$3:$AE$3,0),0),0),"")</f>
        <v/>
      </c>
      <c r="GJ90" s="64"/>
      <c r="GK90" s="64"/>
      <c r="GL90" s="74" t="str">
        <f t="shared" si="58"/>
        <v/>
      </c>
      <c r="GM90" s="66"/>
      <c r="GN90" s="58"/>
      <c r="GO90" s="58"/>
      <c r="GP90" s="58"/>
      <c r="GQ90" s="63">
        <v>10</v>
      </c>
      <c r="GR90" s="64" t="s">
        <v>144</v>
      </c>
      <c r="GS90" s="64" t="s">
        <v>144</v>
      </c>
      <c r="GT90" s="65"/>
      <c r="GU90" s="64"/>
      <c r="GV90" s="64"/>
      <c r="GW90" s="65" t="s">
        <v>144</v>
      </c>
      <c r="GX90" s="65" t="str">
        <f>IFERROR(IF(GW90&gt;=5,VLOOKUP(GW90,Brutos!$K$3:$AE$10,MATCH(GV90,Brutos!$K$3:$AE$3,0),0),0),"")</f>
        <v/>
      </c>
      <c r="GY90" s="64"/>
      <c r="GZ90" s="64"/>
      <c r="HA90" s="74" t="str">
        <f t="shared" si="59"/>
        <v/>
      </c>
      <c r="HB90" s="66"/>
      <c r="HC90" s="58"/>
      <c r="HD90" s="58"/>
      <c r="HE90" s="58"/>
      <c r="HF90" s="63">
        <v>10</v>
      </c>
      <c r="HG90" s="64" t="s">
        <v>144</v>
      </c>
      <c r="HH90" s="64" t="s">
        <v>144</v>
      </c>
      <c r="HI90" s="65"/>
      <c r="HJ90" s="64"/>
      <c r="HK90" s="64"/>
      <c r="HL90" s="65" t="s">
        <v>144</v>
      </c>
      <c r="HM90" s="65" t="str">
        <f>IFERROR(IF(HL90&gt;=5,VLOOKUP(HL90,Brutos!$K$3:$AE$10,MATCH(HK90,Brutos!$K$3:$AE$3,0),0),0),"")</f>
        <v/>
      </c>
      <c r="HN90" s="64"/>
      <c r="HO90" s="64"/>
      <c r="HP90" s="74" t="str">
        <f t="shared" si="60"/>
        <v/>
      </c>
      <c r="HQ90" s="66"/>
      <c r="HR90" s="58"/>
      <c r="HS90" s="58"/>
      <c r="HT90" s="58"/>
      <c r="HU90" s="63">
        <v>10</v>
      </c>
      <c r="HV90" s="64" t="s">
        <v>144</v>
      </c>
      <c r="HW90" s="64" t="s">
        <v>144</v>
      </c>
      <c r="HX90" s="65"/>
      <c r="HY90" s="64"/>
      <c r="HZ90" s="64"/>
      <c r="IA90" s="65" t="s">
        <v>144</v>
      </c>
      <c r="IB90" s="65" t="str">
        <f>IFERROR(IF(IA90&gt;=5,VLOOKUP(IA90,Brutos!$K$3:$AE$10,MATCH(HZ90,Brutos!$K$3:$AE$3,0),0),0),"")</f>
        <v/>
      </c>
      <c r="IC90" s="64"/>
      <c r="ID90" s="64"/>
      <c r="IE90" s="74" t="str">
        <f t="shared" si="61"/>
        <v/>
      </c>
      <c r="IF90" s="66"/>
      <c r="IG90" s="58"/>
      <c r="IH90" s="58"/>
      <c r="II90" s="58"/>
      <c r="IJ90" s="63">
        <v>10</v>
      </c>
      <c r="IK90" s="64" t="s">
        <v>144</v>
      </c>
      <c r="IL90" s="64" t="s">
        <v>144</v>
      </c>
      <c r="IM90" s="65"/>
      <c r="IN90" s="64"/>
      <c r="IO90" s="64"/>
      <c r="IP90" s="65" t="s">
        <v>144</v>
      </c>
      <c r="IQ90" s="65" t="str">
        <f>IFERROR(IF(IP90&gt;=5,VLOOKUP(IP90,Brutos!$K$3:$AE$10,MATCH(IO90,Brutos!$K$3:$AE$3,0),0),0),"")</f>
        <v/>
      </c>
      <c r="IR90" s="64"/>
      <c r="IS90" s="64"/>
      <c r="IT90" s="74" t="str">
        <f t="shared" si="62"/>
        <v/>
      </c>
      <c r="IU90" s="66"/>
      <c r="IV90" s="58"/>
      <c r="IW90" s="58"/>
      <c r="IX90" s="58"/>
      <c r="IY90" s="63">
        <v>10</v>
      </c>
      <c r="IZ90" s="64" t="s">
        <v>144</v>
      </c>
      <c r="JA90" s="64" t="s">
        <v>144</v>
      </c>
      <c r="JB90" s="65"/>
      <c r="JC90" s="64"/>
      <c r="JD90" s="64"/>
      <c r="JE90" s="65" t="s">
        <v>144</v>
      </c>
      <c r="JF90" s="65" t="str">
        <f>IFERROR(IF(JE90&gt;=5,VLOOKUP(JE90,Brutos!$K$3:$AE$10,MATCH(JD90,Brutos!$K$3:$AE$3,0),0),0),"")</f>
        <v/>
      </c>
      <c r="JG90" s="64"/>
      <c r="JH90" s="64"/>
      <c r="JI90" s="74" t="str">
        <f t="shared" si="63"/>
        <v/>
      </c>
      <c r="JJ90" s="66"/>
      <c r="JK90" s="58"/>
      <c r="JL90" s="58"/>
      <c r="JM90" s="58"/>
      <c r="JN90" s="63">
        <v>10</v>
      </c>
      <c r="JO90" s="64" t="s">
        <v>144</v>
      </c>
      <c r="JP90" s="64" t="s">
        <v>144</v>
      </c>
      <c r="JQ90" s="65"/>
      <c r="JR90" s="64"/>
      <c r="JS90" s="64"/>
      <c r="JT90" s="65" t="s">
        <v>144</v>
      </c>
      <c r="JU90" s="65" t="str">
        <f>IFERROR(IF(JT90&gt;=5,VLOOKUP(JT90,Brutos!$K$3:$AE$10,MATCH(JS90,Brutos!$K$3:$AE$3,0),0),0),"")</f>
        <v/>
      </c>
      <c r="JV90" s="64"/>
      <c r="JW90" s="64"/>
      <c r="JX90" s="74" t="str">
        <f t="shared" si="64"/>
        <v/>
      </c>
      <c r="JY90" s="66"/>
      <c r="JZ90" s="58"/>
      <c r="KA90" s="58"/>
      <c r="KB90" s="58"/>
      <c r="KC90" s="63">
        <v>10</v>
      </c>
      <c r="KD90" s="64" t="s">
        <v>144</v>
      </c>
      <c r="KE90" s="64" t="s">
        <v>144</v>
      </c>
      <c r="KF90" s="65"/>
      <c r="KG90" s="64"/>
      <c r="KH90" s="64"/>
      <c r="KI90" s="65" t="s">
        <v>144</v>
      </c>
      <c r="KJ90" s="65" t="str">
        <f>IFERROR(IF(KI90&gt;=5,VLOOKUP(KI90,Brutos!$K$3:$AE$10,MATCH(KH90,Brutos!$K$3:$AE$3,0),0),0),"")</f>
        <v/>
      </c>
      <c r="KK90" s="64"/>
      <c r="KL90" s="64"/>
      <c r="KM90" s="74" t="str">
        <f t="shared" si="65"/>
        <v/>
      </c>
      <c r="KN90" s="66"/>
      <c r="KO90" s="58"/>
      <c r="KP90" s="58"/>
      <c r="KQ90" s="58"/>
      <c r="KR90" s="63">
        <v>10</v>
      </c>
      <c r="KS90" s="64" t="s">
        <v>144</v>
      </c>
      <c r="KT90" s="64" t="s">
        <v>144</v>
      </c>
      <c r="KU90" s="65"/>
      <c r="KV90" s="64"/>
      <c r="KW90" s="64"/>
      <c r="KX90" s="65" t="s">
        <v>144</v>
      </c>
      <c r="KY90" s="65" t="str">
        <f>IFERROR(IF(KX90&gt;=5,VLOOKUP(KX90,Brutos!$K$3:$AE$10,MATCH(KW90,Brutos!$K$3:$AE$3,0),0),0),"")</f>
        <v/>
      </c>
      <c r="KZ90" s="64"/>
      <c r="LA90" s="64"/>
      <c r="LB90" s="74" t="str">
        <f t="shared" si="66"/>
        <v/>
      </c>
      <c r="LC90" s="66"/>
      <c r="LD90" s="347"/>
      <c r="LE90" s="58"/>
      <c r="LF90" s="58"/>
      <c r="LG90" s="63">
        <v>10</v>
      </c>
      <c r="LH90" s="64" t="s">
        <v>144</v>
      </c>
      <c r="LI90" s="64" t="s">
        <v>144</v>
      </c>
      <c r="LJ90" s="65"/>
      <c r="LK90" s="64"/>
      <c r="LL90" s="64"/>
      <c r="LM90" s="65" t="s">
        <v>144</v>
      </c>
      <c r="LN90" s="65" t="str">
        <f>IFERROR(IF(LM90&gt;=5,VLOOKUP(LM90,Brutos!$K$3:$AE$10,MATCH(LL90,Brutos!$K$3:$AE$3,0),0),0),"")</f>
        <v/>
      </c>
      <c r="LO90" s="64"/>
      <c r="LP90" s="64"/>
      <c r="LQ90" s="74" t="str">
        <f t="shared" si="67"/>
        <v/>
      </c>
      <c r="LR90" s="66"/>
      <c r="LS90" s="347"/>
      <c r="LT90" s="58"/>
      <c r="LU90" s="58"/>
      <c r="LV90" s="63">
        <v>10</v>
      </c>
      <c r="LW90" s="64" t="s">
        <v>144</v>
      </c>
      <c r="LX90" s="64" t="s">
        <v>144</v>
      </c>
      <c r="LY90" s="65"/>
      <c r="LZ90" s="64"/>
      <c r="MA90" s="64"/>
      <c r="MB90" s="65" t="s">
        <v>144</v>
      </c>
      <c r="MC90" s="65" t="str">
        <f>IFERROR(IF(MB90&gt;=5,VLOOKUP(MB90,Brutos!$K$3:$AE$10,MATCH(MA90,Brutos!$K$3:$AE$3,0),0),0),"")</f>
        <v/>
      </c>
      <c r="MD90" s="64"/>
      <c r="ME90" s="64"/>
      <c r="MF90" s="74" t="str">
        <f t="shared" si="68"/>
        <v/>
      </c>
      <c r="MG90" s="66"/>
      <c r="MH90" s="347"/>
      <c r="MI90" s="58"/>
      <c r="MJ90" s="58"/>
      <c r="MK90" s="489">
        <v>10</v>
      </c>
      <c r="ML90" s="490" t="s">
        <v>144</v>
      </c>
      <c r="MM90" s="490" t="s">
        <v>144</v>
      </c>
      <c r="MN90" s="491"/>
      <c r="MO90" s="490"/>
      <c r="MP90" s="490"/>
      <c r="MQ90" s="491" t="s">
        <v>144</v>
      </c>
      <c r="MR90" s="491"/>
      <c r="MS90" s="490"/>
      <c r="MT90" s="490"/>
      <c r="MU90" s="493"/>
      <c r="MV90" s="494"/>
      <c r="MW90" s="347"/>
    </row>
    <row r="91" spans="1:361">
      <c r="A91" s="347"/>
      <c r="B91" s="58"/>
      <c r="C91" s="58"/>
      <c r="D91" s="63">
        <v>11</v>
      </c>
      <c r="E91" s="64" t="s">
        <v>144</v>
      </c>
      <c r="F91" s="64" t="s">
        <v>144</v>
      </c>
      <c r="G91" s="65"/>
      <c r="H91" s="64"/>
      <c r="I91" s="64"/>
      <c r="J91" s="65" t="s">
        <v>144</v>
      </c>
      <c r="K91" s="65" t="str">
        <f>IFERROR(IF(J91&gt;=5,VLOOKUP(J91,Brutos!$K$3:$AE$10,MATCH(I91,Brutos!$K$3:$AE$3,0),0),0),"")</f>
        <v/>
      </c>
      <c r="L91" s="64"/>
      <c r="M91" s="64"/>
      <c r="N91" s="74" t="str">
        <f t="shared" si="46"/>
        <v/>
      </c>
      <c r="O91" s="66"/>
      <c r="P91" s="58"/>
      <c r="Q91" s="58"/>
      <c r="R91" s="58"/>
      <c r="S91" s="63">
        <v>11</v>
      </c>
      <c r="T91" s="64" t="s">
        <v>144</v>
      </c>
      <c r="U91" s="64" t="s">
        <v>144</v>
      </c>
      <c r="V91" s="65"/>
      <c r="W91" s="64"/>
      <c r="X91" s="64"/>
      <c r="Y91" s="65" t="s">
        <v>144</v>
      </c>
      <c r="Z91" s="65" t="str">
        <f>IFERROR(IF(Y91&gt;=5,VLOOKUP(Y91,Brutos!$K$3:$AE$10,MATCH(X91,Brutos!$K$3:$AE$3,0),0),0),"")</f>
        <v/>
      </c>
      <c r="AA91" s="64"/>
      <c r="AB91" s="64"/>
      <c r="AC91" s="74" t="str">
        <f t="shared" si="47"/>
        <v/>
      </c>
      <c r="AD91" s="66"/>
      <c r="AE91" s="58"/>
      <c r="AF91" s="58"/>
      <c r="AG91" s="58"/>
      <c r="AH91" s="63">
        <v>11</v>
      </c>
      <c r="AI91" s="64" t="s">
        <v>144</v>
      </c>
      <c r="AJ91" s="64" t="s">
        <v>144</v>
      </c>
      <c r="AK91" s="65"/>
      <c r="AL91" s="64"/>
      <c r="AM91" s="64"/>
      <c r="AN91" s="65" t="s">
        <v>144</v>
      </c>
      <c r="AO91" s="65" t="str">
        <f>IFERROR(IF(AN91&gt;=5,VLOOKUP(AN91,Brutos!$K$3:$AE$10,MATCH(AM91,Brutos!$K$3:$AE$3,0),0),0),"")</f>
        <v/>
      </c>
      <c r="AP91" s="64"/>
      <c r="AQ91" s="64"/>
      <c r="AR91" s="74" t="str">
        <f t="shared" si="48"/>
        <v/>
      </c>
      <c r="AS91" s="66"/>
      <c r="AT91" s="58"/>
      <c r="AU91" s="58"/>
      <c r="AV91" s="58"/>
      <c r="AW91" s="63">
        <v>11</v>
      </c>
      <c r="AX91" s="64" t="s">
        <v>144</v>
      </c>
      <c r="AY91" s="64" t="s">
        <v>144</v>
      </c>
      <c r="AZ91" s="65"/>
      <c r="BA91" s="64"/>
      <c r="BB91" s="64"/>
      <c r="BC91" s="65" t="s">
        <v>144</v>
      </c>
      <c r="BD91" s="65" t="str">
        <f>IFERROR(IF(BC91&gt;=5,VLOOKUP(BC91,Brutos!$K$3:$AE$10,MATCH(BB91,Brutos!$K$3:$AE$3,0),0),0),"")</f>
        <v/>
      </c>
      <c r="BE91" s="64"/>
      <c r="BF91" s="64"/>
      <c r="BG91" s="74" t="str">
        <f t="shared" si="49"/>
        <v/>
      </c>
      <c r="BH91" s="66"/>
      <c r="BI91" s="58"/>
      <c r="BJ91" s="58"/>
      <c r="BK91" s="58"/>
      <c r="BL91" s="63">
        <v>11</v>
      </c>
      <c r="BM91" s="64" t="s">
        <v>144</v>
      </c>
      <c r="BN91" s="64" t="s">
        <v>144</v>
      </c>
      <c r="BO91" s="65"/>
      <c r="BP91" s="64"/>
      <c r="BQ91" s="64"/>
      <c r="BR91" s="65" t="s">
        <v>144</v>
      </c>
      <c r="BS91" s="65" t="str">
        <f>IFERROR(IF(BR91&gt;=5,VLOOKUP(BR91,Brutos!$K$3:$AE$10,MATCH(BQ91,Brutos!$K$3:$AE$3,0),0),0),"")</f>
        <v/>
      </c>
      <c r="BT91" s="64"/>
      <c r="BU91" s="64"/>
      <c r="BV91" s="74" t="str">
        <f t="shared" si="50"/>
        <v/>
      </c>
      <c r="BW91" s="66"/>
      <c r="BX91" s="58"/>
      <c r="BY91" s="58"/>
      <c r="BZ91" s="58"/>
      <c r="CA91" s="63">
        <v>11</v>
      </c>
      <c r="CB91" s="64" t="s">
        <v>144</v>
      </c>
      <c r="CC91" s="64" t="s">
        <v>144</v>
      </c>
      <c r="CD91" s="65"/>
      <c r="CE91" s="64"/>
      <c r="CF91" s="64"/>
      <c r="CG91" s="65" t="s">
        <v>144</v>
      </c>
      <c r="CH91" s="65" t="str">
        <f>IFERROR(IF(CG91&gt;=5,VLOOKUP(CG91,Brutos!$K$3:$AE$10,MATCH(CF91,Brutos!$K$3:$AE$3,0),0),0),"")</f>
        <v/>
      </c>
      <c r="CI91" s="64"/>
      <c r="CJ91" s="64"/>
      <c r="CK91" s="74" t="str">
        <f t="shared" si="51"/>
        <v/>
      </c>
      <c r="CL91" s="66"/>
      <c r="CM91" s="58"/>
      <c r="CN91" s="58"/>
      <c r="CO91" s="58"/>
      <c r="CP91" s="63">
        <v>11</v>
      </c>
      <c r="CQ91" s="64" t="s">
        <v>144</v>
      </c>
      <c r="CR91" s="64" t="s">
        <v>144</v>
      </c>
      <c r="CS91" s="65"/>
      <c r="CT91" s="64"/>
      <c r="CU91" s="64"/>
      <c r="CV91" s="65" t="s">
        <v>144</v>
      </c>
      <c r="CW91" s="65" t="str">
        <f>IFERROR(IF(CV91&gt;=5,VLOOKUP(CV91,Brutos!$K$3:$AE$10,MATCH(CU91,Brutos!$K$3:$AE$3,0),0),0),"")</f>
        <v/>
      </c>
      <c r="CX91" s="64"/>
      <c r="CY91" s="64"/>
      <c r="CZ91" s="74" t="str">
        <f t="shared" si="52"/>
        <v/>
      </c>
      <c r="DA91" s="66"/>
      <c r="DB91" s="58"/>
      <c r="DC91" s="58"/>
      <c r="DD91" s="58"/>
      <c r="DE91" s="63">
        <v>11</v>
      </c>
      <c r="DF91" s="64" t="s">
        <v>144</v>
      </c>
      <c r="DG91" s="64" t="s">
        <v>144</v>
      </c>
      <c r="DH91" s="65"/>
      <c r="DI91" s="64"/>
      <c r="DJ91" s="64"/>
      <c r="DK91" s="65" t="s">
        <v>144</v>
      </c>
      <c r="DL91" s="65" t="str">
        <f>IFERROR(IF(DK91&gt;=5,VLOOKUP(DK91,Brutos!$K$3:$AE$10,MATCH(DJ91,Brutos!$K$3:$AE$3,0),0),0),"")</f>
        <v/>
      </c>
      <c r="DM91" s="64"/>
      <c r="DN91" s="64"/>
      <c r="DO91" s="74" t="str">
        <f t="shared" si="53"/>
        <v/>
      </c>
      <c r="DP91" s="66"/>
      <c r="DQ91" s="58"/>
      <c r="DR91" s="58"/>
      <c r="DS91" s="58"/>
      <c r="DT91" s="63">
        <v>11</v>
      </c>
      <c r="DU91" s="64" t="s">
        <v>144</v>
      </c>
      <c r="DV91" s="64" t="s">
        <v>144</v>
      </c>
      <c r="DW91" s="65"/>
      <c r="DX91" s="64"/>
      <c r="DY91" s="64"/>
      <c r="DZ91" s="65" t="s">
        <v>144</v>
      </c>
      <c r="EA91" s="65" t="str">
        <f>IFERROR(IF(DZ91&gt;=5,VLOOKUP(DZ91,Brutos!$K$3:$AE$10,MATCH(DY91,Brutos!$K$3:$AE$3,0),0),0),"")</f>
        <v/>
      </c>
      <c r="EB91" s="64"/>
      <c r="EC91" s="64"/>
      <c r="ED91" s="74" t="str">
        <f t="shared" si="54"/>
        <v/>
      </c>
      <c r="EE91" s="66"/>
      <c r="EF91" s="58"/>
      <c r="EG91" s="58"/>
      <c r="EH91" s="58"/>
      <c r="EI91" s="63">
        <v>11</v>
      </c>
      <c r="EJ91" s="64" t="s">
        <v>144</v>
      </c>
      <c r="EK91" s="64" t="s">
        <v>144</v>
      </c>
      <c r="EL91" s="65"/>
      <c r="EM91" s="64"/>
      <c r="EN91" s="64"/>
      <c r="EO91" s="65" t="s">
        <v>144</v>
      </c>
      <c r="EP91" s="65" t="str">
        <f>IFERROR(IF(EO91&gt;=5,VLOOKUP(EO91,Brutos!$K$3:$AE$10,MATCH(EN91,Brutos!$K$3:$AE$3,0),0),0),"")</f>
        <v/>
      </c>
      <c r="EQ91" s="64"/>
      <c r="ER91" s="64"/>
      <c r="ES91" s="74" t="str">
        <f t="shared" si="55"/>
        <v/>
      </c>
      <c r="ET91" s="66"/>
      <c r="EU91" s="58"/>
      <c r="EV91" s="58"/>
      <c r="EW91" s="58"/>
      <c r="EX91" s="63">
        <v>11</v>
      </c>
      <c r="EY91" s="64" t="s">
        <v>144</v>
      </c>
      <c r="EZ91" s="64" t="s">
        <v>144</v>
      </c>
      <c r="FA91" s="65"/>
      <c r="FB91" s="64"/>
      <c r="FC91" s="64"/>
      <c r="FD91" s="65" t="s">
        <v>144</v>
      </c>
      <c r="FE91" s="65" t="str">
        <f>IFERROR(IF(FD91&gt;=5,VLOOKUP(FD91,Brutos!$K$3:$AE$10,MATCH(FC91,Brutos!$K$3:$AE$3,0),0),0),"")</f>
        <v/>
      </c>
      <c r="FF91" s="64"/>
      <c r="FG91" s="64"/>
      <c r="FH91" s="74" t="str">
        <f t="shared" si="56"/>
        <v/>
      </c>
      <c r="FI91" s="66"/>
      <c r="FJ91" s="58"/>
      <c r="FK91" s="58"/>
      <c r="FL91" s="58"/>
      <c r="FM91" s="63">
        <v>11</v>
      </c>
      <c r="FN91" s="64" t="s">
        <v>144</v>
      </c>
      <c r="FO91" s="64" t="s">
        <v>144</v>
      </c>
      <c r="FP91" s="65"/>
      <c r="FQ91" s="64"/>
      <c r="FR91" s="64"/>
      <c r="FS91" s="65" t="s">
        <v>144</v>
      </c>
      <c r="FT91" s="65" t="str">
        <f>IFERROR(IF(FS91&gt;=5,VLOOKUP(FS91,Brutos!$K$3:$AE$10,MATCH(FR91,Brutos!$K$3:$AE$3,0),0),0),"")</f>
        <v/>
      </c>
      <c r="FU91" s="64"/>
      <c r="FV91" s="64"/>
      <c r="FW91" s="74" t="str">
        <f t="shared" si="57"/>
        <v/>
      </c>
      <c r="FX91" s="66"/>
      <c r="FY91" s="58"/>
      <c r="FZ91" s="58"/>
      <c r="GA91" s="58"/>
      <c r="GB91" s="63">
        <v>11</v>
      </c>
      <c r="GC91" s="64" t="s">
        <v>144</v>
      </c>
      <c r="GD91" s="64" t="s">
        <v>144</v>
      </c>
      <c r="GE91" s="65"/>
      <c r="GF91" s="64"/>
      <c r="GG91" s="64"/>
      <c r="GH91" s="65" t="s">
        <v>144</v>
      </c>
      <c r="GI91" s="65" t="str">
        <f>IFERROR(IF(GH91&gt;=5,VLOOKUP(GH91,Brutos!$K$3:$AE$10,MATCH(GG91,Brutos!$K$3:$AE$3,0),0),0),"")</f>
        <v/>
      </c>
      <c r="GJ91" s="64"/>
      <c r="GK91" s="64"/>
      <c r="GL91" s="74" t="str">
        <f t="shared" si="58"/>
        <v/>
      </c>
      <c r="GM91" s="66"/>
      <c r="GN91" s="58"/>
      <c r="GO91" s="58"/>
      <c r="GP91" s="58"/>
      <c r="GQ91" s="63">
        <v>11</v>
      </c>
      <c r="GR91" s="64" t="s">
        <v>144</v>
      </c>
      <c r="GS91" s="64" t="s">
        <v>144</v>
      </c>
      <c r="GT91" s="65"/>
      <c r="GU91" s="64"/>
      <c r="GV91" s="64"/>
      <c r="GW91" s="65" t="s">
        <v>144</v>
      </c>
      <c r="GX91" s="65" t="str">
        <f>IFERROR(IF(GW91&gt;=5,VLOOKUP(GW91,Brutos!$K$3:$AE$10,MATCH(GV91,Brutos!$K$3:$AE$3,0),0),0),"")</f>
        <v/>
      </c>
      <c r="GY91" s="64"/>
      <c r="GZ91" s="64"/>
      <c r="HA91" s="74" t="str">
        <f t="shared" si="59"/>
        <v/>
      </c>
      <c r="HB91" s="66"/>
      <c r="HC91" s="58"/>
      <c r="HD91" s="58"/>
      <c r="HE91" s="58"/>
      <c r="HF91" s="63">
        <v>11</v>
      </c>
      <c r="HG91" s="64" t="s">
        <v>144</v>
      </c>
      <c r="HH91" s="64" t="s">
        <v>144</v>
      </c>
      <c r="HI91" s="65"/>
      <c r="HJ91" s="64"/>
      <c r="HK91" s="64"/>
      <c r="HL91" s="65" t="s">
        <v>144</v>
      </c>
      <c r="HM91" s="65" t="str">
        <f>IFERROR(IF(HL91&gt;=5,VLOOKUP(HL91,Brutos!$K$3:$AE$10,MATCH(HK91,Brutos!$K$3:$AE$3,0),0),0),"")</f>
        <v/>
      </c>
      <c r="HN91" s="64"/>
      <c r="HO91" s="64"/>
      <c r="HP91" s="74" t="str">
        <f t="shared" si="60"/>
        <v/>
      </c>
      <c r="HQ91" s="66"/>
      <c r="HR91" s="58"/>
      <c r="HS91" s="58"/>
      <c r="HT91" s="58"/>
      <c r="HU91" s="63">
        <v>11</v>
      </c>
      <c r="HV91" s="64" t="s">
        <v>144</v>
      </c>
      <c r="HW91" s="64" t="s">
        <v>144</v>
      </c>
      <c r="HX91" s="65"/>
      <c r="HY91" s="64"/>
      <c r="HZ91" s="64"/>
      <c r="IA91" s="65" t="s">
        <v>144</v>
      </c>
      <c r="IB91" s="65" t="str">
        <f>IFERROR(IF(IA91&gt;=5,VLOOKUP(IA91,Brutos!$K$3:$AE$10,MATCH(HZ91,Brutos!$K$3:$AE$3,0),0),0),"")</f>
        <v/>
      </c>
      <c r="IC91" s="64"/>
      <c r="ID91" s="64"/>
      <c r="IE91" s="74" t="str">
        <f t="shared" si="61"/>
        <v/>
      </c>
      <c r="IF91" s="66"/>
      <c r="IG91" s="58"/>
      <c r="IH91" s="58"/>
      <c r="II91" s="58"/>
      <c r="IJ91" s="63">
        <v>11</v>
      </c>
      <c r="IK91" s="64" t="s">
        <v>144</v>
      </c>
      <c r="IL91" s="64" t="s">
        <v>144</v>
      </c>
      <c r="IM91" s="65"/>
      <c r="IN91" s="64"/>
      <c r="IO91" s="64"/>
      <c r="IP91" s="65" t="s">
        <v>144</v>
      </c>
      <c r="IQ91" s="65" t="str">
        <f>IFERROR(IF(IP91&gt;=5,VLOOKUP(IP91,Brutos!$K$3:$AE$10,MATCH(IO91,Brutos!$K$3:$AE$3,0),0),0),"")</f>
        <v/>
      </c>
      <c r="IR91" s="64"/>
      <c r="IS91" s="64"/>
      <c r="IT91" s="74" t="str">
        <f t="shared" si="62"/>
        <v/>
      </c>
      <c r="IU91" s="66"/>
      <c r="IV91" s="58"/>
      <c r="IW91" s="58"/>
      <c r="IX91" s="58"/>
      <c r="IY91" s="63">
        <v>11</v>
      </c>
      <c r="IZ91" s="64" t="s">
        <v>144</v>
      </c>
      <c r="JA91" s="64" t="s">
        <v>144</v>
      </c>
      <c r="JB91" s="65"/>
      <c r="JC91" s="64"/>
      <c r="JD91" s="64"/>
      <c r="JE91" s="65" t="s">
        <v>144</v>
      </c>
      <c r="JF91" s="65" t="str">
        <f>IFERROR(IF(JE91&gt;=5,VLOOKUP(JE91,Brutos!$K$3:$AE$10,MATCH(JD91,Brutos!$K$3:$AE$3,0),0),0),"")</f>
        <v/>
      </c>
      <c r="JG91" s="64"/>
      <c r="JH91" s="64"/>
      <c r="JI91" s="74" t="str">
        <f t="shared" si="63"/>
        <v/>
      </c>
      <c r="JJ91" s="66"/>
      <c r="JK91" s="58"/>
      <c r="JL91" s="58"/>
      <c r="JM91" s="58"/>
      <c r="JN91" s="63">
        <v>11</v>
      </c>
      <c r="JO91" s="64" t="s">
        <v>144</v>
      </c>
      <c r="JP91" s="64" t="s">
        <v>144</v>
      </c>
      <c r="JQ91" s="65"/>
      <c r="JR91" s="64"/>
      <c r="JS91" s="64"/>
      <c r="JT91" s="65" t="s">
        <v>144</v>
      </c>
      <c r="JU91" s="65" t="str">
        <f>IFERROR(IF(JT91&gt;=5,VLOOKUP(JT91,Brutos!$K$3:$AE$10,MATCH(JS91,Brutos!$K$3:$AE$3,0),0),0),"")</f>
        <v/>
      </c>
      <c r="JV91" s="64"/>
      <c r="JW91" s="64"/>
      <c r="JX91" s="74" t="str">
        <f t="shared" si="64"/>
        <v/>
      </c>
      <c r="JY91" s="66"/>
      <c r="JZ91" s="58"/>
      <c r="KA91" s="58"/>
      <c r="KB91" s="58"/>
      <c r="KC91" s="63">
        <v>11</v>
      </c>
      <c r="KD91" s="64" t="s">
        <v>144</v>
      </c>
      <c r="KE91" s="64" t="s">
        <v>144</v>
      </c>
      <c r="KF91" s="65"/>
      <c r="KG91" s="64"/>
      <c r="KH91" s="64"/>
      <c r="KI91" s="65" t="s">
        <v>144</v>
      </c>
      <c r="KJ91" s="65" t="str">
        <f>IFERROR(IF(KI91&gt;=5,VLOOKUP(KI91,Brutos!$K$3:$AE$10,MATCH(KH91,Brutos!$K$3:$AE$3,0),0),0),"")</f>
        <v/>
      </c>
      <c r="KK91" s="64"/>
      <c r="KL91" s="64"/>
      <c r="KM91" s="74" t="str">
        <f t="shared" si="65"/>
        <v/>
      </c>
      <c r="KN91" s="66"/>
      <c r="KO91" s="58"/>
      <c r="KP91" s="58"/>
      <c r="KQ91" s="58"/>
      <c r="KR91" s="63">
        <v>11</v>
      </c>
      <c r="KS91" s="64" t="s">
        <v>144</v>
      </c>
      <c r="KT91" s="64" t="s">
        <v>144</v>
      </c>
      <c r="KU91" s="65"/>
      <c r="KV91" s="64"/>
      <c r="KW91" s="64"/>
      <c r="KX91" s="65" t="s">
        <v>144</v>
      </c>
      <c r="KY91" s="65" t="str">
        <f>IFERROR(IF(KX91&gt;=5,VLOOKUP(KX91,Brutos!$K$3:$AE$10,MATCH(KW91,Brutos!$K$3:$AE$3,0),0),0),"")</f>
        <v/>
      </c>
      <c r="KZ91" s="64"/>
      <c r="LA91" s="64"/>
      <c r="LB91" s="74" t="str">
        <f t="shared" si="66"/>
        <v/>
      </c>
      <c r="LC91" s="66"/>
      <c r="LD91" s="347"/>
      <c r="LE91" s="58"/>
      <c r="LF91" s="58"/>
      <c r="LG91" s="63">
        <v>11</v>
      </c>
      <c r="LH91" s="64" t="s">
        <v>144</v>
      </c>
      <c r="LI91" s="64" t="s">
        <v>144</v>
      </c>
      <c r="LJ91" s="65"/>
      <c r="LK91" s="64"/>
      <c r="LL91" s="64"/>
      <c r="LM91" s="65" t="s">
        <v>144</v>
      </c>
      <c r="LN91" s="65" t="str">
        <f>IFERROR(IF(LM91&gt;=5,VLOOKUP(LM91,Brutos!$K$3:$AE$10,MATCH(LL91,Brutos!$K$3:$AE$3,0),0),0),"")</f>
        <v/>
      </c>
      <c r="LO91" s="64"/>
      <c r="LP91" s="64"/>
      <c r="LQ91" s="74" t="str">
        <f t="shared" si="67"/>
        <v/>
      </c>
      <c r="LR91" s="66"/>
      <c r="LS91" s="347"/>
      <c r="LT91" s="58"/>
      <c r="LU91" s="58"/>
      <c r="LV91" s="63">
        <v>11</v>
      </c>
      <c r="LW91" s="64" t="s">
        <v>144</v>
      </c>
      <c r="LX91" s="64" t="s">
        <v>144</v>
      </c>
      <c r="LY91" s="65"/>
      <c r="LZ91" s="64"/>
      <c r="MA91" s="64"/>
      <c r="MB91" s="65" t="s">
        <v>144</v>
      </c>
      <c r="MC91" s="65" t="str">
        <f>IFERROR(IF(MB91&gt;=5,VLOOKUP(MB91,Brutos!$K$3:$AE$10,MATCH(MA91,Brutos!$K$3:$AE$3,0),0),0),"")</f>
        <v/>
      </c>
      <c r="MD91" s="64"/>
      <c r="ME91" s="64"/>
      <c r="MF91" s="74" t="str">
        <f t="shared" si="68"/>
        <v/>
      </c>
      <c r="MG91" s="66"/>
      <c r="MH91" s="347"/>
      <c r="MI91" s="58"/>
      <c r="MJ91" s="58"/>
      <c r="MK91" s="489">
        <v>11</v>
      </c>
      <c r="ML91" s="490" t="s">
        <v>144</v>
      </c>
      <c r="MM91" s="490" t="s">
        <v>144</v>
      </c>
      <c r="MN91" s="491"/>
      <c r="MO91" s="490"/>
      <c r="MP91" s="490"/>
      <c r="MQ91" s="491" t="s">
        <v>144</v>
      </c>
      <c r="MR91" s="491"/>
      <c r="MS91" s="490"/>
      <c r="MT91" s="490"/>
      <c r="MU91" s="493"/>
      <c r="MV91" s="494"/>
      <c r="MW91" s="347"/>
    </row>
    <row r="92" spans="1:361">
      <c r="A92" s="347"/>
      <c r="B92" s="58"/>
      <c r="C92" s="58"/>
      <c r="D92" s="63">
        <v>12</v>
      </c>
      <c r="E92" s="64" t="s">
        <v>144</v>
      </c>
      <c r="F92" s="64" t="s">
        <v>144</v>
      </c>
      <c r="G92" s="65"/>
      <c r="H92" s="64"/>
      <c r="I92" s="64"/>
      <c r="J92" s="65" t="s">
        <v>144</v>
      </c>
      <c r="K92" s="65" t="str">
        <f>IFERROR(IF(J92&gt;=5,VLOOKUP(J92,Brutos!$K$3:$AE$10,MATCH(I92,Brutos!$K$3:$AE$3,0),0),0),"")</f>
        <v/>
      </c>
      <c r="L92" s="64"/>
      <c r="M92" s="64"/>
      <c r="N92" s="74" t="str">
        <f t="shared" si="46"/>
        <v/>
      </c>
      <c r="O92" s="66"/>
      <c r="P92" s="58"/>
      <c r="Q92" s="58"/>
      <c r="R92" s="58"/>
      <c r="S92" s="63">
        <v>12</v>
      </c>
      <c r="T92" s="64" t="s">
        <v>144</v>
      </c>
      <c r="U92" s="64" t="s">
        <v>144</v>
      </c>
      <c r="V92" s="65"/>
      <c r="W92" s="64"/>
      <c r="X92" s="64"/>
      <c r="Y92" s="65" t="s">
        <v>144</v>
      </c>
      <c r="Z92" s="65" t="str">
        <f>IFERROR(IF(Y92&gt;=5,VLOOKUP(Y92,Brutos!$K$3:$AE$10,MATCH(X92,Brutos!$K$3:$AE$3,0),0),0),"")</f>
        <v/>
      </c>
      <c r="AA92" s="64"/>
      <c r="AB92" s="64"/>
      <c r="AC92" s="74" t="str">
        <f t="shared" si="47"/>
        <v/>
      </c>
      <c r="AD92" s="66"/>
      <c r="AE92" s="58"/>
      <c r="AF92" s="58"/>
      <c r="AG92" s="58"/>
      <c r="AH92" s="63">
        <v>12</v>
      </c>
      <c r="AI92" s="64" t="s">
        <v>144</v>
      </c>
      <c r="AJ92" s="64" t="s">
        <v>144</v>
      </c>
      <c r="AK92" s="65"/>
      <c r="AL92" s="64"/>
      <c r="AM92" s="64"/>
      <c r="AN92" s="65" t="s">
        <v>144</v>
      </c>
      <c r="AO92" s="65" t="str">
        <f>IFERROR(IF(AN92&gt;=5,VLOOKUP(AN92,Brutos!$K$3:$AE$10,MATCH(AM92,Brutos!$K$3:$AE$3,0),0),0),"")</f>
        <v/>
      </c>
      <c r="AP92" s="64"/>
      <c r="AQ92" s="64"/>
      <c r="AR92" s="74" t="str">
        <f t="shared" si="48"/>
        <v/>
      </c>
      <c r="AS92" s="66"/>
      <c r="AT92" s="58"/>
      <c r="AU92" s="58"/>
      <c r="AV92" s="58"/>
      <c r="AW92" s="63">
        <v>12</v>
      </c>
      <c r="AX92" s="64" t="s">
        <v>144</v>
      </c>
      <c r="AY92" s="64" t="s">
        <v>144</v>
      </c>
      <c r="AZ92" s="65"/>
      <c r="BA92" s="64"/>
      <c r="BB92" s="64"/>
      <c r="BC92" s="65" t="s">
        <v>144</v>
      </c>
      <c r="BD92" s="65" t="str">
        <f>IFERROR(IF(BC92&gt;=5,VLOOKUP(BC92,Brutos!$K$3:$AE$10,MATCH(BB92,Brutos!$K$3:$AE$3,0),0),0),"")</f>
        <v/>
      </c>
      <c r="BE92" s="64"/>
      <c r="BF92" s="64"/>
      <c r="BG92" s="74" t="str">
        <f t="shared" si="49"/>
        <v/>
      </c>
      <c r="BH92" s="66"/>
      <c r="BI92" s="58"/>
      <c r="BJ92" s="58"/>
      <c r="BK92" s="58"/>
      <c r="BL92" s="63">
        <v>12</v>
      </c>
      <c r="BM92" s="64" t="s">
        <v>144</v>
      </c>
      <c r="BN92" s="64" t="s">
        <v>144</v>
      </c>
      <c r="BO92" s="65"/>
      <c r="BP92" s="64"/>
      <c r="BQ92" s="64"/>
      <c r="BR92" s="65" t="s">
        <v>144</v>
      </c>
      <c r="BS92" s="65" t="str">
        <f>IFERROR(IF(BR92&gt;=5,VLOOKUP(BR92,Brutos!$K$3:$AE$10,MATCH(BQ92,Brutos!$K$3:$AE$3,0),0),0),"")</f>
        <v/>
      </c>
      <c r="BT92" s="64"/>
      <c r="BU92" s="64"/>
      <c r="BV92" s="74" t="str">
        <f t="shared" si="50"/>
        <v/>
      </c>
      <c r="BW92" s="66"/>
      <c r="BX92" s="58"/>
      <c r="BY92" s="58"/>
      <c r="BZ92" s="58"/>
      <c r="CA92" s="63">
        <v>12</v>
      </c>
      <c r="CB92" s="64" t="s">
        <v>144</v>
      </c>
      <c r="CC92" s="64" t="s">
        <v>144</v>
      </c>
      <c r="CD92" s="65"/>
      <c r="CE92" s="64"/>
      <c r="CF92" s="64"/>
      <c r="CG92" s="65" t="s">
        <v>144</v>
      </c>
      <c r="CH92" s="65" t="str">
        <f>IFERROR(IF(CG92&gt;=5,VLOOKUP(CG92,Brutos!$K$3:$AE$10,MATCH(CF92,Brutos!$K$3:$AE$3,0),0),0),"")</f>
        <v/>
      </c>
      <c r="CI92" s="64"/>
      <c r="CJ92" s="64"/>
      <c r="CK92" s="74" t="str">
        <f t="shared" si="51"/>
        <v/>
      </c>
      <c r="CL92" s="66"/>
      <c r="CM92" s="58"/>
      <c r="CN92" s="58"/>
      <c r="CO92" s="58"/>
      <c r="CP92" s="63">
        <v>12</v>
      </c>
      <c r="CQ92" s="64" t="s">
        <v>144</v>
      </c>
      <c r="CR92" s="64" t="s">
        <v>144</v>
      </c>
      <c r="CS92" s="65"/>
      <c r="CT92" s="64"/>
      <c r="CU92" s="64"/>
      <c r="CV92" s="65" t="s">
        <v>144</v>
      </c>
      <c r="CW92" s="65" t="str">
        <f>IFERROR(IF(CV92&gt;=5,VLOOKUP(CV92,Brutos!$K$3:$AE$10,MATCH(CU92,Brutos!$K$3:$AE$3,0),0),0),"")</f>
        <v/>
      </c>
      <c r="CX92" s="64"/>
      <c r="CY92" s="64"/>
      <c r="CZ92" s="74" t="str">
        <f t="shared" si="52"/>
        <v/>
      </c>
      <c r="DA92" s="66"/>
      <c r="DB92" s="58"/>
      <c r="DC92" s="58"/>
      <c r="DD92" s="58"/>
      <c r="DE92" s="63">
        <v>12</v>
      </c>
      <c r="DF92" s="64" t="s">
        <v>144</v>
      </c>
      <c r="DG92" s="64" t="s">
        <v>144</v>
      </c>
      <c r="DH92" s="65"/>
      <c r="DI92" s="64"/>
      <c r="DJ92" s="64"/>
      <c r="DK92" s="65" t="s">
        <v>144</v>
      </c>
      <c r="DL92" s="65" t="str">
        <f>IFERROR(IF(DK92&gt;=5,VLOOKUP(DK92,Brutos!$K$3:$AE$10,MATCH(DJ92,Brutos!$K$3:$AE$3,0),0),0),"")</f>
        <v/>
      </c>
      <c r="DM92" s="64"/>
      <c r="DN92" s="64"/>
      <c r="DO92" s="74" t="str">
        <f t="shared" si="53"/>
        <v/>
      </c>
      <c r="DP92" s="66"/>
      <c r="DQ92" s="58"/>
      <c r="DR92" s="58"/>
      <c r="DS92" s="58"/>
      <c r="DT92" s="63">
        <v>12</v>
      </c>
      <c r="DU92" s="64" t="s">
        <v>144</v>
      </c>
      <c r="DV92" s="64" t="s">
        <v>144</v>
      </c>
      <c r="DW92" s="65"/>
      <c r="DX92" s="64"/>
      <c r="DY92" s="64"/>
      <c r="DZ92" s="65" t="s">
        <v>144</v>
      </c>
      <c r="EA92" s="65" t="str">
        <f>IFERROR(IF(DZ92&gt;=5,VLOOKUP(DZ92,Brutos!$K$3:$AE$10,MATCH(DY92,Brutos!$K$3:$AE$3,0),0),0),"")</f>
        <v/>
      </c>
      <c r="EB92" s="64"/>
      <c r="EC92" s="64"/>
      <c r="ED92" s="74" t="str">
        <f t="shared" si="54"/>
        <v/>
      </c>
      <c r="EE92" s="66"/>
      <c r="EF92" s="58"/>
      <c r="EG92" s="58"/>
      <c r="EH92" s="58"/>
      <c r="EI92" s="63">
        <v>12</v>
      </c>
      <c r="EJ92" s="64" t="s">
        <v>144</v>
      </c>
      <c r="EK92" s="64" t="s">
        <v>144</v>
      </c>
      <c r="EL92" s="65"/>
      <c r="EM92" s="64"/>
      <c r="EN92" s="64"/>
      <c r="EO92" s="65" t="s">
        <v>144</v>
      </c>
      <c r="EP92" s="65" t="str">
        <f>IFERROR(IF(EO92&gt;=5,VLOOKUP(EO92,Brutos!$K$3:$AE$10,MATCH(EN92,Brutos!$K$3:$AE$3,0),0),0),"")</f>
        <v/>
      </c>
      <c r="EQ92" s="64"/>
      <c r="ER92" s="64"/>
      <c r="ES92" s="74" t="str">
        <f t="shared" si="55"/>
        <v/>
      </c>
      <c r="ET92" s="66"/>
      <c r="EU92" s="58"/>
      <c r="EV92" s="58"/>
      <c r="EW92" s="58"/>
      <c r="EX92" s="63">
        <v>12</v>
      </c>
      <c r="EY92" s="64" t="s">
        <v>144</v>
      </c>
      <c r="EZ92" s="64" t="s">
        <v>144</v>
      </c>
      <c r="FA92" s="65"/>
      <c r="FB92" s="64"/>
      <c r="FC92" s="64"/>
      <c r="FD92" s="65" t="s">
        <v>144</v>
      </c>
      <c r="FE92" s="65" t="str">
        <f>IFERROR(IF(FD92&gt;=5,VLOOKUP(FD92,Brutos!$K$3:$AE$10,MATCH(FC92,Brutos!$K$3:$AE$3,0),0),0),"")</f>
        <v/>
      </c>
      <c r="FF92" s="64"/>
      <c r="FG92" s="64"/>
      <c r="FH92" s="74" t="str">
        <f t="shared" si="56"/>
        <v/>
      </c>
      <c r="FI92" s="66"/>
      <c r="FJ92" s="58"/>
      <c r="FK92" s="58"/>
      <c r="FL92" s="58"/>
      <c r="FM92" s="63">
        <v>12</v>
      </c>
      <c r="FN92" s="64" t="s">
        <v>144</v>
      </c>
      <c r="FO92" s="64" t="s">
        <v>144</v>
      </c>
      <c r="FP92" s="65"/>
      <c r="FQ92" s="64"/>
      <c r="FR92" s="64"/>
      <c r="FS92" s="65" t="s">
        <v>144</v>
      </c>
      <c r="FT92" s="65" t="str">
        <f>IFERROR(IF(FS92&gt;=5,VLOOKUP(FS92,Brutos!$K$3:$AE$10,MATCH(FR92,Brutos!$K$3:$AE$3,0),0),0),"")</f>
        <v/>
      </c>
      <c r="FU92" s="64"/>
      <c r="FV92" s="64"/>
      <c r="FW92" s="74" t="str">
        <f t="shared" si="57"/>
        <v/>
      </c>
      <c r="FX92" s="66"/>
      <c r="FY92" s="58"/>
      <c r="FZ92" s="58"/>
      <c r="GA92" s="58"/>
      <c r="GB92" s="63">
        <v>12</v>
      </c>
      <c r="GC92" s="64" t="s">
        <v>144</v>
      </c>
      <c r="GD92" s="64" t="s">
        <v>144</v>
      </c>
      <c r="GE92" s="65"/>
      <c r="GF92" s="64"/>
      <c r="GG92" s="64"/>
      <c r="GH92" s="65" t="s">
        <v>144</v>
      </c>
      <c r="GI92" s="65" t="str">
        <f>IFERROR(IF(GH92&gt;=5,VLOOKUP(GH92,Brutos!$K$3:$AE$10,MATCH(GG92,Brutos!$K$3:$AE$3,0),0),0),"")</f>
        <v/>
      </c>
      <c r="GJ92" s="64"/>
      <c r="GK92" s="64"/>
      <c r="GL92" s="74" t="str">
        <f t="shared" si="58"/>
        <v/>
      </c>
      <c r="GM92" s="66"/>
      <c r="GN92" s="58"/>
      <c r="GO92" s="58"/>
      <c r="GP92" s="58"/>
      <c r="GQ92" s="63">
        <v>12</v>
      </c>
      <c r="GR92" s="64" t="s">
        <v>144</v>
      </c>
      <c r="GS92" s="64" t="s">
        <v>144</v>
      </c>
      <c r="GT92" s="65"/>
      <c r="GU92" s="64"/>
      <c r="GV92" s="64"/>
      <c r="GW92" s="65" t="s">
        <v>144</v>
      </c>
      <c r="GX92" s="65" t="str">
        <f>IFERROR(IF(GW92&gt;=5,VLOOKUP(GW92,Brutos!$K$3:$AE$10,MATCH(GV92,Brutos!$K$3:$AE$3,0),0),0),"")</f>
        <v/>
      </c>
      <c r="GY92" s="64"/>
      <c r="GZ92" s="64"/>
      <c r="HA92" s="74" t="str">
        <f t="shared" si="59"/>
        <v/>
      </c>
      <c r="HB92" s="66"/>
      <c r="HC92" s="58"/>
      <c r="HD92" s="58"/>
      <c r="HE92" s="58"/>
      <c r="HF92" s="63">
        <v>12</v>
      </c>
      <c r="HG92" s="64" t="s">
        <v>144</v>
      </c>
      <c r="HH92" s="64" t="s">
        <v>144</v>
      </c>
      <c r="HI92" s="65"/>
      <c r="HJ92" s="64"/>
      <c r="HK92" s="64"/>
      <c r="HL92" s="65" t="s">
        <v>144</v>
      </c>
      <c r="HM92" s="65" t="str">
        <f>IFERROR(IF(HL92&gt;=5,VLOOKUP(HL92,Brutos!$K$3:$AE$10,MATCH(HK92,Brutos!$K$3:$AE$3,0),0),0),"")</f>
        <v/>
      </c>
      <c r="HN92" s="64"/>
      <c r="HO92" s="64"/>
      <c r="HP92" s="74" t="str">
        <f t="shared" si="60"/>
        <v/>
      </c>
      <c r="HQ92" s="66"/>
      <c r="HR92" s="58"/>
      <c r="HS92" s="58"/>
      <c r="HT92" s="58"/>
      <c r="HU92" s="63">
        <v>12</v>
      </c>
      <c r="HV92" s="64" t="s">
        <v>144</v>
      </c>
      <c r="HW92" s="64" t="s">
        <v>144</v>
      </c>
      <c r="HX92" s="65"/>
      <c r="HY92" s="64"/>
      <c r="HZ92" s="64"/>
      <c r="IA92" s="65" t="s">
        <v>144</v>
      </c>
      <c r="IB92" s="65" t="str">
        <f>IFERROR(IF(IA92&gt;=5,VLOOKUP(IA92,Brutos!$K$3:$AE$10,MATCH(HZ92,Brutos!$K$3:$AE$3,0),0),0),"")</f>
        <v/>
      </c>
      <c r="IC92" s="64"/>
      <c r="ID92" s="64"/>
      <c r="IE92" s="74" t="str">
        <f t="shared" si="61"/>
        <v/>
      </c>
      <c r="IF92" s="66"/>
      <c r="IG92" s="58"/>
      <c r="IH92" s="58"/>
      <c r="II92" s="58"/>
      <c r="IJ92" s="63">
        <v>12</v>
      </c>
      <c r="IK92" s="64" t="s">
        <v>144</v>
      </c>
      <c r="IL92" s="64" t="s">
        <v>144</v>
      </c>
      <c r="IM92" s="65"/>
      <c r="IN92" s="64"/>
      <c r="IO92" s="64"/>
      <c r="IP92" s="65" t="s">
        <v>144</v>
      </c>
      <c r="IQ92" s="65" t="str">
        <f>IFERROR(IF(IP92&gt;=5,VLOOKUP(IP92,Brutos!$K$3:$AE$10,MATCH(IO92,Brutos!$K$3:$AE$3,0),0),0),"")</f>
        <v/>
      </c>
      <c r="IR92" s="64"/>
      <c r="IS92" s="64"/>
      <c r="IT92" s="74" t="str">
        <f t="shared" si="62"/>
        <v/>
      </c>
      <c r="IU92" s="66"/>
      <c r="IV92" s="58"/>
      <c r="IW92" s="58"/>
      <c r="IX92" s="58"/>
      <c r="IY92" s="63">
        <v>12</v>
      </c>
      <c r="IZ92" s="64" t="s">
        <v>144</v>
      </c>
      <c r="JA92" s="64" t="s">
        <v>144</v>
      </c>
      <c r="JB92" s="65"/>
      <c r="JC92" s="64"/>
      <c r="JD92" s="64"/>
      <c r="JE92" s="65" t="s">
        <v>144</v>
      </c>
      <c r="JF92" s="65" t="str">
        <f>IFERROR(IF(JE92&gt;=5,VLOOKUP(JE92,Brutos!$K$3:$AE$10,MATCH(JD92,Brutos!$K$3:$AE$3,0),0),0),"")</f>
        <v/>
      </c>
      <c r="JG92" s="64"/>
      <c r="JH92" s="64"/>
      <c r="JI92" s="74" t="str">
        <f t="shared" si="63"/>
        <v/>
      </c>
      <c r="JJ92" s="66"/>
      <c r="JK92" s="58"/>
      <c r="JL92" s="58"/>
      <c r="JM92" s="58"/>
      <c r="JN92" s="63">
        <v>12</v>
      </c>
      <c r="JO92" s="64" t="s">
        <v>144</v>
      </c>
      <c r="JP92" s="64" t="s">
        <v>144</v>
      </c>
      <c r="JQ92" s="65"/>
      <c r="JR92" s="64"/>
      <c r="JS92" s="64"/>
      <c r="JT92" s="65" t="s">
        <v>144</v>
      </c>
      <c r="JU92" s="65" t="str">
        <f>IFERROR(IF(JT92&gt;=5,VLOOKUP(JT92,Brutos!$K$3:$AE$10,MATCH(JS92,Brutos!$K$3:$AE$3,0),0),0),"")</f>
        <v/>
      </c>
      <c r="JV92" s="64"/>
      <c r="JW92" s="64"/>
      <c r="JX92" s="74" t="str">
        <f t="shared" si="64"/>
        <v/>
      </c>
      <c r="JY92" s="66"/>
      <c r="JZ92" s="58"/>
      <c r="KA92" s="58"/>
      <c r="KB92" s="58"/>
      <c r="KC92" s="63">
        <v>12</v>
      </c>
      <c r="KD92" s="64" t="s">
        <v>144</v>
      </c>
      <c r="KE92" s="64" t="s">
        <v>144</v>
      </c>
      <c r="KF92" s="65"/>
      <c r="KG92" s="64"/>
      <c r="KH92" s="64"/>
      <c r="KI92" s="65" t="s">
        <v>144</v>
      </c>
      <c r="KJ92" s="65" t="str">
        <f>IFERROR(IF(KI92&gt;=5,VLOOKUP(KI92,Brutos!$K$3:$AE$10,MATCH(KH92,Brutos!$K$3:$AE$3,0),0),0),"")</f>
        <v/>
      </c>
      <c r="KK92" s="64"/>
      <c r="KL92" s="64"/>
      <c r="KM92" s="74" t="str">
        <f t="shared" si="65"/>
        <v/>
      </c>
      <c r="KN92" s="66"/>
      <c r="KO92" s="58"/>
      <c r="KP92" s="58"/>
      <c r="KQ92" s="58"/>
      <c r="KR92" s="63">
        <v>12</v>
      </c>
      <c r="KS92" s="64" t="s">
        <v>144</v>
      </c>
      <c r="KT92" s="64" t="s">
        <v>144</v>
      </c>
      <c r="KU92" s="65"/>
      <c r="KV92" s="64"/>
      <c r="KW92" s="64"/>
      <c r="KX92" s="65" t="s">
        <v>144</v>
      </c>
      <c r="KY92" s="65" t="str">
        <f>IFERROR(IF(KX92&gt;=5,VLOOKUP(KX92,Brutos!$K$3:$AE$10,MATCH(KW92,Brutos!$K$3:$AE$3,0),0),0),"")</f>
        <v/>
      </c>
      <c r="KZ92" s="64"/>
      <c r="LA92" s="64"/>
      <c r="LB92" s="74" t="str">
        <f t="shared" si="66"/>
        <v/>
      </c>
      <c r="LC92" s="66"/>
      <c r="LD92" s="347"/>
      <c r="LE92" s="58"/>
      <c r="LF92" s="58"/>
      <c r="LG92" s="63">
        <v>12</v>
      </c>
      <c r="LH92" s="64" t="s">
        <v>144</v>
      </c>
      <c r="LI92" s="64" t="s">
        <v>144</v>
      </c>
      <c r="LJ92" s="65"/>
      <c r="LK92" s="64"/>
      <c r="LL92" s="64"/>
      <c r="LM92" s="65" t="s">
        <v>144</v>
      </c>
      <c r="LN92" s="65" t="str">
        <f>IFERROR(IF(LM92&gt;=5,VLOOKUP(LM92,Brutos!$K$3:$AE$10,MATCH(LL92,Brutos!$K$3:$AE$3,0),0),0),"")</f>
        <v/>
      </c>
      <c r="LO92" s="64"/>
      <c r="LP92" s="64"/>
      <c r="LQ92" s="74" t="str">
        <f t="shared" si="67"/>
        <v/>
      </c>
      <c r="LR92" s="66"/>
      <c r="LS92" s="347"/>
      <c r="LT92" s="58"/>
      <c r="LU92" s="58"/>
      <c r="LV92" s="63">
        <v>12</v>
      </c>
      <c r="LW92" s="64" t="s">
        <v>144</v>
      </c>
      <c r="LX92" s="64" t="s">
        <v>144</v>
      </c>
      <c r="LY92" s="65"/>
      <c r="LZ92" s="64"/>
      <c r="MA92" s="64"/>
      <c r="MB92" s="65" t="s">
        <v>144</v>
      </c>
      <c r="MC92" s="65" t="str">
        <f>IFERROR(IF(MB92&gt;=5,VLOOKUP(MB92,Brutos!$K$3:$AE$10,MATCH(MA92,Brutos!$K$3:$AE$3,0),0),0),"")</f>
        <v/>
      </c>
      <c r="MD92" s="64"/>
      <c r="ME92" s="64"/>
      <c r="MF92" s="74" t="str">
        <f t="shared" si="68"/>
        <v/>
      </c>
      <c r="MG92" s="66"/>
      <c r="MH92" s="347"/>
      <c r="MI92" s="58"/>
      <c r="MJ92" s="58"/>
      <c r="MK92" s="489">
        <v>12</v>
      </c>
      <c r="ML92" s="490" t="s">
        <v>144</v>
      </c>
      <c r="MM92" s="490" t="s">
        <v>144</v>
      </c>
      <c r="MN92" s="491"/>
      <c r="MO92" s="490"/>
      <c r="MP92" s="490"/>
      <c r="MQ92" s="491" t="s">
        <v>144</v>
      </c>
      <c r="MR92" s="491"/>
      <c r="MS92" s="490"/>
      <c r="MT92" s="490"/>
      <c r="MU92" s="493"/>
      <c r="MV92" s="494"/>
      <c r="MW92" s="347"/>
    </row>
    <row r="93" spans="1:361">
      <c r="A93" s="347"/>
      <c r="B93" s="58"/>
      <c r="C93" s="58"/>
      <c r="D93" s="63">
        <v>13</v>
      </c>
      <c r="E93" s="64" t="s">
        <v>144</v>
      </c>
      <c r="F93" s="64" t="s">
        <v>144</v>
      </c>
      <c r="G93" s="65"/>
      <c r="H93" s="64"/>
      <c r="I93" s="64"/>
      <c r="J93" s="65" t="s">
        <v>144</v>
      </c>
      <c r="K93" s="65" t="str">
        <f>IFERROR(IF(J93&gt;=5,VLOOKUP(J93,Brutos!$K$3:$AE$10,MATCH(I93,Brutos!$K$3:$AE$3,0),0),0),"")</f>
        <v/>
      </c>
      <c r="L93" s="64"/>
      <c r="M93" s="64"/>
      <c r="N93" s="74" t="str">
        <f t="shared" si="46"/>
        <v/>
      </c>
      <c r="O93" s="66"/>
      <c r="P93" s="58"/>
      <c r="Q93" s="58"/>
      <c r="R93" s="58"/>
      <c r="S93" s="63">
        <v>13</v>
      </c>
      <c r="T93" s="64" t="s">
        <v>144</v>
      </c>
      <c r="U93" s="64" t="s">
        <v>144</v>
      </c>
      <c r="V93" s="65"/>
      <c r="W93" s="64"/>
      <c r="X93" s="64"/>
      <c r="Y93" s="65" t="s">
        <v>144</v>
      </c>
      <c r="Z93" s="65" t="str">
        <f>IFERROR(IF(Y93&gt;=5,VLOOKUP(Y93,Brutos!$K$3:$AE$10,MATCH(X93,Brutos!$K$3:$AE$3,0),0),0),"")</f>
        <v/>
      </c>
      <c r="AA93" s="64"/>
      <c r="AB93" s="64"/>
      <c r="AC93" s="74" t="str">
        <f t="shared" si="47"/>
        <v/>
      </c>
      <c r="AD93" s="66"/>
      <c r="AE93" s="58"/>
      <c r="AF93" s="58"/>
      <c r="AG93" s="58"/>
      <c r="AH93" s="63">
        <v>13</v>
      </c>
      <c r="AI93" s="64" t="s">
        <v>144</v>
      </c>
      <c r="AJ93" s="64" t="s">
        <v>144</v>
      </c>
      <c r="AK93" s="65"/>
      <c r="AL93" s="64"/>
      <c r="AM93" s="64"/>
      <c r="AN93" s="65" t="s">
        <v>144</v>
      </c>
      <c r="AO93" s="65" t="str">
        <f>IFERROR(IF(AN93&gt;=5,VLOOKUP(AN93,Brutos!$K$3:$AE$10,MATCH(AM93,Brutos!$K$3:$AE$3,0),0),0),"")</f>
        <v/>
      </c>
      <c r="AP93" s="64"/>
      <c r="AQ93" s="64"/>
      <c r="AR93" s="74" t="str">
        <f t="shared" si="48"/>
        <v/>
      </c>
      <c r="AS93" s="66"/>
      <c r="AT93" s="58"/>
      <c r="AU93" s="58"/>
      <c r="AV93" s="58"/>
      <c r="AW93" s="63">
        <v>13</v>
      </c>
      <c r="AX93" s="64" t="s">
        <v>144</v>
      </c>
      <c r="AY93" s="64" t="s">
        <v>144</v>
      </c>
      <c r="AZ93" s="65"/>
      <c r="BA93" s="64"/>
      <c r="BB93" s="64"/>
      <c r="BC93" s="65" t="s">
        <v>144</v>
      </c>
      <c r="BD93" s="65" t="str">
        <f>IFERROR(IF(BC93&gt;=5,VLOOKUP(BC93,Brutos!$K$3:$AE$10,MATCH(BB93,Brutos!$K$3:$AE$3,0),0),0),"")</f>
        <v/>
      </c>
      <c r="BE93" s="64"/>
      <c r="BF93" s="64"/>
      <c r="BG93" s="74" t="str">
        <f t="shared" si="49"/>
        <v/>
      </c>
      <c r="BH93" s="66"/>
      <c r="BI93" s="58"/>
      <c r="BJ93" s="58"/>
      <c r="BK93" s="58"/>
      <c r="BL93" s="63">
        <v>13</v>
      </c>
      <c r="BM93" s="64" t="s">
        <v>144</v>
      </c>
      <c r="BN93" s="64" t="s">
        <v>144</v>
      </c>
      <c r="BO93" s="65"/>
      <c r="BP93" s="64"/>
      <c r="BQ93" s="64"/>
      <c r="BR93" s="65" t="s">
        <v>144</v>
      </c>
      <c r="BS93" s="65" t="str">
        <f>IFERROR(IF(BR93&gt;=5,VLOOKUP(BR93,Brutos!$K$3:$AE$10,MATCH(BQ93,Brutos!$K$3:$AE$3,0),0),0),"")</f>
        <v/>
      </c>
      <c r="BT93" s="64"/>
      <c r="BU93" s="64"/>
      <c r="BV93" s="74" t="str">
        <f t="shared" si="50"/>
        <v/>
      </c>
      <c r="BW93" s="66"/>
      <c r="BX93" s="58"/>
      <c r="BY93" s="58"/>
      <c r="BZ93" s="58"/>
      <c r="CA93" s="63">
        <v>13</v>
      </c>
      <c r="CB93" s="64" t="s">
        <v>144</v>
      </c>
      <c r="CC93" s="64" t="s">
        <v>144</v>
      </c>
      <c r="CD93" s="65"/>
      <c r="CE93" s="64"/>
      <c r="CF93" s="64"/>
      <c r="CG93" s="65" t="s">
        <v>144</v>
      </c>
      <c r="CH93" s="65" t="str">
        <f>IFERROR(IF(CG93&gt;=5,VLOOKUP(CG93,Brutos!$K$3:$AE$10,MATCH(CF93,Brutos!$K$3:$AE$3,0),0),0),"")</f>
        <v/>
      </c>
      <c r="CI93" s="64"/>
      <c r="CJ93" s="64"/>
      <c r="CK93" s="74" t="str">
        <f t="shared" si="51"/>
        <v/>
      </c>
      <c r="CL93" s="66"/>
      <c r="CM93" s="58"/>
      <c r="CN93" s="58"/>
      <c r="CO93" s="58"/>
      <c r="CP93" s="63">
        <v>13</v>
      </c>
      <c r="CQ93" s="64" t="s">
        <v>144</v>
      </c>
      <c r="CR93" s="64" t="s">
        <v>144</v>
      </c>
      <c r="CS93" s="65"/>
      <c r="CT93" s="64"/>
      <c r="CU93" s="64"/>
      <c r="CV93" s="65" t="s">
        <v>144</v>
      </c>
      <c r="CW93" s="65" t="str">
        <f>IFERROR(IF(CV93&gt;=5,VLOOKUP(CV93,Brutos!$K$3:$AE$10,MATCH(CU93,Brutos!$K$3:$AE$3,0),0),0),"")</f>
        <v/>
      </c>
      <c r="CX93" s="64"/>
      <c r="CY93" s="64"/>
      <c r="CZ93" s="74" t="str">
        <f t="shared" si="52"/>
        <v/>
      </c>
      <c r="DA93" s="66"/>
      <c r="DB93" s="58"/>
      <c r="DC93" s="58"/>
      <c r="DD93" s="58"/>
      <c r="DE93" s="63">
        <v>13</v>
      </c>
      <c r="DF93" s="64" t="s">
        <v>144</v>
      </c>
      <c r="DG93" s="64" t="s">
        <v>144</v>
      </c>
      <c r="DH93" s="65"/>
      <c r="DI93" s="64"/>
      <c r="DJ93" s="64"/>
      <c r="DK93" s="65" t="s">
        <v>144</v>
      </c>
      <c r="DL93" s="65" t="str">
        <f>IFERROR(IF(DK93&gt;=5,VLOOKUP(DK93,Brutos!$K$3:$AE$10,MATCH(DJ93,Brutos!$K$3:$AE$3,0),0),0),"")</f>
        <v/>
      </c>
      <c r="DM93" s="64"/>
      <c r="DN93" s="64"/>
      <c r="DO93" s="74" t="str">
        <f t="shared" si="53"/>
        <v/>
      </c>
      <c r="DP93" s="66"/>
      <c r="DQ93" s="58"/>
      <c r="DR93" s="58"/>
      <c r="DS93" s="58"/>
      <c r="DT93" s="63">
        <v>13</v>
      </c>
      <c r="DU93" s="64" t="s">
        <v>144</v>
      </c>
      <c r="DV93" s="64" t="s">
        <v>144</v>
      </c>
      <c r="DW93" s="65"/>
      <c r="DX93" s="64"/>
      <c r="DY93" s="64"/>
      <c r="DZ93" s="65" t="s">
        <v>144</v>
      </c>
      <c r="EA93" s="65" t="str">
        <f>IFERROR(IF(DZ93&gt;=5,VLOOKUP(DZ93,Brutos!$K$3:$AE$10,MATCH(DY93,Brutos!$K$3:$AE$3,0),0),0),"")</f>
        <v/>
      </c>
      <c r="EB93" s="64"/>
      <c r="EC93" s="64"/>
      <c r="ED93" s="74" t="str">
        <f t="shared" si="54"/>
        <v/>
      </c>
      <c r="EE93" s="66"/>
      <c r="EF93" s="58"/>
      <c r="EG93" s="58"/>
      <c r="EH93" s="58"/>
      <c r="EI93" s="63">
        <v>13</v>
      </c>
      <c r="EJ93" s="64" t="s">
        <v>144</v>
      </c>
      <c r="EK93" s="64" t="s">
        <v>144</v>
      </c>
      <c r="EL93" s="65"/>
      <c r="EM93" s="64"/>
      <c r="EN93" s="64"/>
      <c r="EO93" s="65" t="s">
        <v>144</v>
      </c>
      <c r="EP93" s="65" t="str">
        <f>IFERROR(IF(EO93&gt;=5,VLOOKUP(EO93,Brutos!$K$3:$AE$10,MATCH(EN93,Brutos!$K$3:$AE$3,0),0),0),"")</f>
        <v/>
      </c>
      <c r="EQ93" s="64"/>
      <c r="ER93" s="64"/>
      <c r="ES93" s="74" t="str">
        <f t="shared" si="55"/>
        <v/>
      </c>
      <c r="ET93" s="66"/>
      <c r="EU93" s="58"/>
      <c r="EV93" s="58"/>
      <c r="EW93" s="58"/>
      <c r="EX93" s="63">
        <v>13</v>
      </c>
      <c r="EY93" s="64" t="s">
        <v>144</v>
      </c>
      <c r="EZ93" s="64" t="s">
        <v>144</v>
      </c>
      <c r="FA93" s="65"/>
      <c r="FB93" s="64"/>
      <c r="FC93" s="64"/>
      <c r="FD93" s="65" t="s">
        <v>144</v>
      </c>
      <c r="FE93" s="65" t="str">
        <f>IFERROR(IF(FD93&gt;=5,VLOOKUP(FD93,Brutos!$K$3:$AE$10,MATCH(FC93,Brutos!$K$3:$AE$3,0),0),0),"")</f>
        <v/>
      </c>
      <c r="FF93" s="64"/>
      <c r="FG93" s="64"/>
      <c r="FH93" s="74" t="str">
        <f t="shared" si="56"/>
        <v/>
      </c>
      <c r="FI93" s="66"/>
      <c r="FJ93" s="58"/>
      <c r="FK93" s="58"/>
      <c r="FL93" s="58"/>
      <c r="FM93" s="63">
        <v>13</v>
      </c>
      <c r="FN93" s="64" t="s">
        <v>144</v>
      </c>
      <c r="FO93" s="64" t="s">
        <v>144</v>
      </c>
      <c r="FP93" s="65"/>
      <c r="FQ93" s="64"/>
      <c r="FR93" s="64"/>
      <c r="FS93" s="65" t="s">
        <v>144</v>
      </c>
      <c r="FT93" s="65" t="str">
        <f>IFERROR(IF(FS93&gt;=5,VLOOKUP(FS93,Brutos!$K$3:$AE$10,MATCH(FR93,Brutos!$K$3:$AE$3,0),0),0),"")</f>
        <v/>
      </c>
      <c r="FU93" s="64"/>
      <c r="FV93" s="64"/>
      <c r="FW93" s="74" t="str">
        <f t="shared" si="57"/>
        <v/>
      </c>
      <c r="FX93" s="66"/>
      <c r="FY93" s="58"/>
      <c r="FZ93" s="58"/>
      <c r="GA93" s="58"/>
      <c r="GB93" s="63">
        <v>13</v>
      </c>
      <c r="GC93" s="64" t="s">
        <v>144</v>
      </c>
      <c r="GD93" s="64" t="s">
        <v>144</v>
      </c>
      <c r="GE93" s="65"/>
      <c r="GF93" s="64"/>
      <c r="GG93" s="64"/>
      <c r="GH93" s="65" t="s">
        <v>144</v>
      </c>
      <c r="GI93" s="65" t="str">
        <f>IFERROR(IF(GH93&gt;=5,VLOOKUP(GH93,Brutos!$K$3:$AE$10,MATCH(GG93,Brutos!$K$3:$AE$3,0),0),0),"")</f>
        <v/>
      </c>
      <c r="GJ93" s="64"/>
      <c r="GK93" s="64"/>
      <c r="GL93" s="74" t="str">
        <f t="shared" si="58"/>
        <v/>
      </c>
      <c r="GM93" s="66"/>
      <c r="GN93" s="58"/>
      <c r="GO93" s="58"/>
      <c r="GP93" s="58"/>
      <c r="GQ93" s="63">
        <v>13</v>
      </c>
      <c r="GR93" s="64" t="s">
        <v>144</v>
      </c>
      <c r="GS93" s="64" t="s">
        <v>144</v>
      </c>
      <c r="GT93" s="65"/>
      <c r="GU93" s="64"/>
      <c r="GV93" s="64"/>
      <c r="GW93" s="65" t="s">
        <v>144</v>
      </c>
      <c r="GX93" s="65" t="str">
        <f>IFERROR(IF(GW93&gt;=5,VLOOKUP(GW93,Brutos!$K$3:$AE$10,MATCH(GV93,Brutos!$K$3:$AE$3,0),0),0),"")</f>
        <v/>
      </c>
      <c r="GY93" s="64"/>
      <c r="GZ93" s="64"/>
      <c r="HA93" s="74" t="str">
        <f t="shared" si="59"/>
        <v/>
      </c>
      <c r="HB93" s="66"/>
      <c r="HC93" s="58"/>
      <c r="HD93" s="58"/>
      <c r="HE93" s="58"/>
      <c r="HF93" s="63">
        <v>13</v>
      </c>
      <c r="HG93" s="64" t="s">
        <v>144</v>
      </c>
      <c r="HH93" s="64" t="s">
        <v>144</v>
      </c>
      <c r="HI93" s="65"/>
      <c r="HJ93" s="64"/>
      <c r="HK93" s="64"/>
      <c r="HL93" s="65" t="s">
        <v>144</v>
      </c>
      <c r="HM93" s="65" t="str">
        <f>IFERROR(IF(HL93&gt;=5,VLOOKUP(HL93,Brutos!$K$3:$AE$10,MATCH(HK93,Brutos!$K$3:$AE$3,0),0),0),"")</f>
        <v/>
      </c>
      <c r="HN93" s="64"/>
      <c r="HO93" s="64"/>
      <c r="HP93" s="74" t="str">
        <f t="shared" si="60"/>
        <v/>
      </c>
      <c r="HQ93" s="66"/>
      <c r="HR93" s="58"/>
      <c r="HS93" s="58"/>
      <c r="HT93" s="58"/>
      <c r="HU93" s="63">
        <v>13</v>
      </c>
      <c r="HV93" s="64" t="s">
        <v>144</v>
      </c>
      <c r="HW93" s="64" t="s">
        <v>144</v>
      </c>
      <c r="HX93" s="65"/>
      <c r="HY93" s="64"/>
      <c r="HZ93" s="64"/>
      <c r="IA93" s="65" t="s">
        <v>144</v>
      </c>
      <c r="IB93" s="65" t="str">
        <f>IFERROR(IF(IA93&gt;=5,VLOOKUP(IA93,Brutos!$K$3:$AE$10,MATCH(HZ93,Brutos!$K$3:$AE$3,0),0),0),"")</f>
        <v/>
      </c>
      <c r="IC93" s="64"/>
      <c r="ID93" s="64"/>
      <c r="IE93" s="74" t="str">
        <f t="shared" si="61"/>
        <v/>
      </c>
      <c r="IF93" s="66"/>
      <c r="IG93" s="58"/>
      <c r="IH93" s="58"/>
      <c r="II93" s="58"/>
      <c r="IJ93" s="63">
        <v>13</v>
      </c>
      <c r="IK93" s="64" t="s">
        <v>144</v>
      </c>
      <c r="IL93" s="64" t="s">
        <v>144</v>
      </c>
      <c r="IM93" s="65"/>
      <c r="IN93" s="64"/>
      <c r="IO93" s="64"/>
      <c r="IP93" s="65" t="s">
        <v>144</v>
      </c>
      <c r="IQ93" s="65" t="str">
        <f>IFERROR(IF(IP93&gt;=5,VLOOKUP(IP93,Brutos!$K$3:$AE$10,MATCH(IO93,Brutos!$K$3:$AE$3,0),0),0),"")</f>
        <v/>
      </c>
      <c r="IR93" s="64"/>
      <c r="IS93" s="64"/>
      <c r="IT93" s="74" t="str">
        <f t="shared" si="62"/>
        <v/>
      </c>
      <c r="IU93" s="66"/>
      <c r="IV93" s="58"/>
      <c r="IW93" s="58"/>
      <c r="IX93" s="58"/>
      <c r="IY93" s="63">
        <v>13</v>
      </c>
      <c r="IZ93" s="64" t="s">
        <v>144</v>
      </c>
      <c r="JA93" s="64" t="s">
        <v>144</v>
      </c>
      <c r="JB93" s="65"/>
      <c r="JC93" s="64"/>
      <c r="JD93" s="64"/>
      <c r="JE93" s="65" t="s">
        <v>144</v>
      </c>
      <c r="JF93" s="65" t="str">
        <f>IFERROR(IF(JE93&gt;=5,VLOOKUP(JE93,Brutos!$K$3:$AE$10,MATCH(JD93,Brutos!$K$3:$AE$3,0),0),0),"")</f>
        <v/>
      </c>
      <c r="JG93" s="64"/>
      <c r="JH93" s="64"/>
      <c r="JI93" s="74" t="str">
        <f t="shared" si="63"/>
        <v/>
      </c>
      <c r="JJ93" s="66"/>
      <c r="JK93" s="58"/>
      <c r="JL93" s="58"/>
      <c r="JM93" s="58"/>
      <c r="JN93" s="63">
        <v>13</v>
      </c>
      <c r="JO93" s="64" t="s">
        <v>144</v>
      </c>
      <c r="JP93" s="64" t="s">
        <v>144</v>
      </c>
      <c r="JQ93" s="65"/>
      <c r="JR93" s="64"/>
      <c r="JS93" s="64"/>
      <c r="JT93" s="65" t="s">
        <v>144</v>
      </c>
      <c r="JU93" s="65" t="str">
        <f>IFERROR(IF(JT93&gt;=5,VLOOKUP(JT93,Brutos!$K$3:$AE$10,MATCH(JS93,Brutos!$K$3:$AE$3,0),0),0),"")</f>
        <v/>
      </c>
      <c r="JV93" s="64"/>
      <c r="JW93" s="64"/>
      <c r="JX93" s="74" t="str">
        <f t="shared" si="64"/>
        <v/>
      </c>
      <c r="JY93" s="66"/>
      <c r="JZ93" s="58"/>
      <c r="KA93" s="58"/>
      <c r="KB93" s="58"/>
      <c r="KC93" s="63">
        <v>13</v>
      </c>
      <c r="KD93" s="64" t="s">
        <v>144</v>
      </c>
      <c r="KE93" s="64" t="s">
        <v>144</v>
      </c>
      <c r="KF93" s="65"/>
      <c r="KG93" s="64"/>
      <c r="KH93" s="64"/>
      <c r="KI93" s="65" t="s">
        <v>144</v>
      </c>
      <c r="KJ93" s="65" t="str">
        <f>IFERROR(IF(KI93&gt;=5,VLOOKUP(KI93,Brutos!$K$3:$AE$10,MATCH(KH93,Brutos!$K$3:$AE$3,0),0),0),"")</f>
        <v/>
      </c>
      <c r="KK93" s="64"/>
      <c r="KL93" s="64"/>
      <c r="KM93" s="74" t="str">
        <f t="shared" si="65"/>
        <v/>
      </c>
      <c r="KN93" s="66"/>
      <c r="KO93" s="58"/>
      <c r="KP93" s="58"/>
      <c r="KQ93" s="58"/>
      <c r="KR93" s="63">
        <v>13</v>
      </c>
      <c r="KS93" s="64" t="s">
        <v>144</v>
      </c>
      <c r="KT93" s="64" t="s">
        <v>144</v>
      </c>
      <c r="KU93" s="65"/>
      <c r="KV93" s="64"/>
      <c r="KW93" s="64"/>
      <c r="KX93" s="65" t="s">
        <v>144</v>
      </c>
      <c r="KY93" s="65" t="str">
        <f>IFERROR(IF(KX93&gt;=5,VLOOKUP(KX93,Brutos!$K$3:$AE$10,MATCH(KW93,Brutos!$K$3:$AE$3,0),0),0),"")</f>
        <v/>
      </c>
      <c r="KZ93" s="64"/>
      <c r="LA93" s="64"/>
      <c r="LB93" s="74" t="str">
        <f t="shared" si="66"/>
        <v/>
      </c>
      <c r="LC93" s="66"/>
      <c r="LD93" s="347"/>
      <c r="LE93" s="58"/>
      <c r="LF93" s="58"/>
      <c r="LG93" s="63">
        <v>13</v>
      </c>
      <c r="LH93" s="64" t="s">
        <v>144</v>
      </c>
      <c r="LI93" s="64" t="s">
        <v>144</v>
      </c>
      <c r="LJ93" s="65"/>
      <c r="LK93" s="64"/>
      <c r="LL93" s="64"/>
      <c r="LM93" s="65" t="s">
        <v>144</v>
      </c>
      <c r="LN93" s="65" t="str">
        <f>IFERROR(IF(LM93&gt;=5,VLOOKUP(LM93,Brutos!$K$3:$AE$10,MATCH(LL93,Brutos!$K$3:$AE$3,0),0),0),"")</f>
        <v/>
      </c>
      <c r="LO93" s="64"/>
      <c r="LP93" s="64"/>
      <c r="LQ93" s="74" t="str">
        <f t="shared" si="67"/>
        <v/>
      </c>
      <c r="LR93" s="66"/>
      <c r="LS93" s="347"/>
      <c r="LT93" s="58"/>
      <c r="LU93" s="58"/>
      <c r="LV93" s="63">
        <v>13</v>
      </c>
      <c r="LW93" s="64" t="s">
        <v>144</v>
      </c>
      <c r="LX93" s="64" t="s">
        <v>144</v>
      </c>
      <c r="LY93" s="65"/>
      <c r="LZ93" s="64"/>
      <c r="MA93" s="64"/>
      <c r="MB93" s="65" t="s">
        <v>144</v>
      </c>
      <c r="MC93" s="65" t="str">
        <f>IFERROR(IF(MB93&gt;=5,VLOOKUP(MB93,Brutos!$K$3:$AE$10,MATCH(MA93,Brutos!$K$3:$AE$3,0),0),0),"")</f>
        <v/>
      </c>
      <c r="MD93" s="64"/>
      <c r="ME93" s="64"/>
      <c r="MF93" s="74" t="str">
        <f t="shared" si="68"/>
        <v/>
      </c>
      <c r="MG93" s="66"/>
      <c r="MH93" s="347"/>
      <c r="MI93" s="58"/>
      <c r="MJ93" s="58"/>
      <c r="MK93" s="489">
        <v>13</v>
      </c>
      <c r="ML93" s="490" t="s">
        <v>144</v>
      </c>
      <c r="MM93" s="490" t="s">
        <v>144</v>
      </c>
      <c r="MN93" s="491"/>
      <c r="MO93" s="490"/>
      <c r="MP93" s="490"/>
      <c r="MQ93" s="491" t="s">
        <v>144</v>
      </c>
      <c r="MR93" s="491"/>
      <c r="MS93" s="490"/>
      <c r="MT93" s="490"/>
      <c r="MU93" s="493"/>
      <c r="MV93" s="494"/>
      <c r="MW93" s="347"/>
    </row>
    <row r="94" spans="1:361">
      <c r="A94" s="347"/>
      <c r="B94" s="58"/>
      <c r="C94" s="58"/>
      <c r="D94" s="63">
        <v>14</v>
      </c>
      <c r="E94" s="64" t="s">
        <v>144</v>
      </c>
      <c r="F94" s="64" t="s">
        <v>144</v>
      </c>
      <c r="G94" s="65"/>
      <c r="H94" s="64"/>
      <c r="I94" s="64"/>
      <c r="J94" s="65" t="s">
        <v>144</v>
      </c>
      <c r="K94" s="65" t="str">
        <f>IFERROR(IF(J94&gt;=5,VLOOKUP(J94,Brutos!$K$3:$AE$10,MATCH(I94,Brutos!$K$3:$AE$3,0),0),0),"")</f>
        <v/>
      </c>
      <c r="L94" s="64"/>
      <c r="M94" s="64"/>
      <c r="N94" s="74" t="str">
        <f t="shared" si="46"/>
        <v/>
      </c>
      <c r="O94" s="66"/>
      <c r="P94" s="58"/>
      <c r="Q94" s="58"/>
      <c r="R94" s="58"/>
      <c r="S94" s="63">
        <v>14</v>
      </c>
      <c r="T94" s="64" t="s">
        <v>144</v>
      </c>
      <c r="U94" s="64" t="s">
        <v>144</v>
      </c>
      <c r="V94" s="65"/>
      <c r="W94" s="64"/>
      <c r="X94" s="64"/>
      <c r="Y94" s="65" t="s">
        <v>144</v>
      </c>
      <c r="Z94" s="65" t="str">
        <f>IFERROR(IF(Y94&gt;=5,VLOOKUP(Y94,Brutos!$K$3:$AE$10,MATCH(X94,Brutos!$K$3:$AE$3,0),0),0),"")</f>
        <v/>
      </c>
      <c r="AA94" s="64"/>
      <c r="AB94" s="64"/>
      <c r="AC94" s="74" t="str">
        <f t="shared" si="47"/>
        <v/>
      </c>
      <c r="AD94" s="66"/>
      <c r="AE94" s="58"/>
      <c r="AF94" s="58"/>
      <c r="AG94" s="58"/>
      <c r="AH94" s="63">
        <v>14</v>
      </c>
      <c r="AI94" s="64" t="s">
        <v>144</v>
      </c>
      <c r="AJ94" s="64" t="s">
        <v>144</v>
      </c>
      <c r="AK94" s="65"/>
      <c r="AL94" s="64"/>
      <c r="AM94" s="64"/>
      <c r="AN94" s="65" t="s">
        <v>144</v>
      </c>
      <c r="AO94" s="65" t="str">
        <f>IFERROR(IF(AN94&gt;=5,VLOOKUP(AN94,Brutos!$K$3:$AE$10,MATCH(AM94,Brutos!$K$3:$AE$3,0),0),0),"")</f>
        <v/>
      </c>
      <c r="AP94" s="64"/>
      <c r="AQ94" s="64"/>
      <c r="AR94" s="74" t="str">
        <f t="shared" si="48"/>
        <v/>
      </c>
      <c r="AS94" s="66"/>
      <c r="AT94" s="58"/>
      <c r="AU94" s="58"/>
      <c r="AV94" s="58"/>
      <c r="AW94" s="63">
        <v>14</v>
      </c>
      <c r="AX94" s="64" t="s">
        <v>144</v>
      </c>
      <c r="AY94" s="64" t="s">
        <v>144</v>
      </c>
      <c r="AZ94" s="65"/>
      <c r="BA94" s="64"/>
      <c r="BB94" s="64"/>
      <c r="BC94" s="65" t="s">
        <v>144</v>
      </c>
      <c r="BD94" s="65" t="str">
        <f>IFERROR(IF(BC94&gt;=5,VLOOKUP(BC94,Brutos!$K$3:$AE$10,MATCH(BB94,Brutos!$K$3:$AE$3,0),0),0),"")</f>
        <v/>
      </c>
      <c r="BE94" s="64"/>
      <c r="BF94" s="64"/>
      <c r="BG94" s="74" t="str">
        <f t="shared" si="49"/>
        <v/>
      </c>
      <c r="BH94" s="66"/>
      <c r="BI94" s="58"/>
      <c r="BJ94" s="58"/>
      <c r="BK94" s="58"/>
      <c r="BL94" s="63">
        <v>14</v>
      </c>
      <c r="BM94" s="64" t="s">
        <v>144</v>
      </c>
      <c r="BN94" s="64" t="s">
        <v>144</v>
      </c>
      <c r="BO94" s="65"/>
      <c r="BP94" s="64"/>
      <c r="BQ94" s="64"/>
      <c r="BR94" s="65" t="s">
        <v>144</v>
      </c>
      <c r="BS94" s="65" t="str">
        <f>IFERROR(IF(BR94&gt;=5,VLOOKUP(BR94,Brutos!$K$3:$AE$10,MATCH(BQ94,Brutos!$K$3:$AE$3,0),0),0),"")</f>
        <v/>
      </c>
      <c r="BT94" s="64"/>
      <c r="BU94" s="64"/>
      <c r="BV94" s="74" t="str">
        <f t="shared" si="50"/>
        <v/>
      </c>
      <c r="BW94" s="66"/>
      <c r="BX94" s="58"/>
      <c r="BY94" s="58"/>
      <c r="BZ94" s="58"/>
      <c r="CA94" s="63">
        <v>14</v>
      </c>
      <c r="CB94" s="64" t="s">
        <v>144</v>
      </c>
      <c r="CC94" s="64" t="s">
        <v>144</v>
      </c>
      <c r="CD94" s="65"/>
      <c r="CE94" s="64"/>
      <c r="CF94" s="64"/>
      <c r="CG94" s="65" t="s">
        <v>144</v>
      </c>
      <c r="CH94" s="65" t="str">
        <f>IFERROR(IF(CG94&gt;=5,VLOOKUP(CG94,Brutos!$K$3:$AE$10,MATCH(CF94,Brutos!$K$3:$AE$3,0),0),0),"")</f>
        <v/>
      </c>
      <c r="CI94" s="64"/>
      <c r="CJ94" s="64"/>
      <c r="CK94" s="74" t="str">
        <f t="shared" si="51"/>
        <v/>
      </c>
      <c r="CL94" s="66"/>
      <c r="CM94" s="58"/>
      <c r="CN94" s="58"/>
      <c r="CO94" s="58"/>
      <c r="CP94" s="63">
        <v>14</v>
      </c>
      <c r="CQ94" s="64" t="s">
        <v>144</v>
      </c>
      <c r="CR94" s="64" t="s">
        <v>144</v>
      </c>
      <c r="CS94" s="65"/>
      <c r="CT94" s="64"/>
      <c r="CU94" s="64"/>
      <c r="CV94" s="65" t="s">
        <v>144</v>
      </c>
      <c r="CW94" s="65" t="str">
        <f>IFERROR(IF(CV94&gt;=5,VLOOKUP(CV94,Brutos!$K$3:$AE$10,MATCH(CU94,Brutos!$K$3:$AE$3,0),0),0),"")</f>
        <v/>
      </c>
      <c r="CX94" s="64"/>
      <c r="CY94" s="64"/>
      <c r="CZ94" s="74" t="str">
        <f t="shared" si="52"/>
        <v/>
      </c>
      <c r="DA94" s="66"/>
      <c r="DB94" s="58"/>
      <c r="DC94" s="58"/>
      <c r="DD94" s="58"/>
      <c r="DE94" s="63">
        <v>14</v>
      </c>
      <c r="DF94" s="64" t="s">
        <v>144</v>
      </c>
      <c r="DG94" s="64" t="s">
        <v>144</v>
      </c>
      <c r="DH94" s="65"/>
      <c r="DI94" s="64"/>
      <c r="DJ94" s="64"/>
      <c r="DK94" s="65" t="s">
        <v>144</v>
      </c>
      <c r="DL94" s="65" t="str">
        <f>IFERROR(IF(DK94&gt;=5,VLOOKUP(DK94,Brutos!$K$3:$AE$10,MATCH(DJ94,Brutos!$K$3:$AE$3,0),0),0),"")</f>
        <v/>
      </c>
      <c r="DM94" s="64"/>
      <c r="DN94" s="64"/>
      <c r="DO94" s="74" t="str">
        <f t="shared" si="53"/>
        <v/>
      </c>
      <c r="DP94" s="66"/>
      <c r="DQ94" s="58"/>
      <c r="DR94" s="58"/>
      <c r="DS94" s="58"/>
      <c r="DT94" s="63">
        <v>14</v>
      </c>
      <c r="DU94" s="64" t="s">
        <v>144</v>
      </c>
      <c r="DV94" s="64" t="s">
        <v>144</v>
      </c>
      <c r="DW94" s="65"/>
      <c r="DX94" s="64"/>
      <c r="DY94" s="64"/>
      <c r="DZ94" s="65" t="s">
        <v>144</v>
      </c>
      <c r="EA94" s="65" t="str">
        <f>IFERROR(IF(DZ94&gt;=5,VLOOKUP(DZ94,Brutos!$K$3:$AE$10,MATCH(DY94,Brutos!$K$3:$AE$3,0),0),0),"")</f>
        <v/>
      </c>
      <c r="EB94" s="64"/>
      <c r="EC94" s="64"/>
      <c r="ED94" s="74" t="str">
        <f t="shared" si="54"/>
        <v/>
      </c>
      <c r="EE94" s="66"/>
      <c r="EF94" s="58"/>
      <c r="EG94" s="58"/>
      <c r="EH94" s="58"/>
      <c r="EI94" s="63">
        <v>14</v>
      </c>
      <c r="EJ94" s="64" t="s">
        <v>144</v>
      </c>
      <c r="EK94" s="64" t="s">
        <v>144</v>
      </c>
      <c r="EL94" s="65"/>
      <c r="EM94" s="64"/>
      <c r="EN94" s="64"/>
      <c r="EO94" s="65" t="s">
        <v>144</v>
      </c>
      <c r="EP94" s="65" t="str">
        <f>IFERROR(IF(EO94&gt;=5,VLOOKUP(EO94,Brutos!$K$3:$AE$10,MATCH(EN94,Brutos!$K$3:$AE$3,0),0),0),"")</f>
        <v/>
      </c>
      <c r="EQ94" s="64"/>
      <c r="ER94" s="64"/>
      <c r="ES94" s="74" t="str">
        <f t="shared" si="55"/>
        <v/>
      </c>
      <c r="ET94" s="66"/>
      <c r="EU94" s="58"/>
      <c r="EV94" s="58"/>
      <c r="EW94" s="58"/>
      <c r="EX94" s="63">
        <v>14</v>
      </c>
      <c r="EY94" s="64" t="s">
        <v>144</v>
      </c>
      <c r="EZ94" s="64" t="s">
        <v>144</v>
      </c>
      <c r="FA94" s="65"/>
      <c r="FB94" s="64"/>
      <c r="FC94" s="64"/>
      <c r="FD94" s="65" t="s">
        <v>144</v>
      </c>
      <c r="FE94" s="65" t="str">
        <f>IFERROR(IF(FD94&gt;=5,VLOOKUP(FD94,Brutos!$K$3:$AE$10,MATCH(FC94,Brutos!$K$3:$AE$3,0),0),0),"")</f>
        <v/>
      </c>
      <c r="FF94" s="64"/>
      <c r="FG94" s="64"/>
      <c r="FH94" s="74" t="str">
        <f t="shared" si="56"/>
        <v/>
      </c>
      <c r="FI94" s="66"/>
      <c r="FJ94" s="58"/>
      <c r="FK94" s="58"/>
      <c r="FL94" s="58"/>
      <c r="FM94" s="63">
        <v>14</v>
      </c>
      <c r="FN94" s="64" t="s">
        <v>144</v>
      </c>
      <c r="FO94" s="64" t="s">
        <v>144</v>
      </c>
      <c r="FP94" s="65"/>
      <c r="FQ94" s="64"/>
      <c r="FR94" s="64"/>
      <c r="FS94" s="65" t="s">
        <v>144</v>
      </c>
      <c r="FT94" s="65" t="str">
        <f>IFERROR(IF(FS94&gt;=5,VLOOKUP(FS94,Brutos!$K$3:$AE$10,MATCH(FR94,Brutos!$K$3:$AE$3,0),0),0),"")</f>
        <v/>
      </c>
      <c r="FU94" s="64"/>
      <c r="FV94" s="64"/>
      <c r="FW94" s="74" t="str">
        <f t="shared" si="57"/>
        <v/>
      </c>
      <c r="FX94" s="66"/>
      <c r="FY94" s="58"/>
      <c r="FZ94" s="58"/>
      <c r="GA94" s="58"/>
      <c r="GB94" s="63">
        <v>14</v>
      </c>
      <c r="GC94" s="64" t="s">
        <v>144</v>
      </c>
      <c r="GD94" s="64" t="s">
        <v>144</v>
      </c>
      <c r="GE94" s="65"/>
      <c r="GF94" s="64"/>
      <c r="GG94" s="64"/>
      <c r="GH94" s="65" t="s">
        <v>144</v>
      </c>
      <c r="GI94" s="65" t="str">
        <f>IFERROR(IF(GH94&gt;=5,VLOOKUP(GH94,Brutos!$K$3:$AE$10,MATCH(GG94,Brutos!$K$3:$AE$3,0),0),0),"")</f>
        <v/>
      </c>
      <c r="GJ94" s="64"/>
      <c r="GK94" s="64"/>
      <c r="GL94" s="74" t="str">
        <f t="shared" si="58"/>
        <v/>
      </c>
      <c r="GM94" s="66"/>
      <c r="GN94" s="58"/>
      <c r="GO94" s="58"/>
      <c r="GP94" s="58"/>
      <c r="GQ94" s="63">
        <v>14</v>
      </c>
      <c r="GR94" s="64" t="s">
        <v>144</v>
      </c>
      <c r="GS94" s="64" t="s">
        <v>144</v>
      </c>
      <c r="GT94" s="65"/>
      <c r="GU94" s="64"/>
      <c r="GV94" s="64"/>
      <c r="GW94" s="65" t="s">
        <v>144</v>
      </c>
      <c r="GX94" s="65" t="str">
        <f>IFERROR(IF(GW94&gt;=5,VLOOKUP(GW94,Brutos!$K$3:$AE$10,MATCH(GV94,Brutos!$K$3:$AE$3,0),0),0),"")</f>
        <v/>
      </c>
      <c r="GY94" s="64"/>
      <c r="GZ94" s="64"/>
      <c r="HA94" s="74" t="str">
        <f t="shared" si="59"/>
        <v/>
      </c>
      <c r="HB94" s="66"/>
      <c r="HC94" s="58"/>
      <c r="HD94" s="58"/>
      <c r="HE94" s="58"/>
      <c r="HF94" s="63">
        <v>14</v>
      </c>
      <c r="HG94" s="64" t="s">
        <v>144</v>
      </c>
      <c r="HH94" s="64" t="s">
        <v>144</v>
      </c>
      <c r="HI94" s="65"/>
      <c r="HJ94" s="64"/>
      <c r="HK94" s="64"/>
      <c r="HL94" s="65" t="s">
        <v>144</v>
      </c>
      <c r="HM94" s="65" t="str">
        <f>IFERROR(IF(HL94&gt;=5,VLOOKUP(HL94,Brutos!$K$3:$AE$10,MATCH(HK94,Brutos!$K$3:$AE$3,0),0),0),"")</f>
        <v/>
      </c>
      <c r="HN94" s="64"/>
      <c r="HO94" s="64"/>
      <c r="HP94" s="74" t="str">
        <f t="shared" si="60"/>
        <v/>
      </c>
      <c r="HQ94" s="66"/>
      <c r="HR94" s="58"/>
      <c r="HS94" s="58"/>
      <c r="HT94" s="58"/>
      <c r="HU94" s="63">
        <v>14</v>
      </c>
      <c r="HV94" s="64" t="s">
        <v>144</v>
      </c>
      <c r="HW94" s="64" t="s">
        <v>144</v>
      </c>
      <c r="HX94" s="65"/>
      <c r="HY94" s="64"/>
      <c r="HZ94" s="64"/>
      <c r="IA94" s="65" t="s">
        <v>144</v>
      </c>
      <c r="IB94" s="65" t="str">
        <f>IFERROR(IF(IA94&gt;=5,VLOOKUP(IA94,Brutos!$K$3:$AE$10,MATCH(HZ94,Brutos!$K$3:$AE$3,0),0),0),"")</f>
        <v/>
      </c>
      <c r="IC94" s="64"/>
      <c r="ID94" s="64"/>
      <c r="IE94" s="74" t="str">
        <f t="shared" si="61"/>
        <v/>
      </c>
      <c r="IF94" s="66"/>
      <c r="IG94" s="58"/>
      <c r="IH94" s="58"/>
      <c r="II94" s="58"/>
      <c r="IJ94" s="63">
        <v>14</v>
      </c>
      <c r="IK94" s="64" t="s">
        <v>144</v>
      </c>
      <c r="IL94" s="64" t="s">
        <v>144</v>
      </c>
      <c r="IM94" s="65"/>
      <c r="IN94" s="64"/>
      <c r="IO94" s="64"/>
      <c r="IP94" s="65" t="s">
        <v>144</v>
      </c>
      <c r="IQ94" s="65" t="str">
        <f>IFERROR(IF(IP94&gt;=5,VLOOKUP(IP94,Brutos!$K$3:$AE$10,MATCH(IO94,Brutos!$K$3:$AE$3,0),0),0),"")</f>
        <v/>
      </c>
      <c r="IR94" s="64"/>
      <c r="IS94" s="64"/>
      <c r="IT94" s="74" t="str">
        <f t="shared" si="62"/>
        <v/>
      </c>
      <c r="IU94" s="66"/>
      <c r="IV94" s="58"/>
      <c r="IW94" s="58"/>
      <c r="IX94" s="58"/>
      <c r="IY94" s="63">
        <v>14</v>
      </c>
      <c r="IZ94" s="64" t="s">
        <v>144</v>
      </c>
      <c r="JA94" s="64" t="s">
        <v>144</v>
      </c>
      <c r="JB94" s="65"/>
      <c r="JC94" s="64"/>
      <c r="JD94" s="64"/>
      <c r="JE94" s="65" t="s">
        <v>144</v>
      </c>
      <c r="JF94" s="65" t="str">
        <f>IFERROR(IF(JE94&gt;=5,VLOOKUP(JE94,Brutos!$K$3:$AE$10,MATCH(JD94,Brutos!$K$3:$AE$3,0),0),0),"")</f>
        <v/>
      </c>
      <c r="JG94" s="64"/>
      <c r="JH94" s="64"/>
      <c r="JI94" s="74" t="str">
        <f t="shared" si="63"/>
        <v/>
      </c>
      <c r="JJ94" s="66"/>
      <c r="JK94" s="58"/>
      <c r="JL94" s="58"/>
      <c r="JM94" s="58"/>
      <c r="JN94" s="63">
        <v>14</v>
      </c>
      <c r="JO94" s="64" t="s">
        <v>144</v>
      </c>
      <c r="JP94" s="64" t="s">
        <v>144</v>
      </c>
      <c r="JQ94" s="65"/>
      <c r="JR94" s="64"/>
      <c r="JS94" s="64"/>
      <c r="JT94" s="65" t="s">
        <v>144</v>
      </c>
      <c r="JU94" s="65" t="str">
        <f>IFERROR(IF(JT94&gt;=5,VLOOKUP(JT94,Brutos!$K$3:$AE$10,MATCH(JS94,Brutos!$K$3:$AE$3,0),0),0),"")</f>
        <v/>
      </c>
      <c r="JV94" s="64"/>
      <c r="JW94" s="64"/>
      <c r="JX94" s="74" t="str">
        <f t="shared" si="64"/>
        <v/>
      </c>
      <c r="JY94" s="66"/>
      <c r="JZ94" s="58"/>
      <c r="KA94" s="58"/>
      <c r="KB94" s="58"/>
      <c r="KC94" s="63">
        <v>14</v>
      </c>
      <c r="KD94" s="64" t="s">
        <v>144</v>
      </c>
      <c r="KE94" s="64" t="s">
        <v>144</v>
      </c>
      <c r="KF94" s="65"/>
      <c r="KG94" s="64"/>
      <c r="KH94" s="64"/>
      <c r="KI94" s="65" t="s">
        <v>144</v>
      </c>
      <c r="KJ94" s="65" t="str">
        <f>IFERROR(IF(KI94&gt;=5,VLOOKUP(KI94,Brutos!$K$3:$AE$10,MATCH(KH94,Brutos!$K$3:$AE$3,0),0),0),"")</f>
        <v/>
      </c>
      <c r="KK94" s="64"/>
      <c r="KL94" s="64"/>
      <c r="KM94" s="74" t="str">
        <f t="shared" si="65"/>
        <v/>
      </c>
      <c r="KN94" s="66"/>
      <c r="KO94" s="58"/>
      <c r="KP94" s="58"/>
      <c r="KQ94" s="58"/>
      <c r="KR94" s="63">
        <v>14</v>
      </c>
      <c r="KS94" s="64" t="s">
        <v>144</v>
      </c>
      <c r="KT94" s="64" t="s">
        <v>144</v>
      </c>
      <c r="KU94" s="65"/>
      <c r="KV94" s="64"/>
      <c r="KW94" s="64"/>
      <c r="KX94" s="65" t="s">
        <v>144</v>
      </c>
      <c r="KY94" s="65" t="str">
        <f>IFERROR(IF(KX94&gt;=5,VLOOKUP(KX94,Brutos!$K$3:$AE$10,MATCH(KW94,Brutos!$K$3:$AE$3,0),0),0),"")</f>
        <v/>
      </c>
      <c r="KZ94" s="64"/>
      <c r="LA94" s="64"/>
      <c r="LB94" s="74" t="str">
        <f t="shared" si="66"/>
        <v/>
      </c>
      <c r="LC94" s="66"/>
      <c r="LD94" s="347"/>
      <c r="LE94" s="58"/>
      <c r="LF94" s="58"/>
      <c r="LG94" s="63">
        <v>14</v>
      </c>
      <c r="LH94" s="64" t="s">
        <v>144</v>
      </c>
      <c r="LI94" s="64" t="s">
        <v>144</v>
      </c>
      <c r="LJ94" s="65"/>
      <c r="LK94" s="64"/>
      <c r="LL94" s="64"/>
      <c r="LM94" s="65" t="s">
        <v>144</v>
      </c>
      <c r="LN94" s="65" t="str">
        <f>IFERROR(IF(LM94&gt;=5,VLOOKUP(LM94,Brutos!$K$3:$AE$10,MATCH(LL94,Brutos!$K$3:$AE$3,0),0),0),"")</f>
        <v/>
      </c>
      <c r="LO94" s="64"/>
      <c r="LP94" s="64"/>
      <c r="LQ94" s="74" t="str">
        <f t="shared" si="67"/>
        <v/>
      </c>
      <c r="LR94" s="66"/>
      <c r="LS94" s="347"/>
      <c r="LT94" s="58"/>
      <c r="LU94" s="58"/>
      <c r="LV94" s="63">
        <v>14</v>
      </c>
      <c r="LW94" s="64" t="s">
        <v>144</v>
      </c>
      <c r="LX94" s="64" t="s">
        <v>144</v>
      </c>
      <c r="LY94" s="65"/>
      <c r="LZ94" s="64"/>
      <c r="MA94" s="64"/>
      <c r="MB94" s="65" t="s">
        <v>144</v>
      </c>
      <c r="MC94" s="65" t="str">
        <f>IFERROR(IF(MB94&gt;=5,VLOOKUP(MB94,Brutos!$K$3:$AE$10,MATCH(MA94,Brutos!$K$3:$AE$3,0),0),0),"")</f>
        <v/>
      </c>
      <c r="MD94" s="64"/>
      <c r="ME94" s="64"/>
      <c r="MF94" s="74" t="str">
        <f t="shared" si="68"/>
        <v/>
      </c>
      <c r="MG94" s="66"/>
      <c r="MH94" s="347"/>
      <c r="MI94" s="58"/>
      <c r="MJ94" s="58"/>
      <c r="MK94" s="489">
        <v>14</v>
      </c>
      <c r="ML94" s="490" t="s">
        <v>144</v>
      </c>
      <c r="MM94" s="490" t="s">
        <v>144</v>
      </c>
      <c r="MN94" s="491"/>
      <c r="MO94" s="490"/>
      <c r="MP94" s="490"/>
      <c r="MQ94" s="491" t="s">
        <v>144</v>
      </c>
      <c r="MR94" s="491"/>
      <c r="MS94" s="490"/>
      <c r="MT94" s="490"/>
      <c r="MU94" s="493"/>
      <c r="MV94" s="494"/>
      <c r="MW94" s="347"/>
    </row>
    <row r="95" spans="1:361">
      <c r="A95" s="347"/>
      <c r="B95" s="58"/>
      <c r="C95" s="58"/>
      <c r="D95" s="63">
        <v>15</v>
      </c>
      <c r="E95" s="64" t="s">
        <v>144</v>
      </c>
      <c r="F95" s="64" t="s">
        <v>144</v>
      </c>
      <c r="G95" s="65"/>
      <c r="H95" s="64"/>
      <c r="I95" s="64"/>
      <c r="J95" s="65" t="s">
        <v>144</v>
      </c>
      <c r="K95" s="65" t="str">
        <f>IFERROR(IF(J95&gt;=5,VLOOKUP(J95,Brutos!$K$3:$AE$10,MATCH(I95,Brutos!$K$3:$AE$3,0),0),0),"")</f>
        <v/>
      </c>
      <c r="L95" s="64"/>
      <c r="M95" s="64"/>
      <c r="N95" s="74" t="str">
        <f t="shared" si="46"/>
        <v/>
      </c>
      <c r="O95" s="66"/>
      <c r="P95" s="58"/>
      <c r="Q95" s="58"/>
      <c r="R95" s="58"/>
      <c r="S95" s="63">
        <v>15</v>
      </c>
      <c r="T95" s="64" t="s">
        <v>144</v>
      </c>
      <c r="U95" s="64" t="s">
        <v>144</v>
      </c>
      <c r="V95" s="65"/>
      <c r="W95" s="64"/>
      <c r="X95" s="64"/>
      <c r="Y95" s="65" t="s">
        <v>144</v>
      </c>
      <c r="Z95" s="65" t="str">
        <f>IFERROR(IF(Y95&gt;=5,VLOOKUP(Y95,Brutos!$K$3:$AE$10,MATCH(X95,Brutos!$K$3:$AE$3,0),0),0),"")</f>
        <v/>
      </c>
      <c r="AA95" s="64"/>
      <c r="AB95" s="64"/>
      <c r="AC95" s="74" t="str">
        <f t="shared" si="47"/>
        <v/>
      </c>
      <c r="AD95" s="66"/>
      <c r="AE95" s="58"/>
      <c r="AF95" s="58"/>
      <c r="AG95" s="58"/>
      <c r="AH95" s="63">
        <v>15</v>
      </c>
      <c r="AI95" s="64" t="s">
        <v>144</v>
      </c>
      <c r="AJ95" s="64" t="s">
        <v>144</v>
      </c>
      <c r="AK95" s="65"/>
      <c r="AL95" s="64"/>
      <c r="AM95" s="64"/>
      <c r="AN95" s="65" t="s">
        <v>144</v>
      </c>
      <c r="AO95" s="65" t="str">
        <f>IFERROR(IF(AN95&gt;=5,VLOOKUP(AN95,Brutos!$K$3:$AE$10,MATCH(AM95,Brutos!$K$3:$AE$3,0),0),0),"")</f>
        <v/>
      </c>
      <c r="AP95" s="64"/>
      <c r="AQ95" s="64"/>
      <c r="AR95" s="74" t="str">
        <f t="shared" si="48"/>
        <v/>
      </c>
      <c r="AS95" s="66"/>
      <c r="AT95" s="58"/>
      <c r="AU95" s="58"/>
      <c r="AV95" s="58"/>
      <c r="AW95" s="63">
        <v>15</v>
      </c>
      <c r="AX95" s="64" t="s">
        <v>144</v>
      </c>
      <c r="AY95" s="64" t="s">
        <v>144</v>
      </c>
      <c r="AZ95" s="65"/>
      <c r="BA95" s="64"/>
      <c r="BB95" s="64"/>
      <c r="BC95" s="65" t="s">
        <v>144</v>
      </c>
      <c r="BD95" s="65" t="str">
        <f>IFERROR(IF(BC95&gt;=5,VLOOKUP(BC95,Brutos!$K$3:$AE$10,MATCH(BB95,Brutos!$K$3:$AE$3,0),0),0),"")</f>
        <v/>
      </c>
      <c r="BE95" s="64"/>
      <c r="BF95" s="64"/>
      <c r="BG95" s="74" t="str">
        <f t="shared" si="49"/>
        <v/>
      </c>
      <c r="BH95" s="66"/>
      <c r="BI95" s="58"/>
      <c r="BJ95" s="58"/>
      <c r="BK95" s="58"/>
      <c r="BL95" s="63">
        <v>15</v>
      </c>
      <c r="BM95" s="64" t="s">
        <v>144</v>
      </c>
      <c r="BN95" s="64" t="s">
        <v>144</v>
      </c>
      <c r="BO95" s="65"/>
      <c r="BP95" s="64"/>
      <c r="BQ95" s="64"/>
      <c r="BR95" s="65" t="s">
        <v>144</v>
      </c>
      <c r="BS95" s="65" t="str">
        <f>IFERROR(IF(BR95&gt;=5,VLOOKUP(BR95,Brutos!$K$3:$AE$10,MATCH(BQ95,Brutos!$K$3:$AE$3,0),0),0),"")</f>
        <v/>
      </c>
      <c r="BT95" s="64"/>
      <c r="BU95" s="64"/>
      <c r="BV95" s="74" t="str">
        <f t="shared" si="50"/>
        <v/>
      </c>
      <c r="BW95" s="66"/>
      <c r="BX95" s="58"/>
      <c r="BY95" s="58"/>
      <c r="BZ95" s="58"/>
      <c r="CA95" s="63">
        <v>15</v>
      </c>
      <c r="CB95" s="64" t="s">
        <v>144</v>
      </c>
      <c r="CC95" s="64" t="s">
        <v>144</v>
      </c>
      <c r="CD95" s="65"/>
      <c r="CE95" s="64"/>
      <c r="CF95" s="64"/>
      <c r="CG95" s="65" t="s">
        <v>144</v>
      </c>
      <c r="CH95" s="65" t="str">
        <f>IFERROR(IF(CG95&gt;=5,VLOOKUP(CG95,Brutos!$K$3:$AE$10,MATCH(CF95,Brutos!$K$3:$AE$3,0),0),0),"")</f>
        <v/>
      </c>
      <c r="CI95" s="64"/>
      <c r="CJ95" s="64"/>
      <c r="CK95" s="74" t="str">
        <f t="shared" si="51"/>
        <v/>
      </c>
      <c r="CL95" s="66"/>
      <c r="CM95" s="58"/>
      <c r="CN95" s="58"/>
      <c r="CO95" s="58"/>
      <c r="CP95" s="63">
        <v>15</v>
      </c>
      <c r="CQ95" s="64" t="s">
        <v>144</v>
      </c>
      <c r="CR95" s="64" t="s">
        <v>144</v>
      </c>
      <c r="CS95" s="65"/>
      <c r="CT95" s="64"/>
      <c r="CU95" s="64"/>
      <c r="CV95" s="65" t="s">
        <v>144</v>
      </c>
      <c r="CW95" s="65" t="str">
        <f>IFERROR(IF(CV95&gt;=5,VLOOKUP(CV95,Brutos!$K$3:$AE$10,MATCH(CU95,Brutos!$K$3:$AE$3,0),0),0),"")</f>
        <v/>
      </c>
      <c r="CX95" s="64"/>
      <c r="CY95" s="64"/>
      <c r="CZ95" s="74" t="str">
        <f t="shared" si="52"/>
        <v/>
      </c>
      <c r="DA95" s="66"/>
      <c r="DB95" s="58"/>
      <c r="DC95" s="58"/>
      <c r="DD95" s="58"/>
      <c r="DE95" s="63">
        <v>15</v>
      </c>
      <c r="DF95" s="64" t="s">
        <v>144</v>
      </c>
      <c r="DG95" s="64" t="s">
        <v>144</v>
      </c>
      <c r="DH95" s="65"/>
      <c r="DI95" s="64"/>
      <c r="DJ95" s="64"/>
      <c r="DK95" s="65" t="s">
        <v>144</v>
      </c>
      <c r="DL95" s="65" t="str">
        <f>IFERROR(IF(DK95&gt;=5,VLOOKUP(DK95,Brutos!$K$3:$AE$10,MATCH(DJ95,Brutos!$K$3:$AE$3,0),0),0),"")</f>
        <v/>
      </c>
      <c r="DM95" s="64"/>
      <c r="DN95" s="64"/>
      <c r="DO95" s="74" t="str">
        <f t="shared" si="53"/>
        <v/>
      </c>
      <c r="DP95" s="66"/>
      <c r="DQ95" s="58"/>
      <c r="DR95" s="58"/>
      <c r="DS95" s="58"/>
      <c r="DT95" s="63">
        <v>15</v>
      </c>
      <c r="DU95" s="64" t="s">
        <v>144</v>
      </c>
      <c r="DV95" s="64" t="s">
        <v>144</v>
      </c>
      <c r="DW95" s="65"/>
      <c r="DX95" s="64"/>
      <c r="DY95" s="64"/>
      <c r="DZ95" s="65" t="s">
        <v>144</v>
      </c>
      <c r="EA95" s="65" t="str">
        <f>IFERROR(IF(DZ95&gt;=5,VLOOKUP(DZ95,Brutos!$K$3:$AE$10,MATCH(DY95,Brutos!$K$3:$AE$3,0),0),0),"")</f>
        <v/>
      </c>
      <c r="EB95" s="64"/>
      <c r="EC95" s="64"/>
      <c r="ED95" s="74" t="str">
        <f t="shared" si="54"/>
        <v/>
      </c>
      <c r="EE95" s="66"/>
      <c r="EF95" s="58"/>
      <c r="EG95" s="58"/>
      <c r="EH95" s="58"/>
      <c r="EI95" s="63">
        <v>15</v>
      </c>
      <c r="EJ95" s="64" t="s">
        <v>144</v>
      </c>
      <c r="EK95" s="64" t="s">
        <v>144</v>
      </c>
      <c r="EL95" s="65"/>
      <c r="EM95" s="64"/>
      <c r="EN95" s="64"/>
      <c r="EO95" s="65" t="s">
        <v>144</v>
      </c>
      <c r="EP95" s="65" t="str">
        <f>IFERROR(IF(EO95&gt;=5,VLOOKUP(EO95,Brutos!$K$3:$AE$10,MATCH(EN95,Brutos!$K$3:$AE$3,0),0),0),"")</f>
        <v/>
      </c>
      <c r="EQ95" s="64"/>
      <c r="ER95" s="64"/>
      <c r="ES95" s="74" t="str">
        <f t="shared" si="55"/>
        <v/>
      </c>
      <c r="ET95" s="66"/>
      <c r="EU95" s="58"/>
      <c r="EV95" s="58"/>
      <c r="EW95" s="58"/>
      <c r="EX95" s="63">
        <v>15</v>
      </c>
      <c r="EY95" s="64" t="s">
        <v>144</v>
      </c>
      <c r="EZ95" s="64" t="s">
        <v>144</v>
      </c>
      <c r="FA95" s="65"/>
      <c r="FB95" s="64"/>
      <c r="FC95" s="64"/>
      <c r="FD95" s="65" t="s">
        <v>144</v>
      </c>
      <c r="FE95" s="65" t="str">
        <f>IFERROR(IF(FD95&gt;=5,VLOOKUP(FD95,Brutos!$K$3:$AE$10,MATCH(FC95,Brutos!$K$3:$AE$3,0),0),0),"")</f>
        <v/>
      </c>
      <c r="FF95" s="64"/>
      <c r="FG95" s="64"/>
      <c r="FH95" s="74" t="str">
        <f t="shared" si="56"/>
        <v/>
      </c>
      <c r="FI95" s="66"/>
      <c r="FJ95" s="58"/>
      <c r="FK95" s="58"/>
      <c r="FL95" s="58"/>
      <c r="FM95" s="63">
        <v>15</v>
      </c>
      <c r="FN95" s="64" t="s">
        <v>144</v>
      </c>
      <c r="FO95" s="64" t="s">
        <v>144</v>
      </c>
      <c r="FP95" s="65"/>
      <c r="FQ95" s="64"/>
      <c r="FR95" s="64"/>
      <c r="FS95" s="65" t="s">
        <v>144</v>
      </c>
      <c r="FT95" s="65" t="str">
        <f>IFERROR(IF(FS95&gt;=5,VLOOKUP(FS95,Brutos!$K$3:$AE$10,MATCH(FR95,Brutos!$K$3:$AE$3,0),0),0),"")</f>
        <v/>
      </c>
      <c r="FU95" s="64"/>
      <c r="FV95" s="64"/>
      <c r="FW95" s="74" t="str">
        <f t="shared" si="57"/>
        <v/>
      </c>
      <c r="FX95" s="66"/>
      <c r="FY95" s="58"/>
      <c r="FZ95" s="58"/>
      <c r="GA95" s="58"/>
      <c r="GB95" s="63">
        <v>15</v>
      </c>
      <c r="GC95" s="64" t="s">
        <v>144</v>
      </c>
      <c r="GD95" s="64" t="s">
        <v>144</v>
      </c>
      <c r="GE95" s="65"/>
      <c r="GF95" s="64"/>
      <c r="GG95" s="64"/>
      <c r="GH95" s="65" t="s">
        <v>144</v>
      </c>
      <c r="GI95" s="65" t="str">
        <f>IFERROR(IF(GH95&gt;=5,VLOOKUP(GH95,Brutos!$K$3:$AE$10,MATCH(GG95,Brutos!$K$3:$AE$3,0),0),0),"")</f>
        <v/>
      </c>
      <c r="GJ95" s="64"/>
      <c r="GK95" s="64"/>
      <c r="GL95" s="74" t="str">
        <f t="shared" si="58"/>
        <v/>
      </c>
      <c r="GM95" s="66"/>
      <c r="GN95" s="58"/>
      <c r="GO95" s="58"/>
      <c r="GP95" s="58"/>
      <c r="GQ95" s="63">
        <v>15</v>
      </c>
      <c r="GR95" s="64" t="s">
        <v>144</v>
      </c>
      <c r="GS95" s="64" t="s">
        <v>144</v>
      </c>
      <c r="GT95" s="65"/>
      <c r="GU95" s="64"/>
      <c r="GV95" s="64"/>
      <c r="GW95" s="65" t="s">
        <v>144</v>
      </c>
      <c r="GX95" s="65" t="str">
        <f>IFERROR(IF(GW95&gt;=5,VLOOKUP(GW95,Brutos!$K$3:$AE$10,MATCH(GV95,Brutos!$K$3:$AE$3,0),0),0),"")</f>
        <v/>
      </c>
      <c r="GY95" s="64"/>
      <c r="GZ95" s="64"/>
      <c r="HA95" s="74" t="str">
        <f t="shared" si="59"/>
        <v/>
      </c>
      <c r="HB95" s="66"/>
      <c r="HC95" s="58"/>
      <c r="HD95" s="58"/>
      <c r="HE95" s="58"/>
      <c r="HF95" s="63">
        <v>15</v>
      </c>
      <c r="HG95" s="64" t="s">
        <v>144</v>
      </c>
      <c r="HH95" s="64" t="s">
        <v>144</v>
      </c>
      <c r="HI95" s="65"/>
      <c r="HJ95" s="64"/>
      <c r="HK95" s="64"/>
      <c r="HL95" s="65" t="s">
        <v>144</v>
      </c>
      <c r="HM95" s="65" t="str">
        <f>IFERROR(IF(HL95&gt;=5,VLOOKUP(HL95,Brutos!$K$3:$AE$10,MATCH(HK95,Brutos!$K$3:$AE$3,0),0),0),"")</f>
        <v/>
      </c>
      <c r="HN95" s="64"/>
      <c r="HO95" s="64"/>
      <c r="HP95" s="74" t="str">
        <f t="shared" si="60"/>
        <v/>
      </c>
      <c r="HQ95" s="66"/>
      <c r="HR95" s="58"/>
      <c r="HS95" s="58"/>
      <c r="HT95" s="58"/>
      <c r="HU95" s="63">
        <v>15</v>
      </c>
      <c r="HV95" s="64" t="s">
        <v>144</v>
      </c>
      <c r="HW95" s="64" t="s">
        <v>144</v>
      </c>
      <c r="HX95" s="65"/>
      <c r="HY95" s="64"/>
      <c r="HZ95" s="64"/>
      <c r="IA95" s="65" t="s">
        <v>144</v>
      </c>
      <c r="IB95" s="65" t="str">
        <f>IFERROR(IF(IA95&gt;=5,VLOOKUP(IA95,Brutos!$K$3:$AE$10,MATCH(HZ95,Brutos!$K$3:$AE$3,0),0),0),"")</f>
        <v/>
      </c>
      <c r="IC95" s="64"/>
      <c r="ID95" s="64"/>
      <c r="IE95" s="74" t="str">
        <f t="shared" si="61"/>
        <v/>
      </c>
      <c r="IF95" s="66"/>
      <c r="IG95" s="58"/>
      <c r="IH95" s="58"/>
      <c r="II95" s="58"/>
      <c r="IJ95" s="63">
        <v>15</v>
      </c>
      <c r="IK95" s="64" t="s">
        <v>144</v>
      </c>
      <c r="IL95" s="64" t="s">
        <v>144</v>
      </c>
      <c r="IM95" s="65"/>
      <c r="IN95" s="64"/>
      <c r="IO95" s="64"/>
      <c r="IP95" s="65" t="s">
        <v>144</v>
      </c>
      <c r="IQ95" s="65" t="str">
        <f>IFERROR(IF(IP95&gt;=5,VLOOKUP(IP95,Brutos!$K$3:$AE$10,MATCH(IO95,Brutos!$K$3:$AE$3,0),0),0),"")</f>
        <v/>
      </c>
      <c r="IR95" s="64"/>
      <c r="IS95" s="64"/>
      <c r="IT95" s="74" t="str">
        <f t="shared" si="62"/>
        <v/>
      </c>
      <c r="IU95" s="66"/>
      <c r="IV95" s="58"/>
      <c r="IW95" s="58"/>
      <c r="IX95" s="58"/>
      <c r="IY95" s="63">
        <v>15</v>
      </c>
      <c r="IZ95" s="64" t="s">
        <v>144</v>
      </c>
      <c r="JA95" s="64" t="s">
        <v>144</v>
      </c>
      <c r="JB95" s="65"/>
      <c r="JC95" s="64"/>
      <c r="JD95" s="64"/>
      <c r="JE95" s="65" t="s">
        <v>144</v>
      </c>
      <c r="JF95" s="65" t="str">
        <f>IFERROR(IF(JE95&gt;=5,VLOOKUP(JE95,Brutos!$K$3:$AE$10,MATCH(JD95,Brutos!$K$3:$AE$3,0),0),0),"")</f>
        <v/>
      </c>
      <c r="JG95" s="64"/>
      <c r="JH95" s="64"/>
      <c r="JI95" s="74" t="str">
        <f t="shared" si="63"/>
        <v/>
      </c>
      <c r="JJ95" s="66"/>
      <c r="JK95" s="58"/>
      <c r="JL95" s="58"/>
      <c r="JM95" s="58"/>
      <c r="JN95" s="63">
        <v>15</v>
      </c>
      <c r="JO95" s="64" t="s">
        <v>144</v>
      </c>
      <c r="JP95" s="64" t="s">
        <v>144</v>
      </c>
      <c r="JQ95" s="65"/>
      <c r="JR95" s="64"/>
      <c r="JS95" s="64"/>
      <c r="JT95" s="65" t="s">
        <v>144</v>
      </c>
      <c r="JU95" s="65" t="str">
        <f>IFERROR(IF(JT95&gt;=5,VLOOKUP(JT95,Brutos!$K$3:$AE$10,MATCH(JS95,Brutos!$K$3:$AE$3,0),0),0),"")</f>
        <v/>
      </c>
      <c r="JV95" s="64"/>
      <c r="JW95" s="64"/>
      <c r="JX95" s="74" t="str">
        <f t="shared" si="64"/>
        <v/>
      </c>
      <c r="JY95" s="66"/>
      <c r="JZ95" s="58"/>
      <c r="KA95" s="58"/>
      <c r="KB95" s="58"/>
      <c r="KC95" s="63">
        <v>15</v>
      </c>
      <c r="KD95" s="64" t="s">
        <v>144</v>
      </c>
      <c r="KE95" s="64" t="s">
        <v>144</v>
      </c>
      <c r="KF95" s="65"/>
      <c r="KG95" s="64"/>
      <c r="KH95" s="64"/>
      <c r="KI95" s="65" t="s">
        <v>144</v>
      </c>
      <c r="KJ95" s="65" t="str">
        <f>IFERROR(IF(KI95&gt;=5,VLOOKUP(KI95,Brutos!$K$3:$AE$10,MATCH(KH95,Brutos!$K$3:$AE$3,0),0),0),"")</f>
        <v/>
      </c>
      <c r="KK95" s="64"/>
      <c r="KL95" s="64"/>
      <c r="KM95" s="74" t="str">
        <f t="shared" si="65"/>
        <v/>
      </c>
      <c r="KN95" s="66"/>
      <c r="KO95" s="58"/>
      <c r="KP95" s="58"/>
      <c r="KQ95" s="58"/>
      <c r="KR95" s="63">
        <v>15</v>
      </c>
      <c r="KS95" s="64" t="s">
        <v>144</v>
      </c>
      <c r="KT95" s="64" t="s">
        <v>144</v>
      </c>
      <c r="KU95" s="65"/>
      <c r="KV95" s="64"/>
      <c r="KW95" s="64"/>
      <c r="KX95" s="65" t="s">
        <v>144</v>
      </c>
      <c r="KY95" s="65" t="str">
        <f>IFERROR(IF(KX95&gt;=5,VLOOKUP(KX95,Brutos!$K$3:$AE$10,MATCH(KW95,Brutos!$K$3:$AE$3,0),0),0),"")</f>
        <v/>
      </c>
      <c r="KZ95" s="64"/>
      <c r="LA95" s="64"/>
      <c r="LB95" s="74" t="str">
        <f t="shared" si="66"/>
        <v/>
      </c>
      <c r="LC95" s="66"/>
      <c r="LD95" s="347"/>
      <c r="LE95" s="58"/>
      <c r="LF95" s="58"/>
      <c r="LG95" s="63">
        <v>15</v>
      </c>
      <c r="LH95" s="64" t="s">
        <v>144</v>
      </c>
      <c r="LI95" s="64" t="s">
        <v>144</v>
      </c>
      <c r="LJ95" s="65"/>
      <c r="LK95" s="64"/>
      <c r="LL95" s="64"/>
      <c r="LM95" s="65" t="s">
        <v>144</v>
      </c>
      <c r="LN95" s="65" t="str">
        <f>IFERROR(IF(LM95&gt;=5,VLOOKUP(LM95,Brutos!$K$3:$AE$10,MATCH(LL95,Brutos!$K$3:$AE$3,0),0),0),"")</f>
        <v/>
      </c>
      <c r="LO95" s="64"/>
      <c r="LP95" s="64"/>
      <c r="LQ95" s="74" t="str">
        <f t="shared" si="67"/>
        <v/>
      </c>
      <c r="LR95" s="66"/>
      <c r="LS95" s="347"/>
      <c r="LT95" s="58"/>
      <c r="LU95" s="58"/>
      <c r="LV95" s="63">
        <v>15</v>
      </c>
      <c r="LW95" s="64" t="s">
        <v>144</v>
      </c>
      <c r="LX95" s="64" t="s">
        <v>144</v>
      </c>
      <c r="LY95" s="65"/>
      <c r="LZ95" s="64"/>
      <c r="MA95" s="64"/>
      <c r="MB95" s="65" t="s">
        <v>144</v>
      </c>
      <c r="MC95" s="65" t="str">
        <f>IFERROR(IF(MB95&gt;=5,VLOOKUP(MB95,Brutos!$K$3:$AE$10,MATCH(MA95,Brutos!$K$3:$AE$3,0),0),0),"")</f>
        <v/>
      </c>
      <c r="MD95" s="64"/>
      <c r="ME95" s="64"/>
      <c r="MF95" s="74" t="str">
        <f t="shared" si="68"/>
        <v/>
      </c>
      <c r="MG95" s="66"/>
      <c r="MH95" s="347"/>
      <c r="MI95" s="58"/>
      <c r="MJ95" s="58"/>
      <c r="MK95" s="489">
        <v>15</v>
      </c>
      <c r="ML95" s="490" t="s">
        <v>144</v>
      </c>
      <c r="MM95" s="490" t="s">
        <v>144</v>
      </c>
      <c r="MN95" s="491"/>
      <c r="MO95" s="490"/>
      <c r="MP95" s="490"/>
      <c r="MQ95" s="491" t="s">
        <v>144</v>
      </c>
      <c r="MR95" s="491"/>
      <c r="MS95" s="490"/>
      <c r="MT95" s="490"/>
      <c r="MU95" s="493"/>
      <c r="MV95" s="494"/>
      <c r="MW95" s="347"/>
    </row>
    <row r="96" spans="1:361">
      <c r="A96" s="347"/>
      <c r="B96" s="58"/>
      <c r="C96" s="58"/>
      <c r="D96" s="63">
        <v>16</v>
      </c>
      <c r="E96" s="64" t="s">
        <v>144</v>
      </c>
      <c r="F96" s="64" t="s">
        <v>144</v>
      </c>
      <c r="G96" s="65"/>
      <c r="H96" s="64"/>
      <c r="I96" s="64"/>
      <c r="J96" s="65" t="s">
        <v>144</v>
      </c>
      <c r="K96" s="65" t="str">
        <f>IFERROR(IF(J96&gt;=5,VLOOKUP(J96,Brutos!$K$3:$AE$10,MATCH(I96,Brutos!$K$3:$AE$3,0),0),0),"")</f>
        <v/>
      </c>
      <c r="L96" s="64"/>
      <c r="M96" s="64"/>
      <c r="N96" s="74" t="str">
        <f t="shared" si="46"/>
        <v/>
      </c>
      <c r="O96" s="66"/>
      <c r="P96" s="58"/>
      <c r="Q96" s="58"/>
      <c r="R96" s="58"/>
      <c r="S96" s="63">
        <v>16</v>
      </c>
      <c r="T96" s="64" t="s">
        <v>144</v>
      </c>
      <c r="U96" s="64" t="s">
        <v>144</v>
      </c>
      <c r="V96" s="65"/>
      <c r="W96" s="64"/>
      <c r="X96" s="64"/>
      <c r="Y96" s="65" t="s">
        <v>144</v>
      </c>
      <c r="Z96" s="65" t="str">
        <f>IFERROR(IF(Y96&gt;=5,VLOOKUP(Y96,Brutos!$K$3:$AE$10,MATCH(X96,Brutos!$K$3:$AE$3,0),0),0),"")</f>
        <v/>
      </c>
      <c r="AA96" s="64"/>
      <c r="AB96" s="64"/>
      <c r="AC96" s="74" t="str">
        <f t="shared" si="47"/>
        <v/>
      </c>
      <c r="AD96" s="66"/>
      <c r="AE96" s="58"/>
      <c r="AF96" s="58"/>
      <c r="AG96" s="58"/>
      <c r="AH96" s="63">
        <v>16</v>
      </c>
      <c r="AI96" s="64" t="s">
        <v>144</v>
      </c>
      <c r="AJ96" s="64" t="s">
        <v>144</v>
      </c>
      <c r="AK96" s="65"/>
      <c r="AL96" s="64"/>
      <c r="AM96" s="64"/>
      <c r="AN96" s="65" t="s">
        <v>144</v>
      </c>
      <c r="AO96" s="65" t="str">
        <f>IFERROR(IF(AN96&gt;=5,VLOOKUP(AN96,Brutos!$K$3:$AE$10,MATCH(AM96,Brutos!$K$3:$AE$3,0),0),0),"")</f>
        <v/>
      </c>
      <c r="AP96" s="64"/>
      <c r="AQ96" s="64"/>
      <c r="AR96" s="74" t="str">
        <f t="shared" si="48"/>
        <v/>
      </c>
      <c r="AS96" s="66"/>
      <c r="AT96" s="58"/>
      <c r="AU96" s="58"/>
      <c r="AV96" s="58"/>
      <c r="AW96" s="63">
        <v>16</v>
      </c>
      <c r="AX96" s="64" t="s">
        <v>144</v>
      </c>
      <c r="AY96" s="64" t="s">
        <v>144</v>
      </c>
      <c r="AZ96" s="65"/>
      <c r="BA96" s="64"/>
      <c r="BB96" s="64"/>
      <c r="BC96" s="65" t="s">
        <v>144</v>
      </c>
      <c r="BD96" s="65" t="str">
        <f>IFERROR(IF(BC96&gt;=5,VLOOKUP(BC96,Brutos!$K$3:$AE$10,MATCH(BB96,Brutos!$K$3:$AE$3,0),0),0),"")</f>
        <v/>
      </c>
      <c r="BE96" s="64"/>
      <c r="BF96" s="64"/>
      <c r="BG96" s="74" t="str">
        <f t="shared" si="49"/>
        <v/>
      </c>
      <c r="BH96" s="66"/>
      <c r="BI96" s="58"/>
      <c r="BJ96" s="58"/>
      <c r="BK96" s="58"/>
      <c r="BL96" s="63">
        <v>16</v>
      </c>
      <c r="BM96" s="64" t="s">
        <v>144</v>
      </c>
      <c r="BN96" s="64" t="s">
        <v>144</v>
      </c>
      <c r="BO96" s="65"/>
      <c r="BP96" s="64"/>
      <c r="BQ96" s="64"/>
      <c r="BR96" s="65" t="s">
        <v>144</v>
      </c>
      <c r="BS96" s="65" t="str">
        <f>IFERROR(IF(BR96&gt;=5,VLOOKUP(BR96,Brutos!$K$3:$AE$10,MATCH(BQ96,Brutos!$K$3:$AE$3,0),0),0),"")</f>
        <v/>
      </c>
      <c r="BT96" s="64"/>
      <c r="BU96" s="64"/>
      <c r="BV96" s="74" t="str">
        <f t="shared" si="50"/>
        <v/>
      </c>
      <c r="BW96" s="66"/>
      <c r="BX96" s="58"/>
      <c r="BY96" s="58"/>
      <c r="BZ96" s="58"/>
      <c r="CA96" s="63">
        <v>16</v>
      </c>
      <c r="CB96" s="64" t="s">
        <v>144</v>
      </c>
      <c r="CC96" s="64" t="s">
        <v>144</v>
      </c>
      <c r="CD96" s="65"/>
      <c r="CE96" s="64"/>
      <c r="CF96" s="64"/>
      <c r="CG96" s="65" t="s">
        <v>144</v>
      </c>
      <c r="CH96" s="65" t="str">
        <f>IFERROR(IF(CG96&gt;=5,VLOOKUP(CG96,Brutos!$K$3:$AE$10,MATCH(CF96,Brutos!$K$3:$AE$3,0),0),0),"")</f>
        <v/>
      </c>
      <c r="CI96" s="64"/>
      <c r="CJ96" s="64"/>
      <c r="CK96" s="74" t="str">
        <f t="shared" si="51"/>
        <v/>
      </c>
      <c r="CL96" s="66"/>
      <c r="CM96" s="58"/>
      <c r="CN96" s="58"/>
      <c r="CO96" s="58"/>
      <c r="CP96" s="63">
        <v>16</v>
      </c>
      <c r="CQ96" s="64" t="s">
        <v>144</v>
      </c>
      <c r="CR96" s="64" t="s">
        <v>144</v>
      </c>
      <c r="CS96" s="65"/>
      <c r="CT96" s="64"/>
      <c r="CU96" s="64"/>
      <c r="CV96" s="65" t="s">
        <v>144</v>
      </c>
      <c r="CW96" s="65" t="str">
        <f>IFERROR(IF(CV96&gt;=5,VLOOKUP(CV96,Brutos!$K$3:$AE$10,MATCH(CU96,Brutos!$K$3:$AE$3,0),0),0),"")</f>
        <v/>
      </c>
      <c r="CX96" s="64"/>
      <c r="CY96" s="64"/>
      <c r="CZ96" s="74" t="str">
        <f t="shared" si="52"/>
        <v/>
      </c>
      <c r="DA96" s="66"/>
      <c r="DB96" s="58"/>
      <c r="DC96" s="58"/>
      <c r="DD96" s="58"/>
      <c r="DE96" s="63">
        <v>16</v>
      </c>
      <c r="DF96" s="64" t="s">
        <v>144</v>
      </c>
      <c r="DG96" s="64" t="s">
        <v>144</v>
      </c>
      <c r="DH96" s="65"/>
      <c r="DI96" s="64"/>
      <c r="DJ96" s="64"/>
      <c r="DK96" s="65" t="s">
        <v>144</v>
      </c>
      <c r="DL96" s="65" t="str">
        <f>IFERROR(IF(DK96&gt;=5,VLOOKUP(DK96,Brutos!$K$3:$AE$10,MATCH(DJ96,Brutos!$K$3:$AE$3,0),0),0),"")</f>
        <v/>
      </c>
      <c r="DM96" s="64"/>
      <c r="DN96" s="64"/>
      <c r="DO96" s="74" t="str">
        <f t="shared" si="53"/>
        <v/>
      </c>
      <c r="DP96" s="66"/>
      <c r="DQ96" s="58"/>
      <c r="DR96" s="58"/>
      <c r="DS96" s="58"/>
      <c r="DT96" s="63">
        <v>16</v>
      </c>
      <c r="DU96" s="64" t="s">
        <v>144</v>
      </c>
      <c r="DV96" s="64" t="s">
        <v>144</v>
      </c>
      <c r="DW96" s="65"/>
      <c r="DX96" s="64"/>
      <c r="DY96" s="64"/>
      <c r="DZ96" s="65" t="s">
        <v>144</v>
      </c>
      <c r="EA96" s="65" t="str">
        <f>IFERROR(IF(DZ96&gt;=5,VLOOKUP(DZ96,Brutos!$K$3:$AE$10,MATCH(DY96,Brutos!$K$3:$AE$3,0),0),0),"")</f>
        <v/>
      </c>
      <c r="EB96" s="64"/>
      <c r="EC96" s="64"/>
      <c r="ED96" s="74" t="str">
        <f t="shared" si="54"/>
        <v/>
      </c>
      <c r="EE96" s="66"/>
      <c r="EF96" s="58"/>
      <c r="EG96" s="58"/>
      <c r="EH96" s="58"/>
      <c r="EI96" s="63">
        <v>16</v>
      </c>
      <c r="EJ96" s="64" t="s">
        <v>144</v>
      </c>
      <c r="EK96" s="64" t="s">
        <v>144</v>
      </c>
      <c r="EL96" s="65"/>
      <c r="EM96" s="64"/>
      <c r="EN96" s="64"/>
      <c r="EO96" s="65" t="s">
        <v>144</v>
      </c>
      <c r="EP96" s="65" t="str">
        <f>IFERROR(IF(EO96&gt;=5,VLOOKUP(EO96,Brutos!$K$3:$AE$10,MATCH(EN96,Brutos!$K$3:$AE$3,0),0),0),"")</f>
        <v/>
      </c>
      <c r="EQ96" s="64"/>
      <c r="ER96" s="64"/>
      <c r="ES96" s="74" t="str">
        <f t="shared" si="55"/>
        <v/>
      </c>
      <c r="ET96" s="66"/>
      <c r="EU96" s="58"/>
      <c r="EV96" s="58"/>
      <c r="EW96" s="58"/>
      <c r="EX96" s="63">
        <v>16</v>
      </c>
      <c r="EY96" s="64" t="s">
        <v>144</v>
      </c>
      <c r="EZ96" s="64" t="s">
        <v>144</v>
      </c>
      <c r="FA96" s="65"/>
      <c r="FB96" s="64"/>
      <c r="FC96" s="64"/>
      <c r="FD96" s="65" t="s">
        <v>144</v>
      </c>
      <c r="FE96" s="65" t="str">
        <f>IFERROR(IF(FD96&gt;=5,VLOOKUP(FD96,Brutos!$K$3:$AE$10,MATCH(FC96,Brutos!$K$3:$AE$3,0),0),0),"")</f>
        <v/>
      </c>
      <c r="FF96" s="64"/>
      <c r="FG96" s="64"/>
      <c r="FH96" s="74" t="str">
        <f t="shared" si="56"/>
        <v/>
      </c>
      <c r="FI96" s="66"/>
      <c r="FJ96" s="58"/>
      <c r="FK96" s="58"/>
      <c r="FL96" s="58"/>
      <c r="FM96" s="63">
        <v>16</v>
      </c>
      <c r="FN96" s="64" t="s">
        <v>144</v>
      </c>
      <c r="FO96" s="64" t="s">
        <v>144</v>
      </c>
      <c r="FP96" s="65"/>
      <c r="FQ96" s="64"/>
      <c r="FR96" s="64"/>
      <c r="FS96" s="65" t="s">
        <v>144</v>
      </c>
      <c r="FT96" s="65" t="str">
        <f>IFERROR(IF(FS96&gt;=5,VLOOKUP(FS96,Brutos!$K$3:$AE$10,MATCH(FR96,Brutos!$K$3:$AE$3,0),0),0),"")</f>
        <v/>
      </c>
      <c r="FU96" s="64"/>
      <c r="FV96" s="64"/>
      <c r="FW96" s="74" t="str">
        <f t="shared" si="57"/>
        <v/>
      </c>
      <c r="FX96" s="66"/>
      <c r="FY96" s="58"/>
      <c r="FZ96" s="58"/>
      <c r="GA96" s="58"/>
      <c r="GB96" s="63">
        <v>16</v>
      </c>
      <c r="GC96" s="64" t="s">
        <v>144</v>
      </c>
      <c r="GD96" s="64" t="s">
        <v>144</v>
      </c>
      <c r="GE96" s="65"/>
      <c r="GF96" s="64"/>
      <c r="GG96" s="64"/>
      <c r="GH96" s="65" t="s">
        <v>144</v>
      </c>
      <c r="GI96" s="65" t="str">
        <f>IFERROR(IF(GH96&gt;=5,VLOOKUP(GH96,Brutos!$K$3:$AE$10,MATCH(GG96,Brutos!$K$3:$AE$3,0),0),0),"")</f>
        <v/>
      </c>
      <c r="GJ96" s="64"/>
      <c r="GK96" s="64"/>
      <c r="GL96" s="74" t="str">
        <f t="shared" si="58"/>
        <v/>
      </c>
      <c r="GM96" s="66"/>
      <c r="GN96" s="58"/>
      <c r="GO96" s="58"/>
      <c r="GP96" s="58"/>
      <c r="GQ96" s="63">
        <v>16</v>
      </c>
      <c r="GR96" s="64" t="s">
        <v>144</v>
      </c>
      <c r="GS96" s="64" t="s">
        <v>144</v>
      </c>
      <c r="GT96" s="65"/>
      <c r="GU96" s="64"/>
      <c r="GV96" s="64"/>
      <c r="GW96" s="65" t="s">
        <v>144</v>
      </c>
      <c r="GX96" s="65" t="str">
        <f>IFERROR(IF(GW96&gt;=5,VLOOKUP(GW96,Brutos!$K$3:$AE$10,MATCH(GV96,Brutos!$K$3:$AE$3,0),0),0),"")</f>
        <v/>
      </c>
      <c r="GY96" s="64"/>
      <c r="GZ96" s="64"/>
      <c r="HA96" s="74" t="str">
        <f t="shared" si="59"/>
        <v/>
      </c>
      <c r="HB96" s="66"/>
      <c r="HC96" s="58"/>
      <c r="HD96" s="58"/>
      <c r="HE96" s="58"/>
      <c r="HF96" s="63">
        <v>16</v>
      </c>
      <c r="HG96" s="64" t="s">
        <v>144</v>
      </c>
      <c r="HH96" s="64" t="s">
        <v>144</v>
      </c>
      <c r="HI96" s="65"/>
      <c r="HJ96" s="64"/>
      <c r="HK96" s="64"/>
      <c r="HL96" s="65" t="s">
        <v>144</v>
      </c>
      <c r="HM96" s="65" t="str">
        <f>IFERROR(IF(HL96&gt;=5,VLOOKUP(HL96,Brutos!$K$3:$AE$10,MATCH(HK96,Brutos!$K$3:$AE$3,0),0),0),"")</f>
        <v/>
      </c>
      <c r="HN96" s="64"/>
      <c r="HO96" s="64"/>
      <c r="HP96" s="74" t="str">
        <f t="shared" si="60"/>
        <v/>
      </c>
      <c r="HQ96" s="66"/>
      <c r="HR96" s="58"/>
      <c r="HS96" s="58"/>
      <c r="HT96" s="58"/>
      <c r="HU96" s="63">
        <v>16</v>
      </c>
      <c r="HV96" s="64" t="s">
        <v>144</v>
      </c>
      <c r="HW96" s="64" t="s">
        <v>144</v>
      </c>
      <c r="HX96" s="65"/>
      <c r="HY96" s="64"/>
      <c r="HZ96" s="64"/>
      <c r="IA96" s="65" t="s">
        <v>144</v>
      </c>
      <c r="IB96" s="65" t="str">
        <f>IFERROR(IF(IA96&gt;=5,VLOOKUP(IA96,Brutos!$K$3:$AE$10,MATCH(HZ96,Brutos!$K$3:$AE$3,0),0),0),"")</f>
        <v/>
      </c>
      <c r="IC96" s="64"/>
      <c r="ID96" s="64"/>
      <c r="IE96" s="74" t="str">
        <f t="shared" si="61"/>
        <v/>
      </c>
      <c r="IF96" s="66"/>
      <c r="IG96" s="58"/>
      <c r="IH96" s="58"/>
      <c r="II96" s="58"/>
      <c r="IJ96" s="63">
        <v>16</v>
      </c>
      <c r="IK96" s="64" t="s">
        <v>144</v>
      </c>
      <c r="IL96" s="64" t="s">
        <v>144</v>
      </c>
      <c r="IM96" s="65"/>
      <c r="IN96" s="64"/>
      <c r="IO96" s="64"/>
      <c r="IP96" s="65" t="s">
        <v>144</v>
      </c>
      <c r="IQ96" s="65" t="str">
        <f>IFERROR(IF(IP96&gt;=5,VLOOKUP(IP96,Brutos!$K$3:$AE$10,MATCH(IO96,Brutos!$K$3:$AE$3,0),0),0),"")</f>
        <v/>
      </c>
      <c r="IR96" s="64"/>
      <c r="IS96" s="64"/>
      <c r="IT96" s="74" t="str">
        <f t="shared" si="62"/>
        <v/>
      </c>
      <c r="IU96" s="66"/>
      <c r="IV96" s="58"/>
      <c r="IW96" s="58"/>
      <c r="IX96" s="58"/>
      <c r="IY96" s="63">
        <v>16</v>
      </c>
      <c r="IZ96" s="64" t="s">
        <v>144</v>
      </c>
      <c r="JA96" s="64" t="s">
        <v>144</v>
      </c>
      <c r="JB96" s="65"/>
      <c r="JC96" s="64"/>
      <c r="JD96" s="64"/>
      <c r="JE96" s="65" t="s">
        <v>144</v>
      </c>
      <c r="JF96" s="65" t="str">
        <f>IFERROR(IF(JE96&gt;=5,VLOOKUP(JE96,Brutos!$K$3:$AE$10,MATCH(JD96,Brutos!$K$3:$AE$3,0),0),0),"")</f>
        <v/>
      </c>
      <c r="JG96" s="64"/>
      <c r="JH96" s="64"/>
      <c r="JI96" s="74" t="str">
        <f t="shared" si="63"/>
        <v/>
      </c>
      <c r="JJ96" s="66"/>
      <c r="JK96" s="58"/>
      <c r="JL96" s="58"/>
      <c r="JM96" s="58"/>
      <c r="JN96" s="63">
        <v>16</v>
      </c>
      <c r="JO96" s="64" t="s">
        <v>144</v>
      </c>
      <c r="JP96" s="64" t="s">
        <v>144</v>
      </c>
      <c r="JQ96" s="65"/>
      <c r="JR96" s="64"/>
      <c r="JS96" s="64"/>
      <c r="JT96" s="65" t="s">
        <v>144</v>
      </c>
      <c r="JU96" s="65" t="str">
        <f>IFERROR(IF(JT96&gt;=5,VLOOKUP(JT96,Brutos!$K$3:$AE$10,MATCH(JS96,Brutos!$K$3:$AE$3,0),0),0),"")</f>
        <v/>
      </c>
      <c r="JV96" s="64"/>
      <c r="JW96" s="64"/>
      <c r="JX96" s="74" t="str">
        <f t="shared" si="64"/>
        <v/>
      </c>
      <c r="JY96" s="66"/>
      <c r="JZ96" s="58"/>
      <c r="KA96" s="58"/>
      <c r="KB96" s="58"/>
      <c r="KC96" s="63">
        <v>16</v>
      </c>
      <c r="KD96" s="64" t="s">
        <v>144</v>
      </c>
      <c r="KE96" s="64" t="s">
        <v>144</v>
      </c>
      <c r="KF96" s="65"/>
      <c r="KG96" s="64"/>
      <c r="KH96" s="64"/>
      <c r="KI96" s="65" t="s">
        <v>144</v>
      </c>
      <c r="KJ96" s="65" t="str">
        <f>IFERROR(IF(KI96&gt;=5,VLOOKUP(KI96,Brutos!$K$3:$AE$10,MATCH(KH96,Brutos!$K$3:$AE$3,0),0),0),"")</f>
        <v/>
      </c>
      <c r="KK96" s="64"/>
      <c r="KL96" s="64"/>
      <c r="KM96" s="74" t="str">
        <f t="shared" si="65"/>
        <v/>
      </c>
      <c r="KN96" s="66"/>
      <c r="KO96" s="58"/>
      <c r="KP96" s="58"/>
      <c r="KQ96" s="58"/>
      <c r="KR96" s="63">
        <v>16</v>
      </c>
      <c r="KS96" s="64" t="s">
        <v>144</v>
      </c>
      <c r="KT96" s="64" t="s">
        <v>144</v>
      </c>
      <c r="KU96" s="65"/>
      <c r="KV96" s="64"/>
      <c r="KW96" s="64"/>
      <c r="KX96" s="65" t="s">
        <v>144</v>
      </c>
      <c r="KY96" s="65" t="str">
        <f>IFERROR(IF(KX96&gt;=5,VLOOKUP(KX96,Brutos!$K$3:$AE$10,MATCH(KW96,Brutos!$K$3:$AE$3,0),0),0),"")</f>
        <v/>
      </c>
      <c r="KZ96" s="64"/>
      <c r="LA96" s="64"/>
      <c r="LB96" s="74" t="str">
        <f t="shared" si="66"/>
        <v/>
      </c>
      <c r="LC96" s="66"/>
      <c r="LD96" s="347"/>
      <c r="LE96" s="58"/>
      <c r="LF96" s="58"/>
      <c r="LG96" s="63">
        <v>16</v>
      </c>
      <c r="LH96" s="64" t="s">
        <v>144</v>
      </c>
      <c r="LI96" s="64" t="s">
        <v>144</v>
      </c>
      <c r="LJ96" s="65"/>
      <c r="LK96" s="64"/>
      <c r="LL96" s="64"/>
      <c r="LM96" s="65" t="s">
        <v>144</v>
      </c>
      <c r="LN96" s="65" t="str">
        <f>IFERROR(IF(LM96&gt;=5,VLOOKUP(LM96,Brutos!$K$3:$AE$10,MATCH(LL96,Brutos!$K$3:$AE$3,0),0),0),"")</f>
        <v/>
      </c>
      <c r="LO96" s="64"/>
      <c r="LP96" s="64"/>
      <c r="LQ96" s="74" t="str">
        <f t="shared" si="67"/>
        <v/>
      </c>
      <c r="LR96" s="66"/>
      <c r="LS96" s="347"/>
      <c r="LT96" s="58"/>
      <c r="LU96" s="58"/>
      <c r="LV96" s="63">
        <v>16</v>
      </c>
      <c r="LW96" s="64" t="s">
        <v>144</v>
      </c>
      <c r="LX96" s="64" t="s">
        <v>144</v>
      </c>
      <c r="LY96" s="65"/>
      <c r="LZ96" s="64"/>
      <c r="MA96" s="64"/>
      <c r="MB96" s="65" t="s">
        <v>144</v>
      </c>
      <c r="MC96" s="65" t="str">
        <f>IFERROR(IF(MB96&gt;=5,VLOOKUP(MB96,Brutos!$K$3:$AE$10,MATCH(MA96,Brutos!$K$3:$AE$3,0),0),0),"")</f>
        <v/>
      </c>
      <c r="MD96" s="64"/>
      <c r="ME96" s="64"/>
      <c r="MF96" s="74" t="str">
        <f t="shared" si="68"/>
        <v/>
      </c>
      <c r="MG96" s="66"/>
      <c r="MH96" s="347"/>
      <c r="MI96" s="58"/>
      <c r="MJ96" s="58"/>
      <c r="MK96" s="489">
        <v>16</v>
      </c>
      <c r="ML96" s="490" t="s">
        <v>144</v>
      </c>
      <c r="MM96" s="490" t="s">
        <v>144</v>
      </c>
      <c r="MN96" s="491"/>
      <c r="MO96" s="490"/>
      <c r="MP96" s="490"/>
      <c r="MQ96" s="491" t="s">
        <v>144</v>
      </c>
      <c r="MR96" s="491"/>
      <c r="MS96" s="490"/>
      <c r="MT96" s="490"/>
      <c r="MU96" s="493"/>
      <c r="MV96" s="494"/>
      <c r="MW96" s="347"/>
    </row>
    <row r="97" spans="1:361">
      <c r="A97" s="347"/>
      <c r="B97" s="58"/>
      <c r="C97" s="58"/>
      <c r="D97" s="63">
        <v>17</v>
      </c>
      <c r="E97" s="64" t="s">
        <v>144</v>
      </c>
      <c r="F97" s="64" t="s">
        <v>144</v>
      </c>
      <c r="G97" s="65"/>
      <c r="H97" s="64"/>
      <c r="I97" s="64"/>
      <c r="J97" s="65" t="s">
        <v>144</v>
      </c>
      <c r="K97" s="65" t="str">
        <f>IFERROR(IF(J97&gt;=5,VLOOKUP(J97,Brutos!$K$3:$AE$10,MATCH(I97,Brutos!$K$3:$AE$3,0),0),0),"")</f>
        <v/>
      </c>
      <c r="L97" s="64"/>
      <c r="M97" s="64"/>
      <c r="N97" s="74" t="str">
        <f t="shared" si="46"/>
        <v/>
      </c>
      <c r="O97" s="66"/>
      <c r="P97" s="58"/>
      <c r="Q97" s="58"/>
      <c r="R97" s="58"/>
      <c r="S97" s="63">
        <v>17</v>
      </c>
      <c r="T97" s="64" t="s">
        <v>144</v>
      </c>
      <c r="U97" s="64" t="s">
        <v>144</v>
      </c>
      <c r="V97" s="65"/>
      <c r="W97" s="64"/>
      <c r="X97" s="64"/>
      <c r="Y97" s="65" t="s">
        <v>144</v>
      </c>
      <c r="Z97" s="65" t="str">
        <f>IFERROR(IF(Y97&gt;=5,VLOOKUP(Y97,Brutos!$K$3:$AE$10,MATCH(X97,Brutos!$K$3:$AE$3,0),0),0),"")</f>
        <v/>
      </c>
      <c r="AA97" s="64"/>
      <c r="AB97" s="64"/>
      <c r="AC97" s="74" t="str">
        <f t="shared" si="47"/>
        <v/>
      </c>
      <c r="AD97" s="66"/>
      <c r="AE97" s="58"/>
      <c r="AF97" s="58"/>
      <c r="AG97" s="58"/>
      <c r="AH97" s="63">
        <v>17</v>
      </c>
      <c r="AI97" s="64" t="s">
        <v>144</v>
      </c>
      <c r="AJ97" s="64" t="s">
        <v>144</v>
      </c>
      <c r="AK97" s="65"/>
      <c r="AL97" s="64"/>
      <c r="AM97" s="64"/>
      <c r="AN97" s="65" t="s">
        <v>144</v>
      </c>
      <c r="AO97" s="65" t="str">
        <f>IFERROR(IF(AN97&gt;=5,VLOOKUP(AN97,Brutos!$K$3:$AE$10,MATCH(AM97,Brutos!$K$3:$AE$3,0),0),0),"")</f>
        <v/>
      </c>
      <c r="AP97" s="64"/>
      <c r="AQ97" s="64"/>
      <c r="AR97" s="74" t="str">
        <f t="shared" si="48"/>
        <v/>
      </c>
      <c r="AS97" s="66"/>
      <c r="AT97" s="58"/>
      <c r="AU97" s="58"/>
      <c r="AV97" s="58"/>
      <c r="AW97" s="63">
        <v>17</v>
      </c>
      <c r="AX97" s="64" t="s">
        <v>144</v>
      </c>
      <c r="AY97" s="64" t="s">
        <v>144</v>
      </c>
      <c r="AZ97" s="65"/>
      <c r="BA97" s="64"/>
      <c r="BB97" s="64"/>
      <c r="BC97" s="65" t="s">
        <v>144</v>
      </c>
      <c r="BD97" s="65" t="str">
        <f>IFERROR(IF(BC97&gt;=5,VLOOKUP(BC97,Brutos!$K$3:$AE$10,MATCH(BB97,Brutos!$K$3:$AE$3,0),0),0),"")</f>
        <v/>
      </c>
      <c r="BE97" s="64"/>
      <c r="BF97" s="64"/>
      <c r="BG97" s="74" t="str">
        <f t="shared" si="49"/>
        <v/>
      </c>
      <c r="BH97" s="66"/>
      <c r="BI97" s="58"/>
      <c r="BJ97" s="58"/>
      <c r="BK97" s="58"/>
      <c r="BL97" s="63">
        <v>17</v>
      </c>
      <c r="BM97" s="64" t="s">
        <v>144</v>
      </c>
      <c r="BN97" s="64" t="s">
        <v>144</v>
      </c>
      <c r="BO97" s="65"/>
      <c r="BP97" s="64"/>
      <c r="BQ97" s="64"/>
      <c r="BR97" s="65" t="s">
        <v>144</v>
      </c>
      <c r="BS97" s="65" t="str">
        <f>IFERROR(IF(BR97&gt;=5,VLOOKUP(BR97,Brutos!$K$3:$AE$10,MATCH(BQ97,Brutos!$K$3:$AE$3,0),0),0),"")</f>
        <v/>
      </c>
      <c r="BT97" s="64"/>
      <c r="BU97" s="64"/>
      <c r="BV97" s="74" t="str">
        <f t="shared" si="50"/>
        <v/>
      </c>
      <c r="BW97" s="66"/>
      <c r="BX97" s="58"/>
      <c r="BY97" s="58"/>
      <c r="BZ97" s="58"/>
      <c r="CA97" s="63">
        <v>17</v>
      </c>
      <c r="CB97" s="64" t="s">
        <v>144</v>
      </c>
      <c r="CC97" s="64" t="s">
        <v>144</v>
      </c>
      <c r="CD97" s="65"/>
      <c r="CE97" s="64"/>
      <c r="CF97" s="64"/>
      <c r="CG97" s="65" t="s">
        <v>144</v>
      </c>
      <c r="CH97" s="65" t="str">
        <f>IFERROR(IF(CG97&gt;=5,VLOOKUP(CG97,Brutos!$K$3:$AE$10,MATCH(CF97,Brutos!$K$3:$AE$3,0),0),0),"")</f>
        <v/>
      </c>
      <c r="CI97" s="64"/>
      <c r="CJ97" s="64"/>
      <c r="CK97" s="74" t="str">
        <f t="shared" si="51"/>
        <v/>
      </c>
      <c r="CL97" s="66"/>
      <c r="CM97" s="58"/>
      <c r="CN97" s="58"/>
      <c r="CO97" s="58"/>
      <c r="CP97" s="63">
        <v>17</v>
      </c>
      <c r="CQ97" s="64" t="s">
        <v>144</v>
      </c>
      <c r="CR97" s="64" t="s">
        <v>144</v>
      </c>
      <c r="CS97" s="65"/>
      <c r="CT97" s="64"/>
      <c r="CU97" s="64"/>
      <c r="CV97" s="65" t="s">
        <v>144</v>
      </c>
      <c r="CW97" s="65" t="str">
        <f>IFERROR(IF(CV97&gt;=5,VLOOKUP(CV97,Brutos!$K$3:$AE$10,MATCH(CU97,Brutos!$K$3:$AE$3,0),0),0),"")</f>
        <v/>
      </c>
      <c r="CX97" s="64"/>
      <c r="CY97" s="64"/>
      <c r="CZ97" s="74" t="str">
        <f t="shared" si="52"/>
        <v/>
      </c>
      <c r="DA97" s="66"/>
      <c r="DB97" s="58"/>
      <c r="DC97" s="58"/>
      <c r="DD97" s="58"/>
      <c r="DE97" s="63">
        <v>17</v>
      </c>
      <c r="DF97" s="64" t="s">
        <v>144</v>
      </c>
      <c r="DG97" s="64" t="s">
        <v>144</v>
      </c>
      <c r="DH97" s="65"/>
      <c r="DI97" s="64"/>
      <c r="DJ97" s="64"/>
      <c r="DK97" s="65" t="s">
        <v>144</v>
      </c>
      <c r="DL97" s="65" t="str">
        <f>IFERROR(IF(DK97&gt;=5,VLOOKUP(DK97,Brutos!$K$3:$AE$10,MATCH(DJ97,Brutos!$K$3:$AE$3,0),0),0),"")</f>
        <v/>
      </c>
      <c r="DM97" s="64"/>
      <c r="DN97" s="64"/>
      <c r="DO97" s="74" t="str">
        <f t="shared" si="53"/>
        <v/>
      </c>
      <c r="DP97" s="66"/>
      <c r="DQ97" s="58"/>
      <c r="DR97" s="58"/>
      <c r="DS97" s="58"/>
      <c r="DT97" s="63">
        <v>17</v>
      </c>
      <c r="DU97" s="64" t="s">
        <v>144</v>
      </c>
      <c r="DV97" s="64" t="s">
        <v>144</v>
      </c>
      <c r="DW97" s="65"/>
      <c r="DX97" s="64"/>
      <c r="DY97" s="64"/>
      <c r="DZ97" s="65" t="s">
        <v>144</v>
      </c>
      <c r="EA97" s="65" t="str">
        <f>IFERROR(IF(DZ97&gt;=5,VLOOKUP(DZ97,Brutos!$K$3:$AE$10,MATCH(DY97,Brutos!$K$3:$AE$3,0),0),0),"")</f>
        <v/>
      </c>
      <c r="EB97" s="64"/>
      <c r="EC97" s="64"/>
      <c r="ED97" s="74" t="str">
        <f t="shared" si="54"/>
        <v/>
      </c>
      <c r="EE97" s="66"/>
      <c r="EF97" s="58"/>
      <c r="EG97" s="58"/>
      <c r="EH97" s="58"/>
      <c r="EI97" s="63">
        <v>17</v>
      </c>
      <c r="EJ97" s="64" t="s">
        <v>144</v>
      </c>
      <c r="EK97" s="64" t="s">
        <v>144</v>
      </c>
      <c r="EL97" s="65"/>
      <c r="EM97" s="64"/>
      <c r="EN97" s="64"/>
      <c r="EO97" s="65" t="s">
        <v>144</v>
      </c>
      <c r="EP97" s="65" t="str">
        <f>IFERROR(IF(EO97&gt;=5,VLOOKUP(EO97,Brutos!$K$3:$AE$10,MATCH(EN97,Brutos!$K$3:$AE$3,0),0),0),"")</f>
        <v/>
      </c>
      <c r="EQ97" s="64"/>
      <c r="ER97" s="64"/>
      <c r="ES97" s="74" t="str">
        <f t="shared" si="55"/>
        <v/>
      </c>
      <c r="ET97" s="66"/>
      <c r="EU97" s="58"/>
      <c r="EV97" s="58"/>
      <c r="EW97" s="58"/>
      <c r="EX97" s="63">
        <v>17</v>
      </c>
      <c r="EY97" s="64" t="s">
        <v>144</v>
      </c>
      <c r="EZ97" s="64" t="s">
        <v>144</v>
      </c>
      <c r="FA97" s="65"/>
      <c r="FB97" s="64"/>
      <c r="FC97" s="64"/>
      <c r="FD97" s="65" t="s">
        <v>144</v>
      </c>
      <c r="FE97" s="65" t="str">
        <f>IFERROR(IF(FD97&gt;=5,VLOOKUP(FD97,Brutos!$K$3:$AE$10,MATCH(FC97,Brutos!$K$3:$AE$3,0),0),0),"")</f>
        <v/>
      </c>
      <c r="FF97" s="64"/>
      <c r="FG97" s="64"/>
      <c r="FH97" s="74" t="str">
        <f t="shared" si="56"/>
        <v/>
      </c>
      <c r="FI97" s="66"/>
      <c r="FJ97" s="58"/>
      <c r="FK97" s="58"/>
      <c r="FL97" s="58"/>
      <c r="FM97" s="63">
        <v>17</v>
      </c>
      <c r="FN97" s="64" t="s">
        <v>144</v>
      </c>
      <c r="FO97" s="64" t="s">
        <v>144</v>
      </c>
      <c r="FP97" s="65"/>
      <c r="FQ97" s="64"/>
      <c r="FR97" s="64"/>
      <c r="FS97" s="65" t="s">
        <v>144</v>
      </c>
      <c r="FT97" s="65" t="str">
        <f>IFERROR(IF(FS97&gt;=5,VLOOKUP(FS97,Brutos!$K$3:$AE$10,MATCH(FR97,Brutos!$K$3:$AE$3,0),0),0),"")</f>
        <v/>
      </c>
      <c r="FU97" s="64"/>
      <c r="FV97" s="64"/>
      <c r="FW97" s="74" t="str">
        <f t="shared" si="57"/>
        <v/>
      </c>
      <c r="FX97" s="66"/>
      <c r="FY97" s="58"/>
      <c r="FZ97" s="58"/>
      <c r="GA97" s="58"/>
      <c r="GB97" s="63">
        <v>17</v>
      </c>
      <c r="GC97" s="64" t="s">
        <v>144</v>
      </c>
      <c r="GD97" s="64" t="s">
        <v>144</v>
      </c>
      <c r="GE97" s="65"/>
      <c r="GF97" s="64"/>
      <c r="GG97" s="64"/>
      <c r="GH97" s="65" t="s">
        <v>144</v>
      </c>
      <c r="GI97" s="65" t="str">
        <f>IFERROR(IF(GH97&gt;=5,VLOOKUP(GH97,Brutos!$K$3:$AE$10,MATCH(GG97,Brutos!$K$3:$AE$3,0),0),0),"")</f>
        <v/>
      </c>
      <c r="GJ97" s="64"/>
      <c r="GK97" s="64"/>
      <c r="GL97" s="74" t="str">
        <f t="shared" si="58"/>
        <v/>
      </c>
      <c r="GM97" s="66"/>
      <c r="GN97" s="58"/>
      <c r="GO97" s="58"/>
      <c r="GP97" s="58"/>
      <c r="GQ97" s="63">
        <v>17</v>
      </c>
      <c r="GR97" s="64" t="s">
        <v>144</v>
      </c>
      <c r="GS97" s="64" t="s">
        <v>144</v>
      </c>
      <c r="GT97" s="65"/>
      <c r="GU97" s="64"/>
      <c r="GV97" s="64"/>
      <c r="GW97" s="65" t="s">
        <v>144</v>
      </c>
      <c r="GX97" s="65" t="str">
        <f>IFERROR(IF(GW97&gt;=5,VLOOKUP(GW97,Brutos!$K$3:$AE$10,MATCH(GV97,Brutos!$K$3:$AE$3,0),0),0),"")</f>
        <v/>
      </c>
      <c r="GY97" s="64"/>
      <c r="GZ97" s="64"/>
      <c r="HA97" s="74" t="str">
        <f t="shared" si="59"/>
        <v/>
      </c>
      <c r="HB97" s="66"/>
      <c r="HC97" s="58"/>
      <c r="HD97" s="58"/>
      <c r="HE97" s="58"/>
      <c r="HF97" s="63">
        <v>17</v>
      </c>
      <c r="HG97" s="64" t="s">
        <v>144</v>
      </c>
      <c r="HH97" s="64" t="s">
        <v>144</v>
      </c>
      <c r="HI97" s="65"/>
      <c r="HJ97" s="64"/>
      <c r="HK97" s="64"/>
      <c r="HL97" s="65" t="s">
        <v>144</v>
      </c>
      <c r="HM97" s="65" t="str">
        <f>IFERROR(IF(HL97&gt;=5,VLOOKUP(HL97,Brutos!$K$3:$AE$10,MATCH(HK97,Brutos!$K$3:$AE$3,0),0),0),"")</f>
        <v/>
      </c>
      <c r="HN97" s="64"/>
      <c r="HO97" s="64"/>
      <c r="HP97" s="74" t="str">
        <f t="shared" si="60"/>
        <v/>
      </c>
      <c r="HQ97" s="66"/>
      <c r="HR97" s="58"/>
      <c r="HS97" s="58"/>
      <c r="HT97" s="58"/>
      <c r="HU97" s="63">
        <v>17</v>
      </c>
      <c r="HV97" s="64" t="s">
        <v>144</v>
      </c>
      <c r="HW97" s="64" t="s">
        <v>144</v>
      </c>
      <c r="HX97" s="65"/>
      <c r="HY97" s="64"/>
      <c r="HZ97" s="64"/>
      <c r="IA97" s="65" t="s">
        <v>144</v>
      </c>
      <c r="IB97" s="65" t="str">
        <f>IFERROR(IF(IA97&gt;=5,VLOOKUP(IA97,Brutos!$K$3:$AE$10,MATCH(HZ97,Brutos!$K$3:$AE$3,0),0),0),"")</f>
        <v/>
      </c>
      <c r="IC97" s="64"/>
      <c r="ID97" s="64"/>
      <c r="IE97" s="74" t="str">
        <f t="shared" si="61"/>
        <v/>
      </c>
      <c r="IF97" s="66"/>
      <c r="IG97" s="58"/>
      <c r="IH97" s="58"/>
      <c r="II97" s="58"/>
      <c r="IJ97" s="63">
        <v>17</v>
      </c>
      <c r="IK97" s="64" t="s">
        <v>144</v>
      </c>
      <c r="IL97" s="64" t="s">
        <v>144</v>
      </c>
      <c r="IM97" s="65"/>
      <c r="IN97" s="64"/>
      <c r="IO97" s="64"/>
      <c r="IP97" s="65" t="s">
        <v>144</v>
      </c>
      <c r="IQ97" s="65" t="str">
        <f>IFERROR(IF(IP97&gt;=5,VLOOKUP(IP97,Brutos!$K$3:$AE$10,MATCH(IO97,Brutos!$K$3:$AE$3,0),0),0),"")</f>
        <v/>
      </c>
      <c r="IR97" s="64"/>
      <c r="IS97" s="64"/>
      <c r="IT97" s="74" t="str">
        <f t="shared" si="62"/>
        <v/>
      </c>
      <c r="IU97" s="66"/>
      <c r="IV97" s="58"/>
      <c r="IW97" s="58"/>
      <c r="IX97" s="58"/>
      <c r="IY97" s="63">
        <v>17</v>
      </c>
      <c r="IZ97" s="64" t="s">
        <v>144</v>
      </c>
      <c r="JA97" s="64" t="s">
        <v>144</v>
      </c>
      <c r="JB97" s="65"/>
      <c r="JC97" s="64"/>
      <c r="JD97" s="64"/>
      <c r="JE97" s="65" t="s">
        <v>144</v>
      </c>
      <c r="JF97" s="65" t="str">
        <f>IFERROR(IF(JE97&gt;=5,VLOOKUP(JE97,Brutos!$K$3:$AE$10,MATCH(JD97,Brutos!$K$3:$AE$3,0),0),0),"")</f>
        <v/>
      </c>
      <c r="JG97" s="64"/>
      <c r="JH97" s="64"/>
      <c r="JI97" s="74" t="str">
        <f t="shared" si="63"/>
        <v/>
      </c>
      <c r="JJ97" s="66"/>
      <c r="JK97" s="58"/>
      <c r="JL97" s="58"/>
      <c r="JM97" s="58"/>
      <c r="JN97" s="63">
        <v>17</v>
      </c>
      <c r="JO97" s="64" t="s">
        <v>144</v>
      </c>
      <c r="JP97" s="64" t="s">
        <v>144</v>
      </c>
      <c r="JQ97" s="65"/>
      <c r="JR97" s="64"/>
      <c r="JS97" s="64"/>
      <c r="JT97" s="65" t="s">
        <v>144</v>
      </c>
      <c r="JU97" s="65" t="str">
        <f>IFERROR(IF(JT97&gt;=5,VLOOKUP(JT97,Brutos!$K$3:$AE$10,MATCH(JS97,Brutos!$K$3:$AE$3,0),0),0),"")</f>
        <v/>
      </c>
      <c r="JV97" s="64"/>
      <c r="JW97" s="64"/>
      <c r="JX97" s="74" t="str">
        <f t="shared" si="64"/>
        <v/>
      </c>
      <c r="JY97" s="66"/>
      <c r="JZ97" s="58"/>
      <c r="KA97" s="58"/>
      <c r="KB97" s="58"/>
      <c r="KC97" s="63">
        <v>17</v>
      </c>
      <c r="KD97" s="64" t="s">
        <v>144</v>
      </c>
      <c r="KE97" s="64" t="s">
        <v>144</v>
      </c>
      <c r="KF97" s="65"/>
      <c r="KG97" s="64"/>
      <c r="KH97" s="64"/>
      <c r="KI97" s="65" t="s">
        <v>144</v>
      </c>
      <c r="KJ97" s="65" t="str">
        <f>IFERROR(IF(KI97&gt;=5,VLOOKUP(KI97,Brutos!$K$3:$AE$10,MATCH(KH97,Brutos!$K$3:$AE$3,0),0),0),"")</f>
        <v/>
      </c>
      <c r="KK97" s="64"/>
      <c r="KL97" s="64"/>
      <c r="KM97" s="74" t="str">
        <f t="shared" si="65"/>
        <v/>
      </c>
      <c r="KN97" s="66"/>
      <c r="KO97" s="58"/>
      <c r="KP97" s="58"/>
      <c r="KQ97" s="58"/>
      <c r="KR97" s="63">
        <v>17</v>
      </c>
      <c r="KS97" s="64" t="s">
        <v>144</v>
      </c>
      <c r="KT97" s="64" t="s">
        <v>144</v>
      </c>
      <c r="KU97" s="65"/>
      <c r="KV97" s="64"/>
      <c r="KW97" s="64"/>
      <c r="KX97" s="65" t="s">
        <v>144</v>
      </c>
      <c r="KY97" s="65" t="str">
        <f>IFERROR(IF(KX97&gt;=5,VLOOKUP(KX97,Brutos!$K$3:$AE$10,MATCH(KW97,Brutos!$K$3:$AE$3,0),0),0),"")</f>
        <v/>
      </c>
      <c r="KZ97" s="64"/>
      <c r="LA97" s="64"/>
      <c r="LB97" s="74" t="str">
        <f t="shared" si="66"/>
        <v/>
      </c>
      <c r="LC97" s="66"/>
      <c r="LD97" s="347"/>
      <c r="LE97" s="58"/>
      <c r="LF97" s="58"/>
      <c r="LG97" s="63">
        <v>17</v>
      </c>
      <c r="LH97" s="64" t="s">
        <v>144</v>
      </c>
      <c r="LI97" s="64" t="s">
        <v>144</v>
      </c>
      <c r="LJ97" s="65"/>
      <c r="LK97" s="64"/>
      <c r="LL97" s="64"/>
      <c r="LM97" s="65" t="s">
        <v>144</v>
      </c>
      <c r="LN97" s="65" t="str">
        <f>IFERROR(IF(LM97&gt;=5,VLOOKUP(LM97,Brutos!$K$3:$AE$10,MATCH(LL97,Brutos!$K$3:$AE$3,0),0),0),"")</f>
        <v/>
      </c>
      <c r="LO97" s="64"/>
      <c r="LP97" s="64"/>
      <c r="LQ97" s="74" t="str">
        <f t="shared" si="67"/>
        <v/>
      </c>
      <c r="LR97" s="66"/>
      <c r="LS97" s="347"/>
      <c r="LT97" s="58"/>
      <c r="LU97" s="58"/>
      <c r="LV97" s="63">
        <v>17</v>
      </c>
      <c r="LW97" s="64" t="s">
        <v>144</v>
      </c>
      <c r="LX97" s="64" t="s">
        <v>144</v>
      </c>
      <c r="LY97" s="65"/>
      <c r="LZ97" s="64"/>
      <c r="MA97" s="64"/>
      <c r="MB97" s="65" t="s">
        <v>144</v>
      </c>
      <c r="MC97" s="65" t="str">
        <f>IFERROR(IF(MB97&gt;=5,VLOOKUP(MB97,Brutos!$K$3:$AE$10,MATCH(MA97,Brutos!$K$3:$AE$3,0),0),0),"")</f>
        <v/>
      </c>
      <c r="MD97" s="64"/>
      <c r="ME97" s="64"/>
      <c r="MF97" s="74" t="str">
        <f t="shared" si="68"/>
        <v/>
      </c>
      <c r="MG97" s="66"/>
      <c r="MH97" s="347"/>
      <c r="MI97" s="58"/>
      <c r="MJ97" s="58"/>
      <c r="MK97" s="489">
        <v>17</v>
      </c>
      <c r="ML97" s="490" t="s">
        <v>144</v>
      </c>
      <c r="MM97" s="490" t="s">
        <v>144</v>
      </c>
      <c r="MN97" s="491"/>
      <c r="MO97" s="490"/>
      <c r="MP97" s="490"/>
      <c r="MQ97" s="491" t="s">
        <v>144</v>
      </c>
      <c r="MR97" s="491"/>
      <c r="MS97" s="490"/>
      <c r="MT97" s="490"/>
      <c r="MU97" s="493"/>
      <c r="MV97" s="494"/>
      <c r="MW97" s="347"/>
    </row>
    <row r="98" spans="1:361">
      <c r="A98" s="347"/>
      <c r="B98" s="58"/>
      <c r="C98" s="58"/>
      <c r="D98" s="63">
        <v>18</v>
      </c>
      <c r="E98" s="64" t="s">
        <v>144</v>
      </c>
      <c r="F98" s="64" t="s">
        <v>144</v>
      </c>
      <c r="G98" s="65"/>
      <c r="H98" s="64"/>
      <c r="I98" s="64"/>
      <c r="J98" s="65" t="s">
        <v>144</v>
      </c>
      <c r="K98" s="65" t="str">
        <f>IFERROR(IF(J98&gt;=5,VLOOKUP(J98,Brutos!$K$3:$AE$10,MATCH(I98,Brutos!$K$3:$AE$3,0),0),0),"")</f>
        <v/>
      </c>
      <c r="L98" s="64"/>
      <c r="M98" s="64"/>
      <c r="N98" s="74" t="str">
        <f t="shared" si="46"/>
        <v/>
      </c>
      <c r="O98" s="66"/>
      <c r="P98" s="58"/>
      <c r="Q98" s="58"/>
      <c r="R98" s="58"/>
      <c r="S98" s="63">
        <v>18</v>
      </c>
      <c r="T98" s="64" t="s">
        <v>144</v>
      </c>
      <c r="U98" s="64" t="s">
        <v>144</v>
      </c>
      <c r="V98" s="65"/>
      <c r="W98" s="64"/>
      <c r="X98" s="64"/>
      <c r="Y98" s="65" t="s">
        <v>144</v>
      </c>
      <c r="Z98" s="65" t="str">
        <f>IFERROR(IF(Y98&gt;=5,VLOOKUP(Y98,Brutos!$K$3:$AE$10,MATCH(X98,Brutos!$K$3:$AE$3,0),0),0),"")</f>
        <v/>
      </c>
      <c r="AA98" s="64"/>
      <c r="AB98" s="64"/>
      <c r="AC98" s="74" t="str">
        <f t="shared" si="47"/>
        <v/>
      </c>
      <c r="AD98" s="66"/>
      <c r="AE98" s="58"/>
      <c r="AF98" s="58"/>
      <c r="AG98" s="58"/>
      <c r="AH98" s="63">
        <v>18</v>
      </c>
      <c r="AI98" s="64" t="s">
        <v>144</v>
      </c>
      <c r="AJ98" s="64" t="s">
        <v>144</v>
      </c>
      <c r="AK98" s="65"/>
      <c r="AL98" s="64"/>
      <c r="AM98" s="64"/>
      <c r="AN98" s="65" t="s">
        <v>144</v>
      </c>
      <c r="AO98" s="65" t="str">
        <f>IFERROR(IF(AN98&gt;=5,VLOOKUP(AN98,Brutos!$K$3:$AE$10,MATCH(AM98,Brutos!$K$3:$AE$3,0),0),0),"")</f>
        <v/>
      </c>
      <c r="AP98" s="64"/>
      <c r="AQ98" s="64"/>
      <c r="AR98" s="74" t="str">
        <f t="shared" si="48"/>
        <v/>
      </c>
      <c r="AS98" s="66"/>
      <c r="AT98" s="58"/>
      <c r="AU98" s="58"/>
      <c r="AV98" s="58"/>
      <c r="AW98" s="63">
        <v>18</v>
      </c>
      <c r="AX98" s="64" t="s">
        <v>144</v>
      </c>
      <c r="AY98" s="64" t="s">
        <v>144</v>
      </c>
      <c r="AZ98" s="65"/>
      <c r="BA98" s="64"/>
      <c r="BB98" s="64"/>
      <c r="BC98" s="65" t="s">
        <v>144</v>
      </c>
      <c r="BD98" s="65" t="str">
        <f>IFERROR(IF(BC98&gt;=5,VLOOKUP(BC98,Brutos!$K$3:$AE$10,MATCH(BB98,Brutos!$K$3:$AE$3,0),0),0),"")</f>
        <v/>
      </c>
      <c r="BE98" s="64"/>
      <c r="BF98" s="64"/>
      <c r="BG98" s="74" t="str">
        <f t="shared" si="49"/>
        <v/>
      </c>
      <c r="BH98" s="66"/>
      <c r="BI98" s="58"/>
      <c r="BJ98" s="58"/>
      <c r="BK98" s="58"/>
      <c r="BL98" s="63">
        <v>18</v>
      </c>
      <c r="BM98" s="64" t="s">
        <v>144</v>
      </c>
      <c r="BN98" s="64" t="s">
        <v>144</v>
      </c>
      <c r="BO98" s="65"/>
      <c r="BP98" s="64"/>
      <c r="BQ98" s="64"/>
      <c r="BR98" s="65" t="s">
        <v>144</v>
      </c>
      <c r="BS98" s="65" t="str">
        <f>IFERROR(IF(BR98&gt;=5,VLOOKUP(BR98,Brutos!$K$3:$AE$10,MATCH(BQ98,Brutos!$K$3:$AE$3,0),0),0),"")</f>
        <v/>
      </c>
      <c r="BT98" s="64"/>
      <c r="BU98" s="64"/>
      <c r="BV98" s="74" t="str">
        <f t="shared" si="50"/>
        <v/>
      </c>
      <c r="BW98" s="66"/>
      <c r="BX98" s="58"/>
      <c r="BY98" s="58"/>
      <c r="BZ98" s="58"/>
      <c r="CA98" s="63">
        <v>18</v>
      </c>
      <c r="CB98" s="64" t="s">
        <v>144</v>
      </c>
      <c r="CC98" s="64" t="s">
        <v>144</v>
      </c>
      <c r="CD98" s="65"/>
      <c r="CE98" s="64"/>
      <c r="CF98" s="64"/>
      <c r="CG98" s="65" t="s">
        <v>144</v>
      </c>
      <c r="CH98" s="65" t="str">
        <f>IFERROR(IF(CG98&gt;=5,VLOOKUP(CG98,Brutos!$K$3:$AE$10,MATCH(CF98,Brutos!$K$3:$AE$3,0),0),0),"")</f>
        <v/>
      </c>
      <c r="CI98" s="64"/>
      <c r="CJ98" s="64"/>
      <c r="CK98" s="74" t="str">
        <f t="shared" si="51"/>
        <v/>
      </c>
      <c r="CL98" s="66"/>
      <c r="CM98" s="58"/>
      <c r="CN98" s="58"/>
      <c r="CO98" s="58"/>
      <c r="CP98" s="63">
        <v>18</v>
      </c>
      <c r="CQ98" s="64" t="s">
        <v>144</v>
      </c>
      <c r="CR98" s="64" t="s">
        <v>144</v>
      </c>
      <c r="CS98" s="65"/>
      <c r="CT98" s="64"/>
      <c r="CU98" s="64"/>
      <c r="CV98" s="65" t="s">
        <v>144</v>
      </c>
      <c r="CW98" s="65" t="str">
        <f>IFERROR(IF(CV98&gt;=5,VLOOKUP(CV98,Brutos!$K$3:$AE$10,MATCH(CU98,Brutos!$K$3:$AE$3,0),0),0),"")</f>
        <v/>
      </c>
      <c r="CX98" s="64"/>
      <c r="CY98" s="64"/>
      <c r="CZ98" s="74" t="str">
        <f t="shared" si="52"/>
        <v/>
      </c>
      <c r="DA98" s="66"/>
      <c r="DB98" s="58"/>
      <c r="DC98" s="58"/>
      <c r="DD98" s="58"/>
      <c r="DE98" s="63">
        <v>18</v>
      </c>
      <c r="DF98" s="64" t="s">
        <v>144</v>
      </c>
      <c r="DG98" s="64" t="s">
        <v>144</v>
      </c>
      <c r="DH98" s="65"/>
      <c r="DI98" s="64"/>
      <c r="DJ98" s="64"/>
      <c r="DK98" s="65" t="s">
        <v>144</v>
      </c>
      <c r="DL98" s="65" t="str">
        <f>IFERROR(IF(DK98&gt;=5,VLOOKUP(DK98,Brutos!$K$3:$AE$10,MATCH(DJ98,Brutos!$K$3:$AE$3,0),0),0),"")</f>
        <v/>
      </c>
      <c r="DM98" s="64"/>
      <c r="DN98" s="64"/>
      <c r="DO98" s="74" t="str">
        <f t="shared" si="53"/>
        <v/>
      </c>
      <c r="DP98" s="66"/>
      <c r="DQ98" s="58"/>
      <c r="DR98" s="58"/>
      <c r="DS98" s="58"/>
      <c r="DT98" s="63">
        <v>18</v>
      </c>
      <c r="DU98" s="64" t="s">
        <v>144</v>
      </c>
      <c r="DV98" s="64" t="s">
        <v>144</v>
      </c>
      <c r="DW98" s="65"/>
      <c r="DX98" s="64"/>
      <c r="DY98" s="64"/>
      <c r="DZ98" s="65" t="s">
        <v>144</v>
      </c>
      <c r="EA98" s="65" t="str">
        <f>IFERROR(IF(DZ98&gt;=5,VLOOKUP(DZ98,Brutos!$K$3:$AE$10,MATCH(DY98,Brutos!$K$3:$AE$3,0),0),0),"")</f>
        <v/>
      </c>
      <c r="EB98" s="64"/>
      <c r="EC98" s="64"/>
      <c r="ED98" s="74" t="str">
        <f t="shared" si="54"/>
        <v/>
      </c>
      <c r="EE98" s="66"/>
      <c r="EF98" s="58"/>
      <c r="EG98" s="58"/>
      <c r="EH98" s="58"/>
      <c r="EI98" s="63">
        <v>18</v>
      </c>
      <c r="EJ98" s="64" t="s">
        <v>144</v>
      </c>
      <c r="EK98" s="64" t="s">
        <v>144</v>
      </c>
      <c r="EL98" s="65"/>
      <c r="EM98" s="64"/>
      <c r="EN98" s="64"/>
      <c r="EO98" s="65" t="s">
        <v>144</v>
      </c>
      <c r="EP98" s="65" t="str">
        <f>IFERROR(IF(EO98&gt;=5,VLOOKUP(EO98,Brutos!$K$3:$AE$10,MATCH(EN98,Brutos!$K$3:$AE$3,0),0),0),"")</f>
        <v/>
      </c>
      <c r="EQ98" s="64"/>
      <c r="ER98" s="64"/>
      <c r="ES98" s="74" t="str">
        <f t="shared" si="55"/>
        <v/>
      </c>
      <c r="ET98" s="66"/>
      <c r="EU98" s="58"/>
      <c r="EV98" s="58"/>
      <c r="EW98" s="58"/>
      <c r="EX98" s="63">
        <v>18</v>
      </c>
      <c r="EY98" s="64" t="s">
        <v>144</v>
      </c>
      <c r="EZ98" s="64" t="s">
        <v>144</v>
      </c>
      <c r="FA98" s="65"/>
      <c r="FB98" s="64"/>
      <c r="FC98" s="64"/>
      <c r="FD98" s="65" t="s">
        <v>144</v>
      </c>
      <c r="FE98" s="65" t="str">
        <f>IFERROR(IF(FD98&gt;=5,VLOOKUP(FD98,Brutos!$K$3:$AE$10,MATCH(FC98,Brutos!$K$3:$AE$3,0),0),0),"")</f>
        <v/>
      </c>
      <c r="FF98" s="64"/>
      <c r="FG98" s="64"/>
      <c r="FH98" s="74" t="str">
        <f t="shared" si="56"/>
        <v/>
      </c>
      <c r="FI98" s="66"/>
      <c r="FJ98" s="58"/>
      <c r="FK98" s="58"/>
      <c r="FL98" s="58"/>
      <c r="FM98" s="63">
        <v>18</v>
      </c>
      <c r="FN98" s="64" t="s">
        <v>144</v>
      </c>
      <c r="FO98" s="64" t="s">
        <v>144</v>
      </c>
      <c r="FP98" s="65"/>
      <c r="FQ98" s="64"/>
      <c r="FR98" s="64"/>
      <c r="FS98" s="65" t="s">
        <v>144</v>
      </c>
      <c r="FT98" s="65" t="str">
        <f>IFERROR(IF(FS98&gt;=5,VLOOKUP(FS98,Brutos!$K$3:$AE$10,MATCH(FR98,Brutos!$K$3:$AE$3,0),0),0),"")</f>
        <v/>
      </c>
      <c r="FU98" s="64"/>
      <c r="FV98" s="64"/>
      <c r="FW98" s="74" t="str">
        <f t="shared" si="57"/>
        <v/>
      </c>
      <c r="FX98" s="66"/>
      <c r="FY98" s="58"/>
      <c r="FZ98" s="58"/>
      <c r="GA98" s="58"/>
      <c r="GB98" s="63">
        <v>18</v>
      </c>
      <c r="GC98" s="64" t="s">
        <v>144</v>
      </c>
      <c r="GD98" s="64" t="s">
        <v>144</v>
      </c>
      <c r="GE98" s="65"/>
      <c r="GF98" s="64"/>
      <c r="GG98" s="64"/>
      <c r="GH98" s="65" t="s">
        <v>144</v>
      </c>
      <c r="GI98" s="65" t="str">
        <f>IFERROR(IF(GH98&gt;=5,VLOOKUP(GH98,Brutos!$K$3:$AE$10,MATCH(GG98,Brutos!$K$3:$AE$3,0),0),0),"")</f>
        <v/>
      </c>
      <c r="GJ98" s="64"/>
      <c r="GK98" s="64"/>
      <c r="GL98" s="74" t="str">
        <f t="shared" si="58"/>
        <v/>
      </c>
      <c r="GM98" s="66"/>
      <c r="GN98" s="58"/>
      <c r="GO98" s="58"/>
      <c r="GP98" s="58"/>
      <c r="GQ98" s="63">
        <v>18</v>
      </c>
      <c r="GR98" s="64" t="s">
        <v>144</v>
      </c>
      <c r="GS98" s="64" t="s">
        <v>144</v>
      </c>
      <c r="GT98" s="65"/>
      <c r="GU98" s="64"/>
      <c r="GV98" s="64"/>
      <c r="GW98" s="65" t="s">
        <v>144</v>
      </c>
      <c r="GX98" s="65" t="str">
        <f>IFERROR(IF(GW98&gt;=5,VLOOKUP(GW98,Brutos!$K$3:$AE$10,MATCH(GV98,Brutos!$K$3:$AE$3,0),0),0),"")</f>
        <v/>
      </c>
      <c r="GY98" s="64"/>
      <c r="GZ98" s="64"/>
      <c r="HA98" s="74" t="str">
        <f t="shared" si="59"/>
        <v/>
      </c>
      <c r="HB98" s="66"/>
      <c r="HC98" s="58"/>
      <c r="HD98" s="58"/>
      <c r="HE98" s="58"/>
      <c r="HF98" s="63">
        <v>18</v>
      </c>
      <c r="HG98" s="64" t="s">
        <v>144</v>
      </c>
      <c r="HH98" s="64" t="s">
        <v>144</v>
      </c>
      <c r="HI98" s="65"/>
      <c r="HJ98" s="64"/>
      <c r="HK98" s="64"/>
      <c r="HL98" s="65" t="s">
        <v>144</v>
      </c>
      <c r="HM98" s="65" t="str">
        <f>IFERROR(IF(HL98&gt;=5,VLOOKUP(HL98,Brutos!$K$3:$AE$10,MATCH(HK98,Brutos!$K$3:$AE$3,0),0),0),"")</f>
        <v/>
      </c>
      <c r="HN98" s="64"/>
      <c r="HO98" s="64"/>
      <c r="HP98" s="74" t="str">
        <f t="shared" si="60"/>
        <v/>
      </c>
      <c r="HQ98" s="66"/>
      <c r="HR98" s="58"/>
      <c r="HS98" s="58"/>
      <c r="HT98" s="58"/>
      <c r="HU98" s="63">
        <v>18</v>
      </c>
      <c r="HV98" s="64" t="s">
        <v>144</v>
      </c>
      <c r="HW98" s="64" t="s">
        <v>144</v>
      </c>
      <c r="HX98" s="65"/>
      <c r="HY98" s="64"/>
      <c r="HZ98" s="64"/>
      <c r="IA98" s="65" t="s">
        <v>144</v>
      </c>
      <c r="IB98" s="65" t="str">
        <f>IFERROR(IF(IA98&gt;=5,VLOOKUP(IA98,Brutos!$K$3:$AE$10,MATCH(HZ98,Brutos!$K$3:$AE$3,0),0),0),"")</f>
        <v/>
      </c>
      <c r="IC98" s="64"/>
      <c r="ID98" s="64"/>
      <c r="IE98" s="74" t="str">
        <f t="shared" si="61"/>
        <v/>
      </c>
      <c r="IF98" s="66"/>
      <c r="IG98" s="58"/>
      <c r="IH98" s="58"/>
      <c r="II98" s="58"/>
      <c r="IJ98" s="63">
        <v>18</v>
      </c>
      <c r="IK98" s="64" t="s">
        <v>144</v>
      </c>
      <c r="IL98" s="64" t="s">
        <v>144</v>
      </c>
      <c r="IM98" s="65"/>
      <c r="IN98" s="64"/>
      <c r="IO98" s="64"/>
      <c r="IP98" s="65" t="s">
        <v>144</v>
      </c>
      <c r="IQ98" s="65" t="str">
        <f>IFERROR(IF(IP98&gt;=5,VLOOKUP(IP98,Brutos!$K$3:$AE$10,MATCH(IO98,Brutos!$K$3:$AE$3,0),0),0),"")</f>
        <v/>
      </c>
      <c r="IR98" s="64"/>
      <c r="IS98" s="64"/>
      <c r="IT98" s="74" t="str">
        <f t="shared" si="62"/>
        <v/>
      </c>
      <c r="IU98" s="66"/>
      <c r="IV98" s="58"/>
      <c r="IW98" s="58"/>
      <c r="IX98" s="58"/>
      <c r="IY98" s="63">
        <v>18</v>
      </c>
      <c r="IZ98" s="64" t="s">
        <v>144</v>
      </c>
      <c r="JA98" s="64" t="s">
        <v>144</v>
      </c>
      <c r="JB98" s="65"/>
      <c r="JC98" s="64"/>
      <c r="JD98" s="64"/>
      <c r="JE98" s="65" t="s">
        <v>144</v>
      </c>
      <c r="JF98" s="65" t="str">
        <f>IFERROR(IF(JE98&gt;=5,VLOOKUP(JE98,Brutos!$K$3:$AE$10,MATCH(JD98,Brutos!$K$3:$AE$3,0),0),0),"")</f>
        <v/>
      </c>
      <c r="JG98" s="64"/>
      <c r="JH98" s="64"/>
      <c r="JI98" s="74" t="str">
        <f t="shared" si="63"/>
        <v/>
      </c>
      <c r="JJ98" s="66"/>
      <c r="JK98" s="58"/>
      <c r="JL98" s="58"/>
      <c r="JM98" s="58"/>
      <c r="JN98" s="63">
        <v>18</v>
      </c>
      <c r="JO98" s="64" t="s">
        <v>144</v>
      </c>
      <c r="JP98" s="64" t="s">
        <v>144</v>
      </c>
      <c r="JQ98" s="65"/>
      <c r="JR98" s="64"/>
      <c r="JS98" s="64"/>
      <c r="JT98" s="65" t="s">
        <v>144</v>
      </c>
      <c r="JU98" s="65" t="str">
        <f>IFERROR(IF(JT98&gt;=5,VLOOKUP(JT98,Brutos!$K$3:$AE$10,MATCH(JS98,Brutos!$K$3:$AE$3,0),0),0),"")</f>
        <v/>
      </c>
      <c r="JV98" s="64"/>
      <c r="JW98" s="64"/>
      <c r="JX98" s="74" t="str">
        <f t="shared" si="64"/>
        <v/>
      </c>
      <c r="JY98" s="66"/>
      <c r="JZ98" s="58"/>
      <c r="KA98" s="58"/>
      <c r="KB98" s="58"/>
      <c r="KC98" s="63">
        <v>18</v>
      </c>
      <c r="KD98" s="64" t="s">
        <v>144</v>
      </c>
      <c r="KE98" s="64" t="s">
        <v>144</v>
      </c>
      <c r="KF98" s="65"/>
      <c r="KG98" s="64"/>
      <c r="KH98" s="64"/>
      <c r="KI98" s="65" t="s">
        <v>144</v>
      </c>
      <c r="KJ98" s="65" t="str">
        <f>IFERROR(IF(KI98&gt;=5,VLOOKUP(KI98,Brutos!$K$3:$AE$10,MATCH(KH98,Brutos!$K$3:$AE$3,0),0),0),"")</f>
        <v/>
      </c>
      <c r="KK98" s="64"/>
      <c r="KL98" s="64"/>
      <c r="KM98" s="74" t="str">
        <f t="shared" si="65"/>
        <v/>
      </c>
      <c r="KN98" s="66"/>
      <c r="KO98" s="58"/>
      <c r="KP98" s="58"/>
      <c r="KQ98" s="58"/>
      <c r="KR98" s="63">
        <v>18</v>
      </c>
      <c r="KS98" s="64" t="s">
        <v>144</v>
      </c>
      <c r="KT98" s="64" t="s">
        <v>144</v>
      </c>
      <c r="KU98" s="65"/>
      <c r="KV98" s="64"/>
      <c r="KW98" s="64"/>
      <c r="KX98" s="65" t="s">
        <v>144</v>
      </c>
      <c r="KY98" s="65" t="str">
        <f>IFERROR(IF(KX98&gt;=5,VLOOKUP(KX98,Brutos!$K$3:$AE$10,MATCH(KW98,Brutos!$K$3:$AE$3,0),0),0),"")</f>
        <v/>
      </c>
      <c r="KZ98" s="64"/>
      <c r="LA98" s="64"/>
      <c r="LB98" s="74" t="str">
        <f t="shared" si="66"/>
        <v/>
      </c>
      <c r="LC98" s="66"/>
      <c r="LD98" s="347"/>
      <c r="LE98" s="58"/>
      <c r="LF98" s="58"/>
      <c r="LG98" s="63">
        <v>18</v>
      </c>
      <c r="LH98" s="64" t="s">
        <v>144</v>
      </c>
      <c r="LI98" s="64" t="s">
        <v>144</v>
      </c>
      <c r="LJ98" s="65"/>
      <c r="LK98" s="64"/>
      <c r="LL98" s="64"/>
      <c r="LM98" s="65" t="s">
        <v>144</v>
      </c>
      <c r="LN98" s="65" t="str">
        <f>IFERROR(IF(LM98&gt;=5,VLOOKUP(LM98,Brutos!$K$3:$AE$10,MATCH(LL98,Brutos!$K$3:$AE$3,0),0),0),"")</f>
        <v/>
      </c>
      <c r="LO98" s="64"/>
      <c r="LP98" s="64"/>
      <c r="LQ98" s="74" t="str">
        <f t="shared" si="67"/>
        <v/>
      </c>
      <c r="LR98" s="66"/>
      <c r="LS98" s="347"/>
      <c r="LT98" s="58"/>
      <c r="LU98" s="58"/>
      <c r="LV98" s="63">
        <v>18</v>
      </c>
      <c r="LW98" s="64" t="s">
        <v>144</v>
      </c>
      <c r="LX98" s="64" t="s">
        <v>144</v>
      </c>
      <c r="LY98" s="65"/>
      <c r="LZ98" s="64"/>
      <c r="MA98" s="64"/>
      <c r="MB98" s="65" t="s">
        <v>144</v>
      </c>
      <c r="MC98" s="65" t="str">
        <f>IFERROR(IF(MB98&gt;=5,VLOOKUP(MB98,Brutos!$K$3:$AE$10,MATCH(MA98,Brutos!$K$3:$AE$3,0),0),0),"")</f>
        <v/>
      </c>
      <c r="MD98" s="64"/>
      <c r="ME98" s="64"/>
      <c r="MF98" s="74" t="str">
        <f t="shared" si="68"/>
        <v/>
      </c>
      <c r="MG98" s="66"/>
      <c r="MH98" s="347"/>
      <c r="MI98" s="58"/>
      <c r="MJ98" s="58"/>
      <c r="MK98" s="489">
        <v>18</v>
      </c>
      <c r="ML98" s="490" t="s">
        <v>144</v>
      </c>
      <c r="MM98" s="490" t="s">
        <v>144</v>
      </c>
      <c r="MN98" s="491"/>
      <c r="MO98" s="490"/>
      <c r="MP98" s="490"/>
      <c r="MQ98" s="491" t="s">
        <v>144</v>
      </c>
      <c r="MR98" s="491"/>
      <c r="MS98" s="490"/>
      <c r="MT98" s="490"/>
      <c r="MU98" s="493"/>
      <c r="MV98" s="494"/>
      <c r="MW98" s="347"/>
    </row>
    <row r="99" spans="1:361">
      <c r="A99" s="347"/>
      <c r="B99" s="58"/>
      <c r="C99" s="58"/>
      <c r="D99" s="63">
        <v>19</v>
      </c>
      <c r="E99" s="64" t="s">
        <v>144</v>
      </c>
      <c r="F99" s="64" t="s">
        <v>144</v>
      </c>
      <c r="G99" s="65"/>
      <c r="H99" s="64"/>
      <c r="I99" s="64"/>
      <c r="J99" s="65" t="s">
        <v>144</v>
      </c>
      <c r="K99" s="65" t="str">
        <f>IFERROR(IF(J99&gt;=5,VLOOKUP(J99,Brutos!$K$3:$AE$10,MATCH(I99,Brutos!$K$3:$AE$3,0),0),0),"")</f>
        <v/>
      </c>
      <c r="L99" s="64"/>
      <c r="M99" s="64"/>
      <c r="N99" s="74" t="str">
        <f t="shared" si="46"/>
        <v/>
      </c>
      <c r="O99" s="66"/>
      <c r="P99" s="58"/>
      <c r="Q99" s="58"/>
      <c r="R99" s="58"/>
      <c r="S99" s="63">
        <v>19</v>
      </c>
      <c r="T99" s="64" t="s">
        <v>144</v>
      </c>
      <c r="U99" s="64" t="s">
        <v>144</v>
      </c>
      <c r="V99" s="65"/>
      <c r="W99" s="64"/>
      <c r="X99" s="64"/>
      <c r="Y99" s="65" t="s">
        <v>144</v>
      </c>
      <c r="Z99" s="65" t="str">
        <f>IFERROR(IF(Y99&gt;=5,VLOOKUP(Y99,Brutos!$K$3:$AE$10,MATCH(X99,Brutos!$K$3:$AE$3,0),0),0),"")</f>
        <v/>
      </c>
      <c r="AA99" s="64"/>
      <c r="AB99" s="64"/>
      <c r="AC99" s="74" t="str">
        <f t="shared" si="47"/>
        <v/>
      </c>
      <c r="AD99" s="66"/>
      <c r="AE99" s="58"/>
      <c r="AF99" s="58"/>
      <c r="AG99" s="58"/>
      <c r="AH99" s="63">
        <v>19</v>
      </c>
      <c r="AI99" s="64" t="s">
        <v>144</v>
      </c>
      <c r="AJ99" s="64" t="s">
        <v>144</v>
      </c>
      <c r="AK99" s="65"/>
      <c r="AL99" s="64"/>
      <c r="AM99" s="64"/>
      <c r="AN99" s="65" t="s">
        <v>144</v>
      </c>
      <c r="AO99" s="65" t="str">
        <f>IFERROR(IF(AN99&gt;=5,VLOOKUP(AN99,Brutos!$K$3:$AE$10,MATCH(AM99,Brutos!$K$3:$AE$3,0),0),0),"")</f>
        <v/>
      </c>
      <c r="AP99" s="64"/>
      <c r="AQ99" s="64"/>
      <c r="AR99" s="74" t="str">
        <f t="shared" si="48"/>
        <v/>
      </c>
      <c r="AS99" s="66"/>
      <c r="AT99" s="58"/>
      <c r="AU99" s="58"/>
      <c r="AV99" s="58"/>
      <c r="AW99" s="63">
        <v>19</v>
      </c>
      <c r="AX99" s="64" t="s">
        <v>144</v>
      </c>
      <c r="AY99" s="64" t="s">
        <v>144</v>
      </c>
      <c r="AZ99" s="65"/>
      <c r="BA99" s="64"/>
      <c r="BB99" s="64"/>
      <c r="BC99" s="65" t="s">
        <v>144</v>
      </c>
      <c r="BD99" s="65" t="str">
        <f>IFERROR(IF(BC99&gt;=5,VLOOKUP(BC99,Brutos!$K$3:$AE$10,MATCH(BB99,Brutos!$K$3:$AE$3,0),0),0),"")</f>
        <v/>
      </c>
      <c r="BE99" s="64"/>
      <c r="BF99" s="64"/>
      <c r="BG99" s="74" t="str">
        <f t="shared" si="49"/>
        <v/>
      </c>
      <c r="BH99" s="66"/>
      <c r="BI99" s="58"/>
      <c r="BJ99" s="58"/>
      <c r="BK99" s="58"/>
      <c r="BL99" s="63">
        <v>19</v>
      </c>
      <c r="BM99" s="64" t="s">
        <v>144</v>
      </c>
      <c r="BN99" s="64" t="s">
        <v>144</v>
      </c>
      <c r="BO99" s="65"/>
      <c r="BP99" s="64"/>
      <c r="BQ99" s="64"/>
      <c r="BR99" s="65" t="s">
        <v>144</v>
      </c>
      <c r="BS99" s="65" t="str">
        <f>IFERROR(IF(BR99&gt;=5,VLOOKUP(BR99,Brutos!$K$3:$AE$10,MATCH(BQ99,Brutos!$K$3:$AE$3,0),0),0),"")</f>
        <v/>
      </c>
      <c r="BT99" s="64"/>
      <c r="BU99" s="64"/>
      <c r="BV99" s="74" t="str">
        <f t="shared" si="50"/>
        <v/>
      </c>
      <c r="BW99" s="66"/>
      <c r="BX99" s="58"/>
      <c r="BY99" s="58"/>
      <c r="BZ99" s="58"/>
      <c r="CA99" s="63">
        <v>19</v>
      </c>
      <c r="CB99" s="64" t="s">
        <v>144</v>
      </c>
      <c r="CC99" s="64" t="s">
        <v>144</v>
      </c>
      <c r="CD99" s="65"/>
      <c r="CE99" s="64"/>
      <c r="CF99" s="64"/>
      <c r="CG99" s="65" t="s">
        <v>144</v>
      </c>
      <c r="CH99" s="65" t="str">
        <f>IFERROR(IF(CG99&gt;=5,VLOOKUP(CG99,Brutos!$K$3:$AE$10,MATCH(CF99,Brutos!$K$3:$AE$3,0),0),0),"")</f>
        <v/>
      </c>
      <c r="CI99" s="64"/>
      <c r="CJ99" s="64"/>
      <c r="CK99" s="74" t="str">
        <f t="shared" si="51"/>
        <v/>
      </c>
      <c r="CL99" s="66"/>
      <c r="CM99" s="58"/>
      <c r="CN99" s="58"/>
      <c r="CO99" s="58"/>
      <c r="CP99" s="63">
        <v>19</v>
      </c>
      <c r="CQ99" s="64" t="s">
        <v>144</v>
      </c>
      <c r="CR99" s="64" t="s">
        <v>144</v>
      </c>
      <c r="CS99" s="65"/>
      <c r="CT99" s="64"/>
      <c r="CU99" s="64"/>
      <c r="CV99" s="65" t="s">
        <v>144</v>
      </c>
      <c r="CW99" s="65" t="str">
        <f>IFERROR(IF(CV99&gt;=5,VLOOKUP(CV99,Brutos!$K$3:$AE$10,MATCH(CU99,Brutos!$K$3:$AE$3,0),0),0),"")</f>
        <v/>
      </c>
      <c r="CX99" s="64"/>
      <c r="CY99" s="64"/>
      <c r="CZ99" s="74" t="str">
        <f t="shared" si="52"/>
        <v/>
      </c>
      <c r="DA99" s="66"/>
      <c r="DB99" s="58"/>
      <c r="DC99" s="58"/>
      <c r="DD99" s="58"/>
      <c r="DE99" s="63">
        <v>19</v>
      </c>
      <c r="DF99" s="64" t="s">
        <v>144</v>
      </c>
      <c r="DG99" s="64" t="s">
        <v>144</v>
      </c>
      <c r="DH99" s="65"/>
      <c r="DI99" s="64"/>
      <c r="DJ99" s="64"/>
      <c r="DK99" s="65" t="s">
        <v>144</v>
      </c>
      <c r="DL99" s="65" t="str">
        <f>IFERROR(IF(DK99&gt;=5,VLOOKUP(DK99,Brutos!$K$3:$AE$10,MATCH(DJ99,Brutos!$K$3:$AE$3,0),0),0),"")</f>
        <v/>
      </c>
      <c r="DM99" s="64"/>
      <c r="DN99" s="64"/>
      <c r="DO99" s="74" t="str">
        <f t="shared" si="53"/>
        <v/>
      </c>
      <c r="DP99" s="66"/>
      <c r="DQ99" s="58"/>
      <c r="DR99" s="58"/>
      <c r="DS99" s="58"/>
      <c r="DT99" s="63">
        <v>19</v>
      </c>
      <c r="DU99" s="64" t="s">
        <v>144</v>
      </c>
      <c r="DV99" s="64" t="s">
        <v>144</v>
      </c>
      <c r="DW99" s="65"/>
      <c r="DX99" s="64"/>
      <c r="DY99" s="64"/>
      <c r="DZ99" s="65" t="s">
        <v>144</v>
      </c>
      <c r="EA99" s="65" t="str">
        <f>IFERROR(IF(DZ99&gt;=5,VLOOKUP(DZ99,Brutos!$K$3:$AE$10,MATCH(DY99,Brutos!$K$3:$AE$3,0),0),0),"")</f>
        <v/>
      </c>
      <c r="EB99" s="64"/>
      <c r="EC99" s="64"/>
      <c r="ED99" s="74" t="str">
        <f t="shared" si="54"/>
        <v/>
      </c>
      <c r="EE99" s="66"/>
      <c r="EF99" s="58"/>
      <c r="EG99" s="58"/>
      <c r="EH99" s="58"/>
      <c r="EI99" s="63">
        <v>19</v>
      </c>
      <c r="EJ99" s="64" t="s">
        <v>144</v>
      </c>
      <c r="EK99" s="64" t="s">
        <v>144</v>
      </c>
      <c r="EL99" s="65"/>
      <c r="EM99" s="64"/>
      <c r="EN99" s="64"/>
      <c r="EO99" s="65" t="s">
        <v>144</v>
      </c>
      <c r="EP99" s="65" t="str">
        <f>IFERROR(IF(EO99&gt;=5,VLOOKUP(EO99,Brutos!$K$3:$AE$10,MATCH(EN99,Brutos!$K$3:$AE$3,0),0),0),"")</f>
        <v/>
      </c>
      <c r="EQ99" s="64"/>
      <c r="ER99" s="64"/>
      <c r="ES99" s="74" t="str">
        <f t="shared" si="55"/>
        <v/>
      </c>
      <c r="ET99" s="66"/>
      <c r="EU99" s="58"/>
      <c r="EV99" s="58"/>
      <c r="EW99" s="58"/>
      <c r="EX99" s="63">
        <v>19</v>
      </c>
      <c r="EY99" s="64" t="s">
        <v>144</v>
      </c>
      <c r="EZ99" s="64" t="s">
        <v>144</v>
      </c>
      <c r="FA99" s="65"/>
      <c r="FB99" s="64"/>
      <c r="FC99" s="64"/>
      <c r="FD99" s="65" t="s">
        <v>144</v>
      </c>
      <c r="FE99" s="65" t="str">
        <f>IFERROR(IF(FD99&gt;=5,VLOOKUP(FD99,Brutos!$K$3:$AE$10,MATCH(FC99,Brutos!$K$3:$AE$3,0),0),0),"")</f>
        <v/>
      </c>
      <c r="FF99" s="64"/>
      <c r="FG99" s="64"/>
      <c r="FH99" s="74" t="str">
        <f t="shared" si="56"/>
        <v/>
      </c>
      <c r="FI99" s="66"/>
      <c r="FJ99" s="58"/>
      <c r="FK99" s="58"/>
      <c r="FL99" s="58"/>
      <c r="FM99" s="63">
        <v>19</v>
      </c>
      <c r="FN99" s="64" t="s">
        <v>144</v>
      </c>
      <c r="FO99" s="64" t="s">
        <v>144</v>
      </c>
      <c r="FP99" s="65"/>
      <c r="FQ99" s="64"/>
      <c r="FR99" s="64"/>
      <c r="FS99" s="65" t="s">
        <v>144</v>
      </c>
      <c r="FT99" s="65" t="str">
        <f>IFERROR(IF(FS99&gt;=5,VLOOKUP(FS99,Brutos!$K$3:$AE$10,MATCH(FR99,Brutos!$K$3:$AE$3,0),0),0),"")</f>
        <v/>
      </c>
      <c r="FU99" s="64"/>
      <c r="FV99" s="64"/>
      <c r="FW99" s="74" t="str">
        <f t="shared" si="57"/>
        <v/>
      </c>
      <c r="FX99" s="66"/>
      <c r="FY99" s="58"/>
      <c r="FZ99" s="58"/>
      <c r="GA99" s="58"/>
      <c r="GB99" s="63">
        <v>19</v>
      </c>
      <c r="GC99" s="64" t="s">
        <v>144</v>
      </c>
      <c r="GD99" s="64" t="s">
        <v>144</v>
      </c>
      <c r="GE99" s="65"/>
      <c r="GF99" s="64"/>
      <c r="GG99" s="64"/>
      <c r="GH99" s="65" t="s">
        <v>144</v>
      </c>
      <c r="GI99" s="65" t="str">
        <f>IFERROR(IF(GH99&gt;=5,VLOOKUP(GH99,Brutos!$K$3:$AE$10,MATCH(GG99,Brutos!$K$3:$AE$3,0),0),0),"")</f>
        <v/>
      </c>
      <c r="GJ99" s="64"/>
      <c r="GK99" s="64"/>
      <c r="GL99" s="74" t="str">
        <f t="shared" si="58"/>
        <v/>
      </c>
      <c r="GM99" s="66"/>
      <c r="GN99" s="58"/>
      <c r="GO99" s="58"/>
      <c r="GP99" s="58"/>
      <c r="GQ99" s="63">
        <v>19</v>
      </c>
      <c r="GR99" s="64" t="s">
        <v>144</v>
      </c>
      <c r="GS99" s="64" t="s">
        <v>144</v>
      </c>
      <c r="GT99" s="65"/>
      <c r="GU99" s="64"/>
      <c r="GV99" s="64"/>
      <c r="GW99" s="65" t="s">
        <v>144</v>
      </c>
      <c r="GX99" s="65" t="str">
        <f>IFERROR(IF(GW99&gt;=5,VLOOKUP(GW99,Brutos!$K$3:$AE$10,MATCH(GV99,Brutos!$K$3:$AE$3,0),0),0),"")</f>
        <v/>
      </c>
      <c r="GY99" s="64"/>
      <c r="GZ99" s="64"/>
      <c r="HA99" s="74" t="str">
        <f t="shared" si="59"/>
        <v/>
      </c>
      <c r="HB99" s="66"/>
      <c r="HC99" s="58"/>
      <c r="HD99" s="58"/>
      <c r="HE99" s="58"/>
      <c r="HF99" s="63">
        <v>19</v>
      </c>
      <c r="HG99" s="64" t="s">
        <v>144</v>
      </c>
      <c r="HH99" s="64" t="s">
        <v>144</v>
      </c>
      <c r="HI99" s="65"/>
      <c r="HJ99" s="64"/>
      <c r="HK99" s="64"/>
      <c r="HL99" s="65" t="s">
        <v>144</v>
      </c>
      <c r="HM99" s="65" t="str">
        <f>IFERROR(IF(HL99&gt;=5,VLOOKUP(HL99,Brutos!$K$3:$AE$10,MATCH(HK99,Brutos!$K$3:$AE$3,0),0),0),"")</f>
        <v/>
      </c>
      <c r="HN99" s="64"/>
      <c r="HO99" s="64"/>
      <c r="HP99" s="74" t="str">
        <f t="shared" si="60"/>
        <v/>
      </c>
      <c r="HQ99" s="66"/>
      <c r="HR99" s="58"/>
      <c r="HS99" s="58"/>
      <c r="HT99" s="58"/>
      <c r="HU99" s="63">
        <v>19</v>
      </c>
      <c r="HV99" s="64" t="s">
        <v>144</v>
      </c>
      <c r="HW99" s="64" t="s">
        <v>144</v>
      </c>
      <c r="HX99" s="65"/>
      <c r="HY99" s="64"/>
      <c r="HZ99" s="64"/>
      <c r="IA99" s="65" t="s">
        <v>144</v>
      </c>
      <c r="IB99" s="65" t="str">
        <f>IFERROR(IF(IA99&gt;=5,VLOOKUP(IA99,Brutos!$K$3:$AE$10,MATCH(HZ99,Brutos!$K$3:$AE$3,0),0),0),"")</f>
        <v/>
      </c>
      <c r="IC99" s="64"/>
      <c r="ID99" s="64"/>
      <c r="IE99" s="74" t="str">
        <f t="shared" si="61"/>
        <v/>
      </c>
      <c r="IF99" s="66"/>
      <c r="IG99" s="58"/>
      <c r="IH99" s="58"/>
      <c r="II99" s="58"/>
      <c r="IJ99" s="63">
        <v>19</v>
      </c>
      <c r="IK99" s="64" t="s">
        <v>144</v>
      </c>
      <c r="IL99" s="64" t="s">
        <v>144</v>
      </c>
      <c r="IM99" s="65"/>
      <c r="IN99" s="64"/>
      <c r="IO99" s="64"/>
      <c r="IP99" s="65" t="s">
        <v>144</v>
      </c>
      <c r="IQ99" s="65" t="str">
        <f>IFERROR(IF(IP99&gt;=5,VLOOKUP(IP99,Brutos!$K$3:$AE$10,MATCH(IO99,Brutos!$K$3:$AE$3,0),0),0),"")</f>
        <v/>
      </c>
      <c r="IR99" s="64"/>
      <c r="IS99" s="64"/>
      <c r="IT99" s="74" t="str">
        <f t="shared" si="62"/>
        <v/>
      </c>
      <c r="IU99" s="66"/>
      <c r="IV99" s="58"/>
      <c r="IW99" s="58"/>
      <c r="IX99" s="58"/>
      <c r="IY99" s="63">
        <v>19</v>
      </c>
      <c r="IZ99" s="64" t="s">
        <v>144</v>
      </c>
      <c r="JA99" s="64" t="s">
        <v>144</v>
      </c>
      <c r="JB99" s="65"/>
      <c r="JC99" s="64"/>
      <c r="JD99" s="64"/>
      <c r="JE99" s="65" t="s">
        <v>144</v>
      </c>
      <c r="JF99" s="65" t="str">
        <f>IFERROR(IF(JE99&gt;=5,VLOOKUP(JE99,Brutos!$K$3:$AE$10,MATCH(JD99,Brutos!$K$3:$AE$3,0),0),0),"")</f>
        <v/>
      </c>
      <c r="JG99" s="64"/>
      <c r="JH99" s="64"/>
      <c r="JI99" s="74" t="str">
        <f t="shared" si="63"/>
        <v/>
      </c>
      <c r="JJ99" s="66"/>
      <c r="JK99" s="58"/>
      <c r="JL99" s="58"/>
      <c r="JM99" s="58"/>
      <c r="JN99" s="63">
        <v>19</v>
      </c>
      <c r="JO99" s="64" t="s">
        <v>144</v>
      </c>
      <c r="JP99" s="64" t="s">
        <v>144</v>
      </c>
      <c r="JQ99" s="65"/>
      <c r="JR99" s="64"/>
      <c r="JS99" s="64"/>
      <c r="JT99" s="65" t="s">
        <v>144</v>
      </c>
      <c r="JU99" s="65" t="str">
        <f>IFERROR(IF(JT99&gt;=5,VLOOKUP(JT99,Brutos!$K$3:$AE$10,MATCH(JS99,Brutos!$K$3:$AE$3,0),0),0),"")</f>
        <v/>
      </c>
      <c r="JV99" s="64"/>
      <c r="JW99" s="64"/>
      <c r="JX99" s="74" t="str">
        <f t="shared" si="64"/>
        <v/>
      </c>
      <c r="JY99" s="66"/>
      <c r="JZ99" s="58"/>
      <c r="KA99" s="58"/>
      <c r="KB99" s="58"/>
      <c r="KC99" s="63">
        <v>19</v>
      </c>
      <c r="KD99" s="64" t="s">
        <v>144</v>
      </c>
      <c r="KE99" s="64" t="s">
        <v>144</v>
      </c>
      <c r="KF99" s="65"/>
      <c r="KG99" s="64"/>
      <c r="KH99" s="64"/>
      <c r="KI99" s="65" t="s">
        <v>144</v>
      </c>
      <c r="KJ99" s="65" t="str">
        <f>IFERROR(IF(KI99&gt;=5,VLOOKUP(KI99,Brutos!$K$3:$AE$10,MATCH(KH99,Brutos!$K$3:$AE$3,0),0),0),"")</f>
        <v/>
      </c>
      <c r="KK99" s="64"/>
      <c r="KL99" s="64"/>
      <c r="KM99" s="74" t="str">
        <f t="shared" si="65"/>
        <v/>
      </c>
      <c r="KN99" s="66"/>
      <c r="KO99" s="58"/>
      <c r="KP99" s="58"/>
      <c r="KQ99" s="58"/>
      <c r="KR99" s="63">
        <v>19</v>
      </c>
      <c r="KS99" s="64" t="s">
        <v>144</v>
      </c>
      <c r="KT99" s="64" t="s">
        <v>144</v>
      </c>
      <c r="KU99" s="65"/>
      <c r="KV99" s="64"/>
      <c r="KW99" s="64"/>
      <c r="KX99" s="65" t="s">
        <v>144</v>
      </c>
      <c r="KY99" s="65" t="str">
        <f>IFERROR(IF(KX99&gt;=5,VLOOKUP(KX99,Brutos!$K$3:$AE$10,MATCH(KW99,Brutos!$K$3:$AE$3,0),0),0),"")</f>
        <v/>
      </c>
      <c r="KZ99" s="64"/>
      <c r="LA99" s="64"/>
      <c r="LB99" s="74" t="str">
        <f t="shared" si="66"/>
        <v/>
      </c>
      <c r="LC99" s="66"/>
      <c r="LD99" s="347"/>
      <c r="LE99" s="58"/>
      <c r="LF99" s="58"/>
      <c r="LG99" s="63">
        <v>19</v>
      </c>
      <c r="LH99" s="64" t="s">
        <v>144</v>
      </c>
      <c r="LI99" s="64" t="s">
        <v>144</v>
      </c>
      <c r="LJ99" s="65"/>
      <c r="LK99" s="64"/>
      <c r="LL99" s="64"/>
      <c r="LM99" s="65" t="s">
        <v>144</v>
      </c>
      <c r="LN99" s="65" t="str">
        <f>IFERROR(IF(LM99&gt;=5,VLOOKUP(LM99,Brutos!$K$3:$AE$10,MATCH(LL99,Brutos!$K$3:$AE$3,0),0),0),"")</f>
        <v/>
      </c>
      <c r="LO99" s="64"/>
      <c r="LP99" s="64"/>
      <c r="LQ99" s="74" t="str">
        <f t="shared" si="67"/>
        <v/>
      </c>
      <c r="LR99" s="66"/>
      <c r="LS99" s="347"/>
      <c r="LT99" s="58"/>
      <c r="LU99" s="58"/>
      <c r="LV99" s="63">
        <v>19</v>
      </c>
      <c r="LW99" s="64" t="s">
        <v>144</v>
      </c>
      <c r="LX99" s="64" t="s">
        <v>144</v>
      </c>
      <c r="LY99" s="65"/>
      <c r="LZ99" s="64"/>
      <c r="MA99" s="64"/>
      <c r="MB99" s="65" t="s">
        <v>144</v>
      </c>
      <c r="MC99" s="65" t="str">
        <f>IFERROR(IF(MB99&gt;=5,VLOOKUP(MB99,Brutos!$K$3:$AE$10,MATCH(MA99,Brutos!$K$3:$AE$3,0),0),0),"")</f>
        <v/>
      </c>
      <c r="MD99" s="64"/>
      <c r="ME99" s="64"/>
      <c r="MF99" s="74" t="str">
        <f t="shared" si="68"/>
        <v/>
      </c>
      <c r="MG99" s="66"/>
      <c r="MH99" s="347"/>
      <c r="MI99" s="58"/>
      <c r="MJ99" s="58"/>
      <c r="MK99" s="489">
        <v>19</v>
      </c>
      <c r="ML99" s="490" t="s">
        <v>144</v>
      </c>
      <c r="MM99" s="490" t="s">
        <v>144</v>
      </c>
      <c r="MN99" s="491"/>
      <c r="MO99" s="490"/>
      <c r="MP99" s="490"/>
      <c r="MQ99" s="491" t="s">
        <v>144</v>
      </c>
      <c r="MR99" s="491"/>
      <c r="MS99" s="490"/>
      <c r="MT99" s="490"/>
      <c r="MU99" s="493"/>
      <c r="MV99" s="494"/>
      <c r="MW99" s="347"/>
    </row>
    <row r="100" spans="1:361" ht="17" thickBot="1">
      <c r="A100" s="347"/>
      <c r="B100" s="58"/>
      <c r="C100" s="58"/>
      <c r="D100" s="67">
        <v>20</v>
      </c>
      <c r="E100" s="68" t="s">
        <v>144</v>
      </c>
      <c r="F100" s="68" t="s">
        <v>144</v>
      </c>
      <c r="G100" s="69"/>
      <c r="H100" s="68"/>
      <c r="I100" s="68"/>
      <c r="J100" s="69" t="s">
        <v>144</v>
      </c>
      <c r="K100" s="69" t="str">
        <f>IFERROR(IF(J100&gt;=5,VLOOKUP(J100,Brutos!$K$3:$AE$10,MATCH(I100,Brutos!$K$3:$AE$3,0),0),0),"")</f>
        <v/>
      </c>
      <c r="L100" s="68"/>
      <c r="M100" s="68"/>
      <c r="N100" s="78" t="str">
        <f t="shared" si="46"/>
        <v/>
      </c>
      <c r="O100" s="70"/>
      <c r="P100" s="58"/>
      <c r="Q100" s="58"/>
      <c r="R100" s="58"/>
      <c r="S100" s="67">
        <v>20</v>
      </c>
      <c r="T100" s="68" t="s">
        <v>144</v>
      </c>
      <c r="U100" s="68" t="s">
        <v>144</v>
      </c>
      <c r="V100" s="69"/>
      <c r="W100" s="68"/>
      <c r="X100" s="68"/>
      <c r="Y100" s="69" t="s">
        <v>144</v>
      </c>
      <c r="Z100" s="69" t="str">
        <f>IFERROR(IF(Y100&gt;=5,VLOOKUP(Y100,Brutos!$K$3:$AE$10,MATCH(X100,Brutos!$K$3:$AE$3,0),0),0),"")</f>
        <v/>
      </c>
      <c r="AA100" s="68"/>
      <c r="AB100" s="68"/>
      <c r="AC100" s="78" t="str">
        <f t="shared" si="47"/>
        <v/>
      </c>
      <c r="AD100" s="70"/>
      <c r="AE100" s="58"/>
      <c r="AF100" s="58"/>
      <c r="AG100" s="58"/>
      <c r="AH100" s="67">
        <v>20</v>
      </c>
      <c r="AI100" s="68" t="s">
        <v>144</v>
      </c>
      <c r="AJ100" s="68" t="s">
        <v>144</v>
      </c>
      <c r="AK100" s="69"/>
      <c r="AL100" s="68"/>
      <c r="AM100" s="68"/>
      <c r="AN100" s="69" t="s">
        <v>144</v>
      </c>
      <c r="AO100" s="69" t="str">
        <f>IFERROR(IF(AN100&gt;=5,VLOOKUP(AN100,Brutos!$K$3:$AE$10,MATCH(AM100,Brutos!$K$3:$AE$3,0),0),0),"")</f>
        <v/>
      </c>
      <c r="AP100" s="68"/>
      <c r="AQ100" s="68"/>
      <c r="AR100" s="78" t="str">
        <f t="shared" si="48"/>
        <v/>
      </c>
      <c r="AS100" s="70"/>
      <c r="AT100" s="58"/>
      <c r="AU100" s="58"/>
      <c r="AV100" s="58"/>
      <c r="AW100" s="67">
        <v>20</v>
      </c>
      <c r="AX100" s="68" t="s">
        <v>144</v>
      </c>
      <c r="AY100" s="68" t="s">
        <v>144</v>
      </c>
      <c r="AZ100" s="69"/>
      <c r="BA100" s="68"/>
      <c r="BB100" s="68"/>
      <c r="BC100" s="69" t="s">
        <v>144</v>
      </c>
      <c r="BD100" s="69" t="str">
        <f>IFERROR(IF(BC100&gt;=5,VLOOKUP(BC100,Brutos!$K$3:$AE$10,MATCH(BB100,Brutos!$K$3:$AE$3,0),0),0),"")</f>
        <v/>
      </c>
      <c r="BE100" s="68"/>
      <c r="BF100" s="68"/>
      <c r="BG100" s="78" t="str">
        <f t="shared" si="49"/>
        <v/>
      </c>
      <c r="BH100" s="70"/>
      <c r="BI100" s="58"/>
      <c r="BJ100" s="58"/>
      <c r="BK100" s="58"/>
      <c r="BL100" s="67">
        <v>20</v>
      </c>
      <c r="BM100" s="68" t="s">
        <v>144</v>
      </c>
      <c r="BN100" s="68" t="s">
        <v>144</v>
      </c>
      <c r="BO100" s="69"/>
      <c r="BP100" s="68"/>
      <c r="BQ100" s="68"/>
      <c r="BR100" s="69" t="s">
        <v>144</v>
      </c>
      <c r="BS100" s="69" t="str">
        <f>IFERROR(IF(BR100&gt;=5,VLOOKUP(BR100,Brutos!$K$3:$AE$10,MATCH(BQ100,Brutos!$K$3:$AE$3,0),0),0),"")</f>
        <v/>
      </c>
      <c r="BT100" s="68"/>
      <c r="BU100" s="68"/>
      <c r="BV100" s="78" t="str">
        <f t="shared" si="50"/>
        <v/>
      </c>
      <c r="BW100" s="70"/>
      <c r="BX100" s="58"/>
      <c r="BY100" s="58"/>
      <c r="BZ100" s="58"/>
      <c r="CA100" s="67">
        <v>20</v>
      </c>
      <c r="CB100" s="68" t="s">
        <v>144</v>
      </c>
      <c r="CC100" s="68" t="s">
        <v>144</v>
      </c>
      <c r="CD100" s="69"/>
      <c r="CE100" s="68"/>
      <c r="CF100" s="68"/>
      <c r="CG100" s="69" t="s">
        <v>144</v>
      </c>
      <c r="CH100" s="69" t="str">
        <f>IFERROR(IF(CG100&gt;=5,VLOOKUP(CG100,Brutos!$K$3:$AE$10,MATCH(CF100,Brutos!$K$3:$AE$3,0),0),0),"")</f>
        <v/>
      </c>
      <c r="CI100" s="68"/>
      <c r="CJ100" s="68"/>
      <c r="CK100" s="78" t="str">
        <f t="shared" si="51"/>
        <v/>
      </c>
      <c r="CL100" s="70"/>
      <c r="CM100" s="58"/>
      <c r="CN100" s="58"/>
      <c r="CO100" s="58"/>
      <c r="CP100" s="67">
        <v>20</v>
      </c>
      <c r="CQ100" s="68" t="s">
        <v>144</v>
      </c>
      <c r="CR100" s="68" t="s">
        <v>144</v>
      </c>
      <c r="CS100" s="69"/>
      <c r="CT100" s="68"/>
      <c r="CU100" s="68"/>
      <c r="CV100" s="69" t="s">
        <v>144</v>
      </c>
      <c r="CW100" s="69" t="str">
        <f>IFERROR(IF(CV100&gt;=5,VLOOKUP(CV100,Brutos!$K$3:$AE$10,MATCH(CU100,Brutos!$K$3:$AE$3,0),0),0),"")</f>
        <v/>
      </c>
      <c r="CX100" s="68"/>
      <c r="CY100" s="68"/>
      <c r="CZ100" s="78" t="str">
        <f t="shared" si="52"/>
        <v/>
      </c>
      <c r="DA100" s="70"/>
      <c r="DB100" s="58"/>
      <c r="DC100" s="58"/>
      <c r="DD100" s="58"/>
      <c r="DE100" s="67">
        <v>20</v>
      </c>
      <c r="DF100" s="68" t="s">
        <v>144</v>
      </c>
      <c r="DG100" s="68" t="s">
        <v>144</v>
      </c>
      <c r="DH100" s="69"/>
      <c r="DI100" s="68"/>
      <c r="DJ100" s="68"/>
      <c r="DK100" s="69" t="s">
        <v>144</v>
      </c>
      <c r="DL100" s="69" t="str">
        <f>IFERROR(IF(DK100&gt;=5,VLOOKUP(DK100,Brutos!$K$3:$AE$10,MATCH(DJ100,Brutos!$K$3:$AE$3,0),0),0),"")</f>
        <v/>
      </c>
      <c r="DM100" s="68"/>
      <c r="DN100" s="68"/>
      <c r="DO100" s="78" t="str">
        <f t="shared" si="53"/>
        <v/>
      </c>
      <c r="DP100" s="70"/>
      <c r="DQ100" s="58"/>
      <c r="DR100" s="58"/>
      <c r="DS100" s="58"/>
      <c r="DT100" s="67">
        <v>20</v>
      </c>
      <c r="DU100" s="68" t="s">
        <v>144</v>
      </c>
      <c r="DV100" s="68" t="s">
        <v>144</v>
      </c>
      <c r="DW100" s="69"/>
      <c r="DX100" s="68"/>
      <c r="DY100" s="68"/>
      <c r="DZ100" s="69" t="s">
        <v>144</v>
      </c>
      <c r="EA100" s="69" t="str">
        <f>IFERROR(IF(DZ100&gt;=5,VLOOKUP(DZ100,Brutos!$K$3:$AE$10,MATCH(DY100,Brutos!$K$3:$AE$3,0),0),0),"")</f>
        <v/>
      </c>
      <c r="EB100" s="68"/>
      <c r="EC100" s="68"/>
      <c r="ED100" s="78" t="str">
        <f t="shared" si="54"/>
        <v/>
      </c>
      <c r="EE100" s="70"/>
      <c r="EF100" s="58"/>
      <c r="EG100" s="58"/>
      <c r="EH100" s="58"/>
      <c r="EI100" s="67">
        <v>20</v>
      </c>
      <c r="EJ100" s="68" t="s">
        <v>144</v>
      </c>
      <c r="EK100" s="68" t="s">
        <v>144</v>
      </c>
      <c r="EL100" s="69"/>
      <c r="EM100" s="68"/>
      <c r="EN100" s="68"/>
      <c r="EO100" s="69" t="s">
        <v>144</v>
      </c>
      <c r="EP100" s="69" t="str">
        <f>IFERROR(IF(EO100&gt;=5,VLOOKUP(EO100,Brutos!$K$3:$AE$10,MATCH(EN100,Brutos!$K$3:$AE$3,0),0),0),"")</f>
        <v/>
      </c>
      <c r="EQ100" s="68"/>
      <c r="ER100" s="68"/>
      <c r="ES100" s="78" t="str">
        <f t="shared" si="55"/>
        <v/>
      </c>
      <c r="ET100" s="70"/>
      <c r="EU100" s="58"/>
      <c r="EV100" s="58"/>
      <c r="EW100" s="58"/>
      <c r="EX100" s="67">
        <v>20</v>
      </c>
      <c r="EY100" s="68" t="s">
        <v>144</v>
      </c>
      <c r="EZ100" s="68" t="s">
        <v>144</v>
      </c>
      <c r="FA100" s="69"/>
      <c r="FB100" s="68"/>
      <c r="FC100" s="68"/>
      <c r="FD100" s="69" t="s">
        <v>144</v>
      </c>
      <c r="FE100" s="69" t="str">
        <f>IFERROR(IF(FD100&gt;=5,VLOOKUP(FD100,Brutos!$K$3:$AE$10,MATCH(FC100,Brutos!$K$3:$AE$3,0),0),0),"")</f>
        <v/>
      </c>
      <c r="FF100" s="68"/>
      <c r="FG100" s="68"/>
      <c r="FH100" s="78" t="str">
        <f t="shared" si="56"/>
        <v/>
      </c>
      <c r="FI100" s="70"/>
      <c r="FJ100" s="58"/>
      <c r="FK100" s="58"/>
      <c r="FL100" s="58"/>
      <c r="FM100" s="67">
        <v>20</v>
      </c>
      <c r="FN100" s="68" t="s">
        <v>144</v>
      </c>
      <c r="FO100" s="68" t="s">
        <v>144</v>
      </c>
      <c r="FP100" s="69"/>
      <c r="FQ100" s="68"/>
      <c r="FR100" s="68"/>
      <c r="FS100" s="69" t="s">
        <v>144</v>
      </c>
      <c r="FT100" s="69" t="str">
        <f>IFERROR(IF(FS100&gt;=5,VLOOKUP(FS100,Brutos!$K$3:$AE$10,MATCH(FR100,Brutos!$K$3:$AE$3,0),0),0),"")</f>
        <v/>
      </c>
      <c r="FU100" s="68"/>
      <c r="FV100" s="68"/>
      <c r="FW100" s="78" t="str">
        <f t="shared" si="57"/>
        <v/>
      </c>
      <c r="FX100" s="70"/>
      <c r="FY100" s="58"/>
      <c r="FZ100" s="58"/>
      <c r="GA100" s="58"/>
      <c r="GB100" s="67">
        <v>20</v>
      </c>
      <c r="GC100" s="68" t="s">
        <v>144</v>
      </c>
      <c r="GD100" s="68" t="s">
        <v>144</v>
      </c>
      <c r="GE100" s="69"/>
      <c r="GF100" s="68"/>
      <c r="GG100" s="68"/>
      <c r="GH100" s="69" t="s">
        <v>144</v>
      </c>
      <c r="GI100" s="69" t="str">
        <f>IFERROR(IF(GH100&gt;=5,VLOOKUP(GH100,Brutos!$K$3:$AE$10,MATCH(GG100,Brutos!$K$3:$AE$3,0),0),0),"")</f>
        <v/>
      </c>
      <c r="GJ100" s="68"/>
      <c r="GK100" s="68"/>
      <c r="GL100" s="78" t="str">
        <f t="shared" si="58"/>
        <v/>
      </c>
      <c r="GM100" s="70"/>
      <c r="GN100" s="58"/>
      <c r="GO100" s="58"/>
      <c r="GP100" s="58"/>
      <c r="GQ100" s="67">
        <v>20</v>
      </c>
      <c r="GR100" s="68" t="s">
        <v>144</v>
      </c>
      <c r="GS100" s="68" t="s">
        <v>144</v>
      </c>
      <c r="GT100" s="69"/>
      <c r="GU100" s="68"/>
      <c r="GV100" s="68"/>
      <c r="GW100" s="69" t="s">
        <v>144</v>
      </c>
      <c r="GX100" s="69" t="str">
        <f>IFERROR(IF(GW100&gt;=5,VLOOKUP(GW100,Brutos!$K$3:$AE$10,MATCH(GV100,Brutos!$K$3:$AE$3,0),0),0),"")</f>
        <v/>
      </c>
      <c r="GY100" s="68"/>
      <c r="GZ100" s="68"/>
      <c r="HA100" s="78" t="str">
        <f t="shared" si="59"/>
        <v/>
      </c>
      <c r="HB100" s="70"/>
      <c r="HC100" s="58"/>
      <c r="HD100" s="58"/>
      <c r="HE100" s="58"/>
      <c r="HF100" s="67">
        <v>20</v>
      </c>
      <c r="HG100" s="68" t="s">
        <v>144</v>
      </c>
      <c r="HH100" s="68" t="s">
        <v>144</v>
      </c>
      <c r="HI100" s="69"/>
      <c r="HJ100" s="68"/>
      <c r="HK100" s="68"/>
      <c r="HL100" s="69" t="s">
        <v>144</v>
      </c>
      <c r="HM100" s="69" t="str">
        <f>IFERROR(IF(HL100&gt;=5,VLOOKUP(HL100,Brutos!$K$3:$AE$10,MATCH(HK100,Brutos!$K$3:$AE$3,0),0),0),"")</f>
        <v/>
      </c>
      <c r="HN100" s="68"/>
      <c r="HO100" s="68"/>
      <c r="HP100" s="78" t="str">
        <f t="shared" si="60"/>
        <v/>
      </c>
      <c r="HQ100" s="70"/>
      <c r="HR100" s="58"/>
      <c r="HS100" s="58"/>
      <c r="HT100" s="58"/>
      <c r="HU100" s="67">
        <v>20</v>
      </c>
      <c r="HV100" s="68" t="s">
        <v>144</v>
      </c>
      <c r="HW100" s="68" t="s">
        <v>144</v>
      </c>
      <c r="HX100" s="69"/>
      <c r="HY100" s="68"/>
      <c r="HZ100" s="68"/>
      <c r="IA100" s="69" t="s">
        <v>144</v>
      </c>
      <c r="IB100" s="69" t="str">
        <f>IFERROR(IF(IA100&gt;=5,VLOOKUP(IA100,Brutos!$K$3:$AE$10,MATCH(HZ100,Brutos!$K$3:$AE$3,0),0),0),"")</f>
        <v/>
      </c>
      <c r="IC100" s="68"/>
      <c r="ID100" s="68"/>
      <c r="IE100" s="78" t="str">
        <f t="shared" si="61"/>
        <v/>
      </c>
      <c r="IF100" s="70"/>
      <c r="IG100" s="58"/>
      <c r="IH100" s="58"/>
      <c r="II100" s="58"/>
      <c r="IJ100" s="67">
        <v>20</v>
      </c>
      <c r="IK100" s="68" t="s">
        <v>144</v>
      </c>
      <c r="IL100" s="68" t="s">
        <v>144</v>
      </c>
      <c r="IM100" s="69"/>
      <c r="IN100" s="68"/>
      <c r="IO100" s="68"/>
      <c r="IP100" s="69" t="s">
        <v>144</v>
      </c>
      <c r="IQ100" s="69" t="str">
        <f>IFERROR(IF(IP100&gt;=5,VLOOKUP(IP100,Brutos!$K$3:$AE$10,MATCH(IO100,Brutos!$K$3:$AE$3,0),0),0),"")</f>
        <v/>
      </c>
      <c r="IR100" s="68"/>
      <c r="IS100" s="68"/>
      <c r="IT100" s="78" t="str">
        <f t="shared" si="62"/>
        <v/>
      </c>
      <c r="IU100" s="70"/>
      <c r="IV100" s="58"/>
      <c r="IW100" s="58"/>
      <c r="IX100" s="58"/>
      <c r="IY100" s="67">
        <v>20</v>
      </c>
      <c r="IZ100" s="68" t="s">
        <v>144</v>
      </c>
      <c r="JA100" s="68" t="s">
        <v>144</v>
      </c>
      <c r="JB100" s="69"/>
      <c r="JC100" s="68"/>
      <c r="JD100" s="68"/>
      <c r="JE100" s="69" t="s">
        <v>144</v>
      </c>
      <c r="JF100" s="69" t="str">
        <f>IFERROR(IF(JE100&gt;=5,VLOOKUP(JE100,Brutos!$K$3:$AE$10,MATCH(JD100,Brutos!$K$3:$AE$3,0),0),0),"")</f>
        <v/>
      </c>
      <c r="JG100" s="68"/>
      <c r="JH100" s="68"/>
      <c r="JI100" s="78" t="str">
        <f t="shared" si="63"/>
        <v/>
      </c>
      <c r="JJ100" s="70"/>
      <c r="JK100" s="58"/>
      <c r="JL100" s="58"/>
      <c r="JM100" s="58"/>
      <c r="JN100" s="67">
        <v>20</v>
      </c>
      <c r="JO100" s="68" t="s">
        <v>144</v>
      </c>
      <c r="JP100" s="68" t="s">
        <v>144</v>
      </c>
      <c r="JQ100" s="69"/>
      <c r="JR100" s="68"/>
      <c r="JS100" s="68"/>
      <c r="JT100" s="69" t="s">
        <v>144</v>
      </c>
      <c r="JU100" s="69" t="str">
        <f>IFERROR(IF(JT100&gt;=5,VLOOKUP(JT100,Brutos!$K$3:$AE$10,MATCH(JS100,Brutos!$K$3:$AE$3,0),0),0),"")</f>
        <v/>
      </c>
      <c r="JV100" s="68"/>
      <c r="JW100" s="68"/>
      <c r="JX100" s="78" t="str">
        <f t="shared" si="64"/>
        <v/>
      </c>
      <c r="JY100" s="70"/>
      <c r="JZ100" s="58"/>
      <c r="KA100" s="58"/>
      <c r="KB100" s="58"/>
      <c r="KC100" s="67">
        <v>20</v>
      </c>
      <c r="KD100" s="68" t="s">
        <v>144</v>
      </c>
      <c r="KE100" s="68" t="s">
        <v>144</v>
      </c>
      <c r="KF100" s="69"/>
      <c r="KG100" s="68"/>
      <c r="KH100" s="68"/>
      <c r="KI100" s="69" t="s">
        <v>144</v>
      </c>
      <c r="KJ100" s="69" t="str">
        <f>IFERROR(IF(KI100&gt;=5,VLOOKUP(KI100,Brutos!$K$3:$AE$10,MATCH(KH100,Brutos!$K$3:$AE$3,0),0),0),"")</f>
        <v/>
      </c>
      <c r="KK100" s="68"/>
      <c r="KL100" s="68"/>
      <c r="KM100" s="78" t="str">
        <f t="shared" si="65"/>
        <v/>
      </c>
      <c r="KN100" s="70"/>
      <c r="KO100" s="58"/>
      <c r="KP100" s="58"/>
      <c r="KQ100" s="58"/>
      <c r="KR100" s="67">
        <v>20</v>
      </c>
      <c r="KS100" s="68" t="s">
        <v>144</v>
      </c>
      <c r="KT100" s="68" t="s">
        <v>144</v>
      </c>
      <c r="KU100" s="69"/>
      <c r="KV100" s="68"/>
      <c r="KW100" s="68"/>
      <c r="KX100" s="69" t="s">
        <v>144</v>
      </c>
      <c r="KY100" s="69" t="str">
        <f>IFERROR(IF(KX100&gt;=5,VLOOKUP(KX100,Brutos!$K$3:$AE$10,MATCH(KW100,Brutos!$K$3:$AE$3,0),0),0),"")</f>
        <v/>
      </c>
      <c r="KZ100" s="68"/>
      <c r="LA100" s="68"/>
      <c r="LB100" s="78" t="str">
        <f t="shared" si="66"/>
        <v/>
      </c>
      <c r="LC100" s="70"/>
      <c r="LD100" s="347"/>
      <c r="LE100" s="58"/>
      <c r="LF100" s="58"/>
      <c r="LG100" s="67">
        <v>20</v>
      </c>
      <c r="LH100" s="68" t="s">
        <v>144</v>
      </c>
      <c r="LI100" s="68" t="s">
        <v>144</v>
      </c>
      <c r="LJ100" s="69"/>
      <c r="LK100" s="68"/>
      <c r="LL100" s="68"/>
      <c r="LM100" s="69" t="s">
        <v>144</v>
      </c>
      <c r="LN100" s="69" t="str">
        <f>IFERROR(IF(LM100&gt;=5,VLOOKUP(LM100,Brutos!$K$3:$AE$10,MATCH(LL100,Brutos!$K$3:$AE$3,0),0),0),"")</f>
        <v/>
      </c>
      <c r="LO100" s="68"/>
      <c r="LP100" s="68"/>
      <c r="LQ100" s="78" t="str">
        <f t="shared" si="67"/>
        <v/>
      </c>
      <c r="LR100" s="70"/>
      <c r="LS100" s="347"/>
      <c r="LT100" s="58"/>
      <c r="LU100" s="58"/>
      <c r="LV100" s="67">
        <v>20</v>
      </c>
      <c r="LW100" s="68" t="s">
        <v>144</v>
      </c>
      <c r="LX100" s="68" t="s">
        <v>144</v>
      </c>
      <c r="LY100" s="69"/>
      <c r="LZ100" s="68"/>
      <c r="MA100" s="68"/>
      <c r="MB100" s="69" t="s">
        <v>144</v>
      </c>
      <c r="MC100" s="69" t="str">
        <f>IFERROR(IF(MB100&gt;=5,VLOOKUP(MB100,Brutos!$K$3:$AE$10,MATCH(MA100,Brutos!$K$3:$AE$3,0),0),0),"")</f>
        <v/>
      </c>
      <c r="MD100" s="68"/>
      <c r="ME100" s="68"/>
      <c r="MF100" s="78" t="str">
        <f t="shared" si="68"/>
        <v/>
      </c>
      <c r="MG100" s="70"/>
      <c r="MH100" s="347"/>
      <c r="MI100" s="58"/>
      <c r="MJ100" s="58"/>
      <c r="MK100" s="495">
        <v>20</v>
      </c>
      <c r="ML100" s="496" t="s">
        <v>144</v>
      </c>
      <c r="MM100" s="496" t="s">
        <v>144</v>
      </c>
      <c r="MN100" s="497"/>
      <c r="MO100" s="496"/>
      <c r="MP100" s="496"/>
      <c r="MQ100" s="497" t="s">
        <v>144</v>
      </c>
      <c r="MR100" s="497"/>
      <c r="MS100" s="496"/>
      <c r="MT100" s="496"/>
      <c r="MU100" s="498"/>
      <c r="MV100" s="499"/>
      <c r="MW100" s="347"/>
    </row>
    <row r="101" spans="1:361" ht="17" thickBot="1">
      <c r="A101" s="347"/>
      <c r="B101" s="58"/>
      <c r="C101" s="58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8"/>
      <c r="Q101" s="58"/>
      <c r="R101" s="58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8"/>
      <c r="AF101" s="58"/>
      <c r="AG101" s="58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8"/>
      <c r="AU101" s="58"/>
      <c r="AV101" s="58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8"/>
      <c r="BJ101" s="58"/>
      <c r="BK101" s="58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8"/>
      <c r="BY101" s="58"/>
      <c r="BZ101" s="58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8"/>
      <c r="CN101" s="58"/>
      <c r="CO101" s="58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8"/>
      <c r="DC101" s="58"/>
      <c r="DD101" s="58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8"/>
      <c r="DR101" s="58"/>
      <c r="DS101" s="58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8"/>
      <c r="EG101" s="58"/>
      <c r="EH101" s="58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8"/>
      <c r="EV101" s="58"/>
      <c r="EW101" s="58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8"/>
      <c r="FK101" s="58"/>
      <c r="FL101" s="58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8"/>
      <c r="FZ101" s="58"/>
      <c r="GA101" s="58"/>
      <c r="GB101" s="59"/>
      <c r="GC101" s="59"/>
      <c r="GD101" s="59"/>
      <c r="GE101" s="59"/>
      <c r="GF101" s="59"/>
      <c r="GG101" s="59"/>
      <c r="GH101" s="59"/>
      <c r="GI101" s="59"/>
      <c r="GJ101" s="59"/>
      <c r="GK101" s="59"/>
      <c r="GL101" s="59"/>
      <c r="GM101" s="59"/>
      <c r="GN101" s="58"/>
      <c r="GO101" s="58"/>
      <c r="GP101" s="58"/>
      <c r="GQ101" s="59"/>
      <c r="GR101" s="59"/>
      <c r="GS101" s="59"/>
      <c r="GT101" s="59"/>
      <c r="GU101" s="59"/>
      <c r="GV101" s="59"/>
      <c r="GW101" s="59"/>
      <c r="GX101" s="59"/>
      <c r="GY101" s="59"/>
      <c r="GZ101" s="59"/>
      <c r="HA101" s="59"/>
      <c r="HB101" s="59"/>
      <c r="HC101" s="58"/>
      <c r="HD101" s="58"/>
      <c r="HE101" s="58"/>
      <c r="HF101" s="59"/>
      <c r="HG101" s="59"/>
      <c r="HH101" s="59"/>
      <c r="HI101" s="59"/>
      <c r="HJ101" s="59"/>
      <c r="HK101" s="59"/>
      <c r="HL101" s="59"/>
      <c r="HM101" s="59"/>
      <c r="HN101" s="59"/>
      <c r="HO101" s="59"/>
      <c r="HP101" s="59"/>
      <c r="HQ101" s="59"/>
      <c r="HR101" s="58"/>
      <c r="HS101" s="58"/>
      <c r="HT101" s="58"/>
      <c r="HU101" s="59"/>
      <c r="HV101" s="59"/>
      <c r="HW101" s="59"/>
      <c r="HX101" s="59"/>
      <c r="HY101" s="59"/>
      <c r="HZ101" s="59"/>
      <c r="IA101" s="59"/>
      <c r="IB101" s="59"/>
      <c r="IC101" s="59"/>
      <c r="ID101" s="59"/>
      <c r="IE101" s="59"/>
      <c r="IF101" s="59"/>
      <c r="IG101" s="58"/>
      <c r="IH101" s="58"/>
      <c r="II101" s="58"/>
      <c r="IJ101" s="59"/>
      <c r="IK101" s="59"/>
      <c r="IL101" s="59"/>
      <c r="IM101" s="59"/>
      <c r="IN101" s="59"/>
      <c r="IO101" s="59"/>
      <c r="IP101" s="59"/>
      <c r="IQ101" s="59"/>
      <c r="IR101" s="59"/>
      <c r="IS101" s="59"/>
      <c r="IT101" s="59"/>
      <c r="IU101" s="59"/>
      <c r="IV101" s="58"/>
      <c r="IW101" s="58"/>
      <c r="IX101" s="58"/>
      <c r="IY101" s="59"/>
      <c r="IZ101" s="59"/>
      <c r="JA101" s="59"/>
      <c r="JB101" s="59"/>
      <c r="JC101" s="59"/>
      <c r="JD101" s="59"/>
      <c r="JE101" s="59"/>
      <c r="JF101" s="59"/>
      <c r="JG101" s="59"/>
      <c r="JH101" s="59"/>
      <c r="JI101" s="59"/>
      <c r="JJ101" s="59"/>
      <c r="JK101" s="58"/>
      <c r="JL101" s="58"/>
      <c r="JM101" s="58"/>
      <c r="JN101" s="59"/>
      <c r="JO101" s="59"/>
      <c r="JP101" s="59"/>
      <c r="JQ101" s="59"/>
      <c r="JR101" s="59"/>
      <c r="JS101" s="59"/>
      <c r="JT101" s="59"/>
      <c r="JU101" s="59"/>
      <c r="JV101" s="59"/>
      <c r="JW101" s="59"/>
      <c r="JX101" s="59"/>
      <c r="JY101" s="59"/>
      <c r="JZ101" s="58"/>
      <c r="KA101" s="58"/>
      <c r="KB101" s="58"/>
      <c r="KC101" s="59"/>
      <c r="KD101" s="59"/>
      <c r="KE101" s="59"/>
      <c r="KF101" s="59"/>
      <c r="KG101" s="59"/>
      <c r="KH101" s="59"/>
      <c r="KI101" s="59"/>
      <c r="KJ101" s="59"/>
      <c r="KK101" s="59"/>
      <c r="KL101" s="59"/>
      <c r="KM101" s="59"/>
      <c r="KN101" s="59"/>
      <c r="KO101" s="58"/>
      <c r="KP101" s="58"/>
      <c r="KQ101" s="58"/>
      <c r="KR101" s="59"/>
      <c r="KS101" s="59"/>
      <c r="KT101" s="59"/>
      <c r="KU101" s="59"/>
      <c r="KV101" s="59"/>
      <c r="KW101" s="59"/>
      <c r="KX101" s="59"/>
      <c r="KY101" s="59"/>
      <c r="KZ101" s="59"/>
      <c r="LA101" s="59"/>
      <c r="LB101" s="59"/>
      <c r="LC101" s="59"/>
      <c r="LD101" s="347"/>
      <c r="LE101" s="58"/>
      <c r="LF101" s="58"/>
      <c r="LG101" s="59"/>
      <c r="LH101" s="59"/>
      <c r="LI101" s="59"/>
      <c r="LJ101" s="59"/>
      <c r="LK101" s="59"/>
      <c r="LL101" s="59"/>
      <c r="LM101" s="59"/>
      <c r="LN101" s="59"/>
      <c r="LO101" s="59"/>
      <c r="LP101" s="59"/>
      <c r="LQ101" s="59"/>
      <c r="LR101" s="59"/>
      <c r="LS101" s="347"/>
      <c r="LT101" s="58"/>
      <c r="LU101" s="58"/>
      <c r="LV101" s="59"/>
      <c r="LW101" s="59"/>
      <c r="LX101" s="59"/>
      <c r="LY101" s="59"/>
      <c r="LZ101" s="59"/>
      <c r="MA101" s="59"/>
      <c r="MB101" s="59"/>
      <c r="MC101" s="59"/>
      <c r="MD101" s="59"/>
      <c r="ME101" s="59"/>
      <c r="MF101" s="59"/>
      <c r="MG101" s="59"/>
      <c r="MH101" s="347"/>
      <c r="MI101" s="58"/>
      <c r="MJ101" s="58"/>
      <c r="MK101" s="500"/>
      <c r="ML101" s="500"/>
      <c r="MM101" s="500"/>
      <c r="MN101" s="500"/>
      <c r="MO101" s="500"/>
      <c r="MP101" s="500"/>
      <c r="MQ101" s="500"/>
      <c r="MR101" s="500"/>
      <c r="MS101" s="500"/>
      <c r="MT101" s="500"/>
      <c r="MU101" s="500"/>
      <c r="MV101" s="500"/>
      <c r="MW101" s="347"/>
    </row>
    <row r="102" spans="1:361" ht="17" thickBot="1">
      <c r="A102" s="347"/>
      <c r="B102" s="58"/>
      <c r="C102" s="58"/>
      <c r="D102" s="59"/>
      <c r="E102" s="59"/>
      <c r="F102" s="59"/>
      <c r="G102" s="71" t="s">
        <v>145</v>
      </c>
      <c r="H102" s="62" t="str">
        <f>IF(SUM(H81:H100)=0,"",SUM(H81:H100))</f>
        <v/>
      </c>
      <c r="I102" s="59"/>
      <c r="J102" s="127" t="s">
        <v>135</v>
      </c>
      <c r="K102" s="128" t="s">
        <v>366</v>
      </c>
      <c r="L102" s="128" t="s">
        <v>146</v>
      </c>
      <c r="M102" s="128" t="s">
        <v>147</v>
      </c>
      <c r="N102" s="129" t="s">
        <v>148</v>
      </c>
      <c r="O102" s="146"/>
      <c r="P102" s="58"/>
      <c r="Q102" s="58"/>
      <c r="R102" s="58"/>
      <c r="S102" s="59"/>
      <c r="T102" s="59"/>
      <c r="U102" s="59"/>
      <c r="V102" s="71" t="s">
        <v>145</v>
      </c>
      <c r="W102" s="62" t="str">
        <f>IF(SUM(W81:W100)=0,"",SUM(W81:W100))</f>
        <v/>
      </c>
      <c r="X102" s="59"/>
      <c r="Y102" s="127" t="s">
        <v>135</v>
      </c>
      <c r="Z102" s="128" t="s">
        <v>366</v>
      </c>
      <c r="AA102" s="128" t="s">
        <v>146</v>
      </c>
      <c r="AB102" s="128" t="s">
        <v>147</v>
      </c>
      <c r="AC102" s="129" t="s">
        <v>148</v>
      </c>
      <c r="AD102" s="146"/>
      <c r="AE102" s="58"/>
      <c r="AF102" s="58"/>
      <c r="AG102" s="58"/>
      <c r="AH102" s="59"/>
      <c r="AI102" s="59"/>
      <c r="AJ102" s="59"/>
      <c r="AK102" s="71" t="s">
        <v>145</v>
      </c>
      <c r="AL102" s="62" t="str">
        <f>IF(SUM(AL81:AL100)=0,"",SUM(AL81:AL100))</f>
        <v/>
      </c>
      <c r="AM102" s="59"/>
      <c r="AN102" s="127" t="s">
        <v>135</v>
      </c>
      <c r="AO102" s="128" t="s">
        <v>366</v>
      </c>
      <c r="AP102" s="128" t="s">
        <v>146</v>
      </c>
      <c r="AQ102" s="128" t="s">
        <v>147</v>
      </c>
      <c r="AR102" s="129" t="s">
        <v>148</v>
      </c>
      <c r="AS102" s="146"/>
      <c r="AT102" s="58"/>
      <c r="AU102" s="58"/>
      <c r="AV102" s="58"/>
      <c r="AW102" s="59"/>
      <c r="AX102" s="59"/>
      <c r="AY102" s="59"/>
      <c r="AZ102" s="71" t="s">
        <v>145</v>
      </c>
      <c r="BA102" s="62" t="str">
        <f>IF(SUM(BA81:BA100)=0,"",SUM(BA81:BA100))</f>
        <v/>
      </c>
      <c r="BB102" s="59"/>
      <c r="BC102" s="127" t="s">
        <v>135</v>
      </c>
      <c r="BD102" s="128" t="s">
        <v>366</v>
      </c>
      <c r="BE102" s="128" t="s">
        <v>146</v>
      </c>
      <c r="BF102" s="128" t="s">
        <v>147</v>
      </c>
      <c r="BG102" s="129" t="s">
        <v>148</v>
      </c>
      <c r="BH102" s="146"/>
      <c r="BI102" s="58"/>
      <c r="BJ102" s="58"/>
      <c r="BK102" s="58"/>
      <c r="BL102" s="59"/>
      <c r="BM102" s="59"/>
      <c r="BN102" s="59"/>
      <c r="BO102" s="71" t="s">
        <v>145</v>
      </c>
      <c r="BP102" s="62" t="str">
        <f>IF(SUM(BP81:BP100)=0,"",SUM(BP81:BP100))</f>
        <v/>
      </c>
      <c r="BQ102" s="59"/>
      <c r="BR102" s="127" t="s">
        <v>135</v>
      </c>
      <c r="BS102" s="128" t="s">
        <v>366</v>
      </c>
      <c r="BT102" s="128" t="s">
        <v>146</v>
      </c>
      <c r="BU102" s="128" t="s">
        <v>147</v>
      </c>
      <c r="BV102" s="129" t="s">
        <v>148</v>
      </c>
      <c r="BW102" s="146"/>
      <c r="BX102" s="58"/>
      <c r="BY102" s="58"/>
      <c r="BZ102" s="58"/>
      <c r="CA102" s="59"/>
      <c r="CB102" s="59"/>
      <c r="CC102" s="59"/>
      <c r="CD102" s="71" t="s">
        <v>145</v>
      </c>
      <c r="CE102" s="62" t="str">
        <f>IF(SUM(CE81:CE100)=0,"",SUM(CE81:CE100))</f>
        <v/>
      </c>
      <c r="CF102" s="59"/>
      <c r="CG102" s="127" t="s">
        <v>135</v>
      </c>
      <c r="CH102" s="128" t="s">
        <v>366</v>
      </c>
      <c r="CI102" s="128" t="s">
        <v>146</v>
      </c>
      <c r="CJ102" s="128" t="s">
        <v>147</v>
      </c>
      <c r="CK102" s="129" t="s">
        <v>148</v>
      </c>
      <c r="CL102" s="146"/>
      <c r="CM102" s="58"/>
      <c r="CN102" s="58"/>
      <c r="CO102" s="58"/>
      <c r="CP102" s="59"/>
      <c r="CQ102" s="59"/>
      <c r="CR102" s="59"/>
      <c r="CS102" s="71" t="s">
        <v>145</v>
      </c>
      <c r="CT102" s="62" t="str">
        <f>IF(SUM(CT81:CT100)=0,"",SUM(CT81:CT100))</f>
        <v/>
      </c>
      <c r="CU102" s="59"/>
      <c r="CV102" s="127" t="s">
        <v>135</v>
      </c>
      <c r="CW102" s="128" t="s">
        <v>366</v>
      </c>
      <c r="CX102" s="128" t="s">
        <v>146</v>
      </c>
      <c r="CY102" s="128" t="s">
        <v>147</v>
      </c>
      <c r="CZ102" s="129" t="s">
        <v>148</v>
      </c>
      <c r="DA102" s="146"/>
      <c r="DB102" s="58"/>
      <c r="DC102" s="58"/>
      <c r="DD102" s="58"/>
      <c r="DE102" s="59"/>
      <c r="DF102" s="59"/>
      <c r="DG102" s="59"/>
      <c r="DH102" s="71" t="s">
        <v>145</v>
      </c>
      <c r="DI102" s="62" t="str">
        <f>IF(SUM(DI81:DI100)=0,"",SUM(DI81:DI100))</f>
        <v/>
      </c>
      <c r="DJ102" s="59"/>
      <c r="DK102" s="127" t="s">
        <v>135</v>
      </c>
      <c r="DL102" s="128" t="s">
        <v>366</v>
      </c>
      <c r="DM102" s="128" t="s">
        <v>146</v>
      </c>
      <c r="DN102" s="128" t="s">
        <v>147</v>
      </c>
      <c r="DO102" s="129" t="s">
        <v>148</v>
      </c>
      <c r="DP102" s="146"/>
      <c r="DQ102" s="58"/>
      <c r="DR102" s="58"/>
      <c r="DS102" s="58"/>
      <c r="DT102" s="59"/>
      <c r="DU102" s="59"/>
      <c r="DV102" s="59"/>
      <c r="DW102" s="71" t="s">
        <v>145</v>
      </c>
      <c r="DX102" s="62" t="str">
        <f>IF(SUM(DX81:DX100)=0,"",SUM(DX81:DX100))</f>
        <v/>
      </c>
      <c r="DY102" s="59"/>
      <c r="DZ102" s="127" t="s">
        <v>135</v>
      </c>
      <c r="EA102" s="128" t="s">
        <v>366</v>
      </c>
      <c r="EB102" s="128" t="s">
        <v>146</v>
      </c>
      <c r="EC102" s="128" t="s">
        <v>147</v>
      </c>
      <c r="ED102" s="129" t="s">
        <v>148</v>
      </c>
      <c r="EE102" s="146"/>
      <c r="EF102" s="58"/>
      <c r="EG102" s="58"/>
      <c r="EH102" s="58"/>
      <c r="EI102" s="59"/>
      <c r="EJ102" s="59"/>
      <c r="EK102" s="59"/>
      <c r="EL102" s="71" t="s">
        <v>145</v>
      </c>
      <c r="EM102" s="62" t="str">
        <f>IF(SUM(EM81:EM100)=0,"",SUM(EM81:EM100))</f>
        <v/>
      </c>
      <c r="EN102" s="59"/>
      <c r="EO102" s="127" t="s">
        <v>135</v>
      </c>
      <c r="EP102" s="128" t="s">
        <v>366</v>
      </c>
      <c r="EQ102" s="128" t="s">
        <v>146</v>
      </c>
      <c r="ER102" s="128" t="s">
        <v>147</v>
      </c>
      <c r="ES102" s="129" t="s">
        <v>148</v>
      </c>
      <c r="ET102" s="146"/>
      <c r="EU102" s="58"/>
      <c r="EV102" s="58"/>
      <c r="EW102" s="58"/>
      <c r="EX102" s="59"/>
      <c r="EY102" s="59"/>
      <c r="EZ102" s="59"/>
      <c r="FA102" s="71" t="s">
        <v>145</v>
      </c>
      <c r="FB102" s="62" t="str">
        <f>IF(SUM(FB81:FB100)=0,"",SUM(FB81:FB100))</f>
        <v/>
      </c>
      <c r="FC102" s="59"/>
      <c r="FD102" s="127" t="s">
        <v>135</v>
      </c>
      <c r="FE102" s="128" t="s">
        <v>366</v>
      </c>
      <c r="FF102" s="128" t="s">
        <v>146</v>
      </c>
      <c r="FG102" s="128" t="s">
        <v>147</v>
      </c>
      <c r="FH102" s="129" t="s">
        <v>148</v>
      </c>
      <c r="FI102" s="146"/>
      <c r="FJ102" s="58"/>
      <c r="FK102" s="58"/>
      <c r="FL102" s="58"/>
      <c r="FM102" s="59"/>
      <c r="FN102" s="59"/>
      <c r="FO102" s="59"/>
      <c r="FP102" s="71" t="s">
        <v>145</v>
      </c>
      <c r="FQ102" s="62" t="str">
        <f>IF(SUM(FQ81:FQ100)=0,"",SUM(FQ81:FQ100))</f>
        <v/>
      </c>
      <c r="FR102" s="59"/>
      <c r="FS102" s="127" t="s">
        <v>135</v>
      </c>
      <c r="FT102" s="128" t="s">
        <v>366</v>
      </c>
      <c r="FU102" s="128" t="s">
        <v>146</v>
      </c>
      <c r="FV102" s="128" t="s">
        <v>147</v>
      </c>
      <c r="FW102" s="129" t="s">
        <v>148</v>
      </c>
      <c r="FX102" s="146"/>
      <c r="FY102" s="58"/>
      <c r="FZ102" s="58"/>
      <c r="GA102" s="58"/>
      <c r="GB102" s="59"/>
      <c r="GC102" s="59"/>
      <c r="GD102" s="59"/>
      <c r="GE102" s="71" t="s">
        <v>145</v>
      </c>
      <c r="GF102" s="62" t="str">
        <f>IF(SUM(GF81:GF100)=0,"",SUM(GF81:GF100))</f>
        <v/>
      </c>
      <c r="GG102" s="59"/>
      <c r="GH102" s="127" t="s">
        <v>135</v>
      </c>
      <c r="GI102" s="128" t="s">
        <v>366</v>
      </c>
      <c r="GJ102" s="128" t="s">
        <v>146</v>
      </c>
      <c r="GK102" s="128" t="s">
        <v>147</v>
      </c>
      <c r="GL102" s="129" t="s">
        <v>148</v>
      </c>
      <c r="GM102" s="146"/>
      <c r="GN102" s="58"/>
      <c r="GO102" s="58"/>
      <c r="GP102" s="58"/>
      <c r="GQ102" s="59"/>
      <c r="GR102" s="59"/>
      <c r="GS102" s="59"/>
      <c r="GT102" s="71" t="s">
        <v>145</v>
      </c>
      <c r="GU102" s="62" t="str">
        <f>IF(SUM(GU81:GU100)=0,"",SUM(GU81:GU100))</f>
        <v/>
      </c>
      <c r="GV102" s="59"/>
      <c r="GW102" s="127" t="s">
        <v>135</v>
      </c>
      <c r="GX102" s="128" t="s">
        <v>366</v>
      </c>
      <c r="GY102" s="128" t="s">
        <v>146</v>
      </c>
      <c r="GZ102" s="128" t="s">
        <v>147</v>
      </c>
      <c r="HA102" s="129" t="s">
        <v>148</v>
      </c>
      <c r="HB102" s="146"/>
      <c r="HC102" s="58"/>
      <c r="HD102" s="58"/>
      <c r="HE102" s="58"/>
      <c r="HF102" s="59"/>
      <c r="HG102" s="59"/>
      <c r="HH102" s="59"/>
      <c r="HI102" s="71" t="s">
        <v>145</v>
      </c>
      <c r="HJ102" s="62" t="str">
        <f>IF(SUM(HJ81:HJ100)=0,"",SUM(HJ81:HJ100))</f>
        <v/>
      </c>
      <c r="HK102" s="59"/>
      <c r="HL102" s="127" t="s">
        <v>135</v>
      </c>
      <c r="HM102" s="128" t="s">
        <v>366</v>
      </c>
      <c r="HN102" s="128" t="s">
        <v>146</v>
      </c>
      <c r="HO102" s="128" t="s">
        <v>147</v>
      </c>
      <c r="HP102" s="129" t="s">
        <v>148</v>
      </c>
      <c r="HQ102" s="146"/>
      <c r="HR102" s="58"/>
      <c r="HS102" s="58"/>
      <c r="HT102" s="58"/>
      <c r="HU102" s="59"/>
      <c r="HV102" s="59"/>
      <c r="HW102" s="59"/>
      <c r="HX102" s="71" t="s">
        <v>145</v>
      </c>
      <c r="HY102" s="62" t="str">
        <f>IF(SUM(HY81:HY100)=0,"",SUM(HY81:HY100))</f>
        <v/>
      </c>
      <c r="HZ102" s="59"/>
      <c r="IA102" s="127" t="s">
        <v>135</v>
      </c>
      <c r="IB102" s="128" t="s">
        <v>366</v>
      </c>
      <c r="IC102" s="128" t="s">
        <v>146</v>
      </c>
      <c r="ID102" s="128" t="s">
        <v>147</v>
      </c>
      <c r="IE102" s="129" t="s">
        <v>148</v>
      </c>
      <c r="IF102" s="146"/>
      <c r="IG102" s="58"/>
      <c r="IH102" s="58"/>
      <c r="II102" s="58"/>
      <c r="IJ102" s="59"/>
      <c r="IK102" s="59"/>
      <c r="IL102" s="59"/>
      <c r="IM102" s="71" t="s">
        <v>145</v>
      </c>
      <c r="IN102" s="62" t="str">
        <f>IF(SUM(IN81:IN100)=0,"",SUM(IN81:IN100))</f>
        <v/>
      </c>
      <c r="IO102" s="59"/>
      <c r="IP102" s="127" t="s">
        <v>135</v>
      </c>
      <c r="IQ102" s="128" t="s">
        <v>366</v>
      </c>
      <c r="IR102" s="128" t="s">
        <v>146</v>
      </c>
      <c r="IS102" s="128" t="s">
        <v>147</v>
      </c>
      <c r="IT102" s="129" t="s">
        <v>148</v>
      </c>
      <c r="IU102" s="146"/>
      <c r="IV102" s="58"/>
      <c r="IW102" s="58"/>
      <c r="IX102" s="58"/>
      <c r="IY102" s="59"/>
      <c r="IZ102" s="59"/>
      <c r="JA102" s="59"/>
      <c r="JB102" s="71" t="s">
        <v>145</v>
      </c>
      <c r="JC102" s="62" t="str">
        <f>IF(SUM(JC81:JC100)=0,"",SUM(JC81:JC100))</f>
        <v/>
      </c>
      <c r="JD102" s="59"/>
      <c r="JE102" s="127" t="s">
        <v>135</v>
      </c>
      <c r="JF102" s="128" t="s">
        <v>366</v>
      </c>
      <c r="JG102" s="128" t="s">
        <v>146</v>
      </c>
      <c r="JH102" s="128" t="s">
        <v>147</v>
      </c>
      <c r="JI102" s="129" t="s">
        <v>148</v>
      </c>
      <c r="JJ102" s="146"/>
      <c r="JK102" s="58"/>
      <c r="JL102" s="58"/>
      <c r="JM102" s="58"/>
      <c r="JN102" s="59"/>
      <c r="JO102" s="59"/>
      <c r="JP102" s="59"/>
      <c r="JQ102" s="71" t="s">
        <v>145</v>
      </c>
      <c r="JR102" s="62" t="str">
        <f>IF(SUM(JR81:JR100)=0,"",SUM(JR81:JR100))</f>
        <v/>
      </c>
      <c r="JS102" s="59"/>
      <c r="JT102" s="127" t="s">
        <v>135</v>
      </c>
      <c r="JU102" s="128" t="s">
        <v>366</v>
      </c>
      <c r="JV102" s="128" t="s">
        <v>146</v>
      </c>
      <c r="JW102" s="128" t="s">
        <v>147</v>
      </c>
      <c r="JX102" s="129" t="s">
        <v>148</v>
      </c>
      <c r="JY102" s="146"/>
      <c r="JZ102" s="58"/>
      <c r="KA102" s="58"/>
      <c r="KB102" s="58"/>
      <c r="KC102" s="59"/>
      <c r="KD102" s="59"/>
      <c r="KE102" s="59"/>
      <c r="KF102" s="71" t="s">
        <v>145</v>
      </c>
      <c r="KG102" s="62" t="str">
        <f>IF(SUM(KG81:KG100)=0,"",SUM(KG81:KG100))</f>
        <v/>
      </c>
      <c r="KH102" s="59"/>
      <c r="KI102" s="127" t="s">
        <v>135</v>
      </c>
      <c r="KJ102" s="128" t="s">
        <v>366</v>
      </c>
      <c r="KK102" s="128" t="s">
        <v>146</v>
      </c>
      <c r="KL102" s="128" t="s">
        <v>147</v>
      </c>
      <c r="KM102" s="129" t="s">
        <v>148</v>
      </c>
      <c r="KN102" s="146"/>
      <c r="KO102" s="58"/>
      <c r="KP102" s="58"/>
      <c r="KQ102" s="58"/>
      <c r="KR102" s="59"/>
      <c r="KS102" s="59"/>
      <c r="KT102" s="59"/>
      <c r="KU102" s="71" t="s">
        <v>145</v>
      </c>
      <c r="KV102" s="62" t="str">
        <f>IF(SUM(KV81:KV100)=0,"",SUM(KV81:KV100))</f>
        <v/>
      </c>
      <c r="KW102" s="59"/>
      <c r="KX102" s="127" t="s">
        <v>135</v>
      </c>
      <c r="KY102" s="128" t="s">
        <v>366</v>
      </c>
      <c r="KZ102" s="128" t="s">
        <v>146</v>
      </c>
      <c r="LA102" s="128" t="s">
        <v>147</v>
      </c>
      <c r="LB102" s="129" t="s">
        <v>148</v>
      </c>
      <c r="LC102" s="146"/>
      <c r="LD102" s="347"/>
      <c r="LE102" s="58"/>
      <c r="LF102" s="58"/>
      <c r="LG102" s="59"/>
      <c r="LH102" s="59"/>
      <c r="LI102" s="59"/>
      <c r="LJ102" s="71" t="s">
        <v>145</v>
      </c>
      <c r="LK102" s="62" t="str">
        <f>IF(SUM(LK81:LK100)=0,"",SUM(LK81:LK100))</f>
        <v/>
      </c>
      <c r="LL102" s="59"/>
      <c r="LM102" s="127" t="s">
        <v>135</v>
      </c>
      <c r="LN102" s="128" t="s">
        <v>366</v>
      </c>
      <c r="LO102" s="128" t="s">
        <v>146</v>
      </c>
      <c r="LP102" s="128" t="s">
        <v>147</v>
      </c>
      <c r="LQ102" s="129" t="s">
        <v>148</v>
      </c>
      <c r="LR102" s="146"/>
      <c r="LS102" s="347"/>
      <c r="LT102" s="58"/>
      <c r="LU102" s="58"/>
      <c r="LV102" s="59"/>
      <c r="LW102" s="59"/>
      <c r="LX102" s="59"/>
      <c r="LY102" s="71" t="s">
        <v>145</v>
      </c>
      <c r="LZ102" s="62" t="str">
        <f>IF(SUM(LZ81:LZ100)=0,"",SUM(LZ81:LZ100))</f>
        <v/>
      </c>
      <c r="MA102" s="59"/>
      <c r="MB102" s="127" t="s">
        <v>135</v>
      </c>
      <c r="MC102" s="128" t="s">
        <v>366</v>
      </c>
      <c r="MD102" s="128" t="s">
        <v>146</v>
      </c>
      <c r="ME102" s="128" t="s">
        <v>147</v>
      </c>
      <c r="MF102" s="129" t="s">
        <v>148</v>
      </c>
      <c r="MG102" s="146"/>
      <c r="MH102" s="347"/>
      <c r="MI102" s="58"/>
      <c r="MJ102" s="58"/>
      <c r="MK102" s="500"/>
      <c r="ML102" s="500"/>
      <c r="MM102" s="500"/>
      <c r="MN102" s="501" t="s">
        <v>145</v>
      </c>
      <c r="MO102" s="502"/>
      <c r="MP102" s="500"/>
      <c r="MQ102" s="485" t="s">
        <v>135</v>
      </c>
      <c r="MR102" s="486" t="s">
        <v>366</v>
      </c>
      <c r="MS102" s="486" t="s">
        <v>146</v>
      </c>
      <c r="MT102" s="486" t="s">
        <v>147</v>
      </c>
      <c r="MU102" s="503" t="s">
        <v>148</v>
      </c>
      <c r="MV102" s="504"/>
      <c r="MW102" s="347"/>
    </row>
    <row r="103" spans="1:361">
      <c r="A103" s="347"/>
      <c r="B103" s="58"/>
      <c r="C103" s="58"/>
      <c r="D103" s="59"/>
      <c r="E103" s="59"/>
      <c r="F103" s="59"/>
      <c r="G103" s="72" t="s">
        <v>149</v>
      </c>
      <c r="H103" s="66" t="str">
        <f>IF(SUMPRODUCT(H81:H100,I81:I100)=0,"",SUMPRODUCT(H81:H100,I81:I100))</f>
        <v/>
      </c>
      <c r="I103" s="59"/>
      <c r="J103" s="123" t="s">
        <v>150</v>
      </c>
      <c r="K103" s="124">
        <f>SUMIF(F81:F100,"Hipertrofia",H81:H100)</f>
        <v>0</v>
      </c>
      <c r="L103" s="124">
        <f>SUMPRODUCT((H81:H100)*(I81:I100)*(F81:F100="Hipertrofia"))</f>
        <v>0</v>
      </c>
      <c r="M103" s="125">
        <f>SUMIF(F81:F100,"Hipertrofia",N81:N100)</f>
        <v>0</v>
      </c>
      <c r="N103" s="126" t="str">
        <f>IFERROR((M103*100)/H107,"")</f>
        <v/>
      </c>
      <c r="O103" s="147"/>
      <c r="P103" s="58"/>
      <c r="Q103" s="58"/>
      <c r="R103" s="58"/>
      <c r="S103" s="59"/>
      <c r="T103" s="59"/>
      <c r="U103" s="59"/>
      <c r="V103" s="72" t="s">
        <v>149</v>
      </c>
      <c r="W103" s="66" t="str">
        <f>IF(SUMPRODUCT(W81:W100,X81:X100)=0,"",SUMPRODUCT(W81:W100,X81:X100))</f>
        <v/>
      </c>
      <c r="X103" s="59"/>
      <c r="Y103" s="123" t="s">
        <v>150</v>
      </c>
      <c r="Z103" s="124">
        <f>SUMIF(U81:U100,"Hipertrofia",W81:W100)</f>
        <v>0</v>
      </c>
      <c r="AA103" s="124">
        <f>SUMPRODUCT((W81:W100)*(X81:X100)*(U81:U100="Hipertrofia"))</f>
        <v>0</v>
      </c>
      <c r="AB103" s="125">
        <f>SUMIF(U81:U100,"Hipertrofia",AC81:AC100)</f>
        <v>0</v>
      </c>
      <c r="AC103" s="126" t="str">
        <f>IFERROR((AB103*100)/W107,"")</f>
        <v/>
      </c>
      <c r="AD103" s="147"/>
      <c r="AE103" s="58"/>
      <c r="AF103" s="58"/>
      <c r="AG103" s="58"/>
      <c r="AH103" s="59"/>
      <c r="AI103" s="59"/>
      <c r="AJ103" s="59"/>
      <c r="AK103" s="72" t="s">
        <v>149</v>
      </c>
      <c r="AL103" s="66" t="str">
        <f>IF(SUMPRODUCT(AL81:AL100,AM81:AM100)=0,"",SUMPRODUCT(AL81:AL100,AM81:AM100))</f>
        <v/>
      </c>
      <c r="AM103" s="59"/>
      <c r="AN103" s="123" t="s">
        <v>150</v>
      </c>
      <c r="AO103" s="124">
        <f>SUMIF(AJ81:AJ100,"Hipertrofia",AL81:AL100)</f>
        <v>0</v>
      </c>
      <c r="AP103" s="124">
        <f>SUMPRODUCT((AL81:AL100)*(AM81:AM100)*(AJ81:AJ100="Hipertrofia"))</f>
        <v>0</v>
      </c>
      <c r="AQ103" s="125">
        <f>SUMIF(AJ81:AJ100,"Hipertrofia",AR81:AR100)</f>
        <v>0</v>
      </c>
      <c r="AR103" s="126" t="str">
        <f>IFERROR((AQ103*100)/AL107,"")</f>
        <v/>
      </c>
      <c r="AS103" s="147"/>
      <c r="AT103" s="58"/>
      <c r="AU103" s="58"/>
      <c r="AV103" s="58"/>
      <c r="AW103" s="59"/>
      <c r="AX103" s="59"/>
      <c r="AY103" s="59"/>
      <c r="AZ103" s="72" t="s">
        <v>149</v>
      </c>
      <c r="BA103" s="66" t="str">
        <f>IF(SUMPRODUCT(BA81:BA100,BB81:BB100)=0,"",SUMPRODUCT(BA81:BA100,BB81:BB100))</f>
        <v/>
      </c>
      <c r="BB103" s="59"/>
      <c r="BC103" s="123" t="s">
        <v>150</v>
      </c>
      <c r="BD103" s="124">
        <f>SUMIF(AY81:AY100,"Hipertrofia",BA81:BA100)</f>
        <v>0</v>
      </c>
      <c r="BE103" s="124">
        <f>SUMPRODUCT((BA81:BA100)*(BB81:BB100)*(AY81:AY100="Hipertrofia"))</f>
        <v>0</v>
      </c>
      <c r="BF103" s="125">
        <f>SUMIF(AY81:AY100,"Hipertrofia",BG81:BG100)</f>
        <v>0</v>
      </c>
      <c r="BG103" s="126" t="str">
        <f>IFERROR((BF103*100)/BA107,"")</f>
        <v/>
      </c>
      <c r="BH103" s="147"/>
      <c r="BI103" s="58"/>
      <c r="BJ103" s="58"/>
      <c r="BK103" s="58"/>
      <c r="BL103" s="59"/>
      <c r="BM103" s="59"/>
      <c r="BN103" s="59"/>
      <c r="BO103" s="72" t="s">
        <v>149</v>
      </c>
      <c r="BP103" s="66" t="str">
        <f>IF(SUMPRODUCT(BP81:BP100,BQ81:BQ100)=0,"",SUMPRODUCT(BP81:BP100,BQ81:BQ100))</f>
        <v/>
      </c>
      <c r="BQ103" s="59"/>
      <c r="BR103" s="123" t="s">
        <v>150</v>
      </c>
      <c r="BS103" s="124">
        <f>SUMIF(BN81:BN100,"Hipertrofia",BP81:BP100)</f>
        <v>0</v>
      </c>
      <c r="BT103" s="124">
        <f>SUMPRODUCT((BP81:BP100)*(BQ81:BQ100)*(BN81:BN100="Hipertrofia"))</f>
        <v>0</v>
      </c>
      <c r="BU103" s="125">
        <f>SUMIF(BN81:BN100,"Hipertrofia",BV81:BV100)</f>
        <v>0</v>
      </c>
      <c r="BV103" s="126" t="str">
        <f>IFERROR((BU103*100)/BP107,"")</f>
        <v/>
      </c>
      <c r="BW103" s="147"/>
      <c r="BX103" s="58"/>
      <c r="BY103" s="58"/>
      <c r="BZ103" s="58"/>
      <c r="CA103" s="59"/>
      <c r="CB103" s="59"/>
      <c r="CC103" s="59"/>
      <c r="CD103" s="72" t="s">
        <v>149</v>
      </c>
      <c r="CE103" s="66" t="str">
        <f>IF(SUMPRODUCT(CE81:CE100,CF81:CF100)=0,"",SUMPRODUCT(CE81:CE100,CF81:CF100))</f>
        <v/>
      </c>
      <c r="CF103" s="59"/>
      <c r="CG103" s="123" t="s">
        <v>150</v>
      </c>
      <c r="CH103" s="124">
        <f>SUMIF(CC81:CC100,"Hipertrofia",CE81:CE100)</f>
        <v>0</v>
      </c>
      <c r="CI103" s="124">
        <f>SUMPRODUCT((CE81:CE100)*(CF81:CF100)*(CC81:CC100="Hipertrofia"))</f>
        <v>0</v>
      </c>
      <c r="CJ103" s="125">
        <f>SUMIF(CC81:CC100,"Hipertrofia",CK81:CK100)</f>
        <v>0</v>
      </c>
      <c r="CK103" s="126" t="str">
        <f>IFERROR((CJ103*100)/CE107,"")</f>
        <v/>
      </c>
      <c r="CL103" s="147"/>
      <c r="CM103" s="58"/>
      <c r="CN103" s="58"/>
      <c r="CO103" s="58"/>
      <c r="CP103" s="59"/>
      <c r="CQ103" s="59"/>
      <c r="CR103" s="59"/>
      <c r="CS103" s="72" t="s">
        <v>149</v>
      </c>
      <c r="CT103" s="66" t="str">
        <f>IF(SUMPRODUCT(CT81:CT100,CU81:CU100)=0,"",SUMPRODUCT(CT81:CT100,CU81:CU100))</f>
        <v/>
      </c>
      <c r="CU103" s="59"/>
      <c r="CV103" s="123" t="s">
        <v>150</v>
      </c>
      <c r="CW103" s="124">
        <f>SUMIF(CR81:CR100,"Hipertrofia",CT81:CT100)</f>
        <v>0</v>
      </c>
      <c r="CX103" s="124">
        <f>SUMPRODUCT((CT81:CT100)*(CU81:CU100)*(CR81:CR100="Hipertrofia"))</f>
        <v>0</v>
      </c>
      <c r="CY103" s="125">
        <f>SUMIF(CR81:CR100,"Hipertrofia",CZ81:CZ100)</f>
        <v>0</v>
      </c>
      <c r="CZ103" s="126" t="str">
        <f>IFERROR((CY103*100)/CT107,"")</f>
        <v/>
      </c>
      <c r="DA103" s="147"/>
      <c r="DB103" s="58"/>
      <c r="DC103" s="58"/>
      <c r="DD103" s="58"/>
      <c r="DE103" s="59"/>
      <c r="DF103" s="59"/>
      <c r="DG103" s="59"/>
      <c r="DH103" s="72" t="s">
        <v>149</v>
      </c>
      <c r="DI103" s="66" t="str">
        <f>IF(SUMPRODUCT(DI81:DI100,DJ81:DJ100)=0,"",SUMPRODUCT(DI81:DI100,DJ81:DJ100))</f>
        <v/>
      </c>
      <c r="DJ103" s="59"/>
      <c r="DK103" s="123" t="s">
        <v>150</v>
      </c>
      <c r="DL103" s="124">
        <f>SUMIF(DG81:DG100,"Hipertrofia",DI81:DI100)</f>
        <v>0</v>
      </c>
      <c r="DM103" s="124">
        <f>SUMPRODUCT((DI81:DI100)*(DJ81:DJ100)*(DG81:DG100="Hipertrofia"))</f>
        <v>0</v>
      </c>
      <c r="DN103" s="125">
        <f>SUMIF(DG81:DG100,"Hipertrofia",DO81:DO100)</f>
        <v>0</v>
      </c>
      <c r="DO103" s="126" t="str">
        <f>IFERROR((DN103*100)/DI107,"")</f>
        <v/>
      </c>
      <c r="DP103" s="147"/>
      <c r="DQ103" s="58"/>
      <c r="DR103" s="58"/>
      <c r="DS103" s="58"/>
      <c r="DT103" s="59"/>
      <c r="DU103" s="59"/>
      <c r="DV103" s="59"/>
      <c r="DW103" s="72" t="s">
        <v>149</v>
      </c>
      <c r="DX103" s="66" t="str">
        <f>IF(SUMPRODUCT(DX81:DX100,DY81:DY100)=0,"",SUMPRODUCT(DX81:DX100,DY81:DY100))</f>
        <v/>
      </c>
      <c r="DY103" s="59"/>
      <c r="DZ103" s="123" t="s">
        <v>150</v>
      </c>
      <c r="EA103" s="124">
        <f>SUMIF(DV81:DV100,"Hipertrofia",DX81:DX100)</f>
        <v>0</v>
      </c>
      <c r="EB103" s="124">
        <f>SUMPRODUCT((DX81:DX100)*(DY81:DY100)*(DV81:DV100="Hipertrofia"))</f>
        <v>0</v>
      </c>
      <c r="EC103" s="125">
        <f>SUMIF(DV81:DV100,"Hipertrofia",ED81:ED100)</f>
        <v>0</v>
      </c>
      <c r="ED103" s="126" t="str">
        <f>IFERROR((EC103*100)/DX107,"")</f>
        <v/>
      </c>
      <c r="EE103" s="147"/>
      <c r="EF103" s="58"/>
      <c r="EG103" s="58"/>
      <c r="EH103" s="58"/>
      <c r="EI103" s="59"/>
      <c r="EJ103" s="59"/>
      <c r="EK103" s="59"/>
      <c r="EL103" s="72" t="s">
        <v>149</v>
      </c>
      <c r="EM103" s="66" t="str">
        <f>IF(SUMPRODUCT(EM81:EM100,EN81:EN100)=0,"",SUMPRODUCT(EM81:EM100,EN81:EN100))</f>
        <v/>
      </c>
      <c r="EN103" s="59"/>
      <c r="EO103" s="123" t="s">
        <v>150</v>
      </c>
      <c r="EP103" s="124">
        <f>SUMIF(EK81:EK100,"Hipertrofia",EM81:EM100)</f>
        <v>0</v>
      </c>
      <c r="EQ103" s="124">
        <f>SUMPRODUCT((EM81:EM100)*(EN81:EN100)*(EK81:EK100="Hipertrofia"))</f>
        <v>0</v>
      </c>
      <c r="ER103" s="125">
        <f>SUMIF(EK81:EK100,"Hipertrofia",ES81:ES100)</f>
        <v>0</v>
      </c>
      <c r="ES103" s="126" t="str">
        <f>IFERROR((ER103*100)/EM107,"")</f>
        <v/>
      </c>
      <c r="ET103" s="147"/>
      <c r="EU103" s="58"/>
      <c r="EV103" s="58"/>
      <c r="EW103" s="58"/>
      <c r="EX103" s="59"/>
      <c r="EY103" s="59"/>
      <c r="EZ103" s="59"/>
      <c r="FA103" s="72" t="s">
        <v>149</v>
      </c>
      <c r="FB103" s="66" t="str">
        <f>IF(SUMPRODUCT(FB81:FB100,FC81:FC100)=0,"",SUMPRODUCT(FB81:FB100,FC81:FC100))</f>
        <v/>
      </c>
      <c r="FC103" s="59"/>
      <c r="FD103" s="123" t="s">
        <v>150</v>
      </c>
      <c r="FE103" s="124">
        <f>SUMIF(EZ81:EZ100,"Hipertrofia",FB81:FB100)</f>
        <v>0</v>
      </c>
      <c r="FF103" s="124">
        <f>SUMPRODUCT((FB81:FB100)*(FC81:FC100)*(EZ81:EZ100="Hipertrofia"))</f>
        <v>0</v>
      </c>
      <c r="FG103" s="125">
        <f>SUMIF(EZ81:EZ100,"Hipertrofia",FH81:FH100)</f>
        <v>0</v>
      </c>
      <c r="FH103" s="126" t="str">
        <f>IFERROR((FG103*100)/FB107,"")</f>
        <v/>
      </c>
      <c r="FI103" s="147"/>
      <c r="FJ103" s="58"/>
      <c r="FK103" s="58"/>
      <c r="FL103" s="58"/>
      <c r="FM103" s="59"/>
      <c r="FN103" s="59"/>
      <c r="FO103" s="59"/>
      <c r="FP103" s="72" t="s">
        <v>149</v>
      </c>
      <c r="FQ103" s="66" t="str">
        <f>IF(SUMPRODUCT(FQ81:FQ100,FR81:FR100)=0,"",SUMPRODUCT(FQ81:FQ100,FR81:FR100))</f>
        <v/>
      </c>
      <c r="FR103" s="59"/>
      <c r="FS103" s="123" t="s">
        <v>150</v>
      </c>
      <c r="FT103" s="124">
        <f>SUMIF(FO81:FO100,"Hipertrofia",FQ81:FQ100)</f>
        <v>0</v>
      </c>
      <c r="FU103" s="124">
        <f>SUMPRODUCT((FQ81:FQ100)*(FR81:FR100)*(FO81:FO100="Hipertrofia"))</f>
        <v>0</v>
      </c>
      <c r="FV103" s="125">
        <f>SUMIF(FO81:FO100,"Hipertrofia",FW81:FW100)</f>
        <v>0</v>
      </c>
      <c r="FW103" s="126" t="str">
        <f>IFERROR((FV103*100)/FQ107,"")</f>
        <v/>
      </c>
      <c r="FX103" s="147"/>
      <c r="FY103" s="58"/>
      <c r="FZ103" s="58"/>
      <c r="GA103" s="58"/>
      <c r="GB103" s="59"/>
      <c r="GC103" s="59"/>
      <c r="GD103" s="59"/>
      <c r="GE103" s="72" t="s">
        <v>149</v>
      </c>
      <c r="GF103" s="66" t="str">
        <f>IF(SUMPRODUCT(GF81:GF100,GG81:GG100)=0,"",SUMPRODUCT(GF81:GF100,GG81:GG100))</f>
        <v/>
      </c>
      <c r="GG103" s="59"/>
      <c r="GH103" s="123" t="s">
        <v>150</v>
      </c>
      <c r="GI103" s="124">
        <f>SUMIF(GD81:GD100,"Hipertrofia",GF81:GF100)</f>
        <v>0</v>
      </c>
      <c r="GJ103" s="124">
        <f>SUMPRODUCT((GF81:GF100)*(GG81:GG100)*(GD81:GD100="Hipertrofia"))</f>
        <v>0</v>
      </c>
      <c r="GK103" s="125">
        <f>SUMIF(GD81:GD100,"Hipertrofia",GL81:GL100)</f>
        <v>0</v>
      </c>
      <c r="GL103" s="126" t="str">
        <f>IFERROR((GK103*100)/GF107,"")</f>
        <v/>
      </c>
      <c r="GM103" s="147"/>
      <c r="GN103" s="58"/>
      <c r="GO103" s="58"/>
      <c r="GP103" s="58"/>
      <c r="GQ103" s="59"/>
      <c r="GR103" s="59"/>
      <c r="GS103" s="59"/>
      <c r="GT103" s="72" t="s">
        <v>149</v>
      </c>
      <c r="GU103" s="66" t="str">
        <f>IF(SUMPRODUCT(GU81:GU100,GV81:GV100)=0,"",SUMPRODUCT(GU81:GU100,GV81:GV100))</f>
        <v/>
      </c>
      <c r="GV103" s="59"/>
      <c r="GW103" s="123" t="s">
        <v>150</v>
      </c>
      <c r="GX103" s="124">
        <f>SUMIF(GS81:GS100,"Hipertrofia",GU81:GU100)</f>
        <v>0</v>
      </c>
      <c r="GY103" s="124">
        <f>SUMPRODUCT((GU81:GU100)*(GV81:GV100)*(GS81:GS100="Hipertrofia"))</f>
        <v>0</v>
      </c>
      <c r="GZ103" s="125">
        <f>SUMIF(GS81:GS100,"Hipertrofia",HA81:HA100)</f>
        <v>0</v>
      </c>
      <c r="HA103" s="126" t="str">
        <f>IFERROR((GZ103*100)/GU107,"")</f>
        <v/>
      </c>
      <c r="HB103" s="147"/>
      <c r="HC103" s="58"/>
      <c r="HD103" s="58"/>
      <c r="HE103" s="58"/>
      <c r="HF103" s="59"/>
      <c r="HG103" s="59"/>
      <c r="HH103" s="59"/>
      <c r="HI103" s="72" t="s">
        <v>149</v>
      </c>
      <c r="HJ103" s="66" t="str">
        <f>IF(SUMPRODUCT(HJ81:HJ100,HK81:HK100)=0,"",SUMPRODUCT(HJ81:HJ100,HK81:HK100))</f>
        <v/>
      </c>
      <c r="HK103" s="59"/>
      <c r="HL103" s="123" t="s">
        <v>150</v>
      </c>
      <c r="HM103" s="124">
        <f>SUMIF(HH81:HH100,"Hipertrofia",HJ81:HJ100)</f>
        <v>0</v>
      </c>
      <c r="HN103" s="124">
        <f>SUMPRODUCT((HJ81:HJ100)*(HK81:HK100)*(HH81:HH100="Hipertrofia"))</f>
        <v>0</v>
      </c>
      <c r="HO103" s="125">
        <f>SUMIF(HH81:HH100,"Hipertrofia",HP81:HP100)</f>
        <v>0</v>
      </c>
      <c r="HP103" s="126" t="str">
        <f>IFERROR((HO103*100)/HJ107,"")</f>
        <v/>
      </c>
      <c r="HQ103" s="147"/>
      <c r="HR103" s="58"/>
      <c r="HS103" s="58"/>
      <c r="HT103" s="58"/>
      <c r="HU103" s="59"/>
      <c r="HV103" s="59"/>
      <c r="HW103" s="59"/>
      <c r="HX103" s="72" t="s">
        <v>149</v>
      </c>
      <c r="HY103" s="66" t="str">
        <f>IF(SUMPRODUCT(HY81:HY100,HZ81:HZ100)=0,"",SUMPRODUCT(HY81:HY100,HZ81:HZ100))</f>
        <v/>
      </c>
      <c r="HZ103" s="59"/>
      <c r="IA103" s="123" t="s">
        <v>150</v>
      </c>
      <c r="IB103" s="124">
        <f>SUMIF(HW81:HW100,"Hipertrofia",HY81:HY100)</f>
        <v>0</v>
      </c>
      <c r="IC103" s="124">
        <f>SUMPRODUCT((HY81:HY100)*(HZ81:HZ100)*(HW81:HW100="Hipertrofia"))</f>
        <v>0</v>
      </c>
      <c r="ID103" s="125">
        <f>SUMIF(HW81:HW100,"Hipertrofia",IE81:IE100)</f>
        <v>0</v>
      </c>
      <c r="IE103" s="126" t="str">
        <f>IFERROR((ID103*100)/HY107,"")</f>
        <v/>
      </c>
      <c r="IF103" s="147"/>
      <c r="IG103" s="58"/>
      <c r="IH103" s="58"/>
      <c r="II103" s="58"/>
      <c r="IJ103" s="59"/>
      <c r="IK103" s="59"/>
      <c r="IL103" s="59"/>
      <c r="IM103" s="72" t="s">
        <v>149</v>
      </c>
      <c r="IN103" s="66" t="str">
        <f>IF(SUMPRODUCT(IN81:IN100,IO81:IO100)=0,"",SUMPRODUCT(IN81:IN100,IO81:IO100))</f>
        <v/>
      </c>
      <c r="IO103" s="59"/>
      <c r="IP103" s="123" t="s">
        <v>150</v>
      </c>
      <c r="IQ103" s="124">
        <f>SUMIF(IL81:IL100,"Hipertrofia",IN81:IN100)</f>
        <v>0</v>
      </c>
      <c r="IR103" s="124">
        <f>SUMPRODUCT((IN81:IN100)*(IO81:IO100)*(IL81:IL100="Hipertrofia"))</f>
        <v>0</v>
      </c>
      <c r="IS103" s="125">
        <f>SUMIF(IL81:IL100,"Hipertrofia",IT81:IT100)</f>
        <v>0</v>
      </c>
      <c r="IT103" s="126" t="str">
        <f>IFERROR((IS103*100)/IN107,"")</f>
        <v/>
      </c>
      <c r="IU103" s="147"/>
      <c r="IV103" s="58"/>
      <c r="IW103" s="58"/>
      <c r="IX103" s="58"/>
      <c r="IY103" s="59"/>
      <c r="IZ103" s="59"/>
      <c r="JA103" s="59"/>
      <c r="JB103" s="72" t="s">
        <v>149</v>
      </c>
      <c r="JC103" s="66" t="str">
        <f>IF(SUMPRODUCT(JC81:JC100,JD81:JD100)=0,"",SUMPRODUCT(JC81:JC100,JD81:JD100))</f>
        <v/>
      </c>
      <c r="JD103" s="59"/>
      <c r="JE103" s="123" t="s">
        <v>150</v>
      </c>
      <c r="JF103" s="124">
        <f>SUMIF(JA81:JA100,"Hipertrofia",JC81:JC100)</f>
        <v>0</v>
      </c>
      <c r="JG103" s="124">
        <f>SUMPRODUCT((JC81:JC100)*(JD81:JD100)*(JA81:JA100="Hipertrofia"))</f>
        <v>0</v>
      </c>
      <c r="JH103" s="125">
        <f>SUMIF(JA81:JA100,"Hipertrofia",JI81:JI100)</f>
        <v>0</v>
      </c>
      <c r="JI103" s="126" t="str">
        <f>IFERROR((JH103*100)/JC107,"")</f>
        <v/>
      </c>
      <c r="JJ103" s="147"/>
      <c r="JK103" s="58"/>
      <c r="JL103" s="58"/>
      <c r="JM103" s="58"/>
      <c r="JN103" s="59"/>
      <c r="JO103" s="59"/>
      <c r="JP103" s="59"/>
      <c r="JQ103" s="72" t="s">
        <v>149</v>
      </c>
      <c r="JR103" s="66" t="str">
        <f>IF(SUMPRODUCT(JR81:JR100,JS81:JS100)=0,"",SUMPRODUCT(JR81:JR100,JS81:JS100))</f>
        <v/>
      </c>
      <c r="JS103" s="59"/>
      <c r="JT103" s="123" t="s">
        <v>150</v>
      </c>
      <c r="JU103" s="124">
        <f>SUMIF(JP81:JP100,"Hipertrofia",JR81:JR100)</f>
        <v>0</v>
      </c>
      <c r="JV103" s="124">
        <f>SUMPRODUCT((JR81:JR100)*(JS81:JS100)*(JP81:JP100="Hipertrofia"))</f>
        <v>0</v>
      </c>
      <c r="JW103" s="125">
        <f>SUMIF(JP81:JP100,"Hipertrofia",JX81:JX100)</f>
        <v>0</v>
      </c>
      <c r="JX103" s="126" t="str">
        <f>IFERROR((JW103*100)/JR107,"")</f>
        <v/>
      </c>
      <c r="JY103" s="147"/>
      <c r="JZ103" s="58"/>
      <c r="KA103" s="58"/>
      <c r="KB103" s="58"/>
      <c r="KC103" s="59"/>
      <c r="KD103" s="59"/>
      <c r="KE103" s="59"/>
      <c r="KF103" s="72" t="s">
        <v>149</v>
      </c>
      <c r="KG103" s="66" t="str">
        <f>IF(SUMPRODUCT(KG81:KG100,KH81:KH100)=0,"",SUMPRODUCT(KG81:KG100,KH81:KH100))</f>
        <v/>
      </c>
      <c r="KH103" s="59"/>
      <c r="KI103" s="123" t="s">
        <v>150</v>
      </c>
      <c r="KJ103" s="124">
        <f>SUMIF(KE81:KE100,"Hipertrofia",KG81:KG100)</f>
        <v>0</v>
      </c>
      <c r="KK103" s="124">
        <f>SUMPRODUCT((KG81:KG100)*(KH81:KH100)*(KE81:KE100="Hipertrofia"))</f>
        <v>0</v>
      </c>
      <c r="KL103" s="125">
        <f>SUMIF(KE81:KE100,"Hipertrofia",KM81:KM100)</f>
        <v>0</v>
      </c>
      <c r="KM103" s="126" t="str">
        <f>IFERROR((KL103*100)/KG107,"")</f>
        <v/>
      </c>
      <c r="KN103" s="147"/>
      <c r="KO103" s="58"/>
      <c r="KP103" s="58"/>
      <c r="KQ103" s="58"/>
      <c r="KR103" s="59"/>
      <c r="KS103" s="59"/>
      <c r="KT103" s="59"/>
      <c r="KU103" s="72" t="s">
        <v>149</v>
      </c>
      <c r="KV103" s="66" t="str">
        <f>IF(SUMPRODUCT(KV81:KV100,KW81:KW100)=0,"",SUMPRODUCT(KV81:KV100,KW81:KW100))</f>
        <v/>
      </c>
      <c r="KW103" s="59"/>
      <c r="KX103" s="123" t="s">
        <v>150</v>
      </c>
      <c r="KY103" s="124">
        <f>SUMIF(KT81:KT100,"Hipertrofia",KV81:KV100)</f>
        <v>0</v>
      </c>
      <c r="KZ103" s="124">
        <f>SUMPRODUCT((KV81:KV100)*(KW81:KW100)*(KT81:KT100="Hipertrofia"))</f>
        <v>0</v>
      </c>
      <c r="LA103" s="125">
        <f>SUMIF(KT81:KT100,"Hipertrofia",LB81:LB100)</f>
        <v>0</v>
      </c>
      <c r="LB103" s="126" t="str">
        <f>IFERROR((LA103*100)/KV107,"")</f>
        <v/>
      </c>
      <c r="LC103" s="147"/>
      <c r="LD103" s="347"/>
      <c r="LE103" s="58"/>
      <c r="LF103" s="58"/>
      <c r="LG103" s="59"/>
      <c r="LH103" s="59"/>
      <c r="LI103" s="59"/>
      <c r="LJ103" s="72" t="s">
        <v>149</v>
      </c>
      <c r="LK103" s="66" t="str">
        <f>IF(SUMPRODUCT(LK81:LK100,LL81:LL100)=0,"",SUMPRODUCT(LK81:LK100,LL81:LL100))</f>
        <v/>
      </c>
      <c r="LL103" s="59"/>
      <c r="LM103" s="123" t="s">
        <v>150</v>
      </c>
      <c r="LN103" s="124">
        <f>SUMIF(LI81:LI100,"Hipertrofia",LK81:LK100)</f>
        <v>0</v>
      </c>
      <c r="LO103" s="124">
        <f>SUMPRODUCT((LK81:LK100)*(LL81:LL100)*(LI81:LI100="Hipertrofia"))</f>
        <v>0</v>
      </c>
      <c r="LP103" s="125">
        <f>SUMIF(LI81:LI100,"Hipertrofia",LQ81:LQ100)</f>
        <v>0</v>
      </c>
      <c r="LQ103" s="126" t="str">
        <f>IFERROR((LP103*100)/LK107,"")</f>
        <v/>
      </c>
      <c r="LR103" s="147"/>
      <c r="LS103" s="347"/>
      <c r="LT103" s="58"/>
      <c r="LU103" s="58"/>
      <c r="LV103" s="59"/>
      <c r="LW103" s="59"/>
      <c r="LX103" s="59"/>
      <c r="LY103" s="72" t="s">
        <v>149</v>
      </c>
      <c r="LZ103" s="66" t="str">
        <f>IF(SUMPRODUCT(LZ81:LZ100,MA81:MA100)=0,"",SUMPRODUCT(LZ81:LZ100,MA81:MA100))</f>
        <v/>
      </c>
      <c r="MA103" s="59"/>
      <c r="MB103" s="123" t="s">
        <v>150</v>
      </c>
      <c r="MC103" s="124">
        <f>SUMIF(LX81:LX100,"Hipertrofia",LZ81:LZ100)</f>
        <v>0</v>
      </c>
      <c r="MD103" s="124">
        <f>SUMPRODUCT((LZ81:LZ100)*(MA81:MA100)*(LX81:LX100="Hipertrofia"))</f>
        <v>0</v>
      </c>
      <c r="ME103" s="125">
        <f>SUMIF(LX81:LX100,"Hipertrofia",MF81:MF100)</f>
        <v>0</v>
      </c>
      <c r="MF103" s="126" t="str">
        <f>IFERROR((ME103*100)/LZ107,"")</f>
        <v/>
      </c>
      <c r="MG103" s="147"/>
      <c r="MH103" s="347"/>
      <c r="MI103" s="58"/>
      <c r="MJ103" s="58"/>
      <c r="MK103" s="500"/>
      <c r="ML103" s="500"/>
      <c r="MM103" s="500"/>
      <c r="MN103" s="505" t="s">
        <v>149</v>
      </c>
      <c r="MO103" s="494"/>
      <c r="MP103" s="500"/>
      <c r="MQ103" s="506" t="s">
        <v>150</v>
      </c>
      <c r="MR103" s="490">
        <v>0</v>
      </c>
      <c r="MS103" s="490">
        <v>0</v>
      </c>
      <c r="MT103" s="493">
        <v>0</v>
      </c>
      <c r="MU103" s="507"/>
      <c r="MV103" s="508"/>
      <c r="MW103" s="347"/>
    </row>
    <row r="104" spans="1:361">
      <c r="A104" s="347"/>
      <c r="B104" s="58"/>
      <c r="C104" s="58"/>
      <c r="D104" s="59"/>
      <c r="E104" s="59"/>
      <c r="F104" s="59"/>
      <c r="G104" s="72" t="s">
        <v>151</v>
      </c>
      <c r="H104" s="75" t="str">
        <f>IFERROR(AVERAGE(K81:K100),"")</f>
        <v/>
      </c>
      <c r="I104" s="59"/>
      <c r="J104" s="73" t="s">
        <v>152</v>
      </c>
      <c r="K104" s="64">
        <f>SUMIF(F81:F100,"Força",H81:H100)</f>
        <v>0</v>
      </c>
      <c r="L104" s="64">
        <f>SUMPRODUCT((H81:H100)*(I81:I100)*(F81:F100="Força"))</f>
        <v>0</v>
      </c>
      <c r="M104" s="74">
        <f>SUMIF(F81:F100,"Força",N81:N100)</f>
        <v>0</v>
      </c>
      <c r="N104" s="75" t="str">
        <f>IFERROR((M104*100)/H107,"")</f>
        <v/>
      </c>
      <c r="O104" s="147"/>
      <c r="P104" s="58"/>
      <c r="Q104" s="58"/>
      <c r="R104" s="58"/>
      <c r="S104" s="59"/>
      <c r="T104" s="59"/>
      <c r="U104" s="59"/>
      <c r="V104" s="72" t="s">
        <v>151</v>
      </c>
      <c r="W104" s="75" t="str">
        <f>IFERROR(AVERAGE(Z81:Z100),"")</f>
        <v/>
      </c>
      <c r="X104" s="59"/>
      <c r="Y104" s="73" t="s">
        <v>152</v>
      </c>
      <c r="Z104" s="64">
        <f>SUMIF(U81:U100,"Força",W81:W100)</f>
        <v>0</v>
      </c>
      <c r="AA104" s="64">
        <f>SUMPRODUCT((W81:W100)*(X81:X100)*(U81:U100="Força"))</f>
        <v>0</v>
      </c>
      <c r="AB104" s="74">
        <f>SUMIF(U81:U100,"Força",AC81:AC100)</f>
        <v>0</v>
      </c>
      <c r="AC104" s="75" t="str">
        <f>IFERROR((AB104*100)/W107,"")</f>
        <v/>
      </c>
      <c r="AD104" s="147"/>
      <c r="AE104" s="58"/>
      <c r="AF104" s="58"/>
      <c r="AG104" s="58"/>
      <c r="AH104" s="59"/>
      <c r="AI104" s="59"/>
      <c r="AJ104" s="59"/>
      <c r="AK104" s="72" t="s">
        <v>151</v>
      </c>
      <c r="AL104" s="75" t="str">
        <f>IFERROR(AVERAGE(AO81:AO100),"")</f>
        <v/>
      </c>
      <c r="AM104" s="59"/>
      <c r="AN104" s="73" t="s">
        <v>152</v>
      </c>
      <c r="AO104" s="64">
        <f>SUMIF(AJ81:AJ100,"Força",AL81:AL100)</f>
        <v>0</v>
      </c>
      <c r="AP104" s="64">
        <f>SUMPRODUCT((AL81:AL100)*(AM81:AM100)*(AJ81:AJ100="Força"))</f>
        <v>0</v>
      </c>
      <c r="AQ104" s="74">
        <f>SUMIF(AJ81:AJ100,"Força",AR81:AR100)</f>
        <v>0</v>
      </c>
      <c r="AR104" s="75" t="str">
        <f>IFERROR((AQ104*100)/AL107,"")</f>
        <v/>
      </c>
      <c r="AS104" s="147"/>
      <c r="AT104" s="58"/>
      <c r="AU104" s="58"/>
      <c r="AV104" s="58"/>
      <c r="AW104" s="59"/>
      <c r="AX104" s="59"/>
      <c r="AY104" s="59"/>
      <c r="AZ104" s="72" t="s">
        <v>151</v>
      </c>
      <c r="BA104" s="75" t="str">
        <f>IFERROR(AVERAGE(BD81:BD100),"")</f>
        <v/>
      </c>
      <c r="BB104" s="59"/>
      <c r="BC104" s="73" t="s">
        <v>152</v>
      </c>
      <c r="BD104" s="64">
        <f>SUMIF(AY81:AY100,"Força",BA81:BA100)</f>
        <v>0</v>
      </c>
      <c r="BE104" s="64">
        <f>SUMPRODUCT((BA81:BA100)*(BB81:BB100)*(AY81:AY100="Força"))</f>
        <v>0</v>
      </c>
      <c r="BF104" s="74">
        <f>SUMIF(AY81:AY100,"Força",BG81:BG100)</f>
        <v>0</v>
      </c>
      <c r="BG104" s="75" t="str">
        <f>IFERROR((BF104*100)/BA107,"")</f>
        <v/>
      </c>
      <c r="BH104" s="147"/>
      <c r="BI104" s="58"/>
      <c r="BJ104" s="58"/>
      <c r="BK104" s="58"/>
      <c r="BL104" s="59"/>
      <c r="BM104" s="59"/>
      <c r="BN104" s="59"/>
      <c r="BO104" s="72" t="s">
        <v>151</v>
      </c>
      <c r="BP104" s="75" t="str">
        <f>IFERROR(AVERAGE(BS81:BS100),"")</f>
        <v/>
      </c>
      <c r="BQ104" s="59"/>
      <c r="BR104" s="73" t="s">
        <v>152</v>
      </c>
      <c r="BS104" s="64">
        <f>SUMIF(BN81:BN100,"Força",BP81:BP100)</f>
        <v>0</v>
      </c>
      <c r="BT104" s="64">
        <f>SUMPRODUCT((BP81:BP100)*(BQ81:BQ100)*(BN81:BN100="Força"))</f>
        <v>0</v>
      </c>
      <c r="BU104" s="74">
        <f>SUMIF(BN81:BN100,"Força",BV81:BV100)</f>
        <v>0</v>
      </c>
      <c r="BV104" s="75" t="str">
        <f>IFERROR((BU104*100)/BP107,"")</f>
        <v/>
      </c>
      <c r="BW104" s="147"/>
      <c r="BX104" s="58"/>
      <c r="BY104" s="58"/>
      <c r="BZ104" s="58"/>
      <c r="CA104" s="59"/>
      <c r="CB104" s="59"/>
      <c r="CC104" s="59"/>
      <c r="CD104" s="72" t="s">
        <v>151</v>
      </c>
      <c r="CE104" s="75" t="str">
        <f>IFERROR(AVERAGE(CH81:CH100),"")</f>
        <v/>
      </c>
      <c r="CF104" s="59"/>
      <c r="CG104" s="73" t="s">
        <v>152</v>
      </c>
      <c r="CH104" s="64">
        <f>SUMIF(CC81:CC100,"Força",CE81:CE100)</f>
        <v>0</v>
      </c>
      <c r="CI104" s="64">
        <f>SUMPRODUCT((CE81:CE100)*(CF81:CF100)*(CC81:CC100="Força"))</f>
        <v>0</v>
      </c>
      <c r="CJ104" s="74">
        <f>SUMIF(CC81:CC100,"Força",CK81:CK100)</f>
        <v>0</v>
      </c>
      <c r="CK104" s="75" t="str">
        <f>IFERROR((CJ104*100)/CE107,"")</f>
        <v/>
      </c>
      <c r="CL104" s="147"/>
      <c r="CM104" s="58"/>
      <c r="CN104" s="58"/>
      <c r="CO104" s="58"/>
      <c r="CP104" s="59"/>
      <c r="CQ104" s="59"/>
      <c r="CR104" s="59"/>
      <c r="CS104" s="72" t="s">
        <v>151</v>
      </c>
      <c r="CT104" s="75" t="str">
        <f>IFERROR(AVERAGE(CW81:CW100),"")</f>
        <v/>
      </c>
      <c r="CU104" s="59"/>
      <c r="CV104" s="73" t="s">
        <v>152</v>
      </c>
      <c r="CW104" s="64">
        <f>SUMIF(CR81:CR100,"Força",CT81:CT100)</f>
        <v>0</v>
      </c>
      <c r="CX104" s="64">
        <f>SUMPRODUCT((CT81:CT100)*(CU81:CU100)*(CR81:CR100="Força"))</f>
        <v>0</v>
      </c>
      <c r="CY104" s="74">
        <f>SUMIF(CR81:CR100,"Força",CZ81:CZ100)</f>
        <v>0</v>
      </c>
      <c r="CZ104" s="75" t="str">
        <f>IFERROR((CY104*100)/CT107,"")</f>
        <v/>
      </c>
      <c r="DA104" s="147"/>
      <c r="DB104" s="58"/>
      <c r="DC104" s="58"/>
      <c r="DD104" s="58"/>
      <c r="DE104" s="59"/>
      <c r="DF104" s="59"/>
      <c r="DG104" s="59"/>
      <c r="DH104" s="72" t="s">
        <v>151</v>
      </c>
      <c r="DI104" s="75" t="str">
        <f>IFERROR(AVERAGE(DL81:DL100),"")</f>
        <v/>
      </c>
      <c r="DJ104" s="59"/>
      <c r="DK104" s="73" t="s">
        <v>152</v>
      </c>
      <c r="DL104" s="64">
        <f>SUMIF(DG81:DG100,"Força",DI81:DI100)</f>
        <v>0</v>
      </c>
      <c r="DM104" s="64">
        <f>SUMPRODUCT((DI81:DI100)*(DJ81:DJ100)*(DG81:DG100="Força"))</f>
        <v>0</v>
      </c>
      <c r="DN104" s="74">
        <f>SUMIF(DG81:DG100,"Força",DO81:DO100)</f>
        <v>0</v>
      </c>
      <c r="DO104" s="75" t="str">
        <f>IFERROR((DN104*100)/DI107,"")</f>
        <v/>
      </c>
      <c r="DP104" s="147"/>
      <c r="DQ104" s="58"/>
      <c r="DR104" s="58"/>
      <c r="DS104" s="58"/>
      <c r="DT104" s="59"/>
      <c r="DU104" s="59"/>
      <c r="DV104" s="59"/>
      <c r="DW104" s="72" t="s">
        <v>151</v>
      </c>
      <c r="DX104" s="75" t="str">
        <f>IFERROR(AVERAGE(EA81:EA100),"")</f>
        <v/>
      </c>
      <c r="DY104" s="59"/>
      <c r="DZ104" s="73" t="s">
        <v>152</v>
      </c>
      <c r="EA104" s="64">
        <f>SUMIF(DV81:DV100,"Força",DX81:DX100)</f>
        <v>0</v>
      </c>
      <c r="EB104" s="64">
        <f>SUMPRODUCT((DX81:DX100)*(DY81:DY100)*(DV81:DV100="Força"))</f>
        <v>0</v>
      </c>
      <c r="EC104" s="74">
        <f>SUMIF(DV81:DV100,"Força",ED81:ED100)</f>
        <v>0</v>
      </c>
      <c r="ED104" s="75" t="str">
        <f>IFERROR((EC104*100)/DX107,"")</f>
        <v/>
      </c>
      <c r="EE104" s="147"/>
      <c r="EF104" s="58"/>
      <c r="EG104" s="58"/>
      <c r="EH104" s="58"/>
      <c r="EI104" s="59"/>
      <c r="EJ104" s="59"/>
      <c r="EK104" s="59"/>
      <c r="EL104" s="72" t="s">
        <v>151</v>
      </c>
      <c r="EM104" s="75" t="str">
        <f>IFERROR(AVERAGE(EP81:EP100),"")</f>
        <v/>
      </c>
      <c r="EN104" s="59"/>
      <c r="EO104" s="73" t="s">
        <v>152</v>
      </c>
      <c r="EP104" s="64">
        <f>SUMIF(EK81:EK100,"Força",EM81:EM100)</f>
        <v>0</v>
      </c>
      <c r="EQ104" s="64">
        <f>SUMPRODUCT((EM81:EM100)*(EN81:EN100)*(EK81:EK100="Força"))</f>
        <v>0</v>
      </c>
      <c r="ER104" s="74">
        <f>SUMIF(EK81:EK100,"Força",ES81:ES100)</f>
        <v>0</v>
      </c>
      <c r="ES104" s="75" t="str">
        <f>IFERROR((ER104*100)/EM107,"")</f>
        <v/>
      </c>
      <c r="ET104" s="147"/>
      <c r="EU104" s="58"/>
      <c r="EV104" s="58"/>
      <c r="EW104" s="58"/>
      <c r="EX104" s="59"/>
      <c r="EY104" s="59"/>
      <c r="EZ104" s="59"/>
      <c r="FA104" s="72" t="s">
        <v>151</v>
      </c>
      <c r="FB104" s="75" t="str">
        <f>IFERROR(AVERAGE(FE81:FE100),"")</f>
        <v/>
      </c>
      <c r="FC104" s="59"/>
      <c r="FD104" s="73" t="s">
        <v>152</v>
      </c>
      <c r="FE104" s="64">
        <f>SUMIF(EZ81:EZ100,"Força",FB81:FB100)</f>
        <v>0</v>
      </c>
      <c r="FF104" s="64">
        <f>SUMPRODUCT((FB81:FB100)*(FC81:FC100)*(EZ81:EZ100="Força"))</f>
        <v>0</v>
      </c>
      <c r="FG104" s="74">
        <f>SUMIF(EZ81:EZ100,"Força",FH81:FH100)</f>
        <v>0</v>
      </c>
      <c r="FH104" s="75" t="str">
        <f>IFERROR((FG104*100)/FB107,"")</f>
        <v/>
      </c>
      <c r="FI104" s="147"/>
      <c r="FJ104" s="58"/>
      <c r="FK104" s="58"/>
      <c r="FL104" s="58"/>
      <c r="FM104" s="59"/>
      <c r="FN104" s="59"/>
      <c r="FO104" s="59"/>
      <c r="FP104" s="72" t="s">
        <v>151</v>
      </c>
      <c r="FQ104" s="75" t="str">
        <f>IFERROR(AVERAGE(FT81:FT100),"")</f>
        <v/>
      </c>
      <c r="FR104" s="59"/>
      <c r="FS104" s="73" t="s">
        <v>152</v>
      </c>
      <c r="FT104" s="64">
        <f>SUMIF(FO81:FO100,"Força",FQ81:FQ100)</f>
        <v>0</v>
      </c>
      <c r="FU104" s="64">
        <f>SUMPRODUCT((FQ81:FQ100)*(FR81:FR100)*(FO81:FO100="Força"))</f>
        <v>0</v>
      </c>
      <c r="FV104" s="74">
        <f>SUMIF(FO81:FO100,"Força",FW81:FW100)</f>
        <v>0</v>
      </c>
      <c r="FW104" s="75" t="str">
        <f>IFERROR((FV104*100)/FQ107,"")</f>
        <v/>
      </c>
      <c r="FX104" s="147"/>
      <c r="FY104" s="58"/>
      <c r="FZ104" s="58"/>
      <c r="GA104" s="58"/>
      <c r="GB104" s="59"/>
      <c r="GC104" s="59"/>
      <c r="GD104" s="59"/>
      <c r="GE104" s="72" t="s">
        <v>151</v>
      </c>
      <c r="GF104" s="75" t="str">
        <f>IFERROR(AVERAGE(GI81:GI100),"")</f>
        <v/>
      </c>
      <c r="GG104" s="59"/>
      <c r="GH104" s="73" t="s">
        <v>152</v>
      </c>
      <c r="GI104" s="64">
        <f>SUMIF(GD81:GD100,"Força",GF81:GF100)</f>
        <v>0</v>
      </c>
      <c r="GJ104" s="64">
        <f>SUMPRODUCT((GF81:GF100)*(GG81:GG100)*(GD81:GD100="Força"))</f>
        <v>0</v>
      </c>
      <c r="GK104" s="74">
        <f>SUMIF(GD81:GD100,"Força",GL81:GL100)</f>
        <v>0</v>
      </c>
      <c r="GL104" s="75" t="str">
        <f>IFERROR((GK104*100)/GF107,"")</f>
        <v/>
      </c>
      <c r="GM104" s="147"/>
      <c r="GN104" s="58"/>
      <c r="GO104" s="58"/>
      <c r="GP104" s="58"/>
      <c r="GQ104" s="59"/>
      <c r="GR104" s="59"/>
      <c r="GS104" s="59"/>
      <c r="GT104" s="72" t="s">
        <v>151</v>
      </c>
      <c r="GU104" s="75" t="str">
        <f>IFERROR(AVERAGE(GX81:GX100),"")</f>
        <v/>
      </c>
      <c r="GV104" s="59"/>
      <c r="GW104" s="73" t="s">
        <v>152</v>
      </c>
      <c r="GX104" s="64">
        <f>SUMIF(GS81:GS100,"Força",GU81:GU100)</f>
        <v>0</v>
      </c>
      <c r="GY104" s="64">
        <f>SUMPRODUCT((GU81:GU100)*(GV81:GV100)*(GS81:GS100="Força"))</f>
        <v>0</v>
      </c>
      <c r="GZ104" s="74">
        <f>SUMIF(GS81:GS100,"Força",HA81:HA100)</f>
        <v>0</v>
      </c>
      <c r="HA104" s="75" t="str">
        <f>IFERROR((GZ104*100)/GU107,"")</f>
        <v/>
      </c>
      <c r="HB104" s="147"/>
      <c r="HC104" s="58"/>
      <c r="HD104" s="58"/>
      <c r="HE104" s="58"/>
      <c r="HF104" s="59"/>
      <c r="HG104" s="59"/>
      <c r="HH104" s="59"/>
      <c r="HI104" s="72" t="s">
        <v>151</v>
      </c>
      <c r="HJ104" s="75" t="str">
        <f>IFERROR(AVERAGE(HM81:HM100),"")</f>
        <v/>
      </c>
      <c r="HK104" s="59"/>
      <c r="HL104" s="73" t="s">
        <v>152</v>
      </c>
      <c r="HM104" s="64">
        <f>SUMIF(HH81:HH100,"Força",HJ81:HJ100)</f>
        <v>0</v>
      </c>
      <c r="HN104" s="64">
        <f>SUMPRODUCT((HJ81:HJ100)*(HK81:HK100)*(HH81:HH100="Força"))</f>
        <v>0</v>
      </c>
      <c r="HO104" s="74">
        <f>SUMIF(HH81:HH100,"Força",HP81:HP100)</f>
        <v>0</v>
      </c>
      <c r="HP104" s="75" t="str">
        <f>IFERROR((HO104*100)/HJ107,"")</f>
        <v/>
      </c>
      <c r="HQ104" s="147"/>
      <c r="HR104" s="58"/>
      <c r="HS104" s="58"/>
      <c r="HT104" s="58"/>
      <c r="HU104" s="59"/>
      <c r="HV104" s="59"/>
      <c r="HW104" s="59"/>
      <c r="HX104" s="72" t="s">
        <v>151</v>
      </c>
      <c r="HY104" s="75" t="str">
        <f>IFERROR(AVERAGE(IB81:IB100),"")</f>
        <v/>
      </c>
      <c r="HZ104" s="59"/>
      <c r="IA104" s="73" t="s">
        <v>152</v>
      </c>
      <c r="IB104" s="64">
        <f>SUMIF(HW81:HW100,"Força",HY81:HY100)</f>
        <v>0</v>
      </c>
      <c r="IC104" s="64">
        <f>SUMPRODUCT((HY81:HY100)*(HZ81:HZ100)*(HW81:HW100="Força"))</f>
        <v>0</v>
      </c>
      <c r="ID104" s="74">
        <f>SUMIF(HW81:HW100,"Força",IE81:IE100)</f>
        <v>0</v>
      </c>
      <c r="IE104" s="75" t="str">
        <f>IFERROR((ID104*100)/HY107,"")</f>
        <v/>
      </c>
      <c r="IF104" s="147"/>
      <c r="IG104" s="58"/>
      <c r="IH104" s="58"/>
      <c r="II104" s="58"/>
      <c r="IJ104" s="59"/>
      <c r="IK104" s="59"/>
      <c r="IL104" s="59"/>
      <c r="IM104" s="72" t="s">
        <v>151</v>
      </c>
      <c r="IN104" s="75" t="str">
        <f>IFERROR(AVERAGE(IQ81:IQ100),"")</f>
        <v/>
      </c>
      <c r="IO104" s="59"/>
      <c r="IP104" s="73" t="s">
        <v>152</v>
      </c>
      <c r="IQ104" s="64">
        <f>SUMIF(IL81:IL100,"Força",IN81:IN100)</f>
        <v>0</v>
      </c>
      <c r="IR104" s="64">
        <f>SUMPRODUCT((IN81:IN100)*(IO81:IO100)*(IL81:IL100="Força"))</f>
        <v>0</v>
      </c>
      <c r="IS104" s="74">
        <f>SUMIF(IL81:IL100,"Força",IT81:IT100)</f>
        <v>0</v>
      </c>
      <c r="IT104" s="75" t="str">
        <f>IFERROR((IS104*100)/IN107,"")</f>
        <v/>
      </c>
      <c r="IU104" s="147"/>
      <c r="IV104" s="58"/>
      <c r="IW104" s="58"/>
      <c r="IX104" s="58"/>
      <c r="IY104" s="59"/>
      <c r="IZ104" s="59"/>
      <c r="JA104" s="59"/>
      <c r="JB104" s="72" t="s">
        <v>151</v>
      </c>
      <c r="JC104" s="75" t="str">
        <f>IFERROR(AVERAGE(JF81:JF100),"")</f>
        <v/>
      </c>
      <c r="JD104" s="59"/>
      <c r="JE104" s="73" t="s">
        <v>152</v>
      </c>
      <c r="JF104" s="64">
        <f>SUMIF(JA81:JA100,"Força",JC81:JC100)</f>
        <v>0</v>
      </c>
      <c r="JG104" s="64">
        <f>SUMPRODUCT((JC81:JC100)*(JD81:JD100)*(JA81:JA100="Força"))</f>
        <v>0</v>
      </c>
      <c r="JH104" s="74">
        <f>SUMIF(JA81:JA100,"Força",JI81:JI100)</f>
        <v>0</v>
      </c>
      <c r="JI104" s="75" t="str">
        <f>IFERROR((JH104*100)/JC107,"")</f>
        <v/>
      </c>
      <c r="JJ104" s="147"/>
      <c r="JK104" s="58"/>
      <c r="JL104" s="58"/>
      <c r="JM104" s="58"/>
      <c r="JN104" s="59"/>
      <c r="JO104" s="59"/>
      <c r="JP104" s="59"/>
      <c r="JQ104" s="72" t="s">
        <v>151</v>
      </c>
      <c r="JR104" s="75" t="str">
        <f>IFERROR(AVERAGE(JU81:JU100),"")</f>
        <v/>
      </c>
      <c r="JS104" s="59"/>
      <c r="JT104" s="73" t="s">
        <v>152</v>
      </c>
      <c r="JU104" s="64">
        <f>SUMIF(JP81:JP100,"Força",JR81:JR100)</f>
        <v>0</v>
      </c>
      <c r="JV104" s="64">
        <f>SUMPRODUCT((JR81:JR100)*(JS81:JS100)*(JP81:JP100="Força"))</f>
        <v>0</v>
      </c>
      <c r="JW104" s="74">
        <f>SUMIF(JP81:JP100,"Força",JX81:JX100)</f>
        <v>0</v>
      </c>
      <c r="JX104" s="75" t="str">
        <f>IFERROR((JW104*100)/JR107,"")</f>
        <v/>
      </c>
      <c r="JY104" s="147"/>
      <c r="JZ104" s="58"/>
      <c r="KA104" s="58"/>
      <c r="KB104" s="58"/>
      <c r="KC104" s="59"/>
      <c r="KD104" s="59"/>
      <c r="KE104" s="59"/>
      <c r="KF104" s="72" t="s">
        <v>151</v>
      </c>
      <c r="KG104" s="75" t="str">
        <f>IFERROR(AVERAGE(KJ81:KJ100),"")</f>
        <v/>
      </c>
      <c r="KH104" s="59"/>
      <c r="KI104" s="73" t="s">
        <v>152</v>
      </c>
      <c r="KJ104" s="64">
        <f>SUMIF(KE81:KE100,"Força",KG81:KG100)</f>
        <v>0</v>
      </c>
      <c r="KK104" s="64">
        <f>SUMPRODUCT((KG81:KG100)*(KH81:KH100)*(KE81:KE100="Força"))</f>
        <v>0</v>
      </c>
      <c r="KL104" s="74">
        <f>SUMIF(KE81:KE100,"Força",KM81:KM100)</f>
        <v>0</v>
      </c>
      <c r="KM104" s="75" t="str">
        <f>IFERROR((KL104*100)/KG107,"")</f>
        <v/>
      </c>
      <c r="KN104" s="147"/>
      <c r="KO104" s="58"/>
      <c r="KP104" s="58"/>
      <c r="KQ104" s="58"/>
      <c r="KR104" s="59"/>
      <c r="KS104" s="59"/>
      <c r="KT104" s="59"/>
      <c r="KU104" s="72" t="s">
        <v>151</v>
      </c>
      <c r="KV104" s="75" t="str">
        <f>IFERROR(AVERAGE(KY81:KY100),"")</f>
        <v/>
      </c>
      <c r="KW104" s="59"/>
      <c r="KX104" s="73" t="s">
        <v>152</v>
      </c>
      <c r="KY104" s="64">
        <f>SUMIF(KT81:KT100,"Força",KV81:KV100)</f>
        <v>0</v>
      </c>
      <c r="KZ104" s="64">
        <f>SUMPRODUCT((KV81:KV100)*(KW81:KW100)*(KT81:KT100="Força"))</f>
        <v>0</v>
      </c>
      <c r="LA104" s="74">
        <f>SUMIF(KT81:KT100,"Força",LB81:LB100)</f>
        <v>0</v>
      </c>
      <c r="LB104" s="75" t="str">
        <f>IFERROR((LA104*100)/KV107,"")</f>
        <v/>
      </c>
      <c r="LC104" s="147"/>
      <c r="LD104" s="347"/>
      <c r="LE104" s="58"/>
      <c r="LF104" s="58"/>
      <c r="LG104" s="59"/>
      <c r="LH104" s="59"/>
      <c r="LI104" s="59"/>
      <c r="LJ104" s="72" t="s">
        <v>151</v>
      </c>
      <c r="LK104" s="75" t="str">
        <f>IFERROR(AVERAGE(LN81:LN100),"")</f>
        <v/>
      </c>
      <c r="LL104" s="59"/>
      <c r="LM104" s="73" t="s">
        <v>152</v>
      </c>
      <c r="LN104" s="64">
        <f>SUMIF(LI81:LI100,"Força",LK81:LK100)</f>
        <v>0</v>
      </c>
      <c r="LO104" s="64">
        <f>SUMPRODUCT((LK81:LK100)*(LL81:LL100)*(LI81:LI100="Força"))</f>
        <v>0</v>
      </c>
      <c r="LP104" s="74">
        <f>SUMIF(LI81:LI100,"Força",LQ81:LQ100)</f>
        <v>0</v>
      </c>
      <c r="LQ104" s="75" t="str">
        <f>IFERROR((LP104*100)/LK107,"")</f>
        <v/>
      </c>
      <c r="LR104" s="147"/>
      <c r="LS104" s="347"/>
      <c r="LT104" s="58"/>
      <c r="LU104" s="58"/>
      <c r="LV104" s="59"/>
      <c r="LW104" s="59"/>
      <c r="LX104" s="59"/>
      <c r="LY104" s="72" t="s">
        <v>151</v>
      </c>
      <c r="LZ104" s="75" t="str">
        <f>IFERROR(AVERAGE(MC81:MC100),"")</f>
        <v/>
      </c>
      <c r="MA104" s="59"/>
      <c r="MB104" s="73" t="s">
        <v>152</v>
      </c>
      <c r="MC104" s="64">
        <f>SUMIF(LX81:LX100,"Força",LZ81:LZ100)</f>
        <v>0</v>
      </c>
      <c r="MD104" s="64">
        <f>SUMPRODUCT((LZ81:LZ100)*(MA81:MA100)*(LX81:LX100="Força"))</f>
        <v>0</v>
      </c>
      <c r="ME104" s="74">
        <f>SUMIF(LX81:LX100,"Força",MF81:MF100)</f>
        <v>0</v>
      </c>
      <c r="MF104" s="75" t="str">
        <f>IFERROR((ME104*100)/LZ107,"")</f>
        <v/>
      </c>
      <c r="MG104" s="147"/>
      <c r="MH104" s="347"/>
      <c r="MI104" s="58"/>
      <c r="MJ104" s="58"/>
      <c r="MK104" s="500"/>
      <c r="ML104" s="500"/>
      <c r="MM104" s="500"/>
      <c r="MN104" s="505" t="s">
        <v>151</v>
      </c>
      <c r="MO104" s="507"/>
      <c r="MP104" s="500"/>
      <c r="MQ104" s="506" t="s">
        <v>152</v>
      </c>
      <c r="MR104" s="490">
        <v>0</v>
      </c>
      <c r="MS104" s="490">
        <v>0</v>
      </c>
      <c r="MT104" s="493">
        <v>0</v>
      </c>
      <c r="MU104" s="507"/>
      <c r="MV104" s="508"/>
      <c r="MW104" s="347"/>
    </row>
    <row r="105" spans="1:361">
      <c r="A105" s="347"/>
      <c r="B105" s="58"/>
      <c r="C105" s="58"/>
      <c r="D105" s="59"/>
      <c r="E105" s="59"/>
      <c r="F105" s="59"/>
      <c r="G105" s="72" t="s">
        <v>153</v>
      </c>
      <c r="H105" s="76" t="str">
        <f>IFERROR(H107/H103,"")</f>
        <v/>
      </c>
      <c r="I105" s="59"/>
      <c r="J105" s="73" t="s">
        <v>154</v>
      </c>
      <c r="K105" s="64">
        <f>SUMIF(F81:F100,"Potência (F)",H81:H100)</f>
        <v>0</v>
      </c>
      <c r="L105" s="64">
        <f>SUMPRODUCT((H81:H100)*(I81:I100)*(F81:F100="Potência (F)"))</f>
        <v>0</v>
      </c>
      <c r="M105" s="74">
        <f>SUMIF(F81:F100,"Potência (F)",N81:N100)</f>
        <v>0</v>
      </c>
      <c r="N105" s="75" t="str">
        <f>IFERROR((M105*100)/H107,"")</f>
        <v/>
      </c>
      <c r="O105" s="147"/>
      <c r="P105" s="58"/>
      <c r="Q105" s="58"/>
      <c r="R105" s="58"/>
      <c r="S105" s="59"/>
      <c r="T105" s="59"/>
      <c r="U105" s="59"/>
      <c r="V105" s="72" t="s">
        <v>153</v>
      </c>
      <c r="W105" s="76" t="str">
        <f>IFERROR(W107/W103,"")</f>
        <v/>
      </c>
      <c r="X105" s="59"/>
      <c r="Y105" s="73" t="s">
        <v>154</v>
      </c>
      <c r="Z105" s="64">
        <f>SUMIF(U81:U100,"Potência (F)",W81:W100)</f>
        <v>0</v>
      </c>
      <c r="AA105" s="64">
        <f>SUMPRODUCT((W81:W100)*(X81:X100)*(U81:U100="Potência (F)"))</f>
        <v>0</v>
      </c>
      <c r="AB105" s="74">
        <f>SUMIF(U81:U100,"Potência (F)",AC81:AC100)</f>
        <v>0</v>
      </c>
      <c r="AC105" s="75" t="str">
        <f>IFERROR((AB105*100)/W107,"")</f>
        <v/>
      </c>
      <c r="AD105" s="147"/>
      <c r="AE105" s="58"/>
      <c r="AF105" s="58"/>
      <c r="AG105" s="58"/>
      <c r="AH105" s="59"/>
      <c r="AI105" s="59"/>
      <c r="AJ105" s="59"/>
      <c r="AK105" s="72" t="s">
        <v>153</v>
      </c>
      <c r="AL105" s="76" t="str">
        <f>IFERROR(AL107/AL103,"")</f>
        <v/>
      </c>
      <c r="AM105" s="59"/>
      <c r="AN105" s="73" t="s">
        <v>154</v>
      </c>
      <c r="AO105" s="64">
        <f>SUMIF(AJ81:AJ100,"Potência (F)",AL81:AL100)</f>
        <v>0</v>
      </c>
      <c r="AP105" s="64">
        <f>SUMPRODUCT((AL81:AL100)*(AM81:AM100)*(AJ81:AJ100="Potência (F)"))</f>
        <v>0</v>
      </c>
      <c r="AQ105" s="74">
        <f>SUMIF(AJ81:AJ100,"Potência (F)",AR81:AR100)</f>
        <v>0</v>
      </c>
      <c r="AR105" s="75" t="str">
        <f>IFERROR((AQ105*100)/AL107,"")</f>
        <v/>
      </c>
      <c r="AS105" s="147"/>
      <c r="AT105" s="58"/>
      <c r="AU105" s="58"/>
      <c r="AV105" s="58"/>
      <c r="AW105" s="59"/>
      <c r="AX105" s="59"/>
      <c r="AY105" s="59"/>
      <c r="AZ105" s="72" t="s">
        <v>153</v>
      </c>
      <c r="BA105" s="76" t="str">
        <f>IFERROR(BA107/BA103,"")</f>
        <v/>
      </c>
      <c r="BB105" s="59"/>
      <c r="BC105" s="73" t="s">
        <v>154</v>
      </c>
      <c r="BD105" s="64">
        <f>SUMIF(AY81:AY100,"Potência (F)",BA81:BA100)</f>
        <v>0</v>
      </c>
      <c r="BE105" s="64">
        <f>SUMPRODUCT((BA81:BA100)*(BB81:BB100)*(AY81:AY100="Potência (F)"))</f>
        <v>0</v>
      </c>
      <c r="BF105" s="74">
        <f>SUMIF(AY81:AY100,"Potência (F)",BG81:BG100)</f>
        <v>0</v>
      </c>
      <c r="BG105" s="75" t="str">
        <f>IFERROR((BF105*100)/BA107,"")</f>
        <v/>
      </c>
      <c r="BH105" s="147"/>
      <c r="BI105" s="58"/>
      <c r="BJ105" s="58"/>
      <c r="BK105" s="58"/>
      <c r="BL105" s="59"/>
      <c r="BM105" s="59"/>
      <c r="BN105" s="59"/>
      <c r="BO105" s="72" t="s">
        <v>153</v>
      </c>
      <c r="BP105" s="76" t="str">
        <f>IFERROR(BP107/BP103,"")</f>
        <v/>
      </c>
      <c r="BQ105" s="59"/>
      <c r="BR105" s="73" t="s">
        <v>154</v>
      </c>
      <c r="BS105" s="64">
        <f>SUMIF(BN81:BN100,"Potência (F)",BP81:BP100)</f>
        <v>0</v>
      </c>
      <c r="BT105" s="64">
        <f>SUMPRODUCT((BP81:BP100)*(BQ81:BQ100)*(BN81:BN100="Potência (F)"))</f>
        <v>0</v>
      </c>
      <c r="BU105" s="74">
        <f>SUMIF(BN81:BN100,"Potência (F)",BV81:BV100)</f>
        <v>0</v>
      </c>
      <c r="BV105" s="75" t="str">
        <f>IFERROR((BU105*100)/BP107,"")</f>
        <v/>
      </c>
      <c r="BW105" s="147"/>
      <c r="BX105" s="58"/>
      <c r="BY105" s="58"/>
      <c r="BZ105" s="58"/>
      <c r="CA105" s="59"/>
      <c r="CB105" s="59"/>
      <c r="CC105" s="59"/>
      <c r="CD105" s="72" t="s">
        <v>153</v>
      </c>
      <c r="CE105" s="76" t="str">
        <f>IFERROR(CE107/CE103,"")</f>
        <v/>
      </c>
      <c r="CF105" s="59"/>
      <c r="CG105" s="73" t="s">
        <v>154</v>
      </c>
      <c r="CH105" s="64">
        <f>SUMIF(CC81:CC100,"Potência (F)",CE81:CE100)</f>
        <v>0</v>
      </c>
      <c r="CI105" s="64">
        <f>SUMPRODUCT((CE81:CE100)*(CF81:CF100)*(CC81:CC100="Potência (F)"))</f>
        <v>0</v>
      </c>
      <c r="CJ105" s="74">
        <f>SUMIF(CC81:CC100,"Potência (F)",CK81:CK100)</f>
        <v>0</v>
      </c>
      <c r="CK105" s="75" t="str">
        <f>IFERROR((CJ105*100)/CE107,"")</f>
        <v/>
      </c>
      <c r="CL105" s="147"/>
      <c r="CM105" s="58"/>
      <c r="CN105" s="58"/>
      <c r="CO105" s="58"/>
      <c r="CP105" s="59"/>
      <c r="CQ105" s="59"/>
      <c r="CR105" s="59"/>
      <c r="CS105" s="72" t="s">
        <v>153</v>
      </c>
      <c r="CT105" s="76" t="str">
        <f>IFERROR(CT107/CT103,"")</f>
        <v/>
      </c>
      <c r="CU105" s="59"/>
      <c r="CV105" s="73" t="s">
        <v>154</v>
      </c>
      <c r="CW105" s="64">
        <f>SUMIF(CR81:CR100,"Potência (F)",CT81:CT100)</f>
        <v>0</v>
      </c>
      <c r="CX105" s="64">
        <f>SUMPRODUCT((CT81:CT100)*(CU81:CU100)*(CR81:CR100="Potência (F)"))</f>
        <v>0</v>
      </c>
      <c r="CY105" s="74">
        <f>SUMIF(CR81:CR100,"Potência (F)",CZ81:CZ100)</f>
        <v>0</v>
      </c>
      <c r="CZ105" s="75" t="str">
        <f>IFERROR((CY105*100)/CT107,"")</f>
        <v/>
      </c>
      <c r="DA105" s="147"/>
      <c r="DB105" s="58"/>
      <c r="DC105" s="58"/>
      <c r="DD105" s="58"/>
      <c r="DE105" s="59"/>
      <c r="DF105" s="59"/>
      <c r="DG105" s="59"/>
      <c r="DH105" s="72" t="s">
        <v>153</v>
      </c>
      <c r="DI105" s="76" t="str">
        <f>IFERROR(DI107/DI103,"")</f>
        <v/>
      </c>
      <c r="DJ105" s="59"/>
      <c r="DK105" s="73" t="s">
        <v>154</v>
      </c>
      <c r="DL105" s="64">
        <f>SUMIF(DG81:DG100,"Potência (F)",DI81:DI100)</f>
        <v>0</v>
      </c>
      <c r="DM105" s="64">
        <f>SUMPRODUCT((DI81:DI100)*(DJ81:DJ100)*(DG81:DG100="Potência (F)"))</f>
        <v>0</v>
      </c>
      <c r="DN105" s="74">
        <f>SUMIF(DG81:DG100,"Potência (F)",DO81:DO100)</f>
        <v>0</v>
      </c>
      <c r="DO105" s="75" t="str">
        <f>IFERROR((DN105*100)/DI107,"")</f>
        <v/>
      </c>
      <c r="DP105" s="147"/>
      <c r="DQ105" s="58"/>
      <c r="DR105" s="58"/>
      <c r="DS105" s="58"/>
      <c r="DT105" s="59"/>
      <c r="DU105" s="59"/>
      <c r="DV105" s="59"/>
      <c r="DW105" s="72" t="s">
        <v>153</v>
      </c>
      <c r="DX105" s="76" t="str">
        <f>IFERROR(DX107/DX103,"")</f>
        <v/>
      </c>
      <c r="DY105" s="59"/>
      <c r="DZ105" s="73" t="s">
        <v>154</v>
      </c>
      <c r="EA105" s="64">
        <f>SUMIF(DV81:DV100,"Potência (F)",DX81:DX100)</f>
        <v>0</v>
      </c>
      <c r="EB105" s="64">
        <f>SUMPRODUCT((DX81:DX100)*(DY81:DY100)*(DV81:DV100="Potência (F)"))</f>
        <v>0</v>
      </c>
      <c r="EC105" s="74">
        <f>SUMIF(DV81:DV100,"Potência (F)",ED81:ED100)</f>
        <v>0</v>
      </c>
      <c r="ED105" s="75" t="str">
        <f>IFERROR((EC105*100)/DX107,"")</f>
        <v/>
      </c>
      <c r="EE105" s="147"/>
      <c r="EF105" s="58"/>
      <c r="EG105" s="58"/>
      <c r="EH105" s="58"/>
      <c r="EI105" s="59"/>
      <c r="EJ105" s="59"/>
      <c r="EK105" s="59"/>
      <c r="EL105" s="72" t="s">
        <v>153</v>
      </c>
      <c r="EM105" s="76" t="str">
        <f>IFERROR(EM107/EM103,"")</f>
        <v/>
      </c>
      <c r="EN105" s="59"/>
      <c r="EO105" s="73" t="s">
        <v>154</v>
      </c>
      <c r="EP105" s="64">
        <f>SUMIF(EK81:EK100,"Potência (F)",EM81:EM100)</f>
        <v>0</v>
      </c>
      <c r="EQ105" s="64">
        <f>SUMPRODUCT((EM81:EM100)*(EN81:EN100)*(EK81:EK100="Potência (F)"))</f>
        <v>0</v>
      </c>
      <c r="ER105" s="74">
        <f>SUMIF(EK81:EK100,"Potência (F)",ES81:ES100)</f>
        <v>0</v>
      </c>
      <c r="ES105" s="75" t="str">
        <f>IFERROR((ER105*100)/EM107,"")</f>
        <v/>
      </c>
      <c r="ET105" s="147"/>
      <c r="EU105" s="58"/>
      <c r="EV105" s="58"/>
      <c r="EW105" s="58"/>
      <c r="EX105" s="59"/>
      <c r="EY105" s="59"/>
      <c r="EZ105" s="59"/>
      <c r="FA105" s="72" t="s">
        <v>153</v>
      </c>
      <c r="FB105" s="76" t="str">
        <f>IFERROR(FB107/FB103,"")</f>
        <v/>
      </c>
      <c r="FC105" s="59"/>
      <c r="FD105" s="73" t="s">
        <v>154</v>
      </c>
      <c r="FE105" s="64">
        <f>SUMIF(EZ81:EZ100,"Potência (F)",FB81:FB100)</f>
        <v>0</v>
      </c>
      <c r="FF105" s="64">
        <f>SUMPRODUCT((FB81:FB100)*(FC81:FC100)*(EZ81:EZ100="Potência (F)"))</f>
        <v>0</v>
      </c>
      <c r="FG105" s="74">
        <f>SUMIF(EZ81:EZ100,"Potência (F)",FH81:FH100)</f>
        <v>0</v>
      </c>
      <c r="FH105" s="75" t="str">
        <f>IFERROR((FG105*100)/FB107,"")</f>
        <v/>
      </c>
      <c r="FI105" s="147"/>
      <c r="FJ105" s="58"/>
      <c r="FK105" s="58"/>
      <c r="FL105" s="58"/>
      <c r="FM105" s="59"/>
      <c r="FN105" s="59"/>
      <c r="FO105" s="59"/>
      <c r="FP105" s="72" t="s">
        <v>153</v>
      </c>
      <c r="FQ105" s="76" t="str">
        <f>IFERROR(FQ107/FQ103,"")</f>
        <v/>
      </c>
      <c r="FR105" s="59"/>
      <c r="FS105" s="73" t="s">
        <v>154</v>
      </c>
      <c r="FT105" s="64">
        <f>SUMIF(FO81:FO100,"Potência (F)",FQ81:FQ100)</f>
        <v>0</v>
      </c>
      <c r="FU105" s="64">
        <f>SUMPRODUCT((FQ81:FQ100)*(FR81:FR100)*(FO81:FO100="Potência (F)"))</f>
        <v>0</v>
      </c>
      <c r="FV105" s="74">
        <f>SUMIF(FO81:FO100,"Potência (F)",FW81:FW100)</f>
        <v>0</v>
      </c>
      <c r="FW105" s="75" t="str">
        <f>IFERROR((FV105*100)/FQ107,"")</f>
        <v/>
      </c>
      <c r="FX105" s="147"/>
      <c r="FY105" s="58"/>
      <c r="FZ105" s="58"/>
      <c r="GA105" s="58"/>
      <c r="GB105" s="59"/>
      <c r="GC105" s="59"/>
      <c r="GD105" s="59"/>
      <c r="GE105" s="72" t="s">
        <v>153</v>
      </c>
      <c r="GF105" s="76" t="str">
        <f>IFERROR(GF107/GF103,"")</f>
        <v/>
      </c>
      <c r="GG105" s="59"/>
      <c r="GH105" s="73" t="s">
        <v>154</v>
      </c>
      <c r="GI105" s="64">
        <f>SUMIF(GD81:GD100,"Potência (F)",GF81:GF100)</f>
        <v>0</v>
      </c>
      <c r="GJ105" s="64">
        <f>SUMPRODUCT((GF81:GF100)*(GG81:GG100)*(GD81:GD100="Potência (F)"))</f>
        <v>0</v>
      </c>
      <c r="GK105" s="74">
        <f>SUMIF(GD81:GD100,"Potência (F)",GL81:GL100)</f>
        <v>0</v>
      </c>
      <c r="GL105" s="75" t="str">
        <f>IFERROR((GK105*100)/GF107,"")</f>
        <v/>
      </c>
      <c r="GM105" s="147"/>
      <c r="GN105" s="58"/>
      <c r="GO105" s="58"/>
      <c r="GP105" s="58"/>
      <c r="GQ105" s="59"/>
      <c r="GR105" s="59"/>
      <c r="GS105" s="59"/>
      <c r="GT105" s="72" t="s">
        <v>153</v>
      </c>
      <c r="GU105" s="76" t="str">
        <f>IFERROR(GU107/GU103,"")</f>
        <v/>
      </c>
      <c r="GV105" s="59"/>
      <c r="GW105" s="73" t="s">
        <v>154</v>
      </c>
      <c r="GX105" s="64">
        <f>SUMIF(GS81:GS100,"Potência (F)",GU81:GU100)</f>
        <v>0</v>
      </c>
      <c r="GY105" s="64">
        <f>SUMPRODUCT((GU81:GU100)*(GV81:GV100)*(GS81:GS100="Potência (F)"))</f>
        <v>0</v>
      </c>
      <c r="GZ105" s="74">
        <f>SUMIF(GS81:GS100,"Potência (F)",HA81:HA100)</f>
        <v>0</v>
      </c>
      <c r="HA105" s="75" t="str">
        <f>IFERROR((GZ105*100)/GU107,"")</f>
        <v/>
      </c>
      <c r="HB105" s="147"/>
      <c r="HC105" s="58"/>
      <c r="HD105" s="58"/>
      <c r="HE105" s="58"/>
      <c r="HF105" s="59"/>
      <c r="HG105" s="59"/>
      <c r="HH105" s="59"/>
      <c r="HI105" s="72" t="s">
        <v>153</v>
      </c>
      <c r="HJ105" s="76" t="str">
        <f>IFERROR(HJ107/HJ103,"")</f>
        <v/>
      </c>
      <c r="HK105" s="59"/>
      <c r="HL105" s="73" t="s">
        <v>154</v>
      </c>
      <c r="HM105" s="64">
        <f>SUMIF(HH81:HH100,"Potência (F)",HJ81:HJ100)</f>
        <v>0</v>
      </c>
      <c r="HN105" s="64">
        <f>SUMPRODUCT((HJ81:HJ100)*(HK81:HK100)*(HH81:HH100="Potência (F)"))</f>
        <v>0</v>
      </c>
      <c r="HO105" s="74">
        <f>SUMIF(HH81:HH100,"Potência (F)",HP81:HP100)</f>
        <v>0</v>
      </c>
      <c r="HP105" s="75" t="str">
        <f>IFERROR((HO105*100)/HJ107,"")</f>
        <v/>
      </c>
      <c r="HQ105" s="147"/>
      <c r="HR105" s="58"/>
      <c r="HS105" s="58"/>
      <c r="HT105" s="58"/>
      <c r="HU105" s="59"/>
      <c r="HV105" s="59"/>
      <c r="HW105" s="59"/>
      <c r="HX105" s="72" t="s">
        <v>153</v>
      </c>
      <c r="HY105" s="76" t="str">
        <f>IFERROR(HY107/HY103,"")</f>
        <v/>
      </c>
      <c r="HZ105" s="59"/>
      <c r="IA105" s="73" t="s">
        <v>154</v>
      </c>
      <c r="IB105" s="64">
        <f>SUMIF(HW81:HW100,"Potência (F)",HY81:HY100)</f>
        <v>0</v>
      </c>
      <c r="IC105" s="64">
        <f>SUMPRODUCT((HY81:HY100)*(HZ81:HZ100)*(HW81:HW100="Potência (F)"))</f>
        <v>0</v>
      </c>
      <c r="ID105" s="74">
        <f>SUMIF(HW81:HW100,"Potência (F)",IE81:IE100)</f>
        <v>0</v>
      </c>
      <c r="IE105" s="75" t="str">
        <f>IFERROR((ID105*100)/HY107,"")</f>
        <v/>
      </c>
      <c r="IF105" s="147"/>
      <c r="IG105" s="58"/>
      <c r="IH105" s="58"/>
      <c r="II105" s="58"/>
      <c r="IJ105" s="59"/>
      <c r="IK105" s="59"/>
      <c r="IL105" s="59"/>
      <c r="IM105" s="72" t="s">
        <v>153</v>
      </c>
      <c r="IN105" s="76" t="str">
        <f>IFERROR(IN107/IN103,"")</f>
        <v/>
      </c>
      <c r="IO105" s="59"/>
      <c r="IP105" s="73" t="s">
        <v>154</v>
      </c>
      <c r="IQ105" s="64">
        <f>SUMIF(IL81:IL100,"Potência (F)",IN81:IN100)</f>
        <v>0</v>
      </c>
      <c r="IR105" s="64">
        <f>SUMPRODUCT((IN81:IN100)*(IO81:IO100)*(IL81:IL100="Potência (F)"))</f>
        <v>0</v>
      </c>
      <c r="IS105" s="74">
        <f>SUMIF(IL81:IL100,"Potência (F)",IT81:IT100)</f>
        <v>0</v>
      </c>
      <c r="IT105" s="75" t="str">
        <f>IFERROR((IS105*100)/IN107,"")</f>
        <v/>
      </c>
      <c r="IU105" s="147"/>
      <c r="IV105" s="58"/>
      <c r="IW105" s="58"/>
      <c r="IX105" s="58"/>
      <c r="IY105" s="59"/>
      <c r="IZ105" s="59"/>
      <c r="JA105" s="59"/>
      <c r="JB105" s="72" t="s">
        <v>153</v>
      </c>
      <c r="JC105" s="76" t="str">
        <f>IFERROR(JC107/JC103,"")</f>
        <v/>
      </c>
      <c r="JD105" s="59"/>
      <c r="JE105" s="73" t="s">
        <v>154</v>
      </c>
      <c r="JF105" s="64">
        <f>SUMIF(JA81:JA100,"Potência (F)",JC81:JC100)</f>
        <v>0</v>
      </c>
      <c r="JG105" s="64">
        <f>SUMPRODUCT((JC81:JC100)*(JD81:JD100)*(JA81:JA100="Potência (F)"))</f>
        <v>0</v>
      </c>
      <c r="JH105" s="74">
        <f>SUMIF(JA81:JA100,"Potência (F)",JI81:JI100)</f>
        <v>0</v>
      </c>
      <c r="JI105" s="75" t="str">
        <f>IFERROR((JH105*100)/JC107,"")</f>
        <v/>
      </c>
      <c r="JJ105" s="147"/>
      <c r="JK105" s="58"/>
      <c r="JL105" s="58"/>
      <c r="JM105" s="58"/>
      <c r="JN105" s="59"/>
      <c r="JO105" s="59"/>
      <c r="JP105" s="59"/>
      <c r="JQ105" s="72" t="s">
        <v>153</v>
      </c>
      <c r="JR105" s="76" t="str">
        <f>IFERROR(JR107/JR103,"")</f>
        <v/>
      </c>
      <c r="JS105" s="59"/>
      <c r="JT105" s="73" t="s">
        <v>154</v>
      </c>
      <c r="JU105" s="64">
        <f>SUMIF(JP81:JP100,"Potência (F)",JR81:JR100)</f>
        <v>0</v>
      </c>
      <c r="JV105" s="64">
        <f>SUMPRODUCT((JR81:JR100)*(JS81:JS100)*(JP81:JP100="Potência (F)"))</f>
        <v>0</v>
      </c>
      <c r="JW105" s="74">
        <f>SUMIF(JP81:JP100,"Potência (F)",JX81:JX100)</f>
        <v>0</v>
      </c>
      <c r="JX105" s="75" t="str">
        <f>IFERROR((JW105*100)/JR107,"")</f>
        <v/>
      </c>
      <c r="JY105" s="147"/>
      <c r="JZ105" s="58"/>
      <c r="KA105" s="58"/>
      <c r="KB105" s="58"/>
      <c r="KC105" s="59"/>
      <c r="KD105" s="59"/>
      <c r="KE105" s="59"/>
      <c r="KF105" s="72" t="s">
        <v>153</v>
      </c>
      <c r="KG105" s="76" t="str">
        <f>IFERROR(KG107/KG103,"")</f>
        <v/>
      </c>
      <c r="KH105" s="59"/>
      <c r="KI105" s="73" t="s">
        <v>154</v>
      </c>
      <c r="KJ105" s="64">
        <f>SUMIF(KE81:KE100,"Potência (F)",KG81:KG100)</f>
        <v>0</v>
      </c>
      <c r="KK105" s="64">
        <f>SUMPRODUCT((KG81:KG100)*(KH81:KH100)*(KE81:KE100="Potência (F)"))</f>
        <v>0</v>
      </c>
      <c r="KL105" s="74">
        <f>SUMIF(KE81:KE100,"Potência (F)",KM81:KM100)</f>
        <v>0</v>
      </c>
      <c r="KM105" s="75" t="str">
        <f>IFERROR((KL105*100)/KG107,"")</f>
        <v/>
      </c>
      <c r="KN105" s="147"/>
      <c r="KO105" s="58"/>
      <c r="KP105" s="58"/>
      <c r="KQ105" s="58"/>
      <c r="KR105" s="59"/>
      <c r="KS105" s="59"/>
      <c r="KT105" s="59"/>
      <c r="KU105" s="72" t="s">
        <v>153</v>
      </c>
      <c r="KV105" s="76" t="str">
        <f>IFERROR(KV107/KV103,"")</f>
        <v/>
      </c>
      <c r="KW105" s="59"/>
      <c r="KX105" s="73" t="s">
        <v>154</v>
      </c>
      <c r="KY105" s="64">
        <f>SUMIF(KT81:KT100,"Potência (F)",KV81:KV100)</f>
        <v>0</v>
      </c>
      <c r="KZ105" s="64">
        <f>SUMPRODUCT((KV81:KV100)*(KW81:KW100)*(KT81:KT100="Potência (F)"))</f>
        <v>0</v>
      </c>
      <c r="LA105" s="74">
        <f>SUMIF(KT81:KT100,"Potência (F)",LB81:LB100)</f>
        <v>0</v>
      </c>
      <c r="LB105" s="75" t="str">
        <f>IFERROR((LA105*100)/KV107,"")</f>
        <v/>
      </c>
      <c r="LC105" s="147"/>
      <c r="LD105" s="347"/>
      <c r="LE105" s="58"/>
      <c r="LF105" s="58"/>
      <c r="LG105" s="59"/>
      <c r="LH105" s="59"/>
      <c r="LI105" s="59"/>
      <c r="LJ105" s="72" t="s">
        <v>153</v>
      </c>
      <c r="LK105" s="76" t="str">
        <f>IFERROR(LK107/LK103,"")</f>
        <v/>
      </c>
      <c r="LL105" s="59"/>
      <c r="LM105" s="73" t="s">
        <v>154</v>
      </c>
      <c r="LN105" s="64">
        <f>SUMIF(LI81:LI100,"Potência (F)",LK81:LK100)</f>
        <v>0</v>
      </c>
      <c r="LO105" s="64">
        <f>SUMPRODUCT((LK81:LK100)*(LL81:LL100)*(LI81:LI100="Potência (F)"))</f>
        <v>0</v>
      </c>
      <c r="LP105" s="74">
        <f>SUMIF(LI81:LI100,"Potência (F)",LQ81:LQ100)</f>
        <v>0</v>
      </c>
      <c r="LQ105" s="75" t="str">
        <f>IFERROR((LP105*100)/LK107,"")</f>
        <v/>
      </c>
      <c r="LR105" s="147"/>
      <c r="LS105" s="347"/>
      <c r="LT105" s="58"/>
      <c r="LU105" s="58"/>
      <c r="LV105" s="59"/>
      <c r="LW105" s="59"/>
      <c r="LX105" s="59"/>
      <c r="LY105" s="72" t="s">
        <v>153</v>
      </c>
      <c r="LZ105" s="76" t="str">
        <f>IFERROR(LZ107/LZ103,"")</f>
        <v/>
      </c>
      <c r="MA105" s="59"/>
      <c r="MB105" s="73" t="s">
        <v>154</v>
      </c>
      <c r="MC105" s="64">
        <f>SUMIF(LX81:LX100,"Potência (F)",LZ81:LZ100)</f>
        <v>0</v>
      </c>
      <c r="MD105" s="64">
        <f>SUMPRODUCT((LZ81:LZ100)*(MA81:MA100)*(LX81:LX100="Potência (F)"))</f>
        <v>0</v>
      </c>
      <c r="ME105" s="74">
        <f>SUMIF(LX81:LX100,"Potência (F)",MF81:MF100)</f>
        <v>0</v>
      </c>
      <c r="MF105" s="75" t="str">
        <f>IFERROR((ME105*100)/LZ107,"")</f>
        <v/>
      </c>
      <c r="MG105" s="147"/>
      <c r="MH105" s="347"/>
      <c r="MI105" s="58"/>
      <c r="MJ105" s="58"/>
      <c r="MK105" s="500"/>
      <c r="ML105" s="500"/>
      <c r="MM105" s="500"/>
      <c r="MN105" s="505" t="s">
        <v>153</v>
      </c>
      <c r="MO105" s="509"/>
      <c r="MP105" s="500"/>
      <c r="MQ105" s="506" t="s">
        <v>154</v>
      </c>
      <c r="MR105" s="490">
        <v>0</v>
      </c>
      <c r="MS105" s="490">
        <v>0</v>
      </c>
      <c r="MT105" s="493">
        <v>0</v>
      </c>
      <c r="MU105" s="507"/>
      <c r="MV105" s="508"/>
      <c r="MW105" s="347"/>
    </row>
    <row r="106" spans="1:361">
      <c r="A106" s="347"/>
      <c r="B106" s="58"/>
      <c r="C106" s="58"/>
      <c r="D106" s="59"/>
      <c r="E106" s="59"/>
      <c r="F106" s="59"/>
      <c r="G106" s="72" t="s">
        <v>155</v>
      </c>
      <c r="H106" s="66" t="str">
        <f>IF(SUMPRODUCT(H81:H100,M81:M100)=0,"",SUMPRODUCT(H81:H100,M81:M100))</f>
        <v/>
      </c>
      <c r="I106" s="59"/>
      <c r="J106" s="73" t="s">
        <v>156</v>
      </c>
      <c r="K106" s="64">
        <f>SUMIF(F81:F100,"Potência (V)",H81:H100)</f>
        <v>0</v>
      </c>
      <c r="L106" s="64">
        <f>SUMPRODUCT((H81:H100)*(I81:I100)*(F81:F100="Potência (V)"))</f>
        <v>0</v>
      </c>
      <c r="M106" s="74">
        <f>SUMIF(F81:F100,"Potência (V)",N81:N100)</f>
        <v>0</v>
      </c>
      <c r="N106" s="75" t="str">
        <f>IFERROR((M106*100)/H107,"")</f>
        <v/>
      </c>
      <c r="O106" s="147"/>
      <c r="P106" s="58"/>
      <c r="Q106" s="58"/>
      <c r="R106" s="58"/>
      <c r="S106" s="59"/>
      <c r="T106" s="59"/>
      <c r="U106" s="59"/>
      <c r="V106" s="72" t="s">
        <v>155</v>
      </c>
      <c r="W106" s="66" t="str">
        <f>IF(SUMPRODUCT(W81:W100,AB81:AB100)=0,"",SUMPRODUCT(W81:W100,AB81:AB100))</f>
        <v/>
      </c>
      <c r="X106" s="59"/>
      <c r="Y106" s="73" t="s">
        <v>156</v>
      </c>
      <c r="Z106" s="64">
        <f>SUMIF(U81:U100,"Potência (V)",W81:W100)</f>
        <v>0</v>
      </c>
      <c r="AA106" s="64">
        <f>SUMPRODUCT((W81:W100)*(X81:X100)*(U81:U100="Potência (V)"))</f>
        <v>0</v>
      </c>
      <c r="AB106" s="74">
        <f>SUMIF(U81:U100,"Potência (V)",AC81:AC100)</f>
        <v>0</v>
      </c>
      <c r="AC106" s="75" t="str">
        <f>IFERROR((AB106*100)/W107,"")</f>
        <v/>
      </c>
      <c r="AD106" s="147"/>
      <c r="AE106" s="58"/>
      <c r="AF106" s="58"/>
      <c r="AG106" s="58"/>
      <c r="AH106" s="59"/>
      <c r="AI106" s="59"/>
      <c r="AJ106" s="59"/>
      <c r="AK106" s="72" t="s">
        <v>155</v>
      </c>
      <c r="AL106" s="66" t="str">
        <f>IF(SUMPRODUCT(AL81:AL100,AQ81:AQ100)=0,"",SUMPRODUCT(AL81:AL100,AQ81:AQ100))</f>
        <v/>
      </c>
      <c r="AM106" s="59"/>
      <c r="AN106" s="73" t="s">
        <v>156</v>
      </c>
      <c r="AO106" s="64">
        <f>SUMIF(AJ81:AJ100,"Potência (V)",AL81:AL100)</f>
        <v>0</v>
      </c>
      <c r="AP106" s="64">
        <f>SUMPRODUCT((AL81:AL100)*(AM81:AM100)*(AJ81:AJ100="Potência (V)"))</f>
        <v>0</v>
      </c>
      <c r="AQ106" s="74">
        <f>SUMIF(AJ81:AJ100,"Potência (V)",AR81:AR100)</f>
        <v>0</v>
      </c>
      <c r="AR106" s="75" t="str">
        <f>IFERROR((AQ106*100)/AL107,"")</f>
        <v/>
      </c>
      <c r="AS106" s="147"/>
      <c r="AT106" s="58"/>
      <c r="AU106" s="58"/>
      <c r="AV106" s="58"/>
      <c r="AW106" s="59"/>
      <c r="AX106" s="59"/>
      <c r="AY106" s="59"/>
      <c r="AZ106" s="72" t="s">
        <v>155</v>
      </c>
      <c r="BA106" s="66" t="str">
        <f>IF(SUMPRODUCT(BA81:BA100,BF81:BF100)=0,"",SUMPRODUCT(BA81:BA100,BF81:BF100))</f>
        <v/>
      </c>
      <c r="BB106" s="59"/>
      <c r="BC106" s="73" t="s">
        <v>156</v>
      </c>
      <c r="BD106" s="64">
        <f>SUMIF(AY81:AY100,"Potência (V)",BA81:BA100)</f>
        <v>0</v>
      </c>
      <c r="BE106" s="64">
        <f>SUMPRODUCT((BA81:BA100)*(BB81:BB100)*(AY81:AY100="Potência (V)"))</f>
        <v>0</v>
      </c>
      <c r="BF106" s="74">
        <f>SUMIF(AY81:AY100,"Potência (V)",BG81:BG100)</f>
        <v>0</v>
      </c>
      <c r="BG106" s="75" t="str">
        <f>IFERROR((BF106*100)/BA107,"")</f>
        <v/>
      </c>
      <c r="BH106" s="147"/>
      <c r="BI106" s="58"/>
      <c r="BJ106" s="58"/>
      <c r="BK106" s="58"/>
      <c r="BL106" s="59"/>
      <c r="BM106" s="59"/>
      <c r="BN106" s="59"/>
      <c r="BO106" s="72" t="s">
        <v>155</v>
      </c>
      <c r="BP106" s="66" t="str">
        <f>IF(SUMPRODUCT(BP81:BP100,BU81:BU100)=0,"",SUMPRODUCT(BP81:BP100,BU81:BU100))</f>
        <v/>
      </c>
      <c r="BQ106" s="59"/>
      <c r="BR106" s="73" t="s">
        <v>156</v>
      </c>
      <c r="BS106" s="64">
        <f>SUMIF(BN81:BN100,"Potência (V)",BP81:BP100)</f>
        <v>0</v>
      </c>
      <c r="BT106" s="64">
        <f>SUMPRODUCT((BP81:BP100)*(BQ81:BQ100)*(BN81:BN100="Potência (V)"))</f>
        <v>0</v>
      </c>
      <c r="BU106" s="74">
        <f>SUMIF(BN81:BN100,"Potência (V)",BV81:BV100)</f>
        <v>0</v>
      </c>
      <c r="BV106" s="75" t="str">
        <f>IFERROR((BU106*100)/BP107,"")</f>
        <v/>
      </c>
      <c r="BW106" s="147"/>
      <c r="BX106" s="58"/>
      <c r="BY106" s="58"/>
      <c r="BZ106" s="58"/>
      <c r="CA106" s="59"/>
      <c r="CB106" s="59"/>
      <c r="CC106" s="59"/>
      <c r="CD106" s="72" t="s">
        <v>155</v>
      </c>
      <c r="CE106" s="66" t="str">
        <f>IF(SUMPRODUCT(CE81:CE100,CJ81:CJ100)=0,"",SUMPRODUCT(CE81:CE100,CJ81:CJ100))</f>
        <v/>
      </c>
      <c r="CF106" s="59"/>
      <c r="CG106" s="73" t="s">
        <v>156</v>
      </c>
      <c r="CH106" s="64">
        <f>SUMIF(CC81:CC100,"Potência (V)",CE81:CE100)</f>
        <v>0</v>
      </c>
      <c r="CI106" s="64">
        <f>SUMPRODUCT((CE81:CE100)*(CF81:CF100)*(CC81:CC100="Potência (V)"))</f>
        <v>0</v>
      </c>
      <c r="CJ106" s="74">
        <f>SUMIF(CC81:CC100,"Potência (V)",CK81:CK100)</f>
        <v>0</v>
      </c>
      <c r="CK106" s="75" t="str">
        <f>IFERROR((CJ106*100)/CE107,"")</f>
        <v/>
      </c>
      <c r="CL106" s="147"/>
      <c r="CM106" s="58"/>
      <c r="CN106" s="58"/>
      <c r="CO106" s="58"/>
      <c r="CP106" s="59"/>
      <c r="CQ106" s="59"/>
      <c r="CR106" s="59"/>
      <c r="CS106" s="72" t="s">
        <v>155</v>
      </c>
      <c r="CT106" s="66" t="str">
        <f>IF(SUMPRODUCT(CT81:CT100,CY81:CY100)=0,"",SUMPRODUCT(CT81:CT100,CY81:CY100))</f>
        <v/>
      </c>
      <c r="CU106" s="59"/>
      <c r="CV106" s="73" t="s">
        <v>156</v>
      </c>
      <c r="CW106" s="64">
        <f>SUMIF(CR81:CR100,"Potência (V)",CT81:CT100)</f>
        <v>0</v>
      </c>
      <c r="CX106" s="64">
        <f>SUMPRODUCT((CT81:CT100)*(CU81:CU100)*(CR81:CR100="Potência (V)"))</f>
        <v>0</v>
      </c>
      <c r="CY106" s="74">
        <f>SUMIF(CR81:CR100,"Potência (V)",CZ81:CZ100)</f>
        <v>0</v>
      </c>
      <c r="CZ106" s="75" t="str">
        <f>IFERROR((CY106*100)/CT107,"")</f>
        <v/>
      </c>
      <c r="DA106" s="147"/>
      <c r="DB106" s="58"/>
      <c r="DC106" s="58"/>
      <c r="DD106" s="58"/>
      <c r="DE106" s="59"/>
      <c r="DF106" s="59"/>
      <c r="DG106" s="59"/>
      <c r="DH106" s="72" t="s">
        <v>155</v>
      </c>
      <c r="DI106" s="66" t="str">
        <f>IF(SUMPRODUCT(DI81:DI100,DN81:DN100)=0,"",SUMPRODUCT(DI81:DI100,DN81:DN100))</f>
        <v/>
      </c>
      <c r="DJ106" s="59"/>
      <c r="DK106" s="73" t="s">
        <v>156</v>
      </c>
      <c r="DL106" s="64">
        <f>SUMIF(DG81:DG100,"Potência (V)",DI81:DI100)</f>
        <v>0</v>
      </c>
      <c r="DM106" s="64">
        <f>SUMPRODUCT((DI81:DI100)*(DJ81:DJ100)*(DG81:DG100="Potência (V)"))</f>
        <v>0</v>
      </c>
      <c r="DN106" s="74">
        <f>SUMIF(DG81:DG100,"Potência (V)",DO81:DO100)</f>
        <v>0</v>
      </c>
      <c r="DO106" s="75" t="str">
        <f>IFERROR((DN106*100)/DI107,"")</f>
        <v/>
      </c>
      <c r="DP106" s="147"/>
      <c r="DQ106" s="58"/>
      <c r="DR106" s="58"/>
      <c r="DS106" s="58"/>
      <c r="DT106" s="59"/>
      <c r="DU106" s="59"/>
      <c r="DV106" s="59"/>
      <c r="DW106" s="72" t="s">
        <v>155</v>
      </c>
      <c r="DX106" s="66" t="str">
        <f>IF(SUMPRODUCT(DX81:DX100,EC81:EC100)=0,"",SUMPRODUCT(DX81:DX100,EC81:EC100))</f>
        <v/>
      </c>
      <c r="DY106" s="59"/>
      <c r="DZ106" s="73" t="s">
        <v>156</v>
      </c>
      <c r="EA106" s="64">
        <f>SUMIF(DV81:DV100,"Potência (V)",DX81:DX100)</f>
        <v>0</v>
      </c>
      <c r="EB106" s="64">
        <f>SUMPRODUCT((DX81:DX100)*(DY81:DY100)*(DV81:DV100="Potência (V)"))</f>
        <v>0</v>
      </c>
      <c r="EC106" s="74">
        <f>SUMIF(DV81:DV100,"Potência (V)",ED81:ED100)</f>
        <v>0</v>
      </c>
      <c r="ED106" s="75" t="str">
        <f>IFERROR((EC106*100)/DX107,"")</f>
        <v/>
      </c>
      <c r="EE106" s="147"/>
      <c r="EF106" s="58"/>
      <c r="EG106" s="58"/>
      <c r="EH106" s="58"/>
      <c r="EI106" s="59"/>
      <c r="EJ106" s="59"/>
      <c r="EK106" s="59"/>
      <c r="EL106" s="72" t="s">
        <v>155</v>
      </c>
      <c r="EM106" s="66" t="str">
        <f>IF(SUMPRODUCT(EM81:EM100,ER81:ER100)=0,"",SUMPRODUCT(EM81:EM100,ER81:ER100))</f>
        <v/>
      </c>
      <c r="EN106" s="59"/>
      <c r="EO106" s="73" t="s">
        <v>156</v>
      </c>
      <c r="EP106" s="64">
        <f>SUMIF(EK81:EK100,"Potência (V)",EM81:EM100)</f>
        <v>0</v>
      </c>
      <c r="EQ106" s="64">
        <f>SUMPRODUCT((EM81:EM100)*(EN81:EN100)*(EK81:EK100="Potência (V)"))</f>
        <v>0</v>
      </c>
      <c r="ER106" s="74">
        <f>SUMIF(EK81:EK100,"Potência (V)",ES81:ES100)</f>
        <v>0</v>
      </c>
      <c r="ES106" s="75" t="str">
        <f>IFERROR((ER106*100)/EM107,"")</f>
        <v/>
      </c>
      <c r="ET106" s="147"/>
      <c r="EU106" s="58"/>
      <c r="EV106" s="58"/>
      <c r="EW106" s="58"/>
      <c r="EX106" s="59"/>
      <c r="EY106" s="59"/>
      <c r="EZ106" s="59"/>
      <c r="FA106" s="72" t="s">
        <v>155</v>
      </c>
      <c r="FB106" s="66" t="str">
        <f>IF(SUMPRODUCT(FB81:FB100,FG81:FG100)=0,"",SUMPRODUCT(FB81:FB100,FG81:FG100))</f>
        <v/>
      </c>
      <c r="FC106" s="59"/>
      <c r="FD106" s="73" t="s">
        <v>156</v>
      </c>
      <c r="FE106" s="64">
        <f>SUMIF(EZ81:EZ100,"Potência (V)",FB81:FB100)</f>
        <v>0</v>
      </c>
      <c r="FF106" s="64">
        <f>SUMPRODUCT((FB81:FB100)*(FC81:FC100)*(EZ81:EZ100="Potência (V)"))</f>
        <v>0</v>
      </c>
      <c r="FG106" s="74">
        <f>SUMIF(EZ81:EZ100,"Potência (V)",FH81:FH100)</f>
        <v>0</v>
      </c>
      <c r="FH106" s="75" t="str">
        <f>IFERROR((FG106*100)/FB107,"")</f>
        <v/>
      </c>
      <c r="FI106" s="147"/>
      <c r="FJ106" s="58"/>
      <c r="FK106" s="58"/>
      <c r="FL106" s="58"/>
      <c r="FM106" s="59"/>
      <c r="FN106" s="59"/>
      <c r="FO106" s="59"/>
      <c r="FP106" s="72" t="s">
        <v>155</v>
      </c>
      <c r="FQ106" s="66" t="str">
        <f>IF(SUMPRODUCT(FQ81:FQ100,FV81:FV100)=0,"",SUMPRODUCT(FQ81:FQ100,FV81:FV100))</f>
        <v/>
      </c>
      <c r="FR106" s="59"/>
      <c r="FS106" s="73" t="s">
        <v>156</v>
      </c>
      <c r="FT106" s="64">
        <f>SUMIF(FO81:FO100,"Potência (V)",FQ81:FQ100)</f>
        <v>0</v>
      </c>
      <c r="FU106" s="64">
        <f>SUMPRODUCT((FQ81:FQ100)*(FR81:FR100)*(FO81:FO100="Potência (V)"))</f>
        <v>0</v>
      </c>
      <c r="FV106" s="74">
        <f>SUMIF(FO81:FO100,"Potência (V)",FW81:FW100)</f>
        <v>0</v>
      </c>
      <c r="FW106" s="75" t="str">
        <f>IFERROR((FV106*100)/FQ107,"")</f>
        <v/>
      </c>
      <c r="FX106" s="147"/>
      <c r="FY106" s="58"/>
      <c r="FZ106" s="58"/>
      <c r="GA106" s="58"/>
      <c r="GB106" s="59"/>
      <c r="GC106" s="59"/>
      <c r="GD106" s="59"/>
      <c r="GE106" s="72" t="s">
        <v>155</v>
      </c>
      <c r="GF106" s="66" t="str">
        <f>IF(SUMPRODUCT(GF81:GF100,GK81:GK100)=0,"",SUMPRODUCT(GF81:GF100,GK81:GK100))</f>
        <v/>
      </c>
      <c r="GG106" s="59"/>
      <c r="GH106" s="73" t="s">
        <v>156</v>
      </c>
      <c r="GI106" s="64">
        <f>SUMIF(GD81:GD100,"Potência (V)",GF81:GF100)</f>
        <v>0</v>
      </c>
      <c r="GJ106" s="64">
        <f>SUMPRODUCT((GF81:GF100)*(GG81:GG100)*(GD81:GD100="Potência (V)"))</f>
        <v>0</v>
      </c>
      <c r="GK106" s="74">
        <f>SUMIF(GD81:GD100,"Potência (V)",GL81:GL100)</f>
        <v>0</v>
      </c>
      <c r="GL106" s="75" t="str">
        <f>IFERROR((GK106*100)/GF107,"")</f>
        <v/>
      </c>
      <c r="GM106" s="147"/>
      <c r="GN106" s="58"/>
      <c r="GO106" s="58"/>
      <c r="GP106" s="58"/>
      <c r="GQ106" s="59"/>
      <c r="GR106" s="59"/>
      <c r="GS106" s="59"/>
      <c r="GT106" s="72" t="s">
        <v>155</v>
      </c>
      <c r="GU106" s="66" t="str">
        <f>IF(SUMPRODUCT(GU81:GU100,GZ81:GZ100)=0,"",SUMPRODUCT(GU81:GU100,GZ81:GZ100))</f>
        <v/>
      </c>
      <c r="GV106" s="59"/>
      <c r="GW106" s="73" t="s">
        <v>156</v>
      </c>
      <c r="GX106" s="64">
        <f>SUMIF(GS81:GS100,"Potência (V)",GU81:GU100)</f>
        <v>0</v>
      </c>
      <c r="GY106" s="64">
        <f>SUMPRODUCT((GU81:GU100)*(GV81:GV100)*(GS81:GS100="Potência (V)"))</f>
        <v>0</v>
      </c>
      <c r="GZ106" s="74">
        <f>SUMIF(GS81:GS100,"Potência (V)",HA81:HA100)</f>
        <v>0</v>
      </c>
      <c r="HA106" s="75" t="str">
        <f>IFERROR((GZ106*100)/GU107,"")</f>
        <v/>
      </c>
      <c r="HB106" s="147"/>
      <c r="HC106" s="58"/>
      <c r="HD106" s="58"/>
      <c r="HE106" s="58"/>
      <c r="HF106" s="59"/>
      <c r="HG106" s="59"/>
      <c r="HH106" s="59"/>
      <c r="HI106" s="72" t="s">
        <v>155</v>
      </c>
      <c r="HJ106" s="66" t="str">
        <f>IF(SUMPRODUCT(HJ81:HJ100,HO81:HO100)=0,"",SUMPRODUCT(HJ81:HJ100,HO81:HO100))</f>
        <v/>
      </c>
      <c r="HK106" s="59"/>
      <c r="HL106" s="73" t="s">
        <v>156</v>
      </c>
      <c r="HM106" s="64">
        <f>SUMIF(HH81:HH100,"Potência (V)",HJ81:HJ100)</f>
        <v>0</v>
      </c>
      <c r="HN106" s="64">
        <f>SUMPRODUCT((HJ81:HJ100)*(HK81:HK100)*(HH81:HH100="Potência (V)"))</f>
        <v>0</v>
      </c>
      <c r="HO106" s="74">
        <f>SUMIF(HH81:HH100,"Potência (V)",HP81:HP100)</f>
        <v>0</v>
      </c>
      <c r="HP106" s="75" t="str">
        <f>IFERROR((HO106*100)/HJ107,"")</f>
        <v/>
      </c>
      <c r="HQ106" s="147"/>
      <c r="HR106" s="58"/>
      <c r="HS106" s="58"/>
      <c r="HT106" s="58"/>
      <c r="HU106" s="59"/>
      <c r="HV106" s="59"/>
      <c r="HW106" s="59"/>
      <c r="HX106" s="72" t="s">
        <v>155</v>
      </c>
      <c r="HY106" s="66" t="str">
        <f>IF(SUMPRODUCT(HY81:HY100,ID81:ID100)=0,"",SUMPRODUCT(HY81:HY100,ID81:ID100))</f>
        <v/>
      </c>
      <c r="HZ106" s="59"/>
      <c r="IA106" s="73" t="s">
        <v>156</v>
      </c>
      <c r="IB106" s="64">
        <f>SUMIF(HW81:HW100,"Potência (V)",HY81:HY100)</f>
        <v>0</v>
      </c>
      <c r="IC106" s="64">
        <f>SUMPRODUCT((HY81:HY100)*(HZ81:HZ100)*(HW81:HW100="Potência (V)"))</f>
        <v>0</v>
      </c>
      <c r="ID106" s="74">
        <f>SUMIF(HW81:HW100,"Potência (V)",IE81:IE100)</f>
        <v>0</v>
      </c>
      <c r="IE106" s="75" t="str">
        <f>IFERROR((ID106*100)/HY107,"")</f>
        <v/>
      </c>
      <c r="IF106" s="147"/>
      <c r="IG106" s="58"/>
      <c r="IH106" s="58"/>
      <c r="II106" s="58"/>
      <c r="IJ106" s="59"/>
      <c r="IK106" s="59"/>
      <c r="IL106" s="59"/>
      <c r="IM106" s="72" t="s">
        <v>155</v>
      </c>
      <c r="IN106" s="66" t="str">
        <f>IF(SUMPRODUCT(IN81:IN100,IS81:IS100)=0,"",SUMPRODUCT(IN81:IN100,IS81:IS100))</f>
        <v/>
      </c>
      <c r="IO106" s="59"/>
      <c r="IP106" s="73" t="s">
        <v>156</v>
      </c>
      <c r="IQ106" s="64">
        <f>SUMIF(IL81:IL100,"Potência (V)",IN81:IN100)</f>
        <v>0</v>
      </c>
      <c r="IR106" s="64">
        <f>SUMPRODUCT((IN81:IN100)*(IO81:IO100)*(IL81:IL100="Potência (V)"))</f>
        <v>0</v>
      </c>
      <c r="IS106" s="74">
        <f>SUMIF(IL81:IL100,"Potência (V)",IT81:IT100)</f>
        <v>0</v>
      </c>
      <c r="IT106" s="75" t="str">
        <f>IFERROR((IS106*100)/IN107,"")</f>
        <v/>
      </c>
      <c r="IU106" s="147"/>
      <c r="IV106" s="58"/>
      <c r="IW106" s="58"/>
      <c r="IX106" s="58"/>
      <c r="IY106" s="59"/>
      <c r="IZ106" s="59"/>
      <c r="JA106" s="59"/>
      <c r="JB106" s="72" t="s">
        <v>155</v>
      </c>
      <c r="JC106" s="66" t="str">
        <f>IF(SUMPRODUCT(JC81:JC100,JH81:JH100)=0,"",SUMPRODUCT(JC81:JC100,JH81:JH100))</f>
        <v/>
      </c>
      <c r="JD106" s="59"/>
      <c r="JE106" s="73" t="s">
        <v>156</v>
      </c>
      <c r="JF106" s="64">
        <f>SUMIF(JA81:JA100,"Potência (V)",JC81:JC100)</f>
        <v>0</v>
      </c>
      <c r="JG106" s="64">
        <f>SUMPRODUCT((JC81:JC100)*(JD81:JD100)*(JA81:JA100="Potência (V)"))</f>
        <v>0</v>
      </c>
      <c r="JH106" s="74">
        <f>SUMIF(JA81:JA100,"Potência (V)",JI81:JI100)</f>
        <v>0</v>
      </c>
      <c r="JI106" s="75" t="str">
        <f>IFERROR((JH106*100)/JC107,"")</f>
        <v/>
      </c>
      <c r="JJ106" s="147"/>
      <c r="JK106" s="58"/>
      <c r="JL106" s="58"/>
      <c r="JM106" s="58"/>
      <c r="JN106" s="59"/>
      <c r="JO106" s="59"/>
      <c r="JP106" s="59"/>
      <c r="JQ106" s="72" t="s">
        <v>155</v>
      </c>
      <c r="JR106" s="66" t="str">
        <f>IF(SUMPRODUCT(JR81:JR100,JW81:JW100)=0,"",SUMPRODUCT(JR81:JR100,JW81:JW100))</f>
        <v/>
      </c>
      <c r="JS106" s="59"/>
      <c r="JT106" s="73" t="s">
        <v>156</v>
      </c>
      <c r="JU106" s="64">
        <f>SUMIF(JP81:JP100,"Potência (V)",JR81:JR100)</f>
        <v>0</v>
      </c>
      <c r="JV106" s="64">
        <f>SUMPRODUCT((JR81:JR100)*(JS81:JS100)*(JP81:JP100="Potência (V)"))</f>
        <v>0</v>
      </c>
      <c r="JW106" s="74">
        <f>SUMIF(JP81:JP100,"Potência (V)",JX81:JX100)</f>
        <v>0</v>
      </c>
      <c r="JX106" s="75" t="str">
        <f>IFERROR((JW106*100)/JR107,"")</f>
        <v/>
      </c>
      <c r="JY106" s="147"/>
      <c r="JZ106" s="58"/>
      <c r="KA106" s="58"/>
      <c r="KB106" s="58"/>
      <c r="KC106" s="59"/>
      <c r="KD106" s="59"/>
      <c r="KE106" s="59"/>
      <c r="KF106" s="72" t="s">
        <v>155</v>
      </c>
      <c r="KG106" s="66" t="str">
        <f>IF(SUMPRODUCT(KG81:KG100,KL81:KL100)=0,"",SUMPRODUCT(KG81:KG100,KL81:KL100))</f>
        <v/>
      </c>
      <c r="KH106" s="59"/>
      <c r="KI106" s="73" t="s">
        <v>156</v>
      </c>
      <c r="KJ106" s="64">
        <f>SUMIF(KE81:KE100,"Potência (V)",KG81:KG100)</f>
        <v>0</v>
      </c>
      <c r="KK106" s="64">
        <f>SUMPRODUCT((KG81:KG100)*(KH81:KH100)*(KE81:KE100="Potência (V)"))</f>
        <v>0</v>
      </c>
      <c r="KL106" s="74">
        <f>SUMIF(KE81:KE100,"Potência (V)",KM81:KM100)</f>
        <v>0</v>
      </c>
      <c r="KM106" s="75" t="str">
        <f>IFERROR((KL106*100)/KG107,"")</f>
        <v/>
      </c>
      <c r="KN106" s="147"/>
      <c r="KO106" s="58"/>
      <c r="KP106" s="58"/>
      <c r="KQ106" s="58"/>
      <c r="KR106" s="59"/>
      <c r="KS106" s="59"/>
      <c r="KT106" s="59"/>
      <c r="KU106" s="72" t="s">
        <v>155</v>
      </c>
      <c r="KV106" s="66" t="str">
        <f>IF(SUMPRODUCT(KV81:KV100,LA81:LA100)=0,"",SUMPRODUCT(KV81:KV100,LA81:LA100))</f>
        <v/>
      </c>
      <c r="KW106" s="59"/>
      <c r="KX106" s="73" t="s">
        <v>156</v>
      </c>
      <c r="KY106" s="64">
        <f>SUMIF(KT81:KT100,"Potência (V)",KV81:KV100)</f>
        <v>0</v>
      </c>
      <c r="KZ106" s="64">
        <f>SUMPRODUCT((KV81:KV100)*(KW81:KW100)*(KT81:KT100="Potência (V)"))</f>
        <v>0</v>
      </c>
      <c r="LA106" s="74">
        <f>SUMIF(KT81:KT100,"Potência (V)",LB81:LB100)</f>
        <v>0</v>
      </c>
      <c r="LB106" s="75" t="str">
        <f>IFERROR((LA106*100)/KV107,"")</f>
        <v/>
      </c>
      <c r="LC106" s="147"/>
      <c r="LD106" s="347"/>
      <c r="LE106" s="58"/>
      <c r="LF106" s="58"/>
      <c r="LG106" s="59"/>
      <c r="LH106" s="59"/>
      <c r="LI106" s="59"/>
      <c r="LJ106" s="72" t="s">
        <v>155</v>
      </c>
      <c r="LK106" s="66" t="str">
        <f>IF(SUMPRODUCT(LK81:LK100,LP81:LP100)=0,"",SUMPRODUCT(LK81:LK100,LP81:LP100))</f>
        <v/>
      </c>
      <c r="LL106" s="59"/>
      <c r="LM106" s="73" t="s">
        <v>156</v>
      </c>
      <c r="LN106" s="64">
        <f>SUMIF(LI81:LI100,"Potência (V)",LK81:LK100)</f>
        <v>0</v>
      </c>
      <c r="LO106" s="64">
        <f>SUMPRODUCT((LK81:LK100)*(LL81:LL100)*(LI81:LI100="Potência (V)"))</f>
        <v>0</v>
      </c>
      <c r="LP106" s="74">
        <f>SUMIF(LI81:LI100,"Potência (V)",LQ81:LQ100)</f>
        <v>0</v>
      </c>
      <c r="LQ106" s="75" t="str">
        <f>IFERROR((LP106*100)/LK107,"")</f>
        <v/>
      </c>
      <c r="LR106" s="147"/>
      <c r="LS106" s="347"/>
      <c r="LT106" s="58"/>
      <c r="LU106" s="58"/>
      <c r="LV106" s="59"/>
      <c r="LW106" s="59"/>
      <c r="LX106" s="59"/>
      <c r="LY106" s="72" t="s">
        <v>155</v>
      </c>
      <c r="LZ106" s="66" t="str">
        <f>IF(SUMPRODUCT(LZ81:LZ100,ME81:ME100)=0,"",SUMPRODUCT(LZ81:LZ100,ME81:ME100))</f>
        <v/>
      </c>
      <c r="MA106" s="59"/>
      <c r="MB106" s="73" t="s">
        <v>156</v>
      </c>
      <c r="MC106" s="64">
        <f>SUMIF(LX81:LX100,"Potência (V)",LZ81:LZ100)</f>
        <v>0</v>
      </c>
      <c r="MD106" s="64">
        <f>SUMPRODUCT((LZ81:LZ100)*(MA81:MA100)*(LX81:LX100="Potência (V)"))</f>
        <v>0</v>
      </c>
      <c r="ME106" s="74">
        <f>SUMIF(LX81:LX100,"Potência (V)",MF81:MF100)</f>
        <v>0</v>
      </c>
      <c r="MF106" s="75" t="str">
        <f>IFERROR((ME106*100)/LZ107,"")</f>
        <v/>
      </c>
      <c r="MG106" s="147"/>
      <c r="MH106" s="347"/>
      <c r="MI106" s="58"/>
      <c r="MJ106" s="58"/>
      <c r="MK106" s="500"/>
      <c r="ML106" s="500"/>
      <c r="MM106" s="500"/>
      <c r="MN106" s="505" t="s">
        <v>155</v>
      </c>
      <c r="MO106" s="494"/>
      <c r="MP106" s="500"/>
      <c r="MQ106" s="506" t="s">
        <v>156</v>
      </c>
      <c r="MR106" s="490">
        <v>0</v>
      </c>
      <c r="MS106" s="490">
        <v>0</v>
      </c>
      <c r="MT106" s="493">
        <v>0</v>
      </c>
      <c r="MU106" s="507"/>
      <c r="MV106" s="508"/>
      <c r="MW106" s="347"/>
    </row>
    <row r="107" spans="1:361" ht="17" thickBot="1">
      <c r="A107" s="347"/>
      <c r="B107" s="58"/>
      <c r="C107" s="58"/>
      <c r="D107" s="59"/>
      <c r="E107" s="59"/>
      <c r="F107" s="59"/>
      <c r="G107" s="72" t="s">
        <v>157</v>
      </c>
      <c r="H107" s="76" t="str">
        <f>IF(SUM(N81:N100)=0,"",SUM(N81:N100))</f>
        <v/>
      </c>
      <c r="I107" s="59"/>
      <c r="J107" s="77" t="s">
        <v>158</v>
      </c>
      <c r="K107" s="68">
        <f>SUMIF(F81:F100,"Resistência de força",H81:H100)</f>
        <v>0</v>
      </c>
      <c r="L107" s="68">
        <f>SUMPRODUCT((H81:H100)*(I81:I100)*(F81:F100="Resistência de força"))</f>
        <v>0</v>
      </c>
      <c r="M107" s="78">
        <f>SUMIF(F81:F100,"Resistência de força",N81:N100)</f>
        <v>0</v>
      </c>
      <c r="N107" s="79" t="str">
        <f>IFERROR((M107*100)/H107,"")</f>
        <v/>
      </c>
      <c r="O107" s="147"/>
      <c r="P107" s="58"/>
      <c r="Q107" s="58"/>
      <c r="R107" s="58"/>
      <c r="S107" s="59"/>
      <c r="T107" s="59"/>
      <c r="U107" s="59"/>
      <c r="V107" s="72" t="s">
        <v>157</v>
      </c>
      <c r="W107" s="76" t="str">
        <f>IF(SUM(AC81:AC100)=0,"",SUM(AC81:AC100))</f>
        <v/>
      </c>
      <c r="X107" s="59"/>
      <c r="Y107" s="77" t="s">
        <v>158</v>
      </c>
      <c r="Z107" s="68">
        <f>SUMIF(U81:U100,"Resistência de força",W81:W100)</f>
        <v>0</v>
      </c>
      <c r="AA107" s="68">
        <f>SUMPRODUCT((W81:W100)*(X81:X100)*(U81:U100="Resistência de força"))</f>
        <v>0</v>
      </c>
      <c r="AB107" s="78">
        <f>SUMIF(U81:U100,"Resistência de força",AC81:AC100)</f>
        <v>0</v>
      </c>
      <c r="AC107" s="79" t="str">
        <f>IFERROR((AB107*100)/W107,"")</f>
        <v/>
      </c>
      <c r="AD107" s="147"/>
      <c r="AE107" s="58"/>
      <c r="AF107" s="58"/>
      <c r="AG107" s="58"/>
      <c r="AH107" s="59"/>
      <c r="AI107" s="59"/>
      <c r="AJ107" s="59"/>
      <c r="AK107" s="72" t="s">
        <v>157</v>
      </c>
      <c r="AL107" s="76" t="str">
        <f>IF(SUM(AR81:AR100)=0,"",SUM(AR81:AR100))</f>
        <v/>
      </c>
      <c r="AM107" s="59"/>
      <c r="AN107" s="77" t="s">
        <v>158</v>
      </c>
      <c r="AO107" s="68">
        <f>SUMIF(AJ81:AJ100,"Resistência de força",AL81:AL100)</f>
        <v>0</v>
      </c>
      <c r="AP107" s="68">
        <f>SUMPRODUCT((AL81:AL100)*(AM81:AM100)*(AJ81:AJ100="Resistência de força"))</f>
        <v>0</v>
      </c>
      <c r="AQ107" s="78">
        <f>SUMIF(AJ81:AJ100,"Resistência de força",AR81:AR100)</f>
        <v>0</v>
      </c>
      <c r="AR107" s="79" t="str">
        <f>IFERROR((AQ107*100)/AL107,"")</f>
        <v/>
      </c>
      <c r="AS107" s="147"/>
      <c r="AT107" s="58"/>
      <c r="AU107" s="58"/>
      <c r="AV107" s="58"/>
      <c r="AW107" s="59"/>
      <c r="AX107" s="59"/>
      <c r="AY107" s="59"/>
      <c r="AZ107" s="72" t="s">
        <v>157</v>
      </c>
      <c r="BA107" s="76" t="str">
        <f>IF(SUM(BG81:BG100)=0,"",SUM(BG81:BG100))</f>
        <v/>
      </c>
      <c r="BB107" s="59"/>
      <c r="BC107" s="77" t="s">
        <v>158</v>
      </c>
      <c r="BD107" s="68">
        <f>SUMIF(AY81:AY100,"Resistência de força",BA81:BA100)</f>
        <v>0</v>
      </c>
      <c r="BE107" s="68">
        <f>SUMPRODUCT((BA81:BA100)*(BB81:BB100)*(AY81:AY100="Resistência de força"))</f>
        <v>0</v>
      </c>
      <c r="BF107" s="78">
        <f>SUMIF(AY81:AY100,"Resistência de força",BG81:BG100)</f>
        <v>0</v>
      </c>
      <c r="BG107" s="79" t="str">
        <f>IFERROR((BF107*100)/BA107,"")</f>
        <v/>
      </c>
      <c r="BH107" s="147"/>
      <c r="BI107" s="58"/>
      <c r="BJ107" s="58"/>
      <c r="BK107" s="58"/>
      <c r="BL107" s="59"/>
      <c r="BM107" s="59"/>
      <c r="BN107" s="59"/>
      <c r="BO107" s="72" t="s">
        <v>157</v>
      </c>
      <c r="BP107" s="76" t="str">
        <f>IF(SUM(BV81:BV100)=0,"",SUM(BV81:BV100))</f>
        <v/>
      </c>
      <c r="BQ107" s="59"/>
      <c r="BR107" s="77" t="s">
        <v>158</v>
      </c>
      <c r="BS107" s="68">
        <f>SUMIF(BN81:BN100,"Resistência de força",BP81:BP100)</f>
        <v>0</v>
      </c>
      <c r="BT107" s="68">
        <f>SUMPRODUCT((BP81:BP100)*(BQ81:BQ100)*(BN81:BN100="Resistência de força"))</f>
        <v>0</v>
      </c>
      <c r="BU107" s="78">
        <f>SUMIF(BN81:BN100,"Resistência de força",BV81:BV100)</f>
        <v>0</v>
      </c>
      <c r="BV107" s="79" t="str">
        <f>IFERROR((BU107*100)/BP107,"")</f>
        <v/>
      </c>
      <c r="BW107" s="147"/>
      <c r="BX107" s="58"/>
      <c r="BY107" s="58"/>
      <c r="BZ107" s="58"/>
      <c r="CA107" s="59"/>
      <c r="CB107" s="59"/>
      <c r="CC107" s="59"/>
      <c r="CD107" s="72" t="s">
        <v>157</v>
      </c>
      <c r="CE107" s="76" t="str">
        <f>IF(SUM(CK81:CK100)=0,"",SUM(CK81:CK100))</f>
        <v/>
      </c>
      <c r="CF107" s="59"/>
      <c r="CG107" s="77" t="s">
        <v>158</v>
      </c>
      <c r="CH107" s="68">
        <f>SUMIF(CC81:CC100,"Resistência de força",CE81:CE100)</f>
        <v>0</v>
      </c>
      <c r="CI107" s="68">
        <f>SUMPRODUCT((CE81:CE100)*(CF81:CF100)*(CC81:CC100="Resistência de força"))</f>
        <v>0</v>
      </c>
      <c r="CJ107" s="78">
        <f>SUMIF(CC81:CC100,"Resistência de força",CK81:CK100)</f>
        <v>0</v>
      </c>
      <c r="CK107" s="79" t="str">
        <f>IFERROR((CJ107*100)/CE107,"")</f>
        <v/>
      </c>
      <c r="CL107" s="147"/>
      <c r="CM107" s="58"/>
      <c r="CN107" s="58"/>
      <c r="CO107" s="58"/>
      <c r="CP107" s="59"/>
      <c r="CQ107" s="59"/>
      <c r="CR107" s="59"/>
      <c r="CS107" s="72" t="s">
        <v>157</v>
      </c>
      <c r="CT107" s="76" t="str">
        <f>IF(SUM(CZ81:CZ100)=0,"",SUM(CZ81:CZ100))</f>
        <v/>
      </c>
      <c r="CU107" s="59"/>
      <c r="CV107" s="77" t="s">
        <v>158</v>
      </c>
      <c r="CW107" s="68">
        <f>SUMIF(CR81:CR100,"Resistência de força",CT81:CT100)</f>
        <v>0</v>
      </c>
      <c r="CX107" s="68">
        <f>SUMPRODUCT((CT81:CT100)*(CU81:CU100)*(CR81:CR100="Resistência de força"))</f>
        <v>0</v>
      </c>
      <c r="CY107" s="78">
        <f>SUMIF(CR81:CR100,"Resistência de força",CZ81:CZ100)</f>
        <v>0</v>
      </c>
      <c r="CZ107" s="79" t="str">
        <f>IFERROR((CY107*100)/CT107,"")</f>
        <v/>
      </c>
      <c r="DA107" s="147"/>
      <c r="DB107" s="58"/>
      <c r="DC107" s="58"/>
      <c r="DD107" s="58"/>
      <c r="DE107" s="59"/>
      <c r="DF107" s="59"/>
      <c r="DG107" s="59"/>
      <c r="DH107" s="72" t="s">
        <v>157</v>
      </c>
      <c r="DI107" s="76" t="str">
        <f>IF(SUM(DO81:DO100)=0,"",SUM(DO81:DO100))</f>
        <v/>
      </c>
      <c r="DJ107" s="59"/>
      <c r="DK107" s="77" t="s">
        <v>158</v>
      </c>
      <c r="DL107" s="68">
        <f>SUMIF(DG81:DG100,"Resistência de força",DI81:DI100)</f>
        <v>0</v>
      </c>
      <c r="DM107" s="68">
        <f>SUMPRODUCT((DI81:DI100)*(DJ81:DJ100)*(DG81:DG100="Resistência de força"))</f>
        <v>0</v>
      </c>
      <c r="DN107" s="78">
        <f>SUMIF(DG81:DG100,"Resistência de força",DO81:DO100)</f>
        <v>0</v>
      </c>
      <c r="DO107" s="79" t="str">
        <f>IFERROR((DN107*100)/DI107,"")</f>
        <v/>
      </c>
      <c r="DP107" s="147"/>
      <c r="DQ107" s="58"/>
      <c r="DR107" s="58"/>
      <c r="DS107" s="58"/>
      <c r="DT107" s="59"/>
      <c r="DU107" s="59"/>
      <c r="DV107" s="59"/>
      <c r="DW107" s="72" t="s">
        <v>157</v>
      </c>
      <c r="DX107" s="76" t="str">
        <f>IF(SUM(ED81:ED100)=0,"",SUM(ED81:ED100))</f>
        <v/>
      </c>
      <c r="DY107" s="59"/>
      <c r="DZ107" s="77" t="s">
        <v>158</v>
      </c>
      <c r="EA107" s="68">
        <f>SUMIF(DV81:DV100,"Resistência de força",DX81:DX100)</f>
        <v>0</v>
      </c>
      <c r="EB107" s="68">
        <f>SUMPRODUCT((DX81:DX100)*(DY81:DY100)*(DV81:DV100="Resistência de força"))</f>
        <v>0</v>
      </c>
      <c r="EC107" s="78">
        <f>SUMIF(DV81:DV100,"Resistência de força",ED81:ED100)</f>
        <v>0</v>
      </c>
      <c r="ED107" s="79" t="str">
        <f>IFERROR((EC107*100)/DX107,"")</f>
        <v/>
      </c>
      <c r="EE107" s="147"/>
      <c r="EF107" s="58"/>
      <c r="EG107" s="58"/>
      <c r="EH107" s="58"/>
      <c r="EI107" s="59"/>
      <c r="EJ107" s="59"/>
      <c r="EK107" s="59"/>
      <c r="EL107" s="72" t="s">
        <v>157</v>
      </c>
      <c r="EM107" s="76" t="str">
        <f>IF(SUM(ES81:ES100)=0,"",SUM(ES81:ES100))</f>
        <v/>
      </c>
      <c r="EN107" s="59"/>
      <c r="EO107" s="77" t="s">
        <v>158</v>
      </c>
      <c r="EP107" s="68">
        <f>SUMIF(EK81:EK100,"Resistência de força",EM81:EM100)</f>
        <v>0</v>
      </c>
      <c r="EQ107" s="68">
        <f>SUMPRODUCT((EM81:EM100)*(EN81:EN100)*(EK81:EK100="Resistência de força"))</f>
        <v>0</v>
      </c>
      <c r="ER107" s="78">
        <f>SUMIF(EK81:EK100,"Resistência de força",ES81:ES100)</f>
        <v>0</v>
      </c>
      <c r="ES107" s="79" t="str">
        <f>IFERROR((ER107*100)/EM107,"")</f>
        <v/>
      </c>
      <c r="ET107" s="147"/>
      <c r="EU107" s="58"/>
      <c r="EV107" s="58"/>
      <c r="EW107" s="58"/>
      <c r="EX107" s="59"/>
      <c r="EY107" s="59"/>
      <c r="EZ107" s="59"/>
      <c r="FA107" s="72" t="s">
        <v>157</v>
      </c>
      <c r="FB107" s="76" t="str">
        <f>IF(SUM(FH81:FH100)=0,"",SUM(FH81:FH100))</f>
        <v/>
      </c>
      <c r="FC107" s="59"/>
      <c r="FD107" s="77" t="s">
        <v>158</v>
      </c>
      <c r="FE107" s="68">
        <f>SUMIF(EZ81:EZ100,"Resistência de força",FB81:FB100)</f>
        <v>0</v>
      </c>
      <c r="FF107" s="68">
        <f>SUMPRODUCT((FB81:FB100)*(FC81:FC100)*(EZ81:EZ100="Resistência de força"))</f>
        <v>0</v>
      </c>
      <c r="FG107" s="78">
        <f>SUMIF(EZ81:EZ100,"Resistência de força",FH81:FH100)</f>
        <v>0</v>
      </c>
      <c r="FH107" s="79" t="str">
        <f>IFERROR((FG107*100)/FB107,"")</f>
        <v/>
      </c>
      <c r="FI107" s="147"/>
      <c r="FJ107" s="58"/>
      <c r="FK107" s="58"/>
      <c r="FL107" s="58"/>
      <c r="FM107" s="59"/>
      <c r="FN107" s="59"/>
      <c r="FO107" s="59"/>
      <c r="FP107" s="72" t="s">
        <v>157</v>
      </c>
      <c r="FQ107" s="76" t="str">
        <f>IF(SUM(FW81:FW100)=0,"",SUM(FW81:FW100))</f>
        <v/>
      </c>
      <c r="FR107" s="59"/>
      <c r="FS107" s="77" t="s">
        <v>158</v>
      </c>
      <c r="FT107" s="68">
        <f>SUMIF(FO81:FO100,"Resistência de força",FQ81:FQ100)</f>
        <v>0</v>
      </c>
      <c r="FU107" s="68">
        <f>SUMPRODUCT((FQ81:FQ100)*(FR81:FR100)*(FO81:FO100="Resistência de força"))</f>
        <v>0</v>
      </c>
      <c r="FV107" s="78">
        <f>SUMIF(FO81:FO100,"Resistência de força",FW81:FW100)</f>
        <v>0</v>
      </c>
      <c r="FW107" s="79" t="str">
        <f>IFERROR((FV107*100)/FQ107,"")</f>
        <v/>
      </c>
      <c r="FX107" s="147"/>
      <c r="FY107" s="58"/>
      <c r="FZ107" s="58"/>
      <c r="GA107" s="58"/>
      <c r="GB107" s="59"/>
      <c r="GC107" s="59"/>
      <c r="GD107" s="59"/>
      <c r="GE107" s="72" t="s">
        <v>157</v>
      </c>
      <c r="GF107" s="76" t="str">
        <f>IF(SUM(GL81:GL100)=0,"",SUM(GL81:GL100))</f>
        <v/>
      </c>
      <c r="GG107" s="59"/>
      <c r="GH107" s="77" t="s">
        <v>158</v>
      </c>
      <c r="GI107" s="68">
        <f>SUMIF(GD81:GD100,"Resistência de força",GF81:GF100)</f>
        <v>0</v>
      </c>
      <c r="GJ107" s="68">
        <f>SUMPRODUCT((GF81:GF100)*(GG81:GG100)*(GD81:GD100="Resistência de força"))</f>
        <v>0</v>
      </c>
      <c r="GK107" s="78">
        <f>SUMIF(GD81:GD100,"Resistência de força",GL81:GL100)</f>
        <v>0</v>
      </c>
      <c r="GL107" s="79" t="str">
        <f>IFERROR((GK107*100)/GF107,"")</f>
        <v/>
      </c>
      <c r="GM107" s="147"/>
      <c r="GN107" s="58"/>
      <c r="GO107" s="58"/>
      <c r="GP107" s="58"/>
      <c r="GQ107" s="59"/>
      <c r="GR107" s="59"/>
      <c r="GS107" s="59"/>
      <c r="GT107" s="72" t="s">
        <v>157</v>
      </c>
      <c r="GU107" s="76" t="str">
        <f>IF(SUM(HA81:HA100)=0,"",SUM(HA81:HA100))</f>
        <v/>
      </c>
      <c r="GV107" s="59"/>
      <c r="GW107" s="77" t="s">
        <v>158</v>
      </c>
      <c r="GX107" s="68">
        <f>SUMIF(GS81:GS100,"Resistência de força",GU81:GU100)</f>
        <v>0</v>
      </c>
      <c r="GY107" s="68">
        <f>SUMPRODUCT((GU81:GU100)*(GV81:GV100)*(GS81:GS100="Resistência de força"))</f>
        <v>0</v>
      </c>
      <c r="GZ107" s="78">
        <f>SUMIF(GS81:GS100,"Resistência de força",HA81:HA100)</f>
        <v>0</v>
      </c>
      <c r="HA107" s="79" t="str">
        <f>IFERROR((GZ107*100)/GU107,"")</f>
        <v/>
      </c>
      <c r="HB107" s="147"/>
      <c r="HC107" s="58"/>
      <c r="HD107" s="58"/>
      <c r="HE107" s="58"/>
      <c r="HF107" s="59"/>
      <c r="HG107" s="59"/>
      <c r="HH107" s="59"/>
      <c r="HI107" s="72" t="s">
        <v>157</v>
      </c>
      <c r="HJ107" s="76" t="str">
        <f>IF(SUM(HP81:HP100)=0,"",SUM(HP81:HP100))</f>
        <v/>
      </c>
      <c r="HK107" s="59"/>
      <c r="HL107" s="77" t="s">
        <v>158</v>
      </c>
      <c r="HM107" s="68">
        <f>SUMIF(HH81:HH100,"Resistência de força",HJ81:HJ100)</f>
        <v>0</v>
      </c>
      <c r="HN107" s="68">
        <f>SUMPRODUCT((HJ81:HJ100)*(HK81:HK100)*(HH81:HH100="Resistência de força"))</f>
        <v>0</v>
      </c>
      <c r="HO107" s="78">
        <f>SUMIF(HH81:HH100,"Resistência de força",HP81:HP100)</f>
        <v>0</v>
      </c>
      <c r="HP107" s="79" t="str">
        <f>IFERROR((HO107*100)/HJ107,"")</f>
        <v/>
      </c>
      <c r="HQ107" s="147"/>
      <c r="HR107" s="58"/>
      <c r="HS107" s="58"/>
      <c r="HT107" s="58"/>
      <c r="HU107" s="59"/>
      <c r="HV107" s="59"/>
      <c r="HW107" s="59"/>
      <c r="HX107" s="72" t="s">
        <v>157</v>
      </c>
      <c r="HY107" s="76" t="str">
        <f>IF(SUM(IE81:IE100)=0,"",SUM(IE81:IE100))</f>
        <v/>
      </c>
      <c r="HZ107" s="59"/>
      <c r="IA107" s="77" t="s">
        <v>158</v>
      </c>
      <c r="IB107" s="68">
        <f>SUMIF(HW81:HW100,"Resistência de força",HY81:HY100)</f>
        <v>0</v>
      </c>
      <c r="IC107" s="68">
        <f>SUMPRODUCT((HY81:HY100)*(HZ81:HZ100)*(HW81:HW100="Resistência de força"))</f>
        <v>0</v>
      </c>
      <c r="ID107" s="78">
        <f>SUMIF(HW81:HW100,"Resistência de força",IE81:IE100)</f>
        <v>0</v>
      </c>
      <c r="IE107" s="79" t="str">
        <f>IFERROR((ID107*100)/HY107,"")</f>
        <v/>
      </c>
      <c r="IF107" s="147"/>
      <c r="IG107" s="58"/>
      <c r="IH107" s="58"/>
      <c r="II107" s="58"/>
      <c r="IJ107" s="59"/>
      <c r="IK107" s="59"/>
      <c r="IL107" s="59"/>
      <c r="IM107" s="72" t="s">
        <v>157</v>
      </c>
      <c r="IN107" s="76" t="str">
        <f>IF(SUM(IT81:IT100)=0,"",SUM(IT81:IT100))</f>
        <v/>
      </c>
      <c r="IO107" s="59"/>
      <c r="IP107" s="77" t="s">
        <v>158</v>
      </c>
      <c r="IQ107" s="68">
        <f>SUMIF(IL81:IL100,"Resistência de força",IN81:IN100)</f>
        <v>0</v>
      </c>
      <c r="IR107" s="68">
        <f>SUMPRODUCT((IN81:IN100)*(IO81:IO100)*(IL81:IL100="Resistência de força"))</f>
        <v>0</v>
      </c>
      <c r="IS107" s="78">
        <f>SUMIF(IL81:IL100,"Resistência de força",IT81:IT100)</f>
        <v>0</v>
      </c>
      <c r="IT107" s="79" t="str">
        <f>IFERROR((IS107*100)/IN107,"")</f>
        <v/>
      </c>
      <c r="IU107" s="147"/>
      <c r="IV107" s="58"/>
      <c r="IW107" s="58"/>
      <c r="IX107" s="58"/>
      <c r="IY107" s="59"/>
      <c r="IZ107" s="59"/>
      <c r="JA107" s="59"/>
      <c r="JB107" s="72" t="s">
        <v>157</v>
      </c>
      <c r="JC107" s="76" t="str">
        <f>IF(SUM(JI81:JI100)=0,"",SUM(JI81:JI100))</f>
        <v/>
      </c>
      <c r="JD107" s="59"/>
      <c r="JE107" s="77" t="s">
        <v>158</v>
      </c>
      <c r="JF107" s="68">
        <f>SUMIF(JA81:JA100,"Resistência de força",JC81:JC100)</f>
        <v>0</v>
      </c>
      <c r="JG107" s="68">
        <f>SUMPRODUCT((JC81:JC100)*(JD81:JD100)*(JA81:JA100="Resistência de força"))</f>
        <v>0</v>
      </c>
      <c r="JH107" s="78">
        <f>SUMIF(JA81:JA100,"Resistência de força",JI81:JI100)</f>
        <v>0</v>
      </c>
      <c r="JI107" s="79" t="str">
        <f>IFERROR((JH107*100)/JC107,"")</f>
        <v/>
      </c>
      <c r="JJ107" s="147"/>
      <c r="JK107" s="58"/>
      <c r="JL107" s="58"/>
      <c r="JM107" s="58"/>
      <c r="JN107" s="59"/>
      <c r="JO107" s="59"/>
      <c r="JP107" s="59"/>
      <c r="JQ107" s="72" t="s">
        <v>157</v>
      </c>
      <c r="JR107" s="76" t="str">
        <f>IF(SUM(JX81:JX100)=0,"",SUM(JX81:JX100))</f>
        <v/>
      </c>
      <c r="JS107" s="59"/>
      <c r="JT107" s="77" t="s">
        <v>158</v>
      </c>
      <c r="JU107" s="68">
        <f>SUMIF(JP81:JP100,"Resistência de força",JR81:JR100)</f>
        <v>0</v>
      </c>
      <c r="JV107" s="68">
        <f>SUMPRODUCT((JR81:JR100)*(JS81:JS100)*(JP81:JP100="Resistência de força"))</f>
        <v>0</v>
      </c>
      <c r="JW107" s="78">
        <f>SUMIF(JP81:JP100,"Resistência de força",JX81:JX100)</f>
        <v>0</v>
      </c>
      <c r="JX107" s="79" t="str">
        <f>IFERROR((JW107*100)/JR107,"")</f>
        <v/>
      </c>
      <c r="JY107" s="147"/>
      <c r="JZ107" s="58"/>
      <c r="KA107" s="58"/>
      <c r="KB107" s="58"/>
      <c r="KC107" s="59"/>
      <c r="KD107" s="59"/>
      <c r="KE107" s="59"/>
      <c r="KF107" s="72" t="s">
        <v>157</v>
      </c>
      <c r="KG107" s="76" t="str">
        <f>IF(SUM(KM81:KM100)=0,"",SUM(KM81:KM100))</f>
        <v/>
      </c>
      <c r="KH107" s="59"/>
      <c r="KI107" s="77" t="s">
        <v>158</v>
      </c>
      <c r="KJ107" s="68">
        <f>SUMIF(KE81:KE100,"Resistência de força",KG81:KG100)</f>
        <v>0</v>
      </c>
      <c r="KK107" s="68">
        <f>SUMPRODUCT((KG81:KG100)*(KH81:KH100)*(KE81:KE100="Resistência de força"))</f>
        <v>0</v>
      </c>
      <c r="KL107" s="78">
        <f>SUMIF(KE81:KE100,"Resistência de força",KM81:KM100)</f>
        <v>0</v>
      </c>
      <c r="KM107" s="79" t="str">
        <f>IFERROR((KL107*100)/KG107,"")</f>
        <v/>
      </c>
      <c r="KN107" s="147"/>
      <c r="KO107" s="58"/>
      <c r="KP107" s="58"/>
      <c r="KQ107" s="58"/>
      <c r="KR107" s="59"/>
      <c r="KS107" s="59"/>
      <c r="KT107" s="59"/>
      <c r="KU107" s="72" t="s">
        <v>157</v>
      </c>
      <c r="KV107" s="76" t="str">
        <f>IF(SUM(LB81:LB100)=0,"",SUM(LB81:LB100))</f>
        <v/>
      </c>
      <c r="KW107" s="59"/>
      <c r="KX107" s="77" t="s">
        <v>158</v>
      </c>
      <c r="KY107" s="68">
        <f>SUMIF(KT81:KT100,"Resistência de força",KV81:KV100)</f>
        <v>0</v>
      </c>
      <c r="KZ107" s="68">
        <f>SUMPRODUCT((KV81:KV100)*(KW81:KW100)*(KT81:KT100="Resistência de força"))</f>
        <v>0</v>
      </c>
      <c r="LA107" s="78">
        <f>SUMIF(KT81:KT100,"Resistência de força",LB81:LB100)</f>
        <v>0</v>
      </c>
      <c r="LB107" s="79" t="str">
        <f>IFERROR((LA107*100)/KV107,"")</f>
        <v/>
      </c>
      <c r="LC107" s="147"/>
      <c r="LD107" s="347"/>
      <c r="LE107" s="58"/>
      <c r="LF107" s="58"/>
      <c r="LG107" s="59"/>
      <c r="LH107" s="59"/>
      <c r="LI107" s="59"/>
      <c r="LJ107" s="72" t="s">
        <v>157</v>
      </c>
      <c r="LK107" s="76" t="str">
        <f>IF(SUM(LQ81:LQ100)=0,"",SUM(LQ81:LQ100))</f>
        <v/>
      </c>
      <c r="LL107" s="59"/>
      <c r="LM107" s="77" t="s">
        <v>158</v>
      </c>
      <c r="LN107" s="68">
        <f>SUMIF(LI81:LI100,"Resistência de força",LK81:LK100)</f>
        <v>0</v>
      </c>
      <c r="LO107" s="68">
        <f>SUMPRODUCT((LK81:LK100)*(LL81:LL100)*(LI81:LI100="Resistência de força"))</f>
        <v>0</v>
      </c>
      <c r="LP107" s="78">
        <f>SUMIF(LI81:LI100,"Resistência de força",LQ81:LQ100)</f>
        <v>0</v>
      </c>
      <c r="LQ107" s="79" t="str">
        <f>IFERROR((LP107*100)/LK107,"")</f>
        <v/>
      </c>
      <c r="LR107" s="147"/>
      <c r="LS107" s="347"/>
      <c r="LT107" s="58"/>
      <c r="LU107" s="58"/>
      <c r="LV107" s="59"/>
      <c r="LW107" s="59"/>
      <c r="LX107" s="59"/>
      <c r="LY107" s="72" t="s">
        <v>157</v>
      </c>
      <c r="LZ107" s="76" t="str">
        <f>IF(SUM(MF81:MF100)=0,"",SUM(MF81:MF100))</f>
        <v/>
      </c>
      <c r="MA107" s="59"/>
      <c r="MB107" s="77" t="s">
        <v>158</v>
      </c>
      <c r="MC107" s="68">
        <f>SUMIF(LX81:LX100,"Resistência de força",LZ81:LZ100)</f>
        <v>0</v>
      </c>
      <c r="MD107" s="68">
        <f>SUMPRODUCT((LZ81:LZ100)*(MA81:MA100)*(LX81:LX100="Resistência de força"))</f>
        <v>0</v>
      </c>
      <c r="ME107" s="78">
        <f>SUMIF(LX81:LX100,"Resistência de força",MF81:MF100)</f>
        <v>0</v>
      </c>
      <c r="MF107" s="79" t="str">
        <f>IFERROR((ME107*100)/LZ107,"")</f>
        <v/>
      </c>
      <c r="MG107" s="147"/>
      <c r="MH107" s="347"/>
      <c r="MI107" s="58"/>
      <c r="MJ107" s="58"/>
      <c r="MK107" s="500"/>
      <c r="ML107" s="500"/>
      <c r="MM107" s="500"/>
      <c r="MN107" s="505" t="s">
        <v>157</v>
      </c>
      <c r="MO107" s="509"/>
      <c r="MP107" s="500"/>
      <c r="MQ107" s="510" t="s">
        <v>158</v>
      </c>
      <c r="MR107" s="496">
        <v>0</v>
      </c>
      <c r="MS107" s="496">
        <v>0</v>
      </c>
      <c r="MT107" s="498">
        <v>0</v>
      </c>
      <c r="MU107" s="511"/>
      <c r="MV107" s="508"/>
      <c r="MW107" s="347"/>
    </row>
    <row r="108" spans="1:361" ht="17" thickBot="1">
      <c r="A108" s="347"/>
      <c r="B108" s="58"/>
      <c r="C108" s="58"/>
      <c r="D108" s="59"/>
      <c r="E108" s="59"/>
      <c r="F108" s="59"/>
      <c r="G108" s="80" t="s">
        <v>159</v>
      </c>
      <c r="H108" s="81" t="str">
        <f>IFERROR(H107/H106,"")</f>
        <v/>
      </c>
      <c r="I108" s="59"/>
      <c r="J108" s="58"/>
      <c r="K108" s="58"/>
      <c r="L108" s="58"/>
      <c r="M108" s="58"/>
      <c r="N108" s="58"/>
      <c r="O108" s="58"/>
      <c r="P108" s="58"/>
      <c r="Q108" s="58"/>
      <c r="R108" s="58"/>
      <c r="S108" s="59"/>
      <c r="T108" s="59"/>
      <c r="U108" s="59"/>
      <c r="V108" s="80" t="s">
        <v>159</v>
      </c>
      <c r="W108" s="81" t="str">
        <f>IFERROR(W107/W106,"")</f>
        <v/>
      </c>
      <c r="X108" s="59"/>
      <c r="Y108" s="58"/>
      <c r="Z108" s="58"/>
      <c r="AA108" s="58"/>
      <c r="AB108" s="58"/>
      <c r="AC108" s="58"/>
      <c r="AD108" s="58"/>
      <c r="AE108" s="58"/>
      <c r="AF108" s="58"/>
      <c r="AG108" s="58"/>
      <c r="AH108" s="59"/>
      <c r="AI108" s="59"/>
      <c r="AJ108" s="59"/>
      <c r="AK108" s="80" t="s">
        <v>159</v>
      </c>
      <c r="AL108" s="81" t="str">
        <f>IFERROR(AL107/AL106,"")</f>
        <v/>
      </c>
      <c r="AM108" s="59"/>
      <c r="AN108" s="58"/>
      <c r="AO108" s="58"/>
      <c r="AP108" s="58"/>
      <c r="AQ108" s="58"/>
      <c r="AR108" s="58"/>
      <c r="AS108" s="58"/>
      <c r="AT108" s="58"/>
      <c r="AU108" s="58"/>
      <c r="AV108" s="58"/>
      <c r="AW108" s="59"/>
      <c r="AX108" s="59"/>
      <c r="AY108" s="59"/>
      <c r="AZ108" s="80" t="s">
        <v>159</v>
      </c>
      <c r="BA108" s="81" t="str">
        <f>IFERROR(BA107/BA106,"")</f>
        <v/>
      </c>
      <c r="BB108" s="59"/>
      <c r="BC108" s="58"/>
      <c r="BD108" s="58"/>
      <c r="BE108" s="58"/>
      <c r="BF108" s="58"/>
      <c r="BG108" s="58"/>
      <c r="BH108" s="58"/>
      <c r="BI108" s="58"/>
      <c r="BJ108" s="58"/>
      <c r="BK108" s="58"/>
      <c r="BL108" s="59"/>
      <c r="BM108" s="59"/>
      <c r="BN108" s="59"/>
      <c r="BO108" s="80" t="s">
        <v>159</v>
      </c>
      <c r="BP108" s="81" t="str">
        <f>IFERROR(BP107/BP106,"")</f>
        <v/>
      </c>
      <c r="BQ108" s="59"/>
      <c r="BR108" s="58"/>
      <c r="BS108" s="58"/>
      <c r="BT108" s="58"/>
      <c r="BU108" s="58"/>
      <c r="BV108" s="58"/>
      <c r="BW108" s="58"/>
      <c r="BX108" s="58"/>
      <c r="BY108" s="58"/>
      <c r="BZ108" s="58"/>
      <c r="CA108" s="59"/>
      <c r="CB108" s="59"/>
      <c r="CC108" s="59"/>
      <c r="CD108" s="80" t="s">
        <v>159</v>
      </c>
      <c r="CE108" s="81" t="str">
        <f>IFERROR(CE107/CE106,"")</f>
        <v/>
      </c>
      <c r="CF108" s="59"/>
      <c r="CG108" s="58"/>
      <c r="CH108" s="58"/>
      <c r="CI108" s="58"/>
      <c r="CJ108" s="58"/>
      <c r="CK108" s="58"/>
      <c r="CL108" s="58"/>
      <c r="CM108" s="58"/>
      <c r="CN108" s="58"/>
      <c r="CO108" s="58"/>
      <c r="CP108" s="59"/>
      <c r="CQ108" s="59"/>
      <c r="CR108" s="59"/>
      <c r="CS108" s="80" t="s">
        <v>159</v>
      </c>
      <c r="CT108" s="81" t="str">
        <f>IFERROR(CT107/CT106,"")</f>
        <v/>
      </c>
      <c r="CU108" s="59"/>
      <c r="CV108" s="58"/>
      <c r="CW108" s="58"/>
      <c r="CX108" s="58"/>
      <c r="CY108" s="58"/>
      <c r="CZ108" s="58"/>
      <c r="DA108" s="58"/>
      <c r="DB108" s="58"/>
      <c r="DC108" s="58"/>
      <c r="DD108" s="58"/>
      <c r="DE108" s="59"/>
      <c r="DF108" s="59"/>
      <c r="DG108" s="59"/>
      <c r="DH108" s="80" t="s">
        <v>159</v>
      </c>
      <c r="DI108" s="81" t="str">
        <f>IFERROR(DI107/DI106,"")</f>
        <v/>
      </c>
      <c r="DJ108" s="59"/>
      <c r="DK108" s="58"/>
      <c r="DL108" s="58"/>
      <c r="DM108" s="58"/>
      <c r="DN108" s="58"/>
      <c r="DO108" s="58"/>
      <c r="DP108" s="58"/>
      <c r="DQ108" s="58"/>
      <c r="DR108" s="58"/>
      <c r="DS108" s="58"/>
      <c r="DT108" s="59"/>
      <c r="DU108" s="59"/>
      <c r="DV108" s="59"/>
      <c r="DW108" s="80" t="s">
        <v>159</v>
      </c>
      <c r="DX108" s="81" t="str">
        <f>IFERROR(DX107/DX106,"")</f>
        <v/>
      </c>
      <c r="DY108" s="59"/>
      <c r="DZ108" s="58"/>
      <c r="EA108" s="58"/>
      <c r="EB108" s="58"/>
      <c r="EC108" s="58"/>
      <c r="ED108" s="58"/>
      <c r="EE108" s="58"/>
      <c r="EF108" s="58"/>
      <c r="EG108" s="58"/>
      <c r="EH108" s="58"/>
      <c r="EI108" s="59"/>
      <c r="EJ108" s="59"/>
      <c r="EK108" s="59"/>
      <c r="EL108" s="80" t="s">
        <v>159</v>
      </c>
      <c r="EM108" s="81" t="str">
        <f>IFERROR(EM107/EM106,"")</f>
        <v/>
      </c>
      <c r="EN108" s="59"/>
      <c r="EO108" s="58"/>
      <c r="EP108" s="58"/>
      <c r="EQ108" s="58"/>
      <c r="ER108" s="58"/>
      <c r="ES108" s="58"/>
      <c r="ET108" s="58"/>
      <c r="EU108" s="58"/>
      <c r="EV108" s="58"/>
      <c r="EW108" s="58"/>
      <c r="EX108" s="59"/>
      <c r="EY108" s="59"/>
      <c r="EZ108" s="59"/>
      <c r="FA108" s="80" t="s">
        <v>159</v>
      </c>
      <c r="FB108" s="81" t="str">
        <f>IFERROR(FB107/FB106,"")</f>
        <v/>
      </c>
      <c r="FC108" s="59"/>
      <c r="FD108" s="58"/>
      <c r="FE108" s="58"/>
      <c r="FF108" s="58"/>
      <c r="FG108" s="58"/>
      <c r="FH108" s="58"/>
      <c r="FI108" s="58"/>
      <c r="FJ108" s="58"/>
      <c r="FK108" s="58"/>
      <c r="FL108" s="58"/>
      <c r="FM108" s="59"/>
      <c r="FN108" s="59"/>
      <c r="FO108" s="59"/>
      <c r="FP108" s="80" t="s">
        <v>159</v>
      </c>
      <c r="FQ108" s="81" t="str">
        <f>IFERROR(FQ107/FQ106,"")</f>
        <v/>
      </c>
      <c r="FR108" s="59"/>
      <c r="FS108" s="58"/>
      <c r="FT108" s="58"/>
      <c r="FU108" s="58"/>
      <c r="FV108" s="58"/>
      <c r="FW108" s="58"/>
      <c r="FX108" s="58"/>
      <c r="FY108" s="58"/>
      <c r="FZ108" s="58"/>
      <c r="GA108" s="58"/>
      <c r="GB108" s="59"/>
      <c r="GC108" s="59"/>
      <c r="GD108" s="59"/>
      <c r="GE108" s="80" t="s">
        <v>159</v>
      </c>
      <c r="GF108" s="81" t="str">
        <f>IFERROR(GF107/GF106,"")</f>
        <v/>
      </c>
      <c r="GG108" s="59"/>
      <c r="GH108" s="58"/>
      <c r="GI108" s="58"/>
      <c r="GJ108" s="58"/>
      <c r="GK108" s="58"/>
      <c r="GL108" s="58"/>
      <c r="GM108" s="58"/>
      <c r="GN108" s="58"/>
      <c r="GO108" s="58"/>
      <c r="GP108" s="58"/>
      <c r="GQ108" s="59"/>
      <c r="GR108" s="59"/>
      <c r="GS108" s="59"/>
      <c r="GT108" s="80" t="s">
        <v>159</v>
      </c>
      <c r="GU108" s="81" t="str">
        <f>IFERROR(GU107/GU106,"")</f>
        <v/>
      </c>
      <c r="GV108" s="59"/>
      <c r="GW108" s="58"/>
      <c r="GX108" s="58"/>
      <c r="GY108" s="58"/>
      <c r="GZ108" s="58"/>
      <c r="HA108" s="58"/>
      <c r="HB108" s="58"/>
      <c r="HC108" s="58"/>
      <c r="HD108" s="58"/>
      <c r="HE108" s="58"/>
      <c r="HF108" s="59"/>
      <c r="HG108" s="59"/>
      <c r="HH108" s="59"/>
      <c r="HI108" s="80" t="s">
        <v>159</v>
      </c>
      <c r="HJ108" s="81" t="str">
        <f>IFERROR(HJ107/HJ106,"")</f>
        <v/>
      </c>
      <c r="HK108" s="59"/>
      <c r="HL108" s="58"/>
      <c r="HM108" s="58"/>
      <c r="HN108" s="58"/>
      <c r="HO108" s="58"/>
      <c r="HP108" s="58"/>
      <c r="HQ108" s="58"/>
      <c r="HR108" s="58"/>
      <c r="HS108" s="58"/>
      <c r="HT108" s="58"/>
      <c r="HU108" s="59"/>
      <c r="HV108" s="59"/>
      <c r="HW108" s="59"/>
      <c r="HX108" s="80" t="s">
        <v>159</v>
      </c>
      <c r="HY108" s="81" t="str">
        <f>IFERROR(HY107/HY106,"")</f>
        <v/>
      </c>
      <c r="HZ108" s="59"/>
      <c r="IA108" s="58"/>
      <c r="IB108" s="58"/>
      <c r="IC108" s="58"/>
      <c r="ID108" s="58"/>
      <c r="IE108" s="58"/>
      <c r="IF108" s="58"/>
      <c r="IG108" s="58"/>
      <c r="IH108" s="58"/>
      <c r="II108" s="58"/>
      <c r="IJ108" s="59"/>
      <c r="IK108" s="59"/>
      <c r="IL108" s="59"/>
      <c r="IM108" s="80" t="s">
        <v>159</v>
      </c>
      <c r="IN108" s="81" t="str">
        <f>IFERROR(IN107/IN106,"")</f>
        <v/>
      </c>
      <c r="IO108" s="59"/>
      <c r="IP108" s="58"/>
      <c r="IQ108" s="58"/>
      <c r="IR108" s="58"/>
      <c r="IS108" s="58"/>
      <c r="IT108" s="58"/>
      <c r="IU108" s="58"/>
      <c r="IV108" s="58"/>
      <c r="IW108" s="58"/>
      <c r="IX108" s="58"/>
      <c r="IY108" s="59"/>
      <c r="IZ108" s="59"/>
      <c r="JA108" s="59"/>
      <c r="JB108" s="80" t="s">
        <v>159</v>
      </c>
      <c r="JC108" s="81" t="str">
        <f>IFERROR(JC107/JC106,"")</f>
        <v/>
      </c>
      <c r="JD108" s="59"/>
      <c r="JE108" s="58"/>
      <c r="JF108" s="58"/>
      <c r="JG108" s="58"/>
      <c r="JH108" s="58"/>
      <c r="JI108" s="58"/>
      <c r="JJ108" s="58"/>
      <c r="JK108" s="58"/>
      <c r="JL108" s="58"/>
      <c r="JM108" s="58"/>
      <c r="JN108" s="59"/>
      <c r="JO108" s="59"/>
      <c r="JP108" s="59"/>
      <c r="JQ108" s="80" t="s">
        <v>159</v>
      </c>
      <c r="JR108" s="81" t="str">
        <f>IFERROR(JR107/JR106,"")</f>
        <v/>
      </c>
      <c r="JS108" s="59"/>
      <c r="JT108" s="58"/>
      <c r="JU108" s="58"/>
      <c r="JV108" s="58"/>
      <c r="JW108" s="58"/>
      <c r="JX108" s="58"/>
      <c r="JY108" s="58"/>
      <c r="JZ108" s="58"/>
      <c r="KA108" s="58"/>
      <c r="KB108" s="58"/>
      <c r="KC108" s="59"/>
      <c r="KD108" s="59"/>
      <c r="KE108" s="59"/>
      <c r="KF108" s="80" t="s">
        <v>159</v>
      </c>
      <c r="KG108" s="81" t="str">
        <f>IFERROR(KG107/KG106,"")</f>
        <v/>
      </c>
      <c r="KH108" s="59"/>
      <c r="KI108" s="58"/>
      <c r="KJ108" s="58"/>
      <c r="KK108" s="58"/>
      <c r="KL108" s="58"/>
      <c r="KM108" s="58"/>
      <c r="KN108" s="58"/>
      <c r="KO108" s="58"/>
      <c r="KP108" s="58"/>
      <c r="KQ108" s="58"/>
      <c r="KR108" s="59"/>
      <c r="KS108" s="59"/>
      <c r="KT108" s="59"/>
      <c r="KU108" s="80" t="s">
        <v>159</v>
      </c>
      <c r="KV108" s="81" t="str">
        <f>IFERROR(KV107/KV106,"")</f>
        <v/>
      </c>
      <c r="KW108" s="59"/>
      <c r="KX108" s="58"/>
      <c r="KY108" s="58"/>
      <c r="KZ108" s="58"/>
      <c r="LA108" s="58"/>
      <c r="LB108" s="58"/>
      <c r="LC108" s="58"/>
      <c r="LD108" s="347"/>
      <c r="LE108" s="58"/>
      <c r="LF108" s="58"/>
      <c r="LG108" s="59"/>
      <c r="LH108" s="59"/>
      <c r="LI108" s="59"/>
      <c r="LJ108" s="80" t="s">
        <v>159</v>
      </c>
      <c r="LK108" s="81" t="str">
        <f>IFERROR(LK107/LK106,"")</f>
        <v/>
      </c>
      <c r="LL108" s="59"/>
      <c r="LM108" s="58"/>
      <c r="LN108" s="58"/>
      <c r="LO108" s="58"/>
      <c r="LP108" s="58"/>
      <c r="LQ108" s="58"/>
      <c r="LR108" s="58"/>
      <c r="LS108" s="347"/>
      <c r="LT108" s="58"/>
      <c r="LU108" s="58"/>
      <c r="LV108" s="59"/>
      <c r="LW108" s="59"/>
      <c r="LX108" s="59"/>
      <c r="LY108" s="80" t="s">
        <v>159</v>
      </c>
      <c r="LZ108" s="81" t="str">
        <f>IFERROR(LZ107/LZ106,"")</f>
        <v/>
      </c>
      <c r="MA108" s="59"/>
      <c r="MB108" s="58"/>
      <c r="MC108" s="58"/>
      <c r="MD108" s="58"/>
      <c r="ME108" s="58"/>
      <c r="MF108" s="58"/>
      <c r="MG108" s="58"/>
      <c r="MH108" s="347"/>
      <c r="MI108" s="58"/>
      <c r="MJ108" s="58"/>
      <c r="MK108" s="500"/>
      <c r="ML108" s="500"/>
      <c r="MM108" s="500"/>
      <c r="MN108" s="512" t="s">
        <v>159</v>
      </c>
      <c r="MO108" s="513"/>
      <c r="MP108" s="500"/>
      <c r="MQ108" s="514"/>
      <c r="MR108" s="514"/>
      <c r="MS108" s="514"/>
      <c r="MT108" s="514"/>
      <c r="MU108" s="514"/>
      <c r="MV108" s="514"/>
      <c r="MW108" s="347"/>
    </row>
    <row r="109" spans="1:361" ht="17" thickBot="1">
      <c r="A109" s="347"/>
      <c r="B109" s="58"/>
      <c r="C109" s="58"/>
      <c r="D109" s="58"/>
      <c r="E109" s="58"/>
      <c r="F109" s="58"/>
      <c r="G109" s="59"/>
      <c r="H109" s="58"/>
      <c r="I109" s="58"/>
      <c r="J109" s="132"/>
      <c r="K109" s="128" t="s">
        <v>366</v>
      </c>
      <c r="L109" s="133" t="s">
        <v>146</v>
      </c>
      <c r="M109" s="134" t="s">
        <v>529</v>
      </c>
      <c r="N109" s="134" t="s">
        <v>147</v>
      </c>
      <c r="O109" s="148"/>
      <c r="P109" s="347"/>
      <c r="Q109" s="58"/>
      <c r="R109" s="58"/>
      <c r="S109" s="58"/>
      <c r="T109" s="58"/>
      <c r="U109" s="58"/>
      <c r="V109" s="59"/>
      <c r="W109" s="58"/>
      <c r="X109" s="58"/>
      <c r="Y109" s="132"/>
      <c r="Z109" s="128" t="s">
        <v>366</v>
      </c>
      <c r="AA109" s="133" t="s">
        <v>146</v>
      </c>
      <c r="AB109" s="134" t="s">
        <v>529</v>
      </c>
      <c r="AC109" s="134" t="s">
        <v>147</v>
      </c>
      <c r="AD109" s="148"/>
      <c r="AE109" s="58"/>
      <c r="AF109" s="58"/>
      <c r="AG109" s="58"/>
      <c r="AH109" s="58"/>
      <c r="AI109" s="58"/>
      <c r="AJ109" s="58"/>
      <c r="AK109" s="59"/>
      <c r="AL109" s="58"/>
      <c r="AM109" s="58"/>
      <c r="AN109" s="132"/>
      <c r="AO109" s="128" t="s">
        <v>366</v>
      </c>
      <c r="AP109" s="133" t="s">
        <v>146</v>
      </c>
      <c r="AQ109" s="134" t="s">
        <v>529</v>
      </c>
      <c r="AR109" s="134" t="s">
        <v>147</v>
      </c>
      <c r="AS109" s="148"/>
      <c r="AT109" s="58"/>
      <c r="AU109" s="58"/>
      <c r="AV109" s="58"/>
      <c r="AW109" s="58"/>
      <c r="AX109" s="58"/>
      <c r="AY109" s="58"/>
      <c r="AZ109" s="59"/>
      <c r="BA109" s="58"/>
      <c r="BB109" s="58"/>
      <c r="BC109" s="132"/>
      <c r="BD109" s="128" t="s">
        <v>366</v>
      </c>
      <c r="BE109" s="133" t="s">
        <v>146</v>
      </c>
      <c r="BF109" s="134" t="s">
        <v>529</v>
      </c>
      <c r="BG109" s="134" t="s">
        <v>147</v>
      </c>
      <c r="BH109" s="148"/>
      <c r="BI109" s="58"/>
      <c r="BJ109" s="58"/>
      <c r="BK109" s="58"/>
      <c r="BL109" s="58"/>
      <c r="BM109" s="58"/>
      <c r="BN109" s="58"/>
      <c r="BO109" s="59"/>
      <c r="BP109" s="58"/>
      <c r="BQ109" s="58"/>
      <c r="BR109" s="132"/>
      <c r="BS109" s="128" t="s">
        <v>366</v>
      </c>
      <c r="BT109" s="133" t="s">
        <v>146</v>
      </c>
      <c r="BU109" s="134" t="s">
        <v>529</v>
      </c>
      <c r="BV109" s="134" t="s">
        <v>147</v>
      </c>
      <c r="BW109" s="148"/>
      <c r="BX109" s="58"/>
      <c r="BY109" s="58"/>
      <c r="BZ109" s="58"/>
      <c r="CA109" s="58"/>
      <c r="CB109" s="58"/>
      <c r="CC109" s="58"/>
      <c r="CD109" s="59"/>
      <c r="CE109" s="58"/>
      <c r="CF109" s="58"/>
      <c r="CG109" s="132"/>
      <c r="CH109" s="128" t="s">
        <v>366</v>
      </c>
      <c r="CI109" s="133" t="s">
        <v>146</v>
      </c>
      <c r="CJ109" s="134" t="s">
        <v>529</v>
      </c>
      <c r="CK109" s="134" t="s">
        <v>147</v>
      </c>
      <c r="CL109" s="148"/>
      <c r="CM109" s="58"/>
      <c r="CN109" s="58"/>
      <c r="CO109" s="58"/>
      <c r="CP109" s="58"/>
      <c r="CQ109" s="58"/>
      <c r="CR109" s="58"/>
      <c r="CS109" s="59"/>
      <c r="CT109" s="58"/>
      <c r="CU109" s="58"/>
      <c r="CV109" s="132"/>
      <c r="CW109" s="128" t="s">
        <v>366</v>
      </c>
      <c r="CX109" s="133" t="s">
        <v>146</v>
      </c>
      <c r="CY109" s="134" t="s">
        <v>529</v>
      </c>
      <c r="CZ109" s="134" t="s">
        <v>147</v>
      </c>
      <c r="DA109" s="148"/>
      <c r="DB109" s="58"/>
      <c r="DC109" s="58"/>
      <c r="DD109" s="58"/>
      <c r="DE109" s="58"/>
      <c r="DF109" s="58"/>
      <c r="DG109" s="58"/>
      <c r="DH109" s="59"/>
      <c r="DI109" s="58"/>
      <c r="DJ109" s="58"/>
      <c r="DK109" s="132"/>
      <c r="DL109" s="128" t="s">
        <v>366</v>
      </c>
      <c r="DM109" s="133" t="s">
        <v>146</v>
      </c>
      <c r="DN109" s="134" t="s">
        <v>529</v>
      </c>
      <c r="DO109" s="134" t="s">
        <v>147</v>
      </c>
      <c r="DP109" s="148"/>
      <c r="DQ109" s="58"/>
      <c r="DR109" s="58"/>
      <c r="DS109" s="58"/>
      <c r="DT109" s="58"/>
      <c r="DU109" s="58"/>
      <c r="DV109" s="58"/>
      <c r="DW109" s="59"/>
      <c r="DX109" s="58"/>
      <c r="DY109" s="58"/>
      <c r="DZ109" s="132"/>
      <c r="EA109" s="128" t="s">
        <v>366</v>
      </c>
      <c r="EB109" s="133" t="s">
        <v>146</v>
      </c>
      <c r="EC109" s="134" t="s">
        <v>529</v>
      </c>
      <c r="ED109" s="134" t="s">
        <v>147</v>
      </c>
      <c r="EE109" s="148"/>
      <c r="EF109" s="58"/>
      <c r="EG109" s="58"/>
      <c r="EH109" s="58"/>
      <c r="EI109" s="58"/>
      <c r="EJ109" s="58"/>
      <c r="EK109" s="58"/>
      <c r="EL109" s="59"/>
      <c r="EM109" s="58"/>
      <c r="EN109" s="58"/>
      <c r="EO109" s="132"/>
      <c r="EP109" s="128" t="s">
        <v>366</v>
      </c>
      <c r="EQ109" s="133" t="s">
        <v>146</v>
      </c>
      <c r="ER109" s="134" t="s">
        <v>529</v>
      </c>
      <c r="ES109" s="134" t="s">
        <v>147</v>
      </c>
      <c r="ET109" s="148"/>
      <c r="EU109" s="58"/>
      <c r="EV109" s="58"/>
      <c r="EW109" s="58"/>
      <c r="EX109" s="58"/>
      <c r="EY109" s="58"/>
      <c r="EZ109" s="58"/>
      <c r="FA109" s="59"/>
      <c r="FB109" s="58"/>
      <c r="FC109" s="58"/>
      <c r="FD109" s="132"/>
      <c r="FE109" s="128" t="s">
        <v>366</v>
      </c>
      <c r="FF109" s="133" t="s">
        <v>146</v>
      </c>
      <c r="FG109" s="134" t="s">
        <v>529</v>
      </c>
      <c r="FH109" s="134" t="s">
        <v>147</v>
      </c>
      <c r="FI109" s="148"/>
      <c r="FJ109" s="58"/>
      <c r="FK109" s="58"/>
      <c r="FL109" s="58"/>
      <c r="FM109" s="58"/>
      <c r="FN109" s="58"/>
      <c r="FO109" s="58"/>
      <c r="FP109" s="59"/>
      <c r="FQ109" s="58"/>
      <c r="FR109" s="58"/>
      <c r="FS109" s="132"/>
      <c r="FT109" s="128" t="s">
        <v>366</v>
      </c>
      <c r="FU109" s="133" t="s">
        <v>146</v>
      </c>
      <c r="FV109" s="134" t="s">
        <v>529</v>
      </c>
      <c r="FW109" s="134" t="s">
        <v>147</v>
      </c>
      <c r="FX109" s="148"/>
      <c r="FY109" s="58"/>
      <c r="FZ109" s="58"/>
      <c r="GA109" s="58"/>
      <c r="GB109" s="58"/>
      <c r="GC109" s="58"/>
      <c r="GD109" s="58"/>
      <c r="GE109" s="59"/>
      <c r="GF109" s="58"/>
      <c r="GG109" s="58"/>
      <c r="GH109" s="132"/>
      <c r="GI109" s="128" t="s">
        <v>366</v>
      </c>
      <c r="GJ109" s="133" t="s">
        <v>146</v>
      </c>
      <c r="GK109" s="134" t="s">
        <v>529</v>
      </c>
      <c r="GL109" s="134" t="s">
        <v>147</v>
      </c>
      <c r="GM109" s="148"/>
      <c r="GN109" s="58"/>
      <c r="GO109" s="58"/>
      <c r="GP109" s="58"/>
      <c r="GQ109" s="58"/>
      <c r="GR109" s="58"/>
      <c r="GS109" s="58"/>
      <c r="GT109" s="59"/>
      <c r="GU109" s="58"/>
      <c r="GV109" s="58"/>
      <c r="GW109" s="132"/>
      <c r="GX109" s="128" t="s">
        <v>366</v>
      </c>
      <c r="GY109" s="133" t="s">
        <v>146</v>
      </c>
      <c r="GZ109" s="134" t="s">
        <v>529</v>
      </c>
      <c r="HA109" s="134" t="s">
        <v>147</v>
      </c>
      <c r="HB109" s="148"/>
      <c r="HC109" s="58"/>
      <c r="HD109" s="58"/>
      <c r="HE109" s="58"/>
      <c r="HF109" s="58"/>
      <c r="HG109" s="58"/>
      <c r="HH109" s="58"/>
      <c r="HI109" s="59"/>
      <c r="HJ109" s="58"/>
      <c r="HK109" s="58"/>
      <c r="HL109" s="132"/>
      <c r="HM109" s="128" t="s">
        <v>366</v>
      </c>
      <c r="HN109" s="133" t="s">
        <v>146</v>
      </c>
      <c r="HO109" s="134" t="s">
        <v>529</v>
      </c>
      <c r="HP109" s="134" t="s">
        <v>147</v>
      </c>
      <c r="HQ109" s="148"/>
      <c r="HR109" s="58"/>
      <c r="HS109" s="58"/>
      <c r="HT109" s="58"/>
      <c r="HU109" s="58"/>
      <c r="HV109" s="58"/>
      <c r="HW109" s="58"/>
      <c r="HX109" s="59"/>
      <c r="HY109" s="58"/>
      <c r="HZ109" s="58"/>
      <c r="IA109" s="132"/>
      <c r="IB109" s="128" t="s">
        <v>366</v>
      </c>
      <c r="IC109" s="133" t="s">
        <v>146</v>
      </c>
      <c r="ID109" s="134" t="s">
        <v>529</v>
      </c>
      <c r="IE109" s="134" t="s">
        <v>147</v>
      </c>
      <c r="IF109" s="148"/>
      <c r="IG109" s="58"/>
      <c r="IH109" s="58"/>
      <c r="II109" s="58"/>
      <c r="IJ109" s="58"/>
      <c r="IK109" s="58"/>
      <c r="IL109" s="58"/>
      <c r="IM109" s="59"/>
      <c r="IN109" s="58"/>
      <c r="IO109" s="58"/>
      <c r="IP109" s="132"/>
      <c r="IQ109" s="128" t="s">
        <v>366</v>
      </c>
      <c r="IR109" s="133" t="s">
        <v>146</v>
      </c>
      <c r="IS109" s="134" t="s">
        <v>529</v>
      </c>
      <c r="IT109" s="134" t="s">
        <v>147</v>
      </c>
      <c r="IU109" s="148"/>
      <c r="IV109" s="58"/>
      <c r="IW109" s="58"/>
      <c r="IX109" s="58"/>
      <c r="IY109" s="58"/>
      <c r="IZ109" s="58"/>
      <c r="JA109" s="58"/>
      <c r="JB109" s="59"/>
      <c r="JC109" s="58"/>
      <c r="JD109" s="58"/>
      <c r="JE109" s="132"/>
      <c r="JF109" s="128" t="s">
        <v>366</v>
      </c>
      <c r="JG109" s="133" t="s">
        <v>146</v>
      </c>
      <c r="JH109" s="134" t="s">
        <v>529</v>
      </c>
      <c r="JI109" s="134" t="s">
        <v>147</v>
      </c>
      <c r="JJ109" s="148"/>
      <c r="JK109" s="58"/>
      <c r="JL109" s="58"/>
      <c r="JM109" s="58"/>
      <c r="JN109" s="58"/>
      <c r="JO109" s="58"/>
      <c r="JP109" s="58"/>
      <c r="JQ109" s="59"/>
      <c r="JR109" s="58"/>
      <c r="JS109" s="58"/>
      <c r="JT109" s="132"/>
      <c r="JU109" s="128" t="s">
        <v>366</v>
      </c>
      <c r="JV109" s="133" t="s">
        <v>146</v>
      </c>
      <c r="JW109" s="134" t="s">
        <v>529</v>
      </c>
      <c r="JX109" s="134" t="s">
        <v>147</v>
      </c>
      <c r="JY109" s="148"/>
      <c r="JZ109" s="58"/>
      <c r="KA109" s="58"/>
      <c r="KB109" s="58"/>
      <c r="KC109" s="58"/>
      <c r="KD109" s="58"/>
      <c r="KE109" s="58"/>
      <c r="KF109" s="59"/>
      <c r="KG109" s="58"/>
      <c r="KH109" s="58"/>
      <c r="KI109" s="132"/>
      <c r="KJ109" s="128" t="s">
        <v>366</v>
      </c>
      <c r="KK109" s="133" t="s">
        <v>146</v>
      </c>
      <c r="KL109" s="134" t="s">
        <v>529</v>
      </c>
      <c r="KM109" s="134" t="s">
        <v>147</v>
      </c>
      <c r="KN109" s="148"/>
      <c r="KO109" s="58"/>
      <c r="KP109" s="58"/>
      <c r="KQ109" s="58"/>
      <c r="KR109" s="58"/>
      <c r="KS109" s="58"/>
      <c r="KT109" s="58"/>
      <c r="KU109" s="59"/>
      <c r="KV109" s="58"/>
      <c r="KW109" s="58"/>
      <c r="KX109" s="132"/>
      <c r="KY109" s="128" t="s">
        <v>366</v>
      </c>
      <c r="KZ109" s="133" t="s">
        <v>146</v>
      </c>
      <c r="LA109" s="134" t="s">
        <v>529</v>
      </c>
      <c r="LB109" s="134" t="s">
        <v>147</v>
      </c>
      <c r="LC109" s="148"/>
      <c r="LD109" s="347"/>
      <c r="LE109" s="58"/>
      <c r="LF109" s="58"/>
      <c r="LG109" s="58"/>
      <c r="LH109" s="58"/>
      <c r="LI109" s="58"/>
      <c r="LJ109" s="59"/>
      <c r="LK109" s="58"/>
      <c r="LL109" s="58"/>
      <c r="LM109" s="132"/>
      <c r="LN109" s="128" t="s">
        <v>366</v>
      </c>
      <c r="LO109" s="133" t="s">
        <v>146</v>
      </c>
      <c r="LP109" s="134" t="s">
        <v>529</v>
      </c>
      <c r="LQ109" s="134" t="s">
        <v>147</v>
      </c>
      <c r="LR109" s="148"/>
      <c r="LS109" s="347"/>
      <c r="LT109" s="58"/>
      <c r="LU109" s="58"/>
      <c r="LV109" s="58"/>
      <c r="LW109" s="58"/>
      <c r="LX109" s="58"/>
      <c r="LY109" s="59"/>
      <c r="LZ109" s="58"/>
      <c r="MA109" s="58"/>
      <c r="MB109" s="132"/>
      <c r="MC109" s="128" t="s">
        <v>366</v>
      </c>
      <c r="MD109" s="133" t="s">
        <v>146</v>
      </c>
      <c r="ME109" s="134" t="s">
        <v>529</v>
      </c>
      <c r="MF109" s="134" t="s">
        <v>147</v>
      </c>
      <c r="MG109" s="148"/>
      <c r="MH109" s="347"/>
      <c r="MI109" s="58"/>
      <c r="MJ109" s="58"/>
      <c r="MK109" s="514"/>
      <c r="ML109" s="514"/>
      <c r="MM109" s="514"/>
      <c r="MN109" s="500"/>
      <c r="MO109" s="514"/>
      <c r="MP109" s="514"/>
      <c r="MQ109" s="515"/>
      <c r="MR109" s="486" t="s">
        <v>366</v>
      </c>
      <c r="MS109" s="516" t="s">
        <v>146</v>
      </c>
      <c r="MT109" s="517" t="s">
        <v>529</v>
      </c>
      <c r="MU109" s="518" t="s">
        <v>147</v>
      </c>
      <c r="MV109" s="519"/>
      <c r="MW109" s="347"/>
    </row>
    <row r="110" spans="1:361">
      <c r="A110" s="347"/>
      <c r="B110" s="58"/>
      <c r="C110" s="58"/>
      <c r="D110" s="145" t="s">
        <v>365</v>
      </c>
      <c r="E110" s="136"/>
      <c r="F110" s="136"/>
      <c r="G110" s="137"/>
      <c r="H110" s="138"/>
      <c r="I110" s="58"/>
      <c r="J110" s="130" t="s">
        <v>362</v>
      </c>
      <c r="K110" s="131">
        <f>SUMIF(E81:E100,"Membros_Inferiores",H81:H100)</f>
        <v>0</v>
      </c>
      <c r="L110" s="131">
        <f>SUMPRODUCT((H81:H100)*(I81:I100)*(E81:E100="Membros_Inferiores"))</f>
        <v>0</v>
      </c>
      <c r="M110" s="382" t="str">
        <f>IFERROR((L110*100)/H103,"")</f>
        <v/>
      </c>
      <c r="N110" s="383">
        <f>SUMIF(E81:E100,"Membros_Inferiores",N81:N100)</f>
        <v>0</v>
      </c>
      <c r="O110" s="149"/>
      <c r="P110" s="347"/>
      <c r="Q110" s="58"/>
      <c r="R110" s="58"/>
      <c r="S110" s="145" t="s">
        <v>365</v>
      </c>
      <c r="T110" s="136"/>
      <c r="U110" s="136"/>
      <c r="V110" s="137"/>
      <c r="W110" s="138"/>
      <c r="X110" s="58"/>
      <c r="Y110" s="130" t="s">
        <v>362</v>
      </c>
      <c r="Z110" s="131">
        <f>SUMIF(T81:T100,"Membros_Inferiores",W81:W100)</f>
        <v>0</v>
      </c>
      <c r="AA110" s="131">
        <f>SUMPRODUCT((W81:W100)*(X81:X100)*(T81:T100="Membros_Inferiores"))</f>
        <v>0</v>
      </c>
      <c r="AB110" s="382" t="str">
        <f>IFERROR((AA110*100)/W103,"")</f>
        <v/>
      </c>
      <c r="AC110" s="383">
        <f>SUMIF(T81:T100,"Membros_Inferiores",AC81:AC100)</f>
        <v>0</v>
      </c>
      <c r="AD110" s="149"/>
      <c r="AE110" s="58"/>
      <c r="AF110" s="58"/>
      <c r="AG110" s="58"/>
      <c r="AH110" s="145" t="s">
        <v>365</v>
      </c>
      <c r="AI110" s="136"/>
      <c r="AJ110" s="136"/>
      <c r="AK110" s="137"/>
      <c r="AL110" s="138"/>
      <c r="AM110" s="58"/>
      <c r="AN110" s="130" t="s">
        <v>362</v>
      </c>
      <c r="AO110" s="131">
        <f>SUMIF(AI81:AI100,"Membros_Inferiores",AL81:AL100)</f>
        <v>0</v>
      </c>
      <c r="AP110" s="131">
        <f>SUMPRODUCT((AL81:AL100)*(AM81:AM100)*(AI81:AI100="Membros_Inferiores"))</f>
        <v>0</v>
      </c>
      <c r="AQ110" s="382" t="str">
        <f>IFERROR((AP110*100)/AL103,"")</f>
        <v/>
      </c>
      <c r="AR110" s="383">
        <f>SUMIF(AI81:AI100,"Membros_Inferiores",AR81:AR100)</f>
        <v>0</v>
      </c>
      <c r="AS110" s="149"/>
      <c r="AT110" s="58"/>
      <c r="AU110" s="58"/>
      <c r="AV110" s="58"/>
      <c r="AW110" s="145" t="s">
        <v>365</v>
      </c>
      <c r="AX110" s="136"/>
      <c r="AY110" s="136"/>
      <c r="AZ110" s="137"/>
      <c r="BA110" s="138"/>
      <c r="BB110" s="58"/>
      <c r="BC110" s="130" t="s">
        <v>362</v>
      </c>
      <c r="BD110" s="131">
        <f>SUMIF(AX81:AX100,"Membros_Inferiores",BA81:BA100)</f>
        <v>0</v>
      </c>
      <c r="BE110" s="131">
        <f>SUMPRODUCT((BA81:BA100)*(BB81:BB100)*(AX81:AX100="Membros_Inferiores"))</f>
        <v>0</v>
      </c>
      <c r="BF110" s="382" t="str">
        <f>IFERROR((BE110*100)/BA103,"")</f>
        <v/>
      </c>
      <c r="BG110" s="383">
        <f>SUMIF(AX81:AX100,"Membros_Inferiores",BG81:BG100)</f>
        <v>0</v>
      </c>
      <c r="BH110" s="149"/>
      <c r="BI110" s="58"/>
      <c r="BJ110" s="58"/>
      <c r="BK110" s="58"/>
      <c r="BL110" s="145" t="s">
        <v>365</v>
      </c>
      <c r="BM110" s="136"/>
      <c r="BN110" s="136"/>
      <c r="BO110" s="137"/>
      <c r="BP110" s="138"/>
      <c r="BQ110" s="58"/>
      <c r="BR110" s="130" t="s">
        <v>362</v>
      </c>
      <c r="BS110" s="131">
        <f>SUMIF(BM81:BM100,"Membros_Inferiores",BP81:BP100)</f>
        <v>0</v>
      </c>
      <c r="BT110" s="131">
        <f>SUMPRODUCT((BP81:BP100)*(BQ81:BQ100)*(BM81:BM100="Membros_Inferiores"))</f>
        <v>0</v>
      </c>
      <c r="BU110" s="382" t="str">
        <f>IFERROR((BT110*100)/BP103,"")</f>
        <v/>
      </c>
      <c r="BV110" s="383">
        <f>SUMIF(BM81:BM100,"Membros_Inferiores",BV81:BV100)</f>
        <v>0</v>
      </c>
      <c r="BW110" s="149"/>
      <c r="BX110" s="58"/>
      <c r="BY110" s="58"/>
      <c r="BZ110" s="58"/>
      <c r="CA110" s="145" t="s">
        <v>365</v>
      </c>
      <c r="CB110" s="136"/>
      <c r="CC110" s="136"/>
      <c r="CD110" s="137"/>
      <c r="CE110" s="138"/>
      <c r="CF110" s="58"/>
      <c r="CG110" s="130" t="s">
        <v>362</v>
      </c>
      <c r="CH110" s="131">
        <f>SUMIF(CB81:CB100,"Membros_Inferiores",CE81:CE100)</f>
        <v>0</v>
      </c>
      <c r="CI110" s="131">
        <f>SUMPRODUCT((CE81:CE100)*(CF81:CF100)*(CB81:CB100="Membros_Inferiores"))</f>
        <v>0</v>
      </c>
      <c r="CJ110" s="382" t="str">
        <f>IFERROR((CI110*100)/CE103,"")</f>
        <v/>
      </c>
      <c r="CK110" s="383">
        <f>SUMIF(CB81:CB100,"Membros_Inferiores",CK81:CK100)</f>
        <v>0</v>
      </c>
      <c r="CL110" s="149"/>
      <c r="CM110" s="58"/>
      <c r="CN110" s="58"/>
      <c r="CO110" s="58"/>
      <c r="CP110" s="145" t="s">
        <v>365</v>
      </c>
      <c r="CQ110" s="136"/>
      <c r="CR110" s="136"/>
      <c r="CS110" s="137"/>
      <c r="CT110" s="138"/>
      <c r="CU110" s="58"/>
      <c r="CV110" s="130" t="s">
        <v>362</v>
      </c>
      <c r="CW110" s="131">
        <f>SUMIF(CQ81:CQ100,"Membros_Inferiores",CT81:CT100)</f>
        <v>0</v>
      </c>
      <c r="CX110" s="131">
        <f>SUMPRODUCT((CT81:CT100)*(CU81:CU100)*(CQ81:CQ100="Membros_Inferiores"))</f>
        <v>0</v>
      </c>
      <c r="CY110" s="382" t="str">
        <f>IFERROR((CX110*100)/CT103,"")</f>
        <v/>
      </c>
      <c r="CZ110" s="383">
        <f>SUMIF(CQ81:CQ100,"Membros_Inferiores",CZ81:CZ100)</f>
        <v>0</v>
      </c>
      <c r="DA110" s="149"/>
      <c r="DB110" s="58"/>
      <c r="DC110" s="58"/>
      <c r="DD110" s="58"/>
      <c r="DE110" s="145" t="s">
        <v>365</v>
      </c>
      <c r="DF110" s="136"/>
      <c r="DG110" s="136"/>
      <c r="DH110" s="137"/>
      <c r="DI110" s="138"/>
      <c r="DJ110" s="58"/>
      <c r="DK110" s="130" t="s">
        <v>362</v>
      </c>
      <c r="DL110" s="131">
        <f>SUMIF(DF81:DF100,"Membros_Inferiores",DI81:DI100)</f>
        <v>0</v>
      </c>
      <c r="DM110" s="131">
        <f>SUMPRODUCT((DI81:DI100)*(DJ81:DJ100)*(DF81:DF100="Membros_Inferiores"))</f>
        <v>0</v>
      </c>
      <c r="DN110" s="382" t="str">
        <f>IFERROR((DM110*100)/DI103,"")</f>
        <v/>
      </c>
      <c r="DO110" s="383">
        <f>SUMIF(DF81:DF100,"Membros_Inferiores",DO81:DO100)</f>
        <v>0</v>
      </c>
      <c r="DP110" s="149"/>
      <c r="DQ110" s="58"/>
      <c r="DR110" s="58"/>
      <c r="DS110" s="58"/>
      <c r="DT110" s="145" t="s">
        <v>365</v>
      </c>
      <c r="DU110" s="136"/>
      <c r="DV110" s="136"/>
      <c r="DW110" s="137"/>
      <c r="DX110" s="138"/>
      <c r="DY110" s="58"/>
      <c r="DZ110" s="130" t="s">
        <v>362</v>
      </c>
      <c r="EA110" s="131">
        <f>SUMIF(DU81:DU100,"Membros_Inferiores",DX81:DX100)</f>
        <v>0</v>
      </c>
      <c r="EB110" s="131">
        <f>SUMPRODUCT((DX81:DX100)*(DY81:DY100)*(DU81:DU100="Membros_Inferiores"))</f>
        <v>0</v>
      </c>
      <c r="EC110" s="382" t="str">
        <f>IFERROR((EB110*100)/DX103,"")</f>
        <v/>
      </c>
      <c r="ED110" s="383">
        <f>SUMIF(DU81:DU100,"Membros_Inferiores",ED81:ED100)</f>
        <v>0</v>
      </c>
      <c r="EE110" s="149"/>
      <c r="EF110" s="58"/>
      <c r="EG110" s="58"/>
      <c r="EH110" s="58"/>
      <c r="EI110" s="145" t="s">
        <v>365</v>
      </c>
      <c r="EJ110" s="136"/>
      <c r="EK110" s="136"/>
      <c r="EL110" s="137"/>
      <c r="EM110" s="138"/>
      <c r="EN110" s="58"/>
      <c r="EO110" s="130" t="s">
        <v>362</v>
      </c>
      <c r="EP110" s="131">
        <f>SUMIF(EJ81:EJ100,"Membros_Inferiores",EM81:EM100)</f>
        <v>0</v>
      </c>
      <c r="EQ110" s="131">
        <f>SUMPRODUCT((EM81:EM100)*(EN81:EN100)*(EJ81:EJ100="Membros_Inferiores"))</f>
        <v>0</v>
      </c>
      <c r="ER110" s="382" t="str">
        <f>IFERROR((EQ110*100)/EM103,"")</f>
        <v/>
      </c>
      <c r="ES110" s="383">
        <f>SUMIF(EJ81:EJ100,"Membros_Inferiores",ES81:ES100)</f>
        <v>0</v>
      </c>
      <c r="ET110" s="149"/>
      <c r="EU110" s="58"/>
      <c r="EV110" s="58"/>
      <c r="EW110" s="58"/>
      <c r="EX110" s="145" t="s">
        <v>365</v>
      </c>
      <c r="EY110" s="136"/>
      <c r="EZ110" s="136"/>
      <c r="FA110" s="137"/>
      <c r="FB110" s="138"/>
      <c r="FC110" s="58"/>
      <c r="FD110" s="130" t="s">
        <v>362</v>
      </c>
      <c r="FE110" s="131">
        <f>SUMIF(EY81:EY100,"Membros_Inferiores",FB81:FB100)</f>
        <v>0</v>
      </c>
      <c r="FF110" s="131">
        <f>SUMPRODUCT((FB81:FB100)*(FC81:FC100)*(EY81:EY100="Membros_Inferiores"))</f>
        <v>0</v>
      </c>
      <c r="FG110" s="382" t="str">
        <f>IFERROR((FF110*100)/FB103,"")</f>
        <v/>
      </c>
      <c r="FH110" s="383">
        <f>SUMIF(EY81:EY100,"Membros_Inferiores",FH81:FH100)</f>
        <v>0</v>
      </c>
      <c r="FI110" s="149"/>
      <c r="FJ110" s="58"/>
      <c r="FK110" s="58"/>
      <c r="FL110" s="58"/>
      <c r="FM110" s="145" t="s">
        <v>365</v>
      </c>
      <c r="FN110" s="136"/>
      <c r="FO110" s="136"/>
      <c r="FP110" s="137"/>
      <c r="FQ110" s="138"/>
      <c r="FR110" s="58"/>
      <c r="FS110" s="130" t="s">
        <v>362</v>
      </c>
      <c r="FT110" s="131">
        <f>SUMIF(FN81:FN100,"Membros_Inferiores",FQ81:FQ100)</f>
        <v>0</v>
      </c>
      <c r="FU110" s="131">
        <f>SUMPRODUCT((FQ81:FQ100)*(FR81:FR100)*(FN81:FN100="Membros_Inferiores"))</f>
        <v>0</v>
      </c>
      <c r="FV110" s="382" t="str">
        <f>IFERROR((FU110*100)/FQ103,"")</f>
        <v/>
      </c>
      <c r="FW110" s="383">
        <f>SUMIF(FN81:FN100,"Membros_Inferiores",FW81:FW100)</f>
        <v>0</v>
      </c>
      <c r="FX110" s="149"/>
      <c r="FY110" s="58"/>
      <c r="FZ110" s="58"/>
      <c r="GA110" s="58"/>
      <c r="GB110" s="145" t="s">
        <v>365</v>
      </c>
      <c r="GC110" s="136"/>
      <c r="GD110" s="136"/>
      <c r="GE110" s="137"/>
      <c r="GF110" s="138"/>
      <c r="GG110" s="58"/>
      <c r="GH110" s="130" t="s">
        <v>362</v>
      </c>
      <c r="GI110" s="131">
        <f>SUMIF(GC81:GC100,"Membros_Inferiores",GF81:GF100)</f>
        <v>0</v>
      </c>
      <c r="GJ110" s="131">
        <f>SUMPRODUCT((GF81:GF100)*(GG81:GG100)*(GC81:GC100="Membros_Inferiores"))</f>
        <v>0</v>
      </c>
      <c r="GK110" s="382" t="str">
        <f>IFERROR((GJ110*100)/GF103,"")</f>
        <v/>
      </c>
      <c r="GL110" s="383">
        <f>SUMIF(GC81:GC100,"Membros_Inferiores",GL81:GL100)</f>
        <v>0</v>
      </c>
      <c r="GM110" s="149"/>
      <c r="GN110" s="58"/>
      <c r="GO110" s="58"/>
      <c r="GP110" s="58"/>
      <c r="GQ110" s="145" t="s">
        <v>365</v>
      </c>
      <c r="GR110" s="136"/>
      <c r="GS110" s="136"/>
      <c r="GT110" s="137"/>
      <c r="GU110" s="138"/>
      <c r="GV110" s="58"/>
      <c r="GW110" s="130" t="s">
        <v>362</v>
      </c>
      <c r="GX110" s="131">
        <f>SUMIF(GR81:GR100,"Membros_Inferiores",GU81:GU100)</f>
        <v>0</v>
      </c>
      <c r="GY110" s="131">
        <f>SUMPRODUCT((GU81:GU100)*(GV81:GV100)*(GR81:GR100="Membros_Inferiores"))</f>
        <v>0</v>
      </c>
      <c r="GZ110" s="382" t="str">
        <f>IFERROR((GY110*100)/GU103,"")</f>
        <v/>
      </c>
      <c r="HA110" s="383">
        <f>SUMIF(GR81:GR100,"Membros_Inferiores",HA81:HA100)</f>
        <v>0</v>
      </c>
      <c r="HB110" s="149"/>
      <c r="HC110" s="58"/>
      <c r="HD110" s="58"/>
      <c r="HE110" s="58"/>
      <c r="HF110" s="145" t="s">
        <v>365</v>
      </c>
      <c r="HG110" s="136"/>
      <c r="HH110" s="136"/>
      <c r="HI110" s="137"/>
      <c r="HJ110" s="138"/>
      <c r="HK110" s="58"/>
      <c r="HL110" s="130" t="s">
        <v>362</v>
      </c>
      <c r="HM110" s="131">
        <f>SUMIF(HG81:HG100,"Membros_Inferiores",HJ81:HJ100)</f>
        <v>0</v>
      </c>
      <c r="HN110" s="131">
        <f>SUMPRODUCT((HJ81:HJ100)*(HK81:HK100)*(HG81:HG100="Membros_Inferiores"))</f>
        <v>0</v>
      </c>
      <c r="HO110" s="382" t="str">
        <f>IFERROR((HN110*100)/HJ103,"")</f>
        <v/>
      </c>
      <c r="HP110" s="383">
        <f>SUMIF(HG81:HG100,"Membros_Inferiores",HP81:HP100)</f>
        <v>0</v>
      </c>
      <c r="HQ110" s="149"/>
      <c r="HR110" s="58"/>
      <c r="HS110" s="58"/>
      <c r="HT110" s="58"/>
      <c r="HU110" s="145" t="s">
        <v>365</v>
      </c>
      <c r="HV110" s="136"/>
      <c r="HW110" s="136"/>
      <c r="HX110" s="137"/>
      <c r="HY110" s="138"/>
      <c r="HZ110" s="58"/>
      <c r="IA110" s="130" t="s">
        <v>362</v>
      </c>
      <c r="IB110" s="131">
        <f>SUMIF(HV81:HV100,"Membros_Inferiores",HY81:HY100)</f>
        <v>0</v>
      </c>
      <c r="IC110" s="131">
        <f>SUMPRODUCT((HY81:HY100)*(HZ81:HZ100)*(HV81:HV100="Membros_Inferiores"))</f>
        <v>0</v>
      </c>
      <c r="ID110" s="382" t="str">
        <f>IFERROR((IC110*100)/HY103,"")</f>
        <v/>
      </c>
      <c r="IE110" s="383">
        <f>SUMIF(HV81:HV100,"Membros_Inferiores",IE81:IE100)</f>
        <v>0</v>
      </c>
      <c r="IF110" s="149"/>
      <c r="IG110" s="58"/>
      <c r="IH110" s="58"/>
      <c r="II110" s="58"/>
      <c r="IJ110" s="145" t="s">
        <v>365</v>
      </c>
      <c r="IK110" s="136"/>
      <c r="IL110" s="136"/>
      <c r="IM110" s="137"/>
      <c r="IN110" s="138"/>
      <c r="IO110" s="58"/>
      <c r="IP110" s="130" t="s">
        <v>362</v>
      </c>
      <c r="IQ110" s="131">
        <f>SUMIF(IK81:IK100,"Membros_Inferiores",IN81:IN100)</f>
        <v>0</v>
      </c>
      <c r="IR110" s="131">
        <f>SUMPRODUCT((IN81:IN100)*(IO81:IO100)*(IK81:IK100="Membros_Inferiores"))</f>
        <v>0</v>
      </c>
      <c r="IS110" s="382" t="str">
        <f>IFERROR((IR110*100)/IN103,"")</f>
        <v/>
      </c>
      <c r="IT110" s="383">
        <f>SUMIF(IK81:IK100,"Membros_Inferiores",IT81:IT100)</f>
        <v>0</v>
      </c>
      <c r="IU110" s="149"/>
      <c r="IV110" s="58"/>
      <c r="IW110" s="58"/>
      <c r="IX110" s="58"/>
      <c r="IY110" s="145" t="s">
        <v>365</v>
      </c>
      <c r="IZ110" s="136"/>
      <c r="JA110" s="136"/>
      <c r="JB110" s="137"/>
      <c r="JC110" s="138"/>
      <c r="JD110" s="58"/>
      <c r="JE110" s="130" t="s">
        <v>362</v>
      </c>
      <c r="JF110" s="131">
        <f>SUMIF(IZ81:IZ100,"Membros_Inferiores",JC81:JC100)</f>
        <v>0</v>
      </c>
      <c r="JG110" s="131">
        <f>SUMPRODUCT((JC81:JC100)*(JD81:JD100)*(IZ81:IZ100="Membros_Inferiores"))</f>
        <v>0</v>
      </c>
      <c r="JH110" s="382" t="str">
        <f>IFERROR((JG110*100)/JC103,"")</f>
        <v/>
      </c>
      <c r="JI110" s="383">
        <f>SUMIF(IZ81:IZ100,"Membros_Inferiores",JI81:JI100)</f>
        <v>0</v>
      </c>
      <c r="JJ110" s="149"/>
      <c r="JK110" s="58"/>
      <c r="JL110" s="58"/>
      <c r="JM110" s="58"/>
      <c r="JN110" s="145" t="s">
        <v>365</v>
      </c>
      <c r="JO110" s="136"/>
      <c r="JP110" s="136"/>
      <c r="JQ110" s="137"/>
      <c r="JR110" s="138"/>
      <c r="JS110" s="58"/>
      <c r="JT110" s="130" t="s">
        <v>362</v>
      </c>
      <c r="JU110" s="131">
        <f>SUMIF(JO81:JO100,"Membros_Inferiores",JR81:JR100)</f>
        <v>0</v>
      </c>
      <c r="JV110" s="131">
        <f>SUMPRODUCT((JR81:JR100)*(JS81:JS100)*(JO81:JO100="Membros_Inferiores"))</f>
        <v>0</v>
      </c>
      <c r="JW110" s="382" t="str">
        <f>IFERROR((JV110*100)/JR103,"")</f>
        <v/>
      </c>
      <c r="JX110" s="383">
        <f>SUMIF(JO81:JO100,"Membros_Inferiores",JX81:JX100)</f>
        <v>0</v>
      </c>
      <c r="JY110" s="149"/>
      <c r="JZ110" s="58"/>
      <c r="KA110" s="58"/>
      <c r="KB110" s="58"/>
      <c r="KC110" s="145" t="s">
        <v>365</v>
      </c>
      <c r="KD110" s="136"/>
      <c r="KE110" s="136"/>
      <c r="KF110" s="137"/>
      <c r="KG110" s="138"/>
      <c r="KH110" s="58"/>
      <c r="KI110" s="130" t="s">
        <v>362</v>
      </c>
      <c r="KJ110" s="131">
        <f>SUMIF(KD81:KD100,"Membros_Inferiores",KG81:KG100)</f>
        <v>0</v>
      </c>
      <c r="KK110" s="131">
        <f>SUMPRODUCT((KG81:KG100)*(KH81:KH100)*(KD81:KD100="Membros_Inferiores"))</f>
        <v>0</v>
      </c>
      <c r="KL110" s="382" t="str">
        <f>IFERROR((KK110*100)/KG103,"")</f>
        <v/>
      </c>
      <c r="KM110" s="383">
        <f>SUMIF(KD81:KD100,"Membros_Inferiores",KM81:KM100)</f>
        <v>0</v>
      </c>
      <c r="KN110" s="149"/>
      <c r="KO110" s="58"/>
      <c r="KP110" s="58"/>
      <c r="KQ110" s="58"/>
      <c r="KR110" s="145" t="s">
        <v>365</v>
      </c>
      <c r="KS110" s="136"/>
      <c r="KT110" s="136"/>
      <c r="KU110" s="137"/>
      <c r="KV110" s="138"/>
      <c r="KW110" s="58"/>
      <c r="KX110" s="130" t="s">
        <v>362</v>
      </c>
      <c r="KY110" s="131">
        <f>SUMIF(KS81:KS100,"Membros_Inferiores",KV81:KV100)</f>
        <v>0</v>
      </c>
      <c r="KZ110" s="131">
        <f>SUMPRODUCT((KV81:KV100)*(KW81:KW100)*(KS81:KS100="Membros_Inferiores"))</f>
        <v>0</v>
      </c>
      <c r="LA110" s="382" t="str">
        <f>IFERROR((KZ110*100)/KV103,"")</f>
        <v/>
      </c>
      <c r="LB110" s="383">
        <f>SUMIF(KS81:KS100,"Membros_Inferiores",LB81:LB100)</f>
        <v>0</v>
      </c>
      <c r="LC110" s="149"/>
      <c r="LD110" s="347"/>
      <c r="LE110" s="58"/>
      <c r="LF110" s="58"/>
      <c r="LG110" s="145" t="s">
        <v>365</v>
      </c>
      <c r="LH110" s="136"/>
      <c r="LI110" s="136"/>
      <c r="LJ110" s="137"/>
      <c r="LK110" s="138"/>
      <c r="LL110" s="58"/>
      <c r="LM110" s="130" t="s">
        <v>362</v>
      </c>
      <c r="LN110" s="131">
        <f>SUMIF(LH81:LH100,"Membros_Inferiores",LK81:LK100)</f>
        <v>0</v>
      </c>
      <c r="LO110" s="131">
        <f>SUMPRODUCT((LK81:LK100)*(LL81:LL100)*(LH81:LH100="Membros_Inferiores"))</f>
        <v>0</v>
      </c>
      <c r="LP110" s="382" t="str">
        <f>IFERROR((LO110*100)/LK103,"")</f>
        <v/>
      </c>
      <c r="LQ110" s="383">
        <f>SUMIF(LH81:LH100,"Membros_Inferiores",LQ81:LQ100)</f>
        <v>0</v>
      </c>
      <c r="LR110" s="149"/>
      <c r="LS110" s="347"/>
      <c r="LT110" s="58"/>
      <c r="LU110" s="58"/>
      <c r="LV110" s="145" t="s">
        <v>365</v>
      </c>
      <c r="LW110" s="136"/>
      <c r="LX110" s="136"/>
      <c r="LY110" s="137"/>
      <c r="LZ110" s="138"/>
      <c r="MA110" s="58"/>
      <c r="MB110" s="130" t="s">
        <v>362</v>
      </c>
      <c r="MC110" s="131">
        <f>SUMIF(LW81:LW100,"Membros_Inferiores",LZ81:LZ100)</f>
        <v>0</v>
      </c>
      <c r="MD110" s="131">
        <f>SUMPRODUCT((LZ81:LZ100)*(MA81:MA100)*(LW81:LW100="Membros_Inferiores"))</f>
        <v>0</v>
      </c>
      <c r="ME110" s="382" t="str">
        <f>IFERROR((MD110*100)/LZ103,"")</f>
        <v/>
      </c>
      <c r="MF110" s="383">
        <f>SUMIF(LW81:LW100,"Membros_Inferiores",MF81:MF100)</f>
        <v>0</v>
      </c>
      <c r="MG110" s="149"/>
      <c r="MH110" s="347"/>
      <c r="MI110" s="58"/>
      <c r="MJ110" s="58"/>
      <c r="MK110" s="520" t="s">
        <v>365</v>
      </c>
      <c r="ML110" s="521"/>
      <c r="MM110" s="522"/>
      <c r="MN110" s="523"/>
      <c r="MO110" s="524"/>
      <c r="MP110" s="514"/>
      <c r="MQ110" s="525" t="s">
        <v>362</v>
      </c>
      <c r="MR110" s="526">
        <v>0</v>
      </c>
      <c r="MS110" s="526">
        <v>0</v>
      </c>
      <c r="MT110" s="527"/>
      <c r="MU110" s="528">
        <v>0</v>
      </c>
      <c r="MV110" s="529"/>
      <c r="MW110" s="347"/>
    </row>
    <row r="111" spans="1:361">
      <c r="A111" s="347"/>
      <c r="B111" s="58"/>
      <c r="C111" s="58"/>
      <c r="D111" s="139"/>
      <c r="E111" s="93"/>
      <c r="F111" s="93"/>
      <c r="G111" s="95"/>
      <c r="H111" s="140"/>
      <c r="I111" s="58"/>
      <c r="J111" s="120" t="s">
        <v>363</v>
      </c>
      <c r="K111" s="119">
        <f>SUMIF(E81:E100,"Membros_Superiores",H81:H100)</f>
        <v>0</v>
      </c>
      <c r="L111" s="119">
        <f>SUMPRODUCT((H81:H100)*(I81:I100)*(E81:E100="Membros_Superiores"))</f>
        <v>0</v>
      </c>
      <c r="M111" s="381" t="str">
        <f>IFERROR((L111*100)/H103,"")</f>
        <v/>
      </c>
      <c r="N111" s="384">
        <f>SUMIF(E81:E100,"Membros_Superiores",N81:N100)</f>
        <v>0</v>
      </c>
      <c r="O111" s="149"/>
      <c r="P111" s="347"/>
      <c r="Q111" s="58"/>
      <c r="R111" s="58"/>
      <c r="S111" s="139"/>
      <c r="T111" s="93"/>
      <c r="U111" s="93"/>
      <c r="V111" s="95"/>
      <c r="W111" s="140"/>
      <c r="X111" s="58"/>
      <c r="Y111" s="120" t="s">
        <v>363</v>
      </c>
      <c r="Z111" s="119">
        <f>SUMIF(T81:T100,"Membros_Superiores",W81:W100)</f>
        <v>0</v>
      </c>
      <c r="AA111" s="119">
        <f>SUMPRODUCT((W81:W100)*(X81:X100)*(T81:T100="Membros_Superiores"))</f>
        <v>0</v>
      </c>
      <c r="AB111" s="381" t="str">
        <f>IFERROR((AA111*100)/W103,"")</f>
        <v/>
      </c>
      <c r="AC111" s="384">
        <f>SUMIF(T81:T100,"Membros_Superiores",AC81:AC100)</f>
        <v>0</v>
      </c>
      <c r="AD111" s="149"/>
      <c r="AE111" s="58"/>
      <c r="AF111" s="58"/>
      <c r="AG111" s="58"/>
      <c r="AH111" s="139"/>
      <c r="AI111" s="93"/>
      <c r="AJ111" s="93"/>
      <c r="AK111" s="95"/>
      <c r="AL111" s="140"/>
      <c r="AM111" s="58"/>
      <c r="AN111" s="120" t="s">
        <v>363</v>
      </c>
      <c r="AO111" s="119">
        <f>SUMIF(AI81:AI100,"Membros_Superiores",AL81:AL100)</f>
        <v>0</v>
      </c>
      <c r="AP111" s="119">
        <f>SUMPRODUCT((AL81:AL100)*(AM81:AM100)*(AI81:AI100="Membros_Superiores"))</f>
        <v>0</v>
      </c>
      <c r="AQ111" s="381" t="str">
        <f>IFERROR((AP111*100)/AL103,"")</f>
        <v/>
      </c>
      <c r="AR111" s="384">
        <f>SUMIF(AI81:AI100,"Membros_Superiores",AR81:AR100)</f>
        <v>0</v>
      </c>
      <c r="AS111" s="149"/>
      <c r="AT111" s="58"/>
      <c r="AU111" s="58"/>
      <c r="AV111" s="58"/>
      <c r="AW111" s="139"/>
      <c r="AX111" s="93"/>
      <c r="AY111" s="93"/>
      <c r="AZ111" s="95"/>
      <c r="BA111" s="140"/>
      <c r="BB111" s="58"/>
      <c r="BC111" s="120" t="s">
        <v>363</v>
      </c>
      <c r="BD111" s="119">
        <f>SUMIF(AX81:AX100,"Membros_Superiores",BA81:BA100)</f>
        <v>0</v>
      </c>
      <c r="BE111" s="119">
        <f>SUMPRODUCT((BA81:BA100)*(BB81:BB100)*(AX81:AX100="Membros_Superiores"))</f>
        <v>0</v>
      </c>
      <c r="BF111" s="381" t="str">
        <f>IFERROR((BE111*100)/BA103,"")</f>
        <v/>
      </c>
      <c r="BG111" s="384">
        <f>SUMIF(AX81:AX100,"Membros_Superiores",BG81:BG100)</f>
        <v>0</v>
      </c>
      <c r="BH111" s="149"/>
      <c r="BI111" s="58"/>
      <c r="BJ111" s="58"/>
      <c r="BK111" s="58"/>
      <c r="BL111" s="139"/>
      <c r="BM111" s="93"/>
      <c r="BN111" s="93"/>
      <c r="BO111" s="95"/>
      <c r="BP111" s="140"/>
      <c r="BQ111" s="58"/>
      <c r="BR111" s="120" t="s">
        <v>363</v>
      </c>
      <c r="BS111" s="119">
        <f>SUMIF(BM81:BM100,"Membros_Superiores",BP81:BP100)</f>
        <v>0</v>
      </c>
      <c r="BT111" s="119">
        <f>SUMPRODUCT((BP81:BP100)*(BQ81:BQ100)*(BM81:BM100="Membros_Superiores"))</f>
        <v>0</v>
      </c>
      <c r="BU111" s="381" t="str">
        <f>IFERROR((BT111*100)/BP103,"")</f>
        <v/>
      </c>
      <c r="BV111" s="384">
        <f>SUMIF(BM81:BM100,"Membros_Superiores",BV81:BV100)</f>
        <v>0</v>
      </c>
      <c r="BW111" s="149"/>
      <c r="BX111" s="58"/>
      <c r="BY111" s="58"/>
      <c r="BZ111" s="58"/>
      <c r="CA111" s="139"/>
      <c r="CB111" s="93"/>
      <c r="CC111" s="93"/>
      <c r="CD111" s="95"/>
      <c r="CE111" s="140"/>
      <c r="CF111" s="58"/>
      <c r="CG111" s="120" t="s">
        <v>363</v>
      </c>
      <c r="CH111" s="119">
        <f>SUMIF(CB81:CB100,"Membros_Superiores",CE81:CE100)</f>
        <v>0</v>
      </c>
      <c r="CI111" s="119">
        <f>SUMPRODUCT((CE81:CE100)*(CF81:CF100)*(CB81:CB100="Membros_Superiores"))</f>
        <v>0</v>
      </c>
      <c r="CJ111" s="381" t="str">
        <f>IFERROR((CI111*100)/CE103,"")</f>
        <v/>
      </c>
      <c r="CK111" s="384">
        <f>SUMIF(CB81:CB100,"Membros_Superiores",CK81:CK100)</f>
        <v>0</v>
      </c>
      <c r="CL111" s="149"/>
      <c r="CM111" s="58"/>
      <c r="CN111" s="58"/>
      <c r="CO111" s="58"/>
      <c r="CP111" s="139"/>
      <c r="CQ111" s="93"/>
      <c r="CR111" s="93"/>
      <c r="CS111" s="95"/>
      <c r="CT111" s="140"/>
      <c r="CU111" s="58"/>
      <c r="CV111" s="120" t="s">
        <v>363</v>
      </c>
      <c r="CW111" s="119">
        <f>SUMIF(CQ81:CQ100,"Membros_Superiores",CT81:CT100)</f>
        <v>0</v>
      </c>
      <c r="CX111" s="119">
        <f>SUMPRODUCT((CT81:CT100)*(CU81:CU100)*(CQ81:CQ100="Membros_Superiores"))</f>
        <v>0</v>
      </c>
      <c r="CY111" s="381" t="str">
        <f>IFERROR((CX111*100)/CT103,"")</f>
        <v/>
      </c>
      <c r="CZ111" s="384">
        <f>SUMIF(CQ81:CQ100,"Membros_Superiores",CZ81:CZ100)</f>
        <v>0</v>
      </c>
      <c r="DA111" s="149"/>
      <c r="DB111" s="58"/>
      <c r="DC111" s="58"/>
      <c r="DD111" s="58"/>
      <c r="DE111" s="139"/>
      <c r="DF111" s="93"/>
      <c r="DG111" s="93"/>
      <c r="DH111" s="95"/>
      <c r="DI111" s="140"/>
      <c r="DJ111" s="58"/>
      <c r="DK111" s="120" t="s">
        <v>363</v>
      </c>
      <c r="DL111" s="119">
        <f>SUMIF(DF81:DF100,"Membros_Superiores",DI81:DI100)</f>
        <v>0</v>
      </c>
      <c r="DM111" s="119">
        <f>SUMPRODUCT((DI81:DI100)*(DJ81:DJ100)*(DF81:DF100="Membros_Superiores"))</f>
        <v>0</v>
      </c>
      <c r="DN111" s="381" t="str">
        <f>IFERROR((DM111*100)/DI103,"")</f>
        <v/>
      </c>
      <c r="DO111" s="384">
        <f>SUMIF(DF81:DF100,"Membros_Superiores",DO81:DO100)</f>
        <v>0</v>
      </c>
      <c r="DP111" s="149"/>
      <c r="DQ111" s="58"/>
      <c r="DR111" s="58"/>
      <c r="DS111" s="58"/>
      <c r="DT111" s="139"/>
      <c r="DU111" s="93"/>
      <c r="DV111" s="93"/>
      <c r="DW111" s="95"/>
      <c r="DX111" s="140"/>
      <c r="DY111" s="58"/>
      <c r="DZ111" s="120" t="s">
        <v>363</v>
      </c>
      <c r="EA111" s="119">
        <f>SUMIF(DU81:DU100,"Membros_Superiores",DX81:DX100)</f>
        <v>0</v>
      </c>
      <c r="EB111" s="119">
        <f>SUMPRODUCT((DX81:DX100)*(DY81:DY100)*(DU81:DU100="Membros_Superiores"))</f>
        <v>0</v>
      </c>
      <c r="EC111" s="381" t="str">
        <f>IFERROR((EB111*100)/DX103,"")</f>
        <v/>
      </c>
      <c r="ED111" s="384">
        <f>SUMIF(DU81:DU100,"Membros_Superiores",ED81:ED100)</f>
        <v>0</v>
      </c>
      <c r="EE111" s="149"/>
      <c r="EF111" s="58"/>
      <c r="EG111" s="58"/>
      <c r="EH111" s="58"/>
      <c r="EI111" s="139"/>
      <c r="EJ111" s="93"/>
      <c r="EK111" s="93"/>
      <c r="EL111" s="95"/>
      <c r="EM111" s="140"/>
      <c r="EN111" s="58"/>
      <c r="EO111" s="120" t="s">
        <v>363</v>
      </c>
      <c r="EP111" s="119">
        <f>SUMIF(EJ81:EJ100,"Membros_Superiores",EM81:EM100)</f>
        <v>0</v>
      </c>
      <c r="EQ111" s="119">
        <f>SUMPRODUCT((EM81:EM100)*(EN81:EN100)*(EJ81:EJ100="Membros_Superiores"))</f>
        <v>0</v>
      </c>
      <c r="ER111" s="381" t="str">
        <f>IFERROR((EQ111*100)/EM103,"")</f>
        <v/>
      </c>
      <c r="ES111" s="384">
        <f>SUMIF(EJ81:EJ100,"Membros_Superiores",ES81:ES100)</f>
        <v>0</v>
      </c>
      <c r="ET111" s="149"/>
      <c r="EU111" s="58"/>
      <c r="EV111" s="58"/>
      <c r="EW111" s="58"/>
      <c r="EX111" s="139"/>
      <c r="EY111" s="93"/>
      <c r="EZ111" s="93"/>
      <c r="FA111" s="95"/>
      <c r="FB111" s="140"/>
      <c r="FC111" s="58"/>
      <c r="FD111" s="120" t="s">
        <v>363</v>
      </c>
      <c r="FE111" s="119">
        <f>SUMIF(EY81:EY100,"Membros_Superiores",FB81:FB100)</f>
        <v>0</v>
      </c>
      <c r="FF111" s="119">
        <f>SUMPRODUCT((FB81:FB100)*(FC81:FC100)*(EY81:EY100="Membros_Superiores"))</f>
        <v>0</v>
      </c>
      <c r="FG111" s="381" t="str">
        <f>IFERROR((FF111*100)/FB103,"")</f>
        <v/>
      </c>
      <c r="FH111" s="384">
        <f>SUMIF(EY81:EY100,"Membros_Superiores",FH81:FH100)</f>
        <v>0</v>
      </c>
      <c r="FI111" s="149"/>
      <c r="FJ111" s="58"/>
      <c r="FK111" s="58"/>
      <c r="FL111" s="58"/>
      <c r="FM111" s="139"/>
      <c r="FN111" s="93"/>
      <c r="FO111" s="93"/>
      <c r="FP111" s="95"/>
      <c r="FQ111" s="140"/>
      <c r="FR111" s="58"/>
      <c r="FS111" s="120" t="s">
        <v>363</v>
      </c>
      <c r="FT111" s="119">
        <f>SUMIF(FN81:FN100,"Membros_Superiores",FQ81:FQ100)</f>
        <v>0</v>
      </c>
      <c r="FU111" s="119">
        <f>SUMPRODUCT((FQ81:FQ100)*(FR81:FR100)*(FN81:FN100="Membros_Superiores"))</f>
        <v>0</v>
      </c>
      <c r="FV111" s="381" t="str">
        <f>IFERROR((FU111*100)/FQ103,"")</f>
        <v/>
      </c>
      <c r="FW111" s="384">
        <f>SUMIF(FN81:FN100,"Membros_Superiores",FW81:FW100)</f>
        <v>0</v>
      </c>
      <c r="FX111" s="149"/>
      <c r="FY111" s="58"/>
      <c r="FZ111" s="58"/>
      <c r="GA111" s="58"/>
      <c r="GB111" s="139"/>
      <c r="GC111" s="93"/>
      <c r="GD111" s="93"/>
      <c r="GE111" s="95"/>
      <c r="GF111" s="140"/>
      <c r="GG111" s="58"/>
      <c r="GH111" s="120" t="s">
        <v>363</v>
      </c>
      <c r="GI111" s="119">
        <f>SUMIF(GC81:GC100,"Membros_Superiores",GF81:GF100)</f>
        <v>0</v>
      </c>
      <c r="GJ111" s="119">
        <f>SUMPRODUCT((GF81:GF100)*(GG81:GG100)*(GC81:GC100="Membros_Superiores"))</f>
        <v>0</v>
      </c>
      <c r="GK111" s="381" t="str">
        <f>IFERROR((GJ111*100)/GF103,"")</f>
        <v/>
      </c>
      <c r="GL111" s="384">
        <f>SUMIF(GC81:GC100,"Membros_Superiores",GL81:GL100)</f>
        <v>0</v>
      </c>
      <c r="GM111" s="149"/>
      <c r="GN111" s="58"/>
      <c r="GO111" s="58"/>
      <c r="GP111" s="58"/>
      <c r="GQ111" s="139"/>
      <c r="GR111" s="93"/>
      <c r="GS111" s="93"/>
      <c r="GT111" s="95"/>
      <c r="GU111" s="140"/>
      <c r="GV111" s="58"/>
      <c r="GW111" s="120" t="s">
        <v>363</v>
      </c>
      <c r="GX111" s="119">
        <f>SUMIF(GR81:GR100,"Membros_Superiores",GU81:GU100)</f>
        <v>0</v>
      </c>
      <c r="GY111" s="119">
        <f>SUMPRODUCT((GU81:GU100)*(GV81:GV100)*(GR81:GR100="Membros_Superiores"))</f>
        <v>0</v>
      </c>
      <c r="GZ111" s="381" t="str">
        <f>IFERROR((GY111*100)/GU103,"")</f>
        <v/>
      </c>
      <c r="HA111" s="384">
        <f>SUMIF(GR81:GR100,"Membros_Superiores",HA81:HA100)</f>
        <v>0</v>
      </c>
      <c r="HB111" s="149"/>
      <c r="HC111" s="58"/>
      <c r="HD111" s="58"/>
      <c r="HE111" s="58"/>
      <c r="HF111" s="139"/>
      <c r="HG111" s="93"/>
      <c r="HH111" s="93"/>
      <c r="HI111" s="95"/>
      <c r="HJ111" s="140"/>
      <c r="HK111" s="58"/>
      <c r="HL111" s="120" t="s">
        <v>363</v>
      </c>
      <c r="HM111" s="119">
        <f>SUMIF(HG81:HG100,"Membros_Superiores",HJ81:HJ100)</f>
        <v>0</v>
      </c>
      <c r="HN111" s="119">
        <f>SUMPRODUCT((HJ81:HJ100)*(HK81:HK100)*(HG81:HG100="Membros_Superiores"))</f>
        <v>0</v>
      </c>
      <c r="HO111" s="381" t="str">
        <f>IFERROR((HN111*100)/HJ103,"")</f>
        <v/>
      </c>
      <c r="HP111" s="384">
        <f>SUMIF(HG81:HG100,"Membros_Superiores",HP81:HP100)</f>
        <v>0</v>
      </c>
      <c r="HQ111" s="149"/>
      <c r="HR111" s="58"/>
      <c r="HS111" s="58"/>
      <c r="HT111" s="58"/>
      <c r="HU111" s="139"/>
      <c r="HV111" s="93"/>
      <c r="HW111" s="93"/>
      <c r="HX111" s="95"/>
      <c r="HY111" s="140"/>
      <c r="HZ111" s="58"/>
      <c r="IA111" s="120" t="s">
        <v>363</v>
      </c>
      <c r="IB111" s="119">
        <f>SUMIF(HV81:HV100,"Membros_Superiores",HY81:HY100)</f>
        <v>0</v>
      </c>
      <c r="IC111" s="119">
        <f>SUMPRODUCT((HY81:HY100)*(HZ81:HZ100)*(HV81:HV100="Membros_Superiores"))</f>
        <v>0</v>
      </c>
      <c r="ID111" s="381" t="str">
        <f>IFERROR((IC111*100)/HY103,"")</f>
        <v/>
      </c>
      <c r="IE111" s="384">
        <f>SUMIF(HV81:HV100,"Membros_Superiores",IE81:IE100)</f>
        <v>0</v>
      </c>
      <c r="IF111" s="149"/>
      <c r="IG111" s="58"/>
      <c r="IH111" s="58"/>
      <c r="II111" s="58"/>
      <c r="IJ111" s="139"/>
      <c r="IK111" s="93"/>
      <c r="IL111" s="93"/>
      <c r="IM111" s="95"/>
      <c r="IN111" s="140"/>
      <c r="IO111" s="58"/>
      <c r="IP111" s="120" t="s">
        <v>363</v>
      </c>
      <c r="IQ111" s="119">
        <f>SUMIF(IK81:IK100,"Membros_Superiores",IN81:IN100)</f>
        <v>0</v>
      </c>
      <c r="IR111" s="119">
        <f>SUMPRODUCT((IN81:IN100)*(IO81:IO100)*(IK81:IK100="Membros_Superiores"))</f>
        <v>0</v>
      </c>
      <c r="IS111" s="381" t="str">
        <f>IFERROR((IR111*100)/IN103,"")</f>
        <v/>
      </c>
      <c r="IT111" s="384">
        <f>SUMIF(IK81:IK100,"Membros_Superiores",IT81:IT100)</f>
        <v>0</v>
      </c>
      <c r="IU111" s="149"/>
      <c r="IV111" s="58"/>
      <c r="IW111" s="58"/>
      <c r="IX111" s="58"/>
      <c r="IY111" s="139"/>
      <c r="IZ111" s="93"/>
      <c r="JA111" s="93"/>
      <c r="JB111" s="95"/>
      <c r="JC111" s="140"/>
      <c r="JD111" s="58"/>
      <c r="JE111" s="120" t="s">
        <v>363</v>
      </c>
      <c r="JF111" s="119">
        <f>SUMIF(IZ81:IZ100,"Membros_Superiores",JC81:JC100)</f>
        <v>0</v>
      </c>
      <c r="JG111" s="119">
        <f>SUMPRODUCT((JC81:JC100)*(JD81:JD100)*(IZ81:IZ100="Membros_Superiores"))</f>
        <v>0</v>
      </c>
      <c r="JH111" s="381" t="str">
        <f>IFERROR((JG111*100)/JC103,"")</f>
        <v/>
      </c>
      <c r="JI111" s="384">
        <f>SUMIF(IZ81:IZ100,"Membros_Superiores",JI81:JI100)</f>
        <v>0</v>
      </c>
      <c r="JJ111" s="149"/>
      <c r="JK111" s="58"/>
      <c r="JL111" s="58"/>
      <c r="JM111" s="58"/>
      <c r="JN111" s="139"/>
      <c r="JO111" s="93"/>
      <c r="JP111" s="93"/>
      <c r="JQ111" s="95"/>
      <c r="JR111" s="140"/>
      <c r="JS111" s="58"/>
      <c r="JT111" s="120" t="s">
        <v>363</v>
      </c>
      <c r="JU111" s="119">
        <f>SUMIF(JO81:JO100,"Membros_Superiores",JR81:JR100)</f>
        <v>0</v>
      </c>
      <c r="JV111" s="119">
        <f>SUMPRODUCT((JR81:JR100)*(JS81:JS100)*(JO81:JO100="Membros_Superiores"))</f>
        <v>0</v>
      </c>
      <c r="JW111" s="381" t="str">
        <f>IFERROR((JV111*100)/JR103,"")</f>
        <v/>
      </c>
      <c r="JX111" s="384">
        <f>SUMIF(JO81:JO100,"Membros_Superiores",JX81:JX100)</f>
        <v>0</v>
      </c>
      <c r="JY111" s="149"/>
      <c r="JZ111" s="58"/>
      <c r="KA111" s="58"/>
      <c r="KB111" s="58"/>
      <c r="KC111" s="139"/>
      <c r="KD111" s="93"/>
      <c r="KE111" s="93"/>
      <c r="KF111" s="95"/>
      <c r="KG111" s="140"/>
      <c r="KH111" s="58"/>
      <c r="KI111" s="120" t="s">
        <v>363</v>
      </c>
      <c r="KJ111" s="119">
        <f>SUMIF(KD81:KD100,"Membros_Superiores",KG81:KG100)</f>
        <v>0</v>
      </c>
      <c r="KK111" s="119">
        <f>SUMPRODUCT((KG81:KG100)*(KH81:KH100)*(KD81:KD100="Membros_Superiores"))</f>
        <v>0</v>
      </c>
      <c r="KL111" s="381" t="str">
        <f>IFERROR((KK111*100)/KG103,"")</f>
        <v/>
      </c>
      <c r="KM111" s="384">
        <f>SUMIF(KD81:KD100,"Membros_Superiores",KM81:KM100)</f>
        <v>0</v>
      </c>
      <c r="KN111" s="149"/>
      <c r="KO111" s="58"/>
      <c r="KP111" s="58"/>
      <c r="KQ111" s="58"/>
      <c r="KR111" s="139"/>
      <c r="KS111" s="93"/>
      <c r="KT111" s="93"/>
      <c r="KU111" s="95"/>
      <c r="KV111" s="140"/>
      <c r="KW111" s="58"/>
      <c r="KX111" s="120" t="s">
        <v>363</v>
      </c>
      <c r="KY111" s="119">
        <f>SUMIF(KS81:KS100,"Membros_Superiores",KV81:KV100)</f>
        <v>0</v>
      </c>
      <c r="KZ111" s="119">
        <f>SUMPRODUCT((KV81:KV100)*(KW81:KW100)*(KS81:KS100="Membros_Superiores"))</f>
        <v>0</v>
      </c>
      <c r="LA111" s="381" t="str">
        <f>IFERROR((KZ111*100)/KV103,"")</f>
        <v/>
      </c>
      <c r="LB111" s="384">
        <f>SUMIF(KS81:KS100,"Membros_Superiores",LB81:LB100)</f>
        <v>0</v>
      </c>
      <c r="LC111" s="149"/>
      <c r="LD111" s="347"/>
      <c r="LE111" s="58"/>
      <c r="LF111" s="58"/>
      <c r="LG111" s="139"/>
      <c r="LH111" s="93"/>
      <c r="LI111" s="93"/>
      <c r="LJ111" s="95"/>
      <c r="LK111" s="140"/>
      <c r="LL111" s="58"/>
      <c r="LM111" s="120" t="s">
        <v>363</v>
      </c>
      <c r="LN111" s="119">
        <f>SUMIF(LH81:LH100,"Membros_Superiores",LK81:LK100)</f>
        <v>0</v>
      </c>
      <c r="LO111" s="119">
        <f>SUMPRODUCT((LK81:LK100)*(LL81:LL100)*(LH81:LH100="Membros_Superiores"))</f>
        <v>0</v>
      </c>
      <c r="LP111" s="381" t="str">
        <f>IFERROR((LO111*100)/LK103,"")</f>
        <v/>
      </c>
      <c r="LQ111" s="384">
        <f>SUMIF(LH81:LH100,"Membros_Superiores",LQ81:LQ100)</f>
        <v>0</v>
      </c>
      <c r="LR111" s="149"/>
      <c r="LS111" s="347"/>
      <c r="LT111" s="58"/>
      <c r="LU111" s="58"/>
      <c r="LV111" s="139"/>
      <c r="LW111" s="93"/>
      <c r="LX111" s="93"/>
      <c r="LY111" s="95"/>
      <c r="LZ111" s="140"/>
      <c r="MA111" s="58"/>
      <c r="MB111" s="120" t="s">
        <v>363</v>
      </c>
      <c r="MC111" s="119">
        <f>SUMIF(LW81:LW100,"Membros_Superiores",LZ81:LZ100)</f>
        <v>0</v>
      </c>
      <c r="MD111" s="119">
        <f>SUMPRODUCT((LZ81:LZ100)*(MA81:MA100)*(LW81:LW100="Membros_Superiores"))</f>
        <v>0</v>
      </c>
      <c r="ME111" s="381" t="str">
        <f>IFERROR((MD111*100)/LZ103,"")</f>
        <v/>
      </c>
      <c r="MF111" s="384">
        <f>SUMIF(LW81:LW100,"Membros_Superiores",MF81:MF100)</f>
        <v>0</v>
      </c>
      <c r="MG111" s="149"/>
      <c r="MH111" s="347"/>
      <c r="MI111" s="58"/>
      <c r="MJ111" s="58"/>
      <c r="MK111" s="530"/>
      <c r="ML111" s="531"/>
      <c r="MM111" s="531"/>
      <c r="MN111" s="532"/>
      <c r="MO111" s="533"/>
      <c r="MP111" s="514"/>
      <c r="MQ111" s="525" t="s">
        <v>363</v>
      </c>
      <c r="MR111" s="526">
        <v>0</v>
      </c>
      <c r="MS111" s="526">
        <v>0</v>
      </c>
      <c r="MT111" s="527"/>
      <c r="MU111" s="528">
        <v>0</v>
      </c>
      <c r="MV111" s="529"/>
      <c r="MW111" s="347"/>
    </row>
    <row r="112" spans="1:361">
      <c r="A112" s="347"/>
      <c r="B112" s="58"/>
      <c r="C112" s="58"/>
      <c r="D112" s="139"/>
      <c r="E112" s="93"/>
      <c r="F112" s="93"/>
      <c r="G112" s="95"/>
      <c r="H112" s="140"/>
      <c r="I112" s="58"/>
      <c r="J112" s="120" t="s">
        <v>360</v>
      </c>
      <c r="K112" s="119">
        <f>SUMIF(E81:E100,"Tronco",H81:H100)</f>
        <v>0</v>
      </c>
      <c r="L112" s="119">
        <f>SUMPRODUCT((H81:H100)*(I81:I100)*(E81:E100="Tronco"))</f>
        <v>0</v>
      </c>
      <c r="M112" s="381" t="str">
        <f>IFERROR((L112*100)/H103,"")</f>
        <v/>
      </c>
      <c r="N112" s="384">
        <f>SUMIF(E81:E100,"Tronco",N81:N100)</f>
        <v>0</v>
      </c>
      <c r="O112" s="149"/>
      <c r="P112" s="347"/>
      <c r="Q112" s="58"/>
      <c r="R112" s="58"/>
      <c r="S112" s="139"/>
      <c r="T112" s="93"/>
      <c r="U112" s="93"/>
      <c r="V112" s="95"/>
      <c r="W112" s="140"/>
      <c r="X112" s="58"/>
      <c r="Y112" s="120" t="s">
        <v>360</v>
      </c>
      <c r="Z112" s="119">
        <f>SUMIF(T81:T100,"Tronco",W81:W100)</f>
        <v>0</v>
      </c>
      <c r="AA112" s="119">
        <f>SUMPRODUCT((W81:W100)*(X81:X100)*(T81:T100="Tronco"))</f>
        <v>0</v>
      </c>
      <c r="AB112" s="381" t="str">
        <f>IFERROR((AA112*100)/W103,"")</f>
        <v/>
      </c>
      <c r="AC112" s="384">
        <f>SUMIF(T81:T100,"Tronco",AC81:AC100)</f>
        <v>0</v>
      </c>
      <c r="AD112" s="149"/>
      <c r="AE112" s="58"/>
      <c r="AF112" s="58"/>
      <c r="AG112" s="58"/>
      <c r="AH112" s="139"/>
      <c r="AI112" s="93"/>
      <c r="AJ112" s="93"/>
      <c r="AK112" s="95"/>
      <c r="AL112" s="140"/>
      <c r="AM112" s="58"/>
      <c r="AN112" s="120" t="s">
        <v>360</v>
      </c>
      <c r="AO112" s="119">
        <f>SUMIF(AI81:AI100,"Tronco",AL81:AL100)</f>
        <v>0</v>
      </c>
      <c r="AP112" s="119">
        <f>SUMPRODUCT((AL81:AL100)*(AM81:AM100)*(AI81:AI100="Tronco"))</f>
        <v>0</v>
      </c>
      <c r="AQ112" s="381" t="str">
        <f>IFERROR((AP112*100)/AL103,"")</f>
        <v/>
      </c>
      <c r="AR112" s="384">
        <f>SUMIF(AI81:AI100,"Tronco",AR81:AR100)</f>
        <v>0</v>
      </c>
      <c r="AS112" s="149"/>
      <c r="AT112" s="58"/>
      <c r="AU112" s="58"/>
      <c r="AV112" s="58"/>
      <c r="AW112" s="139"/>
      <c r="AX112" s="93"/>
      <c r="AY112" s="93"/>
      <c r="AZ112" s="95"/>
      <c r="BA112" s="140"/>
      <c r="BB112" s="58"/>
      <c r="BC112" s="120" t="s">
        <v>360</v>
      </c>
      <c r="BD112" s="119">
        <f>SUMIF(AX81:AX100,"Tronco",BA81:BA100)</f>
        <v>0</v>
      </c>
      <c r="BE112" s="119">
        <f>SUMPRODUCT((BA81:BA100)*(BB81:BB100)*(AX81:AX100="Tronco"))</f>
        <v>0</v>
      </c>
      <c r="BF112" s="381" t="str">
        <f>IFERROR((BE112*100)/BA103,"")</f>
        <v/>
      </c>
      <c r="BG112" s="384">
        <f>SUMIF(AX81:AX100,"Tronco",BG81:BG100)</f>
        <v>0</v>
      </c>
      <c r="BH112" s="149"/>
      <c r="BI112" s="58"/>
      <c r="BJ112" s="58"/>
      <c r="BK112" s="58"/>
      <c r="BL112" s="139"/>
      <c r="BM112" s="93"/>
      <c r="BN112" s="93"/>
      <c r="BO112" s="95"/>
      <c r="BP112" s="140"/>
      <c r="BQ112" s="58"/>
      <c r="BR112" s="120" t="s">
        <v>360</v>
      </c>
      <c r="BS112" s="119">
        <f>SUMIF(BM81:BM100,"Tronco",BP81:BP100)</f>
        <v>0</v>
      </c>
      <c r="BT112" s="119">
        <f>SUMPRODUCT((BP81:BP100)*(BQ81:BQ100)*(BM81:BM100="Tronco"))</f>
        <v>0</v>
      </c>
      <c r="BU112" s="381" t="str">
        <f>IFERROR((BT112*100)/BP103,"")</f>
        <v/>
      </c>
      <c r="BV112" s="384">
        <f>SUMIF(BM81:BM100,"Tronco",BV81:BV100)</f>
        <v>0</v>
      </c>
      <c r="BW112" s="149"/>
      <c r="BX112" s="58"/>
      <c r="BY112" s="58"/>
      <c r="BZ112" s="58"/>
      <c r="CA112" s="139"/>
      <c r="CB112" s="93"/>
      <c r="CC112" s="93"/>
      <c r="CD112" s="95"/>
      <c r="CE112" s="140"/>
      <c r="CF112" s="58"/>
      <c r="CG112" s="120" t="s">
        <v>360</v>
      </c>
      <c r="CH112" s="119">
        <f>SUMIF(CB81:CB100,"Tronco",CE81:CE100)</f>
        <v>0</v>
      </c>
      <c r="CI112" s="119">
        <f>SUMPRODUCT((CE81:CE100)*(CF81:CF100)*(CB81:CB100="Tronco"))</f>
        <v>0</v>
      </c>
      <c r="CJ112" s="381" t="str">
        <f>IFERROR((CI112*100)/CE103,"")</f>
        <v/>
      </c>
      <c r="CK112" s="384">
        <f>SUMIF(CB81:CB100,"Tronco",CK81:CK100)</f>
        <v>0</v>
      </c>
      <c r="CL112" s="149"/>
      <c r="CM112" s="58"/>
      <c r="CN112" s="58"/>
      <c r="CO112" s="58"/>
      <c r="CP112" s="139"/>
      <c r="CQ112" s="93"/>
      <c r="CR112" s="93"/>
      <c r="CS112" s="95"/>
      <c r="CT112" s="140"/>
      <c r="CU112" s="58"/>
      <c r="CV112" s="120" t="s">
        <v>360</v>
      </c>
      <c r="CW112" s="119">
        <f>SUMIF(CQ81:CQ100,"Tronco",CT81:CT100)</f>
        <v>0</v>
      </c>
      <c r="CX112" s="119">
        <f>SUMPRODUCT((CT81:CT100)*(CU81:CU100)*(CQ81:CQ100="Tronco"))</f>
        <v>0</v>
      </c>
      <c r="CY112" s="381" t="str">
        <f>IFERROR((CX112*100)/CT103,"")</f>
        <v/>
      </c>
      <c r="CZ112" s="384">
        <f>SUMIF(CQ81:CQ100,"Tronco",CZ81:CZ100)</f>
        <v>0</v>
      </c>
      <c r="DA112" s="149"/>
      <c r="DB112" s="58"/>
      <c r="DC112" s="58"/>
      <c r="DD112" s="58"/>
      <c r="DE112" s="139"/>
      <c r="DF112" s="93"/>
      <c r="DG112" s="93"/>
      <c r="DH112" s="95"/>
      <c r="DI112" s="140"/>
      <c r="DJ112" s="58"/>
      <c r="DK112" s="120" t="s">
        <v>360</v>
      </c>
      <c r="DL112" s="119">
        <f>SUMIF(DF81:DF100,"Tronco",DI81:DI100)</f>
        <v>0</v>
      </c>
      <c r="DM112" s="119">
        <f>SUMPRODUCT((DI81:DI100)*(DJ81:DJ100)*(DF81:DF100="Tronco"))</f>
        <v>0</v>
      </c>
      <c r="DN112" s="381" t="str">
        <f>IFERROR((DM112*100)/DI103,"")</f>
        <v/>
      </c>
      <c r="DO112" s="384">
        <f>SUMIF(DF81:DF100,"Tronco",DO81:DO100)</f>
        <v>0</v>
      </c>
      <c r="DP112" s="149"/>
      <c r="DQ112" s="58"/>
      <c r="DR112" s="58"/>
      <c r="DS112" s="58"/>
      <c r="DT112" s="139"/>
      <c r="DU112" s="93"/>
      <c r="DV112" s="93"/>
      <c r="DW112" s="95"/>
      <c r="DX112" s="140"/>
      <c r="DY112" s="58"/>
      <c r="DZ112" s="120" t="s">
        <v>360</v>
      </c>
      <c r="EA112" s="119">
        <f>SUMIF(DU81:DU100,"Tronco",DX81:DX100)</f>
        <v>0</v>
      </c>
      <c r="EB112" s="119">
        <f>SUMPRODUCT((DX81:DX100)*(DY81:DY100)*(DU81:DU100="Tronco"))</f>
        <v>0</v>
      </c>
      <c r="EC112" s="381" t="str">
        <f>IFERROR((EB112*100)/DX103,"")</f>
        <v/>
      </c>
      <c r="ED112" s="384">
        <f>SUMIF(DU81:DU100,"Tronco",ED81:ED100)</f>
        <v>0</v>
      </c>
      <c r="EE112" s="149"/>
      <c r="EF112" s="58"/>
      <c r="EG112" s="58"/>
      <c r="EH112" s="58"/>
      <c r="EI112" s="139"/>
      <c r="EJ112" s="93"/>
      <c r="EK112" s="93"/>
      <c r="EL112" s="95"/>
      <c r="EM112" s="140"/>
      <c r="EN112" s="58"/>
      <c r="EO112" s="120" t="s">
        <v>360</v>
      </c>
      <c r="EP112" s="119">
        <f>SUMIF(EJ81:EJ100,"Tronco",EM81:EM100)</f>
        <v>0</v>
      </c>
      <c r="EQ112" s="119">
        <f>SUMPRODUCT((EM81:EM100)*(EN81:EN100)*(EJ81:EJ100="Tronco"))</f>
        <v>0</v>
      </c>
      <c r="ER112" s="381" t="str">
        <f>IFERROR((EQ112*100)/EM103,"")</f>
        <v/>
      </c>
      <c r="ES112" s="384">
        <f>SUMIF(EJ81:EJ100,"Tronco",ES81:ES100)</f>
        <v>0</v>
      </c>
      <c r="ET112" s="149"/>
      <c r="EU112" s="58"/>
      <c r="EV112" s="58"/>
      <c r="EW112" s="58"/>
      <c r="EX112" s="139"/>
      <c r="EY112" s="93"/>
      <c r="EZ112" s="93"/>
      <c r="FA112" s="95"/>
      <c r="FB112" s="140"/>
      <c r="FC112" s="58"/>
      <c r="FD112" s="120" t="s">
        <v>360</v>
      </c>
      <c r="FE112" s="119">
        <f>SUMIF(EY81:EY100,"Tronco",FB81:FB100)</f>
        <v>0</v>
      </c>
      <c r="FF112" s="119">
        <f>SUMPRODUCT((FB81:FB100)*(FC81:FC100)*(EY81:EY100="Tronco"))</f>
        <v>0</v>
      </c>
      <c r="FG112" s="381" t="str">
        <f>IFERROR((FF112*100)/FB103,"")</f>
        <v/>
      </c>
      <c r="FH112" s="384">
        <f>SUMIF(EY81:EY100,"Tronco",FH81:FH100)</f>
        <v>0</v>
      </c>
      <c r="FI112" s="149"/>
      <c r="FJ112" s="58"/>
      <c r="FK112" s="58"/>
      <c r="FL112" s="58"/>
      <c r="FM112" s="139"/>
      <c r="FN112" s="93"/>
      <c r="FO112" s="93"/>
      <c r="FP112" s="95"/>
      <c r="FQ112" s="140"/>
      <c r="FR112" s="58"/>
      <c r="FS112" s="120" t="s">
        <v>360</v>
      </c>
      <c r="FT112" s="119">
        <f>SUMIF(FN81:FN100,"Tronco",FQ81:FQ100)</f>
        <v>0</v>
      </c>
      <c r="FU112" s="119">
        <f>SUMPRODUCT((FQ81:FQ100)*(FR81:FR100)*(FN81:FN100="Tronco"))</f>
        <v>0</v>
      </c>
      <c r="FV112" s="381" t="str">
        <f>IFERROR((FU112*100)/FQ103,"")</f>
        <v/>
      </c>
      <c r="FW112" s="384">
        <f>SUMIF(FN81:FN100,"Tronco",FW81:FW100)</f>
        <v>0</v>
      </c>
      <c r="FX112" s="149"/>
      <c r="FY112" s="58"/>
      <c r="FZ112" s="58"/>
      <c r="GA112" s="58"/>
      <c r="GB112" s="139"/>
      <c r="GC112" s="93"/>
      <c r="GD112" s="93"/>
      <c r="GE112" s="95"/>
      <c r="GF112" s="140"/>
      <c r="GG112" s="58"/>
      <c r="GH112" s="120" t="s">
        <v>360</v>
      </c>
      <c r="GI112" s="119">
        <f>SUMIF(GC81:GC100,"Tronco",GF81:GF100)</f>
        <v>0</v>
      </c>
      <c r="GJ112" s="119">
        <f>SUMPRODUCT((GF81:GF100)*(GG81:GG100)*(GC81:GC100="Tronco"))</f>
        <v>0</v>
      </c>
      <c r="GK112" s="381" t="str">
        <f>IFERROR((GJ112*100)/GF103,"")</f>
        <v/>
      </c>
      <c r="GL112" s="384">
        <f>SUMIF(GC81:GC100,"Tronco",GL81:GL100)</f>
        <v>0</v>
      </c>
      <c r="GM112" s="149"/>
      <c r="GN112" s="58"/>
      <c r="GO112" s="58"/>
      <c r="GP112" s="58"/>
      <c r="GQ112" s="139"/>
      <c r="GR112" s="93"/>
      <c r="GS112" s="93"/>
      <c r="GT112" s="95"/>
      <c r="GU112" s="140"/>
      <c r="GV112" s="58"/>
      <c r="GW112" s="120" t="s">
        <v>360</v>
      </c>
      <c r="GX112" s="119">
        <f>SUMIF(GR81:GR100,"Tronco",GU81:GU100)</f>
        <v>0</v>
      </c>
      <c r="GY112" s="119">
        <f>SUMPRODUCT((GU81:GU100)*(GV81:GV100)*(GR81:GR100="Tronco"))</f>
        <v>0</v>
      </c>
      <c r="GZ112" s="381" t="str">
        <f>IFERROR((GY112*100)/GU103,"")</f>
        <v/>
      </c>
      <c r="HA112" s="384">
        <f>SUMIF(GR81:GR100,"Tronco",HA81:HA100)</f>
        <v>0</v>
      </c>
      <c r="HB112" s="149"/>
      <c r="HC112" s="58"/>
      <c r="HD112" s="58"/>
      <c r="HE112" s="58"/>
      <c r="HF112" s="139"/>
      <c r="HG112" s="93"/>
      <c r="HH112" s="93"/>
      <c r="HI112" s="95"/>
      <c r="HJ112" s="140"/>
      <c r="HK112" s="58"/>
      <c r="HL112" s="120" t="s">
        <v>360</v>
      </c>
      <c r="HM112" s="119">
        <f>SUMIF(HG81:HG100,"Tronco",HJ81:HJ100)</f>
        <v>0</v>
      </c>
      <c r="HN112" s="119">
        <f>SUMPRODUCT((HJ81:HJ100)*(HK81:HK100)*(HG81:HG100="Tronco"))</f>
        <v>0</v>
      </c>
      <c r="HO112" s="381" t="str">
        <f>IFERROR((HN112*100)/HJ103,"")</f>
        <v/>
      </c>
      <c r="HP112" s="384">
        <f>SUMIF(HG81:HG100,"Tronco",HP81:HP100)</f>
        <v>0</v>
      </c>
      <c r="HQ112" s="149"/>
      <c r="HR112" s="58"/>
      <c r="HS112" s="58"/>
      <c r="HT112" s="58"/>
      <c r="HU112" s="139"/>
      <c r="HV112" s="93"/>
      <c r="HW112" s="93"/>
      <c r="HX112" s="95"/>
      <c r="HY112" s="140"/>
      <c r="HZ112" s="58"/>
      <c r="IA112" s="120" t="s">
        <v>360</v>
      </c>
      <c r="IB112" s="119">
        <f>SUMIF(HV81:HV100,"Tronco",HY81:HY100)</f>
        <v>0</v>
      </c>
      <c r="IC112" s="119">
        <f>SUMPRODUCT((HY81:HY100)*(HZ81:HZ100)*(HV81:HV100="Tronco"))</f>
        <v>0</v>
      </c>
      <c r="ID112" s="381" t="str">
        <f>IFERROR((IC112*100)/HY103,"")</f>
        <v/>
      </c>
      <c r="IE112" s="384">
        <f>SUMIF(HV81:HV100,"Tronco",IE81:IE100)</f>
        <v>0</v>
      </c>
      <c r="IF112" s="149"/>
      <c r="IG112" s="58"/>
      <c r="IH112" s="58"/>
      <c r="II112" s="58"/>
      <c r="IJ112" s="139"/>
      <c r="IK112" s="93"/>
      <c r="IL112" s="93"/>
      <c r="IM112" s="95"/>
      <c r="IN112" s="140"/>
      <c r="IO112" s="58"/>
      <c r="IP112" s="120" t="s">
        <v>360</v>
      </c>
      <c r="IQ112" s="119">
        <f>SUMIF(IK81:IK100,"Tronco",IN81:IN100)</f>
        <v>0</v>
      </c>
      <c r="IR112" s="119">
        <f>SUMPRODUCT((IN81:IN100)*(IO81:IO100)*(IK81:IK100="Tronco"))</f>
        <v>0</v>
      </c>
      <c r="IS112" s="381" t="str">
        <f>IFERROR((IR112*100)/IN103,"")</f>
        <v/>
      </c>
      <c r="IT112" s="384">
        <f>SUMIF(IK81:IK100,"Tronco",IT81:IT100)</f>
        <v>0</v>
      </c>
      <c r="IU112" s="149"/>
      <c r="IV112" s="58"/>
      <c r="IW112" s="58"/>
      <c r="IX112" s="58"/>
      <c r="IY112" s="139"/>
      <c r="IZ112" s="93"/>
      <c r="JA112" s="93"/>
      <c r="JB112" s="95"/>
      <c r="JC112" s="140"/>
      <c r="JD112" s="58"/>
      <c r="JE112" s="120" t="s">
        <v>360</v>
      </c>
      <c r="JF112" s="119">
        <f>SUMIF(IZ81:IZ100,"Tronco",JC81:JC100)</f>
        <v>0</v>
      </c>
      <c r="JG112" s="119">
        <f>SUMPRODUCT((JC81:JC100)*(JD81:JD100)*(IZ81:IZ100="Tronco"))</f>
        <v>0</v>
      </c>
      <c r="JH112" s="381" t="str">
        <f>IFERROR((JG112*100)/JC103,"")</f>
        <v/>
      </c>
      <c r="JI112" s="384">
        <f>SUMIF(IZ81:IZ100,"Tronco",JI81:JI100)</f>
        <v>0</v>
      </c>
      <c r="JJ112" s="149"/>
      <c r="JK112" s="58"/>
      <c r="JL112" s="58"/>
      <c r="JM112" s="58"/>
      <c r="JN112" s="139"/>
      <c r="JO112" s="93"/>
      <c r="JP112" s="93"/>
      <c r="JQ112" s="95"/>
      <c r="JR112" s="140"/>
      <c r="JS112" s="58"/>
      <c r="JT112" s="120" t="s">
        <v>360</v>
      </c>
      <c r="JU112" s="119">
        <f>SUMIF(JO81:JO100,"Tronco",JR81:JR100)</f>
        <v>0</v>
      </c>
      <c r="JV112" s="119">
        <f>SUMPRODUCT((JR81:JR100)*(JS81:JS100)*(JO81:JO100="Tronco"))</f>
        <v>0</v>
      </c>
      <c r="JW112" s="381" t="str">
        <f>IFERROR((JV112*100)/JR103,"")</f>
        <v/>
      </c>
      <c r="JX112" s="384">
        <f>SUMIF(JO81:JO100,"Tronco",JX81:JX100)</f>
        <v>0</v>
      </c>
      <c r="JY112" s="149"/>
      <c r="JZ112" s="58"/>
      <c r="KA112" s="58"/>
      <c r="KB112" s="58"/>
      <c r="KC112" s="139"/>
      <c r="KD112" s="93"/>
      <c r="KE112" s="93"/>
      <c r="KF112" s="95"/>
      <c r="KG112" s="140"/>
      <c r="KH112" s="58"/>
      <c r="KI112" s="120" t="s">
        <v>360</v>
      </c>
      <c r="KJ112" s="119">
        <f>SUMIF(KD81:KD100,"Tronco",KG81:KG100)</f>
        <v>0</v>
      </c>
      <c r="KK112" s="119">
        <f>SUMPRODUCT((KG81:KG100)*(KH81:KH100)*(KD81:KD100="Tronco"))</f>
        <v>0</v>
      </c>
      <c r="KL112" s="381" t="str">
        <f>IFERROR((KK112*100)/KG103,"")</f>
        <v/>
      </c>
      <c r="KM112" s="384">
        <f>SUMIF(KD81:KD100,"Tronco",KM81:KM100)</f>
        <v>0</v>
      </c>
      <c r="KN112" s="149"/>
      <c r="KO112" s="58"/>
      <c r="KP112" s="58"/>
      <c r="KQ112" s="58"/>
      <c r="KR112" s="139"/>
      <c r="KS112" s="93"/>
      <c r="KT112" s="93"/>
      <c r="KU112" s="95"/>
      <c r="KV112" s="140"/>
      <c r="KW112" s="58"/>
      <c r="KX112" s="120" t="s">
        <v>360</v>
      </c>
      <c r="KY112" s="119">
        <f>SUMIF(KS81:KS100,"Tronco",KV81:KV100)</f>
        <v>0</v>
      </c>
      <c r="KZ112" s="119">
        <f>SUMPRODUCT((KV81:KV100)*(KW81:KW100)*(KS81:KS100="Tronco"))</f>
        <v>0</v>
      </c>
      <c r="LA112" s="381" t="str">
        <f>IFERROR((KZ112*100)/KV103,"")</f>
        <v/>
      </c>
      <c r="LB112" s="384">
        <f>SUMIF(KS81:KS100,"Tronco",LB81:LB100)</f>
        <v>0</v>
      </c>
      <c r="LC112" s="149"/>
      <c r="LD112" s="347"/>
      <c r="LE112" s="58"/>
      <c r="LF112" s="58"/>
      <c r="LG112" s="139"/>
      <c r="LH112" s="93"/>
      <c r="LI112" s="93"/>
      <c r="LJ112" s="95"/>
      <c r="LK112" s="140"/>
      <c r="LL112" s="58"/>
      <c r="LM112" s="120" t="s">
        <v>360</v>
      </c>
      <c r="LN112" s="119">
        <f>SUMIF(LH81:LH100,"Tronco",LK81:LK100)</f>
        <v>0</v>
      </c>
      <c r="LO112" s="119">
        <f>SUMPRODUCT((LK81:LK100)*(LL81:LL100)*(LH81:LH100="Tronco"))</f>
        <v>0</v>
      </c>
      <c r="LP112" s="381" t="str">
        <f>IFERROR((LO112*100)/LK103,"")</f>
        <v/>
      </c>
      <c r="LQ112" s="384">
        <f>SUMIF(LH81:LH100,"Tronco",LQ81:LQ100)</f>
        <v>0</v>
      </c>
      <c r="LR112" s="149"/>
      <c r="LS112" s="347"/>
      <c r="LT112" s="58"/>
      <c r="LU112" s="58"/>
      <c r="LV112" s="139"/>
      <c r="LW112" s="93"/>
      <c r="LX112" s="93"/>
      <c r="LY112" s="95"/>
      <c r="LZ112" s="140"/>
      <c r="MA112" s="58"/>
      <c r="MB112" s="120" t="s">
        <v>360</v>
      </c>
      <c r="MC112" s="119">
        <f>SUMIF(LW81:LW100,"Tronco",LZ81:LZ100)</f>
        <v>0</v>
      </c>
      <c r="MD112" s="119">
        <f>SUMPRODUCT((LZ81:LZ100)*(MA81:MA100)*(LW81:LW100="Tronco"))</f>
        <v>0</v>
      </c>
      <c r="ME112" s="381" t="str">
        <f>IFERROR((MD112*100)/LZ103,"")</f>
        <v/>
      </c>
      <c r="MF112" s="384">
        <f>SUMIF(LW81:LW100,"Tronco",MF81:MF100)</f>
        <v>0</v>
      </c>
      <c r="MG112" s="149"/>
      <c r="MH112" s="347"/>
      <c r="MI112" s="58"/>
      <c r="MJ112" s="58"/>
      <c r="MK112" s="530"/>
      <c r="ML112" s="531"/>
      <c r="MM112" s="531"/>
      <c r="MN112" s="532"/>
      <c r="MO112" s="533"/>
      <c r="MP112" s="514"/>
      <c r="MQ112" s="525" t="s">
        <v>360</v>
      </c>
      <c r="MR112" s="526">
        <v>0</v>
      </c>
      <c r="MS112" s="526">
        <v>0</v>
      </c>
      <c r="MT112" s="527"/>
      <c r="MU112" s="528">
        <v>0</v>
      </c>
      <c r="MV112" s="529"/>
      <c r="MW112" s="347"/>
    </row>
    <row r="113" spans="1:361">
      <c r="A113" s="347"/>
      <c r="B113" s="58"/>
      <c r="C113" s="58"/>
      <c r="D113" s="139"/>
      <c r="E113" s="93"/>
      <c r="F113" s="93"/>
      <c r="G113" s="95"/>
      <c r="H113" s="140"/>
      <c r="I113" s="58"/>
      <c r="J113" s="120" t="s">
        <v>189</v>
      </c>
      <c r="K113" s="119">
        <f>SUMIF(D81:D100,"LPO",H81:H100)</f>
        <v>0</v>
      </c>
      <c r="L113" s="119">
        <f>SUMPRODUCT((H81:H100)*(I81:I100)*(E81:E100="LPO"))</f>
        <v>0</v>
      </c>
      <c r="M113" s="381" t="str">
        <f>IFERROR((L113*100)/H103,"")</f>
        <v/>
      </c>
      <c r="N113" s="384">
        <f>SUMIF(E81:E100,"LPO",N81:N100)</f>
        <v>0</v>
      </c>
      <c r="O113" s="149"/>
      <c r="P113" s="347"/>
      <c r="Q113" s="58"/>
      <c r="R113" s="58"/>
      <c r="S113" s="139"/>
      <c r="T113" s="93"/>
      <c r="U113" s="93"/>
      <c r="V113" s="95"/>
      <c r="W113" s="140"/>
      <c r="X113" s="58"/>
      <c r="Y113" s="120" t="s">
        <v>189</v>
      </c>
      <c r="Z113" s="119">
        <f>SUMIF(S81:S100,"LPO",W81:W100)</f>
        <v>0</v>
      </c>
      <c r="AA113" s="119">
        <f>SUMPRODUCT((W81:W100)*(X81:X100)*(T81:T100="LPO"))</f>
        <v>0</v>
      </c>
      <c r="AB113" s="381" t="str">
        <f>IFERROR((AA113*100)/W103,"")</f>
        <v/>
      </c>
      <c r="AC113" s="384">
        <f>SUMIF(T81:T100,"LPO",AC81:AC100)</f>
        <v>0</v>
      </c>
      <c r="AD113" s="149"/>
      <c r="AE113" s="58"/>
      <c r="AF113" s="58"/>
      <c r="AG113" s="58"/>
      <c r="AH113" s="139"/>
      <c r="AI113" s="93"/>
      <c r="AJ113" s="93"/>
      <c r="AK113" s="95"/>
      <c r="AL113" s="140"/>
      <c r="AM113" s="58"/>
      <c r="AN113" s="120" t="s">
        <v>189</v>
      </c>
      <c r="AO113" s="119">
        <f>SUMIF(AH81:AH100,"LPO",AL81:AL100)</f>
        <v>0</v>
      </c>
      <c r="AP113" s="119">
        <f>SUMPRODUCT((AL81:AL100)*(AM81:AM100)*(AI81:AI100="LPO"))</f>
        <v>0</v>
      </c>
      <c r="AQ113" s="381" t="str">
        <f>IFERROR((AP113*100)/AL103,"")</f>
        <v/>
      </c>
      <c r="AR113" s="384">
        <f>SUMIF(AI81:AI100,"LPO",AR81:AR100)</f>
        <v>0</v>
      </c>
      <c r="AS113" s="149"/>
      <c r="AT113" s="58"/>
      <c r="AU113" s="58"/>
      <c r="AV113" s="58"/>
      <c r="AW113" s="139"/>
      <c r="AX113" s="93"/>
      <c r="AY113" s="93"/>
      <c r="AZ113" s="95"/>
      <c r="BA113" s="140"/>
      <c r="BB113" s="58"/>
      <c r="BC113" s="120" t="s">
        <v>189</v>
      </c>
      <c r="BD113" s="119">
        <f>SUMIF(AW81:AW100,"LPO",BA81:BA100)</f>
        <v>0</v>
      </c>
      <c r="BE113" s="119">
        <f>SUMPRODUCT((BA81:BA100)*(BB81:BB100)*(AX81:AX100="LPO"))</f>
        <v>0</v>
      </c>
      <c r="BF113" s="381" t="str">
        <f>IFERROR((BE113*100)/BA103,"")</f>
        <v/>
      </c>
      <c r="BG113" s="384">
        <f>SUMIF(AX81:AX100,"LPO",BG81:BG100)</f>
        <v>0</v>
      </c>
      <c r="BH113" s="149"/>
      <c r="BI113" s="58"/>
      <c r="BJ113" s="58"/>
      <c r="BK113" s="58"/>
      <c r="BL113" s="139"/>
      <c r="BM113" s="93"/>
      <c r="BN113" s="93"/>
      <c r="BO113" s="95"/>
      <c r="BP113" s="140"/>
      <c r="BQ113" s="58"/>
      <c r="BR113" s="120" t="s">
        <v>189</v>
      </c>
      <c r="BS113" s="119">
        <f>SUMIF(BL81:BL100,"LPO",BP81:BP100)</f>
        <v>0</v>
      </c>
      <c r="BT113" s="119">
        <f>SUMPRODUCT((BP81:BP100)*(BQ81:BQ100)*(BM81:BM100="LPO"))</f>
        <v>0</v>
      </c>
      <c r="BU113" s="381" t="str">
        <f>IFERROR((BT113*100)/BP103,"")</f>
        <v/>
      </c>
      <c r="BV113" s="384">
        <f>SUMIF(BM81:BM100,"LPO",BV81:BV100)</f>
        <v>0</v>
      </c>
      <c r="BW113" s="149"/>
      <c r="BX113" s="58"/>
      <c r="BY113" s="58"/>
      <c r="BZ113" s="58"/>
      <c r="CA113" s="139"/>
      <c r="CB113" s="93"/>
      <c r="CC113" s="93"/>
      <c r="CD113" s="95"/>
      <c r="CE113" s="140"/>
      <c r="CF113" s="58"/>
      <c r="CG113" s="120" t="s">
        <v>189</v>
      </c>
      <c r="CH113" s="119">
        <f>SUMIF(CA81:CA100,"LPO",CE81:CE100)</f>
        <v>0</v>
      </c>
      <c r="CI113" s="119">
        <f>SUMPRODUCT((CE81:CE100)*(CF81:CF100)*(CB81:CB100="LPO"))</f>
        <v>0</v>
      </c>
      <c r="CJ113" s="381" t="str">
        <f>IFERROR((CI113*100)/CE103,"")</f>
        <v/>
      </c>
      <c r="CK113" s="384">
        <f>SUMIF(CB81:CB100,"LPO",CK81:CK100)</f>
        <v>0</v>
      </c>
      <c r="CL113" s="149"/>
      <c r="CM113" s="58"/>
      <c r="CN113" s="58"/>
      <c r="CO113" s="58"/>
      <c r="CP113" s="139"/>
      <c r="CQ113" s="93"/>
      <c r="CR113" s="93"/>
      <c r="CS113" s="95"/>
      <c r="CT113" s="140"/>
      <c r="CU113" s="58"/>
      <c r="CV113" s="120" t="s">
        <v>189</v>
      </c>
      <c r="CW113" s="119">
        <f>SUMIF(CP81:CP100,"LPO",CT81:CT100)</f>
        <v>0</v>
      </c>
      <c r="CX113" s="119">
        <f>SUMPRODUCT((CT81:CT100)*(CU81:CU100)*(CQ81:CQ100="LPO"))</f>
        <v>0</v>
      </c>
      <c r="CY113" s="381" t="str">
        <f>IFERROR((CX113*100)/CT103,"")</f>
        <v/>
      </c>
      <c r="CZ113" s="384">
        <f>SUMIF(CQ81:CQ100,"LPO",CZ81:CZ100)</f>
        <v>0</v>
      </c>
      <c r="DA113" s="149"/>
      <c r="DB113" s="58"/>
      <c r="DC113" s="58"/>
      <c r="DD113" s="58"/>
      <c r="DE113" s="139"/>
      <c r="DF113" s="93"/>
      <c r="DG113" s="93"/>
      <c r="DH113" s="95"/>
      <c r="DI113" s="140"/>
      <c r="DJ113" s="58"/>
      <c r="DK113" s="120" t="s">
        <v>189</v>
      </c>
      <c r="DL113" s="119">
        <f>SUMIF(DE81:DE100,"LPO",DI81:DI100)</f>
        <v>0</v>
      </c>
      <c r="DM113" s="119">
        <f>SUMPRODUCT((DI81:DI100)*(DJ81:DJ100)*(DF81:DF100="LPO"))</f>
        <v>0</v>
      </c>
      <c r="DN113" s="381" t="str">
        <f>IFERROR((DM113*100)/DI103,"")</f>
        <v/>
      </c>
      <c r="DO113" s="384">
        <f>SUMIF(DF81:DF100,"LPO",DO81:DO100)</f>
        <v>0</v>
      </c>
      <c r="DP113" s="149"/>
      <c r="DQ113" s="58"/>
      <c r="DR113" s="58"/>
      <c r="DS113" s="58"/>
      <c r="DT113" s="139"/>
      <c r="DU113" s="93"/>
      <c r="DV113" s="93"/>
      <c r="DW113" s="95"/>
      <c r="DX113" s="140"/>
      <c r="DY113" s="58"/>
      <c r="DZ113" s="120" t="s">
        <v>189</v>
      </c>
      <c r="EA113" s="119">
        <f>SUMIF(DT81:DT100,"LPO",DX81:DX100)</f>
        <v>0</v>
      </c>
      <c r="EB113" s="119">
        <f>SUMPRODUCT((DX81:DX100)*(DY81:DY100)*(DU81:DU100="LPO"))</f>
        <v>0</v>
      </c>
      <c r="EC113" s="381" t="str">
        <f>IFERROR((EB113*100)/DX103,"")</f>
        <v/>
      </c>
      <c r="ED113" s="384">
        <f>SUMIF(DU81:DU100,"LPO",ED81:ED100)</f>
        <v>0</v>
      </c>
      <c r="EE113" s="149"/>
      <c r="EF113" s="58"/>
      <c r="EG113" s="58"/>
      <c r="EH113" s="58"/>
      <c r="EI113" s="139"/>
      <c r="EJ113" s="93"/>
      <c r="EK113" s="93"/>
      <c r="EL113" s="95"/>
      <c r="EM113" s="140"/>
      <c r="EN113" s="58"/>
      <c r="EO113" s="120" t="s">
        <v>189</v>
      </c>
      <c r="EP113" s="119">
        <f>SUMIF(EI81:EI100,"LPO",EM81:EM100)</f>
        <v>0</v>
      </c>
      <c r="EQ113" s="119">
        <f>SUMPRODUCT((EM81:EM100)*(EN81:EN100)*(EJ81:EJ100="LPO"))</f>
        <v>0</v>
      </c>
      <c r="ER113" s="381" t="str">
        <f>IFERROR((EQ113*100)/EM103,"")</f>
        <v/>
      </c>
      <c r="ES113" s="384">
        <f>SUMIF(EJ81:EJ100,"LPO",ES81:ES100)</f>
        <v>0</v>
      </c>
      <c r="ET113" s="149"/>
      <c r="EU113" s="58"/>
      <c r="EV113" s="58"/>
      <c r="EW113" s="58"/>
      <c r="EX113" s="139"/>
      <c r="EY113" s="93"/>
      <c r="EZ113" s="93"/>
      <c r="FA113" s="95"/>
      <c r="FB113" s="140"/>
      <c r="FC113" s="58"/>
      <c r="FD113" s="120" t="s">
        <v>189</v>
      </c>
      <c r="FE113" s="119">
        <f>SUMIF(EX81:EX100,"LPO",FB81:FB100)</f>
        <v>0</v>
      </c>
      <c r="FF113" s="119">
        <f>SUMPRODUCT((FB81:FB100)*(FC81:FC100)*(EY81:EY100="LPO"))</f>
        <v>0</v>
      </c>
      <c r="FG113" s="381" t="str">
        <f>IFERROR((FF113*100)/FB103,"")</f>
        <v/>
      </c>
      <c r="FH113" s="384">
        <f>SUMIF(EY81:EY100,"LPO",FH81:FH100)</f>
        <v>0</v>
      </c>
      <c r="FI113" s="149"/>
      <c r="FJ113" s="58"/>
      <c r="FK113" s="58"/>
      <c r="FL113" s="58"/>
      <c r="FM113" s="139"/>
      <c r="FN113" s="93"/>
      <c r="FO113" s="93"/>
      <c r="FP113" s="95"/>
      <c r="FQ113" s="140"/>
      <c r="FR113" s="58"/>
      <c r="FS113" s="120" t="s">
        <v>189</v>
      </c>
      <c r="FT113" s="119">
        <f>SUMIF(FM81:FM100,"LPO",FQ81:FQ100)</f>
        <v>0</v>
      </c>
      <c r="FU113" s="119">
        <f>SUMPRODUCT((FQ81:FQ100)*(FR81:FR100)*(FN81:FN100="LPO"))</f>
        <v>0</v>
      </c>
      <c r="FV113" s="381" t="str">
        <f>IFERROR((FU113*100)/FQ103,"")</f>
        <v/>
      </c>
      <c r="FW113" s="384">
        <f>SUMIF(FN81:FN100,"LPO",FW81:FW100)</f>
        <v>0</v>
      </c>
      <c r="FX113" s="149"/>
      <c r="FY113" s="58"/>
      <c r="FZ113" s="58"/>
      <c r="GA113" s="58"/>
      <c r="GB113" s="139"/>
      <c r="GC113" s="93"/>
      <c r="GD113" s="93"/>
      <c r="GE113" s="95"/>
      <c r="GF113" s="140"/>
      <c r="GG113" s="58"/>
      <c r="GH113" s="120" t="s">
        <v>189</v>
      </c>
      <c r="GI113" s="119">
        <f>SUMIF(GB81:GB100,"LPO",GF81:GF100)</f>
        <v>0</v>
      </c>
      <c r="GJ113" s="119">
        <f>SUMPRODUCT((GF81:GF100)*(GG81:GG100)*(GC81:GC100="LPO"))</f>
        <v>0</v>
      </c>
      <c r="GK113" s="381" t="str">
        <f>IFERROR((GJ113*100)/GF103,"")</f>
        <v/>
      </c>
      <c r="GL113" s="384">
        <f>SUMIF(GC81:GC100,"LPO",GL81:GL100)</f>
        <v>0</v>
      </c>
      <c r="GM113" s="149"/>
      <c r="GN113" s="58"/>
      <c r="GO113" s="58"/>
      <c r="GP113" s="58"/>
      <c r="GQ113" s="139"/>
      <c r="GR113" s="93"/>
      <c r="GS113" s="93"/>
      <c r="GT113" s="95"/>
      <c r="GU113" s="140"/>
      <c r="GV113" s="58"/>
      <c r="GW113" s="120" t="s">
        <v>189</v>
      </c>
      <c r="GX113" s="119">
        <f>SUMIF(GQ81:GQ100,"LPO",GU81:GU100)</f>
        <v>0</v>
      </c>
      <c r="GY113" s="119">
        <f>SUMPRODUCT((GU81:GU100)*(GV81:GV100)*(GR81:GR100="LPO"))</f>
        <v>0</v>
      </c>
      <c r="GZ113" s="381" t="str">
        <f>IFERROR((GY113*100)/GU103,"")</f>
        <v/>
      </c>
      <c r="HA113" s="384">
        <f>SUMIF(GR81:GR100,"LPO",HA81:HA100)</f>
        <v>0</v>
      </c>
      <c r="HB113" s="149"/>
      <c r="HC113" s="58"/>
      <c r="HD113" s="58"/>
      <c r="HE113" s="58"/>
      <c r="HF113" s="139"/>
      <c r="HG113" s="93"/>
      <c r="HH113" s="93"/>
      <c r="HI113" s="95"/>
      <c r="HJ113" s="140"/>
      <c r="HK113" s="58"/>
      <c r="HL113" s="120" t="s">
        <v>189</v>
      </c>
      <c r="HM113" s="119">
        <f>SUMIF(HF81:HF100,"LPO",HJ81:HJ100)</f>
        <v>0</v>
      </c>
      <c r="HN113" s="119">
        <f>SUMPRODUCT((HJ81:HJ100)*(HK81:HK100)*(HG81:HG100="LPO"))</f>
        <v>0</v>
      </c>
      <c r="HO113" s="381" t="str">
        <f>IFERROR((HN113*100)/HJ103,"")</f>
        <v/>
      </c>
      <c r="HP113" s="384">
        <f>SUMIF(HG81:HG100,"LPO",HP81:HP100)</f>
        <v>0</v>
      </c>
      <c r="HQ113" s="149"/>
      <c r="HR113" s="58"/>
      <c r="HS113" s="58"/>
      <c r="HT113" s="58"/>
      <c r="HU113" s="139"/>
      <c r="HV113" s="93"/>
      <c r="HW113" s="93"/>
      <c r="HX113" s="95"/>
      <c r="HY113" s="140"/>
      <c r="HZ113" s="58"/>
      <c r="IA113" s="120" t="s">
        <v>189</v>
      </c>
      <c r="IB113" s="119">
        <f>SUMIF(HU81:HU100,"LPO",HY81:HY100)</f>
        <v>0</v>
      </c>
      <c r="IC113" s="119">
        <f>SUMPRODUCT((HY81:HY100)*(HZ81:HZ100)*(HV81:HV100="LPO"))</f>
        <v>0</v>
      </c>
      <c r="ID113" s="381" t="str">
        <f>IFERROR((IC113*100)/HY103,"")</f>
        <v/>
      </c>
      <c r="IE113" s="384">
        <f>SUMIF(HV81:HV100,"LPO",IE81:IE100)</f>
        <v>0</v>
      </c>
      <c r="IF113" s="149"/>
      <c r="IG113" s="58"/>
      <c r="IH113" s="58"/>
      <c r="II113" s="58"/>
      <c r="IJ113" s="139"/>
      <c r="IK113" s="93"/>
      <c r="IL113" s="93"/>
      <c r="IM113" s="95"/>
      <c r="IN113" s="140"/>
      <c r="IO113" s="58"/>
      <c r="IP113" s="120" t="s">
        <v>189</v>
      </c>
      <c r="IQ113" s="119">
        <f>SUMIF(IJ81:IJ100,"LPO",IN81:IN100)</f>
        <v>0</v>
      </c>
      <c r="IR113" s="119">
        <f>SUMPRODUCT((IN81:IN100)*(IO81:IO100)*(IK81:IK100="LPO"))</f>
        <v>0</v>
      </c>
      <c r="IS113" s="381" t="str">
        <f>IFERROR((IR113*100)/IN103,"")</f>
        <v/>
      </c>
      <c r="IT113" s="384">
        <f>SUMIF(IK81:IK100,"LPO",IT81:IT100)</f>
        <v>0</v>
      </c>
      <c r="IU113" s="149"/>
      <c r="IV113" s="58"/>
      <c r="IW113" s="58"/>
      <c r="IX113" s="58"/>
      <c r="IY113" s="139"/>
      <c r="IZ113" s="93"/>
      <c r="JA113" s="93"/>
      <c r="JB113" s="95"/>
      <c r="JC113" s="140"/>
      <c r="JD113" s="58"/>
      <c r="JE113" s="120" t="s">
        <v>189</v>
      </c>
      <c r="JF113" s="119">
        <f>SUMIF(IY81:IY100,"LPO",JC81:JC100)</f>
        <v>0</v>
      </c>
      <c r="JG113" s="119">
        <f>SUMPRODUCT((JC81:JC100)*(JD81:JD100)*(IZ81:IZ100="LPO"))</f>
        <v>0</v>
      </c>
      <c r="JH113" s="381" t="str">
        <f>IFERROR((JG113*100)/JC103,"")</f>
        <v/>
      </c>
      <c r="JI113" s="384">
        <f>SUMIF(IZ81:IZ100,"LPO",JI81:JI100)</f>
        <v>0</v>
      </c>
      <c r="JJ113" s="149"/>
      <c r="JK113" s="58"/>
      <c r="JL113" s="58"/>
      <c r="JM113" s="58"/>
      <c r="JN113" s="139"/>
      <c r="JO113" s="93"/>
      <c r="JP113" s="93"/>
      <c r="JQ113" s="95"/>
      <c r="JR113" s="140"/>
      <c r="JS113" s="58"/>
      <c r="JT113" s="120" t="s">
        <v>189</v>
      </c>
      <c r="JU113" s="119">
        <f>SUMIF(JN81:JN100,"LPO",JR81:JR100)</f>
        <v>0</v>
      </c>
      <c r="JV113" s="119">
        <f>SUMPRODUCT((JR81:JR100)*(JS81:JS100)*(JO81:JO100="LPO"))</f>
        <v>0</v>
      </c>
      <c r="JW113" s="381" t="str">
        <f>IFERROR((JV113*100)/JR103,"")</f>
        <v/>
      </c>
      <c r="JX113" s="384">
        <f>SUMIF(JO81:JO100,"LPO",JX81:JX100)</f>
        <v>0</v>
      </c>
      <c r="JY113" s="149"/>
      <c r="JZ113" s="58"/>
      <c r="KA113" s="58"/>
      <c r="KB113" s="58"/>
      <c r="KC113" s="139"/>
      <c r="KD113" s="93"/>
      <c r="KE113" s="93"/>
      <c r="KF113" s="95"/>
      <c r="KG113" s="140"/>
      <c r="KH113" s="58"/>
      <c r="KI113" s="120" t="s">
        <v>189</v>
      </c>
      <c r="KJ113" s="119">
        <f>SUMIF(KC81:KC100,"LPO",KG81:KG100)</f>
        <v>0</v>
      </c>
      <c r="KK113" s="119">
        <f>SUMPRODUCT((KG81:KG100)*(KH81:KH100)*(KD81:KD100="LPO"))</f>
        <v>0</v>
      </c>
      <c r="KL113" s="381" t="str">
        <f>IFERROR((KK113*100)/KG103,"")</f>
        <v/>
      </c>
      <c r="KM113" s="384">
        <f>SUMIF(KD81:KD100,"LPO",KM81:KM100)</f>
        <v>0</v>
      </c>
      <c r="KN113" s="149"/>
      <c r="KO113" s="58"/>
      <c r="KP113" s="58"/>
      <c r="KQ113" s="58"/>
      <c r="KR113" s="139"/>
      <c r="KS113" s="93"/>
      <c r="KT113" s="93"/>
      <c r="KU113" s="95"/>
      <c r="KV113" s="140"/>
      <c r="KW113" s="58"/>
      <c r="KX113" s="120" t="s">
        <v>189</v>
      </c>
      <c r="KY113" s="119">
        <f>SUMIF(KR81:KR100,"LPO",KV81:KV100)</f>
        <v>0</v>
      </c>
      <c r="KZ113" s="119">
        <f>SUMPRODUCT((KV81:KV100)*(KW81:KW100)*(KS81:KS100="LPO"))</f>
        <v>0</v>
      </c>
      <c r="LA113" s="381" t="str">
        <f>IFERROR((KZ113*100)/KV103,"")</f>
        <v/>
      </c>
      <c r="LB113" s="384">
        <f>SUMIF(KS81:KS100,"LPO",LB81:LB100)</f>
        <v>0</v>
      </c>
      <c r="LC113" s="149"/>
      <c r="LD113" s="347"/>
      <c r="LE113" s="58"/>
      <c r="LF113" s="58"/>
      <c r="LG113" s="139"/>
      <c r="LH113" s="93"/>
      <c r="LI113" s="93"/>
      <c r="LJ113" s="95"/>
      <c r="LK113" s="140"/>
      <c r="LL113" s="58"/>
      <c r="LM113" s="120" t="s">
        <v>189</v>
      </c>
      <c r="LN113" s="119">
        <f>SUMIF(LG81:LG100,"LPO",LK81:LK100)</f>
        <v>0</v>
      </c>
      <c r="LO113" s="119">
        <f>SUMPRODUCT((LK81:LK100)*(LL81:LL100)*(LH81:LH100="LPO"))</f>
        <v>0</v>
      </c>
      <c r="LP113" s="381" t="str">
        <f>IFERROR((LO113*100)/LK103,"")</f>
        <v/>
      </c>
      <c r="LQ113" s="384">
        <f>SUMIF(LH81:LH100,"LPO",LQ81:LQ100)</f>
        <v>0</v>
      </c>
      <c r="LR113" s="149"/>
      <c r="LS113" s="347"/>
      <c r="LT113" s="58"/>
      <c r="LU113" s="58"/>
      <c r="LV113" s="139"/>
      <c r="LW113" s="93"/>
      <c r="LX113" s="93"/>
      <c r="LY113" s="95"/>
      <c r="LZ113" s="140"/>
      <c r="MA113" s="58"/>
      <c r="MB113" s="120" t="s">
        <v>189</v>
      </c>
      <c r="MC113" s="119">
        <f>SUMIF(LV81:LV100,"LPO",LZ81:LZ100)</f>
        <v>0</v>
      </c>
      <c r="MD113" s="119">
        <f>SUMPRODUCT((LZ81:LZ100)*(MA81:MA100)*(LW81:LW100="LPO"))</f>
        <v>0</v>
      </c>
      <c r="ME113" s="381" t="str">
        <f>IFERROR((MD113*100)/LZ103,"")</f>
        <v/>
      </c>
      <c r="MF113" s="384">
        <f>SUMIF(LW81:LW100,"LPO",MF81:MF100)</f>
        <v>0</v>
      </c>
      <c r="MG113" s="149"/>
      <c r="MH113" s="347"/>
      <c r="MI113" s="58"/>
      <c r="MJ113" s="58"/>
      <c r="MK113" s="530"/>
      <c r="ML113" s="531"/>
      <c r="MM113" s="531"/>
      <c r="MN113" s="532"/>
      <c r="MO113" s="533"/>
      <c r="MP113" s="514"/>
      <c r="MQ113" s="525" t="s">
        <v>189</v>
      </c>
      <c r="MR113" s="526">
        <v>0</v>
      </c>
      <c r="MS113" s="526">
        <v>0</v>
      </c>
      <c r="MT113" s="527"/>
      <c r="MU113" s="528">
        <v>0</v>
      </c>
      <c r="MV113" s="529"/>
      <c r="MW113" s="347"/>
    </row>
    <row r="114" spans="1:361" ht="17" thickBot="1">
      <c r="A114" s="347"/>
      <c r="B114" s="58"/>
      <c r="C114" s="58"/>
      <c r="D114" s="141"/>
      <c r="E114" s="142"/>
      <c r="F114" s="142"/>
      <c r="G114" s="143"/>
      <c r="H114" s="144"/>
      <c r="I114" s="58"/>
      <c r="J114" s="121" t="s">
        <v>361</v>
      </c>
      <c r="K114" s="122">
        <f>SUMIF(D81:D100,"Funcional",H81:H100)</f>
        <v>0</v>
      </c>
      <c r="L114" s="122">
        <f>SUMPRODUCT((H81:H100)*(I81:I100)*(E81:E100="Funcional"))</f>
        <v>0</v>
      </c>
      <c r="M114" s="385" t="str">
        <f>IFERROR((L114*100)/H103,"")</f>
        <v/>
      </c>
      <c r="N114" s="386">
        <f>SUMIF(E81:E100,"Funcional",N81:N100)</f>
        <v>0</v>
      </c>
      <c r="O114" s="149"/>
      <c r="P114" s="347"/>
      <c r="Q114" s="58"/>
      <c r="R114" s="58"/>
      <c r="S114" s="141"/>
      <c r="T114" s="142"/>
      <c r="U114" s="142"/>
      <c r="V114" s="143"/>
      <c r="W114" s="144"/>
      <c r="X114" s="58"/>
      <c r="Y114" s="121" t="s">
        <v>361</v>
      </c>
      <c r="Z114" s="122">
        <f>SUMIF(S81:S100,"Funcional",W81:W100)</f>
        <v>0</v>
      </c>
      <c r="AA114" s="122">
        <f>SUMPRODUCT((W81:W100)*(X81:X100)*(T81:T100="Funcional"))</f>
        <v>0</v>
      </c>
      <c r="AB114" s="385" t="str">
        <f>IFERROR((AA114*100)/W103,"")</f>
        <v/>
      </c>
      <c r="AC114" s="386">
        <f>SUMIF(T81:T100,"Funcional",AC81:AC100)</f>
        <v>0</v>
      </c>
      <c r="AD114" s="149"/>
      <c r="AE114" s="58"/>
      <c r="AF114" s="58"/>
      <c r="AG114" s="58"/>
      <c r="AH114" s="141"/>
      <c r="AI114" s="142"/>
      <c r="AJ114" s="142"/>
      <c r="AK114" s="143"/>
      <c r="AL114" s="144"/>
      <c r="AM114" s="58"/>
      <c r="AN114" s="121" t="s">
        <v>361</v>
      </c>
      <c r="AO114" s="122">
        <f>SUMIF(AH81:AH100,"Funcional",AL81:AL100)</f>
        <v>0</v>
      </c>
      <c r="AP114" s="122">
        <f>SUMPRODUCT((AL81:AL100)*(AM81:AM100)*(AI81:AI100="Funcional"))</f>
        <v>0</v>
      </c>
      <c r="AQ114" s="385" t="str">
        <f>IFERROR((AP114*100)/AL103,"")</f>
        <v/>
      </c>
      <c r="AR114" s="386">
        <f>SUMIF(AI81:AI100,"Funcional",AR81:AR100)</f>
        <v>0</v>
      </c>
      <c r="AS114" s="149"/>
      <c r="AT114" s="58"/>
      <c r="AU114" s="58"/>
      <c r="AV114" s="58"/>
      <c r="AW114" s="141"/>
      <c r="AX114" s="142"/>
      <c r="AY114" s="142"/>
      <c r="AZ114" s="143"/>
      <c r="BA114" s="144"/>
      <c r="BB114" s="58"/>
      <c r="BC114" s="121" t="s">
        <v>361</v>
      </c>
      <c r="BD114" s="122">
        <f>SUMIF(AW81:AW100,"Funcional",BA81:BA100)</f>
        <v>0</v>
      </c>
      <c r="BE114" s="122">
        <f>SUMPRODUCT((BA81:BA100)*(BB81:BB100)*(AX81:AX100="Funcional"))</f>
        <v>0</v>
      </c>
      <c r="BF114" s="385" t="str">
        <f>IFERROR((BE114*100)/BA103,"")</f>
        <v/>
      </c>
      <c r="BG114" s="386">
        <f>SUMIF(AX81:AX100,"Funcional",BG81:BG100)</f>
        <v>0</v>
      </c>
      <c r="BH114" s="149"/>
      <c r="BI114" s="58"/>
      <c r="BJ114" s="58"/>
      <c r="BK114" s="58"/>
      <c r="BL114" s="141"/>
      <c r="BM114" s="142"/>
      <c r="BN114" s="142"/>
      <c r="BO114" s="143"/>
      <c r="BP114" s="144"/>
      <c r="BQ114" s="58"/>
      <c r="BR114" s="121" t="s">
        <v>361</v>
      </c>
      <c r="BS114" s="122">
        <f>SUMIF(BL81:BL100,"Funcional",BP81:BP100)</f>
        <v>0</v>
      </c>
      <c r="BT114" s="122">
        <f>SUMPRODUCT((BP81:BP100)*(BQ81:BQ100)*(BM81:BM100="Funcional"))</f>
        <v>0</v>
      </c>
      <c r="BU114" s="385" t="str">
        <f>IFERROR((BT114*100)/BP103,"")</f>
        <v/>
      </c>
      <c r="BV114" s="386">
        <f>SUMIF(BM81:BM100,"Funcional",BV81:BV100)</f>
        <v>0</v>
      </c>
      <c r="BW114" s="149"/>
      <c r="BX114" s="58"/>
      <c r="BY114" s="58"/>
      <c r="BZ114" s="58"/>
      <c r="CA114" s="141"/>
      <c r="CB114" s="142"/>
      <c r="CC114" s="142"/>
      <c r="CD114" s="143"/>
      <c r="CE114" s="144"/>
      <c r="CF114" s="58"/>
      <c r="CG114" s="121" t="s">
        <v>361</v>
      </c>
      <c r="CH114" s="122">
        <f>SUMIF(CA81:CA100,"Funcional",CE81:CE100)</f>
        <v>0</v>
      </c>
      <c r="CI114" s="122">
        <f>SUMPRODUCT((CE81:CE100)*(CF81:CF100)*(CB81:CB100="Funcional"))</f>
        <v>0</v>
      </c>
      <c r="CJ114" s="385" t="str">
        <f>IFERROR((CI114*100)/CE103,"")</f>
        <v/>
      </c>
      <c r="CK114" s="386">
        <f>SUMIF(CB81:CB100,"Funcional",CK81:CK100)</f>
        <v>0</v>
      </c>
      <c r="CL114" s="149"/>
      <c r="CM114" s="58"/>
      <c r="CN114" s="58"/>
      <c r="CO114" s="58"/>
      <c r="CP114" s="141"/>
      <c r="CQ114" s="142"/>
      <c r="CR114" s="142"/>
      <c r="CS114" s="143"/>
      <c r="CT114" s="144"/>
      <c r="CU114" s="58"/>
      <c r="CV114" s="121" t="s">
        <v>361</v>
      </c>
      <c r="CW114" s="122">
        <f>SUMIF(CP81:CP100,"Funcional",CT81:CT100)</f>
        <v>0</v>
      </c>
      <c r="CX114" s="122">
        <f>SUMPRODUCT((CT81:CT100)*(CU81:CU100)*(CQ81:CQ100="Funcional"))</f>
        <v>0</v>
      </c>
      <c r="CY114" s="385" t="str">
        <f>IFERROR((CX114*100)/CT103,"")</f>
        <v/>
      </c>
      <c r="CZ114" s="386">
        <f>SUMIF(CQ81:CQ100,"Funcional",CZ81:CZ100)</f>
        <v>0</v>
      </c>
      <c r="DA114" s="149"/>
      <c r="DB114" s="58"/>
      <c r="DC114" s="58"/>
      <c r="DD114" s="58"/>
      <c r="DE114" s="141"/>
      <c r="DF114" s="142"/>
      <c r="DG114" s="142"/>
      <c r="DH114" s="143"/>
      <c r="DI114" s="144"/>
      <c r="DJ114" s="58"/>
      <c r="DK114" s="121" t="s">
        <v>361</v>
      </c>
      <c r="DL114" s="122">
        <f>SUMIF(DE81:DE100,"Funcional",DI81:DI100)</f>
        <v>0</v>
      </c>
      <c r="DM114" s="122">
        <f>SUMPRODUCT((DI81:DI100)*(DJ81:DJ100)*(DF81:DF100="Funcional"))</f>
        <v>0</v>
      </c>
      <c r="DN114" s="385" t="str">
        <f>IFERROR((DM114*100)/DI103,"")</f>
        <v/>
      </c>
      <c r="DO114" s="386">
        <f>SUMIF(DF81:DF100,"Funcional",DO81:DO100)</f>
        <v>0</v>
      </c>
      <c r="DP114" s="149"/>
      <c r="DQ114" s="58"/>
      <c r="DR114" s="58"/>
      <c r="DS114" s="58"/>
      <c r="DT114" s="141"/>
      <c r="DU114" s="142"/>
      <c r="DV114" s="142"/>
      <c r="DW114" s="143"/>
      <c r="DX114" s="144"/>
      <c r="DY114" s="58"/>
      <c r="DZ114" s="121" t="s">
        <v>361</v>
      </c>
      <c r="EA114" s="122">
        <f>SUMIF(DT81:DT100,"Funcional",DX81:DX100)</f>
        <v>0</v>
      </c>
      <c r="EB114" s="122">
        <f>SUMPRODUCT((DX81:DX100)*(DY81:DY100)*(DU81:DU100="Funcional"))</f>
        <v>0</v>
      </c>
      <c r="EC114" s="385" t="str">
        <f>IFERROR((EB114*100)/DX103,"")</f>
        <v/>
      </c>
      <c r="ED114" s="386">
        <f>SUMIF(DU81:DU100,"Funcional",ED81:ED100)</f>
        <v>0</v>
      </c>
      <c r="EE114" s="149"/>
      <c r="EF114" s="58"/>
      <c r="EG114" s="58"/>
      <c r="EH114" s="58"/>
      <c r="EI114" s="141"/>
      <c r="EJ114" s="142"/>
      <c r="EK114" s="142"/>
      <c r="EL114" s="143"/>
      <c r="EM114" s="144"/>
      <c r="EN114" s="58"/>
      <c r="EO114" s="121" t="s">
        <v>361</v>
      </c>
      <c r="EP114" s="122">
        <f>SUMIF(EI81:EI100,"Funcional",EM81:EM100)</f>
        <v>0</v>
      </c>
      <c r="EQ114" s="122">
        <f>SUMPRODUCT((EM81:EM100)*(EN81:EN100)*(EJ81:EJ100="Funcional"))</f>
        <v>0</v>
      </c>
      <c r="ER114" s="385" t="str">
        <f>IFERROR((EQ114*100)/EM103,"")</f>
        <v/>
      </c>
      <c r="ES114" s="386">
        <f>SUMIF(EJ81:EJ100,"Funcional",ES81:ES100)</f>
        <v>0</v>
      </c>
      <c r="ET114" s="149"/>
      <c r="EU114" s="58"/>
      <c r="EV114" s="58"/>
      <c r="EW114" s="58"/>
      <c r="EX114" s="141"/>
      <c r="EY114" s="142"/>
      <c r="EZ114" s="142"/>
      <c r="FA114" s="143"/>
      <c r="FB114" s="144"/>
      <c r="FC114" s="58"/>
      <c r="FD114" s="121" t="s">
        <v>361</v>
      </c>
      <c r="FE114" s="122">
        <f>SUMIF(EX81:EX100,"Funcional",FB81:FB100)</f>
        <v>0</v>
      </c>
      <c r="FF114" s="122">
        <f>SUMPRODUCT((FB81:FB100)*(FC81:FC100)*(EY81:EY100="Funcional"))</f>
        <v>0</v>
      </c>
      <c r="FG114" s="385" t="str">
        <f>IFERROR((FF114*100)/FB103,"")</f>
        <v/>
      </c>
      <c r="FH114" s="386">
        <f>SUMIF(EY81:EY100,"Funcional",FH81:FH100)</f>
        <v>0</v>
      </c>
      <c r="FI114" s="149"/>
      <c r="FJ114" s="58"/>
      <c r="FK114" s="58"/>
      <c r="FL114" s="58"/>
      <c r="FM114" s="141"/>
      <c r="FN114" s="142"/>
      <c r="FO114" s="142"/>
      <c r="FP114" s="143"/>
      <c r="FQ114" s="144"/>
      <c r="FR114" s="58"/>
      <c r="FS114" s="121" t="s">
        <v>361</v>
      </c>
      <c r="FT114" s="122">
        <f>SUMIF(FM81:FM100,"Funcional",FQ81:FQ100)</f>
        <v>0</v>
      </c>
      <c r="FU114" s="122">
        <f>SUMPRODUCT((FQ81:FQ100)*(FR81:FR100)*(FN81:FN100="Funcional"))</f>
        <v>0</v>
      </c>
      <c r="FV114" s="385" t="str">
        <f>IFERROR((FU114*100)/FQ103,"")</f>
        <v/>
      </c>
      <c r="FW114" s="386">
        <f>SUMIF(FN81:FN100,"Funcional",FW81:FW100)</f>
        <v>0</v>
      </c>
      <c r="FX114" s="149"/>
      <c r="FY114" s="58"/>
      <c r="FZ114" s="58"/>
      <c r="GA114" s="58"/>
      <c r="GB114" s="141"/>
      <c r="GC114" s="142"/>
      <c r="GD114" s="142"/>
      <c r="GE114" s="143"/>
      <c r="GF114" s="144"/>
      <c r="GG114" s="58"/>
      <c r="GH114" s="121" t="s">
        <v>361</v>
      </c>
      <c r="GI114" s="122">
        <f>SUMIF(GB81:GB100,"Funcional",GF81:GF100)</f>
        <v>0</v>
      </c>
      <c r="GJ114" s="122">
        <f>SUMPRODUCT((GF81:GF100)*(GG81:GG100)*(GC81:GC100="Funcional"))</f>
        <v>0</v>
      </c>
      <c r="GK114" s="385" t="str">
        <f>IFERROR((GJ114*100)/GF103,"")</f>
        <v/>
      </c>
      <c r="GL114" s="386">
        <f>SUMIF(GC81:GC100,"Funcional",GL81:GL100)</f>
        <v>0</v>
      </c>
      <c r="GM114" s="149"/>
      <c r="GN114" s="58"/>
      <c r="GO114" s="58"/>
      <c r="GP114" s="58"/>
      <c r="GQ114" s="141"/>
      <c r="GR114" s="142"/>
      <c r="GS114" s="142"/>
      <c r="GT114" s="143"/>
      <c r="GU114" s="144"/>
      <c r="GV114" s="58"/>
      <c r="GW114" s="121" t="s">
        <v>361</v>
      </c>
      <c r="GX114" s="122">
        <f>SUMIF(GQ81:GQ100,"Funcional",GU81:GU100)</f>
        <v>0</v>
      </c>
      <c r="GY114" s="122">
        <f>SUMPRODUCT((GU81:GU100)*(GV81:GV100)*(GR81:GR100="Funcional"))</f>
        <v>0</v>
      </c>
      <c r="GZ114" s="385" t="str">
        <f>IFERROR((GY114*100)/GU103,"")</f>
        <v/>
      </c>
      <c r="HA114" s="386">
        <f>SUMIF(GR81:GR100,"Funcional",HA81:HA100)</f>
        <v>0</v>
      </c>
      <c r="HB114" s="149"/>
      <c r="HC114" s="58"/>
      <c r="HD114" s="58"/>
      <c r="HE114" s="58"/>
      <c r="HF114" s="141"/>
      <c r="HG114" s="142"/>
      <c r="HH114" s="142"/>
      <c r="HI114" s="143"/>
      <c r="HJ114" s="144"/>
      <c r="HK114" s="58"/>
      <c r="HL114" s="121" t="s">
        <v>361</v>
      </c>
      <c r="HM114" s="122">
        <f>SUMIF(HF81:HF100,"Funcional",HJ81:HJ100)</f>
        <v>0</v>
      </c>
      <c r="HN114" s="122">
        <f>SUMPRODUCT((HJ81:HJ100)*(HK81:HK100)*(HG81:HG100="Funcional"))</f>
        <v>0</v>
      </c>
      <c r="HO114" s="385" t="str">
        <f>IFERROR((HN114*100)/HJ103,"")</f>
        <v/>
      </c>
      <c r="HP114" s="386">
        <f>SUMIF(HG81:HG100,"Funcional",HP81:HP100)</f>
        <v>0</v>
      </c>
      <c r="HQ114" s="149"/>
      <c r="HR114" s="58"/>
      <c r="HS114" s="58"/>
      <c r="HT114" s="58"/>
      <c r="HU114" s="141"/>
      <c r="HV114" s="142"/>
      <c r="HW114" s="142"/>
      <c r="HX114" s="143"/>
      <c r="HY114" s="144"/>
      <c r="HZ114" s="58"/>
      <c r="IA114" s="121" t="s">
        <v>361</v>
      </c>
      <c r="IB114" s="122">
        <f>SUMIF(HU81:HU100,"Funcional",HY81:HY100)</f>
        <v>0</v>
      </c>
      <c r="IC114" s="122">
        <f>SUMPRODUCT((HY81:HY100)*(HZ81:HZ100)*(HV81:HV100="Funcional"))</f>
        <v>0</v>
      </c>
      <c r="ID114" s="385" t="str">
        <f>IFERROR((IC114*100)/HY103,"")</f>
        <v/>
      </c>
      <c r="IE114" s="386">
        <f>SUMIF(HV81:HV100,"Funcional",IE81:IE100)</f>
        <v>0</v>
      </c>
      <c r="IF114" s="149"/>
      <c r="IG114" s="58"/>
      <c r="IH114" s="58"/>
      <c r="II114" s="58"/>
      <c r="IJ114" s="141"/>
      <c r="IK114" s="142"/>
      <c r="IL114" s="142"/>
      <c r="IM114" s="143"/>
      <c r="IN114" s="144"/>
      <c r="IO114" s="58"/>
      <c r="IP114" s="121" t="s">
        <v>361</v>
      </c>
      <c r="IQ114" s="122">
        <f>SUMIF(IJ81:IJ100,"Funcional",IN81:IN100)</f>
        <v>0</v>
      </c>
      <c r="IR114" s="122">
        <f>SUMPRODUCT((IN81:IN100)*(IO81:IO100)*(IK81:IK100="Funcional"))</f>
        <v>0</v>
      </c>
      <c r="IS114" s="385" t="str">
        <f>IFERROR((IR114*100)/IN103,"")</f>
        <v/>
      </c>
      <c r="IT114" s="386">
        <f>SUMIF(IK81:IK100,"Funcional",IT81:IT100)</f>
        <v>0</v>
      </c>
      <c r="IU114" s="149"/>
      <c r="IV114" s="58"/>
      <c r="IW114" s="58"/>
      <c r="IX114" s="58"/>
      <c r="IY114" s="141"/>
      <c r="IZ114" s="142"/>
      <c r="JA114" s="142"/>
      <c r="JB114" s="143"/>
      <c r="JC114" s="144"/>
      <c r="JD114" s="58"/>
      <c r="JE114" s="121" t="s">
        <v>361</v>
      </c>
      <c r="JF114" s="122">
        <f>SUMIF(IY81:IY100,"Funcional",JC81:JC100)</f>
        <v>0</v>
      </c>
      <c r="JG114" s="122">
        <f>SUMPRODUCT((JC81:JC100)*(JD81:JD100)*(IZ81:IZ100="Funcional"))</f>
        <v>0</v>
      </c>
      <c r="JH114" s="385" t="str">
        <f>IFERROR((JG114*100)/JC103,"")</f>
        <v/>
      </c>
      <c r="JI114" s="386">
        <f>SUMIF(IZ81:IZ100,"Funcional",JI81:JI100)</f>
        <v>0</v>
      </c>
      <c r="JJ114" s="149"/>
      <c r="JK114" s="58"/>
      <c r="JL114" s="58"/>
      <c r="JM114" s="58"/>
      <c r="JN114" s="141"/>
      <c r="JO114" s="142"/>
      <c r="JP114" s="142"/>
      <c r="JQ114" s="143"/>
      <c r="JR114" s="144"/>
      <c r="JS114" s="58"/>
      <c r="JT114" s="121" t="s">
        <v>361</v>
      </c>
      <c r="JU114" s="122">
        <f>SUMIF(JN81:JN100,"Funcional",JR81:JR100)</f>
        <v>0</v>
      </c>
      <c r="JV114" s="122">
        <f>SUMPRODUCT((JR81:JR100)*(JS81:JS100)*(JO81:JO100="Funcional"))</f>
        <v>0</v>
      </c>
      <c r="JW114" s="385" t="str">
        <f>IFERROR((JV114*100)/JR103,"")</f>
        <v/>
      </c>
      <c r="JX114" s="386">
        <f>SUMIF(JO81:JO100,"Funcional",JX81:JX100)</f>
        <v>0</v>
      </c>
      <c r="JY114" s="149"/>
      <c r="JZ114" s="58"/>
      <c r="KA114" s="58"/>
      <c r="KB114" s="58"/>
      <c r="KC114" s="141"/>
      <c r="KD114" s="142"/>
      <c r="KE114" s="142"/>
      <c r="KF114" s="143"/>
      <c r="KG114" s="144"/>
      <c r="KH114" s="58"/>
      <c r="KI114" s="121" t="s">
        <v>361</v>
      </c>
      <c r="KJ114" s="122">
        <f>SUMIF(KC81:KC100,"Funcional",KG81:KG100)</f>
        <v>0</v>
      </c>
      <c r="KK114" s="122">
        <f>SUMPRODUCT((KG81:KG100)*(KH81:KH100)*(KD81:KD100="Funcional"))</f>
        <v>0</v>
      </c>
      <c r="KL114" s="385" t="str">
        <f>IFERROR((KK114*100)/KG103,"")</f>
        <v/>
      </c>
      <c r="KM114" s="386">
        <f>SUMIF(KD81:KD100,"Funcional",KM81:KM100)</f>
        <v>0</v>
      </c>
      <c r="KN114" s="149"/>
      <c r="KO114" s="58"/>
      <c r="KP114" s="58"/>
      <c r="KQ114" s="58"/>
      <c r="KR114" s="141"/>
      <c r="KS114" s="142"/>
      <c r="KT114" s="142"/>
      <c r="KU114" s="143"/>
      <c r="KV114" s="144"/>
      <c r="KW114" s="58"/>
      <c r="KX114" s="121" t="s">
        <v>361</v>
      </c>
      <c r="KY114" s="122">
        <f>SUMIF(KR81:KR100,"Funcional",KV81:KV100)</f>
        <v>0</v>
      </c>
      <c r="KZ114" s="122">
        <f>SUMPRODUCT((KV81:KV100)*(KW81:KW100)*(KS81:KS100="Funcional"))</f>
        <v>0</v>
      </c>
      <c r="LA114" s="385" t="str">
        <f>IFERROR((KZ114*100)/KV103,"")</f>
        <v/>
      </c>
      <c r="LB114" s="386">
        <f>SUMIF(KS81:KS100,"Funcional",LB81:LB100)</f>
        <v>0</v>
      </c>
      <c r="LC114" s="149"/>
      <c r="LD114" s="347"/>
      <c r="LE114" s="58"/>
      <c r="LF114" s="58"/>
      <c r="LG114" s="141"/>
      <c r="LH114" s="142"/>
      <c r="LI114" s="142"/>
      <c r="LJ114" s="143"/>
      <c r="LK114" s="144"/>
      <c r="LL114" s="58"/>
      <c r="LM114" s="121" t="s">
        <v>361</v>
      </c>
      <c r="LN114" s="122">
        <f>SUMIF(LG81:LG100,"Funcional",LK81:LK100)</f>
        <v>0</v>
      </c>
      <c r="LO114" s="122">
        <f>SUMPRODUCT((LK81:LK100)*(LL81:LL100)*(LH81:LH100="Funcional"))</f>
        <v>0</v>
      </c>
      <c r="LP114" s="385" t="str">
        <f>IFERROR((LO114*100)/LK103,"")</f>
        <v/>
      </c>
      <c r="LQ114" s="386">
        <f>SUMIF(LH81:LH100,"Funcional",LQ81:LQ100)</f>
        <v>0</v>
      </c>
      <c r="LR114" s="149"/>
      <c r="LS114" s="347"/>
      <c r="LT114" s="58"/>
      <c r="LU114" s="58"/>
      <c r="LV114" s="141"/>
      <c r="LW114" s="142"/>
      <c r="LX114" s="142"/>
      <c r="LY114" s="143"/>
      <c r="LZ114" s="144"/>
      <c r="MA114" s="58"/>
      <c r="MB114" s="121" t="s">
        <v>361</v>
      </c>
      <c r="MC114" s="122">
        <f>SUMIF(LV81:LV100,"Funcional",LZ81:LZ100)</f>
        <v>0</v>
      </c>
      <c r="MD114" s="122">
        <f>SUMPRODUCT((LZ81:LZ100)*(MA81:MA100)*(LW81:LW100="Funcional"))</f>
        <v>0</v>
      </c>
      <c r="ME114" s="385" t="str">
        <f>IFERROR((MD114*100)/LZ103,"")</f>
        <v/>
      </c>
      <c r="MF114" s="386">
        <f>SUMIF(LW81:LW100,"Funcional",MF81:MF100)</f>
        <v>0</v>
      </c>
      <c r="MG114" s="149"/>
      <c r="MH114" s="347"/>
      <c r="MI114" s="58"/>
      <c r="MJ114" s="58"/>
      <c r="MK114" s="534"/>
      <c r="ML114" s="535"/>
      <c r="MM114" s="535"/>
      <c r="MN114" s="498"/>
      <c r="MO114" s="536"/>
      <c r="MP114" s="514"/>
      <c r="MQ114" s="537" t="s">
        <v>361</v>
      </c>
      <c r="MR114" s="538">
        <v>0</v>
      </c>
      <c r="MS114" s="538">
        <v>0</v>
      </c>
      <c r="MT114" s="539"/>
      <c r="MU114" s="540">
        <v>0</v>
      </c>
      <c r="MV114" s="529"/>
      <c r="MW114" s="347"/>
    </row>
    <row r="115" spans="1:361" ht="17" thickBot="1">
      <c r="A115" s="347"/>
      <c r="B115" s="58"/>
      <c r="C115" s="58"/>
      <c r="D115" s="58"/>
      <c r="E115" s="58"/>
      <c r="F115" s="58"/>
      <c r="G115" s="59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9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9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9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9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9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9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9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9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9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9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9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9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  <c r="GS115" s="58"/>
      <c r="GT115" s="59"/>
      <c r="GU115" s="58"/>
      <c r="GV115" s="58"/>
      <c r="GW115" s="58"/>
      <c r="GX115" s="58"/>
      <c r="GY115" s="58"/>
      <c r="GZ115" s="58"/>
      <c r="HA115" s="58"/>
      <c r="HB115" s="58"/>
      <c r="HC115" s="58"/>
      <c r="HD115" s="58"/>
      <c r="HE115" s="58"/>
      <c r="HF115" s="58"/>
      <c r="HG115" s="58"/>
      <c r="HH115" s="58"/>
      <c r="HI115" s="59"/>
      <c r="HJ115" s="58"/>
      <c r="HK115" s="58"/>
      <c r="HL115" s="58"/>
      <c r="HM115" s="58"/>
      <c r="HN115" s="58"/>
      <c r="HO115" s="58"/>
      <c r="HP115" s="58"/>
      <c r="HQ115" s="58"/>
      <c r="HR115" s="58"/>
      <c r="HS115" s="58"/>
      <c r="HT115" s="58"/>
      <c r="HU115" s="58"/>
      <c r="HV115" s="58"/>
      <c r="HW115" s="58"/>
      <c r="HX115" s="59"/>
      <c r="HY115" s="58"/>
      <c r="HZ115" s="58"/>
      <c r="IA115" s="58"/>
      <c r="IB115" s="58"/>
      <c r="IC115" s="58"/>
      <c r="ID115" s="58"/>
      <c r="IE115" s="58"/>
      <c r="IF115" s="58"/>
      <c r="IG115" s="58"/>
      <c r="IH115" s="58"/>
      <c r="II115" s="58"/>
      <c r="IJ115" s="58"/>
      <c r="IK115" s="58"/>
      <c r="IL115" s="58"/>
      <c r="IM115" s="59"/>
      <c r="IN115" s="58"/>
      <c r="IO115" s="58"/>
      <c r="IP115" s="58"/>
      <c r="IQ115" s="58"/>
      <c r="IR115" s="58"/>
      <c r="IS115" s="58"/>
      <c r="IT115" s="58"/>
      <c r="IU115" s="58"/>
      <c r="IV115" s="58"/>
      <c r="IW115" s="58"/>
      <c r="IX115" s="58"/>
      <c r="IY115" s="58"/>
      <c r="IZ115" s="58"/>
      <c r="JA115" s="58"/>
      <c r="JB115" s="59"/>
      <c r="JC115" s="58"/>
      <c r="JD115" s="58"/>
      <c r="JE115" s="58"/>
      <c r="JF115" s="58"/>
      <c r="JG115" s="58"/>
      <c r="JH115" s="58"/>
      <c r="JI115" s="58"/>
      <c r="JJ115" s="58"/>
      <c r="JK115" s="58"/>
      <c r="JL115" s="58"/>
      <c r="JM115" s="58"/>
      <c r="JN115" s="58"/>
      <c r="JO115" s="58"/>
      <c r="JP115" s="58"/>
      <c r="JQ115" s="59"/>
      <c r="JR115" s="58"/>
      <c r="JS115" s="58"/>
      <c r="JT115" s="58"/>
      <c r="JU115" s="58"/>
      <c r="JV115" s="58"/>
      <c r="JW115" s="58"/>
      <c r="JX115" s="58"/>
      <c r="JY115" s="58"/>
      <c r="JZ115" s="58"/>
      <c r="KA115" s="58"/>
      <c r="KB115" s="58"/>
      <c r="KC115" s="58"/>
      <c r="KD115" s="58"/>
      <c r="KE115" s="58"/>
      <c r="KF115" s="59"/>
      <c r="KG115" s="58"/>
      <c r="KH115" s="58"/>
      <c r="KI115" s="58"/>
      <c r="KJ115" s="58"/>
      <c r="KK115" s="58"/>
      <c r="KL115" s="58"/>
      <c r="KM115" s="58"/>
      <c r="KN115" s="58"/>
      <c r="KO115" s="58"/>
      <c r="KP115" s="58"/>
      <c r="KQ115" s="58"/>
      <c r="KR115" s="58"/>
      <c r="KS115" s="58"/>
      <c r="KT115" s="58"/>
      <c r="KU115" s="59"/>
      <c r="KV115" s="58"/>
      <c r="KW115" s="58"/>
      <c r="KX115" s="58"/>
      <c r="KY115" s="58"/>
      <c r="KZ115" s="58"/>
      <c r="LA115" s="58"/>
      <c r="LB115" s="58"/>
      <c r="LC115" s="58"/>
      <c r="LD115" s="347"/>
      <c r="LE115" s="58"/>
      <c r="LF115" s="58"/>
      <c r="LG115" s="58"/>
      <c r="LH115" s="58"/>
      <c r="LI115" s="58"/>
      <c r="LJ115" s="59"/>
      <c r="LK115" s="58"/>
      <c r="LL115" s="58"/>
      <c r="LM115" s="58"/>
      <c r="LN115" s="58"/>
      <c r="LO115" s="58"/>
      <c r="LP115" s="58"/>
      <c r="LQ115" s="58"/>
      <c r="LR115" s="58"/>
      <c r="LS115" s="347"/>
      <c r="LT115" s="58"/>
      <c r="LU115" s="58"/>
      <c r="LV115" s="58"/>
      <c r="LW115" s="58"/>
      <c r="LX115" s="58"/>
      <c r="LY115" s="59"/>
      <c r="LZ115" s="58"/>
      <c r="MA115" s="58"/>
      <c r="MB115" s="58"/>
      <c r="MC115" s="58"/>
      <c r="MD115" s="58"/>
      <c r="ME115" s="58"/>
      <c r="MF115" s="58"/>
      <c r="MG115" s="58"/>
      <c r="MH115" s="347"/>
      <c r="MI115" s="58"/>
      <c r="MJ115" s="58"/>
      <c r="MK115" s="514"/>
      <c r="ML115" s="514"/>
      <c r="MM115" s="514"/>
      <c r="MN115" s="500"/>
      <c r="MO115" s="514"/>
      <c r="MP115" s="514"/>
      <c r="MQ115" s="514"/>
      <c r="MR115" s="514"/>
      <c r="MS115" s="514"/>
      <c r="MT115" s="514"/>
      <c r="MU115" s="514"/>
      <c r="MV115" s="514"/>
      <c r="MW115" s="347"/>
    </row>
    <row r="116" spans="1:361" ht="17" thickBot="1">
      <c r="A116" s="347"/>
      <c r="B116" s="346" t="s">
        <v>112</v>
      </c>
      <c r="C116" s="345"/>
      <c r="D116" s="345"/>
      <c r="E116" s="345"/>
      <c r="F116" s="61"/>
      <c r="G116" s="59"/>
      <c r="H116" s="587" t="s">
        <v>162</v>
      </c>
      <c r="I116" s="588"/>
      <c r="J116" s="58"/>
      <c r="K116" s="58"/>
      <c r="L116" s="58"/>
      <c r="M116" s="58"/>
      <c r="N116" s="58"/>
      <c r="O116" s="58"/>
      <c r="P116" s="58"/>
      <c r="Q116" s="346" t="s">
        <v>114</v>
      </c>
      <c r="R116" s="345"/>
      <c r="S116" s="345"/>
      <c r="T116" s="345"/>
      <c r="U116" s="61"/>
      <c r="V116" s="59"/>
      <c r="W116" s="587" t="s">
        <v>162</v>
      </c>
      <c r="X116" s="588"/>
      <c r="Y116" s="58"/>
      <c r="Z116" s="58"/>
      <c r="AA116" s="58"/>
      <c r="AB116" s="58"/>
      <c r="AC116" s="58"/>
      <c r="AD116" s="58"/>
      <c r="AE116" s="58"/>
      <c r="AF116" s="346" t="s">
        <v>115</v>
      </c>
      <c r="AG116" s="345"/>
      <c r="AH116" s="345"/>
      <c r="AI116" s="345"/>
      <c r="AJ116" s="61"/>
      <c r="AK116" s="59"/>
      <c r="AL116" s="587" t="s">
        <v>162</v>
      </c>
      <c r="AM116" s="588"/>
      <c r="AN116" s="58"/>
      <c r="AO116" s="58"/>
      <c r="AP116" s="58"/>
      <c r="AQ116" s="58"/>
      <c r="AR116" s="58"/>
      <c r="AS116" s="58"/>
      <c r="AT116" s="58"/>
      <c r="AU116" s="346" t="s">
        <v>116</v>
      </c>
      <c r="AV116" s="345"/>
      <c r="AW116" s="345"/>
      <c r="AX116" s="345"/>
      <c r="AY116" s="61"/>
      <c r="AZ116" s="59"/>
      <c r="BA116" s="587" t="s">
        <v>162</v>
      </c>
      <c r="BB116" s="588"/>
      <c r="BC116" s="58"/>
      <c r="BD116" s="58"/>
      <c r="BE116" s="58"/>
      <c r="BF116" s="58"/>
      <c r="BG116" s="58"/>
      <c r="BH116" s="58"/>
      <c r="BI116" s="58"/>
      <c r="BJ116" s="346" t="s">
        <v>117</v>
      </c>
      <c r="BK116" s="345"/>
      <c r="BL116" s="345"/>
      <c r="BM116" s="345"/>
      <c r="BN116" s="61"/>
      <c r="BO116" s="59"/>
      <c r="BP116" s="587" t="s">
        <v>162</v>
      </c>
      <c r="BQ116" s="588"/>
      <c r="BR116" s="58"/>
      <c r="BS116" s="58"/>
      <c r="BT116" s="58"/>
      <c r="BU116" s="58"/>
      <c r="BV116" s="58"/>
      <c r="BW116" s="58"/>
      <c r="BX116" s="58"/>
      <c r="BY116" s="346" t="s">
        <v>118</v>
      </c>
      <c r="BZ116" s="345"/>
      <c r="CA116" s="345"/>
      <c r="CB116" s="345"/>
      <c r="CC116" s="61"/>
      <c r="CD116" s="59"/>
      <c r="CE116" s="587" t="s">
        <v>162</v>
      </c>
      <c r="CF116" s="588"/>
      <c r="CG116" s="58"/>
      <c r="CH116" s="58"/>
      <c r="CI116" s="58"/>
      <c r="CJ116" s="58"/>
      <c r="CK116" s="58"/>
      <c r="CL116" s="58"/>
      <c r="CM116" s="58"/>
      <c r="CN116" s="346" t="s">
        <v>119</v>
      </c>
      <c r="CO116" s="345"/>
      <c r="CP116" s="345"/>
      <c r="CQ116" s="345"/>
      <c r="CR116" s="61"/>
      <c r="CS116" s="59"/>
      <c r="CT116" s="587" t="s">
        <v>162</v>
      </c>
      <c r="CU116" s="588"/>
      <c r="CV116" s="58"/>
      <c r="CW116" s="58"/>
      <c r="CX116" s="58"/>
      <c r="CY116" s="58"/>
      <c r="CZ116" s="58"/>
      <c r="DA116" s="58"/>
      <c r="DB116" s="58"/>
      <c r="DC116" s="346" t="s">
        <v>120</v>
      </c>
      <c r="DD116" s="345"/>
      <c r="DE116" s="345"/>
      <c r="DF116" s="345"/>
      <c r="DG116" s="61"/>
      <c r="DH116" s="59"/>
      <c r="DI116" s="587" t="s">
        <v>162</v>
      </c>
      <c r="DJ116" s="588"/>
      <c r="DK116" s="58"/>
      <c r="DL116" s="58"/>
      <c r="DM116" s="58"/>
      <c r="DN116" s="58"/>
      <c r="DO116" s="58"/>
      <c r="DP116" s="58"/>
      <c r="DQ116" s="58"/>
      <c r="DR116" s="346" t="s">
        <v>121</v>
      </c>
      <c r="DS116" s="345"/>
      <c r="DT116" s="345"/>
      <c r="DU116" s="345"/>
      <c r="DV116" s="61"/>
      <c r="DW116" s="59"/>
      <c r="DX116" s="587" t="s">
        <v>162</v>
      </c>
      <c r="DY116" s="588"/>
      <c r="DZ116" s="58"/>
      <c r="EA116" s="58"/>
      <c r="EB116" s="58"/>
      <c r="EC116" s="58"/>
      <c r="ED116" s="58"/>
      <c r="EE116" s="58"/>
      <c r="EF116" s="58"/>
      <c r="EG116" s="346" t="s">
        <v>122</v>
      </c>
      <c r="EH116" s="345"/>
      <c r="EI116" s="345"/>
      <c r="EJ116" s="345"/>
      <c r="EK116" s="61"/>
      <c r="EL116" s="59"/>
      <c r="EM116" s="587" t="s">
        <v>162</v>
      </c>
      <c r="EN116" s="588"/>
      <c r="EO116" s="58"/>
      <c r="EP116" s="58"/>
      <c r="EQ116" s="58"/>
      <c r="ER116" s="58"/>
      <c r="ES116" s="58"/>
      <c r="ET116" s="58"/>
      <c r="EU116" s="58"/>
      <c r="EV116" s="346" t="s">
        <v>123</v>
      </c>
      <c r="EW116" s="345"/>
      <c r="EX116" s="345"/>
      <c r="EY116" s="345"/>
      <c r="EZ116" s="61"/>
      <c r="FA116" s="59"/>
      <c r="FB116" s="587" t="s">
        <v>162</v>
      </c>
      <c r="FC116" s="588"/>
      <c r="FD116" s="58"/>
      <c r="FE116" s="58"/>
      <c r="FF116" s="58"/>
      <c r="FG116" s="58"/>
      <c r="FH116" s="58"/>
      <c r="FI116" s="58"/>
      <c r="FJ116" s="58"/>
      <c r="FK116" s="346" t="s">
        <v>124</v>
      </c>
      <c r="FL116" s="345"/>
      <c r="FM116" s="345"/>
      <c r="FN116" s="345"/>
      <c r="FO116" s="61"/>
      <c r="FP116" s="59"/>
      <c r="FQ116" s="587" t="s">
        <v>162</v>
      </c>
      <c r="FR116" s="588"/>
      <c r="FS116" s="58"/>
      <c r="FT116" s="58"/>
      <c r="FU116" s="58"/>
      <c r="FV116" s="58"/>
      <c r="FW116" s="58"/>
      <c r="FX116" s="58"/>
      <c r="FY116" s="58"/>
      <c r="FZ116" s="346" t="s">
        <v>125</v>
      </c>
      <c r="GA116" s="345"/>
      <c r="GB116" s="345"/>
      <c r="GC116" s="345"/>
      <c r="GD116" s="61"/>
      <c r="GE116" s="59"/>
      <c r="GF116" s="587" t="s">
        <v>162</v>
      </c>
      <c r="GG116" s="588"/>
      <c r="GH116" s="58"/>
      <c r="GI116" s="58"/>
      <c r="GJ116" s="58"/>
      <c r="GK116" s="58"/>
      <c r="GL116" s="58"/>
      <c r="GM116" s="58"/>
      <c r="GN116" s="58"/>
      <c r="GO116" s="346" t="s">
        <v>126</v>
      </c>
      <c r="GP116" s="345"/>
      <c r="GQ116" s="345"/>
      <c r="GR116" s="345"/>
      <c r="GS116" s="61"/>
      <c r="GT116" s="59"/>
      <c r="GU116" s="587" t="s">
        <v>162</v>
      </c>
      <c r="GV116" s="588"/>
      <c r="GW116" s="58"/>
      <c r="GX116" s="58"/>
      <c r="GY116" s="58"/>
      <c r="GZ116" s="58"/>
      <c r="HA116" s="58"/>
      <c r="HB116" s="58"/>
      <c r="HC116" s="58"/>
      <c r="HD116" s="346" t="s">
        <v>127</v>
      </c>
      <c r="HE116" s="345"/>
      <c r="HF116" s="345"/>
      <c r="HG116" s="345"/>
      <c r="HH116" s="61"/>
      <c r="HI116" s="59"/>
      <c r="HJ116" s="587" t="s">
        <v>162</v>
      </c>
      <c r="HK116" s="588"/>
      <c r="HL116" s="58"/>
      <c r="HM116" s="58"/>
      <c r="HN116" s="58"/>
      <c r="HO116" s="58"/>
      <c r="HP116" s="58"/>
      <c r="HQ116" s="58"/>
      <c r="HR116" s="58"/>
      <c r="HS116" s="346" t="s">
        <v>128</v>
      </c>
      <c r="HT116" s="345"/>
      <c r="HU116" s="345"/>
      <c r="HV116" s="345"/>
      <c r="HW116" s="61"/>
      <c r="HX116" s="59"/>
      <c r="HY116" s="587" t="s">
        <v>162</v>
      </c>
      <c r="HZ116" s="588"/>
      <c r="IA116" s="58"/>
      <c r="IB116" s="58"/>
      <c r="IC116" s="58"/>
      <c r="ID116" s="58"/>
      <c r="IE116" s="58"/>
      <c r="IF116" s="58"/>
      <c r="IG116" s="58"/>
      <c r="IH116" s="346" t="s">
        <v>129</v>
      </c>
      <c r="II116" s="345"/>
      <c r="IJ116" s="345"/>
      <c r="IK116" s="345"/>
      <c r="IL116" s="61"/>
      <c r="IM116" s="59"/>
      <c r="IN116" s="587" t="s">
        <v>162</v>
      </c>
      <c r="IO116" s="588"/>
      <c r="IP116" s="58"/>
      <c r="IQ116" s="58"/>
      <c r="IR116" s="58"/>
      <c r="IS116" s="58"/>
      <c r="IT116" s="58"/>
      <c r="IU116" s="58"/>
      <c r="IV116" s="58"/>
      <c r="IW116" s="346" t="s">
        <v>130</v>
      </c>
      <c r="IX116" s="345"/>
      <c r="IY116" s="345"/>
      <c r="IZ116" s="345"/>
      <c r="JA116" s="61"/>
      <c r="JB116" s="59"/>
      <c r="JC116" s="587" t="s">
        <v>162</v>
      </c>
      <c r="JD116" s="588"/>
      <c r="JE116" s="58"/>
      <c r="JF116" s="58"/>
      <c r="JG116" s="58"/>
      <c r="JH116" s="58"/>
      <c r="JI116" s="58"/>
      <c r="JJ116" s="58"/>
      <c r="JK116" s="58"/>
      <c r="JL116" s="346" t="s">
        <v>131</v>
      </c>
      <c r="JM116" s="345"/>
      <c r="JN116" s="345"/>
      <c r="JO116" s="345"/>
      <c r="JP116" s="61"/>
      <c r="JQ116" s="59"/>
      <c r="JR116" s="587" t="s">
        <v>162</v>
      </c>
      <c r="JS116" s="588"/>
      <c r="JT116" s="58"/>
      <c r="JU116" s="58"/>
      <c r="JV116" s="58"/>
      <c r="JW116" s="58"/>
      <c r="JX116" s="58"/>
      <c r="JY116" s="58"/>
      <c r="JZ116" s="58"/>
      <c r="KA116" s="346" t="s">
        <v>132</v>
      </c>
      <c r="KB116" s="345"/>
      <c r="KC116" s="345"/>
      <c r="KD116" s="345"/>
      <c r="KE116" s="61"/>
      <c r="KF116" s="59"/>
      <c r="KG116" s="587" t="s">
        <v>162</v>
      </c>
      <c r="KH116" s="588"/>
      <c r="KI116" s="58"/>
      <c r="KJ116" s="58"/>
      <c r="KK116" s="58"/>
      <c r="KL116" s="58"/>
      <c r="KM116" s="58"/>
      <c r="KN116" s="58"/>
      <c r="KO116" s="58"/>
      <c r="KP116" s="346" t="s">
        <v>447</v>
      </c>
      <c r="KQ116" s="345"/>
      <c r="KR116" s="345"/>
      <c r="KS116" s="345"/>
      <c r="KT116" s="61"/>
      <c r="KU116" s="59"/>
      <c r="KV116" s="587" t="s">
        <v>162</v>
      </c>
      <c r="KW116" s="588"/>
      <c r="KX116" s="58"/>
      <c r="KY116" s="58"/>
      <c r="KZ116" s="58"/>
      <c r="LA116" s="58"/>
      <c r="LB116" s="58"/>
      <c r="LC116" s="58"/>
      <c r="LD116" s="347"/>
      <c r="LE116" s="346" t="s">
        <v>448</v>
      </c>
      <c r="LF116" s="345"/>
      <c r="LG116" s="345"/>
      <c r="LH116" s="345"/>
      <c r="LI116" s="61"/>
      <c r="LJ116" s="59"/>
      <c r="LK116" s="587" t="s">
        <v>162</v>
      </c>
      <c r="LL116" s="588"/>
      <c r="LM116" s="58"/>
      <c r="LN116" s="58"/>
      <c r="LO116" s="58"/>
      <c r="LP116" s="58"/>
      <c r="LQ116" s="58"/>
      <c r="LR116" s="58"/>
      <c r="LS116" s="347"/>
      <c r="LT116" s="346" t="s">
        <v>449</v>
      </c>
      <c r="LU116" s="345"/>
      <c r="LV116" s="345"/>
      <c r="LW116" s="345"/>
      <c r="LX116" s="61"/>
      <c r="LY116" s="59"/>
      <c r="LZ116" s="587" t="s">
        <v>162</v>
      </c>
      <c r="MA116" s="588"/>
      <c r="MB116" s="58"/>
      <c r="MC116" s="58"/>
      <c r="MD116" s="58"/>
      <c r="ME116" s="58"/>
      <c r="MF116" s="58"/>
      <c r="MG116" s="58"/>
      <c r="MH116" s="347"/>
      <c r="MI116" s="346" t="s">
        <v>450</v>
      </c>
      <c r="MJ116" s="345"/>
      <c r="MK116" s="541"/>
      <c r="ML116" s="541"/>
      <c r="MM116" s="542"/>
      <c r="MN116" s="500"/>
      <c r="MO116" s="592" t="s">
        <v>162</v>
      </c>
      <c r="MP116" s="593"/>
      <c r="MQ116" s="514"/>
      <c r="MR116" s="514"/>
      <c r="MS116" s="514"/>
      <c r="MT116" s="514"/>
      <c r="MU116" s="514"/>
      <c r="MV116" s="514"/>
      <c r="MW116" s="347"/>
    </row>
    <row r="117" spans="1:361" ht="17" thickBot="1">
      <c r="A117" s="347"/>
      <c r="B117" s="58"/>
      <c r="C117" s="58"/>
      <c r="D117" s="58"/>
      <c r="E117" s="58"/>
      <c r="F117" s="58"/>
      <c r="G117" s="59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9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9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9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9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9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9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9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9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9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9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9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9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  <c r="GS117" s="58"/>
      <c r="GT117" s="59"/>
      <c r="GU117" s="58"/>
      <c r="GV117" s="58"/>
      <c r="GW117" s="58"/>
      <c r="GX117" s="58"/>
      <c r="GY117" s="58"/>
      <c r="GZ117" s="58"/>
      <c r="HA117" s="58"/>
      <c r="HB117" s="58"/>
      <c r="HC117" s="58"/>
      <c r="HD117" s="58"/>
      <c r="HE117" s="58"/>
      <c r="HF117" s="58"/>
      <c r="HG117" s="58"/>
      <c r="HH117" s="58"/>
      <c r="HI117" s="59"/>
      <c r="HJ117" s="58"/>
      <c r="HK117" s="58"/>
      <c r="HL117" s="58"/>
      <c r="HM117" s="58"/>
      <c r="HN117" s="58"/>
      <c r="HO117" s="58"/>
      <c r="HP117" s="58"/>
      <c r="HQ117" s="58"/>
      <c r="HR117" s="58"/>
      <c r="HS117" s="58"/>
      <c r="HT117" s="58"/>
      <c r="HU117" s="58"/>
      <c r="HV117" s="58"/>
      <c r="HW117" s="58"/>
      <c r="HX117" s="59"/>
      <c r="HY117" s="58"/>
      <c r="HZ117" s="58"/>
      <c r="IA117" s="58"/>
      <c r="IB117" s="58"/>
      <c r="IC117" s="58"/>
      <c r="ID117" s="58"/>
      <c r="IE117" s="58"/>
      <c r="IF117" s="58"/>
      <c r="IG117" s="58"/>
      <c r="IH117" s="58"/>
      <c r="II117" s="58"/>
      <c r="IJ117" s="58"/>
      <c r="IK117" s="58"/>
      <c r="IL117" s="58"/>
      <c r="IM117" s="59"/>
      <c r="IN117" s="58"/>
      <c r="IO117" s="58"/>
      <c r="IP117" s="58"/>
      <c r="IQ117" s="58"/>
      <c r="IR117" s="58"/>
      <c r="IS117" s="58"/>
      <c r="IT117" s="58"/>
      <c r="IU117" s="58"/>
      <c r="IV117" s="58"/>
      <c r="IW117" s="58"/>
      <c r="IX117" s="58"/>
      <c r="IY117" s="58"/>
      <c r="IZ117" s="58"/>
      <c r="JA117" s="58"/>
      <c r="JB117" s="59"/>
      <c r="JC117" s="58"/>
      <c r="JD117" s="58"/>
      <c r="JE117" s="58"/>
      <c r="JF117" s="58"/>
      <c r="JG117" s="58"/>
      <c r="JH117" s="58"/>
      <c r="JI117" s="58"/>
      <c r="JJ117" s="58"/>
      <c r="JK117" s="58"/>
      <c r="JL117" s="58"/>
      <c r="JM117" s="58"/>
      <c r="JN117" s="58"/>
      <c r="JO117" s="58"/>
      <c r="JP117" s="58"/>
      <c r="JQ117" s="59"/>
      <c r="JR117" s="58"/>
      <c r="JS117" s="58"/>
      <c r="JT117" s="58"/>
      <c r="JU117" s="58"/>
      <c r="JV117" s="58"/>
      <c r="JW117" s="58"/>
      <c r="JX117" s="58"/>
      <c r="JY117" s="58"/>
      <c r="JZ117" s="58"/>
      <c r="KA117" s="58"/>
      <c r="KB117" s="58"/>
      <c r="KC117" s="58"/>
      <c r="KD117" s="58"/>
      <c r="KE117" s="58"/>
      <c r="KF117" s="59"/>
      <c r="KG117" s="58"/>
      <c r="KH117" s="58"/>
      <c r="KI117" s="58"/>
      <c r="KJ117" s="58"/>
      <c r="KK117" s="58"/>
      <c r="KL117" s="58"/>
      <c r="KM117" s="58"/>
      <c r="KN117" s="58"/>
      <c r="KO117" s="58"/>
      <c r="KP117" s="58"/>
      <c r="KQ117" s="58"/>
      <c r="KR117" s="58"/>
      <c r="KS117" s="58"/>
      <c r="KT117" s="58"/>
      <c r="KU117" s="59"/>
      <c r="KV117" s="58"/>
      <c r="KW117" s="58"/>
      <c r="KX117" s="58"/>
      <c r="KY117" s="58"/>
      <c r="KZ117" s="58"/>
      <c r="LA117" s="58"/>
      <c r="LB117" s="58"/>
      <c r="LC117" s="58"/>
      <c r="LD117" s="347"/>
      <c r="LE117" s="58"/>
      <c r="LF117" s="58"/>
      <c r="LG117" s="58"/>
      <c r="LH117" s="58"/>
      <c r="LI117" s="58"/>
      <c r="LJ117" s="59"/>
      <c r="LK117" s="58"/>
      <c r="LL117" s="58"/>
      <c r="LM117" s="58"/>
      <c r="LN117" s="58"/>
      <c r="LO117" s="58"/>
      <c r="LP117" s="58"/>
      <c r="LQ117" s="58"/>
      <c r="LR117" s="58"/>
      <c r="LS117" s="347"/>
      <c r="LT117" s="58"/>
      <c r="LU117" s="58"/>
      <c r="LV117" s="58"/>
      <c r="LW117" s="58"/>
      <c r="LX117" s="58"/>
      <c r="LY117" s="59"/>
      <c r="LZ117" s="58"/>
      <c r="MA117" s="58"/>
      <c r="MB117" s="58"/>
      <c r="MC117" s="58"/>
      <c r="MD117" s="58"/>
      <c r="ME117" s="58"/>
      <c r="MF117" s="58"/>
      <c r="MG117" s="58"/>
      <c r="MH117" s="347"/>
      <c r="MI117" s="58"/>
      <c r="MJ117" s="58"/>
      <c r="MK117" s="514"/>
      <c r="ML117" s="514"/>
      <c r="MM117" s="514"/>
      <c r="MN117" s="500"/>
      <c r="MO117" s="514"/>
      <c r="MP117" s="514"/>
      <c r="MQ117" s="514"/>
      <c r="MR117" s="514"/>
      <c r="MS117" s="514"/>
      <c r="MT117" s="514"/>
      <c r="MU117" s="514"/>
      <c r="MV117" s="514"/>
      <c r="MW117" s="347"/>
    </row>
    <row r="118" spans="1:361" ht="17" thickBot="1">
      <c r="A118" s="347"/>
      <c r="B118" s="58"/>
      <c r="C118" s="58"/>
      <c r="D118" s="127" t="s">
        <v>133</v>
      </c>
      <c r="E118" s="128" t="s">
        <v>134</v>
      </c>
      <c r="F118" s="128" t="s">
        <v>135</v>
      </c>
      <c r="G118" s="128" t="s">
        <v>136</v>
      </c>
      <c r="H118" s="128" t="s">
        <v>137</v>
      </c>
      <c r="I118" s="128" t="s">
        <v>138</v>
      </c>
      <c r="J118" s="152" t="s">
        <v>139</v>
      </c>
      <c r="K118" s="135" t="s">
        <v>140</v>
      </c>
      <c r="L118" s="331" t="s">
        <v>141</v>
      </c>
      <c r="M118" s="128" t="s">
        <v>142</v>
      </c>
      <c r="N118" s="152" t="s">
        <v>143</v>
      </c>
      <c r="O118" s="135" t="s">
        <v>364</v>
      </c>
      <c r="P118" s="58"/>
      <c r="Q118" s="58"/>
      <c r="R118" s="58"/>
      <c r="S118" s="127" t="s">
        <v>133</v>
      </c>
      <c r="T118" s="128" t="s">
        <v>134</v>
      </c>
      <c r="U118" s="128" t="s">
        <v>135</v>
      </c>
      <c r="V118" s="128" t="s">
        <v>136</v>
      </c>
      <c r="W118" s="128" t="s">
        <v>137</v>
      </c>
      <c r="X118" s="128" t="s">
        <v>138</v>
      </c>
      <c r="Y118" s="152" t="s">
        <v>139</v>
      </c>
      <c r="Z118" s="135" t="s">
        <v>140</v>
      </c>
      <c r="AA118" s="331" t="s">
        <v>141</v>
      </c>
      <c r="AB118" s="128" t="s">
        <v>142</v>
      </c>
      <c r="AC118" s="152" t="s">
        <v>143</v>
      </c>
      <c r="AD118" s="135" t="s">
        <v>364</v>
      </c>
      <c r="AE118" s="58"/>
      <c r="AF118" s="58"/>
      <c r="AG118" s="58"/>
      <c r="AH118" s="127" t="s">
        <v>133</v>
      </c>
      <c r="AI118" s="128" t="s">
        <v>134</v>
      </c>
      <c r="AJ118" s="128" t="s">
        <v>135</v>
      </c>
      <c r="AK118" s="128" t="s">
        <v>136</v>
      </c>
      <c r="AL118" s="128" t="s">
        <v>137</v>
      </c>
      <c r="AM118" s="128" t="s">
        <v>138</v>
      </c>
      <c r="AN118" s="152" t="s">
        <v>139</v>
      </c>
      <c r="AO118" s="135" t="s">
        <v>140</v>
      </c>
      <c r="AP118" s="331" t="s">
        <v>141</v>
      </c>
      <c r="AQ118" s="128" t="s">
        <v>142</v>
      </c>
      <c r="AR118" s="152" t="s">
        <v>143</v>
      </c>
      <c r="AS118" s="135" t="s">
        <v>364</v>
      </c>
      <c r="AT118" s="58"/>
      <c r="AU118" s="58"/>
      <c r="AV118" s="58"/>
      <c r="AW118" s="127" t="s">
        <v>133</v>
      </c>
      <c r="AX118" s="128" t="s">
        <v>134</v>
      </c>
      <c r="AY118" s="128" t="s">
        <v>135</v>
      </c>
      <c r="AZ118" s="128" t="s">
        <v>136</v>
      </c>
      <c r="BA118" s="128" t="s">
        <v>137</v>
      </c>
      <c r="BB118" s="128" t="s">
        <v>138</v>
      </c>
      <c r="BC118" s="152" t="s">
        <v>139</v>
      </c>
      <c r="BD118" s="135" t="s">
        <v>140</v>
      </c>
      <c r="BE118" s="331" t="s">
        <v>141</v>
      </c>
      <c r="BF118" s="128" t="s">
        <v>142</v>
      </c>
      <c r="BG118" s="152" t="s">
        <v>143</v>
      </c>
      <c r="BH118" s="135" t="s">
        <v>364</v>
      </c>
      <c r="BI118" s="58"/>
      <c r="BJ118" s="58"/>
      <c r="BK118" s="58"/>
      <c r="BL118" s="127" t="s">
        <v>133</v>
      </c>
      <c r="BM118" s="128" t="s">
        <v>134</v>
      </c>
      <c r="BN118" s="128" t="s">
        <v>135</v>
      </c>
      <c r="BO118" s="128" t="s">
        <v>136</v>
      </c>
      <c r="BP118" s="128" t="s">
        <v>137</v>
      </c>
      <c r="BQ118" s="128" t="s">
        <v>138</v>
      </c>
      <c r="BR118" s="152" t="s">
        <v>139</v>
      </c>
      <c r="BS118" s="135" t="s">
        <v>140</v>
      </c>
      <c r="BT118" s="331" t="s">
        <v>141</v>
      </c>
      <c r="BU118" s="128" t="s">
        <v>142</v>
      </c>
      <c r="BV118" s="152" t="s">
        <v>143</v>
      </c>
      <c r="BW118" s="135" t="s">
        <v>364</v>
      </c>
      <c r="BX118" s="58"/>
      <c r="BY118" s="58"/>
      <c r="BZ118" s="58"/>
      <c r="CA118" s="127" t="s">
        <v>133</v>
      </c>
      <c r="CB118" s="128" t="s">
        <v>134</v>
      </c>
      <c r="CC118" s="128" t="s">
        <v>135</v>
      </c>
      <c r="CD118" s="128" t="s">
        <v>136</v>
      </c>
      <c r="CE118" s="128" t="s">
        <v>137</v>
      </c>
      <c r="CF118" s="128" t="s">
        <v>138</v>
      </c>
      <c r="CG118" s="152" t="s">
        <v>139</v>
      </c>
      <c r="CH118" s="135" t="s">
        <v>140</v>
      </c>
      <c r="CI118" s="331" t="s">
        <v>141</v>
      </c>
      <c r="CJ118" s="128" t="s">
        <v>142</v>
      </c>
      <c r="CK118" s="152" t="s">
        <v>143</v>
      </c>
      <c r="CL118" s="135" t="s">
        <v>364</v>
      </c>
      <c r="CM118" s="58"/>
      <c r="CN118" s="58"/>
      <c r="CO118" s="58"/>
      <c r="CP118" s="127" t="s">
        <v>133</v>
      </c>
      <c r="CQ118" s="128" t="s">
        <v>134</v>
      </c>
      <c r="CR118" s="128" t="s">
        <v>135</v>
      </c>
      <c r="CS118" s="128" t="s">
        <v>136</v>
      </c>
      <c r="CT118" s="128" t="s">
        <v>137</v>
      </c>
      <c r="CU118" s="128" t="s">
        <v>138</v>
      </c>
      <c r="CV118" s="152" t="s">
        <v>139</v>
      </c>
      <c r="CW118" s="135" t="s">
        <v>140</v>
      </c>
      <c r="CX118" s="331" t="s">
        <v>141</v>
      </c>
      <c r="CY118" s="128" t="s">
        <v>142</v>
      </c>
      <c r="CZ118" s="152" t="s">
        <v>143</v>
      </c>
      <c r="DA118" s="135" t="s">
        <v>364</v>
      </c>
      <c r="DB118" s="58"/>
      <c r="DC118" s="58"/>
      <c r="DD118" s="58"/>
      <c r="DE118" s="127" t="s">
        <v>133</v>
      </c>
      <c r="DF118" s="128" t="s">
        <v>134</v>
      </c>
      <c r="DG118" s="128" t="s">
        <v>135</v>
      </c>
      <c r="DH118" s="128" t="s">
        <v>136</v>
      </c>
      <c r="DI118" s="128" t="s">
        <v>137</v>
      </c>
      <c r="DJ118" s="128" t="s">
        <v>138</v>
      </c>
      <c r="DK118" s="152" t="s">
        <v>139</v>
      </c>
      <c r="DL118" s="135" t="s">
        <v>140</v>
      </c>
      <c r="DM118" s="331" t="s">
        <v>141</v>
      </c>
      <c r="DN118" s="128" t="s">
        <v>142</v>
      </c>
      <c r="DO118" s="152" t="s">
        <v>143</v>
      </c>
      <c r="DP118" s="135" t="s">
        <v>364</v>
      </c>
      <c r="DQ118" s="58"/>
      <c r="DR118" s="58"/>
      <c r="DS118" s="58"/>
      <c r="DT118" s="127" t="s">
        <v>133</v>
      </c>
      <c r="DU118" s="128" t="s">
        <v>134</v>
      </c>
      <c r="DV118" s="128" t="s">
        <v>135</v>
      </c>
      <c r="DW118" s="128" t="s">
        <v>136</v>
      </c>
      <c r="DX118" s="128" t="s">
        <v>137</v>
      </c>
      <c r="DY118" s="128" t="s">
        <v>138</v>
      </c>
      <c r="DZ118" s="152" t="s">
        <v>139</v>
      </c>
      <c r="EA118" s="135" t="s">
        <v>140</v>
      </c>
      <c r="EB118" s="331" t="s">
        <v>141</v>
      </c>
      <c r="EC118" s="128" t="s">
        <v>142</v>
      </c>
      <c r="ED118" s="152" t="s">
        <v>143</v>
      </c>
      <c r="EE118" s="135" t="s">
        <v>364</v>
      </c>
      <c r="EF118" s="58"/>
      <c r="EG118" s="58"/>
      <c r="EH118" s="58"/>
      <c r="EI118" s="127" t="s">
        <v>133</v>
      </c>
      <c r="EJ118" s="128" t="s">
        <v>134</v>
      </c>
      <c r="EK118" s="128" t="s">
        <v>135</v>
      </c>
      <c r="EL118" s="128" t="s">
        <v>136</v>
      </c>
      <c r="EM118" s="128" t="s">
        <v>137</v>
      </c>
      <c r="EN118" s="128" t="s">
        <v>138</v>
      </c>
      <c r="EO118" s="152" t="s">
        <v>139</v>
      </c>
      <c r="EP118" s="135" t="s">
        <v>140</v>
      </c>
      <c r="EQ118" s="331" t="s">
        <v>141</v>
      </c>
      <c r="ER118" s="128" t="s">
        <v>142</v>
      </c>
      <c r="ES118" s="152" t="s">
        <v>143</v>
      </c>
      <c r="ET118" s="135" t="s">
        <v>364</v>
      </c>
      <c r="EU118" s="58"/>
      <c r="EV118" s="58"/>
      <c r="EW118" s="58"/>
      <c r="EX118" s="127" t="s">
        <v>133</v>
      </c>
      <c r="EY118" s="128" t="s">
        <v>134</v>
      </c>
      <c r="EZ118" s="128" t="s">
        <v>135</v>
      </c>
      <c r="FA118" s="128" t="s">
        <v>136</v>
      </c>
      <c r="FB118" s="128" t="s">
        <v>137</v>
      </c>
      <c r="FC118" s="128" t="s">
        <v>138</v>
      </c>
      <c r="FD118" s="152" t="s">
        <v>139</v>
      </c>
      <c r="FE118" s="135" t="s">
        <v>140</v>
      </c>
      <c r="FF118" s="331" t="s">
        <v>141</v>
      </c>
      <c r="FG118" s="128" t="s">
        <v>142</v>
      </c>
      <c r="FH118" s="152" t="s">
        <v>143</v>
      </c>
      <c r="FI118" s="135" t="s">
        <v>364</v>
      </c>
      <c r="FJ118" s="58"/>
      <c r="FK118" s="58"/>
      <c r="FL118" s="58"/>
      <c r="FM118" s="127" t="s">
        <v>133</v>
      </c>
      <c r="FN118" s="128" t="s">
        <v>134</v>
      </c>
      <c r="FO118" s="128" t="s">
        <v>135</v>
      </c>
      <c r="FP118" s="128" t="s">
        <v>136</v>
      </c>
      <c r="FQ118" s="128" t="s">
        <v>137</v>
      </c>
      <c r="FR118" s="128" t="s">
        <v>138</v>
      </c>
      <c r="FS118" s="152" t="s">
        <v>139</v>
      </c>
      <c r="FT118" s="135" t="s">
        <v>140</v>
      </c>
      <c r="FU118" s="331" t="s">
        <v>141</v>
      </c>
      <c r="FV118" s="128" t="s">
        <v>142</v>
      </c>
      <c r="FW118" s="152" t="s">
        <v>143</v>
      </c>
      <c r="FX118" s="135" t="s">
        <v>364</v>
      </c>
      <c r="FY118" s="58"/>
      <c r="FZ118" s="58"/>
      <c r="GA118" s="58"/>
      <c r="GB118" s="127" t="s">
        <v>133</v>
      </c>
      <c r="GC118" s="128" t="s">
        <v>134</v>
      </c>
      <c r="GD118" s="128" t="s">
        <v>135</v>
      </c>
      <c r="GE118" s="128" t="s">
        <v>136</v>
      </c>
      <c r="GF118" s="128" t="s">
        <v>137</v>
      </c>
      <c r="GG118" s="128" t="s">
        <v>138</v>
      </c>
      <c r="GH118" s="152" t="s">
        <v>139</v>
      </c>
      <c r="GI118" s="135" t="s">
        <v>140</v>
      </c>
      <c r="GJ118" s="331" t="s">
        <v>141</v>
      </c>
      <c r="GK118" s="128" t="s">
        <v>142</v>
      </c>
      <c r="GL118" s="152" t="s">
        <v>143</v>
      </c>
      <c r="GM118" s="135" t="s">
        <v>364</v>
      </c>
      <c r="GN118" s="58"/>
      <c r="GO118" s="58"/>
      <c r="GP118" s="58"/>
      <c r="GQ118" s="127" t="s">
        <v>133</v>
      </c>
      <c r="GR118" s="128" t="s">
        <v>134</v>
      </c>
      <c r="GS118" s="128" t="s">
        <v>135</v>
      </c>
      <c r="GT118" s="128" t="s">
        <v>136</v>
      </c>
      <c r="GU118" s="128" t="s">
        <v>137</v>
      </c>
      <c r="GV118" s="128" t="s">
        <v>138</v>
      </c>
      <c r="GW118" s="152" t="s">
        <v>139</v>
      </c>
      <c r="GX118" s="135" t="s">
        <v>140</v>
      </c>
      <c r="GY118" s="331" t="s">
        <v>141</v>
      </c>
      <c r="GZ118" s="128" t="s">
        <v>142</v>
      </c>
      <c r="HA118" s="152" t="s">
        <v>143</v>
      </c>
      <c r="HB118" s="135" t="s">
        <v>364</v>
      </c>
      <c r="HC118" s="58"/>
      <c r="HD118" s="58"/>
      <c r="HE118" s="58"/>
      <c r="HF118" s="127" t="s">
        <v>133</v>
      </c>
      <c r="HG118" s="128" t="s">
        <v>134</v>
      </c>
      <c r="HH118" s="128" t="s">
        <v>135</v>
      </c>
      <c r="HI118" s="128" t="s">
        <v>136</v>
      </c>
      <c r="HJ118" s="128" t="s">
        <v>137</v>
      </c>
      <c r="HK118" s="128" t="s">
        <v>138</v>
      </c>
      <c r="HL118" s="152" t="s">
        <v>139</v>
      </c>
      <c r="HM118" s="135" t="s">
        <v>140</v>
      </c>
      <c r="HN118" s="331" t="s">
        <v>141</v>
      </c>
      <c r="HO118" s="128" t="s">
        <v>142</v>
      </c>
      <c r="HP118" s="152" t="s">
        <v>143</v>
      </c>
      <c r="HQ118" s="135" t="s">
        <v>364</v>
      </c>
      <c r="HR118" s="58"/>
      <c r="HS118" s="58"/>
      <c r="HT118" s="58"/>
      <c r="HU118" s="127" t="s">
        <v>133</v>
      </c>
      <c r="HV118" s="128" t="s">
        <v>134</v>
      </c>
      <c r="HW118" s="128" t="s">
        <v>135</v>
      </c>
      <c r="HX118" s="128" t="s">
        <v>136</v>
      </c>
      <c r="HY118" s="128" t="s">
        <v>137</v>
      </c>
      <c r="HZ118" s="128" t="s">
        <v>138</v>
      </c>
      <c r="IA118" s="152" t="s">
        <v>139</v>
      </c>
      <c r="IB118" s="135" t="s">
        <v>140</v>
      </c>
      <c r="IC118" s="331" t="s">
        <v>141</v>
      </c>
      <c r="ID118" s="128" t="s">
        <v>142</v>
      </c>
      <c r="IE118" s="152" t="s">
        <v>143</v>
      </c>
      <c r="IF118" s="135" t="s">
        <v>364</v>
      </c>
      <c r="IG118" s="58"/>
      <c r="IH118" s="58"/>
      <c r="II118" s="58"/>
      <c r="IJ118" s="127" t="s">
        <v>133</v>
      </c>
      <c r="IK118" s="128" t="s">
        <v>134</v>
      </c>
      <c r="IL118" s="128" t="s">
        <v>135</v>
      </c>
      <c r="IM118" s="128" t="s">
        <v>136</v>
      </c>
      <c r="IN118" s="128" t="s">
        <v>137</v>
      </c>
      <c r="IO118" s="128" t="s">
        <v>138</v>
      </c>
      <c r="IP118" s="152" t="s">
        <v>139</v>
      </c>
      <c r="IQ118" s="135" t="s">
        <v>140</v>
      </c>
      <c r="IR118" s="331" t="s">
        <v>141</v>
      </c>
      <c r="IS118" s="128" t="s">
        <v>142</v>
      </c>
      <c r="IT118" s="152" t="s">
        <v>143</v>
      </c>
      <c r="IU118" s="135" t="s">
        <v>364</v>
      </c>
      <c r="IV118" s="58"/>
      <c r="IW118" s="58"/>
      <c r="IX118" s="58"/>
      <c r="IY118" s="127" t="s">
        <v>133</v>
      </c>
      <c r="IZ118" s="128" t="s">
        <v>134</v>
      </c>
      <c r="JA118" s="128" t="s">
        <v>135</v>
      </c>
      <c r="JB118" s="128" t="s">
        <v>136</v>
      </c>
      <c r="JC118" s="128" t="s">
        <v>137</v>
      </c>
      <c r="JD118" s="128" t="s">
        <v>138</v>
      </c>
      <c r="JE118" s="152" t="s">
        <v>139</v>
      </c>
      <c r="JF118" s="135" t="s">
        <v>140</v>
      </c>
      <c r="JG118" s="331" t="s">
        <v>141</v>
      </c>
      <c r="JH118" s="128" t="s">
        <v>142</v>
      </c>
      <c r="JI118" s="152" t="s">
        <v>143</v>
      </c>
      <c r="JJ118" s="135" t="s">
        <v>364</v>
      </c>
      <c r="JK118" s="58"/>
      <c r="JL118" s="58"/>
      <c r="JM118" s="58"/>
      <c r="JN118" s="127" t="s">
        <v>133</v>
      </c>
      <c r="JO118" s="128" t="s">
        <v>134</v>
      </c>
      <c r="JP118" s="128" t="s">
        <v>135</v>
      </c>
      <c r="JQ118" s="128" t="s">
        <v>136</v>
      </c>
      <c r="JR118" s="128" t="s">
        <v>137</v>
      </c>
      <c r="JS118" s="128" t="s">
        <v>138</v>
      </c>
      <c r="JT118" s="152" t="s">
        <v>139</v>
      </c>
      <c r="JU118" s="135" t="s">
        <v>140</v>
      </c>
      <c r="JV118" s="331" t="s">
        <v>141</v>
      </c>
      <c r="JW118" s="128" t="s">
        <v>142</v>
      </c>
      <c r="JX118" s="152" t="s">
        <v>143</v>
      </c>
      <c r="JY118" s="135" t="s">
        <v>364</v>
      </c>
      <c r="JZ118" s="58"/>
      <c r="KA118" s="58"/>
      <c r="KB118" s="58"/>
      <c r="KC118" s="127" t="s">
        <v>133</v>
      </c>
      <c r="KD118" s="128" t="s">
        <v>134</v>
      </c>
      <c r="KE118" s="128" t="s">
        <v>135</v>
      </c>
      <c r="KF118" s="128" t="s">
        <v>136</v>
      </c>
      <c r="KG118" s="128" t="s">
        <v>137</v>
      </c>
      <c r="KH118" s="128" t="s">
        <v>138</v>
      </c>
      <c r="KI118" s="152" t="s">
        <v>139</v>
      </c>
      <c r="KJ118" s="135" t="s">
        <v>140</v>
      </c>
      <c r="KK118" s="331" t="s">
        <v>141</v>
      </c>
      <c r="KL118" s="128" t="s">
        <v>142</v>
      </c>
      <c r="KM118" s="152" t="s">
        <v>143</v>
      </c>
      <c r="KN118" s="135" t="s">
        <v>364</v>
      </c>
      <c r="KO118" s="58"/>
      <c r="KP118" s="58"/>
      <c r="KQ118" s="58"/>
      <c r="KR118" s="127" t="s">
        <v>133</v>
      </c>
      <c r="KS118" s="128" t="s">
        <v>134</v>
      </c>
      <c r="KT118" s="128" t="s">
        <v>135</v>
      </c>
      <c r="KU118" s="128" t="s">
        <v>136</v>
      </c>
      <c r="KV118" s="128" t="s">
        <v>137</v>
      </c>
      <c r="KW118" s="128" t="s">
        <v>138</v>
      </c>
      <c r="KX118" s="152" t="s">
        <v>139</v>
      </c>
      <c r="KY118" s="135" t="s">
        <v>140</v>
      </c>
      <c r="KZ118" s="331" t="s">
        <v>141</v>
      </c>
      <c r="LA118" s="128" t="s">
        <v>142</v>
      </c>
      <c r="LB118" s="152" t="s">
        <v>143</v>
      </c>
      <c r="LC118" s="135" t="s">
        <v>364</v>
      </c>
      <c r="LD118" s="347"/>
      <c r="LE118" s="58"/>
      <c r="LF118" s="58"/>
      <c r="LG118" s="127" t="s">
        <v>133</v>
      </c>
      <c r="LH118" s="128" t="s">
        <v>134</v>
      </c>
      <c r="LI118" s="128" t="s">
        <v>135</v>
      </c>
      <c r="LJ118" s="128" t="s">
        <v>136</v>
      </c>
      <c r="LK118" s="128" t="s">
        <v>137</v>
      </c>
      <c r="LL118" s="128" t="s">
        <v>138</v>
      </c>
      <c r="LM118" s="152" t="s">
        <v>139</v>
      </c>
      <c r="LN118" s="135" t="s">
        <v>140</v>
      </c>
      <c r="LO118" s="331" t="s">
        <v>141</v>
      </c>
      <c r="LP118" s="128" t="s">
        <v>142</v>
      </c>
      <c r="LQ118" s="152" t="s">
        <v>143</v>
      </c>
      <c r="LR118" s="135" t="s">
        <v>364</v>
      </c>
      <c r="LS118" s="347"/>
      <c r="LT118" s="58"/>
      <c r="LU118" s="58"/>
      <c r="LV118" s="127" t="s">
        <v>133</v>
      </c>
      <c r="LW118" s="128" t="s">
        <v>134</v>
      </c>
      <c r="LX118" s="128" t="s">
        <v>135</v>
      </c>
      <c r="LY118" s="128" t="s">
        <v>136</v>
      </c>
      <c r="LZ118" s="128" t="s">
        <v>137</v>
      </c>
      <c r="MA118" s="128" t="s">
        <v>138</v>
      </c>
      <c r="MB118" s="152" t="s">
        <v>139</v>
      </c>
      <c r="MC118" s="135" t="s">
        <v>140</v>
      </c>
      <c r="MD118" s="331" t="s">
        <v>141</v>
      </c>
      <c r="ME118" s="128" t="s">
        <v>142</v>
      </c>
      <c r="MF118" s="152" t="s">
        <v>143</v>
      </c>
      <c r="MG118" s="135" t="s">
        <v>364</v>
      </c>
      <c r="MH118" s="347"/>
      <c r="MI118" s="58"/>
      <c r="MJ118" s="58"/>
      <c r="MK118" s="485" t="s">
        <v>133</v>
      </c>
      <c r="ML118" s="486" t="s">
        <v>134</v>
      </c>
      <c r="MM118" s="486" t="s">
        <v>135</v>
      </c>
      <c r="MN118" s="486" t="s">
        <v>136</v>
      </c>
      <c r="MO118" s="486" t="s">
        <v>137</v>
      </c>
      <c r="MP118" s="486" t="s">
        <v>138</v>
      </c>
      <c r="MQ118" s="487" t="s">
        <v>139</v>
      </c>
      <c r="MR118" s="488" t="s">
        <v>140</v>
      </c>
      <c r="MS118" s="486" t="s">
        <v>141</v>
      </c>
      <c r="MT118" s="486" t="s">
        <v>142</v>
      </c>
      <c r="MU118" s="487" t="s">
        <v>143</v>
      </c>
      <c r="MV118" s="488" t="s">
        <v>364</v>
      </c>
      <c r="MW118" s="347"/>
    </row>
    <row r="119" spans="1:361">
      <c r="A119" s="347"/>
      <c r="B119" s="58"/>
      <c r="C119" s="58"/>
      <c r="D119" s="150">
        <v>1</v>
      </c>
      <c r="E119" s="124" t="s">
        <v>144</v>
      </c>
      <c r="F119" s="124" t="s">
        <v>144</v>
      </c>
      <c r="G119" s="118"/>
      <c r="H119" s="124"/>
      <c r="I119" s="124"/>
      <c r="J119" s="151" t="s">
        <v>144</v>
      </c>
      <c r="K119" s="118" t="str">
        <f>IFERROR(IF(J119&gt;=5,VLOOKUP(J119,Brutos!$K$3:$AE$10,MATCH(I119,Brutos!$K$3:$AE$3,0),0),0),"")</f>
        <v/>
      </c>
      <c r="L119" s="124"/>
      <c r="M119" s="124"/>
      <c r="N119" s="125" t="str">
        <f>IF(SUMPRODUCT((H119)*(I119)*(L119))=0,"",SUMPRODUCT((H119)*(I119)*(L119)))</f>
        <v/>
      </c>
      <c r="O119" s="153"/>
      <c r="P119" s="58"/>
      <c r="Q119" s="58"/>
      <c r="R119" s="58"/>
      <c r="S119" s="150">
        <v>1</v>
      </c>
      <c r="T119" s="124" t="s">
        <v>144</v>
      </c>
      <c r="U119" s="124" t="s">
        <v>144</v>
      </c>
      <c r="V119" s="118"/>
      <c r="W119" s="124"/>
      <c r="X119" s="124"/>
      <c r="Y119" s="151" t="s">
        <v>144</v>
      </c>
      <c r="Z119" s="118" t="str">
        <f>IFERROR(IF(Y119&gt;=5,VLOOKUP(Y119,Brutos!$K$3:$AE$10,MATCH(X119,Brutos!$K$3:$AE$3,0),0),0),"")</f>
        <v/>
      </c>
      <c r="AA119" s="124"/>
      <c r="AB119" s="124"/>
      <c r="AC119" s="125" t="str">
        <f>IF(SUMPRODUCT((W119)*(X119)*(AA119))=0,"",SUMPRODUCT((W119)*(X119)*(AA119)))</f>
        <v/>
      </c>
      <c r="AD119" s="153"/>
      <c r="AE119" s="58"/>
      <c r="AF119" s="58"/>
      <c r="AG119" s="58"/>
      <c r="AH119" s="150">
        <v>1</v>
      </c>
      <c r="AI119" s="124" t="s">
        <v>144</v>
      </c>
      <c r="AJ119" s="124" t="s">
        <v>144</v>
      </c>
      <c r="AK119" s="118"/>
      <c r="AL119" s="124"/>
      <c r="AM119" s="124"/>
      <c r="AN119" s="151" t="s">
        <v>144</v>
      </c>
      <c r="AO119" s="118" t="str">
        <f>IFERROR(IF(AN119&gt;=5,VLOOKUP(AN119,Brutos!$K$3:$AE$10,MATCH(AM119,Brutos!$K$3:$AE$3,0),0),0),"")</f>
        <v/>
      </c>
      <c r="AP119" s="124"/>
      <c r="AQ119" s="124"/>
      <c r="AR119" s="125" t="str">
        <f>IF(SUMPRODUCT((AL119)*(AM119)*(AP119))=0,"",SUMPRODUCT((AL119)*(AM119)*(AP119)))</f>
        <v/>
      </c>
      <c r="AS119" s="153"/>
      <c r="AT119" s="58"/>
      <c r="AU119" s="58"/>
      <c r="AV119" s="58"/>
      <c r="AW119" s="150">
        <v>1</v>
      </c>
      <c r="AX119" s="124" t="s">
        <v>144</v>
      </c>
      <c r="AY119" s="124" t="s">
        <v>144</v>
      </c>
      <c r="AZ119" s="118"/>
      <c r="BA119" s="124"/>
      <c r="BB119" s="124"/>
      <c r="BC119" s="151" t="s">
        <v>144</v>
      </c>
      <c r="BD119" s="118" t="str">
        <f>IFERROR(IF(BC119&gt;=5,VLOOKUP(BC119,Brutos!$K$3:$AE$10,MATCH(BB119,Brutos!$K$3:$AE$3,0),0),0),"")</f>
        <v/>
      </c>
      <c r="BE119" s="124"/>
      <c r="BF119" s="124"/>
      <c r="BG119" s="125" t="str">
        <f>IF(SUMPRODUCT((BA119)*(BB119)*(BE119))=0,"",SUMPRODUCT((BA119)*(BB119)*(BE119)))</f>
        <v/>
      </c>
      <c r="BH119" s="153"/>
      <c r="BI119" s="58"/>
      <c r="BJ119" s="58"/>
      <c r="BK119" s="58"/>
      <c r="BL119" s="150">
        <v>1</v>
      </c>
      <c r="BM119" s="124" t="s">
        <v>144</v>
      </c>
      <c r="BN119" s="124" t="s">
        <v>144</v>
      </c>
      <c r="BO119" s="118"/>
      <c r="BP119" s="124"/>
      <c r="BQ119" s="124"/>
      <c r="BR119" s="151" t="s">
        <v>144</v>
      </c>
      <c r="BS119" s="118" t="str">
        <f>IFERROR(IF(BR119&gt;=5,VLOOKUP(BR119,Brutos!$K$3:$AE$10,MATCH(BQ119,Brutos!$K$3:$AE$3,0),0),0),"")</f>
        <v/>
      </c>
      <c r="BT119" s="124"/>
      <c r="BU119" s="124"/>
      <c r="BV119" s="125" t="str">
        <f>IF(SUMPRODUCT((BP119)*(BQ119)*(BT119))=0,"",SUMPRODUCT((BP119)*(BQ119)*(BT119)))</f>
        <v/>
      </c>
      <c r="BW119" s="153"/>
      <c r="BX119" s="58"/>
      <c r="BY119" s="58"/>
      <c r="BZ119" s="58"/>
      <c r="CA119" s="150">
        <v>1</v>
      </c>
      <c r="CB119" s="124" t="s">
        <v>144</v>
      </c>
      <c r="CC119" s="124" t="s">
        <v>144</v>
      </c>
      <c r="CD119" s="118"/>
      <c r="CE119" s="124"/>
      <c r="CF119" s="124"/>
      <c r="CG119" s="151" t="s">
        <v>144</v>
      </c>
      <c r="CH119" s="118" t="str">
        <f>IFERROR(IF(CG119&gt;=5,VLOOKUP(CG119,Brutos!$K$3:$AE$10,MATCH(CF119,Brutos!$K$3:$AE$3,0),0),0),"")</f>
        <v/>
      </c>
      <c r="CI119" s="124"/>
      <c r="CJ119" s="124"/>
      <c r="CK119" s="125" t="str">
        <f>IF(SUMPRODUCT((CE119)*(CF119)*(CI119))=0,"",SUMPRODUCT((CE119)*(CF119)*(CI119)))</f>
        <v/>
      </c>
      <c r="CL119" s="153"/>
      <c r="CM119" s="58"/>
      <c r="CN119" s="58"/>
      <c r="CO119" s="58"/>
      <c r="CP119" s="150">
        <v>1</v>
      </c>
      <c r="CQ119" s="124" t="s">
        <v>144</v>
      </c>
      <c r="CR119" s="124" t="s">
        <v>144</v>
      </c>
      <c r="CS119" s="118"/>
      <c r="CT119" s="124"/>
      <c r="CU119" s="124"/>
      <c r="CV119" s="151" t="s">
        <v>144</v>
      </c>
      <c r="CW119" s="118" t="str">
        <f>IFERROR(IF(CV119&gt;=5,VLOOKUP(CV119,Brutos!$K$3:$AE$10,MATCH(CU119,Brutos!$K$3:$AE$3,0),0),0),"")</f>
        <v/>
      </c>
      <c r="CX119" s="124"/>
      <c r="CY119" s="124"/>
      <c r="CZ119" s="125" t="str">
        <f>IF(SUMPRODUCT((CT119)*(CU119)*(CX119))=0,"",SUMPRODUCT((CT119)*(CU119)*(CX119)))</f>
        <v/>
      </c>
      <c r="DA119" s="153"/>
      <c r="DB119" s="58"/>
      <c r="DC119" s="58"/>
      <c r="DD119" s="58"/>
      <c r="DE119" s="150">
        <v>1</v>
      </c>
      <c r="DF119" s="124" t="s">
        <v>144</v>
      </c>
      <c r="DG119" s="124" t="s">
        <v>144</v>
      </c>
      <c r="DH119" s="118"/>
      <c r="DI119" s="124"/>
      <c r="DJ119" s="124"/>
      <c r="DK119" s="151" t="s">
        <v>144</v>
      </c>
      <c r="DL119" s="118" t="str">
        <f>IFERROR(IF(DK119&gt;=5,VLOOKUP(DK119,Brutos!$K$3:$AE$10,MATCH(DJ119,Brutos!$K$3:$AE$3,0),0),0),"")</f>
        <v/>
      </c>
      <c r="DM119" s="124"/>
      <c r="DN119" s="124"/>
      <c r="DO119" s="125" t="str">
        <f>IF(SUMPRODUCT((DI119)*(DJ119)*(DM119))=0,"",SUMPRODUCT((DI119)*(DJ119)*(DM119)))</f>
        <v/>
      </c>
      <c r="DP119" s="153"/>
      <c r="DQ119" s="58"/>
      <c r="DR119" s="58"/>
      <c r="DS119" s="58"/>
      <c r="DT119" s="150">
        <v>1</v>
      </c>
      <c r="DU119" s="124" t="s">
        <v>144</v>
      </c>
      <c r="DV119" s="124" t="s">
        <v>144</v>
      </c>
      <c r="DW119" s="118"/>
      <c r="DX119" s="124"/>
      <c r="DY119" s="124"/>
      <c r="DZ119" s="151" t="s">
        <v>144</v>
      </c>
      <c r="EA119" s="118" t="str">
        <f>IFERROR(IF(DZ119&gt;=5,VLOOKUP(DZ119,Brutos!$K$3:$AE$10,MATCH(DY119,Brutos!$K$3:$AE$3,0),0),0),"")</f>
        <v/>
      </c>
      <c r="EB119" s="124"/>
      <c r="EC119" s="124"/>
      <c r="ED119" s="125" t="str">
        <f>IF(SUMPRODUCT((DX119)*(DY119)*(EB119))=0,"",SUMPRODUCT((DX119)*(DY119)*(EB119)))</f>
        <v/>
      </c>
      <c r="EE119" s="153"/>
      <c r="EF119" s="58"/>
      <c r="EG119" s="58"/>
      <c r="EH119" s="58"/>
      <c r="EI119" s="150">
        <v>1</v>
      </c>
      <c r="EJ119" s="124" t="s">
        <v>144</v>
      </c>
      <c r="EK119" s="124" t="s">
        <v>144</v>
      </c>
      <c r="EL119" s="118"/>
      <c r="EM119" s="124"/>
      <c r="EN119" s="124"/>
      <c r="EO119" s="151" t="s">
        <v>144</v>
      </c>
      <c r="EP119" s="118" t="str">
        <f>IFERROR(IF(EO119&gt;=5,VLOOKUP(EO119,Brutos!$K$3:$AE$10,MATCH(EN119,Brutos!$K$3:$AE$3,0),0),0),"")</f>
        <v/>
      </c>
      <c r="EQ119" s="124"/>
      <c r="ER119" s="124"/>
      <c r="ES119" s="125" t="str">
        <f>IF(SUMPRODUCT((EM119)*(EN119)*(EQ119))=0,"",SUMPRODUCT((EM119)*(EN119)*(EQ119)))</f>
        <v/>
      </c>
      <c r="ET119" s="153"/>
      <c r="EU119" s="58"/>
      <c r="EV119" s="58"/>
      <c r="EW119" s="58"/>
      <c r="EX119" s="150">
        <v>1</v>
      </c>
      <c r="EY119" s="124" t="s">
        <v>144</v>
      </c>
      <c r="EZ119" s="124" t="s">
        <v>144</v>
      </c>
      <c r="FA119" s="118"/>
      <c r="FB119" s="124"/>
      <c r="FC119" s="124"/>
      <c r="FD119" s="151" t="s">
        <v>144</v>
      </c>
      <c r="FE119" s="118" t="str">
        <f>IFERROR(IF(FD119&gt;=5,VLOOKUP(FD119,Brutos!$K$3:$AE$10,MATCH(FC119,Brutos!$K$3:$AE$3,0),0),0),"")</f>
        <v/>
      </c>
      <c r="FF119" s="124"/>
      <c r="FG119" s="124"/>
      <c r="FH119" s="125" t="str">
        <f>IF(SUMPRODUCT((FB119)*(FC119)*(FF119))=0,"",SUMPRODUCT((FB119)*(FC119)*(FF119)))</f>
        <v/>
      </c>
      <c r="FI119" s="153"/>
      <c r="FJ119" s="58"/>
      <c r="FK119" s="58"/>
      <c r="FL119" s="58"/>
      <c r="FM119" s="150">
        <v>1</v>
      </c>
      <c r="FN119" s="124" t="s">
        <v>144</v>
      </c>
      <c r="FO119" s="124" t="s">
        <v>144</v>
      </c>
      <c r="FP119" s="118"/>
      <c r="FQ119" s="124"/>
      <c r="FR119" s="124"/>
      <c r="FS119" s="151" t="s">
        <v>144</v>
      </c>
      <c r="FT119" s="118" t="str">
        <f>IFERROR(IF(FS119&gt;=5,VLOOKUP(FS119,Brutos!$K$3:$AE$10,MATCH(FR119,Brutos!$K$3:$AE$3,0),0),0),"")</f>
        <v/>
      </c>
      <c r="FU119" s="124"/>
      <c r="FV119" s="124"/>
      <c r="FW119" s="125" t="str">
        <f>IF(SUMPRODUCT((FQ119)*(FR119)*(FU119))=0,"",SUMPRODUCT((FQ119)*(FR119)*(FU119)))</f>
        <v/>
      </c>
      <c r="FX119" s="153"/>
      <c r="FY119" s="58"/>
      <c r="FZ119" s="58"/>
      <c r="GA119" s="58"/>
      <c r="GB119" s="150">
        <v>1</v>
      </c>
      <c r="GC119" s="124" t="s">
        <v>144</v>
      </c>
      <c r="GD119" s="124" t="s">
        <v>144</v>
      </c>
      <c r="GE119" s="118"/>
      <c r="GF119" s="124"/>
      <c r="GG119" s="124"/>
      <c r="GH119" s="151" t="s">
        <v>144</v>
      </c>
      <c r="GI119" s="118" t="str">
        <f>IFERROR(IF(GH119&gt;=5,VLOOKUP(GH119,Brutos!$K$3:$AE$10,MATCH(GG119,Brutos!$K$3:$AE$3,0),0),0),"")</f>
        <v/>
      </c>
      <c r="GJ119" s="124"/>
      <c r="GK119" s="124"/>
      <c r="GL119" s="125" t="str">
        <f>IF(SUMPRODUCT((GF119)*(GG119)*(GJ119))=0,"",SUMPRODUCT((GF119)*(GG119)*(GJ119)))</f>
        <v/>
      </c>
      <c r="GM119" s="153"/>
      <c r="GN119" s="58"/>
      <c r="GO119" s="58"/>
      <c r="GP119" s="58"/>
      <c r="GQ119" s="150">
        <v>1</v>
      </c>
      <c r="GR119" s="124" t="s">
        <v>144</v>
      </c>
      <c r="GS119" s="124" t="s">
        <v>144</v>
      </c>
      <c r="GT119" s="118"/>
      <c r="GU119" s="124"/>
      <c r="GV119" s="124"/>
      <c r="GW119" s="151" t="s">
        <v>144</v>
      </c>
      <c r="GX119" s="118" t="str">
        <f>IFERROR(IF(GW119&gt;=5,VLOOKUP(GW119,Brutos!$K$3:$AE$10,MATCH(GV119,Brutos!$K$3:$AE$3,0),0),0),"")</f>
        <v/>
      </c>
      <c r="GY119" s="124"/>
      <c r="GZ119" s="124"/>
      <c r="HA119" s="125" t="str">
        <f>IF(SUMPRODUCT((GU119)*(GV119)*(GY119))=0,"",SUMPRODUCT((GU119)*(GV119)*(GY119)))</f>
        <v/>
      </c>
      <c r="HB119" s="153"/>
      <c r="HC119" s="58"/>
      <c r="HD119" s="58"/>
      <c r="HE119" s="58"/>
      <c r="HF119" s="150">
        <v>1</v>
      </c>
      <c r="HG119" s="124" t="s">
        <v>144</v>
      </c>
      <c r="HH119" s="124" t="s">
        <v>144</v>
      </c>
      <c r="HI119" s="118"/>
      <c r="HJ119" s="124"/>
      <c r="HK119" s="124"/>
      <c r="HL119" s="151" t="s">
        <v>144</v>
      </c>
      <c r="HM119" s="118" t="str">
        <f>IFERROR(IF(HL119&gt;=5,VLOOKUP(HL119,Brutos!$K$3:$AE$10,MATCH(HK119,Brutos!$K$3:$AE$3,0),0),0),"")</f>
        <v/>
      </c>
      <c r="HN119" s="124"/>
      <c r="HO119" s="124"/>
      <c r="HP119" s="125" t="str">
        <f>IF(SUMPRODUCT((HJ119)*(HK119)*(HN119))=0,"",SUMPRODUCT((HJ119)*(HK119)*(HN119)))</f>
        <v/>
      </c>
      <c r="HQ119" s="153"/>
      <c r="HR119" s="58"/>
      <c r="HS119" s="58"/>
      <c r="HT119" s="58"/>
      <c r="HU119" s="150">
        <v>1</v>
      </c>
      <c r="HV119" s="124" t="s">
        <v>144</v>
      </c>
      <c r="HW119" s="124" t="s">
        <v>144</v>
      </c>
      <c r="HX119" s="118"/>
      <c r="HY119" s="124"/>
      <c r="HZ119" s="124"/>
      <c r="IA119" s="151" t="s">
        <v>144</v>
      </c>
      <c r="IB119" s="118" t="str">
        <f>IFERROR(IF(IA119&gt;=5,VLOOKUP(IA119,Brutos!$K$3:$AE$10,MATCH(HZ119,Brutos!$K$3:$AE$3,0),0),0),"")</f>
        <v/>
      </c>
      <c r="IC119" s="124"/>
      <c r="ID119" s="124"/>
      <c r="IE119" s="125" t="str">
        <f>IF(SUMPRODUCT((HY119)*(HZ119)*(IC119))=0,"",SUMPRODUCT((HY119)*(HZ119)*(IC119)))</f>
        <v/>
      </c>
      <c r="IF119" s="153"/>
      <c r="IG119" s="58"/>
      <c r="IH119" s="58"/>
      <c r="II119" s="58"/>
      <c r="IJ119" s="150">
        <v>1</v>
      </c>
      <c r="IK119" s="124" t="s">
        <v>144</v>
      </c>
      <c r="IL119" s="124" t="s">
        <v>144</v>
      </c>
      <c r="IM119" s="118"/>
      <c r="IN119" s="124"/>
      <c r="IO119" s="124"/>
      <c r="IP119" s="151" t="s">
        <v>144</v>
      </c>
      <c r="IQ119" s="118" t="str">
        <f>IFERROR(IF(IP119&gt;=5,VLOOKUP(IP119,Brutos!$K$3:$AE$10,MATCH(IO119,Brutos!$K$3:$AE$3,0),0),0),"")</f>
        <v/>
      </c>
      <c r="IR119" s="124"/>
      <c r="IS119" s="124"/>
      <c r="IT119" s="125" t="str">
        <f>IF(SUMPRODUCT((IN119)*(IO119)*(IR119))=0,"",SUMPRODUCT((IN119)*(IO119)*(IR119)))</f>
        <v/>
      </c>
      <c r="IU119" s="153"/>
      <c r="IV119" s="58"/>
      <c r="IW119" s="58"/>
      <c r="IX119" s="58"/>
      <c r="IY119" s="150">
        <v>1</v>
      </c>
      <c r="IZ119" s="124" t="s">
        <v>144</v>
      </c>
      <c r="JA119" s="124" t="s">
        <v>144</v>
      </c>
      <c r="JB119" s="118"/>
      <c r="JC119" s="124"/>
      <c r="JD119" s="124"/>
      <c r="JE119" s="151" t="s">
        <v>144</v>
      </c>
      <c r="JF119" s="118" t="str">
        <f>IFERROR(IF(JE119&gt;=5,VLOOKUP(JE119,Brutos!$K$3:$AE$10,MATCH(JD119,Brutos!$K$3:$AE$3,0),0),0),"")</f>
        <v/>
      </c>
      <c r="JG119" s="124"/>
      <c r="JH119" s="124"/>
      <c r="JI119" s="125" t="str">
        <f>IF(SUMPRODUCT((JC119)*(JD119)*(JG119))=0,"",SUMPRODUCT((JC119)*(JD119)*(JG119)))</f>
        <v/>
      </c>
      <c r="JJ119" s="153"/>
      <c r="JK119" s="58"/>
      <c r="JL119" s="58"/>
      <c r="JM119" s="58"/>
      <c r="JN119" s="150">
        <v>1</v>
      </c>
      <c r="JO119" s="124" t="s">
        <v>144</v>
      </c>
      <c r="JP119" s="124" t="s">
        <v>144</v>
      </c>
      <c r="JQ119" s="118"/>
      <c r="JR119" s="124"/>
      <c r="JS119" s="124"/>
      <c r="JT119" s="151" t="s">
        <v>144</v>
      </c>
      <c r="JU119" s="118" t="str">
        <f>IFERROR(IF(JT119&gt;=5,VLOOKUP(JT119,Brutos!$K$3:$AE$10,MATCH(JS119,Brutos!$K$3:$AE$3,0),0),0),"")</f>
        <v/>
      </c>
      <c r="JV119" s="124"/>
      <c r="JW119" s="124"/>
      <c r="JX119" s="125" t="str">
        <f>IF(SUMPRODUCT((JR119)*(JS119)*(JV119))=0,"",SUMPRODUCT((JR119)*(JS119)*(JV119)))</f>
        <v/>
      </c>
      <c r="JY119" s="153"/>
      <c r="JZ119" s="58"/>
      <c r="KA119" s="58"/>
      <c r="KB119" s="58"/>
      <c r="KC119" s="150">
        <v>1</v>
      </c>
      <c r="KD119" s="124" t="s">
        <v>144</v>
      </c>
      <c r="KE119" s="124" t="s">
        <v>144</v>
      </c>
      <c r="KF119" s="118"/>
      <c r="KG119" s="124"/>
      <c r="KH119" s="124"/>
      <c r="KI119" s="151" t="s">
        <v>144</v>
      </c>
      <c r="KJ119" s="118" t="str">
        <f>IFERROR(IF(KI119&gt;=5,VLOOKUP(KI119,Brutos!$K$3:$AE$10,MATCH(KH119,Brutos!$K$3:$AE$3,0),0),0),"")</f>
        <v/>
      </c>
      <c r="KK119" s="124"/>
      <c r="KL119" s="124"/>
      <c r="KM119" s="125" t="str">
        <f>IF(SUMPRODUCT((KG119)*(KH119)*(KK119))=0,"",SUMPRODUCT((KG119)*(KH119)*(KK119)))</f>
        <v/>
      </c>
      <c r="KN119" s="153"/>
      <c r="KO119" s="58"/>
      <c r="KP119" s="58"/>
      <c r="KQ119" s="58"/>
      <c r="KR119" s="150">
        <v>1</v>
      </c>
      <c r="KS119" s="124" t="s">
        <v>144</v>
      </c>
      <c r="KT119" s="124" t="s">
        <v>144</v>
      </c>
      <c r="KU119" s="118"/>
      <c r="KV119" s="124"/>
      <c r="KW119" s="124"/>
      <c r="KX119" s="151" t="s">
        <v>144</v>
      </c>
      <c r="KY119" s="118" t="str">
        <f>IFERROR(IF(KX119&gt;=5,VLOOKUP(KX119,Brutos!$K$3:$AE$10,MATCH(KW119,Brutos!$K$3:$AE$3,0),0),0),"")</f>
        <v/>
      </c>
      <c r="KZ119" s="124"/>
      <c r="LA119" s="124"/>
      <c r="LB119" s="125" t="str">
        <f>IF(SUMPRODUCT((KV119)*(KW119)*(KZ119))=0,"",SUMPRODUCT((KV119)*(KW119)*(KZ119)))</f>
        <v/>
      </c>
      <c r="LC119" s="153"/>
      <c r="LD119" s="347"/>
      <c r="LE119" s="58"/>
      <c r="LF119" s="58"/>
      <c r="LG119" s="150">
        <v>1</v>
      </c>
      <c r="LH119" s="124" t="s">
        <v>144</v>
      </c>
      <c r="LI119" s="124" t="s">
        <v>144</v>
      </c>
      <c r="LJ119" s="118"/>
      <c r="LK119" s="124"/>
      <c r="LL119" s="124"/>
      <c r="LM119" s="151" t="s">
        <v>144</v>
      </c>
      <c r="LN119" s="118" t="str">
        <f>IFERROR(IF(LM119&gt;=5,VLOOKUP(LM119,Brutos!$K$3:$AE$10,MATCH(LL119,Brutos!$K$3:$AE$3,0),0),0),"")</f>
        <v/>
      </c>
      <c r="LO119" s="124"/>
      <c r="LP119" s="124"/>
      <c r="LQ119" s="125" t="str">
        <f>IF(SUMPRODUCT((LK119)*(LL119)*(LO119))=0,"",SUMPRODUCT((LK119)*(LL119)*(LO119)))</f>
        <v/>
      </c>
      <c r="LR119" s="153"/>
      <c r="LS119" s="347"/>
      <c r="LT119" s="58"/>
      <c r="LU119" s="58"/>
      <c r="LV119" s="150">
        <v>1</v>
      </c>
      <c r="LW119" s="124" t="s">
        <v>144</v>
      </c>
      <c r="LX119" s="124" t="s">
        <v>144</v>
      </c>
      <c r="LY119" s="118"/>
      <c r="LZ119" s="124"/>
      <c r="MA119" s="124"/>
      <c r="MB119" s="151" t="s">
        <v>144</v>
      </c>
      <c r="MC119" s="118" t="str">
        <f>IFERROR(IF(MB119&gt;=5,VLOOKUP(MB119,Brutos!$K$3:$AE$10,MATCH(MA119,Brutos!$K$3:$AE$3,0),0),0),"")</f>
        <v/>
      </c>
      <c r="MD119" s="124"/>
      <c r="ME119" s="124"/>
      <c r="MF119" s="125" t="str">
        <f>IF(SUMPRODUCT((LZ119)*(MA119)*(MD119))=0,"",SUMPRODUCT((LZ119)*(MA119)*(MD119)))</f>
        <v/>
      </c>
      <c r="MG119" s="153"/>
      <c r="MH119" s="347"/>
      <c r="MI119" s="58"/>
      <c r="MJ119" s="58"/>
      <c r="MK119" s="489">
        <v>1</v>
      </c>
      <c r="ML119" s="490" t="s">
        <v>144</v>
      </c>
      <c r="MM119" s="490" t="s">
        <v>144</v>
      </c>
      <c r="MN119" s="491"/>
      <c r="MO119" s="490"/>
      <c r="MP119" s="490"/>
      <c r="MQ119" s="492" t="s">
        <v>144</v>
      </c>
      <c r="MR119" s="491"/>
      <c r="MS119" s="490"/>
      <c r="MT119" s="490"/>
      <c r="MU119" s="493"/>
      <c r="MV119" s="494"/>
      <c r="MW119" s="347"/>
    </row>
    <row r="120" spans="1:361">
      <c r="A120" s="347"/>
      <c r="B120" s="58"/>
      <c r="C120" s="58"/>
      <c r="D120" s="63">
        <v>2</v>
      </c>
      <c r="E120" s="64" t="s">
        <v>144</v>
      </c>
      <c r="F120" s="64" t="s">
        <v>144</v>
      </c>
      <c r="G120" s="65"/>
      <c r="H120" s="64"/>
      <c r="I120" s="64"/>
      <c r="J120" s="65" t="s">
        <v>144</v>
      </c>
      <c r="K120" s="65" t="str">
        <f>IFERROR(IF(J120&gt;=5,VLOOKUP(J120,Brutos!$K$3:$AE$10,MATCH(I120,Brutos!$K$3:$AE$3,0),0),0),"")</f>
        <v/>
      </c>
      <c r="L120" s="64"/>
      <c r="M120" s="64"/>
      <c r="N120" s="74" t="str">
        <f t="shared" ref="N120:N138" si="69">IF(SUMPRODUCT((H120)*(I120)*(L120))=0,"",SUMPRODUCT((H120)*(I120)*(L120)))</f>
        <v/>
      </c>
      <c r="O120" s="66"/>
      <c r="P120" s="58"/>
      <c r="Q120" s="58"/>
      <c r="R120" s="58"/>
      <c r="S120" s="63">
        <v>2</v>
      </c>
      <c r="T120" s="64" t="s">
        <v>144</v>
      </c>
      <c r="U120" s="64" t="s">
        <v>144</v>
      </c>
      <c r="V120" s="65"/>
      <c r="W120" s="64"/>
      <c r="X120" s="64"/>
      <c r="Y120" s="65" t="s">
        <v>144</v>
      </c>
      <c r="Z120" s="65" t="str">
        <f>IFERROR(IF(Y120&gt;=5,VLOOKUP(Y120,Brutos!$K$3:$AE$10,MATCH(X120,Brutos!$K$3:$AE$3,0),0),0),"")</f>
        <v/>
      </c>
      <c r="AA120" s="64"/>
      <c r="AB120" s="64"/>
      <c r="AC120" s="74" t="str">
        <f t="shared" ref="AC120:AC138" si="70">IF(SUMPRODUCT((W120)*(X120)*(AA120))=0,"",SUMPRODUCT((W120)*(X120)*(AA120)))</f>
        <v/>
      </c>
      <c r="AD120" s="66"/>
      <c r="AE120" s="58"/>
      <c r="AF120" s="58"/>
      <c r="AG120" s="58"/>
      <c r="AH120" s="63">
        <v>2</v>
      </c>
      <c r="AI120" s="64" t="s">
        <v>144</v>
      </c>
      <c r="AJ120" s="64" t="s">
        <v>144</v>
      </c>
      <c r="AK120" s="65"/>
      <c r="AL120" s="64"/>
      <c r="AM120" s="64"/>
      <c r="AN120" s="65" t="s">
        <v>144</v>
      </c>
      <c r="AO120" s="65" t="str">
        <f>IFERROR(IF(AN120&gt;=5,VLOOKUP(AN120,Brutos!$K$3:$AE$10,MATCH(AM120,Brutos!$K$3:$AE$3,0),0),0),"")</f>
        <v/>
      </c>
      <c r="AP120" s="64"/>
      <c r="AQ120" s="64"/>
      <c r="AR120" s="74" t="str">
        <f t="shared" ref="AR120:AR138" si="71">IF(SUMPRODUCT((AL120)*(AM120)*(AP120))=0,"",SUMPRODUCT((AL120)*(AM120)*(AP120)))</f>
        <v/>
      </c>
      <c r="AS120" s="66"/>
      <c r="AT120" s="58"/>
      <c r="AU120" s="58"/>
      <c r="AV120" s="58"/>
      <c r="AW120" s="63">
        <v>2</v>
      </c>
      <c r="AX120" s="64" t="s">
        <v>144</v>
      </c>
      <c r="AY120" s="64" t="s">
        <v>144</v>
      </c>
      <c r="AZ120" s="65"/>
      <c r="BA120" s="64"/>
      <c r="BB120" s="64"/>
      <c r="BC120" s="65" t="s">
        <v>144</v>
      </c>
      <c r="BD120" s="65" t="str">
        <f>IFERROR(IF(BC120&gt;=5,VLOOKUP(BC120,Brutos!$K$3:$AE$10,MATCH(BB120,Brutos!$K$3:$AE$3,0),0),0),"")</f>
        <v/>
      </c>
      <c r="BE120" s="64"/>
      <c r="BF120" s="64"/>
      <c r="BG120" s="74" t="str">
        <f t="shared" ref="BG120:BG138" si="72">IF(SUMPRODUCT((BA120)*(BB120)*(BE120))=0,"",SUMPRODUCT((BA120)*(BB120)*(BE120)))</f>
        <v/>
      </c>
      <c r="BH120" s="66"/>
      <c r="BI120" s="58"/>
      <c r="BJ120" s="58"/>
      <c r="BK120" s="58"/>
      <c r="BL120" s="63">
        <v>2</v>
      </c>
      <c r="BM120" s="64" t="s">
        <v>144</v>
      </c>
      <c r="BN120" s="64" t="s">
        <v>144</v>
      </c>
      <c r="BO120" s="65"/>
      <c r="BP120" s="64"/>
      <c r="BQ120" s="64"/>
      <c r="BR120" s="65" t="s">
        <v>144</v>
      </c>
      <c r="BS120" s="65" t="str">
        <f>IFERROR(IF(BR120&gt;=5,VLOOKUP(BR120,Brutos!$K$3:$AE$10,MATCH(BQ120,Brutos!$K$3:$AE$3,0),0),0),"")</f>
        <v/>
      </c>
      <c r="BT120" s="64"/>
      <c r="BU120" s="64"/>
      <c r="BV120" s="74" t="str">
        <f t="shared" ref="BV120:BV138" si="73">IF(SUMPRODUCT((BP120)*(BQ120)*(BT120))=0,"",SUMPRODUCT((BP120)*(BQ120)*(BT120)))</f>
        <v/>
      </c>
      <c r="BW120" s="66"/>
      <c r="BX120" s="58"/>
      <c r="BY120" s="58"/>
      <c r="BZ120" s="58"/>
      <c r="CA120" s="63">
        <v>2</v>
      </c>
      <c r="CB120" s="64" t="s">
        <v>144</v>
      </c>
      <c r="CC120" s="64" t="s">
        <v>144</v>
      </c>
      <c r="CD120" s="65"/>
      <c r="CE120" s="64"/>
      <c r="CF120" s="64"/>
      <c r="CG120" s="65" t="s">
        <v>144</v>
      </c>
      <c r="CH120" s="65" t="str">
        <f>IFERROR(IF(CG120&gt;=5,VLOOKUP(CG120,Brutos!$K$3:$AE$10,MATCH(CF120,Brutos!$K$3:$AE$3,0),0),0),"")</f>
        <v/>
      </c>
      <c r="CI120" s="64"/>
      <c r="CJ120" s="64"/>
      <c r="CK120" s="74" t="str">
        <f t="shared" ref="CK120:CK138" si="74">IF(SUMPRODUCT((CE120)*(CF120)*(CI120))=0,"",SUMPRODUCT((CE120)*(CF120)*(CI120)))</f>
        <v/>
      </c>
      <c r="CL120" s="66"/>
      <c r="CM120" s="58"/>
      <c r="CN120" s="58"/>
      <c r="CO120" s="58"/>
      <c r="CP120" s="63">
        <v>2</v>
      </c>
      <c r="CQ120" s="64" t="s">
        <v>144</v>
      </c>
      <c r="CR120" s="64" t="s">
        <v>144</v>
      </c>
      <c r="CS120" s="65"/>
      <c r="CT120" s="64"/>
      <c r="CU120" s="64"/>
      <c r="CV120" s="65" t="s">
        <v>144</v>
      </c>
      <c r="CW120" s="65" t="str">
        <f>IFERROR(IF(CV120&gt;=5,VLOOKUP(CV120,Brutos!$K$3:$AE$10,MATCH(CU120,Brutos!$K$3:$AE$3,0),0),0),"")</f>
        <v/>
      </c>
      <c r="CX120" s="64"/>
      <c r="CY120" s="64"/>
      <c r="CZ120" s="74" t="str">
        <f t="shared" ref="CZ120:CZ138" si="75">IF(SUMPRODUCT((CT120)*(CU120)*(CX120))=0,"",SUMPRODUCT((CT120)*(CU120)*(CX120)))</f>
        <v/>
      </c>
      <c r="DA120" s="66"/>
      <c r="DB120" s="58"/>
      <c r="DC120" s="58"/>
      <c r="DD120" s="58"/>
      <c r="DE120" s="63">
        <v>2</v>
      </c>
      <c r="DF120" s="64" t="s">
        <v>144</v>
      </c>
      <c r="DG120" s="64" t="s">
        <v>144</v>
      </c>
      <c r="DH120" s="65"/>
      <c r="DI120" s="64"/>
      <c r="DJ120" s="64"/>
      <c r="DK120" s="65" t="s">
        <v>144</v>
      </c>
      <c r="DL120" s="65" t="str">
        <f>IFERROR(IF(DK120&gt;=5,VLOOKUP(DK120,Brutos!$K$3:$AE$10,MATCH(DJ120,Brutos!$K$3:$AE$3,0),0),0),"")</f>
        <v/>
      </c>
      <c r="DM120" s="64"/>
      <c r="DN120" s="64"/>
      <c r="DO120" s="74" t="str">
        <f t="shared" ref="DO120:DO138" si="76">IF(SUMPRODUCT((DI120)*(DJ120)*(DM120))=0,"",SUMPRODUCT((DI120)*(DJ120)*(DM120)))</f>
        <v/>
      </c>
      <c r="DP120" s="66"/>
      <c r="DQ120" s="58"/>
      <c r="DR120" s="58"/>
      <c r="DS120" s="58"/>
      <c r="DT120" s="63">
        <v>2</v>
      </c>
      <c r="DU120" s="64" t="s">
        <v>144</v>
      </c>
      <c r="DV120" s="64" t="s">
        <v>144</v>
      </c>
      <c r="DW120" s="65"/>
      <c r="DX120" s="64"/>
      <c r="DY120" s="64"/>
      <c r="DZ120" s="65" t="s">
        <v>144</v>
      </c>
      <c r="EA120" s="65" t="str">
        <f>IFERROR(IF(DZ120&gt;=5,VLOOKUP(DZ120,Brutos!$K$3:$AE$10,MATCH(DY120,Brutos!$K$3:$AE$3,0),0),0),"")</f>
        <v/>
      </c>
      <c r="EB120" s="64"/>
      <c r="EC120" s="64"/>
      <c r="ED120" s="74" t="str">
        <f t="shared" ref="ED120:ED138" si="77">IF(SUMPRODUCT((DX120)*(DY120)*(EB120))=0,"",SUMPRODUCT((DX120)*(DY120)*(EB120)))</f>
        <v/>
      </c>
      <c r="EE120" s="66"/>
      <c r="EF120" s="58"/>
      <c r="EG120" s="58"/>
      <c r="EH120" s="58"/>
      <c r="EI120" s="63">
        <v>2</v>
      </c>
      <c r="EJ120" s="64" t="s">
        <v>144</v>
      </c>
      <c r="EK120" s="64" t="s">
        <v>144</v>
      </c>
      <c r="EL120" s="65"/>
      <c r="EM120" s="64"/>
      <c r="EN120" s="64"/>
      <c r="EO120" s="65" t="s">
        <v>144</v>
      </c>
      <c r="EP120" s="65" t="str">
        <f>IFERROR(IF(EO120&gt;=5,VLOOKUP(EO120,Brutos!$K$3:$AE$10,MATCH(EN120,Brutos!$K$3:$AE$3,0),0),0),"")</f>
        <v/>
      </c>
      <c r="EQ120" s="64"/>
      <c r="ER120" s="64"/>
      <c r="ES120" s="74" t="str">
        <f t="shared" ref="ES120:ES138" si="78">IF(SUMPRODUCT((EM120)*(EN120)*(EQ120))=0,"",SUMPRODUCT((EM120)*(EN120)*(EQ120)))</f>
        <v/>
      </c>
      <c r="ET120" s="66"/>
      <c r="EU120" s="58"/>
      <c r="EV120" s="58"/>
      <c r="EW120" s="58"/>
      <c r="EX120" s="63">
        <v>2</v>
      </c>
      <c r="EY120" s="64" t="s">
        <v>144</v>
      </c>
      <c r="EZ120" s="64" t="s">
        <v>144</v>
      </c>
      <c r="FA120" s="65"/>
      <c r="FB120" s="64"/>
      <c r="FC120" s="64"/>
      <c r="FD120" s="65" t="s">
        <v>144</v>
      </c>
      <c r="FE120" s="65" t="str">
        <f>IFERROR(IF(FD120&gt;=5,VLOOKUP(FD120,Brutos!$K$3:$AE$10,MATCH(FC120,Brutos!$K$3:$AE$3,0),0),0),"")</f>
        <v/>
      </c>
      <c r="FF120" s="64"/>
      <c r="FG120" s="64"/>
      <c r="FH120" s="74" t="str">
        <f t="shared" ref="FH120:FH138" si="79">IF(SUMPRODUCT((FB120)*(FC120)*(FF120))=0,"",SUMPRODUCT((FB120)*(FC120)*(FF120)))</f>
        <v/>
      </c>
      <c r="FI120" s="66"/>
      <c r="FJ120" s="58"/>
      <c r="FK120" s="58"/>
      <c r="FL120" s="58"/>
      <c r="FM120" s="63">
        <v>2</v>
      </c>
      <c r="FN120" s="64" t="s">
        <v>144</v>
      </c>
      <c r="FO120" s="64" t="s">
        <v>144</v>
      </c>
      <c r="FP120" s="65"/>
      <c r="FQ120" s="64"/>
      <c r="FR120" s="64"/>
      <c r="FS120" s="65" t="s">
        <v>144</v>
      </c>
      <c r="FT120" s="65" t="str">
        <f>IFERROR(IF(FS120&gt;=5,VLOOKUP(FS120,Brutos!$K$3:$AE$10,MATCH(FR120,Brutos!$K$3:$AE$3,0),0),0),"")</f>
        <v/>
      </c>
      <c r="FU120" s="64"/>
      <c r="FV120" s="64"/>
      <c r="FW120" s="74" t="str">
        <f t="shared" ref="FW120:FW138" si="80">IF(SUMPRODUCT((FQ120)*(FR120)*(FU120))=0,"",SUMPRODUCT((FQ120)*(FR120)*(FU120)))</f>
        <v/>
      </c>
      <c r="FX120" s="66"/>
      <c r="FY120" s="58"/>
      <c r="FZ120" s="58"/>
      <c r="GA120" s="58"/>
      <c r="GB120" s="63">
        <v>2</v>
      </c>
      <c r="GC120" s="64" t="s">
        <v>144</v>
      </c>
      <c r="GD120" s="64" t="s">
        <v>144</v>
      </c>
      <c r="GE120" s="65"/>
      <c r="GF120" s="64"/>
      <c r="GG120" s="64"/>
      <c r="GH120" s="65" t="s">
        <v>144</v>
      </c>
      <c r="GI120" s="65" t="str">
        <f>IFERROR(IF(GH120&gt;=5,VLOOKUP(GH120,Brutos!$K$3:$AE$10,MATCH(GG120,Brutos!$K$3:$AE$3,0),0),0),"")</f>
        <v/>
      </c>
      <c r="GJ120" s="64"/>
      <c r="GK120" s="64"/>
      <c r="GL120" s="74" t="str">
        <f t="shared" ref="GL120:GL138" si="81">IF(SUMPRODUCT((GF120)*(GG120)*(GJ120))=0,"",SUMPRODUCT((GF120)*(GG120)*(GJ120)))</f>
        <v/>
      </c>
      <c r="GM120" s="66"/>
      <c r="GN120" s="58"/>
      <c r="GO120" s="58"/>
      <c r="GP120" s="58"/>
      <c r="GQ120" s="63">
        <v>2</v>
      </c>
      <c r="GR120" s="64" t="s">
        <v>144</v>
      </c>
      <c r="GS120" s="64" t="s">
        <v>144</v>
      </c>
      <c r="GT120" s="65"/>
      <c r="GU120" s="64"/>
      <c r="GV120" s="64"/>
      <c r="GW120" s="65" t="s">
        <v>144</v>
      </c>
      <c r="GX120" s="65" t="str">
        <f>IFERROR(IF(GW120&gt;=5,VLOOKUP(GW120,Brutos!$K$3:$AE$10,MATCH(GV120,Brutos!$K$3:$AE$3,0),0),0),"")</f>
        <v/>
      </c>
      <c r="GY120" s="64"/>
      <c r="GZ120" s="64"/>
      <c r="HA120" s="74" t="str">
        <f t="shared" ref="HA120:HA138" si="82">IF(SUMPRODUCT((GU120)*(GV120)*(GY120))=0,"",SUMPRODUCT((GU120)*(GV120)*(GY120)))</f>
        <v/>
      </c>
      <c r="HB120" s="66"/>
      <c r="HC120" s="58"/>
      <c r="HD120" s="58"/>
      <c r="HE120" s="58"/>
      <c r="HF120" s="63">
        <v>2</v>
      </c>
      <c r="HG120" s="64" t="s">
        <v>144</v>
      </c>
      <c r="HH120" s="64" t="s">
        <v>144</v>
      </c>
      <c r="HI120" s="65"/>
      <c r="HJ120" s="64"/>
      <c r="HK120" s="64"/>
      <c r="HL120" s="65" t="s">
        <v>144</v>
      </c>
      <c r="HM120" s="65" t="str">
        <f>IFERROR(IF(HL120&gt;=5,VLOOKUP(HL120,Brutos!$K$3:$AE$10,MATCH(HK120,Brutos!$K$3:$AE$3,0),0),0),"")</f>
        <v/>
      </c>
      <c r="HN120" s="64"/>
      <c r="HO120" s="64"/>
      <c r="HP120" s="74" t="str">
        <f t="shared" ref="HP120:HP138" si="83">IF(SUMPRODUCT((HJ120)*(HK120)*(HN120))=0,"",SUMPRODUCT((HJ120)*(HK120)*(HN120)))</f>
        <v/>
      </c>
      <c r="HQ120" s="66"/>
      <c r="HR120" s="58"/>
      <c r="HS120" s="58"/>
      <c r="HT120" s="58"/>
      <c r="HU120" s="63">
        <v>2</v>
      </c>
      <c r="HV120" s="64" t="s">
        <v>144</v>
      </c>
      <c r="HW120" s="64" t="s">
        <v>144</v>
      </c>
      <c r="HX120" s="65"/>
      <c r="HY120" s="64"/>
      <c r="HZ120" s="64"/>
      <c r="IA120" s="65" t="s">
        <v>144</v>
      </c>
      <c r="IB120" s="65" t="str">
        <f>IFERROR(IF(IA120&gt;=5,VLOOKUP(IA120,Brutos!$K$3:$AE$10,MATCH(HZ120,Brutos!$K$3:$AE$3,0),0),0),"")</f>
        <v/>
      </c>
      <c r="IC120" s="64"/>
      <c r="ID120" s="64"/>
      <c r="IE120" s="74" t="str">
        <f t="shared" ref="IE120:IE138" si="84">IF(SUMPRODUCT((HY120)*(HZ120)*(IC120))=0,"",SUMPRODUCT((HY120)*(HZ120)*(IC120)))</f>
        <v/>
      </c>
      <c r="IF120" s="66"/>
      <c r="IG120" s="58"/>
      <c r="IH120" s="58"/>
      <c r="II120" s="58"/>
      <c r="IJ120" s="63">
        <v>2</v>
      </c>
      <c r="IK120" s="64" t="s">
        <v>144</v>
      </c>
      <c r="IL120" s="64" t="s">
        <v>144</v>
      </c>
      <c r="IM120" s="65"/>
      <c r="IN120" s="64"/>
      <c r="IO120" s="64"/>
      <c r="IP120" s="65" t="s">
        <v>144</v>
      </c>
      <c r="IQ120" s="65" t="str">
        <f>IFERROR(IF(IP120&gt;=5,VLOOKUP(IP120,Brutos!$K$3:$AE$10,MATCH(IO120,Brutos!$K$3:$AE$3,0),0),0),"")</f>
        <v/>
      </c>
      <c r="IR120" s="64"/>
      <c r="IS120" s="64"/>
      <c r="IT120" s="74" t="str">
        <f t="shared" ref="IT120:IT138" si="85">IF(SUMPRODUCT((IN120)*(IO120)*(IR120))=0,"",SUMPRODUCT((IN120)*(IO120)*(IR120)))</f>
        <v/>
      </c>
      <c r="IU120" s="66"/>
      <c r="IV120" s="58"/>
      <c r="IW120" s="58"/>
      <c r="IX120" s="58"/>
      <c r="IY120" s="63">
        <v>2</v>
      </c>
      <c r="IZ120" s="64" t="s">
        <v>144</v>
      </c>
      <c r="JA120" s="64" t="s">
        <v>144</v>
      </c>
      <c r="JB120" s="65"/>
      <c r="JC120" s="64"/>
      <c r="JD120" s="64"/>
      <c r="JE120" s="65" t="s">
        <v>144</v>
      </c>
      <c r="JF120" s="65" t="str">
        <f>IFERROR(IF(JE120&gt;=5,VLOOKUP(JE120,Brutos!$K$3:$AE$10,MATCH(JD120,Brutos!$K$3:$AE$3,0),0),0),"")</f>
        <v/>
      </c>
      <c r="JG120" s="64"/>
      <c r="JH120" s="64"/>
      <c r="JI120" s="74" t="str">
        <f t="shared" ref="JI120:JI138" si="86">IF(SUMPRODUCT((JC120)*(JD120)*(JG120))=0,"",SUMPRODUCT((JC120)*(JD120)*(JG120)))</f>
        <v/>
      </c>
      <c r="JJ120" s="66"/>
      <c r="JK120" s="58"/>
      <c r="JL120" s="58"/>
      <c r="JM120" s="58"/>
      <c r="JN120" s="63">
        <v>2</v>
      </c>
      <c r="JO120" s="64" t="s">
        <v>144</v>
      </c>
      <c r="JP120" s="64" t="s">
        <v>144</v>
      </c>
      <c r="JQ120" s="65"/>
      <c r="JR120" s="64"/>
      <c r="JS120" s="64"/>
      <c r="JT120" s="65" t="s">
        <v>144</v>
      </c>
      <c r="JU120" s="65" t="str">
        <f>IFERROR(IF(JT120&gt;=5,VLOOKUP(JT120,Brutos!$K$3:$AE$10,MATCH(JS120,Brutos!$K$3:$AE$3,0),0),0),"")</f>
        <v/>
      </c>
      <c r="JV120" s="64"/>
      <c r="JW120" s="64"/>
      <c r="JX120" s="74" t="str">
        <f t="shared" ref="JX120:JX138" si="87">IF(SUMPRODUCT((JR120)*(JS120)*(JV120))=0,"",SUMPRODUCT((JR120)*(JS120)*(JV120)))</f>
        <v/>
      </c>
      <c r="JY120" s="66"/>
      <c r="JZ120" s="58"/>
      <c r="KA120" s="58"/>
      <c r="KB120" s="58"/>
      <c r="KC120" s="63">
        <v>2</v>
      </c>
      <c r="KD120" s="64" t="s">
        <v>144</v>
      </c>
      <c r="KE120" s="64" t="s">
        <v>144</v>
      </c>
      <c r="KF120" s="65"/>
      <c r="KG120" s="64"/>
      <c r="KH120" s="64"/>
      <c r="KI120" s="65" t="s">
        <v>144</v>
      </c>
      <c r="KJ120" s="65" t="str">
        <f>IFERROR(IF(KI120&gt;=5,VLOOKUP(KI120,Brutos!$K$3:$AE$10,MATCH(KH120,Brutos!$K$3:$AE$3,0),0),0),"")</f>
        <v/>
      </c>
      <c r="KK120" s="64"/>
      <c r="KL120" s="64"/>
      <c r="KM120" s="74" t="str">
        <f t="shared" ref="KM120:KM138" si="88">IF(SUMPRODUCT((KG120)*(KH120)*(KK120))=0,"",SUMPRODUCT((KG120)*(KH120)*(KK120)))</f>
        <v/>
      </c>
      <c r="KN120" s="66"/>
      <c r="KO120" s="58"/>
      <c r="KP120" s="58"/>
      <c r="KQ120" s="58"/>
      <c r="KR120" s="63">
        <v>2</v>
      </c>
      <c r="KS120" s="64" t="s">
        <v>144</v>
      </c>
      <c r="KT120" s="64" t="s">
        <v>144</v>
      </c>
      <c r="KU120" s="65"/>
      <c r="KV120" s="64"/>
      <c r="KW120" s="64"/>
      <c r="KX120" s="65" t="s">
        <v>144</v>
      </c>
      <c r="KY120" s="65" t="str">
        <f>IFERROR(IF(KX120&gt;=5,VLOOKUP(KX120,Brutos!$K$3:$AE$10,MATCH(KW120,Brutos!$K$3:$AE$3,0),0),0),"")</f>
        <v/>
      </c>
      <c r="KZ120" s="64"/>
      <c r="LA120" s="64"/>
      <c r="LB120" s="74" t="str">
        <f t="shared" ref="LB120:LB138" si="89">IF(SUMPRODUCT((KV120)*(KW120)*(KZ120))=0,"",SUMPRODUCT((KV120)*(KW120)*(KZ120)))</f>
        <v/>
      </c>
      <c r="LC120" s="66"/>
      <c r="LD120" s="347"/>
      <c r="LE120" s="58"/>
      <c r="LF120" s="58"/>
      <c r="LG120" s="63">
        <v>2</v>
      </c>
      <c r="LH120" s="64" t="s">
        <v>144</v>
      </c>
      <c r="LI120" s="64" t="s">
        <v>144</v>
      </c>
      <c r="LJ120" s="65"/>
      <c r="LK120" s="64"/>
      <c r="LL120" s="64"/>
      <c r="LM120" s="65" t="s">
        <v>144</v>
      </c>
      <c r="LN120" s="65" t="str">
        <f>IFERROR(IF(LM120&gt;=5,VLOOKUP(LM120,Brutos!$K$3:$AE$10,MATCH(LL120,Brutos!$K$3:$AE$3,0),0),0),"")</f>
        <v/>
      </c>
      <c r="LO120" s="64"/>
      <c r="LP120" s="64"/>
      <c r="LQ120" s="74" t="str">
        <f t="shared" ref="LQ120:LQ138" si="90">IF(SUMPRODUCT((LK120)*(LL120)*(LO120))=0,"",SUMPRODUCT((LK120)*(LL120)*(LO120)))</f>
        <v/>
      </c>
      <c r="LR120" s="66"/>
      <c r="LS120" s="347"/>
      <c r="LT120" s="58"/>
      <c r="LU120" s="58"/>
      <c r="LV120" s="63">
        <v>2</v>
      </c>
      <c r="LW120" s="64" t="s">
        <v>144</v>
      </c>
      <c r="LX120" s="64" t="s">
        <v>144</v>
      </c>
      <c r="LY120" s="65"/>
      <c r="LZ120" s="64"/>
      <c r="MA120" s="64"/>
      <c r="MB120" s="65" t="s">
        <v>144</v>
      </c>
      <c r="MC120" s="65" t="str">
        <f>IFERROR(IF(MB120&gt;=5,VLOOKUP(MB120,Brutos!$K$3:$AE$10,MATCH(MA120,Brutos!$K$3:$AE$3,0),0),0),"")</f>
        <v/>
      </c>
      <c r="MD120" s="64"/>
      <c r="ME120" s="64"/>
      <c r="MF120" s="74" t="str">
        <f t="shared" ref="MF120:MF138" si="91">IF(SUMPRODUCT((LZ120)*(MA120)*(MD120))=0,"",SUMPRODUCT((LZ120)*(MA120)*(MD120)))</f>
        <v/>
      </c>
      <c r="MG120" s="66"/>
      <c r="MH120" s="347"/>
      <c r="MI120" s="58"/>
      <c r="MJ120" s="58"/>
      <c r="MK120" s="489">
        <v>2</v>
      </c>
      <c r="ML120" s="490" t="s">
        <v>144</v>
      </c>
      <c r="MM120" s="490" t="s">
        <v>144</v>
      </c>
      <c r="MN120" s="491"/>
      <c r="MO120" s="490"/>
      <c r="MP120" s="490"/>
      <c r="MQ120" s="481" t="s">
        <v>144</v>
      </c>
      <c r="MR120" s="491"/>
      <c r="MS120" s="490"/>
      <c r="MT120" s="490"/>
      <c r="MU120" s="493"/>
      <c r="MV120" s="494"/>
      <c r="MW120" s="347"/>
    </row>
    <row r="121" spans="1:361">
      <c r="A121" s="347"/>
      <c r="B121" s="58"/>
      <c r="C121" s="58"/>
      <c r="D121" s="63">
        <v>3</v>
      </c>
      <c r="E121" s="64" t="s">
        <v>144</v>
      </c>
      <c r="F121" s="64" t="s">
        <v>144</v>
      </c>
      <c r="G121" s="65"/>
      <c r="H121" s="64"/>
      <c r="I121" s="64"/>
      <c r="J121" s="65" t="s">
        <v>144</v>
      </c>
      <c r="K121" s="65" t="str">
        <f>IFERROR(IF(J121&gt;=5,VLOOKUP(J121,Brutos!$K$3:$AE$10,MATCH(I121,Brutos!$K$3:$AE$3,0),0),0),"")</f>
        <v/>
      </c>
      <c r="L121" s="64"/>
      <c r="M121" s="64"/>
      <c r="N121" s="74" t="str">
        <f t="shared" si="69"/>
        <v/>
      </c>
      <c r="O121" s="66"/>
      <c r="P121" s="58"/>
      <c r="Q121" s="58"/>
      <c r="R121" s="58"/>
      <c r="S121" s="63">
        <v>3</v>
      </c>
      <c r="T121" s="64" t="s">
        <v>144</v>
      </c>
      <c r="U121" s="64" t="s">
        <v>144</v>
      </c>
      <c r="V121" s="65"/>
      <c r="W121" s="64"/>
      <c r="X121" s="64"/>
      <c r="Y121" s="65" t="s">
        <v>144</v>
      </c>
      <c r="Z121" s="65" t="str">
        <f>IFERROR(IF(Y121&gt;=5,VLOOKUP(Y121,Brutos!$K$3:$AE$10,MATCH(X121,Brutos!$K$3:$AE$3,0),0),0),"")</f>
        <v/>
      </c>
      <c r="AA121" s="64"/>
      <c r="AB121" s="64"/>
      <c r="AC121" s="74" t="str">
        <f t="shared" si="70"/>
        <v/>
      </c>
      <c r="AD121" s="66"/>
      <c r="AE121" s="58"/>
      <c r="AF121" s="58"/>
      <c r="AG121" s="58"/>
      <c r="AH121" s="63">
        <v>3</v>
      </c>
      <c r="AI121" s="64" t="s">
        <v>144</v>
      </c>
      <c r="AJ121" s="64" t="s">
        <v>144</v>
      </c>
      <c r="AK121" s="65"/>
      <c r="AL121" s="64"/>
      <c r="AM121" s="64"/>
      <c r="AN121" s="65" t="s">
        <v>144</v>
      </c>
      <c r="AO121" s="65" t="str">
        <f>IFERROR(IF(AN121&gt;=5,VLOOKUP(AN121,Brutos!$K$3:$AE$10,MATCH(AM121,Brutos!$K$3:$AE$3,0),0),0),"")</f>
        <v/>
      </c>
      <c r="AP121" s="64"/>
      <c r="AQ121" s="64"/>
      <c r="AR121" s="74" t="str">
        <f t="shared" si="71"/>
        <v/>
      </c>
      <c r="AS121" s="66"/>
      <c r="AT121" s="58"/>
      <c r="AU121" s="58"/>
      <c r="AV121" s="58"/>
      <c r="AW121" s="63">
        <v>3</v>
      </c>
      <c r="AX121" s="64" t="s">
        <v>144</v>
      </c>
      <c r="AY121" s="64" t="s">
        <v>144</v>
      </c>
      <c r="AZ121" s="65"/>
      <c r="BA121" s="64"/>
      <c r="BB121" s="64"/>
      <c r="BC121" s="65" t="s">
        <v>144</v>
      </c>
      <c r="BD121" s="65" t="str">
        <f>IFERROR(IF(BC121&gt;=5,VLOOKUP(BC121,Brutos!$K$3:$AE$10,MATCH(BB121,Brutos!$K$3:$AE$3,0),0),0),"")</f>
        <v/>
      </c>
      <c r="BE121" s="64"/>
      <c r="BF121" s="64"/>
      <c r="BG121" s="74" t="str">
        <f t="shared" si="72"/>
        <v/>
      </c>
      <c r="BH121" s="66"/>
      <c r="BI121" s="58"/>
      <c r="BJ121" s="58"/>
      <c r="BK121" s="58"/>
      <c r="BL121" s="63">
        <v>3</v>
      </c>
      <c r="BM121" s="64" t="s">
        <v>144</v>
      </c>
      <c r="BN121" s="64" t="s">
        <v>144</v>
      </c>
      <c r="BO121" s="65"/>
      <c r="BP121" s="64"/>
      <c r="BQ121" s="64"/>
      <c r="BR121" s="65" t="s">
        <v>144</v>
      </c>
      <c r="BS121" s="65" t="str">
        <f>IFERROR(IF(BR121&gt;=5,VLOOKUP(BR121,Brutos!$K$3:$AE$10,MATCH(BQ121,Brutos!$K$3:$AE$3,0),0),0),"")</f>
        <v/>
      </c>
      <c r="BT121" s="64"/>
      <c r="BU121" s="64"/>
      <c r="BV121" s="74" t="str">
        <f t="shared" si="73"/>
        <v/>
      </c>
      <c r="BW121" s="66"/>
      <c r="BX121" s="58"/>
      <c r="BY121" s="58"/>
      <c r="BZ121" s="58"/>
      <c r="CA121" s="63">
        <v>3</v>
      </c>
      <c r="CB121" s="64" t="s">
        <v>144</v>
      </c>
      <c r="CC121" s="64" t="s">
        <v>144</v>
      </c>
      <c r="CD121" s="65"/>
      <c r="CE121" s="64"/>
      <c r="CF121" s="64"/>
      <c r="CG121" s="65" t="s">
        <v>144</v>
      </c>
      <c r="CH121" s="65" t="str">
        <f>IFERROR(IF(CG121&gt;=5,VLOOKUP(CG121,Brutos!$K$3:$AE$10,MATCH(CF121,Brutos!$K$3:$AE$3,0),0),0),"")</f>
        <v/>
      </c>
      <c r="CI121" s="64"/>
      <c r="CJ121" s="64"/>
      <c r="CK121" s="74" t="str">
        <f t="shared" si="74"/>
        <v/>
      </c>
      <c r="CL121" s="66"/>
      <c r="CM121" s="58"/>
      <c r="CN121" s="58"/>
      <c r="CO121" s="58"/>
      <c r="CP121" s="63">
        <v>3</v>
      </c>
      <c r="CQ121" s="64" t="s">
        <v>144</v>
      </c>
      <c r="CR121" s="64" t="s">
        <v>144</v>
      </c>
      <c r="CS121" s="65"/>
      <c r="CT121" s="64"/>
      <c r="CU121" s="64"/>
      <c r="CV121" s="65" t="s">
        <v>144</v>
      </c>
      <c r="CW121" s="65" t="str">
        <f>IFERROR(IF(CV121&gt;=5,VLOOKUP(CV121,Brutos!$K$3:$AE$10,MATCH(CU121,Brutos!$K$3:$AE$3,0),0),0),"")</f>
        <v/>
      </c>
      <c r="CX121" s="64"/>
      <c r="CY121" s="64"/>
      <c r="CZ121" s="74" t="str">
        <f t="shared" si="75"/>
        <v/>
      </c>
      <c r="DA121" s="66"/>
      <c r="DB121" s="58"/>
      <c r="DC121" s="58"/>
      <c r="DD121" s="58"/>
      <c r="DE121" s="63">
        <v>3</v>
      </c>
      <c r="DF121" s="64" t="s">
        <v>144</v>
      </c>
      <c r="DG121" s="64" t="s">
        <v>144</v>
      </c>
      <c r="DH121" s="65"/>
      <c r="DI121" s="64"/>
      <c r="DJ121" s="64"/>
      <c r="DK121" s="65" t="s">
        <v>144</v>
      </c>
      <c r="DL121" s="65" t="str">
        <f>IFERROR(IF(DK121&gt;=5,VLOOKUP(DK121,Brutos!$K$3:$AE$10,MATCH(DJ121,Brutos!$K$3:$AE$3,0),0),0),"")</f>
        <v/>
      </c>
      <c r="DM121" s="64"/>
      <c r="DN121" s="64"/>
      <c r="DO121" s="74" t="str">
        <f t="shared" si="76"/>
        <v/>
      </c>
      <c r="DP121" s="66"/>
      <c r="DQ121" s="58"/>
      <c r="DR121" s="58"/>
      <c r="DS121" s="58"/>
      <c r="DT121" s="63">
        <v>3</v>
      </c>
      <c r="DU121" s="64" t="s">
        <v>144</v>
      </c>
      <c r="DV121" s="64" t="s">
        <v>144</v>
      </c>
      <c r="DW121" s="65"/>
      <c r="DX121" s="64"/>
      <c r="DY121" s="64"/>
      <c r="DZ121" s="65" t="s">
        <v>144</v>
      </c>
      <c r="EA121" s="65" t="str">
        <f>IFERROR(IF(DZ121&gt;=5,VLOOKUP(DZ121,Brutos!$K$3:$AE$10,MATCH(DY121,Brutos!$K$3:$AE$3,0),0),0),"")</f>
        <v/>
      </c>
      <c r="EB121" s="64"/>
      <c r="EC121" s="64"/>
      <c r="ED121" s="74" t="str">
        <f t="shared" si="77"/>
        <v/>
      </c>
      <c r="EE121" s="66"/>
      <c r="EF121" s="58"/>
      <c r="EG121" s="58"/>
      <c r="EH121" s="58"/>
      <c r="EI121" s="63">
        <v>3</v>
      </c>
      <c r="EJ121" s="64" t="s">
        <v>144</v>
      </c>
      <c r="EK121" s="64" t="s">
        <v>144</v>
      </c>
      <c r="EL121" s="65"/>
      <c r="EM121" s="64"/>
      <c r="EN121" s="64"/>
      <c r="EO121" s="65" t="s">
        <v>144</v>
      </c>
      <c r="EP121" s="65" t="str">
        <f>IFERROR(IF(EO121&gt;=5,VLOOKUP(EO121,Brutos!$K$3:$AE$10,MATCH(EN121,Brutos!$K$3:$AE$3,0),0),0),"")</f>
        <v/>
      </c>
      <c r="EQ121" s="64"/>
      <c r="ER121" s="64"/>
      <c r="ES121" s="74" t="str">
        <f t="shared" si="78"/>
        <v/>
      </c>
      <c r="ET121" s="66"/>
      <c r="EU121" s="58"/>
      <c r="EV121" s="58"/>
      <c r="EW121" s="58"/>
      <c r="EX121" s="63">
        <v>3</v>
      </c>
      <c r="EY121" s="64" t="s">
        <v>144</v>
      </c>
      <c r="EZ121" s="64" t="s">
        <v>144</v>
      </c>
      <c r="FA121" s="65"/>
      <c r="FB121" s="64"/>
      <c r="FC121" s="64"/>
      <c r="FD121" s="65" t="s">
        <v>144</v>
      </c>
      <c r="FE121" s="65" t="str">
        <f>IFERROR(IF(FD121&gt;=5,VLOOKUP(FD121,Brutos!$K$3:$AE$10,MATCH(FC121,Brutos!$K$3:$AE$3,0),0),0),"")</f>
        <v/>
      </c>
      <c r="FF121" s="64"/>
      <c r="FG121" s="64"/>
      <c r="FH121" s="74" t="str">
        <f t="shared" si="79"/>
        <v/>
      </c>
      <c r="FI121" s="66"/>
      <c r="FJ121" s="58"/>
      <c r="FK121" s="58"/>
      <c r="FL121" s="58"/>
      <c r="FM121" s="63">
        <v>3</v>
      </c>
      <c r="FN121" s="64" t="s">
        <v>144</v>
      </c>
      <c r="FO121" s="64" t="s">
        <v>144</v>
      </c>
      <c r="FP121" s="65"/>
      <c r="FQ121" s="64"/>
      <c r="FR121" s="64"/>
      <c r="FS121" s="65" t="s">
        <v>144</v>
      </c>
      <c r="FT121" s="65" t="str">
        <f>IFERROR(IF(FS121&gt;=5,VLOOKUP(FS121,Brutos!$K$3:$AE$10,MATCH(FR121,Brutos!$K$3:$AE$3,0),0),0),"")</f>
        <v/>
      </c>
      <c r="FU121" s="64"/>
      <c r="FV121" s="64"/>
      <c r="FW121" s="74" t="str">
        <f t="shared" si="80"/>
        <v/>
      </c>
      <c r="FX121" s="66"/>
      <c r="FY121" s="58"/>
      <c r="FZ121" s="58"/>
      <c r="GA121" s="58"/>
      <c r="GB121" s="63">
        <v>3</v>
      </c>
      <c r="GC121" s="64" t="s">
        <v>144</v>
      </c>
      <c r="GD121" s="64" t="s">
        <v>144</v>
      </c>
      <c r="GE121" s="65"/>
      <c r="GF121" s="64"/>
      <c r="GG121" s="64"/>
      <c r="GH121" s="65" t="s">
        <v>144</v>
      </c>
      <c r="GI121" s="65" t="str">
        <f>IFERROR(IF(GH121&gt;=5,VLOOKUP(GH121,Brutos!$K$3:$AE$10,MATCH(GG121,Brutos!$K$3:$AE$3,0),0),0),"")</f>
        <v/>
      </c>
      <c r="GJ121" s="64"/>
      <c r="GK121" s="64"/>
      <c r="GL121" s="74" t="str">
        <f t="shared" si="81"/>
        <v/>
      </c>
      <c r="GM121" s="66"/>
      <c r="GN121" s="58"/>
      <c r="GO121" s="58"/>
      <c r="GP121" s="58"/>
      <c r="GQ121" s="63">
        <v>3</v>
      </c>
      <c r="GR121" s="64" t="s">
        <v>144</v>
      </c>
      <c r="GS121" s="64" t="s">
        <v>144</v>
      </c>
      <c r="GT121" s="65"/>
      <c r="GU121" s="64"/>
      <c r="GV121" s="64"/>
      <c r="GW121" s="65" t="s">
        <v>144</v>
      </c>
      <c r="GX121" s="65" t="str">
        <f>IFERROR(IF(GW121&gt;=5,VLOOKUP(GW121,Brutos!$K$3:$AE$10,MATCH(GV121,Brutos!$K$3:$AE$3,0),0),0),"")</f>
        <v/>
      </c>
      <c r="GY121" s="64"/>
      <c r="GZ121" s="64"/>
      <c r="HA121" s="74" t="str">
        <f t="shared" si="82"/>
        <v/>
      </c>
      <c r="HB121" s="66"/>
      <c r="HC121" s="58"/>
      <c r="HD121" s="58"/>
      <c r="HE121" s="58"/>
      <c r="HF121" s="63">
        <v>3</v>
      </c>
      <c r="HG121" s="64" t="s">
        <v>144</v>
      </c>
      <c r="HH121" s="64" t="s">
        <v>144</v>
      </c>
      <c r="HI121" s="65"/>
      <c r="HJ121" s="64"/>
      <c r="HK121" s="64"/>
      <c r="HL121" s="65" t="s">
        <v>144</v>
      </c>
      <c r="HM121" s="65" t="str">
        <f>IFERROR(IF(HL121&gt;=5,VLOOKUP(HL121,Brutos!$K$3:$AE$10,MATCH(HK121,Brutos!$K$3:$AE$3,0),0),0),"")</f>
        <v/>
      </c>
      <c r="HN121" s="64"/>
      <c r="HO121" s="64"/>
      <c r="HP121" s="74" t="str">
        <f t="shared" si="83"/>
        <v/>
      </c>
      <c r="HQ121" s="66"/>
      <c r="HR121" s="58"/>
      <c r="HS121" s="58"/>
      <c r="HT121" s="58"/>
      <c r="HU121" s="63">
        <v>3</v>
      </c>
      <c r="HV121" s="64" t="s">
        <v>144</v>
      </c>
      <c r="HW121" s="64" t="s">
        <v>144</v>
      </c>
      <c r="HX121" s="65"/>
      <c r="HY121" s="64"/>
      <c r="HZ121" s="64"/>
      <c r="IA121" s="65" t="s">
        <v>144</v>
      </c>
      <c r="IB121" s="65" t="str">
        <f>IFERROR(IF(IA121&gt;=5,VLOOKUP(IA121,Brutos!$K$3:$AE$10,MATCH(HZ121,Brutos!$K$3:$AE$3,0),0),0),"")</f>
        <v/>
      </c>
      <c r="IC121" s="64"/>
      <c r="ID121" s="64"/>
      <c r="IE121" s="74" t="str">
        <f t="shared" si="84"/>
        <v/>
      </c>
      <c r="IF121" s="66"/>
      <c r="IG121" s="58"/>
      <c r="IH121" s="58"/>
      <c r="II121" s="58"/>
      <c r="IJ121" s="63">
        <v>3</v>
      </c>
      <c r="IK121" s="64" t="s">
        <v>144</v>
      </c>
      <c r="IL121" s="64" t="s">
        <v>144</v>
      </c>
      <c r="IM121" s="65"/>
      <c r="IN121" s="64"/>
      <c r="IO121" s="64"/>
      <c r="IP121" s="65" t="s">
        <v>144</v>
      </c>
      <c r="IQ121" s="65" t="str">
        <f>IFERROR(IF(IP121&gt;=5,VLOOKUP(IP121,Brutos!$K$3:$AE$10,MATCH(IO121,Brutos!$K$3:$AE$3,0),0),0),"")</f>
        <v/>
      </c>
      <c r="IR121" s="64"/>
      <c r="IS121" s="64"/>
      <c r="IT121" s="74" t="str">
        <f t="shared" si="85"/>
        <v/>
      </c>
      <c r="IU121" s="66"/>
      <c r="IV121" s="58"/>
      <c r="IW121" s="58"/>
      <c r="IX121" s="58"/>
      <c r="IY121" s="63">
        <v>3</v>
      </c>
      <c r="IZ121" s="64" t="s">
        <v>144</v>
      </c>
      <c r="JA121" s="64" t="s">
        <v>144</v>
      </c>
      <c r="JB121" s="65"/>
      <c r="JC121" s="64"/>
      <c r="JD121" s="64"/>
      <c r="JE121" s="65" t="s">
        <v>144</v>
      </c>
      <c r="JF121" s="65" t="str">
        <f>IFERROR(IF(JE121&gt;=5,VLOOKUP(JE121,Brutos!$K$3:$AE$10,MATCH(JD121,Brutos!$K$3:$AE$3,0),0),0),"")</f>
        <v/>
      </c>
      <c r="JG121" s="64"/>
      <c r="JH121" s="64"/>
      <c r="JI121" s="74" t="str">
        <f t="shared" si="86"/>
        <v/>
      </c>
      <c r="JJ121" s="66"/>
      <c r="JK121" s="58"/>
      <c r="JL121" s="58"/>
      <c r="JM121" s="58"/>
      <c r="JN121" s="63">
        <v>3</v>
      </c>
      <c r="JO121" s="64" t="s">
        <v>144</v>
      </c>
      <c r="JP121" s="64" t="s">
        <v>144</v>
      </c>
      <c r="JQ121" s="65"/>
      <c r="JR121" s="64"/>
      <c r="JS121" s="64"/>
      <c r="JT121" s="65" t="s">
        <v>144</v>
      </c>
      <c r="JU121" s="65" t="str">
        <f>IFERROR(IF(JT121&gt;=5,VLOOKUP(JT121,Brutos!$K$3:$AE$10,MATCH(JS121,Brutos!$K$3:$AE$3,0),0),0),"")</f>
        <v/>
      </c>
      <c r="JV121" s="64"/>
      <c r="JW121" s="64"/>
      <c r="JX121" s="74" t="str">
        <f t="shared" si="87"/>
        <v/>
      </c>
      <c r="JY121" s="66"/>
      <c r="JZ121" s="58"/>
      <c r="KA121" s="58"/>
      <c r="KB121" s="58"/>
      <c r="KC121" s="63">
        <v>3</v>
      </c>
      <c r="KD121" s="64" t="s">
        <v>144</v>
      </c>
      <c r="KE121" s="64" t="s">
        <v>144</v>
      </c>
      <c r="KF121" s="65"/>
      <c r="KG121" s="64"/>
      <c r="KH121" s="64"/>
      <c r="KI121" s="65" t="s">
        <v>144</v>
      </c>
      <c r="KJ121" s="65" t="str">
        <f>IFERROR(IF(KI121&gt;=5,VLOOKUP(KI121,Brutos!$K$3:$AE$10,MATCH(KH121,Brutos!$K$3:$AE$3,0),0),0),"")</f>
        <v/>
      </c>
      <c r="KK121" s="64"/>
      <c r="KL121" s="64"/>
      <c r="KM121" s="74" t="str">
        <f t="shared" si="88"/>
        <v/>
      </c>
      <c r="KN121" s="66"/>
      <c r="KO121" s="58"/>
      <c r="KP121" s="58"/>
      <c r="KQ121" s="58"/>
      <c r="KR121" s="63">
        <v>3</v>
      </c>
      <c r="KS121" s="64" t="s">
        <v>144</v>
      </c>
      <c r="KT121" s="64" t="s">
        <v>144</v>
      </c>
      <c r="KU121" s="65"/>
      <c r="KV121" s="64"/>
      <c r="KW121" s="64"/>
      <c r="KX121" s="65" t="s">
        <v>144</v>
      </c>
      <c r="KY121" s="65" t="str">
        <f>IFERROR(IF(KX121&gt;=5,VLOOKUP(KX121,Brutos!$K$3:$AE$10,MATCH(KW121,Brutos!$K$3:$AE$3,0),0),0),"")</f>
        <v/>
      </c>
      <c r="KZ121" s="64"/>
      <c r="LA121" s="64"/>
      <c r="LB121" s="74" t="str">
        <f t="shared" si="89"/>
        <v/>
      </c>
      <c r="LC121" s="66"/>
      <c r="LD121" s="347"/>
      <c r="LE121" s="58"/>
      <c r="LF121" s="58"/>
      <c r="LG121" s="63">
        <v>3</v>
      </c>
      <c r="LH121" s="64" t="s">
        <v>144</v>
      </c>
      <c r="LI121" s="64" t="s">
        <v>144</v>
      </c>
      <c r="LJ121" s="65"/>
      <c r="LK121" s="64"/>
      <c r="LL121" s="64"/>
      <c r="LM121" s="65" t="s">
        <v>144</v>
      </c>
      <c r="LN121" s="65" t="str">
        <f>IFERROR(IF(LM121&gt;=5,VLOOKUP(LM121,Brutos!$K$3:$AE$10,MATCH(LL121,Brutos!$K$3:$AE$3,0),0),0),"")</f>
        <v/>
      </c>
      <c r="LO121" s="64"/>
      <c r="LP121" s="64"/>
      <c r="LQ121" s="74" t="str">
        <f t="shared" si="90"/>
        <v/>
      </c>
      <c r="LR121" s="66"/>
      <c r="LS121" s="347"/>
      <c r="LT121" s="58"/>
      <c r="LU121" s="58"/>
      <c r="LV121" s="63">
        <v>3</v>
      </c>
      <c r="LW121" s="64" t="s">
        <v>144</v>
      </c>
      <c r="LX121" s="64" t="s">
        <v>144</v>
      </c>
      <c r="LY121" s="65"/>
      <c r="LZ121" s="64"/>
      <c r="MA121" s="64"/>
      <c r="MB121" s="65" t="s">
        <v>144</v>
      </c>
      <c r="MC121" s="65" t="str">
        <f>IFERROR(IF(MB121&gt;=5,VLOOKUP(MB121,Brutos!$K$3:$AE$10,MATCH(MA121,Brutos!$K$3:$AE$3,0),0),0),"")</f>
        <v/>
      </c>
      <c r="MD121" s="64"/>
      <c r="ME121" s="64"/>
      <c r="MF121" s="74" t="str">
        <f t="shared" si="91"/>
        <v/>
      </c>
      <c r="MG121" s="66"/>
      <c r="MH121" s="347"/>
      <c r="MI121" s="58"/>
      <c r="MJ121" s="58"/>
      <c r="MK121" s="489">
        <v>3</v>
      </c>
      <c r="ML121" s="490" t="s">
        <v>144</v>
      </c>
      <c r="MM121" s="490" t="s">
        <v>144</v>
      </c>
      <c r="MN121" s="491"/>
      <c r="MO121" s="490"/>
      <c r="MP121" s="490"/>
      <c r="MQ121" s="491" t="s">
        <v>144</v>
      </c>
      <c r="MR121" s="491"/>
      <c r="MS121" s="490"/>
      <c r="MT121" s="490"/>
      <c r="MU121" s="493"/>
      <c r="MV121" s="494"/>
      <c r="MW121" s="347"/>
    </row>
    <row r="122" spans="1:361">
      <c r="A122" s="347"/>
      <c r="B122" s="58"/>
      <c r="C122" s="58"/>
      <c r="D122" s="63">
        <v>4</v>
      </c>
      <c r="E122" s="64" t="s">
        <v>144</v>
      </c>
      <c r="F122" s="64" t="s">
        <v>144</v>
      </c>
      <c r="G122" s="65"/>
      <c r="H122" s="64"/>
      <c r="I122" s="64"/>
      <c r="J122" s="65" t="s">
        <v>144</v>
      </c>
      <c r="K122" s="65" t="str">
        <f>IFERROR(IF(J122&gt;=5,VLOOKUP(J122,Brutos!$K$3:$AE$10,MATCH(I122,Brutos!$K$3:$AE$3,0),0),0),"")</f>
        <v/>
      </c>
      <c r="L122" s="64"/>
      <c r="M122" s="64"/>
      <c r="N122" s="74" t="str">
        <f t="shared" si="69"/>
        <v/>
      </c>
      <c r="O122" s="66"/>
      <c r="P122" s="58"/>
      <c r="Q122" s="58"/>
      <c r="R122" s="58"/>
      <c r="S122" s="63">
        <v>4</v>
      </c>
      <c r="T122" s="64" t="s">
        <v>144</v>
      </c>
      <c r="U122" s="64" t="s">
        <v>144</v>
      </c>
      <c r="V122" s="65"/>
      <c r="W122" s="64"/>
      <c r="X122" s="64"/>
      <c r="Y122" s="65" t="s">
        <v>144</v>
      </c>
      <c r="Z122" s="65" t="str">
        <f>IFERROR(IF(Y122&gt;=5,VLOOKUP(Y122,Brutos!$K$3:$AE$10,MATCH(X122,Brutos!$K$3:$AE$3,0),0),0),"")</f>
        <v/>
      </c>
      <c r="AA122" s="64"/>
      <c r="AB122" s="64"/>
      <c r="AC122" s="74" t="str">
        <f t="shared" si="70"/>
        <v/>
      </c>
      <c r="AD122" s="66"/>
      <c r="AE122" s="58"/>
      <c r="AF122" s="58"/>
      <c r="AG122" s="58"/>
      <c r="AH122" s="63">
        <v>4</v>
      </c>
      <c r="AI122" s="64" t="s">
        <v>144</v>
      </c>
      <c r="AJ122" s="64" t="s">
        <v>144</v>
      </c>
      <c r="AK122" s="65"/>
      <c r="AL122" s="64"/>
      <c r="AM122" s="64"/>
      <c r="AN122" s="65" t="s">
        <v>144</v>
      </c>
      <c r="AO122" s="65" t="str">
        <f>IFERROR(IF(AN122&gt;=5,VLOOKUP(AN122,Brutos!$K$3:$AE$10,MATCH(AM122,Brutos!$K$3:$AE$3,0),0),0),"")</f>
        <v/>
      </c>
      <c r="AP122" s="64"/>
      <c r="AQ122" s="64"/>
      <c r="AR122" s="74" t="str">
        <f t="shared" si="71"/>
        <v/>
      </c>
      <c r="AS122" s="66"/>
      <c r="AT122" s="58"/>
      <c r="AU122" s="58"/>
      <c r="AV122" s="58"/>
      <c r="AW122" s="63">
        <v>4</v>
      </c>
      <c r="AX122" s="64" t="s">
        <v>144</v>
      </c>
      <c r="AY122" s="64" t="s">
        <v>144</v>
      </c>
      <c r="AZ122" s="65"/>
      <c r="BA122" s="64"/>
      <c r="BB122" s="64"/>
      <c r="BC122" s="65" t="s">
        <v>144</v>
      </c>
      <c r="BD122" s="65" t="str">
        <f>IFERROR(IF(BC122&gt;=5,VLOOKUP(BC122,Brutos!$K$3:$AE$10,MATCH(BB122,Brutos!$K$3:$AE$3,0),0),0),"")</f>
        <v/>
      </c>
      <c r="BE122" s="64"/>
      <c r="BF122" s="64"/>
      <c r="BG122" s="74" t="str">
        <f t="shared" si="72"/>
        <v/>
      </c>
      <c r="BH122" s="66"/>
      <c r="BI122" s="58"/>
      <c r="BJ122" s="58"/>
      <c r="BK122" s="58"/>
      <c r="BL122" s="63">
        <v>4</v>
      </c>
      <c r="BM122" s="64" t="s">
        <v>144</v>
      </c>
      <c r="BN122" s="64" t="s">
        <v>144</v>
      </c>
      <c r="BO122" s="65"/>
      <c r="BP122" s="64"/>
      <c r="BQ122" s="64"/>
      <c r="BR122" s="65" t="s">
        <v>144</v>
      </c>
      <c r="BS122" s="65" t="str">
        <f>IFERROR(IF(BR122&gt;=5,VLOOKUP(BR122,Brutos!$K$3:$AE$10,MATCH(BQ122,Brutos!$K$3:$AE$3,0),0),0),"")</f>
        <v/>
      </c>
      <c r="BT122" s="64"/>
      <c r="BU122" s="64"/>
      <c r="BV122" s="74" t="str">
        <f t="shared" si="73"/>
        <v/>
      </c>
      <c r="BW122" s="66"/>
      <c r="BX122" s="58"/>
      <c r="BY122" s="58"/>
      <c r="BZ122" s="58"/>
      <c r="CA122" s="63">
        <v>4</v>
      </c>
      <c r="CB122" s="64" t="s">
        <v>144</v>
      </c>
      <c r="CC122" s="64" t="s">
        <v>144</v>
      </c>
      <c r="CD122" s="65"/>
      <c r="CE122" s="64"/>
      <c r="CF122" s="64"/>
      <c r="CG122" s="65" t="s">
        <v>144</v>
      </c>
      <c r="CH122" s="65" t="str">
        <f>IFERROR(IF(CG122&gt;=5,VLOOKUP(CG122,Brutos!$K$3:$AE$10,MATCH(CF122,Brutos!$K$3:$AE$3,0),0),0),"")</f>
        <v/>
      </c>
      <c r="CI122" s="64"/>
      <c r="CJ122" s="64"/>
      <c r="CK122" s="74" t="str">
        <f t="shared" si="74"/>
        <v/>
      </c>
      <c r="CL122" s="66"/>
      <c r="CM122" s="58"/>
      <c r="CN122" s="58"/>
      <c r="CO122" s="58"/>
      <c r="CP122" s="63">
        <v>4</v>
      </c>
      <c r="CQ122" s="64" t="s">
        <v>144</v>
      </c>
      <c r="CR122" s="64" t="s">
        <v>144</v>
      </c>
      <c r="CS122" s="65"/>
      <c r="CT122" s="64"/>
      <c r="CU122" s="64"/>
      <c r="CV122" s="65" t="s">
        <v>144</v>
      </c>
      <c r="CW122" s="65" t="str">
        <f>IFERROR(IF(CV122&gt;=5,VLOOKUP(CV122,Brutos!$K$3:$AE$10,MATCH(CU122,Brutos!$K$3:$AE$3,0),0),0),"")</f>
        <v/>
      </c>
      <c r="CX122" s="64"/>
      <c r="CY122" s="64"/>
      <c r="CZ122" s="74" t="str">
        <f t="shared" si="75"/>
        <v/>
      </c>
      <c r="DA122" s="66"/>
      <c r="DB122" s="58"/>
      <c r="DC122" s="58"/>
      <c r="DD122" s="58"/>
      <c r="DE122" s="63">
        <v>4</v>
      </c>
      <c r="DF122" s="64" t="s">
        <v>144</v>
      </c>
      <c r="DG122" s="64" t="s">
        <v>144</v>
      </c>
      <c r="DH122" s="65"/>
      <c r="DI122" s="64"/>
      <c r="DJ122" s="64"/>
      <c r="DK122" s="65" t="s">
        <v>144</v>
      </c>
      <c r="DL122" s="65" t="str">
        <f>IFERROR(IF(DK122&gt;=5,VLOOKUP(DK122,Brutos!$K$3:$AE$10,MATCH(DJ122,Brutos!$K$3:$AE$3,0),0),0),"")</f>
        <v/>
      </c>
      <c r="DM122" s="64"/>
      <c r="DN122" s="64"/>
      <c r="DO122" s="74" t="str">
        <f t="shared" si="76"/>
        <v/>
      </c>
      <c r="DP122" s="66"/>
      <c r="DQ122" s="58"/>
      <c r="DR122" s="58"/>
      <c r="DS122" s="58"/>
      <c r="DT122" s="63">
        <v>4</v>
      </c>
      <c r="DU122" s="64" t="s">
        <v>144</v>
      </c>
      <c r="DV122" s="64" t="s">
        <v>144</v>
      </c>
      <c r="DW122" s="65"/>
      <c r="DX122" s="64"/>
      <c r="DY122" s="64"/>
      <c r="DZ122" s="65" t="s">
        <v>144</v>
      </c>
      <c r="EA122" s="65" t="str">
        <f>IFERROR(IF(DZ122&gt;=5,VLOOKUP(DZ122,Brutos!$K$3:$AE$10,MATCH(DY122,Brutos!$K$3:$AE$3,0),0),0),"")</f>
        <v/>
      </c>
      <c r="EB122" s="64"/>
      <c r="EC122" s="64"/>
      <c r="ED122" s="74" t="str">
        <f t="shared" si="77"/>
        <v/>
      </c>
      <c r="EE122" s="66"/>
      <c r="EF122" s="58"/>
      <c r="EG122" s="58"/>
      <c r="EH122" s="58"/>
      <c r="EI122" s="63">
        <v>4</v>
      </c>
      <c r="EJ122" s="64" t="s">
        <v>144</v>
      </c>
      <c r="EK122" s="64" t="s">
        <v>144</v>
      </c>
      <c r="EL122" s="65"/>
      <c r="EM122" s="64"/>
      <c r="EN122" s="64"/>
      <c r="EO122" s="65" t="s">
        <v>144</v>
      </c>
      <c r="EP122" s="65" t="str">
        <f>IFERROR(IF(EO122&gt;=5,VLOOKUP(EO122,Brutos!$K$3:$AE$10,MATCH(EN122,Brutos!$K$3:$AE$3,0),0),0),"")</f>
        <v/>
      </c>
      <c r="EQ122" s="64"/>
      <c r="ER122" s="64"/>
      <c r="ES122" s="74" t="str">
        <f t="shared" si="78"/>
        <v/>
      </c>
      <c r="ET122" s="66"/>
      <c r="EU122" s="58"/>
      <c r="EV122" s="58"/>
      <c r="EW122" s="58"/>
      <c r="EX122" s="63">
        <v>4</v>
      </c>
      <c r="EY122" s="64" t="s">
        <v>144</v>
      </c>
      <c r="EZ122" s="64" t="s">
        <v>144</v>
      </c>
      <c r="FA122" s="65"/>
      <c r="FB122" s="64"/>
      <c r="FC122" s="64"/>
      <c r="FD122" s="65" t="s">
        <v>144</v>
      </c>
      <c r="FE122" s="65" t="str">
        <f>IFERROR(IF(FD122&gt;=5,VLOOKUP(FD122,Brutos!$K$3:$AE$10,MATCH(FC122,Brutos!$K$3:$AE$3,0),0),0),"")</f>
        <v/>
      </c>
      <c r="FF122" s="64"/>
      <c r="FG122" s="64"/>
      <c r="FH122" s="74" t="str">
        <f t="shared" si="79"/>
        <v/>
      </c>
      <c r="FI122" s="66"/>
      <c r="FJ122" s="58"/>
      <c r="FK122" s="58"/>
      <c r="FL122" s="58"/>
      <c r="FM122" s="63">
        <v>4</v>
      </c>
      <c r="FN122" s="64" t="s">
        <v>144</v>
      </c>
      <c r="FO122" s="64" t="s">
        <v>144</v>
      </c>
      <c r="FP122" s="65"/>
      <c r="FQ122" s="64"/>
      <c r="FR122" s="64"/>
      <c r="FS122" s="65" t="s">
        <v>144</v>
      </c>
      <c r="FT122" s="65" t="str">
        <f>IFERROR(IF(FS122&gt;=5,VLOOKUP(FS122,Brutos!$K$3:$AE$10,MATCH(FR122,Brutos!$K$3:$AE$3,0),0),0),"")</f>
        <v/>
      </c>
      <c r="FU122" s="64"/>
      <c r="FV122" s="64"/>
      <c r="FW122" s="74" t="str">
        <f t="shared" si="80"/>
        <v/>
      </c>
      <c r="FX122" s="66"/>
      <c r="FY122" s="58"/>
      <c r="FZ122" s="58"/>
      <c r="GA122" s="58"/>
      <c r="GB122" s="63">
        <v>4</v>
      </c>
      <c r="GC122" s="64" t="s">
        <v>144</v>
      </c>
      <c r="GD122" s="64" t="s">
        <v>144</v>
      </c>
      <c r="GE122" s="65"/>
      <c r="GF122" s="64"/>
      <c r="GG122" s="64"/>
      <c r="GH122" s="65" t="s">
        <v>144</v>
      </c>
      <c r="GI122" s="65" t="str">
        <f>IFERROR(IF(GH122&gt;=5,VLOOKUP(GH122,Brutos!$K$3:$AE$10,MATCH(GG122,Brutos!$K$3:$AE$3,0),0),0),"")</f>
        <v/>
      </c>
      <c r="GJ122" s="64"/>
      <c r="GK122" s="64"/>
      <c r="GL122" s="74" t="str">
        <f t="shared" si="81"/>
        <v/>
      </c>
      <c r="GM122" s="66"/>
      <c r="GN122" s="58"/>
      <c r="GO122" s="58"/>
      <c r="GP122" s="58"/>
      <c r="GQ122" s="63">
        <v>4</v>
      </c>
      <c r="GR122" s="64" t="s">
        <v>144</v>
      </c>
      <c r="GS122" s="64" t="s">
        <v>144</v>
      </c>
      <c r="GT122" s="65"/>
      <c r="GU122" s="64"/>
      <c r="GV122" s="64"/>
      <c r="GW122" s="65" t="s">
        <v>144</v>
      </c>
      <c r="GX122" s="65" t="str">
        <f>IFERROR(IF(GW122&gt;=5,VLOOKUP(GW122,Brutos!$K$3:$AE$10,MATCH(GV122,Brutos!$K$3:$AE$3,0),0),0),"")</f>
        <v/>
      </c>
      <c r="GY122" s="64"/>
      <c r="GZ122" s="64"/>
      <c r="HA122" s="74" t="str">
        <f t="shared" si="82"/>
        <v/>
      </c>
      <c r="HB122" s="66"/>
      <c r="HC122" s="58"/>
      <c r="HD122" s="58"/>
      <c r="HE122" s="58"/>
      <c r="HF122" s="63">
        <v>4</v>
      </c>
      <c r="HG122" s="64" t="s">
        <v>144</v>
      </c>
      <c r="HH122" s="64" t="s">
        <v>144</v>
      </c>
      <c r="HI122" s="65"/>
      <c r="HJ122" s="64"/>
      <c r="HK122" s="64"/>
      <c r="HL122" s="65" t="s">
        <v>144</v>
      </c>
      <c r="HM122" s="65" t="str">
        <f>IFERROR(IF(HL122&gt;=5,VLOOKUP(HL122,Brutos!$K$3:$AE$10,MATCH(HK122,Brutos!$K$3:$AE$3,0),0),0),"")</f>
        <v/>
      </c>
      <c r="HN122" s="64"/>
      <c r="HO122" s="64"/>
      <c r="HP122" s="74" t="str">
        <f t="shared" si="83"/>
        <v/>
      </c>
      <c r="HQ122" s="66"/>
      <c r="HR122" s="58"/>
      <c r="HS122" s="58"/>
      <c r="HT122" s="58"/>
      <c r="HU122" s="63">
        <v>4</v>
      </c>
      <c r="HV122" s="64" t="s">
        <v>144</v>
      </c>
      <c r="HW122" s="64" t="s">
        <v>144</v>
      </c>
      <c r="HX122" s="65"/>
      <c r="HY122" s="64"/>
      <c r="HZ122" s="64"/>
      <c r="IA122" s="65" t="s">
        <v>144</v>
      </c>
      <c r="IB122" s="65" t="str">
        <f>IFERROR(IF(IA122&gt;=5,VLOOKUP(IA122,Brutos!$K$3:$AE$10,MATCH(HZ122,Brutos!$K$3:$AE$3,0),0),0),"")</f>
        <v/>
      </c>
      <c r="IC122" s="64"/>
      <c r="ID122" s="64"/>
      <c r="IE122" s="74" t="str">
        <f t="shared" si="84"/>
        <v/>
      </c>
      <c r="IF122" s="66"/>
      <c r="IG122" s="58"/>
      <c r="IH122" s="58"/>
      <c r="II122" s="58"/>
      <c r="IJ122" s="63">
        <v>4</v>
      </c>
      <c r="IK122" s="64" t="s">
        <v>144</v>
      </c>
      <c r="IL122" s="64" t="s">
        <v>144</v>
      </c>
      <c r="IM122" s="65"/>
      <c r="IN122" s="64"/>
      <c r="IO122" s="64"/>
      <c r="IP122" s="65" t="s">
        <v>144</v>
      </c>
      <c r="IQ122" s="65" t="str">
        <f>IFERROR(IF(IP122&gt;=5,VLOOKUP(IP122,Brutos!$K$3:$AE$10,MATCH(IO122,Brutos!$K$3:$AE$3,0),0),0),"")</f>
        <v/>
      </c>
      <c r="IR122" s="64"/>
      <c r="IS122" s="64"/>
      <c r="IT122" s="74" t="str">
        <f t="shared" si="85"/>
        <v/>
      </c>
      <c r="IU122" s="66"/>
      <c r="IV122" s="58"/>
      <c r="IW122" s="58"/>
      <c r="IX122" s="58"/>
      <c r="IY122" s="63">
        <v>4</v>
      </c>
      <c r="IZ122" s="64" t="s">
        <v>144</v>
      </c>
      <c r="JA122" s="64" t="s">
        <v>144</v>
      </c>
      <c r="JB122" s="65"/>
      <c r="JC122" s="64"/>
      <c r="JD122" s="64"/>
      <c r="JE122" s="65" t="s">
        <v>144</v>
      </c>
      <c r="JF122" s="65" t="str">
        <f>IFERROR(IF(JE122&gt;=5,VLOOKUP(JE122,Brutos!$K$3:$AE$10,MATCH(JD122,Brutos!$K$3:$AE$3,0),0),0),"")</f>
        <v/>
      </c>
      <c r="JG122" s="64"/>
      <c r="JH122" s="64"/>
      <c r="JI122" s="74" t="str">
        <f t="shared" si="86"/>
        <v/>
      </c>
      <c r="JJ122" s="66"/>
      <c r="JK122" s="58"/>
      <c r="JL122" s="58"/>
      <c r="JM122" s="58"/>
      <c r="JN122" s="63">
        <v>4</v>
      </c>
      <c r="JO122" s="64" t="s">
        <v>144</v>
      </c>
      <c r="JP122" s="64" t="s">
        <v>144</v>
      </c>
      <c r="JQ122" s="65"/>
      <c r="JR122" s="64"/>
      <c r="JS122" s="64"/>
      <c r="JT122" s="65" t="s">
        <v>144</v>
      </c>
      <c r="JU122" s="65" t="str">
        <f>IFERROR(IF(JT122&gt;=5,VLOOKUP(JT122,Brutos!$K$3:$AE$10,MATCH(JS122,Brutos!$K$3:$AE$3,0),0),0),"")</f>
        <v/>
      </c>
      <c r="JV122" s="64"/>
      <c r="JW122" s="64"/>
      <c r="JX122" s="74" t="str">
        <f t="shared" si="87"/>
        <v/>
      </c>
      <c r="JY122" s="66"/>
      <c r="JZ122" s="58"/>
      <c r="KA122" s="58"/>
      <c r="KB122" s="58"/>
      <c r="KC122" s="63">
        <v>4</v>
      </c>
      <c r="KD122" s="64" t="s">
        <v>144</v>
      </c>
      <c r="KE122" s="64" t="s">
        <v>144</v>
      </c>
      <c r="KF122" s="65"/>
      <c r="KG122" s="64"/>
      <c r="KH122" s="64"/>
      <c r="KI122" s="65" t="s">
        <v>144</v>
      </c>
      <c r="KJ122" s="65" t="str">
        <f>IFERROR(IF(KI122&gt;=5,VLOOKUP(KI122,Brutos!$K$3:$AE$10,MATCH(KH122,Brutos!$K$3:$AE$3,0),0),0),"")</f>
        <v/>
      </c>
      <c r="KK122" s="64"/>
      <c r="KL122" s="64"/>
      <c r="KM122" s="74" t="str">
        <f t="shared" si="88"/>
        <v/>
      </c>
      <c r="KN122" s="66"/>
      <c r="KO122" s="58"/>
      <c r="KP122" s="58"/>
      <c r="KQ122" s="58"/>
      <c r="KR122" s="63">
        <v>4</v>
      </c>
      <c r="KS122" s="64" t="s">
        <v>144</v>
      </c>
      <c r="KT122" s="64" t="s">
        <v>144</v>
      </c>
      <c r="KU122" s="65"/>
      <c r="KV122" s="64"/>
      <c r="KW122" s="64"/>
      <c r="KX122" s="65" t="s">
        <v>144</v>
      </c>
      <c r="KY122" s="65" t="str">
        <f>IFERROR(IF(KX122&gt;=5,VLOOKUP(KX122,Brutos!$K$3:$AE$10,MATCH(KW122,Brutos!$K$3:$AE$3,0),0),0),"")</f>
        <v/>
      </c>
      <c r="KZ122" s="64"/>
      <c r="LA122" s="64"/>
      <c r="LB122" s="74" t="str">
        <f t="shared" si="89"/>
        <v/>
      </c>
      <c r="LC122" s="66"/>
      <c r="LD122" s="347"/>
      <c r="LE122" s="58"/>
      <c r="LF122" s="58"/>
      <c r="LG122" s="63">
        <v>4</v>
      </c>
      <c r="LH122" s="64" t="s">
        <v>144</v>
      </c>
      <c r="LI122" s="64" t="s">
        <v>144</v>
      </c>
      <c r="LJ122" s="65"/>
      <c r="LK122" s="64"/>
      <c r="LL122" s="64"/>
      <c r="LM122" s="65" t="s">
        <v>144</v>
      </c>
      <c r="LN122" s="65" t="str">
        <f>IFERROR(IF(LM122&gt;=5,VLOOKUP(LM122,Brutos!$K$3:$AE$10,MATCH(LL122,Brutos!$K$3:$AE$3,0),0),0),"")</f>
        <v/>
      </c>
      <c r="LO122" s="64"/>
      <c r="LP122" s="64"/>
      <c r="LQ122" s="74" t="str">
        <f t="shared" si="90"/>
        <v/>
      </c>
      <c r="LR122" s="66"/>
      <c r="LS122" s="347"/>
      <c r="LT122" s="58"/>
      <c r="LU122" s="58"/>
      <c r="LV122" s="63">
        <v>4</v>
      </c>
      <c r="LW122" s="64" t="s">
        <v>144</v>
      </c>
      <c r="LX122" s="64" t="s">
        <v>144</v>
      </c>
      <c r="LY122" s="65"/>
      <c r="LZ122" s="64"/>
      <c r="MA122" s="64"/>
      <c r="MB122" s="65" t="s">
        <v>144</v>
      </c>
      <c r="MC122" s="65" t="str">
        <f>IFERROR(IF(MB122&gt;=5,VLOOKUP(MB122,Brutos!$K$3:$AE$10,MATCH(MA122,Brutos!$K$3:$AE$3,0),0),0),"")</f>
        <v/>
      </c>
      <c r="MD122" s="64"/>
      <c r="ME122" s="64"/>
      <c r="MF122" s="74" t="str">
        <f t="shared" si="91"/>
        <v/>
      </c>
      <c r="MG122" s="66"/>
      <c r="MH122" s="347"/>
      <c r="MI122" s="58"/>
      <c r="MJ122" s="58"/>
      <c r="MK122" s="489">
        <v>4</v>
      </c>
      <c r="ML122" s="490" t="s">
        <v>144</v>
      </c>
      <c r="MM122" s="490" t="s">
        <v>144</v>
      </c>
      <c r="MN122" s="491"/>
      <c r="MO122" s="490"/>
      <c r="MP122" s="490"/>
      <c r="MQ122" s="491" t="s">
        <v>144</v>
      </c>
      <c r="MR122" s="491"/>
      <c r="MS122" s="490"/>
      <c r="MT122" s="490"/>
      <c r="MU122" s="493"/>
      <c r="MV122" s="494"/>
      <c r="MW122" s="347"/>
    </row>
    <row r="123" spans="1:361">
      <c r="A123" s="347"/>
      <c r="B123" s="58"/>
      <c r="C123" s="58"/>
      <c r="D123" s="63">
        <v>5</v>
      </c>
      <c r="E123" s="64" t="s">
        <v>144</v>
      </c>
      <c r="F123" s="64" t="s">
        <v>144</v>
      </c>
      <c r="G123" s="65"/>
      <c r="H123" s="64"/>
      <c r="I123" s="64"/>
      <c r="J123" s="65" t="s">
        <v>144</v>
      </c>
      <c r="K123" s="65" t="str">
        <f>IFERROR(IF(J123&gt;=5,VLOOKUP(J123,Brutos!$K$3:$AE$10,MATCH(I123,Brutos!$K$3:$AE$3,0),0),0),"")</f>
        <v/>
      </c>
      <c r="L123" s="64"/>
      <c r="M123" s="64"/>
      <c r="N123" s="74" t="str">
        <f t="shared" si="69"/>
        <v/>
      </c>
      <c r="O123" s="66"/>
      <c r="P123" s="58"/>
      <c r="Q123" s="58"/>
      <c r="R123" s="58"/>
      <c r="S123" s="63">
        <v>5</v>
      </c>
      <c r="T123" s="64" t="s">
        <v>144</v>
      </c>
      <c r="U123" s="64" t="s">
        <v>144</v>
      </c>
      <c r="V123" s="65"/>
      <c r="W123" s="64"/>
      <c r="X123" s="64"/>
      <c r="Y123" s="65" t="s">
        <v>144</v>
      </c>
      <c r="Z123" s="65" t="str">
        <f>IFERROR(IF(Y123&gt;=5,VLOOKUP(Y123,Brutos!$K$3:$AE$10,MATCH(X123,Brutos!$K$3:$AE$3,0),0),0),"")</f>
        <v/>
      </c>
      <c r="AA123" s="64"/>
      <c r="AB123" s="64"/>
      <c r="AC123" s="74" t="str">
        <f t="shared" si="70"/>
        <v/>
      </c>
      <c r="AD123" s="66"/>
      <c r="AE123" s="58"/>
      <c r="AF123" s="58"/>
      <c r="AG123" s="58"/>
      <c r="AH123" s="63">
        <v>5</v>
      </c>
      <c r="AI123" s="64" t="s">
        <v>144</v>
      </c>
      <c r="AJ123" s="64" t="s">
        <v>144</v>
      </c>
      <c r="AK123" s="65"/>
      <c r="AL123" s="64"/>
      <c r="AM123" s="64"/>
      <c r="AN123" s="65" t="s">
        <v>144</v>
      </c>
      <c r="AO123" s="65" t="str">
        <f>IFERROR(IF(AN123&gt;=5,VLOOKUP(AN123,Brutos!$K$3:$AE$10,MATCH(AM123,Brutos!$K$3:$AE$3,0),0),0),"")</f>
        <v/>
      </c>
      <c r="AP123" s="64"/>
      <c r="AQ123" s="64"/>
      <c r="AR123" s="74" t="str">
        <f t="shared" si="71"/>
        <v/>
      </c>
      <c r="AS123" s="66"/>
      <c r="AT123" s="58"/>
      <c r="AU123" s="58"/>
      <c r="AV123" s="58"/>
      <c r="AW123" s="63">
        <v>5</v>
      </c>
      <c r="AX123" s="64" t="s">
        <v>144</v>
      </c>
      <c r="AY123" s="64" t="s">
        <v>144</v>
      </c>
      <c r="AZ123" s="65"/>
      <c r="BA123" s="64"/>
      <c r="BB123" s="64"/>
      <c r="BC123" s="65" t="s">
        <v>144</v>
      </c>
      <c r="BD123" s="65" t="str">
        <f>IFERROR(IF(BC123&gt;=5,VLOOKUP(BC123,Brutos!$K$3:$AE$10,MATCH(BB123,Brutos!$K$3:$AE$3,0),0),0),"")</f>
        <v/>
      </c>
      <c r="BE123" s="64"/>
      <c r="BF123" s="64"/>
      <c r="BG123" s="74" t="str">
        <f t="shared" si="72"/>
        <v/>
      </c>
      <c r="BH123" s="66"/>
      <c r="BI123" s="58"/>
      <c r="BJ123" s="58"/>
      <c r="BK123" s="58"/>
      <c r="BL123" s="63">
        <v>5</v>
      </c>
      <c r="BM123" s="64" t="s">
        <v>144</v>
      </c>
      <c r="BN123" s="64" t="s">
        <v>144</v>
      </c>
      <c r="BO123" s="65"/>
      <c r="BP123" s="64"/>
      <c r="BQ123" s="64"/>
      <c r="BR123" s="65" t="s">
        <v>144</v>
      </c>
      <c r="BS123" s="65" t="str">
        <f>IFERROR(IF(BR123&gt;=5,VLOOKUP(BR123,Brutos!$K$3:$AE$10,MATCH(BQ123,Brutos!$K$3:$AE$3,0),0),0),"")</f>
        <v/>
      </c>
      <c r="BT123" s="64"/>
      <c r="BU123" s="64"/>
      <c r="BV123" s="74" t="str">
        <f t="shared" si="73"/>
        <v/>
      </c>
      <c r="BW123" s="66"/>
      <c r="BX123" s="58"/>
      <c r="BY123" s="58"/>
      <c r="BZ123" s="58"/>
      <c r="CA123" s="63">
        <v>5</v>
      </c>
      <c r="CB123" s="64" t="s">
        <v>144</v>
      </c>
      <c r="CC123" s="64" t="s">
        <v>144</v>
      </c>
      <c r="CD123" s="65"/>
      <c r="CE123" s="64"/>
      <c r="CF123" s="64"/>
      <c r="CG123" s="65" t="s">
        <v>144</v>
      </c>
      <c r="CH123" s="65" t="str">
        <f>IFERROR(IF(CG123&gt;=5,VLOOKUP(CG123,Brutos!$K$3:$AE$10,MATCH(CF123,Brutos!$K$3:$AE$3,0),0),0),"")</f>
        <v/>
      </c>
      <c r="CI123" s="64"/>
      <c r="CJ123" s="64"/>
      <c r="CK123" s="74" t="str">
        <f t="shared" si="74"/>
        <v/>
      </c>
      <c r="CL123" s="66"/>
      <c r="CM123" s="58"/>
      <c r="CN123" s="58"/>
      <c r="CO123" s="58"/>
      <c r="CP123" s="63">
        <v>5</v>
      </c>
      <c r="CQ123" s="64" t="s">
        <v>144</v>
      </c>
      <c r="CR123" s="64" t="s">
        <v>144</v>
      </c>
      <c r="CS123" s="65"/>
      <c r="CT123" s="64"/>
      <c r="CU123" s="64"/>
      <c r="CV123" s="65" t="s">
        <v>144</v>
      </c>
      <c r="CW123" s="65" t="str">
        <f>IFERROR(IF(CV123&gt;=5,VLOOKUP(CV123,Brutos!$K$3:$AE$10,MATCH(CU123,Brutos!$K$3:$AE$3,0),0),0),"")</f>
        <v/>
      </c>
      <c r="CX123" s="64"/>
      <c r="CY123" s="64"/>
      <c r="CZ123" s="74" t="str">
        <f t="shared" si="75"/>
        <v/>
      </c>
      <c r="DA123" s="66"/>
      <c r="DB123" s="58"/>
      <c r="DC123" s="58"/>
      <c r="DD123" s="58"/>
      <c r="DE123" s="63">
        <v>5</v>
      </c>
      <c r="DF123" s="64" t="s">
        <v>144</v>
      </c>
      <c r="DG123" s="64" t="s">
        <v>144</v>
      </c>
      <c r="DH123" s="65"/>
      <c r="DI123" s="64"/>
      <c r="DJ123" s="64"/>
      <c r="DK123" s="65" t="s">
        <v>144</v>
      </c>
      <c r="DL123" s="65" t="str">
        <f>IFERROR(IF(DK123&gt;=5,VLOOKUP(DK123,Brutos!$K$3:$AE$10,MATCH(DJ123,Brutos!$K$3:$AE$3,0),0),0),"")</f>
        <v/>
      </c>
      <c r="DM123" s="64"/>
      <c r="DN123" s="64"/>
      <c r="DO123" s="74" t="str">
        <f t="shared" si="76"/>
        <v/>
      </c>
      <c r="DP123" s="66"/>
      <c r="DQ123" s="58"/>
      <c r="DR123" s="58"/>
      <c r="DS123" s="58"/>
      <c r="DT123" s="63">
        <v>5</v>
      </c>
      <c r="DU123" s="64" t="s">
        <v>144</v>
      </c>
      <c r="DV123" s="64" t="s">
        <v>144</v>
      </c>
      <c r="DW123" s="65"/>
      <c r="DX123" s="64"/>
      <c r="DY123" s="64"/>
      <c r="DZ123" s="65" t="s">
        <v>144</v>
      </c>
      <c r="EA123" s="65" t="str">
        <f>IFERROR(IF(DZ123&gt;=5,VLOOKUP(DZ123,Brutos!$K$3:$AE$10,MATCH(DY123,Brutos!$K$3:$AE$3,0),0),0),"")</f>
        <v/>
      </c>
      <c r="EB123" s="64"/>
      <c r="EC123" s="64"/>
      <c r="ED123" s="74" t="str">
        <f t="shared" si="77"/>
        <v/>
      </c>
      <c r="EE123" s="66"/>
      <c r="EF123" s="58"/>
      <c r="EG123" s="58"/>
      <c r="EH123" s="58"/>
      <c r="EI123" s="63">
        <v>5</v>
      </c>
      <c r="EJ123" s="64" t="s">
        <v>144</v>
      </c>
      <c r="EK123" s="64" t="s">
        <v>144</v>
      </c>
      <c r="EL123" s="65"/>
      <c r="EM123" s="64"/>
      <c r="EN123" s="64"/>
      <c r="EO123" s="65" t="s">
        <v>144</v>
      </c>
      <c r="EP123" s="65" t="str">
        <f>IFERROR(IF(EO123&gt;=5,VLOOKUP(EO123,Brutos!$K$3:$AE$10,MATCH(EN123,Brutos!$K$3:$AE$3,0),0),0),"")</f>
        <v/>
      </c>
      <c r="EQ123" s="64"/>
      <c r="ER123" s="64"/>
      <c r="ES123" s="74" t="str">
        <f t="shared" si="78"/>
        <v/>
      </c>
      <c r="ET123" s="66"/>
      <c r="EU123" s="58"/>
      <c r="EV123" s="58"/>
      <c r="EW123" s="58"/>
      <c r="EX123" s="63">
        <v>5</v>
      </c>
      <c r="EY123" s="64" t="s">
        <v>144</v>
      </c>
      <c r="EZ123" s="64" t="s">
        <v>144</v>
      </c>
      <c r="FA123" s="65"/>
      <c r="FB123" s="64"/>
      <c r="FC123" s="64"/>
      <c r="FD123" s="65" t="s">
        <v>144</v>
      </c>
      <c r="FE123" s="65" t="str">
        <f>IFERROR(IF(FD123&gt;=5,VLOOKUP(FD123,Brutos!$K$3:$AE$10,MATCH(FC123,Brutos!$K$3:$AE$3,0),0),0),"")</f>
        <v/>
      </c>
      <c r="FF123" s="64"/>
      <c r="FG123" s="64"/>
      <c r="FH123" s="74" t="str">
        <f t="shared" si="79"/>
        <v/>
      </c>
      <c r="FI123" s="66"/>
      <c r="FJ123" s="58"/>
      <c r="FK123" s="58"/>
      <c r="FL123" s="58"/>
      <c r="FM123" s="63">
        <v>5</v>
      </c>
      <c r="FN123" s="64" t="s">
        <v>144</v>
      </c>
      <c r="FO123" s="64" t="s">
        <v>144</v>
      </c>
      <c r="FP123" s="65"/>
      <c r="FQ123" s="64"/>
      <c r="FR123" s="64"/>
      <c r="FS123" s="65" t="s">
        <v>144</v>
      </c>
      <c r="FT123" s="65" t="str">
        <f>IFERROR(IF(FS123&gt;=5,VLOOKUP(FS123,Brutos!$K$3:$AE$10,MATCH(FR123,Brutos!$K$3:$AE$3,0),0),0),"")</f>
        <v/>
      </c>
      <c r="FU123" s="64"/>
      <c r="FV123" s="64"/>
      <c r="FW123" s="74" t="str">
        <f t="shared" si="80"/>
        <v/>
      </c>
      <c r="FX123" s="66"/>
      <c r="FY123" s="58"/>
      <c r="FZ123" s="58"/>
      <c r="GA123" s="58"/>
      <c r="GB123" s="63">
        <v>5</v>
      </c>
      <c r="GC123" s="64" t="s">
        <v>144</v>
      </c>
      <c r="GD123" s="64" t="s">
        <v>144</v>
      </c>
      <c r="GE123" s="65"/>
      <c r="GF123" s="64"/>
      <c r="GG123" s="64"/>
      <c r="GH123" s="65" t="s">
        <v>144</v>
      </c>
      <c r="GI123" s="65" t="str">
        <f>IFERROR(IF(GH123&gt;=5,VLOOKUP(GH123,Brutos!$K$3:$AE$10,MATCH(GG123,Brutos!$K$3:$AE$3,0),0),0),"")</f>
        <v/>
      </c>
      <c r="GJ123" s="64"/>
      <c r="GK123" s="64"/>
      <c r="GL123" s="74" t="str">
        <f t="shared" si="81"/>
        <v/>
      </c>
      <c r="GM123" s="66"/>
      <c r="GN123" s="58"/>
      <c r="GO123" s="58"/>
      <c r="GP123" s="58"/>
      <c r="GQ123" s="63">
        <v>5</v>
      </c>
      <c r="GR123" s="64" t="s">
        <v>144</v>
      </c>
      <c r="GS123" s="64" t="s">
        <v>144</v>
      </c>
      <c r="GT123" s="65"/>
      <c r="GU123" s="64"/>
      <c r="GV123" s="64"/>
      <c r="GW123" s="65" t="s">
        <v>144</v>
      </c>
      <c r="GX123" s="65" t="str">
        <f>IFERROR(IF(GW123&gt;=5,VLOOKUP(GW123,Brutos!$K$3:$AE$10,MATCH(GV123,Brutos!$K$3:$AE$3,0),0),0),"")</f>
        <v/>
      </c>
      <c r="GY123" s="64"/>
      <c r="GZ123" s="64"/>
      <c r="HA123" s="74" t="str">
        <f t="shared" si="82"/>
        <v/>
      </c>
      <c r="HB123" s="66"/>
      <c r="HC123" s="58"/>
      <c r="HD123" s="58"/>
      <c r="HE123" s="58"/>
      <c r="HF123" s="63">
        <v>5</v>
      </c>
      <c r="HG123" s="64" t="s">
        <v>144</v>
      </c>
      <c r="HH123" s="64" t="s">
        <v>144</v>
      </c>
      <c r="HI123" s="65"/>
      <c r="HJ123" s="64"/>
      <c r="HK123" s="64"/>
      <c r="HL123" s="65" t="s">
        <v>144</v>
      </c>
      <c r="HM123" s="65" t="str">
        <f>IFERROR(IF(HL123&gt;=5,VLOOKUP(HL123,Brutos!$K$3:$AE$10,MATCH(HK123,Brutos!$K$3:$AE$3,0),0),0),"")</f>
        <v/>
      </c>
      <c r="HN123" s="64"/>
      <c r="HO123" s="64"/>
      <c r="HP123" s="74" t="str">
        <f t="shared" si="83"/>
        <v/>
      </c>
      <c r="HQ123" s="66"/>
      <c r="HR123" s="58"/>
      <c r="HS123" s="58"/>
      <c r="HT123" s="58"/>
      <c r="HU123" s="63">
        <v>5</v>
      </c>
      <c r="HV123" s="64" t="s">
        <v>144</v>
      </c>
      <c r="HW123" s="64" t="s">
        <v>144</v>
      </c>
      <c r="HX123" s="65"/>
      <c r="HY123" s="64"/>
      <c r="HZ123" s="64"/>
      <c r="IA123" s="65" t="s">
        <v>144</v>
      </c>
      <c r="IB123" s="65" t="str">
        <f>IFERROR(IF(IA123&gt;=5,VLOOKUP(IA123,Brutos!$K$3:$AE$10,MATCH(HZ123,Brutos!$K$3:$AE$3,0),0),0),"")</f>
        <v/>
      </c>
      <c r="IC123" s="64"/>
      <c r="ID123" s="64"/>
      <c r="IE123" s="74" t="str">
        <f t="shared" si="84"/>
        <v/>
      </c>
      <c r="IF123" s="66"/>
      <c r="IG123" s="58"/>
      <c r="IH123" s="58"/>
      <c r="II123" s="58"/>
      <c r="IJ123" s="63">
        <v>5</v>
      </c>
      <c r="IK123" s="64" t="s">
        <v>144</v>
      </c>
      <c r="IL123" s="64" t="s">
        <v>144</v>
      </c>
      <c r="IM123" s="65"/>
      <c r="IN123" s="64"/>
      <c r="IO123" s="64"/>
      <c r="IP123" s="65" t="s">
        <v>144</v>
      </c>
      <c r="IQ123" s="65" t="str">
        <f>IFERROR(IF(IP123&gt;=5,VLOOKUP(IP123,Brutos!$K$3:$AE$10,MATCH(IO123,Brutos!$K$3:$AE$3,0),0),0),"")</f>
        <v/>
      </c>
      <c r="IR123" s="64"/>
      <c r="IS123" s="64"/>
      <c r="IT123" s="74" t="str">
        <f t="shared" si="85"/>
        <v/>
      </c>
      <c r="IU123" s="66"/>
      <c r="IV123" s="58"/>
      <c r="IW123" s="58"/>
      <c r="IX123" s="58"/>
      <c r="IY123" s="63">
        <v>5</v>
      </c>
      <c r="IZ123" s="64" t="s">
        <v>144</v>
      </c>
      <c r="JA123" s="64" t="s">
        <v>144</v>
      </c>
      <c r="JB123" s="65"/>
      <c r="JC123" s="64"/>
      <c r="JD123" s="64"/>
      <c r="JE123" s="65" t="s">
        <v>144</v>
      </c>
      <c r="JF123" s="65" t="str">
        <f>IFERROR(IF(JE123&gt;=5,VLOOKUP(JE123,Brutos!$K$3:$AE$10,MATCH(JD123,Brutos!$K$3:$AE$3,0),0),0),"")</f>
        <v/>
      </c>
      <c r="JG123" s="64"/>
      <c r="JH123" s="64"/>
      <c r="JI123" s="74" t="str">
        <f t="shared" si="86"/>
        <v/>
      </c>
      <c r="JJ123" s="66"/>
      <c r="JK123" s="58"/>
      <c r="JL123" s="58"/>
      <c r="JM123" s="58"/>
      <c r="JN123" s="63">
        <v>5</v>
      </c>
      <c r="JO123" s="64" t="s">
        <v>144</v>
      </c>
      <c r="JP123" s="64" t="s">
        <v>144</v>
      </c>
      <c r="JQ123" s="65"/>
      <c r="JR123" s="64"/>
      <c r="JS123" s="64"/>
      <c r="JT123" s="65" t="s">
        <v>144</v>
      </c>
      <c r="JU123" s="65" t="str">
        <f>IFERROR(IF(JT123&gt;=5,VLOOKUP(JT123,Brutos!$K$3:$AE$10,MATCH(JS123,Brutos!$K$3:$AE$3,0),0),0),"")</f>
        <v/>
      </c>
      <c r="JV123" s="64"/>
      <c r="JW123" s="64"/>
      <c r="JX123" s="74" t="str">
        <f t="shared" si="87"/>
        <v/>
      </c>
      <c r="JY123" s="66"/>
      <c r="JZ123" s="58"/>
      <c r="KA123" s="58"/>
      <c r="KB123" s="58"/>
      <c r="KC123" s="63">
        <v>5</v>
      </c>
      <c r="KD123" s="64" t="s">
        <v>144</v>
      </c>
      <c r="KE123" s="64" t="s">
        <v>144</v>
      </c>
      <c r="KF123" s="65"/>
      <c r="KG123" s="64"/>
      <c r="KH123" s="64"/>
      <c r="KI123" s="65" t="s">
        <v>144</v>
      </c>
      <c r="KJ123" s="65" t="str">
        <f>IFERROR(IF(KI123&gt;=5,VLOOKUP(KI123,Brutos!$K$3:$AE$10,MATCH(KH123,Brutos!$K$3:$AE$3,0),0),0),"")</f>
        <v/>
      </c>
      <c r="KK123" s="64"/>
      <c r="KL123" s="64"/>
      <c r="KM123" s="74" t="str">
        <f t="shared" si="88"/>
        <v/>
      </c>
      <c r="KN123" s="66"/>
      <c r="KO123" s="58"/>
      <c r="KP123" s="58"/>
      <c r="KQ123" s="58"/>
      <c r="KR123" s="63">
        <v>5</v>
      </c>
      <c r="KS123" s="64" t="s">
        <v>144</v>
      </c>
      <c r="KT123" s="64" t="s">
        <v>144</v>
      </c>
      <c r="KU123" s="65"/>
      <c r="KV123" s="64"/>
      <c r="KW123" s="64"/>
      <c r="KX123" s="65" t="s">
        <v>144</v>
      </c>
      <c r="KY123" s="65" t="str">
        <f>IFERROR(IF(KX123&gt;=5,VLOOKUP(KX123,Brutos!$K$3:$AE$10,MATCH(KW123,Brutos!$K$3:$AE$3,0),0),0),"")</f>
        <v/>
      </c>
      <c r="KZ123" s="64"/>
      <c r="LA123" s="64"/>
      <c r="LB123" s="74" t="str">
        <f t="shared" si="89"/>
        <v/>
      </c>
      <c r="LC123" s="66"/>
      <c r="LD123" s="347"/>
      <c r="LE123" s="58"/>
      <c r="LF123" s="58"/>
      <c r="LG123" s="63">
        <v>5</v>
      </c>
      <c r="LH123" s="64" t="s">
        <v>144</v>
      </c>
      <c r="LI123" s="64" t="s">
        <v>144</v>
      </c>
      <c r="LJ123" s="65"/>
      <c r="LK123" s="64"/>
      <c r="LL123" s="64"/>
      <c r="LM123" s="65" t="s">
        <v>144</v>
      </c>
      <c r="LN123" s="65" t="str">
        <f>IFERROR(IF(LM123&gt;=5,VLOOKUP(LM123,Brutos!$K$3:$AE$10,MATCH(LL123,Brutos!$K$3:$AE$3,0),0),0),"")</f>
        <v/>
      </c>
      <c r="LO123" s="64"/>
      <c r="LP123" s="64"/>
      <c r="LQ123" s="74" t="str">
        <f t="shared" si="90"/>
        <v/>
      </c>
      <c r="LR123" s="66"/>
      <c r="LS123" s="347"/>
      <c r="LT123" s="58"/>
      <c r="LU123" s="58"/>
      <c r="LV123" s="63">
        <v>5</v>
      </c>
      <c r="LW123" s="64" t="s">
        <v>144</v>
      </c>
      <c r="LX123" s="64" t="s">
        <v>144</v>
      </c>
      <c r="LY123" s="65"/>
      <c r="LZ123" s="64"/>
      <c r="MA123" s="64"/>
      <c r="MB123" s="65" t="s">
        <v>144</v>
      </c>
      <c r="MC123" s="65" t="str">
        <f>IFERROR(IF(MB123&gt;=5,VLOOKUP(MB123,Brutos!$K$3:$AE$10,MATCH(MA123,Brutos!$K$3:$AE$3,0),0),0),"")</f>
        <v/>
      </c>
      <c r="MD123" s="64"/>
      <c r="ME123" s="64"/>
      <c r="MF123" s="74" t="str">
        <f t="shared" si="91"/>
        <v/>
      </c>
      <c r="MG123" s="66"/>
      <c r="MH123" s="347"/>
      <c r="MI123" s="58"/>
      <c r="MJ123" s="58"/>
      <c r="MK123" s="489">
        <v>5</v>
      </c>
      <c r="ML123" s="490" t="s">
        <v>144</v>
      </c>
      <c r="MM123" s="490" t="s">
        <v>144</v>
      </c>
      <c r="MN123" s="491"/>
      <c r="MO123" s="490"/>
      <c r="MP123" s="490"/>
      <c r="MQ123" s="491" t="s">
        <v>144</v>
      </c>
      <c r="MR123" s="491"/>
      <c r="MS123" s="490"/>
      <c r="MT123" s="490"/>
      <c r="MU123" s="493"/>
      <c r="MV123" s="494"/>
      <c r="MW123" s="347"/>
    </row>
    <row r="124" spans="1:361">
      <c r="A124" s="347"/>
      <c r="B124" s="58"/>
      <c r="C124" s="58"/>
      <c r="D124" s="63">
        <v>6</v>
      </c>
      <c r="E124" s="64" t="s">
        <v>144</v>
      </c>
      <c r="F124" s="64" t="s">
        <v>144</v>
      </c>
      <c r="G124" s="65"/>
      <c r="H124" s="64"/>
      <c r="I124" s="64"/>
      <c r="J124" s="65" t="s">
        <v>144</v>
      </c>
      <c r="K124" s="65" t="str">
        <f>IFERROR(IF(J124&gt;=5,VLOOKUP(J124,Brutos!$K$3:$AE$10,MATCH(I124,Brutos!$K$3:$AE$3,0),0),0),"")</f>
        <v/>
      </c>
      <c r="L124" s="64"/>
      <c r="M124" s="64"/>
      <c r="N124" s="74" t="str">
        <f t="shared" si="69"/>
        <v/>
      </c>
      <c r="O124" s="66"/>
      <c r="P124" s="58"/>
      <c r="Q124" s="58"/>
      <c r="R124" s="58"/>
      <c r="S124" s="63">
        <v>6</v>
      </c>
      <c r="T124" s="64" t="s">
        <v>144</v>
      </c>
      <c r="U124" s="64" t="s">
        <v>144</v>
      </c>
      <c r="V124" s="65"/>
      <c r="W124" s="64"/>
      <c r="X124" s="64"/>
      <c r="Y124" s="65" t="s">
        <v>144</v>
      </c>
      <c r="Z124" s="65" t="str">
        <f>IFERROR(IF(Y124&gt;=5,VLOOKUP(Y124,Brutos!$K$3:$AE$10,MATCH(X124,Brutos!$K$3:$AE$3,0),0),0),"")</f>
        <v/>
      </c>
      <c r="AA124" s="64"/>
      <c r="AB124" s="64"/>
      <c r="AC124" s="74" t="str">
        <f t="shared" si="70"/>
        <v/>
      </c>
      <c r="AD124" s="66"/>
      <c r="AE124" s="58"/>
      <c r="AF124" s="58"/>
      <c r="AG124" s="58"/>
      <c r="AH124" s="63">
        <v>6</v>
      </c>
      <c r="AI124" s="64" t="s">
        <v>144</v>
      </c>
      <c r="AJ124" s="64" t="s">
        <v>144</v>
      </c>
      <c r="AK124" s="65"/>
      <c r="AL124" s="64"/>
      <c r="AM124" s="64"/>
      <c r="AN124" s="65" t="s">
        <v>144</v>
      </c>
      <c r="AO124" s="65" t="str">
        <f>IFERROR(IF(AN124&gt;=5,VLOOKUP(AN124,Brutos!$K$3:$AE$10,MATCH(AM124,Brutos!$K$3:$AE$3,0),0),0),"")</f>
        <v/>
      </c>
      <c r="AP124" s="64"/>
      <c r="AQ124" s="64"/>
      <c r="AR124" s="74" t="str">
        <f t="shared" si="71"/>
        <v/>
      </c>
      <c r="AS124" s="66"/>
      <c r="AT124" s="58"/>
      <c r="AU124" s="58"/>
      <c r="AV124" s="58"/>
      <c r="AW124" s="63">
        <v>6</v>
      </c>
      <c r="AX124" s="64" t="s">
        <v>144</v>
      </c>
      <c r="AY124" s="64" t="s">
        <v>144</v>
      </c>
      <c r="AZ124" s="65"/>
      <c r="BA124" s="64"/>
      <c r="BB124" s="64"/>
      <c r="BC124" s="65" t="s">
        <v>144</v>
      </c>
      <c r="BD124" s="65" t="str">
        <f>IFERROR(IF(BC124&gt;=5,VLOOKUP(BC124,Brutos!$K$3:$AE$10,MATCH(BB124,Brutos!$K$3:$AE$3,0),0),0),"")</f>
        <v/>
      </c>
      <c r="BE124" s="64"/>
      <c r="BF124" s="64"/>
      <c r="BG124" s="74" t="str">
        <f t="shared" si="72"/>
        <v/>
      </c>
      <c r="BH124" s="66"/>
      <c r="BI124" s="58"/>
      <c r="BJ124" s="58"/>
      <c r="BK124" s="58"/>
      <c r="BL124" s="63">
        <v>6</v>
      </c>
      <c r="BM124" s="64" t="s">
        <v>144</v>
      </c>
      <c r="BN124" s="64" t="s">
        <v>144</v>
      </c>
      <c r="BO124" s="65"/>
      <c r="BP124" s="64"/>
      <c r="BQ124" s="64"/>
      <c r="BR124" s="65" t="s">
        <v>144</v>
      </c>
      <c r="BS124" s="65" t="str">
        <f>IFERROR(IF(BR124&gt;=5,VLOOKUP(BR124,Brutos!$K$3:$AE$10,MATCH(BQ124,Brutos!$K$3:$AE$3,0),0),0),"")</f>
        <v/>
      </c>
      <c r="BT124" s="64"/>
      <c r="BU124" s="64"/>
      <c r="BV124" s="74" t="str">
        <f t="shared" si="73"/>
        <v/>
      </c>
      <c r="BW124" s="66"/>
      <c r="BX124" s="58"/>
      <c r="BY124" s="58"/>
      <c r="BZ124" s="58"/>
      <c r="CA124" s="63">
        <v>6</v>
      </c>
      <c r="CB124" s="64" t="s">
        <v>144</v>
      </c>
      <c r="CC124" s="64" t="s">
        <v>144</v>
      </c>
      <c r="CD124" s="65"/>
      <c r="CE124" s="64"/>
      <c r="CF124" s="64"/>
      <c r="CG124" s="65" t="s">
        <v>144</v>
      </c>
      <c r="CH124" s="65" t="str">
        <f>IFERROR(IF(CG124&gt;=5,VLOOKUP(CG124,Brutos!$K$3:$AE$10,MATCH(CF124,Brutos!$K$3:$AE$3,0),0),0),"")</f>
        <v/>
      </c>
      <c r="CI124" s="64"/>
      <c r="CJ124" s="64"/>
      <c r="CK124" s="74" t="str">
        <f t="shared" si="74"/>
        <v/>
      </c>
      <c r="CL124" s="66"/>
      <c r="CM124" s="58"/>
      <c r="CN124" s="58"/>
      <c r="CO124" s="58"/>
      <c r="CP124" s="63">
        <v>6</v>
      </c>
      <c r="CQ124" s="64" t="s">
        <v>144</v>
      </c>
      <c r="CR124" s="64" t="s">
        <v>144</v>
      </c>
      <c r="CS124" s="65"/>
      <c r="CT124" s="64"/>
      <c r="CU124" s="64"/>
      <c r="CV124" s="65" t="s">
        <v>144</v>
      </c>
      <c r="CW124" s="65" t="str">
        <f>IFERROR(IF(CV124&gt;=5,VLOOKUP(CV124,Brutos!$K$3:$AE$10,MATCH(CU124,Brutos!$K$3:$AE$3,0),0),0),"")</f>
        <v/>
      </c>
      <c r="CX124" s="64"/>
      <c r="CY124" s="64"/>
      <c r="CZ124" s="74" t="str">
        <f t="shared" si="75"/>
        <v/>
      </c>
      <c r="DA124" s="66"/>
      <c r="DB124" s="58"/>
      <c r="DC124" s="58"/>
      <c r="DD124" s="58"/>
      <c r="DE124" s="63">
        <v>6</v>
      </c>
      <c r="DF124" s="64" t="s">
        <v>144</v>
      </c>
      <c r="DG124" s="64" t="s">
        <v>144</v>
      </c>
      <c r="DH124" s="65"/>
      <c r="DI124" s="64"/>
      <c r="DJ124" s="64"/>
      <c r="DK124" s="65" t="s">
        <v>144</v>
      </c>
      <c r="DL124" s="65" t="str">
        <f>IFERROR(IF(DK124&gt;=5,VLOOKUP(DK124,Brutos!$K$3:$AE$10,MATCH(DJ124,Brutos!$K$3:$AE$3,0),0),0),"")</f>
        <v/>
      </c>
      <c r="DM124" s="64"/>
      <c r="DN124" s="64"/>
      <c r="DO124" s="74" t="str">
        <f t="shared" si="76"/>
        <v/>
      </c>
      <c r="DP124" s="66"/>
      <c r="DQ124" s="58"/>
      <c r="DR124" s="58"/>
      <c r="DS124" s="58"/>
      <c r="DT124" s="63">
        <v>6</v>
      </c>
      <c r="DU124" s="64" t="s">
        <v>144</v>
      </c>
      <c r="DV124" s="64" t="s">
        <v>144</v>
      </c>
      <c r="DW124" s="65"/>
      <c r="DX124" s="64"/>
      <c r="DY124" s="64"/>
      <c r="DZ124" s="65" t="s">
        <v>144</v>
      </c>
      <c r="EA124" s="65" t="str">
        <f>IFERROR(IF(DZ124&gt;=5,VLOOKUP(DZ124,Brutos!$K$3:$AE$10,MATCH(DY124,Brutos!$K$3:$AE$3,0),0),0),"")</f>
        <v/>
      </c>
      <c r="EB124" s="64"/>
      <c r="EC124" s="64"/>
      <c r="ED124" s="74" t="str">
        <f t="shared" si="77"/>
        <v/>
      </c>
      <c r="EE124" s="66"/>
      <c r="EF124" s="58"/>
      <c r="EG124" s="58"/>
      <c r="EH124" s="58"/>
      <c r="EI124" s="63">
        <v>6</v>
      </c>
      <c r="EJ124" s="64" t="s">
        <v>144</v>
      </c>
      <c r="EK124" s="64" t="s">
        <v>144</v>
      </c>
      <c r="EL124" s="65"/>
      <c r="EM124" s="64"/>
      <c r="EN124" s="64"/>
      <c r="EO124" s="65" t="s">
        <v>144</v>
      </c>
      <c r="EP124" s="65" t="str">
        <f>IFERROR(IF(EO124&gt;=5,VLOOKUP(EO124,Brutos!$K$3:$AE$10,MATCH(EN124,Brutos!$K$3:$AE$3,0),0),0),"")</f>
        <v/>
      </c>
      <c r="EQ124" s="64"/>
      <c r="ER124" s="64"/>
      <c r="ES124" s="74" t="str">
        <f t="shared" si="78"/>
        <v/>
      </c>
      <c r="ET124" s="66"/>
      <c r="EU124" s="58"/>
      <c r="EV124" s="58"/>
      <c r="EW124" s="58"/>
      <c r="EX124" s="63">
        <v>6</v>
      </c>
      <c r="EY124" s="64" t="s">
        <v>144</v>
      </c>
      <c r="EZ124" s="64" t="s">
        <v>144</v>
      </c>
      <c r="FA124" s="65"/>
      <c r="FB124" s="64"/>
      <c r="FC124" s="64"/>
      <c r="FD124" s="65" t="s">
        <v>144</v>
      </c>
      <c r="FE124" s="65" t="str">
        <f>IFERROR(IF(FD124&gt;=5,VLOOKUP(FD124,Brutos!$K$3:$AE$10,MATCH(FC124,Brutos!$K$3:$AE$3,0),0),0),"")</f>
        <v/>
      </c>
      <c r="FF124" s="64"/>
      <c r="FG124" s="64"/>
      <c r="FH124" s="74" t="str">
        <f t="shared" si="79"/>
        <v/>
      </c>
      <c r="FI124" s="66"/>
      <c r="FJ124" s="58"/>
      <c r="FK124" s="58"/>
      <c r="FL124" s="58"/>
      <c r="FM124" s="63">
        <v>6</v>
      </c>
      <c r="FN124" s="64" t="s">
        <v>144</v>
      </c>
      <c r="FO124" s="64" t="s">
        <v>144</v>
      </c>
      <c r="FP124" s="65"/>
      <c r="FQ124" s="64"/>
      <c r="FR124" s="64"/>
      <c r="FS124" s="65" t="s">
        <v>144</v>
      </c>
      <c r="FT124" s="65" t="str">
        <f>IFERROR(IF(FS124&gt;=5,VLOOKUP(FS124,Brutos!$K$3:$AE$10,MATCH(FR124,Brutos!$K$3:$AE$3,0),0),0),"")</f>
        <v/>
      </c>
      <c r="FU124" s="64"/>
      <c r="FV124" s="64"/>
      <c r="FW124" s="74" t="str">
        <f t="shared" si="80"/>
        <v/>
      </c>
      <c r="FX124" s="66"/>
      <c r="FY124" s="58"/>
      <c r="FZ124" s="58"/>
      <c r="GA124" s="58"/>
      <c r="GB124" s="63">
        <v>6</v>
      </c>
      <c r="GC124" s="64" t="s">
        <v>144</v>
      </c>
      <c r="GD124" s="64" t="s">
        <v>144</v>
      </c>
      <c r="GE124" s="65"/>
      <c r="GF124" s="64"/>
      <c r="GG124" s="64"/>
      <c r="GH124" s="65" t="s">
        <v>144</v>
      </c>
      <c r="GI124" s="65" t="str">
        <f>IFERROR(IF(GH124&gt;=5,VLOOKUP(GH124,Brutos!$K$3:$AE$10,MATCH(GG124,Brutos!$K$3:$AE$3,0),0),0),"")</f>
        <v/>
      </c>
      <c r="GJ124" s="64"/>
      <c r="GK124" s="64"/>
      <c r="GL124" s="74" t="str">
        <f t="shared" si="81"/>
        <v/>
      </c>
      <c r="GM124" s="66"/>
      <c r="GN124" s="58"/>
      <c r="GO124" s="58"/>
      <c r="GP124" s="58"/>
      <c r="GQ124" s="63">
        <v>6</v>
      </c>
      <c r="GR124" s="64" t="s">
        <v>144</v>
      </c>
      <c r="GS124" s="64" t="s">
        <v>144</v>
      </c>
      <c r="GT124" s="65"/>
      <c r="GU124" s="64"/>
      <c r="GV124" s="64"/>
      <c r="GW124" s="65" t="s">
        <v>144</v>
      </c>
      <c r="GX124" s="65" t="str">
        <f>IFERROR(IF(GW124&gt;=5,VLOOKUP(GW124,Brutos!$K$3:$AE$10,MATCH(GV124,Brutos!$K$3:$AE$3,0),0),0),"")</f>
        <v/>
      </c>
      <c r="GY124" s="64"/>
      <c r="GZ124" s="64"/>
      <c r="HA124" s="74" t="str">
        <f t="shared" si="82"/>
        <v/>
      </c>
      <c r="HB124" s="66"/>
      <c r="HC124" s="58"/>
      <c r="HD124" s="58"/>
      <c r="HE124" s="58"/>
      <c r="HF124" s="63">
        <v>6</v>
      </c>
      <c r="HG124" s="64" t="s">
        <v>144</v>
      </c>
      <c r="HH124" s="64" t="s">
        <v>144</v>
      </c>
      <c r="HI124" s="65"/>
      <c r="HJ124" s="64"/>
      <c r="HK124" s="64"/>
      <c r="HL124" s="65" t="s">
        <v>144</v>
      </c>
      <c r="HM124" s="65" t="str">
        <f>IFERROR(IF(HL124&gt;=5,VLOOKUP(HL124,Brutos!$K$3:$AE$10,MATCH(HK124,Brutos!$K$3:$AE$3,0),0),0),"")</f>
        <v/>
      </c>
      <c r="HN124" s="64"/>
      <c r="HO124" s="64"/>
      <c r="HP124" s="74" t="str">
        <f t="shared" si="83"/>
        <v/>
      </c>
      <c r="HQ124" s="66"/>
      <c r="HR124" s="58"/>
      <c r="HS124" s="58"/>
      <c r="HT124" s="58"/>
      <c r="HU124" s="63">
        <v>6</v>
      </c>
      <c r="HV124" s="64" t="s">
        <v>144</v>
      </c>
      <c r="HW124" s="64" t="s">
        <v>144</v>
      </c>
      <c r="HX124" s="65"/>
      <c r="HY124" s="64"/>
      <c r="HZ124" s="64"/>
      <c r="IA124" s="65" t="s">
        <v>144</v>
      </c>
      <c r="IB124" s="65" t="str">
        <f>IFERROR(IF(IA124&gt;=5,VLOOKUP(IA124,Brutos!$K$3:$AE$10,MATCH(HZ124,Brutos!$K$3:$AE$3,0),0),0),"")</f>
        <v/>
      </c>
      <c r="IC124" s="64"/>
      <c r="ID124" s="64"/>
      <c r="IE124" s="74" t="str">
        <f t="shared" si="84"/>
        <v/>
      </c>
      <c r="IF124" s="66"/>
      <c r="IG124" s="58"/>
      <c r="IH124" s="58"/>
      <c r="II124" s="58"/>
      <c r="IJ124" s="63">
        <v>6</v>
      </c>
      <c r="IK124" s="64" t="s">
        <v>144</v>
      </c>
      <c r="IL124" s="64" t="s">
        <v>144</v>
      </c>
      <c r="IM124" s="65"/>
      <c r="IN124" s="64"/>
      <c r="IO124" s="64"/>
      <c r="IP124" s="65" t="s">
        <v>144</v>
      </c>
      <c r="IQ124" s="65" t="str">
        <f>IFERROR(IF(IP124&gt;=5,VLOOKUP(IP124,Brutos!$K$3:$AE$10,MATCH(IO124,Brutos!$K$3:$AE$3,0),0),0),"")</f>
        <v/>
      </c>
      <c r="IR124" s="64"/>
      <c r="IS124" s="64"/>
      <c r="IT124" s="74" t="str">
        <f t="shared" si="85"/>
        <v/>
      </c>
      <c r="IU124" s="66"/>
      <c r="IV124" s="58"/>
      <c r="IW124" s="58"/>
      <c r="IX124" s="58"/>
      <c r="IY124" s="63">
        <v>6</v>
      </c>
      <c r="IZ124" s="64" t="s">
        <v>144</v>
      </c>
      <c r="JA124" s="64" t="s">
        <v>144</v>
      </c>
      <c r="JB124" s="65"/>
      <c r="JC124" s="64"/>
      <c r="JD124" s="64"/>
      <c r="JE124" s="65" t="s">
        <v>144</v>
      </c>
      <c r="JF124" s="65" t="str">
        <f>IFERROR(IF(JE124&gt;=5,VLOOKUP(JE124,Brutos!$K$3:$AE$10,MATCH(JD124,Brutos!$K$3:$AE$3,0),0),0),"")</f>
        <v/>
      </c>
      <c r="JG124" s="64"/>
      <c r="JH124" s="64"/>
      <c r="JI124" s="74" t="str">
        <f t="shared" si="86"/>
        <v/>
      </c>
      <c r="JJ124" s="66"/>
      <c r="JK124" s="58"/>
      <c r="JL124" s="58"/>
      <c r="JM124" s="58"/>
      <c r="JN124" s="63">
        <v>6</v>
      </c>
      <c r="JO124" s="64" t="s">
        <v>144</v>
      </c>
      <c r="JP124" s="64" t="s">
        <v>144</v>
      </c>
      <c r="JQ124" s="65"/>
      <c r="JR124" s="64"/>
      <c r="JS124" s="64"/>
      <c r="JT124" s="65" t="s">
        <v>144</v>
      </c>
      <c r="JU124" s="65" t="str">
        <f>IFERROR(IF(JT124&gt;=5,VLOOKUP(JT124,Brutos!$K$3:$AE$10,MATCH(JS124,Brutos!$K$3:$AE$3,0),0),0),"")</f>
        <v/>
      </c>
      <c r="JV124" s="64"/>
      <c r="JW124" s="64"/>
      <c r="JX124" s="74" t="str">
        <f t="shared" si="87"/>
        <v/>
      </c>
      <c r="JY124" s="66"/>
      <c r="JZ124" s="58"/>
      <c r="KA124" s="58"/>
      <c r="KB124" s="58"/>
      <c r="KC124" s="63">
        <v>6</v>
      </c>
      <c r="KD124" s="64" t="s">
        <v>144</v>
      </c>
      <c r="KE124" s="64" t="s">
        <v>144</v>
      </c>
      <c r="KF124" s="65"/>
      <c r="KG124" s="64"/>
      <c r="KH124" s="64"/>
      <c r="KI124" s="65" t="s">
        <v>144</v>
      </c>
      <c r="KJ124" s="65" t="str">
        <f>IFERROR(IF(KI124&gt;=5,VLOOKUP(KI124,Brutos!$K$3:$AE$10,MATCH(KH124,Brutos!$K$3:$AE$3,0),0),0),"")</f>
        <v/>
      </c>
      <c r="KK124" s="64"/>
      <c r="KL124" s="64"/>
      <c r="KM124" s="74" t="str">
        <f t="shared" si="88"/>
        <v/>
      </c>
      <c r="KN124" s="66"/>
      <c r="KO124" s="58"/>
      <c r="KP124" s="58"/>
      <c r="KQ124" s="58"/>
      <c r="KR124" s="63">
        <v>6</v>
      </c>
      <c r="KS124" s="64" t="s">
        <v>144</v>
      </c>
      <c r="KT124" s="64" t="s">
        <v>144</v>
      </c>
      <c r="KU124" s="65"/>
      <c r="KV124" s="64"/>
      <c r="KW124" s="64"/>
      <c r="KX124" s="65" t="s">
        <v>144</v>
      </c>
      <c r="KY124" s="65" t="str">
        <f>IFERROR(IF(KX124&gt;=5,VLOOKUP(KX124,Brutos!$K$3:$AE$10,MATCH(KW124,Brutos!$K$3:$AE$3,0),0),0),"")</f>
        <v/>
      </c>
      <c r="KZ124" s="64"/>
      <c r="LA124" s="64"/>
      <c r="LB124" s="74" t="str">
        <f t="shared" si="89"/>
        <v/>
      </c>
      <c r="LC124" s="66"/>
      <c r="LD124" s="347"/>
      <c r="LE124" s="58"/>
      <c r="LF124" s="58"/>
      <c r="LG124" s="63">
        <v>6</v>
      </c>
      <c r="LH124" s="64" t="s">
        <v>144</v>
      </c>
      <c r="LI124" s="64" t="s">
        <v>144</v>
      </c>
      <c r="LJ124" s="65"/>
      <c r="LK124" s="64"/>
      <c r="LL124" s="64"/>
      <c r="LM124" s="65" t="s">
        <v>144</v>
      </c>
      <c r="LN124" s="65" t="str">
        <f>IFERROR(IF(LM124&gt;=5,VLOOKUP(LM124,Brutos!$K$3:$AE$10,MATCH(LL124,Brutos!$K$3:$AE$3,0),0),0),"")</f>
        <v/>
      </c>
      <c r="LO124" s="64"/>
      <c r="LP124" s="64"/>
      <c r="LQ124" s="74" t="str">
        <f t="shared" si="90"/>
        <v/>
      </c>
      <c r="LR124" s="66"/>
      <c r="LS124" s="347"/>
      <c r="LT124" s="58"/>
      <c r="LU124" s="58"/>
      <c r="LV124" s="63">
        <v>6</v>
      </c>
      <c r="LW124" s="64" t="s">
        <v>144</v>
      </c>
      <c r="LX124" s="64" t="s">
        <v>144</v>
      </c>
      <c r="LY124" s="65"/>
      <c r="LZ124" s="64"/>
      <c r="MA124" s="64"/>
      <c r="MB124" s="65" t="s">
        <v>144</v>
      </c>
      <c r="MC124" s="65" t="str">
        <f>IFERROR(IF(MB124&gt;=5,VLOOKUP(MB124,Brutos!$K$3:$AE$10,MATCH(MA124,Brutos!$K$3:$AE$3,0),0),0),"")</f>
        <v/>
      </c>
      <c r="MD124" s="64"/>
      <c r="ME124" s="64"/>
      <c r="MF124" s="74" t="str">
        <f t="shared" si="91"/>
        <v/>
      </c>
      <c r="MG124" s="66"/>
      <c r="MH124" s="347"/>
      <c r="MI124" s="58"/>
      <c r="MJ124" s="58"/>
      <c r="MK124" s="489">
        <v>6</v>
      </c>
      <c r="ML124" s="490" t="s">
        <v>144</v>
      </c>
      <c r="MM124" s="490" t="s">
        <v>144</v>
      </c>
      <c r="MN124" s="491"/>
      <c r="MO124" s="490"/>
      <c r="MP124" s="490"/>
      <c r="MQ124" s="491" t="s">
        <v>144</v>
      </c>
      <c r="MR124" s="491"/>
      <c r="MS124" s="490"/>
      <c r="MT124" s="490"/>
      <c r="MU124" s="493"/>
      <c r="MV124" s="494"/>
      <c r="MW124" s="347"/>
    </row>
    <row r="125" spans="1:361">
      <c r="A125" s="347"/>
      <c r="B125" s="58"/>
      <c r="C125" s="58"/>
      <c r="D125" s="63">
        <v>7</v>
      </c>
      <c r="E125" s="64" t="s">
        <v>144</v>
      </c>
      <c r="F125" s="64" t="s">
        <v>144</v>
      </c>
      <c r="G125" s="65"/>
      <c r="H125" s="64"/>
      <c r="I125" s="64"/>
      <c r="J125" s="65" t="s">
        <v>144</v>
      </c>
      <c r="K125" s="65" t="str">
        <f>IFERROR(IF(J125&gt;=5,VLOOKUP(J125,Brutos!$K$3:$AE$10,MATCH(I125,Brutos!$K$3:$AE$3,0),0),0),"")</f>
        <v/>
      </c>
      <c r="L125" s="64"/>
      <c r="M125" s="64"/>
      <c r="N125" s="74" t="str">
        <f t="shared" si="69"/>
        <v/>
      </c>
      <c r="O125" s="66"/>
      <c r="P125" s="58"/>
      <c r="Q125" s="58"/>
      <c r="R125" s="58"/>
      <c r="S125" s="63">
        <v>7</v>
      </c>
      <c r="T125" s="64" t="s">
        <v>144</v>
      </c>
      <c r="U125" s="64" t="s">
        <v>144</v>
      </c>
      <c r="V125" s="65"/>
      <c r="W125" s="64"/>
      <c r="X125" s="64"/>
      <c r="Y125" s="65" t="s">
        <v>144</v>
      </c>
      <c r="Z125" s="65" t="str">
        <f>IFERROR(IF(Y125&gt;=5,VLOOKUP(Y125,Brutos!$K$3:$AE$10,MATCH(X125,Brutos!$K$3:$AE$3,0),0),0),"")</f>
        <v/>
      </c>
      <c r="AA125" s="64"/>
      <c r="AB125" s="64"/>
      <c r="AC125" s="74" t="str">
        <f t="shared" si="70"/>
        <v/>
      </c>
      <c r="AD125" s="66"/>
      <c r="AE125" s="58"/>
      <c r="AF125" s="58"/>
      <c r="AG125" s="58"/>
      <c r="AH125" s="63">
        <v>7</v>
      </c>
      <c r="AI125" s="64" t="s">
        <v>144</v>
      </c>
      <c r="AJ125" s="64" t="s">
        <v>144</v>
      </c>
      <c r="AK125" s="65"/>
      <c r="AL125" s="64"/>
      <c r="AM125" s="64"/>
      <c r="AN125" s="65" t="s">
        <v>144</v>
      </c>
      <c r="AO125" s="65" t="str">
        <f>IFERROR(IF(AN125&gt;=5,VLOOKUP(AN125,Brutos!$K$3:$AE$10,MATCH(AM125,Brutos!$K$3:$AE$3,0),0),0),"")</f>
        <v/>
      </c>
      <c r="AP125" s="64"/>
      <c r="AQ125" s="64"/>
      <c r="AR125" s="74" t="str">
        <f t="shared" si="71"/>
        <v/>
      </c>
      <c r="AS125" s="66"/>
      <c r="AT125" s="58"/>
      <c r="AU125" s="58"/>
      <c r="AV125" s="58"/>
      <c r="AW125" s="63">
        <v>7</v>
      </c>
      <c r="AX125" s="64" t="s">
        <v>144</v>
      </c>
      <c r="AY125" s="64" t="s">
        <v>144</v>
      </c>
      <c r="AZ125" s="65"/>
      <c r="BA125" s="64"/>
      <c r="BB125" s="64"/>
      <c r="BC125" s="65" t="s">
        <v>144</v>
      </c>
      <c r="BD125" s="65" t="str">
        <f>IFERROR(IF(BC125&gt;=5,VLOOKUP(BC125,Brutos!$K$3:$AE$10,MATCH(BB125,Brutos!$K$3:$AE$3,0),0),0),"")</f>
        <v/>
      </c>
      <c r="BE125" s="64"/>
      <c r="BF125" s="64"/>
      <c r="BG125" s="74" t="str">
        <f t="shared" si="72"/>
        <v/>
      </c>
      <c r="BH125" s="66"/>
      <c r="BI125" s="58"/>
      <c r="BJ125" s="58"/>
      <c r="BK125" s="58"/>
      <c r="BL125" s="63">
        <v>7</v>
      </c>
      <c r="BM125" s="64" t="s">
        <v>144</v>
      </c>
      <c r="BN125" s="64" t="s">
        <v>144</v>
      </c>
      <c r="BO125" s="65"/>
      <c r="BP125" s="64"/>
      <c r="BQ125" s="64"/>
      <c r="BR125" s="65" t="s">
        <v>144</v>
      </c>
      <c r="BS125" s="65" t="str">
        <f>IFERROR(IF(BR125&gt;=5,VLOOKUP(BR125,Brutos!$K$3:$AE$10,MATCH(BQ125,Brutos!$K$3:$AE$3,0),0),0),"")</f>
        <v/>
      </c>
      <c r="BT125" s="64"/>
      <c r="BU125" s="64"/>
      <c r="BV125" s="74" t="str">
        <f t="shared" si="73"/>
        <v/>
      </c>
      <c r="BW125" s="66"/>
      <c r="BX125" s="58"/>
      <c r="BY125" s="58"/>
      <c r="BZ125" s="58"/>
      <c r="CA125" s="63">
        <v>7</v>
      </c>
      <c r="CB125" s="64" t="s">
        <v>144</v>
      </c>
      <c r="CC125" s="64" t="s">
        <v>144</v>
      </c>
      <c r="CD125" s="65"/>
      <c r="CE125" s="64"/>
      <c r="CF125" s="64"/>
      <c r="CG125" s="65" t="s">
        <v>144</v>
      </c>
      <c r="CH125" s="65" t="str">
        <f>IFERROR(IF(CG125&gt;=5,VLOOKUP(CG125,Brutos!$K$3:$AE$10,MATCH(CF125,Brutos!$K$3:$AE$3,0),0),0),"")</f>
        <v/>
      </c>
      <c r="CI125" s="64"/>
      <c r="CJ125" s="64"/>
      <c r="CK125" s="74" t="str">
        <f t="shared" si="74"/>
        <v/>
      </c>
      <c r="CL125" s="66"/>
      <c r="CM125" s="58"/>
      <c r="CN125" s="58"/>
      <c r="CO125" s="58"/>
      <c r="CP125" s="63">
        <v>7</v>
      </c>
      <c r="CQ125" s="64" t="s">
        <v>144</v>
      </c>
      <c r="CR125" s="64" t="s">
        <v>144</v>
      </c>
      <c r="CS125" s="65"/>
      <c r="CT125" s="64"/>
      <c r="CU125" s="64"/>
      <c r="CV125" s="65" t="s">
        <v>144</v>
      </c>
      <c r="CW125" s="65" t="str">
        <f>IFERROR(IF(CV125&gt;=5,VLOOKUP(CV125,Brutos!$K$3:$AE$10,MATCH(CU125,Brutos!$K$3:$AE$3,0),0),0),"")</f>
        <v/>
      </c>
      <c r="CX125" s="64"/>
      <c r="CY125" s="64"/>
      <c r="CZ125" s="74" t="str">
        <f t="shared" si="75"/>
        <v/>
      </c>
      <c r="DA125" s="66"/>
      <c r="DB125" s="58"/>
      <c r="DC125" s="58"/>
      <c r="DD125" s="58"/>
      <c r="DE125" s="63">
        <v>7</v>
      </c>
      <c r="DF125" s="64" t="s">
        <v>144</v>
      </c>
      <c r="DG125" s="64" t="s">
        <v>144</v>
      </c>
      <c r="DH125" s="65"/>
      <c r="DI125" s="64"/>
      <c r="DJ125" s="64"/>
      <c r="DK125" s="65" t="s">
        <v>144</v>
      </c>
      <c r="DL125" s="65" t="str">
        <f>IFERROR(IF(DK125&gt;=5,VLOOKUP(DK125,Brutos!$K$3:$AE$10,MATCH(DJ125,Brutos!$K$3:$AE$3,0),0),0),"")</f>
        <v/>
      </c>
      <c r="DM125" s="64"/>
      <c r="DN125" s="64"/>
      <c r="DO125" s="74" t="str">
        <f t="shared" si="76"/>
        <v/>
      </c>
      <c r="DP125" s="66"/>
      <c r="DQ125" s="58"/>
      <c r="DR125" s="58"/>
      <c r="DS125" s="58"/>
      <c r="DT125" s="63">
        <v>7</v>
      </c>
      <c r="DU125" s="64" t="s">
        <v>144</v>
      </c>
      <c r="DV125" s="64" t="s">
        <v>144</v>
      </c>
      <c r="DW125" s="65"/>
      <c r="DX125" s="64"/>
      <c r="DY125" s="64"/>
      <c r="DZ125" s="65" t="s">
        <v>144</v>
      </c>
      <c r="EA125" s="65" t="str">
        <f>IFERROR(IF(DZ125&gt;=5,VLOOKUP(DZ125,Brutos!$K$3:$AE$10,MATCH(DY125,Brutos!$K$3:$AE$3,0),0),0),"")</f>
        <v/>
      </c>
      <c r="EB125" s="64"/>
      <c r="EC125" s="64"/>
      <c r="ED125" s="74" t="str">
        <f t="shared" si="77"/>
        <v/>
      </c>
      <c r="EE125" s="66"/>
      <c r="EF125" s="58"/>
      <c r="EG125" s="58"/>
      <c r="EH125" s="58"/>
      <c r="EI125" s="63">
        <v>7</v>
      </c>
      <c r="EJ125" s="64" t="s">
        <v>144</v>
      </c>
      <c r="EK125" s="64" t="s">
        <v>144</v>
      </c>
      <c r="EL125" s="65"/>
      <c r="EM125" s="64"/>
      <c r="EN125" s="64"/>
      <c r="EO125" s="65" t="s">
        <v>144</v>
      </c>
      <c r="EP125" s="65" t="str">
        <f>IFERROR(IF(EO125&gt;=5,VLOOKUP(EO125,Brutos!$K$3:$AE$10,MATCH(EN125,Brutos!$K$3:$AE$3,0),0),0),"")</f>
        <v/>
      </c>
      <c r="EQ125" s="64"/>
      <c r="ER125" s="64"/>
      <c r="ES125" s="74" t="str">
        <f t="shared" si="78"/>
        <v/>
      </c>
      <c r="ET125" s="66"/>
      <c r="EU125" s="58"/>
      <c r="EV125" s="58"/>
      <c r="EW125" s="58"/>
      <c r="EX125" s="63">
        <v>7</v>
      </c>
      <c r="EY125" s="64" t="s">
        <v>144</v>
      </c>
      <c r="EZ125" s="64" t="s">
        <v>144</v>
      </c>
      <c r="FA125" s="65"/>
      <c r="FB125" s="64"/>
      <c r="FC125" s="64"/>
      <c r="FD125" s="65" t="s">
        <v>144</v>
      </c>
      <c r="FE125" s="65" t="str">
        <f>IFERROR(IF(FD125&gt;=5,VLOOKUP(FD125,Brutos!$K$3:$AE$10,MATCH(FC125,Brutos!$K$3:$AE$3,0),0),0),"")</f>
        <v/>
      </c>
      <c r="FF125" s="64"/>
      <c r="FG125" s="64"/>
      <c r="FH125" s="74" t="str">
        <f t="shared" si="79"/>
        <v/>
      </c>
      <c r="FI125" s="66"/>
      <c r="FJ125" s="58"/>
      <c r="FK125" s="58"/>
      <c r="FL125" s="58"/>
      <c r="FM125" s="63">
        <v>7</v>
      </c>
      <c r="FN125" s="64" t="s">
        <v>144</v>
      </c>
      <c r="FO125" s="64" t="s">
        <v>144</v>
      </c>
      <c r="FP125" s="65"/>
      <c r="FQ125" s="64"/>
      <c r="FR125" s="64"/>
      <c r="FS125" s="65" t="s">
        <v>144</v>
      </c>
      <c r="FT125" s="65" t="str">
        <f>IFERROR(IF(FS125&gt;=5,VLOOKUP(FS125,Brutos!$K$3:$AE$10,MATCH(FR125,Brutos!$K$3:$AE$3,0),0),0),"")</f>
        <v/>
      </c>
      <c r="FU125" s="64"/>
      <c r="FV125" s="64"/>
      <c r="FW125" s="74" t="str">
        <f t="shared" si="80"/>
        <v/>
      </c>
      <c r="FX125" s="66"/>
      <c r="FY125" s="58"/>
      <c r="FZ125" s="58"/>
      <c r="GA125" s="58"/>
      <c r="GB125" s="63">
        <v>7</v>
      </c>
      <c r="GC125" s="64" t="s">
        <v>144</v>
      </c>
      <c r="GD125" s="64" t="s">
        <v>144</v>
      </c>
      <c r="GE125" s="65"/>
      <c r="GF125" s="64"/>
      <c r="GG125" s="64"/>
      <c r="GH125" s="65" t="s">
        <v>144</v>
      </c>
      <c r="GI125" s="65" t="str">
        <f>IFERROR(IF(GH125&gt;=5,VLOOKUP(GH125,Brutos!$K$3:$AE$10,MATCH(GG125,Brutos!$K$3:$AE$3,0),0),0),"")</f>
        <v/>
      </c>
      <c r="GJ125" s="64"/>
      <c r="GK125" s="64"/>
      <c r="GL125" s="74" t="str">
        <f t="shared" si="81"/>
        <v/>
      </c>
      <c r="GM125" s="66"/>
      <c r="GN125" s="58"/>
      <c r="GO125" s="58"/>
      <c r="GP125" s="58"/>
      <c r="GQ125" s="63">
        <v>7</v>
      </c>
      <c r="GR125" s="64" t="s">
        <v>144</v>
      </c>
      <c r="GS125" s="64" t="s">
        <v>144</v>
      </c>
      <c r="GT125" s="65"/>
      <c r="GU125" s="64"/>
      <c r="GV125" s="64"/>
      <c r="GW125" s="65" t="s">
        <v>144</v>
      </c>
      <c r="GX125" s="65" t="str">
        <f>IFERROR(IF(GW125&gt;=5,VLOOKUP(GW125,Brutos!$K$3:$AE$10,MATCH(GV125,Brutos!$K$3:$AE$3,0),0),0),"")</f>
        <v/>
      </c>
      <c r="GY125" s="64"/>
      <c r="GZ125" s="64"/>
      <c r="HA125" s="74" t="str">
        <f t="shared" si="82"/>
        <v/>
      </c>
      <c r="HB125" s="66"/>
      <c r="HC125" s="58"/>
      <c r="HD125" s="58"/>
      <c r="HE125" s="58"/>
      <c r="HF125" s="63">
        <v>7</v>
      </c>
      <c r="HG125" s="64" t="s">
        <v>144</v>
      </c>
      <c r="HH125" s="64" t="s">
        <v>144</v>
      </c>
      <c r="HI125" s="65"/>
      <c r="HJ125" s="64"/>
      <c r="HK125" s="64"/>
      <c r="HL125" s="65" t="s">
        <v>144</v>
      </c>
      <c r="HM125" s="65" t="str">
        <f>IFERROR(IF(HL125&gt;=5,VLOOKUP(HL125,Brutos!$K$3:$AE$10,MATCH(HK125,Brutos!$K$3:$AE$3,0),0),0),"")</f>
        <v/>
      </c>
      <c r="HN125" s="64"/>
      <c r="HO125" s="64"/>
      <c r="HP125" s="74" t="str">
        <f t="shared" si="83"/>
        <v/>
      </c>
      <c r="HQ125" s="66"/>
      <c r="HR125" s="58"/>
      <c r="HS125" s="58"/>
      <c r="HT125" s="58"/>
      <c r="HU125" s="63">
        <v>7</v>
      </c>
      <c r="HV125" s="64" t="s">
        <v>144</v>
      </c>
      <c r="HW125" s="64" t="s">
        <v>144</v>
      </c>
      <c r="HX125" s="65"/>
      <c r="HY125" s="64"/>
      <c r="HZ125" s="64"/>
      <c r="IA125" s="65" t="s">
        <v>144</v>
      </c>
      <c r="IB125" s="65" t="str">
        <f>IFERROR(IF(IA125&gt;=5,VLOOKUP(IA125,Brutos!$K$3:$AE$10,MATCH(HZ125,Brutos!$K$3:$AE$3,0),0),0),"")</f>
        <v/>
      </c>
      <c r="IC125" s="64"/>
      <c r="ID125" s="64"/>
      <c r="IE125" s="74" t="str">
        <f t="shared" si="84"/>
        <v/>
      </c>
      <c r="IF125" s="66"/>
      <c r="IG125" s="58"/>
      <c r="IH125" s="58"/>
      <c r="II125" s="58"/>
      <c r="IJ125" s="63">
        <v>7</v>
      </c>
      <c r="IK125" s="64" t="s">
        <v>144</v>
      </c>
      <c r="IL125" s="64" t="s">
        <v>144</v>
      </c>
      <c r="IM125" s="65"/>
      <c r="IN125" s="64"/>
      <c r="IO125" s="64"/>
      <c r="IP125" s="65" t="s">
        <v>144</v>
      </c>
      <c r="IQ125" s="65" t="str">
        <f>IFERROR(IF(IP125&gt;=5,VLOOKUP(IP125,Brutos!$K$3:$AE$10,MATCH(IO125,Brutos!$K$3:$AE$3,0),0),0),"")</f>
        <v/>
      </c>
      <c r="IR125" s="64"/>
      <c r="IS125" s="64"/>
      <c r="IT125" s="74" t="str">
        <f t="shared" si="85"/>
        <v/>
      </c>
      <c r="IU125" s="66"/>
      <c r="IV125" s="58"/>
      <c r="IW125" s="58"/>
      <c r="IX125" s="58"/>
      <c r="IY125" s="63">
        <v>7</v>
      </c>
      <c r="IZ125" s="64" t="s">
        <v>144</v>
      </c>
      <c r="JA125" s="64" t="s">
        <v>144</v>
      </c>
      <c r="JB125" s="65"/>
      <c r="JC125" s="64"/>
      <c r="JD125" s="64"/>
      <c r="JE125" s="65" t="s">
        <v>144</v>
      </c>
      <c r="JF125" s="65" t="str">
        <f>IFERROR(IF(JE125&gt;=5,VLOOKUP(JE125,Brutos!$K$3:$AE$10,MATCH(JD125,Brutos!$K$3:$AE$3,0),0),0),"")</f>
        <v/>
      </c>
      <c r="JG125" s="64"/>
      <c r="JH125" s="64"/>
      <c r="JI125" s="74" t="str">
        <f t="shared" si="86"/>
        <v/>
      </c>
      <c r="JJ125" s="66"/>
      <c r="JK125" s="58"/>
      <c r="JL125" s="58"/>
      <c r="JM125" s="58"/>
      <c r="JN125" s="63">
        <v>7</v>
      </c>
      <c r="JO125" s="64" t="s">
        <v>144</v>
      </c>
      <c r="JP125" s="64" t="s">
        <v>144</v>
      </c>
      <c r="JQ125" s="65"/>
      <c r="JR125" s="64"/>
      <c r="JS125" s="64"/>
      <c r="JT125" s="65" t="s">
        <v>144</v>
      </c>
      <c r="JU125" s="65" t="str">
        <f>IFERROR(IF(JT125&gt;=5,VLOOKUP(JT125,Brutos!$K$3:$AE$10,MATCH(JS125,Brutos!$K$3:$AE$3,0),0),0),"")</f>
        <v/>
      </c>
      <c r="JV125" s="64"/>
      <c r="JW125" s="64"/>
      <c r="JX125" s="74" t="str">
        <f t="shared" si="87"/>
        <v/>
      </c>
      <c r="JY125" s="66"/>
      <c r="JZ125" s="58"/>
      <c r="KA125" s="58"/>
      <c r="KB125" s="58"/>
      <c r="KC125" s="63">
        <v>7</v>
      </c>
      <c r="KD125" s="64" t="s">
        <v>144</v>
      </c>
      <c r="KE125" s="64" t="s">
        <v>144</v>
      </c>
      <c r="KF125" s="65"/>
      <c r="KG125" s="64"/>
      <c r="KH125" s="64"/>
      <c r="KI125" s="65" t="s">
        <v>144</v>
      </c>
      <c r="KJ125" s="65" t="str">
        <f>IFERROR(IF(KI125&gt;=5,VLOOKUP(KI125,Brutos!$K$3:$AE$10,MATCH(KH125,Brutos!$K$3:$AE$3,0),0),0),"")</f>
        <v/>
      </c>
      <c r="KK125" s="64"/>
      <c r="KL125" s="64"/>
      <c r="KM125" s="74" t="str">
        <f t="shared" si="88"/>
        <v/>
      </c>
      <c r="KN125" s="66"/>
      <c r="KO125" s="58"/>
      <c r="KP125" s="58"/>
      <c r="KQ125" s="58"/>
      <c r="KR125" s="63">
        <v>7</v>
      </c>
      <c r="KS125" s="64" t="s">
        <v>144</v>
      </c>
      <c r="KT125" s="64" t="s">
        <v>144</v>
      </c>
      <c r="KU125" s="65"/>
      <c r="KV125" s="64"/>
      <c r="KW125" s="64"/>
      <c r="KX125" s="65" t="s">
        <v>144</v>
      </c>
      <c r="KY125" s="65" t="str">
        <f>IFERROR(IF(KX125&gt;=5,VLOOKUP(KX125,Brutos!$K$3:$AE$10,MATCH(KW125,Brutos!$K$3:$AE$3,0),0),0),"")</f>
        <v/>
      </c>
      <c r="KZ125" s="64"/>
      <c r="LA125" s="64"/>
      <c r="LB125" s="74" t="str">
        <f t="shared" si="89"/>
        <v/>
      </c>
      <c r="LC125" s="66"/>
      <c r="LD125" s="347"/>
      <c r="LE125" s="58"/>
      <c r="LF125" s="58"/>
      <c r="LG125" s="63">
        <v>7</v>
      </c>
      <c r="LH125" s="64" t="s">
        <v>144</v>
      </c>
      <c r="LI125" s="64" t="s">
        <v>144</v>
      </c>
      <c r="LJ125" s="65"/>
      <c r="LK125" s="64"/>
      <c r="LL125" s="64"/>
      <c r="LM125" s="65" t="s">
        <v>144</v>
      </c>
      <c r="LN125" s="65" t="str">
        <f>IFERROR(IF(LM125&gt;=5,VLOOKUP(LM125,Brutos!$K$3:$AE$10,MATCH(LL125,Brutos!$K$3:$AE$3,0),0),0),"")</f>
        <v/>
      </c>
      <c r="LO125" s="64"/>
      <c r="LP125" s="64"/>
      <c r="LQ125" s="74" t="str">
        <f t="shared" si="90"/>
        <v/>
      </c>
      <c r="LR125" s="66"/>
      <c r="LS125" s="347"/>
      <c r="LT125" s="58"/>
      <c r="LU125" s="58"/>
      <c r="LV125" s="63">
        <v>7</v>
      </c>
      <c r="LW125" s="64" t="s">
        <v>144</v>
      </c>
      <c r="LX125" s="64" t="s">
        <v>144</v>
      </c>
      <c r="LY125" s="65"/>
      <c r="LZ125" s="64"/>
      <c r="MA125" s="64"/>
      <c r="MB125" s="65" t="s">
        <v>144</v>
      </c>
      <c r="MC125" s="65" t="str">
        <f>IFERROR(IF(MB125&gt;=5,VLOOKUP(MB125,Brutos!$K$3:$AE$10,MATCH(MA125,Brutos!$K$3:$AE$3,0),0),0),"")</f>
        <v/>
      </c>
      <c r="MD125" s="64"/>
      <c r="ME125" s="64"/>
      <c r="MF125" s="74" t="str">
        <f t="shared" si="91"/>
        <v/>
      </c>
      <c r="MG125" s="66"/>
      <c r="MH125" s="347"/>
      <c r="MI125" s="58"/>
      <c r="MJ125" s="58"/>
      <c r="MK125" s="489">
        <v>7</v>
      </c>
      <c r="ML125" s="490" t="s">
        <v>144</v>
      </c>
      <c r="MM125" s="490" t="s">
        <v>144</v>
      </c>
      <c r="MN125" s="491"/>
      <c r="MO125" s="490"/>
      <c r="MP125" s="490"/>
      <c r="MQ125" s="491" t="s">
        <v>144</v>
      </c>
      <c r="MR125" s="491"/>
      <c r="MS125" s="490"/>
      <c r="MT125" s="490"/>
      <c r="MU125" s="493"/>
      <c r="MV125" s="494"/>
      <c r="MW125" s="347"/>
    </row>
    <row r="126" spans="1:361">
      <c r="A126" s="347"/>
      <c r="B126" s="58"/>
      <c r="C126" s="58"/>
      <c r="D126" s="63">
        <v>8</v>
      </c>
      <c r="E126" s="64" t="s">
        <v>144</v>
      </c>
      <c r="F126" s="64" t="s">
        <v>144</v>
      </c>
      <c r="G126" s="65"/>
      <c r="H126" s="64"/>
      <c r="I126" s="64"/>
      <c r="J126" s="65" t="s">
        <v>144</v>
      </c>
      <c r="K126" s="65" t="str">
        <f>IFERROR(IF(J126&gt;=5,VLOOKUP(J126,Brutos!$K$3:$AE$10,MATCH(I126,Brutos!$K$3:$AE$3,0),0),0),"")</f>
        <v/>
      </c>
      <c r="L126" s="64"/>
      <c r="M126" s="64"/>
      <c r="N126" s="74" t="str">
        <f t="shared" si="69"/>
        <v/>
      </c>
      <c r="O126" s="66"/>
      <c r="P126" s="58"/>
      <c r="Q126" s="58"/>
      <c r="R126" s="58"/>
      <c r="S126" s="63">
        <v>8</v>
      </c>
      <c r="T126" s="64" t="s">
        <v>144</v>
      </c>
      <c r="U126" s="64" t="s">
        <v>144</v>
      </c>
      <c r="V126" s="65"/>
      <c r="W126" s="64"/>
      <c r="X126" s="64"/>
      <c r="Y126" s="65" t="s">
        <v>144</v>
      </c>
      <c r="Z126" s="65" t="str">
        <f>IFERROR(IF(Y126&gt;=5,VLOOKUP(Y126,Brutos!$K$3:$AE$10,MATCH(X126,Brutos!$K$3:$AE$3,0),0),0),"")</f>
        <v/>
      </c>
      <c r="AA126" s="64"/>
      <c r="AB126" s="64"/>
      <c r="AC126" s="74" t="str">
        <f t="shared" si="70"/>
        <v/>
      </c>
      <c r="AD126" s="66"/>
      <c r="AE126" s="58"/>
      <c r="AF126" s="58"/>
      <c r="AG126" s="58"/>
      <c r="AH126" s="63">
        <v>8</v>
      </c>
      <c r="AI126" s="64" t="s">
        <v>144</v>
      </c>
      <c r="AJ126" s="64" t="s">
        <v>144</v>
      </c>
      <c r="AK126" s="65"/>
      <c r="AL126" s="64"/>
      <c r="AM126" s="64"/>
      <c r="AN126" s="65" t="s">
        <v>144</v>
      </c>
      <c r="AO126" s="65" t="str">
        <f>IFERROR(IF(AN126&gt;=5,VLOOKUP(AN126,Brutos!$K$3:$AE$10,MATCH(AM126,Brutos!$K$3:$AE$3,0),0),0),"")</f>
        <v/>
      </c>
      <c r="AP126" s="64"/>
      <c r="AQ126" s="64"/>
      <c r="AR126" s="74" t="str">
        <f t="shared" si="71"/>
        <v/>
      </c>
      <c r="AS126" s="66"/>
      <c r="AT126" s="58"/>
      <c r="AU126" s="58"/>
      <c r="AV126" s="58"/>
      <c r="AW126" s="63">
        <v>8</v>
      </c>
      <c r="AX126" s="64" t="s">
        <v>144</v>
      </c>
      <c r="AY126" s="64" t="s">
        <v>144</v>
      </c>
      <c r="AZ126" s="65"/>
      <c r="BA126" s="64"/>
      <c r="BB126" s="64"/>
      <c r="BC126" s="65" t="s">
        <v>144</v>
      </c>
      <c r="BD126" s="65" t="str">
        <f>IFERROR(IF(BC126&gt;=5,VLOOKUP(BC126,Brutos!$K$3:$AE$10,MATCH(BB126,Brutos!$K$3:$AE$3,0),0),0),"")</f>
        <v/>
      </c>
      <c r="BE126" s="64"/>
      <c r="BF126" s="64"/>
      <c r="BG126" s="74" t="str">
        <f t="shared" si="72"/>
        <v/>
      </c>
      <c r="BH126" s="66"/>
      <c r="BI126" s="58"/>
      <c r="BJ126" s="58"/>
      <c r="BK126" s="58"/>
      <c r="BL126" s="63">
        <v>8</v>
      </c>
      <c r="BM126" s="64" t="s">
        <v>144</v>
      </c>
      <c r="BN126" s="64" t="s">
        <v>144</v>
      </c>
      <c r="BO126" s="65"/>
      <c r="BP126" s="64"/>
      <c r="BQ126" s="64"/>
      <c r="BR126" s="65" t="s">
        <v>144</v>
      </c>
      <c r="BS126" s="65" t="str">
        <f>IFERROR(IF(BR126&gt;=5,VLOOKUP(BR126,Brutos!$K$3:$AE$10,MATCH(BQ126,Brutos!$K$3:$AE$3,0),0),0),"")</f>
        <v/>
      </c>
      <c r="BT126" s="64"/>
      <c r="BU126" s="64"/>
      <c r="BV126" s="74" t="str">
        <f t="shared" si="73"/>
        <v/>
      </c>
      <c r="BW126" s="66"/>
      <c r="BX126" s="58"/>
      <c r="BY126" s="58"/>
      <c r="BZ126" s="58"/>
      <c r="CA126" s="63">
        <v>8</v>
      </c>
      <c r="CB126" s="64" t="s">
        <v>144</v>
      </c>
      <c r="CC126" s="64" t="s">
        <v>144</v>
      </c>
      <c r="CD126" s="65"/>
      <c r="CE126" s="64"/>
      <c r="CF126" s="64"/>
      <c r="CG126" s="65" t="s">
        <v>144</v>
      </c>
      <c r="CH126" s="65" t="str">
        <f>IFERROR(IF(CG126&gt;=5,VLOOKUP(CG126,Brutos!$K$3:$AE$10,MATCH(CF126,Brutos!$K$3:$AE$3,0),0),0),"")</f>
        <v/>
      </c>
      <c r="CI126" s="64"/>
      <c r="CJ126" s="64"/>
      <c r="CK126" s="74" t="str">
        <f t="shared" si="74"/>
        <v/>
      </c>
      <c r="CL126" s="66"/>
      <c r="CM126" s="58"/>
      <c r="CN126" s="58"/>
      <c r="CO126" s="58"/>
      <c r="CP126" s="63">
        <v>8</v>
      </c>
      <c r="CQ126" s="64" t="s">
        <v>144</v>
      </c>
      <c r="CR126" s="64" t="s">
        <v>144</v>
      </c>
      <c r="CS126" s="65"/>
      <c r="CT126" s="64"/>
      <c r="CU126" s="64"/>
      <c r="CV126" s="65" t="s">
        <v>144</v>
      </c>
      <c r="CW126" s="65" t="str">
        <f>IFERROR(IF(CV126&gt;=5,VLOOKUP(CV126,Brutos!$K$3:$AE$10,MATCH(CU126,Brutos!$K$3:$AE$3,0),0),0),"")</f>
        <v/>
      </c>
      <c r="CX126" s="64"/>
      <c r="CY126" s="64"/>
      <c r="CZ126" s="74" t="str">
        <f t="shared" si="75"/>
        <v/>
      </c>
      <c r="DA126" s="66"/>
      <c r="DB126" s="58"/>
      <c r="DC126" s="58"/>
      <c r="DD126" s="58"/>
      <c r="DE126" s="63">
        <v>8</v>
      </c>
      <c r="DF126" s="64" t="s">
        <v>144</v>
      </c>
      <c r="DG126" s="64" t="s">
        <v>144</v>
      </c>
      <c r="DH126" s="65"/>
      <c r="DI126" s="64"/>
      <c r="DJ126" s="64"/>
      <c r="DK126" s="65" t="s">
        <v>144</v>
      </c>
      <c r="DL126" s="65" t="str">
        <f>IFERROR(IF(DK126&gt;=5,VLOOKUP(DK126,Brutos!$K$3:$AE$10,MATCH(DJ126,Brutos!$K$3:$AE$3,0),0),0),"")</f>
        <v/>
      </c>
      <c r="DM126" s="64"/>
      <c r="DN126" s="64"/>
      <c r="DO126" s="74" t="str">
        <f t="shared" si="76"/>
        <v/>
      </c>
      <c r="DP126" s="66"/>
      <c r="DQ126" s="58"/>
      <c r="DR126" s="58"/>
      <c r="DS126" s="58"/>
      <c r="DT126" s="63">
        <v>8</v>
      </c>
      <c r="DU126" s="64" t="s">
        <v>144</v>
      </c>
      <c r="DV126" s="64" t="s">
        <v>144</v>
      </c>
      <c r="DW126" s="65"/>
      <c r="DX126" s="64"/>
      <c r="DY126" s="64"/>
      <c r="DZ126" s="65" t="s">
        <v>144</v>
      </c>
      <c r="EA126" s="65" t="str">
        <f>IFERROR(IF(DZ126&gt;=5,VLOOKUP(DZ126,Brutos!$K$3:$AE$10,MATCH(DY126,Brutos!$K$3:$AE$3,0),0),0),"")</f>
        <v/>
      </c>
      <c r="EB126" s="64"/>
      <c r="EC126" s="64"/>
      <c r="ED126" s="74" t="str">
        <f t="shared" si="77"/>
        <v/>
      </c>
      <c r="EE126" s="66"/>
      <c r="EF126" s="58"/>
      <c r="EG126" s="58"/>
      <c r="EH126" s="58"/>
      <c r="EI126" s="63">
        <v>8</v>
      </c>
      <c r="EJ126" s="64" t="s">
        <v>144</v>
      </c>
      <c r="EK126" s="64" t="s">
        <v>144</v>
      </c>
      <c r="EL126" s="65"/>
      <c r="EM126" s="64"/>
      <c r="EN126" s="64"/>
      <c r="EO126" s="65" t="s">
        <v>144</v>
      </c>
      <c r="EP126" s="65" t="str">
        <f>IFERROR(IF(EO126&gt;=5,VLOOKUP(EO126,Brutos!$K$3:$AE$10,MATCH(EN126,Brutos!$K$3:$AE$3,0),0),0),"")</f>
        <v/>
      </c>
      <c r="EQ126" s="64"/>
      <c r="ER126" s="64"/>
      <c r="ES126" s="74" t="str">
        <f t="shared" si="78"/>
        <v/>
      </c>
      <c r="ET126" s="66"/>
      <c r="EU126" s="58"/>
      <c r="EV126" s="58"/>
      <c r="EW126" s="58"/>
      <c r="EX126" s="63">
        <v>8</v>
      </c>
      <c r="EY126" s="64" t="s">
        <v>144</v>
      </c>
      <c r="EZ126" s="64" t="s">
        <v>144</v>
      </c>
      <c r="FA126" s="65"/>
      <c r="FB126" s="64"/>
      <c r="FC126" s="64"/>
      <c r="FD126" s="65" t="s">
        <v>144</v>
      </c>
      <c r="FE126" s="65" t="str">
        <f>IFERROR(IF(FD126&gt;=5,VLOOKUP(FD126,Brutos!$K$3:$AE$10,MATCH(FC126,Brutos!$K$3:$AE$3,0),0),0),"")</f>
        <v/>
      </c>
      <c r="FF126" s="64"/>
      <c r="FG126" s="64"/>
      <c r="FH126" s="74" t="str">
        <f t="shared" si="79"/>
        <v/>
      </c>
      <c r="FI126" s="66"/>
      <c r="FJ126" s="58"/>
      <c r="FK126" s="58"/>
      <c r="FL126" s="58"/>
      <c r="FM126" s="63">
        <v>8</v>
      </c>
      <c r="FN126" s="64" t="s">
        <v>144</v>
      </c>
      <c r="FO126" s="64" t="s">
        <v>144</v>
      </c>
      <c r="FP126" s="65"/>
      <c r="FQ126" s="64"/>
      <c r="FR126" s="64"/>
      <c r="FS126" s="65" t="s">
        <v>144</v>
      </c>
      <c r="FT126" s="65" t="str">
        <f>IFERROR(IF(FS126&gt;=5,VLOOKUP(FS126,Brutos!$K$3:$AE$10,MATCH(FR126,Brutos!$K$3:$AE$3,0),0),0),"")</f>
        <v/>
      </c>
      <c r="FU126" s="64"/>
      <c r="FV126" s="64"/>
      <c r="FW126" s="74" t="str">
        <f t="shared" si="80"/>
        <v/>
      </c>
      <c r="FX126" s="66"/>
      <c r="FY126" s="58"/>
      <c r="FZ126" s="58"/>
      <c r="GA126" s="58"/>
      <c r="GB126" s="63">
        <v>8</v>
      </c>
      <c r="GC126" s="64" t="s">
        <v>144</v>
      </c>
      <c r="GD126" s="64" t="s">
        <v>144</v>
      </c>
      <c r="GE126" s="65"/>
      <c r="GF126" s="64"/>
      <c r="GG126" s="64"/>
      <c r="GH126" s="65" t="s">
        <v>144</v>
      </c>
      <c r="GI126" s="65" t="str">
        <f>IFERROR(IF(GH126&gt;=5,VLOOKUP(GH126,Brutos!$K$3:$AE$10,MATCH(GG126,Brutos!$K$3:$AE$3,0),0),0),"")</f>
        <v/>
      </c>
      <c r="GJ126" s="64"/>
      <c r="GK126" s="64"/>
      <c r="GL126" s="74" t="str">
        <f t="shared" si="81"/>
        <v/>
      </c>
      <c r="GM126" s="66"/>
      <c r="GN126" s="58"/>
      <c r="GO126" s="58"/>
      <c r="GP126" s="58"/>
      <c r="GQ126" s="63">
        <v>8</v>
      </c>
      <c r="GR126" s="64" t="s">
        <v>144</v>
      </c>
      <c r="GS126" s="64" t="s">
        <v>144</v>
      </c>
      <c r="GT126" s="65"/>
      <c r="GU126" s="64"/>
      <c r="GV126" s="64"/>
      <c r="GW126" s="65" t="s">
        <v>144</v>
      </c>
      <c r="GX126" s="65" t="str">
        <f>IFERROR(IF(GW126&gt;=5,VLOOKUP(GW126,Brutos!$K$3:$AE$10,MATCH(GV126,Brutos!$K$3:$AE$3,0),0),0),"")</f>
        <v/>
      </c>
      <c r="GY126" s="64"/>
      <c r="GZ126" s="64"/>
      <c r="HA126" s="74" t="str">
        <f t="shared" si="82"/>
        <v/>
      </c>
      <c r="HB126" s="66"/>
      <c r="HC126" s="58"/>
      <c r="HD126" s="58"/>
      <c r="HE126" s="58"/>
      <c r="HF126" s="63">
        <v>8</v>
      </c>
      <c r="HG126" s="64" t="s">
        <v>144</v>
      </c>
      <c r="HH126" s="64" t="s">
        <v>144</v>
      </c>
      <c r="HI126" s="65"/>
      <c r="HJ126" s="64"/>
      <c r="HK126" s="64"/>
      <c r="HL126" s="65" t="s">
        <v>144</v>
      </c>
      <c r="HM126" s="65" t="str">
        <f>IFERROR(IF(HL126&gt;=5,VLOOKUP(HL126,Brutos!$K$3:$AE$10,MATCH(HK126,Brutos!$K$3:$AE$3,0),0),0),"")</f>
        <v/>
      </c>
      <c r="HN126" s="64"/>
      <c r="HO126" s="64"/>
      <c r="HP126" s="74" t="str">
        <f t="shared" si="83"/>
        <v/>
      </c>
      <c r="HQ126" s="66"/>
      <c r="HR126" s="58"/>
      <c r="HS126" s="58"/>
      <c r="HT126" s="58"/>
      <c r="HU126" s="63">
        <v>8</v>
      </c>
      <c r="HV126" s="64" t="s">
        <v>144</v>
      </c>
      <c r="HW126" s="64" t="s">
        <v>144</v>
      </c>
      <c r="HX126" s="65"/>
      <c r="HY126" s="64"/>
      <c r="HZ126" s="64"/>
      <c r="IA126" s="65" t="s">
        <v>144</v>
      </c>
      <c r="IB126" s="65" t="str">
        <f>IFERROR(IF(IA126&gt;=5,VLOOKUP(IA126,Brutos!$K$3:$AE$10,MATCH(HZ126,Brutos!$K$3:$AE$3,0),0),0),"")</f>
        <v/>
      </c>
      <c r="IC126" s="64"/>
      <c r="ID126" s="64"/>
      <c r="IE126" s="74" t="str">
        <f t="shared" si="84"/>
        <v/>
      </c>
      <c r="IF126" s="66"/>
      <c r="IG126" s="58"/>
      <c r="IH126" s="58"/>
      <c r="II126" s="58"/>
      <c r="IJ126" s="63">
        <v>8</v>
      </c>
      <c r="IK126" s="64" t="s">
        <v>144</v>
      </c>
      <c r="IL126" s="64" t="s">
        <v>144</v>
      </c>
      <c r="IM126" s="65"/>
      <c r="IN126" s="64"/>
      <c r="IO126" s="64"/>
      <c r="IP126" s="65" t="s">
        <v>144</v>
      </c>
      <c r="IQ126" s="65" t="str">
        <f>IFERROR(IF(IP126&gt;=5,VLOOKUP(IP126,Brutos!$K$3:$AE$10,MATCH(IO126,Brutos!$K$3:$AE$3,0),0),0),"")</f>
        <v/>
      </c>
      <c r="IR126" s="64"/>
      <c r="IS126" s="64"/>
      <c r="IT126" s="74" t="str">
        <f t="shared" si="85"/>
        <v/>
      </c>
      <c r="IU126" s="66"/>
      <c r="IV126" s="58"/>
      <c r="IW126" s="58"/>
      <c r="IX126" s="58"/>
      <c r="IY126" s="63">
        <v>8</v>
      </c>
      <c r="IZ126" s="64" t="s">
        <v>144</v>
      </c>
      <c r="JA126" s="64" t="s">
        <v>144</v>
      </c>
      <c r="JB126" s="65"/>
      <c r="JC126" s="64"/>
      <c r="JD126" s="64"/>
      <c r="JE126" s="65" t="s">
        <v>144</v>
      </c>
      <c r="JF126" s="65" t="str">
        <f>IFERROR(IF(JE126&gt;=5,VLOOKUP(JE126,Brutos!$K$3:$AE$10,MATCH(JD126,Brutos!$K$3:$AE$3,0),0),0),"")</f>
        <v/>
      </c>
      <c r="JG126" s="64"/>
      <c r="JH126" s="64"/>
      <c r="JI126" s="74" t="str">
        <f t="shared" si="86"/>
        <v/>
      </c>
      <c r="JJ126" s="66"/>
      <c r="JK126" s="58"/>
      <c r="JL126" s="58"/>
      <c r="JM126" s="58"/>
      <c r="JN126" s="63">
        <v>8</v>
      </c>
      <c r="JO126" s="64" t="s">
        <v>144</v>
      </c>
      <c r="JP126" s="64" t="s">
        <v>144</v>
      </c>
      <c r="JQ126" s="65"/>
      <c r="JR126" s="64"/>
      <c r="JS126" s="64"/>
      <c r="JT126" s="65" t="s">
        <v>144</v>
      </c>
      <c r="JU126" s="65" t="str">
        <f>IFERROR(IF(JT126&gt;=5,VLOOKUP(JT126,Brutos!$K$3:$AE$10,MATCH(JS126,Brutos!$K$3:$AE$3,0),0),0),"")</f>
        <v/>
      </c>
      <c r="JV126" s="64"/>
      <c r="JW126" s="64"/>
      <c r="JX126" s="74" t="str">
        <f t="shared" si="87"/>
        <v/>
      </c>
      <c r="JY126" s="66"/>
      <c r="JZ126" s="58"/>
      <c r="KA126" s="58"/>
      <c r="KB126" s="58"/>
      <c r="KC126" s="63">
        <v>8</v>
      </c>
      <c r="KD126" s="64" t="s">
        <v>144</v>
      </c>
      <c r="KE126" s="64" t="s">
        <v>144</v>
      </c>
      <c r="KF126" s="65"/>
      <c r="KG126" s="64"/>
      <c r="KH126" s="64"/>
      <c r="KI126" s="65" t="s">
        <v>144</v>
      </c>
      <c r="KJ126" s="65" t="str">
        <f>IFERROR(IF(KI126&gt;=5,VLOOKUP(KI126,Brutos!$K$3:$AE$10,MATCH(KH126,Brutos!$K$3:$AE$3,0),0),0),"")</f>
        <v/>
      </c>
      <c r="KK126" s="64"/>
      <c r="KL126" s="64"/>
      <c r="KM126" s="74" t="str">
        <f t="shared" si="88"/>
        <v/>
      </c>
      <c r="KN126" s="66"/>
      <c r="KO126" s="58"/>
      <c r="KP126" s="58"/>
      <c r="KQ126" s="58"/>
      <c r="KR126" s="63">
        <v>8</v>
      </c>
      <c r="KS126" s="64" t="s">
        <v>144</v>
      </c>
      <c r="KT126" s="64" t="s">
        <v>144</v>
      </c>
      <c r="KU126" s="65"/>
      <c r="KV126" s="64"/>
      <c r="KW126" s="64"/>
      <c r="KX126" s="65" t="s">
        <v>144</v>
      </c>
      <c r="KY126" s="65" t="str">
        <f>IFERROR(IF(KX126&gt;=5,VLOOKUP(KX126,Brutos!$K$3:$AE$10,MATCH(KW126,Brutos!$K$3:$AE$3,0),0),0),"")</f>
        <v/>
      </c>
      <c r="KZ126" s="64"/>
      <c r="LA126" s="64"/>
      <c r="LB126" s="74" t="str">
        <f t="shared" si="89"/>
        <v/>
      </c>
      <c r="LC126" s="66"/>
      <c r="LD126" s="347"/>
      <c r="LE126" s="58"/>
      <c r="LF126" s="58"/>
      <c r="LG126" s="63">
        <v>8</v>
      </c>
      <c r="LH126" s="64" t="s">
        <v>144</v>
      </c>
      <c r="LI126" s="64" t="s">
        <v>144</v>
      </c>
      <c r="LJ126" s="65"/>
      <c r="LK126" s="64"/>
      <c r="LL126" s="64"/>
      <c r="LM126" s="65" t="s">
        <v>144</v>
      </c>
      <c r="LN126" s="65" t="str">
        <f>IFERROR(IF(LM126&gt;=5,VLOOKUP(LM126,Brutos!$K$3:$AE$10,MATCH(LL126,Brutos!$K$3:$AE$3,0),0),0),"")</f>
        <v/>
      </c>
      <c r="LO126" s="64"/>
      <c r="LP126" s="64"/>
      <c r="LQ126" s="74" t="str">
        <f t="shared" si="90"/>
        <v/>
      </c>
      <c r="LR126" s="66"/>
      <c r="LS126" s="347"/>
      <c r="LT126" s="58"/>
      <c r="LU126" s="58"/>
      <c r="LV126" s="63">
        <v>8</v>
      </c>
      <c r="LW126" s="64" t="s">
        <v>144</v>
      </c>
      <c r="LX126" s="64" t="s">
        <v>144</v>
      </c>
      <c r="LY126" s="65"/>
      <c r="LZ126" s="64"/>
      <c r="MA126" s="64"/>
      <c r="MB126" s="65" t="s">
        <v>144</v>
      </c>
      <c r="MC126" s="65" t="str">
        <f>IFERROR(IF(MB126&gt;=5,VLOOKUP(MB126,Brutos!$K$3:$AE$10,MATCH(MA126,Brutos!$K$3:$AE$3,0),0),0),"")</f>
        <v/>
      </c>
      <c r="MD126" s="64"/>
      <c r="ME126" s="64"/>
      <c r="MF126" s="74" t="str">
        <f t="shared" si="91"/>
        <v/>
      </c>
      <c r="MG126" s="66"/>
      <c r="MH126" s="347"/>
      <c r="MI126" s="58"/>
      <c r="MJ126" s="58"/>
      <c r="MK126" s="489">
        <v>8</v>
      </c>
      <c r="ML126" s="490" t="s">
        <v>144</v>
      </c>
      <c r="MM126" s="490" t="s">
        <v>144</v>
      </c>
      <c r="MN126" s="491"/>
      <c r="MO126" s="490"/>
      <c r="MP126" s="490"/>
      <c r="MQ126" s="491" t="s">
        <v>144</v>
      </c>
      <c r="MR126" s="491"/>
      <c r="MS126" s="490"/>
      <c r="MT126" s="490"/>
      <c r="MU126" s="493"/>
      <c r="MV126" s="494"/>
      <c r="MW126" s="347"/>
    </row>
    <row r="127" spans="1:361">
      <c r="A127" s="347"/>
      <c r="B127" s="58"/>
      <c r="C127" s="58"/>
      <c r="D127" s="63">
        <v>9</v>
      </c>
      <c r="E127" s="64" t="s">
        <v>144</v>
      </c>
      <c r="F127" s="64" t="s">
        <v>144</v>
      </c>
      <c r="G127" s="65"/>
      <c r="H127" s="64"/>
      <c r="I127" s="64"/>
      <c r="J127" s="65" t="s">
        <v>144</v>
      </c>
      <c r="K127" s="65" t="str">
        <f>IFERROR(IF(J127&gt;=5,VLOOKUP(J127,Brutos!$K$3:$AE$10,MATCH(I127,Brutos!$K$3:$AE$3,0),0),0),"")</f>
        <v/>
      </c>
      <c r="L127" s="64"/>
      <c r="M127" s="64"/>
      <c r="N127" s="74" t="str">
        <f t="shared" si="69"/>
        <v/>
      </c>
      <c r="O127" s="66"/>
      <c r="P127" s="58"/>
      <c r="Q127" s="58"/>
      <c r="R127" s="58"/>
      <c r="S127" s="63">
        <v>9</v>
      </c>
      <c r="T127" s="64" t="s">
        <v>144</v>
      </c>
      <c r="U127" s="64" t="s">
        <v>144</v>
      </c>
      <c r="V127" s="65"/>
      <c r="W127" s="64"/>
      <c r="X127" s="64"/>
      <c r="Y127" s="65" t="s">
        <v>144</v>
      </c>
      <c r="Z127" s="65" t="str">
        <f>IFERROR(IF(Y127&gt;=5,VLOOKUP(Y127,Brutos!$K$3:$AE$10,MATCH(X127,Brutos!$K$3:$AE$3,0),0),0),"")</f>
        <v/>
      </c>
      <c r="AA127" s="64"/>
      <c r="AB127" s="64"/>
      <c r="AC127" s="74" t="str">
        <f t="shared" si="70"/>
        <v/>
      </c>
      <c r="AD127" s="66"/>
      <c r="AE127" s="58"/>
      <c r="AF127" s="58"/>
      <c r="AG127" s="58"/>
      <c r="AH127" s="63">
        <v>9</v>
      </c>
      <c r="AI127" s="64" t="s">
        <v>144</v>
      </c>
      <c r="AJ127" s="64" t="s">
        <v>144</v>
      </c>
      <c r="AK127" s="65"/>
      <c r="AL127" s="64"/>
      <c r="AM127" s="64"/>
      <c r="AN127" s="65" t="s">
        <v>144</v>
      </c>
      <c r="AO127" s="65" t="str">
        <f>IFERROR(IF(AN127&gt;=5,VLOOKUP(AN127,Brutos!$K$3:$AE$10,MATCH(AM127,Brutos!$K$3:$AE$3,0),0),0),"")</f>
        <v/>
      </c>
      <c r="AP127" s="64"/>
      <c r="AQ127" s="64"/>
      <c r="AR127" s="74" t="str">
        <f t="shared" si="71"/>
        <v/>
      </c>
      <c r="AS127" s="66"/>
      <c r="AT127" s="58"/>
      <c r="AU127" s="58"/>
      <c r="AV127" s="58"/>
      <c r="AW127" s="63">
        <v>9</v>
      </c>
      <c r="AX127" s="64" t="s">
        <v>144</v>
      </c>
      <c r="AY127" s="64" t="s">
        <v>144</v>
      </c>
      <c r="AZ127" s="65"/>
      <c r="BA127" s="64"/>
      <c r="BB127" s="64"/>
      <c r="BC127" s="65" t="s">
        <v>144</v>
      </c>
      <c r="BD127" s="65" t="str">
        <f>IFERROR(IF(BC127&gt;=5,VLOOKUP(BC127,Brutos!$K$3:$AE$10,MATCH(BB127,Brutos!$K$3:$AE$3,0),0),0),"")</f>
        <v/>
      </c>
      <c r="BE127" s="64"/>
      <c r="BF127" s="64"/>
      <c r="BG127" s="74" t="str">
        <f t="shared" si="72"/>
        <v/>
      </c>
      <c r="BH127" s="66"/>
      <c r="BI127" s="58"/>
      <c r="BJ127" s="58"/>
      <c r="BK127" s="58"/>
      <c r="BL127" s="63">
        <v>9</v>
      </c>
      <c r="BM127" s="64" t="s">
        <v>144</v>
      </c>
      <c r="BN127" s="64" t="s">
        <v>144</v>
      </c>
      <c r="BO127" s="65"/>
      <c r="BP127" s="64"/>
      <c r="BQ127" s="64"/>
      <c r="BR127" s="65" t="s">
        <v>144</v>
      </c>
      <c r="BS127" s="65" t="str">
        <f>IFERROR(IF(BR127&gt;=5,VLOOKUP(BR127,Brutos!$K$3:$AE$10,MATCH(BQ127,Brutos!$K$3:$AE$3,0),0),0),"")</f>
        <v/>
      </c>
      <c r="BT127" s="64"/>
      <c r="BU127" s="64"/>
      <c r="BV127" s="74" t="str">
        <f t="shared" si="73"/>
        <v/>
      </c>
      <c r="BW127" s="66"/>
      <c r="BX127" s="58"/>
      <c r="BY127" s="58"/>
      <c r="BZ127" s="58"/>
      <c r="CA127" s="63">
        <v>9</v>
      </c>
      <c r="CB127" s="64" t="s">
        <v>144</v>
      </c>
      <c r="CC127" s="64" t="s">
        <v>144</v>
      </c>
      <c r="CD127" s="65"/>
      <c r="CE127" s="64"/>
      <c r="CF127" s="64"/>
      <c r="CG127" s="65" t="s">
        <v>144</v>
      </c>
      <c r="CH127" s="65" t="str">
        <f>IFERROR(IF(CG127&gt;=5,VLOOKUP(CG127,Brutos!$K$3:$AE$10,MATCH(CF127,Brutos!$K$3:$AE$3,0),0),0),"")</f>
        <v/>
      </c>
      <c r="CI127" s="64"/>
      <c r="CJ127" s="64"/>
      <c r="CK127" s="74" t="str">
        <f t="shared" si="74"/>
        <v/>
      </c>
      <c r="CL127" s="66"/>
      <c r="CM127" s="58"/>
      <c r="CN127" s="58"/>
      <c r="CO127" s="58"/>
      <c r="CP127" s="63">
        <v>9</v>
      </c>
      <c r="CQ127" s="64" t="s">
        <v>144</v>
      </c>
      <c r="CR127" s="64" t="s">
        <v>144</v>
      </c>
      <c r="CS127" s="65"/>
      <c r="CT127" s="64"/>
      <c r="CU127" s="64"/>
      <c r="CV127" s="65" t="s">
        <v>144</v>
      </c>
      <c r="CW127" s="65" t="str">
        <f>IFERROR(IF(CV127&gt;=5,VLOOKUP(CV127,Brutos!$K$3:$AE$10,MATCH(CU127,Brutos!$K$3:$AE$3,0),0),0),"")</f>
        <v/>
      </c>
      <c r="CX127" s="64"/>
      <c r="CY127" s="64"/>
      <c r="CZ127" s="74" t="str">
        <f t="shared" si="75"/>
        <v/>
      </c>
      <c r="DA127" s="66"/>
      <c r="DB127" s="58"/>
      <c r="DC127" s="58"/>
      <c r="DD127" s="58"/>
      <c r="DE127" s="63">
        <v>9</v>
      </c>
      <c r="DF127" s="64" t="s">
        <v>144</v>
      </c>
      <c r="DG127" s="64" t="s">
        <v>144</v>
      </c>
      <c r="DH127" s="65"/>
      <c r="DI127" s="64"/>
      <c r="DJ127" s="64"/>
      <c r="DK127" s="65" t="s">
        <v>144</v>
      </c>
      <c r="DL127" s="65" t="str">
        <f>IFERROR(IF(DK127&gt;=5,VLOOKUP(DK127,Brutos!$K$3:$AE$10,MATCH(DJ127,Brutos!$K$3:$AE$3,0),0),0),"")</f>
        <v/>
      </c>
      <c r="DM127" s="64"/>
      <c r="DN127" s="64"/>
      <c r="DO127" s="74" t="str">
        <f t="shared" si="76"/>
        <v/>
      </c>
      <c r="DP127" s="66"/>
      <c r="DQ127" s="58"/>
      <c r="DR127" s="58"/>
      <c r="DS127" s="58"/>
      <c r="DT127" s="63">
        <v>9</v>
      </c>
      <c r="DU127" s="64" t="s">
        <v>144</v>
      </c>
      <c r="DV127" s="64" t="s">
        <v>144</v>
      </c>
      <c r="DW127" s="65"/>
      <c r="DX127" s="64"/>
      <c r="DY127" s="64"/>
      <c r="DZ127" s="65" t="s">
        <v>144</v>
      </c>
      <c r="EA127" s="65" t="str">
        <f>IFERROR(IF(DZ127&gt;=5,VLOOKUP(DZ127,Brutos!$K$3:$AE$10,MATCH(DY127,Brutos!$K$3:$AE$3,0),0),0),"")</f>
        <v/>
      </c>
      <c r="EB127" s="64"/>
      <c r="EC127" s="64"/>
      <c r="ED127" s="74" t="str">
        <f t="shared" si="77"/>
        <v/>
      </c>
      <c r="EE127" s="66"/>
      <c r="EF127" s="58"/>
      <c r="EG127" s="58"/>
      <c r="EH127" s="58"/>
      <c r="EI127" s="63">
        <v>9</v>
      </c>
      <c r="EJ127" s="64" t="s">
        <v>144</v>
      </c>
      <c r="EK127" s="64" t="s">
        <v>144</v>
      </c>
      <c r="EL127" s="65"/>
      <c r="EM127" s="64"/>
      <c r="EN127" s="64"/>
      <c r="EO127" s="65" t="s">
        <v>144</v>
      </c>
      <c r="EP127" s="65" t="str">
        <f>IFERROR(IF(EO127&gt;=5,VLOOKUP(EO127,Brutos!$K$3:$AE$10,MATCH(EN127,Brutos!$K$3:$AE$3,0),0),0),"")</f>
        <v/>
      </c>
      <c r="EQ127" s="64"/>
      <c r="ER127" s="64"/>
      <c r="ES127" s="74" t="str">
        <f t="shared" si="78"/>
        <v/>
      </c>
      <c r="ET127" s="66"/>
      <c r="EU127" s="58"/>
      <c r="EV127" s="58"/>
      <c r="EW127" s="58"/>
      <c r="EX127" s="63">
        <v>9</v>
      </c>
      <c r="EY127" s="64" t="s">
        <v>144</v>
      </c>
      <c r="EZ127" s="64" t="s">
        <v>144</v>
      </c>
      <c r="FA127" s="65"/>
      <c r="FB127" s="64"/>
      <c r="FC127" s="64"/>
      <c r="FD127" s="65" t="s">
        <v>144</v>
      </c>
      <c r="FE127" s="65" t="str">
        <f>IFERROR(IF(FD127&gt;=5,VLOOKUP(FD127,Brutos!$K$3:$AE$10,MATCH(FC127,Brutos!$K$3:$AE$3,0),0),0),"")</f>
        <v/>
      </c>
      <c r="FF127" s="64"/>
      <c r="FG127" s="64"/>
      <c r="FH127" s="74" t="str">
        <f t="shared" si="79"/>
        <v/>
      </c>
      <c r="FI127" s="66"/>
      <c r="FJ127" s="58"/>
      <c r="FK127" s="58"/>
      <c r="FL127" s="58"/>
      <c r="FM127" s="63">
        <v>9</v>
      </c>
      <c r="FN127" s="64" t="s">
        <v>144</v>
      </c>
      <c r="FO127" s="64" t="s">
        <v>144</v>
      </c>
      <c r="FP127" s="65"/>
      <c r="FQ127" s="64"/>
      <c r="FR127" s="64"/>
      <c r="FS127" s="65" t="s">
        <v>144</v>
      </c>
      <c r="FT127" s="65" t="str">
        <f>IFERROR(IF(FS127&gt;=5,VLOOKUP(FS127,Brutos!$K$3:$AE$10,MATCH(FR127,Brutos!$K$3:$AE$3,0),0),0),"")</f>
        <v/>
      </c>
      <c r="FU127" s="64"/>
      <c r="FV127" s="64"/>
      <c r="FW127" s="74" t="str">
        <f t="shared" si="80"/>
        <v/>
      </c>
      <c r="FX127" s="66"/>
      <c r="FY127" s="58"/>
      <c r="FZ127" s="58"/>
      <c r="GA127" s="58"/>
      <c r="GB127" s="63">
        <v>9</v>
      </c>
      <c r="GC127" s="64" t="s">
        <v>144</v>
      </c>
      <c r="GD127" s="64" t="s">
        <v>144</v>
      </c>
      <c r="GE127" s="65"/>
      <c r="GF127" s="64"/>
      <c r="GG127" s="64"/>
      <c r="GH127" s="65" t="s">
        <v>144</v>
      </c>
      <c r="GI127" s="65" t="str">
        <f>IFERROR(IF(GH127&gt;=5,VLOOKUP(GH127,Brutos!$K$3:$AE$10,MATCH(GG127,Brutos!$K$3:$AE$3,0),0),0),"")</f>
        <v/>
      </c>
      <c r="GJ127" s="64"/>
      <c r="GK127" s="64"/>
      <c r="GL127" s="74" t="str">
        <f t="shared" si="81"/>
        <v/>
      </c>
      <c r="GM127" s="66"/>
      <c r="GN127" s="58"/>
      <c r="GO127" s="58"/>
      <c r="GP127" s="58"/>
      <c r="GQ127" s="63">
        <v>9</v>
      </c>
      <c r="GR127" s="64" t="s">
        <v>144</v>
      </c>
      <c r="GS127" s="64" t="s">
        <v>144</v>
      </c>
      <c r="GT127" s="65"/>
      <c r="GU127" s="64"/>
      <c r="GV127" s="64"/>
      <c r="GW127" s="65" t="s">
        <v>144</v>
      </c>
      <c r="GX127" s="65" t="str">
        <f>IFERROR(IF(GW127&gt;=5,VLOOKUP(GW127,Brutos!$K$3:$AE$10,MATCH(GV127,Brutos!$K$3:$AE$3,0),0),0),"")</f>
        <v/>
      </c>
      <c r="GY127" s="64"/>
      <c r="GZ127" s="64"/>
      <c r="HA127" s="74" t="str">
        <f t="shared" si="82"/>
        <v/>
      </c>
      <c r="HB127" s="66"/>
      <c r="HC127" s="58"/>
      <c r="HD127" s="58"/>
      <c r="HE127" s="58"/>
      <c r="HF127" s="63">
        <v>9</v>
      </c>
      <c r="HG127" s="64" t="s">
        <v>144</v>
      </c>
      <c r="HH127" s="64" t="s">
        <v>144</v>
      </c>
      <c r="HI127" s="65"/>
      <c r="HJ127" s="64"/>
      <c r="HK127" s="64"/>
      <c r="HL127" s="65" t="s">
        <v>144</v>
      </c>
      <c r="HM127" s="65" t="str">
        <f>IFERROR(IF(HL127&gt;=5,VLOOKUP(HL127,Brutos!$K$3:$AE$10,MATCH(HK127,Brutos!$K$3:$AE$3,0),0),0),"")</f>
        <v/>
      </c>
      <c r="HN127" s="64"/>
      <c r="HO127" s="64"/>
      <c r="HP127" s="74" t="str">
        <f t="shared" si="83"/>
        <v/>
      </c>
      <c r="HQ127" s="66"/>
      <c r="HR127" s="58"/>
      <c r="HS127" s="58"/>
      <c r="HT127" s="58"/>
      <c r="HU127" s="63">
        <v>9</v>
      </c>
      <c r="HV127" s="64" t="s">
        <v>144</v>
      </c>
      <c r="HW127" s="64" t="s">
        <v>144</v>
      </c>
      <c r="HX127" s="65"/>
      <c r="HY127" s="64"/>
      <c r="HZ127" s="64"/>
      <c r="IA127" s="65" t="s">
        <v>144</v>
      </c>
      <c r="IB127" s="65" t="str">
        <f>IFERROR(IF(IA127&gt;=5,VLOOKUP(IA127,Brutos!$K$3:$AE$10,MATCH(HZ127,Brutos!$K$3:$AE$3,0),0),0),"")</f>
        <v/>
      </c>
      <c r="IC127" s="64"/>
      <c r="ID127" s="64"/>
      <c r="IE127" s="74" t="str">
        <f t="shared" si="84"/>
        <v/>
      </c>
      <c r="IF127" s="66"/>
      <c r="IG127" s="58"/>
      <c r="IH127" s="58"/>
      <c r="II127" s="58"/>
      <c r="IJ127" s="63">
        <v>9</v>
      </c>
      <c r="IK127" s="64" t="s">
        <v>144</v>
      </c>
      <c r="IL127" s="64" t="s">
        <v>144</v>
      </c>
      <c r="IM127" s="65"/>
      <c r="IN127" s="64"/>
      <c r="IO127" s="64"/>
      <c r="IP127" s="65" t="s">
        <v>144</v>
      </c>
      <c r="IQ127" s="65" t="str">
        <f>IFERROR(IF(IP127&gt;=5,VLOOKUP(IP127,Brutos!$K$3:$AE$10,MATCH(IO127,Brutos!$K$3:$AE$3,0),0),0),"")</f>
        <v/>
      </c>
      <c r="IR127" s="64"/>
      <c r="IS127" s="64"/>
      <c r="IT127" s="74" t="str">
        <f t="shared" si="85"/>
        <v/>
      </c>
      <c r="IU127" s="66"/>
      <c r="IV127" s="58"/>
      <c r="IW127" s="58"/>
      <c r="IX127" s="58"/>
      <c r="IY127" s="63">
        <v>9</v>
      </c>
      <c r="IZ127" s="64" t="s">
        <v>144</v>
      </c>
      <c r="JA127" s="64" t="s">
        <v>144</v>
      </c>
      <c r="JB127" s="65"/>
      <c r="JC127" s="64"/>
      <c r="JD127" s="64"/>
      <c r="JE127" s="65" t="s">
        <v>144</v>
      </c>
      <c r="JF127" s="65" t="str">
        <f>IFERROR(IF(JE127&gt;=5,VLOOKUP(JE127,Brutos!$K$3:$AE$10,MATCH(JD127,Brutos!$K$3:$AE$3,0),0),0),"")</f>
        <v/>
      </c>
      <c r="JG127" s="64"/>
      <c r="JH127" s="64"/>
      <c r="JI127" s="74" t="str">
        <f t="shared" si="86"/>
        <v/>
      </c>
      <c r="JJ127" s="66"/>
      <c r="JK127" s="58"/>
      <c r="JL127" s="58"/>
      <c r="JM127" s="58"/>
      <c r="JN127" s="63">
        <v>9</v>
      </c>
      <c r="JO127" s="64" t="s">
        <v>144</v>
      </c>
      <c r="JP127" s="64" t="s">
        <v>144</v>
      </c>
      <c r="JQ127" s="65"/>
      <c r="JR127" s="64"/>
      <c r="JS127" s="64"/>
      <c r="JT127" s="65" t="s">
        <v>144</v>
      </c>
      <c r="JU127" s="65" t="str">
        <f>IFERROR(IF(JT127&gt;=5,VLOOKUP(JT127,Brutos!$K$3:$AE$10,MATCH(JS127,Brutos!$K$3:$AE$3,0),0),0),"")</f>
        <v/>
      </c>
      <c r="JV127" s="64"/>
      <c r="JW127" s="64"/>
      <c r="JX127" s="74" t="str">
        <f t="shared" si="87"/>
        <v/>
      </c>
      <c r="JY127" s="66"/>
      <c r="JZ127" s="58"/>
      <c r="KA127" s="58"/>
      <c r="KB127" s="58"/>
      <c r="KC127" s="63">
        <v>9</v>
      </c>
      <c r="KD127" s="64" t="s">
        <v>144</v>
      </c>
      <c r="KE127" s="64" t="s">
        <v>144</v>
      </c>
      <c r="KF127" s="65"/>
      <c r="KG127" s="64"/>
      <c r="KH127" s="64"/>
      <c r="KI127" s="65" t="s">
        <v>144</v>
      </c>
      <c r="KJ127" s="65" t="str">
        <f>IFERROR(IF(KI127&gt;=5,VLOOKUP(KI127,Brutos!$K$3:$AE$10,MATCH(KH127,Brutos!$K$3:$AE$3,0),0),0),"")</f>
        <v/>
      </c>
      <c r="KK127" s="64"/>
      <c r="KL127" s="64"/>
      <c r="KM127" s="74" t="str">
        <f t="shared" si="88"/>
        <v/>
      </c>
      <c r="KN127" s="66"/>
      <c r="KO127" s="58"/>
      <c r="KP127" s="58"/>
      <c r="KQ127" s="58"/>
      <c r="KR127" s="63">
        <v>9</v>
      </c>
      <c r="KS127" s="64" t="s">
        <v>144</v>
      </c>
      <c r="KT127" s="64" t="s">
        <v>144</v>
      </c>
      <c r="KU127" s="65"/>
      <c r="KV127" s="64"/>
      <c r="KW127" s="64"/>
      <c r="KX127" s="65" t="s">
        <v>144</v>
      </c>
      <c r="KY127" s="65" t="str">
        <f>IFERROR(IF(KX127&gt;=5,VLOOKUP(KX127,Brutos!$K$3:$AE$10,MATCH(KW127,Brutos!$K$3:$AE$3,0),0),0),"")</f>
        <v/>
      </c>
      <c r="KZ127" s="64"/>
      <c r="LA127" s="64"/>
      <c r="LB127" s="74" t="str">
        <f t="shared" si="89"/>
        <v/>
      </c>
      <c r="LC127" s="66"/>
      <c r="LD127" s="347"/>
      <c r="LE127" s="58"/>
      <c r="LF127" s="58"/>
      <c r="LG127" s="63">
        <v>9</v>
      </c>
      <c r="LH127" s="64" t="s">
        <v>144</v>
      </c>
      <c r="LI127" s="64" t="s">
        <v>144</v>
      </c>
      <c r="LJ127" s="65"/>
      <c r="LK127" s="64"/>
      <c r="LL127" s="64"/>
      <c r="LM127" s="65" t="s">
        <v>144</v>
      </c>
      <c r="LN127" s="65" t="str">
        <f>IFERROR(IF(LM127&gt;=5,VLOOKUP(LM127,Brutos!$K$3:$AE$10,MATCH(LL127,Brutos!$K$3:$AE$3,0),0),0),"")</f>
        <v/>
      </c>
      <c r="LO127" s="64"/>
      <c r="LP127" s="64"/>
      <c r="LQ127" s="74" t="str">
        <f t="shared" si="90"/>
        <v/>
      </c>
      <c r="LR127" s="66"/>
      <c r="LS127" s="347"/>
      <c r="LT127" s="58"/>
      <c r="LU127" s="58"/>
      <c r="LV127" s="63">
        <v>9</v>
      </c>
      <c r="LW127" s="64" t="s">
        <v>144</v>
      </c>
      <c r="LX127" s="64" t="s">
        <v>144</v>
      </c>
      <c r="LY127" s="65"/>
      <c r="LZ127" s="64"/>
      <c r="MA127" s="64"/>
      <c r="MB127" s="65" t="s">
        <v>144</v>
      </c>
      <c r="MC127" s="65" t="str">
        <f>IFERROR(IF(MB127&gt;=5,VLOOKUP(MB127,Brutos!$K$3:$AE$10,MATCH(MA127,Brutos!$K$3:$AE$3,0),0),0),"")</f>
        <v/>
      </c>
      <c r="MD127" s="64"/>
      <c r="ME127" s="64"/>
      <c r="MF127" s="74" t="str">
        <f t="shared" si="91"/>
        <v/>
      </c>
      <c r="MG127" s="66"/>
      <c r="MH127" s="347"/>
      <c r="MI127" s="58"/>
      <c r="MJ127" s="58"/>
      <c r="MK127" s="489">
        <v>9</v>
      </c>
      <c r="ML127" s="490" t="s">
        <v>144</v>
      </c>
      <c r="MM127" s="490" t="s">
        <v>144</v>
      </c>
      <c r="MN127" s="491"/>
      <c r="MO127" s="490"/>
      <c r="MP127" s="490"/>
      <c r="MQ127" s="491" t="s">
        <v>144</v>
      </c>
      <c r="MR127" s="491"/>
      <c r="MS127" s="490"/>
      <c r="MT127" s="490"/>
      <c r="MU127" s="493"/>
      <c r="MV127" s="494"/>
      <c r="MW127" s="347"/>
    </row>
    <row r="128" spans="1:361">
      <c r="A128" s="347"/>
      <c r="B128" s="58"/>
      <c r="C128" s="58"/>
      <c r="D128" s="63">
        <v>10</v>
      </c>
      <c r="E128" s="64" t="s">
        <v>144</v>
      </c>
      <c r="F128" s="64" t="s">
        <v>144</v>
      </c>
      <c r="G128" s="65"/>
      <c r="H128" s="64"/>
      <c r="I128" s="64"/>
      <c r="J128" s="65" t="s">
        <v>144</v>
      </c>
      <c r="K128" s="65" t="str">
        <f>IFERROR(IF(J128&gt;=5,VLOOKUP(J128,Brutos!$K$3:$AE$10,MATCH(I128,Brutos!$K$3:$AE$3,0),0),0),"")</f>
        <v/>
      </c>
      <c r="L128" s="64"/>
      <c r="M128" s="64"/>
      <c r="N128" s="74" t="str">
        <f t="shared" si="69"/>
        <v/>
      </c>
      <c r="O128" s="66"/>
      <c r="P128" s="58"/>
      <c r="Q128" s="58"/>
      <c r="R128" s="58"/>
      <c r="S128" s="63">
        <v>10</v>
      </c>
      <c r="T128" s="64" t="s">
        <v>144</v>
      </c>
      <c r="U128" s="64" t="s">
        <v>144</v>
      </c>
      <c r="V128" s="65"/>
      <c r="W128" s="64"/>
      <c r="X128" s="64"/>
      <c r="Y128" s="65" t="s">
        <v>144</v>
      </c>
      <c r="Z128" s="65" t="str">
        <f>IFERROR(IF(Y128&gt;=5,VLOOKUP(Y128,Brutos!$K$3:$AE$10,MATCH(X128,Brutos!$K$3:$AE$3,0),0),0),"")</f>
        <v/>
      </c>
      <c r="AA128" s="64"/>
      <c r="AB128" s="64"/>
      <c r="AC128" s="74" t="str">
        <f t="shared" si="70"/>
        <v/>
      </c>
      <c r="AD128" s="66"/>
      <c r="AE128" s="58"/>
      <c r="AF128" s="58"/>
      <c r="AG128" s="58"/>
      <c r="AH128" s="63">
        <v>10</v>
      </c>
      <c r="AI128" s="64" t="s">
        <v>144</v>
      </c>
      <c r="AJ128" s="64" t="s">
        <v>144</v>
      </c>
      <c r="AK128" s="65"/>
      <c r="AL128" s="64"/>
      <c r="AM128" s="64"/>
      <c r="AN128" s="65" t="s">
        <v>144</v>
      </c>
      <c r="AO128" s="65" t="str">
        <f>IFERROR(IF(AN128&gt;=5,VLOOKUP(AN128,Brutos!$K$3:$AE$10,MATCH(AM128,Brutos!$K$3:$AE$3,0),0),0),"")</f>
        <v/>
      </c>
      <c r="AP128" s="64"/>
      <c r="AQ128" s="64"/>
      <c r="AR128" s="74" t="str">
        <f t="shared" si="71"/>
        <v/>
      </c>
      <c r="AS128" s="66"/>
      <c r="AT128" s="58"/>
      <c r="AU128" s="58"/>
      <c r="AV128" s="58"/>
      <c r="AW128" s="63">
        <v>10</v>
      </c>
      <c r="AX128" s="64" t="s">
        <v>144</v>
      </c>
      <c r="AY128" s="64" t="s">
        <v>144</v>
      </c>
      <c r="AZ128" s="65"/>
      <c r="BA128" s="64"/>
      <c r="BB128" s="64"/>
      <c r="BC128" s="65" t="s">
        <v>144</v>
      </c>
      <c r="BD128" s="65" t="str">
        <f>IFERROR(IF(BC128&gt;=5,VLOOKUP(BC128,Brutos!$K$3:$AE$10,MATCH(BB128,Brutos!$K$3:$AE$3,0),0),0),"")</f>
        <v/>
      </c>
      <c r="BE128" s="64"/>
      <c r="BF128" s="64"/>
      <c r="BG128" s="74" t="str">
        <f t="shared" si="72"/>
        <v/>
      </c>
      <c r="BH128" s="66"/>
      <c r="BI128" s="58"/>
      <c r="BJ128" s="58"/>
      <c r="BK128" s="58"/>
      <c r="BL128" s="63">
        <v>10</v>
      </c>
      <c r="BM128" s="64" t="s">
        <v>144</v>
      </c>
      <c r="BN128" s="64" t="s">
        <v>144</v>
      </c>
      <c r="BO128" s="65"/>
      <c r="BP128" s="64"/>
      <c r="BQ128" s="64"/>
      <c r="BR128" s="65" t="s">
        <v>144</v>
      </c>
      <c r="BS128" s="65" t="str">
        <f>IFERROR(IF(BR128&gt;=5,VLOOKUP(BR128,Brutos!$K$3:$AE$10,MATCH(BQ128,Brutos!$K$3:$AE$3,0),0),0),"")</f>
        <v/>
      </c>
      <c r="BT128" s="64"/>
      <c r="BU128" s="64"/>
      <c r="BV128" s="74" t="str">
        <f t="shared" si="73"/>
        <v/>
      </c>
      <c r="BW128" s="66"/>
      <c r="BX128" s="58"/>
      <c r="BY128" s="58"/>
      <c r="BZ128" s="58"/>
      <c r="CA128" s="63">
        <v>10</v>
      </c>
      <c r="CB128" s="64" t="s">
        <v>144</v>
      </c>
      <c r="CC128" s="64" t="s">
        <v>144</v>
      </c>
      <c r="CD128" s="65"/>
      <c r="CE128" s="64"/>
      <c r="CF128" s="64"/>
      <c r="CG128" s="65" t="s">
        <v>144</v>
      </c>
      <c r="CH128" s="65" t="str">
        <f>IFERROR(IF(CG128&gt;=5,VLOOKUP(CG128,Brutos!$K$3:$AE$10,MATCH(CF128,Brutos!$K$3:$AE$3,0),0),0),"")</f>
        <v/>
      </c>
      <c r="CI128" s="64"/>
      <c r="CJ128" s="64"/>
      <c r="CK128" s="74" t="str">
        <f t="shared" si="74"/>
        <v/>
      </c>
      <c r="CL128" s="66"/>
      <c r="CM128" s="58"/>
      <c r="CN128" s="58"/>
      <c r="CO128" s="58"/>
      <c r="CP128" s="63">
        <v>10</v>
      </c>
      <c r="CQ128" s="64" t="s">
        <v>144</v>
      </c>
      <c r="CR128" s="64" t="s">
        <v>144</v>
      </c>
      <c r="CS128" s="65"/>
      <c r="CT128" s="64"/>
      <c r="CU128" s="64"/>
      <c r="CV128" s="65" t="s">
        <v>144</v>
      </c>
      <c r="CW128" s="65" t="str">
        <f>IFERROR(IF(CV128&gt;=5,VLOOKUP(CV128,Brutos!$K$3:$AE$10,MATCH(CU128,Brutos!$K$3:$AE$3,0),0),0),"")</f>
        <v/>
      </c>
      <c r="CX128" s="64"/>
      <c r="CY128" s="64"/>
      <c r="CZ128" s="74" t="str">
        <f t="shared" si="75"/>
        <v/>
      </c>
      <c r="DA128" s="66"/>
      <c r="DB128" s="58"/>
      <c r="DC128" s="58"/>
      <c r="DD128" s="58"/>
      <c r="DE128" s="63">
        <v>10</v>
      </c>
      <c r="DF128" s="64" t="s">
        <v>144</v>
      </c>
      <c r="DG128" s="64" t="s">
        <v>144</v>
      </c>
      <c r="DH128" s="65"/>
      <c r="DI128" s="64"/>
      <c r="DJ128" s="64"/>
      <c r="DK128" s="65" t="s">
        <v>144</v>
      </c>
      <c r="DL128" s="65" t="str">
        <f>IFERROR(IF(DK128&gt;=5,VLOOKUP(DK128,Brutos!$K$3:$AE$10,MATCH(DJ128,Brutos!$K$3:$AE$3,0),0),0),"")</f>
        <v/>
      </c>
      <c r="DM128" s="64"/>
      <c r="DN128" s="64"/>
      <c r="DO128" s="74" t="str">
        <f t="shared" si="76"/>
        <v/>
      </c>
      <c r="DP128" s="66"/>
      <c r="DQ128" s="58"/>
      <c r="DR128" s="58"/>
      <c r="DS128" s="58"/>
      <c r="DT128" s="63">
        <v>10</v>
      </c>
      <c r="DU128" s="64" t="s">
        <v>144</v>
      </c>
      <c r="DV128" s="64" t="s">
        <v>144</v>
      </c>
      <c r="DW128" s="65"/>
      <c r="DX128" s="64"/>
      <c r="DY128" s="64"/>
      <c r="DZ128" s="65" t="s">
        <v>144</v>
      </c>
      <c r="EA128" s="65" t="str">
        <f>IFERROR(IF(DZ128&gt;=5,VLOOKUP(DZ128,Brutos!$K$3:$AE$10,MATCH(DY128,Brutos!$K$3:$AE$3,0),0),0),"")</f>
        <v/>
      </c>
      <c r="EB128" s="64"/>
      <c r="EC128" s="64"/>
      <c r="ED128" s="74" t="str">
        <f t="shared" si="77"/>
        <v/>
      </c>
      <c r="EE128" s="66"/>
      <c r="EF128" s="58"/>
      <c r="EG128" s="58"/>
      <c r="EH128" s="58"/>
      <c r="EI128" s="63">
        <v>10</v>
      </c>
      <c r="EJ128" s="64" t="s">
        <v>144</v>
      </c>
      <c r="EK128" s="64" t="s">
        <v>144</v>
      </c>
      <c r="EL128" s="65"/>
      <c r="EM128" s="64"/>
      <c r="EN128" s="64"/>
      <c r="EO128" s="65" t="s">
        <v>144</v>
      </c>
      <c r="EP128" s="65" t="str">
        <f>IFERROR(IF(EO128&gt;=5,VLOOKUP(EO128,Brutos!$K$3:$AE$10,MATCH(EN128,Brutos!$K$3:$AE$3,0),0),0),"")</f>
        <v/>
      </c>
      <c r="EQ128" s="64"/>
      <c r="ER128" s="64"/>
      <c r="ES128" s="74" t="str">
        <f t="shared" si="78"/>
        <v/>
      </c>
      <c r="ET128" s="66"/>
      <c r="EU128" s="58"/>
      <c r="EV128" s="58"/>
      <c r="EW128" s="58"/>
      <c r="EX128" s="63">
        <v>10</v>
      </c>
      <c r="EY128" s="64" t="s">
        <v>144</v>
      </c>
      <c r="EZ128" s="64" t="s">
        <v>144</v>
      </c>
      <c r="FA128" s="65"/>
      <c r="FB128" s="64"/>
      <c r="FC128" s="64"/>
      <c r="FD128" s="65" t="s">
        <v>144</v>
      </c>
      <c r="FE128" s="65" t="str">
        <f>IFERROR(IF(FD128&gt;=5,VLOOKUP(FD128,Brutos!$K$3:$AE$10,MATCH(FC128,Brutos!$K$3:$AE$3,0),0),0),"")</f>
        <v/>
      </c>
      <c r="FF128" s="64"/>
      <c r="FG128" s="64"/>
      <c r="FH128" s="74" t="str">
        <f t="shared" si="79"/>
        <v/>
      </c>
      <c r="FI128" s="66"/>
      <c r="FJ128" s="58"/>
      <c r="FK128" s="58"/>
      <c r="FL128" s="58"/>
      <c r="FM128" s="63">
        <v>10</v>
      </c>
      <c r="FN128" s="64" t="s">
        <v>144</v>
      </c>
      <c r="FO128" s="64" t="s">
        <v>144</v>
      </c>
      <c r="FP128" s="65"/>
      <c r="FQ128" s="64"/>
      <c r="FR128" s="64"/>
      <c r="FS128" s="65" t="s">
        <v>144</v>
      </c>
      <c r="FT128" s="65" t="str">
        <f>IFERROR(IF(FS128&gt;=5,VLOOKUP(FS128,Brutos!$K$3:$AE$10,MATCH(FR128,Brutos!$K$3:$AE$3,0),0),0),"")</f>
        <v/>
      </c>
      <c r="FU128" s="64"/>
      <c r="FV128" s="64"/>
      <c r="FW128" s="74" t="str">
        <f t="shared" si="80"/>
        <v/>
      </c>
      <c r="FX128" s="66"/>
      <c r="FY128" s="58"/>
      <c r="FZ128" s="58"/>
      <c r="GA128" s="58"/>
      <c r="GB128" s="63">
        <v>10</v>
      </c>
      <c r="GC128" s="64" t="s">
        <v>144</v>
      </c>
      <c r="GD128" s="64" t="s">
        <v>144</v>
      </c>
      <c r="GE128" s="65"/>
      <c r="GF128" s="64"/>
      <c r="GG128" s="64"/>
      <c r="GH128" s="65" t="s">
        <v>144</v>
      </c>
      <c r="GI128" s="65" t="str">
        <f>IFERROR(IF(GH128&gt;=5,VLOOKUP(GH128,Brutos!$K$3:$AE$10,MATCH(GG128,Brutos!$K$3:$AE$3,0),0),0),"")</f>
        <v/>
      </c>
      <c r="GJ128" s="64"/>
      <c r="GK128" s="64"/>
      <c r="GL128" s="74" t="str">
        <f t="shared" si="81"/>
        <v/>
      </c>
      <c r="GM128" s="66"/>
      <c r="GN128" s="58"/>
      <c r="GO128" s="58"/>
      <c r="GP128" s="58"/>
      <c r="GQ128" s="63">
        <v>10</v>
      </c>
      <c r="GR128" s="64" t="s">
        <v>144</v>
      </c>
      <c r="GS128" s="64" t="s">
        <v>144</v>
      </c>
      <c r="GT128" s="65"/>
      <c r="GU128" s="64"/>
      <c r="GV128" s="64"/>
      <c r="GW128" s="65" t="s">
        <v>144</v>
      </c>
      <c r="GX128" s="65" t="str">
        <f>IFERROR(IF(GW128&gt;=5,VLOOKUP(GW128,Brutos!$K$3:$AE$10,MATCH(GV128,Brutos!$K$3:$AE$3,0),0),0),"")</f>
        <v/>
      </c>
      <c r="GY128" s="64"/>
      <c r="GZ128" s="64"/>
      <c r="HA128" s="74" t="str">
        <f t="shared" si="82"/>
        <v/>
      </c>
      <c r="HB128" s="66"/>
      <c r="HC128" s="58"/>
      <c r="HD128" s="58"/>
      <c r="HE128" s="58"/>
      <c r="HF128" s="63">
        <v>10</v>
      </c>
      <c r="HG128" s="64" t="s">
        <v>144</v>
      </c>
      <c r="HH128" s="64" t="s">
        <v>144</v>
      </c>
      <c r="HI128" s="65"/>
      <c r="HJ128" s="64"/>
      <c r="HK128" s="64"/>
      <c r="HL128" s="65" t="s">
        <v>144</v>
      </c>
      <c r="HM128" s="65" t="str">
        <f>IFERROR(IF(HL128&gt;=5,VLOOKUP(HL128,Brutos!$K$3:$AE$10,MATCH(HK128,Brutos!$K$3:$AE$3,0),0),0),"")</f>
        <v/>
      </c>
      <c r="HN128" s="64"/>
      <c r="HO128" s="64"/>
      <c r="HP128" s="74" t="str">
        <f t="shared" si="83"/>
        <v/>
      </c>
      <c r="HQ128" s="66"/>
      <c r="HR128" s="58"/>
      <c r="HS128" s="58"/>
      <c r="HT128" s="58"/>
      <c r="HU128" s="63">
        <v>10</v>
      </c>
      <c r="HV128" s="64" t="s">
        <v>144</v>
      </c>
      <c r="HW128" s="64" t="s">
        <v>144</v>
      </c>
      <c r="HX128" s="65"/>
      <c r="HY128" s="64"/>
      <c r="HZ128" s="64"/>
      <c r="IA128" s="65" t="s">
        <v>144</v>
      </c>
      <c r="IB128" s="65" t="str">
        <f>IFERROR(IF(IA128&gt;=5,VLOOKUP(IA128,Brutos!$K$3:$AE$10,MATCH(HZ128,Brutos!$K$3:$AE$3,0),0),0),"")</f>
        <v/>
      </c>
      <c r="IC128" s="64"/>
      <c r="ID128" s="64"/>
      <c r="IE128" s="74" t="str">
        <f t="shared" si="84"/>
        <v/>
      </c>
      <c r="IF128" s="66"/>
      <c r="IG128" s="58"/>
      <c r="IH128" s="58"/>
      <c r="II128" s="58"/>
      <c r="IJ128" s="63">
        <v>10</v>
      </c>
      <c r="IK128" s="64" t="s">
        <v>144</v>
      </c>
      <c r="IL128" s="64" t="s">
        <v>144</v>
      </c>
      <c r="IM128" s="65"/>
      <c r="IN128" s="64"/>
      <c r="IO128" s="64"/>
      <c r="IP128" s="65" t="s">
        <v>144</v>
      </c>
      <c r="IQ128" s="65" t="str">
        <f>IFERROR(IF(IP128&gt;=5,VLOOKUP(IP128,Brutos!$K$3:$AE$10,MATCH(IO128,Brutos!$K$3:$AE$3,0),0),0),"")</f>
        <v/>
      </c>
      <c r="IR128" s="64"/>
      <c r="IS128" s="64"/>
      <c r="IT128" s="74" t="str">
        <f t="shared" si="85"/>
        <v/>
      </c>
      <c r="IU128" s="66"/>
      <c r="IV128" s="58"/>
      <c r="IW128" s="58"/>
      <c r="IX128" s="58"/>
      <c r="IY128" s="63">
        <v>10</v>
      </c>
      <c r="IZ128" s="64" t="s">
        <v>144</v>
      </c>
      <c r="JA128" s="64" t="s">
        <v>144</v>
      </c>
      <c r="JB128" s="65"/>
      <c r="JC128" s="64"/>
      <c r="JD128" s="64"/>
      <c r="JE128" s="65" t="s">
        <v>144</v>
      </c>
      <c r="JF128" s="65" t="str">
        <f>IFERROR(IF(JE128&gt;=5,VLOOKUP(JE128,Brutos!$K$3:$AE$10,MATCH(JD128,Brutos!$K$3:$AE$3,0),0),0),"")</f>
        <v/>
      </c>
      <c r="JG128" s="64"/>
      <c r="JH128" s="64"/>
      <c r="JI128" s="74" t="str">
        <f t="shared" si="86"/>
        <v/>
      </c>
      <c r="JJ128" s="66"/>
      <c r="JK128" s="58"/>
      <c r="JL128" s="58"/>
      <c r="JM128" s="58"/>
      <c r="JN128" s="63">
        <v>10</v>
      </c>
      <c r="JO128" s="64" t="s">
        <v>144</v>
      </c>
      <c r="JP128" s="64" t="s">
        <v>144</v>
      </c>
      <c r="JQ128" s="65"/>
      <c r="JR128" s="64"/>
      <c r="JS128" s="64"/>
      <c r="JT128" s="65" t="s">
        <v>144</v>
      </c>
      <c r="JU128" s="65" t="str">
        <f>IFERROR(IF(JT128&gt;=5,VLOOKUP(JT128,Brutos!$K$3:$AE$10,MATCH(JS128,Brutos!$K$3:$AE$3,0),0),0),"")</f>
        <v/>
      </c>
      <c r="JV128" s="64"/>
      <c r="JW128" s="64"/>
      <c r="JX128" s="74" t="str">
        <f t="shared" si="87"/>
        <v/>
      </c>
      <c r="JY128" s="66"/>
      <c r="JZ128" s="58"/>
      <c r="KA128" s="58"/>
      <c r="KB128" s="58"/>
      <c r="KC128" s="63">
        <v>10</v>
      </c>
      <c r="KD128" s="64" t="s">
        <v>144</v>
      </c>
      <c r="KE128" s="64" t="s">
        <v>144</v>
      </c>
      <c r="KF128" s="65"/>
      <c r="KG128" s="64"/>
      <c r="KH128" s="64"/>
      <c r="KI128" s="65" t="s">
        <v>144</v>
      </c>
      <c r="KJ128" s="65" t="str">
        <f>IFERROR(IF(KI128&gt;=5,VLOOKUP(KI128,Brutos!$K$3:$AE$10,MATCH(KH128,Brutos!$K$3:$AE$3,0),0),0),"")</f>
        <v/>
      </c>
      <c r="KK128" s="64"/>
      <c r="KL128" s="64"/>
      <c r="KM128" s="74" t="str">
        <f t="shared" si="88"/>
        <v/>
      </c>
      <c r="KN128" s="66"/>
      <c r="KO128" s="58"/>
      <c r="KP128" s="58"/>
      <c r="KQ128" s="58"/>
      <c r="KR128" s="63">
        <v>10</v>
      </c>
      <c r="KS128" s="64" t="s">
        <v>144</v>
      </c>
      <c r="KT128" s="64" t="s">
        <v>144</v>
      </c>
      <c r="KU128" s="65"/>
      <c r="KV128" s="64"/>
      <c r="KW128" s="64"/>
      <c r="KX128" s="65" t="s">
        <v>144</v>
      </c>
      <c r="KY128" s="65" t="str">
        <f>IFERROR(IF(KX128&gt;=5,VLOOKUP(KX128,Brutos!$K$3:$AE$10,MATCH(KW128,Brutos!$K$3:$AE$3,0),0),0),"")</f>
        <v/>
      </c>
      <c r="KZ128" s="64"/>
      <c r="LA128" s="64"/>
      <c r="LB128" s="74" t="str">
        <f t="shared" si="89"/>
        <v/>
      </c>
      <c r="LC128" s="66"/>
      <c r="LD128" s="347"/>
      <c r="LE128" s="58"/>
      <c r="LF128" s="58"/>
      <c r="LG128" s="63">
        <v>10</v>
      </c>
      <c r="LH128" s="64" t="s">
        <v>144</v>
      </c>
      <c r="LI128" s="64" t="s">
        <v>144</v>
      </c>
      <c r="LJ128" s="65"/>
      <c r="LK128" s="64"/>
      <c r="LL128" s="64"/>
      <c r="LM128" s="65" t="s">
        <v>144</v>
      </c>
      <c r="LN128" s="65" t="str">
        <f>IFERROR(IF(LM128&gt;=5,VLOOKUP(LM128,Brutos!$K$3:$AE$10,MATCH(LL128,Brutos!$K$3:$AE$3,0),0),0),"")</f>
        <v/>
      </c>
      <c r="LO128" s="64"/>
      <c r="LP128" s="64"/>
      <c r="LQ128" s="74" t="str">
        <f t="shared" si="90"/>
        <v/>
      </c>
      <c r="LR128" s="66"/>
      <c r="LS128" s="347"/>
      <c r="LT128" s="58"/>
      <c r="LU128" s="58"/>
      <c r="LV128" s="63">
        <v>10</v>
      </c>
      <c r="LW128" s="64" t="s">
        <v>144</v>
      </c>
      <c r="LX128" s="64" t="s">
        <v>144</v>
      </c>
      <c r="LY128" s="65"/>
      <c r="LZ128" s="64"/>
      <c r="MA128" s="64"/>
      <c r="MB128" s="65" t="s">
        <v>144</v>
      </c>
      <c r="MC128" s="65" t="str">
        <f>IFERROR(IF(MB128&gt;=5,VLOOKUP(MB128,Brutos!$K$3:$AE$10,MATCH(MA128,Brutos!$K$3:$AE$3,0),0),0),"")</f>
        <v/>
      </c>
      <c r="MD128" s="64"/>
      <c r="ME128" s="64"/>
      <c r="MF128" s="74" t="str">
        <f t="shared" si="91"/>
        <v/>
      </c>
      <c r="MG128" s="66"/>
      <c r="MH128" s="347"/>
      <c r="MI128" s="58"/>
      <c r="MJ128" s="58"/>
      <c r="MK128" s="489">
        <v>10</v>
      </c>
      <c r="ML128" s="490" t="s">
        <v>144</v>
      </c>
      <c r="MM128" s="490" t="s">
        <v>144</v>
      </c>
      <c r="MN128" s="491"/>
      <c r="MO128" s="490"/>
      <c r="MP128" s="490"/>
      <c r="MQ128" s="491" t="s">
        <v>144</v>
      </c>
      <c r="MR128" s="491"/>
      <c r="MS128" s="490"/>
      <c r="MT128" s="490"/>
      <c r="MU128" s="493"/>
      <c r="MV128" s="494"/>
      <c r="MW128" s="347"/>
    </row>
    <row r="129" spans="1:361">
      <c r="A129" s="347"/>
      <c r="B129" s="58"/>
      <c r="C129" s="58"/>
      <c r="D129" s="63">
        <v>11</v>
      </c>
      <c r="E129" s="64" t="s">
        <v>144</v>
      </c>
      <c r="F129" s="64" t="s">
        <v>144</v>
      </c>
      <c r="G129" s="65"/>
      <c r="H129" s="64"/>
      <c r="I129" s="64"/>
      <c r="J129" s="65" t="s">
        <v>144</v>
      </c>
      <c r="K129" s="65" t="str">
        <f>IFERROR(IF(J129&gt;=5,VLOOKUP(J129,Brutos!$K$3:$AE$10,MATCH(I129,Brutos!$K$3:$AE$3,0),0),0),"")</f>
        <v/>
      </c>
      <c r="L129" s="64"/>
      <c r="M129" s="64"/>
      <c r="N129" s="74" t="str">
        <f t="shared" si="69"/>
        <v/>
      </c>
      <c r="O129" s="66"/>
      <c r="P129" s="58"/>
      <c r="Q129" s="58"/>
      <c r="R129" s="58"/>
      <c r="S129" s="63">
        <v>11</v>
      </c>
      <c r="T129" s="64" t="s">
        <v>144</v>
      </c>
      <c r="U129" s="64" t="s">
        <v>144</v>
      </c>
      <c r="V129" s="65"/>
      <c r="W129" s="64"/>
      <c r="X129" s="64"/>
      <c r="Y129" s="65" t="s">
        <v>144</v>
      </c>
      <c r="Z129" s="65" t="str">
        <f>IFERROR(IF(Y129&gt;=5,VLOOKUP(Y129,Brutos!$K$3:$AE$10,MATCH(X129,Brutos!$K$3:$AE$3,0),0),0),"")</f>
        <v/>
      </c>
      <c r="AA129" s="64"/>
      <c r="AB129" s="64"/>
      <c r="AC129" s="74" t="str">
        <f t="shared" si="70"/>
        <v/>
      </c>
      <c r="AD129" s="66"/>
      <c r="AE129" s="58"/>
      <c r="AF129" s="58"/>
      <c r="AG129" s="58"/>
      <c r="AH129" s="63">
        <v>11</v>
      </c>
      <c r="AI129" s="64" t="s">
        <v>144</v>
      </c>
      <c r="AJ129" s="64" t="s">
        <v>144</v>
      </c>
      <c r="AK129" s="65"/>
      <c r="AL129" s="64"/>
      <c r="AM129" s="64"/>
      <c r="AN129" s="65" t="s">
        <v>144</v>
      </c>
      <c r="AO129" s="65" t="str">
        <f>IFERROR(IF(AN129&gt;=5,VLOOKUP(AN129,Brutos!$K$3:$AE$10,MATCH(AM129,Brutos!$K$3:$AE$3,0),0),0),"")</f>
        <v/>
      </c>
      <c r="AP129" s="64"/>
      <c r="AQ129" s="64"/>
      <c r="AR129" s="74" t="str">
        <f t="shared" si="71"/>
        <v/>
      </c>
      <c r="AS129" s="66"/>
      <c r="AT129" s="58"/>
      <c r="AU129" s="58"/>
      <c r="AV129" s="58"/>
      <c r="AW129" s="63">
        <v>11</v>
      </c>
      <c r="AX129" s="64" t="s">
        <v>144</v>
      </c>
      <c r="AY129" s="64" t="s">
        <v>144</v>
      </c>
      <c r="AZ129" s="65"/>
      <c r="BA129" s="64"/>
      <c r="BB129" s="64"/>
      <c r="BC129" s="65" t="s">
        <v>144</v>
      </c>
      <c r="BD129" s="65" t="str">
        <f>IFERROR(IF(BC129&gt;=5,VLOOKUP(BC129,Brutos!$K$3:$AE$10,MATCH(BB129,Brutos!$K$3:$AE$3,0),0),0),"")</f>
        <v/>
      </c>
      <c r="BE129" s="64"/>
      <c r="BF129" s="64"/>
      <c r="BG129" s="74" t="str">
        <f t="shared" si="72"/>
        <v/>
      </c>
      <c r="BH129" s="66"/>
      <c r="BI129" s="58"/>
      <c r="BJ129" s="58"/>
      <c r="BK129" s="58"/>
      <c r="BL129" s="63">
        <v>11</v>
      </c>
      <c r="BM129" s="64" t="s">
        <v>144</v>
      </c>
      <c r="BN129" s="64" t="s">
        <v>144</v>
      </c>
      <c r="BO129" s="65"/>
      <c r="BP129" s="64"/>
      <c r="BQ129" s="64"/>
      <c r="BR129" s="65" t="s">
        <v>144</v>
      </c>
      <c r="BS129" s="65" t="str">
        <f>IFERROR(IF(BR129&gt;=5,VLOOKUP(BR129,Brutos!$K$3:$AE$10,MATCH(BQ129,Brutos!$K$3:$AE$3,0),0),0),"")</f>
        <v/>
      </c>
      <c r="BT129" s="64"/>
      <c r="BU129" s="64"/>
      <c r="BV129" s="74" t="str">
        <f t="shared" si="73"/>
        <v/>
      </c>
      <c r="BW129" s="66"/>
      <c r="BX129" s="58"/>
      <c r="BY129" s="58"/>
      <c r="BZ129" s="58"/>
      <c r="CA129" s="63">
        <v>11</v>
      </c>
      <c r="CB129" s="64" t="s">
        <v>144</v>
      </c>
      <c r="CC129" s="64" t="s">
        <v>144</v>
      </c>
      <c r="CD129" s="65"/>
      <c r="CE129" s="64"/>
      <c r="CF129" s="64"/>
      <c r="CG129" s="65" t="s">
        <v>144</v>
      </c>
      <c r="CH129" s="65" t="str">
        <f>IFERROR(IF(CG129&gt;=5,VLOOKUP(CG129,Brutos!$K$3:$AE$10,MATCH(CF129,Brutos!$K$3:$AE$3,0),0),0),"")</f>
        <v/>
      </c>
      <c r="CI129" s="64"/>
      <c r="CJ129" s="64"/>
      <c r="CK129" s="74" t="str">
        <f t="shared" si="74"/>
        <v/>
      </c>
      <c r="CL129" s="66"/>
      <c r="CM129" s="58"/>
      <c r="CN129" s="58"/>
      <c r="CO129" s="58"/>
      <c r="CP129" s="63">
        <v>11</v>
      </c>
      <c r="CQ129" s="64" t="s">
        <v>144</v>
      </c>
      <c r="CR129" s="64" t="s">
        <v>144</v>
      </c>
      <c r="CS129" s="65"/>
      <c r="CT129" s="64"/>
      <c r="CU129" s="64"/>
      <c r="CV129" s="65" t="s">
        <v>144</v>
      </c>
      <c r="CW129" s="65" t="str">
        <f>IFERROR(IF(CV129&gt;=5,VLOOKUP(CV129,Brutos!$K$3:$AE$10,MATCH(CU129,Brutos!$K$3:$AE$3,0),0),0),"")</f>
        <v/>
      </c>
      <c r="CX129" s="64"/>
      <c r="CY129" s="64"/>
      <c r="CZ129" s="74" t="str">
        <f t="shared" si="75"/>
        <v/>
      </c>
      <c r="DA129" s="66"/>
      <c r="DB129" s="58"/>
      <c r="DC129" s="58"/>
      <c r="DD129" s="58"/>
      <c r="DE129" s="63">
        <v>11</v>
      </c>
      <c r="DF129" s="64" t="s">
        <v>144</v>
      </c>
      <c r="DG129" s="64" t="s">
        <v>144</v>
      </c>
      <c r="DH129" s="65"/>
      <c r="DI129" s="64"/>
      <c r="DJ129" s="64"/>
      <c r="DK129" s="65" t="s">
        <v>144</v>
      </c>
      <c r="DL129" s="65" t="str">
        <f>IFERROR(IF(DK129&gt;=5,VLOOKUP(DK129,Brutos!$K$3:$AE$10,MATCH(DJ129,Brutos!$K$3:$AE$3,0),0),0),"")</f>
        <v/>
      </c>
      <c r="DM129" s="64"/>
      <c r="DN129" s="64"/>
      <c r="DO129" s="74" t="str">
        <f t="shared" si="76"/>
        <v/>
      </c>
      <c r="DP129" s="66"/>
      <c r="DQ129" s="58"/>
      <c r="DR129" s="58"/>
      <c r="DS129" s="58"/>
      <c r="DT129" s="63">
        <v>11</v>
      </c>
      <c r="DU129" s="64" t="s">
        <v>144</v>
      </c>
      <c r="DV129" s="64" t="s">
        <v>144</v>
      </c>
      <c r="DW129" s="65"/>
      <c r="DX129" s="64"/>
      <c r="DY129" s="64"/>
      <c r="DZ129" s="65" t="s">
        <v>144</v>
      </c>
      <c r="EA129" s="65" t="str">
        <f>IFERROR(IF(DZ129&gt;=5,VLOOKUP(DZ129,Brutos!$K$3:$AE$10,MATCH(DY129,Brutos!$K$3:$AE$3,0),0),0),"")</f>
        <v/>
      </c>
      <c r="EB129" s="64"/>
      <c r="EC129" s="64"/>
      <c r="ED129" s="74" t="str">
        <f t="shared" si="77"/>
        <v/>
      </c>
      <c r="EE129" s="66"/>
      <c r="EF129" s="58"/>
      <c r="EG129" s="58"/>
      <c r="EH129" s="58"/>
      <c r="EI129" s="63">
        <v>11</v>
      </c>
      <c r="EJ129" s="64" t="s">
        <v>144</v>
      </c>
      <c r="EK129" s="64" t="s">
        <v>144</v>
      </c>
      <c r="EL129" s="65"/>
      <c r="EM129" s="64"/>
      <c r="EN129" s="64"/>
      <c r="EO129" s="65" t="s">
        <v>144</v>
      </c>
      <c r="EP129" s="65" t="str">
        <f>IFERROR(IF(EO129&gt;=5,VLOOKUP(EO129,Brutos!$K$3:$AE$10,MATCH(EN129,Brutos!$K$3:$AE$3,0),0),0),"")</f>
        <v/>
      </c>
      <c r="EQ129" s="64"/>
      <c r="ER129" s="64"/>
      <c r="ES129" s="74" t="str">
        <f t="shared" si="78"/>
        <v/>
      </c>
      <c r="ET129" s="66"/>
      <c r="EU129" s="58"/>
      <c r="EV129" s="58"/>
      <c r="EW129" s="58"/>
      <c r="EX129" s="63">
        <v>11</v>
      </c>
      <c r="EY129" s="64" t="s">
        <v>144</v>
      </c>
      <c r="EZ129" s="64" t="s">
        <v>144</v>
      </c>
      <c r="FA129" s="65"/>
      <c r="FB129" s="64"/>
      <c r="FC129" s="64"/>
      <c r="FD129" s="65" t="s">
        <v>144</v>
      </c>
      <c r="FE129" s="65" t="str">
        <f>IFERROR(IF(FD129&gt;=5,VLOOKUP(FD129,Brutos!$K$3:$AE$10,MATCH(FC129,Brutos!$K$3:$AE$3,0),0),0),"")</f>
        <v/>
      </c>
      <c r="FF129" s="64"/>
      <c r="FG129" s="64"/>
      <c r="FH129" s="74" t="str">
        <f t="shared" si="79"/>
        <v/>
      </c>
      <c r="FI129" s="66"/>
      <c r="FJ129" s="58"/>
      <c r="FK129" s="58"/>
      <c r="FL129" s="58"/>
      <c r="FM129" s="63">
        <v>11</v>
      </c>
      <c r="FN129" s="64" t="s">
        <v>144</v>
      </c>
      <c r="FO129" s="64" t="s">
        <v>144</v>
      </c>
      <c r="FP129" s="65"/>
      <c r="FQ129" s="64"/>
      <c r="FR129" s="64"/>
      <c r="FS129" s="65" t="s">
        <v>144</v>
      </c>
      <c r="FT129" s="65" t="str">
        <f>IFERROR(IF(FS129&gt;=5,VLOOKUP(FS129,Brutos!$K$3:$AE$10,MATCH(FR129,Brutos!$K$3:$AE$3,0),0),0),"")</f>
        <v/>
      </c>
      <c r="FU129" s="64"/>
      <c r="FV129" s="64"/>
      <c r="FW129" s="74" t="str">
        <f t="shared" si="80"/>
        <v/>
      </c>
      <c r="FX129" s="66"/>
      <c r="FY129" s="58"/>
      <c r="FZ129" s="58"/>
      <c r="GA129" s="58"/>
      <c r="GB129" s="63">
        <v>11</v>
      </c>
      <c r="GC129" s="64" t="s">
        <v>144</v>
      </c>
      <c r="GD129" s="64" t="s">
        <v>144</v>
      </c>
      <c r="GE129" s="65"/>
      <c r="GF129" s="64"/>
      <c r="GG129" s="64"/>
      <c r="GH129" s="65" t="s">
        <v>144</v>
      </c>
      <c r="GI129" s="65" t="str">
        <f>IFERROR(IF(GH129&gt;=5,VLOOKUP(GH129,Brutos!$K$3:$AE$10,MATCH(GG129,Brutos!$K$3:$AE$3,0),0),0),"")</f>
        <v/>
      </c>
      <c r="GJ129" s="64"/>
      <c r="GK129" s="64"/>
      <c r="GL129" s="74" t="str">
        <f t="shared" si="81"/>
        <v/>
      </c>
      <c r="GM129" s="66"/>
      <c r="GN129" s="58"/>
      <c r="GO129" s="58"/>
      <c r="GP129" s="58"/>
      <c r="GQ129" s="63">
        <v>11</v>
      </c>
      <c r="GR129" s="64" t="s">
        <v>144</v>
      </c>
      <c r="GS129" s="64" t="s">
        <v>144</v>
      </c>
      <c r="GT129" s="65"/>
      <c r="GU129" s="64"/>
      <c r="GV129" s="64"/>
      <c r="GW129" s="65" t="s">
        <v>144</v>
      </c>
      <c r="GX129" s="65" t="str">
        <f>IFERROR(IF(GW129&gt;=5,VLOOKUP(GW129,Brutos!$K$3:$AE$10,MATCH(GV129,Brutos!$K$3:$AE$3,0),0),0),"")</f>
        <v/>
      </c>
      <c r="GY129" s="64"/>
      <c r="GZ129" s="64"/>
      <c r="HA129" s="74" t="str">
        <f t="shared" si="82"/>
        <v/>
      </c>
      <c r="HB129" s="66"/>
      <c r="HC129" s="58"/>
      <c r="HD129" s="58"/>
      <c r="HE129" s="58"/>
      <c r="HF129" s="63">
        <v>11</v>
      </c>
      <c r="HG129" s="64" t="s">
        <v>144</v>
      </c>
      <c r="HH129" s="64" t="s">
        <v>144</v>
      </c>
      <c r="HI129" s="65"/>
      <c r="HJ129" s="64"/>
      <c r="HK129" s="64"/>
      <c r="HL129" s="65" t="s">
        <v>144</v>
      </c>
      <c r="HM129" s="65" t="str">
        <f>IFERROR(IF(HL129&gt;=5,VLOOKUP(HL129,Brutos!$K$3:$AE$10,MATCH(HK129,Brutos!$K$3:$AE$3,0),0),0),"")</f>
        <v/>
      </c>
      <c r="HN129" s="64"/>
      <c r="HO129" s="64"/>
      <c r="HP129" s="74" t="str">
        <f t="shared" si="83"/>
        <v/>
      </c>
      <c r="HQ129" s="66"/>
      <c r="HR129" s="58"/>
      <c r="HS129" s="58"/>
      <c r="HT129" s="58"/>
      <c r="HU129" s="63">
        <v>11</v>
      </c>
      <c r="HV129" s="64" t="s">
        <v>144</v>
      </c>
      <c r="HW129" s="64" t="s">
        <v>144</v>
      </c>
      <c r="HX129" s="65"/>
      <c r="HY129" s="64"/>
      <c r="HZ129" s="64"/>
      <c r="IA129" s="65" t="s">
        <v>144</v>
      </c>
      <c r="IB129" s="65" t="str">
        <f>IFERROR(IF(IA129&gt;=5,VLOOKUP(IA129,Brutos!$K$3:$AE$10,MATCH(HZ129,Brutos!$K$3:$AE$3,0),0),0),"")</f>
        <v/>
      </c>
      <c r="IC129" s="64"/>
      <c r="ID129" s="64"/>
      <c r="IE129" s="74" t="str">
        <f t="shared" si="84"/>
        <v/>
      </c>
      <c r="IF129" s="66"/>
      <c r="IG129" s="58"/>
      <c r="IH129" s="58"/>
      <c r="II129" s="58"/>
      <c r="IJ129" s="63">
        <v>11</v>
      </c>
      <c r="IK129" s="64" t="s">
        <v>144</v>
      </c>
      <c r="IL129" s="64" t="s">
        <v>144</v>
      </c>
      <c r="IM129" s="65"/>
      <c r="IN129" s="64"/>
      <c r="IO129" s="64"/>
      <c r="IP129" s="65" t="s">
        <v>144</v>
      </c>
      <c r="IQ129" s="65" t="str">
        <f>IFERROR(IF(IP129&gt;=5,VLOOKUP(IP129,Brutos!$K$3:$AE$10,MATCH(IO129,Brutos!$K$3:$AE$3,0),0),0),"")</f>
        <v/>
      </c>
      <c r="IR129" s="64"/>
      <c r="IS129" s="64"/>
      <c r="IT129" s="74" t="str">
        <f t="shared" si="85"/>
        <v/>
      </c>
      <c r="IU129" s="66"/>
      <c r="IV129" s="58"/>
      <c r="IW129" s="58"/>
      <c r="IX129" s="58"/>
      <c r="IY129" s="63">
        <v>11</v>
      </c>
      <c r="IZ129" s="64" t="s">
        <v>144</v>
      </c>
      <c r="JA129" s="64" t="s">
        <v>144</v>
      </c>
      <c r="JB129" s="65"/>
      <c r="JC129" s="64"/>
      <c r="JD129" s="64"/>
      <c r="JE129" s="65" t="s">
        <v>144</v>
      </c>
      <c r="JF129" s="65" t="str">
        <f>IFERROR(IF(JE129&gt;=5,VLOOKUP(JE129,Brutos!$K$3:$AE$10,MATCH(JD129,Brutos!$K$3:$AE$3,0),0),0),"")</f>
        <v/>
      </c>
      <c r="JG129" s="64"/>
      <c r="JH129" s="64"/>
      <c r="JI129" s="74" t="str">
        <f t="shared" si="86"/>
        <v/>
      </c>
      <c r="JJ129" s="66"/>
      <c r="JK129" s="58"/>
      <c r="JL129" s="58"/>
      <c r="JM129" s="58"/>
      <c r="JN129" s="63">
        <v>11</v>
      </c>
      <c r="JO129" s="64" t="s">
        <v>144</v>
      </c>
      <c r="JP129" s="64" t="s">
        <v>144</v>
      </c>
      <c r="JQ129" s="65"/>
      <c r="JR129" s="64"/>
      <c r="JS129" s="64"/>
      <c r="JT129" s="65" t="s">
        <v>144</v>
      </c>
      <c r="JU129" s="65" t="str">
        <f>IFERROR(IF(JT129&gt;=5,VLOOKUP(JT129,Brutos!$K$3:$AE$10,MATCH(JS129,Brutos!$K$3:$AE$3,0),0),0),"")</f>
        <v/>
      </c>
      <c r="JV129" s="64"/>
      <c r="JW129" s="64"/>
      <c r="JX129" s="74" t="str">
        <f t="shared" si="87"/>
        <v/>
      </c>
      <c r="JY129" s="66"/>
      <c r="JZ129" s="58"/>
      <c r="KA129" s="58"/>
      <c r="KB129" s="58"/>
      <c r="KC129" s="63">
        <v>11</v>
      </c>
      <c r="KD129" s="64" t="s">
        <v>144</v>
      </c>
      <c r="KE129" s="64" t="s">
        <v>144</v>
      </c>
      <c r="KF129" s="65"/>
      <c r="KG129" s="64"/>
      <c r="KH129" s="64"/>
      <c r="KI129" s="65" t="s">
        <v>144</v>
      </c>
      <c r="KJ129" s="65" t="str">
        <f>IFERROR(IF(KI129&gt;=5,VLOOKUP(KI129,Brutos!$K$3:$AE$10,MATCH(KH129,Brutos!$K$3:$AE$3,0),0),0),"")</f>
        <v/>
      </c>
      <c r="KK129" s="64"/>
      <c r="KL129" s="64"/>
      <c r="KM129" s="74" t="str">
        <f t="shared" si="88"/>
        <v/>
      </c>
      <c r="KN129" s="66"/>
      <c r="KO129" s="58"/>
      <c r="KP129" s="58"/>
      <c r="KQ129" s="58"/>
      <c r="KR129" s="63">
        <v>11</v>
      </c>
      <c r="KS129" s="64" t="s">
        <v>144</v>
      </c>
      <c r="KT129" s="64" t="s">
        <v>144</v>
      </c>
      <c r="KU129" s="65"/>
      <c r="KV129" s="64"/>
      <c r="KW129" s="64"/>
      <c r="KX129" s="65" t="s">
        <v>144</v>
      </c>
      <c r="KY129" s="65" t="str">
        <f>IFERROR(IF(KX129&gt;=5,VLOOKUP(KX129,Brutos!$K$3:$AE$10,MATCH(KW129,Brutos!$K$3:$AE$3,0),0),0),"")</f>
        <v/>
      </c>
      <c r="KZ129" s="64"/>
      <c r="LA129" s="64"/>
      <c r="LB129" s="74" t="str">
        <f t="shared" si="89"/>
        <v/>
      </c>
      <c r="LC129" s="66"/>
      <c r="LD129" s="347"/>
      <c r="LE129" s="58"/>
      <c r="LF129" s="58"/>
      <c r="LG129" s="63">
        <v>11</v>
      </c>
      <c r="LH129" s="64" t="s">
        <v>144</v>
      </c>
      <c r="LI129" s="64" t="s">
        <v>144</v>
      </c>
      <c r="LJ129" s="65"/>
      <c r="LK129" s="64"/>
      <c r="LL129" s="64"/>
      <c r="LM129" s="65" t="s">
        <v>144</v>
      </c>
      <c r="LN129" s="65" t="str">
        <f>IFERROR(IF(LM129&gt;=5,VLOOKUP(LM129,Brutos!$K$3:$AE$10,MATCH(LL129,Brutos!$K$3:$AE$3,0),0),0),"")</f>
        <v/>
      </c>
      <c r="LO129" s="64"/>
      <c r="LP129" s="64"/>
      <c r="LQ129" s="74" t="str">
        <f t="shared" si="90"/>
        <v/>
      </c>
      <c r="LR129" s="66"/>
      <c r="LS129" s="347"/>
      <c r="LT129" s="58"/>
      <c r="LU129" s="58"/>
      <c r="LV129" s="63">
        <v>11</v>
      </c>
      <c r="LW129" s="64" t="s">
        <v>144</v>
      </c>
      <c r="LX129" s="64" t="s">
        <v>144</v>
      </c>
      <c r="LY129" s="65"/>
      <c r="LZ129" s="64"/>
      <c r="MA129" s="64"/>
      <c r="MB129" s="65" t="s">
        <v>144</v>
      </c>
      <c r="MC129" s="65" t="str">
        <f>IFERROR(IF(MB129&gt;=5,VLOOKUP(MB129,Brutos!$K$3:$AE$10,MATCH(MA129,Brutos!$K$3:$AE$3,0),0),0),"")</f>
        <v/>
      </c>
      <c r="MD129" s="64"/>
      <c r="ME129" s="64"/>
      <c r="MF129" s="74" t="str">
        <f t="shared" si="91"/>
        <v/>
      </c>
      <c r="MG129" s="66"/>
      <c r="MH129" s="347"/>
      <c r="MI129" s="58"/>
      <c r="MJ129" s="58"/>
      <c r="MK129" s="489">
        <v>11</v>
      </c>
      <c r="ML129" s="490" t="s">
        <v>144</v>
      </c>
      <c r="MM129" s="490" t="s">
        <v>144</v>
      </c>
      <c r="MN129" s="491"/>
      <c r="MO129" s="490"/>
      <c r="MP129" s="490"/>
      <c r="MQ129" s="491" t="s">
        <v>144</v>
      </c>
      <c r="MR129" s="491"/>
      <c r="MS129" s="490"/>
      <c r="MT129" s="490"/>
      <c r="MU129" s="493"/>
      <c r="MV129" s="494"/>
      <c r="MW129" s="347"/>
    </row>
    <row r="130" spans="1:361">
      <c r="A130" s="347"/>
      <c r="B130" s="58"/>
      <c r="C130" s="58"/>
      <c r="D130" s="63">
        <v>12</v>
      </c>
      <c r="E130" s="64" t="s">
        <v>144</v>
      </c>
      <c r="F130" s="64" t="s">
        <v>144</v>
      </c>
      <c r="G130" s="65"/>
      <c r="H130" s="64"/>
      <c r="I130" s="64"/>
      <c r="J130" s="65" t="s">
        <v>144</v>
      </c>
      <c r="K130" s="65" t="str">
        <f>IFERROR(IF(J130&gt;=5,VLOOKUP(J130,Brutos!$K$3:$AE$10,MATCH(I130,Brutos!$K$3:$AE$3,0),0),0),"")</f>
        <v/>
      </c>
      <c r="L130" s="64"/>
      <c r="M130" s="64"/>
      <c r="N130" s="74" t="str">
        <f t="shared" si="69"/>
        <v/>
      </c>
      <c r="O130" s="66"/>
      <c r="P130" s="58"/>
      <c r="Q130" s="58"/>
      <c r="R130" s="58"/>
      <c r="S130" s="63">
        <v>12</v>
      </c>
      <c r="T130" s="64" t="s">
        <v>144</v>
      </c>
      <c r="U130" s="64" t="s">
        <v>144</v>
      </c>
      <c r="V130" s="65"/>
      <c r="W130" s="64"/>
      <c r="X130" s="64"/>
      <c r="Y130" s="65" t="s">
        <v>144</v>
      </c>
      <c r="Z130" s="65" t="str">
        <f>IFERROR(IF(Y130&gt;=5,VLOOKUP(Y130,Brutos!$K$3:$AE$10,MATCH(X130,Brutos!$K$3:$AE$3,0),0),0),"")</f>
        <v/>
      </c>
      <c r="AA130" s="64"/>
      <c r="AB130" s="64"/>
      <c r="AC130" s="74" t="str">
        <f t="shared" si="70"/>
        <v/>
      </c>
      <c r="AD130" s="66"/>
      <c r="AE130" s="58"/>
      <c r="AF130" s="58"/>
      <c r="AG130" s="58"/>
      <c r="AH130" s="63">
        <v>12</v>
      </c>
      <c r="AI130" s="64" t="s">
        <v>144</v>
      </c>
      <c r="AJ130" s="64" t="s">
        <v>144</v>
      </c>
      <c r="AK130" s="65"/>
      <c r="AL130" s="64"/>
      <c r="AM130" s="64"/>
      <c r="AN130" s="65" t="s">
        <v>144</v>
      </c>
      <c r="AO130" s="65" t="str">
        <f>IFERROR(IF(AN130&gt;=5,VLOOKUP(AN130,Brutos!$K$3:$AE$10,MATCH(AM130,Brutos!$K$3:$AE$3,0),0),0),"")</f>
        <v/>
      </c>
      <c r="AP130" s="64"/>
      <c r="AQ130" s="64"/>
      <c r="AR130" s="74" t="str">
        <f t="shared" si="71"/>
        <v/>
      </c>
      <c r="AS130" s="66"/>
      <c r="AT130" s="58"/>
      <c r="AU130" s="58"/>
      <c r="AV130" s="58"/>
      <c r="AW130" s="63">
        <v>12</v>
      </c>
      <c r="AX130" s="64" t="s">
        <v>144</v>
      </c>
      <c r="AY130" s="64" t="s">
        <v>144</v>
      </c>
      <c r="AZ130" s="65"/>
      <c r="BA130" s="64"/>
      <c r="BB130" s="64"/>
      <c r="BC130" s="65" t="s">
        <v>144</v>
      </c>
      <c r="BD130" s="65" t="str">
        <f>IFERROR(IF(BC130&gt;=5,VLOOKUP(BC130,Brutos!$K$3:$AE$10,MATCH(BB130,Brutos!$K$3:$AE$3,0),0),0),"")</f>
        <v/>
      </c>
      <c r="BE130" s="64"/>
      <c r="BF130" s="64"/>
      <c r="BG130" s="74" t="str">
        <f t="shared" si="72"/>
        <v/>
      </c>
      <c r="BH130" s="66"/>
      <c r="BI130" s="58"/>
      <c r="BJ130" s="58"/>
      <c r="BK130" s="58"/>
      <c r="BL130" s="63">
        <v>12</v>
      </c>
      <c r="BM130" s="64" t="s">
        <v>144</v>
      </c>
      <c r="BN130" s="64" t="s">
        <v>144</v>
      </c>
      <c r="BO130" s="65"/>
      <c r="BP130" s="64"/>
      <c r="BQ130" s="64"/>
      <c r="BR130" s="65" t="s">
        <v>144</v>
      </c>
      <c r="BS130" s="65" t="str">
        <f>IFERROR(IF(BR130&gt;=5,VLOOKUP(BR130,Brutos!$K$3:$AE$10,MATCH(BQ130,Brutos!$K$3:$AE$3,0),0),0),"")</f>
        <v/>
      </c>
      <c r="BT130" s="64"/>
      <c r="BU130" s="64"/>
      <c r="BV130" s="74" t="str">
        <f t="shared" si="73"/>
        <v/>
      </c>
      <c r="BW130" s="66"/>
      <c r="BX130" s="58"/>
      <c r="BY130" s="58"/>
      <c r="BZ130" s="58"/>
      <c r="CA130" s="63">
        <v>12</v>
      </c>
      <c r="CB130" s="64" t="s">
        <v>144</v>
      </c>
      <c r="CC130" s="64" t="s">
        <v>144</v>
      </c>
      <c r="CD130" s="65"/>
      <c r="CE130" s="64"/>
      <c r="CF130" s="64"/>
      <c r="CG130" s="65" t="s">
        <v>144</v>
      </c>
      <c r="CH130" s="65" t="str">
        <f>IFERROR(IF(CG130&gt;=5,VLOOKUP(CG130,Brutos!$K$3:$AE$10,MATCH(CF130,Brutos!$K$3:$AE$3,0),0),0),"")</f>
        <v/>
      </c>
      <c r="CI130" s="64"/>
      <c r="CJ130" s="64"/>
      <c r="CK130" s="74" t="str">
        <f t="shared" si="74"/>
        <v/>
      </c>
      <c r="CL130" s="66"/>
      <c r="CM130" s="58"/>
      <c r="CN130" s="58"/>
      <c r="CO130" s="58"/>
      <c r="CP130" s="63">
        <v>12</v>
      </c>
      <c r="CQ130" s="64" t="s">
        <v>144</v>
      </c>
      <c r="CR130" s="64" t="s">
        <v>144</v>
      </c>
      <c r="CS130" s="65"/>
      <c r="CT130" s="64"/>
      <c r="CU130" s="64"/>
      <c r="CV130" s="65" t="s">
        <v>144</v>
      </c>
      <c r="CW130" s="65" t="str">
        <f>IFERROR(IF(CV130&gt;=5,VLOOKUP(CV130,Brutos!$K$3:$AE$10,MATCH(CU130,Brutos!$K$3:$AE$3,0),0),0),"")</f>
        <v/>
      </c>
      <c r="CX130" s="64"/>
      <c r="CY130" s="64"/>
      <c r="CZ130" s="74" t="str">
        <f t="shared" si="75"/>
        <v/>
      </c>
      <c r="DA130" s="66"/>
      <c r="DB130" s="58"/>
      <c r="DC130" s="58"/>
      <c r="DD130" s="58"/>
      <c r="DE130" s="63">
        <v>12</v>
      </c>
      <c r="DF130" s="64" t="s">
        <v>144</v>
      </c>
      <c r="DG130" s="64" t="s">
        <v>144</v>
      </c>
      <c r="DH130" s="65"/>
      <c r="DI130" s="64"/>
      <c r="DJ130" s="64"/>
      <c r="DK130" s="65" t="s">
        <v>144</v>
      </c>
      <c r="DL130" s="65" t="str">
        <f>IFERROR(IF(DK130&gt;=5,VLOOKUP(DK130,Brutos!$K$3:$AE$10,MATCH(DJ130,Brutos!$K$3:$AE$3,0),0),0),"")</f>
        <v/>
      </c>
      <c r="DM130" s="64"/>
      <c r="DN130" s="64"/>
      <c r="DO130" s="74" t="str">
        <f t="shared" si="76"/>
        <v/>
      </c>
      <c r="DP130" s="66"/>
      <c r="DQ130" s="58"/>
      <c r="DR130" s="58"/>
      <c r="DS130" s="58"/>
      <c r="DT130" s="63">
        <v>12</v>
      </c>
      <c r="DU130" s="64" t="s">
        <v>144</v>
      </c>
      <c r="DV130" s="64" t="s">
        <v>144</v>
      </c>
      <c r="DW130" s="65"/>
      <c r="DX130" s="64"/>
      <c r="DY130" s="64"/>
      <c r="DZ130" s="65" t="s">
        <v>144</v>
      </c>
      <c r="EA130" s="65" t="str">
        <f>IFERROR(IF(DZ130&gt;=5,VLOOKUP(DZ130,Brutos!$K$3:$AE$10,MATCH(DY130,Brutos!$K$3:$AE$3,0),0),0),"")</f>
        <v/>
      </c>
      <c r="EB130" s="64"/>
      <c r="EC130" s="64"/>
      <c r="ED130" s="74" t="str">
        <f t="shared" si="77"/>
        <v/>
      </c>
      <c r="EE130" s="66"/>
      <c r="EF130" s="58"/>
      <c r="EG130" s="58"/>
      <c r="EH130" s="58"/>
      <c r="EI130" s="63">
        <v>12</v>
      </c>
      <c r="EJ130" s="64" t="s">
        <v>144</v>
      </c>
      <c r="EK130" s="64" t="s">
        <v>144</v>
      </c>
      <c r="EL130" s="65"/>
      <c r="EM130" s="64"/>
      <c r="EN130" s="64"/>
      <c r="EO130" s="65" t="s">
        <v>144</v>
      </c>
      <c r="EP130" s="65" t="str">
        <f>IFERROR(IF(EO130&gt;=5,VLOOKUP(EO130,Brutos!$K$3:$AE$10,MATCH(EN130,Brutos!$K$3:$AE$3,0),0),0),"")</f>
        <v/>
      </c>
      <c r="EQ130" s="64"/>
      <c r="ER130" s="64"/>
      <c r="ES130" s="74" t="str">
        <f t="shared" si="78"/>
        <v/>
      </c>
      <c r="ET130" s="66"/>
      <c r="EU130" s="58"/>
      <c r="EV130" s="58"/>
      <c r="EW130" s="58"/>
      <c r="EX130" s="63">
        <v>12</v>
      </c>
      <c r="EY130" s="64" t="s">
        <v>144</v>
      </c>
      <c r="EZ130" s="64" t="s">
        <v>144</v>
      </c>
      <c r="FA130" s="65"/>
      <c r="FB130" s="64"/>
      <c r="FC130" s="64"/>
      <c r="FD130" s="65" t="s">
        <v>144</v>
      </c>
      <c r="FE130" s="65" t="str">
        <f>IFERROR(IF(FD130&gt;=5,VLOOKUP(FD130,Brutos!$K$3:$AE$10,MATCH(FC130,Brutos!$K$3:$AE$3,0),0),0),"")</f>
        <v/>
      </c>
      <c r="FF130" s="64"/>
      <c r="FG130" s="64"/>
      <c r="FH130" s="74" t="str">
        <f t="shared" si="79"/>
        <v/>
      </c>
      <c r="FI130" s="66"/>
      <c r="FJ130" s="58"/>
      <c r="FK130" s="58"/>
      <c r="FL130" s="58"/>
      <c r="FM130" s="63">
        <v>12</v>
      </c>
      <c r="FN130" s="64" t="s">
        <v>144</v>
      </c>
      <c r="FO130" s="64" t="s">
        <v>144</v>
      </c>
      <c r="FP130" s="65"/>
      <c r="FQ130" s="64"/>
      <c r="FR130" s="64"/>
      <c r="FS130" s="65" t="s">
        <v>144</v>
      </c>
      <c r="FT130" s="65" t="str">
        <f>IFERROR(IF(FS130&gt;=5,VLOOKUP(FS130,Brutos!$K$3:$AE$10,MATCH(FR130,Brutos!$K$3:$AE$3,0),0),0),"")</f>
        <v/>
      </c>
      <c r="FU130" s="64"/>
      <c r="FV130" s="64"/>
      <c r="FW130" s="74" t="str">
        <f t="shared" si="80"/>
        <v/>
      </c>
      <c r="FX130" s="66"/>
      <c r="FY130" s="58"/>
      <c r="FZ130" s="58"/>
      <c r="GA130" s="58"/>
      <c r="GB130" s="63">
        <v>12</v>
      </c>
      <c r="GC130" s="64" t="s">
        <v>144</v>
      </c>
      <c r="GD130" s="64" t="s">
        <v>144</v>
      </c>
      <c r="GE130" s="65"/>
      <c r="GF130" s="64"/>
      <c r="GG130" s="64"/>
      <c r="GH130" s="65" t="s">
        <v>144</v>
      </c>
      <c r="GI130" s="65" t="str">
        <f>IFERROR(IF(GH130&gt;=5,VLOOKUP(GH130,Brutos!$K$3:$AE$10,MATCH(GG130,Brutos!$K$3:$AE$3,0),0),0),"")</f>
        <v/>
      </c>
      <c r="GJ130" s="64"/>
      <c r="GK130" s="64"/>
      <c r="GL130" s="74" t="str">
        <f t="shared" si="81"/>
        <v/>
      </c>
      <c r="GM130" s="66"/>
      <c r="GN130" s="58"/>
      <c r="GO130" s="58"/>
      <c r="GP130" s="58"/>
      <c r="GQ130" s="63">
        <v>12</v>
      </c>
      <c r="GR130" s="64" t="s">
        <v>144</v>
      </c>
      <c r="GS130" s="64" t="s">
        <v>144</v>
      </c>
      <c r="GT130" s="65"/>
      <c r="GU130" s="64"/>
      <c r="GV130" s="64"/>
      <c r="GW130" s="65" t="s">
        <v>144</v>
      </c>
      <c r="GX130" s="65" t="str">
        <f>IFERROR(IF(GW130&gt;=5,VLOOKUP(GW130,Brutos!$K$3:$AE$10,MATCH(GV130,Brutos!$K$3:$AE$3,0),0),0),"")</f>
        <v/>
      </c>
      <c r="GY130" s="64"/>
      <c r="GZ130" s="64"/>
      <c r="HA130" s="74" t="str">
        <f t="shared" si="82"/>
        <v/>
      </c>
      <c r="HB130" s="66"/>
      <c r="HC130" s="58"/>
      <c r="HD130" s="58"/>
      <c r="HE130" s="58"/>
      <c r="HF130" s="63">
        <v>12</v>
      </c>
      <c r="HG130" s="64" t="s">
        <v>144</v>
      </c>
      <c r="HH130" s="64" t="s">
        <v>144</v>
      </c>
      <c r="HI130" s="65"/>
      <c r="HJ130" s="64"/>
      <c r="HK130" s="64"/>
      <c r="HL130" s="65" t="s">
        <v>144</v>
      </c>
      <c r="HM130" s="65" t="str">
        <f>IFERROR(IF(HL130&gt;=5,VLOOKUP(HL130,Brutos!$K$3:$AE$10,MATCH(HK130,Brutos!$K$3:$AE$3,0),0),0),"")</f>
        <v/>
      </c>
      <c r="HN130" s="64"/>
      <c r="HO130" s="64"/>
      <c r="HP130" s="74" t="str">
        <f t="shared" si="83"/>
        <v/>
      </c>
      <c r="HQ130" s="66"/>
      <c r="HR130" s="58"/>
      <c r="HS130" s="58"/>
      <c r="HT130" s="58"/>
      <c r="HU130" s="63">
        <v>12</v>
      </c>
      <c r="HV130" s="64" t="s">
        <v>144</v>
      </c>
      <c r="HW130" s="64" t="s">
        <v>144</v>
      </c>
      <c r="HX130" s="65"/>
      <c r="HY130" s="64"/>
      <c r="HZ130" s="64"/>
      <c r="IA130" s="65" t="s">
        <v>144</v>
      </c>
      <c r="IB130" s="65" t="str">
        <f>IFERROR(IF(IA130&gt;=5,VLOOKUP(IA130,Brutos!$K$3:$AE$10,MATCH(HZ130,Brutos!$K$3:$AE$3,0),0),0),"")</f>
        <v/>
      </c>
      <c r="IC130" s="64"/>
      <c r="ID130" s="64"/>
      <c r="IE130" s="74" t="str">
        <f t="shared" si="84"/>
        <v/>
      </c>
      <c r="IF130" s="66"/>
      <c r="IG130" s="58"/>
      <c r="IH130" s="58"/>
      <c r="II130" s="58"/>
      <c r="IJ130" s="63">
        <v>12</v>
      </c>
      <c r="IK130" s="64" t="s">
        <v>144</v>
      </c>
      <c r="IL130" s="64" t="s">
        <v>144</v>
      </c>
      <c r="IM130" s="65"/>
      <c r="IN130" s="64"/>
      <c r="IO130" s="64"/>
      <c r="IP130" s="65" t="s">
        <v>144</v>
      </c>
      <c r="IQ130" s="65" t="str">
        <f>IFERROR(IF(IP130&gt;=5,VLOOKUP(IP130,Brutos!$K$3:$AE$10,MATCH(IO130,Brutos!$K$3:$AE$3,0),0),0),"")</f>
        <v/>
      </c>
      <c r="IR130" s="64"/>
      <c r="IS130" s="64"/>
      <c r="IT130" s="74" t="str">
        <f t="shared" si="85"/>
        <v/>
      </c>
      <c r="IU130" s="66"/>
      <c r="IV130" s="58"/>
      <c r="IW130" s="58"/>
      <c r="IX130" s="58"/>
      <c r="IY130" s="63">
        <v>12</v>
      </c>
      <c r="IZ130" s="64" t="s">
        <v>144</v>
      </c>
      <c r="JA130" s="64" t="s">
        <v>144</v>
      </c>
      <c r="JB130" s="65"/>
      <c r="JC130" s="64"/>
      <c r="JD130" s="64"/>
      <c r="JE130" s="65" t="s">
        <v>144</v>
      </c>
      <c r="JF130" s="65" t="str">
        <f>IFERROR(IF(JE130&gt;=5,VLOOKUP(JE130,Brutos!$K$3:$AE$10,MATCH(JD130,Brutos!$K$3:$AE$3,0),0),0),"")</f>
        <v/>
      </c>
      <c r="JG130" s="64"/>
      <c r="JH130" s="64"/>
      <c r="JI130" s="74" t="str">
        <f t="shared" si="86"/>
        <v/>
      </c>
      <c r="JJ130" s="66"/>
      <c r="JK130" s="58"/>
      <c r="JL130" s="58"/>
      <c r="JM130" s="58"/>
      <c r="JN130" s="63">
        <v>12</v>
      </c>
      <c r="JO130" s="64" t="s">
        <v>144</v>
      </c>
      <c r="JP130" s="64" t="s">
        <v>144</v>
      </c>
      <c r="JQ130" s="65"/>
      <c r="JR130" s="64"/>
      <c r="JS130" s="64"/>
      <c r="JT130" s="65" t="s">
        <v>144</v>
      </c>
      <c r="JU130" s="65" t="str">
        <f>IFERROR(IF(JT130&gt;=5,VLOOKUP(JT130,Brutos!$K$3:$AE$10,MATCH(JS130,Brutos!$K$3:$AE$3,0),0),0),"")</f>
        <v/>
      </c>
      <c r="JV130" s="64"/>
      <c r="JW130" s="64"/>
      <c r="JX130" s="74" t="str">
        <f t="shared" si="87"/>
        <v/>
      </c>
      <c r="JY130" s="66"/>
      <c r="JZ130" s="58"/>
      <c r="KA130" s="58"/>
      <c r="KB130" s="58"/>
      <c r="KC130" s="63">
        <v>12</v>
      </c>
      <c r="KD130" s="64" t="s">
        <v>144</v>
      </c>
      <c r="KE130" s="64" t="s">
        <v>144</v>
      </c>
      <c r="KF130" s="65"/>
      <c r="KG130" s="64"/>
      <c r="KH130" s="64"/>
      <c r="KI130" s="65" t="s">
        <v>144</v>
      </c>
      <c r="KJ130" s="65" t="str">
        <f>IFERROR(IF(KI130&gt;=5,VLOOKUP(KI130,Brutos!$K$3:$AE$10,MATCH(KH130,Brutos!$K$3:$AE$3,0),0),0),"")</f>
        <v/>
      </c>
      <c r="KK130" s="64"/>
      <c r="KL130" s="64"/>
      <c r="KM130" s="74" t="str">
        <f t="shared" si="88"/>
        <v/>
      </c>
      <c r="KN130" s="66"/>
      <c r="KO130" s="58"/>
      <c r="KP130" s="58"/>
      <c r="KQ130" s="58"/>
      <c r="KR130" s="63">
        <v>12</v>
      </c>
      <c r="KS130" s="64" t="s">
        <v>144</v>
      </c>
      <c r="KT130" s="64" t="s">
        <v>144</v>
      </c>
      <c r="KU130" s="65"/>
      <c r="KV130" s="64"/>
      <c r="KW130" s="64"/>
      <c r="KX130" s="65" t="s">
        <v>144</v>
      </c>
      <c r="KY130" s="65" t="str">
        <f>IFERROR(IF(KX130&gt;=5,VLOOKUP(KX130,Brutos!$K$3:$AE$10,MATCH(KW130,Brutos!$K$3:$AE$3,0),0),0),"")</f>
        <v/>
      </c>
      <c r="KZ130" s="64"/>
      <c r="LA130" s="64"/>
      <c r="LB130" s="74" t="str">
        <f t="shared" si="89"/>
        <v/>
      </c>
      <c r="LC130" s="66"/>
      <c r="LD130" s="347"/>
      <c r="LE130" s="58"/>
      <c r="LF130" s="58"/>
      <c r="LG130" s="63">
        <v>12</v>
      </c>
      <c r="LH130" s="64" t="s">
        <v>144</v>
      </c>
      <c r="LI130" s="64" t="s">
        <v>144</v>
      </c>
      <c r="LJ130" s="65"/>
      <c r="LK130" s="64"/>
      <c r="LL130" s="64"/>
      <c r="LM130" s="65" t="s">
        <v>144</v>
      </c>
      <c r="LN130" s="65" t="str">
        <f>IFERROR(IF(LM130&gt;=5,VLOOKUP(LM130,Brutos!$K$3:$AE$10,MATCH(LL130,Brutos!$K$3:$AE$3,0),0),0),"")</f>
        <v/>
      </c>
      <c r="LO130" s="64"/>
      <c r="LP130" s="64"/>
      <c r="LQ130" s="74" t="str">
        <f t="shared" si="90"/>
        <v/>
      </c>
      <c r="LR130" s="66"/>
      <c r="LS130" s="347"/>
      <c r="LT130" s="58"/>
      <c r="LU130" s="58"/>
      <c r="LV130" s="63">
        <v>12</v>
      </c>
      <c r="LW130" s="64" t="s">
        <v>144</v>
      </c>
      <c r="LX130" s="64" t="s">
        <v>144</v>
      </c>
      <c r="LY130" s="65"/>
      <c r="LZ130" s="64"/>
      <c r="MA130" s="64"/>
      <c r="MB130" s="65" t="s">
        <v>144</v>
      </c>
      <c r="MC130" s="65" t="str">
        <f>IFERROR(IF(MB130&gt;=5,VLOOKUP(MB130,Brutos!$K$3:$AE$10,MATCH(MA130,Brutos!$K$3:$AE$3,0),0),0),"")</f>
        <v/>
      </c>
      <c r="MD130" s="64"/>
      <c r="ME130" s="64"/>
      <c r="MF130" s="74" t="str">
        <f t="shared" si="91"/>
        <v/>
      </c>
      <c r="MG130" s="66"/>
      <c r="MH130" s="347"/>
      <c r="MI130" s="58"/>
      <c r="MJ130" s="58"/>
      <c r="MK130" s="489">
        <v>12</v>
      </c>
      <c r="ML130" s="490" t="s">
        <v>144</v>
      </c>
      <c r="MM130" s="490" t="s">
        <v>144</v>
      </c>
      <c r="MN130" s="491"/>
      <c r="MO130" s="490"/>
      <c r="MP130" s="490"/>
      <c r="MQ130" s="491" t="s">
        <v>144</v>
      </c>
      <c r="MR130" s="491"/>
      <c r="MS130" s="490"/>
      <c r="MT130" s="490"/>
      <c r="MU130" s="493"/>
      <c r="MV130" s="494"/>
      <c r="MW130" s="347"/>
    </row>
    <row r="131" spans="1:361">
      <c r="A131" s="347"/>
      <c r="B131" s="58"/>
      <c r="C131" s="58"/>
      <c r="D131" s="63">
        <v>13</v>
      </c>
      <c r="E131" s="64" t="s">
        <v>144</v>
      </c>
      <c r="F131" s="64" t="s">
        <v>144</v>
      </c>
      <c r="G131" s="65"/>
      <c r="H131" s="64"/>
      <c r="I131" s="64"/>
      <c r="J131" s="65" t="s">
        <v>144</v>
      </c>
      <c r="K131" s="65" t="str">
        <f>IFERROR(IF(J131&gt;=5,VLOOKUP(J131,Brutos!$K$3:$AE$10,MATCH(I131,Brutos!$K$3:$AE$3,0),0),0),"")</f>
        <v/>
      </c>
      <c r="L131" s="64"/>
      <c r="M131" s="64"/>
      <c r="N131" s="74" t="str">
        <f t="shared" si="69"/>
        <v/>
      </c>
      <c r="O131" s="66"/>
      <c r="P131" s="58"/>
      <c r="Q131" s="58"/>
      <c r="R131" s="58"/>
      <c r="S131" s="63">
        <v>13</v>
      </c>
      <c r="T131" s="64" t="s">
        <v>144</v>
      </c>
      <c r="U131" s="64" t="s">
        <v>144</v>
      </c>
      <c r="V131" s="65"/>
      <c r="W131" s="64"/>
      <c r="X131" s="64"/>
      <c r="Y131" s="65" t="s">
        <v>144</v>
      </c>
      <c r="Z131" s="65" t="str">
        <f>IFERROR(IF(Y131&gt;=5,VLOOKUP(Y131,Brutos!$K$3:$AE$10,MATCH(X131,Brutos!$K$3:$AE$3,0),0),0),"")</f>
        <v/>
      </c>
      <c r="AA131" s="64"/>
      <c r="AB131" s="64"/>
      <c r="AC131" s="74" t="str">
        <f t="shared" si="70"/>
        <v/>
      </c>
      <c r="AD131" s="66"/>
      <c r="AE131" s="58"/>
      <c r="AF131" s="58"/>
      <c r="AG131" s="58"/>
      <c r="AH131" s="63">
        <v>13</v>
      </c>
      <c r="AI131" s="64" t="s">
        <v>144</v>
      </c>
      <c r="AJ131" s="64" t="s">
        <v>144</v>
      </c>
      <c r="AK131" s="65"/>
      <c r="AL131" s="64"/>
      <c r="AM131" s="64"/>
      <c r="AN131" s="65" t="s">
        <v>144</v>
      </c>
      <c r="AO131" s="65" t="str">
        <f>IFERROR(IF(AN131&gt;=5,VLOOKUP(AN131,Brutos!$K$3:$AE$10,MATCH(AM131,Brutos!$K$3:$AE$3,0),0),0),"")</f>
        <v/>
      </c>
      <c r="AP131" s="64"/>
      <c r="AQ131" s="64"/>
      <c r="AR131" s="74" t="str">
        <f t="shared" si="71"/>
        <v/>
      </c>
      <c r="AS131" s="66"/>
      <c r="AT131" s="58"/>
      <c r="AU131" s="58"/>
      <c r="AV131" s="58"/>
      <c r="AW131" s="63">
        <v>13</v>
      </c>
      <c r="AX131" s="64" t="s">
        <v>144</v>
      </c>
      <c r="AY131" s="64" t="s">
        <v>144</v>
      </c>
      <c r="AZ131" s="65"/>
      <c r="BA131" s="64"/>
      <c r="BB131" s="64"/>
      <c r="BC131" s="65" t="s">
        <v>144</v>
      </c>
      <c r="BD131" s="65" t="str">
        <f>IFERROR(IF(BC131&gt;=5,VLOOKUP(BC131,Brutos!$K$3:$AE$10,MATCH(BB131,Brutos!$K$3:$AE$3,0),0),0),"")</f>
        <v/>
      </c>
      <c r="BE131" s="64"/>
      <c r="BF131" s="64"/>
      <c r="BG131" s="74" t="str">
        <f t="shared" si="72"/>
        <v/>
      </c>
      <c r="BH131" s="66"/>
      <c r="BI131" s="58"/>
      <c r="BJ131" s="58"/>
      <c r="BK131" s="58"/>
      <c r="BL131" s="63">
        <v>13</v>
      </c>
      <c r="BM131" s="64" t="s">
        <v>144</v>
      </c>
      <c r="BN131" s="64" t="s">
        <v>144</v>
      </c>
      <c r="BO131" s="65"/>
      <c r="BP131" s="64"/>
      <c r="BQ131" s="64"/>
      <c r="BR131" s="65" t="s">
        <v>144</v>
      </c>
      <c r="BS131" s="65" t="str">
        <f>IFERROR(IF(BR131&gt;=5,VLOOKUP(BR131,Brutos!$K$3:$AE$10,MATCH(BQ131,Brutos!$K$3:$AE$3,0),0),0),"")</f>
        <v/>
      </c>
      <c r="BT131" s="64"/>
      <c r="BU131" s="64"/>
      <c r="BV131" s="74" t="str">
        <f t="shared" si="73"/>
        <v/>
      </c>
      <c r="BW131" s="66"/>
      <c r="BX131" s="58"/>
      <c r="BY131" s="58"/>
      <c r="BZ131" s="58"/>
      <c r="CA131" s="63">
        <v>13</v>
      </c>
      <c r="CB131" s="64" t="s">
        <v>144</v>
      </c>
      <c r="CC131" s="64" t="s">
        <v>144</v>
      </c>
      <c r="CD131" s="65"/>
      <c r="CE131" s="64"/>
      <c r="CF131" s="64"/>
      <c r="CG131" s="65" t="s">
        <v>144</v>
      </c>
      <c r="CH131" s="65" t="str">
        <f>IFERROR(IF(CG131&gt;=5,VLOOKUP(CG131,Brutos!$K$3:$AE$10,MATCH(CF131,Brutos!$K$3:$AE$3,0),0),0),"")</f>
        <v/>
      </c>
      <c r="CI131" s="64"/>
      <c r="CJ131" s="64"/>
      <c r="CK131" s="74" t="str">
        <f t="shared" si="74"/>
        <v/>
      </c>
      <c r="CL131" s="66"/>
      <c r="CM131" s="58"/>
      <c r="CN131" s="58"/>
      <c r="CO131" s="58"/>
      <c r="CP131" s="63">
        <v>13</v>
      </c>
      <c r="CQ131" s="64" t="s">
        <v>144</v>
      </c>
      <c r="CR131" s="64" t="s">
        <v>144</v>
      </c>
      <c r="CS131" s="65"/>
      <c r="CT131" s="64"/>
      <c r="CU131" s="64"/>
      <c r="CV131" s="65" t="s">
        <v>144</v>
      </c>
      <c r="CW131" s="65" t="str">
        <f>IFERROR(IF(CV131&gt;=5,VLOOKUP(CV131,Brutos!$K$3:$AE$10,MATCH(CU131,Brutos!$K$3:$AE$3,0),0),0),"")</f>
        <v/>
      </c>
      <c r="CX131" s="64"/>
      <c r="CY131" s="64"/>
      <c r="CZ131" s="74" t="str">
        <f t="shared" si="75"/>
        <v/>
      </c>
      <c r="DA131" s="66"/>
      <c r="DB131" s="58"/>
      <c r="DC131" s="58"/>
      <c r="DD131" s="58"/>
      <c r="DE131" s="63">
        <v>13</v>
      </c>
      <c r="DF131" s="64" t="s">
        <v>144</v>
      </c>
      <c r="DG131" s="64" t="s">
        <v>144</v>
      </c>
      <c r="DH131" s="65"/>
      <c r="DI131" s="64"/>
      <c r="DJ131" s="64"/>
      <c r="DK131" s="65" t="s">
        <v>144</v>
      </c>
      <c r="DL131" s="65" t="str">
        <f>IFERROR(IF(DK131&gt;=5,VLOOKUP(DK131,Brutos!$K$3:$AE$10,MATCH(DJ131,Brutos!$K$3:$AE$3,0),0),0),"")</f>
        <v/>
      </c>
      <c r="DM131" s="64"/>
      <c r="DN131" s="64"/>
      <c r="DO131" s="74" t="str">
        <f t="shared" si="76"/>
        <v/>
      </c>
      <c r="DP131" s="66"/>
      <c r="DQ131" s="58"/>
      <c r="DR131" s="58"/>
      <c r="DS131" s="58"/>
      <c r="DT131" s="63">
        <v>13</v>
      </c>
      <c r="DU131" s="64" t="s">
        <v>144</v>
      </c>
      <c r="DV131" s="64" t="s">
        <v>144</v>
      </c>
      <c r="DW131" s="65"/>
      <c r="DX131" s="64"/>
      <c r="DY131" s="64"/>
      <c r="DZ131" s="65" t="s">
        <v>144</v>
      </c>
      <c r="EA131" s="65" t="str">
        <f>IFERROR(IF(DZ131&gt;=5,VLOOKUP(DZ131,Brutos!$K$3:$AE$10,MATCH(DY131,Brutos!$K$3:$AE$3,0),0),0),"")</f>
        <v/>
      </c>
      <c r="EB131" s="64"/>
      <c r="EC131" s="64"/>
      <c r="ED131" s="74" t="str">
        <f t="shared" si="77"/>
        <v/>
      </c>
      <c r="EE131" s="66"/>
      <c r="EF131" s="58"/>
      <c r="EG131" s="58"/>
      <c r="EH131" s="58"/>
      <c r="EI131" s="63">
        <v>13</v>
      </c>
      <c r="EJ131" s="64" t="s">
        <v>144</v>
      </c>
      <c r="EK131" s="64" t="s">
        <v>144</v>
      </c>
      <c r="EL131" s="65"/>
      <c r="EM131" s="64"/>
      <c r="EN131" s="64"/>
      <c r="EO131" s="65" t="s">
        <v>144</v>
      </c>
      <c r="EP131" s="65" t="str">
        <f>IFERROR(IF(EO131&gt;=5,VLOOKUP(EO131,Brutos!$K$3:$AE$10,MATCH(EN131,Brutos!$K$3:$AE$3,0),0),0),"")</f>
        <v/>
      </c>
      <c r="EQ131" s="64"/>
      <c r="ER131" s="64"/>
      <c r="ES131" s="74" t="str">
        <f t="shared" si="78"/>
        <v/>
      </c>
      <c r="ET131" s="66"/>
      <c r="EU131" s="58"/>
      <c r="EV131" s="58"/>
      <c r="EW131" s="58"/>
      <c r="EX131" s="63">
        <v>13</v>
      </c>
      <c r="EY131" s="64" t="s">
        <v>144</v>
      </c>
      <c r="EZ131" s="64" t="s">
        <v>144</v>
      </c>
      <c r="FA131" s="65"/>
      <c r="FB131" s="64"/>
      <c r="FC131" s="64"/>
      <c r="FD131" s="65" t="s">
        <v>144</v>
      </c>
      <c r="FE131" s="65" t="str">
        <f>IFERROR(IF(FD131&gt;=5,VLOOKUP(FD131,Brutos!$K$3:$AE$10,MATCH(FC131,Brutos!$K$3:$AE$3,0),0),0),"")</f>
        <v/>
      </c>
      <c r="FF131" s="64"/>
      <c r="FG131" s="64"/>
      <c r="FH131" s="74" t="str">
        <f t="shared" si="79"/>
        <v/>
      </c>
      <c r="FI131" s="66"/>
      <c r="FJ131" s="58"/>
      <c r="FK131" s="58"/>
      <c r="FL131" s="58"/>
      <c r="FM131" s="63">
        <v>13</v>
      </c>
      <c r="FN131" s="64" t="s">
        <v>144</v>
      </c>
      <c r="FO131" s="64" t="s">
        <v>144</v>
      </c>
      <c r="FP131" s="65"/>
      <c r="FQ131" s="64"/>
      <c r="FR131" s="64"/>
      <c r="FS131" s="65" t="s">
        <v>144</v>
      </c>
      <c r="FT131" s="65" t="str">
        <f>IFERROR(IF(FS131&gt;=5,VLOOKUP(FS131,Brutos!$K$3:$AE$10,MATCH(FR131,Brutos!$K$3:$AE$3,0),0),0),"")</f>
        <v/>
      </c>
      <c r="FU131" s="64"/>
      <c r="FV131" s="64"/>
      <c r="FW131" s="74" t="str">
        <f t="shared" si="80"/>
        <v/>
      </c>
      <c r="FX131" s="66"/>
      <c r="FY131" s="58"/>
      <c r="FZ131" s="58"/>
      <c r="GA131" s="58"/>
      <c r="GB131" s="63">
        <v>13</v>
      </c>
      <c r="GC131" s="64" t="s">
        <v>144</v>
      </c>
      <c r="GD131" s="64" t="s">
        <v>144</v>
      </c>
      <c r="GE131" s="65"/>
      <c r="GF131" s="64"/>
      <c r="GG131" s="64"/>
      <c r="GH131" s="65" t="s">
        <v>144</v>
      </c>
      <c r="GI131" s="65" t="str">
        <f>IFERROR(IF(GH131&gt;=5,VLOOKUP(GH131,Brutos!$K$3:$AE$10,MATCH(GG131,Brutos!$K$3:$AE$3,0),0),0),"")</f>
        <v/>
      </c>
      <c r="GJ131" s="64"/>
      <c r="GK131" s="64"/>
      <c r="GL131" s="74" t="str">
        <f t="shared" si="81"/>
        <v/>
      </c>
      <c r="GM131" s="66"/>
      <c r="GN131" s="58"/>
      <c r="GO131" s="58"/>
      <c r="GP131" s="58"/>
      <c r="GQ131" s="63">
        <v>13</v>
      </c>
      <c r="GR131" s="64" t="s">
        <v>144</v>
      </c>
      <c r="GS131" s="64" t="s">
        <v>144</v>
      </c>
      <c r="GT131" s="65"/>
      <c r="GU131" s="64"/>
      <c r="GV131" s="64"/>
      <c r="GW131" s="65" t="s">
        <v>144</v>
      </c>
      <c r="GX131" s="65" t="str">
        <f>IFERROR(IF(GW131&gt;=5,VLOOKUP(GW131,Brutos!$K$3:$AE$10,MATCH(GV131,Brutos!$K$3:$AE$3,0),0),0),"")</f>
        <v/>
      </c>
      <c r="GY131" s="64"/>
      <c r="GZ131" s="64"/>
      <c r="HA131" s="74" t="str">
        <f t="shared" si="82"/>
        <v/>
      </c>
      <c r="HB131" s="66"/>
      <c r="HC131" s="58"/>
      <c r="HD131" s="58"/>
      <c r="HE131" s="58"/>
      <c r="HF131" s="63">
        <v>13</v>
      </c>
      <c r="HG131" s="64" t="s">
        <v>144</v>
      </c>
      <c r="HH131" s="64" t="s">
        <v>144</v>
      </c>
      <c r="HI131" s="65"/>
      <c r="HJ131" s="64"/>
      <c r="HK131" s="64"/>
      <c r="HL131" s="65" t="s">
        <v>144</v>
      </c>
      <c r="HM131" s="65" t="str">
        <f>IFERROR(IF(HL131&gt;=5,VLOOKUP(HL131,Brutos!$K$3:$AE$10,MATCH(HK131,Brutos!$K$3:$AE$3,0),0),0),"")</f>
        <v/>
      </c>
      <c r="HN131" s="64"/>
      <c r="HO131" s="64"/>
      <c r="HP131" s="74" t="str">
        <f t="shared" si="83"/>
        <v/>
      </c>
      <c r="HQ131" s="66"/>
      <c r="HR131" s="58"/>
      <c r="HS131" s="58"/>
      <c r="HT131" s="58"/>
      <c r="HU131" s="63">
        <v>13</v>
      </c>
      <c r="HV131" s="64" t="s">
        <v>144</v>
      </c>
      <c r="HW131" s="64" t="s">
        <v>144</v>
      </c>
      <c r="HX131" s="65"/>
      <c r="HY131" s="64"/>
      <c r="HZ131" s="64"/>
      <c r="IA131" s="65" t="s">
        <v>144</v>
      </c>
      <c r="IB131" s="65" t="str">
        <f>IFERROR(IF(IA131&gt;=5,VLOOKUP(IA131,Brutos!$K$3:$AE$10,MATCH(HZ131,Brutos!$K$3:$AE$3,0),0),0),"")</f>
        <v/>
      </c>
      <c r="IC131" s="64"/>
      <c r="ID131" s="64"/>
      <c r="IE131" s="74" t="str">
        <f t="shared" si="84"/>
        <v/>
      </c>
      <c r="IF131" s="66"/>
      <c r="IG131" s="58"/>
      <c r="IH131" s="58"/>
      <c r="II131" s="58"/>
      <c r="IJ131" s="63">
        <v>13</v>
      </c>
      <c r="IK131" s="64" t="s">
        <v>144</v>
      </c>
      <c r="IL131" s="64" t="s">
        <v>144</v>
      </c>
      <c r="IM131" s="65"/>
      <c r="IN131" s="64"/>
      <c r="IO131" s="64"/>
      <c r="IP131" s="65" t="s">
        <v>144</v>
      </c>
      <c r="IQ131" s="65" t="str">
        <f>IFERROR(IF(IP131&gt;=5,VLOOKUP(IP131,Brutos!$K$3:$AE$10,MATCH(IO131,Brutos!$K$3:$AE$3,0),0),0),"")</f>
        <v/>
      </c>
      <c r="IR131" s="64"/>
      <c r="IS131" s="64"/>
      <c r="IT131" s="74" t="str">
        <f t="shared" si="85"/>
        <v/>
      </c>
      <c r="IU131" s="66"/>
      <c r="IV131" s="58"/>
      <c r="IW131" s="58"/>
      <c r="IX131" s="58"/>
      <c r="IY131" s="63">
        <v>13</v>
      </c>
      <c r="IZ131" s="64" t="s">
        <v>144</v>
      </c>
      <c r="JA131" s="64" t="s">
        <v>144</v>
      </c>
      <c r="JB131" s="65"/>
      <c r="JC131" s="64"/>
      <c r="JD131" s="64"/>
      <c r="JE131" s="65" t="s">
        <v>144</v>
      </c>
      <c r="JF131" s="65" t="str">
        <f>IFERROR(IF(JE131&gt;=5,VLOOKUP(JE131,Brutos!$K$3:$AE$10,MATCH(JD131,Brutos!$K$3:$AE$3,0),0),0),"")</f>
        <v/>
      </c>
      <c r="JG131" s="64"/>
      <c r="JH131" s="64"/>
      <c r="JI131" s="74" t="str">
        <f t="shared" si="86"/>
        <v/>
      </c>
      <c r="JJ131" s="66"/>
      <c r="JK131" s="58"/>
      <c r="JL131" s="58"/>
      <c r="JM131" s="58"/>
      <c r="JN131" s="63">
        <v>13</v>
      </c>
      <c r="JO131" s="64" t="s">
        <v>144</v>
      </c>
      <c r="JP131" s="64" t="s">
        <v>144</v>
      </c>
      <c r="JQ131" s="65"/>
      <c r="JR131" s="64"/>
      <c r="JS131" s="64"/>
      <c r="JT131" s="65" t="s">
        <v>144</v>
      </c>
      <c r="JU131" s="65" t="str">
        <f>IFERROR(IF(JT131&gt;=5,VLOOKUP(JT131,Brutos!$K$3:$AE$10,MATCH(JS131,Brutos!$K$3:$AE$3,0),0),0),"")</f>
        <v/>
      </c>
      <c r="JV131" s="64"/>
      <c r="JW131" s="64"/>
      <c r="JX131" s="74" t="str">
        <f t="shared" si="87"/>
        <v/>
      </c>
      <c r="JY131" s="66"/>
      <c r="JZ131" s="58"/>
      <c r="KA131" s="58"/>
      <c r="KB131" s="58"/>
      <c r="KC131" s="63">
        <v>13</v>
      </c>
      <c r="KD131" s="64" t="s">
        <v>144</v>
      </c>
      <c r="KE131" s="64" t="s">
        <v>144</v>
      </c>
      <c r="KF131" s="65"/>
      <c r="KG131" s="64"/>
      <c r="KH131" s="64"/>
      <c r="KI131" s="65" t="s">
        <v>144</v>
      </c>
      <c r="KJ131" s="65" t="str">
        <f>IFERROR(IF(KI131&gt;=5,VLOOKUP(KI131,Brutos!$K$3:$AE$10,MATCH(KH131,Brutos!$K$3:$AE$3,0),0),0),"")</f>
        <v/>
      </c>
      <c r="KK131" s="64"/>
      <c r="KL131" s="64"/>
      <c r="KM131" s="74" t="str">
        <f t="shared" si="88"/>
        <v/>
      </c>
      <c r="KN131" s="66"/>
      <c r="KO131" s="58"/>
      <c r="KP131" s="58"/>
      <c r="KQ131" s="58"/>
      <c r="KR131" s="63">
        <v>13</v>
      </c>
      <c r="KS131" s="64" t="s">
        <v>144</v>
      </c>
      <c r="KT131" s="64" t="s">
        <v>144</v>
      </c>
      <c r="KU131" s="65"/>
      <c r="KV131" s="64"/>
      <c r="KW131" s="64"/>
      <c r="KX131" s="65" t="s">
        <v>144</v>
      </c>
      <c r="KY131" s="65" t="str">
        <f>IFERROR(IF(KX131&gt;=5,VLOOKUP(KX131,Brutos!$K$3:$AE$10,MATCH(KW131,Brutos!$K$3:$AE$3,0),0),0),"")</f>
        <v/>
      </c>
      <c r="KZ131" s="64"/>
      <c r="LA131" s="64"/>
      <c r="LB131" s="74" t="str">
        <f t="shared" si="89"/>
        <v/>
      </c>
      <c r="LC131" s="66"/>
      <c r="LD131" s="347"/>
      <c r="LE131" s="58"/>
      <c r="LF131" s="58"/>
      <c r="LG131" s="63">
        <v>13</v>
      </c>
      <c r="LH131" s="64" t="s">
        <v>144</v>
      </c>
      <c r="LI131" s="64" t="s">
        <v>144</v>
      </c>
      <c r="LJ131" s="65"/>
      <c r="LK131" s="64"/>
      <c r="LL131" s="64"/>
      <c r="LM131" s="65" t="s">
        <v>144</v>
      </c>
      <c r="LN131" s="65" t="str">
        <f>IFERROR(IF(LM131&gt;=5,VLOOKUP(LM131,Brutos!$K$3:$AE$10,MATCH(LL131,Brutos!$K$3:$AE$3,0),0),0),"")</f>
        <v/>
      </c>
      <c r="LO131" s="64"/>
      <c r="LP131" s="64"/>
      <c r="LQ131" s="74" t="str">
        <f t="shared" si="90"/>
        <v/>
      </c>
      <c r="LR131" s="66"/>
      <c r="LS131" s="347"/>
      <c r="LT131" s="58"/>
      <c r="LU131" s="58"/>
      <c r="LV131" s="63">
        <v>13</v>
      </c>
      <c r="LW131" s="64" t="s">
        <v>144</v>
      </c>
      <c r="LX131" s="64" t="s">
        <v>144</v>
      </c>
      <c r="LY131" s="65"/>
      <c r="LZ131" s="64"/>
      <c r="MA131" s="64"/>
      <c r="MB131" s="65" t="s">
        <v>144</v>
      </c>
      <c r="MC131" s="65" t="str">
        <f>IFERROR(IF(MB131&gt;=5,VLOOKUP(MB131,Brutos!$K$3:$AE$10,MATCH(MA131,Brutos!$K$3:$AE$3,0),0),0),"")</f>
        <v/>
      </c>
      <c r="MD131" s="64"/>
      <c r="ME131" s="64"/>
      <c r="MF131" s="74" t="str">
        <f t="shared" si="91"/>
        <v/>
      </c>
      <c r="MG131" s="66"/>
      <c r="MH131" s="347"/>
      <c r="MI131" s="58"/>
      <c r="MJ131" s="58"/>
      <c r="MK131" s="489">
        <v>13</v>
      </c>
      <c r="ML131" s="490" t="s">
        <v>144</v>
      </c>
      <c r="MM131" s="490" t="s">
        <v>144</v>
      </c>
      <c r="MN131" s="491"/>
      <c r="MO131" s="490"/>
      <c r="MP131" s="490"/>
      <c r="MQ131" s="491" t="s">
        <v>144</v>
      </c>
      <c r="MR131" s="491"/>
      <c r="MS131" s="490"/>
      <c r="MT131" s="490"/>
      <c r="MU131" s="493"/>
      <c r="MV131" s="494"/>
      <c r="MW131" s="347"/>
    </row>
    <row r="132" spans="1:361">
      <c r="A132" s="347"/>
      <c r="B132" s="58"/>
      <c r="C132" s="58"/>
      <c r="D132" s="63">
        <v>14</v>
      </c>
      <c r="E132" s="64" t="s">
        <v>144</v>
      </c>
      <c r="F132" s="64" t="s">
        <v>144</v>
      </c>
      <c r="G132" s="65"/>
      <c r="H132" s="64"/>
      <c r="I132" s="64"/>
      <c r="J132" s="65" t="s">
        <v>144</v>
      </c>
      <c r="K132" s="65" t="str">
        <f>IFERROR(IF(J132&gt;=5,VLOOKUP(J132,Brutos!$K$3:$AE$10,MATCH(I132,Brutos!$K$3:$AE$3,0),0),0),"")</f>
        <v/>
      </c>
      <c r="L132" s="64"/>
      <c r="M132" s="64"/>
      <c r="N132" s="74" t="str">
        <f t="shared" si="69"/>
        <v/>
      </c>
      <c r="O132" s="66"/>
      <c r="P132" s="58"/>
      <c r="Q132" s="58"/>
      <c r="R132" s="58"/>
      <c r="S132" s="63">
        <v>14</v>
      </c>
      <c r="T132" s="64" t="s">
        <v>144</v>
      </c>
      <c r="U132" s="64" t="s">
        <v>144</v>
      </c>
      <c r="V132" s="65"/>
      <c r="W132" s="64"/>
      <c r="X132" s="64"/>
      <c r="Y132" s="65" t="s">
        <v>144</v>
      </c>
      <c r="Z132" s="65" t="str">
        <f>IFERROR(IF(Y132&gt;=5,VLOOKUP(Y132,Brutos!$K$3:$AE$10,MATCH(X132,Brutos!$K$3:$AE$3,0),0),0),"")</f>
        <v/>
      </c>
      <c r="AA132" s="64"/>
      <c r="AB132" s="64"/>
      <c r="AC132" s="74" t="str">
        <f t="shared" si="70"/>
        <v/>
      </c>
      <c r="AD132" s="66"/>
      <c r="AE132" s="58"/>
      <c r="AF132" s="58"/>
      <c r="AG132" s="58"/>
      <c r="AH132" s="63">
        <v>14</v>
      </c>
      <c r="AI132" s="64" t="s">
        <v>144</v>
      </c>
      <c r="AJ132" s="64" t="s">
        <v>144</v>
      </c>
      <c r="AK132" s="65"/>
      <c r="AL132" s="64"/>
      <c r="AM132" s="64"/>
      <c r="AN132" s="65" t="s">
        <v>144</v>
      </c>
      <c r="AO132" s="65" t="str">
        <f>IFERROR(IF(AN132&gt;=5,VLOOKUP(AN132,Brutos!$K$3:$AE$10,MATCH(AM132,Brutos!$K$3:$AE$3,0),0),0),"")</f>
        <v/>
      </c>
      <c r="AP132" s="64"/>
      <c r="AQ132" s="64"/>
      <c r="AR132" s="74" t="str">
        <f t="shared" si="71"/>
        <v/>
      </c>
      <c r="AS132" s="66"/>
      <c r="AT132" s="58"/>
      <c r="AU132" s="58"/>
      <c r="AV132" s="58"/>
      <c r="AW132" s="63">
        <v>14</v>
      </c>
      <c r="AX132" s="64" t="s">
        <v>144</v>
      </c>
      <c r="AY132" s="64" t="s">
        <v>144</v>
      </c>
      <c r="AZ132" s="65"/>
      <c r="BA132" s="64"/>
      <c r="BB132" s="64"/>
      <c r="BC132" s="65" t="s">
        <v>144</v>
      </c>
      <c r="BD132" s="65" t="str">
        <f>IFERROR(IF(BC132&gt;=5,VLOOKUP(BC132,Brutos!$K$3:$AE$10,MATCH(BB132,Brutos!$K$3:$AE$3,0),0),0),"")</f>
        <v/>
      </c>
      <c r="BE132" s="64"/>
      <c r="BF132" s="64"/>
      <c r="BG132" s="74" t="str">
        <f t="shared" si="72"/>
        <v/>
      </c>
      <c r="BH132" s="66"/>
      <c r="BI132" s="58"/>
      <c r="BJ132" s="58"/>
      <c r="BK132" s="58"/>
      <c r="BL132" s="63">
        <v>14</v>
      </c>
      <c r="BM132" s="64" t="s">
        <v>144</v>
      </c>
      <c r="BN132" s="64" t="s">
        <v>144</v>
      </c>
      <c r="BO132" s="65"/>
      <c r="BP132" s="64"/>
      <c r="BQ132" s="64"/>
      <c r="BR132" s="65" t="s">
        <v>144</v>
      </c>
      <c r="BS132" s="65" t="str">
        <f>IFERROR(IF(BR132&gt;=5,VLOOKUP(BR132,Brutos!$K$3:$AE$10,MATCH(BQ132,Brutos!$K$3:$AE$3,0),0),0),"")</f>
        <v/>
      </c>
      <c r="BT132" s="64"/>
      <c r="BU132" s="64"/>
      <c r="BV132" s="74" t="str">
        <f t="shared" si="73"/>
        <v/>
      </c>
      <c r="BW132" s="66"/>
      <c r="BX132" s="58"/>
      <c r="BY132" s="58"/>
      <c r="BZ132" s="58"/>
      <c r="CA132" s="63">
        <v>14</v>
      </c>
      <c r="CB132" s="64" t="s">
        <v>144</v>
      </c>
      <c r="CC132" s="64" t="s">
        <v>144</v>
      </c>
      <c r="CD132" s="65"/>
      <c r="CE132" s="64"/>
      <c r="CF132" s="64"/>
      <c r="CG132" s="65" t="s">
        <v>144</v>
      </c>
      <c r="CH132" s="65" t="str">
        <f>IFERROR(IF(CG132&gt;=5,VLOOKUP(CG132,Brutos!$K$3:$AE$10,MATCH(CF132,Brutos!$K$3:$AE$3,0),0),0),"")</f>
        <v/>
      </c>
      <c r="CI132" s="64"/>
      <c r="CJ132" s="64"/>
      <c r="CK132" s="74" t="str">
        <f t="shared" si="74"/>
        <v/>
      </c>
      <c r="CL132" s="66"/>
      <c r="CM132" s="58"/>
      <c r="CN132" s="58"/>
      <c r="CO132" s="58"/>
      <c r="CP132" s="63">
        <v>14</v>
      </c>
      <c r="CQ132" s="64" t="s">
        <v>144</v>
      </c>
      <c r="CR132" s="64" t="s">
        <v>144</v>
      </c>
      <c r="CS132" s="65"/>
      <c r="CT132" s="64"/>
      <c r="CU132" s="64"/>
      <c r="CV132" s="65" t="s">
        <v>144</v>
      </c>
      <c r="CW132" s="65" t="str">
        <f>IFERROR(IF(CV132&gt;=5,VLOOKUP(CV132,Brutos!$K$3:$AE$10,MATCH(CU132,Brutos!$K$3:$AE$3,0),0),0),"")</f>
        <v/>
      </c>
      <c r="CX132" s="64"/>
      <c r="CY132" s="64"/>
      <c r="CZ132" s="74" t="str">
        <f t="shared" si="75"/>
        <v/>
      </c>
      <c r="DA132" s="66"/>
      <c r="DB132" s="58"/>
      <c r="DC132" s="58"/>
      <c r="DD132" s="58"/>
      <c r="DE132" s="63">
        <v>14</v>
      </c>
      <c r="DF132" s="64" t="s">
        <v>144</v>
      </c>
      <c r="DG132" s="64" t="s">
        <v>144</v>
      </c>
      <c r="DH132" s="65"/>
      <c r="DI132" s="64"/>
      <c r="DJ132" s="64"/>
      <c r="DK132" s="65" t="s">
        <v>144</v>
      </c>
      <c r="DL132" s="65" t="str">
        <f>IFERROR(IF(DK132&gt;=5,VLOOKUP(DK132,Brutos!$K$3:$AE$10,MATCH(DJ132,Brutos!$K$3:$AE$3,0),0),0),"")</f>
        <v/>
      </c>
      <c r="DM132" s="64"/>
      <c r="DN132" s="64"/>
      <c r="DO132" s="74" t="str">
        <f t="shared" si="76"/>
        <v/>
      </c>
      <c r="DP132" s="66"/>
      <c r="DQ132" s="58"/>
      <c r="DR132" s="58"/>
      <c r="DS132" s="58"/>
      <c r="DT132" s="63">
        <v>14</v>
      </c>
      <c r="DU132" s="64" t="s">
        <v>144</v>
      </c>
      <c r="DV132" s="64" t="s">
        <v>144</v>
      </c>
      <c r="DW132" s="65"/>
      <c r="DX132" s="64"/>
      <c r="DY132" s="64"/>
      <c r="DZ132" s="65" t="s">
        <v>144</v>
      </c>
      <c r="EA132" s="65" t="str">
        <f>IFERROR(IF(DZ132&gt;=5,VLOOKUP(DZ132,Brutos!$K$3:$AE$10,MATCH(DY132,Brutos!$K$3:$AE$3,0),0),0),"")</f>
        <v/>
      </c>
      <c r="EB132" s="64"/>
      <c r="EC132" s="64"/>
      <c r="ED132" s="74" t="str">
        <f t="shared" si="77"/>
        <v/>
      </c>
      <c r="EE132" s="66"/>
      <c r="EF132" s="58"/>
      <c r="EG132" s="58"/>
      <c r="EH132" s="58"/>
      <c r="EI132" s="63">
        <v>14</v>
      </c>
      <c r="EJ132" s="64" t="s">
        <v>144</v>
      </c>
      <c r="EK132" s="64" t="s">
        <v>144</v>
      </c>
      <c r="EL132" s="65"/>
      <c r="EM132" s="64"/>
      <c r="EN132" s="64"/>
      <c r="EO132" s="65" t="s">
        <v>144</v>
      </c>
      <c r="EP132" s="65" t="str">
        <f>IFERROR(IF(EO132&gt;=5,VLOOKUP(EO132,Brutos!$K$3:$AE$10,MATCH(EN132,Brutos!$K$3:$AE$3,0),0),0),"")</f>
        <v/>
      </c>
      <c r="EQ132" s="64"/>
      <c r="ER132" s="64"/>
      <c r="ES132" s="74" t="str">
        <f t="shared" si="78"/>
        <v/>
      </c>
      <c r="ET132" s="66"/>
      <c r="EU132" s="58"/>
      <c r="EV132" s="58"/>
      <c r="EW132" s="58"/>
      <c r="EX132" s="63">
        <v>14</v>
      </c>
      <c r="EY132" s="64" t="s">
        <v>144</v>
      </c>
      <c r="EZ132" s="64" t="s">
        <v>144</v>
      </c>
      <c r="FA132" s="65"/>
      <c r="FB132" s="64"/>
      <c r="FC132" s="64"/>
      <c r="FD132" s="65" t="s">
        <v>144</v>
      </c>
      <c r="FE132" s="65" t="str">
        <f>IFERROR(IF(FD132&gt;=5,VLOOKUP(FD132,Brutos!$K$3:$AE$10,MATCH(FC132,Brutos!$K$3:$AE$3,0),0),0),"")</f>
        <v/>
      </c>
      <c r="FF132" s="64"/>
      <c r="FG132" s="64"/>
      <c r="FH132" s="74" t="str">
        <f t="shared" si="79"/>
        <v/>
      </c>
      <c r="FI132" s="66"/>
      <c r="FJ132" s="58"/>
      <c r="FK132" s="58"/>
      <c r="FL132" s="58"/>
      <c r="FM132" s="63">
        <v>14</v>
      </c>
      <c r="FN132" s="64" t="s">
        <v>144</v>
      </c>
      <c r="FO132" s="64" t="s">
        <v>144</v>
      </c>
      <c r="FP132" s="65"/>
      <c r="FQ132" s="64"/>
      <c r="FR132" s="64"/>
      <c r="FS132" s="65" t="s">
        <v>144</v>
      </c>
      <c r="FT132" s="65" t="str">
        <f>IFERROR(IF(FS132&gt;=5,VLOOKUP(FS132,Brutos!$K$3:$AE$10,MATCH(FR132,Brutos!$K$3:$AE$3,0),0),0),"")</f>
        <v/>
      </c>
      <c r="FU132" s="64"/>
      <c r="FV132" s="64"/>
      <c r="FW132" s="74" t="str">
        <f t="shared" si="80"/>
        <v/>
      </c>
      <c r="FX132" s="66"/>
      <c r="FY132" s="58"/>
      <c r="FZ132" s="58"/>
      <c r="GA132" s="58"/>
      <c r="GB132" s="63">
        <v>14</v>
      </c>
      <c r="GC132" s="64" t="s">
        <v>144</v>
      </c>
      <c r="GD132" s="64" t="s">
        <v>144</v>
      </c>
      <c r="GE132" s="65"/>
      <c r="GF132" s="64"/>
      <c r="GG132" s="64"/>
      <c r="GH132" s="65" t="s">
        <v>144</v>
      </c>
      <c r="GI132" s="65" t="str">
        <f>IFERROR(IF(GH132&gt;=5,VLOOKUP(GH132,Brutos!$K$3:$AE$10,MATCH(GG132,Brutos!$K$3:$AE$3,0),0),0),"")</f>
        <v/>
      </c>
      <c r="GJ132" s="64"/>
      <c r="GK132" s="64"/>
      <c r="GL132" s="74" t="str">
        <f t="shared" si="81"/>
        <v/>
      </c>
      <c r="GM132" s="66"/>
      <c r="GN132" s="58"/>
      <c r="GO132" s="58"/>
      <c r="GP132" s="58"/>
      <c r="GQ132" s="63">
        <v>14</v>
      </c>
      <c r="GR132" s="64" t="s">
        <v>144</v>
      </c>
      <c r="GS132" s="64" t="s">
        <v>144</v>
      </c>
      <c r="GT132" s="65"/>
      <c r="GU132" s="64"/>
      <c r="GV132" s="64"/>
      <c r="GW132" s="65" t="s">
        <v>144</v>
      </c>
      <c r="GX132" s="65" t="str">
        <f>IFERROR(IF(GW132&gt;=5,VLOOKUP(GW132,Brutos!$K$3:$AE$10,MATCH(GV132,Brutos!$K$3:$AE$3,0),0),0),"")</f>
        <v/>
      </c>
      <c r="GY132" s="64"/>
      <c r="GZ132" s="64"/>
      <c r="HA132" s="74" t="str">
        <f t="shared" si="82"/>
        <v/>
      </c>
      <c r="HB132" s="66"/>
      <c r="HC132" s="58"/>
      <c r="HD132" s="58"/>
      <c r="HE132" s="58"/>
      <c r="HF132" s="63">
        <v>14</v>
      </c>
      <c r="HG132" s="64" t="s">
        <v>144</v>
      </c>
      <c r="HH132" s="64" t="s">
        <v>144</v>
      </c>
      <c r="HI132" s="65"/>
      <c r="HJ132" s="64"/>
      <c r="HK132" s="64"/>
      <c r="HL132" s="65" t="s">
        <v>144</v>
      </c>
      <c r="HM132" s="65" t="str">
        <f>IFERROR(IF(HL132&gt;=5,VLOOKUP(HL132,Brutos!$K$3:$AE$10,MATCH(HK132,Brutos!$K$3:$AE$3,0),0),0),"")</f>
        <v/>
      </c>
      <c r="HN132" s="64"/>
      <c r="HO132" s="64"/>
      <c r="HP132" s="74" t="str">
        <f t="shared" si="83"/>
        <v/>
      </c>
      <c r="HQ132" s="66"/>
      <c r="HR132" s="58"/>
      <c r="HS132" s="58"/>
      <c r="HT132" s="58"/>
      <c r="HU132" s="63">
        <v>14</v>
      </c>
      <c r="HV132" s="64" t="s">
        <v>144</v>
      </c>
      <c r="HW132" s="64" t="s">
        <v>144</v>
      </c>
      <c r="HX132" s="65"/>
      <c r="HY132" s="64"/>
      <c r="HZ132" s="64"/>
      <c r="IA132" s="65" t="s">
        <v>144</v>
      </c>
      <c r="IB132" s="65" t="str">
        <f>IFERROR(IF(IA132&gt;=5,VLOOKUP(IA132,Brutos!$K$3:$AE$10,MATCH(HZ132,Brutos!$K$3:$AE$3,0),0),0),"")</f>
        <v/>
      </c>
      <c r="IC132" s="64"/>
      <c r="ID132" s="64"/>
      <c r="IE132" s="74" t="str">
        <f t="shared" si="84"/>
        <v/>
      </c>
      <c r="IF132" s="66"/>
      <c r="IG132" s="58"/>
      <c r="IH132" s="58"/>
      <c r="II132" s="58"/>
      <c r="IJ132" s="63">
        <v>14</v>
      </c>
      <c r="IK132" s="64" t="s">
        <v>144</v>
      </c>
      <c r="IL132" s="64" t="s">
        <v>144</v>
      </c>
      <c r="IM132" s="65"/>
      <c r="IN132" s="64"/>
      <c r="IO132" s="64"/>
      <c r="IP132" s="65" t="s">
        <v>144</v>
      </c>
      <c r="IQ132" s="65" t="str">
        <f>IFERROR(IF(IP132&gt;=5,VLOOKUP(IP132,Brutos!$K$3:$AE$10,MATCH(IO132,Brutos!$K$3:$AE$3,0),0),0),"")</f>
        <v/>
      </c>
      <c r="IR132" s="64"/>
      <c r="IS132" s="64"/>
      <c r="IT132" s="74" t="str">
        <f t="shared" si="85"/>
        <v/>
      </c>
      <c r="IU132" s="66"/>
      <c r="IV132" s="58"/>
      <c r="IW132" s="58"/>
      <c r="IX132" s="58"/>
      <c r="IY132" s="63">
        <v>14</v>
      </c>
      <c r="IZ132" s="64" t="s">
        <v>144</v>
      </c>
      <c r="JA132" s="64" t="s">
        <v>144</v>
      </c>
      <c r="JB132" s="65"/>
      <c r="JC132" s="64"/>
      <c r="JD132" s="64"/>
      <c r="JE132" s="65" t="s">
        <v>144</v>
      </c>
      <c r="JF132" s="65" t="str">
        <f>IFERROR(IF(JE132&gt;=5,VLOOKUP(JE132,Brutos!$K$3:$AE$10,MATCH(JD132,Brutos!$K$3:$AE$3,0),0),0),"")</f>
        <v/>
      </c>
      <c r="JG132" s="64"/>
      <c r="JH132" s="64"/>
      <c r="JI132" s="74" t="str">
        <f t="shared" si="86"/>
        <v/>
      </c>
      <c r="JJ132" s="66"/>
      <c r="JK132" s="58"/>
      <c r="JL132" s="58"/>
      <c r="JM132" s="58"/>
      <c r="JN132" s="63">
        <v>14</v>
      </c>
      <c r="JO132" s="64" t="s">
        <v>144</v>
      </c>
      <c r="JP132" s="64" t="s">
        <v>144</v>
      </c>
      <c r="JQ132" s="65"/>
      <c r="JR132" s="64"/>
      <c r="JS132" s="64"/>
      <c r="JT132" s="65" t="s">
        <v>144</v>
      </c>
      <c r="JU132" s="65" t="str">
        <f>IFERROR(IF(JT132&gt;=5,VLOOKUP(JT132,Brutos!$K$3:$AE$10,MATCH(JS132,Brutos!$K$3:$AE$3,0),0),0),"")</f>
        <v/>
      </c>
      <c r="JV132" s="64"/>
      <c r="JW132" s="64"/>
      <c r="JX132" s="74" t="str">
        <f t="shared" si="87"/>
        <v/>
      </c>
      <c r="JY132" s="66"/>
      <c r="JZ132" s="58"/>
      <c r="KA132" s="58"/>
      <c r="KB132" s="58"/>
      <c r="KC132" s="63">
        <v>14</v>
      </c>
      <c r="KD132" s="64" t="s">
        <v>144</v>
      </c>
      <c r="KE132" s="64" t="s">
        <v>144</v>
      </c>
      <c r="KF132" s="65"/>
      <c r="KG132" s="64"/>
      <c r="KH132" s="64"/>
      <c r="KI132" s="65" t="s">
        <v>144</v>
      </c>
      <c r="KJ132" s="65" t="str">
        <f>IFERROR(IF(KI132&gt;=5,VLOOKUP(KI132,Brutos!$K$3:$AE$10,MATCH(KH132,Brutos!$K$3:$AE$3,0),0),0),"")</f>
        <v/>
      </c>
      <c r="KK132" s="64"/>
      <c r="KL132" s="64"/>
      <c r="KM132" s="74" t="str">
        <f t="shared" si="88"/>
        <v/>
      </c>
      <c r="KN132" s="66"/>
      <c r="KO132" s="58"/>
      <c r="KP132" s="58"/>
      <c r="KQ132" s="58"/>
      <c r="KR132" s="63">
        <v>14</v>
      </c>
      <c r="KS132" s="64" t="s">
        <v>144</v>
      </c>
      <c r="KT132" s="64" t="s">
        <v>144</v>
      </c>
      <c r="KU132" s="65"/>
      <c r="KV132" s="64"/>
      <c r="KW132" s="64"/>
      <c r="KX132" s="65" t="s">
        <v>144</v>
      </c>
      <c r="KY132" s="65" t="str">
        <f>IFERROR(IF(KX132&gt;=5,VLOOKUP(KX132,Brutos!$K$3:$AE$10,MATCH(KW132,Brutos!$K$3:$AE$3,0),0),0),"")</f>
        <v/>
      </c>
      <c r="KZ132" s="64"/>
      <c r="LA132" s="64"/>
      <c r="LB132" s="74" t="str">
        <f t="shared" si="89"/>
        <v/>
      </c>
      <c r="LC132" s="66"/>
      <c r="LD132" s="347"/>
      <c r="LE132" s="58"/>
      <c r="LF132" s="58"/>
      <c r="LG132" s="63">
        <v>14</v>
      </c>
      <c r="LH132" s="64" t="s">
        <v>144</v>
      </c>
      <c r="LI132" s="64" t="s">
        <v>144</v>
      </c>
      <c r="LJ132" s="65"/>
      <c r="LK132" s="64"/>
      <c r="LL132" s="64"/>
      <c r="LM132" s="65" t="s">
        <v>144</v>
      </c>
      <c r="LN132" s="65" t="str">
        <f>IFERROR(IF(LM132&gt;=5,VLOOKUP(LM132,Brutos!$K$3:$AE$10,MATCH(LL132,Brutos!$K$3:$AE$3,0),0),0),"")</f>
        <v/>
      </c>
      <c r="LO132" s="64"/>
      <c r="LP132" s="64"/>
      <c r="LQ132" s="74" t="str">
        <f t="shared" si="90"/>
        <v/>
      </c>
      <c r="LR132" s="66"/>
      <c r="LS132" s="347"/>
      <c r="LT132" s="58"/>
      <c r="LU132" s="58"/>
      <c r="LV132" s="63">
        <v>14</v>
      </c>
      <c r="LW132" s="64" t="s">
        <v>144</v>
      </c>
      <c r="LX132" s="64" t="s">
        <v>144</v>
      </c>
      <c r="LY132" s="65"/>
      <c r="LZ132" s="64"/>
      <c r="MA132" s="64"/>
      <c r="MB132" s="65" t="s">
        <v>144</v>
      </c>
      <c r="MC132" s="65" t="str">
        <f>IFERROR(IF(MB132&gt;=5,VLOOKUP(MB132,Brutos!$K$3:$AE$10,MATCH(MA132,Brutos!$K$3:$AE$3,0),0),0),"")</f>
        <v/>
      </c>
      <c r="MD132" s="64"/>
      <c r="ME132" s="64"/>
      <c r="MF132" s="74" t="str">
        <f t="shared" si="91"/>
        <v/>
      </c>
      <c r="MG132" s="66"/>
      <c r="MH132" s="347"/>
      <c r="MI132" s="58"/>
      <c r="MJ132" s="58"/>
      <c r="MK132" s="489">
        <v>14</v>
      </c>
      <c r="ML132" s="490" t="s">
        <v>144</v>
      </c>
      <c r="MM132" s="490" t="s">
        <v>144</v>
      </c>
      <c r="MN132" s="491"/>
      <c r="MO132" s="490"/>
      <c r="MP132" s="490"/>
      <c r="MQ132" s="491" t="s">
        <v>144</v>
      </c>
      <c r="MR132" s="491"/>
      <c r="MS132" s="490"/>
      <c r="MT132" s="490"/>
      <c r="MU132" s="493"/>
      <c r="MV132" s="494"/>
      <c r="MW132" s="347"/>
    </row>
    <row r="133" spans="1:361">
      <c r="A133" s="347"/>
      <c r="B133" s="58"/>
      <c r="C133" s="58"/>
      <c r="D133" s="63">
        <v>15</v>
      </c>
      <c r="E133" s="64" t="s">
        <v>144</v>
      </c>
      <c r="F133" s="64" t="s">
        <v>144</v>
      </c>
      <c r="G133" s="65"/>
      <c r="H133" s="64"/>
      <c r="I133" s="64"/>
      <c r="J133" s="65" t="s">
        <v>144</v>
      </c>
      <c r="K133" s="65" t="str">
        <f>IFERROR(IF(J133&gt;=5,VLOOKUP(J133,Brutos!$K$3:$AE$10,MATCH(I133,Brutos!$K$3:$AE$3,0),0),0),"")</f>
        <v/>
      </c>
      <c r="L133" s="64"/>
      <c r="M133" s="64"/>
      <c r="N133" s="74" t="str">
        <f t="shared" si="69"/>
        <v/>
      </c>
      <c r="O133" s="66"/>
      <c r="P133" s="58"/>
      <c r="Q133" s="58"/>
      <c r="R133" s="58"/>
      <c r="S133" s="63">
        <v>15</v>
      </c>
      <c r="T133" s="64" t="s">
        <v>144</v>
      </c>
      <c r="U133" s="64" t="s">
        <v>144</v>
      </c>
      <c r="V133" s="65"/>
      <c r="W133" s="64"/>
      <c r="X133" s="64"/>
      <c r="Y133" s="65" t="s">
        <v>144</v>
      </c>
      <c r="Z133" s="65" t="str">
        <f>IFERROR(IF(Y133&gt;=5,VLOOKUP(Y133,Brutos!$K$3:$AE$10,MATCH(X133,Brutos!$K$3:$AE$3,0),0),0),"")</f>
        <v/>
      </c>
      <c r="AA133" s="64"/>
      <c r="AB133" s="64"/>
      <c r="AC133" s="74" t="str">
        <f t="shared" si="70"/>
        <v/>
      </c>
      <c r="AD133" s="66"/>
      <c r="AE133" s="58"/>
      <c r="AF133" s="58"/>
      <c r="AG133" s="58"/>
      <c r="AH133" s="63">
        <v>15</v>
      </c>
      <c r="AI133" s="64" t="s">
        <v>144</v>
      </c>
      <c r="AJ133" s="64" t="s">
        <v>144</v>
      </c>
      <c r="AK133" s="65"/>
      <c r="AL133" s="64"/>
      <c r="AM133" s="64"/>
      <c r="AN133" s="65" t="s">
        <v>144</v>
      </c>
      <c r="AO133" s="65" t="str">
        <f>IFERROR(IF(AN133&gt;=5,VLOOKUP(AN133,Brutos!$K$3:$AE$10,MATCH(AM133,Brutos!$K$3:$AE$3,0),0),0),"")</f>
        <v/>
      </c>
      <c r="AP133" s="64"/>
      <c r="AQ133" s="64"/>
      <c r="AR133" s="74" t="str">
        <f t="shared" si="71"/>
        <v/>
      </c>
      <c r="AS133" s="66"/>
      <c r="AT133" s="58"/>
      <c r="AU133" s="58"/>
      <c r="AV133" s="58"/>
      <c r="AW133" s="63">
        <v>15</v>
      </c>
      <c r="AX133" s="64" t="s">
        <v>144</v>
      </c>
      <c r="AY133" s="64" t="s">
        <v>144</v>
      </c>
      <c r="AZ133" s="65"/>
      <c r="BA133" s="64"/>
      <c r="BB133" s="64"/>
      <c r="BC133" s="65" t="s">
        <v>144</v>
      </c>
      <c r="BD133" s="65" t="str">
        <f>IFERROR(IF(BC133&gt;=5,VLOOKUP(BC133,Brutos!$K$3:$AE$10,MATCH(BB133,Brutos!$K$3:$AE$3,0),0),0),"")</f>
        <v/>
      </c>
      <c r="BE133" s="64"/>
      <c r="BF133" s="64"/>
      <c r="BG133" s="74" t="str">
        <f t="shared" si="72"/>
        <v/>
      </c>
      <c r="BH133" s="66"/>
      <c r="BI133" s="58"/>
      <c r="BJ133" s="58"/>
      <c r="BK133" s="58"/>
      <c r="BL133" s="63">
        <v>15</v>
      </c>
      <c r="BM133" s="64" t="s">
        <v>144</v>
      </c>
      <c r="BN133" s="64" t="s">
        <v>144</v>
      </c>
      <c r="BO133" s="65"/>
      <c r="BP133" s="64"/>
      <c r="BQ133" s="64"/>
      <c r="BR133" s="65" t="s">
        <v>144</v>
      </c>
      <c r="BS133" s="65" t="str">
        <f>IFERROR(IF(BR133&gt;=5,VLOOKUP(BR133,Brutos!$K$3:$AE$10,MATCH(BQ133,Brutos!$K$3:$AE$3,0),0),0),"")</f>
        <v/>
      </c>
      <c r="BT133" s="64"/>
      <c r="BU133" s="64"/>
      <c r="BV133" s="74" t="str">
        <f t="shared" si="73"/>
        <v/>
      </c>
      <c r="BW133" s="66"/>
      <c r="BX133" s="58"/>
      <c r="BY133" s="58"/>
      <c r="BZ133" s="58"/>
      <c r="CA133" s="63">
        <v>15</v>
      </c>
      <c r="CB133" s="64" t="s">
        <v>144</v>
      </c>
      <c r="CC133" s="64" t="s">
        <v>144</v>
      </c>
      <c r="CD133" s="65"/>
      <c r="CE133" s="64"/>
      <c r="CF133" s="64"/>
      <c r="CG133" s="65" t="s">
        <v>144</v>
      </c>
      <c r="CH133" s="65" t="str">
        <f>IFERROR(IF(CG133&gt;=5,VLOOKUP(CG133,Brutos!$K$3:$AE$10,MATCH(CF133,Brutos!$K$3:$AE$3,0),0),0),"")</f>
        <v/>
      </c>
      <c r="CI133" s="64"/>
      <c r="CJ133" s="64"/>
      <c r="CK133" s="74" t="str">
        <f t="shared" si="74"/>
        <v/>
      </c>
      <c r="CL133" s="66"/>
      <c r="CM133" s="58"/>
      <c r="CN133" s="58"/>
      <c r="CO133" s="58"/>
      <c r="CP133" s="63">
        <v>15</v>
      </c>
      <c r="CQ133" s="64" t="s">
        <v>144</v>
      </c>
      <c r="CR133" s="64" t="s">
        <v>144</v>
      </c>
      <c r="CS133" s="65"/>
      <c r="CT133" s="64"/>
      <c r="CU133" s="64"/>
      <c r="CV133" s="65" t="s">
        <v>144</v>
      </c>
      <c r="CW133" s="65" t="str">
        <f>IFERROR(IF(CV133&gt;=5,VLOOKUP(CV133,Brutos!$K$3:$AE$10,MATCH(CU133,Brutos!$K$3:$AE$3,0),0),0),"")</f>
        <v/>
      </c>
      <c r="CX133" s="64"/>
      <c r="CY133" s="64"/>
      <c r="CZ133" s="74" t="str">
        <f t="shared" si="75"/>
        <v/>
      </c>
      <c r="DA133" s="66"/>
      <c r="DB133" s="58"/>
      <c r="DC133" s="58"/>
      <c r="DD133" s="58"/>
      <c r="DE133" s="63">
        <v>15</v>
      </c>
      <c r="DF133" s="64" t="s">
        <v>144</v>
      </c>
      <c r="DG133" s="64" t="s">
        <v>144</v>
      </c>
      <c r="DH133" s="65"/>
      <c r="DI133" s="64"/>
      <c r="DJ133" s="64"/>
      <c r="DK133" s="65" t="s">
        <v>144</v>
      </c>
      <c r="DL133" s="65" t="str">
        <f>IFERROR(IF(DK133&gt;=5,VLOOKUP(DK133,Brutos!$K$3:$AE$10,MATCH(DJ133,Brutos!$K$3:$AE$3,0),0),0),"")</f>
        <v/>
      </c>
      <c r="DM133" s="64"/>
      <c r="DN133" s="64"/>
      <c r="DO133" s="74" t="str">
        <f t="shared" si="76"/>
        <v/>
      </c>
      <c r="DP133" s="66"/>
      <c r="DQ133" s="58"/>
      <c r="DR133" s="58"/>
      <c r="DS133" s="58"/>
      <c r="DT133" s="63">
        <v>15</v>
      </c>
      <c r="DU133" s="64" t="s">
        <v>144</v>
      </c>
      <c r="DV133" s="64" t="s">
        <v>144</v>
      </c>
      <c r="DW133" s="65"/>
      <c r="DX133" s="64"/>
      <c r="DY133" s="64"/>
      <c r="DZ133" s="65" t="s">
        <v>144</v>
      </c>
      <c r="EA133" s="65" t="str">
        <f>IFERROR(IF(DZ133&gt;=5,VLOOKUP(DZ133,Brutos!$K$3:$AE$10,MATCH(DY133,Brutos!$K$3:$AE$3,0),0),0),"")</f>
        <v/>
      </c>
      <c r="EB133" s="64"/>
      <c r="EC133" s="64"/>
      <c r="ED133" s="74" t="str">
        <f t="shared" si="77"/>
        <v/>
      </c>
      <c r="EE133" s="66"/>
      <c r="EF133" s="58"/>
      <c r="EG133" s="58"/>
      <c r="EH133" s="58"/>
      <c r="EI133" s="63">
        <v>15</v>
      </c>
      <c r="EJ133" s="64" t="s">
        <v>144</v>
      </c>
      <c r="EK133" s="64" t="s">
        <v>144</v>
      </c>
      <c r="EL133" s="65"/>
      <c r="EM133" s="64"/>
      <c r="EN133" s="64"/>
      <c r="EO133" s="65" t="s">
        <v>144</v>
      </c>
      <c r="EP133" s="65" t="str">
        <f>IFERROR(IF(EO133&gt;=5,VLOOKUP(EO133,Brutos!$K$3:$AE$10,MATCH(EN133,Brutos!$K$3:$AE$3,0),0),0),"")</f>
        <v/>
      </c>
      <c r="EQ133" s="64"/>
      <c r="ER133" s="64"/>
      <c r="ES133" s="74" t="str">
        <f t="shared" si="78"/>
        <v/>
      </c>
      <c r="ET133" s="66"/>
      <c r="EU133" s="58"/>
      <c r="EV133" s="58"/>
      <c r="EW133" s="58"/>
      <c r="EX133" s="63">
        <v>15</v>
      </c>
      <c r="EY133" s="64" t="s">
        <v>144</v>
      </c>
      <c r="EZ133" s="64" t="s">
        <v>144</v>
      </c>
      <c r="FA133" s="65"/>
      <c r="FB133" s="64"/>
      <c r="FC133" s="64"/>
      <c r="FD133" s="65" t="s">
        <v>144</v>
      </c>
      <c r="FE133" s="65" t="str">
        <f>IFERROR(IF(FD133&gt;=5,VLOOKUP(FD133,Brutos!$K$3:$AE$10,MATCH(FC133,Brutos!$K$3:$AE$3,0),0),0),"")</f>
        <v/>
      </c>
      <c r="FF133" s="64"/>
      <c r="FG133" s="64"/>
      <c r="FH133" s="74" t="str">
        <f t="shared" si="79"/>
        <v/>
      </c>
      <c r="FI133" s="66"/>
      <c r="FJ133" s="58"/>
      <c r="FK133" s="58"/>
      <c r="FL133" s="58"/>
      <c r="FM133" s="63">
        <v>15</v>
      </c>
      <c r="FN133" s="64" t="s">
        <v>144</v>
      </c>
      <c r="FO133" s="64" t="s">
        <v>144</v>
      </c>
      <c r="FP133" s="65"/>
      <c r="FQ133" s="64"/>
      <c r="FR133" s="64"/>
      <c r="FS133" s="65" t="s">
        <v>144</v>
      </c>
      <c r="FT133" s="65" t="str">
        <f>IFERROR(IF(FS133&gt;=5,VLOOKUP(FS133,Brutos!$K$3:$AE$10,MATCH(FR133,Brutos!$K$3:$AE$3,0),0),0),"")</f>
        <v/>
      </c>
      <c r="FU133" s="64"/>
      <c r="FV133" s="64"/>
      <c r="FW133" s="74" t="str">
        <f t="shared" si="80"/>
        <v/>
      </c>
      <c r="FX133" s="66"/>
      <c r="FY133" s="58"/>
      <c r="FZ133" s="58"/>
      <c r="GA133" s="58"/>
      <c r="GB133" s="63">
        <v>15</v>
      </c>
      <c r="GC133" s="64" t="s">
        <v>144</v>
      </c>
      <c r="GD133" s="64" t="s">
        <v>144</v>
      </c>
      <c r="GE133" s="65"/>
      <c r="GF133" s="64"/>
      <c r="GG133" s="64"/>
      <c r="GH133" s="65" t="s">
        <v>144</v>
      </c>
      <c r="GI133" s="65" t="str">
        <f>IFERROR(IF(GH133&gt;=5,VLOOKUP(GH133,Brutos!$K$3:$AE$10,MATCH(GG133,Brutos!$K$3:$AE$3,0),0),0),"")</f>
        <v/>
      </c>
      <c r="GJ133" s="64"/>
      <c r="GK133" s="64"/>
      <c r="GL133" s="74" t="str">
        <f t="shared" si="81"/>
        <v/>
      </c>
      <c r="GM133" s="66"/>
      <c r="GN133" s="58"/>
      <c r="GO133" s="58"/>
      <c r="GP133" s="58"/>
      <c r="GQ133" s="63">
        <v>15</v>
      </c>
      <c r="GR133" s="64" t="s">
        <v>144</v>
      </c>
      <c r="GS133" s="64" t="s">
        <v>144</v>
      </c>
      <c r="GT133" s="65"/>
      <c r="GU133" s="64"/>
      <c r="GV133" s="64"/>
      <c r="GW133" s="65" t="s">
        <v>144</v>
      </c>
      <c r="GX133" s="65" t="str">
        <f>IFERROR(IF(GW133&gt;=5,VLOOKUP(GW133,Brutos!$K$3:$AE$10,MATCH(GV133,Brutos!$K$3:$AE$3,0),0),0),"")</f>
        <v/>
      </c>
      <c r="GY133" s="64"/>
      <c r="GZ133" s="64"/>
      <c r="HA133" s="74" t="str">
        <f t="shared" si="82"/>
        <v/>
      </c>
      <c r="HB133" s="66"/>
      <c r="HC133" s="58"/>
      <c r="HD133" s="58"/>
      <c r="HE133" s="58"/>
      <c r="HF133" s="63">
        <v>15</v>
      </c>
      <c r="HG133" s="64" t="s">
        <v>144</v>
      </c>
      <c r="HH133" s="64" t="s">
        <v>144</v>
      </c>
      <c r="HI133" s="65"/>
      <c r="HJ133" s="64"/>
      <c r="HK133" s="64"/>
      <c r="HL133" s="65" t="s">
        <v>144</v>
      </c>
      <c r="HM133" s="65" t="str">
        <f>IFERROR(IF(HL133&gt;=5,VLOOKUP(HL133,Brutos!$K$3:$AE$10,MATCH(HK133,Brutos!$K$3:$AE$3,0),0),0),"")</f>
        <v/>
      </c>
      <c r="HN133" s="64"/>
      <c r="HO133" s="64"/>
      <c r="HP133" s="74" t="str">
        <f t="shared" si="83"/>
        <v/>
      </c>
      <c r="HQ133" s="66"/>
      <c r="HR133" s="58"/>
      <c r="HS133" s="58"/>
      <c r="HT133" s="58"/>
      <c r="HU133" s="63">
        <v>15</v>
      </c>
      <c r="HV133" s="64" t="s">
        <v>144</v>
      </c>
      <c r="HW133" s="64" t="s">
        <v>144</v>
      </c>
      <c r="HX133" s="65"/>
      <c r="HY133" s="64"/>
      <c r="HZ133" s="64"/>
      <c r="IA133" s="65" t="s">
        <v>144</v>
      </c>
      <c r="IB133" s="65" t="str">
        <f>IFERROR(IF(IA133&gt;=5,VLOOKUP(IA133,Brutos!$K$3:$AE$10,MATCH(HZ133,Brutos!$K$3:$AE$3,0),0),0),"")</f>
        <v/>
      </c>
      <c r="IC133" s="64"/>
      <c r="ID133" s="64"/>
      <c r="IE133" s="74" t="str">
        <f t="shared" si="84"/>
        <v/>
      </c>
      <c r="IF133" s="66"/>
      <c r="IG133" s="58"/>
      <c r="IH133" s="58"/>
      <c r="II133" s="58"/>
      <c r="IJ133" s="63">
        <v>15</v>
      </c>
      <c r="IK133" s="64" t="s">
        <v>144</v>
      </c>
      <c r="IL133" s="64" t="s">
        <v>144</v>
      </c>
      <c r="IM133" s="65"/>
      <c r="IN133" s="64"/>
      <c r="IO133" s="64"/>
      <c r="IP133" s="65" t="s">
        <v>144</v>
      </c>
      <c r="IQ133" s="65" t="str">
        <f>IFERROR(IF(IP133&gt;=5,VLOOKUP(IP133,Brutos!$K$3:$AE$10,MATCH(IO133,Brutos!$K$3:$AE$3,0),0),0),"")</f>
        <v/>
      </c>
      <c r="IR133" s="64"/>
      <c r="IS133" s="64"/>
      <c r="IT133" s="74" t="str">
        <f t="shared" si="85"/>
        <v/>
      </c>
      <c r="IU133" s="66"/>
      <c r="IV133" s="58"/>
      <c r="IW133" s="58"/>
      <c r="IX133" s="58"/>
      <c r="IY133" s="63">
        <v>15</v>
      </c>
      <c r="IZ133" s="64" t="s">
        <v>144</v>
      </c>
      <c r="JA133" s="64" t="s">
        <v>144</v>
      </c>
      <c r="JB133" s="65"/>
      <c r="JC133" s="64"/>
      <c r="JD133" s="64"/>
      <c r="JE133" s="65" t="s">
        <v>144</v>
      </c>
      <c r="JF133" s="65" t="str">
        <f>IFERROR(IF(JE133&gt;=5,VLOOKUP(JE133,Brutos!$K$3:$AE$10,MATCH(JD133,Brutos!$K$3:$AE$3,0),0),0),"")</f>
        <v/>
      </c>
      <c r="JG133" s="64"/>
      <c r="JH133" s="64"/>
      <c r="JI133" s="74" t="str">
        <f t="shared" si="86"/>
        <v/>
      </c>
      <c r="JJ133" s="66"/>
      <c r="JK133" s="58"/>
      <c r="JL133" s="58"/>
      <c r="JM133" s="58"/>
      <c r="JN133" s="63">
        <v>15</v>
      </c>
      <c r="JO133" s="64" t="s">
        <v>144</v>
      </c>
      <c r="JP133" s="64" t="s">
        <v>144</v>
      </c>
      <c r="JQ133" s="65"/>
      <c r="JR133" s="64"/>
      <c r="JS133" s="64"/>
      <c r="JT133" s="65" t="s">
        <v>144</v>
      </c>
      <c r="JU133" s="65" t="str">
        <f>IFERROR(IF(JT133&gt;=5,VLOOKUP(JT133,Brutos!$K$3:$AE$10,MATCH(JS133,Brutos!$K$3:$AE$3,0),0),0),"")</f>
        <v/>
      </c>
      <c r="JV133" s="64"/>
      <c r="JW133" s="64"/>
      <c r="JX133" s="74" t="str">
        <f t="shared" si="87"/>
        <v/>
      </c>
      <c r="JY133" s="66"/>
      <c r="JZ133" s="58"/>
      <c r="KA133" s="58"/>
      <c r="KB133" s="58"/>
      <c r="KC133" s="63">
        <v>15</v>
      </c>
      <c r="KD133" s="64" t="s">
        <v>144</v>
      </c>
      <c r="KE133" s="64" t="s">
        <v>144</v>
      </c>
      <c r="KF133" s="65"/>
      <c r="KG133" s="64"/>
      <c r="KH133" s="64"/>
      <c r="KI133" s="65" t="s">
        <v>144</v>
      </c>
      <c r="KJ133" s="65" t="str">
        <f>IFERROR(IF(KI133&gt;=5,VLOOKUP(KI133,Brutos!$K$3:$AE$10,MATCH(KH133,Brutos!$K$3:$AE$3,0),0),0),"")</f>
        <v/>
      </c>
      <c r="KK133" s="64"/>
      <c r="KL133" s="64"/>
      <c r="KM133" s="74" t="str">
        <f t="shared" si="88"/>
        <v/>
      </c>
      <c r="KN133" s="66"/>
      <c r="KO133" s="58"/>
      <c r="KP133" s="58"/>
      <c r="KQ133" s="58"/>
      <c r="KR133" s="63">
        <v>15</v>
      </c>
      <c r="KS133" s="64" t="s">
        <v>144</v>
      </c>
      <c r="KT133" s="64" t="s">
        <v>144</v>
      </c>
      <c r="KU133" s="65"/>
      <c r="KV133" s="64"/>
      <c r="KW133" s="64"/>
      <c r="KX133" s="65" t="s">
        <v>144</v>
      </c>
      <c r="KY133" s="65" t="str">
        <f>IFERROR(IF(KX133&gt;=5,VLOOKUP(KX133,Brutos!$K$3:$AE$10,MATCH(KW133,Brutos!$K$3:$AE$3,0),0),0),"")</f>
        <v/>
      </c>
      <c r="KZ133" s="64"/>
      <c r="LA133" s="64"/>
      <c r="LB133" s="74" t="str">
        <f t="shared" si="89"/>
        <v/>
      </c>
      <c r="LC133" s="66"/>
      <c r="LD133" s="347"/>
      <c r="LE133" s="58"/>
      <c r="LF133" s="58"/>
      <c r="LG133" s="63">
        <v>15</v>
      </c>
      <c r="LH133" s="64" t="s">
        <v>144</v>
      </c>
      <c r="LI133" s="64" t="s">
        <v>144</v>
      </c>
      <c r="LJ133" s="65"/>
      <c r="LK133" s="64"/>
      <c r="LL133" s="64"/>
      <c r="LM133" s="65" t="s">
        <v>144</v>
      </c>
      <c r="LN133" s="65" t="str">
        <f>IFERROR(IF(LM133&gt;=5,VLOOKUP(LM133,Brutos!$K$3:$AE$10,MATCH(LL133,Brutos!$K$3:$AE$3,0),0),0),"")</f>
        <v/>
      </c>
      <c r="LO133" s="64"/>
      <c r="LP133" s="64"/>
      <c r="LQ133" s="74" t="str">
        <f t="shared" si="90"/>
        <v/>
      </c>
      <c r="LR133" s="66"/>
      <c r="LS133" s="347"/>
      <c r="LT133" s="58"/>
      <c r="LU133" s="58"/>
      <c r="LV133" s="63">
        <v>15</v>
      </c>
      <c r="LW133" s="64" t="s">
        <v>144</v>
      </c>
      <c r="LX133" s="64" t="s">
        <v>144</v>
      </c>
      <c r="LY133" s="65"/>
      <c r="LZ133" s="64"/>
      <c r="MA133" s="64"/>
      <c r="MB133" s="65" t="s">
        <v>144</v>
      </c>
      <c r="MC133" s="65" t="str">
        <f>IFERROR(IF(MB133&gt;=5,VLOOKUP(MB133,Brutos!$K$3:$AE$10,MATCH(MA133,Brutos!$K$3:$AE$3,0),0),0),"")</f>
        <v/>
      </c>
      <c r="MD133" s="64"/>
      <c r="ME133" s="64"/>
      <c r="MF133" s="74" t="str">
        <f t="shared" si="91"/>
        <v/>
      </c>
      <c r="MG133" s="66"/>
      <c r="MH133" s="347"/>
      <c r="MI133" s="58"/>
      <c r="MJ133" s="58"/>
      <c r="MK133" s="489">
        <v>15</v>
      </c>
      <c r="ML133" s="490" t="s">
        <v>144</v>
      </c>
      <c r="MM133" s="490" t="s">
        <v>144</v>
      </c>
      <c r="MN133" s="491"/>
      <c r="MO133" s="490"/>
      <c r="MP133" s="490"/>
      <c r="MQ133" s="491" t="s">
        <v>144</v>
      </c>
      <c r="MR133" s="491"/>
      <c r="MS133" s="490"/>
      <c r="MT133" s="490"/>
      <c r="MU133" s="493"/>
      <c r="MV133" s="494"/>
      <c r="MW133" s="347"/>
    </row>
    <row r="134" spans="1:361">
      <c r="A134" s="347"/>
      <c r="B134" s="58"/>
      <c r="C134" s="58"/>
      <c r="D134" s="63">
        <v>16</v>
      </c>
      <c r="E134" s="64" t="s">
        <v>144</v>
      </c>
      <c r="F134" s="64" t="s">
        <v>144</v>
      </c>
      <c r="G134" s="65"/>
      <c r="H134" s="64"/>
      <c r="I134" s="64"/>
      <c r="J134" s="65" t="s">
        <v>144</v>
      </c>
      <c r="K134" s="65" t="str">
        <f>IFERROR(IF(J134&gt;=5,VLOOKUP(J134,Brutos!$K$3:$AE$10,MATCH(I134,Brutos!$K$3:$AE$3,0),0),0),"")</f>
        <v/>
      </c>
      <c r="L134" s="64"/>
      <c r="M134" s="64"/>
      <c r="N134" s="74" t="str">
        <f t="shared" si="69"/>
        <v/>
      </c>
      <c r="O134" s="66"/>
      <c r="P134" s="58"/>
      <c r="Q134" s="58"/>
      <c r="R134" s="58"/>
      <c r="S134" s="63">
        <v>16</v>
      </c>
      <c r="T134" s="64" t="s">
        <v>144</v>
      </c>
      <c r="U134" s="64" t="s">
        <v>144</v>
      </c>
      <c r="V134" s="65"/>
      <c r="W134" s="64"/>
      <c r="X134" s="64"/>
      <c r="Y134" s="65" t="s">
        <v>144</v>
      </c>
      <c r="Z134" s="65" t="str">
        <f>IFERROR(IF(Y134&gt;=5,VLOOKUP(Y134,Brutos!$K$3:$AE$10,MATCH(X134,Brutos!$K$3:$AE$3,0),0),0),"")</f>
        <v/>
      </c>
      <c r="AA134" s="64"/>
      <c r="AB134" s="64"/>
      <c r="AC134" s="74" t="str">
        <f t="shared" si="70"/>
        <v/>
      </c>
      <c r="AD134" s="66"/>
      <c r="AE134" s="58"/>
      <c r="AF134" s="58"/>
      <c r="AG134" s="58"/>
      <c r="AH134" s="63">
        <v>16</v>
      </c>
      <c r="AI134" s="64" t="s">
        <v>144</v>
      </c>
      <c r="AJ134" s="64" t="s">
        <v>144</v>
      </c>
      <c r="AK134" s="65"/>
      <c r="AL134" s="64"/>
      <c r="AM134" s="64"/>
      <c r="AN134" s="65" t="s">
        <v>144</v>
      </c>
      <c r="AO134" s="65" t="str">
        <f>IFERROR(IF(AN134&gt;=5,VLOOKUP(AN134,Brutos!$K$3:$AE$10,MATCH(AM134,Brutos!$K$3:$AE$3,0),0),0),"")</f>
        <v/>
      </c>
      <c r="AP134" s="64"/>
      <c r="AQ134" s="64"/>
      <c r="AR134" s="74" t="str">
        <f t="shared" si="71"/>
        <v/>
      </c>
      <c r="AS134" s="66"/>
      <c r="AT134" s="58"/>
      <c r="AU134" s="58"/>
      <c r="AV134" s="58"/>
      <c r="AW134" s="63">
        <v>16</v>
      </c>
      <c r="AX134" s="64" t="s">
        <v>144</v>
      </c>
      <c r="AY134" s="64" t="s">
        <v>144</v>
      </c>
      <c r="AZ134" s="65"/>
      <c r="BA134" s="64"/>
      <c r="BB134" s="64"/>
      <c r="BC134" s="65" t="s">
        <v>144</v>
      </c>
      <c r="BD134" s="65" t="str">
        <f>IFERROR(IF(BC134&gt;=5,VLOOKUP(BC134,Brutos!$K$3:$AE$10,MATCH(BB134,Brutos!$K$3:$AE$3,0),0),0),"")</f>
        <v/>
      </c>
      <c r="BE134" s="64"/>
      <c r="BF134" s="64"/>
      <c r="BG134" s="74" t="str">
        <f t="shared" si="72"/>
        <v/>
      </c>
      <c r="BH134" s="66"/>
      <c r="BI134" s="58"/>
      <c r="BJ134" s="58"/>
      <c r="BK134" s="58"/>
      <c r="BL134" s="63">
        <v>16</v>
      </c>
      <c r="BM134" s="64" t="s">
        <v>144</v>
      </c>
      <c r="BN134" s="64" t="s">
        <v>144</v>
      </c>
      <c r="BO134" s="65"/>
      <c r="BP134" s="64"/>
      <c r="BQ134" s="64"/>
      <c r="BR134" s="65" t="s">
        <v>144</v>
      </c>
      <c r="BS134" s="65" t="str">
        <f>IFERROR(IF(BR134&gt;=5,VLOOKUP(BR134,Brutos!$K$3:$AE$10,MATCH(BQ134,Brutos!$K$3:$AE$3,0),0),0),"")</f>
        <v/>
      </c>
      <c r="BT134" s="64"/>
      <c r="BU134" s="64"/>
      <c r="BV134" s="74" t="str">
        <f t="shared" si="73"/>
        <v/>
      </c>
      <c r="BW134" s="66"/>
      <c r="BX134" s="58"/>
      <c r="BY134" s="58"/>
      <c r="BZ134" s="58"/>
      <c r="CA134" s="63">
        <v>16</v>
      </c>
      <c r="CB134" s="64" t="s">
        <v>144</v>
      </c>
      <c r="CC134" s="64" t="s">
        <v>144</v>
      </c>
      <c r="CD134" s="65"/>
      <c r="CE134" s="64"/>
      <c r="CF134" s="64"/>
      <c r="CG134" s="65" t="s">
        <v>144</v>
      </c>
      <c r="CH134" s="65" t="str">
        <f>IFERROR(IF(CG134&gt;=5,VLOOKUP(CG134,Brutos!$K$3:$AE$10,MATCH(CF134,Brutos!$K$3:$AE$3,0),0),0),"")</f>
        <v/>
      </c>
      <c r="CI134" s="64"/>
      <c r="CJ134" s="64"/>
      <c r="CK134" s="74" t="str">
        <f t="shared" si="74"/>
        <v/>
      </c>
      <c r="CL134" s="66"/>
      <c r="CM134" s="58"/>
      <c r="CN134" s="58"/>
      <c r="CO134" s="58"/>
      <c r="CP134" s="63">
        <v>16</v>
      </c>
      <c r="CQ134" s="64" t="s">
        <v>144</v>
      </c>
      <c r="CR134" s="64" t="s">
        <v>144</v>
      </c>
      <c r="CS134" s="65"/>
      <c r="CT134" s="64"/>
      <c r="CU134" s="64"/>
      <c r="CV134" s="65" t="s">
        <v>144</v>
      </c>
      <c r="CW134" s="65" t="str">
        <f>IFERROR(IF(CV134&gt;=5,VLOOKUP(CV134,Brutos!$K$3:$AE$10,MATCH(CU134,Brutos!$K$3:$AE$3,0),0),0),"")</f>
        <v/>
      </c>
      <c r="CX134" s="64"/>
      <c r="CY134" s="64"/>
      <c r="CZ134" s="74" t="str">
        <f t="shared" si="75"/>
        <v/>
      </c>
      <c r="DA134" s="66"/>
      <c r="DB134" s="58"/>
      <c r="DC134" s="58"/>
      <c r="DD134" s="58"/>
      <c r="DE134" s="63">
        <v>16</v>
      </c>
      <c r="DF134" s="64" t="s">
        <v>144</v>
      </c>
      <c r="DG134" s="64" t="s">
        <v>144</v>
      </c>
      <c r="DH134" s="65"/>
      <c r="DI134" s="64"/>
      <c r="DJ134" s="64"/>
      <c r="DK134" s="65" t="s">
        <v>144</v>
      </c>
      <c r="DL134" s="65" t="str">
        <f>IFERROR(IF(DK134&gt;=5,VLOOKUP(DK134,Brutos!$K$3:$AE$10,MATCH(DJ134,Brutos!$K$3:$AE$3,0),0),0),"")</f>
        <v/>
      </c>
      <c r="DM134" s="64"/>
      <c r="DN134" s="64"/>
      <c r="DO134" s="74" t="str">
        <f t="shared" si="76"/>
        <v/>
      </c>
      <c r="DP134" s="66"/>
      <c r="DQ134" s="58"/>
      <c r="DR134" s="58"/>
      <c r="DS134" s="58"/>
      <c r="DT134" s="63">
        <v>16</v>
      </c>
      <c r="DU134" s="64" t="s">
        <v>144</v>
      </c>
      <c r="DV134" s="64" t="s">
        <v>144</v>
      </c>
      <c r="DW134" s="65"/>
      <c r="DX134" s="64"/>
      <c r="DY134" s="64"/>
      <c r="DZ134" s="65" t="s">
        <v>144</v>
      </c>
      <c r="EA134" s="65" t="str">
        <f>IFERROR(IF(DZ134&gt;=5,VLOOKUP(DZ134,Brutos!$K$3:$AE$10,MATCH(DY134,Brutos!$K$3:$AE$3,0),0),0),"")</f>
        <v/>
      </c>
      <c r="EB134" s="64"/>
      <c r="EC134" s="64"/>
      <c r="ED134" s="74" t="str">
        <f t="shared" si="77"/>
        <v/>
      </c>
      <c r="EE134" s="66"/>
      <c r="EF134" s="58"/>
      <c r="EG134" s="58"/>
      <c r="EH134" s="58"/>
      <c r="EI134" s="63">
        <v>16</v>
      </c>
      <c r="EJ134" s="64" t="s">
        <v>144</v>
      </c>
      <c r="EK134" s="64" t="s">
        <v>144</v>
      </c>
      <c r="EL134" s="65"/>
      <c r="EM134" s="64"/>
      <c r="EN134" s="64"/>
      <c r="EO134" s="65" t="s">
        <v>144</v>
      </c>
      <c r="EP134" s="65" t="str">
        <f>IFERROR(IF(EO134&gt;=5,VLOOKUP(EO134,Brutos!$K$3:$AE$10,MATCH(EN134,Brutos!$K$3:$AE$3,0),0),0),"")</f>
        <v/>
      </c>
      <c r="EQ134" s="64"/>
      <c r="ER134" s="64"/>
      <c r="ES134" s="74" t="str">
        <f t="shared" si="78"/>
        <v/>
      </c>
      <c r="ET134" s="66"/>
      <c r="EU134" s="58"/>
      <c r="EV134" s="58"/>
      <c r="EW134" s="58"/>
      <c r="EX134" s="63">
        <v>16</v>
      </c>
      <c r="EY134" s="64" t="s">
        <v>144</v>
      </c>
      <c r="EZ134" s="64" t="s">
        <v>144</v>
      </c>
      <c r="FA134" s="65"/>
      <c r="FB134" s="64"/>
      <c r="FC134" s="64"/>
      <c r="FD134" s="65" t="s">
        <v>144</v>
      </c>
      <c r="FE134" s="65" t="str">
        <f>IFERROR(IF(FD134&gt;=5,VLOOKUP(FD134,Brutos!$K$3:$AE$10,MATCH(FC134,Brutos!$K$3:$AE$3,0),0),0),"")</f>
        <v/>
      </c>
      <c r="FF134" s="64"/>
      <c r="FG134" s="64"/>
      <c r="FH134" s="74" t="str">
        <f t="shared" si="79"/>
        <v/>
      </c>
      <c r="FI134" s="66"/>
      <c r="FJ134" s="58"/>
      <c r="FK134" s="58"/>
      <c r="FL134" s="58"/>
      <c r="FM134" s="63">
        <v>16</v>
      </c>
      <c r="FN134" s="64" t="s">
        <v>144</v>
      </c>
      <c r="FO134" s="64" t="s">
        <v>144</v>
      </c>
      <c r="FP134" s="65"/>
      <c r="FQ134" s="64"/>
      <c r="FR134" s="64"/>
      <c r="FS134" s="65" t="s">
        <v>144</v>
      </c>
      <c r="FT134" s="65" t="str">
        <f>IFERROR(IF(FS134&gt;=5,VLOOKUP(FS134,Brutos!$K$3:$AE$10,MATCH(FR134,Brutos!$K$3:$AE$3,0),0),0),"")</f>
        <v/>
      </c>
      <c r="FU134" s="64"/>
      <c r="FV134" s="64"/>
      <c r="FW134" s="74" t="str">
        <f t="shared" si="80"/>
        <v/>
      </c>
      <c r="FX134" s="66"/>
      <c r="FY134" s="58"/>
      <c r="FZ134" s="58"/>
      <c r="GA134" s="58"/>
      <c r="GB134" s="63">
        <v>16</v>
      </c>
      <c r="GC134" s="64" t="s">
        <v>144</v>
      </c>
      <c r="GD134" s="64" t="s">
        <v>144</v>
      </c>
      <c r="GE134" s="65"/>
      <c r="GF134" s="64"/>
      <c r="GG134" s="64"/>
      <c r="GH134" s="65" t="s">
        <v>144</v>
      </c>
      <c r="GI134" s="65" t="str">
        <f>IFERROR(IF(GH134&gt;=5,VLOOKUP(GH134,Brutos!$K$3:$AE$10,MATCH(GG134,Brutos!$K$3:$AE$3,0),0),0),"")</f>
        <v/>
      </c>
      <c r="GJ134" s="64"/>
      <c r="GK134" s="64"/>
      <c r="GL134" s="74" t="str">
        <f t="shared" si="81"/>
        <v/>
      </c>
      <c r="GM134" s="66"/>
      <c r="GN134" s="58"/>
      <c r="GO134" s="58"/>
      <c r="GP134" s="58"/>
      <c r="GQ134" s="63">
        <v>16</v>
      </c>
      <c r="GR134" s="64" t="s">
        <v>144</v>
      </c>
      <c r="GS134" s="64" t="s">
        <v>144</v>
      </c>
      <c r="GT134" s="65"/>
      <c r="GU134" s="64"/>
      <c r="GV134" s="64"/>
      <c r="GW134" s="65" t="s">
        <v>144</v>
      </c>
      <c r="GX134" s="65" t="str">
        <f>IFERROR(IF(GW134&gt;=5,VLOOKUP(GW134,Brutos!$K$3:$AE$10,MATCH(GV134,Brutos!$K$3:$AE$3,0),0),0),"")</f>
        <v/>
      </c>
      <c r="GY134" s="64"/>
      <c r="GZ134" s="64"/>
      <c r="HA134" s="74" t="str">
        <f t="shared" si="82"/>
        <v/>
      </c>
      <c r="HB134" s="66"/>
      <c r="HC134" s="58"/>
      <c r="HD134" s="58"/>
      <c r="HE134" s="58"/>
      <c r="HF134" s="63">
        <v>16</v>
      </c>
      <c r="HG134" s="64" t="s">
        <v>144</v>
      </c>
      <c r="HH134" s="64" t="s">
        <v>144</v>
      </c>
      <c r="HI134" s="65"/>
      <c r="HJ134" s="64"/>
      <c r="HK134" s="64"/>
      <c r="HL134" s="65" t="s">
        <v>144</v>
      </c>
      <c r="HM134" s="65" t="str">
        <f>IFERROR(IF(HL134&gt;=5,VLOOKUP(HL134,Brutos!$K$3:$AE$10,MATCH(HK134,Brutos!$K$3:$AE$3,0),0),0),"")</f>
        <v/>
      </c>
      <c r="HN134" s="64"/>
      <c r="HO134" s="64"/>
      <c r="HP134" s="74" t="str">
        <f t="shared" si="83"/>
        <v/>
      </c>
      <c r="HQ134" s="66"/>
      <c r="HR134" s="58"/>
      <c r="HS134" s="58"/>
      <c r="HT134" s="58"/>
      <c r="HU134" s="63">
        <v>16</v>
      </c>
      <c r="HV134" s="64" t="s">
        <v>144</v>
      </c>
      <c r="HW134" s="64" t="s">
        <v>144</v>
      </c>
      <c r="HX134" s="65"/>
      <c r="HY134" s="64"/>
      <c r="HZ134" s="64"/>
      <c r="IA134" s="65" t="s">
        <v>144</v>
      </c>
      <c r="IB134" s="65" t="str">
        <f>IFERROR(IF(IA134&gt;=5,VLOOKUP(IA134,Brutos!$K$3:$AE$10,MATCH(HZ134,Brutos!$K$3:$AE$3,0),0),0),"")</f>
        <v/>
      </c>
      <c r="IC134" s="64"/>
      <c r="ID134" s="64"/>
      <c r="IE134" s="74" t="str">
        <f t="shared" si="84"/>
        <v/>
      </c>
      <c r="IF134" s="66"/>
      <c r="IG134" s="58"/>
      <c r="IH134" s="58"/>
      <c r="II134" s="58"/>
      <c r="IJ134" s="63">
        <v>16</v>
      </c>
      <c r="IK134" s="64" t="s">
        <v>144</v>
      </c>
      <c r="IL134" s="64" t="s">
        <v>144</v>
      </c>
      <c r="IM134" s="65"/>
      <c r="IN134" s="64"/>
      <c r="IO134" s="64"/>
      <c r="IP134" s="65" t="s">
        <v>144</v>
      </c>
      <c r="IQ134" s="65" t="str">
        <f>IFERROR(IF(IP134&gt;=5,VLOOKUP(IP134,Brutos!$K$3:$AE$10,MATCH(IO134,Brutos!$K$3:$AE$3,0),0),0),"")</f>
        <v/>
      </c>
      <c r="IR134" s="64"/>
      <c r="IS134" s="64"/>
      <c r="IT134" s="74" t="str">
        <f t="shared" si="85"/>
        <v/>
      </c>
      <c r="IU134" s="66"/>
      <c r="IV134" s="58"/>
      <c r="IW134" s="58"/>
      <c r="IX134" s="58"/>
      <c r="IY134" s="63">
        <v>16</v>
      </c>
      <c r="IZ134" s="64" t="s">
        <v>144</v>
      </c>
      <c r="JA134" s="64" t="s">
        <v>144</v>
      </c>
      <c r="JB134" s="65"/>
      <c r="JC134" s="64"/>
      <c r="JD134" s="64"/>
      <c r="JE134" s="65" t="s">
        <v>144</v>
      </c>
      <c r="JF134" s="65" t="str">
        <f>IFERROR(IF(JE134&gt;=5,VLOOKUP(JE134,Brutos!$K$3:$AE$10,MATCH(JD134,Brutos!$K$3:$AE$3,0),0),0),"")</f>
        <v/>
      </c>
      <c r="JG134" s="64"/>
      <c r="JH134" s="64"/>
      <c r="JI134" s="74" t="str">
        <f t="shared" si="86"/>
        <v/>
      </c>
      <c r="JJ134" s="66"/>
      <c r="JK134" s="58"/>
      <c r="JL134" s="58"/>
      <c r="JM134" s="58"/>
      <c r="JN134" s="63">
        <v>16</v>
      </c>
      <c r="JO134" s="64" t="s">
        <v>144</v>
      </c>
      <c r="JP134" s="64" t="s">
        <v>144</v>
      </c>
      <c r="JQ134" s="65"/>
      <c r="JR134" s="64"/>
      <c r="JS134" s="64"/>
      <c r="JT134" s="65" t="s">
        <v>144</v>
      </c>
      <c r="JU134" s="65" t="str">
        <f>IFERROR(IF(JT134&gt;=5,VLOOKUP(JT134,Brutos!$K$3:$AE$10,MATCH(JS134,Brutos!$K$3:$AE$3,0),0),0),"")</f>
        <v/>
      </c>
      <c r="JV134" s="64"/>
      <c r="JW134" s="64"/>
      <c r="JX134" s="74" t="str">
        <f t="shared" si="87"/>
        <v/>
      </c>
      <c r="JY134" s="66"/>
      <c r="JZ134" s="58"/>
      <c r="KA134" s="58"/>
      <c r="KB134" s="58"/>
      <c r="KC134" s="63">
        <v>16</v>
      </c>
      <c r="KD134" s="64" t="s">
        <v>144</v>
      </c>
      <c r="KE134" s="64" t="s">
        <v>144</v>
      </c>
      <c r="KF134" s="65"/>
      <c r="KG134" s="64"/>
      <c r="KH134" s="64"/>
      <c r="KI134" s="65" t="s">
        <v>144</v>
      </c>
      <c r="KJ134" s="65" t="str">
        <f>IFERROR(IF(KI134&gt;=5,VLOOKUP(KI134,Brutos!$K$3:$AE$10,MATCH(KH134,Brutos!$K$3:$AE$3,0),0),0),"")</f>
        <v/>
      </c>
      <c r="KK134" s="64"/>
      <c r="KL134" s="64"/>
      <c r="KM134" s="74" t="str">
        <f t="shared" si="88"/>
        <v/>
      </c>
      <c r="KN134" s="66"/>
      <c r="KO134" s="58"/>
      <c r="KP134" s="58"/>
      <c r="KQ134" s="58"/>
      <c r="KR134" s="63">
        <v>16</v>
      </c>
      <c r="KS134" s="64" t="s">
        <v>144</v>
      </c>
      <c r="KT134" s="64" t="s">
        <v>144</v>
      </c>
      <c r="KU134" s="65"/>
      <c r="KV134" s="64"/>
      <c r="KW134" s="64"/>
      <c r="KX134" s="65" t="s">
        <v>144</v>
      </c>
      <c r="KY134" s="65" t="str">
        <f>IFERROR(IF(KX134&gt;=5,VLOOKUP(KX134,Brutos!$K$3:$AE$10,MATCH(KW134,Brutos!$K$3:$AE$3,0),0),0),"")</f>
        <v/>
      </c>
      <c r="KZ134" s="64"/>
      <c r="LA134" s="64"/>
      <c r="LB134" s="74" t="str">
        <f t="shared" si="89"/>
        <v/>
      </c>
      <c r="LC134" s="66"/>
      <c r="LD134" s="347"/>
      <c r="LE134" s="58"/>
      <c r="LF134" s="58"/>
      <c r="LG134" s="63">
        <v>16</v>
      </c>
      <c r="LH134" s="64" t="s">
        <v>144</v>
      </c>
      <c r="LI134" s="64" t="s">
        <v>144</v>
      </c>
      <c r="LJ134" s="65"/>
      <c r="LK134" s="64"/>
      <c r="LL134" s="64"/>
      <c r="LM134" s="65" t="s">
        <v>144</v>
      </c>
      <c r="LN134" s="65" t="str">
        <f>IFERROR(IF(LM134&gt;=5,VLOOKUP(LM134,Brutos!$K$3:$AE$10,MATCH(LL134,Brutos!$K$3:$AE$3,0),0),0),"")</f>
        <v/>
      </c>
      <c r="LO134" s="64"/>
      <c r="LP134" s="64"/>
      <c r="LQ134" s="74" t="str">
        <f t="shared" si="90"/>
        <v/>
      </c>
      <c r="LR134" s="66"/>
      <c r="LS134" s="347"/>
      <c r="LT134" s="58"/>
      <c r="LU134" s="58"/>
      <c r="LV134" s="63">
        <v>16</v>
      </c>
      <c r="LW134" s="64" t="s">
        <v>144</v>
      </c>
      <c r="LX134" s="64" t="s">
        <v>144</v>
      </c>
      <c r="LY134" s="65"/>
      <c r="LZ134" s="64"/>
      <c r="MA134" s="64"/>
      <c r="MB134" s="65" t="s">
        <v>144</v>
      </c>
      <c r="MC134" s="65" t="str">
        <f>IFERROR(IF(MB134&gt;=5,VLOOKUP(MB134,Brutos!$K$3:$AE$10,MATCH(MA134,Brutos!$K$3:$AE$3,0),0),0),"")</f>
        <v/>
      </c>
      <c r="MD134" s="64"/>
      <c r="ME134" s="64"/>
      <c r="MF134" s="74" t="str">
        <f t="shared" si="91"/>
        <v/>
      </c>
      <c r="MG134" s="66"/>
      <c r="MH134" s="347"/>
      <c r="MI134" s="58"/>
      <c r="MJ134" s="58"/>
      <c r="MK134" s="489">
        <v>16</v>
      </c>
      <c r="ML134" s="490" t="s">
        <v>144</v>
      </c>
      <c r="MM134" s="490" t="s">
        <v>144</v>
      </c>
      <c r="MN134" s="491"/>
      <c r="MO134" s="490"/>
      <c r="MP134" s="490"/>
      <c r="MQ134" s="491" t="s">
        <v>144</v>
      </c>
      <c r="MR134" s="491"/>
      <c r="MS134" s="490"/>
      <c r="MT134" s="490"/>
      <c r="MU134" s="493"/>
      <c r="MV134" s="494"/>
      <c r="MW134" s="347"/>
    </row>
    <row r="135" spans="1:361">
      <c r="A135" s="347"/>
      <c r="B135" s="58"/>
      <c r="C135" s="58"/>
      <c r="D135" s="63">
        <v>17</v>
      </c>
      <c r="E135" s="64" t="s">
        <v>144</v>
      </c>
      <c r="F135" s="64" t="s">
        <v>144</v>
      </c>
      <c r="G135" s="65"/>
      <c r="H135" s="64"/>
      <c r="I135" s="64"/>
      <c r="J135" s="65" t="s">
        <v>144</v>
      </c>
      <c r="K135" s="65" t="str">
        <f>IFERROR(IF(J135&gt;=5,VLOOKUP(J135,Brutos!$K$3:$AE$10,MATCH(I135,Brutos!$K$3:$AE$3,0),0),0),"")</f>
        <v/>
      </c>
      <c r="L135" s="64"/>
      <c r="M135" s="64"/>
      <c r="N135" s="74" t="str">
        <f t="shared" si="69"/>
        <v/>
      </c>
      <c r="O135" s="66"/>
      <c r="P135" s="58"/>
      <c r="Q135" s="58"/>
      <c r="R135" s="58"/>
      <c r="S135" s="63">
        <v>17</v>
      </c>
      <c r="T135" s="64" t="s">
        <v>144</v>
      </c>
      <c r="U135" s="64" t="s">
        <v>144</v>
      </c>
      <c r="V135" s="65"/>
      <c r="W135" s="64"/>
      <c r="X135" s="64"/>
      <c r="Y135" s="65" t="s">
        <v>144</v>
      </c>
      <c r="Z135" s="65" t="str">
        <f>IFERROR(IF(Y135&gt;=5,VLOOKUP(Y135,Brutos!$K$3:$AE$10,MATCH(X135,Brutos!$K$3:$AE$3,0),0),0),"")</f>
        <v/>
      </c>
      <c r="AA135" s="64"/>
      <c r="AB135" s="64"/>
      <c r="AC135" s="74" t="str">
        <f t="shared" si="70"/>
        <v/>
      </c>
      <c r="AD135" s="66"/>
      <c r="AE135" s="58"/>
      <c r="AF135" s="58"/>
      <c r="AG135" s="58"/>
      <c r="AH135" s="63">
        <v>17</v>
      </c>
      <c r="AI135" s="64" t="s">
        <v>144</v>
      </c>
      <c r="AJ135" s="64" t="s">
        <v>144</v>
      </c>
      <c r="AK135" s="65"/>
      <c r="AL135" s="64"/>
      <c r="AM135" s="64"/>
      <c r="AN135" s="65" t="s">
        <v>144</v>
      </c>
      <c r="AO135" s="65" t="str">
        <f>IFERROR(IF(AN135&gt;=5,VLOOKUP(AN135,Brutos!$K$3:$AE$10,MATCH(AM135,Brutos!$K$3:$AE$3,0),0),0),"")</f>
        <v/>
      </c>
      <c r="AP135" s="64"/>
      <c r="AQ135" s="64"/>
      <c r="AR135" s="74" t="str">
        <f t="shared" si="71"/>
        <v/>
      </c>
      <c r="AS135" s="66"/>
      <c r="AT135" s="58"/>
      <c r="AU135" s="58"/>
      <c r="AV135" s="58"/>
      <c r="AW135" s="63">
        <v>17</v>
      </c>
      <c r="AX135" s="64" t="s">
        <v>144</v>
      </c>
      <c r="AY135" s="64" t="s">
        <v>144</v>
      </c>
      <c r="AZ135" s="65"/>
      <c r="BA135" s="64"/>
      <c r="BB135" s="64"/>
      <c r="BC135" s="65" t="s">
        <v>144</v>
      </c>
      <c r="BD135" s="65" t="str">
        <f>IFERROR(IF(BC135&gt;=5,VLOOKUP(BC135,Brutos!$K$3:$AE$10,MATCH(BB135,Brutos!$K$3:$AE$3,0),0),0),"")</f>
        <v/>
      </c>
      <c r="BE135" s="64"/>
      <c r="BF135" s="64"/>
      <c r="BG135" s="74" t="str">
        <f t="shared" si="72"/>
        <v/>
      </c>
      <c r="BH135" s="66"/>
      <c r="BI135" s="58"/>
      <c r="BJ135" s="58"/>
      <c r="BK135" s="58"/>
      <c r="BL135" s="63">
        <v>17</v>
      </c>
      <c r="BM135" s="64" t="s">
        <v>144</v>
      </c>
      <c r="BN135" s="64" t="s">
        <v>144</v>
      </c>
      <c r="BO135" s="65"/>
      <c r="BP135" s="64"/>
      <c r="BQ135" s="64"/>
      <c r="BR135" s="65" t="s">
        <v>144</v>
      </c>
      <c r="BS135" s="65" t="str">
        <f>IFERROR(IF(BR135&gt;=5,VLOOKUP(BR135,Brutos!$K$3:$AE$10,MATCH(BQ135,Brutos!$K$3:$AE$3,0),0),0),"")</f>
        <v/>
      </c>
      <c r="BT135" s="64"/>
      <c r="BU135" s="64"/>
      <c r="BV135" s="74" t="str">
        <f t="shared" si="73"/>
        <v/>
      </c>
      <c r="BW135" s="66"/>
      <c r="BX135" s="58"/>
      <c r="BY135" s="58"/>
      <c r="BZ135" s="58"/>
      <c r="CA135" s="63">
        <v>17</v>
      </c>
      <c r="CB135" s="64" t="s">
        <v>144</v>
      </c>
      <c r="CC135" s="64" t="s">
        <v>144</v>
      </c>
      <c r="CD135" s="65"/>
      <c r="CE135" s="64"/>
      <c r="CF135" s="64"/>
      <c r="CG135" s="65" t="s">
        <v>144</v>
      </c>
      <c r="CH135" s="65" t="str">
        <f>IFERROR(IF(CG135&gt;=5,VLOOKUP(CG135,Brutos!$K$3:$AE$10,MATCH(CF135,Brutos!$K$3:$AE$3,0),0),0),"")</f>
        <v/>
      </c>
      <c r="CI135" s="64"/>
      <c r="CJ135" s="64"/>
      <c r="CK135" s="74" t="str">
        <f t="shared" si="74"/>
        <v/>
      </c>
      <c r="CL135" s="66"/>
      <c r="CM135" s="58"/>
      <c r="CN135" s="58"/>
      <c r="CO135" s="58"/>
      <c r="CP135" s="63">
        <v>17</v>
      </c>
      <c r="CQ135" s="64" t="s">
        <v>144</v>
      </c>
      <c r="CR135" s="64" t="s">
        <v>144</v>
      </c>
      <c r="CS135" s="65"/>
      <c r="CT135" s="64"/>
      <c r="CU135" s="64"/>
      <c r="CV135" s="65" t="s">
        <v>144</v>
      </c>
      <c r="CW135" s="65" t="str">
        <f>IFERROR(IF(CV135&gt;=5,VLOOKUP(CV135,Brutos!$K$3:$AE$10,MATCH(CU135,Brutos!$K$3:$AE$3,0),0),0),"")</f>
        <v/>
      </c>
      <c r="CX135" s="64"/>
      <c r="CY135" s="64"/>
      <c r="CZ135" s="74" t="str">
        <f t="shared" si="75"/>
        <v/>
      </c>
      <c r="DA135" s="66"/>
      <c r="DB135" s="58"/>
      <c r="DC135" s="58"/>
      <c r="DD135" s="58"/>
      <c r="DE135" s="63">
        <v>17</v>
      </c>
      <c r="DF135" s="64" t="s">
        <v>144</v>
      </c>
      <c r="DG135" s="64" t="s">
        <v>144</v>
      </c>
      <c r="DH135" s="65"/>
      <c r="DI135" s="64"/>
      <c r="DJ135" s="64"/>
      <c r="DK135" s="65" t="s">
        <v>144</v>
      </c>
      <c r="DL135" s="65" t="str">
        <f>IFERROR(IF(DK135&gt;=5,VLOOKUP(DK135,Brutos!$K$3:$AE$10,MATCH(DJ135,Brutos!$K$3:$AE$3,0),0),0),"")</f>
        <v/>
      </c>
      <c r="DM135" s="64"/>
      <c r="DN135" s="64"/>
      <c r="DO135" s="74" t="str">
        <f t="shared" si="76"/>
        <v/>
      </c>
      <c r="DP135" s="66"/>
      <c r="DQ135" s="58"/>
      <c r="DR135" s="58"/>
      <c r="DS135" s="58"/>
      <c r="DT135" s="63">
        <v>17</v>
      </c>
      <c r="DU135" s="64" t="s">
        <v>144</v>
      </c>
      <c r="DV135" s="64" t="s">
        <v>144</v>
      </c>
      <c r="DW135" s="65"/>
      <c r="DX135" s="64"/>
      <c r="DY135" s="64"/>
      <c r="DZ135" s="65" t="s">
        <v>144</v>
      </c>
      <c r="EA135" s="65" t="str">
        <f>IFERROR(IF(DZ135&gt;=5,VLOOKUP(DZ135,Brutos!$K$3:$AE$10,MATCH(DY135,Brutos!$K$3:$AE$3,0),0),0),"")</f>
        <v/>
      </c>
      <c r="EB135" s="64"/>
      <c r="EC135" s="64"/>
      <c r="ED135" s="74" t="str">
        <f t="shared" si="77"/>
        <v/>
      </c>
      <c r="EE135" s="66"/>
      <c r="EF135" s="58"/>
      <c r="EG135" s="58"/>
      <c r="EH135" s="58"/>
      <c r="EI135" s="63">
        <v>17</v>
      </c>
      <c r="EJ135" s="64" t="s">
        <v>144</v>
      </c>
      <c r="EK135" s="64" t="s">
        <v>144</v>
      </c>
      <c r="EL135" s="65"/>
      <c r="EM135" s="64"/>
      <c r="EN135" s="64"/>
      <c r="EO135" s="65" t="s">
        <v>144</v>
      </c>
      <c r="EP135" s="65" t="str">
        <f>IFERROR(IF(EO135&gt;=5,VLOOKUP(EO135,Brutos!$K$3:$AE$10,MATCH(EN135,Brutos!$K$3:$AE$3,0),0),0),"")</f>
        <v/>
      </c>
      <c r="EQ135" s="64"/>
      <c r="ER135" s="64"/>
      <c r="ES135" s="74" t="str">
        <f t="shared" si="78"/>
        <v/>
      </c>
      <c r="ET135" s="66"/>
      <c r="EU135" s="58"/>
      <c r="EV135" s="58"/>
      <c r="EW135" s="58"/>
      <c r="EX135" s="63">
        <v>17</v>
      </c>
      <c r="EY135" s="64" t="s">
        <v>144</v>
      </c>
      <c r="EZ135" s="64" t="s">
        <v>144</v>
      </c>
      <c r="FA135" s="65"/>
      <c r="FB135" s="64"/>
      <c r="FC135" s="64"/>
      <c r="FD135" s="65" t="s">
        <v>144</v>
      </c>
      <c r="FE135" s="65" t="str">
        <f>IFERROR(IF(FD135&gt;=5,VLOOKUP(FD135,Brutos!$K$3:$AE$10,MATCH(FC135,Brutos!$K$3:$AE$3,0),0),0),"")</f>
        <v/>
      </c>
      <c r="FF135" s="64"/>
      <c r="FG135" s="64"/>
      <c r="FH135" s="74" t="str">
        <f t="shared" si="79"/>
        <v/>
      </c>
      <c r="FI135" s="66"/>
      <c r="FJ135" s="58"/>
      <c r="FK135" s="58"/>
      <c r="FL135" s="58"/>
      <c r="FM135" s="63">
        <v>17</v>
      </c>
      <c r="FN135" s="64" t="s">
        <v>144</v>
      </c>
      <c r="FO135" s="64" t="s">
        <v>144</v>
      </c>
      <c r="FP135" s="65"/>
      <c r="FQ135" s="64"/>
      <c r="FR135" s="64"/>
      <c r="FS135" s="65" t="s">
        <v>144</v>
      </c>
      <c r="FT135" s="65" t="str">
        <f>IFERROR(IF(FS135&gt;=5,VLOOKUP(FS135,Brutos!$K$3:$AE$10,MATCH(FR135,Brutos!$K$3:$AE$3,0),0),0),"")</f>
        <v/>
      </c>
      <c r="FU135" s="64"/>
      <c r="FV135" s="64"/>
      <c r="FW135" s="74" t="str">
        <f t="shared" si="80"/>
        <v/>
      </c>
      <c r="FX135" s="66"/>
      <c r="FY135" s="58"/>
      <c r="FZ135" s="58"/>
      <c r="GA135" s="58"/>
      <c r="GB135" s="63">
        <v>17</v>
      </c>
      <c r="GC135" s="64" t="s">
        <v>144</v>
      </c>
      <c r="GD135" s="64" t="s">
        <v>144</v>
      </c>
      <c r="GE135" s="65"/>
      <c r="GF135" s="64"/>
      <c r="GG135" s="64"/>
      <c r="GH135" s="65" t="s">
        <v>144</v>
      </c>
      <c r="GI135" s="65" t="str">
        <f>IFERROR(IF(GH135&gt;=5,VLOOKUP(GH135,Brutos!$K$3:$AE$10,MATCH(GG135,Brutos!$K$3:$AE$3,0),0),0),"")</f>
        <v/>
      </c>
      <c r="GJ135" s="64"/>
      <c r="GK135" s="64"/>
      <c r="GL135" s="74" t="str">
        <f t="shared" si="81"/>
        <v/>
      </c>
      <c r="GM135" s="66"/>
      <c r="GN135" s="58"/>
      <c r="GO135" s="58"/>
      <c r="GP135" s="58"/>
      <c r="GQ135" s="63">
        <v>17</v>
      </c>
      <c r="GR135" s="64" t="s">
        <v>144</v>
      </c>
      <c r="GS135" s="64" t="s">
        <v>144</v>
      </c>
      <c r="GT135" s="65"/>
      <c r="GU135" s="64"/>
      <c r="GV135" s="64"/>
      <c r="GW135" s="65" t="s">
        <v>144</v>
      </c>
      <c r="GX135" s="65" t="str">
        <f>IFERROR(IF(GW135&gt;=5,VLOOKUP(GW135,Brutos!$K$3:$AE$10,MATCH(GV135,Brutos!$K$3:$AE$3,0),0),0),"")</f>
        <v/>
      </c>
      <c r="GY135" s="64"/>
      <c r="GZ135" s="64"/>
      <c r="HA135" s="74" t="str">
        <f t="shared" si="82"/>
        <v/>
      </c>
      <c r="HB135" s="66"/>
      <c r="HC135" s="58"/>
      <c r="HD135" s="58"/>
      <c r="HE135" s="58"/>
      <c r="HF135" s="63">
        <v>17</v>
      </c>
      <c r="HG135" s="64" t="s">
        <v>144</v>
      </c>
      <c r="HH135" s="64" t="s">
        <v>144</v>
      </c>
      <c r="HI135" s="65"/>
      <c r="HJ135" s="64"/>
      <c r="HK135" s="64"/>
      <c r="HL135" s="65" t="s">
        <v>144</v>
      </c>
      <c r="HM135" s="65" t="str">
        <f>IFERROR(IF(HL135&gt;=5,VLOOKUP(HL135,Brutos!$K$3:$AE$10,MATCH(HK135,Brutos!$K$3:$AE$3,0),0),0),"")</f>
        <v/>
      </c>
      <c r="HN135" s="64"/>
      <c r="HO135" s="64"/>
      <c r="HP135" s="74" t="str">
        <f t="shared" si="83"/>
        <v/>
      </c>
      <c r="HQ135" s="66"/>
      <c r="HR135" s="58"/>
      <c r="HS135" s="58"/>
      <c r="HT135" s="58"/>
      <c r="HU135" s="63">
        <v>17</v>
      </c>
      <c r="HV135" s="64" t="s">
        <v>144</v>
      </c>
      <c r="HW135" s="64" t="s">
        <v>144</v>
      </c>
      <c r="HX135" s="65"/>
      <c r="HY135" s="64"/>
      <c r="HZ135" s="64"/>
      <c r="IA135" s="65" t="s">
        <v>144</v>
      </c>
      <c r="IB135" s="65" t="str">
        <f>IFERROR(IF(IA135&gt;=5,VLOOKUP(IA135,Brutos!$K$3:$AE$10,MATCH(HZ135,Brutos!$K$3:$AE$3,0),0),0),"")</f>
        <v/>
      </c>
      <c r="IC135" s="64"/>
      <c r="ID135" s="64"/>
      <c r="IE135" s="74" t="str">
        <f t="shared" si="84"/>
        <v/>
      </c>
      <c r="IF135" s="66"/>
      <c r="IG135" s="58"/>
      <c r="IH135" s="58"/>
      <c r="II135" s="58"/>
      <c r="IJ135" s="63">
        <v>17</v>
      </c>
      <c r="IK135" s="64" t="s">
        <v>144</v>
      </c>
      <c r="IL135" s="64" t="s">
        <v>144</v>
      </c>
      <c r="IM135" s="65"/>
      <c r="IN135" s="64"/>
      <c r="IO135" s="64"/>
      <c r="IP135" s="65" t="s">
        <v>144</v>
      </c>
      <c r="IQ135" s="65" t="str">
        <f>IFERROR(IF(IP135&gt;=5,VLOOKUP(IP135,Brutos!$K$3:$AE$10,MATCH(IO135,Brutos!$K$3:$AE$3,0),0),0),"")</f>
        <v/>
      </c>
      <c r="IR135" s="64"/>
      <c r="IS135" s="64"/>
      <c r="IT135" s="74" t="str">
        <f t="shared" si="85"/>
        <v/>
      </c>
      <c r="IU135" s="66"/>
      <c r="IV135" s="58"/>
      <c r="IW135" s="58"/>
      <c r="IX135" s="58"/>
      <c r="IY135" s="63">
        <v>17</v>
      </c>
      <c r="IZ135" s="64" t="s">
        <v>144</v>
      </c>
      <c r="JA135" s="64" t="s">
        <v>144</v>
      </c>
      <c r="JB135" s="65"/>
      <c r="JC135" s="64"/>
      <c r="JD135" s="64"/>
      <c r="JE135" s="65" t="s">
        <v>144</v>
      </c>
      <c r="JF135" s="65" t="str">
        <f>IFERROR(IF(JE135&gt;=5,VLOOKUP(JE135,Brutos!$K$3:$AE$10,MATCH(JD135,Brutos!$K$3:$AE$3,0),0),0),"")</f>
        <v/>
      </c>
      <c r="JG135" s="64"/>
      <c r="JH135" s="64"/>
      <c r="JI135" s="74" t="str">
        <f t="shared" si="86"/>
        <v/>
      </c>
      <c r="JJ135" s="66"/>
      <c r="JK135" s="58"/>
      <c r="JL135" s="58"/>
      <c r="JM135" s="58"/>
      <c r="JN135" s="63">
        <v>17</v>
      </c>
      <c r="JO135" s="64" t="s">
        <v>144</v>
      </c>
      <c r="JP135" s="64" t="s">
        <v>144</v>
      </c>
      <c r="JQ135" s="65"/>
      <c r="JR135" s="64"/>
      <c r="JS135" s="64"/>
      <c r="JT135" s="65" t="s">
        <v>144</v>
      </c>
      <c r="JU135" s="65" t="str">
        <f>IFERROR(IF(JT135&gt;=5,VLOOKUP(JT135,Brutos!$K$3:$AE$10,MATCH(JS135,Brutos!$K$3:$AE$3,0),0),0),"")</f>
        <v/>
      </c>
      <c r="JV135" s="64"/>
      <c r="JW135" s="64"/>
      <c r="JX135" s="74" t="str">
        <f t="shared" si="87"/>
        <v/>
      </c>
      <c r="JY135" s="66"/>
      <c r="JZ135" s="58"/>
      <c r="KA135" s="58"/>
      <c r="KB135" s="58"/>
      <c r="KC135" s="63">
        <v>17</v>
      </c>
      <c r="KD135" s="64" t="s">
        <v>144</v>
      </c>
      <c r="KE135" s="64" t="s">
        <v>144</v>
      </c>
      <c r="KF135" s="65"/>
      <c r="KG135" s="64"/>
      <c r="KH135" s="64"/>
      <c r="KI135" s="65" t="s">
        <v>144</v>
      </c>
      <c r="KJ135" s="65" t="str">
        <f>IFERROR(IF(KI135&gt;=5,VLOOKUP(KI135,Brutos!$K$3:$AE$10,MATCH(KH135,Brutos!$K$3:$AE$3,0),0),0),"")</f>
        <v/>
      </c>
      <c r="KK135" s="64"/>
      <c r="KL135" s="64"/>
      <c r="KM135" s="74" t="str">
        <f t="shared" si="88"/>
        <v/>
      </c>
      <c r="KN135" s="66"/>
      <c r="KO135" s="58"/>
      <c r="KP135" s="58"/>
      <c r="KQ135" s="58"/>
      <c r="KR135" s="63">
        <v>17</v>
      </c>
      <c r="KS135" s="64" t="s">
        <v>144</v>
      </c>
      <c r="KT135" s="64" t="s">
        <v>144</v>
      </c>
      <c r="KU135" s="65"/>
      <c r="KV135" s="64"/>
      <c r="KW135" s="64"/>
      <c r="KX135" s="65" t="s">
        <v>144</v>
      </c>
      <c r="KY135" s="65" t="str">
        <f>IFERROR(IF(KX135&gt;=5,VLOOKUP(KX135,Brutos!$K$3:$AE$10,MATCH(KW135,Brutos!$K$3:$AE$3,0),0),0),"")</f>
        <v/>
      </c>
      <c r="KZ135" s="64"/>
      <c r="LA135" s="64"/>
      <c r="LB135" s="74" t="str">
        <f t="shared" si="89"/>
        <v/>
      </c>
      <c r="LC135" s="66"/>
      <c r="LD135" s="347"/>
      <c r="LE135" s="58"/>
      <c r="LF135" s="58"/>
      <c r="LG135" s="63">
        <v>17</v>
      </c>
      <c r="LH135" s="64" t="s">
        <v>144</v>
      </c>
      <c r="LI135" s="64" t="s">
        <v>144</v>
      </c>
      <c r="LJ135" s="65"/>
      <c r="LK135" s="64"/>
      <c r="LL135" s="64"/>
      <c r="LM135" s="65" t="s">
        <v>144</v>
      </c>
      <c r="LN135" s="65" t="str">
        <f>IFERROR(IF(LM135&gt;=5,VLOOKUP(LM135,Brutos!$K$3:$AE$10,MATCH(LL135,Brutos!$K$3:$AE$3,0),0),0),"")</f>
        <v/>
      </c>
      <c r="LO135" s="64"/>
      <c r="LP135" s="64"/>
      <c r="LQ135" s="74" t="str">
        <f t="shared" si="90"/>
        <v/>
      </c>
      <c r="LR135" s="66"/>
      <c r="LS135" s="347"/>
      <c r="LT135" s="58"/>
      <c r="LU135" s="58"/>
      <c r="LV135" s="63">
        <v>17</v>
      </c>
      <c r="LW135" s="64" t="s">
        <v>144</v>
      </c>
      <c r="LX135" s="64" t="s">
        <v>144</v>
      </c>
      <c r="LY135" s="65"/>
      <c r="LZ135" s="64"/>
      <c r="MA135" s="64"/>
      <c r="MB135" s="65" t="s">
        <v>144</v>
      </c>
      <c r="MC135" s="65" t="str">
        <f>IFERROR(IF(MB135&gt;=5,VLOOKUP(MB135,Brutos!$K$3:$AE$10,MATCH(MA135,Brutos!$K$3:$AE$3,0),0),0),"")</f>
        <v/>
      </c>
      <c r="MD135" s="64"/>
      <c r="ME135" s="64"/>
      <c r="MF135" s="74" t="str">
        <f t="shared" si="91"/>
        <v/>
      </c>
      <c r="MG135" s="66"/>
      <c r="MH135" s="347"/>
      <c r="MI135" s="58"/>
      <c r="MJ135" s="58"/>
      <c r="MK135" s="489">
        <v>17</v>
      </c>
      <c r="ML135" s="490" t="s">
        <v>144</v>
      </c>
      <c r="MM135" s="490" t="s">
        <v>144</v>
      </c>
      <c r="MN135" s="491"/>
      <c r="MO135" s="490"/>
      <c r="MP135" s="490"/>
      <c r="MQ135" s="491" t="s">
        <v>144</v>
      </c>
      <c r="MR135" s="491"/>
      <c r="MS135" s="490"/>
      <c r="MT135" s="490"/>
      <c r="MU135" s="493"/>
      <c r="MV135" s="494"/>
      <c r="MW135" s="347"/>
    </row>
    <row r="136" spans="1:361">
      <c r="A136" s="347"/>
      <c r="B136" s="58"/>
      <c r="C136" s="58"/>
      <c r="D136" s="63">
        <v>18</v>
      </c>
      <c r="E136" s="64" t="s">
        <v>144</v>
      </c>
      <c r="F136" s="64" t="s">
        <v>144</v>
      </c>
      <c r="G136" s="65"/>
      <c r="H136" s="64"/>
      <c r="I136" s="64"/>
      <c r="J136" s="65" t="s">
        <v>144</v>
      </c>
      <c r="K136" s="65" t="str">
        <f>IFERROR(IF(J136&gt;=5,VLOOKUP(J136,Brutos!$K$3:$AE$10,MATCH(I136,Brutos!$K$3:$AE$3,0),0),0),"")</f>
        <v/>
      </c>
      <c r="L136" s="64"/>
      <c r="M136" s="64"/>
      <c r="N136" s="74" t="str">
        <f t="shared" si="69"/>
        <v/>
      </c>
      <c r="O136" s="66"/>
      <c r="P136" s="58"/>
      <c r="Q136" s="58"/>
      <c r="R136" s="58"/>
      <c r="S136" s="63">
        <v>18</v>
      </c>
      <c r="T136" s="64" t="s">
        <v>144</v>
      </c>
      <c r="U136" s="64" t="s">
        <v>144</v>
      </c>
      <c r="V136" s="65"/>
      <c r="W136" s="64"/>
      <c r="X136" s="64"/>
      <c r="Y136" s="65" t="s">
        <v>144</v>
      </c>
      <c r="Z136" s="65" t="str">
        <f>IFERROR(IF(Y136&gt;=5,VLOOKUP(Y136,Brutos!$K$3:$AE$10,MATCH(X136,Brutos!$K$3:$AE$3,0),0),0),"")</f>
        <v/>
      </c>
      <c r="AA136" s="64"/>
      <c r="AB136" s="64"/>
      <c r="AC136" s="74" t="str">
        <f t="shared" si="70"/>
        <v/>
      </c>
      <c r="AD136" s="66"/>
      <c r="AE136" s="58"/>
      <c r="AF136" s="58"/>
      <c r="AG136" s="58"/>
      <c r="AH136" s="63">
        <v>18</v>
      </c>
      <c r="AI136" s="64" t="s">
        <v>144</v>
      </c>
      <c r="AJ136" s="64" t="s">
        <v>144</v>
      </c>
      <c r="AK136" s="65"/>
      <c r="AL136" s="64"/>
      <c r="AM136" s="64"/>
      <c r="AN136" s="65" t="s">
        <v>144</v>
      </c>
      <c r="AO136" s="65" t="str">
        <f>IFERROR(IF(AN136&gt;=5,VLOOKUP(AN136,Brutos!$K$3:$AE$10,MATCH(AM136,Brutos!$K$3:$AE$3,0),0),0),"")</f>
        <v/>
      </c>
      <c r="AP136" s="64"/>
      <c r="AQ136" s="64"/>
      <c r="AR136" s="74" t="str">
        <f t="shared" si="71"/>
        <v/>
      </c>
      <c r="AS136" s="66"/>
      <c r="AT136" s="58"/>
      <c r="AU136" s="58"/>
      <c r="AV136" s="58"/>
      <c r="AW136" s="63">
        <v>18</v>
      </c>
      <c r="AX136" s="64" t="s">
        <v>144</v>
      </c>
      <c r="AY136" s="64" t="s">
        <v>144</v>
      </c>
      <c r="AZ136" s="65"/>
      <c r="BA136" s="64"/>
      <c r="BB136" s="64"/>
      <c r="BC136" s="65" t="s">
        <v>144</v>
      </c>
      <c r="BD136" s="65" t="str">
        <f>IFERROR(IF(BC136&gt;=5,VLOOKUP(BC136,Brutos!$K$3:$AE$10,MATCH(BB136,Brutos!$K$3:$AE$3,0),0),0),"")</f>
        <v/>
      </c>
      <c r="BE136" s="64"/>
      <c r="BF136" s="64"/>
      <c r="BG136" s="74" t="str">
        <f t="shared" si="72"/>
        <v/>
      </c>
      <c r="BH136" s="66"/>
      <c r="BI136" s="58"/>
      <c r="BJ136" s="58"/>
      <c r="BK136" s="58"/>
      <c r="BL136" s="63">
        <v>18</v>
      </c>
      <c r="BM136" s="64" t="s">
        <v>144</v>
      </c>
      <c r="BN136" s="64" t="s">
        <v>144</v>
      </c>
      <c r="BO136" s="65"/>
      <c r="BP136" s="64"/>
      <c r="BQ136" s="64"/>
      <c r="BR136" s="65" t="s">
        <v>144</v>
      </c>
      <c r="BS136" s="65" t="str">
        <f>IFERROR(IF(BR136&gt;=5,VLOOKUP(BR136,Brutos!$K$3:$AE$10,MATCH(BQ136,Brutos!$K$3:$AE$3,0),0),0),"")</f>
        <v/>
      </c>
      <c r="BT136" s="64"/>
      <c r="BU136" s="64"/>
      <c r="BV136" s="74" t="str">
        <f t="shared" si="73"/>
        <v/>
      </c>
      <c r="BW136" s="66"/>
      <c r="BX136" s="58"/>
      <c r="BY136" s="58"/>
      <c r="BZ136" s="58"/>
      <c r="CA136" s="63">
        <v>18</v>
      </c>
      <c r="CB136" s="64" t="s">
        <v>144</v>
      </c>
      <c r="CC136" s="64" t="s">
        <v>144</v>
      </c>
      <c r="CD136" s="65"/>
      <c r="CE136" s="64"/>
      <c r="CF136" s="64"/>
      <c r="CG136" s="65" t="s">
        <v>144</v>
      </c>
      <c r="CH136" s="65" t="str">
        <f>IFERROR(IF(CG136&gt;=5,VLOOKUP(CG136,Brutos!$K$3:$AE$10,MATCH(CF136,Brutos!$K$3:$AE$3,0),0),0),"")</f>
        <v/>
      </c>
      <c r="CI136" s="64"/>
      <c r="CJ136" s="64"/>
      <c r="CK136" s="74" t="str">
        <f t="shared" si="74"/>
        <v/>
      </c>
      <c r="CL136" s="66"/>
      <c r="CM136" s="58"/>
      <c r="CN136" s="58"/>
      <c r="CO136" s="58"/>
      <c r="CP136" s="63">
        <v>18</v>
      </c>
      <c r="CQ136" s="64" t="s">
        <v>144</v>
      </c>
      <c r="CR136" s="64" t="s">
        <v>144</v>
      </c>
      <c r="CS136" s="65"/>
      <c r="CT136" s="64"/>
      <c r="CU136" s="64"/>
      <c r="CV136" s="65" t="s">
        <v>144</v>
      </c>
      <c r="CW136" s="65" t="str">
        <f>IFERROR(IF(CV136&gt;=5,VLOOKUP(CV136,Brutos!$K$3:$AE$10,MATCH(CU136,Brutos!$K$3:$AE$3,0),0),0),"")</f>
        <v/>
      </c>
      <c r="CX136" s="64"/>
      <c r="CY136" s="64"/>
      <c r="CZ136" s="74" t="str">
        <f t="shared" si="75"/>
        <v/>
      </c>
      <c r="DA136" s="66"/>
      <c r="DB136" s="58"/>
      <c r="DC136" s="58"/>
      <c r="DD136" s="58"/>
      <c r="DE136" s="63">
        <v>18</v>
      </c>
      <c r="DF136" s="64" t="s">
        <v>144</v>
      </c>
      <c r="DG136" s="64" t="s">
        <v>144</v>
      </c>
      <c r="DH136" s="65"/>
      <c r="DI136" s="64"/>
      <c r="DJ136" s="64"/>
      <c r="DK136" s="65" t="s">
        <v>144</v>
      </c>
      <c r="DL136" s="65" t="str">
        <f>IFERROR(IF(DK136&gt;=5,VLOOKUP(DK136,Brutos!$K$3:$AE$10,MATCH(DJ136,Brutos!$K$3:$AE$3,0),0),0),"")</f>
        <v/>
      </c>
      <c r="DM136" s="64"/>
      <c r="DN136" s="64"/>
      <c r="DO136" s="74" t="str">
        <f t="shared" si="76"/>
        <v/>
      </c>
      <c r="DP136" s="66"/>
      <c r="DQ136" s="58"/>
      <c r="DR136" s="58"/>
      <c r="DS136" s="58"/>
      <c r="DT136" s="63">
        <v>18</v>
      </c>
      <c r="DU136" s="64" t="s">
        <v>144</v>
      </c>
      <c r="DV136" s="64" t="s">
        <v>144</v>
      </c>
      <c r="DW136" s="65"/>
      <c r="DX136" s="64"/>
      <c r="DY136" s="64"/>
      <c r="DZ136" s="65" t="s">
        <v>144</v>
      </c>
      <c r="EA136" s="65" t="str">
        <f>IFERROR(IF(DZ136&gt;=5,VLOOKUP(DZ136,Brutos!$K$3:$AE$10,MATCH(DY136,Brutos!$K$3:$AE$3,0),0),0),"")</f>
        <v/>
      </c>
      <c r="EB136" s="64"/>
      <c r="EC136" s="64"/>
      <c r="ED136" s="74" t="str">
        <f t="shared" si="77"/>
        <v/>
      </c>
      <c r="EE136" s="66"/>
      <c r="EF136" s="58"/>
      <c r="EG136" s="58"/>
      <c r="EH136" s="58"/>
      <c r="EI136" s="63">
        <v>18</v>
      </c>
      <c r="EJ136" s="64" t="s">
        <v>144</v>
      </c>
      <c r="EK136" s="64" t="s">
        <v>144</v>
      </c>
      <c r="EL136" s="65"/>
      <c r="EM136" s="64"/>
      <c r="EN136" s="64"/>
      <c r="EO136" s="65" t="s">
        <v>144</v>
      </c>
      <c r="EP136" s="65" t="str">
        <f>IFERROR(IF(EO136&gt;=5,VLOOKUP(EO136,Brutos!$K$3:$AE$10,MATCH(EN136,Brutos!$K$3:$AE$3,0),0),0),"")</f>
        <v/>
      </c>
      <c r="EQ136" s="64"/>
      <c r="ER136" s="64"/>
      <c r="ES136" s="74" t="str">
        <f t="shared" si="78"/>
        <v/>
      </c>
      <c r="ET136" s="66"/>
      <c r="EU136" s="58"/>
      <c r="EV136" s="58"/>
      <c r="EW136" s="58"/>
      <c r="EX136" s="63">
        <v>18</v>
      </c>
      <c r="EY136" s="64" t="s">
        <v>144</v>
      </c>
      <c r="EZ136" s="64" t="s">
        <v>144</v>
      </c>
      <c r="FA136" s="65"/>
      <c r="FB136" s="64"/>
      <c r="FC136" s="64"/>
      <c r="FD136" s="65" t="s">
        <v>144</v>
      </c>
      <c r="FE136" s="65" t="str">
        <f>IFERROR(IF(FD136&gt;=5,VLOOKUP(FD136,Brutos!$K$3:$AE$10,MATCH(FC136,Brutos!$K$3:$AE$3,0),0),0),"")</f>
        <v/>
      </c>
      <c r="FF136" s="64"/>
      <c r="FG136" s="64"/>
      <c r="FH136" s="74" t="str">
        <f t="shared" si="79"/>
        <v/>
      </c>
      <c r="FI136" s="66"/>
      <c r="FJ136" s="58"/>
      <c r="FK136" s="58"/>
      <c r="FL136" s="58"/>
      <c r="FM136" s="63">
        <v>18</v>
      </c>
      <c r="FN136" s="64" t="s">
        <v>144</v>
      </c>
      <c r="FO136" s="64" t="s">
        <v>144</v>
      </c>
      <c r="FP136" s="65"/>
      <c r="FQ136" s="64"/>
      <c r="FR136" s="64"/>
      <c r="FS136" s="65" t="s">
        <v>144</v>
      </c>
      <c r="FT136" s="65" t="str">
        <f>IFERROR(IF(FS136&gt;=5,VLOOKUP(FS136,Brutos!$K$3:$AE$10,MATCH(FR136,Brutos!$K$3:$AE$3,0),0),0),"")</f>
        <v/>
      </c>
      <c r="FU136" s="64"/>
      <c r="FV136" s="64"/>
      <c r="FW136" s="74" t="str">
        <f t="shared" si="80"/>
        <v/>
      </c>
      <c r="FX136" s="66"/>
      <c r="FY136" s="58"/>
      <c r="FZ136" s="58"/>
      <c r="GA136" s="58"/>
      <c r="GB136" s="63">
        <v>18</v>
      </c>
      <c r="GC136" s="64" t="s">
        <v>144</v>
      </c>
      <c r="GD136" s="64" t="s">
        <v>144</v>
      </c>
      <c r="GE136" s="65"/>
      <c r="GF136" s="64"/>
      <c r="GG136" s="64"/>
      <c r="GH136" s="65" t="s">
        <v>144</v>
      </c>
      <c r="GI136" s="65" t="str">
        <f>IFERROR(IF(GH136&gt;=5,VLOOKUP(GH136,Brutos!$K$3:$AE$10,MATCH(GG136,Brutos!$K$3:$AE$3,0),0),0),"")</f>
        <v/>
      </c>
      <c r="GJ136" s="64"/>
      <c r="GK136" s="64"/>
      <c r="GL136" s="74" t="str">
        <f t="shared" si="81"/>
        <v/>
      </c>
      <c r="GM136" s="66"/>
      <c r="GN136" s="58"/>
      <c r="GO136" s="58"/>
      <c r="GP136" s="58"/>
      <c r="GQ136" s="63">
        <v>18</v>
      </c>
      <c r="GR136" s="64" t="s">
        <v>144</v>
      </c>
      <c r="GS136" s="64" t="s">
        <v>144</v>
      </c>
      <c r="GT136" s="65"/>
      <c r="GU136" s="64"/>
      <c r="GV136" s="64"/>
      <c r="GW136" s="65" t="s">
        <v>144</v>
      </c>
      <c r="GX136" s="65" t="str">
        <f>IFERROR(IF(GW136&gt;=5,VLOOKUP(GW136,Brutos!$K$3:$AE$10,MATCH(GV136,Brutos!$K$3:$AE$3,0),0),0),"")</f>
        <v/>
      </c>
      <c r="GY136" s="64"/>
      <c r="GZ136" s="64"/>
      <c r="HA136" s="74" t="str">
        <f t="shared" si="82"/>
        <v/>
      </c>
      <c r="HB136" s="66"/>
      <c r="HC136" s="58"/>
      <c r="HD136" s="58"/>
      <c r="HE136" s="58"/>
      <c r="HF136" s="63">
        <v>18</v>
      </c>
      <c r="HG136" s="64" t="s">
        <v>144</v>
      </c>
      <c r="HH136" s="64" t="s">
        <v>144</v>
      </c>
      <c r="HI136" s="65"/>
      <c r="HJ136" s="64"/>
      <c r="HK136" s="64"/>
      <c r="HL136" s="65" t="s">
        <v>144</v>
      </c>
      <c r="HM136" s="65" t="str">
        <f>IFERROR(IF(HL136&gt;=5,VLOOKUP(HL136,Brutos!$K$3:$AE$10,MATCH(HK136,Brutos!$K$3:$AE$3,0),0),0),"")</f>
        <v/>
      </c>
      <c r="HN136" s="64"/>
      <c r="HO136" s="64"/>
      <c r="HP136" s="74" t="str">
        <f t="shared" si="83"/>
        <v/>
      </c>
      <c r="HQ136" s="66"/>
      <c r="HR136" s="58"/>
      <c r="HS136" s="58"/>
      <c r="HT136" s="58"/>
      <c r="HU136" s="63">
        <v>18</v>
      </c>
      <c r="HV136" s="64" t="s">
        <v>144</v>
      </c>
      <c r="HW136" s="64" t="s">
        <v>144</v>
      </c>
      <c r="HX136" s="65"/>
      <c r="HY136" s="64"/>
      <c r="HZ136" s="64"/>
      <c r="IA136" s="65" t="s">
        <v>144</v>
      </c>
      <c r="IB136" s="65" t="str">
        <f>IFERROR(IF(IA136&gt;=5,VLOOKUP(IA136,Brutos!$K$3:$AE$10,MATCH(HZ136,Brutos!$K$3:$AE$3,0),0),0),"")</f>
        <v/>
      </c>
      <c r="IC136" s="64"/>
      <c r="ID136" s="64"/>
      <c r="IE136" s="74" t="str">
        <f t="shared" si="84"/>
        <v/>
      </c>
      <c r="IF136" s="66"/>
      <c r="IG136" s="58"/>
      <c r="IH136" s="58"/>
      <c r="II136" s="58"/>
      <c r="IJ136" s="63">
        <v>18</v>
      </c>
      <c r="IK136" s="64" t="s">
        <v>144</v>
      </c>
      <c r="IL136" s="64" t="s">
        <v>144</v>
      </c>
      <c r="IM136" s="65"/>
      <c r="IN136" s="64"/>
      <c r="IO136" s="64"/>
      <c r="IP136" s="65" t="s">
        <v>144</v>
      </c>
      <c r="IQ136" s="65" t="str">
        <f>IFERROR(IF(IP136&gt;=5,VLOOKUP(IP136,Brutos!$K$3:$AE$10,MATCH(IO136,Brutos!$K$3:$AE$3,0),0),0),"")</f>
        <v/>
      </c>
      <c r="IR136" s="64"/>
      <c r="IS136" s="64"/>
      <c r="IT136" s="74" t="str">
        <f t="shared" si="85"/>
        <v/>
      </c>
      <c r="IU136" s="66"/>
      <c r="IV136" s="58"/>
      <c r="IW136" s="58"/>
      <c r="IX136" s="58"/>
      <c r="IY136" s="63">
        <v>18</v>
      </c>
      <c r="IZ136" s="64" t="s">
        <v>144</v>
      </c>
      <c r="JA136" s="64" t="s">
        <v>144</v>
      </c>
      <c r="JB136" s="65"/>
      <c r="JC136" s="64"/>
      <c r="JD136" s="64"/>
      <c r="JE136" s="65" t="s">
        <v>144</v>
      </c>
      <c r="JF136" s="65" t="str">
        <f>IFERROR(IF(JE136&gt;=5,VLOOKUP(JE136,Brutos!$K$3:$AE$10,MATCH(JD136,Brutos!$K$3:$AE$3,0),0),0),"")</f>
        <v/>
      </c>
      <c r="JG136" s="64"/>
      <c r="JH136" s="64"/>
      <c r="JI136" s="74" t="str">
        <f t="shared" si="86"/>
        <v/>
      </c>
      <c r="JJ136" s="66"/>
      <c r="JK136" s="58"/>
      <c r="JL136" s="58"/>
      <c r="JM136" s="58"/>
      <c r="JN136" s="63">
        <v>18</v>
      </c>
      <c r="JO136" s="64" t="s">
        <v>144</v>
      </c>
      <c r="JP136" s="64" t="s">
        <v>144</v>
      </c>
      <c r="JQ136" s="65"/>
      <c r="JR136" s="64"/>
      <c r="JS136" s="64"/>
      <c r="JT136" s="65" t="s">
        <v>144</v>
      </c>
      <c r="JU136" s="65" t="str">
        <f>IFERROR(IF(JT136&gt;=5,VLOOKUP(JT136,Brutos!$K$3:$AE$10,MATCH(JS136,Brutos!$K$3:$AE$3,0),0),0),"")</f>
        <v/>
      </c>
      <c r="JV136" s="64"/>
      <c r="JW136" s="64"/>
      <c r="JX136" s="74" t="str">
        <f t="shared" si="87"/>
        <v/>
      </c>
      <c r="JY136" s="66"/>
      <c r="JZ136" s="58"/>
      <c r="KA136" s="58"/>
      <c r="KB136" s="58"/>
      <c r="KC136" s="63">
        <v>18</v>
      </c>
      <c r="KD136" s="64" t="s">
        <v>144</v>
      </c>
      <c r="KE136" s="64" t="s">
        <v>144</v>
      </c>
      <c r="KF136" s="65"/>
      <c r="KG136" s="64"/>
      <c r="KH136" s="64"/>
      <c r="KI136" s="65" t="s">
        <v>144</v>
      </c>
      <c r="KJ136" s="65" t="str">
        <f>IFERROR(IF(KI136&gt;=5,VLOOKUP(KI136,Brutos!$K$3:$AE$10,MATCH(KH136,Brutos!$K$3:$AE$3,0),0),0),"")</f>
        <v/>
      </c>
      <c r="KK136" s="64"/>
      <c r="KL136" s="64"/>
      <c r="KM136" s="74" t="str">
        <f t="shared" si="88"/>
        <v/>
      </c>
      <c r="KN136" s="66"/>
      <c r="KO136" s="58"/>
      <c r="KP136" s="58"/>
      <c r="KQ136" s="58"/>
      <c r="KR136" s="63">
        <v>18</v>
      </c>
      <c r="KS136" s="64" t="s">
        <v>144</v>
      </c>
      <c r="KT136" s="64" t="s">
        <v>144</v>
      </c>
      <c r="KU136" s="65"/>
      <c r="KV136" s="64"/>
      <c r="KW136" s="64"/>
      <c r="KX136" s="65" t="s">
        <v>144</v>
      </c>
      <c r="KY136" s="65" t="str">
        <f>IFERROR(IF(KX136&gt;=5,VLOOKUP(KX136,Brutos!$K$3:$AE$10,MATCH(KW136,Brutos!$K$3:$AE$3,0),0),0),"")</f>
        <v/>
      </c>
      <c r="KZ136" s="64"/>
      <c r="LA136" s="64"/>
      <c r="LB136" s="74" t="str">
        <f t="shared" si="89"/>
        <v/>
      </c>
      <c r="LC136" s="66"/>
      <c r="LD136" s="347"/>
      <c r="LE136" s="58"/>
      <c r="LF136" s="58"/>
      <c r="LG136" s="63">
        <v>18</v>
      </c>
      <c r="LH136" s="64" t="s">
        <v>144</v>
      </c>
      <c r="LI136" s="64" t="s">
        <v>144</v>
      </c>
      <c r="LJ136" s="65"/>
      <c r="LK136" s="64"/>
      <c r="LL136" s="64"/>
      <c r="LM136" s="65" t="s">
        <v>144</v>
      </c>
      <c r="LN136" s="65" t="str">
        <f>IFERROR(IF(LM136&gt;=5,VLOOKUP(LM136,Brutos!$K$3:$AE$10,MATCH(LL136,Brutos!$K$3:$AE$3,0),0),0),"")</f>
        <v/>
      </c>
      <c r="LO136" s="64"/>
      <c r="LP136" s="64"/>
      <c r="LQ136" s="74" t="str">
        <f t="shared" si="90"/>
        <v/>
      </c>
      <c r="LR136" s="66"/>
      <c r="LS136" s="347"/>
      <c r="LT136" s="58"/>
      <c r="LU136" s="58"/>
      <c r="LV136" s="63">
        <v>18</v>
      </c>
      <c r="LW136" s="64" t="s">
        <v>144</v>
      </c>
      <c r="LX136" s="64" t="s">
        <v>144</v>
      </c>
      <c r="LY136" s="65"/>
      <c r="LZ136" s="64"/>
      <c r="MA136" s="64"/>
      <c r="MB136" s="65" t="s">
        <v>144</v>
      </c>
      <c r="MC136" s="65" t="str">
        <f>IFERROR(IF(MB136&gt;=5,VLOOKUP(MB136,Brutos!$K$3:$AE$10,MATCH(MA136,Brutos!$K$3:$AE$3,0),0),0),"")</f>
        <v/>
      </c>
      <c r="MD136" s="64"/>
      <c r="ME136" s="64"/>
      <c r="MF136" s="74" t="str">
        <f t="shared" si="91"/>
        <v/>
      </c>
      <c r="MG136" s="66"/>
      <c r="MH136" s="347"/>
      <c r="MI136" s="58"/>
      <c r="MJ136" s="58"/>
      <c r="MK136" s="489">
        <v>18</v>
      </c>
      <c r="ML136" s="490" t="s">
        <v>144</v>
      </c>
      <c r="MM136" s="490" t="s">
        <v>144</v>
      </c>
      <c r="MN136" s="491"/>
      <c r="MO136" s="490"/>
      <c r="MP136" s="490"/>
      <c r="MQ136" s="491" t="s">
        <v>144</v>
      </c>
      <c r="MR136" s="491"/>
      <c r="MS136" s="490"/>
      <c r="MT136" s="490"/>
      <c r="MU136" s="493"/>
      <c r="MV136" s="494"/>
      <c r="MW136" s="347"/>
    </row>
    <row r="137" spans="1:361">
      <c r="A137" s="347"/>
      <c r="B137" s="58"/>
      <c r="C137" s="58"/>
      <c r="D137" s="63">
        <v>19</v>
      </c>
      <c r="E137" s="64" t="s">
        <v>144</v>
      </c>
      <c r="F137" s="64" t="s">
        <v>144</v>
      </c>
      <c r="G137" s="65"/>
      <c r="H137" s="64"/>
      <c r="I137" s="64"/>
      <c r="J137" s="65" t="s">
        <v>144</v>
      </c>
      <c r="K137" s="65" t="str">
        <f>IFERROR(IF(J137&gt;=5,VLOOKUP(J137,Brutos!$K$3:$AE$10,MATCH(I137,Brutos!$K$3:$AE$3,0),0),0),"")</f>
        <v/>
      </c>
      <c r="L137" s="64"/>
      <c r="M137" s="64"/>
      <c r="N137" s="74" t="str">
        <f t="shared" si="69"/>
        <v/>
      </c>
      <c r="O137" s="66"/>
      <c r="P137" s="58"/>
      <c r="Q137" s="58"/>
      <c r="R137" s="58"/>
      <c r="S137" s="63">
        <v>19</v>
      </c>
      <c r="T137" s="64" t="s">
        <v>144</v>
      </c>
      <c r="U137" s="64" t="s">
        <v>144</v>
      </c>
      <c r="V137" s="65"/>
      <c r="W137" s="64"/>
      <c r="X137" s="64"/>
      <c r="Y137" s="65" t="s">
        <v>144</v>
      </c>
      <c r="Z137" s="65" t="str">
        <f>IFERROR(IF(Y137&gt;=5,VLOOKUP(Y137,Brutos!$K$3:$AE$10,MATCH(X137,Brutos!$K$3:$AE$3,0),0),0),"")</f>
        <v/>
      </c>
      <c r="AA137" s="64"/>
      <c r="AB137" s="64"/>
      <c r="AC137" s="74" t="str">
        <f t="shared" si="70"/>
        <v/>
      </c>
      <c r="AD137" s="66"/>
      <c r="AE137" s="58"/>
      <c r="AF137" s="58"/>
      <c r="AG137" s="58"/>
      <c r="AH137" s="63">
        <v>19</v>
      </c>
      <c r="AI137" s="64" t="s">
        <v>144</v>
      </c>
      <c r="AJ137" s="64" t="s">
        <v>144</v>
      </c>
      <c r="AK137" s="65"/>
      <c r="AL137" s="64"/>
      <c r="AM137" s="64"/>
      <c r="AN137" s="65" t="s">
        <v>144</v>
      </c>
      <c r="AO137" s="65" t="str">
        <f>IFERROR(IF(AN137&gt;=5,VLOOKUP(AN137,Brutos!$K$3:$AE$10,MATCH(AM137,Brutos!$K$3:$AE$3,0),0),0),"")</f>
        <v/>
      </c>
      <c r="AP137" s="64"/>
      <c r="AQ137" s="64"/>
      <c r="AR137" s="74" t="str">
        <f t="shared" si="71"/>
        <v/>
      </c>
      <c r="AS137" s="66"/>
      <c r="AT137" s="58"/>
      <c r="AU137" s="58"/>
      <c r="AV137" s="58"/>
      <c r="AW137" s="63">
        <v>19</v>
      </c>
      <c r="AX137" s="64" t="s">
        <v>144</v>
      </c>
      <c r="AY137" s="64" t="s">
        <v>144</v>
      </c>
      <c r="AZ137" s="65"/>
      <c r="BA137" s="64"/>
      <c r="BB137" s="64"/>
      <c r="BC137" s="65" t="s">
        <v>144</v>
      </c>
      <c r="BD137" s="65" t="str">
        <f>IFERROR(IF(BC137&gt;=5,VLOOKUP(BC137,Brutos!$K$3:$AE$10,MATCH(BB137,Brutos!$K$3:$AE$3,0),0),0),"")</f>
        <v/>
      </c>
      <c r="BE137" s="64"/>
      <c r="BF137" s="64"/>
      <c r="BG137" s="74" t="str">
        <f t="shared" si="72"/>
        <v/>
      </c>
      <c r="BH137" s="66"/>
      <c r="BI137" s="58"/>
      <c r="BJ137" s="58"/>
      <c r="BK137" s="58"/>
      <c r="BL137" s="63">
        <v>19</v>
      </c>
      <c r="BM137" s="64" t="s">
        <v>144</v>
      </c>
      <c r="BN137" s="64" t="s">
        <v>144</v>
      </c>
      <c r="BO137" s="65"/>
      <c r="BP137" s="64"/>
      <c r="BQ137" s="64"/>
      <c r="BR137" s="65" t="s">
        <v>144</v>
      </c>
      <c r="BS137" s="65" t="str">
        <f>IFERROR(IF(BR137&gt;=5,VLOOKUP(BR137,Brutos!$K$3:$AE$10,MATCH(BQ137,Brutos!$K$3:$AE$3,0),0),0),"")</f>
        <v/>
      </c>
      <c r="BT137" s="64"/>
      <c r="BU137" s="64"/>
      <c r="BV137" s="74" t="str">
        <f t="shared" si="73"/>
        <v/>
      </c>
      <c r="BW137" s="66"/>
      <c r="BX137" s="58"/>
      <c r="BY137" s="58"/>
      <c r="BZ137" s="58"/>
      <c r="CA137" s="63">
        <v>19</v>
      </c>
      <c r="CB137" s="64" t="s">
        <v>144</v>
      </c>
      <c r="CC137" s="64" t="s">
        <v>144</v>
      </c>
      <c r="CD137" s="65"/>
      <c r="CE137" s="64"/>
      <c r="CF137" s="64"/>
      <c r="CG137" s="65" t="s">
        <v>144</v>
      </c>
      <c r="CH137" s="65" t="str">
        <f>IFERROR(IF(CG137&gt;=5,VLOOKUP(CG137,Brutos!$K$3:$AE$10,MATCH(CF137,Brutos!$K$3:$AE$3,0),0),0),"")</f>
        <v/>
      </c>
      <c r="CI137" s="64"/>
      <c r="CJ137" s="64"/>
      <c r="CK137" s="74" t="str">
        <f t="shared" si="74"/>
        <v/>
      </c>
      <c r="CL137" s="66"/>
      <c r="CM137" s="58"/>
      <c r="CN137" s="58"/>
      <c r="CO137" s="58"/>
      <c r="CP137" s="63">
        <v>19</v>
      </c>
      <c r="CQ137" s="64" t="s">
        <v>144</v>
      </c>
      <c r="CR137" s="64" t="s">
        <v>144</v>
      </c>
      <c r="CS137" s="65"/>
      <c r="CT137" s="64"/>
      <c r="CU137" s="64"/>
      <c r="CV137" s="65" t="s">
        <v>144</v>
      </c>
      <c r="CW137" s="65" t="str">
        <f>IFERROR(IF(CV137&gt;=5,VLOOKUP(CV137,Brutos!$K$3:$AE$10,MATCH(CU137,Brutos!$K$3:$AE$3,0),0),0),"")</f>
        <v/>
      </c>
      <c r="CX137" s="64"/>
      <c r="CY137" s="64"/>
      <c r="CZ137" s="74" t="str">
        <f t="shared" si="75"/>
        <v/>
      </c>
      <c r="DA137" s="66"/>
      <c r="DB137" s="58"/>
      <c r="DC137" s="58"/>
      <c r="DD137" s="58"/>
      <c r="DE137" s="63">
        <v>19</v>
      </c>
      <c r="DF137" s="64" t="s">
        <v>144</v>
      </c>
      <c r="DG137" s="64" t="s">
        <v>144</v>
      </c>
      <c r="DH137" s="65"/>
      <c r="DI137" s="64"/>
      <c r="DJ137" s="64"/>
      <c r="DK137" s="65" t="s">
        <v>144</v>
      </c>
      <c r="DL137" s="65" t="str">
        <f>IFERROR(IF(DK137&gt;=5,VLOOKUP(DK137,Brutos!$K$3:$AE$10,MATCH(DJ137,Brutos!$K$3:$AE$3,0),0),0),"")</f>
        <v/>
      </c>
      <c r="DM137" s="64"/>
      <c r="DN137" s="64"/>
      <c r="DO137" s="74" t="str">
        <f t="shared" si="76"/>
        <v/>
      </c>
      <c r="DP137" s="66"/>
      <c r="DQ137" s="58"/>
      <c r="DR137" s="58"/>
      <c r="DS137" s="58"/>
      <c r="DT137" s="63">
        <v>19</v>
      </c>
      <c r="DU137" s="64" t="s">
        <v>144</v>
      </c>
      <c r="DV137" s="64" t="s">
        <v>144</v>
      </c>
      <c r="DW137" s="65"/>
      <c r="DX137" s="64"/>
      <c r="DY137" s="64"/>
      <c r="DZ137" s="65" t="s">
        <v>144</v>
      </c>
      <c r="EA137" s="65" t="str">
        <f>IFERROR(IF(DZ137&gt;=5,VLOOKUP(DZ137,Brutos!$K$3:$AE$10,MATCH(DY137,Brutos!$K$3:$AE$3,0),0),0),"")</f>
        <v/>
      </c>
      <c r="EB137" s="64"/>
      <c r="EC137" s="64"/>
      <c r="ED137" s="74" t="str">
        <f t="shared" si="77"/>
        <v/>
      </c>
      <c r="EE137" s="66"/>
      <c r="EF137" s="58"/>
      <c r="EG137" s="58"/>
      <c r="EH137" s="58"/>
      <c r="EI137" s="63">
        <v>19</v>
      </c>
      <c r="EJ137" s="64" t="s">
        <v>144</v>
      </c>
      <c r="EK137" s="64" t="s">
        <v>144</v>
      </c>
      <c r="EL137" s="65"/>
      <c r="EM137" s="64"/>
      <c r="EN137" s="64"/>
      <c r="EO137" s="65" t="s">
        <v>144</v>
      </c>
      <c r="EP137" s="65" t="str">
        <f>IFERROR(IF(EO137&gt;=5,VLOOKUP(EO137,Brutos!$K$3:$AE$10,MATCH(EN137,Brutos!$K$3:$AE$3,0),0),0),"")</f>
        <v/>
      </c>
      <c r="EQ137" s="64"/>
      <c r="ER137" s="64"/>
      <c r="ES137" s="74" t="str">
        <f t="shared" si="78"/>
        <v/>
      </c>
      <c r="ET137" s="66"/>
      <c r="EU137" s="58"/>
      <c r="EV137" s="58"/>
      <c r="EW137" s="58"/>
      <c r="EX137" s="63">
        <v>19</v>
      </c>
      <c r="EY137" s="64" t="s">
        <v>144</v>
      </c>
      <c r="EZ137" s="64" t="s">
        <v>144</v>
      </c>
      <c r="FA137" s="65"/>
      <c r="FB137" s="64"/>
      <c r="FC137" s="64"/>
      <c r="FD137" s="65" t="s">
        <v>144</v>
      </c>
      <c r="FE137" s="65" t="str">
        <f>IFERROR(IF(FD137&gt;=5,VLOOKUP(FD137,Brutos!$K$3:$AE$10,MATCH(FC137,Brutos!$K$3:$AE$3,0),0),0),"")</f>
        <v/>
      </c>
      <c r="FF137" s="64"/>
      <c r="FG137" s="64"/>
      <c r="FH137" s="74" t="str">
        <f t="shared" si="79"/>
        <v/>
      </c>
      <c r="FI137" s="66"/>
      <c r="FJ137" s="58"/>
      <c r="FK137" s="58"/>
      <c r="FL137" s="58"/>
      <c r="FM137" s="63">
        <v>19</v>
      </c>
      <c r="FN137" s="64" t="s">
        <v>144</v>
      </c>
      <c r="FO137" s="64" t="s">
        <v>144</v>
      </c>
      <c r="FP137" s="65"/>
      <c r="FQ137" s="64"/>
      <c r="FR137" s="64"/>
      <c r="FS137" s="65" t="s">
        <v>144</v>
      </c>
      <c r="FT137" s="65" t="str">
        <f>IFERROR(IF(FS137&gt;=5,VLOOKUP(FS137,Brutos!$K$3:$AE$10,MATCH(FR137,Brutos!$K$3:$AE$3,0),0),0),"")</f>
        <v/>
      </c>
      <c r="FU137" s="64"/>
      <c r="FV137" s="64"/>
      <c r="FW137" s="74" t="str">
        <f t="shared" si="80"/>
        <v/>
      </c>
      <c r="FX137" s="66"/>
      <c r="FY137" s="58"/>
      <c r="FZ137" s="58"/>
      <c r="GA137" s="58"/>
      <c r="GB137" s="63">
        <v>19</v>
      </c>
      <c r="GC137" s="64" t="s">
        <v>144</v>
      </c>
      <c r="GD137" s="64" t="s">
        <v>144</v>
      </c>
      <c r="GE137" s="65"/>
      <c r="GF137" s="64"/>
      <c r="GG137" s="64"/>
      <c r="GH137" s="65" t="s">
        <v>144</v>
      </c>
      <c r="GI137" s="65" t="str">
        <f>IFERROR(IF(GH137&gt;=5,VLOOKUP(GH137,Brutos!$K$3:$AE$10,MATCH(GG137,Brutos!$K$3:$AE$3,0),0),0),"")</f>
        <v/>
      </c>
      <c r="GJ137" s="64"/>
      <c r="GK137" s="64"/>
      <c r="GL137" s="74" t="str">
        <f t="shared" si="81"/>
        <v/>
      </c>
      <c r="GM137" s="66"/>
      <c r="GN137" s="58"/>
      <c r="GO137" s="58"/>
      <c r="GP137" s="58"/>
      <c r="GQ137" s="63">
        <v>19</v>
      </c>
      <c r="GR137" s="64" t="s">
        <v>144</v>
      </c>
      <c r="GS137" s="64" t="s">
        <v>144</v>
      </c>
      <c r="GT137" s="65"/>
      <c r="GU137" s="64"/>
      <c r="GV137" s="64"/>
      <c r="GW137" s="65" t="s">
        <v>144</v>
      </c>
      <c r="GX137" s="65" t="str">
        <f>IFERROR(IF(GW137&gt;=5,VLOOKUP(GW137,Brutos!$K$3:$AE$10,MATCH(GV137,Brutos!$K$3:$AE$3,0),0),0),"")</f>
        <v/>
      </c>
      <c r="GY137" s="64"/>
      <c r="GZ137" s="64"/>
      <c r="HA137" s="74" t="str">
        <f t="shared" si="82"/>
        <v/>
      </c>
      <c r="HB137" s="66"/>
      <c r="HC137" s="58"/>
      <c r="HD137" s="58"/>
      <c r="HE137" s="58"/>
      <c r="HF137" s="63">
        <v>19</v>
      </c>
      <c r="HG137" s="64" t="s">
        <v>144</v>
      </c>
      <c r="HH137" s="64" t="s">
        <v>144</v>
      </c>
      <c r="HI137" s="65"/>
      <c r="HJ137" s="64"/>
      <c r="HK137" s="64"/>
      <c r="HL137" s="65" t="s">
        <v>144</v>
      </c>
      <c r="HM137" s="65" t="str">
        <f>IFERROR(IF(HL137&gt;=5,VLOOKUP(HL137,Brutos!$K$3:$AE$10,MATCH(HK137,Brutos!$K$3:$AE$3,0),0),0),"")</f>
        <v/>
      </c>
      <c r="HN137" s="64"/>
      <c r="HO137" s="64"/>
      <c r="HP137" s="74" t="str">
        <f t="shared" si="83"/>
        <v/>
      </c>
      <c r="HQ137" s="66"/>
      <c r="HR137" s="58"/>
      <c r="HS137" s="58"/>
      <c r="HT137" s="58"/>
      <c r="HU137" s="63">
        <v>19</v>
      </c>
      <c r="HV137" s="64" t="s">
        <v>144</v>
      </c>
      <c r="HW137" s="64" t="s">
        <v>144</v>
      </c>
      <c r="HX137" s="65"/>
      <c r="HY137" s="64"/>
      <c r="HZ137" s="64"/>
      <c r="IA137" s="65" t="s">
        <v>144</v>
      </c>
      <c r="IB137" s="65" t="str">
        <f>IFERROR(IF(IA137&gt;=5,VLOOKUP(IA137,Brutos!$K$3:$AE$10,MATCH(HZ137,Brutos!$K$3:$AE$3,0),0),0),"")</f>
        <v/>
      </c>
      <c r="IC137" s="64"/>
      <c r="ID137" s="64"/>
      <c r="IE137" s="74" t="str">
        <f t="shared" si="84"/>
        <v/>
      </c>
      <c r="IF137" s="66"/>
      <c r="IG137" s="58"/>
      <c r="IH137" s="58"/>
      <c r="II137" s="58"/>
      <c r="IJ137" s="63">
        <v>19</v>
      </c>
      <c r="IK137" s="64" t="s">
        <v>144</v>
      </c>
      <c r="IL137" s="64" t="s">
        <v>144</v>
      </c>
      <c r="IM137" s="65"/>
      <c r="IN137" s="64"/>
      <c r="IO137" s="64"/>
      <c r="IP137" s="65" t="s">
        <v>144</v>
      </c>
      <c r="IQ137" s="65" t="str">
        <f>IFERROR(IF(IP137&gt;=5,VLOOKUP(IP137,Brutos!$K$3:$AE$10,MATCH(IO137,Brutos!$K$3:$AE$3,0),0),0),"")</f>
        <v/>
      </c>
      <c r="IR137" s="64"/>
      <c r="IS137" s="64"/>
      <c r="IT137" s="74" t="str">
        <f t="shared" si="85"/>
        <v/>
      </c>
      <c r="IU137" s="66"/>
      <c r="IV137" s="58"/>
      <c r="IW137" s="58"/>
      <c r="IX137" s="58"/>
      <c r="IY137" s="63">
        <v>19</v>
      </c>
      <c r="IZ137" s="64" t="s">
        <v>144</v>
      </c>
      <c r="JA137" s="64" t="s">
        <v>144</v>
      </c>
      <c r="JB137" s="65"/>
      <c r="JC137" s="64"/>
      <c r="JD137" s="64"/>
      <c r="JE137" s="65" t="s">
        <v>144</v>
      </c>
      <c r="JF137" s="65" t="str">
        <f>IFERROR(IF(JE137&gt;=5,VLOOKUP(JE137,Brutos!$K$3:$AE$10,MATCH(JD137,Brutos!$K$3:$AE$3,0),0),0),"")</f>
        <v/>
      </c>
      <c r="JG137" s="64"/>
      <c r="JH137" s="64"/>
      <c r="JI137" s="74" t="str">
        <f t="shared" si="86"/>
        <v/>
      </c>
      <c r="JJ137" s="66"/>
      <c r="JK137" s="58"/>
      <c r="JL137" s="58"/>
      <c r="JM137" s="58"/>
      <c r="JN137" s="63">
        <v>19</v>
      </c>
      <c r="JO137" s="64" t="s">
        <v>144</v>
      </c>
      <c r="JP137" s="64" t="s">
        <v>144</v>
      </c>
      <c r="JQ137" s="65"/>
      <c r="JR137" s="64"/>
      <c r="JS137" s="64"/>
      <c r="JT137" s="65" t="s">
        <v>144</v>
      </c>
      <c r="JU137" s="65" t="str">
        <f>IFERROR(IF(JT137&gt;=5,VLOOKUP(JT137,Brutos!$K$3:$AE$10,MATCH(JS137,Brutos!$K$3:$AE$3,0),0),0),"")</f>
        <v/>
      </c>
      <c r="JV137" s="64"/>
      <c r="JW137" s="64"/>
      <c r="JX137" s="74" t="str">
        <f t="shared" si="87"/>
        <v/>
      </c>
      <c r="JY137" s="66"/>
      <c r="JZ137" s="58"/>
      <c r="KA137" s="58"/>
      <c r="KB137" s="58"/>
      <c r="KC137" s="63">
        <v>19</v>
      </c>
      <c r="KD137" s="64" t="s">
        <v>144</v>
      </c>
      <c r="KE137" s="64" t="s">
        <v>144</v>
      </c>
      <c r="KF137" s="65"/>
      <c r="KG137" s="64"/>
      <c r="KH137" s="64"/>
      <c r="KI137" s="65" t="s">
        <v>144</v>
      </c>
      <c r="KJ137" s="65" t="str">
        <f>IFERROR(IF(KI137&gt;=5,VLOOKUP(KI137,Brutos!$K$3:$AE$10,MATCH(KH137,Brutos!$K$3:$AE$3,0),0),0),"")</f>
        <v/>
      </c>
      <c r="KK137" s="64"/>
      <c r="KL137" s="64"/>
      <c r="KM137" s="74" t="str">
        <f t="shared" si="88"/>
        <v/>
      </c>
      <c r="KN137" s="66"/>
      <c r="KO137" s="58"/>
      <c r="KP137" s="58"/>
      <c r="KQ137" s="58"/>
      <c r="KR137" s="63">
        <v>19</v>
      </c>
      <c r="KS137" s="64" t="s">
        <v>144</v>
      </c>
      <c r="KT137" s="64" t="s">
        <v>144</v>
      </c>
      <c r="KU137" s="65"/>
      <c r="KV137" s="64"/>
      <c r="KW137" s="64"/>
      <c r="KX137" s="65" t="s">
        <v>144</v>
      </c>
      <c r="KY137" s="65" t="str">
        <f>IFERROR(IF(KX137&gt;=5,VLOOKUP(KX137,Brutos!$K$3:$AE$10,MATCH(KW137,Brutos!$K$3:$AE$3,0),0),0),"")</f>
        <v/>
      </c>
      <c r="KZ137" s="64"/>
      <c r="LA137" s="64"/>
      <c r="LB137" s="74" t="str">
        <f t="shared" si="89"/>
        <v/>
      </c>
      <c r="LC137" s="66"/>
      <c r="LD137" s="347"/>
      <c r="LE137" s="58"/>
      <c r="LF137" s="58"/>
      <c r="LG137" s="63">
        <v>19</v>
      </c>
      <c r="LH137" s="64" t="s">
        <v>144</v>
      </c>
      <c r="LI137" s="64" t="s">
        <v>144</v>
      </c>
      <c r="LJ137" s="65"/>
      <c r="LK137" s="64"/>
      <c r="LL137" s="64"/>
      <c r="LM137" s="65" t="s">
        <v>144</v>
      </c>
      <c r="LN137" s="65" t="str">
        <f>IFERROR(IF(LM137&gt;=5,VLOOKUP(LM137,Brutos!$K$3:$AE$10,MATCH(LL137,Brutos!$K$3:$AE$3,0),0),0),"")</f>
        <v/>
      </c>
      <c r="LO137" s="64"/>
      <c r="LP137" s="64"/>
      <c r="LQ137" s="74" t="str">
        <f t="shared" si="90"/>
        <v/>
      </c>
      <c r="LR137" s="66"/>
      <c r="LS137" s="347"/>
      <c r="LT137" s="58"/>
      <c r="LU137" s="58"/>
      <c r="LV137" s="63">
        <v>19</v>
      </c>
      <c r="LW137" s="64" t="s">
        <v>144</v>
      </c>
      <c r="LX137" s="64" t="s">
        <v>144</v>
      </c>
      <c r="LY137" s="65"/>
      <c r="LZ137" s="64"/>
      <c r="MA137" s="64"/>
      <c r="MB137" s="65" t="s">
        <v>144</v>
      </c>
      <c r="MC137" s="65" t="str">
        <f>IFERROR(IF(MB137&gt;=5,VLOOKUP(MB137,Brutos!$K$3:$AE$10,MATCH(MA137,Brutos!$K$3:$AE$3,0),0),0),"")</f>
        <v/>
      </c>
      <c r="MD137" s="64"/>
      <c r="ME137" s="64"/>
      <c r="MF137" s="74" t="str">
        <f t="shared" si="91"/>
        <v/>
      </c>
      <c r="MG137" s="66"/>
      <c r="MH137" s="347"/>
      <c r="MI137" s="58"/>
      <c r="MJ137" s="58"/>
      <c r="MK137" s="489">
        <v>19</v>
      </c>
      <c r="ML137" s="490" t="s">
        <v>144</v>
      </c>
      <c r="MM137" s="490" t="s">
        <v>144</v>
      </c>
      <c r="MN137" s="491"/>
      <c r="MO137" s="490"/>
      <c r="MP137" s="490"/>
      <c r="MQ137" s="491" t="s">
        <v>144</v>
      </c>
      <c r="MR137" s="491"/>
      <c r="MS137" s="490"/>
      <c r="MT137" s="490"/>
      <c r="MU137" s="493"/>
      <c r="MV137" s="494"/>
      <c r="MW137" s="347"/>
    </row>
    <row r="138" spans="1:361" ht="17" thickBot="1">
      <c r="A138" s="347"/>
      <c r="B138" s="58"/>
      <c r="C138" s="58"/>
      <c r="D138" s="67">
        <v>20</v>
      </c>
      <c r="E138" s="68" t="s">
        <v>144</v>
      </c>
      <c r="F138" s="68" t="s">
        <v>144</v>
      </c>
      <c r="G138" s="69"/>
      <c r="H138" s="68"/>
      <c r="I138" s="68"/>
      <c r="J138" s="69" t="s">
        <v>144</v>
      </c>
      <c r="K138" s="69" t="str">
        <f>IFERROR(IF(J138&gt;=5,VLOOKUP(J138,Brutos!$K$3:$AE$10,MATCH(I138,Brutos!$K$3:$AE$3,0),0),0),"")</f>
        <v/>
      </c>
      <c r="L138" s="68"/>
      <c r="M138" s="68"/>
      <c r="N138" s="78" t="str">
        <f t="shared" si="69"/>
        <v/>
      </c>
      <c r="O138" s="70"/>
      <c r="P138" s="58"/>
      <c r="Q138" s="58"/>
      <c r="R138" s="58"/>
      <c r="S138" s="67">
        <v>20</v>
      </c>
      <c r="T138" s="68" t="s">
        <v>144</v>
      </c>
      <c r="U138" s="68" t="s">
        <v>144</v>
      </c>
      <c r="V138" s="69"/>
      <c r="W138" s="68"/>
      <c r="X138" s="68"/>
      <c r="Y138" s="69" t="s">
        <v>144</v>
      </c>
      <c r="Z138" s="69" t="str">
        <f>IFERROR(IF(Y138&gt;=5,VLOOKUP(Y138,Brutos!$K$3:$AE$10,MATCH(X138,Brutos!$K$3:$AE$3,0),0),0),"")</f>
        <v/>
      </c>
      <c r="AA138" s="68"/>
      <c r="AB138" s="68"/>
      <c r="AC138" s="78" t="str">
        <f t="shared" si="70"/>
        <v/>
      </c>
      <c r="AD138" s="70"/>
      <c r="AE138" s="58"/>
      <c r="AF138" s="58"/>
      <c r="AG138" s="58"/>
      <c r="AH138" s="67">
        <v>20</v>
      </c>
      <c r="AI138" s="68" t="s">
        <v>144</v>
      </c>
      <c r="AJ138" s="68" t="s">
        <v>144</v>
      </c>
      <c r="AK138" s="69"/>
      <c r="AL138" s="68"/>
      <c r="AM138" s="68"/>
      <c r="AN138" s="69" t="s">
        <v>144</v>
      </c>
      <c r="AO138" s="69" t="str">
        <f>IFERROR(IF(AN138&gt;=5,VLOOKUP(AN138,Brutos!$K$3:$AE$10,MATCH(AM138,Brutos!$K$3:$AE$3,0),0),0),"")</f>
        <v/>
      </c>
      <c r="AP138" s="68"/>
      <c r="AQ138" s="68"/>
      <c r="AR138" s="78" t="str">
        <f t="shared" si="71"/>
        <v/>
      </c>
      <c r="AS138" s="70"/>
      <c r="AT138" s="58"/>
      <c r="AU138" s="58"/>
      <c r="AV138" s="58"/>
      <c r="AW138" s="67">
        <v>20</v>
      </c>
      <c r="AX138" s="68" t="s">
        <v>144</v>
      </c>
      <c r="AY138" s="68" t="s">
        <v>144</v>
      </c>
      <c r="AZ138" s="69"/>
      <c r="BA138" s="68"/>
      <c r="BB138" s="68"/>
      <c r="BC138" s="69" t="s">
        <v>144</v>
      </c>
      <c r="BD138" s="69" t="str">
        <f>IFERROR(IF(BC138&gt;=5,VLOOKUP(BC138,Brutos!$K$3:$AE$10,MATCH(BB138,Brutos!$K$3:$AE$3,0),0),0),"")</f>
        <v/>
      </c>
      <c r="BE138" s="68"/>
      <c r="BF138" s="68"/>
      <c r="BG138" s="78" t="str">
        <f t="shared" si="72"/>
        <v/>
      </c>
      <c r="BH138" s="70"/>
      <c r="BI138" s="58"/>
      <c r="BJ138" s="58"/>
      <c r="BK138" s="58"/>
      <c r="BL138" s="67">
        <v>20</v>
      </c>
      <c r="BM138" s="68" t="s">
        <v>144</v>
      </c>
      <c r="BN138" s="68" t="s">
        <v>144</v>
      </c>
      <c r="BO138" s="69"/>
      <c r="BP138" s="68"/>
      <c r="BQ138" s="68"/>
      <c r="BR138" s="69" t="s">
        <v>144</v>
      </c>
      <c r="BS138" s="69" t="str">
        <f>IFERROR(IF(BR138&gt;=5,VLOOKUP(BR138,Brutos!$K$3:$AE$10,MATCH(BQ138,Brutos!$K$3:$AE$3,0),0),0),"")</f>
        <v/>
      </c>
      <c r="BT138" s="68"/>
      <c r="BU138" s="68"/>
      <c r="BV138" s="78" t="str">
        <f t="shared" si="73"/>
        <v/>
      </c>
      <c r="BW138" s="70"/>
      <c r="BX138" s="58"/>
      <c r="BY138" s="58"/>
      <c r="BZ138" s="58"/>
      <c r="CA138" s="67">
        <v>20</v>
      </c>
      <c r="CB138" s="68" t="s">
        <v>144</v>
      </c>
      <c r="CC138" s="68" t="s">
        <v>144</v>
      </c>
      <c r="CD138" s="69"/>
      <c r="CE138" s="68"/>
      <c r="CF138" s="68"/>
      <c r="CG138" s="69" t="s">
        <v>144</v>
      </c>
      <c r="CH138" s="69" t="str">
        <f>IFERROR(IF(CG138&gt;=5,VLOOKUP(CG138,Brutos!$K$3:$AE$10,MATCH(CF138,Brutos!$K$3:$AE$3,0),0),0),"")</f>
        <v/>
      </c>
      <c r="CI138" s="68"/>
      <c r="CJ138" s="68"/>
      <c r="CK138" s="78" t="str">
        <f t="shared" si="74"/>
        <v/>
      </c>
      <c r="CL138" s="70"/>
      <c r="CM138" s="58"/>
      <c r="CN138" s="58"/>
      <c r="CO138" s="58"/>
      <c r="CP138" s="67">
        <v>20</v>
      </c>
      <c r="CQ138" s="68" t="s">
        <v>144</v>
      </c>
      <c r="CR138" s="68" t="s">
        <v>144</v>
      </c>
      <c r="CS138" s="69"/>
      <c r="CT138" s="68"/>
      <c r="CU138" s="68"/>
      <c r="CV138" s="69" t="s">
        <v>144</v>
      </c>
      <c r="CW138" s="69" t="str">
        <f>IFERROR(IF(CV138&gt;=5,VLOOKUP(CV138,Brutos!$K$3:$AE$10,MATCH(CU138,Brutos!$K$3:$AE$3,0),0),0),"")</f>
        <v/>
      </c>
      <c r="CX138" s="68"/>
      <c r="CY138" s="68"/>
      <c r="CZ138" s="78" t="str">
        <f t="shared" si="75"/>
        <v/>
      </c>
      <c r="DA138" s="70"/>
      <c r="DB138" s="58"/>
      <c r="DC138" s="58"/>
      <c r="DD138" s="58"/>
      <c r="DE138" s="67">
        <v>20</v>
      </c>
      <c r="DF138" s="68" t="s">
        <v>144</v>
      </c>
      <c r="DG138" s="68" t="s">
        <v>144</v>
      </c>
      <c r="DH138" s="69"/>
      <c r="DI138" s="68"/>
      <c r="DJ138" s="68"/>
      <c r="DK138" s="69" t="s">
        <v>144</v>
      </c>
      <c r="DL138" s="69" t="str">
        <f>IFERROR(IF(DK138&gt;=5,VLOOKUP(DK138,Brutos!$K$3:$AE$10,MATCH(DJ138,Brutos!$K$3:$AE$3,0),0),0),"")</f>
        <v/>
      </c>
      <c r="DM138" s="68"/>
      <c r="DN138" s="68"/>
      <c r="DO138" s="78" t="str">
        <f t="shared" si="76"/>
        <v/>
      </c>
      <c r="DP138" s="70"/>
      <c r="DQ138" s="58"/>
      <c r="DR138" s="58"/>
      <c r="DS138" s="58"/>
      <c r="DT138" s="67">
        <v>20</v>
      </c>
      <c r="DU138" s="68" t="s">
        <v>144</v>
      </c>
      <c r="DV138" s="68" t="s">
        <v>144</v>
      </c>
      <c r="DW138" s="69"/>
      <c r="DX138" s="68"/>
      <c r="DY138" s="68"/>
      <c r="DZ138" s="69" t="s">
        <v>144</v>
      </c>
      <c r="EA138" s="69" t="str">
        <f>IFERROR(IF(DZ138&gt;=5,VLOOKUP(DZ138,Brutos!$K$3:$AE$10,MATCH(DY138,Brutos!$K$3:$AE$3,0),0),0),"")</f>
        <v/>
      </c>
      <c r="EB138" s="68"/>
      <c r="EC138" s="68"/>
      <c r="ED138" s="78" t="str">
        <f t="shared" si="77"/>
        <v/>
      </c>
      <c r="EE138" s="70"/>
      <c r="EF138" s="58"/>
      <c r="EG138" s="58"/>
      <c r="EH138" s="58"/>
      <c r="EI138" s="67">
        <v>20</v>
      </c>
      <c r="EJ138" s="68" t="s">
        <v>144</v>
      </c>
      <c r="EK138" s="68" t="s">
        <v>144</v>
      </c>
      <c r="EL138" s="69"/>
      <c r="EM138" s="68"/>
      <c r="EN138" s="68"/>
      <c r="EO138" s="69" t="s">
        <v>144</v>
      </c>
      <c r="EP138" s="69" t="str">
        <f>IFERROR(IF(EO138&gt;=5,VLOOKUP(EO138,Brutos!$K$3:$AE$10,MATCH(EN138,Brutos!$K$3:$AE$3,0),0),0),"")</f>
        <v/>
      </c>
      <c r="EQ138" s="68"/>
      <c r="ER138" s="68"/>
      <c r="ES138" s="78" t="str">
        <f t="shared" si="78"/>
        <v/>
      </c>
      <c r="ET138" s="70"/>
      <c r="EU138" s="58"/>
      <c r="EV138" s="58"/>
      <c r="EW138" s="58"/>
      <c r="EX138" s="67">
        <v>20</v>
      </c>
      <c r="EY138" s="68" t="s">
        <v>144</v>
      </c>
      <c r="EZ138" s="68" t="s">
        <v>144</v>
      </c>
      <c r="FA138" s="69"/>
      <c r="FB138" s="68"/>
      <c r="FC138" s="68"/>
      <c r="FD138" s="69" t="s">
        <v>144</v>
      </c>
      <c r="FE138" s="69" t="str">
        <f>IFERROR(IF(FD138&gt;=5,VLOOKUP(FD138,Brutos!$K$3:$AE$10,MATCH(FC138,Brutos!$K$3:$AE$3,0),0),0),"")</f>
        <v/>
      </c>
      <c r="FF138" s="68"/>
      <c r="FG138" s="68"/>
      <c r="FH138" s="78" t="str">
        <f t="shared" si="79"/>
        <v/>
      </c>
      <c r="FI138" s="70"/>
      <c r="FJ138" s="58"/>
      <c r="FK138" s="58"/>
      <c r="FL138" s="58"/>
      <c r="FM138" s="67">
        <v>20</v>
      </c>
      <c r="FN138" s="68" t="s">
        <v>144</v>
      </c>
      <c r="FO138" s="68" t="s">
        <v>144</v>
      </c>
      <c r="FP138" s="69"/>
      <c r="FQ138" s="68"/>
      <c r="FR138" s="68"/>
      <c r="FS138" s="69" t="s">
        <v>144</v>
      </c>
      <c r="FT138" s="69" t="str">
        <f>IFERROR(IF(FS138&gt;=5,VLOOKUP(FS138,Brutos!$K$3:$AE$10,MATCH(FR138,Brutos!$K$3:$AE$3,0),0),0),"")</f>
        <v/>
      </c>
      <c r="FU138" s="68"/>
      <c r="FV138" s="68"/>
      <c r="FW138" s="78" t="str">
        <f t="shared" si="80"/>
        <v/>
      </c>
      <c r="FX138" s="70"/>
      <c r="FY138" s="58"/>
      <c r="FZ138" s="58"/>
      <c r="GA138" s="58"/>
      <c r="GB138" s="67">
        <v>20</v>
      </c>
      <c r="GC138" s="68" t="s">
        <v>144</v>
      </c>
      <c r="GD138" s="68" t="s">
        <v>144</v>
      </c>
      <c r="GE138" s="69"/>
      <c r="GF138" s="68"/>
      <c r="GG138" s="68"/>
      <c r="GH138" s="69" t="s">
        <v>144</v>
      </c>
      <c r="GI138" s="69" t="str">
        <f>IFERROR(IF(GH138&gt;=5,VLOOKUP(GH138,Brutos!$K$3:$AE$10,MATCH(GG138,Brutos!$K$3:$AE$3,0),0),0),"")</f>
        <v/>
      </c>
      <c r="GJ138" s="68"/>
      <c r="GK138" s="68"/>
      <c r="GL138" s="78" t="str">
        <f t="shared" si="81"/>
        <v/>
      </c>
      <c r="GM138" s="70"/>
      <c r="GN138" s="58"/>
      <c r="GO138" s="58"/>
      <c r="GP138" s="58"/>
      <c r="GQ138" s="67">
        <v>20</v>
      </c>
      <c r="GR138" s="68" t="s">
        <v>144</v>
      </c>
      <c r="GS138" s="68" t="s">
        <v>144</v>
      </c>
      <c r="GT138" s="69"/>
      <c r="GU138" s="68"/>
      <c r="GV138" s="68"/>
      <c r="GW138" s="69" t="s">
        <v>144</v>
      </c>
      <c r="GX138" s="69" t="str">
        <f>IFERROR(IF(GW138&gt;=5,VLOOKUP(GW138,Brutos!$K$3:$AE$10,MATCH(GV138,Brutos!$K$3:$AE$3,0),0),0),"")</f>
        <v/>
      </c>
      <c r="GY138" s="68"/>
      <c r="GZ138" s="68"/>
      <c r="HA138" s="78" t="str">
        <f t="shared" si="82"/>
        <v/>
      </c>
      <c r="HB138" s="70"/>
      <c r="HC138" s="58"/>
      <c r="HD138" s="58"/>
      <c r="HE138" s="58"/>
      <c r="HF138" s="67">
        <v>20</v>
      </c>
      <c r="HG138" s="68" t="s">
        <v>144</v>
      </c>
      <c r="HH138" s="68" t="s">
        <v>144</v>
      </c>
      <c r="HI138" s="69"/>
      <c r="HJ138" s="68"/>
      <c r="HK138" s="68"/>
      <c r="HL138" s="69" t="s">
        <v>144</v>
      </c>
      <c r="HM138" s="69" t="str">
        <f>IFERROR(IF(HL138&gt;=5,VLOOKUP(HL138,Brutos!$K$3:$AE$10,MATCH(HK138,Brutos!$K$3:$AE$3,0),0),0),"")</f>
        <v/>
      </c>
      <c r="HN138" s="68"/>
      <c r="HO138" s="68"/>
      <c r="HP138" s="78" t="str">
        <f t="shared" si="83"/>
        <v/>
      </c>
      <c r="HQ138" s="70"/>
      <c r="HR138" s="58"/>
      <c r="HS138" s="58"/>
      <c r="HT138" s="58"/>
      <c r="HU138" s="67">
        <v>20</v>
      </c>
      <c r="HV138" s="68" t="s">
        <v>144</v>
      </c>
      <c r="HW138" s="68" t="s">
        <v>144</v>
      </c>
      <c r="HX138" s="69"/>
      <c r="HY138" s="68"/>
      <c r="HZ138" s="68"/>
      <c r="IA138" s="69" t="s">
        <v>144</v>
      </c>
      <c r="IB138" s="69" t="str">
        <f>IFERROR(IF(IA138&gt;=5,VLOOKUP(IA138,Brutos!$K$3:$AE$10,MATCH(HZ138,Brutos!$K$3:$AE$3,0),0),0),"")</f>
        <v/>
      </c>
      <c r="IC138" s="68"/>
      <c r="ID138" s="68"/>
      <c r="IE138" s="78" t="str">
        <f t="shared" si="84"/>
        <v/>
      </c>
      <c r="IF138" s="70"/>
      <c r="IG138" s="58"/>
      <c r="IH138" s="58"/>
      <c r="II138" s="58"/>
      <c r="IJ138" s="67">
        <v>20</v>
      </c>
      <c r="IK138" s="68" t="s">
        <v>144</v>
      </c>
      <c r="IL138" s="68" t="s">
        <v>144</v>
      </c>
      <c r="IM138" s="69"/>
      <c r="IN138" s="68"/>
      <c r="IO138" s="68"/>
      <c r="IP138" s="69" t="s">
        <v>144</v>
      </c>
      <c r="IQ138" s="69" t="str">
        <f>IFERROR(IF(IP138&gt;=5,VLOOKUP(IP138,Brutos!$K$3:$AE$10,MATCH(IO138,Brutos!$K$3:$AE$3,0),0),0),"")</f>
        <v/>
      </c>
      <c r="IR138" s="68"/>
      <c r="IS138" s="68"/>
      <c r="IT138" s="78" t="str">
        <f t="shared" si="85"/>
        <v/>
      </c>
      <c r="IU138" s="70"/>
      <c r="IV138" s="58"/>
      <c r="IW138" s="58"/>
      <c r="IX138" s="58"/>
      <c r="IY138" s="67">
        <v>20</v>
      </c>
      <c r="IZ138" s="68" t="s">
        <v>144</v>
      </c>
      <c r="JA138" s="68" t="s">
        <v>144</v>
      </c>
      <c r="JB138" s="69"/>
      <c r="JC138" s="68"/>
      <c r="JD138" s="68"/>
      <c r="JE138" s="69" t="s">
        <v>144</v>
      </c>
      <c r="JF138" s="69" t="str">
        <f>IFERROR(IF(JE138&gt;=5,VLOOKUP(JE138,Brutos!$K$3:$AE$10,MATCH(JD138,Brutos!$K$3:$AE$3,0),0),0),"")</f>
        <v/>
      </c>
      <c r="JG138" s="68"/>
      <c r="JH138" s="68"/>
      <c r="JI138" s="78" t="str">
        <f t="shared" si="86"/>
        <v/>
      </c>
      <c r="JJ138" s="70"/>
      <c r="JK138" s="58"/>
      <c r="JL138" s="58"/>
      <c r="JM138" s="58"/>
      <c r="JN138" s="67">
        <v>20</v>
      </c>
      <c r="JO138" s="68" t="s">
        <v>144</v>
      </c>
      <c r="JP138" s="68" t="s">
        <v>144</v>
      </c>
      <c r="JQ138" s="69"/>
      <c r="JR138" s="68"/>
      <c r="JS138" s="68"/>
      <c r="JT138" s="69" t="s">
        <v>144</v>
      </c>
      <c r="JU138" s="69" t="str">
        <f>IFERROR(IF(JT138&gt;=5,VLOOKUP(JT138,Brutos!$K$3:$AE$10,MATCH(JS138,Brutos!$K$3:$AE$3,0),0),0),"")</f>
        <v/>
      </c>
      <c r="JV138" s="68"/>
      <c r="JW138" s="68"/>
      <c r="JX138" s="78" t="str">
        <f t="shared" si="87"/>
        <v/>
      </c>
      <c r="JY138" s="70"/>
      <c r="JZ138" s="58"/>
      <c r="KA138" s="58"/>
      <c r="KB138" s="58"/>
      <c r="KC138" s="67">
        <v>20</v>
      </c>
      <c r="KD138" s="68" t="s">
        <v>144</v>
      </c>
      <c r="KE138" s="68" t="s">
        <v>144</v>
      </c>
      <c r="KF138" s="69"/>
      <c r="KG138" s="68"/>
      <c r="KH138" s="68"/>
      <c r="KI138" s="69" t="s">
        <v>144</v>
      </c>
      <c r="KJ138" s="69" t="str">
        <f>IFERROR(IF(KI138&gt;=5,VLOOKUP(KI138,Brutos!$K$3:$AE$10,MATCH(KH138,Brutos!$K$3:$AE$3,0),0),0),"")</f>
        <v/>
      </c>
      <c r="KK138" s="68"/>
      <c r="KL138" s="68"/>
      <c r="KM138" s="78" t="str">
        <f t="shared" si="88"/>
        <v/>
      </c>
      <c r="KN138" s="70"/>
      <c r="KO138" s="58"/>
      <c r="KP138" s="58"/>
      <c r="KQ138" s="58"/>
      <c r="KR138" s="67">
        <v>20</v>
      </c>
      <c r="KS138" s="68" t="s">
        <v>144</v>
      </c>
      <c r="KT138" s="68" t="s">
        <v>144</v>
      </c>
      <c r="KU138" s="69"/>
      <c r="KV138" s="68"/>
      <c r="KW138" s="68"/>
      <c r="KX138" s="69" t="s">
        <v>144</v>
      </c>
      <c r="KY138" s="69" t="str">
        <f>IFERROR(IF(KX138&gt;=5,VLOOKUP(KX138,Brutos!$K$3:$AE$10,MATCH(KW138,Brutos!$K$3:$AE$3,0),0),0),"")</f>
        <v/>
      </c>
      <c r="KZ138" s="68"/>
      <c r="LA138" s="68"/>
      <c r="LB138" s="78" t="str">
        <f t="shared" si="89"/>
        <v/>
      </c>
      <c r="LC138" s="70"/>
      <c r="LD138" s="347"/>
      <c r="LE138" s="58"/>
      <c r="LF138" s="58"/>
      <c r="LG138" s="67">
        <v>20</v>
      </c>
      <c r="LH138" s="68" t="s">
        <v>144</v>
      </c>
      <c r="LI138" s="68" t="s">
        <v>144</v>
      </c>
      <c r="LJ138" s="69"/>
      <c r="LK138" s="68"/>
      <c r="LL138" s="68"/>
      <c r="LM138" s="69" t="s">
        <v>144</v>
      </c>
      <c r="LN138" s="69" t="str">
        <f>IFERROR(IF(LM138&gt;=5,VLOOKUP(LM138,Brutos!$K$3:$AE$10,MATCH(LL138,Brutos!$K$3:$AE$3,0),0),0),"")</f>
        <v/>
      </c>
      <c r="LO138" s="68"/>
      <c r="LP138" s="68"/>
      <c r="LQ138" s="78" t="str">
        <f t="shared" si="90"/>
        <v/>
      </c>
      <c r="LR138" s="70"/>
      <c r="LS138" s="347"/>
      <c r="LT138" s="58"/>
      <c r="LU138" s="58"/>
      <c r="LV138" s="67">
        <v>20</v>
      </c>
      <c r="LW138" s="68" t="s">
        <v>144</v>
      </c>
      <c r="LX138" s="68" t="s">
        <v>144</v>
      </c>
      <c r="LY138" s="69"/>
      <c r="LZ138" s="68"/>
      <c r="MA138" s="68"/>
      <c r="MB138" s="69" t="s">
        <v>144</v>
      </c>
      <c r="MC138" s="69" t="str">
        <f>IFERROR(IF(MB138&gt;=5,VLOOKUP(MB138,Brutos!$K$3:$AE$10,MATCH(MA138,Brutos!$K$3:$AE$3,0),0),0),"")</f>
        <v/>
      </c>
      <c r="MD138" s="68"/>
      <c r="ME138" s="68"/>
      <c r="MF138" s="78" t="str">
        <f t="shared" si="91"/>
        <v/>
      </c>
      <c r="MG138" s="70"/>
      <c r="MH138" s="347"/>
      <c r="MI138" s="58"/>
      <c r="MJ138" s="58"/>
      <c r="MK138" s="495">
        <v>20</v>
      </c>
      <c r="ML138" s="496" t="s">
        <v>144</v>
      </c>
      <c r="MM138" s="496" t="s">
        <v>144</v>
      </c>
      <c r="MN138" s="497"/>
      <c r="MO138" s="496"/>
      <c r="MP138" s="496"/>
      <c r="MQ138" s="497" t="s">
        <v>144</v>
      </c>
      <c r="MR138" s="497"/>
      <c r="MS138" s="496"/>
      <c r="MT138" s="496"/>
      <c r="MU138" s="498"/>
      <c r="MV138" s="499"/>
      <c r="MW138" s="347"/>
    </row>
    <row r="139" spans="1:361" ht="17" thickBot="1">
      <c r="A139" s="347"/>
      <c r="B139" s="58"/>
      <c r="C139" s="58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8"/>
      <c r="Q139" s="58"/>
      <c r="R139" s="58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8"/>
      <c r="AF139" s="58"/>
      <c r="AG139" s="58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8"/>
      <c r="AU139" s="58"/>
      <c r="AV139" s="58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8"/>
      <c r="BJ139" s="58"/>
      <c r="BK139" s="58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8"/>
      <c r="BY139" s="58"/>
      <c r="BZ139" s="58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8"/>
      <c r="CN139" s="58"/>
      <c r="CO139" s="58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8"/>
      <c r="DC139" s="58"/>
      <c r="DD139" s="58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8"/>
      <c r="DR139" s="58"/>
      <c r="DS139" s="58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8"/>
      <c r="EG139" s="58"/>
      <c r="EH139" s="58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8"/>
      <c r="EV139" s="58"/>
      <c r="EW139" s="58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8"/>
      <c r="FK139" s="58"/>
      <c r="FL139" s="58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8"/>
      <c r="FZ139" s="58"/>
      <c r="GA139" s="58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8"/>
      <c r="GO139" s="58"/>
      <c r="GP139" s="58"/>
      <c r="GQ139" s="59"/>
      <c r="GR139" s="59"/>
      <c r="GS139" s="59"/>
      <c r="GT139" s="59"/>
      <c r="GU139" s="59"/>
      <c r="GV139" s="59"/>
      <c r="GW139" s="59"/>
      <c r="GX139" s="59"/>
      <c r="GY139" s="59"/>
      <c r="GZ139" s="59"/>
      <c r="HA139" s="59"/>
      <c r="HB139" s="59"/>
      <c r="HC139" s="58"/>
      <c r="HD139" s="58"/>
      <c r="HE139" s="58"/>
      <c r="HF139" s="59"/>
      <c r="HG139" s="59"/>
      <c r="HH139" s="59"/>
      <c r="HI139" s="59"/>
      <c r="HJ139" s="59"/>
      <c r="HK139" s="59"/>
      <c r="HL139" s="59"/>
      <c r="HM139" s="59"/>
      <c r="HN139" s="59"/>
      <c r="HO139" s="59"/>
      <c r="HP139" s="59"/>
      <c r="HQ139" s="59"/>
      <c r="HR139" s="58"/>
      <c r="HS139" s="58"/>
      <c r="HT139" s="58"/>
      <c r="HU139" s="59"/>
      <c r="HV139" s="59"/>
      <c r="HW139" s="59"/>
      <c r="HX139" s="59"/>
      <c r="HY139" s="59"/>
      <c r="HZ139" s="59"/>
      <c r="IA139" s="59"/>
      <c r="IB139" s="59"/>
      <c r="IC139" s="59"/>
      <c r="ID139" s="59"/>
      <c r="IE139" s="59"/>
      <c r="IF139" s="59"/>
      <c r="IG139" s="58"/>
      <c r="IH139" s="58"/>
      <c r="II139" s="58"/>
      <c r="IJ139" s="59"/>
      <c r="IK139" s="59"/>
      <c r="IL139" s="59"/>
      <c r="IM139" s="59"/>
      <c r="IN139" s="59"/>
      <c r="IO139" s="59"/>
      <c r="IP139" s="59"/>
      <c r="IQ139" s="59"/>
      <c r="IR139" s="59"/>
      <c r="IS139" s="59"/>
      <c r="IT139" s="59"/>
      <c r="IU139" s="59"/>
      <c r="IV139" s="58"/>
      <c r="IW139" s="58"/>
      <c r="IX139" s="58"/>
      <c r="IY139" s="59"/>
      <c r="IZ139" s="59"/>
      <c r="JA139" s="59"/>
      <c r="JB139" s="59"/>
      <c r="JC139" s="59"/>
      <c r="JD139" s="59"/>
      <c r="JE139" s="59"/>
      <c r="JF139" s="59"/>
      <c r="JG139" s="59"/>
      <c r="JH139" s="59"/>
      <c r="JI139" s="59"/>
      <c r="JJ139" s="59"/>
      <c r="JK139" s="58"/>
      <c r="JL139" s="58"/>
      <c r="JM139" s="58"/>
      <c r="JN139" s="59"/>
      <c r="JO139" s="59"/>
      <c r="JP139" s="59"/>
      <c r="JQ139" s="59"/>
      <c r="JR139" s="59"/>
      <c r="JS139" s="59"/>
      <c r="JT139" s="59"/>
      <c r="JU139" s="59"/>
      <c r="JV139" s="59"/>
      <c r="JW139" s="59"/>
      <c r="JX139" s="59"/>
      <c r="JY139" s="59"/>
      <c r="JZ139" s="58"/>
      <c r="KA139" s="58"/>
      <c r="KB139" s="58"/>
      <c r="KC139" s="59"/>
      <c r="KD139" s="59"/>
      <c r="KE139" s="59"/>
      <c r="KF139" s="59"/>
      <c r="KG139" s="59"/>
      <c r="KH139" s="59"/>
      <c r="KI139" s="59"/>
      <c r="KJ139" s="59"/>
      <c r="KK139" s="59"/>
      <c r="KL139" s="59"/>
      <c r="KM139" s="59"/>
      <c r="KN139" s="59"/>
      <c r="KO139" s="58"/>
      <c r="KP139" s="58"/>
      <c r="KQ139" s="58"/>
      <c r="KR139" s="59"/>
      <c r="KS139" s="59"/>
      <c r="KT139" s="59"/>
      <c r="KU139" s="59"/>
      <c r="KV139" s="59"/>
      <c r="KW139" s="59"/>
      <c r="KX139" s="59"/>
      <c r="KY139" s="59"/>
      <c r="KZ139" s="59"/>
      <c r="LA139" s="59"/>
      <c r="LB139" s="59"/>
      <c r="LC139" s="59"/>
      <c r="LD139" s="347"/>
      <c r="LE139" s="58"/>
      <c r="LF139" s="58"/>
      <c r="LG139" s="59"/>
      <c r="LH139" s="59"/>
      <c r="LI139" s="59"/>
      <c r="LJ139" s="59"/>
      <c r="LK139" s="59"/>
      <c r="LL139" s="59"/>
      <c r="LM139" s="59"/>
      <c r="LN139" s="59"/>
      <c r="LO139" s="59"/>
      <c r="LP139" s="59"/>
      <c r="LQ139" s="59"/>
      <c r="LR139" s="59"/>
      <c r="LS139" s="347"/>
      <c r="LT139" s="58"/>
      <c r="LU139" s="58"/>
      <c r="LV139" s="59"/>
      <c r="LW139" s="59"/>
      <c r="LX139" s="59"/>
      <c r="LY139" s="59"/>
      <c r="LZ139" s="59"/>
      <c r="MA139" s="59"/>
      <c r="MB139" s="59"/>
      <c r="MC139" s="59"/>
      <c r="MD139" s="59"/>
      <c r="ME139" s="59"/>
      <c r="MF139" s="59"/>
      <c r="MG139" s="59"/>
      <c r="MH139" s="347"/>
      <c r="MI139" s="58"/>
      <c r="MJ139" s="58"/>
      <c r="MK139" s="500"/>
      <c r="ML139" s="500"/>
      <c r="MM139" s="500"/>
      <c r="MN139" s="500"/>
      <c r="MO139" s="500"/>
      <c r="MP139" s="500"/>
      <c r="MQ139" s="500"/>
      <c r="MR139" s="500"/>
      <c r="MS139" s="500"/>
      <c r="MT139" s="500"/>
      <c r="MU139" s="500"/>
      <c r="MV139" s="500"/>
      <c r="MW139" s="347"/>
    </row>
    <row r="140" spans="1:361" ht="17" thickBot="1">
      <c r="A140" s="347"/>
      <c r="B140" s="58"/>
      <c r="C140" s="58"/>
      <c r="D140" s="59"/>
      <c r="E140" s="59"/>
      <c r="F140" s="59"/>
      <c r="G140" s="71" t="s">
        <v>145</v>
      </c>
      <c r="H140" s="62" t="str">
        <f>IF(SUM(H119:H138)=0,"",SUM(H119:H138))</f>
        <v/>
      </c>
      <c r="I140" s="59"/>
      <c r="J140" s="127" t="s">
        <v>135</v>
      </c>
      <c r="K140" s="128" t="s">
        <v>366</v>
      </c>
      <c r="L140" s="128" t="s">
        <v>146</v>
      </c>
      <c r="M140" s="128" t="s">
        <v>147</v>
      </c>
      <c r="N140" s="129" t="s">
        <v>148</v>
      </c>
      <c r="O140" s="146"/>
      <c r="P140" s="58"/>
      <c r="Q140" s="58"/>
      <c r="R140" s="58"/>
      <c r="S140" s="59"/>
      <c r="T140" s="59"/>
      <c r="U140" s="59"/>
      <c r="V140" s="71" t="s">
        <v>145</v>
      </c>
      <c r="W140" s="62" t="str">
        <f>IF(SUM(W119:W138)=0,"",SUM(W119:W138))</f>
        <v/>
      </c>
      <c r="X140" s="59"/>
      <c r="Y140" s="127" t="s">
        <v>135</v>
      </c>
      <c r="Z140" s="128" t="s">
        <v>366</v>
      </c>
      <c r="AA140" s="128" t="s">
        <v>146</v>
      </c>
      <c r="AB140" s="128" t="s">
        <v>147</v>
      </c>
      <c r="AC140" s="129" t="s">
        <v>148</v>
      </c>
      <c r="AD140" s="146"/>
      <c r="AE140" s="58"/>
      <c r="AF140" s="58"/>
      <c r="AG140" s="58"/>
      <c r="AH140" s="59"/>
      <c r="AI140" s="59"/>
      <c r="AJ140" s="59"/>
      <c r="AK140" s="71" t="s">
        <v>145</v>
      </c>
      <c r="AL140" s="62" t="str">
        <f>IF(SUM(AL119:AL138)=0,"",SUM(AL119:AL138))</f>
        <v/>
      </c>
      <c r="AM140" s="59"/>
      <c r="AN140" s="127" t="s">
        <v>135</v>
      </c>
      <c r="AO140" s="128" t="s">
        <v>366</v>
      </c>
      <c r="AP140" s="128" t="s">
        <v>146</v>
      </c>
      <c r="AQ140" s="128" t="s">
        <v>147</v>
      </c>
      <c r="AR140" s="129" t="s">
        <v>148</v>
      </c>
      <c r="AS140" s="146"/>
      <c r="AT140" s="58"/>
      <c r="AU140" s="58"/>
      <c r="AV140" s="58"/>
      <c r="AW140" s="59"/>
      <c r="AX140" s="59"/>
      <c r="AY140" s="59"/>
      <c r="AZ140" s="71" t="s">
        <v>145</v>
      </c>
      <c r="BA140" s="62" t="str">
        <f>IF(SUM(BA119:BA138)=0,"",SUM(BA119:BA138))</f>
        <v/>
      </c>
      <c r="BB140" s="59"/>
      <c r="BC140" s="127" t="s">
        <v>135</v>
      </c>
      <c r="BD140" s="128" t="s">
        <v>366</v>
      </c>
      <c r="BE140" s="128" t="s">
        <v>146</v>
      </c>
      <c r="BF140" s="128" t="s">
        <v>147</v>
      </c>
      <c r="BG140" s="129" t="s">
        <v>148</v>
      </c>
      <c r="BH140" s="146"/>
      <c r="BI140" s="58"/>
      <c r="BJ140" s="58"/>
      <c r="BK140" s="58"/>
      <c r="BL140" s="59"/>
      <c r="BM140" s="59"/>
      <c r="BN140" s="59"/>
      <c r="BO140" s="71" t="s">
        <v>145</v>
      </c>
      <c r="BP140" s="62" t="str">
        <f>IF(SUM(BP119:BP138)=0,"",SUM(BP119:BP138))</f>
        <v/>
      </c>
      <c r="BQ140" s="59"/>
      <c r="BR140" s="127" t="s">
        <v>135</v>
      </c>
      <c r="BS140" s="128" t="s">
        <v>366</v>
      </c>
      <c r="BT140" s="128" t="s">
        <v>146</v>
      </c>
      <c r="BU140" s="128" t="s">
        <v>147</v>
      </c>
      <c r="BV140" s="129" t="s">
        <v>148</v>
      </c>
      <c r="BW140" s="146"/>
      <c r="BX140" s="58"/>
      <c r="BY140" s="58"/>
      <c r="BZ140" s="58"/>
      <c r="CA140" s="59"/>
      <c r="CB140" s="59"/>
      <c r="CC140" s="59"/>
      <c r="CD140" s="71" t="s">
        <v>145</v>
      </c>
      <c r="CE140" s="62" t="str">
        <f>IF(SUM(CE119:CE138)=0,"",SUM(CE119:CE138))</f>
        <v/>
      </c>
      <c r="CF140" s="59"/>
      <c r="CG140" s="127" t="s">
        <v>135</v>
      </c>
      <c r="CH140" s="128" t="s">
        <v>366</v>
      </c>
      <c r="CI140" s="128" t="s">
        <v>146</v>
      </c>
      <c r="CJ140" s="128" t="s">
        <v>147</v>
      </c>
      <c r="CK140" s="129" t="s">
        <v>148</v>
      </c>
      <c r="CL140" s="146"/>
      <c r="CM140" s="58"/>
      <c r="CN140" s="58"/>
      <c r="CO140" s="58"/>
      <c r="CP140" s="59"/>
      <c r="CQ140" s="59"/>
      <c r="CR140" s="59"/>
      <c r="CS140" s="71" t="s">
        <v>145</v>
      </c>
      <c r="CT140" s="62" t="str">
        <f>IF(SUM(CT119:CT138)=0,"",SUM(CT119:CT138))</f>
        <v/>
      </c>
      <c r="CU140" s="59"/>
      <c r="CV140" s="127" t="s">
        <v>135</v>
      </c>
      <c r="CW140" s="128" t="s">
        <v>366</v>
      </c>
      <c r="CX140" s="128" t="s">
        <v>146</v>
      </c>
      <c r="CY140" s="128" t="s">
        <v>147</v>
      </c>
      <c r="CZ140" s="129" t="s">
        <v>148</v>
      </c>
      <c r="DA140" s="146"/>
      <c r="DB140" s="58"/>
      <c r="DC140" s="58"/>
      <c r="DD140" s="58"/>
      <c r="DE140" s="59"/>
      <c r="DF140" s="59"/>
      <c r="DG140" s="59"/>
      <c r="DH140" s="71" t="s">
        <v>145</v>
      </c>
      <c r="DI140" s="62" t="str">
        <f>IF(SUM(DI119:DI138)=0,"",SUM(DI119:DI138))</f>
        <v/>
      </c>
      <c r="DJ140" s="59"/>
      <c r="DK140" s="127" t="s">
        <v>135</v>
      </c>
      <c r="DL140" s="128" t="s">
        <v>366</v>
      </c>
      <c r="DM140" s="128" t="s">
        <v>146</v>
      </c>
      <c r="DN140" s="128" t="s">
        <v>147</v>
      </c>
      <c r="DO140" s="129" t="s">
        <v>148</v>
      </c>
      <c r="DP140" s="146"/>
      <c r="DQ140" s="58"/>
      <c r="DR140" s="58"/>
      <c r="DS140" s="58"/>
      <c r="DT140" s="59"/>
      <c r="DU140" s="59"/>
      <c r="DV140" s="59"/>
      <c r="DW140" s="71" t="s">
        <v>145</v>
      </c>
      <c r="DX140" s="62" t="str">
        <f>IF(SUM(DX119:DX138)=0,"",SUM(DX119:DX138))</f>
        <v/>
      </c>
      <c r="DY140" s="59"/>
      <c r="DZ140" s="127" t="s">
        <v>135</v>
      </c>
      <c r="EA140" s="128" t="s">
        <v>366</v>
      </c>
      <c r="EB140" s="128" t="s">
        <v>146</v>
      </c>
      <c r="EC140" s="128" t="s">
        <v>147</v>
      </c>
      <c r="ED140" s="129" t="s">
        <v>148</v>
      </c>
      <c r="EE140" s="146"/>
      <c r="EF140" s="58"/>
      <c r="EG140" s="58"/>
      <c r="EH140" s="58"/>
      <c r="EI140" s="59"/>
      <c r="EJ140" s="59"/>
      <c r="EK140" s="59"/>
      <c r="EL140" s="71" t="s">
        <v>145</v>
      </c>
      <c r="EM140" s="62" t="str">
        <f>IF(SUM(EM119:EM138)=0,"",SUM(EM119:EM138))</f>
        <v/>
      </c>
      <c r="EN140" s="59"/>
      <c r="EO140" s="127" t="s">
        <v>135</v>
      </c>
      <c r="EP140" s="128" t="s">
        <v>366</v>
      </c>
      <c r="EQ140" s="128" t="s">
        <v>146</v>
      </c>
      <c r="ER140" s="128" t="s">
        <v>147</v>
      </c>
      <c r="ES140" s="129" t="s">
        <v>148</v>
      </c>
      <c r="ET140" s="146"/>
      <c r="EU140" s="58"/>
      <c r="EV140" s="58"/>
      <c r="EW140" s="58"/>
      <c r="EX140" s="59"/>
      <c r="EY140" s="59"/>
      <c r="EZ140" s="59"/>
      <c r="FA140" s="71" t="s">
        <v>145</v>
      </c>
      <c r="FB140" s="62" t="str">
        <f>IF(SUM(FB119:FB138)=0,"",SUM(FB119:FB138))</f>
        <v/>
      </c>
      <c r="FC140" s="59"/>
      <c r="FD140" s="127" t="s">
        <v>135</v>
      </c>
      <c r="FE140" s="128" t="s">
        <v>366</v>
      </c>
      <c r="FF140" s="128" t="s">
        <v>146</v>
      </c>
      <c r="FG140" s="128" t="s">
        <v>147</v>
      </c>
      <c r="FH140" s="129" t="s">
        <v>148</v>
      </c>
      <c r="FI140" s="146"/>
      <c r="FJ140" s="58"/>
      <c r="FK140" s="58"/>
      <c r="FL140" s="58"/>
      <c r="FM140" s="59"/>
      <c r="FN140" s="59"/>
      <c r="FO140" s="59"/>
      <c r="FP140" s="71" t="s">
        <v>145</v>
      </c>
      <c r="FQ140" s="62" t="str">
        <f>IF(SUM(FQ119:FQ138)=0,"",SUM(FQ119:FQ138))</f>
        <v/>
      </c>
      <c r="FR140" s="59"/>
      <c r="FS140" s="127" t="s">
        <v>135</v>
      </c>
      <c r="FT140" s="128" t="s">
        <v>366</v>
      </c>
      <c r="FU140" s="128" t="s">
        <v>146</v>
      </c>
      <c r="FV140" s="128" t="s">
        <v>147</v>
      </c>
      <c r="FW140" s="129" t="s">
        <v>148</v>
      </c>
      <c r="FX140" s="146"/>
      <c r="FY140" s="58"/>
      <c r="FZ140" s="58"/>
      <c r="GA140" s="58"/>
      <c r="GB140" s="59"/>
      <c r="GC140" s="59"/>
      <c r="GD140" s="59"/>
      <c r="GE140" s="71" t="s">
        <v>145</v>
      </c>
      <c r="GF140" s="62" t="str">
        <f>IF(SUM(GF119:GF138)=0,"",SUM(GF119:GF138))</f>
        <v/>
      </c>
      <c r="GG140" s="59"/>
      <c r="GH140" s="127" t="s">
        <v>135</v>
      </c>
      <c r="GI140" s="128" t="s">
        <v>366</v>
      </c>
      <c r="GJ140" s="128" t="s">
        <v>146</v>
      </c>
      <c r="GK140" s="128" t="s">
        <v>147</v>
      </c>
      <c r="GL140" s="129" t="s">
        <v>148</v>
      </c>
      <c r="GM140" s="146"/>
      <c r="GN140" s="58"/>
      <c r="GO140" s="58"/>
      <c r="GP140" s="58"/>
      <c r="GQ140" s="59"/>
      <c r="GR140" s="59"/>
      <c r="GS140" s="59"/>
      <c r="GT140" s="71" t="s">
        <v>145</v>
      </c>
      <c r="GU140" s="62" t="str">
        <f>IF(SUM(GU119:GU138)=0,"",SUM(GU119:GU138))</f>
        <v/>
      </c>
      <c r="GV140" s="59"/>
      <c r="GW140" s="127" t="s">
        <v>135</v>
      </c>
      <c r="GX140" s="128" t="s">
        <v>366</v>
      </c>
      <c r="GY140" s="128" t="s">
        <v>146</v>
      </c>
      <c r="GZ140" s="128" t="s">
        <v>147</v>
      </c>
      <c r="HA140" s="129" t="s">
        <v>148</v>
      </c>
      <c r="HB140" s="146"/>
      <c r="HC140" s="58"/>
      <c r="HD140" s="58"/>
      <c r="HE140" s="58"/>
      <c r="HF140" s="59"/>
      <c r="HG140" s="59"/>
      <c r="HH140" s="59"/>
      <c r="HI140" s="71" t="s">
        <v>145</v>
      </c>
      <c r="HJ140" s="62" t="str">
        <f>IF(SUM(HJ119:HJ138)=0,"",SUM(HJ119:HJ138))</f>
        <v/>
      </c>
      <c r="HK140" s="59"/>
      <c r="HL140" s="127" t="s">
        <v>135</v>
      </c>
      <c r="HM140" s="128" t="s">
        <v>366</v>
      </c>
      <c r="HN140" s="128" t="s">
        <v>146</v>
      </c>
      <c r="HO140" s="128" t="s">
        <v>147</v>
      </c>
      <c r="HP140" s="129" t="s">
        <v>148</v>
      </c>
      <c r="HQ140" s="146"/>
      <c r="HR140" s="58"/>
      <c r="HS140" s="58"/>
      <c r="HT140" s="58"/>
      <c r="HU140" s="59"/>
      <c r="HV140" s="59"/>
      <c r="HW140" s="59"/>
      <c r="HX140" s="71" t="s">
        <v>145</v>
      </c>
      <c r="HY140" s="62" t="str">
        <f>IF(SUM(HY119:HY138)=0,"",SUM(HY119:HY138))</f>
        <v/>
      </c>
      <c r="HZ140" s="59"/>
      <c r="IA140" s="127" t="s">
        <v>135</v>
      </c>
      <c r="IB140" s="128" t="s">
        <v>366</v>
      </c>
      <c r="IC140" s="128" t="s">
        <v>146</v>
      </c>
      <c r="ID140" s="128" t="s">
        <v>147</v>
      </c>
      <c r="IE140" s="129" t="s">
        <v>148</v>
      </c>
      <c r="IF140" s="146"/>
      <c r="IG140" s="58"/>
      <c r="IH140" s="58"/>
      <c r="II140" s="58"/>
      <c r="IJ140" s="59"/>
      <c r="IK140" s="59"/>
      <c r="IL140" s="59"/>
      <c r="IM140" s="71" t="s">
        <v>145</v>
      </c>
      <c r="IN140" s="62" t="str">
        <f>IF(SUM(IN119:IN138)=0,"",SUM(IN119:IN138))</f>
        <v/>
      </c>
      <c r="IO140" s="59"/>
      <c r="IP140" s="127" t="s">
        <v>135</v>
      </c>
      <c r="IQ140" s="128" t="s">
        <v>366</v>
      </c>
      <c r="IR140" s="128" t="s">
        <v>146</v>
      </c>
      <c r="IS140" s="128" t="s">
        <v>147</v>
      </c>
      <c r="IT140" s="129" t="s">
        <v>148</v>
      </c>
      <c r="IU140" s="146"/>
      <c r="IV140" s="58"/>
      <c r="IW140" s="58"/>
      <c r="IX140" s="58"/>
      <c r="IY140" s="59"/>
      <c r="IZ140" s="59"/>
      <c r="JA140" s="59"/>
      <c r="JB140" s="71" t="s">
        <v>145</v>
      </c>
      <c r="JC140" s="62" t="str">
        <f>IF(SUM(JC119:JC138)=0,"",SUM(JC119:JC138))</f>
        <v/>
      </c>
      <c r="JD140" s="59"/>
      <c r="JE140" s="127" t="s">
        <v>135</v>
      </c>
      <c r="JF140" s="128" t="s">
        <v>366</v>
      </c>
      <c r="JG140" s="128" t="s">
        <v>146</v>
      </c>
      <c r="JH140" s="128" t="s">
        <v>147</v>
      </c>
      <c r="JI140" s="129" t="s">
        <v>148</v>
      </c>
      <c r="JJ140" s="146"/>
      <c r="JK140" s="58"/>
      <c r="JL140" s="58"/>
      <c r="JM140" s="58"/>
      <c r="JN140" s="59"/>
      <c r="JO140" s="59"/>
      <c r="JP140" s="59"/>
      <c r="JQ140" s="71" t="s">
        <v>145</v>
      </c>
      <c r="JR140" s="62" t="str">
        <f>IF(SUM(JR119:JR138)=0,"",SUM(JR119:JR138))</f>
        <v/>
      </c>
      <c r="JS140" s="59"/>
      <c r="JT140" s="127" t="s">
        <v>135</v>
      </c>
      <c r="JU140" s="128" t="s">
        <v>366</v>
      </c>
      <c r="JV140" s="128" t="s">
        <v>146</v>
      </c>
      <c r="JW140" s="128" t="s">
        <v>147</v>
      </c>
      <c r="JX140" s="129" t="s">
        <v>148</v>
      </c>
      <c r="JY140" s="146"/>
      <c r="JZ140" s="58"/>
      <c r="KA140" s="58"/>
      <c r="KB140" s="58"/>
      <c r="KC140" s="59"/>
      <c r="KD140" s="59"/>
      <c r="KE140" s="59"/>
      <c r="KF140" s="71" t="s">
        <v>145</v>
      </c>
      <c r="KG140" s="62" t="str">
        <f>IF(SUM(KG119:KG138)=0,"",SUM(KG119:KG138))</f>
        <v/>
      </c>
      <c r="KH140" s="59"/>
      <c r="KI140" s="127" t="s">
        <v>135</v>
      </c>
      <c r="KJ140" s="128" t="s">
        <v>366</v>
      </c>
      <c r="KK140" s="128" t="s">
        <v>146</v>
      </c>
      <c r="KL140" s="128" t="s">
        <v>147</v>
      </c>
      <c r="KM140" s="129" t="s">
        <v>148</v>
      </c>
      <c r="KN140" s="146"/>
      <c r="KO140" s="58"/>
      <c r="KP140" s="58"/>
      <c r="KQ140" s="58"/>
      <c r="KR140" s="59"/>
      <c r="KS140" s="59"/>
      <c r="KT140" s="59"/>
      <c r="KU140" s="71" t="s">
        <v>145</v>
      </c>
      <c r="KV140" s="62" t="str">
        <f>IF(SUM(KV119:KV138)=0,"",SUM(KV119:KV138))</f>
        <v/>
      </c>
      <c r="KW140" s="59"/>
      <c r="KX140" s="127" t="s">
        <v>135</v>
      </c>
      <c r="KY140" s="128" t="s">
        <v>366</v>
      </c>
      <c r="KZ140" s="128" t="s">
        <v>146</v>
      </c>
      <c r="LA140" s="128" t="s">
        <v>147</v>
      </c>
      <c r="LB140" s="129" t="s">
        <v>148</v>
      </c>
      <c r="LC140" s="146"/>
      <c r="LD140" s="347"/>
      <c r="LE140" s="58"/>
      <c r="LF140" s="58"/>
      <c r="LG140" s="59"/>
      <c r="LH140" s="59"/>
      <c r="LI140" s="59"/>
      <c r="LJ140" s="71" t="s">
        <v>145</v>
      </c>
      <c r="LK140" s="62" t="str">
        <f>IF(SUM(LK119:LK138)=0,"",SUM(LK119:LK138))</f>
        <v/>
      </c>
      <c r="LL140" s="59"/>
      <c r="LM140" s="127" t="s">
        <v>135</v>
      </c>
      <c r="LN140" s="128" t="s">
        <v>366</v>
      </c>
      <c r="LO140" s="128" t="s">
        <v>146</v>
      </c>
      <c r="LP140" s="128" t="s">
        <v>147</v>
      </c>
      <c r="LQ140" s="129" t="s">
        <v>148</v>
      </c>
      <c r="LR140" s="146"/>
      <c r="LS140" s="347"/>
      <c r="LT140" s="58"/>
      <c r="LU140" s="58"/>
      <c r="LV140" s="59"/>
      <c r="LW140" s="59"/>
      <c r="LX140" s="59"/>
      <c r="LY140" s="71" t="s">
        <v>145</v>
      </c>
      <c r="LZ140" s="62" t="str">
        <f>IF(SUM(LZ119:LZ138)=0,"",SUM(LZ119:LZ138))</f>
        <v/>
      </c>
      <c r="MA140" s="59"/>
      <c r="MB140" s="127" t="s">
        <v>135</v>
      </c>
      <c r="MC140" s="128" t="s">
        <v>366</v>
      </c>
      <c r="MD140" s="128" t="s">
        <v>146</v>
      </c>
      <c r="ME140" s="128" t="s">
        <v>147</v>
      </c>
      <c r="MF140" s="129" t="s">
        <v>148</v>
      </c>
      <c r="MG140" s="146"/>
      <c r="MH140" s="347"/>
      <c r="MI140" s="58"/>
      <c r="MJ140" s="58"/>
      <c r="MK140" s="500"/>
      <c r="ML140" s="500"/>
      <c r="MM140" s="500"/>
      <c r="MN140" s="501" t="s">
        <v>145</v>
      </c>
      <c r="MO140" s="502"/>
      <c r="MP140" s="500"/>
      <c r="MQ140" s="485" t="s">
        <v>135</v>
      </c>
      <c r="MR140" s="486" t="s">
        <v>366</v>
      </c>
      <c r="MS140" s="486" t="s">
        <v>146</v>
      </c>
      <c r="MT140" s="486" t="s">
        <v>147</v>
      </c>
      <c r="MU140" s="503" t="s">
        <v>148</v>
      </c>
      <c r="MV140" s="504"/>
      <c r="MW140" s="347"/>
    </row>
    <row r="141" spans="1:361">
      <c r="A141" s="347"/>
      <c r="B141" s="58"/>
      <c r="C141" s="58"/>
      <c r="D141" s="59"/>
      <c r="E141" s="59"/>
      <c r="F141" s="59"/>
      <c r="G141" s="72" t="s">
        <v>149</v>
      </c>
      <c r="H141" s="66" t="str">
        <f>IF(SUMPRODUCT(H119:H138,I119:I138)=0,"",SUMPRODUCT(H119:H138,I119:I138))</f>
        <v/>
      </c>
      <c r="I141" s="59"/>
      <c r="J141" s="123" t="s">
        <v>150</v>
      </c>
      <c r="K141" s="124">
        <f>SUMIF(F119:F138,"Hipertrofia",H119:H138)</f>
        <v>0</v>
      </c>
      <c r="L141" s="124">
        <f>SUMPRODUCT((H119:H138)*(I119:I138)*(F119:F138="Hipertrofia"))</f>
        <v>0</v>
      </c>
      <c r="M141" s="125">
        <f>SUMIF(F119:F138,"Hipertrofia",N119:N138)</f>
        <v>0</v>
      </c>
      <c r="N141" s="126" t="str">
        <f>IFERROR((M141*100)/H145,"")</f>
        <v/>
      </c>
      <c r="O141" s="147"/>
      <c r="P141" s="58"/>
      <c r="Q141" s="58"/>
      <c r="R141" s="58"/>
      <c r="S141" s="59"/>
      <c r="T141" s="59"/>
      <c r="U141" s="59"/>
      <c r="V141" s="72" t="s">
        <v>149</v>
      </c>
      <c r="W141" s="66" t="str">
        <f>IF(SUMPRODUCT(W119:W138,X119:X138)=0,"",SUMPRODUCT(W119:W138,X119:X138))</f>
        <v/>
      </c>
      <c r="X141" s="59"/>
      <c r="Y141" s="123" t="s">
        <v>150</v>
      </c>
      <c r="Z141" s="124">
        <f>SUMIF(U119:U138,"Hipertrofia",W119:W138)</f>
        <v>0</v>
      </c>
      <c r="AA141" s="124">
        <f>SUMPRODUCT((W119:W138)*(X119:X138)*(U119:U138="Hipertrofia"))</f>
        <v>0</v>
      </c>
      <c r="AB141" s="125">
        <f>SUMIF(U119:U138,"Hipertrofia",AC119:AC138)</f>
        <v>0</v>
      </c>
      <c r="AC141" s="126" t="str">
        <f>IFERROR((AB141*100)/W145,"")</f>
        <v/>
      </c>
      <c r="AD141" s="147"/>
      <c r="AE141" s="58"/>
      <c r="AF141" s="58"/>
      <c r="AG141" s="58"/>
      <c r="AH141" s="59"/>
      <c r="AI141" s="59"/>
      <c r="AJ141" s="59"/>
      <c r="AK141" s="72" t="s">
        <v>149</v>
      </c>
      <c r="AL141" s="66" t="str">
        <f>IF(SUMPRODUCT(AL119:AL138,AM119:AM138)=0,"",SUMPRODUCT(AL119:AL138,AM119:AM138))</f>
        <v/>
      </c>
      <c r="AM141" s="59"/>
      <c r="AN141" s="123" t="s">
        <v>150</v>
      </c>
      <c r="AO141" s="124">
        <f>SUMIF(AJ119:AJ138,"Hipertrofia",AL119:AL138)</f>
        <v>0</v>
      </c>
      <c r="AP141" s="124">
        <f>SUMPRODUCT((AL119:AL138)*(AM119:AM138)*(AJ119:AJ138="Hipertrofia"))</f>
        <v>0</v>
      </c>
      <c r="AQ141" s="125">
        <f>SUMIF(AJ119:AJ138,"Hipertrofia",AR119:AR138)</f>
        <v>0</v>
      </c>
      <c r="AR141" s="126" t="str">
        <f>IFERROR((AQ141*100)/AL145,"")</f>
        <v/>
      </c>
      <c r="AS141" s="147"/>
      <c r="AT141" s="58"/>
      <c r="AU141" s="58"/>
      <c r="AV141" s="58"/>
      <c r="AW141" s="59"/>
      <c r="AX141" s="59"/>
      <c r="AY141" s="59"/>
      <c r="AZ141" s="72" t="s">
        <v>149</v>
      </c>
      <c r="BA141" s="66" t="str">
        <f>IF(SUMPRODUCT(BA119:BA138,BB119:BB138)=0,"",SUMPRODUCT(BA119:BA138,BB119:BB138))</f>
        <v/>
      </c>
      <c r="BB141" s="59"/>
      <c r="BC141" s="123" t="s">
        <v>150</v>
      </c>
      <c r="BD141" s="124">
        <f>SUMIF(AY119:AY138,"Hipertrofia",BA119:BA138)</f>
        <v>0</v>
      </c>
      <c r="BE141" s="124">
        <f>SUMPRODUCT((BA119:BA138)*(BB119:BB138)*(AY119:AY138="Hipertrofia"))</f>
        <v>0</v>
      </c>
      <c r="BF141" s="125">
        <f>SUMIF(AY119:AY138,"Hipertrofia",BG119:BG138)</f>
        <v>0</v>
      </c>
      <c r="BG141" s="126" t="str">
        <f>IFERROR((BF141*100)/BA145,"")</f>
        <v/>
      </c>
      <c r="BH141" s="147"/>
      <c r="BI141" s="58"/>
      <c r="BJ141" s="58"/>
      <c r="BK141" s="58"/>
      <c r="BL141" s="59"/>
      <c r="BM141" s="59"/>
      <c r="BN141" s="59"/>
      <c r="BO141" s="72" t="s">
        <v>149</v>
      </c>
      <c r="BP141" s="66" t="str">
        <f>IF(SUMPRODUCT(BP119:BP138,BQ119:BQ138)=0,"",SUMPRODUCT(BP119:BP138,BQ119:BQ138))</f>
        <v/>
      </c>
      <c r="BQ141" s="59"/>
      <c r="BR141" s="123" t="s">
        <v>150</v>
      </c>
      <c r="BS141" s="124">
        <f>SUMIF(BN119:BN138,"Hipertrofia",BP119:BP138)</f>
        <v>0</v>
      </c>
      <c r="BT141" s="124">
        <f>SUMPRODUCT((BP119:BP138)*(BQ119:BQ138)*(BN119:BN138="Hipertrofia"))</f>
        <v>0</v>
      </c>
      <c r="BU141" s="125">
        <f>SUMIF(BN119:BN138,"Hipertrofia",BV119:BV138)</f>
        <v>0</v>
      </c>
      <c r="BV141" s="126" t="str">
        <f>IFERROR((BU141*100)/BP145,"")</f>
        <v/>
      </c>
      <c r="BW141" s="147"/>
      <c r="BX141" s="58"/>
      <c r="BY141" s="58"/>
      <c r="BZ141" s="58"/>
      <c r="CA141" s="59"/>
      <c r="CB141" s="59"/>
      <c r="CC141" s="59"/>
      <c r="CD141" s="72" t="s">
        <v>149</v>
      </c>
      <c r="CE141" s="66" t="str">
        <f>IF(SUMPRODUCT(CE119:CE138,CF119:CF138)=0,"",SUMPRODUCT(CE119:CE138,CF119:CF138))</f>
        <v/>
      </c>
      <c r="CF141" s="59"/>
      <c r="CG141" s="123" t="s">
        <v>150</v>
      </c>
      <c r="CH141" s="124">
        <f>SUMIF(CC119:CC138,"Hipertrofia",CE119:CE138)</f>
        <v>0</v>
      </c>
      <c r="CI141" s="124">
        <f>SUMPRODUCT((CE119:CE138)*(CF119:CF138)*(CC119:CC138="Hipertrofia"))</f>
        <v>0</v>
      </c>
      <c r="CJ141" s="125">
        <f>SUMIF(CC119:CC138,"Hipertrofia",CK119:CK138)</f>
        <v>0</v>
      </c>
      <c r="CK141" s="126" t="str">
        <f>IFERROR((CJ141*100)/CE145,"")</f>
        <v/>
      </c>
      <c r="CL141" s="147"/>
      <c r="CM141" s="58"/>
      <c r="CN141" s="58"/>
      <c r="CO141" s="58"/>
      <c r="CP141" s="59"/>
      <c r="CQ141" s="59"/>
      <c r="CR141" s="59"/>
      <c r="CS141" s="72" t="s">
        <v>149</v>
      </c>
      <c r="CT141" s="66" t="str">
        <f>IF(SUMPRODUCT(CT119:CT138,CU119:CU138)=0,"",SUMPRODUCT(CT119:CT138,CU119:CU138))</f>
        <v/>
      </c>
      <c r="CU141" s="59"/>
      <c r="CV141" s="123" t="s">
        <v>150</v>
      </c>
      <c r="CW141" s="124">
        <f>SUMIF(CR119:CR138,"Hipertrofia",CT119:CT138)</f>
        <v>0</v>
      </c>
      <c r="CX141" s="124">
        <f>SUMPRODUCT((CT119:CT138)*(CU119:CU138)*(CR119:CR138="Hipertrofia"))</f>
        <v>0</v>
      </c>
      <c r="CY141" s="125">
        <f>SUMIF(CR119:CR138,"Hipertrofia",CZ119:CZ138)</f>
        <v>0</v>
      </c>
      <c r="CZ141" s="126" t="str">
        <f>IFERROR((CY141*100)/CT145,"")</f>
        <v/>
      </c>
      <c r="DA141" s="147"/>
      <c r="DB141" s="58"/>
      <c r="DC141" s="58"/>
      <c r="DD141" s="58"/>
      <c r="DE141" s="59"/>
      <c r="DF141" s="59"/>
      <c r="DG141" s="59"/>
      <c r="DH141" s="72" t="s">
        <v>149</v>
      </c>
      <c r="DI141" s="66" t="str">
        <f>IF(SUMPRODUCT(DI119:DI138,DJ119:DJ138)=0,"",SUMPRODUCT(DI119:DI138,DJ119:DJ138))</f>
        <v/>
      </c>
      <c r="DJ141" s="59"/>
      <c r="DK141" s="123" t="s">
        <v>150</v>
      </c>
      <c r="DL141" s="124">
        <f>SUMIF(DG119:DG138,"Hipertrofia",DI119:DI138)</f>
        <v>0</v>
      </c>
      <c r="DM141" s="124">
        <f>SUMPRODUCT((DI119:DI138)*(DJ119:DJ138)*(DG119:DG138="Hipertrofia"))</f>
        <v>0</v>
      </c>
      <c r="DN141" s="125">
        <f>SUMIF(DG119:DG138,"Hipertrofia",DO119:DO138)</f>
        <v>0</v>
      </c>
      <c r="DO141" s="126" t="str">
        <f>IFERROR((DN141*100)/DI145,"")</f>
        <v/>
      </c>
      <c r="DP141" s="147"/>
      <c r="DQ141" s="58"/>
      <c r="DR141" s="58"/>
      <c r="DS141" s="58"/>
      <c r="DT141" s="59"/>
      <c r="DU141" s="59"/>
      <c r="DV141" s="59"/>
      <c r="DW141" s="72" t="s">
        <v>149</v>
      </c>
      <c r="DX141" s="66" t="str">
        <f>IF(SUMPRODUCT(DX119:DX138,DY119:DY138)=0,"",SUMPRODUCT(DX119:DX138,DY119:DY138))</f>
        <v/>
      </c>
      <c r="DY141" s="59"/>
      <c r="DZ141" s="123" t="s">
        <v>150</v>
      </c>
      <c r="EA141" s="124">
        <f>SUMIF(DV119:DV138,"Hipertrofia",DX119:DX138)</f>
        <v>0</v>
      </c>
      <c r="EB141" s="124">
        <f>SUMPRODUCT((DX119:DX138)*(DY119:DY138)*(DV119:DV138="Hipertrofia"))</f>
        <v>0</v>
      </c>
      <c r="EC141" s="125">
        <f>SUMIF(DV119:DV138,"Hipertrofia",ED119:ED138)</f>
        <v>0</v>
      </c>
      <c r="ED141" s="126" t="str">
        <f>IFERROR((EC141*100)/DX145,"")</f>
        <v/>
      </c>
      <c r="EE141" s="147"/>
      <c r="EF141" s="58"/>
      <c r="EG141" s="58"/>
      <c r="EH141" s="58"/>
      <c r="EI141" s="59"/>
      <c r="EJ141" s="59"/>
      <c r="EK141" s="59"/>
      <c r="EL141" s="72" t="s">
        <v>149</v>
      </c>
      <c r="EM141" s="66" t="str">
        <f>IF(SUMPRODUCT(EM119:EM138,EN119:EN138)=0,"",SUMPRODUCT(EM119:EM138,EN119:EN138))</f>
        <v/>
      </c>
      <c r="EN141" s="59"/>
      <c r="EO141" s="123" t="s">
        <v>150</v>
      </c>
      <c r="EP141" s="124">
        <f>SUMIF(EK119:EK138,"Hipertrofia",EM119:EM138)</f>
        <v>0</v>
      </c>
      <c r="EQ141" s="124">
        <f>SUMPRODUCT((EM119:EM138)*(EN119:EN138)*(EK119:EK138="Hipertrofia"))</f>
        <v>0</v>
      </c>
      <c r="ER141" s="125">
        <f>SUMIF(EK119:EK138,"Hipertrofia",ES119:ES138)</f>
        <v>0</v>
      </c>
      <c r="ES141" s="126" t="str">
        <f>IFERROR((ER141*100)/EM145,"")</f>
        <v/>
      </c>
      <c r="ET141" s="147"/>
      <c r="EU141" s="58"/>
      <c r="EV141" s="58"/>
      <c r="EW141" s="58"/>
      <c r="EX141" s="59"/>
      <c r="EY141" s="59"/>
      <c r="EZ141" s="59"/>
      <c r="FA141" s="72" t="s">
        <v>149</v>
      </c>
      <c r="FB141" s="66" t="str">
        <f>IF(SUMPRODUCT(FB119:FB138,FC119:FC138)=0,"",SUMPRODUCT(FB119:FB138,FC119:FC138))</f>
        <v/>
      </c>
      <c r="FC141" s="59"/>
      <c r="FD141" s="123" t="s">
        <v>150</v>
      </c>
      <c r="FE141" s="124">
        <f>SUMIF(EZ119:EZ138,"Hipertrofia",FB119:FB138)</f>
        <v>0</v>
      </c>
      <c r="FF141" s="124">
        <f>SUMPRODUCT((FB119:FB138)*(FC119:FC138)*(EZ119:EZ138="Hipertrofia"))</f>
        <v>0</v>
      </c>
      <c r="FG141" s="125">
        <f>SUMIF(EZ119:EZ138,"Hipertrofia",FH119:FH138)</f>
        <v>0</v>
      </c>
      <c r="FH141" s="126" t="str">
        <f>IFERROR((FG141*100)/FB145,"")</f>
        <v/>
      </c>
      <c r="FI141" s="147"/>
      <c r="FJ141" s="58"/>
      <c r="FK141" s="58"/>
      <c r="FL141" s="58"/>
      <c r="FM141" s="59"/>
      <c r="FN141" s="59"/>
      <c r="FO141" s="59"/>
      <c r="FP141" s="72" t="s">
        <v>149</v>
      </c>
      <c r="FQ141" s="66" t="str">
        <f>IF(SUMPRODUCT(FQ119:FQ138,FR119:FR138)=0,"",SUMPRODUCT(FQ119:FQ138,FR119:FR138))</f>
        <v/>
      </c>
      <c r="FR141" s="59"/>
      <c r="FS141" s="123" t="s">
        <v>150</v>
      </c>
      <c r="FT141" s="124">
        <f>SUMIF(FO119:FO138,"Hipertrofia",FQ119:FQ138)</f>
        <v>0</v>
      </c>
      <c r="FU141" s="124">
        <f>SUMPRODUCT((FQ119:FQ138)*(FR119:FR138)*(FO119:FO138="Hipertrofia"))</f>
        <v>0</v>
      </c>
      <c r="FV141" s="125">
        <f>SUMIF(FO119:FO138,"Hipertrofia",FW119:FW138)</f>
        <v>0</v>
      </c>
      <c r="FW141" s="126" t="str">
        <f>IFERROR((FV141*100)/FQ145,"")</f>
        <v/>
      </c>
      <c r="FX141" s="147"/>
      <c r="FY141" s="58"/>
      <c r="FZ141" s="58"/>
      <c r="GA141" s="58"/>
      <c r="GB141" s="59"/>
      <c r="GC141" s="59"/>
      <c r="GD141" s="59"/>
      <c r="GE141" s="72" t="s">
        <v>149</v>
      </c>
      <c r="GF141" s="66" t="str">
        <f>IF(SUMPRODUCT(GF119:GF138,GG119:GG138)=0,"",SUMPRODUCT(GF119:GF138,GG119:GG138))</f>
        <v/>
      </c>
      <c r="GG141" s="59"/>
      <c r="GH141" s="123" t="s">
        <v>150</v>
      </c>
      <c r="GI141" s="124">
        <f>SUMIF(GD119:GD138,"Hipertrofia",GF119:GF138)</f>
        <v>0</v>
      </c>
      <c r="GJ141" s="124">
        <f>SUMPRODUCT((GF119:GF138)*(GG119:GG138)*(GD119:GD138="Hipertrofia"))</f>
        <v>0</v>
      </c>
      <c r="GK141" s="125">
        <f>SUMIF(GD119:GD138,"Hipertrofia",GL119:GL138)</f>
        <v>0</v>
      </c>
      <c r="GL141" s="126" t="str">
        <f>IFERROR((GK141*100)/GF145,"")</f>
        <v/>
      </c>
      <c r="GM141" s="147"/>
      <c r="GN141" s="58"/>
      <c r="GO141" s="58"/>
      <c r="GP141" s="58"/>
      <c r="GQ141" s="59"/>
      <c r="GR141" s="59"/>
      <c r="GS141" s="59"/>
      <c r="GT141" s="72" t="s">
        <v>149</v>
      </c>
      <c r="GU141" s="66" t="str">
        <f>IF(SUMPRODUCT(GU119:GU138,GV119:GV138)=0,"",SUMPRODUCT(GU119:GU138,GV119:GV138))</f>
        <v/>
      </c>
      <c r="GV141" s="59"/>
      <c r="GW141" s="123" t="s">
        <v>150</v>
      </c>
      <c r="GX141" s="124">
        <f>SUMIF(GS119:GS138,"Hipertrofia",GU119:GU138)</f>
        <v>0</v>
      </c>
      <c r="GY141" s="124">
        <f>SUMPRODUCT((GU119:GU138)*(GV119:GV138)*(GS119:GS138="Hipertrofia"))</f>
        <v>0</v>
      </c>
      <c r="GZ141" s="125">
        <f>SUMIF(GS119:GS138,"Hipertrofia",HA119:HA138)</f>
        <v>0</v>
      </c>
      <c r="HA141" s="126" t="str">
        <f>IFERROR((GZ141*100)/GU145,"")</f>
        <v/>
      </c>
      <c r="HB141" s="147"/>
      <c r="HC141" s="58"/>
      <c r="HD141" s="58"/>
      <c r="HE141" s="58"/>
      <c r="HF141" s="59"/>
      <c r="HG141" s="59"/>
      <c r="HH141" s="59"/>
      <c r="HI141" s="72" t="s">
        <v>149</v>
      </c>
      <c r="HJ141" s="66" t="str">
        <f>IF(SUMPRODUCT(HJ119:HJ138,HK119:HK138)=0,"",SUMPRODUCT(HJ119:HJ138,HK119:HK138))</f>
        <v/>
      </c>
      <c r="HK141" s="59"/>
      <c r="HL141" s="123" t="s">
        <v>150</v>
      </c>
      <c r="HM141" s="124">
        <f>SUMIF(HH119:HH138,"Hipertrofia",HJ119:HJ138)</f>
        <v>0</v>
      </c>
      <c r="HN141" s="124">
        <f>SUMPRODUCT((HJ119:HJ138)*(HK119:HK138)*(HH119:HH138="Hipertrofia"))</f>
        <v>0</v>
      </c>
      <c r="HO141" s="125">
        <f>SUMIF(HH119:HH138,"Hipertrofia",HP119:HP138)</f>
        <v>0</v>
      </c>
      <c r="HP141" s="126" t="str">
        <f>IFERROR((HO141*100)/HJ145,"")</f>
        <v/>
      </c>
      <c r="HQ141" s="147"/>
      <c r="HR141" s="58"/>
      <c r="HS141" s="58"/>
      <c r="HT141" s="58"/>
      <c r="HU141" s="59"/>
      <c r="HV141" s="59"/>
      <c r="HW141" s="59"/>
      <c r="HX141" s="72" t="s">
        <v>149</v>
      </c>
      <c r="HY141" s="66" t="str">
        <f>IF(SUMPRODUCT(HY119:HY138,HZ119:HZ138)=0,"",SUMPRODUCT(HY119:HY138,HZ119:HZ138))</f>
        <v/>
      </c>
      <c r="HZ141" s="59"/>
      <c r="IA141" s="123" t="s">
        <v>150</v>
      </c>
      <c r="IB141" s="124">
        <f>SUMIF(HW119:HW138,"Hipertrofia",HY119:HY138)</f>
        <v>0</v>
      </c>
      <c r="IC141" s="124">
        <f>SUMPRODUCT((HY119:HY138)*(HZ119:HZ138)*(HW119:HW138="Hipertrofia"))</f>
        <v>0</v>
      </c>
      <c r="ID141" s="125">
        <f>SUMIF(HW119:HW138,"Hipertrofia",IE119:IE138)</f>
        <v>0</v>
      </c>
      <c r="IE141" s="126" t="str">
        <f>IFERROR((ID141*100)/HY145,"")</f>
        <v/>
      </c>
      <c r="IF141" s="147"/>
      <c r="IG141" s="58"/>
      <c r="IH141" s="58"/>
      <c r="II141" s="58"/>
      <c r="IJ141" s="59"/>
      <c r="IK141" s="59"/>
      <c r="IL141" s="59"/>
      <c r="IM141" s="72" t="s">
        <v>149</v>
      </c>
      <c r="IN141" s="66" t="str">
        <f>IF(SUMPRODUCT(IN119:IN138,IO119:IO138)=0,"",SUMPRODUCT(IN119:IN138,IO119:IO138))</f>
        <v/>
      </c>
      <c r="IO141" s="59"/>
      <c r="IP141" s="123" t="s">
        <v>150</v>
      </c>
      <c r="IQ141" s="124">
        <f>SUMIF(IL119:IL138,"Hipertrofia",IN119:IN138)</f>
        <v>0</v>
      </c>
      <c r="IR141" s="124">
        <f>SUMPRODUCT((IN119:IN138)*(IO119:IO138)*(IL119:IL138="Hipertrofia"))</f>
        <v>0</v>
      </c>
      <c r="IS141" s="125">
        <f>SUMIF(IL119:IL138,"Hipertrofia",IT119:IT138)</f>
        <v>0</v>
      </c>
      <c r="IT141" s="126" t="str">
        <f>IFERROR((IS141*100)/IN145,"")</f>
        <v/>
      </c>
      <c r="IU141" s="147"/>
      <c r="IV141" s="58"/>
      <c r="IW141" s="58"/>
      <c r="IX141" s="58"/>
      <c r="IY141" s="59"/>
      <c r="IZ141" s="59"/>
      <c r="JA141" s="59"/>
      <c r="JB141" s="72" t="s">
        <v>149</v>
      </c>
      <c r="JC141" s="66" t="str">
        <f>IF(SUMPRODUCT(JC119:JC138,JD119:JD138)=0,"",SUMPRODUCT(JC119:JC138,JD119:JD138))</f>
        <v/>
      </c>
      <c r="JD141" s="59"/>
      <c r="JE141" s="123" t="s">
        <v>150</v>
      </c>
      <c r="JF141" s="124">
        <f>SUMIF(JA119:JA138,"Hipertrofia",JC119:JC138)</f>
        <v>0</v>
      </c>
      <c r="JG141" s="124">
        <f>SUMPRODUCT((JC119:JC138)*(JD119:JD138)*(JA119:JA138="Hipertrofia"))</f>
        <v>0</v>
      </c>
      <c r="JH141" s="125">
        <f>SUMIF(JA119:JA138,"Hipertrofia",JI119:JI138)</f>
        <v>0</v>
      </c>
      <c r="JI141" s="126" t="str">
        <f>IFERROR((JH141*100)/JC145,"")</f>
        <v/>
      </c>
      <c r="JJ141" s="147"/>
      <c r="JK141" s="58"/>
      <c r="JL141" s="58"/>
      <c r="JM141" s="58"/>
      <c r="JN141" s="59"/>
      <c r="JO141" s="59"/>
      <c r="JP141" s="59"/>
      <c r="JQ141" s="72" t="s">
        <v>149</v>
      </c>
      <c r="JR141" s="66" t="str">
        <f>IF(SUMPRODUCT(JR119:JR138,JS119:JS138)=0,"",SUMPRODUCT(JR119:JR138,JS119:JS138))</f>
        <v/>
      </c>
      <c r="JS141" s="59"/>
      <c r="JT141" s="123" t="s">
        <v>150</v>
      </c>
      <c r="JU141" s="124">
        <f>SUMIF(JP119:JP138,"Hipertrofia",JR119:JR138)</f>
        <v>0</v>
      </c>
      <c r="JV141" s="124">
        <f>SUMPRODUCT((JR119:JR138)*(JS119:JS138)*(JP119:JP138="Hipertrofia"))</f>
        <v>0</v>
      </c>
      <c r="JW141" s="125">
        <f>SUMIF(JP119:JP138,"Hipertrofia",JX119:JX138)</f>
        <v>0</v>
      </c>
      <c r="JX141" s="126" t="str">
        <f>IFERROR((JW141*100)/JR145,"")</f>
        <v/>
      </c>
      <c r="JY141" s="147"/>
      <c r="JZ141" s="58"/>
      <c r="KA141" s="58"/>
      <c r="KB141" s="58"/>
      <c r="KC141" s="59"/>
      <c r="KD141" s="59"/>
      <c r="KE141" s="59"/>
      <c r="KF141" s="72" t="s">
        <v>149</v>
      </c>
      <c r="KG141" s="66" t="str">
        <f>IF(SUMPRODUCT(KG119:KG138,KH119:KH138)=0,"",SUMPRODUCT(KG119:KG138,KH119:KH138))</f>
        <v/>
      </c>
      <c r="KH141" s="59"/>
      <c r="KI141" s="123" t="s">
        <v>150</v>
      </c>
      <c r="KJ141" s="124">
        <f>SUMIF(KE119:KE138,"Hipertrofia",KG119:KG138)</f>
        <v>0</v>
      </c>
      <c r="KK141" s="124">
        <f>SUMPRODUCT((KG119:KG138)*(KH119:KH138)*(KE119:KE138="Hipertrofia"))</f>
        <v>0</v>
      </c>
      <c r="KL141" s="125">
        <f>SUMIF(KE119:KE138,"Hipertrofia",KM119:KM138)</f>
        <v>0</v>
      </c>
      <c r="KM141" s="126" t="str">
        <f>IFERROR((KL141*100)/KG145,"")</f>
        <v/>
      </c>
      <c r="KN141" s="147"/>
      <c r="KO141" s="58"/>
      <c r="KP141" s="58"/>
      <c r="KQ141" s="58"/>
      <c r="KR141" s="59"/>
      <c r="KS141" s="59"/>
      <c r="KT141" s="59"/>
      <c r="KU141" s="72" t="s">
        <v>149</v>
      </c>
      <c r="KV141" s="66" t="str">
        <f>IF(SUMPRODUCT(KV119:KV138,KW119:KW138)=0,"",SUMPRODUCT(KV119:KV138,KW119:KW138))</f>
        <v/>
      </c>
      <c r="KW141" s="59"/>
      <c r="KX141" s="123" t="s">
        <v>150</v>
      </c>
      <c r="KY141" s="124">
        <f>SUMIF(KT119:KT138,"Hipertrofia",KV119:KV138)</f>
        <v>0</v>
      </c>
      <c r="KZ141" s="124">
        <f>SUMPRODUCT((KV119:KV138)*(KW119:KW138)*(KT119:KT138="Hipertrofia"))</f>
        <v>0</v>
      </c>
      <c r="LA141" s="125">
        <f>SUMIF(KT119:KT138,"Hipertrofia",LB119:LB138)</f>
        <v>0</v>
      </c>
      <c r="LB141" s="126" t="str">
        <f>IFERROR((LA141*100)/KV145,"")</f>
        <v/>
      </c>
      <c r="LC141" s="147"/>
      <c r="LD141" s="347"/>
      <c r="LE141" s="58"/>
      <c r="LF141" s="58"/>
      <c r="LG141" s="59"/>
      <c r="LH141" s="59"/>
      <c r="LI141" s="59"/>
      <c r="LJ141" s="72" t="s">
        <v>149</v>
      </c>
      <c r="LK141" s="66" t="str">
        <f>IF(SUMPRODUCT(LK119:LK138,LL119:LL138)=0,"",SUMPRODUCT(LK119:LK138,LL119:LL138))</f>
        <v/>
      </c>
      <c r="LL141" s="59"/>
      <c r="LM141" s="123" t="s">
        <v>150</v>
      </c>
      <c r="LN141" s="124">
        <f>SUMIF(LI119:LI138,"Hipertrofia",LK119:LK138)</f>
        <v>0</v>
      </c>
      <c r="LO141" s="124">
        <f>SUMPRODUCT((LK119:LK138)*(LL119:LL138)*(LI119:LI138="Hipertrofia"))</f>
        <v>0</v>
      </c>
      <c r="LP141" s="125">
        <f>SUMIF(LI119:LI138,"Hipertrofia",LQ119:LQ138)</f>
        <v>0</v>
      </c>
      <c r="LQ141" s="126" t="str">
        <f>IFERROR((LP141*100)/LK145,"")</f>
        <v/>
      </c>
      <c r="LR141" s="147"/>
      <c r="LS141" s="347"/>
      <c r="LT141" s="58"/>
      <c r="LU141" s="58"/>
      <c r="LV141" s="59"/>
      <c r="LW141" s="59"/>
      <c r="LX141" s="59"/>
      <c r="LY141" s="72" t="s">
        <v>149</v>
      </c>
      <c r="LZ141" s="66" t="str">
        <f>IF(SUMPRODUCT(LZ119:LZ138,MA119:MA138)=0,"",SUMPRODUCT(LZ119:LZ138,MA119:MA138))</f>
        <v/>
      </c>
      <c r="MA141" s="59"/>
      <c r="MB141" s="123" t="s">
        <v>150</v>
      </c>
      <c r="MC141" s="124">
        <f>SUMIF(LX119:LX138,"Hipertrofia",LZ119:LZ138)</f>
        <v>0</v>
      </c>
      <c r="MD141" s="124">
        <f>SUMPRODUCT((LZ119:LZ138)*(MA119:MA138)*(LX119:LX138="Hipertrofia"))</f>
        <v>0</v>
      </c>
      <c r="ME141" s="125">
        <f>SUMIF(LX119:LX138,"Hipertrofia",MF119:MF138)</f>
        <v>0</v>
      </c>
      <c r="MF141" s="126" t="str">
        <f>IFERROR((ME141*100)/LZ145,"")</f>
        <v/>
      </c>
      <c r="MG141" s="147"/>
      <c r="MH141" s="347"/>
      <c r="MI141" s="58"/>
      <c r="MJ141" s="58"/>
      <c r="MK141" s="500"/>
      <c r="ML141" s="500"/>
      <c r="MM141" s="500"/>
      <c r="MN141" s="505" t="s">
        <v>149</v>
      </c>
      <c r="MO141" s="494"/>
      <c r="MP141" s="500"/>
      <c r="MQ141" s="506" t="s">
        <v>150</v>
      </c>
      <c r="MR141" s="490">
        <v>0</v>
      </c>
      <c r="MS141" s="490">
        <v>0</v>
      </c>
      <c r="MT141" s="493">
        <v>0</v>
      </c>
      <c r="MU141" s="507"/>
      <c r="MV141" s="508"/>
      <c r="MW141" s="347"/>
    </row>
    <row r="142" spans="1:361">
      <c r="A142" s="347"/>
      <c r="B142" s="58"/>
      <c r="C142" s="58"/>
      <c r="D142" s="59"/>
      <c r="E142" s="59"/>
      <c r="F142" s="59"/>
      <c r="G142" s="72" t="s">
        <v>151</v>
      </c>
      <c r="H142" s="75" t="str">
        <f>IFERROR(AVERAGE(K119:K138),"")</f>
        <v/>
      </c>
      <c r="I142" s="59"/>
      <c r="J142" s="73" t="s">
        <v>152</v>
      </c>
      <c r="K142" s="64">
        <f>SUMIF(F119:F138,"Força",H119:H138)</f>
        <v>0</v>
      </c>
      <c r="L142" s="64">
        <f>SUMPRODUCT((H119:H138)*(I119:I138)*(F119:F138="Força"))</f>
        <v>0</v>
      </c>
      <c r="M142" s="74">
        <f>SUMIF(F119:F138,"Força",N119:N138)</f>
        <v>0</v>
      </c>
      <c r="N142" s="75" t="str">
        <f>IFERROR((M142*100)/H145,"")</f>
        <v/>
      </c>
      <c r="O142" s="147"/>
      <c r="P142" s="58"/>
      <c r="Q142" s="58"/>
      <c r="R142" s="58"/>
      <c r="S142" s="59"/>
      <c r="T142" s="59"/>
      <c r="U142" s="59"/>
      <c r="V142" s="72" t="s">
        <v>151</v>
      </c>
      <c r="W142" s="75" t="str">
        <f>IFERROR(AVERAGE(Z119:Z138),"")</f>
        <v/>
      </c>
      <c r="X142" s="59"/>
      <c r="Y142" s="73" t="s">
        <v>152</v>
      </c>
      <c r="Z142" s="64">
        <f>SUMIF(U119:U138,"Força",W119:W138)</f>
        <v>0</v>
      </c>
      <c r="AA142" s="64">
        <f>SUMPRODUCT((W119:W138)*(X119:X138)*(U119:U138="Força"))</f>
        <v>0</v>
      </c>
      <c r="AB142" s="74">
        <f>SUMIF(U119:U138,"Força",AC119:AC138)</f>
        <v>0</v>
      </c>
      <c r="AC142" s="75" t="str">
        <f>IFERROR((AB142*100)/W145,"")</f>
        <v/>
      </c>
      <c r="AD142" s="147"/>
      <c r="AE142" s="58"/>
      <c r="AF142" s="58"/>
      <c r="AG142" s="58"/>
      <c r="AH142" s="59"/>
      <c r="AI142" s="59"/>
      <c r="AJ142" s="59"/>
      <c r="AK142" s="72" t="s">
        <v>151</v>
      </c>
      <c r="AL142" s="75" t="str">
        <f>IFERROR(AVERAGE(AO119:AO138),"")</f>
        <v/>
      </c>
      <c r="AM142" s="59"/>
      <c r="AN142" s="73" t="s">
        <v>152</v>
      </c>
      <c r="AO142" s="64">
        <f>SUMIF(AJ119:AJ138,"Força",AL119:AL138)</f>
        <v>0</v>
      </c>
      <c r="AP142" s="64">
        <f>SUMPRODUCT((AL119:AL138)*(AM119:AM138)*(AJ119:AJ138="Força"))</f>
        <v>0</v>
      </c>
      <c r="AQ142" s="74">
        <f>SUMIF(AJ119:AJ138,"Força",AR119:AR138)</f>
        <v>0</v>
      </c>
      <c r="AR142" s="75" t="str">
        <f>IFERROR((AQ142*100)/AL145,"")</f>
        <v/>
      </c>
      <c r="AS142" s="147"/>
      <c r="AT142" s="58"/>
      <c r="AU142" s="58"/>
      <c r="AV142" s="58"/>
      <c r="AW142" s="59"/>
      <c r="AX142" s="59"/>
      <c r="AY142" s="59"/>
      <c r="AZ142" s="72" t="s">
        <v>151</v>
      </c>
      <c r="BA142" s="75" t="str">
        <f>IFERROR(AVERAGE(BD119:BD138),"")</f>
        <v/>
      </c>
      <c r="BB142" s="59"/>
      <c r="BC142" s="73" t="s">
        <v>152</v>
      </c>
      <c r="BD142" s="64">
        <f>SUMIF(AY119:AY138,"Força",BA119:BA138)</f>
        <v>0</v>
      </c>
      <c r="BE142" s="64">
        <f>SUMPRODUCT((BA119:BA138)*(BB119:BB138)*(AY119:AY138="Força"))</f>
        <v>0</v>
      </c>
      <c r="BF142" s="74">
        <f>SUMIF(AY119:AY138,"Força",BG119:BG138)</f>
        <v>0</v>
      </c>
      <c r="BG142" s="75" t="str">
        <f>IFERROR((BF142*100)/BA145,"")</f>
        <v/>
      </c>
      <c r="BH142" s="147"/>
      <c r="BI142" s="58"/>
      <c r="BJ142" s="58"/>
      <c r="BK142" s="58"/>
      <c r="BL142" s="59"/>
      <c r="BM142" s="59"/>
      <c r="BN142" s="59"/>
      <c r="BO142" s="72" t="s">
        <v>151</v>
      </c>
      <c r="BP142" s="75" t="str">
        <f>IFERROR(AVERAGE(BS119:BS138),"")</f>
        <v/>
      </c>
      <c r="BQ142" s="59"/>
      <c r="BR142" s="73" t="s">
        <v>152</v>
      </c>
      <c r="BS142" s="64">
        <f>SUMIF(BN119:BN138,"Força",BP119:BP138)</f>
        <v>0</v>
      </c>
      <c r="BT142" s="64">
        <f>SUMPRODUCT((BP119:BP138)*(BQ119:BQ138)*(BN119:BN138="Força"))</f>
        <v>0</v>
      </c>
      <c r="BU142" s="74">
        <f>SUMIF(BN119:BN138,"Força",BV119:BV138)</f>
        <v>0</v>
      </c>
      <c r="BV142" s="75" t="str">
        <f>IFERROR((BU142*100)/BP145,"")</f>
        <v/>
      </c>
      <c r="BW142" s="147"/>
      <c r="BX142" s="58"/>
      <c r="BY142" s="58"/>
      <c r="BZ142" s="58"/>
      <c r="CA142" s="59"/>
      <c r="CB142" s="59"/>
      <c r="CC142" s="59"/>
      <c r="CD142" s="72" t="s">
        <v>151</v>
      </c>
      <c r="CE142" s="75" t="str">
        <f>IFERROR(AVERAGE(CH119:CH138),"")</f>
        <v/>
      </c>
      <c r="CF142" s="59"/>
      <c r="CG142" s="73" t="s">
        <v>152</v>
      </c>
      <c r="CH142" s="64">
        <f>SUMIF(CC119:CC138,"Força",CE119:CE138)</f>
        <v>0</v>
      </c>
      <c r="CI142" s="64">
        <f>SUMPRODUCT((CE119:CE138)*(CF119:CF138)*(CC119:CC138="Força"))</f>
        <v>0</v>
      </c>
      <c r="CJ142" s="74">
        <f>SUMIF(CC119:CC138,"Força",CK119:CK138)</f>
        <v>0</v>
      </c>
      <c r="CK142" s="75" t="str">
        <f>IFERROR((CJ142*100)/CE145,"")</f>
        <v/>
      </c>
      <c r="CL142" s="147"/>
      <c r="CM142" s="58"/>
      <c r="CN142" s="58"/>
      <c r="CO142" s="58"/>
      <c r="CP142" s="59"/>
      <c r="CQ142" s="59"/>
      <c r="CR142" s="59"/>
      <c r="CS142" s="72" t="s">
        <v>151</v>
      </c>
      <c r="CT142" s="75" t="str">
        <f>IFERROR(AVERAGE(CW119:CW138),"")</f>
        <v/>
      </c>
      <c r="CU142" s="59"/>
      <c r="CV142" s="73" t="s">
        <v>152</v>
      </c>
      <c r="CW142" s="64">
        <f>SUMIF(CR119:CR138,"Força",CT119:CT138)</f>
        <v>0</v>
      </c>
      <c r="CX142" s="64">
        <f>SUMPRODUCT((CT119:CT138)*(CU119:CU138)*(CR119:CR138="Força"))</f>
        <v>0</v>
      </c>
      <c r="CY142" s="74">
        <f>SUMIF(CR119:CR138,"Força",CZ119:CZ138)</f>
        <v>0</v>
      </c>
      <c r="CZ142" s="75" t="str">
        <f>IFERROR((CY142*100)/CT145,"")</f>
        <v/>
      </c>
      <c r="DA142" s="147"/>
      <c r="DB142" s="58"/>
      <c r="DC142" s="58"/>
      <c r="DD142" s="58"/>
      <c r="DE142" s="59"/>
      <c r="DF142" s="59"/>
      <c r="DG142" s="59"/>
      <c r="DH142" s="72" t="s">
        <v>151</v>
      </c>
      <c r="DI142" s="75" t="str">
        <f>IFERROR(AVERAGE(DL119:DL138),"")</f>
        <v/>
      </c>
      <c r="DJ142" s="59"/>
      <c r="DK142" s="73" t="s">
        <v>152</v>
      </c>
      <c r="DL142" s="64">
        <f>SUMIF(DG119:DG138,"Força",DI119:DI138)</f>
        <v>0</v>
      </c>
      <c r="DM142" s="64">
        <f>SUMPRODUCT((DI119:DI138)*(DJ119:DJ138)*(DG119:DG138="Força"))</f>
        <v>0</v>
      </c>
      <c r="DN142" s="74">
        <f>SUMIF(DG119:DG138,"Força",DO119:DO138)</f>
        <v>0</v>
      </c>
      <c r="DO142" s="75" t="str">
        <f>IFERROR((DN142*100)/DI145,"")</f>
        <v/>
      </c>
      <c r="DP142" s="147"/>
      <c r="DQ142" s="58"/>
      <c r="DR142" s="58"/>
      <c r="DS142" s="58"/>
      <c r="DT142" s="59"/>
      <c r="DU142" s="59"/>
      <c r="DV142" s="59"/>
      <c r="DW142" s="72" t="s">
        <v>151</v>
      </c>
      <c r="DX142" s="75" t="str">
        <f>IFERROR(AVERAGE(EA119:EA138),"")</f>
        <v/>
      </c>
      <c r="DY142" s="59"/>
      <c r="DZ142" s="73" t="s">
        <v>152</v>
      </c>
      <c r="EA142" s="64">
        <f>SUMIF(DV119:DV138,"Força",DX119:DX138)</f>
        <v>0</v>
      </c>
      <c r="EB142" s="64">
        <f>SUMPRODUCT((DX119:DX138)*(DY119:DY138)*(DV119:DV138="Força"))</f>
        <v>0</v>
      </c>
      <c r="EC142" s="74">
        <f>SUMIF(DV119:DV138,"Força",ED119:ED138)</f>
        <v>0</v>
      </c>
      <c r="ED142" s="75" t="str">
        <f>IFERROR((EC142*100)/DX145,"")</f>
        <v/>
      </c>
      <c r="EE142" s="147"/>
      <c r="EF142" s="58"/>
      <c r="EG142" s="58"/>
      <c r="EH142" s="58"/>
      <c r="EI142" s="59"/>
      <c r="EJ142" s="59"/>
      <c r="EK142" s="59"/>
      <c r="EL142" s="72" t="s">
        <v>151</v>
      </c>
      <c r="EM142" s="75" t="str">
        <f>IFERROR(AVERAGE(EP119:EP138),"")</f>
        <v/>
      </c>
      <c r="EN142" s="59"/>
      <c r="EO142" s="73" t="s">
        <v>152</v>
      </c>
      <c r="EP142" s="64">
        <f>SUMIF(EK119:EK138,"Força",EM119:EM138)</f>
        <v>0</v>
      </c>
      <c r="EQ142" s="64">
        <f>SUMPRODUCT((EM119:EM138)*(EN119:EN138)*(EK119:EK138="Força"))</f>
        <v>0</v>
      </c>
      <c r="ER142" s="74">
        <f>SUMIF(EK119:EK138,"Força",ES119:ES138)</f>
        <v>0</v>
      </c>
      <c r="ES142" s="75" t="str">
        <f>IFERROR((ER142*100)/EM145,"")</f>
        <v/>
      </c>
      <c r="ET142" s="147"/>
      <c r="EU142" s="58"/>
      <c r="EV142" s="58"/>
      <c r="EW142" s="58"/>
      <c r="EX142" s="59"/>
      <c r="EY142" s="59"/>
      <c r="EZ142" s="59"/>
      <c r="FA142" s="72" t="s">
        <v>151</v>
      </c>
      <c r="FB142" s="75" t="str">
        <f>IFERROR(AVERAGE(FE119:FE138),"")</f>
        <v/>
      </c>
      <c r="FC142" s="59"/>
      <c r="FD142" s="73" t="s">
        <v>152</v>
      </c>
      <c r="FE142" s="64">
        <f>SUMIF(EZ119:EZ138,"Força",FB119:FB138)</f>
        <v>0</v>
      </c>
      <c r="FF142" s="64">
        <f>SUMPRODUCT((FB119:FB138)*(FC119:FC138)*(EZ119:EZ138="Força"))</f>
        <v>0</v>
      </c>
      <c r="FG142" s="74">
        <f>SUMIF(EZ119:EZ138,"Força",FH119:FH138)</f>
        <v>0</v>
      </c>
      <c r="FH142" s="75" t="str">
        <f>IFERROR((FG142*100)/FB145,"")</f>
        <v/>
      </c>
      <c r="FI142" s="147"/>
      <c r="FJ142" s="58"/>
      <c r="FK142" s="58"/>
      <c r="FL142" s="58"/>
      <c r="FM142" s="59"/>
      <c r="FN142" s="59"/>
      <c r="FO142" s="59"/>
      <c r="FP142" s="72" t="s">
        <v>151</v>
      </c>
      <c r="FQ142" s="75" t="str">
        <f>IFERROR(AVERAGE(FT119:FT138),"")</f>
        <v/>
      </c>
      <c r="FR142" s="59"/>
      <c r="FS142" s="73" t="s">
        <v>152</v>
      </c>
      <c r="FT142" s="64">
        <f>SUMIF(FO119:FO138,"Força",FQ119:FQ138)</f>
        <v>0</v>
      </c>
      <c r="FU142" s="64">
        <f>SUMPRODUCT((FQ119:FQ138)*(FR119:FR138)*(FO119:FO138="Força"))</f>
        <v>0</v>
      </c>
      <c r="FV142" s="74">
        <f>SUMIF(FO119:FO138,"Força",FW119:FW138)</f>
        <v>0</v>
      </c>
      <c r="FW142" s="75" t="str">
        <f>IFERROR((FV142*100)/FQ145,"")</f>
        <v/>
      </c>
      <c r="FX142" s="147"/>
      <c r="FY142" s="58"/>
      <c r="FZ142" s="58"/>
      <c r="GA142" s="58"/>
      <c r="GB142" s="59"/>
      <c r="GC142" s="59"/>
      <c r="GD142" s="59"/>
      <c r="GE142" s="72" t="s">
        <v>151</v>
      </c>
      <c r="GF142" s="75" t="str">
        <f>IFERROR(AVERAGE(GI119:GI138),"")</f>
        <v/>
      </c>
      <c r="GG142" s="59"/>
      <c r="GH142" s="73" t="s">
        <v>152</v>
      </c>
      <c r="GI142" s="64">
        <f>SUMIF(GD119:GD138,"Força",GF119:GF138)</f>
        <v>0</v>
      </c>
      <c r="GJ142" s="64">
        <f>SUMPRODUCT((GF119:GF138)*(GG119:GG138)*(GD119:GD138="Força"))</f>
        <v>0</v>
      </c>
      <c r="GK142" s="74">
        <f>SUMIF(GD119:GD138,"Força",GL119:GL138)</f>
        <v>0</v>
      </c>
      <c r="GL142" s="75" t="str">
        <f>IFERROR((GK142*100)/GF145,"")</f>
        <v/>
      </c>
      <c r="GM142" s="147"/>
      <c r="GN142" s="58"/>
      <c r="GO142" s="58"/>
      <c r="GP142" s="58"/>
      <c r="GQ142" s="59"/>
      <c r="GR142" s="59"/>
      <c r="GS142" s="59"/>
      <c r="GT142" s="72" t="s">
        <v>151</v>
      </c>
      <c r="GU142" s="75" t="str">
        <f>IFERROR(AVERAGE(GX119:GX138),"")</f>
        <v/>
      </c>
      <c r="GV142" s="59"/>
      <c r="GW142" s="73" t="s">
        <v>152</v>
      </c>
      <c r="GX142" s="64">
        <f>SUMIF(GS119:GS138,"Força",GU119:GU138)</f>
        <v>0</v>
      </c>
      <c r="GY142" s="64">
        <f>SUMPRODUCT((GU119:GU138)*(GV119:GV138)*(GS119:GS138="Força"))</f>
        <v>0</v>
      </c>
      <c r="GZ142" s="74">
        <f>SUMIF(GS119:GS138,"Força",HA119:HA138)</f>
        <v>0</v>
      </c>
      <c r="HA142" s="75" t="str">
        <f>IFERROR((GZ142*100)/GU145,"")</f>
        <v/>
      </c>
      <c r="HB142" s="147"/>
      <c r="HC142" s="58"/>
      <c r="HD142" s="58"/>
      <c r="HE142" s="58"/>
      <c r="HF142" s="59"/>
      <c r="HG142" s="59"/>
      <c r="HH142" s="59"/>
      <c r="HI142" s="72" t="s">
        <v>151</v>
      </c>
      <c r="HJ142" s="75" t="str">
        <f>IFERROR(AVERAGE(HM119:HM138),"")</f>
        <v/>
      </c>
      <c r="HK142" s="59"/>
      <c r="HL142" s="73" t="s">
        <v>152</v>
      </c>
      <c r="HM142" s="64">
        <f>SUMIF(HH119:HH138,"Força",HJ119:HJ138)</f>
        <v>0</v>
      </c>
      <c r="HN142" s="64">
        <f>SUMPRODUCT((HJ119:HJ138)*(HK119:HK138)*(HH119:HH138="Força"))</f>
        <v>0</v>
      </c>
      <c r="HO142" s="74">
        <f>SUMIF(HH119:HH138,"Força",HP119:HP138)</f>
        <v>0</v>
      </c>
      <c r="HP142" s="75" t="str">
        <f>IFERROR((HO142*100)/HJ145,"")</f>
        <v/>
      </c>
      <c r="HQ142" s="147"/>
      <c r="HR142" s="58"/>
      <c r="HS142" s="58"/>
      <c r="HT142" s="58"/>
      <c r="HU142" s="59"/>
      <c r="HV142" s="59"/>
      <c r="HW142" s="59"/>
      <c r="HX142" s="72" t="s">
        <v>151</v>
      </c>
      <c r="HY142" s="75" t="str">
        <f>IFERROR(AVERAGE(IB119:IB138),"")</f>
        <v/>
      </c>
      <c r="HZ142" s="59"/>
      <c r="IA142" s="73" t="s">
        <v>152</v>
      </c>
      <c r="IB142" s="64">
        <f>SUMIF(HW119:HW138,"Força",HY119:HY138)</f>
        <v>0</v>
      </c>
      <c r="IC142" s="64">
        <f>SUMPRODUCT((HY119:HY138)*(HZ119:HZ138)*(HW119:HW138="Força"))</f>
        <v>0</v>
      </c>
      <c r="ID142" s="74">
        <f>SUMIF(HW119:HW138,"Força",IE119:IE138)</f>
        <v>0</v>
      </c>
      <c r="IE142" s="75" t="str">
        <f>IFERROR((ID142*100)/HY145,"")</f>
        <v/>
      </c>
      <c r="IF142" s="147"/>
      <c r="IG142" s="58"/>
      <c r="IH142" s="58"/>
      <c r="II142" s="58"/>
      <c r="IJ142" s="59"/>
      <c r="IK142" s="59"/>
      <c r="IL142" s="59"/>
      <c r="IM142" s="72" t="s">
        <v>151</v>
      </c>
      <c r="IN142" s="75" t="str">
        <f>IFERROR(AVERAGE(IQ119:IQ138),"")</f>
        <v/>
      </c>
      <c r="IO142" s="59"/>
      <c r="IP142" s="73" t="s">
        <v>152</v>
      </c>
      <c r="IQ142" s="64">
        <f>SUMIF(IL119:IL138,"Força",IN119:IN138)</f>
        <v>0</v>
      </c>
      <c r="IR142" s="64">
        <f>SUMPRODUCT((IN119:IN138)*(IO119:IO138)*(IL119:IL138="Força"))</f>
        <v>0</v>
      </c>
      <c r="IS142" s="74">
        <f>SUMIF(IL119:IL138,"Força",IT119:IT138)</f>
        <v>0</v>
      </c>
      <c r="IT142" s="75" t="str">
        <f>IFERROR((IS142*100)/IN145,"")</f>
        <v/>
      </c>
      <c r="IU142" s="147"/>
      <c r="IV142" s="58"/>
      <c r="IW142" s="58"/>
      <c r="IX142" s="58"/>
      <c r="IY142" s="59"/>
      <c r="IZ142" s="59"/>
      <c r="JA142" s="59"/>
      <c r="JB142" s="72" t="s">
        <v>151</v>
      </c>
      <c r="JC142" s="75" t="str">
        <f>IFERROR(AVERAGE(JF119:JF138),"")</f>
        <v/>
      </c>
      <c r="JD142" s="59"/>
      <c r="JE142" s="73" t="s">
        <v>152</v>
      </c>
      <c r="JF142" s="64">
        <f>SUMIF(JA119:JA138,"Força",JC119:JC138)</f>
        <v>0</v>
      </c>
      <c r="JG142" s="64">
        <f>SUMPRODUCT((JC119:JC138)*(JD119:JD138)*(JA119:JA138="Força"))</f>
        <v>0</v>
      </c>
      <c r="JH142" s="74">
        <f>SUMIF(JA119:JA138,"Força",JI119:JI138)</f>
        <v>0</v>
      </c>
      <c r="JI142" s="75" t="str">
        <f>IFERROR((JH142*100)/JC145,"")</f>
        <v/>
      </c>
      <c r="JJ142" s="147"/>
      <c r="JK142" s="58"/>
      <c r="JL142" s="58"/>
      <c r="JM142" s="58"/>
      <c r="JN142" s="59"/>
      <c r="JO142" s="59"/>
      <c r="JP142" s="59"/>
      <c r="JQ142" s="72" t="s">
        <v>151</v>
      </c>
      <c r="JR142" s="75" t="str">
        <f>IFERROR(AVERAGE(JU119:JU138),"")</f>
        <v/>
      </c>
      <c r="JS142" s="59"/>
      <c r="JT142" s="73" t="s">
        <v>152</v>
      </c>
      <c r="JU142" s="64">
        <f>SUMIF(JP119:JP138,"Força",JR119:JR138)</f>
        <v>0</v>
      </c>
      <c r="JV142" s="64">
        <f>SUMPRODUCT((JR119:JR138)*(JS119:JS138)*(JP119:JP138="Força"))</f>
        <v>0</v>
      </c>
      <c r="JW142" s="74">
        <f>SUMIF(JP119:JP138,"Força",JX119:JX138)</f>
        <v>0</v>
      </c>
      <c r="JX142" s="75" t="str">
        <f>IFERROR((JW142*100)/JR145,"")</f>
        <v/>
      </c>
      <c r="JY142" s="147"/>
      <c r="JZ142" s="58"/>
      <c r="KA142" s="58"/>
      <c r="KB142" s="58"/>
      <c r="KC142" s="59"/>
      <c r="KD142" s="59"/>
      <c r="KE142" s="59"/>
      <c r="KF142" s="72" t="s">
        <v>151</v>
      </c>
      <c r="KG142" s="75" t="str">
        <f>IFERROR(AVERAGE(KJ119:KJ138),"")</f>
        <v/>
      </c>
      <c r="KH142" s="59"/>
      <c r="KI142" s="73" t="s">
        <v>152</v>
      </c>
      <c r="KJ142" s="64">
        <f>SUMIF(KE119:KE138,"Força",KG119:KG138)</f>
        <v>0</v>
      </c>
      <c r="KK142" s="64">
        <f>SUMPRODUCT((KG119:KG138)*(KH119:KH138)*(KE119:KE138="Força"))</f>
        <v>0</v>
      </c>
      <c r="KL142" s="74">
        <f>SUMIF(KE119:KE138,"Força",KM119:KM138)</f>
        <v>0</v>
      </c>
      <c r="KM142" s="75" t="str">
        <f>IFERROR((KL142*100)/KG145,"")</f>
        <v/>
      </c>
      <c r="KN142" s="147"/>
      <c r="KO142" s="58"/>
      <c r="KP142" s="58"/>
      <c r="KQ142" s="58"/>
      <c r="KR142" s="59"/>
      <c r="KS142" s="59"/>
      <c r="KT142" s="59"/>
      <c r="KU142" s="72" t="s">
        <v>151</v>
      </c>
      <c r="KV142" s="75" t="str">
        <f>IFERROR(AVERAGE(KY119:KY138),"")</f>
        <v/>
      </c>
      <c r="KW142" s="59"/>
      <c r="KX142" s="73" t="s">
        <v>152</v>
      </c>
      <c r="KY142" s="64">
        <f>SUMIF(KT119:KT138,"Força",KV119:KV138)</f>
        <v>0</v>
      </c>
      <c r="KZ142" s="64">
        <f>SUMPRODUCT((KV119:KV138)*(KW119:KW138)*(KT119:KT138="Força"))</f>
        <v>0</v>
      </c>
      <c r="LA142" s="74">
        <f>SUMIF(KT119:KT138,"Força",LB119:LB138)</f>
        <v>0</v>
      </c>
      <c r="LB142" s="75" t="str">
        <f>IFERROR((LA142*100)/KV145,"")</f>
        <v/>
      </c>
      <c r="LC142" s="147"/>
      <c r="LD142" s="347"/>
      <c r="LE142" s="58"/>
      <c r="LF142" s="58"/>
      <c r="LG142" s="59"/>
      <c r="LH142" s="59"/>
      <c r="LI142" s="59"/>
      <c r="LJ142" s="72" t="s">
        <v>151</v>
      </c>
      <c r="LK142" s="75" t="str">
        <f>IFERROR(AVERAGE(LN119:LN138),"")</f>
        <v/>
      </c>
      <c r="LL142" s="59"/>
      <c r="LM142" s="73" t="s">
        <v>152</v>
      </c>
      <c r="LN142" s="64">
        <f>SUMIF(LI119:LI138,"Força",LK119:LK138)</f>
        <v>0</v>
      </c>
      <c r="LO142" s="64">
        <f>SUMPRODUCT((LK119:LK138)*(LL119:LL138)*(LI119:LI138="Força"))</f>
        <v>0</v>
      </c>
      <c r="LP142" s="74">
        <f>SUMIF(LI119:LI138,"Força",LQ119:LQ138)</f>
        <v>0</v>
      </c>
      <c r="LQ142" s="75" t="str">
        <f>IFERROR((LP142*100)/LK145,"")</f>
        <v/>
      </c>
      <c r="LR142" s="147"/>
      <c r="LS142" s="347"/>
      <c r="LT142" s="58"/>
      <c r="LU142" s="58"/>
      <c r="LV142" s="59"/>
      <c r="LW142" s="59"/>
      <c r="LX142" s="59"/>
      <c r="LY142" s="72" t="s">
        <v>151</v>
      </c>
      <c r="LZ142" s="75" t="str">
        <f>IFERROR(AVERAGE(MC119:MC138),"")</f>
        <v/>
      </c>
      <c r="MA142" s="59"/>
      <c r="MB142" s="73" t="s">
        <v>152</v>
      </c>
      <c r="MC142" s="64">
        <f>SUMIF(LX119:LX138,"Força",LZ119:LZ138)</f>
        <v>0</v>
      </c>
      <c r="MD142" s="64">
        <f>SUMPRODUCT((LZ119:LZ138)*(MA119:MA138)*(LX119:LX138="Força"))</f>
        <v>0</v>
      </c>
      <c r="ME142" s="74">
        <f>SUMIF(LX119:LX138,"Força",MF119:MF138)</f>
        <v>0</v>
      </c>
      <c r="MF142" s="75" t="str">
        <f>IFERROR((ME142*100)/LZ145,"")</f>
        <v/>
      </c>
      <c r="MG142" s="147"/>
      <c r="MH142" s="347"/>
      <c r="MI142" s="58"/>
      <c r="MJ142" s="58"/>
      <c r="MK142" s="500"/>
      <c r="ML142" s="500"/>
      <c r="MM142" s="500"/>
      <c r="MN142" s="505" t="s">
        <v>151</v>
      </c>
      <c r="MO142" s="507"/>
      <c r="MP142" s="500"/>
      <c r="MQ142" s="506" t="s">
        <v>152</v>
      </c>
      <c r="MR142" s="490">
        <v>0</v>
      </c>
      <c r="MS142" s="490">
        <v>0</v>
      </c>
      <c r="MT142" s="493">
        <v>0</v>
      </c>
      <c r="MU142" s="507"/>
      <c r="MV142" s="508"/>
      <c r="MW142" s="347"/>
    </row>
    <row r="143" spans="1:361">
      <c r="A143" s="347"/>
      <c r="B143" s="58"/>
      <c r="C143" s="58"/>
      <c r="D143" s="59"/>
      <c r="E143" s="59"/>
      <c r="F143" s="59"/>
      <c r="G143" s="72" t="s">
        <v>153</v>
      </c>
      <c r="H143" s="76" t="str">
        <f>IFERROR(H145/H141,"")</f>
        <v/>
      </c>
      <c r="I143" s="59"/>
      <c r="J143" s="73" t="s">
        <v>154</v>
      </c>
      <c r="K143" s="64">
        <f>SUMIF(F119:F138,"Potência (F)",H119:H138)</f>
        <v>0</v>
      </c>
      <c r="L143" s="64">
        <f>SUMPRODUCT((H119:H138)*(I119:I138)*(F119:F138="Potência (F)"))</f>
        <v>0</v>
      </c>
      <c r="M143" s="74">
        <f>SUMIF(F119:F138,"Potência (F)",N119:N138)</f>
        <v>0</v>
      </c>
      <c r="N143" s="75" t="str">
        <f>IFERROR((M143*100)/H145,"")</f>
        <v/>
      </c>
      <c r="O143" s="147"/>
      <c r="P143" s="58"/>
      <c r="Q143" s="58"/>
      <c r="R143" s="58"/>
      <c r="S143" s="59"/>
      <c r="T143" s="59"/>
      <c r="U143" s="59"/>
      <c r="V143" s="72" t="s">
        <v>153</v>
      </c>
      <c r="W143" s="76" t="str">
        <f>IFERROR(W145/W141,"")</f>
        <v/>
      </c>
      <c r="X143" s="59"/>
      <c r="Y143" s="73" t="s">
        <v>154</v>
      </c>
      <c r="Z143" s="64">
        <f>SUMIF(U119:U138,"Potência (F)",W119:W138)</f>
        <v>0</v>
      </c>
      <c r="AA143" s="64">
        <f>SUMPRODUCT((W119:W138)*(X119:X138)*(U119:U138="Potência (F)"))</f>
        <v>0</v>
      </c>
      <c r="AB143" s="74">
        <f>SUMIF(U119:U138,"Potência (F)",AC119:AC138)</f>
        <v>0</v>
      </c>
      <c r="AC143" s="75" t="str">
        <f>IFERROR((AB143*100)/W145,"")</f>
        <v/>
      </c>
      <c r="AD143" s="147"/>
      <c r="AE143" s="58"/>
      <c r="AF143" s="58"/>
      <c r="AG143" s="58"/>
      <c r="AH143" s="59"/>
      <c r="AI143" s="59"/>
      <c r="AJ143" s="59"/>
      <c r="AK143" s="72" t="s">
        <v>153</v>
      </c>
      <c r="AL143" s="76" t="str">
        <f>IFERROR(AL145/AL141,"")</f>
        <v/>
      </c>
      <c r="AM143" s="59"/>
      <c r="AN143" s="73" t="s">
        <v>154</v>
      </c>
      <c r="AO143" s="64">
        <f>SUMIF(AJ119:AJ138,"Potência (F)",AL119:AL138)</f>
        <v>0</v>
      </c>
      <c r="AP143" s="64">
        <f>SUMPRODUCT((AL119:AL138)*(AM119:AM138)*(AJ119:AJ138="Potência (F)"))</f>
        <v>0</v>
      </c>
      <c r="AQ143" s="74">
        <f>SUMIF(AJ119:AJ138,"Potência (F)",AR119:AR138)</f>
        <v>0</v>
      </c>
      <c r="AR143" s="75" t="str">
        <f>IFERROR((AQ143*100)/AL145,"")</f>
        <v/>
      </c>
      <c r="AS143" s="147"/>
      <c r="AT143" s="58"/>
      <c r="AU143" s="58"/>
      <c r="AV143" s="58"/>
      <c r="AW143" s="59"/>
      <c r="AX143" s="59"/>
      <c r="AY143" s="59"/>
      <c r="AZ143" s="72" t="s">
        <v>153</v>
      </c>
      <c r="BA143" s="76" t="str">
        <f>IFERROR(BA145/BA141,"")</f>
        <v/>
      </c>
      <c r="BB143" s="59"/>
      <c r="BC143" s="73" t="s">
        <v>154</v>
      </c>
      <c r="BD143" s="64">
        <f>SUMIF(AY119:AY138,"Potência (F)",BA119:BA138)</f>
        <v>0</v>
      </c>
      <c r="BE143" s="64">
        <f>SUMPRODUCT((BA119:BA138)*(BB119:BB138)*(AY119:AY138="Potência (F)"))</f>
        <v>0</v>
      </c>
      <c r="BF143" s="74">
        <f>SUMIF(AY119:AY138,"Potência (F)",BG119:BG138)</f>
        <v>0</v>
      </c>
      <c r="BG143" s="75" t="str">
        <f>IFERROR((BF143*100)/BA145,"")</f>
        <v/>
      </c>
      <c r="BH143" s="147"/>
      <c r="BI143" s="58"/>
      <c r="BJ143" s="58"/>
      <c r="BK143" s="58"/>
      <c r="BL143" s="59"/>
      <c r="BM143" s="59"/>
      <c r="BN143" s="59"/>
      <c r="BO143" s="72" t="s">
        <v>153</v>
      </c>
      <c r="BP143" s="76" t="str">
        <f>IFERROR(BP145/BP141,"")</f>
        <v/>
      </c>
      <c r="BQ143" s="59"/>
      <c r="BR143" s="73" t="s">
        <v>154</v>
      </c>
      <c r="BS143" s="64">
        <f>SUMIF(BN119:BN138,"Potência (F)",BP119:BP138)</f>
        <v>0</v>
      </c>
      <c r="BT143" s="64">
        <f>SUMPRODUCT((BP119:BP138)*(BQ119:BQ138)*(BN119:BN138="Potência (F)"))</f>
        <v>0</v>
      </c>
      <c r="BU143" s="74">
        <f>SUMIF(BN119:BN138,"Potência (F)",BV119:BV138)</f>
        <v>0</v>
      </c>
      <c r="BV143" s="75" t="str">
        <f>IFERROR((BU143*100)/BP145,"")</f>
        <v/>
      </c>
      <c r="BW143" s="147"/>
      <c r="BX143" s="58"/>
      <c r="BY143" s="58"/>
      <c r="BZ143" s="58"/>
      <c r="CA143" s="59"/>
      <c r="CB143" s="59"/>
      <c r="CC143" s="59"/>
      <c r="CD143" s="72" t="s">
        <v>153</v>
      </c>
      <c r="CE143" s="76" t="str">
        <f>IFERROR(CE145/CE141,"")</f>
        <v/>
      </c>
      <c r="CF143" s="59"/>
      <c r="CG143" s="73" t="s">
        <v>154</v>
      </c>
      <c r="CH143" s="64">
        <f>SUMIF(CC119:CC138,"Potência (F)",CE119:CE138)</f>
        <v>0</v>
      </c>
      <c r="CI143" s="64">
        <f>SUMPRODUCT((CE119:CE138)*(CF119:CF138)*(CC119:CC138="Potência (F)"))</f>
        <v>0</v>
      </c>
      <c r="CJ143" s="74">
        <f>SUMIF(CC119:CC138,"Potência (F)",CK119:CK138)</f>
        <v>0</v>
      </c>
      <c r="CK143" s="75" t="str">
        <f>IFERROR((CJ143*100)/CE145,"")</f>
        <v/>
      </c>
      <c r="CL143" s="147"/>
      <c r="CM143" s="58"/>
      <c r="CN143" s="58"/>
      <c r="CO143" s="58"/>
      <c r="CP143" s="59"/>
      <c r="CQ143" s="59"/>
      <c r="CR143" s="59"/>
      <c r="CS143" s="72" t="s">
        <v>153</v>
      </c>
      <c r="CT143" s="76" t="str">
        <f>IFERROR(CT145/CT141,"")</f>
        <v/>
      </c>
      <c r="CU143" s="59"/>
      <c r="CV143" s="73" t="s">
        <v>154</v>
      </c>
      <c r="CW143" s="64">
        <f>SUMIF(CR119:CR138,"Potência (F)",CT119:CT138)</f>
        <v>0</v>
      </c>
      <c r="CX143" s="64">
        <f>SUMPRODUCT((CT119:CT138)*(CU119:CU138)*(CR119:CR138="Potência (F)"))</f>
        <v>0</v>
      </c>
      <c r="CY143" s="74">
        <f>SUMIF(CR119:CR138,"Potência (F)",CZ119:CZ138)</f>
        <v>0</v>
      </c>
      <c r="CZ143" s="75" t="str">
        <f>IFERROR((CY143*100)/CT145,"")</f>
        <v/>
      </c>
      <c r="DA143" s="147"/>
      <c r="DB143" s="58"/>
      <c r="DC143" s="58"/>
      <c r="DD143" s="58"/>
      <c r="DE143" s="59"/>
      <c r="DF143" s="59"/>
      <c r="DG143" s="59"/>
      <c r="DH143" s="72" t="s">
        <v>153</v>
      </c>
      <c r="DI143" s="76" t="str">
        <f>IFERROR(DI145/DI141,"")</f>
        <v/>
      </c>
      <c r="DJ143" s="59"/>
      <c r="DK143" s="73" t="s">
        <v>154</v>
      </c>
      <c r="DL143" s="64">
        <f>SUMIF(DG119:DG138,"Potência (F)",DI119:DI138)</f>
        <v>0</v>
      </c>
      <c r="DM143" s="64">
        <f>SUMPRODUCT((DI119:DI138)*(DJ119:DJ138)*(DG119:DG138="Potência (F)"))</f>
        <v>0</v>
      </c>
      <c r="DN143" s="74">
        <f>SUMIF(DG119:DG138,"Potência (F)",DO119:DO138)</f>
        <v>0</v>
      </c>
      <c r="DO143" s="75" t="str">
        <f>IFERROR((DN143*100)/DI145,"")</f>
        <v/>
      </c>
      <c r="DP143" s="147"/>
      <c r="DQ143" s="58"/>
      <c r="DR143" s="58"/>
      <c r="DS143" s="58"/>
      <c r="DT143" s="59"/>
      <c r="DU143" s="59"/>
      <c r="DV143" s="59"/>
      <c r="DW143" s="72" t="s">
        <v>153</v>
      </c>
      <c r="DX143" s="76" t="str">
        <f>IFERROR(DX145/DX141,"")</f>
        <v/>
      </c>
      <c r="DY143" s="59"/>
      <c r="DZ143" s="73" t="s">
        <v>154</v>
      </c>
      <c r="EA143" s="64">
        <f>SUMIF(DV119:DV138,"Potência (F)",DX119:DX138)</f>
        <v>0</v>
      </c>
      <c r="EB143" s="64">
        <f>SUMPRODUCT((DX119:DX138)*(DY119:DY138)*(DV119:DV138="Potência (F)"))</f>
        <v>0</v>
      </c>
      <c r="EC143" s="74">
        <f>SUMIF(DV119:DV138,"Potência (F)",ED119:ED138)</f>
        <v>0</v>
      </c>
      <c r="ED143" s="75" t="str">
        <f>IFERROR((EC143*100)/DX145,"")</f>
        <v/>
      </c>
      <c r="EE143" s="147"/>
      <c r="EF143" s="58"/>
      <c r="EG143" s="58"/>
      <c r="EH143" s="58"/>
      <c r="EI143" s="59"/>
      <c r="EJ143" s="59"/>
      <c r="EK143" s="59"/>
      <c r="EL143" s="72" t="s">
        <v>153</v>
      </c>
      <c r="EM143" s="76" t="str">
        <f>IFERROR(EM145/EM141,"")</f>
        <v/>
      </c>
      <c r="EN143" s="59"/>
      <c r="EO143" s="73" t="s">
        <v>154</v>
      </c>
      <c r="EP143" s="64">
        <f>SUMIF(EK119:EK138,"Potência (F)",EM119:EM138)</f>
        <v>0</v>
      </c>
      <c r="EQ143" s="64">
        <f>SUMPRODUCT((EM119:EM138)*(EN119:EN138)*(EK119:EK138="Potência (F)"))</f>
        <v>0</v>
      </c>
      <c r="ER143" s="74">
        <f>SUMIF(EK119:EK138,"Potência (F)",ES119:ES138)</f>
        <v>0</v>
      </c>
      <c r="ES143" s="75" t="str">
        <f>IFERROR((ER143*100)/EM145,"")</f>
        <v/>
      </c>
      <c r="ET143" s="147"/>
      <c r="EU143" s="58"/>
      <c r="EV143" s="58"/>
      <c r="EW143" s="58"/>
      <c r="EX143" s="59"/>
      <c r="EY143" s="59"/>
      <c r="EZ143" s="59"/>
      <c r="FA143" s="72" t="s">
        <v>153</v>
      </c>
      <c r="FB143" s="76" t="str">
        <f>IFERROR(FB145/FB141,"")</f>
        <v/>
      </c>
      <c r="FC143" s="59"/>
      <c r="FD143" s="73" t="s">
        <v>154</v>
      </c>
      <c r="FE143" s="64">
        <f>SUMIF(EZ119:EZ138,"Potência (F)",FB119:FB138)</f>
        <v>0</v>
      </c>
      <c r="FF143" s="64">
        <f>SUMPRODUCT((FB119:FB138)*(FC119:FC138)*(EZ119:EZ138="Potência (F)"))</f>
        <v>0</v>
      </c>
      <c r="FG143" s="74">
        <f>SUMIF(EZ119:EZ138,"Potência (F)",FH119:FH138)</f>
        <v>0</v>
      </c>
      <c r="FH143" s="75" t="str">
        <f>IFERROR((FG143*100)/FB145,"")</f>
        <v/>
      </c>
      <c r="FI143" s="147"/>
      <c r="FJ143" s="58"/>
      <c r="FK143" s="58"/>
      <c r="FL143" s="58"/>
      <c r="FM143" s="59"/>
      <c r="FN143" s="59"/>
      <c r="FO143" s="59"/>
      <c r="FP143" s="72" t="s">
        <v>153</v>
      </c>
      <c r="FQ143" s="76" t="str">
        <f>IFERROR(FQ145/FQ141,"")</f>
        <v/>
      </c>
      <c r="FR143" s="59"/>
      <c r="FS143" s="73" t="s">
        <v>154</v>
      </c>
      <c r="FT143" s="64">
        <f>SUMIF(FO119:FO138,"Potência (F)",FQ119:FQ138)</f>
        <v>0</v>
      </c>
      <c r="FU143" s="64">
        <f>SUMPRODUCT((FQ119:FQ138)*(FR119:FR138)*(FO119:FO138="Potência (F)"))</f>
        <v>0</v>
      </c>
      <c r="FV143" s="74">
        <f>SUMIF(FO119:FO138,"Potência (F)",FW119:FW138)</f>
        <v>0</v>
      </c>
      <c r="FW143" s="75" t="str">
        <f>IFERROR((FV143*100)/FQ145,"")</f>
        <v/>
      </c>
      <c r="FX143" s="147"/>
      <c r="FY143" s="58"/>
      <c r="FZ143" s="58"/>
      <c r="GA143" s="58"/>
      <c r="GB143" s="59"/>
      <c r="GC143" s="59"/>
      <c r="GD143" s="59"/>
      <c r="GE143" s="72" t="s">
        <v>153</v>
      </c>
      <c r="GF143" s="76" t="str">
        <f>IFERROR(GF145/GF141,"")</f>
        <v/>
      </c>
      <c r="GG143" s="59"/>
      <c r="GH143" s="73" t="s">
        <v>154</v>
      </c>
      <c r="GI143" s="64">
        <f>SUMIF(GD119:GD138,"Potência (F)",GF119:GF138)</f>
        <v>0</v>
      </c>
      <c r="GJ143" s="64">
        <f>SUMPRODUCT((GF119:GF138)*(GG119:GG138)*(GD119:GD138="Potência (F)"))</f>
        <v>0</v>
      </c>
      <c r="GK143" s="74">
        <f>SUMIF(GD119:GD138,"Potência (F)",GL119:GL138)</f>
        <v>0</v>
      </c>
      <c r="GL143" s="75" t="str">
        <f>IFERROR((GK143*100)/GF145,"")</f>
        <v/>
      </c>
      <c r="GM143" s="147"/>
      <c r="GN143" s="58"/>
      <c r="GO143" s="58"/>
      <c r="GP143" s="58"/>
      <c r="GQ143" s="59"/>
      <c r="GR143" s="59"/>
      <c r="GS143" s="59"/>
      <c r="GT143" s="72" t="s">
        <v>153</v>
      </c>
      <c r="GU143" s="76" t="str">
        <f>IFERROR(GU145/GU141,"")</f>
        <v/>
      </c>
      <c r="GV143" s="59"/>
      <c r="GW143" s="73" t="s">
        <v>154</v>
      </c>
      <c r="GX143" s="64">
        <f>SUMIF(GS119:GS138,"Potência (F)",GU119:GU138)</f>
        <v>0</v>
      </c>
      <c r="GY143" s="64">
        <f>SUMPRODUCT((GU119:GU138)*(GV119:GV138)*(GS119:GS138="Potência (F)"))</f>
        <v>0</v>
      </c>
      <c r="GZ143" s="74">
        <f>SUMIF(GS119:GS138,"Potência (F)",HA119:HA138)</f>
        <v>0</v>
      </c>
      <c r="HA143" s="75" t="str">
        <f>IFERROR((GZ143*100)/GU145,"")</f>
        <v/>
      </c>
      <c r="HB143" s="147"/>
      <c r="HC143" s="58"/>
      <c r="HD143" s="58"/>
      <c r="HE143" s="58"/>
      <c r="HF143" s="59"/>
      <c r="HG143" s="59"/>
      <c r="HH143" s="59"/>
      <c r="HI143" s="72" t="s">
        <v>153</v>
      </c>
      <c r="HJ143" s="76" t="str">
        <f>IFERROR(HJ145/HJ141,"")</f>
        <v/>
      </c>
      <c r="HK143" s="59"/>
      <c r="HL143" s="73" t="s">
        <v>154</v>
      </c>
      <c r="HM143" s="64">
        <f>SUMIF(HH119:HH138,"Potência (F)",HJ119:HJ138)</f>
        <v>0</v>
      </c>
      <c r="HN143" s="64">
        <f>SUMPRODUCT((HJ119:HJ138)*(HK119:HK138)*(HH119:HH138="Potência (F)"))</f>
        <v>0</v>
      </c>
      <c r="HO143" s="74">
        <f>SUMIF(HH119:HH138,"Potência (F)",HP119:HP138)</f>
        <v>0</v>
      </c>
      <c r="HP143" s="75" t="str">
        <f>IFERROR((HO143*100)/HJ145,"")</f>
        <v/>
      </c>
      <c r="HQ143" s="147"/>
      <c r="HR143" s="58"/>
      <c r="HS143" s="58"/>
      <c r="HT143" s="58"/>
      <c r="HU143" s="59"/>
      <c r="HV143" s="59"/>
      <c r="HW143" s="59"/>
      <c r="HX143" s="72" t="s">
        <v>153</v>
      </c>
      <c r="HY143" s="76" t="str">
        <f>IFERROR(HY145/HY141,"")</f>
        <v/>
      </c>
      <c r="HZ143" s="59"/>
      <c r="IA143" s="73" t="s">
        <v>154</v>
      </c>
      <c r="IB143" s="64">
        <f>SUMIF(HW119:HW138,"Potência (F)",HY119:HY138)</f>
        <v>0</v>
      </c>
      <c r="IC143" s="64">
        <f>SUMPRODUCT((HY119:HY138)*(HZ119:HZ138)*(HW119:HW138="Potência (F)"))</f>
        <v>0</v>
      </c>
      <c r="ID143" s="74">
        <f>SUMIF(HW119:HW138,"Potência (F)",IE119:IE138)</f>
        <v>0</v>
      </c>
      <c r="IE143" s="75" t="str">
        <f>IFERROR((ID143*100)/HY145,"")</f>
        <v/>
      </c>
      <c r="IF143" s="147"/>
      <c r="IG143" s="58"/>
      <c r="IH143" s="58"/>
      <c r="II143" s="58"/>
      <c r="IJ143" s="59"/>
      <c r="IK143" s="59"/>
      <c r="IL143" s="59"/>
      <c r="IM143" s="72" t="s">
        <v>153</v>
      </c>
      <c r="IN143" s="76" t="str">
        <f>IFERROR(IN145/IN141,"")</f>
        <v/>
      </c>
      <c r="IO143" s="59"/>
      <c r="IP143" s="73" t="s">
        <v>154</v>
      </c>
      <c r="IQ143" s="64">
        <f>SUMIF(IL119:IL138,"Potência (F)",IN119:IN138)</f>
        <v>0</v>
      </c>
      <c r="IR143" s="64">
        <f>SUMPRODUCT((IN119:IN138)*(IO119:IO138)*(IL119:IL138="Potência (F)"))</f>
        <v>0</v>
      </c>
      <c r="IS143" s="74">
        <f>SUMIF(IL119:IL138,"Potência (F)",IT119:IT138)</f>
        <v>0</v>
      </c>
      <c r="IT143" s="75" t="str">
        <f>IFERROR((IS143*100)/IN145,"")</f>
        <v/>
      </c>
      <c r="IU143" s="147"/>
      <c r="IV143" s="58"/>
      <c r="IW143" s="58"/>
      <c r="IX143" s="58"/>
      <c r="IY143" s="59"/>
      <c r="IZ143" s="59"/>
      <c r="JA143" s="59"/>
      <c r="JB143" s="72" t="s">
        <v>153</v>
      </c>
      <c r="JC143" s="76" t="str">
        <f>IFERROR(JC145/JC141,"")</f>
        <v/>
      </c>
      <c r="JD143" s="59"/>
      <c r="JE143" s="73" t="s">
        <v>154</v>
      </c>
      <c r="JF143" s="64">
        <f>SUMIF(JA119:JA138,"Potência (F)",JC119:JC138)</f>
        <v>0</v>
      </c>
      <c r="JG143" s="64">
        <f>SUMPRODUCT((JC119:JC138)*(JD119:JD138)*(JA119:JA138="Potência (F)"))</f>
        <v>0</v>
      </c>
      <c r="JH143" s="74">
        <f>SUMIF(JA119:JA138,"Potência (F)",JI119:JI138)</f>
        <v>0</v>
      </c>
      <c r="JI143" s="75" t="str">
        <f>IFERROR((JH143*100)/JC145,"")</f>
        <v/>
      </c>
      <c r="JJ143" s="147"/>
      <c r="JK143" s="58"/>
      <c r="JL143" s="58"/>
      <c r="JM143" s="58"/>
      <c r="JN143" s="59"/>
      <c r="JO143" s="59"/>
      <c r="JP143" s="59"/>
      <c r="JQ143" s="72" t="s">
        <v>153</v>
      </c>
      <c r="JR143" s="76" t="str">
        <f>IFERROR(JR145/JR141,"")</f>
        <v/>
      </c>
      <c r="JS143" s="59"/>
      <c r="JT143" s="73" t="s">
        <v>154</v>
      </c>
      <c r="JU143" s="64">
        <f>SUMIF(JP119:JP138,"Potência (F)",JR119:JR138)</f>
        <v>0</v>
      </c>
      <c r="JV143" s="64">
        <f>SUMPRODUCT((JR119:JR138)*(JS119:JS138)*(JP119:JP138="Potência (F)"))</f>
        <v>0</v>
      </c>
      <c r="JW143" s="74">
        <f>SUMIF(JP119:JP138,"Potência (F)",JX119:JX138)</f>
        <v>0</v>
      </c>
      <c r="JX143" s="75" t="str">
        <f>IFERROR((JW143*100)/JR145,"")</f>
        <v/>
      </c>
      <c r="JY143" s="147"/>
      <c r="JZ143" s="58"/>
      <c r="KA143" s="58"/>
      <c r="KB143" s="58"/>
      <c r="KC143" s="59"/>
      <c r="KD143" s="59"/>
      <c r="KE143" s="59"/>
      <c r="KF143" s="72" t="s">
        <v>153</v>
      </c>
      <c r="KG143" s="76" t="str">
        <f>IFERROR(KG145/KG141,"")</f>
        <v/>
      </c>
      <c r="KH143" s="59"/>
      <c r="KI143" s="73" t="s">
        <v>154</v>
      </c>
      <c r="KJ143" s="64">
        <f>SUMIF(KE119:KE138,"Potência (F)",KG119:KG138)</f>
        <v>0</v>
      </c>
      <c r="KK143" s="64">
        <f>SUMPRODUCT((KG119:KG138)*(KH119:KH138)*(KE119:KE138="Potência (F)"))</f>
        <v>0</v>
      </c>
      <c r="KL143" s="74">
        <f>SUMIF(KE119:KE138,"Potência (F)",KM119:KM138)</f>
        <v>0</v>
      </c>
      <c r="KM143" s="75" t="str">
        <f>IFERROR((KL143*100)/KG145,"")</f>
        <v/>
      </c>
      <c r="KN143" s="147"/>
      <c r="KO143" s="58"/>
      <c r="KP143" s="58"/>
      <c r="KQ143" s="58"/>
      <c r="KR143" s="59"/>
      <c r="KS143" s="59"/>
      <c r="KT143" s="59"/>
      <c r="KU143" s="72" t="s">
        <v>153</v>
      </c>
      <c r="KV143" s="76" t="str">
        <f>IFERROR(KV145/KV141,"")</f>
        <v/>
      </c>
      <c r="KW143" s="59"/>
      <c r="KX143" s="73" t="s">
        <v>154</v>
      </c>
      <c r="KY143" s="64">
        <f>SUMIF(KT119:KT138,"Potência (F)",KV119:KV138)</f>
        <v>0</v>
      </c>
      <c r="KZ143" s="64">
        <f>SUMPRODUCT((KV119:KV138)*(KW119:KW138)*(KT119:KT138="Potência (F)"))</f>
        <v>0</v>
      </c>
      <c r="LA143" s="74">
        <f>SUMIF(KT119:KT138,"Potência (F)",LB119:LB138)</f>
        <v>0</v>
      </c>
      <c r="LB143" s="75" t="str">
        <f>IFERROR((LA143*100)/KV145,"")</f>
        <v/>
      </c>
      <c r="LC143" s="147"/>
      <c r="LD143" s="347"/>
      <c r="LE143" s="58"/>
      <c r="LF143" s="58"/>
      <c r="LG143" s="59"/>
      <c r="LH143" s="59"/>
      <c r="LI143" s="59"/>
      <c r="LJ143" s="72" t="s">
        <v>153</v>
      </c>
      <c r="LK143" s="76" t="str">
        <f>IFERROR(LK145/LK141,"")</f>
        <v/>
      </c>
      <c r="LL143" s="59"/>
      <c r="LM143" s="73" t="s">
        <v>154</v>
      </c>
      <c r="LN143" s="64">
        <f>SUMIF(LI119:LI138,"Potência (F)",LK119:LK138)</f>
        <v>0</v>
      </c>
      <c r="LO143" s="64">
        <f>SUMPRODUCT((LK119:LK138)*(LL119:LL138)*(LI119:LI138="Potência (F)"))</f>
        <v>0</v>
      </c>
      <c r="LP143" s="74">
        <f>SUMIF(LI119:LI138,"Potência (F)",LQ119:LQ138)</f>
        <v>0</v>
      </c>
      <c r="LQ143" s="75" t="str">
        <f>IFERROR((LP143*100)/LK145,"")</f>
        <v/>
      </c>
      <c r="LR143" s="147"/>
      <c r="LS143" s="347"/>
      <c r="LT143" s="58"/>
      <c r="LU143" s="58"/>
      <c r="LV143" s="59"/>
      <c r="LW143" s="59"/>
      <c r="LX143" s="59"/>
      <c r="LY143" s="72" t="s">
        <v>153</v>
      </c>
      <c r="LZ143" s="76" t="str">
        <f>IFERROR(LZ145/LZ141,"")</f>
        <v/>
      </c>
      <c r="MA143" s="59"/>
      <c r="MB143" s="73" t="s">
        <v>154</v>
      </c>
      <c r="MC143" s="64">
        <f>SUMIF(LX119:LX138,"Potência (F)",LZ119:LZ138)</f>
        <v>0</v>
      </c>
      <c r="MD143" s="64">
        <f>SUMPRODUCT((LZ119:LZ138)*(MA119:MA138)*(LX119:LX138="Potência (F)"))</f>
        <v>0</v>
      </c>
      <c r="ME143" s="74">
        <f>SUMIF(LX119:LX138,"Potência (F)",MF119:MF138)</f>
        <v>0</v>
      </c>
      <c r="MF143" s="75" t="str">
        <f>IFERROR((ME143*100)/LZ145,"")</f>
        <v/>
      </c>
      <c r="MG143" s="147"/>
      <c r="MH143" s="347"/>
      <c r="MI143" s="58"/>
      <c r="MJ143" s="58"/>
      <c r="MK143" s="500"/>
      <c r="ML143" s="500"/>
      <c r="MM143" s="500"/>
      <c r="MN143" s="505" t="s">
        <v>153</v>
      </c>
      <c r="MO143" s="509"/>
      <c r="MP143" s="500"/>
      <c r="MQ143" s="506" t="s">
        <v>154</v>
      </c>
      <c r="MR143" s="490">
        <v>0</v>
      </c>
      <c r="MS143" s="490">
        <v>0</v>
      </c>
      <c r="MT143" s="493">
        <v>0</v>
      </c>
      <c r="MU143" s="507"/>
      <c r="MV143" s="508"/>
      <c r="MW143" s="347"/>
    </row>
    <row r="144" spans="1:361">
      <c r="A144" s="347"/>
      <c r="B144" s="58"/>
      <c r="C144" s="58"/>
      <c r="D144" s="59"/>
      <c r="E144" s="59"/>
      <c r="F144" s="59"/>
      <c r="G144" s="72" t="s">
        <v>155</v>
      </c>
      <c r="H144" s="66" t="str">
        <f>IF(SUMPRODUCT(H119:H138,M119:M138)=0,"",SUMPRODUCT(H119:H138,M119:M138))</f>
        <v/>
      </c>
      <c r="I144" s="59"/>
      <c r="J144" s="73" t="s">
        <v>156</v>
      </c>
      <c r="K144" s="64">
        <f>SUMIF(F119:F138,"Potência (V)",H119:H138)</f>
        <v>0</v>
      </c>
      <c r="L144" s="64">
        <f>SUMPRODUCT((H119:H138)*(I119:I138)*(F119:F138="Potência (V)"))</f>
        <v>0</v>
      </c>
      <c r="M144" s="74">
        <f>SUMIF(F119:F138,"Potência (V)",N119:N138)</f>
        <v>0</v>
      </c>
      <c r="N144" s="75" t="str">
        <f>IFERROR((M144*100)/H145,"")</f>
        <v/>
      </c>
      <c r="O144" s="147"/>
      <c r="P144" s="58"/>
      <c r="Q144" s="58"/>
      <c r="R144" s="58"/>
      <c r="S144" s="59"/>
      <c r="T144" s="59"/>
      <c r="U144" s="59"/>
      <c r="V144" s="72" t="s">
        <v>155</v>
      </c>
      <c r="W144" s="66" t="str">
        <f>IF(SUMPRODUCT(W119:W138,AB119:AB138)=0,"",SUMPRODUCT(W119:W138,AB119:AB138))</f>
        <v/>
      </c>
      <c r="X144" s="59"/>
      <c r="Y144" s="73" t="s">
        <v>156</v>
      </c>
      <c r="Z144" s="64">
        <f>SUMIF(U119:U138,"Potência (V)",W119:W138)</f>
        <v>0</v>
      </c>
      <c r="AA144" s="64">
        <f>SUMPRODUCT((W119:W138)*(X119:X138)*(U119:U138="Potência (V)"))</f>
        <v>0</v>
      </c>
      <c r="AB144" s="74">
        <f>SUMIF(U119:U138,"Potência (V)",AC119:AC138)</f>
        <v>0</v>
      </c>
      <c r="AC144" s="75" t="str">
        <f>IFERROR((AB144*100)/W145,"")</f>
        <v/>
      </c>
      <c r="AD144" s="147"/>
      <c r="AE144" s="58"/>
      <c r="AF144" s="58"/>
      <c r="AG144" s="58"/>
      <c r="AH144" s="59"/>
      <c r="AI144" s="59"/>
      <c r="AJ144" s="59"/>
      <c r="AK144" s="72" t="s">
        <v>155</v>
      </c>
      <c r="AL144" s="66" t="str">
        <f>IF(SUMPRODUCT(AL119:AL138,AQ119:AQ138)=0,"",SUMPRODUCT(AL119:AL138,AQ119:AQ138))</f>
        <v/>
      </c>
      <c r="AM144" s="59"/>
      <c r="AN144" s="73" t="s">
        <v>156</v>
      </c>
      <c r="AO144" s="64">
        <f>SUMIF(AJ119:AJ138,"Potência (V)",AL119:AL138)</f>
        <v>0</v>
      </c>
      <c r="AP144" s="64">
        <f>SUMPRODUCT((AL119:AL138)*(AM119:AM138)*(AJ119:AJ138="Potência (V)"))</f>
        <v>0</v>
      </c>
      <c r="AQ144" s="74">
        <f>SUMIF(AJ119:AJ138,"Potência (V)",AR119:AR138)</f>
        <v>0</v>
      </c>
      <c r="AR144" s="75" t="str">
        <f>IFERROR((AQ144*100)/AL145,"")</f>
        <v/>
      </c>
      <c r="AS144" s="147"/>
      <c r="AT144" s="58"/>
      <c r="AU144" s="58"/>
      <c r="AV144" s="58"/>
      <c r="AW144" s="59"/>
      <c r="AX144" s="59"/>
      <c r="AY144" s="59"/>
      <c r="AZ144" s="72" t="s">
        <v>155</v>
      </c>
      <c r="BA144" s="66" t="str">
        <f>IF(SUMPRODUCT(BA119:BA138,BF119:BF138)=0,"",SUMPRODUCT(BA119:BA138,BF119:BF138))</f>
        <v/>
      </c>
      <c r="BB144" s="59"/>
      <c r="BC144" s="73" t="s">
        <v>156</v>
      </c>
      <c r="BD144" s="64">
        <f>SUMIF(AY119:AY138,"Potência (V)",BA119:BA138)</f>
        <v>0</v>
      </c>
      <c r="BE144" s="64">
        <f>SUMPRODUCT((BA119:BA138)*(BB119:BB138)*(AY119:AY138="Potência (V)"))</f>
        <v>0</v>
      </c>
      <c r="BF144" s="74">
        <f>SUMIF(AY119:AY138,"Potência (V)",BG119:BG138)</f>
        <v>0</v>
      </c>
      <c r="BG144" s="75" t="str">
        <f>IFERROR((BF144*100)/BA145,"")</f>
        <v/>
      </c>
      <c r="BH144" s="147"/>
      <c r="BI144" s="58"/>
      <c r="BJ144" s="58"/>
      <c r="BK144" s="58"/>
      <c r="BL144" s="59"/>
      <c r="BM144" s="59"/>
      <c r="BN144" s="59"/>
      <c r="BO144" s="72" t="s">
        <v>155</v>
      </c>
      <c r="BP144" s="66" t="str">
        <f>IF(SUMPRODUCT(BP119:BP138,BU119:BU138)=0,"",SUMPRODUCT(BP119:BP138,BU119:BU138))</f>
        <v/>
      </c>
      <c r="BQ144" s="59"/>
      <c r="BR144" s="73" t="s">
        <v>156</v>
      </c>
      <c r="BS144" s="64">
        <f>SUMIF(BN119:BN138,"Potência (V)",BP119:BP138)</f>
        <v>0</v>
      </c>
      <c r="BT144" s="64">
        <f>SUMPRODUCT((BP119:BP138)*(BQ119:BQ138)*(BN119:BN138="Potência (V)"))</f>
        <v>0</v>
      </c>
      <c r="BU144" s="74">
        <f>SUMIF(BN119:BN138,"Potência (V)",BV119:BV138)</f>
        <v>0</v>
      </c>
      <c r="BV144" s="75" t="str">
        <f>IFERROR((BU144*100)/BP145,"")</f>
        <v/>
      </c>
      <c r="BW144" s="147"/>
      <c r="BX144" s="58"/>
      <c r="BY144" s="58"/>
      <c r="BZ144" s="58"/>
      <c r="CA144" s="59"/>
      <c r="CB144" s="59"/>
      <c r="CC144" s="59"/>
      <c r="CD144" s="72" t="s">
        <v>155</v>
      </c>
      <c r="CE144" s="66" t="str">
        <f>IF(SUMPRODUCT(CE119:CE138,CJ119:CJ138)=0,"",SUMPRODUCT(CE119:CE138,CJ119:CJ138))</f>
        <v/>
      </c>
      <c r="CF144" s="59"/>
      <c r="CG144" s="73" t="s">
        <v>156</v>
      </c>
      <c r="CH144" s="64">
        <f>SUMIF(CC119:CC138,"Potência (V)",CE119:CE138)</f>
        <v>0</v>
      </c>
      <c r="CI144" s="64">
        <f>SUMPRODUCT((CE119:CE138)*(CF119:CF138)*(CC119:CC138="Potência (V)"))</f>
        <v>0</v>
      </c>
      <c r="CJ144" s="74">
        <f>SUMIF(CC119:CC138,"Potência (V)",CK119:CK138)</f>
        <v>0</v>
      </c>
      <c r="CK144" s="75" t="str">
        <f>IFERROR((CJ144*100)/CE145,"")</f>
        <v/>
      </c>
      <c r="CL144" s="147"/>
      <c r="CM144" s="58"/>
      <c r="CN144" s="58"/>
      <c r="CO144" s="58"/>
      <c r="CP144" s="59"/>
      <c r="CQ144" s="59"/>
      <c r="CR144" s="59"/>
      <c r="CS144" s="72" t="s">
        <v>155</v>
      </c>
      <c r="CT144" s="66" t="str">
        <f>IF(SUMPRODUCT(CT119:CT138,CY119:CY138)=0,"",SUMPRODUCT(CT119:CT138,CY119:CY138))</f>
        <v/>
      </c>
      <c r="CU144" s="59"/>
      <c r="CV144" s="73" t="s">
        <v>156</v>
      </c>
      <c r="CW144" s="64">
        <f>SUMIF(CR119:CR138,"Potência (V)",CT119:CT138)</f>
        <v>0</v>
      </c>
      <c r="CX144" s="64">
        <f>SUMPRODUCT((CT119:CT138)*(CU119:CU138)*(CR119:CR138="Potência (V)"))</f>
        <v>0</v>
      </c>
      <c r="CY144" s="74">
        <f>SUMIF(CR119:CR138,"Potência (V)",CZ119:CZ138)</f>
        <v>0</v>
      </c>
      <c r="CZ144" s="75" t="str">
        <f>IFERROR((CY144*100)/CT145,"")</f>
        <v/>
      </c>
      <c r="DA144" s="147"/>
      <c r="DB144" s="58"/>
      <c r="DC144" s="58"/>
      <c r="DD144" s="58"/>
      <c r="DE144" s="59"/>
      <c r="DF144" s="59"/>
      <c r="DG144" s="59"/>
      <c r="DH144" s="72" t="s">
        <v>155</v>
      </c>
      <c r="DI144" s="66" t="str">
        <f>IF(SUMPRODUCT(DI119:DI138,DN119:DN138)=0,"",SUMPRODUCT(DI119:DI138,DN119:DN138))</f>
        <v/>
      </c>
      <c r="DJ144" s="59"/>
      <c r="DK144" s="73" t="s">
        <v>156</v>
      </c>
      <c r="DL144" s="64">
        <f>SUMIF(DG119:DG138,"Potência (V)",DI119:DI138)</f>
        <v>0</v>
      </c>
      <c r="DM144" s="64">
        <f>SUMPRODUCT((DI119:DI138)*(DJ119:DJ138)*(DG119:DG138="Potência (V)"))</f>
        <v>0</v>
      </c>
      <c r="DN144" s="74">
        <f>SUMIF(DG119:DG138,"Potência (V)",DO119:DO138)</f>
        <v>0</v>
      </c>
      <c r="DO144" s="75" t="str">
        <f>IFERROR((DN144*100)/DI145,"")</f>
        <v/>
      </c>
      <c r="DP144" s="147"/>
      <c r="DQ144" s="58"/>
      <c r="DR144" s="58"/>
      <c r="DS144" s="58"/>
      <c r="DT144" s="59"/>
      <c r="DU144" s="59"/>
      <c r="DV144" s="59"/>
      <c r="DW144" s="72" t="s">
        <v>155</v>
      </c>
      <c r="DX144" s="66" t="str">
        <f>IF(SUMPRODUCT(DX119:DX138,EC119:EC138)=0,"",SUMPRODUCT(DX119:DX138,EC119:EC138))</f>
        <v/>
      </c>
      <c r="DY144" s="59"/>
      <c r="DZ144" s="73" t="s">
        <v>156</v>
      </c>
      <c r="EA144" s="64">
        <f>SUMIF(DV119:DV138,"Potência (V)",DX119:DX138)</f>
        <v>0</v>
      </c>
      <c r="EB144" s="64">
        <f>SUMPRODUCT((DX119:DX138)*(DY119:DY138)*(DV119:DV138="Potência (V)"))</f>
        <v>0</v>
      </c>
      <c r="EC144" s="74">
        <f>SUMIF(DV119:DV138,"Potência (V)",ED119:ED138)</f>
        <v>0</v>
      </c>
      <c r="ED144" s="75" t="str">
        <f>IFERROR((EC144*100)/DX145,"")</f>
        <v/>
      </c>
      <c r="EE144" s="147"/>
      <c r="EF144" s="58"/>
      <c r="EG144" s="58"/>
      <c r="EH144" s="58"/>
      <c r="EI144" s="59"/>
      <c r="EJ144" s="59"/>
      <c r="EK144" s="59"/>
      <c r="EL144" s="72" t="s">
        <v>155</v>
      </c>
      <c r="EM144" s="66" t="str">
        <f>IF(SUMPRODUCT(EM119:EM138,ER119:ER138)=0,"",SUMPRODUCT(EM119:EM138,ER119:ER138))</f>
        <v/>
      </c>
      <c r="EN144" s="59"/>
      <c r="EO144" s="73" t="s">
        <v>156</v>
      </c>
      <c r="EP144" s="64">
        <f>SUMIF(EK119:EK138,"Potência (V)",EM119:EM138)</f>
        <v>0</v>
      </c>
      <c r="EQ144" s="64">
        <f>SUMPRODUCT((EM119:EM138)*(EN119:EN138)*(EK119:EK138="Potência (V)"))</f>
        <v>0</v>
      </c>
      <c r="ER144" s="74">
        <f>SUMIF(EK119:EK138,"Potência (V)",ES119:ES138)</f>
        <v>0</v>
      </c>
      <c r="ES144" s="75" t="str">
        <f>IFERROR((ER144*100)/EM145,"")</f>
        <v/>
      </c>
      <c r="ET144" s="147"/>
      <c r="EU144" s="58"/>
      <c r="EV144" s="58"/>
      <c r="EW144" s="58"/>
      <c r="EX144" s="59"/>
      <c r="EY144" s="59"/>
      <c r="EZ144" s="59"/>
      <c r="FA144" s="72" t="s">
        <v>155</v>
      </c>
      <c r="FB144" s="66" t="str">
        <f>IF(SUMPRODUCT(FB119:FB138,FG119:FG138)=0,"",SUMPRODUCT(FB119:FB138,FG119:FG138))</f>
        <v/>
      </c>
      <c r="FC144" s="59"/>
      <c r="FD144" s="73" t="s">
        <v>156</v>
      </c>
      <c r="FE144" s="64">
        <f>SUMIF(EZ119:EZ138,"Potência (V)",FB119:FB138)</f>
        <v>0</v>
      </c>
      <c r="FF144" s="64">
        <f>SUMPRODUCT((FB119:FB138)*(FC119:FC138)*(EZ119:EZ138="Potência (V)"))</f>
        <v>0</v>
      </c>
      <c r="FG144" s="74">
        <f>SUMIF(EZ119:EZ138,"Potência (V)",FH119:FH138)</f>
        <v>0</v>
      </c>
      <c r="FH144" s="75" t="str">
        <f>IFERROR((FG144*100)/FB145,"")</f>
        <v/>
      </c>
      <c r="FI144" s="147"/>
      <c r="FJ144" s="58"/>
      <c r="FK144" s="58"/>
      <c r="FL144" s="58"/>
      <c r="FM144" s="59"/>
      <c r="FN144" s="59"/>
      <c r="FO144" s="59"/>
      <c r="FP144" s="72" t="s">
        <v>155</v>
      </c>
      <c r="FQ144" s="66" t="str">
        <f>IF(SUMPRODUCT(FQ119:FQ138,FV119:FV138)=0,"",SUMPRODUCT(FQ119:FQ138,FV119:FV138))</f>
        <v/>
      </c>
      <c r="FR144" s="59"/>
      <c r="FS144" s="73" t="s">
        <v>156</v>
      </c>
      <c r="FT144" s="64">
        <f>SUMIF(FO119:FO138,"Potência (V)",FQ119:FQ138)</f>
        <v>0</v>
      </c>
      <c r="FU144" s="64">
        <f>SUMPRODUCT((FQ119:FQ138)*(FR119:FR138)*(FO119:FO138="Potência (V)"))</f>
        <v>0</v>
      </c>
      <c r="FV144" s="74">
        <f>SUMIF(FO119:FO138,"Potência (V)",FW119:FW138)</f>
        <v>0</v>
      </c>
      <c r="FW144" s="75" t="str">
        <f>IFERROR((FV144*100)/FQ145,"")</f>
        <v/>
      </c>
      <c r="FX144" s="147"/>
      <c r="FY144" s="58"/>
      <c r="FZ144" s="58"/>
      <c r="GA144" s="58"/>
      <c r="GB144" s="59"/>
      <c r="GC144" s="59"/>
      <c r="GD144" s="59"/>
      <c r="GE144" s="72" t="s">
        <v>155</v>
      </c>
      <c r="GF144" s="66" t="str">
        <f>IF(SUMPRODUCT(GF119:GF138,GK119:GK138)=0,"",SUMPRODUCT(GF119:GF138,GK119:GK138))</f>
        <v/>
      </c>
      <c r="GG144" s="59"/>
      <c r="GH144" s="73" t="s">
        <v>156</v>
      </c>
      <c r="GI144" s="64">
        <f>SUMIF(GD119:GD138,"Potência (V)",GF119:GF138)</f>
        <v>0</v>
      </c>
      <c r="GJ144" s="64">
        <f>SUMPRODUCT((GF119:GF138)*(GG119:GG138)*(GD119:GD138="Potência (V)"))</f>
        <v>0</v>
      </c>
      <c r="GK144" s="74">
        <f>SUMIF(GD119:GD138,"Potência (V)",GL119:GL138)</f>
        <v>0</v>
      </c>
      <c r="GL144" s="75" t="str">
        <f>IFERROR((GK144*100)/GF145,"")</f>
        <v/>
      </c>
      <c r="GM144" s="147"/>
      <c r="GN144" s="58"/>
      <c r="GO144" s="58"/>
      <c r="GP144" s="58"/>
      <c r="GQ144" s="59"/>
      <c r="GR144" s="59"/>
      <c r="GS144" s="59"/>
      <c r="GT144" s="72" t="s">
        <v>155</v>
      </c>
      <c r="GU144" s="66" t="str">
        <f>IF(SUMPRODUCT(GU119:GU138,GZ119:GZ138)=0,"",SUMPRODUCT(GU119:GU138,GZ119:GZ138))</f>
        <v/>
      </c>
      <c r="GV144" s="59"/>
      <c r="GW144" s="73" t="s">
        <v>156</v>
      </c>
      <c r="GX144" s="64">
        <f>SUMIF(GS119:GS138,"Potência (V)",GU119:GU138)</f>
        <v>0</v>
      </c>
      <c r="GY144" s="64">
        <f>SUMPRODUCT((GU119:GU138)*(GV119:GV138)*(GS119:GS138="Potência (V)"))</f>
        <v>0</v>
      </c>
      <c r="GZ144" s="74">
        <f>SUMIF(GS119:GS138,"Potência (V)",HA119:HA138)</f>
        <v>0</v>
      </c>
      <c r="HA144" s="75" t="str">
        <f>IFERROR((GZ144*100)/GU145,"")</f>
        <v/>
      </c>
      <c r="HB144" s="147"/>
      <c r="HC144" s="58"/>
      <c r="HD144" s="58"/>
      <c r="HE144" s="58"/>
      <c r="HF144" s="59"/>
      <c r="HG144" s="59"/>
      <c r="HH144" s="59"/>
      <c r="HI144" s="72" t="s">
        <v>155</v>
      </c>
      <c r="HJ144" s="66" t="str">
        <f>IF(SUMPRODUCT(HJ119:HJ138,HO119:HO138)=0,"",SUMPRODUCT(HJ119:HJ138,HO119:HO138))</f>
        <v/>
      </c>
      <c r="HK144" s="59"/>
      <c r="HL144" s="73" t="s">
        <v>156</v>
      </c>
      <c r="HM144" s="64">
        <f>SUMIF(HH119:HH138,"Potência (V)",HJ119:HJ138)</f>
        <v>0</v>
      </c>
      <c r="HN144" s="64">
        <f>SUMPRODUCT((HJ119:HJ138)*(HK119:HK138)*(HH119:HH138="Potência (V)"))</f>
        <v>0</v>
      </c>
      <c r="HO144" s="74">
        <f>SUMIF(HH119:HH138,"Potência (V)",HP119:HP138)</f>
        <v>0</v>
      </c>
      <c r="HP144" s="75" t="str">
        <f>IFERROR((HO144*100)/HJ145,"")</f>
        <v/>
      </c>
      <c r="HQ144" s="147"/>
      <c r="HR144" s="58"/>
      <c r="HS144" s="58"/>
      <c r="HT144" s="58"/>
      <c r="HU144" s="59"/>
      <c r="HV144" s="59"/>
      <c r="HW144" s="59"/>
      <c r="HX144" s="72" t="s">
        <v>155</v>
      </c>
      <c r="HY144" s="66" t="str">
        <f>IF(SUMPRODUCT(HY119:HY138,ID119:ID138)=0,"",SUMPRODUCT(HY119:HY138,ID119:ID138))</f>
        <v/>
      </c>
      <c r="HZ144" s="59"/>
      <c r="IA144" s="73" t="s">
        <v>156</v>
      </c>
      <c r="IB144" s="64">
        <f>SUMIF(HW119:HW138,"Potência (V)",HY119:HY138)</f>
        <v>0</v>
      </c>
      <c r="IC144" s="64">
        <f>SUMPRODUCT((HY119:HY138)*(HZ119:HZ138)*(HW119:HW138="Potência (V)"))</f>
        <v>0</v>
      </c>
      <c r="ID144" s="74">
        <f>SUMIF(HW119:HW138,"Potência (V)",IE119:IE138)</f>
        <v>0</v>
      </c>
      <c r="IE144" s="75" t="str">
        <f>IFERROR((ID144*100)/HY145,"")</f>
        <v/>
      </c>
      <c r="IF144" s="147"/>
      <c r="IG144" s="58"/>
      <c r="IH144" s="58"/>
      <c r="II144" s="58"/>
      <c r="IJ144" s="59"/>
      <c r="IK144" s="59"/>
      <c r="IL144" s="59"/>
      <c r="IM144" s="72" t="s">
        <v>155</v>
      </c>
      <c r="IN144" s="66" t="str">
        <f>IF(SUMPRODUCT(IN119:IN138,IS119:IS138)=0,"",SUMPRODUCT(IN119:IN138,IS119:IS138))</f>
        <v/>
      </c>
      <c r="IO144" s="59"/>
      <c r="IP144" s="73" t="s">
        <v>156</v>
      </c>
      <c r="IQ144" s="64">
        <f>SUMIF(IL119:IL138,"Potência (V)",IN119:IN138)</f>
        <v>0</v>
      </c>
      <c r="IR144" s="64">
        <f>SUMPRODUCT((IN119:IN138)*(IO119:IO138)*(IL119:IL138="Potência (V)"))</f>
        <v>0</v>
      </c>
      <c r="IS144" s="74">
        <f>SUMIF(IL119:IL138,"Potência (V)",IT119:IT138)</f>
        <v>0</v>
      </c>
      <c r="IT144" s="75" t="str">
        <f>IFERROR((IS144*100)/IN145,"")</f>
        <v/>
      </c>
      <c r="IU144" s="147"/>
      <c r="IV144" s="58"/>
      <c r="IW144" s="58"/>
      <c r="IX144" s="58"/>
      <c r="IY144" s="59"/>
      <c r="IZ144" s="59"/>
      <c r="JA144" s="59"/>
      <c r="JB144" s="72" t="s">
        <v>155</v>
      </c>
      <c r="JC144" s="66" t="str">
        <f>IF(SUMPRODUCT(JC119:JC138,JH119:JH138)=0,"",SUMPRODUCT(JC119:JC138,JH119:JH138))</f>
        <v/>
      </c>
      <c r="JD144" s="59"/>
      <c r="JE144" s="73" t="s">
        <v>156</v>
      </c>
      <c r="JF144" s="64">
        <f>SUMIF(JA119:JA138,"Potência (V)",JC119:JC138)</f>
        <v>0</v>
      </c>
      <c r="JG144" s="64">
        <f>SUMPRODUCT((JC119:JC138)*(JD119:JD138)*(JA119:JA138="Potência (V)"))</f>
        <v>0</v>
      </c>
      <c r="JH144" s="74">
        <f>SUMIF(JA119:JA138,"Potência (V)",JI119:JI138)</f>
        <v>0</v>
      </c>
      <c r="JI144" s="75" t="str">
        <f>IFERROR((JH144*100)/JC145,"")</f>
        <v/>
      </c>
      <c r="JJ144" s="147"/>
      <c r="JK144" s="58"/>
      <c r="JL144" s="58"/>
      <c r="JM144" s="58"/>
      <c r="JN144" s="59"/>
      <c r="JO144" s="59"/>
      <c r="JP144" s="59"/>
      <c r="JQ144" s="72" t="s">
        <v>155</v>
      </c>
      <c r="JR144" s="66" t="str">
        <f>IF(SUMPRODUCT(JR119:JR138,JW119:JW138)=0,"",SUMPRODUCT(JR119:JR138,JW119:JW138))</f>
        <v/>
      </c>
      <c r="JS144" s="59"/>
      <c r="JT144" s="73" t="s">
        <v>156</v>
      </c>
      <c r="JU144" s="64">
        <f>SUMIF(JP119:JP138,"Potência (V)",JR119:JR138)</f>
        <v>0</v>
      </c>
      <c r="JV144" s="64">
        <f>SUMPRODUCT((JR119:JR138)*(JS119:JS138)*(JP119:JP138="Potência (V)"))</f>
        <v>0</v>
      </c>
      <c r="JW144" s="74">
        <f>SUMIF(JP119:JP138,"Potência (V)",JX119:JX138)</f>
        <v>0</v>
      </c>
      <c r="JX144" s="75" t="str">
        <f>IFERROR((JW144*100)/JR145,"")</f>
        <v/>
      </c>
      <c r="JY144" s="147"/>
      <c r="JZ144" s="58"/>
      <c r="KA144" s="58"/>
      <c r="KB144" s="58"/>
      <c r="KC144" s="59"/>
      <c r="KD144" s="59"/>
      <c r="KE144" s="59"/>
      <c r="KF144" s="72" t="s">
        <v>155</v>
      </c>
      <c r="KG144" s="66" t="str">
        <f>IF(SUMPRODUCT(KG119:KG138,KL119:KL138)=0,"",SUMPRODUCT(KG119:KG138,KL119:KL138))</f>
        <v/>
      </c>
      <c r="KH144" s="59"/>
      <c r="KI144" s="73" t="s">
        <v>156</v>
      </c>
      <c r="KJ144" s="64">
        <f>SUMIF(KE119:KE138,"Potência (V)",KG119:KG138)</f>
        <v>0</v>
      </c>
      <c r="KK144" s="64">
        <f>SUMPRODUCT((KG119:KG138)*(KH119:KH138)*(KE119:KE138="Potência (V)"))</f>
        <v>0</v>
      </c>
      <c r="KL144" s="74">
        <f>SUMIF(KE119:KE138,"Potência (V)",KM119:KM138)</f>
        <v>0</v>
      </c>
      <c r="KM144" s="75" t="str">
        <f>IFERROR((KL144*100)/KG145,"")</f>
        <v/>
      </c>
      <c r="KN144" s="147"/>
      <c r="KO144" s="58"/>
      <c r="KP144" s="58"/>
      <c r="KQ144" s="58"/>
      <c r="KR144" s="59"/>
      <c r="KS144" s="59"/>
      <c r="KT144" s="59"/>
      <c r="KU144" s="72" t="s">
        <v>155</v>
      </c>
      <c r="KV144" s="66" t="str">
        <f>IF(SUMPRODUCT(KV119:KV138,LA119:LA138)=0,"",SUMPRODUCT(KV119:KV138,LA119:LA138))</f>
        <v/>
      </c>
      <c r="KW144" s="59"/>
      <c r="KX144" s="73" t="s">
        <v>156</v>
      </c>
      <c r="KY144" s="64">
        <f>SUMIF(KT119:KT138,"Potência (V)",KV119:KV138)</f>
        <v>0</v>
      </c>
      <c r="KZ144" s="64">
        <f>SUMPRODUCT((KV119:KV138)*(KW119:KW138)*(KT119:KT138="Potência (V)"))</f>
        <v>0</v>
      </c>
      <c r="LA144" s="74">
        <f>SUMIF(KT119:KT138,"Potência (V)",LB119:LB138)</f>
        <v>0</v>
      </c>
      <c r="LB144" s="75" t="str">
        <f>IFERROR((LA144*100)/KV145,"")</f>
        <v/>
      </c>
      <c r="LC144" s="147"/>
      <c r="LD144" s="347"/>
      <c r="LE144" s="58"/>
      <c r="LF144" s="58"/>
      <c r="LG144" s="59"/>
      <c r="LH144" s="59"/>
      <c r="LI144" s="59"/>
      <c r="LJ144" s="72" t="s">
        <v>155</v>
      </c>
      <c r="LK144" s="66" t="str">
        <f>IF(SUMPRODUCT(LK119:LK138,LP119:LP138)=0,"",SUMPRODUCT(LK119:LK138,LP119:LP138))</f>
        <v/>
      </c>
      <c r="LL144" s="59"/>
      <c r="LM144" s="73" t="s">
        <v>156</v>
      </c>
      <c r="LN144" s="64">
        <f>SUMIF(LI119:LI138,"Potência (V)",LK119:LK138)</f>
        <v>0</v>
      </c>
      <c r="LO144" s="64">
        <f>SUMPRODUCT((LK119:LK138)*(LL119:LL138)*(LI119:LI138="Potência (V)"))</f>
        <v>0</v>
      </c>
      <c r="LP144" s="74">
        <f>SUMIF(LI119:LI138,"Potência (V)",LQ119:LQ138)</f>
        <v>0</v>
      </c>
      <c r="LQ144" s="75" t="str">
        <f>IFERROR((LP144*100)/LK145,"")</f>
        <v/>
      </c>
      <c r="LR144" s="147"/>
      <c r="LS144" s="347"/>
      <c r="LT144" s="58"/>
      <c r="LU144" s="58"/>
      <c r="LV144" s="59"/>
      <c r="LW144" s="59"/>
      <c r="LX144" s="59"/>
      <c r="LY144" s="72" t="s">
        <v>155</v>
      </c>
      <c r="LZ144" s="66" t="str">
        <f>IF(SUMPRODUCT(LZ119:LZ138,ME119:ME138)=0,"",SUMPRODUCT(LZ119:LZ138,ME119:ME138))</f>
        <v/>
      </c>
      <c r="MA144" s="59"/>
      <c r="MB144" s="73" t="s">
        <v>156</v>
      </c>
      <c r="MC144" s="64">
        <f>SUMIF(LX119:LX138,"Potência (V)",LZ119:LZ138)</f>
        <v>0</v>
      </c>
      <c r="MD144" s="64">
        <f>SUMPRODUCT((LZ119:LZ138)*(MA119:MA138)*(LX119:LX138="Potência (V)"))</f>
        <v>0</v>
      </c>
      <c r="ME144" s="74">
        <f>SUMIF(LX119:LX138,"Potência (V)",MF119:MF138)</f>
        <v>0</v>
      </c>
      <c r="MF144" s="75" t="str">
        <f>IFERROR((ME144*100)/LZ145,"")</f>
        <v/>
      </c>
      <c r="MG144" s="147"/>
      <c r="MH144" s="347"/>
      <c r="MI144" s="58"/>
      <c r="MJ144" s="58"/>
      <c r="MK144" s="500"/>
      <c r="ML144" s="500"/>
      <c r="MM144" s="500"/>
      <c r="MN144" s="505" t="s">
        <v>155</v>
      </c>
      <c r="MO144" s="494"/>
      <c r="MP144" s="500"/>
      <c r="MQ144" s="506" t="s">
        <v>156</v>
      </c>
      <c r="MR144" s="490">
        <v>0</v>
      </c>
      <c r="MS144" s="490">
        <v>0</v>
      </c>
      <c r="MT144" s="493">
        <v>0</v>
      </c>
      <c r="MU144" s="507"/>
      <c r="MV144" s="508"/>
      <c r="MW144" s="347"/>
    </row>
    <row r="145" spans="1:361" ht="17" thickBot="1">
      <c r="A145" s="347"/>
      <c r="B145" s="58"/>
      <c r="C145" s="58"/>
      <c r="D145" s="59"/>
      <c r="E145" s="59"/>
      <c r="F145" s="59"/>
      <c r="G145" s="72" t="s">
        <v>157</v>
      </c>
      <c r="H145" s="76" t="str">
        <f>IF(SUM(N119:N138)=0,"",SUM(N119:N138))</f>
        <v/>
      </c>
      <c r="I145" s="59"/>
      <c r="J145" s="77" t="s">
        <v>158</v>
      </c>
      <c r="K145" s="68">
        <f>SUMIF(F119:F138,"Resistência de força",H119:H138)</f>
        <v>0</v>
      </c>
      <c r="L145" s="68">
        <f>SUMPRODUCT((H119:H138)*(I119:I138)*(F119:F138="Resistência de força"))</f>
        <v>0</v>
      </c>
      <c r="M145" s="78">
        <f>SUMIF(F119:F138,"Resistência de força",N119:N138)</f>
        <v>0</v>
      </c>
      <c r="N145" s="79" t="str">
        <f>IFERROR((M145*100)/H145,"")</f>
        <v/>
      </c>
      <c r="O145" s="147"/>
      <c r="P145" s="58"/>
      <c r="Q145" s="58"/>
      <c r="R145" s="58"/>
      <c r="S145" s="59"/>
      <c r="T145" s="59"/>
      <c r="U145" s="59"/>
      <c r="V145" s="72" t="s">
        <v>157</v>
      </c>
      <c r="W145" s="76" t="str">
        <f>IF(SUM(AC119:AC138)=0,"",SUM(AC119:AC138))</f>
        <v/>
      </c>
      <c r="X145" s="59"/>
      <c r="Y145" s="77" t="s">
        <v>158</v>
      </c>
      <c r="Z145" s="68">
        <f>SUMIF(U119:U138,"Resistência de força",W119:W138)</f>
        <v>0</v>
      </c>
      <c r="AA145" s="68">
        <f>SUMPRODUCT((W119:W138)*(X119:X138)*(U119:U138="Resistência de força"))</f>
        <v>0</v>
      </c>
      <c r="AB145" s="78">
        <f>SUMIF(U119:U138,"Resistência de força",AC119:AC138)</f>
        <v>0</v>
      </c>
      <c r="AC145" s="79" t="str">
        <f>IFERROR((AB145*100)/W145,"")</f>
        <v/>
      </c>
      <c r="AD145" s="147"/>
      <c r="AE145" s="58"/>
      <c r="AF145" s="58"/>
      <c r="AG145" s="58"/>
      <c r="AH145" s="59"/>
      <c r="AI145" s="59"/>
      <c r="AJ145" s="59"/>
      <c r="AK145" s="72" t="s">
        <v>157</v>
      </c>
      <c r="AL145" s="76" t="str">
        <f>IF(SUM(AR119:AR138)=0,"",SUM(AR119:AR138))</f>
        <v/>
      </c>
      <c r="AM145" s="59"/>
      <c r="AN145" s="77" t="s">
        <v>158</v>
      </c>
      <c r="AO145" s="68">
        <f>SUMIF(AJ119:AJ138,"Resistência de força",AL119:AL138)</f>
        <v>0</v>
      </c>
      <c r="AP145" s="68">
        <f>SUMPRODUCT((AL119:AL138)*(AM119:AM138)*(AJ119:AJ138="Resistência de força"))</f>
        <v>0</v>
      </c>
      <c r="AQ145" s="78">
        <f>SUMIF(AJ119:AJ138,"Resistência de força",AR119:AR138)</f>
        <v>0</v>
      </c>
      <c r="AR145" s="79" t="str">
        <f>IFERROR((AQ145*100)/AL145,"")</f>
        <v/>
      </c>
      <c r="AS145" s="147"/>
      <c r="AT145" s="58"/>
      <c r="AU145" s="58"/>
      <c r="AV145" s="58"/>
      <c r="AW145" s="59"/>
      <c r="AX145" s="59"/>
      <c r="AY145" s="59"/>
      <c r="AZ145" s="72" t="s">
        <v>157</v>
      </c>
      <c r="BA145" s="76" t="str">
        <f>IF(SUM(BG119:BG138)=0,"",SUM(BG119:BG138))</f>
        <v/>
      </c>
      <c r="BB145" s="59"/>
      <c r="BC145" s="77" t="s">
        <v>158</v>
      </c>
      <c r="BD145" s="68">
        <f>SUMIF(AY119:AY138,"Resistência de força",BA119:BA138)</f>
        <v>0</v>
      </c>
      <c r="BE145" s="68">
        <f>SUMPRODUCT((BA119:BA138)*(BB119:BB138)*(AY119:AY138="Resistência de força"))</f>
        <v>0</v>
      </c>
      <c r="BF145" s="78">
        <f>SUMIF(AY119:AY138,"Resistência de força",BG119:BG138)</f>
        <v>0</v>
      </c>
      <c r="BG145" s="79" t="str">
        <f>IFERROR((BF145*100)/BA145,"")</f>
        <v/>
      </c>
      <c r="BH145" s="147"/>
      <c r="BI145" s="58"/>
      <c r="BJ145" s="58"/>
      <c r="BK145" s="58"/>
      <c r="BL145" s="59"/>
      <c r="BM145" s="59"/>
      <c r="BN145" s="59"/>
      <c r="BO145" s="72" t="s">
        <v>157</v>
      </c>
      <c r="BP145" s="76" t="str">
        <f>IF(SUM(BV119:BV138)=0,"",SUM(BV119:BV138))</f>
        <v/>
      </c>
      <c r="BQ145" s="59"/>
      <c r="BR145" s="77" t="s">
        <v>158</v>
      </c>
      <c r="BS145" s="68">
        <f>SUMIF(BN119:BN138,"Resistência de força",BP119:BP138)</f>
        <v>0</v>
      </c>
      <c r="BT145" s="68">
        <f>SUMPRODUCT((BP119:BP138)*(BQ119:BQ138)*(BN119:BN138="Resistência de força"))</f>
        <v>0</v>
      </c>
      <c r="BU145" s="78">
        <f>SUMIF(BN119:BN138,"Resistência de força",BV119:BV138)</f>
        <v>0</v>
      </c>
      <c r="BV145" s="79" t="str">
        <f>IFERROR((BU145*100)/BP145,"")</f>
        <v/>
      </c>
      <c r="BW145" s="147"/>
      <c r="BX145" s="58"/>
      <c r="BY145" s="58"/>
      <c r="BZ145" s="58"/>
      <c r="CA145" s="59"/>
      <c r="CB145" s="59"/>
      <c r="CC145" s="59"/>
      <c r="CD145" s="72" t="s">
        <v>157</v>
      </c>
      <c r="CE145" s="76" t="str">
        <f>IF(SUM(CK119:CK138)=0,"",SUM(CK119:CK138))</f>
        <v/>
      </c>
      <c r="CF145" s="59"/>
      <c r="CG145" s="77" t="s">
        <v>158</v>
      </c>
      <c r="CH145" s="68">
        <f>SUMIF(CC119:CC138,"Resistência de força",CE119:CE138)</f>
        <v>0</v>
      </c>
      <c r="CI145" s="68">
        <f>SUMPRODUCT((CE119:CE138)*(CF119:CF138)*(CC119:CC138="Resistência de força"))</f>
        <v>0</v>
      </c>
      <c r="CJ145" s="78">
        <f>SUMIF(CC119:CC138,"Resistência de força",CK119:CK138)</f>
        <v>0</v>
      </c>
      <c r="CK145" s="79" t="str">
        <f>IFERROR((CJ145*100)/CE145,"")</f>
        <v/>
      </c>
      <c r="CL145" s="147"/>
      <c r="CM145" s="58"/>
      <c r="CN145" s="58"/>
      <c r="CO145" s="58"/>
      <c r="CP145" s="59"/>
      <c r="CQ145" s="59"/>
      <c r="CR145" s="59"/>
      <c r="CS145" s="72" t="s">
        <v>157</v>
      </c>
      <c r="CT145" s="76" t="str">
        <f>IF(SUM(CZ119:CZ138)=0,"",SUM(CZ119:CZ138))</f>
        <v/>
      </c>
      <c r="CU145" s="59"/>
      <c r="CV145" s="77" t="s">
        <v>158</v>
      </c>
      <c r="CW145" s="68">
        <f>SUMIF(CR119:CR138,"Resistência de força",CT119:CT138)</f>
        <v>0</v>
      </c>
      <c r="CX145" s="68">
        <f>SUMPRODUCT((CT119:CT138)*(CU119:CU138)*(CR119:CR138="Resistência de força"))</f>
        <v>0</v>
      </c>
      <c r="CY145" s="78">
        <f>SUMIF(CR119:CR138,"Resistência de força",CZ119:CZ138)</f>
        <v>0</v>
      </c>
      <c r="CZ145" s="79" t="str">
        <f>IFERROR((CY145*100)/CT145,"")</f>
        <v/>
      </c>
      <c r="DA145" s="147"/>
      <c r="DB145" s="58"/>
      <c r="DC145" s="58"/>
      <c r="DD145" s="58"/>
      <c r="DE145" s="59"/>
      <c r="DF145" s="59"/>
      <c r="DG145" s="59"/>
      <c r="DH145" s="72" t="s">
        <v>157</v>
      </c>
      <c r="DI145" s="76" t="str">
        <f>IF(SUM(DO119:DO138)=0,"",SUM(DO119:DO138))</f>
        <v/>
      </c>
      <c r="DJ145" s="59"/>
      <c r="DK145" s="77" t="s">
        <v>158</v>
      </c>
      <c r="DL145" s="68">
        <f>SUMIF(DG119:DG138,"Resistência de força",DI119:DI138)</f>
        <v>0</v>
      </c>
      <c r="DM145" s="68">
        <f>SUMPRODUCT((DI119:DI138)*(DJ119:DJ138)*(DG119:DG138="Resistência de força"))</f>
        <v>0</v>
      </c>
      <c r="DN145" s="78">
        <f>SUMIF(DG119:DG138,"Resistência de força",DO119:DO138)</f>
        <v>0</v>
      </c>
      <c r="DO145" s="79" t="str">
        <f>IFERROR((DN145*100)/DI145,"")</f>
        <v/>
      </c>
      <c r="DP145" s="147"/>
      <c r="DQ145" s="58"/>
      <c r="DR145" s="58"/>
      <c r="DS145" s="58"/>
      <c r="DT145" s="59"/>
      <c r="DU145" s="59"/>
      <c r="DV145" s="59"/>
      <c r="DW145" s="72" t="s">
        <v>157</v>
      </c>
      <c r="DX145" s="76" t="str">
        <f>IF(SUM(ED119:ED138)=0,"",SUM(ED119:ED138))</f>
        <v/>
      </c>
      <c r="DY145" s="59"/>
      <c r="DZ145" s="77" t="s">
        <v>158</v>
      </c>
      <c r="EA145" s="68">
        <f>SUMIF(DV119:DV138,"Resistência de força",DX119:DX138)</f>
        <v>0</v>
      </c>
      <c r="EB145" s="68">
        <f>SUMPRODUCT((DX119:DX138)*(DY119:DY138)*(DV119:DV138="Resistência de força"))</f>
        <v>0</v>
      </c>
      <c r="EC145" s="78">
        <f>SUMIF(DV119:DV138,"Resistência de força",ED119:ED138)</f>
        <v>0</v>
      </c>
      <c r="ED145" s="79" t="str">
        <f>IFERROR((EC145*100)/DX145,"")</f>
        <v/>
      </c>
      <c r="EE145" s="147"/>
      <c r="EF145" s="58"/>
      <c r="EG145" s="58"/>
      <c r="EH145" s="58"/>
      <c r="EI145" s="59"/>
      <c r="EJ145" s="59"/>
      <c r="EK145" s="59"/>
      <c r="EL145" s="72" t="s">
        <v>157</v>
      </c>
      <c r="EM145" s="76" t="str">
        <f>IF(SUM(ES119:ES138)=0,"",SUM(ES119:ES138))</f>
        <v/>
      </c>
      <c r="EN145" s="59"/>
      <c r="EO145" s="77" t="s">
        <v>158</v>
      </c>
      <c r="EP145" s="68">
        <f>SUMIF(EK119:EK138,"Resistência de força",EM119:EM138)</f>
        <v>0</v>
      </c>
      <c r="EQ145" s="68">
        <f>SUMPRODUCT((EM119:EM138)*(EN119:EN138)*(EK119:EK138="Resistência de força"))</f>
        <v>0</v>
      </c>
      <c r="ER145" s="78">
        <f>SUMIF(EK119:EK138,"Resistência de força",ES119:ES138)</f>
        <v>0</v>
      </c>
      <c r="ES145" s="79" t="str">
        <f>IFERROR((ER145*100)/EM145,"")</f>
        <v/>
      </c>
      <c r="ET145" s="147"/>
      <c r="EU145" s="58"/>
      <c r="EV145" s="58"/>
      <c r="EW145" s="58"/>
      <c r="EX145" s="59"/>
      <c r="EY145" s="59"/>
      <c r="EZ145" s="59"/>
      <c r="FA145" s="72" t="s">
        <v>157</v>
      </c>
      <c r="FB145" s="76" t="str">
        <f>IF(SUM(FH119:FH138)=0,"",SUM(FH119:FH138))</f>
        <v/>
      </c>
      <c r="FC145" s="59"/>
      <c r="FD145" s="77" t="s">
        <v>158</v>
      </c>
      <c r="FE145" s="68">
        <f>SUMIF(EZ119:EZ138,"Resistência de força",FB119:FB138)</f>
        <v>0</v>
      </c>
      <c r="FF145" s="68">
        <f>SUMPRODUCT((FB119:FB138)*(FC119:FC138)*(EZ119:EZ138="Resistência de força"))</f>
        <v>0</v>
      </c>
      <c r="FG145" s="78">
        <f>SUMIF(EZ119:EZ138,"Resistência de força",FH119:FH138)</f>
        <v>0</v>
      </c>
      <c r="FH145" s="79" t="str">
        <f>IFERROR((FG145*100)/FB145,"")</f>
        <v/>
      </c>
      <c r="FI145" s="147"/>
      <c r="FJ145" s="58"/>
      <c r="FK145" s="58"/>
      <c r="FL145" s="58"/>
      <c r="FM145" s="59"/>
      <c r="FN145" s="59"/>
      <c r="FO145" s="59"/>
      <c r="FP145" s="72" t="s">
        <v>157</v>
      </c>
      <c r="FQ145" s="76" t="str">
        <f>IF(SUM(FW119:FW138)=0,"",SUM(FW119:FW138))</f>
        <v/>
      </c>
      <c r="FR145" s="59"/>
      <c r="FS145" s="77" t="s">
        <v>158</v>
      </c>
      <c r="FT145" s="68">
        <f>SUMIF(FO119:FO138,"Resistência de força",FQ119:FQ138)</f>
        <v>0</v>
      </c>
      <c r="FU145" s="68">
        <f>SUMPRODUCT((FQ119:FQ138)*(FR119:FR138)*(FO119:FO138="Resistência de força"))</f>
        <v>0</v>
      </c>
      <c r="FV145" s="78">
        <f>SUMIF(FO119:FO138,"Resistência de força",FW119:FW138)</f>
        <v>0</v>
      </c>
      <c r="FW145" s="79" t="str">
        <f>IFERROR((FV145*100)/FQ145,"")</f>
        <v/>
      </c>
      <c r="FX145" s="147"/>
      <c r="FY145" s="58"/>
      <c r="FZ145" s="58"/>
      <c r="GA145" s="58"/>
      <c r="GB145" s="59"/>
      <c r="GC145" s="59"/>
      <c r="GD145" s="59"/>
      <c r="GE145" s="72" t="s">
        <v>157</v>
      </c>
      <c r="GF145" s="76" t="str">
        <f>IF(SUM(GL119:GL138)=0,"",SUM(GL119:GL138))</f>
        <v/>
      </c>
      <c r="GG145" s="59"/>
      <c r="GH145" s="77" t="s">
        <v>158</v>
      </c>
      <c r="GI145" s="68">
        <f>SUMIF(GD119:GD138,"Resistência de força",GF119:GF138)</f>
        <v>0</v>
      </c>
      <c r="GJ145" s="68">
        <f>SUMPRODUCT((GF119:GF138)*(GG119:GG138)*(GD119:GD138="Resistência de força"))</f>
        <v>0</v>
      </c>
      <c r="GK145" s="78">
        <f>SUMIF(GD119:GD138,"Resistência de força",GL119:GL138)</f>
        <v>0</v>
      </c>
      <c r="GL145" s="79" t="str">
        <f>IFERROR((GK145*100)/GF145,"")</f>
        <v/>
      </c>
      <c r="GM145" s="147"/>
      <c r="GN145" s="58"/>
      <c r="GO145" s="58"/>
      <c r="GP145" s="58"/>
      <c r="GQ145" s="59"/>
      <c r="GR145" s="59"/>
      <c r="GS145" s="59"/>
      <c r="GT145" s="72" t="s">
        <v>157</v>
      </c>
      <c r="GU145" s="76" t="str">
        <f>IF(SUM(HA119:HA138)=0,"",SUM(HA119:HA138))</f>
        <v/>
      </c>
      <c r="GV145" s="59"/>
      <c r="GW145" s="77" t="s">
        <v>158</v>
      </c>
      <c r="GX145" s="68">
        <f>SUMIF(GS119:GS138,"Resistência de força",GU119:GU138)</f>
        <v>0</v>
      </c>
      <c r="GY145" s="68">
        <f>SUMPRODUCT((GU119:GU138)*(GV119:GV138)*(GS119:GS138="Resistência de força"))</f>
        <v>0</v>
      </c>
      <c r="GZ145" s="78">
        <f>SUMIF(GS119:GS138,"Resistência de força",HA119:HA138)</f>
        <v>0</v>
      </c>
      <c r="HA145" s="79" t="str">
        <f>IFERROR((GZ145*100)/GU145,"")</f>
        <v/>
      </c>
      <c r="HB145" s="147"/>
      <c r="HC145" s="58"/>
      <c r="HD145" s="58"/>
      <c r="HE145" s="58"/>
      <c r="HF145" s="59"/>
      <c r="HG145" s="59"/>
      <c r="HH145" s="59"/>
      <c r="HI145" s="72" t="s">
        <v>157</v>
      </c>
      <c r="HJ145" s="76" t="str">
        <f>IF(SUM(HP119:HP138)=0,"",SUM(HP119:HP138))</f>
        <v/>
      </c>
      <c r="HK145" s="59"/>
      <c r="HL145" s="77" t="s">
        <v>158</v>
      </c>
      <c r="HM145" s="68">
        <f>SUMIF(HH119:HH138,"Resistência de força",HJ119:HJ138)</f>
        <v>0</v>
      </c>
      <c r="HN145" s="68">
        <f>SUMPRODUCT((HJ119:HJ138)*(HK119:HK138)*(HH119:HH138="Resistência de força"))</f>
        <v>0</v>
      </c>
      <c r="HO145" s="78">
        <f>SUMIF(HH119:HH138,"Resistência de força",HP119:HP138)</f>
        <v>0</v>
      </c>
      <c r="HP145" s="79" t="str">
        <f>IFERROR((HO145*100)/HJ145,"")</f>
        <v/>
      </c>
      <c r="HQ145" s="147"/>
      <c r="HR145" s="58"/>
      <c r="HS145" s="58"/>
      <c r="HT145" s="58"/>
      <c r="HU145" s="59"/>
      <c r="HV145" s="59"/>
      <c r="HW145" s="59"/>
      <c r="HX145" s="72" t="s">
        <v>157</v>
      </c>
      <c r="HY145" s="76" t="str">
        <f>IF(SUM(IE119:IE138)=0,"",SUM(IE119:IE138))</f>
        <v/>
      </c>
      <c r="HZ145" s="59"/>
      <c r="IA145" s="77" t="s">
        <v>158</v>
      </c>
      <c r="IB145" s="68">
        <f>SUMIF(HW119:HW138,"Resistência de força",HY119:HY138)</f>
        <v>0</v>
      </c>
      <c r="IC145" s="68">
        <f>SUMPRODUCT((HY119:HY138)*(HZ119:HZ138)*(HW119:HW138="Resistência de força"))</f>
        <v>0</v>
      </c>
      <c r="ID145" s="78">
        <f>SUMIF(HW119:HW138,"Resistência de força",IE119:IE138)</f>
        <v>0</v>
      </c>
      <c r="IE145" s="79" t="str">
        <f>IFERROR((ID145*100)/HY145,"")</f>
        <v/>
      </c>
      <c r="IF145" s="147"/>
      <c r="IG145" s="58"/>
      <c r="IH145" s="58"/>
      <c r="II145" s="58"/>
      <c r="IJ145" s="59"/>
      <c r="IK145" s="59"/>
      <c r="IL145" s="59"/>
      <c r="IM145" s="72" t="s">
        <v>157</v>
      </c>
      <c r="IN145" s="76" t="str">
        <f>IF(SUM(IT119:IT138)=0,"",SUM(IT119:IT138))</f>
        <v/>
      </c>
      <c r="IO145" s="59"/>
      <c r="IP145" s="77" t="s">
        <v>158</v>
      </c>
      <c r="IQ145" s="68">
        <f>SUMIF(IL119:IL138,"Resistência de força",IN119:IN138)</f>
        <v>0</v>
      </c>
      <c r="IR145" s="68">
        <f>SUMPRODUCT((IN119:IN138)*(IO119:IO138)*(IL119:IL138="Resistência de força"))</f>
        <v>0</v>
      </c>
      <c r="IS145" s="78">
        <f>SUMIF(IL119:IL138,"Resistência de força",IT119:IT138)</f>
        <v>0</v>
      </c>
      <c r="IT145" s="79" t="str">
        <f>IFERROR((IS145*100)/IN145,"")</f>
        <v/>
      </c>
      <c r="IU145" s="147"/>
      <c r="IV145" s="58"/>
      <c r="IW145" s="58"/>
      <c r="IX145" s="58"/>
      <c r="IY145" s="59"/>
      <c r="IZ145" s="59"/>
      <c r="JA145" s="59"/>
      <c r="JB145" s="72" t="s">
        <v>157</v>
      </c>
      <c r="JC145" s="76" t="str">
        <f>IF(SUM(JI119:JI138)=0,"",SUM(JI119:JI138))</f>
        <v/>
      </c>
      <c r="JD145" s="59"/>
      <c r="JE145" s="77" t="s">
        <v>158</v>
      </c>
      <c r="JF145" s="68">
        <f>SUMIF(JA119:JA138,"Resistência de força",JC119:JC138)</f>
        <v>0</v>
      </c>
      <c r="JG145" s="68">
        <f>SUMPRODUCT((JC119:JC138)*(JD119:JD138)*(JA119:JA138="Resistência de força"))</f>
        <v>0</v>
      </c>
      <c r="JH145" s="78">
        <f>SUMIF(JA119:JA138,"Resistência de força",JI119:JI138)</f>
        <v>0</v>
      </c>
      <c r="JI145" s="79" t="str">
        <f>IFERROR((JH145*100)/JC145,"")</f>
        <v/>
      </c>
      <c r="JJ145" s="147"/>
      <c r="JK145" s="58"/>
      <c r="JL145" s="58"/>
      <c r="JM145" s="58"/>
      <c r="JN145" s="59"/>
      <c r="JO145" s="59"/>
      <c r="JP145" s="59"/>
      <c r="JQ145" s="72" t="s">
        <v>157</v>
      </c>
      <c r="JR145" s="76" t="str">
        <f>IF(SUM(JX119:JX138)=0,"",SUM(JX119:JX138))</f>
        <v/>
      </c>
      <c r="JS145" s="59"/>
      <c r="JT145" s="77" t="s">
        <v>158</v>
      </c>
      <c r="JU145" s="68">
        <f>SUMIF(JP119:JP138,"Resistência de força",JR119:JR138)</f>
        <v>0</v>
      </c>
      <c r="JV145" s="68">
        <f>SUMPRODUCT((JR119:JR138)*(JS119:JS138)*(JP119:JP138="Resistência de força"))</f>
        <v>0</v>
      </c>
      <c r="JW145" s="78">
        <f>SUMIF(JP119:JP138,"Resistência de força",JX119:JX138)</f>
        <v>0</v>
      </c>
      <c r="JX145" s="79" t="str">
        <f>IFERROR((JW145*100)/JR145,"")</f>
        <v/>
      </c>
      <c r="JY145" s="147"/>
      <c r="JZ145" s="58"/>
      <c r="KA145" s="58"/>
      <c r="KB145" s="58"/>
      <c r="KC145" s="59"/>
      <c r="KD145" s="59"/>
      <c r="KE145" s="59"/>
      <c r="KF145" s="72" t="s">
        <v>157</v>
      </c>
      <c r="KG145" s="76" t="str">
        <f>IF(SUM(KM119:KM138)=0,"",SUM(KM119:KM138))</f>
        <v/>
      </c>
      <c r="KH145" s="59"/>
      <c r="KI145" s="77" t="s">
        <v>158</v>
      </c>
      <c r="KJ145" s="68">
        <f>SUMIF(KE119:KE138,"Resistência de força",KG119:KG138)</f>
        <v>0</v>
      </c>
      <c r="KK145" s="68">
        <f>SUMPRODUCT((KG119:KG138)*(KH119:KH138)*(KE119:KE138="Resistência de força"))</f>
        <v>0</v>
      </c>
      <c r="KL145" s="78">
        <f>SUMIF(KE119:KE138,"Resistência de força",KM119:KM138)</f>
        <v>0</v>
      </c>
      <c r="KM145" s="79" t="str">
        <f>IFERROR((KL145*100)/KG145,"")</f>
        <v/>
      </c>
      <c r="KN145" s="147"/>
      <c r="KO145" s="58"/>
      <c r="KP145" s="58"/>
      <c r="KQ145" s="58"/>
      <c r="KR145" s="59"/>
      <c r="KS145" s="59"/>
      <c r="KT145" s="59"/>
      <c r="KU145" s="72" t="s">
        <v>157</v>
      </c>
      <c r="KV145" s="76" t="str">
        <f>IF(SUM(LB119:LB138)=0,"",SUM(LB119:LB138))</f>
        <v/>
      </c>
      <c r="KW145" s="59"/>
      <c r="KX145" s="77" t="s">
        <v>158</v>
      </c>
      <c r="KY145" s="68">
        <f>SUMIF(KT119:KT138,"Resistência de força",KV119:KV138)</f>
        <v>0</v>
      </c>
      <c r="KZ145" s="68">
        <f>SUMPRODUCT((KV119:KV138)*(KW119:KW138)*(KT119:KT138="Resistência de força"))</f>
        <v>0</v>
      </c>
      <c r="LA145" s="78">
        <f>SUMIF(KT119:KT138,"Resistência de força",LB119:LB138)</f>
        <v>0</v>
      </c>
      <c r="LB145" s="79" t="str">
        <f>IFERROR((LA145*100)/KV145,"")</f>
        <v/>
      </c>
      <c r="LC145" s="147"/>
      <c r="LD145" s="347"/>
      <c r="LE145" s="58"/>
      <c r="LF145" s="58"/>
      <c r="LG145" s="59"/>
      <c r="LH145" s="59"/>
      <c r="LI145" s="59"/>
      <c r="LJ145" s="72" t="s">
        <v>157</v>
      </c>
      <c r="LK145" s="76" t="str">
        <f>IF(SUM(LQ119:LQ138)=0,"",SUM(LQ119:LQ138))</f>
        <v/>
      </c>
      <c r="LL145" s="59"/>
      <c r="LM145" s="77" t="s">
        <v>158</v>
      </c>
      <c r="LN145" s="68">
        <f>SUMIF(LI119:LI138,"Resistência de força",LK119:LK138)</f>
        <v>0</v>
      </c>
      <c r="LO145" s="68">
        <f>SUMPRODUCT((LK119:LK138)*(LL119:LL138)*(LI119:LI138="Resistência de força"))</f>
        <v>0</v>
      </c>
      <c r="LP145" s="78">
        <f>SUMIF(LI119:LI138,"Resistência de força",LQ119:LQ138)</f>
        <v>0</v>
      </c>
      <c r="LQ145" s="79" t="str">
        <f>IFERROR((LP145*100)/LK145,"")</f>
        <v/>
      </c>
      <c r="LR145" s="147"/>
      <c r="LS145" s="347"/>
      <c r="LT145" s="58"/>
      <c r="LU145" s="58"/>
      <c r="LV145" s="59"/>
      <c r="LW145" s="59"/>
      <c r="LX145" s="59"/>
      <c r="LY145" s="72" t="s">
        <v>157</v>
      </c>
      <c r="LZ145" s="76" t="str">
        <f>IF(SUM(MF119:MF138)=0,"",SUM(MF119:MF138))</f>
        <v/>
      </c>
      <c r="MA145" s="59"/>
      <c r="MB145" s="77" t="s">
        <v>158</v>
      </c>
      <c r="MC145" s="68">
        <f>SUMIF(LX119:LX138,"Resistência de força",LZ119:LZ138)</f>
        <v>0</v>
      </c>
      <c r="MD145" s="68">
        <f>SUMPRODUCT((LZ119:LZ138)*(MA119:MA138)*(LX119:LX138="Resistência de força"))</f>
        <v>0</v>
      </c>
      <c r="ME145" s="78">
        <f>SUMIF(LX119:LX138,"Resistência de força",MF119:MF138)</f>
        <v>0</v>
      </c>
      <c r="MF145" s="79" t="str">
        <f>IFERROR((ME145*100)/LZ145,"")</f>
        <v/>
      </c>
      <c r="MG145" s="147"/>
      <c r="MH145" s="347"/>
      <c r="MI145" s="58"/>
      <c r="MJ145" s="58"/>
      <c r="MK145" s="500"/>
      <c r="ML145" s="500"/>
      <c r="MM145" s="500"/>
      <c r="MN145" s="505" t="s">
        <v>157</v>
      </c>
      <c r="MO145" s="509"/>
      <c r="MP145" s="500"/>
      <c r="MQ145" s="510" t="s">
        <v>158</v>
      </c>
      <c r="MR145" s="496">
        <v>0</v>
      </c>
      <c r="MS145" s="496">
        <v>0</v>
      </c>
      <c r="MT145" s="498">
        <v>0</v>
      </c>
      <c r="MU145" s="511"/>
      <c r="MV145" s="508"/>
      <c r="MW145" s="347"/>
    </row>
    <row r="146" spans="1:361" ht="17" thickBot="1">
      <c r="A146" s="347"/>
      <c r="B146" s="58"/>
      <c r="C146" s="58"/>
      <c r="D146" s="59"/>
      <c r="E146" s="59"/>
      <c r="F146" s="59"/>
      <c r="G146" s="80" t="s">
        <v>159</v>
      </c>
      <c r="H146" s="81" t="str">
        <f>IFERROR(H145/H144,"")</f>
        <v/>
      </c>
      <c r="I146" s="59"/>
      <c r="J146" s="58"/>
      <c r="K146" s="58"/>
      <c r="L146" s="58"/>
      <c r="M146" s="58"/>
      <c r="N146" s="58"/>
      <c r="O146" s="58"/>
      <c r="P146" s="58"/>
      <c r="Q146" s="58"/>
      <c r="R146" s="58"/>
      <c r="S146" s="59"/>
      <c r="T146" s="59"/>
      <c r="U146" s="59"/>
      <c r="V146" s="80" t="s">
        <v>159</v>
      </c>
      <c r="W146" s="81" t="str">
        <f>IFERROR(W145/W144,"")</f>
        <v/>
      </c>
      <c r="X146" s="59"/>
      <c r="Y146" s="58"/>
      <c r="Z146" s="58"/>
      <c r="AA146" s="58"/>
      <c r="AB146" s="58"/>
      <c r="AC146" s="58"/>
      <c r="AD146" s="58"/>
      <c r="AE146" s="58"/>
      <c r="AF146" s="58"/>
      <c r="AG146" s="58"/>
      <c r="AH146" s="59"/>
      <c r="AI146" s="59"/>
      <c r="AJ146" s="59"/>
      <c r="AK146" s="80" t="s">
        <v>159</v>
      </c>
      <c r="AL146" s="81" t="str">
        <f>IFERROR(AL145/AL144,"")</f>
        <v/>
      </c>
      <c r="AM146" s="59"/>
      <c r="AN146" s="58"/>
      <c r="AO146" s="58"/>
      <c r="AP146" s="58"/>
      <c r="AQ146" s="58"/>
      <c r="AR146" s="58"/>
      <c r="AS146" s="58"/>
      <c r="AT146" s="58"/>
      <c r="AU146" s="58"/>
      <c r="AV146" s="58"/>
      <c r="AW146" s="59"/>
      <c r="AX146" s="59"/>
      <c r="AY146" s="59"/>
      <c r="AZ146" s="80" t="s">
        <v>159</v>
      </c>
      <c r="BA146" s="81" t="str">
        <f>IFERROR(BA145/BA144,"")</f>
        <v/>
      </c>
      <c r="BB146" s="59"/>
      <c r="BC146" s="58"/>
      <c r="BD146" s="58"/>
      <c r="BE146" s="58"/>
      <c r="BF146" s="58"/>
      <c r="BG146" s="58"/>
      <c r="BH146" s="58"/>
      <c r="BI146" s="58"/>
      <c r="BJ146" s="58"/>
      <c r="BK146" s="58"/>
      <c r="BL146" s="59"/>
      <c r="BM146" s="59"/>
      <c r="BN146" s="59"/>
      <c r="BO146" s="80" t="s">
        <v>159</v>
      </c>
      <c r="BP146" s="81" t="str">
        <f>IFERROR(BP145/BP144,"")</f>
        <v/>
      </c>
      <c r="BQ146" s="59"/>
      <c r="BR146" s="58"/>
      <c r="BS146" s="58"/>
      <c r="BT146" s="58"/>
      <c r="BU146" s="58"/>
      <c r="BV146" s="58"/>
      <c r="BW146" s="58"/>
      <c r="BX146" s="58"/>
      <c r="BY146" s="58"/>
      <c r="BZ146" s="58"/>
      <c r="CA146" s="59"/>
      <c r="CB146" s="59"/>
      <c r="CC146" s="59"/>
      <c r="CD146" s="80" t="s">
        <v>159</v>
      </c>
      <c r="CE146" s="81" t="str">
        <f>IFERROR(CE145/CE144,"")</f>
        <v/>
      </c>
      <c r="CF146" s="59"/>
      <c r="CG146" s="58"/>
      <c r="CH146" s="58"/>
      <c r="CI146" s="58"/>
      <c r="CJ146" s="58"/>
      <c r="CK146" s="58"/>
      <c r="CL146" s="58"/>
      <c r="CM146" s="58"/>
      <c r="CN146" s="58"/>
      <c r="CO146" s="58"/>
      <c r="CP146" s="59"/>
      <c r="CQ146" s="59"/>
      <c r="CR146" s="59"/>
      <c r="CS146" s="80" t="s">
        <v>159</v>
      </c>
      <c r="CT146" s="81" t="str">
        <f>IFERROR(CT145/CT144,"")</f>
        <v/>
      </c>
      <c r="CU146" s="59"/>
      <c r="CV146" s="58"/>
      <c r="CW146" s="58"/>
      <c r="CX146" s="58"/>
      <c r="CY146" s="58"/>
      <c r="CZ146" s="58"/>
      <c r="DA146" s="58"/>
      <c r="DB146" s="58"/>
      <c r="DC146" s="58"/>
      <c r="DD146" s="58"/>
      <c r="DE146" s="59"/>
      <c r="DF146" s="59"/>
      <c r="DG146" s="59"/>
      <c r="DH146" s="80" t="s">
        <v>159</v>
      </c>
      <c r="DI146" s="81" t="str">
        <f>IFERROR(DI145/DI144,"")</f>
        <v/>
      </c>
      <c r="DJ146" s="59"/>
      <c r="DK146" s="58"/>
      <c r="DL146" s="58"/>
      <c r="DM146" s="58"/>
      <c r="DN146" s="58"/>
      <c r="DO146" s="58"/>
      <c r="DP146" s="58"/>
      <c r="DQ146" s="58"/>
      <c r="DR146" s="58"/>
      <c r="DS146" s="58"/>
      <c r="DT146" s="59"/>
      <c r="DU146" s="59"/>
      <c r="DV146" s="59"/>
      <c r="DW146" s="80" t="s">
        <v>159</v>
      </c>
      <c r="DX146" s="81" t="str">
        <f>IFERROR(DX145/DX144,"")</f>
        <v/>
      </c>
      <c r="DY146" s="59"/>
      <c r="DZ146" s="58"/>
      <c r="EA146" s="58"/>
      <c r="EB146" s="58"/>
      <c r="EC146" s="58"/>
      <c r="ED146" s="58"/>
      <c r="EE146" s="58"/>
      <c r="EF146" s="58"/>
      <c r="EG146" s="58"/>
      <c r="EH146" s="58"/>
      <c r="EI146" s="59"/>
      <c r="EJ146" s="59"/>
      <c r="EK146" s="59"/>
      <c r="EL146" s="80" t="s">
        <v>159</v>
      </c>
      <c r="EM146" s="81" t="str">
        <f>IFERROR(EM145/EM144,"")</f>
        <v/>
      </c>
      <c r="EN146" s="59"/>
      <c r="EO146" s="58"/>
      <c r="EP146" s="58"/>
      <c r="EQ146" s="58"/>
      <c r="ER146" s="58"/>
      <c r="ES146" s="58"/>
      <c r="ET146" s="58"/>
      <c r="EU146" s="58"/>
      <c r="EV146" s="58"/>
      <c r="EW146" s="58"/>
      <c r="EX146" s="59"/>
      <c r="EY146" s="59"/>
      <c r="EZ146" s="59"/>
      <c r="FA146" s="80" t="s">
        <v>159</v>
      </c>
      <c r="FB146" s="81" t="str">
        <f>IFERROR(FB145/FB144,"")</f>
        <v/>
      </c>
      <c r="FC146" s="59"/>
      <c r="FD146" s="58"/>
      <c r="FE146" s="58"/>
      <c r="FF146" s="58"/>
      <c r="FG146" s="58"/>
      <c r="FH146" s="58"/>
      <c r="FI146" s="58"/>
      <c r="FJ146" s="58"/>
      <c r="FK146" s="58"/>
      <c r="FL146" s="58"/>
      <c r="FM146" s="59"/>
      <c r="FN146" s="59"/>
      <c r="FO146" s="59"/>
      <c r="FP146" s="80" t="s">
        <v>159</v>
      </c>
      <c r="FQ146" s="81" t="str">
        <f>IFERROR(FQ145/FQ144,"")</f>
        <v/>
      </c>
      <c r="FR146" s="59"/>
      <c r="FS146" s="58"/>
      <c r="FT146" s="58"/>
      <c r="FU146" s="58"/>
      <c r="FV146" s="58"/>
      <c r="FW146" s="58"/>
      <c r="FX146" s="58"/>
      <c r="FY146" s="58"/>
      <c r="FZ146" s="58"/>
      <c r="GA146" s="58"/>
      <c r="GB146" s="59"/>
      <c r="GC146" s="59"/>
      <c r="GD146" s="59"/>
      <c r="GE146" s="80" t="s">
        <v>159</v>
      </c>
      <c r="GF146" s="81" t="str">
        <f>IFERROR(GF145/GF144,"")</f>
        <v/>
      </c>
      <c r="GG146" s="59"/>
      <c r="GH146" s="58"/>
      <c r="GI146" s="58"/>
      <c r="GJ146" s="58"/>
      <c r="GK146" s="58"/>
      <c r="GL146" s="58"/>
      <c r="GM146" s="58"/>
      <c r="GN146" s="58"/>
      <c r="GO146" s="58"/>
      <c r="GP146" s="58"/>
      <c r="GQ146" s="59"/>
      <c r="GR146" s="59"/>
      <c r="GS146" s="59"/>
      <c r="GT146" s="80" t="s">
        <v>159</v>
      </c>
      <c r="GU146" s="81" t="str">
        <f>IFERROR(GU145/GU144,"")</f>
        <v/>
      </c>
      <c r="GV146" s="59"/>
      <c r="GW146" s="58"/>
      <c r="GX146" s="58"/>
      <c r="GY146" s="58"/>
      <c r="GZ146" s="58"/>
      <c r="HA146" s="58"/>
      <c r="HB146" s="58"/>
      <c r="HC146" s="58"/>
      <c r="HD146" s="58"/>
      <c r="HE146" s="58"/>
      <c r="HF146" s="59"/>
      <c r="HG146" s="59"/>
      <c r="HH146" s="59"/>
      <c r="HI146" s="80" t="s">
        <v>159</v>
      </c>
      <c r="HJ146" s="81" t="str">
        <f>IFERROR(HJ145/HJ144,"")</f>
        <v/>
      </c>
      <c r="HK146" s="59"/>
      <c r="HL146" s="58"/>
      <c r="HM146" s="58"/>
      <c r="HN146" s="58"/>
      <c r="HO146" s="58"/>
      <c r="HP146" s="58"/>
      <c r="HQ146" s="58"/>
      <c r="HR146" s="58"/>
      <c r="HS146" s="58"/>
      <c r="HT146" s="58"/>
      <c r="HU146" s="59"/>
      <c r="HV146" s="59"/>
      <c r="HW146" s="59"/>
      <c r="HX146" s="80" t="s">
        <v>159</v>
      </c>
      <c r="HY146" s="81" t="str">
        <f>IFERROR(HY145/HY144,"")</f>
        <v/>
      </c>
      <c r="HZ146" s="59"/>
      <c r="IA146" s="58"/>
      <c r="IB146" s="58"/>
      <c r="IC146" s="58"/>
      <c r="ID146" s="58"/>
      <c r="IE146" s="58"/>
      <c r="IF146" s="58"/>
      <c r="IG146" s="58"/>
      <c r="IH146" s="58"/>
      <c r="II146" s="58"/>
      <c r="IJ146" s="59"/>
      <c r="IK146" s="59"/>
      <c r="IL146" s="59"/>
      <c r="IM146" s="80" t="s">
        <v>159</v>
      </c>
      <c r="IN146" s="81" t="str">
        <f>IFERROR(IN145/IN144,"")</f>
        <v/>
      </c>
      <c r="IO146" s="59"/>
      <c r="IP146" s="58"/>
      <c r="IQ146" s="58"/>
      <c r="IR146" s="58"/>
      <c r="IS146" s="58"/>
      <c r="IT146" s="58"/>
      <c r="IU146" s="58"/>
      <c r="IV146" s="58"/>
      <c r="IW146" s="58"/>
      <c r="IX146" s="58"/>
      <c r="IY146" s="59"/>
      <c r="IZ146" s="59"/>
      <c r="JA146" s="59"/>
      <c r="JB146" s="80" t="s">
        <v>159</v>
      </c>
      <c r="JC146" s="81" t="str">
        <f>IFERROR(JC145/JC144,"")</f>
        <v/>
      </c>
      <c r="JD146" s="59"/>
      <c r="JE146" s="58"/>
      <c r="JF146" s="58"/>
      <c r="JG146" s="58"/>
      <c r="JH146" s="58"/>
      <c r="JI146" s="58"/>
      <c r="JJ146" s="58"/>
      <c r="JK146" s="58"/>
      <c r="JL146" s="58"/>
      <c r="JM146" s="58"/>
      <c r="JN146" s="59"/>
      <c r="JO146" s="59"/>
      <c r="JP146" s="59"/>
      <c r="JQ146" s="80" t="s">
        <v>159</v>
      </c>
      <c r="JR146" s="81" t="str">
        <f>IFERROR(JR145/JR144,"")</f>
        <v/>
      </c>
      <c r="JS146" s="59"/>
      <c r="JT146" s="58"/>
      <c r="JU146" s="58"/>
      <c r="JV146" s="58"/>
      <c r="JW146" s="58"/>
      <c r="JX146" s="58"/>
      <c r="JY146" s="58"/>
      <c r="JZ146" s="58"/>
      <c r="KA146" s="58"/>
      <c r="KB146" s="58"/>
      <c r="KC146" s="59"/>
      <c r="KD146" s="59"/>
      <c r="KE146" s="59"/>
      <c r="KF146" s="80" t="s">
        <v>159</v>
      </c>
      <c r="KG146" s="81" t="str">
        <f>IFERROR(KG145/KG144,"")</f>
        <v/>
      </c>
      <c r="KH146" s="59"/>
      <c r="KI146" s="58"/>
      <c r="KJ146" s="58"/>
      <c r="KK146" s="58"/>
      <c r="KL146" s="58"/>
      <c r="KM146" s="58"/>
      <c r="KN146" s="58"/>
      <c r="KO146" s="58"/>
      <c r="KP146" s="58"/>
      <c r="KQ146" s="58"/>
      <c r="KR146" s="59"/>
      <c r="KS146" s="59"/>
      <c r="KT146" s="59"/>
      <c r="KU146" s="80" t="s">
        <v>159</v>
      </c>
      <c r="KV146" s="81" t="str">
        <f>IFERROR(KV145/KV144,"")</f>
        <v/>
      </c>
      <c r="KW146" s="59"/>
      <c r="KX146" s="58"/>
      <c r="KY146" s="58"/>
      <c r="KZ146" s="58"/>
      <c r="LA146" s="58"/>
      <c r="LB146" s="58"/>
      <c r="LC146" s="58"/>
      <c r="LD146" s="347"/>
      <c r="LE146" s="58"/>
      <c r="LF146" s="58"/>
      <c r="LG146" s="59"/>
      <c r="LH146" s="59"/>
      <c r="LI146" s="59"/>
      <c r="LJ146" s="80" t="s">
        <v>159</v>
      </c>
      <c r="LK146" s="81" t="str">
        <f>IFERROR(LK145/LK144,"")</f>
        <v/>
      </c>
      <c r="LL146" s="59"/>
      <c r="LM146" s="58"/>
      <c r="LN146" s="58"/>
      <c r="LO146" s="58"/>
      <c r="LP146" s="58"/>
      <c r="LQ146" s="58"/>
      <c r="LR146" s="58"/>
      <c r="LS146" s="347"/>
      <c r="LT146" s="58"/>
      <c r="LU146" s="58"/>
      <c r="LV146" s="59"/>
      <c r="LW146" s="59"/>
      <c r="LX146" s="59"/>
      <c r="LY146" s="80" t="s">
        <v>159</v>
      </c>
      <c r="LZ146" s="81" t="str">
        <f>IFERROR(LZ145/LZ144,"")</f>
        <v/>
      </c>
      <c r="MA146" s="59"/>
      <c r="MB146" s="58"/>
      <c r="MC146" s="58"/>
      <c r="MD146" s="58"/>
      <c r="ME146" s="58"/>
      <c r="MF146" s="58"/>
      <c r="MG146" s="58"/>
      <c r="MH146" s="347"/>
      <c r="MI146" s="58"/>
      <c r="MJ146" s="58"/>
      <c r="MK146" s="500"/>
      <c r="ML146" s="500"/>
      <c r="MM146" s="500"/>
      <c r="MN146" s="512" t="s">
        <v>159</v>
      </c>
      <c r="MO146" s="513"/>
      <c r="MP146" s="500"/>
      <c r="MQ146" s="514"/>
      <c r="MR146" s="514"/>
      <c r="MS146" s="514"/>
      <c r="MT146" s="514"/>
      <c r="MU146" s="514"/>
      <c r="MV146" s="514"/>
      <c r="MW146" s="347"/>
    </row>
    <row r="147" spans="1:361" ht="17" thickBot="1">
      <c r="A147" s="347"/>
      <c r="B147" s="58"/>
      <c r="C147" s="58"/>
      <c r="D147" s="58"/>
      <c r="E147" s="58"/>
      <c r="F147" s="58"/>
      <c r="G147" s="59"/>
      <c r="H147" s="58"/>
      <c r="I147" s="58"/>
      <c r="J147" s="132"/>
      <c r="K147" s="128" t="s">
        <v>366</v>
      </c>
      <c r="L147" s="133" t="s">
        <v>146</v>
      </c>
      <c r="M147" s="134" t="s">
        <v>529</v>
      </c>
      <c r="N147" s="134" t="s">
        <v>147</v>
      </c>
      <c r="O147" s="148"/>
      <c r="P147" s="347"/>
      <c r="Q147" s="58"/>
      <c r="R147" s="58"/>
      <c r="S147" s="58"/>
      <c r="T147" s="58"/>
      <c r="U147" s="58"/>
      <c r="V147" s="59"/>
      <c r="W147" s="58"/>
      <c r="X147" s="58"/>
      <c r="Y147" s="132"/>
      <c r="Z147" s="128" t="s">
        <v>366</v>
      </c>
      <c r="AA147" s="133" t="s">
        <v>146</v>
      </c>
      <c r="AB147" s="134" t="s">
        <v>529</v>
      </c>
      <c r="AC147" s="134" t="s">
        <v>147</v>
      </c>
      <c r="AD147" s="148"/>
      <c r="AE147" s="58"/>
      <c r="AF147" s="58"/>
      <c r="AG147" s="58"/>
      <c r="AH147" s="58"/>
      <c r="AI147" s="58"/>
      <c r="AJ147" s="58"/>
      <c r="AK147" s="59"/>
      <c r="AL147" s="58"/>
      <c r="AM147" s="58"/>
      <c r="AN147" s="132"/>
      <c r="AO147" s="128" t="s">
        <v>366</v>
      </c>
      <c r="AP147" s="133" t="s">
        <v>146</v>
      </c>
      <c r="AQ147" s="134" t="s">
        <v>529</v>
      </c>
      <c r="AR147" s="134" t="s">
        <v>147</v>
      </c>
      <c r="AS147" s="148"/>
      <c r="AT147" s="58"/>
      <c r="AU147" s="58"/>
      <c r="AV147" s="58"/>
      <c r="AW147" s="58"/>
      <c r="AX147" s="58"/>
      <c r="AY147" s="58"/>
      <c r="AZ147" s="59"/>
      <c r="BA147" s="58"/>
      <c r="BB147" s="58"/>
      <c r="BC147" s="132"/>
      <c r="BD147" s="128" t="s">
        <v>366</v>
      </c>
      <c r="BE147" s="133" t="s">
        <v>146</v>
      </c>
      <c r="BF147" s="134" t="s">
        <v>529</v>
      </c>
      <c r="BG147" s="134" t="s">
        <v>147</v>
      </c>
      <c r="BH147" s="148"/>
      <c r="BI147" s="58"/>
      <c r="BJ147" s="58"/>
      <c r="BK147" s="58"/>
      <c r="BL147" s="58"/>
      <c r="BM147" s="58"/>
      <c r="BN147" s="58"/>
      <c r="BO147" s="59"/>
      <c r="BP147" s="58"/>
      <c r="BQ147" s="58"/>
      <c r="BR147" s="132"/>
      <c r="BS147" s="128" t="s">
        <v>366</v>
      </c>
      <c r="BT147" s="133" t="s">
        <v>146</v>
      </c>
      <c r="BU147" s="134" t="s">
        <v>529</v>
      </c>
      <c r="BV147" s="134" t="s">
        <v>147</v>
      </c>
      <c r="BW147" s="148"/>
      <c r="BX147" s="58"/>
      <c r="BY147" s="58"/>
      <c r="BZ147" s="58"/>
      <c r="CA147" s="58"/>
      <c r="CB147" s="58"/>
      <c r="CC147" s="58"/>
      <c r="CD147" s="59"/>
      <c r="CE147" s="58"/>
      <c r="CF147" s="58"/>
      <c r="CG147" s="132"/>
      <c r="CH147" s="128" t="s">
        <v>366</v>
      </c>
      <c r="CI147" s="133" t="s">
        <v>146</v>
      </c>
      <c r="CJ147" s="134" t="s">
        <v>529</v>
      </c>
      <c r="CK147" s="134" t="s">
        <v>147</v>
      </c>
      <c r="CL147" s="148"/>
      <c r="CM147" s="58"/>
      <c r="CN147" s="58"/>
      <c r="CO147" s="58"/>
      <c r="CP147" s="58"/>
      <c r="CQ147" s="58"/>
      <c r="CR147" s="58"/>
      <c r="CS147" s="59"/>
      <c r="CT147" s="58"/>
      <c r="CU147" s="58"/>
      <c r="CV147" s="132"/>
      <c r="CW147" s="128" t="s">
        <v>366</v>
      </c>
      <c r="CX147" s="133" t="s">
        <v>146</v>
      </c>
      <c r="CY147" s="134" t="s">
        <v>529</v>
      </c>
      <c r="CZ147" s="134" t="s">
        <v>147</v>
      </c>
      <c r="DA147" s="148"/>
      <c r="DB147" s="58"/>
      <c r="DC147" s="58"/>
      <c r="DD147" s="58"/>
      <c r="DE147" s="58"/>
      <c r="DF147" s="58"/>
      <c r="DG147" s="58"/>
      <c r="DH147" s="59"/>
      <c r="DI147" s="58"/>
      <c r="DJ147" s="58"/>
      <c r="DK147" s="132"/>
      <c r="DL147" s="128" t="s">
        <v>366</v>
      </c>
      <c r="DM147" s="133" t="s">
        <v>146</v>
      </c>
      <c r="DN147" s="134" t="s">
        <v>529</v>
      </c>
      <c r="DO147" s="134" t="s">
        <v>147</v>
      </c>
      <c r="DP147" s="148"/>
      <c r="DQ147" s="58"/>
      <c r="DR147" s="58"/>
      <c r="DS147" s="58"/>
      <c r="DT147" s="58"/>
      <c r="DU147" s="58"/>
      <c r="DV147" s="58"/>
      <c r="DW147" s="59"/>
      <c r="DX147" s="58"/>
      <c r="DY147" s="58"/>
      <c r="DZ147" s="132"/>
      <c r="EA147" s="128" t="s">
        <v>366</v>
      </c>
      <c r="EB147" s="133" t="s">
        <v>146</v>
      </c>
      <c r="EC147" s="134" t="s">
        <v>529</v>
      </c>
      <c r="ED147" s="134" t="s">
        <v>147</v>
      </c>
      <c r="EE147" s="148"/>
      <c r="EF147" s="58"/>
      <c r="EG147" s="58"/>
      <c r="EH147" s="58"/>
      <c r="EI147" s="58"/>
      <c r="EJ147" s="58"/>
      <c r="EK147" s="58"/>
      <c r="EL147" s="59"/>
      <c r="EM147" s="58"/>
      <c r="EN147" s="58"/>
      <c r="EO147" s="132"/>
      <c r="EP147" s="128" t="s">
        <v>366</v>
      </c>
      <c r="EQ147" s="133" t="s">
        <v>146</v>
      </c>
      <c r="ER147" s="134" t="s">
        <v>529</v>
      </c>
      <c r="ES147" s="134" t="s">
        <v>147</v>
      </c>
      <c r="ET147" s="148"/>
      <c r="EU147" s="58"/>
      <c r="EV147" s="58"/>
      <c r="EW147" s="58"/>
      <c r="EX147" s="58"/>
      <c r="EY147" s="58"/>
      <c r="EZ147" s="58"/>
      <c r="FA147" s="59"/>
      <c r="FB147" s="58"/>
      <c r="FC147" s="58"/>
      <c r="FD147" s="132"/>
      <c r="FE147" s="128" t="s">
        <v>366</v>
      </c>
      <c r="FF147" s="133" t="s">
        <v>146</v>
      </c>
      <c r="FG147" s="134" t="s">
        <v>529</v>
      </c>
      <c r="FH147" s="134" t="s">
        <v>147</v>
      </c>
      <c r="FI147" s="148"/>
      <c r="FJ147" s="58"/>
      <c r="FK147" s="58"/>
      <c r="FL147" s="58"/>
      <c r="FM147" s="58"/>
      <c r="FN147" s="58"/>
      <c r="FO147" s="58"/>
      <c r="FP147" s="59"/>
      <c r="FQ147" s="58"/>
      <c r="FR147" s="58"/>
      <c r="FS147" s="132"/>
      <c r="FT147" s="128" t="s">
        <v>366</v>
      </c>
      <c r="FU147" s="133" t="s">
        <v>146</v>
      </c>
      <c r="FV147" s="134" t="s">
        <v>529</v>
      </c>
      <c r="FW147" s="134" t="s">
        <v>147</v>
      </c>
      <c r="FX147" s="148"/>
      <c r="FY147" s="58"/>
      <c r="FZ147" s="58"/>
      <c r="GA147" s="58"/>
      <c r="GB147" s="58"/>
      <c r="GC147" s="58"/>
      <c r="GD147" s="58"/>
      <c r="GE147" s="59"/>
      <c r="GF147" s="58"/>
      <c r="GG147" s="58"/>
      <c r="GH147" s="132"/>
      <c r="GI147" s="128" t="s">
        <v>366</v>
      </c>
      <c r="GJ147" s="133" t="s">
        <v>146</v>
      </c>
      <c r="GK147" s="134" t="s">
        <v>529</v>
      </c>
      <c r="GL147" s="134" t="s">
        <v>147</v>
      </c>
      <c r="GM147" s="148"/>
      <c r="GN147" s="58"/>
      <c r="GO147" s="58"/>
      <c r="GP147" s="58"/>
      <c r="GQ147" s="58"/>
      <c r="GR147" s="58"/>
      <c r="GS147" s="58"/>
      <c r="GT147" s="59"/>
      <c r="GU147" s="58"/>
      <c r="GV147" s="58"/>
      <c r="GW147" s="132"/>
      <c r="GX147" s="128" t="s">
        <v>366</v>
      </c>
      <c r="GY147" s="133" t="s">
        <v>146</v>
      </c>
      <c r="GZ147" s="134" t="s">
        <v>529</v>
      </c>
      <c r="HA147" s="134" t="s">
        <v>147</v>
      </c>
      <c r="HB147" s="148"/>
      <c r="HC147" s="58"/>
      <c r="HD147" s="58"/>
      <c r="HE147" s="58"/>
      <c r="HF147" s="58"/>
      <c r="HG147" s="58"/>
      <c r="HH147" s="58"/>
      <c r="HI147" s="59"/>
      <c r="HJ147" s="58"/>
      <c r="HK147" s="58"/>
      <c r="HL147" s="132"/>
      <c r="HM147" s="128" t="s">
        <v>366</v>
      </c>
      <c r="HN147" s="133" t="s">
        <v>146</v>
      </c>
      <c r="HO147" s="134" t="s">
        <v>529</v>
      </c>
      <c r="HP147" s="134" t="s">
        <v>147</v>
      </c>
      <c r="HQ147" s="148"/>
      <c r="HR147" s="58"/>
      <c r="HS147" s="58"/>
      <c r="HT147" s="58"/>
      <c r="HU147" s="58"/>
      <c r="HV147" s="58"/>
      <c r="HW147" s="58"/>
      <c r="HX147" s="59"/>
      <c r="HY147" s="58"/>
      <c r="HZ147" s="58"/>
      <c r="IA147" s="132"/>
      <c r="IB147" s="128" t="s">
        <v>366</v>
      </c>
      <c r="IC147" s="133" t="s">
        <v>146</v>
      </c>
      <c r="ID147" s="134" t="s">
        <v>529</v>
      </c>
      <c r="IE147" s="134" t="s">
        <v>147</v>
      </c>
      <c r="IF147" s="148"/>
      <c r="IG147" s="58"/>
      <c r="IH147" s="58"/>
      <c r="II147" s="58"/>
      <c r="IJ147" s="58"/>
      <c r="IK147" s="58"/>
      <c r="IL147" s="58"/>
      <c r="IM147" s="59"/>
      <c r="IN147" s="58"/>
      <c r="IO147" s="58"/>
      <c r="IP147" s="132"/>
      <c r="IQ147" s="128" t="s">
        <v>366</v>
      </c>
      <c r="IR147" s="133" t="s">
        <v>146</v>
      </c>
      <c r="IS147" s="134" t="s">
        <v>529</v>
      </c>
      <c r="IT147" s="134" t="s">
        <v>147</v>
      </c>
      <c r="IU147" s="148"/>
      <c r="IV147" s="58"/>
      <c r="IW147" s="58"/>
      <c r="IX147" s="58"/>
      <c r="IY147" s="58"/>
      <c r="IZ147" s="58"/>
      <c r="JA147" s="58"/>
      <c r="JB147" s="59"/>
      <c r="JC147" s="58"/>
      <c r="JD147" s="58"/>
      <c r="JE147" s="132"/>
      <c r="JF147" s="128" t="s">
        <v>366</v>
      </c>
      <c r="JG147" s="133" t="s">
        <v>146</v>
      </c>
      <c r="JH147" s="134" t="s">
        <v>529</v>
      </c>
      <c r="JI147" s="134" t="s">
        <v>147</v>
      </c>
      <c r="JJ147" s="148"/>
      <c r="JK147" s="58"/>
      <c r="JL147" s="58"/>
      <c r="JM147" s="58"/>
      <c r="JN147" s="58"/>
      <c r="JO147" s="58"/>
      <c r="JP147" s="58"/>
      <c r="JQ147" s="59"/>
      <c r="JR147" s="58"/>
      <c r="JS147" s="58"/>
      <c r="JT147" s="132"/>
      <c r="JU147" s="128" t="s">
        <v>366</v>
      </c>
      <c r="JV147" s="133" t="s">
        <v>146</v>
      </c>
      <c r="JW147" s="134" t="s">
        <v>529</v>
      </c>
      <c r="JX147" s="134" t="s">
        <v>147</v>
      </c>
      <c r="JY147" s="148"/>
      <c r="JZ147" s="58"/>
      <c r="KA147" s="58"/>
      <c r="KB147" s="58"/>
      <c r="KC147" s="58"/>
      <c r="KD147" s="58"/>
      <c r="KE147" s="58"/>
      <c r="KF147" s="59"/>
      <c r="KG147" s="58"/>
      <c r="KH147" s="58"/>
      <c r="KI147" s="132"/>
      <c r="KJ147" s="128" t="s">
        <v>366</v>
      </c>
      <c r="KK147" s="133" t="s">
        <v>146</v>
      </c>
      <c r="KL147" s="134" t="s">
        <v>529</v>
      </c>
      <c r="KM147" s="134" t="s">
        <v>147</v>
      </c>
      <c r="KN147" s="148"/>
      <c r="KO147" s="58"/>
      <c r="KP147" s="58"/>
      <c r="KQ147" s="58"/>
      <c r="KR147" s="58"/>
      <c r="KS147" s="58"/>
      <c r="KT147" s="58"/>
      <c r="KU147" s="59"/>
      <c r="KV147" s="58"/>
      <c r="KW147" s="58"/>
      <c r="KX147" s="132"/>
      <c r="KY147" s="128" t="s">
        <v>366</v>
      </c>
      <c r="KZ147" s="133" t="s">
        <v>146</v>
      </c>
      <c r="LA147" s="134" t="s">
        <v>529</v>
      </c>
      <c r="LB147" s="134" t="s">
        <v>147</v>
      </c>
      <c r="LC147" s="148"/>
      <c r="LD147" s="347"/>
      <c r="LE147" s="58"/>
      <c r="LF147" s="58"/>
      <c r="LG147" s="58"/>
      <c r="LH147" s="58"/>
      <c r="LI147" s="58"/>
      <c r="LJ147" s="59"/>
      <c r="LK147" s="58"/>
      <c r="LL147" s="58"/>
      <c r="LM147" s="132"/>
      <c r="LN147" s="128" t="s">
        <v>366</v>
      </c>
      <c r="LO147" s="133" t="s">
        <v>146</v>
      </c>
      <c r="LP147" s="134" t="s">
        <v>529</v>
      </c>
      <c r="LQ147" s="134" t="s">
        <v>147</v>
      </c>
      <c r="LR147" s="148"/>
      <c r="LS147" s="347"/>
      <c r="LT147" s="58"/>
      <c r="LU147" s="58"/>
      <c r="LV147" s="58"/>
      <c r="LW147" s="58"/>
      <c r="LX147" s="58"/>
      <c r="LY147" s="59"/>
      <c r="LZ147" s="58"/>
      <c r="MA147" s="58"/>
      <c r="MB147" s="132"/>
      <c r="MC147" s="128" t="s">
        <v>366</v>
      </c>
      <c r="MD147" s="133" t="s">
        <v>146</v>
      </c>
      <c r="ME147" s="134" t="s">
        <v>529</v>
      </c>
      <c r="MF147" s="134" t="s">
        <v>147</v>
      </c>
      <c r="MG147" s="148"/>
      <c r="MH147" s="347"/>
      <c r="MI147" s="58"/>
      <c r="MJ147" s="58"/>
      <c r="MK147" s="514"/>
      <c r="ML147" s="514"/>
      <c r="MM147" s="514"/>
      <c r="MN147" s="500"/>
      <c r="MO147" s="514"/>
      <c r="MP147" s="514"/>
      <c r="MQ147" s="515"/>
      <c r="MR147" s="486" t="s">
        <v>366</v>
      </c>
      <c r="MS147" s="516" t="s">
        <v>146</v>
      </c>
      <c r="MT147" s="517" t="s">
        <v>529</v>
      </c>
      <c r="MU147" s="518" t="s">
        <v>147</v>
      </c>
      <c r="MV147" s="519"/>
      <c r="MW147" s="347"/>
    </row>
    <row r="148" spans="1:361">
      <c r="A148" s="347"/>
      <c r="B148" s="58"/>
      <c r="C148" s="58"/>
      <c r="D148" s="145" t="s">
        <v>365</v>
      </c>
      <c r="E148" s="136"/>
      <c r="F148" s="136"/>
      <c r="G148" s="137"/>
      <c r="H148" s="138"/>
      <c r="I148" s="58"/>
      <c r="J148" s="130" t="s">
        <v>362</v>
      </c>
      <c r="K148" s="131">
        <f>SUMIF(E119:E138,"Membros_Inferiores",H119:H138)</f>
        <v>0</v>
      </c>
      <c r="L148" s="131">
        <f>SUMPRODUCT((H119:H138)*(I119:I138)*(E119:E138="Membros_Inferiores"))</f>
        <v>0</v>
      </c>
      <c r="M148" s="382" t="str">
        <f>IFERROR((L148*100)/H141,"")</f>
        <v/>
      </c>
      <c r="N148" s="383">
        <f>SUMIF(E119:E138,"Membros_Inferiores",N119:N138)</f>
        <v>0</v>
      </c>
      <c r="O148" s="149"/>
      <c r="P148" s="347"/>
      <c r="Q148" s="58"/>
      <c r="R148" s="58"/>
      <c r="S148" s="145" t="s">
        <v>365</v>
      </c>
      <c r="T148" s="136"/>
      <c r="U148" s="136"/>
      <c r="V148" s="137"/>
      <c r="W148" s="138"/>
      <c r="X148" s="58"/>
      <c r="Y148" s="130" t="s">
        <v>362</v>
      </c>
      <c r="Z148" s="131">
        <f>SUMIF(T119:T138,"Membros_Inferiores",W119:W138)</f>
        <v>0</v>
      </c>
      <c r="AA148" s="131">
        <f>SUMPRODUCT((W119:W138)*(X119:X138)*(T119:T138="Membros_Inferiores"))</f>
        <v>0</v>
      </c>
      <c r="AB148" s="382" t="str">
        <f>IFERROR((AA148*100)/W141,"")</f>
        <v/>
      </c>
      <c r="AC148" s="383">
        <f>SUMIF(T119:T138,"Membros_Inferiores",AC119:AC138)</f>
        <v>0</v>
      </c>
      <c r="AD148" s="149"/>
      <c r="AE148" s="58"/>
      <c r="AF148" s="58"/>
      <c r="AG148" s="58"/>
      <c r="AH148" s="145" t="s">
        <v>365</v>
      </c>
      <c r="AI148" s="136"/>
      <c r="AJ148" s="136"/>
      <c r="AK148" s="137"/>
      <c r="AL148" s="138"/>
      <c r="AM148" s="58"/>
      <c r="AN148" s="130" t="s">
        <v>362</v>
      </c>
      <c r="AO148" s="131">
        <f>SUMIF(AI119:AI138,"Membros_Inferiores",AL119:AL138)</f>
        <v>0</v>
      </c>
      <c r="AP148" s="131">
        <f>SUMPRODUCT((AL119:AL138)*(AM119:AM138)*(AI119:AI138="Membros_Inferiores"))</f>
        <v>0</v>
      </c>
      <c r="AQ148" s="382" t="str">
        <f>IFERROR((AP148*100)/AL141,"")</f>
        <v/>
      </c>
      <c r="AR148" s="383">
        <f>SUMIF(AI119:AI138,"Membros_Inferiores",AR119:AR138)</f>
        <v>0</v>
      </c>
      <c r="AS148" s="149"/>
      <c r="AT148" s="58"/>
      <c r="AU148" s="58"/>
      <c r="AV148" s="58"/>
      <c r="AW148" s="145" t="s">
        <v>365</v>
      </c>
      <c r="AX148" s="136"/>
      <c r="AY148" s="136"/>
      <c r="AZ148" s="137"/>
      <c r="BA148" s="138"/>
      <c r="BB148" s="58"/>
      <c r="BC148" s="130" t="s">
        <v>362</v>
      </c>
      <c r="BD148" s="131">
        <f>SUMIF(AX119:AX138,"Membros_Inferiores",BA119:BA138)</f>
        <v>0</v>
      </c>
      <c r="BE148" s="131">
        <f>SUMPRODUCT((BA119:BA138)*(BB119:BB138)*(AX119:AX138="Membros_Inferiores"))</f>
        <v>0</v>
      </c>
      <c r="BF148" s="382" t="str">
        <f>IFERROR((BE148*100)/BA141,"")</f>
        <v/>
      </c>
      <c r="BG148" s="383">
        <f>SUMIF(AX119:AX138,"Membros_Inferiores",BG119:BG138)</f>
        <v>0</v>
      </c>
      <c r="BH148" s="149"/>
      <c r="BI148" s="58"/>
      <c r="BJ148" s="58"/>
      <c r="BK148" s="58"/>
      <c r="BL148" s="145" t="s">
        <v>365</v>
      </c>
      <c r="BM148" s="136"/>
      <c r="BN148" s="136"/>
      <c r="BO148" s="137"/>
      <c r="BP148" s="138"/>
      <c r="BQ148" s="58"/>
      <c r="BR148" s="130" t="s">
        <v>362</v>
      </c>
      <c r="BS148" s="131">
        <f>SUMIF(BM119:BM138,"Membros_Inferiores",BP119:BP138)</f>
        <v>0</v>
      </c>
      <c r="BT148" s="131">
        <f>SUMPRODUCT((BP119:BP138)*(BQ119:BQ138)*(BM119:BM138="Membros_Inferiores"))</f>
        <v>0</v>
      </c>
      <c r="BU148" s="382" t="str">
        <f>IFERROR((BT148*100)/BP141,"")</f>
        <v/>
      </c>
      <c r="BV148" s="383">
        <f>SUMIF(BM119:BM138,"Membros_Inferiores",BV119:BV138)</f>
        <v>0</v>
      </c>
      <c r="BW148" s="149"/>
      <c r="BX148" s="58"/>
      <c r="BY148" s="58"/>
      <c r="BZ148" s="58"/>
      <c r="CA148" s="145" t="s">
        <v>365</v>
      </c>
      <c r="CB148" s="136"/>
      <c r="CC148" s="136"/>
      <c r="CD148" s="137"/>
      <c r="CE148" s="138"/>
      <c r="CF148" s="58"/>
      <c r="CG148" s="130" t="s">
        <v>362</v>
      </c>
      <c r="CH148" s="131">
        <f>SUMIF(CB119:CB138,"Membros_Inferiores",CE119:CE138)</f>
        <v>0</v>
      </c>
      <c r="CI148" s="131">
        <f>SUMPRODUCT((CE119:CE138)*(CF119:CF138)*(CB119:CB138="Membros_Inferiores"))</f>
        <v>0</v>
      </c>
      <c r="CJ148" s="382" t="str">
        <f>IFERROR((CI148*100)/CE141,"")</f>
        <v/>
      </c>
      <c r="CK148" s="383">
        <f>SUMIF(CB119:CB138,"Membros_Inferiores",CK119:CK138)</f>
        <v>0</v>
      </c>
      <c r="CL148" s="149"/>
      <c r="CM148" s="58"/>
      <c r="CN148" s="58"/>
      <c r="CO148" s="58"/>
      <c r="CP148" s="145" t="s">
        <v>365</v>
      </c>
      <c r="CQ148" s="136"/>
      <c r="CR148" s="136"/>
      <c r="CS148" s="137"/>
      <c r="CT148" s="138"/>
      <c r="CU148" s="58"/>
      <c r="CV148" s="130" t="s">
        <v>362</v>
      </c>
      <c r="CW148" s="131">
        <f>SUMIF(CQ119:CQ138,"Membros_Inferiores",CT119:CT138)</f>
        <v>0</v>
      </c>
      <c r="CX148" s="131">
        <f>SUMPRODUCT((CT119:CT138)*(CU119:CU138)*(CQ119:CQ138="Membros_Inferiores"))</f>
        <v>0</v>
      </c>
      <c r="CY148" s="382" t="str">
        <f>IFERROR((CX148*100)/CT141,"")</f>
        <v/>
      </c>
      <c r="CZ148" s="383">
        <f>SUMIF(CQ119:CQ138,"Membros_Inferiores",CZ119:CZ138)</f>
        <v>0</v>
      </c>
      <c r="DA148" s="149"/>
      <c r="DB148" s="58"/>
      <c r="DC148" s="58"/>
      <c r="DD148" s="58"/>
      <c r="DE148" s="145" t="s">
        <v>365</v>
      </c>
      <c r="DF148" s="136"/>
      <c r="DG148" s="136"/>
      <c r="DH148" s="137"/>
      <c r="DI148" s="138"/>
      <c r="DJ148" s="58"/>
      <c r="DK148" s="130" t="s">
        <v>362</v>
      </c>
      <c r="DL148" s="131">
        <f>SUMIF(DF119:DF138,"Membros_Inferiores",DI119:DI138)</f>
        <v>0</v>
      </c>
      <c r="DM148" s="131">
        <f>SUMPRODUCT((DI119:DI138)*(DJ119:DJ138)*(DF119:DF138="Membros_Inferiores"))</f>
        <v>0</v>
      </c>
      <c r="DN148" s="382" t="str">
        <f>IFERROR((DM148*100)/DI141,"")</f>
        <v/>
      </c>
      <c r="DO148" s="383">
        <f>SUMIF(DF119:DF138,"Membros_Inferiores",DO119:DO138)</f>
        <v>0</v>
      </c>
      <c r="DP148" s="149"/>
      <c r="DQ148" s="58"/>
      <c r="DR148" s="58"/>
      <c r="DS148" s="58"/>
      <c r="DT148" s="145" t="s">
        <v>365</v>
      </c>
      <c r="DU148" s="136"/>
      <c r="DV148" s="136"/>
      <c r="DW148" s="137"/>
      <c r="DX148" s="138"/>
      <c r="DY148" s="58"/>
      <c r="DZ148" s="130" t="s">
        <v>362</v>
      </c>
      <c r="EA148" s="131">
        <f>SUMIF(DU119:DU138,"Membros_Inferiores",DX119:DX138)</f>
        <v>0</v>
      </c>
      <c r="EB148" s="131">
        <f>SUMPRODUCT((DX119:DX138)*(DY119:DY138)*(DU119:DU138="Membros_Inferiores"))</f>
        <v>0</v>
      </c>
      <c r="EC148" s="382" t="str">
        <f>IFERROR((EB148*100)/DX141,"")</f>
        <v/>
      </c>
      <c r="ED148" s="383">
        <f>SUMIF(DU119:DU138,"Membros_Inferiores",ED119:ED138)</f>
        <v>0</v>
      </c>
      <c r="EE148" s="149"/>
      <c r="EF148" s="58"/>
      <c r="EG148" s="58"/>
      <c r="EH148" s="58"/>
      <c r="EI148" s="145" t="s">
        <v>365</v>
      </c>
      <c r="EJ148" s="136"/>
      <c r="EK148" s="136"/>
      <c r="EL148" s="137"/>
      <c r="EM148" s="138"/>
      <c r="EN148" s="58"/>
      <c r="EO148" s="130" t="s">
        <v>362</v>
      </c>
      <c r="EP148" s="131">
        <f>SUMIF(EJ119:EJ138,"Membros_Inferiores",EM119:EM138)</f>
        <v>0</v>
      </c>
      <c r="EQ148" s="131">
        <f>SUMPRODUCT((EM119:EM138)*(EN119:EN138)*(EJ119:EJ138="Membros_Inferiores"))</f>
        <v>0</v>
      </c>
      <c r="ER148" s="382" t="str">
        <f>IFERROR((EQ148*100)/EM141,"")</f>
        <v/>
      </c>
      <c r="ES148" s="383">
        <f>SUMIF(EJ119:EJ138,"Membros_Inferiores",ES119:ES138)</f>
        <v>0</v>
      </c>
      <c r="ET148" s="149"/>
      <c r="EU148" s="58"/>
      <c r="EV148" s="58"/>
      <c r="EW148" s="58"/>
      <c r="EX148" s="145" t="s">
        <v>365</v>
      </c>
      <c r="EY148" s="136"/>
      <c r="EZ148" s="136"/>
      <c r="FA148" s="137"/>
      <c r="FB148" s="138"/>
      <c r="FC148" s="58"/>
      <c r="FD148" s="130" t="s">
        <v>362</v>
      </c>
      <c r="FE148" s="131">
        <f>SUMIF(EY119:EY138,"Membros_Inferiores",FB119:FB138)</f>
        <v>0</v>
      </c>
      <c r="FF148" s="131">
        <f>SUMPRODUCT((FB119:FB138)*(FC119:FC138)*(EY119:EY138="Membros_Inferiores"))</f>
        <v>0</v>
      </c>
      <c r="FG148" s="382" t="str">
        <f>IFERROR((FF148*100)/FB141,"")</f>
        <v/>
      </c>
      <c r="FH148" s="383">
        <f>SUMIF(EY119:EY138,"Membros_Inferiores",FH119:FH138)</f>
        <v>0</v>
      </c>
      <c r="FI148" s="149"/>
      <c r="FJ148" s="58"/>
      <c r="FK148" s="58"/>
      <c r="FL148" s="58"/>
      <c r="FM148" s="145" t="s">
        <v>365</v>
      </c>
      <c r="FN148" s="136"/>
      <c r="FO148" s="136"/>
      <c r="FP148" s="137"/>
      <c r="FQ148" s="138"/>
      <c r="FR148" s="58"/>
      <c r="FS148" s="130" t="s">
        <v>362</v>
      </c>
      <c r="FT148" s="131">
        <f>SUMIF(FN119:FN138,"Membros_Inferiores",FQ119:FQ138)</f>
        <v>0</v>
      </c>
      <c r="FU148" s="131">
        <f>SUMPRODUCT((FQ119:FQ138)*(FR119:FR138)*(FN119:FN138="Membros_Inferiores"))</f>
        <v>0</v>
      </c>
      <c r="FV148" s="382" t="str">
        <f>IFERROR((FU148*100)/FQ141,"")</f>
        <v/>
      </c>
      <c r="FW148" s="383">
        <f>SUMIF(FN119:FN138,"Membros_Inferiores",FW119:FW138)</f>
        <v>0</v>
      </c>
      <c r="FX148" s="149"/>
      <c r="FY148" s="58"/>
      <c r="FZ148" s="58"/>
      <c r="GA148" s="58"/>
      <c r="GB148" s="145" t="s">
        <v>365</v>
      </c>
      <c r="GC148" s="136"/>
      <c r="GD148" s="136"/>
      <c r="GE148" s="137"/>
      <c r="GF148" s="138"/>
      <c r="GG148" s="58"/>
      <c r="GH148" s="130" t="s">
        <v>362</v>
      </c>
      <c r="GI148" s="131">
        <f>SUMIF(GC119:GC138,"Membros_Inferiores",GF119:GF138)</f>
        <v>0</v>
      </c>
      <c r="GJ148" s="131">
        <f>SUMPRODUCT((GF119:GF138)*(GG119:GG138)*(GC119:GC138="Membros_Inferiores"))</f>
        <v>0</v>
      </c>
      <c r="GK148" s="382" t="str">
        <f>IFERROR((GJ148*100)/GF141,"")</f>
        <v/>
      </c>
      <c r="GL148" s="383">
        <f>SUMIF(GC119:GC138,"Membros_Inferiores",GL119:GL138)</f>
        <v>0</v>
      </c>
      <c r="GM148" s="149"/>
      <c r="GN148" s="58"/>
      <c r="GO148" s="58"/>
      <c r="GP148" s="58"/>
      <c r="GQ148" s="145" t="s">
        <v>365</v>
      </c>
      <c r="GR148" s="136"/>
      <c r="GS148" s="136"/>
      <c r="GT148" s="137"/>
      <c r="GU148" s="138"/>
      <c r="GV148" s="58"/>
      <c r="GW148" s="130" t="s">
        <v>362</v>
      </c>
      <c r="GX148" s="131">
        <f>SUMIF(GR119:GR138,"Membros_Inferiores",GU119:GU138)</f>
        <v>0</v>
      </c>
      <c r="GY148" s="131">
        <f>SUMPRODUCT((GU119:GU138)*(GV119:GV138)*(GR119:GR138="Membros_Inferiores"))</f>
        <v>0</v>
      </c>
      <c r="GZ148" s="382" t="str">
        <f>IFERROR((GY148*100)/GU141,"")</f>
        <v/>
      </c>
      <c r="HA148" s="383">
        <f>SUMIF(GR119:GR138,"Membros_Inferiores",HA119:HA138)</f>
        <v>0</v>
      </c>
      <c r="HB148" s="149"/>
      <c r="HC148" s="58"/>
      <c r="HD148" s="58"/>
      <c r="HE148" s="58"/>
      <c r="HF148" s="145" t="s">
        <v>365</v>
      </c>
      <c r="HG148" s="136"/>
      <c r="HH148" s="136"/>
      <c r="HI148" s="137"/>
      <c r="HJ148" s="138"/>
      <c r="HK148" s="58"/>
      <c r="HL148" s="130" t="s">
        <v>362</v>
      </c>
      <c r="HM148" s="131">
        <f>SUMIF(HG119:HG138,"Membros_Inferiores",HJ119:HJ138)</f>
        <v>0</v>
      </c>
      <c r="HN148" s="131">
        <f>SUMPRODUCT((HJ119:HJ138)*(HK119:HK138)*(HG119:HG138="Membros_Inferiores"))</f>
        <v>0</v>
      </c>
      <c r="HO148" s="382" t="str">
        <f>IFERROR((HN148*100)/HJ141,"")</f>
        <v/>
      </c>
      <c r="HP148" s="383">
        <f>SUMIF(HG119:HG138,"Membros_Inferiores",HP119:HP138)</f>
        <v>0</v>
      </c>
      <c r="HQ148" s="149"/>
      <c r="HR148" s="58"/>
      <c r="HS148" s="58"/>
      <c r="HT148" s="58"/>
      <c r="HU148" s="145" t="s">
        <v>365</v>
      </c>
      <c r="HV148" s="136"/>
      <c r="HW148" s="136"/>
      <c r="HX148" s="137"/>
      <c r="HY148" s="138"/>
      <c r="HZ148" s="58"/>
      <c r="IA148" s="130" t="s">
        <v>362</v>
      </c>
      <c r="IB148" s="131">
        <f>SUMIF(HV119:HV138,"Membros_Inferiores",HY119:HY138)</f>
        <v>0</v>
      </c>
      <c r="IC148" s="131">
        <f>SUMPRODUCT((HY119:HY138)*(HZ119:HZ138)*(HV119:HV138="Membros_Inferiores"))</f>
        <v>0</v>
      </c>
      <c r="ID148" s="382" t="str">
        <f>IFERROR((IC148*100)/HY141,"")</f>
        <v/>
      </c>
      <c r="IE148" s="383">
        <f>SUMIF(HV119:HV138,"Membros_Inferiores",IE119:IE138)</f>
        <v>0</v>
      </c>
      <c r="IF148" s="149"/>
      <c r="IG148" s="58"/>
      <c r="IH148" s="58"/>
      <c r="II148" s="58"/>
      <c r="IJ148" s="145" t="s">
        <v>365</v>
      </c>
      <c r="IK148" s="136"/>
      <c r="IL148" s="136"/>
      <c r="IM148" s="137"/>
      <c r="IN148" s="138"/>
      <c r="IO148" s="58"/>
      <c r="IP148" s="130" t="s">
        <v>362</v>
      </c>
      <c r="IQ148" s="131">
        <f>SUMIF(IK119:IK138,"Membros_Inferiores",IN119:IN138)</f>
        <v>0</v>
      </c>
      <c r="IR148" s="131">
        <f>SUMPRODUCT((IN119:IN138)*(IO119:IO138)*(IK119:IK138="Membros_Inferiores"))</f>
        <v>0</v>
      </c>
      <c r="IS148" s="382" t="str">
        <f>IFERROR((IR148*100)/IN141,"")</f>
        <v/>
      </c>
      <c r="IT148" s="383">
        <f>SUMIF(IK119:IK138,"Membros_Inferiores",IT119:IT138)</f>
        <v>0</v>
      </c>
      <c r="IU148" s="149"/>
      <c r="IV148" s="58"/>
      <c r="IW148" s="58"/>
      <c r="IX148" s="58"/>
      <c r="IY148" s="145" t="s">
        <v>365</v>
      </c>
      <c r="IZ148" s="136"/>
      <c r="JA148" s="136"/>
      <c r="JB148" s="137"/>
      <c r="JC148" s="138"/>
      <c r="JD148" s="58"/>
      <c r="JE148" s="130" t="s">
        <v>362</v>
      </c>
      <c r="JF148" s="131">
        <f>SUMIF(IZ119:IZ138,"Membros_Inferiores",JC119:JC138)</f>
        <v>0</v>
      </c>
      <c r="JG148" s="131">
        <f>SUMPRODUCT((JC119:JC138)*(JD119:JD138)*(IZ119:IZ138="Membros_Inferiores"))</f>
        <v>0</v>
      </c>
      <c r="JH148" s="382" t="str">
        <f>IFERROR((JG148*100)/JC141,"")</f>
        <v/>
      </c>
      <c r="JI148" s="383">
        <f>SUMIF(IZ119:IZ138,"Membros_Inferiores",JI119:JI138)</f>
        <v>0</v>
      </c>
      <c r="JJ148" s="149"/>
      <c r="JK148" s="58"/>
      <c r="JL148" s="58"/>
      <c r="JM148" s="58"/>
      <c r="JN148" s="145" t="s">
        <v>365</v>
      </c>
      <c r="JO148" s="136"/>
      <c r="JP148" s="136"/>
      <c r="JQ148" s="137"/>
      <c r="JR148" s="138"/>
      <c r="JS148" s="58"/>
      <c r="JT148" s="130" t="s">
        <v>362</v>
      </c>
      <c r="JU148" s="131">
        <f>SUMIF(JO119:JO138,"Membros_Inferiores",JR119:JR138)</f>
        <v>0</v>
      </c>
      <c r="JV148" s="131">
        <f>SUMPRODUCT((JR119:JR138)*(JS119:JS138)*(JO119:JO138="Membros_Inferiores"))</f>
        <v>0</v>
      </c>
      <c r="JW148" s="382" t="str">
        <f>IFERROR((JV148*100)/JR141,"")</f>
        <v/>
      </c>
      <c r="JX148" s="383">
        <f>SUMIF(JO119:JO138,"Membros_Inferiores",JX119:JX138)</f>
        <v>0</v>
      </c>
      <c r="JY148" s="149"/>
      <c r="JZ148" s="58"/>
      <c r="KA148" s="58"/>
      <c r="KB148" s="58"/>
      <c r="KC148" s="145" t="s">
        <v>365</v>
      </c>
      <c r="KD148" s="136"/>
      <c r="KE148" s="136"/>
      <c r="KF148" s="137"/>
      <c r="KG148" s="138"/>
      <c r="KH148" s="58"/>
      <c r="KI148" s="130" t="s">
        <v>362</v>
      </c>
      <c r="KJ148" s="131">
        <f>SUMIF(KD119:KD138,"Membros_Inferiores",KG119:KG138)</f>
        <v>0</v>
      </c>
      <c r="KK148" s="131">
        <f>SUMPRODUCT((KG119:KG138)*(KH119:KH138)*(KD119:KD138="Membros_Inferiores"))</f>
        <v>0</v>
      </c>
      <c r="KL148" s="382" t="str">
        <f>IFERROR((KK148*100)/KG141,"")</f>
        <v/>
      </c>
      <c r="KM148" s="383">
        <f>SUMIF(KD119:KD138,"Membros_Inferiores",KM119:KM138)</f>
        <v>0</v>
      </c>
      <c r="KN148" s="149"/>
      <c r="KO148" s="58"/>
      <c r="KP148" s="58"/>
      <c r="KQ148" s="58"/>
      <c r="KR148" s="145" t="s">
        <v>365</v>
      </c>
      <c r="KS148" s="136"/>
      <c r="KT148" s="136"/>
      <c r="KU148" s="137"/>
      <c r="KV148" s="138"/>
      <c r="KW148" s="58"/>
      <c r="KX148" s="130" t="s">
        <v>362</v>
      </c>
      <c r="KY148" s="131">
        <f>SUMIF(KS119:KS138,"Membros_Inferiores",KV119:KV138)</f>
        <v>0</v>
      </c>
      <c r="KZ148" s="131">
        <f>SUMPRODUCT((KV119:KV138)*(KW119:KW138)*(KS119:KS138="Membros_Inferiores"))</f>
        <v>0</v>
      </c>
      <c r="LA148" s="382" t="str">
        <f>IFERROR((KZ148*100)/KV141,"")</f>
        <v/>
      </c>
      <c r="LB148" s="383">
        <f>SUMIF(KS119:KS138,"Membros_Inferiores",LB119:LB138)</f>
        <v>0</v>
      </c>
      <c r="LC148" s="149"/>
      <c r="LD148" s="347"/>
      <c r="LE148" s="58"/>
      <c r="LF148" s="58"/>
      <c r="LG148" s="145" t="s">
        <v>365</v>
      </c>
      <c r="LH148" s="136"/>
      <c r="LI148" s="136"/>
      <c r="LJ148" s="137"/>
      <c r="LK148" s="138"/>
      <c r="LL148" s="58"/>
      <c r="LM148" s="130" t="s">
        <v>362</v>
      </c>
      <c r="LN148" s="131">
        <f>SUMIF(LH119:LH138,"Membros_Inferiores",LK119:LK138)</f>
        <v>0</v>
      </c>
      <c r="LO148" s="131">
        <f>SUMPRODUCT((LK119:LK138)*(LL119:LL138)*(LH119:LH138="Membros_Inferiores"))</f>
        <v>0</v>
      </c>
      <c r="LP148" s="382" t="str">
        <f>IFERROR((LO148*100)/LK141,"")</f>
        <v/>
      </c>
      <c r="LQ148" s="383">
        <f>SUMIF(LH119:LH138,"Membros_Inferiores",LQ119:LQ138)</f>
        <v>0</v>
      </c>
      <c r="LR148" s="149"/>
      <c r="LS148" s="347"/>
      <c r="LT148" s="58"/>
      <c r="LU148" s="58"/>
      <c r="LV148" s="145" t="s">
        <v>365</v>
      </c>
      <c r="LW148" s="136"/>
      <c r="LX148" s="136"/>
      <c r="LY148" s="137"/>
      <c r="LZ148" s="138"/>
      <c r="MA148" s="58"/>
      <c r="MB148" s="130" t="s">
        <v>362</v>
      </c>
      <c r="MC148" s="131">
        <f>SUMIF(LW119:LW138,"Membros_Inferiores",LZ119:LZ138)</f>
        <v>0</v>
      </c>
      <c r="MD148" s="131">
        <f>SUMPRODUCT((LZ119:LZ138)*(MA119:MA138)*(LW119:LW138="Membros_Inferiores"))</f>
        <v>0</v>
      </c>
      <c r="ME148" s="382" t="str">
        <f>IFERROR((MD148*100)/LZ141,"")</f>
        <v/>
      </c>
      <c r="MF148" s="383">
        <f>SUMIF(LW119:LW138,"Membros_Inferiores",MF119:MF138)</f>
        <v>0</v>
      </c>
      <c r="MG148" s="149"/>
      <c r="MH148" s="347"/>
      <c r="MI148" s="58"/>
      <c r="MJ148" s="58"/>
      <c r="MK148" s="520" t="s">
        <v>365</v>
      </c>
      <c r="ML148" s="521"/>
      <c r="MM148" s="522"/>
      <c r="MN148" s="523"/>
      <c r="MO148" s="524"/>
      <c r="MP148" s="514"/>
      <c r="MQ148" s="525" t="s">
        <v>362</v>
      </c>
      <c r="MR148" s="526">
        <v>0</v>
      </c>
      <c r="MS148" s="526">
        <v>0</v>
      </c>
      <c r="MT148" s="527"/>
      <c r="MU148" s="528">
        <v>0</v>
      </c>
      <c r="MV148" s="529"/>
      <c r="MW148" s="347"/>
    </row>
    <row r="149" spans="1:361">
      <c r="A149" s="347"/>
      <c r="B149" s="58"/>
      <c r="C149" s="58"/>
      <c r="D149" s="139"/>
      <c r="E149" s="93"/>
      <c r="F149" s="93"/>
      <c r="G149" s="95"/>
      <c r="H149" s="140"/>
      <c r="I149" s="58"/>
      <c r="J149" s="120" t="s">
        <v>363</v>
      </c>
      <c r="K149" s="119">
        <f>SUMIF(E119:E138,"Membros_Superiores",H119:H138)</f>
        <v>0</v>
      </c>
      <c r="L149" s="119">
        <f>SUMPRODUCT((H119:H138)*(I119:I138)*(E119:E138="Membros_Superiores"))</f>
        <v>0</v>
      </c>
      <c r="M149" s="381" t="str">
        <f>IFERROR((L149*100)/H141,"")</f>
        <v/>
      </c>
      <c r="N149" s="384">
        <f>SUMIF(E119:E138,"Membros_Superiores",N119:N138)</f>
        <v>0</v>
      </c>
      <c r="O149" s="149"/>
      <c r="P149" s="347"/>
      <c r="Q149" s="58"/>
      <c r="R149" s="58"/>
      <c r="S149" s="139"/>
      <c r="T149" s="93"/>
      <c r="U149" s="93"/>
      <c r="V149" s="95"/>
      <c r="W149" s="140"/>
      <c r="X149" s="58"/>
      <c r="Y149" s="120" t="s">
        <v>363</v>
      </c>
      <c r="Z149" s="119">
        <f>SUMIF(T119:T138,"Membros_Superiores",W119:W138)</f>
        <v>0</v>
      </c>
      <c r="AA149" s="119">
        <f>SUMPRODUCT((W119:W138)*(X119:X138)*(T119:T138="Membros_Superiores"))</f>
        <v>0</v>
      </c>
      <c r="AB149" s="381" t="str">
        <f>IFERROR((AA149*100)/W141,"")</f>
        <v/>
      </c>
      <c r="AC149" s="384">
        <f>SUMIF(T119:T138,"Membros_Superiores",AC119:AC138)</f>
        <v>0</v>
      </c>
      <c r="AD149" s="149"/>
      <c r="AE149" s="58"/>
      <c r="AF149" s="58"/>
      <c r="AG149" s="58"/>
      <c r="AH149" s="139"/>
      <c r="AI149" s="93"/>
      <c r="AJ149" s="93"/>
      <c r="AK149" s="95"/>
      <c r="AL149" s="140"/>
      <c r="AM149" s="58"/>
      <c r="AN149" s="120" t="s">
        <v>363</v>
      </c>
      <c r="AO149" s="119">
        <f>SUMIF(AI119:AI138,"Membros_Superiores",AL119:AL138)</f>
        <v>0</v>
      </c>
      <c r="AP149" s="119">
        <f>SUMPRODUCT((AL119:AL138)*(AM119:AM138)*(AI119:AI138="Membros_Superiores"))</f>
        <v>0</v>
      </c>
      <c r="AQ149" s="381" t="str">
        <f>IFERROR((AP149*100)/AL141,"")</f>
        <v/>
      </c>
      <c r="AR149" s="384">
        <f>SUMIF(AI119:AI138,"Membros_Superiores",AR119:AR138)</f>
        <v>0</v>
      </c>
      <c r="AS149" s="149"/>
      <c r="AT149" s="58"/>
      <c r="AU149" s="58"/>
      <c r="AV149" s="58"/>
      <c r="AW149" s="139"/>
      <c r="AX149" s="93"/>
      <c r="AY149" s="93"/>
      <c r="AZ149" s="95"/>
      <c r="BA149" s="140"/>
      <c r="BB149" s="58"/>
      <c r="BC149" s="120" t="s">
        <v>363</v>
      </c>
      <c r="BD149" s="119">
        <f>SUMIF(AX119:AX138,"Membros_Superiores",BA119:BA138)</f>
        <v>0</v>
      </c>
      <c r="BE149" s="119">
        <f>SUMPRODUCT((BA119:BA138)*(BB119:BB138)*(AX119:AX138="Membros_Superiores"))</f>
        <v>0</v>
      </c>
      <c r="BF149" s="381" t="str">
        <f>IFERROR((BE149*100)/BA141,"")</f>
        <v/>
      </c>
      <c r="BG149" s="384">
        <f>SUMIF(AX119:AX138,"Membros_Superiores",BG119:BG138)</f>
        <v>0</v>
      </c>
      <c r="BH149" s="149"/>
      <c r="BI149" s="58"/>
      <c r="BJ149" s="58"/>
      <c r="BK149" s="58"/>
      <c r="BL149" s="139"/>
      <c r="BM149" s="93"/>
      <c r="BN149" s="93"/>
      <c r="BO149" s="95"/>
      <c r="BP149" s="140"/>
      <c r="BQ149" s="58"/>
      <c r="BR149" s="120" t="s">
        <v>363</v>
      </c>
      <c r="BS149" s="119">
        <f>SUMIF(BM119:BM138,"Membros_Superiores",BP119:BP138)</f>
        <v>0</v>
      </c>
      <c r="BT149" s="119">
        <f>SUMPRODUCT((BP119:BP138)*(BQ119:BQ138)*(BM119:BM138="Membros_Superiores"))</f>
        <v>0</v>
      </c>
      <c r="BU149" s="381" t="str">
        <f>IFERROR((BT149*100)/BP141,"")</f>
        <v/>
      </c>
      <c r="BV149" s="384">
        <f>SUMIF(BM119:BM138,"Membros_Superiores",BV119:BV138)</f>
        <v>0</v>
      </c>
      <c r="BW149" s="149"/>
      <c r="BX149" s="58"/>
      <c r="BY149" s="58"/>
      <c r="BZ149" s="58"/>
      <c r="CA149" s="139"/>
      <c r="CB149" s="93"/>
      <c r="CC149" s="93"/>
      <c r="CD149" s="95"/>
      <c r="CE149" s="140"/>
      <c r="CF149" s="58"/>
      <c r="CG149" s="120" t="s">
        <v>363</v>
      </c>
      <c r="CH149" s="119">
        <f>SUMIF(CB119:CB138,"Membros_Superiores",CE119:CE138)</f>
        <v>0</v>
      </c>
      <c r="CI149" s="119">
        <f>SUMPRODUCT((CE119:CE138)*(CF119:CF138)*(CB119:CB138="Membros_Superiores"))</f>
        <v>0</v>
      </c>
      <c r="CJ149" s="381" t="str">
        <f>IFERROR((CI149*100)/CE141,"")</f>
        <v/>
      </c>
      <c r="CK149" s="384">
        <f>SUMIF(CB119:CB138,"Membros_Superiores",CK119:CK138)</f>
        <v>0</v>
      </c>
      <c r="CL149" s="149"/>
      <c r="CM149" s="58"/>
      <c r="CN149" s="58"/>
      <c r="CO149" s="58"/>
      <c r="CP149" s="139"/>
      <c r="CQ149" s="93"/>
      <c r="CR149" s="93"/>
      <c r="CS149" s="95"/>
      <c r="CT149" s="140"/>
      <c r="CU149" s="58"/>
      <c r="CV149" s="120" t="s">
        <v>363</v>
      </c>
      <c r="CW149" s="119">
        <f>SUMIF(CQ119:CQ138,"Membros_Superiores",CT119:CT138)</f>
        <v>0</v>
      </c>
      <c r="CX149" s="119">
        <f>SUMPRODUCT((CT119:CT138)*(CU119:CU138)*(CQ119:CQ138="Membros_Superiores"))</f>
        <v>0</v>
      </c>
      <c r="CY149" s="381" t="str">
        <f>IFERROR((CX149*100)/CT141,"")</f>
        <v/>
      </c>
      <c r="CZ149" s="384">
        <f>SUMIF(CQ119:CQ138,"Membros_Superiores",CZ119:CZ138)</f>
        <v>0</v>
      </c>
      <c r="DA149" s="149"/>
      <c r="DB149" s="58"/>
      <c r="DC149" s="58"/>
      <c r="DD149" s="58"/>
      <c r="DE149" s="139"/>
      <c r="DF149" s="93"/>
      <c r="DG149" s="93"/>
      <c r="DH149" s="95"/>
      <c r="DI149" s="140"/>
      <c r="DJ149" s="58"/>
      <c r="DK149" s="120" t="s">
        <v>363</v>
      </c>
      <c r="DL149" s="119">
        <f>SUMIF(DF119:DF138,"Membros_Superiores",DI119:DI138)</f>
        <v>0</v>
      </c>
      <c r="DM149" s="119">
        <f>SUMPRODUCT((DI119:DI138)*(DJ119:DJ138)*(DF119:DF138="Membros_Superiores"))</f>
        <v>0</v>
      </c>
      <c r="DN149" s="381" t="str">
        <f>IFERROR((DM149*100)/DI141,"")</f>
        <v/>
      </c>
      <c r="DO149" s="384">
        <f>SUMIF(DF119:DF138,"Membros_Superiores",DO119:DO138)</f>
        <v>0</v>
      </c>
      <c r="DP149" s="149"/>
      <c r="DQ149" s="58"/>
      <c r="DR149" s="58"/>
      <c r="DS149" s="58"/>
      <c r="DT149" s="139"/>
      <c r="DU149" s="93"/>
      <c r="DV149" s="93"/>
      <c r="DW149" s="95"/>
      <c r="DX149" s="140"/>
      <c r="DY149" s="58"/>
      <c r="DZ149" s="120" t="s">
        <v>363</v>
      </c>
      <c r="EA149" s="119">
        <f>SUMIF(DU119:DU138,"Membros_Superiores",DX119:DX138)</f>
        <v>0</v>
      </c>
      <c r="EB149" s="119">
        <f>SUMPRODUCT((DX119:DX138)*(DY119:DY138)*(DU119:DU138="Membros_Superiores"))</f>
        <v>0</v>
      </c>
      <c r="EC149" s="381" t="str">
        <f>IFERROR((EB149*100)/DX141,"")</f>
        <v/>
      </c>
      <c r="ED149" s="384">
        <f>SUMIF(DU119:DU138,"Membros_Superiores",ED119:ED138)</f>
        <v>0</v>
      </c>
      <c r="EE149" s="149"/>
      <c r="EF149" s="58"/>
      <c r="EG149" s="58"/>
      <c r="EH149" s="58"/>
      <c r="EI149" s="139"/>
      <c r="EJ149" s="93"/>
      <c r="EK149" s="93"/>
      <c r="EL149" s="95"/>
      <c r="EM149" s="140"/>
      <c r="EN149" s="58"/>
      <c r="EO149" s="120" t="s">
        <v>363</v>
      </c>
      <c r="EP149" s="119">
        <f>SUMIF(EJ119:EJ138,"Membros_Superiores",EM119:EM138)</f>
        <v>0</v>
      </c>
      <c r="EQ149" s="119">
        <f>SUMPRODUCT((EM119:EM138)*(EN119:EN138)*(EJ119:EJ138="Membros_Superiores"))</f>
        <v>0</v>
      </c>
      <c r="ER149" s="381" t="str">
        <f>IFERROR((EQ149*100)/EM141,"")</f>
        <v/>
      </c>
      <c r="ES149" s="384">
        <f>SUMIF(EJ119:EJ138,"Membros_Superiores",ES119:ES138)</f>
        <v>0</v>
      </c>
      <c r="ET149" s="149"/>
      <c r="EU149" s="58"/>
      <c r="EV149" s="58"/>
      <c r="EW149" s="58"/>
      <c r="EX149" s="139"/>
      <c r="EY149" s="93"/>
      <c r="EZ149" s="93"/>
      <c r="FA149" s="95"/>
      <c r="FB149" s="140"/>
      <c r="FC149" s="58"/>
      <c r="FD149" s="120" t="s">
        <v>363</v>
      </c>
      <c r="FE149" s="119">
        <f>SUMIF(EY119:EY138,"Membros_Superiores",FB119:FB138)</f>
        <v>0</v>
      </c>
      <c r="FF149" s="119">
        <f>SUMPRODUCT((FB119:FB138)*(FC119:FC138)*(EY119:EY138="Membros_Superiores"))</f>
        <v>0</v>
      </c>
      <c r="FG149" s="381" t="str">
        <f>IFERROR((FF149*100)/FB141,"")</f>
        <v/>
      </c>
      <c r="FH149" s="384">
        <f>SUMIF(EY119:EY138,"Membros_Superiores",FH119:FH138)</f>
        <v>0</v>
      </c>
      <c r="FI149" s="149"/>
      <c r="FJ149" s="58"/>
      <c r="FK149" s="58"/>
      <c r="FL149" s="58"/>
      <c r="FM149" s="139"/>
      <c r="FN149" s="93"/>
      <c r="FO149" s="93"/>
      <c r="FP149" s="95"/>
      <c r="FQ149" s="140"/>
      <c r="FR149" s="58"/>
      <c r="FS149" s="120" t="s">
        <v>363</v>
      </c>
      <c r="FT149" s="119">
        <f>SUMIF(FN119:FN138,"Membros_Superiores",FQ119:FQ138)</f>
        <v>0</v>
      </c>
      <c r="FU149" s="119">
        <f>SUMPRODUCT((FQ119:FQ138)*(FR119:FR138)*(FN119:FN138="Membros_Superiores"))</f>
        <v>0</v>
      </c>
      <c r="FV149" s="381" t="str">
        <f>IFERROR((FU149*100)/FQ141,"")</f>
        <v/>
      </c>
      <c r="FW149" s="384">
        <f>SUMIF(FN119:FN138,"Membros_Superiores",FW119:FW138)</f>
        <v>0</v>
      </c>
      <c r="FX149" s="149"/>
      <c r="FY149" s="58"/>
      <c r="FZ149" s="58"/>
      <c r="GA149" s="58"/>
      <c r="GB149" s="139"/>
      <c r="GC149" s="93"/>
      <c r="GD149" s="93"/>
      <c r="GE149" s="95"/>
      <c r="GF149" s="140"/>
      <c r="GG149" s="58"/>
      <c r="GH149" s="120" t="s">
        <v>363</v>
      </c>
      <c r="GI149" s="119">
        <f>SUMIF(GC119:GC138,"Membros_Superiores",GF119:GF138)</f>
        <v>0</v>
      </c>
      <c r="GJ149" s="119">
        <f>SUMPRODUCT((GF119:GF138)*(GG119:GG138)*(GC119:GC138="Membros_Superiores"))</f>
        <v>0</v>
      </c>
      <c r="GK149" s="381" t="str">
        <f>IFERROR((GJ149*100)/GF141,"")</f>
        <v/>
      </c>
      <c r="GL149" s="384">
        <f>SUMIF(GC119:GC138,"Membros_Superiores",GL119:GL138)</f>
        <v>0</v>
      </c>
      <c r="GM149" s="149"/>
      <c r="GN149" s="58"/>
      <c r="GO149" s="58"/>
      <c r="GP149" s="58"/>
      <c r="GQ149" s="139"/>
      <c r="GR149" s="93"/>
      <c r="GS149" s="93"/>
      <c r="GT149" s="95"/>
      <c r="GU149" s="140"/>
      <c r="GV149" s="58"/>
      <c r="GW149" s="120" t="s">
        <v>363</v>
      </c>
      <c r="GX149" s="119">
        <f>SUMIF(GR119:GR138,"Membros_Superiores",GU119:GU138)</f>
        <v>0</v>
      </c>
      <c r="GY149" s="119">
        <f>SUMPRODUCT((GU119:GU138)*(GV119:GV138)*(GR119:GR138="Membros_Superiores"))</f>
        <v>0</v>
      </c>
      <c r="GZ149" s="381" t="str">
        <f>IFERROR((GY149*100)/GU141,"")</f>
        <v/>
      </c>
      <c r="HA149" s="384">
        <f>SUMIF(GR119:GR138,"Membros_Superiores",HA119:HA138)</f>
        <v>0</v>
      </c>
      <c r="HB149" s="149"/>
      <c r="HC149" s="58"/>
      <c r="HD149" s="58"/>
      <c r="HE149" s="58"/>
      <c r="HF149" s="139"/>
      <c r="HG149" s="93"/>
      <c r="HH149" s="93"/>
      <c r="HI149" s="95"/>
      <c r="HJ149" s="140"/>
      <c r="HK149" s="58"/>
      <c r="HL149" s="120" t="s">
        <v>363</v>
      </c>
      <c r="HM149" s="119">
        <f>SUMIF(HG119:HG138,"Membros_Superiores",HJ119:HJ138)</f>
        <v>0</v>
      </c>
      <c r="HN149" s="119">
        <f>SUMPRODUCT((HJ119:HJ138)*(HK119:HK138)*(HG119:HG138="Membros_Superiores"))</f>
        <v>0</v>
      </c>
      <c r="HO149" s="381" t="str">
        <f>IFERROR((HN149*100)/HJ141,"")</f>
        <v/>
      </c>
      <c r="HP149" s="384">
        <f>SUMIF(HG119:HG138,"Membros_Superiores",HP119:HP138)</f>
        <v>0</v>
      </c>
      <c r="HQ149" s="149"/>
      <c r="HR149" s="58"/>
      <c r="HS149" s="58"/>
      <c r="HT149" s="58"/>
      <c r="HU149" s="139"/>
      <c r="HV149" s="93"/>
      <c r="HW149" s="93"/>
      <c r="HX149" s="95"/>
      <c r="HY149" s="140"/>
      <c r="HZ149" s="58"/>
      <c r="IA149" s="120" t="s">
        <v>363</v>
      </c>
      <c r="IB149" s="119">
        <f>SUMIF(HV119:HV138,"Membros_Superiores",HY119:HY138)</f>
        <v>0</v>
      </c>
      <c r="IC149" s="119">
        <f>SUMPRODUCT((HY119:HY138)*(HZ119:HZ138)*(HV119:HV138="Membros_Superiores"))</f>
        <v>0</v>
      </c>
      <c r="ID149" s="381" t="str">
        <f>IFERROR((IC149*100)/HY141,"")</f>
        <v/>
      </c>
      <c r="IE149" s="384">
        <f>SUMIF(HV119:HV138,"Membros_Superiores",IE119:IE138)</f>
        <v>0</v>
      </c>
      <c r="IF149" s="149"/>
      <c r="IG149" s="58"/>
      <c r="IH149" s="58"/>
      <c r="II149" s="58"/>
      <c r="IJ149" s="139"/>
      <c r="IK149" s="93"/>
      <c r="IL149" s="93"/>
      <c r="IM149" s="95"/>
      <c r="IN149" s="140"/>
      <c r="IO149" s="58"/>
      <c r="IP149" s="120" t="s">
        <v>363</v>
      </c>
      <c r="IQ149" s="119">
        <f>SUMIF(IK119:IK138,"Membros_Superiores",IN119:IN138)</f>
        <v>0</v>
      </c>
      <c r="IR149" s="119">
        <f>SUMPRODUCT((IN119:IN138)*(IO119:IO138)*(IK119:IK138="Membros_Superiores"))</f>
        <v>0</v>
      </c>
      <c r="IS149" s="381" t="str">
        <f>IFERROR((IR149*100)/IN141,"")</f>
        <v/>
      </c>
      <c r="IT149" s="384">
        <f>SUMIF(IK119:IK138,"Membros_Superiores",IT119:IT138)</f>
        <v>0</v>
      </c>
      <c r="IU149" s="149"/>
      <c r="IV149" s="58"/>
      <c r="IW149" s="58"/>
      <c r="IX149" s="58"/>
      <c r="IY149" s="139"/>
      <c r="IZ149" s="93"/>
      <c r="JA149" s="93"/>
      <c r="JB149" s="95"/>
      <c r="JC149" s="140"/>
      <c r="JD149" s="58"/>
      <c r="JE149" s="120" t="s">
        <v>363</v>
      </c>
      <c r="JF149" s="119">
        <f>SUMIF(IZ119:IZ138,"Membros_Superiores",JC119:JC138)</f>
        <v>0</v>
      </c>
      <c r="JG149" s="119">
        <f>SUMPRODUCT((JC119:JC138)*(JD119:JD138)*(IZ119:IZ138="Membros_Superiores"))</f>
        <v>0</v>
      </c>
      <c r="JH149" s="381" t="str">
        <f>IFERROR((JG149*100)/JC141,"")</f>
        <v/>
      </c>
      <c r="JI149" s="384">
        <f>SUMIF(IZ119:IZ138,"Membros_Superiores",JI119:JI138)</f>
        <v>0</v>
      </c>
      <c r="JJ149" s="149"/>
      <c r="JK149" s="58"/>
      <c r="JL149" s="58"/>
      <c r="JM149" s="58"/>
      <c r="JN149" s="139"/>
      <c r="JO149" s="93"/>
      <c r="JP149" s="93"/>
      <c r="JQ149" s="95"/>
      <c r="JR149" s="140"/>
      <c r="JS149" s="58"/>
      <c r="JT149" s="120" t="s">
        <v>363</v>
      </c>
      <c r="JU149" s="119">
        <f>SUMIF(JO119:JO138,"Membros_Superiores",JR119:JR138)</f>
        <v>0</v>
      </c>
      <c r="JV149" s="119">
        <f>SUMPRODUCT((JR119:JR138)*(JS119:JS138)*(JO119:JO138="Membros_Superiores"))</f>
        <v>0</v>
      </c>
      <c r="JW149" s="381" t="str">
        <f>IFERROR((JV149*100)/JR141,"")</f>
        <v/>
      </c>
      <c r="JX149" s="384">
        <f>SUMIF(JO119:JO138,"Membros_Superiores",JX119:JX138)</f>
        <v>0</v>
      </c>
      <c r="JY149" s="149"/>
      <c r="JZ149" s="58"/>
      <c r="KA149" s="58"/>
      <c r="KB149" s="58"/>
      <c r="KC149" s="139"/>
      <c r="KD149" s="93"/>
      <c r="KE149" s="93"/>
      <c r="KF149" s="95"/>
      <c r="KG149" s="140"/>
      <c r="KH149" s="58"/>
      <c r="KI149" s="120" t="s">
        <v>363</v>
      </c>
      <c r="KJ149" s="119">
        <f>SUMIF(KD119:KD138,"Membros_Superiores",KG119:KG138)</f>
        <v>0</v>
      </c>
      <c r="KK149" s="119">
        <f>SUMPRODUCT((KG119:KG138)*(KH119:KH138)*(KD119:KD138="Membros_Superiores"))</f>
        <v>0</v>
      </c>
      <c r="KL149" s="381" t="str">
        <f>IFERROR((KK149*100)/KG141,"")</f>
        <v/>
      </c>
      <c r="KM149" s="384">
        <f>SUMIF(KD119:KD138,"Membros_Superiores",KM119:KM138)</f>
        <v>0</v>
      </c>
      <c r="KN149" s="149"/>
      <c r="KO149" s="58"/>
      <c r="KP149" s="58"/>
      <c r="KQ149" s="58"/>
      <c r="KR149" s="139"/>
      <c r="KS149" s="93"/>
      <c r="KT149" s="93"/>
      <c r="KU149" s="95"/>
      <c r="KV149" s="140"/>
      <c r="KW149" s="58"/>
      <c r="KX149" s="120" t="s">
        <v>363</v>
      </c>
      <c r="KY149" s="119">
        <f>SUMIF(KS119:KS138,"Membros_Superiores",KV119:KV138)</f>
        <v>0</v>
      </c>
      <c r="KZ149" s="119">
        <f>SUMPRODUCT((KV119:KV138)*(KW119:KW138)*(KS119:KS138="Membros_Superiores"))</f>
        <v>0</v>
      </c>
      <c r="LA149" s="381" t="str">
        <f>IFERROR((KZ149*100)/KV141,"")</f>
        <v/>
      </c>
      <c r="LB149" s="384">
        <f>SUMIF(KS119:KS138,"Membros_Superiores",LB119:LB138)</f>
        <v>0</v>
      </c>
      <c r="LC149" s="149"/>
      <c r="LD149" s="347"/>
      <c r="LE149" s="58"/>
      <c r="LF149" s="58"/>
      <c r="LG149" s="139"/>
      <c r="LH149" s="93"/>
      <c r="LI149" s="93"/>
      <c r="LJ149" s="95"/>
      <c r="LK149" s="140"/>
      <c r="LL149" s="58"/>
      <c r="LM149" s="120" t="s">
        <v>363</v>
      </c>
      <c r="LN149" s="119">
        <f>SUMIF(LH119:LH138,"Membros_Superiores",LK119:LK138)</f>
        <v>0</v>
      </c>
      <c r="LO149" s="119">
        <f>SUMPRODUCT((LK119:LK138)*(LL119:LL138)*(LH119:LH138="Membros_Superiores"))</f>
        <v>0</v>
      </c>
      <c r="LP149" s="381" t="str">
        <f>IFERROR((LO149*100)/LK141,"")</f>
        <v/>
      </c>
      <c r="LQ149" s="384">
        <f>SUMIF(LH119:LH138,"Membros_Superiores",LQ119:LQ138)</f>
        <v>0</v>
      </c>
      <c r="LR149" s="149"/>
      <c r="LS149" s="347"/>
      <c r="LT149" s="58"/>
      <c r="LU149" s="58"/>
      <c r="LV149" s="139"/>
      <c r="LW149" s="93"/>
      <c r="LX149" s="93"/>
      <c r="LY149" s="95"/>
      <c r="LZ149" s="140"/>
      <c r="MA149" s="58"/>
      <c r="MB149" s="120" t="s">
        <v>363</v>
      </c>
      <c r="MC149" s="119">
        <f>SUMIF(LW119:LW138,"Membros_Superiores",LZ119:LZ138)</f>
        <v>0</v>
      </c>
      <c r="MD149" s="119">
        <f>SUMPRODUCT((LZ119:LZ138)*(MA119:MA138)*(LW119:LW138="Membros_Superiores"))</f>
        <v>0</v>
      </c>
      <c r="ME149" s="381" t="str">
        <f>IFERROR((MD149*100)/LZ141,"")</f>
        <v/>
      </c>
      <c r="MF149" s="384">
        <f>SUMIF(LW119:LW138,"Membros_Superiores",MF119:MF138)</f>
        <v>0</v>
      </c>
      <c r="MG149" s="149"/>
      <c r="MH149" s="347"/>
      <c r="MI149" s="58"/>
      <c r="MJ149" s="58"/>
      <c r="MK149" s="530"/>
      <c r="ML149" s="531"/>
      <c r="MM149" s="531"/>
      <c r="MN149" s="532"/>
      <c r="MO149" s="533"/>
      <c r="MP149" s="514"/>
      <c r="MQ149" s="525" t="s">
        <v>363</v>
      </c>
      <c r="MR149" s="526">
        <v>0</v>
      </c>
      <c r="MS149" s="526">
        <v>0</v>
      </c>
      <c r="MT149" s="527"/>
      <c r="MU149" s="528">
        <v>0</v>
      </c>
      <c r="MV149" s="529"/>
      <c r="MW149" s="347"/>
    </row>
    <row r="150" spans="1:361">
      <c r="A150" s="347"/>
      <c r="B150" s="58"/>
      <c r="C150" s="58"/>
      <c r="D150" s="139"/>
      <c r="E150" s="93"/>
      <c r="F150" s="93"/>
      <c r="G150" s="95"/>
      <c r="H150" s="140"/>
      <c r="I150" s="58"/>
      <c r="J150" s="120" t="s">
        <v>360</v>
      </c>
      <c r="K150" s="119">
        <f>SUMIF(E119:E138,"Tronco",H119:H138)</f>
        <v>0</v>
      </c>
      <c r="L150" s="119">
        <f>SUMPRODUCT((H119:H138)*(I119:I138)*(E119:E138="Tronco"))</f>
        <v>0</v>
      </c>
      <c r="M150" s="381" t="str">
        <f>IFERROR((L150*100)/H141,"")</f>
        <v/>
      </c>
      <c r="N150" s="384">
        <f>SUMIF(E119:E138,"Tronco",N119:N138)</f>
        <v>0</v>
      </c>
      <c r="O150" s="149"/>
      <c r="P150" s="347"/>
      <c r="Q150" s="58"/>
      <c r="R150" s="58"/>
      <c r="S150" s="139"/>
      <c r="T150" s="93"/>
      <c r="U150" s="93"/>
      <c r="V150" s="95"/>
      <c r="W150" s="140"/>
      <c r="X150" s="58"/>
      <c r="Y150" s="120" t="s">
        <v>360</v>
      </c>
      <c r="Z150" s="119">
        <f>SUMIF(T119:T138,"Tronco",W119:W138)</f>
        <v>0</v>
      </c>
      <c r="AA150" s="119">
        <f>SUMPRODUCT((W119:W138)*(X119:X138)*(T119:T138="Tronco"))</f>
        <v>0</v>
      </c>
      <c r="AB150" s="381" t="str">
        <f>IFERROR((AA150*100)/W141,"")</f>
        <v/>
      </c>
      <c r="AC150" s="384">
        <f>SUMIF(T119:T138,"Tronco",AC119:AC138)</f>
        <v>0</v>
      </c>
      <c r="AD150" s="149"/>
      <c r="AE150" s="58"/>
      <c r="AF150" s="58"/>
      <c r="AG150" s="58"/>
      <c r="AH150" s="139"/>
      <c r="AI150" s="93"/>
      <c r="AJ150" s="93"/>
      <c r="AK150" s="95"/>
      <c r="AL150" s="140"/>
      <c r="AM150" s="58"/>
      <c r="AN150" s="120" t="s">
        <v>360</v>
      </c>
      <c r="AO150" s="119">
        <f>SUMIF(AI119:AI138,"Tronco",AL119:AL138)</f>
        <v>0</v>
      </c>
      <c r="AP150" s="119">
        <f>SUMPRODUCT((AL119:AL138)*(AM119:AM138)*(AI119:AI138="Tronco"))</f>
        <v>0</v>
      </c>
      <c r="AQ150" s="381" t="str">
        <f>IFERROR((AP150*100)/AL141,"")</f>
        <v/>
      </c>
      <c r="AR150" s="384">
        <f>SUMIF(AI119:AI138,"Tronco",AR119:AR138)</f>
        <v>0</v>
      </c>
      <c r="AS150" s="149"/>
      <c r="AT150" s="58"/>
      <c r="AU150" s="58"/>
      <c r="AV150" s="58"/>
      <c r="AW150" s="139"/>
      <c r="AX150" s="93"/>
      <c r="AY150" s="93"/>
      <c r="AZ150" s="95"/>
      <c r="BA150" s="140"/>
      <c r="BB150" s="58"/>
      <c r="BC150" s="120" t="s">
        <v>360</v>
      </c>
      <c r="BD150" s="119">
        <f>SUMIF(AX119:AX138,"Tronco",BA119:BA138)</f>
        <v>0</v>
      </c>
      <c r="BE150" s="119">
        <f>SUMPRODUCT((BA119:BA138)*(BB119:BB138)*(AX119:AX138="Tronco"))</f>
        <v>0</v>
      </c>
      <c r="BF150" s="381" t="str">
        <f>IFERROR((BE150*100)/BA141,"")</f>
        <v/>
      </c>
      <c r="BG150" s="384">
        <f>SUMIF(AX119:AX138,"Tronco",BG119:BG138)</f>
        <v>0</v>
      </c>
      <c r="BH150" s="149"/>
      <c r="BI150" s="58"/>
      <c r="BJ150" s="58"/>
      <c r="BK150" s="58"/>
      <c r="BL150" s="139"/>
      <c r="BM150" s="93"/>
      <c r="BN150" s="93"/>
      <c r="BO150" s="95"/>
      <c r="BP150" s="140"/>
      <c r="BQ150" s="58"/>
      <c r="BR150" s="120" t="s">
        <v>360</v>
      </c>
      <c r="BS150" s="119">
        <f>SUMIF(BM119:BM138,"Tronco",BP119:BP138)</f>
        <v>0</v>
      </c>
      <c r="BT150" s="119">
        <f>SUMPRODUCT((BP119:BP138)*(BQ119:BQ138)*(BM119:BM138="Tronco"))</f>
        <v>0</v>
      </c>
      <c r="BU150" s="381" t="str">
        <f>IFERROR((BT150*100)/BP141,"")</f>
        <v/>
      </c>
      <c r="BV150" s="384">
        <f>SUMIF(BM119:BM138,"Tronco",BV119:BV138)</f>
        <v>0</v>
      </c>
      <c r="BW150" s="149"/>
      <c r="BX150" s="58"/>
      <c r="BY150" s="58"/>
      <c r="BZ150" s="58"/>
      <c r="CA150" s="139"/>
      <c r="CB150" s="93"/>
      <c r="CC150" s="93"/>
      <c r="CD150" s="95"/>
      <c r="CE150" s="140"/>
      <c r="CF150" s="58"/>
      <c r="CG150" s="120" t="s">
        <v>360</v>
      </c>
      <c r="CH150" s="119">
        <f>SUMIF(CB119:CB138,"Tronco",CE119:CE138)</f>
        <v>0</v>
      </c>
      <c r="CI150" s="119">
        <f>SUMPRODUCT((CE119:CE138)*(CF119:CF138)*(CB119:CB138="Tronco"))</f>
        <v>0</v>
      </c>
      <c r="CJ150" s="381" t="str">
        <f>IFERROR((CI150*100)/CE141,"")</f>
        <v/>
      </c>
      <c r="CK150" s="384">
        <f>SUMIF(CB119:CB138,"Tronco",CK119:CK138)</f>
        <v>0</v>
      </c>
      <c r="CL150" s="149"/>
      <c r="CM150" s="58"/>
      <c r="CN150" s="58"/>
      <c r="CO150" s="58"/>
      <c r="CP150" s="139"/>
      <c r="CQ150" s="93"/>
      <c r="CR150" s="93"/>
      <c r="CS150" s="95"/>
      <c r="CT150" s="140"/>
      <c r="CU150" s="58"/>
      <c r="CV150" s="120" t="s">
        <v>360</v>
      </c>
      <c r="CW150" s="119">
        <f>SUMIF(CQ119:CQ138,"Tronco",CT119:CT138)</f>
        <v>0</v>
      </c>
      <c r="CX150" s="119">
        <f>SUMPRODUCT((CT119:CT138)*(CU119:CU138)*(CQ119:CQ138="Tronco"))</f>
        <v>0</v>
      </c>
      <c r="CY150" s="381" t="str">
        <f>IFERROR((CX150*100)/CT141,"")</f>
        <v/>
      </c>
      <c r="CZ150" s="384">
        <f>SUMIF(CQ119:CQ138,"Tronco",CZ119:CZ138)</f>
        <v>0</v>
      </c>
      <c r="DA150" s="149"/>
      <c r="DB150" s="58"/>
      <c r="DC150" s="58"/>
      <c r="DD150" s="58"/>
      <c r="DE150" s="139"/>
      <c r="DF150" s="93"/>
      <c r="DG150" s="93"/>
      <c r="DH150" s="95"/>
      <c r="DI150" s="140"/>
      <c r="DJ150" s="58"/>
      <c r="DK150" s="120" t="s">
        <v>360</v>
      </c>
      <c r="DL150" s="119">
        <f>SUMIF(DF119:DF138,"Tronco",DI119:DI138)</f>
        <v>0</v>
      </c>
      <c r="DM150" s="119">
        <f>SUMPRODUCT((DI119:DI138)*(DJ119:DJ138)*(DF119:DF138="Tronco"))</f>
        <v>0</v>
      </c>
      <c r="DN150" s="381" t="str">
        <f>IFERROR((DM150*100)/DI141,"")</f>
        <v/>
      </c>
      <c r="DO150" s="384">
        <f>SUMIF(DF119:DF138,"Tronco",DO119:DO138)</f>
        <v>0</v>
      </c>
      <c r="DP150" s="149"/>
      <c r="DQ150" s="58"/>
      <c r="DR150" s="58"/>
      <c r="DS150" s="58"/>
      <c r="DT150" s="139"/>
      <c r="DU150" s="93"/>
      <c r="DV150" s="93"/>
      <c r="DW150" s="95"/>
      <c r="DX150" s="140"/>
      <c r="DY150" s="58"/>
      <c r="DZ150" s="120" t="s">
        <v>360</v>
      </c>
      <c r="EA150" s="119">
        <f>SUMIF(DU119:DU138,"Tronco",DX119:DX138)</f>
        <v>0</v>
      </c>
      <c r="EB150" s="119">
        <f>SUMPRODUCT((DX119:DX138)*(DY119:DY138)*(DU119:DU138="Tronco"))</f>
        <v>0</v>
      </c>
      <c r="EC150" s="381" t="str">
        <f>IFERROR((EB150*100)/DX141,"")</f>
        <v/>
      </c>
      <c r="ED150" s="384">
        <f>SUMIF(DU119:DU138,"Tronco",ED119:ED138)</f>
        <v>0</v>
      </c>
      <c r="EE150" s="149"/>
      <c r="EF150" s="58"/>
      <c r="EG150" s="58"/>
      <c r="EH150" s="58"/>
      <c r="EI150" s="139"/>
      <c r="EJ150" s="93"/>
      <c r="EK150" s="93"/>
      <c r="EL150" s="95"/>
      <c r="EM150" s="140"/>
      <c r="EN150" s="58"/>
      <c r="EO150" s="120" t="s">
        <v>360</v>
      </c>
      <c r="EP150" s="119">
        <f>SUMIF(EJ119:EJ138,"Tronco",EM119:EM138)</f>
        <v>0</v>
      </c>
      <c r="EQ150" s="119">
        <f>SUMPRODUCT((EM119:EM138)*(EN119:EN138)*(EJ119:EJ138="Tronco"))</f>
        <v>0</v>
      </c>
      <c r="ER150" s="381" t="str">
        <f>IFERROR((EQ150*100)/EM141,"")</f>
        <v/>
      </c>
      <c r="ES150" s="384">
        <f>SUMIF(EJ119:EJ138,"Tronco",ES119:ES138)</f>
        <v>0</v>
      </c>
      <c r="ET150" s="149"/>
      <c r="EU150" s="58"/>
      <c r="EV150" s="58"/>
      <c r="EW150" s="58"/>
      <c r="EX150" s="139"/>
      <c r="EY150" s="93"/>
      <c r="EZ150" s="93"/>
      <c r="FA150" s="95"/>
      <c r="FB150" s="140"/>
      <c r="FC150" s="58"/>
      <c r="FD150" s="120" t="s">
        <v>360</v>
      </c>
      <c r="FE150" s="119">
        <f>SUMIF(EY119:EY138,"Tronco",FB119:FB138)</f>
        <v>0</v>
      </c>
      <c r="FF150" s="119">
        <f>SUMPRODUCT((FB119:FB138)*(FC119:FC138)*(EY119:EY138="Tronco"))</f>
        <v>0</v>
      </c>
      <c r="FG150" s="381" t="str">
        <f>IFERROR((FF150*100)/FB141,"")</f>
        <v/>
      </c>
      <c r="FH150" s="384">
        <f>SUMIF(EY119:EY138,"Tronco",FH119:FH138)</f>
        <v>0</v>
      </c>
      <c r="FI150" s="149"/>
      <c r="FJ150" s="58"/>
      <c r="FK150" s="58"/>
      <c r="FL150" s="58"/>
      <c r="FM150" s="139"/>
      <c r="FN150" s="93"/>
      <c r="FO150" s="93"/>
      <c r="FP150" s="95"/>
      <c r="FQ150" s="140"/>
      <c r="FR150" s="58"/>
      <c r="FS150" s="120" t="s">
        <v>360</v>
      </c>
      <c r="FT150" s="119">
        <f>SUMIF(FN119:FN138,"Tronco",FQ119:FQ138)</f>
        <v>0</v>
      </c>
      <c r="FU150" s="119">
        <f>SUMPRODUCT((FQ119:FQ138)*(FR119:FR138)*(FN119:FN138="Tronco"))</f>
        <v>0</v>
      </c>
      <c r="FV150" s="381" t="str">
        <f>IFERROR((FU150*100)/FQ141,"")</f>
        <v/>
      </c>
      <c r="FW150" s="384">
        <f>SUMIF(FN119:FN138,"Tronco",FW119:FW138)</f>
        <v>0</v>
      </c>
      <c r="FX150" s="149"/>
      <c r="FY150" s="58"/>
      <c r="FZ150" s="58"/>
      <c r="GA150" s="58"/>
      <c r="GB150" s="139"/>
      <c r="GC150" s="93"/>
      <c r="GD150" s="93"/>
      <c r="GE150" s="95"/>
      <c r="GF150" s="140"/>
      <c r="GG150" s="58"/>
      <c r="GH150" s="120" t="s">
        <v>360</v>
      </c>
      <c r="GI150" s="119">
        <f>SUMIF(GC119:GC138,"Tronco",GF119:GF138)</f>
        <v>0</v>
      </c>
      <c r="GJ150" s="119">
        <f>SUMPRODUCT((GF119:GF138)*(GG119:GG138)*(GC119:GC138="Tronco"))</f>
        <v>0</v>
      </c>
      <c r="GK150" s="381" t="str">
        <f>IFERROR((GJ150*100)/GF141,"")</f>
        <v/>
      </c>
      <c r="GL150" s="384">
        <f>SUMIF(GC119:GC138,"Tronco",GL119:GL138)</f>
        <v>0</v>
      </c>
      <c r="GM150" s="149"/>
      <c r="GN150" s="58"/>
      <c r="GO150" s="58"/>
      <c r="GP150" s="58"/>
      <c r="GQ150" s="139"/>
      <c r="GR150" s="93"/>
      <c r="GS150" s="93"/>
      <c r="GT150" s="95"/>
      <c r="GU150" s="140"/>
      <c r="GV150" s="58"/>
      <c r="GW150" s="120" t="s">
        <v>360</v>
      </c>
      <c r="GX150" s="119">
        <f>SUMIF(GR119:GR138,"Tronco",GU119:GU138)</f>
        <v>0</v>
      </c>
      <c r="GY150" s="119">
        <f>SUMPRODUCT((GU119:GU138)*(GV119:GV138)*(GR119:GR138="Tronco"))</f>
        <v>0</v>
      </c>
      <c r="GZ150" s="381" t="str">
        <f>IFERROR((GY150*100)/GU141,"")</f>
        <v/>
      </c>
      <c r="HA150" s="384">
        <f>SUMIF(GR119:GR138,"Tronco",HA119:HA138)</f>
        <v>0</v>
      </c>
      <c r="HB150" s="149"/>
      <c r="HC150" s="58"/>
      <c r="HD150" s="58"/>
      <c r="HE150" s="58"/>
      <c r="HF150" s="139"/>
      <c r="HG150" s="93"/>
      <c r="HH150" s="93"/>
      <c r="HI150" s="95"/>
      <c r="HJ150" s="140"/>
      <c r="HK150" s="58"/>
      <c r="HL150" s="120" t="s">
        <v>360</v>
      </c>
      <c r="HM150" s="119">
        <f>SUMIF(HG119:HG138,"Tronco",HJ119:HJ138)</f>
        <v>0</v>
      </c>
      <c r="HN150" s="119">
        <f>SUMPRODUCT((HJ119:HJ138)*(HK119:HK138)*(HG119:HG138="Tronco"))</f>
        <v>0</v>
      </c>
      <c r="HO150" s="381" t="str">
        <f>IFERROR((HN150*100)/HJ141,"")</f>
        <v/>
      </c>
      <c r="HP150" s="384">
        <f>SUMIF(HG119:HG138,"Tronco",HP119:HP138)</f>
        <v>0</v>
      </c>
      <c r="HQ150" s="149"/>
      <c r="HR150" s="58"/>
      <c r="HS150" s="58"/>
      <c r="HT150" s="58"/>
      <c r="HU150" s="139"/>
      <c r="HV150" s="93"/>
      <c r="HW150" s="93"/>
      <c r="HX150" s="95"/>
      <c r="HY150" s="140"/>
      <c r="HZ150" s="58"/>
      <c r="IA150" s="120" t="s">
        <v>360</v>
      </c>
      <c r="IB150" s="119">
        <f>SUMIF(HV119:HV138,"Tronco",HY119:HY138)</f>
        <v>0</v>
      </c>
      <c r="IC150" s="119">
        <f>SUMPRODUCT((HY119:HY138)*(HZ119:HZ138)*(HV119:HV138="Tronco"))</f>
        <v>0</v>
      </c>
      <c r="ID150" s="381" t="str">
        <f>IFERROR((IC150*100)/HY141,"")</f>
        <v/>
      </c>
      <c r="IE150" s="384">
        <f>SUMIF(HV119:HV138,"Tronco",IE119:IE138)</f>
        <v>0</v>
      </c>
      <c r="IF150" s="149"/>
      <c r="IG150" s="58"/>
      <c r="IH150" s="58"/>
      <c r="II150" s="58"/>
      <c r="IJ150" s="139"/>
      <c r="IK150" s="93"/>
      <c r="IL150" s="93"/>
      <c r="IM150" s="95"/>
      <c r="IN150" s="140"/>
      <c r="IO150" s="58"/>
      <c r="IP150" s="120" t="s">
        <v>360</v>
      </c>
      <c r="IQ150" s="119">
        <f>SUMIF(IK119:IK138,"Tronco",IN119:IN138)</f>
        <v>0</v>
      </c>
      <c r="IR150" s="119">
        <f>SUMPRODUCT((IN119:IN138)*(IO119:IO138)*(IK119:IK138="Tronco"))</f>
        <v>0</v>
      </c>
      <c r="IS150" s="381" t="str">
        <f>IFERROR((IR150*100)/IN141,"")</f>
        <v/>
      </c>
      <c r="IT150" s="384">
        <f>SUMIF(IK119:IK138,"Tronco",IT119:IT138)</f>
        <v>0</v>
      </c>
      <c r="IU150" s="149"/>
      <c r="IV150" s="58"/>
      <c r="IW150" s="58"/>
      <c r="IX150" s="58"/>
      <c r="IY150" s="139"/>
      <c r="IZ150" s="93"/>
      <c r="JA150" s="93"/>
      <c r="JB150" s="95"/>
      <c r="JC150" s="140"/>
      <c r="JD150" s="58"/>
      <c r="JE150" s="120" t="s">
        <v>360</v>
      </c>
      <c r="JF150" s="119">
        <f>SUMIF(IZ119:IZ138,"Tronco",JC119:JC138)</f>
        <v>0</v>
      </c>
      <c r="JG150" s="119">
        <f>SUMPRODUCT((JC119:JC138)*(JD119:JD138)*(IZ119:IZ138="Tronco"))</f>
        <v>0</v>
      </c>
      <c r="JH150" s="381" t="str">
        <f>IFERROR((JG150*100)/JC141,"")</f>
        <v/>
      </c>
      <c r="JI150" s="384">
        <f>SUMIF(IZ119:IZ138,"Tronco",JI119:JI138)</f>
        <v>0</v>
      </c>
      <c r="JJ150" s="149"/>
      <c r="JK150" s="58"/>
      <c r="JL150" s="58"/>
      <c r="JM150" s="58"/>
      <c r="JN150" s="139"/>
      <c r="JO150" s="93"/>
      <c r="JP150" s="93"/>
      <c r="JQ150" s="95"/>
      <c r="JR150" s="140"/>
      <c r="JS150" s="58"/>
      <c r="JT150" s="120" t="s">
        <v>360</v>
      </c>
      <c r="JU150" s="119">
        <f>SUMIF(JO119:JO138,"Tronco",JR119:JR138)</f>
        <v>0</v>
      </c>
      <c r="JV150" s="119">
        <f>SUMPRODUCT((JR119:JR138)*(JS119:JS138)*(JO119:JO138="Tronco"))</f>
        <v>0</v>
      </c>
      <c r="JW150" s="381" t="str">
        <f>IFERROR((JV150*100)/JR141,"")</f>
        <v/>
      </c>
      <c r="JX150" s="384">
        <f>SUMIF(JO119:JO138,"Tronco",JX119:JX138)</f>
        <v>0</v>
      </c>
      <c r="JY150" s="149"/>
      <c r="JZ150" s="58"/>
      <c r="KA150" s="58"/>
      <c r="KB150" s="58"/>
      <c r="KC150" s="139"/>
      <c r="KD150" s="93"/>
      <c r="KE150" s="93"/>
      <c r="KF150" s="95"/>
      <c r="KG150" s="140"/>
      <c r="KH150" s="58"/>
      <c r="KI150" s="120" t="s">
        <v>360</v>
      </c>
      <c r="KJ150" s="119">
        <f>SUMIF(KD119:KD138,"Tronco",KG119:KG138)</f>
        <v>0</v>
      </c>
      <c r="KK150" s="119">
        <f>SUMPRODUCT((KG119:KG138)*(KH119:KH138)*(KD119:KD138="Tronco"))</f>
        <v>0</v>
      </c>
      <c r="KL150" s="381" t="str">
        <f>IFERROR((KK150*100)/KG141,"")</f>
        <v/>
      </c>
      <c r="KM150" s="384">
        <f>SUMIF(KD119:KD138,"Tronco",KM119:KM138)</f>
        <v>0</v>
      </c>
      <c r="KN150" s="149"/>
      <c r="KO150" s="58"/>
      <c r="KP150" s="58"/>
      <c r="KQ150" s="58"/>
      <c r="KR150" s="139"/>
      <c r="KS150" s="93"/>
      <c r="KT150" s="93"/>
      <c r="KU150" s="95"/>
      <c r="KV150" s="140"/>
      <c r="KW150" s="58"/>
      <c r="KX150" s="120" t="s">
        <v>360</v>
      </c>
      <c r="KY150" s="119">
        <f>SUMIF(KS119:KS138,"Tronco",KV119:KV138)</f>
        <v>0</v>
      </c>
      <c r="KZ150" s="119">
        <f>SUMPRODUCT((KV119:KV138)*(KW119:KW138)*(KS119:KS138="Tronco"))</f>
        <v>0</v>
      </c>
      <c r="LA150" s="381" t="str">
        <f>IFERROR((KZ150*100)/KV141,"")</f>
        <v/>
      </c>
      <c r="LB150" s="384">
        <f>SUMIF(KS119:KS138,"Tronco",LB119:LB138)</f>
        <v>0</v>
      </c>
      <c r="LC150" s="149"/>
      <c r="LD150" s="347"/>
      <c r="LE150" s="58"/>
      <c r="LF150" s="58"/>
      <c r="LG150" s="139"/>
      <c r="LH150" s="93"/>
      <c r="LI150" s="93"/>
      <c r="LJ150" s="95"/>
      <c r="LK150" s="140"/>
      <c r="LL150" s="58"/>
      <c r="LM150" s="120" t="s">
        <v>360</v>
      </c>
      <c r="LN150" s="119">
        <f>SUMIF(LH119:LH138,"Tronco",LK119:LK138)</f>
        <v>0</v>
      </c>
      <c r="LO150" s="119">
        <f>SUMPRODUCT((LK119:LK138)*(LL119:LL138)*(LH119:LH138="Tronco"))</f>
        <v>0</v>
      </c>
      <c r="LP150" s="381" t="str">
        <f>IFERROR((LO150*100)/LK141,"")</f>
        <v/>
      </c>
      <c r="LQ150" s="384">
        <f>SUMIF(LH119:LH138,"Tronco",LQ119:LQ138)</f>
        <v>0</v>
      </c>
      <c r="LR150" s="149"/>
      <c r="LS150" s="347"/>
      <c r="LT150" s="58"/>
      <c r="LU150" s="58"/>
      <c r="LV150" s="139"/>
      <c r="LW150" s="93"/>
      <c r="LX150" s="93"/>
      <c r="LY150" s="95"/>
      <c r="LZ150" s="140"/>
      <c r="MA150" s="58"/>
      <c r="MB150" s="120" t="s">
        <v>360</v>
      </c>
      <c r="MC150" s="119">
        <f>SUMIF(LW119:LW138,"Tronco",LZ119:LZ138)</f>
        <v>0</v>
      </c>
      <c r="MD150" s="119">
        <f>SUMPRODUCT((LZ119:LZ138)*(MA119:MA138)*(LW119:LW138="Tronco"))</f>
        <v>0</v>
      </c>
      <c r="ME150" s="381" t="str">
        <f>IFERROR((MD150*100)/LZ141,"")</f>
        <v/>
      </c>
      <c r="MF150" s="384">
        <f>SUMIF(LW119:LW138,"Tronco",MF119:MF138)</f>
        <v>0</v>
      </c>
      <c r="MG150" s="149"/>
      <c r="MH150" s="347"/>
      <c r="MI150" s="58"/>
      <c r="MJ150" s="58"/>
      <c r="MK150" s="530"/>
      <c r="ML150" s="531"/>
      <c r="MM150" s="531"/>
      <c r="MN150" s="532"/>
      <c r="MO150" s="533"/>
      <c r="MP150" s="514"/>
      <c r="MQ150" s="525" t="s">
        <v>360</v>
      </c>
      <c r="MR150" s="526">
        <v>0</v>
      </c>
      <c r="MS150" s="526">
        <v>0</v>
      </c>
      <c r="MT150" s="527"/>
      <c r="MU150" s="528">
        <v>0</v>
      </c>
      <c r="MV150" s="529"/>
      <c r="MW150" s="347"/>
    </row>
    <row r="151" spans="1:361">
      <c r="A151" s="347"/>
      <c r="B151" s="58"/>
      <c r="C151" s="58"/>
      <c r="D151" s="139"/>
      <c r="E151" s="93"/>
      <c r="F151" s="93"/>
      <c r="G151" s="95"/>
      <c r="H151" s="140"/>
      <c r="I151" s="58"/>
      <c r="J151" s="120" t="s">
        <v>189</v>
      </c>
      <c r="K151" s="119">
        <f>SUMIF(D119:D138,"LPO",H119:H138)</f>
        <v>0</v>
      </c>
      <c r="L151" s="119">
        <f>SUMPRODUCT((H119:H138)*(I119:I138)*(E119:E138="LPO"))</f>
        <v>0</v>
      </c>
      <c r="M151" s="381" t="str">
        <f>IFERROR((L151*100)/H141,"")</f>
        <v/>
      </c>
      <c r="N151" s="384">
        <f>SUMIF(E119:E138,"LPO",N119:N138)</f>
        <v>0</v>
      </c>
      <c r="O151" s="149"/>
      <c r="P151" s="347"/>
      <c r="Q151" s="58"/>
      <c r="R151" s="58"/>
      <c r="S151" s="139"/>
      <c r="T151" s="93"/>
      <c r="U151" s="93"/>
      <c r="V151" s="95"/>
      <c r="W151" s="140"/>
      <c r="X151" s="58"/>
      <c r="Y151" s="120" t="s">
        <v>189</v>
      </c>
      <c r="Z151" s="119">
        <f>SUMIF(S119:S138,"LPO",W119:W138)</f>
        <v>0</v>
      </c>
      <c r="AA151" s="119">
        <f>SUMPRODUCT((W119:W138)*(X119:X138)*(T119:T138="LPO"))</f>
        <v>0</v>
      </c>
      <c r="AB151" s="381" t="str">
        <f>IFERROR((AA151*100)/W141,"")</f>
        <v/>
      </c>
      <c r="AC151" s="384">
        <f>SUMIF(T119:T138,"LPO",AC119:AC138)</f>
        <v>0</v>
      </c>
      <c r="AD151" s="149"/>
      <c r="AE151" s="58"/>
      <c r="AF151" s="58"/>
      <c r="AG151" s="58"/>
      <c r="AH151" s="139"/>
      <c r="AI151" s="93"/>
      <c r="AJ151" s="93"/>
      <c r="AK151" s="95"/>
      <c r="AL151" s="140"/>
      <c r="AM151" s="58"/>
      <c r="AN151" s="120" t="s">
        <v>189</v>
      </c>
      <c r="AO151" s="119">
        <f>SUMIF(AH119:AH138,"LPO",AL119:AL138)</f>
        <v>0</v>
      </c>
      <c r="AP151" s="119">
        <f>SUMPRODUCT((AL119:AL138)*(AM119:AM138)*(AI119:AI138="LPO"))</f>
        <v>0</v>
      </c>
      <c r="AQ151" s="381" t="str">
        <f>IFERROR((AP151*100)/AL141,"")</f>
        <v/>
      </c>
      <c r="AR151" s="384">
        <f>SUMIF(AI119:AI138,"LPO",AR119:AR138)</f>
        <v>0</v>
      </c>
      <c r="AS151" s="149"/>
      <c r="AT151" s="58"/>
      <c r="AU151" s="58"/>
      <c r="AV151" s="58"/>
      <c r="AW151" s="139"/>
      <c r="AX151" s="93"/>
      <c r="AY151" s="93"/>
      <c r="AZ151" s="95"/>
      <c r="BA151" s="140"/>
      <c r="BB151" s="58"/>
      <c r="BC151" s="120" t="s">
        <v>189</v>
      </c>
      <c r="BD151" s="119">
        <f>SUMIF(AW119:AW138,"LPO",BA119:BA138)</f>
        <v>0</v>
      </c>
      <c r="BE151" s="119">
        <f>SUMPRODUCT((BA119:BA138)*(BB119:BB138)*(AX119:AX138="LPO"))</f>
        <v>0</v>
      </c>
      <c r="BF151" s="381" t="str">
        <f>IFERROR((BE151*100)/BA141,"")</f>
        <v/>
      </c>
      <c r="BG151" s="384">
        <f>SUMIF(AX119:AX138,"LPO",BG119:BG138)</f>
        <v>0</v>
      </c>
      <c r="BH151" s="149"/>
      <c r="BI151" s="58"/>
      <c r="BJ151" s="58"/>
      <c r="BK151" s="58"/>
      <c r="BL151" s="139"/>
      <c r="BM151" s="93"/>
      <c r="BN151" s="93"/>
      <c r="BO151" s="95"/>
      <c r="BP151" s="140"/>
      <c r="BQ151" s="58"/>
      <c r="BR151" s="120" t="s">
        <v>189</v>
      </c>
      <c r="BS151" s="119">
        <f>SUMIF(BL119:BL138,"LPO",BP119:BP138)</f>
        <v>0</v>
      </c>
      <c r="BT151" s="119">
        <f>SUMPRODUCT((BP119:BP138)*(BQ119:BQ138)*(BM119:BM138="LPO"))</f>
        <v>0</v>
      </c>
      <c r="BU151" s="381" t="str">
        <f>IFERROR((BT151*100)/BP141,"")</f>
        <v/>
      </c>
      <c r="BV151" s="384">
        <f>SUMIF(BM119:BM138,"LPO",BV119:BV138)</f>
        <v>0</v>
      </c>
      <c r="BW151" s="149"/>
      <c r="BX151" s="58"/>
      <c r="BY151" s="58"/>
      <c r="BZ151" s="58"/>
      <c r="CA151" s="139"/>
      <c r="CB151" s="93"/>
      <c r="CC151" s="93"/>
      <c r="CD151" s="95"/>
      <c r="CE151" s="140"/>
      <c r="CF151" s="58"/>
      <c r="CG151" s="120" t="s">
        <v>189</v>
      </c>
      <c r="CH151" s="119">
        <f>SUMIF(CA119:CA138,"LPO",CE119:CE138)</f>
        <v>0</v>
      </c>
      <c r="CI151" s="119">
        <f>SUMPRODUCT((CE119:CE138)*(CF119:CF138)*(CB119:CB138="LPO"))</f>
        <v>0</v>
      </c>
      <c r="CJ151" s="381" t="str">
        <f>IFERROR((CI151*100)/CE141,"")</f>
        <v/>
      </c>
      <c r="CK151" s="384">
        <f>SUMIF(CB119:CB138,"LPO",CK119:CK138)</f>
        <v>0</v>
      </c>
      <c r="CL151" s="149"/>
      <c r="CM151" s="58"/>
      <c r="CN151" s="58"/>
      <c r="CO151" s="58"/>
      <c r="CP151" s="139"/>
      <c r="CQ151" s="93"/>
      <c r="CR151" s="93"/>
      <c r="CS151" s="95"/>
      <c r="CT151" s="140"/>
      <c r="CU151" s="58"/>
      <c r="CV151" s="120" t="s">
        <v>189</v>
      </c>
      <c r="CW151" s="119">
        <f>SUMIF(CP119:CP138,"LPO",CT119:CT138)</f>
        <v>0</v>
      </c>
      <c r="CX151" s="119">
        <f>SUMPRODUCT((CT119:CT138)*(CU119:CU138)*(CQ119:CQ138="LPO"))</f>
        <v>0</v>
      </c>
      <c r="CY151" s="381" t="str">
        <f>IFERROR((CX151*100)/CT141,"")</f>
        <v/>
      </c>
      <c r="CZ151" s="384">
        <f>SUMIF(CQ119:CQ138,"LPO",CZ119:CZ138)</f>
        <v>0</v>
      </c>
      <c r="DA151" s="149"/>
      <c r="DB151" s="58"/>
      <c r="DC151" s="58"/>
      <c r="DD151" s="58"/>
      <c r="DE151" s="139"/>
      <c r="DF151" s="93"/>
      <c r="DG151" s="93"/>
      <c r="DH151" s="95"/>
      <c r="DI151" s="140"/>
      <c r="DJ151" s="58"/>
      <c r="DK151" s="120" t="s">
        <v>189</v>
      </c>
      <c r="DL151" s="119">
        <f>SUMIF(DE119:DE138,"LPO",DI119:DI138)</f>
        <v>0</v>
      </c>
      <c r="DM151" s="119">
        <f>SUMPRODUCT((DI119:DI138)*(DJ119:DJ138)*(DF119:DF138="LPO"))</f>
        <v>0</v>
      </c>
      <c r="DN151" s="381" t="str">
        <f>IFERROR((DM151*100)/DI141,"")</f>
        <v/>
      </c>
      <c r="DO151" s="384">
        <f>SUMIF(DF119:DF138,"LPO",DO119:DO138)</f>
        <v>0</v>
      </c>
      <c r="DP151" s="149"/>
      <c r="DQ151" s="58"/>
      <c r="DR151" s="58"/>
      <c r="DS151" s="58"/>
      <c r="DT151" s="139"/>
      <c r="DU151" s="93"/>
      <c r="DV151" s="93"/>
      <c r="DW151" s="95"/>
      <c r="DX151" s="140"/>
      <c r="DY151" s="58"/>
      <c r="DZ151" s="120" t="s">
        <v>189</v>
      </c>
      <c r="EA151" s="119">
        <f>SUMIF(DT119:DT138,"LPO",DX119:DX138)</f>
        <v>0</v>
      </c>
      <c r="EB151" s="119">
        <f>SUMPRODUCT((DX119:DX138)*(DY119:DY138)*(DU119:DU138="LPO"))</f>
        <v>0</v>
      </c>
      <c r="EC151" s="381" t="str">
        <f>IFERROR((EB151*100)/DX141,"")</f>
        <v/>
      </c>
      <c r="ED151" s="384">
        <f>SUMIF(DU119:DU138,"LPO",ED119:ED138)</f>
        <v>0</v>
      </c>
      <c r="EE151" s="149"/>
      <c r="EF151" s="58"/>
      <c r="EG151" s="58"/>
      <c r="EH151" s="58"/>
      <c r="EI151" s="139"/>
      <c r="EJ151" s="93"/>
      <c r="EK151" s="93"/>
      <c r="EL151" s="95"/>
      <c r="EM151" s="140"/>
      <c r="EN151" s="58"/>
      <c r="EO151" s="120" t="s">
        <v>189</v>
      </c>
      <c r="EP151" s="119">
        <f>SUMIF(EI119:EI138,"LPO",EM119:EM138)</f>
        <v>0</v>
      </c>
      <c r="EQ151" s="119">
        <f>SUMPRODUCT((EM119:EM138)*(EN119:EN138)*(EJ119:EJ138="LPO"))</f>
        <v>0</v>
      </c>
      <c r="ER151" s="381" t="str">
        <f>IFERROR((EQ151*100)/EM141,"")</f>
        <v/>
      </c>
      <c r="ES151" s="384">
        <f>SUMIF(EJ119:EJ138,"LPO",ES119:ES138)</f>
        <v>0</v>
      </c>
      <c r="ET151" s="149"/>
      <c r="EU151" s="58"/>
      <c r="EV151" s="58"/>
      <c r="EW151" s="58"/>
      <c r="EX151" s="139"/>
      <c r="EY151" s="93"/>
      <c r="EZ151" s="93"/>
      <c r="FA151" s="95"/>
      <c r="FB151" s="140"/>
      <c r="FC151" s="58"/>
      <c r="FD151" s="120" t="s">
        <v>189</v>
      </c>
      <c r="FE151" s="119">
        <f>SUMIF(EX119:EX138,"LPO",FB119:FB138)</f>
        <v>0</v>
      </c>
      <c r="FF151" s="119">
        <f>SUMPRODUCT((FB119:FB138)*(FC119:FC138)*(EY119:EY138="LPO"))</f>
        <v>0</v>
      </c>
      <c r="FG151" s="381" t="str">
        <f>IFERROR((FF151*100)/FB141,"")</f>
        <v/>
      </c>
      <c r="FH151" s="384">
        <f>SUMIF(EY119:EY138,"LPO",FH119:FH138)</f>
        <v>0</v>
      </c>
      <c r="FI151" s="149"/>
      <c r="FJ151" s="58"/>
      <c r="FK151" s="58"/>
      <c r="FL151" s="58"/>
      <c r="FM151" s="139"/>
      <c r="FN151" s="93"/>
      <c r="FO151" s="93"/>
      <c r="FP151" s="95"/>
      <c r="FQ151" s="140"/>
      <c r="FR151" s="58"/>
      <c r="FS151" s="120" t="s">
        <v>189</v>
      </c>
      <c r="FT151" s="119">
        <f>SUMIF(FM119:FM138,"LPO",FQ119:FQ138)</f>
        <v>0</v>
      </c>
      <c r="FU151" s="119">
        <f>SUMPRODUCT((FQ119:FQ138)*(FR119:FR138)*(FN119:FN138="LPO"))</f>
        <v>0</v>
      </c>
      <c r="FV151" s="381" t="str">
        <f>IFERROR((FU151*100)/FQ141,"")</f>
        <v/>
      </c>
      <c r="FW151" s="384">
        <f>SUMIF(FN119:FN138,"LPO",FW119:FW138)</f>
        <v>0</v>
      </c>
      <c r="FX151" s="149"/>
      <c r="FY151" s="58"/>
      <c r="FZ151" s="58"/>
      <c r="GA151" s="58"/>
      <c r="GB151" s="139"/>
      <c r="GC151" s="93"/>
      <c r="GD151" s="93"/>
      <c r="GE151" s="95"/>
      <c r="GF151" s="140"/>
      <c r="GG151" s="58"/>
      <c r="GH151" s="120" t="s">
        <v>189</v>
      </c>
      <c r="GI151" s="119">
        <f>SUMIF(GB119:GB138,"LPO",GF119:GF138)</f>
        <v>0</v>
      </c>
      <c r="GJ151" s="119">
        <f>SUMPRODUCT((GF119:GF138)*(GG119:GG138)*(GC119:GC138="LPO"))</f>
        <v>0</v>
      </c>
      <c r="GK151" s="381" t="str">
        <f>IFERROR((GJ151*100)/GF141,"")</f>
        <v/>
      </c>
      <c r="GL151" s="384">
        <f>SUMIF(GC119:GC138,"LPO",GL119:GL138)</f>
        <v>0</v>
      </c>
      <c r="GM151" s="149"/>
      <c r="GN151" s="58"/>
      <c r="GO151" s="58"/>
      <c r="GP151" s="58"/>
      <c r="GQ151" s="139"/>
      <c r="GR151" s="93"/>
      <c r="GS151" s="93"/>
      <c r="GT151" s="95"/>
      <c r="GU151" s="140"/>
      <c r="GV151" s="58"/>
      <c r="GW151" s="120" t="s">
        <v>189</v>
      </c>
      <c r="GX151" s="119">
        <f>SUMIF(GQ119:GQ138,"LPO",GU119:GU138)</f>
        <v>0</v>
      </c>
      <c r="GY151" s="119">
        <f>SUMPRODUCT((GU119:GU138)*(GV119:GV138)*(GR119:GR138="LPO"))</f>
        <v>0</v>
      </c>
      <c r="GZ151" s="381" t="str">
        <f>IFERROR((GY151*100)/GU141,"")</f>
        <v/>
      </c>
      <c r="HA151" s="384">
        <f>SUMIF(GR119:GR138,"LPO",HA119:HA138)</f>
        <v>0</v>
      </c>
      <c r="HB151" s="149"/>
      <c r="HC151" s="58"/>
      <c r="HD151" s="58"/>
      <c r="HE151" s="58"/>
      <c r="HF151" s="139"/>
      <c r="HG151" s="93"/>
      <c r="HH151" s="93"/>
      <c r="HI151" s="95"/>
      <c r="HJ151" s="140"/>
      <c r="HK151" s="58"/>
      <c r="HL151" s="120" t="s">
        <v>189</v>
      </c>
      <c r="HM151" s="119">
        <f>SUMIF(HF119:HF138,"LPO",HJ119:HJ138)</f>
        <v>0</v>
      </c>
      <c r="HN151" s="119">
        <f>SUMPRODUCT((HJ119:HJ138)*(HK119:HK138)*(HG119:HG138="LPO"))</f>
        <v>0</v>
      </c>
      <c r="HO151" s="381" t="str">
        <f>IFERROR((HN151*100)/HJ141,"")</f>
        <v/>
      </c>
      <c r="HP151" s="384">
        <f>SUMIF(HG119:HG138,"LPO",HP119:HP138)</f>
        <v>0</v>
      </c>
      <c r="HQ151" s="149"/>
      <c r="HR151" s="58"/>
      <c r="HS151" s="58"/>
      <c r="HT151" s="58"/>
      <c r="HU151" s="139"/>
      <c r="HV151" s="93"/>
      <c r="HW151" s="93"/>
      <c r="HX151" s="95"/>
      <c r="HY151" s="140"/>
      <c r="HZ151" s="58"/>
      <c r="IA151" s="120" t="s">
        <v>189</v>
      </c>
      <c r="IB151" s="119">
        <f>SUMIF(HU119:HU138,"LPO",HY119:HY138)</f>
        <v>0</v>
      </c>
      <c r="IC151" s="119">
        <f>SUMPRODUCT((HY119:HY138)*(HZ119:HZ138)*(HV119:HV138="LPO"))</f>
        <v>0</v>
      </c>
      <c r="ID151" s="381" t="str">
        <f>IFERROR((IC151*100)/HY141,"")</f>
        <v/>
      </c>
      <c r="IE151" s="384">
        <f>SUMIF(HV119:HV138,"LPO",IE119:IE138)</f>
        <v>0</v>
      </c>
      <c r="IF151" s="149"/>
      <c r="IG151" s="58"/>
      <c r="IH151" s="58"/>
      <c r="II151" s="58"/>
      <c r="IJ151" s="139"/>
      <c r="IK151" s="93"/>
      <c r="IL151" s="93"/>
      <c r="IM151" s="95"/>
      <c r="IN151" s="140"/>
      <c r="IO151" s="58"/>
      <c r="IP151" s="120" t="s">
        <v>189</v>
      </c>
      <c r="IQ151" s="119">
        <f>SUMIF(IJ119:IJ138,"LPO",IN119:IN138)</f>
        <v>0</v>
      </c>
      <c r="IR151" s="119">
        <f>SUMPRODUCT((IN119:IN138)*(IO119:IO138)*(IK119:IK138="LPO"))</f>
        <v>0</v>
      </c>
      <c r="IS151" s="381" t="str">
        <f>IFERROR((IR151*100)/IN141,"")</f>
        <v/>
      </c>
      <c r="IT151" s="384">
        <f>SUMIF(IK119:IK138,"LPO",IT119:IT138)</f>
        <v>0</v>
      </c>
      <c r="IU151" s="149"/>
      <c r="IV151" s="58"/>
      <c r="IW151" s="58"/>
      <c r="IX151" s="58"/>
      <c r="IY151" s="139"/>
      <c r="IZ151" s="93"/>
      <c r="JA151" s="93"/>
      <c r="JB151" s="95"/>
      <c r="JC151" s="140"/>
      <c r="JD151" s="58"/>
      <c r="JE151" s="120" t="s">
        <v>189</v>
      </c>
      <c r="JF151" s="119">
        <f>SUMIF(IY119:IY138,"LPO",JC119:JC138)</f>
        <v>0</v>
      </c>
      <c r="JG151" s="119">
        <f>SUMPRODUCT((JC119:JC138)*(JD119:JD138)*(IZ119:IZ138="LPO"))</f>
        <v>0</v>
      </c>
      <c r="JH151" s="381" t="str">
        <f>IFERROR((JG151*100)/JC141,"")</f>
        <v/>
      </c>
      <c r="JI151" s="384">
        <f>SUMIF(IZ119:IZ138,"LPO",JI119:JI138)</f>
        <v>0</v>
      </c>
      <c r="JJ151" s="149"/>
      <c r="JK151" s="58"/>
      <c r="JL151" s="58"/>
      <c r="JM151" s="58"/>
      <c r="JN151" s="139"/>
      <c r="JO151" s="93"/>
      <c r="JP151" s="93"/>
      <c r="JQ151" s="95"/>
      <c r="JR151" s="140"/>
      <c r="JS151" s="58"/>
      <c r="JT151" s="120" t="s">
        <v>189</v>
      </c>
      <c r="JU151" s="119">
        <f>SUMIF(JN119:JN138,"LPO",JR119:JR138)</f>
        <v>0</v>
      </c>
      <c r="JV151" s="119">
        <f>SUMPRODUCT((JR119:JR138)*(JS119:JS138)*(JO119:JO138="LPO"))</f>
        <v>0</v>
      </c>
      <c r="JW151" s="381" t="str">
        <f>IFERROR((JV151*100)/JR141,"")</f>
        <v/>
      </c>
      <c r="JX151" s="384">
        <f>SUMIF(JO119:JO138,"LPO",JX119:JX138)</f>
        <v>0</v>
      </c>
      <c r="JY151" s="149"/>
      <c r="JZ151" s="58"/>
      <c r="KA151" s="58"/>
      <c r="KB151" s="58"/>
      <c r="KC151" s="139"/>
      <c r="KD151" s="93"/>
      <c r="KE151" s="93"/>
      <c r="KF151" s="95"/>
      <c r="KG151" s="140"/>
      <c r="KH151" s="58"/>
      <c r="KI151" s="120" t="s">
        <v>189</v>
      </c>
      <c r="KJ151" s="119">
        <f>SUMIF(KC119:KC138,"LPO",KG119:KG138)</f>
        <v>0</v>
      </c>
      <c r="KK151" s="119">
        <f>SUMPRODUCT((KG119:KG138)*(KH119:KH138)*(KD119:KD138="LPO"))</f>
        <v>0</v>
      </c>
      <c r="KL151" s="381" t="str">
        <f>IFERROR((KK151*100)/KG141,"")</f>
        <v/>
      </c>
      <c r="KM151" s="384">
        <f>SUMIF(KD119:KD138,"LPO",KM119:KM138)</f>
        <v>0</v>
      </c>
      <c r="KN151" s="149"/>
      <c r="KO151" s="58"/>
      <c r="KP151" s="58"/>
      <c r="KQ151" s="58"/>
      <c r="KR151" s="139"/>
      <c r="KS151" s="93"/>
      <c r="KT151" s="93"/>
      <c r="KU151" s="95"/>
      <c r="KV151" s="140"/>
      <c r="KW151" s="58"/>
      <c r="KX151" s="120" t="s">
        <v>189</v>
      </c>
      <c r="KY151" s="119">
        <f>SUMIF(KR119:KR138,"LPO",KV119:KV138)</f>
        <v>0</v>
      </c>
      <c r="KZ151" s="119">
        <f>SUMPRODUCT((KV119:KV138)*(KW119:KW138)*(KS119:KS138="LPO"))</f>
        <v>0</v>
      </c>
      <c r="LA151" s="381" t="str">
        <f>IFERROR((KZ151*100)/KV141,"")</f>
        <v/>
      </c>
      <c r="LB151" s="384">
        <f>SUMIF(KS119:KS138,"LPO",LB119:LB138)</f>
        <v>0</v>
      </c>
      <c r="LC151" s="149"/>
      <c r="LD151" s="347"/>
      <c r="LE151" s="58"/>
      <c r="LF151" s="58"/>
      <c r="LG151" s="139"/>
      <c r="LH151" s="93"/>
      <c r="LI151" s="93"/>
      <c r="LJ151" s="95"/>
      <c r="LK151" s="140"/>
      <c r="LL151" s="58"/>
      <c r="LM151" s="120" t="s">
        <v>189</v>
      </c>
      <c r="LN151" s="119">
        <f>SUMIF(LG119:LG138,"LPO",LK119:LK138)</f>
        <v>0</v>
      </c>
      <c r="LO151" s="119">
        <f>SUMPRODUCT((LK119:LK138)*(LL119:LL138)*(LH119:LH138="LPO"))</f>
        <v>0</v>
      </c>
      <c r="LP151" s="381" t="str">
        <f>IFERROR((LO151*100)/LK141,"")</f>
        <v/>
      </c>
      <c r="LQ151" s="384">
        <f>SUMIF(LH119:LH138,"LPO",LQ119:LQ138)</f>
        <v>0</v>
      </c>
      <c r="LR151" s="149"/>
      <c r="LS151" s="347"/>
      <c r="LT151" s="58"/>
      <c r="LU151" s="58"/>
      <c r="LV151" s="139"/>
      <c r="LW151" s="93"/>
      <c r="LX151" s="93"/>
      <c r="LY151" s="95"/>
      <c r="LZ151" s="140"/>
      <c r="MA151" s="58"/>
      <c r="MB151" s="120" t="s">
        <v>189</v>
      </c>
      <c r="MC151" s="119">
        <f>SUMIF(LV119:LV138,"LPO",LZ119:LZ138)</f>
        <v>0</v>
      </c>
      <c r="MD151" s="119">
        <f>SUMPRODUCT((LZ119:LZ138)*(MA119:MA138)*(LW119:LW138="LPO"))</f>
        <v>0</v>
      </c>
      <c r="ME151" s="381" t="str">
        <f>IFERROR((MD151*100)/LZ141,"")</f>
        <v/>
      </c>
      <c r="MF151" s="384">
        <f>SUMIF(LW119:LW138,"LPO",MF119:MF138)</f>
        <v>0</v>
      </c>
      <c r="MG151" s="149"/>
      <c r="MH151" s="347"/>
      <c r="MI151" s="58"/>
      <c r="MJ151" s="58"/>
      <c r="MK151" s="530"/>
      <c r="ML151" s="531"/>
      <c r="MM151" s="531"/>
      <c r="MN151" s="532"/>
      <c r="MO151" s="533"/>
      <c r="MP151" s="514"/>
      <c r="MQ151" s="525" t="s">
        <v>189</v>
      </c>
      <c r="MR151" s="526">
        <v>0</v>
      </c>
      <c r="MS151" s="526">
        <v>0</v>
      </c>
      <c r="MT151" s="527"/>
      <c r="MU151" s="528">
        <v>0</v>
      </c>
      <c r="MV151" s="529"/>
      <c r="MW151" s="347"/>
    </row>
    <row r="152" spans="1:361" ht="17" thickBot="1">
      <c r="A152" s="347"/>
      <c r="B152" s="58"/>
      <c r="C152" s="58"/>
      <c r="D152" s="141"/>
      <c r="E152" s="142"/>
      <c r="F152" s="142"/>
      <c r="G152" s="143"/>
      <c r="H152" s="144"/>
      <c r="I152" s="58"/>
      <c r="J152" s="121" t="s">
        <v>361</v>
      </c>
      <c r="K152" s="122">
        <f>SUMIF(D119:D138,"Funcional",H119:H138)</f>
        <v>0</v>
      </c>
      <c r="L152" s="122">
        <f>SUMPRODUCT((H119:H138)*(I119:I138)*(E119:E138="Funcional"))</f>
        <v>0</v>
      </c>
      <c r="M152" s="385" t="str">
        <f>IFERROR((L152*100)/H141,"")</f>
        <v/>
      </c>
      <c r="N152" s="386">
        <f>SUMIF(E119:E138,"Funcional",N119:N138)</f>
        <v>0</v>
      </c>
      <c r="O152" s="149"/>
      <c r="P152" s="347"/>
      <c r="Q152" s="58"/>
      <c r="R152" s="58"/>
      <c r="S152" s="141"/>
      <c r="T152" s="142"/>
      <c r="U152" s="142"/>
      <c r="V152" s="143"/>
      <c r="W152" s="144"/>
      <c r="X152" s="58"/>
      <c r="Y152" s="121" t="s">
        <v>361</v>
      </c>
      <c r="Z152" s="122">
        <f>SUMIF(S119:S138,"Funcional",W119:W138)</f>
        <v>0</v>
      </c>
      <c r="AA152" s="122">
        <f>SUMPRODUCT((W119:W138)*(X119:X138)*(T119:T138="Funcional"))</f>
        <v>0</v>
      </c>
      <c r="AB152" s="385" t="str">
        <f>IFERROR((AA152*100)/W141,"")</f>
        <v/>
      </c>
      <c r="AC152" s="386">
        <f>SUMIF(T119:T138,"Funcional",AC119:AC138)</f>
        <v>0</v>
      </c>
      <c r="AD152" s="149"/>
      <c r="AE152" s="58"/>
      <c r="AF152" s="58"/>
      <c r="AG152" s="58"/>
      <c r="AH152" s="141"/>
      <c r="AI152" s="142"/>
      <c r="AJ152" s="142"/>
      <c r="AK152" s="143"/>
      <c r="AL152" s="144"/>
      <c r="AM152" s="58"/>
      <c r="AN152" s="121" t="s">
        <v>361</v>
      </c>
      <c r="AO152" s="122">
        <f>SUMIF(AH119:AH138,"Funcional",AL119:AL138)</f>
        <v>0</v>
      </c>
      <c r="AP152" s="122">
        <f>SUMPRODUCT((AL119:AL138)*(AM119:AM138)*(AI119:AI138="Funcional"))</f>
        <v>0</v>
      </c>
      <c r="AQ152" s="385" t="str">
        <f>IFERROR((AP152*100)/AL141,"")</f>
        <v/>
      </c>
      <c r="AR152" s="386">
        <f>SUMIF(AI119:AI138,"Funcional",AR119:AR138)</f>
        <v>0</v>
      </c>
      <c r="AS152" s="149"/>
      <c r="AT152" s="58"/>
      <c r="AU152" s="58"/>
      <c r="AV152" s="58"/>
      <c r="AW152" s="141"/>
      <c r="AX152" s="142"/>
      <c r="AY152" s="142"/>
      <c r="AZ152" s="143"/>
      <c r="BA152" s="144"/>
      <c r="BB152" s="58"/>
      <c r="BC152" s="121" t="s">
        <v>361</v>
      </c>
      <c r="BD152" s="122">
        <f>SUMIF(AW119:AW138,"Funcional",BA119:BA138)</f>
        <v>0</v>
      </c>
      <c r="BE152" s="122">
        <f>SUMPRODUCT((BA119:BA138)*(BB119:BB138)*(AX119:AX138="Funcional"))</f>
        <v>0</v>
      </c>
      <c r="BF152" s="385" t="str">
        <f>IFERROR((BE152*100)/BA141,"")</f>
        <v/>
      </c>
      <c r="BG152" s="386">
        <f>SUMIF(AX119:AX138,"Funcional",BG119:BG138)</f>
        <v>0</v>
      </c>
      <c r="BH152" s="149"/>
      <c r="BI152" s="58"/>
      <c r="BJ152" s="58"/>
      <c r="BK152" s="58"/>
      <c r="BL152" s="141"/>
      <c r="BM152" s="142"/>
      <c r="BN152" s="142"/>
      <c r="BO152" s="143"/>
      <c r="BP152" s="144"/>
      <c r="BQ152" s="58"/>
      <c r="BR152" s="121" t="s">
        <v>361</v>
      </c>
      <c r="BS152" s="122">
        <f>SUMIF(BL119:BL138,"Funcional",BP119:BP138)</f>
        <v>0</v>
      </c>
      <c r="BT152" s="122">
        <f>SUMPRODUCT((BP119:BP138)*(BQ119:BQ138)*(BM119:BM138="Funcional"))</f>
        <v>0</v>
      </c>
      <c r="BU152" s="385" t="str">
        <f>IFERROR((BT152*100)/BP141,"")</f>
        <v/>
      </c>
      <c r="BV152" s="386">
        <f>SUMIF(BM119:BM138,"Funcional",BV119:BV138)</f>
        <v>0</v>
      </c>
      <c r="BW152" s="149"/>
      <c r="BX152" s="58"/>
      <c r="BY152" s="58"/>
      <c r="BZ152" s="58"/>
      <c r="CA152" s="141"/>
      <c r="CB152" s="142"/>
      <c r="CC152" s="142"/>
      <c r="CD152" s="143"/>
      <c r="CE152" s="144"/>
      <c r="CF152" s="58"/>
      <c r="CG152" s="121" t="s">
        <v>361</v>
      </c>
      <c r="CH152" s="122">
        <f>SUMIF(CA119:CA138,"Funcional",CE119:CE138)</f>
        <v>0</v>
      </c>
      <c r="CI152" s="122">
        <f>SUMPRODUCT((CE119:CE138)*(CF119:CF138)*(CB119:CB138="Funcional"))</f>
        <v>0</v>
      </c>
      <c r="CJ152" s="385" t="str">
        <f>IFERROR((CI152*100)/CE141,"")</f>
        <v/>
      </c>
      <c r="CK152" s="386">
        <f>SUMIF(CB119:CB138,"Funcional",CK119:CK138)</f>
        <v>0</v>
      </c>
      <c r="CL152" s="149"/>
      <c r="CM152" s="58"/>
      <c r="CN152" s="58"/>
      <c r="CO152" s="58"/>
      <c r="CP152" s="141"/>
      <c r="CQ152" s="142"/>
      <c r="CR152" s="142"/>
      <c r="CS152" s="143"/>
      <c r="CT152" s="144"/>
      <c r="CU152" s="58"/>
      <c r="CV152" s="121" t="s">
        <v>361</v>
      </c>
      <c r="CW152" s="122">
        <f>SUMIF(CP119:CP138,"Funcional",CT119:CT138)</f>
        <v>0</v>
      </c>
      <c r="CX152" s="122">
        <f>SUMPRODUCT((CT119:CT138)*(CU119:CU138)*(CQ119:CQ138="Funcional"))</f>
        <v>0</v>
      </c>
      <c r="CY152" s="385" t="str">
        <f>IFERROR((CX152*100)/CT141,"")</f>
        <v/>
      </c>
      <c r="CZ152" s="386">
        <f>SUMIF(CQ119:CQ138,"Funcional",CZ119:CZ138)</f>
        <v>0</v>
      </c>
      <c r="DA152" s="149"/>
      <c r="DB152" s="58"/>
      <c r="DC152" s="58"/>
      <c r="DD152" s="58"/>
      <c r="DE152" s="141"/>
      <c r="DF152" s="142"/>
      <c r="DG152" s="142"/>
      <c r="DH152" s="143"/>
      <c r="DI152" s="144"/>
      <c r="DJ152" s="58"/>
      <c r="DK152" s="121" t="s">
        <v>361</v>
      </c>
      <c r="DL152" s="122">
        <f>SUMIF(DE119:DE138,"Funcional",DI119:DI138)</f>
        <v>0</v>
      </c>
      <c r="DM152" s="122">
        <f>SUMPRODUCT((DI119:DI138)*(DJ119:DJ138)*(DF119:DF138="Funcional"))</f>
        <v>0</v>
      </c>
      <c r="DN152" s="385" t="str">
        <f>IFERROR((DM152*100)/DI141,"")</f>
        <v/>
      </c>
      <c r="DO152" s="386">
        <f>SUMIF(DF119:DF138,"Funcional",DO119:DO138)</f>
        <v>0</v>
      </c>
      <c r="DP152" s="149"/>
      <c r="DQ152" s="58"/>
      <c r="DR152" s="58"/>
      <c r="DS152" s="58"/>
      <c r="DT152" s="141"/>
      <c r="DU152" s="142"/>
      <c r="DV152" s="142"/>
      <c r="DW152" s="143"/>
      <c r="DX152" s="144"/>
      <c r="DY152" s="58"/>
      <c r="DZ152" s="121" t="s">
        <v>361</v>
      </c>
      <c r="EA152" s="122">
        <f>SUMIF(DT119:DT138,"Funcional",DX119:DX138)</f>
        <v>0</v>
      </c>
      <c r="EB152" s="122">
        <f>SUMPRODUCT((DX119:DX138)*(DY119:DY138)*(DU119:DU138="Funcional"))</f>
        <v>0</v>
      </c>
      <c r="EC152" s="385" t="str">
        <f>IFERROR((EB152*100)/DX141,"")</f>
        <v/>
      </c>
      <c r="ED152" s="386">
        <f>SUMIF(DU119:DU138,"Funcional",ED119:ED138)</f>
        <v>0</v>
      </c>
      <c r="EE152" s="149"/>
      <c r="EF152" s="58"/>
      <c r="EG152" s="58"/>
      <c r="EH152" s="58"/>
      <c r="EI152" s="141"/>
      <c r="EJ152" s="142"/>
      <c r="EK152" s="142"/>
      <c r="EL152" s="143"/>
      <c r="EM152" s="144"/>
      <c r="EN152" s="58"/>
      <c r="EO152" s="121" t="s">
        <v>361</v>
      </c>
      <c r="EP152" s="122">
        <f>SUMIF(EI119:EI138,"Funcional",EM119:EM138)</f>
        <v>0</v>
      </c>
      <c r="EQ152" s="122">
        <f>SUMPRODUCT((EM119:EM138)*(EN119:EN138)*(EJ119:EJ138="Funcional"))</f>
        <v>0</v>
      </c>
      <c r="ER152" s="385" t="str">
        <f>IFERROR((EQ152*100)/EM141,"")</f>
        <v/>
      </c>
      <c r="ES152" s="386">
        <f>SUMIF(EJ119:EJ138,"Funcional",ES119:ES138)</f>
        <v>0</v>
      </c>
      <c r="ET152" s="149"/>
      <c r="EU152" s="58"/>
      <c r="EV152" s="58"/>
      <c r="EW152" s="58"/>
      <c r="EX152" s="141"/>
      <c r="EY152" s="142"/>
      <c r="EZ152" s="142"/>
      <c r="FA152" s="143"/>
      <c r="FB152" s="144"/>
      <c r="FC152" s="58"/>
      <c r="FD152" s="121" t="s">
        <v>361</v>
      </c>
      <c r="FE152" s="122">
        <f>SUMIF(EX119:EX138,"Funcional",FB119:FB138)</f>
        <v>0</v>
      </c>
      <c r="FF152" s="122">
        <f>SUMPRODUCT((FB119:FB138)*(FC119:FC138)*(EY119:EY138="Funcional"))</f>
        <v>0</v>
      </c>
      <c r="FG152" s="385" t="str">
        <f>IFERROR((FF152*100)/FB141,"")</f>
        <v/>
      </c>
      <c r="FH152" s="386">
        <f>SUMIF(EY119:EY138,"Funcional",FH119:FH138)</f>
        <v>0</v>
      </c>
      <c r="FI152" s="149"/>
      <c r="FJ152" s="58"/>
      <c r="FK152" s="58"/>
      <c r="FL152" s="58"/>
      <c r="FM152" s="141"/>
      <c r="FN152" s="142"/>
      <c r="FO152" s="142"/>
      <c r="FP152" s="143"/>
      <c r="FQ152" s="144"/>
      <c r="FR152" s="58"/>
      <c r="FS152" s="121" t="s">
        <v>361</v>
      </c>
      <c r="FT152" s="122">
        <f>SUMIF(FM119:FM138,"Funcional",FQ119:FQ138)</f>
        <v>0</v>
      </c>
      <c r="FU152" s="122">
        <f>SUMPRODUCT((FQ119:FQ138)*(FR119:FR138)*(FN119:FN138="Funcional"))</f>
        <v>0</v>
      </c>
      <c r="FV152" s="385" t="str">
        <f>IFERROR((FU152*100)/FQ141,"")</f>
        <v/>
      </c>
      <c r="FW152" s="386">
        <f>SUMIF(FN119:FN138,"Funcional",FW119:FW138)</f>
        <v>0</v>
      </c>
      <c r="FX152" s="149"/>
      <c r="FY152" s="58"/>
      <c r="FZ152" s="58"/>
      <c r="GA152" s="58"/>
      <c r="GB152" s="141"/>
      <c r="GC152" s="142"/>
      <c r="GD152" s="142"/>
      <c r="GE152" s="143"/>
      <c r="GF152" s="144"/>
      <c r="GG152" s="58"/>
      <c r="GH152" s="121" t="s">
        <v>361</v>
      </c>
      <c r="GI152" s="122">
        <f>SUMIF(GB119:GB138,"Funcional",GF119:GF138)</f>
        <v>0</v>
      </c>
      <c r="GJ152" s="122">
        <f>SUMPRODUCT((GF119:GF138)*(GG119:GG138)*(GC119:GC138="Funcional"))</f>
        <v>0</v>
      </c>
      <c r="GK152" s="385" t="str">
        <f>IFERROR((GJ152*100)/GF141,"")</f>
        <v/>
      </c>
      <c r="GL152" s="386">
        <f>SUMIF(GC119:GC138,"Funcional",GL119:GL138)</f>
        <v>0</v>
      </c>
      <c r="GM152" s="149"/>
      <c r="GN152" s="58"/>
      <c r="GO152" s="58"/>
      <c r="GP152" s="58"/>
      <c r="GQ152" s="141"/>
      <c r="GR152" s="142"/>
      <c r="GS152" s="142"/>
      <c r="GT152" s="143"/>
      <c r="GU152" s="144"/>
      <c r="GV152" s="58"/>
      <c r="GW152" s="121" t="s">
        <v>361</v>
      </c>
      <c r="GX152" s="122">
        <f>SUMIF(GQ119:GQ138,"Funcional",GU119:GU138)</f>
        <v>0</v>
      </c>
      <c r="GY152" s="122">
        <f>SUMPRODUCT((GU119:GU138)*(GV119:GV138)*(GR119:GR138="Funcional"))</f>
        <v>0</v>
      </c>
      <c r="GZ152" s="385" t="str">
        <f>IFERROR((GY152*100)/GU141,"")</f>
        <v/>
      </c>
      <c r="HA152" s="386">
        <f>SUMIF(GR119:GR138,"Funcional",HA119:HA138)</f>
        <v>0</v>
      </c>
      <c r="HB152" s="149"/>
      <c r="HC152" s="58"/>
      <c r="HD152" s="58"/>
      <c r="HE152" s="58"/>
      <c r="HF152" s="141"/>
      <c r="HG152" s="142"/>
      <c r="HH152" s="142"/>
      <c r="HI152" s="143"/>
      <c r="HJ152" s="144"/>
      <c r="HK152" s="58"/>
      <c r="HL152" s="121" t="s">
        <v>361</v>
      </c>
      <c r="HM152" s="122">
        <f>SUMIF(HF119:HF138,"Funcional",HJ119:HJ138)</f>
        <v>0</v>
      </c>
      <c r="HN152" s="122">
        <f>SUMPRODUCT((HJ119:HJ138)*(HK119:HK138)*(HG119:HG138="Funcional"))</f>
        <v>0</v>
      </c>
      <c r="HO152" s="385" t="str">
        <f>IFERROR((HN152*100)/HJ141,"")</f>
        <v/>
      </c>
      <c r="HP152" s="386">
        <f>SUMIF(HG119:HG138,"Funcional",HP119:HP138)</f>
        <v>0</v>
      </c>
      <c r="HQ152" s="149"/>
      <c r="HR152" s="58"/>
      <c r="HS152" s="58"/>
      <c r="HT152" s="58"/>
      <c r="HU152" s="141"/>
      <c r="HV152" s="142"/>
      <c r="HW152" s="142"/>
      <c r="HX152" s="143"/>
      <c r="HY152" s="144"/>
      <c r="HZ152" s="58"/>
      <c r="IA152" s="121" t="s">
        <v>361</v>
      </c>
      <c r="IB152" s="122">
        <f>SUMIF(HU119:HU138,"Funcional",HY119:HY138)</f>
        <v>0</v>
      </c>
      <c r="IC152" s="122">
        <f>SUMPRODUCT((HY119:HY138)*(HZ119:HZ138)*(HV119:HV138="Funcional"))</f>
        <v>0</v>
      </c>
      <c r="ID152" s="385" t="str">
        <f>IFERROR((IC152*100)/HY141,"")</f>
        <v/>
      </c>
      <c r="IE152" s="386">
        <f>SUMIF(HV119:HV138,"Funcional",IE119:IE138)</f>
        <v>0</v>
      </c>
      <c r="IF152" s="149"/>
      <c r="IG152" s="58"/>
      <c r="IH152" s="58"/>
      <c r="II152" s="58"/>
      <c r="IJ152" s="141"/>
      <c r="IK152" s="142"/>
      <c r="IL152" s="142"/>
      <c r="IM152" s="143"/>
      <c r="IN152" s="144"/>
      <c r="IO152" s="58"/>
      <c r="IP152" s="121" t="s">
        <v>361</v>
      </c>
      <c r="IQ152" s="122">
        <f>SUMIF(IJ119:IJ138,"Funcional",IN119:IN138)</f>
        <v>0</v>
      </c>
      <c r="IR152" s="122">
        <f>SUMPRODUCT((IN119:IN138)*(IO119:IO138)*(IK119:IK138="Funcional"))</f>
        <v>0</v>
      </c>
      <c r="IS152" s="385" t="str">
        <f>IFERROR((IR152*100)/IN141,"")</f>
        <v/>
      </c>
      <c r="IT152" s="386">
        <f>SUMIF(IK119:IK138,"Funcional",IT119:IT138)</f>
        <v>0</v>
      </c>
      <c r="IU152" s="149"/>
      <c r="IV152" s="58"/>
      <c r="IW152" s="58"/>
      <c r="IX152" s="58"/>
      <c r="IY152" s="141"/>
      <c r="IZ152" s="142"/>
      <c r="JA152" s="142"/>
      <c r="JB152" s="143"/>
      <c r="JC152" s="144"/>
      <c r="JD152" s="58"/>
      <c r="JE152" s="121" t="s">
        <v>361</v>
      </c>
      <c r="JF152" s="122">
        <f>SUMIF(IY119:IY138,"Funcional",JC119:JC138)</f>
        <v>0</v>
      </c>
      <c r="JG152" s="122">
        <f>SUMPRODUCT((JC119:JC138)*(JD119:JD138)*(IZ119:IZ138="Funcional"))</f>
        <v>0</v>
      </c>
      <c r="JH152" s="385" t="str">
        <f>IFERROR((JG152*100)/JC141,"")</f>
        <v/>
      </c>
      <c r="JI152" s="386">
        <f>SUMIF(IZ119:IZ138,"Funcional",JI119:JI138)</f>
        <v>0</v>
      </c>
      <c r="JJ152" s="149"/>
      <c r="JK152" s="58"/>
      <c r="JL152" s="58"/>
      <c r="JM152" s="58"/>
      <c r="JN152" s="141"/>
      <c r="JO152" s="142"/>
      <c r="JP152" s="142"/>
      <c r="JQ152" s="143"/>
      <c r="JR152" s="144"/>
      <c r="JS152" s="58"/>
      <c r="JT152" s="121" t="s">
        <v>361</v>
      </c>
      <c r="JU152" s="122">
        <f>SUMIF(JN119:JN138,"Funcional",JR119:JR138)</f>
        <v>0</v>
      </c>
      <c r="JV152" s="122">
        <f>SUMPRODUCT((JR119:JR138)*(JS119:JS138)*(JO119:JO138="Funcional"))</f>
        <v>0</v>
      </c>
      <c r="JW152" s="385" t="str">
        <f>IFERROR((JV152*100)/JR141,"")</f>
        <v/>
      </c>
      <c r="JX152" s="386">
        <f>SUMIF(JO119:JO138,"Funcional",JX119:JX138)</f>
        <v>0</v>
      </c>
      <c r="JY152" s="149"/>
      <c r="JZ152" s="58"/>
      <c r="KA152" s="58"/>
      <c r="KB152" s="58"/>
      <c r="KC152" s="141"/>
      <c r="KD152" s="142"/>
      <c r="KE152" s="142"/>
      <c r="KF152" s="143"/>
      <c r="KG152" s="144"/>
      <c r="KH152" s="58"/>
      <c r="KI152" s="121" t="s">
        <v>361</v>
      </c>
      <c r="KJ152" s="122">
        <f>SUMIF(KC119:KC138,"Funcional",KG119:KG138)</f>
        <v>0</v>
      </c>
      <c r="KK152" s="122">
        <f>SUMPRODUCT((KG119:KG138)*(KH119:KH138)*(KD119:KD138="Funcional"))</f>
        <v>0</v>
      </c>
      <c r="KL152" s="385" t="str">
        <f>IFERROR((KK152*100)/KG141,"")</f>
        <v/>
      </c>
      <c r="KM152" s="386">
        <f>SUMIF(KD119:KD138,"Funcional",KM119:KM138)</f>
        <v>0</v>
      </c>
      <c r="KN152" s="149"/>
      <c r="KO152" s="58"/>
      <c r="KP152" s="58"/>
      <c r="KQ152" s="58"/>
      <c r="KR152" s="141"/>
      <c r="KS152" s="142"/>
      <c r="KT152" s="142"/>
      <c r="KU152" s="143"/>
      <c r="KV152" s="144"/>
      <c r="KW152" s="58"/>
      <c r="KX152" s="121" t="s">
        <v>361</v>
      </c>
      <c r="KY152" s="122">
        <f>SUMIF(KR119:KR138,"Funcional",KV119:KV138)</f>
        <v>0</v>
      </c>
      <c r="KZ152" s="122">
        <f>SUMPRODUCT((KV119:KV138)*(KW119:KW138)*(KS119:KS138="Funcional"))</f>
        <v>0</v>
      </c>
      <c r="LA152" s="385" t="str">
        <f>IFERROR((KZ152*100)/KV141,"")</f>
        <v/>
      </c>
      <c r="LB152" s="386">
        <f>SUMIF(KS119:KS138,"Funcional",LB119:LB138)</f>
        <v>0</v>
      </c>
      <c r="LC152" s="149"/>
      <c r="LD152" s="347"/>
      <c r="LE152" s="58"/>
      <c r="LF152" s="58"/>
      <c r="LG152" s="141"/>
      <c r="LH152" s="142"/>
      <c r="LI152" s="142"/>
      <c r="LJ152" s="143"/>
      <c r="LK152" s="144"/>
      <c r="LL152" s="58"/>
      <c r="LM152" s="121" t="s">
        <v>361</v>
      </c>
      <c r="LN152" s="122">
        <f>SUMIF(LG119:LG138,"Funcional",LK119:LK138)</f>
        <v>0</v>
      </c>
      <c r="LO152" s="122">
        <f>SUMPRODUCT((LK119:LK138)*(LL119:LL138)*(LH119:LH138="Funcional"))</f>
        <v>0</v>
      </c>
      <c r="LP152" s="385" t="str">
        <f>IFERROR((LO152*100)/LK141,"")</f>
        <v/>
      </c>
      <c r="LQ152" s="386">
        <f>SUMIF(LH119:LH138,"Funcional",LQ119:LQ138)</f>
        <v>0</v>
      </c>
      <c r="LR152" s="149"/>
      <c r="LS152" s="347"/>
      <c r="LT152" s="58"/>
      <c r="LU152" s="58"/>
      <c r="LV152" s="141"/>
      <c r="LW152" s="142"/>
      <c r="LX152" s="142"/>
      <c r="LY152" s="143"/>
      <c r="LZ152" s="144"/>
      <c r="MA152" s="58"/>
      <c r="MB152" s="121" t="s">
        <v>361</v>
      </c>
      <c r="MC152" s="122">
        <f>SUMIF(LV119:LV138,"Funcional",LZ119:LZ138)</f>
        <v>0</v>
      </c>
      <c r="MD152" s="122">
        <f>SUMPRODUCT((LZ119:LZ138)*(MA119:MA138)*(LW119:LW138="Funcional"))</f>
        <v>0</v>
      </c>
      <c r="ME152" s="385" t="str">
        <f>IFERROR((MD152*100)/LZ141,"")</f>
        <v/>
      </c>
      <c r="MF152" s="386">
        <f>SUMIF(LW119:LW138,"Funcional",MF119:MF138)</f>
        <v>0</v>
      </c>
      <c r="MG152" s="149"/>
      <c r="MH152" s="347"/>
      <c r="MI152" s="58"/>
      <c r="MJ152" s="58"/>
      <c r="MK152" s="534"/>
      <c r="ML152" s="535"/>
      <c r="MM152" s="535"/>
      <c r="MN152" s="498"/>
      <c r="MO152" s="536"/>
      <c r="MP152" s="514"/>
      <c r="MQ152" s="537" t="s">
        <v>361</v>
      </c>
      <c r="MR152" s="538">
        <v>0</v>
      </c>
      <c r="MS152" s="538">
        <v>0</v>
      </c>
      <c r="MT152" s="539"/>
      <c r="MU152" s="540">
        <v>0</v>
      </c>
      <c r="MV152" s="529"/>
      <c r="MW152" s="347"/>
    </row>
    <row r="153" spans="1:361" ht="17" thickBot="1">
      <c r="A153" s="347"/>
      <c r="B153" s="58"/>
      <c r="C153" s="58"/>
      <c r="D153" s="58"/>
      <c r="E153" s="58"/>
      <c r="F153" s="58"/>
      <c r="G153" s="59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9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9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9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9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9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9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9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9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9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9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9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9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  <c r="GS153" s="58"/>
      <c r="GT153" s="59"/>
      <c r="GU153" s="58"/>
      <c r="GV153" s="58"/>
      <c r="GW153" s="58"/>
      <c r="GX153" s="58"/>
      <c r="GY153" s="58"/>
      <c r="GZ153" s="58"/>
      <c r="HA153" s="58"/>
      <c r="HB153" s="58"/>
      <c r="HC153" s="58"/>
      <c r="HD153" s="58"/>
      <c r="HE153" s="58"/>
      <c r="HF153" s="58"/>
      <c r="HG153" s="58"/>
      <c r="HH153" s="58"/>
      <c r="HI153" s="59"/>
      <c r="HJ153" s="58"/>
      <c r="HK153" s="58"/>
      <c r="HL153" s="58"/>
      <c r="HM153" s="58"/>
      <c r="HN153" s="58"/>
      <c r="HO153" s="58"/>
      <c r="HP153" s="58"/>
      <c r="HQ153" s="58"/>
      <c r="HR153" s="58"/>
      <c r="HS153" s="58"/>
      <c r="HT153" s="58"/>
      <c r="HU153" s="58"/>
      <c r="HV153" s="58"/>
      <c r="HW153" s="58"/>
      <c r="HX153" s="59"/>
      <c r="HY153" s="58"/>
      <c r="HZ153" s="58"/>
      <c r="IA153" s="58"/>
      <c r="IB153" s="58"/>
      <c r="IC153" s="58"/>
      <c r="ID153" s="58"/>
      <c r="IE153" s="58"/>
      <c r="IF153" s="58"/>
      <c r="IG153" s="58"/>
      <c r="IH153" s="58"/>
      <c r="II153" s="58"/>
      <c r="IJ153" s="58"/>
      <c r="IK153" s="58"/>
      <c r="IL153" s="58"/>
      <c r="IM153" s="59"/>
      <c r="IN153" s="58"/>
      <c r="IO153" s="58"/>
      <c r="IP153" s="58"/>
      <c r="IQ153" s="58"/>
      <c r="IR153" s="58"/>
      <c r="IS153" s="58"/>
      <c r="IT153" s="58"/>
      <c r="IU153" s="58"/>
      <c r="IV153" s="58"/>
      <c r="IW153" s="58"/>
      <c r="IX153" s="58"/>
      <c r="IY153" s="58"/>
      <c r="IZ153" s="58"/>
      <c r="JA153" s="58"/>
      <c r="JB153" s="59"/>
      <c r="JC153" s="58"/>
      <c r="JD153" s="58"/>
      <c r="JE153" s="58"/>
      <c r="JF153" s="58"/>
      <c r="JG153" s="58"/>
      <c r="JH153" s="58"/>
      <c r="JI153" s="58"/>
      <c r="JJ153" s="58"/>
      <c r="JK153" s="58"/>
      <c r="JL153" s="58"/>
      <c r="JM153" s="58"/>
      <c r="JN153" s="58"/>
      <c r="JO153" s="58"/>
      <c r="JP153" s="58"/>
      <c r="JQ153" s="59"/>
      <c r="JR153" s="58"/>
      <c r="JS153" s="58"/>
      <c r="JT153" s="58"/>
      <c r="JU153" s="58"/>
      <c r="JV153" s="58"/>
      <c r="JW153" s="58"/>
      <c r="JX153" s="58"/>
      <c r="JY153" s="58"/>
      <c r="JZ153" s="58"/>
      <c r="KA153" s="58"/>
      <c r="KB153" s="58"/>
      <c r="KC153" s="58"/>
      <c r="KD153" s="58"/>
      <c r="KE153" s="58"/>
      <c r="KF153" s="59"/>
      <c r="KG153" s="58"/>
      <c r="KH153" s="58"/>
      <c r="KI153" s="58"/>
      <c r="KJ153" s="58"/>
      <c r="KK153" s="58"/>
      <c r="KL153" s="58"/>
      <c r="KM153" s="58"/>
      <c r="KN153" s="58"/>
      <c r="KO153" s="58"/>
      <c r="KP153" s="58"/>
      <c r="KQ153" s="58"/>
      <c r="KR153" s="58"/>
      <c r="KS153" s="58"/>
      <c r="KT153" s="58"/>
      <c r="KU153" s="59"/>
      <c r="KV153" s="58"/>
      <c r="KW153" s="58"/>
      <c r="KX153" s="58"/>
      <c r="KY153" s="58"/>
      <c r="KZ153" s="58"/>
      <c r="LA153" s="58"/>
      <c r="LB153" s="58"/>
      <c r="LC153" s="58"/>
      <c r="LD153" s="347"/>
      <c r="LE153" s="58"/>
      <c r="LF153" s="58"/>
      <c r="LG153" s="58"/>
      <c r="LH153" s="58"/>
      <c r="LI153" s="58"/>
      <c r="LJ153" s="59"/>
      <c r="LK153" s="58"/>
      <c r="LL153" s="58"/>
      <c r="LM153" s="58"/>
      <c r="LN153" s="58"/>
      <c r="LO153" s="58"/>
      <c r="LP153" s="58"/>
      <c r="LQ153" s="58"/>
      <c r="LR153" s="58"/>
      <c r="LS153" s="347"/>
      <c r="LT153" s="58"/>
      <c r="LU153" s="58"/>
      <c r="LV153" s="58"/>
      <c r="LW153" s="58"/>
      <c r="LX153" s="58"/>
      <c r="LY153" s="59"/>
      <c r="LZ153" s="58"/>
      <c r="MA153" s="58"/>
      <c r="MB153" s="58"/>
      <c r="MC153" s="58"/>
      <c r="MD153" s="58"/>
      <c r="ME153" s="58"/>
      <c r="MF153" s="58"/>
      <c r="MG153" s="58"/>
      <c r="MH153" s="347"/>
      <c r="MI153" s="58"/>
      <c r="MJ153" s="58"/>
      <c r="MK153" s="514"/>
      <c r="ML153" s="514"/>
      <c r="MM153" s="514"/>
      <c r="MN153" s="500"/>
      <c r="MO153" s="514"/>
      <c r="MP153" s="514"/>
      <c r="MQ153" s="514"/>
      <c r="MR153" s="514"/>
      <c r="MS153" s="514"/>
      <c r="MT153" s="514"/>
      <c r="MU153" s="514"/>
      <c r="MV153" s="514"/>
      <c r="MW153" s="347"/>
    </row>
    <row r="154" spans="1:361" ht="17" thickBot="1">
      <c r="A154" s="347"/>
      <c r="B154" s="346" t="s">
        <v>112</v>
      </c>
      <c r="C154" s="345"/>
      <c r="D154" s="345"/>
      <c r="E154" s="345"/>
      <c r="F154" s="61"/>
      <c r="G154" s="59"/>
      <c r="H154" s="587" t="s">
        <v>163</v>
      </c>
      <c r="I154" s="588"/>
      <c r="J154" s="58"/>
      <c r="K154" s="58"/>
      <c r="L154" s="58"/>
      <c r="M154" s="58"/>
      <c r="N154" s="58"/>
      <c r="O154" s="58"/>
      <c r="P154" s="58"/>
      <c r="Q154" s="346" t="s">
        <v>114</v>
      </c>
      <c r="R154" s="345"/>
      <c r="S154" s="345"/>
      <c r="T154" s="345"/>
      <c r="U154" s="61"/>
      <c r="V154" s="59"/>
      <c r="W154" s="587" t="s">
        <v>163</v>
      </c>
      <c r="X154" s="588"/>
      <c r="Y154" s="58"/>
      <c r="Z154" s="58"/>
      <c r="AA154" s="58"/>
      <c r="AB154" s="58"/>
      <c r="AC154" s="58"/>
      <c r="AD154" s="58"/>
      <c r="AE154" s="58"/>
      <c r="AF154" s="346" t="s">
        <v>115</v>
      </c>
      <c r="AG154" s="345"/>
      <c r="AH154" s="345"/>
      <c r="AI154" s="345"/>
      <c r="AJ154" s="61"/>
      <c r="AK154" s="59"/>
      <c r="AL154" s="587" t="s">
        <v>163</v>
      </c>
      <c r="AM154" s="588"/>
      <c r="AN154" s="58"/>
      <c r="AO154" s="58"/>
      <c r="AP154" s="58"/>
      <c r="AQ154" s="58"/>
      <c r="AR154" s="58"/>
      <c r="AS154" s="58"/>
      <c r="AT154" s="58"/>
      <c r="AU154" s="346" t="s">
        <v>116</v>
      </c>
      <c r="AV154" s="345"/>
      <c r="AW154" s="345"/>
      <c r="AX154" s="345"/>
      <c r="AY154" s="61"/>
      <c r="AZ154" s="59"/>
      <c r="BA154" s="587" t="s">
        <v>163</v>
      </c>
      <c r="BB154" s="588"/>
      <c r="BC154" s="58"/>
      <c r="BD154" s="58"/>
      <c r="BE154" s="58"/>
      <c r="BF154" s="58"/>
      <c r="BG154" s="58"/>
      <c r="BH154" s="58"/>
      <c r="BI154" s="58"/>
      <c r="BJ154" s="346" t="s">
        <v>117</v>
      </c>
      <c r="BK154" s="345"/>
      <c r="BL154" s="345"/>
      <c r="BM154" s="345"/>
      <c r="BN154" s="61"/>
      <c r="BO154" s="59"/>
      <c r="BP154" s="587" t="s">
        <v>163</v>
      </c>
      <c r="BQ154" s="588"/>
      <c r="BR154" s="58"/>
      <c r="BS154" s="58"/>
      <c r="BT154" s="58"/>
      <c r="BU154" s="58"/>
      <c r="BV154" s="58"/>
      <c r="BW154" s="58"/>
      <c r="BX154" s="58"/>
      <c r="BY154" s="346" t="s">
        <v>118</v>
      </c>
      <c r="BZ154" s="345"/>
      <c r="CA154" s="345"/>
      <c r="CB154" s="345"/>
      <c r="CC154" s="61"/>
      <c r="CD154" s="59"/>
      <c r="CE154" s="587" t="s">
        <v>163</v>
      </c>
      <c r="CF154" s="588"/>
      <c r="CG154" s="58"/>
      <c r="CH154" s="58"/>
      <c r="CI154" s="58"/>
      <c r="CJ154" s="58"/>
      <c r="CK154" s="58"/>
      <c r="CL154" s="58"/>
      <c r="CM154" s="58"/>
      <c r="CN154" s="346" t="s">
        <v>119</v>
      </c>
      <c r="CO154" s="345"/>
      <c r="CP154" s="345"/>
      <c r="CQ154" s="345"/>
      <c r="CR154" s="61"/>
      <c r="CS154" s="59"/>
      <c r="CT154" s="587" t="s">
        <v>163</v>
      </c>
      <c r="CU154" s="588"/>
      <c r="CV154" s="58"/>
      <c r="CW154" s="58"/>
      <c r="CX154" s="58"/>
      <c r="CY154" s="58"/>
      <c r="CZ154" s="58"/>
      <c r="DA154" s="58"/>
      <c r="DB154" s="58"/>
      <c r="DC154" s="346" t="s">
        <v>120</v>
      </c>
      <c r="DD154" s="345"/>
      <c r="DE154" s="345"/>
      <c r="DF154" s="345"/>
      <c r="DG154" s="61"/>
      <c r="DH154" s="59"/>
      <c r="DI154" s="587" t="s">
        <v>163</v>
      </c>
      <c r="DJ154" s="588"/>
      <c r="DK154" s="58"/>
      <c r="DL154" s="58"/>
      <c r="DM154" s="58"/>
      <c r="DN154" s="58"/>
      <c r="DO154" s="58"/>
      <c r="DP154" s="58"/>
      <c r="DQ154" s="58"/>
      <c r="DR154" s="346" t="s">
        <v>121</v>
      </c>
      <c r="DS154" s="345"/>
      <c r="DT154" s="345"/>
      <c r="DU154" s="345"/>
      <c r="DV154" s="61"/>
      <c r="DW154" s="59"/>
      <c r="DX154" s="587" t="s">
        <v>163</v>
      </c>
      <c r="DY154" s="588"/>
      <c r="DZ154" s="58"/>
      <c r="EA154" s="58"/>
      <c r="EB154" s="58"/>
      <c r="EC154" s="58"/>
      <c r="ED154" s="58"/>
      <c r="EE154" s="58"/>
      <c r="EF154" s="58"/>
      <c r="EG154" s="346" t="s">
        <v>122</v>
      </c>
      <c r="EH154" s="345"/>
      <c r="EI154" s="345"/>
      <c r="EJ154" s="345"/>
      <c r="EK154" s="61"/>
      <c r="EL154" s="59"/>
      <c r="EM154" s="587" t="s">
        <v>163</v>
      </c>
      <c r="EN154" s="588"/>
      <c r="EO154" s="58"/>
      <c r="EP154" s="58"/>
      <c r="EQ154" s="58"/>
      <c r="ER154" s="58"/>
      <c r="ES154" s="58"/>
      <c r="ET154" s="58"/>
      <c r="EU154" s="58"/>
      <c r="EV154" s="346" t="s">
        <v>123</v>
      </c>
      <c r="EW154" s="345"/>
      <c r="EX154" s="345"/>
      <c r="EY154" s="345"/>
      <c r="EZ154" s="61"/>
      <c r="FA154" s="59"/>
      <c r="FB154" s="587" t="s">
        <v>163</v>
      </c>
      <c r="FC154" s="588"/>
      <c r="FD154" s="58"/>
      <c r="FE154" s="58"/>
      <c r="FF154" s="58"/>
      <c r="FG154" s="58"/>
      <c r="FH154" s="58"/>
      <c r="FI154" s="58"/>
      <c r="FJ154" s="58"/>
      <c r="FK154" s="346" t="s">
        <v>124</v>
      </c>
      <c r="FL154" s="345"/>
      <c r="FM154" s="345"/>
      <c r="FN154" s="345"/>
      <c r="FO154" s="61"/>
      <c r="FP154" s="59"/>
      <c r="FQ154" s="587" t="s">
        <v>163</v>
      </c>
      <c r="FR154" s="588"/>
      <c r="FS154" s="58"/>
      <c r="FT154" s="58"/>
      <c r="FU154" s="58"/>
      <c r="FV154" s="58"/>
      <c r="FW154" s="58"/>
      <c r="FX154" s="58"/>
      <c r="FY154" s="58"/>
      <c r="FZ154" s="346" t="s">
        <v>125</v>
      </c>
      <c r="GA154" s="345"/>
      <c r="GB154" s="345"/>
      <c r="GC154" s="345"/>
      <c r="GD154" s="61"/>
      <c r="GE154" s="59"/>
      <c r="GF154" s="587" t="s">
        <v>163</v>
      </c>
      <c r="GG154" s="588"/>
      <c r="GH154" s="58"/>
      <c r="GI154" s="58"/>
      <c r="GJ154" s="58"/>
      <c r="GK154" s="58"/>
      <c r="GL154" s="58"/>
      <c r="GM154" s="58"/>
      <c r="GN154" s="58"/>
      <c r="GO154" s="346" t="s">
        <v>126</v>
      </c>
      <c r="GP154" s="345"/>
      <c r="GQ154" s="345"/>
      <c r="GR154" s="345"/>
      <c r="GS154" s="61"/>
      <c r="GT154" s="59"/>
      <c r="GU154" s="587" t="s">
        <v>163</v>
      </c>
      <c r="GV154" s="588"/>
      <c r="GW154" s="58"/>
      <c r="GX154" s="58"/>
      <c r="GY154" s="58"/>
      <c r="GZ154" s="58"/>
      <c r="HA154" s="58"/>
      <c r="HB154" s="58"/>
      <c r="HC154" s="58"/>
      <c r="HD154" s="346" t="s">
        <v>127</v>
      </c>
      <c r="HE154" s="345"/>
      <c r="HF154" s="345"/>
      <c r="HG154" s="345"/>
      <c r="HH154" s="61"/>
      <c r="HI154" s="59"/>
      <c r="HJ154" s="587" t="s">
        <v>163</v>
      </c>
      <c r="HK154" s="588"/>
      <c r="HL154" s="58"/>
      <c r="HM154" s="58"/>
      <c r="HN154" s="58"/>
      <c r="HO154" s="58"/>
      <c r="HP154" s="58"/>
      <c r="HQ154" s="58"/>
      <c r="HR154" s="58"/>
      <c r="HS154" s="346" t="s">
        <v>128</v>
      </c>
      <c r="HT154" s="345"/>
      <c r="HU154" s="345"/>
      <c r="HV154" s="345"/>
      <c r="HW154" s="61"/>
      <c r="HX154" s="59"/>
      <c r="HY154" s="587" t="s">
        <v>163</v>
      </c>
      <c r="HZ154" s="588"/>
      <c r="IA154" s="58"/>
      <c r="IB154" s="58"/>
      <c r="IC154" s="58"/>
      <c r="ID154" s="58"/>
      <c r="IE154" s="58"/>
      <c r="IF154" s="58"/>
      <c r="IG154" s="58"/>
      <c r="IH154" s="346" t="s">
        <v>129</v>
      </c>
      <c r="II154" s="345"/>
      <c r="IJ154" s="345"/>
      <c r="IK154" s="345"/>
      <c r="IL154" s="61"/>
      <c r="IM154" s="59"/>
      <c r="IN154" s="587" t="s">
        <v>163</v>
      </c>
      <c r="IO154" s="588"/>
      <c r="IP154" s="58"/>
      <c r="IQ154" s="58"/>
      <c r="IR154" s="58"/>
      <c r="IS154" s="58"/>
      <c r="IT154" s="58"/>
      <c r="IU154" s="58"/>
      <c r="IV154" s="58"/>
      <c r="IW154" s="346" t="s">
        <v>130</v>
      </c>
      <c r="IX154" s="345"/>
      <c r="IY154" s="345"/>
      <c r="IZ154" s="345"/>
      <c r="JA154" s="61"/>
      <c r="JB154" s="59"/>
      <c r="JC154" s="587" t="s">
        <v>163</v>
      </c>
      <c r="JD154" s="588"/>
      <c r="JE154" s="58"/>
      <c r="JF154" s="58"/>
      <c r="JG154" s="58"/>
      <c r="JH154" s="58"/>
      <c r="JI154" s="58"/>
      <c r="JJ154" s="58"/>
      <c r="JK154" s="58"/>
      <c r="JL154" s="346" t="s">
        <v>131</v>
      </c>
      <c r="JM154" s="345"/>
      <c r="JN154" s="345"/>
      <c r="JO154" s="345"/>
      <c r="JP154" s="61"/>
      <c r="JQ154" s="59"/>
      <c r="JR154" s="587" t="s">
        <v>163</v>
      </c>
      <c r="JS154" s="588"/>
      <c r="JT154" s="58"/>
      <c r="JU154" s="58"/>
      <c r="JV154" s="58"/>
      <c r="JW154" s="58"/>
      <c r="JX154" s="58"/>
      <c r="JY154" s="58"/>
      <c r="JZ154" s="58"/>
      <c r="KA154" s="346" t="s">
        <v>132</v>
      </c>
      <c r="KB154" s="345"/>
      <c r="KC154" s="345"/>
      <c r="KD154" s="345"/>
      <c r="KE154" s="61"/>
      <c r="KF154" s="59"/>
      <c r="KG154" s="587" t="s">
        <v>163</v>
      </c>
      <c r="KH154" s="588"/>
      <c r="KI154" s="58"/>
      <c r="KJ154" s="58"/>
      <c r="KK154" s="58"/>
      <c r="KL154" s="58"/>
      <c r="KM154" s="58"/>
      <c r="KN154" s="58"/>
      <c r="KO154" s="58"/>
      <c r="KP154" s="346" t="s">
        <v>447</v>
      </c>
      <c r="KQ154" s="345"/>
      <c r="KR154" s="345"/>
      <c r="KS154" s="345"/>
      <c r="KT154" s="61"/>
      <c r="KU154" s="59"/>
      <c r="KV154" s="587" t="s">
        <v>163</v>
      </c>
      <c r="KW154" s="588"/>
      <c r="KX154" s="58"/>
      <c r="KY154" s="58"/>
      <c r="KZ154" s="58"/>
      <c r="LA154" s="58"/>
      <c r="LB154" s="58"/>
      <c r="LC154" s="58"/>
      <c r="LD154" s="347"/>
      <c r="LE154" s="346" t="s">
        <v>448</v>
      </c>
      <c r="LF154" s="345"/>
      <c r="LG154" s="345"/>
      <c r="LH154" s="345"/>
      <c r="LI154" s="61"/>
      <c r="LJ154" s="59"/>
      <c r="LK154" s="587" t="s">
        <v>163</v>
      </c>
      <c r="LL154" s="588"/>
      <c r="LM154" s="58"/>
      <c r="LN154" s="58"/>
      <c r="LO154" s="58"/>
      <c r="LP154" s="58"/>
      <c r="LQ154" s="58"/>
      <c r="LR154" s="58"/>
      <c r="LS154" s="347"/>
      <c r="LT154" s="346" t="s">
        <v>449</v>
      </c>
      <c r="LU154" s="345"/>
      <c r="LV154" s="345"/>
      <c r="LW154" s="345"/>
      <c r="LX154" s="61"/>
      <c r="LY154" s="59"/>
      <c r="LZ154" s="587" t="s">
        <v>163</v>
      </c>
      <c r="MA154" s="588"/>
      <c r="MB154" s="58"/>
      <c r="MC154" s="58"/>
      <c r="MD154" s="58"/>
      <c r="ME154" s="58"/>
      <c r="MF154" s="58"/>
      <c r="MG154" s="58"/>
      <c r="MH154" s="347"/>
      <c r="MI154" s="346" t="s">
        <v>450</v>
      </c>
      <c r="MJ154" s="345"/>
      <c r="MK154" s="541"/>
      <c r="ML154" s="541"/>
      <c r="MM154" s="542"/>
      <c r="MN154" s="500"/>
      <c r="MO154" s="592" t="s">
        <v>163</v>
      </c>
      <c r="MP154" s="593"/>
      <c r="MQ154" s="514"/>
      <c r="MR154" s="514"/>
      <c r="MS154" s="514"/>
      <c r="MT154" s="514"/>
      <c r="MU154" s="514"/>
      <c r="MV154" s="514"/>
      <c r="MW154" s="347"/>
    </row>
    <row r="155" spans="1:361" ht="17" thickBot="1">
      <c r="A155" s="347"/>
      <c r="B155" s="58"/>
      <c r="C155" s="58"/>
      <c r="D155" s="58"/>
      <c r="E155" s="58"/>
      <c r="F155" s="58"/>
      <c r="G155" s="59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9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9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9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9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9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9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9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9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9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9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9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9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  <c r="GS155" s="58"/>
      <c r="GT155" s="59"/>
      <c r="GU155" s="58"/>
      <c r="GV155" s="58"/>
      <c r="GW155" s="58"/>
      <c r="GX155" s="58"/>
      <c r="GY155" s="58"/>
      <c r="GZ155" s="58"/>
      <c r="HA155" s="58"/>
      <c r="HB155" s="58"/>
      <c r="HC155" s="58"/>
      <c r="HD155" s="58"/>
      <c r="HE155" s="58"/>
      <c r="HF155" s="58"/>
      <c r="HG155" s="58"/>
      <c r="HH155" s="58"/>
      <c r="HI155" s="59"/>
      <c r="HJ155" s="58"/>
      <c r="HK155" s="58"/>
      <c r="HL155" s="58"/>
      <c r="HM155" s="58"/>
      <c r="HN155" s="58"/>
      <c r="HO155" s="58"/>
      <c r="HP155" s="58"/>
      <c r="HQ155" s="58"/>
      <c r="HR155" s="58"/>
      <c r="HS155" s="58"/>
      <c r="HT155" s="58"/>
      <c r="HU155" s="58"/>
      <c r="HV155" s="58"/>
      <c r="HW155" s="58"/>
      <c r="HX155" s="59"/>
      <c r="HY155" s="58"/>
      <c r="HZ155" s="58"/>
      <c r="IA155" s="58"/>
      <c r="IB155" s="58"/>
      <c r="IC155" s="58"/>
      <c r="ID155" s="58"/>
      <c r="IE155" s="58"/>
      <c r="IF155" s="58"/>
      <c r="IG155" s="58"/>
      <c r="IH155" s="58"/>
      <c r="II155" s="58"/>
      <c r="IJ155" s="58"/>
      <c r="IK155" s="58"/>
      <c r="IL155" s="58"/>
      <c r="IM155" s="59"/>
      <c r="IN155" s="58"/>
      <c r="IO155" s="58"/>
      <c r="IP155" s="58"/>
      <c r="IQ155" s="58"/>
      <c r="IR155" s="58"/>
      <c r="IS155" s="58"/>
      <c r="IT155" s="58"/>
      <c r="IU155" s="58"/>
      <c r="IV155" s="58"/>
      <c r="IW155" s="58"/>
      <c r="IX155" s="58"/>
      <c r="IY155" s="58"/>
      <c r="IZ155" s="58"/>
      <c r="JA155" s="58"/>
      <c r="JB155" s="59"/>
      <c r="JC155" s="58"/>
      <c r="JD155" s="58"/>
      <c r="JE155" s="58"/>
      <c r="JF155" s="58"/>
      <c r="JG155" s="58"/>
      <c r="JH155" s="58"/>
      <c r="JI155" s="58"/>
      <c r="JJ155" s="58"/>
      <c r="JK155" s="58"/>
      <c r="JL155" s="58"/>
      <c r="JM155" s="58"/>
      <c r="JN155" s="58"/>
      <c r="JO155" s="58"/>
      <c r="JP155" s="58"/>
      <c r="JQ155" s="59"/>
      <c r="JR155" s="58"/>
      <c r="JS155" s="58"/>
      <c r="JT155" s="58"/>
      <c r="JU155" s="58"/>
      <c r="JV155" s="58"/>
      <c r="JW155" s="58"/>
      <c r="JX155" s="58"/>
      <c r="JY155" s="58"/>
      <c r="JZ155" s="58"/>
      <c r="KA155" s="58"/>
      <c r="KB155" s="58"/>
      <c r="KC155" s="58"/>
      <c r="KD155" s="58"/>
      <c r="KE155" s="58"/>
      <c r="KF155" s="59"/>
      <c r="KG155" s="58"/>
      <c r="KH155" s="58"/>
      <c r="KI155" s="58"/>
      <c r="KJ155" s="58"/>
      <c r="KK155" s="58"/>
      <c r="KL155" s="58"/>
      <c r="KM155" s="58"/>
      <c r="KN155" s="58"/>
      <c r="KO155" s="58"/>
      <c r="KP155" s="58"/>
      <c r="KQ155" s="58"/>
      <c r="KR155" s="58"/>
      <c r="KS155" s="58"/>
      <c r="KT155" s="58"/>
      <c r="KU155" s="59"/>
      <c r="KV155" s="58"/>
      <c r="KW155" s="58"/>
      <c r="KX155" s="58"/>
      <c r="KY155" s="58"/>
      <c r="KZ155" s="58"/>
      <c r="LA155" s="58"/>
      <c r="LB155" s="58"/>
      <c r="LC155" s="58"/>
      <c r="LD155" s="347"/>
      <c r="LE155" s="58"/>
      <c r="LF155" s="58"/>
      <c r="LG155" s="58"/>
      <c r="LH155" s="58"/>
      <c r="LI155" s="58"/>
      <c r="LJ155" s="59"/>
      <c r="LK155" s="58"/>
      <c r="LL155" s="58"/>
      <c r="LM155" s="58"/>
      <c r="LN155" s="58"/>
      <c r="LO155" s="58"/>
      <c r="LP155" s="58"/>
      <c r="LQ155" s="58"/>
      <c r="LR155" s="58"/>
      <c r="LS155" s="347"/>
      <c r="LT155" s="58"/>
      <c r="LU155" s="58"/>
      <c r="LV155" s="58"/>
      <c r="LW155" s="58"/>
      <c r="LX155" s="58"/>
      <c r="LY155" s="59"/>
      <c r="LZ155" s="58"/>
      <c r="MA155" s="58"/>
      <c r="MB155" s="58"/>
      <c r="MC155" s="58"/>
      <c r="MD155" s="58"/>
      <c r="ME155" s="58"/>
      <c r="MF155" s="58"/>
      <c r="MG155" s="58"/>
      <c r="MH155" s="347"/>
      <c r="MI155" s="58"/>
      <c r="MJ155" s="58"/>
      <c r="MK155" s="514"/>
      <c r="ML155" s="514"/>
      <c r="MM155" s="514"/>
      <c r="MN155" s="500"/>
      <c r="MO155" s="514"/>
      <c r="MP155" s="514"/>
      <c r="MQ155" s="514"/>
      <c r="MR155" s="514"/>
      <c r="MS155" s="514"/>
      <c r="MT155" s="514"/>
      <c r="MU155" s="514"/>
      <c r="MV155" s="514"/>
      <c r="MW155" s="347"/>
    </row>
    <row r="156" spans="1:361" ht="17" thickBot="1">
      <c r="A156" s="347"/>
      <c r="B156" s="58"/>
      <c r="C156" s="58"/>
      <c r="D156" s="127" t="s">
        <v>133</v>
      </c>
      <c r="E156" s="128" t="s">
        <v>134</v>
      </c>
      <c r="F156" s="128" t="s">
        <v>135</v>
      </c>
      <c r="G156" s="128" t="s">
        <v>136</v>
      </c>
      <c r="H156" s="128" t="s">
        <v>137</v>
      </c>
      <c r="I156" s="128" t="s">
        <v>138</v>
      </c>
      <c r="J156" s="152" t="s">
        <v>139</v>
      </c>
      <c r="K156" s="135" t="s">
        <v>140</v>
      </c>
      <c r="L156" s="331" t="s">
        <v>141</v>
      </c>
      <c r="M156" s="128" t="s">
        <v>142</v>
      </c>
      <c r="N156" s="152" t="s">
        <v>143</v>
      </c>
      <c r="O156" s="135" t="s">
        <v>364</v>
      </c>
      <c r="P156" s="58"/>
      <c r="Q156" s="58"/>
      <c r="R156" s="58"/>
      <c r="S156" s="127" t="s">
        <v>133</v>
      </c>
      <c r="T156" s="128" t="s">
        <v>134</v>
      </c>
      <c r="U156" s="128" t="s">
        <v>135</v>
      </c>
      <c r="V156" s="128" t="s">
        <v>136</v>
      </c>
      <c r="W156" s="128" t="s">
        <v>137</v>
      </c>
      <c r="X156" s="128" t="s">
        <v>138</v>
      </c>
      <c r="Y156" s="152" t="s">
        <v>139</v>
      </c>
      <c r="Z156" s="135" t="s">
        <v>140</v>
      </c>
      <c r="AA156" s="331" t="s">
        <v>141</v>
      </c>
      <c r="AB156" s="128" t="s">
        <v>142</v>
      </c>
      <c r="AC156" s="152" t="s">
        <v>143</v>
      </c>
      <c r="AD156" s="135" t="s">
        <v>364</v>
      </c>
      <c r="AE156" s="58"/>
      <c r="AF156" s="58"/>
      <c r="AG156" s="58"/>
      <c r="AH156" s="127" t="s">
        <v>133</v>
      </c>
      <c r="AI156" s="128" t="s">
        <v>134</v>
      </c>
      <c r="AJ156" s="128" t="s">
        <v>135</v>
      </c>
      <c r="AK156" s="128" t="s">
        <v>136</v>
      </c>
      <c r="AL156" s="128" t="s">
        <v>137</v>
      </c>
      <c r="AM156" s="128" t="s">
        <v>138</v>
      </c>
      <c r="AN156" s="152" t="s">
        <v>139</v>
      </c>
      <c r="AO156" s="135" t="s">
        <v>140</v>
      </c>
      <c r="AP156" s="331" t="s">
        <v>141</v>
      </c>
      <c r="AQ156" s="128" t="s">
        <v>142</v>
      </c>
      <c r="AR156" s="152" t="s">
        <v>143</v>
      </c>
      <c r="AS156" s="135" t="s">
        <v>364</v>
      </c>
      <c r="AT156" s="58"/>
      <c r="AU156" s="58"/>
      <c r="AV156" s="58"/>
      <c r="AW156" s="127" t="s">
        <v>133</v>
      </c>
      <c r="AX156" s="128" t="s">
        <v>134</v>
      </c>
      <c r="AY156" s="128" t="s">
        <v>135</v>
      </c>
      <c r="AZ156" s="128" t="s">
        <v>136</v>
      </c>
      <c r="BA156" s="128" t="s">
        <v>137</v>
      </c>
      <c r="BB156" s="128" t="s">
        <v>138</v>
      </c>
      <c r="BC156" s="152" t="s">
        <v>139</v>
      </c>
      <c r="BD156" s="135" t="s">
        <v>140</v>
      </c>
      <c r="BE156" s="331" t="s">
        <v>141</v>
      </c>
      <c r="BF156" s="128" t="s">
        <v>142</v>
      </c>
      <c r="BG156" s="152" t="s">
        <v>143</v>
      </c>
      <c r="BH156" s="135" t="s">
        <v>364</v>
      </c>
      <c r="BI156" s="58"/>
      <c r="BJ156" s="58"/>
      <c r="BK156" s="58"/>
      <c r="BL156" s="127" t="s">
        <v>133</v>
      </c>
      <c r="BM156" s="128" t="s">
        <v>134</v>
      </c>
      <c r="BN156" s="128" t="s">
        <v>135</v>
      </c>
      <c r="BO156" s="128" t="s">
        <v>136</v>
      </c>
      <c r="BP156" s="128" t="s">
        <v>137</v>
      </c>
      <c r="BQ156" s="128" t="s">
        <v>138</v>
      </c>
      <c r="BR156" s="152" t="s">
        <v>139</v>
      </c>
      <c r="BS156" s="135" t="s">
        <v>140</v>
      </c>
      <c r="BT156" s="331" t="s">
        <v>141</v>
      </c>
      <c r="BU156" s="128" t="s">
        <v>142</v>
      </c>
      <c r="BV156" s="152" t="s">
        <v>143</v>
      </c>
      <c r="BW156" s="135" t="s">
        <v>364</v>
      </c>
      <c r="BX156" s="58"/>
      <c r="BY156" s="58"/>
      <c r="BZ156" s="58"/>
      <c r="CA156" s="127" t="s">
        <v>133</v>
      </c>
      <c r="CB156" s="128" t="s">
        <v>134</v>
      </c>
      <c r="CC156" s="128" t="s">
        <v>135</v>
      </c>
      <c r="CD156" s="128" t="s">
        <v>136</v>
      </c>
      <c r="CE156" s="128" t="s">
        <v>137</v>
      </c>
      <c r="CF156" s="128" t="s">
        <v>138</v>
      </c>
      <c r="CG156" s="152" t="s">
        <v>139</v>
      </c>
      <c r="CH156" s="135" t="s">
        <v>140</v>
      </c>
      <c r="CI156" s="331" t="s">
        <v>141</v>
      </c>
      <c r="CJ156" s="128" t="s">
        <v>142</v>
      </c>
      <c r="CK156" s="152" t="s">
        <v>143</v>
      </c>
      <c r="CL156" s="135" t="s">
        <v>364</v>
      </c>
      <c r="CM156" s="58"/>
      <c r="CN156" s="58"/>
      <c r="CO156" s="58"/>
      <c r="CP156" s="127" t="s">
        <v>133</v>
      </c>
      <c r="CQ156" s="128" t="s">
        <v>134</v>
      </c>
      <c r="CR156" s="128" t="s">
        <v>135</v>
      </c>
      <c r="CS156" s="128" t="s">
        <v>136</v>
      </c>
      <c r="CT156" s="128" t="s">
        <v>137</v>
      </c>
      <c r="CU156" s="128" t="s">
        <v>138</v>
      </c>
      <c r="CV156" s="152" t="s">
        <v>139</v>
      </c>
      <c r="CW156" s="135" t="s">
        <v>140</v>
      </c>
      <c r="CX156" s="331" t="s">
        <v>141</v>
      </c>
      <c r="CY156" s="128" t="s">
        <v>142</v>
      </c>
      <c r="CZ156" s="152" t="s">
        <v>143</v>
      </c>
      <c r="DA156" s="135" t="s">
        <v>364</v>
      </c>
      <c r="DB156" s="58"/>
      <c r="DC156" s="58"/>
      <c r="DD156" s="58"/>
      <c r="DE156" s="127" t="s">
        <v>133</v>
      </c>
      <c r="DF156" s="128" t="s">
        <v>134</v>
      </c>
      <c r="DG156" s="128" t="s">
        <v>135</v>
      </c>
      <c r="DH156" s="128" t="s">
        <v>136</v>
      </c>
      <c r="DI156" s="128" t="s">
        <v>137</v>
      </c>
      <c r="DJ156" s="128" t="s">
        <v>138</v>
      </c>
      <c r="DK156" s="152" t="s">
        <v>139</v>
      </c>
      <c r="DL156" s="135" t="s">
        <v>140</v>
      </c>
      <c r="DM156" s="331" t="s">
        <v>141</v>
      </c>
      <c r="DN156" s="128" t="s">
        <v>142</v>
      </c>
      <c r="DO156" s="152" t="s">
        <v>143</v>
      </c>
      <c r="DP156" s="135" t="s">
        <v>364</v>
      </c>
      <c r="DQ156" s="58"/>
      <c r="DR156" s="58"/>
      <c r="DS156" s="58"/>
      <c r="DT156" s="127" t="s">
        <v>133</v>
      </c>
      <c r="DU156" s="128" t="s">
        <v>134</v>
      </c>
      <c r="DV156" s="128" t="s">
        <v>135</v>
      </c>
      <c r="DW156" s="128" t="s">
        <v>136</v>
      </c>
      <c r="DX156" s="128" t="s">
        <v>137</v>
      </c>
      <c r="DY156" s="128" t="s">
        <v>138</v>
      </c>
      <c r="DZ156" s="152" t="s">
        <v>139</v>
      </c>
      <c r="EA156" s="135" t="s">
        <v>140</v>
      </c>
      <c r="EB156" s="331" t="s">
        <v>141</v>
      </c>
      <c r="EC156" s="128" t="s">
        <v>142</v>
      </c>
      <c r="ED156" s="152" t="s">
        <v>143</v>
      </c>
      <c r="EE156" s="135" t="s">
        <v>364</v>
      </c>
      <c r="EF156" s="58"/>
      <c r="EG156" s="58"/>
      <c r="EH156" s="58"/>
      <c r="EI156" s="127" t="s">
        <v>133</v>
      </c>
      <c r="EJ156" s="128" t="s">
        <v>134</v>
      </c>
      <c r="EK156" s="128" t="s">
        <v>135</v>
      </c>
      <c r="EL156" s="128" t="s">
        <v>136</v>
      </c>
      <c r="EM156" s="128" t="s">
        <v>137</v>
      </c>
      <c r="EN156" s="128" t="s">
        <v>138</v>
      </c>
      <c r="EO156" s="152" t="s">
        <v>139</v>
      </c>
      <c r="EP156" s="135" t="s">
        <v>140</v>
      </c>
      <c r="EQ156" s="331" t="s">
        <v>141</v>
      </c>
      <c r="ER156" s="128" t="s">
        <v>142</v>
      </c>
      <c r="ES156" s="152" t="s">
        <v>143</v>
      </c>
      <c r="ET156" s="135" t="s">
        <v>364</v>
      </c>
      <c r="EU156" s="58"/>
      <c r="EV156" s="58"/>
      <c r="EW156" s="58"/>
      <c r="EX156" s="127" t="s">
        <v>133</v>
      </c>
      <c r="EY156" s="128" t="s">
        <v>134</v>
      </c>
      <c r="EZ156" s="128" t="s">
        <v>135</v>
      </c>
      <c r="FA156" s="128" t="s">
        <v>136</v>
      </c>
      <c r="FB156" s="128" t="s">
        <v>137</v>
      </c>
      <c r="FC156" s="128" t="s">
        <v>138</v>
      </c>
      <c r="FD156" s="152" t="s">
        <v>139</v>
      </c>
      <c r="FE156" s="135" t="s">
        <v>140</v>
      </c>
      <c r="FF156" s="331" t="s">
        <v>141</v>
      </c>
      <c r="FG156" s="128" t="s">
        <v>142</v>
      </c>
      <c r="FH156" s="152" t="s">
        <v>143</v>
      </c>
      <c r="FI156" s="135" t="s">
        <v>364</v>
      </c>
      <c r="FJ156" s="58"/>
      <c r="FK156" s="58"/>
      <c r="FL156" s="58"/>
      <c r="FM156" s="127" t="s">
        <v>133</v>
      </c>
      <c r="FN156" s="128" t="s">
        <v>134</v>
      </c>
      <c r="FO156" s="128" t="s">
        <v>135</v>
      </c>
      <c r="FP156" s="128" t="s">
        <v>136</v>
      </c>
      <c r="FQ156" s="128" t="s">
        <v>137</v>
      </c>
      <c r="FR156" s="128" t="s">
        <v>138</v>
      </c>
      <c r="FS156" s="152" t="s">
        <v>139</v>
      </c>
      <c r="FT156" s="135" t="s">
        <v>140</v>
      </c>
      <c r="FU156" s="331" t="s">
        <v>141</v>
      </c>
      <c r="FV156" s="128" t="s">
        <v>142</v>
      </c>
      <c r="FW156" s="152" t="s">
        <v>143</v>
      </c>
      <c r="FX156" s="135" t="s">
        <v>364</v>
      </c>
      <c r="FY156" s="58"/>
      <c r="FZ156" s="58"/>
      <c r="GA156" s="58"/>
      <c r="GB156" s="127" t="s">
        <v>133</v>
      </c>
      <c r="GC156" s="128" t="s">
        <v>134</v>
      </c>
      <c r="GD156" s="128" t="s">
        <v>135</v>
      </c>
      <c r="GE156" s="128" t="s">
        <v>136</v>
      </c>
      <c r="GF156" s="128" t="s">
        <v>137</v>
      </c>
      <c r="GG156" s="128" t="s">
        <v>138</v>
      </c>
      <c r="GH156" s="152" t="s">
        <v>139</v>
      </c>
      <c r="GI156" s="135" t="s">
        <v>140</v>
      </c>
      <c r="GJ156" s="331" t="s">
        <v>141</v>
      </c>
      <c r="GK156" s="128" t="s">
        <v>142</v>
      </c>
      <c r="GL156" s="152" t="s">
        <v>143</v>
      </c>
      <c r="GM156" s="135" t="s">
        <v>364</v>
      </c>
      <c r="GN156" s="58"/>
      <c r="GO156" s="58"/>
      <c r="GP156" s="58"/>
      <c r="GQ156" s="127" t="s">
        <v>133</v>
      </c>
      <c r="GR156" s="128" t="s">
        <v>134</v>
      </c>
      <c r="GS156" s="128" t="s">
        <v>135</v>
      </c>
      <c r="GT156" s="128" t="s">
        <v>136</v>
      </c>
      <c r="GU156" s="128" t="s">
        <v>137</v>
      </c>
      <c r="GV156" s="128" t="s">
        <v>138</v>
      </c>
      <c r="GW156" s="152" t="s">
        <v>139</v>
      </c>
      <c r="GX156" s="135" t="s">
        <v>140</v>
      </c>
      <c r="GY156" s="331" t="s">
        <v>141</v>
      </c>
      <c r="GZ156" s="128" t="s">
        <v>142</v>
      </c>
      <c r="HA156" s="152" t="s">
        <v>143</v>
      </c>
      <c r="HB156" s="135" t="s">
        <v>364</v>
      </c>
      <c r="HC156" s="58"/>
      <c r="HD156" s="58"/>
      <c r="HE156" s="58"/>
      <c r="HF156" s="127" t="s">
        <v>133</v>
      </c>
      <c r="HG156" s="128" t="s">
        <v>134</v>
      </c>
      <c r="HH156" s="128" t="s">
        <v>135</v>
      </c>
      <c r="HI156" s="128" t="s">
        <v>136</v>
      </c>
      <c r="HJ156" s="128" t="s">
        <v>137</v>
      </c>
      <c r="HK156" s="128" t="s">
        <v>138</v>
      </c>
      <c r="HL156" s="152" t="s">
        <v>139</v>
      </c>
      <c r="HM156" s="135" t="s">
        <v>140</v>
      </c>
      <c r="HN156" s="331" t="s">
        <v>141</v>
      </c>
      <c r="HO156" s="128" t="s">
        <v>142</v>
      </c>
      <c r="HP156" s="152" t="s">
        <v>143</v>
      </c>
      <c r="HQ156" s="135" t="s">
        <v>364</v>
      </c>
      <c r="HR156" s="58"/>
      <c r="HS156" s="58"/>
      <c r="HT156" s="58"/>
      <c r="HU156" s="127" t="s">
        <v>133</v>
      </c>
      <c r="HV156" s="128" t="s">
        <v>134</v>
      </c>
      <c r="HW156" s="128" t="s">
        <v>135</v>
      </c>
      <c r="HX156" s="128" t="s">
        <v>136</v>
      </c>
      <c r="HY156" s="128" t="s">
        <v>137</v>
      </c>
      <c r="HZ156" s="128" t="s">
        <v>138</v>
      </c>
      <c r="IA156" s="152" t="s">
        <v>139</v>
      </c>
      <c r="IB156" s="135" t="s">
        <v>140</v>
      </c>
      <c r="IC156" s="331" t="s">
        <v>141</v>
      </c>
      <c r="ID156" s="128" t="s">
        <v>142</v>
      </c>
      <c r="IE156" s="152" t="s">
        <v>143</v>
      </c>
      <c r="IF156" s="135" t="s">
        <v>364</v>
      </c>
      <c r="IG156" s="58"/>
      <c r="IH156" s="58"/>
      <c r="II156" s="58"/>
      <c r="IJ156" s="127" t="s">
        <v>133</v>
      </c>
      <c r="IK156" s="128" t="s">
        <v>134</v>
      </c>
      <c r="IL156" s="128" t="s">
        <v>135</v>
      </c>
      <c r="IM156" s="128" t="s">
        <v>136</v>
      </c>
      <c r="IN156" s="128" t="s">
        <v>137</v>
      </c>
      <c r="IO156" s="128" t="s">
        <v>138</v>
      </c>
      <c r="IP156" s="152" t="s">
        <v>139</v>
      </c>
      <c r="IQ156" s="135" t="s">
        <v>140</v>
      </c>
      <c r="IR156" s="331" t="s">
        <v>141</v>
      </c>
      <c r="IS156" s="128" t="s">
        <v>142</v>
      </c>
      <c r="IT156" s="152" t="s">
        <v>143</v>
      </c>
      <c r="IU156" s="135" t="s">
        <v>364</v>
      </c>
      <c r="IV156" s="58"/>
      <c r="IW156" s="58"/>
      <c r="IX156" s="58"/>
      <c r="IY156" s="127" t="s">
        <v>133</v>
      </c>
      <c r="IZ156" s="128" t="s">
        <v>134</v>
      </c>
      <c r="JA156" s="128" t="s">
        <v>135</v>
      </c>
      <c r="JB156" s="128" t="s">
        <v>136</v>
      </c>
      <c r="JC156" s="128" t="s">
        <v>137</v>
      </c>
      <c r="JD156" s="128" t="s">
        <v>138</v>
      </c>
      <c r="JE156" s="152" t="s">
        <v>139</v>
      </c>
      <c r="JF156" s="135" t="s">
        <v>140</v>
      </c>
      <c r="JG156" s="331" t="s">
        <v>141</v>
      </c>
      <c r="JH156" s="128" t="s">
        <v>142</v>
      </c>
      <c r="JI156" s="152" t="s">
        <v>143</v>
      </c>
      <c r="JJ156" s="135" t="s">
        <v>364</v>
      </c>
      <c r="JK156" s="58"/>
      <c r="JL156" s="58"/>
      <c r="JM156" s="58"/>
      <c r="JN156" s="127" t="s">
        <v>133</v>
      </c>
      <c r="JO156" s="128" t="s">
        <v>134</v>
      </c>
      <c r="JP156" s="128" t="s">
        <v>135</v>
      </c>
      <c r="JQ156" s="128" t="s">
        <v>136</v>
      </c>
      <c r="JR156" s="128" t="s">
        <v>137</v>
      </c>
      <c r="JS156" s="128" t="s">
        <v>138</v>
      </c>
      <c r="JT156" s="152" t="s">
        <v>139</v>
      </c>
      <c r="JU156" s="135" t="s">
        <v>140</v>
      </c>
      <c r="JV156" s="331" t="s">
        <v>141</v>
      </c>
      <c r="JW156" s="128" t="s">
        <v>142</v>
      </c>
      <c r="JX156" s="152" t="s">
        <v>143</v>
      </c>
      <c r="JY156" s="135" t="s">
        <v>364</v>
      </c>
      <c r="JZ156" s="58"/>
      <c r="KA156" s="58"/>
      <c r="KB156" s="58"/>
      <c r="KC156" s="127" t="s">
        <v>133</v>
      </c>
      <c r="KD156" s="128" t="s">
        <v>134</v>
      </c>
      <c r="KE156" s="128" t="s">
        <v>135</v>
      </c>
      <c r="KF156" s="128" t="s">
        <v>136</v>
      </c>
      <c r="KG156" s="128" t="s">
        <v>137</v>
      </c>
      <c r="KH156" s="128" t="s">
        <v>138</v>
      </c>
      <c r="KI156" s="152" t="s">
        <v>139</v>
      </c>
      <c r="KJ156" s="135" t="s">
        <v>140</v>
      </c>
      <c r="KK156" s="331" t="s">
        <v>141</v>
      </c>
      <c r="KL156" s="128" t="s">
        <v>142</v>
      </c>
      <c r="KM156" s="152" t="s">
        <v>143</v>
      </c>
      <c r="KN156" s="135" t="s">
        <v>364</v>
      </c>
      <c r="KO156" s="58"/>
      <c r="KP156" s="58"/>
      <c r="KQ156" s="58"/>
      <c r="KR156" s="127" t="s">
        <v>133</v>
      </c>
      <c r="KS156" s="128" t="s">
        <v>134</v>
      </c>
      <c r="KT156" s="128" t="s">
        <v>135</v>
      </c>
      <c r="KU156" s="128" t="s">
        <v>136</v>
      </c>
      <c r="KV156" s="128" t="s">
        <v>137</v>
      </c>
      <c r="KW156" s="128" t="s">
        <v>138</v>
      </c>
      <c r="KX156" s="152" t="s">
        <v>139</v>
      </c>
      <c r="KY156" s="135" t="s">
        <v>140</v>
      </c>
      <c r="KZ156" s="331" t="s">
        <v>141</v>
      </c>
      <c r="LA156" s="128" t="s">
        <v>142</v>
      </c>
      <c r="LB156" s="152" t="s">
        <v>143</v>
      </c>
      <c r="LC156" s="135" t="s">
        <v>364</v>
      </c>
      <c r="LD156" s="347"/>
      <c r="LE156" s="58"/>
      <c r="LF156" s="58"/>
      <c r="LG156" s="127" t="s">
        <v>133</v>
      </c>
      <c r="LH156" s="128" t="s">
        <v>134</v>
      </c>
      <c r="LI156" s="128" t="s">
        <v>135</v>
      </c>
      <c r="LJ156" s="128" t="s">
        <v>136</v>
      </c>
      <c r="LK156" s="128" t="s">
        <v>137</v>
      </c>
      <c r="LL156" s="128" t="s">
        <v>138</v>
      </c>
      <c r="LM156" s="152" t="s">
        <v>139</v>
      </c>
      <c r="LN156" s="135" t="s">
        <v>140</v>
      </c>
      <c r="LO156" s="331" t="s">
        <v>141</v>
      </c>
      <c r="LP156" s="128" t="s">
        <v>142</v>
      </c>
      <c r="LQ156" s="152" t="s">
        <v>143</v>
      </c>
      <c r="LR156" s="135" t="s">
        <v>364</v>
      </c>
      <c r="LS156" s="347"/>
      <c r="LT156" s="58"/>
      <c r="LU156" s="58"/>
      <c r="LV156" s="127" t="s">
        <v>133</v>
      </c>
      <c r="LW156" s="128" t="s">
        <v>134</v>
      </c>
      <c r="LX156" s="128" t="s">
        <v>135</v>
      </c>
      <c r="LY156" s="128" t="s">
        <v>136</v>
      </c>
      <c r="LZ156" s="128" t="s">
        <v>137</v>
      </c>
      <c r="MA156" s="128" t="s">
        <v>138</v>
      </c>
      <c r="MB156" s="152" t="s">
        <v>139</v>
      </c>
      <c r="MC156" s="135" t="s">
        <v>140</v>
      </c>
      <c r="MD156" s="331" t="s">
        <v>141</v>
      </c>
      <c r="ME156" s="128" t="s">
        <v>142</v>
      </c>
      <c r="MF156" s="152" t="s">
        <v>143</v>
      </c>
      <c r="MG156" s="135" t="s">
        <v>364</v>
      </c>
      <c r="MH156" s="347"/>
      <c r="MI156" s="58"/>
      <c r="MJ156" s="58"/>
      <c r="MK156" s="485" t="s">
        <v>133</v>
      </c>
      <c r="ML156" s="486" t="s">
        <v>134</v>
      </c>
      <c r="MM156" s="486" t="s">
        <v>135</v>
      </c>
      <c r="MN156" s="486" t="s">
        <v>136</v>
      </c>
      <c r="MO156" s="486" t="s">
        <v>137</v>
      </c>
      <c r="MP156" s="486" t="s">
        <v>138</v>
      </c>
      <c r="MQ156" s="487" t="s">
        <v>139</v>
      </c>
      <c r="MR156" s="488" t="s">
        <v>140</v>
      </c>
      <c r="MS156" s="486" t="s">
        <v>141</v>
      </c>
      <c r="MT156" s="486" t="s">
        <v>142</v>
      </c>
      <c r="MU156" s="487" t="s">
        <v>143</v>
      </c>
      <c r="MV156" s="488" t="s">
        <v>364</v>
      </c>
      <c r="MW156" s="347"/>
    </row>
    <row r="157" spans="1:361">
      <c r="A157" s="347"/>
      <c r="B157" s="58"/>
      <c r="C157" s="58"/>
      <c r="D157" s="150">
        <v>1</v>
      </c>
      <c r="E157" s="124" t="s">
        <v>144</v>
      </c>
      <c r="F157" s="124" t="s">
        <v>144</v>
      </c>
      <c r="G157" s="118"/>
      <c r="H157" s="124"/>
      <c r="I157" s="124"/>
      <c r="J157" s="151" t="s">
        <v>144</v>
      </c>
      <c r="K157" s="118" t="str">
        <f>IFERROR(IF(J157&gt;=5,VLOOKUP(J157,Brutos!$K$3:$AE$10,MATCH(I157,Brutos!$K$3:$AE$3,0),0),0),"")</f>
        <v/>
      </c>
      <c r="L157" s="124"/>
      <c r="M157" s="124"/>
      <c r="N157" s="125" t="str">
        <f>IF(SUMPRODUCT((H157)*(I157)*(L157))=0,"",SUMPRODUCT((H157)*(I157)*(L157)))</f>
        <v/>
      </c>
      <c r="O157" s="153"/>
      <c r="P157" s="58"/>
      <c r="Q157" s="58"/>
      <c r="R157" s="58"/>
      <c r="S157" s="150">
        <v>1</v>
      </c>
      <c r="T157" s="124" t="s">
        <v>144</v>
      </c>
      <c r="U157" s="124" t="s">
        <v>144</v>
      </c>
      <c r="V157" s="118"/>
      <c r="W157" s="124"/>
      <c r="X157" s="124"/>
      <c r="Y157" s="151" t="s">
        <v>144</v>
      </c>
      <c r="Z157" s="118" t="str">
        <f>IFERROR(IF(Y157&gt;=5,VLOOKUP(Y157,Brutos!$K$3:$AE$10,MATCH(X157,Brutos!$K$3:$AE$3,0),0),0),"")</f>
        <v/>
      </c>
      <c r="AA157" s="124"/>
      <c r="AB157" s="124"/>
      <c r="AC157" s="125" t="str">
        <f>IF(SUMPRODUCT((W157)*(X157)*(AA157))=0,"",SUMPRODUCT((W157)*(X157)*(AA157)))</f>
        <v/>
      </c>
      <c r="AD157" s="153"/>
      <c r="AE157" s="58"/>
      <c r="AF157" s="58"/>
      <c r="AG157" s="58"/>
      <c r="AH157" s="150">
        <v>1</v>
      </c>
      <c r="AI157" s="124" t="s">
        <v>144</v>
      </c>
      <c r="AJ157" s="124" t="s">
        <v>144</v>
      </c>
      <c r="AK157" s="118"/>
      <c r="AL157" s="124"/>
      <c r="AM157" s="124"/>
      <c r="AN157" s="151" t="s">
        <v>144</v>
      </c>
      <c r="AO157" s="118" t="str">
        <f>IFERROR(IF(AN157&gt;=5,VLOOKUP(AN157,Brutos!$K$3:$AE$10,MATCH(AM157,Brutos!$K$3:$AE$3,0),0),0),"")</f>
        <v/>
      </c>
      <c r="AP157" s="124"/>
      <c r="AQ157" s="124"/>
      <c r="AR157" s="125" t="str">
        <f>IF(SUMPRODUCT((AL157)*(AM157)*(AP157))=0,"",SUMPRODUCT((AL157)*(AM157)*(AP157)))</f>
        <v/>
      </c>
      <c r="AS157" s="153"/>
      <c r="AT157" s="58"/>
      <c r="AU157" s="58"/>
      <c r="AV157" s="58"/>
      <c r="AW157" s="150">
        <v>1</v>
      </c>
      <c r="AX157" s="124" t="s">
        <v>144</v>
      </c>
      <c r="AY157" s="124" t="s">
        <v>144</v>
      </c>
      <c r="AZ157" s="118"/>
      <c r="BA157" s="124"/>
      <c r="BB157" s="124"/>
      <c r="BC157" s="151" t="s">
        <v>144</v>
      </c>
      <c r="BD157" s="118" t="str">
        <f>IFERROR(IF(BC157&gt;=5,VLOOKUP(BC157,Brutos!$K$3:$AE$10,MATCH(BB157,Brutos!$K$3:$AE$3,0),0),0),"")</f>
        <v/>
      </c>
      <c r="BE157" s="124"/>
      <c r="BF157" s="124"/>
      <c r="BG157" s="125" t="str">
        <f>IF(SUMPRODUCT((BA157)*(BB157)*(BE157))=0,"",SUMPRODUCT((BA157)*(BB157)*(BE157)))</f>
        <v/>
      </c>
      <c r="BH157" s="153"/>
      <c r="BI157" s="58"/>
      <c r="BJ157" s="58"/>
      <c r="BK157" s="58"/>
      <c r="BL157" s="150">
        <v>1</v>
      </c>
      <c r="BM157" s="124" t="s">
        <v>144</v>
      </c>
      <c r="BN157" s="124" t="s">
        <v>144</v>
      </c>
      <c r="BO157" s="118"/>
      <c r="BP157" s="124"/>
      <c r="BQ157" s="124"/>
      <c r="BR157" s="151" t="s">
        <v>144</v>
      </c>
      <c r="BS157" s="118" t="str">
        <f>IFERROR(IF(BR157&gt;=5,VLOOKUP(BR157,Brutos!$K$3:$AE$10,MATCH(BQ157,Brutos!$K$3:$AE$3,0),0),0),"")</f>
        <v/>
      </c>
      <c r="BT157" s="124"/>
      <c r="BU157" s="124"/>
      <c r="BV157" s="125" t="str">
        <f>IF(SUMPRODUCT((BP157)*(BQ157)*(BT157))=0,"",SUMPRODUCT((BP157)*(BQ157)*(BT157)))</f>
        <v/>
      </c>
      <c r="BW157" s="153"/>
      <c r="BX157" s="58"/>
      <c r="BY157" s="58"/>
      <c r="BZ157" s="58"/>
      <c r="CA157" s="150">
        <v>1</v>
      </c>
      <c r="CB157" s="124" t="s">
        <v>144</v>
      </c>
      <c r="CC157" s="124" t="s">
        <v>144</v>
      </c>
      <c r="CD157" s="118"/>
      <c r="CE157" s="124"/>
      <c r="CF157" s="124"/>
      <c r="CG157" s="151" t="s">
        <v>144</v>
      </c>
      <c r="CH157" s="118" t="str">
        <f>IFERROR(IF(CG157&gt;=5,VLOOKUP(CG157,Brutos!$K$3:$AE$10,MATCH(CF157,Brutos!$K$3:$AE$3,0),0),0),"")</f>
        <v/>
      </c>
      <c r="CI157" s="124"/>
      <c r="CJ157" s="124"/>
      <c r="CK157" s="125" t="str">
        <f>IF(SUMPRODUCT((CE157)*(CF157)*(CI157))=0,"",SUMPRODUCT((CE157)*(CF157)*(CI157)))</f>
        <v/>
      </c>
      <c r="CL157" s="153"/>
      <c r="CM157" s="58"/>
      <c r="CN157" s="58"/>
      <c r="CO157" s="58"/>
      <c r="CP157" s="150">
        <v>1</v>
      </c>
      <c r="CQ157" s="124" t="s">
        <v>144</v>
      </c>
      <c r="CR157" s="124" t="s">
        <v>144</v>
      </c>
      <c r="CS157" s="118"/>
      <c r="CT157" s="124"/>
      <c r="CU157" s="124"/>
      <c r="CV157" s="151" t="s">
        <v>144</v>
      </c>
      <c r="CW157" s="118" t="str">
        <f>IFERROR(IF(CV157&gt;=5,VLOOKUP(CV157,Brutos!$K$3:$AE$10,MATCH(CU157,Brutos!$K$3:$AE$3,0),0),0),"")</f>
        <v/>
      </c>
      <c r="CX157" s="124"/>
      <c r="CY157" s="124"/>
      <c r="CZ157" s="125" t="str">
        <f>IF(SUMPRODUCT((CT157)*(CU157)*(CX157))=0,"",SUMPRODUCT((CT157)*(CU157)*(CX157)))</f>
        <v/>
      </c>
      <c r="DA157" s="153"/>
      <c r="DB157" s="58"/>
      <c r="DC157" s="58"/>
      <c r="DD157" s="58"/>
      <c r="DE157" s="150">
        <v>1</v>
      </c>
      <c r="DF157" s="124" t="s">
        <v>144</v>
      </c>
      <c r="DG157" s="124" t="s">
        <v>144</v>
      </c>
      <c r="DH157" s="118"/>
      <c r="DI157" s="124"/>
      <c r="DJ157" s="124"/>
      <c r="DK157" s="151" t="s">
        <v>144</v>
      </c>
      <c r="DL157" s="118" t="str">
        <f>IFERROR(IF(DK157&gt;=5,VLOOKUP(DK157,Brutos!$K$3:$AE$10,MATCH(DJ157,Brutos!$K$3:$AE$3,0),0),0),"")</f>
        <v/>
      </c>
      <c r="DM157" s="124"/>
      <c r="DN157" s="124"/>
      <c r="DO157" s="125" t="str">
        <f>IF(SUMPRODUCT((DI157)*(DJ157)*(DM157))=0,"",SUMPRODUCT((DI157)*(DJ157)*(DM157)))</f>
        <v/>
      </c>
      <c r="DP157" s="153"/>
      <c r="DQ157" s="58"/>
      <c r="DR157" s="58"/>
      <c r="DS157" s="58"/>
      <c r="DT157" s="150">
        <v>1</v>
      </c>
      <c r="DU157" s="124" t="s">
        <v>144</v>
      </c>
      <c r="DV157" s="124" t="s">
        <v>144</v>
      </c>
      <c r="DW157" s="118"/>
      <c r="DX157" s="124"/>
      <c r="DY157" s="124"/>
      <c r="DZ157" s="151" t="s">
        <v>144</v>
      </c>
      <c r="EA157" s="118" t="str">
        <f>IFERROR(IF(DZ157&gt;=5,VLOOKUP(DZ157,Brutos!$K$3:$AE$10,MATCH(DY157,Brutos!$K$3:$AE$3,0),0),0),"")</f>
        <v/>
      </c>
      <c r="EB157" s="124"/>
      <c r="EC157" s="124"/>
      <c r="ED157" s="125" t="str">
        <f>IF(SUMPRODUCT((DX157)*(DY157)*(EB157))=0,"",SUMPRODUCT((DX157)*(DY157)*(EB157)))</f>
        <v/>
      </c>
      <c r="EE157" s="153"/>
      <c r="EF157" s="58"/>
      <c r="EG157" s="58"/>
      <c r="EH157" s="58"/>
      <c r="EI157" s="150">
        <v>1</v>
      </c>
      <c r="EJ157" s="124" t="s">
        <v>144</v>
      </c>
      <c r="EK157" s="124" t="s">
        <v>144</v>
      </c>
      <c r="EL157" s="118"/>
      <c r="EM157" s="124"/>
      <c r="EN157" s="124"/>
      <c r="EO157" s="151" t="s">
        <v>144</v>
      </c>
      <c r="EP157" s="118" t="str">
        <f>IFERROR(IF(EO157&gt;=5,VLOOKUP(EO157,Brutos!$K$3:$AE$10,MATCH(EN157,Brutos!$K$3:$AE$3,0),0),0),"")</f>
        <v/>
      </c>
      <c r="EQ157" s="124"/>
      <c r="ER157" s="124"/>
      <c r="ES157" s="125" t="str">
        <f>IF(SUMPRODUCT((EM157)*(EN157)*(EQ157))=0,"",SUMPRODUCT((EM157)*(EN157)*(EQ157)))</f>
        <v/>
      </c>
      <c r="ET157" s="153"/>
      <c r="EU157" s="58"/>
      <c r="EV157" s="58"/>
      <c r="EW157" s="58"/>
      <c r="EX157" s="150">
        <v>1</v>
      </c>
      <c r="EY157" s="124" t="s">
        <v>144</v>
      </c>
      <c r="EZ157" s="124" t="s">
        <v>144</v>
      </c>
      <c r="FA157" s="118"/>
      <c r="FB157" s="124"/>
      <c r="FC157" s="124"/>
      <c r="FD157" s="151" t="s">
        <v>144</v>
      </c>
      <c r="FE157" s="118" t="str">
        <f>IFERROR(IF(FD157&gt;=5,VLOOKUP(FD157,Brutos!$K$3:$AE$10,MATCH(FC157,Brutos!$K$3:$AE$3,0),0),0),"")</f>
        <v/>
      </c>
      <c r="FF157" s="124"/>
      <c r="FG157" s="124"/>
      <c r="FH157" s="125" t="str">
        <f>IF(SUMPRODUCT((FB157)*(FC157)*(FF157))=0,"",SUMPRODUCT((FB157)*(FC157)*(FF157)))</f>
        <v/>
      </c>
      <c r="FI157" s="153"/>
      <c r="FJ157" s="58"/>
      <c r="FK157" s="58"/>
      <c r="FL157" s="58"/>
      <c r="FM157" s="150">
        <v>1</v>
      </c>
      <c r="FN157" s="124" t="s">
        <v>144</v>
      </c>
      <c r="FO157" s="124" t="s">
        <v>144</v>
      </c>
      <c r="FP157" s="118"/>
      <c r="FQ157" s="124"/>
      <c r="FR157" s="124"/>
      <c r="FS157" s="151" t="s">
        <v>144</v>
      </c>
      <c r="FT157" s="118" t="str">
        <f>IFERROR(IF(FS157&gt;=5,VLOOKUP(FS157,Brutos!$K$3:$AE$10,MATCH(FR157,Brutos!$K$3:$AE$3,0),0),0),"")</f>
        <v/>
      </c>
      <c r="FU157" s="124"/>
      <c r="FV157" s="124"/>
      <c r="FW157" s="125" t="str">
        <f>IF(SUMPRODUCT((FQ157)*(FR157)*(FU157))=0,"",SUMPRODUCT((FQ157)*(FR157)*(FU157)))</f>
        <v/>
      </c>
      <c r="FX157" s="153"/>
      <c r="FY157" s="58"/>
      <c r="FZ157" s="58"/>
      <c r="GA157" s="58"/>
      <c r="GB157" s="150">
        <v>1</v>
      </c>
      <c r="GC157" s="124" t="s">
        <v>144</v>
      </c>
      <c r="GD157" s="124" t="s">
        <v>144</v>
      </c>
      <c r="GE157" s="118"/>
      <c r="GF157" s="124"/>
      <c r="GG157" s="124"/>
      <c r="GH157" s="151" t="s">
        <v>144</v>
      </c>
      <c r="GI157" s="118" t="str">
        <f>IFERROR(IF(GH157&gt;=5,VLOOKUP(GH157,Brutos!$K$3:$AE$10,MATCH(GG157,Brutos!$K$3:$AE$3,0),0),0),"")</f>
        <v/>
      </c>
      <c r="GJ157" s="124"/>
      <c r="GK157" s="124"/>
      <c r="GL157" s="125" t="str">
        <f>IF(SUMPRODUCT((GF157)*(GG157)*(GJ157))=0,"",SUMPRODUCT((GF157)*(GG157)*(GJ157)))</f>
        <v/>
      </c>
      <c r="GM157" s="153"/>
      <c r="GN157" s="58"/>
      <c r="GO157" s="58"/>
      <c r="GP157" s="58"/>
      <c r="GQ157" s="150">
        <v>1</v>
      </c>
      <c r="GR157" s="124" t="s">
        <v>144</v>
      </c>
      <c r="GS157" s="124" t="s">
        <v>144</v>
      </c>
      <c r="GT157" s="118"/>
      <c r="GU157" s="124"/>
      <c r="GV157" s="124"/>
      <c r="GW157" s="151" t="s">
        <v>144</v>
      </c>
      <c r="GX157" s="118" t="str">
        <f>IFERROR(IF(GW157&gt;=5,VLOOKUP(GW157,Brutos!$K$3:$AE$10,MATCH(GV157,Brutos!$K$3:$AE$3,0),0),0),"")</f>
        <v/>
      </c>
      <c r="GY157" s="124"/>
      <c r="GZ157" s="124"/>
      <c r="HA157" s="125" t="str">
        <f>IF(SUMPRODUCT((GU157)*(GV157)*(GY157))=0,"",SUMPRODUCT((GU157)*(GV157)*(GY157)))</f>
        <v/>
      </c>
      <c r="HB157" s="153"/>
      <c r="HC157" s="58"/>
      <c r="HD157" s="58"/>
      <c r="HE157" s="58"/>
      <c r="HF157" s="150">
        <v>1</v>
      </c>
      <c r="HG157" s="124" t="s">
        <v>144</v>
      </c>
      <c r="HH157" s="124" t="s">
        <v>144</v>
      </c>
      <c r="HI157" s="118"/>
      <c r="HJ157" s="124"/>
      <c r="HK157" s="124"/>
      <c r="HL157" s="151" t="s">
        <v>144</v>
      </c>
      <c r="HM157" s="118" t="str">
        <f>IFERROR(IF(HL157&gt;=5,VLOOKUP(HL157,Brutos!$K$3:$AE$10,MATCH(HK157,Brutos!$K$3:$AE$3,0),0),0),"")</f>
        <v/>
      </c>
      <c r="HN157" s="124"/>
      <c r="HO157" s="124"/>
      <c r="HP157" s="125" t="str">
        <f>IF(SUMPRODUCT((HJ157)*(HK157)*(HN157))=0,"",SUMPRODUCT((HJ157)*(HK157)*(HN157)))</f>
        <v/>
      </c>
      <c r="HQ157" s="153"/>
      <c r="HR157" s="58"/>
      <c r="HS157" s="58"/>
      <c r="HT157" s="58"/>
      <c r="HU157" s="150">
        <v>1</v>
      </c>
      <c r="HV157" s="124" t="s">
        <v>144</v>
      </c>
      <c r="HW157" s="124" t="s">
        <v>144</v>
      </c>
      <c r="HX157" s="118"/>
      <c r="HY157" s="124"/>
      <c r="HZ157" s="124"/>
      <c r="IA157" s="151" t="s">
        <v>144</v>
      </c>
      <c r="IB157" s="118" t="str">
        <f>IFERROR(IF(IA157&gt;=5,VLOOKUP(IA157,Brutos!$K$3:$AE$10,MATCH(HZ157,Brutos!$K$3:$AE$3,0),0),0),"")</f>
        <v/>
      </c>
      <c r="IC157" s="124"/>
      <c r="ID157" s="124"/>
      <c r="IE157" s="125" t="str">
        <f>IF(SUMPRODUCT((HY157)*(HZ157)*(IC157))=0,"",SUMPRODUCT((HY157)*(HZ157)*(IC157)))</f>
        <v/>
      </c>
      <c r="IF157" s="153"/>
      <c r="IG157" s="58"/>
      <c r="IH157" s="58"/>
      <c r="II157" s="58"/>
      <c r="IJ157" s="150">
        <v>1</v>
      </c>
      <c r="IK157" s="124" t="s">
        <v>144</v>
      </c>
      <c r="IL157" s="124" t="s">
        <v>144</v>
      </c>
      <c r="IM157" s="118"/>
      <c r="IN157" s="124"/>
      <c r="IO157" s="124"/>
      <c r="IP157" s="151" t="s">
        <v>144</v>
      </c>
      <c r="IQ157" s="118" t="str">
        <f>IFERROR(IF(IP157&gt;=5,VLOOKUP(IP157,Brutos!$K$3:$AE$10,MATCH(IO157,Brutos!$K$3:$AE$3,0),0),0),"")</f>
        <v/>
      </c>
      <c r="IR157" s="124"/>
      <c r="IS157" s="124"/>
      <c r="IT157" s="125" t="str">
        <f>IF(SUMPRODUCT((IN157)*(IO157)*(IR157))=0,"",SUMPRODUCT((IN157)*(IO157)*(IR157)))</f>
        <v/>
      </c>
      <c r="IU157" s="153"/>
      <c r="IV157" s="58"/>
      <c r="IW157" s="58"/>
      <c r="IX157" s="58"/>
      <c r="IY157" s="150">
        <v>1</v>
      </c>
      <c r="IZ157" s="124" t="s">
        <v>144</v>
      </c>
      <c r="JA157" s="124" t="s">
        <v>144</v>
      </c>
      <c r="JB157" s="118"/>
      <c r="JC157" s="124"/>
      <c r="JD157" s="124"/>
      <c r="JE157" s="151" t="s">
        <v>144</v>
      </c>
      <c r="JF157" s="118" t="str">
        <f>IFERROR(IF(JE157&gt;=5,VLOOKUP(JE157,Brutos!$K$3:$AE$10,MATCH(JD157,Brutos!$K$3:$AE$3,0),0),0),"")</f>
        <v/>
      </c>
      <c r="JG157" s="124"/>
      <c r="JH157" s="124"/>
      <c r="JI157" s="125" t="str">
        <f>IF(SUMPRODUCT((JC157)*(JD157)*(JG157))=0,"",SUMPRODUCT((JC157)*(JD157)*(JG157)))</f>
        <v/>
      </c>
      <c r="JJ157" s="153"/>
      <c r="JK157" s="58"/>
      <c r="JL157" s="58"/>
      <c r="JM157" s="58"/>
      <c r="JN157" s="150">
        <v>1</v>
      </c>
      <c r="JO157" s="124" t="s">
        <v>144</v>
      </c>
      <c r="JP157" s="124" t="s">
        <v>144</v>
      </c>
      <c r="JQ157" s="118"/>
      <c r="JR157" s="124"/>
      <c r="JS157" s="124"/>
      <c r="JT157" s="151" t="s">
        <v>144</v>
      </c>
      <c r="JU157" s="118" t="str">
        <f>IFERROR(IF(JT157&gt;=5,VLOOKUP(JT157,Brutos!$K$3:$AE$10,MATCH(JS157,Brutos!$K$3:$AE$3,0),0),0),"")</f>
        <v/>
      </c>
      <c r="JV157" s="124"/>
      <c r="JW157" s="124"/>
      <c r="JX157" s="125" t="str">
        <f>IF(SUMPRODUCT((JR157)*(JS157)*(JV157))=0,"",SUMPRODUCT((JR157)*(JS157)*(JV157)))</f>
        <v/>
      </c>
      <c r="JY157" s="153"/>
      <c r="JZ157" s="58"/>
      <c r="KA157" s="58"/>
      <c r="KB157" s="58"/>
      <c r="KC157" s="150">
        <v>1</v>
      </c>
      <c r="KD157" s="124" t="s">
        <v>144</v>
      </c>
      <c r="KE157" s="124" t="s">
        <v>144</v>
      </c>
      <c r="KF157" s="118"/>
      <c r="KG157" s="124"/>
      <c r="KH157" s="124"/>
      <c r="KI157" s="151" t="s">
        <v>144</v>
      </c>
      <c r="KJ157" s="118" t="str">
        <f>IFERROR(IF(KI157&gt;=5,VLOOKUP(KI157,Brutos!$K$3:$AE$10,MATCH(KH157,Brutos!$K$3:$AE$3,0),0),0),"")</f>
        <v/>
      </c>
      <c r="KK157" s="124"/>
      <c r="KL157" s="124"/>
      <c r="KM157" s="125" t="str">
        <f>IF(SUMPRODUCT((KG157)*(KH157)*(KK157))=0,"",SUMPRODUCT((KG157)*(KH157)*(KK157)))</f>
        <v/>
      </c>
      <c r="KN157" s="153"/>
      <c r="KO157" s="58"/>
      <c r="KP157" s="58"/>
      <c r="KQ157" s="58"/>
      <c r="KR157" s="150">
        <v>1</v>
      </c>
      <c r="KS157" s="124" t="s">
        <v>144</v>
      </c>
      <c r="KT157" s="124" t="s">
        <v>144</v>
      </c>
      <c r="KU157" s="118"/>
      <c r="KV157" s="124"/>
      <c r="KW157" s="124"/>
      <c r="KX157" s="151" t="s">
        <v>144</v>
      </c>
      <c r="KY157" s="118" t="str">
        <f>IFERROR(IF(KX157&gt;=5,VLOOKUP(KX157,Brutos!$K$3:$AE$10,MATCH(KW157,Brutos!$K$3:$AE$3,0),0),0),"")</f>
        <v/>
      </c>
      <c r="KZ157" s="124"/>
      <c r="LA157" s="124"/>
      <c r="LB157" s="125" t="str">
        <f>IF(SUMPRODUCT((KV157)*(KW157)*(KZ157))=0,"",SUMPRODUCT((KV157)*(KW157)*(KZ157)))</f>
        <v/>
      </c>
      <c r="LC157" s="153"/>
      <c r="LD157" s="347"/>
      <c r="LE157" s="58"/>
      <c r="LF157" s="58"/>
      <c r="LG157" s="150">
        <v>1</v>
      </c>
      <c r="LH157" s="124" t="s">
        <v>144</v>
      </c>
      <c r="LI157" s="124" t="s">
        <v>144</v>
      </c>
      <c r="LJ157" s="118"/>
      <c r="LK157" s="124"/>
      <c r="LL157" s="124"/>
      <c r="LM157" s="151" t="s">
        <v>144</v>
      </c>
      <c r="LN157" s="118" t="str">
        <f>IFERROR(IF(LM157&gt;=5,VLOOKUP(LM157,Brutos!$K$3:$AE$10,MATCH(LL157,Brutos!$K$3:$AE$3,0),0),0),"")</f>
        <v/>
      </c>
      <c r="LO157" s="124"/>
      <c r="LP157" s="124"/>
      <c r="LQ157" s="125" t="str">
        <f>IF(SUMPRODUCT((LK157)*(LL157)*(LO157))=0,"",SUMPRODUCT((LK157)*(LL157)*(LO157)))</f>
        <v/>
      </c>
      <c r="LR157" s="153"/>
      <c r="LS157" s="347"/>
      <c r="LT157" s="58"/>
      <c r="LU157" s="58"/>
      <c r="LV157" s="150">
        <v>1</v>
      </c>
      <c r="LW157" s="124" t="s">
        <v>144</v>
      </c>
      <c r="LX157" s="124" t="s">
        <v>144</v>
      </c>
      <c r="LY157" s="118"/>
      <c r="LZ157" s="124"/>
      <c r="MA157" s="124"/>
      <c r="MB157" s="151" t="s">
        <v>144</v>
      </c>
      <c r="MC157" s="118" t="str">
        <f>IFERROR(IF(MB157&gt;=5,VLOOKUP(MB157,Brutos!$K$3:$AE$10,MATCH(MA157,Brutos!$K$3:$AE$3,0),0),0),"")</f>
        <v/>
      </c>
      <c r="MD157" s="124"/>
      <c r="ME157" s="124"/>
      <c r="MF157" s="125" t="str">
        <f>IF(SUMPRODUCT((LZ157)*(MA157)*(MD157))=0,"",SUMPRODUCT((LZ157)*(MA157)*(MD157)))</f>
        <v/>
      </c>
      <c r="MG157" s="153"/>
      <c r="MH157" s="347"/>
      <c r="MI157" s="58"/>
      <c r="MJ157" s="58"/>
      <c r="MK157" s="489">
        <v>1</v>
      </c>
      <c r="ML157" s="490" t="s">
        <v>144</v>
      </c>
      <c r="MM157" s="490" t="s">
        <v>144</v>
      </c>
      <c r="MN157" s="491"/>
      <c r="MO157" s="490"/>
      <c r="MP157" s="490"/>
      <c r="MQ157" s="492" t="s">
        <v>144</v>
      </c>
      <c r="MR157" s="491"/>
      <c r="MS157" s="490"/>
      <c r="MT157" s="490"/>
      <c r="MU157" s="493"/>
      <c r="MV157" s="494"/>
      <c r="MW157" s="347"/>
    </row>
    <row r="158" spans="1:361">
      <c r="A158" s="347"/>
      <c r="B158" s="58"/>
      <c r="C158" s="58"/>
      <c r="D158" s="63">
        <v>2</v>
      </c>
      <c r="E158" s="64" t="s">
        <v>144</v>
      </c>
      <c r="F158" s="64" t="s">
        <v>144</v>
      </c>
      <c r="G158" s="65"/>
      <c r="H158" s="64"/>
      <c r="I158" s="64"/>
      <c r="J158" s="65" t="s">
        <v>144</v>
      </c>
      <c r="K158" s="65" t="str">
        <f>IFERROR(IF(J158&gt;=5,VLOOKUP(J158,Brutos!$K$3:$AE$10,MATCH(I158,Brutos!$K$3:$AE$3,0),0),0),"")</f>
        <v/>
      </c>
      <c r="L158" s="64"/>
      <c r="M158" s="64"/>
      <c r="N158" s="74" t="str">
        <f t="shared" ref="N158:N176" si="92">IF(SUMPRODUCT((H158)*(I158)*(L158))=0,"",SUMPRODUCT((H158)*(I158)*(L158)))</f>
        <v/>
      </c>
      <c r="O158" s="66"/>
      <c r="P158" s="58"/>
      <c r="Q158" s="58"/>
      <c r="R158" s="58"/>
      <c r="S158" s="63">
        <v>2</v>
      </c>
      <c r="T158" s="64" t="s">
        <v>144</v>
      </c>
      <c r="U158" s="64" t="s">
        <v>144</v>
      </c>
      <c r="V158" s="65"/>
      <c r="W158" s="64"/>
      <c r="X158" s="64"/>
      <c r="Y158" s="65" t="s">
        <v>144</v>
      </c>
      <c r="Z158" s="65" t="str">
        <f>IFERROR(IF(Y158&gt;=5,VLOOKUP(Y158,Brutos!$K$3:$AE$10,MATCH(X158,Brutos!$K$3:$AE$3,0),0),0),"")</f>
        <v/>
      </c>
      <c r="AA158" s="64"/>
      <c r="AB158" s="64"/>
      <c r="AC158" s="74" t="str">
        <f t="shared" ref="AC158:AC176" si="93">IF(SUMPRODUCT((W158)*(X158)*(AA158))=0,"",SUMPRODUCT((W158)*(X158)*(AA158)))</f>
        <v/>
      </c>
      <c r="AD158" s="66"/>
      <c r="AE158" s="58"/>
      <c r="AF158" s="58"/>
      <c r="AG158" s="58"/>
      <c r="AH158" s="63">
        <v>2</v>
      </c>
      <c r="AI158" s="64" t="s">
        <v>144</v>
      </c>
      <c r="AJ158" s="64" t="s">
        <v>144</v>
      </c>
      <c r="AK158" s="65"/>
      <c r="AL158" s="64"/>
      <c r="AM158" s="64"/>
      <c r="AN158" s="65" t="s">
        <v>144</v>
      </c>
      <c r="AO158" s="65" t="str">
        <f>IFERROR(IF(AN158&gt;=5,VLOOKUP(AN158,Brutos!$K$3:$AE$10,MATCH(AM158,Brutos!$K$3:$AE$3,0),0),0),"")</f>
        <v/>
      </c>
      <c r="AP158" s="64"/>
      <c r="AQ158" s="64"/>
      <c r="AR158" s="74" t="str">
        <f t="shared" ref="AR158:AR176" si="94">IF(SUMPRODUCT((AL158)*(AM158)*(AP158))=0,"",SUMPRODUCT((AL158)*(AM158)*(AP158)))</f>
        <v/>
      </c>
      <c r="AS158" s="66"/>
      <c r="AT158" s="58"/>
      <c r="AU158" s="58"/>
      <c r="AV158" s="58"/>
      <c r="AW158" s="63">
        <v>2</v>
      </c>
      <c r="AX158" s="64" t="s">
        <v>144</v>
      </c>
      <c r="AY158" s="64" t="s">
        <v>144</v>
      </c>
      <c r="AZ158" s="65"/>
      <c r="BA158" s="64"/>
      <c r="BB158" s="64"/>
      <c r="BC158" s="65" t="s">
        <v>144</v>
      </c>
      <c r="BD158" s="65" t="str">
        <f>IFERROR(IF(BC158&gt;=5,VLOOKUP(BC158,Brutos!$K$3:$AE$10,MATCH(BB158,Brutos!$K$3:$AE$3,0),0),0),"")</f>
        <v/>
      </c>
      <c r="BE158" s="64"/>
      <c r="BF158" s="64"/>
      <c r="BG158" s="74" t="str">
        <f t="shared" ref="BG158:BG176" si="95">IF(SUMPRODUCT((BA158)*(BB158)*(BE158))=0,"",SUMPRODUCT((BA158)*(BB158)*(BE158)))</f>
        <v/>
      </c>
      <c r="BH158" s="66"/>
      <c r="BI158" s="58"/>
      <c r="BJ158" s="58"/>
      <c r="BK158" s="58"/>
      <c r="BL158" s="63">
        <v>2</v>
      </c>
      <c r="BM158" s="64" t="s">
        <v>144</v>
      </c>
      <c r="BN158" s="64" t="s">
        <v>144</v>
      </c>
      <c r="BO158" s="65"/>
      <c r="BP158" s="64"/>
      <c r="BQ158" s="64"/>
      <c r="BR158" s="65" t="s">
        <v>144</v>
      </c>
      <c r="BS158" s="65" t="str">
        <f>IFERROR(IF(BR158&gt;=5,VLOOKUP(BR158,Brutos!$K$3:$AE$10,MATCH(BQ158,Brutos!$K$3:$AE$3,0),0),0),"")</f>
        <v/>
      </c>
      <c r="BT158" s="64"/>
      <c r="BU158" s="64"/>
      <c r="BV158" s="74" t="str">
        <f t="shared" ref="BV158:BV176" si="96">IF(SUMPRODUCT((BP158)*(BQ158)*(BT158))=0,"",SUMPRODUCT((BP158)*(BQ158)*(BT158)))</f>
        <v/>
      </c>
      <c r="BW158" s="66"/>
      <c r="BX158" s="58"/>
      <c r="BY158" s="58"/>
      <c r="BZ158" s="58"/>
      <c r="CA158" s="63">
        <v>2</v>
      </c>
      <c r="CB158" s="64" t="s">
        <v>144</v>
      </c>
      <c r="CC158" s="64" t="s">
        <v>144</v>
      </c>
      <c r="CD158" s="65"/>
      <c r="CE158" s="64"/>
      <c r="CF158" s="64"/>
      <c r="CG158" s="65" t="s">
        <v>144</v>
      </c>
      <c r="CH158" s="65" t="str">
        <f>IFERROR(IF(CG158&gt;=5,VLOOKUP(CG158,Brutos!$K$3:$AE$10,MATCH(CF158,Brutos!$K$3:$AE$3,0),0),0),"")</f>
        <v/>
      </c>
      <c r="CI158" s="64"/>
      <c r="CJ158" s="64"/>
      <c r="CK158" s="74" t="str">
        <f t="shared" ref="CK158:CK176" si="97">IF(SUMPRODUCT((CE158)*(CF158)*(CI158))=0,"",SUMPRODUCT((CE158)*(CF158)*(CI158)))</f>
        <v/>
      </c>
      <c r="CL158" s="66"/>
      <c r="CM158" s="58"/>
      <c r="CN158" s="58"/>
      <c r="CO158" s="58"/>
      <c r="CP158" s="63">
        <v>2</v>
      </c>
      <c r="CQ158" s="64" t="s">
        <v>144</v>
      </c>
      <c r="CR158" s="64" t="s">
        <v>144</v>
      </c>
      <c r="CS158" s="65"/>
      <c r="CT158" s="64"/>
      <c r="CU158" s="64"/>
      <c r="CV158" s="65" t="s">
        <v>144</v>
      </c>
      <c r="CW158" s="65" t="str">
        <f>IFERROR(IF(CV158&gt;=5,VLOOKUP(CV158,Brutos!$K$3:$AE$10,MATCH(CU158,Brutos!$K$3:$AE$3,0),0),0),"")</f>
        <v/>
      </c>
      <c r="CX158" s="64"/>
      <c r="CY158" s="64"/>
      <c r="CZ158" s="74" t="str">
        <f t="shared" ref="CZ158:CZ176" si="98">IF(SUMPRODUCT((CT158)*(CU158)*(CX158))=0,"",SUMPRODUCT((CT158)*(CU158)*(CX158)))</f>
        <v/>
      </c>
      <c r="DA158" s="66"/>
      <c r="DB158" s="58"/>
      <c r="DC158" s="58"/>
      <c r="DD158" s="58"/>
      <c r="DE158" s="63">
        <v>2</v>
      </c>
      <c r="DF158" s="64" t="s">
        <v>144</v>
      </c>
      <c r="DG158" s="64" t="s">
        <v>144</v>
      </c>
      <c r="DH158" s="65"/>
      <c r="DI158" s="64"/>
      <c r="DJ158" s="64"/>
      <c r="DK158" s="65" t="s">
        <v>144</v>
      </c>
      <c r="DL158" s="65" t="str">
        <f>IFERROR(IF(DK158&gt;=5,VLOOKUP(DK158,Brutos!$K$3:$AE$10,MATCH(DJ158,Brutos!$K$3:$AE$3,0),0),0),"")</f>
        <v/>
      </c>
      <c r="DM158" s="64"/>
      <c r="DN158" s="64"/>
      <c r="DO158" s="74" t="str">
        <f t="shared" ref="DO158:DO176" si="99">IF(SUMPRODUCT((DI158)*(DJ158)*(DM158))=0,"",SUMPRODUCT((DI158)*(DJ158)*(DM158)))</f>
        <v/>
      </c>
      <c r="DP158" s="66"/>
      <c r="DQ158" s="58"/>
      <c r="DR158" s="58"/>
      <c r="DS158" s="58"/>
      <c r="DT158" s="63">
        <v>2</v>
      </c>
      <c r="DU158" s="64" t="s">
        <v>144</v>
      </c>
      <c r="DV158" s="64" t="s">
        <v>144</v>
      </c>
      <c r="DW158" s="65"/>
      <c r="DX158" s="64"/>
      <c r="DY158" s="64"/>
      <c r="DZ158" s="65" t="s">
        <v>144</v>
      </c>
      <c r="EA158" s="65" t="str">
        <f>IFERROR(IF(DZ158&gt;=5,VLOOKUP(DZ158,Brutos!$K$3:$AE$10,MATCH(DY158,Brutos!$K$3:$AE$3,0),0),0),"")</f>
        <v/>
      </c>
      <c r="EB158" s="64"/>
      <c r="EC158" s="64"/>
      <c r="ED158" s="74" t="str">
        <f t="shared" ref="ED158:ED176" si="100">IF(SUMPRODUCT((DX158)*(DY158)*(EB158))=0,"",SUMPRODUCT((DX158)*(DY158)*(EB158)))</f>
        <v/>
      </c>
      <c r="EE158" s="66"/>
      <c r="EF158" s="58"/>
      <c r="EG158" s="58"/>
      <c r="EH158" s="58"/>
      <c r="EI158" s="63">
        <v>2</v>
      </c>
      <c r="EJ158" s="64" t="s">
        <v>144</v>
      </c>
      <c r="EK158" s="64" t="s">
        <v>144</v>
      </c>
      <c r="EL158" s="65"/>
      <c r="EM158" s="64"/>
      <c r="EN158" s="64"/>
      <c r="EO158" s="65" t="s">
        <v>144</v>
      </c>
      <c r="EP158" s="65" t="str">
        <f>IFERROR(IF(EO158&gt;=5,VLOOKUP(EO158,Brutos!$K$3:$AE$10,MATCH(EN158,Brutos!$K$3:$AE$3,0),0),0),"")</f>
        <v/>
      </c>
      <c r="EQ158" s="64"/>
      <c r="ER158" s="64"/>
      <c r="ES158" s="74" t="str">
        <f t="shared" ref="ES158:ES176" si="101">IF(SUMPRODUCT((EM158)*(EN158)*(EQ158))=0,"",SUMPRODUCT((EM158)*(EN158)*(EQ158)))</f>
        <v/>
      </c>
      <c r="ET158" s="66"/>
      <c r="EU158" s="58"/>
      <c r="EV158" s="58"/>
      <c r="EW158" s="58"/>
      <c r="EX158" s="63">
        <v>2</v>
      </c>
      <c r="EY158" s="64" t="s">
        <v>144</v>
      </c>
      <c r="EZ158" s="64" t="s">
        <v>144</v>
      </c>
      <c r="FA158" s="65"/>
      <c r="FB158" s="64"/>
      <c r="FC158" s="64"/>
      <c r="FD158" s="65" t="s">
        <v>144</v>
      </c>
      <c r="FE158" s="65" t="str">
        <f>IFERROR(IF(FD158&gt;=5,VLOOKUP(FD158,Brutos!$K$3:$AE$10,MATCH(FC158,Brutos!$K$3:$AE$3,0),0),0),"")</f>
        <v/>
      </c>
      <c r="FF158" s="64"/>
      <c r="FG158" s="64"/>
      <c r="FH158" s="74" t="str">
        <f t="shared" ref="FH158:FH176" si="102">IF(SUMPRODUCT((FB158)*(FC158)*(FF158))=0,"",SUMPRODUCT((FB158)*(FC158)*(FF158)))</f>
        <v/>
      </c>
      <c r="FI158" s="66"/>
      <c r="FJ158" s="58"/>
      <c r="FK158" s="58"/>
      <c r="FL158" s="58"/>
      <c r="FM158" s="63">
        <v>2</v>
      </c>
      <c r="FN158" s="64" t="s">
        <v>144</v>
      </c>
      <c r="FO158" s="64" t="s">
        <v>144</v>
      </c>
      <c r="FP158" s="65"/>
      <c r="FQ158" s="64"/>
      <c r="FR158" s="64"/>
      <c r="FS158" s="65" t="s">
        <v>144</v>
      </c>
      <c r="FT158" s="65" t="str">
        <f>IFERROR(IF(FS158&gt;=5,VLOOKUP(FS158,Brutos!$K$3:$AE$10,MATCH(FR158,Brutos!$K$3:$AE$3,0),0),0),"")</f>
        <v/>
      </c>
      <c r="FU158" s="64"/>
      <c r="FV158" s="64"/>
      <c r="FW158" s="74" t="str">
        <f t="shared" ref="FW158:FW176" si="103">IF(SUMPRODUCT((FQ158)*(FR158)*(FU158))=0,"",SUMPRODUCT((FQ158)*(FR158)*(FU158)))</f>
        <v/>
      </c>
      <c r="FX158" s="66"/>
      <c r="FY158" s="58"/>
      <c r="FZ158" s="58"/>
      <c r="GA158" s="58"/>
      <c r="GB158" s="63">
        <v>2</v>
      </c>
      <c r="GC158" s="64" t="s">
        <v>144</v>
      </c>
      <c r="GD158" s="64" t="s">
        <v>144</v>
      </c>
      <c r="GE158" s="65"/>
      <c r="GF158" s="64"/>
      <c r="GG158" s="64"/>
      <c r="GH158" s="65" t="s">
        <v>144</v>
      </c>
      <c r="GI158" s="65" t="str">
        <f>IFERROR(IF(GH158&gt;=5,VLOOKUP(GH158,Brutos!$K$3:$AE$10,MATCH(GG158,Brutos!$K$3:$AE$3,0),0),0),"")</f>
        <v/>
      </c>
      <c r="GJ158" s="64"/>
      <c r="GK158" s="64"/>
      <c r="GL158" s="74" t="str">
        <f t="shared" ref="GL158:GL176" si="104">IF(SUMPRODUCT((GF158)*(GG158)*(GJ158))=0,"",SUMPRODUCT((GF158)*(GG158)*(GJ158)))</f>
        <v/>
      </c>
      <c r="GM158" s="66"/>
      <c r="GN158" s="58"/>
      <c r="GO158" s="58"/>
      <c r="GP158" s="58"/>
      <c r="GQ158" s="63">
        <v>2</v>
      </c>
      <c r="GR158" s="64" t="s">
        <v>144</v>
      </c>
      <c r="GS158" s="64" t="s">
        <v>144</v>
      </c>
      <c r="GT158" s="65"/>
      <c r="GU158" s="64"/>
      <c r="GV158" s="64"/>
      <c r="GW158" s="65" t="s">
        <v>144</v>
      </c>
      <c r="GX158" s="65" t="str">
        <f>IFERROR(IF(GW158&gt;=5,VLOOKUP(GW158,Brutos!$K$3:$AE$10,MATCH(GV158,Brutos!$K$3:$AE$3,0),0),0),"")</f>
        <v/>
      </c>
      <c r="GY158" s="64"/>
      <c r="GZ158" s="64"/>
      <c r="HA158" s="74" t="str">
        <f t="shared" ref="HA158:HA176" si="105">IF(SUMPRODUCT((GU158)*(GV158)*(GY158))=0,"",SUMPRODUCT((GU158)*(GV158)*(GY158)))</f>
        <v/>
      </c>
      <c r="HB158" s="66"/>
      <c r="HC158" s="58"/>
      <c r="HD158" s="58"/>
      <c r="HE158" s="58"/>
      <c r="HF158" s="63">
        <v>2</v>
      </c>
      <c r="HG158" s="64" t="s">
        <v>144</v>
      </c>
      <c r="HH158" s="64" t="s">
        <v>144</v>
      </c>
      <c r="HI158" s="65"/>
      <c r="HJ158" s="64"/>
      <c r="HK158" s="64"/>
      <c r="HL158" s="65" t="s">
        <v>144</v>
      </c>
      <c r="HM158" s="65" t="str">
        <f>IFERROR(IF(HL158&gt;=5,VLOOKUP(HL158,Brutos!$K$3:$AE$10,MATCH(HK158,Brutos!$K$3:$AE$3,0),0),0),"")</f>
        <v/>
      </c>
      <c r="HN158" s="64"/>
      <c r="HO158" s="64"/>
      <c r="HP158" s="74" t="str">
        <f t="shared" ref="HP158:HP176" si="106">IF(SUMPRODUCT((HJ158)*(HK158)*(HN158))=0,"",SUMPRODUCT((HJ158)*(HK158)*(HN158)))</f>
        <v/>
      </c>
      <c r="HQ158" s="66"/>
      <c r="HR158" s="58"/>
      <c r="HS158" s="58"/>
      <c r="HT158" s="58"/>
      <c r="HU158" s="63">
        <v>2</v>
      </c>
      <c r="HV158" s="64" t="s">
        <v>144</v>
      </c>
      <c r="HW158" s="64" t="s">
        <v>144</v>
      </c>
      <c r="HX158" s="65"/>
      <c r="HY158" s="64"/>
      <c r="HZ158" s="64"/>
      <c r="IA158" s="65" t="s">
        <v>144</v>
      </c>
      <c r="IB158" s="65" t="str">
        <f>IFERROR(IF(IA158&gt;=5,VLOOKUP(IA158,Brutos!$K$3:$AE$10,MATCH(HZ158,Brutos!$K$3:$AE$3,0),0),0),"")</f>
        <v/>
      </c>
      <c r="IC158" s="64"/>
      <c r="ID158" s="64"/>
      <c r="IE158" s="74" t="str">
        <f t="shared" ref="IE158:IE176" si="107">IF(SUMPRODUCT((HY158)*(HZ158)*(IC158))=0,"",SUMPRODUCT((HY158)*(HZ158)*(IC158)))</f>
        <v/>
      </c>
      <c r="IF158" s="66"/>
      <c r="IG158" s="58"/>
      <c r="IH158" s="58"/>
      <c r="II158" s="58"/>
      <c r="IJ158" s="63">
        <v>2</v>
      </c>
      <c r="IK158" s="64" t="s">
        <v>144</v>
      </c>
      <c r="IL158" s="64" t="s">
        <v>144</v>
      </c>
      <c r="IM158" s="65"/>
      <c r="IN158" s="64"/>
      <c r="IO158" s="64"/>
      <c r="IP158" s="65" t="s">
        <v>144</v>
      </c>
      <c r="IQ158" s="65" t="str">
        <f>IFERROR(IF(IP158&gt;=5,VLOOKUP(IP158,Brutos!$K$3:$AE$10,MATCH(IO158,Brutos!$K$3:$AE$3,0),0),0),"")</f>
        <v/>
      </c>
      <c r="IR158" s="64"/>
      <c r="IS158" s="64"/>
      <c r="IT158" s="74" t="str">
        <f t="shared" ref="IT158:IT176" si="108">IF(SUMPRODUCT((IN158)*(IO158)*(IR158))=0,"",SUMPRODUCT((IN158)*(IO158)*(IR158)))</f>
        <v/>
      </c>
      <c r="IU158" s="66"/>
      <c r="IV158" s="58"/>
      <c r="IW158" s="58"/>
      <c r="IX158" s="58"/>
      <c r="IY158" s="63">
        <v>2</v>
      </c>
      <c r="IZ158" s="64" t="s">
        <v>144</v>
      </c>
      <c r="JA158" s="64" t="s">
        <v>144</v>
      </c>
      <c r="JB158" s="65"/>
      <c r="JC158" s="64"/>
      <c r="JD158" s="64"/>
      <c r="JE158" s="65" t="s">
        <v>144</v>
      </c>
      <c r="JF158" s="65" t="str">
        <f>IFERROR(IF(JE158&gt;=5,VLOOKUP(JE158,Brutos!$K$3:$AE$10,MATCH(JD158,Brutos!$K$3:$AE$3,0),0),0),"")</f>
        <v/>
      </c>
      <c r="JG158" s="64"/>
      <c r="JH158" s="64"/>
      <c r="JI158" s="74" t="str">
        <f t="shared" ref="JI158:JI176" si="109">IF(SUMPRODUCT((JC158)*(JD158)*(JG158))=0,"",SUMPRODUCT((JC158)*(JD158)*(JG158)))</f>
        <v/>
      </c>
      <c r="JJ158" s="66"/>
      <c r="JK158" s="58"/>
      <c r="JL158" s="58"/>
      <c r="JM158" s="58"/>
      <c r="JN158" s="63">
        <v>2</v>
      </c>
      <c r="JO158" s="64" t="s">
        <v>144</v>
      </c>
      <c r="JP158" s="64" t="s">
        <v>144</v>
      </c>
      <c r="JQ158" s="65"/>
      <c r="JR158" s="64"/>
      <c r="JS158" s="64"/>
      <c r="JT158" s="65" t="s">
        <v>144</v>
      </c>
      <c r="JU158" s="65" t="str">
        <f>IFERROR(IF(JT158&gt;=5,VLOOKUP(JT158,Brutos!$K$3:$AE$10,MATCH(JS158,Brutos!$K$3:$AE$3,0),0),0),"")</f>
        <v/>
      </c>
      <c r="JV158" s="64"/>
      <c r="JW158" s="64"/>
      <c r="JX158" s="74" t="str">
        <f t="shared" ref="JX158:JX176" si="110">IF(SUMPRODUCT((JR158)*(JS158)*(JV158))=0,"",SUMPRODUCT((JR158)*(JS158)*(JV158)))</f>
        <v/>
      </c>
      <c r="JY158" s="66"/>
      <c r="JZ158" s="58"/>
      <c r="KA158" s="58"/>
      <c r="KB158" s="58"/>
      <c r="KC158" s="63">
        <v>2</v>
      </c>
      <c r="KD158" s="64" t="s">
        <v>144</v>
      </c>
      <c r="KE158" s="64" t="s">
        <v>144</v>
      </c>
      <c r="KF158" s="65"/>
      <c r="KG158" s="64"/>
      <c r="KH158" s="64"/>
      <c r="KI158" s="65" t="s">
        <v>144</v>
      </c>
      <c r="KJ158" s="65" t="str">
        <f>IFERROR(IF(KI158&gt;=5,VLOOKUP(KI158,Brutos!$K$3:$AE$10,MATCH(KH158,Brutos!$K$3:$AE$3,0),0),0),"")</f>
        <v/>
      </c>
      <c r="KK158" s="64"/>
      <c r="KL158" s="64"/>
      <c r="KM158" s="74" t="str">
        <f t="shared" ref="KM158:KM176" si="111">IF(SUMPRODUCT((KG158)*(KH158)*(KK158))=0,"",SUMPRODUCT((KG158)*(KH158)*(KK158)))</f>
        <v/>
      </c>
      <c r="KN158" s="66"/>
      <c r="KO158" s="58"/>
      <c r="KP158" s="58"/>
      <c r="KQ158" s="58"/>
      <c r="KR158" s="63">
        <v>2</v>
      </c>
      <c r="KS158" s="64" t="s">
        <v>144</v>
      </c>
      <c r="KT158" s="64" t="s">
        <v>144</v>
      </c>
      <c r="KU158" s="65"/>
      <c r="KV158" s="64"/>
      <c r="KW158" s="64"/>
      <c r="KX158" s="65" t="s">
        <v>144</v>
      </c>
      <c r="KY158" s="65" t="str">
        <f>IFERROR(IF(KX158&gt;=5,VLOOKUP(KX158,Brutos!$K$3:$AE$10,MATCH(KW158,Brutos!$K$3:$AE$3,0),0),0),"")</f>
        <v/>
      </c>
      <c r="KZ158" s="64"/>
      <c r="LA158" s="64"/>
      <c r="LB158" s="74" t="str">
        <f t="shared" ref="LB158:LB176" si="112">IF(SUMPRODUCT((KV158)*(KW158)*(KZ158))=0,"",SUMPRODUCT((KV158)*(KW158)*(KZ158)))</f>
        <v/>
      </c>
      <c r="LC158" s="66"/>
      <c r="LD158" s="347"/>
      <c r="LE158" s="58"/>
      <c r="LF158" s="58"/>
      <c r="LG158" s="63">
        <v>2</v>
      </c>
      <c r="LH158" s="64" t="s">
        <v>144</v>
      </c>
      <c r="LI158" s="64" t="s">
        <v>144</v>
      </c>
      <c r="LJ158" s="65"/>
      <c r="LK158" s="64"/>
      <c r="LL158" s="64"/>
      <c r="LM158" s="65" t="s">
        <v>144</v>
      </c>
      <c r="LN158" s="65" t="str">
        <f>IFERROR(IF(LM158&gt;=5,VLOOKUP(LM158,Brutos!$K$3:$AE$10,MATCH(LL158,Brutos!$K$3:$AE$3,0),0),0),"")</f>
        <v/>
      </c>
      <c r="LO158" s="64"/>
      <c r="LP158" s="64"/>
      <c r="LQ158" s="74" t="str">
        <f t="shared" ref="LQ158:LQ176" si="113">IF(SUMPRODUCT((LK158)*(LL158)*(LO158))=0,"",SUMPRODUCT((LK158)*(LL158)*(LO158)))</f>
        <v/>
      </c>
      <c r="LR158" s="66"/>
      <c r="LS158" s="347"/>
      <c r="LT158" s="58"/>
      <c r="LU158" s="58"/>
      <c r="LV158" s="63">
        <v>2</v>
      </c>
      <c r="LW158" s="64" t="s">
        <v>144</v>
      </c>
      <c r="LX158" s="64" t="s">
        <v>144</v>
      </c>
      <c r="LY158" s="65"/>
      <c r="LZ158" s="64"/>
      <c r="MA158" s="64"/>
      <c r="MB158" s="65" t="s">
        <v>144</v>
      </c>
      <c r="MC158" s="65" t="str">
        <f>IFERROR(IF(MB158&gt;=5,VLOOKUP(MB158,Brutos!$K$3:$AE$10,MATCH(MA158,Brutos!$K$3:$AE$3,0),0),0),"")</f>
        <v/>
      </c>
      <c r="MD158" s="64"/>
      <c r="ME158" s="64"/>
      <c r="MF158" s="74" t="str">
        <f t="shared" ref="MF158:MF176" si="114">IF(SUMPRODUCT((LZ158)*(MA158)*(MD158))=0,"",SUMPRODUCT((LZ158)*(MA158)*(MD158)))</f>
        <v/>
      </c>
      <c r="MG158" s="66"/>
      <c r="MH158" s="347"/>
      <c r="MI158" s="58"/>
      <c r="MJ158" s="58"/>
      <c r="MK158" s="489">
        <v>2</v>
      </c>
      <c r="ML158" s="490" t="s">
        <v>144</v>
      </c>
      <c r="MM158" s="490" t="s">
        <v>144</v>
      </c>
      <c r="MN158" s="491"/>
      <c r="MO158" s="490"/>
      <c r="MP158" s="490"/>
      <c r="MQ158" s="481" t="s">
        <v>144</v>
      </c>
      <c r="MR158" s="491"/>
      <c r="MS158" s="490"/>
      <c r="MT158" s="490"/>
      <c r="MU158" s="493"/>
      <c r="MV158" s="494"/>
      <c r="MW158" s="347"/>
    </row>
    <row r="159" spans="1:361">
      <c r="A159" s="347"/>
      <c r="B159" s="58"/>
      <c r="C159" s="58"/>
      <c r="D159" s="63">
        <v>3</v>
      </c>
      <c r="E159" s="64" t="s">
        <v>144</v>
      </c>
      <c r="F159" s="64" t="s">
        <v>144</v>
      </c>
      <c r="G159" s="65"/>
      <c r="H159" s="64"/>
      <c r="I159" s="64"/>
      <c r="J159" s="65" t="s">
        <v>144</v>
      </c>
      <c r="K159" s="65" t="str">
        <f>IFERROR(IF(J159&gt;=5,VLOOKUP(J159,Brutos!$K$3:$AE$10,MATCH(I159,Brutos!$K$3:$AE$3,0),0),0),"")</f>
        <v/>
      </c>
      <c r="L159" s="64"/>
      <c r="M159" s="64"/>
      <c r="N159" s="74" t="str">
        <f t="shared" si="92"/>
        <v/>
      </c>
      <c r="O159" s="66"/>
      <c r="P159" s="58"/>
      <c r="Q159" s="58"/>
      <c r="R159" s="58"/>
      <c r="S159" s="63">
        <v>3</v>
      </c>
      <c r="T159" s="64" t="s">
        <v>144</v>
      </c>
      <c r="U159" s="64" t="s">
        <v>144</v>
      </c>
      <c r="V159" s="65"/>
      <c r="W159" s="64"/>
      <c r="X159" s="64"/>
      <c r="Y159" s="65" t="s">
        <v>144</v>
      </c>
      <c r="Z159" s="65" t="str">
        <f>IFERROR(IF(Y159&gt;=5,VLOOKUP(Y159,Brutos!$K$3:$AE$10,MATCH(X159,Brutos!$K$3:$AE$3,0),0),0),"")</f>
        <v/>
      </c>
      <c r="AA159" s="64"/>
      <c r="AB159" s="64"/>
      <c r="AC159" s="74" t="str">
        <f t="shared" si="93"/>
        <v/>
      </c>
      <c r="AD159" s="66"/>
      <c r="AE159" s="58"/>
      <c r="AF159" s="58"/>
      <c r="AG159" s="58"/>
      <c r="AH159" s="63">
        <v>3</v>
      </c>
      <c r="AI159" s="64" t="s">
        <v>144</v>
      </c>
      <c r="AJ159" s="64" t="s">
        <v>144</v>
      </c>
      <c r="AK159" s="65"/>
      <c r="AL159" s="64"/>
      <c r="AM159" s="64"/>
      <c r="AN159" s="65" t="s">
        <v>144</v>
      </c>
      <c r="AO159" s="65" t="str">
        <f>IFERROR(IF(AN159&gt;=5,VLOOKUP(AN159,Brutos!$K$3:$AE$10,MATCH(AM159,Brutos!$K$3:$AE$3,0),0),0),"")</f>
        <v/>
      </c>
      <c r="AP159" s="64"/>
      <c r="AQ159" s="64"/>
      <c r="AR159" s="74" t="str">
        <f t="shared" si="94"/>
        <v/>
      </c>
      <c r="AS159" s="66"/>
      <c r="AT159" s="58"/>
      <c r="AU159" s="58"/>
      <c r="AV159" s="58"/>
      <c r="AW159" s="63">
        <v>3</v>
      </c>
      <c r="AX159" s="64" t="s">
        <v>144</v>
      </c>
      <c r="AY159" s="64" t="s">
        <v>144</v>
      </c>
      <c r="AZ159" s="65"/>
      <c r="BA159" s="64"/>
      <c r="BB159" s="64"/>
      <c r="BC159" s="65" t="s">
        <v>144</v>
      </c>
      <c r="BD159" s="65" t="str">
        <f>IFERROR(IF(BC159&gt;=5,VLOOKUP(BC159,Brutos!$K$3:$AE$10,MATCH(BB159,Brutos!$K$3:$AE$3,0),0),0),"")</f>
        <v/>
      </c>
      <c r="BE159" s="64"/>
      <c r="BF159" s="64"/>
      <c r="BG159" s="74" t="str">
        <f t="shared" si="95"/>
        <v/>
      </c>
      <c r="BH159" s="66"/>
      <c r="BI159" s="58"/>
      <c r="BJ159" s="58"/>
      <c r="BK159" s="58"/>
      <c r="BL159" s="63">
        <v>3</v>
      </c>
      <c r="BM159" s="64" t="s">
        <v>144</v>
      </c>
      <c r="BN159" s="64" t="s">
        <v>144</v>
      </c>
      <c r="BO159" s="65"/>
      <c r="BP159" s="64"/>
      <c r="BQ159" s="64"/>
      <c r="BR159" s="65" t="s">
        <v>144</v>
      </c>
      <c r="BS159" s="65" t="str">
        <f>IFERROR(IF(BR159&gt;=5,VLOOKUP(BR159,Brutos!$K$3:$AE$10,MATCH(BQ159,Brutos!$K$3:$AE$3,0),0),0),"")</f>
        <v/>
      </c>
      <c r="BT159" s="64"/>
      <c r="BU159" s="64"/>
      <c r="BV159" s="74" t="str">
        <f t="shared" si="96"/>
        <v/>
      </c>
      <c r="BW159" s="66"/>
      <c r="BX159" s="58"/>
      <c r="BY159" s="58"/>
      <c r="BZ159" s="58"/>
      <c r="CA159" s="63">
        <v>3</v>
      </c>
      <c r="CB159" s="64" t="s">
        <v>144</v>
      </c>
      <c r="CC159" s="64" t="s">
        <v>144</v>
      </c>
      <c r="CD159" s="65"/>
      <c r="CE159" s="64"/>
      <c r="CF159" s="64"/>
      <c r="CG159" s="65" t="s">
        <v>144</v>
      </c>
      <c r="CH159" s="65" t="str">
        <f>IFERROR(IF(CG159&gt;=5,VLOOKUP(CG159,Brutos!$K$3:$AE$10,MATCH(CF159,Brutos!$K$3:$AE$3,0),0),0),"")</f>
        <v/>
      </c>
      <c r="CI159" s="64"/>
      <c r="CJ159" s="64"/>
      <c r="CK159" s="74" t="str">
        <f t="shared" si="97"/>
        <v/>
      </c>
      <c r="CL159" s="66"/>
      <c r="CM159" s="58"/>
      <c r="CN159" s="58"/>
      <c r="CO159" s="58"/>
      <c r="CP159" s="63">
        <v>3</v>
      </c>
      <c r="CQ159" s="64" t="s">
        <v>144</v>
      </c>
      <c r="CR159" s="64" t="s">
        <v>144</v>
      </c>
      <c r="CS159" s="65"/>
      <c r="CT159" s="64"/>
      <c r="CU159" s="64"/>
      <c r="CV159" s="65" t="s">
        <v>144</v>
      </c>
      <c r="CW159" s="65" t="str">
        <f>IFERROR(IF(CV159&gt;=5,VLOOKUP(CV159,Brutos!$K$3:$AE$10,MATCH(CU159,Brutos!$K$3:$AE$3,0),0),0),"")</f>
        <v/>
      </c>
      <c r="CX159" s="64"/>
      <c r="CY159" s="64"/>
      <c r="CZ159" s="74" t="str">
        <f t="shared" si="98"/>
        <v/>
      </c>
      <c r="DA159" s="66"/>
      <c r="DB159" s="58"/>
      <c r="DC159" s="58"/>
      <c r="DD159" s="58"/>
      <c r="DE159" s="63">
        <v>3</v>
      </c>
      <c r="DF159" s="64" t="s">
        <v>144</v>
      </c>
      <c r="DG159" s="64" t="s">
        <v>144</v>
      </c>
      <c r="DH159" s="65"/>
      <c r="DI159" s="64"/>
      <c r="DJ159" s="64"/>
      <c r="DK159" s="65" t="s">
        <v>144</v>
      </c>
      <c r="DL159" s="65" t="str">
        <f>IFERROR(IF(DK159&gt;=5,VLOOKUP(DK159,Brutos!$K$3:$AE$10,MATCH(DJ159,Brutos!$K$3:$AE$3,0),0),0),"")</f>
        <v/>
      </c>
      <c r="DM159" s="64"/>
      <c r="DN159" s="64"/>
      <c r="DO159" s="74" t="str">
        <f t="shared" si="99"/>
        <v/>
      </c>
      <c r="DP159" s="66"/>
      <c r="DQ159" s="58"/>
      <c r="DR159" s="58"/>
      <c r="DS159" s="58"/>
      <c r="DT159" s="63">
        <v>3</v>
      </c>
      <c r="DU159" s="64" t="s">
        <v>144</v>
      </c>
      <c r="DV159" s="64" t="s">
        <v>144</v>
      </c>
      <c r="DW159" s="65"/>
      <c r="DX159" s="64"/>
      <c r="DY159" s="64"/>
      <c r="DZ159" s="65" t="s">
        <v>144</v>
      </c>
      <c r="EA159" s="65" t="str">
        <f>IFERROR(IF(DZ159&gt;=5,VLOOKUP(DZ159,Brutos!$K$3:$AE$10,MATCH(DY159,Brutos!$K$3:$AE$3,0),0),0),"")</f>
        <v/>
      </c>
      <c r="EB159" s="64"/>
      <c r="EC159" s="64"/>
      <c r="ED159" s="74" t="str">
        <f t="shared" si="100"/>
        <v/>
      </c>
      <c r="EE159" s="66"/>
      <c r="EF159" s="58"/>
      <c r="EG159" s="58"/>
      <c r="EH159" s="58"/>
      <c r="EI159" s="63">
        <v>3</v>
      </c>
      <c r="EJ159" s="64" t="s">
        <v>144</v>
      </c>
      <c r="EK159" s="64" t="s">
        <v>144</v>
      </c>
      <c r="EL159" s="65"/>
      <c r="EM159" s="64"/>
      <c r="EN159" s="64"/>
      <c r="EO159" s="65" t="s">
        <v>144</v>
      </c>
      <c r="EP159" s="65" t="str">
        <f>IFERROR(IF(EO159&gt;=5,VLOOKUP(EO159,Brutos!$K$3:$AE$10,MATCH(EN159,Brutos!$K$3:$AE$3,0),0),0),"")</f>
        <v/>
      </c>
      <c r="EQ159" s="64"/>
      <c r="ER159" s="64"/>
      <c r="ES159" s="74" t="str">
        <f t="shared" si="101"/>
        <v/>
      </c>
      <c r="ET159" s="66"/>
      <c r="EU159" s="58"/>
      <c r="EV159" s="58"/>
      <c r="EW159" s="58"/>
      <c r="EX159" s="63">
        <v>3</v>
      </c>
      <c r="EY159" s="64" t="s">
        <v>144</v>
      </c>
      <c r="EZ159" s="64" t="s">
        <v>144</v>
      </c>
      <c r="FA159" s="65"/>
      <c r="FB159" s="64"/>
      <c r="FC159" s="64"/>
      <c r="FD159" s="65" t="s">
        <v>144</v>
      </c>
      <c r="FE159" s="65" t="str">
        <f>IFERROR(IF(FD159&gt;=5,VLOOKUP(FD159,Brutos!$K$3:$AE$10,MATCH(FC159,Brutos!$K$3:$AE$3,0),0),0),"")</f>
        <v/>
      </c>
      <c r="FF159" s="64"/>
      <c r="FG159" s="64"/>
      <c r="FH159" s="74" t="str">
        <f t="shared" si="102"/>
        <v/>
      </c>
      <c r="FI159" s="66"/>
      <c r="FJ159" s="58"/>
      <c r="FK159" s="58"/>
      <c r="FL159" s="58"/>
      <c r="FM159" s="63">
        <v>3</v>
      </c>
      <c r="FN159" s="64" t="s">
        <v>144</v>
      </c>
      <c r="FO159" s="64" t="s">
        <v>144</v>
      </c>
      <c r="FP159" s="65"/>
      <c r="FQ159" s="64"/>
      <c r="FR159" s="64"/>
      <c r="FS159" s="65" t="s">
        <v>144</v>
      </c>
      <c r="FT159" s="65" t="str">
        <f>IFERROR(IF(FS159&gt;=5,VLOOKUP(FS159,Brutos!$K$3:$AE$10,MATCH(FR159,Brutos!$K$3:$AE$3,0),0),0),"")</f>
        <v/>
      </c>
      <c r="FU159" s="64"/>
      <c r="FV159" s="64"/>
      <c r="FW159" s="74" t="str">
        <f t="shared" si="103"/>
        <v/>
      </c>
      <c r="FX159" s="66"/>
      <c r="FY159" s="58"/>
      <c r="FZ159" s="58"/>
      <c r="GA159" s="58"/>
      <c r="GB159" s="63">
        <v>3</v>
      </c>
      <c r="GC159" s="64" t="s">
        <v>144</v>
      </c>
      <c r="GD159" s="64" t="s">
        <v>144</v>
      </c>
      <c r="GE159" s="65"/>
      <c r="GF159" s="64"/>
      <c r="GG159" s="64"/>
      <c r="GH159" s="65" t="s">
        <v>144</v>
      </c>
      <c r="GI159" s="65" t="str">
        <f>IFERROR(IF(GH159&gt;=5,VLOOKUP(GH159,Brutos!$K$3:$AE$10,MATCH(GG159,Brutos!$K$3:$AE$3,0),0),0),"")</f>
        <v/>
      </c>
      <c r="GJ159" s="64"/>
      <c r="GK159" s="64"/>
      <c r="GL159" s="74" t="str">
        <f t="shared" si="104"/>
        <v/>
      </c>
      <c r="GM159" s="66"/>
      <c r="GN159" s="58"/>
      <c r="GO159" s="58"/>
      <c r="GP159" s="58"/>
      <c r="GQ159" s="63">
        <v>3</v>
      </c>
      <c r="GR159" s="64" t="s">
        <v>144</v>
      </c>
      <c r="GS159" s="64" t="s">
        <v>144</v>
      </c>
      <c r="GT159" s="65"/>
      <c r="GU159" s="64"/>
      <c r="GV159" s="64"/>
      <c r="GW159" s="65" t="s">
        <v>144</v>
      </c>
      <c r="GX159" s="65" t="str">
        <f>IFERROR(IF(GW159&gt;=5,VLOOKUP(GW159,Brutos!$K$3:$AE$10,MATCH(GV159,Brutos!$K$3:$AE$3,0),0),0),"")</f>
        <v/>
      </c>
      <c r="GY159" s="64"/>
      <c r="GZ159" s="64"/>
      <c r="HA159" s="74" t="str">
        <f t="shared" si="105"/>
        <v/>
      </c>
      <c r="HB159" s="66"/>
      <c r="HC159" s="58"/>
      <c r="HD159" s="58"/>
      <c r="HE159" s="58"/>
      <c r="HF159" s="63">
        <v>3</v>
      </c>
      <c r="HG159" s="64" t="s">
        <v>144</v>
      </c>
      <c r="HH159" s="64" t="s">
        <v>144</v>
      </c>
      <c r="HI159" s="65"/>
      <c r="HJ159" s="64"/>
      <c r="HK159" s="64"/>
      <c r="HL159" s="65" t="s">
        <v>144</v>
      </c>
      <c r="HM159" s="65" t="str">
        <f>IFERROR(IF(HL159&gt;=5,VLOOKUP(HL159,Brutos!$K$3:$AE$10,MATCH(HK159,Brutos!$K$3:$AE$3,0),0),0),"")</f>
        <v/>
      </c>
      <c r="HN159" s="64"/>
      <c r="HO159" s="64"/>
      <c r="HP159" s="74" t="str">
        <f t="shared" si="106"/>
        <v/>
      </c>
      <c r="HQ159" s="66"/>
      <c r="HR159" s="58"/>
      <c r="HS159" s="58"/>
      <c r="HT159" s="58"/>
      <c r="HU159" s="63">
        <v>3</v>
      </c>
      <c r="HV159" s="64" t="s">
        <v>144</v>
      </c>
      <c r="HW159" s="64" t="s">
        <v>144</v>
      </c>
      <c r="HX159" s="65"/>
      <c r="HY159" s="64"/>
      <c r="HZ159" s="64"/>
      <c r="IA159" s="65" t="s">
        <v>144</v>
      </c>
      <c r="IB159" s="65" t="str">
        <f>IFERROR(IF(IA159&gt;=5,VLOOKUP(IA159,Brutos!$K$3:$AE$10,MATCH(HZ159,Brutos!$K$3:$AE$3,0),0),0),"")</f>
        <v/>
      </c>
      <c r="IC159" s="64"/>
      <c r="ID159" s="64"/>
      <c r="IE159" s="74" t="str">
        <f t="shared" si="107"/>
        <v/>
      </c>
      <c r="IF159" s="66"/>
      <c r="IG159" s="58"/>
      <c r="IH159" s="58"/>
      <c r="II159" s="58"/>
      <c r="IJ159" s="63">
        <v>3</v>
      </c>
      <c r="IK159" s="64" t="s">
        <v>144</v>
      </c>
      <c r="IL159" s="64" t="s">
        <v>144</v>
      </c>
      <c r="IM159" s="65"/>
      <c r="IN159" s="64"/>
      <c r="IO159" s="64"/>
      <c r="IP159" s="65" t="s">
        <v>144</v>
      </c>
      <c r="IQ159" s="65" t="str">
        <f>IFERROR(IF(IP159&gt;=5,VLOOKUP(IP159,Brutos!$K$3:$AE$10,MATCH(IO159,Brutos!$K$3:$AE$3,0),0),0),"")</f>
        <v/>
      </c>
      <c r="IR159" s="64"/>
      <c r="IS159" s="64"/>
      <c r="IT159" s="74" t="str">
        <f t="shared" si="108"/>
        <v/>
      </c>
      <c r="IU159" s="66"/>
      <c r="IV159" s="58"/>
      <c r="IW159" s="58"/>
      <c r="IX159" s="58"/>
      <c r="IY159" s="63">
        <v>3</v>
      </c>
      <c r="IZ159" s="64" t="s">
        <v>144</v>
      </c>
      <c r="JA159" s="64" t="s">
        <v>144</v>
      </c>
      <c r="JB159" s="65"/>
      <c r="JC159" s="64"/>
      <c r="JD159" s="64"/>
      <c r="JE159" s="65" t="s">
        <v>144</v>
      </c>
      <c r="JF159" s="65" t="str">
        <f>IFERROR(IF(JE159&gt;=5,VLOOKUP(JE159,Brutos!$K$3:$AE$10,MATCH(JD159,Brutos!$K$3:$AE$3,0),0),0),"")</f>
        <v/>
      </c>
      <c r="JG159" s="64"/>
      <c r="JH159" s="64"/>
      <c r="JI159" s="74" t="str">
        <f t="shared" si="109"/>
        <v/>
      </c>
      <c r="JJ159" s="66"/>
      <c r="JK159" s="58"/>
      <c r="JL159" s="58"/>
      <c r="JM159" s="58"/>
      <c r="JN159" s="63">
        <v>3</v>
      </c>
      <c r="JO159" s="64" t="s">
        <v>144</v>
      </c>
      <c r="JP159" s="64" t="s">
        <v>144</v>
      </c>
      <c r="JQ159" s="65"/>
      <c r="JR159" s="64"/>
      <c r="JS159" s="64"/>
      <c r="JT159" s="65" t="s">
        <v>144</v>
      </c>
      <c r="JU159" s="65" t="str">
        <f>IFERROR(IF(JT159&gt;=5,VLOOKUP(JT159,Brutos!$K$3:$AE$10,MATCH(JS159,Brutos!$K$3:$AE$3,0),0),0),"")</f>
        <v/>
      </c>
      <c r="JV159" s="64"/>
      <c r="JW159" s="64"/>
      <c r="JX159" s="74" t="str">
        <f t="shared" si="110"/>
        <v/>
      </c>
      <c r="JY159" s="66"/>
      <c r="JZ159" s="58"/>
      <c r="KA159" s="58"/>
      <c r="KB159" s="58"/>
      <c r="KC159" s="63">
        <v>3</v>
      </c>
      <c r="KD159" s="64" t="s">
        <v>144</v>
      </c>
      <c r="KE159" s="64" t="s">
        <v>144</v>
      </c>
      <c r="KF159" s="65"/>
      <c r="KG159" s="64"/>
      <c r="KH159" s="64"/>
      <c r="KI159" s="65" t="s">
        <v>144</v>
      </c>
      <c r="KJ159" s="65" t="str">
        <f>IFERROR(IF(KI159&gt;=5,VLOOKUP(KI159,Brutos!$K$3:$AE$10,MATCH(KH159,Brutos!$K$3:$AE$3,0),0),0),"")</f>
        <v/>
      </c>
      <c r="KK159" s="64"/>
      <c r="KL159" s="64"/>
      <c r="KM159" s="74" t="str">
        <f t="shared" si="111"/>
        <v/>
      </c>
      <c r="KN159" s="66"/>
      <c r="KO159" s="58"/>
      <c r="KP159" s="58"/>
      <c r="KQ159" s="58"/>
      <c r="KR159" s="63">
        <v>3</v>
      </c>
      <c r="KS159" s="64" t="s">
        <v>144</v>
      </c>
      <c r="KT159" s="64" t="s">
        <v>144</v>
      </c>
      <c r="KU159" s="65"/>
      <c r="KV159" s="64"/>
      <c r="KW159" s="64"/>
      <c r="KX159" s="65" t="s">
        <v>144</v>
      </c>
      <c r="KY159" s="65" t="str">
        <f>IFERROR(IF(KX159&gt;=5,VLOOKUP(KX159,Brutos!$K$3:$AE$10,MATCH(KW159,Brutos!$K$3:$AE$3,0),0),0),"")</f>
        <v/>
      </c>
      <c r="KZ159" s="64"/>
      <c r="LA159" s="64"/>
      <c r="LB159" s="74" t="str">
        <f t="shared" si="112"/>
        <v/>
      </c>
      <c r="LC159" s="66"/>
      <c r="LD159" s="347"/>
      <c r="LE159" s="58"/>
      <c r="LF159" s="58"/>
      <c r="LG159" s="63">
        <v>3</v>
      </c>
      <c r="LH159" s="64" t="s">
        <v>144</v>
      </c>
      <c r="LI159" s="64" t="s">
        <v>144</v>
      </c>
      <c r="LJ159" s="65"/>
      <c r="LK159" s="64"/>
      <c r="LL159" s="64"/>
      <c r="LM159" s="65" t="s">
        <v>144</v>
      </c>
      <c r="LN159" s="65" t="str">
        <f>IFERROR(IF(LM159&gt;=5,VLOOKUP(LM159,Brutos!$K$3:$AE$10,MATCH(LL159,Brutos!$K$3:$AE$3,0),0),0),"")</f>
        <v/>
      </c>
      <c r="LO159" s="64"/>
      <c r="LP159" s="64"/>
      <c r="LQ159" s="74" t="str">
        <f t="shared" si="113"/>
        <v/>
      </c>
      <c r="LR159" s="66"/>
      <c r="LS159" s="347"/>
      <c r="LT159" s="58"/>
      <c r="LU159" s="58"/>
      <c r="LV159" s="63">
        <v>3</v>
      </c>
      <c r="LW159" s="64" t="s">
        <v>144</v>
      </c>
      <c r="LX159" s="64" t="s">
        <v>144</v>
      </c>
      <c r="LY159" s="65"/>
      <c r="LZ159" s="64"/>
      <c r="MA159" s="64"/>
      <c r="MB159" s="65" t="s">
        <v>144</v>
      </c>
      <c r="MC159" s="65" t="str">
        <f>IFERROR(IF(MB159&gt;=5,VLOOKUP(MB159,Brutos!$K$3:$AE$10,MATCH(MA159,Brutos!$K$3:$AE$3,0),0),0),"")</f>
        <v/>
      </c>
      <c r="MD159" s="64"/>
      <c r="ME159" s="64"/>
      <c r="MF159" s="74" t="str">
        <f t="shared" si="114"/>
        <v/>
      </c>
      <c r="MG159" s="66"/>
      <c r="MH159" s="347"/>
      <c r="MI159" s="58"/>
      <c r="MJ159" s="58"/>
      <c r="MK159" s="489">
        <v>3</v>
      </c>
      <c r="ML159" s="490" t="s">
        <v>144</v>
      </c>
      <c r="MM159" s="490" t="s">
        <v>144</v>
      </c>
      <c r="MN159" s="491"/>
      <c r="MO159" s="490"/>
      <c r="MP159" s="490"/>
      <c r="MQ159" s="491" t="s">
        <v>144</v>
      </c>
      <c r="MR159" s="491"/>
      <c r="MS159" s="490"/>
      <c r="MT159" s="490"/>
      <c r="MU159" s="493"/>
      <c r="MV159" s="494"/>
      <c r="MW159" s="347"/>
    </row>
    <row r="160" spans="1:361">
      <c r="A160" s="347"/>
      <c r="B160" s="58"/>
      <c r="C160" s="58"/>
      <c r="D160" s="63">
        <v>4</v>
      </c>
      <c r="E160" s="64" t="s">
        <v>144</v>
      </c>
      <c r="F160" s="64" t="s">
        <v>144</v>
      </c>
      <c r="G160" s="65"/>
      <c r="H160" s="64"/>
      <c r="I160" s="64"/>
      <c r="J160" s="65" t="s">
        <v>144</v>
      </c>
      <c r="K160" s="65" t="str">
        <f>IFERROR(IF(J160&gt;=5,VLOOKUP(J160,Brutos!$K$3:$AE$10,MATCH(I160,Brutos!$K$3:$AE$3,0),0),0),"")</f>
        <v/>
      </c>
      <c r="L160" s="64"/>
      <c r="M160" s="64"/>
      <c r="N160" s="74" t="str">
        <f t="shared" si="92"/>
        <v/>
      </c>
      <c r="O160" s="66"/>
      <c r="P160" s="58"/>
      <c r="Q160" s="58"/>
      <c r="R160" s="58"/>
      <c r="S160" s="63">
        <v>4</v>
      </c>
      <c r="T160" s="64" t="s">
        <v>144</v>
      </c>
      <c r="U160" s="64" t="s">
        <v>144</v>
      </c>
      <c r="V160" s="65"/>
      <c r="W160" s="64"/>
      <c r="X160" s="64"/>
      <c r="Y160" s="65" t="s">
        <v>144</v>
      </c>
      <c r="Z160" s="65" t="str">
        <f>IFERROR(IF(Y160&gt;=5,VLOOKUP(Y160,Brutos!$K$3:$AE$10,MATCH(X160,Brutos!$K$3:$AE$3,0),0),0),"")</f>
        <v/>
      </c>
      <c r="AA160" s="64"/>
      <c r="AB160" s="64"/>
      <c r="AC160" s="74" t="str">
        <f t="shared" si="93"/>
        <v/>
      </c>
      <c r="AD160" s="66"/>
      <c r="AE160" s="58"/>
      <c r="AF160" s="58"/>
      <c r="AG160" s="58"/>
      <c r="AH160" s="63">
        <v>4</v>
      </c>
      <c r="AI160" s="64" t="s">
        <v>144</v>
      </c>
      <c r="AJ160" s="64" t="s">
        <v>144</v>
      </c>
      <c r="AK160" s="65"/>
      <c r="AL160" s="64"/>
      <c r="AM160" s="64"/>
      <c r="AN160" s="65" t="s">
        <v>144</v>
      </c>
      <c r="AO160" s="65" t="str">
        <f>IFERROR(IF(AN160&gt;=5,VLOOKUP(AN160,Brutos!$K$3:$AE$10,MATCH(AM160,Brutos!$K$3:$AE$3,0),0),0),"")</f>
        <v/>
      </c>
      <c r="AP160" s="64"/>
      <c r="AQ160" s="64"/>
      <c r="AR160" s="74" t="str">
        <f t="shared" si="94"/>
        <v/>
      </c>
      <c r="AS160" s="66"/>
      <c r="AT160" s="58"/>
      <c r="AU160" s="58"/>
      <c r="AV160" s="58"/>
      <c r="AW160" s="63">
        <v>4</v>
      </c>
      <c r="AX160" s="64" t="s">
        <v>144</v>
      </c>
      <c r="AY160" s="64" t="s">
        <v>144</v>
      </c>
      <c r="AZ160" s="65"/>
      <c r="BA160" s="64"/>
      <c r="BB160" s="64"/>
      <c r="BC160" s="65" t="s">
        <v>144</v>
      </c>
      <c r="BD160" s="65" t="str">
        <f>IFERROR(IF(BC160&gt;=5,VLOOKUP(BC160,Brutos!$K$3:$AE$10,MATCH(BB160,Brutos!$K$3:$AE$3,0),0),0),"")</f>
        <v/>
      </c>
      <c r="BE160" s="64"/>
      <c r="BF160" s="64"/>
      <c r="BG160" s="74" t="str">
        <f t="shared" si="95"/>
        <v/>
      </c>
      <c r="BH160" s="66"/>
      <c r="BI160" s="58"/>
      <c r="BJ160" s="58"/>
      <c r="BK160" s="58"/>
      <c r="BL160" s="63">
        <v>4</v>
      </c>
      <c r="BM160" s="64" t="s">
        <v>144</v>
      </c>
      <c r="BN160" s="64" t="s">
        <v>144</v>
      </c>
      <c r="BO160" s="65"/>
      <c r="BP160" s="64"/>
      <c r="BQ160" s="64"/>
      <c r="BR160" s="65" t="s">
        <v>144</v>
      </c>
      <c r="BS160" s="65" t="str">
        <f>IFERROR(IF(BR160&gt;=5,VLOOKUP(BR160,Brutos!$K$3:$AE$10,MATCH(BQ160,Brutos!$K$3:$AE$3,0),0),0),"")</f>
        <v/>
      </c>
      <c r="BT160" s="64"/>
      <c r="BU160" s="64"/>
      <c r="BV160" s="74" t="str">
        <f t="shared" si="96"/>
        <v/>
      </c>
      <c r="BW160" s="66"/>
      <c r="BX160" s="58"/>
      <c r="BY160" s="58"/>
      <c r="BZ160" s="58"/>
      <c r="CA160" s="63">
        <v>4</v>
      </c>
      <c r="CB160" s="64" t="s">
        <v>144</v>
      </c>
      <c r="CC160" s="64" t="s">
        <v>144</v>
      </c>
      <c r="CD160" s="65"/>
      <c r="CE160" s="64"/>
      <c r="CF160" s="64"/>
      <c r="CG160" s="65" t="s">
        <v>144</v>
      </c>
      <c r="CH160" s="65" t="str">
        <f>IFERROR(IF(CG160&gt;=5,VLOOKUP(CG160,Brutos!$K$3:$AE$10,MATCH(CF160,Brutos!$K$3:$AE$3,0),0),0),"")</f>
        <v/>
      </c>
      <c r="CI160" s="64"/>
      <c r="CJ160" s="64"/>
      <c r="CK160" s="74" t="str">
        <f t="shared" si="97"/>
        <v/>
      </c>
      <c r="CL160" s="66"/>
      <c r="CM160" s="58"/>
      <c r="CN160" s="58"/>
      <c r="CO160" s="58"/>
      <c r="CP160" s="63">
        <v>4</v>
      </c>
      <c r="CQ160" s="64" t="s">
        <v>144</v>
      </c>
      <c r="CR160" s="64" t="s">
        <v>144</v>
      </c>
      <c r="CS160" s="65"/>
      <c r="CT160" s="64"/>
      <c r="CU160" s="64"/>
      <c r="CV160" s="65" t="s">
        <v>144</v>
      </c>
      <c r="CW160" s="65" t="str">
        <f>IFERROR(IF(CV160&gt;=5,VLOOKUP(CV160,Brutos!$K$3:$AE$10,MATCH(CU160,Brutos!$K$3:$AE$3,0),0),0),"")</f>
        <v/>
      </c>
      <c r="CX160" s="64"/>
      <c r="CY160" s="64"/>
      <c r="CZ160" s="74" t="str">
        <f t="shared" si="98"/>
        <v/>
      </c>
      <c r="DA160" s="66"/>
      <c r="DB160" s="58"/>
      <c r="DC160" s="58"/>
      <c r="DD160" s="58"/>
      <c r="DE160" s="63">
        <v>4</v>
      </c>
      <c r="DF160" s="64" t="s">
        <v>144</v>
      </c>
      <c r="DG160" s="64" t="s">
        <v>144</v>
      </c>
      <c r="DH160" s="65"/>
      <c r="DI160" s="64"/>
      <c r="DJ160" s="64"/>
      <c r="DK160" s="65" t="s">
        <v>144</v>
      </c>
      <c r="DL160" s="65" t="str">
        <f>IFERROR(IF(DK160&gt;=5,VLOOKUP(DK160,Brutos!$K$3:$AE$10,MATCH(DJ160,Brutos!$K$3:$AE$3,0),0),0),"")</f>
        <v/>
      </c>
      <c r="DM160" s="64"/>
      <c r="DN160" s="64"/>
      <c r="DO160" s="74" t="str">
        <f t="shared" si="99"/>
        <v/>
      </c>
      <c r="DP160" s="66"/>
      <c r="DQ160" s="58"/>
      <c r="DR160" s="58"/>
      <c r="DS160" s="58"/>
      <c r="DT160" s="63">
        <v>4</v>
      </c>
      <c r="DU160" s="64" t="s">
        <v>144</v>
      </c>
      <c r="DV160" s="64" t="s">
        <v>144</v>
      </c>
      <c r="DW160" s="65"/>
      <c r="DX160" s="64"/>
      <c r="DY160" s="64"/>
      <c r="DZ160" s="65" t="s">
        <v>144</v>
      </c>
      <c r="EA160" s="65" t="str">
        <f>IFERROR(IF(DZ160&gt;=5,VLOOKUP(DZ160,Brutos!$K$3:$AE$10,MATCH(DY160,Brutos!$K$3:$AE$3,0),0),0),"")</f>
        <v/>
      </c>
      <c r="EB160" s="64"/>
      <c r="EC160" s="64"/>
      <c r="ED160" s="74" t="str">
        <f t="shared" si="100"/>
        <v/>
      </c>
      <c r="EE160" s="66"/>
      <c r="EF160" s="58"/>
      <c r="EG160" s="58"/>
      <c r="EH160" s="58"/>
      <c r="EI160" s="63">
        <v>4</v>
      </c>
      <c r="EJ160" s="64" t="s">
        <v>144</v>
      </c>
      <c r="EK160" s="64" t="s">
        <v>144</v>
      </c>
      <c r="EL160" s="65"/>
      <c r="EM160" s="64"/>
      <c r="EN160" s="64"/>
      <c r="EO160" s="65" t="s">
        <v>144</v>
      </c>
      <c r="EP160" s="65" t="str">
        <f>IFERROR(IF(EO160&gt;=5,VLOOKUP(EO160,Brutos!$K$3:$AE$10,MATCH(EN160,Brutos!$K$3:$AE$3,0),0),0),"")</f>
        <v/>
      </c>
      <c r="EQ160" s="64"/>
      <c r="ER160" s="64"/>
      <c r="ES160" s="74" t="str">
        <f t="shared" si="101"/>
        <v/>
      </c>
      <c r="ET160" s="66"/>
      <c r="EU160" s="58"/>
      <c r="EV160" s="58"/>
      <c r="EW160" s="58"/>
      <c r="EX160" s="63">
        <v>4</v>
      </c>
      <c r="EY160" s="64" t="s">
        <v>144</v>
      </c>
      <c r="EZ160" s="64" t="s">
        <v>144</v>
      </c>
      <c r="FA160" s="65"/>
      <c r="FB160" s="64"/>
      <c r="FC160" s="64"/>
      <c r="FD160" s="65" t="s">
        <v>144</v>
      </c>
      <c r="FE160" s="65" t="str">
        <f>IFERROR(IF(FD160&gt;=5,VLOOKUP(FD160,Brutos!$K$3:$AE$10,MATCH(FC160,Brutos!$K$3:$AE$3,0),0),0),"")</f>
        <v/>
      </c>
      <c r="FF160" s="64"/>
      <c r="FG160" s="64"/>
      <c r="FH160" s="74" t="str">
        <f t="shared" si="102"/>
        <v/>
      </c>
      <c r="FI160" s="66"/>
      <c r="FJ160" s="58"/>
      <c r="FK160" s="58"/>
      <c r="FL160" s="58"/>
      <c r="FM160" s="63">
        <v>4</v>
      </c>
      <c r="FN160" s="64" t="s">
        <v>144</v>
      </c>
      <c r="FO160" s="64" t="s">
        <v>144</v>
      </c>
      <c r="FP160" s="65"/>
      <c r="FQ160" s="64"/>
      <c r="FR160" s="64"/>
      <c r="FS160" s="65" t="s">
        <v>144</v>
      </c>
      <c r="FT160" s="65" t="str">
        <f>IFERROR(IF(FS160&gt;=5,VLOOKUP(FS160,Brutos!$K$3:$AE$10,MATCH(FR160,Brutos!$K$3:$AE$3,0),0),0),"")</f>
        <v/>
      </c>
      <c r="FU160" s="64"/>
      <c r="FV160" s="64"/>
      <c r="FW160" s="74" t="str">
        <f t="shared" si="103"/>
        <v/>
      </c>
      <c r="FX160" s="66"/>
      <c r="FY160" s="58"/>
      <c r="FZ160" s="58"/>
      <c r="GA160" s="58"/>
      <c r="GB160" s="63">
        <v>4</v>
      </c>
      <c r="GC160" s="64" t="s">
        <v>144</v>
      </c>
      <c r="GD160" s="64" t="s">
        <v>144</v>
      </c>
      <c r="GE160" s="65"/>
      <c r="GF160" s="64"/>
      <c r="GG160" s="64"/>
      <c r="GH160" s="65" t="s">
        <v>144</v>
      </c>
      <c r="GI160" s="65" t="str">
        <f>IFERROR(IF(GH160&gt;=5,VLOOKUP(GH160,Brutos!$K$3:$AE$10,MATCH(GG160,Brutos!$K$3:$AE$3,0),0),0),"")</f>
        <v/>
      </c>
      <c r="GJ160" s="64"/>
      <c r="GK160" s="64"/>
      <c r="GL160" s="74" t="str">
        <f t="shared" si="104"/>
        <v/>
      </c>
      <c r="GM160" s="66"/>
      <c r="GN160" s="58"/>
      <c r="GO160" s="58"/>
      <c r="GP160" s="58"/>
      <c r="GQ160" s="63">
        <v>4</v>
      </c>
      <c r="GR160" s="64" t="s">
        <v>144</v>
      </c>
      <c r="GS160" s="64" t="s">
        <v>144</v>
      </c>
      <c r="GT160" s="65"/>
      <c r="GU160" s="64"/>
      <c r="GV160" s="64"/>
      <c r="GW160" s="65" t="s">
        <v>144</v>
      </c>
      <c r="GX160" s="65" t="str">
        <f>IFERROR(IF(GW160&gt;=5,VLOOKUP(GW160,Brutos!$K$3:$AE$10,MATCH(GV160,Brutos!$K$3:$AE$3,0),0),0),"")</f>
        <v/>
      </c>
      <c r="GY160" s="64"/>
      <c r="GZ160" s="64"/>
      <c r="HA160" s="74" t="str">
        <f t="shared" si="105"/>
        <v/>
      </c>
      <c r="HB160" s="66"/>
      <c r="HC160" s="58"/>
      <c r="HD160" s="58"/>
      <c r="HE160" s="58"/>
      <c r="HF160" s="63">
        <v>4</v>
      </c>
      <c r="HG160" s="64" t="s">
        <v>144</v>
      </c>
      <c r="HH160" s="64" t="s">
        <v>144</v>
      </c>
      <c r="HI160" s="65"/>
      <c r="HJ160" s="64"/>
      <c r="HK160" s="64"/>
      <c r="HL160" s="65" t="s">
        <v>144</v>
      </c>
      <c r="HM160" s="65" t="str">
        <f>IFERROR(IF(HL160&gt;=5,VLOOKUP(HL160,Brutos!$K$3:$AE$10,MATCH(HK160,Brutos!$K$3:$AE$3,0),0),0),"")</f>
        <v/>
      </c>
      <c r="HN160" s="64"/>
      <c r="HO160" s="64"/>
      <c r="HP160" s="74" t="str">
        <f t="shared" si="106"/>
        <v/>
      </c>
      <c r="HQ160" s="66"/>
      <c r="HR160" s="58"/>
      <c r="HS160" s="58"/>
      <c r="HT160" s="58"/>
      <c r="HU160" s="63">
        <v>4</v>
      </c>
      <c r="HV160" s="64" t="s">
        <v>144</v>
      </c>
      <c r="HW160" s="64" t="s">
        <v>144</v>
      </c>
      <c r="HX160" s="65"/>
      <c r="HY160" s="64"/>
      <c r="HZ160" s="64"/>
      <c r="IA160" s="65" t="s">
        <v>144</v>
      </c>
      <c r="IB160" s="65" t="str">
        <f>IFERROR(IF(IA160&gt;=5,VLOOKUP(IA160,Brutos!$K$3:$AE$10,MATCH(HZ160,Brutos!$K$3:$AE$3,0),0),0),"")</f>
        <v/>
      </c>
      <c r="IC160" s="64"/>
      <c r="ID160" s="64"/>
      <c r="IE160" s="74" t="str">
        <f t="shared" si="107"/>
        <v/>
      </c>
      <c r="IF160" s="66"/>
      <c r="IG160" s="58"/>
      <c r="IH160" s="58"/>
      <c r="II160" s="58"/>
      <c r="IJ160" s="63">
        <v>4</v>
      </c>
      <c r="IK160" s="64" t="s">
        <v>144</v>
      </c>
      <c r="IL160" s="64" t="s">
        <v>144</v>
      </c>
      <c r="IM160" s="65"/>
      <c r="IN160" s="64"/>
      <c r="IO160" s="64"/>
      <c r="IP160" s="65" t="s">
        <v>144</v>
      </c>
      <c r="IQ160" s="65" t="str">
        <f>IFERROR(IF(IP160&gt;=5,VLOOKUP(IP160,Brutos!$K$3:$AE$10,MATCH(IO160,Brutos!$K$3:$AE$3,0),0),0),"")</f>
        <v/>
      </c>
      <c r="IR160" s="64"/>
      <c r="IS160" s="64"/>
      <c r="IT160" s="74" t="str">
        <f t="shared" si="108"/>
        <v/>
      </c>
      <c r="IU160" s="66"/>
      <c r="IV160" s="58"/>
      <c r="IW160" s="58"/>
      <c r="IX160" s="58"/>
      <c r="IY160" s="63">
        <v>4</v>
      </c>
      <c r="IZ160" s="64" t="s">
        <v>144</v>
      </c>
      <c r="JA160" s="64" t="s">
        <v>144</v>
      </c>
      <c r="JB160" s="65"/>
      <c r="JC160" s="64"/>
      <c r="JD160" s="64"/>
      <c r="JE160" s="65" t="s">
        <v>144</v>
      </c>
      <c r="JF160" s="65" t="str">
        <f>IFERROR(IF(JE160&gt;=5,VLOOKUP(JE160,Brutos!$K$3:$AE$10,MATCH(JD160,Brutos!$K$3:$AE$3,0),0),0),"")</f>
        <v/>
      </c>
      <c r="JG160" s="64"/>
      <c r="JH160" s="64"/>
      <c r="JI160" s="74" t="str">
        <f t="shared" si="109"/>
        <v/>
      </c>
      <c r="JJ160" s="66"/>
      <c r="JK160" s="58"/>
      <c r="JL160" s="58"/>
      <c r="JM160" s="58"/>
      <c r="JN160" s="63">
        <v>4</v>
      </c>
      <c r="JO160" s="64" t="s">
        <v>144</v>
      </c>
      <c r="JP160" s="64" t="s">
        <v>144</v>
      </c>
      <c r="JQ160" s="65"/>
      <c r="JR160" s="64"/>
      <c r="JS160" s="64"/>
      <c r="JT160" s="65" t="s">
        <v>144</v>
      </c>
      <c r="JU160" s="65" t="str">
        <f>IFERROR(IF(JT160&gt;=5,VLOOKUP(JT160,Brutos!$K$3:$AE$10,MATCH(JS160,Brutos!$K$3:$AE$3,0),0),0),"")</f>
        <v/>
      </c>
      <c r="JV160" s="64"/>
      <c r="JW160" s="64"/>
      <c r="JX160" s="74" t="str">
        <f t="shared" si="110"/>
        <v/>
      </c>
      <c r="JY160" s="66"/>
      <c r="JZ160" s="58"/>
      <c r="KA160" s="58"/>
      <c r="KB160" s="58"/>
      <c r="KC160" s="63">
        <v>4</v>
      </c>
      <c r="KD160" s="64" t="s">
        <v>144</v>
      </c>
      <c r="KE160" s="64" t="s">
        <v>144</v>
      </c>
      <c r="KF160" s="65"/>
      <c r="KG160" s="64"/>
      <c r="KH160" s="64"/>
      <c r="KI160" s="65" t="s">
        <v>144</v>
      </c>
      <c r="KJ160" s="65" t="str">
        <f>IFERROR(IF(KI160&gt;=5,VLOOKUP(KI160,Brutos!$K$3:$AE$10,MATCH(KH160,Brutos!$K$3:$AE$3,0),0),0),"")</f>
        <v/>
      </c>
      <c r="KK160" s="64"/>
      <c r="KL160" s="64"/>
      <c r="KM160" s="74" t="str">
        <f t="shared" si="111"/>
        <v/>
      </c>
      <c r="KN160" s="66"/>
      <c r="KO160" s="58"/>
      <c r="KP160" s="58"/>
      <c r="KQ160" s="58"/>
      <c r="KR160" s="63">
        <v>4</v>
      </c>
      <c r="KS160" s="64" t="s">
        <v>144</v>
      </c>
      <c r="KT160" s="64" t="s">
        <v>144</v>
      </c>
      <c r="KU160" s="65"/>
      <c r="KV160" s="64"/>
      <c r="KW160" s="64"/>
      <c r="KX160" s="65" t="s">
        <v>144</v>
      </c>
      <c r="KY160" s="65" t="str">
        <f>IFERROR(IF(KX160&gt;=5,VLOOKUP(KX160,Brutos!$K$3:$AE$10,MATCH(KW160,Brutos!$K$3:$AE$3,0),0),0),"")</f>
        <v/>
      </c>
      <c r="KZ160" s="64"/>
      <c r="LA160" s="64"/>
      <c r="LB160" s="74" t="str">
        <f t="shared" si="112"/>
        <v/>
      </c>
      <c r="LC160" s="66"/>
      <c r="LD160" s="347"/>
      <c r="LE160" s="58"/>
      <c r="LF160" s="58"/>
      <c r="LG160" s="63">
        <v>4</v>
      </c>
      <c r="LH160" s="64" t="s">
        <v>144</v>
      </c>
      <c r="LI160" s="64" t="s">
        <v>144</v>
      </c>
      <c r="LJ160" s="65"/>
      <c r="LK160" s="64"/>
      <c r="LL160" s="64"/>
      <c r="LM160" s="65" t="s">
        <v>144</v>
      </c>
      <c r="LN160" s="65" t="str">
        <f>IFERROR(IF(LM160&gt;=5,VLOOKUP(LM160,Brutos!$K$3:$AE$10,MATCH(LL160,Brutos!$K$3:$AE$3,0),0),0),"")</f>
        <v/>
      </c>
      <c r="LO160" s="64"/>
      <c r="LP160" s="64"/>
      <c r="LQ160" s="74" t="str">
        <f t="shared" si="113"/>
        <v/>
      </c>
      <c r="LR160" s="66"/>
      <c r="LS160" s="347"/>
      <c r="LT160" s="58"/>
      <c r="LU160" s="58"/>
      <c r="LV160" s="63">
        <v>4</v>
      </c>
      <c r="LW160" s="64" t="s">
        <v>144</v>
      </c>
      <c r="LX160" s="64" t="s">
        <v>144</v>
      </c>
      <c r="LY160" s="65"/>
      <c r="LZ160" s="64"/>
      <c r="MA160" s="64"/>
      <c r="MB160" s="65" t="s">
        <v>144</v>
      </c>
      <c r="MC160" s="65" t="str">
        <f>IFERROR(IF(MB160&gt;=5,VLOOKUP(MB160,Brutos!$K$3:$AE$10,MATCH(MA160,Brutos!$K$3:$AE$3,0),0),0),"")</f>
        <v/>
      </c>
      <c r="MD160" s="64"/>
      <c r="ME160" s="64"/>
      <c r="MF160" s="74" t="str">
        <f t="shared" si="114"/>
        <v/>
      </c>
      <c r="MG160" s="66"/>
      <c r="MH160" s="347"/>
      <c r="MI160" s="58"/>
      <c r="MJ160" s="58"/>
      <c r="MK160" s="489">
        <v>4</v>
      </c>
      <c r="ML160" s="490" t="s">
        <v>144</v>
      </c>
      <c r="MM160" s="490" t="s">
        <v>144</v>
      </c>
      <c r="MN160" s="491"/>
      <c r="MO160" s="490"/>
      <c r="MP160" s="490"/>
      <c r="MQ160" s="491" t="s">
        <v>144</v>
      </c>
      <c r="MR160" s="491"/>
      <c r="MS160" s="490"/>
      <c r="MT160" s="490"/>
      <c r="MU160" s="493"/>
      <c r="MV160" s="494"/>
      <c r="MW160" s="347"/>
    </row>
    <row r="161" spans="1:361">
      <c r="A161" s="347"/>
      <c r="B161" s="58"/>
      <c r="C161" s="58"/>
      <c r="D161" s="63">
        <v>5</v>
      </c>
      <c r="E161" s="64" t="s">
        <v>144</v>
      </c>
      <c r="F161" s="64" t="s">
        <v>144</v>
      </c>
      <c r="G161" s="65"/>
      <c r="H161" s="64"/>
      <c r="I161" s="64"/>
      <c r="J161" s="65" t="s">
        <v>144</v>
      </c>
      <c r="K161" s="65" t="str">
        <f>IFERROR(IF(J161&gt;=5,VLOOKUP(J161,Brutos!$K$3:$AE$10,MATCH(I161,Brutos!$K$3:$AE$3,0),0),0),"")</f>
        <v/>
      </c>
      <c r="L161" s="64"/>
      <c r="M161" s="64"/>
      <c r="N161" s="74" t="str">
        <f t="shared" si="92"/>
        <v/>
      </c>
      <c r="O161" s="66"/>
      <c r="P161" s="58"/>
      <c r="Q161" s="58"/>
      <c r="R161" s="58"/>
      <c r="S161" s="63">
        <v>5</v>
      </c>
      <c r="T161" s="64" t="s">
        <v>144</v>
      </c>
      <c r="U161" s="64" t="s">
        <v>144</v>
      </c>
      <c r="V161" s="65"/>
      <c r="W161" s="64"/>
      <c r="X161" s="64"/>
      <c r="Y161" s="65" t="s">
        <v>144</v>
      </c>
      <c r="Z161" s="65" t="str">
        <f>IFERROR(IF(Y161&gt;=5,VLOOKUP(Y161,Brutos!$K$3:$AE$10,MATCH(X161,Brutos!$K$3:$AE$3,0),0),0),"")</f>
        <v/>
      </c>
      <c r="AA161" s="64"/>
      <c r="AB161" s="64"/>
      <c r="AC161" s="74" t="str">
        <f t="shared" si="93"/>
        <v/>
      </c>
      <c r="AD161" s="66"/>
      <c r="AE161" s="58"/>
      <c r="AF161" s="58"/>
      <c r="AG161" s="58"/>
      <c r="AH161" s="63">
        <v>5</v>
      </c>
      <c r="AI161" s="64" t="s">
        <v>144</v>
      </c>
      <c r="AJ161" s="64" t="s">
        <v>144</v>
      </c>
      <c r="AK161" s="65"/>
      <c r="AL161" s="64"/>
      <c r="AM161" s="64"/>
      <c r="AN161" s="65" t="s">
        <v>144</v>
      </c>
      <c r="AO161" s="65" t="str">
        <f>IFERROR(IF(AN161&gt;=5,VLOOKUP(AN161,Brutos!$K$3:$AE$10,MATCH(AM161,Brutos!$K$3:$AE$3,0),0),0),"")</f>
        <v/>
      </c>
      <c r="AP161" s="64"/>
      <c r="AQ161" s="64"/>
      <c r="AR161" s="74" t="str">
        <f t="shared" si="94"/>
        <v/>
      </c>
      <c r="AS161" s="66"/>
      <c r="AT161" s="58"/>
      <c r="AU161" s="58"/>
      <c r="AV161" s="58"/>
      <c r="AW161" s="63">
        <v>5</v>
      </c>
      <c r="AX161" s="64" t="s">
        <v>144</v>
      </c>
      <c r="AY161" s="64" t="s">
        <v>144</v>
      </c>
      <c r="AZ161" s="65"/>
      <c r="BA161" s="64"/>
      <c r="BB161" s="64"/>
      <c r="BC161" s="65" t="s">
        <v>144</v>
      </c>
      <c r="BD161" s="65" t="str">
        <f>IFERROR(IF(BC161&gt;=5,VLOOKUP(BC161,Brutos!$K$3:$AE$10,MATCH(BB161,Brutos!$K$3:$AE$3,0),0),0),"")</f>
        <v/>
      </c>
      <c r="BE161" s="64"/>
      <c r="BF161" s="64"/>
      <c r="BG161" s="74" t="str">
        <f t="shared" si="95"/>
        <v/>
      </c>
      <c r="BH161" s="66"/>
      <c r="BI161" s="58"/>
      <c r="BJ161" s="58"/>
      <c r="BK161" s="58"/>
      <c r="BL161" s="63">
        <v>5</v>
      </c>
      <c r="BM161" s="64" t="s">
        <v>144</v>
      </c>
      <c r="BN161" s="64" t="s">
        <v>144</v>
      </c>
      <c r="BO161" s="65"/>
      <c r="BP161" s="64"/>
      <c r="BQ161" s="64"/>
      <c r="BR161" s="65" t="s">
        <v>144</v>
      </c>
      <c r="BS161" s="65" t="str">
        <f>IFERROR(IF(BR161&gt;=5,VLOOKUP(BR161,Brutos!$K$3:$AE$10,MATCH(BQ161,Brutos!$K$3:$AE$3,0),0),0),"")</f>
        <v/>
      </c>
      <c r="BT161" s="64"/>
      <c r="BU161" s="64"/>
      <c r="BV161" s="74" t="str">
        <f t="shared" si="96"/>
        <v/>
      </c>
      <c r="BW161" s="66"/>
      <c r="BX161" s="58"/>
      <c r="BY161" s="58"/>
      <c r="BZ161" s="58"/>
      <c r="CA161" s="63">
        <v>5</v>
      </c>
      <c r="CB161" s="64" t="s">
        <v>144</v>
      </c>
      <c r="CC161" s="64" t="s">
        <v>144</v>
      </c>
      <c r="CD161" s="65"/>
      <c r="CE161" s="64"/>
      <c r="CF161" s="64"/>
      <c r="CG161" s="65" t="s">
        <v>144</v>
      </c>
      <c r="CH161" s="65" t="str">
        <f>IFERROR(IF(CG161&gt;=5,VLOOKUP(CG161,Brutos!$K$3:$AE$10,MATCH(CF161,Brutos!$K$3:$AE$3,0),0),0),"")</f>
        <v/>
      </c>
      <c r="CI161" s="64"/>
      <c r="CJ161" s="64"/>
      <c r="CK161" s="74" t="str">
        <f t="shared" si="97"/>
        <v/>
      </c>
      <c r="CL161" s="66"/>
      <c r="CM161" s="58"/>
      <c r="CN161" s="58"/>
      <c r="CO161" s="58"/>
      <c r="CP161" s="63">
        <v>5</v>
      </c>
      <c r="CQ161" s="64" t="s">
        <v>144</v>
      </c>
      <c r="CR161" s="64" t="s">
        <v>144</v>
      </c>
      <c r="CS161" s="65"/>
      <c r="CT161" s="64"/>
      <c r="CU161" s="64"/>
      <c r="CV161" s="65" t="s">
        <v>144</v>
      </c>
      <c r="CW161" s="65" t="str">
        <f>IFERROR(IF(CV161&gt;=5,VLOOKUP(CV161,Brutos!$K$3:$AE$10,MATCH(CU161,Brutos!$K$3:$AE$3,0),0),0),"")</f>
        <v/>
      </c>
      <c r="CX161" s="64"/>
      <c r="CY161" s="64"/>
      <c r="CZ161" s="74" t="str">
        <f t="shared" si="98"/>
        <v/>
      </c>
      <c r="DA161" s="66"/>
      <c r="DB161" s="58"/>
      <c r="DC161" s="58"/>
      <c r="DD161" s="58"/>
      <c r="DE161" s="63">
        <v>5</v>
      </c>
      <c r="DF161" s="64" t="s">
        <v>144</v>
      </c>
      <c r="DG161" s="64" t="s">
        <v>144</v>
      </c>
      <c r="DH161" s="65"/>
      <c r="DI161" s="64"/>
      <c r="DJ161" s="64"/>
      <c r="DK161" s="65" t="s">
        <v>144</v>
      </c>
      <c r="DL161" s="65" t="str">
        <f>IFERROR(IF(DK161&gt;=5,VLOOKUP(DK161,Brutos!$K$3:$AE$10,MATCH(DJ161,Brutos!$K$3:$AE$3,0),0),0),"")</f>
        <v/>
      </c>
      <c r="DM161" s="64"/>
      <c r="DN161" s="64"/>
      <c r="DO161" s="74" t="str">
        <f t="shared" si="99"/>
        <v/>
      </c>
      <c r="DP161" s="66"/>
      <c r="DQ161" s="58"/>
      <c r="DR161" s="58"/>
      <c r="DS161" s="58"/>
      <c r="DT161" s="63">
        <v>5</v>
      </c>
      <c r="DU161" s="64" t="s">
        <v>144</v>
      </c>
      <c r="DV161" s="64" t="s">
        <v>144</v>
      </c>
      <c r="DW161" s="65"/>
      <c r="DX161" s="64"/>
      <c r="DY161" s="64"/>
      <c r="DZ161" s="65" t="s">
        <v>144</v>
      </c>
      <c r="EA161" s="65" t="str">
        <f>IFERROR(IF(DZ161&gt;=5,VLOOKUP(DZ161,Brutos!$K$3:$AE$10,MATCH(DY161,Brutos!$K$3:$AE$3,0),0),0),"")</f>
        <v/>
      </c>
      <c r="EB161" s="64"/>
      <c r="EC161" s="64"/>
      <c r="ED161" s="74" t="str">
        <f t="shared" si="100"/>
        <v/>
      </c>
      <c r="EE161" s="66"/>
      <c r="EF161" s="58"/>
      <c r="EG161" s="58"/>
      <c r="EH161" s="58"/>
      <c r="EI161" s="63">
        <v>5</v>
      </c>
      <c r="EJ161" s="64" t="s">
        <v>144</v>
      </c>
      <c r="EK161" s="64" t="s">
        <v>144</v>
      </c>
      <c r="EL161" s="65"/>
      <c r="EM161" s="64"/>
      <c r="EN161" s="64"/>
      <c r="EO161" s="65" t="s">
        <v>144</v>
      </c>
      <c r="EP161" s="65" t="str">
        <f>IFERROR(IF(EO161&gt;=5,VLOOKUP(EO161,Brutos!$K$3:$AE$10,MATCH(EN161,Brutos!$K$3:$AE$3,0),0),0),"")</f>
        <v/>
      </c>
      <c r="EQ161" s="64"/>
      <c r="ER161" s="64"/>
      <c r="ES161" s="74" t="str">
        <f t="shared" si="101"/>
        <v/>
      </c>
      <c r="ET161" s="66"/>
      <c r="EU161" s="58"/>
      <c r="EV161" s="58"/>
      <c r="EW161" s="58"/>
      <c r="EX161" s="63">
        <v>5</v>
      </c>
      <c r="EY161" s="64" t="s">
        <v>144</v>
      </c>
      <c r="EZ161" s="64" t="s">
        <v>144</v>
      </c>
      <c r="FA161" s="65"/>
      <c r="FB161" s="64"/>
      <c r="FC161" s="64"/>
      <c r="FD161" s="65" t="s">
        <v>144</v>
      </c>
      <c r="FE161" s="65" t="str">
        <f>IFERROR(IF(FD161&gt;=5,VLOOKUP(FD161,Brutos!$K$3:$AE$10,MATCH(FC161,Brutos!$K$3:$AE$3,0),0),0),"")</f>
        <v/>
      </c>
      <c r="FF161" s="64"/>
      <c r="FG161" s="64"/>
      <c r="FH161" s="74" t="str">
        <f t="shared" si="102"/>
        <v/>
      </c>
      <c r="FI161" s="66"/>
      <c r="FJ161" s="58"/>
      <c r="FK161" s="58"/>
      <c r="FL161" s="58"/>
      <c r="FM161" s="63">
        <v>5</v>
      </c>
      <c r="FN161" s="64" t="s">
        <v>144</v>
      </c>
      <c r="FO161" s="64" t="s">
        <v>144</v>
      </c>
      <c r="FP161" s="65"/>
      <c r="FQ161" s="64"/>
      <c r="FR161" s="64"/>
      <c r="FS161" s="65" t="s">
        <v>144</v>
      </c>
      <c r="FT161" s="65" t="str">
        <f>IFERROR(IF(FS161&gt;=5,VLOOKUP(FS161,Brutos!$K$3:$AE$10,MATCH(FR161,Brutos!$K$3:$AE$3,0),0),0),"")</f>
        <v/>
      </c>
      <c r="FU161" s="64"/>
      <c r="FV161" s="64"/>
      <c r="FW161" s="74" t="str">
        <f t="shared" si="103"/>
        <v/>
      </c>
      <c r="FX161" s="66"/>
      <c r="FY161" s="58"/>
      <c r="FZ161" s="58"/>
      <c r="GA161" s="58"/>
      <c r="GB161" s="63">
        <v>5</v>
      </c>
      <c r="GC161" s="64" t="s">
        <v>144</v>
      </c>
      <c r="GD161" s="64" t="s">
        <v>144</v>
      </c>
      <c r="GE161" s="65"/>
      <c r="GF161" s="64"/>
      <c r="GG161" s="64"/>
      <c r="GH161" s="65" t="s">
        <v>144</v>
      </c>
      <c r="GI161" s="65" t="str">
        <f>IFERROR(IF(GH161&gt;=5,VLOOKUP(GH161,Brutos!$K$3:$AE$10,MATCH(GG161,Brutos!$K$3:$AE$3,0),0),0),"")</f>
        <v/>
      </c>
      <c r="GJ161" s="64"/>
      <c r="GK161" s="64"/>
      <c r="GL161" s="74" t="str">
        <f t="shared" si="104"/>
        <v/>
      </c>
      <c r="GM161" s="66"/>
      <c r="GN161" s="58"/>
      <c r="GO161" s="58"/>
      <c r="GP161" s="58"/>
      <c r="GQ161" s="63">
        <v>5</v>
      </c>
      <c r="GR161" s="64" t="s">
        <v>144</v>
      </c>
      <c r="GS161" s="64" t="s">
        <v>144</v>
      </c>
      <c r="GT161" s="65"/>
      <c r="GU161" s="64"/>
      <c r="GV161" s="64"/>
      <c r="GW161" s="65" t="s">
        <v>144</v>
      </c>
      <c r="GX161" s="65" t="str">
        <f>IFERROR(IF(GW161&gt;=5,VLOOKUP(GW161,Brutos!$K$3:$AE$10,MATCH(GV161,Brutos!$K$3:$AE$3,0),0),0),"")</f>
        <v/>
      </c>
      <c r="GY161" s="64"/>
      <c r="GZ161" s="64"/>
      <c r="HA161" s="74" t="str">
        <f t="shared" si="105"/>
        <v/>
      </c>
      <c r="HB161" s="66"/>
      <c r="HC161" s="58"/>
      <c r="HD161" s="58"/>
      <c r="HE161" s="58"/>
      <c r="HF161" s="63">
        <v>5</v>
      </c>
      <c r="HG161" s="64" t="s">
        <v>144</v>
      </c>
      <c r="HH161" s="64" t="s">
        <v>144</v>
      </c>
      <c r="HI161" s="65"/>
      <c r="HJ161" s="64"/>
      <c r="HK161" s="64"/>
      <c r="HL161" s="65" t="s">
        <v>144</v>
      </c>
      <c r="HM161" s="65" t="str">
        <f>IFERROR(IF(HL161&gt;=5,VLOOKUP(HL161,Brutos!$K$3:$AE$10,MATCH(HK161,Brutos!$K$3:$AE$3,0),0),0),"")</f>
        <v/>
      </c>
      <c r="HN161" s="64"/>
      <c r="HO161" s="64"/>
      <c r="HP161" s="74" t="str">
        <f t="shared" si="106"/>
        <v/>
      </c>
      <c r="HQ161" s="66"/>
      <c r="HR161" s="58"/>
      <c r="HS161" s="58"/>
      <c r="HT161" s="58"/>
      <c r="HU161" s="63">
        <v>5</v>
      </c>
      <c r="HV161" s="64" t="s">
        <v>144</v>
      </c>
      <c r="HW161" s="64" t="s">
        <v>144</v>
      </c>
      <c r="HX161" s="65"/>
      <c r="HY161" s="64"/>
      <c r="HZ161" s="64"/>
      <c r="IA161" s="65" t="s">
        <v>144</v>
      </c>
      <c r="IB161" s="65" t="str">
        <f>IFERROR(IF(IA161&gt;=5,VLOOKUP(IA161,Brutos!$K$3:$AE$10,MATCH(HZ161,Brutos!$K$3:$AE$3,0),0),0),"")</f>
        <v/>
      </c>
      <c r="IC161" s="64"/>
      <c r="ID161" s="64"/>
      <c r="IE161" s="74" t="str">
        <f t="shared" si="107"/>
        <v/>
      </c>
      <c r="IF161" s="66"/>
      <c r="IG161" s="58"/>
      <c r="IH161" s="58"/>
      <c r="II161" s="58"/>
      <c r="IJ161" s="63">
        <v>5</v>
      </c>
      <c r="IK161" s="64" t="s">
        <v>144</v>
      </c>
      <c r="IL161" s="64" t="s">
        <v>144</v>
      </c>
      <c r="IM161" s="65"/>
      <c r="IN161" s="64"/>
      <c r="IO161" s="64"/>
      <c r="IP161" s="65" t="s">
        <v>144</v>
      </c>
      <c r="IQ161" s="65" t="str">
        <f>IFERROR(IF(IP161&gt;=5,VLOOKUP(IP161,Brutos!$K$3:$AE$10,MATCH(IO161,Brutos!$K$3:$AE$3,0),0),0),"")</f>
        <v/>
      </c>
      <c r="IR161" s="64"/>
      <c r="IS161" s="64"/>
      <c r="IT161" s="74" t="str">
        <f t="shared" si="108"/>
        <v/>
      </c>
      <c r="IU161" s="66"/>
      <c r="IV161" s="58"/>
      <c r="IW161" s="58"/>
      <c r="IX161" s="58"/>
      <c r="IY161" s="63">
        <v>5</v>
      </c>
      <c r="IZ161" s="64" t="s">
        <v>144</v>
      </c>
      <c r="JA161" s="64" t="s">
        <v>144</v>
      </c>
      <c r="JB161" s="65"/>
      <c r="JC161" s="64"/>
      <c r="JD161" s="64"/>
      <c r="JE161" s="65" t="s">
        <v>144</v>
      </c>
      <c r="JF161" s="65" t="str">
        <f>IFERROR(IF(JE161&gt;=5,VLOOKUP(JE161,Brutos!$K$3:$AE$10,MATCH(JD161,Brutos!$K$3:$AE$3,0),0),0),"")</f>
        <v/>
      </c>
      <c r="JG161" s="64"/>
      <c r="JH161" s="64"/>
      <c r="JI161" s="74" t="str">
        <f t="shared" si="109"/>
        <v/>
      </c>
      <c r="JJ161" s="66"/>
      <c r="JK161" s="58"/>
      <c r="JL161" s="58"/>
      <c r="JM161" s="58"/>
      <c r="JN161" s="63">
        <v>5</v>
      </c>
      <c r="JO161" s="64" t="s">
        <v>144</v>
      </c>
      <c r="JP161" s="64" t="s">
        <v>144</v>
      </c>
      <c r="JQ161" s="65"/>
      <c r="JR161" s="64"/>
      <c r="JS161" s="64"/>
      <c r="JT161" s="65" t="s">
        <v>144</v>
      </c>
      <c r="JU161" s="65" t="str">
        <f>IFERROR(IF(JT161&gt;=5,VLOOKUP(JT161,Brutos!$K$3:$AE$10,MATCH(JS161,Brutos!$K$3:$AE$3,0),0),0),"")</f>
        <v/>
      </c>
      <c r="JV161" s="64"/>
      <c r="JW161" s="64"/>
      <c r="JX161" s="74" t="str">
        <f t="shared" si="110"/>
        <v/>
      </c>
      <c r="JY161" s="66"/>
      <c r="JZ161" s="58"/>
      <c r="KA161" s="58"/>
      <c r="KB161" s="58"/>
      <c r="KC161" s="63">
        <v>5</v>
      </c>
      <c r="KD161" s="64" t="s">
        <v>144</v>
      </c>
      <c r="KE161" s="64" t="s">
        <v>144</v>
      </c>
      <c r="KF161" s="65"/>
      <c r="KG161" s="64"/>
      <c r="KH161" s="64"/>
      <c r="KI161" s="65" t="s">
        <v>144</v>
      </c>
      <c r="KJ161" s="65" t="str">
        <f>IFERROR(IF(KI161&gt;=5,VLOOKUP(KI161,Brutos!$K$3:$AE$10,MATCH(KH161,Brutos!$K$3:$AE$3,0),0),0),"")</f>
        <v/>
      </c>
      <c r="KK161" s="64"/>
      <c r="KL161" s="64"/>
      <c r="KM161" s="74" t="str">
        <f t="shared" si="111"/>
        <v/>
      </c>
      <c r="KN161" s="66"/>
      <c r="KO161" s="58"/>
      <c r="KP161" s="58"/>
      <c r="KQ161" s="58"/>
      <c r="KR161" s="63">
        <v>5</v>
      </c>
      <c r="KS161" s="64" t="s">
        <v>144</v>
      </c>
      <c r="KT161" s="64" t="s">
        <v>144</v>
      </c>
      <c r="KU161" s="65"/>
      <c r="KV161" s="64"/>
      <c r="KW161" s="64"/>
      <c r="KX161" s="65" t="s">
        <v>144</v>
      </c>
      <c r="KY161" s="65" t="str">
        <f>IFERROR(IF(KX161&gt;=5,VLOOKUP(KX161,Brutos!$K$3:$AE$10,MATCH(KW161,Brutos!$K$3:$AE$3,0),0),0),"")</f>
        <v/>
      </c>
      <c r="KZ161" s="64"/>
      <c r="LA161" s="64"/>
      <c r="LB161" s="74" t="str">
        <f t="shared" si="112"/>
        <v/>
      </c>
      <c r="LC161" s="66"/>
      <c r="LD161" s="347"/>
      <c r="LE161" s="58"/>
      <c r="LF161" s="58"/>
      <c r="LG161" s="63">
        <v>5</v>
      </c>
      <c r="LH161" s="64" t="s">
        <v>144</v>
      </c>
      <c r="LI161" s="64" t="s">
        <v>144</v>
      </c>
      <c r="LJ161" s="65"/>
      <c r="LK161" s="64"/>
      <c r="LL161" s="64"/>
      <c r="LM161" s="65" t="s">
        <v>144</v>
      </c>
      <c r="LN161" s="65" t="str">
        <f>IFERROR(IF(LM161&gt;=5,VLOOKUP(LM161,Brutos!$K$3:$AE$10,MATCH(LL161,Brutos!$K$3:$AE$3,0),0),0),"")</f>
        <v/>
      </c>
      <c r="LO161" s="64"/>
      <c r="LP161" s="64"/>
      <c r="LQ161" s="74" t="str">
        <f t="shared" si="113"/>
        <v/>
      </c>
      <c r="LR161" s="66"/>
      <c r="LS161" s="347"/>
      <c r="LT161" s="58"/>
      <c r="LU161" s="58"/>
      <c r="LV161" s="63">
        <v>5</v>
      </c>
      <c r="LW161" s="64" t="s">
        <v>144</v>
      </c>
      <c r="LX161" s="64" t="s">
        <v>144</v>
      </c>
      <c r="LY161" s="65"/>
      <c r="LZ161" s="64"/>
      <c r="MA161" s="64"/>
      <c r="MB161" s="65" t="s">
        <v>144</v>
      </c>
      <c r="MC161" s="65" t="str">
        <f>IFERROR(IF(MB161&gt;=5,VLOOKUP(MB161,Brutos!$K$3:$AE$10,MATCH(MA161,Brutos!$K$3:$AE$3,0),0),0),"")</f>
        <v/>
      </c>
      <c r="MD161" s="64"/>
      <c r="ME161" s="64"/>
      <c r="MF161" s="74" t="str">
        <f t="shared" si="114"/>
        <v/>
      </c>
      <c r="MG161" s="66"/>
      <c r="MH161" s="347"/>
      <c r="MI161" s="58"/>
      <c r="MJ161" s="58"/>
      <c r="MK161" s="489">
        <v>5</v>
      </c>
      <c r="ML161" s="490" t="s">
        <v>144</v>
      </c>
      <c r="MM161" s="490" t="s">
        <v>144</v>
      </c>
      <c r="MN161" s="491"/>
      <c r="MO161" s="490"/>
      <c r="MP161" s="490"/>
      <c r="MQ161" s="491" t="s">
        <v>144</v>
      </c>
      <c r="MR161" s="491"/>
      <c r="MS161" s="490"/>
      <c r="MT161" s="490"/>
      <c r="MU161" s="493"/>
      <c r="MV161" s="494"/>
      <c r="MW161" s="347"/>
    </row>
    <row r="162" spans="1:361">
      <c r="A162" s="347"/>
      <c r="B162" s="58"/>
      <c r="C162" s="58"/>
      <c r="D162" s="63">
        <v>6</v>
      </c>
      <c r="E162" s="64" t="s">
        <v>144</v>
      </c>
      <c r="F162" s="64" t="s">
        <v>144</v>
      </c>
      <c r="G162" s="65"/>
      <c r="H162" s="64"/>
      <c r="I162" s="64"/>
      <c r="J162" s="65" t="s">
        <v>144</v>
      </c>
      <c r="K162" s="65" t="str">
        <f>IFERROR(IF(J162&gt;=5,VLOOKUP(J162,Brutos!$K$3:$AE$10,MATCH(I162,Brutos!$K$3:$AE$3,0),0),0),"")</f>
        <v/>
      </c>
      <c r="L162" s="64"/>
      <c r="M162" s="64"/>
      <c r="N162" s="74" t="str">
        <f t="shared" si="92"/>
        <v/>
      </c>
      <c r="O162" s="66"/>
      <c r="P162" s="58"/>
      <c r="Q162" s="58"/>
      <c r="R162" s="58"/>
      <c r="S162" s="63">
        <v>6</v>
      </c>
      <c r="T162" s="64" t="s">
        <v>144</v>
      </c>
      <c r="U162" s="64" t="s">
        <v>144</v>
      </c>
      <c r="V162" s="65"/>
      <c r="W162" s="64"/>
      <c r="X162" s="64"/>
      <c r="Y162" s="65" t="s">
        <v>144</v>
      </c>
      <c r="Z162" s="65" t="str">
        <f>IFERROR(IF(Y162&gt;=5,VLOOKUP(Y162,Brutos!$K$3:$AE$10,MATCH(X162,Brutos!$K$3:$AE$3,0),0),0),"")</f>
        <v/>
      </c>
      <c r="AA162" s="64"/>
      <c r="AB162" s="64"/>
      <c r="AC162" s="74" t="str">
        <f t="shared" si="93"/>
        <v/>
      </c>
      <c r="AD162" s="66"/>
      <c r="AE162" s="58"/>
      <c r="AF162" s="58"/>
      <c r="AG162" s="58"/>
      <c r="AH162" s="63">
        <v>6</v>
      </c>
      <c r="AI162" s="64" t="s">
        <v>144</v>
      </c>
      <c r="AJ162" s="64" t="s">
        <v>144</v>
      </c>
      <c r="AK162" s="65"/>
      <c r="AL162" s="64"/>
      <c r="AM162" s="64"/>
      <c r="AN162" s="65" t="s">
        <v>144</v>
      </c>
      <c r="AO162" s="65" t="str">
        <f>IFERROR(IF(AN162&gt;=5,VLOOKUP(AN162,Brutos!$K$3:$AE$10,MATCH(AM162,Brutos!$K$3:$AE$3,0),0),0),"")</f>
        <v/>
      </c>
      <c r="AP162" s="64"/>
      <c r="AQ162" s="64"/>
      <c r="AR162" s="74" t="str">
        <f t="shared" si="94"/>
        <v/>
      </c>
      <c r="AS162" s="66"/>
      <c r="AT162" s="58"/>
      <c r="AU162" s="58"/>
      <c r="AV162" s="58"/>
      <c r="AW162" s="63">
        <v>6</v>
      </c>
      <c r="AX162" s="64" t="s">
        <v>144</v>
      </c>
      <c r="AY162" s="64" t="s">
        <v>144</v>
      </c>
      <c r="AZ162" s="65"/>
      <c r="BA162" s="64"/>
      <c r="BB162" s="64"/>
      <c r="BC162" s="65" t="s">
        <v>144</v>
      </c>
      <c r="BD162" s="65" t="str">
        <f>IFERROR(IF(BC162&gt;=5,VLOOKUP(BC162,Brutos!$K$3:$AE$10,MATCH(BB162,Brutos!$K$3:$AE$3,0),0),0),"")</f>
        <v/>
      </c>
      <c r="BE162" s="64"/>
      <c r="BF162" s="64"/>
      <c r="BG162" s="74" t="str">
        <f t="shared" si="95"/>
        <v/>
      </c>
      <c r="BH162" s="66"/>
      <c r="BI162" s="58"/>
      <c r="BJ162" s="58"/>
      <c r="BK162" s="58"/>
      <c r="BL162" s="63">
        <v>6</v>
      </c>
      <c r="BM162" s="64" t="s">
        <v>144</v>
      </c>
      <c r="BN162" s="64" t="s">
        <v>144</v>
      </c>
      <c r="BO162" s="65"/>
      <c r="BP162" s="64"/>
      <c r="BQ162" s="64"/>
      <c r="BR162" s="65" t="s">
        <v>144</v>
      </c>
      <c r="BS162" s="65" t="str">
        <f>IFERROR(IF(BR162&gt;=5,VLOOKUP(BR162,Brutos!$K$3:$AE$10,MATCH(BQ162,Brutos!$K$3:$AE$3,0),0),0),"")</f>
        <v/>
      </c>
      <c r="BT162" s="64"/>
      <c r="BU162" s="64"/>
      <c r="BV162" s="74" t="str">
        <f t="shared" si="96"/>
        <v/>
      </c>
      <c r="BW162" s="66"/>
      <c r="BX162" s="58"/>
      <c r="BY162" s="58"/>
      <c r="BZ162" s="58"/>
      <c r="CA162" s="63">
        <v>6</v>
      </c>
      <c r="CB162" s="64" t="s">
        <v>144</v>
      </c>
      <c r="CC162" s="64" t="s">
        <v>144</v>
      </c>
      <c r="CD162" s="65"/>
      <c r="CE162" s="64"/>
      <c r="CF162" s="64"/>
      <c r="CG162" s="65" t="s">
        <v>144</v>
      </c>
      <c r="CH162" s="65" t="str">
        <f>IFERROR(IF(CG162&gt;=5,VLOOKUP(CG162,Brutos!$K$3:$AE$10,MATCH(CF162,Brutos!$K$3:$AE$3,0),0),0),"")</f>
        <v/>
      </c>
      <c r="CI162" s="64"/>
      <c r="CJ162" s="64"/>
      <c r="CK162" s="74" t="str">
        <f t="shared" si="97"/>
        <v/>
      </c>
      <c r="CL162" s="66"/>
      <c r="CM162" s="58"/>
      <c r="CN162" s="58"/>
      <c r="CO162" s="58"/>
      <c r="CP162" s="63">
        <v>6</v>
      </c>
      <c r="CQ162" s="64" t="s">
        <v>144</v>
      </c>
      <c r="CR162" s="64" t="s">
        <v>144</v>
      </c>
      <c r="CS162" s="65"/>
      <c r="CT162" s="64"/>
      <c r="CU162" s="64"/>
      <c r="CV162" s="65" t="s">
        <v>144</v>
      </c>
      <c r="CW162" s="65" t="str">
        <f>IFERROR(IF(CV162&gt;=5,VLOOKUP(CV162,Brutos!$K$3:$AE$10,MATCH(CU162,Brutos!$K$3:$AE$3,0),0),0),"")</f>
        <v/>
      </c>
      <c r="CX162" s="64"/>
      <c r="CY162" s="64"/>
      <c r="CZ162" s="74" t="str">
        <f t="shared" si="98"/>
        <v/>
      </c>
      <c r="DA162" s="66"/>
      <c r="DB162" s="58"/>
      <c r="DC162" s="58"/>
      <c r="DD162" s="58"/>
      <c r="DE162" s="63">
        <v>6</v>
      </c>
      <c r="DF162" s="64" t="s">
        <v>144</v>
      </c>
      <c r="DG162" s="64" t="s">
        <v>144</v>
      </c>
      <c r="DH162" s="65"/>
      <c r="DI162" s="64"/>
      <c r="DJ162" s="64"/>
      <c r="DK162" s="65" t="s">
        <v>144</v>
      </c>
      <c r="DL162" s="65" t="str">
        <f>IFERROR(IF(DK162&gt;=5,VLOOKUP(DK162,Brutos!$K$3:$AE$10,MATCH(DJ162,Brutos!$K$3:$AE$3,0),0),0),"")</f>
        <v/>
      </c>
      <c r="DM162" s="64"/>
      <c r="DN162" s="64"/>
      <c r="DO162" s="74" t="str">
        <f t="shared" si="99"/>
        <v/>
      </c>
      <c r="DP162" s="66"/>
      <c r="DQ162" s="58"/>
      <c r="DR162" s="58"/>
      <c r="DS162" s="58"/>
      <c r="DT162" s="63">
        <v>6</v>
      </c>
      <c r="DU162" s="64" t="s">
        <v>144</v>
      </c>
      <c r="DV162" s="64" t="s">
        <v>144</v>
      </c>
      <c r="DW162" s="65"/>
      <c r="DX162" s="64"/>
      <c r="DY162" s="64"/>
      <c r="DZ162" s="65" t="s">
        <v>144</v>
      </c>
      <c r="EA162" s="65" t="str">
        <f>IFERROR(IF(DZ162&gt;=5,VLOOKUP(DZ162,Brutos!$K$3:$AE$10,MATCH(DY162,Brutos!$K$3:$AE$3,0),0),0),"")</f>
        <v/>
      </c>
      <c r="EB162" s="64"/>
      <c r="EC162" s="64"/>
      <c r="ED162" s="74" t="str">
        <f t="shared" si="100"/>
        <v/>
      </c>
      <c r="EE162" s="66"/>
      <c r="EF162" s="58"/>
      <c r="EG162" s="58"/>
      <c r="EH162" s="58"/>
      <c r="EI162" s="63">
        <v>6</v>
      </c>
      <c r="EJ162" s="64" t="s">
        <v>144</v>
      </c>
      <c r="EK162" s="64" t="s">
        <v>144</v>
      </c>
      <c r="EL162" s="65"/>
      <c r="EM162" s="64"/>
      <c r="EN162" s="64"/>
      <c r="EO162" s="65" t="s">
        <v>144</v>
      </c>
      <c r="EP162" s="65" t="str">
        <f>IFERROR(IF(EO162&gt;=5,VLOOKUP(EO162,Brutos!$K$3:$AE$10,MATCH(EN162,Brutos!$K$3:$AE$3,0),0),0),"")</f>
        <v/>
      </c>
      <c r="EQ162" s="64"/>
      <c r="ER162" s="64"/>
      <c r="ES162" s="74" t="str">
        <f t="shared" si="101"/>
        <v/>
      </c>
      <c r="ET162" s="66"/>
      <c r="EU162" s="58"/>
      <c r="EV162" s="58"/>
      <c r="EW162" s="58"/>
      <c r="EX162" s="63">
        <v>6</v>
      </c>
      <c r="EY162" s="64" t="s">
        <v>144</v>
      </c>
      <c r="EZ162" s="64" t="s">
        <v>144</v>
      </c>
      <c r="FA162" s="65"/>
      <c r="FB162" s="64"/>
      <c r="FC162" s="64"/>
      <c r="FD162" s="65" t="s">
        <v>144</v>
      </c>
      <c r="FE162" s="65" t="str">
        <f>IFERROR(IF(FD162&gt;=5,VLOOKUP(FD162,Brutos!$K$3:$AE$10,MATCH(FC162,Brutos!$K$3:$AE$3,0),0),0),"")</f>
        <v/>
      </c>
      <c r="FF162" s="64"/>
      <c r="FG162" s="64"/>
      <c r="FH162" s="74" t="str">
        <f t="shared" si="102"/>
        <v/>
      </c>
      <c r="FI162" s="66"/>
      <c r="FJ162" s="58"/>
      <c r="FK162" s="58"/>
      <c r="FL162" s="58"/>
      <c r="FM162" s="63">
        <v>6</v>
      </c>
      <c r="FN162" s="64" t="s">
        <v>144</v>
      </c>
      <c r="FO162" s="64" t="s">
        <v>144</v>
      </c>
      <c r="FP162" s="65"/>
      <c r="FQ162" s="64"/>
      <c r="FR162" s="64"/>
      <c r="FS162" s="65" t="s">
        <v>144</v>
      </c>
      <c r="FT162" s="65" t="str">
        <f>IFERROR(IF(FS162&gt;=5,VLOOKUP(FS162,Brutos!$K$3:$AE$10,MATCH(FR162,Brutos!$K$3:$AE$3,0),0),0),"")</f>
        <v/>
      </c>
      <c r="FU162" s="64"/>
      <c r="FV162" s="64"/>
      <c r="FW162" s="74" t="str">
        <f t="shared" si="103"/>
        <v/>
      </c>
      <c r="FX162" s="66"/>
      <c r="FY162" s="58"/>
      <c r="FZ162" s="58"/>
      <c r="GA162" s="58"/>
      <c r="GB162" s="63">
        <v>6</v>
      </c>
      <c r="GC162" s="64" t="s">
        <v>144</v>
      </c>
      <c r="GD162" s="64" t="s">
        <v>144</v>
      </c>
      <c r="GE162" s="65"/>
      <c r="GF162" s="64"/>
      <c r="GG162" s="64"/>
      <c r="GH162" s="65" t="s">
        <v>144</v>
      </c>
      <c r="GI162" s="65" t="str">
        <f>IFERROR(IF(GH162&gt;=5,VLOOKUP(GH162,Brutos!$K$3:$AE$10,MATCH(GG162,Brutos!$K$3:$AE$3,0),0),0),"")</f>
        <v/>
      </c>
      <c r="GJ162" s="64"/>
      <c r="GK162" s="64"/>
      <c r="GL162" s="74" t="str">
        <f t="shared" si="104"/>
        <v/>
      </c>
      <c r="GM162" s="66"/>
      <c r="GN162" s="58"/>
      <c r="GO162" s="58"/>
      <c r="GP162" s="58"/>
      <c r="GQ162" s="63">
        <v>6</v>
      </c>
      <c r="GR162" s="64" t="s">
        <v>144</v>
      </c>
      <c r="GS162" s="64" t="s">
        <v>144</v>
      </c>
      <c r="GT162" s="65"/>
      <c r="GU162" s="64"/>
      <c r="GV162" s="64"/>
      <c r="GW162" s="65" t="s">
        <v>144</v>
      </c>
      <c r="GX162" s="65" t="str">
        <f>IFERROR(IF(GW162&gt;=5,VLOOKUP(GW162,Brutos!$K$3:$AE$10,MATCH(GV162,Brutos!$K$3:$AE$3,0),0),0),"")</f>
        <v/>
      </c>
      <c r="GY162" s="64"/>
      <c r="GZ162" s="64"/>
      <c r="HA162" s="74" t="str">
        <f t="shared" si="105"/>
        <v/>
      </c>
      <c r="HB162" s="66"/>
      <c r="HC162" s="58"/>
      <c r="HD162" s="58"/>
      <c r="HE162" s="58"/>
      <c r="HF162" s="63">
        <v>6</v>
      </c>
      <c r="HG162" s="64" t="s">
        <v>144</v>
      </c>
      <c r="HH162" s="64" t="s">
        <v>144</v>
      </c>
      <c r="HI162" s="65"/>
      <c r="HJ162" s="64"/>
      <c r="HK162" s="64"/>
      <c r="HL162" s="65" t="s">
        <v>144</v>
      </c>
      <c r="HM162" s="65" t="str">
        <f>IFERROR(IF(HL162&gt;=5,VLOOKUP(HL162,Brutos!$K$3:$AE$10,MATCH(HK162,Brutos!$K$3:$AE$3,0),0),0),"")</f>
        <v/>
      </c>
      <c r="HN162" s="64"/>
      <c r="HO162" s="64"/>
      <c r="HP162" s="74" t="str">
        <f t="shared" si="106"/>
        <v/>
      </c>
      <c r="HQ162" s="66"/>
      <c r="HR162" s="58"/>
      <c r="HS162" s="58"/>
      <c r="HT162" s="58"/>
      <c r="HU162" s="63">
        <v>6</v>
      </c>
      <c r="HV162" s="64" t="s">
        <v>144</v>
      </c>
      <c r="HW162" s="64" t="s">
        <v>144</v>
      </c>
      <c r="HX162" s="65"/>
      <c r="HY162" s="64"/>
      <c r="HZ162" s="64"/>
      <c r="IA162" s="65" t="s">
        <v>144</v>
      </c>
      <c r="IB162" s="65" t="str">
        <f>IFERROR(IF(IA162&gt;=5,VLOOKUP(IA162,Brutos!$K$3:$AE$10,MATCH(HZ162,Brutos!$K$3:$AE$3,0),0),0),"")</f>
        <v/>
      </c>
      <c r="IC162" s="64"/>
      <c r="ID162" s="64"/>
      <c r="IE162" s="74" t="str">
        <f t="shared" si="107"/>
        <v/>
      </c>
      <c r="IF162" s="66"/>
      <c r="IG162" s="58"/>
      <c r="IH162" s="58"/>
      <c r="II162" s="58"/>
      <c r="IJ162" s="63">
        <v>6</v>
      </c>
      <c r="IK162" s="64" t="s">
        <v>144</v>
      </c>
      <c r="IL162" s="64" t="s">
        <v>144</v>
      </c>
      <c r="IM162" s="65"/>
      <c r="IN162" s="64"/>
      <c r="IO162" s="64"/>
      <c r="IP162" s="65" t="s">
        <v>144</v>
      </c>
      <c r="IQ162" s="65" t="str">
        <f>IFERROR(IF(IP162&gt;=5,VLOOKUP(IP162,Brutos!$K$3:$AE$10,MATCH(IO162,Brutos!$K$3:$AE$3,0),0),0),"")</f>
        <v/>
      </c>
      <c r="IR162" s="64"/>
      <c r="IS162" s="64"/>
      <c r="IT162" s="74" t="str">
        <f t="shared" si="108"/>
        <v/>
      </c>
      <c r="IU162" s="66"/>
      <c r="IV162" s="58"/>
      <c r="IW162" s="58"/>
      <c r="IX162" s="58"/>
      <c r="IY162" s="63">
        <v>6</v>
      </c>
      <c r="IZ162" s="64" t="s">
        <v>144</v>
      </c>
      <c r="JA162" s="64" t="s">
        <v>144</v>
      </c>
      <c r="JB162" s="65"/>
      <c r="JC162" s="64"/>
      <c r="JD162" s="64"/>
      <c r="JE162" s="65" t="s">
        <v>144</v>
      </c>
      <c r="JF162" s="65" t="str">
        <f>IFERROR(IF(JE162&gt;=5,VLOOKUP(JE162,Brutos!$K$3:$AE$10,MATCH(JD162,Brutos!$K$3:$AE$3,0),0),0),"")</f>
        <v/>
      </c>
      <c r="JG162" s="64"/>
      <c r="JH162" s="64"/>
      <c r="JI162" s="74" t="str">
        <f t="shared" si="109"/>
        <v/>
      </c>
      <c r="JJ162" s="66"/>
      <c r="JK162" s="58"/>
      <c r="JL162" s="58"/>
      <c r="JM162" s="58"/>
      <c r="JN162" s="63">
        <v>6</v>
      </c>
      <c r="JO162" s="64" t="s">
        <v>144</v>
      </c>
      <c r="JP162" s="64" t="s">
        <v>144</v>
      </c>
      <c r="JQ162" s="65"/>
      <c r="JR162" s="64"/>
      <c r="JS162" s="64"/>
      <c r="JT162" s="65" t="s">
        <v>144</v>
      </c>
      <c r="JU162" s="65" t="str">
        <f>IFERROR(IF(JT162&gt;=5,VLOOKUP(JT162,Brutos!$K$3:$AE$10,MATCH(JS162,Brutos!$K$3:$AE$3,0),0),0),"")</f>
        <v/>
      </c>
      <c r="JV162" s="64"/>
      <c r="JW162" s="64"/>
      <c r="JX162" s="74" t="str">
        <f t="shared" si="110"/>
        <v/>
      </c>
      <c r="JY162" s="66"/>
      <c r="JZ162" s="58"/>
      <c r="KA162" s="58"/>
      <c r="KB162" s="58"/>
      <c r="KC162" s="63">
        <v>6</v>
      </c>
      <c r="KD162" s="64" t="s">
        <v>144</v>
      </c>
      <c r="KE162" s="64" t="s">
        <v>144</v>
      </c>
      <c r="KF162" s="65"/>
      <c r="KG162" s="64"/>
      <c r="KH162" s="64"/>
      <c r="KI162" s="65" t="s">
        <v>144</v>
      </c>
      <c r="KJ162" s="65" t="str">
        <f>IFERROR(IF(KI162&gt;=5,VLOOKUP(KI162,Brutos!$K$3:$AE$10,MATCH(KH162,Brutos!$K$3:$AE$3,0),0),0),"")</f>
        <v/>
      </c>
      <c r="KK162" s="64"/>
      <c r="KL162" s="64"/>
      <c r="KM162" s="74" t="str">
        <f t="shared" si="111"/>
        <v/>
      </c>
      <c r="KN162" s="66"/>
      <c r="KO162" s="58"/>
      <c r="KP162" s="58"/>
      <c r="KQ162" s="58"/>
      <c r="KR162" s="63">
        <v>6</v>
      </c>
      <c r="KS162" s="64" t="s">
        <v>144</v>
      </c>
      <c r="KT162" s="64" t="s">
        <v>144</v>
      </c>
      <c r="KU162" s="65"/>
      <c r="KV162" s="64"/>
      <c r="KW162" s="64"/>
      <c r="KX162" s="65" t="s">
        <v>144</v>
      </c>
      <c r="KY162" s="65" t="str">
        <f>IFERROR(IF(KX162&gt;=5,VLOOKUP(KX162,Brutos!$K$3:$AE$10,MATCH(KW162,Brutos!$K$3:$AE$3,0),0),0),"")</f>
        <v/>
      </c>
      <c r="KZ162" s="64"/>
      <c r="LA162" s="64"/>
      <c r="LB162" s="74" t="str">
        <f t="shared" si="112"/>
        <v/>
      </c>
      <c r="LC162" s="66"/>
      <c r="LD162" s="347"/>
      <c r="LE162" s="58"/>
      <c r="LF162" s="58"/>
      <c r="LG162" s="63">
        <v>6</v>
      </c>
      <c r="LH162" s="64" t="s">
        <v>144</v>
      </c>
      <c r="LI162" s="64" t="s">
        <v>144</v>
      </c>
      <c r="LJ162" s="65"/>
      <c r="LK162" s="64"/>
      <c r="LL162" s="64"/>
      <c r="LM162" s="65" t="s">
        <v>144</v>
      </c>
      <c r="LN162" s="65" t="str">
        <f>IFERROR(IF(LM162&gt;=5,VLOOKUP(LM162,Brutos!$K$3:$AE$10,MATCH(LL162,Brutos!$K$3:$AE$3,0),0),0),"")</f>
        <v/>
      </c>
      <c r="LO162" s="64"/>
      <c r="LP162" s="64"/>
      <c r="LQ162" s="74" t="str">
        <f t="shared" si="113"/>
        <v/>
      </c>
      <c r="LR162" s="66"/>
      <c r="LS162" s="347"/>
      <c r="LT162" s="58"/>
      <c r="LU162" s="58"/>
      <c r="LV162" s="63">
        <v>6</v>
      </c>
      <c r="LW162" s="64" t="s">
        <v>144</v>
      </c>
      <c r="LX162" s="64" t="s">
        <v>144</v>
      </c>
      <c r="LY162" s="65"/>
      <c r="LZ162" s="64"/>
      <c r="MA162" s="64"/>
      <c r="MB162" s="65" t="s">
        <v>144</v>
      </c>
      <c r="MC162" s="65" t="str">
        <f>IFERROR(IF(MB162&gt;=5,VLOOKUP(MB162,Brutos!$K$3:$AE$10,MATCH(MA162,Brutos!$K$3:$AE$3,0),0),0),"")</f>
        <v/>
      </c>
      <c r="MD162" s="64"/>
      <c r="ME162" s="64"/>
      <c r="MF162" s="74" t="str">
        <f t="shared" si="114"/>
        <v/>
      </c>
      <c r="MG162" s="66"/>
      <c r="MH162" s="347"/>
      <c r="MI162" s="58"/>
      <c r="MJ162" s="58"/>
      <c r="MK162" s="489">
        <v>6</v>
      </c>
      <c r="ML162" s="490" t="s">
        <v>144</v>
      </c>
      <c r="MM162" s="490" t="s">
        <v>144</v>
      </c>
      <c r="MN162" s="491"/>
      <c r="MO162" s="490"/>
      <c r="MP162" s="490"/>
      <c r="MQ162" s="491" t="s">
        <v>144</v>
      </c>
      <c r="MR162" s="491"/>
      <c r="MS162" s="490"/>
      <c r="MT162" s="490"/>
      <c r="MU162" s="493"/>
      <c r="MV162" s="494"/>
      <c r="MW162" s="347"/>
    </row>
    <row r="163" spans="1:361">
      <c r="A163" s="347"/>
      <c r="B163" s="58"/>
      <c r="C163" s="58"/>
      <c r="D163" s="63">
        <v>7</v>
      </c>
      <c r="E163" s="64" t="s">
        <v>144</v>
      </c>
      <c r="F163" s="64" t="s">
        <v>144</v>
      </c>
      <c r="G163" s="65"/>
      <c r="H163" s="64"/>
      <c r="I163" s="64"/>
      <c r="J163" s="65" t="s">
        <v>144</v>
      </c>
      <c r="K163" s="65" t="str">
        <f>IFERROR(IF(J163&gt;=5,VLOOKUP(J163,Brutos!$K$3:$AE$10,MATCH(I163,Brutos!$K$3:$AE$3,0),0),0),"")</f>
        <v/>
      </c>
      <c r="L163" s="64"/>
      <c r="M163" s="64"/>
      <c r="N163" s="74" t="str">
        <f t="shared" si="92"/>
        <v/>
      </c>
      <c r="O163" s="66"/>
      <c r="P163" s="58"/>
      <c r="Q163" s="58"/>
      <c r="R163" s="58"/>
      <c r="S163" s="63">
        <v>7</v>
      </c>
      <c r="T163" s="64" t="s">
        <v>144</v>
      </c>
      <c r="U163" s="64" t="s">
        <v>144</v>
      </c>
      <c r="V163" s="65"/>
      <c r="W163" s="64"/>
      <c r="X163" s="64"/>
      <c r="Y163" s="65" t="s">
        <v>144</v>
      </c>
      <c r="Z163" s="65" t="str">
        <f>IFERROR(IF(Y163&gt;=5,VLOOKUP(Y163,Brutos!$K$3:$AE$10,MATCH(X163,Brutos!$K$3:$AE$3,0),0),0),"")</f>
        <v/>
      </c>
      <c r="AA163" s="64"/>
      <c r="AB163" s="64"/>
      <c r="AC163" s="74" t="str">
        <f t="shared" si="93"/>
        <v/>
      </c>
      <c r="AD163" s="66"/>
      <c r="AE163" s="58"/>
      <c r="AF163" s="58"/>
      <c r="AG163" s="58"/>
      <c r="AH163" s="63">
        <v>7</v>
      </c>
      <c r="AI163" s="64" t="s">
        <v>144</v>
      </c>
      <c r="AJ163" s="64" t="s">
        <v>144</v>
      </c>
      <c r="AK163" s="65"/>
      <c r="AL163" s="64"/>
      <c r="AM163" s="64"/>
      <c r="AN163" s="65" t="s">
        <v>144</v>
      </c>
      <c r="AO163" s="65" t="str">
        <f>IFERROR(IF(AN163&gt;=5,VLOOKUP(AN163,Brutos!$K$3:$AE$10,MATCH(AM163,Brutos!$K$3:$AE$3,0),0),0),"")</f>
        <v/>
      </c>
      <c r="AP163" s="64"/>
      <c r="AQ163" s="64"/>
      <c r="AR163" s="74" t="str">
        <f t="shared" si="94"/>
        <v/>
      </c>
      <c r="AS163" s="66"/>
      <c r="AT163" s="58"/>
      <c r="AU163" s="58"/>
      <c r="AV163" s="58"/>
      <c r="AW163" s="63">
        <v>7</v>
      </c>
      <c r="AX163" s="64" t="s">
        <v>144</v>
      </c>
      <c r="AY163" s="64" t="s">
        <v>144</v>
      </c>
      <c r="AZ163" s="65"/>
      <c r="BA163" s="64"/>
      <c r="BB163" s="64"/>
      <c r="BC163" s="65" t="s">
        <v>144</v>
      </c>
      <c r="BD163" s="65" t="str">
        <f>IFERROR(IF(BC163&gt;=5,VLOOKUP(BC163,Brutos!$K$3:$AE$10,MATCH(BB163,Brutos!$K$3:$AE$3,0),0),0),"")</f>
        <v/>
      </c>
      <c r="BE163" s="64"/>
      <c r="BF163" s="64"/>
      <c r="BG163" s="74" t="str">
        <f t="shared" si="95"/>
        <v/>
      </c>
      <c r="BH163" s="66"/>
      <c r="BI163" s="58"/>
      <c r="BJ163" s="58"/>
      <c r="BK163" s="58"/>
      <c r="BL163" s="63">
        <v>7</v>
      </c>
      <c r="BM163" s="64" t="s">
        <v>144</v>
      </c>
      <c r="BN163" s="64" t="s">
        <v>144</v>
      </c>
      <c r="BO163" s="65"/>
      <c r="BP163" s="64"/>
      <c r="BQ163" s="64"/>
      <c r="BR163" s="65" t="s">
        <v>144</v>
      </c>
      <c r="BS163" s="65" t="str">
        <f>IFERROR(IF(BR163&gt;=5,VLOOKUP(BR163,Brutos!$K$3:$AE$10,MATCH(BQ163,Brutos!$K$3:$AE$3,0),0),0),"")</f>
        <v/>
      </c>
      <c r="BT163" s="64"/>
      <c r="BU163" s="64"/>
      <c r="BV163" s="74" t="str">
        <f t="shared" si="96"/>
        <v/>
      </c>
      <c r="BW163" s="66"/>
      <c r="BX163" s="58"/>
      <c r="BY163" s="58"/>
      <c r="BZ163" s="58"/>
      <c r="CA163" s="63">
        <v>7</v>
      </c>
      <c r="CB163" s="64" t="s">
        <v>144</v>
      </c>
      <c r="CC163" s="64" t="s">
        <v>144</v>
      </c>
      <c r="CD163" s="65"/>
      <c r="CE163" s="64"/>
      <c r="CF163" s="64"/>
      <c r="CG163" s="65" t="s">
        <v>144</v>
      </c>
      <c r="CH163" s="65" t="str">
        <f>IFERROR(IF(CG163&gt;=5,VLOOKUP(CG163,Brutos!$K$3:$AE$10,MATCH(CF163,Brutos!$K$3:$AE$3,0),0),0),"")</f>
        <v/>
      </c>
      <c r="CI163" s="64"/>
      <c r="CJ163" s="64"/>
      <c r="CK163" s="74" t="str">
        <f t="shared" si="97"/>
        <v/>
      </c>
      <c r="CL163" s="66"/>
      <c r="CM163" s="58"/>
      <c r="CN163" s="58"/>
      <c r="CO163" s="58"/>
      <c r="CP163" s="63">
        <v>7</v>
      </c>
      <c r="CQ163" s="64" t="s">
        <v>144</v>
      </c>
      <c r="CR163" s="64" t="s">
        <v>144</v>
      </c>
      <c r="CS163" s="65"/>
      <c r="CT163" s="64"/>
      <c r="CU163" s="64"/>
      <c r="CV163" s="65" t="s">
        <v>144</v>
      </c>
      <c r="CW163" s="65" t="str">
        <f>IFERROR(IF(CV163&gt;=5,VLOOKUP(CV163,Brutos!$K$3:$AE$10,MATCH(CU163,Brutos!$K$3:$AE$3,0),0),0),"")</f>
        <v/>
      </c>
      <c r="CX163" s="64"/>
      <c r="CY163" s="64"/>
      <c r="CZ163" s="74" t="str">
        <f t="shared" si="98"/>
        <v/>
      </c>
      <c r="DA163" s="66"/>
      <c r="DB163" s="58"/>
      <c r="DC163" s="58"/>
      <c r="DD163" s="58"/>
      <c r="DE163" s="63">
        <v>7</v>
      </c>
      <c r="DF163" s="64" t="s">
        <v>144</v>
      </c>
      <c r="DG163" s="64" t="s">
        <v>144</v>
      </c>
      <c r="DH163" s="65"/>
      <c r="DI163" s="64"/>
      <c r="DJ163" s="64"/>
      <c r="DK163" s="65" t="s">
        <v>144</v>
      </c>
      <c r="DL163" s="65" t="str">
        <f>IFERROR(IF(DK163&gt;=5,VLOOKUP(DK163,Brutos!$K$3:$AE$10,MATCH(DJ163,Brutos!$K$3:$AE$3,0),0),0),"")</f>
        <v/>
      </c>
      <c r="DM163" s="64"/>
      <c r="DN163" s="64"/>
      <c r="DO163" s="74" t="str">
        <f t="shared" si="99"/>
        <v/>
      </c>
      <c r="DP163" s="66"/>
      <c r="DQ163" s="58"/>
      <c r="DR163" s="58"/>
      <c r="DS163" s="58"/>
      <c r="DT163" s="63">
        <v>7</v>
      </c>
      <c r="DU163" s="64" t="s">
        <v>144</v>
      </c>
      <c r="DV163" s="64" t="s">
        <v>144</v>
      </c>
      <c r="DW163" s="65"/>
      <c r="DX163" s="64"/>
      <c r="DY163" s="64"/>
      <c r="DZ163" s="65" t="s">
        <v>144</v>
      </c>
      <c r="EA163" s="65" t="str">
        <f>IFERROR(IF(DZ163&gt;=5,VLOOKUP(DZ163,Brutos!$K$3:$AE$10,MATCH(DY163,Brutos!$K$3:$AE$3,0),0),0),"")</f>
        <v/>
      </c>
      <c r="EB163" s="64"/>
      <c r="EC163" s="64"/>
      <c r="ED163" s="74" t="str">
        <f t="shared" si="100"/>
        <v/>
      </c>
      <c r="EE163" s="66"/>
      <c r="EF163" s="58"/>
      <c r="EG163" s="58"/>
      <c r="EH163" s="58"/>
      <c r="EI163" s="63">
        <v>7</v>
      </c>
      <c r="EJ163" s="64" t="s">
        <v>144</v>
      </c>
      <c r="EK163" s="64" t="s">
        <v>144</v>
      </c>
      <c r="EL163" s="65"/>
      <c r="EM163" s="64"/>
      <c r="EN163" s="64"/>
      <c r="EO163" s="65" t="s">
        <v>144</v>
      </c>
      <c r="EP163" s="65" t="str">
        <f>IFERROR(IF(EO163&gt;=5,VLOOKUP(EO163,Brutos!$K$3:$AE$10,MATCH(EN163,Brutos!$K$3:$AE$3,0),0),0),"")</f>
        <v/>
      </c>
      <c r="EQ163" s="64"/>
      <c r="ER163" s="64"/>
      <c r="ES163" s="74" t="str">
        <f t="shared" si="101"/>
        <v/>
      </c>
      <c r="ET163" s="66"/>
      <c r="EU163" s="58"/>
      <c r="EV163" s="58"/>
      <c r="EW163" s="58"/>
      <c r="EX163" s="63">
        <v>7</v>
      </c>
      <c r="EY163" s="64" t="s">
        <v>144</v>
      </c>
      <c r="EZ163" s="64" t="s">
        <v>144</v>
      </c>
      <c r="FA163" s="65"/>
      <c r="FB163" s="64"/>
      <c r="FC163" s="64"/>
      <c r="FD163" s="65" t="s">
        <v>144</v>
      </c>
      <c r="FE163" s="65" t="str">
        <f>IFERROR(IF(FD163&gt;=5,VLOOKUP(FD163,Brutos!$K$3:$AE$10,MATCH(FC163,Brutos!$K$3:$AE$3,0),0),0),"")</f>
        <v/>
      </c>
      <c r="FF163" s="64"/>
      <c r="FG163" s="64"/>
      <c r="FH163" s="74" t="str">
        <f t="shared" si="102"/>
        <v/>
      </c>
      <c r="FI163" s="66"/>
      <c r="FJ163" s="58"/>
      <c r="FK163" s="58"/>
      <c r="FL163" s="58"/>
      <c r="FM163" s="63">
        <v>7</v>
      </c>
      <c r="FN163" s="64" t="s">
        <v>144</v>
      </c>
      <c r="FO163" s="64" t="s">
        <v>144</v>
      </c>
      <c r="FP163" s="65"/>
      <c r="FQ163" s="64"/>
      <c r="FR163" s="64"/>
      <c r="FS163" s="65" t="s">
        <v>144</v>
      </c>
      <c r="FT163" s="65" t="str">
        <f>IFERROR(IF(FS163&gt;=5,VLOOKUP(FS163,Brutos!$K$3:$AE$10,MATCH(FR163,Brutos!$K$3:$AE$3,0),0),0),"")</f>
        <v/>
      </c>
      <c r="FU163" s="64"/>
      <c r="FV163" s="64"/>
      <c r="FW163" s="74" t="str">
        <f t="shared" si="103"/>
        <v/>
      </c>
      <c r="FX163" s="66"/>
      <c r="FY163" s="58"/>
      <c r="FZ163" s="58"/>
      <c r="GA163" s="58"/>
      <c r="GB163" s="63">
        <v>7</v>
      </c>
      <c r="GC163" s="64" t="s">
        <v>144</v>
      </c>
      <c r="GD163" s="64" t="s">
        <v>144</v>
      </c>
      <c r="GE163" s="65"/>
      <c r="GF163" s="64"/>
      <c r="GG163" s="64"/>
      <c r="GH163" s="65" t="s">
        <v>144</v>
      </c>
      <c r="GI163" s="65" t="str">
        <f>IFERROR(IF(GH163&gt;=5,VLOOKUP(GH163,Brutos!$K$3:$AE$10,MATCH(GG163,Brutos!$K$3:$AE$3,0),0),0),"")</f>
        <v/>
      </c>
      <c r="GJ163" s="64"/>
      <c r="GK163" s="64"/>
      <c r="GL163" s="74" t="str">
        <f t="shared" si="104"/>
        <v/>
      </c>
      <c r="GM163" s="66"/>
      <c r="GN163" s="58"/>
      <c r="GO163" s="58"/>
      <c r="GP163" s="58"/>
      <c r="GQ163" s="63">
        <v>7</v>
      </c>
      <c r="GR163" s="64" t="s">
        <v>144</v>
      </c>
      <c r="GS163" s="64" t="s">
        <v>144</v>
      </c>
      <c r="GT163" s="65"/>
      <c r="GU163" s="64"/>
      <c r="GV163" s="64"/>
      <c r="GW163" s="65" t="s">
        <v>144</v>
      </c>
      <c r="GX163" s="65" t="str">
        <f>IFERROR(IF(GW163&gt;=5,VLOOKUP(GW163,Brutos!$K$3:$AE$10,MATCH(GV163,Brutos!$K$3:$AE$3,0),0),0),"")</f>
        <v/>
      </c>
      <c r="GY163" s="64"/>
      <c r="GZ163" s="64"/>
      <c r="HA163" s="74" t="str">
        <f t="shared" si="105"/>
        <v/>
      </c>
      <c r="HB163" s="66"/>
      <c r="HC163" s="58"/>
      <c r="HD163" s="58"/>
      <c r="HE163" s="58"/>
      <c r="HF163" s="63">
        <v>7</v>
      </c>
      <c r="HG163" s="64" t="s">
        <v>144</v>
      </c>
      <c r="HH163" s="64" t="s">
        <v>144</v>
      </c>
      <c r="HI163" s="65"/>
      <c r="HJ163" s="64"/>
      <c r="HK163" s="64"/>
      <c r="HL163" s="65" t="s">
        <v>144</v>
      </c>
      <c r="HM163" s="65" t="str">
        <f>IFERROR(IF(HL163&gt;=5,VLOOKUP(HL163,Brutos!$K$3:$AE$10,MATCH(HK163,Brutos!$K$3:$AE$3,0),0),0),"")</f>
        <v/>
      </c>
      <c r="HN163" s="64"/>
      <c r="HO163" s="64"/>
      <c r="HP163" s="74" t="str">
        <f t="shared" si="106"/>
        <v/>
      </c>
      <c r="HQ163" s="66"/>
      <c r="HR163" s="58"/>
      <c r="HS163" s="58"/>
      <c r="HT163" s="58"/>
      <c r="HU163" s="63">
        <v>7</v>
      </c>
      <c r="HV163" s="64" t="s">
        <v>144</v>
      </c>
      <c r="HW163" s="64" t="s">
        <v>144</v>
      </c>
      <c r="HX163" s="65"/>
      <c r="HY163" s="64"/>
      <c r="HZ163" s="64"/>
      <c r="IA163" s="65" t="s">
        <v>144</v>
      </c>
      <c r="IB163" s="65" t="str">
        <f>IFERROR(IF(IA163&gt;=5,VLOOKUP(IA163,Brutos!$K$3:$AE$10,MATCH(HZ163,Brutos!$K$3:$AE$3,0),0),0),"")</f>
        <v/>
      </c>
      <c r="IC163" s="64"/>
      <c r="ID163" s="64"/>
      <c r="IE163" s="74" t="str">
        <f t="shared" si="107"/>
        <v/>
      </c>
      <c r="IF163" s="66"/>
      <c r="IG163" s="58"/>
      <c r="IH163" s="58"/>
      <c r="II163" s="58"/>
      <c r="IJ163" s="63">
        <v>7</v>
      </c>
      <c r="IK163" s="64" t="s">
        <v>144</v>
      </c>
      <c r="IL163" s="64" t="s">
        <v>144</v>
      </c>
      <c r="IM163" s="65"/>
      <c r="IN163" s="64"/>
      <c r="IO163" s="64"/>
      <c r="IP163" s="65" t="s">
        <v>144</v>
      </c>
      <c r="IQ163" s="65" t="str">
        <f>IFERROR(IF(IP163&gt;=5,VLOOKUP(IP163,Brutos!$K$3:$AE$10,MATCH(IO163,Brutos!$K$3:$AE$3,0),0),0),"")</f>
        <v/>
      </c>
      <c r="IR163" s="64"/>
      <c r="IS163" s="64"/>
      <c r="IT163" s="74" t="str">
        <f t="shared" si="108"/>
        <v/>
      </c>
      <c r="IU163" s="66"/>
      <c r="IV163" s="58"/>
      <c r="IW163" s="58"/>
      <c r="IX163" s="58"/>
      <c r="IY163" s="63">
        <v>7</v>
      </c>
      <c r="IZ163" s="64" t="s">
        <v>144</v>
      </c>
      <c r="JA163" s="64" t="s">
        <v>144</v>
      </c>
      <c r="JB163" s="65"/>
      <c r="JC163" s="64"/>
      <c r="JD163" s="64"/>
      <c r="JE163" s="65" t="s">
        <v>144</v>
      </c>
      <c r="JF163" s="65" t="str">
        <f>IFERROR(IF(JE163&gt;=5,VLOOKUP(JE163,Brutos!$K$3:$AE$10,MATCH(JD163,Brutos!$K$3:$AE$3,0),0),0),"")</f>
        <v/>
      </c>
      <c r="JG163" s="64"/>
      <c r="JH163" s="64"/>
      <c r="JI163" s="74" t="str">
        <f t="shared" si="109"/>
        <v/>
      </c>
      <c r="JJ163" s="66"/>
      <c r="JK163" s="58"/>
      <c r="JL163" s="58"/>
      <c r="JM163" s="58"/>
      <c r="JN163" s="63">
        <v>7</v>
      </c>
      <c r="JO163" s="64" t="s">
        <v>144</v>
      </c>
      <c r="JP163" s="64" t="s">
        <v>144</v>
      </c>
      <c r="JQ163" s="65"/>
      <c r="JR163" s="64"/>
      <c r="JS163" s="64"/>
      <c r="JT163" s="65" t="s">
        <v>144</v>
      </c>
      <c r="JU163" s="65" t="str">
        <f>IFERROR(IF(JT163&gt;=5,VLOOKUP(JT163,Brutos!$K$3:$AE$10,MATCH(JS163,Brutos!$K$3:$AE$3,0),0),0),"")</f>
        <v/>
      </c>
      <c r="JV163" s="64"/>
      <c r="JW163" s="64"/>
      <c r="JX163" s="74" t="str">
        <f t="shared" si="110"/>
        <v/>
      </c>
      <c r="JY163" s="66"/>
      <c r="JZ163" s="58"/>
      <c r="KA163" s="58"/>
      <c r="KB163" s="58"/>
      <c r="KC163" s="63">
        <v>7</v>
      </c>
      <c r="KD163" s="64" t="s">
        <v>144</v>
      </c>
      <c r="KE163" s="64" t="s">
        <v>144</v>
      </c>
      <c r="KF163" s="65"/>
      <c r="KG163" s="64"/>
      <c r="KH163" s="64"/>
      <c r="KI163" s="65" t="s">
        <v>144</v>
      </c>
      <c r="KJ163" s="65" t="str">
        <f>IFERROR(IF(KI163&gt;=5,VLOOKUP(KI163,Brutos!$K$3:$AE$10,MATCH(KH163,Brutos!$K$3:$AE$3,0),0),0),"")</f>
        <v/>
      </c>
      <c r="KK163" s="64"/>
      <c r="KL163" s="64"/>
      <c r="KM163" s="74" t="str">
        <f t="shared" si="111"/>
        <v/>
      </c>
      <c r="KN163" s="66"/>
      <c r="KO163" s="58"/>
      <c r="KP163" s="58"/>
      <c r="KQ163" s="58"/>
      <c r="KR163" s="63">
        <v>7</v>
      </c>
      <c r="KS163" s="64" t="s">
        <v>144</v>
      </c>
      <c r="KT163" s="64" t="s">
        <v>144</v>
      </c>
      <c r="KU163" s="65"/>
      <c r="KV163" s="64"/>
      <c r="KW163" s="64"/>
      <c r="KX163" s="65" t="s">
        <v>144</v>
      </c>
      <c r="KY163" s="65" t="str">
        <f>IFERROR(IF(KX163&gt;=5,VLOOKUP(KX163,Brutos!$K$3:$AE$10,MATCH(KW163,Brutos!$K$3:$AE$3,0),0),0),"")</f>
        <v/>
      </c>
      <c r="KZ163" s="64"/>
      <c r="LA163" s="64"/>
      <c r="LB163" s="74" t="str">
        <f t="shared" si="112"/>
        <v/>
      </c>
      <c r="LC163" s="66"/>
      <c r="LD163" s="347"/>
      <c r="LE163" s="58"/>
      <c r="LF163" s="58"/>
      <c r="LG163" s="63">
        <v>7</v>
      </c>
      <c r="LH163" s="64" t="s">
        <v>144</v>
      </c>
      <c r="LI163" s="64" t="s">
        <v>144</v>
      </c>
      <c r="LJ163" s="65"/>
      <c r="LK163" s="64"/>
      <c r="LL163" s="64"/>
      <c r="LM163" s="65" t="s">
        <v>144</v>
      </c>
      <c r="LN163" s="65" t="str">
        <f>IFERROR(IF(LM163&gt;=5,VLOOKUP(LM163,Brutos!$K$3:$AE$10,MATCH(LL163,Brutos!$K$3:$AE$3,0),0),0),"")</f>
        <v/>
      </c>
      <c r="LO163" s="64"/>
      <c r="LP163" s="64"/>
      <c r="LQ163" s="74" t="str">
        <f t="shared" si="113"/>
        <v/>
      </c>
      <c r="LR163" s="66"/>
      <c r="LS163" s="347"/>
      <c r="LT163" s="58"/>
      <c r="LU163" s="58"/>
      <c r="LV163" s="63">
        <v>7</v>
      </c>
      <c r="LW163" s="64" t="s">
        <v>144</v>
      </c>
      <c r="LX163" s="64" t="s">
        <v>144</v>
      </c>
      <c r="LY163" s="65"/>
      <c r="LZ163" s="64"/>
      <c r="MA163" s="64"/>
      <c r="MB163" s="65" t="s">
        <v>144</v>
      </c>
      <c r="MC163" s="65" t="str">
        <f>IFERROR(IF(MB163&gt;=5,VLOOKUP(MB163,Brutos!$K$3:$AE$10,MATCH(MA163,Brutos!$K$3:$AE$3,0),0),0),"")</f>
        <v/>
      </c>
      <c r="MD163" s="64"/>
      <c r="ME163" s="64"/>
      <c r="MF163" s="74" t="str">
        <f t="shared" si="114"/>
        <v/>
      </c>
      <c r="MG163" s="66"/>
      <c r="MH163" s="347"/>
      <c r="MI163" s="58"/>
      <c r="MJ163" s="58"/>
      <c r="MK163" s="489">
        <v>7</v>
      </c>
      <c r="ML163" s="490" t="s">
        <v>144</v>
      </c>
      <c r="MM163" s="490" t="s">
        <v>144</v>
      </c>
      <c r="MN163" s="491"/>
      <c r="MO163" s="490"/>
      <c r="MP163" s="490"/>
      <c r="MQ163" s="491" t="s">
        <v>144</v>
      </c>
      <c r="MR163" s="491"/>
      <c r="MS163" s="490"/>
      <c r="MT163" s="490"/>
      <c r="MU163" s="493"/>
      <c r="MV163" s="494"/>
      <c r="MW163" s="347"/>
    </row>
    <row r="164" spans="1:361">
      <c r="A164" s="347"/>
      <c r="B164" s="58"/>
      <c r="C164" s="58"/>
      <c r="D164" s="63">
        <v>8</v>
      </c>
      <c r="E164" s="64" t="s">
        <v>144</v>
      </c>
      <c r="F164" s="64" t="s">
        <v>144</v>
      </c>
      <c r="G164" s="65"/>
      <c r="H164" s="64"/>
      <c r="I164" s="64"/>
      <c r="J164" s="65" t="s">
        <v>144</v>
      </c>
      <c r="K164" s="65" t="str">
        <f>IFERROR(IF(J164&gt;=5,VLOOKUP(J164,Brutos!$K$3:$AE$10,MATCH(I164,Brutos!$K$3:$AE$3,0),0),0),"")</f>
        <v/>
      </c>
      <c r="L164" s="64"/>
      <c r="M164" s="64"/>
      <c r="N164" s="74" t="str">
        <f t="shared" si="92"/>
        <v/>
      </c>
      <c r="O164" s="66"/>
      <c r="P164" s="58"/>
      <c r="Q164" s="58"/>
      <c r="R164" s="58"/>
      <c r="S164" s="63">
        <v>8</v>
      </c>
      <c r="T164" s="64" t="s">
        <v>144</v>
      </c>
      <c r="U164" s="64" t="s">
        <v>144</v>
      </c>
      <c r="V164" s="65"/>
      <c r="W164" s="64"/>
      <c r="X164" s="64"/>
      <c r="Y164" s="65" t="s">
        <v>144</v>
      </c>
      <c r="Z164" s="65" t="str">
        <f>IFERROR(IF(Y164&gt;=5,VLOOKUP(Y164,Brutos!$K$3:$AE$10,MATCH(X164,Brutos!$K$3:$AE$3,0),0),0),"")</f>
        <v/>
      </c>
      <c r="AA164" s="64"/>
      <c r="AB164" s="64"/>
      <c r="AC164" s="74" t="str">
        <f t="shared" si="93"/>
        <v/>
      </c>
      <c r="AD164" s="66"/>
      <c r="AE164" s="58"/>
      <c r="AF164" s="58"/>
      <c r="AG164" s="58"/>
      <c r="AH164" s="63">
        <v>8</v>
      </c>
      <c r="AI164" s="64" t="s">
        <v>144</v>
      </c>
      <c r="AJ164" s="64" t="s">
        <v>144</v>
      </c>
      <c r="AK164" s="65"/>
      <c r="AL164" s="64"/>
      <c r="AM164" s="64"/>
      <c r="AN164" s="65" t="s">
        <v>144</v>
      </c>
      <c r="AO164" s="65" t="str">
        <f>IFERROR(IF(AN164&gt;=5,VLOOKUP(AN164,Brutos!$K$3:$AE$10,MATCH(AM164,Brutos!$K$3:$AE$3,0),0),0),"")</f>
        <v/>
      </c>
      <c r="AP164" s="64"/>
      <c r="AQ164" s="64"/>
      <c r="AR164" s="74" t="str">
        <f t="shared" si="94"/>
        <v/>
      </c>
      <c r="AS164" s="66"/>
      <c r="AT164" s="58"/>
      <c r="AU164" s="58"/>
      <c r="AV164" s="58"/>
      <c r="AW164" s="63">
        <v>8</v>
      </c>
      <c r="AX164" s="64" t="s">
        <v>144</v>
      </c>
      <c r="AY164" s="64" t="s">
        <v>144</v>
      </c>
      <c r="AZ164" s="65"/>
      <c r="BA164" s="64"/>
      <c r="BB164" s="64"/>
      <c r="BC164" s="65" t="s">
        <v>144</v>
      </c>
      <c r="BD164" s="65" t="str">
        <f>IFERROR(IF(BC164&gt;=5,VLOOKUP(BC164,Brutos!$K$3:$AE$10,MATCH(BB164,Brutos!$K$3:$AE$3,0),0),0),"")</f>
        <v/>
      </c>
      <c r="BE164" s="64"/>
      <c r="BF164" s="64"/>
      <c r="BG164" s="74" t="str">
        <f t="shared" si="95"/>
        <v/>
      </c>
      <c r="BH164" s="66"/>
      <c r="BI164" s="58"/>
      <c r="BJ164" s="58"/>
      <c r="BK164" s="58"/>
      <c r="BL164" s="63">
        <v>8</v>
      </c>
      <c r="BM164" s="64" t="s">
        <v>144</v>
      </c>
      <c r="BN164" s="64" t="s">
        <v>144</v>
      </c>
      <c r="BO164" s="65"/>
      <c r="BP164" s="64"/>
      <c r="BQ164" s="64"/>
      <c r="BR164" s="65" t="s">
        <v>144</v>
      </c>
      <c r="BS164" s="65" t="str">
        <f>IFERROR(IF(BR164&gt;=5,VLOOKUP(BR164,Brutos!$K$3:$AE$10,MATCH(BQ164,Brutos!$K$3:$AE$3,0),0),0),"")</f>
        <v/>
      </c>
      <c r="BT164" s="64"/>
      <c r="BU164" s="64"/>
      <c r="BV164" s="74" t="str">
        <f t="shared" si="96"/>
        <v/>
      </c>
      <c r="BW164" s="66"/>
      <c r="BX164" s="58"/>
      <c r="BY164" s="58"/>
      <c r="BZ164" s="58"/>
      <c r="CA164" s="63">
        <v>8</v>
      </c>
      <c r="CB164" s="64" t="s">
        <v>144</v>
      </c>
      <c r="CC164" s="64" t="s">
        <v>144</v>
      </c>
      <c r="CD164" s="65"/>
      <c r="CE164" s="64"/>
      <c r="CF164" s="64"/>
      <c r="CG164" s="65" t="s">
        <v>144</v>
      </c>
      <c r="CH164" s="65" t="str">
        <f>IFERROR(IF(CG164&gt;=5,VLOOKUP(CG164,Brutos!$K$3:$AE$10,MATCH(CF164,Brutos!$K$3:$AE$3,0),0),0),"")</f>
        <v/>
      </c>
      <c r="CI164" s="64"/>
      <c r="CJ164" s="64"/>
      <c r="CK164" s="74" t="str">
        <f t="shared" si="97"/>
        <v/>
      </c>
      <c r="CL164" s="66"/>
      <c r="CM164" s="58"/>
      <c r="CN164" s="58"/>
      <c r="CO164" s="58"/>
      <c r="CP164" s="63">
        <v>8</v>
      </c>
      <c r="CQ164" s="64" t="s">
        <v>144</v>
      </c>
      <c r="CR164" s="64" t="s">
        <v>144</v>
      </c>
      <c r="CS164" s="65"/>
      <c r="CT164" s="64"/>
      <c r="CU164" s="64"/>
      <c r="CV164" s="65" t="s">
        <v>144</v>
      </c>
      <c r="CW164" s="65" t="str">
        <f>IFERROR(IF(CV164&gt;=5,VLOOKUP(CV164,Brutos!$K$3:$AE$10,MATCH(CU164,Brutos!$K$3:$AE$3,0),0),0),"")</f>
        <v/>
      </c>
      <c r="CX164" s="64"/>
      <c r="CY164" s="64"/>
      <c r="CZ164" s="74" t="str">
        <f t="shared" si="98"/>
        <v/>
      </c>
      <c r="DA164" s="66"/>
      <c r="DB164" s="58"/>
      <c r="DC164" s="58"/>
      <c r="DD164" s="58"/>
      <c r="DE164" s="63">
        <v>8</v>
      </c>
      <c r="DF164" s="64" t="s">
        <v>144</v>
      </c>
      <c r="DG164" s="64" t="s">
        <v>144</v>
      </c>
      <c r="DH164" s="65"/>
      <c r="DI164" s="64"/>
      <c r="DJ164" s="64"/>
      <c r="DK164" s="65" t="s">
        <v>144</v>
      </c>
      <c r="DL164" s="65" t="str">
        <f>IFERROR(IF(DK164&gt;=5,VLOOKUP(DK164,Brutos!$K$3:$AE$10,MATCH(DJ164,Brutos!$K$3:$AE$3,0),0),0),"")</f>
        <v/>
      </c>
      <c r="DM164" s="64"/>
      <c r="DN164" s="64"/>
      <c r="DO164" s="74" t="str">
        <f t="shared" si="99"/>
        <v/>
      </c>
      <c r="DP164" s="66"/>
      <c r="DQ164" s="58"/>
      <c r="DR164" s="58"/>
      <c r="DS164" s="58"/>
      <c r="DT164" s="63">
        <v>8</v>
      </c>
      <c r="DU164" s="64" t="s">
        <v>144</v>
      </c>
      <c r="DV164" s="64" t="s">
        <v>144</v>
      </c>
      <c r="DW164" s="65"/>
      <c r="DX164" s="64"/>
      <c r="DY164" s="64"/>
      <c r="DZ164" s="65" t="s">
        <v>144</v>
      </c>
      <c r="EA164" s="65" t="str">
        <f>IFERROR(IF(DZ164&gt;=5,VLOOKUP(DZ164,Brutos!$K$3:$AE$10,MATCH(DY164,Brutos!$K$3:$AE$3,0),0),0),"")</f>
        <v/>
      </c>
      <c r="EB164" s="64"/>
      <c r="EC164" s="64"/>
      <c r="ED164" s="74" t="str">
        <f t="shared" si="100"/>
        <v/>
      </c>
      <c r="EE164" s="66"/>
      <c r="EF164" s="58"/>
      <c r="EG164" s="58"/>
      <c r="EH164" s="58"/>
      <c r="EI164" s="63">
        <v>8</v>
      </c>
      <c r="EJ164" s="64" t="s">
        <v>144</v>
      </c>
      <c r="EK164" s="64" t="s">
        <v>144</v>
      </c>
      <c r="EL164" s="65"/>
      <c r="EM164" s="64"/>
      <c r="EN164" s="64"/>
      <c r="EO164" s="65" t="s">
        <v>144</v>
      </c>
      <c r="EP164" s="65" t="str">
        <f>IFERROR(IF(EO164&gt;=5,VLOOKUP(EO164,Brutos!$K$3:$AE$10,MATCH(EN164,Brutos!$K$3:$AE$3,0),0),0),"")</f>
        <v/>
      </c>
      <c r="EQ164" s="64"/>
      <c r="ER164" s="64"/>
      <c r="ES164" s="74" t="str">
        <f t="shared" si="101"/>
        <v/>
      </c>
      <c r="ET164" s="66"/>
      <c r="EU164" s="58"/>
      <c r="EV164" s="58"/>
      <c r="EW164" s="58"/>
      <c r="EX164" s="63">
        <v>8</v>
      </c>
      <c r="EY164" s="64" t="s">
        <v>144</v>
      </c>
      <c r="EZ164" s="64" t="s">
        <v>144</v>
      </c>
      <c r="FA164" s="65"/>
      <c r="FB164" s="64"/>
      <c r="FC164" s="64"/>
      <c r="FD164" s="65" t="s">
        <v>144</v>
      </c>
      <c r="FE164" s="65" t="str">
        <f>IFERROR(IF(FD164&gt;=5,VLOOKUP(FD164,Brutos!$K$3:$AE$10,MATCH(FC164,Brutos!$K$3:$AE$3,0),0),0),"")</f>
        <v/>
      </c>
      <c r="FF164" s="64"/>
      <c r="FG164" s="64"/>
      <c r="FH164" s="74" t="str">
        <f t="shared" si="102"/>
        <v/>
      </c>
      <c r="FI164" s="66"/>
      <c r="FJ164" s="58"/>
      <c r="FK164" s="58"/>
      <c r="FL164" s="58"/>
      <c r="FM164" s="63">
        <v>8</v>
      </c>
      <c r="FN164" s="64" t="s">
        <v>144</v>
      </c>
      <c r="FO164" s="64" t="s">
        <v>144</v>
      </c>
      <c r="FP164" s="65"/>
      <c r="FQ164" s="64"/>
      <c r="FR164" s="64"/>
      <c r="FS164" s="65" t="s">
        <v>144</v>
      </c>
      <c r="FT164" s="65" t="str">
        <f>IFERROR(IF(FS164&gt;=5,VLOOKUP(FS164,Brutos!$K$3:$AE$10,MATCH(FR164,Brutos!$K$3:$AE$3,0),0),0),"")</f>
        <v/>
      </c>
      <c r="FU164" s="64"/>
      <c r="FV164" s="64"/>
      <c r="FW164" s="74" t="str">
        <f t="shared" si="103"/>
        <v/>
      </c>
      <c r="FX164" s="66"/>
      <c r="FY164" s="58"/>
      <c r="FZ164" s="58"/>
      <c r="GA164" s="58"/>
      <c r="GB164" s="63">
        <v>8</v>
      </c>
      <c r="GC164" s="64" t="s">
        <v>144</v>
      </c>
      <c r="GD164" s="64" t="s">
        <v>144</v>
      </c>
      <c r="GE164" s="65"/>
      <c r="GF164" s="64"/>
      <c r="GG164" s="64"/>
      <c r="GH164" s="65" t="s">
        <v>144</v>
      </c>
      <c r="GI164" s="65" t="str">
        <f>IFERROR(IF(GH164&gt;=5,VLOOKUP(GH164,Brutos!$K$3:$AE$10,MATCH(GG164,Brutos!$K$3:$AE$3,0),0),0),"")</f>
        <v/>
      </c>
      <c r="GJ164" s="64"/>
      <c r="GK164" s="64"/>
      <c r="GL164" s="74" t="str">
        <f t="shared" si="104"/>
        <v/>
      </c>
      <c r="GM164" s="66"/>
      <c r="GN164" s="58"/>
      <c r="GO164" s="58"/>
      <c r="GP164" s="58"/>
      <c r="GQ164" s="63">
        <v>8</v>
      </c>
      <c r="GR164" s="64" t="s">
        <v>144</v>
      </c>
      <c r="GS164" s="64" t="s">
        <v>144</v>
      </c>
      <c r="GT164" s="65"/>
      <c r="GU164" s="64"/>
      <c r="GV164" s="64"/>
      <c r="GW164" s="65" t="s">
        <v>144</v>
      </c>
      <c r="GX164" s="65" t="str">
        <f>IFERROR(IF(GW164&gt;=5,VLOOKUP(GW164,Brutos!$K$3:$AE$10,MATCH(GV164,Brutos!$K$3:$AE$3,0),0),0),"")</f>
        <v/>
      </c>
      <c r="GY164" s="64"/>
      <c r="GZ164" s="64"/>
      <c r="HA164" s="74" t="str">
        <f t="shared" si="105"/>
        <v/>
      </c>
      <c r="HB164" s="66"/>
      <c r="HC164" s="58"/>
      <c r="HD164" s="58"/>
      <c r="HE164" s="58"/>
      <c r="HF164" s="63">
        <v>8</v>
      </c>
      <c r="HG164" s="64" t="s">
        <v>144</v>
      </c>
      <c r="HH164" s="64" t="s">
        <v>144</v>
      </c>
      <c r="HI164" s="65"/>
      <c r="HJ164" s="64"/>
      <c r="HK164" s="64"/>
      <c r="HL164" s="65" t="s">
        <v>144</v>
      </c>
      <c r="HM164" s="65" t="str">
        <f>IFERROR(IF(HL164&gt;=5,VLOOKUP(HL164,Brutos!$K$3:$AE$10,MATCH(HK164,Brutos!$K$3:$AE$3,0),0),0),"")</f>
        <v/>
      </c>
      <c r="HN164" s="64"/>
      <c r="HO164" s="64"/>
      <c r="HP164" s="74" t="str">
        <f t="shared" si="106"/>
        <v/>
      </c>
      <c r="HQ164" s="66"/>
      <c r="HR164" s="58"/>
      <c r="HS164" s="58"/>
      <c r="HT164" s="58"/>
      <c r="HU164" s="63">
        <v>8</v>
      </c>
      <c r="HV164" s="64" t="s">
        <v>144</v>
      </c>
      <c r="HW164" s="64" t="s">
        <v>144</v>
      </c>
      <c r="HX164" s="65"/>
      <c r="HY164" s="64"/>
      <c r="HZ164" s="64"/>
      <c r="IA164" s="65" t="s">
        <v>144</v>
      </c>
      <c r="IB164" s="65" t="str">
        <f>IFERROR(IF(IA164&gt;=5,VLOOKUP(IA164,Brutos!$K$3:$AE$10,MATCH(HZ164,Brutos!$K$3:$AE$3,0),0),0),"")</f>
        <v/>
      </c>
      <c r="IC164" s="64"/>
      <c r="ID164" s="64"/>
      <c r="IE164" s="74" t="str">
        <f t="shared" si="107"/>
        <v/>
      </c>
      <c r="IF164" s="66"/>
      <c r="IG164" s="58"/>
      <c r="IH164" s="58"/>
      <c r="II164" s="58"/>
      <c r="IJ164" s="63">
        <v>8</v>
      </c>
      <c r="IK164" s="64" t="s">
        <v>144</v>
      </c>
      <c r="IL164" s="64" t="s">
        <v>144</v>
      </c>
      <c r="IM164" s="65"/>
      <c r="IN164" s="64"/>
      <c r="IO164" s="64"/>
      <c r="IP164" s="65" t="s">
        <v>144</v>
      </c>
      <c r="IQ164" s="65" t="str">
        <f>IFERROR(IF(IP164&gt;=5,VLOOKUP(IP164,Brutos!$K$3:$AE$10,MATCH(IO164,Brutos!$K$3:$AE$3,0),0),0),"")</f>
        <v/>
      </c>
      <c r="IR164" s="64"/>
      <c r="IS164" s="64"/>
      <c r="IT164" s="74" t="str">
        <f t="shared" si="108"/>
        <v/>
      </c>
      <c r="IU164" s="66"/>
      <c r="IV164" s="58"/>
      <c r="IW164" s="58"/>
      <c r="IX164" s="58"/>
      <c r="IY164" s="63">
        <v>8</v>
      </c>
      <c r="IZ164" s="64" t="s">
        <v>144</v>
      </c>
      <c r="JA164" s="64" t="s">
        <v>144</v>
      </c>
      <c r="JB164" s="65"/>
      <c r="JC164" s="64"/>
      <c r="JD164" s="64"/>
      <c r="JE164" s="65" t="s">
        <v>144</v>
      </c>
      <c r="JF164" s="65" t="str">
        <f>IFERROR(IF(JE164&gt;=5,VLOOKUP(JE164,Brutos!$K$3:$AE$10,MATCH(JD164,Brutos!$K$3:$AE$3,0),0),0),"")</f>
        <v/>
      </c>
      <c r="JG164" s="64"/>
      <c r="JH164" s="64"/>
      <c r="JI164" s="74" t="str">
        <f t="shared" si="109"/>
        <v/>
      </c>
      <c r="JJ164" s="66"/>
      <c r="JK164" s="58"/>
      <c r="JL164" s="58"/>
      <c r="JM164" s="58"/>
      <c r="JN164" s="63">
        <v>8</v>
      </c>
      <c r="JO164" s="64" t="s">
        <v>144</v>
      </c>
      <c r="JP164" s="64" t="s">
        <v>144</v>
      </c>
      <c r="JQ164" s="65"/>
      <c r="JR164" s="64"/>
      <c r="JS164" s="64"/>
      <c r="JT164" s="65" t="s">
        <v>144</v>
      </c>
      <c r="JU164" s="65" t="str">
        <f>IFERROR(IF(JT164&gt;=5,VLOOKUP(JT164,Brutos!$K$3:$AE$10,MATCH(JS164,Brutos!$K$3:$AE$3,0),0),0),"")</f>
        <v/>
      </c>
      <c r="JV164" s="64"/>
      <c r="JW164" s="64"/>
      <c r="JX164" s="74" t="str">
        <f t="shared" si="110"/>
        <v/>
      </c>
      <c r="JY164" s="66"/>
      <c r="JZ164" s="58"/>
      <c r="KA164" s="58"/>
      <c r="KB164" s="58"/>
      <c r="KC164" s="63">
        <v>8</v>
      </c>
      <c r="KD164" s="64" t="s">
        <v>144</v>
      </c>
      <c r="KE164" s="64" t="s">
        <v>144</v>
      </c>
      <c r="KF164" s="65"/>
      <c r="KG164" s="64"/>
      <c r="KH164" s="64"/>
      <c r="KI164" s="65" t="s">
        <v>144</v>
      </c>
      <c r="KJ164" s="65" t="str">
        <f>IFERROR(IF(KI164&gt;=5,VLOOKUP(KI164,Brutos!$K$3:$AE$10,MATCH(KH164,Brutos!$K$3:$AE$3,0),0),0),"")</f>
        <v/>
      </c>
      <c r="KK164" s="64"/>
      <c r="KL164" s="64"/>
      <c r="KM164" s="74" t="str">
        <f t="shared" si="111"/>
        <v/>
      </c>
      <c r="KN164" s="66"/>
      <c r="KO164" s="58"/>
      <c r="KP164" s="58"/>
      <c r="KQ164" s="58"/>
      <c r="KR164" s="63">
        <v>8</v>
      </c>
      <c r="KS164" s="64" t="s">
        <v>144</v>
      </c>
      <c r="KT164" s="64" t="s">
        <v>144</v>
      </c>
      <c r="KU164" s="65"/>
      <c r="KV164" s="64"/>
      <c r="KW164" s="64"/>
      <c r="KX164" s="65" t="s">
        <v>144</v>
      </c>
      <c r="KY164" s="65" t="str">
        <f>IFERROR(IF(KX164&gt;=5,VLOOKUP(KX164,Brutos!$K$3:$AE$10,MATCH(KW164,Brutos!$K$3:$AE$3,0),0),0),"")</f>
        <v/>
      </c>
      <c r="KZ164" s="64"/>
      <c r="LA164" s="64"/>
      <c r="LB164" s="74" t="str">
        <f t="shared" si="112"/>
        <v/>
      </c>
      <c r="LC164" s="66"/>
      <c r="LD164" s="347"/>
      <c r="LE164" s="58"/>
      <c r="LF164" s="58"/>
      <c r="LG164" s="63">
        <v>8</v>
      </c>
      <c r="LH164" s="64" t="s">
        <v>144</v>
      </c>
      <c r="LI164" s="64" t="s">
        <v>144</v>
      </c>
      <c r="LJ164" s="65"/>
      <c r="LK164" s="64"/>
      <c r="LL164" s="64"/>
      <c r="LM164" s="65" t="s">
        <v>144</v>
      </c>
      <c r="LN164" s="65" t="str">
        <f>IFERROR(IF(LM164&gt;=5,VLOOKUP(LM164,Brutos!$K$3:$AE$10,MATCH(LL164,Brutos!$K$3:$AE$3,0),0),0),"")</f>
        <v/>
      </c>
      <c r="LO164" s="64"/>
      <c r="LP164" s="64"/>
      <c r="LQ164" s="74" t="str">
        <f t="shared" si="113"/>
        <v/>
      </c>
      <c r="LR164" s="66"/>
      <c r="LS164" s="347"/>
      <c r="LT164" s="58"/>
      <c r="LU164" s="58"/>
      <c r="LV164" s="63">
        <v>8</v>
      </c>
      <c r="LW164" s="64" t="s">
        <v>144</v>
      </c>
      <c r="LX164" s="64" t="s">
        <v>144</v>
      </c>
      <c r="LY164" s="65"/>
      <c r="LZ164" s="64"/>
      <c r="MA164" s="64"/>
      <c r="MB164" s="65" t="s">
        <v>144</v>
      </c>
      <c r="MC164" s="65" t="str">
        <f>IFERROR(IF(MB164&gt;=5,VLOOKUP(MB164,Brutos!$K$3:$AE$10,MATCH(MA164,Brutos!$K$3:$AE$3,0),0),0),"")</f>
        <v/>
      </c>
      <c r="MD164" s="64"/>
      <c r="ME164" s="64"/>
      <c r="MF164" s="74" t="str">
        <f t="shared" si="114"/>
        <v/>
      </c>
      <c r="MG164" s="66"/>
      <c r="MH164" s="347"/>
      <c r="MI164" s="58"/>
      <c r="MJ164" s="58"/>
      <c r="MK164" s="489">
        <v>8</v>
      </c>
      <c r="ML164" s="490" t="s">
        <v>144</v>
      </c>
      <c r="MM164" s="490" t="s">
        <v>144</v>
      </c>
      <c r="MN164" s="491"/>
      <c r="MO164" s="490"/>
      <c r="MP164" s="490"/>
      <c r="MQ164" s="491" t="s">
        <v>144</v>
      </c>
      <c r="MR164" s="491"/>
      <c r="MS164" s="490"/>
      <c r="MT164" s="490"/>
      <c r="MU164" s="493"/>
      <c r="MV164" s="494"/>
      <c r="MW164" s="347"/>
    </row>
    <row r="165" spans="1:361">
      <c r="A165" s="347"/>
      <c r="B165" s="58"/>
      <c r="C165" s="58"/>
      <c r="D165" s="63">
        <v>9</v>
      </c>
      <c r="E165" s="64" t="s">
        <v>144</v>
      </c>
      <c r="F165" s="64" t="s">
        <v>144</v>
      </c>
      <c r="G165" s="65"/>
      <c r="H165" s="64"/>
      <c r="I165" s="64"/>
      <c r="J165" s="65" t="s">
        <v>144</v>
      </c>
      <c r="K165" s="65" t="str">
        <f>IFERROR(IF(J165&gt;=5,VLOOKUP(J165,Brutos!$K$3:$AE$10,MATCH(I165,Brutos!$K$3:$AE$3,0),0),0),"")</f>
        <v/>
      </c>
      <c r="L165" s="64"/>
      <c r="M165" s="64"/>
      <c r="N165" s="74" t="str">
        <f t="shared" si="92"/>
        <v/>
      </c>
      <c r="O165" s="66"/>
      <c r="P165" s="58"/>
      <c r="Q165" s="58"/>
      <c r="R165" s="58"/>
      <c r="S165" s="63">
        <v>9</v>
      </c>
      <c r="T165" s="64" t="s">
        <v>144</v>
      </c>
      <c r="U165" s="64" t="s">
        <v>144</v>
      </c>
      <c r="V165" s="65"/>
      <c r="W165" s="64"/>
      <c r="X165" s="64"/>
      <c r="Y165" s="65" t="s">
        <v>144</v>
      </c>
      <c r="Z165" s="65" t="str">
        <f>IFERROR(IF(Y165&gt;=5,VLOOKUP(Y165,Brutos!$K$3:$AE$10,MATCH(X165,Brutos!$K$3:$AE$3,0),0),0),"")</f>
        <v/>
      </c>
      <c r="AA165" s="64"/>
      <c r="AB165" s="64"/>
      <c r="AC165" s="74" t="str">
        <f t="shared" si="93"/>
        <v/>
      </c>
      <c r="AD165" s="66"/>
      <c r="AE165" s="58"/>
      <c r="AF165" s="58"/>
      <c r="AG165" s="58"/>
      <c r="AH165" s="63">
        <v>9</v>
      </c>
      <c r="AI165" s="64" t="s">
        <v>144</v>
      </c>
      <c r="AJ165" s="64" t="s">
        <v>144</v>
      </c>
      <c r="AK165" s="65"/>
      <c r="AL165" s="64"/>
      <c r="AM165" s="64"/>
      <c r="AN165" s="65" t="s">
        <v>144</v>
      </c>
      <c r="AO165" s="65" t="str">
        <f>IFERROR(IF(AN165&gt;=5,VLOOKUP(AN165,Brutos!$K$3:$AE$10,MATCH(AM165,Brutos!$K$3:$AE$3,0),0),0),"")</f>
        <v/>
      </c>
      <c r="AP165" s="64"/>
      <c r="AQ165" s="64"/>
      <c r="AR165" s="74" t="str">
        <f t="shared" si="94"/>
        <v/>
      </c>
      <c r="AS165" s="66"/>
      <c r="AT165" s="58"/>
      <c r="AU165" s="58"/>
      <c r="AV165" s="58"/>
      <c r="AW165" s="63">
        <v>9</v>
      </c>
      <c r="AX165" s="64" t="s">
        <v>144</v>
      </c>
      <c r="AY165" s="64" t="s">
        <v>144</v>
      </c>
      <c r="AZ165" s="65"/>
      <c r="BA165" s="64"/>
      <c r="BB165" s="64"/>
      <c r="BC165" s="65" t="s">
        <v>144</v>
      </c>
      <c r="BD165" s="65" t="str">
        <f>IFERROR(IF(BC165&gt;=5,VLOOKUP(BC165,Brutos!$K$3:$AE$10,MATCH(BB165,Brutos!$K$3:$AE$3,0),0),0),"")</f>
        <v/>
      </c>
      <c r="BE165" s="64"/>
      <c r="BF165" s="64"/>
      <c r="BG165" s="74" t="str">
        <f t="shared" si="95"/>
        <v/>
      </c>
      <c r="BH165" s="66"/>
      <c r="BI165" s="58"/>
      <c r="BJ165" s="58"/>
      <c r="BK165" s="58"/>
      <c r="BL165" s="63">
        <v>9</v>
      </c>
      <c r="BM165" s="64" t="s">
        <v>144</v>
      </c>
      <c r="BN165" s="64" t="s">
        <v>144</v>
      </c>
      <c r="BO165" s="65"/>
      <c r="BP165" s="64"/>
      <c r="BQ165" s="64"/>
      <c r="BR165" s="65" t="s">
        <v>144</v>
      </c>
      <c r="BS165" s="65" t="str">
        <f>IFERROR(IF(BR165&gt;=5,VLOOKUP(BR165,Brutos!$K$3:$AE$10,MATCH(BQ165,Brutos!$K$3:$AE$3,0),0),0),"")</f>
        <v/>
      </c>
      <c r="BT165" s="64"/>
      <c r="BU165" s="64"/>
      <c r="BV165" s="74" t="str">
        <f t="shared" si="96"/>
        <v/>
      </c>
      <c r="BW165" s="66"/>
      <c r="BX165" s="58"/>
      <c r="BY165" s="58"/>
      <c r="BZ165" s="58"/>
      <c r="CA165" s="63">
        <v>9</v>
      </c>
      <c r="CB165" s="64" t="s">
        <v>144</v>
      </c>
      <c r="CC165" s="64" t="s">
        <v>144</v>
      </c>
      <c r="CD165" s="65"/>
      <c r="CE165" s="64"/>
      <c r="CF165" s="64"/>
      <c r="CG165" s="65" t="s">
        <v>144</v>
      </c>
      <c r="CH165" s="65" t="str">
        <f>IFERROR(IF(CG165&gt;=5,VLOOKUP(CG165,Brutos!$K$3:$AE$10,MATCH(CF165,Brutos!$K$3:$AE$3,0),0),0),"")</f>
        <v/>
      </c>
      <c r="CI165" s="64"/>
      <c r="CJ165" s="64"/>
      <c r="CK165" s="74" t="str">
        <f t="shared" si="97"/>
        <v/>
      </c>
      <c r="CL165" s="66"/>
      <c r="CM165" s="58"/>
      <c r="CN165" s="58"/>
      <c r="CO165" s="58"/>
      <c r="CP165" s="63">
        <v>9</v>
      </c>
      <c r="CQ165" s="64" t="s">
        <v>144</v>
      </c>
      <c r="CR165" s="64" t="s">
        <v>144</v>
      </c>
      <c r="CS165" s="65"/>
      <c r="CT165" s="64"/>
      <c r="CU165" s="64"/>
      <c r="CV165" s="65" t="s">
        <v>144</v>
      </c>
      <c r="CW165" s="65" t="str">
        <f>IFERROR(IF(CV165&gt;=5,VLOOKUP(CV165,Brutos!$K$3:$AE$10,MATCH(CU165,Brutos!$K$3:$AE$3,0),0),0),"")</f>
        <v/>
      </c>
      <c r="CX165" s="64"/>
      <c r="CY165" s="64"/>
      <c r="CZ165" s="74" t="str">
        <f t="shared" si="98"/>
        <v/>
      </c>
      <c r="DA165" s="66"/>
      <c r="DB165" s="58"/>
      <c r="DC165" s="58"/>
      <c r="DD165" s="58"/>
      <c r="DE165" s="63">
        <v>9</v>
      </c>
      <c r="DF165" s="64" t="s">
        <v>144</v>
      </c>
      <c r="DG165" s="64" t="s">
        <v>144</v>
      </c>
      <c r="DH165" s="65"/>
      <c r="DI165" s="64"/>
      <c r="DJ165" s="64"/>
      <c r="DK165" s="65" t="s">
        <v>144</v>
      </c>
      <c r="DL165" s="65" t="str">
        <f>IFERROR(IF(DK165&gt;=5,VLOOKUP(DK165,Brutos!$K$3:$AE$10,MATCH(DJ165,Brutos!$K$3:$AE$3,0),0),0),"")</f>
        <v/>
      </c>
      <c r="DM165" s="64"/>
      <c r="DN165" s="64"/>
      <c r="DO165" s="74" t="str">
        <f t="shared" si="99"/>
        <v/>
      </c>
      <c r="DP165" s="66"/>
      <c r="DQ165" s="58"/>
      <c r="DR165" s="58"/>
      <c r="DS165" s="58"/>
      <c r="DT165" s="63">
        <v>9</v>
      </c>
      <c r="DU165" s="64" t="s">
        <v>144</v>
      </c>
      <c r="DV165" s="64" t="s">
        <v>144</v>
      </c>
      <c r="DW165" s="65"/>
      <c r="DX165" s="64"/>
      <c r="DY165" s="64"/>
      <c r="DZ165" s="65" t="s">
        <v>144</v>
      </c>
      <c r="EA165" s="65" t="str">
        <f>IFERROR(IF(DZ165&gt;=5,VLOOKUP(DZ165,Brutos!$K$3:$AE$10,MATCH(DY165,Brutos!$K$3:$AE$3,0),0),0),"")</f>
        <v/>
      </c>
      <c r="EB165" s="64"/>
      <c r="EC165" s="64"/>
      <c r="ED165" s="74" t="str">
        <f t="shared" si="100"/>
        <v/>
      </c>
      <c r="EE165" s="66"/>
      <c r="EF165" s="58"/>
      <c r="EG165" s="58"/>
      <c r="EH165" s="58"/>
      <c r="EI165" s="63">
        <v>9</v>
      </c>
      <c r="EJ165" s="64" t="s">
        <v>144</v>
      </c>
      <c r="EK165" s="64" t="s">
        <v>144</v>
      </c>
      <c r="EL165" s="65"/>
      <c r="EM165" s="64"/>
      <c r="EN165" s="64"/>
      <c r="EO165" s="65" t="s">
        <v>144</v>
      </c>
      <c r="EP165" s="65" t="str">
        <f>IFERROR(IF(EO165&gt;=5,VLOOKUP(EO165,Brutos!$K$3:$AE$10,MATCH(EN165,Brutos!$K$3:$AE$3,0),0),0),"")</f>
        <v/>
      </c>
      <c r="EQ165" s="64"/>
      <c r="ER165" s="64"/>
      <c r="ES165" s="74" t="str">
        <f t="shared" si="101"/>
        <v/>
      </c>
      <c r="ET165" s="66"/>
      <c r="EU165" s="58"/>
      <c r="EV165" s="58"/>
      <c r="EW165" s="58"/>
      <c r="EX165" s="63">
        <v>9</v>
      </c>
      <c r="EY165" s="64" t="s">
        <v>144</v>
      </c>
      <c r="EZ165" s="64" t="s">
        <v>144</v>
      </c>
      <c r="FA165" s="65"/>
      <c r="FB165" s="64"/>
      <c r="FC165" s="64"/>
      <c r="FD165" s="65" t="s">
        <v>144</v>
      </c>
      <c r="FE165" s="65" t="str">
        <f>IFERROR(IF(FD165&gt;=5,VLOOKUP(FD165,Brutos!$K$3:$AE$10,MATCH(FC165,Brutos!$K$3:$AE$3,0),0),0),"")</f>
        <v/>
      </c>
      <c r="FF165" s="64"/>
      <c r="FG165" s="64"/>
      <c r="FH165" s="74" t="str">
        <f t="shared" si="102"/>
        <v/>
      </c>
      <c r="FI165" s="66"/>
      <c r="FJ165" s="58"/>
      <c r="FK165" s="58"/>
      <c r="FL165" s="58"/>
      <c r="FM165" s="63">
        <v>9</v>
      </c>
      <c r="FN165" s="64" t="s">
        <v>144</v>
      </c>
      <c r="FO165" s="64" t="s">
        <v>144</v>
      </c>
      <c r="FP165" s="65"/>
      <c r="FQ165" s="64"/>
      <c r="FR165" s="64"/>
      <c r="FS165" s="65" t="s">
        <v>144</v>
      </c>
      <c r="FT165" s="65" t="str">
        <f>IFERROR(IF(FS165&gt;=5,VLOOKUP(FS165,Brutos!$K$3:$AE$10,MATCH(FR165,Brutos!$K$3:$AE$3,0),0),0),"")</f>
        <v/>
      </c>
      <c r="FU165" s="64"/>
      <c r="FV165" s="64"/>
      <c r="FW165" s="74" t="str">
        <f t="shared" si="103"/>
        <v/>
      </c>
      <c r="FX165" s="66"/>
      <c r="FY165" s="58"/>
      <c r="FZ165" s="58"/>
      <c r="GA165" s="58"/>
      <c r="GB165" s="63">
        <v>9</v>
      </c>
      <c r="GC165" s="64" t="s">
        <v>144</v>
      </c>
      <c r="GD165" s="64" t="s">
        <v>144</v>
      </c>
      <c r="GE165" s="65"/>
      <c r="GF165" s="64"/>
      <c r="GG165" s="64"/>
      <c r="GH165" s="65" t="s">
        <v>144</v>
      </c>
      <c r="GI165" s="65" t="str">
        <f>IFERROR(IF(GH165&gt;=5,VLOOKUP(GH165,Brutos!$K$3:$AE$10,MATCH(GG165,Brutos!$K$3:$AE$3,0),0),0),"")</f>
        <v/>
      </c>
      <c r="GJ165" s="64"/>
      <c r="GK165" s="64"/>
      <c r="GL165" s="74" t="str">
        <f t="shared" si="104"/>
        <v/>
      </c>
      <c r="GM165" s="66"/>
      <c r="GN165" s="58"/>
      <c r="GO165" s="58"/>
      <c r="GP165" s="58"/>
      <c r="GQ165" s="63">
        <v>9</v>
      </c>
      <c r="GR165" s="64" t="s">
        <v>144</v>
      </c>
      <c r="GS165" s="64" t="s">
        <v>144</v>
      </c>
      <c r="GT165" s="65"/>
      <c r="GU165" s="64"/>
      <c r="GV165" s="64"/>
      <c r="GW165" s="65" t="s">
        <v>144</v>
      </c>
      <c r="GX165" s="65" t="str">
        <f>IFERROR(IF(GW165&gt;=5,VLOOKUP(GW165,Brutos!$K$3:$AE$10,MATCH(GV165,Brutos!$K$3:$AE$3,0),0),0),"")</f>
        <v/>
      </c>
      <c r="GY165" s="64"/>
      <c r="GZ165" s="64"/>
      <c r="HA165" s="74" t="str">
        <f t="shared" si="105"/>
        <v/>
      </c>
      <c r="HB165" s="66"/>
      <c r="HC165" s="58"/>
      <c r="HD165" s="58"/>
      <c r="HE165" s="58"/>
      <c r="HF165" s="63">
        <v>9</v>
      </c>
      <c r="HG165" s="64" t="s">
        <v>144</v>
      </c>
      <c r="HH165" s="64" t="s">
        <v>144</v>
      </c>
      <c r="HI165" s="65"/>
      <c r="HJ165" s="64"/>
      <c r="HK165" s="64"/>
      <c r="HL165" s="65" t="s">
        <v>144</v>
      </c>
      <c r="HM165" s="65" t="str">
        <f>IFERROR(IF(HL165&gt;=5,VLOOKUP(HL165,Brutos!$K$3:$AE$10,MATCH(HK165,Brutos!$K$3:$AE$3,0),0),0),"")</f>
        <v/>
      </c>
      <c r="HN165" s="64"/>
      <c r="HO165" s="64"/>
      <c r="HP165" s="74" t="str">
        <f t="shared" si="106"/>
        <v/>
      </c>
      <c r="HQ165" s="66"/>
      <c r="HR165" s="58"/>
      <c r="HS165" s="58"/>
      <c r="HT165" s="58"/>
      <c r="HU165" s="63">
        <v>9</v>
      </c>
      <c r="HV165" s="64" t="s">
        <v>144</v>
      </c>
      <c r="HW165" s="64" t="s">
        <v>144</v>
      </c>
      <c r="HX165" s="65"/>
      <c r="HY165" s="64"/>
      <c r="HZ165" s="64"/>
      <c r="IA165" s="65" t="s">
        <v>144</v>
      </c>
      <c r="IB165" s="65" t="str">
        <f>IFERROR(IF(IA165&gt;=5,VLOOKUP(IA165,Brutos!$K$3:$AE$10,MATCH(HZ165,Brutos!$K$3:$AE$3,0),0),0),"")</f>
        <v/>
      </c>
      <c r="IC165" s="64"/>
      <c r="ID165" s="64"/>
      <c r="IE165" s="74" t="str">
        <f t="shared" si="107"/>
        <v/>
      </c>
      <c r="IF165" s="66"/>
      <c r="IG165" s="58"/>
      <c r="IH165" s="58"/>
      <c r="II165" s="58"/>
      <c r="IJ165" s="63">
        <v>9</v>
      </c>
      <c r="IK165" s="64" t="s">
        <v>144</v>
      </c>
      <c r="IL165" s="64" t="s">
        <v>144</v>
      </c>
      <c r="IM165" s="65"/>
      <c r="IN165" s="64"/>
      <c r="IO165" s="64"/>
      <c r="IP165" s="65" t="s">
        <v>144</v>
      </c>
      <c r="IQ165" s="65" t="str">
        <f>IFERROR(IF(IP165&gt;=5,VLOOKUP(IP165,Brutos!$K$3:$AE$10,MATCH(IO165,Brutos!$K$3:$AE$3,0),0),0),"")</f>
        <v/>
      </c>
      <c r="IR165" s="64"/>
      <c r="IS165" s="64"/>
      <c r="IT165" s="74" t="str">
        <f t="shared" si="108"/>
        <v/>
      </c>
      <c r="IU165" s="66"/>
      <c r="IV165" s="58"/>
      <c r="IW165" s="58"/>
      <c r="IX165" s="58"/>
      <c r="IY165" s="63">
        <v>9</v>
      </c>
      <c r="IZ165" s="64" t="s">
        <v>144</v>
      </c>
      <c r="JA165" s="64" t="s">
        <v>144</v>
      </c>
      <c r="JB165" s="65"/>
      <c r="JC165" s="64"/>
      <c r="JD165" s="64"/>
      <c r="JE165" s="65" t="s">
        <v>144</v>
      </c>
      <c r="JF165" s="65" t="str">
        <f>IFERROR(IF(JE165&gt;=5,VLOOKUP(JE165,Brutos!$K$3:$AE$10,MATCH(JD165,Brutos!$K$3:$AE$3,0),0),0),"")</f>
        <v/>
      </c>
      <c r="JG165" s="64"/>
      <c r="JH165" s="64"/>
      <c r="JI165" s="74" t="str">
        <f t="shared" si="109"/>
        <v/>
      </c>
      <c r="JJ165" s="66"/>
      <c r="JK165" s="58"/>
      <c r="JL165" s="58"/>
      <c r="JM165" s="58"/>
      <c r="JN165" s="63">
        <v>9</v>
      </c>
      <c r="JO165" s="64" t="s">
        <v>144</v>
      </c>
      <c r="JP165" s="64" t="s">
        <v>144</v>
      </c>
      <c r="JQ165" s="65"/>
      <c r="JR165" s="64"/>
      <c r="JS165" s="64"/>
      <c r="JT165" s="65" t="s">
        <v>144</v>
      </c>
      <c r="JU165" s="65" t="str">
        <f>IFERROR(IF(JT165&gt;=5,VLOOKUP(JT165,Brutos!$K$3:$AE$10,MATCH(JS165,Brutos!$K$3:$AE$3,0),0),0),"")</f>
        <v/>
      </c>
      <c r="JV165" s="64"/>
      <c r="JW165" s="64"/>
      <c r="JX165" s="74" t="str">
        <f t="shared" si="110"/>
        <v/>
      </c>
      <c r="JY165" s="66"/>
      <c r="JZ165" s="58"/>
      <c r="KA165" s="58"/>
      <c r="KB165" s="58"/>
      <c r="KC165" s="63">
        <v>9</v>
      </c>
      <c r="KD165" s="64" t="s">
        <v>144</v>
      </c>
      <c r="KE165" s="64" t="s">
        <v>144</v>
      </c>
      <c r="KF165" s="65"/>
      <c r="KG165" s="64"/>
      <c r="KH165" s="64"/>
      <c r="KI165" s="65" t="s">
        <v>144</v>
      </c>
      <c r="KJ165" s="65" t="str">
        <f>IFERROR(IF(KI165&gt;=5,VLOOKUP(KI165,Brutos!$K$3:$AE$10,MATCH(KH165,Brutos!$K$3:$AE$3,0),0),0),"")</f>
        <v/>
      </c>
      <c r="KK165" s="64"/>
      <c r="KL165" s="64"/>
      <c r="KM165" s="74" t="str">
        <f t="shared" si="111"/>
        <v/>
      </c>
      <c r="KN165" s="66"/>
      <c r="KO165" s="58"/>
      <c r="KP165" s="58"/>
      <c r="KQ165" s="58"/>
      <c r="KR165" s="63">
        <v>9</v>
      </c>
      <c r="KS165" s="64" t="s">
        <v>144</v>
      </c>
      <c r="KT165" s="64" t="s">
        <v>144</v>
      </c>
      <c r="KU165" s="65"/>
      <c r="KV165" s="64"/>
      <c r="KW165" s="64"/>
      <c r="KX165" s="65" t="s">
        <v>144</v>
      </c>
      <c r="KY165" s="65" t="str">
        <f>IFERROR(IF(KX165&gt;=5,VLOOKUP(KX165,Brutos!$K$3:$AE$10,MATCH(KW165,Brutos!$K$3:$AE$3,0),0),0),"")</f>
        <v/>
      </c>
      <c r="KZ165" s="64"/>
      <c r="LA165" s="64"/>
      <c r="LB165" s="74" t="str">
        <f t="shared" si="112"/>
        <v/>
      </c>
      <c r="LC165" s="66"/>
      <c r="LD165" s="347"/>
      <c r="LE165" s="58"/>
      <c r="LF165" s="58"/>
      <c r="LG165" s="63">
        <v>9</v>
      </c>
      <c r="LH165" s="64" t="s">
        <v>144</v>
      </c>
      <c r="LI165" s="64" t="s">
        <v>144</v>
      </c>
      <c r="LJ165" s="65"/>
      <c r="LK165" s="64"/>
      <c r="LL165" s="64"/>
      <c r="LM165" s="65" t="s">
        <v>144</v>
      </c>
      <c r="LN165" s="65" t="str">
        <f>IFERROR(IF(LM165&gt;=5,VLOOKUP(LM165,Brutos!$K$3:$AE$10,MATCH(LL165,Brutos!$K$3:$AE$3,0),0),0),"")</f>
        <v/>
      </c>
      <c r="LO165" s="64"/>
      <c r="LP165" s="64"/>
      <c r="LQ165" s="74" t="str">
        <f t="shared" si="113"/>
        <v/>
      </c>
      <c r="LR165" s="66"/>
      <c r="LS165" s="347"/>
      <c r="LT165" s="58"/>
      <c r="LU165" s="58"/>
      <c r="LV165" s="63">
        <v>9</v>
      </c>
      <c r="LW165" s="64" t="s">
        <v>144</v>
      </c>
      <c r="LX165" s="64" t="s">
        <v>144</v>
      </c>
      <c r="LY165" s="65"/>
      <c r="LZ165" s="64"/>
      <c r="MA165" s="64"/>
      <c r="MB165" s="65" t="s">
        <v>144</v>
      </c>
      <c r="MC165" s="65" t="str">
        <f>IFERROR(IF(MB165&gt;=5,VLOOKUP(MB165,Brutos!$K$3:$AE$10,MATCH(MA165,Brutos!$K$3:$AE$3,0),0),0),"")</f>
        <v/>
      </c>
      <c r="MD165" s="64"/>
      <c r="ME165" s="64"/>
      <c r="MF165" s="74" t="str">
        <f t="shared" si="114"/>
        <v/>
      </c>
      <c r="MG165" s="66"/>
      <c r="MH165" s="347"/>
      <c r="MI165" s="58"/>
      <c r="MJ165" s="58"/>
      <c r="MK165" s="489">
        <v>9</v>
      </c>
      <c r="ML165" s="490" t="s">
        <v>144</v>
      </c>
      <c r="MM165" s="490" t="s">
        <v>144</v>
      </c>
      <c r="MN165" s="491"/>
      <c r="MO165" s="490"/>
      <c r="MP165" s="490"/>
      <c r="MQ165" s="491" t="s">
        <v>144</v>
      </c>
      <c r="MR165" s="491"/>
      <c r="MS165" s="490"/>
      <c r="MT165" s="490"/>
      <c r="MU165" s="493"/>
      <c r="MV165" s="494"/>
      <c r="MW165" s="347"/>
    </row>
    <row r="166" spans="1:361">
      <c r="A166" s="347"/>
      <c r="B166" s="58"/>
      <c r="C166" s="58"/>
      <c r="D166" s="63">
        <v>10</v>
      </c>
      <c r="E166" s="64" t="s">
        <v>144</v>
      </c>
      <c r="F166" s="64" t="s">
        <v>144</v>
      </c>
      <c r="G166" s="65"/>
      <c r="H166" s="64"/>
      <c r="I166" s="64"/>
      <c r="J166" s="65" t="s">
        <v>144</v>
      </c>
      <c r="K166" s="65" t="str">
        <f>IFERROR(IF(J166&gt;=5,VLOOKUP(J166,Brutos!$K$3:$AE$10,MATCH(I166,Brutos!$K$3:$AE$3,0),0),0),"")</f>
        <v/>
      </c>
      <c r="L166" s="64"/>
      <c r="M166" s="64"/>
      <c r="N166" s="74" t="str">
        <f t="shared" si="92"/>
        <v/>
      </c>
      <c r="O166" s="66"/>
      <c r="P166" s="58"/>
      <c r="Q166" s="58"/>
      <c r="R166" s="58"/>
      <c r="S166" s="63">
        <v>10</v>
      </c>
      <c r="T166" s="64" t="s">
        <v>144</v>
      </c>
      <c r="U166" s="64" t="s">
        <v>144</v>
      </c>
      <c r="V166" s="65"/>
      <c r="W166" s="64"/>
      <c r="X166" s="64"/>
      <c r="Y166" s="65" t="s">
        <v>144</v>
      </c>
      <c r="Z166" s="65" t="str">
        <f>IFERROR(IF(Y166&gt;=5,VLOOKUP(Y166,Brutos!$K$3:$AE$10,MATCH(X166,Brutos!$K$3:$AE$3,0),0),0),"")</f>
        <v/>
      </c>
      <c r="AA166" s="64"/>
      <c r="AB166" s="64"/>
      <c r="AC166" s="74" t="str">
        <f t="shared" si="93"/>
        <v/>
      </c>
      <c r="AD166" s="66"/>
      <c r="AE166" s="58"/>
      <c r="AF166" s="58"/>
      <c r="AG166" s="58"/>
      <c r="AH166" s="63">
        <v>10</v>
      </c>
      <c r="AI166" s="64" t="s">
        <v>144</v>
      </c>
      <c r="AJ166" s="64" t="s">
        <v>144</v>
      </c>
      <c r="AK166" s="65"/>
      <c r="AL166" s="64"/>
      <c r="AM166" s="64"/>
      <c r="AN166" s="65" t="s">
        <v>144</v>
      </c>
      <c r="AO166" s="65" t="str">
        <f>IFERROR(IF(AN166&gt;=5,VLOOKUP(AN166,Brutos!$K$3:$AE$10,MATCH(AM166,Brutos!$K$3:$AE$3,0),0),0),"")</f>
        <v/>
      </c>
      <c r="AP166" s="64"/>
      <c r="AQ166" s="64"/>
      <c r="AR166" s="74" t="str">
        <f t="shared" si="94"/>
        <v/>
      </c>
      <c r="AS166" s="66"/>
      <c r="AT166" s="58"/>
      <c r="AU166" s="58"/>
      <c r="AV166" s="58"/>
      <c r="AW166" s="63">
        <v>10</v>
      </c>
      <c r="AX166" s="64" t="s">
        <v>144</v>
      </c>
      <c r="AY166" s="64" t="s">
        <v>144</v>
      </c>
      <c r="AZ166" s="65"/>
      <c r="BA166" s="64"/>
      <c r="BB166" s="64"/>
      <c r="BC166" s="65" t="s">
        <v>144</v>
      </c>
      <c r="BD166" s="65" t="str">
        <f>IFERROR(IF(BC166&gt;=5,VLOOKUP(BC166,Brutos!$K$3:$AE$10,MATCH(BB166,Brutos!$K$3:$AE$3,0),0),0),"")</f>
        <v/>
      </c>
      <c r="BE166" s="64"/>
      <c r="BF166" s="64"/>
      <c r="BG166" s="74" t="str">
        <f t="shared" si="95"/>
        <v/>
      </c>
      <c r="BH166" s="66"/>
      <c r="BI166" s="58"/>
      <c r="BJ166" s="58"/>
      <c r="BK166" s="58"/>
      <c r="BL166" s="63">
        <v>10</v>
      </c>
      <c r="BM166" s="64" t="s">
        <v>144</v>
      </c>
      <c r="BN166" s="64" t="s">
        <v>144</v>
      </c>
      <c r="BO166" s="65"/>
      <c r="BP166" s="64"/>
      <c r="BQ166" s="64"/>
      <c r="BR166" s="65" t="s">
        <v>144</v>
      </c>
      <c r="BS166" s="65" t="str">
        <f>IFERROR(IF(BR166&gt;=5,VLOOKUP(BR166,Brutos!$K$3:$AE$10,MATCH(BQ166,Brutos!$K$3:$AE$3,0),0),0),"")</f>
        <v/>
      </c>
      <c r="BT166" s="64"/>
      <c r="BU166" s="64"/>
      <c r="BV166" s="74" t="str">
        <f t="shared" si="96"/>
        <v/>
      </c>
      <c r="BW166" s="66"/>
      <c r="BX166" s="58"/>
      <c r="BY166" s="58"/>
      <c r="BZ166" s="58"/>
      <c r="CA166" s="63">
        <v>10</v>
      </c>
      <c r="CB166" s="64" t="s">
        <v>144</v>
      </c>
      <c r="CC166" s="64" t="s">
        <v>144</v>
      </c>
      <c r="CD166" s="65"/>
      <c r="CE166" s="64"/>
      <c r="CF166" s="64"/>
      <c r="CG166" s="65" t="s">
        <v>144</v>
      </c>
      <c r="CH166" s="65" t="str">
        <f>IFERROR(IF(CG166&gt;=5,VLOOKUP(CG166,Brutos!$K$3:$AE$10,MATCH(CF166,Brutos!$K$3:$AE$3,0),0),0),"")</f>
        <v/>
      </c>
      <c r="CI166" s="64"/>
      <c r="CJ166" s="64"/>
      <c r="CK166" s="74" t="str">
        <f t="shared" si="97"/>
        <v/>
      </c>
      <c r="CL166" s="66"/>
      <c r="CM166" s="58"/>
      <c r="CN166" s="58"/>
      <c r="CO166" s="58"/>
      <c r="CP166" s="63">
        <v>10</v>
      </c>
      <c r="CQ166" s="64" t="s">
        <v>144</v>
      </c>
      <c r="CR166" s="64" t="s">
        <v>144</v>
      </c>
      <c r="CS166" s="65"/>
      <c r="CT166" s="64"/>
      <c r="CU166" s="64"/>
      <c r="CV166" s="65" t="s">
        <v>144</v>
      </c>
      <c r="CW166" s="65" t="str">
        <f>IFERROR(IF(CV166&gt;=5,VLOOKUP(CV166,Brutos!$K$3:$AE$10,MATCH(CU166,Brutos!$K$3:$AE$3,0),0),0),"")</f>
        <v/>
      </c>
      <c r="CX166" s="64"/>
      <c r="CY166" s="64"/>
      <c r="CZ166" s="74" t="str">
        <f t="shared" si="98"/>
        <v/>
      </c>
      <c r="DA166" s="66"/>
      <c r="DB166" s="58"/>
      <c r="DC166" s="58"/>
      <c r="DD166" s="58"/>
      <c r="DE166" s="63">
        <v>10</v>
      </c>
      <c r="DF166" s="64" t="s">
        <v>144</v>
      </c>
      <c r="DG166" s="64" t="s">
        <v>144</v>
      </c>
      <c r="DH166" s="65"/>
      <c r="DI166" s="64"/>
      <c r="DJ166" s="64"/>
      <c r="DK166" s="65" t="s">
        <v>144</v>
      </c>
      <c r="DL166" s="65" t="str">
        <f>IFERROR(IF(DK166&gt;=5,VLOOKUP(DK166,Brutos!$K$3:$AE$10,MATCH(DJ166,Brutos!$K$3:$AE$3,0),0),0),"")</f>
        <v/>
      </c>
      <c r="DM166" s="64"/>
      <c r="DN166" s="64"/>
      <c r="DO166" s="74" t="str">
        <f t="shared" si="99"/>
        <v/>
      </c>
      <c r="DP166" s="66"/>
      <c r="DQ166" s="58"/>
      <c r="DR166" s="58"/>
      <c r="DS166" s="58"/>
      <c r="DT166" s="63">
        <v>10</v>
      </c>
      <c r="DU166" s="64" t="s">
        <v>144</v>
      </c>
      <c r="DV166" s="64" t="s">
        <v>144</v>
      </c>
      <c r="DW166" s="65"/>
      <c r="DX166" s="64"/>
      <c r="DY166" s="64"/>
      <c r="DZ166" s="65" t="s">
        <v>144</v>
      </c>
      <c r="EA166" s="65" t="str">
        <f>IFERROR(IF(DZ166&gt;=5,VLOOKUP(DZ166,Brutos!$K$3:$AE$10,MATCH(DY166,Brutos!$K$3:$AE$3,0),0),0),"")</f>
        <v/>
      </c>
      <c r="EB166" s="64"/>
      <c r="EC166" s="64"/>
      <c r="ED166" s="74" t="str">
        <f t="shared" si="100"/>
        <v/>
      </c>
      <c r="EE166" s="66"/>
      <c r="EF166" s="58"/>
      <c r="EG166" s="58"/>
      <c r="EH166" s="58"/>
      <c r="EI166" s="63">
        <v>10</v>
      </c>
      <c r="EJ166" s="64" t="s">
        <v>144</v>
      </c>
      <c r="EK166" s="64" t="s">
        <v>144</v>
      </c>
      <c r="EL166" s="65"/>
      <c r="EM166" s="64"/>
      <c r="EN166" s="64"/>
      <c r="EO166" s="65" t="s">
        <v>144</v>
      </c>
      <c r="EP166" s="65" t="str">
        <f>IFERROR(IF(EO166&gt;=5,VLOOKUP(EO166,Brutos!$K$3:$AE$10,MATCH(EN166,Brutos!$K$3:$AE$3,0),0),0),"")</f>
        <v/>
      </c>
      <c r="EQ166" s="64"/>
      <c r="ER166" s="64"/>
      <c r="ES166" s="74" t="str">
        <f t="shared" si="101"/>
        <v/>
      </c>
      <c r="ET166" s="66"/>
      <c r="EU166" s="58"/>
      <c r="EV166" s="58"/>
      <c r="EW166" s="58"/>
      <c r="EX166" s="63">
        <v>10</v>
      </c>
      <c r="EY166" s="64" t="s">
        <v>144</v>
      </c>
      <c r="EZ166" s="64" t="s">
        <v>144</v>
      </c>
      <c r="FA166" s="65"/>
      <c r="FB166" s="64"/>
      <c r="FC166" s="64"/>
      <c r="FD166" s="65" t="s">
        <v>144</v>
      </c>
      <c r="FE166" s="65" t="str">
        <f>IFERROR(IF(FD166&gt;=5,VLOOKUP(FD166,Brutos!$K$3:$AE$10,MATCH(FC166,Brutos!$K$3:$AE$3,0),0),0),"")</f>
        <v/>
      </c>
      <c r="FF166" s="64"/>
      <c r="FG166" s="64"/>
      <c r="FH166" s="74" t="str">
        <f t="shared" si="102"/>
        <v/>
      </c>
      <c r="FI166" s="66"/>
      <c r="FJ166" s="58"/>
      <c r="FK166" s="58"/>
      <c r="FL166" s="58"/>
      <c r="FM166" s="63">
        <v>10</v>
      </c>
      <c r="FN166" s="64" t="s">
        <v>144</v>
      </c>
      <c r="FO166" s="64" t="s">
        <v>144</v>
      </c>
      <c r="FP166" s="65"/>
      <c r="FQ166" s="64"/>
      <c r="FR166" s="64"/>
      <c r="FS166" s="65" t="s">
        <v>144</v>
      </c>
      <c r="FT166" s="65" t="str">
        <f>IFERROR(IF(FS166&gt;=5,VLOOKUP(FS166,Brutos!$K$3:$AE$10,MATCH(FR166,Brutos!$K$3:$AE$3,0),0),0),"")</f>
        <v/>
      </c>
      <c r="FU166" s="64"/>
      <c r="FV166" s="64"/>
      <c r="FW166" s="74" t="str">
        <f t="shared" si="103"/>
        <v/>
      </c>
      <c r="FX166" s="66"/>
      <c r="FY166" s="58"/>
      <c r="FZ166" s="58"/>
      <c r="GA166" s="58"/>
      <c r="GB166" s="63">
        <v>10</v>
      </c>
      <c r="GC166" s="64" t="s">
        <v>144</v>
      </c>
      <c r="GD166" s="64" t="s">
        <v>144</v>
      </c>
      <c r="GE166" s="65"/>
      <c r="GF166" s="64"/>
      <c r="GG166" s="64"/>
      <c r="GH166" s="65" t="s">
        <v>144</v>
      </c>
      <c r="GI166" s="65" t="str">
        <f>IFERROR(IF(GH166&gt;=5,VLOOKUP(GH166,Brutos!$K$3:$AE$10,MATCH(GG166,Brutos!$K$3:$AE$3,0),0),0),"")</f>
        <v/>
      </c>
      <c r="GJ166" s="64"/>
      <c r="GK166" s="64"/>
      <c r="GL166" s="74" t="str">
        <f t="shared" si="104"/>
        <v/>
      </c>
      <c r="GM166" s="66"/>
      <c r="GN166" s="58"/>
      <c r="GO166" s="58"/>
      <c r="GP166" s="58"/>
      <c r="GQ166" s="63">
        <v>10</v>
      </c>
      <c r="GR166" s="64" t="s">
        <v>144</v>
      </c>
      <c r="GS166" s="64" t="s">
        <v>144</v>
      </c>
      <c r="GT166" s="65"/>
      <c r="GU166" s="64"/>
      <c r="GV166" s="64"/>
      <c r="GW166" s="65" t="s">
        <v>144</v>
      </c>
      <c r="GX166" s="65" t="str">
        <f>IFERROR(IF(GW166&gt;=5,VLOOKUP(GW166,Brutos!$K$3:$AE$10,MATCH(GV166,Brutos!$K$3:$AE$3,0),0),0),"")</f>
        <v/>
      </c>
      <c r="GY166" s="64"/>
      <c r="GZ166" s="64"/>
      <c r="HA166" s="74" t="str">
        <f t="shared" si="105"/>
        <v/>
      </c>
      <c r="HB166" s="66"/>
      <c r="HC166" s="58"/>
      <c r="HD166" s="58"/>
      <c r="HE166" s="58"/>
      <c r="HF166" s="63">
        <v>10</v>
      </c>
      <c r="HG166" s="64" t="s">
        <v>144</v>
      </c>
      <c r="HH166" s="64" t="s">
        <v>144</v>
      </c>
      <c r="HI166" s="65"/>
      <c r="HJ166" s="64"/>
      <c r="HK166" s="64"/>
      <c r="HL166" s="65" t="s">
        <v>144</v>
      </c>
      <c r="HM166" s="65" t="str">
        <f>IFERROR(IF(HL166&gt;=5,VLOOKUP(HL166,Brutos!$K$3:$AE$10,MATCH(HK166,Brutos!$K$3:$AE$3,0),0),0),"")</f>
        <v/>
      </c>
      <c r="HN166" s="64"/>
      <c r="HO166" s="64"/>
      <c r="HP166" s="74" t="str">
        <f t="shared" si="106"/>
        <v/>
      </c>
      <c r="HQ166" s="66"/>
      <c r="HR166" s="58"/>
      <c r="HS166" s="58"/>
      <c r="HT166" s="58"/>
      <c r="HU166" s="63">
        <v>10</v>
      </c>
      <c r="HV166" s="64" t="s">
        <v>144</v>
      </c>
      <c r="HW166" s="64" t="s">
        <v>144</v>
      </c>
      <c r="HX166" s="65"/>
      <c r="HY166" s="64"/>
      <c r="HZ166" s="64"/>
      <c r="IA166" s="65" t="s">
        <v>144</v>
      </c>
      <c r="IB166" s="65" t="str">
        <f>IFERROR(IF(IA166&gt;=5,VLOOKUP(IA166,Brutos!$K$3:$AE$10,MATCH(HZ166,Brutos!$K$3:$AE$3,0),0),0),"")</f>
        <v/>
      </c>
      <c r="IC166" s="64"/>
      <c r="ID166" s="64"/>
      <c r="IE166" s="74" t="str">
        <f t="shared" si="107"/>
        <v/>
      </c>
      <c r="IF166" s="66"/>
      <c r="IG166" s="58"/>
      <c r="IH166" s="58"/>
      <c r="II166" s="58"/>
      <c r="IJ166" s="63">
        <v>10</v>
      </c>
      <c r="IK166" s="64" t="s">
        <v>144</v>
      </c>
      <c r="IL166" s="64" t="s">
        <v>144</v>
      </c>
      <c r="IM166" s="65"/>
      <c r="IN166" s="64"/>
      <c r="IO166" s="64"/>
      <c r="IP166" s="65" t="s">
        <v>144</v>
      </c>
      <c r="IQ166" s="65" t="str">
        <f>IFERROR(IF(IP166&gt;=5,VLOOKUP(IP166,Brutos!$K$3:$AE$10,MATCH(IO166,Brutos!$K$3:$AE$3,0),0),0),"")</f>
        <v/>
      </c>
      <c r="IR166" s="64"/>
      <c r="IS166" s="64"/>
      <c r="IT166" s="74" t="str">
        <f t="shared" si="108"/>
        <v/>
      </c>
      <c r="IU166" s="66"/>
      <c r="IV166" s="58"/>
      <c r="IW166" s="58"/>
      <c r="IX166" s="58"/>
      <c r="IY166" s="63">
        <v>10</v>
      </c>
      <c r="IZ166" s="64" t="s">
        <v>144</v>
      </c>
      <c r="JA166" s="64" t="s">
        <v>144</v>
      </c>
      <c r="JB166" s="65"/>
      <c r="JC166" s="64"/>
      <c r="JD166" s="64"/>
      <c r="JE166" s="65" t="s">
        <v>144</v>
      </c>
      <c r="JF166" s="65" t="str">
        <f>IFERROR(IF(JE166&gt;=5,VLOOKUP(JE166,Brutos!$K$3:$AE$10,MATCH(JD166,Brutos!$K$3:$AE$3,0),0),0),"")</f>
        <v/>
      </c>
      <c r="JG166" s="64"/>
      <c r="JH166" s="64"/>
      <c r="JI166" s="74" t="str">
        <f t="shared" si="109"/>
        <v/>
      </c>
      <c r="JJ166" s="66"/>
      <c r="JK166" s="58"/>
      <c r="JL166" s="58"/>
      <c r="JM166" s="58"/>
      <c r="JN166" s="63">
        <v>10</v>
      </c>
      <c r="JO166" s="64" t="s">
        <v>144</v>
      </c>
      <c r="JP166" s="64" t="s">
        <v>144</v>
      </c>
      <c r="JQ166" s="65"/>
      <c r="JR166" s="64"/>
      <c r="JS166" s="64"/>
      <c r="JT166" s="65" t="s">
        <v>144</v>
      </c>
      <c r="JU166" s="65" t="str">
        <f>IFERROR(IF(JT166&gt;=5,VLOOKUP(JT166,Brutos!$K$3:$AE$10,MATCH(JS166,Brutos!$K$3:$AE$3,0),0),0),"")</f>
        <v/>
      </c>
      <c r="JV166" s="64"/>
      <c r="JW166" s="64"/>
      <c r="JX166" s="74" t="str">
        <f t="shared" si="110"/>
        <v/>
      </c>
      <c r="JY166" s="66"/>
      <c r="JZ166" s="58"/>
      <c r="KA166" s="58"/>
      <c r="KB166" s="58"/>
      <c r="KC166" s="63">
        <v>10</v>
      </c>
      <c r="KD166" s="64" t="s">
        <v>144</v>
      </c>
      <c r="KE166" s="64" t="s">
        <v>144</v>
      </c>
      <c r="KF166" s="65"/>
      <c r="KG166" s="64"/>
      <c r="KH166" s="64"/>
      <c r="KI166" s="65" t="s">
        <v>144</v>
      </c>
      <c r="KJ166" s="65" t="str">
        <f>IFERROR(IF(KI166&gt;=5,VLOOKUP(KI166,Brutos!$K$3:$AE$10,MATCH(KH166,Brutos!$K$3:$AE$3,0),0),0),"")</f>
        <v/>
      </c>
      <c r="KK166" s="64"/>
      <c r="KL166" s="64"/>
      <c r="KM166" s="74" t="str">
        <f t="shared" si="111"/>
        <v/>
      </c>
      <c r="KN166" s="66"/>
      <c r="KO166" s="58"/>
      <c r="KP166" s="58"/>
      <c r="KQ166" s="58"/>
      <c r="KR166" s="63">
        <v>10</v>
      </c>
      <c r="KS166" s="64" t="s">
        <v>144</v>
      </c>
      <c r="KT166" s="64" t="s">
        <v>144</v>
      </c>
      <c r="KU166" s="65"/>
      <c r="KV166" s="64"/>
      <c r="KW166" s="64"/>
      <c r="KX166" s="65" t="s">
        <v>144</v>
      </c>
      <c r="KY166" s="65" t="str">
        <f>IFERROR(IF(KX166&gt;=5,VLOOKUP(KX166,Brutos!$K$3:$AE$10,MATCH(KW166,Brutos!$K$3:$AE$3,0),0),0),"")</f>
        <v/>
      </c>
      <c r="KZ166" s="64"/>
      <c r="LA166" s="64"/>
      <c r="LB166" s="74" t="str">
        <f t="shared" si="112"/>
        <v/>
      </c>
      <c r="LC166" s="66"/>
      <c r="LD166" s="347"/>
      <c r="LE166" s="58"/>
      <c r="LF166" s="58"/>
      <c r="LG166" s="63">
        <v>10</v>
      </c>
      <c r="LH166" s="64" t="s">
        <v>144</v>
      </c>
      <c r="LI166" s="64" t="s">
        <v>144</v>
      </c>
      <c r="LJ166" s="65"/>
      <c r="LK166" s="64"/>
      <c r="LL166" s="64"/>
      <c r="LM166" s="65" t="s">
        <v>144</v>
      </c>
      <c r="LN166" s="65" t="str">
        <f>IFERROR(IF(LM166&gt;=5,VLOOKUP(LM166,Brutos!$K$3:$AE$10,MATCH(LL166,Brutos!$K$3:$AE$3,0),0),0),"")</f>
        <v/>
      </c>
      <c r="LO166" s="64"/>
      <c r="LP166" s="64"/>
      <c r="LQ166" s="74" t="str">
        <f t="shared" si="113"/>
        <v/>
      </c>
      <c r="LR166" s="66"/>
      <c r="LS166" s="347"/>
      <c r="LT166" s="58"/>
      <c r="LU166" s="58"/>
      <c r="LV166" s="63">
        <v>10</v>
      </c>
      <c r="LW166" s="64" t="s">
        <v>144</v>
      </c>
      <c r="LX166" s="64" t="s">
        <v>144</v>
      </c>
      <c r="LY166" s="65"/>
      <c r="LZ166" s="64"/>
      <c r="MA166" s="64"/>
      <c r="MB166" s="65" t="s">
        <v>144</v>
      </c>
      <c r="MC166" s="65" t="str">
        <f>IFERROR(IF(MB166&gt;=5,VLOOKUP(MB166,Brutos!$K$3:$AE$10,MATCH(MA166,Brutos!$K$3:$AE$3,0),0),0),"")</f>
        <v/>
      </c>
      <c r="MD166" s="64"/>
      <c r="ME166" s="64"/>
      <c r="MF166" s="74" t="str">
        <f t="shared" si="114"/>
        <v/>
      </c>
      <c r="MG166" s="66"/>
      <c r="MH166" s="347"/>
      <c r="MI166" s="58"/>
      <c r="MJ166" s="58"/>
      <c r="MK166" s="489">
        <v>10</v>
      </c>
      <c r="ML166" s="490" t="s">
        <v>144</v>
      </c>
      <c r="MM166" s="490" t="s">
        <v>144</v>
      </c>
      <c r="MN166" s="491"/>
      <c r="MO166" s="490"/>
      <c r="MP166" s="490"/>
      <c r="MQ166" s="491" t="s">
        <v>144</v>
      </c>
      <c r="MR166" s="491"/>
      <c r="MS166" s="490"/>
      <c r="MT166" s="490"/>
      <c r="MU166" s="493"/>
      <c r="MV166" s="494"/>
      <c r="MW166" s="347"/>
    </row>
    <row r="167" spans="1:361">
      <c r="A167" s="347"/>
      <c r="B167" s="58"/>
      <c r="C167" s="58"/>
      <c r="D167" s="63">
        <v>11</v>
      </c>
      <c r="E167" s="64" t="s">
        <v>144</v>
      </c>
      <c r="F167" s="64" t="s">
        <v>144</v>
      </c>
      <c r="G167" s="65"/>
      <c r="H167" s="64"/>
      <c r="I167" s="64"/>
      <c r="J167" s="65" t="s">
        <v>144</v>
      </c>
      <c r="K167" s="65" t="str">
        <f>IFERROR(IF(J167&gt;=5,VLOOKUP(J167,Brutos!$K$3:$AE$10,MATCH(I167,Brutos!$K$3:$AE$3,0),0),0),"")</f>
        <v/>
      </c>
      <c r="L167" s="64"/>
      <c r="M167" s="64"/>
      <c r="N167" s="74" t="str">
        <f t="shared" si="92"/>
        <v/>
      </c>
      <c r="O167" s="66"/>
      <c r="P167" s="58"/>
      <c r="Q167" s="58"/>
      <c r="R167" s="58"/>
      <c r="S167" s="63">
        <v>11</v>
      </c>
      <c r="T167" s="64" t="s">
        <v>144</v>
      </c>
      <c r="U167" s="64" t="s">
        <v>144</v>
      </c>
      <c r="V167" s="65"/>
      <c r="W167" s="64"/>
      <c r="X167" s="64"/>
      <c r="Y167" s="65" t="s">
        <v>144</v>
      </c>
      <c r="Z167" s="65" t="str">
        <f>IFERROR(IF(Y167&gt;=5,VLOOKUP(Y167,Brutos!$K$3:$AE$10,MATCH(X167,Brutos!$K$3:$AE$3,0),0),0),"")</f>
        <v/>
      </c>
      <c r="AA167" s="64"/>
      <c r="AB167" s="64"/>
      <c r="AC167" s="74" t="str">
        <f t="shared" si="93"/>
        <v/>
      </c>
      <c r="AD167" s="66"/>
      <c r="AE167" s="58"/>
      <c r="AF167" s="58"/>
      <c r="AG167" s="58"/>
      <c r="AH167" s="63">
        <v>11</v>
      </c>
      <c r="AI167" s="64" t="s">
        <v>144</v>
      </c>
      <c r="AJ167" s="64" t="s">
        <v>144</v>
      </c>
      <c r="AK167" s="65"/>
      <c r="AL167" s="64"/>
      <c r="AM167" s="64"/>
      <c r="AN167" s="65" t="s">
        <v>144</v>
      </c>
      <c r="AO167" s="65" t="str">
        <f>IFERROR(IF(AN167&gt;=5,VLOOKUP(AN167,Brutos!$K$3:$AE$10,MATCH(AM167,Brutos!$K$3:$AE$3,0),0),0),"")</f>
        <v/>
      </c>
      <c r="AP167" s="64"/>
      <c r="AQ167" s="64"/>
      <c r="AR167" s="74" t="str">
        <f t="shared" si="94"/>
        <v/>
      </c>
      <c r="AS167" s="66"/>
      <c r="AT167" s="58"/>
      <c r="AU167" s="58"/>
      <c r="AV167" s="58"/>
      <c r="AW167" s="63">
        <v>11</v>
      </c>
      <c r="AX167" s="64" t="s">
        <v>144</v>
      </c>
      <c r="AY167" s="64" t="s">
        <v>144</v>
      </c>
      <c r="AZ167" s="65"/>
      <c r="BA167" s="64"/>
      <c r="BB167" s="64"/>
      <c r="BC167" s="65" t="s">
        <v>144</v>
      </c>
      <c r="BD167" s="65" t="str">
        <f>IFERROR(IF(BC167&gt;=5,VLOOKUP(BC167,Brutos!$K$3:$AE$10,MATCH(BB167,Brutos!$K$3:$AE$3,0),0),0),"")</f>
        <v/>
      </c>
      <c r="BE167" s="64"/>
      <c r="BF167" s="64"/>
      <c r="BG167" s="74" t="str">
        <f t="shared" si="95"/>
        <v/>
      </c>
      <c r="BH167" s="66"/>
      <c r="BI167" s="58"/>
      <c r="BJ167" s="58"/>
      <c r="BK167" s="58"/>
      <c r="BL167" s="63">
        <v>11</v>
      </c>
      <c r="BM167" s="64" t="s">
        <v>144</v>
      </c>
      <c r="BN167" s="64" t="s">
        <v>144</v>
      </c>
      <c r="BO167" s="65"/>
      <c r="BP167" s="64"/>
      <c r="BQ167" s="64"/>
      <c r="BR167" s="65" t="s">
        <v>144</v>
      </c>
      <c r="BS167" s="65" t="str">
        <f>IFERROR(IF(BR167&gt;=5,VLOOKUP(BR167,Brutos!$K$3:$AE$10,MATCH(BQ167,Brutos!$K$3:$AE$3,0),0),0),"")</f>
        <v/>
      </c>
      <c r="BT167" s="64"/>
      <c r="BU167" s="64"/>
      <c r="BV167" s="74" t="str">
        <f t="shared" si="96"/>
        <v/>
      </c>
      <c r="BW167" s="66"/>
      <c r="BX167" s="58"/>
      <c r="BY167" s="58"/>
      <c r="BZ167" s="58"/>
      <c r="CA167" s="63">
        <v>11</v>
      </c>
      <c r="CB167" s="64" t="s">
        <v>144</v>
      </c>
      <c r="CC167" s="64" t="s">
        <v>144</v>
      </c>
      <c r="CD167" s="65"/>
      <c r="CE167" s="64"/>
      <c r="CF167" s="64"/>
      <c r="CG167" s="65" t="s">
        <v>144</v>
      </c>
      <c r="CH167" s="65" t="str">
        <f>IFERROR(IF(CG167&gt;=5,VLOOKUP(CG167,Brutos!$K$3:$AE$10,MATCH(CF167,Brutos!$K$3:$AE$3,0),0),0),"")</f>
        <v/>
      </c>
      <c r="CI167" s="64"/>
      <c r="CJ167" s="64"/>
      <c r="CK167" s="74" t="str">
        <f t="shared" si="97"/>
        <v/>
      </c>
      <c r="CL167" s="66"/>
      <c r="CM167" s="58"/>
      <c r="CN167" s="58"/>
      <c r="CO167" s="58"/>
      <c r="CP167" s="63">
        <v>11</v>
      </c>
      <c r="CQ167" s="64" t="s">
        <v>144</v>
      </c>
      <c r="CR167" s="64" t="s">
        <v>144</v>
      </c>
      <c r="CS167" s="65"/>
      <c r="CT167" s="64"/>
      <c r="CU167" s="64"/>
      <c r="CV167" s="65" t="s">
        <v>144</v>
      </c>
      <c r="CW167" s="65" t="str">
        <f>IFERROR(IF(CV167&gt;=5,VLOOKUP(CV167,Brutos!$K$3:$AE$10,MATCH(CU167,Brutos!$K$3:$AE$3,0),0),0),"")</f>
        <v/>
      </c>
      <c r="CX167" s="64"/>
      <c r="CY167" s="64"/>
      <c r="CZ167" s="74" t="str">
        <f t="shared" si="98"/>
        <v/>
      </c>
      <c r="DA167" s="66"/>
      <c r="DB167" s="58"/>
      <c r="DC167" s="58"/>
      <c r="DD167" s="58"/>
      <c r="DE167" s="63">
        <v>11</v>
      </c>
      <c r="DF167" s="64" t="s">
        <v>144</v>
      </c>
      <c r="DG167" s="64" t="s">
        <v>144</v>
      </c>
      <c r="DH167" s="65"/>
      <c r="DI167" s="64"/>
      <c r="DJ167" s="64"/>
      <c r="DK167" s="65" t="s">
        <v>144</v>
      </c>
      <c r="DL167" s="65" t="str">
        <f>IFERROR(IF(DK167&gt;=5,VLOOKUP(DK167,Brutos!$K$3:$AE$10,MATCH(DJ167,Brutos!$K$3:$AE$3,0),0),0),"")</f>
        <v/>
      </c>
      <c r="DM167" s="64"/>
      <c r="DN167" s="64"/>
      <c r="DO167" s="74" t="str">
        <f t="shared" si="99"/>
        <v/>
      </c>
      <c r="DP167" s="66"/>
      <c r="DQ167" s="58"/>
      <c r="DR167" s="58"/>
      <c r="DS167" s="58"/>
      <c r="DT167" s="63">
        <v>11</v>
      </c>
      <c r="DU167" s="64" t="s">
        <v>144</v>
      </c>
      <c r="DV167" s="64" t="s">
        <v>144</v>
      </c>
      <c r="DW167" s="65"/>
      <c r="DX167" s="64"/>
      <c r="DY167" s="64"/>
      <c r="DZ167" s="65" t="s">
        <v>144</v>
      </c>
      <c r="EA167" s="65" t="str">
        <f>IFERROR(IF(DZ167&gt;=5,VLOOKUP(DZ167,Brutos!$K$3:$AE$10,MATCH(DY167,Brutos!$K$3:$AE$3,0),0),0),"")</f>
        <v/>
      </c>
      <c r="EB167" s="64"/>
      <c r="EC167" s="64"/>
      <c r="ED167" s="74" t="str">
        <f t="shared" si="100"/>
        <v/>
      </c>
      <c r="EE167" s="66"/>
      <c r="EF167" s="58"/>
      <c r="EG167" s="58"/>
      <c r="EH167" s="58"/>
      <c r="EI167" s="63">
        <v>11</v>
      </c>
      <c r="EJ167" s="64" t="s">
        <v>144</v>
      </c>
      <c r="EK167" s="64" t="s">
        <v>144</v>
      </c>
      <c r="EL167" s="65"/>
      <c r="EM167" s="64"/>
      <c r="EN167" s="64"/>
      <c r="EO167" s="65" t="s">
        <v>144</v>
      </c>
      <c r="EP167" s="65" t="str">
        <f>IFERROR(IF(EO167&gt;=5,VLOOKUP(EO167,Brutos!$K$3:$AE$10,MATCH(EN167,Brutos!$K$3:$AE$3,0),0),0),"")</f>
        <v/>
      </c>
      <c r="EQ167" s="64"/>
      <c r="ER167" s="64"/>
      <c r="ES167" s="74" t="str">
        <f t="shared" si="101"/>
        <v/>
      </c>
      <c r="ET167" s="66"/>
      <c r="EU167" s="58"/>
      <c r="EV167" s="58"/>
      <c r="EW167" s="58"/>
      <c r="EX167" s="63">
        <v>11</v>
      </c>
      <c r="EY167" s="64" t="s">
        <v>144</v>
      </c>
      <c r="EZ167" s="64" t="s">
        <v>144</v>
      </c>
      <c r="FA167" s="65"/>
      <c r="FB167" s="64"/>
      <c r="FC167" s="64"/>
      <c r="FD167" s="65" t="s">
        <v>144</v>
      </c>
      <c r="FE167" s="65" t="str">
        <f>IFERROR(IF(FD167&gt;=5,VLOOKUP(FD167,Brutos!$K$3:$AE$10,MATCH(FC167,Brutos!$K$3:$AE$3,0),0),0),"")</f>
        <v/>
      </c>
      <c r="FF167" s="64"/>
      <c r="FG167" s="64"/>
      <c r="FH167" s="74" t="str">
        <f t="shared" si="102"/>
        <v/>
      </c>
      <c r="FI167" s="66"/>
      <c r="FJ167" s="58"/>
      <c r="FK167" s="58"/>
      <c r="FL167" s="58"/>
      <c r="FM167" s="63">
        <v>11</v>
      </c>
      <c r="FN167" s="64" t="s">
        <v>144</v>
      </c>
      <c r="FO167" s="64" t="s">
        <v>144</v>
      </c>
      <c r="FP167" s="65"/>
      <c r="FQ167" s="64"/>
      <c r="FR167" s="64"/>
      <c r="FS167" s="65" t="s">
        <v>144</v>
      </c>
      <c r="FT167" s="65" t="str">
        <f>IFERROR(IF(FS167&gt;=5,VLOOKUP(FS167,Brutos!$K$3:$AE$10,MATCH(FR167,Brutos!$K$3:$AE$3,0),0),0),"")</f>
        <v/>
      </c>
      <c r="FU167" s="64"/>
      <c r="FV167" s="64"/>
      <c r="FW167" s="74" t="str">
        <f t="shared" si="103"/>
        <v/>
      </c>
      <c r="FX167" s="66"/>
      <c r="FY167" s="58"/>
      <c r="FZ167" s="58"/>
      <c r="GA167" s="58"/>
      <c r="GB167" s="63">
        <v>11</v>
      </c>
      <c r="GC167" s="64" t="s">
        <v>144</v>
      </c>
      <c r="GD167" s="64" t="s">
        <v>144</v>
      </c>
      <c r="GE167" s="65"/>
      <c r="GF167" s="64"/>
      <c r="GG167" s="64"/>
      <c r="GH167" s="65" t="s">
        <v>144</v>
      </c>
      <c r="GI167" s="65" t="str">
        <f>IFERROR(IF(GH167&gt;=5,VLOOKUP(GH167,Brutos!$K$3:$AE$10,MATCH(GG167,Brutos!$K$3:$AE$3,0),0),0),"")</f>
        <v/>
      </c>
      <c r="GJ167" s="64"/>
      <c r="GK167" s="64"/>
      <c r="GL167" s="74" t="str">
        <f t="shared" si="104"/>
        <v/>
      </c>
      <c r="GM167" s="66"/>
      <c r="GN167" s="58"/>
      <c r="GO167" s="58"/>
      <c r="GP167" s="58"/>
      <c r="GQ167" s="63">
        <v>11</v>
      </c>
      <c r="GR167" s="64" t="s">
        <v>144</v>
      </c>
      <c r="GS167" s="64" t="s">
        <v>144</v>
      </c>
      <c r="GT167" s="65"/>
      <c r="GU167" s="64"/>
      <c r="GV167" s="64"/>
      <c r="GW167" s="65" t="s">
        <v>144</v>
      </c>
      <c r="GX167" s="65" t="str">
        <f>IFERROR(IF(GW167&gt;=5,VLOOKUP(GW167,Brutos!$K$3:$AE$10,MATCH(GV167,Brutos!$K$3:$AE$3,0),0),0),"")</f>
        <v/>
      </c>
      <c r="GY167" s="64"/>
      <c r="GZ167" s="64"/>
      <c r="HA167" s="74" t="str">
        <f t="shared" si="105"/>
        <v/>
      </c>
      <c r="HB167" s="66"/>
      <c r="HC167" s="58"/>
      <c r="HD167" s="58"/>
      <c r="HE167" s="58"/>
      <c r="HF167" s="63">
        <v>11</v>
      </c>
      <c r="HG167" s="64" t="s">
        <v>144</v>
      </c>
      <c r="HH167" s="64" t="s">
        <v>144</v>
      </c>
      <c r="HI167" s="65"/>
      <c r="HJ167" s="64"/>
      <c r="HK167" s="64"/>
      <c r="HL167" s="65" t="s">
        <v>144</v>
      </c>
      <c r="HM167" s="65" t="str">
        <f>IFERROR(IF(HL167&gt;=5,VLOOKUP(HL167,Brutos!$K$3:$AE$10,MATCH(HK167,Brutos!$K$3:$AE$3,0),0),0),"")</f>
        <v/>
      </c>
      <c r="HN167" s="64"/>
      <c r="HO167" s="64"/>
      <c r="HP167" s="74" t="str">
        <f t="shared" si="106"/>
        <v/>
      </c>
      <c r="HQ167" s="66"/>
      <c r="HR167" s="58"/>
      <c r="HS167" s="58"/>
      <c r="HT167" s="58"/>
      <c r="HU167" s="63">
        <v>11</v>
      </c>
      <c r="HV167" s="64" t="s">
        <v>144</v>
      </c>
      <c r="HW167" s="64" t="s">
        <v>144</v>
      </c>
      <c r="HX167" s="65"/>
      <c r="HY167" s="64"/>
      <c r="HZ167" s="64"/>
      <c r="IA167" s="65" t="s">
        <v>144</v>
      </c>
      <c r="IB167" s="65" t="str">
        <f>IFERROR(IF(IA167&gt;=5,VLOOKUP(IA167,Brutos!$K$3:$AE$10,MATCH(HZ167,Brutos!$K$3:$AE$3,0),0),0),"")</f>
        <v/>
      </c>
      <c r="IC167" s="64"/>
      <c r="ID167" s="64"/>
      <c r="IE167" s="74" t="str">
        <f t="shared" si="107"/>
        <v/>
      </c>
      <c r="IF167" s="66"/>
      <c r="IG167" s="58"/>
      <c r="IH167" s="58"/>
      <c r="II167" s="58"/>
      <c r="IJ167" s="63">
        <v>11</v>
      </c>
      <c r="IK167" s="64" t="s">
        <v>144</v>
      </c>
      <c r="IL167" s="64" t="s">
        <v>144</v>
      </c>
      <c r="IM167" s="65"/>
      <c r="IN167" s="64"/>
      <c r="IO167" s="64"/>
      <c r="IP167" s="65" t="s">
        <v>144</v>
      </c>
      <c r="IQ167" s="65" t="str">
        <f>IFERROR(IF(IP167&gt;=5,VLOOKUP(IP167,Brutos!$K$3:$AE$10,MATCH(IO167,Brutos!$K$3:$AE$3,0),0),0),"")</f>
        <v/>
      </c>
      <c r="IR167" s="64"/>
      <c r="IS167" s="64"/>
      <c r="IT167" s="74" t="str">
        <f t="shared" si="108"/>
        <v/>
      </c>
      <c r="IU167" s="66"/>
      <c r="IV167" s="58"/>
      <c r="IW167" s="58"/>
      <c r="IX167" s="58"/>
      <c r="IY167" s="63">
        <v>11</v>
      </c>
      <c r="IZ167" s="64" t="s">
        <v>144</v>
      </c>
      <c r="JA167" s="64" t="s">
        <v>144</v>
      </c>
      <c r="JB167" s="65"/>
      <c r="JC167" s="64"/>
      <c r="JD167" s="64"/>
      <c r="JE167" s="65" t="s">
        <v>144</v>
      </c>
      <c r="JF167" s="65" t="str">
        <f>IFERROR(IF(JE167&gt;=5,VLOOKUP(JE167,Brutos!$K$3:$AE$10,MATCH(JD167,Brutos!$K$3:$AE$3,0),0),0),"")</f>
        <v/>
      </c>
      <c r="JG167" s="64"/>
      <c r="JH167" s="64"/>
      <c r="JI167" s="74" t="str">
        <f t="shared" si="109"/>
        <v/>
      </c>
      <c r="JJ167" s="66"/>
      <c r="JK167" s="58"/>
      <c r="JL167" s="58"/>
      <c r="JM167" s="58"/>
      <c r="JN167" s="63">
        <v>11</v>
      </c>
      <c r="JO167" s="64" t="s">
        <v>144</v>
      </c>
      <c r="JP167" s="64" t="s">
        <v>144</v>
      </c>
      <c r="JQ167" s="65"/>
      <c r="JR167" s="64"/>
      <c r="JS167" s="64"/>
      <c r="JT167" s="65" t="s">
        <v>144</v>
      </c>
      <c r="JU167" s="65" t="str">
        <f>IFERROR(IF(JT167&gt;=5,VLOOKUP(JT167,Brutos!$K$3:$AE$10,MATCH(JS167,Brutos!$K$3:$AE$3,0),0),0),"")</f>
        <v/>
      </c>
      <c r="JV167" s="64"/>
      <c r="JW167" s="64"/>
      <c r="JX167" s="74" t="str">
        <f t="shared" si="110"/>
        <v/>
      </c>
      <c r="JY167" s="66"/>
      <c r="JZ167" s="58"/>
      <c r="KA167" s="58"/>
      <c r="KB167" s="58"/>
      <c r="KC167" s="63">
        <v>11</v>
      </c>
      <c r="KD167" s="64" t="s">
        <v>144</v>
      </c>
      <c r="KE167" s="64" t="s">
        <v>144</v>
      </c>
      <c r="KF167" s="65"/>
      <c r="KG167" s="64"/>
      <c r="KH167" s="64"/>
      <c r="KI167" s="65" t="s">
        <v>144</v>
      </c>
      <c r="KJ167" s="65" t="str">
        <f>IFERROR(IF(KI167&gt;=5,VLOOKUP(KI167,Brutos!$K$3:$AE$10,MATCH(KH167,Brutos!$K$3:$AE$3,0),0),0),"")</f>
        <v/>
      </c>
      <c r="KK167" s="64"/>
      <c r="KL167" s="64"/>
      <c r="KM167" s="74" t="str">
        <f t="shared" si="111"/>
        <v/>
      </c>
      <c r="KN167" s="66"/>
      <c r="KO167" s="58"/>
      <c r="KP167" s="58"/>
      <c r="KQ167" s="58"/>
      <c r="KR167" s="63">
        <v>11</v>
      </c>
      <c r="KS167" s="64" t="s">
        <v>144</v>
      </c>
      <c r="KT167" s="64" t="s">
        <v>144</v>
      </c>
      <c r="KU167" s="65"/>
      <c r="KV167" s="64"/>
      <c r="KW167" s="64"/>
      <c r="KX167" s="65" t="s">
        <v>144</v>
      </c>
      <c r="KY167" s="65" t="str">
        <f>IFERROR(IF(KX167&gt;=5,VLOOKUP(KX167,Brutos!$K$3:$AE$10,MATCH(KW167,Brutos!$K$3:$AE$3,0),0),0),"")</f>
        <v/>
      </c>
      <c r="KZ167" s="64"/>
      <c r="LA167" s="64"/>
      <c r="LB167" s="74" t="str">
        <f t="shared" si="112"/>
        <v/>
      </c>
      <c r="LC167" s="66"/>
      <c r="LD167" s="347"/>
      <c r="LE167" s="58"/>
      <c r="LF167" s="58"/>
      <c r="LG167" s="63">
        <v>11</v>
      </c>
      <c r="LH167" s="64" t="s">
        <v>144</v>
      </c>
      <c r="LI167" s="64" t="s">
        <v>144</v>
      </c>
      <c r="LJ167" s="65"/>
      <c r="LK167" s="64"/>
      <c r="LL167" s="64"/>
      <c r="LM167" s="65" t="s">
        <v>144</v>
      </c>
      <c r="LN167" s="65" t="str">
        <f>IFERROR(IF(LM167&gt;=5,VLOOKUP(LM167,Brutos!$K$3:$AE$10,MATCH(LL167,Brutos!$K$3:$AE$3,0),0),0),"")</f>
        <v/>
      </c>
      <c r="LO167" s="64"/>
      <c r="LP167" s="64"/>
      <c r="LQ167" s="74" t="str">
        <f t="shared" si="113"/>
        <v/>
      </c>
      <c r="LR167" s="66"/>
      <c r="LS167" s="347"/>
      <c r="LT167" s="58"/>
      <c r="LU167" s="58"/>
      <c r="LV167" s="63">
        <v>11</v>
      </c>
      <c r="LW167" s="64" t="s">
        <v>144</v>
      </c>
      <c r="LX167" s="64" t="s">
        <v>144</v>
      </c>
      <c r="LY167" s="65"/>
      <c r="LZ167" s="64"/>
      <c r="MA167" s="64"/>
      <c r="MB167" s="65" t="s">
        <v>144</v>
      </c>
      <c r="MC167" s="65" t="str">
        <f>IFERROR(IF(MB167&gt;=5,VLOOKUP(MB167,Brutos!$K$3:$AE$10,MATCH(MA167,Brutos!$K$3:$AE$3,0),0),0),"")</f>
        <v/>
      </c>
      <c r="MD167" s="64"/>
      <c r="ME167" s="64"/>
      <c r="MF167" s="74" t="str">
        <f t="shared" si="114"/>
        <v/>
      </c>
      <c r="MG167" s="66"/>
      <c r="MH167" s="347"/>
      <c r="MI167" s="58"/>
      <c r="MJ167" s="58"/>
      <c r="MK167" s="489">
        <v>11</v>
      </c>
      <c r="ML167" s="490" t="s">
        <v>144</v>
      </c>
      <c r="MM167" s="490" t="s">
        <v>144</v>
      </c>
      <c r="MN167" s="491"/>
      <c r="MO167" s="490"/>
      <c r="MP167" s="490"/>
      <c r="MQ167" s="491" t="s">
        <v>144</v>
      </c>
      <c r="MR167" s="491"/>
      <c r="MS167" s="490"/>
      <c r="MT167" s="490"/>
      <c r="MU167" s="493"/>
      <c r="MV167" s="494"/>
      <c r="MW167" s="347"/>
    </row>
    <row r="168" spans="1:361">
      <c r="A168" s="347"/>
      <c r="B168" s="58"/>
      <c r="C168" s="58"/>
      <c r="D168" s="63">
        <v>12</v>
      </c>
      <c r="E168" s="64" t="s">
        <v>144</v>
      </c>
      <c r="F168" s="64" t="s">
        <v>144</v>
      </c>
      <c r="G168" s="65"/>
      <c r="H168" s="64"/>
      <c r="I168" s="64"/>
      <c r="J168" s="65" t="s">
        <v>144</v>
      </c>
      <c r="K168" s="65" t="str">
        <f>IFERROR(IF(J168&gt;=5,VLOOKUP(J168,Brutos!$K$3:$AE$10,MATCH(I168,Brutos!$K$3:$AE$3,0),0),0),"")</f>
        <v/>
      </c>
      <c r="L168" s="64"/>
      <c r="M168" s="64"/>
      <c r="N168" s="74" t="str">
        <f t="shared" si="92"/>
        <v/>
      </c>
      <c r="O168" s="66"/>
      <c r="P168" s="58"/>
      <c r="Q168" s="58"/>
      <c r="R168" s="58"/>
      <c r="S168" s="63">
        <v>12</v>
      </c>
      <c r="T168" s="64" t="s">
        <v>144</v>
      </c>
      <c r="U168" s="64" t="s">
        <v>144</v>
      </c>
      <c r="V168" s="65"/>
      <c r="W168" s="64"/>
      <c r="X168" s="64"/>
      <c r="Y168" s="65" t="s">
        <v>144</v>
      </c>
      <c r="Z168" s="65" t="str">
        <f>IFERROR(IF(Y168&gt;=5,VLOOKUP(Y168,Brutos!$K$3:$AE$10,MATCH(X168,Brutos!$K$3:$AE$3,0),0),0),"")</f>
        <v/>
      </c>
      <c r="AA168" s="64"/>
      <c r="AB168" s="64"/>
      <c r="AC168" s="74" t="str">
        <f t="shared" si="93"/>
        <v/>
      </c>
      <c r="AD168" s="66"/>
      <c r="AE168" s="58"/>
      <c r="AF168" s="58"/>
      <c r="AG168" s="58"/>
      <c r="AH168" s="63">
        <v>12</v>
      </c>
      <c r="AI168" s="64" t="s">
        <v>144</v>
      </c>
      <c r="AJ168" s="64" t="s">
        <v>144</v>
      </c>
      <c r="AK168" s="65"/>
      <c r="AL168" s="64"/>
      <c r="AM168" s="64"/>
      <c r="AN168" s="65" t="s">
        <v>144</v>
      </c>
      <c r="AO168" s="65" t="str">
        <f>IFERROR(IF(AN168&gt;=5,VLOOKUP(AN168,Brutos!$K$3:$AE$10,MATCH(AM168,Brutos!$K$3:$AE$3,0),0),0),"")</f>
        <v/>
      </c>
      <c r="AP168" s="64"/>
      <c r="AQ168" s="64"/>
      <c r="AR168" s="74" t="str">
        <f t="shared" si="94"/>
        <v/>
      </c>
      <c r="AS168" s="66"/>
      <c r="AT168" s="58"/>
      <c r="AU168" s="58"/>
      <c r="AV168" s="58"/>
      <c r="AW168" s="63">
        <v>12</v>
      </c>
      <c r="AX168" s="64" t="s">
        <v>144</v>
      </c>
      <c r="AY168" s="64" t="s">
        <v>144</v>
      </c>
      <c r="AZ168" s="65"/>
      <c r="BA168" s="64"/>
      <c r="BB168" s="64"/>
      <c r="BC168" s="65" t="s">
        <v>144</v>
      </c>
      <c r="BD168" s="65" t="str">
        <f>IFERROR(IF(BC168&gt;=5,VLOOKUP(BC168,Brutos!$K$3:$AE$10,MATCH(BB168,Brutos!$K$3:$AE$3,0),0),0),"")</f>
        <v/>
      </c>
      <c r="BE168" s="64"/>
      <c r="BF168" s="64"/>
      <c r="BG168" s="74" t="str">
        <f t="shared" si="95"/>
        <v/>
      </c>
      <c r="BH168" s="66"/>
      <c r="BI168" s="58"/>
      <c r="BJ168" s="58"/>
      <c r="BK168" s="58"/>
      <c r="BL168" s="63">
        <v>12</v>
      </c>
      <c r="BM168" s="64" t="s">
        <v>144</v>
      </c>
      <c r="BN168" s="64" t="s">
        <v>144</v>
      </c>
      <c r="BO168" s="65"/>
      <c r="BP168" s="64"/>
      <c r="BQ168" s="64"/>
      <c r="BR168" s="65" t="s">
        <v>144</v>
      </c>
      <c r="BS168" s="65" t="str">
        <f>IFERROR(IF(BR168&gt;=5,VLOOKUP(BR168,Brutos!$K$3:$AE$10,MATCH(BQ168,Brutos!$K$3:$AE$3,0),0),0),"")</f>
        <v/>
      </c>
      <c r="BT168" s="64"/>
      <c r="BU168" s="64"/>
      <c r="BV168" s="74" t="str">
        <f t="shared" si="96"/>
        <v/>
      </c>
      <c r="BW168" s="66"/>
      <c r="BX168" s="58"/>
      <c r="BY168" s="58"/>
      <c r="BZ168" s="58"/>
      <c r="CA168" s="63">
        <v>12</v>
      </c>
      <c r="CB168" s="64" t="s">
        <v>144</v>
      </c>
      <c r="CC168" s="64" t="s">
        <v>144</v>
      </c>
      <c r="CD168" s="65"/>
      <c r="CE168" s="64"/>
      <c r="CF168" s="64"/>
      <c r="CG168" s="65" t="s">
        <v>144</v>
      </c>
      <c r="CH168" s="65" t="str">
        <f>IFERROR(IF(CG168&gt;=5,VLOOKUP(CG168,Brutos!$K$3:$AE$10,MATCH(CF168,Brutos!$K$3:$AE$3,0),0),0),"")</f>
        <v/>
      </c>
      <c r="CI168" s="64"/>
      <c r="CJ168" s="64"/>
      <c r="CK168" s="74" t="str">
        <f t="shared" si="97"/>
        <v/>
      </c>
      <c r="CL168" s="66"/>
      <c r="CM168" s="58"/>
      <c r="CN168" s="58"/>
      <c r="CO168" s="58"/>
      <c r="CP168" s="63">
        <v>12</v>
      </c>
      <c r="CQ168" s="64" t="s">
        <v>144</v>
      </c>
      <c r="CR168" s="64" t="s">
        <v>144</v>
      </c>
      <c r="CS168" s="65"/>
      <c r="CT168" s="64"/>
      <c r="CU168" s="64"/>
      <c r="CV168" s="65" t="s">
        <v>144</v>
      </c>
      <c r="CW168" s="65" t="str">
        <f>IFERROR(IF(CV168&gt;=5,VLOOKUP(CV168,Brutos!$K$3:$AE$10,MATCH(CU168,Brutos!$K$3:$AE$3,0),0),0),"")</f>
        <v/>
      </c>
      <c r="CX168" s="64"/>
      <c r="CY168" s="64"/>
      <c r="CZ168" s="74" t="str">
        <f t="shared" si="98"/>
        <v/>
      </c>
      <c r="DA168" s="66"/>
      <c r="DB168" s="58"/>
      <c r="DC168" s="58"/>
      <c r="DD168" s="58"/>
      <c r="DE168" s="63">
        <v>12</v>
      </c>
      <c r="DF168" s="64" t="s">
        <v>144</v>
      </c>
      <c r="DG168" s="64" t="s">
        <v>144</v>
      </c>
      <c r="DH168" s="65"/>
      <c r="DI168" s="64"/>
      <c r="DJ168" s="64"/>
      <c r="DK168" s="65" t="s">
        <v>144</v>
      </c>
      <c r="DL168" s="65" t="str">
        <f>IFERROR(IF(DK168&gt;=5,VLOOKUP(DK168,Brutos!$K$3:$AE$10,MATCH(DJ168,Brutos!$K$3:$AE$3,0),0),0),"")</f>
        <v/>
      </c>
      <c r="DM168" s="64"/>
      <c r="DN168" s="64"/>
      <c r="DO168" s="74" t="str">
        <f t="shared" si="99"/>
        <v/>
      </c>
      <c r="DP168" s="66"/>
      <c r="DQ168" s="58"/>
      <c r="DR168" s="58"/>
      <c r="DS168" s="58"/>
      <c r="DT168" s="63">
        <v>12</v>
      </c>
      <c r="DU168" s="64" t="s">
        <v>144</v>
      </c>
      <c r="DV168" s="64" t="s">
        <v>144</v>
      </c>
      <c r="DW168" s="65"/>
      <c r="DX168" s="64"/>
      <c r="DY168" s="64"/>
      <c r="DZ168" s="65" t="s">
        <v>144</v>
      </c>
      <c r="EA168" s="65" t="str">
        <f>IFERROR(IF(DZ168&gt;=5,VLOOKUP(DZ168,Brutos!$K$3:$AE$10,MATCH(DY168,Brutos!$K$3:$AE$3,0),0),0),"")</f>
        <v/>
      </c>
      <c r="EB168" s="64"/>
      <c r="EC168" s="64"/>
      <c r="ED168" s="74" t="str">
        <f t="shared" si="100"/>
        <v/>
      </c>
      <c r="EE168" s="66"/>
      <c r="EF168" s="58"/>
      <c r="EG168" s="58"/>
      <c r="EH168" s="58"/>
      <c r="EI168" s="63">
        <v>12</v>
      </c>
      <c r="EJ168" s="64" t="s">
        <v>144</v>
      </c>
      <c r="EK168" s="64" t="s">
        <v>144</v>
      </c>
      <c r="EL168" s="65"/>
      <c r="EM168" s="64"/>
      <c r="EN168" s="64"/>
      <c r="EO168" s="65" t="s">
        <v>144</v>
      </c>
      <c r="EP168" s="65" t="str">
        <f>IFERROR(IF(EO168&gt;=5,VLOOKUP(EO168,Brutos!$K$3:$AE$10,MATCH(EN168,Brutos!$K$3:$AE$3,0),0),0),"")</f>
        <v/>
      </c>
      <c r="EQ168" s="64"/>
      <c r="ER168" s="64"/>
      <c r="ES168" s="74" t="str">
        <f t="shared" si="101"/>
        <v/>
      </c>
      <c r="ET168" s="66"/>
      <c r="EU168" s="58"/>
      <c r="EV168" s="58"/>
      <c r="EW168" s="58"/>
      <c r="EX168" s="63">
        <v>12</v>
      </c>
      <c r="EY168" s="64" t="s">
        <v>144</v>
      </c>
      <c r="EZ168" s="64" t="s">
        <v>144</v>
      </c>
      <c r="FA168" s="65"/>
      <c r="FB168" s="64"/>
      <c r="FC168" s="64"/>
      <c r="FD168" s="65" t="s">
        <v>144</v>
      </c>
      <c r="FE168" s="65" t="str">
        <f>IFERROR(IF(FD168&gt;=5,VLOOKUP(FD168,Brutos!$K$3:$AE$10,MATCH(FC168,Brutos!$K$3:$AE$3,0),0),0),"")</f>
        <v/>
      </c>
      <c r="FF168" s="64"/>
      <c r="FG168" s="64"/>
      <c r="FH168" s="74" t="str">
        <f t="shared" si="102"/>
        <v/>
      </c>
      <c r="FI168" s="66"/>
      <c r="FJ168" s="58"/>
      <c r="FK168" s="58"/>
      <c r="FL168" s="58"/>
      <c r="FM168" s="63">
        <v>12</v>
      </c>
      <c r="FN168" s="64" t="s">
        <v>144</v>
      </c>
      <c r="FO168" s="64" t="s">
        <v>144</v>
      </c>
      <c r="FP168" s="65"/>
      <c r="FQ168" s="64"/>
      <c r="FR168" s="64"/>
      <c r="FS168" s="65" t="s">
        <v>144</v>
      </c>
      <c r="FT168" s="65" t="str">
        <f>IFERROR(IF(FS168&gt;=5,VLOOKUP(FS168,Brutos!$K$3:$AE$10,MATCH(FR168,Brutos!$K$3:$AE$3,0),0),0),"")</f>
        <v/>
      </c>
      <c r="FU168" s="64"/>
      <c r="FV168" s="64"/>
      <c r="FW168" s="74" t="str">
        <f t="shared" si="103"/>
        <v/>
      </c>
      <c r="FX168" s="66"/>
      <c r="FY168" s="58"/>
      <c r="FZ168" s="58"/>
      <c r="GA168" s="58"/>
      <c r="GB168" s="63">
        <v>12</v>
      </c>
      <c r="GC168" s="64" t="s">
        <v>144</v>
      </c>
      <c r="GD168" s="64" t="s">
        <v>144</v>
      </c>
      <c r="GE168" s="65"/>
      <c r="GF168" s="64"/>
      <c r="GG168" s="64"/>
      <c r="GH168" s="65" t="s">
        <v>144</v>
      </c>
      <c r="GI168" s="65" t="str">
        <f>IFERROR(IF(GH168&gt;=5,VLOOKUP(GH168,Brutos!$K$3:$AE$10,MATCH(GG168,Brutos!$K$3:$AE$3,0),0),0),"")</f>
        <v/>
      </c>
      <c r="GJ168" s="64"/>
      <c r="GK168" s="64"/>
      <c r="GL168" s="74" t="str">
        <f t="shared" si="104"/>
        <v/>
      </c>
      <c r="GM168" s="66"/>
      <c r="GN168" s="58"/>
      <c r="GO168" s="58"/>
      <c r="GP168" s="58"/>
      <c r="GQ168" s="63">
        <v>12</v>
      </c>
      <c r="GR168" s="64" t="s">
        <v>144</v>
      </c>
      <c r="GS168" s="64" t="s">
        <v>144</v>
      </c>
      <c r="GT168" s="65"/>
      <c r="GU168" s="64"/>
      <c r="GV168" s="64"/>
      <c r="GW168" s="65" t="s">
        <v>144</v>
      </c>
      <c r="GX168" s="65" t="str">
        <f>IFERROR(IF(GW168&gt;=5,VLOOKUP(GW168,Brutos!$K$3:$AE$10,MATCH(GV168,Brutos!$K$3:$AE$3,0),0),0),"")</f>
        <v/>
      </c>
      <c r="GY168" s="64"/>
      <c r="GZ168" s="64"/>
      <c r="HA168" s="74" t="str">
        <f t="shared" si="105"/>
        <v/>
      </c>
      <c r="HB168" s="66"/>
      <c r="HC168" s="58"/>
      <c r="HD168" s="58"/>
      <c r="HE168" s="58"/>
      <c r="HF168" s="63">
        <v>12</v>
      </c>
      <c r="HG168" s="64" t="s">
        <v>144</v>
      </c>
      <c r="HH168" s="64" t="s">
        <v>144</v>
      </c>
      <c r="HI168" s="65"/>
      <c r="HJ168" s="64"/>
      <c r="HK168" s="64"/>
      <c r="HL168" s="65" t="s">
        <v>144</v>
      </c>
      <c r="HM168" s="65" t="str">
        <f>IFERROR(IF(HL168&gt;=5,VLOOKUP(HL168,Brutos!$K$3:$AE$10,MATCH(HK168,Brutos!$K$3:$AE$3,0),0),0),"")</f>
        <v/>
      </c>
      <c r="HN168" s="64"/>
      <c r="HO168" s="64"/>
      <c r="HP168" s="74" t="str">
        <f t="shared" si="106"/>
        <v/>
      </c>
      <c r="HQ168" s="66"/>
      <c r="HR168" s="58"/>
      <c r="HS168" s="58"/>
      <c r="HT168" s="58"/>
      <c r="HU168" s="63">
        <v>12</v>
      </c>
      <c r="HV168" s="64" t="s">
        <v>144</v>
      </c>
      <c r="HW168" s="64" t="s">
        <v>144</v>
      </c>
      <c r="HX168" s="65"/>
      <c r="HY168" s="64"/>
      <c r="HZ168" s="64"/>
      <c r="IA168" s="65" t="s">
        <v>144</v>
      </c>
      <c r="IB168" s="65" t="str">
        <f>IFERROR(IF(IA168&gt;=5,VLOOKUP(IA168,Brutos!$K$3:$AE$10,MATCH(HZ168,Brutos!$K$3:$AE$3,0),0),0),"")</f>
        <v/>
      </c>
      <c r="IC168" s="64"/>
      <c r="ID168" s="64"/>
      <c r="IE168" s="74" t="str">
        <f t="shared" si="107"/>
        <v/>
      </c>
      <c r="IF168" s="66"/>
      <c r="IG168" s="58"/>
      <c r="IH168" s="58"/>
      <c r="II168" s="58"/>
      <c r="IJ168" s="63">
        <v>12</v>
      </c>
      <c r="IK168" s="64" t="s">
        <v>144</v>
      </c>
      <c r="IL168" s="64" t="s">
        <v>144</v>
      </c>
      <c r="IM168" s="65"/>
      <c r="IN168" s="64"/>
      <c r="IO168" s="64"/>
      <c r="IP168" s="65" t="s">
        <v>144</v>
      </c>
      <c r="IQ168" s="65" t="str">
        <f>IFERROR(IF(IP168&gt;=5,VLOOKUP(IP168,Brutos!$K$3:$AE$10,MATCH(IO168,Brutos!$K$3:$AE$3,0),0),0),"")</f>
        <v/>
      </c>
      <c r="IR168" s="64"/>
      <c r="IS168" s="64"/>
      <c r="IT168" s="74" t="str">
        <f t="shared" si="108"/>
        <v/>
      </c>
      <c r="IU168" s="66"/>
      <c r="IV168" s="58"/>
      <c r="IW168" s="58"/>
      <c r="IX168" s="58"/>
      <c r="IY168" s="63">
        <v>12</v>
      </c>
      <c r="IZ168" s="64" t="s">
        <v>144</v>
      </c>
      <c r="JA168" s="64" t="s">
        <v>144</v>
      </c>
      <c r="JB168" s="65"/>
      <c r="JC168" s="64"/>
      <c r="JD168" s="64"/>
      <c r="JE168" s="65" t="s">
        <v>144</v>
      </c>
      <c r="JF168" s="65" t="str">
        <f>IFERROR(IF(JE168&gt;=5,VLOOKUP(JE168,Brutos!$K$3:$AE$10,MATCH(JD168,Brutos!$K$3:$AE$3,0),0),0),"")</f>
        <v/>
      </c>
      <c r="JG168" s="64"/>
      <c r="JH168" s="64"/>
      <c r="JI168" s="74" t="str">
        <f t="shared" si="109"/>
        <v/>
      </c>
      <c r="JJ168" s="66"/>
      <c r="JK168" s="58"/>
      <c r="JL168" s="58"/>
      <c r="JM168" s="58"/>
      <c r="JN168" s="63">
        <v>12</v>
      </c>
      <c r="JO168" s="64" t="s">
        <v>144</v>
      </c>
      <c r="JP168" s="64" t="s">
        <v>144</v>
      </c>
      <c r="JQ168" s="65"/>
      <c r="JR168" s="64"/>
      <c r="JS168" s="64"/>
      <c r="JT168" s="65" t="s">
        <v>144</v>
      </c>
      <c r="JU168" s="65" t="str">
        <f>IFERROR(IF(JT168&gt;=5,VLOOKUP(JT168,Brutos!$K$3:$AE$10,MATCH(JS168,Brutos!$K$3:$AE$3,0),0),0),"")</f>
        <v/>
      </c>
      <c r="JV168" s="64"/>
      <c r="JW168" s="64"/>
      <c r="JX168" s="74" t="str">
        <f t="shared" si="110"/>
        <v/>
      </c>
      <c r="JY168" s="66"/>
      <c r="JZ168" s="58"/>
      <c r="KA168" s="58"/>
      <c r="KB168" s="58"/>
      <c r="KC168" s="63">
        <v>12</v>
      </c>
      <c r="KD168" s="64" t="s">
        <v>144</v>
      </c>
      <c r="KE168" s="64" t="s">
        <v>144</v>
      </c>
      <c r="KF168" s="65"/>
      <c r="KG168" s="64"/>
      <c r="KH168" s="64"/>
      <c r="KI168" s="65" t="s">
        <v>144</v>
      </c>
      <c r="KJ168" s="65" t="str">
        <f>IFERROR(IF(KI168&gt;=5,VLOOKUP(KI168,Brutos!$K$3:$AE$10,MATCH(KH168,Brutos!$K$3:$AE$3,0),0),0),"")</f>
        <v/>
      </c>
      <c r="KK168" s="64"/>
      <c r="KL168" s="64"/>
      <c r="KM168" s="74" t="str">
        <f t="shared" si="111"/>
        <v/>
      </c>
      <c r="KN168" s="66"/>
      <c r="KO168" s="58"/>
      <c r="KP168" s="58"/>
      <c r="KQ168" s="58"/>
      <c r="KR168" s="63">
        <v>12</v>
      </c>
      <c r="KS168" s="64" t="s">
        <v>144</v>
      </c>
      <c r="KT168" s="64" t="s">
        <v>144</v>
      </c>
      <c r="KU168" s="65"/>
      <c r="KV168" s="64"/>
      <c r="KW168" s="64"/>
      <c r="KX168" s="65" t="s">
        <v>144</v>
      </c>
      <c r="KY168" s="65" t="str">
        <f>IFERROR(IF(KX168&gt;=5,VLOOKUP(KX168,Brutos!$K$3:$AE$10,MATCH(KW168,Brutos!$K$3:$AE$3,0),0),0),"")</f>
        <v/>
      </c>
      <c r="KZ168" s="64"/>
      <c r="LA168" s="64"/>
      <c r="LB168" s="74" t="str">
        <f t="shared" si="112"/>
        <v/>
      </c>
      <c r="LC168" s="66"/>
      <c r="LD168" s="347"/>
      <c r="LE168" s="58"/>
      <c r="LF168" s="58"/>
      <c r="LG168" s="63">
        <v>12</v>
      </c>
      <c r="LH168" s="64" t="s">
        <v>144</v>
      </c>
      <c r="LI168" s="64" t="s">
        <v>144</v>
      </c>
      <c r="LJ168" s="65"/>
      <c r="LK168" s="64"/>
      <c r="LL168" s="64"/>
      <c r="LM168" s="65" t="s">
        <v>144</v>
      </c>
      <c r="LN168" s="65" t="str">
        <f>IFERROR(IF(LM168&gt;=5,VLOOKUP(LM168,Brutos!$K$3:$AE$10,MATCH(LL168,Brutos!$K$3:$AE$3,0),0),0),"")</f>
        <v/>
      </c>
      <c r="LO168" s="64"/>
      <c r="LP168" s="64"/>
      <c r="LQ168" s="74" t="str">
        <f t="shared" si="113"/>
        <v/>
      </c>
      <c r="LR168" s="66"/>
      <c r="LS168" s="347"/>
      <c r="LT168" s="58"/>
      <c r="LU168" s="58"/>
      <c r="LV168" s="63">
        <v>12</v>
      </c>
      <c r="LW168" s="64" t="s">
        <v>144</v>
      </c>
      <c r="LX168" s="64" t="s">
        <v>144</v>
      </c>
      <c r="LY168" s="65"/>
      <c r="LZ168" s="64"/>
      <c r="MA168" s="64"/>
      <c r="MB168" s="65" t="s">
        <v>144</v>
      </c>
      <c r="MC168" s="65" t="str">
        <f>IFERROR(IF(MB168&gt;=5,VLOOKUP(MB168,Brutos!$K$3:$AE$10,MATCH(MA168,Brutos!$K$3:$AE$3,0),0),0),"")</f>
        <v/>
      </c>
      <c r="MD168" s="64"/>
      <c r="ME168" s="64"/>
      <c r="MF168" s="74" t="str">
        <f t="shared" si="114"/>
        <v/>
      </c>
      <c r="MG168" s="66"/>
      <c r="MH168" s="347"/>
      <c r="MI168" s="58"/>
      <c r="MJ168" s="58"/>
      <c r="MK168" s="489">
        <v>12</v>
      </c>
      <c r="ML168" s="490" t="s">
        <v>144</v>
      </c>
      <c r="MM168" s="490" t="s">
        <v>144</v>
      </c>
      <c r="MN168" s="491"/>
      <c r="MO168" s="490"/>
      <c r="MP168" s="490"/>
      <c r="MQ168" s="491" t="s">
        <v>144</v>
      </c>
      <c r="MR168" s="491"/>
      <c r="MS168" s="490"/>
      <c r="MT168" s="490"/>
      <c r="MU168" s="493"/>
      <c r="MV168" s="494"/>
      <c r="MW168" s="347"/>
    </row>
    <row r="169" spans="1:361">
      <c r="A169" s="347"/>
      <c r="B169" s="58"/>
      <c r="C169" s="58"/>
      <c r="D169" s="63">
        <v>13</v>
      </c>
      <c r="E169" s="64" t="s">
        <v>144</v>
      </c>
      <c r="F169" s="64" t="s">
        <v>144</v>
      </c>
      <c r="G169" s="65"/>
      <c r="H169" s="64"/>
      <c r="I169" s="64"/>
      <c r="J169" s="65" t="s">
        <v>144</v>
      </c>
      <c r="K169" s="65" t="str">
        <f>IFERROR(IF(J169&gt;=5,VLOOKUP(J169,Brutos!$K$3:$AE$10,MATCH(I169,Brutos!$K$3:$AE$3,0),0),0),"")</f>
        <v/>
      </c>
      <c r="L169" s="64"/>
      <c r="M169" s="64"/>
      <c r="N169" s="74" t="str">
        <f t="shared" si="92"/>
        <v/>
      </c>
      <c r="O169" s="66"/>
      <c r="P169" s="58"/>
      <c r="Q169" s="58"/>
      <c r="R169" s="58"/>
      <c r="S169" s="63">
        <v>13</v>
      </c>
      <c r="T169" s="64" t="s">
        <v>144</v>
      </c>
      <c r="U169" s="64" t="s">
        <v>144</v>
      </c>
      <c r="V169" s="65"/>
      <c r="W169" s="64"/>
      <c r="X169" s="64"/>
      <c r="Y169" s="65" t="s">
        <v>144</v>
      </c>
      <c r="Z169" s="65" t="str">
        <f>IFERROR(IF(Y169&gt;=5,VLOOKUP(Y169,Brutos!$K$3:$AE$10,MATCH(X169,Brutos!$K$3:$AE$3,0),0),0),"")</f>
        <v/>
      </c>
      <c r="AA169" s="64"/>
      <c r="AB169" s="64"/>
      <c r="AC169" s="74" t="str">
        <f t="shared" si="93"/>
        <v/>
      </c>
      <c r="AD169" s="66"/>
      <c r="AE169" s="58"/>
      <c r="AF169" s="58"/>
      <c r="AG169" s="58"/>
      <c r="AH169" s="63">
        <v>13</v>
      </c>
      <c r="AI169" s="64" t="s">
        <v>144</v>
      </c>
      <c r="AJ169" s="64" t="s">
        <v>144</v>
      </c>
      <c r="AK169" s="65"/>
      <c r="AL169" s="64"/>
      <c r="AM169" s="64"/>
      <c r="AN169" s="65" t="s">
        <v>144</v>
      </c>
      <c r="AO169" s="65" t="str">
        <f>IFERROR(IF(AN169&gt;=5,VLOOKUP(AN169,Brutos!$K$3:$AE$10,MATCH(AM169,Brutos!$K$3:$AE$3,0),0),0),"")</f>
        <v/>
      </c>
      <c r="AP169" s="64"/>
      <c r="AQ169" s="64"/>
      <c r="AR169" s="74" t="str">
        <f t="shared" si="94"/>
        <v/>
      </c>
      <c r="AS169" s="66"/>
      <c r="AT169" s="58"/>
      <c r="AU169" s="58"/>
      <c r="AV169" s="58"/>
      <c r="AW169" s="63">
        <v>13</v>
      </c>
      <c r="AX169" s="64" t="s">
        <v>144</v>
      </c>
      <c r="AY169" s="64" t="s">
        <v>144</v>
      </c>
      <c r="AZ169" s="65"/>
      <c r="BA169" s="64"/>
      <c r="BB169" s="64"/>
      <c r="BC169" s="65" t="s">
        <v>144</v>
      </c>
      <c r="BD169" s="65" t="str">
        <f>IFERROR(IF(BC169&gt;=5,VLOOKUP(BC169,Brutos!$K$3:$AE$10,MATCH(BB169,Brutos!$K$3:$AE$3,0),0),0),"")</f>
        <v/>
      </c>
      <c r="BE169" s="64"/>
      <c r="BF169" s="64"/>
      <c r="BG169" s="74" t="str">
        <f t="shared" si="95"/>
        <v/>
      </c>
      <c r="BH169" s="66"/>
      <c r="BI169" s="58"/>
      <c r="BJ169" s="58"/>
      <c r="BK169" s="58"/>
      <c r="BL169" s="63">
        <v>13</v>
      </c>
      <c r="BM169" s="64" t="s">
        <v>144</v>
      </c>
      <c r="BN169" s="64" t="s">
        <v>144</v>
      </c>
      <c r="BO169" s="65"/>
      <c r="BP169" s="64"/>
      <c r="BQ169" s="64"/>
      <c r="BR169" s="65" t="s">
        <v>144</v>
      </c>
      <c r="BS169" s="65" t="str">
        <f>IFERROR(IF(BR169&gt;=5,VLOOKUP(BR169,Brutos!$K$3:$AE$10,MATCH(BQ169,Brutos!$K$3:$AE$3,0),0),0),"")</f>
        <v/>
      </c>
      <c r="BT169" s="64"/>
      <c r="BU169" s="64"/>
      <c r="BV169" s="74" t="str">
        <f t="shared" si="96"/>
        <v/>
      </c>
      <c r="BW169" s="66"/>
      <c r="BX169" s="58"/>
      <c r="BY169" s="58"/>
      <c r="BZ169" s="58"/>
      <c r="CA169" s="63">
        <v>13</v>
      </c>
      <c r="CB169" s="64" t="s">
        <v>144</v>
      </c>
      <c r="CC169" s="64" t="s">
        <v>144</v>
      </c>
      <c r="CD169" s="65"/>
      <c r="CE169" s="64"/>
      <c r="CF169" s="64"/>
      <c r="CG169" s="65" t="s">
        <v>144</v>
      </c>
      <c r="CH169" s="65" t="str">
        <f>IFERROR(IF(CG169&gt;=5,VLOOKUP(CG169,Brutos!$K$3:$AE$10,MATCH(CF169,Brutos!$K$3:$AE$3,0),0),0),"")</f>
        <v/>
      </c>
      <c r="CI169" s="64"/>
      <c r="CJ169" s="64"/>
      <c r="CK169" s="74" t="str">
        <f t="shared" si="97"/>
        <v/>
      </c>
      <c r="CL169" s="66"/>
      <c r="CM169" s="58"/>
      <c r="CN169" s="58"/>
      <c r="CO169" s="58"/>
      <c r="CP169" s="63">
        <v>13</v>
      </c>
      <c r="CQ169" s="64" t="s">
        <v>144</v>
      </c>
      <c r="CR169" s="64" t="s">
        <v>144</v>
      </c>
      <c r="CS169" s="65"/>
      <c r="CT169" s="64"/>
      <c r="CU169" s="64"/>
      <c r="CV169" s="65" t="s">
        <v>144</v>
      </c>
      <c r="CW169" s="65" t="str">
        <f>IFERROR(IF(CV169&gt;=5,VLOOKUP(CV169,Brutos!$K$3:$AE$10,MATCH(CU169,Brutos!$K$3:$AE$3,0),0),0),"")</f>
        <v/>
      </c>
      <c r="CX169" s="64"/>
      <c r="CY169" s="64"/>
      <c r="CZ169" s="74" t="str">
        <f t="shared" si="98"/>
        <v/>
      </c>
      <c r="DA169" s="66"/>
      <c r="DB169" s="58"/>
      <c r="DC169" s="58"/>
      <c r="DD169" s="58"/>
      <c r="DE169" s="63">
        <v>13</v>
      </c>
      <c r="DF169" s="64" t="s">
        <v>144</v>
      </c>
      <c r="DG169" s="64" t="s">
        <v>144</v>
      </c>
      <c r="DH169" s="65"/>
      <c r="DI169" s="64"/>
      <c r="DJ169" s="64"/>
      <c r="DK169" s="65" t="s">
        <v>144</v>
      </c>
      <c r="DL169" s="65" t="str">
        <f>IFERROR(IF(DK169&gt;=5,VLOOKUP(DK169,Brutos!$K$3:$AE$10,MATCH(DJ169,Brutos!$K$3:$AE$3,0),0),0),"")</f>
        <v/>
      </c>
      <c r="DM169" s="64"/>
      <c r="DN169" s="64"/>
      <c r="DO169" s="74" t="str">
        <f t="shared" si="99"/>
        <v/>
      </c>
      <c r="DP169" s="66"/>
      <c r="DQ169" s="58"/>
      <c r="DR169" s="58"/>
      <c r="DS169" s="58"/>
      <c r="DT169" s="63">
        <v>13</v>
      </c>
      <c r="DU169" s="64" t="s">
        <v>144</v>
      </c>
      <c r="DV169" s="64" t="s">
        <v>144</v>
      </c>
      <c r="DW169" s="65"/>
      <c r="DX169" s="64"/>
      <c r="DY169" s="64"/>
      <c r="DZ169" s="65" t="s">
        <v>144</v>
      </c>
      <c r="EA169" s="65" t="str">
        <f>IFERROR(IF(DZ169&gt;=5,VLOOKUP(DZ169,Brutos!$K$3:$AE$10,MATCH(DY169,Brutos!$K$3:$AE$3,0),0),0),"")</f>
        <v/>
      </c>
      <c r="EB169" s="64"/>
      <c r="EC169" s="64"/>
      <c r="ED169" s="74" t="str">
        <f t="shared" si="100"/>
        <v/>
      </c>
      <c r="EE169" s="66"/>
      <c r="EF169" s="58"/>
      <c r="EG169" s="58"/>
      <c r="EH169" s="58"/>
      <c r="EI169" s="63">
        <v>13</v>
      </c>
      <c r="EJ169" s="64" t="s">
        <v>144</v>
      </c>
      <c r="EK169" s="64" t="s">
        <v>144</v>
      </c>
      <c r="EL169" s="65"/>
      <c r="EM169" s="64"/>
      <c r="EN169" s="64"/>
      <c r="EO169" s="65" t="s">
        <v>144</v>
      </c>
      <c r="EP169" s="65" t="str">
        <f>IFERROR(IF(EO169&gt;=5,VLOOKUP(EO169,Brutos!$K$3:$AE$10,MATCH(EN169,Brutos!$K$3:$AE$3,0),0),0),"")</f>
        <v/>
      </c>
      <c r="EQ169" s="64"/>
      <c r="ER169" s="64"/>
      <c r="ES169" s="74" t="str">
        <f t="shared" si="101"/>
        <v/>
      </c>
      <c r="ET169" s="66"/>
      <c r="EU169" s="58"/>
      <c r="EV169" s="58"/>
      <c r="EW169" s="58"/>
      <c r="EX169" s="63">
        <v>13</v>
      </c>
      <c r="EY169" s="64" t="s">
        <v>144</v>
      </c>
      <c r="EZ169" s="64" t="s">
        <v>144</v>
      </c>
      <c r="FA169" s="65"/>
      <c r="FB169" s="64"/>
      <c r="FC169" s="64"/>
      <c r="FD169" s="65" t="s">
        <v>144</v>
      </c>
      <c r="FE169" s="65" t="str">
        <f>IFERROR(IF(FD169&gt;=5,VLOOKUP(FD169,Brutos!$K$3:$AE$10,MATCH(FC169,Brutos!$K$3:$AE$3,0),0),0),"")</f>
        <v/>
      </c>
      <c r="FF169" s="64"/>
      <c r="FG169" s="64"/>
      <c r="FH169" s="74" t="str">
        <f t="shared" si="102"/>
        <v/>
      </c>
      <c r="FI169" s="66"/>
      <c r="FJ169" s="58"/>
      <c r="FK169" s="58"/>
      <c r="FL169" s="58"/>
      <c r="FM169" s="63">
        <v>13</v>
      </c>
      <c r="FN169" s="64" t="s">
        <v>144</v>
      </c>
      <c r="FO169" s="64" t="s">
        <v>144</v>
      </c>
      <c r="FP169" s="65"/>
      <c r="FQ169" s="64"/>
      <c r="FR169" s="64"/>
      <c r="FS169" s="65" t="s">
        <v>144</v>
      </c>
      <c r="FT169" s="65" t="str">
        <f>IFERROR(IF(FS169&gt;=5,VLOOKUP(FS169,Brutos!$K$3:$AE$10,MATCH(FR169,Brutos!$K$3:$AE$3,0),0),0),"")</f>
        <v/>
      </c>
      <c r="FU169" s="64"/>
      <c r="FV169" s="64"/>
      <c r="FW169" s="74" t="str">
        <f t="shared" si="103"/>
        <v/>
      </c>
      <c r="FX169" s="66"/>
      <c r="FY169" s="58"/>
      <c r="FZ169" s="58"/>
      <c r="GA169" s="58"/>
      <c r="GB169" s="63">
        <v>13</v>
      </c>
      <c r="GC169" s="64" t="s">
        <v>144</v>
      </c>
      <c r="GD169" s="64" t="s">
        <v>144</v>
      </c>
      <c r="GE169" s="65"/>
      <c r="GF169" s="64"/>
      <c r="GG169" s="64"/>
      <c r="GH169" s="65" t="s">
        <v>144</v>
      </c>
      <c r="GI169" s="65" t="str">
        <f>IFERROR(IF(GH169&gt;=5,VLOOKUP(GH169,Brutos!$K$3:$AE$10,MATCH(GG169,Brutos!$K$3:$AE$3,0),0),0),"")</f>
        <v/>
      </c>
      <c r="GJ169" s="64"/>
      <c r="GK169" s="64"/>
      <c r="GL169" s="74" t="str">
        <f t="shared" si="104"/>
        <v/>
      </c>
      <c r="GM169" s="66"/>
      <c r="GN169" s="58"/>
      <c r="GO169" s="58"/>
      <c r="GP169" s="58"/>
      <c r="GQ169" s="63">
        <v>13</v>
      </c>
      <c r="GR169" s="64" t="s">
        <v>144</v>
      </c>
      <c r="GS169" s="64" t="s">
        <v>144</v>
      </c>
      <c r="GT169" s="65"/>
      <c r="GU169" s="64"/>
      <c r="GV169" s="64"/>
      <c r="GW169" s="65" t="s">
        <v>144</v>
      </c>
      <c r="GX169" s="65" t="str">
        <f>IFERROR(IF(GW169&gt;=5,VLOOKUP(GW169,Brutos!$K$3:$AE$10,MATCH(GV169,Brutos!$K$3:$AE$3,0),0),0),"")</f>
        <v/>
      </c>
      <c r="GY169" s="64"/>
      <c r="GZ169" s="64"/>
      <c r="HA169" s="74" t="str">
        <f t="shared" si="105"/>
        <v/>
      </c>
      <c r="HB169" s="66"/>
      <c r="HC169" s="58"/>
      <c r="HD169" s="58"/>
      <c r="HE169" s="58"/>
      <c r="HF169" s="63">
        <v>13</v>
      </c>
      <c r="HG169" s="64" t="s">
        <v>144</v>
      </c>
      <c r="HH169" s="64" t="s">
        <v>144</v>
      </c>
      <c r="HI169" s="65"/>
      <c r="HJ169" s="64"/>
      <c r="HK169" s="64"/>
      <c r="HL169" s="65" t="s">
        <v>144</v>
      </c>
      <c r="HM169" s="65" t="str">
        <f>IFERROR(IF(HL169&gt;=5,VLOOKUP(HL169,Brutos!$K$3:$AE$10,MATCH(HK169,Brutos!$K$3:$AE$3,0),0),0),"")</f>
        <v/>
      </c>
      <c r="HN169" s="64"/>
      <c r="HO169" s="64"/>
      <c r="HP169" s="74" t="str">
        <f t="shared" si="106"/>
        <v/>
      </c>
      <c r="HQ169" s="66"/>
      <c r="HR169" s="58"/>
      <c r="HS169" s="58"/>
      <c r="HT169" s="58"/>
      <c r="HU169" s="63">
        <v>13</v>
      </c>
      <c r="HV169" s="64" t="s">
        <v>144</v>
      </c>
      <c r="HW169" s="64" t="s">
        <v>144</v>
      </c>
      <c r="HX169" s="65"/>
      <c r="HY169" s="64"/>
      <c r="HZ169" s="64"/>
      <c r="IA169" s="65" t="s">
        <v>144</v>
      </c>
      <c r="IB169" s="65" t="str">
        <f>IFERROR(IF(IA169&gt;=5,VLOOKUP(IA169,Brutos!$K$3:$AE$10,MATCH(HZ169,Brutos!$K$3:$AE$3,0),0),0),"")</f>
        <v/>
      </c>
      <c r="IC169" s="64"/>
      <c r="ID169" s="64"/>
      <c r="IE169" s="74" t="str">
        <f t="shared" si="107"/>
        <v/>
      </c>
      <c r="IF169" s="66"/>
      <c r="IG169" s="58"/>
      <c r="IH169" s="58"/>
      <c r="II169" s="58"/>
      <c r="IJ169" s="63">
        <v>13</v>
      </c>
      <c r="IK169" s="64" t="s">
        <v>144</v>
      </c>
      <c r="IL169" s="64" t="s">
        <v>144</v>
      </c>
      <c r="IM169" s="65"/>
      <c r="IN169" s="64"/>
      <c r="IO169" s="64"/>
      <c r="IP169" s="65" t="s">
        <v>144</v>
      </c>
      <c r="IQ169" s="65" t="str">
        <f>IFERROR(IF(IP169&gt;=5,VLOOKUP(IP169,Brutos!$K$3:$AE$10,MATCH(IO169,Brutos!$K$3:$AE$3,0),0),0),"")</f>
        <v/>
      </c>
      <c r="IR169" s="64"/>
      <c r="IS169" s="64"/>
      <c r="IT169" s="74" t="str">
        <f t="shared" si="108"/>
        <v/>
      </c>
      <c r="IU169" s="66"/>
      <c r="IV169" s="58"/>
      <c r="IW169" s="58"/>
      <c r="IX169" s="58"/>
      <c r="IY169" s="63">
        <v>13</v>
      </c>
      <c r="IZ169" s="64" t="s">
        <v>144</v>
      </c>
      <c r="JA169" s="64" t="s">
        <v>144</v>
      </c>
      <c r="JB169" s="65"/>
      <c r="JC169" s="64"/>
      <c r="JD169" s="64"/>
      <c r="JE169" s="65" t="s">
        <v>144</v>
      </c>
      <c r="JF169" s="65" t="str">
        <f>IFERROR(IF(JE169&gt;=5,VLOOKUP(JE169,Brutos!$K$3:$AE$10,MATCH(JD169,Brutos!$K$3:$AE$3,0),0),0),"")</f>
        <v/>
      </c>
      <c r="JG169" s="64"/>
      <c r="JH169" s="64"/>
      <c r="JI169" s="74" t="str">
        <f t="shared" si="109"/>
        <v/>
      </c>
      <c r="JJ169" s="66"/>
      <c r="JK169" s="58"/>
      <c r="JL169" s="58"/>
      <c r="JM169" s="58"/>
      <c r="JN169" s="63">
        <v>13</v>
      </c>
      <c r="JO169" s="64" t="s">
        <v>144</v>
      </c>
      <c r="JP169" s="64" t="s">
        <v>144</v>
      </c>
      <c r="JQ169" s="65"/>
      <c r="JR169" s="64"/>
      <c r="JS169" s="64"/>
      <c r="JT169" s="65" t="s">
        <v>144</v>
      </c>
      <c r="JU169" s="65" t="str">
        <f>IFERROR(IF(JT169&gt;=5,VLOOKUP(JT169,Brutos!$K$3:$AE$10,MATCH(JS169,Brutos!$K$3:$AE$3,0),0),0),"")</f>
        <v/>
      </c>
      <c r="JV169" s="64"/>
      <c r="JW169" s="64"/>
      <c r="JX169" s="74" t="str">
        <f t="shared" si="110"/>
        <v/>
      </c>
      <c r="JY169" s="66"/>
      <c r="JZ169" s="58"/>
      <c r="KA169" s="58"/>
      <c r="KB169" s="58"/>
      <c r="KC169" s="63">
        <v>13</v>
      </c>
      <c r="KD169" s="64" t="s">
        <v>144</v>
      </c>
      <c r="KE169" s="64" t="s">
        <v>144</v>
      </c>
      <c r="KF169" s="65"/>
      <c r="KG169" s="64"/>
      <c r="KH169" s="64"/>
      <c r="KI169" s="65" t="s">
        <v>144</v>
      </c>
      <c r="KJ169" s="65" t="str">
        <f>IFERROR(IF(KI169&gt;=5,VLOOKUP(KI169,Brutos!$K$3:$AE$10,MATCH(KH169,Brutos!$K$3:$AE$3,0),0),0),"")</f>
        <v/>
      </c>
      <c r="KK169" s="64"/>
      <c r="KL169" s="64"/>
      <c r="KM169" s="74" t="str">
        <f t="shared" si="111"/>
        <v/>
      </c>
      <c r="KN169" s="66"/>
      <c r="KO169" s="58"/>
      <c r="KP169" s="58"/>
      <c r="KQ169" s="58"/>
      <c r="KR169" s="63">
        <v>13</v>
      </c>
      <c r="KS169" s="64" t="s">
        <v>144</v>
      </c>
      <c r="KT169" s="64" t="s">
        <v>144</v>
      </c>
      <c r="KU169" s="65"/>
      <c r="KV169" s="64"/>
      <c r="KW169" s="64"/>
      <c r="KX169" s="65" t="s">
        <v>144</v>
      </c>
      <c r="KY169" s="65" t="str">
        <f>IFERROR(IF(KX169&gt;=5,VLOOKUP(KX169,Brutos!$K$3:$AE$10,MATCH(KW169,Brutos!$K$3:$AE$3,0),0),0),"")</f>
        <v/>
      </c>
      <c r="KZ169" s="64"/>
      <c r="LA169" s="64"/>
      <c r="LB169" s="74" t="str">
        <f t="shared" si="112"/>
        <v/>
      </c>
      <c r="LC169" s="66"/>
      <c r="LD169" s="347"/>
      <c r="LE169" s="58"/>
      <c r="LF169" s="58"/>
      <c r="LG169" s="63">
        <v>13</v>
      </c>
      <c r="LH169" s="64" t="s">
        <v>144</v>
      </c>
      <c r="LI169" s="64" t="s">
        <v>144</v>
      </c>
      <c r="LJ169" s="65"/>
      <c r="LK169" s="64"/>
      <c r="LL169" s="64"/>
      <c r="LM169" s="65" t="s">
        <v>144</v>
      </c>
      <c r="LN169" s="65" t="str">
        <f>IFERROR(IF(LM169&gt;=5,VLOOKUP(LM169,Brutos!$K$3:$AE$10,MATCH(LL169,Brutos!$K$3:$AE$3,0),0),0),"")</f>
        <v/>
      </c>
      <c r="LO169" s="64"/>
      <c r="LP169" s="64"/>
      <c r="LQ169" s="74" t="str">
        <f t="shared" si="113"/>
        <v/>
      </c>
      <c r="LR169" s="66"/>
      <c r="LS169" s="347"/>
      <c r="LT169" s="58"/>
      <c r="LU169" s="58"/>
      <c r="LV169" s="63">
        <v>13</v>
      </c>
      <c r="LW169" s="64" t="s">
        <v>144</v>
      </c>
      <c r="LX169" s="64" t="s">
        <v>144</v>
      </c>
      <c r="LY169" s="65"/>
      <c r="LZ169" s="64"/>
      <c r="MA169" s="64"/>
      <c r="MB169" s="65" t="s">
        <v>144</v>
      </c>
      <c r="MC169" s="65" t="str">
        <f>IFERROR(IF(MB169&gt;=5,VLOOKUP(MB169,Brutos!$K$3:$AE$10,MATCH(MA169,Brutos!$K$3:$AE$3,0),0),0),"")</f>
        <v/>
      </c>
      <c r="MD169" s="64"/>
      <c r="ME169" s="64"/>
      <c r="MF169" s="74" t="str">
        <f t="shared" si="114"/>
        <v/>
      </c>
      <c r="MG169" s="66"/>
      <c r="MH169" s="347"/>
      <c r="MI169" s="58"/>
      <c r="MJ169" s="58"/>
      <c r="MK169" s="489">
        <v>13</v>
      </c>
      <c r="ML169" s="490" t="s">
        <v>144</v>
      </c>
      <c r="MM169" s="490" t="s">
        <v>144</v>
      </c>
      <c r="MN169" s="491"/>
      <c r="MO169" s="490"/>
      <c r="MP169" s="490"/>
      <c r="MQ169" s="491" t="s">
        <v>144</v>
      </c>
      <c r="MR169" s="491"/>
      <c r="MS169" s="490"/>
      <c r="MT169" s="490"/>
      <c r="MU169" s="493"/>
      <c r="MV169" s="494"/>
      <c r="MW169" s="347"/>
    </row>
    <row r="170" spans="1:361">
      <c r="A170" s="347"/>
      <c r="B170" s="58"/>
      <c r="C170" s="58"/>
      <c r="D170" s="63">
        <v>14</v>
      </c>
      <c r="E170" s="64" t="s">
        <v>144</v>
      </c>
      <c r="F170" s="64" t="s">
        <v>144</v>
      </c>
      <c r="G170" s="65"/>
      <c r="H170" s="64"/>
      <c r="I170" s="64"/>
      <c r="J170" s="65" t="s">
        <v>144</v>
      </c>
      <c r="K170" s="65" t="str">
        <f>IFERROR(IF(J170&gt;=5,VLOOKUP(J170,Brutos!$K$3:$AE$10,MATCH(I170,Brutos!$K$3:$AE$3,0),0),0),"")</f>
        <v/>
      </c>
      <c r="L170" s="64"/>
      <c r="M170" s="64"/>
      <c r="N170" s="74" t="str">
        <f t="shared" si="92"/>
        <v/>
      </c>
      <c r="O170" s="66"/>
      <c r="P170" s="58"/>
      <c r="Q170" s="58"/>
      <c r="R170" s="58"/>
      <c r="S170" s="63">
        <v>14</v>
      </c>
      <c r="T170" s="64" t="s">
        <v>144</v>
      </c>
      <c r="U170" s="64" t="s">
        <v>144</v>
      </c>
      <c r="V170" s="65"/>
      <c r="W170" s="64"/>
      <c r="X170" s="64"/>
      <c r="Y170" s="65" t="s">
        <v>144</v>
      </c>
      <c r="Z170" s="65" t="str">
        <f>IFERROR(IF(Y170&gt;=5,VLOOKUP(Y170,Brutos!$K$3:$AE$10,MATCH(X170,Brutos!$K$3:$AE$3,0),0),0),"")</f>
        <v/>
      </c>
      <c r="AA170" s="64"/>
      <c r="AB170" s="64"/>
      <c r="AC170" s="74" t="str">
        <f t="shared" si="93"/>
        <v/>
      </c>
      <c r="AD170" s="66"/>
      <c r="AE170" s="58"/>
      <c r="AF170" s="58"/>
      <c r="AG170" s="58"/>
      <c r="AH170" s="63">
        <v>14</v>
      </c>
      <c r="AI170" s="64" t="s">
        <v>144</v>
      </c>
      <c r="AJ170" s="64" t="s">
        <v>144</v>
      </c>
      <c r="AK170" s="65"/>
      <c r="AL170" s="64"/>
      <c r="AM170" s="64"/>
      <c r="AN170" s="65" t="s">
        <v>144</v>
      </c>
      <c r="AO170" s="65" t="str">
        <f>IFERROR(IF(AN170&gt;=5,VLOOKUP(AN170,Brutos!$K$3:$AE$10,MATCH(AM170,Brutos!$K$3:$AE$3,0),0),0),"")</f>
        <v/>
      </c>
      <c r="AP170" s="64"/>
      <c r="AQ170" s="64"/>
      <c r="AR170" s="74" t="str">
        <f t="shared" si="94"/>
        <v/>
      </c>
      <c r="AS170" s="66"/>
      <c r="AT170" s="58"/>
      <c r="AU170" s="58"/>
      <c r="AV170" s="58"/>
      <c r="AW170" s="63">
        <v>14</v>
      </c>
      <c r="AX170" s="64" t="s">
        <v>144</v>
      </c>
      <c r="AY170" s="64" t="s">
        <v>144</v>
      </c>
      <c r="AZ170" s="65"/>
      <c r="BA170" s="64"/>
      <c r="BB170" s="64"/>
      <c r="BC170" s="65" t="s">
        <v>144</v>
      </c>
      <c r="BD170" s="65" t="str">
        <f>IFERROR(IF(BC170&gt;=5,VLOOKUP(BC170,Brutos!$K$3:$AE$10,MATCH(BB170,Brutos!$K$3:$AE$3,0),0),0),"")</f>
        <v/>
      </c>
      <c r="BE170" s="64"/>
      <c r="BF170" s="64"/>
      <c r="BG170" s="74" t="str">
        <f t="shared" si="95"/>
        <v/>
      </c>
      <c r="BH170" s="66"/>
      <c r="BI170" s="58"/>
      <c r="BJ170" s="58"/>
      <c r="BK170" s="58"/>
      <c r="BL170" s="63">
        <v>14</v>
      </c>
      <c r="BM170" s="64" t="s">
        <v>144</v>
      </c>
      <c r="BN170" s="64" t="s">
        <v>144</v>
      </c>
      <c r="BO170" s="65"/>
      <c r="BP170" s="64"/>
      <c r="BQ170" s="64"/>
      <c r="BR170" s="65" t="s">
        <v>144</v>
      </c>
      <c r="BS170" s="65" t="str">
        <f>IFERROR(IF(BR170&gt;=5,VLOOKUP(BR170,Brutos!$K$3:$AE$10,MATCH(BQ170,Brutos!$K$3:$AE$3,0),0),0),"")</f>
        <v/>
      </c>
      <c r="BT170" s="64"/>
      <c r="BU170" s="64"/>
      <c r="BV170" s="74" t="str">
        <f t="shared" si="96"/>
        <v/>
      </c>
      <c r="BW170" s="66"/>
      <c r="BX170" s="58"/>
      <c r="BY170" s="58"/>
      <c r="BZ170" s="58"/>
      <c r="CA170" s="63">
        <v>14</v>
      </c>
      <c r="CB170" s="64" t="s">
        <v>144</v>
      </c>
      <c r="CC170" s="64" t="s">
        <v>144</v>
      </c>
      <c r="CD170" s="65"/>
      <c r="CE170" s="64"/>
      <c r="CF170" s="64"/>
      <c r="CG170" s="65" t="s">
        <v>144</v>
      </c>
      <c r="CH170" s="65" t="str">
        <f>IFERROR(IF(CG170&gt;=5,VLOOKUP(CG170,Brutos!$K$3:$AE$10,MATCH(CF170,Brutos!$K$3:$AE$3,0),0),0),"")</f>
        <v/>
      </c>
      <c r="CI170" s="64"/>
      <c r="CJ170" s="64"/>
      <c r="CK170" s="74" t="str">
        <f t="shared" si="97"/>
        <v/>
      </c>
      <c r="CL170" s="66"/>
      <c r="CM170" s="58"/>
      <c r="CN170" s="58"/>
      <c r="CO170" s="58"/>
      <c r="CP170" s="63">
        <v>14</v>
      </c>
      <c r="CQ170" s="64" t="s">
        <v>144</v>
      </c>
      <c r="CR170" s="64" t="s">
        <v>144</v>
      </c>
      <c r="CS170" s="65"/>
      <c r="CT170" s="64"/>
      <c r="CU170" s="64"/>
      <c r="CV170" s="65" t="s">
        <v>144</v>
      </c>
      <c r="CW170" s="65" t="str">
        <f>IFERROR(IF(CV170&gt;=5,VLOOKUP(CV170,Brutos!$K$3:$AE$10,MATCH(CU170,Brutos!$K$3:$AE$3,0),0),0),"")</f>
        <v/>
      </c>
      <c r="CX170" s="64"/>
      <c r="CY170" s="64"/>
      <c r="CZ170" s="74" t="str">
        <f t="shared" si="98"/>
        <v/>
      </c>
      <c r="DA170" s="66"/>
      <c r="DB170" s="58"/>
      <c r="DC170" s="58"/>
      <c r="DD170" s="58"/>
      <c r="DE170" s="63">
        <v>14</v>
      </c>
      <c r="DF170" s="64" t="s">
        <v>144</v>
      </c>
      <c r="DG170" s="64" t="s">
        <v>144</v>
      </c>
      <c r="DH170" s="65"/>
      <c r="DI170" s="64"/>
      <c r="DJ170" s="64"/>
      <c r="DK170" s="65" t="s">
        <v>144</v>
      </c>
      <c r="DL170" s="65" t="str">
        <f>IFERROR(IF(DK170&gt;=5,VLOOKUP(DK170,Brutos!$K$3:$AE$10,MATCH(DJ170,Brutos!$K$3:$AE$3,0),0),0),"")</f>
        <v/>
      </c>
      <c r="DM170" s="64"/>
      <c r="DN170" s="64"/>
      <c r="DO170" s="74" t="str">
        <f t="shared" si="99"/>
        <v/>
      </c>
      <c r="DP170" s="66"/>
      <c r="DQ170" s="58"/>
      <c r="DR170" s="58"/>
      <c r="DS170" s="58"/>
      <c r="DT170" s="63">
        <v>14</v>
      </c>
      <c r="DU170" s="64" t="s">
        <v>144</v>
      </c>
      <c r="DV170" s="64" t="s">
        <v>144</v>
      </c>
      <c r="DW170" s="65"/>
      <c r="DX170" s="64"/>
      <c r="DY170" s="64"/>
      <c r="DZ170" s="65" t="s">
        <v>144</v>
      </c>
      <c r="EA170" s="65" t="str">
        <f>IFERROR(IF(DZ170&gt;=5,VLOOKUP(DZ170,Brutos!$K$3:$AE$10,MATCH(DY170,Brutos!$K$3:$AE$3,0),0),0),"")</f>
        <v/>
      </c>
      <c r="EB170" s="64"/>
      <c r="EC170" s="64"/>
      <c r="ED170" s="74" t="str">
        <f t="shared" si="100"/>
        <v/>
      </c>
      <c r="EE170" s="66"/>
      <c r="EF170" s="58"/>
      <c r="EG170" s="58"/>
      <c r="EH170" s="58"/>
      <c r="EI170" s="63">
        <v>14</v>
      </c>
      <c r="EJ170" s="64" t="s">
        <v>144</v>
      </c>
      <c r="EK170" s="64" t="s">
        <v>144</v>
      </c>
      <c r="EL170" s="65"/>
      <c r="EM170" s="64"/>
      <c r="EN170" s="64"/>
      <c r="EO170" s="65" t="s">
        <v>144</v>
      </c>
      <c r="EP170" s="65" t="str">
        <f>IFERROR(IF(EO170&gt;=5,VLOOKUP(EO170,Brutos!$K$3:$AE$10,MATCH(EN170,Brutos!$K$3:$AE$3,0),0),0),"")</f>
        <v/>
      </c>
      <c r="EQ170" s="64"/>
      <c r="ER170" s="64"/>
      <c r="ES170" s="74" t="str">
        <f t="shared" si="101"/>
        <v/>
      </c>
      <c r="ET170" s="66"/>
      <c r="EU170" s="58"/>
      <c r="EV170" s="58"/>
      <c r="EW170" s="58"/>
      <c r="EX170" s="63">
        <v>14</v>
      </c>
      <c r="EY170" s="64" t="s">
        <v>144</v>
      </c>
      <c r="EZ170" s="64" t="s">
        <v>144</v>
      </c>
      <c r="FA170" s="65"/>
      <c r="FB170" s="64"/>
      <c r="FC170" s="64"/>
      <c r="FD170" s="65" t="s">
        <v>144</v>
      </c>
      <c r="FE170" s="65" t="str">
        <f>IFERROR(IF(FD170&gt;=5,VLOOKUP(FD170,Brutos!$K$3:$AE$10,MATCH(FC170,Brutos!$K$3:$AE$3,0),0),0),"")</f>
        <v/>
      </c>
      <c r="FF170" s="64"/>
      <c r="FG170" s="64"/>
      <c r="FH170" s="74" t="str">
        <f t="shared" si="102"/>
        <v/>
      </c>
      <c r="FI170" s="66"/>
      <c r="FJ170" s="58"/>
      <c r="FK170" s="58"/>
      <c r="FL170" s="58"/>
      <c r="FM170" s="63">
        <v>14</v>
      </c>
      <c r="FN170" s="64" t="s">
        <v>144</v>
      </c>
      <c r="FO170" s="64" t="s">
        <v>144</v>
      </c>
      <c r="FP170" s="65"/>
      <c r="FQ170" s="64"/>
      <c r="FR170" s="64"/>
      <c r="FS170" s="65" t="s">
        <v>144</v>
      </c>
      <c r="FT170" s="65" t="str">
        <f>IFERROR(IF(FS170&gt;=5,VLOOKUP(FS170,Brutos!$K$3:$AE$10,MATCH(FR170,Brutos!$K$3:$AE$3,0),0),0),"")</f>
        <v/>
      </c>
      <c r="FU170" s="64"/>
      <c r="FV170" s="64"/>
      <c r="FW170" s="74" t="str">
        <f t="shared" si="103"/>
        <v/>
      </c>
      <c r="FX170" s="66"/>
      <c r="FY170" s="58"/>
      <c r="FZ170" s="58"/>
      <c r="GA170" s="58"/>
      <c r="GB170" s="63">
        <v>14</v>
      </c>
      <c r="GC170" s="64" t="s">
        <v>144</v>
      </c>
      <c r="GD170" s="64" t="s">
        <v>144</v>
      </c>
      <c r="GE170" s="65"/>
      <c r="GF170" s="64"/>
      <c r="GG170" s="64"/>
      <c r="GH170" s="65" t="s">
        <v>144</v>
      </c>
      <c r="GI170" s="65" t="str">
        <f>IFERROR(IF(GH170&gt;=5,VLOOKUP(GH170,Brutos!$K$3:$AE$10,MATCH(GG170,Brutos!$K$3:$AE$3,0),0),0),"")</f>
        <v/>
      </c>
      <c r="GJ170" s="64"/>
      <c r="GK170" s="64"/>
      <c r="GL170" s="74" t="str">
        <f t="shared" si="104"/>
        <v/>
      </c>
      <c r="GM170" s="66"/>
      <c r="GN170" s="58"/>
      <c r="GO170" s="58"/>
      <c r="GP170" s="58"/>
      <c r="GQ170" s="63">
        <v>14</v>
      </c>
      <c r="GR170" s="64" t="s">
        <v>144</v>
      </c>
      <c r="GS170" s="64" t="s">
        <v>144</v>
      </c>
      <c r="GT170" s="65"/>
      <c r="GU170" s="64"/>
      <c r="GV170" s="64"/>
      <c r="GW170" s="65" t="s">
        <v>144</v>
      </c>
      <c r="GX170" s="65" t="str">
        <f>IFERROR(IF(GW170&gt;=5,VLOOKUP(GW170,Brutos!$K$3:$AE$10,MATCH(GV170,Brutos!$K$3:$AE$3,0),0),0),"")</f>
        <v/>
      </c>
      <c r="GY170" s="64"/>
      <c r="GZ170" s="64"/>
      <c r="HA170" s="74" t="str">
        <f t="shared" si="105"/>
        <v/>
      </c>
      <c r="HB170" s="66"/>
      <c r="HC170" s="58"/>
      <c r="HD170" s="58"/>
      <c r="HE170" s="58"/>
      <c r="HF170" s="63">
        <v>14</v>
      </c>
      <c r="HG170" s="64" t="s">
        <v>144</v>
      </c>
      <c r="HH170" s="64" t="s">
        <v>144</v>
      </c>
      <c r="HI170" s="65"/>
      <c r="HJ170" s="64"/>
      <c r="HK170" s="64"/>
      <c r="HL170" s="65" t="s">
        <v>144</v>
      </c>
      <c r="HM170" s="65" t="str">
        <f>IFERROR(IF(HL170&gt;=5,VLOOKUP(HL170,Brutos!$K$3:$AE$10,MATCH(HK170,Brutos!$K$3:$AE$3,0),0),0),"")</f>
        <v/>
      </c>
      <c r="HN170" s="64"/>
      <c r="HO170" s="64"/>
      <c r="HP170" s="74" t="str">
        <f t="shared" si="106"/>
        <v/>
      </c>
      <c r="HQ170" s="66"/>
      <c r="HR170" s="58"/>
      <c r="HS170" s="58"/>
      <c r="HT170" s="58"/>
      <c r="HU170" s="63">
        <v>14</v>
      </c>
      <c r="HV170" s="64" t="s">
        <v>144</v>
      </c>
      <c r="HW170" s="64" t="s">
        <v>144</v>
      </c>
      <c r="HX170" s="65"/>
      <c r="HY170" s="64"/>
      <c r="HZ170" s="64"/>
      <c r="IA170" s="65" t="s">
        <v>144</v>
      </c>
      <c r="IB170" s="65" t="str">
        <f>IFERROR(IF(IA170&gt;=5,VLOOKUP(IA170,Brutos!$K$3:$AE$10,MATCH(HZ170,Brutos!$K$3:$AE$3,0),0),0),"")</f>
        <v/>
      </c>
      <c r="IC170" s="64"/>
      <c r="ID170" s="64"/>
      <c r="IE170" s="74" t="str">
        <f t="shared" si="107"/>
        <v/>
      </c>
      <c r="IF170" s="66"/>
      <c r="IG170" s="58"/>
      <c r="IH170" s="58"/>
      <c r="II170" s="58"/>
      <c r="IJ170" s="63">
        <v>14</v>
      </c>
      <c r="IK170" s="64" t="s">
        <v>144</v>
      </c>
      <c r="IL170" s="64" t="s">
        <v>144</v>
      </c>
      <c r="IM170" s="65"/>
      <c r="IN170" s="64"/>
      <c r="IO170" s="64"/>
      <c r="IP170" s="65" t="s">
        <v>144</v>
      </c>
      <c r="IQ170" s="65" t="str">
        <f>IFERROR(IF(IP170&gt;=5,VLOOKUP(IP170,Brutos!$K$3:$AE$10,MATCH(IO170,Brutos!$K$3:$AE$3,0),0),0),"")</f>
        <v/>
      </c>
      <c r="IR170" s="64"/>
      <c r="IS170" s="64"/>
      <c r="IT170" s="74" t="str">
        <f t="shared" si="108"/>
        <v/>
      </c>
      <c r="IU170" s="66"/>
      <c r="IV170" s="58"/>
      <c r="IW170" s="58"/>
      <c r="IX170" s="58"/>
      <c r="IY170" s="63">
        <v>14</v>
      </c>
      <c r="IZ170" s="64" t="s">
        <v>144</v>
      </c>
      <c r="JA170" s="64" t="s">
        <v>144</v>
      </c>
      <c r="JB170" s="65"/>
      <c r="JC170" s="64"/>
      <c r="JD170" s="64"/>
      <c r="JE170" s="65" t="s">
        <v>144</v>
      </c>
      <c r="JF170" s="65" t="str">
        <f>IFERROR(IF(JE170&gt;=5,VLOOKUP(JE170,Brutos!$K$3:$AE$10,MATCH(JD170,Brutos!$K$3:$AE$3,0),0),0),"")</f>
        <v/>
      </c>
      <c r="JG170" s="64"/>
      <c r="JH170" s="64"/>
      <c r="JI170" s="74" t="str">
        <f t="shared" si="109"/>
        <v/>
      </c>
      <c r="JJ170" s="66"/>
      <c r="JK170" s="58"/>
      <c r="JL170" s="58"/>
      <c r="JM170" s="58"/>
      <c r="JN170" s="63">
        <v>14</v>
      </c>
      <c r="JO170" s="64" t="s">
        <v>144</v>
      </c>
      <c r="JP170" s="64" t="s">
        <v>144</v>
      </c>
      <c r="JQ170" s="65"/>
      <c r="JR170" s="64"/>
      <c r="JS170" s="64"/>
      <c r="JT170" s="65" t="s">
        <v>144</v>
      </c>
      <c r="JU170" s="65" t="str">
        <f>IFERROR(IF(JT170&gt;=5,VLOOKUP(JT170,Brutos!$K$3:$AE$10,MATCH(JS170,Brutos!$K$3:$AE$3,0),0),0),"")</f>
        <v/>
      </c>
      <c r="JV170" s="64"/>
      <c r="JW170" s="64"/>
      <c r="JX170" s="74" t="str">
        <f t="shared" si="110"/>
        <v/>
      </c>
      <c r="JY170" s="66"/>
      <c r="JZ170" s="58"/>
      <c r="KA170" s="58"/>
      <c r="KB170" s="58"/>
      <c r="KC170" s="63">
        <v>14</v>
      </c>
      <c r="KD170" s="64" t="s">
        <v>144</v>
      </c>
      <c r="KE170" s="64" t="s">
        <v>144</v>
      </c>
      <c r="KF170" s="65"/>
      <c r="KG170" s="64"/>
      <c r="KH170" s="64"/>
      <c r="KI170" s="65" t="s">
        <v>144</v>
      </c>
      <c r="KJ170" s="65" t="str">
        <f>IFERROR(IF(KI170&gt;=5,VLOOKUP(KI170,Brutos!$K$3:$AE$10,MATCH(KH170,Brutos!$K$3:$AE$3,0),0),0),"")</f>
        <v/>
      </c>
      <c r="KK170" s="64"/>
      <c r="KL170" s="64"/>
      <c r="KM170" s="74" t="str">
        <f t="shared" si="111"/>
        <v/>
      </c>
      <c r="KN170" s="66"/>
      <c r="KO170" s="58"/>
      <c r="KP170" s="58"/>
      <c r="KQ170" s="58"/>
      <c r="KR170" s="63">
        <v>14</v>
      </c>
      <c r="KS170" s="64" t="s">
        <v>144</v>
      </c>
      <c r="KT170" s="64" t="s">
        <v>144</v>
      </c>
      <c r="KU170" s="65"/>
      <c r="KV170" s="64"/>
      <c r="KW170" s="64"/>
      <c r="KX170" s="65" t="s">
        <v>144</v>
      </c>
      <c r="KY170" s="65" t="str">
        <f>IFERROR(IF(KX170&gt;=5,VLOOKUP(KX170,Brutos!$K$3:$AE$10,MATCH(KW170,Brutos!$K$3:$AE$3,0),0),0),"")</f>
        <v/>
      </c>
      <c r="KZ170" s="64"/>
      <c r="LA170" s="64"/>
      <c r="LB170" s="74" t="str">
        <f t="shared" si="112"/>
        <v/>
      </c>
      <c r="LC170" s="66"/>
      <c r="LD170" s="347"/>
      <c r="LE170" s="58"/>
      <c r="LF170" s="58"/>
      <c r="LG170" s="63">
        <v>14</v>
      </c>
      <c r="LH170" s="64" t="s">
        <v>144</v>
      </c>
      <c r="LI170" s="64" t="s">
        <v>144</v>
      </c>
      <c r="LJ170" s="65"/>
      <c r="LK170" s="64"/>
      <c r="LL170" s="64"/>
      <c r="LM170" s="65" t="s">
        <v>144</v>
      </c>
      <c r="LN170" s="65" t="str">
        <f>IFERROR(IF(LM170&gt;=5,VLOOKUP(LM170,Brutos!$K$3:$AE$10,MATCH(LL170,Brutos!$K$3:$AE$3,0),0),0),"")</f>
        <v/>
      </c>
      <c r="LO170" s="64"/>
      <c r="LP170" s="64"/>
      <c r="LQ170" s="74" t="str">
        <f t="shared" si="113"/>
        <v/>
      </c>
      <c r="LR170" s="66"/>
      <c r="LS170" s="347"/>
      <c r="LT170" s="58"/>
      <c r="LU170" s="58"/>
      <c r="LV170" s="63">
        <v>14</v>
      </c>
      <c r="LW170" s="64" t="s">
        <v>144</v>
      </c>
      <c r="LX170" s="64" t="s">
        <v>144</v>
      </c>
      <c r="LY170" s="65"/>
      <c r="LZ170" s="64"/>
      <c r="MA170" s="64"/>
      <c r="MB170" s="65" t="s">
        <v>144</v>
      </c>
      <c r="MC170" s="65" t="str">
        <f>IFERROR(IF(MB170&gt;=5,VLOOKUP(MB170,Brutos!$K$3:$AE$10,MATCH(MA170,Brutos!$K$3:$AE$3,0),0),0),"")</f>
        <v/>
      </c>
      <c r="MD170" s="64"/>
      <c r="ME170" s="64"/>
      <c r="MF170" s="74" t="str">
        <f t="shared" si="114"/>
        <v/>
      </c>
      <c r="MG170" s="66"/>
      <c r="MH170" s="347"/>
      <c r="MI170" s="58"/>
      <c r="MJ170" s="58"/>
      <c r="MK170" s="489">
        <v>14</v>
      </c>
      <c r="ML170" s="490" t="s">
        <v>144</v>
      </c>
      <c r="MM170" s="490" t="s">
        <v>144</v>
      </c>
      <c r="MN170" s="491"/>
      <c r="MO170" s="490"/>
      <c r="MP170" s="490"/>
      <c r="MQ170" s="491" t="s">
        <v>144</v>
      </c>
      <c r="MR170" s="491"/>
      <c r="MS170" s="490"/>
      <c r="MT170" s="490"/>
      <c r="MU170" s="493"/>
      <c r="MV170" s="494"/>
      <c r="MW170" s="347"/>
    </row>
    <row r="171" spans="1:361">
      <c r="A171" s="347"/>
      <c r="B171" s="58"/>
      <c r="C171" s="58"/>
      <c r="D171" s="63">
        <v>15</v>
      </c>
      <c r="E171" s="64" t="s">
        <v>144</v>
      </c>
      <c r="F171" s="64" t="s">
        <v>144</v>
      </c>
      <c r="G171" s="65"/>
      <c r="H171" s="64"/>
      <c r="I171" s="64"/>
      <c r="J171" s="65" t="s">
        <v>144</v>
      </c>
      <c r="K171" s="65" t="str">
        <f>IFERROR(IF(J171&gt;=5,VLOOKUP(J171,Brutos!$K$3:$AE$10,MATCH(I171,Brutos!$K$3:$AE$3,0),0),0),"")</f>
        <v/>
      </c>
      <c r="L171" s="64"/>
      <c r="M171" s="64"/>
      <c r="N171" s="74" t="str">
        <f t="shared" si="92"/>
        <v/>
      </c>
      <c r="O171" s="66"/>
      <c r="P171" s="58"/>
      <c r="Q171" s="58"/>
      <c r="R171" s="58"/>
      <c r="S171" s="63">
        <v>15</v>
      </c>
      <c r="T171" s="64" t="s">
        <v>144</v>
      </c>
      <c r="U171" s="64" t="s">
        <v>144</v>
      </c>
      <c r="V171" s="65"/>
      <c r="W171" s="64"/>
      <c r="X171" s="64"/>
      <c r="Y171" s="65" t="s">
        <v>144</v>
      </c>
      <c r="Z171" s="65" t="str">
        <f>IFERROR(IF(Y171&gt;=5,VLOOKUP(Y171,Brutos!$K$3:$AE$10,MATCH(X171,Brutos!$K$3:$AE$3,0),0),0),"")</f>
        <v/>
      </c>
      <c r="AA171" s="64"/>
      <c r="AB171" s="64"/>
      <c r="AC171" s="74" t="str">
        <f t="shared" si="93"/>
        <v/>
      </c>
      <c r="AD171" s="66"/>
      <c r="AE171" s="58"/>
      <c r="AF171" s="58"/>
      <c r="AG171" s="58"/>
      <c r="AH171" s="63">
        <v>15</v>
      </c>
      <c r="AI171" s="64" t="s">
        <v>144</v>
      </c>
      <c r="AJ171" s="64" t="s">
        <v>144</v>
      </c>
      <c r="AK171" s="65"/>
      <c r="AL171" s="64"/>
      <c r="AM171" s="64"/>
      <c r="AN171" s="65" t="s">
        <v>144</v>
      </c>
      <c r="AO171" s="65" t="str">
        <f>IFERROR(IF(AN171&gt;=5,VLOOKUP(AN171,Brutos!$K$3:$AE$10,MATCH(AM171,Brutos!$K$3:$AE$3,0),0),0),"")</f>
        <v/>
      </c>
      <c r="AP171" s="64"/>
      <c r="AQ171" s="64"/>
      <c r="AR171" s="74" t="str">
        <f t="shared" si="94"/>
        <v/>
      </c>
      <c r="AS171" s="66"/>
      <c r="AT171" s="58"/>
      <c r="AU171" s="58"/>
      <c r="AV171" s="58"/>
      <c r="AW171" s="63">
        <v>15</v>
      </c>
      <c r="AX171" s="64" t="s">
        <v>144</v>
      </c>
      <c r="AY171" s="64" t="s">
        <v>144</v>
      </c>
      <c r="AZ171" s="65"/>
      <c r="BA171" s="64"/>
      <c r="BB171" s="64"/>
      <c r="BC171" s="65" t="s">
        <v>144</v>
      </c>
      <c r="BD171" s="65" t="str">
        <f>IFERROR(IF(BC171&gt;=5,VLOOKUP(BC171,Brutos!$K$3:$AE$10,MATCH(BB171,Brutos!$K$3:$AE$3,0),0),0),"")</f>
        <v/>
      </c>
      <c r="BE171" s="64"/>
      <c r="BF171" s="64"/>
      <c r="BG171" s="74" t="str">
        <f t="shared" si="95"/>
        <v/>
      </c>
      <c r="BH171" s="66"/>
      <c r="BI171" s="58"/>
      <c r="BJ171" s="58"/>
      <c r="BK171" s="58"/>
      <c r="BL171" s="63">
        <v>15</v>
      </c>
      <c r="BM171" s="64" t="s">
        <v>144</v>
      </c>
      <c r="BN171" s="64" t="s">
        <v>144</v>
      </c>
      <c r="BO171" s="65"/>
      <c r="BP171" s="64"/>
      <c r="BQ171" s="64"/>
      <c r="BR171" s="65" t="s">
        <v>144</v>
      </c>
      <c r="BS171" s="65" t="str">
        <f>IFERROR(IF(BR171&gt;=5,VLOOKUP(BR171,Brutos!$K$3:$AE$10,MATCH(BQ171,Brutos!$K$3:$AE$3,0),0),0),"")</f>
        <v/>
      </c>
      <c r="BT171" s="64"/>
      <c r="BU171" s="64"/>
      <c r="BV171" s="74" t="str">
        <f t="shared" si="96"/>
        <v/>
      </c>
      <c r="BW171" s="66"/>
      <c r="BX171" s="58"/>
      <c r="BY171" s="58"/>
      <c r="BZ171" s="58"/>
      <c r="CA171" s="63">
        <v>15</v>
      </c>
      <c r="CB171" s="64" t="s">
        <v>144</v>
      </c>
      <c r="CC171" s="64" t="s">
        <v>144</v>
      </c>
      <c r="CD171" s="65"/>
      <c r="CE171" s="64"/>
      <c r="CF171" s="64"/>
      <c r="CG171" s="65" t="s">
        <v>144</v>
      </c>
      <c r="CH171" s="65" t="str">
        <f>IFERROR(IF(CG171&gt;=5,VLOOKUP(CG171,Brutos!$K$3:$AE$10,MATCH(CF171,Brutos!$K$3:$AE$3,0),0),0),"")</f>
        <v/>
      </c>
      <c r="CI171" s="64"/>
      <c r="CJ171" s="64"/>
      <c r="CK171" s="74" t="str">
        <f t="shared" si="97"/>
        <v/>
      </c>
      <c r="CL171" s="66"/>
      <c r="CM171" s="58"/>
      <c r="CN171" s="58"/>
      <c r="CO171" s="58"/>
      <c r="CP171" s="63">
        <v>15</v>
      </c>
      <c r="CQ171" s="64" t="s">
        <v>144</v>
      </c>
      <c r="CR171" s="64" t="s">
        <v>144</v>
      </c>
      <c r="CS171" s="65"/>
      <c r="CT171" s="64"/>
      <c r="CU171" s="64"/>
      <c r="CV171" s="65" t="s">
        <v>144</v>
      </c>
      <c r="CW171" s="65" t="str">
        <f>IFERROR(IF(CV171&gt;=5,VLOOKUP(CV171,Brutos!$K$3:$AE$10,MATCH(CU171,Brutos!$K$3:$AE$3,0),0),0),"")</f>
        <v/>
      </c>
      <c r="CX171" s="64"/>
      <c r="CY171" s="64"/>
      <c r="CZ171" s="74" t="str">
        <f t="shared" si="98"/>
        <v/>
      </c>
      <c r="DA171" s="66"/>
      <c r="DB171" s="58"/>
      <c r="DC171" s="58"/>
      <c r="DD171" s="58"/>
      <c r="DE171" s="63">
        <v>15</v>
      </c>
      <c r="DF171" s="64" t="s">
        <v>144</v>
      </c>
      <c r="DG171" s="64" t="s">
        <v>144</v>
      </c>
      <c r="DH171" s="65"/>
      <c r="DI171" s="64"/>
      <c r="DJ171" s="64"/>
      <c r="DK171" s="65" t="s">
        <v>144</v>
      </c>
      <c r="DL171" s="65" t="str">
        <f>IFERROR(IF(DK171&gt;=5,VLOOKUP(DK171,Brutos!$K$3:$AE$10,MATCH(DJ171,Brutos!$K$3:$AE$3,0),0),0),"")</f>
        <v/>
      </c>
      <c r="DM171" s="64"/>
      <c r="DN171" s="64"/>
      <c r="DO171" s="74" t="str">
        <f t="shared" si="99"/>
        <v/>
      </c>
      <c r="DP171" s="66"/>
      <c r="DQ171" s="58"/>
      <c r="DR171" s="58"/>
      <c r="DS171" s="58"/>
      <c r="DT171" s="63">
        <v>15</v>
      </c>
      <c r="DU171" s="64" t="s">
        <v>144</v>
      </c>
      <c r="DV171" s="64" t="s">
        <v>144</v>
      </c>
      <c r="DW171" s="65"/>
      <c r="DX171" s="64"/>
      <c r="DY171" s="64"/>
      <c r="DZ171" s="65" t="s">
        <v>144</v>
      </c>
      <c r="EA171" s="65" t="str">
        <f>IFERROR(IF(DZ171&gt;=5,VLOOKUP(DZ171,Brutos!$K$3:$AE$10,MATCH(DY171,Brutos!$K$3:$AE$3,0),0),0),"")</f>
        <v/>
      </c>
      <c r="EB171" s="64"/>
      <c r="EC171" s="64"/>
      <c r="ED171" s="74" t="str">
        <f t="shared" si="100"/>
        <v/>
      </c>
      <c r="EE171" s="66"/>
      <c r="EF171" s="58"/>
      <c r="EG171" s="58"/>
      <c r="EH171" s="58"/>
      <c r="EI171" s="63">
        <v>15</v>
      </c>
      <c r="EJ171" s="64" t="s">
        <v>144</v>
      </c>
      <c r="EK171" s="64" t="s">
        <v>144</v>
      </c>
      <c r="EL171" s="65"/>
      <c r="EM171" s="64"/>
      <c r="EN171" s="64"/>
      <c r="EO171" s="65" t="s">
        <v>144</v>
      </c>
      <c r="EP171" s="65" t="str">
        <f>IFERROR(IF(EO171&gt;=5,VLOOKUP(EO171,Brutos!$K$3:$AE$10,MATCH(EN171,Brutos!$K$3:$AE$3,0),0),0),"")</f>
        <v/>
      </c>
      <c r="EQ171" s="64"/>
      <c r="ER171" s="64"/>
      <c r="ES171" s="74" t="str">
        <f t="shared" si="101"/>
        <v/>
      </c>
      <c r="ET171" s="66"/>
      <c r="EU171" s="58"/>
      <c r="EV171" s="58"/>
      <c r="EW171" s="58"/>
      <c r="EX171" s="63">
        <v>15</v>
      </c>
      <c r="EY171" s="64" t="s">
        <v>144</v>
      </c>
      <c r="EZ171" s="64" t="s">
        <v>144</v>
      </c>
      <c r="FA171" s="65"/>
      <c r="FB171" s="64"/>
      <c r="FC171" s="64"/>
      <c r="FD171" s="65" t="s">
        <v>144</v>
      </c>
      <c r="FE171" s="65" t="str">
        <f>IFERROR(IF(FD171&gt;=5,VLOOKUP(FD171,Brutos!$K$3:$AE$10,MATCH(FC171,Brutos!$K$3:$AE$3,0),0),0),"")</f>
        <v/>
      </c>
      <c r="FF171" s="64"/>
      <c r="FG171" s="64"/>
      <c r="FH171" s="74" t="str">
        <f t="shared" si="102"/>
        <v/>
      </c>
      <c r="FI171" s="66"/>
      <c r="FJ171" s="58"/>
      <c r="FK171" s="58"/>
      <c r="FL171" s="58"/>
      <c r="FM171" s="63">
        <v>15</v>
      </c>
      <c r="FN171" s="64" t="s">
        <v>144</v>
      </c>
      <c r="FO171" s="64" t="s">
        <v>144</v>
      </c>
      <c r="FP171" s="65"/>
      <c r="FQ171" s="64"/>
      <c r="FR171" s="64"/>
      <c r="FS171" s="65" t="s">
        <v>144</v>
      </c>
      <c r="FT171" s="65" t="str">
        <f>IFERROR(IF(FS171&gt;=5,VLOOKUP(FS171,Brutos!$K$3:$AE$10,MATCH(FR171,Brutos!$K$3:$AE$3,0),0),0),"")</f>
        <v/>
      </c>
      <c r="FU171" s="64"/>
      <c r="FV171" s="64"/>
      <c r="FW171" s="74" t="str">
        <f t="shared" si="103"/>
        <v/>
      </c>
      <c r="FX171" s="66"/>
      <c r="FY171" s="58"/>
      <c r="FZ171" s="58"/>
      <c r="GA171" s="58"/>
      <c r="GB171" s="63">
        <v>15</v>
      </c>
      <c r="GC171" s="64" t="s">
        <v>144</v>
      </c>
      <c r="GD171" s="64" t="s">
        <v>144</v>
      </c>
      <c r="GE171" s="65"/>
      <c r="GF171" s="64"/>
      <c r="GG171" s="64"/>
      <c r="GH171" s="65" t="s">
        <v>144</v>
      </c>
      <c r="GI171" s="65" t="str">
        <f>IFERROR(IF(GH171&gt;=5,VLOOKUP(GH171,Brutos!$K$3:$AE$10,MATCH(GG171,Brutos!$K$3:$AE$3,0),0),0),"")</f>
        <v/>
      </c>
      <c r="GJ171" s="64"/>
      <c r="GK171" s="64"/>
      <c r="GL171" s="74" t="str">
        <f t="shared" si="104"/>
        <v/>
      </c>
      <c r="GM171" s="66"/>
      <c r="GN171" s="58"/>
      <c r="GO171" s="58"/>
      <c r="GP171" s="58"/>
      <c r="GQ171" s="63">
        <v>15</v>
      </c>
      <c r="GR171" s="64" t="s">
        <v>144</v>
      </c>
      <c r="GS171" s="64" t="s">
        <v>144</v>
      </c>
      <c r="GT171" s="65"/>
      <c r="GU171" s="64"/>
      <c r="GV171" s="64"/>
      <c r="GW171" s="65" t="s">
        <v>144</v>
      </c>
      <c r="GX171" s="65" t="str">
        <f>IFERROR(IF(GW171&gt;=5,VLOOKUP(GW171,Brutos!$K$3:$AE$10,MATCH(GV171,Brutos!$K$3:$AE$3,0),0),0),"")</f>
        <v/>
      </c>
      <c r="GY171" s="64"/>
      <c r="GZ171" s="64"/>
      <c r="HA171" s="74" t="str">
        <f t="shared" si="105"/>
        <v/>
      </c>
      <c r="HB171" s="66"/>
      <c r="HC171" s="58"/>
      <c r="HD171" s="58"/>
      <c r="HE171" s="58"/>
      <c r="HF171" s="63">
        <v>15</v>
      </c>
      <c r="HG171" s="64" t="s">
        <v>144</v>
      </c>
      <c r="HH171" s="64" t="s">
        <v>144</v>
      </c>
      <c r="HI171" s="65"/>
      <c r="HJ171" s="64"/>
      <c r="HK171" s="64"/>
      <c r="HL171" s="65" t="s">
        <v>144</v>
      </c>
      <c r="HM171" s="65" t="str">
        <f>IFERROR(IF(HL171&gt;=5,VLOOKUP(HL171,Brutos!$K$3:$AE$10,MATCH(HK171,Brutos!$K$3:$AE$3,0),0),0),"")</f>
        <v/>
      </c>
      <c r="HN171" s="64"/>
      <c r="HO171" s="64"/>
      <c r="HP171" s="74" t="str">
        <f t="shared" si="106"/>
        <v/>
      </c>
      <c r="HQ171" s="66"/>
      <c r="HR171" s="58"/>
      <c r="HS171" s="58"/>
      <c r="HT171" s="58"/>
      <c r="HU171" s="63">
        <v>15</v>
      </c>
      <c r="HV171" s="64" t="s">
        <v>144</v>
      </c>
      <c r="HW171" s="64" t="s">
        <v>144</v>
      </c>
      <c r="HX171" s="65"/>
      <c r="HY171" s="64"/>
      <c r="HZ171" s="64"/>
      <c r="IA171" s="65" t="s">
        <v>144</v>
      </c>
      <c r="IB171" s="65" t="str">
        <f>IFERROR(IF(IA171&gt;=5,VLOOKUP(IA171,Brutos!$K$3:$AE$10,MATCH(HZ171,Brutos!$K$3:$AE$3,0),0),0),"")</f>
        <v/>
      </c>
      <c r="IC171" s="64"/>
      <c r="ID171" s="64"/>
      <c r="IE171" s="74" t="str">
        <f t="shared" si="107"/>
        <v/>
      </c>
      <c r="IF171" s="66"/>
      <c r="IG171" s="58"/>
      <c r="IH171" s="58"/>
      <c r="II171" s="58"/>
      <c r="IJ171" s="63">
        <v>15</v>
      </c>
      <c r="IK171" s="64" t="s">
        <v>144</v>
      </c>
      <c r="IL171" s="64" t="s">
        <v>144</v>
      </c>
      <c r="IM171" s="65"/>
      <c r="IN171" s="64"/>
      <c r="IO171" s="64"/>
      <c r="IP171" s="65" t="s">
        <v>144</v>
      </c>
      <c r="IQ171" s="65" t="str">
        <f>IFERROR(IF(IP171&gt;=5,VLOOKUP(IP171,Brutos!$K$3:$AE$10,MATCH(IO171,Brutos!$K$3:$AE$3,0),0),0),"")</f>
        <v/>
      </c>
      <c r="IR171" s="64"/>
      <c r="IS171" s="64"/>
      <c r="IT171" s="74" t="str">
        <f t="shared" si="108"/>
        <v/>
      </c>
      <c r="IU171" s="66"/>
      <c r="IV171" s="58"/>
      <c r="IW171" s="58"/>
      <c r="IX171" s="58"/>
      <c r="IY171" s="63">
        <v>15</v>
      </c>
      <c r="IZ171" s="64" t="s">
        <v>144</v>
      </c>
      <c r="JA171" s="64" t="s">
        <v>144</v>
      </c>
      <c r="JB171" s="65"/>
      <c r="JC171" s="64"/>
      <c r="JD171" s="64"/>
      <c r="JE171" s="65" t="s">
        <v>144</v>
      </c>
      <c r="JF171" s="65" t="str">
        <f>IFERROR(IF(JE171&gt;=5,VLOOKUP(JE171,Brutos!$K$3:$AE$10,MATCH(JD171,Brutos!$K$3:$AE$3,0),0),0),"")</f>
        <v/>
      </c>
      <c r="JG171" s="64"/>
      <c r="JH171" s="64"/>
      <c r="JI171" s="74" t="str">
        <f t="shared" si="109"/>
        <v/>
      </c>
      <c r="JJ171" s="66"/>
      <c r="JK171" s="58"/>
      <c r="JL171" s="58"/>
      <c r="JM171" s="58"/>
      <c r="JN171" s="63">
        <v>15</v>
      </c>
      <c r="JO171" s="64" t="s">
        <v>144</v>
      </c>
      <c r="JP171" s="64" t="s">
        <v>144</v>
      </c>
      <c r="JQ171" s="65"/>
      <c r="JR171" s="64"/>
      <c r="JS171" s="64"/>
      <c r="JT171" s="65" t="s">
        <v>144</v>
      </c>
      <c r="JU171" s="65" t="str">
        <f>IFERROR(IF(JT171&gt;=5,VLOOKUP(JT171,Brutos!$K$3:$AE$10,MATCH(JS171,Brutos!$K$3:$AE$3,0),0),0),"")</f>
        <v/>
      </c>
      <c r="JV171" s="64"/>
      <c r="JW171" s="64"/>
      <c r="JX171" s="74" t="str">
        <f t="shared" si="110"/>
        <v/>
      </c>
      <c r="JY171" s="66"/>
      <c r="JZ171" s="58"/>
      <c r="KA171" s="58"/>
      <c r="KB171" s="58"/>
      <c r="KC171" s="63">
        <v>15</v>
      </c>
      <c r="KD171" s="64" t="s">
        <v>144</v>
      </c>
      <c r="KE171" s="64" t="s">
        <v>144</v>
      </c>
      <c r="KF171" s="65"/>
      <c r="KG171" s="64"/>
      <c r="KH171" s="64"/>
      <c r="KI171" s="65" t="s">
        <v>144</v>
      </c>
      <c r="KJ171" s="65" t="str">
        <f>IFERROR(IF(KI171&gt;=5,VLOOKUP(KI171,Brutos!$K$3:$AE$10,MATCH(KH171,Brutos!$K$3:$AE$3,0),0),0),"")</f>
        <v/>
      </c>
      <c r="KK171" s="64"/>
      <c r="KL171" s="64"/>
      <c r="KM171" s="74" t="str">
        <f t="shared" si="111"/>
        <v/>
      </c>
      <c r="KN171" s="66"/>
      <c r="KO171" s="58"/>
      <c r="KP171" s="58"/>
      <c r="KQ171" s="58"/>
      <c r="KR171" s="63">
        <v>15</v>
      </c>
      <c r="KS171" s="64" t="s">
        <v>144</v>
      </c>
      <c r="KT171" s="64" t="s">
        <v>144</v>
      </c>
      <c r="KU171" s="65"/>
      <c r="KV171" s="64"/>
      <c r="KW171" s="64"/>
      <c r="KX171" s="65" t="s">
        <v>144</v>
      </c>
      <c r="KY171" s="65" t="str">
        <f>IFERROR(IF(KX171&gt;=5,VLOOKUP(KX171,Brutos!$K$3:$AE$10,MATCH(KW171,Brutos!$K$3:$AE$3,0),0),0),"")</f>
        <v/>
      </c>
      <c r="KZ171" s="64"/>
      <c r="LA171" s="64"/>
      <c r="LB171" s="74" t="str">
        <f t="shared" si="112"/>
        <v/>
      </c>
      <c r="LC171" s="66"/>
      <c r="LD171" s="347"/>
      <c r="LE171" s="58"/>
      <c r="LF171" s="58"/>
      <c r="LG171" s="63">
        <v>15</v>
      </c>
      <c r="LH171" s="64" t="s">
        <v>144</v>
      </c>
      <c r="LI171" s="64" t="s">
        <v>144</v>
      </c>
      <c r="LJ171" s="65"/>
      <c r="LK171" s="64"/>
      <c r="LL171" s="64"/>
      <c r="LM171" s="65" t="s">
        <v>144</v>
      </c>
      <c r="LN171" s="65" t="str">
        <f>IFERROR(IF(LM171&gt;=5,VLOOKUP(LM171,Brutos!$K$3:$AE$10,MATCH(LL171,Brutos!$K$3:$AE$3,0),0),0),"")</f>
        <v/>
      </c>
      <c r="LO171" s="64"/>
      <c r="LP171" s="64"/>
      <c r="LQ171" s="74" t="str">
        <f t="shared" si="113"/>
        <v/>
      </c>
      <c r="LR171" s="66"/>
      <c r="LS171" s="347"/>
      <c r="LT171" s="58"/>
      <c r="LU171" s="58"/>
      <c r="LV171" s="63">
        <v>15</v>
      </c>
      <c r="LW171" s="64" t="s">
        <v>144</v>
      </c>
      <c r="LX171" s="64" t="s">
        <v>144</v>
      </c>
      <c r="LY171" s="65"/>
      <c r="LZ171" s="64"/>
      <c r="MA171" s="64"/>
      <c r="MB171" s="65" t="s">
        <v>144</v>
      </c>
      <c r="MC171" s="65" t="str">
        <f>IFERROR(IF(MB171&gt;=5,VLOOKUP(MB171,Brutos!$K$3:$AE$10,MATCH(MA171,Brutos!$K$3:$AE$3,0),0),0),"")</f>
        <v/>
      </c>
      <c r="MD171" s="64"/>
      <c r="ME171" s="64"/>
      <c r="MF171" s="74" t="str">
        <f t="shared" si="114"/>
        <v/>
      </c>
      <c r="MG171" s="66"/>
      <c r="MH171" s="347"/>
      <c r="MI171" s="58"/>
      <c r="MJ171" s="58"/>
      <c r="MK171" s="489">
        <v>15</v>
      </c>
      <c r="ML171" s="490" t="s">
        <v>144</v>
      </c>
      <c r="MM171" s="490" t="s">
        <v>144</v>
      </c>
      <c r="MN171" s="491"/>
      <c r="MO171" s="490"/>
      <c r="MP171" s="490"/>
      <c r="MQ171" s="491" t="s">
        <v>144</v>
      </c>
      <c r="MR171" s="491"/>
      <c r="MS171" s="490"/>
      <c r="MT171" s="490"/>
      <c r="MU171" s="493"/>
      <c r="MV171" s="494"/>
      <c r="MW171" s="347"/>
    </row>
    <row r="172" spans="1:361">
      <c r="A172" s="347"/>
      <c r="B172" s="58"/>
      <c r="C172" s="58"/>
      <c r="D172" s="63">
        <v>16</v>
      </c>
      <c r="E172" s="64" t="s">
        <v>144</v>
      </c>
      <c r="F172" s="64" t="s">
        <v>144</v>
      </c>
      <c r="G172" s="65"/>
      <c r="H172" s="64"/>
      <c r="I172" s="64"/>
      <c r="J172" s="65" t="s">
        <v>144</v>
      </c>
      <c r="K172" s="65" t="str">
        <f>IFERROR(IF(J172&gt;=5,VLOOKUP(J172,Brutos!$K$3:$AE$10,MATCH(I172,Brutos!$K$3:$AE$3,0),0),0),"")</f>
        <v/>
      </c>
      <c r="L172" s="64"/>
      <c r="M172" s="64"/>
      <c r="N172" s="74" t="str">
        <f t="shared" si="92"/>
        <v/>
      </c>
      <c r="O172" s="66"/>
      <c r="P172" s="58"/>
      <c r="Q172" s="58"/>
      <c r="R172" s="58"/>
      <c r="S172" s="63">
        <v>16</v>
      </c>
      <c r="T172" s="64" t="s">
        <v>144</v>
      </c>
      <c r="U172" s="64" t="s">
        <v>144</v>
      </c>
      <c r="V172" s="65"/>
      <c r="W172" s="64"/>
      <c r="X172" s="64"/>
      <c r="Y172" s="65" t="s">
        <v>144</v>
      </c>
      <c r="Z172" s="65" t="str">
        <f>IFERROR(IF(Y172&gt;=5,VLOOKUP(Y172,Brutos!$K$3:$AE$10,MATCH(X172,Brutos!$K$3:$AE$3,0),0),0),"")</f>
        <v/>
      </c>
      <c r="AA172" s="64"/>
      <c r="AB172" s="64"/>
      <c r="AC172" s="74" t="str">
        <f t="shared" si="93"/>
        <v/>
      </c>
      <c r="AD172" s="66"/>
      <c r="AE172" s="58"/>
      <c r="AF172" s="58"/>
      <c r="AG172" s="58"/>
      <c r="AH172" s="63">
        <v>16</v>
      </c>
      <c r="AI172" s="64" t="s">
        <v>144</v>
      </c>
      <c r="AJ172" s="64" t="s">
        <v>144</v>
      </c>
      <c r="AK172" s="65"/>
      <c r="AL172" s="64"/>
      <c r="AM172" s="64"/>
      <c r="AN172" s="65" t="s">
        <v>144</v>
      </c>
      <c r="AO172" s="65" t="str">
        <f>IFERROR(IF(AN172&gt;=5,VLOOKUP(AN172,Brutos!$K$3:$AE$10,MATCH(AM172,Brutos!$K$3:$AE$3,0),0),0),"")</f>
        <v/>
      </c>
      <c r="AP172" s="64"/>
      <c r="AQ172" s="64"/>
      <c r="AR172" s="74" t="str">
        <f t="shared" si="94"/>
        <v/>
      </c>
      <c r="AS172" s="66"/>
      <c r="AT172" s="58"/>
      <c r="AU172" s="58"/>
      <c r="AV172" s="58"/>
      <c r="AW172" s="63">
        <v>16</v>
      </c>
      <c r="AX172" s="64" t="s">
        <v>144</v>
      </c>
      <c r="AY172" s="64" t="s">
        <v>144</v>
      </c>
      <c r="AZ172" s="65"/>
      <c r="BA172" s="64"/>
      <c r="BB172" s="64"/>
      <c r="BC172" s="65" t="s">
        <v>144</v>
      </c>
      <c r="BD172" s="65" t="str">
        <f>IFERROR(IF(BC172&gt;=5,VLOOKUP(BC172,Brutos!$K$3:$AE$10,MATCH(BB172,Brutos!$K$3:$AE$3,0),0),0),"")</f>
        <v/>
      </c>
      <c r="BE172" s="64"/>
      <c r="BF172" s="64"/>
      <c r="BG172" s="74" t="str">
        <f t="shared" si="95"/>
        <v/>
      </c>
      <c r="BH172" s="66"/>
      <c r="BI172" s="58"/>
      <c r="BJ172" s="58"/>
      <c r="BK172" s="58"/>
      <c r="BL172" s="63">
        <v>16</v>
      </c>
      <c r="BM172" s="64" t="s">
        <v>144</v>
      </c>
      <c r="BN172" s="64" t="s">
        <v>144</v>
      </c>
      <c r="BO172" s="65"/>
      <c r="BP172" s="64"/>
      <c r="BQ172" s="64"/>
      <c r="BR172" s="65" t="s">
        <v>144</v>
      </c>
      <c r="BS172" s="65" t="str">
        <f>IFERROR(IF(BR172&gt;=5,VLOOKUP(BR172,Brutos!$K$3:$AE$10,MATCH(BQ172,Brutos!$K$3:$AE$3,0),0),0),"")</f>
        <v/>
      </c>
      <c r="BT172" s="64"/>
      <c r="BU172" s="64"/>
      <c r="BV172" s="74" t="str">
        <f t="shared" si="96"/>
        <v/>
      </c>
      <c r="BW172" s="66"/>
      <c r="BX172" s="58"/>
      <c r="BY172" s="58"/>
      <c r="BZ172" s="58"/>
      <c r="CA172" s="63">
        <v>16</v>
      </c>
      <c r="CB172" s="64" t="s">
        <v>144</v>
      </c>
      <c r="CC172" s="64" t="s">
        <v>144</v>
      </c>
      <c r="CD172" s="65"/>
      <c r="CE172" s="64"/>
      <c r="CF172" s="64"/>
      <c r="CG172" s="65" t="s">
        <v>144</v>
      </c>
      <c r="CH172" s="65" t="str">
        <f>IFERROR(IF(CG172&gt;=5,VLOOKUP(CG172,Brutos!$K$3:$AE$10,MATCH(CF172,Brutos!$K$3:$AE$3,0),0),0),"")</f>
        <v/>
      </c>
      <c r="CI172" s="64"/>
      <c r="CJ172" s="64"/>
      <c r="CK172" s="74" t="str">
        <f t="shared" si="97"/>
        <v/>
      </c>
      <c r="CL172" s="66"/>
      <c r="CM172" s="58"/>
      <c r="CN172" s="58"/>
      <c r="CO172" s="58"/>
      <c r="CP172" s="63">
        <v>16</v>
      </c>
      <c r="CQ172" s="64" t="s">
        <v>144</v>
      </c>
      <c r="CR172" s="64" t="s">
        <v>144</v>
      </c>
      <c r="CS172" s="65"/>
      <c r="CT172" s="64"/>
      <c r="CU172" s="64"/>
      <c r="CV172" s="65" t="s">
        <v>144</v>
      </c>
      <c r="CW172" s="65" t="str">
        <f>IFERROR(IF(CV172&gt;=5,VLOOKUP(CV172,Brutos!$K$3:$AE$10,MATCH(CU172,Brutos!$K$3:$AE$3,0),0),0),"")</f>
        <v/>
      </c>
      <c r="CX172" s="64"/>
      <c r="CY172" s="64"/>
      <c r="CZ172" s="74" t="str">
        <f t="shared" si="98"/>
        <v/>
      </c>
      <c r="DA172" s="66"/>
      <c r="DB172" s="58"/>
      <c r="DC172" s="58"/>
      <c r="DD172" s="58"/>
      <c r="DE172" s="63">
        <v>16</v>
      </c>
      <c r="DF172" s="64" t="s">
        <v>144</v>
      </c>
      <c r="DG172" s="64" t="s">
        <v>144</v>
      </c>
      <c r="DH172" s="65"/>
      <c r="DI172" s="64"/>
      <c r="DJ172" s="64"/>
      <c r="DK172" s="65" t="s">
        <v>144</v>
      </c>
      <c r="DL172" s="65" t="str">
        <f>IFERROR(IF(DK172&gt;=5,VLOOKUP(DK172,Brutos!$K$3:$AE$10,MATCH(DJ172,Brutos!$K$3:$AE$3,0),0),0),"")</f>
        <v/>
      </c>
      <c r="DM172" s="64"/>
      <c r="DN172" s="64"/>
      <c r="DO172" s="74" t="str">
        <f t="shared" si="99"/>
        <v/>
      </c>
      <c r="DP172" s="66"/>
      <c r="DQ172" s="58"/>
      <c r="DR172" s="58"/>
      <c r="DS172" s="58"/>
      <c r="DT172" s="63">
        <v>16</v>
      </c>
      <c r="DU172" s="64" t="s">
        <v>144</v>
      </c>
      <c r="DV172" s="64" t="s">
        <v>144</v>
      </c>
      <c r="DW172" s="65"/>
      <c r="DX172" s="64"/>
      <c r="DY172" s="64"/>
      <c r="DZ172" s="65" t="s">
        <v>144</v>
      </c>
      <c r="EA172" s="65" t="str">
        <f>IFERROR(IF(DZ172&gt;=5,VLOOKUP(DZ172,Brutos!$K$3:$AE$10,MATCH(DY172,Brutos!$K$3:$AE$3,0),0),0),"")</f>
        <v/>
      </c>
      <c r="EB172" s="64"/>
      <c r="EC172" s="64"/>
      <c r="ED172" s="74" t="str">
        <f t="shared" si="100"/>
        <v/>
      </c>
      <c r="EE172" s="66"/>
      <c r="EF172" s="58"/>
      <c r="EG172" s="58"/>
      <c r="EH172" s="58"/>
      <c r="EI172" s="63">
        <v>16</v>
      </c>
      <c r="EJ172" s="64" t="s">
        <v>144</v>
      </c>
      <c r="EK172" s="64" t="s">
        <v>144</v>
      </c>
      <c r="EL172" s="65"/>
      <c r="EM172" s="64"/>
      <c r="EN172" s="64"/>
      <c r="EO172" s="65" t="s">
        <v>144</v>
      </c>
      <c r="EP172" s="65" t="str">
        <f>IFERROR(IF(EO172&gt;=5,VLOOKUP(EO172,Brutos!$K$3:$AE$10,MATCH(EN172,Brutos!$K$3:$AE$3,0),0),0),"")</f>
        <v/>
      </c>
      <c r="EQ172" s="64"/>
      <c r="ER172" s="64"/>
      <c r="ES172" s="74" t="str">
        <f t="shared" si="101"/>
        <v/>
      </c>
      <c r="ET172" s="66"/>
      <c r="EU172" s="58"/>
      <c r="EV172" s="58"/>
      <c r="EW172" s="58"/>
      <c r="EX172" s="63">
        <v>16</v>
      </c>
      <c r="EY172" s="64" t="s">
        <v>144</v>
      </c>
      <c r="EZ172" s="64" t="s">
        <v>144</v>
      </c>
      <c r="FA172" s="65"/>
      <c r="FB172" s="64"/>
      <c r="FC172" s="64"/>
      <c r="FD172" s="65" t="s">
        <v>144</v>
      </c>
      <c r="FE172" s="65" t="str">
        <f>IFERROR(IF(FD172&gt;=5,VLOOKUP(FD172,Brutos!$K$3:$AE$10,MATCH(FC172,Brutos!$K$3:$AE$3,0),0),0),"")</f>
        <v/>
      </c>
      <c r="FF172" s="64"/>
      <c r="FG172" s="64"/>
      <c r="FH172" s="74" t="str">
        <f t="shared" si="102"/>
        <v/>
      </c>
      <c r="FI172" s="66"/>
      <c r="FJ172" s="58"/>
      <c r="FK172" s="58"/>
      <c r="FL172" s="58"/>
      <c r="FM172" s="63">
        <v>16</v>
      </c>
      <c r="FN172" s="64" t="s">
        <v>144</v>
      </c>
      <c r="FO172" s="64" t="s">
        <v>144</v>
      </c>
      <c r="FP172" s="65"/>
      <c r="FQ172" s="64"/>
      <c r="FR172" s="64"/>
      <c r="FS172" s="65" t="s">
        <v>144</v>
      </c>
      <c r="FT172" s="65" t="str">
        <f>IFERROR(IF(FS172&gt;=5,VLOOKUP(FS172,Brutos!$K$3:$AE$10,MATCH(FR172,Brutos!$K$3:$AE$3,0),0),0),"")</f>
        <v/>
      </c>
      <c r="FU172" s="64"/>
      <c r="FV172" s="64"/>
      <c r="FW172" s="74" t="str">
        <f t="shared" si="103"/>
        <v/>
      </c>
      <c r="FX172" s="66"/>
      <c r="FY172" s="58"/>
      <c r="FZ172" s="58"/>
      <c r="GA172" s="58"/>
      <c r="GB172" s="63">
        <v>16</v>
      </c>
      <c r="GC172" s="64" t="s">
        <v>144</v>
      </c>
      <c r="GD172" s="64" t="s">
        <v>144</v>
      </c>
      <c r="GE172" s="65"/>
      <c r="GF172" s="64"/>
      <c r="GG172" s="64"/>
      <c r="GH172" s="65" t="s">
        <v>144</v>
      </c>
      <c r="GI172" s="65" t="str">
        <f>IFERROR(IF(GH172&gt;=5,VLOOKUP(GH172,Brutos!$K$3:$AE$10,MATCH(GG172,Brutos!$K$3:$AE$3,0),0),0),"")</f>
        <v/>
      </c>
      <c r="GJ172" s="64"/>
      <c r="GK172" s="64"/>
      <c r="GL172" s="74" t="str">
        <f t="shared" si="104"/>
        <v/>
      </c>
      <c r="GM172" s="66"/>
      <c r="GN172" s="58"/>
      <c r="GO172" s="58"/>
      <c r="GP172" s="58"/>
      <c r="GQ172" s="63">
        <v>16</v>
      </c>
      <c r="GR172" s="64" t="s">
        <v>144</v>
      </c>
      <c r="GS172" s="64" t="s">
        <v>144</v>
      </c>
      <c r="GT172" s="65"/>
      <c r="GU172" s="64"/>
      <c r="GV172" s="64"/>
      <c r="GW172" s="65" t="s">
        <v>144</v>
      </c>
      <c r="GX172" s="65" t="str">
        <f>IFERROR(IF(GW172&gt;=5,VLOOKUP(GW172,Brutos!$K$3:$AE$10,MATCH(GV172,Brutos!$K$3:$AE$3,0),0),0),"")</f>
        <v/>
      </c>
      <c r="GY172" s="64"/>
      <c r="GZ172" s="64"/>
      <c r="HA172" s="74" t="str">
        <f t="shared" si="105"/>
        <v/>
      </c>
      <c r="HB172" s="66"/>
      <c r="HC172" s="58"/>
      <c r="HD172" s="58"/>
      <c r="HE172" s="58"/>
      <c r="HF172" s="63">
        <v>16</v>
      </c>
      <c r="HG172" s="64" t="s">
        <v>144</v>
      </c>
      <c r="HH172" s="64" t="s">
        <v>144</v>
      </c>
      <c r="HI172" s="65"/>
      <c r="HJ172" s="64"/>
      <c r="HK172" s="64"/>
      <c r="HL172" s="65" t="s">
        <v>144</v>
      </c>
      <c r="HM172" s="65" t="str">
        <f>IFERROR(IF(HL172&gt;=5,VLOOKUP(HL172,Brutos!$K$3:$AE$10,MATCH(HK172,Brutos!$K$3:$AE$3,0),0),0),"")</f>
        <v/>
      </c>
      <c r="HN172" s="64"/>
      <c r="HO172" s="64"/>
      <c r="HP172" s="74" t="str">
        <f t="shared" si="106"/>
        <v/>
      </c>
      <c r="HQ172" s="66"/>
      <c r="HR172" s="58"/>
      <c r="HS172" s="58"/>
      <c r="HT172" s="58"/>
      <c r="HU172" s="63">
        <v>16</v>
      </c>
      <c r="HV172" s="64" t="s">
        <v>144</v>
      </c>
      <c r="HW172" s="64" t="s">
        <v>144</v>
      </c>
      <c r="HX172" s="65"/>
      <c r="HY172" s="64"/>
      <c r="HZ172" s="64"/>
      <c r="IA172" s="65" t="s">
        <v>144</v>
      </c>
      <c r="IB172" s="65" t="str">
        <f>IFERROR(IF(IA172&gt;=5,VLOOKUP(IA172,Brutos!$K$3:$AE$10,MATCH(HZ172,Brutos!$K$3:$AE$3,0),0),0),"")</f>
        <v/>
      </c>
      <c r="IC172" s="64"/>
      <c r="ID172" s="64"/>
      <c r="IE172" s="74" t="str">
        <f t="shared" si="107"/>
        <v/>
      </c>
      <c r="IF172" s="66"/>
      <c r="IG172" s="58"/>
      <c r="IH172" s="58"/>
      <c r="II172" s="58"/>
      <c r="IJ172" s="63">
        <v>16</v>
      </c>
      <c r="IK172" s="64" t="s">
        <v>144</v>
      </c>
      <c r="IL172" s="64" t="s">
        <v>144</v>
      </c>
      <c r="IM172" s="65"/>
      <c r="IN172" s="64"/>
      <c r="IO172" s="64"/>
      <c r="IP172" s="65" t="s">
        <v>144</v>
      </c>
      <c r="IQ172" s="65" t="str">
        <f>IFERROR(IF(IP172&gt;=5,VLOOKUP(IP172,Brutos!$K$3:$AE$10,MATCH(IO172,Brutos!$K$3:$AE$3,0),0),0),"")</f>
        <v/>
      </c>
      <c r="IR172" s="64"/>
      <c r="IS172" s="64"/>
      <c r="IT172" s="74" t="str">
        <f t="shared" si="108"/>
        <v/>
      </c>
      <c r="IU172" s="66"/>
      <c r="IV172" s="58"/>
      <c r="IW172" s="58"/>
      <c r="IX172" s="58"/>
      <c r="IY172" s="63">
        <v>16</v>
      </c>
      <c r="IZ172" s="64" t="s">
        <v>144</v>
      </c>
      <c r="JA172" s="64" t="s">
        <v>144</v>
      </c>
      <c r="JB172" s="65"/>
      <c r="JC172" s="64"/>
      <c r="JD172" s="64"/>
      <c r="JE172" s="65" t="s">
        <v>144</v>
      </c>
      <c r="JF172" s="65" t="str">
        <f>IFERROR(IF(JE172&gt;=5,VLOOKUP(JE172,Brutos!$K$3:$AE$10,MATCH(JD172,Brutos!$K$3:$AE$3,0),0),0),"")</f>
        <v/>
      </c>
      <c r="JG172" s="64"/>
      <c r="JH172" s="64"/>
      <c r="JI172" s="74" t="str">
        <f t="shared" si="109"/>
        <v/>
      </c>
      <c r="JJ172" s="66"/>
      <c r="JK172" s="58"/>
      <c r="JL172" s="58"/>
      <c r="JM172" s="58"/>
      <c r="JN172" s="63">
        <v>16</v>
      </c>
      <c r="JO172" s="64" t="s">
        <v>144</v>
      </c>
      <c r="JP172" s="64" t="s">
        <v>144</v>
      </c>
      <c r="JQ172" s="65"/>
      <c r="JR172" s="64"/>
      <c r="JS172" s="64"/>
      <c r="JT172" s="65" t="s">
        <v>144</v>
      </c>
      <c r="JU172" s="65" t="str">
        <f>IFERROR(IF(JT172&gt;=5,VLOOKUP(JT172,Brutos!$K$3:$AE$10,MATCH(JS172,Brutos!$K$3:$AE$3,0),0),0),"")</f>
        <v/>
      </c>
      <c r="JV172" s="64"/>
      <c r="JW172" s="64"/>
      <c r="JX172" s="74" t="str">
        <f t="shared" si="110"/>
        <v/>
      </c>
      <c r="JY172" s="66"/>
      <c r="JZ172" s="58"/>
      <c r="KA172" s="58"/>
      <c r="KB172" s="58"/>
      <c r="KC172" s="63">
        <v>16</v>
      </c>
      <c r="KD172" s="64" t="s">
        <v>144</v>
      </c>
      <c r="KE172" s="64" t="s">
        <v>144</v>
      </c>
      <c r="KF172" s="65"/>
      <c r="KG172" s="64"/>
      <c r="KH172" s="64"/>
      <c r="KI172" s="65" t="s">
        <v>144</v>
      </c>
      <c r="KJ172" s="65" t="str">
        <f>IFERROR(IF(KI172&gt;=5,VLOOKUP(KI172,Brutos!$K$3:$AE$10,MATCH(KH172,Brutos!$K$3:$AE$3,0),0),0),"")</f>
        <v/>
      </c>
      <c r="KK172" s="64"/>
      <c r="KL172" s="64"/>
      <c r="KM172" s="74" t="str">
        <f t="shared" si="111"/>
        <v/>
      </c>
      <c r="KN172" s="66"/>
      <c r="KO172" s="58"/>
      <c r="KP172" s="58"/>
      <c r="KQ172" s="58"/>
      <c r="KR172" s="63">
        <v>16</v>
      </c>
      <c r="KS172" s="64" t="s">
        <v>144</v>
      </c>
      <c r="KT172" s="64" t="s">
        <v>144</v>
      </c>
      <c r="KU172" s="65"/>
      <c r="KV172" s="64"/>
      <c r="KW172" s="64"/>
      <c r="KX172" s="65" t="s">
        <v>144</v>
      </c>
      <c r="KY172" s="65" t="str">
        <f>IFERROR(IF(KX172&gt;=5,VLOOKUP(KX172,Brutos!$K$3:$AE$10,MATCH(KW172,Brutos!$K$3:$AE$3,0),0),0),"")</f>
        <v/>
      </c>
      <c r="KZ172" s="64"/>
      <c r="LA172" s="64"/>
      <c r="LB172" s="74" t="str">
        <f t="shared" si="112"/>
        <v/>
      </c>
      <c r="LC172" s="66"/>
      <c r="LD172" s="347"/>
      <c r="LE172" s="58"/>
      <c r="LF172" s="58"/>
      <c r="LG172" s="63">
        <v>16</v>
      </c>
      <c r="LH172" s="64" t="s">
        <v>144</v>
      </c>
      <c r="LI172" s="64" t="s">
        <v>144</v>
      </c>
      <c r="LJ172" s="65"/>
      <c r="LK172" s="64"/>
      <c r="LL172" s="64"/>
      <c r="LM172" s="65" t="s">
        <v>144</v>
      </c>
      <c r="LN172" s="65" t="str">
        <f>IFERROR(IF(LM172&gt;=5,VLOOKUP(LM172,Brutos!$K$3:$AE$10,MATCH(LL172,Brutos!$K$3:$AE$3,0),0),0),"")</f>
        <v/>
      </c>
      <c r="LO172" s="64"/>
      <c r="LP172" s="64"/>
      <c r="LQ172" s="74" t="str">
        <f t="shared" si="113"/>
        <v/>
      </c>
      <c r="LR172" s="66"/>
      <c r="LS172" s="347"/>
      <c r="LT172" s="58"/>
      <c r="LU172" s="58"/>
      <c r="LV172" s="63">
        <v>16</v>
      </c>
      <c r="LW172" s="64" t="s">
        <v>144</v>
      </c>
      <c r="LX172" s="64" t="s">
        <v>144</v>
      </c>
      <c r="LY172" s="65"/>
      <c r="LZ172" s="64"/>
      <c r="MA172" s="64"/>
      <c r="MB172" s="65" t="s">
        <v>144</v>
      </c>
      <c r="MC172" s="65" t="str">
        <f>IFERROR(IF(MB172&gt;=5,VLOOKUP(MB172,Brutos!$K$3:$AE$10,MATCH(MA172,Brutos!$K$3:$AE$3,0),0),0),"")</f>
        <v/>
      </c>
      <c r="MD172" s="64"/>
      <c r="ME172" s="64"/>
      <c r="MF172" s="74" t="str">
        <f t="shared" si="114"/>
        <v/>
      </c>
      <c r="MG172" s="66"/>
      <c r="MH172" s="347"/>
      <c r="MI172" s="58"/>
      <c r="MJ172" s="58"/>
      <c r="MK172" s="489">
        <v>16</v>
      </c>
      <c r="ML172" s="490" t="s">
        <v>144</v>
      </c>
      <c r="MM172" s="490" t="s">
        <v>144</v>
      </c>
      <c r="MN172" s="491"/>
      <c r="MO172" s="490"/>
      <c r="MP172" s="490"/>
      <c r="MQ172" s="491" t="s">
        <v>144</v>
      </c>
      <c r="MR172" s="491"/>
      <c r="MS172" s="490"/>
      <c r="MT172" s="490"/>
      <c r="MU172" s="493"/>
      <c r="MV172" s="494"/>
      <c r="MW172" s="347"/>
    </row>
    <row r="173" spans="1:361">
      <c r="A173" s="347"/>
      <c r="B173" s="58"/>
      <c r="C173" s="58"/>
      <c r="D173" s="63">
        <v>17</v>
      </c>
      <c r="E173" s="64" t="s">
        <v>144</v>
      </c>
      <c r="F173" s="64" t="s">
        <v>144</v>
      </c>
      <c r="G173" s="65"/>
      <c r="H173" s="64"/>
      <c r="I173" s="64"/>
      <c r="J173" s="65" t="s">
        <v>144</v>
      </c>
      <c r="K173" s="65" t="str">
        <f>IFERROR(IF(J173&gt;=5,VLOOKUP(J173,Brutos!$K$3:$AE$10,MATCH(I173,Brutos!$K$3:$AE$3,0),0),0),"")</f>
        <v/>
      </c>
      <c r="L173" s="64"/>
      <c r="M173" s="64"/>
      <c r="N173" s="74" t="str">
        <f t="shared" si="92"/>
        <v/>
      </c>
      <c r="O173" s="66"/>
      <c r="P173" s="58"/>
      <c r="Q173" s="58"/>
      <c r="R173" s="58"/>
      <c r="S173" s="63">
        <v>17</v>
      </c>
      <c r="T173" s="64" t="s">
        <v>144</v>
      </c>
      <c r="U173" s="64" t="s">
        <v>144</v>
      </c>
      <c r="V173" s="65"/>
      <c r="W173" s="64"/>
      <c r="X173" s="64"/>
      <c r="Y173" s="65" t="s">
        <v>144</v>
      </c>
      <c r="Z173" s="65" t="str">
        <f>IFERROR(IF(Y173&gt;=5,VLOOKUP(Y173,Brutos!$K$3:$AE$10,MATCH(X173,Brutos!$K$3:$AE$3,0),0),0),"")</f>
        <v/>
      </c>
      <c r="AA173" s="64"/>
      <c r="AB173" s="64"/>
      <c r="AC173" s="74" t="str">
        <f t="shared" si="93"/>
        <v/>
      </c>
      <c r="AD173" s="66"/>
      <c r="AE173" s="58"/>
      <c r="AF173" s="58"/>
      <c r="AG173" s="58"/>
      <c r="AH173" s="63">
        <v>17</v>
      </c>
      <c r="AI173" s="64" t="s">
        <v>144</v>
      </c>
      <c r="AJ173" s="64" t="s">
        <v>144</v>
      </c>
      <c r="AK173" s="65"/>
      <c r="AL173" s="64"/>
      <c r="AM173" s="64"/>
      <c r="AN173" s="65" t="s">
        <v>144</v>
      </c>
      <c r="AO173" s="65" t="str">
        <f>IFERROR(IF(AN173&gt;=5,VLOOKUP(AN173,Brutos!$K$3:$AE$10,MATCH(AM173,Brutos!$K$3:$AE$3,0),0),0),"")</f>
        <v/>
      </c>
      <c r="AP173" s="64"/>
      <c r="AQ173" s="64"/>
      <c r="AR173" s="74" t="str">
        <f t="shared" si="94"/>
        <v/>
      </c>
      <c r="AS173" s="66"/>
      <c r="AT173" s="58"/>
      <c r="AU173" s="58"/>
      <c r="AV173" s="58"/>
      <c r="AW173" s="63">
        <v>17</v>
      </c>
      <c r="AX173" s="64" t="s">
        <v>144</v>
      </c>
      <c r="AY173" s="64" t="s">
        <v>144</v>
      </c>
      <c r="AZ173" s="65"/>
      <c r="BA173" s="64"/>
      <c r="BB173" s="64"/>
      <c r="BC173" s="65" t="s">
        <v>144</v>
      </c>
      <c r="BD173" s="65" t="str">
        <f>IFERROR(IF(BC173&gt;=5,VLOOKUP(BC173,Brutos!$K$3:$AE$10,MATCH(BB173,Brutos!$K$3:$AE$3,0),0),0),"")</f>
        <v/>
      </c>
      <c r="BE173" s="64"/>
      <c r="BF173" s="64"/>
      <c r="BG173" s="74" t="str">
        <f t="shared" si="95"/>
        <v/>
      </c>
      <c r="BH173" s="66"/>
      <c r="BI173" s="58"/>
      <c r="BJ173" s="58"/>
      <c r="BK173" s="58"/>
      <c r="BL173" s="63">
        <v>17</v>
      </c>
      <c r="BM173" s="64" t="s">
        <v>144</v>
      </c>
      <c r="BN173" s="64" t="s">
        <v>144</v>
      </c>
      <c r="BO173" s="65"/>
      <c r="BP173" s="64"/>
      <c r="BQ173" s="64"/>
      <c r="BR173" s="65" t="s">
        <v>144</v>
      </c>
      <c r="BS173" s="65" t="str">
        <f>IFERROR(IF(BR173&gt;=5,VLOOKUP(BR173,Brutos!$K$3:$AE$10,MATCH(BQ173,Brutos!$K$3:$AE$3,0),0),0),"")</f>
        <v/>
      </c>
      <c r="BT173" s="64"/>
      <c r="BU173" s="64"/>
      <c r="BV173" s="74" t="str">
        <f t="shared" si="96"/>
        <v/>
      </c>
      <c r="BW173" s="66"/>
      <c r="BX173" s="58"/>
      <c r="BY173" s="58"/>
      <c r="BZ173" s="58"/>
      <c r="CA173" s="63">
        <v>17</v>
      </c>
      <c r="CB173" s="64" t="s">
        <v>144</v>
      </c>
      <c r="CC173" s="64" t="s">
        <v>144</v>
      </c>
      <c r="CD173" s="65"/>
      <c r="CE173" s="64"/>
      <c r="CF173" s="64"/>
      <c r="CG173" s="65" t="s">
        <v>144</v>
      </c>
      <c r="CH173" s="65" t="str">
        <f>IFERROR(IF(CG173&gt;=5,VLOOKUP(CG173,Brutos!$K$3:$AE$10,MATCH(CF173,Brutos!$K$3:$AE$3,0),0),0),"")</f>
        <v/>
      </c>
      <c r="CI173" s="64"/>
      <c r="CJ173" s="64"/>
      <c r="CK173" s="74" t="str">
        <f t="shared" si="97"/>
        <v/>
      </c>
      <c r="CL173" s="66"/>
      <c r="CM173" s="58"/>
      <c r="CN173" s="58"/>
      <c r="CO173" s="58"/>
      <c r="CP173" s="63">
        <v>17</v>
      </c>
      <c r="CQ173" s="64" t="s">
        <v>144</v>
      </c>
      <c r="CR173" s="64" t="s">
        <v>144</v>
      </c>
      <c r="CS173" s="65"/>
      <c r="CT173" s="64"/>
      <c r="CU173" s="64"/>
      <c r="CV173" s="65" t="s">
        <v>144</v>
      </c>
      <c r="CW173" s="65" t="str">
        <f>IFERROR(IF(CV173&gt;=5,VLOOKUP(CV173,Brutos!$K$3:$AE$10,MATCH(CU173,Brutos!$K$3:$AE$3,0),0),0),"")</f>
        <v/>
      </c>
      <c r="CX173" s="64"/>
      <c r="CY173" s="64"/>
      <c r="CZ173" s="74" t="str">
        <f t="shared" si="98"/>
        <v/>
      </c>
      <c r="DA173" s="66"/>
      <c r="DB173" s="58"/>
      <c r="DC173" s="58"/>
      <c r="DD173" s="58"/>
      <c r="DE173" s="63">
        <v>17</v>
      </c>
      <c r="DF173" s="64" t="s">
        <v>144</v>
      </c>
      <c r="DG173" s="64" t="s">
        <v>144</v>
      </c>
      <c r="DH173" s="65"/>
      <c r="DI173" s="64"/>
      <c r="DJ173" s="64"/>
      <c r="DK173" s="65" t="s">
        <v>144</v>
      </c>
      <c r="DL173" s="65" t="str">
        <f>IFERROR(IF(DK173&gt;=5,VLOOKUP(DK173,Brutos!$K$3:$AE$10,MATCH(DJ173,Brutos!$K$3:$AE$3,0),0),0),"")</f>
        <v/>
      </c>
      <c r="DM173" s="64"/>
      <c r="DN173" s="64"/>
      <c r="DO173" s="74" t="str">
        <f t="shared" si="99"/>
        <v/>
      </c>
      <c r="DP173" s="66"/>
      <c r="DQ173" s="58"/>
      <c r="DR173" s="58"/>
      <c r="DS173" s="58"/>
      <c r="DT173" s="63">
        <v>17</v>
      </c>
      <c r="DU173" s="64" t="s">
        <v>144</v>
      </c>
      <c r="DV173" s="64" t="s">
        <v>144</v>
      </c>
      <c r="DW173" s="65"/>
      <c r="DX173" s="64"/>
      <c r="DY173" s="64"/>
      <c r="DZ173" s="65" t="s">
        <v>144</v>
      </c>
      <c r="EA173" s="65" t="str">
        <f>IFERROR(IF(DZ173&gt;=5,VLOOKUP(DZ173,Brutos!$K$3:$AE$10,MATCH(DY173,Brutos!$K$3:$AE$3,0),0),0),"")</f>
        <v/>
      </c>
      <c r="EB173" s="64"/>
      <c r="EC173" s="64"/>
      <c r="ED173" s="74" t="str">
        <f t="shared" si="100"/>
        <v/>
      </c>
      <c r="EE173" s="66"/>
      <c r="EF173" s="58"/>
      <c r="EG173" s="58"/>
      <c r="EH173" s="58"/>
      <c r="EI173" s="63">
        <v>17</v>
      </c>
      <c r="EJ173" s="64" t="s">
        <v>144</v>
      </c>
      <c r="EK173" s="64" t="s">
        <v>144</v>
      </c>
      <c r="EL173" s="65"/>
      <c r="EM173" s="64"/>
      <c r="EN173" s="64"/>
      <c r="EO173" s="65" t="s">
        <v>144</v>
      </c>
      <c r="EP173" s="65" t="str">
        <f>IFERROR(IF(EO173&gt;=5,VLOOKUP(EO173,Brutos!$K$3:$AE$10,MATCH(EN173,Brutos!$K$3:$AE$3,0),0),0),"")</f>
        <v/>
      </c>
      <c r="EQ173" s="64"/>
      <c r="ER173" s="64"/>
      <c r="ES173" s="74" t="str">
        <f t="shared" si="101"/>
        <v/>
      </c>
      <c r="ET173" s="66"/>
      <c r="EU173" s="58"/>
      <c r="EV173" s="58"/>
      <c r="EW173" s="58"/>
      <c r="EX173" s="63">
        <v>17</v>
      </c>
      <c r="EY173" s="64" t="s">
        <v>144</v>
      </c>
      <c r="EZ173" s="64" t="s">
        <v>144</v>
      </c>
      <c r="FA173" s="65"/>
      <c r="FB173" s="64"/>
      <c r="FC173" s="64"/>
      <c r="FD173" s="65" t="s">
        <v>144</v>
      </c>
      <c r="FE173" s="65" t="str">
        <f>IFERROR(IF(FD173&gt;=5,VLOOKUP(FD173,Brutos!$K$3:$AE$10,MATCH(FC173,Brutos!$K$3:$AE$3,0),0),0),"")</f>
        <v/>
      </c>
      <c r="FF173" s="64"/>
      <c r="FG173" s="64"/>
      <c r="FH173" s="74" t="str">
        <f t="shared" si="102"/>
        <v/>
      </c>
      <c r="FI173" s="66"/>
      <c r="FJ173" s="58"/>
      <c r="FK173" s="58"/>
      <c r="FL173" s="58"/>
      <c r="FM173" s="63">
        <v>17</v>
      </c>
      <c r="FN173" s="64" t="s">
        <v>144</v>
      </c>
      <c r="FO173" s="64" t="s">
        <v>144</v>
      </c>
      <c r="FP173" s="65"/>
      <c r="FQ173" s="64"/>
      <c r="FR173" s="64"/>
      <c r="FS173" s="65" t="s">
        <v>144</v>
      </c>
      <c r="FT173" s="65" t="str">
        <f>IFERROR(IF(FS173&gt;=5,VLOOKUP(FS173,Brutos!$K$3:$AE$10,MATCH(FR173,Brutos!$K$3:$AE$3,0),0),0),"")</f>
        <v/>
      </c>
      <c r="FU173" s="64"/>
      <c r="FV173" s="64"/>
      <c r="FW173" s="74" t="str">
        <f t="shared" si="103"/>
        <v/>
      </c>
      <c r="FX173" s="66"/>
      <c r="FY173" s="58"/>
      <c r="FZ173" s="58"/>
      <c r="GA173" s="58"/>
      <c r="GB173" s="63">
        <v>17</v>
      </c>
      <c r="GC173" s="64" t="s">
        <v>144</v>
      </c>
      <c r="GD173" s="64" t="s">
        <v>144</v>
      </c>
      <c r="GE173" s="65"/>
      <c r="GF173" s="64"/>
      <c r="GG173" s="64"/>
      <c r="GH173" s="65" t="s">
        <v>144</v>
      </c>
      <c r="GI173" s="65" t="str">
        <f>IFERROR(IF(GH173&gt;=5,VLOOKUP(GH173,Brutos!$K$3:$AE$10,MATCH(GG173,Brutos!$K$3:$AE$3,0),0),0),"")</f>
        <v/>
      </c>
      <c r="GJ173" s="64"/>
      <c r="GK173" s="64"/>
      <c r="GL173" s="74" t="str">
        <f t="shared" si="104"/>
        <v/>
      </c>
      <c r="GM173" s="66"/>
      <c r="GN173" s="58"/>
      <c r="GO173" s="58"/>
      <c r="GP173" s="58"/>
      <c r="GQ173" s="63">
        <v>17</v>
      </c>
      <c r="GR173" s="64" t="s">
        <v>144</v>
      </c>
      <c r="GS173" s="64" t="s">
        <v>144</v>
      </c>
      <c r="GT173" s="65"/>
      <c r="GU173" s="64"/>
      <c r="GV173" s="64"/>
      <c r="GW173" s="65" t="s">
        <v>144</v>
      </c>
      <c r="GX173" s="65" t="str">
        <f>IFERROR(IF(GW173&gt;=5,VLOOKUP(GW173,Brutos!$K$3:$AE$10,MATCH(GV173,Brutos!$K$3:$AE$3,0),0),0),"")</f>
        <v/>
      </c>
      <c r="GY173" s="64"/>
      <c r="GZ173" s="64"/>
      <c r="HA173" s="74" t="str">
        <f t="shared" si="105"/>
        <v/>
      </c>
      <c r="HB173" s="66"/>
      <c r="HC173" s="58"/>
      <c r="HD173" s="58"/>
      <c r="HE173" s="58"/>
      <c r="HF173" s="63">
        <v>17</v>
      </c>
      <c r="HG173" s="64" t="s">
        <v>144</v>
      </c>
      <c r="HH173" s="64" t="s">
        <v>144</v>
      </c>
      <c r="HI173" s="65"/>
      <c r="HJ173" s="64"/>
      <c r="HK173" s="64"/>
      <c r="HL173" s="65" t="s">
        <v>144</v>
      </c>
      <c r="HM173" s="65" t="str">
        <f>IFERROR(IF(HL173&gt;=5,VLOOKUP(HL173,Brutos!$K$3:$AE$10,MATCH(HK173,Brutos!$K$3:$AE$3,0),0),0),"")</f>
        <v/>
      </c>
      <c r="HN173" s="64"/>
      <c r="HO173" s="64"/>
      <c r="HP173" s="74" t="str">
        <f t="shared" si="106"/>
        <v/>
      </c>
      <c r="HQ173" s="66"/>
      <c r="HR173" s="58"/>
      <c r="HS173" s="58"/>
      <c r="HT173" s="58"/>
      <c r="HU173" s="63">
        <v>17</v>
      </c>
      <c r="HV173" s="64" t="s">
        <v>144</v>
      </c>
      <c r="HW173" s="64" t="s">
        <v>144</v>
      </c>
      <c r="HX173" s="65"/>
      <c r="HY173" s="64"/>
      <c r="HZ173" s="64"/>
      <c r="IA173" s="65" t="s">
        <v>144</v>
      </c>
      <c r="IB173" s="65" t="str">
        <f>IFERROR(IF(IA173&gt;=5,VLOOKUP(IA173,Brutos!$K$3:$AE$10,MATCH(HZ173,Brutos!$K$3:$AE$3,0),0),0),"")</f>
        <v/>
      </c>
      <c r="IC173" s="64"/>
      <c r="ID173" s="64"/>
      <c r="IE173" s="74" t="str">
        <f t="shared" si="107"/>
        <v/>
      </c>
      <c r="IF173" s="66"/>
      <c r="IG173" s="58"/>
      <c r="IH173" s="58"/>
      <c r="II173" s="58"/>
      <c r="IJ173" s="63">
        <v>17</v>
      </c>
      <c r="IK173" s="64" t="s">
        <v>144</v>
      </c>
      <c r="IL173" s="64" t="s">
        <v>144</v>
      </c>
      <c r="IM173" s="65"/>
      <c r="IN173" s="64"/>
      <c r="IO173" s="64"/>
      <c r="IP173" s="65" t="s">
        <v>144</v>
      </c>
      <c r="IQ173" s="65" t="str">
        <f>IFERROR(IF(IP173&gt;=5,VLOOKUP(IP173,Brutos!$K$3:$AE$10,MATCH(IO173,Brutos!$K$3:$AE$3,0),0),0),"")</f>
        <v/>
      </c>
      <c r="IR173" s="64"/>
      <c r="IS173" s="64"/>
      <c r="IT173" s="74" t="str">
        <f t="shared" si="108"/>
        <v/>
      </c>
      <c r="IU173" s="66"/>
      <c r="IV173" s="58"/>
      <c r="IW173" s="58"/>
      <c r="IX173" s="58"/>
      <c r="IY173" s="63">
        <v>17</v>
      </c>
      <c r="IZ173" s="64" t="s">
        <v>144</v>
      </c>
      <c r="JA173" s="64" t="s">
        <v>144</v>
      </c>
      <c r="JB173" s="65"/>
      <c r="JC173" s="64"/>
      <c r="JD173" s="64"/>
      <c r="JE173" s="65" t="s">
        <v>144</v>
      </c>
      <c r="JF173" s="65" t="str">
        <f>IFERROR(IF(JE173&gt;=5,VLOOKUP(JE173,Brutos!$K$3:$AE$10,MATCH(JD173,Brutos!$K$3:$AE$3,0),0),0),"")</f>
        <v/>
      </c>
      <c r="JG173" s="64"/>
      <c r="JH173" s="64"/>
      <c r="JI173" s="74" t="str">
        <f t="shared" si="109"/>
        <v/>
      </c>
      <c r="JJ173" s="66"/>
      <c r="JK173" s="58"/>
      <c r="JL173" s="58"/>
      <c r="JM173" s="58"/>
      <c r="JN173" s="63">
        <v>17</v>
      </c>
      <c r="JO173" s="64" t="s">
        <v>144</v>
      </c>
      <c r="JP173" s="64" t="s">
        <v>144</v>
      </c>
      <c r="JQ173" s="65"/>
      <c r="JR173" s="64"/>
      <c r="JS173" s="64"/>
      <c r="JT173" s="65" t="s">
        <v>144</v>
      </c>
      <c r="JU173" s="65" t="str">
        <f>IFERROR(IF(JT173&gt;=5,VLOOKUP(JT173,Brutos!$K$3:$AE$10,MATCH(JS173,Brutos!$K$3:$AE$3,0),0),0),"")</f>
        <v/>
      </c>
      <c r="JV173" s="64"/>
      <c r="JW173" s="64"/>
      <c r="JX173" s="74" t="str">
        <f t="shared" si="110"/>
        <v/>
      </c>
      <c r="JY173" s="66"/>
      <c r="JZ173" s="58"/>
      <c r="KA173" s="58"/>
      <c r="KB173" s="58"/>
      <c r="KC173" s="63">
        <v>17</v>
      </c>
      <c r="KD173" s="64" t="s">
        <v>144</v>
      </c>
      <c r="KE173" s="64" t="s">
        <v>144</v>
      </c>
      <c r="KF173" s="65"/>
      <c r="KG173" s="64"/>
      <c r="KH173" s="64"/>
      <c r="KI173" s="65" t="s">
        <v>144</v>
      </c>
      <c r="KJ173" s="65" t="str">
        <f>IFERROR(IF(KI173&gt;=5,VLOOKUP(KI173,Brutos!$K$3:$AE$10,MATCH(KH173,Brutos!$K$3:$AE$3,0),0),0),"")</f>
        <v/>
      </c>
      <c r="KK173" s="64"/>
      <c r="KL173" s="64"/>
      <c r="KM173" s="74" t="str">
        <f t="shared" si="111"/>
        <v/>
      </c>
      <c r="KN173" s="66"/>
      <c r="KO173" s="58"/>
      <c r="KP173" s="58"/>
      <c r="KQ173" s="58"/>
      <c r="KR173" s="63">
        <v>17</v>
      </c>
      <c r="KS173" s="64" t="s">
        <v>144</v>
      </c>
      <c r="KT173" s="64" t="s">
        <v>144</v>
      </c>
      <c r="KU173" s="65"/>
      <c r="KV173" s="64"/>
      <c r="KW173" s="64"/>
      <c r="KX173" s="65" t="s">
        <v>144</v>
      </c>
      <c r="KY173" s="65" t="str">
        <f>IFERROR(IF(KX173&gt;=5,VLOOKUP(KX173,Brutos!$K$3:$AE$10,MATCH(KW173,Brutos!$K$3:$AE$3,0),0),0),"")</f>
        <v/>
      </c>
      <c r="KZ173" s="64"/>
      <c r="LA173" s="64"/>
      <c r="LB173" s="74" t="str">
        <f t="shared" si="112"/>
        <v/>
      </c>
      <c r="LC173" s="66"/>
      <c r="LD173" s="347"/>
      <c r="LE173" s="58"/>
      <c r="LF173" s="58"/>
      <c r="LG173" s="63">
        <v>17</v>
      </c>
      <c r="LH173" s="64" t="s">
        <v>144</v>
      </c>
      <c r="LI173" s="64" t="s">
        <v>144</v>
      </c>
      <c r="LJ173" s="65"/>
      <c r="LK173" s="64"/>
      <c r="LL173" s="64"/>
      <c r="LM173" s="65" t="s">
        <v>144</v>
      </c>
      <c r="LN173" s="65" t="str">
        <f>IFERROR(IF(LM173&gt;=5,VLOOKUP(LM173,Brutos!$K$3:$AE$10,MATCH(LL173,Brutos!$K$3:$AE$3,0),0),0),"")</f>
        <v/>
      </c>
      <c r="LO173" s="64"/>
      <c r="LP173" s="64"/>
      <c r="LQ173" s="74" t="str">
        <f t="shared" si="113"/>
        <v/>
      </c>
      <c r="LR173" s="66"/>
      <c r="LS173" s="347"/>
      <c r="LT173" s="58"/>
      <c r="LU173" s="58"/>
      <c r="LV173" s="63">
        <v>17</v>
      </c>
      <c r="LW173" s="64" t="s">
        <v>144</v>
      </c>
      <c r="LX173" s="64" t="s">
        <v>144</v>
      </c>
      <c r="LY173" s="65"/>
      <c r="LZ173" s="64"/>
      <c r="MA173" s="64"/>
      <c r="MB173" s="65" t="s">
        <v>144</v>
      </c>
      <c r="MC173" s="65" t="str">
        <f>IFERROR(IF(MB173&gt;=5,VLOOKUP(MB173,Brutos!$K$3:$AE$10,MATCH(MA173,Brutos!$K$3:$AE$3,0),0),0),"")</f>
        <v/>
      </c>
      <c r="MD173" s="64"/>
      <c r="ME173" s="64"/>
      <c r="MF173" s="74" t="str">
        <f t="shared" si="114"/>
        <v/>
      </c>
      <c r="MG173" s="66"/>
      <c r="MH173" s="347"/>
      <c r="MI173" s="58"/>
      <c r="MJ173" s="58"/>
      <c r="MK173" s="489">
        <v>17</v>
      </c>
      <c r="ML173" s="490" t="s">
        <v>144</v>
      </c>
      <c r="MM173" s="490" t="s">
        <v>144</v>
      </c>
      <c r="MN173" s="491"/>
      <c r="MO173" s="490"/>
      <c r="MP173" s="490"/>
      <c r="MQ173" s="491" t="s">
        <v>144</v>
      </c>
      <c r="MR173" s="491"/>
      <c r="MS173" s="490"/>
      <c r="MT173" s="490"/>
      <c r="MU173" s="493"/>
      <c r="MV173" s="494"/>
      <c r="MW173" s="347"/>
    </row>
    <row r="174" spans="1:361">
      <c r="A174" s="347"/>
      <c r="B174" s="58"/>
      <c r="C174" s="58"/>
      <c r="D174" s="63">
        <v>18</v>
      </c>
      <c r="E174" s="64" t="s">
        <v>144</v>
      </c>
      <c r="F174" s="64" t="s">
        <v>144</v>
      </c>
      <c r="G174" s="65"/>
      <c r="H174" s="64"/>
      <c r="I174" s="64"/>
      <c r="J174" s="65" t="s">
        <v>144</v>
      </c>
      <c r="K174" s="65" t="str">
        <f>IFERROR(IF(J174&gt;=5,VLOOKUP(J174,Brutos!$K$3:$AE$10,MATCH(I174,Brutos!$K$3:$AE$3,0),0),0),"")</f>
        <v/>
      </c>
      <c r="L174" s="64"/>
      <c r="M174" s="64"/>
      <c r="N174" s="74" t="str">
        <f t="shared" si="92"/>
        <v/>
      </c>
      <c r="O174" s="66"/>
      <c r="P174" s="58"/>
      <c r="Q174" s="58"/>
      <c r="R174" s="58"/>
      <c r="S174" s="63">
        <v>18</v>
      </c>
      <c r="T174" s="64" t="s">
        <v>144</v>
      </c>
      <c r="U174" s="64" t="s">
        <v>144</v>
      </c>
      <c r="V174" s="65"/>
      <c r="W174" s="64"/>
      <c r="X174" s="64"/>
      <c r="Y174" s="65" t="s">
        <v>144</v>
      </c>
      <c r="Z174" s="65" t="str">
        <f>IFERROR(IF(Y174&gt;=5,VLOOKUP(Y174,Brutos!$K$3:$AE$10,MATCH(X174,Brutos!$K$3:$AE$3,0),0),0),"")</f>
        <v/>
      </c>
      <c r="AA174" s="64"/>
      <c r="AB174" s="64"/>
      <c r="AC174" s="74" t="str">
        <f t="shared" si="93"/>
        <v/>
      </c>
      <c r="AD174" s="66"/>
      <c r="AE174" s="58"/>
      <c r="AF174" s="58"/>
      <c r="AG174" s="58"/>
      <c r="AH174" s="63">
        <v>18</v>
      </c>
      <c r="AI174" s="64" t="s">
        <v>144</v>
      </c>
      <c r="AJ174" s="64" t="s">
        <v>144</v>
      </c>
      <c r="AK174" s="65"/>
      <c r="AL174" s="64"/>
      <c r="AM174" s="64"/>
      <c r="AN174" s="65" t="s">
        <v>144</v>
      </c>
      <c r="AO174" s="65" t="str">
        <f>IFERROR(IF(AN174&gt;=5,VLOOKUP(AN174,Brutos!$K$3:$AE$10,MATCH(AM174,Brutos!$K$3:$AE$3,0),0),0),"")</f>
        <v/>
      </c>
      <c r="AP174" s="64"/>
      <c r="AQ174" s="64"/>
      <c r="AR174" s="74" t="str">
        <f t="shared" si="94"/>
        <v/>
      </c>
      <c r="AS174" s="66"/>
      <c r="AT174" s="58"/>
      <c r="AU174" s="58"/>
      <c r="AV174" s="58"/>
      <c r="AW174" s="63">
        <v>18</v>
      </c>
      <c r="AX174" s="64" t="s">
        <v>144</v>
      </c>
      <c r="AY174" s="64" t="s">
        <v>144</v>
      </c>
      <c r="AZ174" s="65"/>
      <c r="BA174" s="64"/>
      <c r="BB174" s="64"/>
      <c r="BC174" s="65" t="s">
        <v>144</v>
      </c>
      <c r="BD174" s="65" t="str">
        <f>IFERROR(IF(BC174&gt;=5,VLOOKUP(BC174,Brutos!$K$3:$AE$10,MATCH(BB174,Brutos!$K$3:$AE$3,0),0),0),"")</f>
        <v/>
      </c>
      <c r="BE174" s="64"/>
      <c r="BF174" s="64"/>
      <c r="BG174" s="74" t="str">
        <f t="shared" si="95"/>
        <v/>
      </c>
      <c r="BH174" s="66"/>
      <c r="BI174" s="58"/>
      <c r="BJ174" s="58"/>
      <c r="BK174" s="58"/>
      <c r="BL174" s="63">
        <v>18</v>
      </c>
      <c r="BM174" s="64" t="s">
        <v>144</v>
      </c>
      <c r="BN174" s="64" t="s">
        <v>144</v>
      </c>
      <c r="BO174" s="65"/>
      <c r="BP174" s="64"/>
      <c r="BQ174" s="64"/>
      <c r="BR174" s="65" t="s">
        <v>144</v>
      </c>
      <c r="BS174" s="65" t="str">
        <f>IFERROR(IF(BR174&gt;=5,VLOOKUP(BR174,Brutos!$K$3:$AE$10,MATCH(BQ174,Brutos!$K$3:$AE$3,0),0),0),"")</f>
        <v/>
      </c>
      <c r="BT174" s="64"/>
      <c r="BU174" s="64"/>
      <c r="BV174" s="74" t="str">
        <f t="shared" si="96"/>
        <v/>
      </c>
      <c r="BW174" s="66"/>
      <c r="BX174" s="58"/>
      <c r="BY174" s="58"/>
      <c r="BZ174" s="58"/>
      <c r="CA174" s="63">
        <v>18</v>
      </c>
      <c r="CB174" s="64" t="s">
        <v>144</v>
      </c>
      <c r="CC174" s="64" t="s">
        <v>144</v>
      </c>
      <c r="CD174" s="65"/>
      <c r="CE174" s="64"/>
      <c r="CF174" s="64"/>
      <c r="CG174" s="65" t="s">
        <v>144</v>
      </c>
      <c r="CH174" s="65" t="str">
        <f>IFERROR(IF(CG174&gt;=5,VLOOKUP(CG174,Brutos!$K$3:$AE$10,MATCH(CF174,Brutos!$K$3:$AE$3,0),0),0),"")</f>
        <v/>
      </c>
      <c r="CI174" s="64"/>
      <c r="CJ174" s="64"/>
      <c r="CK174" s="74" t="str">
        <f t="shared" si="97"/>
        <v/>
      </c>
      <c r="CL174" s="66"/>
      <c r="CM174" s="58"/>
      <c r="CN174" s="58"/>
      <c r="CO174" s="58"/>
      <c r="CP174" s="63">
        <v>18</v>
      </c>
      <c r="CQ174" s="64" t="s">
        <v>144</v>
      </c>
      <c r="CR174" s="64" t="s">
        <v>144</v>
      </c>
      <c r="CS174" s="65"/>
      <c r="CT174" s="64"/>
      <c r="CU174" s="64"/>
      <c r="CV174" s="65" t="s">
        <v>144</v>
      </c>
      <c r="CW174" s="65" t="str">
        <f>IFERROR(IF(CV174&gt;=5,VLOOKUP(CV174,Brutos!$K$3:$AE$10,MATCH(CU174,Brutos!$K$3:$AE$3,0),0),0),"")</f>
        <v/>
      </c>
      <c r="CX174" s="64"/>
      <c r="CY174" s="64"/>
      <c r="CZ174" s="74" t="str">
        <f t="shared" si="98"/>
        <v/>
      </c>
      <c r="DA174" s="66"/>
      <c r="DB174" s="58"/>
      <c r="DC174" s="58"/>
      <c r="DD174" s="58"/>
      <c r="DE174" s="63">
        <v>18</v>
      </c>
      <c r="DF174" s="64" t="s">
        <v>144</v>
      </c>
      <c r="DG174" s="64" t="s">
        <v>144</v>
      </c>
      <c r="DH174" s="65"/>
      <c r="DI174" s="64"/>
      <c r="DJ174" s="64"/>
      <c r="DK174" s="65" t="s">
        <v>144</v>
      </c>
      <c r="DL174" s="65" t="str">
        <f>IFERROR(IF(DK174&gt;=5,VLOOKUP(DK174,Brutos!$K$3:$AE$10,MATCH(DJ174,Brutos!$K$3:$AE$3,0),0),0),"")</f>
        <v/>
      </c>
      <c r="DM174" s="64"/>
      <c r="DN174" s="64"/>
      <c r="DO174" s="74" t="str">
        <f t="shared" si="99"/>
        <v/>
      </c>
      <c r="DP174" s="66"/>
      <c r="DQ174" s="58"/>
      <c r="DR174" s="58"/>
      <c r="DS174" s="58"/>
      <c r="DT174" s="63">
        <v>18</v>
      </c>
      <c r="DU174" s="64" t="s">
        <v>144</v>
      </c>
      <c r="DV174" s="64" t="s">
        <v>144</v>
      </c>
      <c r="DW174" s="65"/>
      <c r="DX174" s="64"/>
      <c r="DY174" s="64"/>
      <c r="DZ174" s="65" t="s">
        <v>144</v>
      </c>
      <c r="EA174" s="65" t="str">
        <f>IFERROR(IF(DZ174&gt;=5,VLOOKUP(DZ174,Brutos!$K$3:$AE$10,MATCH(DY174,Brutos!$K$3:$AE$3,0),0),0),"")</f>
        <v/>
      </c>
      <c r="EB174" s="64"/>
      <c r="EC174" s="64"/>
      <c r="ED174" s="74" t="str">
        <f t="shared" si="100"/>
        <v/>
      </c>
      <c r="EE174" s="66"/>
      <c r="EF174" s="58"/>
      <c r="EG174" s="58"/>
      <c r="EH174" s="58"/>
      <c r="EI174" s="63">
        <v>18</v>
      </c>
      <c r="EJ174" s="64" t="s">
        <v>144</v>
      </c>
      <c r="EK174" s="64" t="s">
        <v>144</v>
      </c>
      <c r="EL174" s="65"/>
      <c r="EM174" s="64"/>
      <c r="EN174" s="64"/>
      <c r="EO174" s="65" t="s">
        <v>144</v>
      </c>
      <c r="EP174" s="65" t="str">
        <f>IFERROR(IF(EO174&gt;=5,VLOOKUP(EO174,Brutos!$K$3:$AE$10,MATCH(EN174,Brutos!$K$3:$AE$3,0),0),0),"")</f>
        <v/>
      </c>
      <c r="EQ174" s="64"/>
      <c r="ER174" s="64"/>
      <c r="ES174" s="74" t="str">
        <f t="shared" si="101"/>
        <v/>
      </c>
      <c r="ET174" s="66"/>
      <c r="EU174" s="58"/>
      <c r="EV174" s="58"/>
      <c r="EW174" s="58"/>
      <c r="EX174" s="63">
        <v>18</v>
      </c>
      <c r="EY174" s="64" t="s">
        <v>144</v>
      </c>
      <c r="EZ174" s="64" t="s">
        <v>144</v>
      </c>
      <c r="FA174" s="65"/>
      <c r="FB174" s="64"/>
      <c r="FC174" s="64"/>
      <c r="FD174" s="65" t="s">
        <v>144</v>
      </c>
      <c r="FE174" s="65" t="str">
        <f>IFERROR(IF(FD174&gt;=5,VLOOKUP(FD174,Brutos!$K$3:$AE$10,MATCH(FC174,Brutos!$K$3:$AE$3,0),0),0),"")</f>
        <v/>
      </c>
      <c r="FF174" s="64"/>
      <c r="FG174" s="64"/>
      <c r="FH174" s="74" t="str">
        <f t="shared" si="102"/>
        <v/>
      </c>
      <c r="FI174" s="66"/>
      <c r="FJ174" s="58"/>
      <c r="FK174" s="58"/>
      <c r="FL174" s="58"/>
      <c r="FM174" s="63">
        <v>18</v>
      </c>
      <c r="FN174" s="64" t="s">
        <v>144</v>
      </c>
      <c r="FO174" s="64" t="s">
        <v>144</v>
      </c>
      <c r="FP174" s="65"/>
      <c r="FQ174" s="64"/>
      <c r="FR174" s="64"/>
      <c r="FS174" s="65" t="s">
        <v>144</v>
      </c>
      <c r="FT174" s="65" t="str">
        <f>IFERROR(IF(FS174&gt;=5,VLOOKUP(FS174,Brutos!$K$3:$AE$10,MATCH(FR174,Brutos!$K$3:$AE$3,0),0),0),"")</f>
        <v/>
      </c>
      <c r="FU174" s="64"/>
      <c r="FV174" s="64"/>
      <c r="FW174" s="74" t="str">
        <f t="shared" si="103"/>
        <v/>
      </c>
      <c r="FX174" s="66"/>
      <c r="FY174" s="58"/>
      <c r="FZ174" s="58"/>
      <c r="GA174" s="58"/>
      <c r="GB174" s="63">
        <v>18</v>
      </c>
      <c r="GC174" s="64" t="s">
        <v>144</v>
      </c>
      <c r="GD174" s="64" t="s">
        <v>144</v>
      </c>
      <c r="GE174" s="65"/>
      <c r="GF174" s="64"/>
      <c r="GG174" s="64"/>
      <c r="GH174" s="65" t="s">
        <v>144</v>
      </c>
      <c r="GI174" s="65" t="str">
        <f>IFERROR(IF(GH174&gt;=5,VLOOKUP(GH174,Brutos!$K$3:$AE$10,MATCH(GG174,Brutos!$K$3:$AE$3,0),0),0),"")</f>
        <v/>
      </c>
      <c r="GJ174" s="64"/>
      <c r="GK174" s="64"/>
      <c r="GL174" s="74" t="str">
        <f t="shared" si="104"/>
        <v/>
      </c>
      <c r="GM174" s="66"/>
      <c r="GN174" s="58"/>
      <c r="GO174" s="58"/>
      <c r="GP174" s="58"/>
      <c r="GQ174" s="63">
        <v>18</v>
      </c>
      <c r="GR174" s="64" t="s">
        <v>144</v>
      </c>
      <c r="GS174" s="64" t="s">
        <v>144</v>
      </c>
      <c r="GT174" s="65"/>
      <c r="GU174" s="64"/>
      <c r="GV174" s="64"/>
      <c r="GW174" s="65" t="s">
        <v>144</v>
      </c>
      <c r="GX174" s="65" t="str">
        <f>IFERROR(IF(GW174&gt;=5,VLOOKUP(GW174,Brutos!$K$3:$AE$10,MATCH(GV174,Brutos!$K$3:$AE$3,0),0),0),"")</f>
        <v/>
      </c>
      <c r="GY174" s="64"/>
      <c r="GZ174" s="64"/>
      <c r="HA174" s="74" t="str">
        <f t="shared" si="105"/>
        <v/>
      </c>
      <c r="HB174" s="66"/>
      <c r="HC174" s="58"/>
      <c r="HD174" s="58"/>
      <c r="HE174" s="58"/>
      <c r="HF174" s="63">
        <v>18</v>
      </c>
      <c r="HG174" s="64" t="s">
        <v>144</v>
      </c>
      <c r="HH174" s="64" t="s">
        <v>144</v>
      </c>
      <c r="HI174" s="65"/>
      <c r="HJ174" s="64"/>
      <c r="HK174" s="64"/>
      <c r="HL174" s="65" t="s">
        <v>144</v>
      </c>
      <c r="HM174" s="65" t="str">
        <f>IFERROR(IF(HL174&gt;=5,VLOOKUP(HL174,Brutos!$K$3:$AE$10,MATCH(HK174,Brutos!$K$3:$AE$3,0),0),0),"")</f>
        <v/>
      </c>
      <c r="HN174" s="64"/>
      <c r="HO174" s="64"/>
      <c r="HP174" s="74" t="str">
        <f t="shared" si="106"/>
        <v/>
      </c>
      <c r="HQ174" s="66"/>
      <c r="HR174" s="58"/>
      <c r="HS174" s="58"/>
      <c r="HT174" s="58"/>
      <c r="HU174" s="63">
        <v>18</v>
      </c>
      <c r="HV174" s="64" t="s">
        <v>144</v>
      </c>
      <c r="HW174" s="64" t="s">
        <v>144</v>
      </c>
      <c r="HX174" s="65"/>
      <c r="HY174" s="64"/>
      <c r="HZ174" s="64"/>
      <c r="IA174" s="65" t="s">
        <v>144</v>
      </c>
      <c r="IB174" s="65" t="str">
        <f>IFERROR(IF(IA174&gt;=5,VLOOKUP(IA174,Brutos!$K$3:$AE$10,MATCH(HZ174,Brutos!$K$3:$AE$3,0),0),0),"")</f>
        <v/>
      </c>
      <c r="IC174" s="64"/>
      <c r="ID174" s="64"/>
      <c r="IE174" s="74" t="str">
        <f t="shared" si="107"/>
        <v/>
      </c>
      <c r="IF174" s="66"/>
      <c r="IG174" s="58"/>
      <c r="IH174" s="58"/>
      <c r="II174" s="58"/>
      <c r="IJ174" s="63">
        <v>18</v>
      </c>
      <c r="IK174" s="64" t="s">
        <v>144</v>
      </c>
      <c r="IL174" s="64" t="s">
        <v>144</v>
      </c>
      <c r="IM174" s="65"/>
      <c r="IN174" s="64"/>
      <c r="IO174" s="64"/>
      <c r="IP174" s="65" t="s">
        <v>144</v>
      </c>
      <c r="IQ174" s="65" t="str">
        <f>IFERROR(IF(IP174&gt;=5,VLOOKUP(IP174,Brutos!$K$3:$AE$10,MATCH(IO174,Brutos!$K$3:$AE$3,0),0),0),"")</f>
        <v/>
      </c>
      <c r="IR174" s="64"/>
      <c r="IS174" s="64"/>
      <c r="IT174" s="74" t="str">
        <f t="shared" si="108"/>
        <v/>
      </c>
      <c r="IU174" s="66"/>
      <c r="IV174" s="58"/>
      <c r="IW174" s="58"/>
      <c r="IX174" s="58"/>
      <c r="IY174" s="63">
        <v>18</v>
      </c>
      <c r="IZ174" s="64" t="s">
        <v>144</v>
      </c>
      <c r="JA174" s="64" t="s">
        <v>144</v>
      </c>
      <c r="JB174" s="65"/>
      <c r="JC174" s="64"/>
      <c r="JD174" s="64"/>
      <c r="JE174" s="65" t="s">
        <v>144</v>
      </c>
      <c r="JF174" s="65" t="str">
        <f>IFERROR(IF(JE174&gt;=5,VLOOKUP(JE174,Brutos!$K$3:$AE$10,MATCH(JD174,Brutos!$K$3:$AE$3,0),0),0),"")</f>
        <v/>
      </c>
      <c r="JG174" s="64"/>
      <c r="JH174" s="64"/>
      <c r="JI174" s="74" t="str">
        <f t="shared" si="109"/>
        <v/>
      </c>
      <c r="JJ174" s="66"/>
      <c r="JK174" s="58"/>
      <c r="JL174" s="58"/>
      <c r="JM174" s="58"/>
      <c r="JN174" s="63">
        <v>18</v>
      </c>
      <c r="JO174" s="64" t="s">
        <v>144</v>
      </c>
      <c r="JP174" s="64" t="s">
        <v>144</v>
      </c>
      <c r="JQ174" s="65"/>
      <c r="JR174" s="64"/>
      <c r="JS174" s="64"/>
      <c r="JT174" s="65" t="s">
        <v>144</v>
      </c>
      <c r="JU174" s="65" t="str">
        <f>IFERROR(IF(JT174&gt;=5,VLOOKUP(JT174,Brutos!$K$3:$AE$10,MATCH(JS174,Brutos!$K$3:$AE$3,0),0),0),"")</f>
        <v/>
      </c>
      <c r="JV174" s="64"/>
      <c r="JW174" s="64"/>
      <c r="JX174" s="74" t="str">
        <f t="shared" si="110"/>
        <v/>
      </c>
      <c r="JY174" s="66"/>
      <c r="JZ174" s="58"/>
      <c r="KA174" s="58"/>
      <c r="KB174" s="58"/>
      <c r="KC174" s="63">
        <v>18</v>
      </c>
      <c r="KD174" s="64" t="s">
        <v>144</v>
      </c>
      <c r="KE174" s="64" t="s">
        <v>144</v>
      </c>
      <c r="KF174" s="65"/>
      <c r="KG174" s="64"/>
      <c r="KH174" s="64"/>
      <c r="KI174" s="65" t="s">
        <v>144</v>
      </c>
      <c r="KJ174" s="65" t="str">
        <f>IFERROR(IF(KI174&gt;=5,VLOOKUP(KI174,Brutos!$K$3:$AE$10,MATCH(KH174,Brutos!$K$3:$AE$3,0),0),0),"")</f>
        <v/>
      </c>
      <c r="KK174" s="64"/>
      <c r="KL174" s="64"/>
      <c r="KM174" s="74" t="str">
        <f t="shared" si="111"/>
        <v/>
      </c>
      <c r="KN174" s="66"/>
      <c r="KO174" s="58"/>
      <c r="KP174" s="58"/>
      <c r="KQ174" s="58"/>
      <c r="KR174" s="63">
        <v>18</v>
      </c>
      <c r="KS174" s="64" t="s">
        <v>144</v>
      </c>
      <c r="KT174" s="64" t="s">
        <v>144</v>
      </c>
      <c r="KU174" s="65"/>
      <c r="KV174" s="64"/>
      <c r="KW174" s="64"/>
      <c r="KX174" s="65" t="s">
        <v>144</v>
      </c>
      <c r="KY174" s="65" t="str">
        <f>IFERROR(IF(KX174&gt;=5,VLOOKUP(KX174,Brutos!$K$3:$AE$10,MATCH(KW174,Brutos!$K$3:$AE$3,0),0),0),"")</f>
        <v/>
      </c>
      <c r="KZ174" s="64"/>
      <c r="LA174" s="64"/>
      <c r="LB174" s="74" t="str">
        <f t="shared" si="112"/>
        <v/>
      </c>
      <c r="LC174" s="66"/>
      <c r="LD174" s="347"/>
      <c r="LE174" s="58"/>
      <c r="LF174" s="58"/>
      <c r="LG174" s="63">
        <v>18</v>
      </c>
      <c r="LH174" s="64" t="s">
        <v>144</v>
      </c>
      <c r="LI174" s="64" t="s">
        <v>144</v>
      </c>
      <c r="LJ174" s="65"/>
      <c r="LK174" s="64"/>
      <c r="LL174" s="64"/>
      <c r="LM174" s="65" t="s">
        <v>144</v>
      </c>
      <c r="LN174" s="65" t="str">
        <f>IFERROR(IF(LM174&gt;=5,VLOOKUP(LM174,Brutos!$K$3:$AE$10,MATCH(LL174,Brutos!$K$3:$AE$3,0),0),0),"")</f>
        <v/>
      </c>
      <c r="LO174" s="64"/>
      <c r="LP174" s="64"/>
      <c r="LQ174" s="74" t="str">
        <f t="shared" si="113"/>
        <v/>
      </c>
      <c r="LR174" s="66"/>
      <c r="LS174" s="347"/>
      <c r="LT174" s="58"/>
      <c r="LU174" s="58"/>
      <c r="LV174" s="63">
        <v>18</v>
      </c>
      <c r="LW174" s="64" t="s">
        <v>144</v>
      </c>
      <c r="LX174" s="64" t="s">
        <v>144</v>
      </c>
      <c r="LY174" s="65"/>
      <c r="LZ174" s="64"/>
      <c r="MA174" s="64"/>
      <c r="MB174" s="65" t="s">
        <v>144</v>
      </c>
      <c r="MC174" s="65" t="str">
        <f>IFERROR(IF(MB174&gt;=5,VLOOKUP(MB174,Brutos!$K$3:$AE$10,MATCH(MA174,Brutos!$K$3:$AE$3,0),0),0),"")</f>
        <v/>
      </c>
      <c r="MD174" s="64"/>
      <c r="ME174" s="64"/>
      <c r="MF174" s="74" t="str">
        <f t="shared" si="114"/>
        <v/>
      </c>
      <c r="MG174" s="66"/>
      <c r="MH174" s="347"/>
      <c r="MI174" s="58"/>
      <c r="MJ174" s="58"/>
      <c r="MK174" s="489">
        <v>18</v>
      </c>
      <c r="ML174" s="490" t="s">
        <v>144</v>
      </c>
      <c r="MM174" s="490" t="s">
        <v>144</v>
      </c>
      <c r="MN174" s="491"/>
      <c r="MO174" s="490"/>
      <c r="MP174" s="490"/>
      <c r="MQ174" s="491" t="s">
        <v>144</v>
      </c>
      <c r="MR174" s="491"/>
      <c r="MS174" s="490"/>
      <c r="MT174" s="490"/>
      <c r="MU174" s="493"/>
      <c r="MV174" s="494"/>
      <c r="MW174" s="347"/>
    </row>
    <row r="175" spans="1:361">
      <c r="A175" s="347"/>
      <c r="B175" s="58"/>
      <c r="C175" s="58"/>
      <c r="D175" s="63">
        <v>19</v>
      </c>
      <c r="E175" s="64" t="s">
        <v>144</v>
      </c>
      <c r="F175" s="64" t="s">
        <v>144</v>
      </c>
      <c r="G175" s="65"/>
      <c r="H175" s="64"/>
      <c r="I175" s="64"/>
      <c r="J175" s="65" t="s">
        <v>144</v>
      </c>
      <c r="K175" s="65" t="str">
        <f>IFERROR(IF(J175&gt;=5,VLOOKUP(J175,Brutos!$K$3:$AE$10,MATCH(I175,Brutos!$K$3:$AE$3,0),0),0),"")</f>
        <v/>
      </c>
      <c r="L175" s="64"/>
      <c r="M175" s="64"/>
      <c r="N175" s="74" t="str">
        <f t="shared" si="92"/>
        <v/>
      </c>
      <c r="O175" s="66"/>
      <c r="P175" s="58"/>
      <c r="Q175" s="58"/>
      <c r="R175" s="58"/>
      <c r="S175" s="63">
        <v>19</v>
      </c>
      <c r="T175" s="64" t="s">
        <v>144</v>
      </c>
      <c r="U175" s="64" t="s">
        <v>144</v>
      </c>
      <c r="V175" s="65"/>
      <c r="W175" s="64"/>
      <c r="X175" s="64"/>
      <c r="Y175" s="65" t="s">
        <v>144</v>
      </c>
      <c r="Z175" s="65" t="str">
        <f>IFERROR(IF(Y175&gt;=5,VLOOKUP(Y175,Brutos!$K$3:$AE$10,MATCH(X175,Brutos!$K$3:$AE$3,0),0),0),"")</f>
        <v/>
      </c>
      <c r="AA175" s="64"/>
      <c r="AB175" s="64"/>
      <c r="AC175" s="74" t="str">
        <f t="shared" si="93"/>
        <v/>
      </c>
      <c r="AD175" s="66"/>
      <c r="AE175" s="58"/>
      <c r="AF175" s="58"/>
      <c r="AG175" s="58"/>
      <c r="AH175" s="63">
        <v>19</v>
      </c>
      <c r="AI175" s="64" t="s">
        <v>144</v>
      </c>
      <c r="AJ175" s="64" t="s">
        <v>144</v>
      </c>
      <c r="AK175" s="65"/>
      <c r="AL175" s="64"/>
      <c r="AM175" s="64"/>
      <c r="AN175" s="65" t="s">
        <v>144</v>
      </c>
      <c r="AO175" s="65" t="str">
        <f>IFERROR(IF(AN175&gt;=5,VLOOKUP(AN175,Brutos!$K$3:$AE$10,MATCH(AM175,Brutos!$K$3:$AE$3,0),0),0),"")</f>
        <v/>
      </c>
      <c r="AP175" s="64"/>
      <c r="AQ175" s="64"/>
      <c r="AR175" s="74" t="str">
        <f t="shared" si="94"/>
        <v/>
      </c>
      <c r="AS175" s="66"/>
      <c r="AT175" s="58"/>
      <c r="AU175" s="58"/>
      <c r="AV175" s="58"/>
      <c r="AW175" s="63">
        <v>19</v>
      </c>
      <c r="AX175" s="64" t="s">
        <v>144</v>
      </c>
      <c r="AY175" s="64" t="s">
        <v>144</v>
      </c>
      <c r="AZ175" s="65"/>
      <c r="BA175" s="64"/>
      <c r="BB175" s="64"/>
      <c r="BC175" s="65" t="s">
        <v>144</v>
      </c>
      <c r="BD175" s="65" t="str">
        <f>IFERROR(IF(BC175&gt;=5,VLOOKUP(BC175,Brutos!$K$3:$AE$10,MATCH(BB175,Brutos!$K$3:$AE$3,0),0),0),"")</f>
        <v/>
      </c>
      <c r="BE175" s="64"/>
      <c r="BF175" s="64"/>
      <c r="BG175" s="74" t="str">
        <f t="shared" si="95"/>
        <v/>
      </c>
      <c r="BH175" s="66"/>
      <c r="BI175" s="58"/>
      <c r="BJ175" s="58"/>
      <c r="BK175" s="58"/>
      <c r="BL175" s="63">
        <v>19</v>
      </c>
      <c r="BM175" s="64" t="s">
        <v>144</v>
      </c>
      <c r="BN175" s="64" t="s">
        <v>144</v>
      </c>
      <c r="BO175" s="65"/>
      <c r="BP175" s="64"/>
      <c r="BQ175" s="64"/>
      <c r="BR175" s="65" t="s">
        <v>144</v>
      </c>
      <c r="BS175" s="65" t="str">
        <f>IFERROR(IF(BR175&gt;=5,VLOOKUP(BR175,Brutos!$K$3:$AE$10,MATCH(BQ175,Brutos!$K$3:$AE$3,0),0),0),"")</f>
        <v/>
      </c>
      <c r="BT175" s="64"/>
      <c r="BU175" s="64"/>
      <c r="BV175" s="74" t="str">
        <f t="shared" si="96"/>
        <v/>
      </c>
      <c r="BW175" s="66"/>
      <c r="BX175" s="58"/>
      <c r="BY175" s="58"/>
      <c r="BZ175" s="58"/>
      <c r="CA175" s="63">
        <v>19</v>
      </c>
      <c r="CB175" s="64" t="s">
        <v>144</v>
      </c>
      <c r="CC175" s="64" t="s">
        <v>144</v>
      </c>
      <c r="CD175" s="65"/>
      <c r="CE175" s="64"/>
      <c r="CF175" s="64"/>
      <c r="CG175" s="65" t="s">
        <v>144</v>
      </c>
      <c r="CH175" s="65" t="str">
        <f>IFERROR(IF(CG175&gt;=5,VLOOKUP(CG175,Brutos!$K$3:$AE$10,MATCH(CF175,Brutos!$K$3:$AE$3,0),0),0),"")</f>
        <v/>
      </c>
      <c r="CI175" s="64"/>
      <c r="CJ175" s="64"/>
      <c r="CK175" s="74" t="str">
        <f t="shared" si="97"/>
        <v/>
      </c>
      <c r="CL175" s="66"/>
      <c r="CM175" s="58"/>
      <c r="CN175" s="58"/>
      <c r="CO175" s="58"/>
      <c r="CP175" s="63">
        <v>19</v>
      </c>
      <c r="CQ175" s="64" t="s">
        <v>144</v>
      </c>
      <c r="CR175" s="64" t="s">
        <v>144</v>
      </c>
      <c r="CS175" s="65"/>
      <c r="CT175" s="64"/>
      <c r="CU175" s="64"/>
      <c r="CV175" s="65" t="s">
        <v>144</v>
      </c>
      <c r="CW175" s="65" t="str">
        <f>IFERROR(IF(CV175&gt;=5,VLOOKUP(CV175,Brutos!$K$3:$AE$10,MATCH(CU175,Brutos!$K$3:$AE$3,0),0),0),"")</f>
        <v/>
      </c>
      <c r="CX175" s="64"/>
      <c r="CY175" s="64"/>
      <c r="CZ175" s="74" t="str">
        <f t="shared" si="98"/>
        <v/>
      </c>
      <c r="DA175" s="66"/>
      <c r="DB175" s="58"/>
      <c r="DC175" s="58"/>
      <c r="DD175" s="58"/>
      <c r="DE175" s="63">
        <v>19</v>
      </c>
      <c r="DF175" s="64" t="s">
        <v>144</v>
      </c>
      <c r="DG175" s="64" t="s">
        <v>144</v>
      </c>
      <c r="DH175" s="65"/>
      <c r="DI175" s="64"/>
      <c r="DJ175" s="64"/>
      <c r="DK175" s="65" t="s">
        <v>144</v>
      </c>
      <c r="DL175" s="65" t="str">
        <f>IFERROR(IF(DK175&gt;=5,VLOOKUP(DK175,Brutos!$K$3:$AE$10,MATCH(DJ175,Brutos!$K$3:$AE$3,0),0),0),"")</f>
        <v/>
      </c>
      <c r="DM175" s="64"/>
      <c r="DN175" s="64"/>
      <c r="DO175" s="74" t="str">
        <f t="shared" si="99"/>
        <v/>
      </c>
      <c r="DP175" s="66"/>
      <c r="DQ175" s="58"/>
      <c r="DR175" s="58"/>
      <c r="DS175" s="58"/>
      <c r="DT175" s="63">
        <v>19</v>
      </c>
      <c r="DU175" s="64" t="s">
        <v>144</v>
      </c>
      <c r="DV175" s="64" t="s">
        <v>144</v>
      </c>
      <c r="DW175" s="65"/>
      <c r="DX175" s="64"/>
      <c r="DY175" s="64"/>
      <c r="DZ175" s="65" t="s">
        <v>144</v>
      </c>
      <c r="EA175" s="65" t="str">
        <f>IFERROR(IF(DZ175&gt;=5,VLOOKUP(DZ175,Brutos!$K$3:$AE$10,MATCH(DY175,Brutos!$K$3:$AE$3,0),0),0),"")</f>
        <v/>
      </c>
      <c r="EB175" s="64"/>
      <c r="EC175" s="64"/>
      <c r="ED175" s="74" t="str">
        <f t="shared" si="100"/>
        <v/>
      </c>
      <c r="EE175" s="66"/>
      <c r="EF175" s="58"/>
      <c r="EG175" s="58"/>
      <c r="EH175" s="58"/>
      <c r="EI175" s="63">
        <v>19</v>
      </c>
      <c r="EJ175" s="64" t="s">
        <v>144</v>
      </c>
      <c r="EK175" s="64" t="s">
        <v>144</v>
      </c>
      <c r="EL175" s="65"/>
      <c r="EM175" s="64"/>
      <c r="EN175" s="64"/>
      <c r="EO175" s="65" t="s">
        <v>144</v>
      </c>
      <c r="EP175" s="65" t="str">
        <f>IFERROR(IF(EO175&gt;=5,VLOOKUP(EO175,Brutos!$K$3:$AE$10,MATCH(EN175,Brutos!$K$3:$AE$3,0),0),0),"")</f>
        <v/>
      </c>
      <c r="EQ175" s="64"/>
      <c r="ER175" s="64"/>
      <c r="ES175" s="74" t="str">
        <f t="shared" si="101"/>
        <v/>
      </c>
      <c r="ET175" s="66"/>
      <c r="EU175" s="58"/>
      <c r="EV175" s="58"/>
      <c r="EW175" s="58"/>
      <c r="EX175" s="63">
        <v>19</v>
      </c>
      <c r="EY175" s="64" t="s">
        <v>144</v>
      </c>
      <c r="EZ175" s="64" t="s">
        <v>144</v>
      </c>
      <c r="FA175" s="65"/>
      <c r="FB175" s="64"/>
      <c r="FC175" s="64"/>
      <c r="FD175" s="65" t="s">
        <v>144</v>
      </c>
      <c r="FE175" s="65" t="str">
        <f>IFERROR(IF(FD175&gt;=5,VLOOKUP(FD175,Brutos!$K$3:$AE$10,MATCH(FC175,Brutos!$K$3:$AE$3,0),0),0),"")</f>
        <v/>
      </c>
      <c r="FF175" s="64"/>
      <c r="FG175" s="64"/>
      <c r="FH175" s="74" t="str">
        <f t="shared" si="102"/>
        <v/>
      </c>
      <c r="FI175" s="66"/>
      <c r="FJ175" s="58"/>
      <c r="FK175" s="58"/>
      <c r="FL175" s="58"/>
      <c r="FM175" s="63">
        <v>19</v>
      </c>
      <c r="FN175" s="64" t="s">
        <v>144</v>
      </c>
      <c r="FO175" s="64" t="s">
        <v>144</v>
      </c>
      <c r="FP175" s="65"/>
      <c r="FQ175" s="64"/>
      <c r="FR175" s="64"/>
      <c r="FS175" s="65" t="s">
        <v>144</v>
      </c>
      <c r="FT175" s="65" t="str">
        <f>IFERROR(IF(FS175&gt;=5,VLOOKUP(FS175,Brutos!$K$3:$AE$10,MATCH(FR175,Brutos!$K$3:$AE$3,0),0),0),"")</f>
        <v/>
      </c>
      <c r="FU175" s="64"/>
      <c r="FV175" s="64"/>
      <c r="FW175" s="74" t="str">
        <f t="shared" si="103"/>
        <v/>
      </c>
      <c r="FX175" s="66"/>
      <c r="FY175" s="58"/>
      <c r="FZ175" s="58"/>
      <c r="GA175" s="58"/>
      <c r="GB175" s="63">
        <v>19</v>
      </c>
      <c r="GC175" s="64" t="s">
        <v>144</v>
      </c>
      <c r="GD175" s="64" t="s">
        <v>144</v>
      </c>
      <c r="GE175" s="65"/>
      <c r="GF175" s="64"/>
      <c r="GG175" s="64"/>
      <c r="GH175" s="65" t="s">
        <v>144</v>
      </c>
      <c r="GI175" s="65" t="str">
        <f>IFERROR(IF(GH175&gt;=5,VLOOKUP(GH175,Brutos!$K$3:$AE$10,MATCH(GG175,Brutos!$K$3:$AE$3,0),0),0),"")</f>
        <v/>
      </c>
      <c r="GJ175" s="64"/>
      <c r="GK175" s="64"/>
      <c r="GL175" s="74" t="str">
        <f t="shared" si="104"/>
        <v/>
      </c>
      <c r="GM175" s="66"/>
      <c r="GN175" s="58"/>
      <c r="GO175" s="58"/>
      <c r="GP175" s="58"/>
      <c r="GQ175" s="63">
        <v>19</v>
      </c>
      <c r="GR175" s="64" t="s">
        <v>144</v>
      </c>
      <c r="GS175" s="64" t="s">
        <v>144</v>
      </c>
      <c r="GT175" s="65"/>
      <c r="GU175" s="64"/>
      <c r="GV175" s="64"/>
      <c r="GW175" s="65" t="s">
        <v>144</v>
      </c>
      <c r="GX175" s="65" t="str">
        <f>IFERROR(IF(GW175&gt;=5,VLOOKUP(GW175,Brutos!$K$3:$AE$10,MATCH(GV175,Brutos!$K$3:$AE$3,0),0),0),"")</f>
        <v/>
      </c>
      <c r="GY175" s="64"/>
      <c r="GZ175" s="64"/>
      <c r="HA175" s="74" t="str">
        <f t="shared" si="105"/>
        <v/>
      </c>
      <c r="HB175" s="66"/>
      <c r="HC175" s="58"/>
      <c r="HD175" s="58"/>
      <c r="HE175" s="58"/>
      <c r="HF175" s="63">
        <v>19</v>
      </c>
      <c r="HG175" s="64" t="s">
        <v>144</v>
      </c>
      <c r="HH175" s="64" t="s">
        <v>144</v>
      </c>
      <c r="HI175" s="65"/>
      <c r="HJ175" s="64"/>
      <c r="HK175" s="64"/>
      <c r="HL175" s="65" t="s">
        <v>144</v>
      </c>
      <c r="HM175" s="65" t="str">
        <f>IFERROR(IF(HL175&gt;=5,VLOOKUP(HL175,Brutos!$K$3:$AE$10,MATCH(HK175,Brutos!$K$3:$AE$3,0),0),0),"")</f>
        <v/>
      </c>
      <c r="HN175" s="64"/>
      <c r="HO175" s="64"/>
      <c r="HP175" s="74" t="str">
        <f t="shared" si="106"/>
        <v/>
      </c>
      <c r="HQ175" s="66"/>
      <c r="HR175" s="58"/>
      <c r="HS175" s="58"/>
      <c r="HT175" s="58"/>
      <c r="HU175" s="63">
        <v>19</v>
      </c>
      <c r="HV175" s="64" t="s">
        <v>144</v>
      </c>
      <c r="HW175" s="64" t="s">
        <v>144</v>
      </c>
      <c r="HX175" s="65"/>
      <c r="HY175" s="64"/>
      <c r="HZ175" s="64"/>
      <c r="IA175" s="65" t="s">
        <v>144</v>
      </c>
      <c r="IB175" s="65" t="str">
        <f>IFERROR(IF(IA175&gt;=5,VLOOKUP(IA175,Brutos!$K$3:$AE$10,MATCH(HZ175,Brutos!$K$3:$AE$3,0),0),0),"")</f>
        <v/>
      </c>
      <c r="IC175" s="64"/>
      <c r="ID175" s="64"/>
      <c r="IE175" s="74" t="str">
        <f t="shared" si="107"/>
        <v/>
      </c>
      <c r="IF175" s="66"/>
      <c r="IG175" s="58"/>
      <c r="IH175" s="58"/>
      <c r="II175" s="58"/>
      <c r="IJ175" s="63">
        <v>19</v>
      </c>
      <c r="IK175" s="64" t="s">
        <v>144</v>
      </c>
      <c r="IL175" s="64" t="s">
        <v>144</v>
      </c>
      <c r="IM175" s="65"/>
      <c r="IN175" s="64"/>
      <c r="IO175" s="64"/>
      <c r="IP175" s="65" t="s">
        <v>144</v>
      </c>
      <c r="IQ175" s="65" t="str">
        <f>IFERROR(IF(IP175&gt;=5,VLOOKUP(IP175,Brutos!$K$3:$AE$10,MATCH(IO175,Brutos!$K$3:$AE$3,0),0),0),"")</f>
        <v/>
      </c>
      <c r="IR175" s="64"/>
      <c r="IS175" s="64"/>
      <c r="IT175" s="74" t="str">
        <f t="shared" si="108"/>
        <v/>
      </c>
      <c r="IU175" s="66"/>
      <c r="IV175" s="58"/>
      <c r="IW175" s="58"/>
      <c r="IX175" s="58"/>
      <c r="IY175" s="63">
        <v>19</v>
      </c>
      <c r="IZ175" s="64" t="s">
        <v>144</v>
      </c>
      <c r="JA175" s="64" t="s">
        <v>144</v>
      </c>
      <c r="JB175" s="65"/>
      <c r="JC175" s="64"/>
      <c r="JD175" s="64"/>
      <c r="JE175" s="65" t="s">
        <v>144</v>
      </c>
      <c r="JF175" s="65" t="str">
        <f>IFERROR(IF(JE175&gt;=5,VLOOKUP(JE175,Brutos!$K$3:$AE$10,MATCH(JD175,Brutos!$K$3:$AE$3,0),0),0),"")</f>
        <v/>
      </c>
      <c r="JG175" s="64"/>
      <c r="JH175" s="64"/>
      <c r="JI175" s="74" t="str">
        <f t="shared" si="109"/>
        <v/>
      </c>
      <c r="JJ175" s="66"/>
      <c r="JK175" s="58"/>
      <c r="JL175" s="58"/>
      <c r="JM175" s="58"/>
      <c r="JN175" s="63">
        <v>19</v>
      </c>
      <c r="JO175" s="64" t="s">
        <v>144</v>
      </c>
      <c r="JP175" s="64" t="s">
        <v>144</v>
      </c>
      <c r="JQ175" s="65"/>
      <c r="JR175" s="64"/>
      <c r="JS175" s="64"/>
      <c r="JT175" s="65" t="s">
        <v>144</v>
      </c>
      <c r="JU175" s="65" t="str">
        <f>IFERROR(IF(JT175&gt;=5,VLOOKUP(JT175,Brutos!$K$3:$AE$10,MATCH(JS175,Brutos!$K$3:$AE$3,0),0),0),"")</f>
        <v/>
      </c>
      <c r="JV175" s="64"/>
      <c r="JW175" s="64"/>
      <c r="JX175" s="74" t="str">
        <f t="shared" si="110"/>
        <v/>
      </c>
      <c r="JY175" s="66"/>
      <c r="JZ175" s="58"/>
      <c r="KA175" s="58"/>
      <c r="KB175" s="58"/>
      <c r="KC175" s="63">
        <v>19</v>
      </c>
      <c r="KD175" s="64" t="s">
        <v>144</v>
      </c>
      <c r="KE175" s="64" t="s">
        <v>144</v>
      </c>
      <c r="KF175" s="65"/>
      <c r="KG175" s="64"/>
      <c r="KH175" s="64"/>
      <c r="KI175" s="65" t="s">
        <v>144</v>
      </c>
      <c r="KJ175" s="65" t="str">
        <f>IFERROR(IF(KI175&gt;=5,VLOOKUP(KI175,Brutos!$K$3:$AE$10,MATCH(KH175,Brutos!$K$3:$AE$3,0),0),0),"")</f>
        <v/>
      </c>
      <c r="KK175" s="64"/>
      <c r="KL175" s="64"/>
      <c r="KM175" s="74" t="str">
        <f t="shared" si="111"/>
        <v/>
      </c>
      <c r="KN175" s="66"/>
      <c r="KO175" s="58"/>
      <c r="KP175" s="58"/>
      <c r="KQ175" s="58"/>
      <c r="KR175" s="63">
        <v>19</v>
      </c>
      <c r="KS175" s="64" t="s">
        <v>144</v>
      </c>
      <c r="KT175" s="64" t="s">
        <v>144</v>
      </c>
      <c r="KU175" s="65"/>
      <c r="KV175" s="64"/>
      <c r="KW175" s="64"/>
      <c r="KX175" s="65" t="s">
        <v>144</v>
      </c>
      <c r="KY175" s="65" t="str">
        <f>IFERROR(IF(KX175&gt;=5,VLOOKUP(KX175,Brutos!$K$3:$AE$10,MATCH(KW175,Brutos!$K$3:$AE$3,0),0),0),"")</f>
        <v/>
      </c>
      <c r="KZ175" s="64"/>
      <c r="LA175" s="64"/>
      <c r="LB175" s="74" t="str">
        <f t="shared" si="112"/>
        <v/>
      </c>
      <c r="LC175" s="66"/>
      <c r="LD175" s="347"/>
      <c r="LE175" s="58"/>
      <c r="LF175" s="58"/>
      <c r="LG175" s="63">
        <v>19</v>
      </c>
      <c r="LH175" s="64" t="s">
        <v>144</v>
      </c>
      <c r="LI175" s="64" t="s">
        <v>144</v>
      </c>
      <c r="LJ175" s="65"/>
      <c r="LK175" s="64"/>
      <c r="LL175" s="64"/>
      <c r="LM175" s="65" t="s">
        <v>144</v>
      </c>
      <c r="LN175" s="65" t="str">
        <f>IFERROR(IF(LM175&gt;=5,VLOOKUP(LM175,Brutos!$K$3:$AE$10,MATCH(LL175,Brutos!$K$3:$AE$3,0),0),0),"")</f>
        <v/>
      </c>
      <c r="LO175" s="64"/>
      <c r="LP175" s="64"/>
      <c r="LQ175" s="74" t="str">
        <f t="shared" si="113"/>
        <v/>
      </c>
      <c r="LR175" s="66"/>
      <c r="LS175" s="347"/>
      <c r="LT175" s="58"/>
      <c r="LU175" s="58"/>
      <c r="LV175" s="63">
        <v>19</v>
      </c>
      <c r="LW175" s="64" t="s">
        <v>144</v>
      </c>
      <c r="LX175" s="64" t="s">
        <v>144</v>
      </c>
      <c r="LY175" s="65"/>
      <c r="LZ175" s="64"/>
      <c r="MA175" s="64"/>
      <c r="MB175" s="65" t="s">
        <v>144</v>
      </c>
      <c r="MC175" s="65" t="str">
        <f>IFERROR(IF(MB175&gt;=5,VLOOKUP(MB175,Brutos!$K$3:$AE$10,MATCH(MA175,Brutos!$K$3:$AE$3,0),0),0),"")</f>
        <v/>
      </c>
      <c r="MD175" s="64"/>
      <c r="ME175" s="64"/>
      <c r="MF175" s="74" t="str">
        <f t="shared" si="114"/>
        <v/>
      </c>
      <c r="MG175" s="66"/>
      <c r="MH175" s="347"/>
      <c r="MI175" s="58"/>
      <c r="MJ175" s="58"/>
      <c r="MK175" s="489">
        <v>19</v>
      </c>
      <c r="ML175" s="490" t="s">
        <v>144</v>
      </c>
      <c r="MM175" s="490" t="s">
        <v>144</v>
      </c>
      <c r="MN175" s="491"/>
      <c r="MO175" s="490"/>
      <c r="MP175" s="490"/>
      <c r="MQ175" s="491" t="s">
        <v>144</v>
      </c>
      <c r="MR175" s="491"/>
      <c r="MS175" s="490"/>
      <c r="MT175" s="490"/>
      <c r="MU175" s="493"/>
      <c r="MV175" s="494"/>
      <c r="MW175" s="347"/>
    </row>
    <row r="176" spans="1:361" ht="17" thickBot="1">
      <c r="A176" s="347"/>
      <c r="B176" s="58"/>
      <c r="C176" s="58"/>
      <c r="D176" s="67">
        <v>20</v>
      </c>
      <c r="E176" s="68" t="s">
        <v>144</v>
      </c>
      <c r="F176" s="68" t="s">
        <v>144</v>
      </c>
      <c r="G176" s="69"/>
      <c r="H176" s="68"/>
      <c r="I176" s="68"/>
      <c r="J176" s="69" t="s">
        <v>144</v>
      </c>
      <c r="K176" s="69" t="str">
        <f>IFERROR(IF(J176&gt;=5,VLOOKUP(J176,Brutos!$K$3:$AE$10,MATCH(I176,Brutos!$K$3:$AE$3,0),0),0),"")</f>
        <v/>
      </c>
      <c r="L176" s="68"/>
      <c r="M176" s="68"/>
      <c r="N176" s="78" t="str">
        <f t="shared" si="92"/>
        <v/>
      </c>
      <c r="O176" s="70"/>
      <c r="P176" s="58"/>
      <c r="Q176" s="58"/>
      <c r="R176" s="58"/>
      <c r="S176" s="67">
        <v>20</v>
      </c>
      <c r="T176" s="68" t="s">
        <v>144</v>
      </c>
      <c r="U176" s="68" t="s">
        <v>144</v>
      </c>
      <c r="V176" s="69"/>
      <c r="W176" s="68"/>
      <c r="X176" s="68"/>
      <c r="Y176" s="69" t="s">
        <v>144</v>
      </c>
      <c r="Z176" s="69" t="str">
        <f>IFERROR(IF(Y176&gt;=5,VLOOKUP(Y176,Brutos!$K$3:$AE$10,MATCH(X176,Brutos!$K$3:$AE$3,0),0),0),"")</f>
        <v/>
      </c>
      <c r="AA176" s="68"/>
      <c r="AB176" s="68"/>
      <c r="AC176" s="78" t="str">
        <f t="shared" si="93"/>
        <v/>
      </c>
      <c r="AD176" s="70"/>
      <c r="AE176" s="58"/>
      <c r="AF176" s="58"/>
      <c r="AG176" s="58"/>
      <c r="AH176" s="67">
        <v>20</v>
      </c>
      <c r="AI176" s="68" t="s">
        <v>144</v>
      </c>
      <c r="AJ176" s="68" t="s">
        <v>144</v>
      </c>
      <c r="AK176" s="69"/>
      <c r="AL176" s="68"/>
      <c r="AM176" s="68"/>
      <c r="AN176" s="69" t="s">
        <v>144</v>
      </c>
      <c r="AO176" s="69" t="str">
        <f>IFERROR(IF(AN176&gt;=5,VLOOKUP(AN176,Brutos!$K$3:$AE$10,MATCH(AM176,Brutos!$K$3:$AE$3,0),0),0),"")</f>
        <v/>
      </c>
      <c r="AP176" s="68"/>
      <c r="AQ176" s="68"/>
      <c r="AR176" s="78" t="str">
        <f t="shared" si="94"/>
        <v/>
      </c>
      <c r="AS176" s="70"/>
      <c r="AT176" s="58"/>
      <c r="AU176" s="58"/>
      <c r="AV176" s="58"/>
      <c r="AW176" s="67">
        <v>20</v>
      </c>
      <c r="AX176" s="68" t="s">
        <v>144</v>
      </c>
      <c r="AY176" s="68" t="s">
        <v>144</v>
      </c>
      <c r="AZ176" s="69"/>
      <c r="BA176" s="68"/>
      <c r="BB176" s="68"/>
      <c r="BC176" s="69" t="s">
        <v>144</v>
      </c>
      <c r="BD176" s="69" t="str">
        <f>IFERROR(IF(BC176&gt;=5,VLOOKUP(BC176,Brutos!$K$3:$AE$10,MATCH(BB176,Brutos!$K$3:$AE$3,0),0),0),"")</f>
        <v/>
      </c>
      <c r="BE176" s="68"/>
      <c r="BF176" s="68"/>
      <c r="BG176" s="78" t="str">
        <f t="shared" si="95"/>
        <v/>
      </c>
      <c r="BH176" s="70"/>
      <c r="BI176" s="58"/>
      <c r="BJ176" s="58"/>
      <c r="BK176" s="58"/>
      <c r="BL176" s="67">
        <v>20</v>
      </c>
      <c r="BM176" s="68" t="s">
        <v>144</v>
      </c>
      <c r="BN176" s="68" t="s">
        <v>144</v>
      </c>
      <c r="BO176" s="69"/>
      <c r="BP176" s="68"/>
      <c r="BQ176" s="68"/>
      <c r="BR176" s="69" t="s">
        <v>144</v>
      </c>
      <c r="BS176" s="69" t="str">
        <f>IFERROR(IF(BR176&gt;=5,VLOOKUP(BR176,Brutos!$K$3:$AE$10,MATCH(BQ176,Brutos!$K$3:$AE$3,0),0),0),"")</f>
        <v/>
      </c>
      <c r="BT176" s="68"/>
      <c r="BU176" s="68"/>
      <c r="BV176" s="78" t="str">
        <f t="shared" si="96"/>
        <v/>
      </c>
      <c r="BW176" s="70"/>
      <c r="BX176" s="58"/>
      <c r="BY176" s="58"/>
      <c r="BZ176" s="58"/>
      <c r="CA176" s="67">
        <v>20</v>
      </c>
      <c r="CB176" s="68" t="s">
        <v>144</v>
      </c>
      <c r="CC176" s="68" t="s">
        <v>144</v>
      </c>
      <c r="CD176" s="69"/>
      <c r="CE176" s="68"/>
      <c r="CF176" s="68"/>
      <c r="CG176" s="69" t="s">
        <v>144</v>
      </c>
      <c r="CH176" s="69" t="str">
        <f>IFERROR(IF(CG176&gt;=5,VLOOKUP(CG176,Brutos!$K$3:$AE$10,MATCH(CF176,Brutos!$K$3:$AE$3,0),0),0),"")</f>
        <v/>
      </c>
      <c r="CI176" s="68"/>
      <c r="CJ176" s="68"/>
      <c r="CK176" s="78" t="str">
        <f t="shared" si="97"/>
        <v/>
      </c>
      <c r="CL176" s="70"/>
      <c r="CM176" s="58"/>
      <c r="CN176" s="58"/>
      <c r="CO176" s="58"/>
      <c r="CP176" s="67">
        <v>20</v>
      </c>
      <c r="CQ176" s="68" t="s">
        <v>144</v>
      </c>
      <c r="CR176" s="68" t="s">
        <v>144</v>
      </c>
      <c r="CS176" s="69"/>
      <c r="CT176" s="68"/>
      <c r="CU176" s="68"/>
      <c r="CV176" s="69" t="s">
        <v>144</v>
      </c>
      <c r="CW176" s="69" t="str">
        <f>IFERROR(IF(CV176&gt;=5,VLOOKUP(CV176,Brutos!$K$3:$AE$10,MATCH(CU176,Brutos!$K$3:$AE$3,0),0),0),"")</f>
        <v/>
      </c>
      <c r="CX176" s="68"/>
      <c r="CY176" s="68"/>
      <c r="CZ176" s="78" t="str">
        <f t="shared" si="98"/>
        <v/>
      </c>
      <c r="DA176" s="70"/>
      <c r="DB176" s="58"/>
      <c r="DC176" s="58"/>
      <c r="DD176" s="58"/>
      <c r="DE176" s="67">
        <v>20</v>
      </c>
      <c r="DF176" s="68" t="s">
        <v>144</v>
      </c>
      <c r="DG176" s="68" t="s">
        <v>144</v>
      </c>
      <c r="DH176" s="69"/>
      <c r="DI176" s="68"/>
      <c r="DJ176" s="68"/>
      <c r="DK176" s="69" t="s">
        <v>144</v>
      </c>
      <c r="DL176" s="69" t="str">
        <f>IFERROR(IF(DK176&gt;=5,VLOOKUP(DK176,Brutos!$K$3:$AE$10,MATCH(DJ176,Brutos!$K$3:$AE$3,0),0),0),"")</f>
        <v/>
      </c>
      <c r="DM176" s="68"/>
      <c r="DN176" s="68"/>
      <c r="DO176" s="78" t="str">
        <f t="shared" si="99"/>
        <v/>
      </c>
      <c r="DP176" s="70"/>
      <c r="DQ176" s="58"/>
      <c r="DR176" s="58"/>
      <c r="DS176" s="58"/>
      <c r="DT176" s="67">
        <v>20</v>
      </c>
      <c r="DU176" s="68" t="s">
        <v>144</v>
      </c>
      <c r="DV176" s="68" t="s">
        <v>144</v>
      </c>
      <c r="DW176" s="69"/>
      <c r="DX176" s="68"/>
      <c r="DY176" s="68"/>
      <c r="DZ176" s="69" t="s">
        <v>144</v>
      </c>
      <c r="EA176" s="69" t="str">
        <f>IFERROR(IF(DZ176&gt;=5,VLOOKUP(DZ176,Brutos!$K$3:$AE$10,MATCH(DY176,Brutos!$K$3:$AE$3,0),0),0),"")</f>
        <v/>
      </c>
      <c r="EB176" s="68"/>
      <c r="EC176" s="68"/>
      <c r="ED176" s="78" t="str">
        <f t="shared" si="100"/>
        <v/>
      </c>
      <c r="EE176" s="70"/>
      <c r="EF176" s="58"/>
      <c r="EG176" s="58"/>
      <c r="EH176" s="58"/>
      <c r="EI176" s="67">
        <v>20</v>
      </c>
      <c r="EJ176" s="68" t="s">
        <v>144</v>
      </c>
      <c r="EK176" s="68" t="s">
        <v>144</v>
      </c>
      <c r="EL176" s="69"/>
      <c r="EM176" s="68"/>
      <c r="EN176" s="68"/>
      <c r="EO176" s="69" t="s">
        <v>144</v>
      </c>
      <c r="EP176" s="69" t="str">
        <f>IFERROR(IF(EO176&gt;=5,VLOOKUP(EO176,Brutos!$K$3:$AE$10,MATCH(EN176,Brutos!$K$3:$AE$3,0),0),0),"")</f>
        <v/>
      </c>
      <c r="EQ176" s="68"/>
      <c r="ER176" s="68"/>
      <c r="ES176" s="78" t="str">
        <f t="shared" si="101"/>
        <v/>
      </c>
      <c r="ET176" s="70"/>
      <c r="EU176" s="58"/>
      <c r="EV176" s="58"/>
      <c r="EW176" s="58"/>
      <c r="EX176" s="67">
        <v>20</v>
      </c>
      <c r="EY176" s="68" t="s">
        <v>144</v>
      </c>
      <c r="EZ176" s="68" t="s">
        <v>144</v>
      </c>
      <c r="FA176" s="69"/>
      <c r="FB176" s="68"/>
      <c r="FC176" s="68"/>
      <c r="FD176" s="69" t="s">
        <v>144</v>
      </c>
      <c r="FE176" s="69" t="str">
        <f>IFERROR(IF(FD176&gt;=5,VLOOKUP(FD176,Brutos!$K$3:$AE$10,MATCH(FC176,Brutos!$K$3:$AE$3,0),0),0),"")</f>
        <v/>
      </c>
      <c r="FF176" s="68"/>
      <c r="FG176" s="68"/>
      <c r="FH176" s="78" t="str">
        <f t="shared" si="102"/>
        <v/>
      </c>
      <c r="FI176" s="70"/>
      <c r="FJ176" s="58"/>
      <c r="FK176" s="58"/>
      <c r="FL176" s="58"/>
      <c r="FM176" s="67">
        <v>20</v>
      </c>
      <c r="FN176" s="68" t="s">
        <v>144</v>
      </c>
      <c r="FO176" s="68" t="s">
        <v>144</v>
      </c>
      <c r="FP176" s="69"/>
      <c r="FQ176" s="68"/>
      <c r="FR176" s="68"/>
      <c r="FS176" s="69" t="s">
        <v>144</v>
      </c>
      <c r="FT176" s="69" t="str">
        <f>IFERROR(IF(FS176&gt;=5,VLOOKUP(FS176,Brutos!$K$3:$AE$10,MATCH(FR176,Brutos!$K$3:$AE$3,0),0),0),"")</f>
        <v/>
      </c>
      <c r="FU176" s="68"/>
      <c r="FV176" s="68"/>
      <c r="FW176" s="78" t="str">
        <f t="shared" si="103"/>
        <v/>
      </c>
      <c r="FX176" s="70"/>
      <c r="FY176" s="58"/>
      <c r="FZ176" s="58"/>
      <c r="GA176" s="58"/>
      <c r="GB176" s="67">
        <v>20</v>
      </c>
      <c r="GC176" s="68" t="s">
        <v>144</v>
      </c>
      <c r="GD176" s="68" t="s">
        <v>144</v>
      </c>
      <c r="GE176" s="69"/>
      <c r="GF176" s="68"/>
      <c r="GG176" s="68"/>
      <c r="GH176" s="69" t="s">
        <v>144</v>
      </c>
      <c r="GI176" s="69" t="str">
        <f>IFERROR(IF(GH176&gt;=5,VLOOKUP(GH176,Brutos!$K$3:$AE$10,MATCH(GG176,Brutos!$K$3:$AE$3,0),0),0),"")</f>
        <v/>
      </c>
      <c r="GJ176" s="68"/>
      <c r="GK176" s="68"/>
      <c r="GL176" s="78" t="str">
        <f t="shared" si="104"/>
        <v/>
      </c>
      <c r="GM176" s="70"/>
      <c r="GN176" s="58"/>
      <c r="GO176" s="58"/>
      <c r="GP176" s="58"/>
      <c r="GQ176" s="67">
        <v>20</v>
      </c>
      <c r="GR176" s="68" t="s">
        <v>144</v>
      </c>
      <c r="GS176" s="68" t="s">
        <v>144</v>
      </c>
      <c r="GT176" s="69"/>
      <c r="GU176" s="68"/>
      <c r="GV176" s="68"/>
      <c r="GW176" s="69" t="s">
        <v>144</v>
      </c>
      <c r="GX176" s="69" t="str">
        <f>IFERROR(IF(GW176&gt;=5,VLOOKUP(GW176,Brutos!$K$3:$AE$10,MATCH(GV176,Brutos!$K$3:$AE$3,0),0),0),"")</f>
        <v/>
      </c>
      <c r="GY176" s="68"/>
      <c r="GZ176" s="68"/>
      <c r="HA176" s="78" t="str">
        <f t="shared" si="105"/>
        <v/>
      </c>
      <c r="HB176" s="70"/>
      <c r="HC176" s="58"/>
      <c r="HD176" s="58"/>
      <c r="HE176" s="58"/>
      <c r="HF176" s="67">
        <v>20</v>
      </c>
      <c r="HG176" s="68" t="s">
        <v>144</v>
      </c>
      <c r="HH176" s="68" t="s">
        <v>144</v>
      </c>
      <c r="HI176" s="69"/>
      <c r="HJ176" s="68"/>
      <c r="HK176" s="68"/>
      <c r="HL176" s="69" t="s">
        <v>144</v>
      </c>
      <c r="HM176" s="69" t="str">
        <f>IFERROR(IF(HL176&gt;=5,VLOOKUP(HL176,Brutos!$K$3:$AE$10,MATCH(HK176,Brutos!$K$3:$AE$3,0),0),0),"")</f>
        <v/>
      </c>
      <c r="HN176" s="68"/>
      <c r="HO176" s="68"/>
      <c r="HP176" s="78" t="str">
        <f t="shared" si="106"/>
        <v/>
      </c>
      <c r="HQ176" s="70"/>
      <c r="HR176" s="58"/>
      <c r="HS176" s="58"/>
      <c r="HT176" s="58"/>
      <c r="HU176" s="67">
        <v>20</v>
      </c>
      <c r="HV176" s="68" t="s">
        <v>144</v>
      </c>
      <c r="HW176" s="68" t="s">
        <v>144</v>
      </c>
      <c r="HX176" s="69"/>
      <c r="HY176" s="68"/>
      <c r="HZ176" s="68"/>
      <c r="IA176" s="69" t="s">
        <v>144</v>
      </c>
      <c r="IB176" s="69" t="str">
        <f>IFERROR(IF(IA176&gt;=5,VLOOKUP(IA176,Brutos!$K$3:$AE$10,MATCH(HZ176,Brutos!$K$3:$AE$3,0),0),0),"")</f>
        <v/>
      </c>
      <c r="IC176" s="68"/>
      <c r="ID176" s="68"/>
      <c r="IE176" s="78" t="str">
        <f t="shared" si="107"/>
        <v/>
      </c>
      <c r="IF176" s="70"/>
      <c r="IG176" s="58"/>
      <c r="IH176" s="58"/>
      <c r="II176" s="58"/>
      <c r="IJ176" s="67">
        <v>20</v>
      </c>
      <c r="IK176" s="68" t="s">
        <v>144</v>
      </c>
      <c r="IL176" s="68" t="s">
        <v>144</v>
      </c>
      <c r="IM176" s="69"/>
      <c r="IN176" s="68"/>
      <c r="IO176" s="68"/>
      <c r="IP176" s="69" t="s">
        <v>144</v>
      </c>
      <c r="IQ176" s="69" t="str">
        <f>IFERROR(IF(IP176&gt;=5,VLOOKUP(IP176,Brutos!$K$3:$AE$10,MATCH(IO176,Brutos!$K$3:$AE$3,0),0),0),"")</f>
        <v/>
      </c>
      <c r="IR176" s="68"/>
      <c r="IS176" s="68"/>
      <c r="IT176" s="78" t="str">
        <f t="shared" si="108"/>
        <v/>
      </c>
      <c r="IU176" s="70"/>
      <c r="IV176" s="58"/>
      <c r="IW176" s="58"/>
      <c r="IX176" s="58"/>
      <c r="IY176" s="67">
        <v>20</v>
      </c>
      <c r="IZ176" s="68" t="s">
        <v>144</v>
      </c>
      <c r="JA176" s="68" t="s">
        <v>144</v>
      </c>
      <c r="JB176" s="69"/>
      <c r="JC176" s="68"/>
      <c r="JD176" s="68"/>
      <c r="JE176" s="69" t="s">
        <v>144</v>
      </c>
      <c r="JF176" s="69" t="str">
        <f>IFERROR(IF(JE176&gt;=5,VLOOKUP(JE176,Brutos!$K$3:$AE$10,MATCH(JD176,Brutos!$K$3:$AE$3,0),0),0),"")</f>
        <v/>
      </c>
      <c r="JG176" s="68"/>
      <c r="JH176" s="68"/>
      <c r="JI176" s="78" t="str">
        <f t="shared" si="109"/>
        <v/>
      </c>
      <c r="JJ176" s="70"/>
      <c r="JK176" s="58"/>
      <c r="JL176" s="58"/>
      <c r="JM176" s="58"/>
      <c r="JN176" s="67">
        <v>20</v>
      </c>
      <c r="JO176" s="68" t="s">
        <v>144</v>
      </c>
      <c r="JP176" s="68" t="s">
        <v>144</v>
      </c>
      <c r="JQ176" s="69"/>
      <c r="JR176" s="68"/>
      <c r="JS176" s="68"/>
      <c r="JT176" s="69" t="s">
        <v>144</v>
      </c>
      <c r="JU176" s="69" t="str">
        <f>IFERROR(IF(JT176&gt;=5,VLOOKUP(JT176,Brutos!$K$3:$AE$10,MATCH(JS176,Brutos!$K$3:$AE$3,0),0),0),"")</f>
        <v/>
      </c>
      <c r="JV176" s="68"/>
      <c r="JW176" s="68"/>
      <c r="JX176" s="78" t="str">
        <f t="shared" si="110"/>
        <v/>
      </c>
      <c r="JY176" s="70"/>
      <c r="JZ176" s="58"/>
      <c r="KA176" s="58"/>
      <c r="KB176" s="58"/>
      <c r="KC176" s="67">
        <v>20</v>
      </c>
      <c r="KD176" s="68" t="s">
        <v>144</v>
      </c>
      <c r="KE176" s="68" t="s">
        <v>144</v>
      </c>
      <c r="KF176" s="69"/>
      <c r="KG176" s="68"/>
      <c r="KH176" s="68"/>
      <c r="KI176" s="69" t="s">
        <v>144</v>
      </c>
      <c r="KJ176" s="69" t="str">
        <f>IFERROR(IF(KI176&gt;=5,VLOOKUP(KI176,Brutos!$K$3:$AE$10,MATCH(KH176,Brutos!$K$3:$AE$3,0),0),0),"")</f>
        <v/>
      </c>
      <c r="KK176" s="68"/>
      <c r="KL176" s="68"/>
      <c r="KM176" s="78" t="str">
        <f t="shared" si="111"/>
        <v/>
      </c>
      <c r="KN176" s="70"/>
      <c r="KO176" s="58"/>
      <c r="KP176" s="58"/>
      <c r="KQ176" s="58"/>
      <c r="KR176" s="67">
        <v>20</v>
      </c>
      <c r="KS176" s="68" t="s">
        <v>144</v>
      </c>
      <c r="KT176" s="68" t="s">
        <v>144</v>
      </c>
      <c r="KU176" s="69"/>
      <c r="KV176" s="68"/>
      <c r="KW176" s="68"/>
      <c r="KX176" s="69" t="s">
        <v>144</v>
      </c>
      <c r="KY176" s="69" t="str">
        <f>IFERROR(IF(KX176&gt;=5,VLOOKUP(KX176,Brutos!$K$3:$AE$10,MATCH(KW176,Brutos!$K$3:$AE$3,0),0),0),"")</f>
        <v/>
      </c>
      <c r="KZ176" s="68"/>
      <c r="LA176" s="68"/>
      <c r="LB176" s="78" t="str">
        <f t="shared" si="112"/>
        <v/>
      </c>
      <c r="LC176" s="70"/>
      <c r="LD176" s="347"/>
      <c r="LE176" s="58"/>
      <c r="LF176" s="58"/>
      <c r="LG176" s="67">
        <v>20</v>
      </c>
      <c r="LH176" s="68" t="s">
        <v>144</v>
      </c>
      <c r="LI176" s="68" t="s">
        <v>144</v>
      </c>
      <c r="LJ176" s="69"/>
      <c r="LK176" s="68"/>
      <c r="LL176" s="68"/>
      <c r="LM176" s="69" t="s">
        <v>144</v>
      </c>
      <c r="LN176" s="69" t="str">
        <f>IFERROR(IF(LM176&gt;=5,VLOOKUP(LM176,Brutos!$K$3:$AE$10,MATCH(LL176,Brutos!$K$3:$AE$3,0),0),0),"")</f>
        <v/>
      </c>
      <c r="LO176" s="68"/>
      <c r="LP176" s="68"/>
      <c r="LQ176" s="78" t="str">
        <f t="shared" si="113"/>
        <v/>
      </c>
      <c r="LR176" s="70"/>
      <c r="LS176" s="347"/>
      <c r="LT176" s="58"/>
      <c r="LU176" s="58"/>
      <c r="LV176" s="67">
        <v>20</v>
      </c>
      <c r="LW176" s="68" t="s">
        <v>144</v>
      </c>
      <c r="LX176" s="68" t="s">
        <v>144</v>
      </c>
      <c r="LY176" s="69"/>
      <c r="LZ176" s="68"/>
      <c r="MA176" s="68"/>
      <c r="MB176" s="69" t="s">
        <v>144</v>
      </c>
      <c r="MC176" s="69" t="str">
        <f>IFERROR(IF(MB176&gt;=5,VLOOKUP(MB176,Brutos!$K$3:$AE$10,MATCH(MA176,Brutos!$K$3:$AE$3,0),0),0),"")</f>
        <v/>
      </c>
      <c r="MD176" s="68"/>
      <c r="ME176" s="68"/>
      <c r="MF176" s="78" t="str">
        <f t="shared" si="114"/>
        <v/>
      </c>
      <c r="MG176" s="70"/>
      <c r="MH176" s="347"/>
      <c r="MI176" s="58"/>
      <c r="MJ176" s="58"/>
      <c r="MK176" s="495">
        <v>20</v>
      </c>
      <c r="ML176" s="496" t="s">
        <v>144</v>
      </c>
      <c r="MM176" s="496" t="s">
        <v>144</v>
      </c>
      <c r="MN176" s="497"/>
      <c r="MO176" s="496"/>
      <c r="MP176" s="496"/>
      <c r="MQ176" s="497" t="s">
        <v>144</v>
      </c>
      <c r="MR176" s="497"/>
      <c r="MS176" s="496"/>
      <c r="MT176" s="496"/>
      <c r="MU176" s="498"/>
      <c r="MV176" s="499"/>
      <c r="MW176" s="347"/>
    </row>
    <row r="177" spans="1:361" ht="17" thickBot="1">
      <c r="A177" s="347"/>
      <c r="B177" s="58"/>
      <c r="C177" s="58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8"/>
      <c r="Q177" s="58"/>
      <c r="R177" s="58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8"/>
      <c r="AF177" s="58"/>
      <c r="AG177" s="58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8"/>
      <c r="AU177" s="58"/>
      <c r="AV177" s="58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8"/>
      <c r="BJ177" s="58"/>
      <c r="BK177" s="58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8"/>
      <c r="BY177" s="58"/>
      <c r="BZ177" s="58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8"/>
      <c r="CN177" s="58"/>
      <c r="CO177" s="58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8"/>
      <c r="DC177" s="58"/>
      <c r="DD177" s="58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8"/>
      <c r="DR177" s="58"/>
      <c r="DS177" s="58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8"/>
      <c r="EG177" s="58"/>
      <c r="EH177" s="58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8"/>
      <c r="EV177" s="58"/>
      <c r="EW177" s="58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8"/>
      <c r="FK177" s="58"/>
      <c r="FL177" s="58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8"/>
      <c r="FZ177" s="58"/>
      <c r="GA177" s="58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8"/>
      <c r="GO177" s="58"/>
      <c r="GP177" s="58"/>
      <c r="GQ177" s="59"/>
      <c r="GR177" s="59"/>
      <c r="GS177" s="59"/>
      <c r="GT177" s="59"/>
      <c r="GU177" s="59"/>
      <c r="GV177" s="59"/>
      <c r="GW177" s="59"/>
      <c r="GX177" s="59"/>
      <c r="GY177" s="59"/>
      <c r="GZ177" s="59"/>
      <c r="HA177" s="59"/>
      <c r="HB177" s="59"/>
      <c r="HC177" s="58"/>
      <c r="HD177" s="58"/>
      <c r="HE177" s="58"/>
      <c r="HF177" s="59"/>
      <c r="HG177" s="59"/>
      <c r="HH177" s="59"/>
      <c r="HI177" s="59"/>
      <c r="HJ177" s="59"/>
      <c r="HK177" s="59"/>
      <c r="HL177" s="59"/>
      <c r="HM177" s="59"/>
      <c r="HN177" s="59"/>
      <c r="HO177" s="59"/>
      <c r="HP177" s="59"/>
      <c r="HQ177" s="59"/>
      <c r="HR177" s="58"/>
      <c r="HS177" s="58"/>
      <c r="HT177" s="58"/>
      <c r="HU177" s="59"/>
      <c r="HV177" s="59"/>
      <c r="HW177" s="59"/>
      <c r="HX177" s="59"/>
      <c r="HY177" s="59"/>
      <c r="HZ177" s="59"/>
      <c r="IA177" s="59"/>
      <c r="IB177" s="59"/>
      <c r="IC177" s="59"/>
      <c r="ID177" s="59"/>
      <c r="IE177" s="59"/>
      <c r="IF177" s="59"/>
      <c r="IG177" s="58"/>
      <c r="IH177" s="58"/>
      <c r="II177" s="58"/>
      <c r="IJ177" s="59"/>
      <c r="IK177" s="59"/>
      <c r="IL177" s="59"/>
      <c r="IM177" s="59"/>
      <c r="IN177" s="59"/>
      <c r="IO177" s="59"/>
      <c r="IP177" s="59"/>
      <c r="IQ177" s="59"/>
      <c r="IR177" s="59"/>
      <c r="IS177" s="59"/>
      <c r="IT177" s="59"/>
      <c r="IU177" s="59"/>
      <c r="IV177" s="58"/>
      <c r="IW177" s="58"/>
      <c r="IX177" s="58"/>
      <c r="IY177" s="59"/>
      <c r="IZ177" s="59"/>
      <c r="JA177" s="59"/>
      <c r="JB177" s="59"/>
      <c r="JC177" s="59"/>
      <c r="JD177" s="59"/>
      <c r="JE177" s="59"/>
      <c r="JF177" s="59"/>
      <c r="JG177" s="59"/>
      <c r="JH177" s="59"/>
      <c r="JI177" s="59"/>
      <c r="JJ177" s="59"/>
      <c r="JK177" s="58"/>
      <c r="JL177" s="58"/>
      <c r="JM177" s="58"/>
      <c r="JN177" s="59"/>
      <c r="JO177" s="59"/>
      <c r="JP177" s="59"/>
      <c r="JQ177" s="59"/>
      <c r="JR177" s="59"/>
      <c r="JS177" s="59"/>
      <c r="JT177" s="59"/>
      <c r="JU177" s="59"/>
      <c r="JV177" s="59"/>
      <c r="JW177" s="59"/>
      <c r="JX177" s="59"/>
      <c r="JY177" s="59"/>
      <c r="JZ177" s="58"/>
      <c r="KA177" s="58"/>
      <c r="KB177" s="58"/>
      <c r="KC177" s="59"/>
      <c r="KD177" s="59"/>
      <c r="KE177" s="59"/>
      <c r="KF177" s="59"/>
      <c r="KG177" s="59"/>
      <c r="KH177" s="59"/>
      <c r="KI177" s="59"/>
      <c r="KJ177" s="59"/>
      <c r="KK177" s="59"/>
      <c r="KL177" s="59"/>
      <c r="KM177" s="59"/>
      <c r="KN177" s="59"/>
      <c r="KO177" s="58"/>
      <c r="KP177" s="58"/>
      <c r="KQ177" s="58"/>
      <c r="KR177" s="59"/>
      <c r="KS177" s="59"/>
      <c r="KT177" s="59"/>
      <c r="KU177" s="59"/>
      <c r="KV177" s="59"/>
      <c r="KW177" s="59"/>
      <c r="KX177" s="59"/>
      <c r="KY177" s="59"/>
      <c r="KZ177" s="59"/>
      <c r="LA177" s="59"/>
      <c r="LB177" s="59"/>
      <c r="LC177" s="59"/>
      <c r="LD177" s="347"/>
      <c r="LE177" s="58"/>
      <c r="LF177" s="58"/>
      <c r="LG177" s="59"/>
      <c r="LH177" s="59"/>
      <c r="LI177" s="59"/>
      <c r="LJ177" s="59"/>
      <c r="LK177" s="59"/>
      <c r="LL177" s="59"/>
      <c r="LM177" s="59"/>
      <c r="LN177" s="59"/>
      <c r="LO177" s="59"/>
      <c r="LP177" s="59"/>
      <c r="LQ177" s="59"/>
      <c r="LR177" s="59"/>
      <c r="LS177" s="347"/>
      <c r="LT177" s="58"/>
      <c r="LU177" s="58"/>
      <c r="LV177" s="59"/>
      <c r="LW177" s="59"/>
      <c r="LX177" s="59"/>
      <c r="LY177" s="59"/>
      <c r="LZ177" s="59"/>
      <c r="MA177" s="59"/>
      <c r="MB177" s="59"/>
      <c r="MC177" s="59"/>
      <c r="MD177" s="59"/>
      <c r="ME177" s="59"/>
      <c r="MF177" s="59"/>
      <c r="MG177" s="59"/>
      <c r="MH177" s="347"/>
      <c r="MI177" s="58"/>
      <c r="MJ177" s="58"/>
      <c r="MK177" s="500"/>
      <c r="ML177" s="500"/>
      <c r="MM177" s="500"/>
      <c r="MN177" s="500"/>
      <c r="MO177" s="500"/>
      <c r="MP177" s="500"/>
      <c r="MQ177" s="500"/>
      <c r="MR177" s="500"/>
      <c r="MS177" s="500"/>
      <c r="MT177" s="500"/>
      <c r="MU177" s="500"/>
      <c r="MV177" s="500"/>
      <c r="MW177" s="347"/>
    </row>
    <row r="178" spans="1:361" ht="17" thickBot="1">
      <c r="A178" s="347"/>
      <c r="B178" s="58"/>
      <c r="C178" s="58"/>
      <c r="D178" s="59"/>
      <c r="E178" s="59"/>
      <c r="F178" s="59"/>
      <c r="G178" s="71" t="s">
        <v>145</v>
      </c>
      <c r="H178" s="62" t="str">
        <f>IF(SUM(H157:H176)=0,"",SUM(H157:H176))</f>
        <v/>
      </c>
      <c r="I178" s="59"/>
      <c r="J178" s="127" t="s">
        <v>135</v>
      </c>
      <c r="K178" s="128" t="s">
        <v>366</v>
      </c>
      <c r="L178" s="128" t="s">
        <v>146</v>
      </c>
      <c r="M178" s="128" t="s">
        <v>147</v>
      </c>
      <c r="N178" s="129" t="s">
        <v>148</v>
      </c>
      <c r="O178" s="146"/>
      <c r="P178" s="58"/>
      <c r="Q178" s="58"/>
      <c r="R178" s="58"/>
      <c r="S178" s="59"/>
      <c r="T178" s="59"/>
      <c r="U178" s="59"/>
      <c r="V178" s="71" t="s">
        <v>145</v>
      </c>
      <c r="W178" s="62" t="str">
        <f>IF(SUM(W157:W176)=0,"",SUM(W157:W176))</f>
        <v/>
      </c>
      <c r="X178" s="59"/>
      <c r="Y178" s="127" t="s">
        <v>135</v>
      </c>
      <c r="Z178" s="128" t="s">
        <v>366</v>
      </c>
      <c r="AA178" s="128" t="s">
        <v>146</v>
      </c>
      <c r="AB178" s="128" t="s">
        <v>147</v>
      </c>
      <c r="AC178" s="129" t="s">
        <v>148</v>
      </c>
      <c r="AD178" s="146"/>
      <c r="AE178" s="58"/>
      <c r="AF178" s="58"/>
      <c r="AG178" s="58"/>
      <c r="AH178" s="59"/>
      <c r="AI178" s="59"/>
      <c r="AJ178" s="59"/>
      <c r="AK178" s="71" t="s">
        <v>145</v>
      </c>
      <c r="AL178" s="62" t="str">
        <f>IF(SUM(AL157:AL176)=0,"",SUM(AL157:AL176))</f>
        <v/>
      </c>
      <c r="AM178" s="59"/>
      <c r="AN178" s="127" t="s">
        <v>135</v>
      </c>
      <c r="AO178" s="128" t="s">
        <v>366</v>
      </c>
      <c r="AP178" s="128" t="s">
        <v>146</v>
      </c>
      <c r="AQ178" s="128" t="s">
        <v>147</v>
      </c>
      <c r="AR178" s="129" t="s">
        <v>148</v>
      </c>
      <c r="AS178" s="146"/>
      <c r="AT178" s="58"/>
      <c r="AU178" s="58"/>
      <c r="AV178" s="58"/>
      <c r="AW178" s="59"/>
      <c r="AX178" s="59"/>
      <c r="AY178" s="59"/>
      <c r="AZ178" s="71" t="s">
        <v>145</v>
      </c>
      <c r="BA178" s="62" t="str">
        <f>IF(SUM(BA157:BA176)=0,"",SUM(BA157:BA176))</f>
        <v/>
      </c>
      <c r="BB178" s="59"/>
      <c r="BC178" s="127" t="s">
        <v>135</v>
      </c>
      <c r="BD178" s="128" t="s">
        <v>366</v>
      </c>
      <c r="BE178" s="128" t="s">
        <v>146</v>
      </c>
      <c r="BF178" s="128" t="s">
        <v>147</v>
      </c>
      <c r="BG178" s="129" t="s">
        <v>148</v>
      </c>
      <c r="BH178" s="146"/>
      <c r="BI178" s="58"/>
      <c r="BJ178" s="58"/>
      <c r="BK178" s="58"/>
      <c r="BL178" s="59"/>
      <c r="BM178" s="59"/>
      <c r="BN178" s="59"/>
      <c r="BO178" s="71" t="s">
        <v>145</v>
      </c>
      <c r="BP178" s="62" t="str">
        <f>IF(SUM(BP157:BP176)=0,"",SUM(BP157:BP176))</f>
        <v/>
      </c>
      <c r="BQ178" s="59"/>
      <c r="BR178" s="127" t="s">
        <v>135</v>
      </c>
      <c r="BS178" s="128" t="s">
        <v>366</v>
      </c>
      <c r="BT178" s="128" t="s">
        <v>146</v>
      </c>
      <c r="BU178" s="128" t="s">
        <v>147</v>
      </c>
      <c r="BV178" s="129" t="s">
        <v>148</v>
      </c>
      <c r="BW178" s="146"/>
      <c r="BX178" s="58"/>
      <c r="BY178" s="58"/>
      <c r="BZ178" s="58"/>
      <c r="CA178" s="59"/>
      <c r="CB178" s="59"/>
      <c r="CC178" s="59"/>
      <c r="CD178" s="71" t="s">
        <v>145</v>
      </c>
      <c r="CE178" s="62" t="str">
        <f>IF(SUM(CE157:CE176)=0,"",SUM(CE157:CE176))</f>
        <v/>
      </c>
      <c r="CF178" s="59"/>
      <c r="CG178" s="127" t="s">
        <v>135</v>
      </c>
      <c r="CH178" s="128" t="s">
        <v>366</v>
      </c>
      <c r="CI178" s="128" t="s">
        <v>146</v>
      </c>
      <c r="CJ178" s="128" t="s">
        <v>147</v>
      </c>
      <c r="CK178" s="129" t="s">
        <v>148</v>
      </c>
      <c r="CL178" s="146"/>
      <c r="CM178" s="58"/>
      <c r="CN178" s="58"/>
      <c r="CO178" s="58"/>
      <c r="CP178" s="59"/>
      <c r="CQ178" s="59"/>
      <c r="CR178" s="59"/>
      <c r="CS178" s="71" t="s">
        <v>145</v>
      </c>
      <c r="CT178" s="62" t="str">
        <f>IF(SUM(CT157:CT176)=0,"",SUM(CT157:CT176))</f>
        <v/>
      </c>
      <c r="CU178" s="59"/>
      <c r="CV178" s="127" t="s">
        <v>135</v>
      </c>
      <c r="CW178" s="128" t="s">
        <v>366</v>
      </c>
      <c r="CX178" s="128" t="s">
        <v>146</v>
      </c>
      <c r="CY178" s="128" t="s">
        <v>147</v>
      </c>
      <c r="CZ178" s="129" t="s">
        <v>148</v>
      </c>
      <c r="DA178" s="146"/>
      <c r="DB178" s="58"/>
      <c r="DC178" s="58"/>
      <c r="DD178" s="58"/>
      <c r="DE178" s="59"/>
      <c r="DF178" s="59"/>
      <c r="DG178" s="59"/>
      <c r="DH178" s="71" t="s">
        <v>145</v>
      </c>
      <c r="DI178" s="62" t="str">
        <f>IF(SUM(DI157:DI176)=0,"",SUM(DI157:DI176))</f>
        <v/>
      </c>
      <c r="DJ178" s="59"/>
      <c r="DK178" s="127" t="s">
        <v>135</v>
      </c>
      <c r="DL178" s="128" t="s">
        <v>366</v>
      </c>
      <c r="DM178" s="128" t="s">
        <v>146</v>
      </c>
      <c r="DN178" s="128" t="s">
        <v>147</v>
      </c>
      <c r="DO178" s="129" t="s">
        <v>148</v>
      </c>
      <c r="DP178" s="146"/>
      <c r="DQ178" s="58"/>
      <c r="DR178" s="58"/>
      <c r="DS178" s="58"/>
      <c r="DT178" s="59"/>
      <c r="DU178" s="59"/>
      <c r="DV178" s="59"/>
      <c r="DW178" s="71" t="s">
        <v>145</v>
      </c>
      <c r="DX178" s="62" t="str">
        <f>IF(SUM(DX157:DX176)=0,"",SUM(DX157:DX176))</f>
        <v/>
      </c>
      <c r="DY178" s="59"/>
      <c r="DZ178" s="127" t="s">
        <v>135</v>
      </c>
      <c r="EA178" s="128" t="s">
        <v>366</v>
      </c>
      <c r="EB178" s="128" t="s">
        <v>146</v>
      </c>
      <c r="EC178" s="128" t="s">
        <v>147</v>
      </c>
      <c r="ED178" s="129" t="s">
        <v>148</v>
      </c>
      <c r="EE178" s="146"/>
      <c r="EF178" s="58"/>
      <c r="EG178" s="58"/>
      <c r="EH178" s="58"/>
      <c r="EI178" s="59"/>
      <c r="EJ178" s="59"/>
      <c r="EK178" s="59"/>
      <c r="EL178" s="71" t="s">
        <v>145</v>
      </c>
      <c r="EM178" s="62" t="str">
        <f>IF(SUM(EM157:EM176)=0,"",SUM(EM157:EM176))</f>
        <v/>
      </c>
      <c r="EN178" s="59"/>
      <c r="EO178" s="127" t="s">
        <v>135</v>
      </c>
      <c r="EP178" s="128" t="s">
        <v>366</v>
      </c>
      <c r="EQ178" s="128" t="s">
        <v>146</v>
      </c>
      <c r="ER178" s="128" t="s">
        <v>147</v>
      </c>
      <c r="ES178" s="129" t="s">
        <v>148</v>
      </c>
      <c r="ET178" s="146"/>
      <c r="EU178" s="58"/>
      <c r="EV178" s="58"/>
      <c r="EW178" s="58"/>
      <c r="EX178" s="59"/>
      <c r="EY178" s="59"/>
      <c r="EZ178" s="59"/>
      <c r="FA178" s="71" t="s">
        <v>145</v>
      </c>
      <c r="FB178" s="62" t="str">
        <f>IF(SUM(FB157:FB176)=0,"",SUM(FB157:FB176))</f>
        <v/>
      </c>
      <c r="FC178" s="59"/>
      <c r="FD178" s="127" t="s">
        <v>135</v>
      </c>
      <c r="FE178" s="128" t="s">
        <v>366</v>
      </c>
      <c r="FF178" s="128" t="s">
        <v>146</v>
      </c>
      <c r="FG178" s="128" t="s">
        <v>147</v>
      </c>
      <c r="FH178" s="129" t="s">
        <v>148</v>
      </c>
      <c r="FI178" s="146"/>
      <c r="FJ178" s="58"/>
      <c r="FK178" s="58"/>
      <c r="FL178" s="58"/>
      <c r="FM178" s="59"/>
      <c r="FN178" s="59"/>
      <c r="FO178" s="59"/>
      <c r="FP178" s="71" t="s">
        <v>145</v>
      </c>
      <c r="FQ178" s="62" t="str">
        <f>IF(SUM(FQ157:FQ176)=0,"",SUM(FQ157:FQ176))</f>
        <v/>
      </c>
      <c r="FR178" s="59"/>
      <c r="FS178" s="127" t="s">
        <v>135</v>
      </c>
      <c r="FT178" s="128" t="s">
        <v>366</v>
      </c>
      <c r="FU178" s="128" t="s">
        <v>146</v>
      </c>
      <c r="FV178" s="128" t="s">
        <v>147</v>
      </c>
      <c r="FW178" s="129" t="s">
        <v>148</v>
      </c>
      <c r="FX178" s="146"/>
      <c r="FY178" s="58"/>
      <c r="FZ178" s="58"/>
      <c r="GA178" s="58"/>
      <c r="GB178" s="59"/>
      <c r="GC178" s="59"/>
      <c r="GD178" s="59"/>
      <c r="GE178" s="71" t="s">
        <v>145</v>
      </c>
      <c r="GF178" s="62" t="str">
        <f>IF(SUM(GF157:GF176)=0,"",SUM(GF157:GF176))</f>
        <v/>
      </c>
      <c r="GG178" s="59"/>
      <c r="GH178" s="127" t="s">
        <v>135</v>
      </c>
      <c r="GI178" s="128" t="s">
        <v>366</v>
      </c>
      <c r="GJ178" s="128" t="s">
        <v>146</v>
      </c>
      <c r="GK178" s="128" t="s">
        <v>147</v>
      </c>
      <c r="GL178" s="129" t="s">
        <v>148</v>
      </c>
      <c r="GM178" s="146"/>
      <c r="GN178" s="58"/>
      <c r="GO178" s="58"/>
      <c r="GP178" s="58"/>
      <c r="GQ178" s="59"/>
      <c r="GR178" s="59"/>
      <c r="GS178" s="59"/>
      <c r="GT178" s="71" t="s">
        <v>145</v>
      </c>
      <c r="GU178" s="62" t="str">
        <f>IF(SUM(GU157:GU176)=0,"",SUM(GU157:GU176))</f>
        <v/>
      </c>
      <c r="GV178" s="59"/>
      <c r="GW178" s="127" t="s">
        <v>135</v>
      </c>
      <c r="GX178" s="128" t="s">
        <v>366</v>
      </c>
      <c r="GY178" s="128" t="s">
        <v>146</v>
      </c>
      <c r="GZ178" s="128" t="s">
        <v>147</v>
      </c>
      <c r="HA178" s="129" t="s">
        <v>148</v>
      </c>
      <c r="HB178" s="146"/>
      <c r="HC178" s="58"/>
      <c r="HD178" s="58"/>
      <c r="HE178" s="58"/>
      <c r="HF178" s="59"/>
      <c r="HG178" s="59"/>
      <c r="HH178" s="59"/>
      <c r="HI178" s="71" t="s">
        <v>145</v>
      </c>
      <c r="HJ178" s="62" t="str">
        <f>IF(SUM(HJ157:HJ176)=0,"",SUM(HJ157:HJ176))</f>
        <v/>
      </c>
      <c r="HK178" s="59"/>
      <c r="HL178" s="127" t="s">
        <v>135</v>
      </c>
      <c r="HM178" s="128" t="s">
        <v>366</v>
      </c>
      <c r="HN178" s="128" t="s">
        <v>146</v>
      </c>
      <c r="HO178" s="128" t="s">
        <v>147</v>
      </c>
      <c r="HP178" s="129" t="s">
        <v>148</v>
      </c>
      <c r="HQ178" s="146"/>
      <c r="HR178" s="58"/>
      <c r="HS178" s="58"/>
      <c r="HT178" s="58"/>
      <c r="HU178" s="59"/>
      <c r="HV178" s="59"/>
      <c r="HW178" s="59"/>
      <c r="HX178" s="71" t="s">
        <v>145</v>
      </c>
      <c r="HY178" s="62" t="str">
        <f>IF(SUM(HY157:HY176)=0,"",SUM(HY157:HY176))</f>
        <v/>
      </c>
      <c r="HZ178" s="59"/>
      <c r="IA178" s="127" t="s">
        <v>135</v>
      </c>
      <c r="IB178" s="128" t="s">
        <v>366</v>
      </c>
      <c r="IC178" s="128" t="s">
        <v>146</v>
      </c>
      <c r="ID178" s="128" t="s">
        <v>147</v>
      </c>
      <c r="IE178" s="129" t="s">
        <v>148</v>
      </c>
      <c r="IF178" s="146"/>
      <c r="IG178" s="58"/>
      <c r="IH178" s="58"/>
      <c r="II178" s="58"/>
      <c r="IJ178" s="59"/>
      <c r="IK178" s="59"/>
      <c r="IL178" s="59"/>
      <c r="IM178" s="71" t="s">
        <v>145</v>
      </c>
      <c r="IN178" s="62" t="str">
        <f>IF(SUM(IN157:IN176)=0,"",SUM(IN157:IN176))</f>
        <v/>
      </c>
      <c r="IO178" s="59"/>
      <c r="IP178" s="127" t="s">
        <v>135</v>
      </c>
      <c r="IQ178" s="128" t="s">
        <v>366</v>
      </c>
      <c r="IR178" s="128" t="s">
        <v>146</v>
      </c>
      <c r="IS178" s="128" t="s">
        <v>147</v>
      </c>
      <c r="IT178" s="129" t="s">
        <v>148</v>
      </c>
      <c r="IU178" s="146"/>
      <c r="IV178" s="58"/>
      <c r="IW178" s="58"/>
      <c r="IX178" s="58"/>
      <c r="IY178" s="59"/>
      <c r="IZ178" s="59"/>
      <c r="JA178" s="59"/>
      <c r="JB178" s="71" t="s">
        <v>145</v>
      </c>
      <c r="JC178" s="62" t="str">
        <f>IF(SUM(JC157:JC176)=0,"",SUM(JC157:JC176))</f>
        <v/>
      </c>
      <c r="JD178" s="59"/>
      <c r="JE178" s="127" t="s">
        <v>135</v>
      </c>
      <c r="JF178" s="128" t="s">
        <v>366</v>
      </c>
      <c r="JG178" s="128" t="s">
        <v>146</v>
      </c>
      <c r="JH178" s="128" t="s">
        <v>147</v>
      </c>
      <c r="JI178" s="129" t="s">
        <v>148</v>
      </c>
      <c r="JJ178" s="146"/>
      <c r="JK178" s="58"/>
      <c r="JL178" s="58"/>
      <c r="JM178" s="58"/>
      <c r="JN178" s="59"/>
      <c r="JO178" s="59"/>
      <c r="JP178" s="59"/>
      <c r="JQ178" s="71" t="s">
        <v>145</v>
      </c>
      <c r="JR178" s="62" t="str">
        <f>IF(SUM(JR157:JR176)=0,"",SUM(JR157:JR176))</f>
        <v/>
      </c>
      <c r="JS178" s="59"/>
      <c r="JT178" s="127" t="s">
        <v>135</v>
      </c>
      <c r="JU178" s="128" t="s">
        <v>366</v>
      </c>
      <c r="JV178" s="128" t="s">
        <v>146</v>
      </c>
      <c r="JW178" s="128" t="s">
        <v>147</v>
      </c>
      <c r="JX178" s="129" t="s">
        <v>148</v>
      </c>
      <c r="JY178" s="146"/>
      <c r="JZ178" s="58"/>
      <c r="KA178" s="58"/>
      <c r="KB178" s="58"/>
      <c r="KC178" s="59"/>
      <c r="KD178" s="59"/>
      <c r="KE178" s="59"/>
      <c r="KF178" s="71" t="s">
        <v>145</v>
      </c>
      <c r="KG178" s="62" t="str">
        <f>IF(SUM(KG157:KG176)=0,"",SUM(KG157:KG176))</f>
        <v/>
      </c>
      <c r="KH178" s="59"/>
      <c r="KI178" s="127" t="s">
        <v>135</v>
      </c>
      <c r="KJ178" s="128" t="s">
        <v>366</v>
      </c>
      <c r="KK178" s="128" t="s">
        <v>146</v>
      </c>
      <c r="KL178" s="128" t="s">
        <v>147</v>
      </c>
      <c r="KM178" s="129" t="s">
        <v>148</v>
      </c>
      <c r="KN178" s="146"/>
      <c r="KO178" s="58"/>
      <c r="KP178" s="58"/>
      <c r="KQ178" s="58"/>
      <c r="KR178" s="59"/>
      <c r="KS178" s="59"/>
      <c r="KT178" s="59"/>
      <c r="KU178" s="71" t="s">
        <v>145</v>
      </c>
      <c r="KV178" s="62" t="str">
        <f>IF(SUM(KV157:KV176)=0,"",SUM(KV157:KV176))</f>
        <v/>
      </c>
      <c r="KW178" s="59"/>
      <c r="KX178" s="127" t="s">
        <v>135</v>
      </c>
      <c r="KY178" s="128" t="s">
        <v>366</v>
      </c>
      <c r="KZ178" s="128" t="s">
        <v>146</v>
      </c>
      <c r="LA178" s="128" t="s">
        <v>147</v>
      </c>
      <c r="LB178" s="129" t="s">
        <v>148</v>
      </c>
      <c r="LC178" s="146"/>
      <c r="LD178" s="347"/>
      <c r="LE178" s="58"/>
      <c r="LF178" s="58"/>
      <c r="LG178" s="59"/>
      <c r="LH178" s="59"/>
      <c r="LI178" s="59"/>
      <c r="LJ178" s="71" t="s">
        <v>145</v>
      </c>
      <c r="LK178" s="62" t="str">
        <f>IF(SUM(LK157:LK176)=0,"",SUM(LK157:LK176))</f>
        <v/>
      </c>
      <c r="LL178" s="59"/>
      <c r="LM178" s="127" t="s">
        <v>135</v>
      </c>
      <c r="LN178" s="128" t="s">
        <v>366</v>
      </c>
      <c r="LO178" s="128" t="s">
        <v>146</v>
      </c>
      <c r="LP178" s="128" t="s">
        <v>147</v>
      </c>
      <c r="LQ178" s="129" t="s">
        <v>148</v>
      </c>
      <c r="LR178" s="146"/>
      <c r="LS178" s="347"/>
      <c r="LT178" s="58"/>
      <c r="LU178" s="58"/>
      <c r="LV178" s="59"/>
      <c r="LW178" s="59"/>
      <c r="LX178" s="59"/>
      <c r="LY178" s="71" t="s">
        <v>145</v>
      </c>
      <c r="LZ178" s="62" t="str">
        <f>IF(SUM(LZ157:LZ176)=0,"",SUM(LZ157:LZ176))</f>
        <v/>
      </c>
      <c r="MA178" s="59"/>
      <c r="MB178" s="127" t="s">
        <v>135</v>
      </c>
      <c r="MC178" s="128" t="s">
        <v>366</v>
      </c>
      <c r="MD178" s="128" t="s">
        <v>146</v>
      </c>
      <c r="ME178" s="128" t="s">
        <v>147</v>
      </c>
      <c r="MF178" s="129" t="s">
        <v>148</v>
      </c>
      <c r="MG178" s="146"/>
      <c r="MH178" s="347"/>
      <c r="MI178" s="58"/>
      <c r="MJ178" s="58"/>
      <c r="MK178" s="500"/>
      <c r="ML178" s="500"/>
      <c r="MM178" s="500"/>
      <c r="MN178" s="501" t="s">
        <v>145</v>
      </c>
      <c r="MO178" s="502"/>
      <c r="MP178" s="500"/>
      <c r="MQ178" s="485" t="s">
        <v>135</v>
      </c>
      <c r="MR178" s="486" t="s">
        <v>366</v>
      </c>
      <c r="MS178" s="486" t="s">
        <v>146</v>
      </c>
      <c r="MT178" s="486" t="s">
        <v>147</v>
      </c>
      <c r="MU178" s="503" t="s">
        <v>148</v>
      </c>
      <c r="MV178" s="504"/>
      <c r="MW178" s="347"/>
    </row>
    <row r="179" spans="1:361">
      <c r="A179" s="347"/>
      <c r="B179" s="58"/>
      <c r="C179" s="58"/>
      <c r="D179" s="59"/>
      <c r="E179" s="59"/>
      <c r="F179" s="59"/>
      <c r="G179" s="72" t="s">
        <v>149</v>
      </c>
      <c r="H179" s="66" t="str">
        <f>IF(SUMPRODUCT(H157:H176,I157:I176)=0,"",SUMPRODUCT(H157:H176,I157:I176))</f>
        <v/>
      </c>
      <c r="I179" s="59"/>
      <c r="J179" s="123" t="s">
        <v>150</v>
      </c>
      <c r="K179" s="124">
        <f>SUMIF(F157:F176,"Hipertrofia",H157:H176)</f>
        <v>0</v>
      </c>
      <c r="L179" s="124">
        <f>SUMPRODUCT((H157:H176)*(I157:I176)*(F157:F176="Hipertrofia"))</f>
        <v>0</v>
      </c>
      <c r="M179" s="125">
        <f>SUMIF(F157:F176,"Hipertrofia",N157:N176)</f>
        <v>0</v>
      </c>
      <c r="N179" s="126" t="str">
        <f>IFERROR((M179*100)/H183,"")</f>
        <v/>
      </c>
      <c r="O179" s="147"/>
      <c r="P179" s="58"/>
      <c r="Q179" s="58"/>
      <c r="R179" s="58"/>
      <c r="S179" s="59"/>
      <c r="T179" s="59"/>
      <c r="U179" s="59"/>
      <c r="V179" s="72" t="s">
        <v>149</v>
      </c>
      <c r="W179" s="66" t="str">
        <f>IF(SUMPRODUCT(W157:W176,X157:X176)=0,"",SUMPRODUCT(W157:W176,X157:X176))</f>
        <v/>
      </c>
      <c r="X179" s="59"/>
      <c r="Y179" s="123" t="s">
        <v>150</v>
      </c>
      <c r="Z179" s="124">
        <f>SUMIF(U157:U176,"Hipertrofia",W157:W176)</f>
        <v>0</v>
      </c>
      <c r="AA179" s="124">
        <f>SUMPRODUCT((W157:W176)*(X157:X176)*(U157:U176="Hipertrofia"))</f>
        <v>0</v>
      </c>
      <c r="AB179" s="125">
        <f>SUMIF(U157:U176,"Hipertrofia",AC157:AC176)</f>
        <v>0</v>
      </c>
      <c r="AC179" s="126" t="str">
        <f>IFERROR((AB179*100)/W183,"")</f>
        <v/>
      </c>
      <c r="AD179" s="147"/>
      <c r="AE179" s="58"/>
      <c r="AF179" s="58"/>
      <c r="AG179" s="58"/>
      <c r="AH179" s="59"/>
      <c r="AI179" s="59"/>
      <c r="AJ179" s="59"/>
      <c r="AK179" s="72" t="s">
        <v>149</v>
      </c>
      <c r="AL179" s="66" t="str">
        <f>IF(SUMPRODUCT(AL157:AL176,AM157:AM176)=0,"",SUMPRODUCT(AL157:AL176,AM157:AM176))</f>
        <v/>
      </c>
      <c r="AM179" s="59"/>
      <c r="AN179" s="123" t="s">
        <v>150</v>
      </c>
      <c r="AO179" s="124">
        <f>SUMIF(AJ157:AJ176,"Hipertrofia",AL157:AL176)</f>
        <v>0</v>
      </c>
      <c r="AP179" s="124">
        <f>SUMPRODUCT((AL157:AL176)*(AM157:AM176)*(AJ157:AJ176="Hipertrofia"))</f>
        <v>0</v>
      </c>
      <c r="AQ179" s="125">
        <f>SUMIF(AJ157:AJ176,"Hipertrofia",AR157:AR176)</f>
        <v>0</v>
      </c>
      <c r="AR179" s="126" t="str">
        <f>IFERROR((AQ179*100)/AL183,"")</f>
        <v/>
      </c>
      <c r="AS179" s="147"/>
      <c r="AT179" s="58"/>
      <c r="AU179" s="58"/>
      <c r="AV179" s="58"/>
      <c r="AW179" s="59"/>
      <c r="AX179" s="59"/>
      <c r="AY179" s="59"/>
      <c r="AZ179" s="72" t="s">
        <v>149</v>
      </c>
      <c r="BA179" s="66" t="str">
        <f>IF(SUMPRODUCT(BA157:BA176,BB157:BB176)=0,"",SUMPRODUCT(BA157:BA176,BB157:BB176))</f>
        <v/>
      </c>
      <c r="BB179" s="59"/>
      <c r="BC179" s="123" t="s">
        <v>150</v>
      </c>
      <c r="BD179" s="124">
        <f>SUMIF(AY157:AY176,"Hipertrofia",BA157:BA176)</f>
        <v>0</v>
      </c>
      <c r="BE179" s="124">
        <f>SUMPRODUCT((BA157:BA176)*(BB157:BB176)*(AY157:AY176="Hipertrofia"))</f>
        <v>0</v>
      </c>
      <c r="BF179" s="125">
        <f>SUMIF(AY157:AY176,"Hipertrofia",BG157:BG176)</f>
        <v>0</v>
      </c>
      <c r="BG179" s="126" t="str">
        <f>IFERROR((BF179*100)/BA183,"")</f>
        <v/>
      </c>
      <c r="BH179" s="147"/>
      <c r="BI179" s="58"/>
      <c r="BJ179" s="58"/>
      <c r="BK179" s="58"/>
      <c r="BL179" s="59"/>
      <c r="BM179" s="59"/>
      <c r="BN179" s="59"/>
      <c r="BO179" s="72" t="s">
        <v>149</v>
      </c>
      <c r="BP179" s="66" t="str">
        <f>IF(SUMPRODUCT(BP157:BP176,BQ157:BQ176)=0,"",SUMPRODUCT(BP157:BP176,BQ157:BQ176))</f>
        <v/>
      </c>
      <c r="BQ179" s="59"/>
      <c r="BR179" s="123" t="s">
        <v>150</v>
      </c>
      <c r="BS179" s="124">
        <f>SUMIF(BN157:BN176,"Hipertrofia",BP157:BP176)</f>
        <v>0</v>
      </c>
      <c r="BT179" s="124">
        <f>SUMPRODUCT((BP157:BP176)*(BQ157:BQ176)*(BN157:BN176="Hipertrofia"))</f>
        <v>0</v>
      </c>
      <c r="BU179" s="125">
        <f>SUMIF(BN157:BN176,"Hipertrofia",BV157:BV176)</f>
        <v>0</v>
      </c>
      <c r="BV179" s="126" t="str">
        <f>IFERROR((BU179*100)/BP183,"")</f>
        <v/>
      </c>
      <c r="BW179" s="147"/>
      <c r="BX179" s="58"/>
      <c r="BY179" s="58"/>
      <c r="BZ179" s="58"/>
      <c r="CA179" s="59"/>
      <c r="CB179" s="59"/>
      <c r="CC179" s="59"/>
      <c r="CD179" s="72" t="s">
        <v>149</v>
      </c>
      <c r="CE179" s="66" t="str">
        <f>IF(SUMPRODUCT(CE157:CE176,CF157:CF176)=0,"",SUMPRODUCT(CE157:CE176,CF157:CF176))</f>
        <v/>
      </c>
      <c r="CF179" s="59"/>
      <c r="CG179" s="123" t="s">
        <v>150</v>
      </c>
      <c r="CH179" s="124">
        <f>SUMIF(CC157:CC176,"Hipertrofia",CE157:CE176)</f>
        <v>0</v>
      </c>
      <c r="CI179" s="124">
        <f>SUMPRODUCT((CE157:CE176)*(CF157:CF176)*(CC157:CC176="Hipertrofia"))</f>
        <v>0</v>
      </c>
      <c r="CJ179" s="125">
        <f>SUMIF(CC157:CC176,"Hipertrofia",CK157:CK176)</f>
        <v>0</v>
      </c>
      <c r="CK179" s="126" t="str">
        <f>IFERROR((CJ179*100)/CE183,"")</f>
        <v/>
      </c>
      <c r="CL179" s="147"/>
      <c r="CM179" s="58"/>
      <c r="CN179" s="58"/>
      <c r="CO179" s="58"/>
      <c r="CP179" s="59"/>
      <c r="CQ179" s="59"/>
      <c r="CR179" s="59"/>
      <c r="CS179" s="72" t="s">
        <v>149</v>
      </c>
      <c r="CT179" s="66" t="str">
        <f>IF(SUMPRODUCT(CT157:CT176,CU157:CU176)=0,"",SUMPRODUCT(CT157:CT176,CU157:CU176))</f>
        <v/>
      </c>
      <c r="CU179" s="59"/>
      <c r="CV179" s="123" t="s">
        <v>150</v>
      </c>
      <c r="CW179" s="124">
        <f>SUMIF(CR157:CR176,"Hipertrofia",CT157:CT176)</f>
        <v>0</v>
      </c>
      <c r="CX179" s="124">
        <f>SUMPRODUCT((CT157:CT176)*(CU157:CU176)*(CR157:CR176="Hipertrofia"))</f>
        <v>0</v>
      </c>
      <c r="CY179" s="125">
        <f>SUMIF(CR157:CR176,"Hipertrofia",CZ157:CZ176)</f>
        <v>0</v>
      </c>
      <c r="CZ179" s="126" t="str">
        <f>IFERROR((CY179*100)/CT183,"")</f>
        <v/>
      </c>
      <c r="DA179" s="147"/>
      <c r="DB179" s="58"/>
      <c r="DC179" s="58"/>
      <c r="DD179" s="58"/>
      <c r="DE179" s="59"/>
      <c r="DF179" s="59"/>
      <c r="DG179" s="59"/>
      <c r="DH179" s="72" t="s">
        <v>149</v>
      </c>
      <c r="DI179" s="66" t="str">
        <f>IF(SUMPRODUCT(DI157:DI176,DJ157:DJ176)=0,"",SUMPRODUCT(DI157:DI176,DJ157:DJ176))</f>
        <v/>
      </c>
      <c r="DJ179" s="59"/>
      <c r="DK179" s="123" t="s">
        <v>150</v>
      </c>
      <c r="DL179" s="124">
        <f>SUMIF(DG157:DG176,"Hipertrofia",DI157:DI176)</f>
        <v>0</v>
      </c>
      <c r="DM179" s="124">
        <f>SUMPRODUCT((DI157:DI176)*(DJ157:DJ176)*(DG157:DG176="Hipertrofia"))</f>
        <v>0</v>
      </c>
      <c r="DN179" s="125">
        <f>SUMIF(DG157:DG176,"Hipertrofia",DO157:DO176)</f>
        <v>0</v>
      </c>
      <c r="DO179" s="126" t="str">
        <f>IFERROR((DN179*100)/DI183,"")</f>
        <v/>
      </c>
      <c r="DP179" s="147"/>
      <c r="DQ179" s="58"/>
      <c r="DR179" s="58"/>
      <c r="DS179" s="58"/>
      <c r="DT179" s="59"/>
      <c r="DU179" s="59"/>
      <c r="DV179" s="59"/>
      <c r="DW179" s="72" t="s">
        <v>149</v>
      </c>
      <c r="DX179" s="66" t="str">
        <f>IF(SUMPRODUCT(DX157:DX176,DY157:DY176)=0,"",SUMPRODUCT(DX157:DX176,DY157:DY176))</f>
        <v/>
      </c>
      <c r="DY179" s="59"/>
      <c r="DZ179" s="123" t="s">
        <v>150</v>
      </c>
      <c r="EA179" s="124">
        <f>SUMIF(DV157:DV176,"Hipertrofia",DX157:DX176)</f>
        <v>0</v>
      </c>
      <c r="EB179" s="124">
        <f>SUMPRODUCT((DX157:DX176)*(DY157:DY176)*(DV157:DV176="Hipertrofia"))</f>
        <v>0</v>
      </c>
      <c r="EC179" s="125">
        <f>SUMIF(DV157:DV176,"Hipertrofia",ED157:ED176)</f>
        <v>0</v>
      </c>
      <c r="ED179" s="126" t="str">
        <f>IFERROR((EC179*100)/DX183,"")</f>
        <v/>
      </c>
      <c r="EE179" s="147"/>
      <c r="EF179" s="58"/>
      <c r="EG179" s="58"/>
      <c r="EH179" s="58"/>
      <c r="EI179" s="59"/>
      <c r="EJ179" s="59"/>
      <c r="EK179" s="59"/>
      <c r="EL179" s="72" t="s">
        <v>149</v>
      </c>
      <c r="EM179" s="66" t="str">
        <f>IF(SUMPRODUCT(EM157:EM176,EN157:EN176)=0,"",SUMPRODUCT(EM157:EM176,EN157:EN176))</f>
        <v/>
      </c>
      <c r="EN179" s="59"/>
      <c r="EO179" s="123" t="s">
        <v>150</v>
      </c>
      <c r="EP179" s="124">
        <f>SUMIF(EK157:EK176,"Hipertrofia",EM157:EM176)</f>
        <v>0</v>
      </c>
      <c r="EQ179" s="124">
        <f>SUMPRODUCT((EM157:EM176)*(EN157:EN176)*(EK157:EK176="Hipertrofia"))</f>
        <v>0</v>
      </c>
      <c r="ER179" s="125">
        <f>SUMIF(EK157:EK176,"Hipertrofia",ES157:ES176)</f>
        <v>0</v>
      </c>
      <c r="ES179" s="126" t="str">
        <f>IFERROR((ER179*100)/EM183,"")</f>
        <v/>
      </c>
      <c r="ET179" s="147"/>
      <c r="EU179" s="58"/>
      <c r="EV179" s="58"/>
      <c r="EW179" s="58"/>
      <c r="EX179" s="59"/>
      <c r="EY179" s="59"/>
      <c r="EZ179" s="59"/>
      <c r="FA179" s="72" t="s">
        <v>149</v>
      </c>
      <c r="FB179" s="66" t="str">
        <f>IF(SUMPRODUCT(FB157:FB176,FC157:FC176)=0,"",SUMPRODUCT(FB157:FB176,FC157:FC176))</f>
        <v/>
      </c>
      <c r="FC179" s="59"/>
      <c r="FD179" s="123" t="s">
        <v>150</v>
      </c>
      <c r="FE179" s="124">
        <f>SUMIF(EZ157:EZ176,"Hipertrofia",FB157:FB176)</f>
        <v>0</v>
      </c>
      <c r="FF179" s="124">
        <f>SUMPRODUCT((FB157:FB176)*(FC157:FC176)*(EZ157:EZ176="Hipertrofia"))</f>
        <v>0</v>
      </c>
      <c r="FG179" s="125">
        <f>SUMIF(EZ157:EZ176,"Hipertrofia",FH157:FH176)</f>
        <v>0</v>
      </c>
      <c r="FH179" s="126" t="str">
        <f>IFERROR((FG179*100)/FB183,"")</f>
        <v/>
      </c>
      <c r="FI179" s="147"/>
      <c r="FJ179" s="58"/>
      <c r="FK179" s="58"/>
      <c r="FL179" s="58"/>
      <c r="FM179" s="59"/>
      <c r="FN179" s="59"/>
      <c r="FO179" s="59"/>
      <c r="FP179" s="72" t="s">
        <v>149</v>
      </c>
      <c r="FQ179" s="66" t="str">
        <f>IF(SUMPRODUCT(FQ157:FQ176,FR157:FR176)=0,"",SUMPRODUCT(FQ157:FQ176,FR157:FR176))</f>
        <v/>
      </c>
      <c r="FR179" s="59"/>
      <c r="FS179" s="123" t="s">
        <v>150</v>
      </c>
      <c r="FT179" s="124">
        <f>SUMIF(FO157:FO176,"Hipertrofia",FQ157:FQ176)</f>
        <v>0</v>
      </c>
      <c r="FU179" s="124">
        <f>SUMPRODUCT((FQ157:FQ176)*(FR157:FR176)*(FO157:FO176="Hipertrofia"))</f>
        <v>0</v>
      </c>
      <c r="FV179" s="125">
        <f>SUMIF(FO157:FO176,"Hipertrofia",FW157:FW176)</f>
        <v>0</v>
      </c>
      <c r="FW179" s="126" t="str">
        <f>IFERROR((FV179*100)/FQ183,"")</f>
        <v/>
      </c>
      <c r="FX179" s="147"/>
      <c r="FY179" s="58"/>
      <c r="FZ179" s="58"/>
      <c r="GA179" s="58"/>
      <c r="GB179" s="59"/>
      <c r="GC179" s="59"/>
      <c r="GD179" s="59"/>
      <c r="GE179" s="72" t="s">
        <v>149</v>
      </c>
      <c r="GF179" s="66" t="str">
        <f>IF(SUMPRODUCT(GF157:GF176,GG157:GG176)=0,"",SUMPRODUCT(GF157:GF176,GG157:GG176))</f>
        <v/>
      </c>
      <c r="GG179" s="59"/>
      <c r="GH179" s="123" t="s">
        <v>150</v>
      </c>
      <c r="GI179" s="124">
        <f>SUMIF(GD157:GD176,"Hipertrofia",GF157:GF176)</f>
        <v>0</v>
      </c>
      <c r="GJ179" s="124">
        <f>SUMPRODUCT((GF157:GF176)*(GG157:GG176)*(GD157:GD176="Hipertrofia"))</f>
        <v>0</v>
      </c>
      <c r="GK179" s="125">
        <f>SUMIF(GD157:GD176,"Hipertrofia",GL157:GL176)</f>
        <v>0</v>
      </c>
      <c r="GL179" s="126" t="str">
        <f>IFERROR((GK179*100)/GF183,"")</f>
        <v/>
      </c>
      <c r="GM179" s="147"/>
      <c r="GN179" s="58"/>
      <c r="GO179" s="58"/>
      <c r="GP179" s="58"/>
      <c r="GQ179" s="59"/>
      <c r="GR179" s="59"/>
      <c r="GS179" s="59"/>
      <c r="GT179" s="72" t="s">
        <v>149</v>
      </c>
      <c r="GU179" s="66" t="str">
        <f>IF(SUMPRODUCT(GU157:GU176,GV157:GV176)=0,"",SUMPRODUCT(GU157:GU176,GV157:GV176))</f>
        <v/>
      </c>
      <c r="GV179" s="59"/>
      <c r="GW179" s="123" t="s">
        <v>150</v>
      </c>
      <c r="GX179" s="124">
        <f>SUMIF(GS157:GS176,"Hipertrofia",GU157:GU176)</f>
        <v>0</v>
      </c>
      <c r="GY179" s="124">
        <f>SUMPRODUCT((GU157:GU176)*(GV157:GV176)*(GS157:GS176="Hipertrofia"))</f>
        <v>0</v>
      </c>
      <c r="GZ179" s="125">
        <f>SUMIF(GS157:GS176,"Hipertrofia",HA157:HA176)</f>
        <v>0</v>
      </c>
      <c r="HA179" s="126" t="str">
        <f>IFERROR((GZ179*100)/GU183,"")</f>
        <v/>
      </c>
      <c r="HB179" s="147"/>
      <c r="HC179" s="58"/>
      <c r="HD179" s="58"/>
      <c r="HE179" s="58"/>
      <c r="HF179" s="59"/>
      <c r="HG179" s="59"/>
      <c r="HH179" s="59"/>
      <c r="HI179" s="72" t="s">
        <v>149</v>
      </c>
      <c r="HJ179" s="66" t="str">
        <f>IF(SUMPRODUCT(HJ157:HJ176,HK157:HK176)=0,"",SUMPRODUCT(HJ157:HJ176,HK157:HK176))</f>
        <v/>
      </c>
      <c r="HK179" s="59"/>
      <c r="HL179" s="123" t="s">
        <v>150</v>
      </c>
      <c r="HM179" s="124">
        <f>SUMIF(HH157:HH176,"Hipertrofia",HJ157:HJ176)</f>
        <v>0</v>
      </c>
      <c r="HN179" s="124">
        <f>SUMPRODUCT((HJ157:HJ176)*(HK157:HK176)*(HH157:HH176="Hipertrofia"))</f>
        <v>0</v>
      </c>
      <c r="HO179" s="125">
        <f>SUMIF(HH157:HH176,"Hipertrofia",HP157:HP176)</f>
        <v>0</v>
      </c>
      <c r="HP179" s="126" t="str">
        <f>IFERROR((HO179*100)/HJ183,"")</f>
        <v/>
      </c>
      <c r="HQ179" s="147"/>
      <c r="HR179" s="58"/>
      <c r="HS179" s="58"/>
      <c r="HT179" s="58"/>
      <c r="HU179" s="59"/>
      <c r="HV179" s="59"/>
      <c r="HW179" s="59"/>
      <c r="HX179" s="72" t="s">
        <v>149</v>
      </c>
      <c r="HY179" s="66" t="str">
        <f>IF(SUMPRODUCT(HY157:HY176,HZ157:HZ176)=0,"",SUMPRODUCT(HY157:HY176,HZ157:HZ176))</f>
        <v/>
      </c>
      <c r="HZ179" s="59"/>
      <c r="IA179" s="123" t="s">
        <v>150</v>
      </c>
      <c r="IB179" s="124">
        <f>SUMIF(HW157:HW176,"Hipertrofia",HY157:HY176)</f>
        <v>0</v>
      </c>
      <c r="IC179" s="124">
        <f>SUMPRODUCT((HY157:HY176)*(HZ157:HZ176)*(HW157:HW176="Hipertrofia"))</f>
        <v>0</v>
      </c>
      <c r="ID179" s="125">
        <f>SUMIF(HW157:HW176,"Hipertrofia",IE157:IE176)</f>
        <v>0</v>
      </c>
      <c r="IE179" s="126" t="str">
        <f>IFERROR((ID179*100)/HY183,"")</f>
        <v/>
      </c>
      <c r="IF179" s="147"/>
      <c r="IG179" s="58"/>
      <c r="IH179" s="58"/>
      <c r="II179" s="58"/>
      <c r="IJ179" s="59"/>
      <c r="IK179" s="59"/>
      <c r="IL179" s="59"/>
      <c r="IM179" s="72" t="s">
        <v>149</v>
      </c>
      <c r="IN179" s="66" t="str">
        <f>IF(SUMPRODUCT(IN157:IN176,IO157:IO176)=0,"",SUMPRODUCT(IN157:IN176,IO157:IO176))</f>
        <v/>
      </c>
      <c r="IO179" s="59"/>
      <c r="IP179" s="123" t="s">
        <v>150</v>
      </c>
      <c r="IQ179" s="124">
        <f>SUMIF(IL157:IL176,"Hipertrofia",IN157:IN176)</f>
        <v>0</v>
      </c>
      <c r="IR179" s="124">
        <f>SUMPRODUCT((IN157:IN176)*(IO157:IO176)*(IL157:IL176="Hipertrofia"))</f>
        <v>0</v>
      </c>
      <c r="IS179" s="125">
        <f>SUMIF(IL157:IL176,"Hipertrofia",IT157:IT176)</f>
        <v>0</v>
      </c>
      <c r="IT179" s="126" t="str">
        <f>IFERROR((IS179*100)/IN183,"")</f>
        <v/>
      </c>
      <c r="IU179" s="147"/>
      <c r="IV179" s="58"/>
      <c r="IW179" s="58"/>
      <c r="IX179" s="58"/>
      <c r="IY179" s="59"/>
      <c r="IZ179" s="59"/>
      <c r="JA179" s="59"/>
      <c r="JB179" s="72" t="s">
        <v>149</v>
      </c>
      <c r="JC179" s="66" t="str">
        <f>IF(SUMPRODUCT(JC157:JC176,JD157:JD176)=0,"",SUMPRODUCT(JC157:JC176,JD157:JD176))</f>
        <v/>
      </c>
      <c r="JD179" s="59"/>
      <c r="JE179" s="123" t="s">
        <v>150</v>
      </c>
      <c r="JF179" s="124">
        <f>SUMIF(JA157:JA176,"Hipertrofia",JC157:JC176)</f>
        <v>0</v>
      </c>
      <c r="JG179" s="124">
        <f>SUMPRODUCT((JC157:JC176)*(JD157:JD176)*(JA157:JA176="Hipertrofia"))</f>
        <v>0</v>
      </c>
      <c r="JH179" s="125">
        <f>SUMIF(JA157:JA176,"Hipertrofia",JI157:JI176)</f>
        <v>0</v>
      </c>
      <c r="JI179" s="126" t="str">
        <f>IFERROR((JH179*100)/JC183,"")</f>
        <v/>
      </c>
      <c r="JJ179" s="147"/>
      <c r="JK179" s="58"/>
      <c r="JL179" s="58"/>
      <c r="JM179" s="58"/>
      <c r="JN179" s="59"/>
      <c r="JO179" s="59"/>
      <c r="JP179" s="59"/>
      <c r="JQ179" s="72" t="s">
        <v>149</v>
      </c>
      <c r="JR179" s="66" t="str">
        <f>IF(SUMPRODUCT(JR157:JR176,JS157:JS176)=0,"",SUMPRODUCT(JR157:JR176,JS157:JS176))</f>
        <v/>
      </c>
      <c r="JS179" s="59"/>
      <c r="JT179" s="123" t="s">
        <v>150</v>
      </c>
      <c r="JU179" s="124">
        <f>SUMIF(JP157:JP176,"Hipertrofia",JR157:JR176)</f>
        <v>0</v>
      </c>
      <c r="JV179" s="124">
        <f>SUMPRODUCT((JR157:JR176)*(JS157:JS176)*(JP157:JP176="Hipertrofia"))</f>
        <v>0</v>
      </c>
      <c r="JW179" s="125">
        <f>SUMIF(JP157:JP176,"Hipertrofia",JX157:JX176)</f>
        <v>0</v>
      </c>
      <c r="JX179" s="126" t="str">
        <f>IFERROR((JW179*100)/JR183,"")</f>
        <v/>
      </c>
      <c r="JY179" s="147"/>
      <c r="JZ179" s="58"/>
      <c r="KA179" s="58"/>
      <c r="KB179" s="58"/>
      <c r="KC179" s="59"/>
      <c r="KD179" s="59"/>
      <c r="KE179" s="59"/>
      <c r="KF179" s="72" t="s">
        <v>149</v>
      </c>
      <c r="KG179" s="66" t="str">
        <f>IF(SUMPRODUCT(KG157:KG176,KH157:KH176)=0,"",SUMPRODUCT(KG157:KG176,KH157:KH176))</f>
        <v/>
      </c>
      <c r="KH179" s="59"/>
      <c r="KI179" s="123" t="s">
        <v>150</v>
      </c>
      <c r="KJ179" s="124">
        <f>SUMIF(KE157:KE176,"Hipertrofia",KG157:KG176)</f>
        <v>0</v>
      </c>
      <c r="KK179" s="124">
        <f>SUMPRODUCT((KG157:KG176)*(KH157:KH176)*(KE157:KE176="Hipertrofia"))</f>
        <v>0</v>
      </c>
      <c r="KL179" s="125">
        <f>SUMIF(KE157:KE176,"Hipertrofia",KM157:KM176)</f>
        <v>0</v>
      </c>
      <c r="KM179" s="126" t="str">
        <f>IFERROR((KL179*100)/KG183,"")</f>
        <v/>
      </c>
      <c r="KN179" s="147"/>
      <c r="KO179" s="58"/>
      <c r="KP179" s="58"/>
      <c r="KQ179" s="58"/>
      <c r="KR179" s="59"/>
      <c r="KS179" s="59"/>
      <c r="KT179" s="59"/>
      <c r="KU179" s="72" t="s">
        <v>149</v>
      </c>
      <c r="KV179" s="66" t="str">
        <f>IF(SUMPRODUCT(KV157:KV176,KW157:KW176)=0,"",SUMPRODUCT(KV157:KV176,KW157:KW176))</f>
        <v/>
      </c>
      <c r="KW179" s="59"/>
      <c r="KX179" s="123" t="s">
        <v>150</v>
      </c>
      <c r="KY179" s="124">
        <f>SUMIF(KT157:KT176,"Hipertrofia",KV157:KV176)</f>
        <v>0</v>
      </c>
      <c r="KZ179" s="124">
        <f>SUMPRODUCT((KV157:KV176)*(KW157:KW176)*(KT157:KT176="Hipertrofia"))</f>
        <v>0</v>
      </c>
      <c r="LA179" s="125">
        <f>SUMIF(KT157:KT176,"Hipertrofia",LB157:LB176)</f>
        <v>0</v>
      </c>
      <c r="LB179" s="126" t="str">
        <f>IFERROR((LA179*100)/KV183,"")</f>
        <v/>
      </c>
      <c r="LC179" s="147"/>
      <c r="LD179" s="347"/>
      <c r="LE179" s="58"/>
      <c r="LF179" s="58"/>
      <c r="LG179" s="59"/>
      <c r="LH179" s="59"/>
      <c r="LI179" s="59"/>
      <c r="LJ179" s="72" t="s">
        <v>149</v>
      </c>
      <c r="LK179" s="66" t="str">
        <f>IF(SUMPRODUCT(LK157:LK176,LL157:LL176)=0,"",SUMPRODUCT(LK157:LK176,LL157:LL176))</f>
        <v/>
      </c>
      <c r="LL179" s="59"/>
      <c r="LM179" s="123" t="s">
        <v>150</v>
      </c>
      <c r="LN179" s="124">
        <f>SUMIF(LI157:LI176,"Hipertrofia",LK157:LK176)</f>
        <v>0</v>
      </c>
      <c r="LO179" s="124">
        <f>SUMPRODUCT((LK157:LK176)*(LL157:LL176)*(LI157:LI176="Hipertrofia"))</f>
        <v>0</v>
      </c>
      <c r="LP179" s="125">
        <f>SUMIF(LI157:LI176,"Hipertrofia",LQ157:LQ176)</f>
        <v>0</v>
      </c>
      <c r="LQ179" s="126" t="str">
        <f>IFERROR((LP179*100)/LK183,"")</f>
        <v/>
      </c>
      <c r="LR179" s="147"/>
      <c r="LS179" s="347"/>
      <c r="LT179" s="58"/>
      <c r="LU179" s="58"/>
      <c r="LV179" s="59"/>
      <c r="LW179" s="59"/>
      <c r="LX179" s="59"/>
      <c r="LY179" s="72" t="s">
        <v>149</v>
      </c>
      <c r="LZ179" s="66" t="str">
        <f>IF(SUMPRODUCT(LZ157:LZ176,MA157:MA176)=0,"",SUMPRODUCT(LZ157:LZ176,MA157:MA176))</f>
        <v/>
      </c>
      <c r="MA179" s="59"/>
      <c r="MB179" s="123" t="s">
        <v>150</v>
      </c>
      <c r="MC179" s="124">
        <f>SUMIF(LX157:LX176,"Hipertrofia",LZ157:LZ176)</f>
        <v>0</v>
      </c>
      <c r="MD179" s="124">
        <f>SUMPRODUCT((LZ157:LZ176)*(MA157:MA176)*(LX157:LX176="Hipertrofia"))</f>
        <v>0</v>
      </c>
      <c r="ME179" s="125">
        <f>SUMIF(LX157:LX176,"Hipertrofia",MF157:MF176)</f>
        <v>0</v>
      </c>
      <c r="MF179" s="126" t="str">
        <f>IFERROR((ME179*100)/LZ183,"")</f>
        <v/>
      </c>
      <c r="MG179" s="147"/>
      <c r="MH179" s="347"/>
      <c r="MI179" s="58"/>
      <c r="MJ179" s="58"/>
      <c r="MK179" s="500"/>
      <c r="ML179" s="500"/>
      <c r="MM179" s="500"/>
      <c r="MN179" s="505" t="s">
        <v>149</v>
      </c>
      <c r="MO179" s="494"/>
      <c r="MP179" s="500"/>
      <c r="MQ179" s="506" t="s">
        <v>150</v>
      </c>
      <c r="MR179" s="490">
        <v>0</v>
      </c>
      <c r="MS179" s="490">
        <v>0</v>
      </c>
      <c r="MT179" s="493">
        <v>0</v>
      </c>
      <c r="MU179" s="507"/>
      <c r="MV179" s="508"/>
      <c r="MW179" s="347"/>
    </row>
    <row r="180" spans="1:361">
      <c r="A180" s="347"/>
      <c r="B180" s="58"/>
      <c r="C180" s="58"/>
      <c r="D180" s="59"/>
      <c r="E180" s="59"/>
      <c r="F180" s="59"/>
      <c r="G180" s="72" t="s">
        <v>151</v>
      </c>
      <c r="H180" s="75" t="str">
        <f>IFERROR(AVERAGE(K157:K176),"")</f>
        <v/>
      </c>
      <c r="I180" s="59"/>
      <c r="J180" s="73" t="s">
        <v>152</v>
      </c>
      <c r="K180" s="64">
        <f>SUMIF(F157:F176,"Força",H157:H176)</f>
        <v>0</v>
      </c>
      <c r="L180" s="64">
        <f>SUMPRODUCT((H157:H176)*(I157:I176)*(F157:F176="Força"))</f>
        <v>0</v>
      </c>
      <c r="M180" s="74">
        <f>SUMIF(F157:F176,"Força",N157:N176)</f>
        <v>0</v>
      </c>
      <c r="N180" s="75" t="str">
        <f>IFERROR((M180*100)/H183,"")</f>
        <v/>
      </c>
      <c r="O180" s="147"/>
      <c r="P180" s="58"/>
      <c r="Q180" s="58"/>
      <c r="R180" s="58"/>
      <c r="S180" s="59"/>
      <c r="T180" s="59"/>
      <c r="U180" s="59"/>
      <c r="V180" s="72" t="s">
        <v>151</v>
      </c>
      <c r="W180" s="75" t="str">
        <f>IFERROR(AVERAGE(Z157:Z176),"")</f>
        <v/>
      </c>
      <c r="X180" s="59"/>
      <c r="Y180" s="73" t="s">
        <v>152</v>
      </c>
      <c r="Z180" s="64">
        <f>SUMIF(U157:U176,"Força",W157:W176)</f>
        <v>0</v>
      </c>
      <c r="AA180" s="64">
        <f>SUMPRODUCT((W157:W176)*(X157:X176)*(U157:U176="Força"))</f>
        <v>0</v>
      </c>
      <c r="AB180" s="74">
        <f>SUMIF(U157:U176,"Força",AC157:AC176)</f>
        <v>0</v>
      </c>
      <c r="AC180" s="75" t="str">
        <f>IFERROR((AB180*100)/W183,"")</f>
        <v/>
      </c>
      <c r="AD180" s="147"/>
      <c r="AE180" s="58"/>
      <c r="AF180" s="58"/>
      <c r="AG180" s="58"/>
      <c r="AH180" s="59"/>
      <c r="AI180" s="59"/>
      <c r="AJ180" s="59"/>
      <c r="AK180" s="72" t="s">
        <v>151</v>
      </c>
      <c r="AL180" s="75" t="str">
        <f>IFERROR(AVERAGE(AO157:AO176),"")</f>
        <v/>
      </c>
      <c r="AM180" s="59"/>
      <c r="AN180" s="73" t="s">
        <v>152</v>
      </c>
      <c r="AO180" s="64">
        <f>SUMIF(AJ157:AJ176,"Força",AL157:AL176)</f>
        <v>0</v>
      </c>
      <c r="AP180" s="64">
        <f>SUMPRODUCT((AL157:AL176)*(AM157:AM176)*(AJ157:AJ176="Força"))</f>
        <v>0</v>
      </c>
      <c r="AQ180" s="74">
        <f>SUMIF(AJ157:AJ176,"Força",AR157:AR176)</f>
        <v>0</v>
      </c>
      <c r="AR180" s="75" t="str">
        <f>IFERROR((AQ180*100)/AL183,"")</f>
        <v/>
      </c>
      <c r="AS180" s="147"/>
      <c r="AT180" s="58"/>
      <c r="AU180" s="58"/>
      <c r="AV180" s="58"/>
      <c r="AW180" s="59"/>
      <c r="AX180" s="59"/>
      <c r="AY180" s="59"/>
      <c r="AZ180" s="72" t="s">
        <v>151</v>
      </c>
      <c r="BA180" s="75" t="str">
        <f>IFERROR(AVERAGE(BD157:BD176),"")</f>
        <v/>
      </c>
      <c r="BB180" s="59"/>
      <c r="BC180" s="73" t="s">
        <v>152</v>
      </c>
      <c r="BD180" s="64">
        <f>SUMIF(AY157:AY176,"Força",BA157:BA176)</f>
        <v>0</v>
      </c>
      <c r="BE180" s="64">
        <f>SUMPRODUCT((BA157:BA176)*(BB157:BB176)*(AY157:AY176="Força"))</f>
        <v>0</v>
      </c>
      <c r="BF180" s="74">
        <f>SUMIF(AY157:AY176,"Força",BG157:BG176)</f>
        <v>0</v>
      </c>
      <c r="BG180" s="75" t="str">
        <f>IFERROR((BF180*100)/BA183,"")</f>
        <v/>
      </c>
      <c r="BH180" s="147"/>
      <c r="BI180" s="58"/>
      <c r="BJ180" s="58"/>
      <c r="BK180" s="58"/>
      <c r="BL180" s="59"/>
      <c r="BM180" s="59"/>
      <c r="BN180" s="59"/>
      <c r="BO180" s="72" t="s">
        <v>151</v>
      </c>
      <c r="BP180" s="75" t="str">
        <f>IFERROR(AVERAGE(BS157:BS176),"")</f>
        <v/>
      </c>
      <c r="BQ180" s="59"/>
      <c r="BR180" s="73" t="s">
        <v>152</v>
      </c>
      <c r="BS180" s="64">
        <f>SUMIF(BN157:BN176,"Força",BP157:BP176)</f>
        <v>0</v>
      </c>
      <c r="BT180" s="64">
        <f>SUMPRODUCT((BP157:BP176)*(BQ157:BQ176)*(BN157:BN176="Força"))</f>
        <v>0</v>
      </c>
      <c r="BU180" s="74">
        <f>SUMIF(BN157:BN176,"Força",BV157:BV176)</f>
        <v>0</v>
      </c>
      <c r="BV180" s="75" t="str">
        <f>IFERROR((BU180*100)/BP183,"")</f>
        <v/>
      </c>
      <c r="BW180" s="147"/>
      <c r="BX180" s="58"/>
      <c r="BY180" s="58"/>
      <c r="BZ180" s="58"/>
      <c r="CA180" s="59"/>
      <c r="CB180" s="59"/>
      <c r="CC180" s="59"/>
      <c r="CD180" s="72" t="s">
        <v>151</v>
      </c>
      <c r="CE180" s="75" t="str">
        <f>IFERROR(AVERAGE(CH157:CH176),"")</f>
        <v/>
      </c>
      <c r="CF180" s="59"/>
      <c r="CG180" s="73" t="s">
        <v>152</v>
      </c>
      <c r="CH180" s="64">
        <f>SUMIF(CC157:CC176,"Força",CE157:CE176)</f>
        <v>0</v>
      </c>
      <c r="CI180" s="64">
        <f>SUMPRODUCT((CE157:CE176)*(CF157:CF176)*(CC157:CC176="Força"))</f>
        <v>0</v>
      </c>
      <c r="CJ180" s="74">
        <f>SUMIF(CC157:CC176,"Força",CK157:CK176)</f>
        <v>0</v>
      </c>
      <c r="CK180" s="75" t="str">
        <f>IFERROR((CJ180*100)/CE183,"")</f>
        <v/>
      </c>
      <c r="CL180" s="147"/>
      <c r="CM180" s="58"/>
      <c r="CN180" s="58"/>
      <c r="CO180" s="58"/>
      <c r="CP180" s="59"/>
      <c r="CQ180" s="59"/>
      <c r="CR180" s="59"/>
      <c r="CS180" s="72" t="s">
        <v>151</v>
      </c>
      <c r="CT180" s="75" t="str">
        <f>IFERROR(AVERAGE(CW157:CW176),"")</f>
        <v/>
      </c>
      <c r="CU180" s="59"/>
      <c r="CV180" s="73" t="s">
        <v>152</v>
      </c>
      <c r="CW180" s="64">
        <f>SUMIF(CR157:CR176,"Força",CT157:CT176)</f>
        <v>0</v>
      </c>
      <c r="CX180" s="64">
        <f>SUMPRODUCT((CT157:CT176)*(CU157:CU176)*(CR157:CR176="Força"))</f>
        <v>0</v>
      </c>
      <c r="CY180" s="74">
        <f>SUMIF(CR157:CR176,"Força",CZ157:CZ176)</f>
        <v>0</v>
      </c>
      <c r="CZ180" s="75" t="str">
        <f>IFERROR((CY180*100)/CT183,"")</f>
        <v/>
      </c>
      <c r="DA180" s="147"/>
      <c r="DB180" s="58"/>
      <c r="DC180" s="58"/>
      <c r="DD180" s="58"/>
      <c r="DE180" s="59"/>
      <c r="DF180" s="59"/>
      <c r="DG180" s="59"/>
      <c r="DH180" s="72" t="s">
        <v>151</v>
      </c>
      <c r="DI180" s="75" t="str">
        <f>IFERROR(AVERAGE(DL157:DL176),"")</f>
        <v/>
      </c>
      <c r="DJ180" s="59"/>
      <c r="DK180" s="73" t="s">
        <v>152</v>
      </c>
      <c r="DL180" s="64">
        <f>SUMIF(DG157:DG176,"Força",DI157:DI176)</f>
        <v>0</v>
      </c>
      <c r="DM180" s="64">
        <f>SUMPRODUCT((DI157:DI176)*(DJ157:DJ176)*(DG157:DG176="Força"))</f>
        <v>0</v>
      </c>
      <c r="DN180" s="74">
        <f>SUMIF(DG157:DG176,"Força",DO157:DO176)</f>
        <v>0</v>
      </c>
      <c r="DO180" s="75" t="str">
        <f>IFERROR((DN180*100)/DI183,"")</f>
        <v/>
      </c>
      <c r="DP180" s="147"/>
      <c r="DQ180" s="58"/>
      <c r="DR180" s="58"/>
      <c r="DS180" s="58"/>
      <c r="DT180" s="59"/>
      <c r="DU180" s="59"/>
      <c r="DV180" s="59"/>
      <c r="DW180" s="72" t="s">
        <v>151</v>
      </c>
      <c r="DX180" s="75" t="str">
        <f>IFERROR(AVERAGE(EA157:EA176),"")</f>
        <v/>
      </c>
      <c r="DY180" s="59"/>
      <c r="DZ180" s="73" t="s">
        <v>152</v>
      </c>
      <c r="EA180" s="64">
        <f>SUMIF(DV157:DV176,"Força",DX157:DX176)</f>
        <v>0</v>
      </c>
      <c r="EB180" s="64">
        <f>SUMPRODUCT((DX157:DX176)*(DY157:DY176)*(DV157:DV176="Força"))</f>
        <v>0</v>
      </c>
      <c r="EC180" s="74">
        <f>SUMIF(DV157:DV176,"Força",ED157:ED176)</f>
        <v>0</v>
      </c>
      <c r="ED180" s="75" t="str">
        <f>IFERROR((EC180*100)/DX183,"")</f>
        <v/>
      </c>
      <c r="EE180" s="147"/>
      <c r="EF180" s="58"/>
      <c r="EG180" s="58"/>
      <c r="EH180" s="58"/>
      <c r="EI180" s="59"/>
      <c r="EJ180" s="59"/>
      <c r="EK180" s="59"/>
      <c r="EL180" s="72" t="s">
        <v>151</v>
      </c>
      <c r="EM180" s="75" t="str">
        <f>IFERROR(AVERAGE(EP157:EP176),"")</f>
        <v/>
      </c>
      <c r="EN180" s="59"/>
      <c r="EO180" s="73" t="s">
        <v>152</v>
      </c>
      <c r="EP180" s="64">
        <f>SUMIF(EK157:EK176,"Força",EM157:EM176)</f>
        <v>0</v>
      </c>
      <c r="EQ180" s="64">
        <f>SUMPRODUCT((EM157:EM176)*(EN157:EN176)*(EK157:EK176="Força"))</f>
        <v>0</v>
      </c>
      <c r="ER180" s="74">
        <f>SUMIF(EK157:EK176,"Força",ES157:ES176)</f>
        <v>0</v>
      </c>
      <c r="ES180" s="75" t="str">
        <f>IFERROR((ER180*100)/EM183,"")</f>
        <v/>
      </c>
      <c r="ET180" s="147"/>
      <c r="EU180" s="58"/>
      <c r="EV180" s="58"/>
      <c r="EW180" s="58"/>
      <c r="EX180" s="59"/>
      <c r="EY180" s="59"/>
      <c r="EZ180" s="59"/>
      <c r="FA180" s="72" t="s">
        <v>151</v>
      </c>
      <c r="FB180" s="75" t="str">
        <f>IFERROR(AVERAGE(FE157:FE176),"")</f>
        <v/>
      </c>
      <c r="FC180" s="59"/>
      <c r="FD180" s="73" t="s">
        <v>152</v>
      </c>
      <c r="FE180" s="64">
        <f>SUMIF(EZ157:EZ176,"Força",FB157:FB176)</f>
        <v>0</v>
      </c>
      <c r="FF180" s="64">
        <f>SUMPRODUCT((FB157:FB176)*(FC157:FC176)*(EZ157:EZ176="Força"))</f>
        <v>0</v>
      </c>
      <c r="FG180" s="74">
        <f>SUMIF(EZ157:EZ176,"Força",FH157:FH176)</f>
        <v>0</v>
      </c>
      <c r="FH180" s="75" t="str">
        <f>IFERROR((FG180*100)/FB183,"")</f>
        <v/>
      </c>
      <c r="FI180" s="147"/>
      <c r="FJ180" s="58"/>
      <c r="FK180" s="58"/>
      <c r="FL180" s="58"/>
      <c r="FM180" s="59"/>
      <c r="FN180" s="59"/>
      <c r="FO180" s="59"/>
      <c r="FP180" s="72" t="s">
        <v>151</v>
      </c>
      <c r="FQ180" s="75" t="str">
        <f>IFERROR(AVERAGE(FT157:FT176),"")</f>
        <v/>
      </c>
      <c r="FR180" s="59"/>
      <c r="FS180" s="73" t="s">
        <v>152</v>
      </c>
      <c r="FT180" s="64">
        <f>SUMIF(FO157:FO176,"Força",FQ157:FQ176)</f>
        <v>0</v>
      </c>
      <c r="FU180" s="64">
        <f>SUMPRODUCT((FQ157:FQ176)*(FR157:FR176)*(FO157:FO176="Força"))</f>
        <v>0</v>
      </c>
      <c r="FV180" s="74">
        <f>SUMIF(FO157:FO176,"Força",FW157:FW176)</f>
        <v>0</v>
      </c>
      <c r="FW180" s="75" t="str">
        <f>IFERROR((FV180*100)/FQ183,"")</f>
        <v/>
      </c>
      <c r="FX180" s="147"/>
      <c r="FY180" s="58"/>
      <c r="FZ180" s="58"/>
      <c r="GA180" s="58"/>
      <c r="GB180" s="59"/>
      <c r="GC180" s="59"/>
      <c r="GD180" s="59"/>
      <c r="GE180" s="72" t="s">
        <v>151</v>
      </c>
      <c r="GF180" s="75" t="str">
        <f>IFERROR(AVERAGE(GI157:GI176),"")</f>
        <v/>
      </c>
      <c r="GG180" s="59"/>
      <c r="GH180" s="73" t="s">
        <v>152</v>
      </c>
      <c r="GI180" s="64">
        <f>SUMIF(GD157:GD176,"Força",GF157:GF176)</f>
        <v>0</v>
      </c>
      <c r="GJ180" s="64">
        <f>SUMPRODUCT((GF157:GF176)*(GG157:GG176)*(GD157:GD176="Força"))</f>
        <v>0</v>
      </c>
      <c r="GK180" s="74">
        <f>SUMIF(GD157:GD176,"Força",GL157:GL176)</f>
        <v>0</v>
      </c>
      <c r="GL180" s="75" t="str">
        <f>IFERROR((GK180*100)/GF183,"")</f>
        <v/>
      </c>
      <c r="GM180" s="147"/>
      <c r="GN180" s="58"/>
      <c r="GO180" s="58"/>
      <c r="GP180" s="58"/>
      <c r="GQ180" s="59"/>
      <c r="GR180" s="59"/>
      <c r="GS180" s="59"/>
      <c r="GT180" s="72" t="s">
        <v>151</v>
      </c>
      <c r="GU180" s="75" t="str">
        <f>IFERROR(AVERAGE(GX157:GX176),"")</f>
        <v/>
      </c>
      <c r="GV180" s="59"/>
      <c r="GW180" s="73" t="s">
        <v>152</v>
      </c>
      <c r="GX180" s="64">
        <f>SUMIF(GS157:GS176,"Força",GU157:GU176)</f>
        <v>0</v>
      </c>
      <c r="GY180" s="64">
        <f>SUMPRODUCT((GU157:GU176)*(GV157:GV176)*(GS157:GS176="Força"))</f>
        <v>0</v>
      </c>
      <c r="GZ180" s="74">
        <f>SUMIF(GS157:GS176,"Força",HA157:HA176)</f>
        <v>0</v>
      </c>
      <c r="HA180" s="75" t="str">
        <f>IFERROR((GZ180*100)/GU183,"")</f>
        <v/>
      </c>
      <c r="HB180" s="147"/>
      <c r="HC180" s="58"/>
      <c r="HD180" s="58"/>
      <c r="HE180" s="58"/>
      <c r="HF180" s="59"/>
      <c r="HG180" s="59"/>
      <c r="HH180" s="59"/>
      <c r="HI180" s="72" t="s">
        <v>151</v>
      </c>
      <c r="HJ180" s="75" t="str">
        <f>IFERROR(AVERAGE(HM157:HM176),"")</f>
        <v/>
      </c>
      <c r="HK180" s="59"/>
      <c r="HL180" s="73" t="s">
        <v>152</v>
      </c>
      <c r="HM180" s="64">
        <f>SUMIF(HH157:HH176,"Força",HJ157:HJ176)</f>
        <v>0</v>
      </c>
      <c r="HN180" s="64">
        <f>SUMPRODUCT((HJ157:HJ176)*(HK157:HK176)*(HH157:HH176="Força"))</f>
        <v>0</v>
      </c>
      <c r="HO180" s="74">
        <f>SUMIF(HH157:HH176,"Força",HP157:HP176)</f>
        <v>0</v>
      </c>
      <c r="HP180" s="75" t="str">
        <f>IFERROR((HO180*100)/HJ183,"")</f>
        <v/>
      </c>
      <c r="HQ180" s="147"/>
      <c r="HR180" s="58"/>
      <c r="HS180" s="58"/>
      <c r="HT180" s="58"/>
      <c r="HU180" s="59"/>
      <c r="HV180" s="59"/>
      <c r="HW180" s="59"/>
      <c r="HX180" s="72" t="s">
        <v>151</v>
      </c>
      <c r="HY180" s="75" t="str">
        <f>IFERROR(AVERAGE(IB157:IB176),"")</f>
        <v/>
      </c>
      <c r="HZ180" s="59"/>
      <c r="IA180" s="73" t="s">
        <v>152</v>
      </c>
      <c r="IB180" s="64">
        <f>SUMIF(HW157:HW176,"Força",HY157:HY176)</f>
        <v>0</v>
      </c>
      <c r="IC180" s="64">
        <f>SUMPRODUCT((HY157:HY176)*(HZ157:HZ176)*(HW157:HW176="Força"))</f>
        <v>0</v>
      </c>
      <c r="ID180" s="74">
        <f>SUMIF(HW157:HW176,"Força",IE157:IE176)</f>
        <v>0</v>
      </c>
      <c r="IE180" s="75" t="str">
        <f>IFERROR((ID180*100)/HY183,"")</f>
        <v/>
      </c>
      <c r="IF180" s="147"/>
      <c r="IG180" s="58"/>
      <c r="IH180" s="58"/>
      <c r="II180" s="58"/>
      <c r="IJ180" s="59"/>
      <c r="IK180" s="59"/>
      <c r="IL180" s="59"/>
      <c r="IM180" s="72" t="s">
        <v>151</v>
      </c>
      <c r="IN180" s="75" t="str">
        <f>IFERROR(AVERAGE(IQ157:IQ176),"")</f>
        <v/>
      </c>
      <c r="IO180" s="59"/>
      <c r="IP180" s="73" t="s">
        <v>152</v>
      </c>
      <c r="IQ180" s="64">
        <f>SUMIF(IL157:IL176,"Força",IN157:IN176)</f>
        <v>0</v>
      </c>
      <c r="IR180" s="64">
        <f>SUMPRODUCT((IN157:IN176)*(IO157:IO176)*(IL157:IL176="Força"))</f>
        <v>0</v>
      </c>
      <c r="IS180" s="74">
        <f>SUMIF(IL157:IL176,"Força",IT157:IT176)</f>
        <v>0</v>
      </c>
      <c r="IT180" s="75" t="str">
        <f>IFERROR((IS180*100)/IN183,"")</f>
        <v/>
      </c>
      <c r="IU180" s="147"/>
      <c r="IV180" s="58"/>
      <c r="IW180" s="58"/>
      <c r="IX180" s="58"/>
      <c r="IY180" s="59"/>
      <c r="IZ180" s="59"/>
      <c r="JA180" s="59"/>
      <c r="JB180" s="72" t="s">
        <v>151</v>
      </c>
      <c r="JC180" s="75" t="str">
        <f>IFERROR(AVERAGE(JF157:JF176),"")</f>
        <v/>
      </c>
      <c r="JD180" s="59"/>
      <c r="JE180" s="73" t="s">
        <v>152</v>
      </c>
      <c r="JF180" s="64">
        <f>SUMIF(JA157:JA176,"Força",JC157:JC176)</f>
        <v>0</v>
      </c>
      <c r="JG180" s="64">
        <f>SUMPRODUCT((JC157:JC176)*(JD157:JD176)*(JA157:JA176="Força"))</f>
        <v>0</v>
      </c>
      <c r="JH180" s="74">
        <f>SUMIF(JA157:JA176,"Força",JI157:JI176)</f>
        <v>0</v>
      </c>
      <c r="JI180" s="75" t="str">
        <f>IFERROR((JH180*100)/JC183,"")</f>
        <v/>
      </c>
      <c r="JJ180" s="147"/>
      <c r="JK180" s="58"/>
      <c r="JL180" s="58"/>
      <c r="JM180" s="58"/>
      <c r="JN180" s="59"/>
      <c r="JO180" s="59"/>
      <c r="JP180" s="59"/>
      <c r="JQ180" s="72" t="s">
        <v>151</v>
      </c>
      <c r="JR180" s="75" t="str">
        <f>IFERROR(AVERAGE(JU157:JU176),"")</f>
        <v/>
      </c>
      <c r="JS180" s="59"/>
      <c r="JT180" s="73" t="s">
        <v>152</v>
      </c>
      <c r="JU180" s="64">
        <f>SUMIF(JP157:JP176,"Força",JR157:JR176)</f>
        <v>0</v>
      </c>
      <c r="JV180" s="64">
        <f>SUMPRODUCT((JR157:JR176)*(JS157:JS176)*(JP157:JP176="Força"))</f>
        <v>0</v>
      </c>
      <c r="JW180" s="74">
        <f>SUMIF(JP157:JP176,"Força",JX157:JX176)</f>
        <v>0</v>
      </c>
      <c r="JX180" s="75" t="str">
        <f>IFERROR((JW180*100)/JR183,"")</f>
        <v/>
      </c>
      <c r="JY180" s="147"/>
      <c r="JZ180" s="58"/>
      <c r="KA180" s="58"/>
      <c r="KB180" s="58"/>
      <c r="KC180" s="59"/>
      <c r="KD180" s="59"/>
      <c r="KE180" s="59"/>
      <c r="KF180" s="72" t="s">
        <v>151</v>
      </c>
      <c r="KG180" s="75" t="str">
        <f>IFERROR(AVERAGE(KJ157:KJ176),"")</f>
        <v/>
      </c>
      <c r="KH180" s="59"/>
      <c r="KI180" s="73" t="s">
        <v>152</v>
      </c>
      <c r="KJ180" s="64">
        <f>SUMIF(KE157:KE176,"Força",KG157:KG176)</f>
        <v>0</v>
      </c>
      <c r="KK180" s="64">
        <f>SUMPRODUCT((KG157:KG176)*(KH157:KH176)*(KE157:KE176="Força"))</f>
        <v>0</v>
      </c>
      <c r="KL180" s="74">
        <f>SUMIF(KE157:KE176,"Força",KM157:KM176)</f>
        <v>0</v>
      </c>
      <c r="KM180" s="75" t="str">
        <f>IFERROR((KL180*100)/KG183,"")</f>
        <v/>
      </c>
      <c r="KN180" s="147"/>
      <c r="KO180" s="58"/>
      <c r="KP180" s="58"/>
      <c r="KQ180" s="58"/>
      <c r="KR180" s="59"/>
      <c r="KS180" s="59"/>
      <c r="KT180" s="59"/>
      <c r="KU180" s="72" t="s">
        <v>151</v>
      </c>
      <c r="KV180" s="75" t="str">
        <f>IFERROR(AVERAGE(KY157:KY176),"")</f>
        <v/>
      </c>
      <c r="KW180" s="59"/>
      <c r="KX180" s="73" t="s">
        <v>152</v>
      </c>
      <c r="KY180" s="64">
        <f>SUMIF(KT157:KT176,"Força",KV157:KV176)</f>
        <v>0</v>
      </c>
      <c r="KZ180" s="64">
        <f>SUMPRODUCT((KV157:KV176)*(KW157:KW176)*(KT157:KT176="Força"))</f>
        <v>0</v>
      </c>
      <c r="LA180" s="74">
        <f>SUMIF(KT157:KT176,"Força",LB157:LB176)</f>
        <v>0</v>
      </c>
      <c r="LB180" s="75" t="str">
        <f>IFERROR((LA180*100)/KV183,"")</f>
        <v/>
      </c>
      <c r="LC180" s="147"/>
      <c r="LD180" s="347"/>
      <c r="LE180" s="58"/>
      <c r="LF180" s="58"/>
      <c r="LG180" s="59"/>
      <c r="LH180" s="59"/>
      <c r="LI180" s="59"/>
      <c r="LJ180" s="72" t="s">
        <v>151</v>
      </c>
      <c r="LK180" s="75" t="str">
        <f>IFERROR(AVERAGE(LN157:LN176),"")</f>
        <v/>
      </c>
      <c r="LL180" s="59"/>
      <c r="LM180" s="73" t="s">
        <v>152</v>
      </c>
      <c r="LN180" s="64">
        <f>SUMIF(LI157:LI176,"Força",LK157:LK176)</f>
        <v>0</v>
      </c>
      <c r="LO180" s="64">
        <f>SUMPRODUCT((LK157:LK176)*(LL157:LL176)*(LI157:LI176="Força"))</f>
        <v>0</v>
      </c>
      <c r="LP180" s="74">
        <f>SUMIF(LI157:LI176,"Força",LQ157:LQ176)</f>
        <v>0</v>
      </c>
      <c r="LQ180" s="75" t="str">
        <f>IFERROR((LP180*100)/LK183,"")</f>
        <v/>
      </c>
      <c r="LR180" s="147"/>
      <c r="LS180" s="347"/>
      <c r="LT180" s="58"/>
      <c r="LU180" s="58"/>
      <c r="LV180" s="59"/>
      <c r="LW180" s="59"/>
      <c r="LX180" s="59"/>
      <c r="LY180" s="72" t="s">
        <v>151</v>
      </c>
      <c r="LZ180" s="75" t="str">
        <f>IFERROR(AVERAGE(MC157:MC176),"")</f>
        <v/>
      </c>
      <c r="MA180" s="59"/>
      <c r="MB180" s="73" t="s">
        <v>152</v>
      </c>
      <c r="MC180" s="64">
        <f>SUMIF(LX157:LX176,"Força",LZ157:LZ176)</f>
        <v>0</v>
      </c>
      <c r="MD180" s="64">
        <f>SUMPRODUCT((LZ157:LZ176)*(MA157:MA176)*(LX157:LX176="Força"))</f>
        <v>0</v>
      </c>
      <c r="ME180" s="74">
        <f>SUMIF(LX157:LX176,"Força",MF157:MF176)</f>
        <v>0</v>
      </c>
      <c r="MF180" s="75" t="str">
        <f>IFERROR((ME180*100)/LZ183,"")</f>
        <v/>
      </c>
      <c r="MG180" s="147"/>
      <c r="MH180" s="347"/>
      <c r="MI180" s="58"/>
      <c r="MJ180" s="58"/>
      <c r="MK180" s="500"/>
      <c r="ML180" s="500"/>
      <c r="MM180" s="500"/>
      <c r="MN180" s="505" t="s">
        <v>151</v>
      </c>
      <c r="MO180" s="507"/>
      <c r="MP180" s="500"/>
      <c r="MQ180" s="506" t="s">
        <v>152</v>
      </c>
      <c r="MR180" s="490">
        <v>0</v>
      </c>
      <c r="MS180" s="490">
        <v>0</v>
      </c>
      <c r="MT180" s="493">
        <v>0</v>
      </c>
      <c r="MU180" s="507"/>
      <c r="MV180" s="508"/>
      <c r="MW180" s="347"/>
    </row>
    <row r="181" spans="1:361">
      <c r="A181" s="347"/>
      <c r="B181" s="58"/>
      <c r="C181" s="58"/>
      <c r="D181" s="59"/>
      <c r="E181" s="59"/>
      <c r="F181" s="59"/>
      <c r="G181" s="72" t="s">
        <v>153</v>
      </c>
      <c r="H181" s="76" t="str">
        <f>IFERROR(H183/H179,"")</f>
        <v/>
      </c>
      <c r="I181" s="59"/>
      <c r="J181" s="73" t="s">
        <v>154</v>
      </c>
      <c r="K181" s="64">
        <f>SUMIF(F157:F176,"Potência (F)",H157:H176)</f>
        <v>0</v>
      </c>
      <c r="L181" s="64">
        <f>SUMPRODUCT((H157:H176)*(I157:I176)*(F157:F176="Potência (F)"))</f>
        <v>0</v>
      </c>
      <c r="M181" s="74">
        <f>SUMIF(F157:F176,"Potência (F)",N157:N176)</f>
        <v>0</v>
      </c>
      <c r="N181" s="75" t="str">
        <f>IFERROR((M181*100)/H183,"")</f>
        <v/>
      </c>
      <c r="O181" s="147"/>
      <c r="P181" s="58"/>
      <c r="Q181" s="58"/>
      <c r="R181" s="58"/>
      <c r="S181" s="59"/>
      <c r="T181" s="59"/>
      <c r="U181" s="59"/>
      <c r="V181" s="72" t="s">
        <v>153</v>
      </c>
      <c r="W181" s="76" t="str">
        <f>IFERROR(W183/W179,"")</f>
        <v/>
      </c>
      <c r="X181" s="59"/>
      <c r="Y181" s="73" t="s">
        <v>154</v>
      </c>
      <c r="Z181" s="64">
        <f>SUMIF(U157:U176,"Potência (F)",W157:W176)</f>
        <v>0</v>
      </c>
      <c r="AA181" s="64">
        <f>SUMPRODUCT((W157:W176)*(X157:X176)*(U157:U176="Potência (F)"))</f>
        <v>0</v>
      </c>
      <c r="AB181" s="74">
        <f>SUMIF(U157:U176,"Potência (F)",AC157:AC176)</f>
        <v>0</v>
      </c>
      <c r="AC181" s="75" t="str">
        <f>IFERROR((AB181*100)/W183,"")</f>
        <v/>
      </c>
      <c r="AD181" s="147"/>
      <c r="AE181" s="58"/>
      <c r="AF181" s="58"/>
      <c r="AG181" s="58"/>
      <c r="AH181" s="59"/>
      <c r="AI181" s="59"/>
      <c r="AJ181" s="59"/>
      <c r="AK181" s="72" t="s">
        <v>153</v>
      </c>
      <c r="AL181" s="76" t="str">
        <f>IFERROR(AL183/AL179,"")</f>
        <v/>
      </c>
      <c r="AM181" s="59"/>
      <c r="AN181" s="73" t="s">
        <v>154</v>
      </c>
      <c r="AO181" s="64">
        <f>SUMIF(AJ157:AJ176,"Potência (F)",AL157:AL176)</f>
        <v>0</v>
      </c>
      <c r="AP181" s="64">
        <f>SUMPRODUCT((AL157:AL176)*(AM157:AM176)*(AJ157:AJ176="Potência (F)"))</f>
        <v>0</v>
      </c>
      <c r="AQ181" s="74">
        <f>SUMIF(AJ157:AJ176,"Potência (F)",AR157:AR176)</f>
        <v>0</v>
      </c>
      <c r="AR181" s="75" t="str">
        <f>IFERROR((AQ181*100)/AL183,"")</f>
        <v/>
      </c>
      <c r="AS181" s="147"/>
      <c r="AT181" s="58"/>
      <c r="AU181" s="58"/>
      <c r="AV181" s="58"/>
      <c r="AW181" s="59"/>
      <c r="AX181" s="59"/>
      <c r="AY181" s="59"/>
      <c r="AZ181" s="72" t="s">
        <v>153</v>
      </c>
      <c r="BA181" s="76" t="str">
        <f>IFERROR(BA183/BA179,"")</f>
        <v/>
      </c>
      <c r="BB181" s="59"/>
      <c r="BC181" s="73" t="s">
        <v>154</v>
      </c>
      <c r="BD181" s="64">
        <f>SUMIF(AY157:AY176,"Potência (F)",BA157:BA176)</f>
        <v>0</v>
      </c>
      <c r="BE181" s="64">
        <f>SUMPRODUCT((BA157:BA176)*(BB157:BB176)*(AY157:AY176="Potência (F)"))</f>
        <v>0</v>
      </c>
      <c r="BF181" s="74">
        <f>SUMIF(AY157:AY176,"Potência (F)",BG157:BG176)</f>
        <v>0</v>
      </c>
      <c r="BG181" s="75" t="str">
        <f>IFERROR((BF181*100)/BA183,"")</f>
        <v/>
      </c>
      <c r="BH181" s="147"/>
      <c r="BI181" s="58"/>
      <c r="BJ181" s="58"/>
      <c r="BK181" s="58"/>
      <c r="BL181" s="59"/>
      <c r="BM181" s="59"/>
      <c r="BN181" s="59"/>
      <c r="BO181" s="72" t="s">
        <v>153</v>
      </c>
      <c r="BP181" s="76" t="str">
        <f>IFERROR(BP183/BP179,"")</f>
        <v/>
      </c>
      <c r="BQ181" s="59"/>
      <c r="BR181" s="73" t="s">
        <v>154</v>
      </c>
      <c r="BS181" s="64">
        <f>SUMIF(BN157:BN176,"Potência (F)",BP157:BP176)</f>
        <v>0</v>
      </c>
      <c r="BT181" s="64">
        <f>SUMPRODUCT((BP157:BP176)*(BQ157:BQ176)*(BN157:BN176="Potência (F)"))</f>
        <v>0</v>
      </c>
      <c r="BU181" s="74">
        <f>SUMIF(BN157:BN176,"Potência (F)",BV157:BV176)</f>
        <v>0</v>
      </c>
      <c r="BV181" s="75" t="str">
        <f>IFERROR((BU181*100)/BP183,"")</f>
        <v/>
      </c>
      <c r="BW181" s="147"/>
      <c r="BX181" s="58"/>
      <c r="BY181" s="58"/>
      <c r="BZ181" s="58"/>
      <c r="CA181" s="59"/>
      <c r="CB181" s="59"/>
      <c r="CC181" s="59"/>
      <c r="CD181" s="72" t="s">
        <v>153</v>
      </c>
      <c r="CE181" s="76" t="str">
        <f>IFERROR(CE183/CE179,"")</f>
        <v/>
      </c>
      <c r="CF181" s="59"/>
      <c r="CG181" s="73" t="s">
        <v>154</v>
      </c>
      <c r="CH181" s="64">
        <f>SUMIF(CC157:CC176,"Potência (F)",CE157:CE176)</f>
        <v>0</v>
      </c>
      <c r="CI181" s="64">
        <f>SUMPRODUCT((CE157:CE176)*(CF157:CF176)*(CC157:CC176="Potência (F)"))</f>
        <v>0</v>
      </c>
      <c r="CJ181" s="74">
        <f>SUMIF(CC157:CC176,"Potência (F)",CK157:CK176)</f>
        <v>0</v>
      </c>
      <c r="CK181" s="75" t="str">
        <f>IFERROR((CJ181*100)/CE183,"")</f>
        <v/>
      </c>
      <c r="CL181" s="147"/>
      <c r="CM181" s="58"/>
      <c r="CN181" s="58"/>
      <c r="CO181" s="58"/>
      <c r="CP181" s="59"/>
      <c r="CQ181" s="59"/>
      <c r="CR181" s="59"/>
      <c r="CS181" s="72" t="s">
        <v>153</v>
      </c>
      <c r="CT181" s="76" t="str">
        <f>IFERROR(CT183/CT179,"")</f>
        <v/>
      </c>
      <c r="CU181" s="59"/>
      <c r="CV181" s="73" t="s">
        <v>154</v>
      </c>
      <c r="CW181" s="64">
        <f>SUMIF(CR157:CR176,"Potência (F)",CT157:CT176)</f>
        <v>0</v>
      </c>
      <c r="CX181" s="64">
        <f>SUMPRODUCT((CT157:CT176)*(CU157:CU176)*(CR157:CR176="Potência (F)"))</f>
        <v>0</v>
      </c>
      <c r="CY181" s="74">
        <f>SUMIF(CR157:CR176,"Potência (F)",CZ157:CZ176)</f>
        <v>0</v>
      </c>
      <c r="CZ181" s="75" t="str">
        <f>IFERROR((CY181*100)/CT183,"")</f>
        <v/>
      </c>
      <c r="DA181" s="147"/>
      <c r="DB181" s="58"/>
      <c r="DC181" s="58"/>
      <c r="DD181" s="58"/>
      <c r="DE181" s="59"/>
      <c r="DF181" s="59"/>
      <c r="DG181" s="59"/>
      <c r="DH181" s="72" t="s">
        <v>153</v>
      </c>
      <c r="DI181" s="76" t="str">
        <f>IFERROR(DI183/DI179,"")</f>
        <v/>
      </c>
      <c r="DJ181" s="59"/>
      <c r="DK181" s="73" t="s">
        <v>154</v>
      </c>
      <c r="DL181" s="64">
        <f>SUMIF(DG157:DG176,"Potência (F)",DI157:DI176)</f>
        <v>0</v>
      </c>
      <c r="DM181" s="64">
        <f>SUMPRODUCT((DI157:DI176)*(DJ157:DJ176)*(DG157:DG176="Potência (F)"))</f>
        <v>0</v>
      </c>
      <c r="DN181" s="74">
        <f>SUMIF(DG157:DG176,"Potência (F)",DO157:DO176)</f>
        <v>0</v>
      </c>
      <c r="DO181" s="75" t="str">
        <f>IFERROR((DN181*100)/DI183,"")</f>
        <v/>
      </c>
      <c r="DP181" s="147"/>
      <c r="DQ181" s="58"/>
      <c r="DR181" s="58"/>
      <c r="DS181" s="58"/>
      <c r="DT181" s="59"/>
      <c r="DU181" s="59"/>
      <c r="DV181" s="59"/>
      <c r="DW181" s="72" t="s">
        <v>153</v>
      </c>
      <c r="DX181" s="76" t="str">
        <f>IFERROR(DX183/DX179,"")</f>
        <v/>
      </c>
      <c r="DY181" s="59"/>
      <c r="DZ181" s="73" t="s">
        <v>154</v>
      </c>
      <c r="EA181" s="64">
        <f>SUMIF(DV157:DV176,"Potência (F)",DX157:DX176)</f>
        <v>0</v>
      </c>
      <c r="EB181" s="64">
        <f>SUMPRODUCT((DX157:DX176)*(DY157:DY176)*(DV157:DV176="Potência (F)"))</f>
        <v>0</v>
      </c>
      <c r="EC181" s="74">
        <f>SUMIF(DV157:DV176,"Potência (F)",ED157:ED176)</f>
        <v>0</v>
      </c>
      <c r="ED181" s="75" t="str">
        <f>IFERROR((EC181*100)/DX183,"")</f>
        <v/>
      </c>
      <c r="EE181" s="147"/>
      <c r="EF181" s="58"/>
      <c r="EG181" s="58"/>
      <c r="EH181" s="58"/>
      <c r="EI181" s="59"/>
      <c r="EJ181" s="59"/>
      <c r="EK181" s="59"/>
      <c r="EL181" s="72" t="s">
        <v>153</v>
      </c>
      <c r="EM181" s="76" t="str">
        <f>IFERROR(EM183/EM179,"")</f>
        <v/>
      </c>
      <c r="EN181" s="59"/>
      <c r="EO181" s="73" t="s">
        <v>154</v>
      </c>
      <c r="EP181" s="64">
        <f>SUMIF(EK157:EK176,"Potência (F)",EM157:EM176)</f>
        <v>0</v>
      </c>
      <c r="EQ181" s="64">
        <f>SUMPRODUCT((EM157:EM176)*(EN157:EN176)*(EK157:EK176="Potência (F)"))</f>
        <v>0</v>
      </c>
      <c r="ER181" s="74">
        <f>SUMIF(EK157:EK176,"Potência (F)",ES157:ES176)</f>
        <v>0</v>
      </c>
      <c r="ES181" s="75" t="str">
        <f>IFERROR((ER181*100)/EM183,"")</f>
        <v/>
      </c>
      <c r="ET181" s="147"/>
      <c r="EU181" s="58"/>
      <c r="EV181" s="58"/>
      <c r="EW181" s="58"/>
      <c r="EX181" s="59"/>
      <c r="EY181" s="59"/>
      <c r="EZ181" s="59"/>
      <c r="FA181" s="72" t="s">
        <v>153</v>
      </c>
      <c r="FB181" s="76" t="str">
        <f>IFERROR(FB183/FB179,"")</f>
        <v/>
      </c>
      <c r="FC181" s="59"/>
      <c r="FD181" s="73" t="s">
        <v>154</v>
      </c>
      <c r="FE181" s="64">
        <f>SUMIF(EZ157:EZ176,"Potência (F)",FB157:FB176)</f>
        <v>0</v>
      </c>
      <c r="FF181" s="64">
        <f>SUMPRODUCT((FB157:FB176)*(FC157:FC176)*(EZ157:EZ176="Potência (F)"))</f>
        <v>0</v>
      </c>
      <c r="FG181" s="74">
        <f>SUMIF(EZ157:EZ176,"Potência (F)",FH157:FH176)</f>
        <v>0</v>
      </c>
      <c r="FH181" s="75" t="str">
        <f>IFERROR((FG181*100)/FB183,"")</f>
        <v/>
      </c>
      <c r="FI181" s="147"/>
      <c r="FJ181" s="58"/>
      <c r="FK181" s="58"/>
      <c r="FL181" s="58"/>
      <c r="FM181" s="59"/>
      <c r="FN181" s="59"/>
      <c r="FO181" s="59"/>
      <c r="FP181" s="72" t="s">
        <v>153</v>
      </c>
      <c r="FQ181" s="76" t="str">
        <f>IFERROR(FQ183/FQ179,"")</f>
        <v/>
      </c>
      <c r="FR181" s="59"/>
      <c r="FS181" s="73" t="s">
        <v>154</v>
      </c>
      <c r="FT181" s="64">
        <f>SUMIF(FO157:FO176,"Potência (F)",FQ157:FQ176)</f>
        <v>0</v>
      </c>
      <c r="FU181" s="64">
        <f>SUMPRODUCT((FQ157:FQ176)*(FR157:FR176)*(FO157:FO176="Potência (F)"))</f>
        <v>0</v>
      </c>
      <c r="FV181" s="74">
        <f>SUMIF(FO157:FO176,"Potência (F)",FW157:FW176)</f>
        <v>0</v>
      </c>
      <c r="FW181" s="75" t="str">
        <f>IFERROR((FV181*100)/FQ183,"")</f>
        <v/>
      </c>
      <c r="FX181" s="147"/>
      <c r="FY181" s="58"/>
      <c r="FZ181" s="58"/>
      <c r="GA181" s="58"/>
      <c r="GB181" s="59"/>
      <c r="GC181" s="59"/>
      <c r="GD181" s="59"/>
      <c r="GE181" s="72" t="s">
        <v>153</v>
      </c>
      <c r="GF181" s="76" t="str">
        <f>IFERROR(GF183/GF179,"")</f>
        <v/>
      </c>
      <c r="GG181" s="59"/>
      <c r="GH181" s="73" t="s">
        <v>154</v>
      </c>
      <c r="GI181" s="64">
        <f>SUMIF(GD157:GD176,"Potência (F)",GF157:GF176)</f>
        <v>0</v>
      </c>
      <c r="GJ181" s="64">
        <f>SUMPRODUCT((GF157:GF176)*(GG157:GG176)*(GD157:GD176="Potência (F)"))</f>
        <v>0</v>
      </c>
      <c r="GK181" s="74">
        <f>SUMIF(GD157:GD176,"Potência (F)",GL157:GL176)</f>
        <v>0</v>
      </c>
      <c r="GL181" s="75" t="str">
        <f>IFERROR((GK181*100)/GF183,"")</f>
        <v/>
      </c>
      <c r="GM181" s="147"/>
      <c r="GN181" s="58"/>
      <c r="GO181" s="58"/>
      <c r="GP181" s="58"/>
      <c r="GQ181" s="59"/>
      <c r="GR181" s="59"/>
      <c r="GS181" s="59"/>
      <c r="GT181" s="72" t="s">
        <v>153</v>
      </c>
      <c r="GU181" s="76" t="str">
        <f>IFERROR(GU183/GU179,"")</f>
        <v/>
      </c>
      <c r="GV181" s="59"/>
      <c r="GW181" s="73" t="s">
        <v>154</v>
      </c>
      <c r="GX181" s="64">
        <f>SUMIF(GS157:GS176,"Potência (F)",GU157:GU176)</f>
        <v>0</v>
      </c>
      <c r="GY181" s="64">
        <f>SUMPRODUCT((GU157:GU176)*(GV157:GV176)*(GS157:GS176="Potência (F)"))</f>
        <v>0</v>
      </c>
      <c r="GZ181" s="74">
        <f>SUMIF(GS157:GS176,"Potência (F)",HA157:HA176)</f>
        <v>0</v>
      </c>
      <c r="HA181" s="75" t="str">
        <f>IFERROR((GZ181*100)/GU183,"")</f>
        <v/>
      </c>
      <c r="HB181" s="147"/>
      <c r="HC181" s="58"/>
      <c r="HD181" s="58"/>
      <c r="HE181" s="58"/>
      <c r="HF181" s="59"/>
      <c r="HG181" s="59"/>
      <c r="HH181" s="59"/>
      <c r="HI181" s="72" t="s">
        <v>153</v>
      </c>
      <c r="HJ181" s="76" t="str">
        <f>IFERROR(HJ183/HJ179,"")</f>
        <v/>
      </c>
      <c r="HK181" s="59"/>
      <c r="HL181" s="73" t="s">
        <v>154</v>
      </c>
      <c r="HM181" s="64">
        <f>SUMIF(HH157:HH176,"Potência (F)",HJ157:HJ176)</f>
        <v>0</v>
      </c>
      <c r="HN181" s="64">
        <f>SUMPRODUCT((HJ157:HJ176)*(HK157:HK176)*(HH157:HH176="Potência (F)"))</f>
        <v>0</v>
      </c>
      <c r="HO181" s="74">
        <f>SUMIF(HH157:HH176,"Potência (F)",HP157:HP176)</f>
        <v>0</v>
      </c>
      <c r="HP181" s="75" t="str">
        <f>IFERROR((HO181*100)/HJ183,"")</f>
        <v/>
      </c>
      <c r="HQ181" s="147"/>
      <c r="HR181" s="58"/>
      <c r="HS181" s="58"/>
      <c r="HT181" s="58"/>
      <c r="HU181" s="59"/>
      <c r="HV181" s="59"/>
      <c r="HW181" s="59"/>
      <c r="HX181" s="72" t="s">
        <v>153</v>
      </c>
      <c r="HY181" s="76" t="str">
        <f>IFERROR(HY183/HY179,"")</f>
        <v/>
      </c>
      <c r="HZ181" s="59"/>
      <c r="IA181" s="73" t="s">
        <v>154</v>
      </c>
      <c r="IB181" s="64">
        <f>SUMIF(HW157:HW176,"Potência (F)",HY157:HY176)</f>
        <v>0</v>
      </c>
      <c r="IC181" s="64">
        <f>SUMPRODUCT((HY157:HY176)*(HZ157:HZ176)*(HW157:HW176="Potência (F)"))</f>
        <v>0</v>
      </c>
      <c r="ID181" s="74">
        <f>SUMIF(HW157:HW176,"Potência (F)",IE157:IE176)</f>
        <v>0</v>
      </c>
      <c r="IE181" s="75" t="str">
        <f>IFERROR((ID181*100)/HY183,"")</f>
        <v/>
      </c>
      <c r="IF181" s="147"/>
      <c r="IG181" s="58"/>
      <c r="IH181" s="58"/>
      <c r="II181" s="58"/>
      <c r="IJ181" s="59"/>
      <c r="IK181" s="59"/>
      <c r="IL181" s="59"/>
      <c r="IM181" s="72" t="s">
        <v>153</v>
      </c>
      <c r="IN181" s="76" t="str">
        <f>IFERROR(IN183/IN179,"")</f>
        <v/>
      </c>
      <c r="IO181" s="59"/>
      <c r="IP181" s="73" t="s">
        <v>154</v>
      </c>
      <c r="IQ181" s="64">
        <f>SUMIF(IL157:IL176,"Potência (F)",IN157:IN176)</f>
        <v>0</v>
      </c>
      <c r="IR181" s="64">
        <f>SUMPRODUCT((IN157:IN176)*(IO157:IO176)*(IL157:IL176="Potência (F)"))</f>
        <v>0</v>
      </c>
      <c r="IS181" s="74">
        <f>SUMIF(IL157:IL176,"Potência (F)",IT157:IT176)</f>
        <v>0</v>
      </c>
      <c r="IT181" s="75" t="str">
        <f>IFERROR((IS181*100)/IN183,"")</f>
        <v/>
      </c>
      <c r="IU181" s="147"/>
      <c r="IV181" s="58"/>
      <c r="IW181" s="58"/>
      <c r="IX181" s="58"/>
      <c r="IY181" s="59"/>
      <c r="IZ181" s="59"/>
      <c r="JA181" s="59"/>
      <c r="JB181" s="72" t="s">
        <v>153</v>
      </c>
      <c r="JC181" s="76" t="str">
        <f>IFERROR(JC183/JC179,"")</f>
        <v/>
      </c>
      <c r="JD181" s="59"/>
      <c r="JE181" s="73" t="s">
        <v>154</v>
      </c>
      <c r="JF181" s="64">
        <f>SUMIF(JA157:JA176,"Potência (F)",JC157:JC176)</f>
        <v>0</v>
      </c>
      <c r="JG181" s="64">
        <f>SUMPRODUCT((JC157:JC176)*(JD157:JD176)*(JA157:JA176="Potência (F)"))</f>
        <v>0</v>
      </c>
      <c r="JH181" s="74">
        <f>SUMIF(JA157:JA176,"Potência (F)",JI157:JI176)</f>
        <v>0</v>
      </c>
      <c r="JI181" s="75" t="str">
        <f>IFERROR((JH181*100)/JC183,"")</f>
        <v/>
      </c>
      <c r="JJ181" s="147"/>
      <c r="JK181" s="58"/>
      <c r="JL181" s="58"/>
      <c r="JM181" s="58"/>
      <c r="JN181" s="59"/>
      <c r="JO181" s="59"/>
      <c r="JP181" s="59"/>
      <c r="JQ181" s="72" t="s">
        <v>153</v>
      </c>
      <c r="JR181" s="76" t="str">
        <f>IFERROR(JR183/JR179,"")</f>
        <v/>
      </c>
      <c r="JS181" s="59"/>
      <c r="JT181" s="73" t="s">
        <v>154</v>
      </c>
      <c r="JU181" s="64">
        <f>SUMIF(JP157:JP176,"Potência (F)",JR157:JR176)</f>
        <v>0</v>
      </c>
      <c r="JV181" s="64">
        <f>SUMPRODUCT((JR157:JR176)*(JS157:JS176)*(JP157:JP176="Potência (F)"))</f>
        <v>0</v>
      </c>
      <c r="JW181" s="74">
        <f>SUMIF(JP157:JP176,"Potência (F)",JX157:JX176)</f>
        <v>0</v>
      </c>
      <c r="JX181" s="75" t="str">
        <f>IFERROR((JW181*100)/JR183,"")</f>
        <v/>
      </c>
      <c r="JY181" s="147"/>
      <c r="JZ181" s="58"/>
      <c r="KA181" s="58"/>
      <c r="KB181" s="58"/>
      <c r="KC181" s="59"/>
      <c r="KD181" s="59"/>
      <c r="KE181" s="59"/>
      <c r="KF181" s="72" t="s">
        <v>153</v>
      </c>
      <c r="KG181" s="76" t="str">
        <f>IFERROR(KG183/KG179,"")</f>
        <v/>
      </c>
      <c r="KH181" s="59"/>
      <c r="KI181" s="73" t="s">
        <v>154</v>
      </c>
      <c r="KJ181" s="64">
        <f>SUMIF(KE157:KE176,"Potência (F)",KG157:KG176)</f>
        <v>0</v>
      </c>
      <c r="KK181" s="64">
        <f>SUMPRODUCT((KG157:KG176)*(KH157:KH176)*(KE157:KE176="Potência (F)"))</f>
        <v>0</v>
      </c>
      <c r="KL181" s="74">
        <f>SUMIF(KE157:KE176,"Potência (F)",KM157:KM176)</f>
        <v>0</v>
      </c>
      <c r="KM181" s="75" t="str">
        <f>IFERROR((KL181*100)/KG183,"")</f>
        <v/>
      </c>
      <c r="KN181" s="147"/>
      <c r="KO181" s="58"/>
      <c r="KP181" s="58"/>
      <c r="KQ181" s="58"/>
      <c r="KR181" s="59"/>
      <c r="KS181" s="59"/>
      <c r="KT181" s="59"/>
      <c r="KU181" s="72" t="s">
        <v>153</v>
      </c>
      <c r="KV181" s="76" t="str">
        <f>IFERROR(KV183/KV179,"")</f>
        <v/>
      </c>
      <c r="KW181" s="59"/>
      <c r="KX181" s="73" t="s">
        <v>154</v>
      </c>
      <c r="KY181" s="64">
        <f>SUMIF(KT157:KT176,"Potência (F)",KV157:KV176)</f>
        <v>0</v>
      </c>
      <c r="KZ181" s="64">
        <f>SUMPRODUCT((KV157:KV176)*(KW157:KW176)*(KT157:KT176="Potência (F)"))</f>
        <v>0</v>
      </c>
      <c r="LA181" s="74">
        <f>SUMIF(KT157:KT176,"Potência (F)",LB157:LB176)</f>
        <v>0</v>
      </c>
      <c r="LB181" s="75" t="str">
        <f>IFERROR((LA181*100)/KV183,"")</f>
        <v/>
      </c>
      <c r="LC181" s="147"/>
      <c r="LD181" s="347"/>
      <c r="LE181" s="58"/>
      <c r="LF181" s="58"/>
      <c r="LG181" s="59"/>
      <c r="LH181" s="59"/>
      <c r="LI181" s="59"/>
      <c r="LJ181" s="72" t="s">
        <v>153</v>
      </c>
      <c r="LK181" s="76" t="str">
        <f>IFERROR(LK183/LK179,"")</f>
        <v/>
      </c>
      <c r="LL181" s="59"/>
      <c r="LM181" s="73" t="s">
        <v>154</v>
      </c>
      <c r="LN181" s="64">
        <f>SUMIF(LI157:LI176,"Potência (F)",LK157:LK176)</f>
        <v>0</v>
      </c>
      <c r="LO181" s="64">
        <f>SUMPRODUCT((LK157:LK176)*(LL157:LL176)*(LI157:LI176="Potência (F)"))</f>
        <v>0</v>
      </c>
      <c r="LP181" s="74">
        <f>SUMIF(LI157:LI176,"Potência (F)",LQ157:LQ176)</f>
        <v>0</v>
      </c>
      <c r="LQ181" s="75" t="str">
        <f>IFERROR((LP181*100)/LK183,"")</f>
        <v/>
      </c>
      <c r="LR181" s="147"/>
      <c r="LS181" s="347"/>
      <c r="LT181" s="58"/>
      <c r="LU181" s="58"/>
      <c r="LV181" s="59"/>
      <c r="LW181" s="59"/>
      <c r="LX181" s="59"/>
      <c r="LY181" s="72" t="s">
        <v>153</v>
      </c>
      <c r="LZ181" s="76" t="str">
        <f>IFERROR(LZ183/LZ179,"")</f>
        <v/>
      </c>
      <c r="MA181" s="59"/>
      <c r="MB181" s="73" t="s">
        <v>154</v>
      </c>
      <c r="MC181" s="64">
        <f>SUMIF(LX157:LX176,"Potência (F)",LZ157:LZ176)</f>
        <v>0</v>
      </c>
      <c r="MD181" s="64">
        <f>SUMPRODUCT((LZ157:LZ176)*(MA157:MA176)*(LX157:LX176="Potência (F)"))</f>
        <v>0</v>
      </c>
      <c r="ME181" s="74">
        <f>SUMIF(LX157:LX176,"Potência (F)",MF157:MF176)</f>
        <v>0</v>
      </c>
      <c r="MF181" s="75" t="str">
        <f>IFERROR((ME181*100)/LZ183,"")</f>
        <v/>
      </c>
      <c r="MG181" s="147"/>
      <c r="MH181" s="347"/>
      <c r="MI181" s="58"/>
      <c r="MJ181" s="58"/>
      <c r="MK181" s="500"/>
      <c r="ML181" s="500"/>
      <c r="MM181" s="500"/>
      <c r="MN181" s="505" t="s">
        <v>153</v>
      </c>
      <c r="MO181" s="509"/>
      <c r="MP181" s="500"/>
      <c r="MQ181" s="506" t="s">
        <v>154</v>
      </c>
      <c r="MR181" s="490">
        <v>0</v>
      </c>
      <c r="MS181" s="490">
        <v>0</v>
      </c>
      <c r="MT181" s="493">
        <v>0</v>
      </c>
      <c r="MU181" s="507"/>
      <c r="MV181" s="508"/>
      <c r="MW181" s="347"/>
    </row>
    <row r="182" spans="1:361">
      <c r="A182" s="347"/>
      <c r="B182" s="58"/>
      <c r="C182" s="58"/>
      <c r="D182" s="59"/>
      <c r="E182" s="59"/>
      <c r="F182" s="59"/>
      <c r="G182" s="72" t="s">
        <v>155</v>
      </c>
      <c r="H182" s="66" t="str">
        <f>IF(SUMPRODUCT(H157:H176,M157:M176)=0,"",SUMPRODUCT(H157:H176,M157:M176))</f>
        <v/>
      </c>
      <c r="I182" s="59"/>
      <c r="J182" s="73" t="s">
        <v>156</v>
      </c>
      <c r="K182" s="64">
        <f>SUMIF(F157:F176,"Potência (V)",H157:H176)</f>
        <v>0</v>
      </c>
      <c r="L182" s="64">
        <f>SUMPRODUCT((H157:H176)*(I157:I176)*(F157:F176="Potência (V)"))</f>
        <v>0</v>
      </c>
      <c r="M182" s="74">
        <f>SUMIF(F157:F176,"Potência (V)",N157:N176)</f>
        <v>0</v>
      </c>
      <c r="N182" s="75" t="str">
        <f>IFERROR((M182*100)/H183,"")</f>
        <v/>
      </c>
      <c r="O182" s="147"/>
      <c r="P182" s="58"/>
      <c r="Q182" s="58"/>
      <c r="R182" s="58"/>
      <c r="S182" s="59"/>
      <c r="T182" s="59"/>
      <c r="U182" s="59"/>
      <c r="V182" s="72" t="s">
        <v>155</v>
      </c>
      <c r="W182" s="66" t="str">
        <f>IF(SUMPRODUCT(W157:W176,AB157:AB176)=0,"",SUMPRODUCT(W157:W176,AB157:AB176))</f>
        <v/>
      </c>
      <c r="X182" s="59"/>
      <c r="Y182" s="73" t="s">
        <v>156</v>
      </c>
      <c r="Z182" s="64">
        <f>SUMIF(U157:U176,"Potência (V)",W157:W176)</f>
        <v>0</v>
      </c>
      <c r="AA182" s="64">
        <f>SUMPRODUCT((W157:W176)*(X157:X176)*(U157:U176="Potência (V)"))</f>
        <v>0</v>
      </c>
      <c r="AB182" s="74">
        <f>SUMIF(U157:U176,"Potência (V)",AC157:AC176)</f>
        <v>0</v>
      </c>
      <c r="AC182" s="75" t="str">
        <f>IFERROR((AB182*100)/W183,"")</f>
        <v/>
      </c>
      <c r="AD182" s="147"/>
      <c r="AE182" s="58"/>
      <c r="AF182" s="58"/>
      <c r="AG182" s="58"/>
      <c r="AH182" s="59"/>
      <c r="AI182" s="59"/>
      <c r="AJ182" s="59"/>
      <c r="AK182" s="72" t="s">
        <v>155</v>
      </c>
      <c r="AL182" s="66" t="str">
        <f>IF(SUMPRODUCT(AL157:AL176,AQ157:AQ176)=0,"",SUMPRODUCT(AL157:AL176,AQ157:AQ176))</f>
        <v/>
      </c>
      <c r="AM182" s="59"/>
      <c r="AN182" s="73" t="s">
        <v>156</v>
      </c>
      <c r="AO182" s="64">
        <f>SUMIF(AJ157:AJ176,"Potência (V)",AL157:AL176)</f>
        <v>0</v>
      </c>
      <c r="AP182" s="64">
        <f>SUMPRODUCT((AL157:AL176)*(AM157:AM176)*(AJ157:AJ176="Potência (V)"))</f>
        <v>0</v>
      </c>
      <c r="AQ182" s="74">
        <f>SUMIF(AJ157:AJ176,"Potência (V)",AR157:AR176)</f>
        <v>0</v>
      </c>
      <c r="AR182" s="75" t="str">
        <f>IFERROR((AQ182*100)/AL183,"")</f>
        <v/>
      </c>
      <c r="AS182" s="147"/>
      <c r="AT182" s="58"/>
      <c r="AU182" s="58"/>
      <c r="AV182" s="58"/>
      <c r="AW182" s="59"/>
      <c r="AX182" s="59"/>
      <c r="AY182" s="59"/>
      <c r="AZ182" s="72" t="s">
        <v>155</v>
      </c>
      <c r="BA182" s="66" t="str">
        <f>IF(SUMPRODUCT(BA157:BA176,BF157:BF176)=0,"",SUMPRODUCT(BA157:BA176,BF157:BF176))</f>
        <v/>
      </c>
      <c r="BB182" s="59"/>
      <c r="BC182" s="73" t="s">
        <v>156</v>
      </c>
      <c r="BD182" s="64">
        <f>SUMIF(AY157:AY176,"Potência (V)",BA157:BA176)</f>
        <v>0</v>
      </c>
      <c r="BE182" s="64">
        <f>SUMPRODUCT((BA157:BA176)*(BB157:BB176)*(AY157:AY176="Potência (V)"))</f>
        <v>0</v>
      </c>
      <c r="BF182" s="74">
        <f>SUMIF(AY157:AY176,"Potência (V)",BG157:BG176)</f>
        <v>0</v>
      </c>
      <c r="BG182" s="75" t="str">
        <f>IFERROR((BF182*100)/BA183,"")</f>
        <v/>
      </c>
      <c r="BH182" s="147"/>
      <c r="BI182" s="58"/>
      <c r="BJ182" s="58"/>
      <c r="BK182" s="58"/>
      <c r="BL182" s="59"/>
      <c r="BM182" s="59"/>
      <c r="BN182" s="59"/>
      <c r="BO182" s="72" t="s">
        <v>155</v>
      </c>
      <c r="BP182" s="66" t="str">
        <f>IF(SUMPRODUCT(BP157:BP176,BU157:BU176)=0,"",SUMPRODUCT(BP157:BP176,BU157:BU176))</f>
        <v/>
      </c>
      <c r="BQ182" s="59"/>
      <c r="BR182" s="73" t="s">
        <v>156</v>
      </c>
      <c r="BS182" s="64">
        <f>SUMIF(BN157:BN176,"Potência (V)",BP157:BP176)</f>
        <v>0</v>
      </c>
      <c r="BT182" s="64">
        <f>SUMPRODUCT((BP157:BP176)*(BQ157:BQ176)*(BN157:BN176="Potência (V)"))</f>
        <v>0</v>
      </c>
      <c r="BU182" s="74">
        <f>SUMIF(BN157:BN176,"Potência (V)",BV157:BV176)</f>
        <v>0</v>
      </c>
      <c r="BV182" s="75" t="str">
        <f>IFERROR((BU182*100)/BP183,"")</f>
        <v/>
      </c>
      <c r="BW182" s="147"/>
      <c r="BX182" s="58"/>
      <c r="BY182" s="58"/>
      <c r="BZ182" s="58"/>
      <c r="CA182" s="59"/>
      <c r="CB182" s="59"/>
      <c r="CC182" s="59"/>
      <c r="CD182" s="72" t="s">
        <v>155</v>
      </c>
      <c r="CE182" s="66" t="str">
        <f>IF(SUMPRODUCT(CE157:CE176,CJ157:CJ176)=0,"",SUMPRODUCT(CE157:CE176,CJ157:CJ176))</f>
        <v/>
      </c>
      <c r="CF182" s="59"/>
      <c r="CG182" s="73" t="s">
        <v>156</v>
      </c>
      <c r="CH182" s="64">
        <f>SUMIF(CC157:CC176,"Potência (V)",CE157:CE176)</f>
        <v>0</v>
      </c>
      <c r="CI182" s="64">
        <f>SUMPRODUCT((CE157:CE176)*(CF157:CF176)*(CC157:CC176="Potência (V)"))</f>
        <v>0</v>
      </c>
      <c r="CJ182" s="74">
        <f>SUMIF(CC157:CC176,"Potência (V)",CK157:CK176)</f>
        <v>0</v>
      </c>
      <c r="CK182" s="75" t="str">
        <f>IFERROR((CJ182*100)/CE183,"")</f>
        <v/>
      </c>
      <c r="CL182" s="147"/>
      <c r="CM182" s="58"/>
      <c r="CN182" s="58"/>
      <c r="CO182" s="58"/>
      <c r="CP182" s="59"/>
      <c r="CQ182" s="59"/>
      <c r="CR182" s="59"/>
      <c r="CS182" s="72" t="s">
        <v>155</v>
      </c>
      <c r="CT182" s="66" t="str">
        <f>IF(SUMPRODUCT(CT157:CT176,CY157:CY176)=0,"",SUMPRODUCT(CT157:CT176,CY157:CY176))</f>
        <v/>
      </c>
      <c r="CU182" s="59"/>
      <c r="CV182" s="73" t="s">
        <v>156</v>
      </c>
      <c r="CW182" s="64">
        <f>SUMIF(CR157:CR176,"Potência (V)",CT157:CT176)</f>
        <v>0</v>
      </c>
      <c r="CX182" s="64">
        <f>SUMPRODUCT((CT157:CT176)*(CU157:CU176)*(CR157:CR176="Potência (V)"))</f>
        <v>0</v>
      </c>
      <c r="CY182" s="74">
        <f>SUMIF(CR157:CR176,"Potência (V)",CZ157:CZ176)</f>
        <v>0</v>
      </c>
      <c r="CZ182" s="75" t="str">
        <f>IFERROR((CY182*100)/CT183,"")</f>
        <v/>
      </c>
      <c r="DA182" s="147"/>
      <c r="DB182" s="58"/>
      <c r="DC182" s="58"/>
      <c r="DD182" s="58"/>
      <c r="DE182" s="59"/>
      <c r="DF182" s="59"/>
      <c r="DG182" s="59"/>
      <c r="DH182" s="72" t="s">
        <v>155</v>
      </c>
      <c r="DI182" s="66" t="str">
        <f>IF(SUMPRODUCT(DI157:DI176,DN157:DN176)=0,"",SUMPRODUCT(DI157:DI176,DN157:DN176))</f>
        <v/>
      </c>
      <c r="DJ182" s="59"/>
      <c r="DK182" s="73" t="s">
        <v>156</v>
      </c>
      <c r="DL182" s="64">
        <f>SUMIF(DG157:DG176,"Potência (V)",DI157:DI176)</f>
        <v>0</v>
      </c>
      <c r="DM182" s="64">
        <f>SUMPRODUCT((DI157:DI176)*(DJ157:DJ176)*(DG157:DG176="Potência (V)"))</f>
        <v>0</v>
      </c>
      <c r="DN182" s="74">
        <f>SUMIF(DG157:DG176,"Potência (V)",DO157:DO176)</f>
        <v>0</v>
      </c>
      <c r="DO182" s="75" t="str">
        <f>IFERROR((DN182*100)/DI183,"")</f>
        <v/>
      </c>
      <c r="DP182" s="147"/>
      <c r="DQ182" s="58"/>
      <c r="DR182" s="58"/>
      <c r="DS182" s="58"/>
      <c r="DT182" s="59"/>
      <c r="DU182" s="59"/>
      <c r="DV182" s="59"/>
      <c r="DW182" s="72" t="s">
        <v>155</v>
      </c>
      <c r="DX182" s="66" t="str">
        <f>IF(SUMPRODUCT(DX157:DX176,EC157:EC176)=0,"",SUMPRODUCT(DX157:DX176,EC157:EC176))</f>
        <v/>
      </c>
      <c r="DY182" s="59"/>
      <c r="DZ182" s="73" t="s">
        <v>156</v>
      </c>
      <c r="EA182" s="64">
        <f>SUMIF(DV157:DV176,"Potência (V)",DX157:DX176)</f>
        <v>0</v>
      </c>
      <c r="EB182" s="64">
        <f>SUMPRODUCT((DX157:DX176)*(DY157:DY176)*(DV157:DV176="Potência (V)"))</f>
        <v>0</v>
      </c>
      <c r="EC182" s="74">
        <f>SUMIF(DV157:DV176,"Potência (V)",ED157:ED176)</f>
        <v>0</v>
      </c>
      <c r="ED182" s="75" t="str">
        <f>IFERROR((EC182*100)/DX183,"")</f>
        <v/>
      </c>
      <c r="EE182" s="147"/>
      <c r="EF182" s="58"/>
      <c r="EG182" s="58"/>
      <c r="EH182" s="58"/>
      <c r="EI182" s="59"/>
      <c r="EJ182" s="59"/>
      <c r="EK182" s="59"/>
      <c r="EL182" s="72" t="s">
        <v>155</v>
      </c>
      <c r="EM182" s="66" t="str">
        <f>IF(SUMPRODUCT(EM157:EM176,ER157:ER176)=0,"",SUMPRODUCT(EM157:EM176,ER157:ER176))</f>
        <v/>
      </c>
      <c r="EN182" s="59"/>
      <c r="EO182" s="73" t="s">
        <v>156</v>
      </c>
      <c r="EP182" s="64">
        <f>SUMIF(EK157:EK176,"Potência (V)",EM157:EM176)</f>
        <v>0</v>
      </c>
      <c r="EQ182" s="64">
        <f>SUMPRODUCT((EM157:EM176)*(EN157:EN176)*(EK157:EK176="Potência (V)"))</f>
        <v>0</v>
      </c>
      <c r="ER182" s="74">
        <f>SUMIF(EK157:EK176,"Potência (V)",ES157:ES176)</f>
        <v>0</v>
      </c>
      <c r="ES182" s="75" t="str">
        <f>IFERROR((ER182*100)/EM183,"")</f>
        <v/>
      </c>
      <c r="ET182" s="147"/>
      <c r="EU182" s="58"/>
      <c r="EV182" s="58"/>
      <c r="EW182" s="58"/>
      <c r="EX182" s="59"/>
      <c r="EY182" s="59"/>
      <c r="EZ182" s="59"/>
      <c r="FA182" s="72" t="s">
        <v>155</v>
      </c>
      <c r="FB182" s="66" t="str">
        <f>IF(SUMPRODUCT(FB157:FB176,FG157:FG176)=0,"",SUMPRODUCT(FB157:FB176,FG157:FG176))</f>
        <v/>
      </c>
      <c r="FC182" s="59"/>
      <c r="FD182" s="73" t="s">
        <v>156</v>
      </c>
      <c r="FE182" s="64">
        <f>SUMIF(EZ157:EZ176,"Potência (V)",FB157:FB176)</f>
        <v>0</v>
      </c>
      <c r="FF182" s="64">
        <f>SUMPRODUCT((FB157:FB176)*(FC157:FC176)*(EZ157:EZ176="Potência (V)"))</f>
        <v>0</v>
      </c>
      <c r="FG182" s="74">
        <f>SUMIF(EZ157:EZ176,"Potência (V)",FH157:FH176)</f>
        <v>0</v>
      </c>
      <c r="FH182" s="75" t="str">
        <f>IFERROR((FG182*100)/FB183,"")</f>
        <v/>
      </c>
      <c r="FI182" s="147"/>
      <c r="FJ182" s="58"/>
      <c r="FK182" s="58"/>
      <c r="FL182" s="58"/>
      <c r="FM182" s="59"/>
      <c r="FN182" s="59"/>
      <c r="FO182" s="59"/>
      <c r="FP182" s="72" t="s">
        <v>155</v>
      </c>
      <c r="FQ182" s="66" t="str">
        <f>IF(SUMPRODUCT(FQ157:FQ176,FV157:FV176)=0,"",SUMPRODUCT(FQ157:FQ176,FV157:FV176))</f>
        <v/>
      </c>
      <c r="FR182" s="59"/>
      <c r="FS182" s="73" t="s">
        <v>156</v>
      </c>
      <c r="FT182" s="64">
        <f>SUMIF(FO157:FO176,"Potência (V)",FQ157:FQ176)</f>
        <v>0</v>
      </c>
      <c r="FU182" s="64">
        <f>SUMPRODUCT((FQ157:FQ176)*(FR157:FR176)*(FO157:FO176="Potência (V)"))</f>
        <v>0</v>
      </c>
      <c r="FV182" s="74">
        <f>SUMIF(FO157:FO176,"Potência (V)",FW157:FW176)</f>
        <v>0</v>
      </c>
      <c r="FW182" s="75" t="str">
        <f>IFERROR((FV182*100)/FQ183,"")</f>
        <v/>
      </c>
      <c r="FX182" s="147"/>
      <c r="FY182" s="58"/>
      <c r="FZ182" s="58"/>
      <c r="GA182" s="58"/>
      <c r="GB182" s="59"/>
      <c r="GC182" s="59"/>
      <c r="GD182" s="59"/>
      <c r="GE182" s="72" t="s">
        <v>155</v>
      </c>
      <c r="GF182" s="66" t="str">
        <f>IF(SUMPRODUCT(GF157:GF176,GK157:GK176)=0,"",SUMPRODUCT(GF157:GF176,GK157:GK176))</f>
        <v/>
      </c>
      <c r="GG182" s="59"/>
      <c r="GH182" s="73" t="s">
        <v>156</v>
      </c>
      <c r="GI182" s="64">
        <f>SUMIF(GD157:GD176,"Potência (V)",GF157:GF176)</f>
        <v>0</v>
      </c>
      <c r="GJ182" s="64">
        <f>SUMPRODUCT((GF157:GF176)*(GG157:GG176)*(GD157:GD176="Potência (V)"))</f>
        <v>0</v>
      </c>
      <c r="GK182" s="74">
        <f>SUMIF(GD157:GD176,"Potência (V)",GL157:GL176)</f>
        <v>0</v>
      </c>
      <c r="GL182" s="75" t="str">
        <f>IFERROR((GK182*100)/GF183,"")</f>
        <v/>
      </c>
      <c r="GM182" s="147"/>
      <c r="GN182" s="58"/>
      <c r="GO182" s="58"/>
      <c r="GP182" s="58"/>
      <c r="GQ182" s="59"/>
      <c r="GR182" s="59"/>
      <c r="GS182" s="59"/>
      <c r="GT182" s="72" t="s">
        <v>155</v>
      </c>
      <c r="GU182" s="66" t="str">
        <f>IF(SUMPRODUCT(GU157:GU176,GZ157:GZ176)=0,"",SUMPRODUCT(GU157:GU176,GZ157:GZ176))</f>
        <v/>
      </c>
      <c r="GV182" s="59"/>
      <c r="GW182" s="73" t="s">
        <v>156</v>
      </c>
      <c r="GX182" s="64">
        <f>SUMIF(GS157:GS176,"Potência (V)",GU157:GU176)</f>
        <v>0</v>
      </c>
      <c r="GY182" s="64">
        <f>SUMPRODUCT((GU157:GU176)*(GV157:GV176)*(GS157:GS176="Potência (V)"))</f>
        <v>0</v>
      </c>
      <c r="GZ182" s="74">
        <f>SUMIF(GS157:GS176,"Potência (V)",HA157:HA176)</f>
        <v>0</v>
      </c>
      <c r="HA182" s="75" t="str">
        <f>IFERROR((GZ182*100)/GU183,"")</f>
        <v/>
      </c>
      <c r="HB182" s="147"/>
      <c r="HC182" s="58"/>
      <c r="HD182" s="58"/>
      <c r="HE182" s="58"/>
      <c r="HF182" s="59"/>
      <c r="HG182" s="59"/>
      <c r="HH182" s="59"/>
      <c r="HI182" s="72" t="s">
        <v>155</v>
      </c>
      <c r="HJ182" s="66" t="str">
        <f>IF(SUMPRODUCT(HJ157:HJ176,HO157:HO176)=0,"",SUMPRODUCT(HJ157:HJ176,HO157:HO176))</f>
        <v/>
      </c>
      <c r="HK182" s="59"/>
      <c r="HL182" s="73" t="s">
        <v>156</v>
      </c>
      <c r="HM182" s="64">
        <f>SUMIF(HH157:HH176,"Potência (V)",HJ157:HJ176)</f>
        <v>0</v>
      </c>
      <c r="HN182" s="64">
        <f>SUMPRODUCT((HJ157:HJ176)*(HK157:HK176)*(HH157:HH176="Potência (V)"))</f>
        <v>0</v>
      </c>
      <c r="HO182" s="74">
        <f>SUMIF(HH157:HH176,"Potência (V)",HP157:HP176)</f>
        <v>0</v>
      </c>
      <c r="HP182" s="75" t="str">
        <f>IFERROR((HO182*100)/HJ183,"")</f>
        <v/>
      </c>
      <c r="HQ182" s="147"/>
      <c r="HR182" s="58"/>
      <c r="HS182" s="58"/>
      <c r="HT182" s="58"/>
      <c r="HU182" s="59"/>
      <c r="HV182" s="59"/>
      <c r="HW182" s="59"/>
      <c r="HX182" s="72" t="s">
        <v>155</v>
      </c>
      <c r="HY182" s="66" t="str">
        <f>IF(SUMPRODUCT(HY157:HY176,ID157:ID176)=0,"",SUMPRODUCT(HY157:HY176,ID157:ID176))</f>
        <v/>
      </c>
      <c r="HZ182" s="59"/>
      <c r="IA182" s="73" t="s">
        <v>156</v>
      </c>
      <c r="IB182" s="64">
        <f>SUMIF(HW157:HW176,"Potência (V)",HY157:HY176)</f>
        <v>0</v>
      </c>
      <c r="IC182" s="64">
        <f>SUMPRODUCT((HY157:HY176)*(HZ157:HZ176)*(HW157:HW176="Potência (V)"))</f>
        <v>0</v>
      </c>
      <c r="ID182" s="74">
        <f>SUMIF(HW157:HW176,"Potência (V)",IE157:IE176)</f>
        <v>0</v>
      </c>
      <c r="IE182" s="75" t="str">
        <f>IFERROR((ID182*100)/HY183,"")</f>
        <v/>
      </c>
      <c r="IF182" s="147"/>
      <c r="IG182" s="58"/>
      <c r="IH182" s="58"/>
      <c r="II182" s="58"/>
      <c r="IJ182" s="59"/>
      <c r="IK182" s="59"/>
      <c r="IL182" s="59"/>
      <c r="IM182" s="72" t="s">
        <v>155</v>
      </c>
      <c r="IN182" s="66" t="str">
        <f>IF(SUMPRODUCT(IN157:IN176,IS157:IS176)=0,"",SUMPRODUCT(IN157:IN176,IS157:IS176))</f>
        <v/>
      </c>
      <c r="IO182" s="59"/>
      <c r="IP182" s="73" t="s">
        <v>156</v>
      </c>
      <c r="IQ182" s="64">
        <f>SUMIF(IL157:IL176,"Potência (V)",IN157:IN176)</f>
        <v>0</v>
      </c>
      <c r="IR182" s="64">
        <f>SUMPRODUCT((IN157:IN176)*(IO157:IO176)*(IL157:IL176="Potência (V)"))</f>
        <v>0</v>
      </c>
      <c r="IS182" s="74">
        <f>SUMIF(IL157:IL176,"Potência (V)",IT157:IT176)</f>
        <v>0</v>
      </c>
      <c r="IT182" s="75" t="str">
        <f>IFERROR((IS182*100)/IN183,"")</f>
        <v/>
      </c>
      <c r="IU182" s="147"/>
      <c r="IV182" s="58"/>
      <c r="IW182" s="58"/>
      <c r="IX182" s="58"/>
      <c r="IY182" s="59"/>
      <c r="IZ182" s="59"/>
      <c r="JA182" s="59"/>
      <c r="JB182" s="72" t="s">
        <v>155</v>
      </c>
      <c r="JC182" s="66" t="str">
        <f>IF(SUMPRODUCT(JC157:JC176,JH157:JH176)=0,"",SUMPRODUCT(JC157:JC176,JH157:JH176))</f>
        <v/>
      </c>
      <c r="JD182" s="59"/>
      <c r="JE182" s="73" t="s">
        <v>156</v>
      </c>
      <c r="JF182" s="64">
        <f>SUMIF(JA157:JA176,"Potência (V)",JC157:JC176)</f>
        <v>0</v>
      </c>
      <c r="JG182" s="64">
        <f>SUMPRODUCT((JC157:JC176)*(JD157:JD176)*(JA157:JA176="Potência (V)"))</f>
        <v>0</v>
      </c>
      <c r="JH182" s="74">
        <f>SUMIF(JA157:JA176,"Potência (V)",JI157:JI176)</f>
        <v>0</v>
      </c>
      <c r="JI182" s="75" t="str">
        <f>IFERROR((JH182*100)/JC183,"")</f>
        <v/>
      </c>
      <c r="JJ182" s="147"/>
      <c r="JK182" s="58"/>
      <c r="JL182" s="58"/>
      <c r="JM182" s="58"/>
      <c r="JN182" s="59"/>
      <c r="JO182" s="59"/>
      <c r="JP182" s="59"/>
      <c r="JQ182" s="72" t="s">
        <v>155</v>
      </c>
      <c r="JR182" s="66" t="str">
        <f>IF(SUMPRODUCT(JR157:JR176,JW157:JW176)=0,"",SUMPRODUCT(JR157:JR176,JW157:JW176))</f>
        <v/>
      </c>
      <c r="JS182" s="59"/>
      <c r="JT182" s="73" t="s">
        <v>156</v>
      </c>
      <c r="JU182" s="64">
        <f>SUMIF(JP157:JP176,"Potência (V)",JR157:JR176)</f>
        <v>0</v>
      </c>
      <c r="JV182" s="64">
        <f>SUMPRODUCT((JR157:JR176)*(JS157:JS176)*(JP157:JP176="Potência (V)"))</f>
        <v>0</v>
      </c>
      <c r="JW182" s="74">
        <f>SUMIF(JP157:JP176,"Potência (V)",JX157:JX176)</f>
        <v>0</v>
      </c>
      <c r="JX182" s="75" t="str">
        <f>IFERROR((JW182*100)/JR183,"")</f>
        <v/>
      </c>
      <c r="JY182" s="147"/>
      <c r="JZ182" s="58"/>
      <c r="KA182" s="58"/>
      <c r="KB182" s="58"/>
      <c r="KC182" s="59"/>
      <c r="KD182" s="59"/>
      <c r="KE182" s="59"/>
      <c r="KF182" s="72" t="s">
        <v>155</v>
      </c>
      <c r="KG182" s="66" t="str">
        <f>IF(SUMPRODUCT(KG157:KG176,KL157:KL176)=0,"",SUMPRODUCT(KG157:KG176,KL157:KL176))</f>
        <v/>
      </c>
      <c r="KH182" s="59"/>
      <c r="KI182" s="73" t="s">
        <v>156</v>
      </c>
      <c r="KJ182" s="64">
        <f>SUMIF(KE157:KE176,"Potência (V)",KG157:KG176)</f>
        <v>0</v>
      </c>
      <c r="KK182" s="64">
        <f>SUMPRODUCT((KG157:KG176)*(KH157:KH176)*(KE157:KE176="Potência (V)"))</f>
        <v>0</v>
      </c>
      <c r="KL182" s="74">
        <f>SUMIF(KE157:KE176,"Potência (V)",KM157:KM176)</f>
        <v>0</v>
      </c>
      <c r="KM182" s="75" t="str">
        <f>IFERROR((KL182*100)/KG183,"")</f>
        <v/>
      </c>
      <c r="KN182" s="147"/>
      <c r="KO182" s="58"/>
      <c r="KP182" s="58"/>
      <c r="KQ182" s="58"/>
      <c r="KR182" s="59"/>
      <c r="KS182" s="59"/>
      <c r="KT182" s="59"/>
      <c r="KU182" s="72" t="s">
        <v>155</v>
      </c>
      <c r="KV182" s="66" t="str">
        <f>IF(SUMPRODUCT(KV157:KV176,LA157:LA176)=0,"",SUMPRODUCT(KV157:KV176,LA157:LA176))</f>
        <v/>
      </c>
      <c r="KW182" s="59"/>
      <c r="KX182" s="73" t="s">
        <v>156</v>
      </c>
      <c r="KY182" s="64">
        <f>SUMIF(KT157:KT176,"Potência (V)",KV157:KV176)</f>
        <v>0</v>
      </c>
      <c r="KZ182" s="64">
        <f>SUMPRODUCT((KV157:KV176)*(KW157:KW176)*(KT157:KT176="Potência (V)"))</f>
        <v>0</v>
      </c>
      <c r="LA182" s="74">
        <f>SUMIF(KT157:KT176,"Potência (V)",LB157:LB176)</f>
        <v>0</v>
      </c>
      <c r="LB182" s="75" t="str">
        <f>IFERROR((LA182*100)/KV183,"")</f>
        <v/>
      </c>
      <c r="LC182" s="147"/>
      <c r="LD182" s="347"/>
      <c r="LE182" s="58"/>
      <c r="LF182" s="58"/>
      <c r="LG182" s="59"/>
      <c r="LH182" s="59"/>
      <c r="LI182" s="59"/>
      <c r="LJ182" s="72" t="s">
        <v>155</v>
      </c>
      <c r="LK182" s="66" t="str">
        <f>IF(SUMPRODUCT(LK157:LK176,LP157:LP176)=0,"",SUMPRODUCT(LK157:LK176,LP157:LP176))</f>
        <v/>
      </c>
      <c r="LL182" s="59"/>
      <c r="LM182" s="73" t="s">
        <v>156</v>
      </c>
      <c r="LN182" s="64">
        <f>SUMIF(LI157:LI176,"Potência (V)",LK157:LK176)</f>
        <v>0</v>
      </c>
      <c r="LO182" s="64">
        <f>SUMPRODUCT((LK157:LK176)*(LL157:LL176)*(LI157:LI176="Potência (V)"))</f>
        <v>0</v>
      </c>
      <c r="LP182" s="74">
        <f>SUMIF(LI157:LI176,"Potência (V)",LQ157:LQ176)</f>
        <v>0</v>
      </c>
      <c r="LQ182" s="75" t="str">
        <f>IFERROR((LP182*100)/LK183,"")</f>
        <v/>
      </c>
      <c r="LR182" s="147"/>
      <c r="LS182" s="347"/>
      <c r="LT182" s="58"/>
      <c r="LU182" s="58"/>
      <c r="LV182" s="59"/>
      <c r="LW182" s="59"/>
      <c r="LX182" s="59"/>
      <c r="LY182" s="72" t="s">
        <v>155</v>
      </c>
      <c r="LZ182" s="66" t="str">
        <f>IF(SUMPRODUCT(LZ157:LZ176,ME157:ME176)=0,"",SUMPRODUCT(LZ157:LZ176,ME157:ME176))</f>
        <v/>
      </c>
      <c r="MA182" s="59"/>
      <c r="MB182" s="73" t="s">
        <v>156</v>
      </c>
      <c r="MC182" s="64">
        <f>SUMIF(LX157:LX176,"Potência (V)",LZ157:LZ176)</f>
        <v>0</v>
      </c>
      <c r="MD182" s="64">
        <f>SUMPRODUCT((LZ157:LZ176)*(MA157:MA176)*(LX157:LX176="Potência (V)"))</f>
        <v>0</v>
      </c>
      <c r="ME182" s="74">
        <f>SUMIF(LX157:LX176,"Potência (V)",MF157:MF176)</f>
        <v>0</v>
      </c>
      <c r="MF182" s="75" t="str">
        <f>IFERROR((ME182*100)/LZ183,"")</f>
        <v/>
      </c>
      <c r="MG182" s="147"/>
      <c r="MH182" s="347"/>
      <c r="MI182" s="58"/>
      <c r="MJ182" s="58"/>
      <c r="MK182" s="500"/>
      <c r="ML182" s="500"/>
      <c r="MM182" s="500"/>
      <c r="MN182" s="505" t="s">
        <v>155</v>
      </c>
      <c r="MO182" s="494"/>
      <c r="MP182" s="500"/>
      <c r="MQ182" s="506" t="s">
        <v>156</v>
      </c>
      <c r="MR182" s="490">
        <v>0</v>
      </c>
      <c r="MS182" s="490">
        <v>0</v>
      </c>
      <c r="MT182" s="493">
        <v>0</v>
      </c>
      <c r="MU182" s="507"/>
      <c r="MV182" s="508"/>
      <c r="MW182" s="347"/>
    </row>
    <row r="183" spans="1:361" ht="17" thickBot="1">
      <c r="A183" s="347"/>
      <c r="B183" s="58"/>
      <c r="C183" s="58"/>
      <c r="D183" s="59"/>
      <c r="E183" s="59"/>
      <c r="F183" s="59"/>
      <c r="G183" s="72" t="s">
        <v>157</v>
      </c>
      <c r="H183" s="76" t="str">
        <f>IF(SUM(N157:N176)=0,"",SUM(N157:N176))</f>
        <v/>
      </c>
      <c r="I183" s="59"/>
      <c r="J183" s="77" t="s">
        <v>158</v>
      </c>
      <c r="K183" s="68">
        <f>SUMIF(F157:F176,"Resistência de força",H157:H176)</f>
        <v>0</v>
      </c>
      <c r="L183" s="68">
        <f>SUMPRODUCT((H157:H176)*(I157:I176)*(F157:F176="Resistência de força"))</f>
        <v>0</v>
      </c>
      <c r="M183" s="78">
        <f>SUMIF(F157:F176,"Resistência de força",N157:N176)</f>
        <v>0</v>
      </c>
      <c r="N183" s="79" t="str">
        <f>IFERROR((M183*100)/H183,"")</f>
        <v/>
      </c>
      <c r="O183" s="147"/>
      <c r="P183" s="58"/>
      <c r="Q183" s="58"/>
      <c r="R183" s="58"/>
      <c r="S183" s="59"/>
      <c r="T183" s="59"/>
      <c r="U183" s="59"/>
      <c r="V183" s="72" t="s">
        <v>157</v>
      </c>
      <c r="W183" s="76" t="str">
        <f>IF(SUM(AC157:AC176)=0,"",SUM(AC157:AC176))</f>
        <v/>
      </c>
      <c r="X183" s="59"/>
      <c r="Y183" s="77" t="s">
        <v>158</v>
      </c>
      <c r="Z183" s="68">
        <f>SUMIF(U157:U176,"Resistência de força",W157:W176)</f>
        <v>0</v>
      </c>
      <c r="AA183" s="68">
        <f>SUMPRODUCT((W157:W176)*(X157:X176)*(U157:U176="Resistência de força"))</f>
        <v>0</v>
      </c>
      <c r="AB183" s="78">
        <f>SUMIF(U157:U176,"Resistência de força",AC157:AC176)</f>
        <v>0</v>
      </c>
      <c r="AC183" s="79" t="str">
        <f>IFERROR((AB183*100)/W183,"")</f>
        <v/>
      </c>
      <c r="AD183" s="147"/>
      <c r="AE183" s="58"/>
      <c r="AF183" s="58"/>
      <c r="AG183" s="58"/>
      <c r="AH183" s="59"/>
      <c r="AI183" s="59"/>
      <c r="AJ183" s="59"/>
      <c r="AK183" s="72" t="s">
        <v>157</v>
      </c>
      <c r="AL183" s="76" t="str">
        <f>IF(SUM(AR157:AR176)=0,"",SUM(AR157:AR176))</f>
        <v/>
      </c>
      <c r="AM183" s="59"/>
      <c r="AN183" s="77" t="s">
        <v>158</v>
      </c>
      <c r="AO183" s="68">
        <f>SUMIF(AJ157:AJ176,"Resistência de força",AL157:AL176)</f>
        <v>0</v>
      </c>
      <c r="AP183" s="68">
        <f>SUMPRODUCT((AL157:AL176)*(AM157:AM176)*(AJ157:AJ176="Resistência de força"))</f>
        <v>0</v>
      </c>
      <c r="AQ183" s="78">
        <f>SUMIF(AJ157:AJ176,"Resistência de força",AR157:AR176)</f>
        <v>0</v>
      </c>
      <c r="AR183" s="79" t="str">
        <f>IFERROR((AQ183*100)/AL183,"")</f>
        <v/>
      </c>
      <c r="AS183" s="147"/>
      <c r="AT183" s="58"/>
      <c r="AU183" s="58"/>
      <c r="AV183" s="58"/>
      <c r="AW183" s="59"/>
      <c r="AX183" s="59"/>
      <c r="AY183" s="59"/>
      <c r="AZ183" s="72" t="s">
        <v>157</v>
      </c>
      <c r="BA183" s="76" t="str">
        <f>IF(SUM(BG157:BG176)=0,"",SUM(BG157:BG176))</f>
        <v/>
      </c>
      <c r="BB183" s="59"/>
      <c r="BC183" s="77" t="s">
        <v>158</v>
      </c>
      <c r="BD183" s="68">
        <f>SUMIF(AY157:AY176,"Resistência de força",BA157:BA176)</f>
        <v>0</v>
      </c>
      <c r="BE183" s="68">
        <f>SUMPRODUCT((BA157:BA176)*(BB157:BB176)*(AY157:AY176="Resistência de força"))</f>
        <v>0</v>
      </c>
      <c r="BF183" s="78">
        <f>SUMIF(AY157:AY176,"Resistência de força",BG157:BG176)</f>
        <v>0</v>
      </c>
      <c r="BG183" s="79" t="str">
        <f>IFERROR((BF183*100)/BA183,"")</f>
        <v/>
      </c>
      <c r="BH183" s="147"/>
      <c r="BI183" s="58"/>
      <c r="BJ183" s="58"/>
      <c r="BK183" s="58"/>
      <c r="BL183" s="59"/>
      <c r="BM183" s="59"/>
      <c r="BN183" s="59"/>
      <c r="BO183" s="72" t="s">
        <v>157</v>
      </c>
      <c r="BP183" s="76" t="str">
        <f>IF(SUM(BV157:BV176)=0,"",SUM(BV157:BV176))</f>
        <v/>
      </c>
      <c r="BQ183" s="59"/>
      <c r="BR183" s="77" t="s">
        <v>158</v>
      </c>
      <c r="BS183" s="68">
        <f>SUMIF(BN157:BN176,"Resistência de força",BP157:BP176)</f>
        <v>0</v>
      </c>
      <c r="BT183" s="68">
        <f>SUMPRODUCT((BP157:BP176)*(BQ157:BQ176)*(BN157:BN176="Resistência de força"))</f>
        <v>0</v>
      </c>
      <c r="BU183" s="78">
        <f>SUMIF(BN157:BN176,"Resistência de força",BV157:BV176)</f>
        <v>0</v>
      </c>
      <c r="BV183" s="79" t="str">
        <f>IFERROR((BU183*100)/BP183,"")</f>
        <v/>
      </c>
      <c r="BW183" s="147"/>
      <c r="BX183" s="58"/>
      <c r="BY183" s="58"/>
      <c r="BZ183" s="58"/>
      <c r="CA183" s="59"/>
      <c r="CB183" s="59"/>
      <c r="CC183" s="59"/>
      <c r="CD183" s="72" t="s">
        <v>157</v>
      </c>
      <c r="CE183" s="76" t="str">
        <f>IF(SUM(CK157:CK176)=0,"",SUM(CK157:CK176))</f>
        <v/>
      </c>
      <c r="CF183" s="59"/>
      <c r="CG183" s="77" t="s">
        <v>158</v>
      </c>
      <c r="CH183" s="68">
        <f>SUMIF(CC157:CC176,"Resistência de força",CE157:CE176)</f>
        <v>0</v>
      </c>
      <c r="CI183" s="68">
        <f>SUMPRODUCT((CE157:CE176)*(CF157:CF176)*(CC157:CC176="Resistência de força"))</f>
        <v>0</v>
      </c>
      <c r="CJ183" s="78">
        <f>SUMIF(CC157:CC176,"Resistência de força",CK157:CK176)</f>
        <v>0</v>
      </c>
      <c r="CK183" s="79" t="str">
        <f>IFERROR((CJ183*100)/CE183,"")</f>
        <v/>
      </c>
      <c r="CL183" s="147"/>
      <c r="CM183" s="58"/>
      <c r="CN183" s="58"/>
      <c r="CO183" s="58"/>
      <c r="CP183" s="59"/>
      <c r="CQ183" s="59"/>
      <c r="CR183" s="59"/>
      <c r="CS183" s="72" t="s">
        <v>157</v>
      </c>
      <c r="CT183" s="76" t="str">
        <f>IF(SUM(CZ157:CZ176)=0,"",SUM(CZ157:CZ176))</f>
        <v/>
      </c>
      <c r="CU183" s="59"/>
      <c r="CV183" s="77" t="s">
        <v>158</v>
      </c>
      <c r="CW183" s="68">
        <f>SUMIF(CR157:CR176,"Resistência de força",CT157:CT176)</f>
        <v>0</v>
      </c>
      <c r="CX183" s="68">
        <f>SUMPRODUCT((CT157:CT176)*(CU157:CU176)*(CR157:CR176="Resistência de força"))</f>
        <v>0</v>
      </c>
      <c r="CY183" s="78">
        <f>SUMIF(CR157:CR176,"Resistência de força",CZ157:CZ176)</f>
        <v>0</v>
      </c>
      <c r="CZ183" s="79" t="str">
        <f>IFERROR((CY183*100)/CT183,"")</f>
        <v/>
      </c>
      <c r="DA183" s="147"/>
      <c r="DB183" s="58"/>
      <c r="DC183" s="58"/>
      <c r="DD183" s="58"/>
      <c r="DE183" s="59"/>
      <c r="DF183" s="59"/>
      <c r="DG183" s="59"/>
      <c r="DH183" s="72" t="s">
        <v>157</v>
      </c>
      <c r="DI183" s="76" t="str">
        <f>IF(SUM(DO157:DO176)=0,"",SUM(DO157:DO176))</f>
        <v/>
      </c>
      <c r="DJ183" s="59"/>
      <c r="DK183" s="77" t="s">
        <v>158</v>
      </c>
      <c r="DL183" s="68">
        <f>SUMIF(DG157:DG176,"Resistência de força",DI157:DI176)</f>
        <v>0</v>
      </c>
      <c r="DM183" s="68">
        <f>SUMPRODUCT((DI157:DI176)*(DJ157:DJ176)*(DG157:DG176="Resistência de força"))</f>
        <v>0</v>
      </c>
      <c r="DN183" s="78">
        <f>SUMIF(DG157:DG176,"Resistência de força",DO157:DO176)</f>
        <v>0</v>
      </c>
      <c r="DO183" s="79" t="str">
        <f>IFERROR((DN183*100)/DI183,"")</f>
        <v/>
      </c>
      <c r="DP183" s="147"/>
      <c r="DQ183" s="58"/>
      <c r="DR183" s="58"/>
      <c r="DS183" s="58"/>
      <c r="DT183" s="59"/>
      <c r="DU183" s="59"/>
      <c r="DV183" s="59"/>
      <c r="DW183" s="72" t="s">
        <v>157</v>
      </c>
      <c r="DX183" s="76" t="str">
        <f>IF(SUM(ED157:ED176)=0,"",SUM(ED157:ED176))</f>
        <v/>
      </c>
      <c r="DY183" s="59"/>
      <c r="DZ183" s="77" t="s">
        <v>158</v>
      </c>
      <c r="EA183" s="68">
        <f>SUMIF(DV157:DV176,"Resistência de força",DX157:DX176)</f>
        <v>0</v>
      </c>
      <c r="EB183" s="68">
        <f>SUMPRODUCT((DX157:DX176)*(DY157:DY176)*(DV157:DV176="Resistência de força"))</f>
        <v>0</v>
      </c>
      <c r="EC183" s="78">
        <f>SUMIF(DV157:DV176,"Resistência de força",ED157:ED176)</f>
        <v>0</v>
      </c>
      <c r="ED183" s="79" t="str">
        <f>IFERROR((EC183*100)/DX183,"")</f>
        <v/>
      </c>
      <c r="EE183" s="147"/>
      <c r="EF183" s="58"/>
      <c r="EG183" s="58"/>
      <c r="EH183" s="58"/>
      <c r="EI183" s="59"/>
      <c r="EJ183" s="59"/>
      <c r="EK183" s="59"/>
      <c r="EL183" s="72" t="s">
        <v>157</v>
      </c>
      <c r="EM183" s="76" t="str">
        <f>IF(SUM(ES157:ES176)=0,"",SUM(ES157:ES176))</f>
        <v/>
      </c>
      <c r="EN183" s="59"/>
      <c r="EO183" s="77" t="s">
        <v>158</v>
      </c>
      <c r="EP183" s="68">
        <f>SUMIF(EK157:EK176,"Resistência de força",EM157:EM176)</f>
        <v>0</v>
      </c>
      <c r="EQ183" s="68">
        <f>SUMPRODUCT((EM157:EM176)*(EN157:EN176)*(EK157:EK176="Resistência de força"))</f>
        <v>0</v>
      </c>
      <c r="ER183" s="78">
        <f>SUMIF(EK157:EK176,"Resistência de força",ES157:ES176)</f>
        <v>0</v>
      </c>
      <c r="ES183" s="79" t="str">
        <f>IFERROR((ER183*100)/EM183,"")</f>
        <v/>
      </c>
      <c r="ET183" s="147"/>
      <c r="EU183" s="58"/>
      <c r="EV183" s="58"/>
      <c r="EW183" s="58"/>
      <c r="EX183" s="59"/>
      <c r="EY183" s="59"/>
      <c r="EZ183" s="59"/>
      <c r="FA183" s="72" t="s">
        <v>157</v>
      </c>
      <c r="FB183" s="76" t="str">
        <f>IF(SUM(FH157:FH176)=0,"",SUM(FH157:FH176))</f>
        <v/>
      </c>
      <c r="FC183" s="59"/>
      <c r="FD183" s="77" t="s">
        <v>158</v>
      </c>
      <c r="FE183" s="68">
        <f>SUMIF(EZ157:EZ176,"Resistência de força",FB157:FB176)</f>
        <v>0</v>
      </c>
      <c r="FF183" s="68">
        <f>SUMPRODUCT((FB157:FB176)*(FC157:FC176)*(EZ157:EZ176="Resistência de força"))</f>
        <v>0</v>
      </c>
      <c r="FG183" s="78">
        <f>SUMIF(EZ157:EZ176,"Resistência de força",FH157:FH176)</f>
        <v>0</v>
      </c>
      <c r="FH183" s="79" t="str">
        <f>IFERROR((FG183*100)/FB183,"")</f>
        <v/>
      </c>
      <c r="FI183" s="147"/>
      <c r="FJ183" s="58"/>
      <c r="FK183" s="58"/>
      <c r="FL183" s="58"/>
      <c r="FM183" s="59"/>
      <c r="FN183" s="59"/>
      <c r="FO183" s="59"/>
      <c r="FP183" s="72" t="s">
        <v>157</v>
      </c>
      <c r="FQ183" s="76" t="str">
        <f>IF(SUM(FW157:FW176)=0,"",SUM(FW157:FW176))</f>
        <v/>
      </c>
      <c r="FR183" s="59"/>
      <c r="FS183" s="77" t="s">
        <v>158</v>
      </c>
      <c r="FT183" s="68">
        <f>SUMIF(FO157:FO176,"Resistência de força",FQ157:FQ176)</f>
        <v>0</v>
      </c>
      <c r="FU183" s="68">
        <f>SUMPRODUCT((FQ157:FQ176)*(FR157:FR176)*(FO157:FO176="Resistência de força"))</f>
        <v>0</v>
      </c>
      <c r="FV183" s="78">
        <f>SUMIF(FO157:FO176,"Resistência de força",FW157:FW176)</f>
        <v>0</v>
      </c>
      <c r="FW183" s="79" t="str">
        <f>IFERROR((FV183*100)/FQ183,"")</f>
        <v/>
      </c>
      <c r="FX183" s="147"/>
      <c r="FY183" s="58"/>
      <c r="FZ183" s="58"/>
      <c r="GA183" s="58"/>
      <c r="GB183" s="59"/>
      <c r="GC183" s="59"/>
      <c r="GD183" s="59"/>
      <c r="GE183" s="72" t="s">
        <v>157</v>
      </c>
      <c r="GF183" s="76" t="str">
        <f>IF(SUM(GL157:GL176)=0,"",SUM(GL157:GL176))</f>
        <v/>
      </c>
      <c r="GG183" s="59"/>
      <c r="GH183" s="77" t="s">
        <v>158</v>
      </c>
      <c r="GI183" s="68">
        <f>SUMIF(GD157:GD176,"Resistência de força",GF157:GF176)</f>
        <v>0</v>
      </c>
      <c r="GJ183" s="68">
        <f>SUMPRODUCT((GF157:GF176)*(GG157:GG176)*(GD157:GD176="Resistência de força"))</f>
        <v>0</v>
      </c>
      <c r="GK183" s="78">
        <f>SUMIF(GD157:GD176,"Resistência de força",GL157:GL176)</f>
        <v>0</v>
      </c>
      <c r="GL183" s="79" t="str">
        <f>IFERROR((GK183*100)/GF183,"")</f>
        <v/>
      </c>
      <c r="GM183" s="147"/>
      <c r="GN183" s="58"/>
      <c r="GO183" s="58"/>
      <c r="GP183" s="58"/>
      <c r="GQ183" s="59"/>
      <c r="GR183" s="59"/>
      <c r="GS183" s="59"/>
      <c r="GT183" s="72" t="s">
        <v>157</v>
      </c>
      <c r="GU183" s="76" t="str">
        <f>IF(SUM(HA157:HA176)=0,"",SUM(HA157:HA176))</f>
        <v/>
      </c>
      <c r="GV183" s="59"/>
      <c r="GW183" s="77" t="s">
        <v>158</v>
      </c>
      <c r="GX183" s="68">
        <f>SUMIF(GS157:GS176,"Resistência de força",GU157:GU176)</f>
        <v>0</v>
      </c>
      <c r="GY183" s="68">
        <f>SUMPRODUCT((GU157:GU176)*(GV157:GV176)*(GS157:GS176="Resistência de força"))</f>
        <v>0</v>
      </c>
      <c r="GZ183" s="78">
        <f>SUMIF(GS157:GS176,"Resistência de força",HA157:HA176)</f>
        <v>0</v>
      </c>
      <c r="HA183" s="79" t="str">
        <f>IFERROR((GZ183*100)/GU183,"")</f>
        <v/>
      </c>
      <c r="HB183" s="147"/>
      <c r="HC183" s="58"/>
      <c r="HD183" s="58"/>
      <c r="HE183" s="58"/>
      <c r="HF183" s="59"/>
      <c r="HG183" s="59"/>
      <c r="HH183" s="59"/>
      <c r="HI183" s="72" t="s">
        <v>157</v>
      </c>
      <c r="HJ183" s="76" t="str">
        <f>IF(SUM(HP157:HP176)=0,"",SUM(HP157:HP176))</f>
        <v/>
      </c>
      <c r="HK183" s="59"/>
      <c r="HL183" s="77" t="s">
        <v>158</v>
      </c>
      <c r="HM183" s="68">
        <f>SUMIF(HH157:HH176,"Resistência de força",HJ157:HJ176)</f>
        <v>0</v>
      </c>
      <c r="HN183" s="68">
        <f>SUMPRODUCT((HJ157:HJ176)*(HK157:HK176)*(HH157:HH176="Resistência de força"))</f>
        <v>0</v>
      </c>
      <c r="HO183" s="78">
        <f>SUMIF(HH157:HH176,"Resistência de força",HP157:HP176)</f>
        <v>0</v>
      </c>
      <c r="HP183" s="79" t="str">
        <f>IFERROR((HO183*100)/HJ183,"")</f>
        <v/>
      </c>
      <c r="HQ183" s="147"/>
      <c r="HR183" s="58"/>
      <c r="HS183" s="58"/>
      <c r="HT183" s="58"/>
      <c r="HU183" s="59"/>
      <c r="HV183" s="59"/>
      <c r="HW183" s="59"/>
      <c r="HX183" s="72" t="s">
        <v>157</v>
      </c>
      <c r="HY183" s="76" t="str">
        <f>IF(SUM(IE157:IE176)=0,"",SUM(IE157:IE176))</f>
        <v/>
      </c>
      <c r="HZ183" s="59"/>
      <c r="IA183" s="77" t="s">
        <v>158</v>
      </c>
      <c r="IB183" s="68">
        <f>SUMIF(HW157:HW176,"Resistência de força",HY157:HY176)</f>
        <v>0</v>
      </c>
      <c r="IC183" s="68">
        <f>SUMPRODUCT((HY157:HY176)*(HZ157:HZ176)*(HW157:HW176="Resistência de força"))</f>
        <v>0</v>
      </c>
      <c r="ID183" s="78">
        <f>SUMIF(HW157:HW176,"Resistência de força",IE157:IE176)</f>
        <v>0</v>
      </c>
      <c r="IE183" s="79" t="str">
        <f>IFERROR((ID183*100)/HY183,"")</f>
        <v/>
      </c>
      <c r="IF183" s="147"/>
      <c r="IG183" s="58"/>
      <c r="IH183" s="58"/>
      <c r="II183" s="58"/>
      <c r="IJ183" s="59"/>
      <c r="IK183" s="59"/>
      <c r="IL183" s="59"/>
      <c r="IM183" s="72" t="s">
        <v>157</v>
      </c>
      <c r="IN183" s="76" t="str">
        <f>IF(SUM(IT157:IT176)=0,"",SUM(IT157:IT176))</f>
        <v/>
      </c>
      <c r="IO183" s="59"/>
      <c r="IP183" s="77" t="s">
        <v>158</v>
      </c>
      <c r="IQ183" s="68">
        <f>SUMIF(IL157:IL176,"Resistência de força",IN157:IN176)</f>
        <v>0</v>
      </c>
      <c r="IR183" s="68">
        <f>SUMPRODUCT((IN157:IN176)*(IO157:IO176)*(IL157:IL176="Resistência de força"))</f>
        <v>0</v>
      </c>
      <c r="IS183" s="78">
        <f>SUMIF(IL157:IL176,"Resistência de força",IT157:IT176)</f>
        <v>0</v>
      </c>
      <c r="IT183" s="79" t="str">
        <f>IFERROR((IS183*100)/IN183,"")</f>
        <v/>
      </c>
      <c r="IU183" s="147"/>
      <c r="IV183" s="58"/>
      <c r="IW183" s="58"/>
      <c r="IX183" s="58"/>
      <c r="IY183" s="59"/>
      <c r="IZ183" s="59"/>
      <c r="JA183" s="59"/>
      <c r="JB183" s="72" t="s">
        <v>157</v>
      </c>
      <c r="JC183" s="76" t="str">
        <f>IF(SUM(JI157:JI176)=0,"",SUM(JI157:JI176))</f>
        <v/>
      </c>
      <c r="JD183" s="59"/>
      <c r="JE183" s="77" t="s">
        <v>158</v>
      </c>
      <c r="JF183" s="68">
        <f>SUMIF(JA157:JA176,"Resistência de força",JC157:JC176)</f>
        <v>0</v>
      </c>
      <c r="JG183" s="68">
        <f>SUMPRODUCT((JC157:JC176)*(JD157:JD176)*(JA157:JA176="Resistência de força"))</f>
        <v>0</v>
      </c>
      <c r="JH183" s="78">
        <f>SUMIF(JA157:JA176,"Resistência de força",JI157:JI176)</f>
        <v>0</v>
      </c>
      <c r="JI183" s="79" t="str">
        <f>IFERROR((JH183*100)/JC183,"")</f>
        <v/>
      </c>
      <c r="JJ183" s="147"/>
      <c r="JK183" s="58"/>
      <c r="JL183" s="58"/>
      <c r="JM183" s="58"/>
      <c r="JN183" s="59"/>
      <c r="JO183" s="59"/>
      <c r="JP183" s="59"/>
      <c r="JQ183" s="72" t="s">
        <v>157</v>
      </c>
      <c r="JR183" s="76" t="str">
        <f>IF(SUM(JX157:JX176)=0,"",SUM(JX157:JX176))</f>
        <v/>
      </c>
      <c r="JS183" s="59"/>
      <c r="JT183" s="77" t="s">
        <v>158</v>
      </c>
      <c r="JU183" s="68">
        <f>SUMIF(JP157:JP176,"Resistência de força",JR157:JR176)</f>
        <v>0</v>
      </c>
      <c r="JV183" s="68">
        <f>SUMPRODUCT((JR157:JR176)*(JS157:JS176)*(JP157:JP176="Resistência de força"))</f>
        <v>0</v>
      </c>
      <c r="JW183" s="78">
        <f>SUMIF(JP157:JP176,"Resistência de força",JX157:JX176)</f>
        <v>0</v>
      </c>
      <c r="JX183" s="79" t="str">
        <f>IFERROR((JW183*100)/JR183,"")</f>
        <v/>
      </c>
      <c r="JY183" s="147"/>
      <c r="JZ183" s="58"/>
      <c r="KA183" s="58"/>
      <c r="KB183" s="58"/>
      <c r="KC183" s="59"/>
      <c r="KD183" s="59"/>
      <c r="KE183" s="59"/>
      <c r="KF183" s="72" t="s">
        <v>157</v>
      </c>
      <c r="KG183" s="76" t="str">
        <f>IF(SUM(KM157:KM176)=0,"",SUM(KM157:KM176))</f>
        <v/>
      </c>
      <c r="KH183" s="59"/>
      <c r="KI183" s="77" t="s">
        <v>158</v>
      </c>
      <c r="KJ183" s="68">
        <f>SUMIF(KE157:KE176,"Resistência de força",KG157:KG176)</f>
        <v>0</v>
      </c>
      <c r="KK183" s="68">
        <f>SUMPRODUCT((KG157:KG176)*(KH157:KH176)*(KE157:KE176="Resistência de força"))</f>
        <v>0</v>
      </c>
      <c r="KL183" s="78">
        <f>SUMIF(KE157:KE176,"Resistência de força",KM157:KM176)</f>
        <v>0</v>
      </c>
      <c r="KM183" s="79" t="str">
        <f>IFERROR((KL183*100)/KG183,"")</f>
        <v/>
      </c>
      <c r="KN183" s="147"/>
      <c r="KO183" s="58"/>
      <c r="KP183" s="58"/>
      <c r="KQ183" s="58"/>
      <c r="KR183" s="59"/>
      <c r="KS183" s="59"/>
      <c r="KT183" s="59"/>
      <c r="KU183" s="72" t="s">
        <v>157</v>
      </c>
      <c r="KV183" s="76" t="str">
        <f>IF(SUM(LB157:LB176)=0,"",SUM(LB157:LB176))</f>
        <v/>
      </c>
      <c r="KW183" s="59"/>
      <c r="KX183" s="77" t="s">
        <v>158</v>
      </c>
      <c r="KY183" s="68">
        <f>SUMIF(KT157:KT176,"Resistência de força",KV157:KV176)</f>
        <v>0</v>
      </c>
      <c r="KZ183" s="68">
        <f>SUMPRODUCT((KV157:KV176)*(KW157:KW176)*(KT157:KT176="Resistência de força"))</f>
        <v>0</v>
      </c>
      <c r="LA183" s="78">
        <f>SUMIF(KT157:KT176,"Resistência de força",LB157:LB176)</f>
        <v>0</v>
      </c>
      <c r="LB183" s="79" t="str">
        <f>IFERROR((LA183*100)/KV183,"")</f>
        <v/>
      </c>
      <c r="LC183" s="147"/>
      <c r="LD183" s="347"/>
      <c r="LE183" s="58"/>
      <c r="LF183" s="58"/>
      <c r="LG183" s="59"/>
      <c r="LH183" s="59"/>
      <c r="LI183" s="59"/>
      <c r="LJ183" s="72" t="s">
        <v>157</v>
      </c>
      <c r="LK183" s="76" t="str">
        <f>IF(SUM(LQ157:LQ176)=0,"",SUM(LQ157:LQ176))</f>
        <v/>
      </c>
      <c r="LL183" s="59"/>
      <c r="LM183" s="77" t="s">
        <v>158</v>
      </c>
      <c r="LN183" s="68">
        <f>SUMIF(LI157:LI176,"Resistência de força",LK157:LK176)</f>
        <v>0</v>
      </c>
      <c r="LO183" s="68">
        <f>SUMPRODUCT((LK157:LK176)*(LL157:LL176)*(LI157:LI176="Resistência de força"))</f>
        <v>0</v>
      </c>
      <c r="LP183" s="78">
        <f>SUMIF(LI157:LI176,"Resistência de força",LQ157:LQ176)</f>
        <v>0</v>
      </c>
      <c r="LQ183" s="79" t="str">
        <f>IFERROR((LP183*100)/LK183,"")</f>
        <v/>
      </c>
      <c r="LR183" s="147"/>
      <c r="LS183" s="347"/>
      <c r="LT183" s="58"/>
      <c r="LU183" s="58"/>
      <c r="LV183" s="59"/>
      <c r="LW183" s="59"/>
      <c r="LX183" s="59"/>
      <c r="LY183" s="72" t="s">
        <v>157</v>
      </c>
      <c r="LZ183" s="76" t="str">
        <f>IF(SUM(MF157:MF176)=0,"",SUM(MF157:MF176))</f>
        <v/>
      </c>
      <c r="MA183" s="59"/>
      <c r="MB183" s="77" t="s">
        <v>158</v>
      </c>
      <c r="MC183" s="68">
        <f>SUMIF(LX157:LX176,"Resistência de força",LZ157:LZ176)</f>
        <v>0</v>
      </c>
      <c r="MD183" s="68">
        <f>SUMPRODUCT((LZ157:LZ176)*(MA157:MA176)*(LX157:LX176="Resistência de força"))</f>
        <v>0</v>
      </c>
      <c r="ME183" s="78">
        <f>SUMIF(LX157:LX176,"Resistência de força",MF157:MF176)</f>
        <v>0</v>
      </c>
      <c r="MF183" s="79" t="str">
        <f>IFERROR((ME183*100)/LZ183,"")</f>
        <v/>
      </c>
      <c r="MG183" s="147"/>
      <c r="MH183" s="347"/>
      <c r="MI183" s="58"/>
      <c r="MJ183" s="58"/>
      <c r="MK183" s="500"/>
      <c r="ML183" s="500"/>
      <c r="MM183" s="500"/>
      <c r="MN183" s="505" t="s">
        <v>157</v>
      </c>
      <c r="MO183" s="509"/>
      <c r="MP183" s="500"/>
      <c r="MQ183" s="510" t="s">
        <v>158</v>
      </c>
      <c r="MR183" s="496">
        <v>0</v>
      </c>
      <c r="MS183" s="496">
        <v>0</v>
      </c>
      <c r="MT183" s="498">
        <v>0</v>
      </c>
      <c r="MU183" s="511"/>
      <c r="MV183" s="508"/>
      <c r="MW183" s="347"/>
    </row>
    <row r="184" spans="1:361" ht="17" thickBot="1">
      <c r="A184" s="347"/>
      <c r="B184" s="58"/>
      <c r="C184" s="58"/>
      <c r="D184" s="59"/>
      <c r="E184" s="59"/>
      <c r="F184" s="59"/>
      <c r="G184" s="80" t="s">
        <v>159</v>
      </c>
      <c r="H184" s="81" t="str">
        <f>IFERROR(H183/H182,"")</f>
        <v/>
      </c>
      <c r="I184" s="59"/>
      <c r="J184" s="58"/>
      <c r="K184" s="58"/>
      <c r="L184" s="58"/>
      <c r="M184" s="58"/>
      <c r="N184" s="58"/>
      <c r="O184" s="58"/>
      <c r="P184" s="58"/>
      <c r="Q184" s="58"/>
      <c r="R184" s="58"/>
      <c r="S184" s="59"/>
      <c r="T184" s="59"/>
      <c r="U184" s="59"/>
      <c r="V184" s="80" t="s">
        <v>159</v>
      </c>
      <c r="W184" s="81" t="str">
        <f>IFERROR(W183/W182,"")</f>
        <v/>
      </c>
      <c r="X184" s="59"/>
      <c r="Y184" s="58"/>
      <c r="Z184" s="58"/>
      <c r="AA184" s="58"/>
      <c r="AB184" s="58"/>
      <c r="AC184" s="58"/>
      <c r="AD184" s="58"/>
      <c r="AE184" s="58"/>
      <c r="AF184" s="58"/>
      <c r="AG184" s="58"/>
      <c r="AH184" s="59"/>
      <c r="AI184" s="59"/>
      <c r="AJ184" s="59"/>
      <c r="AK184" s="80" t="s">
        <v>159</v>
      </c>
      <c r="AL184" s="81" t="str">
        <f>IFERROR(AL183/AL182,"")</f>
        <v/>
      </c>
      <c r="AM184" s="59"/>
      <c r="AN184" s="58"/>
      <c r="AO184" s="58"/>
      <c r="AP184" s="58"/>
      <c r="AQ184" s="58"/>
      <c r="AR184" s="58"/>
      <c r="AS184" s="58"/>
      <c r="AT184" s="58"/>
      <c r="AU184" s="58"/>
      <c r="AV184" s="58"/>
      <c r="AW184" s="59"/>
      <c r="AX184" s="59"/>
      <c r="AY184" s="59"/>
      <c r="AZ184" s="80" t="s">
        <v>159</v>
      </c>
      <c r="BA184" s="81" t="str">
        <f>IFERROR(BA183/BA182,"")</f>
        <v/>
      </c>
      <c r="BB184" s="59"/>
      <c r="BC184" s="58"/>
      <c r="BD184" s="58"/>
      <c r="BE184" s="58"/>
      <c r="BF184" s="58"/>
      <c r="BG184" s="58"/>
      <c r="BH184" s="58"/>
      <c r="BI184" s="58"/>
      <c r="BJ184" s="58"/>
      <c r="BK184" s="58"/>
      <c r="BL184" s="59"/>
      <c r="BM184" s="59"/>
      <c r="BN184" s="59"/>
      <c r="BO184" s="80" t="s">
        <v>159</v>
      </c>
      <c r="BP184" s="81" t="str">
        <f>IFERROR(BP183/BP182,"")</f>
        <v/>
      </c>
      <c r="BQ184" s="59"/>
      <c r="BR184" s="58"/>
      <c r="BS184" s="58"/>
      <c r="BT184" s="58"/>
      <c r="BU184" s="58"/>
      <c r="BV184" s="58"/>
      <c r="BW184" s="58"/>
      <c r="BX184" s="58"/>
      <c r="BY184" s="58"/>
      <c r="BZ184" s="58"/>
      <c r="CA184" s="59"/>
      <c r="CB184" s="59"/>
      <c r="CC184" s="59"/>
      <c r="CD184" s="80" t="s">
        <v>159</v>
      </c>
      <c r="CE184" s="81" t="str">
        <f>IFERROR(CE183/CE182,"")</f>
        <v/>
      </c>
      <c r="CF184" s="59"/>
      <c r="CG184" s="58"/>
      <c r="CH184" s="58"/>
      <c r="CI184" s="58"/>
      <c r="CJ184" s="58"/>
      <c r="CK184" s="58"/>
      <c r="CL184" s="58"/>
      <c r="CM184" s="58"/>
      <c r="CN184" s="58"/>
      <c r="CO184" s="58"/>
      <c r="CP184" s="59"/>
      <c r="CQ184" s="59"/>
      <c r="CR184" s="59"/>
      <c r="CS184" s="80" t="s">
        <v>159</v>
      </c>
      <c r="CT184" s="81" t="str">
        <f>IFERROR(CT183/CT182,"")</f>
        <v/>
      </c>
      <c r="CU184" s="59"/>
      <c r="CV184" s="58"/>
      <c r="CW184" s="58"/>
      <c r="CX184" s="58"/>
      <c r="CY184" s="58"/>
      <c r="CZ184" s="58"/>
      <c r="DA184" s="58"/>
      <c r="DB184" s="58"/>
      <c r="DC184" s="58"/>
      <c r="DD184" s="58"/>
      <c r="DE184" s="59"/>
      <c r="DF184" s="59"/>
      <c r="DG184" s="59"/>
      <c r="DH184" s="80" t="s">
        <v>159</v>
      </c>
      <c r="DI184" s="81" t="str">
        <f>IFERROR(DI183/DI182,"")</f>
        <v/>
      </c>
      <c r="DJ184" s="59"/>
      <c r="DK184" s="58"/>
      <c r="DL184" s="58"/>
      <c r="DM184" s="58"/>
      <c r="DN184" s="58"/>
      <c r="DO184" s="58"/>
      <c r="DP184" s="58"/>
      <c r="DQ184" s="58"/>
      <c r="DR184" s="58"/>
      <c r="DS184" s="58"/>
      <c r="DT184" s="59"/>
      <c r="DU184" s="59"/>
      <c r="DV184" s="59"/>
      <c r="DW184" s="80" t="s">
        <v>159</v>
      </c>
      <c r="DX184" s="81" t="str">
        <f>IFERROR(DX183/DX182,"")</f>
        <v/>
      </c>
      <c r="DY184" s="59"/>
      <c r="DZ184" s="58"/>
      <c r="EA184" s="58"/>
      <c r="EB184" s="58"/>
      <c r="EC184" s="58"/>
      <c r="ED184" s="58"/>
      <c r="EE184" s="58"/>
      <c r="EF184" s="58"/>
      <c r="EG184" s="58"/>
      <c r="EH184" s="58"/>
      <c r="EI184" s="59"/>
      <c r="EJ184" s="59"/>
      <c r="EK184" s="59"/>
      <c r="EL184" s="80" t="s">
        <v>159</v>
      </c>
      <c r="EM184" s="81" t="str">
        <f>IFERROR(EM183/EM182,"")</f>
        <v/>
      </c>
      <c r="EN184" s="59"/>
      <c r="EO184" s="58"/>
      <c r="EP184" s="58"/>
      <c r="EQ184" s="58"/>
      <c r="ER184" s="58"/>
      <c r="ES184" s="58"/>
      <c r="ET184" s="58"/>
      <c r="EU184" s="58"/>
      <c r="EV184" s="58"/>
      <c r="EW184" s="58"/>
      <c r="EX184" s="59"/>
      <c r="EY184" s="59"/>
      <c r="EZ184" s="59"/>
      <c r="FA184" s="80" t="s">
        <v>159</v>
      </c>
      <c r="FB184" s="81" t="str">
        <f>IFERROR(FB183/FB182,"")</f>
        <v/>
      </c>
      <c r="FC184" s="59"/>
      <c r="FD184" s="58"/>
      <c r="FE184" s="58"/>
      <c r="FF184" s="58"/>
      <c r="FG184" s="58"/>
      <c r="FH184" s="58"/>
      <c r="FI184" s="58"/>
      <c r="FJ184" s="58"/>
      <c r="FK184" s="58"/>
      <c r="FL184" s="58"/>
      <c r="FM184" s="59"/>
      <c r="FN184" s="59"/>
      <c r="FO184" s="59"/>
      <c r="FP184" s="80" t="s">
        <v>159</v>
      </c>
      <c r="FQ184" s="81" t="str">
        <f>IFERROR(FQ183/FQ182,"")</f>
        <v/>
      </c>
      <c r="FR184" s="59"/>
      <c r="FS184" s="58"/>
      <c r="FT184" s="58"/>
      <c r="FU184" s="58"/>
      <c r="FV184" s="58"/>
      <c r="FW184" s="58"/>
      <c r="FX184" s="58"/>
      <c r="FY184" s="58"/>
      <c r="FZ184" s="58"/>
      <c r="GA184" s="58"/>
      <c r="GB184" s="59"/>
      <c r="GC184" s="59"/>
      <c r="GD184" s="59"/>
      <c r="GE184" s="80" t="s">
        <v>159</v>
      </c>
      <c r="GF184" s="81" t="str">
        <f>IFERROR(GF183/GF182,"")</f>
        <v/>
      </c>
      <c r="GG184" s="59"/>
      <c r="GH184" s="58"/>
      <c r="GI184" s="58"/>
      <c r="GJ184" s="58"/>
      <c r="GK184" s="58"/>
      <c r="GL184" s="58"/>
      <c r="GM184" s="58"/>
      <c r="GN184" s="58"/>
      <c r="GO184" s="58"/>
      <c r="GP184" s="58"/>
      <c r="GQ184" s="59"/>
      <c r="GR184" s="59"/>
      <c r="GS184" s="59"/>
      <c r="GT184" s="80" t="s">
        <v>159</v>
      </c>
      <c r="GU184" s="81" t="str">
        <f>IFERROR(GU183/GU182,"")</f>
        <v/>
      </c>
      <c r="GV184" s="59"/>
      <c r="GW184" s="58"/>
      <c r="GX184" s="58"/>
      <c r="GY184" s="58"/>
      <c r="GZ184" s="58"/>
      <c r="HA184" s="58"/>
      <c r="HB184" s="58"/>
      <c r="HC184" s="58"/>
      <c r="HD184" s="58"/>
      <c r="HE184" s="58"/>
      <c r="HF184" s="59"/>
      <c r="HG184" s="59"/>
      <c r="HH184" s="59"/>
      <c r="HI184" s="80" t="s">
        <v>159</v>
      </c>
      <c r="HJ184" s="81" t="str">
        <f>IFERROR(HJ183/HJ182,"")</f>
        <v/>
      </c>
      <c r="HK184" s="59"/>
      <c r="HL184" s="58"/>
      <c r="HM184" s="58"/>
      <c r="HN184" s="58"/>
      <c r="HO184" s="58"/>
      <c r="HP184" s="58"/>
      <c r="HQ184" s="58"/>
      <c r="HR184" s="58"/>
      <c r="HS184" s="58"/>
      <c r="HT184" s="58"/>
      <c r="HU184" s="59"/>
      <c r="HV184" s="59"/>
      <c r="HW184" s="59"/>
      <c r="HX184" s="80" t="s">
        <v>159</v>
      </c>
      <c r="HY184" s="81" t="str">
        <f>IFERROR(HY183/HY182,"")</f>
        <v/>
      </c>
      <c r="HZ184" s="59"/>
      <c r="IA184" s="58"/>
      <c r="IB184" s="58"/>
      <c r="IC184" s="58"/>
      <c r="ID184" s="58"/>
      <c r="IE184" s="58"/>
      <c r="IF184" s="58"/>
      <c r="IG184" s="58"/>
      <c r="IH184" s="58"/>
      <c r="II184" s="58"/>
      <c r="IJ184" s="59"/>
      <c r="IK184" s="59"/>
      <c r="IL184" s="59"/>
      <c r="IM184" s="80" t="s">
        <v>159</v>
      </c>
      <c r="IN184" s="81" t="str">
        <f>IFERROR(IN183/IN182,"")</f>
        <v/>
      </c>
      <c r="IO184" s="59"/>
      <c r="IP184" s="58"/>
      <c r="IQ184" s="58"/>
      <c r="IR184" s="58"/>
      <c r="IS184" s="58"/>
      <c r="IT184" s="58"/>
      <c r="IU184" s="58"/>
      <c r="IV184" s="58"/>
      <c r="IW184" s="58"/>
      <c r="IX184" s="58"/>
      <c r="IY184" s="59"/>
      <c r="IZ184" s="59"/>
      <c r="JA184" s="59"/>
      <c r="JB184" s="80" t="s">
        <v>159</v>
      </c>
      <c r="JC184" s="81" t="str">
        <f>IFERROR(JC183/JC182,"")</f>
        <v/>
      </c>
      <c r="JD184" s="59"/>
      <c r="JE184" s="58"/>
      <c r="JF184" s="58"/>
      <c r="JG184" s="58"/>
      <c r="JH184" s="58"/>
      <c r="JI184" s="58"/>
      <c r="JJ184" s="58"/>
      <c r="JK184" s="58"/>
      <c r="JL184" s="58"/>
      <c r="JM184" s="58"/>
      <c r="JN184" s="59"/>
      <c r="JO184" s="59"/>
      <c r="JP184" s="59"/>
      <c r="JQ184" s="80" t="s">
        <v>159</v>
      </c>
      <c r="JR184" s="81" t="str">
        <f>IFERROR(JR183/JR182,"")</f>
        <v/>
      </c>
      <c r="JS184" s="59"/>
      <c r="JT184" s="58"/>
      <c r="JU184" s="58"/>
      <c r="JV184" s="58"/>
      <c r="JW184" s="58"/>
      <c r="JX184" s="58"/>
      <c r="JY184" s="58"/>
      <c r="JZ184" s="58"/>
      <c r="KA184" s="58"/>
      <c r="KB184" s="58"/>
      <c r="KC184" s="59"/>
      <c r="KD184" s="59"/>
      <c r="KE184" s="59"/>
      <c r="KF184" s="80" t="s">
        <v>159</v>
      </c>
      <c r="KG184" s="81" t="str">
        <f>IFERROR(KG183/KG182,"")</f>
        <v/>
      </c>
      <c r="KH184" s="59"/>
      <c r="KI184" s="58"/>
      <c r="KJ184" s="58"/>
      <c r="KK184" s="58"/>
      <c r="KL184" s="58"/>
      <c r="KM184" s="58"/>
      <c r="KN184" s="58"/>
      <c r="KO184" s="58"/>
      <c r="KP184" s="58"/>
      <c r="KQ184" s="58"/>
      <c r="KR184" s="59"/>
      <c r="KS184" s="59"/>
      <c r="KT184" s="59"/>
      <c r="KU184" s="80" t="s">
        <v>159</v>
      </c>
      <c r="KV184" s="81" t="str">
        <f>IFERROR(KV183/KV182,"")</f>
        <v/>
      </c>
      <c r="KW184" s="59"/>
      <c r="KX184" s="58"/>
      <c r="KY184" s="58"/>
      <c r="KZ184" s="58"/>
      <c r="LA184" s="58"/>
      <c r="LB184" s="58"/>
      <c r="LC184" s="58"/>
      <c r="LD184" s="347"/>
      <c r="LE184" s="58"/>
      <c r="LF184" s="58"/>
      <c r="LG184" s="59"/>
      <c r="LH184" s="59"/>
      <c r="LI184" s="59"/>
      <c r="LJ184" s="80" t="s">
        <v>159</v>
      </c>
      <c r="LK184" s="81" t="str">
        <f>IFERROR(LK183/LK182,"")</f>
        <v/>
      </c>
      <c r="LL184" s="59"/>
      <c r="LM184" s="58"/>
      <c r="LN184" s="58"/>
      <c r="LO184" s="58"/>
      <c r="LP184" s="58"/>
      <c r="LQ184" s="58"/>
      <c r="LR184" s="58"/>
      <c r="LS184" s="347"/>
      <c r="LT184" s="58"/>
      <c r="LU184" s="58"/>
      <c r="LV184" s="59"/>
      <c r="LW184" s="59"/>
      <c r="LX184" s="59"/>
      <c r="LY184" s="80" t="s">
        <v>159</v>
      </c>
      <c r="LZ184" s="81" t="str">
        <f>IFERROR(LZ183/LZ182,"")</f>
        <v/>
      </c>
      <c r="MA184" s="59"/>
      <c r="MB184" s="58"/>
      <c r="MC184" s="58"/>
      <c r="MD184" s="58"/>
      <c r="ME184" s="58"/>
      <c r="MF184" s="58"/>
      <c r="MG184" s="58"/>
      <c r="MH184" s="347"/>
      <c r="MI184" s="58"/>
      <c r="MJ184" s="58"/>
      <c r="MK184" s="500"/>
      <c r="ML184" s="500"/>
      <c r="MM184" s="500"/>
      <c r="MN184" s="512" t="s">
        <v>159</v>
      </c>
      <c r="MO184" s="513"/>
      <c r="MP184" s="500"/>
      <c r="MQ184" s="514"/>
      <c r="MR184" s="514"/>
      <c r="MS184" s="514"/>
      <c r="MT184" s="514"/>
      <c r="MU184" s="514"/>
      <c r="MV184" s="514"/>
      <c r="MW184" s="347"/>
    </row>
    <row r="185" spans="1:361" ht="17" thickBot="1">
      <c r="A185" s="347"/>
      <c r="B185" s="58"/>
      <c r="C185" s="58"/>
      <c r="D185" s="58"/>
      <c r="E185" s="58"/>
      <c r="F185" s="58"/>
      <c r="G185" s="59"/>
      <c r="H185" s="58"/>
      <c r="I185" s="58"/>
      <c r="J185" s="132"/>
      <c r="K185" s="128" t="s">
        <v>366</v>
      </c>
      <c r="L185" s="133" t="s">
        <v>146</v>
      </c>
      <c r="M185" s="134" t="s">
        <v>529</v>
      </c>
      <c r="N185" s="134" t="s">
        <v>147</v>
      </c>
      <c r="O185" s="148"/>
      <c r="P185" s="347"/>
      <c r="Q185" s="58"/>
      <c r="R185" s="58"/>
      <c r="S185" s="58"/>
      <c r="T185" s="58"/>
      <c r="U185" s="58"/>
      <c r="V185" s="59"/>
      <c r="W185" s="58"/>
      <c r="X185" s="58"/>
      <c r="Y185" s="132"/>
      <c r="Z185" s="128" t="s">
        <v>366</v>
      </c>
      <c r="AA185" s="133" t="s">
        <v>146</v>
      </c>
      <c r="AB185" s="134" t="s">
        <v>529</v>
      </c>
      <c r="AC185" s="134" t="s">
        <v>147</v>
      </c>
      <c r="AD185" s="148"/>
      <c r="AE185" s="58"/>
      <c r="AF185" s="58"/>
      <c r="AG185" s="58"/>
      <c r="AH185" s="58"/>
      <c r="AI185" s="58"/>
      <c r="AJ185" s="58"/>
      <c r="AK185" s="59"/>
      <c r="AL185" s="58"/>
      <c r="AM185" s="58"/>
      <c r="AN185" s="132"/>
      <c r="AO185" s="128" t="s">
        <v>366</v>
      </c>
      <c r="AP185" s="133" t="s">
        <v>146</v>
      </c>
      <c r="AQ185" s="134" t="s">
        <v>529</v>
      </c>
      <c r="AR185" s="134" t="s">
        <v>147</v>
      </c>
      <c r="AS185" s="148"/>
      <c r="AT185" s="58"/>
      <c r="AU185" s="58"/>
      <c r="AV185" s="58"/>
      <c r="AW185" s="58"/>
      <c r="AX185" s="58"/>
      <c r="AY185" s="58"/>
      <c r="AZ185" s="59"/>
      <c r="BA185" s="58"/>
      <c r="BB185" s="58"/>
      <c r="BC185" s="132"/>
      <c r="BD185" s="128" t="s">
        <v>366</v>
      </c>
      <c r="BE185" s="133" t="s">
        <v>146</v>
      </c>
      <c r="BF185" s="134" t="s">
        <v>529</v>
      </c>
      <c r="BG185" s="134" t="s">
        <v>147</v>
      </c>
      <c r="BH185" s="148"/>
      <c r="BI185" s="58"/>
      <c r="BJ185" s="58"/>
      <c r="BK185" s="58"/>
      <c r="BL185" s="58"/>
      <c r="BM185" s="58"/>
      <c r="BN185" s="58"/>
      <c r="BO185" s="59"/>
      <c r="BP185" s="58"/>
      <c r="BQ185" s="58"/>
      <c r="BR185" s="132"/>
      <c r="BS185" s="128" t="s">
        <v>366</v>
      </c>
      <c r="BT185" s="133" t="s">
        <v>146</v>
      </c>
      <c r="BU185" s="134" t="s">
        <v>529</v>
      </c>
      <c r="BV185" s="134" t="s">
        <v>147</v>
      </c>
      <c r="BW185" s="148"/>
      <c r="BX185" s="58"/>
      <c r="BY185" s="58"/>
      <c r="BZ185" s="58"/>
      <c r="CA185" s="58"/>
      <c r="CB185" s="58"/>
      <c r="CC185" s="58"/>
      <c r="CD185" s="59"/>
      <c r="CE185" s="58"/>
      <c r="CF185" s="58"/>
      <c r="CG185" s="132"/>
      <c r="CH185" s="128" t="s">
        <v>366</v>
      </c>
      <c r="CI185" s="133" t="s">
        <v>146</v>
      </c>
      <c r="CJ185" s="134" t="s">
        <v>529</v>
      </c>
      <c r="CK185" s="134" t="s">
        <v>147</v>
      </c>
      <c r="CL185" s="148"/>
      <c r="CM185" s="58"/>
      <c r="CN185" s="58"/>
      <c r="CO185" s="58"/>
      <c r="CP185" s="58"/>
      <c r="CQ185" s="58"/>
      <c r="CR185" s="58"/>
      <c r="CS185" s="59"/>
      <c r="CT185" s="58"/>
      <c r="CU185" s="58"/>
      <c r="CV185" s="132"/>
      <c r="CW185" s="128" t="s">
        <v>366</v>
      </c>
      <c r="CX185" s="133" t="s">
        <v>146</v>
      </c>
      <c r="CY185" s="134" t="s">
        <v>529</v>
      </c>
      <c r="CZ185" s="134" t="s">
        <v>147</v>
      </c>
      <c r="DA185" s="148"/>
      <c r="DB185" s="58"/>
      <c r="DC185" s="58"/>
      <c r="DD185" s="58"/>
      <c r="DE185" s="58"/>
      <c r="DF185" s="58"/>
      <c r="DG185" s="58"/>
      <c r="DH185" s="59"/>
      <c r="DI185" s="58"/>
      <c r="DJ185" s="58"/>
      <c r="DK185" s="132"/>
      <c r="DL185" s="128" t="s">
        <v>366</v>
      </c>
      <c r="DM185" s="133" t="s">
        <v>146</v>
      </c>
      <c r="DN185" s="134" t="s">
        <v>529</v>
      </c>
      <c r="DO185" s="134" t="s">
        <v>147</v>
      </c>
      <c r="DP185" s="148"/>
      <c r="DQ185" s="58"/>
      <c r="DR185" s="58"/>
      <c r="DS185" s="58"/>
      <c r="DT185" s="58"/>
      <c r="DU185" s="58"/>
      <c r="DV185" s="58"/>
      <c r="DW185" s="59"/>
      <c r="DX185" s="58"/>
      <c r="DY185" s="58"/>
      <c r="DZ185" s="132"/>
      <c r="EA185" s="128" t="s">
        <v>366</v>
      </c>
      <c r="EB185" s="133" t="s">
        <v>146</v>
      </c>
      <c r="EC185" s="134" t="s">
        <v>529</v>
      </c>
      <c r="ED185" s="134" t="s">
        <v>147</v>
      </c>
      <c r="EE185" s="148"/>
      <c r="EF185" s="58"/>
      <c r="EG185" s="58"/>
      <c r="EH185" s="58"/>
      <c r="EI185" s="58"/>
      <c r="EJ185" s="58"/>
      <c r="EK185" s="58"/>
      <c r="EL185" s="59"/>
      <c r="EM185" s="58"/>
      <c r="EN185" s="58"/>
      <c r="EO185" s="132"/>
      <c r="EP185" s="128" t="s">
        <v>366</v>
      </c>
      <c r="EQ185" s="133" t="s">
        <v>146</v>
      </c>
      <c r="ER185" s="134" t="s">
        <v>529</v>
      </c>
      <c r="ES185" s="134" t="s">
        <v>147</v>
      </c>
      <c r="ET185" s="148"/>
      <c r="EU185" s="58"/>
      <c r="EV185" s="58"/>
      <c r="EW185" s="58"/>
      <c r="EX185" s="58"/>
      <c r="EY185" s="58"/>
      <c r="EZ185" s="58"/>
      <c r="FA185" s="59"/>
      <c r="FB185" s="58"/>
      <c r="FC185" s="58"/>
      <c r="FD185" s="132"/>
      <c r="FE185" s="128" t="s">
        <v>366</v>
      </c>
      <c r="FF185" s="133" t="s">
        <v>146</v>
      </c>
      <c r="FG185" s="134" t="s">
        <v>529</v>
      </c>
      <c r="FH185" s="134" t="s">
        <v>147</v>
      </c>
      <c r="FI185" s="148"/>
      <c r="FJ185" s="58"/>
      <c r="FK185" s="58"/>
      <c r="FL185" s="58"/>
      <c r="FM185" s="58"/>
      <c r="FN185" s="58"/>
      <c r="FO185" s="58"/>
      <c r="FP185" s="59"/>
      <c r="FQ185" s="58"/>
      <c r="FR185" s="58"/>
      <c r="FS185" s="132"/>
      <c r="FT185" s="128" t="s">
        <v>366</v>
      </c>
      <c r="FU185" s="133" t="s">
        <v>146</v>
      </c>
      <c r="FV185" s="134" t="s">
        <v>529</v>
      </c>
      <c r="FW185" s="134" t="s">
        <v>147</v>
      </c>
      <c r="FX185" s="148"/>
      <c r="FY185" s="58"/>
      <c r="FZ185" s="58"/>
      <c r="GA185" s="58"/>
      <c r="GB185" s="58"/>
      <c r="GC185" s="58"/>
      <c r="GD185" s="58"/>
      <c r="GE185" s="59"/>
      <c r="GF185" s="58"/>
      <c r="GG185" s="58"/>
      <c r="GH185" s="132"/>
      <c r="GI185" s="128" t="s">
        <v>366</v>
      </c>
      <c r="GJ185" s="133" t="s">
        <v>146</v>
      </c>
      <c r="GK185" s="134" t="s">
        <v>529</v>
      </c>
      <c r="GL185" s="134" t="s">
        <v>147</v>
      </c>
      <c r="GM185" s="148"/>
      <c r="GN185" s="58"/>
      <c r="GO185" s="58"/>
      <c r="GP185" s="58"/>
      <c r="GQ185" s="58"/>
      <c r="GR185" s="58"/>
      <c r="GS185" s="58"/>
      <c r="GT185" s="59"/>
      <c r="GU185" s="58"/>
      <c r="GV185" s="58"/>
      <c r="GW185" s="132"/>
      <c r="GX185" s="128" t="s">
        <v>366</v>
      </c>
      <c r="GY185" s="133" t="s">
        <v>146</v>
      </c>
      <c r="GZ185" s="134" t="s">
        <v>529</v>
      </c>
      <c r="HA185" s="134" t="s">
        <v>147</v>
      </c>
      <c r="HB185" s="148"/>
      <c r="HC185" s="58"/>
      <c r="HD185" s="58"/>
      <c r="HE185" s="58"/>
      <c r="HF185" s="58"/>
      <c r="HG185" s="58"/>
      <c r="HH185" s="58"/>
      <c r="HI185" s="59"/>
      <c r="HJ185" s="58"/>
      <c r="HK185" s="58"/>
      <c r="HL185" s="132"/>
      <c r="HM185" s="128" t="s">
        <v>366</v>
      </c>
      <c r="HN185" s="133" t="s">
        <v>146</v>
      </c>
      <c r="HO185" s="134" t="s">
        <v>529</v>
      </c>
      <c r="HP185" s="134" t="s">
        <v>147</v>
      </c>
      <c r="HQ185" s="148"/>
      <c r="HR185" s="58"/>
      <c r="HS185" s="58"/>
      <c r="HT185" s="58"/>
      <c r="HU185" s="58"/>
      <c r="HV185" s="58"/>
      <c r="HW185" s="58"/>
      <c r="HX185" s="59"/>
      <c r="HY185" s="58"/>
      <c r="HZ185" s="58"/>
      <c r="IA185" s="132"/>
      <c r="IB185" s="128" t="s">
        <v>366</v>
      </c>
      <c r="IC185" s="133" t="s">
        <v>146</v>
      </c>
      <c r="ID185" s="134" t="s">
        <v>529</v>
      </c>
      <c r="IE185" s="134" t="s">
        <v>147</v>
      </c>
      <c r="IF185" s="148"/>
      <c r="IG185" s="58"/>
      <c r="IH185" s="58"/>
      <c r="II185" s="58"/>
      <c r="IJ185" s="58"/>
      <c r="IK185" s="58"/>
      <c r="IL185" s="58"/>
      <c r="IM185" s="59"/>
      <c r="IN185" s="58"/>
      <c r="IO185" s="58"/>
      <c r="IP185" s="132"/>
      <c r="IQ185" s="128" t="s">
        <v>366</v>
      </c>
      <c r="IR185" s="133" t="s">
        <v>146</v>
      </c>
      <c r="IS185" s="134" t="s">
        <v>529</v>
      </c>
      <c r="IT185" s="134" t="s">
        <v>147</v>
      </c>
      <c r="IU185" s="148"/>
      <c r="IV185" s="58"/>
      <c r="IW185" s="58"/>
      <c r="IX185" s="58"/>
      <c r="IY185" s="58"/>
      <c r="IZ185" s="58"/>
      <c r="JA185" s="58"/>
      <c r="JB185" s="59"/>
      <c r="JC185" s="58"/>
      <c r="JD185" s="58"/>
      <c r="JE185" s="132"/>
      <c r="JF185" s="128" t="s">
        <v>366</v>
      </c>
      <c r="JG185" s="133" t="s">
        <v>146</v>
      </c>
      <c r="JH185" s="134" t="s">
        <v>529</v>
      </c>
      <c r="JI185" s="134" t="s">
        <v>147</v>
      </c>
      <c r="JJ185" s="148"/>
      <c r="JK185" s="58"/>
      <c r="JL185" s="58"/>
      <c r="JM185" s="58"/>
      <c r="JN185" s="58"/>
      <c r="JO185" s="58"/>
      <c r="JP185" s="58"/>
      <c r="JQ185" s="59"/>
      <c r="JR185" s="58"/>
      <c r="JS185" s="58"/>
      <c r="JT185" s="132"/>
      <c r="JU185" s="128" t="s">
        <v>366</v>
      </c>
      <c r="JV185" s="133" t="s">
        <v>146</v>
      </c>
      <c r="JW185" s="134" t="s">
        <v>529</v>
      </c>
      <c r="JX185" s="134" t="s">
        <v>147</v>
      </c>
      <c r="JY185" s="148"/>
      <c r="JZ185" s="58"/>
      <c r="KA185" s="58"/>
      <c r="KB185" s="58"/>
      <c r="KC185" s="58"/>
      <c r="KD185" s="58"/>
      <c r="KE185" s="58"/>
      <c r="KF185" s="59"/>
      <c r="KG185" s="58"/>
      <c r="KH185" s="58"/>
      <c r="KI185" s="132"/>
      <c r="KJ185" s="128" t="s">
        <v>366</v>
      </c>
      <c r="KK185" s="133" t="s">
        <v>146</v>
      </c>
      <c r="KL185" s="134" t="s">
        <v>529</v>
      </c>
      <c r="KM185" s="134" t="s">
        <v>147</v>
      </c>
      <c r="KN185" s="148"/>
      <c r="KO185" s="58"/>
      <c r="KP185" s="58"/>
      <c r="KQ185" s="58"/>
      <c r="KR185" s="58"/>
      <c r="KS185" s="58"/>
      <c r="KT185" s="58"/>
      <c r="KU185" s="59"/>
      <c r="KV185" s="58"/>
      <c r="KW185" s="58"/>
      <c r="KX185" s="132"/>
      <c r="KY185" s="128" t="s">
        <v>366</v>
      </c>
      <c r="KZ185" s="133" t="s">
        <v>146</v>
      </c>
      <c r="LA185" s="134" t="s">
        <v>529</v>
      </c>
      <c r="LB185" s="134" t="s">
        <v>147</v>
      </c>
      <c r="LC185" s="148"/>
      <c r="LD185" s="347"/>
      <c r="LE185" s="58"/>
      <c r="LF185" s="58"/>
      <c r="LG185" s="58"/>
      <c r="LH185" s="58"/>
      <c r="LI185" s="58"/>
      <c r="LJ185" s="59"/>
      <c r="LK185" s="58"/>
      <c r="LL185" s="58"/>
      <c r="LM185" s="132"/>
      <c r="LN185" s="128" t="s">
        <v>366</v>
      </c>
      <c r="LO185" s="133" t="s">
        <v>146</v>
      </c>
      <c r="LP185" s="134" t="s">
        <v>529</v>
      </c>
      <c r="LQ185" s="134" t="s">
        <v>147</v>
      </c>
      <c r="LR185" s="148"/>
      <c r="LS185" s="347"/>
      <c r="LT185" s="58"/>
      <c r="LU185" s="58"/>
      <c r="LV185" s="58"/>
      <c r="LW185" s="58"/>
      <c r="LX185" s="58"/>
      <c r="LY185" s="59"/>
      <c r="LZ185" s="58"/>
      <c r="MA185" s="58"/>
      <c r="MB185" s="132"/>
      <c r="MC185" s="128" t="s">
        <v>366</v>
      </c>
      <c r="MD185" s="133" t="s">
        <v>146</v>
      </c>
      <c r="ME185" s="134" t="s">
        <v>529</v>
      </c>
      <c r="MF185" s="134" t="s">
        <v>147</v>
      </c>
      <c r="MG185" s="148"/>
      <c r="MH185" s="347"/>
      <c r="MI185" s="58"/>
      <c r="MJ185" s="58"/>
      <c r="MK185" s="514"/>
      <c r="ML185" s="514"/>
      <c r="MM185" s="514"/>
      <c r="MN185" s="500"/>
      <c r="MO185" s="514"/>
      <c r="MP185" s="514"/>
      <c r="MQ185" s="515"/>
      <c r="MR185" s="486" t="s">
        <v>366</v>
      </c>
      <c r="MS185" s="516" t="s">
        <v>146</v>
      </c>
      <c r="MT185" s="517" t="s">
        <v>529</v>
      </c>
      <c r="MU185" s="518" t="s">
        <v>147</v>
      </c>
      <c r="MV185" s="519"/>
      <c r="MW185" s="347"/>
    </row>
    <row r="186" spans="1:361">
      <c r="A186" s="347"/>
      <c r="B186" s="58"/>
      <c r="C186" s="58"/>
      <c r="D186" s="145" t="s">
        <v>365</v>
      </c>
      <c r="E186" s="136"/>
      <c r="F186" s="136"/>
      <c r="G186" s="137"/>
      <c r="H186" s="138"/>
      <c r="I186" s="58"/>
      <c r="J186" s="130" t="s">
        <v>362</v>
      </c>
      <c r="K186" s="131">
        <f>SUMIF(E157:E176,"Membros_Inferiores",H157:H176)</f>
        <v>0</v>
      </c>
      <c r="L186" s="131">
        <f>SUMPRODUCT((H157:H176)*(I157:I176)*(E157:E176="Membros_Inferiores"))</f>
        <v>0</v>
      </c>
      <c r="M186" s="382" t="str">
        <f>IFERROR((L186*100)/H179,"")</f>
        <v/>
      </c>
      <c r="N186" s="383">
        <f>SUMIF(E157:E176,"Membros_Inferiores",N157:N176)</f>
        <v>0</v>
      </c>
      <c r="O186" s="149"/>
      <c r="P186" s="347"/>
      <c r="Q186" s="58"/>
      <c r="R186" s="58"/>
      <c r="S186" s="145" t="s">
        <v>365</v>
      </c>
      <c r="T186" s="136"/>
      <c r="U186" s="136"/>
      <c r="V186" s="137"/>
      <c r="W186" s="138"/>
      <c r="X186" s="58"/>
      <c r="Y186" s="130" t="s">
        <v>362</v>
      </c>
      <c r="Z186" s="131">
        <f>SUMIF(T157:T176,"Membros_Inferiores",W157:W176)</f>
        <v>0</v>
      </c>
      <c r="AA186" s="131">
        <f>SUMPRODUCT((W157:W176)*(X157:X176)*(T157:T176="Membros_Inferiores"))</f>
        <v>0</v>
      </c>
      <c r="AB186" s="382" t="str">
        <f>IFERROR((AA186*100)/W179,"")</f>
        <v/>
      </c>
      <c r="AC186" s="383">
        <f>SUMIF(T157:T176,"Membros_Inferiores",AC157:AC176)</f>
        <v>0</v>
      </c>
      <c r="AD186" s="149"/>
      <c r="AE186" s="58"/>
      <c r="AF186" s="58"/>
      <c r="AG186" s="58"/>
      <c r="AH186" s="145" t="s">
        <v>365</v>
      </c>
      <c r="AI186" s="136"/>
      <c r="AJ186" s="136"/>
      <c r="AK186" s="137"/>
      <c r="AL186" s="138"/>
      <c r="AM186" s="58"/>
      <c r="AN186" s="130" t="s">
        <v>362</v>
      </c>
      <c r="AO186" s="131">
        <f>SUMIF(AI157:AI176,"Membros_Inferiores",AL157:AL176)</f>
        <v>0</v>
      </c>
      <c r="AP186" s="131">
        <f>SUMPRODUCT((AL157:AL176)*(AM157:AM176)*(AI157:AI176="Membros_Inferiores"))</f>
        <v>0</v>
      </c>
      <c r="AQ186" s="382" t="str">
        <f>IFERROR((AP186*100)/AL179,"")</f>
        <v/>
      </c>
      <c r="AR186" s="383">
        <f>SUMIF(AI157:AI176,"Membros_Inferiores",AR157:AR176)</f>
        <v>0</v>
      </c>
      <c r="AS186" s="149"/>
      <c r="AT186" s="58"/>
      <c r="AU186" s="58"/>
      <c r="AV186" s="58"/>
      <c r="AW186" s="145" t="s">
        <v>365</v>
      </c>
      <c r="AX186" s="136"/>
      <c r="AY186" s="136"/>
      <c r="AZ186" s="137"/>
      <c r="BA186" s="138"/>
      <c r="BB186" s="58"/>
      <c r="BC186" s="130" t="s">
        <v>362</v>
      </c>
      <c r="BD186" s="131">
        <f>SUMIF(AX157:AX176,"Membros_Inferiores",BA157:BA176)</f>
        <v>0</v>
      </c>
      <c r="BE186" s="131">
        <f>SUMPRODUCT((BA157:BA176)*(BB157:BB176)*(AX157:AX176="Membros_Inferiores"))</f>
        <v>0</v>
      </c>
      <c r="BF186" s="382" t="str">
        <f>IFERROR((BE186*100)/BA179,"")</f>
        <v/>
      </c>
      <c r="BG186" s="383">
        <f>SUMIF(AX157:AX176,"Membros_Inferiores",BG157:BG176)</f>
        <v>0</v>
      </c>
      <c r="BH186" s="149"/>
      <c r="BI186" s="58"/>
      <c r="BJ186" s="58"/>
      <c r="BK186" s="58"/>
      <c r="BL186" s="145" t="s">
        <v>365</v>
      </c>
      <c r="BM186" s="136"/>
      <c r="BN186" s="136"/>
      <c r="BO186" s="137"/>
      <c r="BP186" s="138"/>
      <c r="BQ186" s="58"/>
      <c r="BR186" s="130" t="s">
        <v>362</v>
      </c>
      <c r="BS186" s="131">
        <f>SUMIF(BM157:BM176,"Membros_Inferiores",BP157:BP176)</f>
        <v>0</v>
      </c>
      <c r="BT186" s="131">
        <f>SUMPRODUCT((BP157:BP176)*(BQ157:BQ176)*(BM157:BM176="Membros_Inferiores"))</f>
        <v>0</v>
      </c>
      <c r="BU186" s="382" t="str">
        <f>IFERROR((BT186*100)/BP179,"")</f>
        <v/>
      </c>
      <c r="BV186" s="383">
        <f>SUMIF(BM157:BM176,"Membros_Inferiores",BV157:BV176)</f>
        <v>0</v>
      </c>
      <c r="BW186" s="149"/>
      <c r="BX186" s="58"/>
      <c r="BY186" s="58"/>
      <c r="BZ186" s="58"/>
      <c r="CA186" s="145" t="s">
        <v>365</v>
      </c>
      <c r="CB186" s="136"/>
      <c r="CC186" s="136"/>
      <c r="CD186" s="137"/>
      <c r="CE186" s="138"/>
      <c r="CF186" s="58"/>
      <c r="CG186" s="130" t="s">
        <v>362</v>
      </c>
      <c r="CH186" s="131">
        <f>SUMIF(CB157:CB176,"Membros_Inferiores",CE157:CE176)</f>
        <v>0</v>
      </c>
      <c r="CI186" s="131">
        <f>SUMPRODUCT((CE157:CE176)*(CF157:CF176)*(CB157:CB176="Membros_Inferiores"))</f>
        <v>0</v>
      </c>
      <c r="CJ186" s="382" t="str">
        <f>IFERROR((CI186*100)/CE179,"")</f>
        <v/>
      </c>
      <c r="CK186" s="383">
        <f>SUMIF(CB157:CB176,"Membros_Inferiores",CK157:CK176)</f>
        <v>0</v>
      </c>
      <c r="CL186" s="149"/>
      <c r="CM186" s="58"/>
      <c r="CN186" s="58"/>
      <c r="CO186" s="58"/>
      <c r="CP186" s="145" t="s">
        <v>365</v>
      </c>
      <c r="CQ186" s="136"/>
      <c r="CR186" s="136"/>
      <c r="CS186" s="137"/>
      <c r="CT186" s="138"/>
      <c r="CU186" s="58"/>
      <c r="CV186" s="130" t="s">
        <v>362</v>
      </c>
      <c r="CW186" s="131">
        <f>SUMIF(CQ157:CQ176,"Membros_Inferiores",CT157:CT176)</f>
        <v>0</v>
      </c>
      <c r="CX186" s="131">
        <f>SUMPRODUCT((CT157:CT176)*(CU157:CU176)*(CQ157:CQ176="Membros_Inferiores"))</f>
        <v>0</v>
      </c>
      <c r="CY186" s="382" t="str">
        <f>IFERROR((CX186*100)/CT179,"")</f>
        <v/>
      </c>
      <c r="CZ186" s="383">
        <f>SUMIF(CQ157:CQ176,"Membros_Inferiores",CZ157:CZ176)</f>
        <v>0</v>
      </c>
      <c r="DA186" s="149"/>
      <c r="DB186" s="58"/>
      <c r="DC186" s="58"/>
      <c r="DD186" s="58"/>
      <c r="DE186" s="145" t="s">
        <v>365</v>
      </c>
      <c r="DF186" s="136"/>
      <c r="DG186" s="136"/>
      <c r="DH186" s="137"/>
      <c r="DI186" s="138"/>
      <c r="DJ186" s="58"/>
      <c r="DK186" s="130" t="s">
        <v>362</v>
      </c>
      <c r="DL186" s="131">
        <f>SUMIF(DF157:DF176,"Membros_Inferiores",DI157:DI176)</f>
        <v>0</v>
      </c>
      <c r="DM186" s="131">
        <f>SUMPRODUCT((DI157:DI176)*(DJ157:DJ176)*(DF157:DF176="Membros_Inferiores"))</f>
        <v>0</v>
      </c>
      <c r="DN186" s="382" t="str">
        <f>IFERROR((DM186*100)/DI179,"")</f>
        <v/>
      </c>
      <c r="DO186" s="383">
        <f>SUMIF(DF157:DF176,"Membros_Inferiores",DO157:DO176)</f>
        <v>0</v>
      </c>
      <c r="DP186" s="149"/>
      <c r="DQ186" s="58"/>
      <c r="DR186" s="58"/>
      <c r="DS186" s="58"/>
      <c r="DT186" s="145" t="s">
        <v>365</v>
      </c>
      <c r="DU186" s="136"/>
      <c r="DV186" s="136"/>
      <c r="DW186" s="137"/>
      <c r="DX186" s="138"/>
      <c r="DY186" s="58"/>
      <c r="DZ186" s="130" t="s">
        <v>362</v>
      </c>
      <c r="EA186" s="131">
        <f>SUMIF(DU157:DU176,"Membros_Inferiores",DX157:DX176)</f>
        <v>0</v>
      </c>
      <c r="EB186" s="131">
        <f>SUMPRODUCT((DX157:DX176)*(DY157:DY176)*(DU157:DU176="Membros_Inferiores"))</f>
        <v>0</v>
      </c>
      <c r="EC186" s="382" t="str">
        <f>IFERROR((EB186*100)/DX179,"")</f>
        <v/>
      </c>
      <c r="ED186" s="383">
        <f>SUMIF(DU157:DU176,"Membros_Inferiores",ED157:ED176)</f>
        <v>0</v>
      </c>
      <c r="EE186" s="149"/>
      <c r="EF186" s="58"/>
      <c r="EG186" s="58"/>
      <c r="EH186" s="58"/>
      <c r="EI186" s="145" t="s">
        <v>365</v>
      </c>
      <c r="EJ186" s="136"/>
      <c r="EK186" s="136"/>
      <c r="EL186" s="137"/>
      <c r="EM186" s="138"/>
      <c r="EN186" s="58"/>
      <c r="EO186" s="130" t="s">
        <v>362</v>
      </c>
      <c r="EP186" s="131">
        <f>SUMIF(EJ157:EJ176,"Membros_Inferiores",EM157:EM176)</f>
        <v>0</v>
      </c>
      <c r="EQ186" s="131">
        <f>SUMPRODUCT((EM157:EM176)*(EN157:EN176)*(EJ157:EJ176="Membros_Inferiores"))</f>
        <v>0</v>
      </c>
      <c r="ER186" s="382" t="str">
        <f>IFERROR((EQ186*100)/EM179,"")</f>
        <v/>
      </c>
      <c r="ES186" s="383">
        <f>SUMIF(EJ157:EJ176,"Membros_Inferiores",ES157:ES176)</f>
        <v>0</v>
      </c>
      <c r="ET186" s="149"/>
      <c r="EU186" s="58"/>
      <c r="EV186" s="58"/>
      <c r="EW186" s="58"/>
      <c r="EX186" s="145" t="s">
        <v>365</v>
      </c>
      <c r="EY186" s="136"/>
      <c r="EZ186" s="136"/>
      <c r="FA186" s="137"/>
      <c r="FB186" s="138"/>
      <c r="FC186" s="58"/>
      <c r="FD186" s="130" t="s">
        <v>362</v>
      </c>
      <c r="FE186" s="131">
        <f>SUMIF(EY157:EY176,"Membros_Inferiores",FB157:FB176)</f>
        <v>0</v>
      </c>
      <c r="FF186" s="131">
        <f>SUMPRODUCT((FB157:FB176)*(FC157:FC176)*(EY157:EY176="Membros_Inferiores"))</f>
        <v>0</v>
      </c>
      <c r="FG186" s="382" t="str">
        <f>IFERROR((FF186*100)/FB179,"")</f>
        <v/>
      </c>
      <c r="FH186" s="383">
        <f>SUMIF(EY157:EY176,"Membros_Inferiores",FH157:FH176)</f>
        <v>0</v>
      </c>
      <c r="FI186" s="149"/>
      <c r="FJ186" s="58"/>
      <c r="FK186" s="58"/>
      <c r="FL186" s="58"/>
      <c r="FM186" s="145" t="s">
        <v>365</v>
      </c>
      <c r="FN186" s="136"/>
      <c r="FO186" s="136"/>
      <c r="FP186" s="137"/>
      <c r="FQ186" s="138"/>
      <c r="FR186" s="58"/>
      <c r="FS186" s="130" t="s">
        <v>362</v>
      </c>
      <c r="FT186" s="131">
        <f>SUMIF(FN157:FN176,"Membros_Inferiores",FQ157:FQ176)</f>
        <v>0</v>
      </c>
      <c r="FU186" s="131">
        <f>SUMPRODUCT((FQ157:FQ176)*(FR157:FR176)*(FN157:FN176="Membros_Inferiores"))</f>
        <v>0</v>
      </c>
      <c r="FV186" s="382" t="str">
        <f>IFERROR((FU186*100)/FQ179,"")</f>
        <v/>
      </c>
      <c r="FW186" s="383">
        <f>SUMIF(FN157:FN176,"Membros_Inferiores",FW157:FW176)</f>
        <v>0</v>
      </c>
      <c r="FX186" s="149"/>
      <c r="FY186" s="58"/>
      <c r="FZ186" s="58"/>
      <c r="GA186" s="58"/>
      <c r="GB186" s="145" t="s">
        <v>365</v>
      </c>
      <c r="GC186" s="136"/>
      <c r="GD186" s="136"/>
      <c r="GE186" s="137"/>
      <c r="GF186" s="138"/>
      <c r="GG186" s="58"/>
      <c r="GH186" s="130" t="s">
        <v>362</v>
      </c>
      <c r="GI186" s="131">
        <f>SUMIF(GC157:GC176,"Membros_Inferiores",GF157:GF176)</f>
        <v>0</v>
      </c>
      <c r="GJ186" s="131">
        <f>SUMPRODUCT((GF157:GF176)*(GG157:GG176)*(GC157:GC176="Membros_Inferiores"))</f>
        <v>0</v>
      </c>
      <c r="GK186" s="382" t="str">
        <f>IFERROR((GJ186*100)/GF179,"")</f>
        <v/>
      </c>
      <c r="GL186" s="383">
        <f>SUMIF(GC157:GC176,"Membros_Inferiores",GL157:GL176)</f>
        <v>0</v>
      </c>
      <c r="GM186" s="149"/>
      <c r="GN186" s="58"/>
      <c r="GO186" s="58"/>
      <c r="GP186" s="58"/>
      <c r="GQ186" s="145" t="s">
        <v>365</v>
      </c>
      <c r="GR186" s="136"/>
      <c r="GS186" s="136"/>
      <c r="GT186" s="137"/>
      <c r="GU186" s="138"/>
      <c r="GV186" s="58"/>
      <c r="GW186" s="130" t="s">
        <v>362</v>
      </c>
      <c r="GX186" s="131">
        <f>SUMIF(GR157:GR176,"Membros_Inferiores",GU157:GU176)</f>
        <v>0</v>
      </c>
      <c r="GY186" s="131">
        <f>SUMPRODUCT((GU157:GU176)*(GV157:GV176)*(GR157:GR176="Membros_Inferiores"))</f>
        <v>0</v>
      </c>
      <c r="GZ186" s="382" t="str">
        <f>IFERROR((GY186*100)/GU179,"")</f>
        <v/>
      </c>
      <c r="HA186" s="383">
        <f>SUMIF(GR157:GR176,"Membros_Inferiores",HA157:HA176)</f>
        <v>0</v>
      </c>
      <c r="HB186" s="149"/>
      <c r="HC186" s="58"/>
      <c r="HD186" s="58"/>
      <c r="HE186" s="58"/>
      <c r="HF186" s="145" t="s">
        <v>365</v>
      </c>
      <c r="HG186" s="136"/>
      <c r="HH186" s="136"/>
      <c r="HI186" s="137"/>
      <c r="HJ186" s="138"/>
      <c r="HK186" s="58"/>
      <c r="HL186" s="130" t="s">
        <v>362</v>
      </c>
      <c r="HM186" s="131">
        <f>SUMIF(HG157:HG176,"Membros_Inferiores",HJ157:HJ176)</f>
        <v>0</v>
      </c>
      <c r="HN186" s="131">
        <f>SUMPRODUCT((HJ157:HJ176)*(HK157:HK176)*(HG157:HG176="Membros_Inferiores"))</f>
        <v>0</v>
      </c>
      <c r="HO186" s="382" t="str">
        <f>IFERROR((HN186*100)/HJ179,"")</f>
        <v/>
      </c>
      <c r="HP186" s="383">
        <f>SUMIF(HG157:HG176,"Membros_Inferiores",HP157:HP176)</f>
        <v>0</v>
      </c>
      <c r="HQ186" s="149"/>
      <c r="HR186" s="58"/>
      <c r="HS186" s="58"/>
      <c r="HT186" s="58"/>
      <c r="HU186" s="145" t="s">
        <v>365</v>
      </c>
      <c r="HV186" s="136"/>
      <c r="HW186" s="136"/>
      <c r="HX186" s="137"/>
      <c r="HY186" s="138"/>
      <c r="HZ186" s="58"/>
      <c r="IA186" s="130" t="s">
        <v>362</v>
      </c>
      <c r="IB186" s="131">
        <f>SUMIF(HV157:HV176,"Membros_Inferiores",HY157:HY176)</f>
        <v>0</v>
      </c>
      <c r="IC186" s="131">
        <f>SUMPRODUCT((HY157:HY176)*(HZ157:HZ176)*(HV157:HV176="Membros_Inferiores"))</f>
        <v>0</v>
      </c>
      <c r="ID186" s="382" t="str">
        <f>IFERROR((IC186*100)/HY179,"")</f>
        <v/>
      </c>
      <c r="IE186" s="383">
        <f>SUMIF(HV157:HV176,"Membros_Inferiores",IE157:IE176)</f>
        <v>0</v>
      </c>
      <c r="IF186" s="149"/>
      <c r="IG186" s="58"/>
      <c r="IH186" s="58"/>
      <c r="II186" s="58"/>
      <c r="IJ186" s="145" t="s">
        <v>365</v>
      </c>
      <c r="IK186" s="136"/>
      <c r="IL186" s="136"/>
      <c r="IM186" s="137"/>
      <c r="IN186" s="138"/>
      <c r="IO186" s="58"/>
      <c r="IP186" s="130" t="s">
        <v>362</v>
      </c>
      <c r="IQ186" s="131">
        <f>SUMIF(IK157:IK176,"Membros_Inferiores",IN157:IN176)</f>
        <v>0</v>
      </c>
      <c r="IR186" s="131">
        <f>SUMPRODUCT((IN157:IN176)*(IO157:IO176)*(IK157:IK176="Membros_Inferiores"))</f>
        <v>0</v>
      </c>
      <c r="IS186" s="382" t="str">
        <f>IFERROR((IR186*100)/IN179,"")</f>
        <v/>
      </c>
      <c r="IT186" s="383">
        <f>SUMIF(IK157:IK176,"Membros_Inferiores",IT157:IT176)</f>
        <v>0</v>
      </c>
      <c r="IU186" s="149"/>
      <c r="IV186" s="58"/>
      <c r="IW186" s="58"/>
      <c r="IX186" s="58"/>
      <c r="IY186" s="145" t="s">
        <v>365</v>
      </c>
      <c r="IZ186" s="136"/>
      <c r="JA186" s="136"/>
      <c r="JB186" s="137"/>
      <c r="JC186" s="138"/>
      <c r="JD186" s="58"/>
      <c r="JE186" s="130" t="s">
        <v>362</v>
      </c>
      <c r="JF186" s="131">
        <f>SUMIF(IZ157:IZ176,"Membros_Inferiores",JC157:JC176)</f>
        <v>0</v>
      </c>
      <c r="JG186" s="131">
        <f>SUMPRODUCT((JC157:JC176)*(JD157:JD176)*(IZ157:IZ176="Membros_Inferiores"))</f>
        <v>0</v>
      </c>
      <c r="JH186" s="382" t="str">
        <f>IFERROR((JG186*100)/JC179,"")</f>
        <v/>
      </c>
      <c r="JI186" s="383">
        <f>SUMIF(IZ157:IZ176,"Membros_Inferiores",JI157:JI176)</f>
        <v>0</v>
      </c>
      <c r="JJ186" s="149"/>
      <c r="JK186" s="58"/>
      <c r="JL186" s="58"/>
      <c r="JM186" s="58"/>
      <c r="JN186" s="145" t="s">
        <v>365</v>
      </c>
      <c r="JO186" s="136"/>
      <c r="JP186" s="136"/>
      <c r="JQ186" s="137"/>
      <c r="JR186" s="138"/>
      <c r="JS186" s="58"/>
      <c r="JT186" s="130" t="s">
        <v>362</v>
      </c>
      <c r="JU186" s="131">
        <f>SUMIF(JO157:JO176,"Membros_Inferiores",JR157:JR176)</f>
        <v>0</v>
      </c>
      <c r="JV186" s="131">
        <f>SUMPRODUCT((JR157:JR176)*(JS157:JS176)*(JO157:JO176="Membros_Inferiores"))</f>
        <v>0</v>
      </c>
      <c r="JW186" s="382" t="str">
        <f>IFERROR((JV186*100)/JR179,"")</f>
        <v/>
      </c>
      <c r="JX186" s="383">
        <f>SUMIF(JO157:JO176,"Membros_Inferiores",JX157:JX176)</f>
        <v>0</v>
      </c>
      <c r="JY186" s="149"/>
      <c r="JZ186" s="58"/>
      <c r="KA186" s="58"/>
      <c r="KB186" s="58"/>
      <c r="KC186" s="145" t="s">
        <v>365</v>
      </c>
      <c r="KD186" s="136"/>
      <c r="KE186" s="136"/>
      <c r="KF186" s="137"/>
      <c r="KG186" s="138"/>
      <c r="KH186" s="58"/>
      <c r="KI186" s="130" t="s">
        <v>362</v>
      </c>
      <c r="KJ186" s="131">
        <f>SUMIF(KD157:KD176,"Membros_Inferiores",KG157:KG176)</f>
        <v>0</v>
      </c>
      <c r="KK186" s="131">
        <f>SUMPRODUCT((KG157:KG176)*(KH157:KH176)*(KD157:KD176="Membros_Inferiores"))</f>
        <v>0</v>
      </c>
      <c r="KL186" s="382" t="str">
        <f>IFERROR((KK186*100)/KG179,"")</f>
        <v/>
      </c>
      <c r="KM186" s="383">
        <f>SUMIF(KD157:KD176,"Membros_Inferiores",KM157:KM176)</f>
        <v>0</v>
      </c>
      <c r="KN186" s="149"/>
      <c r="KO186" s="58"/>
      <c r="KP186" s="58"/>
      <c r="KQ186" s="58"/>
      <c r="KR186" s="145" t="s">
        <v>365</v>
      </c>
      <c r="KS186" s="136"/>
      <c r="KT186" s="136"/>
      <c r="KU186" s="137"/>
      <c r="KV186" s="138"/>
      <c r="KW186" s="58"/>
      <c r="KX186" s="130" t="s">
        <v>362</v>
      </c>
      <c r="KY186" s="131">
        <f>SUMIF(KS157:KS176,"Membros_Inferiores",KV157:KV176)</f>
        <v>0</v>
      </c>
      <c r="KZ186" s="131">
        <f>SUMPRODUCT((KV157:KV176)*(KW157:KW176)*(KS157:KS176="Membros_Inferiores"))</f>
        <v>0</v>
      </c>
      <c r="LA186" s="382" t="str">
        <f>IFERROR((KZ186*100)/KV179,"")</f>
        <v/>
      </c>
      <c r="LB186" s="383">
        <f>SUMIF(KS157:KS176,"Membros_Inferiores",LB157:LB176)</f>
        <v>0</v>
      </c>
      <c r="LC186" s="149"/>
      <c r="LD186" s="347"/>
      <c r="LE186" s="58"/>
      <c r="LF186" s="58"/>
      <c r="LG186" s="145" t="s">
        <v>365</v>
      </c>
      <c r="LH186" s="136"/>
      <c r="LI186" s="136"/>
      <c r="LJ186" s="137"/>
      <c r="LK186" s="138"/>
      <c r="LL186" s="58"/>
      <c r="LM186" s="130" t="s">
        <v>362</v>
      </c>
      <c r="LN186" s="131">
        <f>SUMIF(LH157:LH176,"Membros_Inferiores",LK157:LK176)</f>
        <v>0</v>
      </c>
      <c r="LO186" s="131">
        <f>SUMPRODUCT((LK157:LK176)*(LL157:LL176)*(LH157:LH176="Membros_Inferiores"))</f>
        <v>0</v>
      </c>
      <c r="LP186" s="382" t="str">
        <f>IFERROR((LO186*100)/LK179,"")</f>
        <v/>
      </c>
      <c r="LQ186" s="383">
        <f>SUMIF(LH157:LH176,"Membros_Inferiores",LQ157:LQ176)</f>
        <v>0</v>
      </c>
      <c r="LR186" s="149"/>
      <c r="LS186" s="347"/>
      <c r="LT186" s="58"/>
      <c r="LU186" s="58"/>
      <c r="LV186" s="145" t="s">
        <v>365</v>
      </c>
      <c r="LW186" s="136"/>
      <c r="LX186" s="136"/>
      <c r="LY186" s="137"/>
      <c r="LZ186" s="138"/>
      <c r="MA186" s="58"/>
      <c r="MB186" s="130" t="s">
        <v>362</v>
      </c>
      <c r="MC186" s="131">
        <f>SUMIF(LW157:LW176,"Membros_Inferiores",LZ157:LZ176)</f>
        <v>0</v>
      </c>
      <c r="MD186" s="131">
        <f>SUMPRODUCT((LZ157:LZ176)*(MA157:MA176)*(LW157:LW176="Membros_Inferiores"))</f>
        <v>0</v>
      </c>
      <c r="ME186" s="382" t="str">
        <f>IFERROR((MD186*100)/LZ179,"")</f>
        <v/>
      </c>
      <c r="MF186" s="383">
        <f>SUMIF(LW157:LW176,"Membros_Inferiores",MF157:MF176)</f>
        <v>0</v>
      </c>
      <c r="MG186" s="149"/>
      <c r="MH186" s="347"/>
      <c r="MI186" s="58"/>
      <c r="MJ186" s="58"/>
      <c r="MK186" s="520" t="s">
        <v>365</v>
      </c>
      <c r="ML186" s="521"/>
      <c r="MM186" s="522"/>
      <c r="MN186" s="523"/>
      <c r="MO186" s="524"/>
      <c r="MP186" s="514"/>
      <c r="MQ186" s="525" t="s">
        <v>362</v>
      </c>
      <c r="MR186" s="526">
        <v>0</v>
      </c>
      <c r="MS186" s="526">
        <v>0</v>
      </c>
      <c r="MT186" s="527"/>
      <c r="MU186" s="528">
        <v>0</v>
      </c>
      <c r="MV186" s="529"/>
      <c r="MW186" s="347"/>
    </row>
    <row r="187" spans="1:361">
      <c r="A187" s="347"/>
      <c r="B187" s="58"/>
      <c r="C187" s="58"/>
      <c r="D187" s="139"/>
      <c r="E187" s="93"/>
      <c r="F187" s="93"/>
      <c r="G187" s="95"/>
      <c r="H187" s="140"/>
      <c r="I187" s="58"/>
      <c r="J187" s="120" t="s">
        <v>363</v>
      </c>
      <c r="K187" s="119">
        <f>SUMIF(E157:E176,"Membros_Superiores",H157:H176)</f>
        <v>0</v>
      </c>
      <c r="L187" s="119">
        <f>SUMPRODUCT((H157:H176)*(I157:I176)*(E157:E176="Membros_Superiores"))</f>
        <v>0</v>
      </c>
      <c r="M187" s="381" t="str">
        <f>IFERROR((L187*100)/H179,"")</f>
        <v/>
      </c>
      <c r="N187" s="384">
        <f>SUMIF(E157:E176,"Membros_Superiores",N157:N176)</f>
        <v>0</v>
      </c>
      <c r="O187" s="149"/>
      <c r="P187" s="347"/>
      <c r="Q187" s="58"/>
      <c r="R187" s="58"/>
      <c r="S187" s="139"/>
      <c r="T187" s="93"/>
      <c r="U187" s="93"/>
      <c r="V187" s="95"/>
      <c r="W187" s="140"/>
      <c r="X187" s="58"/>
      <c r="Y187" s="120" t="s">
        <v>363</v>
      </c>
      <c r="Z187" s="119">
        <f>SUMIF(T157:T176,"Membros_Superiores",W157:W176)</f>
        <v>0</v>
      </c>
      <c r="AA187" s="119">
        <f>SUMPRODUCT((W157:W176)*(X157:X176)*(T157:T176="Membros_Superiores"))</f>
        <v>0</v>
      </c>
      <c r="AB187" s="381" t="str">
        <f>IFERROR((AA187*100)/W179,"")</f>
        <v/>
      </c>
      <c r="AC187" s="384">
        <f>SUMIF(T157:T176,"Membros_Superiores",AC157:AC176)</f>
        <v>0</v>
      </c>
      <c r="AD187" s="149"/>
      <c r="AE187" s="58"/>
      <c r="AF187" s="58"/>
      <c r="AG187" s="58"/>
      <c r="AH187" s="139"/>
      <c r="AI187" s="93"/>
      <c r="AJ187" s="93"/>
      <c r="AK187" s="95"/>
      <c r="AL187" s="140"/>
      <c r="AM187" s="58"/>
      <c r="AN187" s="120" t="s">
        <v>363</v>
      </c>
      <c r="AO187" s="119">
        <f>SUMIF(AI157:AI176,"Membros_Superiores",AL157:AL176)</f>
        <v>0</v>
      </c>
      <c r="AP187" s="119">
        <f>SUMPRODUCT((AL157:AL176)*(AM157:AM176)*(AI157:AI176="Membros_Superiores"))</f>
        <v>0</v>
      </c>
      <c r="AQ187" s="381" t="str">
        <f>IFERROR((AP187*100)/AL179,"")</f>
        <v/>
      </c>
      <c r="AR187" s="384">
        <f>SUMIF(AI157:AI176,"Membros_Superiores",AR157:AR176)</f>
        <v>0</v>
      </c>
      <c r="AS187" s="149"/>
      <c r="AT187" s="58"/>
      <c r="AU187" s="58"/>
      <c r="AV187" s="58"/>
      <c r="AW187" s="139"/>
      <c r="AX187" s="93"/>
      <c r="AY187" s="93"/>
      <c r="AZ187" s="95"/>
      <c r="BA187" s="140"/>
      <c r="BB187" s="58"/>
      <c r="BC187" s="120" t="s">
        <v>363</v>
      </c>
      <c r="BD187" s="119">
        <f>SUMIF(AX157:AX176,"Membros_Superiores",BA157:BA176)</f>
        <v>0</v>
      </c>
      <c r="BE187" s="119">
        <f>SUMPRODUCT((BA157:BA176)*(BB157:BB176)*(AX157:AX176="Membros_Superiores"))</f>
        <v>0</v>
      </c>
      <c r="BF187" s="381" t="str">
        <f>IFERROR((BE187*100)/BA179,"")</f>
        <v/>
      </c>
      <c r="BG187" s="384">
        <f>SUMIF(AX157:AX176,"Membros_Superiores",BG157:BG176)</f>
        <v>0</v>
      </c>
      <c r="BH187" s="149"/>
      <c r="BI187" s="58"/>
      <c r="BJ187" s="58"/>
      <c r="BK187" s="58"/>
      <c r="BL187" s="139"/>
      <c r="BM187" s="93"/>
      <c r="BN187" s="93"/>
      <c r="BO187" s="95"/>
      <c r="BP187" s="140"/>
      <c r="BQ187" s="58"/>
      <c r="BR187" s="120" t="s">
        <v>363</v>
      </c>
      <c r="BS187" s="119">
        <f>SUMIF(BM157:BM176,"Membros_Superiores",BP157:BP176)</f>
        <v>0</v>
      </c>
      <c r="BT187" s="119">
        <f>SUMPRODUCT((BP157:BP176)*(BQ157:BQ176)*(BM157:BM176="Membros_Superiores"))</f>
        <v>0</v>
      </c>
      <c r="BU187" s="381" t="str">
        <f>IFERROR((BT187*100)/BP179,"")</f>
        <v/>
      </c>
      <c r="BV187" s="384">
        <f>SUMIF(BM157:BM176,"Membros_Superiores",BV157:BV176)</f>
        <v>0</v>
      </c>
      <c r="BW187" s="149"/>
      <c r="BX187" s="58"/>
      <c r="BY187" s="58"/>
      <c r="BZ187" s="58"/>
      <c r="CA187" s="139"/>
      <c r="CB187" s="93"/>
      <c r="CC187" s="93"/>
      <c r="CD187" s="95"/>
      <c r="CE187" s="140"/>
      <c r="CF187" s="58"/>
      <c r="CG187" s="120" t="s">
        <v>363</v>
      </c>
      <c r="CH187" s="119">
        <f>SUMIF(CB157:CB176,"Membros_Superiores",CE157:CE176)</f>
        <v>0</v>
      </c>
      <c r="CI187" s="119">
        <f>SUMPRODUCT((CE157:CE176)*(CF157:CF176)*(CB157:CB176="Membros_Superiores"))</f>
        <v>0</v>
      </c>
      <c r="CJ187" s="381" t="str">
        <f>IFERROR((CI187*100)/CE179,"")</f>
        <v/>
      </c>
      <c r="CK187" s="384">
        <f>SUMIF(CB157:CB176,"Membros_Superiores",CK157:CK176)</f>
        <v>0</v>
      </c>
      <c r="CL187" s="149"/>
      <c r="CM187" s="58"/>
      <c r="CN187" s="58"/>
      <c r="CO187" s="58"/>
      <c r="CP187" s="139"/>
      <c r="CQ187" s="93"/>
      <c r="CR187" s="93"/>
      <c r="CS187" s="95"/>
      <c r="CT187" s="140"/>
      <c r="CU187" s="58"/>
      <c r="CV187" s="120" t="s">
        <v>363</v>
      </c>
      <c r="CW187" s="119">
        <f>SUMIF(CQ157:CQ176,"Membros_Superiores",CT157:CT176)</f>
        <v>0</v>
      </c>
      <c r="CX187" s="119">
        <f>SUMPRODUCT((CT157:CT176)*(CU157:CU176)*(CQ157:CQ176="Membros_Superiores"))</f>
        <v>0</v>
      </c>
      <c r="CY187" s="381" t="str">
        <f>IFERROR((CX187*100)/CT179,"")</f>
        <v/>
      </c>
      <c r="CZ187" s="384">
        <f>SUMIF(CQ157:CQ176,"Membros_Superiores",CZ157:CZ176)</f>
        <v>0</v>
      </c>
      <c r="DA187" s="149"/>
      <c r="DB187" s="58"/>
      <c r="DC187" s="58"/>
      <c r="DD187" s="58"/>
      <c r="DE187" s="139"/>
      <c r="DF187" s="93"/>
      <c r="DG187" s="93"/>
      <c r="DH187" s="95"/>
      <c r="DI187" s="140"/>
      <c r="DJ187" s="58"/>
      <c r="DK187" s="120" t="s">
        <v>363</v>
      </c>
      <c r="DL187" s="119">
        <f>SUMIF(DF157:DF176,"Membros_Superiores",DI157:DI176)</f>
        <v>0</v>
      </c>
      <c r="DM187" s="119">
        <f>SUMPRODUCT((DI157:DI176)*(DJ157:DJ176)*(DF157:DF176="Membros_Superiores"))</f>
        <v>0</v>
      </c>
      <c r="DN187" s="381" t="str">
        <f>IFERROR((DM187*100)/DI179,"")</f>
        <v/>
      </c>
      <c r="DO187" s="384">
        <f>SUMIF(DF157:DF176,"Membros_Superiores",DO157:DO176)</f>
        <v>0</v>
      </c>
      <c r="DP187" s="149"/>
      <c r="DQ187" s="58"/>
      <c r="DR187" s="58"/>
      <c r="DS187" s="58"/>
      <c r="DT187" s="139"/>
      <c r="DU187" s="93"/>
      <c r="DV187" s="93"/>
      <c r="DW187" s="95"/>
      <c r="DX187" s="140"/>
      <c r="DY187" s="58"/>
      <c r="DZ187" s="120" t="s">
        <v>363</v>
      </c>
      <c r="EA187" s="119">
        <f>SUMIF(DU157:DU176,"Membros_Superiores",DX157:DX176)</f>
        <v>0</v>
      </c>
      <c r="EB187" s="119">
        <f>SUMPRODUCT((DX157:DX176)*(DY157:DY176)*(DU157:DU176="Membros_Superiores"))</f>
        <v>0</v>
      </c>
      <c r="EC187" s="381" t="str">
        <f>IFERROR((EB187*100)/DX179,"")</f>
        <v/>
      </c>
      <c r="ED187" s="384">
        <f>SUMIF(DU157:DU176,"Membros_Superiores",ED157:ED176)</f>
        <v>0</v>
      </c>
      <c r="EE187" s="149"/>
      <c r="EF187" s="58"/>
      <c r="EG187" s="58"/>
      <c r="EH187" s="58"/>
      <c r="EI187" s="139"/>
      <c r="EJ187" s="93"/>
      <c r="EK187" s="93"/>
      <c r="EL187" s="95"/>
      <c r="EM187" s="140"/>
      <c r="EN187" s="58"/>
      <c r="EO187" s="120" t="s">
        <v>363</v>
      </c>
      <c r="EP187" s="119">
        <f>SUMIF(EJ157:EJ176,"Membros_Superiores",EM157:EM176)</f>
        <v>0</v>
      </c>
      <c r="EQ187" s="119">
        <f>SUMPRODUCT((EM157:EM176)*(EN157:EN176)*(EJ157:EJ176="Membros_Superiores"))</f>
        <v>0</v>
      </c>
      <c r="ER187" s="381" t="str">
        <f>IFERROR((EQ187*100)/EM179,"")</f>
        <v/>
      </c>
      <c r="ES187" s="384">
        <f>SUMIF(EJ157:EJ176,"Membros_Superiores",ES157:ES176)</f>
        <v>0</v>
      </c>
      <c r="ET187" s="149"/>
      <c r="EU187" s="58"/>
      <c r="EV187" s="58"/>
      <c r="EW187" s="58"/>
      <c r="EX187" s="139"/>
      <c r="EY187" s="93"/>
      <c r="EZ187" s="93"/>
      <c r="FA187" s="95"/>
      <c r="FB187" s="140"/>
      <c r="FC187" s="58"/>
      <c r="FD187" s="120" t="s">
        <v>363</v>
      </c>
      <c r="FE187" s="119">
        <f>SUMIF(EY157:EY176,"Membros_Superiores",FB157:FB176)</f>
        <v>0</v>
      </c>
      <c r="FF187" s="119">
        <f>SUMPRODUCT((FB157:FB176)*(FC157:FC176)*(EY157:EY176="Membros_Superiores"))</f>
        <v>0</v>
      </c>
      <c r="FG187" s="381" t="str">
        <f>IFERROR((FF187*100)/FB179,"")</f>
        <v/>
      </c>
      <c r="FH187" s="384">
        <f>SUMIF(EY157:EY176,"Membros_Superiores",FH157:FH176)</f>
        <v>0</v>
      </c>
      <c r="FI187" s="149"/>
      <c r="FJ187" s="58"/>
      <c r="FK187" s="58"/>
      <c r="FL187" s="58"/>
      <c r="FM187" s="139"/>
      <c r="FN187" s="93"/>
      <c r="FO187" s="93"/>
      <c r="FP187" s="95"/>
      <c r="FQ187" s="140"/>
      <c r="FR187" s="58"/>
      <c r="FS187" s="120" t="s">
        <v>363</v>
      </c>
      <c r="FT187" s="119">
        <f>SUMIF(FN157:FN176,"Membros_Superiores",FQ157:FQ176)</f>
        <v>0</v>
      </c>
      <c r="FU187" s="119">
        <f>SUMPRODUCT((FQ157:FQ176)*(FR157:FR176)*(FN157:FN176="Membros_Superiores"))</f>
        <v>0</v>
      </c>
      <c r="FV187" s="381" t="str">
        <f>IFERROR((FU187*100)/FQ179,"")</f>
        <v/>
      </c>
      <c r="FW187" s="384">
        <f>SUMIF(FN157:FN176,"Membros_Superiores",FW157:FW176)</f>
        <v>0</v>
      </c>
      <c r="FX187" s="149"/>
      <c r="FY187" s="58"/>
      <c r="FZ187" s="58"/>
      <c r="GA187" s="58"/>
      <c r="GB187" s="139"/>
      <c r="GC187" s="93"/>
      <c r="GD187" s="93"/>
      <c r="GE187" s="95"/>
      <c r="GF187" s="140"/>
      <c r="GG187" s="58"/>
      <c r="GH187" s="120" t="s">
        <v>363</v>
      </c>
      <c r="GI187" s="119">
        <f>SUMIF(GC157:GC176,"Membros_Superiores",GF157:GF176)</f>
        <v>0</v>
      </c>
      <c r="GJ187" s="119">
        <f>SUMPRODUCT((GF157:GF176)*(GG157:GG176)*(GC157:GC176="Membros_Superiores"))</f>
        <v>0</v>
      </c>
      <c r="GK187" s="381" t="str">
        <f>IFERROR((GJ187*100)/GF179,"")</f>
        <v/>
      </c>
      <c r="GL187" s="384">
        <f>SUMIF(GC157:GC176,"Membros_Superiores",GL157:GL176)</f>
        <v>0</v>
      </c>
      <c r="GM187" s="149"/>
      <c r="GN187" s="58"/>
      <c r="GO187" s="58"/>
      <c r="GP187" s="58"/>
      <c r="GQ187" s="139"/>
      <c r="GR187" s="93"/>
      <c r="GS187" s="93"/>
      <c r="GT187" s="95"/>
      <c r="GU187" s="140"/>
      <c r="GV187" s="58"/>
      <c r="GW187" s="120" t="s">
        <v>363</v>
      </c>
      <c r="GX187" s="119">
        <f>SUMIF(GR157:GR176,"Membros_Superiores",GU157:GU176)</f>
        <v>0</v>
      </c>
      <c r="GY187" s="119">
        <f>SUMPRODUCT((GU157:GU176)*(GV157:GV176)*(GR157:GR176="Membros_Superiores"))</f>
        <v>0</v>
      </c>
      <c r="GZ187" s="381" t="str">
        <f>IFERROR((GY187*100)/GU179,"")</f>
        <v/>
      </c>
      <c r="HA187" s="384">
        <f>SUMIF(GR157:GR176,"Membros_Superiores",HA157:HA176)</f>
        <v>0</v>
      </c>
      <c r="HB187" s="149"/>
      <c r="HC187" s="58"/>
      <c r="HD187" s="58"/>
      <c r="HE187" s="58"/>
      <c r="HF187" s="139"/>
      <c r="HG187" s="93"/>
      <c r="HH187" s="93"/>
      <c r="HI187" s="95"/>
      <c r="HJ187" s="140"/>
      <c r="HK187" s="58"/>
      <c r="HL187" s="120" t="s">
        <v>363</v>
      </c>
      <c r="HM187" s="119">
        <f>SUMIF(HG157:HG176,"Membros_Superiores",HJ157:HJ176)</f>
        <v>0</v>
      </c>
      <c r="HN187" s="119">
        <f>SUMPRODUCT((HJ157:HJ176)*(HK157:HK176)*(HG157:HG176="Membros_Superiores"))</f>
        <v>0</v>
      </c>
      <c r="HO187" s="381" t="str">
        <f>IFERROR((HN187*100)/HJ179,"")</f>
        <v/>
      </c>
      <c r="HP187" s="384">
        <f>SUMIF(HG157:HG176,"Membros_Superiores",HP157:HP176)</f>
        <v>0</v>
      </c>
      <c r="HQ187" s="149"/>
      <c r="HR187" s="58"/>
      <c r="HS187" s="58"/>
      <c r="HT187" s="58"/>
      <c r="HU187" s="139"/>
      <c r="HV187" s="93"/>
      <c r="HW187" s="93"/>
      <c r="HX187" s="95"/>
      <c r="HY187" s="140"/>
      <c r="HZ187" s="58"/>
      <c r="IA187" s="120" t="s">
        <v>363</v>
      </c>
      <c r="IB187" s="119">
        <f>SUMIF(HV157:HV176,"Membros_Superiores",HY157:HY176)</f>
        <v>0</v>
      </c>
      <c r="IC187" s="119">
        <f>SUMPRODUCT((HY157:HY176)*(HZ157:HZ176)*(HV157:HV176="Membros_Superiores"))</f>
        <v>0</v>
      </c>
      <c r="ID187" s="381" t="str">
        <f>IFERROR((IC187*100)/HY179,"")</f>
        <v/>
      </c>
      <c r="IE187" s="384">
        <f>SUMIF(HV157:HV176,"Membros_Superiores",IE157:IE176)</f>
        <v>0</v>
      </c>
      <c r="IF187" s="149"/>
      <c r="IG187" s="58"/>
      <c r="IH187" s="58"/>
      <c r="II187" s="58"/>
      <c r="IJ187" s="139"/>
      <c r="IK187" s="93"/>
      <c r="IL187" s="93"/>
      <c r="IM187" s="95"/>
      <c r="IN187" s="140"/>
      <c r="IO187" s="58"/>
      <c r="IP187" s="120" t="s">
        <v>363</v>
      </c>
      <c r="IQ187" s="119">
        <f>SUMIF(IK157:IK176,"Membros_Superiores",IN157:IN176)</f>
        <v>0</v>
      </c>
      <c r="IR187" s="119">
        <f>SUMPRODUCT((IN157:IN176)*(IO157:IO176)*(IK157:IK176="Membros_Superiores"))</f>
        <v>0</v>
      </c>
      <c r="IS187" s="381" t="str">
        <f>IFERROR((IR187*100)/IN179,"")</f>
        <v/>
      </c>
      <c r="IT187" s="384">
        <f>SUMIF(IK157:IK176,"Membros_Superiores",IT157:IT176)</f>
        <v>0</v>
      </c>
      <c r="IU187" s="149"/>
      <c r="IV187" s="58"/>
      <c r="IW187" s="58"/>
      <c r="IX187" s="58"/>
      <c r="IY187" s="139"/>
      <c r="IZ187" s="93"/>
      <c r="JA187" s="93"/>
      <c r="JB187" s="95"/>
      <c r="JC187" s="140"/>
      <c r="JD187" s="58"/>
      <c r="JE187" s="120" t="s">
        <v>363</v>
      </c>
      <c r="JF187" s="119">
        <f>SUMIF(IZ157:IZ176,"Membros_Superiores",JC157:JC176)</f>
        <v>0</v>
      </c>
      <c r="JG187" s="119">
        <f>SUMPRODUCT((JC157:JC176)*(JD157:JD176)*(IZ157:IZ176="Membros_Superiores"))</f>
        <v>0</v>
      </c>
      <c r="JH187" s="381" t="str">
        <f>IFERROR((JG187*100)/JC179,"")</f>
        <v/>
      </c>
      <c r="JI187" s="384">
        <f>SUMIF(IZ157:IZ176,"Membros_Superiores",JI157:JI176)</f>
        <v>0</v>
      </c>
      <c r="JJ187" s="149"/>
      <c r="JK187" s="58"/>
      <c r="JL187" s="58"/>
      <c r="JM187" s="58"/>
      <c r="JN187" s="139"/>
      <c r="JO187" s="93"/>
      <c r="JP187" s="93"/>
      <c r="JQ187" s="95"/>
      <c r="JR187" s="140"/>
      <c r="JS187" s="58"/>
      <c r="JT187" s="120" t="s">
        <v>363</v>
      </c>
      <c r="JU187" s="119">
        <f>SUMIF(JO157:JO176,"Membros_Superiores",JR157:JR176)</f>
        <v>0</v>
      </c>
      <c r="JV187" s="119">
        <f>SUMPRODUCT((JR157:JR176)*(JS157:JS176)*(JO157:JO176="Membros_Superiores"))</f>
        <v>0</v>
      </c>
      <c r="JW187" s="381" t="str">
        <f>IFERROR((JV187*100)/JR179,"")</f>
        <v/>
      </c>
      <c r="JX187" s="384">
        <f>SUMIF(JO157:JO176,"Membros_Superiores",JX157:JX176)</f>
        <v>0</v>
      </c>
      <c r="JY187" s="149"/>
      <c r="JZ187" s="58"/>
      <c r="KA187" s="58"/>
      <c r="KB187" s="58"/>
      <c r="KC187" s="139"/>
      <c r="KD187" s="93"/>
      <c r="KE187" s="93"/>
      <c r="KF187" s="95"/>
      <c r="KG187" s="140"/>
      <c r="KH187" s="58"/>
      <c r="KI187" s="120" t="s">
        <v>363</v>
      </c>
      <c r="KJ187" s="119">
        <f>SUMIF(KD157:KD176,"Membros_Superiores",KG157:KG176)</f>
        <v>0</v>
      </c>
      <c r="KK187" s="119">
        <f>SUMPRODUCT((KG157:KG176)*(KH157:KH176)*(KD157:KD176="Membros_Superiores"))</f>
        <v>0</v>
      </c>
      <c r="KL187" s="381" t="str">
        <f>IFERROR((KK187*100)/KG179,"")</f>
        <v/>
      </c>
      <c r="KM187" s="384">
        <f>SUMIF(KD157:KD176,"Membros_Superiores",KM157:KM176)</f>
        <v>0</v>
      </c>
      <c r="KN187" s="149"/>
      <c r="KO187" s="58"/>
      <c r="KP187" s="58"/>
      <c r="KQ187" s="58"/>
      <c r="KR187" s="139"/>
      <c r="KS187" s="93"/>
      <c r="KT187" s="93"/>
      <c r="KU187" s="95"/>
      <c r="KV187" s="140"/>
      <c r="KW187" s="58"/>
      <c r="KX187" s="120" t="s">
        <v>363</v>
      </c>
      <c r="KY187" s="119">
        <f>SUMIF(KS157:KS176,"Membros_Superiores",KV157:KV176)</f>
        <v>0</v>
      </c>
      <c r="KZ187" s="119">
        <f>SUMPRODUCT((KV157:KV176)*(KW157:KW176)*(KS157:KS176="Membros_Superiores"))</f>
        <v>0</v>
      </c>
      <c r="LA187" s="381" t="str">
        <f>IFERROR((KZ187*100)/KV179,"")</f>
        <v/>
      </c>
      <c r="LB187" s="384">
        <f>SUMIF(KS157:KS176,"Membros_Superiores",LB157:LB176)</f>
        <v>0</v>
      </c>
      <c r="LC187" s="149"/>
      <c r="LD187" s="347"/>
      <c r="LE187" s="58"/>
      <c r="LF187" s="58"/>
      <c r="LG187" s="139"/>
      <c r="LH187" s="93"/>
      <c r="LI187" s="93"/>
      <c r="LJ187" s="95"/>
      <c r="LK187" s="140"/>
      <c r="LL187" s="58"/>
      <c r="LM187" s="120" t="s">
        <v>363</v>
      </c>
      <c r="LN187" s="119">
        <f>SUMIF(LH157:LH176,"Membros_Superiores",LK157:LK176)</f>
        <v>0</v>
      </c>
      <c r="LO187" s="119">
        <f>SUMPRODUCT((LK157:LK176)*(LL157:LL176)*(LH157:LH176="Membros_Superiores"))</f>
        <v>0</v>
      </c>
      <c r="LP187" s="381" t="str">
        <f>IFERROR((LO187*100)/LK179,"")</f>
        <v/>
      </c>
      <c r="LQ187" s="384">
        <f>SUMIF(LH157:LH176,"Membros_Superiores",LQ157:LQ176)</f>
        <v>0</v>
      </c>
      <c r="LR187" s="149"/>
      <c r="LS187" s="347"/>
      <c r="LT187" s="58"/>
      <c r="LU187" s="58"/>
      <c r="LV187" s="139"/>
      <c r="LW187" s="93"/>
      <c r="LX187" s="93"/>
      <c r="LY187" s="95"/>
      <c r="LZ187" s="140"/>
      <c r="MA187" s="58"/>
      <c r="MB187" s="120" t="s">
        <v>363</v>
      </c>
      <c r="MC187" s="119">
        <f>SUMIF(LW157:LW176,"Membros_Superiores",LZ157:LZ176)</f>
        <v>0</v>
      </c>
      <c r="MD187" s="119">
        <f>SUMPRODUCT((LZ157:LZ176)*(MA157:MA176)*(LW157:LW176="Membros_Superiores"))</f>
        <v>0</v>
      </c>
      <c r="ME187" s="381" t="str">
        <f>IFERROR((MD187*100)/LZ179,"")</f>
        <v/>
      </c>
      <c r="MF187" s="384">
        <f>SUMIF(LW157:LW176,"Membros_Superiores",MF157:MF176)</f>
        <v>0</v>
      </c>
      <c r="MG187" s="149"/>
      <c r="MH187" s="347"/>
      <c r="MI187" s="58"/>
      <c r="MJ187" s="58"/>
      <c r="MK187" s="530"/>
      <c r="ML187" s="531"/>
      <c r="MM187" s="531"/>
      <c r="MN187" s="532"/>
      <c r="MO187" s="533"/>
      <c r="MP187" s="514"/>
      <c r="MQ187" s="525" t="s">
        <v>363</v>
      </c>
      <c r="MR187" s="526">
        <v>0</v>
      </c>
      <c r="MS187" s="526">
        <v>0</v>
      </c>
      <c r="MT187" s="527"/>
      <c r="MU187" s="528">
        <v>0</v>
      </c>
      <c r="MV187" s="529"/>
      <c r="MW187" s="347"/>
    </row>
    <row r="188" spans="1:361">
      <c r="A188" s="347"/>
      <c r="B188" s="58"/>
      <c r="C188" s="58"/>
      <c r="D188" s="139"/>
      <c r="E188" s="93"/>
      <c r="F188" s="93"/>
      <c r="G188" s="95"/>
      <c r="H188" s="140"/>
      <c r="I188" s="58"/>
      <c r="J188" s="120" t="s">
        <v>360</v>
      </c>
      <c r="K188" s="119">
        <f>SUMIF(E157:E176,"Tronco",H157:H176)</f>
        <v>0</v>
      </c>
      <c r="L188" s="119">
        <f>SUMPRODUCT((H157:H176)*(I157:I176)*(E157:E176="Tronco"))</f>
        <v>0</v>
      </c>
      <c r="M188" s="381" t="str">
        <f>IFERROR((L188*100)/H179,"")</f>
        <v/>
      </c>
      <c r="N188" s="384">
        <f>SUMIF(E157:E176,"Tronco",N157:N176)</f>
        <v>0</v>
      </c>
      <c r="O188" s="149"/>
      <c r="P188" s="347"/>
      <c r="Q188" s="58"/>
      <c r="R188" s="58"/>
      <c r="S188" s="139"/>
      <c r="T188" s="93"/>
      <c r="U188" s="93"/>
      <c r="V188" s="95"/>
      <c r="W188" s="140"/>
      <c r="X188" s="58"/>
      <c r="Y188" s="120" t="s">
        <v>360</v>
      </c>
      <c r="Z188" s="119">
        <f>SUMIF(T157:T176,"Tronco",W157:W176)</f>
        <v>0</v>
      </c>
      <c r="AA188" s="119">
        <f>SUMPRODUCT((W157:W176)*(X157:X176)*(T157:T176="Tronco"))</f>
        <v>0</v>
      </c>
      <c r="AB188" s="381" t="str">
        <f>IFERROR((AA188*100)/W179,"")</f>
        <v/>
      </c>
      <c r="AC188" s="384">
        <f>SUMIF(T157:T176,"Tronco",AC157:AC176)</f>
        <v>0</v>
      </c>
      <c r="AD188" s="149"/>
      <c r="AE188" s="58"/>
      <c r="AF188" s="58"/>
      <c r="AG188" s="58"/>
      <c r="AH188" s="139"/>
      <c r="AI188" s="93"/>
      <c r="AJ188" s="93"/>
      <c r="AK188" s="95"/>
      <c r="AL188" s="140"/>
      <c r="AM188" s="58"/>
      <c r="AN188" s="120" t="s">
        <v>360</v>
      </c>
      <c r="AO188" s="119">
        <f>SUMIF(AI157:AI176,"Tronco",AL157:AL176)</f>
        <v>0</v>
      </c>
      <c r="AP188" s="119">
        <f>SUMPRODUCT((AL157:AL176)*(AM157:AM176)*(AI157:AI176="Tronco"))</f>
        <v>0</v>
      </c>
      <c r="AQ188" s="381" t="str">
        <f>IFERROR((AP188*100)/AL179,"")</f>
        <v/>
      </c>
      <c r="AR188" s="384">
        <f>SUMIF(AI157:AI176,"Tronco",AR157:AR176)</f>
        <v>0</v>
      </c>
      <c r="AS188" s="149"/>
      <c r="AT188" s="58"/>
      <c r="AU188" s="58"/>
      <c r="AV188" s="58"/>
      <c r="AW188" s="139"/>
      <c r="AX188" s="93"/>
      <c r="AY188" s="93"/>
      <c r="AZ188" s="95"/>
      <c r="BA188" s="140"/>
      <c r="BB188" s="58"/>
      <c r="BC188" s="120" t="s">
        <v>360</v>
      </c>
      <c r="BD188" s="119">
        <f>SUMIF(AX157:AX176,"Tronco",BA157:BA176)</f>
        <v>0</v>
      </c>
      <c r="BE188" s="119">
        <f>SUMPRODUCT((BA157:BA176)*(BB157:BB176)*(AX157:AX176="Tronco"))</f>
        <v>0</v>
      </c>
      <c r="BF188" s="381" t="str">
        <f>IFERROR((BE188*100)/BA179,"")</f>
        <v/>
      </c>
      <c r="BG188" s="384">
        <f>SUMIF(AX157:AX176,"Tronco",BG157:BG176)</f>
        <v>0</v>
      </c>
      <c r="BH188" s="149"/>
      <c r="BI188" s="58"/>
      <c r="BJ188" s="58"/>
      <c r="BK188" s="58"/>
      <c r="BL188" s="139"/>
      <c r="BM188" s="93"/>
      <c r="BN188" s="93"/>
      <c r="BO188" s="95"/>
      <c r="BP188" s="140"/>
      <c r="BQ188" s="58"/>
      <c r="BR188" s="120" t="s">
        <v>360</v>
      </c>
      <c r="BS188" s="119">
        <f>SUMIF(BM157:BM176,"Tronco",BP157:BP176)</f>
        <v>0</v>
      </c>
      <c r="BT188" s="119">
        <f>SUMPRODUCT((BP157:BP176)*(BQ157:BQ176)*(BM157:BM176="Tronco"))</f>
        <v>0</v>
      </c>
      <c r="BU188" s="381" t="str">
        <f>IFERROR((BT188*100)/BP179,"")</f>
        <v/>
      </c>
      <c r="BV188" s="384">
        <f>SUMIF(BM157:BM176,"Tronco",BV157:BV176)</f>
        <v>0</v>
      </c>
      <c r="BW188" s="149"/>
      <c r="BX188" s="58"/>
      <c r="BY188" s="58"/>
      <c r="BZ188" s="58"/>
      <c r="CA188" s="139"/>
      <c r="CB188" s="93"/>
      <c r="CC188" s="93"/>
      <c r="CD188" s="95"/>
      <c r="CE188" s="140"/>
      <c r="CF188" s="58"/>
      <c r="CG188" s="120" t="s">
        <v>360</v>
      </c>
      <c r="CH188" s="119">
        <f>SUMIF(CB157:CB176,"Tronco",CE157:CE176)</f>
        <v>0</v>
      </c>
      <c r="CI188" s="119">
        <f>SUMPRODUCT((CE157:CE176)*(CF157:CF176)*(CB157:CB176="Tronco"))</f>
        <v>0</v>
      </c>
      <c r="CJ188" s="381" t="str">
        <f>IFERROR((CI188*100)/CE179,"")</f>
        <v/>
      </c>
      <c r="CK188" s="384">
        <f>SUMIF(CB157:CB176,"Tronco",CK157:CK176)</f>
        <v>0</v>
      </c>
      <c r="CL188" s="149"/>
      <c r="CM188" s="58"/>
      <c r="CN188" s="58"/>
      <c r="CO188" s="58"/>
      <c r="CP188" s="139"/>
      <c r="CQ188" s="93"/>
      <c r="CR188" s="93"/>
      <c r="CS188" s="95"/>
      <c r="CT188" s="140"/>
      <c r="CU188" s="58"/>
      <c r="CV188" s="120" t="s">
        <v>360</v>
      </c>
      <c r="CW188" s="119">
        <f>SUMIF(CQ157:CQ176,"Tronco",CT157:CT176)</f>
        <v>0</v>
      </c>
      <c r="CX188" s="119">
        <f>SUMPRODUCT((CT157:CT176)*(CU157:CU176)*(CQ157:CQ176="Tronco"))</f>
        <v>0</v>
      </c>
      <c r="CY188" s="381" t="str">
        <f>IFERROR((CX188*100)/CT179,"")</f>
        <v/>
      </c>
      <c r="CZ188" s="384">
        <f>SUMIF(CQ157:CQ176,"Tronco",CZ157:CZ176)</f>
        <v>0</v>
      </c>
      <c r="DA188" s="149"/>
      <c r="DB188" s="58"/>
      <c r="DC188" s="58"/>
      <c r="DD188" s="58"/>
      <c r="DE188" s="139"/>
      <c r="DF188" s="93"/>
      <c r="DG188" s="93"/>
      <c r="DH188" s="95"/>
      <c r="DI188" s="140"/>
      <c r="DJ188" s="58"/>
      <c r="DK188" s="120" t="s">
        <v>360</v>
      </c>
      <c r="DL188" s="119">
        <f>SUMIF(DF157:DF176,"Tronco",DI157:DI176)</f>
        <v>0</v>
      </c>
      <c r="DM188" s="119">
        <f>SUMPRODUCT((DI157:DI176)*(DJ157:DJ176)*(DF157:DF176="Tronco"))</f>
        <v>0</v>
      </c>
      <c r="DN188" s="381" t="str">
        <f>IFERROR((DM188*100)/DI179,"")</f>
        <v/>
      </c>
      <c r="DO188" s="384">
        <f>SUMIF(DF157:DF176,"Tronco",DO157:DO176)</f>
        <v>0</v>
      </c>
      <c r="DP188" s="149"/>
      <c r="DQ188" s="58"/>
      <c r="DR188" s="58"/>
      <c r="DS188" s="58"/>
      <c r="DT188" s="139"/>
      <c r="DU188" s="93"/>
      <c r="DV188" s="93"/>
      <c r="DW188" s="95"/>
      <c r="DX188" s="140"/>
      <c r="DY188" s="58"/>
      <c r="DZ188" s="120" t="s">
        <v>360</v>
      </c>
      <c r="EA188" s="119">
        <f>SUMIF(DU157:DU176,"Tronco",DX157:DX176)</f>
        <v>0</v>
      </c>
      <c r="EB188" s="119">
        <f>SUMPRODUCT((DX157:DX176)*(DY157:DY176)*(DU157:DU176="Tronco"))</f>
        <v>0</v>
      </c>
      <c r="EC188" s="381" t="str">
        <f>IFERROR((EB188*100)/DX179,"")</f>
        <v/>
      </c>
      <c r="ED188" s="384">
        <f>SUMIF(DU157:DU176,"Tronco",ED157:ED176)</f>
        <v>0</v>
      </c>
      <c r="EE188" s="149"/>
      <c r="EF188" s="58"/>
      <c r="EG188" s="58"/>
      <c r="EH188" s="58"/>
      <c r="EI188" s="139"/>
      <c r="EJ188" s="93"/>
      <c r="EK188" s="93"/>
      <c r="EL188" s="95"/>
      <c r="EM188" s="140"/>
      <c r="EN188" s="58"/>
      <c r="EO188" s="120" t="s">
        <v>360</v>
      </c>
      <c r="EP188" s="119">
        <f>SUMIF(EJ157:EJ176,"Tronco",EM157:EM176)</f>
        <v>0</v>
      </c>
      <c r="EQ188" s="119">
        <f>SUMPRODUCT((EM157:EM176)*(EN157:EN176)*(EJ157:EJ176="Tronco"))</f>
        <v>0</v>
      </c>
      <c r="ER188" s="381" t="str">
        <f>IFERROR((EQ188*100)/EM179,"")</f>
        <v/>
      </c>
      <c r="ES188" s="384">
        <f>SUMIF(EJ157:EJ176,"Tronco",ES157:ES176)</f>
        <v>0</v>
      </c>
      <c r="ET188" s="149"/>
      <c r="EU188" s="58"/>
      <c r="EV188" s="58"/>
      <c r="EW188" s="58"/>
      <c r="EX188" s="139"/>
      <c r="EY188" s="93"/>
      <c r="EZ188" s="93"/>
      <c r="FA188" s="95"/>
      <c r="FB188" s="140"/>
      <c r="FC188" s="58"/>
      <c r="FD188" s="120" t="s">
        <v>360</v>
      </c>
      <c r="FE188" s="119">
        <f>SUMIF(EY157:EY176,"Tronco",FB157:FB176)</f>
        <v>0</v>
      </c>
      <c r="FF188" s="119">
        <f>SUMPRODUCT((FB157:FB176)*(FC157:FC176)*(EY157:EY176="Tronco"))</f>
        <v>0</v>
      </c>
      <c r="FG188" s="381" t="str">
        <f>IFERROR((FF188*100)/FB179,"")</f>
        <v/>
      </c>
      <c r="FH188" s="384">
        <f>SUMIF(EY157:EY176,"Tronco",FH157:FH176)</f>
        <v>0</v>
      </c>
      <c r="FI188" s="149"/>
      <c r="FJ188" s="58"/>
      <c r="FK188" s="58"/>
      <c r="FL188" s="58"/>
      <c r="FM188" s="139"/>
      <c r="FN188" s="93"/>
      <c r="FO188" s="93"/>
      <c r="FP188" s="95"/>
      <c r="FQ188" s="140"/>
      <c r="FR188" s="58"/>
      <c r="FS188" s="120" t="s">
        <v>360</v>
      </c>
      <c r="FT188" s="119">
        <f>SUMIF(FN157:FN176,"Tronco",FQ157:FQ176)</f>
        <v>0</v>
      </c>
      <c r="FU188" s="119">
        <f>SUMPRODUCT((FQ157:FQ176)*(FR157:FR176)*(FN157:FN176="Tronco"))</f>
        <v>0</v>
      </c>
      <c r="FV188" s="381" t="str">
        <f>IFERROR((FU188*100)/FQ179,"")</f>
        <v/>
      </c>
      <c r="FW188" s="384">
        <f>SUMIF(FN157:FN176,"Tronco",FW157:FW176)</f>
        <v>0</v>
      </c>
      <c r="FX188" s="149"/>
      <c r="FY188" s="58"/>
      <c r="FZ188" s="58"/>
      <c r="GA188" s="58"/>
      <c r="GB188" s="139"/>
      <c r="GC188" s="93"/>
      <c r="GD188" s="93"/>
      <c r="GE188" s="95"/>
      <c r="GF188" s="140"/>
      <c r="GG188" s="58"/>
      <c r="GH188" s="120" t="s">
        <v>360</v>
      </c>
      <c r="GI188" s="119">
        <f>SUMIF(GC157:GC176,"Tronco",GF157:GF176)</f>
        <v>0</v>
      </c>
      <c r="GJ188" s="119">
        <f>SUMPRODUCT((GF157:GF176)*(GG157:GG176)*(GC157:GC176="Tronco"))</f>
        <v>0</v>
      </c>
      <c r="GK188" s="381" t="str">
        <f>IFERROR((GJ188*100)/GF179,"")</f>
        <v/>
      </c>
      <c r="GL188" s="384">
        <f>SUMIF(GC157:GC176,"Tronco",GL157:GL176)</f>
        <v>0</v>
      </c>
      <c r="GM188" s="149"/>
      <c r="GN188" s="58"/>
      <c r="GO188" s="58"/>
      <c r="GP188" s="58"/>
      <c r="GQ188" s="139"/>
      <c r="GR188" s="93"/>
      <c r="GS188" s="93"/>
      <c r="GT188" s="95"/>
      <c r="GU188" s="140"/>
      <c r="GV188" s="58"/>
      <c r="GW188" s="120" t="s">
        <v>360</v>
      </c>
      <c r="GX188" s="119">
        <f>SUMIF(GR157:GR176,"Tronco",GU157:GU176)</f>
        <v>0</v>
      </c>
      <c r="GY188" s="119">
        <f>SUMPRODUCT((GU157:GU176)*(GV157:GV176)*(GR157:GR176="Tronco"))</f>
        <v>0</v>
      </c>
      <c r="GZ188" s="381" t="str">
        <f>IFERROR((GY188*100)/GU179,"")</f>
        <v/>
      </c>
      <c r="HA188" s="384">
        <f>SUMIF(GR157:GR176,"Tronco",HA157:HA176)</f>
        <v>0</v>
      </c>
      <c r="HB188" s="149"/>
      <c r="HC188" s="58"/>
      <c r="HD188" s="58"/>
      <c r="HE188" s="58"/>
      <c r="HF188" s="139"/>
      <c r="HG188" s="93"/>
      <c r="HH188" s="93"/>
      <c r="HI188" s="95"/>
      <c r="HJ188" s="140"/>
      <c r="HK188" s="58"/>
      <c r="HL188" s="120" t="s">
        <v>360</v>
      </c>
      <c r="HM188" s="119">
        <f>SUMIF(HG157:HG176,"Tronco",HJ157:HJ176)</f>
        <v>0</v>
      </c>
      <c r="HN188" s="119">
        <f>SUMPRODUCT((HJ157:HJ176)*(HK157:HK176)*(HG157:HG176="Tronco"))</f>
        <v>0</v>
      </c>
      <c r="HO188" s="381" t="str">
        <f>IFERROR((HN188*100)/HJ179,"")</f>
        <v/>
      </c>
      <c r="HP188" s="384">
        <f>SUMIF(HG157:HG176,"Tronco",HP157:HP176)</f>
        <v>0</v>
      </c>
      <c r="HQ188" s="149"/>
      <c r="HR188" s="58"/>
      <c r="HS188" s="58"/>
      <c r="HT188" s="58"/>
      <c r="HU188" s="139"/>
      <c r="HV188" s="93"/>
      <c r="HW188" s="93"/>
      <c r="HX188" s="95"/>
      <c r="HY188" s="140"/>
      <c r="HZ188" s="58"/>
      <c r="IA188" s="120" t="s">
        <v>360</v>
      </c>
      <c r="IB188" s="119">
        <f>SUMIF(HV157:HV176,"Tronco",HY157:HY176)</f>
        <v>0</v>
      </c>
      <c r="IC188" s="119">
        <f>SUMPRODUCT((HY157:HY176)*(HZ157:HZ176)*(HV157:HV176="Tronco"))</f>
        <v>0</v>
      </c>
      <c r="ID188" s="381" t="str">
        <f>IFERROR((IC188*100)/HY179,"")</f>
        <v/>
      </c>
      <c r="IE188" s="384">
        <f>SUMIF(HV157:HV176,"Tronco",IE157:IE176)</f>
        <v>0</v>
      </c>
      <c r="IF188" s="149"/>
      <c r="IG188" s="58"/>
      <c r="IH188" s="58"/>
      <c r="II188" s="58"/>
      <c r="IJ188" s="139"/>
      <c r="IK188" s="93"/>
      <c r="IL188" s="93"/>
      <c r="IM188" s="95"/>
      <c r="IN188" s="140"/>
      <c r="IO188" s="58"/>
      <c r="IP188" s="120" t="s">
        <v>360</v>
      </c>
      <c r="IQ188" s="119">
        <f>SUMIF(IK157:IK176,"Tronco",IN157:IN176)</f>
        <v>0</v>
      </c>
      <c r="IR188" s="119">
        <f>SUMPRODUCT((IN157:IN176)*(IO157:IO176)*(IK157:IK176="Tronco"))</f>
        <v>0</v>
      </c>
      <c r="IS188" s="381" t="str">
        <f>IFERROR((IR188*100)/IN179,"")</f>
        <v/>
      </c>
      <c r="IT188" s="384">
        <f>SUMIF(IK157:IK176,"Tronco",IT157:IT176)</f>
        <v>0</v>
      </c>
      <c r="IU188" s="149"/>
      <c r="IV188" s="58"/>
      <c r="IW188" s="58"/>
      <c r="IX188" s="58"/>
      <c r="IY188" s="139"/>
      <c r="IZ188" s="93"/>
      <c r="JA188" s="93"/>
      <c r="JB188" s="95"/>
      <c r="JC188" s="140"/>
      <c r="JD188" s="58"/>
      <c r="JE188" s="120" t="s">
        <v>360</v>
      </c>
      <c r="JF188" s="119">
        <f>SUMIF(IZ157:IZ176,"Tronco",JC157:JC176)</f>
        <v>0</v>
      </c>
      <c r="JG188" s="119">
        <f>SUMPRODUCT((JC157:JC176)*(JD157:JD176)*(IZ157:IZ176="Tronco"))</f>
        <v>0</v>
      </c>
      <c r="JH188" s="381" t="str">
        <f>IFERROR((JG188*100)/JC179,"")</f>
        <v/>
      </c>
      <c r="JI188" s="384">
        <f>SUMIF(IZ157:IZ176,"Tronco",JI157:JI176)</f>
        <v>0</v>
      </c>
      <c r="JJ188" s="149"/>
      <c r="JK188" s="58"/>
      <c r="JL188" s="58"/>
      <c r="JM188" s="58"/>
      <c r="JN188" s="139"/>
      <c r="JO188" s="93"/>
      <c r="JP188" s="93"/>
      <c r="JQ188" s="95"/>
      <c r="JR188" s="140"/>
      <c r="JS188" s="58"/>
      <c r="JT188" s="120" t="s">
        <v>360</v>
      </c>
      <c r="JU188" s="119">
        <f>SUMIF(JO157:JO176,"Tronco",JR157:JR176)</f>
        <v>0</v>
      </c>
      <c r="JV188" s="119">
        <f>SUMPRODUCT((JR157:JR176)*(JS157:JS176)*(JO157:JO176="Tronco"))</f>
        <v>0</v>
      </c>
      <c r="JW188" s="381" t="str">
        <f>IFERROR((JV188*100)/JR179,"")</f>
        <v/>
      </c>
      <c r="JX188" s="384">
        <f>SUMIF(JO157:JO176,"Tronco",JX157:JX176)</f>
        <v>0</v>
      </c>
      <c r="JY188" s="149"/>
      <c r="JZ188" s="58"/>
      <c r="KA188" s="58"/>
      <c r="KB188" s="58"/>
      <c r="KC188" s="139"/>
      <c r="KD188" s="93"/>
      <c r="KE188" s="93"/>
      <c r="KF188" s="95"/>
      <c r="KG188" s="140"/>
      <c r="KH188" s="58"/>
      <c r="KI188" s="120" t="s">
        <v>360</v>
      </c>
      <c r="KJ188" s="119">
        <f>SUMIF(KD157:KD176,"Tronco",KG157:KG176)</f>
        <v>0</v>
      </c>
      <c r="KK188" s="119">
        <f>SUMPRODUCT((KG157:KG176)*(KH157:KH176)*(KD157:KD176="Tronco"))</f>
        <v>0</v>
      </c>
      <c r="KL188" s="381" t="str">
        <f>IFERROR((KK188*100)/KG179,"")</f>
        <v/>
      </c>
      <c r="KM188" s="384">
        <f>SUMIF(KD157:KD176,"Tronco",KM157:KM176)</f>
        <v>0</v>
      </c>
      <c r="KN188" s="149"/>
      <c r="KO188" s="58"/>
      <c r="KP188" s="58"/>
      <c r="KQ188" s="58"/>
      <c r="KR188" s="139"/>
      <c r="KS188" s="93"/>
      <c r="KT188" s="93"/>
      <c r="KU188" s="95"/>
      <c r="KV188" s="140"/>
      <c r="KW188" s="58"/>
      <c r="KX188" s="120" t="s">
        <v>360</v>
      </c>
      <c r="KY188" s="119">
        <f>SUMIF(KS157:KS176,"Tronco",KV157:KV176)</f>
        <v>0</v>
      </c>
      <c r="KZ188" s="119">
        <f>SUMPRODUCT((KV157:KV176)*(KW157:KW176)*(KS157:KS176="Tronco"))</f>
        <v>0</v>
      </c>
      <c r="LA188" s="381" t="str">
        <f>IFERROR((KZ188*100)/KV179,"")</f>
        <v/>
      </c>
      <c r="LB188" s="384">
        <f>SUMIF(KS157:KS176,"Tronco",LB157:LB176)</f>
        <v>0</v>
      </c>
      <c r="LC188" s="149"/>
      <c r="LD188" s="347"/>
      <c r="LE188" s="58"/>
      <c r="LF188" s="58"/>
      <c r="LG188" s="139"/>
      <c r="LH188" s="93"/>
      <c r="LI188" s="93"/>
      <c r="LJ188" s="95"/>
      <c r="LK188" s="140"/>
      <c r="LL188" s="58"/>
      <c r="LM188" s="120" t="s">
        <v>360</v>
      </c>
      <c r="LN188" s="119">
        <f>SUMIF(LH157:LH176,"Tronco",LK157:LK176)</f>
        <v>0</v>
      </c>
      <c r="LO188" s="119">
        <f>SUMPRODUCT((LK157:LK176)*(LL157:LL176)*(LH157:LH176="Tronco"))</f>
        <v>0</v>
      </c>
      <c r="LP188" s="381" t="str">
        <f>IFERROR((LO188*100)/LK179,"")</f>
        <v/>
      </c>
      <c r="LQ188" s="384">
        <f>SUMIF(LH157:LH176,"Tronco",LQ157:LQ176)</f>
        <v>0</v>
      </c>
      <c r="LR188" s="149"/>
      <c r="LS188" s="347"/>
      <c r="LT188" s="58"/>
      <c r="LU188" s="58"/>
      <c r="LV188" s="139"/>
      <c r="LW188" s="93"/>
      <c r="LX188" s="93"/>
      <c r="LY188" s="95"/>
      <c r="LZ188" s="140"/>
      <c r="MA188" s="58"/>
      <c r="MB188" s="120" t="s">
        <v>360</v>
      </c>
      <c r="MC188" s="119">
        <f>SUMIF(LW157:LW176,"Tronco",LZ157:LZ176)</f>
        <v>0</v>
      </c>
      <c r="MD188" s="119">
        <f>SUMPRODUCT((LZ157:LZ176)*(MA157:MA176)*(LW157:LW176="Tronco"))</f>
        <v>0</v>
      </c>
      <c r="ME188" s="381" t="str">
        <f>IFERROR((MD188*100)/LZ179,"")</f>
        <v/>
      </c>
      <c r="MF188" s="384">
        <f>SUMIF(LW157:LW176,"Tronco",MF157:MF176)</f>
        <v>0</v>
      </c>
      <c r="MG188" s="149"/>
      <c r="MH188" s="347"/>
      <c r="MI188" s="58"/>
      <c r="MJ188" s="58"/>
      <c r="MK188" s="530"/>
      <c r="ML188" s="531"/>
      <c r="MM188" s="531"/>
      <c r="MN188" s="532"/>
      <c r="MO188" s="533"/>
      <c r="MP188" s="514"/>
      <c r="MQ188" s="525" t="s">
        <v>360</v>
      </c>
      <c r="MR188" s="526">
        <v>0</v>
      </c>
      <c r="MS188" s="526">
        <v>0</v>
      </c>
      <c r="MT188" s="527"/>
      <c r="MU188" s="528">
        <v>0</v>
      </c>
      <c r="MV188" s="529"/>
      <c r="MW188" s="347"/>
    </row>
    <row r="189" spans="1:361">
      <c r="A189" s="347"/>
      <c r="B189" s="58"/>
      <c r="C189" s="58"/>
      <c r="D189" s="139"/>
      <c r="E189" s="93"/>
      <c r="F189" s="93"/>
      <c r="G189" s="95"/>
      <c r="H189" s="140"/>
      <c r="I189" s="58"/>
      <c r="J189" s="120" t="s">
        <v>189</v>
      </c>
      <c r="K189" s="119">
        <f>SUMIF(D157:D176,"LPO",H157:H176)</f>
        <v>0</v>
      </c>
      <c r="L189" s="119">
        <f>SUMPRODUCT((H157:H176)*(I157:I176)*(E157:E176="LPO"))</f>
        <v>0</v>
      </c>
      <c r="M189" s="381" t="str">
        <f>IFERROR((L189*100)/H179,"")</f>
        <v/>
      </c>
      <c r="N189" s="384">
        <f>SUMIF(E157:E176,"LPO",N157:N176)</f>
        <v>0</v>
      </c>
      <c r="O189" s="149"/>
      <c r="P189" s="347"/>
      <c r="Q189" s="58"/>
      <c r="R189" s="58"/>
      <c r="S189" s="139"/>
      <c r="T189" s="93"/>
      <c r="U189" s="93"/>
      <c r="V189" s="95"/>
      <c r="W189" s="140"/>
      <c r="X189" s="58"/>
      <c r="Y189" s="120" t="s">
        <v>189</v>
      </c>
      <c r="Z189" s="119">
        <f>SUMIF(S157:S176,"LPO",W157:W176)</f>
        <v>0</v>
      </c>
      <c r="AA189" s="119">
        <f>SUMPRODUCT((W157:W176)*(X157:X176)*(T157:T176="LPO"))</f>
        <v>0</v>
      </c>
      <c r="AB189" s="381" t="str">
        <f>IFERROR((AA189*100)/W179,"")</f>
        <v/>
      </c>
      <c r="AC189" s="384">
        <f>SUMIF(T157:T176,"LPO",AC157:AC176)</f>
        <v>0</v>
      </c>
      <c r="AD189" s="149"/>
      <c r="AE189" s="58"/>
      <c r="AF189" s="58"/>
      <c r="AG189" s="58"/>
      <c r="AH189" s="139"/>
      <c r="AI189" s="93"/>
      <c r="AJ189" s="93"/>
      <c r="AK189" s="95"/>
      <c r="AL189" s="140"/>
      <c r="AM189" s="58"/>
      <c r="AN189" s="120" t="s">
        <v>189</v>
      </c>
      <c r="AO189" s="119">
        <f>SUMIF(AH157:AH176,"LPO",AL157:AL176)</f>
        <v>0</v>
      </c>
      <c r="AP189" s="119">
        <f>SUMPRODUCT((AL157:AL176)*(AM157:AM176)*(AI157:AI176="LPO"))</f>
        <v>0</v>
      </c>
      <c r="AQ189" s="381" t="str">
        <f>IFERROR((AP189*100)/AL179,"")</f>
        <v/>
      </c>
      <c r="AR189" s="384">
        <f>SUMIF(AI157:AI176,"LPO",AR157:AR176)</f>
        <v>0</v>
      </c>
      <c r="AS189" s="149"/>
      <c r="AT189" s="58"/>
      <c r="AU189" s="58"/>
      <c r="AV189" s="58"/>
      <c r="AW189" s="139"/>
      <c r="AX189" s="93"/>
      <c r="AY189" s="93"/>
      <c r="AZ189" s="95"/>
      <c r="BA189" s="140"/>
      <c r="BB189" s="58"/>
      <c r="BC189" s="120" t="s">
        <v>189</v>
      </c>
      <c r="BD189" s="119">
        <f>SUMIF(AW157:AW176,"LPO",BA157:BA176)</f>
        <v>0</v>
      </c>
      <c r="BE189" s="119">
        <f>SUMPRODUCT((BA157:BA176)*(BB157:BB176)*(AX157:AX176="LPO"))</f>
        <v>0</v>
      </c>
      <c r="BF189" s="381" t="str">
        <f>IFERROR((BE189*100)/BA179,"")</f>
        <v/>
      </c>
      <c r="BG189" s="384">
        <f>SUMIF(AX157:AX176,"LPO",BG157:BG176)</f>
        <v>0</v>
      </c>
      <c r="BH189" s="149"/>
      <c r="BI189" s="58"/>
      <c r="BJ189" s="58"/>
      <c r="BK189" s="58"/>
      <c r="BL189" s="139"/>
      <c r="BM189" s="93"/>
      <c r="BN189" s="93"/>
      <c r="BO189" s="95"/>
      <c r="BP189" s="140"/>
      <c r="BQ189" s="58"/>
      <c r="BR189" s="120" t="s">
        <v>189</v>
      </c>
      <c r="BS189" s="119">
        <f>SUMIF(BL157:BL176,"LPO",BP157:BP176)</f>
        <v>0</v>
      </c>
      <c r="BT189" s="119">
        <f>SUMPRODUCT((BP157:BP176)*(BQ157:BQ176)*(BM157:BM176="LPO"))</f>
        <v>0</v>
      </c>
      <c r="BU189" s="381" t="str">
        <f>IFERROR((BT189*100)/BP179,"")</f>
        <v/>
      </c>
      <c r="BV189" s="384">
        <f>SUMIF(BM157:BM176,"LPO",BV157:BV176)</f>
        <v>0</v>
      </c>
      <c r="BW189" s="149"/>
      <c r="BX189" s="58"/>
      <c r="BY189" s="58"/>
      <c r="BZ189" s="58"/>
      <c r="CA189" s="139"/>
      <c r="CB189" s="93"/>
      <c r="CC189" s="93"/>
      <c r="CD189" s="95"/>
      <c r="CE189" s="140"/>
      <c r="CF189" s="58"/>
      <c r="CG189" s="120" t="s">
        <v>189</v>
      </c>
      <c r="CH189" s="119">
        <f>SUMIF(CA157:CA176,"LPO",CE157:CE176)</f>
        <v>0</v>
      </c>
      <c r="CI189" s="119">
        <f>SUMPRODUCT((CE157:CE176)*(CF157:CF176)*(CB157:CB176="LPO"))</f>
        <v>0</v>
      </c>
      <c r="CJ189" s="381" t="str">
        <f>IFERROR((CI189*100)/CE179,"")</f>
        <v/>
      </c>
      <c r="CK189" s="384">
        <f>SUMIF(CB157:CB176,"LPO",CK157:CK176)</f>
        <v>0</v>
      </c>
      <c r="CL189" s="149"/>
      <c r="CM189" s="58"/>
      <c r="CN189" s="58"/>
      <c r="CO189" s="58"/>
      <c r="CP189" s="139"/>
      <c r="CQ189" s="93"/>
      <c r="CR189" s="93"/>
      <c r="CS189" s="95"/>
      <c r="CT189" s="140"/>
      <c r="CU189" s="58"/>
      <c r="CV189" s="120" t="s">
        <v>189</v>
      </c>
      <c r="CW189" s="119">
        <f>SUMIF(CP157:CP176,"LPO",CT157:CT176)</f>
        <v>0</v>
      </c>
      <c r="CX189" s="119">
        <f>SUMPRODUCT((CT157:CT176)*(CU157:CU176)*(CQ157:CQ176="LPO"))</f>
        <v>0</v>
      </c>
      <c r="CY189" s="381" t="str">
        <f>IFERROR((CX189*100)/CT179,"")</f>
        <v/>
      </c>
      <c r="CZ189" s="384">
        <f>SUMIF(CQ157:CQ176,"LPO",CZ157:CZ176)</f>
        <v>0</v>
      </c>
      <c r="DA189" s="149"/>
      <c r="DB189" s="58"/>
      <c r="DC189" s="58"/>
      <c r="DD189" s="58"/>
      <c r="DE189" s="139"/>
      <c r="DF189" s="93"/>
      <c r="DG189" s="93"/>
      <c r="DH189" s="95"/>
      <c r="DI189" s="140"/>
      <c r="DJ189" s="58"/>
      <c r="DK189" s="120" t="s">
        <v>189</v>
      </c>
      <c r="DL189" s="119">
        <f>SUMIF(DE157:DE176,"LPO",DI157:DI176)</f>
        <v>0</v>
      </c>
      <c r="DM189" s="119">
        <f>SUMPRODUCT((DI157:DI176)*(DJ157:DJ176)*(DF157:DF176="LPO"))</f>
        <v>0</v>
      </c>
      <c r="DN189" s="381" t="str">
        <f>IFERROR((DM189*100)/DI179,"")</f>
        <v/>
      </c>
      <c r="DO189" s="384">
        <f>SUMIF(DF157:DF176,"LPO",DO157:DO176)</f>
        <v>0</v>
      </c>
      <c r="DP189" s="149"/>
      <c r="DQ189" s="58"/>
      <c r="DR189" s="58"/>
      <c r="DS189" s="58"/>
      <c r="DT189" s="139"/>
      <c r="DU189" s="93"/>
      <c r="DV189" s="93"/>
      <c r="DW189" s="95"/>
      <c r="DX189" s="140"/>
      <c r="DY189" s="58"/>
      <c r="DZ189" s="120" t="s">
        <v>189</v>
      </c>
      <c r="EA189" s="119">
        <f>SUMIF(DT157:DT176,"LPO",DX157:DX176)</f>
        <v>0</v>
      </c>
      <c r="EB189" s="119">
        <f>SUMPRODUCT((DX157:DX176)*(DY157:DY176)*(DU157:DU176="LPO"))</f>
        <v>0</v>
      </c>
      <c r="EC189" s="381" t="str">
        <f>IFERROR((EB189*100)/DX179,"")</f>
        <v/>
      </c>
      <c r="ED189" s="384">
        <f>SUMIF(DU157:DU176,"LPO",ED157:ED176)</f>
        <v>0</v>
      </c>
      <c r="EE189" s="149"/>
      <c r="EF189" s="58"/>
      <c r="EG189" s="58"/>
      <c r="EH189" s="58"/>
      <c r="EI189" s="139"/>
      <c r="EJ189" s="93"/>
      <c r="EK189" s="93"/>
      <c r="EL189" s="95"/>
      <c r="EM189" s="140"/>
      <c r="EN189" s="58"/>
      <c r="EO189" s="120" t="s">
        <v>189</v>
      </c>
      <c r="EP189" s="119">
        <f>SUMIF(EI157:EI176,"LPO",EM157:EM176)</f>
        <v>0</v>
      </c>
      <c r="EQ189" s="119">
        <f>SUMPRODUCT((EM157:EM176)*(EN157:EN176)*(EJ157:EJ176="LPO"))</f>
        <v>0</v>
      </c>
      <c r="ER189" s="381" t="str">
        <f>IFERROR((EQ189*100)/EM179,"")</f>
        <v/>
      </c>
      <c r="ES189" s="384">
        <f>SUMIF(EJ157:EJ176,"LPO",ES157:ES176)</f>
        <v>0</v>
      </c>
      <c r="ET189" s="149"/>
      <c r="EU189" s="58"/>
      <c r="EV189" s="58"/>
      <c r="EW189" s="58"/>
      <c r="EX189" s="139"/>
      <c r="EY189" s="93"/>
      <c r="EZ189" s="93"/>
      <c r="FA189" s="95"/>
      <c r="FB189" s="140"/>
      <c r="FC189" s="58"/>
      <c r="FD189" s="120" t="s">
        <v>189</v>
      </c>
      <c r="FE189" s="119">
        <f>SUMIF(EX157:EX176,"LPO",FB157:FB176)</f>
        <v>0</v>
      </c>
      <c r="FF189" s="119">
        <f>SUMPRODUCT((FB157:FB176)*(FC157:FC176)*(EY157:EY176="LPO"))</f>
        <v>0</v>
      </c>
      <c r="FG189" s="381" t="str">
        <f>IFERROR((FF189*100)/FB179,"")</f>
        <v/>
      </c>
      <c r="FH189" s="384">
        <f>SUMIF(EY157:EY176,"LPO",FH157:FH176)</f>
        <v>0</v>
      </c>
      <c r="FI189" s="149"/>
      <c r="FJ189" s="58"/>
      <c r="FK189" s="58"/>
      <c r="FL189" s="58"/>
      <c r="FM189" s="139"/>
      <c r="FN189" s="93"/>
      <c r="FO189" s="93"/>
      <c r="FP189" s="95"/>
      <c r="FQ189" s="140"/>
      <c r="FR189" s="58"/>
      <c r="FS189" s="120" t="s">
        <v>189</v>
      </c>
      <c r="FT189" s="119">
        <f>SUMIF(FM157:FM176,"LPO",FQ157:FQ176)</f>
        <v>0</v>
      </c>
      <c r="FU189" s="119">
        <f>SUMPRODUCT((FQ157:FQ176)*(FR157:FR176)*(FN157:FN176="LPO"))</f>
        <v>0</v>
      </c>
      <c r="FV189" s="381" t="str">
        <f>IFERROR((FU189*100)/FQ179,"")</f>
        <v/>
      </c>
      <c r="FW189" s="384">
        <f>SUMIF(FN157:FN176,"LPO",FW157:FW176)</f>
        <v>0</v>
      </c>
      <c r="FX189" s="149"/>
      <c r="FY189" s="58"/>
      <c r="FZ189" s="58"/>
      <c r="GA189" s="58"/>
      <c r="GB189" s="139"/>
      <c r="GC189" s="93"/>
      <c r="GD189" s="93"/>
      <c r="GE189" s="95"/>
      <c r="GF189" s="140"/>
      <c r="GG189" s="58"/>
      <c r="GH189" s="120" t="s">
        <v>189</v>
      </c>
      <c r="GI189" s="119">
        <f>SUMIF(GB157:GB176,"LPO",GF157:GF176)</f>
        <v>0</v>
      </c>
      <c r="GJ189" s="119">
        <f>SUMPRODUCT((GF157:GF176)*(GG157:GG176)*(GC157:GC176="LPO"))</f>
        <v>0</v>
      </c>
      <c r="GK189" s="381" t="str">
        <f>IFERROR((GJ189*100)/GF179,"")</f>
        <v/>
      </c>
      <c r="GL189" s="384">
        <f>SUMIF(GC157:GC176,"LPO",GL157:GL176)</f>
        <v>0</v>
      </c>
      <c r="GM189" s="149"/>
      <c r="GN189" s="58"/>
      <c r="GO189" s="58"/>
      <c r="GP189" s="58"/>
      <c r="GQ189" s="139"/>
      <c r="GR189" s="93"/>
      <c r="GS189" s="93"/>
      <c r="GT189" s="95"/>
      <c r="GU189" s="140"/>
      <c r="GV189" s="58"/>
      <c r="GW189" s="120" t="s">
        <v>189</v>
      </c>
      <c r="GX189" s="119">
        <f>SUMIF(GQ157:GQ176,"LPO",GU157:GU176)</f>
        <v>0</v>
      </c>
      <c r="GY189" s="119">
        <f>SUMPRODUCT((GU157:GU176)*(GV157:GV176)*(GR157:GR176="LPO"))</f>
        <v>0</v>
      </c>
      <c r="GZ189" s="381" t="str">
        <f>IFERROR((GY189*100)/GU179,"")</f>
        <v/>
      </c>
      <c r="HA189" s="384">
        <f>SUMIF(GR157:GR176,"LPO",HA157:HA176)</f>
        <v>0</v>
      </c>
      <c r="HB189" s="149"/>
      <c r="HC189" s="58"/>
      <c r="HD189" s="58"/>
      <c r="HE189" s="58"/>
      <c r="HF189" s="139"/>
      <c r="HG189" s="93"/>
      <c r="HH189" s="93"/>
      <c r="HI189" s="95"/>
      <c r="HJ189" s="140"/>
      <c r="HK189" s="58"/>
      <c r="HL189" s="120" t="s">
        <v>189</v>
      </c>
      <c r="HM189" s="119">
        <f>SUMIF(HF157:HF176,"LPO",HJ157:HJ176)</f>
        <v>0</v>
      </c>
      <c r="HN189" s="119">
        <f>SUMPRODUCT((HJ157:HJ176)*(HK157:HK176)*(HG157:HG176="LPO"))</f>
        <v>0</v>
      </c>
      <c r="HO189" s="381" t="str">
        <f>IFERROR((HN189*100)/HJ179,"")</f>
        <v/>
      </c>
      <c r="HP189" s="384">
        <f>SUMIF(HG157:HG176,"LPO",HP157:HP176)</f>
        <v>0</v>
      </c>
      <c r="HQ189" s="149"/>
      <c r="HR189" s="58"/>
      <c r="HS189" s="58"/>
      <c r="HT189" s="58"/>
      <c r="HU189" s="139"/>
      <c r="HV189" s="93"/>
      <c r="HW189" s="93"/>
      <c r="HX189" s="95"/>
      <c r="HY189" s="140"/>
      <c r="HZ189" s="58"/>
      <c r="IA189" s="120" t="s">
        <v>189</v>
      </c>
      <c r="IB189" s="119">
        <f>SUMIF(HU157:HU176,"LPO",HY157:HY176)</f>
        <v>0</v>
      </c>
      <c r="IC189" s="119">
        <f>SUMPRODUCT((HY157:HY176)*(HZ157:HZ176)*(HV157:HV176="LPO"))</f>
        <v>0</v>
      </c>
      <c r="ID189" s="381" t="str">
        <f>IFERROR((IC189*100)/HY179,"")</f>
        <v/>
      </c>
      <c r="IE189" s="384">
        <f>SUMIF(HV157:HV176,"LPO",IE157:IE176)</f>
        <v>0</v>
      </c>
      <c r="IF189" s="149"/>
      <c r="IG189" s="58"/>
      <c r="IH189" s="58"/>
      <c r="II189" s="58"/>
      <c r="IJ189" s="139"/>
      <c r="IK189" s="93"/>
      <c r="IL189" s="93"/>
      <c r="IM189" s="95"/>
      <c r="IN189" s="140"/>
      <c r="IO189" s="58"/>
      <c r="IP189" s="120" t="s">
        <v>189</v>
      </c>
      <c r="IQ189" s="119">
        <f>SUMIF(IJ157:IJ176,"LPO",IN157:IN176)</f>
        <v>0</v>
      </c>
      <c r="IR189" s="119">
        <f>SUMPRODUCT((IN157:IN176)*(IO157:IO176)*(IK157:IK176="LPO"))</f>
        <v>0</v>
      </c>
      <c r="IS189" s="381" t="str">
        <f>IFERROR((IR189*100)/IN179,"")</f>
        <v/>
      </c>
      <c r="IT189" s="384">
        <f>SUMIF(IK157:IK176,"LPO",IT157:IT176)</f>
        <v>0</v>
      </c>
      <c r="IU189" s="149"/>
      <c r="IV189" s="58"/>
      <c r="IW189" s="58"/>
      <c r="IX189" s="58"/>
      <c r="IY189" s="139"/>
      <c r="IZ189" s="93"/>
      <c r="JA189" s="93"/>
      <c r="JB189" s="95"/>
      <c r="JC189" s="140"/>
      <c r="JD189" s="58"/>
      <c r="JE189" s="120" t="s">
        <v>189</v>
      </c>
      <c r="JF189" s="119">
        <f>SUMIF(IY157:IY176,"LPO",JC157:JC176)</f>
        <v>0</v>
      </c>
      <c r="JG189" s="119">
        <f>SUMPRODUCT((JC157:JC176)*(JD157:JD176)*(IZ157:IZ176="LPO"))</f>
        <v>0</v>
      </c>
      <c r="JH189" s="381" t="str">
        <f>IFERROR((JG189*100)/JC179,"")</f>
        <v/>
      </c>
      <c r="JI189" s="384">
        <f>SUMIF(IZ157:IZ176,"LPO",JI157:JI176)</f>
        <v>0</v>
      </c>
      <c r="JJ189" s="149"/>
      <c r="JK189" s="58"/>
      <c r="JL189" s="58"/>
      <c r="JM189" s="58"/>
      <c r="JN189" s="139"/>
      <c r="JO189" s="93"/>
      <c r="JP189" s="93"/>
      <c r="JQ189" s="95"/>
      <c r="JR189" s="140"/>
      <c r="JS189" s="58"/>
      <c r="JT189" s="120" t="s">
        <v>189</v>
      </c>
      <c r="JU189" s="119">
        <f>SUMIF(JN157:JN176,"LPO",JR157:JR176)</f>
        <v>0</v>
      </c>
      <c r="JV189" s="119">
        <f>SUMPRODUCT((JR157:JR176)*(JS157:JS176)*(JO157:JO176="LPO"))</f>
        <v>0</v>
      </c>
      <c r="JW189" s="381" t="str">
        <f>IFERROR((JV189*100)/JR179,"")</f>
        <v/>
      </c>
      <c r="JX189" s="384">
        <f>SUMIF(JO157:JO176,"LPO",JX157:JX176)</f>
        <v>0</v>
      </c>
      <c r="JY189" s="149"/>
      <c r="JZ189" s="58"/>
      <c r="KA189" s="58"/>
      <c r="KB189" s="58"/>
      <c r="KC189" s="139"/>
      <c r="KD189" s="93"/>
      <c r="KE189" s="93"/>
      <c r="KF189" s="95"/>
      <c r="KG189" s="140"/>
      <c r="KH189" s="58"/>
      <c r="KI189" s="120" t="s">
        <v>189</v>
      </c>
      <c r="KJ189" s="119">
        <f>SUMIF(KC157:KC176,"LPO",KG157:KG176)</f>
        <v>0</v>
      </c>
      <c r="KK189" s="119">
        <f>SUMPRODUCT((KG157:KG176)*(KH157:KH176)*(KD157:KD176="LPO"))</f>
        <v>0</v>
      </c>
      <c r="KL189" s="381" t="str">
        <f>IFERROR((KK189*100)/KG179,"")</f>
        <v/>
      </c>
      <c r="KM189" s="384">
        <f>SUMIF(KD157:KD176,"LPO",KM157:KM176)</f>
        <v>0</v>
      </c>
      <c r="KN189" s="149"/>
      <c r="KO189" s="58"/>
      <c r="KP189" s="58"/>
      <c r="KQ189" s="58"/>
      <c r="KR189" s="139"/>
      <c r="KS189" s="93"/>
      <c r="KT189" s="93"/>
      <c r="KU189" s="95"/>
      <c r="KV189" s="140"/>
      <c r="KW189" s="58"/>
      <c r="KX189" s="120" t="s">
        <v>189</v>
      </c>
      <c r="KY189" s="119">
        <f>SUMIF(KR157:KR176,"LPO",KV157:KV176)</f>
        <v>0</v>
      </c>
      <c r="KZ189" s="119">
        <f>SUMPRODUCT((KV157:KV176)*(KW157:KW176)*(KS157:KS176="LPO"))</f>
        <v>0</v>
      </c>
      <c r="LA189" s="381" t="str">
        <f>IFERROR((KZ189*100)/KV179,"")</f>
        <v/>
      </c>
      <c r="LB189" s="384">
        <f>SUMIF(KS157:KS176,"LPO",LB157:LB176)</f>
        <v>0</v>
      </c>
      <c r="LC189" s="149"/>
      <c r="LD189" s="347"/>
      <c r="LE189" s="58"/>
      <c r="LF189" s="58"/>
      <c r="LG189" s="139"/>
      <c r="LH189" s="93"/>
      <c r="LI189" s="93"/>
      <c r="LJ189" s="95"/>
      <c r="LK189" s="140"/>
      <c r="LL189" s="58"/>
      <c r="LM189" s="120" t="s">
        <v>189</v>
      </c>
      <c r="LN189" s="119">
        <f>SUMIF(LG157:LG176,"LPO",LK157:LK176)</f>
        <v>0</v>
      </c>
      <c r="LO189" s="119">
        <f>SUMPRODUCT((LK157:LK176)*(LL157:LL176)*(LH157:LH176="LPO"))</f>
        <v>0</v>
      </c>
      <c r="LP189" s="381" t="str">
        <f>IFERROR((LO189*100)/LK179,"")</f>
        <v/>
      </c>
      <c r="LQ189" s="384">
        <f>SUMIF(LH157:LH176,"LPO",LQ157:LQ176)</f>
        <v>0</v>
      </c>
      <c r="LR189" s="149"/>
      <c r="LS189" s="347"/>
      <c r="LT189" s="58"/>
      <c r="LU189" s="58"/>
      <c r="LV189" s="139"/>
      <c r="LW189" s="93"/>
      <c r="LX189" s="93"/>
      <c r="LY189" s="95"/>
      <c r="LZ189" s="140"/>
      <c r="MA189" s="58"/>
      <c r="MB189" s="120" t="s">
        <v>189</v>
      </c>
      <c r="MC189" s="119">
        <f>SUMIF(LV157:LV176,"LPO",LZ157:LZ176)</f>
        <v>0</v>
      </c>
      <c r="MD189" s="119">
        <f>SUMPRODUCT((LZ157:LZ176)*(MA157:MA176)*(LW157:LW176="LPO"))</f>
        <v>0</v>
      </c>
      <c r="ME189" s="381" t="str">
        <f>IFERROR((MD189*100)/LZ179,"")</f>
        <v/>
      </c>
      <c r="MF189" s="384">
        <f>SUMIF(LW157:LW176,"LPO",MF157:MF176)</f>
        <v>0</v>
      </c>
      <c r="MG189" s="149"/>
      <c r="MH189" s="347"/>
      <c r="MI189" s="58"/>
      <c r="MJ189" s="58"/>
      <c r="MK189" s="530"/>
      <c r="ML189" s="531"/>
      <c r="MM189" s="531"/>
      <c r="MN189" s="532"/>
      <c r="MO189" s="533"/>
      <c r="MP189" s="514"/>
      <c r="MQ189" s="525" t="s">
        <v>189</v>
      </c>
      <c r="MR189" s="526">
        <v>0</v>
      </c>
      <c r="MS189" s="526">
        <v>0</v>
      </c>
      <c r="MT189" s="527"/>
      <c r="MU189" s="528">
        <v>0</v>
      </c>
      <c r="MV189" s="529"/>
      <c r="MW189" s="347"/>
    </row>
    <row r="190" spans="1:361" ht="17" thickBot="1">
      <c r="A190" s="347"/>
      <c r="B190" s="58"/>
      <c r="C190" s="58"/>
      <c r="D190" s="141"/>
      <c r="E190" s="142"/>
      <c r="F190" s="142"/>
      <c r="G190" s="143"/>
      <c r="H190" s="144"/>
      <c r="I190" s="58"/>
      <c r="J190" s="121" t="s">
        <v>361</v>
      </c>
      <c r="K190" s="122">
        <f>SUMIF(D157:D176,"Funcional",H157:H176)</f>
        <v>0</v>
      </c>
      <c r="L190" s="122">
        <f>SUMPRODUCT((H157:H176)*(I157:I176)*(E157:E176="Funcional"))</f>
        <v>0</v>
      </c>
      <c r="M190" s="385" t="str">
        <f>IFERROR((L190*100)/H179,"")</f>
        <v/>
      </c>
      <c r="N190" s="386">
        <f>SUMIF(E157:E176,"Funcional",N157:N176)</f>
        <v>0</v>
      </c>
      <c r="O190" s="149"/>
      <c r="P190" s="347"/>
      <c r="Q190" s="58"/>
      <c r="R190" s="58"/>
      <c r="S190" s="141"/>
      <c r="T190" s="142"/>
      <c r="U190" s="142"/>
      <c r="V190" s="143"/>
      <c r="W190" s="144"/>
      <c r="X190" s="58"/>
      <c r="Y190" s="121" t="s">
        <v>361</v>
      </c>
      <c r="Z190" s="122">
        <f>SUMIF(S157:S176,"Funcional",W157:W176)</f>
        <v>0</v>
      </c>
      <c r="AA190" s="122">
        <f>SUMPRODUCT((W157:W176)*(X157:X176)*(T157:T176="Funcional"))</f>
        <v>0</v>
      </c>
      <c r="AB190" s="385" t="str">
        <f>IFERROR((AA190*100)/W179,"")</f>
        <v/>
      </c>
      <c r="AC190" s="386">
        <f>SUMIF(T157:T176,"Funcional",AC157:AC176)</f>
        <v>0</v>
      </c>
      <c r="AD190" s="149"/>
      <c r="AE190" s="58"/>
      <c r="AF190" s="58"/>
      <c r="AG190" s="58"/>
      <c r="AH190" s="141"/>
      <c r="AI190" s="142"/>
      <c r="AJ190" s="142"/>
      <c r="AK190" s="143"/>
      <c r="AL190" s="144"/>
      <c r="AM190" s="58"/>
      <c r="AN190" s="121" t="s">
        <v>361</v>
      </c>
      <c r="AO190" s="122">
        <f>SUMIF(AH157:AH176,"Funcional",AL157:AL176)</f>
        <v>0</v>
      </c>
      <c r="AP190" s="122">
        <f>SUMPRODUCT((AL157:AL176)*(AM157:AM176)*(AI157:AI176="Funcional"))</f>
        <v>0</v>
      </c>
      <c r="AQ190" s="385" t="str">
        <f>IFERROR((AP190*100)/AL179,"")</f>
        <v/>
      </c>
      <c r="AR190" s="386">
        <f>SUMIF(AI157:AI176,"Funcional",AR157:AR176)</f>
        <v>0</v>
      </c>
      <c r="AS190" s="149"/>
      <c r="AT190" s="58"/>
      <c r="AU190" s="58"/>
      <c r="AV190" s="58"/>
      <c r="AW190" s="141"/>
      <c r="AX190" s="142"/>
      <c r="AY190" s="142"/>
      <c r="AZ190" s="143"/>
      <c r="BA190" s="144"/>
      <c r="BB190" s="58"/>
      <c r="BC190" s="121" t="s">
        <v>361</v>
      </c>
      <c r="BD190" s="122">
        <f>SUMIF(AW157:AW176,"Funcional",BA157:BA176)</f>
        <v>0</v>
      </c>
      <c r="BE190" s="122">
        <f>SUMPRODUCT((BA157:BA176)*(BB157:BB176)*(AX157:AX176="Funcional"))</f>
        <v>0</v>
      </c>
      <c r="BF190" s="385" t="str">
        <f>IFERROR((BE190*100)/BA179,"")</f>
        <v/>
      </c>
      <c r="BG190" s="386">
        <f>SUMIF(AX157:AX176,"Funcional",BG157:BG176)</f>
        <v>0</v>
      </c>
      <c r="BH190" s="149"/>
      <c r="BI190" s="58"/>
      <c r="BJ190" s="58"/>
      <c r="BK190" s="58"/>
      <c r="BL190" s="141"/>
      <c r="BM190" s="142"/>
      <c r="BN190" s="142"/>
      <c r="BO190" s="143"/>
      <c r="BP190" s="144"/>
      <c r="BQ190" s="58"/>
      <c r="BR190" s="121" t="s">
        <v>361</v>
      </c>
      <c r="BS190" s="122">
        <f>SUMIF(BL157:BL176,"Funcional",BP157:BP176)</f>
        <v>0</v>
      </c>
      <c r="BT190" s="122">
        <f>SUMPRODUCT((BP157:BP176)*(BQ157:BQ176)*(BM157:BM176="Funcional"))</f>
        <v>0</v>
      </c>
      <c r="BU190" s="385" t="str">
        <f>IFERROR((BT190*100)/BP179,"")</f>
        <v/>
      </c>
      <c r="BV190" s="386">
        <f>SUMIF(BM157:BM176,"Funcional",BV157:BV176)</f>
        <v>0</v>
      </c>
      <c r="BW190" s="149"/>
      <c r="BX190" s="58"/>
      <c r="BY190" s="58"/>
      <c r="BZ190" s="58"/>
      <c r="CA190" s="141"/>
      <c r="CB190" s="142"/>
      <c r="CC190" s="142"/>
      <c r="CD190" s="143"/>
      <c r="CE190" s="144"/>
      <c r="CF190" s="58"/>
      <c r="CG190" s="121" t="s">
        <v>361</v>
      </c>
      <c r="CH190" s="122">
        <f>SUMIF(CA157:CA176,"Funcional",CE157:CE176)</f>
        <v>0</v>
      </c>
      <c r="CI190" s="122">
        <f>SUMPRODUCT((CE157:CE176)*(CF157:CF176)*(CB157:CB176="Funcional"))</f>
        <v>0</v>
      </c>
      <c r="CJ190" s="385" t="str">
        <f>IFERROR((CI190*100)/CE179,"")</f>
        <v/>
      </c>
      <c r="CK190" s="386">
        <f>SUMIF(CB157:CB176,"Funcional",CK157:CK176)</f>
        <v>0</v>
      </c>
      <c r="CL190" s="149"/>
      <c r="CM190" s="58"/>
      <c r="CN190" s="58"/>
      <c r="CO190" s="58"/>
      <c r="CP190" s="141"/>
      <c r="CQ190" s="142"/>
      <c r="CR190" s="142"/>
      <c r="CS190" s="143"/>
      <c r="CT190" s="144"/>
      <c r="CU190" s="58"/>
      <c r="CV190" s="121" t="s">
        <v>361</v>
      </c>
      <c r="CW190" s="122">
        <f>SUMIF(CP157:CP176,"Funcional",CT157:CT176)</f>
        <v>0</v>
      </c>
      <c r="CX190" s="122">
        <f>SUMPRODUCT((CT157:CT176)*(CU157:CU176)*(CQ157:CQ176="Funcional"))</f>
        <v>0</v>
      </c>
      <c r="CY190" s="385" t="str">
        <f>IFERROR((CX190*100)/CT179,"")</f>
        <v/>
      </c>
      <c r="CZ190" s="386">
        <f>SUMIF(CQ157:CQ176,"Funcional",CZ157:CZ176)</f>
        <v>0</v>
      </c>
      <c r="DA190" s="149"/>
      <c r="DB190" s="58"/>
      <c r="DC190" s="58"/>
      <c r="DD190" s="58"/>
      <c r="DE190" s="141"/>
      <c r="DF190" s="142"/>
      <c r="DG190" s="142"/>
      <c r="DH190" s="143"/>
      <c r="DI190" s="144"/>
      <c r="DJ190" s="58"/>
      <c r="DK190" s="121" t="s">
        <v>361</v>
      </c>
      <c r="DL190" s="122">
        <f>SUMIF(DE157:DE176,"Funcional",DI157:DI176)</f>
        <v>0</v>
      </c>
      <c r="DM190" s="122">
        <f>SUMPRODUCT((DI157:DI176)*(DJ157:DJ176)*(DF157:DF176="Funcional"))</f>
        <v>0</v>
      </c>
      <c r="DN190" s="385" t="str">
        <f>IFERROR((DM190*100)/DI179,"")</f>
        <v/>
      </c>
      <c r="DO190" s="386">
        <f>SUMIF(DF157:DF176,"Funcional",DO157:DO176)</f>
        <v>0</v>
      </c>
      <c r="DP190" s="149"/>
      <c r="DQ190" s="58"/>
      <c r="DR190" s="58"/>
      <c r="DS190" s="58"/>
      <c r="DT190" s="141"/>
      <c r="DU190" s="142"/>
      <c r="DV190" s="142"/>
      <c r="DW190" s="143"/>
      <c r="DX190" s="144"/>
      <c r="DY190" s="58"/>
      <c r="DZ190" s="121" t="s">
        <v>361</v>
      </c>
      <c r="EA190" s="122">
        <f>SUMIF(DT157:DT176,"Funcional",DX157:DX176)</f>
        <v>0</v>
      </c>
      <c r="EB190" s="122">
        <f>SUMPRODUCT((DX157:DX176)*(DY157:DY176)*(DU157:DU176="Funcional"))</f>
        <v>0</v>
      </c>
      <c r="EC190" s="385" t="str">
        <f>IFERROR((EB190*100)/DX179,"")</f>
        <v/>
      </c>
      <c r="ED190" s="386">
        <f>SUMIF(DU157:DU176,"Funcional",ED157:ED176)</f>
        <v>0</v>
      </c>
      <c r="EE190" s="149"/>
      <c r="EF190" s="58"/>
      <c r="EG190" s="58"/>
      <c r="EH190" s="58"/>
      <c r="EI190" s="141"/>
      <c r="EJ190" s="142"/>
      <c r="EK190" s="142"/>
      <c r="EL190" s="143"/>
      <c r="EM190" s="144"/>
      <c r="EN190" s="58"/>
      <c r="EO190" s="121" t="s">
        <v>361</v>
      </c>
      <c r="EP190" s="122">
        <f>SUMIF(EI157:EI176,"Funcional",EM157:EM176)</f>
        <v>0</v>
      </c>
      <c r="EQ190" s="122">
        <f>SUMPRODUCT((EM157:EM176)*(EN157:EN176)*(EJ157:EJ176="Funcional"))</f>
        <v>0</v>
      </c>
      <c r="ER190" s="385" t="str">
        <f>IFERROR((EQ190*100)/EM179,"")</f>
        <v/>
      </c>
      <c r="ES190" s="386">
        <f>SUMIF(EJ157:EJ176,"Funcional",ES157:ES176)</f>
        <v>0</v>
      </c>
      <c r="ET190" s="149"/>
      <c r="EU190" s="58"/>
      <c r="EV190" s="58"/>
      <c r="EW190" s="58"/>
      <c r="EX190" s="141"/>
      <c r="EY190" s="142"/>
      <c r="EZ190" s="142"/>
      <c r="FA190" s="143"/>
      <c r="FB190" s="144"/>
      <c r="FC190" s="58"/>
      <c r="FD190" s="121" t="s">
        <v>361</v>
      </c>
      <c r="FE190" s="122">
        <f>SUMIF(EX157:EX176,"Funcional",FB157:FB176)</f>
        <v>0</v>
      </c>
      <c r="FF190" s="122">
        <f>SUMPRODUCT((FB157:FB176)*(FC157:FC176)*(EY157:EY176="Funcional"))</f>
        <v>0</v>
      </c>
      <c r="FG190" s="385" t="str">
        <f>IFERROR((FF190*100)/FB179,"")</f>
        <v/>
      </c>
      <c r="FH190" s="386">
        <f>SUMIF(EY157:EY176,"Funcional",FH157:FH176)</f>
        <v>0</v>
      </c>
      <c r="FI190" s="149"/>
      <c r="FJ190" s="58"/>
      <c r="FK190" s="58"/>
      <c r="FL190" s="58"/>
      <c r="FM190" s="141"/>
      <c r="FN190" s="142"/>
      <c r="FO190" s="142"/>
      <c r="FP190" s="143"/>
      <c r="FQ190" s="144"/>
      <c r="FR190" s="58"/>
      <c r="FS190" s="121" t="s">
        <v>361</v>
      </c>
      <c r="FT190" s="122">
        <f>SUMIF(FM157:FM176,"Funcional",FQ157:FQ176)</f>
        <v>0</v>
      </c>
      <c r="FU190" s="122">
        <f>SUMPRODUCT((FQ157:FQ176)*(FR157:FR176)*(FN157:FN176="Funcional"))</f>
        <v>0</v>
      </c>
      <c r="FV190" s="385" t="str">
        <f>IFERROR((FU190*100)/FQ179,"")</f>
        <v/>
      </c>
      <c r="FW190" s="386">
        <f>SUMIF(FN157:FN176,"Funcional",FW157:FW176)</f>
        <v>0</v>
      </c>
      <c r="FX190" s="149"/>
      <c r="FY190" s="58"/>
      <c r="FZ190" s="58"/>
      <c r="GA190" s="58"/>
      <c r="GB190" s="141"/>
      <c r="GC190" s="142"/>
      <c r="GD190" s="142"/>
      <c r="GE190" s="143"/>
      <c r="GF190" s="144"/>
      <c r="GG190" s="58"/>
      <c r="GH190" s="121" t="s">
        <v>361</v>
      </c>
      <c r="GI190" s="122">
        <f>SUMIF(GB157:GB176,"Funcional",GF157:GF176)</f>
        <v>0</v>
      </c>
      <c r="GJ190" s="122">
        <f>SUMPRODUCT((GF157:GF176)*(GG157:GG176)*(GC157:GC176="Funcional"))</f>
        <v>0</v>
      </c>
      <c r="GK190" s="385" t="str">
        <f>IFERROR((GJ190*100)/GF179,"")</f>
        <v/>
      </c>
      <c r="GL190" s="386">
        <f>SUMIF(GC157:GC176,"Funcional",GL157:GL176)</f>
        <v>0</v>
      </c>
      <c r="GM190" s="149"/>
      <c r="GN190" s="58"/>
      <c r="GO190" s="58"/>
      <c r="GP190" s="58"/>
      <c r="GQ190" s="141"/>
      <c r="GR190" s="142"/>
      <c r="GS190" s="142"/>
      <c r="GT190" s="143"/>
      <c r="GU190" s="144"/>
      <c r="GV190" s="58"/>
      <c r="GW190" s="121" t="s">
        <v>361</v>
      </c>
      <c r="GX190" s="122">
        <f>SUMIF(GQ157:GQ176,"Funcional",GU157:GU176)</f>
        <v>0</v>
      </c>
      <c r="GY190" s="122">
        <f>SUMPRODUCT((GU157:GU176)*(GV157:GV176)*(GR157:GR176="Funcional"))</f>
        <v>0</v>
      </c>
      <c r="GZ190" s="385" t="str">
        <f>IFERROR((GY190*100)/GU179,"")</f>
        <v/>
      </c>
      <c r="HA190" s="386">
        <f>SUMIF(GR157:GR176,"Funcional",HA157:HA176)</f>
        <v>0</v>
      </c>
      <c r="HB190" s="149"/>
      <c r="HC190" s="58"/>
      <c r="HD190" s="58"/>
      <c r="HE190" s="58"/>
      <c r="HF190" s="141"/>
      <c r="HG190" s="142"/>
      <c r="HH190" s="142"/>
      <c r="HI190" s="143"/>
      <c r="HJ190" s="144"/>
      <c r="HK190" s="58"/>
      <c r="HL190" s="121" t="s">
        <v>361</v>
      </c>
      <c r="HM190" s="122">
        <f>SUMIF(HF157:HF176,"Funcional",HJ157:HJ176)</f>
        <v>0</v>
      </c>
      <c r="HN190" s="122">
        <f>SUMPRODUCT((HJ157:HJ176)*(HK157:HK176)*(HG157:HG176="Funcional"))</f>
        <v>0</v>
      </c>
      <c r="HO190" s="385" t="str">
        <f>IFERROR((HN190*100)/HJ179,"")</f>
        <v/>
      </c>
      <c r="HP190" s="386">
        <f>SUMIF(HG157:HG176,"Funcional",HP157:HP176)</f>
        <v>0</v>
      </c>
      <c r="HQ190" s="149"/>
      <c r="HR190" s="58"/>
      <c r="HS190" s="58"/>
      <c r="HT190" s="58"/>
      <c r="HU190" s="141"/>
      <c r="HV190" s="142"/>
      <c r="HW190" s="142"/>
      <c r="HX190" s="143"/>
      <c r="HY190" s="144"/>
      <c r="HZ190" s="58"/>
      <c r="IA190" s="121" t="s">
        <v>361</v>
      </c>
      <c r="IB190" s="122">
        <f>SUMIF(HU157:HU176,"Funcional",HY157:HY176)</f>
        <v>0</v>
      </c>
      <c r="IC190" s="122">
        <f>SUMPRODUCT((HY157:HY176)*(HZ157:HZ176)*(HV157:HV176="Funcional"))</f>
        <v>0</v>
      </c>
      <c r="ID190" s="385" t="str">
        <f>IFERROR((IC190*100)/HY179,"")</f>
        <v/>
      </c>
      <c r="IE190" s="386">
        <f>SUMIF(HV157:HV176,"Funcional",IE157:IE176)</f>
        <v>0</v>
      </c>
      <c r="IF190" s="149"/>
      <c r="IG190" s="58"/>
      <c r="IH190" s="58"/>
      <c r="II190" s="58"/>
      <c r="IJ190" s="141"/>
      <c r="IK190" s="142"/>
      <c r="IL190" s="142"/>
      <c r="IM190" s="143"/>
      <c r="IN190" s="144"/>
      <c r="IO190" s="58"/>
      <c r="IP190" s="121" t="s">
        <v>361</v>
      </c>
      <c r="IQ190" s="122">
        <f>SUMIF(IJ157:IJ176,"Funcional",IN157:IN176)</f>
        <v>0</v>
      </c>
      <c r="IR190" s="122">
        <f>SUMPRODUCT((IN157:IN176)*(IO157:IO176)*(IK157:IK176="Funcional"))</f>
        <v>0</v>
      </c>
      <c r="IS190" s="385" t="str">
        <f>IFERROR((IR190*100)/IN179,"")</f>
        <v/>
      </c>
      <c r="IT190" s="386">
        <f>SUMIF(IK157:IK176,"Funcional",IT157:IT176)</f>
        <v>0</v>
      </c>
      <c r="IU190" s="149"/>
      <c r="IV190" s="58"/>
      <c r="IW190" s="58"/>
      <c r="IX190" s="58"/>
      <c r="IY190" s="141"/>
      <c r="IZ190" s="142"/>
      <c r="JA190" s="142"/>
      <c r="JB190" s="143"/>
      <c r="JC190" s="144"/>
      <c r="JD190" s="58"/>
      <c r="JE190" s="121" t="s">
        <v>361</v>
      </c>
      <c r="JF190" s="122">
        <f>SUMIF(IY157:IY176,"Funcional",JC157:JC176)</f>
        <v>0</v>
      </c>
      <c r="JG190" s="122">
        <f>SUMPRODUCT((JC157:JC176)*(JD157:JD176)*(IZ157:IZ176="Funcional"))</f>
        <v>0</v>
      </c>
      <c r="JH190" s="385" t="str">
        <f>IFERROR((JG190*100)/JC179,"")</f>
        <v/>
      </c>
      <c r="JI190" s="386">
        <f>SUMIF(IZ157:IZ176,"Funcional",JI157:JI176)</f>
        <v>0</v>
      </c>
      <c r="JJ190" s="149"/>
      <c r="JK190" s="58"/>
      <c r="JL190" s="58"/>
      <c r="JM190" s="58"/>
      <c r="JN190" s="141"/>
      <c r="JO190" s="142"/>
      <c r="JP190" s="142"/>
      <c r="JQ190" s="143"/>
      <c r="JR190" s="144"/>
      <c r="JS190" s="58"/>
      <c r="JT190" s="121" t="s">
        <v>361</v>
      </c>
      <c r="JU190" s="122">
        <f>SUMIF(JN157:JN176,"Funcional",JR157:JR176)</f>
        <v>0</v>
      </c>
      <c r="JV190" s="122">
        <f>SUMPRODUCT((JR157:JR176)*(JS157:JS176)*(JO157:JO176="Funcional"))</f>
        <v>0</v>
      </c>
      <c r="JW190" s="385" t="str">
        <f>IFERROR((JV190*100)/JR179,"")</f>
        <v/>
      </c>
      <c r="JX190" s="386">
        <f>SUMIF(JO157:JO176,"Funcional",JX157:JX176)</f>
        <v>0</v>
      </c>
      <c r="JY190" s="149"/>
      <c r="JZ190" s="58"/>
      <c r="KA190" s="58"/>
      <c r="KB190" s="58"/>
      <c r="KC190" s="141"/>
      <c r="KD190" s="142"/>
      <c r="KE190" s="142"/>
      <c r="KF190" s="143"/>
      <c r="KG190" s="144"/>
      <c r="KH190" s="58"/>
      <c r="KI190" s="121" t="s">
        <v>361</v>
      </c>
      <c r="KJ190" s="122">
        <f>SUMIF(KC157:KC176,"Funcional",KG157:KG176)</f>
        <v>0</v>
      </c>
      <c r="KK190" s="122">
        <f>SUMPRODUCT((KG157:KG176)*(KH157:KH176)*(KD157:KD176="Funcional"))</f>
        <v>0</v>
      </c>
      <c r="KL190" s="385" t="str">
        <f>IFERROR((KK190*100)/KG179,"")</f>
        <v/>
      </c>
      <c r="KM190" s="386">
        <f>SUMIF(KD157:KD176,"Funcional",KM157:KM176)</f>
        <v>0</v>
      </c>
      <c r="KN190" s="149"/>
      <c r="KO190" s="58"/>
      <c r="KP190" s="58"/>
      <c r="KQ190" s="58"/>
      <c r="KR190" s="141"/>
      <c r="KS190" s="142"/>
      <c r="KT190" s="142"/>
      <c r="KU190" s="143"/>
      <c r="KV190" s="144"/>
      <c r="KW190" s="58"/>
      <c r="KX190" s="121" t="s">
        <v>361</v>
      </c>
      <c r="KY190" s="122">
        <f>SUMIF(KR157:KR176,"Funcional",KV157:KV176)</f>
        <v>0</v>
      </c>
      <c r="KZ190" s="122">
        <f>SUMPRODUCT((KV157:KV176)*(KW157:KW176)*(KS157:KS176="Funcional"))</f>
        <v>0</v>
      </c>
      <c r="LA190" s="385" t="str">
        <f>IFERROR((KZ190*100)/KV179,"")</f>
        <v/>
      </c>
      <c r="LB190" s="386">
        <f>SUMIF(KS157:KS176,"Funcional",LB157:LB176)</f>
        <v>0</v>
      </c>
      <c r="LC190" s="149"/>
      <c r="LD190" s="347"/>
      <c r="LE190" s="58"/>
      <c r="LF190" s="58"/>
      <c r="LG190" s="141"/>
      <c r="LH190" s="142"/>
      <c r="LI190" s="142"/>
      <c r="LJ190" s="143"/>
      <c r="LK190" s="144"/>
      <c r="LL190" s="58"/>
      <c r="LM190" s="121" t="s">
        <v>361</v>
      </c>
      <c r="LN190" s="122">
        <f>SUMIF(LG157:LG176,"Funcional",LK157:LK176)</f>
        <v>0</v>
      </c>
      <c r="LO190" s="122">
        <f>SUMPRODUCT((LK157:LK176)*(LL157:LL176)*(LH157:LH176="Funcional"))</f>
        <v>0</v>
      </c>
      <c r="LP190" s="385" t="str">
        <f>IFERROR((LO190*100)/LK179,"")</f>
        <v/>
      </c>
      <c r="LQ190" s="386">
        <f>SUMIF(LH157:LH176,"Funcional",LQ157:LQ176)</f>
        <v>0</v>
      </c>
      <c r="LR190" s="149"/>
      <c r="LS190" s="347"/>
      <c r="LT190" s="58"/>
      <c r="LU190" s="58"/>
      <c r="LV190" s="141"/>
      <c r="LW190" s="142"/>
      <c r="LX190" s="142"/>
      <c r="LY190" s="143"/>
      <c r="LZ190" s="144"/>
      <c r="MA190" s="58"/>
      <c r="MB190" s="121" t="s">
        <v>361</v>
      </c>
      <c r="MC190" s="122">
        <f>SUMIF(LV157:LV176,"Funcional",LZ157:LZ176)</f>
        <v>0</v>
      </c>
      <c r="MD190" s="122">
        <f>SUMPRODUCT((LZ157:LZ176)*(MA157:MA176)*(LW157:LW176="Funcional"))</f>
        <v>0</v>
      </c>
      <c r="ME190" s="385" t="str">
        <f>IFERROR((MD190*100)/LZ179,"")</f>
        <v/>
      </c>
      <c r="MF190" s="386">
        <f>SUMIF(LW157:LW176,"Funcional",MF157:MF176)</f>
        <v>0</v>
      </c>
      <c r="MG190" s="149"/>
      <c r="MH190" s="347"/>
      <c r="MI190" s="58"/>
      <c r="MJ190" s="58"/>
      <c r="MK190" s="534"/>
      <c r="ML190" s="535"/>
      <c r="MM190" s="535"/>
      <c r="MN190" s="498"/>
      <c r="MO190" s="536"/>
      <c r="MP190" s="514"/>
      <c r="MQ190" s="537" t="s">
        <v>361</v>
      </c>
      <c r="MR190" s="538">
        <v>0</v>
      </c>
      <c r="MS190" s="538">
        <v>0</v>
      </c>
      <c r="MT190" s="539"/>
      <c r="MU190" s="540">
        <v>0</v>
      </c>
      <c r="MV190" s="529"/>
      <c r="MW190" s="347"/>
    </row>
    <row r="191" spans="1:361" ht="17" thickBot="1">
      <c r="A191" s="347"/>
      <c r="B191" s="58"/>
      <c r="C191" s="58"/>
      <c r="D191" s="58"/>
      <c r="E191" s="58"/>
      <c r="F191" s="58"/>
      <c r="G191" s="59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9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9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351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9"/>
      <c r="BP191" s="58"/>
      <c r="BQ191" s="58"/>
      <c r="BR191" s="58"/>
      <c r="BS191" s="58"/>
      <c r="BT191" s="58"/>
      <c r="BU191" s="58"/>
      <c r="BV191" s="58"/>
      <c r="BW191" s="58"/>
      <c r="BX191" s="58"/>
      <c r="BY191" s="58"/>
      <c r="BZ191" s="58"/>
      <c r="CA191" s="58"/>
      <c r="CB191" s="58"/>
      <c r="CC191" s="58"/>
      <c r="CD191" s="59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9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9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9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9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9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9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9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  <c r="GS191" s="58"/>
      <c r="GT191" s="59"/>
      <c r="GU191" s="58"/>
      <c r="GV191" s="58"/>
      <c r="GW191" s="58"/>
      <c r="GX191" s="58"/>
      <c r="GY191" s="58"/>
      <c r="GZ191" s="58"/>
      <c r="HA191" s="58"/>
      <c r="HB191" s="58"/>
      <c r="HC191" s="58"/>
      <c r="HD191" s="58"/>
      <c r="HE191" s="58"/>
      <c r="HF191" s="58"/>
      <c r="HG191" s="58"/>
      <c r="HH191" s="58"/>
      <c r="HI191" s="59"/>
      <c r="HJ191" s="58"/>
      <c r="HK191" s="58"/>
      <c r="HL191" s="58"/>
      <c r="HM191" s="58"/>
      <c r="HN191" s="58"/>
      <c r="HO191" s="58"/>
      <c r="HP191" s="58"/>
      <c r="HQ191" s="58"/>
      <c r="HR191" s="58"/>
      <c r="HS191" s="58"/>
      <c r="HT191" s="58"/>
      <c r="HU191" s="58"/>
      <c r="HV191" s="58"/>
      <c r="HW191" s="58"/>
      <c r="HX191" s="59"/>
      <c r="HY191" s="58"/>
      <c r="HZ191" s="58"/>
      <c r="IA191" s="58"/>
      <c r="IB191" s="58"/>
      <c r="IC191" s="58"/>
      <c r="ID191" s="58"/>
      <c r="IE191" s="58"/>
      <c r="IF191" s="58"/>
      <c r="IG191" s="58"/>
      <c r="IH191" s="58"/>
      <c r="II191" s="58"/>
      <c r="IJ191" s="58"/>
      <c r="IK191" s="58"/>
      <c r="IL191" s="58"/>
      <c r="IM191" s="59"/>
      <c r="IN191" s="58"/>
      <c r="IO191" s="58"/>
      <c r="IP191" s="58"/>
      <c r="IQ191" s="58"/>
      <c r="IR191" s="58"/>
      <c r="IS191" s="58"/>
      <c r="IT191" s="58"/>
      <c r="IU191" s="58"/>
      <c r="IV191" s="58"/>
      <c r="IW191" s="58"/>
      <c r="IX191" s="58"/>
      <c r="IY191" s="58"/>
      <c r="IZ191" s="58"/>
      <c r="JA191" s="58"/>
      <c r="JB191" s="59"/>
      <c r="JC191" s="58"/>
      <c r="JD191" s="58"/>
      <c r="JE191" s="58"/>
      <c r="JF191" s="58"/>
      <c r="JG191" s="58"/>
      <c r="JH191" s="58"/>
      <c r="JI191" s="58"/>
      <c r="JJ191" s="58"/>
      <c r="JK191" s="58"/>
      <c r="JL191" s="58"/>
      <c r="JM191" s="58"/>
      <c r="JN191" s="58"/>
      <c r="JO191" s="58"/>
      <c r="JP191" s="58"/>
      <c r="JQ191" s="59"/>
      <c r="JR191" s="58"/>
      <c r="JS191" s="58"/>
      <c r="JT191" s="58"/>
      <c r="JU191" s="58"/>
      <c r="JV191" s="58"/>
      <c r="JW191" s="58"/>
      <c r="JX191" s="58"/>
      <c r="JY191" s="58"/>
      <c r="JZ191" s="58"/>
      <c r="KA191" s="58"/>
      <c r="KB191" s="58"/>
      <c r="KC191" s="58"/>
      <c r="KD191" s="58"/>
      <c r="KE191" s="58"/>
      <c r="KF191" s="59"/>
      <c r="KG191" s="58"/>
      <c r="KH191" s="58"/>
      <c r="KI191" s="58"/>
      <c r="KJ191" s="58"/>
      <c r="KK191" s="58"/>
      <c r="KL191" s="58"/>
      <c r="KM191" s="58"/>
      <c r="KN191" s="58"/>
      <c r="KO191" s="58"/>
      <c r="KP191" s="58"/>
      <c r="KQ191" s="58"/>
      <c r="KR191" s="58"/>
      <c r="KS191" s="58"/>
      <c r="KT191" s="58"/>
      <c r="KU191" s="59"/>
      <c r="KV191" s="58"/>
      <c r="KW191" s="58"/>
      <c r="KX191" s="58"/>
      <c r="KY191" s="58"/>
      <c r="KZ191" s="58"/>
      <c r="LA191" s="58"/>
      <c r="LB191" s="58"/>
      <c r="LC191" s="58"/>
      <c r="LD191" s="347"/>
      <c r="LE191" s="58"/>
      <c r="LF191" s="58"/>
      <c r="LG191" s="58"/>
      <c r="LH191" s="58"/>
      <c r="LI191" s="58"/>
      <c r="LJ191" s="59"/>
      <c r="LK191" s="58"/>
      <c r="LL191" s="58"/>
      <c r="LM191" s="58"/>
      <c r="LN191" s="58"/>
      <c r="LO191" s="58"/>
      <c r="LP191" s="58"/>
      <c r="LQ191" s="58"/>
      <c r="LR191" s="58"/>
      <c r="LS191" s="347"/>
      <c r="LT191" s="58"/>
      <c r="LU191" s="58"/>
      <c r="LV191" s="58"/>
      <c r="LW191" s="58"/>
      <c r="LX191" s="58"/>
      <c r="LY191" s="59"/>
      <c r="LZ191" s="58"/>
      <c r="MA191" s="58"/>
      <c r="MB191" s="58"/>
      <c r="MC191" s="58"/>
      <c r="MD191" s="58"/>
      <c r="ME191" s="58"/>
      <c r="MF191" s="58"/>
      <c r="MG191" s="58"/>
      <c r="MH191" s="347"/>
      <c r="MI191" s="58"/>
      <c r="MJ191" s="58"/>
      <c r="MK191" s="58"/>
      <c r="ML191" s="58"/>
      <c r="MM191" s="58"/>
      <c r="MN191" s="59"/>
      <c r="MO191" s="58"/>
      <c r="MP191" s="58"/>
      <c r="MQ191" s="58"/>
      <c r="MR191" s="58"/>
      <c r="MS191" s="58"/>
      <c r="MT191" s="58"/>
      <c r="MU191" s="58"/>
      <c r="MV191" s="58"/>
      <c r="MW191" s="347"/>
    </row>
    <row r="192" spans="1:361" ht="17" thickBot="1">
      <c r="A192" s="347"/>
      <c r="B192" s="346" t="s">
        <v>112</v>
      </c>
      <c r="C192" s="345"/>
      <c r="D192" s="345"/>
      <c r="E192" s="345"/>
      <c r="F192" s="61"/>
      <c r="G192" s="59"/>
      <c r="H192" s="587" t="s">
        <v>183</v>
      </c>
      <c r="I192" s="588"/>
      <c r="J192" s="58"/>
      <c r="K192" s="58"/>
      <c r="L192" s="58"/>
      <c r="M192" s="58"/>
      <c r="N192" s="58"/>
      <c r="O192" s="58"/>
      <c r="P192" s="58"/>
      <c r="Q192" s="346" t="s">
        <v>114</v>
      </c>
      <c r="R192" s="345"/>
      <c r="S192" s="345"/>
      <c r="T192" s="345"/>
      <c r="U192" s="61"/>
      <c r="V192" s="59"/>
      <c r="W192" s="587" t="s">
        <v>183</v>
      </c>
      <c r="X192" s="588"/>
      <c r="Y192" s="58"/>
      <c r="Z192" s="58"/>
      <c r="AA192" s="58"/>
      <c r="AB192" s="58"/>
      <c r="AC192" s="58"/>
      <c r="AD192" s="58"/>
      <c r="AE192" s="58"/>
      <c r="AF192" s="346" t="s">
        <v>115</v>
      </c>
      <c r="AG192" s="345"/>
      <c r="AH192" s="345"/>
      <c r="AI192" s="345"/>
      <c r="AJ192" s="61"/>
      <c r="AK192" s="59"/>
      <c r="AL192" s="587" t="s">
        <v>183</v>
      </c>
      <c r="AM192" s="588"/>
      <c r="AN192" s="58"/>
      <c r="AO192" s="58"/>
      <c r="AP192" s="58"/>
      <c r="AQ192" s="58"/>
      <c r="AR192" s="58"/>
      <c r="AS192" s="58"/>
      <c r="AT192" s="58"/>
      <c r="AU192" s="346" t="s">
        <v>116</v>
      </c>
      <c r="AV192" s="345"/>
      <c r="AW192" s="345"/>
      <c r="AX192" s="345"/>
      <c r="AY192" s="61"/>
      <c r="AZ192" s="351"/>
      <c r="BA192" s="587" t="s">
        <v>183</v>
      </c>
      <c r="BB192" s="588"/>
      <c r="BC192" s="58"/>
      <c r="BD192" s="58"/>
      <c r="BE192" s="58"/>
      <c r="BF192" s="58"/>
      <c r="BG192" s="58"/>
      <c r="BH192" s="58"/>
      <c r="BI192" s="58"/>
      <c r="BJ192" s="346" t="s">
        <v>117</v>
      </c>
      <c r="BK192" s="345"/>
      <c r="BL192" s="345"/>
      <c r="BM192" s="345"/>
      <c r="BN192" s="61"/>
      <c r="BO192" s="59"/>
      <c r="BP192" s="587" t="s">
        <v>183</v>
      </c>
      <c r="BQ192" s="588"/>
      <c r="BR192" s="58"/>
      <c r="BS192" s="58"/>
      <c r="BT192" s="58"/>
      <c r="BU192" s="58"/>
      <c r="BV192" s="58"/>
      <c r="BW192" s="58"/>
      <c r="BX192" s="58"/>
      <c r="BY192" s="346" t="s">
        <v>118</v>
      </c>
      <c r="BZ192" s="345"/>
      <c r="CA192" s="345"/>
      <c r="CB192" s="345"/>
      <c r="CC192" s="61"/>
      <c r="CD192" s="59"/>
      <c r="CE192" s="587" t="s">
        <v>183</v>
      </c>
      <c r="CF192" s="588"/>
      <c r="CG192" s="58"/>
      <c r="CH192" s="58"/>
      <c r="CI192" s="58"/>
      <c r="CJ192" s="58"/>
      <c r="CK192" s="58"/>
      <c r="CL192" s="58"/>
      <c r="CM192" s="58"/>
      <c r="CN192" s="346" t="s">
        <v>119</v>
      </c>
      <c r="CO192" s="345"/>
      <c r="CP192" s="345"/>
      <c r="CQ192" s="345"/>
      <c r="CR192" s="61"/>
      <c r="CS192" s="59"/>
      <c r="CT192" s="587" t="s">
        <v>183</v>
      </c>
      <c r="CU192" s="588"/>
      <c r="CV192" s="58"/>
      <c r="CW192" s="58"/>
      <c r="CX192" s="58"/>
      <c r="CY192" s="58"/>
      <c r="CZ192" s="58"/>
      <c r="DA192" s="58"/>
      <c r="DB192" s="58"/>
      <c r="DC192" s="346" t="s">
        <v>120</v>
      </c>
      <c r="DD192" s="345"/>
      <c r="DE192" s="345"/>
      <c r="DF192" s="345"/>
      <c r="DG192" s="61"/>
      <c r="DH192" s="59"/>
      <c r="DI192" s="587" t="s">
        <v>183</v>
      </c>
      <c r="DJ192" s="588"/>
      <c r="DK192" s="58"/>
      <c r="DL192" s="58"/>
      <c r="DM192" s="58"/>
      <c r="DN192" s="58"/>
      <c r="DO192" s="58"/>
      <c r="DP192" s="58"/>
      <c r="DQ192" s="58"/>
      <c r="DR192" s="346" t="s">
        <v>121</v>
      </c>
      <c r="DS192" s="345"/>
      <c r="DT192" s="345"/>
      <c r="DU192" s="345"/>
      <c r="DV192" s="61"/>
      <c r="DW192" s="59"/>
      <c r="DX192" s="587" t="s">
        <v>183</v>
      </c>
      <c r="DY192" s="588"/>
      <c r="DZ192" s="58"/>
      <c r="EA192" s="58"/>
      <c r="EB192" s="58"/>
      <c r="EC192" s="58"/>
      <c r="ED192" s="58"/>
      <c r="EE192" s="58"/>
      <c r="EF192" s="58"/>
      <c r="EG192" s="346" t="s">
        <v>122</v>
      </c>
      <c r="EH192" s="345"/>
      <c r="EI192" s="345"/>
      <c r="EJ192" s="345"/>
      <c r="EK192" s="61"/>
      <c r="EL192" s="59"/>
      <c r="EM192" s="587" t="s">
        <v>183</v>
      </c>
      <c r="EN192" s="588"/>
      <c r="EO192" s="58"/>
      <c r="EP192" s="58"/>
      <c r="EQ192" s="58"/>
      <c r="ER192" s="58"/>
      <c r="ES192" s="58"/>
      <c r="ET192" s="58"/>
      <c r="EU192" s="58"/>
      <c r="EV192" s="346" t="s">
        <v>123</v>
      </c>
      <c r="EW192" s="345"/>
      <c r="EX192" s="345"/>
      <c r="EY192" s="345"/>
      <c r="EZ192" s="61"/>
      <c r="FA192" s="59"/>
      <c r="FB192" s="587" t="s">
        <v>183</v>
      </c>
      <c r="FC192" s="588"/>
      <c r="FD192" s="58"/>
      <c r="FE192" s="58"/>
      <c r="FF192" s="58"/>
      <c r="FG192" s="58"/>
      <c r="FH192" s="58"/>
      <c r="FI192" s="58"/>
      <c r="FJ192" s="58"/>
      <c r="FK192" s="346" t="s">
        <v>124</v>
      </c>
      <c r="FL192" s="345"/>
      <c r="FM192" s="345"/>
      <c r="FN192" s="345"/>
      <c r="FO192" s="61"/>
      <c r="FP192" s="59"/>
      <c r="FQ192" s="587" t="s">
        <v>183</v>
      </c>
      <c r="FR192" s="588"/>
      <c r="FS192" s="58"/>
      <c r="FT192" s="58"/>
      <c r="FU192" s="58"/>
      <c r="FV192" s="58"/>
      <c r="FW192" s="58"/>
      <c r="FX192" s="58"/>
      <c r="FY192" s="58"/>
      <c r="FZ192" s="346" t="s">
        <v>125</v>
      </c>
      <c r="GA192" s="345"/>
      <c r="GB192" s="345"/>
      <c r="GC192" s="345"/>
      <c r="GD192" s="61"/>
      <c r="GE192" s="59"/>
      <c r="GF192" s="587" t="s">
        <v>183</v>
      </c>
      <c r="GG192" s="588"/>
      <c r="GH192" s="58"/>
      <c r="GI192" s="58"/>
      <c r="GJ192" s="58"/>
      <c r="GK192" s="58"/>
      <c r="GL192" s="58"/>
      <c r="GM192" s="58"/>
      <c r="GN192" s="58"/>
      <c r="GO192" s="346" t="s">
        <v>126</v>
      </c>
      <c r="GP192" s="345"/>
      <c r="GQ192" s="345"/>
      <c r="GR192" s="345"/>
      <c r="GS192" s="61"/>
      <c r="GT192" s="59"/>
      <c r="GU192" s="587" t="s">
        <v>183</v>
      </c>
      <c r="GV192" s="588"/>
      <c r="GW192" s="58"/>
      <c r="GX192" s="58"/>
      <c r="GY192" s="58"/>
      <c r="GZ192" s="58"/>
      <c r="HA192" s="58"/>
      <c r="HB192" s="58"/>
      <c r="HC192" s="58"/>
      <c r="HD192" s="346" t="s">
        <v>127</v>
      </c>
      <c r="HE192" s="345"/>
      <c r="HF192" s="345"/>
      <c r="HG192" s="345"/>
      <c r="HH192" s="61"/>
      <c r="HI192" s="59"/>
      <c r="HJ192" s="587" t="s">
        <v>183</v>
      </c>
      <c r="HK192" s="588"/>
      <c r="HL192" s="58"/>
      <c r="HM192" s="58"/>
      <c r="HN192" s="58"/>
      <c r="HO192" s="58"/>
      <c r="HP192" s="58"/>
      <c r="HQ192" s="58"/>
      <c r="HR192" s="58"/>
      <c r="HS192" s="346" t="s">
        <v>128</v>
      </c>
      <c r="HT192" s="345"/>
      <c r="HU192" s="345"/>
      <c r="HV192" s="345"/>
      <c r="HW192" s="61"/>
      <c r="HX192" s="59"/>
      <c r="HY192" s="587" t="s">
        <v>183</v>
      </c>
      <c r="HZ192" s="588"/>
      <c r="IA192" s="58"/>
      <c r="IB192" s="58"/>
      <c r="IC192" s="58"/>
      <c r="ID192" s="58"/>
      <c r="IE192" s="58"/>
      <c r="IF192" s="58"/>
      <c r="IG192" s="58"/>
      <c r="IH192" s="346" t="s">
        <v>129</v>
      </c>
      <c r="II192" s="345"/>
      <c r="IJ192" s="345"/>
      <c r="IK192" s="345"/>
      <c r="IL192" s="61"/>
      <c r="IM192" s="59"/>
      <c r="IN192" s="587" t="s">
        <v>183</v>
      </c>
      <c r="IO192" s="588"/>
      <c r="IP192" s="58"/>
      <c r="IQ192" s="58"/>
      <c r="IR192" s="58"/>
      <c r="IS192" s="58"/>
      <c r="IT192" s="58"/>
      <c r="IU192" s="58"/>
      <c r="IV192" s="58"/>
      <c r="IW192" s="346" t="s">
        <v>130</v>
      </c>
      <c r="IX192" s="345"/>
      <c r="IY192" s="345"/>
      <c r="IZ192" s="345"/>
      <c r="JA192" s="61"/>
      <c r="JB192" s="59"/>
      <c r="JC192" s="587" t="s">
        <v>183</v>
      </c>
      <c r="JD192" s="588"/>
      <c r="JE192" s="58"/>
      <c r="JF192" s="58"/>
      <c r="JG192" s="58"/>
      <c r="JH192" s="58"/>
      <c r="JI192" s="58"/>
      <c r="JJ192" s="58"/>
      <c r="JK192" s="58"/>
      <c r="JL192" s="346" t="s">
        <v>131</v>
      </c>
      <c r="JM192" s="345"/>
      <c r="JN192" s="345"/>
      <c r="JO192" s="345"/>
      <c r="JP192" s="61"/>
      <c r="JQ192" s="59"/>
      <c r="JR192" s="587" t="s">
        <v>183</v>
      </c>
      <c r="JS192" s="588"/>
      <c r="JT192" s="58"/>
      <c r="JU192" s="58"/>
      <c r="JV192" s="58"/>
      <c r="JW192" s="58"/>
      <c r="JX192" s="58"/>
      <c r="JY192" s="58"/>
      <c r="JZ192" s="58"/>
      <c r="KA192" s="346" t="s">
        <v>132</v>
      </c>
      <c r="KB192" s="345"/>
      <c r="KC192" s="345"/>
      <c r="KD192" s="345"/>
      <c r="KE192" s="61"/>
      <c r="KF192" s="59"/>
      <c r="KG192" s="587" t="s">
        <v>183</v>
      </c>
      <c r="KH192" s="588"/>
      <c r="KI192" s="58"/>
      <c r="KJ192" s="58"/>
      <c r="KK192" s="58"/>
      <c r="KL192" s="58"/>
      <c r="KM192" s="58"/>
      <c r="KN192" s="58"/>
      <c r="KO192" s="58"/>
      <c r="KP192" s="346" t="s">
        <v>447</v>
      </c>
      <c r="KQ192" s="345"/>
      <c r="KR192" s="345"/>
      <c r="KS192" s="345"/>
      <c r="KT192" s="61"/>
      <c r="KU192" s="59"/>
      <c r="KV192" s="587" t="s">
        <v>183</v>
      </c>
      <c r="KW192" s="588"/>
      <c r="KX192" s="58"/>
      <c r="KY192" s="58"/>
      <c r="KZ192" s="58"/>
      <c r="LA192" s="58"/>
      <c r="LB192" s="58"/>
      <c r="LC192" s="58"/>
      <c r="LD192" s="347"/>
      <c r="LE192" s="346" t="s">
        <v>448</v>
      </c>
      <c r="LF192" s="345"/>
      <c r="LG192" s="345"/>
      <c r="LH192" s="345"/>
      <c r="LI192" s="61"/>
      <c r="LJ192" s="59"/>
      <c r="LK192" s="587" t="s">
        <v>183</v>
      </c>
      <c r="LL192" s="588"/>
      <c r="LM192" s="58"/>
      <c r="LN192" s="58"/>
      <c r="LO192" s="58"/>
      <c r="LP192" s="58"/>
      <c r="LQ192" s="58"/>
      <c r="LR192" s="58"/>
      <c r="LS192" s="347"/>
      <c r="LT192" s="346" t="s">
        <v>449</v>
      </c>
      <c r="LU192" s="345"/>
      <c r="LV192" s="345"/>
      <c r="LW192" s="345"/>
      <c r="LX192" s="61"/>
      <c r="LY192" s="59"/>
      <c r="LZ192" s="587" t="s">
        <v>183</v>
      </c>
      <c r="MA192" s="588"/>
      <c r="MB192" s="58"/>
      <c r="MC192" s="58"/>
      <c r="MD192" s="58"/>
      <c r="ME192" s="58"/>
      <c r="MF192" s="58"/>
      <c r="MG192" s="58"/>
      <c r="MH192" s="347"/>
      <c r="MI192" s="346" t="s">
        <v>450</v>
      </c>
      <c r="MJ192" s="345"/>
      <c r="MK192" s="345"/>
      <c r="ML192" s="345"/>
      <c r="MM192" s="61"/>
      <c r="MN192" s="59"/>
      <c r="MO192" s="587" t="s">
        <v>183</v>
      </c>
      <c r="MP192" s="588"/>
      <c r="MQ192" s="58"/>
      <c r="MR192" s="58"/>
      <c r="MS192" s="58"/>
      <c r="MT192" s="58"/>
      <c r="MU192" s="58"/>
      <c r="MV192" s="58"/>
      <c r="MW192" s="347"/>
    </row>
    <row r="193" spans="1:361" ht="17" thickBot="1">
      <c r="A193" s="347"/>
      <c r="B193" s="58"/>
      <c r="C193" s="58"/>
      <c r="D193" s="58"/>
      <c r="E193" s="58"/>
      <c r="F193" s="58"/>
      <c r="G193" s="59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9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9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351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9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8"/>
      <c r="CB193" s="58"/>
      <c r="CC193" s="58"/>
      <c r="CD193" s="59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9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9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9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9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9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9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9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  <c r="GS193" s="58"/>
      <c r="GT193" s="59"/>
      <c r="GU193" s="58"/>
      <c r="GV193" s="58"/>
      <c r="GW193" s="58"/>
      <c r="GX193" s="58"/>
      <c r="GY193" s="58"/>
      <c r="GZ193" s="58"/>
      <c r="HA193" s="58"/>
      <c r="HB193" s="58"/>
      <c r="HC193" s="58"/>
      <c r="HD193" s="58"/>
      <c r="HE193" s="58"/>
      <c r="HF193" s="58"/>
      <c r="HG193" s="58"/>
      <c r="HH193" s="58"/>
      <c r="HI193" s="59"/>
      <c r="HJ193" s="58"/>
      <c r="HK193" s="58"/>
      <c r="HL193" s="58"/>
      <c r="HM193" s="58"/>
      <c r="HN193" s="58"/>
      <c r="HO193" s="58"/>
      <c r="HP193" s="58"/>
      <c r="HQ193" s="58"/>
      <c r="HR193" s="58"/>
      <c r="HS193" s="58"/>
      <c r="HT193" s="58"/>
      <c r="HU193" s="58"/>
      <c r="HV193" s="58"/>
      <c r="HW193" s="58"/>
      <c r="HX193" s="59"/>
      <c r="HY193" s="58"/>
      <c r="HZ193" s="58"/>
      <c r="IA193" s="58"/>
      <c r="IB193" s="58"/>
      <c r="IC193" s="58"/>
      <c r="ID193" s="58"/>
      <c r="IE193" s="58"/>
      <c r="IF193" s="58"/>
      <c r="IG193" s="58"/>
      <c r="IH193" s="58"/>
      <c r="II193" s="58"/>
      <c r="IJ193" s="58"/>
      <c r="IK193" s="58"/>
      <c r="IL193" s="58"/>
      <c r="IM193" s="59"/>
      <c r="IN193" s="58"/>
      <c r="IO193" s="58"/>
      <c r="IP193" s="58"/>
      <c r="IQ193" s="58"/>
      <c r="IR193" s="58"/>
      <c r="IS193" s="58"/>
      <c r="IT193" s="58"/>
      <c r="IU193" s="58"/>
      <c r="IV193" s="58"/>
      <c r="IW193" s="58"/>
      <c r="IX193" s="58"/>
      <c r="IY193" s="58"/>
      <c r="IZ193" s="58"/>
      <c r="JA193" s="58"/>
      <c r="JB193" s="59"/>
      <c r="JC193" s="58"/>
      <c r="JD193" s="58"/>
      <c r="JE193" s="58"/>
      <c r="JF193" s="58"/>
      <c r="JG193" s="58"/>
      <c r="JH193" s="58"/>
      <c r="JI193" s="58"/>
      <c r="JJ193" s="58"/>
      <c r="JK193" s="58"/>
      <c r="JL193" s="58"/>
      <c r="JM193" s="58"/>
      <c r="JN193" s="58"/>
      <c r="JO193" s="58"/>
      <c r="JP193" s="58"/>
      <c r="JQ193" s="59"/>
      <c r="JR193" s="58"/>
      <c r="JS193" s="58"/>
      <c r="JT193" s="58"/>
      <c r="JU193" s="58"/>
      <c r="JV193" s="58"/>
      <c r="JW193" s="58"/>
      <c r="JX193" s="58"/>
      <c r="JY193" s="58"/>
      <c r="JZ193" s="58"/>
      <c r="KA193" s="58"/>
      <c r="KB193" s="58"/>
      <c r="KC193" s="58"/>
      <c r="KD193" s="58"/>
      <c r="KE193" s="58"/>
      <c r="KF193" s="59"/>
      <c r="KG193" s="58"/>
      <c r="KH193" s="58"/>
      <c r="KI193" s="58"/>
      <c r="KJ193" s="58"/>
      <c r="KK193" s="58"/>
      <c r="KL193" s="58"/>
      <c r="KM193" s="58"/>
      <c r="KN193" s="58"/>
      <c r="KO193" s="58"/>
      <c r="KP193" s="58"/>
      <c r="KQ193" s="58"/>
      <c r="KR193" s="58"/>
      <c r="KS193" s="58"/>
      <c r="KT193" s="58"/>
      <c r="KU193" s="59"/>
      <c r="KV193" s="58"/>
      <c r="KW193" s="58"/>
      <c r="KX193" s="58"/>
      <c r="KY193" s="58"/>
      <c r="KZ193" s="58"/>
      <c r="LA193" s="58"/>
      <c r="LB193" s="58"/>
      <c r="LC193" s="58"/>
      <c r="LD193" s="347"/>
      <c r="LE193" s="58"/>
      <c r="LF193" s="58"/>
      <c r="LG193" s="58"/>
      <c r="LH193" s="58"/>
      <c r="LI193" s="58"/>
      <c r="LJ193" s="59"/>
      <c r="LK193" s="58"/>
      <c r="LL193" s="58"/>
      <c r="LM193" s="58"/>
      <c r="LN193" s="58"/>
      <c r="LO193" s="58"/>
      <c r="LP193" s="58"/>
      <c r="LQ193" s="58"/>
      <c r="LR193" s="58"/>
      <c r="LS193" s="347"/>
      <c r="LT193" s="58"/>
      <c r="LU193" s="58"/>
      <c r="LV193" s="58"/>
      <c r="LW193" s="58"/>
      <c r="LX193" s="58"/>
      <c r="LY193" s="59"/>
      <c r="LZ193" s="58"/>
      <c r="MA193" s="58"/>
      <c r="MB193" s="58"/>
      <c r="MC193" s="58"/>
      <c r="MD193" s="58"/>
      <c r="ME193" s="58"/>
      <c r="MF193" s="58"/>
      <c r="MG193" s="58"/>
      <c r="MH193" s="347"/>
      <c r="MI193" s="58"/>
      <c r="MJ193" s="58"/>
      <c r="MK193" s="58"/>
      <c r="ML193" s="58"/>
      <c r="MM193" s="58"/>
      <c r="MN193" s="59"/>
      <c r="MO193" s="58"/>
      <c r="MP193" s="58"/>
      <c r="MQ193" s="58"/>
      <c r="MR193" s="58"/>
      <c r="MS193" s="58"/>
      <c r="MT193" s="58"/>
      <c r="MU193" s="58"/>
      <c r="MV193" s="58"/>
      <c r="MW193" s="347"/>
    </row>
    <row r="194" spans="1:361" ht="17" thickBot="1">
      <c r="A194" s="347"/>
      <c r="B194" s="58"/>
      <c r="C194" s="58"/>
      <c r="D194" s="127" t="s">
        <v>133</v>
      </c>
      <c r="E194" s="128" t="s">
        <v>134</v>
      </c>
      <c r="F194" s="128" t="s">
        <v>135</v>
      </c>
      <c r="G194" s="128" t="s">
        <v>136</v>
      </c>
      <c r="H194" s="128" t="s">
        <v>137</v>
      </c>
      <c r="I194" s="128" t="s">
        <v>138</v>
      </c>
      <c r="J194" s="152" t="s">
        <v>139</v>
      </c>
      <c r="K194" s="135" t="s">
        <v>140</v>
      </c>
      <c r="L194" s="331" t="s">
        <v>141</v>
      </c>
      <c r="M194" s="128" t="s">
        <v>142</v>
      </c>
      <c r="N194" s="152" t="s">
        <v>143</v>
      </c>
      <c r="O194" s="135" t="s">
        <v>364</v>
      </c>
      <c r="P194" s="58"/>
      <c r="Q194" s="58"/>
      <c r="R194" s="58"/>
      <c r="S194" s="127" t="s">
        <v>133</v>
      </c>
      <c r="T194" s="128" t="s">
        <v>134</v>
      </c>
      <c r="U194" s="128" t="s">
        <v>135</v>
      </c>
      <c r="V194" s="128" t="s">
        <v>136</v>
      </c>
      <c r="W194" s="128" t="s">
        <v>137</v>
      </c>
      <c r="X194" s="128" t="s">
        <v>138</v>
      </c>
      <c r="Y194" s="152" t="s">
        <v>139</v>
      </c>
      <c r="Z194" s="135" t="s">
        <v>140</v>
      </c>
      <c r="AA194" s="331" t="s">
        <v>141</v>
      </c>
      <c r="AB194" s="128" t="s">
        <v>142</v>
      </c>
      <c r="AC194" s="152" t="s">
        <v>143</v>
      </c>
      <c r="AD194" s="135" t="s">
        <v>364</v>
      </c>
      <c r="AE194" s="58"/>
      <c r="AF194" s="58"/>
      <c r="AG194" s="58"/>
      <c r="AH194" s="127" t="s">
        <v>133</v>
      </c>
      <c r="AI194" s="128" t="s">
        <v>134</v>
      </c>
      <c r="AJ194" s="128" t="s">
        <v>135</v>
      </c>
      <c r="AK194" s="128" t="s">
        <v>136</v>
      </c>
      <c r="AL194" s="128" t="s">
        <v>137</v>
      </c>
      <c r="AM194" s="128" t="s">
        <v>138</v>
      </c>
      <c r="AN194" s="128" t="s">
        <v>139</v>
      </c>
      <c r="AO194" s="135" t="s">
        <v>140</v>
      </c>
      <c r="AP194" s="128" t="s">
        <v>141</v>
      </c>
      <c r="AQ194" s="128" t="s">
        <v>142</v>
      </c>
      <c r="AR194" s="152" t="s">
        <v>143</v>
      </c>
      <c r="AS194" s="135" t="s">
        <v>364</v>
      </c>
      <c r="AT194" s="58"/>
      <c r="AU194" s="58"/>
      <c r="AV194" s="58"/>
      <c r="AW194" s="127" t="s">
        <v>133</v>
      </c>
      <c r="AX194" s="128" t="s">
        <v>134</v>
      </c>
      <c r="AY194" s="128" t="s">
        <v>135</v>
      </c>
      <c r="AZ194" s="352" t="s">
        <v>136</v>
      </c>
      <c r="BA194" s="128" t="s">
        <v>137</v>
      </c>
      <c r="BB194" s="128" t="s">
        <v>138</v>
      </c>
      <c r="BC194" s="128" t="s">
        <v>139</v>
      </c>
      <c r="BD194" s="135" t="s">
        <v>140</v>
      </c>
      <c r="BE194" s="128" t="s">
        <v>141</v>
      </c>
      <c r="BF194" s="128" t="s">
        <v>142</v>
      </c>
      <c r="BG194" s="152" t="s">
        <v>143</v>
      </c>
      <c r="BH194" s="135" t="s">
        <v>364</v>
      </c>
      <c r="BI194" s="58"/>
      <c r="BJ194" s="58"/>
      <c r="BK194" s="58"/>
      <c r="BL194" s="127" t="s">
        <v>133</v>
      </c>
      <c r="BM194" s="128" t="s">
        <v>134</v>
      </c>
      <c r="BN194" s="128" t="s">
        <v>135</v>
      </c>
      <c r="BO194" s="128" t="s">
        <v>136</v>
      </c>
      <c r="BP194" s="128" t="s">
        <v>137</v>
      </c>
      <c r="BQ194" s="128" t="s">
        <v>138</v>
      </c>
      <c r="BR194" s="128" t="s">
        <v>139</v>
      </c>
      <c r="BS194" s="135" t="s">
        <v>140</v>
      </c>
      <c r="BT194" s="128" t="s">
        <v>141</v>
      </c>
      <c r="BU194" s="128" t="s">
        <v>142</v>
      </c>
      <c r="BV194" s="152" t="s">
        <v>143</v>
      </c>
      <c r="BW194" s="135" t="s">
        <v>364</v>
      </c>
      <c r="BX194" s="58"/>
      <c r="BY194" s="58"/>
      <c r="BZ194" s="58"/>
      <c r="CA194" s="127" t="s">
        <v>133</v>
      </c>
      <c r="CB194" s="128" t="s">
        <v>134</v>
      </c>
      <c r="CC194" s="128" t="s">
        <v>135</v>
      </c>
      <c r="CD194" s="128" t="s">
        <v>136</v>
      </c>
      <c r="CE194" s="128" t="s">
        <v>137</v>
      </c>
      <c r="CF194" s="128" t="s">
        <v>138</v>
      </c>
      <c r="CG194" s="128" t="s">
        <v>139</v>
      </c>
      <c r="CH194" s="135" t="s">
        <v>140</v>
      </c>
      <c r="CI194" s="128" t="s">
        <v>141</v>
      </c>
      <c r="CJ194" s="128" t="s">
        <v>142</v>
      </c>
      <c r="CK194" s="152" t="s">
        <v>143</v>
      </c>
      <c r="CL194" s="135" t="s">
        <v>364</v>
      </c>
      <c r="CM194" s="58"/>
      <c r="CN194" s="58"/>
      <c r="CO194" s="58"/>
      <c r="CP194" s="127" t="s">
        <v>133</v>
      </c>
      <c r="CQ194" s="128" t="s">
        <v>134</v>
      </c>
      <c r="CR194" s="128" t="s">
        <v>135</v>
      </c>
      <c r="CS194" s="128" t="s">
        <v>136</v>
      </c>
      <c r="CT194" s="128" t="s">
        <v>137</v>
      </c>
      <c r="CU194" s="128" t="s">
        <v>138</v>
      </c>
      <c r="CV194" s="128" t="s">
        <v>139</v>
      </c>
      <c r="CW194" s="135" t="s">
        <v>140</v>
      </c>
      <c r="CX194" s="128" t="s">
        <v>141</v>
      </c>
      <c r="CY194" s="128" t="s">
        <v>142</v>
      </c>
      <c r="CZ194" s="152" t="s">
        <v>143</v>
      </c>
      <c r="DA194" s="135" t="s">
        <v>364</v>
      </c>
      <c r="DB194" s="58"/>
      <c r="DC194" s="58"/>
      <c r="DD194" s="58"/>
      <c r="DE194" s="127" t="s">
        <v>133</v>
      </c>
      <c r="DF194" s="128" t="s">
        <v>134</v>
      </c>
      <c r="DG194" s="128" t="s">
        <v>135</v>
      </c>
      <c r="DH194" s="128" t="s">
        <v>136</v>
      </c>
      <c r="DI194" s="128" t="s">
        <v>137</v>
      </c>
      <c r="DJ194" s="128" t="s">
        <v>138</v>
      </c>
      <c r="DK194" s="128" t="s">
        <v>139</v>
      </c>
      <c r="DL194" s="135" t="s">
        <v>140</v>
      </c>
      <c r="DM194" s="128" t="s">
        <v>141</v>
      </c>
      <c r="DN194" s="128" t="s">
        <v>142</v>
      </c>
      <c r="DO194" s="152" t="s">
        <v>143</v>
      </c>
      <c r="DP194" s="135" t="s">
        <v>364</v>
      </c>
      <c r="DQ194" s="58"/>
      <c r="DR194" s="58"/>
      <c r="DS194" s="58"/>
      <c r="DT194" s="127" t="s">
        <v>133</v>
      </c>
      <c r="DU194" s="128" t="s">
        <v>134</v>
      </c>
      <c r="DV194" s="128" t="s">
        <v>135</v>
      </c>
      <c r="DW194" s="128" t="s">
        <v>136</v>
      </c>
      <c r="DX194" s="128" t="s">
        <v>137</v>
      </c>
      <c r="DY194" s="128" t="s">
        <v>138</v>
      </c>
      <c r="DZ194" s="128" t="s">
        <v>139</v>
      </c>
      <c r="EA194" s="135" t="s">
        <v>140</v>
      </c>
      <c r="EB194" s="128" t="s">
        <v>141</v>
      </c>
      <c r="EC194" s="128" t="s">
        <v>142</v>
      </c>
      <c r="ED194" s="152" t="s">
        <v>143</v>
      </c>
      <c r="EE194" s="135" t="s">
        <v>364</v>
      </c>
      <c r="EF194" s="58"/>
      <c r="EG194" s="58"/>
      <c r="EH194" s="58"/>
      <c r="EI194" s="127" t="s">
        <v>133</v>
      </c>
      <c r="EJ194" s="128" t="s">
        <v>134</v>
      </c>
      <c r="EK194" s="128" t="s">
        <v>135</v>
      </c>
      <c r="EL194" s="128" t="s">
        <v>136</v>
      </c>
      <c r="EM194" s="128" t="s">
        <v>137</v>
      </c>
      <c r="EN194" s="128" t="s">
        <v>138</v>
      </c>
      <c r="EO194" s="128" t="s">
        <v>139</v>
      </c>
      <c r="EP194" s="135" t="s">
        <v>140</v>
      </c>
      <c r="EQ194" s="128" t="s">
        <v>141</v>
      </c>
      <c r="ER194" s="128" t="s">
        <v>142</v>
      </c>
      <c r="ES194" s="152" t="s">
        <v>143</v>
      </c>
      <c r="ET194" s="135" t="s">
        <v>364</v>
      </c>
      <c r="EU194" s="58"/>
      <c r="EV194" s="58"/>
      <c r="EW194" s="58"/>
      <c r="EX194" s="127" t="s">
        <v>133</v>
      </c>
      <c r="EY194" s="128" t="s">
        <v>134</v>
      </c>
      <c r="EZ194" s="128" t="s">
        <v>135</v>
      </c>
      <c r="FA194" s="128" t="s">
        <v>136</v>
      </c>
      <c r="FB194" s="128" t="s">
        <v>137</v>
      </c>
      <c r="FC194" s="128" t="s">
        <v>138</v>
      </c>
      <c r="FD194" s="128" t="s">
        <v>139</v>
      </c>
      <c r="FE194" s="135" t="s">
        <v>140</v>
      </c>
      <c r="FF194" s="128" t="s">
        <v>141</v>
      </c>
      <c r="FG194" s="128" t="s">
        <v>142</v>
      </c>
      <c r="FH194" s="152" t="s">
        <v>143</v>
      </c>
      <c r="FI194" s="135" t="s">
        <v>364</v>
      </c>
      <c r="FJ194" s="58"/>
      <c r="FK194" s="58"/>
      <c r="FL194" s="58"/>
      <c r="FM194" s="127" t="s">
        <v>133</v>
      </c>
      <c r="FN194" s="128" t="s">
        <v>134</v>
      </c>
      <c r="FO194" s="128" t="s">
        <v>135</v>
      </c>
      <c r="FP194" s="128" t="s">
        <v>136</v>
      </c>
      <c r="FQ194" s="128" t="s">
        <v>137</v>
      </c>
      <c r="FR194" s="128" t="s">
        <v>138</v>
      </c>
      <c r="FS194" s="128" t="s">
        <v>139</v>
      </c>
      <c r="FT194" s="135" t="s">
        <v>140</v>
      </c>
      <c r="FU194" s="128" t="s">
        <v>141</v>
      </c>
      <c r="FV194" s="128" t="s">
        <v>142</v>
      </c>
      <c r="FW194" s="152" t="s">
        <v>143</v>
      </c>
      <c r="FX194" s="135" t="s">
        <v>364</v>
      </c>
      <c r="FY194" s="58"/>
      <c r="FZ194" s="58"/>
      <c r="GA194" s="58"/>
      <c r="GB194" s="127" t="s">
        <v>133</v>
      </c>
      <c r="GC194" s="128" t="s">
        <v>134</v>
      </c>
      <c r="GD194" s="128" t="s">
        <v>135</v>
      </c>
      <c r="GE194" s="128" t="s">
        <v>136</v>
      </c>
      <c r="GF194" s="128" t="s">
        <v>137</v>
      </c>
      <c r="GG194" s="128" t="s">
        <v>138</v>
      </c>
      <c r="GH194" s="128" t="s">
        <v>139</v>
      </c>
      <c r="GI194" s="135" t="s">
        <v>140</v>
      </c>
      <c r="GJ194" s="128" t="s">
        <v>141</v>
      </c>
      <c r="GK194" s="128" t="s">
        <v>142</v>
      </c>
      <c r="GL194" s="152" t="s">
        <v>143</v>
      </c>
      <c r="GM194" s="135" t="s">
        <v>364</v>
      </c>
      <c r="GN194" s="58"/>
      <c r="GO194" s="58"/>
      <c r="GP194" s="58"/>
      <c r="GQ194" s="127" t="s">
        <v>133</v>
      </c>
      <c r="GR194" s="128" t="s">
        <v>134</v>
      </c>
      <c r="GS194" s="128" t="s">
        <v>135</v>
      </c>
      <c r="GT194" s="128" t="s">
        <v>136</v>
      </c>
      <c r="GU194" s="128" t="s">
        <v>137</v>
      </c>
      <c r="GV194" s="128" t="s">
        <v>138</v>
      </c>
      <c r="GW194" s="128" t="s">
        <v>139</v>
      </c>
      <c r="GX194" s="135" t="s">
        <v>140</v>
      </c>
      <c r="GY194" s="128" t="s">
        <v>141</v>
      </c>
      <c r="GZ194" s="128" t="s">
        <v>142</v>
      </c>
      <c r="HA194" s="152" t="s">
        <v>143</v>
      </c>
      <c r="HB194" s="135" t="s">
        <v>364</v>
      </c>
      <c r="HC194" s="58"/>
      <c r="HD194" s="58"/>
      <c r="HE194" s="58"/>
      <c r="HF194" s="127" t="s">
        <v>133</v>
      </c>
      <c r="HG194" s="128" t="s">
        <v>134</v>
      </c>
      <c r="HH194" s="128" t="s">
        <v>135</v>
      </c>
      <c r="HI194" s="128" t="s">
        <v>136</v>
      </c>
      <c r="HJ194" s="128" t="s">
        <v>137</v>
      </c>
      <c r="HK194" s="128" t="s">
        <v>138</v>
      </c>
      <c r="HL194" s="128" t="s">
        <v>139</v>
      </c>
      <c r="HM194" s="135" t="s">
        <v>140</v>
      </c>
      <c r="HN194" s="128" t="s">
        <v>141</v>
      </c>
      <c r="HO194" s="128" t="s">
        <v>142</v>
      </c>
      <c r="HP194" s="152" t="s">
        <v>143</v>
      </c>
      <c r="HQ194" s="135" t="s">
        <v>364</v>
      </c>
      <c r="HR194" s="58"/>
      <c r="HS194" s="58"/>
      <c r="HT194" s="58"/>
      <c r="HU194" s="127" t="s">
        <v>133</v>
      </c>
      <c r="HV194" s="128" t="s">
        <v>134</v>
      </c>
      <c r="HW194" s="128" t="s">
        <v>135</v>
      </c>
      <c r="HX194" s="128" t="s">
        <v>136</v>
      </c>
      <c r="HY194" s="128" t="s">
        <v>137</v>
      </c>
      <c r="HZ194" s="128" t="s">
        <v>138</v>
      </c>
      <c r="IA194" s="128" t="s">
        <v>139</v>
      </c>
      <c r="IB194" s="135" t="s">
        <v>140</v>
      </c>
      <c r="IC194" s="128" t="s">
        <v>141</v>
      </c>
      <c r="ID194" s="128" t="s">
        <v>142</v>
      </c>
      <c r="IE194" s="152" t="s">
        <v>143</v>
      </c>
      <c r="IF194" s="135" t="s">
        <v>364</v>
      </c>
      <c r="IG194" s="58"/>
      <c r="IH194" s="58"/>
      <c r="II194" s="58"/>
      <c r="IJ194" s="127" t="s">
        <v>133</v>
      </c>
      <c r="IK194" s="128" t="s">
        <v>134</v>
      </c>
      <c r="IL194" s="128" t="s">
        <v>135</v>
      </c>
      <c r="IM194" s="128" t="s">
        <v>136</v>
      </c>
      <c r="IN194" s="128" t="s">
        <v>137</v>
      </c>
      <c r="IO194" s="128" t="s">
        <v>138</v>
      </c>
      <c r="IP194" s="128" t="s">
        <v>139</v>
      </c>
      <c r="IQ194" s="135" t="s">
        <v>140</v>
      </c>
      <c r="IR194" s="128" t="s">
        <v>141</v>
      </c>
      <c r="IS194" s="128" t="s">
        <v>142</v>
      </c>
      <c r="IT194" s="152" t="s">
        <v>143</v>
      </c>
      <c r="IU194" s="135" t="s">
        <v>364</v>
      </c>
      <c r="IV194" s="58"/>
      <c r="IW194" s="58"/>
      <c r="IX194" s="58"/>
      <c r="IY194" s="127" t="s">
        <v>133</v>
      </c>
      <c r="IZ194" s="128" t="s">
        <v>134</v>
      </c>
      <c r="JA194" s="128" t="s">
        <v>135</v>
      </c>
      <c r="JB194" s="128" t="s">
        <v>136</v>
      </c>
      <c r="JC194" s="128" t="s">
        <v>137</v>
      </c>
      <c r="JD194" s="128" t="s">
        <v>138</v>
      </c>
      <c r="JE194" s="128" t="s">
        <v>139</v>
      </c>
      <c r="JF194" s="135" t="s">
        <v>140</v>
      </c>
      <c r="JG194" s="128" t="s">
        <v>141</v>
      </c>
      <c r="JH194" s="128" t="s">
        <v>142</v>
      </c>
      <c r="JI194" s="152" t="s">
        <v>143</v>
      </c>
      <c r="JJ194" s="135" t="s">
        <v>364</v>
      </c>
      <c r="JK194" s="58"/>
      <c r="JL194" s="58"/>
      <c r="JM194" s="58"/>
      <c r="JN194" s="127" t="s">
        <v>133</v>
      </c>
      <c r="JO194" s="128" t="s">
        <v>134</v>
      </c>
      <c r="JP194" s="128" t="s">
        <v>135</v>
      </c>
      <c r="JQ194" s="128" t="s">
        <v>136</v>
      </c>
      <c r="JR194" s="128" t="s">
        <v>137</v>
      </c>
      <c r="JS194" s="128" t="s">
        <v>138</v>
      </c>
      <c r="JT194" s="128" t="s">
        <v>139</v>
      </c>
      <c r="JU194" s="135" t="s">
        <v>140</v>
      </c>
      <c r="JV194" s="128" t="s">
        <v>141</v>
      </c>
      <c r="JW194" s="128" t="s">
        <v>142</v>
      </c>
      <c r="JX194" s="152" t="s">
        <v>143</v>
      </c>
      <c r="JY194" s="135" t="s">
        <v>364</v>
      </c>
      <c r="JZ194" s="58"/>
      <c r="KA194" s="58"/>
      <c r="KB194" s="58"/>
      <c r="KC194" s="127" t="s">
        <v>133</v>
      </c>
      <c r="KD194" s="128" t="s">
        <v>134</v>
      </c>
      <c r="KE194" s="128" t="s">
        <v>135</v>
      </c>
      <c r="KF194" s="128" t="s">
        <v>136</v>
      </c>
      <c r="KG194" s="128" t="s">
        <v>137</v>
      </c>
      <c r="KH194" s="128" t="s">
        <v>138</v>
      </c>
      <c r="KI194" s="128" t="s">
        <v>139</v>
      </c>
      <c r="KJ194" s="135" t="s">
        <v>140</v>
      </c>
      <c r="KK194" s="128" t="s">
        <v>141</v>
      </c>
      <c r="KL194" s="128" t="s">
        <v>142</v>
      </c>
      <c r="KM194" s="152" t="s">
        <v>143</v>
      </c>
      <c r="KN194" s="135" t="s">
        <v>364</v>
      </c>
      <c r="KO194" s="58"/>
      <c r="KP194" s="58"/>
      <c r="KQ194" s="58"/>
      <c r="KR194" s="127" t="s">
        <v>133</v>
      </c>
      <c r="KS194" s="128" t="s">
        <v>134</v>
      </c>
      <c r="KT194" s="128" t="s">
        <v>135</v>
      </c>
      <c r="KU194" s="128" t="s">
        <v>136</v>
      </c>
      <c r="KV194" s="128" t="s">
        <v>137</v>
      </c>
      <c r="KW194" s="128" t="s">
        <v>138</v>
      </c>
      <c r="KX194" s="128" t="s">
        <v>139</v>
      </c>
      <c r="KY194" s="135" t="s">
        <v>140</v>
      </c>
      <c r="KZ194" s="128" t="s">
        <v>141</v>
      </c>
      <c r="LA194" s="128" t="s">
        <v>142</v>
      </c>
      <c r="LB194" s="152" t="s">
        <v>143</v>
      </c>
      <c r="LC194" s="135" t="s">
        <v>364</v>
      </c>
      <c r="LD194" s="347"/>
      <c r="LE194" s="58"/>
      <c r="LF194" s="58"/>
      <c r="LG194" s="127" t="s">
        <v>133</v>
      </c>
      <c r="LH194" s="128" t="s">
        <v>134</v>
      </c>
      <c r="LI194" s="128" t="s">
        <v>135</v>
      </c>
      <c r="LJ194" s="128" t="s">
        <v>136</v>
      </c>
      <c r="LK194" s="128" t="s">
        <v>137</v>
      </c>
      <c r="LL194" s="128" t="s">
        <v>138</v>
      </c>
      <c r="LM194" s="128" t="s">
        <v>139</v>
      </c>
      <c r="LN194" s="135" t="s">
        <v>140</v>
      </c>
      <c r="LO194" s="128" t="s">
        <v>141</v>
      </c>
      <c r="LP194" s="128" t="s">
        <v>142</v>
      </c>
      <c r="LQ194" s="152" t="s">
        <v>143</v>
      </c>
      <c r="LR194" s="135" t="s">
        <v>364</v>
      </c>
      <c r="LS194" s="347"/>
      <c r="LT194" s="58"/>
      <c r="LU194" s="58"/>
      <c r="LV194" s="127" t="s">
        <v>133</v>
      </c>
      <c r="LW194" s="128" t="s">
        <v>134</v>
      </c>
      <c r="LX194" s="128" t="s">
        <v>135</v>
      </c>
      <c r="LY194" s="128" t="s">
        <v>136</v>
      </c>
      <c r="LZ194" s="128" t="s">
        <v>137</v>
      </c>
      <c r="MA194" s="128" t="s">
        <v>138</v>
      </c>
      <c r="MB194" s="128" t="s">
        <v>139</v>
      </c>
      <c r="MC194" s="135" t="s">
        <v>140</v>
      </c>
      <c r="MD194" s="128" t="s">
        <v>141</v>
      </c>
      <c r="ME194" s="128" t="s">
        <v>142</v>
      </c>
      <c r="MF194" s="152" t="s">
        <v>143</v>
      </c>
      <c r="MG194" s="135" t="s">
        <v>364</v>
      </c>
      <c r="MH194" s="347"/>
      <c r="MI194" s="58"/>
      <c r="MJ194" s="58"/>
      <c r="MK194" s="127" t="s">
        <v>133</v>
      </c>
      <c r="ML194" s="128" t="s">
        <v>134</v>
      </c>
      <c r="MM194" s="128" t="s">
        <v>135</v>
      </c>
      <c r="MN194" s="128" t="s">
        <v>136</v>
      </c>
      <c r="MO194" s="128" t="s">
        <v>137</v>
      </c>
      <c r="MP194" s="128" t="s">
        <v>138</v>
      </c>
      <c r="MQ194" s="128" t="s">
        <v>139</v>
      </c>
      <c r="MR194" s="135" t="s">
        <v>140</v>
      </c>
      <c r="MS194" s="128" t="s">
        <v>141</v>
      </c>
      <c r="MT194" s="128" t="s">
        <v>142</v>
      </c>
      <c r="MU194" s="152" t="s">
        <v>143</v>
      </c>
      <c r="MV194" s="135" t="s">
        <v>364</v>
      </c>
      <c r="MW194" s="347"/>
    </row>
    <row r="195" spans="1:361">
      <c r="A195" s="347"/>
      <c r="B195" s="58"/>
      <c r="C195" s="58"/>
      <c r="D195" s="150">
        <v>1</v>
      </c>
      <c r="E195" s="124" t="s">
        <v>144</v>
      </c>
      <c r="F195" s="124" t="s">
        <v>144</v>
      </c>
      <c r="G195" s="118"/>
      <c r="H195" s="124"/>
      <c r="I195" s="124"/>
      <c r="J195" s="151" t="s">
        <v>144</v>
      </c>
      <c r="K195" s="118" t="str">
        <f>IFERROR(IF(J195&gt;=5,VLOOKUP(J195,Brutos!$K$3:$AE$10,MATCH(I195,Brutos!$K$3:$AE$3,0),0),0),"")</f>
        <v/>
      </c>
      <c r="L195" s="124"/>
      <c r="M195" s="124"/>
      <c r="N195" s="125" t="str">
        <f>IF(SUMPRODUCT((H195)*(I195)*(L195))=0,"",SUMPRODUCT((H195)*(I195)*(L195)))</f>
        <v/>
      </c>
      <c r="O195" s="153"/>
      <c r="P195" s="58"/>
      <c r="Q195" s="58"/>
      <c r="R195" s="58"/>
      <c r="S195" s="150">
        <v>1</v>
      </c>
      <c r="T195" s="124" t="s">
        <v>144</v>
      </c>
      <c r="U195" s="124" t="s">
        <v>144</v>
      </c>
      <c r="V195" s="118"/>
      <c r="W195" s="124"/>
      <c r="X195" s="124"/>
      <c r="Y195" s="151" t="s">
        <v>144</v>
      </c>
      <c r="Z195" s="118" t="str">
        <f>IFERROR(IF(Y195&gt;=5,VLOOKUP(Y195,Brutos!$K$3:$AE$10,MATCH(X195,Brutos!$K$3:$AE$3,0),0),0),"")</f>
        <v/>
      </c>
      <c r="AA195" s="124"/>
      <c r="AB195" s="124"/>
      <c r="AC195" s="125" t="str">
        <f>IF(SUMPRODUCT((W195)*(X195)*(AA195))=0,"",SUMPRODUCT((W195)*(X195)*(AA195)))</f>
        <v/>
      </c>
      <c r="AD195" s="153"/>
      <c r="AE195" s="58"/>
      <c r="AF195" s="58"/>
      <c r="AG195" s="58"/>
      <c r="AH195" s="150">
        <v>1</v>
      </c>
      <c r="AI195" s="124" t="s">
        <v>144</v>
      </c>
      <c r="AJ195" s="124" t="s">
        <v>144</v>
      </c>
      <c r="AK195" s="118"/>
      <c r="AL195" s="124"/>
      <c r="AM195" s="124"/>
      <c r="AN195" s="151" t="s">
        <v>144</v>
      </c>
      <c r="AO195" s="118" t="str">
        <f>IFERROR(IF(AN195&gt;=5,VLOOKUP(AN195,Brutos!$K$3:$AE$10,MATCH(AM195,Brutos!$K$3:$AE$3,0),0),0),"")</f>
        <v/>
      </c>
      <c r="AP195" s="124"/>
      <c r="AQ195" s="124"/>
      <c r="AR195" s="125" t="str">
        <f>IF(SUMPRODUCT((AL195)*(AM195)*(AP195))=0,"",SUMPRODUCT((AL195)*(AM195)*(AP195)))</f>
        <v/>
      </c>
      <c r="AS195" s="153"/>
      <c r="AT195" s="58"/>
      <c r="AU195" s="58"/>
      <c r="AV195" s="58"/>
      <c r="AW195" s="150">
        <v>1</v>
      </c>
      <c r="AX195" s="124" t="s">
        <v>144</v>
      </c>
      <c r="AY195" s="124" t="s">
        <v>144</v>
      </c>
      <c r="AZ195" s="353"/>
      <c r="BA195" s="124"/>
      <c r="BB195" s="124"/>
      <c r="BC195" s="151" t="s">
        <v>144</v>
      </c>
      <c r="BD195" s="118" t="str">
        <f>IFERROR(IF(BC195&gt;=5,VLOOKUP(BC195,Brutos!$K$3:$AE$10,MATCH(BB195,Brutos!$K$3:$AE$3,0),0),0),"")</f>
        <v/>
      </c>
      <c r="BE195" s="124"/>
      <c r="BF195" s="124"/>
      <c r="BG195" s="125" t="str">
        <f>IF(SUMPRODUCT((BA195)*(BB195)*(BE195))=0,"",SUMPRODUCT((BA195)*(BB195)*(BE195)))</f>
        <v/>
      </c>
      <c r="BH195" s="153"/>
      <c r="BI195" s="58"/>
      <c r="BJ195" s="58"/>
      <c r="BK195" s="58"/>
      <c r="BL195" s="150">
        <v>1</v>
      </c>
      <c r="BM195" s="124" t="s">
        <v>144</v>
      </c>
      <c r="BN195" s="124" t="s">
        <v>144</v>
      </c>
      <c r="BO195" s="118"/>
      <c r="BP195" s="124"/>
      <c r="BQ195" s="124"/>
      <c r="BR195" s="151" t="s">
        <v>144</v>
      </c>
      <c r="BS195" s="118" t="str">
        <f>IFERROR(IF(BR195&gt;=5,VLOOKUP(BR195,Brutos!$K$3:$AE$10,MATCH(BQ195,Brutos!$K$3:$AE$3,0),0),0),"")</f>
        <v/>
      </c>
      <c r="BT195" s="124"/>
      <c r="BU195" s="124"/>
      <c r="BV195" s="125" t="str">
        <f>IF(SUMPRODUCT((BP195)*(BQ195)*(BT195))=0,"",SUMPRODUCT((BP195)*(BQ195)*(BT195)))</f>
        <v/>
      </c>
      <c r="BW195" s="153"/>
      <c r="BX195" s="58"/>
      <c r="BY195" s="58"/>
      <c r="BZ195" s="58"/>
      <c r="CA195" s="150">
        <v>1</v>
      </c>
      <c r="CB195" s="124" t="s">
        <v>144</v>
      </c>
      <c r="CC195" s="124" t="s">
        <v>144</v>
      </c>
      <c r="CD195" s="118"/>
      <c r="CE195" s="124"/>
      <c r="CF195" s="124"/>
      <c r="CG195" s="151" t="s">
        <v>144</v>
      </c>
      <c r="CH195" s="118" t="str">
        <f>IFERROR(IF(CG195&gt;=5,VLOOKUP(CG195,Brutos!$K$3:$AE$10,MATCH(CF195,Brutos!$K$3:$AE$3,0),0),0),"")</f>
        <v/>
      </c>
      <c r="CI195" s="124"/>
      <c r="CJ195" s="124"/>
      <c r="CK195" s="125" t="str">
        <f>IF(SUMPRODUCT((CE195)*(CF195)*(CI195))=0,"",SUMPRODUCT((CE195)*(CF195)*(CI195)))</f>
        <v/>
      </c>
      <c r="CL195" s="153"/>
      <c r="CM195" s="58"/>
      <c r="CN195" s="58"/>
      <c r="CO195" s="58"/>
      <c r="CP195" s="150">
        <v>1</v>
      </c>
      <c r="CQ195" s="124" t="s">
        <v>144</v>
      </c>
      <c r="CR195" s="124" t="s">
        <v>144</v>
      </c>
      <c r="CS195" s="118"/>
      <c r="CT195" s="124"/>
      <c r="CU195" s="124"/>
      <c r="CV195" s="151" t="s">
        <v>144</v>
      </c>
      <c r="CW195" s="118" t="str">
        <f>IFERROR(IF(CV195&gt;=5,VLOOKUP(CV195,Brutos!$K$3:$AE$10,MATCH(CU195,Brutos!$K$3:$AE$3,0),0),0),"")</f>
        <v/>
      </c>
      <c r="CX195" s="124"/>
      <c r="CY195" s="124"/>
      <c r="CZ195" s="125" t="str">
        <f>IF(SUMPRODUCT((CT195)*(CU195)*(CX195))=0,"",SUMPRODUCT((CT195)*(CU195)*(CX195)))</f>
        <v/>
      </c>
      <c r="DA195" s="153"/>
      <c r="DB195" s="58"/>
      <c r="DC195" s="58"/>
      <c r="DD195" s="58"/>
      <c r="DE195" s="150">
        <v>1</v>
      </c>
      <c r="DF195" s="124" t="s">
        <v>144</v>
      </c>
      <c r="DG195" s="124" t="s">
        <v>144</v>
      </c>
      <c r="DH195" s="118"/>
      <c r="DI195" s="124"/>
      <c r="DJ195" s="124"/>
      <c r="DK195" s="151" t="s">
        <v>144</v>
      </c>
      <c r="DL195" s="118" t="str">
        <f>IFERROR(IF(DK195&gt;=5,VLOOKUP(DK195,Brutos!$K$3:$AE$10,MATCH(DJ195,Brutos!$K$3:$AE$3,0),0),0),"")</f>
        <v/>
      </c>
      <c r="DM195" s="124"/>
      <c r="DN195" s="124"/>
      <c r="DO195" s="125" t="str">
        <f>IF(SUMPRODUCT((DI195)*(DJ195)*(DM195))=0,"",SUMPRODUCT((DI195)*(DJ195)*(DM195)))</f>
        <v/>
      </c>
      <c r="DP195" s="153"/>
      <c r="DQ195" s="58"/>
      <c r="DR195" s="58"/>
      <c r="DS195" s="58"/>
      <c r="DT195" s="150">
        <v>1</v>
      </c>
      <c r="DU195" s="124" t="s">
        <v>144</v>
      </c>
      <c r="DV195" s="124" t="s">
        <v>144</v>
      </c>
      <c r="DW195" s="118"/>
      <c r="DX195" s="124"/>
      <c r="DY195" s="124"/>
      <c r="DZ195" s="151" t="s">
        <v>144</v>
      </c>
      <c r="EA195" s="118" t="str">
        <f>IFERROR(IF(DZ195&gt;=5,VLOOKUP(DZ195,Brutos!$K$3:$AE$10,MATCH(DY195,Brutos!$K$3:$AE$3,0),0),0),"")</f>
        <v/>
      </c>
      <c r="EB195" s="124"/>
      <c r="EC195" s="124"/>
      <c r="ED195" s="125" t="str">
        <f>IF(SUMPRODUCT((DX195)*(DY195)*(EB195))=0,"",SUMPRODUCT((DX195)*(DY195)*(EB195)))</f>
        <v/>
      </c>
      <c r="EE195" s="153"/>
      <c r="EF195" s="58"/>
      <c r="EG195" s="58"/>
      <c r="EH195" s="58"/>
      <c r="EI195" s="150">
        <v>1</v>
      </c>
      <c r="EJ195" s="124" t="s">
        <v>144</v>
      </c>
      <c r="EK195" s="124" t="s">
        <v>144</v>
      </c>
      <c r="EL195" s="118"/>
      <c r="EM195" s="124"/>
      <c r="EN195" s="124"/>
      <c r="EO195" s="151" t="s">
        <v>144</v>
      </c>
      <c r="EP195" s="118" t="str">
        <f>IFERROR(IF(EO195&gt;=5,VLOOKUP(EO195,Brutos!$K$3:$AE$10,MATCH(EN195,Brutos!$K$3:$AE$3,0),0),0),"")</f>
        <v/>
      </c>
      <c r="EQ195" s="124"/>
      <c r="ER195" s="124"/>
      <c r="ES195" s="125" t="str">
        <f>IF(SUMPRODUCT((EM195)*(EN195)*(EQ195))=0,"",SUMPRODUCT((EM195)*(EN195)*(EQ195)))</f>
        <v/>
      </c>
      <c r="ET195" s="153"/>
      <c r="EU195" s="58"/>
      <c r="EV195" s="58"/>
      <c r="EW195" s="58"/>
      <c r="EX195" s="150">
        <v>1</v>
      </c>
      <c r="EY195" s="124" t="s">
        <v>144</v>
      </c>
      <c r="EZ195" s="124" t="s">
        <v>144</v>
      </c>
      <c r="FA195" s="118"/>
      <c r="FB195" s="124"/>
      <c r="FC195" s="124"/>
      <c r="FD195" s="151" t="s">
        <v>144</v>
      </c>
      <c r="FE195" s="118" t="str">
        <f>IFERROR(IF(FD195&gt;=5,VLOOKUP(FD195,Brutos!$K$3:$AE$10,MATCH(FC195,Brutos!$K$3:$AE$3,0),0),0),"")</f>
        <v/>
      </c>
      <c r="FF195" s="124"/>
      <c r="FG195" s="124"/>
      <c r="FH195" s="125" t="str">
        <f>IF(SUMPRODUCT((FB195)*(FC195)*(FF195))=0,"",SUMPRODUCT((FB195)*(FC195)*(FF195)))</f>
        <v/>
      </c>
      <c r="FI195" s="153"/>
      <c r="FJ195" s="58"/>
      <c r="FK195" s="58"/>
      <c r="FL195" s="58"/>
      <c r="FM195" s="150">
        <v>1</v>
      </c>
      <c r="FN195" s="124" t="s">
        <v>144</v>
      </c>
      <c r="FO195" s="124" t="s">
        <v>144</v>
      </c>
      <c r="FP195" s="118"/>
      <c r="FQ195" s="124"/>
      <c r="FR195" s="124"/>
      <c r="FS195" s="151" t="s">
        <v>144</v>
      </c>
      <c r="FT195" s="118" t="str">
        <f>IFERROR(IF(FS195&gt;=5,VLOOKUP(FS195,Brutos!$K$3:$AE$10,MATCH(FR195,Brutos!$K$3:$AE$3,0),0),0),"")</f>
        <v/>
      </c>
      <c r="FU195" s="124"/>
      <c r="FV195" s="124"/>
      <c r="FW195" s="125" t="str">
        <f>IF(SUMPRODUCT((FQ195)*(FR195)*(FU195))=0,"",SUMPRODUCT((FQ195)*(FR195)*(FU195)))</f>
        <v/>
      </c>
      <c r="FX195" s="153"/>
      <c r="FY195" s="58"/>
      <c r="FZ195" s="58"/>
      <c r="GA195" s="58"/>
      <c r="GB195" s="150">
        <v>1</v>
      </c>
      <c r="GC195" s="124" t="s">
        <v>144</v>
      </c>
      <c r="GD195" s="124" t="s">
        <v>144</v>
      </c>
      <c r="GE195" s="118"/>
      <c r="GF195" s="124"/>
      <c r="GG195" s="124"/>
      <c r="GH195" s="151" t="s">
        <v>144</v>
      </c>
      <c r="GI195" s="118" t="str">
        <f>IFERROR(IF(GH195&gt;=5,VLOOKUP(GH195,Brutos!$K$3:$AE$10,MATCH(GG195,Brutos!$K$3:$AE$3,0),0),0),"")</f>
        <v/>
      </c>
      <c r="GJ195" s="124"/>
      <c r="GK195" s="124"/>
      <c r="GL195" s="125" t="str">
        <f>IF(SUMPRODUCT((GF195)*(GG195)*(GJ195))=0,"",SUMPRODUCT((GF195)*(GG195)*(GJ195)))</f>
        <v/>
      </c>
      <c r="GM195" s="153"/>
      <c r="GN195" s="58"/>
      <c r="GO195" s="58"/>
      <c r="GP195" s="58"/>
      <c r="GQ195" s="150">
        <v>1</v>
      </c>
      <c r="GR195" s="124" t="s">
        <v>144</v>
      </c>
      <c r="GS195" s="124" t="s">
        <v>144</v>
      </c>
      <c r="GT195" s="118"/>
      <c r="GU195" s="124"/>
      <c r="GV195" s="124"/>
      <c r="GW195" s="151" t="s">
        <v>144</v>
      </c>
      <c r="GX195" s="118" t="str">
        <f>IFERROR(IF(GW195&gt;=5,VLOOKUP(GW195,Brutos!$K$3:$AE$10,MATCH(GV195,Brutos!$K$3:$AE$3,0),0),0),"")</f>
        <v/>
      </c>
      <c r="GY195" s="124"/>
      <c r="GZ195" s="124"/>
      <c r="HA195" s="125" t="str">
        <f>IF(SUMPRODUCT((GU195)*(GV195)*(GY195))=0,"",SUMPRODUCT((GU195)*(GV195)*(GY195)))</f>
        <v/>
      </c>
      <c r="HB195" s="153"/>
      <c r="HC195" s="58"/>
      <c r="HD195" s="58"/>
      <c r="HE195" s="58"/>
      <c r="HF195" s="150">
        <v>1</v>
      </c>
      <c r="HG195" s="124" t="s">
        <v>144</v>
      </c>
      <c r="HH195" s="124" t="s">
        <v>144</v>
      </c>
      <c r="HI195" s="118"/>
      <c r="HJ195" s="124"/>
      <c r="HK195" s="124"/>
      <c r="HL195" s="151" t="s">
        <v>144</v>
      </c>
      <c r="HM195" s="118" t="str">
        <f>IFERROR(IF(HL195&gt;=5,VLOOKUP(HL195,Brutos!$K$3:$AE$10,MATCH(HK195,Brutos!$K$3:$AE$3,0),0),0),"")</f>
        <v/>
      </c>
      <c r="HN195" s="124"/>
      <c r="HO195" s="124"/>
      <c r="HP195" s="125" t="str">
        <f>IF(SUMPRODUCT((HJ195)*(HK195)*(HN195))=0,"",SUMPRODUCT((HJ195)*(HK195)*(HN195)))</f>
        <v/>
      </c>
      <c r="HQ195" s="153"/>
      <c r="HR195" s="58"/>
      <c r="HS195" s="58"/>
      <c r="HT195" s="58"/>
      <c r="HU195" s="150">
        <v>1</v>
      </c>
      <c r="HV195" s="124" t="s">
        <v>144</v>
      </c>
      <c r="HW195" s="124" t="s">
        <v>144</v>
      </c>
      <c r="HX195" s="477"/>
      <c r="HY195" s="124"/>
      <c r="HZ195" s="124"/>
      <c r="IA195" s="151" t="s">
        <v>144</v>
      </c>
      <c r="IB195" s="118" t="str">
        <f>IFERROR(IF(IA195&gt;=5,VLOOKUP(IA195,Brutos!$K$3:$AE$10,MATCH(HZ195,Brutos!$K$3:$AE$3,0),0),0),"")</f>
        <v/>
      </c>
      <c r="IC195" s="124"/>
      <c r="ID195" s="124"/>
      <c r="IE195" s="125" t="str">
        <f>IF(SUMPRODUCT((HY195)*(HZ195)*(IC195))=0,"",SUMPRODUCT((HY195)*(HZ195)*(IC195)))</f>
        <v/>
      </c>
      <c r="IF195" s="153"/>
      <c r="IG195" s="58"/>
      <c r="IH195" s="58"/>
      <c r="II195" s="58"/>
      <c r="IJ195" s="150">
        <v>1</v>
      </c>
      <c r="IK195" s="124" t="s">
        <v>144</v>
      </c>
      <c r="IL195" s="124" t="s">
        <v>144</v>
      </c>
      <c r="IM195" s="118"/>
      <c r="IN195" s="124"/>
      <c r="IO195" s="124"/>
      <c r="IP195" s="151" t="s">
        <v>144</v>
      </c>
      <c r="IQ195" s="118" t="str">
        <f>IFERROR(IF(IP195&gt;=5,VLOOKUP(IP195,Brutos!$K$3:$AE$10,MATCH(IO195,Brutos!$K$3:$AE$3,0),0),0),"")</f>
        <v/>
      </c>
      <c r="IR195" s="124"/>
      <c r="IS195" s="124"/>
      <c r="IT195" s="125" t="str">
        <f>IF(SUMPRODUCT((IN195)*(IO195)*(IR195))=0,"",SUMPRODUCT((IN195)*(IO195)*(IR195)))</f>
        <v/>
      </c>
      <c r="IU195" s="153"/>
      <c r="IV195" s="58"/>
      <c r="IW195" s="58"/>
      <c r="IX195" s="58"/>
      <c r="IY195" s="150">
        <v>1</v>
      </c>
      <c r="IZ195" s="124" t="s">
        <v>144</v>
      </c>
      <c r="JA195" s="124" t="s">
        <v>144</v>
      </c>
      <c r="JB195" s="118"/>
      <c r="JC195" s="124"/>
      <c r="JD195" s="124"/>
      <c r="JE195" s="151" t="s">
        <v>144</v>
      </c>
      <c r="JF195" s="118" t="str">
        <f>IFERROR(IF(JE195&gt;=5,VLOOKUP(JE195,Brutos!$K$3:$AE$10,MATCH(JD195,Brutos!$K$3:$AE$3,0),0),0),"")</f>
        <v/>
      </c>
      <c r="JG195" s="124"/>
      <c r="JH195" s="124"/>
      <c r="JI195" s="125" t="str">
        <f>IF(SUMPRODUCT((JC195)*(JD195)*(JG195))=0,"",SUMPRODUCT((JC195)*(JD195)*(JG195)))</f>
        <v/>
      </c>
      <c r="JJ195" s="153"/>
      <c r="JK195" s="58"/>
      <c r="JL195" s="58"/>
      <c r="JM195" s="58"/>
      <c r="JN195" s="150">
        <v>1</v>
      </c>
      <c r="JO195" s="124" t="s">
        <v>144</v>
      </c>
      <c r="JP195" s="124" t="s">
        <v>144</v>
      </c>
      <c r="JQ195" s="118"/>
      <c r="JR195" s="124"/>
      <c r="JS195" s="124"/>
      <c r="JT195" s="151" t="s">
        <v>144</v>
      </c>
      <c r="JU195" s="118" t="str">
        <f>IFERROR(IF(JT195&gt;=5,VLOOKUP(JT195,Brutos!$K$3:$AE$10,MATCH(JS195,Brutos!$K$3:$AE$3,0),0),0),"")</f>
        <v/>
      </c>
      <c r="JV195" s="124"/>
      <c r="JW195" s="124"/>
      <c r="JX195" s="125" t="str">
        <f>IF(SUMPRODUCT((JR195)*(JS195)*(JV195))=0,"",SUMPRODUCT((JR195)*(JS195)*(JV195)))</f>
        <v/>
      </c>
      <c r="JY195" s="153"/>
      <c r="JZ195" s="58"/>
      <c r="KA195" s="58"/>
      <c r="KB195" s="58"/>
      <c r="KC195" s="150">
        <v>1</v>
      </c>
      <c r="KD195" s="124" t="s">
        <v>144</v>
      </c>
      <c r="KE195" s="124" t="s">
        <v>144</v>
      </c>
      <c r="KF195" s="118"/>
      <c r="KG195" s="124"/>
      <c r="KH195" s="124"/>
      <c r="KI195" s="151" t="s">
        <v>144</v>
      </c>
      <c r="KJ195" s="118" t="str">
        <f>IFERROR(IF(KI195&gt;=5,VLOOKUP(KI195,Brutos!$K$3:$AE$10,MATCH(KH195,Brutos!$K$3:$AE$3,0),0),0),"")</f>
        <v/>
      </c>
      <c r="KK195" s="124"/>
      <c r="KL195" s="124"/>
      <c r="KM195" s="125" t="str">
        <f>IF(SUMPRODUCT((KG195)*(KH195)*(KK195))=0,"",SUMPRODUCT((KG195)*(KH195)*(KK195)))</f>
        <v/>
      </c>
      <c r="KN195" s="153"/>
      <c r="KO195" s="58"/>
      <c r="KP195" s="58"/>
      <c r="KQ195" s="58"/>
      <c r="KR195" s="150">
        <v>1</v>
      </c>
      <c r="KS195" s="124" t="s">
        <v>144</v>
      </c>
      <c r="KT195" s="124" t="s">
        <v>144</v>
      </c>
      <c r="KU195" s="118"/>
      <c r="KV195" s="124"/>
      <c r="KW195" s="124"/>
      <c r="KX195" s="151" t="s">
        <v>144</v>
      </c>
      <c r="KY195" s="118" t="str">
        <f>IFERROR(IF(KX195&gt;=5,VLOOKUP(KX195,Brutos!$K$3:$AE$10,MATCH(KW195,Brutos!$K$3:$AE$3,0),0),0),"")</f>
        <v/>
      </c>
      <c r="KZ195" s="124"/>
      <c r="LA195" s="124"/>
      <c r="LB195" s="125" t="str">
        <f>IF(SUMPRODUCT((KV195)*(KW195)*(KZ195))=0,"",SUMPRODUCT((KV195)*(KW195)*(KZ195)))</f>
        <v/>
      </c>
      <c r="LC195" s="153"/>
      <c r="LD195" s="347"/>
      <c r="LE195" s="58"/>
      <c r="LF195" s="58"/>
      <c r="LG195" s="150">
        <v>1</v>
      </c>
      <c r="LH195" s="124" t="s">
        <v>144</v>
      </c>
      <c r="LI195" s="124" t="s">
        <v>144</v>
      </c>
      <c r="LJ195" s="118"/>
      <c r="LK195" s="124"/>
      <c r="LL195" s="124"/>
      <c r="LM195" s="151" t="s">
        <v>144</v>
      </c>
      <c r="LN195" s="118" t="str">
        <f>IFERROR(IF(LM195&gt;=5,VLOOKUP(LM195,Brutos!$K$3:$AE$10,MATCH(LL195,Brutos!$K$3:$AE$3,0),0),0),"")</f>
        <v/>
      </c>
      <c r="LO195" s="124"/>
      <c r="LP195" s="124"/>
      <c r="LQ195" s="125" t="str">
        <f>IF(SUMPRODUCT((LK195)*(LL195)*(LO195))=0,"",SUMPRODUCT((LK195)*(LL195)*(LO195)))</f>
        <v/>
      </c>
      <c r="LR195" s="153"/>
      <c r="LS195" s="347"/>
      <c r="LT195" s="58"/>
      <c r="LU195" s="58"/>
      <c r="LV195" s="150">
        <v>1</v>
      </c>
      <c r="LW195" s="124" t="s">
        <v>144</v>
      </c>
      <c r="LX195" s="124" t="s">
        <v>144</v>
      </c>
      <c r="LY195" s="118"/>
      <c r="LZ195" s="124"/>
      <c r="MA195" s="124"/>
      <c r="MB195" s="151" t="s">
        <v>144</v>
      </c>
      <c r="MC195" s="118" t="str">
        <f>IFERROR(IF(MB195&gt;=5,VLOOKUP(MB195,Brutos!$K$3:$AE$10,MATCH(MA195,Brutos!$K$3:$AE$3,0),0),0),"")</f>
        <v/>
      </c>
      <c r="MD195" s="124"/>
      <c r="ME195" s="124"/>
      <c r="MF195" s="125" t="str">
        <f>IF(SUMPRODUCT((LZ195)*(MA195)*(MD195))=0,"",SUMPRODUCT((LZ195)*(MA195)*(MD195)))</f>
        <v/>
      </c>
      <c r="MG195" s="153"/>
      <c r="MH195" s="347"/>
      <c r="MI195" s="58"/>
      <c r="MJ195" s="58"/>
      <c r="MK195" s="150">
        <v>1</v>
      </c>
      <c r="ML195" s="124" t="s">
        <v>144</v>
      </c>
      <c r="MM195" s="124" t="s">
        <v>144</v>
      </c>
      <c r="MN195" s="118"/>
      <c r="MO195" s="124"/>
      <c r="MP195" s="124"/>
      <c r="MQ195" s="151" t="s">
        <v>144</v>
      </c>
      <c r="MR195" s="118" t="str">
        <f>IFERROR(IF(MQ195&gt;=5,VLOOKUP(MQ195,Brutos!$K$3:$AE$10,MATCH(MP195,Brutos!$K$3:$AE$3,0),0),0),"")</f>
        <v/>
      </c>
      <c r="MS195" s="124"/>
      <c r="MT195" s="124"/>
      <c r="MU195" s="125" t="str">
        <f>IF(SUMPRODUCT((MO195)*(MP195)*(MS195))=0,"",SUMPRODUCT((MO195)*(MP195)*(MS195)))</f>
        <v/>
      </c>
      <c r="MV195" s="153"/>
      <c r="MW195" s="347"/>
    </row>
    <row r="196" spans="1:361">
      <c r="A196" s="347"/>
      <c r="B196" s="58"/>
      <c r="C196" s="58"/>
      <c r="D196" s="63">
        <v>2</v>
      </c>
      <c r="E196" s="64" t="s">
        <v>144</v>
      </c>
      <c r="F196" s="64" t="s">
        <v>144</v>
      </c>
      <c r="G196" s="65"/>
      <c r="H196" s="64"/>
      <c r="I196" s="64"/>
      <c r="J196" s="65" t="s">
        <v>144</v>
      </c>
      <c r="K196" s="65" t="str">
        <f>IFERROR(IF(J196&gt;=5,VLOOKUP(J196,Brutos!$K$3:$AE$10,MATCH(I196,Brutos!$K$3:$AE$3,0),0),0),"")</f>
        <v/>
      </c>
      <c r="L196" s="64"/>
      <c r="M196" s="64"/>
      <c r="N196" s="74" t="str">
        <f t="shared" ref="N196:N214" si="115">IF(SUMPRODUCT((H196)*(I196)*(L196))=0,"",SUMPRODUCT((H196)*(I196)*(L196)))</f>
        <v/>
      </c>
      <c r="O196" s="66"/>
      <c r="P196" s="58"/>
      <c r="Q196" s="58"/>
      <c r="R196" s="58"/>
      <c r="S196" s="63">
        <v>2</v>
      </c>
      <c r="T196" s="64" t="s">
        <v>144</v>
      </c>
      <c r="U196" s="64" t="s">
        <v>144</v>
      </c>
      <c r="V196" s="65"/>
      <c r="W196" s="64"/>
      <c r="X196" s="64"/>
      <c r="Y196" s="65" t="s">
        <v>144</v>
      </c>
      <c r="Z196" s="65" t="str">
        <f>IFERROR(IF(Y196&gt;=5,VLOOKUP(Y196,Brutos!$K$3:$AE$10,MATCH(X196,Brutos!$K$3:$AE$3,0),0),0),"")</f>
        <v/>
      </c>
      <c r="AA196" s="64"/>
      <c r="AB196" s="64"/>
      <c r="AC196" s="74" t="str">
        <f t="shared" ref="AC196:AC214" si="116">IF(SUMPRODUCT((W196)*(X196)*(AA196))=0,"",SUMPRODUCT((W196)*(X196)*(AA196)))</f>
        <v/>
      </c>
      <c r="AD196" s="66"/>
      <c r="AE196" s="58"/>
      <c r="AF196" s="58"/>
      <c r="AG196" s="58"/>
      <c r="AH196" s="63">
        <v>2</v>
      </c>
      <c r="AI196" s="64" t="s">
        <v>144</v>
      </c>
      <c r="AJ196" s="64" t="s">
        <v>144</v>
      </c>
      <c r="AK196" s="65"/>
      <c r="AL196" s="64"/>
      <c r="AM196" s="64"/>
      <c r="AN196" s="65" t="s">
        <v>144</v>
      </c>
      <c r="AO196" s="65" t="str">
        <f>IFERROR(IF(AN196&gt;=5,VLOOKUP(AN196,Brutos!$K$3:$AE$10,MATCH(AM196,Brutos!$K$3:$AE$3,0),0),0),"")</f>
        <v/>
      </c>
      <c r="AP196" s="64"/>
      <c r="AQ196" s="64"/>
      <c r="AR196" s="74" t="str">
        <f t="shared" ref="AR196:AR214" si="117">IF(SUMPRODUCT((AL196)*(AM196)*(AP196))=0,"",SUMPRODUCT((AL196)*(AM196)*(AP196)))</f>
        <v/>
      </c>
      <c r="AS196" s="66"/>
      <c r="AT196" s="58"/>
      <c r="AU196" s="58"/>
      <c r="AV196" s="58"/>
      <c r="AW196" s="63">
        <v>2</v>
      </c>
      <c r="AX196" s="64" t="s">
        <v>144</v>
      </c>
      <c r="AY196" s="64" t="s">
        <v>144</v>
      </c>
      <c r="AZ196" s="354"/>
      <c r="BA196" s="64"/>
      <c r="BB196" s="64"/>
      <c r="BC196" s="65" t="s">
        <v>144</v>
      </c>
      <c r="BD196" s="65" t="str">
        <f>IFERROR(IF(BC196&gt;=5,VLOOKUP(BC196,Brutos!$K$3:$AE$10,MATCH(BB196,Brutos!$K$3:$AE$3,0),0),0),"")</f>
        <v/>
      </c>
      <c r="BE196" s="64"/>
      <c r="BF196" s="64"/>
      <c r="BG196" s="74" t="str">
        <f t="shared" ref="BG196:BG214" si="118">IF(SUMPRODUCT((BA196)*(BB196)*(BE196))=0,"",SUMPRODUCT((BA196)*(BB196)*(BE196)))</f>
        <v/>
      </c>
      <c r="BH196" s="66"/>
      <c r="BI196" s="58"/>
      <c r="BJ196" s="58"/>
      <c r="BK196" s="58"/>
      <c r="BL196" s="63">
        <v>2</v>
      </c>
      <c r="BM196" s="64" t="s">
        <v>144</v>
      </c>
      <c r="BN196" s="64" t="s">
        <v>144</v>
      </c>
      <c r="BO196" s="65"/>
      <c r="BP196" s="64"/>
      <c r="BQ196" s="64"/>
      <c r="BR196" s="65" t="s">
        <v>144</v>
      </c>
      <c r="BS196" s="65" t="str">
        <f>IFERROR(IF(BR196&gt;=5,VLOOKUP(BR196,Brutos!$K$3:$AE$10,MATCH(BQ196,Brutos!$K$3:$AE$3,0),0),0),"")</f>
        <v/>
      </c>
      <c r="BT196" s="64"/>
      <c r="BU196" s="64"/>
      <c r="BV196" s="74" t="str">
        <f t="shared" ref="BV196:BV214" si="119">IF(SUMPRODUCT((BP196)*(BQ196)*(BT196))=0,"",SUMPRODUCT((BP196)*(BQ196)*(BT196)))</f>
        <v/>
      </c>
      <c r="BW196" s="66"/>
      <c r="BX196" s="58"/>
      <c r="BY196" s="58"/>
      <c r="BZ196" s="58"/>
      <c r="CA196" s="63">
        <v>2</v>
      </c>
      <c r="CB196" s="64" t="s">
        <v>144</v>
      </c>
      <c r="CC196" s="64" t="s">
        <v>144</v>
      </c>
      <c r="CD196" s="65"/>
      <c r="CE196" s="64"/>
      <c r="CF196" s="64"/>
      <c r="CG196" s="65" t="s">
        <v>144</v>
      </c>
      <c r="CH196" s="65" t="str">
        <f>IFERROR(IF(CG196&gt;=5,VLOOKUP(CG196,Brutos!$K$3:$AE$10,MATCH(CF196,Brutos!$K$3:$AE$3,0),0),0),"")</f>
        <v/>
      </c>
      <c r="CI196" s="64"/>
      <c r="CJ196" s="64"/>
      <c r="CK196" s="74" t="str">
        <f t="shared" ref="CK196:CK214" si="120">IF(SUMPRODUCT((CE196)*(CF196)*(CI196))=0,"",SUMPRODUCT((CE196)*(CF196)*(CI196)))</f>
        <v/>
      </c>
      <c r="CL196" s="66"/>
      <c r="CM196" s="58"/>
      <c r="CN196" s="58"/>
      <c r="CO196" s="58"/>
      <c r="CP196" s="63">
        <v>2</v>
      </c>
      <c r="CQ196" s="64" t="s">
        <v>144</v>
      </c>
      <c r="CR196" s="64" t="s">
        <v>144</v>
      </c>
      <c r="CS196" s="65"/>
      <c r="CT196" s="64"/>
      <c r="CU196" s="64"/>
      <c r="CV196" s="65" t="s">
        <v>144</v>
      </c>
      <c r="CW196" s="65" t="str">
        <f>IFERROR(IF(CV196&gt;=5,VLOOKUP(CV196,Brutos!$K$3:$AE$10,MATCH(CU196,Brutos!$K$3:$AE$3,0),0),0),"")</f>
        <v/>
      </c>
      <c r="CX196" s="64"/>
      <c r="CY196" s="64"/>
      <c r="CZ196" s="74" t="str">
        <f t="shared" ref="CZ196:CZ214" si="121">IF(SUMPRODUCT((CT196)*(CU196)*(CX196))=0,"",SUMPRODUCT((CT196)*(CU196)*(CX196)))</f>
        <v/>
      </c>
      <c r="DA196" s="66"/>
      <c r="DB196" s="58"/>
      <c r="DC196" s="58"/>
      <c r="DD196" s="58"/>
      <c r="DE196" s="63">
        <v>2</v>
      </c>
      <c r="DF196" s="64" t="s">
        <v>144</v>
      </c>
      <c r="DG196" s="64" t="s">
        <v>144</v>
      </c>
      <c r="DH196" s="65"/>
      <c r="DI196" s="64"/>
      <c r="DJ196" s="64"/>
      <c r="DK196" s="65" t="s">
        <v>144</v>
      </c>
      <c r="DL196" s="65" t="str">
        <f>IFERROR(IF(DK196&gt;=5,VLOOKUP(DK196,Brutos!$K$3:$AE$10,MATCH(DJ196,Brutos!$K$3:$AE$3,0),0),0),"")</f>
        <v/>
      </c>
      <c r="DM196" s="64"/>
      <c r="DN196" s="64"/>
      <c r="DO196" s="74" t="str">
        <f t="shared" ref="DO196:DO214" si="122">IF(SUMPRODUCT((DI196)*(DJ196)*(DM196))=0,"",SUMPRODUCT((DI196)*(DJ196)*(DM196)))</f>
        <v/>
      </c>
      <c r="DP196" s="66"/>
      <c r="DQ196" s="58"/>
      <c r="DR196" s="58"/>
      <c r="DS196" s="58"/>
      <c r="DT196" s="63">
        <v>2</v>
      </c>
      <c r="DU196" s="64" t="s">
        <v>144</v>
      </c>
      <c r="DV196" s="64" t="s">
        <v>144</v>
      </c>
      <c r="DW196" s="65"/>
      <c r="DX196" s="64"/>
      <c r="DY196" s="64"/>
      <c r="DZ196" s="65" t="s">
        <v>144</v>
      </c>
      <c r="EA196" s="65" t="str">
        <f>IFERROR(IF(DZ196&gt;=5,VLOOKUP(DZ196,Brutos!$K$3:$AE$10,MATCH(DY196,Brutos!$K$3:$AE$3,0),0),0),"")</f>
        <v/>
      </c>
      <c r="EB196" s="64"/>
      <c r="EC196" s="64"/>
      <c r="ED196" s="74" t="str">
        <f t="shared" ref="ED196:ED214" si="123">IF(SUMPRODUCT((DX196)*(DY196)*(EB196))=0,"",SUMPRODUCT((DX196)*(DY196)*(EB196)))</f>
        <v/>
      </c>
      <c r="EE196" s="66"/>
      <c r="EF196" s="58"/>
      <c r="EG196" s="58"/>
      <c r="EH196" s="58"/>
      <c r="EI196" s="63">
        <v>2</v>
      </c>
      <c r="EJ196" s="64" t="s">
        <v>144</v>
      </c>
      <c r="EK196" s="64" t="s">
        <v>144</v>
      </c>
      <c r="EL196" s="65"/>
      <c r="EM196" s="64"/>
      <c r="EN196" s="64"/>
      <c r="EO196" s="65" t="s">
        <v>144</v>
      </c>
      <c r="EP196" s="65" t="str">
        <f>IFERROR(IF(EO196&gt;=5,VLOOKUP(EO196,Brutos!$K$3:$AE$10,MATCH(EN196,Brutos!$K$3:$AE$3,0),0),0),"")</f>
        <v/>
      </c>
      <c r="EQ196" s="64"/>
      <c r="ER196" s="64"/>
      <c r="ES196" s="74" t="str">
        <f t="shared" ref="ES196:ES214" si="124">IF(SUMPRODUCT((EM196)*(EN196)*(EQ196))=0,"",SUMPRODUCT((EM196)*(EN196)*(EQ196)))</f>
        <v/>
      </c>
      <c r="ET196" s="66"/>
      <c r="EU196" s="58"/>
      <c r="EV196" s="58"/>
      <c r="EW196" s="58"/>
      <c r="EX196" s="63">
        <v>2</v>
      </c>
      <c r="EY196" s="64" t="s">
        <v>144</v>
      </c>
      <c r="EZ196" s="64" t="s">
        <v>144</v>
      </c>
      <c r="FA196" s="65"/>
      <c r="FB196" s="64"/>
      <c r="FC196" s="64"/>
      <c r="FD196" s="65" t="s">
        <v>144</v>
      </c>
      <c r="FE196" s="65" t="str">
        <f>IFERROR(IF(FD196&gt;=5,VLOOKUP(FD196,Brutos!$K$3:$AE$10,MATCH(FC196,Brutos!$K$3:$AE$3,0),0),0),"")</f>
        <v/>
      </c>
      <c r="FF196" s="64"/>
      <c r="FG196" s="64"/>
      <c r="FH196" s="74" t="str">
        <f t="shared" ref="FH196:FH214" si="125">IF(SUMPRODUCT((FB196)*(FC196)*(FF196))=0,"",SUMPRODUCT((FB196)*(FC196)*(FF196)))</f>
        <v/>
      </c>
      <c r="FI196" s="66"/>
      <c r="FJ196" s="58"/>
      <c r="FK196" s="58"/>
      <c r="FL196" s="58"/>
      <c r="FM196" s="63">
        <v>2</v>
      </c>
      <c r="FN196" s="64" t="s">
        <v>144</v>
      </c>
      <c r="FO196" s="64" t="s">
        <v>144</v>
      </c>
      <c r="FP196" s="65"/>
      <c r="FQ196" s="64"/>
      <c r="FR196" s="64"/>
      <c r="FS196" s="65" t="s">
        <v>144</v>
      </c>
      <c r="FT196" s="65" t="str">
        <f>IFERROR(IF(FS196&gt;=5,VLOOKUP(FS196,Brutos!$K$3:$AE$10,MATCH(FR196,Brutos!$K$3:$AE$3,0),0),0),"")</f>
        <v/>
      </c>
      <c r="FU196" s="64"/>
      <c r="FV196" s="64"/>
      <c r="FW196" s="74" t="str">
        <f t="shared" ref="FW196:FW214" si="126">IF(SUMPRODUCT((FQ196)*(FR196)*(FU196))=0,"",SUMPRODUCT((FQ196)*(FR196)*(FU196)))</f>
        <v/>
      </c>
      <c r="FX196" s="66"/>
      <c r="FY196" s="58"/>
      <c r="FZ196" s="58"/>
      <c r="GA196" s="58"/>
      <c r="GB196" s="63">
        <v>2</v>
      </c>
      <c r="GC196" s="64" t="s">
        <v>144</v>
      </c>
      <c r="GD196" s="64" t="s">
        <v>144</v>
      </c>
      <c r="GE196" s="65"/>
      <c r="GF196" s="64"/>
      <c r="GG196" s="64"/>
      <c r="GH196" s="65" t="s">
        <v>144</v>
      </c>
      <c r="GI196" s="65" t="str">
        <f>IFERROR(IF(GH196&gt;=5,VLOOKUP(GH196,Brutos!$K$3:$AE$10,MATCH(GG196,Brutos!$K$3:$AE$3,0),0),0),"")</f>
        <v/>
      </c>
      <c r="GJ196" s="64"/>
      <c r="GK196" s="64"/>
      <c r="GL196" s="74" t="str">
        <f t="shared" ref="GL196:GL214" si="127">IF(SUMPRODUCT((GF196)*(GG196)*(GJ196))=0,"",SUMPRODUCT((GF196)*(GG196)*(GJ196)))</f>
        <v/>
      </c>
      <c r="GM196" s="66"/>
      <c r="GN196" s="58"/>
      <c r="GO196" s="58"/>
      <c r="GP196" s="58"/>
      <c r="GQ196" s="63">
        <v>2</v>
      </c>
      <c r="GR196" s="64" t="s">
        <v>144</v>
      </c>
      <c r="GS196" s="64" t="s">
        <v>144</v>
      </c>
      <c r="GT196" s="65"/>
      <c r="GU196" s="64"/>
      <c r="GV196" s="64"/>
      <c r="GW196" s="65" t="s">
        <v>144</v>
      </c>
      <c r="GX196" s="65" t="str">
        <f>IFERROR(IF(GW196&gt;=5,VLOOKUP(GW196,Brutos!$K$3:$AE$10,MATCH(GV196,Brutos!$K$3:$AE$3,0),0),0),"")</f>
        <v/>
      </c>
      <c r="GY196" s="64"/>
      <c r="GZ196" s="64"/>
      <c r="HA196" s="74" t="str">
        <f t="shared" ref="HA196:HA214" si="128">IF(SUMPRODUCT((GU196)*(GV196)*(GY196))=0,"",SUMPRODUCT((GU196)*(GV196)*(GY196)))</f>
        <v/>
      </c>
      <c r="HB196" s="66"/>
      <c r="HC196" s="58"/>
      <c r="HD196" s="58"/>
      <c r="HE196" s="58"/>
      <c r="HF196" s="63">
        <v>2</v>
      </c>
      <c r="HG196" s="64" t="s">
        <v>144</v>
      </c>
      <c r="HH196" s="64" t="s">
        <v>144</v>
      </c>
      <c r="HI196" s="65"/>
      <c r="HJ196" s="64"/>
      <c r="HK196" s="64"/>
      <c r="HL196" s="65" t="s">
        <v>144</v>
      </c>
      <c r="HM196" s="65" t="str">
        <f>IFERROR(IF(HL196&gt;=5,VLOOKUP(HL196,Brutos!$K$3:$AE$10,MATCH(HK196,Brutos!$K$3:$AE$3,0),0),0),"")</f>
        <v/>
      </c>
      <c r="HN196" s="64"/>
      <c r="HO196" s="64"/>
      <c r="HP196" s="74" t="str">
        <f t="shared" ref="HP196:HP214" si="129">IF(SUMPRODUCT((HJ196)*(HK196)*(HN196))=0,"",SUMPRODUCT((HJ196)*(HK196)*(HN196)))</f>
        <v/>
      </c>
      <c r="HQ196" s="66"/>
      <c r="HR196" s="58"/>
      <c r="HS196" s="58"/>
      <c r="HT196" s="58"/>
      <c r="HU196" s="63">
        <v>2</v>
      </c>
      <c r="HV196" s="64" t="s">
        <v>144</v>
      </c>
      <c r="HW196" s="64" t="s">
        <v>144</v>
      </c>
      <c r="HX196" s="477"/>
      <c r="HY196" s="64"/>
      <c r="HZ196" s="64"/>
      <c r="IA196" s="65" t="s">
        <v>144</v>
      </c>
      <c r="IB196" s="65" t="str">
        <f>IFERROR(IF(IA196&gt;=5,VLOOKUP(IA196,Brutos!$K$3:$AE$10,MATCH(HZ196,Brutos!$K$3:$AE$3,0),0),0),"")</f>
        <v/>
      </c>
      <c r="IC196" s="64"/>
      <c r="ID196" s="64"/>
      <c r="IE196" s="74" t="str">
        <f t="shared" ref="IE196:IE214" si="130">IF(SUMPRODUCT((HY196)*(HZ196)*(IC196))=0,"",SUMPRODUCT((HY196)*(HZ196)*(IC196)))</f>
        <v/>
      </c>
      <c r="IF196" s="66"/>
      <c r="IG196" s="58"/>
      <c r="IH196" s="58"/>
      <c r="II196" s="58"/>
      <c r="IJ196" s="63">
        <v>2</v>
      </c>
      <c r="IK196" s="64" t="s">
        <v>144</v>
      </c>
      <c r="IL196" s="64" t="s">
        <v>144</v>
      </c>
      <c r="IM196" s="65"/>
      <c r="IN196" s="64"/>
      <c r="IO196" s="64"/>
      <c r="IP196" s="65" t="s">
        <v>144</v>
      </c>
      <c r="IQ196" s="65" t="str">
        <f>IFERROR(IF(IP196&gt;=5,VLOOKUP(IP196,Brutos!$K$3:$AE$10,MATCH(IO196,Brutos!$K$3:$AE$3,0),0),0),"")</f>
        <v/>
      </c>
      <c r="IR196" s="64"/>
      <c r="IS196" s="64"/>
      <c r="IT196" s="74" t="str">
        <f t="shared" ref="IT196:IT214" si="131">IF(SUMPRODUCT((IN196)*(IO196)*(IR196))=0,"",SUMPRODUCT((IN196)*(IO196)*(IR196)))</f>
        <v/>
      </c>
      <c r="IU196" s="66"/>
      <c r="IV196" s="58"/>
      <c r="IW196" s="58"/>
      <c r="IX196" s="58"/>
      <c r="IY196" s="63">
        <v>2</v>
      </c>
      <c r="IZ196" s="64" t="s">
        <v>144</v>
      </c>
      <c r="JA196" s="64" t="s">
        <v>144</v>
      </c>
      <c r="JB196" s="65"/>
      <c r="JC196" s="64"/>
      <c r="JD196" s="64"/>
      <c r="JE196" s="65" t="s">
        <v>144</v>
      </c>
      <c r="JF196" s="65" t="str">
        <f>IFERROR(IF(JE196&gt;=5,VLOOKUP(JE196,Brutos!$K$3:$AE$10,MATCH(JD196,Brutos!$K$3:$AE$3,0),0),0),"")</f>
        <v/>
      </c>
      <c r="JG196" s="64"/>
      <c r="JH196" s="64"/>
      <c r="JI196" s="74" t="str">
        <f t="shared" ref="JI196:JI214" si="132">IF(SUMPRODUCT((JC196)*(JD196)*(JG196))=0,"",SUMPRODUCT((JC196)*(JD196)*(JG196)))</f>
        <v/>
      </c>
      <c r="JJ196" s="66"/>
      <c r="JK196" s="58"/>
      <c r="JL196" s="58"/>
      <c r="JM196" s="58"/>
      <c r="JN196" s="63">
        <v>2</v>
      </c>
      <c r="JO196" s="64" t="s">
        <v>144</v>
      </c>
      <c r="JP196" s="64" t="s">
        <v>144</v>
      </c>
      <c r="JQ196" s="65"/>
      <c r="JR196" s="64"/>
      <c r="JS196" s="64"/>
      <c r="JT196" s="65" t="s">
        <v>144</v>
      </c>
      <c r="JU196" s="65" t="str">
        <f>IFERROR(IF(JT196&gt;=5,VLOOKUP(JT196,Brutos!$K$3:$AE$10,MATCH(JS196,Brutos!$K$3:$AE$3,0),0),0),"")</f>
        <v/>
      </c>
      <c r="JV196" s="64"/>
      <c r="JW196" s="64"/>
      <c r="JX196" s="74" t="str">
        <f t="shared" ref="JX196:JX214" si="133">IF(SUMPRODUCT((JR196)*(JS196)*(JV196))=0,"",SUMPRODUCT((JR196)*(JS196)*(JV196)))</f>
        <v/>
      </c>
      <c r="JY196" s="66"/>
      <c r="JZ196" s="58"/>
      <c r="KA196" s="58"/>
      <c r="KB196" s="58"/>
      <c r="KC196" s="63">
        <v>2</v>
      </c>
      <c r="KD196" s="64" t="s">
        <v>144</v>
      </c>
      <c r="KE196" s="64" t="s">
        <v>144</v>
      </c>
      <c r="KF196" s="65"/>
      <c r="KG196" s="64"/>
      <c r="KH196" s="64"/>
      <c r="KI196" s="65" t="s">
        <v>144</v>
      </c>
      <c r="KJ196" s="65" t="str">
        <f>IFERROR(IF(KI196&gt;=5,VLOOKUP(KI196,Brutos!$K$3:$AE$10,MATCH(KH196,Brutos!$K$3:$AE$3,0),0),0),"")</f>
        <v/>
      </c>
      <c r="KK196" s="64"/>
      <c r="KL196" s="64"/>
      <c r="KM196" s="74" t="str">
        <f t="shared" ref="KM196:KM214" si="134">IF(SUMPRODUCT((KG196)*(KH196)*(KK196))=0,"",SUMPRODUCT((KG196)*(KH196)*(KK196)))</f>
        <v/>
      </c>
      <c r="KN196" s="66"/>
      <c r="KO196" s="58"/>
      <c r="KP196" s="58"/>
      <c r="KQ196" s="58"/>
      <c r="KR196" s="63">
        <v>2</v>
      </c>
      <c r="KS196" s="64" t="s">
        <v>144</v>
      </c>
      <c r="KT196" s="64" t="s">
        <v>144</v>
      </c>
      <c r="KU196" s="65"/>
      <c r="KV196" s="64"/>
      <c r="KW196" s="64"/>
      <c r="KX196" s="65" t="s">
        <v>144</v>
      </c>
      <c r="KY196" s="65" t="str">
        <f>IFERROR(IF(KX196&gt;=5,VLOOKUP(KX196,Brutos!$K$3:$AE$10,MATCH(KW196,Brutos!$K$3:$AE$3,0),0),0),"")</f>
        <v/>
      </c>
      <c r="KZ196" s="64"/>
      <c r="LA196" s="64"/>
      <c r="LB196" s="74" t="str">
        <f t="shared" ref="LB196:LB214" si="135">IF(SUMPRODUCT((KV196)*(KW196)*(KZ196))=0,"",SUMPRODUCT((KV196)*(KW196)*(KZ196)))</f>
        <v/>
      </c>
      <c r="LC196" s="66"/>
      <c r="LD196" s="347"/>
      <c r="LE196" s="58"/>
      <c r="LF196" s="58"/>
      <c r="LG196" s="63">
        <v>2</v>
      </c>
      <c r="LH196" s="64" t="s">
        <v>144</v>
      </c>
      <c r="LI196" s="64" t="s">
        <v>144</v>
      </c>
      <c r="LJ196" s="65"/>
      <c r="LK196" s="64"/>
      <c r="LL196" s="64"/>
      <c r="LM196" s="65" t="s">
        <v>144</v>
      </c>
      <c r="LN196" s="65" t="str">
        <f>IFERROR(IF(LM196&gt;=5,VLOOKUP(LM196,Brutos!$K$3:$AE$10,MATCH(LL196,Brutos!$K$3:$AE$3,0),0),0),"")</f>
        <v/>
      </c>
      <c r="LO196" s="64"/>
      <c r="LP196" s="64"/>
      <c r="LQ196" s="74" t="str">
        <f t="shared" ref="LQ196:LQ214" si="136">IF(SUMPRODUCT((LK196)*(LL196)*(LO196))=0,"",SUMPRODUCT((LK196)*(LL196)*(LO196)))</f>
        <v/>
      </c>
      <c r="LR196" s="66"/>
      <c r="LS196" s="347"/>
      <c r="LT196" s="58"/>
      <c r="LU196" s="58"/>
      <c r="LV196" s="63">
        <v>2</v>
      </c>
      <c r="LW196" s="64" t="s">
        <v>144</v>
      </c>
      <c r="LX196" s="64" t="s">
        <v>144</v>
      </c>
      <c r="LY196" s="65"/>
      <c r="LZ196" s="64"/>
      <c r="MA196" s="64"/>
      <c r="MB196" s="65" t="s">
        <v>144</v>
      </c>
      <c r="MC196" s="65" t="str">
        <f>IFERROR(IF(MB196&gt;=5,VLOOKUP(MB196,Brutos!$K$3:$AE$10,MATCH(MA196,Brutos!$K$3:$AE$3,0),0),0),"")</f>
        <v/>
      </c>
      <c r="MD196" s="64"/>
      <c r="ME196" s="64"/>
      <c r="MF196" s="74" t="str">
        <f t="shared" ref="MF196:MF214" si="137">IF(SUMPRODUCT((LZ196)*(MA196)*(MD196))=0,"",SUMPRODUCT((LZ196)*(MA196)*(MD196)))</f>
        <v/>
      </c>
      <c r="MG196" s="66"/>
      <c r="MH196" s="347"/>
      <c r="MI196" s="58"/>
      <c r="MJ196" s="58"/>
      <c r="MK196" s="63">
        <v>2</v>
      </c>
      <c r="ML196" s="64" t="s">
        <v>144</v>
      </c>
      <c r="MM196" s="64" t="s">
        <v>144</v>
      </c>
      <c r="MN196" s="65"/>
      <c r="MO196" s="64"/>
      <c r="MP196" s="64"/>
      <c r="MQ196" s="65" t="s">
        <v>144</v>
      </c>
      <c r="MR196" s="65" t="str">
        <f>IFERROR(IF(MQ196&gt;=5,VLOOKUP(MQ196,Brutos!$K$3:$AE$10,MATCH(MP196,Brutos!$K$3:$AE$3,0),0),0),"")</f>
        <v/>
      </c>
      <c r="MS196" s="64"/>
      <c r="MT196" s="64"/>
      <c r="MU196" s="74" t="str">
        <f t="shared" ref="MU196:MU214" si="138">IF(SUMPRODUCT((MO196)*(MP196)*(MS196))=0,"",SUMPRODUCT((MO196)*(MP196)*(MS196)))</f>
        <v/>
      </c>
      <c r="MV196" s="66"/>
      <c r="MW196" s="347"/>
    </row>
    <row r="197" spans="1:361">
      <c r="A197" s="347"/>
      <c r="B197" s="58"/>
      <c r="C197" s="58"/>
      <c r="D197" s="63">
        <v>3</v>
      </c>
      <c r="E197" s="64" t="s">
        <v>144</v>
      </c>
      <c r="F197" s="64" t="s">
        <v>144</v>
      </c>
      <c r="G197" s="65"/>
      <c r="H197" s="64"/>
      <c r="I197" s="64"/>
      <c r="J197" s="65" t="s">
        <v>144</v>
      </c>
      <c r="K197" s="65" t="str">
        <f>IFERROR(IF(J197&gt;=5,VLOOKUP(J197,Brutos!$K$3:$AE$10,MATCH(I197,Brutos!$K$3:$AE$3,0),0),0),"")</f>
        <v/>
      </c>
      <c r="L197" s="64"/>
      <c r="M197" s="64"/>
      <c r="N197" s="74" t="str">
        <f t="shared" si="115"/>
        <v/>
      </c>
      <c r="O197" s="66"/>
      <c r="P197" s="58"/>
      <c r="Q197" s="58"/>
      <c r="R197" s="58"/>
      <c r="S197" s="63">
        <v>3</v>
      </c>
      <c r="T197" s="64" t="s">
        <v>144</v>
      </c>
      <c r="U197" s="64" t="s">
        <v>144</v>
      </c>
      <c r="V197" s="65"/>
      <c r="W197" s="64"/>
      <c r="X197" s="64"/>
      <c r="Y197" s="65" t="s">
        <v>144</v>
      </c>
      <c r="Z197" s="65" t="str">
        <f>IFERROR(IF(Y197&gt;=5,VLOOKUP(Y197,Brutos!$K$3:$AE$10,MATCH(X197,Brutos!$K$3:$AE$3,0),0),0),"")</f>
        <v/>
      </c>
      <c r="AA197" s="64"/>
      <c r="AB197" s="64"/>
      <c r="AC197" s="74" t="str">
        <f t="shared" si="116"/>
        <v/>
      </c>
      <c r="AD197" s="66"/>
      <c r="AE197" s="58"/>
      <c r="AF197" s="58"/>
      <c r="AG197" s="58"/>
      <c r="AH197" s="63">
        <v>3</v>
      </c>
      <c r="AI197" s="64" t="s">
        <v>144</v>
      </c>
      <c r="AJ197" s="64" t="s">
        <v>144</v>
      </c>
      <c r="AK197" s="65"/>
      <c r="AL197" s="64"/>
      <c r="AM197" s="64"/>
      <c r="AN197" s="65" t="s">
        <v>144</v>
      </c>
      <c r="AO197" s="65" t="str">
        <f>IFERROR(IF(AN197&gt;=5,VLOOKUP(AN197,Brutos!$K$3:$AE$10,MATCH(AM197,Brutos!$K$3:$AE$3,0),0),0),"")</f>
        <v/>
      </c>
      <c r="AP197" s="64"/>
      <c r="AQ197" s="64"/>
      <c r="AR197" s="74" t="str">
        <f t="shared" si="117"/>
        <v/>
      </c>
      <c r="AS197" s="66"/>
      <c r="AT197" s="58"/>
      <c r="AU197" s="58"/>
      <c r="AV197" s="58"/>
      <c r="AW197" s="63">
        <v>3</v>
      </c>
      <c r="AX197" s="64" t="s">
        <v>144</v>
      </c>
      <c r="AY197" s="64" t="s">
        <v>144</v>
      </c>
      <c r="AZ197" s="354"/>
      <c r="BA197" s="64"/>
      <c r="BB197" s="64"/>
      <c r="BC197" s="65" t="s">
        <v>144</v>
      </c>
      <c r="BD197" s="65" t="str">
        <f>IFERROR(IF(BC197&gt;=5,VLOOKUP(BC197,Brutos!$K$3:$AE$10,MATCH(BB197,Brutos!$K$3:$AE$3,0),0),0),"")</f>
        <v/>
      </c>
      <c r="BE197" s="64"/>
      <c r="BF197" s="64"/>
      <c r="BG197" s="74" t="str">
        <f t="shared" si="118"/>
        <v/>
      </c>
      <c r="BH197" s="66"/>
      <c r="BI197" s="58"/>
      <c r="BJ197" s="58"/>
      <c r="BK197" s="58"/>
      <c r="BL197" s="63">
        <v>3</v>
      </c>
      <c r="BM197" s="64" t="s">
        <v>144</v>
      </c>
      <c r="BN197" s="64" t="s">
        <v>144</v>
      </c>
      <c r="BO197" s="65"/>
      <c r="BP197" s="64"/>
      <c r="BQ197" s="64"/>
      <c r="BR197" s="65" t="s">
        <v>144</v>
      </c>
      <c r="BS197" s="65" t="str">
        <f>IFERROR(IF(BR197&gt;=5,VLOOKUP(BR197,Brutos!$K$3:$AE$10,MATCH(BQ197,Brutos!$K$3:$AE$3,0),0),0),"")</f>
        <v/>
      </c>
      <c r="BT197" s="64"/>
      <c r="BU197" s="64"/>
      <c r="BV197" s="74" t="str">
        <f t="shared" si="119"/>
        <v/>
      </c>
      <c r="BW197" s="66"/>
      <c r="BX197" s="58"/>
      <c r="BY197" s="58"/>
      <c r="BZ197" s="58"/>
      <c r="CA197" s="63">
        <v>3</v>
      </c>
      <c r="CB197" s="64" t="s">
        <v>144</v>
      </c>
      <c r="CC197" s="64" t="s">
        <v>144</v>
      </c>
      <c r="CD197" s="65"/>
      <c r="CE197" s="64"/>
      <c r="CF197" s="64"/>
      <c r="CG197" s="65" t="s">
        <v>144</v>
      </c>
      <c r="CH197" s="65" t="str">
        <f>IFERROR(IF(CG197&gt;=5,VLOOKUP(CG197,Brutos!$K$3:$AE$10,MATCH(CF197,Brutos!$K$3:$AE$3,0),0),0),"")</f>
        <v/>
      </c>
      <c r="CI197" s="64"/>
      <c r="CJ197" s="64"/>
      <c r="CK197" s="74" t="str">
        <f t="shared" si="120"/>
        <v/>
      </c>
      <c r="CL197" s="66"/>
      <c r="CM197" s="58"/>
      <c r="CN197" s="58"/>
      <c r="CO197" s="58"/>
      <c r="CP197" s="63">
        <v>3</v>
      </c>
      <c r="CQ197" s="64" t="s">
        <v>144</v>
      </c>
      <c r="CR197" s="64" t="s">
        <v>144</v>
      </c>
      <c r="CS197" s="65"/>
      <c r="CT197" s="64"/>
      <c r="CU197" s="64"/>
      <c r="CV197" s="65" t="s">
        <v>144</v>
      </c>
      <c r="CW197" s="65" t="str">
        <f>IFERROR(IF(CV197&gt;=5,VLOOKUP(CV197,Brutos!$K$3:$AE$10,MATCH(CU197,Brutos!$K$3:$AE$3,0),0),0),"")</f>
        <v/>
      </c>
      <c r="CX197" s="64"/>
      <c r="CY197" s="64"/>
      <c r="CZ197" s="74" t="str">
        <f t="shared" si="121"/>
        <v/>
      </c>
      <c r="DA197" s="66"/>
      <c r="DB197" s="58"/>
      <c r="DC197" s="58"/>
      <c r="DD197" s="58"/>
      <c r="DE197" s="63">
        <v>3</v>
      </c>
      <c r="DF197" s="64" t="s">
        <v>144</v>
      </c>
      <c r="DG197" s="64" t="s">
        <v>144</v>
      </c>
      <c r="DH197" s="65"/>
      <c r="DI197" s="64"/>
      <c r="DJ197" s="64"/>
      <c r="DK197" s="65" t="s">
        <v>144</v>
      </c>
      <c r="DL197" s="65" t="str">
        <f>IFERROR(IF(DK197&gt;=5,VLOOKUP(DK197,Brutos!$K$3:$AE$10,MATCH(DJ197,Brutos!$K$3:$AE$3,0),0),0),"")</f>
        <v/>
      </c>
      <c r="DM197" s="64"/>
      <c r="DN197" s="64"/>
      <c r="DO197" s="74" t="str">
        <f t="shared" si="122"/>
        <v/>
      </c>
      <c r="DP197" s="66"/>
      <c r="DQ197" s="58"/>
      <c r="DR197" s="58"/>
      <c r="DS197" s="58"/>
      <c r="DT197" s="63">
        <v>3</v>
      </c>
      <c r="DU197" s="64" t="s">
        <v>144</v>
      </c>
      <c r="DV197" s="64" t="s">
        <v>144</v>
      </c>
      <c r="DW197" s="65"/>
      <c r="DX197" s="64"/>
      <c r="DY197" s="64"/>
      <c r="DZ197" s="65" t="s">
        <v>144</v>
      </c>
      <c r="EA197" s="65" t="str">
        <f>IFERROR(IF(DZ197&gt;=5,VLOOKUP(DZ197,Brutos!$K$3:$AE$10,MATCH(DY197,Brutos!$K$3:$AE$3,0),0),0),"")</f>
        <v/>
      </c>
      <c r="EB197" s="64"/>
      <c r="EC197" s="64"/>
      <c r="ED197" s="74" t="str">
        <f t="shared" si="123"/>
        <v/>
      </c>
      <c r="EE197" s="66"/>
      <c r="EF197" s="58"/>
      <c r="EG197" s="58"/>
      <c r="EH197" s="58"/>
      <c r="EI197" s="63">
        <v>3</v>
      </c>
      <c r="EJ197" s="64" t="s">
        <v>144</v>
      </c>
      <c r="EK197" s="64" t="s">
        <v>144</v>
      </c>
      <c r="EL197" s="65"/>
      <c r="EM197" s="64"/>
      <c r="EN197" s="64"/>
      <c r="EO197" s="65" t="s">
        <v>144</v>
      </c>
      <c r="EP197" s="65" t="str">
        <f>IFERROR(IF(EO197&gt;=5,VLOOKUP(EO197,Brutos!$K$3:$AE$10,MATCH(EN197,Brutos!$K$3:$AE$3,0),0),0),"")</f>
        <v/>
      </c>
      <c r="EQ197" s="64"/>
      <c r="ER197" s="64"/>
      <c r="ES197" s="74" t="str">
        <f t="shared" si="124"/>
        <v/>
      </c>
      <c r="ET197" s="66"/>
      <c r="EU197" s="58"/>
      <c r="EV197" s="58"/>
      <c r="EW197" s="58"/>
      <c r="EX197" s="63">
        <v>3</v>
      </c>
      <c r="EY197" s="64" t="s">
        <v>144</v>
      </c>
      <c r="EZ197" s="64" t="s">
        <v>144</v>
      </c>
      <c r="FA197" s="65"/>
      <c r="FB197" s="64"/>
      <c r="FC197" s="64"/>
      <c r="FD197" s="65" t="s">
        <v>144</v>
      </c>
      <c r="FE197" s="65" t="str">
        <f>IFERROR(IF(FD197&gt;=5,VLOOKUP(FD197,Brutos!$K$3:$AE$10,MATCH(FC197,Brutos!$K$3:$AE$3,0),0),0),"")</f>
        <v/>
      </c>
      <c r="FF197" s="64"/>
      <c r="FG197" s="64"/>
      <c r="FH197" s="74" t="str">
        <f t="shared" si="125"/>
        <v/>
      </c>
      <c r="FI197" s="66"/>
      <c r="FJ197" s="58"/>
      <c r="FK197" s="58"/>
      <c r="FL197" s="58"/>
      <c r="FM197" s="63">
        <v>3</v>
      </c>
      <c r="FN197" s="64" t="s">
        <v>144</v>
      </c>
      <c r="FO197" s="64" t="s">
        <v>144</v>
      </c>
      <c r="FP197" s="65"/>
      <c r="FQ197" s="64"/>
      <c r="FR197" s="64"/>
      <c r="FS197" s="65" t="s">
        <v>144</v>
      </c>
      <c r="FT197" s="65" t="str">
        <f>IFERROR(IF(FS197&gt;=5,VLOOKUP(FS197,Brutos!$K$3:$AE$10,MATCH(FR197,Brutos!$K$3:$AE$3,0),0),0),"")</f>
        <v/>
      </c>
      <c r="FU197" s="64"/>
      <c r="FV197" s="64"/>
      <c r="FW197" s="74" t="str">
        <f t="shared" si="126"/>
        <v/>
      </c>
      <c r="FX197" s="66"/>
      <c r="FY197" s="58"/>
      <c r="FZ197" s="58"/>
      <c r="GA197" s="58"/>
      <c r="GB197" s="63">
        <v>3</v>
      </c>
      <c r="GC197" s="64" t="s">
        <v>144</v>
      </c>
      <c r="GD197" s="64" t="s">
        <v>144</v>
      </c>
      <c r="GE197" s="65"/>
      <c r="GF197" s="64"/>
      <c r="GG197" s="64"/>
      <c r="GH197" s="65" t="s">
        <v>144</v>
      </c>
      <c r="GI197" s="65" t="str">
        <f>IFERROR(IF(GH197&gt;=5,VLOOKUP(GH197,Brutos!$K$3:$AE$10,MATCH(GG197,Brutos!$K$3:$AE$3,0),0),0),"")</f>
        <v/>
      </c>
      <c r="GJ197" s="64"/>
      <c r="GK197" s="64"/>
      <c r="GL197" s="74" t="str">
        <f t="shared" si="127"/>
        <v/>
      </c>
      <c r="GM197" s="66"/>
      <c r="GN197" s="58"/>
      <c r="GO197" s="58"/>
      <c r="GP197" s="58"/>
      <c r="GQ197" s="63">
        <v>3</v>
      </c>
      <c r="GR197" s="64" t="s">
        <v>144</v>
      </c>
      <c r="GS197" s="64" t="s">
        <v>144</v>
      </c>
      <c r="GT197" s="65"/>
      <c r="GU197" s="64"/>
      <c r="GV197" s="64"/>
      <c r="GW197" s="65" t="s">
        <v>144</v>
      </c>
      <c r="GX197" s="65" t="str">
        <f>IFERROR(IF(GW197&gt;=5,VLOOKUP(GW197,Brutos!$K$3:$AE$10,MATCH(GV197,Brutos!$K$3:$AE$3,0),0),0),"")</f>
        <v/>
      </c>
      <c r="GY197" s="64"/>
      <c r="GZ197" s="64"/>
      <c r="HA197" s="74" t="str">
        <f t="shared" si="128"/>
        <v/>
      </c>
      <c r="HB197" s="66"/>
      <c r="HC197" s="58"/>
      <c r="HD197" s="58"/>
      <c r="HE197" s="58"/>
      <c r="HF197" s="63">
        <v>3</v>
      </c>
      <c r="HG197" s="64" t="s">
        <v>144</v>
      </c>
      <c r="HH197" s="64" t="s">
        <v>144</v>
      </c>
      <c r="HI197" s="65"/>
      <c r="HJ197" s="64"/>
      <c r="HK197" s="64"/>
      <c r="HL197" s="65" t="s">
        <v>144</v>
      </c>
      <c r="HM197" s="65" t="str">
        <f>IFERROR(IF(HL197&gt;=5,VLOOKUP(HL197,Brutos!$K$3:$AE$10,MATCH(HK197,Brutos!$K$3:$AE$3,0),0),0),"")</f>
        <v/>
      </c>
      <c r="HN197" s="64"/>
      <c r="HO197" s="64"/>
      <c r="HP197" s="74" t="str">
        <f t="shared" si="129"/>
        <v/>
      </c>
      <c r="HQ197" s="66"/>
      <c r="HR197" s="58"/>
      <c r="HS197" s="58"/>
      <c r="HT197" s="58"/>
      <c r="HU197" s="63">
        <v>3</v>
      </c>
      <c r="HV197" s="64" t="s">
        <v>144</v>
      </c>
      <c r="HW197" s="64" t="s">
        <v>144</v>
      </c>
      <c r="HX197" s="477"/>
      <c r="HY197" s="64"/>
      <c r="HZ197" s="64"/>
      <c r="IA197" s="65" t="s">
        <v>144</v>
      </c>
      <c r="IB197" s="65" t="str">
        <f>IFERROR(IF(IA197&gt;=5,VLOOKUP(IA197,Brutos!$K$3:$AE$10,MATCH(HZ197,Brutos!$K$3:$AE$3,0),0),0),"")</f>
        <v/>
      </c>
      <c r="IC197" s="64"/>
      <c r="ID197" s="64"/>
      <c r="IE197" s="74" t="str">
        <f t="shared" si="130"/>
        <v/>
      </c>
      <c r="IF197" s="66"/>
      <c r="IG197" s="58"/>
      <c r="IH197" s="58"/>
      <c r="II197" s="58"/>
      <c r="IJ197" s="63">
        <v>3</v>
      </c>
      <c r="IK197" s="64" t="s">
        <v>144</v>
      </c>
      <c r="IL197" s="64" t="s">
        <v>144</v>
      </c>
      <c r="IM197" s="65"/>
      <c r="IN197" s="64"/>
      <c r="IO197" s="64"/>
      <c r="IP197" s="65" t="s">
        <v>144</v>
      </c>
      <c r="IQ197" s="65" t="str">
        <f>IFERROR(IF(IP197&gt;=5,VLOOKUP(IP197,Brutos!$K$3:$AE$10,MATCH(IO197,Brutos!$K$3:$AE$3,0),0),0),"")</f>
        <v/>
      </c>
      <c r="IR197" s="64"/>
      <c r="IS197" s="64"/>
      <c r="IT197" s="74" t="str">
        <f t="shared" si="131"/>
        <v/>
      </c>
      <c r="IU197" s="66"/>
      <c r="IV197" s="58"/>
      <c r="IW197" s="58"/>
      <c r="IX197" s="58"/>
      <c r="IY197" s="63">
        <v>3</v>
      </c>
      <c r="IZ197" s="64" t="s">
        <v>144</v>
      </c>
      <c r="JA197" s="64" t="s">
        <v>144</v>
      </c>
      <c r="JB197" s="65"/>
      <c r="JC197" s="64"/>
      <c r="JD197" s="64"/>
      <c r="JE197" s="65" t="s">
        <v>144</v>
      </c>
      <c r="JF197" s="65" t="str">
        <f>IFERROR(IF(JE197&gt;=5,VLOOKUP(JE197,Brutos!$K$3:$AE$10,MATCH(JD197,Brutos!$K$3:$AE$3,0),0),0),"")</f>
        <v/>
      </c>
      <c r="JG197" s="64"/>
      <c r="JH197" s="64"/>
      <c r="JI197" s="74" t="str">
        <f t="shared" si="132"/>
        <v/>
      </c>
      <c r="JJ197" s="66"/>
      <c r="JK197" s="58"/>
      <c r="JL197" s="58"/>
      <c r="JM197" s="58"/>
      <c r="JN197" s="63">
        <v>3</v>
      </c>
      <c r="JO197" s="64" t="s">
        <v>144</v>
      </c>
      <c r="JP197" s="64" t="s">
        <v>144</v>
      </c>
      <c r="JQ197" s="65"/>
      <c r="JR197" s="64"/>
      <c r="JS197" s="64"/>
      <c r="JT197" s="65" t="s">
        <v>144</v>
      </c>
      <c r="JU197" s="65" t="str">
        <f>IFERROR(IF(JT197&gt;=5,VLOOKUP(JT197,Brutos!$K$3:$AE$10,MATCH(JS197,Brutos!$K$3:$AE$3,0),0),0),"")</f>
        <v/>
      </c>
      <c r="JV197" s="64"/>
      <c r="JW197" s="64"/>
      <c r="JX197" s="74" t="str">
        <f t="shared" si="133"/>
        <v/>
      </c>
      <c r="JY197" s="66"/>
      <c r="JZ197" s="58"/>
      <c r="KA197" s="58"/>
      <c r="KB197" s="58"/>
      <c r="KC197" s="63">
        <v>3</v>
      </c>
      <c r="KD197" s="64" t="s">
        <v>144</v>
      </c>
      <c r="KE197" s="64" t="s">
        <v>144</v>
      </c>
      <c r="KF197" s="65"/>
      <c r="KG197" s="64"/>
      <c r="KH197" s="64"/>
      <c r="KI197" s="65" t="s">
        <v>144</v>
      </c>
      <c r="KJ197" s="65" t="str">
        <f>IFERROR(IF(KI197&gt;=5,VLOOKUP(KI197,Brutos!$K$3:$AE$10,MATCH(KH197,Brutos!$K$3:$AE$3,0),0),0),"")</f>
        <v/>
      </c>
      <c r="KK197" s="64"/>
      <c r="KL197" s="64"/>
      <c r="KM197" s="74" t="str">
        <f t="shared" si="134"/>
        <v/>
      </c>
      <c r="KN197" s="66"/>
      <c r="KO197" s="58"/>
      <c r="KP197" s="58"/>
      <c r="KQ197" s="58"/>
      <c r="KR197" s="63">
        <v>3</v>
      </c>
      <c r="KS197" s="64" t="s">
        <v>144</v>
      </c>
      <c r="KT197" s="64" t="s">
        <v>144</v>
      </c>
      <c r="KU197" s="65"/>
      <c r="KV197" s="64"/>
      <c r="KW197" s="64"/>
      <c r="KX197" s="65" t="s">
        <v>144</v>
      </c>
      <c r="KY197" s="65" t="str">
        <f>IFERROR(IF(KX197&gt;=5,VLOOKUP(KX197,Brutos!$K$3:$AE$10,MATCH(KW197,Brutos!$K$3:$AE$3,0),0),0),"")</f>
        <v/>
      </c>
      <c r="KZ197" s="64"/>
      <c r="LA197" s="64"/>
      <c r="LB197" s="74" t="str">
        <f t="shared" si="135"/>
        <v/>
      </c>
      <c r="LC197" s="66"/>
      <c r="LD197" s="347"/>
      <c r="LE197" s="58"/>
      <c r="LF197" s="58"/>
      <c r="LG197" s="63">
        <v>3</v>
      </c>
      <c r="LH197" s="64" t="s">
        <v>144</v>
      </c>
      <c r="LI197" s="64" t="s">
        <v>144</v>
      </c>
      <c r="LJ197" s="65"/>
      <c r="LK197" s="64"/>
      <c r="LL197" s="64"/>
      <c r="LM197" s="65" t="s">
        <v>144</v>
      </c>
      <c r="LN197" s="65" t="str">
        <f>IFERROR(IF(LM197&gt;=5,VLOOKUP(LM197,Brutos!$K$3:$AE$10,MATCH(LL197,Brutos!$K$3:$AE$3,0),0),0),"")</f>
        <v/>
      </c>
      <c r="LO197" s="64"/>
      <c r="LP197" s="64"/>
      <c r="LQ197" s="74" t="str">
        <f t="shared" si="136"/>
        <v/>
      </c>
      <c r="LR197" s="66"/>
      <c r="LS197" s="347"/>
      <c r="LT197" s="58"/>
      <c r="LU197" s="58"/>
      <c r="LV197" s="63">
        <v>3</v>
      </c>
      <c r="LW197" s="64" t="s">
        <v>144</v>
      </c>
      <c r="LX197" s="64" t="s">
        <v>144</v>
      </c>
      <c r="LY197" s="65"/>
      <c r="LZ197" s="64"/>
      <c r="MA197" s="64"/>
      <c r="MB197" s="65" t="s">
        <v>144</v>
      </c>
      <c r="MC197" s="65" t="str">
        <f>IFERROR(IF(MB197&gt;=5,VLOOKUP(MB197,Brutos!$K$3:$AE$10,MATCH(MA197,Brutos!$K$3:$AE$3,0),0),0),"")</f>
        <v/>
      </c>
      <c r="MD197" s="64"/>
      <c r="ME197" s="64"/>
      <c r="MF197" s="74" t="str">
        <f t="shared" si="137"/>
        <v/>
      </c>
      <c r="MG197" s="66"/>
      <c r="MH197" s="347"/>
      <c r="MI197" s="58"/>
      <c r="MJ197" s="58"/>
      <c r="MK197" s="63">
        <v>3</v>
      </c>
      <c r="ML197" s="64" t="s">
        <v>144</v>
      </c>
      <c r="MM197" s="64" t="s">
        <v>144</v>
      </c>
      <c r="MN197" s="65"/>
      <c r="MO197" s="64"/>
      <c r="MP197" s="64"/>
      <c r="MQ197" s="65" t="s">
        <v>144</v>
      </c>
      <c r="MR197" s="65" t="str">
        <f>IFERROR(IF(MQ197&gt;=5,VLOOKUP(MQ197,Brutos!$K$3:$AE$10,MATCH(MP197,Brutos!$K$3:$AE$3,0),0),0),"")</f>
        <v/>
      </c>
      <c r="MS197" s="64"/>
      <c r="MT197" s="64"/>
      <c r="MU197" s="74" t="str">
        <f t="shared" si="138"/>
        <v/>
      </c>
      <c r="MV197" s="66"/>
      <c r="MW197" s="347"/>
    </row>
    <row r="198" spans="1:361">
      <c r="A198" s="347"/>
      <c r="B198" s="58"/>
      <c r="C198" s="58"/>
      <c r="D198" s="63">
        <v>4</v>
      </c>
      <c r="E198" s="64" t="s">
        <v>144</v>
      </c>
      <c r="F198" s="64" t="s">
        <v>144</v>
      </c>
      <c r="G198" s="65"/>
      <c r="H198" s="64"/>
      <c r="I198" s="64"/>
      <c r="J198" s="65" t="s">
        <v>144</v>
      </c>
      <c r="K198" s="65" t="str">
        <f>IFERROR(IF(J198&gt;=5,VLOOKUP(J198,Brutos!$K$3:$AE$10,MATCH(I198,Brutos!$K$3:$AE$3,0),0),0),"")</f>
        <v/>
      </c>
      <c r="L198" s="64"/>
      <c r="M198" s="64"/>
      <c r="N198" s="74" t="str">
        <f t="shared" si="115"/>
        <v/>
      </c>
      <c r="O198" s="66"/>
      <c r="P198" s="58"/>
      <c r="Q198" s="58"/>
      <c r="R198" s="58"/>
      <c r="S198" s="63">
        <v>4</v>
      </c>
      <c r="T198" s="64" t="s">
        <v>144</v>
      </c>
      <c r="U198" s="64" t="s">
        <v>144</v>
      </c>
      <c r="V198" s="65"/>
      <c r="W198" s="64"/>
      <c r="X198" s="64"/>
      <c r="Y198" s="65" t="s">
        <v>144</v>
      </c>
      <c r="Z198" s="65" t="str">
        <f>IFERROR(IF(Y198&gt;=5,VLOOKUP(Y198,Brutos!$K$3:$AE$10,MATCH(X198,Brutos!$K$3:$AE$3,0),0),0),"")</f>
        <v/>
      </c>
      <c r="AA198" s="64"/>
      <c r="AB198" s="64"/>
      <c r="AC198" s="74" t="str">
        <f t="shared" si="116"/>
        <v/>
      </c>
      <c r="AD198" s="66"/>
      <c r="AE198" s="58"/>
      <c r="AF198" s="58"/>
      <c r="AG198" s="58"/>
      <c r="AH198" s="63">
        <v>4</v>
      </c>
      <c r="AI198" s="64" t="s">
        <v>144</v>
      </c>
      <c r="AJ198" s="64" t="s">
        <v>144</v>
      </c>
      <c r="AK198" s="65"/>
      <c r="AL198" s="64"/>
      <c r="AM198" s="64"/>
      <c r="AN198" s="65" t="s">
        <v>144</v>
      </c>
      <c r="AO198" s="65" t="str">
        <f>IFERROR(IF(AN198&gt;=5,VLOOKUP(AN198,Brutos!$K$3:$AE$10,MATCH(AM198,Brutos!$K$3:$AE$3,0),0),0),"")</f>
        <v/>
      </c>
      <c r="AP198" s="64"/>
      <c r="AQ198" s="64"/>
      <c r="AR198" s="74" t="str">
        <f t="shared" si="117"/>
        <v/>
      </c>
      <c r="AS198" s="66"/>
      <c r="AT198" s="58"/>
      <c r="AU198" s="58"/>
      <c r="AV198" s="58"/>
      <c r="AW198" s="63">
        <v>4</v>
      </c>
      <c r="AX198" s="64" t="s">
        <v>144</v>
      </c>
      <c r="AY198" s="64" t="s">
        <v>144</v>
      </c>
      <c r="AZ198" s="354"/>
      <c r="BA198" s="64"/>
      <c r="BB198" s="64"/>
      <c r="BC198" s="65" t="s">
        <v>144</v>
      </c>
      <c r="BD198" s="65" t="str">
        <f>IFERROR(IF(BC198&gt;=5,VLOOKUP(BC198,Brutos!$K$3:$AE$10,MATCH(BB198,Brutos!$K$3:$AE$3,0),0),0),"")</f>
        <v/>
      </c>
      <c r="BE198" s="64"/>
      <c r="BF198" s="64"/>
      <c r="BG198" s="74" t="str">
        <f t="shared" si="118"/>
        <v/>
      </c>
      <c r="BH198" s="66"/>
      <c r="BI198" s="58"/>
      <c r="BJ198" s="58"/>
      <c r="BK198" s="58"/>
      <c r="BL198" s="63">
        <v>4</v>
      </c>
      <c r="BM198" s="64" t="s">
        <v>144</v>
      </c>
      <c r="BN198" s="64" t="s">
        <v>144</v>
      </c>
      <c r="BO198" s="65"/>
      <c r="BP198" s="64"/>
      <c r="BQ198" s="64"/>
      <c r="BR198" s="65" t="s">
        <v>144</v>
      </c>
      <c r="BS198" s="65" t="str">
        <f>IFERROR(IF(BR198&gt;=5,VLOOKUP(BR198,Brutos!$K$3:$AE$10,MATCH(BQ198,Brutos!$K$3:$AE$3,0),0),0),"")</f>
        <v/>
      </c>
      <c r="BT198" s="64"/>
      <c r="BU198" s="64"/>
      <c r="BV198" s="74" t="str">
        <f t="shared" si="119"/>
        <v/>
      </c>
      <c r="BW198" s="66"/>
      <c r="BX198" s="58"/>
      <c r="BY198" s="58"/>
      <c r="BZ198" s="58"/>
      <c r="CA198" s="63">
        <v>4</v>
      </c>
      <c r="CB198" s="64" t="s">
        <v>144</v>
      </c>
      <c r="CC198" s="64" t="s">
        <v>144</v>
      </c>
      <c r="CD198" s="65"/>
      <c r="CE198" s="64"/>
      <c r="CF198" s="64"/>
      <c r="CG198" s="65" t="s">
        <v>144</v>
      </c>
      <c r="CH198" s="65" t="str">
        <f>IFERROR(IF(CG198&gt;=5,VLOOKUP(CG198,Brutos!$K$3:$AE$10,MATCH(CF198,Brutos!$K$3:$AE$3,0),0),0),"")</f>
        <v/>
      </c>
      <c r="CI198" s="64"/>
      <c r="CJ198" s="64"/>
      <c r="CK198" s="74" t="str">
        <f t="shared" si="120"/>
        <v/>
      </c>
      <c r="CL198" s="66"/>
      <c r="CM198" s="58"/>
      <c r="CN198" s="58"/>
      <c r="CO198" s="58"/>
      <c r="CP198" s="63">
        <v>4</v>
      </c>
      <c r="CQ198" s="64" t="s">
        <v>144</v>
      </c>
      <c r="CR198" s="64" t="s">
        <v>144</v>
      </c>
      <c r="CS198" s="65"/>
      <c r="CT198" s="64"/>
      <c r="CU198" s="64"/>
      <c r="CV198" s="65" t="s">
        <v>144</v>
      </c>
      <c r="CW198" s="65" t="str">
        <f>IFERROR(IF(CV198&gt;=5,VLOOKUP(CV198,Brutos!$K$3:$AE$10,MATCH(CU198,Brutos!$K$3:$AE$3,0),0),0),"")</f>
        <v/>
      </c>
      <c r="CX198" s="64"/>
      <c r="CY198" s="64"/>
      <c r="CZ198" s="74" t="str">
        <f t="shared" si="121"/>
        <v/>
      </c>
      <c r="DA198" s="66"/>
      <c r="DB198" s="58"/>
      <c r="DC198" s="58"/>
      <c r="DD198" s="58"/>
      <c r="DE198" s="63">
        <v>4</v>
      </c>
      <c r="DF198" s="64" t="s">
        <v>144</v>
      </c>
      <c r="DG198" s="64" t="s">
        <v>144</v>
      </c>
      <c r="DH198" s="65"/>
      <c r="DI198" s="64"/>
      <c r="DJ198" s="64"/>
      <c r="DK198" s="65" t="s">
        <v>144</v>
      </c>
      <c r="DL198" s="65" t="str">
        <f>IFERROR(IF(DK198&gt;=5,VLOOKUP(DK198,Brutos!$K$3:$AE$10,MATCH(DJ198,Brutos!$K$3:$AE$3,0),0),0),"")</f>
        <v/>
      </c>
      <c r="DM198" s="64"/>
      <c r="DN198" s="64"/>
      <c r="DO198" s="74" t="str">
        <f t="shared" si="122"/>
        <v/>
      </c>
      <c r="DP198" s="66"/>
      <c r="DQ198" s="58"/>
      <c r="DR198" s="58"/>
      <c r="DS198" s="58"/>
      <c r="DT198" s="63">
        <v>4</v>
      </c>
      <c r="DU198" s="64" t="s">
        <v>144</v>
      </c>
      <c r="DV198" s="64" t="s">
        <v>144</v>
      </c>
      <c r="DW198" s="65"/>
      <c r="DX198" s="64"/>
      <c r="DY198" s="64"/>
      <c r="DZ198" s="65" t="s">
        <v>144</v>
      </c>
      <c r="EA198" s="65" t="str">
        <f>IFERROR(IF(DZ198&gt;=5,VLOOKUP(DZ198,Brutos!$K$3:$AE$10,MATCH(DY198,Brutos!$K$3:$AE$3,0),0),0),"")</f>
        <v/>
      </c>
      <c r="EB198" s="64"/>
      <c r="EC198" s="64"/>
      <c r="ED198" s="74" t="str">
        <f t="shared" si="123"/>
        <v/>
      </c>
      <c r="EE198" s="66"/>
      <c r="EF198" s="58"/>
      <c r="EG198" s="58"/>
      <c r="EH198" s="58"/>
      <c r="EI198" s="63">
        <v>4</v>
      </c>
      <c r="EJ198" s="64" t="s">
        <v>144</v>
      </c>
      <c r="EK198" s="64" t="s">
        <v>144</v>
      </c>
      <c r="EL198" s="65"/>
      <c r="EM198" s="64"/>
      <c r="EN198" s="64"/>
      <c r="EO198" s="65" t="s">
        <v>144</v>
      </c>
      <c r="EP198" s="65" t="str">
        <f>IFERROR(IF(EO198&gt;=5,VLOOKUP(EO198,Brutos!$K$3:$AE$10,MATCH(EN198,Brutos!$K$3:$AE$3,0),0),0),"")</f>
        <v/>
      </c>
      <c r="EQ198" s="64"/>
      <c r="ER198" s="64"/>
      <c r="ES198" s="74" t="str">
        <f t="shared" si="124"/>
        <v/>
      </c>
      <c r="ET198" s="66"/>
      <c r="EU198" s="58"/>
      <c r="EV198" s="58"/>
      <c r="EW198" s="58"/>
      <c r="EX198" s="63">
        <v>4</v>
      </c>
      <c r="EY198" s="64" t="s">
        <v>144</v>
      </c>
      <c r="EZ198" s="64" t="s">
        <v>144</v>
      </c>
      <c r="FA198" s="65"/>
      <c r="FB198" s="64"/>
      <c r="FC198" s="64"/>
      <c r="FD198" s="65" t="s">
        <v>144</v>
      </c>
      <c r="FE198" s="65" t="str">
        <f>IFERROR(IF(FD198&gt;=5,VLOOKUP(FD198,Brutos!$K$3:$AE$10,MATCH(FC198,Brutos!$K$3:$AE$3,0),0),0),"")</f>
        <v/>
      </c>
      <c r="FF198" s="64"/>
      <c r="FG198" s="64"/>
      <c r="FH198" s="74" t="str">
        <f t="shared" si="125"/>
        <v/>
      </c>
      <c r="FI198" s="66"/>
      <c r="FJ198" s="58"/>
      <c r="FK198" s="58"/>
      <c r="FL198" s="58"/>
      <c r="FM198" s="63">
        <v>4</v>
      </c>
      <c r="FN198" s="64" t="s">
        <v>144</v>
      </c>
      <c r="FO198" s="64" t="s">
        <v>144</v>
      </c>
      <c r="FP198" s="65"/>
      <c r="FQ198" s="64"/>
      <c r="FR198" s="64"/>
      <c r="FS198" s="65" t="s">
        <v>144</v>
      </c>
      <c r="FT198" s="65" t="str">
        <f>IFERROR(IF(FS198&gt;=5,VLOOKUP(FS198,Brutos!$K$3:$AE$10,MATCH(FR198,Brutos!$K$3:$AE$3,0),0),0),"")</f>
        <v/>
      </c>
      <c r="FU198" s="64"/>
      <c r="FV198" s="64"/>
      <c r="FW198" s="74" t="str">
        <f t="shared" si="126"/>
        <v/>
      </c>
      <c r="FX198" s="66"/>
      <c r="FY198" s="58"/>
      <c r="FZ198" s="58"/>
      <c r="GA198" s="58"/>
      <c r="GB198" s="63">
        <v>4</v>
      </c>
      <c r="GC198" s="64" t="s">
        <v>144</v>
      </c>
      <c r="GD198" s="64" t="s">
        <v>144</v>
      </c>
      <c r="GE198" s="65"/>
      <c r="GF198" s="64"/>
      <c r="GG198" s="64"/>
      <c r="GH198" s="65" t="s">
        <v>144</v>
      </c>
      <c r="GI198" s="65" t="str">
        <f>IFERROR(IF(GH198&gt;=5,VLOOKUP(GH198,Brutos!$K$3:$AE$10,MATCH(GG198,Brutos!$K$3:$AE$3,0),0),0),"")</f>
        <v/>
      </c>
      <c r="GJ198" s="64"/>
      <c r="GK198" s="64"/>
      <c r="GL198" s="74" t="str">
        <f t="shared" si="127"/>
        <v/>
      </c>
      <c r="GM198" s="66"/>
      <c r="GN198" s="58"/>
      <c r="GO198" s="58"/>
      <c r="GP198" s="58"/>
      <c r="GQ198" s="63">
        <v>4</v>
      </c>
      <c r="GR198" s="64" t="s">
        <v>144</v>
      </c>
      <c r="GS198" s="64" t="s">
        <v>144</v>
      </c>
      <c r="GT198" s="65"/>
      <c r="GU198" s="64"/>
      <c r="GV198" s="64"/>
      <c r="GW198" s="65" t="s">
        <v>144</v>
      </c>
      <c r="GX198" s="65" t="str">
        <f>IFERROR(IF(GW198&gt;=5,VLOOKUP(GW198,Brutos!$K$3:$AE$10,MATCH(GV198,Brutos!$K$3:$AE$3,0),0),0),"")</f>
        <v/>
      </c>
      <c r="GY198" s="64"/>
      <c r="GZ198" s="64"/>
      <c r="HA198" s="74" t="str">
        <f t="shared" si="128"/>
        <v/>
      </c>
      <c r="HB198" s="66"/>
      <c r="HC198" s="58"/>
      <c r="HD198" s="58"/>
      <c r="HE198" s="58"/>
      <c r="HF198" s="63">
        <v>4</v>
      </c>
      <c r="HG198" s="64" t="s">
        <v>144</v>
      </c>
      <c r="HH198" s="64" t="s">
        <v>144</v>
      </c>
      <c r="HI198" s="65"/>
      <c r="HJ198" s="64"/>
      <c r="HK198" s="64"/>
      <c r="HL198" s="65" t="s">
        <v>144</v>
      </c>
      <c r="HM198" s="65" t="str">
        <f>IFERROR(IF(HL198&gt;=5,VLOOKUP(HL198,Brutos!$K$3:$AE$10,MATCH(HK198,Brutos!$K$3:$AE$3,0),0),0),"")</f>
        <v/>
      </c>
      <c r="HN198" s="64"/>
      <c r="HO198" s="64"/>
      <c r="HP198" s="74" t="str">
        <f t="shared" si="129"/>
        <v/>
      </c>
      <c r="HQ198" s="66"/>
      <c r="HR198" s="58"/>
      <c r="HS198" s="58"/>
      <c r="HT198" s="58"/>
      <c r="HU198" s="63">
        <v>4</v>
      </c>
      <c r="HV198" s="64" t="s">
        <v>144</v>
      </c>
      <c r="HW198" s="64" t="s">
        <v>144</v>
      </c>
      <c r="HX198" s="478"/>
      <c r="HY198" s="64"/>
      <c r="HZ198" s="64"/>
      <c r="IA198" s="65" t="s">
        <v>144</v>
      </c>
      <c r="IB198" s="65" t="str">
        <f>IFERROR(IF(IA198&gt;=5,VLOOKUP(IA198,Brutos!$K$3:$AE$10,MATCH(HZ198,Brutos!$K$3:$AE$3,0),0),0),"")</f>
        <v/>
      </c>
      <c r="IC198" s="64"/>
      <c r="ID198" s="64"/>
      <c r="IE198" s="74" t="str">
        <f t="shared" si="130"/>
        <v/>
      </c>
      <c r="IF198" s="66"/>
      <c r="IG198" s="58"/>
      <c r="IH198" s="58"/>
      <c r="II198" s="58"/>
      <c r="IJ198" s="63">
        <v>4</v>
      </c>
      <c r="IK198" s="64" t="s">
        <v>144</v>
      </c>
      <c r="IL198" s="64" t="s">
        <v>144</v>
      </c>
      <c r="IM198" s="65"/>
      <c r="IN198" s="64"/>
      <c r="IO198" s="64"/>
      <c r="IP198" s="65" t="s">
        <v>144</v>
      </c>
      <c r="IQ198" s="65" t="str">
        <f>IFERROR(IF(IP198&gt;=5,VLOOKUP(IP198,Brutos!$K$3:$AE$10,MATCH(IO198,Brutos!$K$3:$AE$3,0),0),0),"")</f>
        <v/>
      </c>
      <c r="IR198" s="64"/>
      <c r="IS198" s="64"/>
      <c r="IT198" s="74" t="str">
        <f t="shared" si="131"/>
        <v/>
      </c>
      <c r="IU198" s="66"/>
      <c r="IV198" s="58"/>
      <c r="IW198" s="58"/>
      <c r="IX198" s="58"/>
      <c r="IY198" s="63">
        <v>4</v>
      </c>
      <c r="IZ198" s="64" t="s">
        <v>144</v>
      </c>
      <c r="JA198" s="64" t="s">
        <v>144</v>
      </c>
      <c r="JB198" s="65"/>
      <c r="JC198" s="64"/>
      <c r="JD198" s="64"/>
      <c r="JE198" s="65" t="s">
        <v>144</v>
      </c>
      <c r="JF198" s="65" t="str">
        <f>IFERROR(IF(JE198&gt;=5,VLOOKUP(JE198,Brutos!$K$3:$AE$10,MATCH(JD198,Brutos!$K$3:$AE$3,0),0),0),"")</f>
        <v/>
      </c>
      <c r="JG198" s="64"/>
      <c r="JH198" s="64"/>
      <c r="JI198" s="74" t="str">
        <f t="shared" si="132"/>
        <v/>
      </c>
      <c r="JJ198" s="66"/>
      <c r="JK198" s="58"/>
      <c r="JL198" s="58"/>
      <c r="JM198" s="58"/>
      <c r="JN198" s="63">
        <v>4</v>
      </c>
      <c r="JO198" s="64" t="s">
        <v>144</v>
      </c>
      <c r="JP198" s="64" t="s">
        <v>144</v>
      </c>
      <c r="JQ198" s="65"/>
      <c r="JR198" s="64"/>
      <c r="JS198" s="64"/>
      <c r="JT198" s="65" t="s">
        <v>144</v>
      </c>
      <c r="JU198" s="65" t="str">
        <f>IFERROR(IF(JT198&gt;=5,VLOOKUP(JT198,Brutos!$K$3:$AE$10,MATCH(JS198,Brutos!$K$3:$AE$3,0),0),0),"")</f>
        <v/>
      </c>
      <c r="JV198" s="64"/>
      <c r="JW198" s="64"/>
      <c r="JX198" s="74" t="str">
        <f t="shared" si="133"/>
        <v/>
      </c>
      <c r="JY198" s="66"/>
      <c r="JZ198" s="58"/>
      <c r="KA198" s="58"/>
      <c r="KB198" s="58"/>
      <c r="KC198" s="63">
        <v>4</v>
      </c>
      <c r="KD198" s="64" t="s">
        <v>144</v>
      </c>
      <c r="KE198" s="64" t="s">
        <v>144</v>
      </c>
      <c r="KF198" s="65"/>
      <c r="KG198" s="64"/>
      <c r="KH198" s="64"/>
      <c r="KI198" s="65" t="s">
        <v>144</v>
      </c>
      <c r="KJ198" s="65" t="str">
        <f>IFERROR(IF(KI198&gt;=5,VLOOKUP(KI198,Brutos!$K$3:$AE$10,MATCH(KH198,Brutos!$K$3:$AE$3,0),0),0),"")</f>
        <v/>
      </c>
      <c r="KK198" s="64"/>
      <c r="KL198" s="64"/>
      <c r="KM198" s="74" t="str">
        <f t="shared" si="134"/>
        <v/>
      </c>
      <c r="KN198" s="66"/>
      <c r="KO198" s="58"/>
      <c r="KP198" s="58"/>
      <c r="KQ198" s="58"/>
      <c r="KR198" s="63">
        <v>4</v>
      </c>
      <c r="KS198" s="64" t="s">
        <v>144</v>
      </c>
      <c r="KT198" s="64" t="s">
        <v>144</v>
      </c>
      <c r="KU198" s="65"/>
      <c r="KV198" s="64"/>
      <c r="KW198" s="64"/>
      <c r="KX198" s="65" t="s">
        <v>144</v>
      </c>
      <c r="KY198" s="65" t="str">
        <f>IFERROR(IF(KX198&gt;=5,VLOOKUP(KX198,Brutos!$K$3:$AE$10,MATCH(KW198,Brutos!$K$3:$AE$3,0),0),0),"")</f>
        <v/>
      </c>
      <c r="KZ198" s="64"/>
      <c r="LA198" s="64"/>
      <c r="LB198" s="74" t="str">
        <f t="shared" si="135"/>
        <v/>
      </c>
      <c r="LC198" s="66"/>
      <c r="LD198" s="347"/>
      <c r="LE198" s="58"/>
      <c r="LF198" s="58"/>
      <c r="LG198" s="63">
        <v>4</v>
      </c>
      <c r="LH198" s="64" t="s">
        <v>144</v>
      </c>
      <c r="LI198" s="64" t="s">
        <v>144</v>
      </c>
      <c r="LJ198" s="65"/>
      <c r="LK198" s="64"/>
      <c r="LL198" s="64"/>
      <c r="LM198" s="65" t="s">
        <v>144</v>
      </c>
      <c r="LN198" s="65" t="str">
        <f>IFERROR(IF(LM198&gt;=5,VLOOKUP(LM198,Brutos!$K$3:$AE$10,MATCH(LL198,Brutos!$K$3:$AE$3,0),0),0),"")</f>
        <v/>
      </c>
      <c r="LO198" s="64"/>
      <c r="LP198" s="64"/>
      <c r="LQ198" s="74" t="str">
        <f t="shared" si="136"/>
        <v/>
      </c>
      <c r="LR198" s="66"/>
      <c r="LS198" s="347"/>
      <c r="LT198" s="58"/>
      <c r="LU198" s="58"/>
      <c r="LV198" s="63">
        <v>4</v>
      </c>
      <c r="LW198" s="64" t="s">
        <v>144</v>
      </c>
      <c r="LX198" s="64" t="s">
        <v>144</v>
      </c>
      <c r="LY198" s="65"/>
      <c r="LZ198" s="64"/>
      <c r="MA198" s="64"/>
      <c r="MB198" s="65" t="s">
        <v>144</v>
      </c>
      <c r="MC198" s="65" t="str">
        <f>IFERROR(IF(MB198&gt;=5,VLOOKUP(MB198,Brutos!$K$3:$AE$10,MATCH(MA198,Brutos!$K$3:$AE$3,0),0),0),"")</f>
        <v/>
      </c>
      <c r="MD198" s="64"/>
      <c r="ME198" s="64"/>
      <c r="MF198" s="74" t="str">
        <f t="shared" si="137"/>
        <v/>
      </c>
      <c r="MG198" s="66"/>
      <c r="MH198" s="347"/>
      <c r="MI198" s="58"/>
      <c r="MJ198" s="58"/>
      <c r="MK198" s="63">
        <v>4</v>
      </c>
      <c r="ML198" s="64" t="s">
        <v>144</v>
      </c>
      <c r="MM198" s="64" t="s">
        <v>144</v>
      </c>
      <c r="MN198" s="65"/>
      <c r="MO198" s="64"/>
      <c r="MP198" s="64"/>
      <c r="MQ198" s="65" t="s">
        <v>144</v>
      </c>
      <c r="MR198" s="65" t="str">
        <f>IFERROR(IF(MQ198&gt;=5,VLOOKUP(MQ198,Brutos!$K$3:$AE$10,MATCH(MP198,Brutos!$K$3:$AE$3,0),0),0),"")</f>
        <v/>
      </c>
      <c r="MS198" s="64"/>
      <c r="MT198" s="64"/>
      <c r="MU198" s="74" t="str">
        <f t="shared" si="138"/>
        <v/>
      </c>
      <c r="MV198" s="66"/>
      <c r="MW198" s="347"/>
    </row>
    <row r="199" spans="1:361">
      <c r="A199" s="347"/>
      <c r="B199" s="58"/>
      <c r="C199" s="58"/>
      <c r="D199" s="63">
        <v>5</v>
      </c>
      <c r="E199" s="64" t="s">
        <v>144</v>
      </c>
      <c r="F199" s="64" t="s">
        <v>144</v>
      </c>
      <c r="G199" s="65"/>
      <c r="H199" s="64"/>
      <c r="I199" s="64"/>
      <c r="J199" s="65" t="s">
        <v>144</v>
      </c>
      <c r="K199" s="65" t="str">
        <f>IFERROR(IF(J199&gt;=5,VLOOKUP(J199,Brutos!$K$3:$AE$10,MATCH(I199,Brutos!$K$3:$AE$3,0),0),0),"")</f>
        <v/>
      </c>
      <c r="L199" s="64"/>
      <c r="M199" s="64"/>
      <c r="N199" s="74" t="str">
        <f t="shared" si="115"/>
        <v/>
      </c>
      <c r="O199" s="66"/>
      <c r="P199" s="58"/>
      <c r="Q199" s="58"/>
      <c r="R199" s="58"/>
      <c r="S199" s="63">
        <v>5</v>
      </c>
      <c r="T199" s="64" t="s">
        <v>144</v>
      </c>
      <c r="U199" s="64" t="s">
        <v>144</v>
      </c>
      <c r="V199" s="65"/>
      <c r="W199" s="64"/>
      <c r="X199" s="64"/>
      <c r="Y199" s="65" t="s">
        <v>144</v>
      </c>
      <c r="Z199" s="65" t="str">
        <f>IFERROR(IF(Y199&gt;=5,VLOOKUP(Y199,Brutos!$K$3:$AE$10,MATCH(X199,Brutos!$K$3:$AE$3,0),0),0),"")</f>
        <v/>
      </c>
      <c r="AA199" s="64"/>
      <c r="AB199" s="64"/>
      <c r="AC199" s="74" t="str">
        <f t="shared" si="116"/>
        <v/>
      </c>
      <c r="AD199" s="66"/>
      <c r="AE199" s="58"/>
      <c r="AF199" s="58"/>
      <c r="AG199" s="58"/>
      <c r="AH199" s="63">
        <v>5</v>
      </c>
      <c r="AI199" s="64" t="s">
        <v>144</v>
      </c>
      <c r="AJ199" s="64" t="s">
        <v>144</v>
      </c>
      <c r="AK199" s="65"/>
      <c r="AL199" s="64"/>
      <c r="AM199" s="64"/>
      <c r="AN199" s="65" t="s">
        <v>144</v>
      </c>
      <c r="AO199" s="65" t="str">
        <f>IFERROR(IF(AN199&gt;=5,VLOOKUP(AN199,Brutos!$K$3:$AE$10,MATCH(AM199,Brutos!$K$3:$AE$3,0),0),0),"")</f>
        <v/>
      </c>
      <c r="AP199" s="64"/>
      <c r="AQ199" s="64"/>
      <c r="AR199" s="74" t="str">
        <f t="shared" si="117"/>
        <v/>
      </c>
      <c r="AS199" s="66"/>
      <c r="AT199" s="58"/>
      <c r="AU199" s="58"/>
      <c r="AV199" s="58"/>
      <c r="AW199" s="63">
        <v>5</v>
      </c>
      <c r="AX199" s="64" t="s">
        <v>144</v>
      </c>
      <c r="AY199" s="64" t="s">
        <v>144</v>
      </c>
      <c r="AZ199" s="354"/>
      <c r="BA199" s="64"/>
      <c r="BB199" s="64"/>
      <c r="BC199" s="65" t="s">
        <v>144</v>
      </c>
      <c r="BD199" s="65" t="str">
        <f>IFERROR(IF(BC199&gt;=5,VLOOKUP(BC199,Brutos!$K$3:$AE$10,MATCH(BB199,Brutos!$K$3:$AE$3,0),0),0),"")</f>
        <v/>
      </c>
      <c r="BE199" s="64"/>
      <c r="BF199" s="64"/>
      <c r="BG199" s="74" t="str">
        <f t="shared" si="118"/>
        <v/>
      </c>
      <c r="BH199" s="66"/>
      <c r="BI199" s="58"/>
      <c r="BJ199" s="58"/>
      <c r="BK199" s="58"/>
      <c r="BL199" s="63">
        <v>5</v>
      </c>
      <c r="BM199" s="64" t="s">
        <v>144</v>
      </c>
      <c r="BN199" s="64" t="s">
        <v>144</v>
      </c>
      <c r="BO199" s="65"/>
      <c r="BP199" s="64"/>
      <c r="BQ199" s="64"/>
      <c r="BR199" s="65" t="s">
        <v>144</v>
      </c>
      <c r="BS199" s="65" t="str">
        <f>IFERROR(IF(BR199&gt;=5,VLOOKUP(BR199,Brutos!$K$3:$AE$10,MATCH(BQ199,Brutos!$K$3:$AE$3,0),0),0),"")</f>
        <v/>
      </c>
      <c r="BT199" s="64"/>
      <c r="BU199" s="64"/>
      <c r="BV199" s="74" t="str">
        <f t="shared" si="119"/>
        <v/>
      </c>
      <c r="BW199" s="66"/>
      <c r="BX199" s="58"/>
      <c r="BY199" s="58"/>
      <c r="BZ199" s="58"/>
      <c r="CA199" s="63">
        <v>5</v>
      </c>
      <c r="CB199" s="64" t="s">
        <v>144</v>
      </c>
      <c r="CC199" s="64" t="s">
        <v>144</v>
      </c>
      <c r="CD199" s="65"/>
      <c r="CE199" s="64"/>
      <c r="CF199" s="64"/>
      <c r="CG199" s="65" t="s">
        <v>144</v>
      </c>
      <c r="CH199" s="65" t="str">
        <f>IFERROR(IF(CG199&gt;=5,VLOOKUP(CG199,Brutos!$K$3:$AE$10,MATCH(CF199,Brutos!$K$3:$AE$3,0),0),0),"")</f>
        <v/>
      </c>
      <c r="CI199" s="64"/>
      <c r="CJ199" s="64"/>
      <c r="CK199" s="74" t="str">
        <f t="shared" si="120"/>
        <v/>
      </c>
      <c r="CL199" s="66"/>
      <c r="CM199" s="58"/>
      <c r="CN199" s="58"/>
      <c r="CO199" s="58"/>
      <c r="CP199" s="63">
        <v>5</v>
      </c>
      <c r="CQ199" s="64" t="s">
        <v>144</v>
      </c>
      <c r="CR199" s="64" t="s">
        <v>144</v>
      </c>
      <c r="CS199" s="65"/>
      <c r="CT199" s="64"/>
      <c r="CU199" s="64"/>
      <c r="CV199" s="65" t="s">
        <v>144</v>
      </c>
      <c r="CW199" s="65" t="str">
        <f>IFERROR(IF(CV199&gt;=5,VLOOKUP(CV199,Brutos!$K$3:$AE$10,MATCH(CU199,Brutos!$K$3:$AE$3,0),0),0),"")</f>
        <v/>
      </c>
      <c r="CX199" s="64"/>
      <c r="CY199" s="64"/>
      <c r="CZ199" s="74" t="str">
        <f t="shared" si="121"/>
        <v/>
      </c>
      <c r="DA199" s="66"/>
      <c r="DB199" s="58"/>
      <c r="DC199" s="58"/>
      <c r="DD199" s="58"/>
      <c r="DE199" s="63">
        <v>5</v>
      </c>
      <c r="DF199" s="64" t="s">
        <v>144</v>
      </c>
      <c r="DG199" s="64" t="s">
        <v>144</v>
      </c>
      <c r="DH199" s="65"/>
      <c r="DI199" s="64"/>
      <c r="DJ199" s="64"/>
      <c r="DK199" s="65" t="s">
        <v>144</v>
      </c>
      <c r="DL199" s="65" t="str">
        <f>IFERROR(IF(DK199&gt;=5,VLOOKUP(DK199,Brutos!$K$3:$AE$10,MATCH(DJ199,Brutos!$K$3:$AE$3,0),0),0),"")</f>
        <v/>
      </c>
      <c r="DM199" s="64"/>
      <c r="DN199" s="64"/>
      <c r="DO199" s="74" t="str">
        <f t="shared" si="122"/>
        <v/>
      </c>
      <c r="DP199" s="66"/>
      <c r="DQ199" s="58"/>
      <c r="DR199" s="58"/>
      <c r="DS199" s="58"/>
      <c r="DT199" s="63">
        <v>5</v>
      </c>
      <c r="DU199" s="64" t="s">
        <v>144</v>
      </c>
      <c r="DV199" s="64" t="s">
        <v>144</v>
      </c>
      <c r="DW199" s="65"/>
      <c r="DX199" s="64"/>
      <c r="DY199" s="64"/>
      <c r="DZ199" s="65" t="s">
        <v>144</v>
      </c>
      <c r="EA199" s="65" t="str">
        <f>IFERROR(IF(DZ199&gt;=5,VLOOKUP(DZ199,Brutos!$K$3:$AE$10,MATCH(DY199,Brutos!$K$3:$AE$3,0),0),0),"")</f>
        <v/>
      </c>
      <c r="EB199" s="64"/>
      <c r="EC199" s="64"/>
      <c r="ED199" s="74" t="str">
        <f t="shared" si="123"/>
        <v/>
      </c>
      <c r="EE199" s="66"/>
      <c r="EF199" s="58"/>
      <c r="EG199" s="58"/>
      <c r="EH199" s="58"/>
      <c r="EI199" s="63">
        <v>5</v>
      </c>
      <c r="EJ199" s="64" t="s">
        <v>144</v>
      </c>
      <c r="EK199" s="64" t="s">
        <v>144</v>
      </c>
      <c r="EL199" s="65"/>
      <c r="EM199" s="64"/>
      <c r="EN199" s="64"/>
      <c r="EO199" s="65" t="s">
        <v>144</v>
      </c>
      <c r="EP199" s="65" t="str">
        <f>IFERROR(IF(EO199&gt;=5,VLOOKUP(EO199,Brutos!$K$3:$AE$10,MATCH(EN199,Brutos!$K$3:$AE$3,0),0),0),"")</f>
        <v/>
      </c>
      <c r="EQ199" s="64"/>
      <c r="ER199" s="64"/>
      <c r="ES199" s="74" t="str">
        <f t="shared" si="124"/>
        <v/>
      </c>
      <c r="ET199" s="66"/>
      <c r="EU199" s="58"/>
      <c r="EV199" s="58"/>
      <c r="EW199" s="58"/>
      <c r="EX199" s="63">
        <v>5</v>
      </c>
      <c r="EY199" s="64" t="s">
        <v>144</v>
      </c>
      <c r="EZ199" s="64" t="s">
        <v>144</v>
      </c>
      <c r="FA199" s="65"/>
      <c r="FB199" s="64"/>
      <c r="FC199" s="64"/>
      <c r="FD199" s="65" t="s">
        <v>144</v>
      </c>
      <c r="FE199" s="65" t="str">
        <f>IFERROR(IF(FD199&gt;=5,VLOOKUP(FD199,Brutos!$K$3:$AE$10,MATCH(FC199,Brutos!$K$3:$AE$3,0),0),0),"")</f>
        <v/>
      </c>
      <c r="FF199" s="64"/>
      <c r="FG199" s="64"/>
      <c r="FH199" s="74" t="str">
        <f t="shared" si="125"/>
        <v/>
      </c>
      <c r="FI199" s="66"/>
      <c r="FJ199" s="58"/>
      <c r="FK199" s="58"/>
      <c r="FL199" s="58"/>
      <c r="FM199" s="63">
        <v>5</v>
      </c>
      <c r="FN199" s="64" t="s">
        <v>144</v>
      </c>
      <c r="FO199" s="64" t="s">
        <v>144</v>
      </c>
      <c r="FP199" s="65"/>
      <c r="FQ199" s="64"/>
      <c r="FR199" s="64"/>
      <c r="FS199" s="65" t="s">
        <v>144</v>
      </c>
      <c r="FT199" s="65" t="str">
        <f>IFERROR(IF(FS199&gt;=5,VLOOKUP(FS199,Brutos!$K$3:$AE$10,MATCH(FR199,Brutos!$K$3:$AE$3,0),0),0),"")</f>
        <v/>
      </c>
      <c r="FU199" s="64"/>
      <c r="FV199" s="64"/>
      <c r="FW199" s="74" t="str">
        <f t="shared" si="126"/>
        <v/>
      </c>
      <c r="FX199" s="66"/>
      <c r="FY199" s="58"/>
      <c r="FZ199" s="58"/>
      <c r="GA199" s="58"/>
      <c r="GB199" s="63">
        <v>5</v>
      </c>
      <c r="GC199" s="64" t="s">
        <v>144</v>
      </c>
      <c r="GD199" s="64" t="s">
        <v>144</v>
      </c>
      <c r="GE199" s="65"/>
      <c r="GF199" s="64"/>
      <c r="GG199" s="64"/>
      <c r="GH199" s="65" t="s">
        <v>144</v>
      </c>
      <c r="GI199" s="65" t="str">
        <f>IFERROR(IF(GH199&gt;=5,VLOOKUP(GH199,Brutos!$K$3:$AE$10,MATCH(GG199,Brutos!$K$3:$AE$3,0),0),0),"")</f>
        <v/>
      </c>
      <c r="GJ199" s="64"/>
      <c r="GK199" s="64"/>
      <c r="GL199" s="74" t="str">
        <f t="shared" si="127"/>
        <v/>
      </c>
      <c r="GM199" s="66"/>
      <c r="GN199" s="58"/>
      <c r="GO199" s="58"/>
      <c r="GP199" s="58"/>
      <c r="GQ199" s="63">
        <v>5</v>
      </c>
      <c r="GR199" s="64" t="s">
        <v>144</v>
      </c>
      <c r="GS199" s="64" t="s">
        <v>144</v>
      </c>
      <c r="GT199" s="65"/>
      <c r="GU199" s="64"/>
      <c r="GV199" s="64"/>
      <c r="GW199" s="65" t="s">
        <v>144</v>
      </c>
      <c r="GX199" s="65" t="str">
        <f>IFERROR(IF(GW199&gt;=5,VLOOKUP(GW199,Brutos!$K$3:$AE$10,MATCH(GV199,Brutos!$K$3:$AE$3,0),0),0),"")</f>
        <v/>
      </c>
      <c r="GY199" s="64"/>
      <c r="GZ199" s="64"/>
      <c r="HA199" s="74" t="str">
        <f t="shared" si="128"/>
        <v/>
      </c>
      <c r="HB199" s="66"/>
      <c r="HC199" s="58"/>
      <c r="HD199" s="58"/>
      <c r="HE199" s="58"/>
      <c r="HF199" s="63">
        <v>5</v>
      </c>
      <c r="HG199" s="64" t="s">
        <v>144</v>
      </c>
      <c r="HH199" s="64" t="s">
        <v>144</v>
      </c>
      <c r="HI199" s="65"/>
      <c r="HJ199" s="64"/>
      <c r="HK199" s="64"/>
      <c r="HL199" s="65" t="s">
        <v>144</v>
      </c>
      <c r="HM199" s="65" t="str">
        <f>IFERROR(IF(HL199&gt;=5,VLOOKUP(HL199,Brutos!$K$3:$AE$10,MATCH(HK199,Brutos!$K$3:$AE$3,0),0),0),"")</f>
        <v/>
      </c>
      <c r="HN199" s="64"/>
      <c r="HO199" s="64"/>
      <c r="HP199" s="74" t="str">
        <f t="shared" si="129"/>
        <v/>
      </c>
      <c r="HQ199" s="66"/>
      <c r="HR199" s="58"/>
      <c r="HS199" s="58"/>
      <c r="HT199" s="58"/>
      <c r="HU199" s="63">
        <v>5</v>
      </c>
      <c r="HV199" s="64" t="s">
        <v>144</v>
      </c>
      <c r="HW199" s="64" t="s">
        <v>144</v>
      </c>
      <c r="HX199" s="478"/>
      <c r="HY199" s="64"/>
      <c r="HZ199" s="64"/>
      <c r="IA199" s="65" t="s">
        <v>144</v>
      </c>
      <c r="IB199" s="65" t="str">
        <f>IFERROR(IF(IA199&gt;=5,VLOOKUP(IA199,Brutos!$K$3:$AE$10,MATCH(HZ199,Brutos!$K$3:$AE$3,0),0),0),"")</f>
        <v/>
      </c>
      <c r="IC199" s="64"/>
      <c r="ID199" s="64"/>
      <c r="IE199" s="74" t="str">
        <f t="shared" si="130"/>
        <v/>
      </c>
      <c r="IF199" s="66"/>
      <c r="IG199" s="58"/>
      <c r="IH199" s="58"/>
      <c r="II199" s="58"/>
      <c r="IJ199" s="63">
        <v>5</v>
      </c>
      <c r="IK199" s="64" t="s">
        <v>144</v>
      </c>
      <c r="IL199" s="64" t="s">
        <v>144</v>
      </c>
      <c r="IM199" s="65"/>
      <c r="IN199" s="64"/>
      <c r="IO199" s="64"/>
      <c r="IP199" s="65" t="s">
        <v>144</v>
      </c>
      <c r="IQ199" s="65" t="str">
        <f>IFERROR(IF(IP199&gt;=5,VLOOKUP(IP199,Brutos!$K$3:$AE$10,MATCH(IO199,Brutos!$K$3:$AE$3,0),0),0),"")</f>
        <v/>
      </c>
      <c r="IR199" s="64"/>
      <c r="IS199" s="64"/>
      <c r="IT199" s="74" t="str">
        <f t="shared" si="131"/>
        <v/>
      </c>
      <c r="IU199" s="66"/>
      <c r="IV199" s="58"/>
      <c r="IW199" s="58"/>
      <c r="IX199" s="58"/>
      <c r="IY199" s="63">
        <v>5</v>
      </c>
      <c r="IZ199" s="64" t="s">
        <v>144</v>
      </c>
      <c r="JA199" s="64" t="s">
        <v>144</v>
      </c>
      <c r="JB199" s="65"/>
      <c r="JC199" s="64"/>
      <c r="JD199" s="64"/>
      <c r="JE199" s="65" t="s">
        <v>144</v>
      </c>
      <c r="JF199" s="65" t="str">
        <f>IFERROR(IF(JE199&gt;=5,VLOOKUP(JE199,Brutos!$K$3:$AE$10,MATCH(JD199,Brutos!$K$3:$AE$3,0),0),0),"")</f>
        <v/>
      </c>
      <c r="JG199" s="64"/>
      <c r="JH199" s="64"/>
      <c r="JI199" s="74" t="str">
        <f t="shared" si="132"/>
        <v/>
      </c>
      <c r="JJ199" s="66"/>
      <c r="JK199" s="58"/>
      <c r="JL199" s="58"/>
      <c r="JM199" s="58"/>
      <c r="JN199" s="63">
        <v>5</v>
      </c>
      <c r="JO199" s="64" t="s">
        <v>144</v>
      </c>
      <c r="JP199" s="64" t="s">
        <v>144</v>
      </c>
      <c r="JQ199" s="65"/>
      <c r="JR199" s="64"/>
      <c r="JS199" s="64"/>
      <c r="JT199" s="65" t="s">
        <v>144</v>
      </c>
      <c r="JU199" s="65" t="str">
        <f>IFERROR(IF(JT199&gt;=5,VLOOKUP(JT199,Brutos!$K$3:$AE$10,MATCH(JS199,Brutos!$K$3:$AE$3,0),0),0),"")</f>
        <v/>
      </c>
      <c r="JV199" s="64"/>
      <c r="JW199" s="64"/>
      <c r="JX199" s="74" t="str">
        <f t="shared" si="133"/>
        <v/>
      </c>
      <c r="JY199" s="66"/>
      <c r="JZ199" s="58"/>
      <c r="KA199" s="58"/>
      <c r="KB199" s="58"/>
      <c r="KC199" s="63">
        <v>5</v>
      </c>
      <c r="KD199" s="64" t="s">
        <v>144</v>
      </c>
      <c r="KE199" s="64" t="s">
        <v>144</v>
      </c>
      <c r="KF199" s="65"/>
      <c r="KG199" s="64"/>
      <c r="KH199" s="64"/>
      <c r="KI199" s="65" t="s">
        <v>144</v>
      </c>
      <c r="KJ199" s="65" t="str">
        <f>IFERROR(IF(KI199&gt;=5,VLOOKUP(KI199,Brutos!$K$3:$AE$10,MATCH(KH199,Brutos!$K$3:$AE$3,0),0),0),"")</f>
        <v/>
      </c>
      <c r="KK199" s="64"/>
      <c r="KL199" s="64"/>
      <c r="KM199" s="74" t="str">
        <f t="shared" si="134"/>
        <v/>
      </c>
      <c r="KN199" s="66"/>
      <c r="KO199" s="58"/>
      <c r="KP199" s="58"/>
      <c r="KQ199" s="58"/>
      <c r="KR199" s="63">
        <v>5</v>
      </c>
      <c r="KS199" s="64" t="s">
        <v>144</v>
      </c>
      <c r="KT199" s="64" t="s">
        <v>144</v>
      </c>
      <c r="KU199" s="65"/>
      <c r="KV199" s="64"/>
      <c r="KW199" s="64"/>
      <c r="KX199" s="65" t="s">
        <v>144</v>
      </c>
      <c r="KY199" s="65" t="str">
        <f>IFERROR(IF(KX199&gt;=5,VLOOKUP(KX199,Brutos!$K$3:$AE$10,MATCH(KW199,Brutos!$K$3:$AE$3,0),0),0),"")</f>
        <v/>
      </c>
      <c r="KZ199" s="64"/>
      <c r="LA199" s="64"/>
      <c r="LB199" s="74" t="str">
        <f t="shared" si="135"/>
        <v/>
      </c>
      <c r="LC199" s="66"/>
      <c r="LD199" s="347"/>
      <c r="LE199" s="58"/>
      <c r="LF199" s="58"/>
      <c r="LG199" s="63">
        <v>5</v>
      </c>
      <c r="LH199" s="64" t="s">
        <v>144</v>
      </c>
      <c r="LI199" s="64" t="s">
        <v>144</v>
      </c>
      <c r="LJ199" s="65"/>
      <c r="LK199" s="64"/>
      <c r="LL199" s="64"/>
      <c r="LM199" s="65" t="s">
        <v>144</v>
      </c>
      <c r="LN199" s="65" t="str">
        <f>IFERROR(IF(LM199&gt;=5,VLOOKUP(LM199,Brutos!$K$3:$AE$10,MATCH(LL199,Brutos!$K$3:$AE$3,0),0),0),"")</f>
        <v/>
      </c>
      <c r="LO199" s="64"/>
      <c r="LP199" s="64"/>
      <c r="LQ199" s="74" t="str">
        <f t="shared" si="136"/>
        <v/>
      </c>
      <c r="LR199" s="66"/>
      <c r="LS199" s="347"/>
      <c r="LT199" s="58"/>
      <c r="LU199" s="58"/>
      <c r="LV199" s="63">
        <v>5</v>
      </c>
      <c r="LW199" s="64" t="s">
        <v>144</v>
      </c>
      <c r="LX199" s="64" t="s">
        <v>144</v>
      </c>
      <c r="LY199" s="65"/>
      <c r="LZ199" s="64"/>
      <c r="MA199" s="64"/>
      <c r="MB199" s="65" t="s">
        <v>144</v>
      </c>
      <c r="MC199" s="65" t="str">
        <f>IFERROR(IF(MB199&gt;=5,VLOOKUP(MB199,Brutos!$K$3:$AE$10,MATCH(MA199,Brutos!$K$3:$AE$3,0),0),0),"")</f>
        <v/>
      </c>
      <c r="MD199" s="64"/>
      <c r="ME199" s="64"/>
      <c r="MF199" s="74" t="str">
        <f t="shared" si="137"/>
        <v/>
      </c>
      <c r="MG199" s="66"/>
      <c r="MH199" s="347"/>
      <c r="MI199" s="58"/>
      <c r="MJ199" s="58"/>
      <c r="MK199" s="63">
        <v>5</v>
      </c>
      <c r="ML199" s="64" t="s">
        <v>144</v>
      </c>
      <c r="MM199" s="64" t="s">
        <v>144</v>
      </c>
      <c r="MN199" s="65"/>
      <c r="MO199" s="64"/>
      <c r="MP199" s="64"/>
      <c r="MQ199" s="65" t="s">
        <v>144</v>
      </c>
      <c r="MR199" s="65" t="str">
        <f>IFERROR(IF(MQ199&gt;=5,VLOOKUP(MQ199,Brutos!$K$3:$AE$10,MATCH(MP199,Brutos!$K$3:$AE$3,0),0),0),"")</f>
        <v/>
      </c>
      <c r="MS199" s="64"/>
      <c r="MT199" s="64"/>
      <c r="MU199" s="74" t="str">
        <f t="shared" si="138"/>
        <v/>
      </c>
      <c r="MV199" s="66"/>
      <c r="MW199" s="347"/>
    </row>
    <row r="200" spans="1:361">
      <c r="A200" s="347"/>
      <c r="B200" s="58"/>
      <c r="C200" s="58"/>
      <c r="D200" s="63">
        <v>6</v>
      </c>
      <c r="E200" s="64" t="s">
        <v>144</v>
      </c>
      <c r="F200" s="64" t="s">
        <v>144</v>
      </c>
      <c r="G200" s="65"/>
      <c r="H200" s="64"/>
      <c r="I200" s="64"/>
      <c r="J200" s="65" t="s">
        <v>144</v>
      </c>
      <c r="K200" s="65" t="str">
        <f>IFERROR(IF(J200&gt;=5,VLOOKUP(J200,Brutos!$K$3:$AE$10,MATCH(I200,Brutos!$K$3:$AE$3,0),0),0),"")</f>
        <v/>
      </c>
      <c r="L200" s="64"/>
      <c r="M200" s="64"/>
      <c r="N200" s="74" t="str">
        <f t="shared" si="115"/>
        <v/>
      </c>
      <c r="O200" s="66"/>
      <c r="P200" s="58"/>
      <c r="Q200" s="58"/>
      <c r="R200" s="58"/>
      <c r="S200" s="63">
        <v>6</v>
      </c>
      <c r="T200" s="64" t="s">
        <v>144</v>
      </c>
      <c r="U200" s="64" t="s">
        <v>144</v>
      </c>
      <c r="V200" s="65"/>
      <c r="W200" s="64"/>
      <c r="X200" s="64"/>
      <c r="Y200" s="65" t="s">
        <v>144</v>
      </c>
      <c r="Z200" s="65" t="str">
        <f>IFERROR(IF(Y200&gt;=5,VLOOKUP(Y200,Brutos!$K$3:$AE$10,MATCH(X200,Brutos!$K$3:$AE$3,0),0),0),"")</f>
        <v/>
      </c>
      <c r="AA200" s="64"/>
      <c r="AB200" s="64"/>
      <c r="AC200" s="74" t="str">
        <f t="shared" si="116"/>
        <v/>
      </c>
      <c r="AD200" s="66"/>
      <c r="AE200" s="58"/>
      <c r="AF200" s="58"/>
      <c r="AG200" s="58"/>
      <c r="AH200" s="63">
        <v>6</v>
      </c>
      <c r="AI200" s="64" t="s">
        <v>144</v>
      </c>
      <c r="AJ200" s="64" t="s">
        <v>144</v>
      </c>
      <c r="AK200" s="65"/>
      <c r="AL200" s="64"/>
      <c r="AM200" s="64"/>
      <c r="AN200" s="65" t="s">
        <v>144</v>
      </c>
      <c r="AO200" s="65" t="str">
        <f>IFERROR(IF(AN200&gt;=5,VLOOKUP(AN200,Brutos!$K$3:$AE$10,MATCH(AM200,Brutos!$K$3:$AE$3,0),0),0),"")</f>
        <v/>
      </c>
      <c r="AP200" s="64"/>
      <c r="AQ200" s="64"/>
      <c r="AR200" s="74" t="str">
        <f t="shared" si="117"/>
        <v/>
      </c>
      <c r="AS200" s="66"/>
      <c r="AT200" s="58"/>
      <c r="AU200" s="58"/>
      <c r="AV200" s="58"/>
      <c r="AW200" s="63">
        <v>6</v>
      </c>
      <c r="AX200" s="64" t="s">
        <v>144</v>
      </c>
      <c r="AY200" s="64" t="s">
        <v>144</v>
      </c>
      <c r="AZ200" s="354"/>
      <c r="BA200" s="64"/>
      <c r="BB200" s="64"/>
      <c r="BC200" s="65" t="s">
        <v>144</v>
      </c>
      <c r="BD200" s="65" t="str">
        <f>IFERROR(IF(BC200&gt;=5,VLOOKUP(BC200,Brutos!$K$3:$AE$10,MATCH(BB200,Brutos!$K$3:$AE$3,0),0),0),"")</f>
        <v/>
      </c>
      <c r="BE200" s="64"/>
      <c r="BF200" s="64"/>
      <c r="BG200" s="74" t="str">
        <f t="shared" si="118"/>
        <v/>
      </c>
      <c r="BH200" s="66"/>
      <c r="BI200" s="58"/>
      <c r="BJ200" s="58"/>
      <c r="BK200" s="58"/>
      <c r="BL200" s="63">
        <v>6</v>
      </c>
      <c r="BM200" s="64" t="s">
        <v>144</v>
      </c>
      <c r="BN200" s="64" t="s">
        <v>144</v>
      </c>
      <c r="BO200" s="65"/>
      <c r="BP200" s="64"/>
      <c r="BQ200" s="64"/>
      <c r="BR200" s="65" t="s">
        <v>144</v>
      </c>
      <c r="BS200" s="65" t="str">
        <f>IFERROR(IF(BR200&gt;=5,VLOOKUP(BR200,Brutos!$K$3:$AE$10,MATCH(BQ200,Brutos!$K$3:$AE$3,0),0),0),"")</f>
        <v/>
      </c>
      <c r="BT200" s="64"/>
      <c r="BU200" s="64"/>
      <c r="BV200" s="74" t="str">
        <f t="shared" si="119"/>
        <v/>
      </c>
      <c r="BW200" s="66"/>
      <c r="BX200" s="58"/>
      <c r="BY200" s="58"/>
      <c r="BZ200" s="58"/>
      <c r="CA200" s="63">
        <v>6</v>
      </c>
      <c r="CB200" s="64" t="s">
        <v>144</v>
      </c>
      <c r="CC200" s="64" t="s">
        <v>144</v>
      </c>
      <c r="CD200" s="65"/>
      <c r="CE200" s="64"/>
      <c r="CF200" s="64"/>
      <c r="CG200" s="65" t="s">
        <v>144</v>
      </c>
      <c r="CH200" s="65" t="str">
        <f>IFERROR(IF(CG200&gt;=5,VLOOKUP(CG200,Brutos!$K$3:$AE$10,MATCH(CF200,Brutos!$K$3:$AE$3,0),0),0),"")</f>
        <v/>
      </c>
      <c r="CI200" s="64"/>
      <c r="CJ200" s="64"/>
      <c r="CK200" s="74" t="str">
        <f t="shared" si="120"/>
        <v/>
      </c>
      <c r="CL200" s="66"/>
      <c r="CM200" s="58"/>
      <c r="CN200" s="58"/>
      <c r="CO200" s="58"/>
      <c r="CP200" s="63">
        <v>6</v>
      </c>
      <c r="CQ200" s="64" t="s">
        <v>144</v>
      </c>
      <c r="CR200" s="64" t="s">
        <v>144</v>
      </c>
      <c r="CS200" s="65"/>
      <c r="CT200" s="64"/>
      <c r="CU200" s="64"/>
      <c r="CV200" s="65" t="s">
        <v>144</v>
      </c>
      <c r="CW200" s="65" t="str">
        <f>IFERROR(IF(CV200&gt;=5,VLOOKUP(CV200,Brutos!$K$3:$AE$10,MATCH(CU200,Brutos!$K$3:$AE$3,0),0),0),"")</f>
        <v/>
      </c>
      <c r="CX200" s="64"/>
      <c r="CY200" s="64"/>
      <c r="CZ200" s="74" t="str">
        <f t="shared" si="121"/>
        <v/>
      </c>
      <c r="DA200" s="66"/>
      <c r="DB200" s="58"/>
      <c r="DC200" s="58"/>
      <c r="DD200" s="58"/>
      <c r="DE200" s="63">
        <v>6</v>
      </c>
      <c r="DF200" s="64" t="s">
        <v>144</v>
      </c>
      <c r="DG200" s="64" t="s">
        <v>144</v>
      </c>
      <c r="DH200" s="65"/>
      <c r="DI200" s="64"/>
      <c r="DJ200" s="64"/>
      <c r="DK200" s="65" t="s">
        <v>144</v>
      </c>
      <c r="DL200" s="65" t="str">
        <f>IFERROR(IF(DK200&gt;=5,VLOOKUP(DK200,Brutos!$K$3:$AE$10,MATCH(DJ200,Brutos!$K$3:$AE$3,0),0),0),"")</f>
        <v/>
      </c>
      <c r="DM200" s="64"/>
      <c r="DN200" s="64"/>
      <c r="DO200" s="74" t="str">
        <f t="shared" si="122"/>
        <v/>
      </c>
      <c r="DP200" s="66"/>
      <c r="DQ200" s="58"/>
      <c r="DR200" s="58"/>
      <c r="DS200" s="58"/>
      <c r="DT200" s="63">
        <v>6</v>
      </c>
      <c r="DU200" s="64" t="s">
        <v>144</v>
      </c>
      <c r="DV200" s="64" t="s">
        <v>144</v>
      </c>
      <c r="DW200" s="65"/>
      <c r="DX200" s="64"/>
      <c r="DY200" s="64"/>
      <c r="DZ200" s="65" t="s">
        <v>144</v>
      </c>
      <c r="EA200" s="65" t="str">
        <f>IFERROR(IF(DZ200&gt;=5,VLOOKUP(DZ200,Brutos!$K$3:$AE$10,MATCH(DY200,Brutos!$K$3:$AE$3,0),0),0),"")</f>
        <v/>
      </c>
      <c r="EB200" s="64"/>
      <c r="EC200" s="64"/>
      <c r="ED200" s="74" t="str">
        <f t="shared" si="123"/>
        <v/>
      </c>
      <c r="EE200" s="66"/>
      <c r="EF200" s="58"/>
      <c r="EG200" s="58"/>
      <c r="EH200" s="58"/>
      <c r="EI200" s="63">
        <v>6</v>
      </c>
      <c r="EJ200" s="64" t="s">
        <v>144</v>
      </c>
      <c r="EK200" s="64" t="s">
        <v>144</v>
      </c>
      <c r="EL200" s="65"/>
      <c r="EM200" s="64"/>
      <c r="EN200" s="64"/>
      <c r="EO200" s="65" t="s">
        <v>144</v>
      </c>
      <c r="EP200" s="65" t="str">
        <f>IFERROR(IF(EO200&gt;=5,VLOOKUP(EO200,Brutos!$K$3:$AE$10,MATCH(EN200,Brutos!$K$3:$AE$3,0),0),0),"")</f>
        <v/>
      </c>
      <c r="EQ200" s="64"/>
      <c r="ER200" s="64"/>
      <c r="ES200" s="74" t="str">
        <f t="shared" si="124"/>
        <v/>
      </c>
      <c r="ET200" s="66"/>
      <c r="EU200" s="58"/>
      <c r="EV200" s="58"/>
      <c r="EW200" s="58"/>
      <c r="EX200" s="63">
        <v>6</v>
      </c>
      <c r="EY200" s="64" t="s">
        <v>144</v>
      </c>
      <c r="EZ200" s="64" t="s">
        <v>144</v>
      </c>
      <c r="FA200" s="65"/>
      <c r="FB200" s="64"/>
      <c r="FC200" s="64"/>
      <c r="FD200" s="65" t="s">
        <v>144</v>
      </c>
      <c r="FE200" s="65" t="str">
        <f>IFERROR(IF(FD200&gt;=5,VLOOKUP(FD200,Brutos!$K$3:$AE$10,MATCH(FC200,Brutos!$K$3:$AE$3,0),0),0),"")</f>
        <v/>
      </c>
      <c r="FF200" s="64"/>
      <c r="FG200" s="64"/>
      <c r="FH200" s="74" t="str">
        <f t="shared" si="125"/>
        <v/>
      </c>
      <c r="FI200" s="66"/>
      <c r="FJ200" s="58"/>
      <c r="FK200" s="58"/>
      <c r="FL200" s="58"/>
      <c r="FM200" s="63">
        <v>6</v>
      </c>
      <c r="FN200" s="64" t="s">
        <v>144</v>
      </c>
      <c r="FO200" s="64" t="s">
        <v>144</v>
      </c>
      <c r="FP200" s="65"/>
      <c r="FQ200" s="64"/>
      <c r="FR200" s="64"/>
      <c r="FS200" s="65" t="s">
        <v>144</v>
      </c>
      <c r="FT200" s="65" t="str">
        <f>IFERROR(IF(FS200&gt;=5,VLOOKUP(FS200,Brutos!$K$3:$AE$10,MATCH(FR200,Brutos!$K$3:$AE$3,0),0),0),"")</f>
        <v/>
      </c>
      <c r="FU200" s="64"/>
      <c r="FV200" s="64"/>
      <c r="FW200" s="74" t="str">
        <f t="shared" si="126"/>
        <v/>
      </c>
      <c r="FX200" s="66"/>
      <c r="FY200" s="58"/>
      <c r="FZ200" s="58"/>
      <c r="GA200" s="58"/>
      <c r="GB200" s="63">
        <v>6</v>
      </c>
      <c r="GC200" s="64" t="s">
        <v>144</v>
      </c>
      <c r="GD200" s="64" t="s">
        <v>144</v>
      </c>
      <c r="GE200" s="65"/>
      <c r="GF200" s="64"/>
      <c r="GG200" s="64"/>
      <c r="GH200" s="65" t="s">
        <v>144</v>
      </c>
      <c r="GI200" s="65" t="str">
        <f>IFERROR(IF(GH200&gt;=5,VLOOKUP(GH200,Brutos!$K$3:$AE$10,MATCH(GG200,Brutos!$K$3:$AE$3,0),0),0),"")</f>
        <v/>
      </c>
      <c r="GJ200" s="64"/>
      <c r="GK200" s="64"/>
      <c r="GL200" s="74" t="str">
        <f t="shared" si="127"/>
        <v/>
      </c>
      <c r="GM200" s="66"/>
      <c r="GN200" s="58"/>
      <c r="GO200" s="58"/>
      <c r="GP200" s="58"/>
      <c r="GQ200" s="63">
        <v>6</v>
      </c>
      <c r="GR200" s="64" t="s">
        <v>144</v>
      </c>
      <c r="GS200" s="64" t="s">
        <v>144</v>
      </c>
      <c r="GT200" s="65"/>
      <c r="GU200" s="64"/>
      <c r="GV200" s="64"/>
      <c r="GW200" s="65" t="s">
        <v>144</v>
      </c>
      <c r="GX200" s="65" t="str">
        <f>IFERROR(IF(GW200&gt;=5,VLOOKUP(GW200,Brutos!$K$3:$AE$10,MATCH(GV200,Brutos!$K$3:$AE$3,0),0),0),"")</f>
        <v/>
      </c>
      <c r="GY200" s="64"/>
      <c r="GZ200" s="64"/>
      <c r="HA200" s="74" t="str">
        <f t="shared" si="128"/>
        <v/>
      </c>
      <c r="HB200" s="66"/>
      <c r="HC200" s="58"/>
      <c r="HD200" s="58"/>
      <c r="HE200" s="58"/>
      <c r="HF200" s="63">
        <v>6</v>
      </c>
      <c r="HG200" s="64" t="s">
        <v>144</v>
      </c>
      <c r="HH200" s="64" t="s">
        <v>144</v>
      </c>
      <c r="HI200" s="65"/>
      <c r="HJ200" s="64"/>
      <c r="HK200" s="64"/>
      <c r="HL200" s="65" t="s">
        <v>144</v>
      </c>
      <c r="HM200" s="65" t="str">
        <f>IFERROR(IF(HL200&gt;=5,VLOOKUP(HL200,Brutos!$K$3:$AE$10,MATCH(HK200,Brutos!$K$3:$AE$3,0),0),0),"")</f>
        <v/>
      </c>
      <c r="HN200" s="64"/>
      <c r="HO200" s="64"/>
      <c r="HP200" s="74" t="str">
        <f t="shared" si="129"/>
        <v/>
      </c>
      <c r="HQ200" s="66"/>
      <c r="HR200" s="58"/>
      <c r="HS200" s="58"/>
      <c r="HT200" s="58"/>
      <c r="HU200" s="63">
        <v>6</v>
      </c>
      <c r="HV200" s="64" t="s">
        <v>144</v>
      </c>
      <c r="HW200" s="64" t="s">
        <v>144</v>
      </c>
      <c r="HX200" s="478"/>
      <c r="HY200" s="64"/>
      <c r="HZ200" s="64"/>
      <c r="IA200" s="65" t="s">
        <v>144</v>
      </c>
      <c r="IB200" s="65" t="str">
        <f>IFERROR(IF(IA200&gt;=5,VLOOKUP(IA200,Brutos!$K$3:$AE$10,MATCH(HZ200,Brutos!$K$3:$AE$3,0),0),0),"")</f>
        <v/>
      </c>
      <c r="IC200" s="64"/>
      <c r="ID200" s="64"/>
      <c r="IE200" s="74" t="str">
        <f t="shared" si="130"/>
        <v/>
      </c>
      <c r="IF200" s="66"/>
      <c r="IG200" s="58"/>
      <c r="IH200" s="58"/>
      <c r="II200" s="58"/>
      <c r="IJ200" s="63">
        <v>6</v>
      </c>
      <c r="IK200" s="64" t="s">
        <v>144</v>
      </c>
      <c r="IL200" s="64" t="s">
        <v>144</v>
      </c>
      <c r="IM200" s="65"/>
      <c r="IN200" s="64"/>
      <c r="IO200" s="64"/>
      <c r="IP200" s="65" t="s">
        <v>144</v>
      </c>
      <c r="IQ200" s="65" t="str">
        <f>IFERROR(IF(IP200&gt;=5,VLOOKUP(IP200,Brutos!$K$3:$AE$10,MATCH(IO200,Brutos!$K$3:$AE$3,0),0),0),"")</f>
        <v/>
      </c>
      <c r="IR200" s="64"/>
      <c r="IS200" s="64"/>
      <c r="IT200" s="74" t="str">
        <f t="shared" si="131"/>
        <v/>
      </c>
      <c r="IU200" s="66"/>
      <c r="IV200" s="58"/>
      <c r="IW200" s="58"/>
      <c r="IX200" s="58"/>
      <c r="IY200" s="63">
        <v>6</v>
      </c>
      <c r="IZ200" s="64" t="s">
        <v>144</v>
      </c>
      <c r="JA200" s="64" t="s">
        <v>144</v>
      </c>
      <c r="JB200" s="65"/>
      <c r="JC200" s="64"/>
      <c r="JD200" s="64"/>
      <c r="JE200" s="65" t="s">
        <v>144</v>
      </c>
      <c r="JF200" s="65" t="str">
        <f>IFERROR(IF(JE200&gt;=5,VLOOKUP(JE200,Brutos!$K$3:$AE$10,MATCH(JD200,Brutos!$K$3:$AE$3,0),0),0),"")</f>
        <v/>
      </c>
      <c r="JG200" s="64"/>
      <c r="JH200" s="64"/>
      <c r="JI200" s="74" t="str">
        <f t="shared" si="132"/>
        <v/>
      </c>
      <c r="JJ200" s="66"/>
      <c r="JK200" s="58"/>
      <c r="JL200" s="58"/>
      <c r="JM200" s="58"/>
      <c r="JN200" s="63">
        <v>6</v>
      </c>
      <c r="JO200" s="64" t="s">
        <v>144</v>
      </c>
      <c r="JP200" s="64" t="s">
        <v>144</v>
      </c>
      <c r="JQ200" s="65"/>
      <c r="JR200" s="64"/>
      <c r="JS200" s="64"/>
      <c r="JT200" s="65" t="s">
        <v>144</v>
      </c>
      <c r="JU200" s="65" t="str">
        <f>IFERROR(IF(JT200&gt;=5,VLOOKUP(JT200,Brutos!$K$3:$AE$10,MATCH(JS200,Brutos!$K$3:$AE$3,0),0),0),"")</f>
        <v/>
      </c>
      <c r="JV200" s="64"/>
      <c r="JW200" s="64"/>
      <c r="JX200" s="74" t="str">
        <f t="shared" si="133"/>
        <v/>
      </c>
      <c r="JY200" s="66"/>
      <c r="JZ200" s="58"/>
      <c r="KA200" s="58"/>
      <c r="KB200" s="58"/>
      <c r="KC200" s="63">
        <v>6</v>
      </c>
      <c r="KD200" s="64" t="s">
        <v>144</v>
      </c>
      <c r="KE200" s="64" t="s">
        <v>144</v>
      </c>
      <c r="KF200" s="65"/>
      <c r="KG200" s="64"/>
      <c r="KH200" s="64"/>
      <c r="KI200" s="65" t="s">
        <v>144</v>
      </c>
      <c r="KJ200" s="65" t="str">
        <f>IFERROR(IF(KI200&gt;=5,VLOOKUP(KI200,Brutos!$K$3:$AE$10,MATCH(KH200,Brutos!$K$3:$AE$3,0),0),0),"")</f>
        <v/>
      </c>
      <c r="KK200" s="64"/>
      <c r="KL200" s="64"/>
      <c r="KM200" s="74" t="str">
        <f t="shared" si="134"/>
        <v/>
      </c>
      <c r="KN200" s="66"/>
      <c r="KO200" s="58"/>
      <c r="KP200" s="58"/>
      <c r="KQ200" s="58"/>
      <c r="KR200" s="63">
        <v>6</v>
      </c>
      <c r="KS200" s="64" t="s">
        <v>144</v>
      </c>
      <c r="KT200" s="64" t="s">
        <v>144</v>
      </c>
      <c r="KU200" s="65"/>
      <c r="KV200" s="64"/>
      <c r="KW200" s="64"/>
      <c r="KX200" s="65" t="s">
        <v>144</v>
      </c>
      <c r="KY200" s="65" t="str">
        <f>IFERROR(IF(KX200&gt;=5,VLOOKUP(KX200,Brutos!$K$3:$AE$10,MATCH(KW200,Brutos!$K$3:$AE$3,0),0),0),"")</f>
        <v/>
      </c>
      <c r="KZ200" s="64"/>
      <c r="LA200" s="64"/>
      <c r="LB200" s="74" t="str">
        <f t="shared" si="135"/>
        <v/>
      </c>
      <c r="LC200" s="66"/>
      <c r="LD200" s="347"/>
      <c r="LE200" s="58"/>
      <c r="LF200" s="58"/>
      <c r="LG200" s="63">
        <v>6</v>
      </c>
      <c r="LH200" s="64" t="s">
        <v>144</v>
      </c>
      <c r="LI200" s="64" t="s">
        <v>144</v>
      </c>
      <c r="LJ200" s="65"/>
      <c r="LK200" s="64"/>
      <c r="LL200" s="64"/>
      <c r="LM200" s="65" t="s">
        <v>144</v>
      </c>
      <c r="LN200" s="65" t="str">
        <f>IFERROR(IF(LM200&gt;=5,VLOOKUP(LM200,Brutos!$K$3:$AE$10,MATCH(LL200,Brutos!$K$3:$AE$3,0),0),0),"")</f>
        <v/>
      </c>
      <c r="LO200" s="64"/>
      <c r="LP200" s="64"/>
      <c r="LQ200" s="74" t="str">
        <f t="shared" si="136"/>
        <v/>
      </c>
      <c r="LR200" s="66"/>
      <c r="LS200" s="347"/>
      <c r="LT200" s="58"/>
      <c r="LU200" s="58"/>
      <c r="LV200" s="63">
        <v>6</v>
      </c>
      <c r="LW200" s="64" t="s">
        <v>144</v>
      </c>
      <c r="LX200" s="64" t="s">
        <v>144</v>
      </c>
      <c r="LY200" s="65"/>
      <c r="LZ200" s="64"/>
      <c r="MA200" s="64"/>
      <c r="MB200" s="65" t="s">
        <v>144</v>
      </c>
      <c r="MC200" s="65" t="str">
        <f>IFERROR(IF(MB200&gt;=5,VLOOKUP(MB200,Brutos!$K$3:$AE$10,MATCH(MA200,Brutos!$K$3:$AE$3,0),0),0),"")</f>
        <v/>
      </c>
      <c r="MD200" s="64"/>
      <c r="ME200" s="64"/>
      <c r="MF200" s="74" t="str">
        <f t="shared" si="137"/>
        <v/>
      </c>
      <c r="MG200" s="66"/>
      <c r="MH200" s="347"/>
      <c r="MI200" s="58"/>
      <c r="MJ200" s="58"/>
      <c r="MK200" s="63">
        <v>6</v>
      </c>
      <c r="ML200" s="64" t="s">
        <v>144</v>
      </c>
      <c r="MM200" s="64" t="s">
        <v>144</v>
      </c>
      <c r="MN200" s="65"/>
      <c r="MO200" s="64"/>
      <c r="MP200" s="64"/>
      <c r="MQ200" s="65" t="s">
        <v>144</v>
      </c>
      <c r="MR200" s="65" t="str">
        <f>IFERROR(IF(MQ200&gt;=5,VLOOKUP(MQ200,Brutos!$K$3:$AE$10,MATCH(MP200,Brutos!$K$3:$AE$3,0),0),0),"")</f>
        <v/>
      </c>
      <c r="MS200" s="64"/>
      <c r="MT200" s="64"/>
      <c r="MU200" s="74" t="str">
        <f t="shared" si="138"/>
        <v/>
      </c>
      <c r="MV200" s="66"/>
      <c r="MW200" s="347"/>
    </row>
    <row r="201" spans="1:361">
      <c r="A201" s="347"/>
      <c r="B201" s="58"/>
      <c r="C201" s="58"/>
      <c r="D201" s="63">
        <v>7</v>
      </c>
      <c r="E201" s="64" t="s">
        <v>144</v>
      </c>
      <c r="F201" s="64" t="s">
        <v>144</v>
      </c>
      <c r="G201" s="65"/>
      <c r="H201" s="64"/>
      <c r="I201" s="64"/>
      <c r="J201" s="65" t="s">
        <v>144</v>
      </c>
      <c r="K201" s="65" t="str">
        <f>IFERROR(IF(J201&gt;=5,VLOOKUP(J201,Brutos!$K$3:$AE$10,MATCH(I201,Brutos!$K$3:$AE$3,0),0),0),"")</f>
        <v/>
      </c>
      <c r="L201" s="64"/>
      <c r="M201" s="64"/>
      <c r="N201" s="74" t="str">
        <f t="shared" si="115"/>
        <v/>
      </c>
      <c r="O201" s="66"/>
      <c r="P201" s="58"/>
      <c r="Q201" s="58"/>
      <c r="R201" s="58"/>
      <c r="S201" s="63">
        <v>7</v>
      </c>
      <c r="T201" s="64" t="s">
        <v>144</v>
      </c>
      <c r="U201" s="64" t="s">
        <v>144</v>
      </c>
      <c r="V201" s="65"/>
      <c r="W201" s="64"/>
      <c r="X201" s="64"/>
      <c r="Y201" s="65" t="s">
        <v>144</v>
      </c>
      <c r="Z201" s="65" t="str">
        <f>IFERROR(IF(Y201&gt;=5,VLOOKUP(Y201,Brutos!$K$3:$AE$10,MATCH(X201,Brutos!$K$3:$AE$3,0),0),0),"")</f>
        <v/>
      </c>
      <c r="AA201" s="64"/>
      <c r="AB201" s="64"/>
      <c r="AC201" s="74" t="str">
        <f t="shared" si="116"/>
        <v/>
      </c>
      <c r="AD201" s="66"/>
      <c r="AE201" s="58"/>
      <c r="AF201" s="58"/>
      <c r="AG201" s="58"/>
      <c r="AH201" s="63">
        <v>7</v>
      </c>
      <c r="AI201" s="64" t="s">
        <v>144</v>
      </c>
      <c r="AJ201" s="64" t="s">
        <v>144</v>
      </c>
      <c r="AK201" s="65"/>
      <c r="AL201" s="64"/>
      <c r="AM201" s="64"/>
      <c r="AN201" s="65" t="s">
        <v>144</v>
      </c>
      <c r="AO201" s="65" t="str">
        <f>IFERROR(IF(AN201&gt;=5,VLOOKUP(AN201,Brutos!$K$3:$AE$10,MATCH(AM201,Brutos!$K$3:$AE$3,0),0),0),"")</f>
        <v/>
      </c>
      <c r="AP201" s="64"/>
      <c r="AQ201" s="64"/>
      <c r="AR201" s="74" t="str">
        <f t="shared" si="117"/>
        <v/>
      </c>
      <c r="AS201" s="66"/>
      <c r="AT201" s="58"/>
      <c r="AU201" s="58"/>
      <c r="AV201" s="58"/>
      <c r="AW201" s="63">
        <v>7</v>
      </c>
      <c r="AX201" s="64" t="s">
        <v>144</v>
      </c>
      <c r="AY201" s="64" t="s">
        <v>144</v>
      </c>
      <c r="AZ201" s="354"/>
      <c r="BA201" s="64"/>
      <c r="BB201" s="64"/>
      <c r="BC201" s="65" t="s">
        <v>144</v>
      </c>
      <c r="BD201" s="65" t="str">
        <f>IFERROR(IF(BC201&gt;=5,VLOOKUP(BC201,Brutos!$K$3:$AE$10,MATCH(BB201,Brutos!$K$3:$AE$3,0),0),0),"")</f>
        <v/>
      </c>
      <c r="BE201" s="64"/>
      <c r="BF201" s="64"/>
      <c r="BG201" s="74" t="str">
        <f t="shared" si="118"/>
        <v/>
      </c>
      <c r="BH201" s="66"/>
      <c r="BI201" s="58"/>
      <c r="BJ201" s="58"/>
      <c r="BK201" s="58"/>
      <c r="BL201" s="63">
        <v>7</v>
      </c>
      <c r="BM201" s="64" t="s">
        <v>144</v>
      </c>
      <c r="BN201" s="64" t="s">
        <v>144</v>
      </c>
      <c r="BO201" s="65"/>
      <c r="BP201" s="64"/>
      <c r="BQ201" s="64"/>
      <c r="BR201" s="65" t="s">
        <v>144</v>
      </c>
      <c r="BS201" s="65" t="str">
        <f>IFERROR(IF(BR201&gt;=5,VLOOKUP(BR201,Brutos!$K$3:$AE$10,MATCH(BQ201,Brutos!$K$3:$AE$3,0),0),0),"")</f>
        <v/>
      </c>
      <c r="BT201" s="64"/>
      <c r="BU201" s="64"/>
      <c r="BV201" s="74" t="str">
        <f t="shared" si="119"/>
        <v/>
      </c>
      <c r="BW201" s="66"/>
      <c r="BX201" s="58"/>
      <c r="BY201" s="58"/>
      <c r="BZ201" s="58"/>
      <c r="CA201" s="63">
        <v>7</v>
      </c>
      <c r="CB201" s="64" t="s">
        <v>144</v>
      </c>
      <c r="CC201" s="64" t="s">
        <v>144</v>
      </c>
      <c r="CD201" s="65"/>
      <c r="CE201" s="64"/>
      <c r="CF201" s="64"/>
      <c r="CG201" s="65" t="s">
        <v>144</v>
      </c>
      <c r="CH201" s="65" t="str">
        <f>IFERROR(IF(CG201&gt;=5,VLOOKUP(CG201,Brutos!$K$3:$AE$10,MATCH(CF201,Brutos!$K$3:$AE$3,0),0),0),"")</f>
        <v/>
      </c>
      <c r="CI201" s="64"/>
      <c r="CJ201" s="64"/>
      <c r="CK201" s="74" t="str">
        <f t="shared" si="120"/>
        <v/>
      </c>
      <c r="CL201" s="66"/>
      <c r="CM201" s="58"/>
      <c r="CN201" s="58"/>
      <c r="CO201" s="58"/>
      <c r="CP201" s="63">
        <v>7</v>
      </c>
      <c r="CQ201" s="64" t="s">
        <v>144</v>
      </c>
      <c r="CR201" s="64" t="s">
        <v>144</v>
      </c>
      <c r="CS201" s="65"/>
      <c r="CT201" s="64"/>
      <c r="CU201" s="64"/>
      <c r="CV201" s="65" t="s">
        <v>144</v>
      </c>
      <c r="CW201" s="65" t="str">
        <f>IFERROR(IF(CV201&gt;=5,VLOOKUP(CV201,Brutos!$K$3:$AE$10,MATCH(CU201,Brutos!$K$3:$AE$3,0),0),0),"")</f>
        <v/>
      </c>
      <c r="CX201" s="64"/>
      <c r="CY201" s="64"/>
      <c r="CZ201" s="74" t="str">
        <f t="shared" si="121"/>
        <v/>
      </c>
      <c r="DA201" s="66"/>
      <c r="DB201" s="58"/>
      <c r="DC201" s="58"/>
      <c r="DD201" s="58"/>
      <c r="DE201" s="63">
        <v>7</v>
      </c>
      <c r="DF201" s="64" t="s">
        <v>144</v>
      </c>
      <c r="DG201" s="64" t="s">
        <v>144</v>
      </c>
      <c r="DH201" s="65"/>
      <c r="DI201" s="64"/>
      <c r="DJ201" s="64"/>
      <c r="DK201" s="65" t="s">
        <v>144</v>
      </c>
      <c r="DL201" s="65" t="str">
        <f>IFERROR(IF(DK201&gt;=5,VLOOKUP(DK201,Brutos!$K$3:$AE$10,MATCH(DJ201,Brutos!$K$3:$AE$3,0),0),0),"")</f>
        <v/>
      </c>
      <c r="DM201" s="64"/>
      <c r="DN201" s="64"/>
      <c r="DO201" s="74" t="str">
        <f t="shared" si="122"/>
        <v/>
      </c>
      <c r="DP201" s="66"/>
      <c r="DQ201" s="58"/>
      <c r="DR201" s="58"/>
      <c r="DS201" s="58"/>
      <c r="DT201" s="63">
        <v>7</v>
      </c>
      <c r="DU201" s="64" t="s">
        <v>144</v>
      </c>
      <c r="DV201" s="64" t="s">
        <v>144</v>
      </c>
      <c r="DW201" s="65"/>
      <c r="DX201" s="64"/>
      <c r="DY201" s="64"/>
      <c r="DZ201" s="65" t="s">
        <v>144</v>
      </c>
      <c r="EA201" s="65" t="str">
        <f>IFERROR(IF(DZ201&gt;=5,VLOOKUP(DZ201,Brutos!$K$3:$AE$10,MATCH(DY201,Brutos!$K$3:$AE$3,0),0),0),"")</f>
        <v/>
      </c>
      <c r="EB201" s="64"/>
      <c r="EC201" s="64"/>
      <c r="ED201" s="74" t="str">
        <f t="shared" si="123"/>
        <v/>
      </c>
      <c r="EE201" s="66"/>
      <c r="EF201" s="58"/>
      <c r="EG201" s="58"/>
      <c r="EH201" s="58"/>
      <c r="EI201" s="63">
        <v>7</v>
      </c>
      <c r="EJ201" s="64" t="s">
        <v>144</v>
      </c>
      <c r="EK201" s="64" t="s">
        <v>144</v>
      </c>
      <c r="EL201" s="65"/>
      <c r="EM201" s="64"/>
      <c r="EN201" s="64"/>
      <c r="EO201" s="65" t="s">
        <v>144</v>
      </c>
      <c r="EP201" s="65" t="str">
        <f>IFERROR(IF(EO201&gt;=5,VLOOKUP(EO201,Brutos!$K$3:$AE$10,MATCH(EN201,Brutos!$K$3:$AE$3,0),0),0),"")</f>
        <v/>
      </c>
      <c r="EQ201" s="64"/>
      <c r="ER201" s="64"/>
      <c r="ES201" s="74" t="str">
        <f t="shared" si="124"/>
        <v/>
      </c>
      <c r="ET201" s="66"/>
      <c r="EU201" s="58"/>
      <c r="EV201" s="58"/>
      <c r="EW201" s="58"/>
      <c r="EX201" s="63">
        <v>7</v>
      </c>
      <c r="EY201" s="64" t="s">
        <v>144</v>
      </c>
      <c r="EZ201" s="64" t="s">
        <v>144</v>
      </c>
      <c r="FA201" s="65"/>
      <c r="FB201" s="64"/>
      <c r="FC201" s="64"/>
      <c r="FD201" s="65" t="s">
        <v>144</v>
      </c>
      <c r="FE201" s="65" t="str">
        <f>IFERROR(IF(FD201&gt;=5,VLOOKUP(FD201,Brutos!$K$3:$AE$10,MATCH(FC201,Brutos!$K$3:$AE$3,0),0),0),"")</f>
        <v/>
      </c>
      <c r="FF201" s="64"/>
      <c r="FG201" s="64"/>
      <c r="FH201" s="74" t="str">
        <f t="shared" si="125"/>
        <v/>
      </c>
      <c r="FI201" s="66"/>
      <c r="FJ201" s="58"/>
      <c r="FK201" s="58"/>
      <c r="FL201" s="58"/>
      <c r="FM201" s="63">
        <v>7</v>
      </c>
      <c r="FN201" s="64" t="s">
        <v>144</v>
      </c>
      <c r="FO201" s="64" t="s">
        <v>144</v>
      </c>
      <c r="FP201" s="65"/>
      <c r="FQ201" s="64"/>
      <c r="FR201" s="64"/>
      <c r="FS201" s="65" t="s">
        <v>144</v>
      </c>
      <c r="FT201" s="65" t="str">
        <f>IFERROR(IF(FS201&gt;=5,VLOOKUP(FS201,Brutos!$K$3:$AE$10,MATCH(FR201,Brutos!$K$3:$AE$3,0),0),0),"")</f>
        <v/>
      </c>
      <c r="FU201" s="64"/>
      <c r="FV201" s="64"/>
      <c r="FW201" s="74" t="str">
        <f t="shared" si="126"/>
        <v/>
      </c>
      <c r="FX201" s="66"/>
      <c r="FY201" s="58"/>
      <c r="FZ201" s="58"/>
      <c r="GA201" s="58"/>
      <c r="GB201" s="63">
        <v>7</v>
      </c>
      <c r="GC201" s="64" t="s">
        <v>144</v>
      </c>
      <c r="GD201" s="64" t="s">
        <v>144</v>
      </c>
      <c r="GE201" s="65"/>
      <c r="GF201" s="64"/>
      <c r="GG201" s="64"/>
      <c r="GH201" s="65" t="s">
        <v>144</v>
      </c>
      <c r="GI201" s="65" t="str">
        <f>IFERROR(IF(GH201&gt;=5,VLOOKUP(GH201,Brutos!$K$3:$AE$10,MATCH(GG201,Brutos!$K$3:$AE$3,0),0),0),"")</f>
        <v/>
      </c>
      <c r="GJ201" s="64"/>
      <c r="GK201" s="64"/>
      <c r="GL201" s="74" t="str">
        <f t="shared" si="127"/>
        <v/>
      </c>
      <c r="GM201" s="66"/>
      <c r="GN201" s="58"/>
      <c r="GO201" s="58"/>
      <c r="GP201" s="58"/>
      <c r="GQ201" s="63">
        <v>7</v>
      </c>
      <c r="GR201" s="64" t="s">
        <v>144</v>
      </c>
      <c r="GS201" s="64" t="s">
        <v>144</v>
      </c>
      <c r="GT201" s="65"/>
      <c r="GU201" s="64"/>
      <c r="GV201" s="64"/>
      <c r="GW201" s="65" t="s">
        <v>144</v>
      </c>
      <c r="GX201" s="65" t="str">
        <f>IFERROR(IF(GW201&gt;=5,VLOOKUP(GW201,Brutos!$K$3:$AE$10,MATCH(GV201,Brutos!$K$3:$AE$3,0),0),0),"")</f>
        <v/>
      </c>
      <c r="GY201" s="64"/>
      <c r="GZ201" s="64"/>
      <c r="HA201" s="74" t="str">
        <f t="shared" si="128"/>
        <v/>
      </c>
      <c r="HB201" s="66"/>
      <c r="HC201" s="58"/>
      <c r="HD201" s="58"/>
      <c r="HE201" s="58"/>
      <c r="HF201" s="63">
        <v>7</v>
      </c>
      <c r="HG201" s="64" t="s">
        <v>144</v>
      </c>
      <c r="HH201" s="64" t="s">
        <v>144</v>
      </c>
      <c r="HI201" s="65"/>
      <c r="HJ201" s="64"/>
      <c r="HK201" s="64"/>
      <c r="HL201" s="65" t="s">
        <v>144</v>
      </c>
      <c r="HM201" s="65" t="str">
        <f>IFERROR(IF(HL201&gt;=5,VLOOKUP(HL201,Brutos!$K$3:$AE$10,MATCH(HK201,Brutos!$K$3:$AE$3,0),0),0),"")</f>
        <v/>
      </c>
      <c r="HN201" s="64"/>
      <c r="HO201" s="64"/>
      <c r="HP201" s="74" t="str">
        <f t="shared" si="129"/>
        <v/>
      </c>
      <c r="HQ201" s="66"/>
      <c r="HR201" s="58"/>
      <c r="HS201" s="58"/>
      <c r="HT201" s="58"/>
      <c r="HU201" s="63">
        <v>7</v>
      </c>
      <c r="HV201" s="64" t="s">
        <v>144</v>
      </c>
      <c r="HW201" s="64" t="s">
        <v>144</v>
      </c>
      <c r="HX201" s="478"/>
      <c r="HY201" s="64"/>
      <c r="HZ201" s="64"/>
      <c r="IA201" s="65" t="s">
        <v>144</v>
      </c>
      <c r="IB201" s="65" t="str">
        <f>IFERROR(IF(IA201&gt;=5,VLOOKUP(IA201,Brutos!$K$3:$AE$10,MATCH(HZ201,Brutos!$K$3:$AE$3,0),0),0),"")</f>
        <v/>
      </c>
      <c r="IC201" s="64"/>
      <c r="ID201" s="64"/>
      <c r="IE201" s="74" t="str">
        <f t="shared" si="130"/>
        <v/>
      </c>
      <c r="IF201" s="66"/>
      <c r="IG201" s="58"/>
      <c r="IH201" s="58"/>
      <c r="II201" s="58"/>
      <c r="IJ201" s="63">
        <v>7</v>
      </c>
      <c r="IK201" s="64" t="s">
        <v>144</v>
      </c>
      <c r="IL201" s="64" t="s">
        <v>144</v>
      </c>
      <c r="IM201" s="65"/>
      <c r="IN201" s="64"/>
      <c r="IO201" s="64"/>
      <c r="IP201" s="65" t="s">
        <v>144</v>
      </c>
      <c r="IQ201" s="65" t="str">
        <f>IFERROR(IF(IP201&gt;=5,VLOOKUP(IP201,Brutos!$K$3:$AE$10,MATCH(IO201,Brutos!$K$3:$AE$3,0),0),0),"")</f>
        <v/>
      </c>
      <c r="IR201" s="64"/>
      <c r="IS201" s="64"/>
      <c r="IT201" s="74" t="str">
        <f t="shared" si="131"/>
        <v/>
      </c>
      <c r="IU201" s="66"/>
      <c r="IV201" s="58"/>
      <c r="IW201" s="58"/>
      <c r="IX201" s="58"/>
      <c r="IY201" s="63">
        <v>7</v>
      </c>
      <c r="IZ201" s="64" t="s">
        <v>144</v>
      </c>
      <c r="JA201" s="64" t="s">
        <v>144</v>
      </c>
      <c r="JB201" s="65"/>
      <c r="JC201" s="64"/>
      <c r="JD201" s="64"/>
      <c r="JE201" s="65" t="s">
        <v>144</v>
      </c>
      <c r="JF201" s="65" t="str">
        <f>IFERROR(IF(JE201&gt;=5,VLOOKUP(JE201,Brutos!$K$3:$AE$10,MATCH(JD201,Brutos!$K$3:$AE$3,0),0),0),"")</f>
        <v/>
      </c>
      <c r="JG201" s="64"/>
      <c r="JH201" s="64"/>
      <c r="JI201" s="74" t="str">
        <f t="shared" si="132"/>
        <v/>
      </c>
      <c r="JJ201" s="66"/>
      <c r="JK201" s="58"/>
      <c r="JL201" s="58"/>
      <c r="JM201" s="58"/>
      <c r="JN201" s="63">
        <v>7</v>
      </c>
      <c r="JO201" s="64" t="s">
        <v>144</v>
      </c>
      <c r="JP201" s="64" t="s">
        <v>144</v>
      </c>
      <c r="JQ201" s="65"/>
      <c r="JR201" s="64"/>
      <c r="JS201" s="64"/>
      <c r="JT201" s="65" t="s">
        <v>144</v>
      </c>
      <c r="JU201" s="65" t="str">
        <f>IFERROR(IF(JT201&gt;=5,VLOOKUP(JT201,Brutos!$K$3:$AE$10,MATCH(JS201,Brutos!$K$3:$AE$3,0),0),0),"")</f>
        <v/>
      </c>
      <c r="JV201" s="64"/>
      <c r="JW201" s="64"/>
      <c r="JX201" s="74" t="str">
        <f t="shared" si="133"/>
        <v/>
      </c>
      <c r="JY201" s="66"/>
      <c r="JZ201" s="58"/>
      <c r="KA201" s="58"/>
      <c r="KB201" s="58"/>
      <c r="KC201" s="63">
        <v>7</v>
      </c>
      <c r="KD201" s="64" t="s">
        <v>144</v>
      </c>
      <c r="KE201" s="64" t="s">
        <v>144</v>
      </c>
      <c r="KF201" s="65"/>
      <c r="KG201" s="64"/>
      <c r="KH201" s="64"/>
      <c r="KI201" s="65" t="s">
        <v>144</v>
      </c>
      <c r="KJ201" s="65" t="str">
        <f>IFERROR(IF(KI201&gt;=5,VLOOKUP(KI201,Brutos!$K$3:$AE$10,MATCH(KH201,Brutos!$K$3:$AE$3,0),0),0),"")</f>
        <v/>
      </c>
      <c r="KK201" s="64"/>
      <c r="KL201" s="64"/>
      <c r="KM201" s="74" t="str">
        <f t="shared" si="134"/>
        <v/>
      </c>
      <c r="KN201" s="66"/>
      <c r="KO201" s="58"/>
      <c r="KP201" s="58"/>
      <c r="KQ201" s="58"/>
      <c r="KR201" s="63">
        <v>7</v>
      </c>
      <c r="KS201" s="64" t="s">
        <v>144</v>
      </c>
      <c r="KT201" s="64" t="s">
        <v>144</v>
      </c>
      <c r="KU201" s="65"/>
      <c r="KV201" s="64"/>
      <c r="KW201" s="64"/>
      <c r="KX201" s="65" t="s">
        <v>144</v>
      </c>
      <c r="KY201" s="65" t="str">
        <f>IFERROR(IF(KX201&gt;=5,VLOOKUP(KX201,Brutos!$K$3:$AE$10,MATCH(KW201,Brutos!$K$3:$AE$3,0),0),0),"")</f>
        <v/>
      </c>
      <c r="KZ201" s="64"/>
      <c r="LA201" s="64"/>
      <c r="LB201" s="74" t="str">
        <f t="shared" si="135"/>
        <v/>
      </c>
      <c r="LC201" s="66"/>
      <c r="LD201" s="347"/>
      <c r="LE201" s="58"/>
      <c r="LF201" s="58"/>
      <c r="LG201" s="63">
        <v>7</v>
      </c>
      <c r="LH201" s="64" t="s">
        <v>144</v>
      </c>
      <c r="LI201" s="64" t="s">
        <v>144</v>
      </c>
      <c r="LJ201" s="65"/>
      <c r="LK201" s="64"/>
      <c r="LL201" s="64"/>
      <c r="LM201" s="65" t="s">
        <v>144</v>
      </c>
      <c r="LN201" s="65" t="str">
        <f>IFERROR(IF(LM201&gt;=5,VLOOKUP(LM201,Brutos!$K$3:$AE$10,MATCH(LL201,Brutos!$K$3:$AE$3,0),0),0),"")</f>
        <v/>
      </c>
      <c r="LO201" s="64"/>
      <c r="LP201" s="64"/>
      <c r="LQ201" s="74" t="str">
        <f t="shared" si="136"/>
        <v/>
      </c>
      <c r="LR201" s="66"/>
      <c r="LS201" s="347"/>
      <c r="LT201" s="58"/>
      <c r="LU201" s="58"/>
      <c r="LV201" s="63">
        <v>7</v>
      </c>
      <c r="LW201" s="64" t="s">
        <v>144</v>
      </c>
      <c r="LX201" s="64" t="s">
        <v>144</v>
      </c>
      <c r="LY201" s="65"/>
      <c r="LZ201" s="64"/>
      <c r="MA201" s="64"/>
      <c r="MB201" s="65" t="s">
        <v>144</v>
      </c>
      <c r="MC201" s="65" t="str">
        <f>IFERROR(IF(MB201&gt;=5,VLOOKUP(MB201,Brutos!$K$3:$AE$10,MATCH(MA201,Brutos!$K$3:$AE$3,0),0),0),"")</f>
        <v/>
      </c>
      <c r="MD201" s="64"/>
      <c r="ME201" s="64"/>
      <c r="MF201" s="74" t="str">
        <f t="shared" si="137"/>
        <v/>
      </c>
      <c r="MG201" s="66"/>
      <c r="MH201" s="347"/>
      <c r="MI201" s="58"/>
      <c r="MJ201" s="58"/>
      <c r="MK201" s="63">
        <v>7</v>
      </c>
      <c r="ML201" s="64" t="s">
        <v>144</v>
      </c>
      <c r="MM201" s="64" t="s">
        <v>144</v>
      </c>
      <c r="MN201" s="65"/>
      <c r="MO201" s="64"/>
      <c r="MP201" s="64"/>
      <c r="MQ201" s="65" t="s">
        <v>144</v>
      </c>
      <c r="MR201" s="65" t="str">
        <f>IFERROR(IF(MQ201&gt;=5,VLOOKUP(MQ201,Brutos!$K$3:$AE$10,MATCH(MP201,Brutos!$K$3:$AE$3,0),0),0),"")</f>
        <v/>
      </c>
      <c r="MS201" s="64"/>
      <c r="MT201" s="64"/>
      <c r="MU201" s="74" t="str">
        <f t="shared" si="138"/>
        <v/>
      </c>
      <c r="MV201" s="66"/>
      <c r="MW201" s="347"/>
    </row>
    <row r="202" spans="1:361">
      <c r="A202" s="347"/>
      <c r="B202" s="58"/>
      <c r="C202" s="58"/>
      <c r="D202" s="63">
        <v>8</v>
      </c>
      <c r="E202" s="64" t="s">
        <v>144</v>
      </c>
      <c r="F202" s="64" t="s">
        <v>144</v>
      </c>
      <c r="G202" s="65"/>
      <c r="H202" s="64"/>
      <c r="I202" s="64"/>
      <c r="J202" s="65" t="s">
        <v>144</v>
      </c>
      <c r="K202" s="65" t="str">
        <f>IFERROR(IF(J202&gt;=5,VLOOKUP(J202,Brutos!$K$3:$AE$10,MATCH(I202,Brutos!$K$3:$AE$3,0),0),0),"")</f>
        <v/>
      </c>
      <c r="L202" s="64"/>
      <c r="M202" s="64"/>
      <c r="N202" s="74" t="str">
        <f t="shared" si="115"/>
        <v/>
      </c>
      <c r="O202" s="66"/>
      <c r="P202" s="58"/>
      <c r="Q202" s="58"/>
      <c r="R202" s="58"/>
      <c r="S202" s="63">
        <v>8</v>
      </c>
      <c r="T202" s="64" t="s">
        <v>144</v>
      </c>
      <c r="U202" s="64" t="s">
        <v>144</v>
      </c>
      <c r="V202" s="65"/>
      <c r="W202" s="64"/>
      <c r="X202" s="64"/>
      <c r="Y202" s="65" t="s">
        <v>144</v>
      </c>
      <c r="Z202" s="65" t="str">
        <f>IFERROR(IF(Y202&gt;=5,VLOOKUP(Y202,Brutos!$K$3:$AE$10,MATCH(X202,Brutos!$K$3:$AE$3,0),0),0),"")</f>
        <v/>
      </c>
      <c r="AA202" s="64"/>
      <c r="AB202" s="64"/>
      <c r="AC202" s="74" t="str">
        <f t="shared" si="116"/>
        <v/>
      </c>
      <c r="AD202" s="66"/>
      <c r="AE202" s="58"/>
      <c r="AF202" s="58"/>
      <c r="AG202" s="58"/>
      <c r="AH202" s="63">
        <v>8</v>
      </c>
      <c r="AI202" s="64" t="s">
        <v>144</v>
      </c>
      <c r="AJ202" s="64" t="s">
        <v>144</v>
      </c>
      <c r="AK202" s="65"/>
      <c r="AL202" s="64"/>
      <c r="AM202" s="64"/>
      <c r="AN202" s="65" t="s">
        <v>144</v>
      </c>
      <c r="AO202" s="65" t="str">
        <f>IFERROR(IF(AN202&gt;=5,VLOOKUP(AN202,Brutos!$K$3:$AE$10,MATCH(AM202,Brutos!$K$3:$AE$3,0),0),0),"")</f>
        <v/>
      </c>
      <c r="AP202" s="64"/>
      <c r="AQ202" s="64"/>
      <c r="AR202" s="74" t="str">
        <f t="shared" si="117"/>
        <v/>
      </c>
      <c r="AS202" s="66"/>
      <c r="AT202" s="58"/>
      <c r="AU202" s="58"/>
      <c r="AV202" s="58"/>
      <c r="AW202" s="63">
        <v>8</v>
      </c>
      <c r="AX202" s="64" t="s">
        <v>144</v>
      </c>
      <c r="AY202" s="64" t="s">
        <v>144</v>
      </c>
      <c r="AZ202" s="354"/>
      <c r="BA202" s="64"/>
      <c r="BB202" s="64"/>
      <c r="BC202" s="65" t="s">
        <v>144</v>
      </c>
      <c r="BD202" s="65" t="str">
        <f>IFERROR(IF(BC202&gt;=5,VLOOKUP(BC202,Brutos!$K$3:$AE$10,MATCH(BB202,Brutos!$K$3:$AE$3,0),0),0),"")</f>
        <v/>
      </c>
      <c r="BE202" s="64"/>
      <c r="BF202" s="64"/>
      <c r="BG202" s="74" t="str">
        <f t="shared" si="118"/>
        <v/>
      </c>
      <c r="BH202" s="66"/>
      <c r="BI202" s="58"/>
      <c r="BJ202" s="58"/>
      <c r="BK202" s="58"/>
      <c r="BL202" s="63">
        <v>8</v>
      </c>
      <c r="BM202" s="64" t="s">
        <v>144</v>
      </c>
      <c r="BN202" s="64" t="s">
        <v>144</v>
      </c>
      <c r="BO202" s="65"/>
      <c r="BP202" s="64"/>
      <c r="BQ202" s="64"/>
      <c r="BR202" s="65" t="s">
        <v>144</v>
      </c>
      <c r="BS202" s="65" t="str">
        <f>IFERROR(IF(BR202&gt;=5,VLOOKUP(BR202,Brutos!$K$3:$AE$10,MATCH(BQ202,Brutos!$K$3:$AE$3,0),0),0),"")</f>
        <v/>
      </c>
      <c r="BT202" s="64"/>
      <c r="BU202" s="64"/>
      <c r="BV202" s="74" t="str">
        <f t="shared" si="119"/>
        <v/>
      </c>
      <c r="BW202" s="66"/>
      <c r="BX202" s="58"/>
      <c r="BY202" s="58"/>
      <c r="BZ202" s="58"/>
      <c r="CA202" s="63">
        <v>8</v>
      </c>
      <c r="CB202" s="64" t="s">
        <v>144</v>
      </c>
      <c r="CC202" s="64" t="s">
        <v>144</v>
      </c>
      <c r="CD202" s="65"/>
      <c r="CE202" s="64"/>
      <c r="CF202" s="64"/>
      <c r="CG202" s="65" t="s">
        <v>144</v>
      </c>
      <c r="CH202" s="65" t="str">
        <f>IFERROR(IF(CG202&gt;=5,VLOOKUP(CG202,Brutos!$K$3:$AE$10,MATCH(CF202,Brutos!$K$3:$AE$3,0),0),0),"")</f>
        <v/>
      </c>
      <c r="CI202" s="64"/>
      <c r="CJ202" s="64"/>
      <c r="CK202" s="74" t="str">
        <f t="shared" si="120"/>
        <v/>
      </c>
      <c r="CL202" s="66"/>
      <c r="CM202" s="58"/>
      <c r="CN202" s="58"/>
      <c r="CO202" s="58"/>
      <c r="CP202" s="63">
        <v>8</v>
      </c>
      <c r="CQ202" s="64" t="s">
        <v>144</v>
      </c>
      <c r="CR202" s="64" t="s">
        <v>144</v>
      </c>
      <c r="CS202" s="65"/>
      <c r="CT202" s="64"/>
      <c r="CU202" s="64"/>
      <c r="CV202" s="65" t="s">
        <v>144</v>
      </c>
      <c r="CW202" s="65" t="str">
        <f>IFERROR(IF(CV202&gt;=5,VLOOKUP(CV202,Brutos!$K$3:$AE$10,MATCH(CU202,Brutos!$K$3:$AE$3,0),0),0),"")</f>
        <v/>
      </c>
      <c r="CX202" s="64"/>
      <c r="CY202" s="64"/>
      <c r="CZ202" s="74" t="str">
        <f t="shared" si="121"/>
        <v/>
      </c>
      <c r="DA202" s="66"/>
      <c r="DB202" s="58"/>
      <c r="DC202" s="58"/>
      <c r="DD202" s="58"/>
      <c r="DE202" s="63">
        <v>8</v>
      </c>
      <c r="DF202" s="64" t="s">
        <v>144</v>
      </c>
      <c r="DG202" s="64" t="s">
        <v>144</v>
      </c>
      <c r="DH202" s="65"/>
      <c r="DI202" s="64"/>
      <c r="DJ202" s="64"/>
      <c r="DK202" s="65" t="s">
        <v>144</v>
      </c>
      <c r="DL202" s="65" t="str">
        <f>IFERROR(IF(DK202&gt;=5,VLOOKUP(DK202,Brutos!$K$3:$AE$10,MATCH(DJ202,Brutos!$K$3:$AE$3,0),0),0),"")</f>
        <v/>
      </c>
      <c r="DM202" s="64"/>
      <c r="DN202" s="64"/>
      <c r="DO202" s="74" t="str">
        <f t="shared" si="122"/>
        <v/>
      </c>
      <c r="DP202" s="66"/>
      <c r="DQ202" s="58"/>
      <c r="DR202" s="58"/>
      <c r="DS202" s="58"/>
      <c r="DT202" s="63">
        <v>8</v>
      </c>
      <c r="DU202" s="64" t="s">
        <v>144</v>
      </c>
      <c r="DV202" s="64" t="s">
        <v>144</v>
      </c>
      <c r="DW202" s="65"/>
      <c r="DX202" s="64"/>
      <c r="DY202" s="64"/>
      <c r="DZ202" s="65" t="s">
        <v>144</v>
      </c>
      <c r="EA202" s="65" t="str">
        <f>IFERROR(IF(DZ202&gt;=5,VLOOKUP(DZ202,Brutos!$K$3:$AE$10,MATCH(DY202,Brutos!$K$3:$AE$3,0),0),0),"")</f>
        <v/>
      </c>
      <c r="EB202" s="64"/>
      <c r="EC202" s="64"/>
      <c r="ED202" s="74" t="str">
        <f t="shared" si="123"/>
        <v/>
      </c>
      <c r="EE202" s="66"/>
      <c r="EF202" s="58"/>
      <c r="EG202" s="58"/>
      <c r="EH202" s="58"/>
      <c r="EI202" s="63">
        <v>8</v>
      </c>
      <c r="EJ202" s="64" t="s">
        <v>144</v>
      </c>
      <c r="EK202" s="64" t="s">
        <v>144</v>
      </c>
      <c r="EL202" s="65"/>
      <c r="EM202" s="64"/>
      <c r="EN202" s="64"/>
      <c r="EO202" s="65" t="s">
        <v>144</v>
      </c>
      <c r="EP202" s="65" t="str">
        <f>IFERROR(IF(EO202&gt;=5,VLOOKUP(EO202,Brutos!$K$3:$AE$10,MATCH(EN202,Brutos!$K$3:$AE$3,0),0),0),"")</f>
        <v/>
      </c>
      <c r="EQ202" s="64"/>
      <c r="ER202" s="64"/>
      <c r="ES202" s="74" t="str">
        <f t="shared" si="124"/>
        <v/>
      </c>
      <c r="ET202" s="66"/>
      <c r="EU202" s="58"/>
      <c r="EV202" s="58"/>
      <c r="EW202" s="58"/>
      <c r="EX202" s="63">
        <v>8</v>
      </c>
      <c r="EY202" s="64" t="s">
        <v>144</v>
      </c>
      <c r="EZ202" s="64" t="s">
        <v>144</v>
      </c>
      <c r="FA202" s="65"/>
      <c r="FB202" s="64"/>
      <c r="FC202" s="64"/>
      <c r="FD202" s="65" t="s">
        <v>144</v>
      </c>
      <c r="FE202" s="65" t="str">
        <f>IFERROR(IF(FD202&gt;=5,VLOOKUP(FD202,Brutos!$K$3:$AE$10,MATCH(FC202,Brutos!$K$3:$AE$3,0),0),0),"")</f>
        <v/>
      </c>
      <c r="FF202" s="64"/>
      <c r="FG202" s="64"/>
      <c r="FH202" s="74" t="str">
        <f t="shared" si="125"/>
        <v/>
      </c>
      <c r="FI202" s="66"/>
      <c r="FJ202" s="58"/>
      <c r="FK202" s="58"/>
      <c r="FL202" s="58"/>
      <c r="FM202" s="63">
        <v>8</v>
      </c>
      <c r="FN202" s="64" t="s">
        <v>144</v>
      </c>
      <c r="FO202" s="64" t="s">
        <v>144</v>
      </c>
      <c r="FP202" s="65"/>
      <c r="FQ202" s="64"/>
      <c r="FR202" s="64"/>
      <c r="FS202" s="65" t="s">
        <v>144</v>
      </c>
      <c r="FT202" s="65" t="str">
        <f>IFERROR(IF(FS202&gt;=5,VLOOKUP(FS202,Brutos!$K$3:$AE$10,MATCH(FR202,Brutos!$K$3:$AE$3,0),0),0),"")</f>
        <v/>
      </c>
      <c r="FU202" s="64"/>
      <c r="FV202" s="64"/>
      <c r="FW202" s="74" t="str">
        <f t="shared" si="126"/>
        <v/>
      </c>
      <c r="FX202" s="66"/>
      <c r="FY202" s="58"/>
      <c r="FZ202" s="58"/>
      <c r="GA202" s="58"/>
      <c r="GB202" s="63">
        <v>8</v>
      </c>
      <c r="GC202" s="64" t="s">
        <v>144</v>
      </c>
      <c r="GD202" s="64" t="s">
        <v>144</v>
      </c>
      <c r="GE202" s="65"/>
      <c r="GF202" s="64"/>
      <c r="GG202" s="64"/>
      <c r="GH202" s="65" t="s">
        <v>144</v>
      </c>
      <c r="GI202" s="65" t="str">
        <f>IFERROR(IF(GH202&gt;=5,VLOOKUP(GH202,Brutos!$K$3:$AE$10,MATCH(GG202,Brutos!$K$3:$AE$3,0),0),0),"")</f>
        <v/>
      </c>
      <c r="GJ202" s="64"/>
      <c r="GK202" s="64"/>
      <c r="GL202" s="74" t="str">
        <f t="shared" si="127"/>
        <v/>
      </c>
      <c r="GM202" s="66"/>
      <c r="GN202" s="58"/>
      <c r="GO202" s="58"/>
      <c r="GP202" s="58"/>
      <c r="GQ202" s="63">
        <v>8</v>
      </c>
      <c r="GR202" s="64" t="s">
        <v>144</v>
      </c>
      <c r="GS202" s="64" t="s">
        <v>144</v>
      </c>
      <c r="GT202" s="65"/>
      <c r="GU202" s="64"/>
      <c r="GV202" s="64"/>
      <c r="GW202" s="65" t="s">
        <v>144</v>
      </c>
      <c r="GX202" s="65" t="str">
        <f>IFERROR(IF(GW202&gt;=5,VLOOKUP(GW202,Brutos!$K$3:$AE$10,MATCH(GV202,Brutos!$K$3:$AE$3,0),0),0),"")</f>
        <v/>
      </c>
      <c r="GY202" s="64"/>
      <c r="GZ202" s="64"/>
      <c r="HA202" s="74" t="str">
        <f t="shared" si="128"/>
        <v/>
      </c>
      <c r="HB202" s="66"/>
      <c r="HC202" s="58"/>
      <c r="HD202" s="58"/>
      <c r="HE202" s="58"/>
      <c r="HF202" s="63">
        <v>8</v>
      </c>
      <c r="HG202" s="64" t="s">
        <v>144</v>
      </c>
      <c r="HH202" s="64" t="s">
        <v>144</v>
      </c>
      <c r="HI202" s="65"/>
      <c r="HJ202" s="64"/>
      <c r="HK202" s="64"/>
      <c r="HL202" s="65" t="s">
        <v>144</v>
      </c>
      <c r="HM202" s="65" t="str">
        <f>IFERROR(IF(HL202&gt;=5,VLOOKUP(HL202,Brutos!$K$3:$AE$10,MATCH(HK202,Brutos!$K$3:$AE$3,0),0),0),"")</f>
        <v/>
      </c>
      <c r="HN202" s="64"/>
      <c r="HO202" s="64"/>
      <c r="HP202" s="74" t="str">
        <f t="shared" si="129"/>
        <v/>
      </c>
      <c r="HQ202" s="66"/>
      <c r="HR202" s="58"/>
      <c r="HS202" s="58"/>
      <c r="HT202" s="58"/>
      <c r="HU202" s="63">
        <v>8</v>
      </c>
      <c r="HV202" s="64" t="s">
        <v>144</v>
      </c>
      <c r="HW202" s="64" t="s">
        <v>144</v>
      </c>
      <c r="HX202" s="478"/>
      <c r="HY202" s="64"/>
      <c r="HZ202" s="64"/>
      <c r="IA202" s="65" t="s">
        <v>144</v>
      </c>
      <c r="IB202" s="65" t="str">
        <f>IFERROR(IF(IA202&gt;=5,VLOOKUP(IA202,Brutos!$K$3:$AE$10,MATCH(HZ202,Brutos!$K$3:$AE$3,0),0),0),"")</f>
        <v/>
      </c>
      <c r="IC202" s="64"/>
      <c r="ID202" s="64"/>
      <c r="IE202" s="74" t="str">
        <f t="shared" si="130"/>
        <v/>
      </c>
      <c r="IF202" s="66"/>
      <c r="IG202" s="58"/>
      <c r="IH202" s="58"/>
      <c r="II202" s="58"/>
      <c r="IJ202" s="63">
        <v>8</v>
      </c>
      <c r="IK202" s="64" t="s">
        <v>144</v>
      </c>
      <c r="IL202" s="64" t="s">
        <v>144</v>
      </c>
      <c r="IM202" s="65"/>
      <c r="IN202" s="64"/>
      <c r="IO202" s="64"/>
      <c r="IP202" s="65" t="s">
        <v>144</v>
      </c>
      <c r="IQ202" s="65" t="str">
        <f>IFERROR(IF(IP202&gt;=5,VLOOKUP(IP202,Brutos!$K$3:$AE$10,MATCH(IO202,Brutos!$K$3:$AE$3,0),0),0),"")</f>
        <v/>
      </c>
      <c r="IR202" s="64"/>
      <c r="IS202" s="64"/>
      <c r="IT202" s="74" t="str">
        <f t="shared" si="131"/>
        <v/>
      </c>
      <c r="IU202" s="66"/>
      <c r="IV202" s="58"/>
      <c r="IW202" s="58"/>
      <c r="IX202" s="58"/>
      <c r="IY202" s="63">
        <v>8</v>
      </c>
      <c r="IZ202" s="64" t="s">
        <v>144</v>
      </c>
      <c r="JA202" s="64" t="s">
        <v>144</v>
      </c>
      <c r="JB202" s="65"/>
      <c r="JC202" s="64"/>
      <c r="JD202" s="64"/>
      <c r="JE202" s="65" t="s">
        <v>144</v>
      </c>
      <c r="JF202" s="65" t="str">
        <f>IFERROR(IF(JE202&gt;=5,VLOOKUP(JE202,Brutos!$K$3:$AE$10,MATCH(JD202,Brutos!$K$3:$AE$3,0),0),0),"")</f>
        <v/>
      </c>
      <c r="JG202" s="64"/>
      <c r="JH202" s="64"/>
      <c r="JI202" s="74" t="str">
        <f t="shared" si="132"/>
        <v/>
      </c>
      <c r="JJ202" s="66"/>
      <c r="JK202" s="58"/>
      <c r="JL202" s="58"/>
      <c r="JM202" s="58"/>
      <c r="JN202" s="63">
        <v>8</v>
      </c>
      <c r="JO202" s="64" t="s">
        <v>144</v>
      </c>
      <c r="JP202" s="64" t="s">
        <v>144</v>
      </c>
      <c r="JQ202" s="65"/>
      <c r="JR202" s="64"/>
      <c r="JS202" s="64"/>
      <c r="JT202" s="65" t="s">
        <v>144</v>
      </c>
      <c r="JU202" s="65" t="str">
        <f>IFERROR(IF(JT202&gt;=5,VLOOKUP(JT202,Brutos!$K$3:$AE$10,MATCH(JS202,Brutos!$K$3:$AE$3,0),0),0),"")</f>
        <v/>
      </c>
      <c r="JV202" s="64"/>
      <c r="JW202" s="64"/>
      <c r="JX202" s="74" t="str">
        <f t="shared" si="133"/>
        <v/>
      </c>
      <c r="JY202" s="66"/>
      <c r="JZ202" s="58"/>
      <c r="KA202" s="58"/>
      <c r="KB202" s="58"/>
      <c r="KC202" s="63">
        <v>8</v>
      </c>
      <c r="KD202" s="64" t="s">
        <v>144</v>
      </c>
      <c r="KE202" s="64" t="s">
        <v>144</v>
      </c>
      <c r="KF202" s="65"/>
      <c r="KG202" s="64"/>
      <c r="KH202" s="64"/>
      <c r="KI202" s="65" t="s">
        <v>144</v>
      </c>
      <c r="KJ202" s="65" t="str">
        <f>IFERROR(IF(KI202&gt;=5,VLOOKUP(KI202,Brutos!$K$3:$AE$10,MATCH(KH202,Brutos!$K$3:$AE$3,0),0),0),"")</f>
        <v/>
      </c>
      <c r="KK202" s="64"/>
      <c r="KL202" s="64"/>
      <c r="KM202" s="74" t="str">
        <f t="shared" si="134"/>
        <v/>
      </c>
      <c r="KN202" s="66"/>
      <c r="KO202" s="58"/>
      <c r="KP202" s="58"/>
      <c r="KQ202" s="58"/>
      <c r="KR202" s="63">
        <v>8</v>
      </c>
      <c r="KS202" s="64" t="s">
        <v>144</v>
      </c>
      <c r="KT202" s="64" t="s">
        <v>144</v>
      </c>
      <c r="KU202" s="65"/>
      <c r="KV202" s="64"/>
      <c r="KW202" s="64"/>
      <c r="KX202" s="65" t="s">
        <v>144</v>
      </c>
      <c r="KY202" s="65" t="str">
        <f>IFERROR(IF(KX202&gt;=5,VLOOKUP(KX202,Brutos!$K$3:$AE$10,MATCH(KW202,Brutos!$K$3:$AE$3,0),0),0),"")</f>
        <v/>
      </c>
      <c r="KZ202" s="64"/>
      <c r="LA202" s="64"/>
      <c r="LB202" s="74" t="str">
        <f t="shared" si="135"/>
        <v/>
      </c>
      <c r="LC202" s="66"/>
      <c r="LD202" s="347"/>
      <c r="LE202" s="58"/>
      <c r="LF202" s="58"/>
      <c r="LG202" s="63">
        <v>8</v>
      </c>
      <c r="LH202" s="64" t="s">
        <v>144</v>
      </c>
      <c r="LI202" s="64" t="s">
        <v>144</v>
      </c>
      <c r="LJ202" s="65"/>
      <c r="LK202" s="64"/>
      <c r="LL202" s="64"/>
      <c r="LM202" s="65" t="s">
        <v>144</v>
      </c>
      <c r="LN202" s="65" t="str">
        <f>IFERROR(IF(LM202&gt;=5,VLOOKUP(LM202,Brutos!$K$3:$AE$10,MATCH(LL202,Brutos!$K$3:$AE$3,0),0),0),"")</f>
        <v/>
      </c>
      <c r="LO202" s="64"/>
      <c r="LP202" s="64"/>
      <c r="LQ202" s="74" t="str">
        <f t="shared" si="136"/>
        <v/>
      </c>
      <c r="LR202" s="66"/>
      <c r="LS202" s="347"/>
      <c r="LT202" s="58"/>
      <c r="LU202" s="58"/>
      <c r="LV202" s="63">
        <v>8</v>
      </c>
      <c r="LW202" s="64" t="s">
        <v>144</v>
      </c>
      <c r="LX202" s="64" t="s">
        <v>144</v>
      </c>
      <c r="LY202" s="65"/>
      <c r="LZ202" s="64"/>
      <c r="MA202" s="64"/>
      <c r="MB202" s="65" t="s">
        <v>144</v>
      </c>
      <c r="MC202" s="65" t="str">
        <f>IFERROR(IF(MB202&gt;=5,VLOOKUP(MB202,Brutos!$K$3:$AE$10,MATCH(MA202,Brutos!$K$3:$AE$3,0),0),0),"")</f>
        <v/>
      </c>
      <c r="MD202" s="64"/>
      <c r="ME202" s="64"/>
      <c r="MF202" s="74" t="str">
        <f t="shared" si="137"/>
        <v/>
      </c>
      <c r="MG202" s="66"/>
      <c r="MH202" s="347"/>
      <c r="MI202" s="58"/>
      <c r="MJ202" s="58"/>
      <c r="MK202" s="63">
        <v>8</v>
      </c>
      <c r="ML202" s="64" t="s">
        <v>144</v>
      </c>
      <c r="MM202" s="64" t="s">
        <v>144</v>
      </c>
      <c r="MN202" s="65"/>
      <c r="MO202" s="64"/>
      <c r="MP202" s="64"/>
      <c r="MQ202" s="65" t="s">
        <v>144</v>
      </c>
      <c r="MR202" s="65" t="str">
        <f>IFERROR(IF(MQ202&gt;=5,VLOOKUP(MQ202,Brutos!$K$3:$AE$10,MATCH(MP202,Brutos!$K$3:$AE$3,0),0),0),"")</f>
        <v/>
      </c>
      <c r="MS202" s="64"/>
      <c r="MT202" s="64"/>
      <c r="MU202" s="74" t="str">
        <f t="shared" si="138"/>
        <v/>
      </c>
      <c r="MV202" s="66"/>
      <c r="MW202" s="347"/>
    </row>
    <row r="203" spans="1:361">
      <c r="A203" s="347"/>
      <c r="B203" s="58"/>
      <c r="C203" s="58"/>
      <c r="D203" s="63">
        <v>9</v>
      </c>
      <c r="E203" s="64" t="s">
        <v>144</v>
      </c>
      <c r="F203" s="64" t="s">
        <v>144</v>
      </c>
      <c r="G203" s="65"/>
      <c r="H203" s="64"/>
      <c r="I203" s="64"/>
      <c r="J203" s="65" t="s">
        <v>144</v>
      </c>
      <c r="K203" s="65" t="str">
        <f>IFERROR(IF(J203&gt;=5,VLOOKUP(J203,Brutos!$K$3:$AE$10,MATCH(I203,Brutos!$K$3:$AE$3,0),0),0),"")</f>
        <v/>
      </c>
      <c r="L203" s="64"/>
      <c r="M203" s="64"/>
      <c r="N203" s="74" t="str">
        <f t="shared" si="115"/>
        <v/>
      </c>
      <c r="O203" s="66"/>
      <c r="P203" s="58"/>
      <c r="Q203" s="58"/>
      <c r="R203" s="58"/>
      <c r="S203" s="63">
        <v>9</v>
      </c>
      <c r="T203" s="64" t="s">
        <v>144</v>
      </c>
      <c r="U203" s="64" t="s">
        <v>144</v>
      </c>
      <c r="V203" s="65"/>
      <c r="W203" s="64"/>
      <c r="X203" s="64"/>
      <c r="Y203" s="65" t="s">
        <v>144</v>
      </c>
      <c r="Z203" s="65" t="str">
        <f>IFERROR(IF(Y203&gt;=5,VLOOKUP(Y203,Brutos!$K$3:$AE$10,MATCH(X203,Brutos!$K$3:$AE$3,0),0),0),"")</f>
        <v/>
      </c>
      <c r="AA203" s="64"/>
      <c r="AB203" s="64"/>
      <c r="AC203" s="74" t="str">
        <f t="shared" si="116"/>
        <v/>
      </c>
      <c r="AD203" s="66"/>
      <c r="AE203" s="58"/>
      <c r="AF203" s="58"/>
      <c r="AG203" s="58"/>
      <c r="AH203" s="63">
        <v>9</v>
      </c>
      <c r="AI203" s="64" t="s">
        <v>144</v>
      </c>
      <c r="AJ203" s="64" t="s">
        <v>144</v>
      </c>
      <c r="AK203" s="65"/>
      <c r="AL203" s="64"/>
      <c r="AM203" s="64"/>
      <c r="AN203" s="65" t="s">
        <v>144</v>
      </c>
      <c r="AO203" s="65" t="str">
        <f>IFERROR(IF(AN203&gt;=5,VLOOKUP(AN203,Brutos!$K$3:$AE$10,MATCH(AM203,Brutos!$K$3:$AE$3,0),0),0),"")</f>
        <v/>
      </c>
      <c r="AP203" s="64"/>
      <c r="AQ203" s="64"/>
      <c r="AR203" s="74" t="str">
        <f t="shared" si="117"/>
        <v/>
      </c>
      <c r="AS203" s="66"/>
      <c r="AT203" s="58"/>
      <c r="AU203" s="58"/>
      <c r="AV203" s="58"/>
      <c r="AW203" s="63">
        <v>9</v>
      </c>
      <c r="AX203" s="64" t="s">
        <v>144</v>
      </c>
      <c r="AY203" s="64" t="s">
        <v>144</v>
      </c>
      <c r="AZ203" s="354"/>
      <c r="BA203" s="64"/>
      <c r="BB203" s="64"/>
      <c r="BC203" s="65" t="s">
        <v>144</v>
      </c>
      <c r="BD203" s="65" t="str">
        <f>IFERROR(IF(BC203&gt;=5,VLOOKUP(BC203,Brutos!$K$3:$AE$10,MATCH(BB203,Brutos!$K$3:$AE$3,0),0),0),"")</f>
        <v/>
      </c>
      <c r="BE203" s="64"/>
      <c r="BF203" s="64"/>
      <c r="BG203" s="74" t="str">
        <f t="shared" si="118"/>
        <v/>
      </c>
      <c r="BH203" s="66"/>
      <c r="BI203" s="58"/>
      <c r="BJ203" s="58"/>
      <c r="BK203" s="58"/>
      <c r="BL203" s="63">
        <v>9</v>
      </c>
      <c r="BM203" s="64" t="s">
        <v>144</v>
      </c>
      <c r="BN203" s="64" t="s">
        <v>144</v>
      </c>
      <c r="BO203" s="65"/>
      <c r="BP203" s="64"/>
      <c r="BQ203" s="64"/>
      <c r="BR203" s="65" t="s">
        <v>144</v>
      </c>
      <c r="BS203" s="65" t="str">
        <f>IFERROR(IF(BR203&gt;=5,VLOOKUP(BR203,Brutos!$K$3:$AE$10,MATCH(BQ203,Brutos!$K$3:$AE$3,0),0),0),"")</f>
        <v/>
      </c>
      <c r="BT203" s="64"/>
      <c r="BU203" s="64"/>
      <c r="BV203" s="74" t="str">
        <f t="shared" si="119"/>
        <v/>
      </c>
      <c r="BW203" s="66"/>
      <c r="BX203" s="58"/>
      <c r="BY203" s="58"/>
      <c r="BZ203" s="58"/>
      <c r="CA203" s="63">
        <v>9</v>
      </c>
      <c r="CB203" s="64" t="s">
        <v>144</v>
      </c>
      <c r="CC203" s="64" t="s">
        <v>144</v>
      </c>
      <c r="CD203" s="65"/>
      <c r="CE203" s="64"/>
      <c r="CF203" s="64"/>
      <c r="CG203" s="65" t="s">
        <v>144</v>
      </c>
      <c r="CH203" s="65" t="str">
        <f>IFERROR(IF(CG203&gt;=5,VLOOKUP(CG203,Brutos!$K$3:$AE$10,MATCH(CF203,Brutos!$K$3:$AE$3,0),0),0),"")</f>
        <v/>
      </c>
      <c r="CI203" s="64"/>
      <c r="CJ203" s="64"/>
      <c r="CK203" s="74" t="str">
        <f t="shared" si="120"/>
        <v/>
      </c>
      <c r="CL203" s="66"/>
      <c r="CM203" s="58"/>
      <c r="CN203" s="58"/>
      <c r="CO203" s="58"/>
      <c r="CP203" s="63">
        <v>9</v>
      </c>
      <c r="CQ203" s="64" t="s">
        <v>144</v>
      </c>
      <c r="CR203" s="64" t="s">
        <v>144</v>
      </c>
      <c r="CS203" s="65"/>
      <c r="CT203" s="64"/>
      <c r="CU203" s="64"/>
      <c r="CV203" s="65" t="s">
        <v>144</v>
      </c>
      <c r="CW203" s="65" t="str">
        <f>IFERROR(IF(CV203&gt;=5,VLOOKUP(CV203,Brutos!$K$3:$AE$10,MATCH(CU203,Brutos!$K$3:$AE$3,0),0),0),"")</f>
        <v/>
      </c>
      <c r="CX203" s="64"/>
      <c r="CY203" s="64"/>
      <c r="CZ203" s="74" t="str">
        <f t="shared" si="121"/>
        <v/>
      </c>
      <c r="DA203" s="66"/>
      <c r="DB203" s="58"/>
      <c r="DC203" s="58"/>
      <c r="DD203" s="58"/>
      <c r="DE203" s="63">
        <v>9</v>
      </c>
      <c r="DF203" s="64" t="s">
        <v>144</v>
      </c>
      <c r="DG203" s="64" t="s">
        <v>144</v>
      </c>
      <c r="DH203" s="65"/>
      <c r="DI203" s="64"/>
      <c r="DJ203" s="64"/>
      <c r="DK203" s="65" t="s">
        <v>144</v>
      </c>
      <c r="DL203" s="65" t="str">
        <f>IFERROR(IF(DK203&gt;=5,VLOOKUP(DK203,Brutos!$K$3:$AE$10,MATCH(DJ203,Brutos!$K$3:$AE$3,0),0),0),"")</f>
        <v/>
      </c>
      <c r="DM203" s="64"/>
      <c r="DN203" s="64"/>
      <c r="DO203" s="74" t="str">
        <f t="shared" si="122"/>
        <v/>
      </c>
      <c r="DP203" s="66"/>
      <c r="DQ203" s="58"/>
      <c r="DR203" s="58"/>
      <c r="DS203" s="58"/>
      <c r="DT203" s="63">
        <v>9</v>
      </c>
      <c r="DU203" s="64" t="s">
        <v>144</v>
      </c>
      <c r="DV203" s="64" t="s">
        <v>144</v>
      </c>
      <c r="DW203" s="65"/>
      <c r="DX203" s="64"/>
      <c r="DY203" s="64"/>
      <c r="DZ203" s="65" t="s">
        <v>144</v>
      </c>
      <c r="EA203" s="65" t="str">
        <f>IFERROR(IF(DZ203&gt;=5,VLOOKUP(DZ203,Brutos!$K$3:$AE$10,MATCH(DY203,Brutos!$K$3:$AE$3,0),0),0),"")</f>
        <v/>
      </c>
      <c r="EB203" s="64"/>
      <c r="EC203" s="64"/>
      <c r="ED203" s="74" t="str">
        <f t="shared" si="123"/>
        <v/>
      </c>
      <c r="EE203" s="66"/>
      <c r="EF203" s="58"/>
      <c r="EG203" s="58"/>
      <c r="EH203" s="58"/>
      <c r="EI203" s="63">
        <v>9</v>
      </c>
      <c r="EJ203" s="64" t="s">
        <v>144</v>
      </c>
      <c r="EK203" s="64" t="s">
        <v>144</v>
      </c>
      <c r="EL203" s="65"/>
      <c r="EM203" s="64"/>
      <c r="EN203" s="64"/>
      <c r="EO203" s="65" t="s">
        <v>144</v>
      </c>
      <c r="EP203" s="65" t="str">
        <f>IFERROR(IF(EO203&gt;=5,VLOOKUP(EO203,Brutos!$K$3:$AE$10,MATCH(EN203,Brutos!$K$3:$AE$3,0),0),0),"")</f>
        <v/>
      </c>
      <c r="EQ203" s="64"/>
      <c r="ER203" s="64"/>
      <c r="ES203" s="74" t="str">
        <f t="shared" si="124"/>
        <v/>
      </c>
      <c r="ET203" s="66"/>
      <c r="EU203" s="58"/>
      <c r="EV203" s="58"/>
      <c r="EW203" s="58"/>
      <c r="EX203" s="63">
        <v>9</v>
      </c>
      <c r="EY203" s="64" t="s">
        <v>144</v>
      </c>
      <c r="EZ203" s="64" t="s">
        <v>144</v>
      </c>
      <c r="FA203" s="65"/>
      <c r="FB203" s="64"/>
      <c r="FC203" s="64"/>
      <c r="FD203" s="65" t="s">
        <v>144</v>
      </c>
      <c r="FE203" s="65" t="str">
        <f>IFERROR(IF(FD203&gt;=5,VLOOKUP(FD203,Brutos!$K$3:$AE$10,MATCH(FC203,Brutos!$K$3:$AE$3,0),0),0),"")</f>
        <v/>
      </c>
      <c r="FF203" s="64"/>
      <c r="FG203" s="64"/>
      <c r="FH203" s="74" t="str">
        <f t="shared" si="125"/>
        <v/>
      </c>
      <c r="FI203" s="66"/>
      <c r="FJ203" s="58"/>
      <c r="FK203" s="58"/>
      <c r="FL203" s="58"/>
      <c r="FM203" s="63">
        <v>9</v>
      </c>
      <c r="FN203" s="64" t="s">
        <v>144</v>
      </c>
      <c r="FO203" s="64" t="s">
        <v>144</v>
      </c>
      <c r="FP203" s="65"/>
      <c r="FQ203" s="64"/>
      <c r="FR203" s="64"/>
      <c r="FS203" s="65" t="s">
        <v>144</v>
      </c>
      <c r="FT203" s="65" t="str">
        <f>IFERROR(IF(FS203&gt;=5,VLOOKUP(FS203,Brutos!$K$3:$AE$10,MATCH(FR203,Brutos!$K$3:$AE$3,0),0),0),"")</f>
        <v/>
      </c>
      <c r="FU203" s="64"/>
      <c r="FV203" s="64"/>
      <c r="FW203" s="74" t="str">
        <f t="shared" si="126"/>
        <v/>
      </c>
      <c r="FX203" s="66"/>
      <c r="FY203" s="58"/>
      <c r="FZ203" s="58"/>
      <c r="GA203" s="58"/>
      <c r="GB203" s="63">
        <v>9</v>
      </c>
      <c r="GC203" s="64" t="s">
        <v>144</v>
      </c>
      <c r="GD203" s="64" t="s">
        <v>144</v>
      </c>
      <c r="GE203" s="65"/>
      <c r="GF203" s="64"/>
      <c r="GG203" s="64"/>
      <c r="GH203" s="65" t="s">
        <v>144</v>
      </c>
      <c r="GI203" s="65" t="str">
        <f>IFERROR(IF(GH203&gt;=5,VLOOKUP(GH203,Brutos!$K$3:$AE$10,MATCH(GG203,Brutos!$K$3:$AE$3,0),0),0),"")</f>
        <v/>
      </c>
      <c r="GJ203" s="64"/>
      <c r="GK203" s="64"/>
      <c r="GL203" s="74" t="str">
        <f t="shared" si="127"/>
        <v/>
      </c>
      <c r="GM203" s="66"/>
      <c r="GN203" s="58"/>
      <c r="GO203" s="58"/>
      <c r="GP203" s="58"/>
      <c r="GQ203" s="63">
        <v>9</v>
      </c>
      <c r="GR203" s="64" t="s">
        <v>144</v>
      </c>
      <c r="GS203" s="64" t="s">
        <v>144</v>
      </c>
      <c r="GT203" s="65"/>
      <c r="GU203" s="64"/>
      <c r="GV203" s="64"/>
      <c r="GW203" s="65" t="s">
        <v>144</v>
      </c>
      <c r="GX203" s="65" t="str">
        <f>IFERROR(IF(GW203&gt;=5,VLOOKUP(GW203,Brutos!$K$3:$AE$10,MATCH(GV203,Brutos!$K$3:$AE$3,0),0),0),"")</f>
        <v/>
      </c>
      <c r="GY203" s="64"/>
      <c r="GZ203" s="64"/>
      <c r="HA203" s="74" t="str">
        <f t="shared" si="128"/>
        <v/>
      </c>
      <c r="HB203" s="66"/>
      <c r="HC203" s="58"/>
      <c r="HD203" s="58"/>
      <c r="HE203" s="58"/>
      <c r="HF203" s="63">
        <v>9</v>
      </c>
      <c r="HG203" s="64" t="s">
        <v>144</v>
      </c>
      <c r="HH203" s="64" t="s">
        <v>144</v>
      </c>
      <c r="HI203" s="65"/>
      <c r="HJ203" s="64"/>
      <c r="HK203" s="64"/>
      <c r="HL203" s="65" t="s">
        <v>144</v>
      </c>
      <c r="HM203" s="65" t="str">
        <f>IFERROR(IF(HL203&gt;=5,VLOOKUP(HL203,Brutos!$K$3:$AE$10,MATCH(HK203,Brutos!$K$3:$AE$3,0),0),0),"")</f>
        <v/>
      </c>
      <c r="HN203" s="64"/>
      <c r="HO203" s="64"/>
      <c r="HP203" s="74" t="str">
        <f t="shared" si="129"/>
        <v/>
      </c>
      <c r="HQ203" s="66"/>
      <c r="HR203" s="58"/>
      <c r="HS203" s="58"/>
      <c r="HT203" s="58"/>
      <c r="HU203" s="63">
        <v>9</v>
      </c>
      <c r="HV203" s="64" t="s">
        <v>144</v>
      </c>
      <c r="HW203" s="64" t="s">
        <v>144</v>
      </c>
      <c r="HX203" s="478"/>
      <c r="HY203" s="64"/>
      <c r="HZ203" s="64"/>
      <c r="IA203" s="65" t="s">
        <v>144</v>
      </c>
      <c r="IB203" s="65" t="str">
        <f>IFERROR(IF(IA203&gt;=5,VLOOKUP(IA203,Brutos!$K$3:$AE$10,MATCH(HZ203,Brutos!$K$3:$AE$3,0),0),0),"")</f>
        <v/>
      </c>
      <c r="IC203" s="64"/>
      <c r="ID203" s="64"/>
      <c r="IE203" s="74" t="str">
        <f t="shared" si="130"/>
        <v/>
      </c>
      <c r="IF203" s="66"/>
      <c r="IG203" s="58"/>
      <c r="IH203" s="58"/>
      <c r="II203" s="58"/>
      <c r="IJ203" s="63">
        <v>9</v>
      </c>
      <c r="IK203" s="64" t="s">
        <v>144</v>
      </c>
      <c r="IL203" s="64" t="s">
        <v>144</v>
      </c>
      <c r="IM203" s="65"/>
      <c r="IN203" s="64"/>
      <c r="IO203" s="64"/>
      <c r="IP203" s="65" t="s">
        <v>144</v>
      </c>
      <c r="IQ203" s="65" t="str">
        <f>IFERROR(IF(IP203&gt;=5,VLOOKUP(IP203,Brutos!$K$3:$AE$10,MATCH(IO203,Brutos!$K$3:$AE$3,0),0),0),"")</f>
        <v/>
      </c>
      <c r="IR203" s="64"/>
      <c r="IS203" s="64"/>
      <c r="IT203" s="74" t="str">
        <f t="shared" si="131"/>
        <v/>
      </c>
      <c r="IU203" s="66"/>
      <c r="IV203" s="58"/>
      <c r="IW203" s="58"/>
      <c r="IX203" s="58"/>
      <c r="IY203" s="63">
        <v>9</v>
      </c>
      <c r="IZ203" s="64" t="s">
        <v>144</v>
      </c>
      <c r="JA203" s="64" t="s">
        <v>144</v>
      </c>
      <c r="JB203" s="65"/>
      <c r="JC203" s="64"/>
      <c r="JD203" s="64"/>
      <c r="JE203" s="65" t="s">
        <v>144</v>
      </c>
      <c r="JF203" s="65" t="str">
        <f>IFERROR(IF(JE203&gt;=5,VLOOKUP(JE203,Brutos!$K$3:$AE$10,MATCH(JD203,Brutos!$K$3:$AE$3,0),0),0),"")</f>
        <v/>
      </c>
      <c r="JG203" s="64"/>
      <c r="JH203" s="64"/>
      <c r="JI203" s="74" t="str">
        <f t="shared" si="132"/>
        <v/>
      </c>
      <c r="JJ203" s="66"/>
      <c r="JK203" s="58"/>
      <c r="JL203" s="58"/>
      <c r="JM203" s="58"/>
      <c r="JN203" s="63">
        <v>9</v>
      </c>
      <c r="JO203" s="64" t="s">
        <v>144</v>
      </c>
      <c r="JP203" s="64" t="s">
        <v>144</v>
      </c>
      <c r="JQ203" s="65"/>
      <c r="JR203" s="64"/>
      <c r="JS203" s="64"/>
      <c r="JT203" s="65" t="s">
        <v>144</v>
      </c>
      <c r="JU203" s="65" t="str">
        <f>IFERROR(IF(JT203&gt;=5,VLOOKUP(JT203,Brutos!$K$3:$AE$10,MATCH(JS203,Brutos!$K$3:$AE$3,0),0),0),"")</f>
        <v/>
      </c>
      <c r="JV203" s="64"/>
      <c r="JW203" s="64"/>
      <c r="JX203" s="74" t="str">
        <f t="shared" si="133"/>
        <v/>
      </c>
      <c r="JY203" s="66"/>
      <c r="JZ203" s="58"/>
      <c r="KA203" s="58"/>
      <c r="KB203" s="58"/>
      <c r="KC203" s="63">
        <v>9</v>
      </c>
      <c r="KD203" s="64" t="s">
        <v>144</v>
      </c>
      <c r="KE203" s="64" t="s">
        <v>144</v>
      </c>
      <c r="KF203" s="65"/>
      <c r="KG203" s="64"/>
      <c r="KH203" s="64"/>
      <c r="KI203" s="65" t="s">
        <v>144</v>
      </c>
      <c r="KJ203" s="65" t="str">
        <f>IFERROR(IF(KI203&gt;=5,VLOOKUP(KI203,Brutos!$K$3:$AE$10,MATCH(KH203,Brutos!$K$3:$AE$3,0),0),0),"")</f>
        <v/>
      </c>
      <c r="KK203" s="64"/>
      <c r="KL203" s="64"/>
      <c r="KM203" s="74" t="str">
        <f t="shared" si="134"/>
        <v/>
      </c>
      <c r="KN203" s="66"/>
      <c r="KO203" s="58"/>
      <c r="KP203" s="58"/>
      <c r="KQ203" s="58"/>
      <c r="KR203" s="63">
        <v>9</v>
      </c>
      <c r="KS203" s="64" t="s">
        <v>144</v>
      </c>
      <c r="KT203" s="64" t="s">
        <v>144</v>
      </c>
      <c r="KU203" s="65"/>
      <c r="KV203" s="64"/>
      <c r="KW203" s="64"/>
      <c r="KX203" s="65" t="s">
        <v>144</v>
      </c>
      <c r="KY203" s="65" t="str">
        <f>IFERROR(IF(KX203&gt;=5,VLOOKUP(KX203,Brutos!$K$3:$AE$10,MATCH(KW203,Brutos!$K$3:$AE$3,0),0),0),"")</f>
        <v/>
      </c>
      <c r="KZ203" s="64"/>
      <c r="LA203" s="64"/>
      <c r="LB203" s="74" t="str">
        <f t="shared" si="135"/>
        <v/>
      </c>
      <c r="LC203" s="66"/>
      <c r="LD203" s="347"/>
      <c r="LE203" s="58"/>
      <c r="LF203" s="58"/>
      <c r="LG203" s="63">
        <v>9</v>
      </c>
      <c r="LH203" s="64" t="s">
        <v>144</v>
      </c>
      <c r="LI203" s="64" t="s">
        <v>144</v>
      </c>
      <c r="LJ203" s="65"/>
      <c r="LK203" s="64"/>
      <c r="LL203" s="64"/>
      <c r="LM203" s="65" t="s">
        <v>144</v>
      </c>
      <c r="LN203" s="65" t="str">
        <f>IFERROR(IF(LM203&gt;=5,VLOOKUP(LM203,Brutos!$K$3:$AE$10,MATCH(LL203,Brutos!$K$3:$AE$3,0),0),0),"")</f>
        <v/>
      </c>
      <c r="LO203" s="64"/>
      <c r="LP203" s="64"/>
      <c r="LQ203" s="74" t="str">
        <f t="shared" si="136"/>
        <v/>
      </c>
      <c r="LR203" s="66"/>
      <c r="LS203" s="347"/>
      <c r="LT203" s="58"/>
      <c r="LU203" s="58"/>
      <c r="LV203" s="63">
        <v>9</v>
      </c>
      <c r="LW203" s="64" t="s">
        <v>144</v>
      </c>
      <c r="LX203" s="64" t="s">
        <v>144</v>
      </c>
      <c r="LY203" s="65"/>
      <c r="LZ203" s="64"/>
      <c r="MA203" s="64"/>
      <c r="MB203" s="65" t="s">
        <v>144</v>
      </c>
      <c r="MC203" s="65" t="str">
        <f>IFERROR(IF(MB203&gt;=5,VLOOKUP(MB203,Brutos!$K$3:$AE$10,MATCH(MA203,Brutos!$K$3:$AE$3,0),0),0),"")</f>
        <v/>
      </c>
      <c r="MD203" s="64"/>
      <c r="ME203" s="64"/>
      <c r="MF203" s="74" t="str">
        <f t="shared" si="137"/>
        <v/>
      </c>
      <c r="MG203" s="66"/>
      <c r="MH203" s="347"/>
      <c r="MI203" s="58"/>
      <c r="MJ203" s="58"/>
      <c r="MK203" s="63">
        <v>9</v>
      </c>
      <c r="ML203" s="64" t="s">
        <v>144</v>
      </c>
      <c r="MM203" s="64" t="s">
        <v>144</v>
      </c>
      <c r="MN203" s="65"/>
      <c r="MO203" s="64"/>
      <c r="MP203" s="64"/>
      <c r="MQ203" s="65" t="s">
        <v>144</v>
      </c>
      <c r="MR203" s="65" t="str">
        <f>IFERROR(IF(MQ203&gt;=5,VLOOKUP(MQ203,Brutos!$K$3:$AE$10,MATCH(MP203,Brutos!$K$3:$AE$3,0),0),0),"")</f>
        <v/>
      </c>
      <c r="MS203" s="64"/>
      <c r="MT203" s="64"/>
      <c r="MU203" s="74" t="str">
        <f t="shared" si="138"/>
        <v/>
      </c>
      <c r="MV203" s="66"/>
      <c r="MW203" s="347"/>
    </row>
    <row r="204" spans="1:361">
      <c r="A204" s="347"/>
      <c r="B204" s="58"/>
      <c r="C204" s="58"/>
      <c r="D204" s="63">
        <v>10</v>
      </c>
      <c r="E204" s="64" t="s">
        <v>144</v>
      </c>
      <c r="F204" s="64" t="s">
        <v>144</v>
      </c>
      <c r="G204" s="65"/>
      <c r="H204" s="64"/>
      <c r="I204" s="64"/>
      <c r="J204" s="65" t="s">
        <v>144</v>
      </c>
      <c r="K204" s="65" t="str">
        <f>IFERROR(IF(J204&gt;=5,VLOOKUP(J204,Brutos!$K$3:$AE$10,MATCH(I204,Brutos!$K$3:$AE$3,0),0),0),"")</f>
        <v/>
      </c>
      <c r="L204" s="64"/>
      <c r="M204" s="64"/>
      <c r="N204" s="74" t="str">
        <f t="shared" si="115"/>
        <v/>
      </c>
      <c r="O204" s="66"/>
      <c r="P204" s="58"/>
      <c r="Q204" s="58"/>
      <c r="R204" s="58"/>
      <c r="S204" s="63">
        <v>10</v>
      </c>
      <c r="T204" s="64" t="s">
        <v>144</v>
      </c>
      <c r="U204" s="64" t="s">
        <v>144</v>
      </c>
      <c r="V204" s="65"/>
      <c r="W204" s="64"/>
      <c r="X204" s="64"/>
      <c r="Y204" s="65" t="s">
        <v>144</v>
      </c>
      <c r="Z204" s="65" t="str">
        <f>IFERROR(IF(Y204&gt;=5,VLOOKUP(Y204,Brutos!$K$3:$AE$10,MATCH(X204,Brutos!$K$3:$AE$3,0),0),0),"")</f>
        <v/>
      </c>
      <c r="AA204" s="64"/>
      <c r="AB204" s="64"/>
      <c r="AC204" s="74" t="str">
        <f t="shared" si="116"/>
        <v/>
      </c>
      <c r="AD204" s="66"/>
      <c r="AE204" s="58"/>
      <c r="AF204" s="58"/>
      <c r="AG204" s="58"/>
      <c r="AH204" s="63">
        <v>10</v>
      </c>
      <c r="AI204" s="64" t="s">
        <v>144</v>
      </c>
      <c r="AJ204" s="64" t="s">
        <v>144</v>
      </c>
      <c r="AK204" s="65"/>
      <c r="AL204" s="64"/>
      <c r="AM204" s="64"/>
      <c r="AN204" s="65" t="s">
        <v>144</v>
      </c>
      <c r="AO204" s="65" t="str">
        <f>IFERROR(IF(AN204&gt;=5,VLOOKUP(AN204,Brutos!$K$3:$AE$10,MATCH(AM204,Brutos!$K$3:$AE$3,0),0),0),"")</f>
        <v/>
      </c>
      <c r="AP204" s="64"/>
      <c r="AQ204" s="64"/>
      <c r="AR204" s="74" t="str">
        <f t="shared" si="117"/>
        <v/>
      </c>
      <c r="AS204" s="66"/>
      <c r="AT204" s="58"/>
      <c r="AU204" s="58"/>
      <c r="AV204" s="58"/>
      <c r="AW204" s="63">
        <v>10</v>
      </c>
      <c r="AX204" s="64" t="s">
        <v>144</v>
      </c>
      <c r="AY204" s="64" t="s">
        <v>144</v>
      </c>
      <c r="AZ204" s="354"/>
      <c r="BA204" s="64"/>
      <c r="BB204" s="64"/>
      <c r="BC204" s="65" t="s">
        <v>144</v>
      </c>
      <c r="BD204" s="65" t="str">
        <f>IFERROR(IF(BC204&gt;=5,VLOOKUP(BC204,Brutos!$K$3:$AE$10,MATCH(BB204,Brutos!$K$3:$AE$3,0),0),0),"")</f>
        <v/>
      </c>
      <c r="BE204" s="64"/>
      <c r="BF204" s="64"/>
      <c r="BG204" s="74" t="str">
        <f t="shared" si="118"/>
        <v/>
      </c>
      <c r="BH204" s="66"/>
      <c r="BI204" s="58"/>
      <c r="BJ204" s="58"/>
      <c r="BK204" s="58"/>
      <c r="BL204" s="63">
        <v>10</v>
      </c>
      <c r="BM204" s="64" t="s">
        <v>144</v>
      </c>
      <c r="BN204" s="64" t="s">
        <v>144</v>
      </c>
      <c r="BO204" s="65"/>
      <c r="BP204" s="64"/>
      <c r="BQ204" s="64"/>
      <c r="BR204" s="65" t="s">
        <v>144</v>
      </c>
      <c r="BS204" s="65" t="str">
        <f>IFERROR(IF(BR204&gt;=5,VLOOKUP(BR204,Brutos!$K$3:$AE$10,MATCH(BQ204,Brutos!$K$3:$AE$3,0),0),0),"")</f>
        <v/>
      </c>
      <c r="BT204" s="64"/>
      <c r="BU204" s="64"/>
      <c r="BV204" s="74" t="str">
        <f t="shared" si="119"/>
        <v/>
      </c>
      <c r="BW204" s="66"/>
      <c r="BX204" s="58"/>
      <c r="BY204" s="58"/>
      <c r="BZ204" s="58"/>
      <c r="CA204" s="63">
        <v>10</v>
      </c>
      <c r="CB204" s="64" t="s">
        <v>144</v>
      </c>
      <c r="CC204" s="64" t="s">
        <v>144</v>
      </c>
      <c r="CD204" s="65"/>
      <c r="CE204" s="64"/>
      <c r="CF204" s="64"/>
      <c r="CG204" s="65" t="s">
        <v>144</v>
      </c>
      <c r="CH204" s="65" t="str">
        <f>IFERROR(IF(CG204&gt;=5,VLOOKUP(CG204,Brutos!$K$3:$AE$10,MATCH(CF204,Brutos!$K$3:$AE$3,0),0),0),"")</f>
        <v/>
      </c>
      <c r="CI204" s="64"/>
      <c r="CJ204" s="64"/>
      <c r="CK204" s="74" t="str">
        <f t="shared" si="120"/>
        <v/>
      </c>
      <c r="CL204" s="66"/>
      <c r="CM204" s="58"/>
      <c r="CN204" s="58"/>
      <c r="CO204" s="58"/>
      <c r="CP204" s="63">
        <v>10</v>
      </c>
      <c r="CQ204" s="64" t="s">
        <v>144</v>
      </c>
      <c r="CR204" s="64" t="s">
        <v>144</v>
      </c>
      <c r="CS204" s="65"/>
      <c r="CT204" s="64"/>
      <c r="CU204" s="64"/>
      <c r="CV204" s="65" t="s">
        <v>144</v>
      </c>
      <c r="CW204" s="65" t="str">
        <f>IFERROR(IF(CV204&gt;=5,VLOOKUP(CV204,Brutos!$K$3:$AE$10,MATCH(CU204,Brutos!$K$3:$AE$3,0),0),0),"")</f>
        <v/>
      </c>
      <c r="CX204" s="64"/>
      <c r="CY204" s="64"/>
      <c r="CZ204" s="74" t="str">
        <f t="shared" si="121"/>
        <v/>
      </c>
      <c r="DA204" s="66"/>
      <c r="DB204" s="58"/>
      <c r="DC204" s="58"/>
      <c r="DD204" s="58"/>
      <c r="DE204" s="63">
        <v>10</v>
      </c>
      <c r="DF204" s="64" t="s">
        <v>144</v>
      </c>
      <c r="DG204" s="64" t="s">
        <v>144</v>
      </c>
      <c r="DH204" s="65"/>
      <c r="DI204" s="64"/>
      <c r="DJ204" s="64"/>
      <c r="DK204" s="65" t="s">
        <v>144</v>
      </c>
      <c r="DL204" s="65" t="str">
        <f>IFERROR(IF(DK204&gt;=5,VLOOKUP(DK204,Brutos!$K$3:$AE$10,MATCH(DJ204,Brutos!$K$3:$AE$3,0),0),0),"")</f>
        <v/>
      </c>
      <c r="DM204" s="64"/>
      <c r="DN204" s="64"/>
      <c r="DO204" s="74" t="str">
        <f t="shared" si="122"/>
        <v/>
      </c>
      <c r="DP204" s="66"/>
      <c r="DQ204" s="58"/>
      <c r="DR204" s="58"/>
      <c r="DS204" s="58"/>
      <c r="DT204" s="63">
        <v>10</v>
      </c>
      <c r="DU204" s="64" t="s">
        <v>144</v>
      </c>
      <c r="DV204" s="64" t="s">
        <v>144</v>
      </c>
      <c r="DW204" s="65"/>
      <c r="DX204" s="64"/>
      <c r="DY204" s="64"/>
      <c r="DZ204" s="65" t="s">
        <v>144</v>
      </c>
      <c r="EA204" s="65" t="str">
        <f>IFERROR(IF(DZ204&gt;=5,VLOOKUP(DZ204,Brutos!$K$3:$AE$10,MATCH(DY204,Brutos!$K$3:$AE$3,0),0),0),"")</f>
        <v/>
      </c>
      <c r="EB204" s="64"/>
      <c r="EC204" s="64"/>
      <c r="ED204" s="74" t="str">
        <f t="shared" si="123"/>
        <v/>
      </c>
      <c r="EE204" s="66"/>
      <c r="EF204" s="58"/>
      <c r="EG204" s="58"/>
      <c r="EH204" s="58"/>
      <c r="EI204" s="63">
        <v>10</v>
      </c>
      <c r="EJ204" s="64" t="s">
        <v>144</v>
      </c>
      <c r="EK204" s="64" t="s">
        <v>144</v>
      </c>
      <c r="EL204" s="65"/>
      <c r="EM204" s="64"/>
      <c r="EN204" s="64"/>
      <c r="EO204" s="65" t="s">
        <v>144</v>
      </c>
      <c r="EP204" s="65" t="str">
        <f>IFERROR(IF(EO204&gt;=5,VLOOKUP(EO204,Brutos!$K$3:$AE$10,MATCH(EN204,Brutos!$K$3:$AE$3,0),0),0),"")</f>
        <v/>
      </c>
      <c r="EQ204" s="64"/>
      <c r="ER204" s="64"/>
      <c r="ES204" s="74" t="str">
        <f t="shared" si="124"/>
        <v/>
      </c>
      <c r="ET204" s="66"/>
      <c r="EU204" s="58"/>
      <c r="EV204" s="58"/>
      <c r="EW204" s="58"/>
      <c r="EX204" s="63">
        <v>10</v>
      </c>
      <c r="EY204" s="64" t="s">
        <v>144</v>
      </c>
      <c r="EZ204" s="64" t="s">
        <v>144</v>
      </c>
      <c r="FA204" s="65"/>
      <c r="FB204" s="64"/>
      <c r="FC204" s="64"/>
      <c r="FD204" s="65" t="s">
        <v>144</v>
      </c>
      <c r="FE204" s="65" t="str">
        <f>IFERROR(IF(FD204&gt;=5,VLOOKUP(FD204,Brutos!$K$3:$AE$10,MATCH(FC204,Brutos!$K$3:$AE$3,0),0),0),"")</f>
        <v/>
      </c>
      <c r="FF204" s="64"/>
      <c r="FG204" s="64"/>
      <c r="FH204" s="74" t="str">
        <f t="shared" si="125"/>
        <v/>
      </c>
      <c r="FI204" s="66"/>
      <c r="FJ204" s="58"/>
      <c r="FK204" s="58"/>
      <c r="FL204" s="58"/>
      <c r="FM204" s="63">
        <v>10</v>
      </c>
      <c r="FN204" s="64" t="s">
        <v>144</v>
      </c>
      <c r="FO204" s="64" t="s">
        <v>144</v>
      </c>
      <c r="FP204" s="65"/>
      <c r="FQ204" s="64"/>
      <c r="FR204" s="64"/>
      <c r="FS204" s="65" t="s">
        <v>144</v>
      </c>
      <c r="FT204" s="65" t="str">
        <f>IFERROR(IF(FS204&gt;=5,VLOOKUP(FS204,Brutos!$K$3:$AE$10,MATCH(FR204,Brutos!$K$3:$AE$3,0),0),0),"")</f>
        <v/>
      </c>
      <c r="FU204" s="64"/>
      <c r="FV204" s="64"/>
      <c r="FW204" s="74" t="str">
        <f t="shared" si="126"/>
        <v/>
      </c>
      <c r="FX204" s="66"/>
      <c r="FY204" s="58"/>
      <c r="FZ204" s="58"/>
      <c r="GA204" s="58"/>
      <c r="GB204" s="63">
        <v>10</v>
      </c>
      <c r="GC204" s="64" t="s">
        <v>144</v>
      </c>
      <c r="GD204" s="64" t="s">
        <v>144</v>
      </c>
      <c r="GE204" s="65"/>
      <c r="GF204" s="64"/>
      <c r="GG204" s="64"/>
      <c r="GH204" s="65" t="s">
        <v>144</v>
      </c>
      <c r="GI204" s="65" t="str">
        <f>IFERROR(IF(GH204&gt;=5,VLOOKUP(GH204,Brutos!$K$3:$AE$10,MATCH(GG204,Brutos!$K$3:$AE$3,0),0),0),"")</f>
        <v/>
      </c>
      <c r="GJ204" s="64"/>
      <c r="GK204" s="64"/>
      <c r="GL204" s="74" t="str">
        <f t="shared" si="127"/>
        <v/>
      </c>
      <c r="GM204" s="66"/>
      <c r="GN204" s="58"/>
      <c r="GO204" s="58"/>
      <c r="GP204" s="58"/>
      <c r="GQ204" s="63">
        <v>10</v>
      </c>
      <c r="GR204" s="64" t="s">
        <v>144</v>
      </c>
      <c r="GS204" s="64" t="s">
        <v>144</v>
      </c>
      <c r="GT204" s="65"/>
      <c r="GU204" s="64"/>
      <c r="GV204" s="64"/>
      <c r="GW204" s="65" t="s">
        <v>144</v>
      </c>
      <c r="GX204" s="65" t="str">
        <f>IFERROR(IF(GW204&gt;=5,VLOOKUP(GW204,Brutos!$K$3:$AE$10,MATCH(GV204,Brutos!$K$3:$AE$3,0),0),0),"")</f>
        <v/>
      </c>
      <c r="GY204" s="64"/>
      <c r="GZ204" s="64"/>
      <c r="HA204" s="74" t="str">
        <f t="shared" si="128"/>
        <v/>
      </c>
      <c r="HB204" s="66"/>
      <c r="HC204" s="58"/>
      <c r="HD204" s="58"/>
      <c r="HE204" s="58"/>
      <c r="HF204" s="63">
        <v>10</v>
      </c>
      <c r="HG204" s="64" t="s">
        <v>144</v>
      </c>
      <c r="HH204" s="64" t="s">
        <v>144</v>
      </c>
      <c r="HI204" s="65"/>
      <c r="HJ204" s="64"/>
      <c r="HK204" s="64"/>
      <c r="HL204" s="65" t="s">
        <v>144</v>
      </c>
      <c r="HM204" s="65" t="str">
        <f>IFERROR(IF(HL204&gt;=5,VLOOKUP(HL204,Brutos!$K$3:$AE$10,MATCH(HK204,Brutos!$K$3:$AE$3,0),0),0),"")</f>
        <v/>
      </c>
      <c r="HN204" s="64"/>
      <c r="HO204" s="64"/>
      <c r="HP204" s="74" t="str">
        <f t="shared" si="129"/>
        <v/>
      </c>
      <c r="HQ204" s="66"/>
      <c r="HR204" s="58"/>
      <c r="HS204" s="58"/>
      <c r="HT204" s="58"/>
      <c r="HU204" s="63">
        <v>10</v>
      </c>
      <c r="HV204" s="64" t="s">
        <v>144</v>
      </c>
      <c r="HW204" s="64" t="s">
        <v>144</v>
      </c>
      <c r="HX204" s="478"/>
      <c r="HY204" s="64"/>
      <c r="HZ204" s="64"/>
      <c r="IA204" s="65" t="s">
        <v>144</v>
      </c>
      <c r="IB204" s="65" t="str">
        <f>IFERROR(IF(IA204&gt;=5,VLOOKUP(IA204,Brutos!$K$3:$AE$10,MATCH(HZ204,Brutos!$K$3:$AE$3,0),0),0),"")</f>
        <v/>
      </c>
      <c r="IC204" s="64"/>
      <c r="ID204" s="64"/>
      <c r="IE204" s="74" t="str">
        <f t="shared" si="130"/>
        <v/>
      </c>
      <c r="IF204" s="66"/>
      <c r="IG204" s="58"/>
      <c r="IH204" s="58"/>
      <c r="II204" s="58"/>
      <c r="IJ204" s="63">
        <v>10</v>
      </c>
      <c r="IK204" s="64" t="s">
        <v>144</v>
      </c>
      <c r="IL204" s="64" t="s">
        <v>144</v>
      </c>
      <c r="IM204" s="65"/>
      <c r="IN204" s="64"/>
      <c r="IO204" s="64"/>
      <c r="IP204" s="65" t="s">
        <v>144</v>
      </c>
      <c r="IQ204" s="65" t="str">
        <f>IFERROR(IF(IP204&gt;=5,VLOOKUP(IP204,Brutos!$K$3:$AE$10,MATCH(IO204,Brutos!$K$3:$AE$3,0),0),0),"")</f>
        <v/>
      </c>
      <c r="IR204" s="64"/>
      <c r="IS204" s="64"/>
      <c r="IT204" s="74" t="str">
        <f t="shared" si="131"/>
        <v/>
      </c>
      <c r="IU204" s="66"/>
      <c r="IV204" s="58"/>
      <c r="IW204" s="58"/>
      <c r="IX204" s="58"/>
      <c r="IY204" s="63">
        <v>10</v>
      </c>
      <c r="IZ204" s="64" t="s">
        <v>144</v>
      </c>
      <c r="JA204" s="64" t="s">
        <v>144</v>
      </c>
      <c r="JB204" s="65"/>
      <c r="JC204" s="64"/>
      <c r="JD204" s="64"/>
      <c r="JE204" s="65" t="s">
        <v>144</v>
      </c>
      <c r="JF204" s="65" t="str">
        <f>IFERROR(IF(JE204&gt;=5,VLOOKUP(JE204,Brutos!$K$3:$AE$10,MATCH(JD204,Brutos!$K$3:$AE$3,0),0),0),"")</f>
        <v/>
      </c>
      <c r="JG204" s="64"/>
      <c r="JH204" s="64"/>
      <c r="JI204" s="74" t="str">
        <f t="shared" si="132"/>
        <v/>
      </c>
      <c r="JJ204" s="66"/>
      <c r="JK204" s="58"/>
      <c r="JL204" s="58"/>
      <c r="JM204" s="58"/>
      <c r="JN204" s="63">
        <v>10</v>
      </c>
      <c r="JO204" s="64" t="s">
        <v>144</v>
      </c>
      <c r="JP204" s="64" t="s">
        <v>144</v>
      </c>
      <c r="JQ204" s="65"/>
      <c r="JR204" s="64"/>
      <c r="JS204" s="64"/>
      <c r="JT204" s="65" t="s">
        <v>144</v>
      </c>
      <c r="JU204" s="65" t="str">
        <f>IFERROR(IF(JT204&gt;=5,VLOOKUP(JT204,Brutos!$K$3:$AE$10,MATCH(JS204,Brutos!$K$3:$AE$3,0),0),0),"")</f>
        <v/>
      </c>
      <c r="JV204" s="64"/>
      <c r="JW204" s="64"/>
      <c r="JX204" s="74" t="str">
        <f t="shared" si="133"/>
        <v/>
      </c>
      <c r="JY204" s="66"/>
      <c r="JZ204" s="58"/>
      <c r="KA204" s="58"/>
      <c r="KB204" s="58"/>
      <c r="KC204" s="63">
        <v>10</v>
      </c>
      <c r="KD204" s="64" t="s">
        <v>144</v>
      </c>
      <c r="KE204" s="64" t="s">
        <v>144</v>
      </c>
      <c r="KF204" s="65"/>
      <c r="KG204" s="64"/>
      <c r="KH204" s="64"/>
      <c r="KI204" s="65" t="s">
        <v>144</v>
      </c>
      <c r="KJ204" s="65" t="str">
        <f>IFERROR(IF(KI204&gt;=5,VLOOKUP(KI204,Brutos!$K$3:$AE$10,MATCH(KH204,Brutos!$K$3:$AE$3,0),0),0),"")</f>
        <v/>
      </c>
      <c r="KK204" s="64"/>
      <c r="KL204" s="64"/>
      <c r="KM204" s="74" t="str">
        <f t="shared" si="134"/>
        <v/>
      </c>
      <c r="KN204" s="66"/>
      <c r="KO204" s="58"/>
      <c r="KP204" s="58"/>
      <c r="KQ204" s="58"/>
      <c r="KR204" s="63">
        <v>10</v>
      </c>
      <c r="KS204" s="64" t="s">
        <v>144</v>
      </c>
      <c r="KT204" s="64" t="s">
        <v>144</v>
      </c>
      <c r="KU204" s="65"/>
      <c r="KV204" s="64"/>
      <c r="KW204" s="64"/>
      <c r="KX204" s="65" t="s">
        <v>144</v>
      </c>
      <c r="KY204" s="65" t="str">
        <f>IFERROR(IF(KX204&gt;=5,VLOOKUP(KX204,Brutos!$K$3:$AE$10,MATCH(KW204,Brutos!$K$3:$AE$3,0),0),0),"")</f>
        <v/>
      </c>
      <c r="KZ204" s="64"/>
      <c r="LA204" s="64"/>
      <c r="LB204" s="74" t="str">
        <f t="shared" si="135"/>
        <v/>
      </c>
      <c r="LC204" s="66"/>
      <c r="LD204" s="347"/>
      <c r="LE204" s="58"/>
      <c r="LF204" s="58"/>
      <c r="LG204" s="63">
        <v>10</v>
      </c>
      <c r="LH204" s="64" t="s">
        <v>144</v>
      </c>
      <c r="LI204" s="64" t="s">
        <v>144</v>
      </c>
      <c r="LJ204" s="65"/>
      <c r="LK204" s="64"/>
      <c r="LL204" s="64"/>
      <c r="LM204" s="65" t="s">
        <v>144</v>
      </c>
      <c r="LN204" s="65" t="str">
        <f>IFERROR(IF(LM204&gt;=5,VLOOKUP(LM204,Brutos!$K$3:$AE$10,MATCH(LL204,Brutos!$K$3:$AE$3,0),0),0),"")</f>
        <v/>
      </c>
      <c r="LO204" s="64"/>
      <c r="LP204" s="64"/>
      <c r="LQ204" s="74" t="str">
        <f t="shared" si="136"/>
        <v/>
      </c>
      <c r="LR204" s="66"/>
      <c r="LS204" s="347"/>
      <c r="LT204" s="58"/>
      <c r="LU204" s="58"/>
      <c r="LV204" s="63">
        <v>10</v>
      </c>
      <c r="LW204" s="64" t="s">
        <v>144</v>
      </c>
      <c r="LX204" s="64" t="s">
        <v>144</v>
      </c>
      <c r="LY204" s="65"/>
      <c r="LZ204" s="64"/>
      <c r="MA204" s="64"/>
      <c r="MB204" s="65" t="s">
        <v>144</v>
      </c>
      <c r="MC204" s="65" t="str">
        <f>IFERROR(IF(MB204&gt;=5,VLOOKUP(MB204,Brutos!$K$3:$AE$10,MATCH(MA204,Brutos!$K$3:$AE$3,0),0),0),"")</f>
        <v/>
      </c>
      <c r="MD204" s="64"/>
      <c r="ME204" s="64"/>
      <c r="MF204" s="74" t="str">
        <f t="shared" si="137"/>
        <v/>
      </c>
      <c r="MG204" s="66"/>
      <c r="MH204" s="347"/>
      <c r="MI204" s="58"/>
      <c r="MJ204" s="58"/>
      <c r="MK204" s="63">
        <v>10</v>
      </c>
      <c r="ML204" s="64" t="s">
        <v>144</v>
      </c>
      <c r="MM204" s="64" t="s">
        <v>144</v>
      </c>
      <c r="MN204" s="65"/>
      <c r="MO204" s="64"/>
      <c r="MP204" s="64"/>
      <c r="MQ204" s="65" t="s">
        <v>144</v>
      </c>
      <c r="MR204" s="65" t="str">
        <f>IFERROR(IF(MQ204&gt;=5,VLOOKUP(MQ204,Brutos!$K$3:$AE$10,MATCH(MP204,Brutos!$K$3:$AE$3,0),0),0),"")</f>
        <v/>
      </c>
      <c r="MS204" s="64"/>
      <c r="MT204" s="64"/>
      <c r="MU204" s="74" t="str">
        <f t="shared" si="138"/>
        <v/>
      </c>
      <c r="MV204" s="66"/>
      <c r="MW204" s="347"/>
    </row>
    <row r="205" spans="1:361">
      <c r="A205" s="347"/>
      <c r="B205" s="58"/>
      <c r="C205" s="58"/>
      <c r="D205" s="63">
        <v>11</v>
      </c>
      <c r="E205" s="64" t="s">
        <v>144</v>
      </c>
      <c r="F205" s="64" t="s">
        <v>144</v>
      </c>
      <c r="G205" s="65"/>
      <c r="H205" s="64"/>
      <c r="I205" s="64"/>
      <c r="J205" s="65" t="s">
        <v>144</v>
      </c>
      <c r="K205" s="65" t="str">
        <f>IFERROR(IF(J205&gt;=5,VLOOKUP(J205,Brutos!$K$3:$AE$10,MATCH(I205,Brutos!$K$3:$AE$3,0),0),0),"")</f>
        <v/>
      </c>
      <c r="L205" s="64"/>
      <c r="M205" s="64"/>
      <c r="N205" s="74" t="str">
        <f t="shared" si="115"/>
        <v/>
      </c>
      <c r="O205" s="66"/>
      <c r="P205" s="58"/>
      <c r="Q205" s="58"/>
      <c r="R205" s="58"/>
      <c r="S205" s="63">
        <v>11</v>
      </c>
      <c r="T205" s="64" t="s">
        <v>144</v>
      </c>
      <c r="U205" s="64" t="s">
        <v>144</v>
      </c>
      <c r="V205" s="65"/>
      <c r="W205" s="64"/>
      <c r="X205" s="64"/>
      <c r="Y205" s="65" t="s">
        <v>144</v>
      </c>
      <c r="Z205" s="65" t="str">
        <f>IFERROR(IF(Y205&gt;=5,VLOOKUP(Y205,Brutos!$K$3:$AE$10,MATCH(X205,Brutos!$K$3:$AE$3,0),0),0),"")</f>
        <v/>
      </c>
      <c r="AA205" s="64"/>
      <c r="AB205" s="64"/>
      <c r="AC205" s="74" t="str">
        <f t="shared" si="116"/>
        <v/>
      </c>
      <c r="AD205" s="66"/>
      <c r="AE205" s="58"/>
      <c r="AF205" s="58"/>
      <c r="AG205" s="58"/>
      <c r="AH205" s="63">
        <v>11</v>
      </c>
      <c r="AI205" s="64" t="s">
        <v>144</v>
      </c>
      <c r="AJ205" s="64" t="s">
        <v>144</v>
      </c>
      <c r="AK205" s="65"/>
      <c r="AL205" s="64"/>
      <c r="AM205" s="64"/>
      <c r="AN205" s="65" t="s">
        <v>144</v>
      </c>
      <c r="AO205" s="65" t="str">
        <f>IFERROR(IF(AN205&gt;=5,VLOOKUP(AN205,Brutos!$K$3:$AE$10,MATCH(AM205,Brutos!$K$3:$AE$3,0),0),0),"")</f>
        <v/>
      </c>
      <c r="AP205" s="64"/>
      <c r="AQ205" s="64"/>
      <c r="AR205" s="74" t="str">
        <f t="shared" si="117"/>
        <v/>
      </c>
      <c r="AS205" s="66"/>
      <c r="AT205" s="58"/>
      <c r="AU205" s="58"/>
      <c r="AV205" s="58"/>
      <c r="AW205" s="63">
        <v>11</v>
      </c>
      <c r="AX205" s="64" t="s">
        <v>144</v>
      </c>
      <c r="AY205" s="64" t="s">
        <v>144</v>
      </c>
      <c r="AZ205" s="354"/>
      <c r="BA205" s="64"/>
      <c r="BB205" s="64"/>
      <c r="BC205" s="65" t="s">
        <v>144</v>
      </c>
      <c r="BD205" s="65" t="str">
        <f>IFERROR(IF(BC205&gt;=5,VLOOKUP(BC205,Brutos!$K$3:$AE$10,MATCH(BB205,Brutos!$K$3:$AE$3,0),0),0),"")</f>
        <v/>
      </c>
      <c r="BE205" s="64"/>
      <c r="BF205" s="64"/>
      <c r="BG205" s="74" t="str">
        <f t="shared" si="118"/>
        <v/>
      </c>
      <c r="BH205" s="66"/>
      <c r="BI205" s="58"/>
      <c r="BJ205" s="58"/>
      <c r="BK205" s="58"/>
      <c r="BL205" s="63">
        <v>11</v>
      </c>
      <c r="BM205" s="64" t="s">
        <v>144</v>
      </c>
      <c r="BN205" s="64" t="s">
        <v>144</v>
      </c>
      <c r="BO205" s="65"/>
      <c r="BP205" s="64"/>
      <c r="BQ205" s="64"/>
      <c r="BR205" s="65" t="s">
        <v>144</v>
      </c>
      <c r="BS205" s="65" t="str">
        <f>IFERROR(IF(BR205&gt;=5,VLOOKUP(BR205,Brutos!$K$3:$AE$10,MATCH(BQ205,Brutos!$K$3:$AE$3,0),0),0),"")</f>
        <v/>
      </c>
      <c r="BT205" s="64"/>
      <c r="BU205" s="64"/>
      <c r="BV205" s="74" t="str">
        <f t="shared" si="119"/>
        <v/>
      </c>
      <c r="BW205" s="66"/>
      <c r="BX205" s="58"/>
      <c r="BY205" s="58"/>
      <c r="BZ205" s="58"/>
      <c r="CA205" s="63">
        <v>11</v>
      </c>
      <c r="CB205" s="64" t="s">
        <v>144</v>
      </c>
      <c r="CC205" s="64" t="s">
        <v>144</v>
      </c>
      <c r="CD205" s="65"/>
      <c r="CE205" s="64"/>
      <c r="CF205" s="64"/>
      <c r="CG205" s="65" t="s">
        <v>144</v>
      </c>
      <c r="CH205" s="65" t="str">
        <f>IFERROR(IF(CG205&gt;=5,VLOOKUP(CG205,Brutos!$K$3:$AE$10,MATCH(CF205,Brutos!$K$3:$AE$3,0),0),0),"")</f>
        <v/>
      </c>
      <c r="CI205" s="64"/>
      <c r="CJ205" s="64"/>
      <c r="CK205" s="74" t="str">
        <f t="shared" si="120"/>
        <v/>
      </c>
      <c r="CL205" s="66"/>
      <c r="CM205" s="58"/>
      <c r="CN205" s="58"/>
      <c r="CO205" s="58"/>
      <c r="CP205" s="63">
        <v>11</v>
      </c>
      <c r="CQ205" s="64" t="s">
        <v>144</v>
      </c>
      <c r="CR205" s="64" t="s">
        <v>144</v>
      </c>
      <c r="CS205" s="65"/>
      <c r="CT205" s="64"/>
      <c r="CU205" s="64"/>
      <c r="CV205" s="65" t="s">
        <v>144</v>
      </c>
      <c r="CW205" s="65" t="str">
        <f>IFERROR(IF(CV205&gt;=5,VLOOKUP(CV205,Brutos!$K$3:$AE$10,MATCH(CU205,Brutos!$K$3:$AE$3,0),0),0),"")</f>
        <v/>
      </c>
      <c r="CX205" s="64"/>
      <c r="CY205" s="64"/>
      <c r="CZ205" s="74" t="str">
        <f t="shared" si="121"/>
        <v/>
      </c>
      <c r="DA205" s="66"/>
      <c r="DB205" s="58"/>
      <c r="DC205" s="58"/>
      <c r="DD205" s="58"/>
      <c r="DE205" s="63">
        <v>11</v>
      </c>
      <c r="DF205" s="64" t="s">
        <v>144</v>
      </c>
      <c r="DG205" s="64" t="s">
        <v>144</v>
      </c>
      <c r="DH205" s="65"/>
      <c r="DI205" s="64"/>
      <c r="DJ205" s="64"/>
      <c r="DK205" s="65" t="s">
        <v>144</v>
      </c>
      <c r="DL205" s="65" t="str">
        <f>IFERROR(IF(DK205&gt;=5,VLOOKUP(DK205,Brutos!$K$3:$AE$10,MATCH(DJ205,Brutos!$K$3:$AE$3,0),0),0),"")</f>
        <v/>
      </c>
      <c r="DM205" s="64"/>
      <c r="DN205" s="64"/>
      <c r="DO205" s="74" t="str">
        <f t="shared" si="122"/>
        <v/>
      </c>
      <c r="DP205" s="66"/>
      <c r="DQ205" s="58"/>
      <c r="DR205" s="58"/>
      <c r="DS205" s="58"/>
      <c r="DT205" s="63">
        <v>11</v>
      </c>
      <c r="DU205" s="64" t="s">
        <v>144</v>
      </c>
      <c r="DV205" s="64" t="s">
        <v>144</v>
      </c>
      <c r="DW205" s="65"/>
      <c r="DX205" s="64"/>
      <c r="DY205" s="64"/>
      <c r="DZ205" s="65" t="s">
        <v>144</v>
      </c>
      <c r="EA205" s="65" t="str">
        <f>IFERROR(IF(DZ205&gt;=5,VLOOKUP(DZ205,Brutos!$K$3:$AE$10,MATCH(DY205,Brutos!$K$3:$AE$3,0),0),0),"")</f>
        <v/>
      </c>
      <c r="EB205" s="64"/>
      <c r="EC205" s="64"/>
      <c r="ED205" s="74" t="str">
        <f t="shared" si="123"/>
        <v/>
      </c>
      <c r="EE205" s="66"/>
      <c r="EF205" s="58"/>
      <c r="EG205" s="58"/>
      <c r="EH205" s="58"/>
      <c r="EI205" s="63">
        <v>11</v>
      </c>
      <c r="EJ205" s="64" t="s">
        <v>144</v>
      </c>
      <c r="EK205" s="64" t="s">
        <v>144</v>
      </c>
      <c r="EL205" s="65"/>
      <c r="EM205" s="64"/>
      <c r="EN205" s="64"/>
      <c r="EO205" s="65" t="s">
        <v>144</v>
      </c>
      <c r="EP205" s="65" t="str">
        <f>IFERROR(IF(EO205&gt;=5,VLOOKUP(EO205,Brutos!$K$3:$AE$10,MATCH(EN205,Brutos!$K$3:$AE$3,0),0),0),"")</f>
        <v/>
      </c>
      <c r="EQ205" s="64"/>
      <c r="ER205" s="64"/>
      <c r="ES205" s="74" t="str">
        <f t="shared" si="124"/>
        <v/>
      </c>
      <c r="ET205" s="66"/>
      <c r="EU205" s="58"/>
      <c r="EV205" s="58"/>
      <c r="EW205" s="58"/>
      <c r="EX205" s="63">
        <v>11</v>
      </c>
      <c r="EY205" s="64" t="s">
        <v>144</v>
      </c>
      <c r="EZ205" s="64" t="s">
        <v>144</v>
      </c>
      <c r="FA205" s="65"/>
      <c r="FB205" s="64"/>
      <c r="FC205" s="64"/>
      <c r="FD205" s="65" t="s">
        <v>144</v>
      </c>
      <c r="FE205" s="65" t="str">
        <f>IFERROR(IF(FD205&gt;=5,VLOOKUP(FD205,Brutos!$K$3:$AE$10,MATCH(FC205,Brutos!$K$3:$AE$3,0),0),0),"")</f>
        <v/>
      </c>
      <c r="FF205" s="64"/>
      <c r="FG205" s="64"/>
      <c r="FH205" s="74" t="str">
        <f t="shared" si="125"/>
        <v/>
      </c>
      <c r="FI205" s="66"/>
      <c r="FJ205" s="58"/>
      <c r="FK205" s="58"/>
      <c r="FL205" s="58"/>
      <c r="FM205" s="63">
        <v>11</v>
      </c>
      <c r="FN205" s="64" t="s">
        <v>144</v>
      </c>
      <c r="FO205" s="64" t="s">
        <v>144</v>
      </c>
      <c r="FP205" s="65"/>
      <c r="FQ205" s="64"/>
      <c r="FR205" s="64"/>
      <c r="FS205" s="65" t="s">
        <v>144</v>
      </c>
      <c r="FT205" s="65" t="str">
        <f>IFERROR(IF(FS205&gt;=5,VLOOKUP(FS205,Brutos!$K$3:$AE$10,MATCH(FR205,Brutos!$K$3:$AE$3,0),0),0),"")</f>
        <v/>
      </c>
      <c r="FU205" s="64"/>
      <c r="FV205" s="64"/>
      <c r="FW205" s="74" t="str">
        <f t="shared" si="126"/>
        <v/>
      </c>
      <c r="FX205" s="66"/>
      <c r="FY205" s="58"/>
      <c r="FZ205" s="58"/>
      <c r="GA205" s="58"/>
      <c r="GB205" s="63">
        <v>11</v>
      </c>
      <c r="GC205" s="64" t="s">
        <v>144</v>
      </c>
      <c r="GD205" s="64" t="s">
        <v>144</v>
      </c>
      <c r="GE205" s="65"/>
      <c r="GF205" s="64"/>
      <c r="GG205" s="64"/>
      <c r="GH205" s="65" t="s">
        <v>144</v>
      </c>
      <c r="GI205" s="65" t="str">
        <f>IFERROR(IF(GH205&gt;=5,VLOOKUP(GH205,Brutos!$K$3:$AE$10,MATCH(GG205,Brutos!$K$3:$AE$3,0),0),0),"")</f>
        <v/>
      </c>
      <c r="GJ205" s="64"/>
      <c r="GK205" s="64"/>
      <c r="GL205" s="74" t="str">
        <f t="shared" si="127"/>
        <v/>
      </c>
      <c r="GM205" s="66"/>
      <c r="GN205" s="58"/>
      <c r="GO205" s="58"/>
      <c r="GP205" s="58"/>
      <c r="GQ205" s="63">
        <v>11</v>
      </c>
      <c r="GR205" s="64" t="s">
        <v>144</v>
      </c>
      <c r="GS205" s="64" t="s">
        <v>144</v>
      </c>
      <c r="GT205" s="65"/>
      <c r="GU205" s="64"/>
      <c r="GV205" s="64"/>
      <c r="GW205" s="65" t="s">
        <v>144</v>
      </c>
      <c r="GX205" s="65" t="str">
        <f>IFERROR(IF(GW205&gt;=5,VLOOKUP(GW205,Brutos!$K$3:$AE$10,MATCH(GV205,Brutos!$K$3:$AE$3,0),0),0),"")</f>
        <v/>
      </c>
      <c r="GY205" s="64"/>
      <c r="GZ205" s="64"/>
      <c r="HA205" s="74" t="str">
        <f t="shared" si="128"/>
        <v/>
      </c>
      <c r="HB205" s="66"/>
      <c r="HC205" s="58"/>
      <c r="HD205" s="58"/>
      <c r="HE205" s="58"/>
      <c r="HF205" s="63">
        <v>11</v>
      </c>
      <c r="HG205" s="64" t="s">
        <v>144</v>
      </c>
      <c r="HH205" s="64" t="s">
        <v>144</v>
      </c>
      <c r="HI205" s="65"/>
      <c r="HJ205" s="64"/>
      <c r="HK205" s="64"/>
      <c r="HL205" s="65" t="s">
        <v>144</v>
      </c>
      <c r="HM205" s="65" t="str">
        <f>IFERROR(IF(HL205&gt;=5,VLOOKUP(HL205,Brutos!$K$3:$AE$10,MATCH(HK205,Brutos!$K$3:$AE$3,0),0),0),"")</f>
        <v/>
      </c>
      <c r="HN205" s="64"/>
      <c r="HO205" s="64"/>
      <c r="HP205" s="74" t="str">
        <f t="shared" si="129"/>
        <v/>
      </c>
      <c r="HQ205" s="66"/>
      <c r="HR205" s="58"/>
      <c r="HS205" s="58"/>
      <c r="HT205" s="58"/>
      <c r="HU205" s="63">
        <v>11</v>
      </c>
      <c r="HV205" s="64" t="s">
        <v>144</v>
      </c>
      <c r="HW205" s="64" t="s">
        <v>144</v>
      </c>
      <c r="HX205" s="478"/>
      <c r="HY205" s="64"/>
      <c r="HZ205" s="64"/>
      <c r="IA205" s="65" t="s">
        <v>144</v>
      </c>
      <c r="IB205" s="65" t="str">
        <f>IFERROR(IF(IA205&gt;=5,VLOOKUP(IA205,Brutos!$K$3:$AE$10,MATCH(HZ205,Brutos!$K$3:$AE$3,0),0),0),"")</f>
        <v/>
      </c>
      <c r="IC205" s="64"/>
      <c r="ID205" s="64"/>
      <c r="IE205" s="74" t="str">
        <f t="shared" si="130"/>
        <v/>
      </c>
      <c r="IF205" s="66"/>
      <c r="IG205" s="58"/>
      <c r="IH205" s="58"/>
      <c r="II205" s="58"/>
      <c r="IJ205" s="63">
        <v>11</v>
      </c>
      <c r="IK205" s="64" t="s">
        <v>144</v>
      </c>
      <c r="IL205" s="64" t="s">
        <v>144</v>
      </c>
      <c r="IM205" s="65"/>
      <c r="IN205" s="64"/>
      <c r="IO205" s="64"/>
      <c r="IP205" s="65" t="s">
        <v>144</v>
      </c>
      <c r="IQ205" s="65" t="str">
        <f>IFERROR(IF(IP205&gt;=5,VLOOKUP(IP205,Brutos!$K$3:$AE$10,MATCH(IO205,Brutos!$K$3:$AE$3,0),0),0),"")</f>
        <v/>
      </c>
      <c r="IR205" s="64"/>
      <c r="IS205" s="64"/>
      <c r="IT205" s="74" t="str">
        <f t="shared" si="131"/>
        <v/>
      </c>
      <c r="IU205" s="66"/>
      <c r="IV205" s="58"/>
      <c r="IW205" s="58"/>
      <c r="IX205" s="58"/>
      <c r="IY205" s="63">
        <v>11</v>
      </c>
      <c r="IZ205" s="64" t="s">
        <v>144</v>
      </c>
      <c r="JA205" s="64" t="s">
        <v>144</v>
      </c>
      <c r="JB205" s="65"/>
      <c r="JC205" s="64"/>
      <c r="JD205" s="64"/>
      <c r="JE205" s="65" t="s">
        <v>144</v>
      </c>
      <c r="JF205" s="65" t="str">
        <f>IFERROR(IF(JE205&gt;=5,VLOOKUP(JE205,Brutos!$K$3:$AE$10,MATCH(JD205,Brutos!$K$3:$AE$3,0),0),0),"")</f>
        <v/>
      </c>
      <c r="JG205" s="64"/>
      <c r="JH205" s="64"/>
      <c r="JI205" s="74" t="str">
        <f t="shared" si="132"/>
        <v/>
      </c>
      <c r="JJ205" s="66"/>
      <c r="JK205" s="58"/>
      <c r="JL205" s="58"/>
      <c r="JM205" s="58"/>
      <c r="JN205" s="63">
        <v>11</v>
      </c>
      <c r="JO205" s="64" t="s">
        <v>144</v>
      </c>
      <c r="JP205" s="64" t="s">
        <v>144</v>
      </c>
      <c r="JQ205" s="65"/>
      <c r="JR205" s="64"/>
      <c r="JS205" s="64"/>
      <c r="JT205" s="65" t="s">
        <v>144</v>
      </c>
      <c r="JU205" s="65" t="str">
        <f>IFERROR(IF(JT205&gt;=5,VLOOKUP(JT205,Brutos!$K$3:$AE$10,MATCH(JS205,Brutos!$K$3:$AE$3,0),0),0),"")</f>
        <v/>
      </c>
      <c r="JV205" s="64"/>
      <c r="JW205" s="64"/>
      <c r="JX205" s="74" t="str">
        <f t="shared" si="133"/>
        <v/>
      </c>
      <c r="JY205" s="66"/>
      <c r="JZ205" s="58"/>
      <c r="KA205" s="58"/>
      <c r="KB205" s="58"/>
      <c r="KC205" s="63">
        <v>11</v>
      </c>
      <c r="KD205" s="64" t="s">
        <v>144</v>
      </c>
      <c r="KE205" s="64" t="s">
        <v>144</v>
      </c>
      <c r="KF205" s="65"/>
      <c r="KG205" s="64"/>
      <c r="KH205" s="64"/>
      <c r="KI205" s="65" t="s">
        <v>144</v>
      </c>
      <c r="KJ205" s="65" t="str">
        <f>IFERROR(IF(KI205&gt;=5,VLOOKUP(KI205,Brutos!$K$3:$AE$10,MATCH(KH205,Brutos!$K$3:$AE$3,0),0),0),"")</f>
        <v/>
      </c>
      <c r="KK205" s="64"/>
      <c r="KL205" s="64"/>
      <c r="KM205" s="74" t="str">
        <f t="shared" si="134"/>
        <v/>
      </c>
      <c r="KN205" s="66"/>
      <c r="KO205" s="58"/>
      <c r="KP205" s="58"/>
      <c r="KQ205" s="58"/>
      <c r="KR205" s="63">
        <v>11</v>
      </c>
      <c r="KS205" s="64" t="s">
        <v>144</v>
      </c>
      <c r="KT205" s="64" t="s">
        <v>144</v>
      </c>
      <c r="KU205" s="65"/>
      <c r="KV205" s="64"/>
      <c r="KW205" s="64"/>
      <c r="KX205" s="65" t="s">
        <v>144</v>
      </c>
      <c r="KY205" s="65" t="str">
        <f>IFERROR(IF(KX205&gt;=5,VLOOKUP(KX205,Brutos!$K$3:$AE$10,MATCH(KW205,Brutos!$K$3:$AE$3,0),0),0),"")</f>
        <v/>
      </c>
      <c r="KZ205" s="64"/>
      <c r="LA205" s="64"/>
      <c r="LB205" s="74" t="str">
        <f t="shared" si="135"/>
        <v/>
      </c>
      <c r="LC205" s="66"/>
      <c r="LD205" s="347"/>
      <c r="LE205" s="58"/>
      <c r="LF205" s="58"/>
      <c r="LG205" s="63">
        <v>11</v>
      </c>
      <c r="LH205" s="64" t="s">
        <v>144</v>
      </c>
      <c r="LI205" s="64" t="s">
        <v>144</v>
      </c>
      <c r="LJ205" s="65"/>
      <c r="LK205" s="64"/>
      <c r="LL205" s="64"/>
      <c r="LM205" s="65" t="s">
        <v>144</v>
      </c>
      <c r="LN205" s="65" t="str">
        <f>IFERROR(IF(LM205&gt;=5,VLOOKUP(LM205,Brutos!$K$3:$AE$10,MATCH(LL205,Brutos!$K$3:$AE$3,0),0),0),"")</f>
        <v/>
      </c>
      <c r="LO205" s="64"/>
      <c r="LP205" s="64"/>
      <c r="LQ205" s="74" t="str">
        <f t="shared" si="136"/>
        <v/>
      </c>
      <c r="LR205" s="66"/>
      <c r="LS205" s="347"/>
      <c r="LT205" s="58"/>
      <c r="LU205" s="58"/>
      <c r="LV205" s="63">
        <v>11</v>
      </c>
      <c r="LW205" s="64" t="s">
        <v>144</v>
      </c>
      <c r="LX205" s="64" t="s">
        <v>144</v>
      </c>
      <c r="LY205" s="65"/>
      <c r="LZ205" s="64"/>
      <c r="MA205" s="64"/>
      <c r="MB205" s="65" t="s">
        <v>144</v>
      </c>
      <c r="MC205" s="65" t="str">
        <f>IFERROR(IF(MB205&gt;=5,VLOOKUP(MB205,Brutos!$K$3:$AE$10,MATCH(MA205,Brutos!$K$3:$AE$3,0),0),0),"")</f>
        <v/>
      </c>
      <c r="MD205" s="64"/>
      <c r="ME205" s="64"/>
      <c r="MF205" s="74" t="str">
        <f t="shared" si="137"/>
        <v/>
      </c>
      <c r="MG205" s="66"/>
      <c r="MH205" s="347"/>
      <c r="MI205" s="58"/>
      <c r="MJ205" s="58"/>
      <c r="MK205" s="63">
        <v>11</v>
      </c>
      <c r="ML205" s="64" t="s">
        <v>144</v>
      </c>
      <c r="MM205" s="64" t="s">
        <v>144</v>
      </c>
      <c r="MN205" s="65"/>
      <c r="MO205" s="64"/>
      <c r="MP205" s="64"/>
      <c r="MQ205" s="65" t="s">
        <v>144</v>
      </c>
      <c r="MR205" s="65" t="str">
        <f>IFERROR(IF(MQ205&gt;=5,VLOOKUP(MQ205,Brutos!$K$3:$AE$10,MATCH(MP205,Brutos!$K$3:$AE$3,0),0),0),"")</f>
        <v/>
      </c>
      <c r="MS205" s="64"/>
      <c r="MT205" s="64"/>
      <c r="MU205" s="74" t="str">
        <f t="shared" si="138"/>
        <v/>
      </c>
      <c r="MV205" s="66"/>
      <c r="MW205" s="347"/>
    </row>
    <row r="206" spans="1:361">
      <c r="A206" s="347"/>
      <c r="B206" s="58"/>
      <c r="C206" s="58"/>
      <c r="D206" s="63">
        <v>12</v>
      </c>
      <c r="E206" s="64" t="s">
        <v>144</v>
      </c>
      <c r="F206" s="64" t="s">
        <v>144</v>
      </c>
      <c r="G206" s="65"/>
      <c r="H206" s="64"/>
      <c r="I206" s="64"/>
      <c r="J206" s="65" t="s">
        <v>144</v>
      </c>
      <c r="K206" s="65" t="str">
        <f>IFERROR(IF(J206&gt;=5,VLOOKUP(J206,Brutos!$K$3:$AE$10,MATCH(I206,Brutos!$K$3:$AE$3,0),0),0),"")</f>
        <v/>
      </c>
      <c r="L206" s="64"/>
      <c r="M206" s="64"/>
      <c r="N206" s="74" t="str">
        <f t="shared" si="115"/>
        <v/>
      </c>
      <c r="O206" s="66"/>
      <c r="P206" s="58"/>
      <c r="Q206" s="58"/>
      <c r="R206" s="58"/>
      <c r="S206" s="63">
        <v>12</v>
      </c>
      <c r="T206" s="64" t="s">
        <v>144</v>
      </c>
      <c r="U206" s="64" t="s">
        <v>144</v>
      </c>
      <c r="V206" s="65"/>
      <c r="W206" s="64"/>
      <c r="X206" s="64"/>
      <c r="Y206" s="65" t="s">
        <v>144</v>
      </c>
      <c r="Z206" s="65" t="str">
        <f>IFERROR(IF(Y206&gt;=5,VLOOKUP(Y206,Brutos!$K$3:$AE$10,MATCH(X206,Brutos!$K$3:$AE$3,0),0),0),"")</f>
        <v/>
      </c>
      <c r="AA206" s="64"/>
      <c r="AB206" s="64"/>
      <c r="AC206" s="74" t="str">
        <f t="shared" si="116"/>
        <v/>
      </c>
      <c r="AD206" s="66"/>
      <c r="AE206" s="58"/>
      <c r="AF206" s="58"/>
      <c r="AG206" s="58"/>
      <c r="AH206" s="63">
        <v>12</v>
      </c>
      <c r="AI206" s="64" t="s">
        <v>144</v>
      </c>
      <c r="AJ206" s="64" t="s">
        <v>144</v>
      </c>
      <c r="AK206" s="65"/>
      <c r="AL206" s="64"/>
      <c r="AM206" s="64"/>
      <c r="AN206" s="65" t="s">
        <v>144</v>
      </c>
      <c r="AO206" s="65" t="str">
        <f>IFERROR(IF(AN206&gt;=5,VLOOKUP(AN206,Brutos!$K$3:$AE$10,MATCH(AM206,Brutos!$K$3:$AE$3,0),0),0),"")</f>
        <v/>
      </c>
      <c r="AP206" s="64"/>
      <c r="AQ206" s="64"/>
      <c r="AR206" s="74" t="str">
        <f t="shared" si="117"/>
        <v/>
      </c>
      <c r="AS206" s="66"/>
      <c r="AT206" s="58"/>
      <c r="AU206" s="58"/>
      <c r="AV206" s="58"/>
      <c r="AW206" s="63">
        <v>12</v>
      </c>
      <c r="AX206" s="64" t="s">
        <v>144</v>
      </c>
      <c r="AY206" s="64" t="s">
        <v>144</v>
      </c>
      <c r="AZ206" s="354"/>
      <c r="BA206" s="64"/>
      <c r="BB206" s="64"/>
      <c r="BC206" s="65" t="s">
        <v>144</v>
      </c>
      <c r="BD206" s="65" t="str">
        <f>IFERROR(IF(BC206&gt;=5,VLOOKUP(BC206,Brutos!$K$3:$AE$10,MATCH(BB206,Brutos!$K$3:$AE$3,0),0),0),"")</f>
        <v/>
      </c>
      <c r="BE206" s="64"/>
      <c r="BF206" s="64"/>
      <c r="BG206" s="74" t="str">
        <f t="shared" si="118"/>
        <v/>
      </c>
      <c r="BH206" s="66"/>
      <c r="BI206" s="58"/>
      <c r="BJ206" s="58"/>
      <c r="BK206" s="58"/>
      <c r="BL206" s="63">
        <v>12</v>
      </c>
      <c r="BM206" s="64" t="s">
        <v>144</v>
      </c>
      <c r="BN206" s="64" t="s">
        <v>144</v>
      </c>
      <c r="BO206" s="65"/>
      <c r="BP206" s="64"/>
      <c r="BQ206" s="64"/>
      <c r="BR206" s="65" t="s">
        <v>144</v>
      </c>
      <c r="BS206" s="65" t="str">
        <f>IFERROR(IF(BR206&gt;=5,VLOOKUP(BR206,Brutos!$K$3:$AE$10,MATCH(BQ206,Brutos!$K$3:$AE$3,0),0),0),"")</f>
        <v/>
      </c>
      <c r="BT206" s="64"/>
      <c r="BU206" s="64"/>
      <c r="BV206" s="74" t="str">
        <f t="shared" si="119"/>
        <v/>
      </c>
      <c r="BW206" s="66"/>
      <c r="BX206" s="58"/>
      <c r="BY206" s="58"/>
      <c r="BZ206" s="58"/>
      <c r="CA206" s="63">
        <v>12</v>
      </c>
      <c r="CB206" s="64" t="s">
        <v>144</v>
      </c>
      <c r="CC206" s="64" t="s">
        <v>144</v>
      </c>
      <c r="CD206" s="65"/>
      <c r="CE206" s="64"/>
      <c r="CF206" s="64"/>
      <c r="CG206" s="65" t="s">
        <v>144</v>
      </c>
      <c r="CH206" s="65" t="str">
        <f>IFERROR(IF(CG206&gt;=5,VLOOKUP(CG206,Brutos!$K$3:$AE$10,MATCH(CF206,Brutos!$K$3:$AE$3,0),0),0),"")</f>
        <v/>
      </c>
      <c r="CI206" s="64"/>
      <c r="CJ206" s="64"/>
      <c r="CK206" s="74" t="str">
        <f t="shared" si="120"/>
        <v/>
      </c>
      <c r="CL206" s="66"/>
      <c r="CM206" s="58"/>
      <c r="CN206" s="58"/>
      <c r="CO206" s="58"/>
      <c r="CP206" s="63">
        <v>12</v>
      </c>
      <c r="CQ206" s="64" t="s">
        <v>144</v>
      </c>
      <c r="CR206" s="64" t="s">
        <v>144</v>
      </c>
      <c r="CS206" s="65"/>
      <c r="CT206" s="64"/>
      <c r="CU206" s="64"/>
      <c r="CV206" s="65" t="s">
        <v>144</v>
      </c>
      <c r="CW206" s="65" t="str">
        <f>IFERROR(IF(CV206&gt;=5,VLOOKUP(CV206,Brutos!$K$3:$AE$10,MATCH(CU206,Brutos!$K$3:$AE$3,0),0),0),"")</f>
        <v/>
      </c>
      <c r="CX206" s="64"/>
      <c r="CY206" s="64"/>
      <c r="CZ206" s="74" t="str">
        <f t="shared" si="121"/>
        <v/>
      </c>
      <c r="DA206" s="66"/>
      <c r="DB206" s="58"/>
      <c r="DC206" s="58"/>
      <c r="DD206" s="58"/>
      <c r="DE206" s="63">
        <v>12</v>
      </c>
      <c r="DF206" s="64" t="s">
        <v>144</v>
      </c>
      <c r="DG206" s="64" t="s">
        <v>144</v>
      </c>
      <c r="DH206" s="65"/>
      <c r="DI206" s="64"/>
      <c r="DJ206" s="64"/>
      <c r="DK206" s="65" t="s">
        <v>144</v>
      </c>
      <c r="DL206" s="65" t="str">
        <f>IFERROR(IF(DK206&gt;=5,VLOOKUP(DK206,Brutos!$K$3:$AE$10,MATCH(DJ206,Brutos!$K$3:$AE$3,0),0),0),"")</f>
        <v/>
      </c>
      <c r="DM206" s="64"/>
      <c r="DN206" s="64"/>
      <c r="DO206" s="74" t="str">
        <f t="shared" si="122"/>
        <v/>
      </c>
      <c r="DP206" s="66"/>
      <c r="DQ206" s="58"/>
      <c r="DR206" s="58"/>
      <c r="DS206" s="58"/>
      <c r="DT206" s="63">
        <v>12</v>
      </c>
      <c r="DU206" s="64" t="s">
        <v>144</v>
      </c>
      <c r="DV206" s="64" t="s">
        <v>144</v>
      </c>
      <c r="DW206" s="65"/>
      <c r="DX206" s="64"/>
      <c r="DY206" s="64"/>
      <c r="DZ206" s="65" t="s">
        <v>144</v>
      </c>
      <c r="EA206" s="65" t="str">
        <f>IFERROR(IF(DZ206&gt;=5,VLOOKUP(DZ206,Brutos!$K$3:$AE$10,MATCH(DY206,Brutos!$K$3:$AE$3,0),0),0),"")</f>
        <v/>
      </c>
      <c r="EB206" s="64"/>
      <c r="EC206" s="64"/>
      <c r="ED206" s="74" t="str">
        <f t="shared" si="123"/>
        <v/>
      </c>
      <c r="EE206" s="66"/>
      <c r="EF206" s="58"/>
      <c r="EG206" s="58"/>
      <c r="EH206" s="58"/>
      <c r="EI206" s="63">
        <v>12</v>
      </c>
      <c r="EJ206" s="64" t="s">
        <v>144</v>
      </c>
      <c r="EK206" s="64" t="s">
        <v>144</v>
      </c>
      <c r="EL206" s="65"/>
      <c r="EM206" s="64"/>
      <c r="EN206" s="64"/>
      <c r="EO206" s="65" t="s">
        <v>144</v>
      </c>
      <c r="EP206" s="65" t="str">
        <f>IFERROR(IF(EO206&gt;=5,VLOOKUP(EO206,Brutos!$K$3:$AE$10,MATCH(EN206,Brutos!$K$3:$AE$3,0),0),0),"")</f>
        <v/>
      </c>
      <c r="EQ206" s="64"/>
      <c r="ER206" s="64"/>
      <c r="ES206" s="74" t="str">
        <f t="shared" si="124"/>
        <v/>
      </c>
      <c r="ET206" s="66"/>
      <c r="EU206" s="58"/>
      <c r="EV206" s="58"/>
      <c r="EW206" s="58"/>
      <c r="EX206" s="63">
        <v>12</v>
      </c>
      <c r="EY206" s="64" t="s">
        <v>144</v>
      </c>
      <c r="EZ206" s="64" t="s">
        <v>144</v>
      </c>
      <c r="FA206" s="65"/>
      <c r="FB206" s="64"/>
      <c r="FC206" s="64"/>
      <c r="FD206" s="65" t="s">
        <v>144</v>
      </c>
      <c r="FE206" s="65" t="str">
        <f>IFERROR(IF(FD206&gt;=5,VLOOKUP(FD206,Brutos!$K$3:$AE$10,MATCH(FC206,Brutos!$K$3:$AE$3,0),0),0),"")</f>
        <v/>
      </c>
      <c r="FF206" s="64"/>
      <c r="FG206" s="64"/>
      <c r="FH206" s="74" t="str">
        <f t="shared" si="125"/>
        <v/>
      </c>
      <c r="FI206" s="66"/>
      <c r="FJ206" s="58"/>
      <c r="FK206" s="58"/>
      <c r="FL206" s="58"/>
      <c r="FM206" s="63">
        <v>12</v>
      </c>
      <c r="FN206" s="64" t="s">
        <v>144</v>
      </c>
      <c r="FO206" s="64" t="s">
        <v>144</v>
      </c>
      <c r="FP206" s="65"/>
      <c r="FQ206" s="64"/>
      <c r="FR206" s="64"/>
      <c r="FS206" s="65" t="s">
        <v>144</v>
      </c>
      <c r="FT206" s="65" t="str">
        <f>IFERROR(IF(FS206&gt;=5,VLOOKUP(FS206,Brutos!$K$3:$AE$10,MATCH(FR206,Brutos!$K$3:$AE$3,0),0),0),"")</f>
        <v/>
      </c>
      <c r="FU206" s="64"/>
      <c r="FV206" s="64"/>
      <c r="FW206" s="74" t="str">
        <f t="shared" si="126"/>
        <v/>
      </c>
      <c r="FX206" s="66"/>
      <c r="FY206" s="58"/>
      <c r="FZ206" s="58"/>
      <c r="GA206" s="58"/>
      <c r="GB206" s="63">
        <v>12</v>
      </c>
      <c r="GC206" s="64" t="s">
        <v>144</v>
      </c>
      <c r="GD206" s="64" t="s">
        <v>144</v>
      </c>
      <c r="GE206" s="65"/>
      <c r="GF206" s="64"/>
      <c r="GG206" s="64"/>
      <c r="GH206" s="65" t="s">
        <v>144</v>
      </c>
      <c r="GI206" s="65" t="str">
        <f>IFERROR(IF(GH206&gt;=5,VLOOKUP(GH206,Brutos!$K$3:$AE$10,MATCH(GG206,Brutos!$K$3:$AE$3,0),0),0),"")</f>
        <v/>
      </c>
      <c r="GJ206" s="64"/>
      <c r="GK206" s="64"/>
      <c r="GL206" s="74" t="str">
        <f t="shared" si="127"/>
        <v/>
      </c>
      <c r="GM206" s="66"/>
      <c r="GN206" s="58"/>
      <c r="GO206" s="58"/>
      <c r="GP206" s="58"/>
      <c r="GQ206" s="63">
        <v>12</v>
      </c>
      <c r="GR206" s="64" t="s">
        <v>144</v>
      </c>
      <c r="GS206" s="64" t="s">
        <v>144</v>
      </c>
      <c r="GT206" s="65"/>
      <c r="GU206" s="64"/>
      <c r="GV206" s="64"/>
      <c r="GW206" s="65" t="s">
        <v>144</v>
      </c>
      <c r="GX206" s="65" t="str">
        <f>IFERROR(IF(GW206&gt;=5,VLOOKUP(GW206,Brutos!$K$3:$AE$10,MATCH(GV206,Brutos!$K$3:$AE$3,0),0),0),"")</f>
        <v/>
      </c>
      <c r="GY206" s="64"/>
      <c r="GZ206" s="64"/>
      <c r="HA206" s="74" t="str">
        <f t="shared" si="128"/>
        <v/>
      </c>
      <c r="HB206" s="66"/>
      <c r="HC206" s="58"/>
      <c r="HD206" s="58"/>
      <c r="HE206" s="58"/>
      <c r="HF206" s="63">
        <v>12</v>
      </c>
      <c r="HG206" s="64" t="s">
        <v>144</v>
      </c>
      <c r="HH206" s="64" t="s">
        <v>144</v>
      </c>
      <c r="HI206" s="65"/>
      <c r="HJ206" s="64"/>
      <c r="HK206" s="64"/>
      <c r="HL206" s="65" t="s">
        <v>144</v>
      </c>
      <c r="HM206" s="65" t="str">
        <f>IFERROR(IF(HL206&gt;=5,VLOOKUP(HL206,Brutos!$K$3:$AE$10,MATCH(HK206,Brutos!$K$3:$AE$3,0),0),0),"")</f>
        <v/>
      </c>
      <c r="HN206" s="64"/>
      <c r="HO206" s="64"/>
      <c r="HP206" s="74" t="str">
        <f t="shared" si="129"/>
        <v/>
      </c>
      <c r="HQ206" s="66"/>
      <c r="HR206" s="58"/>
      <c r="HS206" s="58"/>
      <c r="HT206" s="58"/>
      <c r="HU206" s="63">
        <v>12</v>
      </c>
      <c r="HV206" s="64" t="s">
        <v>144</v>
      </c>
      <c r="HW206" s="64" t="s">
        <v>144</v>
      </c>
      <c r="HX206" s="478"/>
      <c r="HY206" s="64"/>
      <c r="HZ206" s="64"/>
      <c r="IA206" s="65" t="s">
        <v>144</v>
      </c>
      <c r="IB206" s="65" t="str">
        <f>IFERROR(IF(IA206&gt;=5,VLOOKUP(IA206,Brutos!$K$3:$AE$10,MATCH(HZ206,Brutos!$K$3:$AE$3,0),0),0),"")</f>
        <v/>
      </c>
      <c r="IC206" s="64"/>
      <c r="ID206" s="64"/>
      <c r="IE206" s="74" t="str">
        <f t="shared" si="130"/>
        <v/>
      </c>
      <c r="IF206" s="66"/>
      <c r="IG206" s="58"/>
      <c r="IH206" s="58"/>
      <c r="II206" s="58"/>
      <c r="IJ206" s="63">
        <v>12</v>
      </c>
      <c r="IK206" s="64" t="s">
        <v>144</v>
      </c>
      <c r="IL206" s="64" t="s">
        <v>144</v>
      </c>
      <c r="IM206" s="65"/>
      <c r="IN206" s="64"/>
      <c r="IO206" s="64"/>
      <c r="IP206" s="65" t="s">
        <v>144</v>
      </c>
      <c r="IQ206" s="65" t="str">
        <f>IFERROR(IF(IP206&gt;=5,VLOOKUP(IP206,Brutos!$K$3:$AE$10,MATCH(IO206,Brutos!$K$3:$AE$3,0),0),0),"")</f>
        <v/>
      </c>
      <c r="IR206" s="64"/>
      <c r="IS206" s="64"/>
      <c r="IT206" s="74" t="str">
        <f t="shared" si="131"/>
        <v/>
      </c>
      <c r="IU206" s="66"/>
      <c r="IV206" s="58"/>
      <c r="IW206" s="58"/>
      <c r="IX206" s="58"/>
      <c r="IY206" s="63">
        <v>12</v>
      </c>
      <c r="IZ206" s="64" t="s">
        <v>144</v>
      </c>
      <c r="JA206" s="64" t="s">
        <v>144</v>
      </c>
      <c r="JB206" s="65"/>
      <c r="JC206" s="64"/>
      <c r="JD206" s="64"/>
      <c r="JE206" s="65" t="s">
        <v>144</v>
      </c>
      <c r="JF206" s="65" t="str">
        <f>IFERROR(IF(JE206&gt;=5,VLOOKUP(JE206,Brutos!$K$3:$AE$10,MATCH(JD206,Brutos!$K$3:$AE$3,0),0),0),"")</f>
        <v/>
      </c>
      <c r="JG206" s="64"/>
      <c r="JH206" s="64"/>
      <c r="JI206" s="74" t="str">
        <f t="shared" si="132"/>
        <v/>
      </c>
      <c r="JJ206" s="66"/>
      <c r="JK206" s="58"/>
      <c r="JL206" s="58"/>
      <c r="JM206" s="58"/>
      <c r="JN206" s="63">
        <v>12</v>
      </c>
      <c r="JO206" s="64" t="s">
        <v>144</v>
      </c>
      <c r="JP206" s="64" t="s">
        <v>144</v>
      </c>
      <c r="JQ206" s="65"/>
      <c r="JR206" s="64"/>
      <c r="JS206" s="64"/>
      <c r="JT206" s="65" t="s">
        <v>144</v>
      </c>
      <c r="JU206" s="65" t="str">
        <f>IFERROR(IF(JT206&gt;=5,VLOOKUP(JT206,Brutos!$K$3:$AE$10,MATCH(JS206,Brutos!$K$3:$AE$3,0),0),0),"")</f>
        <v/>
      </c>
      <c r="JV206" s="64"/>
      <c r="JW206" s="64"/>
      <c r="JX206" s="74" t="str">
        <f t="shared" si="133"/>
        <v/>
      </c>
      <c r="JY206" s="66"/>
      <c r="JZ206" s="58"/>
      <c r="KA206" s="58"/>
      <c r="KB206" s="58"/>
      <c r="KC206" s="63">
        <v>12</v>
      </c>
      <c r="KD206" s="64" t="s">
        <v>144</v>
      </c>
      <c r="KE206" s="64" t="s">
        <v>144</v>
      </c>
      <c r="KF206" s="65"/>
      <c r="KG206" s="64"/>
      <c r="KH206" s="64"/>
      <c r="KI206" s="65" t="s">
        <v>144</v>
      </c>
      <c r="KJ206" s="65" t="str">
        <f>IFERROR(IF(KI206&gt;=5,VLOOKUP(KI206,Brutos!$K$3:$AE$10,MATCH(KH206,Brutos!$K$3:$AE$3,0),0),0),"")</f>
        <v/>
      </c>
      <c r="KK206" s="64"/>
      <c r="KL206" s="64"/>
      <c r="KM206" s="74" t="str">
        <f t="shared" si="134"/>
        <v/>
      </c>
      <c r="KN206" s="66"/>
      <c r="KO206" s="58"/>
      <c r="KP206" s="58"/>
      <c r="KQ206" s="58"/>
      <c r="KR206" s="63">
        <v>12</v>
      </c>
      <c r="KS206" s="64" t="s">
        <v>144</v>
      </c>
      <c r="KT206" s="64" t="s">
        <v>144</v>
      </c>
      <c r="KU206" s="65"/>
      <c r="KV206" s="64"/>
      <c r="KW206" s="64"/>
      <c r="KX206" s="65" t="s">
        <v>144</v>
      </c>
      <c r="KY206" s="65" t="str">
        <f>IFERROR(IF(KX206&gt;=5,VLOOKUP(KX206,Brutos!$K$3:$AE$10,MATCH(KW206,Brutos!$K$3:$AE$3,0),0),0),"")</f>
        <v/>
      </c>
      <c r="KZ206" s="64"/>
      <c r="LA206" s="64"/>
      <c r="LB206" s="74" t="str">
        <f t="shared" si="135"/>
        <v/>
      </c>
      <c r="LC206" s="66"/>
      <c r="LD206" s="347"/>
      <c r="LE206" s="58"/>
      <c r="LF206" s="58"/>
      <c r="LG206" s="63">
        <v>12</v>
      </c>
      <c r="LH206" s="64" t="s">
        <v>144</v>
      </c>
      <c r="LI206" s="64" t="s">
        <v>144</v>
      </c>
      <c r="LJ206" s="65"/>
      <c r="LK206" s="64"/>
      <c r="LL206" s="64"/>
      <c r="LM206" s="65" t="s">
        <v>144</v>
      </c>
      <c r="LN206" s="65" t="str">
        <f>IFERROR(IF(LM206&gt;=5,VLOOKUP(LM206,Brutos!$K$3:$AE$10,MATCH(LL206,Brutos!$K$3:$AE$3,0),0),0),"")</f>
        <v/>
      </c>
      <c r="LO206" s="64"/>
      <c r="LP206" s="64"/>
      <c r="LQ206" s="74" t="str">
        <f t="shared" si="136"/>
        <v/>
      </c>
      <c r="LR206" s="66"/>
      <c r="LS206" s="347"/>
      <c r="LT206" s="58"/>
      <c r="LU206" s="58"/>
      <c r="LV206" s="63">
        <v>12</v>
      </c>
      <c r="LW206" s="64" t="s">
        <v>144</v>
      </c>
      <c r="LX206" s="64" t="s">
        <v>144</v>
      </c>
      <c r="LY206" s="65"/>
      <c r="LZ206" s="64"/>
      <c r="MA206" s="64"/>
      <c r="MB206" s="65" t="s">
        <v>144</v>
      </c>
      <c r="MC206" s="65" t="str">
        <f>IFERROR(IF(MB206&gt;=5,VLOOKUP(MB206,Brutos!$K$3:$AE$10,MATCH(MA206,Brutos!$K$3:$AE$3,0),0),0),"")</f>
        <v/>
      </c>
      <c r="MD206" s="64"/>
      <c r="ME206" s="64"/>
      <c r="MF206" s="74" t="str">
        <f t="shared" si="137"/>
        <v/>
      </c>
      <c r="MG206" s="66"/>
      <c r="MH206" s="347"/>
      <c r="MI206" s="58"/>
      <c r="MJ206" s="58"/>
      <c r="MK206" s="63">
        <v>12</v>
      </c>
      <c r="ML206" s="64" t="s">
        <v>144</v>
      </c>
      <c r="MM206" s="64" t="s">
        <v>144</v>
      </c>
      <c r="MN206" s="65"/>
      <c r="MO206" s="64"/>
      <c r="MP206" s="64"/>
      <c r="MQ206" s="65" t="s">
        <v>144</v>
      </c>
      <c r="MR206" s="65" t="str">
        <f>IFERROR(IF(MQ206&gt;=5,VLOOKUP(MQ206,Brutos!$K$3:$AE$10,MATCH(MP206,Brutos!$K$3:$AE$3,0),0),0),"")</f>
        <v/>
      </c>
      <c r="MS206" s="64"/>
      <c r="MT206" s="64"/>
      <c r="MU206" s="74" t="str">
        <f t="shared" si="138"/>
        <v/>
      </c>
      <c r="MV206" s="66"/>
      <c r="MW206" s="347"/>
    </row>
    <row r="207" spans="1:361">
      <c r="A207" s="347"/>
      <c r="B207" s="58"/>
      <c r="C207" s="58"/>
      <c r="D207" s="63">
        <v>13</v>
      </c>
      <c r="E207" s="64" t="s">
        <v>144</v>
      </c>
      <c r="F207" s="64" t="s">
        <v>144</v>
      </c>
      <c r="G207" s="65"/>
      <c r="H207" s="64"/>
      <c r="I207" s="64"/>
      <c r="J207" s="65" t="s">
        <v>144</v>
      </c>
      <c r="K207" s="65" t="str">
        <f>IFERROR(IF(J207&gt;=5,VLOOKUP(J207,Brutos!$K$3:$AE$10,MATCH(I207,Brutos!$K$3:$AE$3,0),0),0),"")</f>
        <v/>
      </c>
      <c r="L207" s="64"/>
      <c r="M207" s="64"/>
      <c r="N207" s="74" t="str">
        <f t="shared" si="115"/>
        <v/>
      </c>
      <c r="O207" s="66"/>
      <c r="P207" s="58"/>
      <c r="Q207" s="58"/>
      <c r="R207" s="58"/>
      <c r="S207" s="63">
        <v>13</v>
      </c>
      <c r="T207" s="64" t="s">
        <v>144</v>
      </c>
      <c r="U207" s="64" t="s">
        <v>144</v>
      </c>
      <c r="V207" s="65"/>
      <c r="W207" s="64"/>
      <c r="X207" s="64"/>
      <c r="Y207" s="65" t="s">
        <v>144</v>
      </c>
      <c r="Z207" s="65" t="str">
        <f>IFERROR(IF(Y207&gt;=5,VLOOKUP(Y207,Brutos!$K$3:$AE$10,MATCH(X207,Brutos!$K$3:$AE$3,0),0),0),"")</f>
        <v/>
      </c>
      <c r="AA207" s="64"/>
      <c r="AB207" s="64"/>
      <c r="AC207" s="74" t="str">
        <f t="shared" si="116"/>
        <v/>
      </c>
      <c r="AD207" s="66"/>
      <c r="AE207" s="58"/>
      <c r="AF207" s="58"/>
      <c r="AG207" s="58"/>
      <c r="AH207" s="63">
        <v>13</v>
      </c>
      <c r="AI207" s="64" t="s">
        <v>144</v>
      </c>
      <c r="AJ207" s="64" t="s">
        <v>144</v>
      </c>
      <c r="AK207" s="65"/>
      <c r="AL207" s="64"/>
      <c r="AM207" s="64"/>
      <c r="AN207" s="65" t="s">
        <v>144</v>
      </c>
      <c r="AO207" s="65" t="str">
        <f>IFERROR(IF(AN207&gt;=5,VLOOKUP(AN207,Brutos!$K$3:$AE$10,MATCH(AM207,Brutos!$K$3:$AE$3,0),0),0),"")</f>
        <v/>
      </c>
      <c r="AP207" s="64"/>
      <c r="AQ207" s="64"/>
      <c r="AR207" s="74" t="str">
        <f t="shared" si="117"/>
        <v/>
      </c>
      <c r="AS207" s="66"/>
      <c r="AT207" s="58"/>
      <c r="AU207" s="58"/>
      <c r="AV207" s="58"/>
      <c r="AW207" s="63">
        <v>13</v>
      </c>
      <c r="AX207" s="64" t="s">
        <v>144</v>
      </c>
      <c r="AY207" s="64" t="s">
        <v>144</v>
      </c>
      <c r="AZ207" s="354"/>
      <c r="BA207" s="64"/>
      <c r="BB207" s="64"/>
      <c r="BC207" s="65" t="s">
        <v>144</v>
      </c>
      <c r="BD207" s="65" t="str">
        <f>IFERROR(IF(BC207&gt;=5,VLOOKUP(BC207,Brutos!$K$3:$AE$10,MATCH(BB207,Brutos!$K$3:$AE$3,0),0),0),"")</f>
        <v/>
      </c>
      <c r="BE207" s="64"/>
      <c r="BF207" s="64"/>
      <c r="BG207" s="74" t="str">
        <f t="shared" si="118"/>
        <v/>
      </c>
      <c r="BH207" s="66"/>
      <c r="BI207" s="58"/>
      <c r="BJ207" s="58"/>
      <c r="BK207" s="58"/>
      <c r="BL207" s="63">
        <v>13</v>
      </c>
      <c r="BM207" s="64" t="s">
        <v>144</v>
      </c>
      <c r="BN207" s="64" t="s">
        <v>144</v>
      </c>
      <c r="BO207" s="65"/>
      <c r="BP207" s="64"/>
      <c r="BQ207" s="64"/>
      <c r="BR207" s="65" t="s">
        <v>144</v>
      </c>
      <c r="BS207" s="65" t="str">
        <f>IFERROR(IF(BR207&gt;=5,VLOOKUP(BR207,Brutos!$K$3:$AE$10,MATCH(BQ207,Brutos!$K$3:$AE$3,0),0),0),"")</f>
        <v/>
      </c>
      <c r="BT207" s="64"/>
      <c r="BU207" s="64"/>
      <c r="BV207" s="74" t="str">
        <f t="shared" si="119"/>
        <v/>
      </c>
      <c r="BW207" s="66"/>
      <c r="BX207" s="58"/>
      <c r="BY207" s="58"/>
      <c r="BZ207" s="58"/>
      <c r="CA207" s="63">
        <v>13</v>
      </c>
      <c r="CB207" s="64" t="s">
        <v>144</v>
      </c>
      <c r="CC207" s="64" t="s">
        <v>144</v>
      </c>
      <c r="CD207" s="65"/>
      <c r="CE207" s="64"/>
      <c r="CF207" s="64"/>
      <c r="CG207" s="65" t="s">
        <v>144</v>
      </c>
      <c r="CH207" s="65" t="str">
        <f>IFERROR(IF(CG207&gt;=5,VLOOKUP(CG207,Brutos!$K$3:$AE$10,MATCH(CF207,Brutos!$K$3:$AE$3,0),0),0),"")</f>
        <v/>
      </c>
      <c r="CI207" s="64"/>
      <c r="CJ207" s="64"/>
      <c r="CK207" s="74" t="str">
        <f t="shared" si="120"/>
        <v/>
      </c>
      <c r="CL207" s="66"/>
      <c r="CM207" s="58"/>
      <c r="CN207" s="58"/>
      <c r="CO207" s="58"/>
      <c r="CP207" s="63">
        <v>13</v>
      </c>
      <c r="CQ207" s="64" t="s">
        <v>144</v>
      </c>
      <c r="CR207" s="64" t="s">
        <v>144</v>
      </c>
      <c r="CS207" s="65"/>
      <c r="CT207" s="64"/>
      <c r="CU207" s="64"/>
      <c r="CV207" s="65" t="s">
        <v>144</v>
      </c>
      <c r="CW207" s="65" t="str">
        <f>IFERROR(IF(CV207&gt;=5,VLOOKUP(CV207,Brutos!$K$3:$AE$10,MATCH(CU207,Brutos!$K$3:$AE$3,0),0),0),"")</f>
        <v/>
      </c>
      <c r="CX207" s="64"/>
      <c r="CY207" s="64"/>
      <c r="CZ207" s="74" t="str">
        <f t="shared" si="121"/>
        <v/>
      </c>
      <c r="DA207" s="66"/>
      <c r="DB207" s="58"/>
      <c r="DC207" s="58"/>
      <c r="DD207" s="58"/>
      <c r="DE207" s="63">
        <v>13</v>
      </c>
      <c r="DF207" s="64" t="s">
        <v>144</v>
      </c>
      <c r="DG207" s="64" t="s">
        <v>144</v>
      </c>
      <c r="DH207" s="65"/>
      <c r="DI207" s="64"/>
      <c r="DJ207" s="64"/>
      <c r="DK207" s="65" t="s">
        <v>144</v>
      </c>
      <c r="DL207" s="65" t="str">
        <f>IFERROR(IF(DK207&gt;=5,VLOOKUP(DK207,Brutos!$K$3:$AE$10,MATCH(DJ207,Brutos!$K$3:$AE$3,0),0),0),"")</f>
        <v/>
      </c>
      <c r="DM207" s="64"/>
      <c r="DN207" s="64"/>
      <c r="DO207" s="74" t="str">
        <f t="shared" si="122"/>
        <v/>
      </c>
      <c r="DP207" s="66"/>
      <c r="DQ207" s="58"/>
      <c r="DR207" s="58"/>
      <c r="DS207" s="58"/>
      <c r="DT207" s="63">
        <v>13</v>
      </c>
      <c r="DU207" s="64" t="s">
        <v>144</v>
      </c>
      <c r="DV207" s="64" t="s">
        <v>144</v>
      </c>
      <c r="DW207" s="65"/>
      <c r="DX207" s="64"/>
      <c r="DY207" s="64"/>
      <c r="DZ207" s="65" t="s">
        <v>144</v>
      </c>
      <c r="EA207" s="65" t="str">
        <f>IFERROR(IF(DZ207&gt;=5,VLOOKUP(DZ207,Brutos!$K$3:$AE$10,MATCH(DY207,Brutos!$K$3:$AE$3,0),0),0),"")</f>
        <v/>
      </c>
      <c r="EB207" s="64"/>
      <c r="EC207" s="64"/>
      <c r="ED207" s="74" t="str">
        <f t="shared" si="123"/>
        <v/>
      </c>
      <c r="EE207" s="66"/>
      <c r="EF207" s="58"/>
      <c r="EG207" s="58"/>
      <c r="EH207" s="58"/>
      <c r="EI207" s="63">
        <v>13</v>
      </c>
      <c r="EJ207" s="64" t="s">
        <v>144</v>
      </c>
      <c r="EK207" s="64" t="s">
        <v>144</v>
      </c>
      <c r="EL207" s="65"/>
      <c r="EM207" s="64"/>
      <c r="EN207" s="64"/>
      <c r="EO207" s="65" t="s">
        <v>144</v>
      </c>
      <c r="EP207" s="65" t="str">
        <f>IFERROR(IF(EO207&gt;=5,VLOOKUP(EO207,Brutos!$K$3:$AE$10,MATCH(EN207,Brutos!$K$3:$AE$3,0),0),0),"")</f>
        <v/>
      </c>
      <c r="EQ207" s="64"/>
      <c r="ER207" s="64"/>
      <c r="ES207" s="74" t="str">
        <f t="shared" si="124"/>
        <v/>
      </c>
      <c r="ET207" s="66"/>
      <c r="EU207" s="58"/>
      <c r="EV207" s="58"/>
      <c r="EW207" s="58"/>
      <c r="EX207" s="63">
        <v>13</v>
      </c>
      <c r="EY207" s="64" t="s">
        <v>144</v>
      </c>
      <c r="EZ207" s="64" t="s">
        <v>144</v>
      </c>
      <c r="FA207" s="65"/>
      <c r="FB207" s="64"/>
      <c r="FC207" s="64"/>
      <c r="FD207" s="65" t="s">
        <v>144</v>
      </c>
      <c r="FE207" s="65" t="str">
        <f>IFERROR(IF(FD207&gt;=5,VLOOKUP(FD207,Brutos!$K$3:$AE$10,MATCH(FC207,Brutos!$K$3:$AE$3,0),0),0),"")</f>
        <v/>
      </c>
      <c r="FF207" s="64"/>
      <c r="FG207" s="64"/>
      <c r="FH207" s="74" t="str">
        <f t="shared" si="125"/>
        <v/>
      </c>
      <c r="FI207" s="66"/>
      <c r="FJ207" s="58"/>
      <c r="FK207" s="58"/>
      <c r="FL207" s="58"/>
      <c r="FM207" s="63">
        <v>13</v>
      </c>
      <c r="FN207" s="64" t="s">
        <v>144</v>
      </c>
      <c r="FO207" s="64" t="s">
        <v>144</v>
      </c>
      <c r="FP207" s="65"/>
      <c r="FQ207" s="64"/>
      <c r="FR207" s="64"/>
      <c r="FS207" s="65" t="s">
        <v>144</v>
      </c>
      <c r="FT207" s="65" t="str">
        <f>IFERROR(IF(FS207&gt;=5,VLOOKUP(FS207,Brutos!$K$3:$AE$10,MATCH(FR207,Brutos!$K$3:$AE$3,0),0),0),"")</f>
        <v/>
      </c>
      <c r="FU207" s="64"/>
      <c r="FV207" s="64"/>
      <c r="FW207" s="74" t="str">
        <f t="shared" si="126"/>
        <v/>
      </c>
      <c r="FX207" s="66"/>
      <c r="FY207" s="58"/>
      <c r="FZ207" s="58"/>
      <c r="GA207" s="58"/>
      <c r="GB207" s="63">
        <v>13</v>
      </c>
      <c r="GC207" s="64" t="s">
        <v>144</v>
      </c>
      <c r="GD207" s="64" t="s">
        <v>144</v>
      </c>
      <c r="GE207" s="65"/>
      <c r="GF207" s="64"/>
      <c r="GG207" s="64"/>
      <c r="GH207" s="65" t="s">
        <v>144</v>
      </c>
      <c r="GI207" s="65" t="str">
        <f>IFERROR(IF(GH207&gt;=5,VLOOKUP(GH207,Brutos!$K$3:$AE$10,MATCH(GG207,Brutos!$K$3:$AE$3,0),0),0),"")</f>
        <v/>
      </c>
      <c r="GJ207" s="64"/>
      <c r="GK207" s="64"/>
      <c r="GL207" s="74" t="str">
        <f t="shared" si="127"/>
        <v/>
      </c>
      <c r="GM207" s="66"/>
      <c r="GN207" s="58"/>
      <c r="GO207" s="58"/>
      <c r="GP207" s="58"/>
      <c r="GQ207" s="63">
        <v>13</v>
      </c>
      <c r="GR207" s="64" t="s">
        <v>144</v>
      </c>
      <c r="GS207" s="64" t="s">
        <v>144</v>
      </c>
      <c r="GT207" s="65"/>
      <c r="GU207" s="64"/>
      <c r="GV207" s="64"/>
      <c r="GW207" s="65" t="s">
        <v>144</v>
      </c>
      <c r="GX207" s="65" t="str">
        <f>IFERROR(IF(GW207&gt;=5,VLOOKUP(GW207,Brutos!$K$3:$AE$10,MATCH(GV207,Brutos!$K$3:$AE$3,0),0),0),"")</f>
        <v/>
      </c>
      <c r="GY207" s="64"/>
      <c r="GZ207" s="64"/>
      <c r="HA207" s="74" t="str">
        <f t="shared" si="128"/>
        <v/>
      </c>
      <c r="HB207" s="66"/>
      <c r="HC207" s="58"/>
      <c r="HD207" s="58"/>
      <c r="HE207" s="58"/>
      <c r="HF207" s="63">
        <v>13</v>
      </c>
      <c r="HG207" s="64" t="s">
        <v>144</v>
      </c>
      <c r="HH207" s="64" t="s">
        <v>144</v>
      </c>
      <c r="HI207" s="65"/>
      <c r="HJ207" s="64"/>
      <c r="HK207" s="64"/>
      <c r="HL207" s="65" t="s">
        <v>144</v>
      </c>
      <c r="HM207" s="65" t="str">
        <f>IFERROR(IF(HL207&gt;=5,VLOOKUP(HL207,Brutos!$K$3:$AE$10,MATCH(HK207,Brutos!$K$3:$AE$3,0),0),0),"")</f>
        <v/>
      </c>
      <c r="HN207" s="64"/>
      <c r="HO207" s="64"/>
      <c r="HP207" s="74" t="str">
        <f t="shared" si="129"/>
        <v/>
      </c>
      <c r="HQ207" s="66"/>
      <c r="HR207" s="58"/>
      <c r="HS207" s="58"/>
      <c r="HT207" s="58"/>
      <c r="HU207" s="63">
        <v>13</v>
      </c>
      <c r="HV207" s="64" t="s">
        <v>144</v>
      </c>
      <c r="HW207" s="64" t="s">
        <v>144</v>
      </c>
      <c r="HX207" s="478"/>
      <c r="HY207" s="64"/>
      <c r="HZ207" s="64"/>
      <c r="IA207" s="65" t="s">
        <v>144</v>
      </c>
      <c r="IB207" s="65" t="str">
        <f>IFERROR(IF(IA207&gt;=5,VLOOKUP(IA207,Brutos!$K$3:$AE$10,MATCH(HZ207,Brutos!$K$3:$AE$3,0),0),0),"")</f>
        <v/>
      </c>
      <c r="IC207" s="64"/>
      <c r="ID207" s="64"/>
      <c r="IE207" s="74" t="str">
        <f t="shared" si="130"/>
        <v/>
      </c>
      <c r="IF207" s="66"/>
      <c r="IG207" s="58"/>
      <c r="IH207" s="58"/>
      <c r="II207" s="58"/>
      <c r="IJ207" s="63">
        <v>13</v>
      </c>
      <c r="IK207" s="64" t="s">
        <v>144</v>
      </c>
      <c r="IL207" s="64" t="s">
        <v>144</v>
      </c>
      <c r="IM207" s="65"/>
      <c r="IN207" s="64"/>
      <c r="IO207" s="64"/>
      <c r="IP207" s="65" t="s">
        <v>144</v>
      </c>
      <c r="IQ207" s="65" t="str">
        <f>IFERROR(IF(IP207&gt;=5,VLOOKUP(IP207,Brutos!$K$3:$AE$10,MATCH(IO207,Brutos!$K$3:$AE$3,0),0),0),"")</f>
        <v/>
      </c>
      <c r="IR207" s="64"/>
      <c r="IS207" s="64"/>
      <c r="IT207" s="74" t="str">
        <f t="shared" si="131"/>
        <v/>
      </c>
      <c r="IU207" s="66"/>
      <c r="IV207" s="58"/>
      <c r="IW207" s="58"/>
      <c r="IX207" s="58"/>
      <c r="IY207" s="63">
        <v>13</v>
      </c>
      <c r="IZ207" s="64" t="s">
        <v>144</v>
      </c>
      <c r="JA207" s="64" t="s">
        <v>144</v>
      </c>
      <c r="JB207" s="65"/>
      <c r="JC207" s="64"/>
      <c r="JD207" s="64"/>
      <c r="JE207" s="65" t="s">
        <v>144</v>
      </c>
      <c r="JF207" s="65" t="str">
        <f>IFERROR(IF(JE207&gt;=5,VLOOKUP(JE207,Brutos!$K$3:$AE$10,MATCH(JD207,Brutos!$K$3:$AE$3,0),0),0),"")</f>
        <v/>
      </c>
      <c r="JG207" s="64"/>
      <c r="JH207" s="64"/>
      <c r="JI207" s="74" t="str">
        <f t="shared" si="132"/>
        <v/>
      </c>
      <c r="JJ207" s="66"/>
      <c r="JK207" s="58"/>
      <c r="JL207" s="58"/>
      <c r="JM207" s="58"/>
      <c r="JN207" s="63">
        <v>13</v>
      </c>
      <c r="JO207" s="64" t="s">
        <v>144</v>
      </c>
      <c r="JP207" s="64" t="s">
        <v>144</v>
      </c>
      <c r="JQ207" s="65"/>
      <c r="JR207" s="64"/>
      <c r="JS207" s="64"/>
      <c r="JT207" s="65" t="s">
        <v>144</v>
      </c>
      <c r="JU207" s="65" t="str">
        <f>IFERROR(IF(JT207&gt;=5,VLOOKUP(JT207,Brutos!$K$3:$AE$10,MATCH(JS207,Brutos!$K$3:$AE$3,0),0),0),"")</f>
        <v/>
      </c>
      <c r="JV207" s="64"/>
      <c r="JW207" s="64"/>
      <c r="JX207" s="74" t="str">
        <f t="shared" si="133"/>
        <v/>
      </c>
      <c r="JY207" s="66"/>
      <c r="JZ207" s="58"/>
      <c r="KA207" s="58"/>
      <c r="KB207" s="58"/>
      <c r="KC207" s="63">
        <v>13</v>
      </c>
      <c r="KD207" s="64" t="s">
        <v>144</v>
      </c>
      <c r="KE207" s="64" t="s">
        <v>144</v>
      </c>
      <c r="KF207" s="65"/>
      <c r="KG207" s="64"/>
      <c r="KH207" s="64"/>
      <c r="KI207" s="65" t="s">
        <v>144</v>
      </c>
      <c r="KJ207" s="65" t="str">
        <f>IFERROR(IF(KI207&gt;=5,VLOOKUP(KI207,Brutos!$K$3:$AE$10,MATCH(KH207,Brutos!$K$3:$AE$3,0),0),0),"")</f>
        <v/>
      </c>
      <c r="KK207" s="64"/>
      <c r="KL207" s="64"/>
      <c r="KM207" s="74" t="str">
        <f t="shared" si="134"/>
        <v/>
      </c>
      <c r="KN207" s="66"/>
      <c r="KO207" s="58"/>
      <c r="KP207" s="58"/>
      <c r="KQ207" s="58"/>
      <c r="KR207" s="63">
        <v>13</v>
      </c>
      <c r="KS207" s="64" t="s">
        <v>144</v>
      </c>
      <c r="KT207" s="64" t="s">
        <v>144</v>
      </c>
      <c r="KU207" s="65"/>
      <c r="KV207" s="64"/>
      <c r="KW207" s="64"/>
      <c r="KX207" s="65" t="s">
        <v>144</v>
      </c>
      <c r="KY207" s="65" t="str">
        <f>IFERROR(IF(KX207&gt;=5,VLOOKUP(KX207,Brutos!$K$3:$AE$10,MATCH(KW207,Brutos!$K$3:$AE$3,0),0),0),"")</f>
        <v/>
      </c>
      <c r="KZ207" s="64"/>
      <c r="LA207" s="64"/>
      <c r="LB207" s="74" t="str">
        <f t="shared" si="135"/>
        <v/>
      </c>
      <c r="LC207" s="66"/>
      <c r="LD207" s="347"/>
      <c r="LE207" s="58"/>
      <c r="LF207" s="58"/>
      <c r="LG207" s="63">
        <v>13</v>
      </c>
      <c r="LH207" s="64" t="s">
        <v>144</v>
      </c>
      <c r="LI207" s="64" t="s">
        <v>144</v>
      </c>
      <c r="LJ207" s="65"/>
      <c r="LK207" s="64"/>
      <c r="LL207" s="64"/>
      <c r="LM207" s="65" t="s">
        <v>144</v>
      </c>
      <c r="LN207" s="65" t="str">
        <f>IFERROR(IF(LM207&gt;=5,VLOOKUP(LM207,Brutos!$K$3:$AE$10,MATCH(LL207,Brutos!$K$3:$AE$3,0),0),0),"")</f>
        <v/>
      </c>
      <c r="LO207" s="64"/>
      <c r="LP207" s="64"/>
      <c r="LQ207" s="74" t="str">
        <f t="shared" si="136"/>
        <v/>
      </c>
      <c r="LR207" s="66"/>
      <c r="LS207" s="347"/>
      <c r="LT207" s="58"/>
      <c r="LU207" s="58"/>
      <c r="LV207" s="63">
        <v>13</v>
      </c>
      <c r="LW207" s="64" t="s">
        <v>144</v>
      </c>
      <c r="LX207" s="64" t="s">
        <v>144</v>
      </c>
      <c r="LY207" s="65"/>
      <c r="LZ207" s="64"/>
      <c r="MA207" s="64"/>
      <c r="MB207" s="65" t="s">
        <v>144</v>
      </c>
      <c r="MC207" s="65" t="str">
        <f>IFERROR(IF(MB207&gt;=5,VLOOKUP(MB207,Brutos!$K$3:$AE$10,MATCH(MA207,Brutos!$K$3:$AE$3,0),0),0),"")</f>
        <v/>
      </c>
      <c r="MD207" s="64"/>
      <c r="ME207" s="64"/>
      <c r="MF207" s="74" t="str">
        <f t="shared" si="137"/>
        <v/>
      </c>
      <c r="MG207" s="66"/>
      <c r="MH207" s="347"/>
      <c r="MI207" s="58"/>
      <c r="MJ207" s="58"/>
      <c r="MK207" s="63">
        <v>13</v>
      </c>
      <c r="ML207" s="64" t="s">
        <v>144</v>
      </c>
      <c r="MM207" s="64" t="s">
        <v>144</v>
      </c>
      <c r="MN207" s="65"/>
      <c r="MO207" s="64"/>
      <c r="MP207" s="64"/>
      <c r="MQ207" s="65" t="s">
        <v>144</v>
      </c>
      <c r="MR207" s="65" t="str">
        <f>IFERROR(IF(MQ207&gt;=5,VLOOKUP(MQ207,Brutos!$K$3:$AE$10,MATCH(MP207,Brutos!$K$3:$AE$3,0),0),0),"")</f>
        <v/>
      </c>
      <c r="MS207" s="64"/>
      <c r="MT207" s="64"/>
      <c r="MU207" s="74" t="str">
        <f t="shared" si="138"/>
        <v/>
      </c>
      <c r="MV207" s="66"/>
      <c r="MW207" s="347"/>
    </row>
    <row r="208" spans="1:361">
      <c r="A208" s="347"/>
      <c r="B208" s="58"/>
      <c r="C208" s="58"/>
      <c r="D208" s="63">
        <v>14</v>
      </c>
      <c r="E208" s="64" t="s">
        <v>144</v>
      </c>
      <c r="F208" s="64" t="s">
        <v>144</v>
      </c>
      <c r="G208" s="65"/>
      <c r="H208" s="64"/>
      <c r="I208" s="64"/>
      <c r="J208" s="65" t="s">
        <v>144</v>
      </c>
      <c r="K208" s="65" t="str">
        <f>IFERROR(IF(J208&gt;=5,VLOOKUP(J208,Brutos!$K$3:$AE$10,MATCH(I208,Brutos!$K$3:$AE$3,0),0),0),"")</f>
        <v/>
      </c>
      <c r="L208" s="64"/>
      <c r="M208" s="64"/>
      <c r="N208" s="74" t="str">
        <f t="shared" si="115"/>
        <v/>
      </c>
      <c r="O208" s="66"/>
      <c r="P208" s="58"/>
      <c r="Q208" s="58"/>
      <c r="R208" s="58"/>
      <c r="S208" s="63">
        <v>14</v>
      </c>
      <c r="T208" s="64" t="s">
        <v>144</v>
      </c>
      <c r="U208" s="64" t="s">
        <v>144</v>
      </c>
      <c r="V208" s="65"/>
      <c r="W208" s="64"/>
      <c r="X208" s="64"/>
      <c r="Y208" s="65" t="s">
        <v>144</v>
      </c>
      <c r="Z208" s="65" t="str">
        <f>IFERROR(IF(Y208&gt;=5,VLOOKUP(Y208,Brutos!$K$3:$AE$10,MATCH(X208,Brutos!$K$3:$AE$3,0),0),0),"")</f>
        <v/>
      </c>
      <c r="AA208" s="64"/>
      <c r="AB208" s="64"/>
      <c r="AC208" s="74" t="str">
        <f t="shared" si="116"/>
        <v/>
      </c>
      <c r="AD208" s="66"/>
      <c r="AE208" s="58"/>
      <c r="AF208" s="58"/>
      <c r="AG208" s="58"/>
      <c r="AH208" s="63">
        <v>14</v>
      </c>
      <c r="AI208" s="64" t="s">
        <v>144</v>
      </c>
      <c r="AJ208" s="64" t="s">
        <v>144</v>
      </c>
      <c r="AK208" s="65"/>
      <c r="AL208" s="64"/>
      <c r="AM208" s="64"/>
      <c r="AN208" s="65" t="s">
        <v>144</v>
      </c>
      <c r="AO208" s="65" t="str">
        <f>IFERROR(IF(AN208&gt;=5,VLOOKUP(AN208,Brutos!$K$3:$AE$10,MATCH(AM208,Brutos!$K$3:$AE$3,0),0),0),"")</f>
        <v/>
      </c>
      <c r="AP208" s="64"/>
      <c r="AQ208" s="64"/>
      <c r="AR208" s="74" t="str">
        <f t="shared" si="117"/>
        <v/>
      </c>
      <c r="AS208" s="66"/>
      <c r="AT208" s="58"/>
      <c r="AU208" s="58"/>
      <c r="AV208" s="58"/>
      <c r="AW208" s="63">
        <v>14</v>
      </c>
      <c r="AX208" s="64" t="s">
        <v>144</v>
      </c>
      <c r="AY208" s="64" t="s">
        <v>144</v>
      </c>
      <c r="AZ208" s="354"/>
      <c r="BA208" s="64"/>
      <c r="BB208" s="64"/>
      <c r="BC208" s="65" t="s">
        <v>144</v>
      </c>
      <c r="BD208" s="65" t="str">
        <f>IFERROR(IF(BC208&gt;=5,VLOOKUP(BC208,Brutos!$K$3:$AE$10,MATCH(BB208,Brutos!$K$3:$AE$3,0),0),0),"")</f>
        <v/>
      </c>
      <c r="BE208" s="64"/>
      <c r="BF208" s="64"/>
      <c r="BG208" s="74" t="str">
        <f t="shared" si="118"/>
        <v/>
      </c>
      <c r="BH208" s="66"/>
      <c r="BI208" s="58"/>
      <c r="BJ208" s="58"/>
      <c r="BK208" s="58"/>
      <c r="BL208" s="63">
        <v>14</v>
      </c>
      <c r="BM208" s="64" t="s">
        <v>144</v>
      </c>
      <c r="BN208" s="64" t="s">
        <v>144</v>
      </c>
      <c r="BO208" s="65"/>
      <c r="BP208" s="64"/>
      <c r="BQ208" s="64"/>
      <c r="BR208" s="65" t="s">
        <v>144</v>
      </c>
      <c r="BS208" s="65" t="str">
        <f>IFERROR(IF(BR208&gt;=5,VLOOKUP(BR208,Brutos!$K$3:$AE$10,MATCH(BQ208,Brutos!$K$3:$AE$3,0),0),0),"")</f>
        <v/>
      </c>
      <c r="BT208" s="64"/>
      <c r="BU208" s="64"/>
      <c r="BV208" s="74" t="str">
        <f t="shared" si="119"/>
        <v/>
      </c>
      <c r="BW208" s="66"/>
      <c r="BX208" s="58"/>
      <c r="BY208" s="58"/>
      <c r="BZ208" s="58"/>
      <c r="CA208" s="63">
        <v>14</v>
      </c>
      <c r="CB208" s="64" t="s">
        <v>144</v>
      </c>
      <c r="CC208" s="64" t="s">
        <v>144</v>
      </c>
      <c r="CD208" s="65"/>
      <c r="CE208" s="64"/>
      <c r="CF208" s="64"/>
      <c r="CG208" s="65" t="s">
        <v>144</v>
      </c>
      <c r="CH208" s="65" t="str">
        <f>IFERROR(IF(CG208&gt;=5,VLOOKUP(CG208,Brutos!$K$3:$AE$10,MATCH(CF208,Brutos!$K$3:$AE$3,0),0),0),"")</f>
        <v/>
      </c>
      <c r="CI208" s="64"/>
      <c r="CJ208" s="64"/>
      <c r="CK208" s="74" t="str">
        <f t="shared" si="120"/>
        <v/>
      </c>
      <c r="CL208" s="66"/>
      <c r="CM208" s="58"/>
      <c r="CN208" s="58"/>
      <c r="CO208" s="58"/>
      <c r="CP208" s="63">
        <v>14</v>
      </c>
      <c r="CQ208" s="64" t="s">
        <v>144</v>
      </c>
      <c r="CR208" s="64" t="s">
        <v>144</v>
      </c>
      <c r="CS208" s="65"/>
      <c r="CT208" s="64"/>
      <c r="CU208" s="64"/>
      <c r="CV208" s="65" t="s">
        <v>144</v>
      </c>
      <c r="CW208" s="65" t="str">
        <f>IFERROR(IF(CV208&gt;=5,VLOOKUP(CV208,Brutos!$K$3:$AE$10,MATCH(CU208,Brutos!$K$3:$AE$3,0),0),0),"")</f>
        <v/>
      </c>
      <c r="CX208" s="64"/>
      <c r="CY208" s="64"/>
      <c r="CZ208" s="74" t="str">
        <f t="shared" si="121"/>
        <v/>
      </c>
      <c r="DA208" s="66"/>
      <c r="DB208" s="58"/>
      <c r="DC208" s="58"/>
      <c r="DD208" s="58"/>
      <c r="DE208" s="63">
        <v>14</v>
      </c>
      <c r="DF208" s="64" t="s">
        <v>144</v>
      </c>
      <c r="DG208" s="64" t="s">
        <v>144</v>
      </c>
      <c r="DH208" s="65"/>
      <c r="DI208" s="64"/>
      <c r="DJ208" s="64"/>
      <c r="DK208" s="65" t="s">
        <v>144</v>
      </c>
      <c r="DL208" s="65" t="str">
        <f>IFERROR(IF(DK208&gt;=5,VLOOKUP(DK208,Brutos!$K$3:$AE$10,MATCH(DJ208,Brutos!$K$3:$AE$3,0),0),0),"")</f>
        <v/>
      </c>
      <c r="DM208" s="64"/>
      <c r="DN208" s="64"/>
      <c r="DO208" s="74" t="str">
        <f t="shared" si="122"/>
        <v/>
      </c>
      <c r="DP208" s="66"/>
      <c r="DQ208" s="58"/>
      <c r="DR208" s="58"/>
      <c r="DS208" s="58"/>
      <c r="DT208" s="63">
        <v>14</v>
      </c>
      <c r="DU208" s="64" t="s">
        <v>144</v>
      </c>
      <c r="DV208" s="64" t="s">
        <v>144</v>
      </c>
      <c r="DW208" s="65"/>
      <c r="DX208" s="64"/>
      <c r="DY208" s="64"/>
      <c r="DZ208" s="65" t="s">
        <v>144</v>
      </c>
      <c r="EA208" s="65" t="str">
        <f>IFERROR(IF(DZ208&gt;=5,VLOOKUP(DZ208,Brutos!$K$3:$AE$10,MATCH(DY208,Brutos!$K$3:$AE$3,0),0),0),"")</f>
        <v/>
      </c>
      <c r="EB208" s="64"/>
      <c r="EC208" s="64"/>
      <c r="ED208" s="74" t="str">
        <f t="shared" si="123"/>
        <v/>
      </c>
      <c r="EE208" s="66"/>
      <c r="EF208" s="58"/>
      <c r="EG208" s="58"/>
      <c r="EH208" s="58"/>
      <c r="EI208" s="63">
        <v>14</v>
      </c>
      <c r="EJ208" s="64" t="s">
        <v>144</v>
      </c>
      <c r="EK208" s="64" t="s">
        <v>144</v>
      </c>
      <c r="EL208" s="65"/>
      <c r="EM208" s="64"/>
      <c r="EN208" s="64"/>
      <c r="EO208" s="65" t="s">
        <v>144</v>
      </c>
      <c r="EP208" s="65" t="str">
        <f>IFERROR(IF(EO208&gt;=5,VLOOKUP(EO208,Brutos!$K$3:$AE$10,MATCH(EN208,Brutos!$K$3:$AE$3,0),0),0),"")</f>
        <v/>
      </c>
      <c r="EQ208" s="64"/>
      <c r="ER208" s="64"/>
      <c r="ES208" s="74" t="str">
        <f t="shared" si="124"/>
        <v/>
      </c>
      <c r="ET208" s="66"/>
      <c r="EU208" s="58"/>
      <c r="EV208" s="58"/>
      <c r="EW208" s="58"/>
      <c r="EX208" s="63">
        <v>14</v>
      </c>
      <c r="EY208" s="64" t="s">
        <v>144</v>
      </c>
      <c r="EZ208" s="64" t="s">
        <v>144</v>
      </c>
      <c r="FA208" s="65"/>
      <c r="FB208" s="64"/>
      <c r="FC208" s="64"/>
      <c r="FD208" s="65" t="s">
        <v>144</v>
      </c>
      <c r="FE208" s="65" t="str">
        <f>IFERROR(IF(FD208&gt;=5,VLOOKUP(FD208,Brutos!$K$3:$AE$10,MATCH(FC208,Brutos!$K$3:$AE$3,0),0),0),"")</f>
        <v/>
      </c>
      <c r="FF208" s="64"/>
      <c r="FG208" s="64"/>
      <c r="FH208" s="74" t="str">
        <f t="shared" si="125"/>
        <v/>
      </c>
      <c r="FI208" s="66"/>
      <c r="FJ208" s="58"/>
      <c r="FK208" s="58"/>
      <c r="FL208" s="58"/>
      <c r="FM208" s="63">
        <v>14</v>
      </c>
      <c r="FN208" s="64" t="s">
        <v>144</v>
      </c>
      <c r="FO208" s="64" t="s">
        <v>144</v>
      </c>
      <c r="FP208" s="65"/>
      <c r="FQ208" s="64"/>
      <c r="FR208" s="64"/>
      <c r="FS208" s="65" t="s">
        <v>144</v>
      </c>
      <c r="FT208" s="65" t="str">
        <f>IFERROR(IF(FS208&gt;=5,VLOOKUP(FS208,Brutos!$K$3:$AE$10,MATCH(FR208,Brutos!$K$3:$AE$3,0),0),0),"")</f>
        <v/>
      </c>
      <c r="FU208" s="64"/>
      <c r="FV208" s="64"/>
      <c r="FW208" s="74" t="str">
        <f t="shared" si="126"/>
        <v/>
      </c>
      <c r="FX208" s="66"/>
      <c r="FY208" s="58"/>
      <c r="FZ208" s="58"/>
      <c r="GA208" s="58"/>
      <c r="GB208" s="63">
        <v>14</v>
      </c>
      <c r="GC208" s="64" t="s">
        <v>144</v>
      </c>
      <c r="GD208" s="64" t="s">
        <v>144</v>
      </c>
      <c r="GE208" s="65"/>
      <c r="GF208" s="64"/>
      <c r="GG208" s="64"/>
      <c r="GH208" s="65" t="s">
        <v>144</v>
      </c>
      <c r="GI208" s="65" t="str">
        <f>IFERROR(IF(GH208&gt;=5,VLOOKUP(GH208,Brutos!$K$3:$AE$10,MATCH(GG208,Brutos!$K$3:$AE$3,0),0),0),"")</f>
        <v/>
      </c>
      <c r="GJ208" s="64"/>
      <c r="GK208" s="64"/>
      <c r="GL208" s="74" t="str">
        <f t="shared" si="127"/>
        <v/>
      </c>
      <c r="GM208" s="66"/>
      <c r="GN208" s="58"/>
      <c r="GO208" s="58"/>
      <c r="GP208" s="58"/>
      <c r="GQ208" s="63">
        <v>14</v>
      </c>
      <c r="GR208" s="64" t="s">
        <v>144</v>
      </c>
      <c r="GS208" s="64" t="s">
        <v>144</v>
      </c>
      <c r="GT208" s="65"/>
      <c r="GU208" s="64"/>
      <c r="GV208" s="64"/>
      <c r="GW208" s="65" t="s">
        <v>144</v>
      </c>
      <c r="GX208" s="65" t="str">
        <f>IFERROR(IF(GW208&gt;=5,VLOOKUP(GW208,Brutos!$K$3:$AE$10,MATCH(GV208,Brutos!$K$3:$AE$3,0),0),0),"")</f>
        <v/>
      </c>
      <c r="GY208" s="64"/>
      <c r="GZ208" s="64"/>
      <c r="HA208" s="74" t="str">
        <f t="shared" si="128"/>
        <v/>
      </c>
      <c r="HB208" s="66"/>
      <c r="HC208" s="58"/>
      <c r="HD208" s="58"/>
      <c r="HE208" s="58"/>
      <c r="HF208" s="63">
        <v>14</v>
      </c>
      <c r="HG208" s="64" t="s">
        <v>144</v>
      </c>
      <c r="HH208" s="64" t="s">
        <v>144</v>
      </c>
      <c r="HI208" s="65"/>
      <c r="HJ208" s="64"/>
      <c r="HK208" s="64"/>
      <c r="HL208" s="65" t="s">
        <v>144</v>
      </c>
      <c r="HM208" s="65" t="str">
        <f>IFERROR(IF(HL208&gt;=5,VLOOKUP(HL208,Brutos!$K$3:$AE$10,MATCH(HK208,Brutos!$K$3:$AE$3,0),0),0),"")</f>
        <v/>
      </c>
      <c r="HN208" s="64"/>
      <c r="HO208" s="64"/>
      <c r="HP208" s="74" t="str">
        <f t="shared" si="129"/>
        <v/>
      </c>
      <c r="HQ208" s="66"/>
      <c r="HR208" s="58"/>
      <c r="HS208" s="58"/>
      <c r="HT208" s="58"/>
      <c r="HU208" s="63">
        <v>14</v>
      </c>
      <c r="HV208" s="64" t="s">
        <v>144</v>
      </c>
      <c r="HW208" s="64" t="s">
        <v>144</v>
      </c>
      <c r="HX208" s="478"/>
      <c r="HY208" s="64"/>
      <c r="HZ208" s="64"/>
      <c r="IA208" s="65" t="s">
        <v>144</v>
      </c>
      <c r="IB208" s="65" t="str">
        <f>IFERROR(IF(IA208&gt;=5,VLOOKUP(IA208,Brutos!$K$3:$AE$10,MATCH(HZ208,Brutos!$K$3:$AE$3,0),0),0),"")</f>
        <v/>
      </c>
      <c r="IC208" s="64"/>
      <c r="ID208" s="64"/>
      <c r="IE208" s="74" t="str">
        <f t="shared" si="130"/>
        <v/>
      </c>
      <c r="IF208" s="66"/>
      <c r="IG208" s="58"/>
      <c r="IH208" s="58"/>
      <c r="II208" s="58"/>
      <c r="IJ208" s="63">
        <v>14</v>
      </c>
      <c r="IK208" s="64" t="s">
        <v>144</v>
      </c>
      <c r="IL208" s="64" t="s">
        <v>144</v>
      </c>
      <c r="IM208" s="65"/>
      <c r="IN208" s="64"/>
      <c r="IO208" s="64"/>
      <c r="IP208" s="65" t="s">
        <v>144</v>
      </c>
      <c r="IQ208" s="65" t="str">
        <f>IFERROR(IF(IP208&gt;=5,VLOOKUP(IP208,Brutos!$K$3:$AE$10,MATCH(IO208,Brutos!$K$3:$AE$3,0),0),0),"")</f>
        <v/>
      </c>
      <c r="IR208" s="64"/>
      <c r="IS208" s="64"/>
      <c r="IT208" s="74" t="str">
        <f t="shared" si="131"/>
        <v/>
      </c>
      <c r="IU208" s="66"/>
      <c r="IV208" s="58"/>
      <c r="IW208" s="58"/>
      <c r="IX208" s="58"/>
      <c r="IY208" s="63">
        <v>14</v>
      </c>
      <c r="IZ208" s="64" t="s">
        <v>144</v>
      </c>
      <c r="JA208" s="64" t="s">
        <v>144</v>
      </c>
      <c r="JB208" s="65"/>
      <c r="JC208" s="64"/>
      <c r="JD208" s="64"/>
      <c r="JE208" s="65" t="s">
        <v>144</v>
      </c>
      <c r="JF208" s="65" t="str">
        <f>IFERROR(IF(JE208&gt;=5,VLOOKUP(JE208,Brutos!$K$3:$AE$10,MATCH(JD208,Brutos!$K$3:$AE$3,0),0),0),"")</f>
        <v/>
      </c>
      <c r="JG208" s="64"/>
      <c r="JH208" s="64"/>
      <c r="JI208" s="74" t="str">
        <f t="shared" si="132"/>
        <v/>
      </c>
      <c r="JJ208" s="66"/>
      <c r="JK208" s="58"/>
      <c r="JL208" s="58"/>
      <c r="JM208" s="58"/>
      <c r="JN208" s="63">
        <v>14</v>
      </c>
      <c r="JO208" s="64" t="s">
        <v>144</v>
      </c>
      <c r="JP208" s="64" t="s">
        <v>144</v>
      </c>
      <c r="JQ208" s="65"/>
      <c r="JR208" s="64"/>
      <c r="JS208" s="64"/>
      <c r="JT208" s="65" t="s">
        <v>144</v>
      </c>
      <c r="JU208" s="65" t="str">
        <f>IFERROR(IF(JT208&gt;=5,VLOOKUP(JT208,Brutos!$K$3:$AE$10,MATCH(JS208,Brutos!$K$3:$AE$3,0),0),0),"")</f>
        <v/>
      </c>
      <c r="JV208" s="64"/>
      <c r="JW208" s="64"/>
      <c r="JX208" s="74" t="str">
        <f t="shared" si="133"/>
        <v/>
      </c>
      <c r="JY208" s="66"/>
      <c r="JZ208" s="58"/>
      <c r="KA208" s="58"/>
      <c r="KB208" s="58"/>
      <c r="KC208" s="63">
        <v>14</v>
      </c>
      <c r="KD208" s="64" t="s">
        <v>144</v>
      </c>
      <c r="KE208" s="64" t="s">
        <v>144</v>
      </c>
      <c r="KF208" s="65"/>
      <c r="KG208" s="64"/>
      <c r="KH208" s="64"/>
      <c r="KI208" s="65" t="s">
        <v>144</v>
      </c>
      <c r="KJ208" s="65" t="str">
        <f>IFERROR(IF(KI208&gt;=5,VLOOKUP(KI208,Brutos!$K$3:$AE$10,MATCH(KH208,Brutos!$K$3:$AE$3,0),0),0),"")</f>
        <v/>
      </c>
      <c r="KK208" s="64"/>
      <c r="KL208" s="64"/>
      <c r="KM208" s="74" t="str">
        <f t="shared" si="134"/>
        <v/>
      </c>
      <c r="KN208" s="66"/>
      <c r="KO208" s="58"/>
      <c r="KP208" s="58"/>
      <c r="KQ208" s="58"/>
      <c r="KR208" s="63">
        <v>14</v>
      </c>
      <c r="KS208" s="64" t="s">
        <v>144</v>
      </c>
      <c r="KT208" s="64" t="s">
        <v>144</v>
      </c>
      <c r="KU208" s="65"/>
      <c r="KV208" s="64"/>
      <c r="KW208" s="64"/>
      <c r="KX208" s="65" t="s">
        <v>144</v>
      </c>
      <c r="KY208" s="65" t="str">
        <f>IFERROR(IF(KX208&gt;=5,VLOOKUP(KX208,Brutos!$K$3:$AE$10,MATCH(KW208,Brutos!$K$3:$AE$3,0),0),0),"")</f>
        <v/>
      </c>
      <c r="KZ208" s="64"/>
      <c r="LA208" s="64"/>
      <c r="LB208" s="74" t="str">
        <f t="shared" si="135"/>
        <v/>
      </c>
      <c r="LC208" s="66"/>
      <c r="LD208" s="347"/>
      <c r="LE208" s="58"/>
      <c r="LF208" s="58"/>
      <c r="LG208" s="63">
        <v>14</v>
      </c>
      <c r="LH208" s="64" t="s">
        <v>144</v>
      </c>
      <c r="LI208" s="64" t="s">
        <v>144</v>
      </c>
      <c r="LJ208" s="65"/>
      <c r="LK208" s="64"/>
      <c r="LL208" s="64"/>
      <c r="LM208" s="65" t="s">
        <v>144</v>
      </c>
      <c r="LN208" s="65" t="str">
        <f>IFERROR(IF(LM208&gt;=5,VLOOKUP(LM208,Brutos!$K$3:$AE$10,MATCH(LL208,Brutos!$K$3:$AE$3,0),0),0),"")</f>
        <v/>
      </c>
      <c r="LO208" s="64"/>
      <c r="LP208" s="64"/>
      <c r="LQ208" s="74" t="str">
        <f t="shared" si="136"/>
        <v/>
      </c>
      <c r="LR208" s="66"/>
      <c r="LS208" s="347"/>
      <c r="LT208" s="58"/>
      <c r="LU208" s="58"/>
      <c r="LV208" s="63">
        <v>14</v>
      </c>
      <c r="LW208" s="64" t="s">
        <v>144</v>
      </c>
      <c r="LX208" s="64" t="s">
        <v>144</v>
      </c>
      <c r="LY208" s="65"/>
      <c r="LZ208" s="64"/>
      <c r="MA208" s="64"/>
      <c r="MB208" s="65" t="s">
        <v>144</v>
      </c>
      <c r="MC208" s="65" t="str">
        <f>IFERROR(IF(MB208&gt;=5,VLOOKUP(MB208,Brutos!$K$3:$AE$10,MATCH(MA208,Brutos!$K$3:$AE$3,0),0),0),"")</f>
        <v/>
      </c>
      <c r="MD208" s="64"/>
      <c r="ME208" s="64"/>
      <c r="MF208" s="74" t="str">
        <f t="shared" si="137"/>
        <v/>
      </c>
      <c r="MG208" s="66"/>
      <c r="MH208" s="347"/>
      <c r="MI208" s="58"/>
      <c r="MJ208" s="58"/>
      <c r="MK208" s="63">
        <v>14</v>
      </c>
      <c r="ML208" s="64" t="s">
        <v>144</v>
      </c>
      <c r="MM208" s="64" t="s">
        <v>144</v>
      </c>
      <c r="MN208" s="65"/>
      <c r="MO208" s="64"/>
      <c r="MP208" s="64"/>
      <c r="MQ208" s="65" t="s">
        <v>144</v>
      </c>
      <c r="MR208" s="65" t="str">
        <f>IFERROR(IF(MQ208&gt;=5,VLOOKUP(MQ208,Brutos!$K$3:$AE$10,MATCH(MP208,Brutos!$K$3:$AE$3,0),0),0),"")</f>
        <v/>
      </c>
      <c r="MS208" s="64"/>
      <c r="MT208" s="64"/>
      <c r="MU208" s="74" t="str">
        <f t="shared" si="138"/>
        <v/>
      </c>
      <c r="MV208" s="66"/>
      <c r="MW208" s="347"/>
    </row>
    <row r="209" spans="1:361">
      <c r="A209" s="347"/>
      <c r="B209" s="58"/>
      <c r="C209" s="58"/>
      <c r="D209" s="63">
        <v>15</v>
      </c>
      <c r="E209" s="64" t="s">
        <v>144</v>
      </c>
      <c r="F209" s="64" t="s">
        <v>144</v>
      </c>
      <c r="G209" s="65"/>
      <c r="H209" s="64"/>
      <c r="I209" s="64"/>
      <c r="J209" s="65" t="s">
        <v>144</v>
      </c>
      <c r="K209" s="65" t="str">
        <f>IFERROR(IF(J209&gt;=5,VLOOKUP(J209,Brutos!$K$3:$AE$10,MATCH(I209,Brutos!$K$3:$AE$3,0),0),0),"")</f>
        <v/>
      </c>
      <c r="L209" s="64"/>
      <c r="M209" s="64"/>
      <c r="N209" s="74" t="str">
        <f t="shared" si="115"/>
        <v/>
      </c>
      <c r="O209" s="66"/>
      <c r="P209" s="58"/>
      <c r="Q209" s="58"/>
      <c r="R209" s="58"/>
      <c r="S209" s="63">
        <v>15</v>
      </c>
      <c r="T209" s="64" t="s">
        <v>144</v>
      </c>
      <c r="U209" s="64" t="s">
        <v>144</v>
      </c>
      <c r="V209" s="65"/>
      <c r="W209" s="64"/>
      <c r="X209" s="64"/>
      <c r="Y209" s="65" t="s">
        <v>144</v>
      </c>
      <c r="Z209" s="65" t="str">
        <f>IFERROR(IF(Y209&gt;=5,VLOOKUP(Y209,Brutos!$K$3:$AE$10,MATCH(X209,Brutos!$K$3:$AE$3,0),0),0),"")</f>
        <v/>
      </c>
      <c r="AA209" s="64"/>
      <c r="AB209" s="64"/>
      <c r="AC209" s="74" t="str">
        <f t="shared" si="116"/>
        <v/>
      </c>
      <c r="AD209" s="66"/>
      <c r="AE209" s="58"/>
      <c r="AF209" s="58"/>
      <c r="AG209" s="58"/>
      <c r="AH209" s="63">
        <v>15</v>
      </c>
      <c r="AI209" s="64" t="s">
        <v>144</v>
      </c>
      <c r="AJ209" s="64" t="s">
        <v>144</v>
      </c>
      <c r="AK209" s="65"/>
      <c r="AL209" s="64"/>
      <c r="AM209" s="64"/>
      <c r="AN209" s="65" t="s">
        <v>144</v>
      </c>
      <c r="AO209" s="65" t="str">
        <f>IFERROR(IF(AN209&gt;=5,VLOOKUP(AN209,Brutos!$K$3:$AE$10,MATCH(AM209,Brutos!$K$3:$AE$3,0),0),0),"")</f>
        <v/>
      </c>
      <c r="AP209" s="64"/>
      <c r="AQ209" s="64"/>
      <c r="AR209" s="74" t="str">
        <f t="shared" si="117"/>
        <v/>
      </c>
      <c r="AS209" s="66"/>
      <c r="AT209" s="58"/>
      <c r="AU209" s="58"/>
      <c r="AV209" s="58"/>
      <c r="AW209" s="63">
        <v>15</v>
      </c>
      <c r="AX209" s="64" t="s">
        <v>144</v>
      </c>
      <c r="AY209" s="64" t="s">
        <v>144</v>
      </c>
      <c r="AZ209" s="354"/>
      <c r="BA209" s="64"/>
      <c r="BB209" s="64"/>
      <c r="BC209" s="65" t="s">
        <v>144</v>
      </c>
      <c r="BD209" s="65" t="str">
        <f>IFERROR(IF(BC209&gt;=5,VLOOKUP(BC209,Brutos!$K$3:$AE$10,MATCH(BB209,Brutos!$K$3:$AE$3,0),0),0),"")</f>
        <v/>
      </c>
      <c r="BE209" s="64"/>
      <c r="BF209" s="64"/>
      <c r="BG209" s="74" t="str">
        <f t="shared" si="118"/>
        <v/>
      </c>
      <c r="BH209" s="66"/>
      <c r="BI209" s="58"/>
      <c r="BJ209" s="58"/>
      <c r="BK209" s="58"/>
      <c r="BL209" s="63">
        <v>15</v>
      </c>
      <c r="BM209" s="64" t="s">
        <v>144</v>
      </c>
      <c r="BN209" s="64" t="s">
        <v>144</v>
      </c>
      <c r="BO209" s="65"/>
      <c r="BP209" s="64"/>
      <c r="BQ209" s="64"/>
      <c r="BR209" s="65" t="s">
        <v>144</v>
      </c>
      <c r="BS209" s="65" t="str">
        <f>IFERROR(IF(BR209&gt;=5,VLOOKUP(BR209,Brutos!$K$3:$AE$10,MATCH(BQ209,Brutos!$K$3:$AE$3,0),0),0),"")</f>
        <v/>
      </c>
      <c r="BT209" s="64"/>
      <c r="BU209" s="64"/>
      <c r="BV209" s="74" t="str">
        <f t="shared" si="119"/>
        <v/>
      </c>
      <c r="BW209" s="66"/>
      <c r="BX209" s="58"/>
      <c r="BY209" s="58"/>
      <c r="BZ209" s="58"/>
      <c r="CA209" s="63">
        <v>15</v>
      </c>
      <c r="CB209" s="64" t="s">
        <v>144</v>
      </c>
      <c r="CC209" s="64" t="s">
        <v>144</v>
      </c>
      <c r="CD209" s="65"/>
      <c r="CE209" s="64"/>
      <c r="CF209" s="64"/>
      <c r="CG209" s="65" t="s">
        <v>144</v>
      </c>
      <c r="CH209" s="65" t="str">
        <f>IFERROR(IF(CG209&gt;=5,VLOOKUP(CG209,Brutos!$K$3:$AE$10,MATCH(CF209,Brutos!$K$3:$AE$3,0),0),0),"")</f>
        <v/>
      </c>
      <c r="CI209" s="64"/>
      <c r="CJ209" s="64"/>
      <c r="CK209" s="74" t="str">
        <f t="shared" si="120"/>
        <v/>
      </c>
      <c r="CL209" s="66"/>
      <c r="CM209" s="58"/>
      <c r="CN209" s="58"/>
      <c r="CO209" s="58"/>
      <c r="CP209" s="63">
        <v>15</v>
      </c>
      <c r="CQ209" s="64" t="s">
        <v>144</v>
      </c>
      <c r="CR209" s="64" t="s">
        <v>144</v>
      </c>
      <c r="CS209" s="65"/>
      <c r="CT209" s="64"/>
      <c r="CU209" s="64"/>
      <c r="CV209" s="65" t="s">
        <v>144</v>
      </c>
      <c r="CW209" s="65" t="str">
        <f>IFERROR(IF(CV209&gt;=5,VLOOKUP(CV209,Brutos!$K$3:$AE$10,MATCH(CU209,Brutos!$K$3:$AE$3,0),0),0),"")</f>
        <v/>
      </c>
      <c r="CX209" s="64"/>
      <c r="CY209" s="64"/>
      <c r="CZ209" s="74" t="str">
        <f t="shared" si="121"/>
        <v/>
      </c>
      <c r="DA209" s="66"/>
      <c r="DB209" s="58"/>
      <c r="DC209" s="58"/>
      <c r="DD209" s="58"/>
      <c r="DE209" s="63">
        <v>15</v>
      </c>
      <c r="DF209" s="64" t="s">
        <v>144</v>
      </c>
      <c r="DG209" s="64" t="s">
        <v>144</v>
      </c>
      <c r="DH209" s="65"/>
      <c r="DI209" s="64"/>
      <c r="DJ209" s="64"/>
      <c r="DK209" s="65" t="s">
        <v>144</v>
      </c>
      <c r="DL209" s="65" t="str">
        <f>IFERROR(IF(DK209&gt;=5,VLOOKUP(DK209,Brutos!$K$3:$AE$10,MATCH(DJ209,Brutos!$K$3:$AE$3,0),0),0),"")</f>
        <v/>
      </c>
      <c r="DM209" s="64"/>
      <c r="DN209" s="64"/>
      <c r="DO209" s="74" t="str">
        <f t="shared" si="122"/>
        <v/>
      </c>
      <c r="DP209" s="66"/>
      <c r="DQ209" s="58"/>
      <c r="DR209" s="58"/>
      <c r="DS209" s="58"/>
      <c r="DT209" s="63">
        <v>15</v>
      </c>
      <c r="DU209" s="64" t="s">
        <v>144</v>
      </c>
      <c r="DV209" s="64" t="s">
        <v>144</v>
      </c>
      <c r="DW209" s="65"/>
      <c r="DX209" s="64"/>
      <c r="DY209" s="64"/>
      <c r="DZ209" s="65" t="s">
        <v>144</v>
      </c>
      <c r="EA209" s="65" t="str">
        <f>IFERROR(IF(DZ209&gt;=5,VLOOKUP(DZ209,Brutos!$K$3:$AE$10,MATCH(DY209,Brutos!$K$3:$AE$3,0),0),0),"")</f>
        <v/>
      </c>
      <c r="EB209" s="64"/>
      <c r="EC209" s="64"/>
      <c r="ED209" s="74" t="str">
        <f t="shared" si="123"/>
        <v/>
      </c>
      <c r="EE209" s="66"/>
      <c r="EF209" s="58"/>
      <c r="EG209" s="58"/>
      <c r="EH209" s="58"/>
      <c r="EI209" s="63">
        <v>15</v>
      </c>
      <c r="EJ209" s="64" t="s">
        <v>144</v>
      </c>
      <c r="EK209" s="64" t="s">
        <v>144</v>
      </c>
      <c r="EL209" s="65"/>
      <c r="EM209" s="64"/>
      <c r="EN209" s="64"/>
      <c r="EO209" s="65" t="s">
        <v>144</v>
      </c>
      <c r="EP209" s="65" t="str">
        <f>IFERROR(IF(EO209&gt;=5,VLOOKUP(EO209,Brutos!$K$3:$AE$10,MATCH(EN209,Brutos!$K$3:$AE$3,0),0),0),"")</f>
        <v/>
      </c>
      <c r="EQ209" s="64"/>
      <c r="ER209" s="64"/>
      <c r="ES209" s="74" t="str">
        <f t="shared" si="124"/>
        <v/>
      </c>
      <c r="ET209" s="66"/>
      <c r="EU209" s="58"/>
      <c r="EV209" s="58"/>
      <c r="EW209" s="58"/>
      <c r="EX209" s="63">
        <v>15</v>
      </c>
      <c r="EY209" s="64" t="s">
        <v>144</v>
      </c>
      <c r="EZ209" s="64" t="s">
        <v>144</v>
      </c>
      <c r="FA209" s="65"/>
      <c r="FB209" s="64"/>
      <c r="FC209" s="64"/>
      <c r="FD209" s="65" t="s">
        <v>144</v>
      </c>
      <c r="FE209" s="65" t="str">
        <f>IFERROR(IF(FD209&gt;=5,VLOOKUP(FD209,Brutos!$K$3:$AE$10,MATCH(FC209,Brutos!$K$3:$AE$3,0),0),0),"")</f>
        <v/>
      </c>
      <c r="FF209" s="64"/>
      <c r="FG209" s="64"/>
      <c r="FH209" s="74" t="str">
        <f t="shared" si="125"/>
        <v/>
      </c>
      <c r="FI209" s="66"/>
      <c r="FJ209" s="58"/>
      <c r="FK209" s="58"/>
      <c r="FL209" s="58"/>
      <c r="FM209" s="63">
        <v>15</v>
      </c>
      <c r="FN209" s="64" t="s">
        <v>144</v>
      </c>
      <c r="FO209" s="64" t="s">
        <v>144</v>
      </c>
      <c r="FP209" s="65"/>
      <c r="FQ209" s="64"/>
      <c r="FR209" s="64"/>
      <c r="FS209" s="65" t="s">
        <v>144</v>
      </c>
      <c r="FT209" s="65" t="str">
        <f>IFERROR(IF(FS209&gt;=5,VLOOKUP(FS209,Brutos!$K$3:$AE$10,MATCH(FR209,Brutos!$K$3:$AE$3,0),0),0),"")</f>
        <v/>
      </c>
      <c r="FU209" s="64"/>
      <c r="FV209" s="64"/>
      <c r="FW209" s="74" t="str">
        <f t="shared" si="126"/>
        <v/>
      </c>
      <c r="FX209" s="66"/>
      <c r="FY209" s="58"/>
      <c r="FZ209" s="58"/>
      <c r="GA209" s="58"/>
      <c r="GB209" s="63">
        <v>15</v>
      </c>
      <c r="GC209" s="64" t="s">
        <v>144</v>
      </c>
      <c r="GD209" s="64" t="s">
        <v>144</v>
      </c>
      <c r="GE209" s="65"/>
      <c r="GF209" s="64"/>
      <c r="GG209" s="64"/>
      <c r="GH209" s="65" t="s">
        <v>144</v>
      </c>
      <c r="GI209" s="65" t="str">
        <f>IFERROR(IF(GH209&gt;=5,VLOOKUP(GH209,Brutos!$K$3:$AE$10,MATCH(GG209,Brutos!$K$3:$AE$3,0),0),0),"")</f>
        <v/>
      </c>
      <c r="GJ209" s="64"/>
      <c r="GK209" s="64"/>
      <c r="GL209" s="74" t="str">
        <f t="shared" si="127"/>
        <v/>
      </c>
      <c r="GM209" s="66"/>
      <c r="GN209" s="58"/>
      <c r="GO209" s="58"/>
      <c r="GP209" s="58"/>
      <c r="GQ209" s="63">
        <v>15</v>
      </c>
      <c r="GR209" s="64" t="s">
        <v>144</v>
      </c>
      <c r="GS209" s="64" t="s">
        <v>144</v>
      </c>
      <c r="GT209" s="65"/>
      <c r="GU209" s="64"/>
      <c r="GV209" s="64"/>
      <c r="GW209" s="65" t="s">
        <v>144</v>
      </c>
      <c r="GX209" s="65" t="str">
        <f>IFERROR(IF(GW209&gt;=5,VLOOKUP(GW209,Brutos!$K$3:$AE$10,MATCH(GV209,Brutos!$K$3:$AE$3,0),0),0),"")</f>
        <v/>
      </c>
      <c r="GY209" s="64"/>
      <c r="GZ209" s="64"/>
      <c r="HA209" s="74" t="str">
        <f t="shared" si="128"/>
        <v/>
      </c>
      <c r="HB209" s="66"/>
      <c r="HC209" s="58"/>
      <c r="HD209" s="58"/>
      <c r="HE209" s="58"/>
      <c r="HF209" s="63">
        <v>15</v>
      </c>
      <c r="HG209" s="64" t="s">
        <v>144</v>
      </c>
      <c r="HH209" s="64" t="s">
        <v>144</v>
      </c>
      <c r="HI209" s="65"/>
      <c r="HJ209" s="64"/>
      <c r="HK209" s="64"/>
      <c r="HL209" s="65" t="s">
        <v>144</v>
      </c>
      <c r="HM209" s="65" t="str">
        <f>IFERROR(IF(HL209&gt;=5,VLOOKUP(HL209,Brutos!$K$3:$AE$10,MATCH(HK209,Brutos!$K$3:$AE$3,0),0),0),"")</f>
        <v/>
      </c>
      <c r="HN209" s="64"/>
      <c r="HO209" s="64"/>
      <c r="HP209" s="74" t="str">
        <f t="shared" si="129"/>
        <v/>
      </c>
      <c r="HQ209" s="66"/>
      <c r="HR209" s="58"/>
      <c r="HS209" s="58"/>
      <c r="HT209" s="58"/>
      <c r="HU209" s="63">
        <v>15</v>
      </c>
      <c r="HV209" s="64" t="s">
        <v>144</v>
      </c>
      <c r="HW209" s="64" t="s">
        <v>144</v>
      </c>
      <c r="HX209" s="478"/>
      <c r="HY209" s="64"/>
      <c r="HZ209" s="64"/>
      <c r="IA209" s="65" t="s">
        <v>144</v>
      </c>
      <c r="IB209" s="65" t="str">
        <f>IFERROR(IF(IA209&gt;=5,VLOOKUP(IA209,Brutos!$K$3:$AE$10,MATCH(HZ209,Brutos!$K$3:$AE$3,0),0),0),"")</f>
        <v/>
      </c>
      <c r="IC209" s="64"/>
      <c r="ID209" s="64"/>
      <c r="IE209" s="74" t="str">
        <f t="shared" si="130"/>
        <v/>
      </c>
      <c r="IF209" s="66"/>
      <c r="IG209" s="58"/>
      <c r="IH209" s="58"/>
      <c r="II209" s="58"/>
      <c r="IJ209" s="63">
        <v>15</v>
      </c>
      <c r="IK209" s="64" t="s">
        <v>144</v>
      </c>
      <c r="IL209" s="64" t="s">
        <v>144</v>
      </c>
      <c r="IM209" s="65"/>
      <c r="IN209" s="64"/>
      <c r="IO209" s="64"/>
      <c r="IP209" s="65" t="s">
        <v>144</v>
      </c>
      <c r="IQ209" s="65" t="str">
        <f>IFERROR(IF(IP209&gt;=5,VLOOKUP(IP209,Brutos!$K$3:$AE$10,MATCH(IO209,Brutos!$K$3:$AE$3,0),0),0),"")</f>
        <v/>
      </c>
      <c r="IR209" s="64"/>
      <c r="IS209" s="64"/>
      <c r="IT209" s="74" t="str">
        <f t="shared" si="131"/>
        <v/>
      </c>
      <c r="IU209" s="66"/>
      <c r="IV209" s="58"/>
      <c r="IW209" s="58"/>
      <c r="IX209" s="58"/>
      <c r="IY209" s="63">
        <v>15</v>
      </c>
      <c r="IZ209" s="64" t="s">
        <v>144</v>
      </c>
      <c r="JA209" s="64" t="s">
        <v>144</v>
      </c>
      <c r="JB209" s="65"/>
      <c r="JC209" s="64"/>
      <c r="JD209" s="64"/>
      <c r="JE209" s="65" t="s">
        <v>144</v>
      </c>
      <c r="JF209" s="65" t="str">
        <f>IFERROR(IF(JE209&gt;=5,VLOOKUP(JE209,Brutos!$K$3:$AE$10,MATCH(JD209,Brutos!$K$3:$AE$3,0),0),0),"")</f>
        <v/>
      </c>
      <c r="JG209" s="64"/>
      <c r="JH209" s="64"/>
      <c r="JI209" s="74" t="str">
        <f t="shared" si="132"/>
        <v/>
      </c>
      <c r="JJ209" s="66"/>
      <c r="JK209" s="58"/>
      <c r="JL209" s="58"/>
      <c r="JM209" s="58"/>
      <c r="JN209" s="63">
        <v>15</v>
      </c>
      <c r="JO209" s="64" t="s">
        <v>144</v>
      </c>
      <c r="JP209" s="64" t="s">
        <v>144</v>
      </c>
      <c r="JQ209" s="65"/>
      <c r="JR209" s="64"/>
      <c r="JS209" s="64"/>
      <c r="JT209" s="65" t="s">
        <v>144</v>
      </c>
      <c r="JU209" s="65" t="str">
        <f>IFERROR(IF(JT209&gt;=5,VLOOKUP(JT209,Brutos!$K$3:$AE$10,MATCH(JS209,Brutos!$K$3:$AE$3,0),0),0),"")</f>
        <v/>
      </c>
      <c r="JV209" s="64"/>
      <c r="JW209" s="64"/>
      <c r="JX209" s="74" t="str">
        <f t="shared" si="133"/>
        <v/>
      </c>
      <c r="JY209" s="66"/>
      <c r="JZ209" s="58"/>
      <c r="KA209" s="58"/>
      <c r="KB209" s="58"/>
      <c r="KC209" s="63">
        <v>15</v>
      </c>
      <c r="KD209" s="64" t="s">
        <v>144</v>
      </c>
      <c r="KE209" s="64" t="s">
        <v>144</v>
      </c>
      <c r="KF209" s="65"/>
      <c r="KG209" s="64"/>
      <c r="KH209" s="64"/>
      <c r="KI209" s="65" t="s">
        <v>144</v>
      </c>
      <c r="KJ209" s="65" t="str">
        <f>IFERROR(IF(KI209&gt;=5,VLOOKUP(KI209,Brutos!$K$3:$AE$10,MATCH(KH209,Brutos!$K$3:$AE$3,0),0),0),"")</f>
        <v/>
      </c>
      <c r="KK209" s="64"/>
      <c r="KL209" s="64"/>
      <c r="KM209" s="74" t="str">
        <f t="shared" si="134"/>
        <v/>
      </c>
      <c r="KN209" s="66"/>
      <c r="KO209" s="58"/>
      <c r="KP209" s="58"/>
      <c r="KQ209" s="58"/>
      <c r="KR209" s="63">
        <v>15</v>
      </c>
      <c r="KS209" s="64" t="s">
        <v>144</v>
      </c>
      <c r="KT209" s="64" t="s">
        <v>144</v>
      </c>
      <c r="KU209" s="65"/>
      <c r="KV209" s="64"/>
      <c r="KW209" s="64"/>
      <c r="KX209" s="65" t="s">
        <v>144</v>
      </c>
      <c r="KY209" s="65" t="str">
        <f>IFERROR(IF(KX209&gt;=5,VLOOKUP(KX209,Brutos!$K$3:$AE$10,MATCH(KW209,Brutos!$K$3:$AE$3,0),0),0),"")</f>
        <v/>
      </c>
      <c r="KZ209" s="64"/>
      <c r="LA209" s="64"/>
      <c r="LB209" s="74" t="str">
        <f t="shared" si="135"/>
        <v/>
      </c>
      <c r="LC209" s="66"/>
      <c r="LD209" s="347"/>
      <c r="LE209" s="58"/>
      <c r="LF209" s="58"/>
      <c r="LG209" s="63">
        <v>15</v>
      </c>
      <c r="LH209" s="64" t="s">
        <v>144</v>
      </c>
      <c r="LI209" s="64" t="s">
        <v>144</v>
      </c>
      <c r="LJ209" s="65"/>
      <c r="LK209" s="64"/>
      <c r="LL209" s="64"/>
      <c r="LM209" s="65" t="s">
        <v>144</v>
      </c>
      <c r="LN209" s="65" t="str">
        <f>IFERROR(IF(LM209&gt;=5,VLOOKUP(LM209,Brutos!$K$3:$AE$10,MATCH(LL209,Brutos!$K$3:$AE$3,0),0),0),"")</f>
        <v/>
      </c>
      <c r="LO209" s="64"/>
      <c r="LP209" s="64"/>
      <c r="LQ209" s="74" t="str">
        <f t="shared" si="136"/>
        <v/>
      </c>
      <c r="LR209" s="66"/>
      <c r="LS209" s="347"/>
      <c r="LT209" s="58"/>
      <c r="LU209" s="58"/>
      <c r="LV209" s="63">
        <v>15</v>
      </c>
      <c r="LW209" s="64" t="s">
        <v>144</v>
      </c>
      <c r="LX209" s="64" t="s">
        <v>144</v>
      </c>
      <c r="LY209" s="65"/>
      <c r="LZ209" s="64"/>
      <c r="MA209" s="64"/>
      <c r="MB209" s="65" t="s">
        <v>144</v>
      </c>
      <c r="MC209" s="65" t="str">
        <f>IFERROR(IF(MB209&gt;=5,VLOOKUP(MB209,Brutos!$K$3:$AE$10,MATCH(MA209,Brutos!$K$3:$AE$3,0),0),0),"")</f>
        <v/>
      </c>
      <c r="MD209" s="64"/>
      <c r="ME209" s="64"/>
      <c r="MF209" s="74" t="str">
        <f t="shared" si="137"/>
        <v/>
      </c>
      <c r="MG209" s="66"/>
      <c r="MH209" s="347"/>
      <c r="MI209" s="58"/>
      <c r="MJ209" s="58"/>
      <c r="MK209" s="63">
        <v>15</v>
      </c>
      <c r="ML209" s="64" t="s">
        <v>144</v>
      </c>
      <c r="MM209" s="64" t="s">
        <v>144</v>
      </c>
      <c r="MN209" s="65"/>
      <c r="MO209" s="64"/>
      <c r="MP209" s="64"/>
      <c r="MQ209" s="65" t="s">
        <v>144</v>
      </c>
      <c r="MR209" s="65" t="str">
        <f>IFERROR(IF(MQ209&gt;=5,VLOOKUP(MQ209,Brutos!$K$3:$AE$10,MATCH(MP209,Brutos!$K$3:$AE$3,0),0),0),"")</f>
        <v/>
      </c>
      <c r="MS209" s="64"/>
      <c r="MT209" s="64"/>
      <c r="MU209" s="74" t="str">
        <f t="shared" si="138"/>
        <v/>
      </c>
      <c r="MV209" s="66"/>
      <c r="MW209" s="347"/>
    </row>
    <row r="210" spans="1:361">
      <c r="A210" s="347"/>
      <c r="B210" s="58"/>
      <c r="C210" s="58"/>
      <c r="D210" s="63">
        <v>16</v>
      </c>
      <c r="E210" s="64" t="s">
        <v>144</v>
      </c>
      <c r="F210" s="64" t="s">
        <v>144</v>
      </c>
      <c r="G210" s="65"/>
      <c r="H210" s="64"/>
      <c r="I210" s="64"/>
      <c r="J210" s="65" t="s">
        <v>144</v>
      </c>
      <c r="K210" s="65" t="str">
        <f>IFERROR(IF(J210&gt;=5,VLOOKUP(J210,Brutos!$K$3:$AE$10,MATCH(I210,Brutos!$K$3:$AE$3,0),0),0),"")</f>
        <v/>
      </c>
      <c r="L210" s="64"/>
      <c r="M210" s="64"/>
      <c r="N210" s="74" t="str">
        <f t="shared" si="115"/>
        <v/>
      </c>
      <c r="O210" s="66"/>
      <c r="P210" s="58"/>
      <c r="Q210" s="58"/>
      <c r="R210" s="58"/>
      <c r="S210" s="63">
        <v>16</v>
      </c>
      <c r="T210" s="64" t="s">
        <v>144</v>
      </c>
      <c r="U210" s="64" t="s">
        <v>144</v>
      </c>
      <c r="V210" s="65"/>
      <c r="W210" s="64"/>
      <c r="X210" s="64"/>
      <c r="Y210" s="65" t="s">
        <v>144</v>
      </c>
      <c r="Z210" s="65" t="str">
        <f>IFERROR(IF(Y210&gt;=5,VLOOKUP(Y210,Brutos!$K$3:$AE$10,MATCH(X210,Brutos!$K$3:$AE$3,0),0),0),"")</f>
        <v/>
      </c>
      <c r="AA210" s="64"/>
      <c r="AB210" s="64"/>
      <c r="AC210" s="74" t="str">
        <f t="shared" si="116"/>
        <v/>
      </c>
      <c r="AD210" s="66"/>
      <c r="AE210" s="58"/>
      <c r="AF210" s="58"/>
      <c r="AG210" s="58"/>
      <c r="AH210" s="63">
        <v>16</v>
      </c>
      <c r="AI210" s="64" t="s">
        <v>144</v>
      </c>
      <c r="AJ210" s="64" t="s">
        <v>144</v>
      </c>
      <c r="AK210" s="65"/>
      <c r="AL210" s="64"/>
      <c r="AM210" s="64"/>
      <c r="AN210" s="65" t="s">
        <v>144</v>
      </c>
      <c r="AO210" s="65" t="str">
        <f>IFERROR(IF(AN210&gt;=5,VLOOKUP(AN210,Brutos!$K$3:$AE$10,MATCH(AM210,Brutos!$K$3:$AE$3,0),0),0),"")</f>
        <v/>
      </c>
      <c r="AP210" s="64"/>
      <c r="AQ210" s="64"/>
      <c r="AR210" s="74" t="str">
        <f t="shared" si="117"/>
        <v/>
      </c>
      <c r="AS210" s="66"/>
      <c r="AT210" s="58"/>
      <c r="AU210" s="58"/>
      <c r="AV210" s="58"/>
      <c r="AW210" s="63">
        <v>16</v>
      </c>
      <c r="AX210" s="64" t="s">
        <v>144</v>
      </c>
      <c r="AY210" s="64" t="s">
        <v>144</v>
      </c>
      <c r="AZ210" s="354"/>
      <c r="BA210" s="64"/>
      <c r="BB210" s="64"/>
      <c r="BC210" s="65" t="s">
        <v>144</v>
      </c>
      <c r="BD210" s="65" t="str">
        <f>IFERROR(IF(BC210&gt;=5,VLOOKUP(BC210,Brutos!$K$3:$AE$10,MATCH(BB210,Brutos!$K$3:$AE$3,0),0),0),"")</f>
        <v/>
      </c>
      <c r="BE210" s="64"/>
      <c r="BF210" s="64"/>
      <c r="BG210" s="74" t="str">
        <f t="shared" si="118"/>
        <v/>
      </c>
      <c r="BH210" s="66"/>
      <c r="BI210" s="58"/>
      <c r="BJ210" s="58"/>
      <c r="BK210" s="58"/>
      <c r="BL210" s="63">
        <v>16</v>
      </c>
      <c r="BM210" s="64" t="s">
        <v>144</v>
      </c>
      <c r="BN210" s="64" t="s">
        <v>144</v>
      </c>
      <c r="BO210" s="65"/>
      <c r="BP210" s="64"/>
      <c r="BQ210" s="64"/>
      <c r="BR210" s="65" t="s">
        <v>144</v>
      </c>
      <c r="BS210" s="65" t="str">
        <f>IFERROR(IF(BR210&gt;=5,VLOOKUP(BR210,Brutos!$K$3:$AE$10,MATCH(BQ210,Brutos!$K$3:$AE$3,0),0),0),"")</f>
        <v/>
      </c>
      <c r="BT210" s="64"/>
      <c r="BU210" s="64"/>
      <c r="BV210" s="74" t="str">
        <f t="shared" si="119"/>
        <v/>
      </c>
      <c r="BW210" s="66"/>
      <c r="BX210" s="58"/>
      <c r="BY210" s="58"/>
      <c r="BZ210" s="58"/>
      <c r="CA210" s="63">
        <v>16</v>
      </c>
      <c r="CB210" s="64" t="s">
        <v>144</v>
      </c>
      <c r="CC210" s="64" t="s">
        <v>144</v>
      </c>
      <c r="CD210" s="65"/>
      <c r="CE210" s="64"/>
      <c r="CF210" s="64"/>
      <c r="CG210" s="65" t="s">
        <v>144</v>
      </c>
      <c r="CH210" s="65" t="str">
        <f>IFERROR(IF(CG210&gt;=5,VLOOKUP(CG210,Brutos!$K$3:$AE$10,MATCH(CF210,Brutos!$K$3:$AE$3,0),0),0),"")</f>
        <v/>
      </c>
      <c r="CI210" s="64"/>
      <c r="CJ210" s="64"/>
      <c r="CK210" s="74" t="str">
        <f t="shared" si="120"/>
        <v/>
      </c>
      <c r="CL210" s="66"/>
      <c r="CM210" s="58"/>
      <c r="CN210" s="58"/>
      <c r="CO210" s="58"/>
      <c r="CP210" s="63">
        <v>16</v>
      </c>
      <c r="CQ210" s="64" t="s">
        <v>144</v>
      </c>
      <c r="CR210" s="64" t="s">
        <v>144</v>
      </c>
      <c r="CS210" s="65"/>
      <c r="CT210" s="64"/>
      <c r="CU210" s="64"/>
      <c r="CV210" s="65" t="s">
        <v>144</v>
      </c>
      <c r="CW210" s="65" t="str">
        <f>IFERROR(IF(CV210&gt;=5,VLOOKUP(CV210,Brutos!$K$3:$AE$10,MATCH(CU210,Brutos!$K$3:$AE$3,0),0),0),"")</f>
        <v/>
      </c>
      <c r="CX210" s="64"/>
      <c r="CY210" s="64"/>
      <c r="CZ210" s="74" t="str">
        <f t="shared" si="121"/>
        <v/>
      </c>
      <c r="DA210" s="66"/>
      <c r="DB210" s="58"/>
      <c r="DC210" s="58"/>
      <c r="DD210" s="58"/>
      <c r="DE210" s="63">
        <v>16</v>
      </c>
      <c r="DF210" s="64" t="s">
        <v>144</v>
      </c>
      <c r="DG210" s="64" t="s">
        <v>144</v>
      </c>
      <c r="DH210" s="65"/>
      <c r="DI210" s="64"/>
      <c r="DJ210" s="64"/>
      <c r="DK210" s="65" t="s">
        <v>144</v>
      </c>
      <c r="DL210" s="65" t="str">
        <f>IFERROR(IF(DK210&gt;=5,VLOOKUP(DK210,Brutos!$K$3:$AE$10,MATCH(DJ210,Brutos!$K$3:$AE$3,0),0),0),"")</f>
        <v/>
      </c>
      <c r="DM210" s="64"/>
      <c r="DN210" s="64"/>
      <c r="DO210" s="74" t="str">
        <f t="shared" si="122"/>
        <v/>
      </c>
      <c r="DP210" s="66"/>
      <c r="DQ210" s="58"/>
      <c r="DR210" s="58"/>
      <c r="DS210" s="58"/>
      <c r="DT210" s="63">
        <v>16</v>
      </c>
      <c r="DU210" s="64" t="s">
        <v>144</v>
      </c>
      <c r="DV210" s="64" t="s">
        <v>144</v>
      </c>
      <c r="DW210" s="65"/>
      <c r="DX210" s="64"/>
      <c r="DY210" s="64"/>
      <c r="DZ210" s="65" t="s">
        <v>144</v>
      </c>
      <c r="EA210" s="65" t="str">
        <f>IFERROR(IF(DZ210&gt;=5,VLOOKUP(DZ210,Brutos!$K$3:$AE$10,MATCH(DY210,Brutos!$K$3:$AE$3,0),0),0),"")</f>
        <v/>
      </c>
      <c r="EB210" s="64"/>
      <c r="EC210" s="64"/>
      <c r="ED210" s="74" t="str">
        <f t="shared" si="123"/>
        <v/>
      </c>
      <c r="EE210" s="66"/>
      <c r="EF210" s="58"/>
      <c r="EG210" s="58"/>
      <c r="EH210" s="58"/>
      <c r="EI210" s="63">
        <v>16</v>
      </c>
      <c r="EJ210" s="64" t="s">
        <v>144</v>
      </c>
      <c r="EK210" s="64" t="s">
        <v>144</v>
      </c>
      <c r="EL210" s="65"/>
      <c r="EM210" s="64"/>
      <c r="EN210" s="64"/>
      <c r="EO210" s="65" t="s">
        <v>144</v>
      </c>
      <c r="EP210" s="65" t="str">
        <f>IFERROR(IF(EO210&gt;=5,VLOOKUP(EO210,Brutos!$K$3:$AE$10,MATCH(EN210,Brutos!$K$3:$AE$3,0),0),0),"")</f>
        <v/>
      </c>
      <c r="EQ210" s="64"/>
      <c r="ER210" s="64"/>
      <c r="ES210" s="74" t="str">
        <f t="shared" si="124"/>
        <v/>
      </c>
      <c r="ET210" s="66"/>
      <c r="EU210" s="58"/>
      <c r="EV210" s="58"/>
      <c r="EW210" s="58"/>
      <c r="EX210" s="63">
        <v>16</v>
      </c>
      <c r="EY210" s="64" t="s">
        <v>144</v>
      </c>
      <c r="EZ210" s="64" t="s">
        <v>144</v>
      </c>
      <c r="FA210" s="65"/>
      <c r="FB210" s="64"/>
      <c r="FC210" s="64"/>
      <c r="FD210" s="65" t="s">
        <v>144</v>
      </c>
      <c r="FE210" s="65" t="str">
        <f>IFERROR(IF(FD210&gt;=5,VLOOKUP(FD210,Brutos!$K$3:$AE$10,MATCH(FC210,Brutos!$K$3:$AE$3,0),0),0),"")</f>
        <v/>
      </c>
      <c r="FF210" s="64"/>
      <c r="FG210" s="64"/>
      <c r="FH210" s="74" t="str">
        <f t="shared" si="125"/>
        <v/>
      </c>
      <c r="FI210" s="66"/>
      <c r="FJ210" s="58"/>
      <c r="FK210" s="58"/>
      <c r="FL210" s="58"/>
      <c r="FM210" s="63">
        <v>16</v>
      </c>
      <c r="FN210" s="64" t="s">
        <v>144</v>
      </c>
      <c r="FO210" s="64" t="s">
        <v>144</v>
      </c>
      <c r="FP210" s="65"/>
      <c r="FQ210" s="64"/>
      <c r="FR210" s="64"/>
      <c r="FS210" s="65" t="s">
        <v>144</v>
      </c>
      <c r="FT210" s="65" t="str">
        <f>IFERROR(IF(FS210&gt;=5,VLOOKUP(FS210,Brutos!$K$3:$AE$10,MATCH(FR210,Brutos!$K$3:$AE$3,0),0),0),"")</f>
        <v/>
      </c>
      <c r="FU210" s="64"/>
      <c r="FV210" s="64"/>
      <c r="FW210" s="74" t="str">
        <f t="shared" si="126"/>
        <v/>
      </c>
      <c r="FX210" s="66"/>
      <c r="FY210" s="58"/>
      <c r="FZ210" s="58"/>
      <c r="GA210" s="58"/>
      <c r="GB210" s="63">
        <v>16</v>
      </c>
      <c r="GC210" s="64" t="s">
        <v>144</v>
      </c>
      <c r="GD210" s="64" t="s">
        <v>144</v>
      </c>
      <c r="GE210" s="65"/>
      <c r="GF210" s="64"/>
      <c r="GG210" s="64"/>
      <c r="GH210" s="65" t="s">
        <v>144</v>
      </c>
      <c r="GI210" s="65" t="str">
        <f>IFERROR(IF(GH210&gt;=5,VLOOKUP(GH210,Brutos!$K$3:$AE$10,MATCH(GG210,Brutos!$K$3:$AE$3,0),0),0),"")</f>
        <v/>
      </c>
      <c r="GJ210" s="64"/>
      <c r="GK210" s="64"/>
      <c r="GL210" s="74" t="str">
        <f t="shared" si="127"/>
        <v/>
      </c>
      <c r="GM210" s="66"/>
      <c r="GN210" s="58"/>
      <c r="GO210" s="58"/>
      <c r="GP210" s="58"/>
      <c r="GQ210" s="63">
        <v>16</v>
      </c>
      <c r="GR210" s="64" t="s">
        <v>144</v>
      </c>
      <c r="GS210" s="64" t="s">
        <v>144</v>
      </c>
      <c r="GT210" s="65"/>
      <c r="GU210" s="64"/>
      <c r="GV210" s="64"/>
      <c r="GW210" s="65" t="s">
        <v>144</v>
      </c>
      <c r="GX210" s="65" t="str">
        <f>IFERROR(IF(GW210&gt;=5,VLOOKUP(GW210,Brutos!$K$3:$AE$10,MATCH(GV210,Brutos!$K$3:$AE$3,0),0),0),"")</f>
        <v/>
      </c>
      <c r="GY210" s="64"/>
      <c r="GZ210" s="64"/>
      <c r="HA210" s="74" t="str">
        <f t="shared" si="128"/>
        <v/>
      </c>
      <c r="HB210" s="66"/>
      <c r="HC210" s="58"/>
      <c r="HD210" s="58"/>
      <c r="HE210" s="58"/>
      <c r="HF210" s="63">
        <v>16</v>
      </c>
      <c r="HG210" s="64" t="s">
        <v>144</v>
      </c>
      <c r="HH210" s="64" t="s">
        <v>144</v>
      </c>
      <c r="HI210" s="65"/>
      <c r="HJ210" s="64"/>
      <c r="HK210" s="64"/>
      <c r="HL210" s="65" t="s">
        <v>144</v>
      </c>
      <c r="HM210" s="65" t="str">
        <f>IFERROR(IF(HL210&gt;=5,VLOOKUP(HL210,Brutos!$K$3:$AE$10,MATCH(HK210,Brutos!$K$3:$AE$3,0),0),0),"")</f>
        <v/>
      </c>
      <c r="HN210" s="64"/>
      <c r="HO210" s="64"/>
      <c r="HP210" s="74" t="str">
        <f t="shared" si="129"/>
        <v/>
      </c>
      <c r="HQ210" s="66"/>
      <c r="HR210" s="58"/>
      <c r="HS210" s="58"/>
      <c r="HT210" s="58"/>
      <c r="HU210" s="63">
        <v>16</v>
      </c>
      <c r="HV210" s="64" t="s">
        <v>144</v>
      </c>
      <c r="HW210" s="64" t="s">
        <v>144</v>
      </c>
      <c r="HX210" s="478"/>
      <c r="HY210" s="64"/>
      <c r="HZ210" s="64"/>
      <c r="IA210" s="65" t="s">
        <v>144</v>
      </c>
      <c r="IB210" s="65" t="str">
        <f>IFERROR(IF(IA210&gt;=5,VLOOKUP(IA210,Brutos!$K$3:$AE$10,MATCH(HZ210,Brutos!$K$3:$AE$3,0),0),0),"")</f>
        <v/>
      </c>
      <c r="IC210" s="64"/>
      <c r="ID210" s="64"/>
      <c r="IE210" s="74" t="str">
        <f t="shared" si="130"/>
        <v/>
      </c>
      <c r="IF210" s="66"/>
      <c r="IG210" s="58"/>
      <c r="IH210" s="58"/>
      <c r="II210" s="58"/>
      <c r="IJ210" s="63">
        <v>16</v>
      </c>
      <c r="IK210" s="64" t="s">
        <v>144</v>
      </c>
      <c r="IL210" s="64" t="s">
        <v>144</v>
      </c>
      <c r="IM210" s="65"/>
      <c r="IN210" s="64"/>
      <c r="IO210" s="64"/>
      <c r="IP210" s="65" t="s">
        <v>144</v>
      </c>
      <c r="IQ210" s="65" t="str">
        <f>IFERROR(IF(IP210&gt;=5,VLOOKUP(IP210,Brutos!$K$3:$AE$10,MATCH(IO210,Brutos!$K$3:$AE$3,0),0),0),"")</f>
        <v/>
      </c>
      <c r="IR210" s="64"/>
      <c r="IS210" s="64"/>
      <c r="IT210" s="74" t="str">
        <f t="shared" si="131"/>
        <v/>
      </c>
      <c r="IU210" s="66"/>
      <c r="IV210" s="58"/>
      <c r="IW210" s="58"/>
      <c r="IX210" s="58"/>
      <c r="IY210" s="63">
        <v>16</v>
      </c>
      <c r="IZ210" s="64" t="s">
        <v>144</v>
      </c>
      <c r="JA210" s="64" t="s">
        <v>144</v>
      </c>
      <c r="JB210" s="65"/>
      <c r="JC210" s="64"/>
      <c r="JD210" s="64"/>
      <c r="JE210" s="65" t="s">
        <v>144</v>
      </c>
      <c r="JF210" s="65" t="str">
        <f>IFERROR(IF(JE210&gt;=5,VLOOKUP(JE210,Brutos!$K$3:$AE$10,MATCH(JD210,Brutos!$K$3:$AE$3,0),0),0),"")</f>
        <v/>
      </c>
      <c r="JG210" s="64"/>
      <c r="JH210" s="64"/>
      <c r="JI210" s="74" t="str">
        <f t="shared" si="132"/>
        <v/>
      </c>
      <c r="JJ210" s="66"/>
      <c r="JK210" s="58"/>
      <c r="JL210" s="58"/>
      <c r="JM210" s="58"/>
      <c r="JN210" s="63">
        <v>16</v>
      </c>
      <c r="JO210" s="64" t="s">
        <v>144</v>
      </c>
      <c r="JP210" s="64" t="s">
        <v>144</v>
      </c>
      <c r="JQ210" s="65"/>
      <c r="JR210" s="64"/>
      <c r="JS210" s="64"/>
      <c r="JT210" s="65" t="s">
        <v>144</v>
      </c>
      <c r="JU210" s="65" t="str">
        <f>IFERROR(IF(JT210&gt;=5,VLOOKUP(JT210,Brutos!$K$3:$AE$10,MATCH(JS210,Brutos!$K$3:$AE$3,0),0),0),"")</f>
        <v/>
      </c>
      <c r="JV210" s="64"/>
      <c r="JW210" s="64"/>
      <c r="JX210" s="74" t="str">
        <f t="shared" si="133"/>
        <v/>
      </c>
      <c r="JY210" s="66"/>
      <c r="JZ210" s="58"/>
      <c r="KA210" s="58"/>
      <c r="KB210" s="58"/>
      <c r="KC210" s="63">
        <v>16</v>
      </c>
      <c r="KD210" s="64" t="s">
        <v>144</v>
      </c>
      <c r="KE210" s="64" t="s">
        <v>144</v>
      </c>
      <c r="KF210" s="65"/>
      <c r="KG210" s="64"/>
      <c r="KH210" s="64"/>
      <c r="KI210" s="65" t="s">
        <v>144</v>
      </c>
      <c r="KJ210" s="65" t="str">
        <f>IFERROR(IF(KI210&gt;=5,VLOOKUP(KI210,Brutos!$K$3:$AE$10,MATCH(KH210,Brutos!$K$3:$AE$3,0),0),0),"")</f>
        <v/>
      </c>
      <c r="KK210" s="64"/>
      <c r="KL210" s="64"/>
      <c r="KM210" s="74" t="str">
        <f t="shared" si="134"/>
        <v/>
      </c>
      <c r="KN210" s="66"/>
      <c r="KO210" s="58"/>
      <c r="KP210" s="58"/>
      <c r="KQ210" s="58"/>
      <c r="KR210" s="63">
        <v>16</v>
      </c>
      <c r="KS210" s="64" t="s">
        <v>144</v>
      </c>
      <c r="KT210" s="64" t="s">
        <v>144</v>
      </c>
      <c r="KU210" s="65"/>
      <c r="KV210" s="64"/>
      <c r="KW210" s="64"/>
      <c r="KX210" s="65" t="s">
        <v>144</v>
      </c>
      <c r="KY210" s="65" t="str">
        <f>IFERROR(IF(KX210&gt;=5,VLOOKUP(KX210,Brutos!$K$3:$AE$10,MATCH(KW210,Brutos!$K$3:$AE$3,0),0),0),"")</f>
        <v/>
      </c>
      <c r="KZ210" s="64"/>
      <c r="LA210" s="64"/>
      <c r="LB210" s="74" t="str">
        <f t="shared" si="135"/>
        <v/>
      </c>
      <c r="LC210" s="66"/>
      <c r="LD210" s="347"/>
      <c r="LE210" s="58"/>
      <c r="LF210" s="58"/>
      <c r="LG210" s="63">
        <v>16</v>
      </c>
      <c r="LH210" s="64" t="s">
        <v>144</v>
      </c>
      <c r="LI210" s="64" t="s">
        <v>144</v>
      </c>
      <c r="LJ210" s="65"/>
      <c r="LK210" s="64"/>
      <c r="LL210" s="64"/>
      <c r="LM210" s="65" t="s">
        <v>144</v>
      </c>
      <c r="LN210" s="65" t="str">
        <f>IFERROR(IF(LM210&gt;=5,VLOOKUP(LM210,Brutos!$K$3:$AE$10,MATCH(LL210,Brutos!$K$3:$AE$3,0),0),0),"")</f>
        <v/>
      </c>
      <c r="LO210" s="64"/>
      <c r="LP210" s="64"/>
      <c r="LQ210" s="74" t="str">
        <f t="shared" si="136"/>
        <v/>
      </c>
      <c r="LR210" s="66"/>
      <c r="LS210" s="347"/>
      <c r="LT210" s="58"/>
      <c r="LU210" s="58"/>
      <c r="LV210" s="63">
        <v>16</v>
      </c>
      <c r="LW210" s="64" t="s">
        <v>144</v>
      </c>
      <c r="LX210" s="64" t="s">
        <v>144</v>
      </c>
      <c r="LY210" s="65"/>
      <c r="LZ210" s="64"/>
      <c r="MA210" s="64"/>
      <c r="MB210" s="65" t="s">
        <v>144</v>
      </c>
      <c r="MC210" s="65" t="str">
        <f>IFERROR(IF(MB210&gt;=5,VLOOKUP(MB210,Brutos!$K$3:$AE$10,MATCH(MA210,Brutos!$K$3:$AE$3,0),0),0),"")</f>
        <v/>
      </c>
      <c r="MD210" s="64"/>
      <c r="ME210" s="64"/>
      <c r="MF210" s="74" t="str">
        <f t="shared" si="137"/>
        <v/>
      </c>
      <c r="MG210" s="66"/>
      <c r="MH210" s="347"/>
      <c r="MI210" s="58"/>
      <c r="MJ210" s="58"/>
      <c r="MK210" s="63">
        <v>16</v>
      </c>
      <c r="ML210" s="64" t="s">
        <v>144</v>
      </c>
      <c r="MM210" s="64" t="s">
        <v>144</v>
      </c>
      <c r="MN210" s="65"/>
      <c r="MO210" s="64"/>
      <c r="MP210" s="64"/>
      <c r="MQ210" s="65" t="s">
        <v>144</v>
      </c>
      <c r="MR210" s="65" t="str">
        <f>IFERROR(IF(MQ210&gt;=5,VLOOKUP(MQ210,Brutos!$K$3:$AE$10,MATCH(MP210,Brutos!$K$3:$AE$3,0),0),0),"")</f>
        <v/>
      </c>
      <c r="MS210" s="64"/>
      <c r="MT210" s="64"/>
      <c r="MU210" s="74" t="str">
        <f t="shared" si="138"/>
        <v/>
      </c>
      <c r="MV210" s="66"/>
      <c r="MW210" s="347"/>
    </row>
    <row r="211" spans="1:361">
      <c r="A211" s="347"/>
      <c r="B211" s="58"/>
      <c r="C211" s="58"/>
      <c r="D211" s="63">
        <v>17</v>
      </c>
      <c r="E211" s="64" t="s">
        <v>144</v>
      </c>
      <c r="F211" s="64" t="s">
        <v>144</v>
      </c>
      <c r="G211" s="65"/>
      <c r="H211" s="64"/>
      <c r="I211" s="64"/>
      <c r="J211" s="65" t="s">
        <v>144</v>
      </c>
      <c r="K211" s="65" t="str">
        <f>IFERROR(IF(J211&gt;=5,VLOOKUP(J211,Brutos!$K$3:$AE$10,MATCH(I211,Brutos!$K$3:$AE$3,0),0),0),"")</f>
        <v/>
      </c>
      <c r="L211" s="64"/>
      <c r="M211" s="64"/>
      <c r="N211" s="74" t="str">
        <f t="shared" si="115"/>
        <v/>
      </c>
      <c r="O211" s="66"/>
      <c r="P211" s="58"/>
      <c r="Q211" s="58"/>
      <c r="R211" s="58"/>
      <c r="S211" s="63">
        <v>17</v>
      </c>
      <c r="T211" s="64" t="s">
        <v>144</v>
      </c>
      <c r="U211" s="64" t="s">
        <v>144</v>
      </c>
      <c r="V211" s="65"/>
      <c r="W211" s="64"/>
      <c r="X211" s="64"/>
      <c r="Y211" s="65" t="s">
        <v>144</v>
      </c>
      <c r="Z211" s="65" t="str">
        <f>IFERROR(IF(Y211&gt;=5,VLOOKUP(Y211,Brutos!$K$3:$AE$10,MATCH(X211,Brutos!$K$3:$AE$3,0),0),0),"")</f>
        <v/>
      </c>
      <c r="AA211" s="64"/>
      <c r="AB211" s="64"/>
      <c r="AC211" s="74" t="str">
        <f t="shared" si="116"/>
        <v/>
      </c>
      <c r="AD211" s="66"/>
      <c r="AE211" s="58"/>
      <c r="AF211" s="58"/>
      <c r="AG211" s="58"/>
      <c r="AH211" s="63">
        <v>17</v>
      </c>
      <c r="AI211" s="64" t="s">
        <v>144</v>
      </c>
      <c r="AJ211" s="64" t="s">
        <v>144</v>
      </c>
      <c r="AK211" s="65"/>
      <c r="AL211" s="64"/>
      <c r="AM211" s="64"/>
      <c r="AN211" s="65" t="s">
        <v>144</v>
      </c>
      <c r="AO211" s="65" t="str">
        <f>IFERROR(IF(AN211&gt;=5,VLOOKUP(AN211,Brutos!$K$3:$AE$10,MATCH(AM211,Brutos!$K$3:$AE$3,0),0),0),"")</f>
        <v/>
      </c>
      <c r="AP211" s="64"/>
      <c r="AQ211" s="64"/>
      <c r="AR211" s="74" t="str">
        <f t="shared" si="117"/>
        <v/>
      </c>
      <c r="AS211" s="66"/>
      <c r="AT211" s="58"/>
      <c r="AU211" s="58"/>
      <c r="AV211" s="58"/>
      <c r="AW211" s="63">
        <v>17</v>
      </c>
      <c r="AX211" s="64" t="s">
        <v>144</v>
      </c>
      <c r="AY211" s="64" t="s">
        <v>144</v>
      </c>
      <c r="AZ211" s="354"/>
      <c r="BA211" s="64"/>
      <c r="BB211" s="64"/>
      <c r="BC211" s="65" t="s">
        <v>144</v>
      </c>
      <c r="BD211" s="65" t="str">
        <f>IFERROR(IF(BC211&gt;=5,VLOOKUP(BC211,Brutos!$K$3:$AE$10,MATCH(BB211,Brutos!$K$3:$AE$3,0),0),0),"")</f>
        <v/>
      </c>
      <c r="BE211" s="64"/>
      <c r="BF211" s="64"/>
      <c r="BG211" s="74" t="str">
        <f t="shared" si="118"/>
        <v/>
      </c>
      <c r="BH211" s="66"/>
      <c r="BI211" s="58"/>
      <c r="BJ211" s="58"/>
      <c r="BK211" s="58"/>
      <c r="BL211" s="63">
        <v>17</v>
      </c>
      <c r="BM211" s="64" t="s">
        <v>144</v>
      </c>
      <c r="BN211" s="64" t="s">
        <v>144</v>
      </c>
      <c r="BO211" s="65"/>
      <c r="BP211" s="64"/>
      <c r="BQ211" s="64"/>
      <c r="BR211" s="65" t="s">
        <v>144</v>
      </c>
      <c r="BS211" s="65" t="str">
        <f>IFERROR(IF(BR211&gt;=5,VLOOKUP(BR211,Brutos!$K$3:$AE$10,MATCH(BQ211,Brutos!$K$3:$AE$3,0),0),0),"")</f>
        <v/>
      </c>
      <c r="BT211" s="64"/>
      <c r="BU211" s="64"/>
      <c r="BV211" s="74" t="str">
        <f t="shared" si="119"/>
        <v/>
      </c>
      <c r="BW211" s="66"/>
      <c r="BX211" s="58"/>
      <c r="BY211" s="58"/>
      <c r="BZ211" s="58"/>
      <c r="CA211" s="63">
        <v>17</v>
      </c>
      <c r="CB211" s="64" t="s">
        <v>144</v>
      </c>
      <c r="CC211" s="64" t="s">
        <v>144</v>
      </c>
      <c r="CD211" s="65"/>
      <c r="CE211" s="64"/>
      <c r="CF211" s="64"/>
      <c r="CG211" s="65" t="s">
        <v>144</v>
      </c>
      <c r="CH211" s="65" t="str">
        <f>IFERROR(IF(CG211&gt;=5,VLOOKUP(CG211,Brutos!$K$3:$AE$10,MATCH(CF211,Brutos!$K$3:$AE$3,0),0),0),"")</f>
        <v/>
      </c>
      <c r="CI211" s="64"/>
      <c r="CJ211" s="64"/>
      <c r="CK211" s="74" t="str">
        <f t="shared" si="120"/>
        <v/>
      </c>
      <c r="CL211" s="66"/>
      <c r="CM211" s="58"/>
      <c r="CN211" s="58"/>
      <c r="CO211" s="58"/>
      <c r="CP211" s="63">
        <v>17</v>
      </c>
      <c r="CQ211" s="64" t="s">
        <v>144</v>
      </c>
      <c r="CR211" s="64" t="s">
        <v>144</v>
      </c>
      <c r="CS211" s="65"/>
      <c r="CT211" s="64"/>
      <c r="CU211" s="64"/>
      <c r="CV211" s="65" t="s">
        <v>144</v>
      </c>
      <c r="CW211" s="65" t="str">
        <f>IFERROR(IF(CV211&gt;=5,VLOOKUP(CV211,Brutos!$K$3:$AE$10,MATCH(CU211,Brutos!$K$3:$AE$3,0),0),0),"")</f>
        <v/>
      </c>
      <c r="CX211" s="64"/>
      <c r="CY211" s="64"/>
      <c r="CZ211" s="74" t="str">
        <f t="shared" si="121"/>
        <v/>
      </c>
      <c r="DA211" s="66"/>
      <c r="DB211" s="58"/>
      <c r="DC211" s="58"/>
      <c r="DD211" s="58"/>
      <c r="DE211" s="63">
        <v>17</v>
      </c>
      <c r="DF211" s="64" t="s">
        <v>144</v>
      </c>
      <c r="DG211" s="64" t="s">
        <v>144</v>
      </c>
      <c r="DH211" s="65"/>
      <c r="DI211" s="64"/>
      <c r="DJ211" s="64"/>
      <c r="DK211" s="65" t="s">
        <v>144</v>
      </c>
      <c r="DL211" s="65" t="str">
        <f>IFERROR(IF(DK211&gt;=5,VLOOKUP(DK211,Brutos!$K$3:$AE$10,MATCH(DJ211,Brutos!$K$3:$AE$3,0),0),0),"")</f>
        <v/>
      </c>
      <c r="DM211" s="64"/>
      <c r="DN211" s="64"/>
      <c r="DO211" s="74" t="str">
        <f t="shared" si="122"/>
        <v/>
      </c>
      <c r="DP211" s="66"/>
      <c r="DQ211" s="58"/>
      <c r="DR211" s="58"/>
      <c r="DS211" s="58"/>
      <c r="DT211" s="63">
        <v>17</v>
      </c>
      <c r="DU211" s="64" t="s">
        <v>144</v>
      </c>
      <c r="DV211" s="64" t="s">
        <v>144</v>
      </c>
      <c r="DW211" s="65"/>
      <c r="DX211" s="64"/>
      <c r="DY211" s="64"/>
      <c r="DZ211" s="65" t="s">
        <v>144</v>
      </c>
      <c r="EA211" s="65" t="str">
        <f>IFERROR(IF(DZ211&gt;=5,VLOOKUP(DZ211,Brutos!$K$3:$AE$10,MATCH(DY211,Brutos!$K$3:$AE$3,0),0),0),"")</f>
        <v/>
      </c>
      <c r="EB211" s="64"/>
      <c r="EC211" s="64"/>
      <c r="ED211" s="74" t="str">
        <f t="shared" si="123"/>
        <v/>
      </c>
      <c r="EE211" s="66"/>
      <c r="EF211" s="58"/>
      <c r="EG211" s="58"/>
      <c r="EH211" s="58"/>
      <c r="EI211" s="63">
        <v>17</v>
      </c>
      <c r="EJ211" s="64" t="s">
        <v>144</v>
      </c>
      <c r="EK211" s="64" t="s">
        <v>144</v>
      </c>
      <c r="EL211" s="65"/>
      <c r="EM211" s="64"/>
      <c r="EN211" s="64"/>
      <c r="EO211" s="65" t="s">
        <v>144</v>
      </c>
      <c r="EP211" s="65" t="str">
        <f>IFERROR(IF(EO211&gt;=5,VLOOKUP(EO211,Brutos!$K$3:$AE$10,MATCH(EN211,Brutos!$K$3:$AE$3,0),0),0),"")</f>
        <v/>
      </c>
      <c r="EQ211" s="64"/>
      <c r="ER211" s="64"/>
      <c r="ES211" s="74" t="str">
        <f t="shared" si="124"/>
        <v/>
      </c>
      <c r="ET211" s="66"/>
      <c r="EU211" s="58"/>
      <c r="EV211" s="58"/>
      <c r="EW211" s="58"/>
      <c r="EX211" s="63">
        <v>17</v>
      </c>
      <c r="EY211" s="64" t="s">
        <v>144</v>
      </c>
      <c r="EZ211" s="64" t="s">
        <v>144</v>
      </c>
      <c r="FA211" s="65"/>
      <c r="FB211" s="64"/>
      <c r="FC211" s="64"/>
      <c r="FD211" s="65" t="s">
        <v>144</v>
      </c>
      <c r="FE211" s="65" t="str">
        <f>IFERROR(IF(FD211&gt;=5,VLOOKUP(FD211,Brutos!$K$3:$AE$10,MATCH(FC211,Brutos!$K$3:$AE$3,0),0),0),"")</f>
        <v/>
      </c>
      <c r="FF211" s="64"/>
      <c r="FG211" s="64"/>
      <c r="FH211" s="74" t="str">
        <f t="shared" si="125"/>
        <v/>
      </c>
      <c r="FI211" s="66"/>
      <c r="FJ211" s="58"/>
      <c r="FK211" s="58"/>
      <c r="FL211" s="58"/>
      <c r="FM211" s="63">
        <v>17</v>
      </c>
      <c r="FN211" s="64" t="s">
        <v>144</v>
      </c>
      <c r="FO211" s="64" t="s">
        <v>144</v>
      </c>
      <c r="FP211" s="65"/>
      <c r="FQ211" s="64"/>
      <c r="FR211" s="64"/>
      <c r="FS211" s="65" t="s">
        <v>144</v>
      </c>
      <c r="FT211" s="65" t="str">
        <f>IFERROR(IF(FS211&gt;=5,VLOOKUP(FS211,Brutos!$K$3:$AE$10,MATCH(FR211,Brutos!$K$3:$AE$3,0),0),0),"")</f>
        <v/>
      </c>
      <c r="FU211" s="64"/>
      <c r="FV211" s="64"/>
      <c r="FW211" s="74" t="str">
        <f t="shared" si="126"/>
        <v/>
      </c>
      <c r="FX211" s="66"/>
      <c r="FY211" s="58"/>
      <c r="FZ211" s="58"/>
      <c r="GA211" s="58"/>
      <c r="GB211" s="63">
        <v>17</v>
      </c>
      <c r="GC211" s="64" t="s">
        <v>144</v>
      </c>
      <c r="GD211" s="64" t="s">
        <v>144</v>
      </c>
      <c r="GE211" s="65"/>
      <c r="GF211" s="64"/>
      <c r="GG211" s="64"/>
      <c r="GH211" s="65" t="s">
        <v>144</v>
      </c>
      <c r="GI211" s="65" t="str">
        <f>IFERROR(IF(GH211&gt;=5,VLOOKUP(GH211,Brutos!$K$3:$AE$10,MATCH(GG211,Brutos!$K$3:$AE$3,0),0),0),"")</f>
        <v/>
      </c>
      <c r="GJ211" s="64"/>
      <c r="GK211" s="64"/>
      <c r="GL211" s="74" t="str">
        <f t="shared" si="127"/>
        <v/>
      </c>
      <c r="GM211" s="66"/>
      <c r="GN211" s="58"/>
      <c r="GO211" s="58"/>
      <c r="GP211" s="58"/>
      <c r="GQ211" s="63">
        <v>17</v>
      </c>
      <c r="GR211" s="64" t="s">
        <v>144</v>
      </c>
      <c r="GS211" s="64" t="s">
        <v>144</v>
      </c>
      <c r="GT211" s="65"/>
      <c r="GU211" s="64"/>
      <c r="GV211" s="64"/>
      <c r="GW211" s="65" t="s">
        <v>144</v>
      </c>
      <c r="GX211" s="65" t="str">
        <f>IFERROR(IF(GW211&gt;=5,VLOOKUP(GW211,Brutos!$K$3:$AE$10,MATCH(GV211,Brutos!$K$3:$AE$3,0),0),0),"")</f>
        <v/>
      </c>
      <c r="GY211" s="64"/>
      <c r="GZ211" s="64"/>
      <c r="HA211" s="74" t="str">
        <f t="shared" si="128"/>
        <v/>
      </c>
      <c r="HB211" s="66"/>
      <c r="HC211" s="58"/>
      <c r="HD211" s="58"/>
      <c r="HE211" s="58"/>
      <c r="HF211" s="63">
        <v>17</v>
      </c>
      <c r="HG211" s="64" t="s">
        <v>144</v>
      </c>
      <c r="HH211" s="64" t="s">
        <v>144</v>
      </c>
      <c r="HI211" s="65"/>
      <c r="HJ211" s="64"/>
      <c r="HK211" s="64"/>
      <c r="HL211" s="65" t="s">
        <v>144</v>
      </c>
      <c r="HM211" s="65" t="str">
        <f>IFERROR(IF(HL211&gt;=5,VLOOKUP(HL211,Brutos!$K$3:$AE$10,MATCH(HK211,Brutos!$K$3:$AE$3,0),0),0),"")</f>
        <v/>
      </c>
      <c r="HN211" s="64"/>
      <c r="HO211" s="64"/>
      <c r="HP211" s="74" t="str">
        <f t="shared" si="129"/>
        <v/>
      </c>
      <c r="HQ211" s="66"/>
      <c r="HR211" s="58"/>
      <c r="HS211" s="58"/>
      <c r="HT211" s="58"/>
      <c r="HU211" s="63">
        <v>17</v>
      </c>
      <c r="HV211" s="64" t="s">
        <v>144</v>
      </c>
      <c r="HW211" s="64" t="s">
        <v>144</v>
      </c>
      <c r="HX211" s="478"/>
      <c r="HY211" s="64"/>
      <c r="HZ211" s="64"/>
      <c r="IA211" s="65" t="s">
        <v>144</v>
      </c>
      <c r="IB211" s="65" t="str">
        <f>IFERROR(IF(IA211&gt;=5,VLOOKUP(IA211,Brutos!$K$3:$AE$10,MATCH(HZ211,Brutos!$K$3:$AE$3,0),0),0),"")</f>
        <v/>
      </c>
      <c r="IC211" s="64"/>
      <c r="ID211" s="64"/>
      <c r="IE211" s="74" t="str">
        <f t="shared" si="130"/>
        <v/>
      </c>
      <c r="IF211" s="66"/>
      <c r="IG211" s="58"/>
      <c r="IH211" s="58"/>
      <c r="II211" s="58"/>
      <c r="IJ211" s="63">
        <v>17</v>
      </c>
      <c r="IK211" s="64" t="s">
        <v>144</v>
      </c>
      <c r="IL211" s="64" t="s">
        <v>144</v>
      </c>
      <c r="IM211" s="65"/>
      <c r="IN211" s="64"/>
      <c r="IO211" s="64"/>
      <c r="IP211" s="65" t="s">
        <v>144</v>
      </c>
      <c r="IQ211" s="65" t="str">
        <f>IFERROR(IF(IP211&gt;=5,VLOOKUP(IP211,Brutos!$K$3:$AE$10,MATCH(IO211,Brutos!$K$3:$AE$3,0),0),0),"")</f>
        <v/>
      </c>
      <c r="IR211" s="64"/>
      <c r="IS211" s="64"/>
      <c r="IT211" s="74" t="str">
        <f t="shared" si="131"/>
        <v/>
      </c>
      <c r="IU211" s="66"/>
      <c r="IV211" s="58"/>
      <c r="IW211" s="58"/>
      <c r="IX211" s="58"/>
      <c r="IY211" s="63">
        <v>17</v>
      </c>
      <c r="IZ211" s="64" t="s">
        <v>144</v>
      </c>
      <c r="JA211" s="64" t="s">
        <v>144</v>
      </c>
      <c r="JB211" s="65"/>
      <c r="JC211" s="64"/>
      <c r="JD211" s="64"/>
      <c r="JE211" s="65" t="s">
        <v>144</v>
      </c>
      <c r="JF211" s="65" t="str">
        <f>IFERROR(IF(JE211&gt;=5,VLOOKUP(JE211,Brutos!$K$3:$AE$10,MATCH(JD211,Brutos!$K$3:$AE$3,0),0),0),"")</f>
        <v/>
      </c>
      <c r="JG211" s="64"/>
      <c r="JH211" s="64"/>
      <c r="JI211" s="74" t="str">
        <f t="shared" si="132"/>
        <v/>
      </c>
      <c r="JJ211" s="66"/>
      <c r="JK211" s="58"/>
      <c r="JL211" s="58"/>
      <c r="JM211" s="58"/>
      <c r="JN211" s="63">
        <v>17</v>
      </c>
      <c r="JO211" s="64" t="s">
        <v>144</v>
      </c>
      <c r="JP211" s="64" t="s">
        <v>144</v>
      </c>
      <c r="JQ211" s="65"/>
      <c r="JR211" s="64"/>
      <c r="JS211" s="64"/>
      <c r="JT211" s="65" t="s">
        <v>144</v>
      </c>
      <c r="JU211" s="65" t="str">
        <f>IFERROR(IF(JT211&gt;=5,VLOOKUP(JT211,Brutos!$K$3:$AE$10,MATCH(JS211,Brutos!$K$3:$AE$3,0),0),0),"")</f>
        <v/>
      </c>
      <c r="JV211" s="64"/>
      <c r="JW211" s="64"/>
      <c r="JX211" s="74" t="str">
        <f t="shared" si="133"/>
        <v/>
      </c>
      <c r="JY211" s="66"/>
      <c r="JZ211" s="58"/>
      <c r="KA211" s="58"/>
      <c r="KB211" s="58"/>
      <c r="KC211" s="63">
        <v>17</v>
      </c>
      <c r="KD211" s="64" t="s">
        <v>144</v>
      </c>
      <c r="KE211" s="64" t="s">
        <v>144</v>
      </c>
      <c r="KF211" s="65"/>
      <c r="KG211" s="64"/>
      <c r="KH211" s="64"/>
      <c r="KI211" s="65" t="s">
        <v>144</v>
      </c>
      <c r="KJ211" s="65" t="str">
        <f>IFERROR(IF(KI211&gt;=5,VLOOKUP(KI211,Brutos!$K$3:$AE$10,MATCH(KH211,Brutos!$K$3:$AE$3,0),0),0),"")</f>
        <v/>
      </c>
      <c r="KK211" s="64"/>
      <c r="KL211" s="64"/>
      <c r="KM211" s="74" t="str">
        <f t="shared" si="134"/>
        <v/>
      </c>
      <c r="KN211" s="66"/>
      <c r="KO211" s="58"/>
      <c r="KP211" s="58"/>
      <c r="KQ211" s="58"/>
      <c r="KR211" s="63">
        <v>17</v>
      </c>
      <c r="KS211" s="64" t="s">
        <v>144</v>
      </c>
      <c r="KT211" s="64" t="s">
        <v>144</v>
      </c>
      <c r="KU211" s="65"/>
      <c r="KV211" s="64"/>
      <c r="KW211" s="64"/>
      <c r="KX211" s="65" t="s">
        <v>144</v>
      </c>
      <c r="KY211" s="65" t="str">
        <f>IFERROR(IF(KX211&gt;=5,VLOOKUP(KX211,Brutos!$K$3:$AE$10,MATCH(KW211,Brutos!$K$3:$AE$3,0),0),0),"")</f>
        <v/>
      </c>
      <c r="KZ211" s="64"/>
      <c r="LA211" s="64"/>
      <c r="LB211" s="74" t="str">
        <f t="shared" si="135"/>
        <v/>
      </c>
      <c r="LC211" s="66"/>
      <c r="LD211" s="347"/>
      <c r="LE211" s="58"/>
      <c r="LF211" s="58"/>
      <c r="LG211" s="63">
        <v>17</v>
      </c>
      <c r="LH211" s="64" t="s">
        <v>144</v>
      </c>
      <c r="LI211" s="64" t="s">
        <v>144</v>
      </c>
      <c r="LJ211" s="65"/>
      <c r="LK211" s="64"/>
      <c r="LL211" s="64"/>
      <c r="LM211" s="65" t="s">
        <v>144</v>
      </c>
      <c r="LN211" s="65" t="str">
        <f>IFERROR(IF(LM211&gt;=5,VLOOKUP(LM211,Brutos!$K$3:$AE$10,MATCH(LL211,Brutos!$K$3:$AE$3,0),0),0),"")</f>
        <v/>
      </c>
      <c r="LO211" s="64"/>
      <c r="LP211" s="64"/>
      <c r="LQ211" s="74" t="str">
        <f t="shared" si="136"/>
        <v/>
      </c>
      <c r="LR211" s="66"/>
      <c r="LS211" s="347"/>
      <c r="LT211" s="58"/>
      <c r="LU211" s="58"/>
      <c r="LV211" s="63">
        <v>17</v>
      </c>
      <c r="LW211" s="64" t="s">
        <v>144</v>
      </c>
      <c r="LX211" s="64" t="s">
        <v>144</v>
      </c>
      <c r="LY211" s="65"/>
      <c r="LZ211" s="64"/>
      <c r="MA211" s="64"/>
      <c r="MB211" s="65" t="s">
        <v>144</v>
      </c>
      <c r="MC211" s="65" t="str">
        <f>IFERROR(IF(MB211&gt;=5,VLOOKUP(MB211,Brutos!$K$3:$AE$10,MATCH(MA211,Brutos!$K$3:$AE$3,0),0),0),"")</f>
        <v/>
      </c>
      <c r="MD211" s="64"/>
      <c r="ME211" s="64"/>
      <c r="MF211" s="74" t="str">
        <f t="shared" si="137"/>
        <v/>
      </c>
      <c r="MG211" s="66"/>
      <c r="MH211" s="347"/>
      <c r="MI211" s="58"/>
      <c r="MJ211" s="58"/>
      <c r="MK211" s="63">
        <v>17</v>
      </c>
      <c r="ML211" s="64" t="s">
        <v>144</v>
      </c>
      <c r="MM211" s="64" t="s">
        <v>144</v>
      </c>
      <c r="MN211" s="65"/>
      <c r="MO211" s="64"/>
      <c r="MP211" s="64"/>
      <c r="MQ211" s="65" t="s">
        <v>144</v>
      </c>
      <c r="MR211" s="65" t="str">
        <f>IFERROR(IF(MQ211&gt;=5,VLOOKUP(MQ211,Brutos!$K$3:$AE$10,MATCH(MP211,Brutos!$K$3:$AE$3,0),0),0),"")</f>
        <v/>
      </c>
      <c r="MS211" s="64"/>
      <c r="MT211" s="64"/>
      <c r="MU211" s="74" t="str">
        <f t="shared" si="138"/>
        <v/>
      </c>
      <c r="MV211" s="66"/>
      <c r="MW211" s="347"/>
    </row>
    <row r="212" spans="1:361">
      <c r="A212" s="347"/>
      <c r="B212" s="58"/>
      <c r="C212" s="58"/>
      <c r="D212" s="63">
        <v>18</v>
      </c>
      <c r="E212" s="64" t="s">
        <v>144</v>
      </c>
      <c r="F212" s="64" t="s">
        <v>144</v>
      </c>
      <c r="G212" s="65"/>
      <c r="H212" s="64"/>
      <c r="I212" s="64"/>
      <c r="J212" s="65" t="s">
        <v>144</v>
      </c>
      <c r="K212" s="65" t="str">
        <f>IFERROR(IF(J212&gt;=5,VLOOKUP(J212,Brutos!$K$3:$AE$10,MATCH(I212,Brutos!$K$3:$AE$3,0),0),0),"")</f>
        <v/>
      </c>
      <c r="L212" s="64"/>
      <c r="M212" s="64"/>
      <c r="N212" s="74" t="str">
        <f t="shared" si="115"/>
        <v/>
      </c>
      <c r="O212" s="66"/>
      <c r="P212" s="58"/>
      <c r="Q212" s="58"/>
      <c r="R212" s="58"/>
      <c r="S212" s="63">
        <v>18</v>
      </c>
      <c r="T212" s="64" t="s">
        <v>144</v>
      </c>
      <c r="U212" s="64" t="s">
        <v>144</v>
      </c>
      <c r="V212" s="65"/>
      <c r="W212" s="64"/>
      <c r="X212" s="64"/>
      <c r="Y212" s="65" t="s">
        <v>144</v>
      </c>
      <c r="Z212" s="65" t="str">
        <f>IFERROR(IF(Y212&gt;=5,VLOOKUP(Y212,Brutos!$K$3:$AE$10,MATCH(X212,Brutos!$K$3:$AE$3,0),0),0),"")</f>
        <v/>
      </c>
      <c r="AA212" s="64"/>
      <c r="AB212" s="64"/>
      <c r="AC212" s="74" t="str">
        <f t="shared" si="116"/>
        <v/>
      </c>
      <c r="AD212" s="66"/>
      <c r="AE212" s="58"/>
      <c r="AF212" s="58"/>
      <c r="AG212" s="58"/>
      <c r="AH212" s="63">
        <v>18</v>
      </c>
      <c r="AI212" s="64" t="s">
        <v>144</v>
      </c>
      <c r="AJ212" s="64" t="s">
        <v>144</v>
      </c>
      <c r="AK212" s="65"/>
      <c r="AL212" s="64"/>
      <c r="AM212" s="64"/>
      <c r="AN212" s="65" t="s">
        <v>144</v>
      </c>
      <c r="AO212" s="65" t="str">
        <f>IFERROR(IF(AN212&gt;=5,VLOOKUP(AN212,Brutos!$K$3:$AE$10,MATCH(AM212,Brutos!$K$3:$AE$3,0),0),0),"")</f>
        <v/>
      </c>
      <c r="AP212" s="64"/>
      <c r="AQ212" s="64"/>
      <c r="AR212" s="74" t="str">
        <f t="shared" si="117"/>
        <v/>
      </c>
      <c r="AS212" s="66"/>
      <c r="AT212" s="58"/>
      <c r="AU212" s="58"/>
      <c r="AV212" s="58"/>
      <c r="AW212" s="63">
        <v>18</v>
      </c>
      <c r="AX212" s="64" t="s">
        <v>144</v>
      </c>
      <c r="AY212" s="64" t="s">
        <v>144</v>
      </c>
      <c r="AZ212" s="354"/>
      <c r="BA212" s="64"/>
      <c r="BB212" s="64"/>
      <c r="BC212" s="65" t="s">
        <v>144</v>
      </c>
      <c r="BD212" s="65" t="str">
        <f>IFERROR(IF(BC212&gt;=5,VLOOKUP(BC212,Brutos!$K$3:$AE$10,MATCH(BB212,Brutos!$K$3:$AE$3,0),0),0),"")</f>
        <v/>
      </c>
      <c r="BE212" s="64"/>
      <c r="BF212" s="64"/>
      <c r="BG212" s="74" t="str">
        <f t="shared" si="118"/>
        <v/>
      </c>
      <c r="BH212" s="66"/>
      <c r="BI212" s="58"/>
      <c r="BJ212" s="58"/>
      <c r="BK212" s="58"/>
      <c r="BL212" s="63">
        <v>18</v>
      </c>
      <c r="BM212" s="64" t="s">
        <v>144</v>
      </c>
      <c r="BN212" s="64" t="s">
        <v>144</v>
      </c>
      <c r="BO212" s="65"/>
      <c r="BP212" s="64"/>
      <c r="BQ212" s="64"/>
      <c r="BR212" s="65" t="s">
        <v>144</v>
      </c>
      <c r="BS212" s="65" t="str">
        <f>IFERROR(IF(BR212&gt;=5,VLOOKUP(BR212,Brutos!$K$3:$AE$10,MATCH(BQ212,Brutos!$K$3:$AE$3,0),0),0),"")</f>
        <v/>
      </c>
      <c r="BT212" s="64"/>
      <c r="BU212" s="64"/>
      <c r="BV212" s="74" t="str">
        <f t="shared" si="119"/>
        <v/>
      </c>
      <c r="BW212" s="66"/>
      <c r="BX212" s="58"/>
      <c r="BY212" s="58"/>
      <c r="BZ212" s="58"/>
      <c r="CA212" s="63">
        <v>18</v>
      </c>
      <c r="CB212" s="64" t="s">
        <v>144</v>
      </c>
      <c r="CC212" s="64" t="s">
        <v>144</v>
      </c>
      <c r="CD212" s="65"/>
      <c r="CE212" s="64"/>
      <c r="CF212" s="64"/>
      <c r="CG212" s="65" t="s">
        <v>144</v>
      </c>
      <c r="CH212" s="65" t="str">
        <f>IFERROR(IF(CG212&gt;=5,VLOOKUP(CG212,Brutos!$K$3:$AE$10,MATCH(CF212,Brutos!$K$3:$AE$3,0),0),0),"")</f>
        <v/>
      </c>
      <c r="CI212" s="64"/>
      <c r="CJ212" s="64"/>
      <c r="CK212" s="74" t="str">
        <f t="shared" si="120"/>
        <v/>
      </c>
      <c r="CL212" s="66"/>
      <c r="CM212" s="58"/>
      <c r="CN212" s="58"/>
      <c r="CO212" s="58"/>
      <c r="CP212" s="63">
        <v>18</v>
      </c>
      <c r="CQ212" s="64" t="s">
        <v>144</v>
      </c>
      <c r="CR212" s="64" t="s">
        <v>144</v>
      </c>
      <c r="CS212" s="65"/>
      <c r="CT212" s="64"/>
      <c r="CU212" s="64"/>
      <c r="CV212" s="65" t="s">
        <v>144</v>
      </c>
      <c r="CW212" s="65" t="str">
        <f>IFERROR(IF(CV212&gt;=5,VLOOKUP(CV212,Brutos!$K$3:$AE$10,MATCH(CU212,Brutos!$K$3:$AE$3,0),0),0),"")</f>
        <v/>
      </c>
      <c r="CX212" s="64"/>
      <c r="CY212" s="64"/>
      <c r="CZ212" s="74" t="str">
        <f t="shared" si="121"/>
        <v/>
      </c>
      <c r="DA212" s="66"/>
      <c r="DB212" s="58"/>
      <c r="DC212" s="58"/>
      <c r="DD212" s="58"/>
      <c r="DE212" s="63">
        <v>18</v>
      </c>
      <c r="DF212" s="64" t="s">
        <v>144</v>
      </c>
      <c r="DG212" s="64" t="s">
        <v>144</v>
      </c>
      <c r="DH212" s="65"/>
      <c r="DI212" s="64"/>
      <c r="DJ212" s="64"/>
      <c r="DK212" s="65" t="s">
        <v>144</v>
      </c>
      <c r="DL212" s="65" t="str">
        <f>IFERROR(IF(DK212&gt;=5,VLOOKUP(DK212,Brutos!$K$3:$AE$10,MATCH(DJ212,Brutos!$K$3:$AE$3,0),0),0),"")</f>
        <v/>
      </c>
      <c r="DM212" s="64"/>
      <c r="DN212" s="64"/>
      <c r="DO212" s="74" t="str">
        <f t="shared" si="122"/>
        <v/>
      </c>
      <c r="DP212" s="66"/>
      <c r="DQ212" s="58"/>
      <c r="DR212" s="58"/>
      <c r="DS212" s="58"/>
      <c r="DT212" s="63">
        <v>18</v>
      </c>
      <c r="DU212" s="64" t="s">
        <v>144</v>
      </c>
      <c r="DV212" s="64" t="s">
        <v>144</v>
      </c>
      <c r="DW212" s="65"/>
      <c r="DX212" s="64"/>
      <c r="DY212" s="64"/>
      <c r="DZ212" s="65" t="s">
        <v>144</v>
      </c>
      <c r="EA212" s="65" t="str">
        <f>IFERROR(IF(DZ212&gt;=5,VLOOKUP(DZ212,Brutos!$K$3:$AE$10,MATCH(DY212,Brutos!$K$3:$AE$3,0),0),0),"")</f>
        <v/>
      </c>
      <c r="EB212" s="64"/>
      <c r="EC212" s="64"/>
      <c r="ED212" s="74" t="str">
        <f t="shared" si="123"/>
        <v/>
      </c>
      <c r="EE212" s="66"/>
      <c r="EF212" s="58"/>
      <c r="EG212" s="58"/>
      <c r="EH212" s="58"/>
      <c r="EI212" s="63">
        <v>18</v>
      </c>
      <c r="EJ212" s="64" t="s">
        <v>144</v>
      </c>
      <c r="EK212" s="64" t="s">
        <v>144</v>
      </c>
      <c r="EL212" s="65"/>
      <c r="EM212" s="64"/>
      <c r="EN212" s="64"/>
      <c r="EO212" s="65" t="s">
        <v>144</v>
      </c>
      <c r="EP212" s="65" t="str">
        <f>IFERROR(IF(EO212&gt;=5,VLOOKUP(EO212,Brutos!$K$3:$AE$10,MATCH(EN212,Brutos!$K$3:$AE$3,0),0),0),"")</f>
        <v/>
      </c>
      <c r="EQ212" s="64"/>
      <c r="ER212" s="64"/>
      <c r="ES212" s="74" t="str">
        <f t="shared" si="124"/>
        <v/>
      </c>
      <c r="ET212" s="66"/>
      <c r="EU212" s="58"/>
      <c r="EV212" s="58"/>
      <c r="EW212" s="58"/>
      <c r="EX212" s="63">
        <v>18</v>
      </c>
      <c r="EY212" s="64" t="s">
        <v>144</v>
      </c>
      <c r="EZ212" s="64" t="s">
        <v>144</v>
      </c>
      <c r="FA212" s="65"/>
      <c r="FB212" s="64"/>
      <c r="FC212" s="64"/>
      <c r="FD212" s="65" t="s">
        <v>144</v>
      </c>
      <c r="FE212" s="65" t="str">
        <f>IFERROR(IF(FD212&gt;=5,VLOOKUP(FD212,Brutos!$K$3:$AE$10,MATCH(FC212,Brutos!$K$3:$AE$3,0),0),0),"")</f>
        <v/>
      </c>
      <c r="FF212" s="64"/>
      <c r="FG212" s="64"/>
      <c r="FH212" s="74" t="str">
        <f t="shared" si="125"/>
        <v/>
      </c>
      <c r="FI212" s="66"/>
      <c r="FJ212" s="58"/>
      <c r="FK212" s="58"/>
      <c r="FL212" s="58"/>
      <c r="FM212" s="63">
        <v>18</v>
      </c>
      <c r="FN212" s="64" t="s">
        <v>144</v>
      </c>
      <c r="FO212" s="64" t="s">
        <v>144</v>
      </c>
      <c r="FP212" s="65"/>
      <c r="FQ212" s="64"/>
      <c r="FR212" s="64"/>
      <c r="FS212" s="65" t="s">
        <v>144</v>
      </c>
      <c r="FT212" s="65" t="str">
        <f>IFERROR(IF(FS212&gt;=5,VLOOKUP(FS212,Brutos!$K$3:$AE$10,MATCH(FR212,Brutos!$K$3:$AE$3,0),0),0),"")</f>
        <v/>
      </c>
      <c r="FU212" s="64"/>
      <c r="FV212" s="64"/>
      <c r="FW212" s="74" t="str">
        <f t="shared" si="126"/>
        <v/>
      </c>
      <c r="FX212" s="66"/>
      <c r="FY212" s="58"/>
      <c r="FZ212" s="58"/>
      <c r="GA212" s="58"/>
      <c r="GB212" s="63">
        <v>18</v>
      </c>
      <c r="GC212" s="64" t="s">
        <v>144</v>
      </c>
      <c r="GD212" s="64" t="s">
        <v>144</v>
      </c>
      <c r="GE212" s="65"/>
      <c r="GF212" s="64"/>
      <c r="GG212" s="64"/>
      <c r="GH212" s="65" t="s">
        <v>144</v>
      </c>
      <c r="GI212" s="65" t="str">
        <f>IFERROR(IF(GH212&gt;=5,VLOOKUP(GH212,Brutos!$K$3:$AE$10,MATCH(GG212,Brutos!$K$3:$AE$3,0),0),0),"")</f>
        <v/>
      </c>
      <c r="GJ212" s="64"/>
      <c r="GK212" s="64"/>
      <c r="GL212" s="74" t="str">
        <f t="shared" si="127"/>
        <v/>
      </c>
      <c r="GM212" s="66"/>
      <c r="GN212" s="58"/>
      <c r="GO212" s="58"/>
      <c r="GP212" s="58"/>
      <c r="GQ212" s="63">
        <v>18</v>
      </c>
      <c r="GR212" s="64" t="s">
        <v>144</v>
      </c>
      <c r="GS212" s="64" t="s">
        <v>144</v>
      </c>
      <c r="GT212" s="65"/>
      <c r="GU212" s="64"/>
      <c r="GV212" s="64"/>
      <c r="GW212" s="65" t="s">
        <v>144</v>
      </c>
      <c r="GX212" s="65" t="str">
        <f>IFERROR(IF(GW212&gt;=5,VLOOKUP(GW212,Brutos!$K$3:$AE$10,MATCH(GV212,Brutos!$K$3:$AE$3,0),0),0),"")</f>
        <v/>
      </c>
      <c r="GY212" s="64"/>
      <c r="GZ212" s="64"/>
      <c r="HA212" s="74" t="str">
        <f t="shared" si="128"/>
        <v/>
      </c>
      <c r="HB212" s="66"/>
      <c r="HC212" s="58"/>
      <c r="HD212" s="58"/>
      <c r="HE212" s="58"/>
      <c r="HF212" s="63">
        <v>18</v>
      </c>
      <c r="HG212" s="64" t="s">
        <v>144</v>
      </c>
      <c r="HH212" s="64" t="s">
        <v>144</v>
      </c>
      <c r="HI212" s="65"/>
      <c r="HJ212" s="64"/>
      <c r="HK212" s="64"/>
      <c r="HL212" s="65" t="s">
        <v>144</v>
      </c>
      <c r="HM212" s="65" t="str">
        <f>IFERROR(IF(HL212&gt;=5,VLOOKUP(HL212,Brutos!$K$3:$AE$10,MATCH(HK212,Brutos!$K$3:$AE$3,0),0),0),"")</f>
        <v/>
      </c>
      <c r="HN212" s="64"/>
      <c r="HO212" s="64"/>
      <c r="HP212" s="74" t="str">
        <f t="shared" si="129"/>
        <v/>
      </c>
      <c r="HQ212" s="66"/>
      <c r="HR212" s="58"/>
      <c r="HS212" s="58"/>
      <c r="HT212" s="58"/>
      <c r="HU212" s="63">
        <v>18</v>
      </c>
      <c r="HV212" s="64" t="s">
        <v>144</v>
      </c>
      <c r="HW212" s="64" t="s">
        <v>144</v>
      </c>
      <c r="HX212" s="478"/>
      <c r="HY212" s="64"/>
      <c r="HZ212" s="64"/>
      <c r="IA212" s="65" t="s">
        <v>144</v>
      </c>
      <c r="IB212" s="65" t="str">
        <f>IFERROR(IF(IA212&gt;=5,VLOOKUP(IA212,Brutos!$K$3:$AE$10,MATCH(HZ212,Brutos!$K$3:$AE$3,0),0),0),"")</f>
        <v/>
      </c>
      <c r="IC212" s="64"/>
      <c r="ID212" s="64"/>
      <c r="IE212" s="74" t="str">
        <f t="shared" si="130"/>
        <v/>
      </c>
      <c r="IF212" s="66"/>
      <c r="IG212" s="58"/>
      <c r="IH212" s="58"/>
      <c r="II212" s="58"/>
      <c r="IJ212" s="63">
        <v>18</v>
      </c>
      <c r="IK212" s="64" t="s">
        <v>144</v>
      </c>
      <c r="IL212" s="64" t="s">
        <v>144</v>
      </c>
      <c r="IM212" s="65"/>
      <c r="IN212" s="64"/>
      <c r="IO212" s="64"/>
      <c r="IP212" s="65" t="s">
        <v>144</v>
      </c>
      <c r="IQ212" s="65" t="str">
        <f>IFERROR(IF(IP212&gt;=5,VLOOKUP(IP212,Brutos!$K$3:$AE$10,MATCH(IO212,Brutos!$K$3:$AE$3,0),0),0),"")</f>
        <v/>
      </c>
      <c r="IR212" s="64"/>
      <c r="IS212" s="64"/>
      <c r="IT212" s="74" t="str">
        <f t="shared" si="131"/>
        <v/>
      </c>
      <c r="IU212" s="66"/>
      <c r="IV212" s="58"/>
      <c r="IW212" s="58"/>
      <c r="IX212" s="58"/>
      <c r="IY212" s="63">
        <v>18</v>
      </c>
      <c r="IZ212" s="64" t="s">
        <v>144</v>
      </c>
      <c r="JA212" s="64" t="s">
        <v>144</v>
      </c>
      <c r="JB212" s="65"/>
      <c r="JC212" s="64"/>
      <c r="JD212" s="64"/>
      <c r="JE212" s="65" t="s">
        <v>144</v>
      </c>
      <c r="JF212" s="65" t="str">
        <f>IFERROR(IF(JE212&gt;=5,VLOOKUP(JE212,Brutos!$K$3:$AE$10,MATCH(JD212,Brutos!$K$3:$AE$3,0),0),0),"")</f>
        <v/>
      </c>
      <c r="JG212" s="64"/>
      <c r="JH212" s="64"/>
      <c r="JI212" s="74" t="str">
        <f t="shared" si="132"/>
        <v/>
      </c>
      <c r="JJ212" s="66"/>
      <c r="JK212" s="58"/>
      <c r="JL212" s="58"/>
      <c r="JM212" s="58"/>
      <c r="JN212" s="63">
        <v>18</v>
      </c>
      <c r="JO212" s="64" t="s">
        <v>144</v>
      </c>
      <c r="JP212" s="64" t="s">
        <v>144</v>
      </c>
      <c r="JQ212" s="65"/>
      <c r="JR212" s="64"/>
      <c r="JS212" s="64"/>
      <c r="JT212" s="65" t="s">
        <v>144</v>
      </c>
      <c r="JU212" s="65" t="str">
        <f>IFERROR(IF(JT212&gt;=5,VLOOKUP(JT212,Brutos!$K$3:$AE$10,MATCH(JS212,Brutos!$K$3:$AE$3,0),0),0),"")</f>
        <v/>
      </c>
      <c r="JV212" s="64"/>
      <c r="JW212" s="64"/>
      <c r="JX212" s="74" t="str">
        <f t="shared" si="133"/>
        <v/>
      </c>
      <c r="JY212" s="66"/>
      <c r="JZ212" s="58"/>
      <c r="KA212" s="58"/>
      <c r="KB212" s="58"/>
      <c r="KC212" s="63">
        <v>18</v>
      </c>
      <c r="KD212" s="64" t="s">
        <v>144</v>
      </c>
      <c r="KE212" s="64" t="s">
        <v>144</v>
      </c>
      <c r="KF212" s="65"/>
      <c r="KG212" s="64"/>
      <c r="KH212" s="64"/>
      <c r="KI212" s="65" t="s">
        <v>144</v>
      </c>
      <c r="KJ212" s="65" t="str">
        <f>IFERROR(IF(KI212&gt;=5,VLOOKUP(KI212,Brutos!$K$3:$AE$10,MATCH(KH212,Brutos!$K$3:$AE$3,0),0),0),"")</f>
        <v/>
      </c>
      <c r="KK212" s="64"/>
      <c r="KL212" s="64"/>
      <c r="KM212" s="74" t="str">
        <f t="shared" si="134"/>
        <v/>
      </c>
      <c r="KN212" s="66"/>
      <c r="KO212" s="58"/>
      <c r="KP212" s="58"/>
      <c r="KQ212" s="58"/>
      <c r="KR212" s="63">
        <v>18</v>
      </c>
      <c r="KS212" s="64" t="s">
        <v>144</v>
      </c>
      <c r="KT212" s="64" t="s">
        <v>144</v>
      </c>
      <c r="KU212" s="65"/>
      <c r="KV212" s="64"/>
      <c r="KW212" s="64"/>
      <c r="KX212" s="65" t="s">
        <v>144</v>
      </c>
      <c r="KY212" s="65" t="str">
        <f>IFERROR(IF(KX212&gt;=5,VLOOKUP(KX212,Brutos!$K$3:$AE$10,MATCH(KW212,Brutos!$K$3:$AE$3,0),0),0),"")</f>
        <v/>
      </c>
      <c r="KZ212" s="64"/>
      <c r="LA212" s="64"/>
      <c r="LB212" s="74" t="str">
        <f t="shared" si="135"/>
        <v/>
      </c>
      <c r="LC212" s="66"/>
      <c r="LD212" s="347"/>
      <c r="LE212" s="58"/>
      <c r="LF212" s="58"/>
      <c r="LG212" s="63">
        <v>18</v>
      </c>
      <c r="LH212" s="64" t="s">
        <v>144</v>
      </c>
      <c r="LI212" s="64" t="s">
        <v>144</v>
      </c>
      <c r="LJ212" s="65"/>
      <c r="LK212" s="64"/>
      <c r="LL212" s="64"/>
      <c r="LM212" s="65" t="s">
        <v>144</v>
      </c>
      <c r="LN212" s="65" t="str">
        <f>IFERROR(IF(LM212&gt;=5,VLOOKUP(LM212,Brutos!$K$3:$AE$10,MATCH(LL212,Brutos!$K$3:$AE$3,0),0),0),"")</f>
        <v/>
      </c>
      <c r="LO212" s="64"/>
      <c r="LP212" s="64"/>
      <c r="LQ212" s="74" t="str">
        <f t="shared" si="136"/>
        <v/>
      </c>
      <c r="LR212" s="66"/>
      <c r="LS212" s="347"/>
      <c r="LT212" s="58"/>
      <c r="LU212" s="58"/>
      <c r="LV212" s="63">
        <v>18</v>
      </c>
      <c r="LW212" s="64" t="s">
        <v>144</v>
      </c>
      <c r="LX212" s="64" t="s">
        <v>144</v>
      </c>
      <c r="LY212" s="65"/>
      <c r="LZ212" s="64"/>
      <c r="MA212" s="64"/>
      <c r="MB212" s="65" t="s">
        <v>144</v>
      </c>
      <c r="MC212" s="65" t="str">
        <f>IFERROR(IF(MB212&gt;=5,VLOOKUP(MB212,Brutos!$K$3:$AE$10,MATCH(MA212,Brutos!$K$3:$AE$3,0),0),0),"")</f>
        <v/>
      </c>
      <c r="MD212" s="64"/>
      <c r="ME212" s="64"/>
      <c r="MF212" s="74" t="str">
        <f t="shared" si="137"/>
        <v/>
      </c>
      <c r="MG212" s="66"/>
      <c r="MH212" s="347"/>
      <c r="MI212" s="58"/>
      <c r="MJ212" s="58"/>
      <c r="MK212" s="63">
        <v>18</v>
      </c>
      <c r="ML212" s="64" t="s">
        <v>144</v>
      </c>
      <c r="MM212" s="64" t="s">
        <v>144</v>
      </c>
      <c r="MN212" s="65"/>
      <c r="MO212" s="64"/>
      <c r="MP212" s="64"/>
      <c r="MQ212" s="65" t="s">
        <v>144</v>
      </c>
      <c r="MR212" s="65" t="str">
        <f>IFERROR(IF(MQ212&gt;=5,VLOOKUP(MQ212,Brutos!$K$3:$AE$10,MATCH(MP212,Brutos!$K$3:$AE$3,0),0),0),"")</f>
        <v/>
      </c>
      <c r="MS212" s="64"/>
      <c r="MT212" s="64"/>
      <c r="MU212" s="74" t="str">
        <f t="shared" si="138"/>
        <v/>
      </c>
      <c r="MV212" s="66"/>
      <c r="MW212" s="347"/>
    </row>
    <row r="213" spans="1:361">
      <c r="A213" s="347"/>
      <c r="B213" s="58"/>
      <c r="C213" s="58"/>
      <c r="D213" s="63">
        <v>19</v>
      </c>
      <c r="E213" s="64" t="s">
        <v>144</v>
      </c>
      <c r="F213" s="64" t="s">
        <v>144</v>
      </c>
      <c r="G213" s="65"/>
      <c r="H213" s="64"/>
      <c r="I213" s="64"/>
      <c r="J213" s="65" t="s">
        <v>144</v>
      </c>
      <c r="K213" s="65" t="str">
        <f>IFERROR(IF(J213&gt;=5,VLOOKUP(J213,Brutos!$K$3:$AE$10,MATCH(I213,Brutos!$K$3:$AE$3,0),0),0),"")</f>
        <v/>
      </c>
      <c r="L213" s="64"/>
      <c r="M213" s="64"/>
      <c r="N213" s="74" t="str">
        <f t="shared" si="115"/>
        <v/>
      </c>
      <c r="O213" s="66"/>
      <c r="P213" s="58"/>
      <c r="Q213" s="58"/>
      <c r="R213" s="58"/>
      <c r="S213" s="63">
        <v>19</v>
      </c>
      <c r="T213" s="64" t="s">
        <v>144</v>
      </c>
      <c r="U213" s="64" t="s">
        <v>144</v>
      </c>
      <c r="V213" s="65"/>
      <c r="W213" s="64"/>
      <c r="X213" s="64"/>
      <c r="Y213" s="65" t="s">
        <v>144</v>
      </c>
      <c r="Z213" s="65" t="str">
        <f>IFERROR(IF(Y213&gt;=5,VLOOKUP(Y213,Brutos!$K$3:$AE$10,MATCH(X213,Brutos!$K$3:$AE$3,0),0),0),"")</f>
        <v/>
      </c>
      <c r="AA213" s="64"/>
      <c r="AB213" s="64"/>
      <c r="AC213" s="74" t="str">
        <f t="shared" si="116"/>
        <v/>
      </c>
      <c r="AD213" s="66"/>
      <c r="AE213" s="58"/>
      <c r="AF213" s="58"/>
      <c r="AG213" s="58"/>
      <c r="AH213" s="63">
        <v>19</v>
      </c>
      <c r="AI213" s="64" t="s">
        <v>144</v>
      </c>
      <c r="AJ213" s="64" t="s">
        <v>144</v>
      </c>
      <c r="AK213" s="65"/>
      <c r="AL213" s="64"/>
      <c r="AM213" s="64"/>
      <c r="AN213" s="65" t="s">
        <v>144</v>
      </c>
      <c r="AO213" s="65" t="str">
        <f>IFERROR(IF(AN213&gt;=5,VLOOKUP(AN213,Brutos!$K$3:$AE$10,MATCH(AM213,Brutos!$K$3:$AE$3,0),0),0),"")</f>
        <v/>
      </c>
      <c r="AP213" s="64"/>
      <c r="AQ213" s="64"/>
      <c r="AR213" s="74" t="str">
        <f t="shared" si="117"/>
        <v/>
      </c>
      <c r="AS213" s="66"/>
      <c r="AT213" s="58"/>
      <c r="AU213" s="58"/>
      <c r="AV213" s="58"/>
      <c r="AW213" s="63">
        <v>19</v>
      </c>
      <c r="AX213" s="64" t="s">
        <v>144</v>
      </c>
      <c r="AY213" s="64" t="s">
        <v>144</v>
      </c>
      <c r="AZ213" s="354"/>
      <c r="BA213" s="64"/>
      <c r="BB213" s="64"/>
      <c r="BC213" s="65" t="s">
        <v>144</v>
      </c>
      <c r="BD213" s="65" t="str">
        <f>IFERROR(IF(BC213&gt;=5,VLOOKUP(BC213,Brutos!$K$3:$AE$10,MATCH(BB213,Brutos!$K$3:$AE$3,0),0),0),"")</f>
        <v/>
      </c>
      <c r="BE213" s="64"/>
      <c r="BF213" s="64"/>
      <c r="BG213" s="74" t="str">
        <f t="shared" si="118"/>
        <v/>
      </c>
      <c r="BH213" s="66"/>
      <c r="BI213" s="58"/>
      <c r="BJ213" s="58"/>
      <c r="BK213" s="58"/>
      <c r="BL213" s="63">
        <v>19</v>
      </c>
      <c r="BM213" s="64" t="s">
        <v>144</v>
      </c>
      <c r="BN213" s="64" t="s">
        <v>144</v>
      </c>
      <c r="BO213" s="65"/>
      <c r="BP213" s="64"/>
      <c r="BQ213" s="64"/>
      <c r="BR213" s="65" t="s">
        <v>144</v>
      </c>
      <c r="BS213" s="65" t="str">
        <f>IFERROR(IF(BR213&gt;=5,VLOOKUP(BR213,Brutos!$K$3:$AE$10,MATCH(BQ213,Brutos!$K$3:$AE$3,0),0),0),"")</f>
        <v/>
      </c>
      <c r="BT213" s="64"/>
      <c r="BU213" s="64"/>
      <c r="BV213" s="74" t="str">
        <f t="shared" si="119"/>
        <v/>
      </c>
      <c r="BW213" s="66"/>
      <c r="BX213" s="58"/>
      <c r="BY213" s="58"/>
      <c r="BZ213" s="58"/>
      <c r="CA213" s="63">
        <v>19</v>
      </c>
      <c r="CB213" s="64" t="s">
        <v>144</v>
      </c>
      <c r="CC213" s="64" t="s">
        <v>144</v>
      </c>
      <c r="CD213" s="65"/>
      <c r="CE213" s="64"/>
      <c r="CF213" s="64"/>
      <c r="CG213" s="65" t="s">
        <v>144</v>
      </c>
      <c r="CH213" s="65" t="str">
        <f>IFERROR(IF(CG213&gt;=5,VLOOKUP(CG213,Brutos!$K$3:$AE$10,MATCH(CF213,Brutos!$K$3:$AE$3,0),0),0),"")</f>
        <v/>
      </c>
      <c r="CI213" s="64"/>
      <c r="CJ213" s="64"/>
      <c r="CK213" s="74" t="str">
        <f t="shared" si="120"/>
        <v/>
      </c>
      <c r="CL213" s="66"/>
      <c r="CM213" s="58"/>
      <c r="CN213" s="58"/>
      <c r="CO213" s="58"/>
      <c r="CP213" s="63">
        <v>19</v>
      </c>
      <c r="CQ213" s="64" t="s">
        <v>144</v>
      </c>
      <c r="CR213" s="64" t="s">
        <v>144</v>
      </c>
      <c r="CS213" s="65"/>
      <c r="CT213" s="64"/>
      <c r="CU213" s="64"/>
      <c r="CV213" s="65" t="s">
        <v>144</v>
      </c>
      <c r="CW213" s="65" t="str">
        <f>IFERROR(IF(CV213&gt;=5,VLOOKUP(CV213,Brutos!$K$3:$AE$10,MATCH(CU213,Brutos!$K$3:$AE$3,0),0),0),"")</f>
        <v/>
      </c>
      <c r="CX213" s="64"/>
      <c r="CY213" s="64"/>
      <c r="CZ213" s="74" t="str">
        <f t="shared" si="121"/>
        <v/>
      </c>
      <c r="DA213" s="66"/>
      <c r="DB213" s="58"/>
      <c r="DC213" s="58"/>
      <c r="DD213" s="58"/>
      <c r="DE213" s="63">
        <v>19</v>
      </c>
      <c r="DF213" s="64" t="s">
        <v>144</v>
      </c>
      <c r="DG213" s="64" t="s">
        <v>144</v>
      </c>
      <c r="DH213" s="65"/>
      <c r="DI213" s="64"/>
      <c r="DJ213" s="64"/>
      <c r="DK213" s="65" t="s">
        <v>144</v>
      </c>
      <c r="DL213" s="65" t="str">
        <f>IFERROR(IF(DK213&gt;=5,VLOOKUP(DK213,Brutos!$K$3:$AE$10,MATCH(DJ213,Brutos!$K$3:$AE$3,0),0),0),"")</f>
        <v/>
      </c>
      <c r="DM213" s="64"/>
      <c r="DN213" s="64"/>
      <c r="DO213" s="74" t="str">
        <f t="shared" si="122"/>
        <v/>
      </c>
      <c r="DP213" s="66"/>
      <c r="DQ213" s="58"/>
      <c r="DR213" s="58"/>
      <c r="DS213" s="58"/>
      <c r="DT213" s="63">
        <v>19</v>
      </c>
      <c r="DU213" s="64" t="s">
        <v>144</v>
      </c>
      <c r="DV213" s="64" t="s">
        <v>144</v>
      </c>
      <c r="DW213" s="65"/>
      <c r="DX213" s="64"/>
      <c r="DY213" s="64"/>
      <c r="DZ213" s="65" t="s">
        <v>144</v>
      </c>
      <c r="EA213" s="65" t="str">
        <f>IFERROR(IF(DZ213&gt;=5,VLOOKUP(DZ213,Brutos!$K$3:$AE$10,MATCH(DY213,Brutos!$K$3:$AE$3,0),0),0),"")</f>
        <v/>
      </c>
      <c r="EB213" s="64"/>
      <c r="EC213" s="64"/>
      <c r="ED213" s="74" t="str">
        <f t="shared" si="123"/>
        <v/>
      </c>
      <c r="EE213" s="66"/>
      <c r="EF213" s="58"/>
      <c r="EG213" s="58"/>
      <c r="EH213" s="58"/>
      <c r="EI213" s="63">
        <v>19</v>
      </c>
      <c r="EJ213" s="64" t="s">
        <v>144</v>
      </c>
      <c r="EK213" s="64" t="s">
        <v>144</v>
      </c>
      <c r="EL213" s="65"/>
      <c r="EM213" s="64"/>
      <c r="EN213" s="64"/>
      <c r="EO213" s="65" t="s">
        <v>144</v>
      </c>
      <c r="EP213" s="65" t="str">
        <f>IFERROR(IF(EO213&gt;=5,VLOOKUP(EO213,Brutos!$K$3:$AE$10,MATCH(EN213,Brutos!$K$3:$AE$3,0),0),0),"")</f>
        <v/>
      </c>
      <c r="EQ213" s="64"/>
      <c r="ER213" s="64"/>
      <c r="ES213" s="74" t="str">
        <f t="shared" si="124"/>
        <v/>
      </c>
      <c r="ET213" s="66"/>
      <c r="EU213" s="58"/>
      <c r="EV213" s="58"/>
      <c r="EW213" s="58"/>
      <c r="EX213" s="63">
        <v>19</v>
      </c>
      <c r="EY213" s="64" t="s">
        <v>144</v>
      </c>
      <c r="EZ213" s="64" t="s">
        <v>144</v>
      </c>
      <c r="FA213" s="65"/>
      <c r="FB213" s="64"/>
      <c r="FC213" s="64"/>
      <c r="FD213" s="65" t="s">
        <v>144</v>
      </c>
      <c r="FE213" s="65" t="str">
        <f>IFERROR(IF(FD213&gt;=5,VLOOKUP(FD213,Brutos!$K$3:$AE$10,MATCH(FC213,Brutos!$K$3:$AE$3,0),0),0),"")</f>
        <v/>
      </c>
      <c r="FF213" s="64"/>
      <c r="FG213" s="64"/>
      <c r="FH213" s="74" t="str">
        <f t="shared" si="125"/>
        <v/>
      </c>
      <c r="FI213" s="66"/>
      <c r="FJ213" s="58"/>
      <c r="FK213" s="58"/>
      <c r="FL213" s="58"/>
      <c r="FM213" s="63">
        <v>19</v>
      </c>
      <c r="FN213" s="64" t="s">
        <v>144</v>
      </c>
      <c r="FO213" s="64" t="s">
        <v>144</v>
      </c>
      <c r="FP213" s="65"/>
      <c r="FQ213" s="64"/>
      <c r="FR213" s="64"/>
      <c r="FS213" s="65" t="s">
        <v>144</v>
      </c>
      <c r="FT213" s="65" t="str">
        <f>IFERROR(IF(FS213&gt;=5,VLOOKUP(FS213,Brutos!$K$3:$AE$10,MATCH(FR213,Brutos!$K$3:$AE$3,0),0),0),"")</f>
        <v/>
      </c>
      <c r="FU213" s="64"/>
      <c r="FV213" s="64"/>
      <c r="FW213" s="74" t="str">
        <f t="shared" si="126"/>
        <v/>
      </c>
      <c r="FX213" s="66"/>
      <c r="FY213" s="58"/>
      <c r="FZ213" s="58"/>
      <c r="GA213" s="58"/>
      <c r="GB213" s="63">
        <v>19</v>
      </c>
      <c r="GC213" s="64" t="s">
        <v>144</v>
      </c>
      <c r="GD213" s="64" t="s">
        <v>144</v>
      </c>
      <c r="GE213" s="65"/>
      <c r="GF213" s="64"/>
      <c r="GG213" s="64"/>
      <c r="GH213" s="65" t="s">
        <v>144</v>
      </c>
      <c r="GI213" s="65" t="str">
        <f>IFERROR(IF(GH213&gt;=5,VLOOKUP(GH213,Brutos!$K$3:$AE$10,MATCH(GG213,Brutos!$K$3:$AE$3,0),0),0),"")</f>
        <v/>
      </c>
      <c r="GJ213" s="64"/>
      <c r="GK213" s="64"/>
      <c r="GL213" s="74" t="str">
        <f t="shared" si="127"/>
        <v/>
      </c>
      <c r="GM213" s="66"/>
      <c r="GN213" s="58"/>
      <c r="GO213" s="58"/>
      <c r="GP213" s="58"/>
      <c r="GQ213" s="63">
        <v>19</v>
      </c>
      <c r="GR213" s="64" t="s">
        <v>144</v>
      </c>
      <c r="GS213" s="64" t="s">
        <v>144</v>
      </c>
      <c r="GT213" s="65"/>
      <c r="GU213" s="64"/>
      <c r="GV213" s="64"/>
      <c r="GW213" s="65" t="s">
        <v>144</v>
      </c>
      <c r="GX213" s="65" t="str">
        <f>IFERROR(IF(GW213&gt;=5,VLOOKUP(GW213,Brutos!$K$3:$AE$10,MATCH(GV213,Brutos!$K$3:$AE$3,0),0),0),"")</f>
        <v/>
      </c>
      <c r="GY213" s="64"/>
      <c r="GZ213" s="64"/>
      <c r="HA213" s="74" t="str">
        <f t="shared" si="128"/>
        <v/>
      </c>
      <c r="HB213" s="66"/>
      <c r="HC213" s="58"/>
      <c r="HD213" s="58"/>
      <c r="HE213" s="58"/>
      <c r="HF213" s="63">
        <v>19</v>
      </c>
      <c r="HG213" s="64" t="s">
        <v>144</v>
      </c>
      <c r="HH213" s="64" t="s">
        <v>144</v>
      </c>
      <c r="HI213" s="65"/>
      <c r="HJ213" s="64"/>
      <c r="HK213" s="64"/>
      <c r="HL213" s="65" t="s">
        <v>144</v>
      </c>
      <c r="HM213" s="65" t="str">
        <f>IFERROR(IF(HL213&gt;=5,VLOOKUP(HL213,Brutos!$K$3:$AE$10,MATCH(HK213,Brutos!$K$3:$AE$3,0),0),0),"")</f>
        <v/>
      </c>
      <c r="HN213" s="64"/>
      <c r="HO213" s="64"/>
      <c r="HP213" s="74" t="str">
        <f t="shared" si="129"/>
        <v/>
      </c>
      <c r="HQ213" s="66"/>
      <c r="HR213" s="58"/>
      <c r="HS213" s="58"/>
      <c r="HT213" s="58"/>
      <c r="HU213" s="63">
        <v>19</v>
      </c>
      <c r="HV213" s="64" t="s">
        <v>144</v>
      </c>
      <c r="HW213" s="64" t="s">
        <v>144</v>
      </c>
      <c r="HX213" s="478"/>
      <c r="HY213" s="64"/>
      <c r="HZ213" s="64"/>
      <c r="IA213" s="65" t="s">
        <v>144</v>
      </c>
      <c r="IB213" s="65" t="str">
        <f>IFERROR(IF(IA213&gt;=5,VLOOKUP(IA213,Brutos!$K$3:$AE$10,MATCH(HZ213,Brutos!$K$3:$AE$3,0),0),0),"")</f>
        <v/>
      </c>
      <c r="IC213" s="64"/>
      <c r="ID213" s="64"/>
      <c r="IE213" s="74" t="str">
        <f t="shared" si="130"/>
        <v/>
      </c>
      <c r="IF213" s="66"/>
      <c r="IG213" s="58"/>
      <c r="IH213" s="58"/>
      <c r="II213" s="58"/>
      <c r="IJ213" s="63">
        <v>19</v>
      </c>
      <c r="IK213" s="64" t="s">
        <v>144</v>
      </c>
      <c r="IL213" s="64" t="s">
        <v>144</v>
      </c>
      <c r="IM213" s="65"/>
      <c r="IN213" s="64"/>
      <c r="IO213" s="64"/>
      <c r="IP213" s="65" t="s">
        <v>144</v>
      </c>
      <c r="IQ213" s="65" t="str">
        <f>IFERROR(IF(IP213&gt;=5,VLOOKUP(IP213,Brutos!$K$3:$AE$10,MATCH(IO213,Brutos!$K$3:$AE$3,0),0),0),"")</f>
        <v/>
      </c>
      <c r="IR213" s="64"/>
      <c r="IS213" s="64"/>
      <c r="IT213" s="74" t="str">
        <f t="shared" si="131"/>
        <v/>
      </c>
      <c r="IU213" s="66"/>
      <c r="IV213" s="58"/>
      <c r="IW213" s="58"/>
      <c r="IX213" s="58"/>
      <c r="IY213" s="63">
        <v>19</v>
      </c>
      <c r="IZ213" s="64" t="s">
        <v>144</v>
      </c>
      <c r="JA213" s="64" t="s">
        <v>144</v>
      </c>
      <c r="JB213" s="65"/>
      <c r="JC213" s="64"/>
      <c r="JD213" s="64"/>
      <c r="JE213" s="65" t="s">
        <v>144</v>
      </c>
      <c r="JF213" s="65" t="str">
        <f>IFERROR(IF(JE213&gt;=5,VLOOKUP(JE213,Brutos!$K$3:$AE$10,MATCH(JD213,Brutos!$K$3:$AE$3,0),0),0),"")</f>
        <v/>
      </c>
      <c r="JG213" s="64"/>
      <c r="JH213" s="64"/>
      <c r="JI213" s="74" t="str">
        <f t="shared" si="132"/>
        <v/>
      </c>
      <c r="JJ213" s="66"/>
      <c r="JK213" s="58"/>
      <c r="JL213" s="58"/>
      <c r="JM213" s="58"/>
      <c r="JN213" s="63">
        <v>19</v>
      </c>
      <c r="JO213" s="64" t="s">
        <v>144</v>
      </c>
      <c r="JP213" s="64" t="s">
        <v>144</v>
      </c>
      <c r="JQ213" s="65"/>
      <c r="JR213" s="64"/>
      <c r="JS213" s="64"/>
      <c r="JT213" s="65" t="s">
        <v>144</v>
      </c>
      <c r="JU213" s="65" t="str">
        <f>IFERROR(IF(JT213&gt;=5,VLOOKUP(JT213,Brutos!$K$3:$AE$10,MATCH(JS213,Brutos!$K$3:$AE$3,0),0),0),"")</f>
        <v/>
      </c>
      <c r="JV213" s="64"/>
      <c r="JW213" s="64"/>
      <c r="JX213" s="74" t="str">
        <f t="shared" si="133"/>
        <v/>
      </c>
      <c r="JY213" s="66"/>
      <c r="JZ213" s="58"/>
      <c r="KA213" s="58"/>
      <c r="KB213" s="58"/>
      <c r="KC213" s="63">
        <v>19</v>
      </c>
      <c r="KD213" s="64" t="s">
        <v>144</v>
      </c>
      <c r="KE213" s="64" t="s">
        <v>144</v>
      </c>
      <c r="KF213" s="65"/>
      <c r="KG213" s="64"/>
      <c r="KH213" s="64"/>
      <c r="KI213" s="65" t="s">
        <v>144</v>
      </c>
      <c r="KJ213" s="65" t="str">
        <f>IFERROR(IF(KI213&gt;=5,VLOOKUP(KI213,Brutos!$K$3:$AE$10,MATCH(KH213,Brutos!$K$3:$AE$3,0),0),0),"")</f>
        <v/>
      </c>
      <c r="KK213" s="64"/>
      <c r="KL213" s="64"/>
      <c r="KM213" s="74" t="str">
        <f t="shared" si="134"/>
        <v/>
      </c>
      <c r="KN213" s="66"/>
      <c r="KO213" s="58"/>
      <c r="KP213" s="58"/>
      <c r="KQ213" s="58"/>
      <c r="KR213" s="63">
        <v>19</v>
      </c>
      <c r="KS213" s="64" t="s">
        <v>144</v>
      </c>
      <c r="KT213" s="64" t="s">
        <v>144</v>
      </c>
      <c r="KU213" s="65"/>
      <c r="KV213" s="64"/>
      <c r="KW213" s="64"/>
      <c r="KX213" s="65" t="s">
        <v>144</v>
      </c>
      <c r="KY213" s="65" t="str">
        <f>IFERROR(IF(KX213&gt;=5,VLOOKUP(KX213,Brutos!$K$3:$AE$10,MATCH(KW213,Brutos!$K$3:$AE$3,0),0),0),"")</f>
        <v/>
      </c>
      <c r="KZ213" s="64"/>
      <c r="LA213" s="64"/>
      <c r="LB213" s="74" t="str">
        <f t="shared" si="135"/>
        <v/>
      </c>
      <c r="LC213" s="66"/>
      <c r="LD213" s="347"/>
      <c r="LE213" s="58"/>
      <c r="LF213" s="58"/>
      <c r="LG213" s="63">
        <v>19</v>
      </c>
      <c r="LH213" s="64" t="s">
        <v>144</v>
      </c>
      <c r="LI213" s="64" t="s">
        <v>144</v>
      </c>
      <c r="LJ213" s="65"/>
      <c r="LK213" s="64"/>
      <c r="LL213" s="64"/>
      <c r="LM213" s="65" t="s">
        <v>144</v>
      </c>
      <c r="LN213" s="65" t="str">
        <f>IFERROR(IF(LM213&gt;=5,VLOOKUP(LM213,Brutos!$K$3:$AE$10,MATCH(LL213,Brutos!$K$3:$AE$3,0),0),0),"")</f>
        <v/>
      </c>
      <c r="LO213" s="64"/>
      <c r="LP213" s="64"/>
      <c r="LQ213" s="74" t="str">
        <f t="shared" si="136"/>
        <v/>
      </c>
      <c r="LR213" s="66"/>
      <c r="LS213" s="347"/>
      <c r="LT213" s="58"/>
      <c r="LU213" s="58"/>
      <c r="LV213" s="63">
        <v>19</v>
      </c>
      <c r="LW213" s="64" t="s">
        <v>144</v>
      </c>
      <c r="LX213" s="64" t="s">
        <v>144</v>
      </c>
      <c r="LY213" s="65"/>
      <c r="LZ213" s="64"/>
      <c r="MA213" s="64"/>
      <c r="MB213" s="65" t="s">
        <v>144</v>
      </c>
      <c r="MC213" s="65" t="str">
        <f>IFERROR(IF(MB213&gt;=5,VLOOKUP(MB213,Brutos!$K$3:$AE$10,MATCH(MA213,Brutos!$K$3:$AE$3,0),0),0),"")</f>
        <v/>
      </c>
      <c r="MD213" s="64"/>
      <c r="ME213" s="64"/>
      <c r="MF213" s="74" t="str">
        <f t="shared" si="137"/>
        <v/>
      </c>
      <c r="MG213" s="66"/>
      <c r="MH213" s="347"/>
      <c r="MI213" s="58"/>
      <c r="MJ213" s="58"/>
      <c r="MK213" s="63">
        <v>19</v>
      </c>
      <c r="ML213" s="64" t="s">
        <v>144</v>
      </c>
      <c r="MM213" s="64" t="s">
        <v>144</v>
      </c>
      <c r="MN213" s="65"/>
      <c r="MO213" s="64"/>
      <c r="MP213" s="64"/>
      <c r="MQ213" s="65" t="s">
        <v>144</v>
      </c>
      <c r="MR213" s="65" t="str">
        <f>IFERROR(IF(MQ213&gt;=5,VLOOKUP(MQ213,Brutos!$K$3:$AE$10,MATCH(MP213,Brutos!$K$3:$AE$3,0),0),0),"")</f>
        <v/>
      </c>
      <c r="MS213" s="64"/>
      <c r="MT213" s="64"/>
      <c r="MU213" s="74" t="str">
        <f t="shared" si="138"/>
        <v/>
      </c>
      <c r="MV213" s="66"/>
      <c r="MW213" s="347"/>
    </row>
    <row r="214" spans="1:361" ht="17" thickBot="1">
      <c r="A214" s="347"/>
      <c r="B214" s="58"/>
      <c r="C214" s="58"/>
      <c r="D214" s="67">
        <v>20</v>
      </c>
      <c r="E214" s="68" t="s">
        <v>144</v>
      </c>
      <c r="F214" s="68" t="s">
        <v>144</v>
      </c>
      <c r="G214" s="69"/>
      <c r="H214" s="68"/>
      <c r="I214" s="68"/>
      <c r="J214" s="69" t="s">
        <v>144</v>
      </c>
      <c r="K214" s="69" t="str">
        <f>IFERROR(IF(J214&gt;=5,VLOOKUP(J214,Brutos!$K$3:$AE$10,MATCH(I214,Brutos!$K$3:$AE$3,0),0),0),"")</f>
        <v/>
      </c>
      <c r="L214" s="68"/>
      <c r="M214" s="68"/>
      <c r="N214" s="78" t="str">
        <f t="shared" si="115"/>
        <v/>
      </c>
      <c r="O214" s="70"/>
      <c r="P214" s="58"/>
      <c r="Q214" s="58"/>
      <c r="R214" s="58"/>
      <c r="S214" s="67">
        <v>20</v>
      </c>
      <c r="T214" s="68" t="s">
        <v>144</v>
      </c>
      <c r="U214" s="68" t="s">
        <v>144</v>
      </c>
      <c r="V214" s="69"/>
      <c r="W214" s="68"/>
      <c r="X214" s="68"/>
      <c r="Y214" s="69" t="s">
        <v>144</v>
      </c>
      <c r="Z214" s="69" t="str">
        <f>IFERROR(IF(Y214&gt;=5,VLOOKUP(Y214,Brutos!$K$3:$AE$10,MATCH(X214,Brutos!$K$3:$AE$3,0),0),0),"")</f>
        <v/>
      </c>
      <c r="AA214" s="68"/>
      <c r="AB214" s="68"/>
      <c r="AC214" s="78" t="str">
        <f t="shared" si="116"/>
        <v/>
      </c>
      <c r="AD214" s="70"/>
      <c r="AE214" s="58"/>
      <c r="AF214" s="58"/>
      <c r="AG214" s="58"/>
      <c r="AH214" s="67">
        <v>20</v>
      </c>
      <c r="AI214" s="68" t="s">
        <v>144</v>
      </c>
      <c r="AJ214" s="68" t="s">
        <v>144</v>
      </c>
      <c r="AK214" s="69"/>
      <c r="AL214" s="68"/>
      <c r="AM214" s="68"/>
      <c r="AN214" s="69" t="s">
        <v>144</v>
      </c>
      <c r="AO214" s="69" t="str">
        <f>IFERROR(IF(AN214&gt;=5,VLOOKUP(AN214,Brutos!$K$3:$AE$10,MATCH(AM214,Brutos!$K$3:$AE$3,0),0),0),"")</f>
        <v/>
      </c>
      <c r="AP214" s="68"/>
      <c r="AQ214" s="68"/>
      <c r="AR214" s="78" t="str">
        <f t="shared" si="117"/>
        <v/>
      </c>
      <c r="AS214" s="70"/>
      <c r="AT214" s="58"/>
      <c r="AU214" s="58"/>
      <c r="AV214" s="58"/>
      <c r="AW214" s="67">
        <v>20</v>
      </c>
      <c r="AX214" s="68" t="s">
        <v>144</v>
      </c>
      <c r="AY214" s="68" t="s">
        <v>144</v>
      </c>
      <c r="AZ214" s="355"/>
      <c r="BA214" s="68"/>
      <c r="BB214" s="68"/>
      <c r="BC214" s="69" t="s">
        <v>144</v>
      </c>
      <c r="BD214" s="69" t="str">
        <f>IFERROR(IF(BC214&gt;=5,VLOOKUP(BC214,Brutos!$K$3:$AE$10,MATCH(BB214,Brutos!$K$3:$AE$3,0),0),0),"")</f>
        <v/>
      </c>
      <c r="BE214" s="68"/>
      <c r="BF214" s="68"/>
      <c r="BG214" s="78" t="str">
        <f t="shared" si="118"/>
        <v/>
      </c>
      <c r="BH214" s="70"/>
      <c r="BI214" s="58"/>
      <c r="BJ214" s="58"/>
      <c r="BK214" s="58"/>
      <c r="BL214" s="67">
        <v>20</v>
      </c>
      <c r="BM214" s="68" t="s">
        <v>144</v>
      </c>
      <c r="BN214" s="68" t="s">
        <v>144</v>
      </c>
      <c r="BO214" s="69"/>
      <c r="BP214" s="68"/>
      <c r="BQ214" s="68"/>
      <c r="BR214" s="69" t="s">
        <v>144</v>
      </c>
      <c r="BS214" s="69" t="str">
        <f>IFERROR(IF(BR214&gt;=5,VLOOKUP(BR214,Brutos!$K$3:$AE$10,MATCH(BQ214,Brutos!$K$3:$AE$3,0),0),0),"")</f>
        <v/>
      </c>
      <c r="BT214" s="68"/>
      <c r="BU214" s="68"/>
      <c r="BV214" s="78" t="str">
        <f t="shared" si="119"/>
        <v/>
      </c>
      <c r="BW214" s="70"/>
      <c r="BX214" s="58"/>
      <c r="BY214" s="58"/>
      <c r="BZ214" s="58"/>
      <c r="CA214" s="67">
        <v>20</v>
      </c>
      <c r="CB214" s="68" t="s">
        <v>144</v>
      </c>
      <c r="CC214" s="68" t="s">
        <v>144</v>
      </c>
      <c r="CD214" s="69"/>
      <c r="CE214" s="68"/>
      <c r="CF214" s="68"/>
      <c r="CG214" s="69" t="s">
        <v>144</v>
      </c>
      <c r="CH214" s="69" t="str">
        <f>IFERROR(IF(CG214&gt;=5,VLOOKUP(CG214,Brutos!$K$3:$AE$10,MATCH(CF214,Brutos!$K$3:$AE$3,0),0),0),"")</f>
        <v/>
      </c>
      <c r="CI214" s="68"/>
      <c r="CJ214" s="68"/>
      <c r="CK214" s="78" t="str">
        <f t="shared" si="120"/>
        <v/>
      </c>
      <c r="CL214" s="70"/>
      <c r="CM214" s="58"/>
      <c r="CN214" s="58"/>
      <c r="CO214" s="58"/>
      <c r="CP214" s="67">
        <v>20</v>
      </c>
      <c r="CQ214" s="68" t="s">
        <v>144</v>
      </c>
      <c r="CR214" s="68" t="s">
        <v>144</v>
      </c>
      <c r="CS214" s="69"/>
      <c r="CT214" s="68"/>
      <c r="CU214" s="68"/>
      <c r="CV214" s="69" t="s">
        <v>144</v>
      </c>
      <c r="CW214" s="69" t="str">
        <f>IFERROR(IF(CV214&gt;=5,VLOOKUP(CV214,Brutos!$K$3:$AE$10,MATCH(CU214,Brutos!$K$3:$AE$3,0),0),0),"")</f>
        <v/>
      </c>
      <c r="CX214" s="68"/>
      <c r="CY214" s="68"/>
      <c r="CZ214" s="78" t="str">
        <f t="shared" si="121"/>
        <v/>
      </c>
      <c r="DA214" s="70"/>
      <c r="DB214" s="58"/>
      <c r="DC214" s="58"/>
      <c r="DD214" s="58"/>
      <c r="DE214" s="67">
        <v>20</v>
      </c>
      <c r="DF214" s="68" t="s">
        <v>144</v>
      </c>
      <c r="DG214" s="68" t="s">
        <v>144</v>
      </c>
      <c r="DH214" s="69"/>
      <c r="DI214" s="68"/>
      <c r="DJ214" s="68"/>
      <c r="DK214" s="69" t="s">
        <v>144</v>
      </c>
      <c r="DL214" s="69" t="str">
        <f>IFERROR(IF(DK214&gt;=5,VLOOKUP(DK214,Brutos!$K$3:$AE$10,MATCH(DJ214,Brutos!$K$3:$AE$3,0),0),0),"")</f>
        <v/>
      </c>
      <c r="DM214" s="68"/>
      <c r="DN214" s="68"/>
      <c r="DO214" s="78" t="str">
        <f t="shared" si="122"/>
        <v/>
      </c>
      <c r="DP214" s="70"/>
      <c r="DQ214" s="58"/>
      <c r="DR214" s="58"/>
      <c r="DS214" s="58"/>
      <c r="DT214" s="67">
        <v>20</v>
      </c>
      <c r="DU214" s="68" t="s">
        <v>144</v>
      </c>
      <c r="DV214" s="68" t="s">
        <v>144</v>
      </c>
      <c r="DW214" s="69"/>
      <c r="DX214" s="68"/>
      <c r="DY214" s="68"/>
      <c r="DZ214" s="69" t="s">
        <v>144</v>
      </c>
      <c r="EA214" s="69" t="str">
        <f>IFERROR(IF(DZ214&gt;=5,VLOOKUP(DZ214,Brutos!$K$3:$AE$10,MATCH(DY214,Brutos!$K$3:$AE$3,0),0),0),"")</f>
        <v/>
      </c>
      <c r="EB214" s="68"/>
      <c r="EC214" s="68"/>
      <c r="ED214" s="78" t="str">
        <f t="shared" si="123"/>
        <v/>
      </c>
      <c r="EE214" s="70"/>
      <c r="EF214" s="58"/>
      <c r="EG214" s="58"/>
      <c r="EH214" s="58"/>
      <c r="EI214" s="67">
        <v>20</v>
      </c>
      <c r="EJ214" s="68" t="s">
        <v>144</v>
      </c>
      <c r="EK214" s="68" t="s">
        <v>144</v>
      </c>
      <c r="EL214" s="69"/>
      <c r="EM214" s="68"/>
      <c r="EN214" s="68"/>
      <c r="EO214" s="69" t="s">
        <v>144</v>
      </c>
      <c r="EP214" s="69" t="str">
        <f>IFERROR(IF(EO214&gt;=5,VLOOKUP(EO214,Brutos!$K$3:$AE$10,MATCH(EN214,Brutos!$K$3:$AE$3,0),0),0),"")</f>
        <v/>
      </c>
      <c r="EQ214" s="68"/>
      <c r="ER214" s="68"/>
      <c r="ES214" s="78" t="str">
        <f t="shared" si="124"/>
        <v/>
      </c>
      <c r="ET214" s="70"/>
      <c r="EU214" s="58"/>
      <c r="EV214" s="58"/>
      <c r="EW214" s="58"/>
      <c r="EX214" s="67">
        <v>20</v>
      </c>
      <c r="EY214" s="68" t="s">
        <v>144</v>
      </c>
      <c r="EZ214" s="68" t="s">
        <v>144</v>
      </c>
      <c r="FA214" s="69"/>
      <c r="FB214" s="68"/>
      <c r="FC214" s="68"/>
      <c r="FD214" s="69" t="s">
        <v>144</v>
      </c>
      <c r="FE214" s="69" t="str">
        <f>IFERROR(IF(FD214&gt;=5,VLOOKUP(FD214,Brutos!$K$3:$AE$10,MATCH(FC214,Brutos!$K$3:$AE$3,0),0),0),"")</f>
        <v/>
      </c>
      <c r="FF214" s="68"/>
      <c r="FG214" s="68"/>
      <c r="FH214" s="78" t="str">
        <f t="shared" si="125"/>
        <v/>
      </c>
      <c r="FI214" s="70"/>
      <c r="FJ214" s="58"/>
      <c r="FK214" s="58"/>
      <c r="FL214" s="58"/>
      <c r="FM214" s="67">
        <v>20</v>
      </c>
      <c r="FN214" s="68" t="s">
        <v>144</v>
      </c>
      <c r="FO214" s="68" t="s">
        <v>144</v>
      </c>
      <c r="FP214" s="69"/>
      <c r="FQ214" s="68"/>
      <c r="FR214" s="68"/>
      <c r="FS214" s="69" t="s">
        <v>144</v>
      </c>
      <c r="FT214" s="69" t="str">
        <f>IFERROR(IF(FS214&gt;=5,VLOOKUP(FS214,Brutos!$K$3:$AE$10,MATCH(FR214,Brutos!$K$3:$AE$3,0),0),0),"")</f>
        <v/>
      </c>
      <c r="FU214" s="68"/>
      <c r="FV214" s="68"/>
      <c r="FW214" s="78" t="str">
        <f t="shared" si="126"/>
        <v/>
      </c>
      <c r="FX214" s="70"/>
      <c r="FY214" s="58"/>
      <c r="FZ214" s="58"/>
      <c r="GA214" s="58"/>
      <c r="GB214" s="67">
        <v>20</v>
      </c>
      <c r="GC214" s="68" t="s">
        <v>144</v>
      </c>
      <c r="GD214" s="68" t="s">
        <v>144</v>
      </c>
      <c r="GE214" s="69"/>
      <c r="GF214" s="68"/>
      <c r="GG214" s="68"/>
      <c r="GH214" s="69" t="s">
        <v>144</v>
      </c>
      <c r="GI214" s="69" t="str">
        <f>IFERROR(IF(GH214&gt;=5,VLOOKUP(GH214,Brutos!$K$3:$AE$10,MATCH(GG214,Brutos!$K$3:$AE$3,0),0),0),"")</f>
        <v/>
      </c>
      <c r="GJ214" s="68"/>
      <c r="GK214" s="68"/>
      <c r="GL214" s="78" t="str">
        <f t="shared" si="127"/>
        <v/>
      </c>
      <c r="GM214" s="70"/>
      <c r="GN214" s="58"/>
      <c r="GO214" s="58"/>
      <c r="GP214" s="58"/>
      <c r="GQ214" s="67">
        <v>20</v>
      </c>
      <c r="GR214" s="68" t="s">
        <v>144</v>
      </c>
      <c r="GS214" s="68" t="s">
        <v>144</v>
      </c>
      <c r="GT214" s="69"/>
      <c r="GU214" s="68"/>
      <c r="GV214" s="68"/>
      <c r="GW214" s="69" t="s">
        <v>144</v>
      </c>
      <c r="GX214" s="69" t="str">
        <f>IFERROR(IF(GW214&gt;=5,VLOOKUP(GW214,Brutos!$K$3:$AE$10,MATCH(GV214,Brutos!$K$3:$AE$3,0),0),0),"")</f>
        <v/>
      </c>
      <c r="GY214" s="68"/>
      <c r="GZ214" s="68"/>
      <c r="HA214" s="78" t="str">
        <f t="shared" si="128"/>
        <v/>
      </c>
      <c r="HB214" s="70"/>
      <c r="HC214" s="58"/>
      <c r="HD214" s="58"/>
      <c r="HE214" s="58"/>
      <c r="HF214" s="67">
        <v>20</v>
      </c>
      <c r="HG214" s="68" t="s">
        <v>144</v>
      </c>
      <c r="HH214" s="68" t="s">
        <v>144</v>
      </c>
      <c r="HI214" s="69"/>
      <c r="HJ214" s="68"/>
      <c r="HK214" s="68"/>
      <c r="HL214" s="69" t="s">
        <v>144</v>
      </c>
      <c r="HM214" s="69" t="str">
        <f>IFERROR(IF(HL214&gt;=5,VLOOKUP(HL214,Brutos!$K$3:$AE$10,MATCH(HK214,Brutos!$K$3:$AE$3,0),0),0),"")</f>
        <v/>
      </c>
      <c r="HN214" s="68"/>
      <c r="HO214" s="68"/>
      <c r="HP214" s="78" t="str">
        <f t="shared" si="129"/>
        <v/>
      </c>
      <c r="HQ214" s="70"/>
      <c r="HR214" s="58"/>
      <c r="HS214" s="58"/>
      <c r="HT214" s="58"/>
      <c r="HU214" s="67">
        <v>20</v>
      </c>
      <c r="HV214" s="68" t="s">
        <v>144</v>
      </c>
      <c r="HW214" s="68" t="s">
        <v>144</v>
      </c>
      <c r="HX214" s="479"/>
      <c r="HY214" s="68"/>
      <c r="HZ214" s="68"/>
      <c r="IA214" s="69" t="s">
        <v>144</v>
      </c>
      <c r="IB214" s="69" t="str">
        <f>IFERROR(IF(IA214&gt;=5,VLOOKUP(IA214,Brutos!$K$3:$AE$10,MATCH(HZ214,Brutos!$K$3:$AE$3,0),0),0),"")</f>
        <v/>
      </c>
      <c r="IC214" s="68"/>
      <c r="ID214" s="68"/>
      <c r="IE214" s="78" t="str">
        <f t="shared" si="130"/>
        <v/>
      </c>
      <c r="IF214" s="70"/>
      <c r="IG214" s="58"/>
      <c r="IH214" s="58"/>
      <c r="II214" s="58"/>
      <c r="IJ214" s="67">
        <v>20</v>
      </c>
      <c r="IK214" s="68" t="s">
        <v>144</v>
      </c>
      <c r="IL214" s="68" t="s">
        <v>144</v>
      </c>
      <c r="IM214" s="69"/>
      <c r="IN214" s="68"/>
      <c r="IO214" s="68"/>
      <c r="IP214" s="69" t="s">
        <v>144</v>
      </c>
      <c r="IQ214" s="69" t="str">
        <f>IFERROR(IF(IP214&gt;=5,VLOOKUP(IP214,Brutos!$K$3:$AE$10,MATCH(IO214,Brutos!$K$3:$AE$3,0),0),0),"")</f>
        <v/>
      </c>
      <c r="IR214" s="68"/>
      <c r="IS214" s="68"/>
      <c r="IT214" s="78" t="str">
        <f t="shared" si="131"/>
        <v/>
      </c>
      <c r="IU214" s="70"/>
      <c r="IV214" s="58"/>
      <c r="IW214" s="58"/>
      <c r="IX214" s="58"/>
      <c r="IY214" s="67">
        <v>20</v>
      </c>
      <c r="IZ214" s="68" t="s">
        <v>144</v>
      </c>
      <c r="JA214" s="68" t="s">
        <v>144</v>
      </c>
      <c r="JB214" s="69"/>
      <c r="JC214" s="68"/>
      <c r="JD214" s="68"/>
      <c r="JE214" s="69" t="s">
        <v>144</v>
      </c>
      <c r="JF214" s="69" t="str">
        <f>IFERROR(IF(JE214&gt;=5,VLOOKUP(JE214,Brutos!$K$3:$AE$10,MATCH(JD214,Brutos!$K$3:$AE$3,0),0),0),"")</f>
        <v/>
      </c>
      <c r="JG214" s="68"/>
      <c r="JH214" s="68"/>
      <c r="JI214" s="78" t="str">
        <f t="shared" si="132"/>
        <v/>
      </c>
      <c r="JJ214" s="70"/>
      <c r="JK214" s="58"/>
      <c r="JL214" s="58"/>
      <c r="JM214" s="58"/>
      <c r="JN214" s="67">
        <v>20</v>
      </c>
      <c r="JO214" s="68" t="s">
        <v>144</v>
      </c>
      <c r="JP214" s="68" t="s">
        <v>144</v>
      </c>
      <c r="JQ214" s="69"/>
      <c r="JR214" s="68"/>
      <c r="JS214" s="68"/>
      <c r="JT214" s="69" t="s">
        <v>144</v>
      </c>
      <c r="JU214" s="69" t="str">
        <f>IFERROR(IF(JT214&gt;=5,VLOOKUP(JT214,Brutos!$K$3:$AE$10,MATCH(JS214,Brutos!$K$3:$AE$3,0),0),0),"")</f>
        <v/>
      </c>
      <c r="JV214" s="68"/>
      <c r="JW214" s="68"/>
      <c r="JX214" s="78" t="str">
        <f t="shared" si="133"/>
        <v/>
      </c>
      <c r="JY214" s="70"/>
      <c r="JZ214" s="58"/>
      <c r="KA214" s="58"/>
      <c r="KB214" s="58"/>
      <c r="KC214" s="67">
        <v>20</v>
      </c>
      <c r="KD214" s="68" t="s">
        <v>144</v>
      </c>
      <c r="KE214" s="68" t="s">
        <v>144</v>
      </c>
      <c r="KF214" s="69"/>
      <c r="KG214" s="68"/>
      <c r="KH214" s="68"/>
      <c r="KI214" s="69" t="s">
        <v>144</v>
      </c>
      <c r="KJ214" s="69" t="str">
        <f>IFERROR(IF(KI214&gt;=5,VLOOKUP(KI214,Brutos!$K$3:$AE$10,MATCH(KH214,Brutos!$K$3:$AE$3,0),0),0),"")</f>
        <v/>
      </c>
      <c r="KK214" s="68"/>
      <c r="KL214" s="68"/>
      <c r="KM214" s="78" t="str">
        <f t="shared" si="134"/>
        <v/>
      </c>
      <c r="KN214" s="70"/>
      <c r="KO214" s="58"/>
      <c r="KP214" s="58"/>
      <c r="KQ214" s="58"/>
      <c r="KR214" s="67">
        <v>20</v>
      </c>
      <c r="KS214" s="68" t="s">
        <v>144</v>
      </c>
      <c r="KT214" s="68" t="s">
        <v>144</v>
      </c>
      <c r="KU214" s="69"/>
      <c r="KV214" s="68"/>
      <c r="KW214" s="68"/>
      <c r="KX214" s="69" t="s">
        <v>144</v>
      </c>
      <c r="KY214" s="69" t="str">
        <f>IFERROR(IF(KX214&gt;=5,VLOOKUP(KX214,Brutos!$K$3:$AE$10,MATCH(KW214,Brutos!$K$3:$AE$3,0),0),0),"")</f>
        <v/>
      </c>
      <c r="KZ214" s="68"/>
      <c r="LA214" s="68"/>
      <c r="LB214" s="78" t="str">
        <f t="shared" si="135"/>
        <v/>
      </c>
      <c r="LC214" s="70"/>
      <c r="LD214" s="347"/>
      <c r="LE214" s="58"/>
      <c r="LF214" s="58"/>
      <c r="LG214" s="67">
        <v>20</v>
      </c>
      <c r="LH214" s="68" t="s">
        <v>144</v>
      </c>
      <c r="LI214" s="68" t="s">
        <v>144</v>
      </c>
      <c r="LJ214" s="69"/>
      <c r="LK214" s="68"/>
      <c r="LL214" s="68"/>
      <c r="LM214" s="69" t="s">
        <v>144</v>
      </c>
      <c r="LN214" s="69" t="str">
        <f>IFERROR(IF(LM214&gt;=5,VLOOKUP(LM214,Brutos!$K$3:$AE$10,MATCH(LL214,Brutos!$K$3:$AE$3,0),0),0),"")</f>
        <v/>
      </c>
      <c r="LO214" s="68"/>
      <c r="LP214" s="68"/>
      <c r="LQ214" s="78" t="str">
        <f t="shared" si="136"/>
        <v/>
      </c>
      <c r="LR214" s="70"/>
      <c r="LS214" s="347"/>
      <c r="LT214" s="58"/>
      <c r="LU214" s="58"/>
      <c r="LV214" s="67">
        <v>20</v>
      </c>
      <c r="LW214" s="68" t="s">
        <v>144</v>
      </c>
      <c r="LX214" s="68" t="s">
        <v>144</v>
      </c>
      <c r="LY214" s="69"/>
      <c r="LZ214" s="68"/>
      <c r="MA214" s="68"/>
      <c r="MB214" s="69" t="s">
        <v>144</v>
      </c>
      <c r="MC214" s="69" t="str">
        <f>IFERROR(IF(MB214&gt;=5,VLOOKUP(MB214,Brutos!$K$3:$AE$10,MATCH(MA214,Brutos!$K$3:$AE$3,0),0),0),"")</f>
        <v/>
      </c>
      <c r="MD214" s="68"/>
      <c r="ME214" s="68"/>
      <c r="MF214" s="78" t="str">
        <f t="shared" si="137"/>
        <v/>
      </c>
      <c r="MG214" s="70"/>
      <c r="MH214" s="347"/>
      <c r="MI214" s="58"/>
      <c r="MJ214" s="58"/>
      <c r="MK214" s="67">
        <v>20</v>
      </c>
      <c r="ML214" s="68" t="s">
        <v>144</v>
      </c>
      <c r="MM214" s="68" t="s">
        <v>144</v>
      </c>
      <c r="MN214" s="69"/>
      <c r="MO214" s="68"/>
      <c r="MP214" s="68"/>
      <c r="MQ214" s="69" t="s">
        <v>144</v>
      </c>
      <c r="MR214" s="69" t="str">
        <f>IFERROR(IF(MQ214&gt;=5,VLOOKUP(MQ214,Brutos!$K$3:$AE$10,MATCH(MP214,Brutos!$K$3:$AE$3,0),0),0),"")</f>
        <v/>
      </c>
      <c r="MS214" s="68"/>
      <c r="MT214" s="68"/>
      <c r="MU214" s="78" t="str">
        <f t="shared" si="138"/>
        <v/>
      </c>
      <c r="MV214" s="70"/>
      <c r="MW214" s="347"/>
    </row>
    <row r="215" spans="1:361" ht="17" thickBot="1">
      <c r="A215" s="347"/>
      <c r="B215" s="58"/>
      <c r="C215" s="58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8"/>
      <c r="Q215" s="58"/>
      <c r="R215" s="58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8"/>
      <c r="AF215" s="58"/>
      <c r="AG215" s="58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8"/>
      <c r="AU215" s="58"/>
      <c r="AV215" s="58"/>
      <c r="AW215" s="59"/>
      <c r="AX215" s="59"/>
      <c r="AY215" s="59"/>
      <c r="AZ215" s="351"/>
      <c r="BA215" s="59"/>
      <c r="BB215" s="59"/>
      <c r="BC215" s="59"/>
      <c r="BD215" s="59"/>
      <c r="BE215" s="59"/>
      <c r="BF215" s="59"/>
      <c r="BG215" s="59"/>
      <c r="BH215" s="59"/>
      <c r="BI215" s="58"/>
      <c r="BJ215" s="58"/>
      <c r="BK215" s="58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8"/>
      <c r="BY215" s="58"/>
      <c r="BZ215" s="58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8"/>
      <c r="CN215" s="58"/>
      <c r="CO215" s="58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8"/>
      <c r="DC215" s="58"/>
      <c r="DD215" s="58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8"/>
      <c r="DR215" s="58"/>
      <c r="DS215" s="58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8"/>
      <c r="EG215" s="58"/>
      <c r="EH215" s="58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8"/>
      <c r="EV215" s="58"/>
      <c r="EW215" s="58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8"/>
      <c r="FK215" s="58"/>
      <c r="FL215" s="58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8"/>
      <c r="FZ215" s="58"/>
      <c r="GA215" s="58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8"/>
      <c r="GO215" s="58"/>
      <c r="GP215" s="58"/>
      <c r="GQ215" s="59"/>
      <c r="GR215" s="59"/>
      <c r="GS215" s="59"/>
      <c r="GT215" s="59"/>
      <c r="GU215" s="59"/>
      <c r="GV215" s="59"/>
      <c r="GW215" s="59"/>
      <c r="GX215" s="59"/>
      <c r="GY215" s="59"/>
      <c r="GZ215" s="59"/>
      <c r="HA215" s="59"/>
      <c r="HB215" s="59"/>
      <c r="HC215" s="58"/>
      <c r="HD215" s="58"/>
      <c r="HE215" s="58"/>
      <c r="HF215" s="59"/>
      <c r="HG215" s="59"/>
      <c r="HH215" s="59"/>
      <c r="HI215" s="59"/>
      <c r="HJ215" s="59"/>
      <c r="HK215" s="59"/>
      <c r="HL215" s="59"/>
      <c r="HM215" s="59"/>
      <c r="HN215" s="59"/>
      <c r="HO215" s="59"/>
      <c r="HP215" s="59"/>
      <c r="HQ215" s="59"/>
      <c r="HR215" s="58"/>
      <c r="HS215" s="58"/>
      <c r="HT215" s="58"/>
      <c r="HU215" s="59"/>
      <c r="HV215" s="59"/>
      <c r="HW215" s="59"/>
      <c r="HX215" s="59"/>
      <c r="HY215" s="59"/>
      <c r="HZ215" s="59"/>
      <c r="IA215" s="59"/>
      <c r="IB215" s="59"/>
      <c r="IC215" s="59"/>
      <c r="ID215" s="59"/>
      <c r="IE215" s="59"/>
      <c r="IF215" s="59"/>
      <c r="IG215" s="58"/>
      <c r="IH215" s="58"/>
      <c r="II215" s="58"/>
      <c r="IJ215" s="59"/>
      <c r="IK215" s="59"/>
      <c r="IL215" s="59"/>
      <c r="IM215" s="59"/>
      <c r="IN215" s="59"/>
      <c r="IO215" s="59"/>
      <c r="IP215" s="59"/>
      <c r="IQ215" s="59"/>
      <c r="IR215" s="59"/>
      <c r="IS215" s="59"/>
      <c r="IT215" s="59"/>
      <c r="IU215" s="59"/>
      <c r="IV215" s="58"/>
      <c r="IW215" s="58"/>
      <c r="IX215" s="58"/>
      <c r="IY215" s="59"/>
      <c r="IZ215" s="59"/>
      <c r="JA215" s="59"/>
      <c r="JB215" s="59"/>
      <c r="JC215" s="59"/>
      <c r="JD215" s="59"/>
      <c r="JE215" s="59"/>
      <c r="JF215" s="59"/>
      <c r="JG215" s="59"/>
      <c r="JH215" s="59"/>
      <c r="JI215" s="59"/>
      <c r="JJ215" s="59"/>
      <c r="JK215" s="58"/>
      <c r="JL215" s="58"/>
      <c r="JM215" s="58"/>
      <c r="JN215" s="59"/>
      <c r="JO215" s="59"/>
      <c r="JP215" s="59"/>
      <c r="JQ215" s="59"/>
      <c r="JR215" s="59"/>
      <c r="JS215" s="59"/>
      <c r="JT215" s="59"/>
      <c r="JU215" s="59"/>
      <c r="JV215" s="59"/>
      <c r="JW215" s="59"/>
      <c r="JX215" s="59"/>
      <c r="JY215" s="59"/>
      <c r="JZ215" s="58"/>
      <c r="KA215" s="58"/>
      <c r="KB215" s="58"/>
      <c r="KC215" s="59"/>
      <c r="KD215" s="59"/>
      <c r="KE215" s="59"/>
      <c r="KF215" s="59"/>
      <c r="KG215" s="59"/>
      <c r="KH215" s="59"/>
      <c r="KI215" s="59"/>
      <c r="KJ215" s="59"/>
      <c r="KK215" s="59"/>
      <c r="KL215" s="59"/>
      <c r="KM215" s="59"/>
      <c r="KN215" s="59"/>
      <c r="KO215" s="58"/>
      <c r="KP215" s="58"/>
      <c r="KQ215" s="58"/>
      <c r="KR215" s="59"/>
      <c r="KS215" s="59"/>
      <c r="KT215" s="59"/>
      <c r="KU215" s="59"/>
      <c r="KV215" s="59"/>
      <c r="KW215" s="59"/>
      <c r="KX215" s="59"/>
      <c r="KY215" s="59"/>
      <c r="KZ215" s="59"/>
      <c r="LA215" s="59"/>
      <c r="LB215" s="59"/>
      <c r="LC215" s="59"/>
      <c r="LD215" s="347"/>
      <c r="LE215" s="58"/>
      <c r="LF215" s="58"/>
      <c r="LG215" s="59"/>
      <c r="LH215" s="59"/>
      <c r="LI215" s="59"/>
      <c r="LJ215" s="59"/>
      <c r="LK215" s="59"/>
      <c r="LL215" s="59"/>
      <c r="LM215" s="59"/>
      <c r="LN215" s="59"/>
      <c r="LO215" s="59"/>
      <c r="LP215" s="59"/>
      <c r="LQ215" s="59"/>
      <c r="LR215" s="59"/>
      <c r="LS215" s="347"/>
      <c r="LT215" s="58"/>
      <c r="LU215" s="58"/>
      <c r="LV215" s="59"/>
      <c r="LW215" s="59"/>
      <c r="LX215" s="59"/>
      <c r="LY215" s="59"/>
      <c r="LZ215" s="59"/>
      <c r="MA215" s="59"/>
      <c r="MB215" s="59"/>
      <c r="MC215" s="59"/>
      <c r="MD215" s="59"/>
      <c r="ME215" s="59"/>
      <c r="MF215" s="59"/>
      <c r="MG215" s="59"/>
      <c r="MH215" s="347"/>
      <c r="MI215" s="58"/>
      <c r="MJ215" s="58"/>
      <c r="MK215" s="59"/>
      <c r="ML215" s="59"/>
      <c r="MM215" s="59"/>
      <c r="MN215" s="59"/>
      <c r="MO215" s="59"/>
      <c r="MP215" s="59"/>
      <c r="MQ215" s="59"/>
      <c r="MR215" s="59"/>
      <c r="MS215" s="59"/>
      <c r="MT215" s="59"/>
      <c r="MU215" s="59"/>
      <c r="MV215" s="59"/>
      <c r="MW215" s="347"/>
    </row>
    <row r="216" spans="1:361" ht="17" thickBot="1">
      <c r="A216" s="347"/>
      <c r="B216" s="58"/>
      <c r="C216" s="58"/>
      <c r="D216" s="59"/>
      <c r="E216" s="59"/>
      <c r="F216" s="59"/>
      <c r="G216" s="71" t="s">
        <v>145</v>
      </c>
      <c r="H216" s="62" t="str">
        <f>IF(SUM(H195:H214)=0,"",SUM(H195:H214))</f>
        <v/>
      </c>
      <c r="I216" s="59"/>
      <c r="J216" s="127" t="s">
        <v>135</v>
      </c>
      <c r="K216" s="128" t="s">
        <v>366</v>
      </c>
      <c r="L216" s="128" t="s">
        <v>146</v>
      </c>
      <c r="M216" s="128" t="s">
        <v>147</v>
      </c>
      <c r="N216" s="129" t="s">
        <v>148</v>
      </c>
      <c r="O216" s="146"/>
      <c r="P216" s="58"/>
      <c r="Q216" s="58"/>
      <c r="R216" s="58"/>
      <c r="S216" s="59"/>
      <c r="T216" s="59"/>
      <c r="U216" s="59"/>
      <c r="V216" s="71" t="s">
        <v>145</v>
      </c>
      <c r="W216" s="62" t="str">
        <f>IF(SUM(W195:W214)=0,"",SUM(W195:W214))</f>
        <v/>
      </c>
      <c r="X216" s="59"/>
      <c r="Y216" s="127" t="s">
        <v>135</v>
      </c>
      <c r="Z216" s="128" t="s">
        <v>366</v>
      </c>
      <c r="AA216" s="128" t="s">
        <v>146</v>
      </c>
      <c r="AB216" s="128" t="s">
        <v>147</v>
      </c>
      <c r="AC216" s="129" t="s">
        <v>148</v>
      </c>
      <c r="AD216" s="146"/>
      <c r="AE216" s="58"/>
      <c r="AF216" s="58"/>
      <c r="AG216" s="58"/>
      <c r="AH216" s="59"/>
      <c r="AI216" s="59"/>
      <c r="AJ216" s="59"/>
      <c r="AK216" s="71" t="s">
        <v>145</v>
      </c>
      <c r="AL216" s="62" t="str">
        <f>IF(SUM(AL195:AL214)=0,"",SUM(AL195:AL214))</f>
        <v/>
      </c>
      <c r="AM216" s="59"/>
      <c r="AN216" s="127" t="s">
        <v>135</v>
      </c>
      <c r="AO216" s="128" t="s">
        <v>366</v>
      </c>
      <c r="AP216" s="128" t="s">
        <v>146</v>
      </c>
      <c r="AQ216" s="128" t="s">
        <v>147</v>
      </c>
      <c r="AR216" s="129" t="s">
        <v>148</v>
      </c>
      <c r="AS216" s="146"/>
      <c r="AT216" s="58"/>
      <c r="AU216" s="58"/>
      <c r="AV216" s="58"/>
      <c r="AW216" s="59"/>
      <c r="AX216" s="59"/>
      <c r="AY216" s="59"/>
      <c r="AZ216" s="71" t="s">
        <v>145</v>
      </c>
      <c r="BA216" s="62" t="str">
        <f>IF(SUM(BA195:BA214)=0,"",SUM(BA195:BA214))</f>
        <v/>
      </c>
      <c r="BB216" s="59"/>
      <c r="BC216" s="127" t="s">
        <v>135</v>
      </c>
      <c r="BD216" s="128" t="s">
        <v>366</v>
      </c>
      <c r="BE216" s="128" t="s">
        <v>146</v>
      </c>
      <c r="BF216" s="128" t="s">
        <v>147</v>
      </c>
      <c r="BG216" s="129" t="s">
        <v>148</v>
      </c>
      <c r="BH216" s="146"/>
      <c r="BI216" s="58"/>
      <c r="BJ216" s="58"/>
      <c r="BK216" s="58"/>
      <c r="BL216" s="59"/>
      <c r="BM216" s="59"/>
      <c r="BN216" s="59"/>
      <c r="BO216" s="71" t="s">
        <v>145</v>
      </c>
      <c r="BP216" s="62" t="str">
        <f>IF(SUM(BP195:BP214)=0,"",SUM(BP195:BP214))</f>
        <v/>
      </c>
      <c r="BQ216" s="59"/>
      <c r="BR216" s="127" t="s">
        <v>135</v>
      </c>
      <c r="BS216" s="128" t="s">
        <v>366</v>
      </c>
      <c r="BT216" s="128" t="s">
        <v>146</v>
      </c>
      <c r="BU216" s="128" t="s">
        <v>147</v>
      </c>
      <c r="BV216" s="129" t="s">
        <v>148</v>
      </c>
      <c r="BW216" s="146"/>
      <c r="BX216" s="58"/>
      <c r="BY216" s="58"/>
      <c r="BZ216" s="58"/>
      <c r="CA216" s="59"/>
      <c r="CB216" s="59"/>
      <c r="CC216" s="59"/>
      <c r="CD216" s="71" t="s">
        <v>145</v>
      </c>
      <c r="CE216" s="62" t="str">
        <f>IF(SUM(CE195:CE214)=0,"",SUM(CE195:CE214))</f>
        <v/>
      </c>
      <c r="CF216" s="59"/>
      <c r="CG216" s="127" t="s">
        <v>135</v>
      </c>
      <c r="CH216" s="128" t="s">
        <v>366</v>
      </c>
      <c r="CI216" s="128" t="s">
        <v>146</v>
      </c>
      <c r="CJ216" s="128" t="s">
        <v>147</v>
      </c>
      <c r="CK216" s="129" t="s">
        <v>148</v>
      </c>
      <c r="CL216" s="146"/>
      <c r="CM216" s="58"/>
      <c r="CN216" s="58"/>
      <c r="CO216" s="58"/>
      <c r="CP216" s="59"/>
      <c r="CQ216" s="59"/>
      <c r="CR216" s="59"/>
      <c r="CS216" s="71" t="s">
        <v>145</v>
      </c>
      <c r="CT216" s="62" t="str">
        <f>IF(SUM(CT195:CT214)=0,"",SUM(CT195:CT214))</f>
        <v/>
      </c>
      <c r="CU216" s="59"/>
      <c r="CV216" s="127" t="s">
        <v>135</v>
      </c>
      <c r="CW216" s="128" t="s">
        <v>366</v>
      </c>
      <c r="CX216" s="128" t="s">
        <v>146</v>
      </c>
      <c r="CY216" s="128" t="s">
        <v>147</v>
      </c>
      <c r="CZ216" s="129" t="s">
        <v>148</v>
      </c>
      <c r="DA216" s="146"/>
      <c r="DB216" s="58"/>
      <c r="DC216" s="58"/>
      <c r="DD216" s="58"/>
      <c r="DE216" s="59"/>
      <c r="DF216" s="59"/>
      <c r="DG216" s="59"/>
      <c r="DH216" s="71" t="s">
        <v>145</v>
      </c>
      <c r="DI216" s="62" t="str">
        <f>IF(SUM(DI195:DI214)=0,"",SUM(DI195:DI214))</f>
        <v/>
      </c>
      <c r="DJ216" s="59"/>
      <c r="DK216" s="127" t="s">
        <v>135</v>
      </c>
      <c r="DL216" s="128" t="s">
        <v>366</v>
      </c>
      <c r="DM216" s="128" t="s">
        <v>146</v>
      </c>
      <c r="DN216" s="128" t="s">
        <v>147</v>
      </c>
      <c r="DO216" s="129" t="s">
        <v>148</v>
      </c>
      <c r="DP216" s="146"/>
      <c r="DQ216" s="58"/>
      <c r="DR216" s="58"/>
      <c r="DS216" s="58"/>
      <c r="DT216" s="59"/>
      <c r="DU216" s="59"/>
      <c r="DV216" s="59"/>
      <c r="DW216" s="71" t="s">
        <v>145</v>
      </c>
      <c r="DX216" s="62" t="str">
        <f>IF(SUM(DX195:DX214)=0,"",SUM(DX195:DX214))</f>
        <v/>
      </c>
      <c r="DY216" s="59"/>
      <c r="DZ216" s="127" t="s">
        <v>135</v>
      </c>
      <c r="EA216" s="128" t="s">
        <v>366</v>
      </c>
      <c r="EB216" s="128" t="s">
        <v>146</v>
      </c>
      <c r="EC216" s="128" t="s">
        <v>147</v>
      </c>
      <c r="ED216" s="129" t="s">
        <v>148</v>
      </c>
      <c r="EE216" s="146"/>
      <c r="EF216" s="58"/>
      <c r="EG216" s="58"/>
      <c r="EH216" s="58"/>
      <c r="EI216" s="59"/>
      <c r="EJ216" s="59"/>
      <c r="EK216" s="59"/>
      <c r="EL216" s="71" t="s">
        <v>145</v>
      </c>
      <c r="EM216" s="62" t="str">
        <f>IF(SUM(EM195:EM214)=0,"",SUM(EM195:EM214))</f>
        <v/>
      </c>
      <c r="EN216" s="59"/>
      <c r="EO216" s="127" t="s">
        <v>135</v>
      </c>
      <c r="EP216" s="128" t="s">
        <v>366</v>
      </c>
      <c r="EQ216" s="128" t="s">
        <v>146</v>
      </c>
      <c r="ER216" s="128" t="s">
        <v>147</v>
      </c>
      <c r="ES216" s="129" t="s">
        <v>148</v>
      </c>
      <c r="ET216" s="146"/>
      <c r="EU216" s="58"/>
      <c r="EV216" s="58"/>
      <c r="EW216" s="58"/>
      <c r="EX216" s="59"/>
      <c r="EY216" s="59"/>
      <c r="EZ216" s="59"/>
      <c r="FA216" s="71" t="s">
        <v>145</v>
      </c>
      <c r="FB216" s="62" t="str">
        <f>IF(SUM(FB195:FB214)=0,"",SUM(FB195:FB214))</f>
        <v/>
      </c>
      <c r="FC216" s="59"/>
      <c r="FD216" s="127" t="s">
        <v>135</v>
      </c>
      <c r="FE216" s="128" t="s">
        <v>366</v>
      </c>
      <c r="FF216" s="128" t="s">
        <v>146</v>
      </c>
      <c r="FG216" s="128" t="s">
        <v>147</v>
      </c>
      <c r="FH216" s="129" t="s">
        <v>148</v>
      </c>
      <c r="FI216" s="146"/>
      <c r="FJ216" s="58"/>
      <c r="FK216" s="58"/>
      <c r="FL216" s="58"/>
      <c r="FM216" s="59"/>
      <c r="FN216" s="59"/>
      <c r="FO216" s="59"/>
      <c r="FP216" s="71" t="s">
        <v>145</v>
      </c>
      <c r="FQ216" s="62" t="str">
        <f>IF(SUM(FQ195:FQ214)=0,"",SUM(FQ195:FQ214))</f>
        <v/>
      </c>
      <c r="FR216" s="59"/>
      <c r="FS216" s="127" t="s">
        <v>135</v>
      </c>
      <c r="FT216" s="128" t="s">
        <v>366</v>
      </c>
      <c r="FU216" s="128" t="s">
        <v>146</v>
      </c>
      <c r="FV216" s="128" t="s">
        <v>147</v>
      </c>
      <c r="FW216" s="129" t="s">
        <v>148</v>
      </c>
      <c r="FX216" s="146"/>
      <c r="FY216" s="58"/>
      <c r="FZ216" s="58"/>
      <c r="GA216" s="58"/>
      <c r="GB216" s="59"/>
      <c r="GC216" s="59"/>
      <c r="GD216" s="59"/>
      <c r="GE216" s="71" t="s">
        <v>145</v>
      </c>
      <c r="GF216" s="62" t="str">
        <f>IF(SUM(GF195:GF214)=0,"",SUM(GF195:GF214))</f>
        <v/>
      </c>
      <c r="GG216" s="59"/>
      <c r="GH216" s="127" t="s">
        <v>135</v>
      </c>
      <c r="GI216" s="128" t="s">
        <v>366</v>
      </c>
      <c r="GJ216" s="128" t="s">
        <v>146</v>
      </c>
      <c r="GK216" s="128" t="s">
        <v>147</v>
      </c>
      <c r="GL216" s="129" t="s">
        <v>148</v>
      </c>
      <c r="GM216" s="146"/>
      <c r="GN216" s="58"/>
      <c r="GO216" s="58"/>
      <c r="GP216" s="58"/>
      <c r="GQ216" s="59"/>
      <c r="GR216" s="59"/>
      <c r="GS216" s="59"/>
      <c r="GT216" s="71" t="s">
        <v>145</v>
      </c>
      <c r="GU216" s="62" t="str">
        <f>IF(SUM(GU195:GU214)=0,"",SUM(GU195:GU214))</f>
        <v/>
      </c>
      <c r="GV216" s="59"/>
      <c r="GW216" s="127" t="s">
        <v>135</v>
      </c>
      <c r="GX216" s="128" t="s">
        <v>366</v>
      </c>
      <c r="GY216" s="128" t="s">
        <v>146</v>
      </c>
      <c r="GZ216" s="128" t="s">
        <v>147</v>
      </c>
      <c r="HA216" s="129" t="s">
        <v>148</v>
      </c>
      <c r="HB216" s="146"/>
      <c r="HC216" s="58"/>
      <c r="HD216" s="58"/>
      <c r="HE216" s="58"/>
      <c r="HF216" s="59"/>
      <c r="HG216" s="59"/>
      <c r="HH216" s="59"/>
      <c r="HI216" s="71" t="s">
        <v>145</v>
      </c>
      <c r="HJ216" s="62" t="str">
        <f>IF(SUM(HJ195:HJ214)=0,"",SUM(HJ195:HJ214))</f>
        <v/>
      </c>
      <c r="HK216" s="59"/>
      <c r="HL216" s="127" t="s">
        <v>135</v>
      </c>
      <c r="HM216" s="128" t="s">
        <v>366</v>
      </c>
      <c r="HN216" s="128" t="s">
        <v>146</v>
      </c>
      <c r="HO216" s="128" t="s">
        <v>147</v>
      </c>
      <c r="HP216" s="129" t="s">
        <v>148</v>
      </c>
      <c r="HQ216" s="146"/>
      <c r="HR216" s="58"/>
      <c r="HS216" s="58"/>
      <c r="HT216" s="58"/>
      <c r="HU216" s="59"/>
      <c r="HV216" s="59"/>
      <c r="HW216" s="59"/>
      <c r="HX216" s="71" t="s">
        <v>145</v>
      </c>
      <c r="HY216" s="62" t="str">
        <f>IF(SUM(HY195:HY214)=0,"",SUM(HY195:HY214))</f>
        <v/>
      </c>
      <c r="HZ216" s="59"/>
      <c r="IA216" s="127" t="s">
        <v>135</v>
      </c>
      <c r="IB216" s="128" t="s">
        <v>366</v>
      </c>
      <c r="IC216" s="128" t="s">
        <v>146</v>
      </c>
      <c r="ID216" s="128" t="s">
        <v>147</v>
      </c>
      <c r="IE216" s="129" t="s">
        <v>148</v>
      </c>
      <c r="IF216" s="146"/>
      <c r="IG216" s="58"/>
      <c r="IH216" s="58"/>
      <c r="II216" s="58"/>
      <c r="IJ216" s="59"/>
      <c r="IK216" s="59"/>
      <c r="IL216" s="59"/>
      <c r="IM216" s="71" t="s">
        <v>145</v>
      </c>
      <c r="IN216" s="62" t="str">
        <f>IF(SUM(IN195:IN214)=0,"",SUM(IN195:IN214))</f>
        <v/>
      </c>
      <c r="IO216" s="59"/>
      <c r="IP216" s="127" t="s">
        <v>135</v>
      </c>
      <c r="IQ216" s="128" t="s">
        <v>366</v>
      </c>
      <c r="IR216" s="128" t="s">
        <v>146</v>
      </c>
      <c r="IS216" s="128" t="s">
        <v>147</v>
      </c>
      <c r="IT216" s="129" t="s">
        <v>148</v>
      </c>
      <c r="IU216" s="146"/>
      <c r="IV216" s="58"/>
      <c r="IW216" s="58"/>
      <c r="IX216" s="58"/>
      <c r="IY216" s="59"/>
      <c r="IZ216" s="59"/>
      <c r="JA216" s="59"/>
      <c r="JB216" s="71" t="s">
        <v>145</v>
      </c>
      <c r="JC216" s="62" t="str">
        <f>IF(SUM(JC195:JC214)=0,"",SUM(JC195:JC214))</f>
        <v/>
      </c>
      <c r="JD216" s="59"/>
      <c r="JE216" s="127" t="s">
        <v>135</v>
      </c>
      <c r="JF216" s="128" t="s">
        <v>366</v>
      </c>
      <c r="JG216" s="128" t="s">
        <v>146</v>
      </c>
      <c r="JH216" s="128" t="s">
        <v>147</v>
      </c>
      <c r="JI216" s="129" t="s">
        <v>148</v>
      </c>
      <c r="JJ216" s="146"/>
      <c r="JK216" s="58"/>
      <c r="JL216" s="58"/>
      <c r="JM216" s="58"/>
      <c r="JN216" s="59"/>
      <c r="JO216" s="59"/>
      <c r="JP216" s="59"/>
      <c r="JQ216" s="71" t="s">
        <v>145</v>
      </c>
      <c r="JR216" s="62" t="str">
        <f>IF(SUM(JR195:JR214)=0,"",SUM(JR195:JR214))</f>
        <v/>
      </c>
      <c r="JS216" s="59"/>
      <c r="JT216" s="127" t="s">
        <v>135</v>
      </c>
      <c r="JU216" s="128" t="s">
        <v>366</v>
      </c>
      <c r="JV216" s="128" t="s">
        <v>146</v>
      </c>
      <c r="JW216" s="128" t="s">
        <v>147</v>
      </c>
      <c r="JX216" s="129" t="s">
        <v>148</v>
      </c>
      <c r="JY216" s="146"/>
      <c r="JZ216" s="58"/>
      <c r="KA216" s="58"/>
      <c r="KB216" s="58"/>
      <c r="KC216" s="59"/>
      <c r="KD216" s="59"/>
      <c r="KE216" s="59"/>
      <c r="KF216" s="71" t="s">
        <v>145</v>
      </c>
      <c r="KG216" s="62" t="str">
        <f>IF(SUM(KG195:KG214)=0,"",SUM(KG195:KG214))</f>
        <v/>
      </c>
      <c r="KH216" s="59"/>
      <c r="KI216" s="127" t="s">
        <v>135</v>
      </c>
      <c r="KJ216" s="128" t="s">
        <v>366</v>
      </c>
      <c r="KK216" s="128" t="s">
        <v>146</v>
      </c>
      <c r="KL216" s="128" t="s">
        <v>147</v>
      </c>
      <c r="KM216" s="129" t="s">
        <v>148</v>
      </c>
      <c r="KN216" s="146"/>
      <c r="KO216" s="58"/>
      <c r="KP216" s="58"/>
      <c r="KQ216" s="58"/>
      <c r="KR216" s="59"/>
      <c r="KS216" s="59"/>
      <c r="KT216" s="59"/>
      <c r="KU216" s="71" t="s">
        <v>145</v>
      </c>
      <c r="KV216" s="62" t="str">
        <f>IF(SUM(KV195:KV214)=0,"",SUM(KV195:KV214))</f>
        <v/>
      </c>
      <c r="KW216" s="59"/>
      <c r="KX216" s="127" t="s">
        <v>135</v>
      </c>
      <c r="KY216" s="128" t="s">
        <v>366</v>
      </c>
      <c r="KZ216" s="128" t="s">
        <v>146</v>
      </c>
      <c r="LA216" s="128" t="s">
        <v>147</v>
      </c>
      <c r="LB216" s="129" t="s">
        <v>148</v>
      </c>
      <c r="LC216" s="146"/>
      <c r="LD216" s="347"/>
      <c r="LE216" s="58"/>
      <c r="LF216" s="58"/>
      <c r="LG216" s="59"/>
      <c r="LH216" s="59"/>
      <c r="LI216" s="59"/>
      <c r="LJ216" s="71" t="s">
        <v>145</v>
      </c>
      <c r="LK216" s="62" t="str">
        <f>IF(SUM(LK195:LK214)=0,"",SUM(LK195:LK214))</f>
        <v/>
      </c>
      <c r="LL216" s="59"/>
      <c r="LM216" s="127" t="s">
        <v>135</v>
      </c>
      <c r="LN216" s="128" t="s">
        <v>366</v>
      </c>
      <c r="LO216" s="128" t="s">
        <v>146</v>
      </c>
      <c r="LP216" s="128" t="s">
        <v>147</v>
      </c>
      <c r="LQ216" s="129" t="s">
        <v>148</v>
      </c>
      <c r="LR216" s="146"/>
      <c r="LS216" s="347"/>
      <c r="LT216" s="58"/>
      <c r="LU216" s="58"/>
      <c r="LV216" s="59"/>
      <c r="LW216" s="59"/>
      <c r="LX216" s="59"/>
      <c r="LY216" s="71" t="s">
        <v>145</v>
      </c>
      <c r="LZ216" s="62" t="str">
        <f>IF(SUM(LZ195:LZ214)=0,"",SUM(LZ195:LZ214))</f>
        <v/>
      </c>
      <c r="MA216" s="59"/>
      <c r="MB216" s="127" t="s">
        <v>135</v>
      </c>
      <c r="MC216" s="128" t="s">
        <v>366</v>
      </c>
      <c r="MD216" s="128" t="s">
        <v>146</v>
      </c>
      <c r="ME216" s="128" t="s">
        <v>147</v>
      </c>
      <c r="MF216" s="129" t="s">
        <v>148</v>
      </c>
      <c r="MG216" s="146"/>
      <c r="MH216" s="347"/>
      <c r="MI216" s="58"/>
      <c r="MJ216" s="58"/>
      <c r="MK216" s="59"/>
      <c r="ML216" s="59"/>
      <c r="MM216" s="59"/>
      <c r="MN216" s="71" t="s">
        <v>145</v>
      </c>
      <c r="MO216" s="62" t="str">
        <f>IF(SUM(MO195:MO214)=0,"",SUM(MO195:MO214))</f>
        <v/>
      </c>
      <c r="MP216" s="59"/>
      <c r="MQ216" s="127" t="s">
        <v>135</v>
      </c>
      <c r="MR216" s="128" t="s">
        <v>366</v>
      </c>
      <c r="MS216" s="128" t="s">
        <v>146</v>
      </c>
      <c r="MT216" s="128" t="s">
        <v>147</v>
      </c>
      <c r="MU216" s="129" t="s">
        <v>148</v>
      </c>
      <c r="MV216" s="146"/>
      <c r="MW216" s="347"/>
    </row>
    <row r="217" spans="1:361">
      <c r="A217" s="347"/>
      <c r="B217" s="58"/>
      <c r="C217" s="58"/>
      <c r="D217" s="59"/>
      <c r="E217" s="59"/>
      <c r="F217" s="59"/>
      <c r="G217" s="72" t="s">
        <v>149</v>
      </c>
      <c r="H217" s="66" t="str">
        <f>IF(SUMPRODUCT(H195:H214,I195:I214)=0,"",SUMPRODUCT(H195:H214,I195:I214))</f>
        <v/>
      </c>
      <c r="I217" s="59"/>
      <c r="J217" s="123" t="s">
        <v>150</v>
      </c>
      <c r="K217" s="124">
        <f>SUMIF(F195:F214,"Hipertrofia",H195:H214)</f>
        <v>0</v>
      </c>
      <c r="L217" s="124">
        <f>SUMPRODUCT((H195:H214)*(I195:I214)*(F195:F214="Hipertrofia"))</f>
        <v>0</v>
      </c>
      <c r="M217" s="125">
        <f>SUMIF(F195:F214,"Hipertrofia",N195:N214)</f>
        <v>0</v>
      </c>
      <c r="N217" s="126" t="str">
        <f>IFERROR((M217*100)/H221,"")</f>
        <v/>
      </c>
      <c r="O217" s="147"/>
      <c r="P217" s="58"/>
      <c r="Q217" s="58"/>
      <c r="R217" s="58"/>
      <c r="S217" s="59"/>
      <c r="T217" s="59"/>
      <c r="U217" s="59"/>
      <c r="V217" s="72" t="s">
        <v>149</v>
      </c>
      <c r="W217" s="66" t="str">
        <f>IF(SUMPRODUCT(W195:W214,X195:X214)=0,"",SUMPRODUCT(W195:W214,X195:X214))</f>
        <v/>
      </c>
      <c r="X217" s="59"/>
      <c r="Y217" s="123" t="s">
        <v>150</v>
      </c>
      <c r="Z217" s="124">
        <f>SUMIF(U195:U214,"Hipertrofia",W195:W214)</f>
        <v>0</v>
      </c>
      <c r="AA217" s="124">
        <f>SUMPRODUCT((W195:W214)*(X195:X214)*(U195:U214="Hipertrofia"))</f>
        <v>0</v>
      </c>
      <c r="AB217" s="125">
        <f>SUMIF(U195:U214,"Hipertrofia",AC195:AC214)</f>
        <v>0</v>
      </c>
      <c r="AC217" s="126" t="str">
        <f>IFERROR((AB217*100)/W221,"")</f>
        <v/>
      </c>
      <c r="AD217" s="147"/>
      <c r="AE217" s="58"/>
      <c r="AF217" s="58"/>
      <c r="AG217" s="58"/>
      <c r="AH217" s="59"/>
      <c r="AI217" s="59"/>
      <c r="AJ217" s="59"/>
      <c r="AK217" s="72" t="s">
        <v>149</v>
      </c>
      <c r="AL217" s="66" t="str">
        <f>IF(SUMPRODUCT(AL195:AL214,AM195:AM214)=0,"",SUMPRODUCT(AL195:AL214,AM195:AM214))</f>
        <v/>
      </c>
      <c r="AM217" s="59"/>
      <c r="AN217" s="123" t="s">
        <v>150</v>
      </c>
      <c r="AO217" s="124">
        <f>SUMIF(AJ195:AJ214,"Hipertrofia",AL195:AL214)</f>
        <v>0</v>
      </c>
      <c r="AP217" s="124">
        <f>SUMPRODUCT((AL195:AL214)*(AM195:AM214)*(AJ195:AJ214="Hipertrofia"))</f>
        <v>0</v>
      </c>
      <c r="AQ217" s="125">
        <f>SUMIF(AJ195:AJ214,"Hipertrofia",AR195:AR214)</f>
        <v>0</v>
      </c>
      <c r="AR217" s="126" t="str">
        <f>IFERROR((AQ217*100)/AL221,"")</f>
        <v/>
      </c>
      <c r="AS217" s="147"/>
      <c r="AT217" s="58"/>
      <c r="AU217" s="58"/>
      <c r="AV217" s="58"/>
      <c r="AW217" s="59"/>
      <c r="AX217" s="59"/>
      <c r="AY217" s="59"/>
      <c r="AZ217" s="72" t="s">
        <v>149</v>
      </c>
      <c r="BA217" s="66" t="str">
        <f>IF(SUMPRODUCT(BA195:BA214,BB195:BB214)=0,"",SUMPRODUCT(BA195:BA214,BB195:BB214))</f>
        <v/>
      </c>
      <c r="BB217" s="59"/>
      <c r="BC217" s="123" t="s">
        <v>150</v>
      </c>
      <c r="BD217" s="124">
        <f>SUMIF(AY195:AY214,"Hipertrofia",BA195:BA214)</f>
        <v>0</v>
      </c>
      <c r="BE217" s="124">
        <f>SUMPRODUCT((BA195:BA214)*(BB195:BB214)*(AY195:AY214="Hipertrofia"))</f>
        <v>0</v>
      </c>
      <c r="BF217" s="125">
        <f>SUMIF(AY195:AY214,"Hipertrofia",BG195:BG214)</f>
        <v>0</v>
      </c>
      <c r="BG217" s="126" t="str">
        <f>IFERROR((BF217*100)/BA221,"")</f>
        <v/>
      </c>
      <c r="BH217" s="147"/>
      <c r="BI217" s="58"/>
      <c r="BJ217" s="58"/>
      <c r="BK217" s="58"/>
      <c r="BL217" s="59"/>
      <c r="BM217" s="59"/>
      <c r="BN217" s="59"/>
      <c r="BO217" s="72" t="s">
        <v>149</v>
      </c>
      <c r="BP217" s="66" t="str">
        <f>IF(SUMPRODUCT(BP195:BP214,BQ195:BQ214)=0,"",SUMPRODUCT(BP195:BP214,BQ195:BQ214))</f>
        <v/>
      </c>
      <c r="BQ217" s="59"/>
      <c r="BR217" s="123" t="s">
        <v>150</v>
      </c>
      <c r="BS217" s="124">
        <f>SUMIF(BN195:BN214,"Hipertrofia",BP195:BP214)</f>
        <v>0</v>
      </c>
      <c r="BT217" s="124">
        <f>SUMPRODUCT((BP195:BP214)*(BQ195:BQ214)*(BN195:BN214="Hipertrofia"))</f>
        <v>0</v>
      </c>
      <c r="BU217" s="125">
        <f>SUMIF(BN195:BN214,"Hipertrofia",BV195:BV214)</f>
        <v>0</v>
      </c>
      <c r="BV217" s="126" t="str">
        <f>IFERROR((BU217*100)/BP221,"")</f>
        <v/>
      </c>
      <c r="BW217" s="147"/>
      <c r="BX217" s="58"/>
      <c r="BY217" s="58"/>
      <c r="BZ217" s="58"/>
      <c r="CA217" s="59"/>
      <c r="CB217" s="59"/>
      <c r="CC217" s="59"/>
      <c r="CD217" s="72" t="s">
        <v>149</v>
      </c>
      <c r="CE217" s="66" t="str">
        <f>IF(SUMPRODUCT(CE195:CE214,CF195:CF214)=0,"",SUMPRODUCT(CE195:CE214,CF195:CF214))</f>
        <v/>
      </c>
      <c r="CF217" s="59"/>
      <c r="CG217" s="123" t="s">
        <v>150</v>
      </c>
      <c r="CH217" s="124">
        <f>SUMIF(CC195:CC214,"Hipertrofia",CE195:CE214)</f>
        <v>0</v>
      </c>
      <c r="CI217" s="124">
        <f>SUMPRODUCT((CE195:CE214)*(CF195:CF214)*(CC195:CC214="Hipertrofia"))</f>
        <v>0</v>
      </c>
      <c r="CJ217" s="125">
        <f>SUMIF(CC195:CC214,"Hipertrofia",CK195:CK214)</f>
        <v>0</v>
      </c>
      <c r="CK217" s="126" t="str">
        <f>IFERROR((CJ217*100)/CE221,"")</f>
        <v/>
      </c>
      <c r="CL217" s="147"/>
      <c r="CM217" s="58"/>
      <c r="CN217" s="58"/>
      <c r="CO217" s="58"/>
      <c r="CP217" s="59"/>
      <c r="CQ217" s="59"/>
      <c r="CR217" s="59"/>
      <c r="CS217" s="72" t="s">
        <v>149</v>
      </c>
      <c r="CT217" s="66" t="str">
        <f>IF(SUMPRODUCT(CT195:CT214,CU195:CU214)=0,"",SUMPRODUCT(CT195:CT214,CU195:CU214))</f>
        <v/>
      </c>
      <c r="CU217" s="59"/>
      <c r="CV217" s="123" t="s">
        <v>150</v>
      </c>
      <c r="CW217" s="124">
        <f>SUMIF(CR195:CR214,"Hipertrofia",CT195:CT214)</f>
        <v>0</v>
      </c>
      <c r="CX217" s="124">
        <f>SUMPRODUCT((CT195:CT214)*(CU195:CU214)*(CR195:CR214="Hipertrofia"))</f>
        <v>0</v>
      </c>
      <c r="CY217" s="125">
        <f>SUMIF(CR195:CR214,"Hipertrofia",CZ195:CZ214)</f>
        <v>0</v>
      </c>
      <c r="CZ217" s="126" t="str">
        <f>IFERROR((CY217*100)/CT221,"")</f>
        <v/>
      </c>
      <c r="DA217" s="147"/>
      <c r="DB217" s="58"/>
      <c r="DC217" s="58"/>
      <c r="DD217" s="58"/>
      <c r="DE217" s="59"/>
      <c r="DF217" s="59"/>
      <c r="DG217" s="59"/>
      <c r="DH217" s="72" t="s">
        <v>149</v>
      </c>
      <c r="DI217" s="66" t="str">
        <f>IF(SUMPRODUCT(DI195:DI214,DJ195:DJ214)=0,"",SUMPRODUCT(DI195:DI214,DJ195:DJ214))</f>
        <v/>
      </c>
      <c r="DJ217" s="59"/>
      <c r="DK217" s="123" t="s">
        <v>150</v>
      </c>
      <c r="DL217" s="124">
        <f>SUMIF(DG195:DG214,"Hipertrofia",DI195:DI214)</f>
        <v>0</v>
      </c>
      <c r="DM217" s="124">
        <f>SUMPRODUCT((DI195:DI214)*(DJ195:DJ214)*(DG195:DG214="Hipertrofia"))</f>
        <v>0</v>
      </c>
      <c r="DN217" s="125">
        <f>SUMIF(DG195:DG214,"Hipertrofia",DO195:DO214)</f>
        <v>0</v>
      </c>
      <c r="DO217" s="126" t="str">
        <f>IFERROR((DN217*100)/DI221,"")</f>
        <v/>
      </c>
      <c r="DP217" s="147"/>
      <c r="DQ217" s="58"/>
      <c r="DR217" s="58"/>
      <c r="DS217" s="58"/>
      <c r="DT217" s="59"/>
      <c r="DU217" s="59"/>
      <c r="DV217" s="59"/>
      <c r="DW217" s="72" t="s">
        <v>149</v>
      </c>
      <c r="DX217" s="66" t="str">
        <f>IF(SUMPRODUCT(DX195:DX214,DY195:DY214)=0,"",SUMPRODUCT(DX195:DX214,DY195:DY214))</f>
        <v/>
      </c>
      <c r="DY217" s="59"/>
      <c r="DZ217" s="123" t="s">
        <v>150</v>
      </c>
      <c r="EA217" s="124">
        <f>SUMIF(DV195:DV214,"Hipertrofia",DX195:DX214)</f>
        <v>0</v>
      </c>
      <c r="EB217" s="124">
        <f>SUMPRODUCT((DX195:DX214)*(DY195:DY214)*(DV195:DV214="Hipertrofia"))</f>
        <v>0</v>
      </c>
      <c r="EC217" s="125">
        <f>SUMIF(DV195:DV214,"Hipertrofia",ED195:ED214)</f>
        <v>0</v>
      </c>
      <c r="ED217" s="126" t="str">
        <f>IFERROR((EC217*100)/DX221,"")</f>
        <v/>
      </c>
      <c r="EE217" s="147"/>
      <c r="EF217" s="58"/>
      <c r="EG217" s="58"/>
      <c r="EH217" s="58"/>
      <c r="EI217" s="59"/>
      <c r="EJ217" s="59"/>
      <c r="EK217" s="59"/>
      <c r="EL217" s="72" t="s">
        <v>149</v>
      </c>
      <c r="EM217" s="66" t="str">
        <f>IF(SUMPRODUCT(EM195:EM214,EN195:EN214)=0,"",SUMPRODUCT(EM195:EM214,EN195:EN214))</f>
        <v/>
      </c>
      <c r="EN217" s="59"/>
      <c r="EO217" s="123" t="s">
        <v>150</v>
      </c>
      <c r="EP217" s="124">
        <f>SUMIF(EK195:EK214,"Hipertrofia",EM195:EM214)</f>
        <v>0</v>
      </c>
      <c r="EQ217" s="124">
        <f>SUMPRODUCT((EM195:EM214)*(EN195:EN214)*(EK195:EK214="Hipertrofia"))</f>
        <v>0</v>
      </c>
      <c r="ER217" s="125">
        <f>SUMIF(EK195:EK214,"Hipertrofia",ES195:ES214)</f>
        <v>0</v>
      </c>
      <c r="ES217" s="126" t="str">
        <f>IFERROR((ER217*100)/EM221,"")</f>
        <v/>
      </c>
      <c r="ET217" s="147"/>
      <c r="EU217" s="58"/>
      <c r="EV217" s="58"/>
      <c r="EW217" s="58"/>
      <c r="EX217" s="59"/>
      <c r="EY217" s="59"/>
      <c r="EZ217" s="59"/>
      <c r="FA217" s="72" t="s">
        <v>149</v>
      </c>
      <c r="FB217" s="66" t="str">
        <f>IF(SUMPRODUCT(FB195:FB214,FC195:FC214)=0,"",SUMPRODUCT(FB195:FB214,FC195:FC214))</f>
        <v/>
      </c>
      <c r="FC217" s="59"/>
      <c r="FD217" s="123" t="s">
        <v>150</v>
      </c>
      <c r="FE217" s="124">
        <f>SUMIF(EZ195:EZ214,"Hipertrofia",FB195:FB214)</f>
        <v>0</v>
      </c>
      <c r="FF217" s="124">
        <f>SUMPRODUCT((FB195:FB214)*(FC195:FC214)*(EZ195:EZ214="Hipertrofia"))</f>
        <v>0</v>
      </c>
      <c r="FG217" s="125">
        <f>SUMIF(EZ195:EZ214,"Hipertrofia",FH195:FH214)</f>
        <v>0</v>
      </c>
      <c r="FH217" s="126" t="str">
        <f>IFERROR((FG217*100)/FB221,"")</f>
        <v/>
      </c>
      <c r="FI217" s="147"/>
      <c r="FJ217" s="58"/>
      <c r="FK217" s="58"/>
      <c r="FL217" s="58"/>
      <c r="FM217" s="59"/>
      <c r="FN217" s="59"/>
      <c r="FO217" s="59"/>
      <c r="FP217" s="72" t="s">
        <v>149</v>
      </c>
      <c r="FQ217" s="66" t="str">
        <f>IF(SUMPRODUCT(FQ195:FQ214,FR195:FR214)=0,"",SUMPRODUCT(FQ195:FQ214,FR195:FR214))</f>
        <v/>
      </c>
      <c r="FR217" s="59"/>
      <c r="FS217" s="123" t="s">
        <v>150</v>
      </c>
      <c r="FT217" s="124">
        <f>SUMIF(FO195:FO214,"Hipertrofia",FQ195:FQ214)</f>
        <v>0</v>
      </c>
      <c r="FU217" s="124">
        <f>SUMPRODUCT((FQ195:FQ214)*(FR195:FR214)*(FO195:FO214="Hipertrofia"))</f>
        <v>0</v>
      </c>
      <c r="FV217" s="125">
        <f>SUMIF(FO195:FO214,"Hipertrofia",FW195:FW214)</f>
        <v>0</v>
      </c>
      <c r="FW217" s="126" t="str">
        <f>IFERROR((FV217*100)/FQ221,"")</f>
        <v/>
      </c>
      <c r="FX217" s="147"/>
      <c r="FY217" s="58"/>
      <c r="FZ217" s="58"/>
      <c r="GA217" s="58"/>
      <c r="GB217" s="59"/>
      <c r="GC217" s="59"/>
      <c r="GD217" s="59"/>
      <c r="GE217" s="72" t="s">
        <v>149</v>
      </c>
      <c r="GF217" s="66" t="str">
        <f>IF(SUMPRODUCT(GF195:GF214,GG195:GG214)=0,"",SUMPRODUCT(GF195:GF214,GG195:GG214))</f>
        <v/>
      </c>
      <c r="GG217" s="59"/>
      <c r="GH217" s="123" t="s">
        <v>150</v>
      </c>
      <c r="GI217" s="124">
        <f>SUMIF(GD195:GD214,"Hipertrofia",GF195:GF214)</f>
        <v>0</v>
      </c>
      <c r="GJ217" s="124">
        <f>SUMPRODUCT((GF195:GF214)*(GG195:GG214)*(GD195:GD214="Hipertrofia"))</f>
        <v>0</v>
      </c>
      <c r="GK217" s="125">
        <f>SUMIF(GD195:GD214,"Hipertrofia",GL195:GL214)</f>
        <v>0</v>
      </c>
      <c r="GL217" s="126" t="str">
        <f>IFERROR((GK217*100)/GF221,"")</f>
        <v/>
      </c>
      <c r="GM217" s="147"/>
      <c r="GN217" s="58"/>
      <c r="GO217" s="58"/>
      <c r="GP217" s="58"/>
      <c r="GQ217" s="59"/>
      <c r="GR217" s="59"/>
      <c r="GS217" s="59"/>
      <c r="GT217" s="72" t="s">
        <v>149</v>
      </c>
      <c r="GU217" s="66" t="str">
        <f>IF(SUMPRODUCT(GU195:GU214,GV195:GV214)=0,"",SUMPRODUCT(GU195:GU214,GV195:GV214))</f>
        <v/>
      </c>
      <c r="GV217" s="59"/>
      <c r="GW217" s="123" t="s">
        <v>150</v>
      </c>
      <c r="GX217" s="124">
        <f>SUMIF(GS195:GS214,"Hipertrofia",GU195:GU214)</f>
        <v>0</v>
      </c>
      <c r="GY217" s="124">
        <f>SUMPRODUCT((GU195:GU214)*(GV195:GV214)*(GS195:GS214="Hipertrofia"))</f>
        <v>0</v>
      </c>
      <c r="GZ217" s="125">
        <f>SUMIF(GS195:GS214,"Hipertrofia",HA195:HA214)</f>
        <v>0</v>
      </c>
      <c r="HA217" s="126" t="str">
        <f>IFERROR((GZ217*100)/GU221,"")</f>
        <v/>
      </c>
      <c r="HB217" s="147"/>
      <c r="HC217" s="58"/>
      <c r="HD217" s="58"/>
      <c r="HE217" s="58"/>
      <c r="HF217" s="59"/>
      <c r="HG217" s="59"/>
      <c r="HH217" s="59"/>
      <c r="HI217" s="72" t="s">
        <v>149</v>
      </c>
      <c r="HJ217" s="66" t="str">
        <f>IF(SUMPRODUCT(HJ195:HJ214,HK195:HK214)=0,"",SUMPRODUCT(HJ195:HJ214,HK195:HK214))</f>
        <v/>
      </c>
      <c r="HK217" s="59"/>
      <c r="HL217" s="123" t="s">
        <v>150</v>
      </c>
      <c r="HM217" s="124">
        <f>SUMIF(HH195:HH214,"Hipertrofia",HJ195:HJ214)</f>
        <v>0</v>
      </c>
      <c r="HN217" s="124">
        <f>SUMPRODUCT((HJ195:HJ214)*(HK195:HK214)*(HH195:HH214="Hipertrofia"))</f>
        <v>0</v>
      </c>
      <c r="HO217" s="125">
        <f>SUMIF(HH195:HH214,"Hipertrofia",HP195:HP214)</f>
        <v>0</v>
      </c>
      <c r="HP217" s="126" t="str">
        <f>IFERROR((HO217*100)/HJ221,"")</f>
        <v/>
      </c>
      <c r="HQ217" s="147"/>
      <c r="HR217" s="58"/>
      <c r="HS217" s="58"/>
      <c r="HT217" s="58"/>
      <c r="HU217" s="59"/>
      <c r="HV217" s="59"/>
      <c r="HW217" s="59"/>
      <c r="HX217" s="72" t="s">
        <v>149</v>
      </c>
      <c r="HY217" s="66" t="str">
        <f>IF(SUMPRODUCT(HY195:HY214,HZ195:HZ214)=0,"",SUMPRODUCT(HY195:HY214,HZ195:HZ214))</f>
        <v/>
      </c>
      <c r="HZ217" s="59"/>
      <c r="IA217" s="123" t="s">
        <v>150</v>
      </c>
      <c r="IB217" s="124">
        <f>SUMIF(HW195:HW214,"Hipertrofia",HY195:HY214)</f>
        <v>0</v>
      </c>
      <c r="IC217" s="124">
        <f>SUMPRODUCT((HY195:HY214)*(HZ195:HZ214)*(HW195:HW214="Hipertrofia"))</f>
        <v>0</v>
      </c>
      <c r="ID217" s="125">
        <f>SUMIF(HW195:HW214,"Hipertrofia",IE195:IE214)</f>
        <v>0</v>
      </c>
      <c r="IE217" s="126" t="str">
        <f>IFERROR((ID217*100)/HY221,"")</f>
        <v/>
      </c>
      <c r="IF217" s="147"/>
      <c r="IG217" s="58"/>
      <c r="IH217" s="58"/>
      <c r="II217" s="58"/>
      <c r="IJ217" s="59"/>
      <c r="IK217" s="59"/>
      <c r="IL217" s="59"/>
      <c r="IM217" s="72" t="s">
        <v>149</v>
      </c>
      <c r="IN217" s="66" t="str">
        <f>IF(SUMPRODUCT(IN195:IN214,IO195:IO214)=0,"",SUMPRODUCT(IN195:IN214,IO195:IO214))</f>
        <v/>
      </c>
      <c r="IO217" s="59"/>
      <c r="IP217" s="123" t="s">
        <v>150</v>
      </c>
      <c r="IQ217" s="124">
        <f>SUMIF(IL195:IL214,"Hipertrofia",IN195:IN214)</f>
        <v>0</v>
      </c>
      <c r="IR217" s="124">
        <f>SUMPRODUCT((IN195:IN214)*(IO195:IO214)*(IL195:IL214="Hipertrofia"))</f>
        <v>0</v>
      </c>
      <c r="IS217" s="125">
        <f>SUMIF(IL195:IL214,"Hipertrofia",IT195:IT214)</f>
        <v>0</v>
      </c>
      <c r="IT217" s="126" t="str">
        <f>IFERROR((IS217*100)/IN221,"")</f>
        <v/>
      </c>
      <c r="IU217" s="147"/>
      <c r="IV217" s="58"/>
      <c r="IW217" s="58"/>
      <c r="IX217" s="58"/>
      <c r="IY217" s="59"/>
      <c r="IZ217" s="59"/>
      <c r="JA217" s="59"/>
      <c r="JB217" s="72" t="s">
        <v>149</v>
      </c>
      <c r="JC217" s="66" t="str">
        <f>IF(SUMPRODUCT(JC195:JC214,JD195:JD214)=0,"",SUMPRODUCT(JC195:JC214,JD195:JD214))</f>
        <v/>
      </c>
      <c r="JD217" s="59"/>
      <c r="JE217" s="123" t="s">
        <v>150</v>
      </c>
      <c r="JF217" s="124">
        <f>SUMIF(JA195:JA214,"Hipertrofia",JC195:JC214)</f>
        <v>0</v>
      </c>
      <c r="JG217" s="124">
        <f>SUMPRODUCT((JC195:JC214)*(JD195:JD214)*(JA195:JA214="Hipertrofia"))</f>
        <v>0</v>
      </c>
      <c r="JH217" s="125">
        <f>SUMIF(JA195:JA214,"Hipertrofia",JI195:JI214)</f>
        <v>0</v>
      </c>
      <c r="JI217" s="126" t="str">
        <f>IFERROR((JH217*100)/JC221,"")</f>
        <v/>
      </c>
      <c r="JJ217" s="147"/>
      <c r="JK217" s="58"/>
      <c r="JL217" s="58"/>
      <c r="JM217" s="58"/>
      <c r="JN217" s="59"/>
      <c r="JO217" s="59"/>
      <c r="JP217" s="59"/>
      <c r="JQ217" s="72" t="s">
        <v>149</v>
      </c>
      <c r="JR217" s="66" t="str">
        <f>IF(SUMPRODUCT(JR195:JR214,JS195:JS214)=0,"",SUMPRODUCT(JR195:JR214,JS195:JS214))</f>
        <v/>
      </c>
      <c r="JS217" s="59"/>
      <c r="JT217" s="123" t="s">
        <v>150</v>
      </c>
      <c r="JU217" s="124">
        <f>SUMIF(JP195:JP214,"Hipertrofia",JR195:JR214)</f>
        <v>0</v>
      </c>
      <c r="JV217" s="124">
        <f>SUMPRODUCT((JR195:JR214)*(JS195:JS214)*(JP195:JP214="Hipertrofia"))</f>
        <v>0</v>
      </c>
      <c r="JW217" s="125">
        <f>SUMIF(JP195:JP214,"Hipertrofia",JX195:JX214)</f>
        <v>0</v>
      </c>
      <c r="JX217" s="126" t="str">
        <f>IFERROR((JW217*100)/JR221,"")</f>
        <v/>
      </c>
      <c r="JY217" s="147"/>
      <c r="JZ217" s="58"/>
      <c r="KA217" s="58"/>
      <c r="KB217" s="58"/>
      <c r="KC217" s="59"/>
      <c r="KD217" s="59"/>
      <c r="KE217" s="59"/>
      <c r="KF217" s="72" t="s">
        <v>149</v>
      </c>
      <c r="KG217" s="66" t="str">
        <f>IF(SUMPRODUCT(KG195:KG214,KH195:KH214)=0,"",SUMPRODUCT(KG195:KG214,KH195:KH214))</f>
        <v/>
      </c>
      <c r="KH217" s="59"/>
      <c r="KI217" s="123" t="s">
        <v>150</v>
      </c>
      <c r="KJ217" s="124">
        <f>SUMIF(KE195:KE214,"Hipertrofia",KG195:KG214)</f>
        <v>0</v>
      </c>
      <c r="KK217" s="124">
        <f>SUMPRODUCT((KG195:KG214)*(KH195:KH214)*(KE195:KE214="Hipertrofia"))</f>
        <v>0</v>
      </c>
      <c r="KL217" s="125">
        <f>SUMIF(KE195:KE214,"Hipertrofia",KM195:KM214)</f>
        <v>0</v>
      </c>
      <c r="KM217" s="126" t="str">
        <f>IFERROR((KL217*100)/KG221,"")</f>
        <v/>
      </c>
      <c r="KN217" s="147"/>
      <c r="KO217" s="58"/>
      <c r="KP217" s="58"/>
      <c r="KQ217" s="58"/>
      <c r="KR217" s="59"/>
      <c r="KS217" s="59"/>
      <c r="KT217" s="59"/>
      <c r="KU217" s="72" t="s">
        <v>149</v>
      </c>
      <c r="KV217" s="66" t="str">
        <f>IF(SUMPRODUCT(KV195:KV214,KW195:KW214)=0,"",SUMPRODUCT(KV195:KV214,KW195:KW214))</f>
        <v/>
      </c>
      <c r="KW217" s="59"/>
      <c r="KX217" s="123" t="s">
        <v>150</v>
      </c>
      <c r="KY217" s="124">
        <f>SUMIF(KT195:KT214,"Hipertrofia",KV195:KV214)</f>
        <v>0</v>
      </c>
      <c r="KZ217" s="124">
        <f>SUMPRODUCT((KV195:KV214)*(KW195:KW214)*(KT195:KT214="Hipertrofia"))</f>
        <v>0</v>
      </c>
      <c r="LA217" s="125">
        <f>SUMIF(KT195:KT214,"Hipertrofia",LB195:LB214)</f>
        <v>0</v>
      </c>
      <c r="LB217" s="126" t="str">
        <f>IFERROR((LA217*100)/KV221,"")</f>
        <v/>
      </c>
      <c r="LC217" s="147"/>
      <c r="LD217" s="347"/>
      <c r="LE217" s="58"/>
      <c r="LF217" s="58"/>
      <c r="LG217" s="59"/>
      <c r="LH217" s="59"/>
      <c r="LI217" s="59"/>
      <c r="LJ217" s="72" t="s">
        <v>149</v>
      </c>
      <c r="LK217" s="66" t="str">
        <f>IF(SUMPRODUCT(LK195:LK214,LL195:LL214)=0,"",SUMPRODUCT(LK195:LK214,LL195:LL214))</f>
        <v/>
      </c>
      <c r="LL217" s="59"/>
      <c r="LM217" s="123" t="s">
        <v>150</v>
      </c>
      <c r="LN217" s="124">
        <f>SUMIF(LI195:LI214,"Hipertrofia",LK195:LK214)</f>
        <v>0</v>
      </c>
      <c r="LO217" s="124">
        <f>SUMPRODUCT((LK195:LK214)*(LL195:LL214)*(LI195:LI214="Hipertrofia"))</f>
        <v>0</v>
      </c>
      <c r="LP217" s="125">
        <f>SUMIF(LI195:LI214,"Hipertrofia",LQ195:LQ214)</f>
        <v>0</v>
      </c>
      <c r="LQ217" s="126" t="str">
        <f>IFERROR((LP217*100)/LK221,"")</f>
        <v/>
      </c>
      <c r="LR217" s="147"/>
      <c r="LS217" s="347"/>
      <c r="LT217" s="58"/>
      <c r="LU217" s="58"/>
      <c r="LV217" s="59"/>
      <c r="LW217" s="59"/>
      <c r="LX217" s="59"/>
      <c r="LY217" s="72" t="s">
        <v>149</v>
      </c>
      <c r="LZ217" s="66" t="str">
        <f>IF(SUMPRODUCT(LZ195:LZ214,MA195:MA214)=0,"",SUMPRODUCT(LZ195:LZ214,MA195:MA214))</f>
        <v/>
      </c>
      <c r="MA217" s="59"/>
      <c r="MB217" s="123" t="s">
        <v>150</v>
      </c>
      <c r="MC217" s="124">
        <f>SUMIF(LX195:LX214,"Hipertrofia",LZ195:LZ214)</f>
        <v>0</v>
      </c>
      <c r="MD217" s="124">
        <f>SUMPRODUCT((LZ195:LZ214)*(MA195:MA214)*(LX195:LX214="Hipertrofia"))</f>
        <v>0</v>
      </c>
      <c r="ME217" s="125">
        <f>SUMIF(LX195:LX214,"Hipertrofia",MF195:MF214)</f>
        <v>0</v>
      </c>
      <c r="MF217" s="126" t="str">
        <f>IFERROR((ME217*100)/LZ221,"")</f>
        <v/>
      </c>
      <c r="MG217" s="147"/>
      <c r="MH217" s="347"/>
      <c r="MI217" s="58"/>
      <c r="MJ217" s="58"/>
      <c r="MK217" s="59"/>
      <c r="ML217" s="59"/>
      <c r="MM217" s="59"/>
      <c r="MN217" s="72" t="s">
        <v>149</v>
      </c>
      <c r="MO217" s="66" t="str">
        <f>IF(SUMPRODUCT(MO195:MO214,MP195:MP214)=0,"",SUMPRODUCT(MO195:MO214,MP195:MP214))</f>
        <v/>
      </c>
      <c r="MP217" s="59"/>
      <c r="MQ217" s="123" t="s">
        <v>150</v>
      </c>
      <c r="MR217" s="124">
        <f>SUMIF(MM195:MM214,"Hipertrofia",MO195:MO214)</f>
        <v>0</v>
      </c>
      <c r="MS217" s="124">
        <f>SUMPRODUCT((MO195:MO214)*(MP195:MP214)*(MM195:MM214="Hipertrofia"))</f>
        <v>0</v>
      </c>
      <c r="MT217" s="125">
        <f>SUMIF(MM195:MM214,"Hipertrofia",MU195:MU214)</f>
        <v>0</v>
      </c>
      <c r="MU217" s="126" t="str">
        <f>IFERROR((MT217*100)/MO221,"")</f>
        <v/>
      </c>
      <c r="MV217" s="147"/>
      <c r="MW217" s="347"/>
    </row>
    <row r="218" spans="1:361">
      <c r="A218" s="347"/>
      <c r="B218" s="58"/>
      <c r="C218" s="58"/>
      <c r="D218" s="59"/>
      <c r="E218" s="59"/>
      <c r="F218" s="59"/>
      <c r="G218" s="72" t="s">
        <v>151</v>
      </c>
      <c r="H218" s="75" t="str">
        <f>IFERROR(AVERAGE(K195:K214),"")</f>
        <v/>
      </c>
      <c r="I218" s="59"/>
      <c r="J218" s="73" t="s">
        <v>152</v>
      </c>
      <c r="K218" s="64">
        <f>SUMIF(F195:F214,"Força",H195:H214)</f>
        <v>0</v>
      </c>
      <c r="L218" s="64">
        <f>SUMPRODUCT((H195:H214)*(I195:I214)*(F195:F214="Força"))</f>
        <v>0</v>
      </c>
      <c r="M218" s="74">
        <f>SUMIF(F195:F214,"Força",N195:N214)</f>
        <v>0</v>
      </c>
      <c r="N218" s="75" t="str">
        <f>IFERROR((M218*100)/H221,"")</f>
        <v/>
      </c>
      <c r="O218" s="147"/>
      <c r="P218" s="58"/>
      <c r="Q218" s="58"/>
      <c r="R218" s="58"/>
      <c r="S218" s="59"/>
      <c r="T218" s="59"/>
      <c r="U218" s="59"/>
      <c r="V218" s="72" t="s">
        <v>151</v>
      </c>
      <c r="W218" s="75" t="str">
        <f>IFERROR(AVERAGE(Z195:Z214),"")</f>
        <v/>
      </c>
      <c r="X218" s="59"/>
      <c r="Y218" s="73" t="s">
        <v>152</v>
      </c>
      <c r="Z218" s="64">
        <f>SUMIF(U195:U214,"Força",W195:W214)</f>
        <v>0</v>
      </c>
      <c r="AA218" s="64">
        <f>SUMPRODUCT((W195:W214)*(X195:X214)*(U195:U214="Força"))</f>
        <v>0</v>
      </c>
      <c r="AB218" s="74">
        <f>SUMIF(U195:U214,"Força",AC195:AC214)</f>
        <v>0</v>
      </c>
      <c r="AC218" s="75" t="str">
        <f>IFERROR((AB218*100)/W221,"")</f>
        <v/>
      </c>
      <c r="AD218" s="147"/>
      <c r="AE218" s="58"/>
      <c r="AF218" s="58"/>
      <c r="AG218" s="58"/>
      <c r="AH218" s="59"/>
      <c r="AI218" s="59"/>
      <c r="AJ218" s="59"/>
      <c r="AK218" s="72" t="s">
        <v>151</v>
      </c>
      <c r="AL218" s="75" t="str">
        <f>IFERROR(AVERAGE(AO195:AO214),"")</f>
        <v/>
      </c>
      <c r="AM218" s="59"/>
      <c r="AN218" s="73" t="s">
        <v>152</v>
      </c>
      <c r="AO218" s="64">
        <f>SUMIF(AJ195:AJ214,"Força",AL195:AL214)</f>
        <v>0</v>
      </c>
      <c r="AP218" s="64">
        <f>SUMPRODUCT((AL195:AL214)*(AM195:AM214)*(AJ195:AJ214="Força"))</f>
        <v>0</v>
      </c>
      <c r="AQ218" s="74">
        <f>SUMIF(AJ195:AJ214,"Força",AR195:AR214)</f>
        <v>0</v>
      </c>
      <c r="AR218" s="75" t="str">
        <f>IFERROR((AQ218*100)/AL221,"")</f>
        <v/>
      </c>
      <c r="AS218" s="147"/>
      <c r="AT218" s="58"/>
      <c r="AU218" s="58"/>
      <c r="AV218" s="58"/>
      <c r="AW218" s="59"/>
      <c r="AX218" s="59"/>
      <c r="AY218" s="59"/>
      <c r="AZ218" s="72" t="s">
        <v>151</v>
      </c>
      <c r="BA218" s="75" t="str">
        <f>IFERROR(AVERAGE(BD195:BD214),"")</f>
        <v/>
      </c>
      <c r="BB218" s="59"/>
      <c r="BC218" s="73" t="s">
        <v>152</v>
      </c>
      <c r="BD218" s="64">
        <f>SUMIF(AY195:AY214,"Força",BA195:BA214)</f>
        <v>0</v>
      </c>
      <c r="BE218" s="64">
        <f>SUMPRODUCT((BA195:BA214)*(BB195:BB214)*(AY195:AY214="Força"))</f>
        <v>0</v>
      </c>
      <c r="BF218" s="74">
        <f>SUMIF(AY195:AY214,"Força",BG195:BG214)</f>
        <v>0</v>
      </c>
      <c r="BG218" s="75" t="str">
        <f>IFERROR((BF218*100)/BA221,"")</f>
        <v/>
      </c>
      <c r="BH218" s="147"/>
      <c r="BI218" s="58"/>
      <c r="BJ218" s="58"/>
      <c r="BK218" s="58"/>
      <c r="BL218" s="59"/>
      <c r="BM218" s="59"/>
      <c r="BN218" s="59"/>
      <c r="BO218" s="72" t="s">
        <v>151</v>
      </c>
      <c r="BP218" s="75" t="str">
        <f>IFERROR(AVERAGE(BS195:BS214),"")</f>
        <v/>
      </c>
      <c r="BQ218" s="59"/>
      <c r="BR218" s="73" t="s">
        <v>152</v>
      </c>
      <c r="BS218" s="64">
        <f>SUMIF(BN195:BN214,"Força",BP195:BP214)</f>
        <v>0</v>
      </c>
      <c r="BT218" s="64">
        <f>SUMPRODUCT((BP195:BP214)*(BQ195:BQ214)*(BN195:BN214="Força"))</f>
        <v>0</v>
      </c>
      <c r="BU218" s="74">
        <f>SUMIF(BN195:BN214,"Força",BV195:BV214)</f>
        <v>0</v>
      </c>
      <c r="BV218" s="75" t="str">
        <f>IFERROR((BU218*100)/BP221,"")</f>
        <v/>
      </c>
      <c r="BW218" s="147"/>
      <c r="BX218" s="58"/>
      <c r="BY218" s="58"/>
      <c r="BZ218" s="58"/>
      <c r="CA218" s="59"/>
      <c r="CB218" s="59"/>
      <c r="CC218" s="59"/>
      <c r="CD218" s="72" t="s">
        <v>151</v>
      </c>
      <c r="CE218" s="75" t="str">
        <f>IFERROR(AVERAGE(CH195:CH214),"")</f>
        <v/>
      </c>
      <c r="CF218" s="59"/>
      <c r="CG218" s="73" t="s">
        <v>152</v>
      </c>
      <c r="CH218" s="64">
        <f>SUMIF(CC195:CC214,"Força",CE195:CE214)</f>
        <v>0</v>
      </c>
      <c r="CI218" s="64">
        <f>SUMPRODUCT((CE195:CE214)*(CF195:CF214)*(CC195:CC214="Força"))</f>
        <v>0</v>
      </c>
      <c r="CJ218" s="74">
        <f>SUMIF(CC195:CC214,"Força",CK195:CK214)</f>
        <v>0</v>
      </c>
      <c r="CK218" s="75" t="str">
        <f>IFERROR((CJ218*100)/CE221,"")</f>
        <v/>
      </c>
      <c r="CL218" s="147"/>
      <c r="CM218" s="58"/>
      <c r="CN218" s="58"/>
      <c r="CO218" s="58"/>
      <c r="CP218" s="59"/>
      <c r="CQ218" s="59"/>
      <c r="CR218" s="59"/>
      <c r="CS218" s="72" t="s">
        <v>151</v>
      </c>
      <c r="CT218" s="75" t="str">
        <f>IFERROR(AVERAGE(CW195:CW214),"")</f>
        <v/>
      </c>
      <c r="CU218" s="59"/>
      <c r="CV218" s="73" t="s">
        <v>152</v>
      </c>
      <c r="CW218" s="64">
        <f>SUMIF(CR195:CR214,"Força",CT195:CT214)</f>
        <v>0</v>
      </c>
      <c r="CX218" s="64">
        <f>SUMPRODUCT((CT195:CT214)*(CU195:CU214)*(CR195:CR214="Força"))</f>
        <v>0</v>
      </c>
      <c r="CY218" s="74">
        <f>SUMIF(CR195:CR214,"Força",CZ195:CZ214)</f>
        <v>0</v>
      </c>
      <c r="CZ218" s="75" t="str">
        <f>IFERROR((CY218*100)/CT221,"")</f>
        <v/>
      </c>
      <c r="DA218" s="147"/>
      <c r="DB218" s="58"/>
      <c r="DC218" s="58"/>
      <c r="DD218" s="58"/>
      <c r="DE218" s="59"/>
      <c r="DF218" s="59"/>
      <c r="DG218" s="59"/>
      <c r="DH218" s="72" t="s">
        <v>151</v>
      </c>
      <c r="DI218" s="75" t="str">
        <f>IFERROR(AVERAGE(DL195:DL214),"")</f>
        <v/>
      </c>
      <c r="DJ218" s="59"/>
      <c r="DK218" s="73" t="s">
        <v>152</v>
      </c>
      <c r="DL218" s="64">
        <f>SUMIF(DG195:DG214,"Força",DI195:DI214)</f>
        <v>0</v>
      </c>
      <c r="DM218" s="64">
        <f>SUMPRODUCT((DI195:DI214)*(DJ195:DJ214)*(DG195:DG214="Força"))</f>
        <v>0</v>
      </c>
      <c r="DN218" s="74">
        <f>SUMIF(DG195:DG214,"Força",DO195:DO214)</f>
        <v>0</v>
      </c>
      <c r="DO218" s="75" t="str">
        <f>IFERROR((DN218*100)/DI221,"")</f>
        <v/>
      </c>
      <c r="DP218" s="147"/>
      <c r="DQ218" s="58"/>
      <c r="DR218" s="58"/>
      <c r="DS218" s="58"/>
      <c r="DT218" s="59"/>
      <c r="DU218" s="59"/>
      <c r="DV218" s="59"/>
      <c r="DW218" s="72" t="s">
        <v>151</v>
      </c>
      <c r="DX218" s="75" t="str">
        <f>IFERROR(AVERAGE(EA195:EA214),"")</f>
        <v/>
      </c>
      <c r="DY218" s="59"/>
      <c r="DZ218" s="73" t="s">
        <v>152</v>
      </c>
      <c r="EA218" s="64">
        <f>SUMIF(DV195:DV214,"Força",DX195:DX214)</f>
        <v>0</v>
      </c>
      <c r="EB218" s="64">
        <f>SUMPRODUCT((DX195:DX214)*(DY195:DY214)*(DV195:DV214="Força"))</f>
        <v>0</v>
      </c>
      <c r="EC218" s="74">
        <f>SUMIF(DV195:DV214,"Força",ED195:ED214)</f>
        <v>0</v>
      </c>
      <c r="ED218" s="75" t="str">
        <f>IFERROR((EC218*100)/DX221,"")</f>
        <v/>
      </c>
      <c r="EE218" s="147"/>
      <c r="EF218" s="58"/>
      <c r="EG218" s="58"/>
      <c r="EH218" s="58"/>
      <c r="EI218" s="59"/>
      <c r="EJ218" s="59"/>
      <c r="EK218" s="59"/>
      <c r="EL218" s="72" t="s">
        <v>151</v>
      </c>
      <c r="EM218" s="75" t="str">
        <f>IFERROR(AVERAGE(EP195:EP214),"")</f>
        <v/>
      </c>
      <c r="EN218" s="59"/>
      <c r="EO218" s="73" t="s">
        <v>152</v>
      </c>
      <c r="EP218" s="64">
        <f>SUMIF(EK195:EK214,"Força",EM195:EM214)</f>
        <v>0</v>
      </c>
      <c r="EQ218" s="64">
        <f>SUMPRODUCT((EM195:EM214)*(EN195:EN214)*(EK195:EK214="Força"))</f>
        <v>0</v>
      </c>
      <c r="ER218" s="74">
        <f>SUMIF(EK195:EK214,"Força",ES195:ES214)</f>
        <v>0</v>
      </c>
      <c r="ES218" s="75" t="str">
        <f>IFERROR((ER218*100)/EM221,"")</f>
        <v/>
      </c>
      <c r="ET218" s="147"/>
      <c r="EU218" s="58"/>
      <c r="EV218" s="58"/>
      <c r="EW218" s="58"/>
      <c r="EX218" s="59"/>
      <c r="EY218" s="59"/>
      <c r="EZ218" s="59"/>
      <c r="FA218" s="72" t="s">
        <v>151</v>
      </c>
      <c r="FB218" s="75" t="str">
        <f>IFERROR(AVERAGE(FE195:FE214),"")</f>
        <v/>
      </c>
      <c r="FC218" s="59"/>
      <c r="FD218" s="73" t="s">
        <v>152</v>
      </c>
      <c r="FE218" s="64">
        <f>SUMIF(EZ195:EZ214,"Força",FB195:FB214)</f>
        <v>0</v>
      </c>
      <c r="FF218" s="64">
        <f>SUMPRODUCT((FB195:FB214)*(FC195:FC214)*(EZ195:EZ214="Força"))</f>
        <v>0</v>
      </c>
      <c r="FG218" s="74">
        <f>SUMIF(EZ195:EZ214,"Força",FH195:FH214)</f>
        <v>0</v>
      </c>
      <c r="FH218" s="75" t="str">
        <f>IFERROR((FG218*100)/FB221,"")</f>
        <v/>
      </c>
      <c r="FI218" s="147"/>
      <c r="FJ218" s="58"/>
      <c r="FK218" s="58"/>
      <c r="FL218" s="58"/>
      <c r="FM218" s="59"/>
      <c r="FN218" s="59"/>
      <c r="FO218" s="59"/>
      <c r="FP218" s="72" t="s">
        <v>151</v>
      </c>
      <c r="FQ218" s="75" t="str">
        <f>IFERROR(AVERAGE(FT195:FT214),"")</f>
        <v/>
      </c>
      <c r="FR218" s="59"/>
      <c r="FS218" s="73" t="s">
        <v>152</v>
      </c>
      <c r="FT218" s="64">
        <f>SUMIF(FO195:FO214,"Força",FQ195:FQ214)</f>
        <v>0</v>
      </c>
      <c r="FU218" s="64">
        <f>SUMPRODUCT((FQ195:FQ214)*(FR195:FR214)*(FO195:FO214="Força"))</f>
        <v>0</v>
      </c>
      <c r="FV218" s="74">
        <f>SUMIF(FO195:FO214,"Força",FW195:FW214)</f>
        <v>0</v>
      </c>
      <c r="FW218" s="75" t="str">
        <f>IFERROR((FV218*100)/FQ221,"")</f>
        <v/>
      </c>
      <c r="FX218" s="147"/>
      <c r="FY218" s="58"/>
      <c r="FZ218" s="58"/>
      <c r="GA218" s="58"/>
      <c r="GB218" s="59"/>
      <c r="GC218" s="59"/>
      <c r="GD218" s="59"/>
      <c r="GE218" s="72" t="s">
        <v>151</v>
      </c>
      <c r="GF218" s="75" t="str">
        <f>IFERROR(AVERAGE(GI195:GI214),"")</f>
        <v/>
      </c>
      <c r="GG218" s="59"/>
      <c r="GH218" s="73" t="s">
        <v>152</v>
      </c>
      <c r="GI218" s="64">
        <f>SUMIF(GD195:GD214,"Força",GF195:GF214)</f>
        <v>0</v>
      </c>
      <c r="GJ218" s="64">
        <f>SUMPRODUCT((GF195:GF214)*(GG195:GG214)*(GD195:GD214="Força"))</f>
        <v>0</v>
      </c>
      <c r="GK218" s="74">
        <f>SUMIF(GD195:GD214,"Força",GL195:GL214)</f>
        <v>0</v>
      </c>
      <c r="GL218" s="75" t="str">
        <f>IFERROR((GK218*100)/GF221,"")</f>
        <v/>
      </c>
      <c r="GM218" s="147"/>
      <c r="GN218" s="58"/>
      <c r="GO218" s="58"/>
      <c r="GP218" s="58"/>
      <c r="GQ218" s="59"/>
      <c r="GR218" s="59"/>
      <c r="GS218" s="59"/>
      <c r="GT218" s="72" t="s">
        <v>151</v>
      </c>
      <c r="GU218" s="75" t="str">
        <f>IFERROR(AVERAGE(GX195:GX214),"")</f>
        <v/>
      </c>
      <c r="GV218" s="59"/>
      <c r="GW218" s="73" t="s">
        <v>152</v>
      </c>
      <c r="GX218" s="64">
        <f>SUMIF(GS195:GS214,"Força",GU195:GU214)</f>
        <v>0</v>
      </c>
      <c r="GY218" s="64">
        <f>SUMPRODUCT((GU195:GU214)*(GV195:GV214)*(GS195:GS214="Força"))</f>
        <v>0</v>
      </c>
      <c r="GZ218" s="74">
        <f>SUMIF(GS195:GS214,"Força",HA195:HA214)</f>
        <v>0</v>
      </c>
      <c r="HA218" s="75" t="str">
        <f>IFERROR((GZ218*100)/GU221,"")</f>
        <v/>
      </c>
      <c r="HB218" s="147"/>
      <c r="HC218" s="58"/>
      <c r="HD218" s="58"/>
      <c r="HE218" s="58"/>
      <c r="HF218" s="59"/>
      <c r="HG218" s="59"/>
      <c r="HH218" s="59"/>
      <c r="HI218" s="72" t="s">
        <v>151</v>
      </c>
      <c r="HJ218" s="75" t="str">
        <f>IFERROR(AVERAGE(HM195:HM214),"")</f>
        <v/>
      </c>
      <c r="HK218" s="59"/>
      <c r="HL218" s="73" t="s">
        <v>152</v>
      </c>
      <c r="HM218" s="64">
        <f>SUMIF(HH195:HH214,"Força",HJ195:HJ214)</f>
        <v>0</v>
      </c>
      <c r="HN218" s="64">
        <f>SUMPRODUCT((HJ195:HJ214)*(HK195:HK214)*(HH195:HH214="Força"))</f>
        <v>0</v>
      </c>
      <c r="HO218" s="74">
        <f>SUMIF(HH195:HH214,"Força",HP195:HP214)</f>
        <v>0</v>
      </c>
      <c r="HP218" s="75" t="str">
        <f>IFERROR((HO218*100)/HJ221,"")</f>
        <v/>
      </c>
      <c r="HQ218" s="147"/>
      <c r="HR218" s="58"/>
      <c r="HS218" s="58"/>
      <c r="HT218" s="58"/>
      <c r="HU218" s="59"/>
      <c r="HV218" s="59"/>
      <c r="HW218" s="59"/>
      <c r="HX218" s="72" t="s">
        <v>151</v>
      </c>
      <c r="HY218" s="75" t="str">
        <f>IFERROR(AVERAGE(IB195:IB214),"")</f>
        <v/>
      </c>
      <c r="HZ218" s="59"/>
      <c r="IA218" s="73" t="s">
        <v>152</v>
      </c>
      <c r="IB218" s="64">
        <f>SUMIF(HW195:HW214,"Força",HY195:HY214)</f>
        <v>0</v>
      </c>
      <c r="IC218" s="64">
        <f>SUMPRODUCT((HY195:HY214)*(HZ195:HZ214)*(HW195:HW214="Força"))</f>
        <v>0</v>
      </c>
      <c r="ID218" s="74">
        <f>SUMIF(HW195:HW214,"Força",IE195:IE214)</f>
        <v>0</v>
      </c>
      <c r="IE218" s="75" t="str">
        <f>IFERROR((ID218*100)/HY221,"")</f>
        <v/>
      </c>
      <c r="IF218" s="147"/>
      <c r="IG218" s="58"/>
      <c r="IH218" s="58"/>
      <c r="II218" s="58"/>
      <c r="IJ218" s="59"/>
      <c r="IK218" s="59"/>
      <c r="IL218" s="59"/>
      <c r="IM218" s="72" t="s">
        <v>151</v>
      </c>
      <c r="IN218" s="75" t="str">
        <f>IFERROR(AVERAGE(IQ195:IQ214),"")</f>
        <v/>
      </c>
      <c r="IO218" s="59"/>
      <c r="IP218" s="73" t="s">
        <v>152</v>
      </c>
      <c r="IQ218" s="64">
        <f>SUMIF(IL195:IL214,"Força",IN195:IN214)</f>
        <v>0</v>
      </c>
      <c r="IR218" s="64">
        <f>SUMPRODUCT((IN195:IN214)*(IO195:IO214)*(IL195:IL214="Força"))</f>
        <v>0</v>
      </c>
      <c r="IS218" s="74">
        <f>SUMIF(IL195:IL214,"Força",IT195:IT214)</f>
        <v>0</v>
      </c>
      <c r="IT218" s="75" t="str">
        <f>IFERROR((IS218*100)/IN221,"")</f>
        <v/>
      </c>
      <c r="IU218" s="147"/>
      <c r="IV218" s="58"/>
      <c r="IW218" s="58"/>
      <c r="IX218" s="58"/>
      <c r="IY218" s="59"/>
      <c r="IZ218" s="59"/>
      <c r="JA218" s="59"/>
      <c r="JB218" s="72" t="s">
        <v>151</v>
      </c>
      <c r="JC218" s="75" t="str">
        <f>IFERROR(AVERAGE(JF195:JF214),"")</f>
        <v/>
      </c>
      <c r="JD218" s="59"/>
      <c r="JE218" s="73" t="s">
        <v>152</v>
      </c>
      <c r="JF218" s="64">
        <f>SUMIF(JA195:JA214,"Força",JC195:JC214)</f>
        <v>0</v>
      </c>
      <c r="JG218" s="64">
        <f>SUMPRODUCT((JC195:JC214)*(JD195:JD214)*(JA195:JA214="Força"))</f>
        <v>0</v>
      </c>
      <c r="JH218" s="74">
        <f>SUMIF(JA195:JA214,"Força",JI195:JI214)</f>
        <v>0</v>
      </c>
      <c r="JI218" s="75" t="str">
        <f>IFERROR((JH218*100)/JC221,"")</f>
        <v/>
      </c>
      <c r="JJ218" s="147"/>
      <c r="JK218" s="58"/>
      <c r="JL218" s="58"/>
      <c r="JM218" s="58"/>
      <c r="JN218" s="59"/>
      <c r="JO218" s="59"/>
      <c r="JP218" s="59"/>
      <c r="JQ218" s="72" t="s">
        <v>151</v>
      </c>
      <c r="JR218" s="75" t="str">
        <f>IFERROR(AVERAGE(JU195:JU214),"")</f>
        <v/>
      </c>
      <c r="JS218" s="59"/>
      <c r="JT218" s="73" t="s">
        <v>152</v>
      </c>
      <c r="JU218" s="64">
        <f>SUMIF(JP195:JP214,"Força",JR195:JR214)</f>
        <v>0</v>
      </c>
      <c r="JV218" s="64">
        <f>SUMPRODUCT((JR195:JR214)*(JS195:JS214)*(JP195:JP214="Força"))</f>
        <v>0</v>
      </c>
      <c r="JW218" s="74">
        <f>SUMIF(JP195:JP214,"Força",JX195:JX214)</f>
        <v>0</v>
      </c>
      <c r="JX218" s="75" t="str">
        <f>IFERROR((JW218*100)/JR221,"")</f>
        <v/>
      </c>
      <c r="JY218" s="147"/>
      <c r="JZ218" s="58"/>
      <c r="KA218" s="58"/>
      <c r="KB218" s="58"/>
      <c r="KC218" s="59"/>
      <c r="KD218" s="59"/>
      <c r="KE218" s="59"/>
      <c r="KF218" s="72" t="s">
        <v>151</v>
      </c>
      <c r="KG218" s="75" t="str">
        <f>IFERROR(AVERAGE(KJ195:KJ214),"")</f>
        <v/>
      </c>
      <c r="KH218" s="59"/>
      <c r="KI218" s="73" t="s">
        <v>152</v>
      </c>
      <c r="KJ218" s="64">
        <f>SUMIF(KE195:KE214,"Força",KG195:KG214)</f>
        <v>0</v>
      </c>
      <c r="KK218" s="64">
        <f>SUMPRODUCT((KG195:KG214)*(KH195:KH214)*(KE195:KE214="Força"))</f>
        <v>0</v>
      </c>
      <c r="KL218" s="74">
        <f>SUMIF(KE195:KE214,"Força",KM195:KM214)</f>
        <v>0</v>
      </c>
      <c r="KM218" s="75" t="str">
        <f>IFERROR((KL218*100)/KG221,"")</f>
        <v/>
      </c>
      <c r="KN218" s="147"/>
      <c r="KO218" s="58"/>
      <c r="KP218" s="58"/>
      <c r="KQ218" s="58"/>
      <c r="KR218" s="59"/>
      <c r="KS218" s="59"/>
      <c r="KT218" s="59"/>
      <c r="KU218" s="72" t="s">
        <v>151</v>
      </c>
      <c r="KV218" s="75" t="str">
        <f>IFERROR(AVERAGE(KY195:KY214),"")</f>
        <v/>
      </c>
      <c r="KW218" s="59"/>
      <c r="KX218" s="73" t="s">
        <v>152</v>
      </c>
      <c r="KY218" s="64">
        <f>SUMIF(KT195:KT214,"Força",KV195:KV214)</f>
        <v>0</v>
      </c>
      <c r="KZ218" s="64">
        <f>SUMPRODUCT((KV195:KV214)*(KW195:KW214)*(KT195:KT214="Força"))</f>
        <v>0</v>
      </c>
      <c r="LA218" s="74">
        <f>SUMIF(KT195:KT214,"Força",LB195:LB214)</f>
        <v>0</v>
      </c>
      <c r="LB218" s="75" t="str">
        <f>IFERROR((LA218*100)/KV221,"")</f>
        <v/>
      </c>
      <c r="LC218" s="147"/>
      <c r="LD218" s="347"/>
      <c r="LE218" s="58"/>
      <c r="LF218" s="58"/>
      <c r="LG218" s="59"/>
      <c r="LH218" s="59"/>
      <c r="LI218" s="59"/>
      <c r="LJ218" s="72" t="s">
        <v>151</v>
      </c>
      <c r="LK218" s="75" t="str">
        <f>IFERROR(AVERAGE(LN195:LN214),"")</f>
        <v/>
      </c>
      <c r="LL218" s="59"/>
      <c r="LM218" s="73" t="s">
        <v>152</v>
      </c>
      <c r="LN218" s="64">
        <f>SUMIF(LI195:LI214,"Força",LK195:LK214)</f>
        <v>0</v>
      </c>
      <c r="LO218" s="64">
        <f>SUMPRODUCT((LK195:LK214)*(LL195:LL214)*(LI195:LI214="Força"))</f>
        <v>0</v>
      </c>
      <c r="LP218" s="74">
        <f>SUMIF(LI195:LI214,"Força",LQ195:LQ214)</f>
        <v>0</v>
      </c>
      <c r="LQ218" s="75" t="str">
        <f>IFERROR((LP218*100)/LK221,"")</f>
        <v/>
      </c>
      <c r="LR218" s="147"/>
      <c r="LS218" s="347"/>
      <c r="LT218" s="58"/>
      <c r="LU218" s="58"/>
      <c r="LV218" s="59"/>
      <c r="LW218" s="59"/>
      <c r="LX218" s="59"/>
      <c r="LY218" s="72" t="s">
        <v>151</v>
      </c>
      <c r="LZ218" s="75" t="str">
        <f>IFERROR(AVERAGE(MC195:MC214),"")</f>
        <v/>
      </c>
      <c r="MA218" s="59"/>
      <c r="MB218" s="73" t="s">
        <v>152</v>
      </c>
      <c r="MC218" s="64">
        <f>SUMIF(LX195:LX214,"Força",LZ195:LZ214)</f>
        <v>0</v>
      </c>
      <c r="MD218" s="64">
        <f>SUMPRODUCT((LZ195:LZ214)*(MA195:MA214)*(LX195:LX214="Força"))</f>
        <v>0</v>
      </c>
      <c r="ME218" s="74">
        <f>SUMIF(LX195:LX214,"Força",MF195:MF214)</f>
        <v>0</v>
      </c>
      <c r="MF218" s="75" t="str">
        <f>IFERROR((ME218*100)/LZ221,"")</f>
        <v/>
      </c>
      <c r="MG218" s="147"/>
      <c r="MH218" s="347"/>
      <c r="MI218" s="58"/>
      <c r="MJ218" s="58"/>
      <c r="MK218" s="59"/>
      <c r="ML218" s="59"/>
      <c r="MM218" s="59"/>
      <c r="MN218" s="72" t="s">
        <v>151</v>
      </c>
      <c r="MO218" s="75" t="str">
        <f>IFERROR(AVERAGE(MR195:MR214),"")</f>
        <v/>
      </c>
      <c r="MP218" s="59"/>
      <c r="MQ218" s="73" t="s">
        <v>152</v>
      </c>
      <c r="MR218" s="64">
        <f>SUMIF(MM195:MM214,"Força",MO195:MO214)</f>
        <v>0</v>
      </c>
      <c r="MS218" s="64">
        <f>SUMPRODUCT((MO195:MO214)*(MP195:MP214)*(MM195:MM214="Força"))</f>
        <v>0</v>
      </c>
      <c r="MT218" s="74">
        <f>SUMIF(MM195:MM214,"Força",MU195:MU214)</f>
        <v>0</v>
      </c>
      <c r="MU218" s="75" t="str">
        <f>IFERROR((MT218*100)/MO221,"")</f>
        <v/>
      </c>
      <c r="MV218" s="147"/>
      <c r="MW218" s="347"/>
    </row>
    <row r="219" spans="1:361">
      <c r="A219" s="347"/>
      <c r="B219" s="58"/>
      <c r="C219" s="58"/>
      <c r="D219" s="59"/>
      <c r="E219" s="59"/>
      <c r="F219" s="59"/>
      <c r="G219" s="72" t="s">
        <v>153</v>
      </c>
      <c r="H219" s="76" t="str">
        <f>IFERROR(H221/H217,"")</f>
        <v/>
      </c>
      <c r="I219" s="59"/>
      <c r="J219" s="73" t="s">
        <v>154</v>
      </c>
      <c r="K219" s="64">
        <f>SUMIF(F195:F214,"Potência (F)",H195:H214)</f>
        <v>0</v>
      </c>
      <c r="L219" s="64">
        <f>SUMPRODUCT((H195:H214)*(I195:I214)*(F195:F214="Potência (F)"))</f>
        <v>0</v>
      </c>
      <c r="M219" s="74">
        <f>SUMIF(F195:F214,"Potência (F)",N195:N214)</f>
        <v>0</v>
      </c>
      <c r="N219" s="75" t="str">
        <f>IFERROR((M219*100)/H221,"")</f>
        <v/>
      </c>
      <c r="O219" s="147"/>
      <c r="P219" s="58"/>
      <c r="Q219" s="58"/>
      <c r="R219" s="58"/>
      <c r="S219" s="59"/>
      <c r="T219" s="59"/>
      <c r="U219" s="59"/>
      <c r="V219" s="72" t="s">
        <v>153</v>
      </c>
      <c r="W219" s="76" t="str">
        <f>IFERROR(W221/W217,"")</f>
        <v/>
      </c>
      <c r="X219" s="59"/>
      <c r="Y219" s="73" t="s">
        <v>154</v>
      </c>
      <c r="Z219" s="64">
        <f>SUMIF(U195:U214,"Potência (F)",W195:W214)</f>
        <v>0</v>
      </c>
      <c r="AA219" s="64">
        <f>SUMPRODUCT((W195:W214)*(X195:X214)*(U195:U214="Potência (F)"))</f>
        <v>0</v>
      </c>
      <c r="AB219" s="74">
        <f>SUMIF(U195:U214,"Potência (F)",AC195:AC214)</f>
        <v>0</v>
      </c>
      <c r="AC219" s="75" t="str">
        <f>IFERROR((AB219*100)/W221,"")</f>
        <v/>
      </c>
      <c r="AD219" s="147"/>
      <c r="AE219" s="58"/>
      <c r="AF219" s="58"/>
      <c r="AG219" s="58"/>
      <c r="AH219" s="59"/>
      <c r="AI219" s="59"/>
      <c r="AJ219" s="59"/>
      <c r="AK219" s="72" t="s">
        <v>153</v>
      </c>
      <c r="AL219" s="76" t="str">
        <f>IFERROR(AL221/AL217,"")</f>
        <v/>
      </c>
      <c r="AM219" s="59"/>
      <c r="AN219" s="73" t="s">
        <v>154</v>
      </c>
      <c r="AO219" s="64">
        <f>SUMIF(AJ195:AJ214,"Potência (F)",AL195:AL214)</f>
        <v>0</v>
      </c>
      <c r="AP219" s="64">
        <f>SUMPRODUCT((AL195:AL214)*(AM195:AM214)*(AJ195:AJ214="Potência (F)"))</f>
        <v>0</v>
      </c>
      <c r="AQ219" s="74">
        <f>SUMIF(AJ195:AJ214,"Potência (F)",AR195:AR214)</f>
        <v>0</v>
      </c>
      <c r="AR219" s="75" t="str">
        <f>IFERROR((AQ219*100)/AL221,"")</f>
        <v/>
      </c>
      <c r="AS219" s="147"/>
      <c r="AT219" s="58"/>
      <c r="AU219" s="58"/>
      <c r="AV219" s="58"/>
      <c r="AW219" s="59"/>
      <c r="AX219" s="59"/>
      <c r="AY219" s="59"/>
      <c r="AZ219" s="72" t="s">
        <v>153</v>
      </c>
      <c r="BA219" s="76" t="str">
        <f>IFERROR(BA221/BA217,"")</f>
        <v/>
      </c>
      <c r="BB219" s="59"/>
      <c r="BC219" s="73" t="s">
        <v>154</v>
      </c>
      <c r="BD219" s="64">
        <f>SUMIF(AY195:AY214,"Potência (F)",BA195:BA214)</f>
        <v>0</v>
      </c>
      <c r="BE219" s="64">
        <f>SUMPRODUCT((BA195:BA214)*(BB195:BB214)*(AY195:AY214="Potência (F)"))</f>
        <v>0</v>
      </c>
      <c r="BF219" s="74">
        <f>SUMIF(AY195:AY214,"Potência (F)",BG195:BG214)</f>
        <v>0</v>
      </c>
      <c r="BG219" s="75" t="str">
        <f>IFERROR((BF219*100)/BA221,"")</f>
        <v/>
      </c>
      <c r="BH219" s="147"/>
      <c r="BI219" s="58"/>
      <c r="BJ219" s="58"/>
      <c r="BK219" s="58"/>
      <c r="BL219" s="59"/>
      <c r="BM219" s="59"/>
      <c r="BN219" s="59"/>
      <c r="BO219" s="72" t="s">
        <v>153</v>
      </c>
      <c r="BP219" s="76" t="str">
        <f>IFERROR(BP221/BP217,"")</f>
        <v/>
      </c>
      <c r="BQ219" s="59"/>
      <c r="BR219" s="73" t="s">
        <v>154</v>
      </c>
      <c r="BS219" s="64">
        <f>SUMIF(BN195:BN214,"Potência (F)",BP195:BP214)</f>
        <v>0</v>
      </c>
      <c r="BT219" s="64">
        <f>SUMPRODUCT((BP195:BP214)*(BQ195:BQ214)*(BN195:BN214="Potência (F)"))</f>
        <v>0</v>
      </c>
      <c r="BU219" s="74">
        <f>SUMIF(BN195:BN214,"Potência (F)",BV195:BV214)</f>
        <v>0</v>
      </c>
      <c r="BV219" s="75" t="str">
        <f>IFERROR((BU219*100)/BP221,"")</f>
        <v/>
      </c>
      <c r="BW219" s="147"/>
      <c r="BX219" s="58"/>
      <c r="BY219" s="58"/>
      <c r="BZ219" s="58"/>
      <c r="CA219" s="59"/>
      <c r="CB219" s="59"/>
      <c r="CC219" s="59"/>
      <c r="CD219" s="72" t="s">
        <v>153</v>
      </c>
      <c r="CE219" s="76" t="str">
        <f>IFERROR(CE221/CE217,"")</f>
        <v/>
      </c>
      <c r="CF219" s="59"/>
      <c r="CG219" s="73" t="s">
        <v>154</v>
      </c>
      <c r="CH219" s="64">
        <f>SUMIF(CC195:CC214,"Potência (F)",CE195:CE214)</f>
        <v>0</v>
      </c>
      <c r="CI219" s="64">
        <f>SUMPRODUCT((CE195:CE214)*(CF195:CF214)*(CC195:CC214="Potência (F)"))</f>
        <v>0</v>
      </c>
      <c r="CJ219" s="74">
        <f>SUMIF(CC195:CC214,"Potência (F)",CK195:CK214)</f>
        <v>0</v>
      </c>
      <c r="CK219" s="75" t="str">
        <f>IFERROR((CJ219*100)/CE221,"")</f>
        <v/>
      </c>
      <c r="CL219" s="147"/>
      <c r="CM219" s="58"/>
      <c r="CN219" s="58"/>
      <c r="CO219" s="58"/>
      <c r="CP219" s="59"/>
      <c r="CQ219" s="59"/>
      <c r="CR219" s="59"/>
      <c r="CS219" s="72" t="s">
        <v>153</v>
      </c>
      <c r="CT219" s="76" t="str">
        <f>IFERROR(CT221/CT217,"")</f>
        <v/>
      </c>
      <c r="CU219" s="59"/>
      <c r="CV219" s="73" t="s">
        <v>154</v>
      </c>
      <c r="CW219" s="64">
        <f>SUMIF(CR195:CR214,"Potência (F)",CT195:CT214)</f>
        <v>0</v>
      </c>
      <c r="CX219" s="64">
        <f>SUMPRODUCT((CT195:CT214)*(CU195:CU214)*(CR195:CR214="Potência (F)"))</f>
        <v>0</v>
      </c>
      <c r="CY219" s="74">
        <f>SUMIF(CR195:CR214,"Potência (F)",CZ195:CZ214)</f>
        <v>0</v>
      </c>
      <c r="CZ219" s="75" t="str">
        <f>IFERROR((CY219*100)/CT221,"")</f>
        <v/>
      </c>
      <c r="DA219" s="147"/>
      <c r="DB219" s="58"/>
      <c r="DC219" s="58"/>
      <c r="DD219" s="58"/>
      <c r="DE219" s="59"/>
      <c r="DF219" s="59"/>
      <c r="DG219" s="59"/>
      <c r="DH219" s="72" t="s">
        <v>153</v>
      </c>
      <c r="DI219" s="76" t="str">
        <f>IFERROR(DI221/DI217,"")</f>
        <v/>
      </c>
      <c r="DJ219" s="59"/>
      <c r="DK219" s="73" t="s">
        <v>154</v>
      </c>
      <c r="DL219" s="64">
        <f>SUMIF(DG195:DG214,"Potência (F)",DI195:DI214)</f>
        <v>0</v>
      </c>
      <c r="DM219" s="64">
        <f>SUMPRODUCT((DI195:DI214)*(DJ195:DJ214)*(DG195:DG214="Potência (F)"))</f>
        <v>0</v>
      </c>
      <c r="DN219" s="74">
        <f>SUMIF(DG195:DG214,"Potência (F)",DO195:DO214)</f>
        <v>0</v>
      </c>
      <c r="DO219" s="75" t="str">
        <f>IFERROR((DN219*100)/DI221,"")</f>
        <v/>
      </c>
      <c r="DP219" s="147"/>
      <c r="DQ219" s="58"/>
      <c r="DR219" s="58"/>
      <c r="DS219" s="58"/>
      <c r="DT219" s="59"/>
      <c r="DU219" s="59"/>
      <c r="DV219" s="59"/>
      <c r="DW219" s="72" t="s">
        <v>153</v>
      </c>
      <c r="DX219" s="76" t="str">
        <f>IFERROR(DX221/DX217,"")</f>
        <v/>
      </c>
      <c r="DY219" s="59"/>
      <c r="DZ219" s="73" t="s">
        <v>154</v>
      </c>
      <c r="EA219" s="64">
        <f>SUMIF(DV195:DV214,"Potência (F)",DX195:DX214)</f>
        <v>0</v>
      </c>
      <c r="EB219" s="64">
        <f>SUMPRODUCT((DX195:DX214)*(DY195:DY214)*(DV195:DV214="Potência (F)"))</f>
        <v>0</v>
      </c>
      <c r="EC219" s="74">
        <f>SUMIF(DV195:DV214,"Potência (F)",ED195:ED214)</f>
        <v>0</v>
      </c>
      <c r="ED219" s="75" t="str">
        <f>IFERROR((EC219*100)/DX221,"")</f>
        <v/>
      </c>
      <c r="EE219" s="147"/>
      <c r="EF219" s="58"/>
      <c r="EG219" s="58"/>
      <c r="EH219" s="58"/>
      <c r="EI219" s="59"/>
      <c r="EJ219" s="59"/>
      <c r="EK219" s="59"/>
      <c r="EL219" s="72" t="s">
        <v>153</v>
      </c>
      <c r="EM219" s="76" t="str">
        <f>IFERROR(EM221/EM217,"")</f>
        <v/>
      </c>
      <c r="EN219" s="59"/>
      <c r="EO219" s="73" t="s">
        <v>154</v>
      </c>
      <c r="EP219" s="64">
        <f>SUMIF(EK195:EK214,"Potência (F)",EM195:EM214)</f>
        <v>0</v>
      </c>
      <c r="EQ219" s="64">
        <f>SUMPRODUCT((EM195:EM214)*(EN195:EN214)*(EK195:EK214="Potência (F)"))</f>
        <v>0</v>
      </c>
      <c r="ER219" s="74">
        <f>SUMIF(EK195:EK214,"Potência (F)",ES195:ES214)</f>
        <v>0</v>
      </c>
      <c r="ES219" s="75" t="str">
        <f>IFERROR((ER219*100)/EM221,"")</f>
        <v/>
      </c>
      <c r="ET219" s="147"/>
      <c r="EU219" s="58"/>
      <c r="EV219" s="58"/>
      <c r="EW219" s="58"/>
      <c r="EX219" s="59"/>
      <c r="EY219" s="59"/>
      <c r="EZ219" s="59"/>
      <c r="FA219" s="72" t="s">
        <v>153</v>
      </c>
      <c r="FB219" s="76" t="str">
        <f>IFERROR(FB221/FB217,"")</f>
        <v/>
      </c>
      <c r="FC219" s="59"/>
      <c r="FD219" s="73" t="s">
        <v>154</v>
      </c>
      <c r="FE219" s="64">
        <f>SUMIF(EZ195:EZ214,"Potência (F)",FB195:FB214)</f>
        <v>0</v>
      </c>
      <c r="FF219" s="64">
        <f>SUMPRODUCT((FB195:FB214)*(FC195:FC214)*(EZ195:EZ214="Potência (F)"))</f>
        <v>0</v>
      </c>
      <c r="FG219" s="74">
        <f>SUMIF(EZ195:EZ214,"Potência (F)",FH195:FH214)</f>
        <v>0</v>
      </c>
      <c r="FH219" s="75" t="str">
        <f>IFERROR((FG219*100)/FB221,"")</f>
        <v/>
      </c>
      <c r="FI219" s="147"/>
      <c r="FJ219" s="58"/>
      <c r="FK219" s="58"/>
      <c r="FL219" s="58"/>
      <c r="FM219" s="59"/>
      <c r="FN219" s="59"/>
      <c r="FO219" s="59"/>
      <c r="FP219" s="72" t="s">
        <v>153</v>
      </c>
      <c r="FQ219" s="76" t="str">
        <f>IFERROR(FQ221/FQ217,"")</f>
        <v/>
      </c>
      <c r="FR219" s="59"/>
      <c r="FS219" s="73" t="s">
        <v>154</v>
      </c>
      <c r="FT219" s="64">
        <f>SUMIF(FO195:FO214,"Potência (F)",FQ195:FQ214)</f>
        <v>0</v>
      </c>
      <c r="FU219" s="64">
        <f>SUMPRODUCT((FQ195:FQ214)*(FR195:FR214)*(FO195:FO214="Potência (F)"))</f>
        <v>0</v>
      </c>
      <c r="FV219" s="74">
        <f>SUMIF(FO195:FO214,"Potência (F)",FW195:FW214)</f>
        <v>0</v>
      </c>
      <c r="FW219" s="75" t="str">
        <f>IFERROR((FV219*100)/FQ221,"")</f>
        <v/>
      </c>
      <c r="FX219" s="147"/>
      <c r="FY219" s="58"/>
      <c r="FZ219" s="58"/>
      <c r="GA219" s="58"/>
      <c r="GB219" s="59"/>
      <c r="GC219" s="59"/>
      <c r="GD219" s="59"/>
      <c r="GE219" s="72" t="s">
        <v>153</v>
      </c>
      <c r="GF219" s="76" t="str">
        <f>IFERROR(GF221/GF217,"")</f>
        <v/>
      </c>
      <c r="GG219" s="59"/>
      <c r="GH219" s="73" t="s">
        <v>154</v>
      </c>
      <c r="GI219" s="64">
        <f>SUMIF(GD195:GD214,"Potência (F)",GF195:GF214)</f>
        <v>0</v>
      </c>
      <c r="GJ219" s="64">
        <f>SUMPRODUCT((GF195:GF214)*(GG195:GG214)*(GD195:GD214="Potência (F)"))</f>
        <v>0</v>
      </c>
      <c r="GK219" s="74">
        <f>SUMIF(GD195:GD214,"Potência (F)",GL195:GL214)</f>
        <v>0</v>
      </c>
      <c r="GL219" s="75" t="str">
        <f>IFERROR((GK219*100)/GF221,"")</f>
        <v/>
      </c>
      <c r="GM219" s="147"/>
      <c r="GN219" s="58"/>
      <c r="GO219" s="58"/>
      <c r="GP219" s="58"/>
      <c r="GQ219" s="59"/>
      <c r="GR219" s="59"/>
      <c r="GS219" s="59"/>
      <c r="GT219" s="72" t="s">
        <v>153</v>
      </c>
      <c r="GU219" s="76" t="str">
        <f>IFERROR(GU221/GU217,"")</f>
        <v/>
      </c>
      <c r="GV219" s="59"/>
      <c r="GW219" s="73" t="s">
        <v>154</v>
      </c>
      <c r="GX219" s="64">
        <f>SUMIF(GS195:GS214,"Potência (F)",GU195:GU214)</f>
        <v>0</v>
      </c>
      <c r="GY219" s="64">
        <f>SUMPRODUCT((GU195:GU214)*(GV195:GV214)*(GS195:GS214="Potência (F)"))</f>
        <v>0</v>
      </c>
      <c r="GZ219" s="74">
        <f>SUMIF(GS195:GS214,"Potência (F)",HA195:HA214)</f>
        <v>0</v>
      </c>
      <c r="HA219" s="75" t="str">
        <f>IFERROR((GZ219*100)/GU221,"")</f>
        <v/>
      </c>
      <c r="HB219" s="147"/>
      <c r="HC219" s="58"/>
      <c r="HD219" s="58"/>
      <c r="HE219" s="58"/>
      <c r="HF219" s="59"/>
      <c r="HG219" s="59"/>
      <c r="HH219" s="59"/>
      <c r="HI219" s="72" t="s">
        <v>153</v>
      </c>
      <c r="HJ219" s="76" t="str">
        <f>IFERROR(HJ221/HJ217,"")</f>
        <v/>
      </c>
      <c r="HK219" s="59"/>
      <c r="HL219" s="73" t="s">
        <v>154</v>
      </c>
      <c r="HM219" s="64">
        <f>SUMIF(HH195:HH214,"Potência (F)",HJ195:HJ214)</f>
        <v>0</v>
      </c>
      <c r="HN219" s="64">
        <f>SUMPRODUCT((HJ195:HJ214)*(HK195:HK214)*(HH195:HH214="Potência (F)"))</f>
        <v>0</v>
      </c>
      <c r="HO219" s="74">
        <f>SUMIF(HH195:HH214,"Potência (F)",HP195:HP214)</f>
        <v>0</v>
      </c>
      <c r="HP219" s="75" t="str">
        <f>IFERROR((HO219*100)/HJ221,"")</f>
        <v/>
      </c>
      <c r="HQ219" s="147"/>
      <c r="HR219" s="58"/>
      <c r="HS219" s="58"/>
      <c r="HT219" s="58"/>
      <c r="HU219" s="59"/>
      <c r="HV219" s="59"/>
      <c r="HW219" s="59"/>
      <c r="HX219" s="72" t="s">
        <v>153</v>
      </c>
      <c r="HY219" s="76" t="str">
        <f>IFERROR(HY221/HY217,"")</f>
        <v/>
      </c>
      <c r="HZ219" s="59"/>
      <c r="IA219" s="73" t="s">
        <v>154</v>
      </c>
      <c r="IB219" s="64">
        <f>SUMIF(HW195:HW214,"Potência (F)",HY195:HY214)</f>
        <v>0</v>
      </c>
      <c r="IC219" s="64">
        <f>SUMPRODUCT((HY195:HY214)*(HZ195:HZ214)*(HW195:HW214="Potência (F)"))</f>
        <v>0</v>
      </c>
      <c r="ID219" s="74">
        <f>SUMIF(HW195:HW214,"Potência (F)",IE195:IE214)</f>
        <v>0</v>
      </c>
      <c r="IE219" s="75" t="str">
        <f>IFERROR((ID219*100)/HY221,"")</f>
        <v/>
      </c>
      <c r="IF219" s="147"/>
      <c r="IG219" s="58"/>
      <c r="IH219" s="58"/>
      <c r="II219" s="58"/>
      <c r="IJ219" s="59"/>
      <c r="IK219" s="59"/>
      <c r="IL219" s="59"/>
      <c r="IM219" s="72" t="s">
        <v>153</v>
      </c>
      <c r="IN219" s="76" t="str">
        <f>IFERROR(IN221/IN217,"")</f>
        <v/>
      </c>
      <c r="IO219" s="59"/>
      <c r="IP219" s="73" t="s">
        <v>154</v>
      </c>
      <c r="IQ219" s="64">
        <f>SUMIF(IL195:IL214,"Potência (F)",IN195:IN214)</f>
        <v>0</v>
      </c>
      <c r="IR219" s="64">
        <f>SUMPRODUCT((IN195:IN214)*(IO195:IO214)*(IL195:IL214="Potência (F)"))</f>
        <v>0</v>
      </c>
      <c r="IS219" s="74">
        <f>SUMIF(IL195:IL214,"Potência (F)",IT195:IT214)</f>
        <v>0</v>
      </c>
      <c r="IT219" s="75" t="str">
        <f>IFERROR((IS219*100)/IN221,"")</f>
        <v/>
      </c>
      <c r="IU219" s="147"/>
      <c r="IV219" s="58"/>
      <c r="IW219" s="58"/>
      <c r="IX219" s="58"/>
      <c r="IY219" s="59"/>
      <c r="IZ219" s="59"/>
      <c r="JA219" s="59"/>
      <c r="JB219" s="72" t="s">
        <v>153</v>
      </c>
      <c r="JC219" s="76" t="str">
        <f>IFERROR(JC221/JC217,"")</f>
        <v/>
      </c>
      <c r="JD219" s="59"/>
      <c r="JE219" s="73" t="s">
        <v>154</v>
      </c>
      <c r="JF219" s="64">
        <f>SUMIF(JA195:JA214,"Potência (F)",JC195:JC214)</f>
        <v>0</v>
      </c>
      <c r="JG219" s="64">
        <f>SUMPRODUCT((JC195:JC214)*(JD195:JD214)*(JA195:JA214="Potência (F)"))</f>
        <v>0</v>
      </c>
      <c r="JH219" s="74">
        <f>SUMIF(JA195:JA214,"Potência (F)",JI195:JI214)</f>
        <v>0</v>
      </c>
      <c r="JI219" s="75" t="str">
        <f>IFERROR((JH219*100)/JC221,"")</f>
        <v/>
      </c>
      <c r="JJ219" s="147"/>
      <c r="JK219" s="58"/>
      <c r="JL219" s="58"/>
      <c r="JM219" s="58"/>
      <c r="JN219" s="59"/>
      <c r="JO219" s="59"/>
      <c r="JP219" s="59"/>
      <c r="JQ219" s="72" t="s">
        <v>153</v>
      </c>
      <c r="JR219" s="76" t="str">
        <f>IFERROR(JR221/JR217,"")</f>
        <v/>
      </c>
      <c r="JS219" s="59"/>
      <c r="JT219" s="73" t="s">
        <v>154</v>
      </c>
      <c r="JU219" s="64">
        <f>SUMIF(JP195:JP214,"Potência (F)",JR195:JR214)</f>
        <v>0</v>
      </c>
      <c r="JV219" s="64">
        <f>SUMPRODUCT((JR195:JR214)*(JS195:JS214)*(JP195:JP214="Potência (F)"))</f>
        <v>0</v>
      </c>
      <c r="JW219" s="74">
        <f>SUMIF(JP195:JP214,"Potência (F)",JX195:JX214)</f>
        <v>0</v>
      </c>
      <c r="JX219" s="75" t="str">
        <f>IFERROR((JW219*100)/JR221,"")</f>
        <v/>
      </c>
      <c r="JY219" s="147"/>
      <c r="JZ219" s="58"/>
      <c r="KA219" s="58"/>
      <c r="KB219" s="58"/>
      <c r="KC219" s="59"/>
      <c r="KD219" s="59"/>
      <c r="KE219" s="59"/>
      <c r="KF219" s="72" t="s">
        <v>153</v>
      </c>
      <c r="KG219" s="76" t="str">
        <f>IFERROR(KG221/KG217,"")</f>
        <v/>
      </c>
      <c r="KH219" s="59"/>
      <c r="KI219" s="73" t="s">
        <v>154</v>
      </c>
      <c r="KJ219" s="64">
        <f>SUMIF(KE195:KE214,"Potência (F)",KG195:KG214)</f>
        <v>0</v>
      </c>
      <c r="KK219" s="64">
        <f>SUMPRODUCT((KG195:KG214)*(KH195:KH214)*(KE195:KE214="Potência (F)"))</f>
        <v>0</v>
      </c>
      <c r="KL219" s="74">
        <f>SUMIF(KE195:KE214,"Potência (F)",KM195:KM214)</f>
        <v>0</v>
      </c>
      <c r="KM219" s="75" t="str">
        <f>IFERROR((KL219*100)/KG221,"")</f>
        <v/>
      </c>
      <c r="KN219" s="147"/>
      <c r="KO219" s="58"/>
      <c r="KP219" s="58"/>
      <c r="KQ219" s="58"/>
      <c r="KR219" s="59"/>
      <c r="KS219" s="59"/>
      <c r="KT219" s="59"/>
      <c r="KU219" s="72" t="s">
        <v>153</v>
      </c>
      <c r="KV219" s="76" t="str">
        <f>IFERROR(KV221/KV217,"")</f>
        <v/>
      </c>
      <c r="KW219" s="59"/>
      <c r="KX219" s="73" t="s">
        <v>154</v>
      </c>
      <c r="KY219" s="64">
        <f>SUMIF(KT195:KT214,"Potência (F)",KV195:KV214)</f>
        <v>0</v>
      </c>
      <c r="KZ219" s="64">
        <f>SUMPRODUCT((KV195:KV214)*(KW195:KW214)*(KT195:KT214="Potência (F)"))</f>
        <v>0</v>
      </c>
      <c r="LA219" s="74">
        <f>SUMIF(KT195:KT214,"Potência (F)",LB195:LB214)</f>
        <v>0</v>
      </c>
      <c r="LB219" s="75" t="str">
        <f>IFERROR((LA219*100)/KV221,"")</f>
        <v/>
      </c>
      <c r="LC219" s="147"/>
      <c r="LD219" s="347"/>
      <c r="LE219" s="58"/>
      <c r="LF219" s="58"/>
      <c r="LG219" s="59"/>
      <c r="LH219" s="59"/>
      <c r="LI219" s="59"/>
      <c r="LJ219" s="72" t="s">
        <v>153</v>
      </c>
      <c r="LK219" s="76" t="str">
        <f>IFERROR(LK221/LK217,"")</f>
        <v/>
      </c>
      <c r="LL219" s="59"/>
      <c r="LM219" s="73" t="s">
        <v>154</v>
      </c>
      <c r="LN219" s="64">
        <f>SUMIF(LI195:LI214,"Potência (F)",LK195:LK214)</f>
        <v>0</v>
      </c>
      <c r="LO219" s="64">
        <f>SUMPRODUCT((LK195:LK214)*(LL195:LL214)*(LI195:LI214="Potência (F)"))</f>
        <v>0</v>
      </c>
      <c r="LP219" s="74">
        <f>SUMIF(LI195:LI214,"Potência (F)",LQ195:LQ214)</f>
        <v>0</v>
      </c>
      <c r="LQ219" s="75" t="str">
        <f>IFERROR((LP219*100)/LK221,"")</f>
        <v/>
      </c>
      <c r="LR219" s="147"/>
      <c r="LS219" s="347"/>
      <c r="LT219" s="58"/>
      <c r="LU219" s="58"/>
      <c r="LV219" s="59"/>
      <c r="LW219" s="59"/>
      <c r="LX219" s="59"/>
      <c r="LY219" s="72" t="s">
        <v>153</v>
      </c>
      <c r="LZ219" s="76" t="str">
        <f>IFERROR(LZ221/LZ217,"")</f>
        <v/>
      </c>
      <c r="MA219" s="59"/>
      <c r="MB219" s="73" t="s">
        <v>154</v>
      </c>
      <c r="MC219" s="64">
        <f>SUMIF(LX195:LX214,"Potência (F)",LZ195:LZ214)</f>
        <v>0</v>
      </c>
      <c r="MD219" s="64">
        <f>SUMPRODUCT((LZ195:LZ214)*(MA195:MA214)*(LX195:LX214="Potência (F)"))</f>
        <v>0</v>
      </c>
      <c r="ME219" s="74">
        <f>SUMIF(LX195:LX214,"Potência (F)",MF195:MF214)</f>
        <v>0</v>
      </c>
      <c r="MF219" s="75" t="str">
        <f>IFERROR((ME219*100)/LZ221,"")</f>
        <v/>
      </c>
      <c r="MG219" s="147"/>
      <c r="MH219" s="347"/>
      <c r="MI219" s="58"/>
      <c r="MJ219" s="58"/>
      <c r="MK219" s="59"/>
      <c r="ML219" s="59"/>
      <c r="MM219" s="59"/>
      <c r="MN219" s="72" t="s">
        <v>153</v>
      </c>
      <c r="MO219" s="76" t="str">
        <f>IFERROR(MO221/MO217,"")</f>
        <v/>
      </c>
      <c r="MP219" s="59"/>
      <c r="MQ219" s="73" t="s">
        <v>154</v>
      </c>
      <c r="MR219" s="64">
        <f>SUMIF(MM195:MM214,"Potência (F)",MO195:MO214)</f>
        <v>0</v>
      </c>
      <c r="MS219" s="64">
        <f>SUMPRODUCT((MO195:MO214)*(MP195:MP214)*(MM195:MM214="Potência (F)"))</f>
        <v>0</v>
      </c>
      <c r="MT219" s="74">
        <f>SUMIF(MM195:MM214,"Potência (F)",MU195:MU214)</f>
        <v>0</v>
      </c>
      <c r="MU219" s="75" t="str">
        <f>IFERROR((MT219*100)/MO221,"")</f>
        <v/>
      </c>
      <c r="MV219" s="147"/>
      <c r="MW219" s="347"/>
    </row>
    <row r="220" spans="1:361">
      <c r="A220" s="347"/>
      <c r="B220" s="58"/>
      <c r="C220" s="58"/>
      <c r="D220" s="59"/>
      <c r="E220" s="59"/>
      <c r="F220" s="59"/>
      <c r="G220" s="72" t="s">
        <v>155</v>
      </c>
      <c r="H220" s="66" t="str">
        <f>IF(SUMPRODUCT(H195:H214,M195:M214)=0,"",SUMPRODUCT(H195:H214,M195:M214))</f>
        <v/>
      </c>
      <c r="I220" s="59"/>
      <c r="J220" s="73" t="s">
        <v>156</v>
      </c>
      <c r="K220" s="64">
        <f>SUMIF(F195:F214,"Potência (V)",H195:H214)</f>
        <v>0</v>
      </c>
      <c r="L220" s="64">
        <f>SUMPRODUCT((H195:H214)*(I195:I214)*(F195:F214="Potência (V)"))</f>
        <v>0</v>
      </c>
      <c r="M220" s="74">
        <f>SUMIF(F195:F214,"Potência (V)",N195:N214)</f>
        <v>0</v>
      </c>
      <c r="N220" s="75" t="str">
        <f>IFERROR((M220*100)/H221,"")</f>
        <v/>
      </c>
      <c r="O220" s="147"/>
      <c r="P220" s="58"/>
      <c r="Q220" s="58"/>
      <c r="R220" s="58"/>
      <c r="S220" s="59"/>
      <c r="T220" s="59"/>
      <c r="U220" s="59"/>
      <c r="V220" s="72" t="s">
        <v>155</v>
      </c>
      <c r="W220" s="66" t="str">
        <f>IF(SUMPRODUCT(W195:W214,AB195:AB214)=0,"",SUMPRODUCT(W195:W214,AB195:AB214))</f>
        <v/>
      </c>
      <c r="X220" s="59"/>
      <c r="Y220" s="73" t="s">
        <v>156</v>
      </c>
      <c r="Z220" s="64">
        <f>SUMIF(U195:U214,"Potência (V)",W195:W214)</f>
        <v>0</v>
      </c>
      <c r="AA220" s="64">
        <f>SUMPRODUCT((W195:W214)*(X195:X214)*(U195:U214="Potência (V)"))</f>
        <v>0</v>
      </c>
      <c r="AB220" s="74">
        <f>SUMIF(U195:U214,"Potência (V)",AC195:AC214)</f>
        <v>0</v>
      </c>
      <c r="AC220" s="75" t="str">
        <f>IFERROR((AB220*100)/W221,"")</f>
        <v/>
      </c>
      <c r="AD220" s="147"/>
      <c r="AE220" s="58"/>
      <c r="AF220" s="58"/>
      <c r="AG220" s="58"/>
      <c r="AH220" s="59"/>
      <c r="AI220" s="59"/>
      <c r="AJ220" s="59"/>
      <c r="AK220" s="72" t="s">
        <v>155</v>
      </c>
      <c r="AL220" s="66" t="str">
        <f>IF(SUMPRODUCT(AL195:AL214,AQ195:AQ214)=0,"",SUMPRODUCT(AL195:AL214,AQ195:AQ214))</f>
        <v/>
      </c>
      <c r="AM220" s="59"/>
      <c r="AN220" s="73" t="s">
        <v>156</v>
      </c>
      <c r="AO220" s="64">
        <f>SUMIF(AJ195:AJ214,"Potência (V)",AL195:AL214)</f>
        <v>0</v>
      </c>
      <c r="AP220" s="64">
        <f>SUMPRODUCT((AL195:AL214)*(AM195:AM214)*(AJ195:AJ214="Potência (V)"))</f>
        <v>0</v>
      </c>
      <c r="AQ220" s="74">
        <f>SUMIF(AJ195:AJ214,"Potência (V)",AR195:AR214)</f>
        <v>0</v>
      </c>
      <c r="AR220" s="75" t="str">
        <f>IFERROR((AQ220*100)/AL221,"")</f>
        <v/>
      </c>
      <c r="AS220" s="147"/>
      <c r="AT220" s="58"/>
      <c r="AU220" s="58"/>
      <c r="AV220" s="58"/>
      <c r="AW220" s="59"/>
      <c r="AX220" s="59"/>
      <c r="AY220" s="59"/>
      <c r="AZ220" s="72" t="s">
        <v>155</v>
      </c>
      <c r="BA220" s="66" t="str">
        <f>IF(SUMPRODUCT(BA195:BA214,BF195:BF214)=0,"",SUMPRODUCT(BA195:BA214,BF195:BF214))</f>
        <v/>
      </c>
      <c r="BB220" s="59"/>
      <c r="BC220" s="73" t="s">
        <v>156</v>
      </c>
      <c r="BD220" s="64">
        <f>SUMIF(AY195:AY214,"Potência (V)",BA195:BA214)</f>
        <v>0</v>
      </c>
      <c r="BE220" s="64">
        <f>SUMPRODUCT((BA195:BA214)*(BB195:BB214)*(AY195:AY214="Potência (V)"))</f>
        <v>0</v>
      </c>
      <c r="BF220" s="74">
        <f>SUMIF(AY195:AY214,"Potência (V)",BG195:BG214)</f>
        <v>0</v>
      </c>
      <c r="BG220" s="75" t="str">
        <f>IFERROR((BF220*100)/BA221,"")</f>
        <v/>
      </c>
      <c r="BH220" s="147"/>
      <c r="BI220" s="58"/>
      <c r="BJ220" s="58"/>
      <c r="BK220" s="58"/>
      <c r="BL220" s="59"/>
      <c r="BM220" s="59"/>
      <c r="BN220" s="59"/>
      <c r="BO220" s="72" t="s">
        <v>155</v>
      </c>
      <c r="BP220" s="66" t="str">
        <f>IF(SUMPRODUCT(BP195:BP214,BU195:BU214)=0,"",SUMPRODUCT(BP195:BP214,BU195:BU214))</f>
        <v/>
      </c>
      <c r="BQ220" s="59"/>
      <c r="BR220" s="73" t="s">
        <v>156</v>
      </c>
      <c r="BS220" s="64">
        <f>SUMIF(BN195:BN214,"Potência (V)",BP195:BP214)</f>
        <v>0</v>
      </c>
      <c r="BT220" s="64">
        <f>SUMPRODUCT((BP195:BP214)*(BQ195:BQ214)*(BN195:BN214="Potência (V)"))</f>
        <v>0</v>
      </c>
      <c r="BU220" s="74">
        <f>SUMIF(BN195:BN214,"Potência (V)",BV195:BV214)</f>
        <v>0</v>
      </c>
      <c r="BV220" s="75" t="str">
        <f>IFERROR((BU220*100)/BP221,"")</f>
        <v/>
      </c>
      <c r="BW220" s="147"/>
      <c r="BX220" s="58"/>
      <c r="BY220" s="58"/>
      <c r="BZ220" s="58"/>
      <c r="CA220" s="59"/>
      <c r="CB220" s="59"/>
      <c r="CC220" s="59"/>
      <c r="CD220" s="72" t="s">
        <v>155</v>
      </c>
      <c r="CE220" s="66" t="str">
        <f>IF(SUMPRODUCT(CE195:CE214,CJ195:CJ214)=0,"",SUMPRODUCT(CE195:CE214,CJ195:CJ214))</f>
        <v/>
      </c>
      <c r="CF220" s="59"/>
      <c r="CG220" s="73" t="s">
        <v>156</v>
      </c>
      <c r="CH220" s="64">
        <f>SUMIF(CC195:CC214,"Potência (V)",CE195:CE214)</f>
        <v>0</v>
      </c>
      <c r="CI220" s="64">
        <f>SUMPRODUCT((CE195:CE214)*(CF195:CF214)*(CC195:CC214="Potência (V)"))</f>
        <v>0</v>
      </c>
      <c r="CJ220" s="74">
        <f>SUMIF(CC195:CC214,"Potência (V)",CK195:CK214)</f>
        <v>0</v>
      </c>
      <c r="CK220" s="75" t="str">
        <f>IFERROR((CJ220*100)/CE221,"")</f>
        <v/>
      </c>
      <c r="CL220" s="147"/>
      <c r="CM220" s="58"/>
      <c r="CN220" s="58"/>
      <c r="CO220" s="58"/>
      <c r="CP220" s="59"/>
      <c r="CQ220" s="59"/>
      <c r="CR220" s="59"/>
      <c r="CS220" s="72" t="s">
        <v>155</v>
      </c>
      <c r="CT220" s="66" t="str">
        <f>IF(SUMPRODUCT(CT195:CT214,CY195:CY214)=0,"",SUMPRODUCT(CT195:CT214,CY195:CY214))</f>
        <v/>
      </c>
      <c r="CU220" s="59"/>
      <c r="CV220" s="73" t="s">
        <v>156</v>
      </c>
      <c r="CW220" s="64">
        <f>SUMIF(CR195:CR214,"Potência (V)",CT195:CT214)</f>
        <v>0</v>
      </c>
      <c r="CX220" s="64">
        <f>SUMPRODUCT((CT195:CT214)*(CU195:CU214)*(CR195:CR214="Potência (V)"))</f>
        <v>0</v>
      </c>
      <c r="CY220" s="74">
        <f>SUMIF(CR195:CR214,"Potência (V)",CZ195:CZ214)</f>
        <v>0</v>
      </c>
      <c r="CZ220" s="75" t="str">
        <f>IFERROR((CY220*100)/CT221,"")</f>
        <v/>
      </c>
      <c r="DA220" s="147"/>
      <c r="DB220" s="58"/>
      <c r="DC220" s="58"/>
      <c r="DD220" s="58"/>
      <c r="DE220" s="59"/>
      <c r="DF220" s="59"/>
      <c r="DG220" s="59"/>
      <c r="DH220" s="72" t="s">
        <v>155</v>
      </c>
      <c r="DI220" s="66" t="str">
        <f>IF(SUMPRODUCT(DI195:DI214,DN195:DN214)=0,"",SUMPRODUCT(DI195:DI214,DN195:DN214))</f>
        <v/>
      </c>
      <c r="DJ220" s="59"/>
      <c r="DK220" s="73" t="s">
        <v>156</v>
      </c>
      <c r="DL220" s="64">
        <f>SUMIF(DG195:DG214,"Potência (V)",DI195:DI214)</f>
        <v>0</v>
      </c>
      <c r="DM220" s="64">
        <f>SUMPRODUCT((DI195:DI214)*(DJ195:DJ214)*(DG195:DG214="Potência (V)"))</f>
        <v>0</v>
      </c>
      <c r="DN220" s="74">
        <f>SUMIF(DG195:DG214,"Potência (V)",DO195:DO214)</f>
        <v>0</v>
      </c>
      <c r="DO220" s="75" t="str">
        <f>IFERROR((DN220*100)/DI221,"")</f>
        <v/>
      </c>
      <c r="DP220" s="147"/>
      <c r="DQ220" s="58"/>
      <c r="DR220" s="58"/>
      <c r="DS220" s="58"/>
      <c r="DT220" s="59"/>
      <c r="DU220" s="59"/>
      <c r="DV220" s="59"/>
      <c r="DW220" s="72" t="s">
        <v>155</v>
      </c>
      <c r="DX220" s="66" t="str">
        <f>IF(SUMPRODUCT(DX195:DX214,EC195:EC214)=0,"",SUMPRODUCT(DX195:DX214,EC195:EC214))</f>
        <v/>
      </c>
      <c r="DY220" s="59"/>
      <c r="DZ220" s="73" t="s">
        <v>156</v>
      </c>
      <c r="EA220" s="64">
        <f>SUMIF(DV195:DV214,"Potência (V)",DX195:DX214)</f>
        <v>0</v>
      </c>
      <c r="EB220" s="64">
        <f>SUMPRODUCT((DX195:DX214)*(DY195:DY214)*(DV195:DV214="Potência (V)"))</f>
        <v>0</v>
      </c>
      <c r="EC220" s="74">
        <f>SUMIF(DV195:DV214,"Potência (V)",ED195:ED214)</f>
        <v>0</v>
      </c>
      <c r="ED220" s="75" t="str">
        <f>IFERROR((EC220*100)/DX221,"")</f>
        <v/>
      </c>
      <c r="EE220" s="147"/>
      <c r="EF220" s="58"/>
      <c r="EG220" s="58"/>
      <c r="EH220" s="58"/>
      <c r="EI220" s="59"/>
      <c r="EJ220" s="59"/>
      <c r="EK220" s="59"/>
      <c r="EL220" s="72" t="s">
        <v>155</v>
      </c>
      <c r="EM220" s="66" t="str">
        <f>IF(SUMPRODUCT(EM195:EM214,ER195:ER214)=0,"",SUMPRODUCT(EM195:EM214,ER195:ER214))</f>
        <v/>
      </c>
      <c r="EN220" s="59"/>
      <c r="EO220" s="73" t="s">
        <v>156</v>
      </c>
      <c r="EP220" s="64">
        <f>SUMIF(EK195:EK214,"Potência (V)",EM195:EM214)</f>
        <v>0</v>
      </c>
      <c r="EQ220" s="64">
        <f>SUMPRODUCT((EM195:EM214)*(EN195:EN214)*(EK195:EK214="Potência (V)"))</f>
        <v>0</v>
      </c>
      <c r="ER220" s="74">
        <f>SUMIF(EK195:EK214,"Potência (V)",ES195:ES214)</f>
        <v>0</v>
      </c>
      <c r="ES220" s="75" t="str">
        <f>IFERROR((ER220*100)/EM221,"")</f>
        <v/>
      </c>
      <c r="ET220" s="147"/>
      <c r="EU220" s="58"/>
      <c r="EV220" s="58"/>
      <c r="EW220" s="58"/>
      <c r="EX220" s="59"/>
      <c r="EY220" s="59"/>
      <c r="EZ220" s="59"/>
      <c r="FA220" s="72" t="s">
        <v>155</v>
      </c>
      <c r="FB220" s="66" t="str">
        <f>IF(SUMPRODUCT(FB195:FB214,FG195:FG214)=0,"",SUMPRODUCT(FB195:FB214,FG195:FG214))</f>
        <v/>
      </c>
      <c r="FC220" s="59"/>
      <c r="FD220" s="73" t="s">
        <v>156</v>
      </c>
      <c r="FE220" s="64">
        <f>SUMIF(EZ195:EZ214,"Potência (V)",FB195:FB214)</f>
        <v>0</v>
      </c>
      <c r="FF220" s="64">
        <f>SUMPRODUCT((FB195:FB214)*(FC195:FC214)*(EZ195:EZ214="Potência (V)"))</f>
        <v>0</v>
      </c>
      <c r="FG220" s="74">
        <f>SUMIF(EZ195:EZ214,"Potência (V)",FH195:FH214)</f>
        <v>0</v>
      </c>
      <c r="FH220" s="75" t="str">
        <f>IFERROR((FG220*100)/FB221,"")</f>
        <v/>
      </c>
      <c r="FI220" s="147"/>
      <c r="FJ220" s="58"/>
      <c r="FK220" s="58"/>
      <c r="FL220" s="58"/>
      <c r="FM220" s="59"/>
      <c r="FN220" s="59"/>
      <c r="FO220" s="59"/>
      <c r="FP220" s="72" t="s">
        <v>155</v>
      </c>
      <c r="FQ220" s="66" t="str">
        <f>IF(SUMPRODUCT(FQ195:FQ214,FV195:FV214)=0,"",SUMPRODUCT(FQ195:FQ214,FV195:FV214))</f>
        <v/>
      </c>
      <c r="FR220" s="59"/>
      <c r="FS220" s="73" t="s">
        <v>156</v>
      </c>
      <c r="FT220" s="64">
        <f>SUMIF(FO195:FO214,"Potência (V)",FQ195:FQ214)</f>
        <v>0</v>
      </c>
      <c r="FU220" s="64">
        <f>SUMPRODUCT((FQ195:FQ214)*(FR195:FR214)*(FO195:FO214="Potência (V)"))</f>
        <v>0</v>
      </c>
      <c r="FV220" s="74">
        <f>SUMIF(FO195:FO214,"Potência (V)",FW195:FW214)</f>
        <v>0</v>
      </c>
      <c r="FW220" s="75" t="str">
        <f>IFERROR((FV220*100)/FQ221,"")</f>
        <v/>
      </c>
      <c r="FX220" s="147"/>
      <c r="FY220" s="58"/>
      <c r="FZ220" s="58"/>
      <c r="GA220" s="58"/>
      <c r="GB220" s="59"/>
      <c r="GC220" s="59"/>
      <c r="GD220" s="59"/>
      <c r="GE220" s="72" t="s">
        <v>155</v>
      </c>
      <c r="GF220" s="66" t="str">
        <f>IF(SUMPRODUCT(GF195:GF214,GK195:GK214)=0,"",SUMPRODUCT(GF195:GF214,GK195:GK214))</f>
        <v/>
      </c>
      <c r="GG220" s="59"/>
      <c r="GH220" s="73" t="s">
        <v>156</v>
      </c>
      <c r="GI220" s="64">
        <f>SUMIF(GD195:GD214,"Potência (V)",GF195:GF214)</f>
        <v>0</v>
      </c>
      <c r="GJ220" s="64">
        <f>SUMPRODUCT((GF195:GF214)*(GG195:GG214)*(GD195:GD214="Potência (V)"))</f>
        <v>0</v>
      </c>
      <c r="GK220" s="74">
        <f>SUMIF(GD195:GD214,"Potência (V)",GL195:GL214)</f>
        <v>0</v>
      </c>
      <c r="GL220" s="75" t="str">
        <f>IFERROR((GK220*100)/GF221,"")</f>
        <v/>
      </c>
      <c r="GM220" s="147"/>
      <c r="GN220" s="58"/>
      <c r="GO220" s="58"/>
      <c r="GP220" s="58"/>
      <c r="GQ220" s="59"/>
      <c r="GR220" s="59"/>
      <c r="GS220" s="59"/>
      <c r="GT220" s="72" t="s">
        <v>155</v>
      </c>
      <c r="GU220" s="66" t="str">
        <f>IF(SUMPRODUCT(GU195:GU214,GZ195:GZ214)=0,"",SUMPRODUCT(GU195:GU214,GZ195:GZ214))</f>
        <v/>
      </c>
      <c r="GV220" s="59"/>
      <c r="GW220" s="73" t="s">
        <v>156</v>
      </c>
      <c r="GX220" s="64">
        <f>SUMIF(GS195:GS214,"Potência (V)",GU195:GU214)</f>
        <v>0</v>
      </c>
      <c r="GY220" s="64">
        <f>SUMPRODUCT((GU195:GU214)*(GV195:GV214)*(GS195:GS214="Potência (V)"))</f>
        <v>0</v>
      </c>
      <c r="GZ220" s="74">
        <f>SUMIF(GS195:GS214,"Potência (V)",HA195:HA214)</f>
        <v>0</v>
      </c>
      <c r="HA220" s="75" t="str">
        <f>IFERROR((GZ220*100)/GU221,"")</f>
        <v/>
      </c>
      <c r="HB220" s="147"/>
      <c r="HC220" s="58"/>
      <c r="HD220" s="58"/>
      <c r="HE220" s="58"/>
      <c r="HF220" s="59"/>
      <c r="HG220" s="59"/>
      <c r="HH220" s="59"/>
      <c r="HI220" s="72" t="s">
        <v>155</v>
      </c>
      <c r="HJ220" s="66" t="str">
        <f>IF(SUMPRODUCT(HJ195:HJ214,HO195:HO214)=0,"",SUMPRODUCT(HJ195:HJ214,HO195:HO214))</f>
        <v/>
      </c>
      <c r="HK220" s="59"/>
      <c r="HL220" s="73" t="s">
        <v>156</v>
      </c>
      <c r="HM220" s="64">
        <f>SUMIF(HH195:HH214,"Potência (V)",HJ195:HJ214)</f>
        <v>0</v>
      </c>
      <c r="HN220" s="64">
        <f>SUMPRODUCT((HJ195:HJ214)*(HK195:HK214)*(HH195:HH214="Potência (V)"))</f>
        <v>0</v>
      </c>
      <c r="HO220" s="74">
        <f>SUMIF(HH195:HH214,"Potência (V)",HP195:HP214)</f>
        <v>0</v>
      </c>
      <c r="HP220" s="75" t="str">
        <f>IFERROR((HO220*100)/HJ221,"")</f>
        <v/>
      </c>
      <c r="HQ220" s="147"/>
      <c r="HR220" s="58"/>
      <c r="HS220" s="58"/>
      <c r="HT220" s="58"/>
      <c r="HU220" s="59"/>
      <c r="HV220" s="59"/>
      <c r="HW220" s="59"/>
      <c r="HX220" s="72" t="s">
        <v>155</v>
      </c>
      <c r="HY220" s="66" t="str">
        <f>IF(SUMPRODUCT(HY195:HY214,ID195:ID214)=0,"",SUMPRODUCT(HY195:HY214,ID195:ID214))</f>
        <v/>
      </c>
      <c r="HZ220" s="59"/>
      <c r="IA220" s="73" t="s">
        <v>156</v>
      </c>
      <c r="IB220" s="64">
        <f>SUMIF(HW195:HW214,"Potência (V)",HY195:HY214)</f>
        <v>0</v>
      </c>
      <c r="IC220" s="64">
        <f>SUMPRODUCT((HY195:HY214)*(HZ195:HZ214)*(HW195:HW214="Potência (V)"))</f>
        <v>0</v>
      </c>
      <c r="ID220" s="74">
        <f>SUMIF(HW195:HW214,"Potência (V)",IE195:IE214)</f>
        <v>0</v>
      </c>
      <c r="IE220" s="75" t="str">
        <f>IFERROR((ID220*100)/HY221,"")</f>
        <v/>
      </c>
      <c r="IF220" s="147"/>
      <c r="IG220" s="58"/>
      <c r="IH220" s="58"/>
      <c r="II220" s="58"/>
      <c r="IJ220" s="59"/>
      <c r="IK220" s="59"/>
      <c r="IL220" s="59"/>
      <c r="IM220" s="72" t="s">
        <v>155</v>
      </c>
      <c r="IN220" s="66" t="str">
        <f>IF(SUMPRODUCT(IN195:IN214,IS195:IS214)=0,"",SUMPRODUCT(IN195:IN214,IS195:IS214))</f>
        <v/>
      </c>
      <c r="IO220" s="59"/>
      <c r="IP220" s="73" t="s">
        <v>156</v>
      </c>
      <c r="IQ220" s="64">
        <f>SUMIF(IL195:IL214,"Potência (V)",IN195:IN214)</f>
        <v>0</v>
      </c>
      <c r="IR220" s="64">
        <f>SUMPRODUCT((IN195:IN214)*(IO195:IO214)*(IL195:IL214="Potência (V)"))</f>
        <v>0</v>
      </c>
      <c r="IS220" s="74">
        <f>SUMIF(IL195:IL214,"Potência (V)",IT195:IT214)</f>
        <v>0</v>
      </c>
      <c r="IT220" s="75" t="str">
        <f>IFERROR((IS220*100)/IN221,"")</f>
        <v/>
      </c>
      <c r="IU220" s="147"/>
      <c r="IV220" s="58"/>
      <c r="IW220" s="58"/>
      <c r="IX220" s="58"/>
      <c r="IY220" s="59"/>
      <c r="IZ220" s="59"/>
      <c r="JA220" s="59"/>
      <c r="JB220" s="72" t="s">
        <v>155</v>
      </c>
      <c r="JC220" s="66" t="str">
        <f>IF(SUMPRODUCT(JC195:JC214,JH195:JH214)=0,"",SUMPRODUCT(JC195:JC214,JH195:JH214))</f>
        <v/>
      </c>
      <c r="JD220" s="59"/>
      <c r="JE220" s="73" t="s">
        <v>156</v>
      </c>
      <c r="JF220" s="64">
        <f>SUMIF(JA195:JA214,"Potência (V)",JC195:JC214)</f>
        <v>0</v>
      </c>
      <c r="JG220" s="64">
        <f>SUMPRODUCT((JC195:JC214)*(JD195:JD214)*(JA195:JA214="Potência (V)"))</f>
        <v>0</v>
      </c>
      <c r="JH220" s="74">
        <f>SUMIF(JA195:JA214,"Potência (V)",JI195:JI214)</f>
        <v>0</v>
      </c>
      <c r="JI220" s="75" t="str">
        <f>IFERROR((JH220*100)/JC221,"")</f>
        <v/>
      </c>
      <c r="JJ220" s="147"/>
      <c r="JK220" s="58"/>
      <c r="JL220" s="58"/>
      <c r="JM220" s="58"/>
      <c r="JN220" s="59"/>
      <c r="JO220" s="59"/>
      <c r="JP220" s="59"/>
      <c r="JQ220" s="72" t="s">
        <v>155</v>
      </c>
      <c r="JR220" s="66" t="str">
        <f>IF(SUMPRODUCT(JR195:JR214,JW195:JW214)=0,"",SUMPRODUCT(JR195:JR214,JW195:JW214))</f>
        <v/>
      </c>
      <c r="JS220" s="59"/>
      <c r="JT220" s="73" t="s">
        <v>156</v>
      </c>
      <c r="JU220" s="64">
        <f>SUMIF(JP195:JP214,"Potência (V)",JR195:JR214)</f>
        <v>0</v>
      </c>
      <c r="JV220" s="64">
        <f>SUMPRODUCT((JR195:JR214)*(JS195:JS214)*(JP195:JP214="Potência (V)"))</f>
        <v>0</v>
      </c>
      <c r="JW220" s="74">
        <f>SUMIF(JP195:JP214,"Potência (V)",JX195:JX214)</f>
        <v>0</v>
      </c>
      <c r="JX220" s="75" t="str">
        <f>IFERROR((JW220*100)/JR221,"")</f>
        <v/>
      </c>
      <c r="JY220" s="147"/>
      <c r="JZ220" s="58"/>
      <c r="KA220" s="58"/>
      <c r="KB220" s="58"/>
      <c r="KC220" s="59"/>
      <c r="KD220" s="59"/>
      <c r="KE220" s="59"/>
      <c r="KF220" s="72" t="s">
        <v>155</v>
      </c>
      <c r="KG220" s="66" t="str">
        <f>IF(SUMPRODUCT(KG195:KG214,KL195:KL214)=0,"",SUMPRODUCT(KG195:KG214,KL195:KL214))</f>
        <v/>
      </c>
      <c r="KH220" s="59"/>
      <c r="KI220" s="73" t="s">
        <v>156</v>
      </c>
      <c r="KJ220" s="64">
        <f>SUMIF(KE195:KE214,"Potência (V)",KG195:KG214)</f>
        <v>0</v>
      </c>
      <c r="KK220" s="64">
        <f>SUMPRODUCT((KG195:KG214)*(KH195:KH214)*(KE195:KE214="Potência (V)"))</f>
        <v>0</v>
      </c>
      <c r="KL220" s="74">
        <f>SUMIF(KE195:KE214,"Potência (V)",KM195:KM214)</f>
        <v>0</v>
      </c>
      <c r="KM220" s="75" t="str">
        <f>IFERROR((KL220*100)/KG221,"")</f>
        <v/>
      </c>
      <c r="KN220" s="147"/>
      <c r="KO220" s="58"/>
      <c r="KP220" s="58"/>
      <c r="KQ220" s="58"/>
      <c r="KR220" s="59"/>
      <c r="KS220" s="59"/>
      <c r="KT220" s="59"/>
      <c r="KU220" s="72" t="s">
        <v>155</v>
      </c>
      <c r="KV220" s="66" t="str">
        <f>IF(SUMPRODUCT(KV195:KV214,LA195:LA214)=0,"",SUMPRODUCT(KV195:KV214,LA195:LA214))</f>
        <v/>
      </c>
      <c r="KW220" s="59"/>
      <c r="KX220" s="73" t="s">
        <v>156</v>
      </c>
      <c r="KY220" s="64">
        <f>SUMIF(KT195:KT214,"Potência (V)",KV195:KV214)</f>
        <v>0</v>
      </c>
      <c r="KZ220" s="64">
        <f>SUMPRODUCT((KV195:KV214)*(KW195:KW214)*(KT195:KT214="Potência (V)"))</f>
        <v>0</v>
      </c>
      <c r="LA220" s="74">
        <f>SUMIF(KT195:KT214,"Potência (V)",LB195:LB214)</f>
        <v>0</v>
      </c>
      <c r="LB220" s="75" t="str">
        <f>IFERROR((LA220*100)/KV221,"")</f>
        <v/>
      </c>
      <c r="LC220" s="147"/>
      <c r="LD220" s="347"/>
      <c r="LE220" s="58"/>
      <c r="LF220" s="58"/>
      <c r="LG220" s="59"/>
      <c r="LH220" s="59"/>
      <c r="LI220" s="59"/>
      <c r="LJ220" s="72" t="s">
        <v>155</v>
      </c>
      <c r="LK220" s="66" t="str">
        <f>IF(SUMPRODUCT(LK195:LK214,LP195:LP214)=0,"",SUMPRODUCT(LK195:LK214,LP195:LP214))</f>
        <v/>
      </c>
      <c r="LL220" s="59"/>
      <c r="LM220" s="73" t="s">
        <v>156</v>
      </c>
      <c r="LN220" s="64">
        <f>SUMIF(LI195:LI214,"Potência (V)",LK195:LK214)</f>
        <v>0</v>
      </c>
      <c r="LO220" s="64">
        <f>SUMPRODUCT((LK195:LK214)*(LL195:LL214)*(LI195:LI214="Potência (V)"))</f>
        <v>0</v>
      </c>
      <c r="LP220" s="74">
        <f>SUMIF(LI195:LI214,"Potência (V)",LQ195:LQ214)</f>
        <v>0</v>
      </c>
      <c r="LQ220" s="75" t="str">
        <f>IFERROR((LP220*100)/LK221,"")</f>
        <v/>
      </c>
      <c r="LR220" s="147"/>
      <c r="LS220" s="347"/>
      <c r="LT220" s="58"/>
      <c r="LU220" s="58"/>
      <c r="LV220" s="59"/>
      <c r="LW220" s="59"/>
      <c r="LX220" s="59"/>
      <c r="LY220" s="72" t="s">
        <v>155</v>
      </c>
      <c r="LZ220" s="66" t="str">
        <f>IF(SUMPRODUCT(LZ195:LZ214,ME195:ME214)=0,"",SUMPRODUCT(LZ195:LZ214,ME195:ME214))</f>
        <v/>
      </c>
      <c r="MA220" s="59"/>
      <c r="MB220" s="73" t="s">
        <v>156</v>
      </c>
      <c r="MC220" s="64">
        <f>SUMIF(LX195:LX214,"Potência (V)",LZ195:LZ214)</f>
        <v>0</v>
      </c>
      <c r="MD220" s="64">
        <f>SUMPRODUCT((LZ195:LZ214)*(MA195:MA214)*(LX195:LX214="Potência (V)"))</f>
        <v>0</v>
      </c>
      <c r="ME220" s="74">
        <f>SUMIF(LX195:LX214,"Potência (V)",MF195:MF214)</f>
        <v>0</v>
      </c>
      <c r="MF220" s="75" t="str">
        <f>IFERROR((ME220*100)/LZ221,"")</f>
        <v/>
      </c>
      <c r="MG220" s="147"/>
      <c r="MH220" s="347"/>
      <c r="MI220" s="58"/>
      <c r="MJ220" s="58"/>
      <c r="MK220" s="59"/>
      <c r="ML220" s="59"/>
      <c r="MM220" s="59"/>
      <c r="MN220" s="72" t="s">
        <v>155</v>
      </c>
      <c r="MO220" s="66" t="str">
        <f>IF(SUMPRODUCT(MO195:MO214,MT195:MT214)=0,"",SUMPRODUCT(MO195:MO214,MT195:MT214))</f>
        <v/>
      </c>
      <c r="MP220" s="59"/>
      <c r="MQ220" s="73" t="s">
        <v>156</v>
      </c>
      <c r="MR220" s="64">
        <f>SUMIF(MM195:MM214,"Potência (V)",MO195:MO214)</f>
        <v>0</v>
      </c>
      <c r="MS220" s="64">
        <f>SUMPRODUCT((MO195:MO214)*(MP195:MP214)*(MM195:MM214="Potência (V)"))</f>
        <v>0</v>
      </c>
      <c r="MT220" s="74">
        <f>SUMIF(MM195:MM214,"Potência (V)",MU195:MU214)</f>
        <v>0</v>
      </c>
      <c r="MU220" s="75" t="str">
        <f>IFERROR((MT220*100)/MO221,"")</f>
        <v/>
      </c>
      <c r="MV220" s="147"/>
      <c r="MW220" s="347"/>
    </row>
    <row r="221" spans="1:361" ht="17" thickBot="1">
      <c r="A221" s="347"/>
      <c r="B221" s="58"/>
      <c r="C221" s="58"/>
      <c r="D221" s="59"/>
      <c r="E221" s="59"/>
      <c r="F221" s="59"/>
      <c r="G221" s="72" t="s">
        <v>157</v>
      </c>
      <c r="H221" s="76" t="str">
        <f>IF(SUM(N195:N214)=0,"",SUM(N195:N214))</f>
        <v/>
      </c>
      <c r="I221" s="59"/>
      <c r="J221" s="77" t="s">
        <v>158</v>
      </c>
      <c r="K221" s="68">
        <f>SUMIF(F195:F214,"Resistência de força",H195:H214)</f>
        <v>0</v>
      </c>
      <c r="L221" s="68">
        <f>SUMPRODUCT((H195:H214)*(I195:I214)*(F195:F214="Resistência de força"))</f>
        <v>0</v>
      </c>
      <c r="M221" s="78">
        <f>SUMIF(F195:F214,"Resistência de força",N195:N214)</f>
        <v>0</v>
      </c>
      <c r="N221" s="79" t="str">
        <f>IFERROR((M221*100)/H221,"")</f>
        <v/>
      </c>
      <c r="O221" s="147"/>
      <c r="P221" s="58"/>
      <c r="Q221" s="58"/>
      <c r="R221" s="58"/>
      <c r="S221" s="59"/>
      <c r="T221" s="59"/>
      <c r="U221" s="59"/>
      <c r="V221" s="72" t="s">
        <v>157</v>
      </c>
      <c r="W221" s="76" t="str">
        <f>IF(SUM(AC195:AC214)=0,"",SUM(AC195:AC214))</f>
        <v/>
      </c>
      <c r="X221" s="59"/>
      <c r="Y221" s="77" t="s">
        <v>158</v>
      </c>
      <c r="Z221" s="68">
        <f>SUMIF(U195:U214,"Resistência de força",W195:W214)</f>
        <v>0</v>
      </c>
      <c r="AA221" s="68">
        <f>SUMPRODUCT((W195:W214)*(X195:X214)*(U195:U214="Resistência de força"))</f>
        <v>0</v>
      </c>
      <c r="AB221" s="78">
        <f>SUMIF(U195:U214,"Resistência de força",AC195:AC214)</f>
        <v>0</v>
      </c>
      <c r="AC221" s="79" t="str">
        <f>IFERROR((AB221*100)/W221,"")</f>
        <v/>
      </c>
      <c r="AD221" s="147"/>
      <c r="AE221" s="58"/>
      <c r="AF221" s="58"/>
      <c r="AG221" s="58"/>
      <c r="AH221" s="59"/>
      <c r="AI221" s="59"/>
      <c r="AJ221" s="59"/>
      <c r="AK221" s="72" t="s">
        <v>157</v>
      </c>
      <c r="AL221" s="76" t="str">
        <f>IF(SUM(AR195:AR214)=0,"",SUM(AR195:AR214))</f>
        <v/>
      </c>
      <c r="AM221" s="59"/>
      <c r="AN221" s="77" t="s">
        <v>158</v>
      </c>
      <c r="AO221" s="68">
        <f>SUMIF(AJ195:AJ214,"Resistência de força",AL195:AL214)</f>
        <v>0</v>
      </c>
      <c r="AP221" s="68">
        <f>SUMPRODUCT((AL195:AL214)*(AM195:AM214)*(AJ195:AJ214="Resistência de força"))</f>
        <v>0</v>
      </c>
      <c r="AQ221" s="78">
        <f>SUMIF(AJ195:AJ214,"Resistência de força",AR195:AR214)</f>
        <v>0</v>
      </c>
      <c r="AR221" s="79" t="str">
        <f>IFERROR((AQ221*100)/AL221,"")</f>
        <v/>
      </c>
      <c r="AS221" s="147"/>
      <c r="AT221" s="58"/>
      <c r="AU221" s="58"/>
      <c r="AV221" s="58"/>
      <c r="AW221" s="59"/>
      <c r="AX221" s="59"/>
      <c r="AY221" s="59"/>
      <c r="AZ221" s="72" t="s">
        <v>157</v>
      </c>
      <c r="BA221" s="76" t="str">
        <f>IF(SUM(BG195:BG214)=0,"",SUM(BG195:BG214))</f>
        <v/>
      </c>
      <c r="BB221" s="59"/>
      <c r="BC221" s="77" t="s">
        <v>158</v>
      </c>
      <c r="BD221" s="68">
        <f>SUMIF(AY195:AY214,"Resistência de força",BA195:BA214)</f>
        <v>0</v>
      </c>
      <c r="BE221" s="68">
        <f>SUMPRODUCT((BA195:BA214)*(BB195:BB214)*(AY195:AY214="Resistência de força"))</f>
        <v>0</v>
      </c>
      <c r="BF221" s="78">
        <f>SUMIF(AY195:AY214,"Resistência de força",BG195:BG214)</f>
        <v>0</v>
      </c>
      <c r="BG221" s="79" t="str">
        <f>IFERROR((BF221*100)/BA221,"")</f>
        <v/>
      </c>
      <c r="BH221" s="147"/>
      <c r="BI221" s="58"/>
      <c r="BJ221" s="58"/>
      <c r="BK221" s="58"/>
      <c r="BL221" s="59"/>
      <c r="BM221" s="59"/>
      <c r="BN221" s="59"/>
      <c r="BO221" s="72" t="s">
        <v>157</v>
      </c>
      <c r="BP221" s="76" t="str">
        <f>IF(SUM(BV195:BV214)=0,"",SUM(BV195:BV214))</f>
        <v/>
      </c>
      <c r="BQ221" s="59"/>
      <c r="BR221" s="77" t="s">
        <v>158</v>
      </c>
      <c r="BS221" s="68">
        <f>SUMIF(BN195:BN214,"Resistência de força",BP195:BP214)</f>
        <v>0</v>
      </c>
      <c r="BT221" s="68">
        <f>SUMPRODUCT((BP195:BP214)*(BQ195:BQ214)*(BN195:BN214="Resistência de força"))</f>
        <v>0</v>
      </c>
      <c r="BU221" s="78">
        <f>SUMIF(BN195:BN214,"Resistência de força",BV195:BV214)</f>
        <v>0</v>
      </c>
      <c r="BV221" s="79" t="str">
        <f>IFERROR((BU221*100)/BP221,"")</f>
        <v/>
      </c>
      <c r="BW221" s="147"/>
      <c r="BX221" s="58"/>
      <c r="BY221" s="58"/>
      <c r="BZ221" s="58"/>
      <c r="CA221" s="59"/>
      <c r="CB221" s="59"/>
      <c r="CC221" s="59"/>
      <c r="CD221" s="72" t="s">
        <v>157</v>
      </c>
      <c r="CE221" s="76" t="str">
        <f>IF(SUM(CK195:CK214)=0,"",SUM(CK195:CK214))</f>
        <v/>
      </c>
      <c r="CF221" s="59"/>
      <c r="CG221" s="77" t="s">
        <v>158</v>
      </c>
      <c r="CH221" s="68">
        <f>SUMIF(CC195:CC214,"Resistência de força",CE195:CE214)</f>
        <v>0</v>
      </c>
      <c r="CI221" s="68">
        <f>SUMPRODUCT((CE195:CE214)*(CF195:CF214)*(CC195:CC214="Resistência de força"))</f>
        <v>0</v>
      </c>
      <c r="CJ221" s="78">
        <f>SUMIF(CC195:CC214,"Resistência de força",CK195:CK214)</f>
        <v>0</v>
      </c>
      <c r="CK221" s="79" t="str">
        <f>IFERROR((CJ221*100)/CE221,"")</f>
        <v/>
      </c>
      <c r="CL221" s="147"/>
      <c r="CM221" s="58"/>
      <c r="CN221" s="58"/>
      <c r="CO221" s="58"/>
      <c r="CP221" s="59"/>
      <c r="CQ221" s="59"/>
      <c r="CR221" s="59"/>
      <c r="CS221" s="72" t="s">
        <v>157</v>
      </c>
      <c r="CT221" s="76" t="str">
        <f>IF(SUM(CZ195:CZ214)=0,"",SUM(CZ195:CZ214))</f>
        <v/>
      </c>
      <c r="CU221" s="59"/>
      <c r="CV221" s="77" t="s">
        <v>158</v>
      </c>
      <c r="CW221" s="68">
        <f>SUMIF(CR195:CR214,"Resistência de força",CT195:CT214)</f>
        <v>0</v>
      </c>
      <c r="CX221" s="68">
        <f>SUMPRODUCT((CT195:CT214)*(CU195:CU214)*(CR195:CR214="Resistência de força"))</f>
        <v>0</v>
      </c>
      <c r="CY221" s="78">
        <f>SUMIF(CR195:CR214,"Resistência de força",CZ195:CZ214)</f>
        <v>0</v>
      </c>
      <c r="CZ221" s="79" t="str">
        <f>IFERROR((CY221*100)/CT221,"")</f>
        <v/>
      </c>
      <c r="DA221" s="147"/>
      <c r="DB221" s="58"/>
      <c r="DC221" s="58"/>
      <c r="DD221" s="58"/>
      <c r="DE221" s="59"/>
      <c r="DF221" s="59"/>
      <c r="DG221" s="59"/>
      <c r="DH221" s="72" t="s">
        <v>157</v>
      </c>
      <c r="DI221" s="76" t="str">
        <f>IF(SUM(DO195:DO214)=0,"",SUM(DO195:DO214))</f>
        <v/>
      </c>
      <c r="DJ221" s="59"/>
      <c r="DK221" s="77" t="s">
        <v>158</v>
      </c>
      <c r="DL221" s="68">
        <f>SUMIF(DG195:DG214,"Resistência de força",DI195:DI214)</f>
        <v>0</v>
      </c>
      <c r="DM221" s="68">
        <f>SUMPRODUCT((DI195:DI214)*(DJ195:DJ214)*(DG195:DG214="Resistência de força"))</f>
        <v>0</v>
      </c>
      <c r="DN221" s="78">
        <f>SUMIF(DG195:DG214,"Resistência de força",DO195:DO214)</f>
        <v>0</v>
      </c>
      <c r="DO221" s="79" t="str">
        <f>IFERROR((DN221*100)/DI221,"")</f>
        <v/>
      </c>
      <c r="DP221" s="147"/>
      <c r="DQ221" s="58"/>
      <c r="DR221" s="58"/>
      <c r="DS221" s="58"/>
      <c r="DT221" s="59"/>
      <c r="DU221" s="59"/>
      <c r="DV221" s="59"/>
      <c r="DW221" s="72" t="s">
        <v>157</v>
      </c>
      <c r="DX221" s="76" t="str">
        <f>IF(SUM(ED195:ED214)=0,"",SUM(ED195:ED214))</f>
        <v/>
      </c>
      <c r="DY221" s="59"/>
      <c r="DZ221" s="77" t="s">
        <v>158</v>
      </c>
      <c r="EA221" s="68">
        <f>SUMIF(DV195:DV214,"Resistência de força",DX195:DX214)</f>
        <v>0</v>
      </c>
      <c r="EB221" s="68">
        <f>SUMPRODUCT((DX195:DX214)*(DY195:DY214)*(DV195:DV214="Resistência de força"))</f>
        <v>0</v>
      </c>
      <c r="EC221" s="78">
        <f>SUMIF(DV195:DV214,"Resistência de força",ED195:ED214)</f>
        <v>0</v>
      </c>
      <c r="ED221" s="79" t="str">
        <f>IFERROR((EC221*100)/DX221,"")</f>
        <v/>
      </c>
      <c r="EE221" s="147"/>
      <c r="EF221" s="58"/>
      <c r="EG221" s="58"/>
      <c r="EH221" s="58"/>
      <c r="EI221" s="59"/>
      <c r="EJ221" s="59"/>
      <c r="EK221" s="59"/>
      <c r="EL221" s="72" t="s">
        <v>157</v>
      </c>
      <c r="EM221" s="76" t="str">
        <f>IF(SUM(ES195:ES214)=0,"",SUM(ES195:ES214))</f>
        <v/>
      </c>
      <c r="EN221" s="59"/>
      <c r="EO221" s="77" t="s">
        <v>158</v>
      </c>
      <c r="EP221" s="68">
        <f>SUMIF(EK195:EK214,"Resistência de força",EM195:EM214)</f>
        <v>0</v>
      </c>
      <c r="EQ221" s="68">
        <f>SUMPRODUCT((EM195:EM214)*(EN195:EN214)*(EK195:EK214="Resistência de força"))</f>
        <v>0</v>
      </c>
      <c r="ER221" s="78">
        <f>SUMIF(EK195:EK214,"Resistência de força",ES195:ES214)</f>
        <v>0</v>
      </c>
      <c r="ES221" s="79" t="str">
        <f>IFERROR((ER221*100)/EM221,"")</f>
        <v/>
      </c>
      <c r="ET221" s="147"/>
      <c r="EU221" s="58"/>
      <c r="EV221" s="58"/>
      <c r="EW221" s="58"/>
      <c r="EX221" s="59"/>
      <c r="EY221" s="59"/>
      <c r="EZ221" s="59"/>
      <c r="FA221" s="72" t="s">
        <v>157</v>
      </c>
      <c r="FB221" s="76" t="str">
        <f>IF(SUM(FH195:FH214)=0,"",SUM(FH195:FH214))</f>
        <v/>
      </c>
      <c r="FC221" s="59"/>
      <c r="FD221" s="77" t="s">
        <v>158</v>
      </c>
      <c r="FE221" s="68">
        <f>SUMIF(EZ195:EZ214,"Resistência de força",FB195:FB214)</f>
        <v>0</v>
      </c>
      <c r="FF221" s="68">
        <f>SUMPRODUCT((FB195:FB214)*(FC195:FC214)*(EZ195:EZ214="Resistência de força"))</f>
        <v>0</v>
      </c>
      <c r="FG221" s="78">
        <f>SUMIF(EZ195:EZ214,"Resistência de força",FH195:FH214)</f>
        <v>0</v>
      </c>
      <c r="FH221" s="79" t="str">
        <f>IFERROR((FG221*100)/FB221,"")</f>
        <v/>
      </c>
      <c r="FI221" s="147"/>
      <c r="FJ221" s="58"/>
      <c r="FK221" s="58"/>
      <c r="FL221" s="58"/>
      <c r="FM221" s="59"/>
      <c r="FN221" s="59"/>
      <c r="FO221" s="59"/>
      <c r="FP221" s="72" t="s">
        <v>157</v>
      </c>
      <c r="FQ221" s="76" t="str">
        <f>IF(SUM(FW195:FW214)=0,"",SUM(FW195:FW214))</f>
        <v/>
      </c>
      <c r="FR221" s="59"/>
      <c r="FS221" s="77" t="s">
        <v>158</v>
      </c>
      <c r="FT221" s="68">
        <f>SUMIF(FO195:FO214,"Resistência de força",FQ195:FQ214)</f>
        <v>0</v>
      </c>
      <c r="FU221" s="68">
        <f>SUMPRODUCT((FQ195:FQ214)*(FR195:FR214)*(FO195:FO214="Resistência de força"))</f>
        <v>0</v>
      </c>
      <c r="FV221" s="78">
        <f>SUMIF(FO195:FO214,"Resistência de força",FW195:FW214)</f>
        <v>0</v>
      </c>
      <c r="FW221" s="79" t="str">
        <f>IFERROR((FV221*100)/FQ221,"")</f>
        <v/>
      </c>
      <c r="FX221" s="147"/>
      <c r="FY221" s="58"/>
      <c r="FZ221" s="58"/>
      <c r="GA221" s="58"/>
      <c r="GB221" s="59"/>
      <c r="GC221" s="59"/>
      <c r="GD221" s="59"/>
      <c r="GE221" s="72" t="s">
        <v>157</v>
      </c>
      <c r="GF221" s="76" t="str">
        <f>IF(SUM(GL195:GL214)=0,"",SUM(GL195:GL214))</f>
        <v/>
      </c>
      <c r="GG221" s="59"/>
      <c r="GH221" s="77" t="s">
        <v>158</v>
      </c>
      <c r="GI221" s="68">
        <f>SUMIF(GD195:GD214,"Resistência de força",GF195:GF214)</f>
        <v>0</v>
      </c>
      <c r="GJ221" s="68">
        <f>SUMPRODUCT((GF195:GF214)*(GG195:GG214)*(GD195:GD214="Resistência de força"))</f>
        <v>0</v>
      </c>
      <c r="GK221" s="78">
        <f>SUMIF(GD195:GD214,"Resistência de força",GL195:GL214)</f>
        <v>0</v>
      </c>
      <c r="GL221" s="79" t="str">
        <f>IFERROR((GK221*100)/GF221,"")</f>
        <v/>
      </c>
      <c r="GM221" s="147"/>
      <c r="GN221" s="58"/>
      <c r="GO221" s="58"/>
      <c r="GP221" s="58"/>
      <c r="GQ221" s="59"/>
      <c r="GR221" s="59"/>
      <c r="GS221" s="59"/>
      <c r="GT221" s="72" t="s">
        <v>157</v>
      </c>
      <c r="GU221" s="76" t="str">
        <f>IF(SUM(HA195:HA214)=0,"",SUM(HA195:HA214))</f>
        <v/>
      </c>
      <c r="GV221" s="59"/>
      <c r="GW221" s="77" t="s">
        <v>158</v>
      </c>
      <c r="GX221" s="68">
        <f>SUMIF(GS195:GS214,"Resistência de força",GU195:GU214)</f>
        <v>0</v>
      </c>
      <c r="GY221" s="68">
        <f>SUMPRODUCT((GU195:GU214)*(GV195:GV214)*(GS195:GS214="Resistência de força"))</f>
        <v>0</v>
      </c>
      <c r="GZ221" s="78">
        <f>SUMIF(GS195:GS214,"Resistência de força",HA195:HA214)</f>
        <v>0</v>
      </c>
      <c r="HA221" s="79" t="str">
        <f>IFERROR((GZ221*100)/GU221,"")</f>
        <v/>
      </c>
      <c r="HB221" s="147"/>
      <c r="HC221" s="58"/>
      <c r="HD221" s="58"/>
      <c r="HE221" s="58"/>
      <c r="HF221" s="59"/>
      <c r="HG221" s="59"/>
      <c r="HH221" s="59"/>
      <c r="HI221" s="72" t="s">
        <v>157</v>
      </c>
      <c r="HJ221" s="76" t="str">
        <f>IF(SUM(HP195:HP214)=0,"",SUM(HP195:HP214))</f>
        <v/>
      </c>
      <c r="HK221" s="59"/>
      <c r="HL221" s="77" t="s">
        <v>158</v>
      </c>
      <c r="HM221" s="68">
        <f>SUMIF(HH195:HH214,"Resistência de força",HJ195:HJ214)</f>
        <v>0</v>
      </c>
      <c r="HN221" s="68">
        <f>SUMPRODUCT((HJ195:HJ214)*(HK195:HK214)*(HH195:HH214="Resistência de força"))</f>
        <v>0</v>
      </c>
      <c r="HO221" s="78">
        <f>SUMIF(HH195:HH214,"Resistência de força",HP195:HP214)</f>
        <v>0</v>
      </c>
      <c r="HP221" s="79" t="str">
        <f>IFERROR((HO221*100)/HJ221,"")</f>
        <v/>
      </c>
      <c r="HQ221" s="147"/>
      <c r="HR221" s="58"/>
      <c r="HS221" s="58"/>
      <c r="HT221" s="58"/>
      <c r="HU221" s="59"/>
      <c r="HV221" s="59"/>
      <c r="HW221" s="59"/>
      <c r="HX221" s="72" t="s">
        <v>157</v>
      </c>
      <c r="HY221" s="76" t="str">
        <f>IF(SUM(IE195:IE214)=0,"",SUM(IE195:IE214))</f>
        <v/>
      </c>
      <c r="HZ221" s="59"/>
      <c r="IA221" s="77" t="s">
        <v>158</v>
      </c>
      <c r="IB221" s="68">
        <f>SUMIF(HW195:HW214,"Resistência de força",HY195:HY214)</f>
        <v>0</v>
      </c>
      <c r="IC221" s="68">
        <f>SUMPRODUCT((HY195:HY214)*(HZ195:HZ214)*(HW195:HW214="Resistência de força"))</f>
        <v>0</v>
      </c>
      <c r="ID221" s="78">
        <f>SUMIF(HW195:HW214,"Resistência de força",IE195:IE214)</f>
        <v>0</v>
      </c>
      <c r="IE221" s="79" t="str">
        <f>IFERROR((ID221*100)/HY221,"")</f>
        <v/>
      </c>
      <c r="IF221" s="147"/>
      <c r="IG221" s="58"/>
      <c r="IH221" s="58"/>
      <c r="II221" s="58"/>
      <c r="IJ221" s="59"/>
      <c r="IK221" s="59"/>
      <c r="IL221" s="59"/>
      <c r="IM221" s="72" t="s">
        <v>157</v>
      </c>
      <c r="IN221" s="76" t="str">
        <f>IF(SUM(IT195:IT214)=0,"",SUM(IT195:IT214))</f>
        <v/>
      </c>
      <c r="IO221" s="59"/>
      <c r="IP221" s="77" t="s">
        <v>158</v>
      </c>
      <c r="IQ221" s="68">
        <f>SUMIF(IL195:IL214,"Resistência de força",IN195:IN214)</f>
        <v>0</v>
      </c>
      <c r="IR221" s="68">
        <f>SUMPRODUCT((IN195:IN214)*(IO195:IO214)*(IL195:IL214="Resistência de força"))</f>
        <v>0</v>
      </c>
      <c r="IS221" s="78">
        <f>SUMIF(IL195:IL214,"Resistência de força",IT195:IT214)</f>
        <v>0</v>
      </c>
      <c r="IT221" s="79" t="str">
        <f>IFERROR((IS221*100)/IN221,"")</f>
        <v/>
      </c>
      <c r="IU221" s="147"/>
      <c r="IV221" s="58"/>
      <c r="IW221" s="58"/>
      <c r="IX221" s="58"/>
      <c r="IY221" s="59"/>
      <c r="IZ221" s="59"/>
      <c r="JA221" s="59"/>
      <c r="JB221" s="72" t="s">
        <v>157</v>
      </c>
      <c r="JC221" s="76" t="str">
        <f>IF(SUM(JI195:JI214)=0,"",SUM(JI195:JI214))</f>
        <v/>
      </c>
      <c r="JD221" s="59"/>
      <c r="JE221" s="77" t="s">
        <v>158</v>
      </c>
      <c r="JF221" s="68">
        <f>SUMIF(JA195:JA214,"Resistência de força",JC195:JC214)</f>
        <v>0</v>
      </c>
      <c r="JG221" s="68">
        <f>SUMPRODUCT((JC195:JC214)*(JD195:JD214)*(JA195:JA214="Resistência de força"))</f>
        <v>0</v>
      </c>
      <c r="JH221" s="78">
        <f>SUMIF(JA195:JA214,"Resistência de força",JI195:JI214)</f>
        <v>0</v>
      </c>
      <c r="JI221" s="79" t="str">
        <f>IFERROR((JH221*100)/JC221,"")</f>
        <v/>
      </c>
      <c r="JJ221" s="147"/>
      <c r="JK221" s="58"/>
      <c r="JL221" s="58"/>
      <c r="JM221" s="58"/>
      <c r="JN221" s="59"/>
      <c r="JO221" s="59"/>
      <c r="JP221" s="59"/>
      <c r="JQ221" s="72" t="s">
        <v>157</v>
      </c>
      <c r="JR221" s="76" t="str">
        <f>IF(SUM(JX195:JX214)=0,"",SUM(JX195:JX214))</f>
        <v/>
      </c>
      <c r="JS221" s="59"/>
      <c r="JT221" s="77" t="s">
        <v>158</v>
      </c>
      <c r="JU221" s="68">
        <f>SUMIF(JP195:JP214,"Resistência de força",JR195:JR214)</f>
        <v>0</v>
      </c>
      <c r="JV221" s="68">
        <f>SUMPRODUCT((JR195:JR214)*(JS195:JS214)*(JP195:JP214="Resistência de força"))</f>
        <v>0</v>
      </c>
      <c r="JW221" s="78">
        <f>SUMIF(JP195:JP214,"Resistência de força",JX195:JX214)</f>
        <v>0</v>
      </c>
      <c r="JX221" s="79" t="str">
        <f>IFERROR((JW221*100)/JR221,"")</f>
        <v/>
      </c>
      <c r="JY221" s="147"/>
      <c r="JZ221" s="58"/>
      <c r="KA221" s="58"/>
      <c r="KB221" s="58"/>
      <c r="KC221" s="59"/>
      <c r="KD221" s="59"/>
      <c r="KE221" s="59"/>
      <c r="KF221" s="72" t="s">
        <v>157</v>
      </c>
      <c r="KG221" s="76" t="str">
        <f>IF(SUM(KM195:KM214)=0,"",SUM(KM195:KM214))</f>
        <v/>
      </c>
      <c r="KH221" s="59"/>
      <c r="KI221" s="77" t="s">
        <v>158</v>
      </c>
      <c r="KJ221" s="68">
        <f>SUMIF(KE195:KE214,"Resistência de força",KG195:KG214)</f>
        <v>0</v>
      </c>
      <c r="KK221" s="68">
        <f>SUMPRODUCT((KG195:KG214)*(KH195:KH214)*(KE195:KE214="Resistência de força"))</f>
        <v>0</v>
      </c>
      <c r="KL221" s="78">
        <f>SUMIF(KE195:KE214,"Resistência de força",KM195:KM214)</f>
        <v>0</v>
      </c>
      <c r="KM221" s="79" t="str">
        <f>IFERROR((KL221*100)/KG221,"")</f>
        <v/>
      </c>
      <c r="KN221" s="147"/>
      <c r="KO221" s="58"/>
      <c r="KP221" s="58"/>
      <c r="KQ221" s="58"/>
      <c r="KR221" s="59"/>
      <c r="KS221" s="59"/>
      <c r="KT221" s="59"/>
      <c r="KU221" s="72" t="s">
        <v>157</v>
      </c>
      <c r="KV221" s="76" t="str">
        <f>IF(SUM(LB195:LB214)=0,"",SUM(LB195:LB214))</f>
        <v/>
      </c>
      <c r="KW221" s="59"/>
      <c r="KX221" s="77" t="s">
        <v>158</v>
      </c>
      <c r="KY221" s="68">
        <f>SUMIF(KT195:KT214,"Resistência de força",KV195:KV214)</f>
        <v>0</v>
      </c>
      <c r="KZ221" s="68">
        <f>SUMPRODUCT((KV195:KV214)*(KW195:KW214)*(KT195:KT214="Resistência de força"))</f>
        <v>0</v>
      </c>
      <c r="LA221" s="78">
        <f>SUMIF(KT195:KT214,"Resistência de força",LB195:LB214)</f>
        <v>0</v>
      </c>
      <c r="LB221" s="79" t="str">
        <f>IFERROR((LA221*100)/KV221,"")</f>
        <v/>
      </c>
      <c r="LC221" s="147"/>
      <c r="LD221" s="347"/>
      <c r="LE221" s="58"/>
      <c r="LF221" s="58"/>
      <c r="LG221" s="59"/>
      <c r="LH221" s="59"/>
      <c r="LI221" s="59"/>
      <c r="LJ221" s="72" t="s">
        <v>157</v>
      </c>
      <c r="LK221" s="76" t="str">
        <f>IF(SUM(LQ195:LQ214)=0,"",SUM(LQ195:LQ214))</f>
        <v/>
      </c>
      <c r="LL221" s="59"/>
      <c r="LM221" s="77" t="s">
        <v>158</v>
      </c>
      <c r="LN221" s="68">
        <f>SUMIF(LI195:LI214,"Resistência de força",LK195:LK214)</f>
        <v>0</v>
      </c>
      <c r="LO221" s="68">
        <f>SUMPRODUCT((LK195:LK214)*(LL195:LL214)*(LI195:LI214="Resistência de força"))</f>
        <v>0</v>
      </c>
      <c r="LP221" s="78">
        <f>SUMIF(LI195:LI214,"Resistência de força",LQ195:LQ214)</f>
        <v>0</v>
      </c>
      <c r="LQ221" s="79" t="str">
        <f>IFERROR((LP221*100)/LK221,"")</f>
        <v/>
      </c>
      <c r="LR221" s="147"/>
      <c r="LS221" s="347"/>
      <c r="LT221" s="58"/>
      <c r="LU221" s="58"/>
      <c r="LV221" s="59"/>
      <c r="LW221" s="59"/>
      <c r="LX221" s="59"/>
      <c r="LY221" s="72" t="s">
        <v>157</v>
      </c>
      <c r="LZ221" s="76" t="str">
        <f>IF(SUM(MF195:MF214)=0,"",SUM(MF195:MF214))</f>
        <v/>
      </c>
      <c r="MA221" s="59"/>
      <c r="MB221" s="77" t="s">
        <v>158</v>
      </c>
      <c r="MC221" s="68">
        <f>SUMIF(LX195:LX214,"Resistência de força",LZ195:LZ214)</f>
        <v>0</v>
      </c>
      <c r="MD221" s="68">
        <f>SUMPRODUCT((LZ195:LZ214)*(MA195:MA214)*(LX195:LX214="Resistência de força"))</f>
        <v>0</v>
      </c>
      <c r="ME221" s="78">
        <f>SUMIF(LX195:LX214,"Resistência de força",MF195:MF214)</f>
        <v>0</v>
      </c>
      <c r="MF221" s="79" t="str">
        <f>IFERROR((ME221*100)/LZ221,"")</f>
        <v/>
      </c>
      <c r="MG221" s="147"/>
      <c r="MH221" s="347"/>
      <c r="MI221" s="58"/>
      <c r="MJ221" s="58"/>
      <c r="MK221" s="59"/>
      <c r="ML221" s="59"/>
      <c r="MM221" s="59"/>
      <c r="MN221" s="72" t="s">
        <v>157</v>
      </c>
      <c r="MO221" s="76" t="str">
        <f>IF(SUM(MU195:MU214)=0,"",SUM(MU195:MU214))</f>
        <v/>
      </c>
      <c r="MP221" s="59"/>
      <c r="MQ221" s="77" t="s">
        <v>158</v>
      </c>
      <c r="MR221" s="68">
        <f>SUMIF(MM195:MM214,"Resistência de força",MO195:MO214)</f>
        <v>0</v>
      </c>
      <c r="MS221" s="68">
        <f>SUMPRODUCT((MO195:MO214)*(MP195:MP214)*(MM195:MM214="Resistência de força"))</f>
        <v>0</v>
      </c>
      <c r="MT221" s="78">
        <f>SUMIF(MM195:MM214,"Resistência de força",MU195:MU214)</f>
        <v>0</v>
      </c>
      <c r="MU221" s="79" t="str">
        <f>IFERROR((MT221*100)/MO221,"")</f>
        <v/>
      </c>
      <c r="MV221" s="147"/>
      <c r="MW221" s="347"/>
    </row>
    <row r="222" spans="1:361" ht="17" thickBot="1">
      <c r="A222" s="347"/>
      <c r="B222" s="58"/>
      <c r="C222" s="58"/>
      <c r="D222" s="59"/>
      <c r="E222" s="59"/>
      <c r="F222" s="59"/>
      <c r="G222" s="80" t="s">
        <v>159</v>
      </c>
      <c r="H222" s="81" t="str">
        <f>IFERROR(H221/H220,"")</f>
        <v/>
      </c>
      <c r="I222" s="59"/>
      <c r="J222" s="58"/>
      <c r="K222" s="58"/>
      <c r="L222" s="58"/>
      <c r="M222" s="58"/>
      <c r="N222" s="58"/>
      <c r="O222" s="58"/>
      <c r="P222" s="58"/>
      <c r="Q222" s="58"/>
      <c r="R222" s="58"/>
      <c r="S222" s="59"/>
      <c r="T222" s="59"/>
      <c r="U222" s="59"/>
      <c r="V222" s="80" t="s">
        <v>159</v>
      </c>
      <c r="W222" s="81" t="str">
        <f>IFERROR(W221/W220,"")</f>
        <v/>
      </c>
      <c r="X222" s="59"/>
      <c r="Y222" s="58"/>
      <c r="Z222" s="58"/>
      <c r="AA222" s="58"/>
      <c r="AB222" s="58"/>
      <c r="AC222" s="58"/>
      <c r="AD222" s="58"/>
      <c r="AE222" s="58"/>
      <c r="AF222" s="58"/>
      <c r="AG222" s="58"/>
      <c r="AH222" s="59"/>
      <c r="AI222" s="59"/>
      <c r="AJ222" s="59"/>
      <c r="AK222" s="80" t="s">
        <v>159</v>
      </c>
      <c r="AL222" s="81" t="str">
        <f>IFERROR(AL221/AL220,"")</f>
        <v/>
      </c>
      <c r="AM222" s="59"/>
      <c r="AN222" s="58"/>
      <c r="AO222" s="58"/>
      <c r="AP222" s="58"/>
      <c r="AQ222" s="58"/>
      <c r="AR222" s="58"/>
      <c r="AS222" s="58"/>
      <c r="AT222" s="58"/>
      <c r="AU222" s="58"/>
      <c r="AV222" s="58"/>
      <c r="AW222" s="59"/>
      <c r="AX222" s="59"/>
      <c r="AY222" s="59"/>
      <c r="AZ222" s="80" t="s">
        <v>159</v>
      </c>
      <c r="BA222" s="81" t="str">
        <f>IFERROR(BA221/BA220,"")</f>
        <v/>
      </c>
      <c r="BB222" s="59"/>
      <c r="BC222" s="58"/>
      <c r="BD222" s="58"/>
      <c r="BE222" s="58"/>
      <c r="BF222" s="58"/>
      <c r="BG222" s="58"/>
      <c r="BH222" s="58"/>
      <c r="BI222" s="58"/>
      <c r="BJ222" s="58"/>
      <c r="BK222" s="58"/>
      <c r="BL222" s="59"/>
      <c r="BM222" s="59"/>
      <c r="BN222" s="59"/>
      <c r="BO222" s="80" t="s">
        <v>159</v>
      </c>
      <c r="BP222" s="81" t="str">
        <f>IFERROR(BP221/BP220,"")</f>
        <v/>
      </c>
      <c r="BQ222" s="59"/>
      <c r="BR222" s="58"/>
      <c r="BS222" s="58"/>
      <c r="BT222" s="58"/>
      <c r="BU222" s="58"/>
      <c r="BV222" s="58"/>
      <c r="BW222" s="58"/>
      <c r="BX222" s="58"/>
      <c r="BY222" s="58"/>
      <c r="BZ222" s="58"/>
      <c r="CA222" s="59"/>
      <c r="CB222" s="59"/>
      <c r="CC222" s="59"/>
      <c r="CD222" s="80" t="s">
        <v>159</v>
      </c>
      <c r="CE222" s="81" t="str">
        <f>IFERROR(CE221/CE220,"")</f>
        <v/>
      </c>
      <c r="CF222" s="59"/>
      <c r="CG222" s="58"/>
      <c r="CH222" s="58"/>
      <c r="CI222" s="58"/>
      <c r="CJ222" s="58"/>
      <c r="CK222" s="58"/>
      <c r="CL222" s="58"/>
      <c r="CM222" s="58"/>
      <c r="CN222" s="58"/>
      <c r="CO222" s="58"/>
      <c r="CP222" s="59"/>
      <c r="CQ222" s="59"/>
      <c r="CR222" s="59"/>
      <c r="CS222" s="80" t="s">
        <v>159</v>
      </c>
      <c r="CT222" s="81" t="str">
        <f>IFERROR(CT221/CT220,"")</f>
        <v/>
      </c>
      <c r="CU222" s="59"/>
      <c r="CV222" s="58"/>
      <c r="CW222" s="58"/>
      <c r="CX222" s="58"/>
      <c r="CY222" s="58"/>
      <c r="CZ222" s="58"/>
      <c r="DA222" s="58"/>
      <c r="DB222" s="58"/>
      <c r="DC222" s="58"/>
      <c r="DD222" s="58"/>
      <c r="DE222" s="59"/>
      <c r="DF222" s="59"/>
      <c r="DG222" s="59"/>
      <c r="DH222" s="80" t="s">
        <v>159</v>
      </c>
      <c r="DI222" s="81" t="str">
        <f>IFERROR(DI221/DI220,"")</f>
        <v/>
      </c>
      <c r="DJ222" s="59"/>
      <c r="DK222" s="58"/>
      <c r="DL222" s="58"/>
      <c r="DM222" s="58"/>
      <c r="DN222" s="58"/>
      <c r="DO222" s="58"/>
      <c r="DP222" s="58"/>
      <c r="DQ222" s="58"/>
      <c r="DR222" s="58"/>
      <c r="DS222" s="58"/>
      <c r="DT222" s="59"/>
      <c r="DU222" s="59"/>
      <c r="DV222" s="59"/>
      <c r="DW222" s="80" t="s">
        <v>159</v>
      </c>
      <c r="DX222" s="81" t="str">
        <f>IFERROR(DX221/DX220,"")</f>
        <v/>
      </c>
      <c r="DY222" s="59"/>
      <c r="DZ222" s="58"/>
      <c r="EA222" s="58"/>
      <c r="EB222" s="58"/>
      <c r="EC222" s="58"/>
      <c r="ED222" s="58"/>
      <c r="EE222" s="58"/>
      <c r="EF222" s="58"/>
      <c r="EG222" s="58"/>
      <c r="EH222" s="58"/>
      <c r="EI222" s="59"/>
      <c r="EJ222" s="59"/>
      <c r="EK222" s="59"/>
      <c r="EL222" s="80" t="s">
        <v>159</v>
      </c>
      <c r="EM222" s="81" t="str">
        <f>IFERROR(EM221/EM220,"")</f>
        <v/>
      </c>
      <c r="EN222" s="59"/>
      <c r="EO222" s="58"/>
      <c r="EP222" s="58"/>
      <c r="EQ222" s="58"/>
      <c r="ER222" s="58"/>
      <c r="ES222" s="58"/>
      <c r="ET222" s="58"/>
      <c r="EU222" s="58"/>
      <c r="EV222" s="58"/>
      <c r="EW222" s="58"/>
      <c r="EX222" s="59"/>
      <c r="EY222" s="59"/>
      <c r="EZ222" s="59"/>
      <c r="FA222" s="80" t="s">
        <v>159</v>
      </c>
      <c r="FB222" s="81" t="str">
        <f>IFERROR(FB221/FB220,"")</f>
        <v/>
      </c>
      <c r="FC222" s="59"/>
      <c r="FD222" s="58"/>
      <c r="FE222" s="58"/>
      <c r="FF222" s="58"/>
      <c r="FG222" s="58"/>
      <c r="FH222" s="58"/>
      <c r="FI222" s="58"/>
      <c r="FJ222" s="58"/>
      <c r="FK222" s="58"/>
      <c r="FL222" s="58"/>
      <c r="FM222" s="59"/>
      <c r="FN222" s="59"/>
      <c r="FO222" s="59"/>
      <c r="FP222" s="80" t="s">
        <v>159</v>
      </c>
      <c r="FQ222" s="81" t="str">
        <f>IFERROR(FQ221/FQ220,"")</f>
        <v/>
      </c>
      <c r="FR222" s="59"/>
      <c r="FS222" s="58"/>
      <c r="FT222" s="58"/>
      <c r="FU222" s="58"/>
      <c r="FV222" s="58"/>
      <c r="FW222" s="58"/>
      <c r="FX222" s="58"/>
      <c r="FY222" s="58"/>
      <c r="FZ222" s="58"/>
      <c r="GA222" s="58"/>
      <c r="GB222" s="59"/>
      <c r="GC222" s="59"/>
      <c r="GD222" s="59"/>
      <c r="GE222" s="80" t="s">
        <v>159</v>
      </c>
      <c r="GF222" s="81" t="str">
        <f>IFERROR(GF221/GF220,"")</f>
        <v/>
      </c>
      <c r="GG222" s="59"/>
      <c r="GH222" s="58"/>
      <c r="GI222" s="58"/>
      <c r="GJ222" s="58"/>
      <c r="GK222" s="58"/>
      <c r="GL222" s="58"/>
      <c r="GM222" s="58"/>
      <c r="GN222" s="58"/>
      <c r="GO222" s="58"/>
      <c r="GP222" s="58"/>
      <c r="GQ222" s="59"/>
      <c r="GR222" s="59"/>
      <c r="GS222" s="59"/>
      <c r="GT222" s="80" t="s">
        <v>159</v>
      </c>
      <c r="GU222" s="81" t="str">
        <f>IFERROR(GU221/GU220,"")</f>
        <v/>
      </c>
      <c r="GV222" s="59"/>
      <c r="GW222" s="58"/>
      <c r="GX222" s="58"/>
      <c r="GY222" s="58"/>
      <c r="GZ222" s="58"/>
      <c r="HA222" s="58"/>
      <c r="HB222" s="58"/>
      <c r="HC222" s="58"/>
      <c r="HD222" s="58"/>
      <c r="HE222" s="58"/>
      <c r="HF222" s="59"/>
      <c r="HG222" s="59"/>
      <c r="HH222" s="59"/>
      <c r="HI222" s="80" t="s">
        <v>159</v>
      </c>
      <c r="HJ222" s="81" t="str">
        <f>IFERROR(HJ221/HJ220,"")</f>
        <v/>
      </c>
      <c r="HK222" s="59"/>
      <c r="HL222" s="58"/>
      <c r="HM222" s="58"/>
      <c r="HN222" s="58"/>
      <c r="HO222" s="58"/>
      <c r="HP222" s="58"/>
      <c r="HQ222" s="58"/>
      <c r="HR222" s="58"/>
      <c r="HS222" s="58"/>
      <c r="HT222" s="58"/>
      <c r="HU222" s="59"/>
      <c r="HV222" s="59"/>
      <c r="HW222" s="59"/>
      <c r="HX222" s="80" t="s">
        <v>159</v>
      </c>
      <c r="HY222" s="81" t="str">
        <f>IFERROR(HY221/HY220,"")</f>
        <v/>
      </c>
      <c r="HZ222" s="59"/>
      <c r="IA222" s="58"/>
      <c r="IB222" s="58"/>
      <c r="IC222" s="58"/>
      <c r="ID222" s="58"/>
      <c r="IE222" s="58"/>
      <c r="IF222" s="58"/>
      <c r="IG222" s="58"/>
      <c r="IH222" s="58"/>
      <c r="II222" s="58"/>
      <c r="IJ222" s="59"/>
      <c r="IK222" s="59"/>
      <c r="IL222" s="59"/>
      <c r="IM222" s="80" t="s">
        <v>159</v>
      </c>
      <c r="IN222" s="81" t="str">
        <f>IFERROR(IN221/IN220,"")</f>
        <v/>
      </c>
      <c r="IO222" s="59"/>
      <c r="IP222" s="58"/>
      <c r="IQ222" s="58"/>
      <c r="IR222" s="58"/>
      <c r="IS222" s="58"/>
      <c r="IT222" s="58"/>
      <c r="IU222" s="58"/>
      <c r="IV222" s="58"/>
      <c r="IW222" s="58"/>
      <c r="IX222" s="58"/>
      <c r="IY222" s="59"/>
      <c r="IZ222" s="59"/>
      <c r="JA222" s="59"/>
      <c r="JB222" s="80" t="s">
        <v>159</v>
      </c>
      <c r="JC222" s="81" t="str">
        <f>IFERROR(JC221/JC220,"")</f>
        <v/>
      </c>
      <c r="JD222" s="59"/>
      <c r="JE222" s="58"/>
      <c r="JF222" s="58"/>
      <c r="JG222" s="58"/>
      <c r="JH222" s="58"/>
      <c r="JI222" s="58"/>
      <c r="JJ222" s="58"/>
      <c r="JK222" s="58"/>
      <c r="JL222" s="58"/>
      <c r="JM222" s="58"/>
      <c r="JN222" s="59"/>
      <c r="JO222" s="59"/>
      <c r="JP222" s="59"/>
      <c r="JQ222" s="80" t="s">
        <v>159</v>
      </c>
      <c r="JR222" s="81" t="str">
        <f>IFERROR(JR221/JR220,"")</f>
        <v/>
      </c>
      <c r="JS222" s="59"/>
      <c r="JT222" s="58"/>
      <c r="JU222" s="58"/>
      <c r="JV222" s="58"/>
      <c r="JW222" s="58"/>
      <c r="JX222" s="58"/>
      <c r="JY222" s="58"/>
      <c r="JZ222" s="58"/>
      <c r="KA222" s="58"/>
      <c r="KB222" s="58"/>
      <c r="KC222" s="59"/>
      <c r="KD222" s="59"/>
      <c r="KE222" s="59"/>
      <c r="KF222" s="80" t="s">
        <v>159</v>
      </c>
      <c r="KG222" s="81" t="str">
        <f>IFERROR(KG221/KG220,"")</f>
        <v/>
      </c>
      <c r="KH222" s="59"/>
      <c r="KI222" s="58"/>
      <c r="KJ222" s="58"/>
      <c r="KK222" s="58"/>
      <c r="KL222" s="58"/>
      <c r="KM222" s="58"/>
      <c r="KN222" s="58"/>
      <c r="KO222" s="58"/>
      <c r="KP222" s="58"/>
      <c r="KQ222" s="58"/>
      <c r="KR222" s="59"/>
      <c r="KS222" s="59"/>
      <c r="KT222" s="59"/>
      <c r="KU222" s="80" t="s">
        <v>159</v>
      </c>
      <c r="KV222" s="81" t="str">
        <f>IFERROR(KV221/KV220,"")</f>
        <v/>
      </c>
      <c r="KW222" s="59"/>
      <c r="KX222" s="58"/>
      <c r="KY222" s="58"/>
      <c r="KZ222" s="58"/>
      <c r="LA222" s="58"/>
      <c r="LB222" s="58"/>
      <c r="LC222" s="58"/>
      <c r="LD222" s="347"/>
      <c r="LE222" s="58"/>
      <c r="LF222" s="58"/>
      <c r="LG222" s="59"/>
      <c r="LH222" s="59"/>
      <c r="LI222" s="59"/>
      <c r="LJ222" s="80" t="s">
        <v>159</v>
      </c>
      <c r="LK222" s="81" t="str">
        <f>IFERROR(LK221/LK220,"")</f>
        <v/>
      </c>
      <c r="LL222" s="59"/>
      <c r="LM222" s="58"/>
      <c r="LN222" s="58"/>
      <c r="LO222" s="58"/>
      <c r="LP222" s="58"/>
      <c r="LQ222" s="58"/>
      <c r="LR222" s="58"/>
      <c r="LS222" s="347"/>
      <c r="LT222" s="58"/>
      <c r="LU222" s="58"/>
      <c r="LV222" s="59"/>
      <c r="LW222" s="59"/>
      <c r="LX222" s="59"/>
      <c r="LY222" s="80" t="s">
        <v>159</v>
      </c>
      <c r="LZ222" s="81" t="str">
        <f>IFERROR(LZ221/LZ220,"")</f>
        <v/>
      </c>
      <c r="MA222" s="59"/>
      <c r="MB222" s="58"/>
      <c r="MC222" s="58"/>
      <c r="MD222" s="58"/>
      <c r="ME222" s="58"/>
      <c r="MF222" s="58"/>
      <c r="MG222" s="58"/>
      <c r="MH222" s="347"/>
      <c r="MI222" s="58"/>
      <c r="MJ222" s="58"/>
      <c r="MK222" s="59"/>
      <c r="ML222" s="59"/>
      <c r="MM222" s="59"/>
      <c r="MN222" s="80" t="s">
        <v>159</v>
      </c>
      <c r="MO222" s="81" t="str">
        <f>IFERROR(MO221/MO220,"")</f>
        <v/>
      </c>
      <c r="MP222" s="59"/>
      <c r="MQ222" s="58"/>
      <c r="MR222" s="58"/>
      <c r="MS222" s="58"/>
      <c r="MT222" s="58"/>
      <c r="MU222" s="58"/>
      <c r="MV222" s="58"/>
      <c r="MW222" s="347"/>
    </row>
    <row r="223" spans="1:361" ht="17" thickBot="1">
      <c r="A223" s="347"/>
      <c r="B223" s="58"/>
      <c r="C223" s="58"/>
      <c r="D223" s="58"/>
      <c r="E223" s="58"/>
      <c r="F223" s="58"/>
      <c r="G223" s="59"/>
      <c r="H223" s="58"/>
      <c r="I223" s="58"/>
      <c r="J223" s="132"/>
      <c r="K223" s="128" t="s">
        <v>366</v>
      </c>
      <c r="L223" s="133" t="s">
        <v>146</v>
      </c>
      <c r="M223" s="134" t="s">
        <v>529</v>
      </c>
      <c r="N223" s="134" t="s">
        <v>147</v>
      </c>
      <c r="O223" s="148"/>
      <c r="P223" s="347"/>
      <c r="Q223" s="58"/>
      <c r="R223" s="58"/>
      <c r="S223" s="58"/>
      <c r="T223" s="58"/>
      <c r="U223" s="58"/>
      <c r="V223" s="59"/>
      <c r="W223" s="58"/>
      <c r="X223" s="58"/>
      <c r="Y223" s="132"/>
      <c r="Z223" s="128" t="s">
        <v>366</v>
      </c>
      <c r="AA223" s="133" t="s">
        <v>146</v>
      </c>
      <c r="AB223" s="134" t="s">
        <v>529</v>
      </c>
      <c r="AC223" s="134" t="s">
        <v>147</v>
      </c>
      <c r="AD223" s="148"/>
      <c r="AE223" s="58"/>
      <c r="AF223" s="58"/>
      <c r="AG223" s="58"/>
      <c r="AH223" s="58"/>
      <c r="AI223" s="58"/>
      <c r="AJ223" s="58"/>
      <c r="AK223" s="59"/>
      <c r="AL223" s="58"/>
      <c r="AM223" s="58"/>
      <c r="AN223" s="132"/>
      <c r="AO223" s="128" t="s">
        <v>366</v>
      </c>
      <c r="AP223" s="133" t="s">
        <v>146</v>
      </c>
      <c r="AQ223" s="134" t="s">
        <v>529</v>
      </c>
      <c r="AR223" s="134" t="s">
        <v>147</v>
      </c>
      <c r="AS223" s="148"/>
      <c r="AT223" s="58"/>
      <c r="AU223" s="58"/>
      <c r="AV223" s="58"/>
      <c r="AW223" s="58"/>
      <c r="AX223" s="58"/>
      <c r="AY223" s="58"/>
      <c r="AZ223" s="351"/>
      <c r="BA223" s="58"/>
      <c r="BB223" s="58"/>
      <c r="BC223" s="132"/>
      <c r="BD223" s="128" t="s">
        <v>366</v>
      </c>
      <c r="BE223" s="133" t="s">
        <v>146</v>
      </c>
      <c r="BF223" s="134" t="s">
        <v>529</v>
      </c>
      <c r="BG223" s="134" t="s">
        <v>147</v>
      </c>
      <c r="BH223" s="148"/>
      <c r="BI223" s="58"/>
      <c r="BJ223" s="58"/>
      <c r="BK223" s="58"/>
      <c r="BL223" s="58"/>
      <c r="BM223" s="58"/>
      <c r="BN223" s="58"/>
      <c r="BO223" s="59"/>
      <c r="BP223" s="58"/>
      <c r="BQ223" s="58"/>
      <c r="BR223" s="132"/>
      <c r="BS223" s="128" t="s">
        <v>366</v>
      </c>
      <c r="BT223" s="133" t="s">
        <v>146</v>
      </c>
      <c r="BU223" s="134" t="s">
        <v>529</v>
      </c>
      <c r="BV223" s="134" t="s">
        <v>147</v>
      </c>
      <c r="BW223" s="148"/>
      <c r="BX223" s="58"/>
      <c r="BY223" s="58"/>
      <c r="BZ223" s="58"/>
      <c r="CA223" s="58"/>
      <c r="CB223" s="58"/>
      <c r="CC223" s="58"/>
      <c r="CD223" s="59"/>
      <c r="CE223" s="58"/>
      <c r="CF223" s="58"/>
      <c r="CG223" s="132"/>
      <c r="CH223" s="128" t="s">
        <v>366</v>
      </c>
      <c r="CI223" s="133" t="s">
        <v>146</v>
      </c>
      <c r="CJ223" s="134" t="s">
        <v>529</v>
      </c>
      <c r="CK223" s="134" t="s">
        <v>147</v>
      </c>
      <c r="CL223" s="148"/>
      <c r="CM223" s="58"/>
      <c r="CN223" s="58"/>
      <c r="CO223" s="58"/>
      <c r="CP223" s="58"/>
      <c r="CQ223" s="58"/>
      <c r="CR223" s="58"/>
      <c r="CS223" s="59"/>
      <c r="CT223" s="58"/>
      <c r="CU223" s="58"/>
      <c r="CV223" s="132"/>
      <c r="CW223" s="128" t="s">
        <v>366</v>
      </c>
      <c r="CX223" s="133" t="s">
        <v>146</v>
      </c>
      <c r="CY223" s="134" t="s">
        <v>529</v>
      </c>
      <c r="CZ223" s="134" t="s">
        <v>147</v>
      </c>
      <c r="DA223" s="148"/>
      <c r="DB223" s="58"/>
      <c r="DC223" s="58"/>
      <c r="DD223" s="58"/>
      <c r="DE223" s="58"/>
      <c r="DF223" s="58"/>
      <c r="DG223" s="58"/>
      <c r="DH223" s="59"/>
      <c r="DI223" s="58"/>
      <c r="DJ223" s="58"/>
      <c r="DK223" s="132"/>
      <c r="DL223" s="128" t="s">
        <v>366</v>
      </c>
      <c r="DM223" s="133" t="s">
        <v>146</v>
      </c>
      <c r="DN223" s="134" t="s">
        <v>529</v>
      </c>
      <c r="DO223" s="134" t="s">
        <v>147</v>
      </c>
      <c r="DP223" s="148"/>
      <c r="DQ223" s="58"/>
      <c r="DR223" s="58"/>
      <c r="DS223" s="58"/>
      <c r="DT223" s="58"/>
      <c r="DU223" s="58"/>
      <c r="DV223" s="58"/>
      <c r="DW223" s="59"/>
      <c r="DX223" s="58"/>
      <c r="DY223" s="58"/>
      <c r="DZ223" s="132"/>
      <c r="EA223" s="128" t="s">
        <v>366</v>
      </c>
      <c r="EB223" s="133" t="s">
        <v>146</v>
      </c>
      <c r="EC223" s="134" t="s">
        <v>529</v>
      </c>
      <c r="ED223" s="134" t="s">
        <v>147</v>
      </c>
      <c r="EE223" s="148"/>
      <c r="EF223" s="58"/>
      <c r="EG223" s="58"/>
      <c r="EH223" s="58"/>
      <c r="EI223" s="58"/>
      <c r="EJ223" s="58"/>
      <c r="EK223" s="58"/>
      <c r="EL223" s="59"/>
      <c r="EM223" s="58"/>
      <c r="EN223" s="58"/>
      <c r="EO223" s="132"/>
      <c r="EP223" s="128" t="s">
        <v>366</v>
      </c>
      <c r="EQ223" s="133" t="s">
        <v>146</v>
      </c>
      <c r="ER223" s="134" t="s">
        <v>529</v>
      </c>
      <c r="ES223" s="134" t="s">
        <v>147</v>
      </c>
      <c r="ET223" s="148"/>
      <c r="EU223" s="58"/>
      <c r="EV223" s="58"/>
      <c r="EW223" s="58"/>
      <c r="EX223" s="58"/>
      <c r="EY223" s="58"/>
      <c r="EZ223" s="58"/>
      <c r="FA223" s="59"/>
      <c r="FB223" s="58"/>
      <c r="FC223" s="58"/>
      <c r="FD223" s="132"/>
      <c r="FE223" s="128" t="s">
        <v>366</v>
      </c>
      <c r="FF223" s="133" t="s">
        <v>146</v>
      </c>
      <c r="FG223" s="134" t="s">
        <v>529</v>
      </c>
      <c r="FH223" s="134" t="s">
        <v>147</v>
      </c>
      <c r="FI223" s="148"/>
      <c r="FJ223" s="58"/>
      <c r="FK223" s="58"/>
      <c r="FL223" s="58"/>
      <c r="FM223" s="58"/>
      <c r="FN223" s="58"/>
      <c r="FO223" s="58"/>
      <c r="FP223" s="59"/>
      <c r="FQ223" s="58"/>
      <c r="FR223" s="58"/>
      <c r="FS223" s="132"/>
      <c r="FT223" s="128" t="s">
        <v>366</v>
      </c>
      <c r="FU223" s="133" t="s">
        <v>146</v>
      </c>
      <c r="FV223" s="134" t="s">
        <v>529</v>
      </c>
      <c r="FW223" s="134" t="s">
        <v>147</v>
      </c>
      <c r="FX223" s="148"/>
      <c r="FY223" s="58"/>
      <c r="FZ223" s="58"/>
      <c r="GA223" s="58"/>
      <c r="GB223" s="58"/>
      <c r="GC223" s="58"/>
      <c r="GD223" s="58"/>
      <c r="GE223" s="59"/>
      <c r="GF223" s="58"/>
      <c r="GG223" s="58"/>
      <c r="GH223" s="132"/>
      <c r="GI223" s="128" t="s">
        <v>366</v>
      </c>
      <c r="GJ223" s="133" t="s">
        <v>146</v>
      </c>
      <c r="GK223" s="134" t="s">
        <v>529</v>
      </c>
      <c r="GL223" s="134" t="s">
        <v>147</v>
      </c>
      <c r="GM223" s="148"/>
      <c r="GN223" s="58"/>
      <c r="GO223" s="58"/>
      <c r="GP223" s="58"/>
      <c r="GQ223" s="58"/>
      <c r="GR223" s="58"/>
      <c r="GS223" s="58"/>
      <c r="GT223" s="59"/>
      <c r="GU223" s="58"/>
      <c r="GV223" s="58"/>
      <c r="GW223" s="132"/>
      <c r="GX223" s="128" t="s">
        <v>366</v>
      </c>
      <c r="GY223" s="133" t="s">
        <v>146</v>
      </c>
      <c r="GZ223" s="134" t="s">
        <v>529</v>
      </c>
      <c r="HA223" s="134" t="s">
        <v>147</v>
      </c>
      <c r="HB223" s="148"/>
      <c r="HC223" s="58"/>
      <c r="HD223" s="58"/>
      <c r="HE223" s="58"/>
      <c r="HF223" s="58"/>
      <c r="HG223" s="58"/>
      <c r="HH223" s="58"/>
      <c r="HI223" s="59"/>
      <c r="HJ223" s="58"/>
      <c r="HK223" s="58"/>
      <c r="HL223" s="132"/>
      <c r="HM223" s="128" t="s">
        <v>366</v>
      </c>
      <c r="HN223" s="133" t="s">
        <v>146</v>
      </c>
      <c r="HO223" s="134" t="s">
        <v>529</v>
      </c>
      <c r="HP223" s="134" t="s">
        <v>147</v>
      </c>
      <c r="HQ223" s="148"/>
      <c r="HR223" s="58"/>
      <c r="HS223" s="58"/>
      <c r="HT223" s="58"/>
      <c r="HU223" s="58"/>
      <c r="HV223" s="58"/>
      <c r="HW223" s="58"/>
      <c r="HX223" s="59"/>
      <c r="HY223" s="58"/>
      <c r="HZ223" s="58"/>
      <c r="IA223" s="132"/>
      <c r="IB223" s="128" t="s">
        <v>366</v>
      </c>
      <c r="IC223" s="133" t="s">
        <v>146</v>
      </c>
      <c r="ID223" s="134" t="s">
        <v>529</v>
      </c>
      <c r="IE223" s="134" t="s">
        <v>147</v>
      </c>
      <c r="IF223" s="148"/>
      <c r="IG223" s="58"/>
      <c r="IH223" s="58"/>
      <c r="II223" s="58"/>
      <c r="IJ223" s="58"/>
      <c r="IK223" s="58"/>
      <c r="IL223" s="58"/>
      <c r="IM223" s="59"/>
      <c r="IN223" s="58"/>
      <c r="IO223" s="58"/>
      <c r="IP223" s="132"/>
      <c r="IQ223" s="128" t="s">
        <v>366</v>
      </c>
      <c r="IR223" s="133" t="s">
        <v>146</v>
      </c>
      <c r="IS223" s="134" t="s">
        <v>529</v>
      </c>
      <c r="IT223" s="134" t="s">
        <v>147</v>
      </c>
      <c r="IU223" s="148"/>
      <c r="IV223" s="58"/>
      <c r="IW223" s="58"/>
      <c r="IX223" s="58"/>
      <c r="IY223" s="58"/>
      <c r="IZ223" s="58"/>
      <c r="JA223" s="58"/>
      <c r="JB223" s="59"/>
      <c r="JC223" s="58"/>
      <c r="JD223" s="58"/>
      <c r="JE223" s="132"/>
      <c r="JF223" s="128" t="s">
        <v>366</v>
      </c>
      <c r="JG223" s="133" t="s">
        <v>146</v>
      </c>
      <c r="JH223" s="134" t="s">
        <v>529</v>
      </c>
      <c r="JI223" s="134" t="s">
        <v>147</v>
      </c>
      <c r="JJ223" s="148"/>
      <c r="JK223" s="58"/>
      <c r="JL223" s="58"/>
      <c r="JM223" s="58"/>
      <c r="JN223" s="58"/>
      <c r="JO223" s="58"/>
      <c r="JP223" s="58"/>
      <c r="JQ223" s="59"/>
      <c r="JR223" s="58"/>
      <c r="JS223" s="58"/>
      <c r="JT223" s="132"/>
      <c r="JU223" s="128" t="s">
        <v>366</v>
      </c>
      <c r="JV223" s="133" t="s">
        <v>146</v>
      </c>
      <c r="JW223" s="134" t="s">
        <v>529</v>
      </c>
      <c r="JX223" s="134" t="s">
        <v>147</v>
      </c>
      <c r="JY223" s="148"/>
      <c r="JZ223" s="58"/>
      <c r="KA223" s="58"/>
      <c r="KB223" s="58"/>
      <c r="KC223" s="58"/>
      <c r="KD223" s="58"/>
      <c r="KE223" s="58"/>
      <c r="KF223" s="59"/>
      <c r="KG223" s="58"/>
      <c r="KH223" s="58"/>
      <c r="KI223" s="132"/>
      <c r="KJ223" s="128" t="s">
        <v>366</v>
      </c>
      <c r="KK223" s="133" t="s">
        <v>146</v>
      </c>
      <c r="KL223" s="134" t="s">
        <v>529</v>
      </c>
      <c r="KM223" s="134" t="s">
        <v>147</v>
      </c>
      <c r="KN223" s="148"/>
      <c r="KO223" s="58"/>
      <c r="KP223" s="58"/>
      <c r="KQ223" s="58"/>
      <c r="KR223" s="58"/>
      <c r="KS223" s="58"/>
      <c r="KT223" s="58"/>
      <c r="KU223" s="59"/>
      <c r="KV223" s="58"/>
      <c r="KW223" s="58"/>
      <c r="KX223" s="132"/>
      <c r="KY223" s="128" t="s">
        <v>366</v>
      </c>
      <c r="KZ223" s="133" t="s">
        <v>146</v>
      </c>
      <c r="LA223" s="134" t="s">
        <v>529</v>
      </c>
      <c r="LB223" s="134" t="s">
        <v>147</v>
      </c>
      <c r="LC223" s="148"/>
      <c r="LD223" s="347"/>
      <c r="LE223" s="58"/>
      <c r="LF223" s="58"/>
      <c r="LG223" s="58"/>
      <c r="LH223" s="58"/>
      <c r="LI223" s="58"/>
      <c r="LJ223" s="59"/>
      <c r="LK223" s="58"/>
      <c r="LL223" s="58"/>
      <c r="LM223" s="132"/>
      <c r="LN223" s="128" t="s">
        <v>366</v>
      </c>
      <c r="LO223" s="133" t="s">
        <v>146</v>
      </c>
      <c r="LP223" s="134" t="s">
        <v>529</v>
      </c>
      <c r="LQ223" s="134" t="s">
        <v>147</v>
      </c>
      <c r="LR223" s="148"/>
      <c r="LS223" s="347"/>
      <c r="LT223" s="58"/>
      <c r="LU223" s="58"/>
      <c r="LV223" s="58"/>
      <c r="LW223" s="58"/>
      <c r="LX223" s="58"/>
      <c r="LY223" s="59"/>
      <c r="LZ223" s="58"/>
      <c r="MA223" s="58"/>
      <c r="MB223" s="132"/>
      <c r="MC223" s="128" t="s">
        <v>366</v>
      </c>
      <c r="MD223" s="133" t="s">
        <v>146</v>
      </c>
      <c r="ME223" s="134" t="s">
        <v>529</v>
      </c>
      <c r="MF223" s="134" t="s">
        <v>147</v>
      </c>
      <c r="MG223" s="148"/>
      <c r="MH223" s="347"/>
      <c r="MI223" s="58"/>
      <c r="MJ223" s="58"/>
      <c r="MK223" s="58"/>
      <c r="ML223" s="58"/>
      <c r="MM223" s="58"/>
      <c r="MN223" s="59"/>
      <c r="MO223" s="58"/>
      <c r="MP223" s="58"/>
      <c r="MQ223" s="132"/>
      <c r="MR223" s="128" t="s">
        <v>366</v>
      </c>
      <c r="MS223" s="133" t="s">
        <v>146</v>
      </c>
      <c r="MT223" s="134" t="s">
        <v>529</v>
      </c>
      <c r="MU223" s="134" t="s">
        <v>147</v>
      </c>
      <c r="MV223" s="148"/>
      <c r="MW223" s="347"/>
    </row>
    <row r="224" spans="1:361">
      <c r="A224" s="347"/>
      <c r="B224" s="58"/>
      <c r="C224" s="58"/>
      <c r="D224" s="145" t="s">
        <v>365</v>
      </c>
      <c r="E224" s="136"/>
      <c r="F224" s="136"/>
      <c r="G224" s="137"/>
      <c r="H224" s="138"/>
      <c r="I224" s="58"/>
      <c r="J224" s="130" t="s">
        <v>362</v>
      </c>
      <c r="K224" s="131">
        <f>SUMIF(E195:E214,"Membros_Inferiores",H195:H214)</f>
        <v>0</v>
      </c>
      <c r="L224" s="131">
        <f>SUMPRODUCT((H195:H214)*(I195:I214)*(E195:E214="Membros_Inferiores"))</f>
        <v>0</v>
      </c>
      <c r="M224" s="382" t="str">
        <f>IFERROR((L224*100)/H217,"")</f>
        <v/>
      </c>
      <c r="N224" s="383">
        <f>SUMIF(E195:E214,"Membros_Inferiores",N195:N214)</f>
        <v>0</v>
      </c>
      <c r="O224" s="149"/>
      <c r="P224" s="347"/>
      <c r="Q224" s="58"/>
      <c r="R224" s="58"/>
      <c r="S224" s="145" t="s">
        <v>365</v>
      </c>
      <c r="T224" s="136"/>
      <c r="U224" s="136"/>
      <c r="V224" s="137"/>
      <c r="W224" s="138"/>
      <c r="X224" s="58"/>
      <c r="Y224" s="130" t="s">
        <v>362</v>
      </c>
      <c r="Z224" s="131">
        <f>SUMIF(T195:T214,"Membros_Inferiores",W195:W214)</f>
        <v>0</v>
      </c>
      <c r="AA224" s="131">
        <f>SUMPRODUCT((W195:W214)*(X195:X214)*(T195:T214="Membros_Inferiores"))</f>
        <v>0</v>
      </c>
      <c r="AB224" s="382" t="str">
        <f>IFERROR((AA224*100)/W217,"")</f>
        <v/>
      </c>
      <c r="AC224" s="383">
        <f>SUMIF(T195:T214,"Membros_Inferiores",AC195:AC214)</f>
        <v>0</v>
      </c>
      <c r="AD224" s="149"/>
      <c r="AE224" s="58"/>
      <c r="AF224" s="58"/>
      <c r="AG224" s="58"/>
      <c r="AH224" s="145" t="s">
        <v>365</v>
      </c>
      <c r="AI224" s="136"/>
      <c r="AJ224" s="136"/>
      <c r="AK224" s="137"/>
      <c r="AL224" s="138"/>
      <c r="AM224" s="58"/>
      <c r="AN224" s="130" t="s">
        <v>362</v>
      </c>
      <c r="AO224" s="131">
        <f>SUMIF(AI195:AI214,"Membros_Inferiores",AL195:AL214)</f>
        <v>0</v>
      </c>
      <c r="AP224" s="131">
        <f>SUMPRODUCT((AL195:AL214)*(AM195:AM214)*(AI195:AI214="Membros_Inferiores"))</f>
        <v>0</v>
      </c>
      <c r="AQ224" s="382" t="str">
        <f>IFERROR((AP224*100)/AL217,"")</f>
        <v/>
      </c>
      <c r="AR224" s="383">
        <f>SUMIF(AI195:AI214,"Membros_Inferiores",AR195:AR214)</f>
        <v>0</v>
      </c>
      <c r="AS224" s="149"/>
      <c r="AT224" s="58"/>
      <c r="AU224" s="58"/>
      <c r="AV224" s="58"/>
      <c r="AW224" s="145" t="s">
        <v>365</v>
      </c>
      <c r="AX224" s="136"/>
      <c r="AY224" s="136"/>
      <c r="AZ224" s="356"/>
      <c r="BA224" s="138"/>
      <c r="BB224" s="58"/>
      <c r="BC224" s="130" t="s">
        <v>362</v>
      </c>
      <c r="BD224" s="131">
        <f>SUMIF(AX195:AX214,"Membros_Inferiores",BA195:BA214)</f>
        <v>0</v>
      </c>
      <c r="BE224" s="131">
        <f>SUMPRODUCT((BA195:BA214)*(BB195:BB214)*(AX195:AX214="Membros_Inferiores"))</f>
        <v>0</v>
      </c>
      <c r="BF224" s="382" t="str">
        <f>IFERROR((BE224*100)/BA217,"")</f>
        <v/>
      </c>
      <c r="BG224" s="383">
        <f>SUMIF(AX195:AX214,"Membros_Inferiores",BG195:BG214)</f>
        <v>0</v>
      </c>
      <c r="BH224" s="149"/>
      <c r="BI224" s="58"/>
      <c r="BJ224" s="58"/>
      <c r="BK224" s="58"/>
      <c r="BL224" s="145" t="s">
        <v>365</v>
      </c>
      <c r="BM224" s="136"/>
      <c r="BN224" s="136"/>
      <c r="BO224" s="137"/>
      <c r="BP224" s="138"/>
      <c r="BQ224" s="58"/>
      <c r="BR224" s="130" t="s">
        <v>362</v>
      </c>
      <c r="BS224" s="131">
        <f>SUMIF(BM195:BM214,"Membros_Inferiores",BP195:BP214)</f>
        <v>0</v>
      </c>
      <c r="BT224" s="131">
        <f>SUMPRODUCT((BP195:BP214)*(BQ195:BQ214)*(BM195:BM214="Membros_Inferiores"))</f>
        <v>0</v>
      </c>
      <c r="BU224" s="382" t="str">
        <f>IFERROR((BT224*100)/BP217,"")</f>
        <v/>
      </c>
      <c r="BV224" s="383">
        <f>SUMIF(BM195:BM214,"Membros_Inferiores",BV195:BV214)</f>
        <v>0</v>
      </c>
      <c r="BW224" s="149"/>
      <c r="BX224" s="58"/>
      <c r="BY224" s="58"/>
      <c r="BZ224" s="58"/>
      <c r="CA224" s="145" t="s">
        <v>365</v>
      </c>
      <c r="CB224" s="136"/>
      <c r="CC224" s="136"/>
      <c r="CD224" s="137"/>
      <c r="CE224" s="138"/>
      <c r="CF224" s="58"/>
      <c r="CG224" s="130" t="s">
        <v>362</v>
      </c>
      <c r="CH224" s="131">
        <f>SUMIF(CB195:CB214,"Membros_Inferiores",CE195:CE214)</f>
        <v>0</v>
      </c>
      <c r="CI224" s="131">
        <f>SUMPRODUCT((CE195:CE214)*(CF195:CF214)*(CB195:CB214="Membros_Inferiores"))</f>
        <v>0</v>
      </c>
      <c r="CJ224" s="382" t="str">
        <f>IFERROR((CI224*100)/CE217,"")</f>
        <v/>
      </c>
      <c r="CK224" s="383">
        <f>SUMIF(CB195:CB214,"Membros_Inferiores",CK195:CK214)</f>
        <v>0</v>
      </c>
      <c r="CL224" s="149"/>
      <c r="CM224" s="58"/>
      <c r="CN224" s="58"/>
      <c r="CO224" s="58"/>
      <c r="CP224" s="145" t="s">
        <v>365</v>
      </c>
      <c r="CQ224" s="136"/>
      <c r="CR224" s="136"/>
      <c r="CS224" s="137"/>
      <c r="CT224" s="138"/>
      <c r="CU224" s="58"/>
      <c r="CV224" s="130" t="s">
        <v>362</v>
      </c>
      <c r="CW224" s="131">
        <f>SUMIF(CQ195:CQ214,"Membros_Inferiores",CT195:CT214)</f>
        <v>0</v>
      </c>
      <c r="CX224" s="131">
        <f>SUMPRODUCT((CT195:CT214)*(CU195:CU214)*(CQ195:CQ214="Membros_Inferiores"))</f>
        <v>0</v>
      </c>
      <c r="CY224" s="382" t="str">
        <f>IFERROR((CX224*100)/CT217,"")</f>
        <v/>
      </c>
      <c r="CZ224" s="383">
        <f>SUMIF(CQ195:CQ214,"Membros_Inferiores",CZ195:CZ214)</f>
        <v>0</v>
      </c>
      <c r="DA224" s="149"/>
      <c r="DB224" s="58"/>
      <c r="DC224" s="58"/>
      <c r="DD224" s="58"/>
      <c r="DE224" s="145" t="s">
        <v>365</v>
      </c>
      <c r="DF224" s="136"/>
      <c r="DG224" s="136"/>
      <c r="DH224" s="137"/>
      <c r="DI224" s="138"/>
      <c r="DJ224" s="58"/>
      <c r="DK224" s="130" t="s">
        <v>362</v>
      </c>
      <c r="DL224" s="131">
        <f>SUMIF(DF195:DF214,"Membros_Inferiores",DI195:DI214)</f>
        <v>0</v>
      </c>
      <c r="DM224" s="131">
        <f>SUMPRODUCT((DI195:DI214)*(DJ195:DJ214)*(DF195:DF214="Membros_Inferiores"))</f>
        <v>0</v>
      </c>
      <c r="DN224" s="382" t="str">
        <f>IFERROR((DM224*100)/DI217,"")</f>
        <v/>
      </c>
      <c r="DO224" s="383">
        <f>SUMIF(DF195:DF214,"Membros_Inferiores",DO195:DO214)</f>
        <v>0</v>
      </c>
      <c r="DP224" s="149"/>
      <c r="DQ224" s="58"/>
      <c r="DR224" s="58"/>
      <c r="DS224" s="58"/>
      <c r="DT224" s="145" t="s">
        <v>365</v>
      </c>
      <c r="DU224" s="136"/>
      <c r="DV224" s="136"/>
      <c r="DW224" s="137"/>
      <c r="DX224" s="138"/>
      <c r="DY224" s="58"/>
      <c r="DZ224" s="130" t="s">
        <v>362</v>
      </c>
      <c r="EA224" s="131">
        <f>SUMIF(DU195:DU214,"Membros_Inferiores",DX195:DX214)</f>
        <v>0</v>
      </c>
      <c r="EB224" s="131">
        <f>SUMPRODUCT((DX195:DX214)*(DY195:DY214)*(DU195:DU214="Membros_Inferiores"))</f>
        <v>0</v>
      </c>
      <c r="EC224" s="382" t="str">
        <f>IFERROR((EB224*100)/DX217,"")</f>
        <v/>
      </c>
      <c r="ED224" s="383">
        <f>SUMIF(DU195:DU214,"Membros_Inferiores",ED195:ED214)</f>
        <v>0</v>
      </c>
      <c r="EE224" s="149"/>
      <c r="EF224" s="58"/>
      <c r="EG224" s="58"/>
      <c r="EH224" s="58"/>
      <c r="EI224" s="145" t="s">
        <v>365</v>
      </c>
      <c r="EJ224" s="136"/>
      <c r="EK224" s="136"/>
      <c r="EL224" s="137"/>
      <c r="EM224" s="138"/>
      <c r="EN224" s="58"/>
      <c r="EO224" s="130" t="s">
        <v>362</v>
      </c>
      <c r="EP224" s="131">
        <f>SUMIF(EJ195:EJ214,"Membros_Inferiores",EM195:EM214)</f>
        <v>0</v>
      </c>
      <c r="EQ224" s="131">
        <f>SUMPRODUCT((EM195:EM214)*(EN195:EN214)*(EJ195:EJ214="Membros_Inferiores"))</f>
        <v>0</v>
      </c>
      <c r="ER224" s="382" t="str">
        <f>IFERROR((EQ224*100)/EM217,"")</f>
        <v/>
      </c>
      <c r="ES224" s="383">
        <f>SUMIF(EJ195:EJ214,"Membros_Inferiores",ES195:ES214)</f>
        <v>0</v>
      </c>
      <c r="ET224" s="149"/>
      <c r="EU224" s="58"/>
      <c r="EV224" s="58"/>
      <c r="EW224" s="58"/>
      <c r="EX224" s="145" t="s">
        <v>365</v>
      </c>
      <c r="EY224" s="136"/>
      <c r="EZ224" s="136"/>
      <c r="FA224" s="137"/>
      <c r="FB224" s="138"/>
      <c r="FC224" s="58"/>
      <c r="FD224" s="130" t="s">
        <v>362</v>
      </c>
      <c r="FE224" s="131">
        <f>SUMIF(EY195:EY214,"Membros_Inferiores",FB195:FB214)</f>
        <v>0</v>
      </c>
      <c r="FF224" s="131">
        <f>SUMPRODUCT((FB195:FB214)*(FC195:FC214)*(EY195:EY214="Membros_Inferiores"))</f>
        <v>0</v>
      </c>
      <c r="FG224" s="382" t="str">
        <f>IFERROR((FF224*100)/FB217,"")</f>
        <v/>
      </c>
      <c r="FH224" s="383">
        <f>SUMIF(EY195:EY214,"Membros_Inferiores",FH195:FH214)</f>
        <v>0</v>
      </c>
      <c r="FI224" s="149"/>
      <c r="FJ224" s="58"/>
      <c r="FK224" s="58"/>
      <c r="FL224" s="58"/>
      <c r="FM224" s="145" t="s">
        <v>365</v>
      </c>
      <c r="FN224" s="136"/>
      <c r="FO224" s="136"/>
      <c r="FP224" s="137"/>
      <c r="FQ224" s="138"/>
      <c r="FR224" s="58"/>
      <c r="FS224" s="130" t="s">
        <v>362</v>
      </c>
      <c r="FT224" s="131">
        <f>SUMIF(FN195:FN214,"Membros_Inferiores",FQ195:FQ214)</f>
        <v>0</v>
      </c>
      <c r="FU224" s="131">
        <f>SUMPRODUCT((FQ195:FQ214)*(FR195:FR214)*(FN195:FN214="Membros_Inferiores"))</f>
        <v>0</v>
      </c>
      <c r="FV224" s="382" t="str">
        <f>IFERROR((FU224*100)/FQ217,"")</f>
        <v/>
      </c>
      <c r="FW224" s="383">
        <f>SUMIF(FN195:FN214,"Membros_Inferiores",FW195:FW214)</f>
        <v>0</v>
      </c>
      <c r="FX224" s="149"/>
      <c r="FY224" s="58"/>
      <c r="FZ224" s="58"/>
      <c r="GA224" s="58"/>
      <c r="GB224" s="145" t="s">
        <v>365</v>
      </c>
      <c r="GC224" s="136"/>
      <c r="GD224" s="136"/>
      <c r="GE224" s="137"/>
      <c r="GF224" s="138"/>
      <c r="GG224" s="58"/>
      <c r="GH224" s="130" t="s">
        <v>362</v>
      </c>
      <c r="GI224" s="131">
        <f>SUMIF(GC195:GC214,"Membros_Inferiores",GF195:GF214)</f>
        <v>0</v>
      </c>
      <c r="GJ224" s="131">
        <f>SUMPRODUCT((GF195:GF214)*(GG195:GG214)*(GC195:GC214="Membros_Inferiores"))</f>
        <v>0</v>
      </c>
      <c r="GK224" s="382" t="str">
        <f>IFERROR((GJ224*100)/GF217,"")</f>
        <v/>
      </c>
      <c r="GL224" s="383">
        <f>SUMIF(GC195:GC214,"Membros_Inferiores",GL195:GL214)</f>
        <v>0</v>
      </c>
      <c r="GM224" s="149"/>
      <c r="GN224" s="58"/>
      <c r="GO224" s="58"/>
      <c r="GP224" s="58"/>
      <c r="GQ224" s="145" t="s">
        <v>365</v>
      </c>
      <c r="GR224" s="136"/>
      <c r="GS224" s="136"/>
      <c r="GT224" s="137"/>
      <c r="GU224" s="138"/>
      <c r="GV224" s="58"/>
      <c r="GW224" s="130" t="s">
        <v>362</v>
      </c>
      <c r="GX224" s="131">
        <f>SUMIF(GR195:GR214,"Membros_Inferiores",GU195:GU214)</f>
        <v>0</v>
      </c>
      <c r="GY224" s="131">
        <f>SUMPRODUCT((GU195:GU214)*(GV195:GV214)*(GR195:GR214="Membros_Inferiores"))</f>
        <v>0</v>
      </c>
      <c r="GZ224" s="382" t="str">
        <f>IFERROR((GY224*100)/GU217,"")</f>
        <v/>
      </c>
      <c r="HA224" s="383">
        <f>SUMIF(GR195:GR214,"Membros_Inferiores",HA195:HA214)</f>
        <v>0</v>
      </c>
      <c r="HB224" s="149"/>
      <c r="HC224" s="58"/>
      <c r="HD224" s="58"/>
      <c r="HE224" s="58"/>
      <c r="HF224" s="145" t="s">
        <v>365</v>
      </c>
      <c r="HG224" s="136"/>
      <c r="HH224" s="136"/>
      <c r="HI224" s="137"/>
      <c r="HJ224" s="138"/>
      <c r="HK224" s="58"/>
      <c r="HL224" s="130" t="s">
        <v>362</v>
      </c>
      <c r="HM224" s="131">
        <f>SUMIF(HG195:HG214,"Membros_Inferiores",HJ195:HJ214)</f>
        <v>0</v>
      </c>
      <c r="HN224" s="131">
        <f>SUMPRODUCT((HJ195:HJ214)*(HK195:HK214)*(HG195:HG214="Membros_Inferiores"))</f>
        <v>0</v>
      </c>
      <c r="HO224" s="382" t="str">
        <f>IFERROR((HN224*100)/HJ217,"")</f>
        <v/>
      </c>
      <c r="HP224" s="383">
        <f>SUMIF(HG195:HG214,"Membros_Inferiores",HP195:HP214)</f>
        <v>0</v>
      </c>
      <c r="HQ224" s="149"/>
      <c r="HR224" s="58"/>
      <c r="HS224" s="58"/>
      <c r="HT224" s="58"/>
      <c r="HU224" s="145" t="s">
        <v>365</v>
      </c>
      <c r="HV224" s="136"/>
      <c r="HW224" s="136"/>
      <c r="HX224" s="137"/>
      <c r="HY224" s="138"/>
      <c r="HZ224" s="58"/>
      <c r="IA224" s="130" t="s">
        <v>362</v>
      </c>
      <c r="IB224" s="131">
        <f>SUMIF(HV195:HV214,"Membros_Inferiores",HY195:HY214)</f>
        <v>0</v>
      </c>
      <c r="IC224" s="131">
        <f>SUMPRODUCT((HY195:HY214)*(HZ195:HZ214)*(HV195:HV214="Membros_Inferiores"))</f>
        <v>0</v>
      </c>
      <c r="ID224" s="382" t="str">
        <f>IFERROR((IC224*100)/HY217,"")</f>
        <v/>
      </c>
      <c r="IE224" s="383">
        <f>SUMIF(HV195:HV214,"Membros_Inferiores",IE195:IE214)</f>
        <v>0</v>
      </c>
      <c r="IF224" s="149"/>
      <c r="IG224" s="58"/>
      <c r="IH224" s="58"/>
      <c r="II224" s="58"/>
      <c r="IJ224" s="145" t="s">
        <v>365</v>
      </c>
      <c r="IK224" s="136"/>
      <c r="IL224" s="136"/>
      <c r="IM224" s="137"/>
      <c r="IN224" s="138"/>
      <c r="IO224" s="58"/>
      <c r="IP224" s="130" t="s">
        <v>362</v>
      </c>
      <c r="IQ224" s="131">
        <f>SUMIF(IK195:IK214,"Membros_Inferiores",IN195:IN214)</f>
        <v>0</v>
      </c>
      <c r="IR224" s="131">
        <f>SUMPRODUCT((IN195:IN214)*(IO195:IO214)*(IK195:IK214="Membros_Inferiores"))</f>
        <v>0</v>
      </c>
      <c r="IS224" s="382" t="str">
        <f>IFERROR((IR224*100)/IN217,"")</f>
        <v/>
      </c>
      <c r="IT224" s="383">
        <f>SUMIF(IK195:IK214,"Membros_Inferiores",IT195:IT214)</f>
        <v>0</v>
      </c>
      <c r="IU224" s="149"/>
      <c r="IV224" s="58"/>
      <c r="IW224" s="58"/>
      <c r="IX224" s="58"/>
      <c r="IY224" s="145" t="s">
        <v>365</v>
      </c>
      <c r="IZ224" s="136"/>
      <c r="JA224" s="136"/>
      <c r="JB224" s="137"/>
      <c r="JC224" s="138"/>
      <c r="JD224" s="58"/>
      <c r="JE224" s="130" t="s">
        <v>362</v>
      </c>
      <c r="JF224" s="131">
        <f>SUMIF(IZ195:IZ214,"Membros_Inferiores",JC195:JC214)</f>
        <v>0</v>
      </c>
      <c r="JG224" s="131">
        <f>SUMPRODUCT((JC195:JC214)*(JD195:JD214)*(IZ195:IZ214="Membros_Inferiores"))</f>
        <v>0</v>
      </c>
      <c r="JH224" s="382" t="str">
        <f>IFERROR((JG224*100)/JC217,"")</f>
        <v/>
      </c>
      <c r="JI224" s="383">
        <f>SUMIF(IZ195:IZ214,"Membros_Inferiores",JI195:JI214)</f>
        <v>0</v>
      </c>
      <c r="JJ224" s="149"/>
      <c r="JK224" s="58"/>
      <c r="JL224" s="58"/>
      <c r="JM224" s="58"/>
      <c r="JN224" s="145" t="s">
        <v>365</v>
      </c>
      <c r="JO224" s="136"/>
      <c r="JP224" s="136"/>
      <c r="JQ224" s="137"/>
      <c r="JR224" s="138"/>
      <c r="JS224" s="58"/>
      <c r="JT224" s="130" t="s">
        <v>362</v>
      </c>
      <c r="JU224" s="131">
        <f>SUMIF(JO195:JO214,"Membros_Inferiores",JR195:JR214)</f>
        <v>0</v>
      </c>
      <c r="JV224" s="131">
        <f>SUMPRODUCT((JR195:JR214)*(JS195:JS214)*(JO195:JO214="Membros_Inferiores"))</f>
        <v>0</v>
      </c>
      <c r="JW224" s="382" t="str">
        <f>IFERROR((JV224*100)/JR217,"")</f>
        <v/>
      </c>
      <c r="JX224" s="383">
        <f>SUMIF(JO195:JO214,"Membros_Inferiores",JX195:JX214)</f>
        <v>0</v>
      </c>
      <c r="JY224" s="149"/>
      <c r="JZ224" s="58"/>
      <c r="KA224" s="58"/>
      <c r="KB224" s="58"/>
      <c r="KC224" s="145" t="s">
        <v>365</v>
      </c>
      <c r="KD224" s="136"/>
      <c r="KE224" s="136"/>
      <c r="KF224" s="137"/>
      <c r="KG224" s="138"/>
      <c r="KH224" s="58"/>
      <c r="KI224" s="130" t="s">
        <v>362</v>
      </c>
      <c r="KJ224" s="131">
        <f>SUMIF(KD195:KD214,"Membros_Inferiores",KG195:KG214)</f>
        <v>0</v>
      </c>
      <c r="KK224" s="131">
        <f>SUMPRODUCT((KG195:KG214)*(KH195:KH214)*(KD195:KD214="Membros_Inferiores"))</f>
        <v>0</v>
      </c>
      <c r="KL224" s="382" t="str">
        <f>IFERROR((KK224*100)/KG217,"")</f>
        <v/>
      </c>
      <c r="KM224" s="383">
        <f>SUMIF(KD195:KD214,"Membros_Inferiores",KM195:KM214)</f>
        <v>0</v>
      </c>
      <c r="KN224" s="149"/>
      <c r="KO224" s="58"/>
      <c r="KP224" s="58"/>
      <c r="KQ224" s="58"/>
      <c r="KR224" s="145" t="s">
        <v>365</v>
      </c>
      <c r="KS224" s="136"/>
      <c r="KT224" s="136"/>
      <c r="KU224" s="137"/>
      <c r="KV224" s="138"/>
      <c r="KW224" s="58"/>
      <c r="KX224" s="130" t="s">
        <v>362</v>
      </c>
      <c r="KY224" s="131">
        <f>SUMIF(KS195:KS214,"Membros_Inferiores",KV195:KV214)</f>
        <v>0</v>
      </c>
      <c r="KZ224" s="131">
        <f>SUMPRODUCT((KV195:KV214)*(KW195:KW214)*(KS195:KS214="Membros_Inferiores"))</f>
        <v>0</v>
      </c>
      <c r="LA224" s="382" t="str">
        <f>IFERROR((KZ224*100)/KV217,"")</f>
        <v/>
      </c>
      <c r="LB224" s="383">
        <f>SUMIF(KS195:KS214,"Membros_Inferiores",LB195:LB214)</f>
        <v>0</v>
      </c>
      <c r="LC224" s="149"/>
      <c r="LD224" s="347"/>
      <c r="LE224" s="58"/>
      <c r="LF224" s="58"/>
      <c r="LG224" s="145" t="s">
        <v>365</v>
      </c>
      <c r="LH224" s="136"/>
      <c r="LI224" s="136"/>
      <c r="LJ224" s="137"/>
      <c r="LK224" s="138"/>
      <c r="LL224" s="58"/>
      <c r="LM224" s="130" t="s">
        <v>362</v>
      </c>
      <c r="LN224" s="131">
        <f>SUMIF(LH195:LH214,"Membros_Inferiores",LK195:LK214)</f>
        <v>0</v>
      </c>
      <c r="LO224" s="131">
        <f>SUMPRODUCT((LK195:LK214)*(LL195:LL214)*(LH195:LH214="Membros_Inferiores"))</f>
        <v>0</v>
      </c>
      <c r="LP224" s="382" t="str">
        <f>IFERROR((LO224*100)/LK217,"")</f>
        <v/>
      </c>
      <c r="LQ224" s="383">
        <f>SUMIF(LH195:LH214,"Membros_Inferiores",LQ195:LQ214)</f>
        <v>0</v>
      </c>
      <c r="LR224" s="149"/>
      <c r="LS224" s="347"/>
      <c r="LT224" s="58"/>
      <c r="LU224" s="58"/>
      <c r="LV224" s="145" t="s">
        <v>365</v>
      </c>
      <c r="LW224" s="136"/>
      <c r="LX224" s="136"/>
      <c r="LY224" s="137"/>
      <c r="LZ224" s="138"/>
      <c r="MA224" s="58"/>
      <c r="MB224" s="130" t="s">
        <v>362</v>
      </c>
      <c r="MC224" s="131">
        <f>SUMIF(LW195:LW214,"Membros_Inferiores",LZ195:LZ214)</f>
        <v>0</v>
      </c>
      <c r="MD224" s="131">
        <f>SUMPRODUCT((LZ195:LZ214)*(MA195:MA214)*(LW195:LW214="Membros_Inferiores"))</f>
        <v>0</v>
      </c>
      <c r="ME224" s="382" t="str">
        <f>IFERROR((MD224*100)/LZ217,"")</f>
        <v/>
      </c>
      <c r="MF224" s="383">
        <f>SUMIF(LW195:LW214,"Membros_Inferiores",MF195:MF214)</f>
        <v>0</v>
      </c>
      <c r="MG224" s="149"/>
      <c r="MH224" s="347"/>
      <c r="MI224" s="58"/>
      <c r="MJ224" s="58"/>
      <c r="MK224" s="145" t="s">
        <v>365</v>
      </c>
      <c r="ML224" s="136"/>
      <c r="MM224" s="136"/>
      <c r="MN224" s="137"/>
      <c r="MO224" s="138"/>
      <c r="MP224" s="58"/>
      <c r="MQ224" s="130" t="s">
        <v>362</v>
      </c>
      <c r="MR224" s="131">
        <f>SUMIF(ML195:ML214,"Membros_Inferiores",MO195:MO214)</f>
        <v>0</v>
      </c>
      <c r="MS224" s="131">
        <f>SUMPRODUCT((MO195:MO214)*(MP195:MP214)*(ML195:ML214="Membros_Inferiores"))</f>
        <v>0</v>
      </c>
      <c r="MT224" s="382" t="str">
        <f>IFERROR((MS224*100)/MO217,"")</f>
        <v/>
      </c>
      <c r="MU224" s="383">
        <f>SUMIF(ML195:ML214,"Membros_Inferiores",MU195:MU214)</f>
        <v>0</v>
      </c>
      <c r="MV224" s="149"/>
      <c r="MW224" s="347"/>
    </row>
    <row r="225" spans="1:361">
      <c r="A225" s="347"/>
      <c r="B225" s="58"/>
      <c r="C225" s="58"/>
      <c r="D225" s="139"/>
      <c r="E225" s="93"/>
      <c r="F225" s="93"/>
      <c r="G225" s="95"/>
      <c r="H225" s="140"/>
      <c r="I225" s="58"/>
      <c r="J225" s="120" t="s">
        <v>363</v>
      </c>
      <c r="K225" s="119">
        <f>SUMIF(E195:E214,"Membros_Superiores",H195:H214)</f>
        <v>0</v>
      </c>
      <c r="L225" s="119">
        <f>SUMPRODUCT((H195:H214)*(I195:I214)*(E195:E214="Membros_Superiores"))</f>
        <v>0</v>
      </c>
      <c r="M225" s="381" t="str">
        <f>IFERROR((L225*100)/H217,"")</f>
        <v/>
      </c>
      <c r="N225" s="384">
        <f>SUMIF(E195:E214,"Membros_Superiores",N195:N214)</f>
        <v>0</v>
      </c>
      <c r="O225" s="149"/>
      <c r="P225" s="347"/>
      <c r="Q225" s="58"/>
      <c r="R225" s="58"/>
      <c r="S225" s="139"/>
      <c r="T225" s="93"/>
      <c r="U225" s="93"/>
      <c r="V225" s="95"/>
      <c r="W225" s="140"/>
      <c r="X225" s="58"/>
      <c r="Y225" s="120" t="s">
        <v>363</v>
      </c>
      <c r="Z225" s="119">
        <f>SUMIF(T195:T214,"Membros_Superiores",W195:W214)</f>
        <v>0</v>
      </c>
      <c r="AA225" s="119">
        <f>SUMPRODUCT((W195:W214)*(X195:X214)*(T195:T214="Membros_Superiores"))</f>
        <v>0</v>
      </c>
      <c r="AB225" s="381" t="str">
        <f>IFERROR((AA225*100)/W217,"")</f>
        <v/>
      </c>
      <c r="AC225" s="384">
        <f>SUMIF(T195:T214,"Membros_Superiores",AC195:AC214)</f>
        <v>0</v>
      </c>
      <c r="AD225" s="149"/>
      <c r="AE225" s="58"/>
      <c r="AF225" s="58"/>
      <c r="AG225" s="58"/>
      <c r="AH225" s="139"/>
      <c r="AI225" s="93"/>
      <c r="AJ225" s="93"/>
      <c r="AK225" s="95"/>
      <c r="AL225" s="140"/>
      <c r="AM225" s="58"/>
      <c r="AN225" s="120" t="s">
        <v>363</v>
      </c>
      <c r="AO225" s="119">
        <f>SUMIF(AI195:AI214,"Membros_Superiores",AL195:AL214)</f>
        <v>0</v>
      </c>
      <c r="AP225" s="119">
        <f>SUMPRODUCT((AL195:AL214)*(AM195:AM214)*(AI195:AI214="Membros_Superiores"))</f>
        <v>0</v>
      </c>
      <c r="AQ225" s="381" t="str">
        <f>IFERROR((AP225*100)/AL217,"")</f>
        <v/>
      </c>
      <c r="AR225" s="384">
        <f>SUMIF(AI195:AI214,"Membros_Superiores",AR195:AR214)</f>
        <v>0</v>
      </c>
      <c r="AS225" s="149"/>
      <c r="AT225" s="58"/>
      <c r="AU225" s="58"/>
      <c r="AV225" s="58"/>
      <c r="AW225" s="139"/>
      <c r="AX225" s="93"/>
      <c r="AY225" s="93"/>
      <c r="AZ225" s="357"/>
      <c r="BA225" s="140"/>
      <c r="BB225" s="58"/>
      <c r="BC225" s="120" t="s">
        <v>363</v>
      </c>
      <c r="BD225" s="119">
        <f>SUMIF(AX195:AX214,"Membros_Superiores",BA195:BA214)</f>
        <v>0</v>
      </c>
      <c r="BE225" s="119">
        <f>SUMPRODUCT((BA195:BA214)*(BB195:BB214)*(AX195:AX214="Membros_Superiores"))</f>
        <v>0</v>
      </c>
      <c r="BF225" s="381" t="str">
        <f>IFERROR((BE225*100)/BA217,"")</f>
        <v/>
      </c>
      <c r="BG225" s="384">
        <f>SUMIF(AX195:AX214,"Membros_Superiores",BG195:BG214)</f>
        <v>0</v>
      </c>
      <c r="BH225" s="149"/>
      <c r="BI225" s="58"/>
      <c r="BJ225" s="58"/>
      <c r="BK225" s="58"/>
      <c r="BL225" s="139"/>
      <c r="BM225" s="93"/>
      <c r="BN225" s="93"/>
      <c r="BO225" s="95"/>
      <c r="BP225" s="140"/>
      <c r="BQ225" s="58"/>
      <c r="BR225" s="120" t="s">
        <v>363</v>
      </c>
      <c r="BS225" s="119">
        <f>SUMIF(BM195:BM214,"Membros_Superiores",BP195:BP214)</f>
        <v>0</v>
      </c>
      <c r="BT225" s="119">
        <f>SUMPRODUCT((BP195:BP214)*(BQ195:BQ214)*(BM195:BM214="Membros_Superiores"))</f>
        <v>0</v>
      </c>
      <c r="BU225" s="381" t="str">
        <f>IFERROR((BT225*100)/BP217,"")</f>
        <v/>
      </c>
      <c r="BV225" s="384">
        <f>SUMIF(BM195:BM214,"Membros_Superiores",BV195:BV214)</f>
        <v>0</v>
      </c>
      <c r="BW225" s="149"/>
      <c r="BX225" s="58"/>
      <c r="BY225" s="58"/>
      <c r="BZ225" s="58"/>
      <c r="CA225" s="139"/>
      <c r="CB225" s="93"/>
      <c r="CC225" s="93"/>
      <c r="CD225" s="95"/>
      <c r="CE225" s="140"/>
      <c r="CF225" s="58"/>
      <c r="CG225" s="120" t="s">
        <v>363</v>
      </c>
      <c r="CH225" s="119">
        <f>SUMIF(CB195:CB214,"Membros_Superiores",CE195:CE214)</f>
        <v>0</v>
      </c>
      <c r="CI225" s="119">
        <f>SUMPRODUCT((CE195:CE214)*(CF195:CF214)*(CB195:CB214="Membros_Superiores"))</f>
        <v>0</v>
      </c>
      <c r="CJ225" s="381" t="str">
        <f>IFERROR((CI225*100)/CE217,"")</f>
        <v/>
      </c>
      <c r="CK225" s="384">
        <f>SUMIF(CB195:CB214,"Membros_Superiores",CK195:CK214)</f>
        <v>0</v>
      </c>
      <c r="CL225" s="149"/>
      <c r="CM225" s="58"/>
      <c r="CN225" s="58"/>
      <c r="CO225" s="58"/>
      <c r="CP225" s="139"/>
      <c r="CQ225" s="93"/>
      <c r="CR225" s="93"/>
      <c r="CS225" s="95"/>
      <c r="CT225" s="140"/>
      <c r="CU225" s="58"/>
      <c r="CV225" s="120" t="s">
        <v>363</v>
      </c>
      <c r="CW225" s="119">
        <f>SUMIF(CQ195:CQ214,"Membros_Superiores",CT195:CT214)</f>
        <v>0</v>
      </c>
      <c r="CX225" s="119">
        <f>SUMPRODUCT((CT195:CT214)*(CU195:CU214)*(CQ195:CQ214="Membros_Superiores"))</f>
        <v>0</v>
      </c>
      <c r="CY225" s="381" t="str">
        <f>IFERROR((CX225*100)/CT217,"")</f>
        <v/>
      </c>
      <c r="CZ225" s="384">
        <f>SUMIF(CQ195:CQ214,"Membros_Superiores",CZ195:CZ214)</f>
        <v>0</v>
      </c>
      <c r="DA225" s="149"/>
      <c r="DB225" s="58"/>
      <c r="DC225" s="58"/>
      <c r="DD225" s="58"/>
      <c r="DE225" s="139"/>
      <c r="DF225" s="93"/>
      <c r="DG225" s="93"/>
      <c r="DH225" s="95"/>
      <c r="DI225" s="140"/>
      <c r="DJ225" s="58"/>
      <c r="DK225" s="120" t="s">
        <v>363</v>
      </c>
      <c r="DL225" s="119">
        <f>SUMIF(DF195:DF214,"Membros_Superiores",DI195:DI214)</f>
        <v>0</v>
      </c>
      <c r="DM225" s="119">
        <f>SUMPRODUCT((DI195:DI214)*(DJ195:DJ214)*(DF195:DF214="Membros_Superiores"))</f>
        <v>0</v>
      </c>
      <c r="DN225" s="381" t="str">
        <f>IFERROR((DM225*100)/DI217,"")</f>
        <v/>
      </c>
      <c r="DO225" s="384">
        <f>SUMIF(DF195:DF214,"Membros_Superiores",DO195:DO214)</f>
        <v>0</v>
      </c>
      <c r="DP225" s="149"/>
      <c r="DQ225" s="58"/>
      <c r="DR225" s="58"/>
      <c r="DS225" s="58"/>
      <c r="DT225" s="139"/>
      <c r="DU225" s="93"/>
      <c r="DV225" s="93"/>
      <c r="DW225" s="95"/>
      <c r="DX225" s="140"/>
      <c r="DY225" s="58"/>
      <c r="DZ225" s="120" t="s">
        <v>363</v>
      </c>
      <c r="EA225" s="119">
        <f>SUMIF(DU195:DU214,"Membros_Superiores",DX195:DX214)</f>
        <v>0</v>
      </c>
      <c r="EB225" s="119">
        <f>SUMPRODUCT((DX195:DX214)*(DY195:DY214)*(DU195:DU214="Membros_Superiores"))</f>
        <v>0</v>
      </c>
      <c r="EC225" s="381" t="str">
        <f>IFERROR((EB225*100)/DX217,"")</f>
        <v/>
      </c>
      <c r="ED225" s="384">
        <f>SUMIF(DU195:DU214,"Membros_Superiores",ED195:ED214)</f>
        <v>0</v>
      </c>
      <c r="EE225" s="149"/>
      <c r="EF225" s="58"/>
      <c r="EG225" s="58"/>
      <c r="EH225" s="58"/>
      <c r="EI225" s="139"/>
      <c r="EJ225" s="93"/>
      <c r="EK225" s="93"/>
      <c r="EL225" s="95"/>
      <c r="EM225" s="140"/>
      <c r="EN225" s="58"/>
      <c r="EO225" s="120" t="s">
        <v>363</v>
      </c>
      <c r="EP225" s="119">
        <f>SUMIF(EJ195:EJ214,"Membros_Superiores",EM195:EM214)</f>
        <v>0</v>
      </c>
      <c r="EQ225" s="119">
        <f>SUMPRODUCT((EM195:EM214)*(EN195:EN214)*(EJ195:EJ214="Membros_Superiores"))</f>
        <v>0</v>
      </c>
      <c r="ER225" s="381" t="str">
        <f>IFERROR((EQ225*100)/EM217,"")</f>
        <v/>
      </c>
      <c r="ES225" s="384">
        <f>SUMIF(EJ195:EJ214,"Membros_Superiores",ES195:ES214)</f>
        <v>0</v>
      </c>
      <c r="ET225" s="149"/>
      <c r="EU225" s="58"/>
      <c r="EV225" s="58"/>
      <c r="EW225" s="58"/>
      <c r="EX225" s="139"/>
      <c r="EY225" s="93"/>
      <c r="EZ225" s="93"/>
      <c r="FA225" s="95"/>
      <c r="FB225" s="140"/>
      <c r="FC225" s="58"/>
      <c r="FD225" s="120" t="s">
        <v>363</v>
      </c>
      <c r="FE225" s="119">
        <f>SUMIF(EY195:EY214,"Membros_Superiores",FB195:FB214)</f>
        <v>0</v>
      </c>
      <c r="FF225" s="119">
        <f>SUMPRODUCT((FB195:FB214)*(FC195:FC214)*(EY195:EY214="Membros_Superiores"))</f>
        <v>0</v>
      </c>
      <c r="FG225" s="381" t="str">
        <f>IFERROR((FF225*100)/FB217,"")</f>
        <v/>
      </c>
      <c r="FH225" s="384">
        <f>SUMIF(EY195:EY214,"Membros_Superiores",FH195:FH214)</f>
        <v>0</v>
      </c>
      <c r="FI225" s="149"/>
      <c r="FJ225" s="58"/>
      <c r="FK225" s="58"/>
      <c r="FL225" s="58"/>
      <c r="FM225" s="139"/>
      <c r="FN225" s="93"/>
      <c r="FO225" s="93"/>
      <c r="FP225" s="95"/>
      <c r="FQ225" s="140"/>
      <c r="FR225" s="58"/>
      <c r="FS225" s="120" t="s">
        <v>363</v>
      </c>
      <c r="FT225" s="119">
        <f>SUMIF(FN195:FN214,"Membros_Superiores",FQ195:FQ214)</f>
        <v>0</v>
      </c>
      <c r="FU225" s="119">
        <f>SUMPRODUCT((FQ195:FQ214)*(FR195:FR214)*(FN195:FN214="Membros_Superiores"))</f>
        <v>0</v>
      </c>
      <c r="FV225" s="381" t="str">
        <f>IFERROR((FU225*100)/FQ217,"")</f>
        <v/>
      </c>
      <c r="FW225" s="384">
        <f>SUMIF(FN195:FN214,"Membros_Superiores",FW195:FW214)</f>
        <v>0</v>
      </c>
      <c r="FX225" s="149"/>
      <c r="FY225" s="58"/>
      <c r="FZ225" s="58"/>
      <c r="GA225" s="58"/>
      <c r="GB225" s="139"/>
      <c r="GC225" s="93"/>
      <c r="GD225" s="93"/>
      <c r="GE225" s="95"/>
      <c r="GF225" s="140"/>
      <c r="GG225" s="58"/>
      <c r="GH225" s="120" t="s">
        <v>363</v>
      </c>
      <c r="GI225" s="119">
        <f>SUMIF(GC195:GC214,"Membros_Superiores",GF195:GF214)</f>
        <v>0</v>
      </c>
      <c r="GJ225" s="119">
        <f>SUMPRODUCT((GF195:GF214)*(GG195:GG214)*(GC195:GC214="Membros_Superiores"))</f>
        <v>0</v>
      </c>
      <c r="GK225" s="381" t="str">
        <f>IFERROR((GJ225*100)/GF217,"")</f>
        <v/>
      </c>
      <c r="GL225" s="384">
        <f>SUMIF(GC195:GC214,"Membros_Superiores",GL195:GL214)</f>
        <v>0</v>
      </c>
      <c r="GM225" s="149"/>
      <c r="GN225" s="58"/>
      <c r="GO225" s="58"/>
      <c r="GP225" s="58"/>
      <c r="GQ225" s="139"/>
      <c r="GR225" s="93"/>
      <c r="GS225" s="93"/>
      <c r="GT225" s="95"/>
      <c r="GU225" s="140"/>
      <c r="GV225" s="58"/>
      <c r="GW225" s="120" t="s">
        <v>363</v>
      </c>
      <c r="GX225" s="119">
        <f>SUMIF(GR195:GR214,"Membros_Superiores",GU195:GU214)</f>
        <v>0</v>
      </c>
      <c r="GY225" s="119">
        <f>SUMPRODUCT((GU195:GU214)*(GV195:GV214)*(GR195:GR214="Membros_Superiores"))</f>
        <v>0</v>
      </c>
      <c r="GZ225" s="381" t="str">
        <f>IFERROR((GY225*100)/GU217,"")</f>
        <v/>
      </c>
      <c r="HA225" s="384">
        <f>SUMIF(GR195:GR214,"Membros_Superiores",HA195:HA214)</f>
        <v>0</v>
      </c>
      <c r="HB225" s="149"/>
      <c r="HC225" s="58"/>
      <c r="HD225" s="58"/>
      <c r="HE225" s="58"/>
      <c r="HF225" s="139"/>
      <c r="HG225" s="93"/>
      <c r="HH225" s="93"/>
      <c r="HI225" s="95"/>
      <c r="HJ225" s="140"/>
      <c r="HK225" s="58"/>
      <c r="HL225" s="120" t="s">
        <v>363</v>
      </c>
      <c r="HM225" s="119">
        <f>SUMIF(HG195:HG214,"Membros_Superiores",HJ195:HJ214)</f>
        <v>0</v>
      </c>
      <c r="HN225" s="119">
        <f>SUMPRODUCT((HJ195:HJ214)*(HK195:HK214)*(HG195:HG214="Membros_Superiores"))</f>
        <v>0</v>
      </c>
      <c r="HO225" s="381" t="str">
        <f>IFERROR((HN225*100)/HJ217,"")</f>
        <v/>
      </c>
      <c r="HP225" s="384">
        <f>SUMIF(HG195:HG214,"Membros_Superiores",HP195:HP214)</f>
        <v>0</v>
      </c>
      <c r="HQ225" s="149"/>
      <c r="HR225" s="58"/>
      <c r="HS225" s="58"/>
      <c r="HT225" s="58"/>
      <c r="HU225" s="139"/>
      <c r="HV225" s="93"/>
      <c r="HW225" s="93"/>
      <c r="HX225" s="95"/>
      <c r="HY225" s="140"/>
      <c r="HZ225" s="58"/>
      <c r="IA225" s="120" t="s">
        <v>363</v>
      </c>
      <c r="IB225" s="119">
        <f>SUMIF(HV195:HV214,"Membros_Superiores",HY195:HY214)</f>
        <v>0</v>
      </c>
      <c r="IC225" s="119">
        <f>SUMPRODUCT((HY195:HY214)*(HZ195:HZ214)*(HV195:HV214="Membros_Superiores"))</f>
        <v>0</v>
      </c>
      <c r="ID225" s="381" t="str">
        <f>IFERROR((IC225*100)/HY217,"")</f>
        <v/>
      </c>
      <c r="IE225" s="384">
        <f>SUMIF(HV195:HV214,"Membros_Superiores",IE195:IE214)</f>
        <v>0</v>
      </c>
      <c r="IF225" s="149"/>
      <c r="IG225" s="58"/>
      <c r="IH225" s="58"/>
      <c r="II225" s="58"/>
      <c r="IJ225" s="139"/>
      <c r="IK225" s="93"/>
      <c r="IL225" s="93"/>
      <c r="IM225" s="95"/>
      <c r="IN225" s="140"/>
      <c r="IO225" s="58"/>
      <c r="IP225" s="120" t="s">
        <v>363</v>
      </c>
      <c r="IQ225" s="119">
        <f>SUMIF(IK195:IK214,"Membros_Superiores",IN195:IN214)</f>
        <v>0</v>
      </c>
      <c r="IR225" s="119">
        <f>SUMPRODUCT((IN195:IN214)*(IO195:IO214)*(IK195:IK214="Membros_Superiores"))</f>
        <v>0</v>
      </c>
      <c r="IS225" s="381" t="str">
        <f>IFERROR((IR225*100)/IN217,"")</f>
        <v/>
      </c>
      <c r="IT225" s="384">
        <f>SUMIF(IK195:IK214,"Membros_Superiores",IT195:IT214)</f>
        <v>0</v>
      </c>
      <c r="IU225" s="149"/>
      <c r="IV225" s="58"/>
      <c r="IW225" s="58"/>
      <c r="IX225" s="58"/>
      <c r="IY225" s="139"/>
      <c r="IZ225" s="93"/>
      <c r="JA225" s="93"/>
      <c r="JB225" s="95"/>
      <c r="JC225" s="140"/>
      <c r="JD225" s="58"/>
      <c r="JE225" s="120" t="s">
        <v>363</v>
      </c>
      <c r="JF225" s="119">
        <f>SUMIF(IZ195:IZ214,"Membros_Superiores",JC195:JC214)</f>
        <v>0</v>
      </c>
      <c r="JG225" s="119">
        <f>SUMPRODUCT((JC195:JC214)*(JD195:JD214)*(IZ195:IZ214="Membros_Superiores"))</f>
        <v>0</v>
      </c>
      <c r="JH225" s="381" t="str">
        <f>IFERROR((JG225*100)/JC217,"")</f>
        <v/>
      </c>
      <c r="JI225" s="384">
        <f>SUMIF(IZ195:IZ214,"Membros_Superiores",JI195:JI214)</f>
        <v>0</v>
      </c>
      <c r="JJ225" s="149"/>
      <c r="JK225" s="58"/>
      <c r="JL225" s="58"/>
      <c r="JM225" s="58"/>
      <c r="JN225" s="139"/>
      <c r="JO225" s="93"/>
      <c r="JP225" s="93"/>
      <c r="JQ225" s="95"/>
      <c r="JR225" s="140"/>
      <c r="JS225" s="58"/>
      <c r="JT225" s="120" t="s">
        <v>363</v>
      </c>
      <c r="JU225" s="119">
        <f>SUMIF(JO195:JO214,"Membros_Superiores",JR195:JR214)</f>
        <v>0</v>
      </c>
      <c r="JV225" s="119">
        <f>SUMPRODUCT((JR195:JR214)*(JS195:JS214)*(JO195:JO214="Membros_Superiores"))</f>
        <v>0</v>
      </c>
      <c r="JW225" s="381" t="str">
        <f>IFERROR((JV225*100)/JR217,"")</f>
        <v/>
      </c>
      <c r="JX225" s="384">
        <f>SUMIF(JO195:JO214,"Membros_Superiores",JX195:JX214)</f>
        <v>0</v>
      </c>
      <c r="JY225" s="149"/>
      <c r="JZ225" s="58"/>
      <c r="KA225" s="58"/>
      <c r="KB225" s="58"/>
      <c r="KC225" s="139"/>
      <c r="KD225" s="93"/>
      <c r="KE225" s="93"/>
      <c r="KF225" s="95"/>
      <c r="KG225" s="140"/>
      <c r="KH225" s="58"/>
      <c r="KI225" s="120" t="s">
        <v>363</v>
      </c>
      <c r="KJ225" s="119">
        <f>SUMIF(KD195:KD214,"Membros_Superiores",KG195:KG214)</f>
        <v>0</v>
      </c>
      <c r="KK225" s="119">
        <f>SUMPRODUCT((KG195:KG214)*(KH195:KH214)*(KD195:KD214="Membros_Superiores"))</f>
        <v>0</v>
      </c>
      <c r="KL225" s="381" t="str">
        <f>IFERROR((KK225*100)/KG217,"")</f>
        <v/>
      </c>
      <c r="KM225" s="384">
        <f>SUMIF(KD195:KD214,"Membros_Superiores",KM195:KM214)</f>
        <v>0</v>
      </c>
      <c r="KN225" s="149"/>
      <c r="KO225" s="58"/>
      <c r="KP225" s="58"/>
      <c r="KQ225" s="58"/>
      <c r="KR225" s="139"/>
      <c r="KS225" s="93"/>
      <c r="KT225" s="93"/>
      <c r="KU225" s="95"/>
      <c r="KV225" s="140"/>
      <c r="KW225" s="58"/>
      <c r="KX225" s="120" t="s">
        <v>363</v>
      </c>
      <c r="KY225" s="119">
        <f>SUMIF(KS195:KS214,"Membros_Superiores",KV195:KV214)</f>
        <v>0</v>
      </c>
      <c r="KZ225" s="119">
        <f>SUMPRODUCT((KV195:KV214)*(KW195:KW214)*(KS195:KS214="Membros_Superiores"))</f>
        <v>0</v>
      </c>
      <c r="LA225" s="381" t="str">
        <f>IFERROR((KZ225*100)/KV217,"")</f>
        <v/>
      </c>
      <c r="LB225" s="384">
        <f>SUMIF(KS195:KS214,"Membros_Superiores",LB195:LB214)</f>
        <v>0</v>
      </c>
      <c r="LC225" s="149"/>
      <c r="LD225" s="347"/>
      <c r="LE225" s="58"/>
      <c r="LF225" s="58"/>
      <c r="LG225" s="139"/>
      <c r="LH225" s="93"/>
      <c r="LI225" s="93"/>
      <c r="LJ225" s="95"/>
      <c r="LK225" s="140"/>
      <c r="LL225" s="58"/>
      <c r="LM225" s="120" t="s">
        <v>363</v>
      </c>
      <c r="LN225" s="119">
        <f>SUMIF(LH195:LH214,"Membros_Superiores",LK195:LK214)</f>
        <v>0</v>
      </c>
      <c r="LO225" s="119">
        <f>SUMPRODUCT((LK195:LK214)*(LL195:LL214)*(LH195:LH214="Membros_Superiores"))</f>
        <v>0</v>
      </c>
      <c r="LP225" s="381" t="str">
        <f>IFERROR((LO225*100)/LK217,"")</f>
        <v/>
      </c>
      <c r="LQ225" s="384">
        <f>SUMIF(LH195:LH214,"Membros_Superiores",LQ195:LQ214)</f>
        <v>0</v>
      </c>
      <c r="LR225" s="149"/>
      <c r="LS225" s="347"/>
      <c r="LT225" s="58"/>
      <c r="LU225" s="58"/>
      <c r="LV225" s="139"/>
      <c r="LW225" s="93"/>
      <c r="LX225" s="93"/>
      <c r="LY225" s="95"/>
      <c r="LZ225" s="140"/>
      <c r="MA225" s="58"/>
      <c r="MB225" s="120" t="s">
        <v>363</v>
      </c>
      <c r="MC225" s="119">
        <f>SUMIF(LW195:LW214,"Membros_Superiores",LZ195:LZ214)</f>
        <v>0</v>
      </c>
      <c r="MD225" s="119">
        <f>SUMPRODUCT((LZ195:LZ214)*(MA195:MA214)*(LW195:LW214="Membros_Superiores"))</f>
        <v>0</v>
      </c>
      <c r="ME225" s="381" t="str">
        <f>IFERROR((MD225*100)/LZ217,"")</f>
        <v/>
      </c>
      <c r="MF225" s="384">
        <f>SUMIF(LW195:LW214,"Membros_Superiores",MF195:MF214)</f>
        <v>0</v>
      </c>
      <c r="MG225" s="149"/>
      <c r="MH225" s="347"/>
      <c r="MI225" s="58"/>
      <c r="MJ225" s="58"/>
      <c r="MK225" s="139"/>
      <c r="ML225" s="93"/>
      <c r="MM225" s="93"/>
      <c r="MN225" s="95"/>
      <c r="MO225" s="140"/>
      <c r="MP225" s="58"/>
      <c r="MQ225" s="120" t="s">
        <v>363</v>
      </c>
      <c r="MR225" s="119">
        <f>SUMIF(ML195:ML214,"Membros_Superiores",MO195:MO214)</f>
        <v>0</v>
      </c>
      <c r="MS225" s="119">
        <f>SUMPRODUCT((MO195:MO214)*(MP195:MP214)*(ML195:ML214="Membros_Superiores"))</f>
        <v>0</v>
      </c>
      <c r="MT225" s="381" t="str">
        <f>IFERROR((MS225*100)/MO217,"")</f>
        <v/>
      </c>
      <c r="MU225" s="384">
        <f>SUMIF(ML195:ML214,"Membros_Superiores",MU195:MU214)</f>
        <v>0</v>
      </c>
      <c r="MV225" s="149"/>
      <c r="MW225" s="347"/>
    </row>
    <row r="226" spans="1:361">
      <c r="A226" s="347"/>
      <c r="B226" s="58"/>
      <c r="C226" s="58"/>
      <c r="D226" s="139"/>
      <c r="E226" s="93"/>
      <c r="F226" s="93"/>
      <c r="G226" s="95"/>
      <c r="H226" s="140"/>
      <c r="I226" s="58"/>
      <c r="J226" s="120" t="s">
        <v>360</v>
      </c>
      <c r="K226" s="119">
        <f>SUMIF(E195:E214,"Tronco",H195:H214)</f>
        <v>0</v>
      </c>
      <c r="L226" s="119">
        <f>SUMPRODUCT((H195:H214)*(I195:I214)*(E195:E214="Tronco"))</f>
        <v>0</v>
      </c>
      <c r="M226" s="381" t="str">
        <f>IFERROR((L226*100)/H217,"")</f>
        <v/>
      </c>
      <c r="N226" s="384">
        <f>SUMIF(E195:E214,"Tronco",N195:N214)</f>
        <v>0</v>
      </c>
      <c r="O226" s="149"/>
      <c r="P226" s="347"/>
      <c r="Q226" s="58"/>
      <c r="R226" s="58"/>
      <c r="S226" s="139"/>
      <c r="T226" s="93"/>
      <c r="U226" s="93"/>
      <c r="V226" s="95"/>
      <c r="W226" s="140"/>
      <c r="X226" s="58"/>
      <c r="Y226" s="120" t="s">
        <v>360</v>
      </c>
      <c r="Z226" s="119">
        <f>SUMIF(T195:T214,"Tronco",W195:W214)</f>
        <v>0</v>
      </c>
      <c r="AA226" s="119">
        <f>SUMPRODUCT((W195:W214)*(X195:X214)*(T195:T214="Tronco"))</f>
        <v>0</v>
      </c>
      <c r="AB226" s="381" t="str">
        <f>IFERROR((AA226*100)/W217,"")</f>
        <v/>
      </c>
      <c r="AC226" s="384">
        <f>SUMIF(T195:T214,"Tronco",AC195:AC214)</f>
        <v>0</v>
      </c>
      <c r="AD226" s="149"/>
      <c r="AE226" s="58"/>
      <c r="AF226" s="58"/>
      <c r="AG226" s="58"/>
      <c r="AH226" s="139"/>
      <c r="AI226" s="93"/>
      <c r="AJ226" s="93"/>
      <c r="AK226" s="95"/>
      <c r="AL226" s="140"/>
      <c r="AM226" s="58"/>
      <c r="AN226" s="120" t="s">
        <v>360</v>
      </c>
      <c r="AO226" s="119">
        <f>SUMIF(AI195:AI214,"Tronco",AL195:AL214)</f>
        <v>0</v>
      </c>
      <c r="AP226" s="119">
        <f>SUMPRODUCT((AL195:AL214)*(AM195:AM214)*(AI195:AI214="Tronco"))</f>
        <v>0</v>
      </c>
      <c r="AQ226" s="381" t="str">
        <f>IFERROR((AP226*100)/AL217,"")</f>
        <v/>
      </c>
      <c r="AR226" s="384">
        <f>SUMIF(AI195:AI214,"Tronco",AR195:AR214)</f>
        <v>0</v>
      </c>
      <c r="AS226" s="149"/>
      <c r="AT226" s="58"/>
      <c r="AU226" s="58"/>
      <c r="AV226" s="58"/>
      <c r="AW226" s="139"/>
      <c r="AX226" s="93"/>
      <c r="AY226" s="93"/>
      <c r="AZ226" s="357"/>
      <c r="BA226" s="140"/>
      <c r="BB226" s="58"/>
      <c r="BC226" s="120" t="s">
        <v>360</v>
      </c>
      <c r="BD226" s="119">
        <f>SUMIF(AX195:AX214,"Tronco",BA195:BA214)</f>
        <v>0</v>
      </c>
      <c r="BE226" s="119">
        <f>SUMPRODUCT((BA195:BA214)*(BB195:BB214)*(AX195:AX214="Tronco"))</f>
        <v>0</v>
      </c>
      <c r="BF226" s="381" t="str">
        <f>IFERROR((BE226*100)/BA217,"")</f>
        <v/>
      </c>
      <c r="BG226" s="384">
        <f>SUMIF(AX195:AX214,"Tronco",BG195:BG214)</f>
        <v>0</v>
      </c>
      <c r="BH226" s="149"/>
      <c r="BI226" s="58"/>
      <c r="BJ226" s="58"/>
      <c r="BK226" s="58"/>
      <c r="BL226" s="139"/>
      <c r="BM226" s="93"/>
      <c r="BN226" s="93"/>
      <c r="BO226" s="95"/>
      <c r="BP226" s="140"/>
      <c r="BQ226" s="58"/>
      <c r="BR226" s="120" t="s">
        <v>360</v>
      </c>
      <c r="BS226" s="119">
        <f>SUMIF(BM195:BM214,"Tronco",BP195:BP214)</f>
        <v>0</v>
      </c>
      <c r="BT226" s="119">
        <f>SUMPRODUCT((BP195:BP214)*(BQ195:BQ214)*(BM195:BM214="Tronco"))</f>
        <v>0</v>
      </c>
      <c r="BU226" s="381" t="str">
        <f>IFERROR((BT226*100)/BP217,"")</f>
        <v/>
      </c>
      <c r="BV226" s="384">
        <f>SUMIF(BM195:BM214,"Tronco",BV195:BV214)</f>
        <v>0</v>
      </c>
      <c r="BW226" s="149"/>
      <c r="BX226" s="58"/>
      <c r="BY226" s="58"/>
      <c r="BZ226" s="58"/>
      <c r="CA226" s="139"/>
      <c r="CB226" s="93"/>
      <c r="CC226" s="93"/>
      <c r="CD226" s="95"/>
      <c r="CE226" s="140"/>
      <c r="CF226" s="58"/>
      <c r="CG226" s="120" t="s">
        <v>360</v>
      </c>
      <c r="CH226" s="119">
        <f>SUMIF(CB195:CB214,"Tronco",CE195:CE214)</f>
        <v>0</v>
      </c>
      <c r="CI226" s="119">
        <f>SUMPRODUCT((CE195:CE214)*(CF195:CF214)*(CB195:CB214="Tronco"))</f>
        <v>0</v>
      </c>
      <c r="CJ226" s="381" t="str">
        <f>IFERROR((CI226*100)/CE217,"")</f>
        <v/>
      </c>
      <c r="CK226" s="384">
        <f>SUMIF(CB195:CB214,"Tronco",CK195:CK214)</f>
        <v>0</v>
      </c>
      <c r="CL226" s="149"/>
      <c r="CM226" s="58"/>
      <c r="CN226" s="58"/>
      <c r="CO226" s="58"/>
      <c r="CP226" s="139"/>
      <c r="CQ226" s="93"/>
      <c r="CR226" s="93"/>
      <c r="CS226" s="95"/>
      <c r="CT226" s="140"/>
      <c r="CU226" s="58"/>
      <c r="CV226" s="120" t="s">
        <v>360</v>
      </c>
      <c r="CW226" s="119">
        <f>SUMIF(CQ195:CQ214,"Tronco",CT195:CT214)</f>
        <v>0</v>
      </c>
      <c r="CX226" s="119">
        <f>SUMPRODUCT((CT195:CT214)*(CU195:CU214)*(CQ195:CQ214="Tronco"))</f>
        <v>0</v>
      </c>
      <c r="CY226" s="381" t="str">
        <f>IFERROR((CX226*100)/CT217,"")</f>
        <v/>
      </c>
      <c r="CZ226" s="384">
        <f>SUMIF(CQ195:CQ214,"Tronco",CZ195:CZ214)</f>
        <v>0</v>
      </c>
      <c r="DA226" s="149"/>
      <c r="DB226" s="58"/>
      <c r="DC226" s="58"/>
      <c r="DD226" s="58"/>
      <c r="DE226" s="139"/>
      <c r="DF226" s="93"/>
      <c r="DG226" s="93"/>
      <c r="DH226" s="95"/>
      <c r="DI226" s="140"/>
      <c r="DJ226" s="58"/>
      <c r="DK226" s="120" t="s">
        <v>360</v>
      </c>
      <c r="DL226" s="119">
        <f>SUMIF(DF195:DF214,"Tronco",DI195:DI214)</f>
        <v>0</v>
      </c>
      <c r="DM226" s="119">
        <f>SUMPRODUCT((DI195:DI214)*(DJ195:DJ214)*(DF195:DF214="Tronco"))</f>
        <v>0</v>
      </c>
      <c r="DN226" s="381" t="str">
        <f>IFERROR((DM226*100)/DI217,"")</f>
        <v/>
      </c>
      <c r="DO226" s="384">
        <f>SUMIF(DF195:DF214,"Tronco",DO195:DO214)</f>
        <v>0</v>
      </c>
      <c r="DP226" s="149"/>
      <c r="DQ226" s="58"/>
      <c r="DR226" s="58"/>
      <c r="DS226" s="58"/>
      <c r="DT226" s="139"/>
      <c r="DU226" s="93"/>
      <c r="DV226" s="93"/>
      <c r="DW226" s="95"/>
      <c r="DX226" s="140"/>
      <c r="DY226" s="58"/>
      <c r="DZ226" s="120" t="s">
        <v>360</v>
      </c>
      <c r="EA226" s="119">
        <f>SUMIF(DU195:DU214,"Tronco",DX195:DX214)</f>
        <v>0</v>
      </c>
      <c r="EB226" s="119">
        <f>SUMPRODUCT((DX195:DX214)*(DY195:DY214)*(DU195:DU214="Tronco"))</f>
        <v>0</v>
      </c>
      <c r="EC226" s="381" t="str">
        <f>IFERROR((EB226*100)/DX217,"")</f>
        <v/>
      </c>
      <c r="ED226" s="384">
        <f>SUMIF(DU195:DU214,"Tronco",ED195:ED214)</f>
        <v>0</v>
      </c>
      <c r="EE226" s="149"/>
      <c r="EF226" s="58"/>
      <c r="EG226" s="58"/>
      <c r="EH226" s="58"/>
      <c r="EI226" s="139"/>
      <c r="EJ226" s="93"/>
      <c r="EK226" s="93"/>
      <c r="EL226" s="95"/>
      <c r="EM226" s="140"/>
      <c r="EN226" s="58"/>
      <c r="EO226" s="120" t="s">
        <v>360</v>
      </c>
      <c r="EP226" s="119">
        <f>SUMIF(EJ195:EJ214,"Tronco",EM195:EM214)</f>
        <v>0</v>
      </c>
      <c r="EQ226" s="119">
        <f>SUMPRODUCT((EM195:EM214)*(EN195:EN214)*(EJ195:EJ214="Tronco"))</f>
        <v>0</v>
      </c>
      <c r="ER226" s="381" t="str">
        <f>IFERROR((EQ226*100)/EM217,"")</f>
        <v/>
      </c>
      <c r="ES226" s="384">
        <f>SUMIF(EJ195:EJ214,"Tronco",ES195:ES214)</f>
        <v>0</v>
      </c>
      <c r="ET226" s="149"/>
      <c r="EU226" s="58"/>
      <c r="EV226" s="58"/>
      <c r="EW226" s="58"/>
      <c r="EX226" s="139"/>
      <c r="EY226" s="93"/>
      <c r="EZ226" s="93"/>
      <c r="FA226" s="95"/>
      <c r="FB226" s="140"/>
      <c r="FC226" s="58"/>
      <c r="FD226" s="120" t="s">
        <v>360</v>
      </c>
      <c r="FE226" s="119">
        <f>SUMIF(EY195:EY214,"Tronco",FB195:FB214)</f>
        <v>0</v>
      </c>
      <c r="FF226" s="119">
        <f>SUMPRODUCT((FB195:FB214)*(FC195:FC214)*(EY195:EY214="Tronco"))</f>
        <v>0</v>
      </c>
      <c r="FG226" s="381" t="str">
        <f>IFERROR((FF226*100)/FB217,"")</f>
        <v/>
      </c>
      <c r="FH226" s="384">
        <f>SUMIF(EY195:EY214,"Tronco",FH195:FH214)</f>
        <v>0</v>
      </c>
      <c r="FI226" s="149"/>
      <c r="FJ226" s="58"/>
      <c r="FK226" s="58"/>
      <c r="FL226" s="58"/>
      <c r="FM226" s="139"/>
      <c r="FN226" s="93"/>
      <c r="FO226" s="93"/>
      <c r="FP226" s="95"/>
      <c r="FQ226" s="140"/>
      <c r="FR226" s="58"/>
      <c r="FS226" s="120" t="s">
        <v>360</v>
      </c>
      <c r="FT226" s="119">
        <f>SUMIF(FN195:FN214,"Tronco",FQ195:FQ214)</f>
        <v>0</v>
      </c>
      <c r="FU226" s="119">
        <f>SUMPRODUCT((FQ195:FQ214)*(FR195:FR214)*(FN195:FN214="Tronco"))</f>
        <v>0</v>
      </c>
      <c r="FV226" s="381" t="str">
        <f>IFERROR((FU226*100)/FQ217,"")</f>
        <v/>
      </c>
      <c r="FW226" s="384">
        <f>SUMIF(FN195:FN214,"Tronco",FW195:FW214)</f>
        <v>0</v>
      </c>
      <c r="FX226" s="149"/>
      <c r="FY226" s="58"/>
      <c r="FZ226" s="58"/>
      <c r="GA226" s="58"/>
      <c r="GB226" s="139"/>
      <c r="GC226" s="93"/>
      <c r="GD226" s="93"/>
      <c r="GE226" s="95"/>
      <c r="GF226" s="140"/>
      <c r="GG226" s="58"/>
      <c r="GH226" s="120" t="s">
        <v>360</v>
      </c>
      <c r="GI226" s="119">
        <f>SUMIF(GC195:GC214,"Tronco",GF195:GF214)</f>
        <v>0</v>
      </c>
      <c r="GJ226" s="119">
        <f>SUMPRODUCT((GF195:GF214)*(GG195:GG214)*(GC195:GC214="Tronco"))</f>
        <v>0</v>
      </c>
      <c r="GK226" s="381" t="str">
        <f>IFERROR((GJ226*100)/GF217,"")</f>
        <v/>
      </c>
      <c r="GL226" s="384">
        <f>SUMIF(GC195:GC214,"Tronco",GL195:GL214)</f>
        <v>0</v>
      </c>
      <c r="GM226" s="149"/>
      <c r="GN226" s="58"/>
      <c r="GO226" s="58"/>
      <c r="GP226" s="58"/>
      <c r="GQ226" s="139"/>
      <c r="GR226" s="93"/>
      <c r="GS226" s="93"/>
      <c r="GT226" s="95"/>
      <c r="GU226" s="140"/>
      <c r="GV226" s="58"/>
      <c r="GW226" s="120" t="s">
        <v>360</v>
      </c>
      <c r="GX226" s="119">
        <f>SUMIF(GR195:GR214,"Tronco",GU195:GU214)</f>
        <v>0</v>
      </c>
      <c r="GY226" s="119">
        <f>SUMPRODUCT((GU195:GU214)*(GV195:GV214)*(GR195:GR214="Tronco"))</f>
        <v>0</v>
      </c>
      <c r="GZ226" s="381" t="str">
        <f>IFERROR((GY226*100)/GU217,"")</f>
        <v/>
      </c>
      <c r="HA226" s="384">
        <f>SUMIF(GR195:GR214,"Tronco",HA195:HA214)</f>
        <v>0</v>
      </c>
      <c r="HB226" s="149"/>
      <c r="HC226" s="58"/>
      <c r="HD226" s="58"/>
      <c r="HE226" s="58"/>
      <c r="HF226" s="139"/>
      <c r="HG226" s="93"/>
      <c r="HH226" s="93"/>
      <c r="HI226" s="95"/>
      <c r="HJ226" s="140"/>
      <c r="HK226" s="58"/>
      <c r="HL226" s="120" t="s">
        <v>360</v>
      </c>
      <c r="HM226" s="119">
        <f>SUMIF(HG195:HG214,"Tronco",HJ195:HJ214)</f>
        <v>0</v>
      </c>
      <c r="HN226" s="119">
        <f>SUMPRODUCT((HJ195:HJ214)*(HK195:HK214)*(HG195:HG214="Tronco"))</f>
        <v>0</v>
      </c>
      <c r="HO226" s="381" t="str">
        <f>IFERROR((HN226*100)/HJ217,"")</f>
        <v/>
      </c>
      <c r="HP226" s="384">
        <f>SUMIF(HG195:HG214,"Tronco",HP195:HP214)</f>
        <v>0</v>
      </c>
      <c r="HQ226" s="149"/>
      <c r="HR226" s="58"/>
      <c r="HS226" s="58"/>
      <c r="HT226" s="58"/>
      <c r="HU226" s="139"/>
      <c r="HV226" s="93"/>
      <c r="HW226" s="93"/>
      <c r="HX226" s="95"/>
      <c r="HY226" s="140"/>
      <c r="HZ226" s="58"/>
      <c r="IA226" s="120" t="s">
        <v>360</v>
      </c>
      <c r="IB226" s="119">
        <f>SUMIF(HV195:HV214,"Tronco",HY195:HY214)</f>
        <v>0</v>
      </c>
      <c r="IC226" s="119">
        <f>SUMPRODUCT((HY195:HY214)*(HZ195:HZ214)*(HV195:HV214="Tronco"))</f>
        <v>0</v>
      </c>
      <c r="ID226" s="381" t="str">
        <f>IFERROR((IC226*100)/HY217,"")</f>
        <v/>
      </c>
      <c r="IE226" s="384">
        <f>SUMIF(HV195:HV214,"Tronco",IE195:IE214)</f>
        <v>0</v>
      </c>
      <c r="IF226" s="149"/>
      <c r="IG226" s="58"/>
      <c r="IH226" s="58"/>
      <c r="II226" s="58"/>
      <c r="IJ226" s="139"/>
      <c r="IK226" s="93"/>
      <c r="IL226" s="93"/>
      <c r="IM226" s="95"/>
      <c r="IN226" s="140"/>
      <c r="IO226" s="58"/>
      <c r="IP226" s="120" t="s">
        <v>360</v>
      </c>
      <c r="IQ226" s="119">
        <f>SUMIF(IK195:IK214,"Tronco",IN195:IN214)</f>
        <v>0</v>
      </c>
      <c r="IR226" s="119">
        <f>SUMPRODUCT((IN195:IN214)*(IO195:IO214)*(IK195:IK214="Tronco"))</f>
        <v>0</v>
      </c>
      <c r="IS226" s="381" t="str">
        <f>IFERROR((IR226*100)/IN217,"")</f>
        <v/>
      </c>
      <c r="IT226" s="384">
        <f>SUMIF(IK195:IK214,"Tronco",IT195:IT214)</f>
        <v>0</v>
      </c>
      <c r="IU226" s="149"/>
      <c r="IV226" s="58"/>
      <c r="IW226" s="58"/>
      <c r="IX226" s="58"/>
      <c r="IY226" s="139"/>
      <c r="IZ226" s="93"/>
      <c r="JA226" s="93"/>
      <c r="JB226" s="95"/>
      <c r="JC226" s="140"/>
      <c r="JD226" s="58"/>
      <c r="JE226" s="120" t="s">
        <v>360</v>
      </c>
      <c r="JF226" s="119">
        <f>SUMIF(IZ195:IZ214,"Tronco",JC195:JC214)</f>
        <v>0</v>
      </c>
      <c r="JG226" s="119">
        <f>SUMPRODUCT((JC195:JC214)*(JD195:JD214)*(IZ195:IZ214="Tronco"))</f>
        <v>0</v>
      </c>
      <c r="JH226" s="381" t="str">
        <f>IFERROR((JG226*100)/JC217,"")</f>
        <v/>
      </c>
      <c r="JI226" s="384">
        <f>SUMIF(IZ195:IZ214,"Tronco",JI195:JI214)</f>
        <v>0</v>
      </c>
      <c r="JJ226" s="149"/>
      <c r="JK226" s="58"/>
      <c r="JL226" s="58"/>
      <c r="JM226" s="58"/>
      <c r="JN226" s="139"/>
      <c r="JO226" s="93"/>
      <c r="JP226" s="93"/>
      <c r="JQ226" s="95"/>
      <c r="JR226" s="140"/>
      <c r="JS226" s="58"/>
      <c r="JT226" s="120" t="s">
        <v>360</v>
      </c>
      <c r="JU226" s="119">
        <f>SUMIF(JO195:JO214,"Tronco",JR195:JR214)</f>
        <v>0</v>
      </c>
      <c r="JV226" s="119">
        <f>SUMPRODUCT((JR195:JR214)*(JS195:JS214)*(JO195:JO214="Tronco"))</f>
        <v>0</v>
      </c>
      <c r="JW226" s="381" t="str">
        <f>IFERROR((JV226*100)/JR217,"")</f>
        <v/>
      </c>
      <c r="JX226" s="384">
        <f>SUMIF(JO195:JO214,"Tronco",JX195:JX214)</f>
        <v>0</v>
      </c>
      <c r="JY226" s="149"/>
      <c r="JZ226" s="58"/>
      <c r="KA226" s="58"/>
      <c r="KB226" s="58"/>
      <c r="KC226" s="139"/>
      <c r="KD226" s="93"/>
      <c r="KE226" s="93"/>
      <c r="KF226" s="95"/>
      <c r="KG226" s="140"/>
      <c r="KH226" s="58"/>
      <c r="KI226" s="120" t="s">
        <v>360</v>
      </c>
      <c r="KJ226" s="119">
        <f>SUMIF(KD195:KD214,"Tronco",KG195:KG214)</f>
        <v>0</v>
      </c>
      <c r="KK226" s="119">
        <f>SUMPRODUCT((KG195:KG214)*(KH195:KH214)*(KD195:KD214="Tronco"))</f>
        <v>0</v>
      </c>
      <c r="KL226" s="381" t="str">
        <f>IFERROR((KK226*100)/KG217,"")</f>
        <v/>
      </c>
      <c r="KM226" s="384">
        <f>SUMIF(KD195:KD214,"Tronco",KM195:KM214)</f>
        <v>0</v>
      </c>
      <c r="KN226" s="149"/>
      <c r="KO226" s="58"/>
      <c r="KP226" s="58"/>
      <c r="KQ226" s="58"/>
      <c r="KR226" s="139"/>
      <c r="KS226" s="93"/>
      <c r="KT226" s="93"/>
      <c r="KU226" s="95"/>
      <c r="KV226" s="140"/>
      <c r="KW226" s="58"/>
      <c r="KX226" s="120" t="s">
        <v>360</v>
      </c>
      <c r="KY226" s="119">
        <f>SUMIF(KS195:KS214,"Tronco",KV195:KV214)</f>
        <v>0</v>
      </c>
      <c r="KZ226" s="119">
        <f>SUMPRODUCT((KV195:KV214)*(KW195:KW214)*(KS195:KS214="Tronco"))</f>
        <v>0</v>
      </c>
      <c r="LA226" s="381" t="str">
        <f>IFERROR((KZ226*100)/KV217,"")</f>
        <v/>
      </c>
      <c r="LB226" s="384">
        <f>SUMIF(KS195:KS214,"Tronco",LB195:LB214)</f>
        <v>0</v>
      </c>
      <c r="LC226" s="149"/>
      <c r="LD226" s="347"/>
      <c r="LE226" s="58"/>
      <c r="LF226" s="58"/>
      <c r="LG226" s="139"/>
      <c r="LH226" s="93"/>
      <c r="LI226" s="93"/>
      <c r="LJ226" s="95"/>
      <c r="LK226" s="140"/>
      <c r="LL226" s="58"/>
      <c r="LM226" s="120" t="s">
        <v>360</v>
      </c>
      <c r="LN226" s="119">
        <f>SUMIF(LH195:LH214,"Tronco",LK195:LK214)</f>
        <v>0</v>
      </c>
      <c r="LO226" s="119">
        <f>SUMPRODUCT((LK195:LK214)*(LL195:LL214)*(LH195:LH214="Tronco"))</f>
        <v>0</v>
      </c>
      <c r="LP226" s="381" t="str">
        <f>IFERROR((LO226*100)/LK217,"")</f>
        <v/>
      </c>
      <c r="LQ226" s="384">
        <f>SUMIF(LH195:LH214,"Tronco",LQ195:LQ214)</f>
        <v>0</v>
      </c>
      <c r="LR226" s="149"/>
      <c r="LS226" s="347"/>
      <c r="LT226" s="58"/>
      <c r="LU226" s="58"/>
      <c r="LV226" s="139"/>
      <c r="LW226" s="93"/>
      <c r="LX226" s="93"/>
      <c r="LY226" s="95"/>
      <c r="LZ226" s="140"/>
      <c r="MA226" s="58"/>
      <c r="MB226" s="120" t="s">
        <v>360</v>
      </c>
      <c r="MC226" s="119">
        <f>SUMIF(LW195:LW214,"Tronco",LZ195:LZ214)</f>
        <v>0</v>
      </c>
      <c r="MD226" s="119">
        <f>SUMPRODUCT((LZ195:LZ214)*(MA195:MA214)*(LW195:LW214="Tronco"))</f>
        <v>0</v>
      </c>
      <c r="ME226" s="381" t="str">
        <f>IFERROR((MD226*100)/LZ217,"")</f>
        <v/>
      </c>
      <c r="MF226" s="384">
        <f>SUMIF(LW195:LW214,"Tronco",MF195:MF214)</f>
        <v>0</v>
      </c>
      <c r="MG226" s="149"/>
      <c r="MH226" s="347"/>
      <c r="MI226" s="58"/>
      <c r="MJ226" s="58"/>
      <c r="MK226" s="139"/>
      <c r="ML226" s="93"/>
      <c r="MM226" s="93"/>
      <c r="MN226" s="95"/>
      <c r="MO226" s="140"/>
      <c r="MP226" s="58"/>
      <c r="MQ226" s="120" t="s">
        <v>360</v>
      </c>
      <c r="MR226" s="119">
        <f>SUMIF(ML195:ML214,"Tronco",MO195:MO214)</f>
        <v>0</v>
      </c>
      <c r="MS226" s="119">
        <f>SUMPRODUCT((MO195:MO214)*(MP195:MP214)*(ML195:ML214="Tronco"))</f>
        <v>0</v>
      </c>
      <c r="MT226" s="381" t="str">
        <f>IFERROR((MS226*100)/MO217,"")</f>
        <v/>
      </c>
      <c r="MU226" s="384">
        <f>SUMIF(ML195:ML214,"Tronco",MU195:MU214)</f>
        <v>0</v>
      </c>
      <c r="MV226" s="149"/>
      <c r="MW226" s="347"/>
    </row>
    <row r="227" spans="1:361">
      <c r="A227" s="347"/>
      <c r="B227" s="58"/>
      <c r="C227" s="58"/>
      <c r="D227" s="139"/>
      <c r="E227" s="93"/>
      <c r="F227" s="93"/>
      <c r="G227" s="95"/>
      <c r="H227" s="140"/>
      <c r="I227" s="58"/>
      <c r="J227" s="120" t="s">
        <v>189</v>
      </c>
      <c r="K227" s="119">
        <f>SUMIF(D195:D214,"LPO",H195:H214)</f>
        <v>0</v>
      </c>
      <c r="L227" s="119">
        <f>SUMPRODUCT((H195:H214)*(I195:I214)*(E195:E214="LPO"))</f>
        <v>0</v>
      </c>
      <c r="M227" s="381" t="str">
        <f>IFERROR((L227*100)/H217,"")</f>
        <v/>
      </c>
      <c r="N227" s="384">
        <f>SUMIF(E195:E214,"LPO",N195:N214)</f>
        <v>0</v>
      </c>
      <c r="O227" s="149"/>
      <c r="P227" s="347"/>
      <c r="Q227" s="58"/>
      <c r="R227" s="58"/>
      <c r="S227" s="139"/>
      <c r="T227" s="93"/>
      <c r="U227" s="93"/>
      <c r="V227" s="95"/>
      <c r="W227" s="140"/>
      <c r="X227" s="58"/>
      <c r="Y227" s="120" t="s">
        <v>189</v>
      </c>
      <c r="Z227" s="119">
        <f>SUMIF(S195:S214,"LPO",W195:W214)</f>
        <v>0</v>
      </c>
      <c r="AA227" s="119">
        <f>SUMPRODUCT((W195:W214)*(X195:X214)*(T195:T214="LPO"))</f>
        <v>0</v>
      </c>
      <c r="AB227" s="381" t="str">
        <f>IFERROR((AA227*100)/W217,"")</f>
        <v/>
      </c>
      <c r="AC227" s="384">
        <f>SUMIF(T195:T214,"LPO",AC195:AC214)</f>
        <v>0</v>
      </c>
      <c r="AD227" s="149"/>
      <c r="AE227" s="58"/>
      <c r="AF227" s="58"/>
      <c r="AG227" s="58"/>
      <c r="AH227" s="139"/>
      <c r="AI227" s="93"/>
      <c r="AJ227" s="93"/>
      <c r="AK227" s="95"/>
      <c r="AL227" s="140"/>
      <c r="AM227" s="58"/>
      <c r="AN227" s="120" t="s">
        <v>189</v>
      </c>
      <c r="AO227" s="119">
        <f>SUMIF(AH195:AH214,"LPO",AL195:AL214)</f>
        <v>0</v>
      </c>
      <c r="AP227" s="119">
        <f>SUMPRODUCT((AL195:AL214)*(AM195:AM214)*(AI195:AI214="LPO"))</f>
        <v>0</v>
      </c>
      <c r="AQ227" s="381" t="str">
        <f>IFERROR((AP227*100)/AL217,"")</f>
        <v/>
      </c>
      <c r="AR227" s="384">
        <f>SUMIF(AI195:AI214,"LPO",AR195:AR214)</f>
        <v>0</v>
      </c>
      <c r="AS227" s="149"/>
      <c r="AT227" s="58"/>
      <c r="AU227" s="58"/>
      <c r="AV227" s="58"/>
      <c r="AW227" s="139"/>
      <c r="AX227" s="93"/>
      <c r="AY227" s="93"/>
      <c r="AZ227" s="357"/>
      <c r="BA227" s="140"/>
      <c r="BB227" s="58"/>
      <c r="BC227" s="120" t="s">
        <v>189</v>
      </c>
      <c r="BD227" s="119">
        <f>SUMIF(AW195:AW214,"LPO",BA195:BA214)</f>
        <v>0</v>
      </c>
      <c r="BE227" s="119">
        <f>SUMPRODUCT((BA195:BA214)*(BB195:BB214)*(AX195:AX214="LPO"))</f>
        <v>0</v>
      </c>
      <c r="BF227" s="381" t="str">
        <f>IFERROR((BE227*100)/BA217,"")</f>
        <v/>
      </c>
      <c r="BG227" s="384">
        <f>SUMIF(AX195:AX214,"LPO",BG195:BG214)</f>
        <v>0</v>
      </c>
      <c r="BH227" s="149"/>
      <c r="BI227" s="58"/>
      <c r="BJ227" s="58"/>
      <c r="BK227" s="58"/>
      <c r="BL227" s="139"/>
      <c r="BM227" s="93"/>
      <c r="BN227" s="93"/>
      <c r="BO227" s="95"/>
      <c r="BP227" s="140"/>
      <c r="BQ227" s="58"/>
      <c r="BR227" s="120" t="s">
        <v>189</v>
      </c>
      <c r="BS227" s="119">
        <f>SUMIF(BL195:BL214,"LPO",BP195:BP214)</f>
        <v>0</v>
      </c>
      <c r="BT227" s="119">
        <f>SUMPRODUCT((BP195:BP214)*(BQ195:BQ214)*(BM195:BM214="LPO"))</f>
        <v>0</v>
      </c>
      <c r="BU227" s="381" t="str">
        <f>IFERROR((BT227*100)/BP217,"")</f>
        <v/>
      </c>
      <c r="BV227" s="384">
        <f>SUMIF(BM195:BM214,"LPO",BV195:BV214)</f>
        <v>0</v>
      </c>
      <c r="BW227" s="149"/>
      <c r="BX227" s="58"/>
      <c r="BY227" s="58"/>
      <c r="BZ227" s="58"/>
      <c r="CA227" s="139"/>
      <c r="CB227" s="93"/>
      <c r="CC227" s="93"/>
      <c r="CD227" s="95"/>
      <c r="CE227" s="140"/>
      <c r="CF227" s="58"/>
      <c r="CG227" s="120" t="s">
        <v>189</v>
      </c>
      <c r="CH227" s="119">
        <f>SUMIF(CA195:CA214,"LPO",CE195:CE214)</f>
        <v>0</v>
      </c>
      <c r="CI227" s="119">
        <f>SUMPRODUCT((CE195:CE214)*(CF195:CF214)*(CB195:CB214="LPO"))</f>
        <v>0</v>
      </c>
      <c r="CJ227" s="381" t="str">
        <f>IFERROR((CI227*100)/CE217,"")</f>
        <v/>
      </c>
      <c r="CK227" s="384">
        <f>SUMIF(CB195:CB214,"LPO",CK195:CK214)</f>
        <v>0</v>
      </c>
      <c r="CL227" s="149"/>
      <c r="CM227" s="58"/>
      <c r="CN227" s="58"/>
      <c r="CO227" s="58"/>
      <c r="CP227" s="139"/>
      <c r="CQ227" s="93"/>
      <c r="CR227" s="93"/>
      <c r="CS227" s="95"/>
      <c r="CT227" s="140"/>
      <c r="CU227" s="58"/>
      <c r="CV227" s="120" t="s">
        <v>189</v>
      </c>
      <c r="CW227" s="119">
        <f>SUMIF(CP195:CP214,"LPO",CT195:CT214)</f>
        <v>0</v>
      </c>
      <c r="CX227" s="119">
        <f>SUMPRODUCT((CT195:CT214)*(CU195:CU214)*(CQ195:CQ214="LPO"))</f>
        <v>0</v>
      </c>
      <c r="CY227" s="381" t="str">
        <f>IFERROR((CX227*100)/CT217,"")</f>
        <v/>
      </c>
      <c r="CZ227" s="384">
        <f>SUMIF(CQ195:CQ214,"LPO",CZ195:CZ214)</f>
        <v>0</v>
      </c>
      <c r="DA227" s="149"/>
      <c r="DB227" s="58"/>
      <c r="DC227" s="58"/>
      <c r="DD227" s="58"/>
      <c r="DE227" s="139"/>
      <c r="DF227" s="93"/>
      <c r="DG227" s="93"/>
      <c r="DH227" s="95"/>
      <c r="DI227" s="140"/>
      <c r="DJ227" s="58"/>
      <c r="DK227" s="120" t="s">
        <v>189</v>
      </c>
      <c r="DL227" s="119">
        <f>SUMIF(DE195:DE214,"LPO",DI195:DI214)</f>
        <v>0</v>
      </c>
      <c r="DM227" s="119">
        <f>SUMPRODUCT((DI195:DI214)*(DJ195:DJ214)*(DF195:DF214="LPO"))</f>
        <v>0</v>
      </c>
      <c r="DN227" s="381" t="str">
        <f>IFERROR((DM227*100)/DI217,"")</f>
        <v/>
      </c>
      <c r="DO227" s="384">
        <f>SUMIF(DF195:DF214,"LPO",DO195:DO214)</f>
        <v>0</v>
      </c>
      <c r="DP227" s="149"/>
      <c r="DQ227" s="58"/>
      <c r="DR227" s="58"/>
      <c r="DS227" s="58"/>
      <c r="DT227" s="139"/>
      <c r="DU227" s="93"/>
      <c r="DV227" s="93"/>
      <c r="DW227" s="95"/>
      <c r="DX227" s="140"/>
      <c r="DY227" s="58"/>
      <c r="DZ227" s="120" t="s">
        <v>189</v>
      </c>
      <c r="EA227" s="119">
        <f>SUMIF(DT195:DT214,"LPO",DX195:DX214)</f>
        <v>0</v>
      </c>
      <c r="EB227" s="119">
        <f>SUMPRODUCT((DX195:DX214)*(DY195:DY214)*(DU195:DU214="LPO"))</f>
        <v>0</v>
      </c>
      <c r="EC227" s="381" t="str">
        <f>IFERROR((EB227*100)/DX217,"")</f>
        <v/>
      </c>
      <c r="ED227" s="384">
        <f>SUMIF(DU195:DU214,"LPO",ED195:ED214)</f>
        <v>0</v>
      </c>
      <c r="EE227" s="149"/>
      <c r="EF227" s="58"/>
      <c r="EG227" s="58"/>
      <c r="EH227" s="58"/>
      <c r="EI227" s="139"/>
      <c r="EJ227" s="93"/>
      <c r="EK227" s="93"/>
      <c r="EL227" s="95"/>
      <c r="EM227" s="140"/>
      <c r="EN227" s="58"/>
      <c r="EO227" s="120" t="s">
        <v>189</v>
      </c>
      <c r="EP227" s="119">
        <f>SUMIF(EI195:EI214,"LPO",EM195:EM214)</f>
        <v>0</v>
      </c>
      <c r="EQ227" s="119">
        <f>SUMPRODUCT((EM195:EM214)*(EN195:EN214)*(EJ195:EJ214="LPO"))</f>
        <v>0</v>
      </c>
      <c r="ER227" s="381" t="str">
        <f>IFERROR((EQ227*100)/EM217,"")</f>
        <v/>
      </c>
      <c r="ES227" s="384">
        <f>SUMIF(EJ195:EJ214,"LPO",ES195:ES214)</f>
        <v>0</v>
      </c>
      <c r="ET227" s="149"/>
      <c r="EU227" s="58"/>
      <c r="EV227" s="58"/>
      <c r="EW227" s="58"/>
      <c r="EX227" s="139"/>
      <c r="EY227" s="93"/>
      <c r="EZ227" s="93"/>
      <c r="FA227" s="95"/>
      <c r="FB227" s="140"/>
      <c r="FC227" s="58"/>
      <c r="FD227" s="120" t="s">
        <v>189</v>
      </c>
      <c r="FE227" s="119">
        <f>SUMIF(EX195:EX214,"LPO",FB195:FB214)</f>
        <v>0</v>
      </c>
      <c r="FF227" s="119">
        <f>SUMPRODUCT((FB195:FB214)*(FC195:FC214)*(EY195:EY214="LPO"))</f>
        <v>0</v>
      </c>
      <c r="FG227" s="381" t="str">
        <f>IFERROR((FF227*100)/FB217,"")</f>
        <v/>
      </c>
      <c r="FH227" s="384">
        <f>SUMIF(EY195:EY214,"LPO",FH195:FH214)</f>
        <v>0</v>
      </c>
      <c r="FI227" s="149"/>
      <c r="FJ227" s="58"/>
      <c r="FK227" s="58"/>
      <c r="FL227" s="58"/>
      <c r="FM227" s="139"/>
      <c r="FN227" s="93"/>
      <c r="FO227" s="93"/>
      <c r="FP227" s="95"/>
      <c r="FQ227" s="140"/>
      <c r="FR227" s="58"/>
      <c r="FS227" s="120" t="s">
        <v>189</v>
      </c>
      <c r="FT227" s="119">
        <f>SUMIF(FM195:FM214,"LPO",FQ195:FQ214)</f>
        <v>0</v>
      </c>
      <c r="FU227" s="119">
        <f>SUMPRODUCT((FQ195:FQ214)*(FR195:FR214)*(FN195:FN214="LPO"))</f>
        <v>0</v>
      </c>
      <c r="FV227" s="381" t="str">
        <f>IFERROR((FU227*100)/FQ217,"")</f>
        <v/>
      </c>
      <c r="FW227" s="384">
        <f>SUMIF(FN195:FN214,"LPO",FW195:FW214)</f>
        <v>0</v>
      </c>
      <c r="FX227" s="149"/>
      <c r="FY227" s="58"/>
      <c r="FZ227" s="58"/>
      <c r="GA227" s="58"/>
      <c r="GB227" s="139"/>
      <c r="GC227" s="93"/>
      <c r="GD227" s="93"/>
      <c r="GE227" s="95"/>
      <c r="GF227" s="140"/>
      <c r="GG227" s="58"/>
      <c r="GH227" s="120" t="s">
        <v>189</v>
      </c>
      <c r="GI227" s="119">
        <f>SUMIF(GB195:GB214,"LPO",GF195:GF214)</f>
        <v>0</v>
      </c>
      <c r="GJ227" s="119">
        <f>SUMPRODUCT((GF195:GF214)*(GG195:GG214)*(GC195:GC214="LPO"))</f>
        <v>0</v>
      </c>
      <c r="GK227" s="381" t="str">
        <f>IFERROR((GJ227*100)/GF217,"")</f>
        <v/>
      </c>
      <c r="GL227" s="384">
        <f>SUMIF(GC195:GC214,"LPO",GL195:GL214)</f>
        <v>0</v>
      </c>
      <c r="GM227" s="149"/>
      <c r="GN227" s="58"/>
      <c r="GO227" s="58"/>
      <c r="GP227" s="58"/>
      <c r="GQ227" s="139"/>
      <c r="GR227" s="93"/>
      <c r="GS227" s="93"/>
      <c r="GT227" s="95"/>
      <c r="GU227" s="140"/>
      <c r="GV227" s="58"/>
      <c r="GW227" s="120" t="s">
        <v>189</v>
      </c>
      <c r="GX227" s="119">
        <f>SUMIF(GQ195:GQ214,"LPO",GU195:GU214)</f>
        <v>0</v>
      </c>
      <c r="GY227" s="119">
        <f>SUMPRODUCT((GU195:GU214)*(GV195:GV214)*(GR195:GR214="LPO"))</f>
        <v>0</v>
      </c>
      <c r="GZ227" s="381" t="str">
        <f>IFERROR((GY227*100)/GU217,"")</f>
        <v/>
      </c>
      <c r="HA227" s="384">
        <f>SUMIF(GR195:GR214,"LPO",HA195:HA214)</f>
        <v>0</v>
      </c>
      <c r="HB227" s="149"/>
      <c r="HC227" s="58"/>
      <c r="HD227" s="58"/>
      <c r="HE227" s="58"/>
      <c r="HF227" s="139"/>
      <c r="HG227" s="93"/>
      <c r="HH227" s="93"/>
      <c r="HI227" s="95"/>
      <c r="HJ227" s="140"/>
      <c r="HK227" s="58"/>
      <c r="HL227" s="120" t="s">
        <v>189</v>
      </c>
      <c r="HM227" s="119">
        <f>SUMIF(HF195:HF214,"LPO",HJ195:HJ214)</f>
        <v>0</v>
      </c>
      <c r="HN227" s="119">
        <f>SUMPRODUCT((HJ195:HJ214)*(HK195:HK214)*(HG195:HG214="LPO"))</f>
        <v>0</v>
      </c>
      <c r="HO227" s="381" t="str">
        <f>IFERROR((HN227*100)/HJ217,"")</f>
        <v/>
      </c>
      <c r="HP227" s="384">
        <f>SUMIF(HG195:HG214,"LPO",HP195:HP214)</f>
        <v>0</v>
      </c>
      <c r="HQ227" s="149"/>
      <c r="HR227" s="58"/>
      <c r="HS227" s="58"/>
      <c r="HT227" s="58"/>
      <c r="HU227" s="139"/>
      <c r="HV227" s="93"/>
      <c r="HW227" s="93"/>
      <c r="HX227" s="95"/>
      <c r="HY227" s="140"/>
      <c r="HZ227" s="58"/>
      <c r="IA227" s="120" t="s">
        <v>189</v>
      </c>
      <c r="IB227" s="119">
        <f>SUMIF(HU195:HU214,"LPO",HY195:HY214)</f>
        <v>0</v>
      </c>
      <c r="IC227" s="119">
        <f>SUMPRODUCT((HY195:HY214)*(HZ195:HZ214)*(HV195:HV214="LPO"))</f>
        <v>0</v>
      </c>
      <c r="ID227" s="381" t="str">
        <f>IFERROR((IC227*100)/HY217,"")</f>
        <v/>
      </c>
      <c r="IE227" s="384">
        <f>SUMIF(HV195:HV214,"LPO",IE195:IE214)</f>
        <v>0</v>
      </c>
      <c r="IF227" s="149"/>
      <c r="IG227" s="58"/>
      <c r="IH227" s="58"/>
      <c r="II227" s="58"/>
      <c r="IJ227" s="139"/>
      <c r="IK227" s="93"/>
      <c r="IL227" s="93"/>
      <c r="IM227" s="95"/>
      <c r="IN227" s="140"/>
      <c r="IO227" s="58"/>
      <c r="IP227" s="120" t="s">
        <v>189</v>
      </c>
      <c r="IQ227" s="119">
        <f>SUMIF(IJ195:IJ214,"LPO",IN195:IN214)</f>
        <v>0</v>
      </c>
      <c r="IR227" s="119">
        <f>SUMPRODUCT((IN195:IN214)*(IO195:IO214)*(IK195:IK214="LPO"))</f>
        <v>0</v>
      </c>
      <c r="IS227" s="381" t="str">
        <f>IFERROR((IR227*100)/IN217,"")</f>
        <v/>
      </c>
      <c r="IT227" s="384">
        <f>SUMIF(IK195:IK214,"LPO",IT195:IT214)</f>
        <v>0</v>
      </c>
      <c r="IU227" s="149"/>
      <c r="IV227" s="58"/>
      <c r="IW227" s="58"/>
      <c r="IX227" s="58"/>
      <c r="IY227" s="139"/>
      <c r="IZ227" s="93"/>
      <c r="JA227" s="93"/>
      <c r="JB227" s="95"/>
      <c r="JC227" s="140"/>
      <c r="JD227" s="58"/>
      <c r="JE227" s="120" t="s">
        <v>189</v>
      </c>
      <c r="JF227" s="119">
        <f>SUMIF(IY195:IY214,"LPO",JC195:JC214)</f>
        <v>0</v>
      </c>
      <c r="JG227" s="119">
        <f>SUMPRODUCT((JC195:JC214)*(JD195:JD214)*(IZ195:IZ214="LPO"))</f>
        <v>0</v>
      </c>
      <c r="JH227" s="381" t="str">
        <f>IFERROR((JG227*100)/JC217,"")</f>
        <v/>
      </c>
      <c r="JI227" s="384">
        <f>SUMIF(IZ195:IZ214,"LPO",JI195:JI214)</f>
        <v>0</v>
      </c>
      <c r="JJ227" s="149"/>
      <c r="JK227" s="58"/>
      <c r="JL227" s="58"/>
      <c r="JM227" s="58"/>
      <c r="JN227" s="139"/>
      <c r="JO227" s="93"/>
      <c r="JP227" s="93"/>
      <c r="JQ227" s="95"/>
      <c r="JR227" s="140"/>
      <c r="JS227" s="58"/>
      <c r="JT227" s="120" t="s">
        <v>189</v>
      </c>
      <c r="JU227" s="119">
        <f>SUMIF(JN195:JN214,"LPO",JR195:JR214)</f>
        <v>0</v>
      </c>
      <c r="JV227" s="119">
        <f>SUMPRODUCT((JR195:JR214)*(JS195:JS214)*(JO195:JO214="LPO"))</f>
        <v>0</v>
      </c>
      <c r="JW227" s="381" t="str">
        <f>IFERROR((JV227*100)/JR217,"")</f>
        <v/>
      </c>
      <c r="JX227" s="384">
        <f>SUMIF(JO195:JO214,"LPO",JX195:JX214)</f>
        <v>0</v>
      </c>
      <c r="JY227" s="149"/>
      <c r="JZ227" s="58"/>
      <c r="KA227" s="58"/>
      <c r="KB227" s="58"/>
      <c r="KC227" s="139"/>
      <c r="KD227" s="93"/>
      <c r="KE227" s="93"/>
      <c r="KF227" s="95"/>
      <c r="KG227" s="140"/>
      <c r="KH227" s="58"/>
      <c r="KI227" s="120" t="s">
        <v>189</v>
      </c>
      <c r="KJ227" s="119">
        <f>SUMIF(KC195:KC214,"LPO",KG195:KG214)</f>
        <v>0</v>
      </c>
      <c r="KK227" s="119">
        <f>SUMPRODUCT((KG195:KG214)*(KH195:KH214)*(KD195:KD214="LPO"))</f>
        <v>0</v>
      </c>
      <c r="KL227" s="381" t="str">
        <f>IFERROR((KK227*100)/KG217,"")</f>
        <v/>
      </c>
      <c r="KM227" s="384">
        <f>SUMIF(KD195:KD214,"LPO",KM195:KM214)</f>
        <v>0</v>
      </c>
      <c r="KN227" s="149"/>
      <c r="KO227" s="58"/>
      <c r="KP227" s="58"/>
      <c r="KQ227" s="58"/>
      <c r="KR227" s="139"/>
      <c r="KS227" s="93"/>
      <c r="KT227" s="93"/>
      <c r="KU227" s="95"/>
      <c r="KV227" s="140"/>
      <c r="KW227" s="58"/>
      <c r="KX227" s="120" t="s">
        <v>189</v>
      </c>
      <c r="KY227" s="119">
        <f>SUMIF(KR195:KR214,"LPO",KV195:KV214)</f>
        <v>0</v>
      </c>
      <c r="KZ227" s="119">
        <f>SUMPRODUCT((KV195:KV214)*(KW195:KW214)*(KS195:KS214="LPO"))</f>
        <v>0</v>
      </c>
      <c r="LA227" s="381" t="str">
        <f>IFERROR((KZ227*100)/KV217,"")</f>
        <v/>
      </c>
      <c r="LB227" s="384">
        <f>SUMIF(KS195:KS214,"LPO",LB195:LB214)</f>
        <v>0</v>
      </c>
      <c r="LC227" s="149"/>
      <c r="LD227" s="347"/>
      <c r="LE227" s="58"/>
      <c r="LF227" s="58"/>
      <c r="LG227" s="139"/>
      <c r="LH227" s="93"/>
      <c r="LI227" s="93"/>
      <c r="LJ227" s="95"/>
      <c r="LK227" s="140"/>
      <c r="LL227" s="58"/>
      <c r="LM227" s="120" t="s">
        <v>189</v>
      </c>
      <c r="LN227" s="119">
        <f>SUMIF(LG195:LG214,"LPO",LK195:LK214)</f>
        <v>0</v>
      </c>
      <c r="LO227" s="119">
        <f>SUMPRODUCT((LK195:LK214)*(LL195:LL214)*(LH195:LH214="LPO"))</f>
        <v>0</v>
      </c>
      <c r="LP227" s="381" t="str">
        <f>IFERROR((LO227*100)/LK217,"")</f>
        <v/>
      </c>
      <c r="LQ227" s="384">
        <f>SUMIF(LH195:LH214,"LPO",LQ195:LQ214)</f>
        <v>0</v>
      </c>
      <c r="LR227" s="149"/>
      <c r="LS227" s="347"/>
      <c r="LT227" s="58"/>
      <c r="LU227" s="58"/>
      <c r="LV227" s="139"/>
      <c r="LW227" s="93"/>
      <c r="LX227" s="93"/>
      <c r="LY227" s="95"/>
      <c r="LZ227" s="140"/>
      <c r="MA227" s="58"/>
      <c r="MB227" s="120" t="s">
        <v>189</v>
      </c>
      <c r="MC227" s="119">
        <f>SUMIF(LV195:LV214,"LPO",LZ195:LZ214)</f>
        <v>0</v>
      </c>
      <c r="MD227" s="119">
        <f>SUMPRODUCT((LZ195:LZ214)*(MA195:MA214)*(LW195:LW214="LPO"))</f>
        <v>0</v>
      </c>
      <c r="ME227" s="381" t="str">
        <f>IFERROR((MD227*100)/LZ217,"")</f>
        <v/>
      </c>
      <c r="MF227" s="384">
        <f>SUMIF(LW195:LW214,"LPO",MF195:MF214)</f>
        <v>0</v>
      </c>
      <c r="MG227" s="149"/>
      <c r="MH227" s="347"/>
      <c r="MI227" s="58"/>
      <c r="MJ227" s="58"/>
      <c r="MK227" s="139"/>
      <c r="ML227" s="93"/>
      <c r="MM227" s="93"/>
      <c r="MN227" s="95"/>
      <c r="MO227" s="140"/>
      <c r="MP227" s="58"/>
      <c r="MQ227" s="120" t="s">
        <v>189</v>
      </c>
      <c r="MR227" s="119">
        <f>SUMIF(MK195:MK214,"LPO",MO195:MO214)</f>
        <v>0</v>
      </c>
      <c r="MS227" s="119">
        <f>SUMPRODUCT((MO195:MO214)*(MP195:MP214)*(ML195:ML214="LPO"))</f>
        <v>0</v>
      </c>
      <c r="MT227" s="381" t="str">
        <f>IFERROR((MS227*100)/MO217,"")</f>
        <v/>
      </c>
      <c r="MU227" s="384">
        <f>SUMIF(ML195:ML214,"LPO",MU195:MU214)</f>
        <v>0</v>
      </c>
      <c r="MV227" s="149"/>
      <c r="MW227" s="347"/>
    </row>
    <row r="228" spans="1:361" ht="17" thickBot="1">
      <c r="A228" s="347"/>
      <c r="B228" s="58"/>
      <c r="C228" s="58"/>
      <c r="D228" s="141"/>
      <c r="E228" s="142"/>
      <c r="F228" s="142"/>
      <c r="G228" s="143"/>
      <c r="H228" s="144"/>
      <c r="I228" s="58"/>
      <c r="J228" s="121" t="s">
        <v>361</v>
      </c>
      <c r="K228" s="122">
        <f>SUMIF(D195:D214,"Funcional",H195:H214)</f>
        <v>0</v>
      </c>
      <c r="L228" s="122">
        <f>SUMPRODUCT((H195:H214)*(I195:I214)*(E195:E214="Funcional"))</f>
        <v>0</v>
      </c>
      <c r="M228" s="385" t="str">
        <f>IFERROR((L228*100)/H217,"")</f>
        <v/>
      </c>
      <c r="N228" s="386">
        <f>SUMIF(E195:E214,"Funcional",N195:N214)</f>
        <v>0</v>
      </c>
      <c r="O228" s="149"/>
      <c r="P228" s="347"/>
      <c r="Q228" s="58"/>
      <c r="R228" s="58"/>
      <c r="S228" s="141"/>
      <c r="T228" s="142"/>
      <c r="U228" s="142"/>
      <c r="V228" s="143"/>
      <c r="W228" s="144"/>
      <c r="X228" s="58"/>
      <c r="Y228" s="121" t="s">
        <v>361</v>
      </c>
      <c r="Z228" s="122">
        <f>SUMIF(S195:S214,"Funcional",W195:W214)</f>
        <v>0</v>
      </c>
      <c r="AA228" s="122">
        <f>SUMPRODUCT((W195:W214)*(X195:X214)*(T195:T214="Funcional"))</f>
        <v>0</v>
      </c>
      <c r="AB228" s="385" t="str">
        <f>IFERROR((AA228*100)/W217,"")</f>
        <v/>
      </c>
      <c r="AC228" s="386">
        <f>SUMIF(T195:T214,"Funcional",AC195:AC214)</f>
        <v>0</v>
      </c>
      <c r="AD228" s="149"/>
      <c r="AE228" s="58"/>
      <c r="AF228" s="58"/>
      <c r="AG228" s="58"/>
      <c r="AH228" s="141"/>
      <c r="AI228" s="142"/>
      <c r="AJ228" s="142"/>
      <c r="AK228" s="143"/>
      <c r="AL228" s="144"/>
      <c r="AM228" s="58"/>
      <c r="AN228" s="121" t="s">
        <v>361</v>
      </c>
      <c r="AO228" s="122">
        <f>SUMIF(AH195:AH214,"Funcional",AL195:AL214)</f>
        <v>0</v>
      </c>
      <c r="AP228" s="122">
        <f>SUMPRODUCT((AL195:AL214)*(AM195:AM214)*(AI195:AI214="Funcional"))</f>
        <v>0</v>
      </c>
      <c r="AQ228" s="385" t="str">
        <f>IFERROR((AP228*100)/AL217,"")</f>
        <v/>
      </c>
      <c r="AR228" s="386">
        <f>SUMIF(AI195:AI214,"Funcional",AR195:AR214)</f>
        <v>0</v>
      </c>
      <c r="AS228" s="149"/>
      <c r="AT228" s="58"/>
      <c r="AU228" s="58"/>
      <c r="AV228" s="58"/>
      <c r="AW228" s="141"/>
      <c r="AX228" s="142"/>
      <c r="AY228" s="142"/>
      <c r="AZ228" s="358"/>
      <c r="BA228" s="144"/>
      <c r="BB228" s="58"/>
      <c r="BC228" s="121" t="s">
        <v>361</v>
      </c>
      <c r="BD228" s="122">
        <f>SUMIF(AW195:AW214,"Funcional",BA195:BA214)</f>
        <v>0</v>
      </c>
      <c r="BE228" s="122">
        <f>SUMPRODUCT((BA195:BA214)*(BB195:BB214)*(AX195:AX214="Funcional"))</f>
        <v>0</v>
      </c>
      <c r="BF228" s="385" t="str">
        <f>IFERROR((BE228*100)/BA217,"")</f>
        <v/>
      </c>
      <c r="BG228" s="386">
        <f>SUMIF(AX195:AX214,"Funcional",BG195:BG214)</f>
        <v>0</v>
      </c>
      <c r="BH228" s="149"/>
      <c r="BI228" s="58"/>
      <c r="BJ228" s="58"/>
      <c r="BK228" s="58"/>
      <c r="BL228" s="141"/>
      <c r="BM228" s="142"/>
      <c r="BN228" s="142"/>
      <c r="BO228" s="143"/>
      <c r="BP228" s="144"/>
      <c r="BQ228" s="58"/>
      <c r="BR228" s="121" t="s">
        <v>361</v>
      </c>
      <c r="BS228" s="122">
        <f>SUMIF(BL195:BL214,"Funcional",BP195:BP214)</f>
        <v>0</v>
      </c>
      <c r="BT228" s="122">
        <f>SUMPRODUCT((BP195:BP214)*(BQ195:BQ214)*(BM195:BM214="Funcional"))</f>
        <v>0</v>
      </c>
      <c r="BU228" s="385" t="str">
        <f>IFERROR((BT228*100)/BP217,"")</f>
        <v/>
      </c>
      <c r="BV228" s="386">
        <f>SUMIF(BM195:BM214,"Funcional",BV195:BV214)</f>
        <v>0</v>
      </c>
      <c r="BW228" s="149"/>
      <c r="BX228" s="58"/>
      <c r="BY228" s="58"/>
      <c r="BZ228" s="58"/>
      <c r="CA228" s="141"/>
      <c r="CB228" s="142"/>
      <c r="CC228" s="142"/>
      <c r="CD228" s="143"/>
      <c r="CE228" s="144"/>
      <c r="CF228" s="58"/>
      <c r="CG228" s="121" t="s">
        <v>361</v>
      </c>
      <c r="CH228" s="122">
        <f>SUMIF(CA195:CA214,"Funcional",CE195:CE214)</f>
        <v>0</v>
      </c>
      <c r="CI228" s="122">
        <f>SUMPRODUCT((CE195:CE214)*(CF195:CF214)*(CB195:CB214="Funcional"))</f>
        <v>0</v>
      </c>
      <c r="CJ228" s="385" t="str">
        <f>IFERROR((CI228*100)/CE217,"")</f>
        <v/>
      </c>
      <c r="CK228" s="386">
        <f>SUMIF(CB195:CB214,"Funcional",CK195:CK214)</f>
        <v>0</v>
      </c>
      <c r="CL228" s="149"/>
      <c r="CM228" s="58"/>
      <c r="CN228" s="58"/>
      <c r="CO228" s="58"/>
      <c r="CP228" s="141"/>
      <c r="CQ228" s="142"/>
      <c r="CR228" s="142"/>
      <c r="CS228" s="143"/>
      <c r="CT228" s="144"/>
      <c r="CU228" s="58"/>
      <c r="CV228" s="121" t="s">
        <v>361</v>
      </c>
      <c r="CW228" s="122">
        <f>SUMIF(CP195:CP214,"Funcional",CT195:CT214)</f>
        <v>0</v>
      </c>
      <c r="CX228" s="122">
        <f>SUMPRODUCT((CT195:CT214)*(CU195:CU214)*(CQ195:CQ214="Funcional"))</f>
        <v>0</v>
      </c>
      <c r="CY228" s="385" t="str">
        <f>IFERROR((CX228*100)/CT217,"")</f>
        <v/>
      </c>
      <c r="CZ228" s="386">
        <f>SUMIF(CQ195:CQ214,"Funcional",CZ195:CZ214)</f>
        <v>0</v>
      </c>
      <c r="DA228" s="149"/>
      <c r="DB228" s="58"/>
      <c r="DC228" s="58"/>
      <c r="DD228" s="58"/>
      <c r="DE228" s="141"/>
      <c r="DF228" s="142"/>
      <c r="DG228" s="142"/>
      <c r="DH228" s="143"/>
      <c r="DI228" s="144"/>
      <c r="DJ228" s="58"/>
      <c r="DK228" s="121" t="s">
        <v>361</v>
      </c>
      <c r="DL228" s="122">
        <f>SUMIF(DE195:DE214,"Funcional",DI195:DI214)</f>
        <v>0</v>
      </c>
      <c r="DM228" s="122">
        <f>SUMPRODUCT((DI195:DI214)*(DJ195:DJ214)*(DF195:DF214="Funcional"))</f>
        <v>0</v>
      </c>
      <c r="DN228" s="385" t="str">
        <f>IFERROR((DM228*100)/DI217,"")</f>
        <v/>
      </c>
      <c r="DO228" s="386">
        <f>SUMIF(DF195:DF214,"Funcional",DO195:DO214)</f>
        <v>0</v>
      </c>
      <c r="DP228" s="149"/>
      <c r="DQ228" s="58"/>
      <c r="DR228" s="58"/>
      <c r="DS228" s="58"/>
      <c r="DT228" s="141"/>
      <c r="DU228" s="142"/>
      <c r="DV228" s="142"/>
      <c r="DW228" s="143"/>
      <c r="DX228" s="144"/>
      <c r="DY228" s="58"/>
      <c r="DZ228" s="121" t="s">
        <v>361</v>
      </c>
      <c r="EA228" s="122">
        <f>SUMIF(DT195:DT214,"Funcional",DX195:DX214)</f>
        <v>0</v>
      </c>
      <c r="EB228" s="122">
        <f>SUMPRODUCT((DX195:DX214)*(DY195:DY214)*(DU195:DU214="Funcional"))</f>
        <v>0</v>
      </c>
      <c r="EC228" s="385" t="str">
        <f>IFERROR((EB228*100)/DX217,"")</f>
        <v/>
      </c>
      <c r="ED228" s="386">
        <f>SUMIF(DU195:DU214,"Funcional",ED195:ED214)</f>
        <v>0</v>
      </c>
      <c r="EE228" s="149"/>
      <c r="EF228" s="58"/>
      <c r="EG228" s="58"/>
      <c r="EH228" s="58"/>
      <c r="EI228" s="141"/>
      <c r="EJ228" s="142"/>
      <c r="EK228" s="142"/>
      <c r="EL228" s="143"/>
      <c r="EM228" s="144"/>
      <c r="EN228" s="58"/>
      <c r="EO228" s="121" t="s">
        <v>361</v>
      </c>
      <c r="EP228" s="122">
        <f>SUMIF(EI195:EI214,"Funcional",EM195:EM214)</f>
        <v>0</v>
      </c>
      <c r="EQ228" s="122">
        <f>SUMPRODUCT((EM195:EM214)*(EN195:EN214)*(EJ195:EJ214="Funcional"))</f>
        <v>0</v>
      </c>
      <c r="ER228" s="385" t="str">
        <f>IFERROR((EQ228*100)/EM217,"")</f>
        <v/>
      </c>
      <c r="ES228" s="386">
        <f>SUMIF(EJ195:EJ214,"Funcional",ES195:ES214)</f>
        <v>0</v>
      </c>
      <c r="ET228" s="149"/>
      <c r="EU228" s="58"/>
      <c r="EV228" s="58"/>
      <c r="EW228" s="58"/>
      <c r="EX228" s="141"/>
      <c r="EY228" s="142"/>
      <c r="EZ228" s="142"/>
      <c r="FA228" s="143"/>
      <c r="FB228" s="144"/>
      <c r="FC228" s="58"/>
      <c r="FD228" s="121" t="s">
        <v>361</v>
      </c>
      <c r="FE228" s="122">
        <f>SUMIF(EX195:EX214,"Funcional",FB195:FB214)</f>
        <v>0</v>
      </c>
      <c r="FF228" s="122">
        <f>SUMPRODUCT((FB195:FB214)*(FC195:FC214)*(EY195:EY214="Funcional"))</f>
        <v>0</v>
      </c>
      <c r="FG228" s="385" t="str">
        <f>IFERROR((FF228*100)/FB217,"")</f>
        <v/>
      </c>
      <c r="FH228" s="386">
        <f>SUMIF(EY195:EY214,"Funcional",FH195:FH214)</f>
        <v>0</v>
      </c>
      <c r="FI228" s="149"/>
      <c r="FJ228" s="58"/>
      <c r="FK228" s="58"/>
      <c r="FL228" s="58"/>
      <c r="FM228" s="141"/>
      <c r="FN228" s="142"/>
      <c r="FO228" s="142"/>
      <c r="FP228" s="143"/>
      <c r="FQ228" s="144"/>
      <c r="FR228" s="58"/>
      <c r="FS228" s="121" t="s">
        <v>361</v>
      </c>
      <c r="FT228" s="122">
        <f>SUMIF(FM195:FM214,"Funcional",FQ195:FQ214)</f>
        <v>0</v>
      </c>
      <c r="FU228" s="122">
        <f>SUMPRODUCT((FQ195:FQ214)*(FR195:FR214)*(FN195:FN214="Funcional"))</f>
        <v>0</v>
      </c>
      <c r="FV228" s="385" t="str">
        <f>IFERROR((FU228*100)/FQ217,"")</f>
        <v/>
      </c>
      <c r="FW228" s="386">
        <f>SUMIF(FN195:FN214,"Funcional",FW195:FW214)</f>
        <v>0</v>
      </c>
      <c r="FX228" s="149"/>
      <c r="FY228" s="58"/>
      <c r="FZ228" s="58"/>
      <c r="GA228" s="58"/>
      <c r="GB228" s="141"/>
      <c r="GC228" s="142"/>
      <c r="GD228" s="142"/>
      <c r="GE228" s="143"/>
      <c r="GF228" s="144"/>
      <c r="GG228" s="58"/>
      <c r="GH228" s="121" t="s">
        <v>361</v>
      </c>
      <c r="GI228" s="122">
        <f>SUMIF(GB195:GB214,"Funcional",GF195:GF214)</f>
        <v>0</v>
      </c>
      <c r="GJ228" s="122">
        <f>SUMPRODUCT((GF195:GF214)*(GG195:GG214)*(GC195:GC214="Funcional"))</f>
        <v>0</v>
      </c>
      <c r="GK228" s="385" t="str">
        <f>IFERROR((GJ228*100)/GF217,"")</f>
        <v/>
      </c>
      <c r="GL228" s="386">
        <f>SUMIF(GC195:GC214,"Funcional",GL195:GL214)</f>
        <v>0</v>
      </c>
      <c r="GM228" s="149"/>
      <c r="GN228" s="58"/>
      <c r="GO228" s="58"/>
      <c r="GP228" s="58"/>
      <c r="GQ228" s="141"/>
      <c r="GR228" s="142"/>
      <c r="GS228" s="142"/>
      <c r="GT228" s="143"/>
      <c r="GU228" s="144"/>
      <c r="GV228" s="58"/>
      <c r="GW228" s="121" t="s">
        <v>361</v>
      </c>
      <c r="GX228" s="122">
        <f>SUMIF(GQ195:GQ214,"Funcional",GU195:GU214)</f>
        <v>0</v>
      </c>
      <c r="GY228" s="122">
        <f>SUMPRODUCT((GU195:GU214)*(GV195:GV214)*(GR195:GR214="Funcional"))</f>
        <v>0</v>
      </c>
      <c r="GZ228" s="385" t="str">
        <f>IFERROR((GY228*100)/GU217,"")</f>
        <v/>
      </c>
      <c r="HA228" s="386">
        <f>SUMIF(GR195:GR214,"Funcional",HA195:HA214)</f>
        <v>0</v>
      </c>
      <c r="HB228" s="149"/>
      <c r="HC228" s="58"/>
      <c r="HD228" s="58"/>
      <c r="HE228" s="58"/>
      <c r="HF228" s="141"/>
      <c r="HG228" s="142"/>
      <c r="HH228" s="142"/>
      <c r="HI228" s="143"/>
      <c r="HJ228" s="144"/>
      <c r="HK228" s="58"/>
      <c r="HL228" s="121" t="s">
        <v>361</v>
      </c>
      <c r="HM228" s="122">
        <f>SUMIF(HF195:HF214,"Funcional",HJ195:HJ214)</f>
        <v>0</v>
      </c>
      <c r="HN228" s="122">
        <f>SUMPRODUCT((HJ195:HJ214)*(HK195:HK214)*(HG195:HG214="Funcional"))</f>
        <v>0</v>
      </c>
      <c r="HO228" s="385" t="str">
        <f>IFERROR((HN228*100)/HJ217,"")</f>
        <v/>
      </c>
      <c r="HP228" s="386">
        <f>SUMIF(HG195:HG214,"Funcional",HP195:HP214)</f>
        <v>0</v>
      </c>
      <c r="HQ228" s="149"/>
      <c r="HR228" s="58"/>
      <c r="HS228" s="58"/>
      <c r="HT228" s="58"/>
      <c r="HU228" s="141"/>
      <c r="HV228" s="142"/>
      <c r="HW228" s="142"/>
      <c r="HX228" s="143"/>
      <c r="HY228" s="144"/>
      <c r="HZ228" s="58"/>
      <c r="IA228" s="121" t="s">
        <v>361</v>
      </c>
      <c r="IB228" s="122">
        <f>SUMIF(HU195:HU214,"Funcional",HY195:HY214)</f>
        <v>0</v>
      </c>
      <c r="IC228" s="122">
        <f>SUMPRODUCT((HY195:HY214)*(HZ195:HZ214)*(HV195:HV214="Funcional"))</f>
        <v>0</v>
      </c>
      <c r="ID228" s="385" t="str">
        <f>IFERROR((IC228*100)/HY217,"")</f>
        <v/>
      </c>
      <c r="IE228" s="386">
        <f>SUMIF(HV195:HV214,"Funcional",IE195:IE214)</f>
        <v>0</v>
      </c>
      <c r="IF228" s="149"/>
      <c r="IG228" s="58"/>
      <c r="IH228" s="58"/>
      <c r="II228" s="58"/>
      <c r="IJ228" s="141"/>
      <c r="IK228" s="142"/>
      <c r="IL228" s="142"/>
      <c r="IM228" s="143"/>
      <c r="IN228" s="144"/>
      <c r="IO228" s="58"/>
      <c r="IP228" s="121" t="s">
        <v>361</v>
      </c>
      <c r="IQ228" s="122">
        <f>SUMIF(IJ195:IJ214,"Funcional",IN195:IN214)</f>
        <v>0</v>
      </c>
      <c r="IR228" s="122">
        <f>SUMPRODUCT((IN195:IN214)*(IO195:IO214)*(IK195:IK214="Funcional"))</f>
        <v>0</v>
      </c>
      <c r="IS228" s="385" t="str">
        <f>IFERROR((IR228*100)/IN217,"")</f>
        <v/>
      </c>
      <c r="IT228" s="386">
        <f>SUMIF(IK195:IK214,"Funcional",IT195:IT214)</f>
        <v>0</v>
      </c>
      <c r="IU228" s="149"/>
      <c r="IV228" s="58"/>
      <c r="IW228" s="58"/>
      <c r="IX228" s="58"/>
      <c r="IY228" s="141"/>
      <c r="IZ228" s="142"/>
      <c r="JA228" s="142"/>
      <c r="JB228" s="143"/>
      <c r="JC228" s="144"/>
      <c r="JD228" s="58"/>
      <c r="JE228" s="121" t="s">
        <v>361</v>
      </c>
      <c r="JF228" s="122">
        <f>SUMIF(IY195:IY214,"Funcional",JC195:JC214)</f>
        <v>0</v>
      </c>
      <c r="JG228" s="122">
        <f>SUMPRODUCT((JC195:JC214)*(JD195:JD214)*(IZ195:IZ214="Funcional"))</f>
        <v>0</v>
      </c>
      <c r="JH228" s="385" t="str">
        <f>IFERROR((JG228*100)/JC217,"")</f>
        <v/>
      </c>
      <c r="JI228" s="386">
        <f>SUMIF(IZ195:IZ214,"Funcional",JI195:JI214)</f>
        <v>0</v>
      </c>
      <c r="JJ228" s="149"/>
      <c r="JK228" s="58"/>
      <c r="JL228" s="58"/>
      <c r="JM228" s="58"/>
      <c r="JN228" s="141"/>
      <c r="JO228" s="142"/>
      <c r="JP228" s="142"/>
      <c r="JQ228" s="143"/>
      <c r="JR228" s="144"/>
      <c r="JS228" s="58"/>
      <c r="JT228" s="121" t="s">
        <v>361</v>
      </c>
      <c r="JU228" s="122">
        <f>SUMIF(JN195:JN214,"Funcional",JR195:JR214)</f>
        <v>0</v>
      </c>
      <c r="JV228" s="122">
        <f>SUMPRODUCT((JR195:JR214)*(JS195:JS214)*(JO195:JO214="Funcional"))</f>
        <v>0</v>
      </c>
      <c r="JW228" s="385" t="str">
        <f>IFERROR((JV228*100)/JR217,"")</f>
        <v/>
      </c>
      <c r="JX228" s="386">
        <f>SUMIF(JO195:JO214,"Funcional",JX195:JX214)</f>
        <v>0</v>
      </c>
      <c r="JY228" s="149"/>
      <c r="JZ228" s="58"/>
      <c r="KA228" s="58"/>
      <c r="KB228" s="58"/>
      <c r="KC228" s="141"/>
      <c r="KD228" s="142"/>
      <c r="KE228" s="142"/>
      <c r="KF228" s="143"/>
      <c r="KG228" s="144"/>
      <c r="KH228" s="58"/>
      <c r="KI228" s="121" t="s">
        <v>361</v>
      </c>
      <c r="KJ228" s="122">
        <f>SUMIF(KC195:KC214,"Funcional",KG195:KG214)</f>
        <v>0</v>
      </c>
      <c r="KK228" s="122">
        <f>SUMPRODUCT((KG195:KG214)*(KH195:KH214)*(KD195:KD214="Funcional"))</f>
        <v>0</v>
      </c>
      <c r="KL228" s="385" t="str">
        <f>IFERROR((KK228*100)/KG217,"")</f>
        <v/>
      </c>
      <c r="KM228" s="386">
        <f>SUMIF(KD195:KD214,"Funcional",KM195:KM214)</f>
        <v>0</v>
      </c>
      <c r="KN228" s="149"/>
      <c r="KO228" s="58"/>
      <c r="KP228" s="58"/>
      <c r="KQ228" s="58"/>
      <c r="KR228" s="141"/>
      <c r="KS228" s="142"/>
      <c r="KT228" s="142"/>
      <c r="KU228" s="143"/>
      <c r="KV228" s="144"/>
      <c r="KW228" s="58"/>
      <c r="KX228" s="121" t="s">
        <v>361</v>
      </c>
      <c r="KY228" s="122">
        <f>SUMIF(KR195:KR214,"Funcional",KV195:KV214)</f>
        <v>0</v>
      </c>
      <c r="KZ228" s="122">
        <f>SUMPRODUCT((KV195:KV214)*(KW195:KW214)*(KS195:KS214="Funcional"))</f>
        <v>0</v>
      </c>
      <c r="LA228" s="385" t="str">
        <f>IFERROR((KZ228*100)/KV217,"")</f>
        <v/>
      </c>
      <c r="LB228" s="386">
        <f>SUMIF(KS195:KS214,"Funcional",LB195:LB214)</f>
        <v>0</v>
      </c>
      <c r="LC228" s="149"/>
      <c r="LD228" s="347"/>
      <c r="LE228" s="58"/>
      <c r="LF228" s="58"/>
      <c r="LG228" s="141"/>
      <c r="LH228" s="142"/>
      <c r="LI228" s="142"/>
      <c r="LJ228" s="143"/>
      <c r="LK228" s="144"/>
      <c r="LL228" s="58"/>
      <c r="LM228" s="121" t="s">
        <v>361</v>
      </c>
      <c r="LN228" s="122">
        <f>SUMIF(LG195:LG214,"Funcional",LK195:LK214)</f>
        <v>0</v>
      </c>
      <c r="LO228" s="122">
        <f>SUMPRODUCT((LK195:LK214)*(LL195:LL214)*(LH195:LH214="Funcional"))</f>
        <v>0</v>
      </c>
      <c r="LP228" s="385" t="str">
        <f>IFERROR((LO228*100)/LK217,"")</f>
        <v/>
      </c>
      <c r="LQ228" s="386">
        <f>SUMIF(LH195:LH214,"Funcional",LQ195:LQ214)</f>
        <v>0</v>
      </c>
      <c r="LR228" s="149"/>
      <c r="LS228" s="347"/>
      <c r="LT228" s="58"/>
      <c r="LU228" s="58"/>
      <c r="LV228" s="141"/>
      <c r="LW228" s="142"/>
      <c r="LX228" s="142"/>
      <c r="LY228" s="143"/>
      <c r="LZ228" s="144"/>
      <c r="MA228" s="58"/>
      <c r="MB228" s="121" t="s">
        <v>361</v>
      </c>
      <c r="MC228" s="122">
        <f>SUMIF(LV195:LV214,"Funcional",LZ195:LZ214)</f>
        <v>0</v>
      </c>
      <c r="MD228" s="122">
        <f>SUMPRODUCT((LZ195:LZ214)*(MA195:MA214)*(LW195:LW214="Funcional"))</f>
        <v>0</v>
      </c>
      <c r="ME228" s="385" t="str">
        <f>IFERROR((MD228*100)/LZ217,"")</f>
        <v/>
      </c>
      <c r="MF228" s="386">
        <f>SUMIF(LW195:LW214,"Funcional",MF195:MF214)</f>
        <v>0</v>
      </c>
      <c r="MG228" s="149"/>
      <c r="MH228" s="347"/>
      <c r="MI228" s="58"/>
      <c r="MJ228" s="58"/>
      <c r="MK228" s="141"/>
      <c r="ML228" s="142"/>
      <c r="MM228" s="142"/>
      <c r="MN228" s="143"/>
      <c r="MO228" s="144"/>
      <c r="MP228" s="58"/>
      <c r="MQ228" s="121" t="s">
        <v>361</v>
      </c>
      <c r="MR228" s="122">
        <f>SUMIF(MK195:MK214,"Funcional",MO195:MO214)</f>
        <v>0</v>
      </c>
      <c r="MS228" s="122">
        <f>SUMPRODUCT((MO195:MO214)*(MP195:MP214)*(ML195:ML214="Funcional"))</f>
        <v>0</v>
      </c>
      <c r="MT228" s="385" t="str">
        <f>IFERROR((MS228*100)/MO217,"")</f>
        <v/>
      </c>
      <c r="MU228" s="386">
        <f>SUMIF(ML195:ML214,"Funcional",MU195:MU214)</f>
        <v>0</v>
      </c>
      <c r="MV228" s="149"/>
      <c r="MW228" s="347"/>
    </row>
    <row r="229" spans="1:361" ht="17" thickBot="1">
      <c r="A229" s="347"/>
      <c r="B229" s="58"/>
      <c r="C229" s="58"/>
      <c r="D229" s="58"/>
      <c r="E229" s="58"/>
      <c r="F229" s="58"/>
      <c r="G229" s="59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9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9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351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9"/>
      <c r="BP229" s="58"/>
      <c r="BQ229" s="58"/>
      <c r="BR229" s="58"/>
      <c r="BS229" s="58"/>
      <c r="BT229" s="58"/>
      <c r="BU229" s="58"/>
      <c r="BV229" s="58"/>
      <c r="BW229" s="58"/>
      <c r="BX229" s="58"/>
      <c r="BY229" s="58"/>
      <c r="BZ229" s="58"/>
      <c r="CA229" s="58"/>
      <c r="CB229" s="58"/>
      <c r="CC229" s="58"/>
      <c r="CD229" s="59"/>
      <c r="CE229" s="58"/>
      <c r="CF229" s="58"/>
      <c r="CG229" s="58"/>
      <c r="CH229" s="58"/>
      <c r="CI229" s="58"/>
      <c r="CJ229" s="58"/>
      <c r="CK229" s="58"/>
      <c r="CL229" s="58"/>
      <c r="CM229" s="58"/>
      <c r="CN229" s="58"/>
      <c r="CO229" s="58"/>
      <c r="CP229" s="58"/>
      <c r="CQ229" s="58"/>
      <c r="CR229" s="58"/>
      <c r="CS229" s="59"/>
      <c r="CT229" s="58"/>
      <c r="CU229" s="58"/>
      <c r="CV229" s="58"/>
      <c r="CW229" s="58"/>
      <c r="CX229" s="58"/>
      <c r="CY229" s="58"/>
      <c r="CZ229" s="58"/>
      <c r="DA229" s="58"/>
      <c r="DB229" s="58"/>
      <c r="DC229" s="58"/>
      <c r="DD229" s="58"/>
      <c r="DE229" s="58"/>
      <c r="DF229" s="58"/>
      <c r="DG229" s="58"/>
      <c r="DH229" s="59"/>
      <c r="DI229" s="58"/>
      <c r="DJ229" s="58"/>
      <c r="DK229" s="58"/>
      <c r="DL229" s="58"/>
      <c r="DM229" s="58"/>
      <c r="DN229" s="58"/>
      <c r="DO229" s="58"/>
      <c r="DP229" s="58"/>
      <c r="DQ229" s="58"/>
      <c r="DR229" s="58"/>
      <c r="DS229" s="58"/>
      <c r="DT229" s="58"/>
      <c r="DU229" s="58"/>
      <c r="DV229" s="58"/>
      <c r="DW229" s="59"/>
      <c r="DX229" s="58"/>
      <c r="DY229" s="58"/>
      <c r="DZ229" s="58"/>
      <c r="EA229" s="58"/>
      <c r="EB229" s="58"/>
      <c r="EC229" s="58"/>
      <c r="ED229" s="58"/>
      <c r="EE229" s="58"/>
      <c r="EF229" s="58"/>
      <c r="EG229" s="58"/>
      <c r="EH229" s="58"/>
      <c r="EI229" s="58"/>
      <c r="EJ229" s="58"/>
      <c r="EK229" s="58"/>
      <c r="EL229" s="59"/>
      <c r="EM229" s="58"/>
      <c r="EN229" s="58"/>
      <c r="EO229" s="58"/>
      <c r="EP229" s="58"/>
      <c r="EQ229" s="58"/>
      <c r="ER229" s="58"/>
      <c r="ES229" s="58"/>
      <c r="ET229" s="58"/>
      <c r="EU229" s="58"/>
      <c r="EV229" s="58"/>
      <c r="EW229" s="58"/>
      <c r="EX229" s="58"/>
      <c r="EY229" s="58"/>
      <c r="EZ229" s="58"/>
      <c r="FA229" s="59"/>
      <c r="FB229" s="58"/>
      <c r="FC229" s="58"/>
      <c r="FD229" s="58"/>
      <c r="FE229" s="58"/>
      <c r="FF229" s="58"/>
      <c r="FG229" s="58"/>
      <c r="FH229" s="58"/>
      <c r="FI229" s="58"/>
      <c r="FJ229" s="58"/>
      <c r="FK229" s="58"/>
      <c r="FL229" s="58"/>
      <c r="FM229" s="58"/>
      <c r="FN229" s="58"/>
      <c r="FO229" s="58"/>
      <c r="FP229" s="59"/>
      <c r="FQ229" s="58"/>
      <c r="FR229" s="58"/>
      <c r="FS229" s="58"/>
      <c r="FT229" s="58"/>
      <c r="FU229" s="58"/>
      <c r="FV229" s="58"/>
      <c r="FW229" s="58"/>
      <c r="FX229" s="58"/>
      <c r="FY229" s="58"/>
      <c r="FZ229" s="58"/>
      <c r="GA229" s="58"/>
      <c r="GB229" s="58"/>
      <c r="GC229" s="58"/>
      <c r="GD229" s="58"/>
      <c r="GE229" s="59"/>
      <c r="GF229" s="58"/>
      <c r="GG229" s="58"/>
      <c r="GH229" s="58"/>
      <c r="GI229" s="58"/>
      <c r="GJ229" s="58"/>
      <c r="GK229" s="58"/>
      <c r="GL229" s="58"/>
      <c r="GM229" s="58"/>
      <c r="GN229" s="58"/>
      <c r="GO229" s="58"/>
      <c r="GP229" s="58"/>
      <c r="GQ229" s="58"/>
      <c r="GR229" s="58"/>
      <c r="GS229" s="58"/>
      <c r="GT229" s="59"/>
      <c r="GU229" s="58"/>
      <c r="GV229" s="58"/>
      <c r="GW229" s="58"/>
      <c r="GX229" s="58"/>
      <c r="GY229" s="58"/>
      <c r="GZ229" s="58"/>
      <c r="HA229" s="58"/>
      <c r="HB229" s="58"/>
      <c r="HC229" s="58"/>
      <c r="HD229" s="58"/>
      <c r="HE229" s="58"/>
      <c r="HF229" s="58"/>
      <c r="HG229" s="58"/>
      <c r="HH229" s="58"/>
      <c r="HI229" s="59"/>
      <c r="HJ229" s="58"/>
      <c r="HK229" s="58"/>
      <c r="HL229" s="58"/>
      <c r="HM229" s="58"/>
      <c r="HN229" s="58"/>
      <c r="HO229" s="58"/>
      <c r="HP229" s="58"/>
      <c r="HQ229" s="58"/>
      <c r="HR229" s="58"/>
      <c r="HS229" s="58"/>
      <c r="HT229" s="58"/>
      <c r="HU229" s="58"/>
      <c r="HV229" s="58"/>
      <c r="HW229" s="58"/>
      <c r="HX229" s="59"/>
      <c r="HY229" s="58"/>
      <c r="HZ229" s="58"/>
      <c r="IA229" s="58"/>
      <c r="IB229" s="58"/>
      <c r="IC229" s="58"/>
      <c r="ID229" s="58"/>
      <c r="IE229" s="58"/>
      <c r="IF229" s="58"/>
      <c r="IG229" s="58"/>
      <c r="IH229" s="58"/>
      <c r="II229" s="58"/>
      <c r="IJ229" s="58"/>
      <c r="IK229" s="58"/>
      <c r="IL229" s="58"/>
      <c r="IM229" s="59"/>
      <c r="IN229" s="58"/>
      <c r="IO229" s="58"/>
      <c r="IP229" s="58"/>
      <c r="IQ229" s="58"/>
      <c r="IR229" s="58"/>
      <c r="IS229" s="58"/>
      <c r="IT229" s="58"/>
      <c r="IU229" s="58"/>
      <c r="IV229" s="58"/>
      <c r="IW229" s="58"/>
      <c r="IX229" s="58"/>
      <c r="IY229" s="58"/>
      <c r="IZ229" s="58"/>
      <c r="JA229" s="58"/>
      <c r="JB229" s="59"/>
      <c r="JC229" s="58"/>
      <c r="JD229" s="58"/>
      <c r="JE229" s="58"/>
      <c r="JF229" s="58"/>
      <c r="JG229" s="58"/>
      <c r="JH229" s="58"/>
      <c r="JI229" s="58"/>
      <c r="JJ229" s="58"/>
      <c r="JK229" s="58"/>
      <c r="JL229" s="58"/>
      <c r="JM229" s="58"/>
      <c r="JN229" s="58"/>
      <c r="JO229" s="58"/>
      <c r="JP229" s="58"/>
      <c r="JQ229" s="59"/>
      <c r="JR229" s="58"/>
      <c r="JS229" s="58"/>
      <c r="JT229" s="58"/>
      <c r="JU229" s="58"/>
      <c r="JV229" s="58"/>
      <c r="JW229" s="58"/>
      <c r="JX229" s="58"/>
      <c r="JY229" s="58"/>
      <c r="JZ229" s="58"/>
      <c r="KA229" s="58"/>
      <c r="KB229" s="58"/>
      <c r="KC229" s="58"/>
      <c r="KD229" s="58"/>
      <c r="KE229" s="58"/>
      <c r="KF229" s="59"/>
      <c r="KG229" s="58"/>
      <c r="KH229" s="58"/>
      <c r="KI229" s="58"/>
      <c r="KJ229" s="58"/>
      <c r="KK229" s="58"/>
      <c r="KL229" s="58"/>
      <c r="KM229" s="58"/>
      <c r="KN229" s="58"/>
      <c r="KO229" s="58"/>
      <c r="KP229" s="58"/>
      <c r="KQ229" s="58"/>
      <c r="KR229" s="58"/>
      <c r="KS229" s="58"/>
      <c r="KT229" s="58"/>
      <c r="KU229" s="59"/>
      <c r="KV229" s="58"/>
      <c r="KW229" s="58"/>
      <c r="KX229" s="58"/>
      <c r="KY229" s="58"/>
      <c r="KZ229" s="58"/>
      <c r="LA229" s="58"/>
      <c r="LB229" s="58"/>
      <c r="LC229" s="58"/>
      <c r="LD229" s="347"/>
      <c r="LE229" s="58"/>
      <c r="LF229" s="58"/>
      <c r="LG229" s="58"/>
      <c r="LH229" s="58"/>
      <c r="LI229" s="58"/>
      <c r="LJ229" s="59"/>
      <c r="LK229" s="58"/>
      <c r="LL229" s="58"/>
      <c r="LM229" s="58"/>
      <c r="LN229" s="58"/>
      <c r="LO229" s="58"/>
      <c r="LP229" s="58"/>
      <c r="LQ229" s="58"/>
      <c r="LR229" s="58"/>
      <c r="LS229" s="347"/>
      <c r="LT229" s="58"/>
      <c r="LU229" s="58"/>
      <c r="LV229" s="58"/>
      <c r="LW229" s="58"/>
      <c r="LX229" s="58"/>
      <c r="LY229" s="59"/>
      <c r="LZ229" s="58"/>
      <c r="MA229" s="58"/>
      <c r="MB229" s="58"/>
      <c r="MC229" s="58"/>
      <c r="MD229" s="58"/>
      <c r="ME229" s="58"/>
      <c r="MF229" s="58"/>
      <c r="MG229" s="58"/>
      <c r="MH229" s="347"/>
      <c r="MI229" s="58"/>
      <c r="MJ229" s="58"/>
      <c r="MK229" s="58"/>
      <c r="ML229" s="58"/>
      <c r="MM229" s="58"/>
      <c r="MN229" s="59"/>
      <c r="MO229" s="58"/>
      <c r="MP229" s="58"/>
      <c r="MQ229" s="58"/>
      <c r="MR229" s="58"/>
      <c r="MS229" s="58"/>
      <c r="MT229" s="58"/>
      <c r="MU229" s="58"/>
      <c r="MV229" s="58"/>
      <c r="MW229" s="347"/>
    </row>
    <row r="230" spans="1:361" ht="17" thickBot="1">
      <c r="A230" s="347"/>
      <c r="B230" s="346" t="s">
        <v>112</v>
      </c>
      <c r="C230" s="345"/>
      <c r="D230" s="345"/>
      <c r="E230" s="345"/>
      <c r="F230" s="61"/>
      <c r="G230" s="59"/>
      <c r="H230" s="587" t="s">
        <v>184</v>
      </c>
      <c r="I230" s="588"/>
      <c r="J230" s="58"/>
      <c r="K230" s="58"/>
      <c r="L230" s="58"/>
      <c r="M230" s="58"/>
      <c r="N230" s="58"/>
      <c r="O230" s="58"/>
      <c r="P230" s="58"/>
      <c r="Q230" s="346" t="s">
        <v>114</v>
      </c>
      <c r="R230" s="345"/>
      <c r="S230" s="345"/>
      <c r="T230" s="345"/>
      <c r="U230" s="61"/>
      <c r="V230" s="59"/>
      <c r="W230" s="587" t="s">
        <v>184</v>
      </c>
      <c r="X230" s="588"/>
      <c r="Y230" s="58"/>
      <c r="Z230" s="58"/>
      <c r="AA230" s="58"/>
      <c r="AB230" s="58"/>
      <c r="AC230" s="58"/>
      <c r="AD230" s="58"/>
      <c r="AE230" s="58"/>
      <c r="AF230" s="346" t="s">
        <v>115</v>
      </c>
      <c r="AG230" s="345"/>
      <c r="AH230" s="345"/>
      <c r="AI230" s="345"/>
      <c r="AJ230" s="61"/>
      <c r="AK230" s="59"/>
      <c r="AL230" s="587" t="s">
        <v>184</v>
      </c>
      <c r="AM230" s="588"/>
      <c r="AN230" s="58"/>
      <c r="AO230" s="58"/>
      <c r="AP230" s="58"/>
      <c r="AQ230" s="58"/>
      <c r="AR230" s="58"/>
      <c r="AS230" s="58"/>
      <c r="AT230" s="58"/>
      <c r="AU230" s="346" t="s">
        <v>116</v>
      </c>
      <c r="AV230" s="345"/>
      <c r="AW230" s="345"/>
      <c r="AX230" s="345"/>
      <c r="AY230" s="61"/>
      <c r="AZ230" s="351"/>
      <c r="BA230" s="587" t="s">
        <v>184</v>
      </c>
      <c r="BB230" s="588"/>
      <c r="BC230" s="58"/>
      <c r="BD230" s="58"/>
      <c r="BE230" s="58"/>
      <c r="BF230" s="58"/>
      <c r="BG230" s="58"/>
      <c r="BH230" s="58"/>
      <c r="BI230" s="58"/>
      <c r="BJ230" s="346" t="s">
        <v>117</v>
      </c>
      <c r="BK230" s="345"/>
      <c r="BL230" s="345"/>
      <c r="BM230" s="345"/>
      <c r="BN230" s="61"/>
      <c r="BO230" s="59"/>
      <c r="BP230" s="587" t="s">
        <v>184</v>
      </c>
      <c r="BQ230" s="588"/>
      <c r="BR230" s="58"/>
      <c r="BS230" s="58"/>
      <c r="BT230" s="58"/>
      <c r="BU230" s="58"/>
      <c r="BV230" s="58"/>
      <c r="BW230" s="58"/>
      <c r="BX230" s="58"/>
      <c r="BY230" s="346" t="s">
        <v>118</v>
      </c>
      <c r="BZ230" s="345"/>
      <c r="CA230" s="345"/>
      <c r="CB230" s="345"/>
      <c r="CC230" s="61"/>
      <c r="CD230" s="59"/>
      <c r="CE230" s="587" t="s">
        <v>184</v>
      </c>
      <c r="CF230" s="588"/>
      <c r="CG230" s="58"/>
      <c r="CH230" s="58"/>
      <c r="CI230" s="58"/>
      <c r="CJ230" s="58"/>
      <c r="CK230" s="58"/>
      <c r="CL230" s="58"/>
      <c r="CM230" s="58"/>
      <c r="CN230" s="346" t="s">
        <v>119</v>
      </c>
      <c r="CO230" s="345"/>
      <c r="CP230" s="345"/>
      <c r="CQ230" s="345"/>
      <c r="CR230" s="61"/>
      <c r="CS230" s="59"/>
      <c r="CT230" s="587" t="s">
        <v>184</v>
      </c>
      <c r="CU230" s="588"/>
      <c r="CV230" s="58"/>
      <c r="CW230" s="58"/>
      <c r="CX230" s="58"/>
      <c r="CY230" s="58"/>
      <c r="CZ230" s="58"/>
      <c r="DA230" s="58"/>
      <c r="DB230" s="58"/>
      <c r="DC230" s="346" t="s">
        <v>120</v>
      </c>
      <c r="DD230" s="345"/>
      <c r="DE230" s="345"/>
      <c r="DF230" s="345"/>
      <c r="DG230" s="61"/>
      <c r="DH230" s="59"/>
      <c r="DI230" s="587" t="s">
        <v>184</v>
      </c>
      <c r="DJ230" s="588"/>
      <c r="DK230" s="58"/>
      <c r="DL230" s="58"/>
      <c r="DM230" s="58"/>
      <c r="DN230" s="58"/>
      <c r="DO230" s="58"/>
      <c r="DP230" s="58"/>
      <c r="DQ230" s="58"/>
      <c r="DR230" s="346" t="s">
        <v>121</v>
      </c>
      <c r="DS230" s="345"/>
      <c r="DT230" s="345"/>
      <c r="DU230" s="345"/>
      <c r="DV230" s="61"/>
      <c r="DW230" s="59"/>
      <c r="DX230" s="587" t="s">
        <v>184</v>
      </c>
      <c r="DY230" s="588"/>
      <c r="DZ230" s="58"/>
      <c r="EA230" s="58"/>
      <c r="EB230" s="58"/>
      <c r="EC230" s="58"/>
      <c r="ED230" s="58"/>
      <c r="EE230" s="58"/>
      <c r="EF230" s="58"/>
      <c r="EG230" s="346" t="s">
        <v>122</v>
      </c>
      <c r="EH230" s="345"/>
      <c r="EI230" s="345"/>
      <c r="EJ230" s="345"/>
      <c r="EK230" s="61"/>
      <c r="EL230" s="59"/>
      <c r="EM230" s="587" t="s">
        <v>184</v>
      </c>
      <c r="EN230" s="588"/>
      <c r="EO230" s="58"/>
      <c r="EP230" s="58"/>
      <c r="EQ230" s="58"/>
      <c r="ER230" s="58"/>
      <c r="ES230" s="58"/>
      <c r="ET230" s="58"/>
      <c r="EU230" s="58"/>
      <c r="EV230" s="346" t="s">
        <v>123</v>
      </c>
      <c r="EW230" s="345"/>
      <c r="EX230" s="345"/>
      <c r="EY230" s="345"/>
      <c r="EZ230" s="61"/>
      <c r="FA230" s="59"/>
      <c r="FB230" s="587" t="s">
        <v>184</v>
      </c>
      <c r="FC230" s="588"/>
      <c r="FD230" s="58"/>
      <c r="FE230" s="58"/>
      <c r="FF230" s="58"/>
      <c r="FG230" s="58"/>
      <c r="FH230" s="58"/>
      <c r="FI230" s="58"/>
      <c r="FJ230" s="58"/>
      <c r="FK230" s="346" t="s">
        <v>124</v>
      </c>
      <c r="FL230" s="345"/>
      <c r="FM230" s="345"/>
      <c r="FN230" s="345"/>
      <c r="FO230" s="61"/>
      <c r="FP230" s="59"/>
      <c r="FQ230" s="587" t="s">
        <v>184</v>
      </c>
      <c r="FR230" s="588"/>
      <c r="FS230" s="58"/>
      <c r="FT230" s="58"/>
      <c r="FU230" s="58"/>
      <c r="FV230" s="58"/>
      <c r="FW230" s="58"/>
      <c r="FX230" s="58"/>
      <c r="FY230" s="58"/>
      <c r="FZ230" s="346" t="s">
        <v>125</v>
      </c>
      <c r="GA230" s="345"/>
      <c r="GB230" s="345"/>
      <c r="GC230" s="345"/>
      <c r="GD230" s="61"/>
      <c r="GE230" s="59"/>
      <c r="GF230" s="587" t="s">
        <v>184</v>
      </c>
      <c r="GG230" s="588"/>
      <c r="GH230" s="58"/>
      <c r="GI230" s="58"/>
      <c r="GJ230" s="58"/>
      <c r="GK230" s="58"/>
      <c r="GL230" s="58"/>
      <c r="GM230" s="58"/>
      <c r="GN230" s="58"/>
      <c r="GO230" s="346" t="s">
        <v>126</v>
      </c>
      <c r="GP230" s="345"/>
      <c r="GQ230" s="345"/>
      <c r="GR230" s="345"/>
      <c r="GS230" s="61"/>
      <c r="GT230" s="59"/>
      <c r="GU230" s="587" t="s">
        <v>184</v>
      </c>
      <c r="GV230" s="588"/>
      <c r="GW230" s="58"/>
      <c r="GX230" s="58"/>
      <c r="GY230" s="58"/>
      <c r="GZ230" s="58"/>
      <c r="HA230" s="58"/>
      <c r="HB230" s="58"/>
      <c r="HC230" s="58"/>
      <c r="HD230" s="346" t="s">
        <v>127</v>
      </c>
      <c r="HE230" s="345"/>
      <c r="HF230" s="345"/>
      <c r="HG230" s="345"/>
      <c r="HH230" s="61"/>
      <c r="HI230" s="59"/>
      <c r="HJ230" s="587" t="s">
        <v>184</v>
      </c>
      <c r="HK230" s="588"/>
      <c r="HL230" s="58"/>
      <c r="HM230" s="58"/>
      <c r="HN230" s="58"/>
      <c r="HO230" s="58"/>
      <c r="HP230" s="58"/>
      <c r="HQ230" s="58"/>
      <c r="HR230" s="58"/>
      <c r="HS230" s="346" t="s">
        <v>128</v>
      </c>
      <c r="HT230" s="345"/>
      <c r="HU230" s="345"/>
      <c r="HV230" s="345"/>
      <c r="HW230" s="61"/>
      <c r="HX230" s="59"/>
      <c r="HY230" s="587" t="s">
        <v>184</v>
      </c>
      <c r="HZ230" s="588"/>
      <c r="IA230" s="58"/>
      <c r="IB230" s="58"/>
      <c r="IC230" s="58"/>
      <c r="ID230" s="58"/>
      <c r="IE230" s="58"/>
      <c r="IF230" s="58"/>
      <c r="IG230" s="58"/>
      <c r="IH230" s="346" t="s">
        <v>129</v>
      </c>
      <c r="II230" s="345"/>
      <c r="IJ230" s="345"/>
      <c r="IK230" s="345"/>
      <c r="IL230" s="61"/>
      <c r="IM230" s="59"/>
      <c r="IN230" s="587" t="s">
        <v>184</v>
      </c>
      <c r="IO230" s="588"/>
      <c r="IP230" s="58"/>
      <c r="IQ230" s="58"/>
      <c r="IR230" s="58"/>
      <c r="IS230" s="58"/>
      <c r="IT230" s="58"/>
      <c r="IU230" s="58"/>
      <c r="IV230" s="58"/>
      <c r="IW230" s="346" t="s">
        <v>130</v>
      </c>
      <c r="IX230" s="345"/>
      <c r="IY230" s="345"/>
      <c r="IZ230" s="345"/>
      <c r="JA230" s="61"/>
      <c r="JB230" s="59"/>
      <c r="JC230" s="587" t="s">
        <v>184</v>
      </c>
      <c r="JD230" s="588"/>
      <c r="JE230" s="58"/>
      <c r="JF230" s="58"/>
      <c r="JG230" s="58"/>
      <c r="JH230" s="58"/>
      <c r="JI230" s="58"/>
      <c r="JJ230" s="58"/>
      <c r="JK230" s="58"/>
      <c r="JL230" s="346" t="s">
        <v>131</v>
      </c>
      <c r="JM230" s="345"/>
      <c r="JN230" s="345"/>
      <c r="JO230" s="345"/>
      <c r="JP230" s="61"/>
      <c r="JQ230" s="59"/>
      <c r="JR230" s="587" t="s">
        <v>184</v>
      </c>
      <c r="JS230" s="588"/>
      <c r="JT230" s="58"/>
      <c r="JU230" s="58"/>
      <c r="JV230" s="58"/>
      <c r="JW230" s="58"/>
      <c r="JX230" s="58"/>
      <c r="JY230" s="58"/>
      <c r="JZ230" s="58"/>
      <c r="KA230" s="346" t="s">
        <v>132</v>
      </c>
      <c r="KB230" s="345"/>
      <c r="KC230" s="345"/>
      <c r="KD230" s="345"/>
      <c r="KE230" s="61"/>
      <c r="KF230" s="59"/>
      <c r="KG230" s="587" t="s">
        <v>184</v>
      </c>
      <c r="KH230" s="588"/>
      <c r="KI230" s="58"/>
      <c r="KJ230" s="58"/>
      <c r="KK230" s="58"/>
      <c r="KL230" s="58"/>
      <c r="KM230" s="58"/>
      <c r="KN230" s="58"/>
      <c r="KO230" s="58"/>
      <c r="KP230" s="346" t="s">
        <v>447</v>
      </c>
      <c r="KQ230" s="345"/>
      <c r="KR230" s="345"/>
      <c r="KS230" s="345"/>
      <c r="KT230" s="61"/>
      <c r="KU230" s="59"/>
      <c r="KV230" s="587" t="s">
        <v>184</v>
      </c>
      <c r="KW230" s="588"/>
      <c r="KX230" s="58"/>
      <c r="KY230" s="58"/>
      <c r="KZ230" s="58"/>
      <c r="LA230" s="58"/>
      <c r="LB230" s="58"/>
      <c r="LC230" s="58"/>
      <c r="LD230" s="347"/>
      <c r="LE230" s="346" t="s">
        <v>448</v>
      </c>
      <c r="LF230" s="345"/>
      <c r="LG230" s="345"/>
      <c r="LH230" s="345"/>
      <c r="LI230" s="61"/>
      <c r="LJ230" s="59"/>
      <c r="LK230" s="587" t="s">
        <v>184</v>
      </c>
      <c r="LL230" s="588"/>
      <c r="LM230" s="58"/>
      <c r="LN230" s="58"/>
      <c r="LO230" s="58"/>
      <c r="LP230" s="58"/>
      <c r="LQ230" s="58"/>
      <c r="LR230" s="58"/>
      <c r="LS230" s="347"/>
      <c r="LT230" s="346" t="s">
        <v>449</v>
      </c>
      <c r="LU230" s="345"/>
      <c r="LV230" s="345"/>
      <c r="LW230" s="345"/>
      <c r="LX230" s="61"/>
      <c r="LY230" s="59"/>
      <c r="LZ230" s="587" t="s">
        <v>184</v>
      </c>
      <c r="MA230" s="588"/>
      <c r="MB230" s="58"/>
      <c r="MC230" s="58"/>
      <c r="MD230" s="58"/>
      <c r="ME230" s="58"/>
      <c r="MF230" s="58"/>
      <c r="MG230" s="58"/>
      <c r="MH230" s="347"/>
      <c r="MI230" s="346" t="s">
        <v>450</v>
      </c>
      <c r="MJ230" s="345"/>
      <c r="MK230" s="345"/>
      <c r="ML230" s="345"/>
      <c r="MM230" s="61"/>
      <c r="MN230" s="59"/>
      <c r="MO230" s="587" t="s">
        <v>184</v>
      </c>
      <c r="MP230" s="588"/>
      <c r="MQ230" s="58"/>
      <c r="MR230" s="58"/>
      <c r="MS230" s="58"/>
      <c r="MT230" s="58"/>
      <c r="MU230" s="58"/>
      <c r="MV230" s="58"/>
      <c r="MW230" s="347"/>
    </row>
    <row r="231" spans="1:361" ht="17" thickBot="1">
      <c r="A231" s="347"/>
      <c r="B231" s="58"/>
      <c r="C231" s="58"/>
      <c r="D231" s="58"/>
      <c r="E231" s="58"/>
      <c r="F231" s="58"/>
      <c r="G231" s="59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9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9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351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9"/>
      <c r="BP231" s="58"/>
      <c r="BQ231" s="58"/>
      <c r="BR231" s="58"/>
      <c r="BS231" s="58"/>
      <c r="BT231" s="58"/>
      <c r="BU231" s="58"/>
      <c r="BV231" s="58"/>
      <c r="BW231" s="58"/>
      <c r="BX231" s="58"/>
      <c r="BY231" s="58"/>
      <c r="BZ231" s="58"/>
      <c r="CA231" s="58"/>
      <c r="CB231" s="58"/>
      <c r="CC231" s="58"/>
      <c r="CD231" s="59"/>
      <c r="CE231" s="58"/>
      <c r="CF231" s="58"/>
      <c r="CG231" s="58"/>
      <c r="CH231" s="58"/>
      <c r="CI231" s="58"/>
      <c r="CJ231" s="58"/>
      <c r="CK231" s="58"/>
      <c r="CL231" s="58"/>
      <c r="CM231" s="58"/>
      <c r="CN231" s="58"/>
      <c r="CO231" s="58"/>
      <c r="CP231" s="58"/>
      <c r="CQ231" s="58"/>
      <c r="CR231" s="58"/>
      <c r="CS231" s="59"/>
      <c r="CT231" s="58"/>
      <c r="CU231" s="58"/>
      <c r="CV231" s="58"/>
      <c r="CW231" s="58"/>
      <c r="CX231" s="58"/>
      <c r="CY231" s="58"/>
      <c r="CZ231" s="58"/>
      <c r="DA231" s="58"/>
      <c r="DB231" s="58"/>
      <c r="DC231" s="58"/>
      <c r="DD231" s="58"/>
      <c r="DE231" s="58"/>
      <c r="DF231" s="58"/>
      <c r="DG231" s="58"/>
      <c r="DH231" s="59"/>
      <c r="DI231" s="58"/>
      <c r="DJ231" s="58"/>
      <c r="DK231" s="58"/>
      <c r="DL231" s="58"/>
      <c r="DM231" s="58"/>
      <c r="DN231" s="58"/>
      <c r="DO231" s="58"/>
      <c r="DP231" s="58"/>
      <c r="DQ231" s="58"/>
      <c r="DR231" s="58"/>
      <c r="DS231" s="58"/>
      <c r="DT231" s="58"/>
      <c r="DU231" s="58"/>
      <c r="DV231" s="58"/>
      <c r="DW231" s="59"/>
      <c r="DX231" s="58"/>
      <c r="DY231" s="58"/>
      <c r="DZ231" s="58"/>
      <c r="EA231" s="58"/>
      <c r="EB231" s="58"/>
      <c r="EC231" s="58"/>
      <c r="ED231" s="58"/>
      <c r="EE231" s="58"/>
      <c r="EF231" s="58"/>
      <c r="EG231" s="58"/>
      <c r="EH231" s="58"/>
      <c r="EI231" s="58"/>
      <c r="EJ231" s="58"/>
      <c r="EK231" s="58"/>
      <c r="EL231" s="59"/>
      <c r="EM231" s="58"/>
      <c r="EN231" s="58"/>
      <c r="EO231" s="58"/>
      <c r="EP231" s="58"/>
      <c r="EQ231" s="58"/>
      <c r="ER231" s="58"/>
      <c r="ES231" s="58"/>
      <c r="ET231" s="58"/>
      <c r="EU231" s="58"/>
      <c r="EV231" s="58"/>
      <c r="EW231" s="58"/>
      <c r="EX231" s="58"/>
      <c r="EY231" s="58"/>
      <c r="EZ231" s="58"/>
      <c r="FA231" s="59"/>
      <c r="FB231" s="58"/>
      <c r="FC231" s="58"/>
      <c r="FD231" s="58"/>
      <c r="FE231" s="58"/>
      <c r="FF231" s="58"/>
      <c r="FG231" s="58"/>
      <c r="FH231" s="58"/>
      <c r="FI231" s="58"/>
      <c r="FJ231" s="58"/>
      <c r="FK231" s="58"/>
      <c r="FL231" s="58"/>
      <c r="FM231" s="58"/>
      <c r="FN231" s="58"/>
      <c r="FO231" s="58"/>
      <c r="FP231" s="59"/>
      <c r="FQ231" s="58"/>
      <c r="FR231" s="58"/>
      <c r="FS231" s="58"/>
      <c r="FT231" s="58"/>
      <c r="FU231" s="58"/>
      <c r="FV231" s="58"/>
      <c r="FW231" s="58"/>
      <c r="FX231" s="58"/>
      <c r="FY231" s="58"/>
      <c r="FZ231" s="58"/>
      <c r="GA231" s="58"/>
      <c r="GB231" s="58"/>
      <c r="GC231" s="58"/>
      <c r="GD231" s="58"/>
      <c r="GE231" s="59"/>
      <c r="GF231" s="58"/>
      <c r="GG231" s="58"/>
      <c r="GH231" s="58"/>
      <c r="GI231" s="58"/>
      <c r="GJ231" s="58"/>
      <c r="GK231" s="58"/>
      <c r="GL231" s="58"/>
      <c r="GM231" s="58"/>
      <c r="GN231" s="58"/>
      <c r="GO231" s="58"/>
      <c r="GP231" s="58"/>
      <c r="GQ231" s="58"/>
      <c r="GR231" s="58"/>
      <c r="GS231" s="58"/>
      <c r="GT231" s="59"/>
      <c r="GU231" s="58"/>
      <c r="GV231" s="58"/>
      <c r="GW231" s="58"/>
      <c r="GX231" s="58"/>
      <c r="GY231" s="58"/>
      <c r="GZ231" s="58"/>
      <c r="HA231" s="58"/>
      <c r="HB231" s="58"/>
      <c r="HC231" s="58"/>
      <c r="HD231" s="58"/>
      <c r="HE231" s="58"/>
      <c r="HF231" s="58"/>
      <c r="HG231" s="58"/>
      <c r="HH231" s="58"/>
      <c r="HI231" s="59"/>
      <c r="HJ231" s="58"/>
      <c r="HK231" s="58"/>
      <c r="HL231" s="58"/>
      <c r="HM231" s="58"/>
      <c r="HN231" s="58"/>
      <c r="HO231" s="58"/>
      <c r="HP231" s="58"/>
      <c r="HQ231" s="58"/>
      <c r="HR231" s="58"/>
      <c r="HS231" s="58"/>
      <c r="HT231" s="58"/>
      <c r="HU231" s="58"/>
      <c r="HV231" s="58"/>
      <c r="HW231" s="58"/>
      <c r="HX231" s="59"/>
      <c r="HY231" s="58"/>
      <c r="HZ231" s="58"/>
      <c r="IA231" s="58"/>
      <c r="IB231" s="58"/>
      <c r="IC231" s="58"/>
      <c r="ID231" s="58"/>
      <c r="IE231" s="58"/>
      <c r="IF231" s="58"/>
      <c r="IG231" s="58"/>
      <c r="IH231" s="58"/>
      <c r="II231" s="58"/>
      <c r="IJ231" s="58"/>
      <c r="IK231" s="58"/>
      <c r="IL231" s="58"/>
      <c r="IM231" s="59"/>
      <c r="IN231" s="58"/>
      <c r="IO231" s="58"/>
      <c r="IP231" s="58"/>
      <c r="IQ231" s="58"/>
      <c r="IR231" s="58"/>
      <c r="IS231" s="58"/>
      <c r="IT231" s="58"/>
      <c r="IU231" s="58"/>
      <c r="IV231" s="58"/>
      <c r="IW231" s="58"/>
      <c r="IX231" s="58"/>
      <c r="IY231" s="58"/>
      <c r="IZ231" s="58"/>
      <c r="JA231" s="58"/>
      <c r="JB231" s="59"/>
      <c r="JC231" s="58"/>
      <c r="JD231" s="58"/>
      <c r="JE231" s="58"/>
      <c r="JF231" s="58"/>
      <c r="JG231" s="58"/>
      <c r="JH231" s="58"/>
      <c r="JI231" s="58"/>
      <c r="JJ231" s="58"/>
      <c r="JK231" s="58"/>
      <c r="JL231" s="58"/>
      <c r="JM231" s="58"/>
      <c r="JN231" s="58"/>
      <c r="JO231" s="58"/>
      <c r="JP231" s="58"/>
      <c r="JQ231" s="59"/>
      <c r="JR231" s="58"/>
      <c r="JS231" s="58"/>
      <c r="JT231" s="58"/>
      <c r="JU231" s="58"/>
      <c r="JV231" s="58"/>
      <c r="JW231" s="58"/>
      <c r="JX231" s="58"/>
      <c r="JY231" s="58"/>
      <c r="JZ231" s="58"/>
      <c r="KA231" s="58"/>
      <c r="KB231" s="58"/>
      <c r="KC231" s="58"/>
      <c r="KD231" s="58"/>
      <c r="KE231" s="58"/>
      <c r="KF231" s="59"/>
      <c r="KG231" s="58"/>
      <c r="KH231" s="58"/>
      <c r="KI231" s="58"/>
      <c r="KJ231" s="58"/>
      <c r="KK231" s="58"/>
      <c r="KL231" s="58"/>
      <c r="KM231" s="58"/>
      <c r="KN231" s="58"/>
      <c r="KO231" s="58"/>
      <c r="KP231" s="58"/>
      <c r="KQ231" s="58"/>
      <c r="KR231" s="58"/>
      <c r="KS231" s="58"/>
      <c r="KT231" s="58"/>
      <c r="KU231" s="59"/>
      <c r="KV231" s="58"/>
      <c r="KW231" s="58"/>
      <c r="KX231" s="58"/>
      <c r="KY231" s="58"/>
      <c r="KZ231" s="58"/>
      <c r="LA231" s="58"/>
      <c r="LB231" s="58"/>
      <c r="LC231" s="58"/>
      <c r="LD231" s="347"/>
      <c r="LE231" s="58"/>
      <c r="LF231" s="58"/>
      <c r="LG231" s="58"/>
      <c r="LH231" s="58"/>
      <c r="LI231" s="58"/>
      <c r="LJ231" s="59"/>
      <c r="LK231" s="58"/>
      <c r="LL231" s="58"/>
      <c r="LM231" s="58"/>
      <c r="LN231" s="58"/>
      <c r="LO231" s="58"/>
      <c r="LP231" s="58"/>
      <c r="LQ231" s="58"/>
      <c r="LR231" s="58"/>
      <c r="LS231" s="347"/>
      <c r="LT231" s="58"/>
      <c r="LU231" s="58"/>
      <c r="LV231" s="58"/>
      <c r="LW231" s="58"/>
      <c r="LX231" s="58"/>
      <c r="LY231" s="59"/>
      <c r="LZ231" s="58"/>
      <c r="MA231" s="58"/>
      <c r="MB231" s="58"/>
      <c r="MC231" s="58"/>
      <c r="MD231" s="58"/>
      <c r="ME231" s="58"/>
      <c r="MF231" s="58"/>
      <c r="MG231" s="58"/>
      <c r="MH231" s="347"/>
      <c r="MI231" s="58"/>
      <c r="MJ231" s="58"/>
      <c r="MK231" s="58"/>
      <c r="ML231" s="58"/>
      <c r="MM231" s="58"/>
      <c r="MN231" s="59"/>
      <c r="MO231" s="58"/>
      <c r="MP231" s="58"/>
      <c r="MQ231" s="58"/>
      <c r="MR231" s="58"/>
      <c r="MS231" s="58"/>
      <c r="MT231" s="58"/>
      <c r="MU231" s="58"/>
      <c r="MV231" s="58"/>
      <c r="MW231" s="347"/>
    </row>
    <row r="232" spans="1:361" ht="17" thickBot="1">
      <c r="A232" s="347"/>
      <c r="B232" s="58"/>
      <c r="C232" s="58"/>
      <c r="D232" s="127" t="s">
        <v>133</v>
      </c>
      <c r="E232" s="128" t="s">
        <v>134</v>
      </c>
      <c r="F232" s="128" t="s">
        <v>135</v>
      </c>
      <c r="G232" s="128" t="s">
        <v>136</v>
      </c>
      <c r="H232" s="128" t="s">
        <v>137</v>
      </c>
      <c r="I232" s="128" t="s">
        <v>138</v>
      </c>
      <c r="J232" s="152" t="s">
        <v>139</v>
      </c>
      <c r="K232" s="135" t="s">
        <v>140</v>
      </c>
      <c r="L232" s="331" t="s">
        <v>141</v>
      </c>
      <c r="M232" s="128" t="s">
        <v>142</v>
      </c>
      <c r="N232" s="152" t="s">
        <v>143</v>
      </c>
      <c r="O232" s="135" t="s">
        <v>364</v>
      </c>
      <c r="P232" s="58"/>
      <c r="Q232" s="58"/>
      <c r="R232" s="58"/>
      <c r="S232" s="127" t="s">
        <v>133</v>
      </c>
      <c r="T232" s="128" t="s">
        <v>134</v>
      </c>
      <c r="U232" s="128" t="s">
        <v>135</v>
      </c>
      <c r="V232" s="128" t="s">
        <v>136</v>
      </c>
      <c r="W232" s="128" t="s">
        <v>137</v>
      </c>
      <c r="X232" s="128" t="s">
        <v>138</v>
      </c>
      <c r="Y232" s="128" t="s">
        <v>139</v>
      </c>
      <c r="Z232" s="135" t="s">
        <v>140</v>
      </c>
      <c r="AA232" s="128" t="s">
        <v>141</v>
      </c>
      <c r="AB232" s="128" t="s">
        <v>142</v>
      </c>
      <c r="AC232" s="152" t="s">
        <v>143</v>
      </c>
      <c r="AD232" s="135" t="s">
        <v>364</v>
      </c>
      <c r="AE232" s="58"/>
      <c r="AF232" s="58"/>
      <c r="AG232" s="58"/>
      <c r="AH232" s="127" t="s">
        <v>133</v>
      </c>
      <c r="AI232" s="128" t="s">
        <v>134</v>
      </c>
      <c r="AJ232" s="128" t="s">
        <v>135</v>
      </c>
      <c r="AK232" s="128" t="s">
        <v>136</v>
      </c>
      <c r="AL232" s="128" t="s">
        <v>137</v>
      </c>
      <c r="AM232" s="128" t="s">
        <v>138</v>
      </c>
      <c r="AN232" s="128" t="s">
        <v>139</v>
      </c>
      <c r="AO232" s="135" t="s">
        <v>140</v>
      </c>
      <c r="AP232" s="128" t="s">
        <v>141</v>
      </c>
      <c r="AQ232" s="128" t="s">
        <v>142</v>
      </c>
      <c r="AR232" s="152" t="s">
        <v>143</v>
      </c>
      <c r="AS232" s="135" t="s">
        <v>364</v>
      </c>
      <c r="AT232" s="58"/>
      <c r="AU232" s="58"/>
      <c r="AV232" s="58"/>
      <c r="AW232" s="127" t="s">
        <v>133</v>
      </c>
      <c r="AX232" s="128" t="s">
        <v>134</v>
      </c>
      <c r="AY232" s="128" t="s">
        <v>135</v>
      </c>
      <c r="AZ232" s="352" t="s">
        <v>136</v>
      </c>
      <c r="BA232" s="128" t="s">
        <v>137</v>
      </c>
      <c r="BB232" s="128" t="s">
        <v>138</v>
      </c>
      <c r="BC232" s="128" t="s">
        <v>139</v>
      </c>
      <c r="BD232" s="135" t="s">
        <v>140</v>
      </c>
      <c r="BE232" s="128" t="s">
        <v>141</v>
      </c>
      <c r="BF232" s="128" t="s">
        <v>142</v>
      </c>
      <c r="BG232" s="152" t="s">
        <v>143</v>
      </c>
      <c r="BH232" s="135" t="s">
        <v>364</v>
      </c>
      <c r="BI232" s="58"/>
      <c r="BJ232" s="58"/>
      <c r="BK232" s="58"/>
      <c r="BL232" s="127" t="s">
        <v>133</v>
      </c>
      <c r="BM232" s="128" t="s">
        <v>134</v>
      </c>
      <c r="BN232" s="128" t="s">
        <v>135</v>
      </c>
      <c r="BO232" s="128" t="s">
        <v>136</v>
      </c>
      <c r="BP232" s="128" t="s">
        <v>137</v>
      </c>
      <c r="BQ232" s="128" t="s">
        <v>138</v>
      </c>
      <c r="BR232" s="128" t="s">
        <v>139</v>
      </c>
      <c r="BS232" s="135" t="s">
        <v>140</v>
      </c>
      <c r="BT232" s="128" t="s">
        <v>141</v>
      </c>
      <c r="BU232" s="128" t="s">
        <v>142</v>
      </c>
      <c r="BV232" s="152" t="s">
        <v>143</v>
      </c>
      <c r="BW232" s="135" t="s">
        <v>364</v>
      </c>
      <c r="BX232" s="58"/>
      <c r="BY232" s="58"/>
      <c r="BZ232" s="58"/>
      <c r="CA232" s="127" t="s">
        <v>133</v>
      </c>
      <c r="CB232" s="128" t="s">
        <v>134</v>
      </c>
      <c r="CC232" s="128" t="s">
        <v>135</v>
      </c>
      <c r="CD232" s="128" t="s">
        <v>136</v>
      </c>
      <c r="CE232" s="128" t="s">
        <v>137</v>
      </c>
      <c r="CF232" s="128" t="s">
        <v>138</v>
      </c>
      <c r="CG232" s="128" t="s">
        <v>139</v>
      </c>
      <c r="CH232" s="135" t="s">
        <v>140</v>
      </c>
      <c r="CI232" s="128" t="s">
        <v>141</v>
      </c>
      <c r="CJ232" s="128" t="s">
        <v>142</v>
      </c>
      <c r="CK232" s="152" t="s">
        <v>143</v>
      </c>
      <c r="CL232" s="135" t="s">
        <v>364</v>
      </c>
      <c r="CM232" s="58"/>
      <c r="CN232" s="58"/>
      <c r="CO232" s="58"/>
      <c r="CP232" s="127" t="s">
        <v>133</v>
      </c>
      <c r="CQ232" s="128" t="s">
        <v>134</v>
      </c>
      <c r="CR232" s="128" t="s">
        <v>135</v>
      </c>
      <c r="CS232" s="128" t="s">
        <v>136</v>
      </c>
      <c r="CT232" s="128" t="s">
        <v>137</v>
      </c>
      <c r="CU232" s="128" t="s">
        <v>138</v>
      </c>
      <c r="CV232" s="128" t="s">
        <v>139</v>
      </c>
      <c r="CW232" s="135" t="s">
        <v>140</v>
      </c>
      <c r="CX232" s="128" t="s">
        <v>141</v>
      </c>
      <c r="CY232" s="128" t="s">
        <v>142</v>
      </c>
      <c r="CZ232" s="152" t="s">
        <v>143</v>
      </c>
      <c r="DA232" s="135" t="s">
        <v>364</v>
      </c>
      <c r="DB232" s="58"/>
      <c r="DC232" s="58"/>
      <c r="DD232" s="58"/>
      <c r="DE232" s="127" t="s">
        <v>133</v>
      </c>
      <c r="DF232" s="128" t="s">
        <v>134</v>
      </c>
      <c r="DG232" s="128" t="s">
        <v>135</v>
      </c>
      <c r="DH232" s="128" t="s">
        <v>136</v>
      </c>
      <c r="DI232" s="128" t="s">
        <v>137</v>
      </c>
      <c r="DJ232" s="128" t="s">
        <v>138</v>
      </c>
      <c r="DK232" s="128" t="s">
        <v>139</v>
      </c>
      <c r="DL232" s="135" t="s">
        <v>140</v>
      </c>
      <c r="DM232" s="128" t="s">
        <v>141</v>
      </c>
      <c r="DN232" s="128" t="s">
        <v>142</v>
      </c>
      <c r="DO232" s="152" t="s">
        <v>143</v>
      </c>
      <c r="DP232" s="135" t="s">
        <v>364</v>
      </c>
      <c r="DQ232" s="58"/>
      <c r="DR232" s="58"/>
      <c r="DS232" s="58"/>
      <c r="DT232" s="127" t="s">
        <v>133</v>
      </c>
      <c r="DU232" s="128" t="s">
        <v>134</v>
      </c>
      <c r="DV232" s="128" t="s">
        <v>135</v>
      </c>
      <c r="DW232" s="128" t="s">
        <v>136</v>
      </c>
      <c r="DX232" s="128" t="s">
        <v>137</v>
      </c>
      <c r="DY232" s="128" t="s">
        <v>138</v>
      </c>
      <c r="DZ232" s="128" t="s">
        <v>139</v>
      </c>
      <c r="EA232" s="135" t="s">
        <v>140</v>
      </c>
      <c r="EB232" s="128" t="s">
        <v>141</v>
      </c>
      <c r="EC232" s="128" t="s">
        <v>142</v>
      </c>
      <c r="ED232" s="152" t="s">
        <v>143</v>
      </c>
      <c r="EE232" s="135" t="s">
        <v>364</v>
      </c>
      <c r="EF232" s="58"/>
      <c r="EG232" s="58"/>
      <c r="EH232" s="58"/>
      <c r="EI232" s="127" t="s">
        <v>133</v>
      </c>
      <c r="EJ232" s="128" t="s">
        <v>134</v>
      </c>
      <c r="EK232" s="128" t="s">
        <v>135</v>
      </c>
      <c r="EL232" s="128" t="s">
        <v>136</v>
      </c>
      <c r="EM232" s="128" t="s">
        <v>137</v>
      </c>
      <c r="EN232" s="128" t="s">
        <v>138</v>
      </c>
      <c r="EO232" s="128" t="s">
        <v>139</v>
      </c>
      <c r="EP232" s="135" t="s">
        <v>140</v>
      </c>
      <c r="EQ232" s="128" t="s">
        <v>141</v>
      </c>
      <c r="ER232" s="128" t="s">
        <v>142</v>
      </c>
      <c r="ES232" s="152" t="s">
        <v>143</v>
      </c>
      <c r="ET232" s="135" t="s">
        <v>364</v>
      </c>
      <c r="EU232" s="58"/>
      <c r="EV232" s="58"/>
      <c r="EW232" s="58"/>
      <c r="EX232" s="127" t="s">
        <v>133</v>
      </c>
      <c r="EY232" s="128" t="s">
        <v>134</v>
      </c>
      <c r="EZ232" s="128" t="s">
        <v>135</v>
      </c>
      <c r="FA232" s="128" t="s">
        <v>136</v>
      </c>
      <c r="FB232" s="128" t="s">
        <v>137</v>
      </c>
      <c r="FC232" s="128" t="s">
        <v>138</v>
      </c>
      <c r="FD232" s="128" t="s">
        <v>139</v>
      </c>
      <c r="FE232" s="135" t="s">
        <v>140</v>
      </c>
      <c r="FF232" s="128" t="s">
        <v>141</v>
      </c>
      <c r="FG232" s="128" t="s">
        <v>142</v>
      </c>
      <c r="FH232" s="152" t="s">
        <v>143</v>
      </c>
      <c r="FI232" s="135" t="s">
        <v>364</v>
      </c>
      <c r="FJ232" s="58"/>
      <c r="FK232" s="58"/>
      <c r="FL232" s="58"/>
      <c r="FM232" s="127" t="s">
        <v>133</v>
      </c>
      <c r="FN232" s="128" t="s">
        <v>134</v>
      </c>
      <c r="FO232" s="128" t="s">
        <v>135</v>
      </c>
      <c r="FP232" s="128" t="s">
        <v>136</v>
      </c>
      <c r="FQ232" s="128" t="s">
        <v>137</v>
      </c>
      <c r="FR232" s="128" t="s">
        <v>138</v>
      </c>
      <c r="FS232" s="128" t="s">
        <v>139</v>
      </c>
      <c r="FT232" s="135" t="s">
        <v>140</v>
      </c>
      <c r="FU232" s="128" t="s">
        <v>141</v>
      </c>
      <c r="FV232" s="128" t="s">
        <v>142</v>
      </c>
      <c r="FW232" s="152" t="s">
        <v>143</v>
      </c>
      <c r="FX232" s="135" t="s">
        <v>364</v>
      </c>
      <c r="FY232" s="58"/>
      <c r="FZ232" s="58"/>
      <c r="GA232" s="58"/>
      <c r="GB232" s="127" t="s">
        <v>133</v>
      </c>
      <c r="GC232" s="128" t="s">
        <v>134</v>
      </c>
      <c r="GD232" s="128" t="s">
        <v>135</v>
      </c>
      <c r="GE232" s="128" t="s">
        <v>136</v>
      </c>
      <c r="GF232" s="128" t="s">
        <v>137</v>
      </c>
      <c r="GG232" s="128" t="s">
        <v>138</v>
      </c>
      <c r="GH232" s="128" t="s">
        <v>139</v>
      </c>
      <c r="GI232" s="135" t="s">
        <v>140</v>
      </c>
      <c r="GJ232" s="128" t="s">
        <v>141</v>
      </c>
      <c r="GK232" s="128" t="s">
        <v>142</v>
      </c>
      <c r="GL232" s="152" t="s">
        <v>143</v>
      </c>
      <c r="GM232" s="135" t="s">
        <v>364</v>
      </c>
      <c r="GN232" s="58"/>
      <c r="GO232" s="58"/>
      <c r="GP232" s="58"/>
      <c r="GQ232" s="127" t="s">
        <v>133</v>
      </c>
      <c r="GR232" s="128" t="s">
        <v>134</v>
      </c>
      <c r="GS232" s="128" t="s">
        <v>135</v>
      </c>
      <c r="GT232" s="128" t="s">
        <v>136</v>
      </c>
      <c r="GU232" s="128" t="s">
        <v>137</v>
      </c>
      <c r="GV232" s="128" t="s">
        <v>138</v>
      </c>
      <c r="GW232" s="128" t="s">
        <v>139</v>
      </c>
      <c r="GX232" s="135" t="s">
        <v>140</v>
      </c>
      <c r="GY232" s="128" t="s">
        <v>141</v>
      </c>
      <c r="GZ232" s="128" t="s">
        <v>142</v>
      </c>
      <c r="HA232" s="152" t="s">
        <v>143</v>
      </c>
      <c r="HB232" s="135" t="s">
        <v>364</v>
      </c>
      <c r="HC232" s="58"/>
      <c r="HD232" s="58"/>
      <c r="HE232" s="58"/>
      <c r="HF232" s="127" t="s">
        <v>133</v>
      </c>
      <c r="HG232" s="128" t="s">
        <v>134</v>
      </c>
      <c r="HH232" s="128" t="s">
        <v>135</v>
      </c>
      <c r="HI232" s="128" t="s">
        <v>136</v>
      </c>
      <c r="HJ232" s="128" t="s">
        <v>137</v>
      </c>
      <c r="HK232" s="128" t="s">
        <v>138</v>
      </c>
      <c r="HL232" s="128" t="s">
        <v>139</v>
      </c>
      <c r="HM232" s="135" t="s">
        <v>140</v>
      </c>
      <c r="HN232" s="128" t="s">
        <v>141</v>
      </c>
      <c r="HO232" s="128" t="s">
        <v>142</v>
      </c>
      <c r="HP232" s="152" t="s">
        <v>143</v>
      </c>
      <c r="HQ232" s="135" t="s">
        <v>364</v>
      </c>
      <c r="HR232" s="58"/>
      <c r="HS232" s="58"/>
      <c r="HT232" s="58"/>
      <c r="HU232" s="127" t="s">
        <v>133</v>
      </c>
      <c r="HV232" s="128" t="s">
        <v>134</v>
      </c>
      <c r="HW232" s="128" t="s">
        <v>135</v>
      </c>
      <c r="HX232" s="128" t="s">
        <v>136</v>
      </c>
      <c r="HY232" s="128" t="s">
        <v>137</v>
      </c>
      <c r="HZ232" s="128" t="s">
        <v>138</v>
      </c>
      <c r="IA232" s="128" t="s">
        <v>139</v>
      </c>
      <c r="IB232" s="135" t="s">
        <v>140</v>
      </c>
      <c r="IC232" s="128" t="s">
        <v>141</v>
      </c>
      <c r="ID232" s="128" t="s">
        <v>142</v>
      </c>
      <c r="IE232" s="152" t="s">
        <v>143</v>
      </c>
      <c r="IF232" s="135" t="s">
        <v>364</v>
      </c>
      <c r="IG232" s="58"/>
      <c r="IH232" s="58"/>
      <c r="II232" s="58"/>
      <c r="IJ232" s="127" t="s">
        <v>133</v>
      </c>
      <c r="IK232" s="128" t="s">
        <v>134</v>
      </c>
      <c r="IL232" s="128" t="s">
        <v>135</v>
      </c>
      <c r="IM232" s="128" t="s">
        <v>136</v>
      </c>
      <c r="IN232" s="128" t="s">
        <v>137</v>
      </c>
      <c r="IO232" s="128" t="s">
        <v>138</v>
      </c>
      <c r="IP232" s="128" t="s">
        <v>139</v>
      </c>
      <c r="IQ232" s="135" t="s">
        <v>140</v>
      </c>
      <c r="IR232" s="128" t="s">
        <v>141</v>
      </c>
      <c r="IS232" s="128" t="s">
        <v>142</v>
      </c>
      <c r="IT232" s="152" t="s">
        <v>143</v>
      </c>
      <c r="IU232" s="135" t="s">
        <v>364</v>
      </c>
      <c r="IV232" s="58"/>
      <c r="IW232" s="58"/>
      <c r="IX232" s="58"/>
      <c r="IY232" s="127" t="s">
        <v>133</v>
      </c>
      <c r="IZ232" s="128" t="s">
        <v>134</v>
      </c>
      <c r="JA232" s="128" t="s">
        <v>135</v>
      </c>
      <c r="JB232" s="128" t="s">
        <v>136</v>
      </c>
      <c r="JC232" s="128" t="s">
        <v>137</v>
      </c>
      <c r="JD232" s="128" t="s">
        <v>138</v>
      </c>
      <c r="JE232" s="128" t="s">
        <v>139</v>
      </c>
      <c r="JF232" s="135" t="s">
        <v>140</v>
      </c>
      <c r="JG232" s="128" t="s">
        <v>141</v>
      </c>
      <c r="JH232" s="128" t="s">
        <v>142</v>
      </c>
      <c r="JI232" s="152" t="s">
        <v>143</v>
      </c>
      <c r="JJ232" s="135" t="s">
        <v>364</v>
      </c>
      <c r="JK232" s="58"/>
      <c r="JL232" s="58"/>
      <c r="JM232" s="58"/>
      <c r="JN232" s="127" t="s">
        <v>133</v>
      </c>
      <c r="JO232" s="128" t="s">
        <v>134</v>
      </c>
      <c r="JP232" s="128" t="s">
        <v>135</v>
      </c>
      <c r="JQ232" s="128" t="s">
        <v>136</v>
      </c>
      <c r="JR232" s="128" t="s">
        <v>137</v>
      </c>
      <c r="JS232" s="128" t="s">
        <v>138</v>
      </c>
      <c r="JT232" s="128" t="s">
        <v>139</v>
      </c>
      <c r="JU232" s="135" t="s">
        <v>140</v>
      </c>
      <c r="JV232" s="128" t="s">
        <v>141</v>
      </c>
      <c r="JW232" s="128" t="s">
        <v>142</v>
      </c>
      <c r="JX232" s="152" t="s">
        <v>143</v>
      </c>
      <c r="JY232" s="135" t="s">
        <v>364</v>
      </c>
      <c r="JZ232" s="58"/>
      <c r="KA232" s="58"/>
      <c r="KB232" s="58"/>
      <c r="KC232" s="127" t="s">
        <v>133</v>
      </c>
      <c r="KD232" s="128" t="s">
        <v>134</v>
      </c>
      <c r="KE232" s="128" t="s">
        <v>135</v>
      </c>
      <c r="KF232" s="128" t="s">
        <v>136</v>
      </c>
      <c r="KG232" s="128" t="s">
        <v>137</v>
      </c>
      <c r="KH232" s="128" t="s">
        <v>138</v>
      </c>
      <c r="KI232" s="128" t="s">
        <v>139</v>
      </c>
      <c r="KJ232" s="135" t="s">
        <v>140</v>
      </c>
      <c r="KK232" s="128" t="s">
        <v>141</v>
      </c>
      <c r="KL232" s="128" t="s">
        <v>142</v>
      </c>
      <c r="KM232" s="152" t="s">
        <v>143</v>
      </c>
      <c r="KN232" s="135" t="s">
        <v>364</v>
      </c>
      <c r="KO232" s="58"/>
      <c r="KP232" s="58"/>
      <c r="KQ232" s="58"/>
      <c r="KR232" s="127" t="s">
        <v>133</v>
      </c>
      <c r="KS232" s="128" t="s">
        <v>134</v>
      </c>
      <c r="KT232" s="128" t="s">
        <v>135</v>
      </c>
      <c r="KU232" s="128" t="s">
        <v>136</v>
      </c>
      <c r="KV232" s="128" t="s">
        <v>137</v>
      </c>
      <c r="KW232" s="128" t="s">
        <v>138</v>
      </c>
      <c r="KX232" s="128" t="s">
        <v>139</v>
      </c>
      <c r="KY232" s="135" t="s">
        <v>140</v>
      </c>
      <c r="KZ232" s="128" t="s">
        <v>141</v>
      </c>
      <c r="LA232" s="128" t="s">
        <v>142</v>
      </c>
      <c r="LB232" s="152" t="s">
        <v>143</v>
      </c>
      <c r="LC232" s="135" t="s">
        <v>364</v>
      </c>
      <c r="LD232" s="347"/>
      <c r="LE232" s="58"/>
      <c r="LF232" s="58"/>
      <c r="LG232" s="127" t="s">
        <v>133</v>
      </c>
      <c r="LH232" s="128" t="s">
        <v>134</v>
      </c>
      <c r="LI232" s="128" t="s">
        <v>135</v>
      </c>
      <c r="LJ232" s="128" t="s">
        <v>136</v>
      </c>
      <c r="LK232" s="128" t="s">
        <v>137</v>
      </c>
      <c r="LL232" s="128" t="s">
        <v>138</v>
      </c>
      <c r="LM232" s="128" t="s">
        <v>139</v>
      </c>
      <c r="LN232" s="135" t="s">
        <v>140</v>
      </c>
      <c r="LO232" s="128" t="s">
        <v>141</v>
      </c>
      <c r="LP232" s="128" t="s">
        <v>142</v>
      </c>
      <c r="LQ232" s="152" t="s">
        <v>143</v>
      </c>
      <c r="LR232" s="135" t="s">
        <v>364</v>
      </c>
      <c r="LS232" s="347"/>
      <c r="LT232" s="58"/>
      <c r="LU232" s="58"/>
      <c r="LV232" s="127" t="s">
        <v>133</v>
      </c>
      <c r="LW232" s="128" t="s">
        <v>134</v>
      </c>
      <c r="LX232" s="128" t="s">
        <v>135</v>
      </c>
      <c r="LY232" s="128" t="s">
        <v>136</v>
      </c>
      <c r="LZ232" s="128" t="s">
        <v>137</v>
      </c>
      <c r="MA232" s="128" t="s">
        <v>138</v>
      </c>
      <c r="MB232" s="128" t="s">
        <v>139</v>
      </c>
      <c r="MC232" s="135" t="s">
        <v>140</v>
      </c>
      <c r="MD232" s="128" t="s">
        <v>141</v>
      </c>
      <c r="ME232" s="128" t="s">
        <v>142</v>
      </c>
      <c r="MF232" s="152" t="s">
        <v>143</v>
      </c>
      <c r="MG232" s="135" t="s">
        <v>364</v>
      </c>
      <c r="MH232" s="347"/>
      <c r="MI232" s="58"/>
      <c r="MJ232" s="58"/>
      <c r="MK232" s="127" t="s">
        <v>133</v>
      </c>
      <c r="ML232" s="128" t="s">
        <v>134</v>
      </c>
      <c r="MM232" s="128" t="s">
        <v>135</v>
      </c>
      <c r="MN232" s="128" t="s">
        <v>136</v>
      </c>
      <c r="MO232" s="128" t="s">
        <v>137</v>
      </c>
      <c r="MP232" s="128" t="s">
        <v>138</v>
      </c>
      <c r="MQ232" s="128" t="s">
        <v>139</v>
      </c>
      <c r="MR232" s="135" t="s">
        <v>140</v>
      </c>
      <c r="MS232" s="128" t="s">
        <v>141</v>
      </c>
      <c r="MT232" s="128" t="s">
        <v>142</v>
      </c>
      <c r="MU232" s="152" t="s">
        <v>143</v>
      </c>
      <c r="MV232" s="135" t="s">
        <v>364</v>
      </c>
      <c r="MW232" s="347"/>
    </row>
    <row r="233" spans="1:361">
      <c r="A233" s="347"/>
      <c r="B233" s="58"/>
      <c r="C233" s="58"/>
      <c r="D233" s="150">
        <v>1</v>
      </c>
      <c r="E233" s="124" t="s">
        <v>144</v>
      </c>
      <c r="F233" s="124" t="s">
        <v>144</v>
      </c>
      <c r="G233" s="118"/>
      <c r="H233" s="124"/>
      <c r="I233" s="124"/>
      <c r="J233" s="151" t="s">
        <v>144</v>
      </c>
      <c r="K233" s="118" t="str">
        <f>IFERROR(IF(J233&gt;=5,VLOOKUP(J233,Brutos!$K$3:$AE$10,MATCH(I233,Brutos!$K$3:$AE$3,0),0),0),"")</f>
        <v/>
      </c>
      <c r="L233" s="124"/>
      <c r="M233" s="124"/>
      <c r="N233" s="125" t="str">
        <f>IF(SUMPRODUCT((H233)*(I233)*(L233))=0,"",SUMPRODUCT((H233)*(I233)*(L233)))</f>
        <v/>
      </c>
      <c r="O233" s="153"/>
      <c r="P233" s="58"/>
      <c r="Q233" s="58"/>
      <c r="R233" s="58"/>
      <c r="S233" s="150">
        <v>1</v>
      </c>
      <c r="T233" s="124" t="s">
        <v>144</v>
      </c>
      <c r="U233" s="124" t="s">
        <v>144</v>
      </c>
      <c r="V233" s="118"/>
      <c r="W233" s="124"/>
      <c r="X233" s="124"/>
      <c r="Y233" s="151" t="s">
        <v>144</v>
      </c>
      <c r="Z233" s="118" t="str">
        <f>IFERROR(IF(Y233&gt;=5,VLOOKUP(Y233,Brutos!$K$3:$AE$10,MATCH(X233,Brutos!$K$3:$AE$3,0),0),0),"")</f>
        <v/>
      </c>
      <c r="AA233" s="124"/>
      <c r="AB233" s="124"/>
      <c r="AC233" s="125" t="str">
        <f>IF(SUMPRODUCT((W233)*(X233)*(AA233))=0,"",SUMPRODUCT((W233)*(X233)*(AA233)))</f>
        <v/>
      </c>
      <c r="AD233" s="153"/>
      <c r="AE233" s="58"/>
      <c r="AF233" s="58"/>
      <c r="AG233" s="58"/>
      <c r="AH233" s="150">
        <v>1</v>
      </c>
      <c r="AI233" s="124" t="s">
        <v>144</v>
      </c>
      <c r="AJ233" s="124" t="s">
        <v>144</v>
      </c>
      <c r="AK233" s="118"/>
      <c r="AL233" s="124"/>
      <c r="AM233" s="124"/>
      <c r="AN233" s="151" t="s">
        <v>144</v>
      </c>
      <c r="AO233" s="118" t="str">
        <f>IFERROR(IF(AN233&gt;=5,VLOOKUP(AN233,Brutos!$K$3:$AE$10,MATCH(AM233,Brutos!$K$3:$AE$3,0),0),0),"")</f>
        <v/>
      </c>
      <c r="AP233" s="124"/>
      <c r="AQ233" s="124"/>
      <c r="AR233" s="125" t="str">
        <f>IF(SUMPRODUCT((AL233)*(AM233)*(AP233))=0,"",SUMPRODUCT((AL233)*(AM233)*(AP233)))</f>
        <v/>
      </c>
      <c r="AS233" s="153"/>
      <c r="AT233" s="58"/>
      <c r="AU233" s="58"/>
      <c r="AV233" s="58"/>
      <c r="AW233" s="150">
        <v>1</v>
      </c>
      <c r="AX233" s="124" t="s">
        <v>144</v>
      </c>
      <c r="AY233" s="124" t="s">
        <v>144</v>
      </c>
      <c r="AZ233" s="353"/>
      <c r="BA233" s="124"/>
      <c r="BB233" s="124"/>
      <c r="BC233" s="151" t="s">
        <v>144</v>
      </c>
      <c r="BD233" s="118" t="str">
        <f>IFERROR(IF(BC233&gt;=5,VLOOKUP(BC233,Brutos!$K$3:$AE$10,MATCH(BB233,Brutos!$K$3:$AE$3,0),0),0),"")</f>
        <v/>
      </c>
      <c r="BE233" s="124"/>
      <c r="BF233" s="124"/>
      <c r="BG233" s="125" t="str">
        <f>IF(SUMPRODUCT((BA233)*(BB233)*(BE233))=0,"",SUMPRODUCT((BA233)*(BB233)*(BE233)))</f>
        <v/>
      </c>
      <c r="BH233" s="153"/>
      <c r="BI233" s="58"/>
      <c r="BJ233" s="58"/>
      <c r="BK233" s="58"/>
      <c r="BL233" s="150">
        <v>1</v>
      </c>
      <c r="BM233" s="124" t="s">
        <v>144</v>
      </c>
      <c r="BN233" s="124" t="s">
        <v>144</v>
      </c>
      <c r="BO233" s="118"/>
      <c r="BP233" s="124"/>
      <c r="BQ233" s="124"/>
      <c r="BR233" s="151" t="s">
        <v>144</v>
      </c>
      <c r="BS233" s="118" t="str">
        <f>IFERROR(IF(BR233&gt;=5,VLOOKUP(BR233,Brutos!$K$3:$AE$10,MATCH(BQ233,Brutos!$K$3:$AE$3,0),0),0),"")</f>
        <v/>
      </c>
      <c r="BT233" s="124"/>
      <c r="BU233" s="124"/>
      <c r="BV233" s="125" t="str">
        <f>IF(SUMPRODUCT((BP233)*(BQ233)*(BT233))=0,"",SUMPRODUCT((BP233)*(BQ233)*(BT233)))</f>
        <v/>
      </c>
      <c r="BW233" s="153"/>
      <c r="BX233" s="58"/>
      <c r="BY233" s="58"/>
      <c r="BZ233" s="58"/>
      <c r="CA233" s="150">
        <v>1</v>
      </c>
      <c r="CB233" s="124" t="s">
        <v>144</v>
      </c>
      <c r="CC233" s="124" t="s">
        <v>144</v>
      </c>
      <c r="CD233" s="118"/>
      <c r="CE233" s="124"/>
      <c r="CF233" s="124"/>
      <c r="CG233" s="151" t="s">
        <v>144</v>
      </c>
      <c r="CH233" s="118" t="str">
        <f>IFERROR(IF(CG233&gt;=5,VLOOKUP(CG233,Brutos!$K$3:$AE$10,MATCH(CF233,Brutos!$K$3:$AE$3,0),0),0),"")</f>
        <v/>
      </c>
      <c r="CI233" s="124"/>
      <c r="CJ233" s="124"/>
      <c r="CK233" s="125" t="str">
        <f>IF(SUMPRODUCT((CE233)*(CF233)*(CI233))=0,"",SUMPRODUCT((CE233)*(CF233)*(CI233)))</f>
        <v/>
      </c>
      <c r="CL233" s="153"/>
      <c r="CM233" s="58"/>
      <c r="CN233" s="58"/>
      <c r="CO233" s="58"/>
      <c r="CP233" s="150">
        <v>1</v>
      </c>
      <c r="CQ233" s="124" t="s">
        <v>144</v>
      </c>
      <c r="CR233" s="124" t="s">
        <v>144</v>
      </c>
      <c r="CS233" s="118"/>
      <c r="CT233" s="124"/>
      <c r="CU233" s="124"/>
      <c r="CV233" s="151" t="s">
        <v>144</v>
      </c>
      <c r="CW233" s="118" t="str">
        <f>IFERROR(IF(CV233&gt;=5,VLOOKUP(CV233,Brutos!$K$3:$AE$10,MATCH(CU233,Brutos!$K$3:$AE$3,0),0),0),"")</f>
        <v/>
      </c>
      <c r="CX233" s="124"/>
      <c r="CY233" s="124"/>
      <c r="CZ233" s="125" t="str">
        <f>IF(SUMPRODUCT((CT233)*(CU233)*(CX233))=0,"",SUMPRODUCT((CT233)*(CU233)*(CX233)))</f>
        <v/>
      </c>
      <c r="DA233" s="153"/>
      <c r="DB233" s="58"/>
      <c r="DC233" s="58"/>
      <c r="DD233" s="58"/>
      <c r="DE233" s="150">
        <v>1</v>
      </c>
      <c r="DF233" s="124" t="s">
        <v>144</v>
      </c>
      <c r="DG233" s="124" t="s">
        <v>144</v>
      </c>
      <c r="DH233" s="118"/>
      <c r="DI233" s="124"/>
      <c r="DJ233" s="124"/>
      <c r="DK233" s="151" t="s">
        <v>144</v>
      </c>
      <c r="DL233" s="118" t="str">
        <f>IFERROR(IF(DK233&gt;=5,VLOOKUP(DK233,Brutos!$K$3:$AE$10,MATCH(DJ233,Brutos!$K$3:$AE$3,0),0),0),"")</f>
        <v/>
      </c>
      <c r="DM233" s="124"/>
      <c r="DN233" s="124"/>
      <c r="DO233" s="125" t="str">
        <f>IF(SUMPRODUCT((DI233)*(DJ233)*(DM233))=0,"",SUMPRODUCT((DI233)*(DJ233)*(DM233)))</f>
        <v/>
      </c>
      <c r="DP233" s="153"/>
      <c r="DQ233" s="58"/>
      <c r="DR233" s="58"/>
      <c r="DS233" s="58"/>
      <c r="DT233" s="150">
        <v>1</v>
      </c>
      <c r="DU233" s="124" t="s">
        <v>144</v>
      </c>
      <c r="DV233" s="124" t="s">
        <v>144</v>
      </c>
      <c r="DW233" s="118"/>
      <c r="DX233" s="124"/>
      <c r="DY233" s="124"/>
      <c r="DZ233" s="151" t="s">
        <v>144</v>
      </c>
      <c r="EA233" s="118" t="str">
        <f>IFERROR(IF(DZ233&gt;=5,VLOOKUP(DZ233,Brutos!$K$3:$AE$10,MATCH(DY233,Brutos!$K$3:$AE$3,0),0),0),"")</f>
        <v/>
      </c>
      <c r="EB233" s="124"/>
      <c r="EC233" s="124"/>
      <c r="ED233" s="125" t="str">
        <f>IF(SUMPRODUCT((DX233)*(DY233)*(EB233))=0,"",SUMPRODUCT((DX233)*(DY233)*(EB233)))</f>
        <v/>
      </c>
      <c r="EE233" s="153"/>
      <c r="EF233" s="58"/>
      <c r="EG233" s="58"/>
      <c r="EH233" s="58"/>
      <c r="EI233" s="150">
        <v>1</v>
      </c>
      <c r="EJ233" s="124" t="s">
        <v>144</v>
      </c>
      <c r="EK233" s="124" t="s">
        <v>144</v>
      </c>
      <c r="EL233" s="118"/>
      <c r="EM233" s="124"/>
      <c r="EN233" s="124"/>
      <c r="EO233" s="151" t="s">
        <v>144</v>
      </c>
      <c r="EP233" s="118" t="str">
        <f>IFERROR(IF(EO233&gt;=5,VLOOKUP(EO233,Brutos!$K$3:$AE$10,MATCH(EN233,Brutos!$K$3:$AE$3,0),0),0),"")</f>
        <v/>
      </c>
      <c r="EQ233" s="124"/>
      <c r="ER233" s="124"/>
      <c r="ES233" s="125" t="str">
        <f>IF(SUMPRODUCT((EM233)*(EN233)*(EQ233))=0,"",SUMPRODUCT((EM233)*(EN233)*(EQ233)))</f>
        <v/>
      </c>
      <c r="ET233" s="153"/>
      <c r="EU233" s="58"/>
      <c r="EV233" s="58"/>
      <c r="EW233" s="58"/>
      <c r="EX233" s="150">
        <v>1</v>
      </c>
      <c r="EY233" s="124" t="s">
        <v>144</v>
      </c>
      <c r="EZ233" s="124" t="s">
        <v>144</v>
      </c>
      <c r="FA233" s="118"/>
      <c r="FB233" s="124"/>
      <c r="FC233" s="124"/>
      <c r="FD233" s="151" t="s">
        <v>144</v>
      </c>
      <c r="FE233" s="118" t="str">
        <f>IFERROR(IF(FD233&gt;=5,VLOOKUP(FD233,Brutos!$K$3:$AE$10,MATCH(FC233,Brutos!$K$3:$AE$3,0),0),0),"")</f>
        <v/>
      </c>
      <c r="FF233" s="124"/>
      <c r="FG233" s="124"/>
      <c r="FH233" s="125" t="str">
        <f>IF(SUMPRODUCT((FB233)*(FC233)*(FF233))=0,"",SUMPRODUCT((FB233)*(FC233)*(FF233)))</f>
        <v/>
      </c>
      <c r="FI233" s="153"/>
      <c r="FJ233" s="58"/>
      <c r="FK233" s="58"/>
      <c r="FL233" s="58"/>
      <c r="FM233" s="150">
        <v>1</v>
      </c>
      <c r="FN233" s="124" t="s">
        <v>144</v>
      </c>
      <c r="FO233" s="124" t="s">
        <v>144</v>
      </c>
      <c r="FP233" s="118"/>
      <c r="FQ233" s="124"/>
      <c r="FR233" s="124"/>
      <c r="FS233" s="151" t="s">
        <v>144</v>
      </c>
      <c r="FT233" s="118" t="str">
        <f>IFERROR(IF(FS233&gt;=5,VLOOKUP(FS233,Brutos!$K$3:$AE$10,MATCH(FR233,Brutos!$K$3:$AE$3,0),0),0),"")</f>
        <v/>
      </c>
      <c r="FU233" s="124"/>
      <c r="FV233" s="124"/>
      <c r="FW233" s="125" t="str">
        <f>IF(SUMPRODUCT((FQ233)*(FR233)*(FU233))=0,"",SUMPRODUCT((FQ233)*(FR233)*(FU233)))</f>
        <v/>
      </c>
      <c r="FX233" s="153"/>
      <c r="FY233" s="58"/>
      <c r="FZ233" s="58"/>
      <c r="GA233" s="58"/>
      <c r="GB233" s="150">
        <v>1</v>
      </c>
      <c r="GC233" s="124" t="s">
        <v>144</v>
      </c>
      <c r="GD233" s="124" t="s">
        <v>144</v>
      </c>
      <c r="GE233" s="118"/>
      <c r="GF233" s="124"/>
      <c r="GG233" s="124"/>
      <c r="GH233" s="151" t="s">
        <v>144</v>
      </c>
      <c r="GI233" s="118" t="str">
        <f>IFERROR(IF(GH233&gt;=5,VLOOKUP(GH233,Brutos!$K$3:$AE$10,MATCH(GG233,Brutos!$K$3:$AE$3,0),0),0),"")</f>
        <v/>
      </c>
      <c r="GJ233" s="124"/>
      <c r="GK233" s="124"/>
      <c r="GL233" s="125" t="str">
        <f>IF(SUMPRODUCT((GF233)*(GG233)*(GJ233))=0,"",SUMPRODUCT((GF233)*(GG233)*(GJ233)))</f>
        <v/>
      </c>
      <c r="GM233" s="153"/>
      <c r="GN233" s="58"/>
      <c r="GO233" s="58"/>
      <c r="GP233" s="58"/>
      <c r="GQ233" s="150">
        <v>1</v>
      </c>
      <c r="GR233" s="124" t="s">
        <v>144</v>
      </c>
      <c r="GS233" s="124" t="s">
        <v>144</v>
      </c>
      <c r="GT233" s="118"/>
      <c r="GU233" s="124"/>
      <c r="GV233" s="124"/>
      <c r="GW233" s="151" t="s">
        <v>144</v>
      </c>
      <c r="GX233" s="118" t="str">
        <f>IFERROR(IF(GW233&gt;=5,VLOOKUP(GW233,Brutos!$K$3:$AE$10,MATCH(GV233,Brutos!$K$3:$AE$3,0),0),0),"")</f>
        <v/>
      </c>
      <c r="GY233" s="124"/>
      <c r="GZ233" s="124"/>
      <c r="HA233" s="125" t="str">
        <f>IF(SUMPRODUCT((GU233)*(GV233)*(GY233))=0,"",SUMPRODUCT((GU233)*(GV233)*(GY233)))</f>
        <v/>
      </c>
      <c r="HB233" s="153"/>
      <c r="HC233" s="58"/>
      <c r="HD233" s="58"/>
      <c r="HE233" s="58"/>
      <c r="HF233" s="150">
        <v>1</v>
      </c>
      <c r="HG233" s="124" t="s">
        <v>144</v>
      </c>
      <c r="HH233" s="124" t="s">
        <v>144</v>
      </c>
      <c r="HI233" s="118"/>
      <c r="HJ233" s="124"/>
      <c r="HK233" s="124"/>
      <c r="HL233" s="151" t="s">
        <v>144</v>
      </c>
      <c r="HM233" s="118" t="str">
        <f>IFERROR(IF(HL233&gt;=5,VLOOKUP(HL233,Brutos!$K$3:$AE$10,MATCH(HK233,Brutos!$K$3:$AE$3,0),0),0),"")</f>
        <v/>
      </c>
      <c r="HN233" s="124"/>
      <c r="HO233" s="124"/>
      <c r="HP233" s="125" t="str">
        <f>IF(SUMPRODUCT((HJ233)*(HK233)*(HN233))=0,"",SUMPRODUCT((HJ233)*(HK233)*(HN233)))</f>
        <v/>
      </c>
      <c r="HQ233" s="153"/>
      <c r="HR233" s="58"/>
      <c r="HS233" s="58"/>
      <c r="HT233" s="58"/>
      <c r="HU233" s="150">
        <v>1</v>
      </c>
      <c r="HV233" s="124" t="s">
        <v>144</v>
      </c>
      <c r="HW233" s="124" t="s">
        <v>144</v>
      </c>
      <c r="HX233" s="477"/>
      <c r="HY233" s="124"/>
      <c r="HZ233" s="124"/>
      <c r="IA233" s="151" t="s">
        <v>144</v>
      </c>
      <c r="IB233" s="118" t="str">
        <f>IFERROR(IF(IA233&gt;=5,VLOOKUP(IA233,Brutos!$K$3:$AE$10,MATCH(HZ233,Brutos!$K$3:$AE$3,0),0),0),"")</f>
        <v/>
      </c>
      <c r="IC233" s="124"/>
      <c r="ID233" s="124"/>
      <c r="IE233" s="125" t="str">
        <f>IF(SUMPRODUCT((HY233)*(HZ233)*(IC233))=0,"",SUMPRODUCT((HY233)*(HZ233)*(IC233)))</f>
        <v/>
      </c>
      <c r="IF233" s="153"/>
      <c r="IG233" s="58"/>
      <c r="IH233" s="58"/>
      <c r="II233" s="58"/>
      <c r="IJ233" s="150">
        <v>1</v>
      </c>
      <c r="IK233" s="124" t="s">
        <v>144</v>
      </c>
      <c r="IL233" s="124" t="s">
        <v>144</v>
      </c>
      <c r="IM233" s="118"/>
      <c r="IN233" s="124"/>
      <c r="IO233" s="124"/>
      <c r="IP233" s="151" t="s">
        <v>144</v>
      </c>
      <c r="IQ233" s="118" t="str">
        <f>IFERROR(IF(IP233&gt;=5,VLOOKUP(IP233,Brutos!$K$3:$AE$10,MATCH(IO233,Brutos!$K$3:$AE$3,0),0),0),"")</f>
        <v/>
      </c>
      <c r="IR233" s="124"/>
      <c r="IS233" s="124"/>
      <c r="IT233" s="125" t="str">
        <f>IF(SUMPRODUCT((IN233)*(IO233)*(IR233))=0,"",SUMPRODUCT((IN233)*(IO233)*(IR233)))</f>
        <v/>
      </c>
      <c r="IU233" s="153"/>
      <c r="IV233" s="58"/>
      <c r="IW233" s="58"/>
      <c r="IX233" s="58"/>
      <c r="IY233" s="150">
        <v>1</v>
      </c>
      <c r="IZ233" s="124" t="s">
        <v>144</v>
      </c>
      <c r="JA233" s="124" t="s">
        <v>144</v>
      </c>
      <c r="JB233" s="118"/>
      <c r="JC233" s="124"/>
      <c r="JD233" s="124"/>
      <c r="JE233" s="151" t="s">
        <v>144</v>
      </c>
      <c r="JF233" s="118" t="str">
        <f>IFERROR(IF(JE233&gt;=5,VLOOKUP(JE233,Brutos!$K$3:$AE$10,MATCH(JD233,Brutos!$K$3:$AE$3,0),0),0),"")</f>
        <v/>
      </c>
      <c r="JG233" s="124"/>
      <c r="JH233" s="124"/>
      <c r="JI233" s="125" t="str">
        <f>IF(SUMPRODUCT((JC233)*(JD233)*(JG233))=0,"",SUMPRODUCT((JC233)*(JD233)*(JG233)))</f>
        <v/>
      </c>
      <c r="JJ233" s="153"/>
      <c r="JK233" s="58"/>
      <c r="JL233" s="58"/>
      <c r="JM233" s="58"/>
      <c r="JN233" s="150">
        <v>1</v>
      </c>
      <c r="JO233" s="124" t="s">
        <v>144</v>
      </c>
      <c r="JP233" s="124" t="s">
        <v>144</v>
      </c>
      <c r="JQ233" s="118"/>
      <c r="JR233" s="124"/>
      <c r="JS233" s="124"/>
      <c r="JT233" s="151" t="s">
        <v>144</v>
      </c>
      <c r="JU233" s="118" t="str">
        <f>IFERROR(IF(JT233&gt;=5,VLOOKUP(JT233,Brutos!$K$3:$AE$10,MATCH(JS233,Brutos!$K$3:$AE$3,0),0),0),"")</f>
        <v/>
      </c>
      <c r="JV233" s="124"/>
      <c r="JW233" s="124"/>
      <c r="JX233" s="125" t="str">
        <f>IF(SUMPRODUCT((JR233)*(JS233)*(JV233))=0,"",SUMPRODUCT((JR233)*(JS233)*(JV233)))</f>
        <v/>
      </c>
      <c r="JY233" s="153"/>
      <c r="JZ233" s="58"/>
      <c r="KA233" s="58"/>
      <c r="KB233" s="58"/>
      <c r="KC233" s="150">
        <v>1</v>
      </c>
      <c r="KD233" s="124" t="s">
        <v>144</v>
      </c>
      <c r="KE233" s="124" t="s">
        <v>144</v>
      </c>
      <c r="KF233" s="118"/>
      <c r="KG233" s="124"/>
      <c r="KH233" s="124"/>
      <c r="KI233" s="151" t="s">
        <v>144</v>
      </c>
      <c r="KJ233" s="118" t="str">
        <f>IFERROR(IF(KI233&gt;=5,VLOOKUP(KI233,Brutos!$K$3:$AE$10,MATCH(KH233,Brutos!$K$3:$AE$3,0),0),0),"")</f>
        <v/>
      </c>
      <c r="KK233" s="124"/>
      <c r="KL233" s="124"/>
      <c r="KM233" s="125" t="str">
        <f>IF(SUMPRODUCT((KG233)*(KH233)*(KK233))=0,"",SUMPRODUCT((KG233)*(KH233)*(KK233)))</f>
        <v/>
      </c>
      <c r="KN233" s="153"/>
      <c r="KO233" s="58"/>
      <c r="KP233" s="58"/>
      <c r="KQ233" s="58"/>
      <c r="KR233" s="150">
        <v>1</v>
      </c>
      <c r="KS233" s="124" t="s">
        <v>144</v>
      </c>
      <c r="KT233" s="124" t="s">
        <v>144</v>
      </c>
      <c r="KU233" s="118"/>
      <c r="KV233" s="124"/>
      <c r="KW233" s="124"/>
      <c r="KX233" s="151" t="s">
        <v>144</v>
      </c>
      <c r="KY233" s="118" t="str">
        <f>IFERROR(IF(KX233&gt;=5,VLOOKUP(KX233,Brutos!$K$3:$AE$10,MATCH(KW233,Brutos!$K$3:$AE$3,0),0),0),"")</f>
        <v/>
      </c>
      <c r="KZ233" s="124"/>
      <c r="LA233" s="124"/>
      <c r="LB233" s="125" t="str">
        <f>IF(SUMPRODUCT((KV233)*(KW233)*(KZ233))=0,"",SUMPRODUCT((KV233)*(KW233)*(KZ233)))</f>
        <v/>
      </c>
      <c r="LC233" s="153"/>
      <c r="LD233" s="347"/>
      <c r="LE233" s="58"/>
      <c r="LF233" s="58"/>
      <c r="LG233" s="150">
        <v>1</v>
      </c>
      <c r="LH233" s="124" t="s">
        <v>144</v>
      </c>
      <c r="LI233" s="124" t="s">
        <v>144</v>
      </c>
      <c r="LJ233" s="118"/>
      <c r="LK233" s="124"/>
      <c r="LL233" s="124"/>
      <c r="LM233" s="151" t="s">
        <v>144</v>
      </c>
      <c r="LN233" s="118" t="str">
        <f>IFERROR(IF(LM233&gt;=5,VLOOKUP(LM233,Brutos!$K$3:$AE$10,MATCH(LL233,Brutos!$K$3:$AE$3,0),0),0),"")</f>
        <v/>
      </c>
      <c r="LO233" s="124"/>
      <c r="LP233" s="124"/>
      <c r="LQ233" s="125" t="str">
        <f>IF(SUMPRODUCT((LK233)*(LL233)*(LO233))=0,"",SUMPRODUCT((LK233)*(LL233)*(LO233)))</f>
        <v/>
      </c>
      <c r="LR233" s="153"/>
      <c r="LS233" s="347"/>
      <c r="LT233" s="58"/>
      <c r="LU233" s="58"/>
      <c r="LV233" s="150">
        <v>1</v>
      </c>
      <c r="LW233" s="124" t="s">
        <v>144</v>
      </c>
      <c r="LX233" s="124" t="s">
        <v>144</v>
      </c>
      <c r="LY233" s="118"/>
      <c r="LZ233" s="124"/>
      <c r="MA233" s="124"/>
      <c r="MB233" s="151" t="s">
        <v>144</v>
      </c>
      <c r="MC233" s="118" t="str">
        <f>IFERROR(IF(MB233&gt;=5,VLOOKUP(MB233,Brutos!$K$3:$AE$10,MATCH(MA233,Brutos!$K$3:$AE$3,0),0),0),"")</f>
        <v/>
      </c>
      <c r="MD233" s="124"/>
      <c r="ME233" s="124"/>
      <c r="MF233" s="125" t="str">
        <f>IF(SUMPRODUCT((LZ233)*(MA233)*(MD233))=0,"",SUMPRODUCT((LZ233)*(MA233)*(MD233)))</f>
        <v/>
      </c>
      <c r="MG233" s="153"/>
      <c r="MH233" s="347"/>
      <c r="MI233" s="58"/>
      <c r="MJ233" s="58"/>
      <c r="MK233" s="150">
        <v>1</v>
      </c>
      <c r="ML233" s="124" t="s">
        <v>144</v>
      </c>
      <c r="MM233" s="124" t="s">
        <v>144</v>
      </c>
      <c r="MN233" s="118"/>
      <c r="MO233" s="124"/>
      <c r="MP233" s="124"/>
      <c r="MQ233" s="151" t="s">
        <v>144</v>
      </c>
      <c r="MR233" s="118" t="str">
        <f>IFERROR(IF(MQ233&gt;=5,VLOOKUP(MQ233,Brutos!$K$3:$AE$10,MATCH(MP233,Brutos!$K$3:$AE$3,0),0),0),"")</f>
        <v/>
      </c>
      <c r="MS233" s="124"/>
      <c r="MT233" s="124"/>
      <c r="MU233" s="125" t="str">
        <f>IF(SUMPRODUCT((MO233)*(MP233)*(MS233))=0,"",SUMPRODUCT((MO233)*(MP233)*(MS233)))</f>
        <v/>
      </c>
      <c r="MV233" s="153"/>
      <c r="MW233" s="347"/>
    </row>
    <row r="234" spans="1:361">
      <c r="A234" s="347"/>
      <c r="B234" s="58"/>
      <c r="C234" s="58"/>
      <c r="D234" s="63">
        <v>2</v>
      </c>
      <c r="E234" s="64" t="s">
        <v>144</v>
      </c>
      <c r="F234" s="64" t="s">
        <v>144</v>
      </c>
      <c r="G234" s="65"/>
      <c r="H234" s="64"/>
      <c r="I234" s="64"/>
      <c r="J234" s="65" t="s">
        <v>144</v>
      </c>
      <c r="K234" s="65" t="str">
        <f>IFERROR(IF(J234&gt;=5,VLOOKUP(J234,Brutos!$K$3:$AE$10,MATCH(I234,Brutos!$K$3:$AE$3,0),0),0),"")</f>
        <v/>
      </c>
      <c r="L234" s="64"/>
      <c r="M234" s="64"/>
      <c r="N234" s="74" t="str">
        <f t="shared" ref="N234:N252" si="139">IF(SUMPRODUCT((H234)*(I234)*(L234))=0,"",SUMPRODUCT((H234)*(I234)*(L234)))</f>
        <v/>
      </c>
      <c r="O234" s="66"/>
      <c r="P234" s="58"/>
      <c r="Q234" s="58"/>
      <c r="R234" s="58"/>
      <c r="S234" s="63">
        <v>2</v>
      </c>
      <c r="T234" s="64" t="s">
        <v>144</v>
      </c>
      <c r="U234" s="64" t="s">
        <v>144</v>
      </c>
      <c r="V234" s="65"/>
      <c r="W234" s="64"/>
      <c r="X234" s="64"/>
      <c r="Y234" s="65" t="s">
        <v>144</v>
      </c>
      <c r="Z234" s="65" t="str">
        <f>IFERROR(IF(Y234&gt;=5,VLOOKUP(Y234,Brutos!$K$3:$AE$10,MATCH(X234,Brutos!$K$3:$AE$3,0),0),0),"")</f>
        <v/>
      </c>
      <c r="AA234" s="64"/>
      <c r="AB234" s="64"/>
      <c r="AC234" s="74" t="str">
        <f t="shared" ref="AC234:AC252" si="140">IF(SUMPRODUCT((W234)*(X234)*(AA234))=0,"",SUMPRODUCT((W234)*(X234)*(AA234)))</f>
        <v/>
      </c>
      <c r="AD234" s="66"/>
      <c r="AE234" s="58"/>
      <c r="AF234" s="58"/>
      <c r="AG234" s="58"/>
      <c r="AH234" s="63">
        <v>2</v>
      </c>
      <c r="AI234" s="64" t="s">
        <v>144</v>
      </c>
      <c r="AJ234" s="64" t="s">
        <v>144</v>
      </c>
      <c r="AK234" s="65"/>
      <c r="AL234" s="64"/>
      <c r="AM234" s="64"/>
      <c r="AN234" s="65" t="s">
        <v>144</v>
      </c>
      <c r="AO234" s="65" t="str">
        <f>IFERROR(IF(AN234&gt;=5,VLOOKUP(AN234,Brutos!$K$3:$AE$10,MATCH(AM234,Brutos!$K$3:$AE$3,0),0),0),"")</f>
        <v/>
      </c>
      <c r="AP234" s="64"/>
      <c r="AQ234" s="64"/>
      <c r="AR234" s="74" t="str">
        <f t="shared" ref="AR234:AR252" si="141">IF(SUMPRODUCT((AL234)*(AM234)*(AP234))=0,"",SUMPRODUCT((AL234)*(AM234)*(AP234)))</f>
        <v/>
      </c>
      <c r="AS234" s="66"/>
      <c r="AT234" s="58"/>
      <c r="AU234" s="58"/>
      <c r="AV234" s="58"/>
      <c r="AW234" s="63">
        <v>2</v>
      </c>
      <c r="AX234" s="64" t="s">
        <v>144</v>
      </c>
      <c r="AY234" s="64" t="s">
        <v>144</v>
      </c>
      <c r="AZ234" s="354"/>
      <c r="BA234" s="64"/>
      <c r="BB234" s="64"/>
      <c r="BC234" s="65" t="s">
        <v>144</v>
      </c>
      <c r="BD234" s="65" t="str">
        <f>IFERROR(IF(BC234&gt;=5,VLOOKUP(BC234,Brutos!$K$3:$AE$10,MATCH(BB234,Brutos!$K$3:$AE$3,0),0),0),"")</f>
        <v/>
      </c>
      <c r="BE234" s="64"/>
      <c r="BF234" s="64"/>
      <c r="BG234" s="74" t="str">
        <f t="shared" ref="BG234:BG252" si="142">IF(SUMPRODUCT((BA234)*(BB234)*(BE234))=0,"",SUMPRODUCT((BA234)*(BB234)*(BE234)))</f>
        <v/>
      </c>
      <c r="BH234" s="66"/>
      <c r="BI234" s="58"/>
      <c r="BJ234" s="58"/>
      <c r="BK234" s="58"/>
      <c r="BL234" s="63">
        <v>2</v>
      </c>
      <c r="BM234" s="64" t="s">
        <v>144</v>
      </c>
      <c r="BN234" s="64" t="s">
        <v>144</v>
      </c>
      <c r="BO234" s="65"/>
      <c r="BP234" s="64"/>
      <c r="BQ234" s="64"/>
      <c r="BR234" s="65" t="s">
        <v>144</v>
      </c>
      <c r="BS234" s="65" t="str">
        <f>IFERROR(IF(BR234&gt;=5,VLOOKUP(BR234,Brutos!$K$3:$AE$10,MATCH(BQ234,Brutos!$K$3:$AE$3,0),0),0),"")</f>
        <v/>
      </c>
      <c r="BT234" s="64"/>
      <c r="BU234" s="64"/>
      <c r="BV234" s="74" t="str">
        <f t="shared" ref="BV234:BV252" si="143">IF(SUMPRODUCT((BP234)*(BQ234)*(BT234))=0,"",SUMPRODUCT((BP234)*(BQ234)*(BT234)))</f>
        <v/>
      </c>
      <c r="BW234" s="66"/>
      <c r="BX234" s="58"/>
      <c r="BY234" s="58"/>
      <c r="BZ234" s="58"/>
      <c r="CA234" s="63">
        <v>2</v>
      </c>
      <c r="CB234" s="64" t="s">
        <v>144</v>
      </c>
      <c r="CC234" s="64" t="s">
        <v>144</v>
      </c>
      <c r="CD234" s="65"/>
      <c r="CE234" s="64"/>
      <c r="CF234" s="64"/>
      <c r="CG234" s="65" t="s">
        <v>144</v>
      </c>
      <c r="CH234" s="65" t="str">
        <f>IFERROR(IF(CG234&gt;=5,VLOOKUP(CG234,Brutos!$K$3:$AE$10,MATCH(CF234,Brutos!$K$3:$AE$3,0),0),0),"")</f>
        <v/>
      </c>
      <c r="CI234" s="64"/>
      <c r="CJ234" s="64"/>
      <c r="CK234" s="74" t="str">
        <f t="shared" ref="CK234:CK252" si="144">IF(SUMPRODUCT((CE234)*(CF234)*(CI234))=0,"",SUMPRODUCT((CE234)*(CF234)*(CI234)))</f>
        <v/>
      </c>
      <c r="CL234" s="66"/>
      <c r="CM234" s="58"/>
      <c r="CN234" s="58"/>
      <c r="CO234" s="58"/>
      <c r="CP234" s="63">
        <v>2</v>
      </c>
      <c r="CQ234" s="64" t="s">
        <v>144</v>
      </c>
      <c r="CR234" s="64" t="s">
        <v>144</v>
      </c>
      <c r="CS234" s="65"/>
      <c r="CT234" s="64"/>
      <c r="CU234" s="64"/>
      <c r="CV234" s="65" t="s">
        <v>144</v>
      </c>
      <c r="CW234" s="65" t="str">
        <f>IFERROR(IF(CV234&gt;=5,VLOOKUP(CV234,Brutos!$K$3:$AE$10,MATCH(CU234,Brutos!$K$3:$AE$3,0),0),0),"")</f>
        <v/>
      </c>
      <c r="CX234" s="64"/>
      <c r="CY234" s="64"/>
      <c r="CZ234" s="74" t="str">
        <f t="shared" ref="CZ234:CZ252" si="145">IF(SUMPRODUCT((CT234)*(CU234)*(CX234))=0,"",SUMPRODUCT((CT234)*(CU234)*(CX234)))</f>
        <v/>
      </c>
      <c r="DA234" s="66"/>
      <c r="DB234" s="58"/>
      <c r="DC234" s="58"/>
      <c r="DD234" s="58"/>
      <c r="DE234" s="63">
        <v>2</v>
      </c>
      <c r="DF234" s="64" t="s">
        <v>144</v>
      </c>
      <c r="DG234" s="64" t="s">
        <v>144</v>
      </c>
      <c r="DH234" s="65"/>
      <c r="DI234" s="64"/>
      <c r="DJ234" s="64"/>
      <c r="DK234" s="65" t="s">
        <v>144</v>
      </c>
      <c r="DL234" s="65" t="str">
        <f>IFERROR(IF(DK234&gt;=5,VLOOKUP(DK234,Brutos!$K$3:$AE$10,MATCH(DJ234,Brutos!$K$3:$AE$3,0),0),0),"")</f>
        <v/>
      </c>
      <c r="DM234" s="64"/>
      <c r="DN234" s="64"/>
      <c r="DO234" s="74" t="str">
        <f t="shared" ref="DO234:DO252" si="146">IF(SUMPRODUCT((DI234)*(DJ234)*(DM234))=0,"",SUMPRODUCT((DI234)*(DJ234)*(DM234)))</f>
        <v/>
      </c>
      <c r="DP234" s="66"/>
      <c r="DQ234" s="58"/>
      <c r="DR234" s="58"/>
      <c r="DS234" s="58"/>
      <c r="DT234" s="63">
        <v>2</v>
      </c>
      <c r="DU234" s="64" t="s">
        <v>144</v>
      </c>
      <c r="DV234" s="64" t="s">
        <v>144</v>
      </c>
      <c r="DW234" s="65"/>
      <c r="DX234" s="64"/>
      <c r="DY234" s="64"/>
      <c r="DZ234" s="65" t="s">
        <v>144</v>
      </c>
      <c r="EA234" s="65" t="str">
        <f>IFERROR(IF(DZ234&gt;=5,VLOOKUP(DZ234,Brutos!$K$3:$AE$10,MATCH(DY234,Brutos!$K$3:$AE$3,0),0),0),"")</f>
        <v/>
      </c>
      <c r="EB234" s="64"/>
      <c r="EC234" s="64"/>
      <c r="ED234" s="74" t="str">
        <f t="shared" ref="ED234:ED252" si="147">IF(SUMPRODUCT((DX234)*(DY234)*(EB234))=0,"",SUMPRODUCT((DX234)*(DY234)*(EB234)))</f>
        <v/>
      </c>
      <c r="EE234" s="66"/>
      <c r="EF234" s="58"/>
      <c r="EG234" s="58"/>
      <c r="EH234" s="58"/>
      <c r="EI234" s="63">
        <v>2</v>
      </c>
      <c r="EJ234" s="64" t="s">
        <v>144</v>
      </c>
      <c r="EK234" s="64" t="s">
        <v>144</v>
      </c>
      <c r="EL234" s="65"/>
      <c r="EM234" s="64"/>
      <c r="EN234" s="64"/>
      <c r="EO234" s="65" t="s">
        <v>144</v>
      </c>
      <c r="EP234" s="65" t="str">
        <f>IFERROR(IF(EO234&gt;=5,VLOOKUP(EO234,Brutos!$K$3:$AE$10,MATCH(EN234,Brutos!$K$3:$AE$3,0),0),0),"")</f>
        <v/>
      </c>
      <c r="EQ234" s="64"/>
      <c r="ER234" s="64"/>
      <c r="ES234" s="74" t="str">
        <f t="shared" ref="ES234:ES252" si="148">IF(SUMPRODUCT((EM234)*(EN234)*(EQ234))=0,"",SUMPRODUCT((EM234)*(EN234)*(EQ234)))</f>
        <v/>
      </c>
      <c r="ET234" s="66"/>
      <c r="EU234" s="58"/>
      <c r="EV234" s="58"/>
      <c r="EW234" s="58"/>
      <c r="EX234" s="63">
        <v>2</v>
      </c>
      <c r="EY234" s="64" t="s">
        <v>144</v>
      </c>
      <c r="EZ234" s="64" t="s">
        <v>144</v>
      </c>
      <c r="FA234" s="65"/>
      <c r="FB234" s="64"/>
      <c r="FC234" s="64"/>
      <c r="FD234" s="65" t="s">
        <v>144</v>
      </c>
      <c r="FE234" s="65" t="str">
        <f>IFERROR(IF(FD234&gt;=5,VLOOKUP(FD234,Brutos!$K$3:$AE$10,MATCH(FC234,Brutos!$K$3:$AE$3,0),0),0),"")</f>
        <v/>
      </c>
      <c r="FF234" s="64"/>
      <c r="FG234" s="64"/>
      <c r="FH234" s="74" t="str">
        <f t="shared" ref="FH234:FH252" si="149">IF(SUMPRODUCT((FB234)*(FC234)*(FF234))=0,"",SUMPRODUCT((FB234)*(FC234)*(FF234)))</f>
        <v/>
      </c>
      <c r="FI234" s="66"/>
      <c r="FJ234" s="58"/>
      <c r="FK234" s="58"/>
      <c r="FL234" s="58"/>
      <c r="FM234" s="63">
        <v>2</v>
      </c>
      <c r="FN234" s="64" t="s">
        <v>144</v>
      </c>
      <c r="FO234" s="64" t="s">
        <v>144</v>
      </c>
      <c r="FP234" s="65"/>
      <c r="FQ234" s="64"/>
      <c r="FR234" s="64"/>
      <c r="FS234" s="65" t="s">
        <v>144</v>
      </c>
      <c r="FT234" s="65" t="str">
        <f>IFERROR(IF(FS234&gt;=5,VLOOKUP(FS234,Brutos!$K$3:$AE$10,MATCH(FR234,Brutos!$K$3:$AE$3,0),0),0),"")</f>
        <v/>
      </c>
      <c r="FU234" s="64"/>
      <c r="FV234" s="64"/>
      <c r="FW234" s="74" t="str">
        <f t="shared" ref="FW234:FW252" si="150">IF(SUMPRODUCT((FQ234)*(FR234)*(FU234))=0,"",SUMPRODUCT((FQ234)*(FR234)*(FU234)))</f>
        <v/>
      </c>
      <c r="FX234" s="66"/>
      <c r="FY234" s="58"/>
      <c r="FZ234" s="58"/>
      <c r="GA234" s="58"/>
      <c r="GB234" s="63">
        <v>2</v>
      </c>
      <c r="GC234" s="64" t="s">
        <v>144</v>
      </c>
      <c r="GD234" s="64" t="s">
        <v>144</v>
      </c>
      <c r="GE234" s="65"/>
      <c r="GF234" s="64"/>
      <c r="GG234" s="64"/>
      <c r="GH234" s="65" t="s">
        <v>144</v>
      </c>
      <c r="GI234" s="65" t="str">
        <f>IFERROR(IF(GH234&gt;=5,VLOOKUP(GH234,Brutos!$K$3:$AE$10,MATCH(GG234,Brutos!$K$3:$AE$3,0),0),0),"")</f>
        <v/>
      </c>
      <c r="GJ234" s="64"/>
      <c r="GK234" s="64"/>
      <c r="GL234" s="74" t="str">
        <f t="shared" ref="GL234:GL252" si="151">IF(SUMPRODUCT((GF234)*(GG234)*(GJ234))=0,"",SUMPRODUCT((GF234)*(GG234)*(GJ234)))</f>
        <v/>
      </c>
      <c r="GM234" s="66"/>
      <c r="GN234" s="58"/>
      <c r="GO234" s="58"/>
      <c r="GP234" s="58"/>
      <c r="GQ234" s="63">
        <v>2</v>
      </c>
      <c r="GR234" s="64" t="s">
        <v>144</v>
      </c>
      <c r="GS234" s="64" t="s">
        <v>144</v>
      </c>
      <c r="GT234" s="65"/>
      <c r="GU234" s="64"/>
      <c r="GV234" s="64"/>
      <c r="GW234" s="65" t="s">
        <v>144</v>
      </c>
      <c r="GX234" s="65" t="str">
        <f>IFERROR(IF(GW234&gt;=5,VLOOKUP(GW234,Brutos!$K$3:$AE$10,MATCH(GV234,Brutos!$K$3:$AE$3,0),0),0),"")</f>
        <v/>
      </c>
      <c r="GY234" s="64"/>
      <c r="GZ234" s="64"/>
      <c r="HA234" s="74" t="str">
        <f t="shared" ref="HA234:HA252" si="152">IF(SUMPRODUCT((GU234)*(GV234)*(GY234))=0,"",SUMPRODUCT((GU234)*(GV234)*(GY234)))</f>
        <v/>
      </c>
      <c r="HB234" s="66"/>
      <c r="HC234" s="58"/>
      <c r="HD234" s="58"/>
      <c r="HE234" s="58"/>
      <c r="HF234" s="63">
        <v>2</v>
      </c>
      <c r="HG234" s="64" t="s">
        <v>144</v>
      </c>
      <c r="HH234" s="64" t="s">
        <v>144</v>
      </c>
      <c r="HI234" s="65"/>
      <c r="HJ234" s="64"/>
      <c r="HK234" s="64"/>
      <c r="HL234" s="65" t="s">
        <v>144</v>
      </c>
      <c r="HM234" s="65" t="str">
        <f>IFERROR(IF(HL234&gt;=5,VLOOKUP(HL234,Brutos!$K$3:$AE$10,MATCH(HK234,Brutos!$K$3:$AE$3,0),0),0),"")</f>
        <v/>
      </c>
      <c r="HN234" s="64"/>
      <c r="HO234" s="64"/>
      <c r="HP234" s="74" t="str">
        <f t="shared" ref="HP234:HP252" si="153">IF(SUMPRODUCT((HJ234)*(HK234)*(HN234))=0,"",SUMPRODUCT((HJ234)*(HK234)*(HN234)))</f>
        <v/>
      </c>
      <c r="HQ234" s="66"/>
      <c r="HR234" s="58"/>
      <c r="HS234" s="58"/>
      <c r="HT234" s="58"/>
      <c r="HU234" s="63">
        <v>2</v>
      </c>
      <c r="HV234" s="64" t="s">
        <v>144</v>
      </c>
      <c r="HW234" s="64" t="s">
        <v>144</v>
      </c>
      <c r="HX234" s="477"/>
      <c r="HY234" s="64"/>
      <c r="HZ234" s="64"/>
      <c r="IA234" s="65" t="s">
        <v>144</v>
      </c>
      <c r="IB234" s="65" t="str">
        <f>IFERROR(IF(IA234&gt;=5,VLOOKUP(IA234,Brutos!$K$3:$AE$10,MATCH(HZ234,Brutos!$K$3:$AE$3,0),0),0),"")</f>
        <v/>
      </c>
      <c r="IC234" s="64"/>
      <c r="ID234" s="64"/>
      <c r="IE234" s="74" t="str">
        <f t="shared" ref="IE234:IE252" si="154">IF(SUMPRODUCT((HY234)*(HZ234)*(IC234))=0,"",SUMPRODUCT((HY234)*(HZ234)*(IC234)))</f>
        <v/>
      </c>
      <c r="IF234" s="66"/>
      <c r="IG234" s="58"/>
      <c r="IH234" s="58"/>
      <c r="II234" s="58"/>
      <c r="IJ234" s="63">
        <v>2</v>
      </c>
      <c r="IK234" s="64" t="s">
        <v>144</v>
      </c>
      <c r="IL234" s="64" t="s">
        <v>144</v>
      </c>
      <c r="IM234" s="65"/>
      <c r="IN234" s="64"/>
      <c r="IO234" s="64"/>
      <c r="IP234" s="65" t="s">
        <v>144</v>
      </c>
      <c r="IQ234" s="65" t="str">
        <f>IFERROR(IF(IP234&gt;=5,VLOOKUP(IP234,Brutos!$K$3:$AE$10,MATCH(IO234,Brutos!$K$3:$AE$3,0),0),0),"")</f>
        <v/>
      </c>
      <c r="IR234" s="64"/>
      <c r="IS234" s="64"/>
      <c r="IT234" s="74" t="str">
        <f t="shared" ref="IT234:IT252" si="155">IF(SUMPRODUCT((IN234)*(IO234)*(IR234))=0,"",SUMPRODUCT((IN234)*(IO234)*(IR234)))</f>
        <v/>
      </c>
      <c r="IU234" s="66"/>
      <c r="IV234" s="58"/>
      <c r="IW234" s="58"/>
      <c r="IX234" s="58"/>
      <c r="IY234" s="63">
        <v>2</v>
      </c>
      <c r="IZ234" s="64" t="s">
        <v>144</v>
      </c>
      <c r="JA234" s="64" t="s">
        <v>144</v>
      </c>
      <c r="JB234" s="65"/>
      <c r="JC234" s="64"/>
      <c r="JD234" s="64"/>
      <c r="JE234" s="65" t="s">
        <v>144</v>
      </c>
      <c r="JF234" s="65" t="str">
        <f>IFERROR(IF(JE234&gt;=5,VLOOKUP(JE234,Brutos!$K$3:$AE$10,MATCH(JD234,Brutos!$K$3:$AE$3,0),0),0),"")</f>
        <v/>
      </c>
      <c r="JG234" s="64"/>
      <c r="JH234" s="64"/>
      <c r="JI234" s="74" t="str">
        <f t="shared" ref="JI234:JI252" si="156">IF(SUMPRODUCT((JC234)*(JD234)*(JG234))=0,"",SUMPRODUCT((JC234)*(JD234)*(JG234)))</f>
        <v/>
      </c>
      <c r="JJ234" s="66"/>
      <c r="JK234" s="58"/>
      <c r="JL234" s="58"/>
      <c r="JM234" s="58"/>
      <c r="JN234" s="63">
        <v>2</v>
      </c>
      <c r="JO234" s="64" t="s">
        <v>144</v>
      </c>
      <c r="JP234" s="64" t="s">
        <v>144</v>
      </c>
      <c r="JQ234" s="65"/>
      <c r="JR234" s="64"/>
      <c r="JS234" s="64"/>
      <c r="JT234" s="65" t="s">
        <v>144</v>
      </c>
      <c r="JU234" s="65" t="str">
        <f>IFERROR(IF(JT234&gt;=5,VLOOKUP(JT234,Brutos!$K$3:$AE$10,MATCH(JS234,Brutos!$K$3:$AE$3,0),0),0),"")</f>
        <v/>
      </c>
      <c r="JV234" s="64"/>
      <c r="JW234" s="64"/>
      <c r="JX234" s="74" t="str">
        <f t="shared" ref="JX234:JX252" si="157">IF(SUMPRODUCT((JR234)*(JS234)*(JV234))=0,"",SUMPRODUCT((JR234)*(JS234)*(JV234)))</f>
        <v/>
      </c>
      <c r="JY234" s="66"/>
      <c r="JZ234" s="58"/>
      <c r="KA234" s="58"/>
      <c r="KB234" s="58"/>
      <c r="KC234" s="63">
        <v>2</v>
      </c>
      <c r="KD234" s="64" t="s">
        <v>144</v>
      </c>
      <c r="KE234" s="64" t="s">
        <v>144</v>
      </c>
      <c r="KF234" s="65"/>
      <c r="KG234" s="64"/>
      <c r="KH234" s="64"/>
      <c r="KI234" s="65" t="s">
        <v>144</v>
      </c>
      <c r="KJ234" s="65" t="str">
        <f>IFERROR(IF(KI234&gt;=5,VLOOKUP(KI234,Brutos!$K$3:$AE$10,MATCH(KH234,Brutos!$K$3:$AE$3,0),0),0),"")</f>
        <v/>
      </c>
      <c r="KK234" s="64"/>
      <c r="KL234" s="64"/>
      <c r="KM234" s="74" t="str">
        <f t="shared" ref="KM234:KM252" si="158">IF(SUMPRODUCT((KG234)*(KH234)*(KK234))=0,"",SUMPRODUCT((KG234)*(KH234)*(KK234)))</f>
        <v/>
      </c>
      <c r="KN234" s="66"/>
      <c r="KO234" s="58"/>
      <c r="KP234" s="58"/>
      <c r="KQ234" s="58"/>
      <c r="KR234" s="63">
        <v>2</v>
      </c>
      <c r="KS234" s="64" t="s">
        <v>144</v>
      </c>
      <c r="KT234" s="64" t="s">
        <v>144</v>
      </c>
      <c r="KU234" s="65"/>
      <c r="KV234" s="64"/>
      <c r="KW234" s="64"/>
      <c r="KX234" s="65" t="s">
        <v>144</v>
      </c>
      <c r="KY234" s="65" t="str">
        <f>IFERROR(IF(KX234&gt;=5,VLOOKUP(KX234,Brutos!$K$3:$AE$10,MATCH(KW234,Brutos!$K$3:$AE$3,0),0),0),"")</f>
        <v/>
      </c>
      <c r="KZ234" s="64"/>
      <c r="LA234" s="64"/>
      <c r="LB234" s="74" t="str">
        <f t="shared" ref="LB234:LB252" si="159">IF(SUMPRODUCT((KV234)*(KW234)*(KZ234))=0,"",SUMPRODUCT((KV234)*(KW234)*(KZ234)))</f>
        <v/>
      </c>
      <c r="LC234" s="66"/>
      <c r="LD234" s="347"/>
      <c r="LE234" s="58"/>
      <c r="LF234" s="58"/>
      <c r="LG234" s="63">
        <v>2</v>
      </c>
      <c r="LH234" s="64" t="s">
        <v>144</v>
      </c>
      <c r="LI234" s="64" t="s">
        <v>144</v>
      </c>
      <c r="LJ234" s="65"/>
      <c r="LK234" s="64"/>
      <c r="LL234" s="64"/>
      <c r="LM234" s="65" t="s">
        <v>144</v>
      </c>
      <c r="LN234" s="65" t="str">
        <f>IFERROR(IF(LM234&gt;=5,VLOOKUP(LM234,Brutos!$K$3:$AE$10,MATCH(LL234,Brutos!$K$3:$AE$3,0),0),0),"")</f>
        <v/>
      </c>
      <c r="LO234" s="64"/>
      <c r="LP234" s="64"/>
      <c r="LQ234" s="74" t="str">
        <f t="shared" ref="LQ234:LQ252" si="160">IF(SUMPRODUCT((LK234)*(LL234)*(LO234))=0,"",SUMPRODUCT((LK234)*(LL234)*(LO234)))</f>
        <v/>
      </c>
      <c r="LR234" s="66"/>
      <c r="LS234" s="347"/>
      <c r="LT234" s="58"/>
      <c r="LU234" s="58"/>
      <c r="LV234" s="63">
        <v>2</v>
      </c>
      <c r="LW234" s="64" t="s">
        <v>144</v>
      </c>
      <c r="LX234" s="64" t="s">
        <v>144</v>
      </c>
      <c r="LY234" s="65"/>
      <c r="LZ234" s="64"/>
      <c r="MA234" s="64"/>
      <c r="MB234" s="65" t="s">
        <v>144</v>
      </c>
      <c r="MC234" s="65" t="str">
        <f>IFERROR(IF(MB234&gt;=5,VLOOKUP(MB234,Brutos!$K$3:$AE$10,MATCH(MA234,Brutos!$K$3:$AE$3,0),0),0),"")</f>
        <v/>
      </c>
      <c r="MD234" s="64"/>
      <c r="ME234" s="64"/>
      <c r="MF234" s="74" t="str">
        <f t="shared" ref="MF234:MF252" si="161">IF(SUMPRODUCT((LZ234)*(MA234)*(MD234))=0,"",SUMPRODUCT((LZ234)*(MA234)*(MD234)))</f>
        <v/>
      </c>
      <c r="MG234" s="66"/>
      <c r="MH234" s="347"/>
      <c r="MI234" s="58"/>
      <c r="MJ234" s="58"/>
      <c r="MK234" s="63">
        <v>2</v>
      </c>
      <c r="ML234" s="64" t="s">
        <v>144</v>
      </c>
      <c r="MM234" s="64" t="s">
        <v>144</v>
      </c>
      <c r="MN234" s="65"/>
      <c r="MO234" s="64"/>
      <c r="MP234" s="64"/>
      <c r="MQ234" s="65" t="s">
        <v>144</v>
      </c>
      <c r="MR234" s="65" t="str">
        <f>IFERROR(IF(MQ234&gt;=5,VLOOKUP(MQ234,Brutos!$K$3:$AE$10,MATCH(MP234,Brutos!$K$3:$AE$3,0),0),0),"")</f>
        <v/>
      </c>
      <c r="MS234" s="64"/>
      <c r="MT234" s="64"/>
      <c r="MU234" s="74" t="str">
        <f t="shared" ref="MU234:MU252" si="162">IF(SUMPRODUCT((MO234)*(MP234)*(MS234))=0,"",SUMPRODUCT((MO234)*(MP234)*(MS234)))</f>
        <v/>
      </c>
      <c r="MV234" s="66"/>
      <c r="MW234" s="347"/>
    </row>
    <row r="235" spans="1:361">
      <c r="A235" s="347"/>
      <c r="B235" s="58"/>
      <c r="C235" s="58"/>
      <c r="D235" s="63">
        <v>3</v>
      </c>
      <c r="E235" s="64" t="s">
        <v>144</v>
      </c>
      <c r="F235" s="64" t="s">
        <v>144</v>
      </c>
      <c r="G235" s="65"/>
      <c r="H235" s="64"/>
      <c r="I235" s="64"/>
      <c r="J235" s="65" t="s">
        <v>144</v>
      </c>
      <c r="K235" s="65" t="str">
        <f>IFERROR(IF(J235&gt;=5,VLOOKUP(J235,Brutos!$K$3:$AE$10,MATCH(I235,Brutos!$K$3:$AE$3,0),0),0),"")</f>
        <v/>
      </c>
      <c r="L235" s="64"/>
      <c r="M235" s="64"/>
      <c r="N235" s="74" t="str">
        <f t="shared" si="139"/>
        <v/>
      </c>
      <c r="O235" s="66"/>
      <c r="P235" s="58"/>
      <c r="Q235" s="58"/>
      <c r="R235" s="58"/>
      <c r="S235" s="63">
        <v>3</v>
      </c>
      <c r="T235" s="64" t="s">
        <v>144</v>
      </c>
      <c r="U235" s="64" t="s">
        <v>144</v>
      </c>
      <c r="V235" s="65"/>
      <c r="W235" s="64"/>
      <c r="X235" s="64"/>
      <c r="Y235" s="65" t="s">
        <v>144</v>
      </c>
      <c r="Z235" s="65" t="str">
        <f>IFERROR(IF(Y235&gt;=5,VLOOKUP(Y235,Brutos!$K$3:$AE$10,MATCH(X235,Brutos!$K$3:$AE$3,0),0),0),"")</f>
        <v/>
      </c>
      <c r="AA235" s="64"/>
      <c r="AB235" s="64"/>
      <c r="AC235" s="74" t="str">
        <f t="shared" si="140"/>
        <v/>
      </c>
      <c r="AD235" s="66"/>
      <c r="AE235" s="58"/>
      <c r="AF235" s="58"/>
      <c r="AG235" s="58"/>
      <c r="AH235" s="63">
        <v>3</v>
      </c>
      <c r="AI235" s="64" t="s">
        <v>144</v>
      </c>
      <c r="AJ235" s="64" t="s">
        <v>144</v>
      </c>
      <c r="AK235" s="65"/>
      <c r="AL235" s="64"/>
      <c r="AM235" s="64"/>
      <c r="AN235" s="65" t="s">
        <v>144</v>
      </c>
      <c r="AO235" s="65" t="str">
        <f>IFERROR(IF(AN235&gt;=5,VLOOKUP(AN235,Brutos!$K$3:$AE$10,MATCH(AM235,Brutos!$K$3:$AE$3,0),0),0),"")</f>
        <v/>
      </c>
      <c r="AP235" s="64"/>
      <c r="AQ235" s="64"/>
      <c r="AR235" s="74" t="str">
        <f t="shared" si="141"/>
        <v/>
      </c>
      <c r="AS235" s="66"/>
      <c r="AT235" s="58"/>
      <c r="AU235" s="58"/>
      <c r="AV235" s="58"/>
      <c r="AW235" s="63">
        <v>3</v>
      </c>
      <c r="AX235" s="64" t="s">
        <v>144</v>
      </c>
      <c r="AY235" s="64" t="s">
        <v>144</v>
      </c>
      <c r="AZ235" s="354"/>
      <c r="BA235" s="64"/>
      <c r="BB235" s="64"/>
      <c r="BC235" s="65" t="s">
        <v>144</v>
      </c>
      <c r="BD235" s="65" t="str">
        <f>IFERROR(IF(BC235&gt;=5,VLOOKUP(BC235,Brutos!$K$3:$AE$10,MATCH(BB235,Brutos!$K$3:$AE$3,0),0),0),"")</f>
        <v/>
      </c>
      <c r="BE235" s="64"/>
      <c r="BF235" s="64"/>
      <c r="BG235" s="74" t="str">
        <f t="shared" si="142"/>
        <v/>
      </c>
      <c r="BH235" s="66"/>
      <c r="BI235" s="58"/>
      <c r="BJ235" s="58"/>
      <c r="BK235" s="58"/>
      <c r="BL235" s="63">
        <v>3</v>
      </c>
      <c r="BM235" s="64" t="s">
        <v>144</v>
      </c>
      <c r="BN235" s="64" t="s">
        <v>144</v>
      </c>
      <c r="BO235" s="65"/>
      <c r="BP235" s="64"/>
      <c r="BQ235" s="64"/>
      <c r="BR235" s="65" t="s">
        <v>144</v>
      </c>
      <c r="BS235" s="65" t="str">
        <f>IFERROR(IF(BR235&gt;=5,VLOOKUP(BR235,Brutos!$K$3:$AE$10,MATCH(BQ235,Brutos!$K$3:$AE$3,0),0),0),"")</f>
        <v/>
      </c>
      <c r="BT235" s="64"/>
      <c r="BU235" s="64"/>
      <c r="BV235" s="74" t="str">
        <f t="shared" si="143"/>
        <v/>
      </c>
      <c r="BW235" s="66"/>
      <c r="BX235" s="58"/>
      <c r="BY235" s="58"/>
      <c r="BZ235" s="58"/>
      <c r="CA235" s="63">
        <v>3</v>
      </c>
      <c r="CB235" s="64" t="s">
        <v>144</v>
      </c>
      <c r="CC235" s="64" t="s">
        <v>144</v>
      </c>
      <c r="CD235" s="65"/>
      <c r="CE235" s="64"/>
      <c r="CF235" s="64"/>
      <c r="CG235" s="65" t="s">
        <v>144</v>
      </c>
      <c r="CH235" s="65" t="str">
        <f>IFERROR(IF(CG235&gt;=5,VLOOKUP(CG235,Brutos!$K$3:$AE$10,MATCH(CF235,Brutos!$K$3:$AE$3,0),0),0),"")</f>
        <v/>
      </c>
      <c r="CI235" s="64"/>
      <c r="CJ235" s="64"/>
      <c r="CK235" s="74" t="str">
        <f t="shared" si="144"/>
        <v/>
      </c>
      <c r="CL235" s="66"/>
      <c r="CM235" s="58"/>
      <c r="CN235" s="58"/>
      <c r="CO235" s="58"/>
      <c r="CP235" s="63">
        <v>3</v>
      </c>
      <c r="CQ235" s="64" t="s">
        <v>144</v>
      </c>
      <c r="CR235" s="64" t="s">
        <v>144</v>
      </c>
      <c r="CS235" s="65"/>
      <c r="CT235" s="64"/>
      <c r="CU235" s="64"/>
      <c r="CV235" s="65" t="s">
        <v>144</v>
      </c>
      <c r="CW235" s="65" t="str">
        <f>IFERROR(IF(CV235&gt;=5,VLOOKUP(CV235,Brutos!$K$3:$AE$10,MATCH(CU235,Brutos!$K$3:$AE$3,0),0),0),"")</f>
        <v/>
      </c>
      <c r="CX235" s="64"/>
      <c r="CY235" s="64"/>
      <c r="CZ235" s="74" t="str">
        <f t="shared" si="145"/>
        <v/>
      </c>
      <c r="DA235" s="66"/>
      <c r="DB235" s="58"/>
      <c r="DC235" s="58"/>
      <c r="DD235" s="58"/>
      <c r="DE235" s="63">
        <v>3</v>
      </c>
      <c r="DF235" s="64" t="s">
        <v>144</v>
      </c>
      <c r="DG235" s="64" t="s">
        <v>144</v>
      </c>
      <c r="DH235" s="65"/>
      <c r="DI235" s="64"/>
      <c r="DJ235" s="64"/>
      <c r="DK235" s="65" t="s">
        <v>144</v>
      </c>
      <c r="DL235" s="65" t="str">
        <f>IFERROR(IF(DK235&gt;=5,VLOOKUP(DK235,Brutos!$K$3:$AE$10,MATCH(DJ235,Brutos!$K$3:$AE$3,0),0),0),"")</f>
        <v/>
      </c>
      <c r="DM235" s="64"/>
      <c r="DN235" s="64"/>
      <c r="DO235" s="74" t="str">
        <f t="shared" si="146"/>
        <v/>
      </c>
      <c r="DP235" s="66"/>
      <c r="DQ235" s="58"/>
      <c r="DR235" s="58"/>
      <c r="DS235" s="58"/>
      <c r="DT235" s="63">
        <v>3</v>
      </c>
      <c r="DU235" s="64" t="s">
        <v>144</v>
      </c>
      <c r="DV235" s="64" t="s">
        <v>144</v>
      </c>
      <c r="DW235" s="65"/>
      <c r="DX235" s="64"/>
      <c r="DY235" s="64"/>
      <c r="DZ235" s="65" t="s">
        <v>144</v>
      </c>
      <c r="EA235" s="65" t="str">
        <f>IFERROR(IF(DZ235&gt;=5,VLOOKUP(DZ235,Brutos!$K$3:$AE$10,MATCH(DY235,Brutos!$K$3:$AE$3,0),0),0),"")</f>
        <v/>
      </c>
      <c r="EB235" s="64"/>
      <c r="EC235" s="64"/>
      <c r="ED235" s="74" t="str">
        <f t="shared" si="147"/>
        <v/>
      </c>
      <c r="EE235" s="66"/>
      <c r="EF235" s="58"/>
      <c r="EG235" s="58"/>
      <c r="EH235" s="58"/>
      <c r="EI235" s="63">
        <v>3</v>
      </c>
      <c r="EJ235" s="64" t="s">
        <v>144</v>
      </c>
      <c r="EK235" s="64" t="s">
        <v>144</v>
      </c>
      <c r="EL235" s="65"/>
      <c r="EM235" s="64"/>
      <c r="EN235" s="64"/>
      <c r="EO235" s="65" t="s">
        <v>144</v>
      </c>
      <c r="EP235" s="65" t="str">
        <f>IFERROR(IF(EO235&gt;=5,VLOOKUP(EO235,Brutos!$K$3:$AE$10,MATCH(EN235,Brutos!$K$3:$AE$3,0),0),0),"")</f>
        <v/>
      </c>
      <c r="EQ235" s="64"/>
      <c r="ER235" s="64"/>
      <c r="ES235" s="74" t="str">
        <f t="shared" si="148"/>
        <v/>
      </c>
      <c r="ET235" s="66"/>
      <c r="EU235" s="58"/>
      <c r="EV235" s="58"/>
      <c r="EW235" s="58"/>
      <c r="EX235" s="63">
        <v>3</v>
      </c>
      <c r="EY235" s="64" t="s">
        <v>144</v>
      </c>
      <c r="EZ235" s="64" t="s">
        <v>144</v>
      </c>
      <c r="FA235" s="65"/>
      <c r="FB235" s="64"/>
      <c r="FC235" s="64"/>
      <c r="FD235" s="65" t="s">
        <v>144</v>
      </c>
      <c r="FE235" s="65" t="str">
        <f>IFERROR(IF(FD235&gt;=5,VLOOKUP(FD235,Brutos!$K$3:$AE$10,MATCH(FC235,Brutos!$K$3:$AE$3,0),0),0),"")</f>
        <v/>
      </c>
      <c r="FF235" s="64"/>
      <c r="FG235" s="64"/>
      <c r="FH235" s="74" t="str">
        <f t="shared" si="149"/>
        <v/>
      </c>
      <c r="FI235" s="66"/>
      <c r="FJ235" s="58"/>
      <c r="FK235" s="58"/>
      <c r="FL235" s="58"/>
      <c r="FM235" s="63">
        <v>3</v>
      </c>
      <c r="FN235" s="64" t="s">
        <v>144</v>
      </c>
      <c r="FO235" s="64" t="s">
        <v>144</v>
      </c>
      <c r="FP235" s="65"/>
      <c r="FQ235" s="64"/>
      <c r="FR235" s="64"/>
      <c r="FS235" s="65" t="s">
        <v>144</v>
      </c>
      <c r="FT235" s="65" t="str">
        <f>IFERROR(IF(FS235&gt;=5,VLOOKUP(FS235,Brutos!$K$3:$AE$10,MATCH(FR235,Brutos!$K$3:$AE$3,0),0),0),"")</f>
        <v/>
      </c>
      <c r="FU235" s="64"/>
      <c r="FV235" s="64"/>
      <c r="FW235" s="74" t="str">
        <f t="shared" si="150"/>
        <v/>
      </c>
      <c r="FX235" s="66"/>
      <c r="FY235" s="58"/>
      <c r="FZ235" s="58"/>
      <c r="GA235" s="58"/>
      <c r="GB235" s="63">
        <v>3</v>
      </c>
      <c r="GC235" s="64" t="s">
        <v>144</v>
      </c>
      <c r="GD235" s="64" t="s">
        <v>144</v>
      </c>
      <c r="GE235" s="65"/>
      <c r="GF235" s="64"/>
      <c r="GG235" s="64"/>
      <c r="GH235" s="65" t="s">
        <v>144</v>
      </c>
      <c r="GI235" s="65" t="str">
        <f>IFERROR(IF(GH235&gt;=5,VLOOKUP(GH235,Brutos!$K$3:$AE$10,MATCH(GG235,Brutos!$K$3:$AE$3,0),0),0),"")</f>
        <v/>
      </c>
      <c r="GJ235" s="64"/>
      <c r="GK235" s="64"/>
      <c r="GL235" s="74" t="str">
        <f t="shared" si="151"/>
        <v/>
      </c>
      <c r="GM235" s="66"/>
      <c r="GN235" s="58"/>
      <c r="GO235" s="58"/>
      <c r="GP235" s="58"/>
      <c r="GQ235" s="63">
        <v>3</v>
      </c>
      <c r="GR235" s="64" t="s">
        <v>144</v>
      </c>
      <c r="GS235" s="64" t="s">
        <v>144</v>
      </c>
      <c r="GT235" s="65"/>
      <c r="GU235" s="64"/>
      <c r="GV235" s="64"/>
      <c r="GW235" s="65" t="s">
        <v>144</v>
      </c>
      <c r="GX235" s="65" t="str">
        <f>IFERROR(IF(GW235&gt;=5,VLOOKUP(GW235,Brutos!$K$3:$AE$10,MATCH(GV235,Brutos!$K$3:$AE$3,0),0),0),"")</f>
        <v/>
      </c>
      <c r="GY235" s="64"/>
      <c r="GZ235" s="64"/>
      <c r="HA235" s="74" t="str">
        <f t="shared" si="152"/>
        <v/>
      </c>
      <c r="HB235" s="66"/>
      <c r="HC235" s="58"/>
      <c r="HD235" s="58"/>
      <c r="HE235" s="58"/>
      <c r="HF235" s="63">
        <v>3</v>
      </c>
      <c r="HG235" s="64" t="s">
        <v>144</v>
      </c>
      <c r="HH235" s="64" t="s">
        <v>144</v>
      </c>
      <c r="HI235" s="65"/>
      <c r="HJ235" s="64"/>
      <c r="HK235" s="64"/>
      <c r="HL235" s="65" t="s">
        <v>144</v>
      </c>
      <c r="HM235" s="65" t="str">
        <f>IFERROR(IF(HL235&gt;=5,VLOOKUP(HL235,Brutos!$K$3:$AE$10,MATCH(HK235,Brutos!$K$3:$AE$3,0),0),0),"")</f>
        <v/>
      </c>
      <c r="HN235" s="64"/>
      <c r="HO235" s="64"/>
      <c r="HP235" s="74" t="str">
        <f t="shared" si="153"/>
        <v/>
      </c>
      <c r="HQ235" s="66"/>
      <c r="HR235" s="58"/>
      <c r="HS235" s="58"/>
      <c r="HT235" s="58"/>
      <c r="HU235" s="63">
        <v>3</v>
      </c>
      <c r="HV235" s="64" t="s">
        <v>144</v>
      </c>
      <c r="HW235" s="64" t="s">
        <v>144</v>
      </c>
      <c r="HX235" s="477"/>
      <c r="HY235" s="64"/>
      <c r="HZ235" s="64"/>
      <c r="IA235" s="65" t="s">
        <v>144</v>
      </c>
      <c r="IB235" s="65" t="str">
        <f>IFERROR(IF(IA235&gt;=5,VLOOKUP(IA235,Brutos!$K$3:$AE$10,MATCH(HZ235,Brutos!$K$3:$AE$3,0),0),0),"")</f>
        <v/>
      </c>
      <c r="IC235" s="64"/>
      <c r="ID235" s="64"/>
      <c r="IE235" s="74" t="str">
        <f t="shared" si="154"/>
        <v/>
      </c>
      <c r="IF235" s="66"/>
      <c r="IG235" s="58"/>
      <c r="IH235" s="58"/>
      <c r="II235" s="58"/>
      <c r="IJ235" s="63">
        <v>3</v>
      </c>
      <c r="IK235" s="64" t="s">
        <v>144</v>
      </c>
      <c r="IL235" s="64" t="s">
        <v>144</v>
      </c>
      <c r="IM235" s="65"/>
      <c r="IN235" s="64"/>
      <c r="IO235" s="64"/>
      <c r="IP235" s="65" t="s">
        <v>144</v>
      </c>
      <c r="IQ235" s="65" t="str">
        <f>IFERROR(IF(IP235&gt;=5,VLOOKUP(IP235,Brutos!$K$3:$AE$10,MATCH(IO235,Brutos!$K$3:$AE$3,0),0),0),"")</f>
        <v/>
      </c>
      <c r="IR235" s="64"/>
      <c r="IS235" s="64"/>
      <c r="IT235" s="74" t="str">
        <f t="shared" si="155"/>
        <v/>
      </c>
      <c r="IU235" s="66"/>
      <c r="IV235" s="58"/>
      <c r="IW235" s="58"/>
      <c r="IX235" s="58"/>
      <c r="IY235" s="63">
        <v>3</v>
      </c>
      <c r="IZ235" s="64" t="s">
        <v>144</v>
      </c>
      <c r="JA235" s="64" t="s">
        <v>144</v>
      </c>
      <c r="JB235" s="65"/>
      <c r="JC235" s="64"/>
      <c r="JD235" s="64"/>
      <c r="JE235" s="65" t="s">
        <v>144</v>
      </c>
      <c r="JF235" s="65" t="str">
        <f>IFERROR(IF(JE235&gt;=5,VLOOKUP(JE235,Brutos!$K$3:$AE$10,MATCH(JD235,Brutos!$K$3:$AE$3,0),0),0),"")</f>
        <v/>
      </c>
      <c r="JG235" s="64"/>
      <c r="JH235" s="64"/>
      <c r="JI235" s="74" t="str">
        <f t="shared" si="156"/>
        <v/>
      </c>
      <c r="JJ235" s="66"/>
      <c r="JK235" s="58"/>
      <c r="JL235" s="58"/>
      <c r="JM235" s="58"/>
      <c r="JN235" s="63">
        <v>3</v>
      </c>
      <c r="JO235" s="64" t="s">
        <v>144</v>
      </c>
      <c r="JP235" s="64" t="s">
        <v>144</v>
      </c>
      <c r="JQ235" s="65"/>
      <c r="JR235" s="64"/>
      <c r="JS235" s="64"/>
      <c r="JT235" s="65" t="s">
        <v>144</v>
      </c>
      <c r="JU235" s="65" t="str">
        <f>IFERROR(IF(JT235&gt;=5,VLOOKUP(JT235,Brutos!$K$3:$AE$10,MATCH(JS235,Brutos!$K$3:$AE$3,0),0),0),"")</f>
        <v/>
      </c>
      <c r="JV235" s="64"/>
      <c r="JW235" s="64"/>
      <c r="JX235" s="74" t="str">
        <f t="shared" si="157"/>
        <v/>
      </c>
      <c r="JY235" s="66"/>
      <c r="JZ235" s="58"/>
      <c r="KA235" s="58"/>
      <c r="KB235" s="58"/>
      <c r="KC235" s="63">
        <v>3</v>
      </c>
      <c r="KD235" s="64" t="s">
        <v>144</v>
      </c>
      <c r="KE235" s="64" t="s">
        <v>144</v>
      </c>
      <c r="KF235" s="65"/>
      <c r="KG235" s="64"/>
      <c r="KH235" s="64"/>
      <c r="KI235" s="65" t="s">
        <v>144</v>
      </c>
      <c r="KJ235" s="65" t="str">
        <f>IFERROR(IF(KI235&gt;=5,VLOOKUP(KI235,Brutos!$K$3:$AE$10,MATCH(KH235,Brutos!$K$3:$AE$3,0),0),0),"")</f>
        <v/>
      </c>
      <c r="KK235" s="64"/>
      <c r="KL235" s="64"/>
      <c r="KM235" s="74" t="str">
        <f t="shared" si="158"/>
        <v/>
      </c>
      <c r="KN235" s="66"/>
      <c r="KO235" s="58"/>
      <c r="KP235" s="58"/>
      <c r="KQ235" s="58"/>
      <c r="KR235" s="63">
        <v>3</v>
      </c>
      <c r="KS235" s="64" t="s">
        <v>144</v>
      </c>
      <c r="KT235" s="64" t="s">
        <v>144</v>
      </c>
      <c r="KU235" s="65"/>
      <c r="KV235" s="64"/>
      <c r="KW235" s="64"/>
      <c r="KX235" s="65" t="s">
        <v>144</v>
      </c>
      <c r="KY235" s="65" t="str">
        <f>IFERROR(IF(KX235&gt;=5,VLOOKUP(KX235,Brutos!$K$3:$AE$10,MATCH(KW235,Brutos!$K$3:$AE$3,0),0),0),"")</f>
        <v/>
      </c>
      <c r="KZ235" s="64"/>
      <c r="LA235" s="64"/>
      <c r="LB235" s="74" t="str">
        <f t="shared" si="159"/>
        <v/>
      </c>
      <c r="LC235" s="66"/>
      <c r="LD235" s="347"/>
      <c r="LE235" s="58"/>
      <c r="LF235" s="58"/>
      <c r="LG235" s="63">
        <v>3</v>
      </c>
      <c r="LH235" s="64" t="s">
        <v>144</v>
      </c>
      <c r="LI235" s="64" t="s">
        <v>144</v>
      </c>
      <c r="LJ235" s="65"/>
      <c r="LK235" s="64"/>
      <c r="LL235" s="64"/>
      <c r="LM235" s="65" t="s">
        <v>144</v>
      </c>
      <c r="LN235" s="65" t="str">
        <f>IFERROR(IF(LM235&gt;=5,VLOOKUP(LM235,Brutos!$K$3:$AE$10,MATCH(LL235,Brutos!$K$3:$AE$3,0),0),0),"")</f>
        <v/>
      </c>
      <c r="LO235" s="64"/>
      <c r="LP235" s="64"/>
      <c r="LQ235" s="74" t="str">
        <f t="shared" si="160"/>
        <v/>
      </c>
      <c r="LR235" s="66"/>
      <c r="LS235" s="347"/>
      <c r="LT235" s="58"/>
      <c r="LU235" s="58"/>
      <c r="LV235" s="63">
        <v>3</v>
      </c>
      <c r="LW235" s="64" t="s">
        <v>144</v>
      </c>
      <c r="LX235" s="64" t="s">
        <v>144</v>
      </c>
      <c r="LY235" s="65"/>
      <c r="LZ235" s="64"/>
      <c r="MA235" s="64"/>
      <c r="MB235" s="65" t="s">
        <v>144</v>
      </c>
      <c r="MC235" s="65" t="str">
        <f>IFERROR(IF(MB235&gt;=5,VLOOKUP(MB235,Brutos!$K$3:$AE$10,MATCH(MA235,Brutos!$K$3:$AE$3,0),0),0),"")</f>
        <v/>
      </c>
      <c r="MD235" s="64"/>
      <c r="ME235" s="64"/>
      <c r="MF235" s="74" t="str">
        <f t="shared" si="161"/>
        <v/>
      </c>
      <c r="MG235" s="66"/>
      <c r="MH235" s="347"/>
      <c r="MI235" s="58"/>
      <c r="MJ235" s="58"/>
      <c r="MK235" s="63">
        <v>3</v>
      </c>
      <c r="ML235" s="64" t="s">
        <v>144</v>
      </c>
      <c r="MM235" s="64" t="s">
        <v>144</v>
      </c>
      <c r="MN235" s="65"/>
      <c r="MO235" s="64"/>
      <c r="MP235" s="64"/>
      <c r="MQ235" s="65" t="s">
        <v>144</v>
      </c>
      <c r="MR235" s="65" t="str">
        <f>IFERROR(IF(MQ235&gt;=5,VLOOKUP(MQ235,Brutos!$K$3:$AE$10,MATCH(MP235,Brutos!$K$3:$AE$3,0),0),0),"")</f>
        <v/>
      </c>
      <c r="MS235" s="64"/>
      <c r="MT235" s="64"/>
      <c r="MU235" s="74" t="str">
        <f t="shared" si="162"/>
        <v/>
      </c>
      <c r="MV235" s="66"/>
      <c r="MW235" s="347"/>
    </row>
    <row r="236" spans="1:361">
      <c r="A236" s="347"/>
      <c r="B236" s="58"/>
      <c r="C236" s="58"/>
      <c r="D236" s="63">
        <v>4</v>
      </c>
      <c r="E236" s="64" t="s">
        <v>144</v>
      </c>
      <c r="F236" s="64" t="s">
        <v>144</v>
      </c>
      <c r="G236" s="65"/>
      <c r="H236" s="64"/>
      <c r="I236" s="64"/>
      <c r="J236" s="65" t="s">
        <v>144</v>
      </c>
      <c r="K236" s="65" t="str">
        <f>IFERROR(IF(J236&gt;=5,VLOOKUP(J236,Brutos!$K$3:$AE$10,MATCH(I236,Brutos!$K$3:$AE$3,0),0),0),"")</f>
        <v/>
      </c>
      <c r="L236" s="64"/>
      <c r="M236" s="64"/>
      <c r="N236" s="74" t="str">
        <f t="shared" si="139"/>
        <v/>
      </c>
      <c r="O236" s="66"/>
      <c r="P236" s="58"/>
      <c r="Q236" s="58"/>
      <c r="R236" s="58"/>
      <c r="S236" s="63">
        <v>4</v>
      </c>
      <c r="T236" s="64" t="s">
        <v>144</v>
      </c>
      <c r="U236" s="64" t="s">
        <v>144</v>
      </c>
      <c r="V236" s="65"/>
      <c r="W236" s="64"/>
      <c r="X236" s="64"/>
      <c r="Y236" s="65" t="s">
        <v>144</v>
      </c>
      <c r="Z236" s="65" t="str">
        <f>IFERROR(IF(Y236&gt;=5,VLOOKUP(Y236,Brutos!$K$3:$AE$10,MATCH(X236,Brutos!$K$3:$AE$3,0),0),0),"")</f>
        <v/>
      </c>
      <c r="AA236" s="64"/>
      <c r="AB236" s="64"/>
      <c r="AC236" s="74" t="str">
        <f t="shared" si="140"/>
        <v/>
      </c>
      <c r="AD236" s="66"/>
      <c r="AE236" s="58"/>
      <c r="AF236" s="58"/>
      <c r="AG236" s="58"/>
      <c r="AH236" s="63">
        <v>4</v>
      </c>
      <c r="AI236" s="64" t="s">
        <v>144</v>
      </c>
      <c r="AJ236" s="64" t="s">
        <v>144</v>
      </c>
      <c r="AK236" s="65"/>
      <c r="AL236" s="64"/>
      <c r="AM236" s="64"/>
      <c r="AN236" s="65" t="s">
        <v>144</v>
      </c>
      <c r="AO236" s="65" t="str">
        <f>IFERROR(IF(AN236&gt;=5,VLOOKUP(AN236,Brutos!$K$3:$AE$10,MATCH(AM236,Brutos!$K$3:$AE$3,0),0),0),"")</f>
        <v/>
      </c>
      <c r="AP236" s="64"/>
      <c r="AQ236" s="64"/>
      <c r="AR236" s="74" t="str">
        <f t="shared" si="141"/>
        <v/>
      </c>
      <c r="AS236" s="66"/>
      <c r="AT236" s="58"/>
      <c r="AU236" s="58"/>
      <c r="AV236" s="58"/>
      <c r="AW236" s="63">
        <v>4</v>
      </c>
      <c r="AX236" s="64" t="s">
        <v>144</v>
      </c>
      <c r="AY236" s="64" t="s">
        <v>144</v>
      </c>
      <c r="AZ236" s="354"/>
      <c r="BA236" s="64"/>
      <c r="BB236" s="64"/>
      <c r="BC236" s="65" t="s">
        <v>144</v>
      </c>
      <c r="BD236" s="65" t="str">
        <f>IFERROR(IF(BC236&gt;=5,VLOOKUP(BC236,Brutos!$K$3:$AE$10,MATCH(BB236,Brutos!$K$3:$AE$3,0),0),0),"")</f>
        <v/>
      </c>
      <c r="BE236" s="64"/>
      <c r="BF236" s="64"/>
      <c r="BG236" s="74" t="str">
        <f t="shared" si="142"/>
        <v/>
      </c>
      <c r="BH236" s="66"/>
      <c r="BI236" s="58"/>
      <c r="BJ236" s="58"/>
      <c r="BK236" s="58"/>
      <c r="BL236" s="63">
        <v>4</v>
      </c>
      <c r="BM236" s="64" t="s">
        <v>144</v>
      </c>
      <c r="BN236" s="64" t="s">
        <v>144</v>
      </c>
      <c r="BO236" s="65"/>
      <c r="BP236" s="64"/>
      <c r="BQ236" s="64"/>
      <c r="BR236" s="65" t="s">
        <v>144</v>
      </c>
      <c r="BS236" s="65" t="str">
        <f>IFERROR(IF(BR236&gt;=5,VLOOKUP(BR236,Brutos!$K$3:$AE$10,MATCH(BQ236,Brutos!$K$3:$AE$3,0),0),0),"")</f>
        <v/>
      </c>
      <c r="BT236" s="64"/>
      <c r="BU236" s="64"/>
      <c r="BV236" s="74" t="str">
        <f t="shared" si="143"/>
        <v/>
      </c>
      <c r="BW236" s="66"/>
      <c r="BX236" s="58"/>
      <c r="BY236" s="58"/>
      <c r="BZ236" s="58"/>
      <c r="CA236" s="63">
        <v>4</v>
      </c>
      <c r="CB236" s="64" t="s">
        <v>144</v>
      </c>
      <c r="CC236" s="64" t="s">
        <v>144</v>
      </c>
      <c r="CD236" s="65"/>
      <c r="CE236" s="64"/>
      <c r="CF236" s="64"/>
      <c r="CG236" s="65" t="s">
        <v>144</v>
      </c>
      <c r="CH236" s="65" t="str">
        <f>IFERROR(IF(CG236&gt;=5,VLOOKUP(CG236,Brutos!$K$3:$AE$10,MATCH(CF236,Brutos!$K$3:$AE$3,0),0),0),"")</f>
        <v/>
      </c>
      <c r="CI236" s="64"/>
      <c r="CJ236" s="64"/>
      <c r="CK236" s="74" t="str">
        <f t="shared" si="144"/>
        <v/>
      </c>
      <c r="CL236" s="66"/>
      <c r="CM236" s="58"/>
      <c r="CN236" s="58"/>
      <c r="CO236" s="58"/>
      <c r="CP236" s="63">
        <v>4</v>
      </c>
      <c r="CQ236" s="64" t="s">
        <v>144</v>
      </c>
      <c r="CR236" s="64" t="s">
        <v>144</v>
      </c>
      <c r="CS236" s="65"/>
      <c r="CT236" s="64"/>
      <c r="CU236" s="64"/>
      <c r="CV236" s="65" t="s">
        <v>144</v>
      </c>
      <c r="CW236" s="65" t="str">
        <f>IFERROR(IF(CV236&gt;=5,VLOOKUP(CV236,Brutos!$K$3:$AE$10,MATCH(CU236,Brutos!$K$3:$AE$3,0),0),0),"")</f>
        <v/>
      </c>
      <c r="CX236" s="64"/>
      <c r="CY236" s="64"/>
      <c r="CZ236" s="74" t="str">
        <f t="shared" si="145"/>
        <v/>
      </c>
      <c r="DA236" s="66"/>
      <c r="DB236" s="58"/>
      <c r="DC236" s="58"/>
      <c r="DD236" s="58"/>
      <c r="DE236" s="63">
        <v>4</v>
      </c>
      <c r="DF236" s="64" t="s">
        <v>144</v>
      </c>
      <c r="DG236" s="64" t="s">
        <v>144</v>
      </c>
      <c r="DH236" s="65"/>
      <c r="DI236" s="64"/>
      <c r="DJ236" s="64"/>
      <c r="DK236" s="65" t="s">
        <v>144</v>
      </c>
      <c r="DL236" s="65" t="str">
        <f>IFERROR(IF(DK236&gt;=5,VLOOKUP(DK236,Brutos!$K$3:$AE$10,MATCH(DJ236,Brutos!$K$3:$AE$3,0),0),0),"")</f>
        <v/>
      </c>
      <c r="DM236" s="64"/>
      <c r="DN236" s="64"/>
      <c r="DO236" s="74" t="str">
        <f t="shared" si="146"/>
        <v/>
      </c>
      <c r="DP236" s="66"/>
      <c r="DQ236" s="58"/>
      <c r="DR236" s="58"/>
      <c r="DS236" s="58"/>
      <c r="DT236" s="63">
        <v>4</v>
      </c>
      <c r="DU236" s="64" t="s">
        <v>144</v>
      </c>
      <c r="DV236" s="64" t="s">
        <v>144</v>
      </c>
      <c r="DW236" s="65"/>
      <c r="DX236" s="64"/>
      <c r="DY236" s="64"/>
      <c r="DZ236" s="65" t="s">
        <v>144</v>
      </c>
      <c r="EA236" s="65" t="str">
        <f>IFERROR(IF(DZ236&gt;=5,VLOOKUP(DZ236,Brutos!$K$3:$AE$10,MATCH(DY236,Brutos!$K$3:$AE$3,0),0),0),"")</f>
        <v/>
      </c>
      <c r="EB236" s="64"/>
      <c r="EC236" s="64"/>
      <c r="ED236" s="74" t="str">
        <f t="shared" si="147"/>
        <v/>
      </c>
      <c r="EE236" s="66"/>
      <c r="EF236" s="58"/>
      <c r="EG236" s="58"/>
      <c r="EH236" s="58"/>
      <c r="EI236" s="63">
        <v>4</v>
      </c>
      <c r="EJ236" s="64" t="s">
        <v>144</v>
      </c>
      <c r="EK236" s="64" t="s">
        <v>144</v>
      </c>
      <c r="EL236" s="65"/>
      <c r="EM236" s="64"/>
      <c r="EN236" s="64"/>
      <c r="EO236" s="65" t="s">
        <v>144</v>
      </c>
      <c r="EP236" s="65" t="str">
        <f>IFERROR(IF(EO236&gt;=5,VLOOKUP(EO236,Brutos!$K$3:$AE$10,MATCH(EN236,Brutos!$K$3:$AE$3,0),0),0),"")</f>
        <v/>
      </c>
      <c r="EQ236" s="64"/>
      <c r="ER236" s="64"/>
      <c r="ES236" s="74" t="str">
        <f t="shared" si="148"/>
        <v/>
      </c>
      <c r="ET236" s="66"/>
      <c r="EU236" s="58"/>
      <c r="EV236" s="58"/>
      <c r="EW236" s="58"/>
      <c r="EX236" s="63">
        <v>4</v>
      </c>
      <c r="EY236" s="64" t="s">
        <v>144</v>
      </c>
      <c r="EZ236" s="64" t="s">
        <v>144</v>
      </c>
      <c r="FA236" s="65"/>
      <c r="FB236" s="64"/>
      <c r="FC236" s="64"/>
      <c r="FD236" s="65" t="s">
        <v>144</v>
      </c>
      <c r="FE236" s="65" t="str">
        <f>IFERROR(IF(FD236&gt;=5,VLOOKUP(FD236,Brutos!$K$3:$AE$10,MATCH(FC236,Brutos!$K$3:$AE$3,0),0),0),"")</f>
        <v/>
      </c>
      <c r="FF236" s="64"/>
      <c r="FG236" s="64"/>
      <c r="FH236" s="74" t="str">
        <f t="shared" si="149"/>
        <v/>
      </c>
      <c r="FI236" s="66"/>
      <c r="FJ236" s="58"/>
      <c r="FK236" s="58"/>
      <c r="FL236" s="58"/>
      <c r="FM236" s="63">
        <v>4</v>
      </c>
      <c r="FN236" s="64" t="s">
        <v>144</v>
      </c>
      <c r="FO236" s="64" t="s">
        <v>144</v>
      </c>
      <c r="FP236" s="65"/>
      <c r="FQ236" s="64"/>
      <c r="FR236" s="64"/>
      <c r="FS236" s="65" t="s">
        <v>144</v>
      </c>
      <c r="FT236" s="65" t="str">
        <f>IFERROR(IF(FS236&gt;=5,VLOOKUP(FS236,Brutos!$K$3:$AE$10,MATCH(FR236,Brutos!$K$3:$AE$3,0),0),0),"")</f>
        <v/>
      </c>
      <c r="FU236" s="64"/>
      <c r="FV236" s="64"/>
      <c r="FW236" s="74" t="str">
        <f t="shared" si="150"/>
        <v/>
      </c>
      <c r="FX236" s="66"/>
      <c r="FY236" s="58"/>
      <c r="FZ236" s="58"/>
      <c r="GA236" s="58"/>
      <c r="GB236" s="63">
        <v>4</v>
      </c>
      <c r="GC236" s="64" t="s">
        <v>144</v>
      </c>
      <c r="GD236" s="64" t="s">
        <v>144</v>
      </c>
      <c r="GE236" s="65"/>
      <c r="GF236" s="64"/>
      <c r="GG236" s="64"/>
      <c r="GH236" s="65" t="s">
        <v>144</v>
      </c>
      <c r="GI236" s="65" t="str">
        <f>IFERROR(IF(GH236&gt;=5,VLOOKUP(GH236,Brutos!$K$3:$AE$10,MATCH(GG236,Brutos!$K$3:$AE$3,0),0),0),"")</f>
        <v/>
      </c>
      <c r="GJ236" s="64"/>
      <c r="GK236" s="64"/>
      <c r="GL236" s="74" t="str">
        <f t="shared" si="151"/>
        <v/>
      </c>
      <c r="GM236" s="66"/>
      <c r="GN236" s="58"/>
      <c r="GO236" s="58"/>
      <c r="GP236" s="58"/>
      <c r="GQ236" s="63">
        <v>4</v>
      </c>
      <c r="GR236" s="64" t="s">
        <v>144</v>
      </c>
      <c r="GS236" s="64" t="s">
        <v>144</v>
      </c>
      <c r="GT236" s="65"/>
      <c r="GU236" s="64"/>
      <c r="GV236" s="64"/>
      <c r="GW236" s="65" t="s">
        <v>144</v>
      </c>
      <c r="GX236" s="65" t="str">
        <f>IFERROR(IF(GW236&gt;=5,VLOOKUP(GW236,Brutos!$K$3:$AE$10,MATCH(GV236,Brutos!$K$3:$AE$3,0),0),0),"")</f>
        <v/>
      </c>
      <c r="GY236" s="64"/>
      <c r="GZ236" s="64"/>
      <c r="HA236" s="74" t="str">
        <f t="shared" si="152"/>
        <v/>
      </c>
      <c r="HB236" s="66"/>
      <c r="HC236" s="58"/>
      <c r="HD236" s="58"/>
      <c r="HE236" s="58"/>
      <c r="HF236" s="63">
        <v>4</v>
      </c>
      <c r="HG236" s="64" t="s">
        <v>144</v>
      </c>
      <c r="HH236" s="64" t="s">
        <v>144</v>
      </c>
      <c r="HI236" s="65"/>
      <c r="HJ236" s="64"/>
      <c r="HK236" s="64"/>
      <c r="HL236" s="65" t="s">
        <v>144</v>
      </c>
      <c r="HM236" s="65" t="str">
        <f>IFERROR(IF(HL236&gt;=5,VLOOKUP(HL236,Brutos!$K$3:$AE$10,MATCH(HK236,Brutos!$K$3:$AE$3,0),0),0),"")</f>
        <v/>
      </c>
      <c r="HN236" s="64"/>
      <c r="HO236" s="64"/>
      <c r="HP236" s="74" t="str">
        <f t="shared" si="153"/>
        <v/>
      </c>
      <c r="HQ236" s="66"/>
      <c r="HR236" s="58"/>
      <c r="HS236" s="58"/>
      <c r="HT236" s="58"/>
      <c r="HU236" s="63">
        <v>4</v>
      </c>
      <c r="HV236" s="64" t="s">
        <v>144</v>
      </c>
      <c r="HW236" s="64" t="s">
        <v>144</v>
      </c>
      <c r="HX236" s="478"/>
      <c r="HY236" s="64"/>
      <c r="HZ236" s="64"/>
      <c r="IA236" s="65" t="s">
        <v>144</v>
      </c>
      <c r="IB236" s="65" t="str">
        <f>IFERROR(IF(IA236&gt;=5,VLOOKUP(IA236,Brutos!$K$3:$AE$10,MATCH(HZ236,Brutos!$K$3:$AE$3,0),0),0),"")</f>
        <v/>
      </c>
      <c r="IC236" s="64"/>
      <c r="ID236" s="64"/>
      <c r="IE236" s="74" t="str">
        <f t="shared" si="154"/>
        <v/>
      </c>
      <c r="IF236" s="66"/>
      <c r="IG236" s="58"/>
      <c r="IH236" s="58"/>
      <c r="II236" s="58"/>
      <c r="IJ236" s="63">
        <v>4</v>
      </c>
      <c r="IK236" s="64" t="s">
        <v>144</v>
      </c>
      <c r="IL236" s="64" t="s">
        <v>144</v>
      </c>
      <c r="IM236" s="65"/>
      <c r="IN236" s="64"/>
      <c r="IO236" s="64"/>
      <c r="IP236" s="65" t="s">
        <v>144</v>
      </c>
      <c r="IQ236" s="65" t="str">
        <f>IFERROR(IF(IP236&gt;=5,VLOOKUP(IP236,Brutos!$K$3:$AE$10,MATCH(IO236,Brutos!$K$3:$AE$3,0),0),0),"")</f>
        <v/>
      </c>
      <c r="IR236" s="64"/>
      <c r="IS236" s="64"/>
      <c r="IT236" s="74" t="str">
        <f t="shared" si="155"/>
        <v/>
      </c>
      <c r="IU236" s="66"/>
      <c r="IV236" s="58"/>
      <c r="IW236" s="58"/>
      <c r="IX236" s="58"/>
      <c r="IY236" s="63">
        <v>4</v>
      </c>
      <c r="IZ236" s="64" t="s">
        <v>144</v>
      </c>
      <c r="JA236" s="64" t="s">
        <v>144</v>
      </c>
      <c r="JB236" s="65"/>
      <c r="JC236" s="64"/>
      <c r="JD236" s="64"/>
      <c r="JE236" s="65" t="s">
        <v>144</v>
      </c>
      <c r="JF236" s="65" t="str">
        <f>IFERROR(IF(JE236&gt;=5,VLOOKUP(JE236,Brutos!$K$3:$AE$10,MATCH(JD236,Brutos!$K$3:$AE$3,0),0),0),"")</f>
        <v/>
      </c>
      <c r="JG236" s="64"/>
      <c r="JH236" s="64"/>
      <c r="JI236" s="74" t="str">
        <f t="shared" si="156"/>
        <v/>
      </c>
      <c r="JJ236" s="66"/>
      <c r="JK236" s="58"/>
      <c r="JL236" s="58"/>
      <c r="JM236" s="58"/>
      <c r="JN236" s="63">
        <v>4</v>
      </c>
      <c r="JO236" s="64" t="s">
        <v>144</v>
      </c>
      <c r="JP236" s="64" t="s">
        <v>144</v>
      </c>
      <c r="JQ236" s="65"/>
      <c r="JR236" s="64"/>
      <c r="JS236" s="64"/>
      <c r="JT236" s="65" t="s">
        <v>144</v>
      </c>
      <c r="JU236" s="65" t="str">
        <f>IFERROR(IF(JT236&gt;=5,VLOOKUP(JT236,Brutos!$K$3:$AE$10,MATCH(JS236,Brutos!$K$3:$AE$3,0),0),0),"")</f>
        <v/>
      </c>
      <c r="JV236" s="64"/>
      <c r="JW236" s="64"/>
      <c r="JX236" s="74" t="str">
        <f t="shared" si="157"/>
        <v/>
      </c>
      <c r="JY236" s="66"/>
      <c r="JZ236" s="58"/>
      <c r="KA236" s="58"/>
      <c r="KB236" s="58"/>
      <c r="KC236" s="63">
        <v>4</v>
      </c>
      <c r="KD236" s="64" t="s">
        <v>144</v>
      </c>
      <c r="KE236" s="64" t="s">
        <v>144</v>
      </c>
      <c r="KF236" s="65"/>
      <c r="KG236" s="64"/>
      <c r="KH236" s="64"/>
      <c r="KI236" s="65" t="s">
        <v>144</v>
      </c>
      <c r="KJ236" s="65" t="str">
        <f>IFERROR(IF(KI236&gt;=5,VLOOKUP(KI236,Brutos!$K$3:$AE$10,MATCH(KH236,Brutos!$K$3:$AE$3,0),0),0),"")</f>
        <v/>
      </c>
      <c r="KK236" s="64"/>
      <c r="KL236" s="64"/>
      <c r="KM236" s="74" t="str">
        <f t="shared" si="158"/>
        <v/>
      </c>
      <c r="KN236" s="66"/>
      <c r="KO236" s="58"/>
      <c r="KP236" s="58"/>
      <c r="KQ236" s="58"/>
      <c r="KR236" s="63">
        <v>4</v>
      </c>
      <c r="KS236" s="64" t="s">
        <v>144</v>
      </c>
      <c r="KT236" s="64" t="s">
        <v>144</v>
      </c>
      <c r="KU236" s="65"/>
      <c r="KV236" s="64"/>
      <c r="KW236" s="64"/>
      <c r="KX236" s="65" t="s">
        <v>144</v>
      </c>
      <c r="KY236" s="65" t="str">
        <f>IFERROR(IF(KX236&gt;=5,VLOOKUP(KX236,Brutos!$K$3:$AE$10,MATCH(KW236,Brutos!$K$3:$AE$3,0),0),0),"")</f>
        <v/>
      </c>
      <c r="KZ236" s="64"/>
      <c r="LA236" s="64"/>
      <c r="LB236" s="74" t="str">
        <f t="shared" si="159"/>
        <v/>
      </c>
      <c r="LC236" s="66"/>
      <c r="LD236" s="347"/>
      <c r="LE236" s="58"/>
      <c r="LF236" s="58"/>
      <c r="LG236" s="63">
        <v>4</v>
      </c>
      <c r="LH236" s="64" t="s">
        <v>144</v>
      </c>
      <c r="LI236" s="64" t="s">
        <v>144</v>
      </c>
      <c r="LJ236" s="65"/>
      <c r="LK236" s="64"/>
      <c r="LL236" s="64"/>
      <c r="LM236" s="65" t="s">
        <v>144</v>
      </c>
      <c r="LN236" s="65" t="str">
        <f>IFERROR(IF(LM236&gt;=5,VLOOKUP(LM236,Brutos!$K$3:$AE$10,MATCH(LL236,Brutos!$K$3:$AE$3,0),0),0),"")</f>
        <v/>
      </c>
      <c r="LO236" s="64"/>
      <c r="LP236" s="64"/>
      <c r="LQ236" s="74" t="str">
        <f t="shared" si="160"/>
        <v/>
      </c>
      <c r="LR236" s="66"/>
      <c r="LS236" s="347"/>
      <c r="LT236" s="58"/>
      <c r="LU236" s="58"/>
      <c r="LV236" s="63">
        <v>4</v>
      </c>
      <c r="LW236" s="64" t="s">
        <v>144</v>
      </c>
      <c r="LX236" s="64" t="s">
        <v>144</v>
      </c>
      <c r="LY236" s="65"/>
      <c r="LZ236" s="64"/>
      <c r="MA236" s="64"/>
      <c r="MB236" s="65" t="s">
        <v>144</v>
      </c>
      <c r="MC236" s="65" t="str">
        <f>IFERROR(IF(MB236&gt;=5,VLOOKUP(MB236,Brutos!$K$3:$AE$10,MATCH(MA236,Brutos!$K$3:$AE$3,0),0),0),"")</f>
        <v/>
      </c>
      <c r="MD236" s="64"/>
      <c r="ME236" s="64"/>
      <c r="MF236" s="74" t="str">
        <f t="shared" si="161"/>
        <v/>
      </c>
      <c r="MG236" s="66"/>
      <c r="MH236" s="347"/>
      <c r="MI236" s="58"/>
      <c r="MJ236" s="58"/>
      <c r="MK236" s="63">
        <v>4</v>
      </c>
      <c r="ML236" s="64" t="s">
        <v>144</v>
      </c>
      <c r="MM236" s="64" t="s">
        <v>144</v>
      </c>
      <c r="MN236" s="65"/>
      <c r="MO236" s="64"/>
      <c r="MP236" s="64"/>
      <c r="MQ236" s="65" t="s">
        <v>144</v>
      </c>
      <c r="MR236" s="65" t="str">
        <f>IFERROR(IF(MQ236&gt;=5,VLOOKUP(MQ236,Brutos!$K$3:$AE$10,MATCH(MP236,Brutos!$K$3:$AE$3,0),0),0),"")</f>
        <v/>
      </c>
      <c r="MS236" s="64"/>
      <c r="MT236" s="64"/>
      <c r="MU236" s="74" t="str">
        <f t="shared" si="162"/>
        <v/>
      </c>
      <c r="MV236" s="66"/>
      <c r="MW236" s="347"/>
    </row>
    <row r="237" spans="1:361">
      <c r="A237" s="347"/>
      <c r="B237" s="58"/>
      <c r="C237" s="58"/>
      <c r="D237" s="63">
        <v>5</v>
      </c>
      <c r="E237" s="64" t="s">
        <v>144</v>
      </c>
      <c r="F237" s="64" t="s">
        <v>144</v>
      </c>
      <c r="G237" s="65"/>
      <c r="H237" s="64"/>
      <c r="I237" s="64"/>
      <c r="J237" s="65" t="s">
        <v>144</v>
      </c>
      <c r="K237" s="65" t="str">
        <f>IFERROR(IF(J237&gt;=5,VLOOKUP(J237,Brutos!$K$3:$AE$10,MATCH(I237,Brutos!$K$3:$AE$3,0),0),0),"")</f>
        <v/>
      </c>
      <c r="L237" s="64"/>
      <c r="M237" s="64"/>
      <c r="N237" s="74" t="str">
        <f t="shared" si="139"/>
        <v/>
      </c>
      <c r="O237" s="66"/>
      <c r="P237" s="58"/>
      <c r="Q237" s="58"/>
      <c r="R237" s="58"/>
      <c r="S237" s="63">
        <v>5</v>
      </c>
      <c r="T237" s="64" t="s">
        <v>144</v>
      </c>
      <c r="U237" s="64" t="s">
        <v>144</v>
      </c>
      <c r="V237" s="65"/>
      <c r="W237" s="64"/>
      <c r="X237" s="64"/>
      <c r="Y237" s="65" t="s">
        <v>144</v>
      </c>
      <c r="Z237" s="65" t="str">
        <f>IFERROR(IF(Y237&gt;=5,VLOOKUP(Y237,Brutos!$K$3:$AE$10,MATCH(X237,Brutos!$K$3:$AE$3,0),0),0),"")</f>
        <v/>
      </c>
      <c r="AA237" s="64"/>
      <c r="AB237" s="64"/>
      <c r="AC237" s="74" t="str">
        <f t="shared" si="140"/>
        <v/>
      </c>
      <c r="AD237" s="66"/>
      <c r="AE237" s="58"/>
      <c r="AF237" s="58"/>
      <c r="AG237" s="58"/>
      <c r="AH237" s="63">
        <v>5</v>
      </c>
      <c r="AI237" s="64" t="s">
        <v>144</v>
      </c>
      <c r="AJ237" s="64" t="s">
        <v>144</v>
      </c>
      <c r="AK237" s="65"/>
      <c r="AL237" s="64"/>
      <c r="AM237" s="64"/>
      <c r="AN237" s="65" t="s">
        <v>144</v>
      </c>
      <c r="AO237" s="65" t="str">
        <f>IFERROR(IF(AN237&gt;=5,VLOOKUP(AN237,Brutos!$K$3:$AE$10,MATCH(AM237,Brutos!$K$3:$AE$3,0),0),0),"")</f>
        <v/>
      </c>
      <c r="AP237" s="64"/>
      <c r="AQ237" s="64"/>
      <c r="AR237" s="74" t="str">
        <f t="shared" si="141"/>
        <v/>
      </c>
      <c r="AS237" s="66"/>
      <c r="AT237" s="58"/>
      <c r="AU237" s="58"/>
      <c r="AV237" s="58"/>
      <c r="AW237" s="63">
        <v>5</v>
      </c>
      <c r="AX237" s="64" t="s">
        <v>144</v>
      </c>
      <c r="AY237" s="64" t="s">
        <v>144</v>
      </c>
      <c r="AZ237" s="354"/>
      <c r="BA237" s="64"/>
      <c r="BB237" s="64"/>
      <c r="BC237" s="65" t="s">
        <v>144</v>
      </c>
      <c r="BD237" s="65" t="str">
        <f>IFERROR(IF(BC237&gt;=5,VLOOKUP(BC237,Brutos!$K$3:$AE$10,MATCH(BB237,Brutos!$K$3:$AE$3,0),0),0),"")</f>
        <v/>
      </c>
      <c r="BE237" s="64"/>
      <c r="BF237" s="64"/>
      <c r="BG237" s="74" t="str">
        <f t="shared" si="142"/>
        <v/>
      </c>
      <c r="BH237" s="66"/>
      <c r="BI237" s="58"/>
      <c r="BJ237" s="58"/>
      <c r="BK237" s="58"/>
      <c r="BL237" s="63">
        <v>5</v>
      </c>
      <c r="BM237" s="64" t="s">
        <v>144</v>
      </c>
      <c r="BN237" s="64" t="s">
        <v>144</v>
      </c>
      <c r="BO237" s="65"/>
      <c r="BP237" s="64"/>
      <c r="BQ237" s="64"/>
      <c r="BR237" s="65" t="s">
        <v>144</v>
      </c>
      <c r="BS237" s="65" t="str">
        <f>IFERROR(IF(BR237&gt;=5,VLOOKUP(BR237,Brutos!$K$3:$AE$10,MATCH(BQ237,Brutos!$K$3:$AE$3,0),0),0),"")</f>
        <v/>
      </c>
      <c r="BT237" s="64"/>
      <c r="BU237" s="64"/>
      <c r="BV237" s="74" t="str">
        <f t="shared" si="143"/>
        <v/>
      </c>
      <c r="BW237" s="66"/>
      <c r="BX237" s="58"/>
      <c r="BY237" s="58"/>
      <c r="BZ237" s="58"/>
      <c r="CA237" s="63">
        <v>5</v>
      </c>
      <c r="CB237" s="64" t="s">
        <v>144</v>
      </c>
      <c r="CC237" s="64" t="s">
        <v>144</v>
      </c>
      <c r="CD237" s="65"/>
      <c r="CE237" s="64"/>
      <c r="CF237" s="64"/>
      <c r="CG237" s="65" t="s">
        <v>144</v>
      </c>
      <c r="CH237" s="65" t="str">
        <f>IFERROR(IF(CG237&gt;=5,VLOOKUP(CG237,Brutos!$K$3:$AE$10,MATCH(CF237,Brutos!$K$3:$AE$3,0),0),0),"")</f>
        <v/>
      </c>
      <c r="CI237" s="64"/>
      <c r="CJ237" s="64"/>
      <c r="CK237" s="74" t="str">
        <f t="shared" si="144"/>
        <v/>
      </c>
      <c r="CL237" s="66"/>
      <c r="CM237" s="58"/>
      <c r="CN237" s="58"/>
      <c r="CO237" s="58"/>
      <c r="CP237" s="63">
        <v>5</v>
      </c>
      <c r="CQ237" s="64" t="s">
        <v>144</v>
      </c>
      <c r="CR237" s="64" t="s">
        <v>144</v>
      </c>
      <c r="CS237" s="65"/>
      <c r="CT237" s="64"/>
      <c r="CU237" s="64"/>
      <c r="CV237" s="65" t="s">
        <v>144</v>
      </c>
      <c r="CW237" s="65" t="str">
        <f>IFERROR(IF(CV237&gt;=5,VLOOKUP(CV237,Brutos!$K$3:$AE$10,MATCH(CU237,Brutos!$K$3:$AE$3,0),0),0),"")</f>
        <v/>
      </c>
      <c r="CX237" s="64"/>
      <c r="CY237" s="64"/>
      <c r="CZ237" s="74" t="str">
        <f t="shared" si="145"/>
        <v/>
      </c>
      <c r="DA237" s="66"/>
      <c r="DB237" s="58"/>
      <c r="DC237" s="58"/>
      <c r="DD237" s="58"/>
      <c r="DE237" s="63">
        <v>5</v>
      </c>
      <c r="DF237" s="64" t="s">
        <v>144</v>
      </c>
      <c r="DG237" s="64" t="s">
        <v>144</v>
      </c>
      <c r="DH237" s="65"/>
      <c r="DI237" s="64"/>
      <c r="DJ237" s="64"/>
      <c r="DK237" s="65" t="s">
        <v>144</v>
      </c>
      <c r="DL237" s="65" t="str">
        <f>IFERROR(IF(DK237&gt;=5,VLOOKUP(DK237,Brutos!$K$3:$AE$10,MATCH(DJ237,Brutos!$K$3:$AE$3,0),0),0),"")</f>
        <v/>
      </c>
      <c r="DM237" s="64"/>
      <c r="DN237" s="64"/>
      <c r="DO237" s="74" t="str">
        <f t="shared" si="146"/>
        <v/>
      </c>
      <c r="DP237" s="66"/>
      <c r="DQ237" s="58"/>
      <c r="DR237" s="58"/>
      <c r="DS237" s="58"/>
      <c r="DT237" s="63">
        <v>5</v>
      </c>
      <c r="DU237" s="64" t="s">
        <v>144</v>
      </c>
      <c r="DV237" s="64" t="s">
        <v>144</v>
      </c>
      <c r="DW237" s="65"/>
      <c r="DX237" s="64"/>
      <c r="DY237" s="64"/>
      <c r="DZ237" s="65" t="s">
        <v>144</v>
      </c>
      <c r="EA237" s="65" t="str">
        <f>IFERROR(IF(DZ237&gt;=5,VLOOKUP(DZ237,Brutos!$K$3:$AE$10,MATCH(DY237,Brutos!$K$3:$AE$3,0),0),0),"")</f>
        <v/>
      </c>
      <c r="EB237" s="64"/>
      <c r="EC237" s="64"/>
      <c r="ED237" s="74" t="str">
        <f t="shared" si="147"/>
        <v/>
      </c>
      <c r="EE237" s="66"/>
      <c r="EF237" s="58"/>
      <c r="EG237" s="58"/>
      <c r="EH237" s="58"/>
      <c r="EI237" s="63">
        <v>5</v>
      </c>
      <c r="EJ237" s="64" t="s">
        <v>144</v>
      </c>
      <c r="EK237" s="64" t="s">
        <v>144</v>
      </c>
      <c r="EL237" s="65"/>
      <c r="EM237" s="64"/>
      <c r="EN237" s="64"/>
      <c r="EO237" s="65" t="s">
        <v>144</v>
      </c>
      <c r="EP237" s="65" t="str">
        <f>IFERROR(IF(EO237&gt;=5,VLOOKUP(EO237,Brutos!$K$3:$AE$10,MATCH(EN237,Brutos!$K$3:$AE$3,0),0),0),"")</f>
        <v/>
      </c>
      <c r="EQ237" s="64"/>
      <c r="ER237" s="64"/>
      <c r="ES237" s="74" t="str">
        <f t="shared" si="148"/>
        <v/>
      </c>
      <c r="ET237" s="66"/>
      <c r="EU237" s="58"/>
      <c r="EV237" s="58"/>
      <c r="EW237" s="58"/>
      <c r="EX237" s="63">
        <v>5</v>
      </c>
      <c r="EY237" s="64" t="s">
        <v>144</v>
      </c>
      <c r="EZ237" s="64" t="s">
        <v>144</v>
      </c>
      <c r="FA237" s="65"/>
      <c r="FB237" s="64"/>
      <c r="FC237" s="64"/>
      <c r="FD237" s="65" t="s">
        <v>144</v>
      </c>
      <c r="FE237" s="65" t="str">
        <f>IFERROR(IF(FD237&gt;=5,VLOOKUP(FD237,Brutos!$K$3:$AE$10,MATCH(FC237,Brutos!$K$3:$AE$3,0),0),0),"")</f>
        <v/>
      </c>
      <c r="FF237" s="64"/>
      <c r="FG237" s="64"/>
      <c r="FH237" s="74" t="str">
        <f t="shared" si="149"/>
        <v/>
      </c>
      <c r="FI237" s="66"/>
      <c r="FJ237" s="58"/>
      <c r="FK237" s="58"/>
      <c r="FL237" s="58"/>
      <c r="FM237" s="63">
        <v>5</v>
      </c>
      <c r="FN237" s="64" t="s">
        <v>144</v>
      </c>
      <c r="FO237" s="64" t="s">
        <v>144</v>
      </c>
      <c r="FP237" s="65"/>
      <c r="FQ237" s="64"/>
      <c r="FR237" s="64"/>
      <c r="FS237" s="65" t="s">
        <v>144</v>
      </c>
      <c r="FT237" s="65" t="str">
        <f>IFERROR(IF(FS237&gt;=5,VLOOKUP(FS237,Brutos!$K$3:$AE$10,MATCH(FR237,Brutos!$K$3:$AE$3,0),0),0),"")</f>
        <v/>
      </c>
      <c r="FU237" s="64"/>
      <c r="FV237" s="64"/>
      <c r="FW237" s="74" t="str">
        <f t="shared" si="150"/>
        <v/>
      </c>
      <c r="FX237" s="66"/>
      <c r="FY237" s="58"/>
      <c r="FZ237" s="58"/>
      <c r="GA237" s="58"/>
      <c r="GB237" s="63">
        <v>5</v>
      </c>
      <c r="GC237" s="64" t="s">
        <v>144</v>
      </c>
      <c r="GD237" s="64" t="s">
        <v>144</v>
      </c>
      <c r="GE237" s="65"/>
      <c r="GF237" s="64"/>
      <c r="GG237" s="64"/>
      <c r="GH237" s="65" t="s">
        <v>144</v>
      </c>
      <c r="GI237" s="65" t="str">
        <f>IFERROR(IF(GH237&gt;=5,VLOOKUP(GH237,Brutos!$K$3:$AE$10,MATCH(GG237,Brutos!$K$3:$AE$3,0),0),0),"")</f>
        <v/>
      </c>
      <c r="GJ237" s="64"/>
      <c r="GK237" s="64"/>
      <c r="GL237" s="74" t="str">
        <f t="shared" si="151"/>
        <v/>
      </c>
      <c r="GM237" s="66"/>
      <c r="GN237" s="58"/>
      <c r="GO237" s="58"/>
      <c r="GP237" s="58"/>
      <c r="GQ237" s="63">
        <v>5</v>
      </c>
      <c r="GR237" s="64" t="s">
        <v>144</v>
      </c>
      <c r="GS237" s="64" t="s">
        <v>144</v>
      </c>
      <c r="GT237" s="65"/>
      <c r="GU237" s="64"/>
      <c r="GV237" s="64"/>
      <c r="GW237" s="65" t="s">
        <v>144</v>
      </c>
      <c r="GX237" s="65" t="str">
        <f>IFERROR(IF(GW237&gt;=5,VLOOKUP(GW237,Brutos!$K$3:$AE$10,MATCH(GV237,Brutos!$K$3:$AE$3,0),0),0),"")</f>
        <v/>
      </c>
      <c r="GY237" s="64"/>
      <c r="GZ237" s="64"/>
      <c r="HA237" s="74" t="str">
        <f t="shared" si="152"/>
        <v/>
      </c>
      <c r="HB237" s="66"/>
      <c r="HC237" s="58"/>
      <c r="HD237" s="58"/>
      <c r="HE237" s="58"/>
      <c r="HF237" s="63">
        <v>5</v>
      </c>
      <c r="HG237" s="64" t="s">
        <v>144</v>
      </c>
      <c r="HH237" s="64" t="s">
        <v>144</v>
      </c>
      <c r="HI237" s="65"/>
      <c r="HJ237" s="64"/>
      <c r="HK237" s="64"/>
      <c r="HL237" s="65" t="s">
        <v>144</v>
      </c>
      <c r="HM237" s="65" t="str">
        <f>IFERROR(IF(HL237&gt;=5,VLOOKUP(HL237,Brutos!$K$3:$AE$10,MATCH(HK237,Brutos!$K$3:$AE$3,0),0),0),"")</f>
        <v/>
      </c>
      <c r="HN237" s="64"/>
      <c r="HO237" s="64"/>
      <c r="HP237" s="74" t="str">
        <f t="shared" si="153"/>
        <v/>
      </c>
      <c r="HQ237" s="66"/>
      <c r="HR237" s="58"/>
      <c r="HS237" s="58"/>
      <c r="HT237" s="58"/>
      <c r="HU237" s="63">
        <v>5</v>
      </c>
      <c r="HV237" s="64" t="s">
        <v>144</v>
      </c>
      <c r="HW237" s="64" t="s">
        <v>144</v>
      </c>
      <c r="HX237" s="478"/>
      <c r="HY237" s="64"/>
      <c r="HZ237" s="64"/>
      <c r="IA237" s="65" t="s">
        <v>144</v>
      </c>
      <c r="IB237" s="65" t="str">
        <f>IFERROR(IF(IA237&gt;=5,VLOOKUP(IA237,Brutos!$K$3:$AE$10,MATCH(HZ237,Brutos!$K$3:$AE$3,0),0),0),"")</f>
        <v/>
      </c>
      <c r="IC237" s="64"/>
      <c r="ID237" s="64"/>
      <c r="IE237" s="74" t="str">
        <f t="shared" si="154"/>
        <v/>
      </c>
      <c r="IF237" s="66"/>
      <c r="IG237" s="58"/>
      <c r="IH237" s="58"/>
      <c r="II237" s="58"/>
      <c r="IJ237" s="63">
        <v>5</v>
      </c>
      <c r="IK237" s="64" t="s">
        <v>144</v>
      </c>
      <c r="IL237" s="64" t="s">
        <v>144</v>
      </c>
      <c r="IM237" s="65"/>
      <c r="IN237" s="64"/>
      <c r="IO237" s="64"/>
      <c r="IP237" s="65" t="s">
        <v>144</v>
      </c>
      <c r="IQ237" s="65" t="str">
        <f>IFERROR(IF(IP237&gt;=5,VLOOKUP(IP237,Brutos!$K$3:$AE$10,MATCH(IO237,Brutos!$K$3:$AE$3,0),0),0),"")</f>
        <v/>
      </c>
      <c r="IR237" s="64"/>
      <c r="IS237" s="64"/>
      <c r="IT237" s="74" t="str">
        <f t="shared" si="155"/>
        <v/>
      </c>
      <c r="IU237" s="66"/>
      <c r="IV237" s="58"/>
      <c r="IW237" s="58"/>
      <c r="IX237" s="58"/>
      <c r="IY237" s="63">
        <v>5</v>
      </c>
      <c r="IZ237" s="64" t="s">
        <v>144</v>
      </c>
      <c r="JA237" s="64" t="s">
        <v>144</v>
      </c>
      <c r="JB237" s="65"/>
      <c r="JC237" s="64"/>
      <c r="JD237" s="64"/>
      <c r="JE237" s="65" t="s">
        <v>144</v>
      </c>
      <c r="JF237" s="65" t="str">
        <f>IFERROR(IF(JE237&gt;=5,VLOOKUP(JE237,Brutos!$K$3:$AE$10,MATCH(JD237,Brutos!$K$3:$AE$3,0),0),0),"")</f>
        <v/>
      </c>
      <c r="JG237" s="64"/>
      <c r="JH237" s="64"/>
      <c r="JI237" s="74" t="str">
        <f t="shared" si="156"/>
        <v/>
      </c>
      <c r="JJ237" s="66"/>
      <c r="JK237" s="58"/>
      <c r="JL237" s="58"/>
      <c r="JM237" s="58"/>
      <c r="JN237" s="63">
        <v>5</v>
      </c>
      <c r="JO237" s="64" t="s">
        <v>144</v>
      </c>
      <c r="JP237" s="64" t="s">
        <v>144</v>
      </c>
      <c r="JQ237" s="65"/>
      <c r="JR237" s="64"/>
      <c r="JS237" s="64"/>
      <c r="JT237" s="65" t="s">
        <v>144</v>
      </c>
      <c r="JU237" s="65" t="str">
        <f>IFERROR(IF(JT237&gt;=5,VLOOKUP(JT237,Brutos!$K$3:$AE$10,MATCH(JS237,Brutos!$K$3:$AE$3,0),0),0),"")</f>
        <v/>
      </c>
      <c r="JV237" s="64"/>
      <c r="JW237" s="64"/>
      <c r="JX237" s="74" t="str">
        <f t="shared" si="157"/>
        <v/>
      </c>
      <c r="JY237" s="66"/>
      <c r="JZ237" s="58"/>
      <c r="KA237" s="58"/>
      <c r="KB237" s="58"/>
      <c r="KC237" s="63">
        <v>5</v>
      </c>
      <c r="KD237" s="64" t="s">
        <v>144</v>
      </c>
      <c r="KE237" s="64" t="s">
        <v>144</v>
      </c>
      <c r="KF237" s="65"/>
      <c r="KG237" s="64"/>
      <c r="KH237" s="64"/>
      <c r="KI237" s="65" t="s">
        <v>144</v>
      </c>
      <c r="KJ237" s="65" t="str">
        <f>IFERROR(IF(KI237&gt;=5,VLOOKUP(KI237,Brutos!$K$3:$AE$10,MATCH(KH237,Brutos!$K$3:$AE$3,0),0),0),"")</f>
        <v/>
      </c>
      <c r="KK237" s="64"/>
      <c r="KL237" s="64"/>
      <c r="KM237" s="74" t="str">
        <f t="shared" si="158"/>
        <v/>
      </c>
      <c r="KN237" s="66"/>
      <c r="KO237" s="58"/>
      <c r="KP237" s="58"/>
      <c r="KQ237" s="58"/>
      <c r="KR237" s="63">
        <v>5</v>
      </c>
      <c r="KS237" s="64" t="s">
        <v>144</v>
      </c>
      <c r="KT237" s="64" t="s">
        <v>144</v>
      </c>
      <c r="KU237" s="65"/>
      <c r="KV237" s="64"/>
      <c r="KW237" s="64"/>
      <c r="KX237" s="65" t="s">
        <v>144</v>
      </c>
      <c r="KY237" s="65" t="str">
        <f>IFERROR(IF(KX237&gt;=5,VLOOKUP(KX237,Brutos!$K$3:$AE$10,MATCH(KW237,Brutos!$K$3:$AE$3,0),0),0),"")</f>
        <v/>
      </c>
      <c r="KZ237" s="64"/>
      <c r="LA237" s="64"/>
      <c r="LB237" s="74" t="str">
        <f t="shared" si="159"/>
        <v/>
      </c>
      <c r="LC237" s="66"/>
      <c r="LD237" s="347"/>
      <c r="LE237" s="58"/>
      <c r="LF237" s="58"/>
      <c r="LG237" s="63">
        <v>5</v>
      </c>
      <c r="LH237" s="64" t="s">
        <v>144</v>
      </c>
      <c r="LI237" s="64" t="s">
        <v>144</v>
      </c>
      <c r="LJ237" s="65"/>
      <c r="LK237" s="64"/>
      <c r="LL237" s="64"/>
      <c r="LM237" s="65" t="s">
        <v>144</v>
      </c>
      <c r="LN237" s="65" t="str">
        <f>IFERROR(IF(LM237&gt;=5,VLOOKUP(LM237,Brutos!$K$3:$AE$10,MATCH(LL237,Brutos!$K$3:$AE$3,0),0),0),"")</f>
        <v/>
      </c>
      <c r="LO237" s="64"/>
      <c r="LP237" s="64"/>
      <c r="LQ237" s="74" t="str">
        <f t="shared" si="160"/>
        <v/>
      </c>
      <c r="LR237" s="66"/>
      <c r="LS237" s="347"/>
      <c r="LT237" s="58"/>
      <c r="LU237" s="58"/>
      <c r="LV237" s="63">
        <v>5</v>
      </c>
      <c r="LW237" s="64" t="s">
        <v>144</v>
      </c>
      <c r="LX237" s="64" t="s">
        <v>144</v>
      </c>
      <c r="LY237" s="65"/>
      <c r="LZ237" s="64"/>
      <c r="MA237" s="64"/>
      <c r="MB237" s="65" t="s">
        <v>144</v>
      </c>
      <c r="MC237" s="65" t="str">
        <f>IFERROR(IF(MB237&gt;=5,VLOOKUP(MB237,Brutos!$K$3:$AE$10,MATCH(MA237,Brutos!$K$3:$AE$3,0),0),0),"")</f>
        <v/>
      </c>
      <c r="MD237" s="64"/>
      <c r="ME237" s="64"/>
      <c r="MF237" s="74" t="str">
        <f t="shared" si="161"/>
        <v/>
      </c>
      <c r="MG237" s="66"/>
      <c r="MH237" s="347"/>
      <c r="MI237" s="58"/>
      <c r="MJ237" s="58"/>
      <c r="MK237" s="63">
        <v>5</v>
      </c>
      <c r="ML237" s="64" t="s">
        <v>144</v>
      </c>
      <c r="MM237" s="64" t="s">
        <v>144</v>
      </c>
      <c r="MN237" s="65"/>
      <c r="MO237" s="64"/>
      <c r="MP237" s="64"/>
      <c r="MQ237" s="65" t="s">
        <v>144</v>
      </c>
      <c r="MR237" s="65" t="str">
        <f>IFERROR(IF(MQ237&gt;=5,VLOOKUP(MQ237,Brutos!$K$3:$AE$10,MATCH(MP237,Brutos!$K$3:$AE$3,0),0),0),"")</f>
        <v/>
      </c>
      <c r="MS237" s="64"/>
      <c r="MT237" s="64"/>
      <c r="MU237" s="74" t="str">
        <f t="shared" si="162"/>
        <v/>
      </c>
      <c r="MV237" s="66"/>
      <c r="MW237" s="347"/>
    </row>
    <row r="238" spans="1:361">
      <c r="A238" s="347"/>
      <c r="B238" s="58"/>
      <c r="C238" s="58"/>
      <c r="D238" s="63">
        <v>6</v>
      </c>
      <c r="E238" s="64" t="s">
        <v>144</v>
      </c>
      <c r="F238" s="64" t="s">
        <v>144</v>
      </c>
      <c r="G238" s="65"/>
      <c r="H238" s="64"/>
      <c r="I238" s="64"/>
      <c r="J238" s="65" t="s">
        <v>144</v>
      </c>
      <c r="K238" s="65" t="str">
        <f>IFERROR(IF(J238&gt;=5,VLOOKUP(J238,Brutos!$K$3:$AE$10,MATCH(I238,Brutos!$K$3:$AE$3,0),0),0),"")</f>
        <v/>
      </c>
      <c r="L238" s="64"/>
      <c r="M238" s="64"/>
      <c r="N238" s="74" t="str">
        <f t="shared" si="139"/>
        <v/>
      </c>
      <c r="O238" s="66"/>
      <c r="P238" s="58"/>
      <c r="Q238" s="58"/>
      <c r="R238" s="58"/>
      <c r="S238" s="63">
        <v>6</v>
      </c>
      <c r="T238" s="64" t="s">
        <v>144</v>
      </c>
      <c r="U238" s="64" t="s">
        <v>144</v>
      </c>
      <c r="V238" s="65"/>
      <c r="W238" s="64"/>
      <c r="X238" s="64"/>
      <c r="Y238" s="65" t="s">
        <v>144</v>
      </c>
      <c r="Z238" s="65" t="str">
        <f>IFERROR(IF(Y238&gt;=5,VLOOKUP(Y238,Brutos!$K$3:$AE$10,MATCH(X238,Brutos!$K$3:$AE$3,0),0),0),"")</f>
        <v/>
      </c>
      <c r="AA238" s="64"/>
      <c r="AB238" s="64"/>
      <c r="AC238" s="74" t="str">
        <f t="shared" si="140"/>
        <v/>
      </c>
      <c r="AD238" s="66"/>
      <c r="AE238" s="58"/>
      <c r="AF238" s="58"/>
      <c r="AG238" s="58"/>
      <c r="AH238" s="63">
        <v>6</v>
      </c>
      <c r="AI238" s="64" t="s">
        <v>144</v>
      </c>
      <c r="AJ238" s="64" t="s">
        <v>144</v>
      </c>
      <c r="AK238" s="65"/>
      <c r="AL238" s="64"/>
      <c r="AM238" s="64"/>
      <c r="AN238" s="65" t="s">
        <v>144</v>
      </c>
      <c r="AO238" s="65" t="str">
        <f>IFERROR(IF(AN238&gt;=5,VLOOKUP(AN238,Brutos!$K$3:$AE$10,MATCH(AM238,Brutos!$K$3:$AE$3,0),0),0),"")</f>
        <v/>
      </c>
      <c r="AP238" s="64"/>
      <c r="AQ238" s="64"/>
      <c r="AR238" s="74" t="str">
        <f t="shared" si="141"/>
        <v/>
      </c>
      <c r="AS238" s="66"/>
      <c r="AT238" s="58"/>
      <c r="AU238" s="58"/>
      <c r="AV238" s="58"/>
      <c r="AW238" s="63">
        <v>6</v>
      </c>
      <c r="AX238" s="64" t="s">
        <v>144</v>
      </c>
      <c r="AY238" s="64" t="s">
        <v>144</v>
      </c>
      <c r="AZ238" s="354"/>
      <c r="BA238" s="64"/>
      <c r="BB238" s="64"/>
      <c r="BC238" s="65" t="s">
        <v>144</v>
      </c>
      <c r="BD238" s="65" t="str">
        <f>IFERROR(IF(BC238&gt;=5,VLOOKUP(BC238,Brutos!$K$3:$AE$10,MATCH(BB238,Brutos!$K$3:$AE$3,0),0),0),"")</f>
        <v/>
      </c>
      <c r="BE238" s="64"/>
      <c r="BF238" s="64"/>
      <c r="BG238" s="74" t="str">
        <f t="shared" si="142"/>
        <v/>
      </c>
      <c r="BH238" s="66"/>
      <c r="BI238" s="58"/>
      <c r="BJ238" s="58"/>
      <c r="BK238" s="58"/>
      <c r="BL238" s="63">
        <v>6</v>
      </c>
      <c r="BM238" s="64" t="s">
        <v>144</v>
      </c>
      <c r="BN238" s="64" t="s">
        <v>144</v>
      </c>
      <c r="BO238" s="65"/>
      <c r="BP238" s="64"/>
      <c r="BQ238" s="64"/>
      <c r="BR238" s="65" t="s">
        <v>144</v>
      </c>
      <c r="BS238" s="65" t="str">
        <f>IFERROR(IF(BR238&gt;=5,VLOOKUP(BR238,Brutos!$K$3:$AE$10,MATCH(BQ238,Brutos!$K$3:$AE$3,0),0),0),"")</f>
        <v/>
      </c>
      <c r="BT238" s="64"/>
      <c r="BU238" s="64"/>
      <c r="BV238" s="74" t="str">
        <f t="shared" si="143"/>
        <v/>
      </c>
      <c r="BW238" s="66"/>
      <c r="BX238" s="58"/>
      <c r="BY238" s="58"/>
      <c r="BZ238" s="58"/>
      <c r="CA238" s="63">
        <v>6</v>
      </c>
      <c r="CB238" s="64" t="s">
        <v>144</v>
      </c>
      <c r="CC238" s="64" t="s">
        <v>144</v>
      </c>
      <c r="CD238" s="65"/>
      <c r="CE238" s="64"/>
      <c r="CF238" s="64"/>
      <c r="CG238" s="65" t="s">
        <v>144</v>
      </c>
      <c r="CH238" s="65" t="str">
        <f>IFERROR(IF(CG238&gt;=5,VLOOKUP(CG238,Brutos!$K$3:$AE$10,MATCH(CF238,Brutos!$K$3:$AE$3,0),0),0),"")</f>
        <v/>
      </c>
      <c r="CI238" s="64"/>
      <c r="CJ238" s="64"/>
      <c r="CK238" s="74" t="str">
        <f t="shared" si="144"/>
        <v/>
      </c>
      <c r="CL238" s="66"/>
      <c r="CM238" s="58"/>
      <c r="CN238" s="58"/>
      <c r="CO238" s="58"/>
      <c r="CP238" s="63">
        <v>6</v>
      </c>
      <c r="CQ238" s="64" t="s">
        <v>144</v>
      </c>
      <c r="CR238" s="64" t="s">
        <v>144</v>
      </c>
      <c r="CS238" s="65"/>
      <c r="CT238" s="64"/>
      <c r="CU238" s="64"/>
      <c r="CV238" s="65" t="s">
        <v>144</v>
      </c>
      <c r="CW238" s="65" t="str">
        <f>IFERROR(IF(CV238&gt;=5,VLOOKUP(CV238,Brutos!$K$3:$AE$10,MATCH(CU238,Brutos!$K$3:$AE$3,0),0),0),"")</f>
        <v/>
      </c>
      <c r="CX238" s="64"/>
      <c r="CY238" s="64"/>
      <c r="CZ238" s="74" t="str">
        <f t="shared" si="145"/>
        <v/>
      </c>
      <c r="DA238" s="66"/>
      <c r="DB238" s="58"/>
      <c r="DC238" s="58"/>
      <c r="DD238" s="58"/>
      <c r="DE238" s="63">
        <v>6</v>
      </c>
      <c r="DF238" s="64" t="s">
        <v>144</v>
      </c>
      <c r="DG238" s="64" t="s">
        <v>144</v>
      </c>
      <c r="DH238" s="65"/>
      <c r="DI238" s="64"/>
      <c r="DJ238" s="64"/>
      <c r="DK238" s="65" t="s">
        <v>144</v>
      </c>
      <c r="DL238" s="65" t="str">
        <f>IFERROR(IF(DK238&gt;=5,VLOOKUP(DK238,Brutos!$K$3:$AE$10,MATCH(DJ238,Brutos!$K$3:$AE$3,0),0),0),"")</f>
        <v/>
      </c>
      <c r="DM238" s="64"/>
      <c r="DN238" s="64"/>
      <c r="DO238" s="74" t="str">
        <f t="shared" si="146"/>
        <v/>
      </c>
      <c r="DP238" s="66"/>
      <c r="DQ238" s="58"/>
      <c r="DR238" s="58"/>
      <c r="DS238" s="58"/>
      <c r="DT238" s="63">
        <v>6</v>
      </c>
      <c r="DU238" s="64" t="s">
        <v>144</v>
      </c>
      <c r="DV238" s="64" t="s">
        <v>144</v>
      </c>
      <c r="DW238" s="65"/>
      <c r="DX238" s="64"/>
      <c r="DY238" s="64"/>
      <c r="DZ238" s="65" t="s">
        <v>144</v>
      </c>
      <c r="EA238" s="65" t="str">
        <f>IFERROR(IF(DZ238&gt;=5,VLOOKUP(DZ238,Brutos!$K$3:$AE$10,MATCH(DY238,Brutos!$K$3:$AE$3,0),0),0),"")</f>
        <v/>
      </c>
      <c r="EB238" s="64"/>
      <c r="EC238" s="64"/>
      <c r="ED238" s="74" t="str">
        <f t="shared" si="147"/>
        <v/>
      </c>
      <c r="EE238" s="66"/>
      <c r="EF238" s="58"/>
      <c r="EG238" s="58"/>
      <c r="EH238" s="58"/>
      <c r="EI238" s="63">
        <v>6</v>
      </c>
      <c r="EJ238" s="64" t="s">
        <v>144</v>
      </c>
      <c r="EK238" s="64" t="s">
        <v>144</v>
      </c>
      <c r="EL238" s="65"/>
      <c r="EM238" s="64"/>
      <c r="EN238" s="64"/>
      <c r="EO238" s="65" t="s">
        <v>144</v>
      </c>
      <c r="EP238" s="65" t="str">
        <f>IFERROR(IF(EO238&gt;=5,VLOOKUP(EO238,Brutos!$K$3:$AE$10,MATCH(EN238,Brutos!$K$3:$AE$3,0),0),0),"")</f>
        <v/>
      </c>
      <c r="EQ238" s="64"/>
      <c r="ER238" s="64"/>
      <c r="ES238" s="74" t="str">
        <f t="shared" si="148"/>
        <v/>
      </c>
      <c r="ET238" s="66"/>
      <c r="EU238" s="58"/>
      <c r="EV238" s="58"/>
      <c r="EW238" s="58"/>
      <c r="EX238" s="63">
        <v>6</v>
      </c>
      <c r="EY238" s="64" t="s">
        <v>144</v>
      </c>
      <c r="EZ238" s="64" t="s">
        <v>144</v>
      </c>
      <c r="FA238" s="65"/>
      <c r="FB238" s="64"/>
      <c r="FC238" s="64"/>
      <c r="FD238" s="65" t="s">
        <v>144</v>
      </c>
      <c r="FE238" s="65" t="str">
        <f>IFERROR(IF(FD238&gt;=5,VLOOKUP(FD238,Brutos!$K$3:$AE$10,MATCH(FC238,Brutos!$K$3:$AE$3,0),0),0),"")</f>
        <v/>
      </c>
      <c r="FF238" s="64"/>
      <c r="FG238" s="64"/>
      <c r="FH238" s="74" t="str">
        <f t="shared" si="149"/>
        <v/>
      </c>
      <c r="FI238" s="66"/>
      <c r="FJ238" s="58"/>
      <c r="FK238" s="58"/>
      <c r="FL238" s="58"/>
      <c r="FM238" s="63">
        <v>6</v>
      </c>
      <c r="FN238" s="64" t="s">
        <v>144</v>
      </c>
      <c r="FO238" s="64" t="s">
        <v>144</v>
      </c>
      <c r="FP238" s="65"/>
      <c r="FQ238" s="64"/>
      <c r="FR238" s="64"/>
      <c r="FS238" s="65" t="s">
        <v>144</v>
      </c>
      <c r="FT238" s="65" t="str">
        <f>IFERROR(IF(FS238&gt;=5,VLOOKUP(FS238,Brutos!$K$3:$AE$10,MATCH(FR238,Brutos!$K$3:$AE$3,0),0),0),"")</f>
        <v/>
      </c>
      <c r="FU238" s="64"/>
      <c r="FV238" s="64"/>
      <c r="FW238" s="74" t="str">
        <f t="shared" si="150"/>
        <v/>
      </c>
      <c r="FX238" s="66"/>
      <c r="FY238" s="58"/>
      <c r="FZ238" s="58"/>
      <c r="GA238" s="58"/>
      <c r="GB238" s="63">
        <v>6</v>
      </c>
      <c r="GC238" s="64" t="s">
        <v>144</v>
      </c>
      <c r="GD238" s="64" t="s">
        <v>144</v>
      </c>
      <c r="GE238" s="65"/>
      <c r="GF238" s="64"/>
      <c r="GG238" s="64"/>
      <c r="GH238" s="65" t="s">
        <v>144</v>
      </c>
      <c r="GI238" s="65" t="str">
        <f>IFERROR(IF(GH238&gt;=5,VLOOKUP(GH238,Brutos!$K$3:$AE$10,MATCH(GG238,Brutos!$K$3:$AE$3,0),0),0),"")</f>
        <v/>
      </c>
      <c r="GJ238" s="64"/>
      <c r="GK238" s="64"/>
      <c r="GL238" s="74" t="str">
        <f t="shared" si="151"/>
        <v/>
      </c>
      <c r="GM238" s="66"/>
      <c r="GN238" s="58"/>
      <c r="GO238" s="58"/>
      <c r="GP238" s="58"/>
      <c r="GQ238" s="63">
        <v>6</v>
      </c>
      <c r="GR238" s="64" t="s">
        <v>144</v>
      </c>
      <c r="GS238" s="64" t="s">
        <v>144</v>
      </c>
      <c r="GT238" s="65"/>
      <c r="GU238" s="64"/>
      <c r="GV238" s="64"/>
      <c r="GW238" s="65" t="s">
        <v>144</v>
      </c>
      <c r="GX238" s="65" t="str">
        <f>IFERROR(IF(GW238&gt;=5,VLOOKUP(GW238,Brutos!$K$3:$AE$10,MATCH(GV238,Brutos!$K$3:$AE$3,0),0),0),"")</f>
        <v/>
      </c>
      <c r="GY238" s="64"/>
      <c r="GZ238" s="64"/>
      <c r="HA238" s="74" t="str">
        <f t="shared" si="152"/>
        <v/>
      </c>
      <c r="HB238" s="66"/>
      <c r="HC238" s="58"/>
      <c r="HD238" s="58"/>
      <c r="HE238" s="58"/>
      <c r="HF238" s="63">
        <v>6</v>
      </c>
      <c r="HG238" s="64" t="s">
        <v>144</v>
      </c>
      <c r="HH238" s="64" t="s">
        <v>144</v>
      </c>
      <c r="HI238" s="65"/>
      <c r="HJ238" s="64"/>
      <c r="HK238" s="64"/>
      <c r="HL238" s="65" t="s">
        <v>144</v>
      </c>
      <c r="HM238" s="65" t="str">
        <f>IFERROR(IF(HL238&gt;=5,VLOOKUP(HL238,Brutos!$K$3:$AE$10,MATCH(HK238,Brutos!$K$3:$AE$3,0),0),0),"")</f>
        <v/>
      </c>
      <c r="HN238" s="64"/>
      <c r="HO238" s="64"/>
      <c r="HP238" s="74" t="str">
        <f t="shared" si="153"/>
        <v/>
      </c>
      <c r="HQ238" s="66"/>
      <c r="HR238" s="58"/>
      <c r="HS238" s="58"/>
      <c r="HT238" s="58"/>
      <c r="HU238" s="63">
        <v>6</v>
      </c>
      <c r="HV238" s="64" t="s">
        <v>144</v>
      </c>
      <c r="HW238" s="64" t="s">
        <v>144</v>
      </c>
      <c r="HX238" s="478"/>
      <c r="HY238" s="64"/>
      <c r="HZ238" s="64"/>
      <c r="IA238" s="65" t="s">
        <v>144</v>
      </c>
      <c r="IB238" s="65" t="str">
        <f>IFERROR(IF(IA238&gt;=5,VLOOKUP(IA238,Brutos!$K$3:$AE$10,MATCH(HZ238,Brutos!$K$3:$AE$3,0),0),0),"")</f>
        <v/>
      </c>
      <c r="IC238" s="64"/>
      <c r="ID238" s="64"/>
      <c r="IE238" s="74" t="str">
        <f t="shared" si="154"/>
        <v/>
      </c>
      <c r="IF238" s="66"/>
      <c r="IG238" s="58"/>
      <c r="IH238" s="58"/>
      <c r="II238" s="58"/>
      <c r="IJ238" s="63">
        <v>6</v>
      </c>
      <c r="IK238" s="64" t="s">
        <v>144</v>
      </c>
      <c r="IL238" s="64" t="s">
        <v>144</v>
      </c>
      <c r="IM238" s="65"/>
      <c r="IN238" s="64"/>
      <c r="IO238" s="64"/>
      <c r="IP238" s="65" t="s">
        <v>144</v>
      </c>
      <c r="IQ238" s="65" t="str">
        <f>IFERROR(IF(IP238&gt;=5,VLOOKUP(IP238,Brutos!$K$3:$AE$10,MATCH(IO238,Brutos!$K$3:$AE$3,0),0),0),"")</f>
        <v/>
      </c>
      <c r="IR238" s="64"/>
      <c r="IS238" s="64"/>
      <c r="IT238" s="74" t="str">
        <f t="shared" si="155"/>
        <v/>
      </c>
      <c r="IU238" s="66"/>
      <c r="IV238" s="58"/>
      <c r="IW238" s="58"/>
      <c r="IX238" s="58"/>
      <c r="IY238" s="63">
        <v>6</v>
      </c>
      <c r="IZ238" s="64" t="s">
        <v>144</v>
      </c>
      <c r="JA238" s="64" t="s">
        <v>144</v>
      </c>
      <c r="JB238" s="65"/>
      <c r="JC238" s="64"/>
      <c r="JD238" s="64"/>
      <c r="JE238" s="65" t="s">
        <v>144</v>
      </c>
      <c r="JF238" s="65" t="str">
        <f>IFERROR(IF(JE238&gt;=5,VLOOKUP(JE238,Brutos!$K$3:$AE$10,MATCH(JD238,Brutos!$K$3:$AE$3,0),0),0),"")</f>
        <v/>
      </c>
      <c r="JG238" s="64"/>
      <c r="JH238" s="64"/>
      <c r="JI238" s="74" t="str">
        <f t="shared" si="156"/>
        <v/>
      </c>
      <c r="JJ238" s="66"/>
      <c r="JK238" s="58"/>
      <c r="JL238" s="58"/>
      <c r="JM238" s="58"/>
      <c r="JN238" s="63">
        <v>6</v>
      </c>
      <c r="JO238" s="64" t="s">
        <v>144</v>
      </c>
      <c r="JP238" s="64" t="s">
        <v>144</v>
      </c>
      <c r="JQ238" s="65"/>
      <c r="JR238" s="64"/>
      <c r="JS238" s="64"/>
      <c r="JT238" s="65" t="s">
        <v>144</v>
      </c>
      <c r="JU238" s="65" t="str">
        <f>IFERROR(IF(JT238&gt;=5,VLOOKUP(JT238,Brutos!$K$3:$AE$10,MATCH(JS238,Brutos!$K$3:$AE$3,0),0),0),"")</f>
        <v/>
      </c>
      <c r="JV238" s="64"/>
      <c r="JW238" s="64"/>
      <c r="JX238" s="74" t="str">
        <f t="shared" si="157"/>
        <v/>
      </c>
      <c r="JY238" s="66"/>
      <c r="JZ238" s="58"/>
      <c r="KA238" s="58"/>
      <c r="KB238" s="58"/>
      <c r="KC238" s="63">
        <v>6</v>
      </c>
      <c r="KD238" s="64" t="s">
        <v>144</v>
      </c>
      <c r="KE238" s="64" t="s">
        <v>144</v>
      </c>
      <c r="KF238" s="65"/>
      <c r="KG238" s="64"/>
      <c r="KH238" s="64"/>
      <c r="KI238" s="65" t="s">
        <v>144</v>
      </c>
      <c r="KJ238" s="65" t="str">
        <f>IFERROR(IF(KI238&gt;=5,VLOOKUP(KI238,Brutos!$K$3:$AE$10,MATCH(KH238,Brutos!$K$3:$AE$3,0),0),0),"")</f>
        <v/>
      </c>
      <c r="KK238" s="64"/>
      <c r="KL238" s="64"/>
      <c r="KM238" s="74" t="str">
        <f t="shared" si="158"/>
        <v/>
      </c>
      <c r="KN238" s="66"/>
      <c r="KO238" s="58"/>
      <c r="KP238" s="58"/>
      <c r="KQ238" s="58"/>
      <c r="KR238" s="63">
        <v>6</v>
      </c>
      <c r="KS238" s="64" t="s">
        <v>144</v>
      </c>
      <c r="KT238" s="64" t="s">
        <v>144</v>
      </c>
      <c r="KU238" s="65"/>
      <c r="KV238" s="64"/>
      <c r="KW238" s="64"/>
      <c r="KX238" s="65" t="s">
        <v>144</v>
      </c>
      <c r="KY238" s="65" t="str">
        <f>IFERROR(IF(KX238&gt;=5,VLOOKUP(KX238,Brutos!$K$3:$AE$10,MATCH(KW238,Brutos!$K$3:$AE$3,0),0),0),"")</f>
        <v/>
      </c>
      <c r="KZ238" s="64"/>
      <c r="LA238" s="64"/>
      <c r="LB238" s="74" t="str">
        <f t="shared" si="159"/>
        <v/>
      </c>
      <c r="LC238" s="66"/>
      <c r="LD238" s="347"/>
      <c r="LE238" s="58"/>
      <c r="LF238" s="58"/>
      <c r="LG238" s="63">
        <v>6</v>
      </c>
      <c r="LH238" s="64" t="s">
        <v>144</v>
      </c>
      <c r="LI238" s="64" t="s">
        <v>144</v>
      </c>
      <c r="LJ238" s="65"/>
      <c r="LK238" s="64"/>
      <c r="LL238" s="64"/>
      <c r="LM238" s="65" t="s">
        <v>144</v>
      </c>
      <c r="LN238" s="65" t="str">
        <f>IFERROR(IF(LM238&gt;=5,VLOOKUP(LM238,Brutos!$K$3:$AE$10,MATCH(LL238,Brutos!$K$3:$AE$3,0),0),0),"")</f>
        <v/>
      </c>
      <c r="LO238" s="64"/>
      <c r="LP238" s="64"/>
      <c r="LQ238" s="74" t="str">
        <f t="shared" si="160"/>
        <v/>
      </c>
      <c r="LR238" s="66"/>
      <c r="LS238" s="347"/>
      <c r="LT238" s="58"/>
      <c r="LU238" s="58"/>
      <c r="LV238" s="63">
        <v>6</v>
      </c>
      <c r="LW238" s="64" t="s">
        <v>144</v>
      </c>
      <c r="LX238" s="64" t="s">
        <v>144</v>
      </c>
      <c r="LY238" s="65"/>
      <c r="LZ238" s="64"/>
      <c r="MA238" s="64"/>
      <c r="MB238" s="65" t="s">
        <v>144</v>
      </c>
      <c r="MC238" s="65" t="str">
        <f>IFERROR(IF(MB238&gt;=5,VLOOKUP(MB238,Brutos!$K$3:$AE$10,MATCH(MA238,Brutos!$K$3:$AE$3,0),0),0),"")</f>
        <v/>
      </c>
      <c r="MD238" s="64"/>
      <c r="ME238" s="64"/>
      <c r="MF238" s="74" t="str">
        <f t="shared" si="161"/>
        <v/>
      </c>
      <c r="MG238" s="66"/>
      <c r="MH238" s="347"/>
      <c r="MI238" s="58"/>
      <c r="MJ238" s="58"/>
      <c r="MK238" s="63">
        <v>6</v>
      </c>
      <c r="ML238" s="64" t="s">
        <v>144</v>
      </c>
      <c r="MM238" s="64" t="s">
        <v>144</v>
      </c>
      <c r="MN238" s="65"/>
      <c r="MO238" s="64"/>
      <c r="MP238" s="64"/>
      <c r="MQ238" s="65" t="s">
        <v>144</v>
      </c>
      <c r="MR238" s="65" t="str">
        <f>IFERROR(IF(MQ238&gt;=5,VLOOKUP(MQ238,Brutos!$K$3:$AE$10,MATCH(MP238,Brutos!$K$3:$AE$3,0),0),0),"")</f>
        <v/>
      </c>
      <c r="MS238" s="64"/>
      <c r="MT238" s="64"/>
      <c r="MU238" s="74" t="str">
        <f t="shared" si="162"/>
        <v/>
      </c>
      <c r="MV238" s="66"/>
      <c r="MW238" s="347"/>
    </row>
    <row r="239" spans="1:361">
      <c r="A239" s="347"/>
      <c r="B239" s="58"/>
      <c r="C239" s="58"/>
      <c r="D239" s="63">
        <v>7</v>
      </c>
      <c r="E239" s="64" t="s">
        <v>144</v>
      </c>
      <c r="F239" s="64" t="s">
        <v>144</v>
      </c>
      <c r="G239" s="65"/>
      <c r="H239" s="64"/>
      <c r="I239" s="64"/>
      <c r="J239" s="65" t="s">
        <v>144</v>
      </c>
      <c r="K239" s="65" t="str">
        <f>IFERROR(IF(J239&gt;=5,VLOOKUP(J239,Brutos!$K$3:$AE$10,MATCH(I239,Brutos!$K$3:$AE$3,0),0),0),"")</f>
        <v/>
      </c>
      <c r="L239" s="64"/>
      <c r="M239" s="64"/>
      <c r="N239" s="74" t="str">
        <f t="shared" si="139"/>
        <v/>
      </c>
      <c r="O239" s="66"/>
      <c r="P239" s="58"/>
      <c r="Q239" s="58"/>
      <c r="R239" s="58"/>
      <c r="S239" s="63">
        <v>7</v>
      </c>
      <c r="T239" s="64" t="s">
        <v>144</v>
      </c>
      <c r="U239" s="64" t="s">
        <v>144</v>
      </c>
      <c r="V239" s="65"/>
      <c r="W239" s="64"/>
      <c r="X239" s="64"/>
      <c r="Y239" s="65" t="s">
        <v>144</v>
      </c>
      <c r="Z239" s="65" t="str">
        <f>IFERROR(IF(Y239&gt;=5,VLOOKUP(Y239,Brutos!$K$3:$AE$10,MATCH(X239,Brutos!$K$3:$AE$3,0),0),0),"")</f>
        <v/>
      </c>
      <c r="AA239" s="64"/>
      <c r="AB239" s="64"/>
      <c r="AC239" s="74" t="str">
        <f t="shared" si="140"/>
        <v/>
      </c>
      <c r="AD239" s="66"/>
      <c r="AE239" s="58"/>
      <c r="AF239" s="58"/>
      <c r="AG239" s="58"/>
      <c r="AH239" s="63">
        <v>7</v>
      </c>
      <c r="AI239" s="64" t="s">
        <v>144</v>
      </c>
      <c r="AJ239" s="64" t="s">
        <v>144</v>
      </c>
      <c r="AK239" s="65"/>
      <c r="AL239" s="64"/>
      <c r="AM239" s="64"/>
      <c r="AN239" s="65" t="s">
        <v>144</v>
      </c>
      <c r="AO239" s="65" t="str">
        <f>IFERROR(IF(AN239&gt;=5,VLOOKUP(AN239,Brutos!$K$3:$AE$10,MATCH(AM239,Brutos!$K$3:$AE$3,0),0),0),"")</f>
        <v/>
      </c>
      <c r="AP239" s="64"/>
      <c r="AQ239" s="64"/>
      <c r="AR239" s="74" t="str">
        <f t="shared" si="141"/>
        <v/>
      </c>
      <c r="AS239" s="66"/>
      <c r="AT239" s="58"/>
      <c r="AU239" s="58"/>
      <c r="AV239" s="58"/>
      <c r="AW239" s="63">
        <v>7</v>
      </c>
      <c r="AX239" s="64" t="s">
        <v>144</v>
      </c>
      <c r="AY239" s="64" t="s">
        <v>144</v>
      </c>
      <c r="AZ239" s="354"/>
      <c r="BA239" s="64"/>
      <c r="BB239" s="64"/>
      <c r="BC239" s="65" t="s">
        <v>144</v>
      </c>
      <c r="BD239" s="65" t="str">
        <f>IFERROR(IF(BC239&gt;=5,VLOOKUP(BC239,Brutos!$K$3:$AE$10,MATCH(BB239,Brutos!$K$3:$AE$3,0),0),0),"")</f>
        <v/>
      </c>
      <c r="BE239" s="64"/>
      <c r="BF239" s="64"/>
      <c r="BG239" s="74" t="str">
        <f t="shared" si="142"/>
        <v/>
      </c>
      <c r="BH239" s="66"/>
      <c r="BI239" s="58"/>
      <c r="BJ239" s="58"/>
      <c r="BK239" s="58"/>
      <c r="BL239" s="63">
        <v>7</v>
      </c>
      <c r="BM239" s="64" t="s">
        <v>144</v>
      </c>
      <c r="BN239" s="64" t="s">
        <v>144</v>
      </c>
      <c r="BO239" s="65"/>
      <c r="BP239" s="64"/>
      <c r="BQ239" s="64"/>
      <c r="BR239" s="65" t="s">
        <v>144</v>
      </c>
      <c r="BS239" s="65" t="str">
        <f>IFERROR(IF(BR239&gt;=5,VLOOKUP(BR239,Brutos!$K$3:$AE$10,MATCH(BQ239,Brutos!$K$3:$AE$3,0),0),0),"")</f>
        <v/>
      </c>
      <c r="BT239" s="64"/>
      <c r="BU239" s="64"/>
      <c r="BV239" s="74" t="str">
        <f t="shared" si="143"/>
        <v/>
      </c>
      <c r="BW239" s="66"/>
      <c r="BX239" s="58"/>
      <c r="BY239" s="58"/>
      <c r="BZ239" s="58"/>
      <c r="CA239" s="63">
        <v>7</v>
      </c>
      <c r="CB239" s="64" t="s">
        <v>144</v>
      </c>
      <c r="CC239" s="64" t="s">
        <v>144</v>
      </c>
      <c r="CD239" s="65"/>
      <c r="CE239" s="64"/>
      <c r="CF239" s="64"/>
      <c r="CG239" s="65" t="s">
        <v>144</v>
      </c>
      <c r="CH239" s="65" t="str">
        <f>IFERROR(IF(CG239&gt;=5,VLOOKUP(CG239,Brutos!$K$3:$AE$10,MATCH(CF239,Brutos!$K$3:$AE$3,0),0),0),"")</f>
        <v/>
      </c>
      <c r="CI239" s="64"/>
      <c r="CJ239" s="64"/>
      <c r="CK239" s="74" t="str">
        <f t="shared" si="144"/>
        <v/>
      </c>
      <c r="CL239" s="66"/>
      <c r="CM239" s="58"/>
      <c r="CN239" s="58"/>
      <c r="CO239" s="58"/>
      <c r="CP239" s="63">
        <v>7</v>
      </c>
      <c r="CQ239" s="64" t="s">
        <v>144</v>
      </c>
      <c r="CR239" s="64" t="s">
        <v>144</v>
      </c>
      <c r="CS239" s="65"/>
      <c r="CT239" s="64"/>
      <c r="CU239" s="64"/>
      <c r="CV239" s="65" t="s">
        <v>144</v>
      </c>
      <c r="CW239" s="65" t="str">
        <f>IFERROR(IF(CV239&gt;=5,VLOOKUP(CV239,Brutos!$K$3:$AE$10,MATCH(CU239,Brutos!$K$3:$AE$3,0),0),0),"")</f>
        <v/>
      </c>
      <c r="CX239" s="64"/>
      <c r="CY239" s="64"/>
      <c r="CZ239" s="74" t="str">
        <f t="shared" si="145"/>
        <v/>
      </c>
      <c r="DA239" s="66"/>
      <c r="DB239" s="58"/>
      <c r="DC239" s="58"/>
      <c r="DD239" s="58"/>
      <c r="DE239" s="63">
        <v>7</v>
      </c>
      <c r="DF239" s="64" t="s">
        <v>144</v>
      </c>
      <c r="DG239" s="64" t="s">
        <v>144</v>
      </c>
      <c r="DH239" s="65"/>
      <c r="DI239" s="64"/>
      <c r="DJ239" s="64"/>
      <c r="DK239" s="65" t="s">
        <v>144</v>
      </c>
      <c r="DL239" s="65" t="str">
        <f>IFERROR(IF(DK239&gt;=5,VLOOKUP(DK239,Brutos!$K$3:$AE$10,MATCH(DJ239,Brutos!$K$3:$AE$3,0),0),0),"")</f>
        <v/>
      </c>
      <c r="DM239" s="64"/>
      <c r="DN239" s="64"/>
      <c r="DO239" s="74" t="str">
        <f t="shared" si="146"/>
        <v/>
      </c>
      <c r="DP239" s="66"/>
      <c r="DQ239" s="58"/>
      <c r="DR239" s="58"/>
      <c r="DS239" s="58"/>
      <c r="DT239" s="63">
        <v>7</v>
      </c>
      <c r="DU239" s="64" t="s">
        <v>144</v>
      </c>
      <c r="DV239" s="64" t="s">
        <v>144</v>
      </c>
      <c r="DW239" s="65"/>
      <c r="DX239" s="64"/>
      <c r="DY239" s="64"/>
      <c r="DZ239" s="65" t="s">
        <v>144</v>
      </c>
      <c r="EA239" s="65" t="str">
        <f>IFERROR(IF(DZ239&gt;=5,VLOOKUP(DZ239,Brutos!$K$3:$AE$10,MATCH(DY239,Brutos!$K$3:$AE$3,0),0),0),"")</f>
        <v/>
      </c>
      <c r="EB239" s="64"/>
      <c r="EC239" s="64"/>
      <c r="ED239" s="74" t="str">
        <f t="shared" si="147"/>
        <v/>
      </c>
      <c r="EE239" s="66"/>
      <c r="EF239" s="58"/>
      <c r="EG239" s="58"/>
      <c r="EH239" s="58"/>
      <c r="EI239" s="63">
        <v>7</v>
      </c>
      <c r="EJ239" s="64" t="s">
        <v>144</v>
      </c>
      <c r="EK239" s="64" t="s">
        <v>144</v>
      </c>
      <c r="EL239" s="65"/>
      <c r="EM239" s="64"/>
      <c r="EN239" s="64"/>
      <c r="EO239" s="65" t="s">
        <v>144</v>
      </c>
      <c r="EP239" s="65" t="str">
        <f>IFERROR(IF(EO239&gt;=5,VLOOKUP(EO239,Brutos!$K$3:$AE$10,MATCH(EN239,Brutos!$K$3:$AE$3,0),0),0),"")</f>
        <v/>
      </c>
      <c r="EQ239" s="64"/>
      <c r="ER239" s="64"/>
      <c r="ES239" s="74" t="str">
        <f t="shared" si="148"/>
        <v/>
      </c>
      <c r="ET239" s="66"/>
      <c r="EU239" s="58"/>
      <c r="EV239" s="58"/>
      <c r="EW239" s="58"/>
      <c r="EX239" s="63">
        <v>7</v>
      </c>
      <c r="EY239" s="64" t="s">
        <v>144</v>
      </c>
      <c r="EZ239" s="64" t="s">
        <v>144</v>
      </c>
      <c r="FA239" s="65"/>
      <c r="FB239" s="64"/>
      <c r="FC239" s="64"/>
      <c r="FD239" s="65" t="s">
        <v>144</v>
      </c>
      <c r="FE239" s="65" t="str">
        <f>IFERROR(IF(FD239&gt;=5,VLOOKUP(FD239,Brutos!$K$3:$AE$10,MATCH(FC239,Brutos!$K$3:$AE$3,0),0),0),"")</f>
        <v/>
      </c>
      <c r="FF239" s="64"/>
      <c r="FG239" s="64"/>
      <c r="FH239" s="74" t="str">
        <f t="shared" si="149"/>
        <v/>
      </c>
      <c r="FI239" s="66"/>
      <c r="FJ239" s="58"/>
      <c r="FK239" s="58"/>
      <c r="FL239" s="58"/>
      <c r="FM239" s="63">
        <v>7</v>
      </c>
      <c r="FN239" s="64" t="s">
        <v>144</v>
      </c>
      <c r="FO239" s="64" t="s">
        <v>144</v>
      </c>
      <c r="FP239" s="65"/>
      <c r="FQ239" s="64"/>
      <c r="FR239" s="64"/>
      <c r="FS239" s="65" t="s">
        <v>144</v>
      </c>
      <c r="FT239" s="65" t="str">
        <f>IFERROR(IF(FS239&gt;=5,VLOOKUP(FS239,Brutos!$K$3:$AE$10,MATCH(FR239,Brutos!$K$3:$AE$3,0),0),0),"")</f>
        <v/>
      </c>
      <c r="FU239" s="64"/>
      <c r="FV239" s="64"/>
      <c r="FW239" s="74" t="str">
        <f t="shared" si="150"/>
        <v/>
      </c>
      <c r="FX239" s="66"/>
      <c r="FY239" s="58"/>
      <c r="FZ239" s="58"/>
      <c r="GA239" s="58"/>
      <c r="GB239" s="63">
        <v>7</v>
      </c>
      <c r="GC239" s="64" t="s">
        <v>144</v>
      </c>
      <c r="GD239" s="64" t="s">
        <v>144</v>
      </c>
      <c r="GE239" s="65"/>
      <c r="GF239" s="64"/>
      <c r="GG239" s="64"/>
      <c r="GH239" s="65" t="s">
        <v>144</v>
      </c>
      <c r="GI239" s="65" t="str">
        <f>IFERROR(IF(GH239&gt;=5,VLOOKUP(GH239,Brutos!$K$3:$AE$10,MATCH(GG239,Brutos!$K$3:$AE$3,0),0),0),"")</f>
        <v/>
      </c>
      <c r="GJ239" s="64"/>
      <c r="GK239" s="64"/>
      <c r="GL239" s="74" t="str">
        <f t="shared" si="151"/>
        <v/>
      </c>
      <c r="GM239" s="66"/>
      <c r="GN239" s="58"/>
      <c r="GO239" s="58"/>
      <c r="GP239" s="58"/>
      <c r="GQ239" s="63">
        <v>7</v>
      </c>
      <c r="GR239" s="64" t="s">
        <v>144</v>
      </c>
      <c r="GS239" s="64" t="s">
        <v>144</v>
      </c>
      <c r="GT239" s="65"/>
      <c r="GU239" s="64"/>
      <c r="GV239" s="64"/>
      <c r="GW239" s="65" t="s">
        <v>144</v>
      </c>
      <c r="GX239" s="65" t="str">
        <f>IFERROR(IF(GW239&gt;=5,VLOOKUP(GW239,Brutos!$K$3:$AE$10,MATCH(GV239,Brutos!$K$3:$AE$3,0),0),0),"")</f>
        <v/>
      </c>
      <c r="GY239" s="64"/>
      <c r="GZ239" s="64"/>
      <c r="HA239" s="74" t="str">
        <f t="shared" si="152"/>
        <v/>
      </c>
      <c r="HB239" s="66"/>
      <c r="HC239" s="58"/>
      <c r="HD239" s="58"/>
      <c r="HE239" s="58"/>
      <c r="HF239" s="63">
        <v>7</v>
      </c>
      <c r="HG239" s="64" t="s">
        <v>144</v>
      </c>
      <c r="HH239" s="64" t="s">
        <v>144</v>
      </c>
      <c r="HI239" s="65"/>
      <c r="HJ239" s="64"/>
      <c r="HK239" s="64"/>
      <c r="HL239" s="65" t="s">
        <v>144</v>
      </c>
      <c r="HM239" s="65" t="str">
        <f>IFERROR(IF(HL239&gt;=5,VLOOKUP(HL239,Brutos!$K$3:$AE$10,MATCH(HK239,Brutos!$K$3:$AE$3,0),0),0),"")</f>
        <v/>
      </c>
      <c r="HN239" s="64"/>
      <c r="HO239" s="64"/>
      <c r="HP239" s="74" t="str">
        <f t="shared" si="153"/>
        <v/>
      </c>
      <c r="HQ239" s="66"/>
      <c r="HR239" s="58"/>
      <c r="HS239" s="58"/>
      <c r="HT239" s="58"/>
      <c r="HU239" s="63">
        <v>7</v>
      </c>
      <c r="HV239" s="64" t="s">
        <v>144</v>
      </c>
      <c r="HW239" s="64" t="s">
        <v>144</v>
      </c>
      <c r="HX239" s="478"/>
      <c r="HY239" s="64"/>
      <c r="HZ239" s="64"/>
      <c r="IA239" s="65" t="s">
        <v>144</v>
      </c>
      <c r="IB239" s="65" t="str">
        <f>IFERROR(IF(IA239&gt;=5,VLOOKUP(IA239,Brutos!$K$3:$AE$10,MATCH(HZ239,Brutos!$K$3:$AE$3,0),0),0),"")</f>
        <v/>
      </c>
      <c r="IC239" s="64"/>
      <c r="ID239" s="64"/>
      <c r="IE239" s="74" t="str">
        <f t="shared" si="154"/>
        <v/>
      </c>
      <c r="IF239" s="66"/>
      <c r="IG239" s="58"/>
      <c r="IH239" s="58"/>
      <c r="II239" s="58"/>
      <c r="IJ239" s="63">
        <v>7</v>
      </c>
      <c r="IK239" s="64" t="s">
        <v>144</v>
      </c>
      <c r="IL239" s="64" t="s">
        <v>144</v>
      </c>
      <c r="IM239" s="65"/>
      <c r="IN239" s="64"/>
      <c r="IO239" s="64"/>
      <c r="IP239" s="65" t="s">
        <v>144</v>
      </c>
      <c r="IQ239" s="65" t="str">
        <f>IFERROR(IF(IP239&gt;=5,VLOOKUP(IP239,Brutos!$K$3:$AE$10,MATCH(IO239,Brutos!$K$3:$AE$3,0),0),0),"")</f>
        <v/>
      </c>
      <c r="IR239" s="64"/>
      <c r="IS239" s="64"/>
      <c r="IT239" s="74" t="str">
        <f t="shared" si="155"/>
        <v/>
      </c>
      <c r="IU239" s="66"/>
      <c r="IV239" s="58"/>
      <c r="IW239" s="58"/>
      <c r="IX239" s="58"/>
      <c r="IY239" s="63">
        <v>7</v>
      </c>
      <c r="IZ239" s="64" t="s">
        <v>144</v>
      </c>
      <c r="JA239" s="64" t="s">
        <v>144</v>
      </c>
      <c r="JB239" s="65"/>
      <c r="JC239" s="64"/>
      <c r="JD239" s="64"/>
      <c r="JE239" s="65" t="s">
        <v>144</v>
      </c>
      <c r="JF239" s="65" t="str">
        <f>IFERROR(IF(JE239&gt;=5,VLOOKUP(JE239,Brutos!$K$3:$AE$10,MATCH(JD239,Brutos!$K$3:$AE$3,0),0),0),"")</f>
        <v/>
      </c>
      <c r="JG239" s="64"/>
      <c r="JH239" s="64"/>
      <c r="JI239" s="74" t="str">
        <f t="shared" si="156"/>
        <v/>
      </c>
      <c r="JJ239" s="66"/>
      <c r="JK239" s="58"/>
      <c r="JL239" s="58"/>
      <c r="JM239" s="58"/>
      <c r="JN239" s="63">
        <v>7</v>
      </c>
      <c r="JO239" s="64" t="s">
        <v>144</v>
      </c>
      <c r="JP239" s="64" t="s">
        <v>144</v>
      </c>
      <c r="JQ239" s="65"/>
      <c r="JR239" s="64"/>
      <c r="JS239" s="64"/>
      <c r="JT239" s="65" t="s">
        <v>144</v>
      </c>
      <c r="JU239" s="65" t="str">
        <f>IFERROR(IF(JT239&gt;=5,VLOOKUP(JT239,Brutos!$K$3:$AE$10,MATCH(JS239,Brutos!$K$3:$AE$3,0),0),0),"")</f>
        <v/>
      </c>
      <c r="JV239" s="64"/>
      <c r="JW239" s="64"/>
      <c r="JX239" s="74" t="str">
        <f t="shared" si="157"/>
        <v/>
      </c>
      <c r="JY239" s="66"/>
      <c r="JZ239" s="58"/>
      <c r="KA239" s="58"/>
      <c r="KB239" s="58"/>
      <c r="KC239" s="63">
        <v>7</v>
      </c>
      <c r="KD239" s="64" t="s">
        <v>144</v>
      </c>
      <c r="KE239" s="64" t="s">
        <v>144</v>
      </c>
      <c r="KF239" s="65"/>
      <c r="KG239" s="64"/>
      <c r="KH239" s="64"/>
      <c r="KI239" s="65" t="s">
        <v>144</v>
      </c>
      <c r="KJ239" s="65" t="str">
        <f>IFERROR(IF(KI239&gt;=5,VLOOKUP(KI239,Brutos!$K$3:$AE$10,MATCH(KH239,Brutos!$K$3:$AE$3,0),0),0),"")</f>
        <v/>
      </c>
      <c r="KK239" s="64"/>
      <c r="KL239" s="64"/>
      <c r="KM239" s="74" t="str">
        <f t="shared" si="158"/>
        <v/>
      </c>
      <c r="KN239" s="66"/>
      <c r="KO239" s="58"/>
      <c r="KP239" s="58"/>
      <c r="KQ239" s="58"/>
      <c r="KR239" s="63">
        <v>7</v>
      </c>
      <c r="KS239" s="64" t="s">
        <v>144</v>
      </c>
      <c r="KT239" s="64" t="s">
        <v>144</v>
      </c>
      <c r="KU239" s="65"/>
      <c r="KV239" s="64"/>
      <c r="KW239" s="64"/>
      <c r="KX239" s="65" t="s">
        <v>144</v>
      </c>
      <c r="KY239" s="65" t="str">
        <f>IFERROR(IF(KX239&gt;=5,VLOOKUP(KX239,Brutos!$K$3:$AE$10,MATCH(KW239,Brutos!$K$3:$AE$3,0),0),0),"")</f>
        <v/>
      </c>
      <c r="KZ239" s="64"/>
      <c r="LA239" s="64"/>
      <c r="LB239" s="74" t="str">
        <f t="shared" si="159"/>
        <v/>
      </c>
      <c r="LC239" s="66"/>
      <c r="LD239" s="347"/>
      <c r="LE239" s="58"/>
      <c r="LF239" s="58"/>
      <c r="LG239" s="63">
        <v>7</v>
      </c>
      <c r="LH239" s="64" t="s">
        <v>144</v>
      </c>
      <c r="LI239" s="64" t="s">
        <v>144</v>
      </c>
      <c r="LJ239" s="65"/>
      <c r="LK239" s="64"/>
      <c r="LL239" s="64"/>
      <c r="LM239" s="65" t="s">
        <v>144</v>
      </c>
      <c r="LN239" s="65" t="str">
        <f>IFERROR(IF(LM239&gt;=5,VLOOKUP(LM239,Brutos!$K$3:$AE$10,MATCH(LL239,Brutos!$K$3:$AE$3,0),0),0),"")</f>
        <v/>
      </c>
      <c r="LO239" s="64"/>
      <c r="LP239" s="64"/>
      <c r="LQ239" s="74" t="str">
        <f t="shared" si="160"/>
        <v/>
      </c>
      <c r="LR239" s="66"/>
      <c r="LS239" s="347"/>
      <c r="LT239" s="58"/>
      <c r="LU239" s="58"/>
      <c r="LV239" s="63">
        <v>7</v>
      </c>
      <c r="LW239" s="64" t="s">
        <v>144</v>
      </c>
      <c r="LX239" s="64" t="s">
        <v>144</v>
      </c>
      <c r="LY239" s="65"/>
      <c r="LZ239" s="64"/>
      <c r="MA239" s="64"/>
      <c r="MB239" s="65" t="s">
        <v>144</v>
      </c>
      <c r="MC239" s="65" t="str">
        <f>IFERROR(IF(MB239&gt;=5,VLOOKUP(MB239,Brutos!$K$3:$AE$10,MATCH(MA239,Brutos!$K$3:$AE$3,0),0),0),"")</f>
        <v/>
      </c>
      <c r="MD239" s="64"/>
      <c r="ME239" s="64"/>
      <c r="MF239" s="74" t="str">
        <f t="shared" si="161"/>
        <v/>
      </c>
      <c r="MG239" s="66"/>
      <c r="MH239" s="347"/>
      <c r="MI239" s="58"/>
      <c r="MJ239" s="58"/>
      <c r="MK239" s="63">
        <v>7</v>
      </c>
      <c r="ML239" s="64" t="s">
        <v>144</v>
      </c>
      <c r="MM239" s="64" t="s">
        <v>144</v>
      </c>
      <c r="MN239" s="65"/>
      <c r="MO239" s="64"/>
      <c r="MP239" s="64"/>
      <c r="MQ239" s="65" t="s">
        <v>144</v>
      </c>
      <c r="MR239" s="65" t="str">
        <f>IFERROR(IF(MQ239&gt;=5,VLOOKUP(MQ239,Brutos!$K$3:$AE$10,MATCH(MP239,Brutos!$K$3:$AE$3,0),0),0),"")</f>
        <v/>
      </c>
      <c r="MS239" s="64"/>
      <c r="MT239" s="64"/>
      <c r="MU239" s="74" t="str">
        <f t="shared" si="162"/>
        <v/>
      </c>
      <c r="MV239" s="66"/>
      <c r="MW239" s="347"/>
    </row>
    <row r="240" spans="1:361">
      <c r="A240" s="347"/>
      <c r="B240" s="58"/>
      <c r="C240" s="58"/>
      <c r="D240" s="63">
        <v>8</v>
      </c>
      <c r="E240" s="64" t="s">
        <v>144</v>
      </c>
      <c r="F240" s="64" t="s">
        <v>144</v>
      </c>
      <c r="G240" s="65"/>
      <c r="H240" s="64"/>
      <c r="I240" s="64"/>
      <c r="J240" s="65" t="s">
        <v>144</v>
      </c>
      <c r="K240" s="65" t="str">
        <f>IFERROR(IF(J240&gt;=5,VLOOKUP(J240,Brutos!$K$3:$AE$10,MATCH(I240,Brutos!$K$3:$AE$3,0),0),0),"")</f>
        <v/>
      </c>
      <c r="L240" s="64"/>
      <c r="M240" s="64"/>
      <c r="N240" s="74" t="str">
        <f t="shared" si="139"/>
        <v/>
      </c>
      <c r="O240" s="66"/>
      <c r="P240" s="58"/>
      <c r="Q240" s="58"/>
      <c r="R240" s="58"/>
      <c r="S240" s="63">
        <v>8</v>
      </c>
      <c r="T240" s="64" t="s">
        <v>144</v>
      </c>
      <c r="U240" s="64" t="s">
        <v>144</v>
      </c>
      <c r="V240" s="65"/>
      <c r="W240" s="64"/>
      <c r="X240" s="64"/>
      <c r="Y240" s="65" t="s">
        <v>144</v>
      </c>
      <c r="Z240" s="65" t="str">
        <f>IFERROR(IF(Y240&gt;=5,VLOOKUP(Y240,Brutos!$K$3:$AE$10,MATCH(X240,Brutos!$K$3:$AE$3,0),0),0),"")</f>
        <v/>
      </c>
      <c r="AA240" s="64"/>
      <c r="AB240" s="64"/>
      <c r="AC240" s="74" t="str">
        <f t="shared" si="140"/>
        <v/>
      </c>
      <c r="AD240" s="66"/>
      <c r="AE240" s="58"/>
      <c r="AF240" s="58"/>
      <c r="AG240" s="58"/>
      <c r="AH240" s="63">
        <v>8</v>
      </c>
      <c r="AI240" s="64" t="s">
        <v>144</v>
      </c>
      <c r="AJ240" s="64" t="s">
        <v>144</v>
      </c>
      <c r="AK240" s="65"/>
      <c r="AL240" s="64"/>
      <c r="AM240" s="64"/>
      <c r="AN240" s="65" t="s">
        <v>144</v>
      </c>
      <c r="AO240" s="65" t="str">
        <f>IFERROR(IF(AN240&gt;=5,VLOOKUP(AN240,Brutos!$K$3:$AE$10,MATCH(AM240,Brutos!$K$3:$AE$3,0),0),0),"")</f>
        <v/>
      </c>
      <c r="AP240" s="64"/>
      <c r="AQ240" s="64"/>
      <c r="AR240" s="74" t="str">
        <f t="shared" si="141"/>
        <v/>
      </c>
      <c r="AS240" s="66"/>
      <c r="AT240" s="58"/>
      <c r="AU240" s="58"/>
      <c r="AV240" s="58"/>
      <c r="AW240" s="63">
        <v>8</v>
      </c>
      <c r="AX240" s="64" t="s">
        <v>144</v>
      </c>
      <c r="AY240" s="64" t="s">
        <v>144</v>
      </c>
      <c r="AZ240" s="354"/>
      <c r="BA240" s="64"/>
      <c r="BB240" s="64"/>
      <c r="BC240" s="65" t="s">
        <v>144</v>
      </c>
      <c r="BD240" s="65" t="str">
        <f>IFERROR(IF(BC240&gt;=5,VLOOKUP(BC240,Brutos!$K$3:$AE$10,MATCH(BB240,Brutos!$K$3:$AE$3,0),0),0),"")</f>
        <v/>
      </c>
      <c r="BE240" s="64"/>
      <c r="BF240" s="64"/>
      <c r="BG240" s="74" t="str">
        <f t="shared" si="142"/>
        <v/>
      </c>
      <c r="BH240" s="66"/>
      <c r="BI240" s="58"/>
      <c r="BJ240" s="58"/>
      <c r="BK240" s="58"/>
      <c r="BL240" s="63">
        <v>8</v>
      </c>
      <c r="BM240" s="64" t="s">
        <v>144</v>
      </c>
      <c r="BN240" s="64" t="s">
        <v>144</v>
      </c>
      <c r="BO240" s="65"/>
      <c r="BP240" s="64"/>
      <c r="BQ240" s="64"/>
      <c r="BR240" s="65" t="s">
        <v>144</v>
      </c>
      <c r="BS240" s="65" t="str">
        <f>IFERROR(IF(BR240&gt;=5,VLOOKUP(BR240,Brutos!$K$3:$AE$10,MATCH(BQ240,Brutos!$K$3:$AE$3,0),0),0),"")</f>
        <v/>
      </c>
      <c r="BT240" s="64"/>
      <c r="BU240" s="64"/>
      <c r="BV240" s="74" t="str">
        <f t="shared" si="143"/>
        <v/>
      </c>
      <c r="BW240" s="66"/>
      <c r="BX240" s="58"/>
      <c r="BY240" s="58"/>
      <c r="BZ240" s="58"/>
      <c r="CA240" s="63">
        <v>8</v>
      </c>
      <c r="CB240" s="64" t="s">
        <v>144</v>
      </c>
      <c r="CC240" s="64" t="s">
        <v>144</v>
      </c>
      <c r="CD240" s="65"/>
      <c r="CE240" s="64"/>
      <c r="CF240" s="64"/>
      <c r="CG240" s="65" t="s">
        <v>144</v>
      </c>
      <c r="CH240" s="65" t="str">
        <f>IFERROR(IF(CG240&gt;=5,VLOOKUP(CG240,Brutos!$K$3:$AE$10,MATCH(CF240,Brutos!$K$3:$AE$3,0),0),0),"")</f>
        <v/>
      </c>
      <c r="CI240" s="64"/>
      <c r="CJ240" s="64"/>
      <c r="CK240" s="74" t="str">
        <f t="shared" si="144"/>
        <v/>
      </c>
      <c r="CL240" s="66"/>
      <c r="CM240" s="58"/>
      <c r="CN240" s="58"/>
      <c r="CO240" s="58"/>
      <c r="CP240" s="63">
        <v>8</v>
      </c>
      <c r="CQ240" s="64" t="s">
        <v>144</v>
      </c>
      <c r="CR240" s="64" t="s">
        <v>144</v>
      </c>
      <c r="CS240" s="65"/>
      <c r="CT240" s="64"/>
      <c r="CU240" s="64"/>
      <c r="CV240" s="65" t="s">
        <v>144</v>
      </c>
      <c r="CW240" s="65" t="str">
        <f>IFERROR(IF(CV240&gt;=5,VLOOKUP(CV240,Brutos!$K$3:$AE$10,MATCH(CU240,Brutos!$K$3:$AE$3,0),0),0),"")</f>
        <v/>
      </c>
      <c r="CX240" s="64"/>
      <c r="CY240" s="64"/>
      <c r="CZ240" s="74" t="str">
        <f t="shared" si="145"/>
        <v/>
      </c>
      <c r="DA240" s="66"/>
      <c r="DB240" s="58"/>
      <c r="DC240" s="58"/>
      <c r="DD240" s="58"/>
      <c r="DE240" s="63">
        <v>8</v>
      </c>
      <c r="DF240" s="64" t="s">
        <v>144</v>
      </c>
      <c r="DG240" s="64" t="s">
        <v>144</v>
      </c>
      <c r="DH240" s="65"/>
      <c r="DI240" s="64"/>
      <c r="DJ240" s="64"/>
      <c r="DK240" s="65" t="s">
        <v>144</v>
      </c>
      <c r="DL240" s="65" t="str">
        <f>IFERROR(IF(DK240&gt;=5,VLOOKUP(DK240,Brutos!$K$3:$AE$10,MATCH(DJ240,Brutos!$K$3:$AE$3,0),0),0),"")</f>
        <v/>
      </c>
      <c r="DM240" s="64"/>
      <c r="DN240" s="64"/>
      <c r="DO240" s="74" t="str">
        <f t="shared" si="146"/>
        <v/>
      </c>
      <c r="DP240" s="66"/>
      <c r="DQ240" s="58"/>
      <c r="DR240" s="58"/>
      <c r="DS240" s="58"/>
      <c r="DT240" s="63">
        <v>8</v>
      </c>
      <c r="DU240" s="64" t="s">
        <v>144</v>
      </c>
      <c r="DV240" s="64" t="s">
        <v>144</v>
      </c>
      <c r="DW240" s="65"/>
      <c r="DX240" s="64"/>
      <c r="DY240" s="64"/>
      <c r="DZ240" s="65" t="s">
        <v>144</v>
      </c>
      <c r="EA240" s="65" t="str">
        <f>IFERROR(IF(DZ240&gt;=5,VLOOKUP(DZ240,Brutos!$K$3:$AE$10,MATCH(DY240,Brutos!$K$3:$AE$3,0),0),0),"")</f>
        <v/>
      </c>
      <c r="EB240" s="64"/>
      <c r="EC240" s="64"/>
      <c r="ED240" s="74" t="str">
        <f t="shared" si="147"/>
        <v/>
      </c>
      <c r="EE240" s="66"/>
      <c r="EF240" s="58"/>
      <c r="EG240" s="58"/>
      <c r="EH240" s="58"/>
      <c r="EI240" s="63">
        <v>8</v>
      </c>
      <c r="EJ240" s="64" t="s">
        <v>144</v>
      </c>
      <c r="EK240" s="64" t="s">
        <v>144</v>
      </c>
      <c r="EL240" s="65"/>
      <c r="EM240" s="64"/>
      <c r="EN240" s="64"/>
      <c r="EO240" s="65" t="s">
        <v>144</v>
      </c>
      <c r="EP240" s="65" t="str">
        <f>IFERROR(IF(EO240&gt;=5,VLOOKUP(EO240,Brutos!$K$3:$AE$10,MATCH(EN240,Brutos!$K$3:$AE$3,0),0),0),"")</f>
        <v/>
      </c>
      <c r="EQ240" s="64"/>
      <c r="ER240" s="64"/>
      <c r="ES240" s="74" t="str">
        <f t="shared" si="148"/>
        <v/>
      </c>
      <c r="ET240" s="66"/>
      <c r="EU240" s="58"/>
      <c r="EV240" s="58"/>
      <c r="EW240" s="58"/>
      <c r="EX240" s="63">
        <v>8</v>
      </c>
      <c r="EY240" s="64" t="s">
        <v>144</v>
      </c>
      <c r="EZ240" s="64" t="s">
        <v>144</v>
      </c>
      <c r="FA240" s="65"/>
      <c r="FB240" s="64"/>
      <c r="FC240" s="64"/>
      <c r="FD240" s="65" t="s">
        <v>144</v>
      </c>
      <c r="FE240" s="65" t="str">
        <f>IFERROR(IF(FD240&gt;=5,VLOOKUP(FD240,Brutos!$K$3:$AE$10,MATCH(FC240,Brutos!$K$3:$AE$3,0),0),0),"")</f>
        <v/>
      </c>
      <c r="FF240" s="64"/>
      <c r="FG240" s="64"/>
      <c r="FH240" s="74" t="str">
        <f t="shared" si="149"/>
        <v/>
      </c>
      <c r="FI240" s="66"/>
      <c r="FJ240" s="58"/>
      <c r="FK240" s="58"/>
      <c r="FL240" s="58"/>
      <c r="FM240" s="63">
        <v>8</v>
      </c>
      <c r="FN240" s="64" t="s">
        <v>144</v>
      </c>
      <c r="FO240" s="64" t="s">
        <v>144</v>
      </c>
      <c r="FP240" s="65"/>
      <c r="FQ240" s="64"/>
      <c r="FR240" s="64"/>
      <c r="FS240" s="65" t="s">
        <v>144</v>
      </c>
      <c r="FT240" s="65" t="str">
        <f>IFERROR(IF(FS240&gt;=5,VLOOKUP(FS240,Brutos!$K$3:$AE$10,MATCH(FR240,Brutos!$K$3:$AE$3,0),0),0),"")</f>
        <v/>
      </c>
      <c r="FU240" s="64"/>
      <c r="FV240" s="64"/>
      <c r="FW240" s="74" t="str">
        <f t="shared" si="150"/>
        <v/>
      </c>
      <c r="FX240" s="66"/>
      <c r="FY240" s="58"/>
      <c r="FZ240" s="58"/>
      <c r="GA240" s="58"/>
      <c r="GB240" s="63">
        <v>8</v>
      </c>
      <c r="GC240" s="64" t="s">
        <v>144</v>
      </c>
      <c r="GD240" s="64" t="s">
        <v>144</v>
      </c>
      <c r="GE240" s="65"/>
      <c r="GF240" s="64"/>
      <c r="GG240" s="64"/>
      <c r="GH240" s="65" t="s">
        <v>144</v>
      </c>
      <c r="GI240" s="65" t="str">
        <f>IFERROR(IF(GH240&gt;=5,VLOOKUP(GH240,Brutos!$K$3:$AE$10,MATCH(GG240,Brutos!$K$3:$AE$3,0),0),0),"")</f>
        <v/>
      </c>
      <c r="GJ240" s="64"/>
      <c r="GK240" s="64"/>
      <c r="GL240" s="74" t="str">
        <f t="shared" si="151"/>
        <v/>
      </c>
      <c r="GM240" s="66"/>
      <c r="GN240" s="58"/>
      <c r="GO240" s="58"/>
      <c r="GP240" s="58"/>
      <c r="GQ240" s="63">
        <v>8</v>
      </c>
      <c r="GR240" s="64" t="s">
        <v>144</v>
      </c>
      <c r="GS240" s="64" t="s">
        <v>144</v>
      </c>
      <c r="GT240" s="65"/>
      <c r="GU240" s="64"/>
      <c r="GV240" s="64"/>
      <c r="GW240" s="65" t="s">
        <v>144</v>
      </c>
      <c r="GX240" s="65" t="str">
        <f>IFERROR(IF(GW240&gt;=5,VLOOKUP(GW240,Brutos!$K$3:$AE$10,MATCH(GV240,Brutos!$K$3:$AE$3,0),0),0),"")</f>
        <v/>
      </c>
      <c r="GY240" s="64"/>
      <c r="GZ240" s="64"/>
      <c r="HA240" s="74" t="str">
        <f t="shared" si="152"/>
        <v/>
      </c>
      <c r="HB240" s="66"/>
      <c r="HC240" s="58"/>
      <c r="HD240" s="58"/>
      <c r="HE240" s="58"/>
      <c r="HF240" s="63">
        <v>8</v>
      </c>
      <c r="HG240" s="64" t="s">
        <v>144</v>
      </c>
      <c r="HH240" s="64" t="s">
        <v>144</v>
      </c>
      <c r="HI240" s="65"/>
      <c r="HJ240" s="64"/>
      <c r="HK240" s="64"/>
      <c r="HL240" s="65" t="s">
        <v>144</v>
      </c>
      <c r="HM240" s="65" t="str">
        <f>IFERROR(IF(HL240&gt;=5,VLOOKUP(HL240,Brutos!$K$3:$AE$10,MATCH(HK240,Brutos!$K$3:$AE$3,0),0),0),"")</f>
        <v/>
      </c>
      <c r="HN240" s="64"/>
      <c r="HO240" s="64"/>
      <c r="HP240" s="74" t="str">
        <f t="shared" si="153"/>
        <v/>
      </c>
      <c r="HQ240" s="66"/>
      <c r="HR240" s="58"/>
      <c r="HS240" s="58"/>
      <c r="HT240" s="58"/>
      <c r="HU240" s="63">
        <v>8</v>
      </c>
      <c r="HV240" s="64" t="s">
        <v>144</v>
      </c>
      <c r="HW240" s="64" t="s">
        <v>144</v>
      </c>
      <c r="HX240" s="478"/>
      <c r="HY240" s="64"/>
      <c r="HZ240" s="64"/>
      <c r="IA240" s="65" t="s">
        <v>144</v>
      </c>
      <c r="IB240" s="65" t="str">
        <f>IFERROR(IF(IA240&gt;=5,VLOOKUP(IA240,Brutos!$K$3:$AE$10,MATCH(HZ240,Brutos!$K$3:$AE$3,0),0),0),"")</f>
        <v/>
      </c>
      <c r="IC240" s="64"/>
      <c r="ID240" s="64"/>
      <c r="IE240" s="74" t="str">
        <f t="shared" si="154"/>
        <v/>
      </c>
      <c r="IF240" s="66"/>
      <c r="IG240" s="58"/>
      <c r="IH240" s="58"/>
      <c r="II240" s="58"/>
      <c r="IJ240" s="63">
        <v>8</v>
      </c>
      <c r="IK240" s="64" t="s">
        <v>144</v>
      </c>
      <c r="IL240" s="64" t="s">
        <v>144</v>
      </c>
      <c r="IM240" s="65"/>
      <c r="IN240" s="64"/>
      <c r="IO240" s="64"/>
      <c r="IP240" s="65" t="s">
        <v>144</v>
      </c>
      <c r="IQ240" s="65" t="str">
        <f>IFERROR(IF(IP240&gt;=5,VLOOKUP(IP240,Brutos!$K$3:$AE$10,MATCH(IO240,Brutos!$K$3:$AE$3,0),0),0),"")</f>
        <v/>
      </c>
      <c r="IR240" s="64"/>
      <c r="IS240" s="64"/>
      <c r="IT240" s="74" t="str">
        <f t="shared" si="155"/>
        <v/>
      </c>
      <c r="IU240" s="66"/>
      <c r="IV240" s="58"/>
      <c r="IW240" s="58"/>
      <c r="IX240" s="58"/>
      <c r="IY240" s="63">
        <v>8</v>
      </c>
      <c r="IZ240" s="64" t="s">
        <v>144</v>
      </c>
      <c r="JA240" s="64" t="s">
        <v>144</v>
      </c>
      <c r="JB240" s="65"/>
      <c r="JC240" s="64"/>
      <c r="JD240" s="64"/>
      <c r="JE240" s="65" t="s">
        <v>144</v>
      </c>
      <c r="JF240" s="65" t="str">
        <f>IFERROR(IF(JE240&gt;=5,VLOOKUP(JE240,Brutos!$K$3:$AE$10,MATCH(JD240,Brutos!$K$3:$AE$3,0),0),0),"")</f>
        <v/>
      </c>
      <c r="JG240" s="64"/>
      <c r="JH240" s="64"/>
      <c r="JI240" s="74" t="str">
        <f t="shared" si="156"/>
        <v/>
      </c>
      <c r="JJ240" s="66"/>
      <c r="JK240" s="58"/>
      <c r="JL240" s="58"/>
      <c r="JM240" s="58"/>
      <c r="JN240" s="63">
        <v>8</v>
      </c>
      <c r="JO240" s="64" t="s">
        <v>144</v>
      </c>
      <c r="JP240" s="64" t="s">
        <v>144</v>
      </c>
      <c r="JQ240" s="65"/>
      <c r="JR240" s="64"/>
      <c r="JS240" s="64"/>
      <c r="JT240" s="65" t="s">
        <v>144</v>
      </c>
      <c r="JU240" s="65" t="str">
        <f>IFERROR(IF(JT240&gt;=5,VLOOKUP(JT240,Brutos!$K$3:$AE$10,MATCH(JS240,Brutos!$K$3:$AE$3,0),0),0),"")</f>
        <v/>
      </c>
      <c r="JV240" s="64"/>
      <c r="JW240" s="64"/>
      <c r="JX240" s="74" t="str">
        <f t="shared" si="157"/>
        <v/>
      </c>
      <c r="JY240" s="66"/>
      <c r="JZ240" s="58"/>
      <c r="KA240" s="58"/>
      <c r="KB240" s="58"/>
      <c r="KC240" s="63">
        <v>8</v>
      </c>
      <c r="KD240" s="64" t="s">
        <v>144</v>
      </c>
      <c r="KE240" s="64" t="s">
        <v>144</v>
      </c>
      <c r="KF240" s="65"/>
      <c r="KG240" s="64"/>
      <c r="KH240" s="64"/>
      <c r="KI240" s="65" t="s">
        <v>144</v>
      </c>
      <c r="KJ240" s="65" t="str">
        <f>IFERROR(IF(KI240&gt;=5,VLOOKUP(KI240,Brutos!$K$3:$AE$10,MATCH(KH240,Brutos!$K$3:$AE$3,0),0),0),"")</f>
        <v/>
      </c>
      <c r="KK240" s="64"/>
      <c r="KL240" s="64"/>
      <c r="KM240" s="74" t="str">
        <f t="shared" si="158"/>
        <v/>
      </c>
      <c r="KN240" s="66"/>
      <c r="KO240" s="58"/>
      <c r="KP240" s="58"/>
      <c r="KQ240" s="58"/>
      <c r="KR240" s="63">
        <v>8</v>
      </c>
      <c r="KS240" s="64" t="s">
        <v>144</v>
      </c>
      <c r="KT240" s="64" t="s">
        <v>144</v>
      </c>
      <c r="KU240" s="65"/>
      <c r="KV240" s="64"/>
      <c r="KW240" s="64"/>
      <c r="KX240" s="65" t="s">
        <v>144</v>
      </c>
      <c r="KY240" s="65" t="str">
        <f>IFERROR(IF(KX240&gt;=5,VLOOKUP(KX240,Brutos!$K$3:$AE$10,MATCH(KW240,Brutos!$K$3:$AE$3,0),0),0),"")</f>
        <v/>
      </c>
      <c r="KZ240" s="64"/>
      <c r="LA240" s="64"/>
      <c r="LB240" s="74" t="str">
        <f t="shared" si="159"/>
        <v/>
      </c>
      <c r="LC240" s="66"/>
      <c r="LD240" s="347"/>
      <c r="LE240" s="58"/>
      <c r="LF240" s="58"/>
      <c r="LG240" s="63">
        <v>8</v>
      </c>
      <c r="LH240" s="64" t="s">
        <v>144</v>
      </c>
      <c r="LI240" s="64" t="s">
        <v>144</v>
      </c>
      <c r="LJ240" s="65"/>
      <c r="LK240" s="64"/>
      <c r="LL240" s="64"/>
      <c r="LM240" s="65" t="s">
        <v>144</v>
      </c>
      <c r="LN240" s="65" t="str">
        <f>IFERROR(IF(LM240&gt;=5,VLOOKUP(LM240,Brutos!$K$3:$AE$10,MATCH(LL240,Brutos!$K$3:$AE$3,0),0),0),"")</f>
        <v/>
      </c>
      <c r="LO240" s="64"/>
      <c r="LP240" s="64"/>
      <c r="LQ240" s="74" t="str">
        <f t="shared" si="160"/>
        <v/>
      </c>
      <c r="LR240" s="66"/>
      <c r="LS240" s="347"/>
      <c r="LT240" s="58"/>
      <c r="LU240" s="58"/>
      <c r="LV240" s="63">
        <v>8</v>
      </c>
      <c r="LW240" s="64" t="s">
        <v>144</v>
      </c>
      <c r="LX240" s="64" t="s">
        <v>144</v>
      </c>
      <c r="LY240" s="65"/>
      <c r="LZ240" s="64"/>
      <c r="MA240" s="64"/>
      <c r="MB240" s="65" t="s">
        <v>144</v>
      </c>
      <c r="MC240" s="65" t="str">
        <f>IFERROR(IF(MB240&gt;=5,VLOOKUP(MB240,Brutos!$K$3:$AE$10,MATCH(MA240,Brutos!$K$3:$AE$3,0),0),0),"")</f>
        <v/>
      </c>
      <c r="MD240" s="64"/>
      <c r="ME240" s="64"/>
      <c r="MF240" s="74" t="str">
        <f t="shared" si="161"/>
        <v/>
      </c>
      <c r="MG240" s="66"/>
      <c r="MH240" s="347"/>
      <c r="MI240" s="58"/>
      <c r="MJ240" s="58"/>
      <c r="MK240" s="63">
        <v>8</v>
      </c>
      <c r="ML240" s="64" t="s">
        <v>144</v>
      </c>
      <c r="MM240" s="64" t="s">
        <v>144</v>
      </c>
      <c r="MN240" s="65"/>
      <c r="MO240" s="64"/>
      <c r="MP240" s="64"/>
      <c r="MQ240" s="65" t="s">
        <v>144</v>
      </c>
      <c r="MR240" s="65" t="str">
        <f>IFERROR(IF(MQ240&gt;=5,VLOOKUP(MQ240,Brutos!$K$3:$AE$10,MATCH(MP240,Brutos!$K$3:$AE$3,0),0),0),"")</f>
        <v/>
      </c>
      <c r="MS240" s="64"/>
      <c r="MT240" s="64"/>
      <c r="MU240" s="74" t="str">
        <f t="shared" si="162"/>
        <v/>
      </c>
      <c r="MV240" s="66"/>
      <c r="MW240" s="347"/>
    </row>
    <row r="241" spans="1:361">
      <c r="A241" s="347"/>
      <c r="B241" s="58"/>
      <c r="C241" s="58"/>
      <c r="D241" s="63">
        <v>9</v>
      </c>
      <c r="E241" s="64" t="s">
        <v>144</v>
      </c>
      <c r="F241" s="64" t="s">
        <v>144</v>
      </c>
      <c r="G241" s="65"/>
      <c r="H241" s="64"/>
      <c r="I241" s="64"/>
      <c r="J241" s="65" t="s">
        <v>144</v>
      </c>
      <c r="K241" s="65" t="str">
        <f>IFERROR(IF(J241&gt;=5,VLOOKUP(J241,Brutos!$K$3:$AE$10,MATCH(I241,Brutos!$K$3:$AE$3,0),0),0),"")</f>
        <v/>
      </c>
      <c r="L241" s="64"/>
      <c r="M241" s="64"/>
      <c r="N241" s="74" t="str">
        <f t="shared" si="139"/>
        <v/>
      </c>
      <c r="O241" s="66"/>
      <c r="P241" s="58"/>
      <c r="Q241" s="58"/>
      <c r="R241" s="58"/>
      <c r="S241" s="63">
        <v>9</v>
      </c>
      <c r="T241" s="64" t="s">
        <v>144</v>
      </c>
      <c r="U241" s="64" t="s">
        <v>144</v>
      </c>
      <c r="V241" s="65"/>
      <c r="W241" s="64"/>
      <c r="X241" s="64"/>
      <c r="Y241" s="65" t="s">
        <v>144</v>
      </c>
      <c r="Z241" s="65" t="str">
        <f>IFERROR(IF(Y241&gt;=5,VLOOKUP(Y241,Brutos!$K$3:$AE$10,MATCH(X241,Brutos!$K$3:$AE$3,0),0),0),"")</f>
        <v/>
      </c>
      <c r="AA241" s="64"/>
      <c r="AB241" s="64"/>
      <c r="AC241" s="74" t="str">
        <f t="shared" si="140"/>
        <v/>
      </c>
      <c r="AD241" s="66"/>
      <c r="AE241" s="58"/>
      <c r="AF241" s="58"/>
      <c r="AG241" s="58"/>
      <c r="AH241" s="63">
        <v>9</v>
      </c>
      <c r="AI241" s="64" t="s">
        <v>144</v>
      </c>
      <c r="AJ241" s="64" t="s">
        <v>144</v>
      </c>
      <c r="AK241" s="65"/>
      <c r="AL241" s="64"/>
      <c r="AM241" s="64"/>
      <c r="AN241" s="65" t="s">
        <v>144</v>
      </c>
      <c r="AO241" s="65" t="str">
        <f>IFERROR(IF(AN241&gt;=5,VLOOKUP(AN241,Brutos!$K$3:$AE$10,MATCH(AM241,Brutos!$K$3:$AE$3,0),0),0),"")</f>
        <v/>
      </c>
      <c r="AP241" s="64"/>
      <c r="AQ241" s="64"/>
      <c r="AR241" s="74" t="str">
        <f t="shared" si="141"/>
        <v/>
      </c>
      <c r="AS241" s="66"/>
      <c r="AT241" s="58"/>
      <c r="AU241" s="58"/>
      <c r="AV241" s="58"/>
      <c r="AW241" s="63">
        <v>9</v>
      </c>
      <c r="AX241" s="64" t="s">
        <v>144</v>
      </c>
      <c r="AY241" s="64" t="s">
        <v>144</v>
      </c>
      <c r="AZ241" s="354"/>
      <c r="BA241" s="64"/>
      <c r="BB241" s="64"/>
      <c r="BC241" s="65" t="s">
        <v>144</v>
      </c>
      <c r="BD241" s="65" t="str">
        <f>IFERROR(IF(BC241&gt;=5,VLOOKUP(BC241,Brutos!$K$3:$AE$10,MATCH(BB241,Brutos!$K$3:$AE$3,0),0),0),"")</f>
        <v/>
      </c>
      <c r="BE241" s="64"/>
      <c r="BF241" s="64"/>
      <c r="BG241" s="74" t="str">
        <f t="shared" si="142"/>
        <v/>
      </c>
      <c r="BH241" s="66"/>
      <c r="BI241" s="58"/>
      <c r="BJ241" s="58"/>
      <c r="BK241" s="58"/>
      <c r="BL241" s="63">
        <v>9</v>
      </c>
      <c r="BM241" s="64" t="s">
        <v>144</v>
      </c>
      <c r="BN241" s="64" t="s">
        <v>144</v>
      </c>
      <c r="BO241" s="65"/>
      <c r="BP241" s="64"/>
      <c r="BQ241" s="64"/>
      <c r="BR241" s="65" t="s">
        <v>144</v>
      </c>
      <c r="BS241" s="65" t="str">
        <f>IFERROR(IF(BR241&gt;=5,VLOOKUP(BR241,Brutos!$K$3:$AE$10,MATCH(BQ241,Brutos!$K$3:$AE$3,0),0),0),"")</f>
        <v/>
      </c>
      <c r="BT241" s="64"/>
      <c r="BU241" s="64"/>
      <c r="BV241" s="74" t="str">
        <f t="shared" si="143"/>
        <v/>
      </c>
      <c r="BW241" s="66"/>
      <c r="BX241" s="58"/>
      <c r="BY241" s="58"/>
      <c r="BZ241" s="58"/>
      <c r="CA241" s="63">
        <v>9</v>
      </c>
      <c r="CB241" s="64" t="s">
        <v>144</v>
      </c>
      <c r="CC241" s="64" t="s">
        <v>144</v>
      </c>
      <c r="CD241" s="65"/>
      <c r="CE241" s="64"/>
      <c r="CF241" s="64"/>
      <c r="CG241" s="65" t="s">
        <v>144</v>
      </c>
      <c r="CH241" s="65" t="str">
        <f>IFERROR(IF(CG241&gt;=5,VLOOKUP(CG241,Brutos!$K$3:$AE$10,MATCH(CF241,Brutos!$K$3:$AE$3,0),0),0),"")</f>
        <v/>
      </c>
      <c r="CI241" s="64"/>
      <c r="CJ241" s="64"/>
      <c r="CK241" s="74" t="str">
        <f t="shared" si="144"/>
        <v/>
      </c>
      <c r="CL241" s="66"/>
      <c r="CM241" s="58"/>
      <c r="CN241" s="58"/>
      <c r="CO241" s="58"/>
      <c r="CP241" s="63">
        <v>9</v>
      </c>
      <c r="CQ241" s="64" t="s">
        <v>144</v>
      </c>
      <c r="CR241" s="64" t="s">
        <v>144</v>
      </c>
      <c r="CS241" s="65"/>
      <c r="CT241" s="64"/>
      <c r="CU241" s="64"/>
      <c r="CV241" s="65" t="s">
        <v>144</v>
      </c>
      <c r="CW241" s="65" t="str">
        <f>IFERROR(IF(CV241&gt;=5,VLOOKUP(CV241,Brutos!$K$3:$AE$10,MATCH(CU241,Brutos!$K$3:$AE$3,0),0),0),"")</f>
        <v/>
      </c>
      <c r="CX241" s="64"/>
      <c r="CY241" s="64"/>
      <c r="CZ241" s="74" t="str">
        <f t="shared" si="145"/>
        <v/>
      </c>
      <c r="DA241" s="66"/>
      <c r="DB241" s="58"/>
      <c r="DC241" s="58"/>
      <c r="DD241" s="58"/>
      <c r="DE241" s="63">
        <v>9</v>
      </c>
      <c r="DF241" s="64" t="s">
        <v>144</v>
      </c>
      <c r="DG241" s="64" t="s">
        <v>144</v>
      </c>
      <c r="DH241" s="65"/>
      <c r="DI241" s="64"/>
      <c r="DJ241" s="64"/>
      <c r="DK241" s="65" t="s">
        <v>144</v>
      </c>
      <c r="DL241" s="65" t="str">
        <f>IFERROR(IF(DK241&gt;=5,VLOOKUP(DK241,Brutos!$K$3:$AE$10,MATCH(DJ241,Brutos!$K$3:$AE$3,0),0),0),"")</f>
        <v/>
      </c>
      <c r="DM241" s="64"/>
      <c r="DN241" s="64"/>
      <c r="DO241" s="74" t="str">
        <f t="shared" si="146"/>
        <v/>
      </c>
      <c r="DP241" s="66"/>
      <c r="DQ241" s="58"/>
      <c r="DR241" s="58"/>
      <c r="DS241" s="58"/>
      <c r="DT241" s="63">
        <v>9</v>
      </c>
      <c r="DU241" s="64" t="s">
        <v>144</v>
      </c>
      <c r="DV241" s="64" t="s">
        <v>144</v>
      </c>
      <c r="DW241" s="65"/>
      <c r="DX241" s="64"/>
      <c r="DY241" s="64"/>
      <c r="DZ241" s="65" t="s">
        <v>144</v>
      </c>
      <c r="EA241" s="65" t="str">
        <f>IFERROR(IF(DZ241&gt;=5,VLOOKUP(DZ241,Brutos!$K$3:$AE$10,MATCH(DY241,Brutos!$K$3:$AE$3,0),0),0),"")</f>
        <v/>
      </c>
      <c r="EB241" s="64"/>
      <c r="EC241" s="64"/>
      <c r="ED241" s="74" t="str">
        <f t="shared" si="147"/>
        <v/>
      </c>
      <c r="EE241" s="66"/>
      <c r="EF241" s="58"/>
      <c r="EG241" s="58"/>
      <c r="EH241" s="58"/>
      <c r="EI241" s="63">
        <v>9</v>
      </c>
      <c r="EJ241" s="64" t="s">
        <v>144</v>
      </c>
      <c r="EK241" s="64" t="s">
        <v>144</v>
      </c>
      <c r="EL241" s="65"/>
      <c r="EM241" s="64"/>
      <c r="EN241" s="64"/>
      <c r="EO241" s="65" t="s">
        <v>144</v>
      </c>
      <c r="EP241" s="65" t="str">
        <f>IFERROR(IF(EO241&gt;=5,VLOOKUP(EO241,Brutos!$K$3:$AE$10,MATCH(EN241,Brutos!$K$3:$AE$3,0),0),0),"")</f>
        <v/>
      </c>
      <c r="EQ241" s="64"/>
      <c r="ER241" s="64"/>
      <c r="ES241" s="74" t="str">
        <f t="shared" si="148"/>
        <v/>
      </c>
      <c r="ET241" s="66"/>
      <c r="EU241" s="58"/>
      <c r="EV241" s="58"/>
      <c r="EW241" s="58"/>
      <c r="EX241" s="63">
        <v>9</v>
      </c>
      <c r="EY241" s="64" t="s">
        <v>144</v>
      </c>
      <c r="EZ241" s="64" t="s">
        <v>144</v>
      </c>
      <c r="FA241" s="65"/>
      <c r="FB241" s="64"/>
      <c r="FC241" s="64"/>
      <c r="FD241" s="65" t="s">
        <v>144</v>
      </c>
      <c r="FE241" s="65" t="str">
        <f>IFERROR(IF(FD241&gt;=5,VLOOKUP(FD241,Brutos!$K$3:$AE$10,MATCH(FC241,Brutos!$K$3:$AE$3,0),0),0),"")</f>
        <v/>
      </c>
      <c r="FF241" s="64"/>
      <c r="FG241" s="64"/>
      <c r="FH241" s="74" t="str">
        <f t="shared" si="149"/>
        <v/>
      </c>
      <c r="FI241" s="66"/>
      <c r="FJ241" s="58"/>
      <c r="FK241" s="58"/>
      <c r="FL241" s="58"/>
      <c r="FM241" s="63">
        <v>9</v>
      </c>
      <c r="FN241" s="64" t="s">
        <v>144</v>
      </c>
      <c r="FO241" s="64" t="s">
        <v>144</v>
      </c>
      <c r="FP241" s="65"/>
      <c r="FQ241" s="64"/>
      <c r="FR241" s="64"/>
      <c r="FS241" s="65" t="s">
        <v>144</v>
      </c>
      <c r="FT241" s="65" t="str">
        <f>IFERROR(IF(FS241&gt;=5,VLOOKUP(FS241,Brutos!$K$3:$AE$10,MATCH(FR241,Brutos!$K$3:$AE$3,0),0),0),"")</f>
        <v/>
      </c>
      <c r="FU241" s="64"/>
      <c r="FV241" s="64"/>
      <c r="FW241" s="74" t="str">
        <f t="shared" si="150"/>
        <v/>
      </c>
      <c r="FX241" s="66"/>
      <c r="FY241" s="58"/>
      <c r="FZ241" s="58"/>
      <c r="GA241" s="58"/>
      <c r="GB241" s="63">
        <v>9</v>
      </c>
      <c r="GC241" s="64" t="s">
        <v>144</v>
      </c>
      <c r="GD241" s="64" t="s">
        <v>144</v>
      </c>
      <c r="GE241" s="65"/>
      <c r="GF241" s="64"/>
      <c r="GG241" s="64"/>
      <c r="GH241" s="65" t="s">
        <v>144</v>
      </c>
      <c r="GI241" s="65" t="str">
        <f>IFERROR(IF(GH241&gt;=5,VLOOKUP(GH241,Brutos!$K$3:$AE$10,MATCH(GG241,Brutos!$K$3:$AE$3,0),0),0),"")</f>
        <v/>
      </c>
      <c r="GJ241" s="64"/>
      <c r="GK241" s="64"/>
      <c r="GL241" s="74" t="str">
        <f t="shared" si="151"/>
        <v/>
      </c>
      <c r="GM241" s="66"/>
      <c r="GN241" s="58"/>
      <c r="GO241" s="58"/>
      <c r="GP241" s="58"/>
      <c r="GQ241" s="63">
        <v>9</v>
      </c>
      <c r="GR241" s="64" t="s">
        <v>144</v>
      </c>
      <c r="GS241" s="64" t="s">
        <v>144</v>
      </c>
      <c r="GT241" s="65"/>
      <c r="GU241" s="64"/>
      <c r="GV241" s="64"/>
      <c r="GW241" s="65" t="s">
        <v>144</v>
      </c>
      <c r="GX241" s="65" t="str">
        <f>IFERROR(IF(GW241&gt;=5,VLOOKUP(GW241,Brutos!$K$3:$AE$10,MATCH(GV241,Brutos!$K$3:$AE$3,0),0),0),"")</f>
        <v/>
      </c>
      <c r="GY241" s="64"/>
      <c r="GZ241" s="64"/>
      <c r="HA241" s="74" t="str">
        <f t="shared" si="152"/>
        <v/>
      </c>
      <c r="HB241" s="66"/>
      <c r="HC241" s="58"/>
      <c r="HD241" s="58"/>
      <c r="HE241" s="58"/>
      <c r="HF241" s="63">
        <v>9</v>
      </c>
      <c r="HG241" s="64" t="s">
        <v>144</v>
      </c>
      <c r="HH241" s="64" t="s">
        <v>144</v>
      </c>
      <c r="HI241" s="65"/>
      <c r="HJ241" s="64"/>
      <c r="HK241" s="64"/>
      <c r="HL241" s="65" t="s">
        <v>144</v>
      </c>
      <c r="HM241" s="65" t="str">
        <f>IFERROR(IF(HL241&gt;=5,VLOOKUP(HL241,Brutos!$K$3:$AE$10,MATCH(HK241,Brutos!$K$3:$AE$3,0),0),0),"")</f>
        <v/>
      </c>
      <c r="HN241" s="64"/>
      <c r="HO241" s="64"/>
      <c r="HP241" s="74" t="str">
        <f t="shared" si="153"/>
        <v/>
      </c>
      <c r="HQ241" s="66"/>
      <c r="HR241" s="58"/>
      <c r="HS241" s="58"/>
      <c r="HT241" s="58"/>
      <c r="HU241" s="63">
        <v>9</v>
      </c>
      <c r="HV241" s="64" t="s">
        <v>144</v>
      </c>
      <c r="HW241" s="64" t="s">
        <v>144</v>
      </c>
      <c r="HX241" s="478"/>
      <c r="HY241" s="64"/>
      <c r="HZ241" s="64"/>
      <c r="IA241" s="65" t="s">
        <v>144</v>
      </c>
      <c r="IB241" s="65" t="str">
        <f>IFERROR(IF(IA241&gt;=5,VLOOKUP(IA241,Brutos!$K$3:$AE$10,MATCH(HZ241,Brutos!$K$3:$AE$3,0),0),0),"")</f>
        <v/>
      </c>
      <c r="IC241" s="64"/>
      <c r="ID241" s="64"/>
      <c r="IE241" s="74" t="str">
        <f t="shared" si="154"/>
        <v/>
      </c>
      <c r="IF241" s="66"/>
      <c r="IG241" s="58"/>
      <c r="IH241" s="58"/>
      <c r="II241" s="58"/>
      <c r="IJ241" s="63">
        <v>9</v>
      </c>
      <c r="IK241" s="64" t="s">
        <v>144</v>
      </c>
      <c r="IL241" s="64" t="s">
        <v>144</v>
      </c>
      <c r="IM241" s="65"/>
      <c r="IN241" s="64"/>
      <c r="IO241" s="64"/>
      <c r="IP241" s="65" t="s">
        <v>144</v>
      </c>
      <c r="IQ241" s="65" t="str">
        <f>IFERROR(IF(IP241&gt;=5,VLOOKUP(IP241,Brutos!$K$3:$AE$10,MATCH(IO241,Brutos!$K$3:$AE$3,0),0),0),"")</f>
        <v/>
      </c>
      <c r="IR241" s="64"/>
      <c r="IS241" s="64"/>
      <c r="IT241" s="74" t="str">
        <f t="shared" si="155"/>
        <v/>
      </c>
      <c r="IU241" s="66"/>
      <c r="IV241" s="58"/>
      <c r="IW241" s="58"/>
      <c r="IX241" s="58"/>
      <c r="IY241" s="63">
        <v>9</v>
      </c>
      <c r="IZ241" s="64" t="s">
        <v>144</v>
      </c>
      <c r="JA241" s="64" t="s">
        <v>144</v>
      </c>
      <c r="JB241" s="65"/>
      <c r="JC241" s="64"/>
      <c r="JD241" s="64"/>
      <c r="JE241" s="65" t="s">
        <v>144</v>
      </c>
      <c r="JF241" s="65" t="str">
        <f>IFERROR(IF(JE241&gt;=5,VLOOKUP(JE241,Brutos!$K$3:$AE$10,MATCH(JD241,Brutos!$K$3:$AE$3,0),0),0),"")</f>
        <v/>
      </c>
      <c r="JG241" s="64"/>
      <c r="JH241" s="64"/>
      <c r="JI241" s="74" t="str">
        <f t="shared" si="156"/>
        <v/>
      </c>
      <c r="JJ241" s="66"/>
      <c r="JK241" s="58"/>
      <c r="JL241" s="58"/>
      <c r="JM241" s="58"/>
      <c r="JN241" s="63">
        <v>9</v>
      </c>
      <c r="JO241" s="64" t="s">
        <v>144</v>
      </c>
      <c r="JP241" s="64" t="s">
        <v>144</v>
      </c>
      <c r="JQ241" s="65"/>
      <c r="JR241" s="64"/>
      <c r="JS241" s="64"/>
      <c r="JT241" s="65" t="s">
        <v>144</v>
      </c>
      <c r="JU241" s="65" t="str">
        <f>IFERROR(IF(JT241&gt;=5,VLOOKUP(JT241,Brutos!$K$3:$AE$10,MATCH(JS241,Brutos!$K$3:$AE$3,0),0),0),"")</f>
        <v/>
      </c>
      <c r="JV241" s="64"/>
      <c r="JW241" s="64"/>
      <c r="JX241" s="74" t="str">
        <f t="shared" si="157"/>
        <v/>
      </c>
      <c r="JY241" s="66"/>
      <c r="JZ241" s="58"/>
      <c r="KA241" s="58"/>
      <c r="KB241" s="58"/>
      <c r="KC241" s="63">
        <v>9</v>
      </c>
      <c r="KD241" s="64" t="s">
        <v>144</v>
      </c>
      <c r="KE241" s="64" t="s">
        <v>144</v>
      </c>
      <c r="KF241" s="65"/>
      <c r="KG241" s="64"/>
      <c r="KH241" s="64"/>
      <c r="KI241" s="65" t="s">
        <v>144</v>
      </c>
      <c r="KJ241" s="65" t="str">
        <f>IFERROR(IF(KI241&gt;=5,VLOOKUP(KI241,Brutos!$K$3:$AE$10,MATCH(KH241,Brutos!$K$3:$AE$3,0),0),0),"")</f>
        <v/>
      </c>
      <c r="KK241" s="64"/>
      <c r="KL241" s="64"/>
      <c r="KM241" s="74" t="str">
        <f t="shared" si="158"/>
        <v/>
      </c>
      <c r="KN241" s="66"/>
      <c r="KO241" s="58"/>
      <c r="KP241" s="58"/>
      <c r="KQ241" s="58"/>
      <c r="KR241" s="63">
        <v>9</v>
      </c>
      <c r="KS241" s="64" t="s">
        <v>144</v>
      </c>
      <c r="KT241" s="64" t="s">
        <v>144</v>
      </c>
      <c r="KU241" s="65"/>
      <c r="KV241" s="64"/>
      <c r="KW241" s="64"/>
      <c r="KX241" s="65" t="s">
        <v>144</v>
      </c>
      <c r="KY241" s="65" t="str">
        <f>IFERROR(IF(KX241&gt;=5,VLOOKUP(KX241,Brutos!$K$3:$AE$10,MATCH(KW241,Brutos!$K$3:$AE$3,0),0),0),"")</f>
        <v/>
      </c>
      <c r="KZ241" s="64"/>
      <c r="LA241" s="64"/>
      <c r="LB241" s="74" t="str">
        <f t="shared" si="159"/>
        <v/>
      </c>
      <c r="LC241" s="66"/>
      <c r="LD241" s="347"/>
      <c r="LE241" s="58"/>
      <c r="LF241" s="58"/>
      <c r="LG241" s="63">
        <v>9</v>
      </c>
      <c r="LH241" s="64" t="s">
        <v>144</v>
      </c>
      <c r="LI241" s="64" t="s">
        <v>144</v>
      </c>
      <c r="LJ241" s="65"/>
      <c r="LK241" s="64"/>
      <c r="LL241" s="64"/>
      <c r="LM241" s="65" t="s">
        <v>144</v>
      </c>
      <c r="LN241" s="65" t="str">
        <f>IFERROR(IF(LM241&gt;=5,VLOOKUP(LM241,Brutos!$K$3:$AE$10,MATCH(LL241,Brutos!$K$3:$AE$3,0),0),0),"")</f>
        <v/>
      </c>
      <c r="LO241" s="64"/>
      <c r="LP241" s="64"/>
      <c r="LQ241" s="74" t="str">
        <f t="shared" si="160"/>
        <v/>
      </c>
      <c r="LR241" s="66"/>
      <c r="LS241" s="347"/>
      <c r="LT241" s="58"/>
      <c r="LU241" s="58"/>
      <c r="LV241" s="63">
        <v>9</v>
      </c>
      <c r="LW241" s="64" t="s">
        <v>144</v>
      </c>
      <c r="LX241" s="64" t="s">
        <v>144</v>
      </c>
      <c r="LY241" s="65"/>
      <c r="LZ241" s="64"/>
      <c r="MA241" s="64"/>
      <c r="MB241" s="65" t="s">
        <v>144</v>
      </c>
      <c r="MC241" s="65" t="str">
        <f>IFERROR(IF(MB241&gt;=5,VLOOKUP(MB241,Brutos!$K$3:$AE$10,MATCH(MA241,Brutos!$K$3:$AE$3,0),0),0),"")</f>
        <v/>
      </c>
      <c r="MD241" s="64"/>
      <c r="ME241" s="64"/>
      <c r="MF241" s="74" t="str">
        <f t="shared" si="161"/>
        <v/>
      </c>
      <c r="MG241" s="66"/>
      <c r="MH241" s="347"/>
      <c r="MI241" s="58"/>
      <c r="MJ241" s="58"/>
      <c r="MK241" s="63">
        <v>9</v>
      </c>
      <c r="ML241" s="64" t="s">
        <v>144</v>
      </c>
      <c r="MM241" s="64" t="s">
        <v>144</v>
      </c>
      <c r="MN241" s="65"/>
      <c r="MO241" s="64"/>
      <c r="MP241" s="64"/>
      <c r="MQ241" s="65" t="s">
        <v>144</v>
      </c>
      <c r="MR241" s="65" t="str">
        <f>IFERROR(IF(MQ241&gt;=5,VLOOKUP(MQ241,Brutos!$K$3:$AE$10,MATCH(MP241,Brutos!$K$3:$AE$3,0),0),0),"")</f>
        <v/>
      </c>
      <c r="MS241" s="64"/>
      <c r="MT241" s="64"/>
      <c r="MU241" s="74" t="str">
        <f t="shared" si="162"/>
        <v/>
      </c>
      <c r="MV241" s="66"/>
      <c r="MW241" s="347"/>
    </row>
    <row r="242" spans="1:361">
      <c r="A242" s="347"/>
      <c r="B242" s="58"/>
      <c r="C242" s="58"/>
      <c r="D242" s="63">
        <v>10</v>
      </c>
      <c r="E242" s="64" t="s">
        <v>144</v>
      </c>
      <c r="F242" s="64" t="s">
        <v>144</v>
      </c>
      <c r="G242" s="65"/>
      <c r="H242" s="64"/>
      <c r="I242" s="64"/>
      <c r="J242" s="65" t="s">
        <v>144</v>
      </c>
      <c r="K242" s="65" t="str">
        <f>IFERROR(IF(J242&gt;=5,VLOOKUP(J242,Brutos!$K$3:$AE$10,MATCH(I242,Brutos!$K$3:$AE$3,0),0),0),"")</f>
        <v/>
      </c>
      <c r="L242" s="64"/>
      <c r="M242" s="64"/>
      <c r="N242" s="74" t="str">
        <f t="shared" si="139"/>
        <v/>
      </c>
      <c r="O242" s="66"/>
      <c r="P242" s="58"/>
      <c r="Q242" s="58"/>
      <c r="R242" s="58"/>
      <c r="S242" s="63">
        <v>10</v>
      </c>
      <c r="T242" s="64" t="s">
        <v>144</v>
      </c>
      <c r="U242" s="64" t="s">
        <v>144</v>
      </c>
      <c r="V242" s="65"/>
      <c r="W242" s="64"/>
      <c r="X242" s="64"/>
      <c r="Y242" s="65" t="s">
        <v>144</v>
      </c>
      <c r="Z242" s="65" t="str">
        <f>IFERROR(IF(Y242&gt;=5,VLOOKUP(Y242,Brutos!$K$3:$AE$10,MATCH(X242,Brutos!$K$3:$AE$3,0),0),0),"")</f>
        <v/>
      </c>
      <c r="AA242" s="64"/>
      <c r="AB242" s="64"/>
      <c r="AC242" s="74" t="str">
        <f t="shared" si="140"/>
        <v/>
      </c>
      <c r="AD242" s="66"/>
      <c r="AE242" s="58"/>
      <c r="AF242" s="58"/>
      <c r="AG242" s="58"/>
      <c r="AH242" s="63">
        <v>10</v>
      </c>
      <c r="AI242" s="64" t="s">
        <v>144</v>
      </c>
      <c r="AJ242" s="64" t="s">
        <v>144</v>
      </c>
      <c r="AK242" s="65"/>
      <c r="AL242" s="64"/>
      <c r="AM242" s="64"/>
      <c r="AN242" s="65" t="s">
        <v>144</v>
      </c>
      <c r="AO242" s="65" t="str">
        <f>IFERROR(IF(AN242&gt;=5,VLOOKUP(AN242,Brutos!$K$3:$AE$10,MATCH(AM242,Brutos!$K$3:$AE$3,0),0),0),"")</f>
        <v/>
      </c>
      <c r="AP242" s="64"/>
      <c r="AQ242" s="64"/>
      <c r="AR242" s="74" t="str">
        <f t="shared" si="141"/>
        <v/>
      </c>
      <c r="AS242" s="66"/>
      <c r="AT242" s="58"/>
      <c r="AU242" s="58"/>
      <c r="AV242" s="58"/>
      <c r="AW242" s="63">
        <v>10</v>
      </c>
      <c r="AX242" s="64" t="s">
        <v>144</v>
      </c>
      <c r="AY242" s="64" t="s">
        <v>144</v>
      </c>
      <c r="AZ242" s="354"/>
      <c r="BA242" s="64"/>
      <c r="BB242" s="64"/>
      <c r="BC242" s="65" t="s">
        <v>144</v>
      </c>
      <c r="BD242" s="65" t="str">
        <f>IFERROR(IF(BC242&gt;=5,VLOOKUP(BC242,Brutos!$K$3:$AE$10,MATCH(BB242,Brutos!$K$3:$AE$3,0),0),0),"")</f>
        <v/>
      </c>
      <c r="BE242" s="64"/>
      <c r="BF242" s="64"/>
      <c r="BG242" s="74" t="str">
        <f t="shared" si="142"/>
        <v/>
      </c>
      <c r="BH242" s="66"/>
      <c r="BI242" s="58"/>
      <c r="BJ242" s="58"/>
      <c r="BK242" s="58"/>
      <c r="BL242" s="63">
        <v>10</v>
      </c>
      <c r="BM242" s="64" t="s">
        <v>144</v>
      </c>
      <c r="BN242" s="64" t="s">
        <v>144</v>
      </c>
      <c r="BO242" s="65"/>
      <c r="BP242" s="64"/>
      <c r="BQ242" s="64"/>
      <c r="BR242" s="65" t="s">
        <v>144</v>
      </c>
      <c r="BS242" s="65" t="str">
        <f>IFERROR(IF(BR242&gt;=5,VLOOKUP(BR242,Brutos!$K$3:$AE$10,MATCH(BQ242,Brutos!$K$3:$AE$3,0),0),0),"")</f>
        <v/>
      </c>
      <c r="BT242" s="64"/>
      <c r="BU242" s="64"/>
      <c r="BV242" s="74" t="str">
        <f t="shared" si="143"/>
        <v/>
      </c>
      <c r="BW242" s="66"/>
      <c r="BX242" s="58"/>
      <c r="BY242" s="58"/>
      <c r="BZ242" s="58"/>
      <c r="CA242" s="63">
        <v>10</v>
      </c>
      <c r="CB242" s="64" t="s">
        <v>144</v>
      </c>
      <c r="CC242" s="64" t="s">
        <v>144</v>
      </c>
      <c r="CD242" s="65"/>
      <c r="CE242" s="64"/>
      <c r="CF242" s="64"/>
      <c r="CG242" s="65" t="s">
        <v>144</v>
      </c>
      <c r="CH242" s="65" t="str">
        <f>IFERROR(IF(CG242&gt;=5,VLOOKUP(CG242,Brutos!$K$3:$AE$10,MATCH(CF242,Brutos!$K$3:$AE$3,0),0),0),"")</f>
        <v/>
      </c>
      <c r="CI242" s="64"/>
      <c r="CJ242" s="64"/>
      <c r="CK242" s="74" t="str">
        <f t="shared" si="144"/>
        <v/>
      </c>
      <c r="CL242" s="66"/>
      <c r="CM242" s="58"/>
      <c r="CN242" s="58"/>
      <c r="CO242" s="58"/>
      <c r="CP242" s="63">
        <v>10</v>
      </c>
      <c r="CQ242" s="64" t="s">
        <v>144</v>
      </c>
      <c r="CR242" s="64" t="s">
        <v>144</v>
      </c>
      <c r="CS242" s="65"/>
      <c r="CT242" s="64"/>
      <c r="CU242" s="64"/>
      <c r="CV242" s="65" t="s">
        <v>144</v>
      </c>
      <c r="CW242" s="65" t="str">
        <f>IFERROR(IF(CV242&gt;=5,VLOOKUP(CV242,Brutos!$K$3:$AE$10,MATCH(CU242,Brutos!$K$3:$AE$3,0),0),0),"")</f>
        <v/>
      </c>
      <c r="CX242" s="64"/>
      <c r="CY242" s="64"/>
      <c r="CZ242" s="74" t="str">
        <f t="shared" si="145"/>
        <v/>
      </c>
      <c r="DA242" s="66"/>
      <c r="DB242" s="58"/>
      <c r="DC242" s="58"/>
      <c r="DD242" s="58"/>
      <c r="DE242" s="63">
        <v>10</v>
      </c>
      <c r="DF242" s="64" t="s">
        <v>144</v>
      </c>
      <c r="DG242" s="64" t="s">
        <v>144</v>
      </c>
      <c r="DH242" s="65"/>
      <c r="DI242" s="64"/>
      <c r="DJ242" s="64"/>
      <c r="DK242" s="65" t="s">
        <v>144</v>
      </c>
      <c r="DL242" s="65" t="str">
        <f>IFERROR(IF(DK242&gt;=5,VLOOKUP(DK242,Brutos!$K$3:$AE$10,MATCH(DJ242,Brutos!$K$3:$AE$3,0),0),0),"")</f>
        <v/>
      </c>
      <c r="DM242" s="64"/>
      <c r="DN242" s="64"/>
      <c r="DO242" s="74" t="str">
        <f t="shared" si="146"/>
        <v/>
      </c>
      <c r="DP242" s="66"/>
      <c r="DQ242" s="58"/>
      <c r="DR242" s="58"/>
      <c r="DS242" s="58"/>
      <c r="DT242" s="63">
        <v>10</v>
      </c>
      <c r="DU242" s="64" t="s">
        <v>144</v>
      </c>
      <c r="DV242" s="64" t="s">
        <v>144</v>
      </c>
      <c r="DW242" s="65"/>
      <c r="DX242" s="64"/>
      <c r="DY242" s="64"/>
      <c r="DZ242" s="65" t="s">
        <v>144</v>
      </c>
      <c r="EA242" s="65" t="str">
        <f>IFERROR(IF(DZ242&gt;=5,VLOOKUP(DZ242,Brutos!$K$3:$AE$10,MATCH(DY242,Brutos!$K$3:$AE$3,0),0),0),"")</f>
        <v/>
      </c>
      <c r="EB242" s="64"/>
      <c r="EC242" s="64"/>
      <c r="ED242" s="74" t="str">
        <f t="shared" si="147"/>
        <v/>
      </c>
      <c r="EE242" s="66"/>
      <c r="EF242" s="58"/>
      <c r="EG242" s="58"/>
      <c r="EH242" s="58"/>
      <c r="EI242" s="63">
        <v>10</v>
      </c>
      <c r="EJ242" s="64" t="s">
        <v>144</v>
      </c>
      <c r="EK242" s="64" t="s">
        <v>144</v>
      </c>
      <c r="EL242" s="65"/>
      <c r="EM242" s="64"/>
      <c r="EN242" s="64"/>
      <c r="EO242" s="65" t="s">
        <v>144</v>
      </c>
      <c r="EP242" s="65" t="str">
        <f>IFERROR(IF(EO242&gt;=5,VLOOKUP(EO242,Brutos!$K$3:$AE$10,MATCH(EN242,Brutos!$K$3:$AE$3,0),0),0),"")</f>
        <v/>
      </c>
      <c r="EQ242" s="64"/>
      <c r="ER242" s="64"/>
      <c r="ES242" s="74" t="str">
        <f t="shared" si="148"/>
        <v/>
      </c>
      <c r="ET242" s="66"/>
      <c r="EU242" s="58"/>
      <c r="EV242" s="58"/>
      <c r="EW242" s="58"/>
      <c r="EX242" s="63">
        <v>10</v>
      </c>
      <c r="EY242" s="64" t="s">
        <v>144</v>
      </c>
      <c r="EZ242" s="64" t="s">
        <v>144</v>
      </c>
      <c r="FA242" s="65"/>
      <c r="FB242" s="64"/>
      <c r="FC242" s="64"/>
      <c r="FD242" s="65" t="s">
        <v>144</v>
      </c>
      <c r="FE242" s="65" t="str">
        <f>IFERROR(IF(FD242&gt;=5,VLOOKUP(FD242,Brutos!$K$3:$AE$10,MATCH(FC242,Brutos!$K$3:$AE$3,0),0),0),"")</f>
        <v/>
      </c>
      <c r="FF242" s="64"/>
      <c r="FG242" s="64"/>
      <c r="FH242" s="74" t="str">
        <f t="shared" si="149"/>
        <v/>
      </c>
      <c r="FI242" s="66"/>
      <c r="FJ242" s="58"/>
      <c r="FK242" s="58"/>
      <c r="FL242" s="58"/>
      <c r="FM242" s="63">
        <v>10</v>
      </c>
      <c r="FN242" s="64" t="s">
        <v>144</v>
      </c>
      <c r="FO242" s="64" t="s">
        <v>144</v>
      </c>
      <c r="FP242" s="65"/>
      <c r="FQ242" s="64"/>
      <c r="FR242" s="64"/>
      <c r="FS242" s="65" t="s">
        <v>144</v>
      </c>
      <c r="FT242" s="65" t="str">
        <f>IFERROR(IF(FS242&gt;=5,VLOOKUP(FS242,Brutos!$K$3:$AE$10,MATCH(FR242,Brutos!$K$3:$AE$3,0),0),0),"")</f>
        <v/>
      </c>
      <c r="FU242" s="64"/>
      <c r="FV242" s="64"/>
      <c r="FW242" s="74" t="str">
        <f t="shared" si="150"/>
        <v/>
      </c>
      <c r="FX242" s="66"/>
      <c r="FY242" s="58"/>
      <c r="FZ242" s="58"/>
      <c r="GA242" s="58"/>
      <c r="GB242" s="63">
        <v>10</v>
      </c>
      <c r="GC242" s="64" t="s">
        <v>144</v>
      </c>
      <c r="GD242" s="64" t="s">
        <v>144</v>
      </c>
      <c r="GE242" s="65"/>
      <c r="GF242" s="64"/>
      <c r="GG242" s="64"/>
      <c r="GH242" s="65" t="s">
        <v>144</v>
      </c>
      <c r="GI242" s="65" t="str">
        <f>IFERROR(IF(GH242&gt;=5,VLOOKUP(GH242,Brutos!$K$3:$AE$10,MATCH(GG242,Brutos!$K$3:$AE$3,0),0),0),"")</f>
        <v/>
      </c>
      <c r="GJ242" s="64"/>
      <c r="GK242" s="64"/>
      <c r="GL242" s="74" t="str">
        <f t="shared" si="151"/>
        <v/>
      </c>
      <c r="GM242" s="66"/>
      <c r="GN242" s="58"/>
      <c r="GO242" s="58"/>
      <c r="GP242" s="58"/>
      <c r="GQ242" s="63">
        <v>10</v>
      </c>
      <c r="GR242" s="64" t="s">
        <v>144</v>
      </c>
      <c r="GS242" s="64" t="s">
        <v>144</v>
      </c>
      <c r="GT242" s="65"/>
      <c r="GU242" s="64"/>
      <c r="GV242" s="64"/>
      <c r="GW242" s="65" t="s">
        <v>144</v>
      </c>
      <c r="GX242" s="65" t="str">
        <f>IFERROR(IF(GW242&gt;=5,VLOOKUP(GW242,Brutos!$K$3:$AE$10,MATCH(GV242,Brutos!$K$3:$AE$3,0),0),0),"")</f>
        <v/>
      </c>
      <c r="GY242" s="64"/>
      <c r="GZ242" s="64"/>
      <c r="HA242" s="74" t="str">
        <f t="shared" si="152"/>
        <v/>
      </c>
      <c r="HB242" s="66"/>
      <c r="HC242" s="58"/>
      <c r="HD242" s="58"/>
      <c r="HE242" s="58"/>
      <c r="HF242" s="63">
        <v>10</v>
      </c>
      <c r="HG242" s="64" t="s">
        <v>144</v>
      </c>
      <c r="HH242" s="64" t="s">
        <v>144</v>
      </c>
      <c r="HI242" s="65"/>
      <c r="HJ242" s="64"/>
      <c r="HK242" s="64"/>
      <c r="HL242" s="65" t="s">
        <v>144</v>
      </c>
      <c r="HM242" s="65" t="str">
        <f>IFERROR(IF(HL242&gt;=5,VLOOKUP(HL242,Brutos!$K$3:$AE$10,MATCH(HK242,Brutos!$K$3:$AE$3,0),0),0),"")</f>
        <v/>
      </c>
      <c r="HN242" s="64"/>
      <c r="HO242" s="64"/>
      <c r="HP242" s="74" t="str">
        <f t="shared" si="153"/>
        <v/>
      </c>
      <c r="HQ242" s="66"/>
      <c r="HR242" s="58"/>
      <c r="HS242" s="58"/>
      <c r="HT242" s="58"/>
      <c r="HU242" s="63">
        <v>10</v>
      </c>
      <c r="HV242" s="64" t="s">
        <v>144</v>
      </c>
      <c r="HW242" s="64" t="s">
        <v>144</v>
      </c>
      <c r="HX242" s="478"/>
      <c r="HY242" s="64"/>
      <c r="HZ242" s="64"/>
      <c r="IA242" s="65" t="s">
        <v>144</v>
      </c>
      <c r="IB242" s="65" t="str">
        <f>IFERROR(IF(IA242&gt;=5,VLOOKUP(IA242,Brutos!$K$3:$AE$10,MATCH(HZ242,Brutos!$K$3:$AE$3,0),0),0),"")</f>
        <v/>
      </c>
      <c r="IC242" s="64"/>
      <c r="ID242" s="64"/>
      <c r="IE242" s="74" t="str">
        <f t="shared" si="154"/>
        <v/>
      </c>
      <c r="IF242" s="66"/>
      <c r="IG242" s="58"/>
      <c r="IH242" s="58"/>
      <c r="II242" s="58"/>
      <c r="IJ242" s="63">
        <v>10</v>
      </c>
      <c r="IK242" s="64" t="s">
        <v>144</v>
      </c>
      <c r="IL242" s="64" t="s">
        <v>144</v>
      </c>
      <c r="IM242" s="65"/>
      <c r="IN242" s="64"/>
      <c r="IO242" s="64"/>
      <c r="IP242" s="65" t="s">
        <v>144</v>
      </c>
      <c r="IQ242" s="65" t="str">
        <f>IFERROR(IF(IP242&gt;=5,VLOOKUP(IP242,Brutos!$K$3:$AE$10,MATCH(IO242,Brutos!$K$3:$AE$3,0),0),0),"")</f>
        <v/>
      </c>
      <c r="IR242" s="64"/>
      <c r="IS242" s="64"/>
      <c r="IT242" s="74" t="str">
        <f t="shared" si="155"/>
        <v/>
      </c>
      <c r="IU242" s="66"/>
      <c r="IV242" s="58"/>
      <c r="IW242" s="58"/>
      <c r="IX242" s="58"/>
      <c r="IY242" s="63">
        <v>10</v>
      </c>
      <c r="IZ242" s="64" t="s">
        <v>144</v>
      </c>
      <c r="JA242" s="64" t="s">
        <v>144</v>
      </c>
      <c r="JB242" s="65"/>
      <c r="JC242" s="64"/>
      <c r="JD242" s="64"/>
      <c r="JE242" s="65" t="s">
        <v>144</v>
      </c>
      <c r="JF242" s="65" t="str">
        <f>IFERROR(IF(JE242&gt;=5,VLOOKUP(JE242,Brutos!$K$3:$AE$10,MATCH(JD242,Brutos!$K$3:$AE$3,0),0),0),"")</f>
        <v/>
      </c>
      <c r="JG242" s="64"/>
      <c r="JH242" s="64"/>
      <c r="JI242" s="74" t="str">
        <f t="shared" si="156"/>
        <v/>
      </c>
      <c r="JJ242" s="66"/>
      <c r="JK242" s="58"/>
      <c r="JL242" s="58"/>
      <c r="JM242" s="58"/>
      <c r="JN242" s="63">
        <v>10</v>
      </c>
      <c r="JO242" s="64" t="s">
        <v>144</v>
      </c>
      <c r="JP242" s="64" t="s">
        <v>144</v>
      </c>
      <c r="JQ242" s="65"/>
      <c r="JR242" s="64"/>
      <c r="JS242" s="64"/>
      <c r="JT242" s="65" t="s">
        <v>144</v>
      </c>
      <c r="JU242" s="65" t="str">
        <f>IFERROR(IF(JT242&gt;=5,VLOOKUP(JT242,Brutos!$K$3:$AE$10,MATCH(JS242,Brutos!$K$3:$AE$3,0),0),0),"")</f>
        <v/>
      </c>
      <c r="JV242" s="64"/>
      <c r="JW242" s="64"/>
      <c r="JX242" s="74" t="str">
        <f t="shared" si="157"/>
        <v/>
      </c>
      <c r="JY242" s="66"/>
      <c r="JZ242" s="58"/>
      <c r="KA242" s="58"/>
      <c r="KB242" s="58"/>
      <c r="KC242" s="63">
        <v>10</v>
      </c>
      <c r="KD242" s="64" t="s">
        <v>144</v>
      </c>
      <c r="KE242" s="64" t="s">
        <v>144</v>
      </c>
      <c r="KF242" s="65"/>
      <c r="KG242" s="64"/>
      <c r="KH242" s="64"/>
      <c r="KI242" s="65" t="s">
        <v>144</v>
      </c>
      <c r="KJ242" s="65" t="str">
        <f>IFERROR(IF(KI242&gt;=5,VLOOKUP(KI242,Brutos!$K$3:$AE$10,MATCH(KH242,Brutos!$K$3:$AE$3,0),0),0),"")</f>
        <v/>
      </c>
      <c r="KK242" s="64"/>
      <c r="KL242" s="64"/>
      <c r="KM242" s="74" t="str">
        <f t="shared" si="158"/>
        <v/>
      </c>
      <c r="KN242" s="66"/>
      <c r="KO242" s="58"/>
      <c r="KP242" s="58"/>
      <c r="KQ242" s="58"/>
      <c r="KR242" s="63">
        <v>10</v>
      </c>
      <c r="KS242" s="64" t="s">
        <v>144</v>
      </c>
      <c r="KT242" s="64" t="s">
        <v>144</v>
      </c>
      <c r="KU242" s="65"/>
      <c r="KV242" s="64"/>
      <c r="KW242" s="64"/>
      <c r="KX242" s="65" t="s">
        <v>144</v>
      </c>
      <c r="KY242" s="65" t="str">
        <f>IFERROR(IF(KX242&gt;=5,VLOOKUP(KX242,Brutos!$K$3:$AE$10,MATCH(KW242,Brutos!$K$3:$AE$3,0),0),0),"")</f>
        <v/>
      </c>
      <c r="KZ242" s="64"/>
      <c r="LA242" s="64"/>
      <c r="LB242" s="74" t="str">
        <f t="shared" si="159"/>
        <v/>
      </c>
      <c r="LC242" s="66"/>
      <c r="LD242" s="347"/>
      <c r="LE242" s="58"/>
      <c r="LF242" s="58"/>
      <c r="LG242" s="63">
        <v>10</v>
      </c>
      <c r="LH242" s="64" t="s">
        <v>144</v>
      </c>
      <c r="LI242" s="64" t="s">
        <v>144</v>
      </c>
      <c r="LJ242" s="65"/>
      <c r="LK242" s="64"/>
      <c r="LL242" s="64"/>
      <c r="LM242" s="65" t="s">
        <v>144</v>
      </c>
      <c r="LN242" s="65" t="str">
        <f>IFERROR(IF(LM242&gt;=5,VLOOKUP(LM242,Brutos!$K$3:$AE$10,MATCH(LL242,Brutos!$K$3:$AE$3,0),0),0),"")</f>
        <v/>
      </c>
      <c r="LO242" s="64"/>
      <c r="LP242" s="64"/>
      <c r="LQ242" s="74" t="str">
        <f t="shared" si="160"/>
        <v/>
      </c>
      <c r="LR242" s="66"/>
      <c r="LS242" s="347"/>
      <c r="LT242" s="58"/>
      <c r="LU242" s="58"/>
      <c r="LV242" s="63">
        <v>10</v>
      </c>
      <c r="LW242" s="64" t="s">
        <v>144</v>
      </c>
      <c r="LX242" s="64" t="s">
        <v>144</v>
      </c>
      <c r="LY242" s="65"/>
      <c r="LZ242" s="64"/>
      <c r="MA242" s="64"/>
      <c r="MB242" s="65" t="s">
        <v>144</v>
      </c>
      <c r="MC242" s="65" t="str">
        <f>IFERROR(IF(MB242&gt;=5,VLOOKUP(MB242,Brutos!$K$3:$AE$10,MATCH(MA242,Brutos!$K$3:$AE$3,0),0),0),"")</f>
        <v/>
      </c>
      <c r="MD242" s="64"/>
      <c r="ME242" s="64"/>
      <c r="MF242" s="74" t="str">
        <f t="shared" si="161"/>
        <v/>
      </c>
      <c r="MG242" s="66"/>
      <c r="MH242" s="347"/>
      <c r="MI242" s="58"/>
      <c r="MJ242" s="58"/>
      <c r="MK242" s="63">
        <v>10</v>
      </c>
      <c r="ML242" s="64" t="s">
        <v>144</v>
      </c>
      <c r="MM242" s="64" t="s">
        <v>144</v>
      </c>
      <c r="MN242" s="65"/>
      <c r="MO242" s="64"/>
      <c r="MP242" s="64"/>
      <c r="MQ242" s="65" t="s">
        <v>144</v>
      </c>
      <c r="MR242" s="65" t="str">
        <f>IFERROR(IF(MQ242&gt;=5,VLOOKUP(MQ242,Brutos!$K$3:$AE$10,MATCH(MP242,Brutos!$K$3:$AE$3,0),0),0),"")</f>
        <v/>
      </c>
      <c r="MS242" s="64"/>
      <c r="MT242" s="64"/>
      <c r="MU242" s="74" t="str">
        <f t="shared" si="162"/>
        <v/>
      </c>
      <c r="MV242" s="66"/>
      <c r="MW242" s="347"/>
    </row>
    <row r="243" spans="1:361">
      <c r="A243" s="347"/>
      <c r="B243" s="58"/>
      <c r="C243" s="58"/>
      <c r="D243" s="63">
        <v>11</v>
      </c>
      <c r="E243" s="64" t="s">
        <v>144</v>
      </c>
      <c r="F243" s="64" t="s">
        <v>144</v>
      </c>
      <c r="G243" s="65"/>
      <c r="H243" s="64"/>
      <c r="I243" s="64"/>
      <c r="J243" s="65" t="s">
        <v>144</v>
      </c>
      <c r="K243" s="65" t="str">
        <f>IFERROR(IF(J243&gt;=5,VLOOKUP(J243,Brutos!$K$3:$AE$10,MATCH(I243,Brutos!$K$3:$AE$3,0),0),0),"")</f>
        <v/>
      </c>
      <c r="L243" s="64"/>
      <c r="M243" s="64"/>
      <c r="N243" s="74" t="str">
        <f t="shared" si="139"/>
        <v/>
      </c>
      <c r="O243" s="66"/>
      <c r="P243" s="58"/>
      <c r="Q243" s="58"/>
      <c r="R243" s="58"/>
      <c r="S243" s="63">
        <v>11</v>
      </c>
      <c r="T243" s="64" t="s">
        <v>144</v>
      </c>
      <c r="U243" s="64" t="s">
        <v>144</v>
      </c>
      <c r="V243" s="65"/>
      <c r="W243" s="64"/>
      <c r="X243" s="64"/>
      <c r="Y243" s="65" t="s">
        <v>144</v>
      </c>
      <c r="Z243" s="65" t="str">
        <f>IFERROR(IF(Y243&gt;=5,VLOOKUP(Y243,Brutos!$K$3:$AE$10,MATCH(X243,Brutos!$K$3:$AE$3,0),0),0),"")</f>
        <v/>
      </c>
      <c r="AA243" s="64"/>
      <c r="AB243" s="64"/>
      <c r="AC243" s="74" t="str">
        <f t="shared" si="140"/>
        <v/>
      </c>
      <c r="AD243" s="66"/>
      <c r="AE243" s="58"/>
      <c r="AF243" s="58"/>
      <c r="AG243" s="58"/>
      <c r="AH243" s="63">
        <v>11</v>
      </c>
      <c r="AI243" s="64" t="s">
        <v>144</v>
      </c>
      <c r="AJ243" s="64" t="s">
        <v>144</v>
      </c>
      <c r="AK243" s="65"/>
      <c r="AL243" s="64"/>
      <c r="AM243" s="64"/>
      <c r="AN243" s="65" t="s">
        <v>144</v>
      </c>
      <c r="AO243" s="65" t="str">
        <f>IFERROR(IF(AN243&gt;=5,VLOOKUP(AN243,Brutos!$K$3:$AE$10,MATCH(AM243,Brutos!$K$3:$AE$3,0),0),0),"")</f>
        <v/>
      </c>
      <c r="AP243" s="64"/>
      <c r="AQ243" s="64"/>
      <c r="AR243" s="74" t="str">
        <f t="shared" si="141"/>
        <v/>
      </c>
      <c r="AS243" s="66"/>
      <c r="AT243" s="58"/>
      <c r="AU243" s="58"/>
      <c r="AV243" s="58"/>
      <c r="AW243" s="63">
        <v>11</v>
      </c>
      <c r="AX243" s="64" t="s">
        <v>144</v>
      </c>
      <c r="AY243" s="64" t="s">
        <v>144</v>
      </c>
      <c r="AZ243" s="354"/>
      <c r="BA243" s="64"/>
      <c r="BB243" s="64"/>
      <c r="BC243" s="65" t="s">
        <v>144</v>
      </c>
      <c r="BD243" s="65" t="str">
        <f>IFERROR(IF(BC243&gt;=5,VLOOKUP(BC243,Brutos!$K$3:$AE$10,MATCH(BB243,Brutos!$K$3:$AE$3,0),0),0),"")</f>
        <v/>
      </c>
      <c r="BE243" s="64"/>
      <c r="BF243" s="64"/>
      <c r="BG243" s="74" t="str">
        <f t="shared" si="142"/>
        <v/>
      </c>
      <c r="BH243" s="66"/>
      <c r="BI243" s="58"/>
      <c r="BJ243" s="58"/>
      <c r="BK243" s="58"/>
      <c r="BL243" s="63">
        <v>11</v>
      </c>
      <c r="BM243" s="64" t="s">
        <v>144</v>
      </c>
      <c r="BN243" s="64" t="s">
        <v>144</v>
      </c>
      <c r="BO243" s="65"/>
      <c r="BP243" s="64"/>
      <c r="BQ243" s="64"/>
      <c r="BR243" s="65" t="s">
        <v>144</v>
      </c>
      <c r="BS243" s="65" t="str">
        <f>IFERROR(IF(BR243&gt;=5,VLOOKUP(BR243,Brutos!$K$3:$AE$10,MATCH(BQ243,Brutos!$K$3:$AE$3,0),0),0),"")</f>
        <v/>
      </c>
      <c r="BT243" s="64"/>
      <c r="BU243" s="64"/>
      <c r="BV243" s="74" t="str">
        <f t="shared" si="143"/>
        <v/>
      </c>
      <c r="BW243" s="66"/>
      <c r="BX243" s="58"/>
      <c r="BY243" s="58"/>
      <c r="BZ243" s="58"/>
      <c r="CA243" s="63">
        <v>11</v>
      </c>
      <c r="CB243" s="64" t="s">
        <v>144</v>
      </c>
      <c r="CC243" s="64" t="s">
        <v>144</v>
      </c>
      <c r="CD243" s="65"/>
      <c r="CE243" s="64"/>
      <c r="CF243" s="64"/>
      <c r="CG243" s="65" t="s">
        <v>144</v>
      </c>
      <c r="CH243" s="65" t="str">
        <f>IFERROR(IF(CG243&gt;=5,VLOOKUP(CG243,Brutos!$K$3:$AE$10,MATCH(CF243,Brutos!$K$3:$AE$3,0),0),0),"")</f>
        <v/>
      </c>
      <c r="CI243" s="64"/>
      <c r="CJ243" s="64"/>
      <c r="CK243" s="74" t="str">
        <f t="shared" si="144"/>
        <v/>
      </c>
      <c r="CL243" s="66"/>
      <c r="CM243" s="58"/>
      <c r="CN243" s="58"/>
      <c r="CO243" s="58"/>
      <c r="CP243" s="63">
        <v>11</v>
      </c>
      <c r="CQ243" s="64" t="s">
        <v>144</v>
      </c>
      <c r="CR243" s="64" t="s">
        <v>144</v>
      </c>
      <c r="CS243" s="65"/>
      <c r="CT243" s="64"/>
      <c r="CU243" s="64"/>
      <c r="CV243" s="65" t="s">
        <v>144</v>
      </c>
      <c r="CW243" s="65" t="str">
        <f>IFERROR(IF(CV243&gt;=5,VLOOKUP(CV243,Brutos!$K$3:$AE$10,MATCH(CU243,Brutos!$K$3:$AE$3,0),0),0),"")</f>
        <v/>
      </c>
      <c r="CX243" s="64"/>
      <c r="CY243" s="64"/>
      <c r="CZ243" s="74" t="str">
        <f t="shared" si="145"/>
        <v/>
      </c>
      <c r="DA243" s="66"/>
      <c r="DB243" s="58"/>
      <c r="DC243" s="58"/>
      <c r="DD243" s="58"/>
      <c r="DE243" s="63">
        <v>11</v>
      </c>
      <c r="DF243" s="64" t="s">
        <v>144</v>
      </c>
      <c r="DG243" s="64" t="s">
        <v>144</v>
      </c>
      <c r="DH243" s="65"/>
      <c r="DI243" s="64"/>
      <c r="DJ243" s="64"/>
      <c r="DK243" s="65" t="s">
        <v>144</v>
      </c>
      <c r="DL243" s="65" t="str">
        <f>IFERROR(IF(DK243&gt;=5,VLOOKUP(DK243,Brutos!$K$3:$AE$10,MATCH(DJ243,Brutos!$K$3:$AE$3,0),0),0),"")</f>
        <v/>
      </c>
      <c r="DM243" s="64"/>
      <c r="DN243" s="64"/>
      <c r="DO243" s="74" t="str">
        <f t="shared" si="146"/>
        <v/>
      </c>
      <c r="DP243" s="66"/>
      <c r="DQ243" s="58"/>
      <c r="DR243" s="58"/>
      <c r="DS243" s="58"/>
      <c r="DT243" s="63">
        <v>11</v>
      </c>
      <c r="DU243" s="64" t="s">
        <v>144</v>
      </c>
      <c r="DV243" s="64" t="s">
        <v>144</v>
      </c>
      <c r="DW243" s="65"/>
      <c r="DX243" s="64"/>
      <c r="DY243" s="64"/>
      <c r="DZ243" s="65" t="s">
        <v>144</v>
      </c>
      <c r="EA243" s="65" t="str">
        <f>IFERROR(IF(DZ243&gt;=5,VLOOKUP(DZ243,Brutos!$K$3:$AE$10,MATCH(DY243,Brutos!$K$3:$AE$3,0),0),0),"")</f>
        <v/>
      </c>
      <c r="EB243" s="64"/>
      <c r="EC243" s="64"/>
      <c r="ED243" s="74" t="str">
        <f t="shared" si="147"/>
        <v/>
      </c>
      <c r="EE243" s="66"/>
      <c r="EF243" s="58"/>
      <c r="EG243" s="58"/>
      <c r="EH243" s="58"/>
      <c r="EI243" s="63">
        <v>11</v>
      </c>
      <c r="EJ243" s="64" t="s">
        <v>144</v>
      </c>
      <c r="EK243" s="64" t="s">
        <v>144</v>
      </c>
      <c r="EL243" s="65"/>
      <c r="EM243" s="64"/>
      <c r="EN243" s="64"/>
      <c r="EO243" s="65" t="s">
        <v>144</v>
      </c>
      <c r="EP243" s="65" t="str">
        <f>IFERROR(IF(EO243&gt;=5,VLOOKUP(EO243,Brutos!$K$3:$AE$10,MATCH(EN243,Brutos!$K$3:$AE$3,0),0),0),"")</f>
        <v/>
      </c>
      <c r="EQ243" s="64"/>
      <c r="ER243" s="64"/>
      <c r="ES243" s="74" t="str">
        <f t="shared" si="148"/>
        <v/>
      </c>
      <c r="ET243" s="66"/>
      <c r="EU243" s="58"/>
      <c r="EV243" s="58"/>
      <c r="EW243" s="58"/>
      <c r="EX243" s="63">
        <v>11</v>
      </c>
      <c r="EY243" s="64" t="s">
        <v>144</v>
      </c>
      <c r="EZ243" s="64" t="s">
        <v>144</v>
      </c>
      <c r="FA243" s="65"/>
      <c r="FB243" s="64"/>
      <c r="FC243" s="64"/>
      <c r="FD243" s="65" t="s">
        <v>144</v>
      </c>
      <c r="FE243" s="65" t="str">
        <f>IFERROR(IF(FD243&gt;=5,VLOOKUP(FD243,Brutos!$K$3:$AE$10,MATCH(FC243,Brutos!$K$3:$AE$3,0),0),0),"")</f>
        <v/>
      </c>
      <c r="FF243" s="64"/>
      <c r="FG243" s="64"/>
      <c r="FH243" s="74" t="str">
        <f t="shared" si="149"/>
        <v/>
      </c>
      <c r="FI243" s="66"/>
      <c r="FJ243" s="58"/>
      <c r="FK243" s="58"/>
      <c r="FL243" s="58"/>
      <c r="FM243" s="63">
        <v>11</v>
      </c>
      <c r="FN243" s="64" t="s">
        <v>144</v>
      </c>
      <c r="FO243" s="64" t="s">
        <v>144</v>
      </c>
      <c r="FP243" s="65"/>
      <c r="FQ243" s="64"/>
      <c r="FR243" s="64"/>
      <c r="FS243" s="65" t="s">
        <v>144</v>
      </c>
      <c r="FT243" s="65" t="str">
        <f>IFERROR(IF(FS243&gt;=5,VLOOKUP(FS243,Brutos!$K$3:$AE$10,MATCH(FR243,Brutos!$K$3:$AE$3,0),0),0),"")</f>
        <v/>
      </c>
      <c r="FU243" s="64"/>
      <c r="FV243" s="64"/>
      <c r="FW243" s="74" t="str">
        <f t="shared" si="150"/>
        <v/>
      </c>
      <c r="FX243" s="66"/>
      <c r="FY243" s="58"/>
      <c r="FZ243" s="58"/>
      <c r="GA243" s="58"/>
      <c r="GB243" s="63">
        <v>11</v>
      </c>
      <c r="GC243" s="64" t="s">
        <v>144</v>
      </c>
      <c r="GD243" s="64" t="s">
        <v>144</v>
      </c>
      <c r="GE243" s="65"/>
      <c r="GF243" s="64"/>
      <c r="GG243" s="64"/>
      <c r="GH243" s="65" t="s">
        <v>144</v>
      </c>
      <c r="GI243" s="65" t="str">
        <f>IFERROR(IF(GH243&gt;=5,VLOOKUP(GH243,Brutos!$K$3:$AE$10,MATCH(GG243,Brutos!$K$3:$AE$3,0),0),0),"")</f>
        <v/>
      </c>
      <c r="GJ243" s="64"/>
      <c r="GK243" s="64"/>
      <c r="GL243" s="74" t="str">
        <f t="shared" si="151"/>
        <v/>
      </c>
      <c r="GM243" s="66"/>
      <c r="GN243" s="58"/>
      <c r="GO243" s="58"/>
      <c r="GP243" s="58"/>
      <c r="GQ243" s="63">
        <v>11</v>
      </c>
      <c r="GR243" s="64" t="s">
        <v>144</v>
      </c>
      <c r="GS243" s="64" t="s">
        <v>144</v>
      </c>
      <c r="GT243" s="65"/>
      <c r="GU243" s="64"/>
      <c r="GV243" s="64"/>
      <c r="GW243" s="65" t="s">
        <v>144</v>
      </c>
      <c r="GX243" s="65" t="str">
        <f>IFERROR(IF(GW243&gt;=5,VLOOKUP(GW243,Brutos!$K$3:$AE$10,MATCH(GV243,Brutos!$K$3:$AE$3,0),0),0),"")</f>
        <v/>
      </c>
      <c r="GY243" s="64"/>
      <c r="GZ243" s="64"/>
      <c r="HA243" s="74" t="str">
        <f t="shared" si="152"/>
        <v/>
      </c>
      <c r="HB243" s="66"/>
      <c r="HC243" s="58"/>
      <c r="HD243" s="58"/>
      <c r="HE243" s="58"/>
      <c r="HF243" s="63">
        <v>11</v>
      </c>
      <c r="HG243" s="64" t="s">
        <v>144</v>
      </c>
      <c r="HH243" s="64" t="s">
        <v>144</v>
      </c>
      <c r="HI243" s="65"/>
      <c r="HJ243" s="64"/>
      <c r="HK243" s="64"/>
      <c r="HL243" s="65" t="s">
        <v>144</v>
      </c>
      <c r="HM243" s="65" t="str">
        <f>IFERROR(IF(HL243&gt;=5,VLOOKUP(HL243,Brutos!$K$3:$AE$10,MATCH(HK243,Brutos!$K$3:$AE$3,0),0),0),"")</f>
        <v/>
      </c>
      <c r="HN243" s="64"/>
      <c r="HO243" s="64"/>
      <c r="HP243" s="74" t="str">
        <f t="shared" si="153"/>
        <v/>
      </c>
      <c r="HQ243" s="66"/>
      <c r="HR243" s="58"/>
      <c r="HS243" s="58"/>
      <c r="HT243" s="58"/>
      <c r="HU243" s="63">
        <v>11</v>
      </c>
      <c r="HV243" s="64" t="s">
        <v>144</v>
      </c>
      <c r="HW243" s="64" t="s">
        <v>144</v>
      </c>
      <c r="HX243" s="478"/>
      <c r="HY243" s="64"/>
      <c r="HZ243" s="64"/>
      <c r="IA243" s="65" t="s">
        <v>144</v>
      </c>
      <c r="IB243" s="65" t="str">
        <f>IFERROR(IF(IA243&gt;=5,VLOOKUP(IA243,Brutos!$K$3:$AE$10,MATCH(HZ243,Brutos!$K$3:$AE$3,0),0),0),"")</f>
        <v/>
      </c>
      <c r="IC243" s="64"/>
      <c r="ID243" s="64"/>
      <c r="IE243" s="74" t="str">
        <f t="shared" si="154"/>
        <v/>
      </c>
      <c r="IF243" s="66"/>
      <c r="IG243" s="58"/>
      <c r="IH243" s="58"/>
      <c r="II243" s="58"/>
      <c r="IJ243" s="63">
        <v>11</v>
      </c>
      <c r="IK243" s="64" t="s">
        <v>144</v>
      </c>
      <c r="IL243" s="64" t="s">
        <v>144</v>
      </c>
      <c r="IM243" s="65"/>
      <c r="IN243" s="64"/>
      <c r="IO243" s="64"/>
      <c r="IP243" s="65" t="s">
        <v>144</v>
      </c>
      <c r="IQ243" s="65" t="str">
        <f>IFERROR(IF(IP243&gt;=5,VLOOKUP(IP243,Brutos!$K$3:$AE$10,MATCH(IO243,Brutos!$K$3:$AE$3,0),0),0),"")</f>
        <v/>
      </c>
      <c r="IR243" s="64"/>
      <c r="IS243" s="64"/>
      <c r="IT243" s="74" t="str">
        <f t="shared" si="155"/>
        <v/>
      </c>
      <c r="IU243" s="66"/>
      <c r="IV243" s="58"/>
      <c r="IW243" s="58"/>
      <c r="IX243" s="58"/>
      <c r="IY243" s="63">
        <v>11</v>
      </c>
      <c r="IZ243" s="64" t="s">
        <v>144</v>
      </c>
      <c r="JA243" s="64" t="s">
        <v>144</v>
      </c>
      <c r="JB243" s="65"/>
      <c r="JC243" s="64"/>
      <c r="JD243" s="64"/>
      <c r="JE243" s="65" t="s">
        <v>144</v>
      </c>
      <c r="JF243" s="65" t="str">
        <f>IFERROR(IF(JE243&gt;=5,VLOOKUP(JE243,Brutos!$K$3:$AE$10,MATCH(JD243,Brutos!$K$3:$AE$3,0),0),0),"")</f>
        <v/>
      </c>
      <c r="JG243" s="64"/>
      <c r="JH243" s="64"/>
      <c r="JI243" s="74" t="str">
        <f t="shared" si="156"/>
        <v/>
      </c>
      <c r="JJ243" s="66"/>
      <c r="JK243" s="58"/>
      <c r="JL243" s="58"/>
      <c r="JM243" s="58"/>
      <c r="JN243" s="63">
        <v>11</v>
      </c>
      <c r="JO243" s="64" t="s">
        <v>144</v>
      </c>
      <c r="JP243" s="64" t="s">
        <v>144</v>
      </c>
      <c r="JQ243" s="65"/>
      <c r="JR243" s="64"/>
      <c r="JS243" s="64"/>
      <c r="JT243" s="65" t="s">
        <v>144</v>
      </c>
      <c r="JU243" s="65" t="str">
        <f>IFERROR(IF(JT243&gt;=5,VLOOKUP(JT243,Brutos!$K$3:$AE$10,MATCH(JS243,Brutos!$K$3:$AE$3,0),0),0),"")</f>
        <v/>
      </c>
      <c r="JV243" s="64"/>
      <c r="JW243" s="64"/>
      <c r="JX243" s="74" t="str">
        <f t="shared" si="157"/>
        <v/>
      </c>
      <c r="JY243" s="66"/>
      <c r="JZ243" s="58"/>
      <c r="KA243" s="58"/>
      <c r="KB243" s="58"/>
      <c r="KC243" s="63">
        <v>11</v>
      </c>
      <c r="KD243" s="64" t="s">
        <v>144</v>
      </c>
      <c r="KE243" s="64" t="s">
        <v>144</v>
      </c>
      <c r="KF243" s="65"/>
      <c r="KG243" s="64"/>
      <c r="KH243" s="64"/>
      <c r="KI243" s="65" t="s">
        <v>144</v>
      </c>
      <c r="KJ243" s="65" t="str">
        <f>IFERROR(IF(KI243&gt;=5,VLOOKUP(KI243,Brutos!$K$3:$AE$10,MATCH(KH243,Brutos!$K$3:$AE$3,0),0),0),"")</f>
        <v/>
      </c>
      <c r="KK243" s="64"/>
      <c r="KL243" s="64"/>
      <c r="KM243" s="74" t="str">
        <f t="shared" si="158"/>
        <v/>
      </c>
      <c r="KN243" s="66"/>
      <c r="KO243" s="58"/>
      <c r="KP243" s="58"/>
      <c r="KQ243" s="58"/>
      <c r="KR243" s="63">
        <v>11</v>
      </c>
      <c r="KS243" s="64" t="s">
        <v>144</v>
      </c>
      <c r="KT243" s="64" t="s">
        <v>144</v>
      </c>
      <c r="KU243" s="65"/>
      <c r="KV243" s="64"/>
      <c r="KW243" s="64"/>
      <c r="KX243" s="65" t="s">
        <v>144</v>
      </c>
      <c r="KY243" s="65" t="str">
        <f>IFERROR(IF(KX243&gt;=5,VLOOKUP(KX243,Brutos!$K$3:$AE$10,MATCH(KW243,Brutos!$K$3:$AE$3,0),0),0),"")</f>
        <v/>
      </c>
      <c r="KZ243" s="64"/>
      <c r="LA243" s="64"/>
      <c r="LB243" s="74" t="str">
        <f t="shared" si="159"/>
        <v/>
      </c>
      <c r="LC243" s="66"/>
      <c r="LD243" s="347"/>
      <c r="LE243" s="58"/>
      <c r="LF243" s="58"/>
      <c r="LG243" s="63">
        <v>11</v>
      </c>
      <c r="LH243" s="64" t="s">
        <v>144</v>
      </c>
      <c r="LI243" s="64" t="s">
        <v>144</v>
      </c>
      <c r="LJ243" s="65"/>
      <c r="LK243" s="64"/>
      <c r="LL243" s="64"/>
      <c r="LM243" s="65" t="s">
        <v>144</v>
      </c>
      <c r="LN243" s="65" t="str">
        <f>IFERROR(IF(LM243&gt;=5,VLOOKUP(LM243,Brutos!$K$3:$AE$10,MATCH(LL243,Brutos!$K$3:$AE$3,0),0),0),"")</f>
        <v/>
      </c>
      <c r="LO243" s="64"/>
      <c r="LP243" s="64"/>
      <c r="LQ243" s="74" t="str">
        <f t="shared" si="160"/>
        <v/>
      </c>
      <c r="LR243" s="66"/>
      <c r="LS243" s="347"/>
      <c r="LT243" s="58"/>
      <c r="LU243" s="58"/>
      <c r="LV243" s="63">
        <v>11</v>
      </c>
      <c r="LW243" s="64" t="s">
        <v>144</v>
      </c>
      <c r="LX243" s="64" t="s">
        <v>144</v>
      </c>
      <c r="LY243" s="65"/>
      <c r="LZ243" s="64"/>
      <c r="MA243" s="64"/>
      <c r="MB243" s="65" t="s">
        <v>144</v>
      </c>
      <c r="MC243" s="65" t="str">
        <f>IFERROR(IF(MB243&gt;=5,VLOOKUP(MB243,Brutos!$K$3:$AE$10,MATCH(MA243,Brutos!$K$3:$AE$3,0),0),0),"")</f>
        <v/>
      </c>
      <c r="MD243" s="64"/>
      <c r="ME243" s="64"/>
      <c r="MF243" s="74" t="str">
        <f t="shared" si="161"/>
        <v/>
      </c>
      <c r="MG243" s="66"/>
      <c r="MH243" s="347"/>
      <c r="MI243" s="58"/>
      <c r="MJ243" s="58"/>
      <c r="MK243" s="63">
        <v>11</v>
      </c>
      <c r="ML243" s="64" t="s">
        <v>144</v>
      </c>
      <c r="MM243" s="64" t="s">
        <v>144</v>
      </c>
      <c r="MN243" s="65"/>
      <c r="MO243" s="64"/>
      <c r="MP243" s="64"/>
      <c r="MQ243" s="65" t="s">
        <v>144</v>
      </c>
      <c r="MR243" s="65" t="str">
        <f>IFERROR(IF(MQ243&gt;=5,VLOOKUP(MQ243,Brutos!$K$3:$AE$10,MATCH(MP243,Brutos!$K$3:$AE$3,0),0),0),"")</f>
        <v/>
      </c>
      <c r="MS243" s="64"/>
      <c r="MT243" s="64"/>
      <c r="MU243" s="74" t="str">
        <f t="shared" si="162"/>
        <v/>
      </c>
      <c r="MV243" s="66"/>
      <c r="MW243" s="347"/>
    </row>
    <row r="244" spans="1:361">
      <c r="A244" s="347"/>
      <c r="B244" s="58"/>
      <c r="C244" s="58"/>
      <c r="D244" s="63">
        <v>12</v>
      </c>
      <c r="E244" s="64" t="s">
        <v>144</v>
      </c>
      <c r="F244" s="64" t="s">
        <v>144</v>
      </c>
      <c r="G244" s="65"/>
      <c r="H244" s="64"/>
      <c r="I244" s="64"/>
      <c r="J244" s="65" t="s">
        <v>144</v>
      </c>
      <c r="K244" s="65" t="str">
        <f>IFERROR(IF(J244&gt;=5,VLOOKUP(J244,Brutos!$K$3:$AE$10,MATCH(I244,Brutos!$K$3:$AE$3,0),0),0),"")</f>
        <v/>
      </c>
      <c r="L244" s="64"/>
      <c r="M244" s="64"/>
      <c r="N244" s="74" t="str">
        <f t="shared" si="139"/>
        <v/>
      </c>
      <c r="O244" s="66"/>
      <c r="P244" s="58"/>
      <c r="Q244" s="58"/>
      <c r="R244" s="58"/>
      <c r="S244" s="63">
        <v>12</v>
      </c>
      <c r="T244" s="64" t="s">
        <v>144</v>
      </c>
      <c r="U244" s="64" t="s">
        <v>144</v>
      </c>
      <c r="V244" s="65"/>
      <c r="W244" s="64"/>
      <c r="X244" s="64"/>
      <c r="Y244" s="65" t="s">
        <v>144</v>
      </c>
      <c r="Z244" s="65" t="str">
        <f>IFERROR(IF(Y244&gt;=5,VLOOKUP(Y244,Brutos!$K$3:$AE$10,MATCH(X244,Brutos!$K$3:$AE$3,0),0),0),"")</f>
        <v/>
      </c>
      <c r="AA244" s="64"/>
      <c r="AB244" s="64"/>
      <c r="AC244" s="74" t="str">
        <f t="shared" si="140"/>
        <v/>
      </c>
      <c r="AD244" s="66"/>
      <c r="AE244" s="58"/>
      <c r="AF244" s="58"/>
      <c r="AG244" s="58"/>
      <c r="AH244" s="63">
        <v>12</v>
      </c>
      <c r="AI244" s="64" t="s">
        <v>144</v>
      </c>
      <c r="AJ244" s="64" t="s">
        <v>144</v>
      </c>
      <c r="AK244" s="65"/>
      <c r="AL244" s="64"/>
      <c r="AM244" s="64"/>
      <c r="AN244" s="65" t="s">
        <v>144</v>
      </c>
      <c r="AO244" s="65" t="str">
        <f>IFERROR(IF(AN244&gt;=5,VLOOKUP(AN244,Brutos!$K$3:$AE$10,MATCH(AM244,Brutos!$K$3:$AE$3,0),0),0),"")</f>
        <v/>
      </c>
      <c r="AP244" s="64"/>
      <c r="AQ244" s="64"/>
      <c r="AR244" s="74" t="str">
        <f t="shared" si="141"/>
        <v/>
      </c>
      <c r="AS244" s="66"/>
      <c r="AT244" s="58"/>
      <c r="AU244" s="58"/>
      <c r="AV244" s="58"/>
      <c r="AW244" s="63">
        <v>12</v>
      </c>
      <c r="AX244" s="64" t="s">
        <v>144</v>
      </c>
      <c r="AY244" s="64" t="s">
        <v>144</v>
      </c>
      <c r="AZ244" s="354"/>
      <c r="BA244" s="64"/>
      <c r="BB244" s="64"/>
      <c r="BC244" s="65" t="s">
        <v>144</v>
      </c>
      <c r="BD244" s="65" t="str">
        <f>IFERROR(IF(BC244&gt;=5,VLOOKUP(BC244,Brutos!$K$3:$AE$10,MATCH(BB244,Brutos!$K$3:$AE$3,0),0),0),"")</f>
        <v/>
      </c>
      <c r="BE244" s="64"/>
      <c r="BF244" s="64"/>
      <c r="BG244" s="74" t="str">
        <f t="shared" si="142"/>
        <v/>
      </c>
      <c r="BH244" s="66"/>
      <c r="BI244" s="58"/>
      <c r="BJ244" s="58"/>
      <c r="BK244" s="58"/>
      <c r="BL244" s="63">
        <v>12</v>
      </c>
      <c r="BM244" s="64" t="s">
        <v>144</v>
      </c>
      <c r="BN244" s="64" t="s">
        <v>144</v>
      </c>
      <c r="BO244" s="65"/>
      <c r="BP244" s="64"/>
      <c r="BQ244" s="64"/>
      <c r="BR244" s="65" t="s">
        <v>144</v>
      </c>
      <c r="BS244" s="65" t="str">
        <f>IFERROR(IF(BR244&gt;=5,VLOOKUP(BR244,Brutos!$K$3:$AE$10,MATCH(BQ244,Brutos!$K$3:$AE$3,0),0),0),"")</f>
        <v/>
      </c>
      <c r="BT244" s="64"/>
      <c r="BU244" s="64"/>
      <c r="BV244" s="74" t="str">
        <f t="shared" si="143"/>
        <v/>
      </c>
      <c r="BW244" s="66"/>
      <c r="BX244" s="58"/>
      <c r="BY244" s="58"/>
      <c r="BZ244" s="58"/>
      <c r="CA244" s="63">
        <v>12</v>
      </c>
      <c r="CB244" s="64" t="s">
        <v>144</v>
      </c>
      <c r="CC244" s="64" t="s">
        <v>144</v>
      </c>
      <c r="CD244" s="65"/>
      <c r="CE244" s="64"/>
      <c r="CF244" s="64"/>
      <c r="CG244" s="65" t="s">
        <v>144</v>
      </c>
      <c r="CH244" s="65" t="str">
        <f>IFERROR(IF(CG244&gt;=5,VLOOKUP(CG244,Brutos!$K$3:$AE$10,MATCH(CF244,Brutos!$K$3:$AE$3,0),0),0),"")</f>
        <v/>
      </c>
      <c r="CI244" s="64"/>
      <c r="CJ244" s="64"/>
      <c r="CK244" s="74" t="str">
        <f t="shared" si="144"/>
        <v/>
      </c>
      <c r="CL244" s="66"/>
      <c r="CM244" s="58"/>
      <c r="CN244" s="58"/>
      <c r="CO244" s="58"/>
      <c r="CP244" s="63">
        <v>12</v>
      </c>
      <c r="CQ244" s="64" t="s">
        <v>144</v>
      </c>
      <c r="CR244" s="64" t="s">
        <v>144</v>
      </c>
      <c r="CS244" s="65"/>
      <c r="CT244" s="64"/>
      <c r="CU244" s="64"/>
      <c r="CV244" s="65" t="s">
        <v>144</v>
      </c>
      <c r="CW244" s="65" t="str">
        <f>IFERROR(IF(CV244&gt;=5,VLOOKUP(CV244,Brutos!$K$3:$AE$10,MATCH(CU244,Brutos!$K$3:$AE$3,0),0),0),"")</f>
        <v/>
      </c>
      <c r="CX244" s="64"/>
      <c r="CY244" s="64"/>
      <c r="CZ244" s="74" t="str">
        <f t="shared" si="145"/>
        <v/>
      </c>
      <c r="DA244" s="66"/>
      <c r="DB244" s="58"/>
      <c r="DC244" s="58"/>
      <c r="DD244" s="58"/>
      <c r="DE244" s="63">
        <v>12</v>
      </c>
      <c r="DF244" s="64" t="s">
        <v>144</v>
      </c>
      <c r="DG244" s="64" t="s">
        <v>144</v>
      </c>
      <c r="DH244" s="65"/>
      <c r="DI244" s="64"/>
      <c r="DJ244" s="64"/>
      <c r="DK244" s="65" t="s">
        <v>144</v>
      </c>
      <c r="DL244" s="65" t="str">
        <f>IFERROR(IF(DK244&gt;=5,VLOOKUP(DK244,Brutos!$K$3:$AE$10,MATCH(DJ244,Brutos!$K$3:$AE$3,0),0),0),"")</f>
        <v/>
      </c>
      <c r="DM244" s="64"/>
      <c r="DN244" s="64"/>
      <c r="DO244" s="74" t="str">
        <f t="shared" si="146"/>
        <v/>
      </c>
      <c r="DP244" s="66"/>
      <c r="DQ244" s="58"/>
      <c r="DR244" s="58"/>
      <c r="DS244" s="58"/>
      <c r="DT244" s="63">
        <v>12</v>
      </c>
      <c r="DU244" s="64" t="s">
        <v>144</v>
      </c>
      <c r="DV244" s="64" t="s">
        <v>144</v>
      </c>
      <c r="DW244" s="65"/>
      <c r="DX244" s="64"/>
      <c r="DY244" s="64"/>
      <c r="DZ244" s="65" t="s">
        <v>144</v>
      </c>
      <c r="EA244" s="65" t="str">
        <f>IFERROR(IF(DZ244&gt;=5,VLOOKUP(DZ244,Brutos!$K$3:$AE$10,MATCH(DY244,Brutos!$K$3:$AE$3,0),0),0),"")</f>
        <v/>
      </c>
      <c r="EB244" s="64"/>
      <c r="EC244" s="64"/>
      <c r="ED244" s="74" t="str">
        <f t="shared" si="147"/>
        <v/>
      </c>
      <c r="EE244" s="66"/>
      <c r="EF244" s="58"/>
      <c r="EG244" s="58"/>
      <c r="EH244" s="58"/>
      <c r="EI244" s="63">
        <v>12</v>
      </c>
      <c r="EJ244" s="64" t="s">
        <v>144</v>
      </c>
      <c r="EK244" s="64" t="s">
        <v>144</v>
      </c>
      <c r="EL244" s="65"/>
      <c r="EM244" s="64"/>
      <c r="EN244" s="64"/>
      <c r="EO244" s="65" t="s">
        <v>144</v>
      </c>
      <c r="EP244" s="65" t="str">
        <f>IFERROR(IF(EO244&gt;=5,VLOOKUP(EO244,Brutos!$K$3:$AE$10,MATCH(EN244,Brutos!$K$3:$AE$3,0),0),0),"")</f>
        <v/>
      </c>
      <c r="EQ244" s="64"/>
      <c r="ER244" s="64"/>
      <c r="ES244" s="74" t="str">
        <f t="shared" si="148"/>
        <v/>
      </c>
      <c r="ET244" s="66"/>
      <c r="EU244" s="58"/>
      <c r="EV244" s="58"/>
      <c r="EW244" s="58"/>
      <c r="EX244" s="63">
        <v>12</v>
      </c>
      <c r="EY244" s="64" t="s">
        <v>144</v>
      </c>
      <c r="EZ244" s="64" t="s">
        <v>144</v>
      </c>
      <c r="FA244" s="65"/>
      <c r="FB244" s="64"/>
      <c r="FC244" s="64"/>
      <c r="FD244" s="65" t="s">
        <v>144</v>
      </c>
      <c r="FE244" s="65" t="str">
        <f>IFERROR(IF(FD244&gt;=5,VLOOKUP(FD244,Brutos!$K$3:$AE$10,MATCH(FC244,Brutos!$K$3:$AE$3,0),0),0),"")</f>
        <v/>
      </c>
      <c r="FF244" s="64"/>
      <c r="FG244" s="64"/>
      <c r="FH244" s="74" t="str">
        <f t="shared" si="149"/>
        <v/>
      </c>
      <c r="FI244" s="66"/>
      <c r="FJ244" s="58"/>
      <c r="FK244" s="58"/>
      <c r="FL244" s="58"/>
      <c r="FM244" s="63">
        <v>12</v>
      </c>
      <c r="FN244" s="64" t="s">
        <v>144</v>
      </c>
      <c r="FO244" s="64" t="s">
        <v>144</v>
      </c>
      <c r="FP244" s="65"/>
      <c r="FQ244" s="64"/>
      <c r="FR244" s="64"/>
      <c r="FS244" s="65" t="s">
        <v>144</v>
      </c>
      <c r="FT244" s="65" t="str">
        <f>IFERROR(IF(FS244&gt;=5,VLOOKUP(FS244,Brutos!$K$3:$AE$10,MATCH(FR244,Brutos!$K$3:$AE$3,0),0),0),"")</f>
        <v/>
      </c>
      <c r="FU244" s="64"/>
      <c r="FV244" s="64"/>
      <c r="FW244" s="74" t="str">
        <f t="shared" si="150"/>
        <v/>
      </c>
      <c r="FX244" s="66"/>
      <c r="FY244" s="58"/>
      <c r="FZ244" s="58"/>
      <c r="GA244" s="58"/>
      <c r="GB244" s="63">
        <v>12</v>
      </c>
      <c r="GC244" s="64" t="s">
        <v>144</v>
      </c>
      <c r="GD244" s="64" t="s">
        <v>144</v>
      </c>
      <c r="GE244" s="65"/>
      <c r="GF244" s="64"/>
      <c r="GG244" s="64"/>
      <c r="GH244" s="65" t="s">
        <v>144</v>
      </c>
      <c r="GI244" s="65" t="str">
        <f>IFERROR(IF(GH244&gt;=5,VLOOKUP(GH244,Brutos!$K$3:$AE$10,MATCH(GG244,Brutos!$K$3:$AE$3,0),0),0),"")</f>
        <v/>
      </c>
      <c r="GJ244" s="64"/>
      <c r="GK244" s="64"/>
      <c r="GL244" s="74" t="str">
        <f t="shared" si="151"/>
        <v/>
      </c>
      <c r="GM244" s="66"/>
      <c r="GN244" s="58"/>
      <c r="GO244" s="58"/>
      <c r="GP244" s="58"/>
      <c r="GQ244" s="63">
        <v>12</v>
      </c>
      <c r="GR244" s="64" t="s">
        <v>144</v>
      </c>
      <c r="GS244" s="64" t="s">
        <v>144</v>
      </c>
      <c r="GT244" s="65"/>
      <c r="GU244" s="64"/>
      <c r="GV244" s="64"/>
      <c r="GW244" s="65" t="s">
        <v>144</v>
      </c>
      <c r="GX244" s="65" t="str">
        <f>IFERROR(IF(GW244&gt;=5,VLOOKUP(GW244,Brutos!$K$3:$AE$10,MATCH(GV244,Brutos!$K$3:$AE$3,0),0),0),"")</f>
        <v/>
      </c>
      <c r="GY244" s="64"/>
      <c r="GZ244" s="64"/>
      <c r="HA244" s="74" t="str">
        <f t="shared" si="152"/>
        <v/>
      </c>
      <c r="HB244" s="66"/>
      <c r="HC244" s="58"/>
      <c r="HD244" s="58"/>
      <c r="HE244" s="58"/>
      <c r="HF244" s="63">
        <v>12</v>
      </c>
      <c r="HG244" s="64" t="s">
        <v>144</v>
      </c>
      <c r="HH244" s="64" t="s">
        <v>144</v>
      </c>
      <c r="HI244" s="65"/>
      <c r="HJ244" s="64"/>
      <c r="HK244" s="64"/>
      <c r="HL244" s="65" t="s">
        <v>144</v>
      </c>
      <c r="HM244" s="65" t="str">
        <f>IFERROR(IF(HL244&gt;=5,VLOOKUP(HL244,Brutos!$K$3:$AE$10,MATCH(HK244,Brutos!$K$3:$AE$3,0),0),0),"")</f>
        <v/>
      </c>
      <c r="HN244" s="64"/>
      <c r="HO244" s="64"/>
      <c r="HP244" s="74" t="str">
        <f t="shared" si="153"/>
        <v/>
      </c>
      <c r="HQ244" s="66"/>
      <c r="HR244" s="58"/>
      <c r="HS244" s="58"/>
      <c r="HT244" s="58"/>
      <c r="HU244" s="63">
        <v>12</v>
      </c>
      <c r="HV244" s="64" t="s">
        <v>144</v>
      </c>
      <c r="HW244" s="64" t="s">
        <v>144</v>
      </c>
      <c r="HX244" s="478"/>
      <c r="HY244" s="64"/>
      <c r="HZ244" s="64"/>
      <c r="IA244" s="65" t="s">
        <v>144</v>
      </c>
      <c r="IB244" s="65" t="str">
        <f>IFERROR(IF(IA244&gt;=5,VLOOKUP(IA244,Brutos!$K$3:$AE$10,MATCH(HZ244,Brutos!$K$3:$AE$3,0),0),0),"")</f>
        <v/>
      </c>
      <c r="IC244" s="64"/>
      <c r="ID244" s="64"/>
      <c r="IE244" s="74" t="str">
        <f t="shared" si="154"/>
        <v/>
      </c>
      <c r="IF244" s="66"/>
      <c r="IG244" s="58"/>
      <c r="IH244" s="58"/>
      <c r="II244" s="58"/>
      <c r="IJ244" s="63">
        <v>12</v>
      </c>
      <c r="IK244" s="64" t="s">
        <v>144</v>
      </c>
      <c r="IL244" s="64" t="s">
        <v>144</v>
      </c>
      <c r="IM244" s="65"/>
      <c r="IN244" s="64"/>
      <c r="IO244" s="64"/>
      <c r="IP244" s="65" t="s">
        <v>144</v>
      </c>
      <c r="IQ244" s="65" t="str">
        <f>IFERROR(IF(IP244&gt;=5,VLOOKUP(IP244,Brutos!$K$3:$AE$10,MATCH(IO244,Brutos!$K$3:$AE$3,0),0),0),"")</f>
        <v/>
      </c>
      <c r="IR244" s="64"/>
      <c r="IS244" s="64"/>
      <c r="IT244" s="74" t="str">
        <f t="shared" si="155"/>
        <v/>
      </c>
      <c r="IU244" s="66"/>
      <c r="IV244" s="58"/>
      <c r="IW244" s="58"/>
      <c r="IX244" s="58"/>
      <c r="IY244" s="63">
        <v>12</v>
      </c>
      <c r="IZ244" s="64" t="s">
        <v>144</v>
      </c>
      <c r="JA244" s="64" t="s">
        <v>144</v>
      </c>
      <c r="JB244" s="65"/>
      <c r="JC244" s="64"/>
      <c r="JD244" s="64"/>
      <c r="JE244" s="65" t="s">
        <v>144</v>
      </c>
      <c r="JF244" s="65" t="str">
        <f>IFERROR(IF(JE244&gt;=5,VLOOKUP(JE244,Brutos!$K$3:$AE$10,MATCH(JD244,Brutos!$K$3:$AE$3,0),0),0),"")</f>
        <v/>
      </c>
      <c r="JG244" s="64"/>
      <c r="JH244" s="64"/>
      <c r="JI244" s="74" t="str">
        <f t="shared" si="156"/>
        <v/>
      </c>
      <c r="JJ244" s="66"/>
      <c r="JK244" s="58"/>
      <c r="JL244" s="58"/>
      <c r="JM244" s="58"/>
      <c r="JN244" s="63">
        <v>12</v>
      </c>
      <c r="JO244" s="64" t="s">
        <v>144</v>
      </c>
      <c r="JP244" s="64" t="s">
        <v>144</v>
      </c>
      <c r="JQ244" s="65"/>
      <c r="JR244" s="64"/>
      <c r="JS244" s="64"/>
      <c r="JT244" s="65" t="s">
        <v>144</v>
      </c>
      <c r="JU244" s="65" t="str">
        <f>IFERROR(IF(JT244&gt;=5,VLOOKUP(JT244,Brutos!$K$3:$AE$10,MATCH(JS244,Brutos!$K$3:$AE$3,0),0),0),"")</f>
        <v/>
      </c>
      <c r="JV244" s="64"/>
      <c r="JW244" s="64"/>
      <c r="JX244" s="74" t="str">
        <f t="shared" si="157"/>
        <v/>
      </c>
      <c r="JY244" s="66"/>
      <c r="JZ244" s="58"/>
      <c r="KA244" s="58"/>
      <c r="KB244" s="58"/>
      <c r="KC244" s="63">
        <v>12</v>
      </c>
      <c r="KD244" s="64" t="s">
        <v>144</v>
      </c>
      <c r="KE244" s="64" t="s">
        <v>144</v>
      </c>
      <c r="KF244" s="65"/>
      <c r="KG244" s="64"/>
      <c r="KH244" s="64"/>
      <c r="KI244" s="65" t="s">
        <v>144</v>
      </c>
      <c r="KJ244" s="65" t="str">
        <f>IFERROR(IF(KI244&gt;=5,VLOOKUP(KI244,Brutos!$K$3:$AE$10,MATCH(KH244,Brutos!$K$3:$AE$3,0),0),0),"")</f>
        <v/>
      </c>
      <c r="KK244" s="64"/>
      <c r="KL244" s="64"/>
      <c r="KM244" s="74" t="str">
        <f t="shared" si="158"/>
        <v/>
      </c>
      <c r="KN244" s="66"/>
      <c r="KO244" s="58"/>
      <c r="KP244" s="58"/>
      <c r="KQ244" s="58"/>
      <c r="KR244" s="63">
        <v>12</v>
      </c>
      <c r="KS244" s="64" t="s">
        <v>144</v>
      </c>
      <c r="KT244" s="64" t="s">
        <v>144</v>
      </c>
      <c r="KU244" s="65"/>
      <c r="KV244" s="64"/>
      <c r="KW244" s="64"/>
      <c r="KX244" s="65" t="s">
        <v>144</v>
      </c>
      <c r="KY244" s="65" t="str">
        <f>IFERROR(IF(KX244&gt;=5,VLOOKUP(KX244,Brutos!$K$3:$AE$10,MATCH(KW244,Brutos!$K$3:$AE$3,0),0),0),"")</f>
        <v/>
      </c>
      <c r="KZ244" s="64"/>
      <c r="LA244" s="64"/>
      <c r="LB244" s="74" t="str">
        <f t="shared" si="159"/>
        <v/>
      </c>
      <c r="LC244" s="66"/>
      <c r="LD244" s="347"/>
      <c r="LE244" s="58"/>
      <c r="LF244" s="58"/>
      <c r="LG244" s="63">
        <v>12</v>
      </c>
      <c r="LH244" s="64" t="s">
        <v>144</v>
      </c>
      <c r="LI244" s="64" t="s">
        <v>144</v>
      </c>
      <c r="LJ244" s="65"/>
      <c r="LK244" s="64"/>
      <c r="LL244" s="64"/>
      <c r="LM244" s="65" t="s">
        <v>144</v>
      </c>
      <c r="LN244" s="65" t="str">
        <f>IFERROR(IF(LM244&gt;=5,VLOOKUP(LM244,Brutos!$K$3:$AE$10,MATCH(LL244,Brutos!$K$3:$AE$3,0),0),0),"")</f>
        <v/>
      </c>
      <c r="LO244" s="64"/>
      <c r="LP244" s="64"/>
      <c r="LQ244" s="74" t="str">
        <f t="shared" si="160"/>
        <v/>
      </c>
      <c r="LR244" s="66"/>
      <c r="LS244" s="347"/>
      <c r="LT244" s="58"/>
      <c r="LU244" s="58"/>
      <c r="LV244" s="63">
        <v>12</v>
      </c>
      <c r="LW244" s="64" t="s">
        <v>144</v>
      </c>
      <c r="LX244" s="64" t="s">
        <v>144</v>
      </c>
      <c r="LY244" s="65"/>
      <c r="LZ244" s="64"/>
      <c r="MA244" s="64"/>
      <c r="MB244" s="65" t="s">
        <v>144</v>
      </c>
      <c r="MC244" s="65" t="str">
        <f>IFERROR(IF(MB244&gt;=5,VLOOKUP(MB244,Brutos!$K$3:$AE$10,MATCH(MA244,Brutos!$K$3:$AE$3,0),0),0),"")</f>
        <v/>
      </c>
      <c r="MD244" s="64"/>
      <c r="ME244" s="64"/>
      <c r="MF244" s="74" t="str">
        <f t="shared" si="161"/>
        <v/>
      </c>
      <c r="MG244" s="66"/>
      <c r="MH244" s="347"/>
      <c r="MI244" s="58"/>
      <c r="MJ244" s="58"/>
      <c r="MK244" s="63">
        <v>12</v>
      </c>
      <c r="ML244" s="64" t="s">
        <v>144</v>
      </c>
      <c r="MM244" s="64" t="s">
        <v>144</v>
      </c>
      <c r="MN244" s="65"/>
      <c r="MO244" s="64"/>
      <c r="MP244" s="64"/>
      <c r="MQ244" s="65" t="s">
        <v>144</v>
      </c>
      <c r="MR244" s="65" t="str">
        <f>IFERROR(IF(MQ244&gt;=5,VLOOKUP(MQ244,Brutos!$K$3:$AE$10,MATCH(MP244,Brutos!$K$3:$AE$3,0),0),0),"")</f>
        <v/>
      </c>
      <c r="MS244" s="64"/>
      <c r="MT244" s="64"/>
      <c r="MU244" s="74" t="str">
        <f t="shared" si="162"/>
        <v/>
      </c>
      <c r="MV244" s="66"/>
      <c r="MW244" s="347"/>
    </row>
    <row r="245" spans="1:361">
      <c r="A245" s="347"/>
      <c r="B245" s="58"/>
      <c r="C245" s="58"/>
      <c r="D245" s="63">
        <v>13</v>
      </c>
      <c r="E245" s="64" t="s">
        <v>144</v>
      </c>
      <c r="F245" s="64" t="s">
        <v>144</v>
      </c>
      <c r="G245" s="65"/>
      <c r="H245" s="64"/>
      <c r="I245" s="64"/>
      <c r="J245" s="65" t="s">
        <v>144</v>
      </c>
      <c r="K245" s="65" t="str">
        <f>IFERROR(IF(J245&gt;=5,VLOOKUP(J245,Brutos!$K$3:$AE$10,MATCH(I245,Brutos!$K$3:$AE$3,0),0),0),"")</f>
        <v/>
      </c>
      <c r="L245" s="64"/>
      <c r="M245" s="64"/>
      <c r="N245" s="74" t="str">
        <f t="shared" si="139"/>
        <v/>
      </c>
      <c r="O245" s="66"/>
      <c r="P245" s="58"/>
      <c r="Q245" s="58"/>
      <c r="R245" s="58"/>
      <c r="S245" s="63">
        <v>13</v>
      </c>
      <c r="T245" s="64" t="s">
        <v>144</v>
      </c>
      <c r="U245" s="64" t="s">
        <v>144</v>
      </c>
      <c r="V245" s="65"/>
      <c r="W245" s="64"/>
      <c r="X245" s="64"/>
      <c r="Y245" s="65" t="s">
        <v>144</v>
      </c>
      <c r="Z245" s="65" t="str">
        <f>IFERROR(IF(Y245&gt;=5,VLOOKUP(Y245,Brutos!$K$3:$AE$10,MATCH(X245,Brutos!$K$3:$AE$3,0),0),0),"")</f>
        <v/>
      </c>
      <c r="AA245" s="64"/>
      <c r="AB245" s="64"/>
      <c r="AC245" s="74" t="str">
        <f t="shared" si="140"/>
        <v/>
      </c>
      <c r="AD245" s="66"/>
      <c r="AE245" s="58"/>
      <c r="AF245" s="58"/>
      <c r="AG245" s="58"/>
      <c r="AH245" s="63">
        <v>13</v>
      </c>
      <c r="AI245" s="64" t="s">
        <v>144</v>
      </c>
      <c r="AJ245" s="64" t="s">
        <v>144</v>
      </c>
      <c r="AK245" s="65"/>
      <c r="AL245" s="64"/>
      <c r="AM245" s="64"/>
      <c r="AN245" s="65" t="s">
        <v>144</v>
      </c>
      <c r="AO245" s="65" t="str">
        <f>IFERROR(IF(AN245&gt;=5,VLOOKUP(AN245,Brutos!$K$3:$AE$10,MATCH(AM245,Brutos!$K$3:$AE$3,0),0),0),"")</f>
        <v/>
      </c>
      <c r="AP245" s="64"/>
      <c r="AQ245" s="64"/>
      <c r="AR245" s="74" t="str">
        <f t="shared" si="141"/>
        <v/>
      </c>
      <c r="AS245" s="66"/>
      <c r="AT245" s="58"/>
      <c r="AU245" s="58"/>
      <c r="AV245" s="58"/>
      <c r="AW245" s="63">
        <v>13</v>
      </c>
      <c r="AX245" s="64" t="s">
        <v>144</v>
      </c>
      <c r="AY245" s="64" t="s">
        <v>144</v>
      </c>
      <c r="AZ245" s="354"/>
      <c r="BA245" s="64"/>
      <c r="BB245" s="64"/>
      <c r="BC245" s="65" t="s">
        <v>144</v>
      </c>
      <c r="BD245" s="65" t="str">
        <f>IFERROR(IF(BC245&gt;=5,VLOOKUP(BC245,Brutos!$K$3:$AE$10,MATCH(BB245,Brutos!$K$3:$AE$3,0),0),0),"")</f>
        <v/>
      </c>
      <c r="BE245" s="64"/>
      <c r="BF245" s="64"/>
      <c r="BG245" s="74" t="str">
        <f t="shared" si="142"/>
        <v/>
      </c>
      <c r="BH245" s="66"/>
      <c r="BI245" s="58"/>
      <c r="BJ245" s="58"/>
      <c r="BK245" s="58"/>
      <c r="BL245" s="63">
        <v>13</v>
      </c>
      <c r="BM245" s="64" t="s">
        <v>144</v>
      </c>
      <c r="BN245" s="64" t="s">
        <v>144</v>
      </c>
      <c r="BO245" s="65"/>
      <c r="BP245" s="64"/>
      <c r="BQ245" s="64"/>
      <c r="BR245" s="65" t="s">
        <v>144</v>
      </c>
      <c r="BS245" s="65" t="str">
        <f>IFERROR(IF(BR245&gt;=5,VLOOKUP(BR245,Brutos!$K$3:$AE$10,MATCH(BQ245,Brutos!$K$3:$AE$3,0),0),0),"")</f>
        <v/>
      </c>
      <c r="BT245" s="64"/>
      <c r="BU245" s="64"/>
      <c r="BV245" s="74" t="str">
        <f t="shared" si="143"/>
        <v/>
      </c>
      <c r="BW245" s="66"/>
      <c r="BX245" s="58"/>
      <c r="BY245" s="58"/>
      <c r="BZ245" s="58"/>
      <c r="CA245" s="63">
        <v>13</v>
      </c>
      <c r="CB245" s="64" t="s">
        <v>144</v>
      </c>
      <c r="CC245" s="64" t="s">
        <v>144</v>
      </c>
      <c r="CD245" s="65"/>
      <c r="CE245" s="64"/>
      <c r="CF245" s="64"/>
      <c r="CG245" s="65" t="s">
        <v>144</v>
      </c>
      <c r="CH245" s="65" t="str">
        <f>IFERROR(IF(CG245&gt;=5,VLOOKUP(CG245,Brutos!$K$3:$AE$10,MATCH(CF245,Brutos!$K$3:$AE$3,0),0),0),"")</f>
        <v/>
      </c>
      <c r="CI245" s="64"/>
      <c r="CJ245" s="64"/>
      <c r="CK245" s="74" t="str">
        <f t="shared" si="144"/>
        <v/>
      </c>
      <c r="CL245" s="66"/>
      <c r="CM245" s="58"/>
      <c r="CN245" s="58"/>
      <c r="CO245" s="58"/>
      <c r="CP245" s="63">
        <v>13</v>
      </c>
      <c r="CQ245" s="64" t="s">
        <v>144</v>
      </c>
      <c r="CR245" s="64" t="s">
        <v>144</v>
      </c>
      <c r="CS245" s="65"/>
      <c r="CT245" s="64"/>
      <c r="CU245" s="64"/>
      <c r="CV245" s="65" t="s">
        <v>144</v>
      </c>
      <c r="CW245" s="65" t="str">
        <f>IFERROR(IF(CV245&gt;=5,VLOOKUP(CV245,Brutos!$K$3:$AE$10,MATCH(CU245,Brutos!$K$3:$AE$3,0),0),0),"")</f>
        <v/>
      </c>
      <c r="CX245" s="64"/>
      <c r="CY245" s="64"/>
      <c r="CZ245" s="74" t="str">
        <f t="shared" si="145"/>
        <v/>
      </c>
      <c r="DA245" s="66"/>
      <c r="DB245" s="58"/>
      <c r="DC245" s="58"/>
      <c r="DD245" s="58"/>
      <c r="DE245" s="63">
        <v>13</v>
      </c>
      <c r="DF245" s="64" t="s">
        <v>144</v>
      </c>
      <c r="DG245" s="64" t="s">
        <v>144</v>
      </c>
      <c r="DH245" s="65"/>
      <c r="DI245" s="64"/>
      <c r="DJ245" s="64"/>
      <c r="DK245" s="65" t="s">
        <v>144</v>
      </c>
      <c r="DL245" s="65" t="str">
        <f>IFERROR(IF(DK245&gt;=5,VLOOKUP(DK245,Brutos!$K$3:$AE$10,MATCH(DJ245,Brutos!$K$3:$AE$3,0),0),0),"")</f>
        <v/>
      </c>
      <c r="DM245" s="64"/>
      <c r="DN245" s="64"/>
      <c r="DO245" s="74" t="str">
        <f t="shared" si="146"/>
        <v/>
      </c>
      <c r="DP245" s="66"/>
      <c r="DQ245" s="58"/>
      <c r="DR245" s="58"/>
      <c r="DS245" s="58"/>
      <c r="DT245" s="63">
        <v>13</v>
      </c>
      <c r="DU245" s="64" t="s">
        <v>144</v>
      </c>
      <c r="DV245" s="64" t="s">
        <v>144</v>
      </c>
      <c r="DW245" s="65"/>
      <c r="DX245" s="64"/>
      <c r="DY245" s="64"/>
      <c r="DZ245" s="65" t="s">
        <v>144</v>
      </c>
      <c r="EA245" s="65" t="str">
        <f>IFERROR(IF(DZ245&gt;=5,VLOOKUP(DZ245,Brutos!$K$3:$AE$10,MATCH(DY245,Brutos!$K$3:$AE$3,0),0),0),"")</f>
        <v/>
      </c>
      <c r="EB245" s="64"/>
      <c r="EC245" s="64"/>
      <c r="ED245" s="74" t="str">
        <f t="shared" si="147"/>
        <v/>
      </c>
      <c r="EE245" s="66"/>
      <c r="EF245" s="58"/>
      <c r="EG245" s="58"/>
      <c r="EH245" s="58"/>
      <c r="EI245" s="63">
        <v>13</v>
      </c>
      <c r="EJ245" s="64" t="s">
        <v>144</v>
      </c>
      <c r="EK245" s="64" t="s">
        <v>144</v>
      </c>
      <c r="EL245" s="65"/>
      <c r="EM245" s="64"/>
      <c r="EN245" s="64"/>
      <c r="EO245" s="65" t="s">
        <v>144</v>
      </c>
      <c r="EP245" s="65" t="str">
        <f>IFERROR(IF(EO245&gt;=5,VLOOKUP(EO245,Brutos!$K$3:$AE$10,MATCH(EN245,Brutos!$K$3:$AE$3,0),0),0),"")</f>
        <v/>
      </c>
      <c r="EQ245" s="64"/>
      <c r="ER245" s="64"/>
      <c r="ES245" s="74" t="str">
        <f t="shared" si="148"/>
        <v/>
      </c>
      <c r="ET245" s="66"/>
      <c r="EU245" s="58"/>
      <c r="EV245" s="58"/>
      <c r="EW245" s="58"/>
      <c r="EX245" s="63">
        <v>13</v>
      </c>
      <c r="EY245" s="64" t="s">
        <v>144</v>
      </c>
      <c r="EZ245" s="64" t="s">
        <v>144</v>
      </c>
      <c r="FA245" s="65"/>
      <c r="FB245" s="64"/>
      <c r="FC245" s="64"/>
      <c r="FD245" s="65" t="s">
        <v>144</v>
      </c>
      <c r="FE245" s="65" t="str">
        <f>IFERROR(IF(FD245&gt;=5,VLOOKUP(FD245,Brutos!$K$3:$AE$10,MATCH(FC245,Brutos!$K$3:$AE$3,0),0),0),"")</f>
        <v/>
      </c>
      <c r="FF245" s="64"/>
      <c r="FG245" s="64"/>
      <c r="FH245" s="74" t="str">
        <f t="shared" si="149"/>
        <v/>
      </c>
      <c r="FI245" s="66"/>
      <c r="FJ245" s="58"/>
      <c r="FK245" s="58"/>
      <c r="FL245" s="58"/>
      <c r="FM245" s="63">
        <v>13</v>
      </c>
      <c r="FN245" s="64" t="s">
        <v>144</v>
      </c>
      <c r="FO245" s="64" t="s">
        <v>144</v>
      </c>
      <c r="FP245" s="65"/>
      <c r="FQ245" s="64"/>
      <c r="FR245" s="64"/>
      <c r="FS245" s="65" t="s">
        <v>144</v>
      </c>
      <c r="FT245" s="65" t="str">
        <f>IFERROR(IF(FS245&gt;=5,VLOOKUP(FS245,Brutos!$K$3:$AE$10,MATCH(FR245,Brutos!$K$3:$AE$3,0),0),0),"")</f>
        <v/>
      </c>
      <c r="FU245" s="64"/>
      <c r="FV245" s="64"/>
      <c r="FW245" s="74" t="str">
        <f t="shared" si="150"/>
        <v/>
      </c>
      <c r="FX245" s="66"/>
      <c r="FY245" s="58"/>
      <c r="FZ245" s="58"/>
      <c r="GA245" s="58"/>
      <c r="GB245" s="63">
        <v>13</v>
      </c>
      <c r="GC245" s="64" t="s">
        <v>144</v>
      </c>
      <c r="GD245" s="64" t="s">
        <v>144</v>
      </c>
      <c r="GE245" s="65"/>
      <c r="GF245" s="64"/>
      <c r="GG245" s="64"/>
      <c r="GH245" s="65" t="s">
        <v>144</v>
      </c>
      <c r="GI245" s="65" t="str">
        <f>IFERROR(IF(GH245&gt;=5,VLOOKUP(GH245,Brutos!$K$3:$AE$10,MATCH(GG245,Brutos!$K$3:$AE$3,0),0),0),"")</f>
        <v/>
      </c>
      <c r="GJ245" s="64"/>
      <c r="GK245" s="64"/>
      <c r="GL245" s="74" t="str">
        <f t="shared" si="151"/>
        <v/>
      </c>
      <c r="GM245" s="66"/>
      <c r="GN245" s="58"/>
      <c r="GO245" s="58"/>
      <c r="GP245" s="58"/>
      <c r="GQ245" s="63">
        <v>13</v>
      </c>
      <c r="GR245" s="64" t="s">
        <v>144</v>
      </c>
      <c r="GS245" s="64" t="s">
        <v>144</v>
      </c>
      <c r="GT245" s="65"/>
      <c r="GU245" s="64"/>
      <c r="GV245" s="64"/>
      <c r="GW245" s="65" t="s">
        <v>144</v>
      </c>
      <c r="GX245" s="65" t="str">
        <f>IFERROR(IF(GW245&gt;=5,VLOOKUP(GW245,Brutos!$K$3:$AE$10,MATCH(GV245,Brutos!$K$3:$AE$3,0),0),0),"")</f>
        <v/>
      </c>
      <c r="GY245" s="64"/>
      <c r="GZ245" s="64"/>
      <c r="HA245" s="74" t="str">
        <f t="shared" si="152"/>
        <v/>
      </c>
      <c r="HB245" s="66"/>
      <c r="HC245" s="58"/>
      <c r="HD245" s="58"/>
      <c r="HE245" s="58"/>
      <c r="HF245" s="63">
        <v>13</v>
      </c>
      <c r="HG245" s="64" t="s">
        <v>144</v>
      </c>
      <c r="HH245" s="64" t="s">
        <v>144</v>
      </c>
      <c r="HI245" s="65"/>
      <c r="HJ245" s="64"/>
      <c r="HK245" s="64"/>
      <c r="HL245" s="65" t="s">
        <v>144</v>
      </c>
      <c r="HM245" s="65" t="str">
        <f>IFERROR(IF(HL245&gt;=5,VLOOKUP(HL245,Brutos!$K$3:$AE$10,MATCH(HK245,Brutos!$K$3:$AE$3,0),0),0),"")</f>
        <v/>
      </c>
      <c r="HN245" s="64"/>
      <c r="HO245" s="64"/>
      <c r="HP245" s="74" t="str">
        <f t="shared" si="153"/>
        <v/>
      </c>
      <c r="HQ245" s="66"/>
      <c r="HR245" s="58"/>
      <c r="HS245" s="58"/>
      <c r="HT245" s="58"/>
      <c r="HU245" s="63">
        <v>13</v>
      </c>
      <c r="HV245" s="64" t="s">
        <v>144</v>
      </c>
      <c r="HW245" s="64" t="s">
        <v>144</v>
      </c>
      <c r="HX245" s="478"/>
      <c r="HY245" s="64"/>
      <c r="HZ245" s="64"/>
      <c r="IA245" s="65" t="s">
        <v>144</v>
      </c>
      <c r="IB245" s="65" t="str">
        <f>IFERROR(IF(IA245&gt;=5,VLOOKUP(IA245,Brutos!$K$3:$AE$10,MATCH(HZ245,Brutos!$K$3:$AE$3,0),0),0),"")</f>
        <v/>
      </c>
      <c r="IC245" s="64"/>
      <c r="ID245" s="64"/>
      <c r="IE245" s="74" t="str">
        <f t="shared" si="154"/>
        <v/>
      </c>
      <c r="IF245" s="66"/>
      <c r="IG245" s="58"/>
      <c r="IH245" s="58"/>
      <c r="II245" s="58"/>
      <c r="IJ245" s="63">
        <v>13</v>
      </c>
      <c r="IK245" s="64" t="s">
        <v>144</v>
      </c>
      <c r="IL245" s="64" t="s">
        <v>144</v>
      </c>
      <c r="IM245" s="65"/>
      <c r="IN245" s="64"/>
      <c r="IO245" s="64"/>
      <c r="IP245" s="65" t="s">
        <v>144</v>
      </c>
      <c r="IQ245" s="65" t="str">
        <f>IFERROR(IF(IP245&gt;=5,VLOOKUP(IP245,Brutos!$K$3:$AE$10,MATCH(IO245,Brutos!$K$3:$AE$3,0),0),0),"")</f>
        <v/>
      </c>
      <c r="IR245" s="64"/>
      <c r="IS245" s="64"/>
      <c r="IT245" s="74" t="str">
        <f t="shared" si="155"/>
        <v/>
      </c>
      <c r="IU245" s="66"/>
      <c r="IV245" s="58"/>
      <c r="IW245" s="58"/>
      <c r="IX245" s="58"/>
      <c r="IY245" s="63">
        <v>13</v>
      </c>
      <c r="IZ245" s="64" t="s">
        <v>144</v>
      </c>
      <c r="JA245" s="64" t="s">
        <v>144</v>
      </c>
      <c r="JB245" s="65"/>
      <c r="JC245" s="64"/>
      <c r="JD245" s="64"/>
      <c r="JE245" s="65" t="s">
        <v>144</v>
      </c>
      <c r="JF245" s="65" t="str">
        <f>IFERROR(IF(JE245&gt;=5,VLOOKUP(JE245,Brutos!$K$3:$AE$10,MATCH(JD245,Brutos!$K$3:$AE$3,0),0),0),"")</f>
        <v/>
      </c>
      <c r="JG245" s="64"/>
      <c r="JH245" s="64"/>
      <c r="JI245" s="74" t="str">
        <f t="shared" si="156"/>
        <v/>
      </c>
      <c r="JJ245" s="66"/>
      <c r="JK245" s="58"/>
      <c r="JL245" s="58"/>
      <c r="JM245" s="58"/>
      <c r="JN245" s="63">
        <v>13</v>
      </c>
      <c r="JO245" s="64" t="s">
        <v>144</v>
      </c>
      <c r="JP245" s="64" t="s">
        <v>144</v>
      </c>
      <c r="JQ245" s="65"/>
      <c r="JR245" s="64"/>
      <c r="JS245" s="64"/>
      <c r="JT245" s="65" t="s">
        <v>144</v>
      </c>
      <c r="JU245" s="65" t="str">
        <f>IFERROR(IF(JT245&gt;=5,VLOOKUP(JT245,Brutos!$K$3:$AE$10,MATCH(JS245,Brutos!$K$3:$AE$3,0),0),0),"")</f>
        <v/>
      </c>
      <c r="JV245" s="64"/>
      <c r="JW245" s="64"/>
      <c r="JX245" s="74" t="str">
        <f t="shared" si="157"/>
        <v/>
      </c>
      <c r="JY245" s="66"/>
      <c r="JZ245" s="58"/>
      <c r="KA245" s="58"/>
      <c r="KB245" s="58"/>
      <c r="KC245" s="63">
        <v>13</v>
      </c>
      <c r="KD245" s="64" t="s">
        <v>144</v>
      </c>
      <c r="KE245" s="64" t="s">
        <v>144</v>
      </c>
      <c r="KF245" s="65"/>
      <c r="KG245" s="64"/>
      <c r="KH245" s="64"/>
      <c r="KI245" s="65" t="s">
        <v>144</v>
      </c>
      <c r="KJ245" s="65" t="str">
        <f>IFERROR(IF(KI245&gt;=5,VLOOKUP(KI245,Brutos!$K$3:$AE$10,MATCH(KH245,Brutos!$K$3:$AE$3,0),0),0),"")</f>
        <v/>
      </c>
      <c r="KK245" s="64"/>
      <c r="KL245" s="64"/>
      <c r="KM245" s="74" t="str">
        <f t="shared" si="158"/>
        <v/>
      </c>
      <c r="KN245" s="66"/>
      <c r="KO245" s="58"/>
      <c r="KP245" s="58"/>
      <c r="KQ245" s="58"/>
      <c r="KR245" s="63">
        <v>13</v>
      </c>
      <c r="KS245" s="64" t="s">
        <v>144</v>
      </c>
      <c r="KT245" s="64" t="s">
        <v>144</v>
      </c>
      <c r="KU245" s="65"/>
      <c r="KV245" s="64"/>
      <c r="KW245" s="64"/>
      <c r="KX245" s="65" t="s">
        <v>144</v>
      </c>
      <c r="KY245" s="65" t="str">
        <f>IFERROR(IF(KX245&gt;=5,VLOOKUP(KX245,Brutos!$K$3:$AE$10,MATCH(KW245,Brutos!$K$3:$AE$3,0),0),0),"")</f>
        <v/>
      </c>
      <c r="KZ245" s="64"/>
      <c r="LA245" s="64"/>
      <c r="LB245" s="74" t="str">
        <f t="shared" si="159"/>
        <v/>
      </c>
      <c r="LC245" s="66"/>
      <c r="LD245" s="347"/>
      <c r="LE245" s="58"/>
      <c r="LF245" s="58"/>
      <c r="LG245" s="63">
        <v>13</v>
      </c>
      <c r="LH245" s="64" t="s">
        <v>144</v>
      </c>
      <c r="LI245" s="64" t="s">
        <v>144</v>
      </c>
      <c r="LJ245" s="65"/>
      <c r="LK245" s="64"/>
      <c r="LL245" s="64"/>
      <c r="LM245" s="65" t="s">
        <v>144</v>
      </c>
      <c r="LN245" s="65" t="str">
        <f>IFERROR(IF(LM245&gt;=5,VLOOKUP(LM245,Brutos!$K$3:$AE$10,MATCH(LL245,Brutos!$K$3:$AE$3,0),0),0),"")</f>
        <v/>
      </c>
      <c r="LO245" s="64"/>
      <c r="LP245" s="64"/>
      <c r="LQ245" s="74" t="str">
        <f t="shared" si="160"/>
        <v/>
      </c>
      <c r="LR245" s="66"/>
      <c r="LS245" s="347"/>
      <c r="LT245" s="58"/>
      <c r="LU245" s="58"/>
      <c r="LV245" s="63">
        <v>13</v>
      </c>
      <c r="LW245" s="64" t="s">
        <v>144</v>
      </c>
      <c r="LX245" s="64" t="s">
        <v>144</v>
      </c>
      <c r="LY245" s="65"/>
      <c r="LZ245" s="64"/>
      <c r="MA245" s="64"/>
      <c r="MB245" s="65" t="s">
        <v>144</v>
      </c>
      <c r="MC245" s="65" t="str">
        <f>IFERROR(IF(MB245&gt;=5,VLOOKUP(MB245,Brutos!$K$3:$AE$10,MATCH(MA245,Brutos!$K$3:$AE$3,0),0),0),"")</f>
        <v/>
      </c>
      <c r="MD245" s="64"/>
      <c r="ME245" s="64"/>
      <c r="MF245" s="74" t="str">
        <f t="shared" si="161"/>
        <v/>
      </c>
      <c r="MG245" s="66"/>
      <c r="MH245" s="347"/>
      <c r="MI245" s="58"/>
      <c r="MJ245" s="58"/>
      <c r="MK245" s="63">
        <v>13</v>
      </c>
      <c r="ML245" s="64" t="s">
        <v>144</v>
      </c>
      <c r="MM245" s="64" t="s">
        <v>144</v>
      </c>
      <c r="MN245" s="65"/>
      <c r="MO245" s="64"/>
      <c r="MP245" s="64"/>
      <c r="MQ245" s="65" t="s">
        <v>144</v>
      </c>
      <c r="MR245" s="65" t="str">
        <f>IFERROR(IF(MQ245&gt;=5,VLOOKUP(MQ245,Brutos!$K$3:$AE$10,MATCH(MP245,Brutos!$K$3:$AE$3,0),0),0),"")</f>
        <v/>
      </c>
      <c r="MS245" s="64"/>
      <c r="MT245" s="64"/>
      <c r="MU245" s="74" t="str">
        <f t="shared" si="162"/>
        <v/>
      </c>
      <c r="MV245" s="66"/>
      <c r="MW245" s="347"/>
    </row>
    <row r="246" spans="1:361">
      <c r="A246" s="347"/>
      <c r="B246" s="58"/>
      <c r="C246" s="58"/>
      <c r="D246" s="63">
        <v>14</v>
      </c>
      <c r="E246" s="64" t="s">
        <v>144</v>
      </c>
      <c r="F246" s="64" t="s">
        <v>144</v>
      </c>
      <c r="G246" s="65"/>
      <c r="H246" s="64"/>
      <c r="I246" s="64"/>
      <c r="J246" s="65" t="s">
        <v>144</v>
      </c>
      <c r="K246" s="65" t="str">
        <f>IFERROR(IF(J246&gt;=5,VLOOKUP(J246,Brutos!$K$3:$AE$10,MATCH(I246,Brutos!$K$3:$AE$3,0),0),0),"")</f>
        <v/>
      </c>
      <c r="L246" s="64"/>
      <c r="M246" s="64"/>
      <c r="N246" s="74" t="str">
        <f t="shared" si="139"/>
        <v/>
      </c>
      <c r="O246" s="66"/>
      <c r="P246" s="58"/>
      <c r="Q246" s="58"/>
      <c r="R246" s="58"/>
      <c r="S246" s="63">
        <v>14</v>
      </c>
      <c r="T246" s="64" t="s">
        <v>144</v>
      </c>
      <c r="U246" s="64" t="s">
        <v>144</v>
      </c>
      <c r="V246" s="65"/>
      <c r="W246" s="64"/>
      <c r="X246" s="64"/>
      <c r="Y246" s="65" t="s">
        <v>144</v>
      </c>
      <c r="Z246" s="65" t="str">
        <f>IFERROR(IF(Y246&gt;=5,VLOOKUP(Y246,Brutos!$K$3:$AE$10,MATCH(X246,Brutos!$K$3:$AE$3,0),0),0),"")</f>
        <v/>
      </c>
      <c r="AA246" s="64"/>
      <c r="AB246" s="64"/>
      <c r="AC246" s="74" t="str">
        <f t="shared" si="140"/>
        <v/>
      </c>
      <c r="AD246" s="66"/>
      <c r="AE246" s="58"/>
      <c r="AF246" s="58"/>
      <c r="AG246" s="58"/>
      <c r="AH246" s="63">
        <v>14</v>
      </c>
      <c r="AI246" s="64" t="s">
        <v>144</v>
      </c>
      <c r="AJ246" s="64" t="s">
        <v>144</v>
      </c>
      <c r="AK246" s="65"/>
      <c r="AL246" s="64"/>
      <c r="AM246" s="64"/>
      <c r="AN246" s="65" t="s">
        <v>144</v>
      </c>
      <c r="AO246" s="65" t="str">
        <f>IFERROR(IF(AN246&gt;=5,VLOOKUP(AN246,Brutos!$K$3:$AE$10,MATCH(AM246,Brutos!$K$3:$AE$3,0),0),0),"")</f>
        <v/>
      </c>
      <c r="AP246" s="64"/>
      <c r="AQ246" s="64"/>
      <c r="AR246" s="74" t="str">
        <f t="shared" si="141"/>
        <v/>
      </c>
      <c r="AS246" s="66"/>
      <c r="AT246" s="58"/>
      <c r="AU246" s="58"/>
      <c r="AV246" s="58"/>
      <c r="AW246" s="63">
        <v>14</v>
      </c>
      <c r="AX246" s="64" t="s">
        <v>144</v>
      </c>
      <c r="AY246" s="64" t="s">
        <v>144</v>
      </c>
      <c r="AZ246" s="354"/>
      <c r="BA246" s="64"/>
      <c r="BB246" s="64"/>
      <c r="BC246" s="65" t="s">
        <v>144</v>
      </c>
      <c r="BD246" s="65" t="str">
        <f>IFERROR(IF(BC246&gt;=5,VLOOKUP(BC246,Brutos!$K$3:$AE$10,MATCH(BB246,Brutos!$K$3:$AE$3,0),0),0),"")</f>
        <v/>
      </c>
      <c r="BE246" s="64"/>
      <c r="BF246" s="64"/>
      <c r="BG246" s="74" t="str">
        <f t="shared" si="142"/>
        <v/>
      </c>
      <c r="BH246" s="66"/>
      <c r="BI246" s="58"/>
      <c r="BJ246" s="58"/>
      <c r="BK246" s="58"/>
      <c r="BL246" s="63">
        <v>14</v>
      </c>
      <c r="BM246" s="64" t="s">
        <v>144</v>
      </c>
      <c r="BN246" s="64" t="s">
        <v>144</v>
      </c>
      <c r="BO246" s="65"/>
      <c r="BP246" s="64"/>
      <c r="BQ246" s="64"/>
      <c r="BR246" s="65" t="s">
        <v>144</v>
      </c>
      <c r="BS246" s="65" t="str">
        <f>IFERROR(IF(BR246&gt;=5,VLOOKUP(BR246,Brutos!$K$3:$AE$10,MATCH(BQ246,Brutos!$K$3:$AE$3,0),0),0),"")</f>
        <v/>
      </c>
      <c r="BT246" s="64"/>
      <c r="BU246" s="64"/>
      <c r="BV246" s="74" t="str">
        <f t="shared" si="143"/>
        <v/>
      </c>
      <c r="BW246" s="66"/>
      <c r="BX246" s="58"/>
      <c r="BY246" s="58"/>
      <c r="BZ246" s="58"/>
      <c r="CA246" s="63">
        <v>14</v>
      </c>
      <c r="CB246" s="64" t="s">
        <v>144</v>
      </c>
      <c r="CC246" s="64" t="s">
        <v>144</v>
      </c>
      <c r="CD246" s="65"/>
      <c r="CE246" s="64"/>
      <c r="CF246" s="64"/>
      <c r="CG246" s="65" t="s">
        <v>144</v>
      </c>
      <c r="CH246" s="65" t="str">
        <f>IFERROR(IF(CG246&gt;=5,VLOOKUP(CG246,Brutos!$K$3:$AE$10,MATCH(CF246,Brutos!$K$3:$AE$3,0),0),0),"")</f>
        <v/>
      </c>
      <c r="CI246" s="64"/>
      <c r="CJ246" s="64"/>
      <c r="CK246" s="74" t="str">
        <f t="shared" si="144"/>
        <v/>
      </c>
      <c r="CL246" s="66"/>
      <c r="CM246" s="58"/>
      <c r="CN246" s="58"/>
      <c r="CO246" s="58"/>
      <c r="CP246" s="63">
        <v>14</v>
      </c>
      <c r="CQ246" s="64" t="s">
        <v>144</v>
      </c>
      <c r="CR246" s="64" t="s">
        <v>144</v>
      </c>
      <c r="CS246" s="65"/>
      <c r="CT246" s="64"/>
      <c r="CU246" s="64"/>
      <c r="CV246" s="65" t="s">
        <v>144</v>
      </c>
      <c r="CW246" s="65" t="str">
        <f>IFERROR(IF(CV246&gt;=5,VLOOKUP(CV246,Brutos!$K$3:$AE$10,MATCH(CU246,Brutos!$K$3:$AE$3,0),0),0),"")</f>
        <v/>
      </c>
      <c r="CX246" s="64"/>
      <c r="CY246" s="64"/>
      <c r="CZ246" s="74" t="str">
        <f t="shared" si="145"/>
        <v/>
      </c>
      <c r="DA246" s="66"/>
      <c r="DB246" s="58"/>
      <c r="DC246" s="58"/>
      <c r="DD246" s="58"/>
      <c r="DE246" s="63">
        <v>14</v>
      </c>
      <c r="DF246" s="64" t="s">
        <v>144</v>
      </c>
      <c r="DG246" s="64" t="s">
        <v>144</v>
      </c>
      <c r="DH246" s="65"/>
      <c r="DI246" s="64"/>
      <c r="DJ246" s="64"/>
      <c r="DK246" s="65" t="s">
        <v>144</v>
      </c>
      <c r="DL246" s="65" t="str">
        <f>IFERROR(IF(DK246&gt;=5,VLOOKUP(DK246,Brutos!$K$3:$AE$10,MATCH(DJ246,Brutos!$K$3:$AE$3,0),0),0),"")</f>
        <v/>
      </c>
      <c r="DM246" s="64"/>
      <c r="DN246" s="64"/>
      <c r="DO246" s="74" t="str">
        <f t="shared" si="146"/>
        <v/>
      </c>
      <c r="DP246" s="66"/>
      <c r="DQ246" s="58"/>
      <c r="DR246" s="58"/>
      <c r="DS246" s="58"/>
      <c r="DT246" s="63">
        <v>14</v>
      </c>
      <c r="DU246" s="64" t="s">
        <v>144</v>
      </c>
      <c r="DV246" s="64" t="s">
        <v>144</v>
      </c>
      <c r="DW246" s="65"/>
      <c r="DX246" s="64"/>
      <c r="DY246" s="64"/>
      <c r="DZ246" s="65" t="s">
        <v>144</v>
      </c>
      <c r="EA246" s="65" t="str">
        <f>IFERROR(IF(DZ246&gt;=5,VLOOKUP(DZ246,Brutos!$K$3:$AE$10,MATCH(DY246,Brutos!$K$3:$AE$3,0),0),0),"")</f>
        <v/>
      </c>
      <c r="EB246" s="64"/>
      <c r="EC246" s="64"/>
      <c r="ED246" s="74" t="str">
        <f t="shared" si="147"/>
        <v/>
      </c>
      <c r="EE246" s="66"/>
      <c r="EF246" s="58"/>
      <c r="EG246" s="58"/>
      <c r="EH246" s="58"/>
      <c r="EI246" s="63">
        <v>14</v>
      </c>
      <c r="EJ246" s="64" t="s">
        <v>144</v>
      </c>
      <c r="EK246" s="64" t="s">
        <v>144</v>
      </c>
      <c r="EL246" s="65"/>
      <c r="EM246" s="64"/>
      <c r="EN246" s="64"/>
      <c r="EO246" s="65" t="s">
        <v>144</v>
      </c>
      <c r="EP246" s="65" t="str">
        <f>IFERROR(IF(EO246&gt;=5,VLOOKUP(EO246,Brutos!$K$3:$AE$10,MATCH(EN246,Brutos!$K$3:$AE$3,0),0),0),"")</f>
        <v/>
      </c>
      <c r="EQ246" s="64"/>
      <c r="ER246" s="64"/>
      <c r="ES246" s="74" t="str">
        <f t="shared" si="148"/>
        <v/>
      </c>
      <c r="ET246" s="66"/>
      <c r="EU246" s="58"/>
      <c r="EV246" s="58"/>
      <c r="EW246" s="58"/>
      <c r="EX246" s="63">
        <v>14</v>
      </c>
      <c r="EY246" s="64" t="s">
        <v>144</v>
      </c>
      <c r="EZ246" s="64" t="s">
        <v>144</v>
      </c>
      <c r="FA246" s="65"/>
      <c r="FB246" s="64"/>
      <c r="FC246" s="64"/>
      <c r="FD246" s="65" t="s">
        <v>144</v>
      </c>
      <c r="FE246" s="65" t="str">
        <f>IFERROR(IF(FD246&gt;=5,VLOOKUP(FD246,Brutos!$K$3:$AE$10,MATCH(FC246,Brutos!$K$3:$AE$3,0),0),0),"")</f>
        <v/>
      </c>
      <c r="FF246" s="64"/>
      <c r="FG246" s="64"/>
      <c r="FH246" s="74" t="str">
        <f t="shared" si="149"/>
        <v/>
      </c>
      <c r="FI246" s="66"/>
      <c r="FJ246" s="58"/>
      <c r="FK246" s="58"/>
      <c r="FL246" s="58"/>
      <c r="FM246" s="63">
        <v>14</v>
      </c>
      <c r="FN246" s="64" t="s">
        <v>144</v>
      </c>
      <c r="FO246" s="64" t="s">
        <v>144</v>
      </c>
      <c r="FP246" s="65"/>
      <c r="FQ246" s="64"/>
      <c r="FR246" s="64"/>
      <c r="FS246" s="65" t="s">
        <v>144</v>
      </c>
      <c r="FT246" s="65" t="str">
        <f>IFERROR(IF(FS246&gt;=5,VLOOKUP(FS246,Brutos!$K$3:$AE$10,MATCH(FR246,Brutos!$K$3:$AE$3,0),0),0),"")</f>
        <v/>
      </c>
      <c r="FU246" s="64"/>
      <c r="FV246" s="64"/>
      <c r="FW246" s="74" t="str">
        <f t="shared" si="150"/>
        <v/>
      </c>
      <c r="FX246" s="66"/>
      <c r="FY246" s="58"/>
      <c r="FZ246" s="58"/>
      <c r="GA246" s="58"/>
      <c r="GB246" s="63">
        <v>14</v>
      </c>
      <c r="GC246" s="64" t="s">
        <v>144</v>
      </c>
      <c r="GD246" s="64" t="s">
        <v>144</v>
      </c>
      <c r="GE246" s="65"/>
      <c r="GF246" s="64"/>
      <c r="GG246" s="64"/>
      <c r="GH246" s="65" t="s">
        <v>144</v>
      </c>
      <c r="GI246" s="65" t="str">
        <f>IFERROR(IF(GH246&gt;=5,VLOOKUP(GH246,Brutos!$K$3:$AE$10,MATCH(GG246,Brutos!$K$3:$AE$3,0),0),0),"")</f>
        <v/>
      </c>
      <c r="GJ246" s="64"/>
      <c r="GK246" s="64"/>
      <c r="GL246" s="74" t="str">
        <f t="shared" si="151"/>
        <v/>
      </c>
      <c r="GM246" s="66"/>
      <c r="GN246" s="58"/>
      <c r="GO246" s="58"/>
      <c r="GP246" s="58"/>
      <c r="GQ246" s="63">
        <v>14</v>
      </c>
      <c r="GR246" s="64" t="s">
        <v>144</v>
      </c>
      <c r="GS246" s="64" t="s">
        <v>144</v>
      </c>
      <c r="GT246" s="65"/>
      <c r="GU246" s="64"/>
      <c r="GV246" s="64"/>
      <c r="GW246" s="65" t="s">
        <v>144</v>
      </c>
      <c r="GX246" s="65" t="str">
        <f>IFERROR(IF(GW246&gt;=5,VLOOKUP(GW246,Brutos!$K$3:$AE$10,MATCH(GV246,Brutos!$K$3:$AE$3,0),0),0),"")</f>
        <v/>
      </c>
      <c r="GY246" s="64"/>
      <c r="GZ246" s="64"/>
      <c r="HA246" s="74" t="str">
        <f t="shared" si="152"/>
        <v/>
      </c>
      <c r="HB246" s="66"/>
      <c r="HC246" s="58"/>
      <c r="HD246" s="58"/>
      <c r="HE246" s="58"/>
      <c r="HF246" s="63">
        <v>14</v>
      </c>
      <c r="HG246" s="64" t="s">
        <v>144</v>
      </c>
      <c r="HH246" s="64" t="s">
        <v>144</v>
      </c>
      <c r="HI246" s="65"/>
      <c r="HJ246" s="64"/>
      <c r="HK246" s="64"/>
      <c r="HL246" s="65" t="s">
        <v>144</v>
      </c>
      <c r="HM246" s="65" t="str">
        <f>IFERROR(IF(HL246&gt;=5,VLOOKUP(HL246,Brutos!$K$3:$AE$10,MATCH(HK246,Brutos!$K$3:$AE$3,0),0),0),"")</f>
        <v/>
      </c>
      <c r="HN246" s="64"/>
      <c r="HO246" s="64"/>
      <c r="HP246" s="74" t="str">
        <f t="shared" si="153"/>
        <v/>
      </c>
      <c r="HQ246" s="66"/>
      <c r="HR246" s="58"/>
      <c r="HS246" s="58"/>
      <c r="HT246" s="58"/>
      <c r="HU246" s="63">
        <v>14</v>
      </c>
      <c r="HV246" s="64" t="s">
        <v>144</v>
      </c>
      <c r="HW246" s="64" t="s">
        <v>144</v>
      </c>
      <c r="HX246" s="478"/>
      <c r="HY246" s="64"/>
      <c r="HZ246" s="64"/>
      <c r="IA246" s="65" t="s">
        <v>144</v>
      </c>
      <c r="IB246" s="65" t="str">
        <f>IFERROR(IF(IA246&gt;=5,VLOOKUP(IA246,Brutos!$K$3:$AE$10,MATCH(HZ246,Brutos!$K$3:$AE$3,0),0),0),"")</f>
        <v/>
      </c>
      <c r="IC246" s="64"/>
      <c r="ID246" s="64"/>
      <c r="IE246" s="74" t="str">
        <f t="shared" si="154"/>
        <v/>
      </c>
      <c r="IF246" s="66"/>
      <c r="IG246" s="58"/>
      <c r="IH246" s="58"/>
      <c r="II246" s="58"/>
      <c r="IJ246" s="63">
        <v>14</v>
      </c>
      <c r="IK246" s="64" t="s">
        <v>144</v>
      </c>
      <c r="IL246" s="64" t="s">
        <v>144</v>
      </c>
      <c r="IM246" s="65"/>
      <c r="IN246" s="64"/>
      <c r="IO246" s="64"/>
      <c r="IP246" s="65" t="s">
        <v>144</v>
      </c>
      <c r="IQ246" s="65" t="str">
        <f>IFERROR(IF(IP246&gt;=5,VLOOKUP(IP246,Brutos!$K$3:$AE$10,MATCH(IO246,Brutos!$K$3:$AE$3,0),0),0),"")</f>
        <v/>
      </c>
      <c r="IR246" s="64"/>
      <c r="IS246" s="64"/>
      <c r="IT246" s="74" t="str">
        <f t="shared" si="155"/>
        <v/>
      </c>
      <c r="IU246" s="66"/>
      <c r="IV246" s="58"/>
      <c r="IW246" s="58"/>
      <c r="IX246" s="58"/>
      <c r="IY246" s="63">
        <v>14</v>
      </c>
      <c r="IZ246" s="64" t="s">
        <v>144</v>
      </c>
      <c r="JA246" s="64" t="s">
        <v>144</v>
      </c>
      <c r="JB246" s="65"/>
      <c r="JC246" s="64"/>
      <c r="JD246" s="64"/>
      <c r="JE246" s="65" t="s">
        <v>144</v>
      </c>
      <c r="JF246" s="65" t="str">
        <f>IFERROR(IF(JE246&gt;=5,VLOOKUP(JE246,Brutos!$K$3:$AE$10,MATCH(JD246,Brutos!$K$3:$AE$3,0),0),0),"")</f>
        <v/>
      </c>
      <c r="JG246" s="64"/>
      <c r="JH246" s="64"/>
      <c r="JI246" s="74" t="str">
        <f t="shared" si="156"/>
        <v/>
      </c>
      <c r="JJ246" s="66"/>
      <c r="JK246" s="58"/>
      <c r="JL246" s="58"/>
      <c r="JM246" s="58"/>
      <c r="JN246" s="63">
        <v>14</v>
      </c>
      <c r="JO246" s="64" t="s">
        <v>144</v>
      </c>
      <c r="JP246" s="64" t="s">
        <v>144</v>
      </c>
      <c r="JQ246" s="65"/>
      <c r="JR246" s="64"/>
      <c r="JS246" s="64"/>
      <c r="JT246" s="65" t="s">
        <v>144</v>
      </c>
      <c r="JU246" s="65" t="str">
        <f>IFERROR(IF(JT246&gt;=5,VLOOKUP(JT246,Brutos!$K$3:$AE$10,MATCH(JS246,Brutos!$K$3:$AE$3,0),0),0),"")</f>
        <v/>
      </c>
      <c r="JV246" s="64"/>
      <c r="JW246" s="64"/>
      <c r="JX246" s="74" t="str">
        <f t="shared" si="157"/>
        <v/>
      </c>
      <c r="JY246" s="66"/>
      <c r="JZ246" s="58"/>
      <c r="KA246" s="58"/>
      <c r="KB246" s="58"/>
      <c r="KC246" s="63">
        <v>14</v>
      </c>
      <c r="KD246" s="64" t="s">
        <v>144</v>
      </c>
      <c r="KE246" s="64" t="s">
        <v>144</v>
      </c>
      <c r="KF246" s="65"/>
      <c r="KG246" s="64"/>
      <c r="KH246" s="64"/>
      <c r="KI246" s="65" t="s">
        <v>144</v>
      </c>
      <c r="KJ246" s="65" t="str">
        <f>IFERROR(IF(KI246&gt;=5,VLOOKUP(KI246,Brutos!$K$3:$AE$10,MATCH(KH246,Brutos!$K$3:$AE$3,0),0),0),"")</f>
        <v/>
      </c>
      <c r="KK246" s="64"/>
      <c r="KL246" s="64"/>
      <c r="KM246" s="74" t="str">
        <f t="shared" si="158"/>
        <v/>
      </c>
      <c r="KN246" s="66"/>
      <c r="KO246" s="58"/>
      <c r="KP246" s="58"/>
      <c r="KQ246" s="58"/>
      <c r="KR246" s="63">
        <v>14</v>
      </c>
      <c r="KS246" s="64" t="s">
        <v>144</v>
      </c>
      <c r="KT246" s="64" t="s">
        <v>144</v>
      </c>
      <c r="KU246" s="65"/>
      <c r="KV246" s="64"/>
      <c r="KW246" s="64"/>
      <c r="KX246" s="65" t="s">
        <v>144</v>
      </c>
      <c r="KY246" s="65" t="str">
        <f>IFERROR(IF(KX246&gt;=5,VLOOKUP(KX246,Brutos!$K$3:$AE$10,MATCH(KW246,Brutos!$K$3:$AE$3,0),0),0),"")</f>
        <v/>
      </c>
      <c r="KZ246" s="64"/>
      <c r="LA246" s="64"/>
      <c r="LB246" s="74" t="str">
        <f t="shared" si="159"/>
        <v/>
      </c>
      <c r="LC246" s="66"/>
      <c r="LD246" s="347"/>
      <c r="LE246" s="58"/>
      <c r="LF246" s="58"/>
      <c r="LG246" s="63">
        <v>14</v>
      </c>
      <c r="LH246" s="64" t="s">
        <v>144</v>
      </c>
      <c r="LI246" s="64" t="s">
        <v>144</v>
      </c>
      <c r="LJ246" s="65"/>
      <c r="LK246" s="64"/>
      <c r="LL246" s="64"/>
      <c r="LM246" s="65" t="s">
        <v>144</v>
      </c>
      <c r="LN246" s="65" t="str">
        <f>IFERROR(IF(LM246&gt;=5,VLOOKUP(LM246,Brutos!$K$3:$AE$10,MATCH(LL246,Brutos!$K$3:$AE$3,0),0),0),"")</f>
        <v/>
      </c>
      <c r="LO246" s="64"/>
      <c r="LP246" s="64"/>
      <c r="LQ246" s="74" t="str">
        <f t="shared" si="160"/>
        <v/>
      </c>
      <c r="LR246" s="66"/>
      <c r="LS246" s="347"/>
      <c r="LT246" s="58"/>
      <c r="LU246" s="58"/>
      <c r="LV246" s="63">
        <v>14</v>
      </c>
      <c r="LW246" s="64" t="s">
        <v>144</v>
      </c>
      <c r="LX246" s="64" t="s">
        <v>144</v>
      </c>
      <c r="LY246" s="65"/>
      <c r="LZ246" s="64"/>
      <c r="MA246" s="64"/>
      <c r="MB246" s="65" t="s">
        <v>144</v>
      </c>
      <c r="MC246" s="65" t="str">
        <f>IFERROR(IF(MB246&gt;=5,VLOOKUP(MB246,Brutos!$K$3:$AE$10,MATCH(MA246,Brutos!$K$3:$AE$3,0),0),0),"")</f>
        <v/>
      </c>
      <c r="MD246" s="64"/>
      <c r="ME246" s="64"/>
      <c r="MF246" s="74" t="str">
        <f t="shared" si="161"/>
        <v/>
      </c>
      <c r="MG246" s="66"/>
      <c r="MH246" s="347"/>
      <c r="MI246" s="58"/>
      <c r="MJ246" s="58"/>
      <c r="MK246" s="63">
        <v>14</v>
      </c>
      <c r="ML246" s="64" t="s">
        <v>144</v>
      </c>
      <c r="MM246" s="64" t="s">
        <v>144</v>
      </c>
      <c r="MN246" s="65"/>
      <c r="MO246" s="64"/>
      <c r="MP246" s="64"/>
      <c r="MQ246" s="65" t="s">
        <v>144</v>
      </c>
      <c r="MR246" s="65" t="str">
        <f>IFERROR(IF(MQ246&gt;=5,VLOOKUP(MQ246,Brutos!$K$3:$AE$10,MATCH(MP246,Brutos!$K$3:$AE$3,0),0),0),"")</f>
        <v/>
      </c>
      <c r="MS246" s="64"/>
      <c r="MT246" s="64"/>
      <c r="MU246" s="74" t="str">
        <f t="shared" si="162"/>
        <v/>
      </c>
      <c r="MV246" s="66"/>
      <c r="MW246" s="347"/>
    </row>
    <row r="247" spans="1:361">
      <c r="A247" s="347"/>
      <c r="B247" s="58"/>
      <c r="C247" s="58"/>
      <c r="D247" s="63">
        <v>15</v>
      </c>
      <c r="E247" s="64" t="s">
        <v>144</v>
      </c>
      <c r="F247" s="64" t="s">
        <v>144</v>
      </c>
      <c r="G247" s="65"/>
      <c r="H247" s="64"/>
      <c r="I247" s="64"/>
      <c r="J247" s="65" t="s">
        <v>144</v>
      </c>
      <c r="K247" s="65" t="str">
        <f>IFERROR(IF(J247&gt;=5,VLOOKUP(J247,Brutos!$K$3:$AE$10,MATCH(I247,Brutos!$K$3:$AE$3,0),0),0),"")</f>
        <v/>
      </c>
      <c r="L247" s="64"/>
      <c r="M247" s="64"/>
      <c r="N247" s="74" t="str">
        <f t="shared" si="139"/>
        <v/>
      </c>
      <c r="O247" s="66"/>
      <c r="P247" s="58"/>
      <c r="Q247" s="58"/>
      <c r="R247" s="58"/>
      <c r="S247" s="63">
        <v>15</v>
      </c>
      <c r="T247" s="64" t="s">
        <v>144</v>
      </c>
      <c r="U247" s="64" t="s">
        <v>144</v>
      </c>
      <c r="V247" s="65"/>
      <c r="W247" s="64"/>
      <c r="X247" s="64"/>
      <c r="Y247" s="65" t="s">
        <v>144</v>
      </c>
      <c r="Z247" s="65" t="str">
        <f>IFERROR(IF(Y247&gt;=5,VLOOKUP(Y247,Brutos!$K$3:$AE$10,MATCH(X247,Brutos!$K$3:$AE$3,0),0),0),"")</f>
        <v/>
      </c>
      <c r="AA247" s="64"/>
      <c r="AB247" s="64"/>
      <c r="AC247" s="74" t="str">
        <f t="shared" si="140"/>
        <v/>
      </c>
      <c r="AD247" s="66"/>
      <c r="AE247" s="58"/>
      <c r="AF247" s="58"/>
      <c r="AG247" s="58"/>
      <c r="AH247" s="63">
        <v>15</v>
      </c>
      <c r="AI247" s="64" t="s">
        <v>144</v>
      </c>
      <c r="AJ247" s="64" t="s">
        <v>144</v>
      </c>
      <c r="AK247" s="65"/>
      <c r="AL247" s="64"/>
      <c r="AM247" s="64"/>
      <c r="AN247" s="65" t="s">
        <v>144</v>
      </c>
      <c r="AO247" s="65" t="str">
        <f>IFERROR(IF(AN247&gt;=5,VLOOKUP(AN247,Brutos!$K$3:$AE$10,MATCH(AM247,Brutos!$K$3:$AE$3,0),0),0),"")</f>
        <v/>
      </c>
      <c r="AP247" s="64"/>
      <c r="AQ247" s="64"/>
      <c r="AR247" s="74" t="str">
        <f t="shared" si="141"/>
        <v/>
      </c>
      <c r="AS247" s="66"/>
      <c r="AT247" s="58"/>
      <c r="AU247" s="58"/>
      <c r="AV247" s="58"/>
      <c r="AW247" s="63">
        <v>15</v>
      </c>
      <c r="AX247" s="64" t="s">
        <v>144</v>
      </c>
      <c r="AY247" s="64" t="s">
        <v>144</v>
      </c>
      <c r="AZ247" s="354"/>
      <c r="BA247" s="64"/>
      <c r="BB247" s="64"/>
      <c r="BC247" s="65" t="s">
        <v>144</v>
      </c>
      <c r="BD247" s="65" t="str">
        <f>IFERROR(IF(BC247&gt;=5,VLOOKUP(BC247,Brutos!$K$3:$AE$10,MATCH(BB247,Brutos!$K$3:$AE$3,0),0),0),"")</f>
        <v/>
      </c>
      <c r="BE247" s="64"/>
      <c r="BF247" s="64"/>
      <c r="BG247" s="74" t="str">
        <f t="shared" si="142"/>
        <v/>
      </c>
      <c r="BH247" s="66"/>
      <c r="BI247" s="58"/>
      <c r="BJ247" s="58"/>
      <c r="BK247" s="58"/>
      <c r="BL247" s="63">
        <v>15</v>
      </c>
      <c r="BM247" s="64" t="s">
        <v>144</v>
      </c>
      <c r="BN247" s="64" t="s">
        <v>144</v>
      </c>
      <c r="BO247" s="65"/>
      <c r="BP247" s="64"/>
      <c r="BQ247" s="64"/>
      <c r="BR247" s="65" t="s">
        <v>144</v>
      </c>
      <c r="BS247" s="65" t="str">
        <f>IFERROR(IF(BR247&gt;=5,VLOOKUP(BR247,Brutos!$K$3:$AE$10,MATCH(BQ247,Brutos!$K$3:$AE$3,0),0),0),"")</f>
        <v/>
      </c>
      <c r="BT247" s="64"/>
      <c r="BU247" s="64"/>
      <c r="BV247" s="74" t="str">
        <f t="shared" si="143"/>
        <v/>
      </c>
      <c r="BW247" s="66"/>
      <c r="BX247" s="58"/>
      <c r="BY247" s="58"/>
      <c r="BZ247" s="58"/>
      <c r="CA247" s="63">
        <v>15</v>
      </c>
      <c r="CB247" s="64" t="s">
        <v>144</v>
      </c>
      <c r="CC247" s="64" t="s">
        <v>144</v>
      </c>
      <c r="CD247" s="65"/>
      <c r="CE247" s="64"/>
      <c r="CF247" s="64"/>
      <c r="CG247" s="65" t="s">
        <v>144</v>
      </c>
      <c r="CH247" s="65" t="str">
        <f>IFERROR(IF(CG247&gt;=5,VLOOKUP(CG247,Brutos!$K$3:$AE$10,MATCH(CF247,Brutos!$K$3:$AE$3,0),0),0),"")</f>
        <v/>
      </c>
      <c r="CI247" s="64"/>
      <c r="CJ247" s="64"/>
      <c r="CK247" s="74" t="str">
        <f t="shared" si="144"/>
        <v/>
      </c>
      <c r="CL247" s="66"/>
      <c r="CM247" s="58"/>
      <c r="CN247" s="58"/>
      <c r="CO247" s="58"/>
      <c r="CP247" s="63">
        <v>15</v>
      </c>
      <c r="CQ247" s="64" t="s">
        <v>144</v>
      </c>
      <c r="CR247" s="64" t="s">
        <v>144</v>
      </c>
      <c r="CS247" s="65"/>
      <c r="CT247" s="64"/>
      <c r="CU247" s="64"/>
      <c r="CV247" s="65" t="s">
        <v>144</v>
      </c>
      <c r="CW247" s="65" t="str">
        <f>IFERROR(IF(CV247&gt;=5,VLOOKUP(CV247,Brutos!$K$3:$AE$10,MATCH(CU247,Brutos!$K$3:$AE$3,0),0),0),"")</f>
        <v/>
      </c>
      <c r="CX247" s="64"/>
      <c r="CY247" s="64"/>
      <c r="CZ247" s="74" t="str">
        <f t="shared" si="145"/>
        <v/>
      </c>
      <c r="DA247" s="66"/>
      <c r="DB247" s="58"/>
      <c r="DC247" s="58"/>
      <c r="DD247" s="58"/>
      <c r="DE247" s="63">
        <v>15</v>
      </c>
      <c r="DF247" s="64" t="s">
        <v>144</v>
      </c>
      <c r="DG247" s="64" t="s">
        <v>144</v>
      </c>
      <c r="DH247" s="65"/>
      <c r="DI247" s="64"/>
      <c r="DJ247" s="64"/>
      <c r="DK247" s="65" t="s">
        <v>144</v>
      </c>
      <c r="DL247" s="65" t="str">
        <f>IFERROR(IF(DK247&gt;=5,VLOOKUP(DK247,Brutos!$K$3:$AE$10,MATCH(DJ247,Brutos!$K$3:$AE$3,0),0),0),"")</f>
        <v/>
      </c>
      <c r="DM247" s="64"/>
      <c r="DN247" s="64"/>
      <c r="DO247" s="74" t="str">
        <f t="shared" si="146"/>
        <v/>
      </c>
      <c r="DP247" s="66"/>
      <c r="DQ247" s="58"/>
      <c r="DR247" s="58"/>
      <c r="DS247" s="58"/>
      <c r="DT247" s="63">
        <v>15</v>
      </c>
      <c r="DU247" s="64" t="s">
        <v>144</v>
      </c>
      <c r="DV247" s="64" t="s">
        <v>144</v>
      </c>
      <c r="DW247" s="65"/>
      <c r="DX247" s="64"/>
      <c r="DY247" s="64"/>
      <c r="DZ247" s="65" t="s">
        <v>144</v>
      </c>
      <c r="EA247" s="65" t="str">
        <f>IFERROR(IF(DZ247&gt;=5,VLOOKUP(DZ247,Brutos!$K$3:$AE$10,MATCH(DY247,Brutos!$K$3:$AE$3,0),0),0),"")</f>
        <v/>
      </c>
      <c r="EB247" s="64"/>
      <c r="EC247" s="64"/>
      <c r="ED247" s="74" t="str">
        <f t="shared" si="147"/>
        <v/>
      </c>
      <c r="EE247" s="66"/>
      <c r="EF247" s="58"/>
      <c r="EG247" s="58"/>
      <c r="EH247" s="58"/>
      <c r="EI247" s="63">
        <v>15</v>
      </c>
      <c r="EJ247" s="64" t="s">
        <v>144</v>
      </c>
      <c r="EK247" s="64" t="s">
        <v>144</v>
      </c>
      <c r="EL247" s="65"/>
      <c r="EM247" s="64"/>
      <c r="EN247" s="64"/>
      <c r="EO247" s="65" t="s">
        <v>144</v>
      </c>
      <c r="EP247" s="65" t="str">
        <f>IFERROR(IF(EO247&gt;=5,VLOOKUP(EO247,Brutos!$K$3:$AE$10,MATCH(EN247,Brutos!$K$3:$AE$3,0),0),0),"")</f>
        <v/>
      </c>
      <c r="EQ247" s="64"/>
      <c r="ER247" s="64"/>
      <c r="ES247" s="74" t="str">
        <f t="shared" si="148"/>
        <v/>
      </c>
      <c r="ET247" s="66"/>
      <c r="EU247" s="58"/>
      <c r="EV247" s="58"/>
      <c r="EW247" s="58"/>
      <c r="EX247" s="63">
        <v>15</v>
      </c>
      <c r="EY247" s="64" t="s">
        <v>144</v>
      </c>
      <c r="EZ247" s="64" t="s">
        <v>144</v>
      </c>
      <c r="FA247" s="65"/>
      <c r="FB247" s="64"/>
      <c r="FC247" s="64"/>
      <c r="FD247" s="65" t="s">
        <v>144</v>
      </c>
      <c r="FE247" s="65" t="str">
        <f>IFERROR(IF(FD247&gt;=5,VLOOKUP(FD247,Brutos!$K$3:$AE$10,MATCH(FC247,Brutos!$K$3:$AE$3,0),0),0),"")</f>
        <v/>
      </c>
      <c r="FF247" s="64"/>
      <c r="FG247" s="64"/>
      <c r="FH247" s="74" t="str">
        <f t="shared" si="149"/>
        <v/>
      </c>
      <c r="FI247" s="66"/>
      <c r="FJ247" s="58"/>
      <c r="FK247" s="58"/>
      <c r="FL247" s="58"/>
      <c r="FM247" s="63">
        <v>15</v>
      </c>
      <c r="FN247" s="64" t="s">
        <v>144</v>
      </c>
      <c r="FO247" s="64" t="s">
        <v>144</v>
      </c>
      <c r="FP247" s="65"/>
      <c r="FQ247" s="64"/>
      <c r="FR247" s="64"/>
      <c r="FS247" s="65" t="s">
        <v>144</v>
      </c>
      <c r="FT247" s="65" t="str">
        <f>IFERROR(IF(FS247&gt;=5,VLOOKUP(FS247,Brutos!$K$3:$AE$10,MATCH(FR247,Brutos!$K$3:$AE$3,0),0),0),"")</f>
        <v/>
      </c>
      <c r="FU247" s="64"/>
      <c r="FV247" s="64"/>
      <c r="FW247" s="74" t="str">
        <f t="shared" si="150"/>
        <v/>
      </c>
      <c r="FX247" s="66"/>
      <c r="FY247" s="58"/>
      <c r="FZ247" s="58"/>
      <c r="GA247" s="58"/>
      <c r="GB247" s="63">
        <v>15</v>
      </c>
      <c r="GC247" s="64" t="s">
        <v>144</v>
      </c>
      <c r="GD247" s="64" t="s">
        <v>144</v>
      </c>
      <c r="GE247" s="65"/>
      <c r="GF247" s="64"/>
      <c r="GG247" s="64"/>
      <c r="GH247" s="65" t="s">
        <v>144</v>
      </c>
      <c r="GI247" s="65" t="str">
        <f>IFERROR(IF(GH247&gt;=5,VLOOKUP(GH247,Brutos!$K$3:$AE$10,MATCH(GG247,Brutos!$K$3:$AE$3,0),0),0),"")</f>
        <v/>
      </c>
      <c r="GJ247" s="64"/>
      <c r="GK247" s="64"/>
      <c r="GL247" s="74" t="str">
        <f t="shared" si="151"/>
        <v/>
      </c>
      <c r="GM247" s="66"/>
      <c r="GN247" s="58"/>
      <c r="GO247" s="58"/>
      <c r="GP247" s="58"/>
      <c r="GQ247" s="63">
        <v>15</v>
      </c>
      <c r="GR247" s="64" t="s">
        <v>144</v>
      </c>
      <c r="GS247" s="64" t="s">
        <v>144</v>
      </c>
      <c r="GT247" s="65"/>
      <c r="GU247" s="64"/>
      <c r="GV247" s="64"/>
      <c r="GW247" s="65" t="s">
        <v>144</v>
      </c>
      <c r="GX247" s="65" t="str">
        <f>IFERROR(IF(GW247&gt;=5,VLOOKUP(GW247,Brutos!$K$3:$AE$10,MATCH(GV247,Brutos!$K$3:$AE$3,0),0),0),"")</f>
        <v/>
      </c>
      <c r="GY247" s="64"/>
      <c r="GZ247" s="64"/>
      <c r="HA247" s="74" t="str">
        <f t="shared" si="152"/>
        <v/>
      </c>
      <c r="HB247" s="66"/>
      <c r="HC247" s="58"/>
      <c r="HD247" s="58"/>
      <c r="HE247" s="58"/>
      <c r="HF247" s="63">
        <v>15</v>
      </c>
      <c r="HG247" s="64" t="s">
        <v>144</v>
      </c>
      <c r="HH247" s="64" t="s">
        <v>144</v>
      </c>
      <c r="HI247" s="65"/>
      <c r="HJ247" s="64"/>
      <c r="HK247" s="64"/>
      <c r="HL247" s="65" t="s">
        <v>144</v>
      </c>
      <c r="HM247" s="65" t="str">
        <f>IFERROR(IF(HL247&gt;=5,VLOOKUP(HL247,Brutos!$K$3:$AE$10,MATCH(HK247,Brutos!$K$3:$AE$3,0),0),0),"")</f>
        <v/>
      </c>
      <c r="HN247" s="64"/>
      <c r="HO247" s="64"/>
      <c r="HP247" s="74" t="str">
        <f t="shared" si="153"/>
        <v/>
      </c>
      <c r="HQ247" s="66"/>
      <c r="HR247" s="58"/>
      <c r="HS247" s="58"/>
      <c r="HT247" s="58"/>
      <c r="HU247" s="63">
        <v>15</v>
      </c>
      <c r="HV247" s="64" t="s">
        <v>144</v>
      </c>
      <c r="HW247" s="64" t="s">
        <v>144</v>
      </c>
      <c r="HX247" s="478"/>
      <c r="HY247" s="64"/>
      <c r="HZ247" s="64"/>
      <c r="IA247" s="65" t="s">
        <v>144</v>
      </c>
      <c r="IB247" s="65" t="str">
        <f>IFERROR(IF(IA247&gt;=5,VLOOKUP(IA247,Brutos!$K$3:$AE$10,MATCH(HZ247,Brutos!$K$3:$AE$3,0),0),0),"")</f>
        <v/>
      </c>
      <c r="IC247" s="64"/>
      <c r="ID247" s="64"/>
      <c r="IE247" s="74" t="str">
        <f t="shared" si="154"/>
        <v/>
      </c>
      <c r="IF247" s="66"/>
      <c r="IG247" s="58"/>
      <c r="IH247" s="58"/>
      <c r="II247" s="58"/>
      <c r="IJ247" s="63">
        <v>15</v>
      </c>
      <c r="IK247" s="64" t="s">
        <v>144</v>
      </c>
      <c r="IL247" s="64" t="s">
        <v>144</v>
      </c>
      <c r="IM247" s="65"/>
      <c r="IN247" s="64"/>
      <c r="IO247" s="64"/>
      <c r="IP247" s="65" t="s">
        <v>144</v>
      </c>
      <c r="IQ247" s="65" t="str">
        <f>IFERROR(IF(IP247&gt;=5,VLOOKUP(IP247,Brutos!$K$3:$AE$10,MATCH(IO247,Brutos!$K$3:$AE$3,0),0),0),"")</f>
        <v/>
      </c>
      <c r="IR247" s="64"/>
      <c r="IS247" s="64"/>
      <c r="IT247" s="74" t="str">
        <f t="shared" si="155"/>
        <v/>
      </c>
      <c r="IU247" s="66"/>
      <c r="IV247" s="58"/>
      <c r="IW247" s="58"/>
      <c r="IX247" s="58"/>
      <c r="IY247" s="63">
        <v>15</v>
      </c>
      <c r="IZ247" s="64" t="s">
        <v>144</v>
      </c>
      <c r="JA247" s="64" t="s">
        <v>144</v>
      </c>
      <c r="JB247" s="65"/>
      <c r="JC247" s="64"/>
      <c r="JD247" s="64"/>
      <c r="JE247" s="65" t="s">
        <v>144</v>
      </c>
      <c r="JF247" s="65" t="str">
        <f>IFERROR(IF(JE247&gt;=5,VLOOKUP(JE247,Brutos!$K$3:$AE$10,MATCH(JD247,Brutos!$K$3:$AE$3,0),0),0),"")</f>
        <v/>
      </c>
      <c r="JG247" s="64"/>
      <c r="JH247" s="64"/>
      <c r="JI247" s="74" t="str">
        <f t="shared" si="156"/>
        <v/>
      </c>
      <c r="JJ247" s="66"/>
      <c r="JK247" s="58"/>
      <c r="JL247" s="58"/>
      <c r="JM247" s="58"/>
      <c r="JN247" s="63">
        <v>15</v>
      </c>
      <c r="JO247" s="64" t="s">
        <v>144</v>
      </c>
      <c r="JP247" s="64" t="s">
        <v>144</v>
      </c>
      <c r="JQ247" s="65"/>
      <c r="JR247" s="64"/>
      <c r="JS247" s="64"/>
      <c r="JT247" s="65" t="s">
        <v>144</v>
      </c>
      <c r="JU247" s="65" t="str">
        <f>IFERROR(IF(JT247&gt;=5,VLOOKUP(JT247,Brutos!$K$3:$AE$10,MATCH(JS247,Brutos!$K$3:$AE$3,0),0),0),"")</f>
        <v/>
      </c>
      <c r="JV247" s="64"/>
      <c r="JW247" s="64"/>
      <c r="JX247" s="74" t="str">
        <f t="shared" si="157"/>
        <v/>
      </c>
      <c r="JY247" s="66"/>
      <c r="JZ247" s="58"/>
      <c r="KA247" s="58"/>
      <c r="KB247" s="58"/>
      <c r="KC247" s="63">
        <v>15</v>
      </c>
      <c r="KD247" s="64" t="s">
        <v>144</v>
      </c>
      <c r="KE247" s="64" t="s">
        <v>144</v>
      </c>
      <c r="KF247" s="65"/>
      <c r="KG247" s="64"/>
      <c r="KH247" s="64"/>
      <c r="KI247" s="65" t="s">
        <v>144</v>
      </c>
      <c r="KJ247" s="65" t="str">
        <f>IFERROR(IF(KI247&gt;=5,VLOOKUP(KI247,Brutos!$K$3:$AE$10,MATCH(KH247,Brutos!$K$3:$AE$3,0),0),0),"")</f>
        <v/>
      </c>
      <c r="KK247" s="64"/>
      <c r="KL247" s="64"/>
      <c r="KM247" s="74" t="str">
        <f t="shared" si="158"/>
        <v/>
      </c>
      <c r="KN247" s="66"/>
      <c r="KO247" s="58"/>
      <c r="KP247" s="58"/>
      <c r="KQ247" s="58"/>
      <c r="KR247" s="63">
        <v>15</v>
      </c>
      <c r="KS247" s="64" t="s">
        <v>144</v>
      </c>
      <c r="KT247" s="64" t="s">
        <v>144</v>
      </c>
      <c r="KU247" s="65"/>
      <c r="KV247" s="64"/>
      <c r="KW247" s="64"/>
      <c r="KX247" s="65" t="s">
        <v>144</v>
      </c>
      <c r="KY247" s="65" t="str">
        <f>IFERROR(IF(KX247&gt;=5,VLOOKUP(KX247,Brutos!$K$3:$AE$10,MATCH(KW247,Brutos!$K$3:$AE$3,0),0),0),"")</f>
        <v/>
      </c>
      <c r="KZ247" s="64"/>
      <c r="LA247" s="64"/>
      <c r="LB247" s="74" t="str">
        <f t="shared" si="159"/>
        <v/>
      </c>
      <c r="LC247" s="66"/>
      <c r="LD247" s="347"/>
      <c r="LE247" s="58"/>
      <c r="LF247" s="58"/>
      <c r="LG247" s="63">
        <v>15</v>
      </c>
      <c r="LH247" s="64" t="s">
        <v>144</v>
      </c>
      <c r="LI247" s="64" t="s">
        <v>144</v>
      </c>
      <c r="LJ247" s="65"/>
      <c r="LK247" s="64"/>
      <c r="LL247" s="64"/>
      <c r="LM247" s="65" t="s">
        <v>144</v>
      </c>
      <c r="LN247" s="65" t="str">
        <f>IFERROR(IF(LM247&gt;=5,VLOOKUP(LM247,Brutos!$K$3:$AE$10,MATCH(LL247,Brutos!$K$3:$AE$3,0),0),0),"")</f>
        <v/>
      </c>
      <c r="LO247" s="64"/>
      <c r="LP247" s="64"/>
      <c r="LQ247" s="74" t="str">
        <f t="shared" si="160"/>
        <v/>
      </c>
      <c r="LR247" s="66"/>
      <c r="LS247" s="347"/>
      <c r="LT247" s="58"/>
      <c r="LU247" s="58"/>
      <c r="LV247" s="63">
        <v>15</v>
      </c>
      <c r="LW247" s="64" t="s">
        <v>144</v>
      </c>
      <c r="LX247" s="64" t="s">
        <v>144</v>
      </c>
      <c r="LY247" s="65"/>
      <c r="LZ247" s="64"/>
      <c r="MA247" s="64"/>
      <c r="MB247" s="65" t="s">
        <v>144</v>
      </c>
      <c r="MC247" s="65" t="str">
        <f>IFERROR(IF(MB247&gt;=5,VLOOKUP(MB247,Brutos!$K$3:$AE$10,MATCH(MA247,Brutos!$K$3:$AE$3,0),0),0),"")</f>
        <v/>
      </c>
      <c r="MD247" s="64"/>
      <c r="ME247" s="64"/>
      <c r="MF247" s="74" t="str">
        <f t="shared" si="161"/>
        <v/>
      </c>
      <c r="MG247" s="66"/>
      <c r="MH247" s="347"/>
      <c r="MI247" s="58"/>
      <c r="MJ247" s="58"/>
      <c r="MK247" s="63">
        <v>15</v>
      </c>
      <c r="ML247" s="64" t="s">
        <v>144</v>
      </c>
      <c r="MM247" s="64" t="s">
        <v>144</v>
      </c>
      <c r="MN247" s="65"/>
      <c r="MO247" s="64"/>
      <c r="MP247" s="64"/>
      <c r="MQ247" s="65" t="s">
        <v>144</v>
      </c>
      <c r="MR247" s="65" t="str">
        <f>IFERROR(IF(MQ247&gt;=5,VLOOKUP(MQ247,Brutos!$K$3:$AE$10,MATCH(MP247,Brutos!$K$3:$AE$3,0),0),0),"")</f>
        <v/>
      </c>
      <c r="MS247" s="64"/>
      <c r="MT247" s="64"/>
      <c r="MU247" s="74" t="str">
        <f t="shared" si="162"/>
        <v/>
      </c>
      <c r="MV247" s="66"/>
      <c r="MW247" s="347"/>
    </row>
    <row r="248" spans="1:361">
      <c r="A248" s="347"/>
      <c r="B248" s="58"/>
      <c r="C248" s="58"/>
      <c r="D248" s="63">
        <v>16</v>
      </c>
      <c r="E248" s="64" t="s">
        <v>144</v>
      </c>
      <c r="F248" s="64" t="s">
        <v>144</v>
      </c>
      <c r="G248" s="65"/>
      <c r="H248" s="64"/>
      <c r="I248" s="64"/>
      <c r="J248" s="65" t="s">
        <v>144</v>
      </c>
      <c r="K248" s="65" t="str">
        <f>IFERROR(IF(J248&gt;=5,VLOOKUP(J248,Brutos!$K$3:$AE$10,MATCH(I248,Brutos!$K$3:$AE$3,0),0),0),"")</f>
        <v/>
      </c>
      <c r="L248" s="64"/>
      <c r="M248" s="64"/>
      <c r="N248" s="74" t="str">
        <f t="shared" si="139"/>
        <v/>
      </c>
      <c r="O248" s="66"/>
      <c r="P248" s="58"/>
      <c r="Q248" s="58"/>
      <c r="R248" s="58"/>
      <c r="S248" s="63">
        <v>16</v>
      </c>
      <c r="T248" s="64" t="s">
        <v>144</v>
      </c>
      <c r="U248" s="64" t="s">
        <v>144</v>
      </c>
      <c r="V248" s="65"/>
      <c r="W248" s="64"/>
      <c r="X248" s="64"/>
      <c r="Y248" s="65" t="s">
        <v>144</v>
      </c>
      <c r="Z248" s="65" t="str">
        <f>IFERROR(IF(Y248&gt;=5,VLOOKUP(Y248,Brutos!$K$3:$AE$10,MATCH(X248,Brutos!$K$3:$AE$3,0),0),0),"")</f>
        <v/>
      </c>
      <c r="AA248" s="64"/>
      <c r="AB248" s="64"/>
      <c r="AC248" s="74" t="str">
        <f t="shared" si="140"/>
        <v/>
      </c>
      <c r="AD248" s="66"/>
      <c r="AE248" s="58"/>
      <c r="AF248" s="58"/>
      <c r="AG248" s="58"/>
      <c r="AH248" s="63">
        <v>16</v>
      </c>
      <c r="AI248" s="64" t="s">
        <v>144</v>
      </c>
      <c r="AJ248" s="64" t="s">
        <v>144</v>
      </c>
      <c r="AK248" s="65"/>
      <c r="AL248" s="64"/>
      <c r="AM248" s="64"/>
      <c r="AN248" s="65" t="s">
        <v>144</v>
      </c>
      <c r="AO248" s="65" t="str">
        <f>IFERROR(IF(AN248&gt;=5,VLOOKUP(AN248,Brutos!$K$3:$AE$10,MATCH(AM248,Brutos!$K$3:$AE$3,0),0),0),"")</f>
        <v/>
      </c>
      <c r="AP248" s="64"/>
      <c r="AQ248" s="64"/>
      <c r="AR248" s="74" t="str">
        <f t="shared" si="141"/>
        <v/>
      </c>
      <c r="AS248" s="66"/>
      <c r="AT248" s="58"/>
      <c r="AU248" s="58"/>
      <c r="AV248" s="58"/>
      <c r="AW248" s="63">
        <v>16</v>
      </c>
      <c r="AX248" s="64" t="s">
        <v>144</v>
      </c>
      <c r="AY248" s="64" t="s">
        <v>144</v>
      </c>
      <c r="AZ248" s="354"/>
      <c r="BA248" s="64"/>
      <c r="BB248" s="64"/>
      <c r="BC248" s="65" t="s">
        <v>144</v>
      </c>
      <c r="BD248" s="65" t="str">
        <f>IFERROR(IF(BC248&gt;=5,VLOOKUP(BC248,Brutos!$K$3:$AE$10,MATCH(BB248,Brutos!$K$3:$AE$3,0),0),0),"")</f>
        <v/>
      </c>
      <c r="BE248" s="64"/>
      <c r="BF248" s="64"/>
      <c r="BG248" s="74" t="str">
        <f t="shared" si="142"/>
        <v/>
      </c>
      <c r="BH248" s="66"/>
      <c r="BI248" s="58"/>
      <c r="BJ248" s="58"/>
      <c r="BK248" s="58"/>
      <c r="BL248" s="63">
        <v>16</v>
      </c>
      <c r="BM248" s="64" t="s">
        <v>144</v>
      </c>
      <c r="BN248" s="64" t="s">
        <v>144</v>
      </c>
      <c r="BO248" s="65"/>
      <c r="BP248" s="64"/>
      <c r="BQ248" s="64"/>
      <c r="BR248" s="65" t="s">
        <v>144</v>
      </c>
      <c r="BS248" s="65" t="str">
        <f>IFERROR(IF(BR248&gt;=5,VLOOKUP(BR248,Brutos!$K$3:$AE$10,MATCH(BQ248,Brutos!$K$3:$AE$3,0),0),0),"")</f>
        <v/>
      </c>
      <c r="BT248" s="64"/>
      <c r="BU248" s="64"/>
      <c r="BV248" s="74" t="str">
        <f t="shared" si="143"/>
        <v/>
      </c>
      <c r="BW248" s="66"/>
      <c r="BX248" s="58"/>
      <c r="BY248" s="58"/>
      <c r="BZ248" s="58"/>
      <c r="CA248" s="63">
        <v>16</v>
      </c>
      <c r="CB248" s="64" t="s">
        <v>144</v>
      </c>
      <c r="CC248" s="64" t="s">
        <v>144</v>
      </c>
      <c r="CD248" s="65"/>
      <c r="CE248" s="64"/>
      <c r="CF248" s="64"/>
      <c r="CG248" s="65" t="s">
        <v>144</v>
      </c>
      <c r="CH248" s="65" t="str">
        <f>IFERROR(IF(CG248&gt;=5,VLOOKUP(CG248,Brutos!$K$3:$AE$10,MATCH(CF248,Brutos!$K$3:$AE$3,0),0),0),"")</f>
        <v/>
      </c>
      <c r="CI248" s="64"/>
      <c r="CJ248" s="64"/>
      <c r="CK248" s="74" t="str">
        <f t="shared" si="144"/>
        <v/>
      </c>
      <c r="CL248" s="66"/>
      <c r="CM248" s="58"/>
      <c r="CN248" s="58"/>
      <c r="CO248" s="58"/>
      <c r="CP248" s="63">
        <v>16</v>
      </c>
      <c r="CQ248" s="64" t="s">
        <v>144</v>
      </c>
      <c r="CR248" s="64" t="s">
        <v>144</v>
      </c>
      <c r="CS248" s="65"/>
      <c r="CT248" s="64"/>
      <c r="CU248" s="64"/>
      <c r="CV248" s="65" t="s">
        <v>144</v>
      </c>
      <c r="CW248" s="65" t="str">
        <f>IFERROR(IF(CV248&gt;=5,VLOOKUP(CV248,Brutos!$K$3:$AE$10,MATCH(CU248,Brutos!$K$3:$AE$3,0),0),0),"")</f>
        <v/>
      </c>
      <c r="CX248" s="64"/>
      <c r="CY248" s="64"/>
      <c r="CZ248" s="74" t="str">
        <f t="shared" si="145"/>
        <v/>
      </c>
      <c r="DA248" s="66"/>
      <c r="DB248" s="58"/>
      <c r="DC248" s="58"/>
      <c r="DD248" s="58"/>
      <c r="DE248" s="63">
        <v>16</v>
      </c>
      <c r="DF248" s="64" t="s">
        <v>144</v>
      </c>
      <c r="DG248" s="64" t="s">
        <v>144</v>
      </c>
      <c r="DH248" s="65"/>
      <c r="DI248" s="64"/>
      <c r="DJ248" s="64"/>
      <c r="DK248" s="65" t="s">
        <v>144</v>
      </c>
      <c r="DL248" s="65" t="str">
        <f>IFERROR(IF(DK248&gt;=5,VLOOKUP(DK248,Brutos!$K$3:$AE$10,MATCH(DJ248,Brutos!$K$3:$AE$3,0),0),0),"")</f>
        <v/>
      </c>
      <c r="DM248" s="64"/>
      <c r="DN248" s="64"/>
      <c r="DO248" s="74" t="str">
        <f t="shared" si="146"/>
        <v/>
      </c>
      <c r="DP248" s="66"/>
      <c r="DQ248" s="58"/>
      <c r="DR248" s="58"/>
      <c r="DS248" s="58"/>
      <c r="DT248" s="63">
        <v>16</v>
      </c>
      <c r="DU248" s="64" t="s">
        <v>144</v>
      </c>
      <c r="DV248" s="64" t="s">
        <v>144</v>
      </c>
      <c r="DW248" s="65"/>
      <c r="DX248" s="64"/>
      <c r="DY248" s="64"/>
      <c r="DZ248" s="65" t="s">
        <v>144</v>
      </c>
      <c r="EA248" s="65" t="str">
        <f>IFERROR(IF(DZ248&gt;=5,VLOOKUP(DZ248,Brutos!$K$3:$AE$10,MATCH(DY248,Brutos!$K$3:$AE$3,0),0),0),"")</f>
        <v/>
      </c>
      <c r="EB248" s="64"/>
      <c r="EC248" s="64"/>
      <c r="ED248" s="74" t="str">
        <f t="shared" si="147"/>
        <v/>
      </c>
      <c r="EE248" s="66"/>
      <c r="EF248" s="58"/>
      <c r="EG248" s="58"/>
      <c r="EH248" s="58"/>
      <c r="EI248" s="63">
        <v>16</v>
      </c>
      <c r="EJ248" s="64" t="s">
        <v>144</v>
      </c>
      <c r="EK248" s="64" t="s">
        <v>144</v>
      </c>
      <c r="EL248" s="65"/>
      <c r="EM248" s="64"/>
      <c r="EN248" s="64"/>
      <c r="EO248" s="65" t="s">
        <v>144</v>
      </c>
      <c r="EP248" s="65" t="str">
        <f>IFERROR(IF(EO248&gt;=5,VLOOKUP(EO248,Brutos!$K$3:$AE$10,MATCH(EN248,Brutos!$K$3:$AE$3,0),0),0),"")</f>
        <v/>
      </c>
      <c r="EQ248" s="64"/>
      <c r="ER248" s="64"/>
      <c r="ES248" s="74" t="str">
        <f t="shared" si="148"/>
        <v/>
      </c>
      <c r="ET248" s="66"/>
      <c r="EU248" s="58"/>
      <c r="EV248" s="58"/>
      <c r="EW248" s="58"/>
      <c r="EX248" s="63">
        <v>16</v>
      </c>
      <c r="EY248" s="64" t="s">
        <v>144</v>
      </c>
      <c r="EZ248" s="64" t="s">
        <v>144</v>
      </c>
      <c r="FA248" s="65"/>
      <c r="FB248" s="64"/>
      <c r="FC248" s="64"/>
      <c r="FD248" s="65" t="s">
        <v>144</v>
      </c>
      <c r="FE248" s="65" t="str">
        <f>IFERROR(IF(FD248&gt;=5,VLOOKUP(FD248,Brutos!$K$3:$AE$10,MATCH(FC248,Brutos!$K$3:$AE$3,0),0),0),"")</f>
        <v/>
      </c>
      <c r="FF248" s="64"/>
      <c r="FG248" s="64"/>
      <c r="FH248" s="74" t="str">
        <f t="shared" si="149"/>
        <v/>
      </c>
      <c r="FI248" s="66"/>
      <c r="FJ248" s="58"/>
      <c r="FK248" s="58"/>
      <c r="FL248" s="58"/>
      <c r="FM248" s="63">
        <v>16</v>
      </c>
      <c r="FN248" s="64" t="s">
        <v>144</v>
      </c>
      <c r="FO248" s="64" t="s">
        <v>144</v>
      </c>
      <c r="FP248" s="65"/>
      <c r="FQ248" s="64"/>
      <c r="FR248" s="64"/>
      <c r="FS248" s="65" t="s">
        <v>144</v>
      </c>
      <c r="FT248" s="65" t="str">
        <f>IFERROR(IF(FS248&gt;=5,VLOOKUP(FS248,Brutos!$K$3:$AE$10,MATCH(FR248,Brutos!$K$3:$AE$3,0),0),0),"")</f>
        <v/>
      </c>
      <c r="FU248" s="64"/>
      <c r="FV248" s="64"/>
      <c r="FW248" s="74" t="str">
        <f t="shared" si="150"/>
        <v/>
      </c>
      <c r="FX248" s="66"/>
      <c r="FY248" s="58"/>
      <c r="FZ248" s="58"/>
      <c r="GA248" s="58"/>
      <c r="GB248" s="63">
        <v>16</v>
      </c>
      <c r="GC248" s="64" t="s">
        <v>144</v>
      </c>
      <c r="GD248" s="64" t="s">
        <v>144</v>
      </c>
      <c r="GE248" s="65"/>
      <c r="GF248" s="64"/>
      <c r="GG248" s="64"/>
      <c r="GH248" s="65" t="s">
        <v>144</v>
      </c>
      <c r="GI248" s="65" t="str">
        <f>IFERROR(IF(GH248&gt;=5,VLOOKUP(GH248,Brutos!$K$3:$AE$10,MATCH(GG248,Brutos!$K$3:$AE$3,0),0),0),"")</f>
        <v/>
      </c>
      <c r="GJ248" s="64"/>
      <c r="GK248" s="64"/>
      <c r="GL248" s="74" t="str">
        <f t="shared" si="151"/>
        <v/>
      </c>
      <c r="GM248" s="66"/>
      <c r="GN248" s="58"/>
      <c r="GO248" s="58"/>
      <c r="GP248" s="58"/>
      <c r="GQ248" s="63">
        <v>16</v>
      </c>
      <c r="GR248" s="64" t="s">
        <v>144</v>
      </c>
      <c r="GS248" s="64" t="s">
        <v>144</v>
      </c>
      <c r="GT248" s="65"/>
      <c r="GU248" s="64"/>
      <c r="GV248" s="64"/>
      <c r="GW248" s="65" t="s">
        <v>144</v>
      </c>
      <c r="GX248" s="65" t="str">
        <f>IFERROR(IF(GW248&gt;=5,VLOOKUP(GW248,Brutos!$K$3:$AE$10,MATCH(GV248,Brutos!$K$3:$AE$3,0),0),0),"")</f>
        <v/>
      </c>
      <c r="GY248" s="64"/>
      <c r="GZ248" s="64"/>
      <c r="HA248" s="74" t="str">
        <f t="shared" si="152"/>
        <v/>
      </c>
      <c r="HB248" s="66"/>
      <c r="HC248" s="58"/>
      <c r="HD248" s="58"/>
      <c r="HE248" s="58"/>
      <c r="HF248" s="63">
        <v>16</v>
      </c>
      <c r="HG248" s="64" t="s">
        <v>144</v>
      </c>
      <c r="HH248" s="64" t="s">
        <v>144</v>
      </c>
      <c r="HI248" s="65"/>
      <c r="HJ248" s="64"/>
      <c r="HK248" s="64"/>
      <c r="HL248" s="65" t="s">
        <v>144</v>
      </c>
      <c r="HM248" s="65" t="str">
        <f>IFERROR(IF(HL248&gt;=5,VLOOKUP(HL248,Brutos!$K$3:$AE$10,MATCH(HK248,Brutos!$K$3:$AE$3,0),0),0),"")</f>
        <v/>
      </c>
      <c r="HN248" s="64"/>
      <c r="HO248" s="64"/>
      <c r="HP248" s="74" t="str">
        <f t="shared" si="153"/>
        <v/>
      </c>
      <c r="HQ248" s="66"/>
      <c r="HR248" s="58"/>
      <c r="HS248" s="58"/>
      <c r="HT248" s="58"/>
      <c r="HU248" s="63">
        <v>16</v>
      </c>
      <c r="HV248" s="64" t="s">
        <v>144</v>
      </c>
      <c r="HW248" s="64" t="s">
        <v>144</v>
      </c>
      <c r="HX248" s="478"/>
      <c r="HY248" s="64"/>
      <c r="HZ248" s="64"/>
      <c r="IA248" s="65" t="s">
        <v>144</v>
      </c>
      <c r="IB248" s="65" t="str">
        <f>IFERROR(IF(IA248&gt;=5,VLOOKUP(IA248,Brutos!$K$3:$AE$10,MATCH(HZ248,Brutos!$K$3:$AE$3,0),0),0),"")</f>
        <v/>
      </c>
      <c r="IC248" s="64"/>
      <c r="ID248" s="64"/>
      <c r="IE248" s="74" t="str">
        <f t="shared" si="154"/>
        <v/>
      </c>
      <c r="IF248" s="66"/>
      <c r="IG248" s="58"/>
      <c r="IH248" s="58"/>
      <c r="II248" s="58"/>
      <c r="IJ248" s="63">
        <v>16</v>
      </c>
      <c r="IK248" s="64" t="s">
        <v>144</v>
      </c>
      <c r="IL248" s="64" t="s">
        <v>144</v>
      </c>
      <c r="IM248" s="65"/>
      <c r="IN248" s="64"/>
      <c r="IO248" s="64"/>
      <c r="IP248" s="65" t="s">
        <v>144</v>
      </c>
      <c r="IQ248" s="65" t="str">
        <f>IFERROR(IF(IP248&gt;=5,VLOOKUP(IP248,Brutos!$K$3:$AE$10,MATCH(IO248,Brutos!$K$3:$AE$3,0),0),0),"")</f>
        <v/>
      </c>
      <c r="IR248" s="64"/>
      <c r="IS248" s="64"/>
      <c r="IT248" s="74" t="str">
        <f t="shared" si="155"/>
        <v/>
      </c>
      <c r="IU248" s="66"/>
      <c r="IV248" s="58"/>
      <c r="IW248" s="58"/>
      <c r="IX248" s="58"/>
      <c r="IY248" s="63">
        <v>16</v>
      </c>
      <c r="IZ248" s="64" t="s">
        <v>144</v>
      </c>
      <c r="JA248" s="64" t="s">
        <v>144</v>
      </c>
      <c r="JB248" s="65"/>
      <c r="JC248" s="64"/>
      <c r="JD248" s="64"/>
      <c r="JE248" s="65" t="s">
        <v>144</v>
      </c>
      <c r="JF248" s="65" t="str">
        <f>IFERROR(IF(JE248&gt;=5,VLOOKUP(JE248,Brutos!$K$3:$AE$10,MATCH(JD248,Brutos!$K$3:$AE$3,0),0),0),"")</f>
        <v/>
      </c>
      <c r="JG248" s="64"/>
      <c r="JH248" s="64"/>
      <c r="JI248" s="74" t="str">
        <f t="shared" si="156"/>
        <v/>
      </c>
      <c r="JJ248" s="66"/>
      <c r="JK248" s="58"/>
      <c r="JL248" s="58"/>
      <c r="JM248" s="58"/>
      <c r="JN248" s="63">
        <v>16</v>
      </c>
      <c r="JO248" s="64" t="s">
        <v>144</v>
      </c>
      <c r="JP248" s="64" t="s">
        <v>144</v>
      </c>
      <c r="JQ248" s="65"/>
      <c r="JR248" s="64"/>
      <c r="JS248" s="64"/>
      <c r="JT248" s="65" t="s">
        <v>144</v>
      </c>
      <c r="JU248" s="65" t="str">
        <f>IFERROR(IF(JT248&gt;=5,VLOOKUP(JT248,Brutos!$K$3:$AE$10,MATCH(JS248,Brutos!$K$3:$AE$3,0),0),0),"")</f>
        <v/>
      </c>
      <c r="JV248" s="64"/>
      <c r="JW248" s="64"/>
      <c r="JX248" s="74" t="str">
        <f t="shared" si="157"/>
        <v/>
      </c>
      <c r="JY248" s="66"/>
      <c r="JZ248" s="58"/>
      <c r="KA248" s="58"/>
      <c r="KB248" s="58"/>
      <c r="KC248" s="63">
        <v>16</v>
      </c>
      <c r="KD248" s="64" t="s">
        <v>144</v>
      </c>
      <c r="KE248" s="64" t="s">
        <v>144</v>
      </c>
      <c r="KF248" s="65"/>
      <c r="KG248" s="64"/>
      <c r="KH248" s="64"/>
      <c r="KI248" s="65" t="s">
        <v>144</v>
      </c>
      <c r="KJ248" s="65" t="str">
        <f>IFERROR(IF(KI248&gt;=5,VLOOKUP(KI248,Brutos!$K$3:$AE$10,MATCH(KH248,Brutos!$K$3:$AE$3,0),0),0),"")</f>
        <v/>
      </c>
      <c r="KK248" s="64"/>
      <c r="KL248" s="64"/>
      <c r="KM248" s="74" t="str">
        <f t="shared" si="158"/>
        <v/>
      </c>
      <c r="KN248" s="66"/>
      <c r="KO248" s="58"/>
      <c r="KP248" s="58"/>
      <c r="KQ248" s="58"/>
      <c r="KR248" s="63">
        <v>16</v>
      </c>
      <c r="KS248" s="64" t="s">
        <v>144</v>
      </c>
      <c r="KT248" s="64" t="s">
        <v>144</v>
      </c>
      <c r="KU248" s="65"/>
      <c r="KV248" s="64"/>
      <c r="KW248" s="64"/>
      <c r="KX248" s="65" t="s">
        <v>144</v>
      </c>
      <c r="KY248" s="65" t="str">
        <f>IFERROR(IF(KX248&gt;=5,VLOOKUP(KX248,Brutos!$K$3:$AE$10,MATCH(KW248,Brutos!$K$3:$AE$3,0),0),0),"")</f>
        <v/>
      </c>
      <c r="KZ248" s="64"/>
      <c r="LA248" s="64"/>
      <c r="LB248" s="74" t="str">
        <f t="shared" si="159"/>
        <v/>
      </c>
      <c r="LC248" s="66"/>
      <c r="LD248" s="347"/>
      <c r="LE248" s="58"/>
      <c r="LF248" s="58"/>
      <c r="LG248" s="63">
        <v>16</v>
      </c>
      <c r="LH248" s="64" t="s">
        <v>144</v>
      </c>
      <c r="LI248" s="64" t="s">
        <v>144</v>
      </c>
      <c r="LJ248" s="65"/>
      <c r="LK248" s="64"/>
      <c r="LL248" s="64"/>
      <c r="LM248" s="65" t="s">
        <v>144</v>
      </c>
      <c r="LN248" s="65" t="str">
        <f>IFERROR(IF(LM248&gt;=5,VLOOKUP(LM248,Brutos!$K$3:$AE$10,MATCH(LL248,Brutos!$K$3:$AE$3,0),0),0),"")</f>
        <v/>
      </c>
      <c r="LO248" s="64"/>
      <c r="LP248" s="64"/>
      <c r="LQ248" s="74" t="str">
        <f t="shared" si="160"/>
        <v/>
      </c>
      <c r="LR248" s="66"/>
      <c r="LS248" s="347"/>
      <c r="LT248" s="58"/>
      <c r="LU248" s="58"/>
      <c r="LV248" s="63">
        <v>16</v>
      </c>
      <c r="LW248" s="64" t="s">
        <v>144</v>
      </c>
      <c r="LX248" s="64" t="s">
        <v>144</v>
      </c>
      <c r="LY248" s="65"/>
      <c r="LZ248" s="64"/>
      <c r="MA248" s="64"/>
      <c r="MB248" s="65" t="s">
        <v>144</v>
      </c>
      <c r="MC248" s="65" t="str">
        <f>IFERROR(IF(MB248&gt;=5,VLOOKUP(MB248,Brutos!$K$3:$AE$10,MATCH(MA248,Brutos!$K$3:$AE$3,0),0),0),"")</f>
        <v/>
      </c>
      <c r="MD248" s="64"/>
      <c r="ME248" s="64"/>
      <c r="MF248" s="74" t="str">
        <f t="shared" si="161"/>
        <v/>
      </c>
      <c r="MG248" s="66"/>
      <c r="MH248" s="347"/>
      <c r="MI248" s="58"/>
      <c r="MJ248" s="58"/>
      <c r="MK248" s="63">
        <v>16</v>
      </c>
      <c r="ML248" s="64" t="s">
        <v>144</v>
      </c>
      <c r="MM248" s="64" t="s">
        <v>144</v>
      </c>
      <c r="MN248" s="65"/>
      <c r="MO248" s="64"/>
      <c r="MP248" s="64"/>
      <c r="MQ248" s="65" t="s">
        <v>144</v>
      </c>
      <c r="MR248" s="65" t="str">
        <f>IFERROR(IF(MQ248&gt;=5,VLOOKUP(MQ248,Brutos!$K$3:$AE$10,MATCH(MP248,Brutos!$K$3:$AE$3,0),0),0),"")</f>
        <v/>
      </c>
      <c r="MS248" s="64"/>
      <c r="MT248" s="64"/>
      <c r="MU248" s="74" t="str">
        <f t="shared" si="162"/>
        <v/>
      </c>
      <c r="MV248" s="66"/>
      <c r="MW248" s="347"/>
    </row>
    <row r="249" spans="1:361">
      <c r="A249" s="347"/>
      <c r="B249" s="58"/>
      <c r="C249" s="58"/>
      <c r="D249" s="63">
        <v>17</v>
      </c>
      <c r="E249" s="64" t="s">
        <v>144</v>
      </c>
      <c r="F249" s="64" t="s">
        <v>144</v>
      </c>
      <c r="G249" s="65"/>
      <c r="H249" s="64"/>
      <c r="I249" s="64"/>
      <c r="J249" s="65" t="s">
        <v>144</v>
      </c>
      <c r="K249" s="65" t="str">
        <f>IFERROR(IF(J249&gt;=5,VLOOKUP(J249,Brutos!$K$3:$AE$10,MATCH(I249,Brutos!$K$3:$AE$3,0),0),0),"")</f>
        <v/>
      </c>
      <c r="L249" s="64"/>
      <c r="M249" s="64"/>
      <c r="N249" s="74" t="str">
        <f t="shared" si="139"/>
        <v/>
      </c>
      <c r="O249" s="66"/>
      <c r="P249" s="58"/>
      <c r="Q249" s="58"/>
      <c r="R249" s="58"/>
      <c r="S249" s="63">
        <v>17</v>
      </c>
      <c r="T249" s="64" t="s">
        <v>144</v>
      </c>
      <c r="U249" s="64" t="s">
        <v>144</v>
      </c>
      <c r="V249" s="65"/>
      <c r="W249" s="64"/>
      <c r="X249" s="64"/>
      <c r="Y249" s="65" t="s">
        <v>144</v>
      </c>
      <c r="Z249" s="65" t="str">
        <f>IFERROR(IF(Y249&gt;=5,VLOOKUP(Y249,Brutos!$K$3:$AE$10,MATCH(X249,Brutos!$K$3:$AE$3,0),0),0),"")</f>
        <v/>
      </c>
      <c r="AA249" s="64"/>
      <c r="AB249" s="64"/>
      <c r="AC249" s="74" t="str">
        <f t="shared" si="140"/>
        <v/>
      </c>
      <c r="AD249" s="66"/>
      <c r="AE249" s="58"/>
      <c r="AF249" s="58"/>
      <c r="AG249" s="58"/>
      <c r="AH249" s="63">
        <v>17</v>
      </c>
      <c r="AI249" s="64" t="s">
        <v>144</v>
      </c>
      <c r="AJ249" s="64" t="s">
        <v>144</v>
      </c>
      <c r="AK249" s="65"/>
      <c r="AL249" s="64"/>
      <c r="AM249" s="64"/>
      <c r="AN249" s="65" t="s">
        <v>144</v>
      </c>
      <c r="AO249" s="65" t="str">
        <f>IFERROR(IF(AN249&gt;=5,VLOOKUP(AN249,Brutos!$K$3:$AE$10,MATCH(AM249,Brutos!$K$3:$AE$3,0),0),0),"")</f>
        <v/>
      </c>
      <c r="AP249" s="64"/>
      <c r="AQ249" s="64"/>
      <c r="AR249" s="74" t="str">
        <f t="shared" si="141"/>
        <v/>
      </c>
      <c r="AS249" s="66"/>
      <c r="AT249" s="58"/>
      <c r="AU249" s="58"/>
      <c r="AV249" s="58"/>
      <c r="AW249" s="63">
        <v>17</v>
      </c>
      <c r="AX249" s="64" t="s">
        <v>144</v>
      </c>
      <c r="AY249" s="64" t="s">
        <v>144</v>
      </c>
      <c r="AZ249" s="354"/>
      <c r="BA249" s="64"/>
      <c r="BB249" s="64"/>
      <c r="BC249" s="65" t="s">
        <v>144</v>
      </c>
      <c r="BD249" s="65" t="str">
        <f>IFERROR(IF(BC249&gt;=5,VLOOKUP(BC249,Brutos!$K$3:$AE$10,MATCH(BB249,Brutos!$K$3:$AE$3,0),0),0),"")</f>
        <v/>
      </c>
      <c r="BE249" s="64"/>
      <c r="BF249" s="64"/>
      <c r="BG249" s="74" t="str">
        <f t="shared" si="142"/>
        <v/>
      </c>
      <c r="BH249" s="66"/>
      <c r="BI249" s="58"/>
      <c r="BJ249" s="58"/>
      <c r="BK249" s="58"/>
      <c r="BL249" s="63">
        <v>17</v>
      </c>
      <c r="BM249" s="64" t="s">
        <v>144</v>
      </c>
      <c r="BN249" s="64" t="s">
        <v>144</v>
      </c>
      <c r="BO249" s="65"/>
      <c r="BP249" s="64"/>
      <c r="BQ249" s="64"/>
      <c r="BR249" s="65" t="s">
        <v>144</v>
      </c>
      <c r="BS249" s="65" t="str">
        <f>IFERROR(IF(BR249&gt;=5,VLOOKUP(BR249,Brutos!$K$3:$AE$10,MATCH(BQ249,Brutos!$K$3:$AE$3,0),0),0),"")</f>
        <v/>
      </c>
      <c r="BT249" s="64"/>
      <c r="BU249" s="64"/>
      <c r="BV249" s="74" t="str">
        <f t="shared" si="143"/>
        <v/>
      </c>
      <c r="BW249" s="66"/>
      <c r="BX249" s="58"/>
      <c r="BY249" s="58"/>
      <c r="BZ249" s="58"/>
      <c r="CA249" s="63">
        <v>17</v>
      </c>
      <c r="CB249" s="64" t="s">
        <v>144</v>
      </c>
      <c r="CC249" s="64" t="s">
        <v>144</v>
      </c>
      <c r="CD249" s="65"/>
      <c r="CE249" s="64"/>
      <c r="CF249" s="64"/>
      <c r="CG249" s="65" t="s">
        <v>144</v>
      </c>
      <c r="CH249" s="65" t="str">
        <f>IFERROR(IF(CG249&gt;=5,VLOOKUP(CG249,Brutos!$K$3:$AE$10,MATCH(CF249,Brutos!$K$3:$AE$3,0),0),0),"")</f>
        <v/>
      </c>
      <c r="CI249" s="64"/>
      <c r="CJ249" s="64"/>
      <c r="CK249" s="74" t="str">
        <f t="shared" si="144"/>
        <v/>
      </c>
      <c r="CL249" s="66"/>
      <c r="CM249" s="58"/>
      <c r="CN249" s="58"/>
      <c r="CO249" s="58"/>
      <c r="CP249" s="63">
        <v>17</v>
      </c>
      <c r="CQ249" s="64" t="s">
        <v>144</v>
      </c>
      <c r="CR249" s="64" t="s">
        <v>144</v>
      </c>
      <c r="CS249" s="65"/>
      <c r="CT249" s="64"/>
      <c r="CU249" s="64"/>
      <c r="CV249" s="65" t="s">
        <v>144</v>
      </c>
      <c r="CW249" s="65" t="str">
        <f>IFERROR(IF(CV249&gt;=5,VLOOKUP(CV249,Brutos!$K$3:$AE$10,MATCH(CU249,Brutos!$K$3:$AE$3,0),0),0),"")</f>
        <v/>
      </c>
      <c r="CX249" s="64"/>
      <c r="CY249" s="64"/>
      <c r="CZ249" s="74" t="str">
        <f t="shared" si="145"/>
        <v/>
      </c>
      <c r="DA249" s="66"/>
      <c r="DB249" s="58"/>
      <c r="DC249" s="58"/>
      <c r="DD249" s="58"/>
      <c r="DE249" s="63">
        <v>17</v>
      </c>
      <c r="DF249" s="64" t="s">
        <v>144</v>
      </c>
      <c r="DG249" s="64" t="s">
        <v>144</v>
      </c>
      <c r="DH249" s="65"/>
      <c r="DI249" s="64"/>
      <c r="DJ249" s="64"/>
      <c r="DK249" s="65" t="s">
        <v>144</v>
      </c>
      <c r="DL249" s="65" t="str">
        <f>IFERROR(IF(DK249&gt;=5,VLOOKUP(DK249,Brutos!$K$3:$AE$10,MATCH(DJ249,Brutos!$K$3:$AE$3,0),0),0),"")</f>
        <v/>
      </c>
      <c r="DM249" s="64"/>
      <c r="DN249" s="64"/>
      <c r="DO249" s="74" t="str">
        <f t="shared" si="146"/>
        <v/>
      </c>
      <c r="DP249" s="66"/>
      <c r="DQ249" s="58"/>
      <c r="DR249" s="58"/>
      <c r="DS249" s="58"/>
      <c r="DT249" s="63">
        <v>17</v>
      </c>
      <c r="DU249" s="64" t="s">
        <v>144</v>
      </c>
      <c r="DV249" s="64" t="s">
        <v>144</v>
      </c>
      <c r="DW249" s="65"/>
      <c r="DX249" s="64"/>
      <c r="DY249" s="64"/>
      <c r="DZ249" s="65" t="s">
        <v>144</v>
      </c>
      <c r="EA249" s="65" t="str">
        <f>IFERROR(IF(DZ249&gt;=5,VLOOKUP(DZ249,Brutos!$K$3:$AE$10,MATCH(DY249,Brutos!$K$3:$AE$3,0),0),0),"")</f>
        <v/>
      </c>
      <c r="EB249" s="64"/>
      <c r="EC249" s="64"/>
      <c r="ED249" s="74" t="str">
        <f t="shared" si="147"/>
        <v/>
      </c>
      <c r="EE249" s="66"/>
      <c r="EF249" s="58"/>
      <c r="EG249" s="58"/>
      <c r="EH249" s="58"/>
      <c r="EI249" s="63">
        <v>17</v>
      </c>
      <c r="EJ249" s="64" t="s">
        <v>144</v>
      </c>
      <c r="EK249" s="64" t="s">
        <v>144</v>
      </c>
      <c r="EL249" s="65"/>
      <c r="EM249" s="64"/>
      <c r="EN249" s="64"/>
      <c r="EO249" s="65" t="s">
        <v>144</v>
      </c>
      <c r="EP249" s="65" t="str">
        <f>IFERROR(IF(EO249&gt;=5,VLOOKUP(EO249,Brutos!$K$3:$AE$10,MATCH(EN249,Brutos!$K$3:$AE$3,0),0),0),"")</f>
        <v/>
      </c>
      <c r="EQ249" s="64"/>
      <c r="ER249" s="64"/>
      <c r="ES249" s="74" t="str">
        <f t="shared" si="148"/>
        <v/>
      </c>
      <c r="ET249" s="66"/>
      <c r="EU249" s="58"/>
      <c r="EV249" s="58"/>
      <c r="EW249" s="58"/>
      <c r="EX249" s="63">
        <v>17</v>
      </c>
      <c r="EY249" s="64" t="s">
        <v>144</v>
      </c>
      <c r="EZ249" s="64" t="s">
        <v>144</v>
      </c>
      <c r="FA249" s="65"/>
      <c r="FB249" s="64"/>
      <c r="FC249" s="64"/>
      <c r="FD249" s="65" t="s">
        <v>144</v>
      </c>
      <c r="FE249" s="65" t="str">
        <f>IFERROR(IF(FD249&gt;=5,VLOOKUP(FD249,Brutos!$K$3:$AE$10,MATCH(FC249,Brutos!$K$3:$AE$3,0),0),0),"")</f>
        <v/>
      </c>
      <c r="FF249" s="64"/>
      <c r="FG249" s="64"/>
      <c r="FH249" s="74" t="str">
        <f t="shared" si="149"/>
        <v/>
      </c>
      <c r="FI249" s="66"/>
      <c r="FJ249" s="58"/>
      <c r="FK249" s="58"/>
      <c r="FL249" s="58"/>
      <c r="FM249" s="63">
        <v>17</v>
      </c>
      <c r="FN249" s="64" t="s">
        <v>144</v>
      </c>
      <c r="FO249" s="64" t="s">
        <v>144</v>
      </c>
      <c r="FP249" s="65"/>
      <c r="FQ249" s="64"/>
      <c r="FR249" s="64"/>
      <c r="FS249" s="65" t="s">
        <v>144</v>
      </c>
      <c r="FT249" s="65" t="str">
        <f>IFERROR(IF(FS249&gt;=5,VLOOKUP(FS249,Brutos!$K$3:$AE$10,MATCH(FR249,Brutos!$K$3:$AE$3,0),0),0),"")</f>
        <v/>
      </c>
      <c r="FU249" s="64"/>
      <c r="FV249" s="64"/>
      <c r="FW249" s="74" t="str">
        <f t="shared" si="150"/>
        <v/>
      </c>
      <c r="FX249" s="66"/>
      <c r="FY249" s="58"/>
      <c r="FZ249" s="58"/>
      <c r="GA249" s="58"/>
      <c r="GB249" s="63">
        <v>17</v>
      </c>
      <c r="GC249" s="64" t="s">
        <v>144</v>
      </c>
      <c r="GD249" s="64" t="s">
        <v>144</v>
      </c>
      <c r="GE249" s="65"/>
      <c r="GF249" s="64"/>
      <c r="GG249" s="64"/>
      <c r="GH249" s="65" t="s">
        <v>144</v>
      </c>
      <c r="GI249" s="65" t="str">
        <f>IFERROR(IF(GH249&gt;=5,VLOOKUP(GH249,Brutos!$K$3:$AE$10,MATCH(GG249,Brutos!$K$3:$AE$3,0),0),0),"")</f>
        <v/>
      </c>
      <c r="GJ249" s="64"/>
      <c r="GK249" s="64"/>
      <c r="GL249" s="74" t="str">
        <f t="shared" si="151"/>
        <v/>
      </c>
      <c r="GM249" s="66"/>
      <c r="GN249" s="58"/>
      <c r="GO249" s="58"/>
      <c r="GP249" s="58"/>
      <c r="GQ249" s="63">
        <v>17</v>
      </c>
      <c r="GR249" s="64" t="s">
        <v>144</v>
      </c>
      <c r="GS249" s="64" t="s">
        <v>144</v>
      </c>
      <c r="GT249" s="65"/>
      <c r="GU249" s="64"/>
      <c r="GV249" s="64"/>
      <c r="GW249" s="65" t="s">
        <v>144</v>
      </c>
      <c r="GX249" s="65" t="str">
        <f>IFERROR(IF(GW249&gt;=5,VLOOKUP(GW249,Brutos!$K$3:$AE$10,MATCH(GV249,Brutos!$K$3:$AE$3,0),0),0),"")</f>
        <v/>
      </c>
      <c r="GY249" s="64"/>
      <c r="GZ249" s="64"/>
      <c r="HA249" s="74" t="str">
        <f t="shared" si="152"/>
        <v/>
      </c>
      <c r="HB249" s="66"/>
      <c r="HC249" s="58"/>
      <c r="HD249" s="58"/>
      <c r="HE249" s="58"/>
      <c r="HF249" s="63">
        <v>17</v>
      </c>
      <c r="HG249" s="64" t="s">
        <v>144</v>
      </c>
      <c r="HH249" s="64" t="s">
        <v>144</v>
      </c>
      <c r="HI249" s="65"/>
      <c r="HJ249" s="64"/>
      <c r="HK249" s="64"/>
      <c r="HL249" s="65" t="s">
        <v>144</v>
      </c>
      <c r="HM249" s="65" t="str">
        <f>IFERROR(IF(HL249&gt;=5,VLOOKUP(HL249,Brutos!$K$3:$AE$10,MATCH(HK249,Brutos!$K$3:$AE$3,0),0),0),"")</f>
        <v/>
      </c>
      <c r="HN249" s="64"/>
      <c r="HO249" s="64"/>
      <c r="HP249" s="74" t="str">
        <f t="shared" si="153"/>
        <v/>
      </c>
      <c r="HQ249" s="66"/>
      <c r="HR249" s="58"/>
      <c r="HS249" s="58"/>
      <c r="HT249" s="58"/>
      <c r="HU249" s="63">
        <v>17</v>
      </c>
      <c r="HV249" s="64" t="s">
        <v>144</v>
      </c>
      <c r="HW249" s="64" t="s">
        <v>144</v>
      </c>
      <c r="HX249" s="478"/>
      <c r="HY249" s="64"/>
      <c r="HZ249" s="64"/>
      <c r="IA249" s="65" t="s">
        <v>144</v>
      </c>
      <c r="IB249" s="65" t="str">
        <f>IFERROR(IF(IA249&gt;=5,VLOOKUP(IA249,Brutos!$K$3:$AE$10,MATCH(HZ249,Brutos!$K$3:$AE$3,0),0),0),"")</f>
        <v/>
      </c>
      <c r="IC249" s="64"/>
      <c r="ID249" s="64"/>
      <c r="IE249" s="74" t="str">
        <f t="shared" si="154"/>
        <v/>
      </c>
      <c r="IF249" s="66"/>
      <c r="IG249" s="58"/>
      <c r="IH249" s="58"/>
      <c r="II249" s="58"/>
      <c r="IJ249" s="63">
        <v>17</v>
      </c>
      <c r="IK249" s="64" t="s">
        <v>144</v>
      </c>
      <c r="IL249" s="64" t="s">
        <v>144</v>
      </c>
      <c r="IM249" s="65"/>
      <c r="IN249" s="64"/>
      <c r="IO249" s="64"/>
      <c r="IP249" s="65" t="s">
        <v>144</v>
      </c>
      <c r="IQ249" s="65" t="str">
        <f>IFERROR(IF(IP249&gt;=5,VLOOKUP(IP249,Brutos!$K$3:$AE$10,MATCH(IO249,Brutos!$K$3:$AE$3,0),0),0),"")</f>
        <v/>
      </c>
      <c r="IR249" s="64"/>
      <c r="IS249" s="64"/>
      <c r="IT249" s="74" t="str">
        <f t="shared" si="155"/>
        <v/>
      </c>
      <c r="IU249" s="66"/>
      <c r="IV249" s="58"/>
      <c r="IW249" s="58"/>
      <c r="IX249" s="58"/>
      <c r="IY249" s="63">
        <v>17</v>
      </c>
      <c r="IZ249" s="64" t="s">
        <v>144</v>
      </c>
      <c r="JA249" s="64" t="s">
        <v>144</v>
      </c>
      <c r="JB249" s="65"/>
      <c r="JC249" s="64"/>
      <c r="JD249" s="64"/>
      <c r="JE249" s="65" t="s">
        <v>144</v>
      </c>
      <c r="JF249" s="65" t="str">
        <f>IFERROR(IF(JE249&gt;=5,VLOOKUP(JE249,Brutos!$K$3:$AE$10,MATCH(JD249,Brutos!$K$3:$AE$3,0),0),0),"")</f>
        <v/>
      </c>
      <c r="JG249" s="64"/>
      <c r="JH249" s="64"/>
      <c r="JI249" s="74" t="str">
        <f t="shared" si="156"/>
        <v/>
      </c>
      <c r="JJ249" s="66"/>
      <c r="JK249" s="58"/>
      <c r="JL249" s="58"/>
      <c r="JM249" s="58"/>
      <c r="JN249" s="63">
        <v>17</v>
      </c>
      <c r="JO249" s="64" t="s">
        <v>144</v>
      </c>
      <c r="JP249" s="64" t="s">
        <v>144</v>
      </c>
      <c r="JQ249" s="65"/>
      <c r="JR249" s="64"/>
      <c r="JS249" s="64"/>
      <c r="JT249" s="65" t="s">
        <v>144</v>
      </c>
      <c r="JU249" s="65" t="str">
        <f>IFERROR(IF(JT249&gt;=5,VLOOKUP(JT249,Brutos!$K$3:$AE$10,MATCH(JS249,Brutos!$K$3:$AE$3,0),0),0),"")</f>
        <v/>
      </c>
      <c r="JV249" s="64"/>
      <c r="JW249" s="64"/>
      <c r="JX249" s="74" t="str">
        <f t="shared" si="157"/>
        <v/>
      </c>
      <c r="JY249" s="66"/>
      <c r="JZ249" s="58"/>
      <c r="KA249" s="58"/>
      <c r="KB249" s="58"/>
      <c r="KC249" s="63">
        <v>17</v>
      </c>
      <c r="KD249" s="64" t="s">
        <v>144</v>
      </c>
      <c r="KE249" s="64" t="s">
        <v>144</v>
      </c>
      <c r="KF249" s="65"/>
      <c r="KG249" s="64"/>
      <c r="KH249" s="64"/>
      <c r="KI249" s="65" t="s">
        <v>144</v>
      </c>
      <c r="KJ249" s="65" t="str">
        <f>IFERROR(IF(KI249&gt;=5,VLOOKUP(KI249,Brutos!$K$3:$AE$10,MATCH(KH249,Brutos!$K$3:$AE$3,0),0),0),"")</f>
        <v/>
      </c>
      <c r="KK249" s="64"/>
      <c r="KL249" s="64"/>
      <c r="KM249" s="74" t="str">
        <f t="shared" si="158"/>
        <v/>
      </c>
      <c r="KN249" s="66"/>
      <c r="KO249" s="58"/>
      <c r="KP249" s="58"/>
      <c r="KQ249" s="58"/>
      <c r="KR249" s="63">
        <v>17</v>
      </c>
      <c r="KS249" s="64" t="s">
        <v>144</v>
      </c>
      <c r="KT249" s="64" t="s">
        <v>144</v>
      </c>
      <c r="KU249" s="65"/>
      <c r="KV249" s="64"/>
      <c r="KW249" s="64"/>
      <c r="KX249" s="65" t="s">
        <v>144</v>
      </c>
      <c r="KY249" s="65" t="str">
        <f>IFERROR(IF(KX249&gt;=5,VLOOKUP(KX249,Brutos!$K$3:$AE$10,MATCH(KW249,Brutos!$K$3:$AE$3,0),0),0),"")</f>
        <v/>
      </c>
      <c r="KZ249" s="64"/>
      <c r="LA249" s="64"/>
      <c r="LB249" s="74" t="str">
        <f t="shared" si="159"/>
        <v/>
      </c>
      <c r="LC249" s="66"/>
      <c r="LD249" s="347"/>
      <c r="LE249" s="58"/>
      <c r="LF249" s="58"/>
      <c r="LG249" s="63">
        <v>17</v>
      </c>
      <c r="LH249" s="64" t="s">
        <v>144</v>
      </c>
      <c r="LI249" s="64" t="s">
        <v>144</v>
      </c>
      <c r="LJ249" s="65"/>
      <c r="LK249" s="64"/>
      <c r="LL249" s="64"/>
      <c r="LM249" s="65" t="s">
        <v>144</v>
      </c>
      <c r="LN249" s="65" t="str">
        <f>IFERROR(IF(LM249&gt;=5,VLOOKUP(LM249,Brutos!$K$3:$AE$10,MATCH(LL249,Brutos!$K$3:$AE$3,0),0),0),"")</f>
        <v/>
      </c>
      <c r="LO249" s="64"/>
      <c r="LP249" s="64"/>
      <c r="LQ249" s="74" t="str">
        <f t="shared" si="160"/>
        <v/>
      </c>
      <c r="LR249" s="66"/>
      <c r="LS249" s="347"/>
      <c r="LT249" s="58"/>
      <c r="LU249" s="58"/>
      <c r="LV249" s="63">
        <v>17</v>
      </c>
      <c r="LW249" s="64" t="s">
        <v>144</v>
      </c>
      <c r="LX249" s="64" t="s">
        <v>144</v>
      </c>
      <c r="LY249" s="65"/>
      <c r="LZ249" s="64"/>
      <c r="MA249" s="64"/>
      <c r="MB249" s="65" t="s">
        <v>144</v>
      </c>
      <c r="MC249" s="65" t="str">
        <f>IFERROR(IF(MB249&gt;=5,VLOOKUP(MB249,Brutos!$K$3:$AE$10,MATCH(MA249,Brutos!$K$3:$AE$3,0),0),0),"")</f>
        <v/>
      </c>
      <c r="MD249" s="64"/>
      <c r="ME249" s="64"/>
      <c r="MF249" s="74" t="str">
        <f t="shared" si="161"/>
        <v/>
      </c>
      <c r="MG249" s="66"/>
      <c r="MH249" s="347"/>
      <c r="MI249" s="58"/>
      <c r="MJ249" s="58"/>
      <c r="MK249" s="63">
        <v>17</v>
      </c>
      <c r="ML249" s="64" t="s">
        <v>144</v>
      </c>
      <c r="MM249" s="64" t="s">
        <v>144</v>
      </c>
      <c r="MN249" s="65"/>
      <c r="MO249" s="64"/>
      <c r="MP249" s="64"/>
      <c r="MQ249" s="65" t="s">
        <v>144</v>
      </c>
      <c r="MR249" s="65" t="str">
        <f>IFERROR(IF(MQ249&gt;=5,VLOOKUP(MQ249,Brutos!$K$3:$AE$10,MATCH(MP249,Brutos!$K$3:$AE$3,0),0),0),"")</f>
        <v/>
      </c>
      <c r="MS249" s="64"/>
      <c r="MT249" s="64"/>
      <c r="MU249" s="74" t="str">
        <f t="shared" si="162"/>
        <v/>
      </c>
      <c r="MV249" s="66"/>
      <c r="MW249" s="347"/>
    </row>
    <row r="250" spans="1:361">
      <c r="A250" s="347"/>
      <c r="B250" s="58"/>
      <c r="C250" s="58"/>
      <c r="D250" s="63">
        <v>18</v>
      </c>
      <c r="E250" s="64" t="s">
        <v>144</v>
      </c>
      <c r="F250" s="64" t="s">
        <v>144</v>
      </c>
      <c r="G250" s="65"/>
      <c r="H250" s="64"/>
      <c r="I250" s="64"/>
      <c r="J250" s="65" t="s">
        <v>144</v>
      </c>
      <c r="K250" s="65" t="str">
        <f>IFERROR(IF(J250&gt;=5,VLOOKUP(J250,Brutos!$K$3:$AE$10,MATCH(I250,Brutos!$K$3:$AE$3,0),0),0),"")</f>
        <v/>
      </c>
      <c r="L250" s="64"/>
      <c r="M250" s="64"/>
      <c r="N250" s="74" t="str">
        <f t="shared" si="139"/>
        <v/>
      </c>
      <c r="O250" s="66"/>
      <c r="P250" s="58"/>
      <c r="Q250" s="58"/>
      <c r="R250" s="58"/>
      <c r="S250" s="63">
        <v>18</v>
      </c>
      <c r="T250" s="64" t="s">
        <v>144</v>
      </c>
      <c r="U250" s="64" t="s">
        <v>144</v>
      </c>
      <c r="V250" s="65"/>
      <c r="W250" s="64"/>
      <c r="X250" s="64"/>
      <c r="Y250" s="65" t="s">
        <v>144</v>
      </c>
      <c r="Z250" s="65" t="str">
        <f>IFERROR(IF(Y250&gt;=5,VLOOKUP(Y250,Brutos!$K$3:$AE$10,MATCH(X250,Brutos!$K$3:$AE$3,0),0),0),"")</f>
        <v/>
      </c>
      <c r="AA250" s="64"/>
      <c r="AB250" s="64"/>
      <c r="AC250" s="74" t="str">
        <f t="shared" si="140"/>
        <v/>
      </c>
      <c r="AD250" s="66"/>
      <c r="AE250" s="58"/>
      <c r="AF250" s="58"/>
      <c r="AG250" s="58"/>
      <c r="AH250" s="63">
        <v>18</v>
      </c>
      <c r="AI250" s="64" t="s">
        <v>144</v>
      </c>
      <c r="AJ250" s="64" t="s">
        <v>144</v>
      </c>
      <c r="AK250" s="65"/>
      <c r="AL250" s="64"/>
      <c r="AM250" s="64"/>
      <c r="AN250" s="65" t="s">
        <v>144</v>
      </c>
      <c r="AO250" s="65" t="str">
        <f>IFERROR(IF(AN250&gt;=5,VLOOKUP(AN250,Brutos!$K$3:$AE$10,MATCH(AM250,Brutos!$K$3:$AE$3,0),0),0),"")</f>
        <v/>
      </c>
      <c r="AP250" s="64"/>
      <c r="AQ250" s="64"/>
      <c r="AR250" s="74" t="str">
        <f t="shared" si="141"/>
        <v/>
      </c>
      <c r="AS250" s="66"/>
      <c r="AT250" s="58"/>
      <c r="AU250" s="58"/>
      <c r="AV250" s="58"/>
      <c r="AW250" s="63">
        <v>18</v>
      </c>
      <c r="AX250" s="64" t="s">
        <v>144</v>
      </c>
      <c r="AY250" s="64" t="s">
        <v>144</v>
      </c>
      <c r="AZ250" s="354"/>
      <c r="BA250" s="64"/>
      <c r="BB250" s="64"/>
      <c r="BC250" s="65" t="s">
        <v>144</v>
      </c>
      <c r="BD250" s="65" t="str">
        <f>IFERROR(IF(BC250&gt;=5,VLOOKUP(BC250,Brutos!$K$3:$AE$10,MATCH(BB250,Brutos!$K$3:$AE$3,0),0),0),"")</f>
        <v/>
      </c>
      <c r="BE250" s="64"/>
      <c r="BF250" s="64"/>
      <c r="BG250" s="74" t="str">
        <f t="shared" si="142"/>
        <v/>
      </c>
      <c r="BH250" s="66"/>
      <c r="BI250" s="58"/>
      <c r="BJ250" s="58"/>
      <c r="BK250" s="58"/>
      <c r="BL250" s="63">
        <v>18</v>
      </c>
      <c r="BM250" s="64" t="s">
        <v>144</v>
      </c>
      <c r="BN250" s="64" t="s">
        <v>144</v>
      </c>
      <c r="BO250" s="65"/>
      <c r="BP250" s="64"/>
      <c r="BQ250" s="64"/>
      <c r="BR250" s="65" t="s">
        <v>144</v>
      </c>
      <c r="BS250" s="65" t="str">
        <f>IFERROR(IF(BR250&gt;=5,VLOOKUP(BR250,Brutos!$K$3:$AE$10,MATCH(BQ250,Brutos!$K$3:$AE$3,0),0),0),"")</f>
        <v/>
      </c>
      <c r="BT250" s="64"/>
      <c r="BU250" s="64"/>
      <c r="BV250" s="74" t="str">
        <f t="shared" si="143"/>
        <v/>
      </c>
      <c r="BW250" s="66"/>
      <c r="BX250" s="58"/>
      <c r="BY250" s="58"/>
      <c r="BZ250" s="58"/>
      <c r="CA250" s="63">
        <v>18</v>
      </c>
      <c r="CB250" s="64" t="s">
        <v>144</v>
      </c>
      <c r="CC250" s="64" t="s">
        <v>144</v>
      </c>
      <c r="CD250" s="65"/>
      <c r="CE250" s="64"/>
      <c r="CF250" s="64"/>
      <c r="CG250" s="65" t="s">
        <v>144</v>
      </c>
      <c r="CH250" s="65" t="str">
        <f>IFERROR(IF(CG250&gt;=5,VLOOKUP(CG250,Brutos!$K$3:$AE$10,MATCH(CF250,Brutos!$K$3:$AE$3,0),0),0),"")</f>
        <v/>
      </c>
      <c r="CI250" s="64"/>
      <c r="CJ250" s="64"/>
      <c r="CK250" s="74" t="str">
        <f t="shared" si="144"/>
        <v/>
      </c>
      <c r="CL250" s="66"/>
      <c r="CM250" s="58"/>
      <c r="CN250" s="58"/>
      <c r="CO250" s="58"/>
      <c r="CP250" s="63">
        <v>18</v>
      </c>
      <c r="CQ250" s="64" t="s">
        <v>144</v>
      </c>
      <c r="CR250" s="64" t="s">
        <v>144</v>
      </c>
      <c r="CS250" s="65"/>
      <c r="CT250" s="64"/>
      <c r="CU250" s="64"/>
      <c r="CV250" s="65" t="s">
        <v>144</v>
      </c>
      <c r="CW250" s="65" t="str">
        <f>IFERROR(IF(CV250&gt;=5,VLOOKUP(CV250,Brutos!$K$3:$AE$10,MATCH(CU250,Brutos!$K$3:$AE$3,0),0),0),"")</f>
        <v/>
      </c>
      <c r="CX250" s="64"/>
      <c r="CY250" s="64"/>
      <c r="CZ250" s="74" t="str">
        <f t="shared" si="145"/>
        <v/>
      </c>
      <c r="DA250" s="66"/>
      <c r="DB250" s="58"/>
      <c r="DC250" s="58"/>
      <c r="DD250" s="58"/>
      <c r="DE250" s="63">
        <v>18</v>
      </c>
      <c r="DF250" s="64" t="s">
        <v>144</v>
      </c>
      <c r="DG250" s="64" t="s">
        <v>144</v>
      </c>
      <c r="DH250" s="65"/>
      <c r="DI250" s="64"/>
      <c r="DJ250" s="64"/>
      <c r="DK250" s="65" t="s">
        <v>144</v>
      </c>
      <c r="DL250" s="65" t="str">
        <f>IFERROR(IF(DK250&gt;=5,VLOOKUP(DK250,Brutos!$K$3:$AE$10,MATCH(DJ250,Brutos!$K$3:$AE$3,0),0),0),"")</f>
        <v/>
      </c>
      <c r="DM250" s="64"/>
      <c r="DN250" s="64"/>
      <c r="DO250" s="74" t="str">
        <f t="shared" si="146"/>
        <v/>
      </c>
      <c r="DP250" s="66"/>
      <c r="DQ250" s="58"/>
      <c r="DR250" s="58"/>
      <c r="DS250" s="58"/>
      <c r="DT250" s="63">
        <v>18</v>
      </c>
      <c r="DU250" s="64" t="s">
        <v>144</v>
      </c>
      <c r="DV250" s="64" t="s">
        <v>144</v>
      </c>
      <c r="DW250" s="65"/>
      <c r="DX250" s="64"/>
      <c r="DY250" s="64"/>
      <c r="DZ250" s="65" t="s">
        <v>144</v>
      </c>
      <c r="EA250" s="65" t="str">
        <f>IFERROR(IF(DZ250&gt;=5,VLOOKUP(DZ250,Brutos!$K$3:$AE$10,MATCH(DY250,Brutos!$K$3:$AE$3,0),0),0),"")</f>
        <v/>
      </c>
      <c r="EB250" s="64"/>
      <c r="EC250" s="64"/>
      <c r="ED250" s="74" t="str">
        <f t="shared" si="147"/>
        <v/>
      </c>
      <c r="EE250" s="66"/>
      <c r="EF250" s="58"/>
      <c r="EG250" s="58"/>
      <c r="EH250" s="58"/>
      <c r="EI250" s="63">
        <v>18</v>
      </c>
      <c r="EJ250" s="64" t="s">
        <v>144</v>
      </c>
      <c r="EK250" s="64" t="s">
        <v>144</v>
      </c>
      <c r="EL250" s="65"/>
      <c r="EM250" s="64"/>
      <c r="EN250" s="64"/>
      <c r="EO250" s="65" t="s">
        <v>144</v>
      </c>
      <c r="EP250" s="65" t="str">
        <f>IFERROR(IF(EO250&gt;=5,VLOOKUP(EO250,Brutos!$K$3:$AE$10,MATCH(EN250,Brutos!$K$3:$AE$3,0),0),0),"")</f>
        <v/>
      </c>
      <c r="EQ250" s="64"/>
      <c r="ER250" s="64"/>
      <c r="ES250" s="74" t="str">
        <f t="shared" si="148"/>
        <v/>
      </c>
      <c r="ET250" s="66"/>
      <c r="EU250" s="58"/>
      <c r="EV250" s="58"/>
      <c r="EW250" s="58"/>
      <c r="EX250" s="63">
        <v>18</v>
      </c>
      <c r="EY250" s="64" t="s">
        <v>144</v>
      </c>
      <c r="EZ250" s="64" t="s">
        <v>144</v>
      </c>
      <c r="FA250" s="65"/>
      <c r="FB250" s="64"/>
      <c r="FC250" s="64"/>
      <c r="FD250" s="65" t="s">
        <v>144</v>
      </c>
      <c r="FE250" s="65" t="str">
        <f>IFERROR(IF(FD250&gt;=5,VLOOKUP(FD250,Brutos!$K$3:$AE$10,MATCH(FC250,Brutos!$K$3:$AE$3,0),0),0),"")</f>
        <v/>
      </c>
      <c r="FF250" s="64"/>
      <c r="FG250" s="64"/>
      <c r="FH250" s="74" t="str">
        <f t="shared" si="149"/>
        <v/>
      </c>
      <c r="FI250" s="66"/>
      <c r="FJ250" s="58"/>
      <c r="FK250" s="58"/>
      <c r="FL250" s="58"/>
      <c r="FM250" s="63">
        <v>18</v>
      </c>
      <c r="FN250" s="64" t="s">
        <v>144</v>
      </c>
      <c r="FO250" s="64" t="s">
        <v>144</v>
      </c>
      <c r="FP250" s="65"/>
      <c r="FQ250" s="64"/>
      <c r="FR250" s="64"/>
      <c r="FS250" s="65" t="s">
        <v>144</v>
      </c>
      <c r="FT250" s="65" t="str">
        <f>IFERROR(IF(FS250&gt;=5,VLOOKUP(FS250,Brutos!$K$3:$AE$10,MATCH(FR250,Brutos!$K$3:$AE$3,0),0),0),"")</f>
        <v/>
      </c>
      <c r="FU250" s="64"/>
      <c r="FV250" s="64"/>
      <c r="FW250" s="74" t="str">
        <f t="shared" si="150"/>
        <v/>
      </c>
      <c r="FX250" s="66"/>
      <c r="FY250" s="58"/>
      <c r="FZ250" s="58"/>
      <c r="GA250" s="58"/>
      <c r="GB250" s="63">
        <v>18</v>
      </c>
      <c r="GC250" s="64" t="s">
        <v>144</v>
      </c>
      <c r="GD250" s="64" t="s">
        <v>144</v>
      </c>
      <c r="GE250" s="65"/>
      <c r="GF250" s="64"/>
      <c r="GG250" s="64"/>
      <c r="GH250" s="65" t="s">
        <v>144</v>
      </c>
      <c r="GI250" s="65" t="str">
        <f>IFERROR(IF(GH250&gt;=5,VLOOKUP(GH250,Brutos!$K$3:$AE$10,MATCH(GG250,Brutos!$K$3:$AE$3,0),0),0),"")</f>
        <v/>
      </c>
      <c r="GJ250" s="64"/>
      <c r="GK250" s="64"/>
      <c r="GL250" s="74" t="str">
        <f t="shared" si="151"/>
        <v/>
      </c>
      <c r="GM250" s="66"/>
      <c r="GN250" s="58"/>
      <c r="GO250" s="58"/>
      <c r="GP250" s="58"/>
      <c r="GQ250" s="63">
        <v>18</v>
      </c>
      <c r="GR250" s="64" t="s">
        <v>144</v>
      </c>
      <c r="GS250" s="64" t="s">
        <v>144</v>
      </c>
      <c r="GT250" s="65"/>
      <c r="GU250" s="64"/>
      <c r="GV250" s="64"/>
      <c r="GW250" s="65" t="s">
        <v>144</v>
      </c>
      <c r="GX250" s="65" t="str">
        <f>IFERROR(IF(GW250&gt;=5,VLOOKUP(GW250,Brutos!$K$3:$AE$10,MATCH(GV250,Brutos!$K$3:$AE$3,0),0),0),"")</f>
        <v/>
      </c>
      <c r="GY250" s="64"/>
      <c r="GZ250" s="64"/>
      <c r="HA250" s="74" t="str">
        <f t="shared" si="152"/>
        <v/>
      </c>
      <c r="HB250" s="66"/>
      <c r="HC250" s="58"/>
      <c r="HD250" s="58"/>
      <c r="HE250" s="58"/>
      <c r="HF250" s="63">
        <v>18</v>
      </c>
      <c r="HG250" s="64" t="s">
        <v>144</v>
      </c>
      <c r="HH250" s="64" t="s">
        <v>144</v>
      </c>
      <c r="HI250" s="65"/>
      <c r="HJ250" s="64"/>
      <c r="HK250" s="64"/>
      <c r="HL250" s="65" t="s">
        <v>144</v>
      </c>
      <c r="HM250" s="65" t="str">
        <f>IFERROR(IF(HL250&gt;=5,VLOOKUP(HL250,Brutos!$K$3:$AE$10,MATCH(HK250,Brutos!$K$3:$AE$3,0),0),0),"")</f>
        <v/>
      </c>
      <c r="HN250" s="64"/>
      <c r="HO250" s="64"/>
      <c r="HP250" s="74" t="str">
        <f t="shared" si="153"/>
        <v/>
      </c>
      <c r="HQ250" s="66"/>
      <c r="HR250" s="58"/>
      <c r="HS250" s="58"/>
      <c r="HT250" s="58"/>
      <c r="HU250" s="63">
        <v>18</v>
      </c>
      <c r="HV250" s="64" t="s">
        <v>144</v>
      </c>
      <c r="HW250" s="64" t="s">
        <v>144</v>
      </c>
      <c r="HX250" s="478"/>
      <c r="HY250" s="64"/>
      <c r="HZ250" s="64"/>
      <c r="IA250" s="65" t="s">
        <v>144</v>
      </c>
      <c r="IB250" s="65" t="str">
        <f>IFERROR(IF(IA250&gt;=5,VLOOKUP(IA250,Brutos!$K$3:$AE$10,MATCH(HZ250,Brutos!$K$3:$AE$3,0),0),0),"")</f>
        <v/>
      </c>
      <c r="IC250" s="64"/>
      <c r="ID250" s="64"/>
      <c r="IE250" s="74" t="str">
        <f t="shared" si="154"/>
        <v/>
      </c>
      <c r="IF250" s="66"/>
      <c r="IG250" s="58"/>
      <c r="IH250" s="58"/>
      <c r="II250" s="58"/>
      <c r="IJ250" s="63">
        <v>18</v>
      </c>
      <c r="IK250" s="64" t="s">
        <v>144</v>
      </c>
      <c r="IL250" s="64" t="s">
        <v>144</v>
      </c>
      <c r="IM250" s="65"/>
      <c r="IN250" s="64"/>
      <c r="IO250" s="64"/>
      <c r="IP250" s="65" t="s">
        <v>144</v>
      </c>
      <c r="IQ250" s="65" t="str">
        <f>IFERROR(IF(IP250&gt;=5,VLOOKUP(IP250,Brutos!$K$3:$AE$10,MATCH(IO250,Brutos!$K$3:$AE$3,0),0),0),"")</f>
        <v/>
      </c>
      <c r="IR250" s="64"/>
      <c r="IS250" s="64"/>
      <c r="IT250" s="74" t="str">
        <f t="shared" si="155"/>
        <v/>
      </c>
      <c r="IU250" s="66"/>
      <c r="IV250" s="58"/>
      <c r="IW250" s="58"/>
      <c r="IX250" s="58"/>
      <c r="IY250" s="63">
        <v>18</v>
      </c>
      <c r="IZ250" s="64" t="s">
        <v>144</v>
      </c>
      <c r="JA250" s="64" t="s">
        <v>144</v>
      </c>
      <c r="JB250" s="65"/>
      <c r="JC250" s="64"/>
      <c r="JD250" s="64"/>
      <c r="JE250" s="65" t="s">
        <v>144</v>
      </c>
      <c r="JF250" s="65" t="str">
        <f>IFERROR(IF(JE250&gt;=5,VLOOKUP(JE250,Brutos!$K$3:$AE$10,MATCH(JD250,Brutos!$K$3:$AE$3,0),0),0),"")</f>
        <v/>
      </c>
      <c r="JG250" s="64"/>
      <c r="JH250" s="64"/>
      <c r="JI250" s="74" t="str">
        <f t="shared" si="156"/>
        <v/>
      </c>
      <c r="JJ250" s="66"/>
      <c r="JK250" s="58"/>
      <c r="JL250" s="58"/>
      <c r="JM250" s="58"/>
      <c r="JN250" s="63">
        <v>18</v>
      </c>
      <c r="JO250" s="64" t="s">
        <v>144</v>
      </c>
      <c r="JP250" s="64" t="s">
        <v>144</v>
      </c>
      <c r="JQ250" s="65"/>
      <c r="JR250" s="64"/>
      <c r="JS250" s="64"/>
      <c r="JT250" s="65" t="s">
        <v>144</v>
      </c>
      <c r="JU250" s="65" t="str">
        <f>IFERROR(IF(JT250&gt;=5,VLOOKUP(JT250,Brutos!$K$3:$AE$10,MATCH(JS250,Brutos!$K$3:$AE$3,0),0),0),"")</f>
        <v/>
      </c>
      <c r="JV250" s="64"/>
      <c r="JW250" s="64"/>
      <c r="JX250" s="74" t="str">
        <f t="shared" si="157"/>
        <v/>
      </c>
      <c r="JY250" s="66"/>
      <c r="JZ250" s="58"/>
      <c r="KA250" s="58"/>
      <c r="KB250" s="58"/>
      <c r="KC250" s="63">
        <v>18</v>
      </c>
      <c r="KD250" s="64" t="s">
        <v>144</v>
      </c>
      <c r="KE250" s="64" t="s">
        <v>144</v>
      </c>
      <c r="KF250" s="65"/>
      <c r="KG250" s="64"/>
      <c r="KH250" s="64"/>
      <c r="KI250" s="65" t="s">
        <v>144</v>
      </c>
      <c r="KJ250" s="65" t="str">
        <f>IFERROR(IF(KI250&gt;=5,VLOOKUP(KI250,Brutos!$K$3:$AE$10,MATCH(KH250,Brutos!$K$3:$AE$3,0),0),0),"")</f>
        <v/>
      </c>
      <c r="KK250" s="64"/>
      <c r="KL250" s="64"/>
      <c r="KM250" s="74" t="str">
        <f t="shared" si="158"/>
        <v/>
      </c>
      <c r="KN250" s="66"/>
      <c r="KO250" s="58"/>
      <c r="KP250" s="58"/>
      <c r="KQ250" s="58"/>
      <c r="KR250" s="63">
        <v>18</v>
      </c>
      <c r="KS250" s="64" t="s">
        <v>144</v>
      </c>
      <c r="KT250" s="64" t="s">
        <v>144</v>
      </c>
      <c r="KU250" s="65"/>
      <c r="KV250" s="64"/>
      <c r="KW250" s="64"/>
      <c r="KX250" s="65" t="s">
        <v>144</v>
      </c>
      <c r="KY250" s="65" t="str">
        <f>IFERROR(IF(KX250&gt;=5,VLOOKUP(KX250,Brutos!$K$3:$AE$10,MATCH(KW250,Brutos!$K$3:$AE$3,0),0),0),"")</f>
        <v/>
      </c>
      <c r="KZ250" s="64"/>
      <c r="LA250" s="64"/>
      <c r="LB250" s="74" t="str">
        <f t="shared" si="159"/>
        <v/>
      </c>
      <c r="LC250" s="66"/>
      <c r="LD250" s="347"/>
      <c r="LE250" s="58"/>
      <c r="LF250" s="58"/>
      <c r="LG250" s="63">
        <v>18</v>
      </c>
      <c r="LH250" s="64" t="s">
        <v>144</v>
      </c>
      <c r="LI250" s="64" t="s">
        <v>144</v>
      </c>
      <c r="LJ250" s="65"/>
      <c r="LK250" s="64"/>
      <c r="LL250" s="64"/>
      <c r="LM250" s="65" t="s">
        <v>144</v>
      </c>
      <c r="LN250" s="65" t="str">
        <f>IFERROR(IF(LM250&gt;=5,VLOOKUP(LM250,Brutos!$K$3:$AE$10,MATCH(LL250,Brutos!$K$3:$AE$3,0),0),0),"")</f>
        <v/>
      </c>
      <c r="LO250" s="64"/>
      <c r="LP250" s="64"/>
      <c r="LQ250" s="74" t="str">
        <f t="shared" si="160"/>
        <v/>
      </c>
      <c r="LR250" s="66"/>
      <c r="LS250" s="347"/>
      <c r="LT250" s="58"/>
      <c r="LU250" s="58"/>
      <c r="LV250" s="63">
        <v>18</v>
      </c>
      <c r="LW250" s="64" t="s">
        <v>144</v>
      </c>
      <c r="LX250" s="64" t="s">
        <v>144</v>
      </c>
      <c r="LY250" s="65"/>
      <c r="LZ250" s="64"/>
      <c r="MA250" s="64"/>
      <c r="MB250" s="65" t="s">
        <v>144</v>
      </c>
      <c r="MC250" s="65" t="str">
        <f>IFERROR(IF(MB250&gt;=5,VLOOKUP(MB250,Brutos!$K$3:$AE$10,MATCH(MA250,Brutos!$K$3:$AE$3,0),0),0),"")</f>
        <v/>
      </c>
      <c r="MD250" s="64"/>
      <c r="ME250" s="64"/>
      <c r="MF250" s="74" t="str">
        <f t="shared" si="161"/>
        <v/>
      </c>
      <c r="MG250" s="66"/>
      <c r="MH250" s="347"/>
      <c r="MI250" s="58"/>
      <c r="MJ250" s="58"/>
      <c r="MK250" s="63">
        <v>18</v>
      </c>
      <c r="ML250" s="64" t="s">
        <v>144</v>
      </c>
      <c r="MM250" s="64" t="s">
        <v>144</v>
      </c>
      <c r="MN250" s="65"/>
      <c r="MO250" s="64"/>
      <c r="MP250" s="64"/>
      <c r="MQ250" s="65" t="s">
        <v>144</v>
      </c>
      <c r="MR250" s="65" t="str">
        <f>IFERROR(IF(MQ250&gt;=5,VLOOKUP(MQ250,Brutos!$K$3:$AE$10,MATCH(MP250,Brutos!$K$3:$AE$3,0),0),0),"")</f>
        <v/>
      </c>
      <c r="MS250" s="64"/>
      <c r="MT250" s="64"/>
      <c r="MU250" s="74" t="str">
        <f t="shared" si="162"/>
        <v/>
      </c>
      <c r="MV250" s="66"/>
      <c r="MW250" s="347"/>
    </row>
    <row r="251" spans="1:361">
      <c r="A251" s="347"/>
      <c r="B251" s="58"/>
      <c r="C251" s="58"/>
      <c r="D251" s="63">
        <v>19</v>
      </c>
      <c r="E251" s="64" t="s">
        <v>144</v>
      </c>
      <c r="F251" s="64" t="s">
        <v>144</v>
      </c>
      <c r="G251" s="65"/>
      <c r="H251" s="64"/>
      <c r="I251" s="64"/>
      <c r="J251" s="65" t="s">
        <v>144</v>
      </c>
      <c r="K251" s="65" t="str">
        <f>IFERROR(IF(J251&gt;=5,VLOOKUP(J251,Brutos!$K$3:$AE$10,MATCH(I251,Brutos!$K$3:$AE$3,0),0),0),"")</f>
        <v/>
      </c>
      <c r="L251" s="64"/>
      <c r="M251" s="64"/>
      <c r="N251" s="74" t="str">
        <f t="shared" si="139"/>
        <v/>
      </c>
      <c r="O251" s="66"/>
      <c r="P251" s="58"/>
      <c r="Q251" s="58"/>
      <c r="R251" s="58"/>
      <c r="S251" s="63">
        <v>19</v>
      </c>
      <c r="T251" s="64" t="s">
        <v>144</v>
      </c>
      <c r="U251" s="64" t="s">
        <v>144</v>
      </c>
      <c r="V251" s="65"/>
      <c r="W251" s="64"/>
      <c r="X251" s="64"/>
      <c r="Y251" s="65" t="s">
        <v>144</v>
      </c>
      <c r="Z251" s="65" t="str">
        <f>IFERROR(IF(Y251&gt;=5,VLOOKUP(Y251,Brutos!$K$3:$AE$10,MATCH(X251,Brutos!$K$3:$AE$3,0),0),0),"")</f>
        <v/>
      </c>
      <c r="AA251" s="64"/>
      <c r="AB251" s="64"/>
      <c r="AC251" s="74" t="str">
        <f t="shared" si="140"/>
        <v/>
      </c>
      <c r="AD251" s="66"/>
      <c r="AE251" s="58"/>
      <c r="AF251" s="58"/>
      <c r="AG251" s="58"/>
      <c r="AH251" s="63">
        <v>19</v>
      </c>
      <c r="AI251" s="64" t="s">
        <v>144</v>
      </c>
      <c r="AJ251" s="64" t="s">
        <v>144</v>
      </c>
      <c r="AK251" s="65"/>
      <c r="AL251" s="64"/>
      <c r="AM251" s="64"/>
      <c r="AN251" s="65" t="s">
        <v>144</v>
      </c>
      <c r="AO251" s="65" t="str">
        <f>IFERROR(IF(AN251&gt;=5,VLOOKUP(AN251,Brutos!$K$3:$AE$10,MATCH(AM251,Brutos!$K$3:$AE$3,0),0),0),"")</f>
        <v/>
      </c>
      <c r="AP251" s="64"/>
      <c r="AQ251" s="64"/>
      <c r="AR251" s="74" t="str">
        <f t="shared" si="141"/>
        <v/>
      </c>
      <c r="AS251" s="66"/>
      <c r="AT251" s="58"/>
      <c r="AU251" s="58"/>
      <c r="AV251" s="58"/>
      <c r="AW251" s="63">
        <v>19</v>
      </c>
      <c r="AX251" s="64" t="s">
        <v>144</v>
      </c>
      <c r="AY251" s="64" t="s">
        <v>144</v>
      </c>
      <c r="AZ251" s="354"/>
      <c r="BA251" s="64"/>
      <c r="BB251" s="64"/>
      <c r="BC251" s="65" t="s">
        <v>144</v>
      </c>
      <c r="BD251" s="65" t="str">
        <f>IFERROR(IF(BC251&gt;=5,VLOOKUP(BC251,Brutos!$K$3:$AE$10,MATCH(BB251,Brutos!$K$3:$AE$3,0),0),0),"")</f>
        <v/>
      </c>
      <c r="BE251" s="64"/>
      <c r="BF251" s="64"/>
      <c r="BG251" s="74" t="str">
        <f t="shared" si="142"/>
        <v/>
      </c>
      <c r="BH251" s="66"/>
      <c r="BI251" s="58"/>
      <c r="BJ251" s="58"/>
      <c r="BK251" s="58"/>
      <c r="BL251" s="63">
        <v>19</v>
      </c>
      <c r="BM251" s="64" t="s">
        <v>144</v>
      </c>
      <c r="BN251" s="64" t="s">
        <v>144</v>
      </c>
      <c r="BO251" s="65"/>
      <c r="BP251" s="64"/>
      <c r="BQ251" s="64"/>
      <c r="BR251" s="65" t="s">
        <v>144</v>
      </c>
      <c r="BS251" s="65" t="str">
        <f>IFERROR(IF(BR251&gt;=5,VLOOKUP(BR251,Brutos!$K$3:$AE$10,MATCH(BQ251,Brutos!$K$3:$AE$3,0),0),0),"")</f>
        <v/>
      </c>
      <c r="BT251" s="64"/>
      <c r="BU251" s="64"/>
      <c r="BV251" s="74" t="str">
        <f t="shared" si="143"/>
        <v/>
      </c>
      <c r="BW251" s="66"/>
      <c r="BX251" s="58"/>
      <c r="BY251" s="58"/>
      <c r="BZ251" s="58"/>
      <c r="CA251" s="63">
        <v>19</v>
      </c>
      <c r="CB251" s="64" t="s">
        <v>144</v>
      </c>
      <c r="CC251" s="64" t="s">
        <v>144</v>
      </c>
      <c r="CD251" s="65"/>
      <c r="CE251" s="64"/>
      <c r="CF251" s="64"/>
      <c r="CG251" s="65" t="s">
        <v>144</v>
      </c>
      <c r="CH251" s="65" t="str">
        <f>IFERROR(IF(CG251&gt;=5,VLOOKUP(CG251,Brutos!$K$3:$AE$10,MATCH(CF251,Brutos!$K$3:$AE$3,0),0),0),"")</f>
        <v/>
      </c>
      <c r="CI251" s="64"/>
      <c r="CJ251" s="64"/>
      <c r="CK251" s="74" t="str">
        <f t="shared" si="144"/>
        <v/>
      </c>
      <c r="CL251" s="66"/>
      <c r="CM251" s="58"/>
      <c r="CN251" s="58"/>
      <c r="CO251" s="58"/>
      <c r="CP251" s="63">
        <v>19</v>
      </c>
      <c r="CQ251" s="64" t="s">
        <v>144</v>
      </c>
      <c r="CR251" s="64" t="s">
        <v>144</v>
      </c>
      <c r="CS251" s="65"/>
      <c r="CT251" s="64"/>
      <c r="CU251" s="64"/>
      <c r="CV251" s="65" t="s">
        <v>144</v>
      </c>
      <c r="CW251" s="65" t="str">
        <f>IFERROR(IF(CV251&gt;=5,VLOOKUP(CV251,Brutos!$K$3:$AE$10,MATCH(CU251,Brutos!$K$3:$AE$3,0),0),0),"")</f>
        <v/>
      </c>
      <c r="CX251" s="64"/>
      <c r="CY251" s="64"/>
      <c r="CZ251" s="74" t="str">
        <f t="shared" si="145"/>
        <v/>
      </c>
      <c r="DA251" s="66"/>
      <c r="DB251" s="58"/>
      <c r="DC251" s="58"/>
      <c r="DD251" s="58"/>
      <c r="DE251" s="63">
        <v>19</v>
      </c>
      <c r="DF251" s="64" t="s">
        <v>144</v>
      </c>
      <c r="DG251" s="64" t="s">
        <v>144</v>
      </c>
      <c r="DH251" s="65"/>
      <c r="DI251" s="64"/>
      <c r="DJ251" s="64"/>
      <c r="DK251" s="65" t="s">
        <v>144</v>
      </c>
      <c r="DL251" s="65" t="str">
        <f>IFERROR(IF(DK251&gt;=5,VLOOKUP(DK251,Brutos!$K$3:$AE$10,MATCH(DJ251,Brutos!$K$3:$AE$3,0),0),0),"")</f>
        <v/>
      </c>
      <c r="DM251" s="64"/>
      <c r="DN251" s="64"/>
      <c r="DO251" s="74" t="str">
        <f t="shared" si="146"/>
        <v/>
      </c>
      <c r="DP251" s="66"/>
      <c r="DQ251" s="58"/>
      <c r="DR251" s="58"/>
      <c r="DS251" s="58"/>
      <c r="DT251" s="63">
        <v>19</v>
      </c>
      <c r="DU251" s="64" t="s">
        <v>144</v>
      </c>
      <c r="DV251" s="64" t="s">
        <v>144</v>
      </c>
      <c r="DW251" s="65"/>
      <c r="DX251" s="64"/>
      <c r="DY251" s="64"/>
      <c r="DZ251" s="65" t="s">
        <v>144</v>
      </c>
      <c r="EA251" s="65" t="str">
        <f>IFERROR(IF(DZ251&gt;=5,VLOOKUP(DZ251,Brutos!$K$3:$AE$10,MATCH(DY251,Brutos!$K$3:$AE$3,0),0),0),"")</f>
        <v/>
      </c>
      <c r="EB251" s="64"/>
      <c r="EC251" s="64"/>
      <c r="ED251" s="74" t="str">
        <f t="shared" si="147"/>
        <v/>
      </c>
      <c r="EE251" s="66"/>
      <c r="EF251" s="58"/>
      <c r="EG251" s="58"/>
      <c r="EH251" s="58"/>
      <c r="EI251" s="63">
        <v>19</v>
      </c>
      <c r="EJ251" s="64" t="s">
        <v>144</v>
      </c>
      <c r="EK251" s="64" t="s">
        <v>144</v>
      </c>
      <c r="EL251" s="65"/>
      <c r="EM251" s="64"/>
      <c r="EN251" s="64"/>
      <c r="EO251" s="65" t="s">
        <v>144</v>
      </c>
      <c r="EP251" s="65" t="str">
        <f>IFERROR(IF(EO251&gt;=5,VLOOKUP(EO251,Brutos!$K$3:$AE$10,MATCH(EN251,Brutos!$K$3:$AE$3,0),0),0),"")</f>
        <v/>
      </c>
      <c r="EQ251" s="64"/>
      <c r="ER251" s="64"/>
      <c r="ES251" s="74" t="str">
        <f t="shared" si="148"/>
        <v/>
      </c>
      <c r="ET251" s="66"/>
      <c r="EU251" s="58"/>
      <c r="EV251" s="58"/>
      <c r="EW251" s="58"/>
      <c r="EX251" s="63">
        <v>19</v>
      </c>
      <c r="EY251" s="64" t="s">
        <v>144</v>
      </c>
      <c r="EZ251" s="64" t="s">
        <v>144</v>
      </c>
      <c r="FA251" s="65"/>
      <c r="FB251" s="64"/>
      <c r="FC251" s="64"/>
      <c r="FD251" s="65" t="s">
        <v>144</v>
      </c>
      <c r="FE251" s="65" t="str">
        <f>IFERROR(IF(FD251&gt;=5,VLOOKUP(FD251,Brutos!$K$3:$AE$10,MATCH(FC251,Brutos!$K$3:$AE$3,0),0),0),"")</f>
        <v/>
      </c>
      <c r="FF251" s="64"/>
      <c r="FG251" s="64"/>
      <c r="FH251" s="74" t="str">
        <f t="shared" si="149"/>
        <v/>
      </c>
      <c r="FI251" s="66"/>
      <c r="FJ251" s="58"/>
      <c r="FK251" s="58"/>
      <c r="FL251" s="58"/>
      <c r="FM251" s="63">
        <v>19</v>
      </c>
      <c r="FN251" s="64" t="s">
        <v>144</v>
      </c>
      <c r="FO251" s="64" t="s">
        <v>144</v>
      </c>
      <c r="FP251" s="65"/>
      <c r="FQ251" s="64"/>
      <c r="FR251" s="64"/>
      <c r="FS251" s="65" t="s">
        <v>144</v>
      </c>
      <c r="FT251" s="65" t="str">
        <f>IFERROR(IF(FS251&gt;=5,VLOOKUP(FS251,Brutos!$K$3:$AE$10,MATCH(FR251,Brutos!$K$3:$AE$3,0),0),0),"")</f>
        <v/>
      </c>
      <c r="FU251" s="64"/>
      <c r="FV251" s="64"/>
      <c r="FW251" s="74" t="str">
        <f t="shared" si="150"/>
        <v/>
      </c>
      <c r="FX251" s="66"/>
      <c r="FY251" s="58"/>
      <c r="FZ251" s="58"/>
      <c r="GA251" s="58"/>
      <c r="GB251" s="63">
        <v>19</v>
      </c>
      <c r="GC251" s="64" t="s">
        <v>144</v>
      </c>
      <c r="GD251" s="64" t="s">
        <v>144</v>
      </c>
      <c r="GE251" s="65"/>
      <c r="GF251" s="64"/>
      <c r="GG251" s="64"/>
      <c r="GH251" s="65" t="s">
        <v>144</v>
      </c>
      <c r="GI251" s="65" t="str">
        <f>IFERROR(IF(GH251&gt;=5,VLOOKUP(GH251,Brutos!$K$3:$AE$10,MATCH(GG251,Brutos!$K$3:$AE$3,0),0),0),"")</f>
        <v/>
      </c>
      <c r="GJ251" s="64"/>
      <c r="GK251" s="64"/>
      <c r="GL251" s="74" t="str">
        <f t="shared" si="151"/>
        <v/>
      </c>
      <c r="GM251" s="66"/>
      <c r="GN251" s="58"/>
      <c r="GO251" s="58"/>
      <c r="GP251" s="58"/>
      <c r="GQ251" s="63">
        <v>19</v>
      </c>
      <c r="GR251" s="64" t="s">
        <v>144</v>
      </c>
      <c r="GS251" s="64" t="s">
        <v>144</v>
      </c>
      <c r="GT251" s="65"/>
      <c r="GU251" s="64"/>
      <c r="GV251" s="64"/>
      <c r="GW251" s="65" t="s">
        <v>144</v>
      </c>
      <c r="GX251" s="65" t="str">
        <f>IFERROR(IF(GW251&gt;=5,VLOOKUP(GW251,Brutos!$K$3:$AE$10,MATCH(GV251,Brutos!$K$3:$AE$3,0),0),0),"")</f>
        <v/>
      </c>
      <c r="GY251" s="64"/>
      <c r="GZ251" s="64"/>
      <c r="HA251" s="74" t="str">
        <f t="shared" si="152"/>
        <v/>
      </c>
      <c r="HB251" s="66"/>
      <c r="HC251" s="58"/>
      <c r="HD251" s="58"/>
      <c r="HE251" s="58"/>
      <c r="HF251" s="63">
        <v>19</v>
      </c>
      <c r="HG251" s="64" t="s">
        <v>144</v>
      </c>
      <c r="HH251" s="64" t="s">
        <v>144</v>
      </c>
      <c r="HI251" s="65"/>
      <c r="HJ251" s="64"/>
      <c r="HK251" s="64"/>
      <c r="HL251" s="65" t="s">
        <v>144</v>
      </c>
      <c r="HM251" s="65" t="str">
        <f>IFERROR(IF(HL251&gt;=5,VLOOKUP(HL251,Brutos!$K$3:$AE$10,MATCH(HK251,Brutos!$K$3:$AE$3,0),0),0),"")</f>
        <v/>
      </c>
      <c r="HN251" s="64"/>
      <c r="HO251" s="64"/>
      <c r="HP251" s="74" t="str">
        <f t="shared" si="153"/>
        <v/>
      </c>
      <c r="HQ251" s="66"/>
      <c r="HR251" s="58"/>
      <c r="HS251" s="58"/>
      <c r="HT251" s="58"/>
      <c r="HU251" s="63">
        <v>19</v>
      </c>
      <c r="HV251" s="64" t="s">
        <v>144</v>
      </c>
      <c r="HW251" s="64" t="s">
        <v>144</v>
      </c>
      <c r="HX251" s="478"/>
      <c r="HY251" s="64"/>
      <c r="HZ251" s="64"/>
      <c r="IA251" s="65" t="s">
        <v>144</v>
      </c>
      <c r="IB251" s="65" t="str">
        <f>IFERROR(IF(IA251&gt;=5,VLOOKUP(IA251,Brutos!$K$3:$AE$10,MATCH(HZ251,Brutos!$K$3:$AE$3,0),0),0),"")</f>
        <v/>
      </c>
      <c r="IC251" s="64"/>
      <c r="ID251" s="64"/>
      <c r="IE251" s="74" t="str">
        <f t="shared" si="154"/>
        <v/>
      </c>
      <c r="IF251" s="66"/>
      <c r="IG251" s="58"/>
      <c r="IH251" s="58"/>
      <c r="II251" s="58"/>
      <c r="IJ251" s="63">
        <v>19</v>
      </c>
      <c r="IK251" s="64" t="s">
        <v>144</v>
      </c>
      <c r="IL251" s="64" t="s">
        <v>144</v>
      </c>
      <c r="IM251" s="65"/>
      <c r="IN251" s="64"/>
      <c r="IO251" s="64"/>
      <c r="IP251" s="65" t="s">
        <v>144</v>
      </c>
      <c r="IQ251" s="65" t="str">
        <f>IFERROR(IF(IP251&gt;=5,VLOOKUP(IP251,Brutos!$K$3:$AE$10,MATCH(IO251,Brutos!$K$3:$AE$3,0),0),0),"")</f>
        <v/>
      </c>
      <c r="IR251" s="64"/>
      <c r="IS251" s="64"/>
      <c r="IT251" s="74" t="str">
        <f t="shared" si="155"/>
        <v/>
      </c>
      <c r="IU251" s="66"/>
      <c r="IV251" s="58"/>
      <c r="IW251" s="58"/>
      <c r="IX251" s="58"/>
      <c r="IY251" s="63">
        <v>19</v>
      </c>
      <c r="IZ251" s="64" t="s">
        <v>144</v>
      </c>
      <c r="JA251" s="64" t="s">
        <v>144</v>
      </c>
      <c r="JB251" s="65"/>
      <c r="JC251" s="64"/>
      <c r="JD251" s="64"/>
      <c r="JE251" s="65" t="s">
        <v>144</v>
      </c>
      <c r="JF251" s="65" t="str">
        <f>IFERROR(IF(JE251&gt;=5,VLOOKUP(JE251,Brutos!$K$3:$AE$10,MATCH(JD251,Brutos!$K$3:$AE$3,0),0),0),"")</f>
        <v/>
      </c>
      <c r="JG251" s="64"/>
      <c r="JH251" s="64"/>
      <c r="JI251" s="74" t="str">
        <f t="shared" si="156"/>
        <v/>
      </c>
      <c r="JJ251" s="66"/>
      <c r="JK251" s="58"/>
      <c r="JL251" s="58"/>
      <c r="JM251" s="58"/>
      <c r="JN251" s="63">
        <v>19</v>
      </c>
      <c r="JO251" s="64" t="s">
        <v>144</v>
      </c>
      <c r="JP251" s="64" t="s">
        <v>144</v>
      </c>
      <c r="JQ251" s="65"/>
      <c r="JR251" s="64"/>
      <c r="JS251" s="64"/>
      <c r="JT251" s="65" t="s">
        <v>144</v>
      </c>
      <c r="JU251" s="65" t="str">
        <f>IFERROR(IF(JT251&gt;=5,VLOOKUP(JT251,Brutos!$K$3:$AE$10,MATCH(JS251,Brutos!$K$3:$AE$3,0),0),0),"")</f>
        <v/>
      </c>
      <c r="JV251" s="64"/>
      <c r="JW251" s="64"/>
      <c r="JX251" s="74" t="str">
        <f t="shared" si="157"/>
        <v/>
      </c>
      <c r="JY251" s="66"/>
      <c r="JZ251" s="58"/>
      <c r="KA251" s="58"/>
      <c r="KB251" s="58"/>
      <c r="KC251" s="63">
        <v>19</v>
      </c>
      <c r="KD251" s="64" t="s">
        <v>144</v>
      </c>
      <c r="KE251" s="64" t="s">
        <v>144</v>
      </c>
      <c r="KF251" s="65"/>
      <c r="KG251" s="64"/>
      <c r="KH251" s="64"/>
      <c r="KI251" s="65" t="s">
        <v>144</v>
      </c>
      <c r="KJ251" s="65" t="str">
        <f>IFERROR(IF(KI251&gt;=5,VLOOKUP(KI251,Brutos!$K$3:$AE$10,MATCH(KH251,Brutos!$K$3:$AE$3,0),0),0),"")</f>
        <v/>
      </c>
      <c r="KK251" s="64"/>
      <c r="KL251" s="64"/>
      <c r="KM251" s="74" t="str">
        <f t="shared" si="158"/>
        <v/>
      </c>
      <c r="KN251" s="66"/>
      <c r="KO251" s="58"/>
      <c r="KP251" s="58"/>
      <c r="KQ251" s="58"/>
      <c r="KR251" s="63">
        <v>19</v>
      </c>
      <c r="KS251" s="64" t="s">
        <v>144</v>
      </c>
      <c r="KT251" s="64" t="s">
        <v>144</v>
      </c>
      <c r="KU251" s="65"/>
      <c r="KV251" s="64"/>
      <c r="KW251" s="64"/>
      <c r="KX251" s="65" t="s">
        <v>144</v>
      </c>
      <c r="KY251" s="65" t="str">
        <f>IFERROR(IF(KX251&gt;=5,VLOOKUP(KX251,Brutos!$K$3:$AE$10,MATCH(KW251,Brutos!$K$3:$AE$3,0),0),0),"")</f>
        <v/>
      </c>
      <c r="KZ251" s="64"/>
      <c r="LA251" s="64"/>
      <c r="LB251" s="74" t="str">
        <f t="shared" si="159"/>
        <v/>
      </c>
      <c r="LC251" s="66"/>
      <c r="LD251" s="347"/>
      <c r="LE251" s="58"/>
      <c r="LF251" s="58"/>
      <c r="LG251" s="63">
        <v>19</v>
      </c>
      <c r="LH251" s="64" t="s">
        <v>144</v>
      </c>
      <c r="LI251" s="64" t="s">
        <v>144</v>
      </c>
      <c r="LJ251" s="65"/>
      <c r="LK251" s="64"/>
      <c r="LL251" s="64"/>
      <c r="LM251" s="65" t="s">
        <v>144</v>
      </c>
      <c r="LN251" s="65" t="str">
        <f>IFERROR(IF(LM251&gt;=5,VLOOKUP(LM251,Brutos!$K$3:$AE$10,MATCH(LL251,Brutos!$K$3:$AE$3,0),0),0),"")</f>
        <v/>
      </c>
      <c r="LO251" s="64"/>
      <c r="LP251" s="64"/>
      <c r="LQ251" s="74" t="str">
        <f t="shared" si="160"/>
        <v/>
      </c>
      <c r="LR251" s="66"/>
      <c r="LS251" s="347"/>
      <c r="LT251" s="58"/>
      <c r="LU251" s="58"/>
      <c r="LV251" s="63">
        <v>19</v>
      </c>
      <c r="LW251" s="64" t="s">
        <v>144</v>
      </c>
      <c r="LX251" s="64" t="s">
        <v>144</v>
      </c>
      <c r="LY251" s="65"/>
      <c r="LZ251" s="64"/>
      <c r="MA251" s="64"/>
      <c r="MB251" s="65" t="s">
        <v>144</v>
      </c>
      <c r="MC251" s="65" t="str">
        <f>IFERROR(IF(MB251&gt;=5,VLOOKUP(MB251,Brutos!$K$3:$AE$10,MATCH(MA251,Brutos!$K$3:$AE$3,0),0),0),"")</f>
        <v/>
      </c>
      <c r="MD251" s="64"/>
      <c r="ME251" s="64"/>
      <c r="MF251" s="74" t="str">
        <f t="shared" si="161"/>
        <v/>
      </c>
      <c r="MG251" s="66"/>
      <c r="MH251" s="347"/>
      <c r="MI251" s="58"/>
      <c r="MJ251" s="58"/>
      <c r="MK251" s="63">
        <v>19</v>
      </c>
      <c r="ML251" s="64" t="s">
        <v>144</v>
      </c>
      <c r="MM251" s="64" t="s">
        <v>144</v>
      </c>
      <c r="MN251" s="65"/>
      <c r="MO251" s="64"/>
      <c r="MP251" s="64"/>
      <c r="MQ251" s="65" t="s">
        <v>144</v>
      </c>
      <c r="MR251" s="65" t="str">
        <f>IFERROR(IF(MQ251&gt;=5,VLOOKUP(MQ251,Brutos!$K$3:$AE$10,MATCH(MP251,Brutos!$K$3:$AE$3,0),0),0),"")</f>
        <v/>
      </c>
      <c r="MS251" s="64"/>
      <c r="MT251" s="64"/>
      <c r="MU251" s="74" t="str">
        <f t="shared" si="162"/>
        <v/>
      </c>
      <c r="MV251" s="66"/>
      <c r="MW251" s="347"/>
    </row>
    <row r="252" spans="1:361" ht="17" thickBot="1">
      <c r="A252" s="347"/>
      <c r="B252" s="58"/>
      <c r="C252" s="58"/>
      <c r="D252" s="67">
        <v>20</v>
      </c>
      <c r="E252" s="68" t="s">
        <v>144</v>
      </c>
      <c r="F252" s="68" t="s">
        <v>144</v>
      </c>
      <c r="G252" s="69"/>
      <c r="H252" s="68"/>
      <c r="I252" s="68"/>
      <c r="J252" s="69" t="s">
        <v>144</v>
      </c>
      <c r="K252" s="69" t="str">
        <f>IFERROR(IF(J252&gt;=5,VLOOKUP(J252,Brutos!$K$3:$AE$10,MATCH(I252,Brutos!$K$3:$AE$3,0),0),0),"")</f>
        <v/>
      </c>
      <c r="L252" s="68"/>
      <c r="M252" s="68"/>
      <c r="N252" s="78" t="str">
        <f t="shared" si="139"/>
        <v/>
      </c>
      <c r="O252" s="70"/>
      <c r="P252" s="58"/>
      <c r="Q252" s="58"/>
      <c r="R252" s="58"/>
      <c r="S252" s="67">
        <v>20</v>
      </c>
      <c r="T252" s="68" t="s">
        <v>144</v>
      </c>
      <c r="U252" s="68" t="s">
        <v>144</v>
      </c>
      <c r="V252" s="69"/>
      <c r="W252" s="68"/>
      <c r="X252" s="68"/>
      <c r="Y252" s="69" t="s">
        <v>144</v>
      </c>
      <c r="Z252" s="69" t="str">
        <f>IFERROR(IF(Y252&gt;=5,VLOOKUP(Y252,Brutos!$K$3:$AE$10,MATCH(X252,Brutos!$K$3:$AE$3,0),0),0),"")</f>
        <v/>
      </c>
      <c r="AA252" s="68"/>
      <c r="AB252" s="68"/>
      <c r="AC252" s="78" t="str">
        <f t="shared" si="140"/>
        <v/>
      </c>
      <c r="AD252" s="70"/>
      <c r="AE252" s="58"/>
      <c r="AF252" s="58"/>
      <c r="AG252" s="58"/>
      <c r="AH252" s="67">
        <v>20</v>
      </c>
      <c r="AI252" s="68" t="s">
        <v>144</v>
      </c>
      <c r="AJ252" s="68" t="s">
        <v>144</v>
      </c>
      <c r="AK252" s="69"/>
      <c r="AL252" s="68"/>
      <c r="AM252" s="68"/>
      <c r="AN252" s="69" t="s">
        <v>144</v>
      </c>
      <c r="AO252" s="69" t="str">
        <f>IFERROR(IF(AN252&gt;=5,VLOOKUP(AN252,Brutos!$K$3:$AE$10,MATCH(AM252,Brutos!$K$3:$AE$3,0),0),0),"")</f>
        <v/>
      </c>
      <c r="AP252" s="68"/>
      <c r="AQ252" s="68"/>
      <c r="AR252" s="78" t="str">
        <f t="shared" si="141"/>
        <v/>
      </c>
      <c r="AS252" s="70"/>
      <c r="AT252" s="58"/>
      <c r="AU252" s="58"/>
      <c r="AV252" s="58"/>
      <c r="AW252" s="67">
        <v>20</v>
      </c>
      <c r="AX252" s="68" t="s">
        <v>144</v>
      </c>
      <c r="AY252" s="68" t="s">
        <v>144</v>
      </c>
      <c r="AZ252" s="355"/>
      <c r="BA252" s="68"/>
      <c r="BB252" s="68"/>
      <c r="BC252" s="69" t="s">
        <v>144</v>
      </c>
      <c r="BD252" s="69" t="str">
        <f>IFERROR(IF(BC252&gt;=5,VLOOKUP(BC252,Brutos!$K$3:$AE$10,MATCH(BB252,Brutos!$K$3:$AE$3,0),0),0),"")</f>
        <v/>
      </c>
      <c r="BE252" s="68"/>
      <c r="BF252" s="68"/>
      <c r="BG252" s="78" t="str">
        <f t="shared" si="142"/>
        <v/>
      </c>
      <c r="BH252" s="70"/>
      <c r="BI252" s="58"/>
      <c r="BJ252" s="58"/>
      <c r="BK252" s="58"/>
      <c r="BL252" s="67">
        <v>20</v>
      </c>
      <c r="BM252" s="68" t="s">
        <v>144</v>
      </c>
      <c r="BN252" s="68" t="s">
        <v>144</v>
      </c>
      <c r="BO252" s="69"/>
      <c r="BP252" s="68"/>
      <c r="BQ252" s="68"/>
      <c r="BR252" s="69" t="s">
        <v>144</v>
      </c>
      <c r="BS252" s="69" t="str">
        <f>IFERROR(IF(BR252&gt;=5,VLOOKUP(BR252,Brutos!$K$3:$AE$10,MATCH(BQ252,Brutos!$K$3:$AE$3,0),0),0),"")</f>
        <v/>
      </c>
      <c r="BT252" s="68"/>
      <c r="BU252" s="68"/>
      <c r="BV252" s="78" t="str">
        <f t="shared" si="143"/>
        <v/>
      </c>
      <c r="BW252" s="70"/>
      <c r="BX252" s="58"/>
      <c r="BY252" s="58"/>
      <c r="BZ252" s="58"/>
      <c r="CA252" s="67">
        <v>20</v>
      </c>
      <c r="CB252" s="68" t="s">
        <v>144</v>
      </c>
      <c r="CC252" s="68" t="s">
        <v>144</v>
      </c>
      <c r="CD252" s="69"/>
      <c r="CE252" s="68"/>
      <c r="CF252" s="68"/>
      <c r="CG252" s="69" t="s">
        <v>144</v>
      </c>
      <c r="CH252" s="69" t="str">
        <f>IFERROR(IF(CG252&gt;=5,VLOOKUP(CG252,Brutos!$K$3:$AE$10,MATCH(CF252,Brutos!$K$3:$AE$3,0),0),0),"")</f>
        <v/>
      </c>
      <c r="CI252" s="68"/>
      <c r="CJ252" s="68"/>
      <c r="CK252" s="78" t="str">
        <f t="shared" si="144"/>
        <v/>
      </c>
      <c r="CL252" s="70"/>
      <c r="CM252" s="58"/>
      <c r="CN252" s="58"/>
      <c r="CO252" s="58"/>
      <c r="CP252" s="67">
        <v>20</v>
      </c>
      <c r="CQ252" s="68" t="s">
        <v>144</v>
      </c>
      <c r="CR252" s="68" t="s">
        <v>144</v>
      </c>
      <c r="CS252" s="69"/>
      <c r="CT252" s="68"/>
      <c r="CU252" s="68"/>
      <c r="CV252" s="69" t="s">
        <v>144</v>
      </c>
      <c r="CW252" s="69" t="str">
        <f>IFERROR(IF(CV252&gt;=5,VLOOKUP(CV252,Brutos!$K$3:$AE$10,MATCH(CU252,Brutos!$K$3:$AE$3,0),0),0),"")</f>
        <v/>
      </c>
      <c r="CX252" s="68"/>
      <c r="CY252" s="68"/>
      <c r="CZ252" s="78" t="str">
        <f t="shared" si="145"/>
        <v/>
      </c>
      <c r="DA252" s="70"/>
      <c r="DB252" s="58"/>
      <c r="DC252" s="58"/>
      <c r="DD252" s="58"/>
      <c r="DE252" s="67">
        <v>20</v>
      </c>
      <c r="DF252" s="68" t="s">
        <v>144</v>
      </c>
      <c r="DG252" s="68" t="s">
        <v>144</v>
      </c>
      <c r="DH252" s="69"/>
      <c r="DI252" s="68"/>
      <c r="DJ252" s="68"/>
      <c r="DK252" s="69" t="s">
        <v>144</v>
      </c>
      <c r="DL252" s="69" t="str">
        <f>IFERROR(IF(DK252&gt;=5,VLOOKUP(DK252,Brutos!$K$3:$AE$10,MATCH(DJ252,Brutos!$K$3:$AE$3,0),0),0),"")</f>
        <v/>
      </c>
      <c r="DM252" s="68"/>
      <c r="DN252" s="68"/>
      <c r="DO252" s="78" t="str">
        <f t="shared" si="146"/>
        <v/>
      </c>
      <c r="DP252" s="70"/>
      <c r="DQ252" s="58"/>
      <c r="DR252" s="58"/>
      <c r="DS252" s="58"/>
      <c r="DT252" s="67">
        <v>20</v>
      </c>
      <c r="DU252" s="68" t="s">
        <v>144</v>
      </c>
      <c r="DV252" s="68" t="s">
        <v>144</v>
      </c>
      <c r="DW252" s="69"/>
      <c r="DX252" s="68"/>
      <c r="DY252" s="68"/>
      <c r="DZ252" s="69" t="s">
        <v>144</v>
      </c>
      <c r="EA252" s="69" t="str">
        <f>IFERROR(IF(DZ252&gt;=5,VLOOKUP(DZ252,Brutos!$K$3:$AE$10,MATCH(DY252,Brutos!$K$3:$AE$3,0),0),0),"")</f>
        <v/>
      </c>
      <c r="EB252" s="68"/>
      <c r="EC252" s="68"/>
      <c r="ED252" s="78" t="str">
        <f t="shared" si="147"/>
        <v/>
      </c>
      <c r="EE252" s="70"/>
      <c r="EF252" s="58"/>
      <c r="EG252" s="58"/>
      <c r="EH252" s="58"/>
      <c r="EI252" s="67">
        <v>20</v>
      </c>
      <c r="EJ252" s="68" t="s">
        <v>144</v>
      </c>
      <c r="EK252" s="68" t="s">
        <v>144</v>
      </c>
      <c r="EL252" s="69"/>
      <c r="EM252" s="68"/>
      <c r="EN252" s="68"/>
      <c r="EO252" s="69" t="s">
        <v>144</v>
      </c>
      <c r="EP252" s="69" t="str">
        <f>IFERROR(IF(EO252&gt;=5,VLOOKUP(EO252,Brutos!$K$3:$AE$10,MATCH(EN252,Brutos!$K$3:$AE$3,0),0),0),"")</f>
        <v/>
      </c>
      <c r="EQ252" s="68"/>
      <c r="ER252" s="68"/>
      <c r="ES252" s="78" t="str">
        <f t="shared" si="148"/>
        <v/>
      </c>
      <c r="ET252" s="70"/>
      <c r="EU252" s="58"/>
      <c r="EV252" s="58"/>
      <c r="EW252" s="58"/>
      <c r="EX252" s="67">
        <v>20</v>
      </c>
      <c r="EY252" s="68" t="s">
        <v>144</v>
      </c>
      <c r="EZ252" s="68" t="s">
        <v>144</v>
      </c>
      <c r="FA252" s="69"/>
      <c r="FB252" s="68"/>
      <c r="FC252" s="68"/>
      <c r="FD252" s="69" t="s">
        <v>144</v>
      </c>
      <c r="FE252" s="69" t="str">
        <f>IFERROR(IF(FD252&gt;=5,VLOOKUP(FD252,Brutos!$K$3:$AE$10,MATCH(FC252,Brutos!$K$3:$AE$3,0),0),0),"")</f>
        <v/>
      </c>
      <c r="FF252" s="68"/>
      <c r="FG252" s="68"/>
      <c r="FH252" s="78" t="str">
        <f t="shared" si="149"/>
        <v/>
      </c>
      <c r="FI252" s="70"/>
      <c r="FJ252" s="58"/>
      <c r="FK252" s="58"/>
      <c r="FL252" s="58"/>
      <c r="FM252" s="67">
        <v>20</v>
      </c>
      <c r="FN252" s="68" t="s">
        <v>144</v>
      </c>
      <c r="FO252" s="68" t="s">
        <v>144</v>
      </c>
      <c r="FP252" s="69"/>
      <c r="FQ252" s="68"/>
      <c r="FR252" s="68"/>
      <c r="FS252" s="69" t="s">
        <v>144</v>
      </c>
      <c r="FT252" s="69" t="str">
        <f>IFERROR(IF(FS252&gt;=5,VLOOKUP(FS252,Brutos!$K$3:$AE$10,MATCH(FR252,Brutos!$K$3:$AE$3,0),0),0),"")</f>
        <v/>
      </c>
      <c r="FU252" s="68"/>
      <c r="FV252" s="68"/>
      <c r="FW252" s="78" t="str">
        <f t="shared" si="150"/>
        <v/>
      </c>
      <c r="FX252" s="70"/>
      <c r="FY252" s="58"/>
      <c r="FZ252" s="58"/>
      <c r="GA252" s="58"/>
      <c r="GB252" s="67">
        <v>20</v>
      </c>
      <c r="GC252" s="68" t="s">
        <v>144</v>
      </c>
      <c r="GD252" s="68" t="s">
        <v>144</v>
      </c>
      <c r="GE252" s="69"/>
      <c r="GF252" s="68"/>
      <c r="GG252" s="68"/>
      <c r="GH252" s="69" t="s">
        <v>144</v>
      </c>
      <c r="GI252" s="69" t="str">
        <f>IFERROR(IF(GH252&gt;=5,VLOOKUP(GH252,Brutos!$K$3:$AE$10,MATCH(GG252,Brutos!$K$3:$AE$3,0),0),0),"")</f>
        <v/>
      </c>
      <c r="GJ252" s="68"/>
      <c r="GK252" s="68"/>
      <c r="GL252" s="78" t="str">
        <f t="shared" si="151"/>
        <v/>
      </c>
      <c r="GM252" s="70"/>
      <c r="GN252" s="58"/>
      <c r="GO252" s="58"/>
      <c r="GP252" s="58"/>
      <c r="GQ252" s="67">
        <v>20</v>
      </c>
      <c r="GR252" s="68" t="s">
        <v>144</v>
      </c>
      <c r="GS252" s="68" t="s">
        <v>144</v>
      </c>
      <c r="GT252" s="69"/>
      <c r="GU252" s="68"/>
      <c r="GV252" s="68"/>
      <c r="GW252" s="69" t="s">
        <v>144</v>
      </c>
      <c r="GX252" s="69" t="str">
        <f>IFERROR(IF(GW252&gt;=5,VLOOKUP(GW252,Brutos!$K$3:$AE$10,MATCH(GV252,Brutos!$K$3:$AE$3,0),0),0),"")</f>
        <v/>
      </c>
      <c r="GY252" s="68"/>
      <c r="GZ252" s="68"/>
      <c r="HA252" s="78" t="str">
        <f t="shared" si="152"/>
        <v/>
      </c>
      <c r="HB252" s="70"/>
      <c r="HC252" s="58"/>
      <c r="HD252" s="58"/>
      <c r="HE252" s="58"/>
      <c r="HF252" s="67">
        <v>20</v>
      </c>
      <c r="HG252" s="68" t="s">
        <v>144</v>
      </c>
      <c r="HH252" s="68" t="s">
        <v>144</v>
      </c>
      <c r="HI252" s="69"/>
      <c r="HJ252" s="68"/>
      <c r="HK252" s="68"/>
      <c r="HL252" s="69" t="s">
        <v>144</v>
      </c>
      <c r="HM252" s="69" t="str">
        <f>IFERROR(IF(HL252&gt;=5,VLOOKUP(HL252,Brutos!$K$3:$AE$10,MATCH(HK252,Brutos!$K$3:$AE$3,0),0),0),"")</f>
        <v/>
      </c>
      <c r="HN252" s="68"/>
      <c r="HO252" s="68"/>
      <c r="HP252" s="78" t="str">
        <f t="shared" si="153"/>
        <v/>
      </c>
      <c r="HQ252" s="70"/>
      <c r="HR252" s="58"/>
      <c r="HS252" s="58"/>
      <c r="HT252" s="58"/>
      <c r="HU252" s="67">
        <v>20</v>
      </c>
      <c r="HV252" s="68" t="s">
        <v>144</v>
      </c>
      <c r="HW252" s="68" t="s">
        <v>144</v>
      </c>
      <c r="HX252" s="479"/>
      <c r="HY252" s="68"/>
      <c r="HZ252" s="68"/>
      <c r="IA252" s="69" t="s">
        <v>144</v>
      </c>
      <c r="IB252" s="69" t="str">
        <f>IFERROR(IF(IA252&gt;=5,VLOOKUP(IA252,Brutos!$K$3:$AE$10,MATCH(HZ252,Brutos!$K$3:$AE$3,0),0),0),"")</f>
        <v/>
      </c>
      <c r="IC252" s="68"/>
      <c r="ID252" s="68"/>
      <c r="IE252" s="78" t="str">
        <f t="shared" si="154"/>
        <v/>
      </c>
      <c r="IF252" s="70"/>
      <c r="IG252" s="58"/>
      <c r="IH252" s="58"/>
      <c r="II252" s="58"/>
      <c r="IJ252" s="67">
        <v>20</v>
      </c>
      <c r="IK252" s="68" t="s">
        <v>144</v>
      </c>
      <c r="IL252" s="68" t="s">
        <v>144</v>
      </c>
      <c r="IM252" s="69"/>
      <c r="IN252" s="68"/>
      <c r="IO252" s="68"/>
      <c r="IP252" s="69" t="s">
        <v>144</v>
      </c>
      <c r="IQ252" s="69" t="str">
        <f>IFERROR(IF(IP252&gt;=5,VLOOKUP(IP252,Brutos!$K$3:$AE$10,MATCH(IO252,Brutos!$K$3:$AE$3,0),0),0),"")</f>
        <v/>
      </c>
      <c r="IR252" s="68"/>
      <c r="IS252" s="68"/>
      <c r="IT252" s="78" t="str">
        <f t="shared" si="155"/>
        <v/>
      </c>
      <c r="IU252" s="70"/>
      <c r="IV252" s="58"/>
      <c r="IW252" s="58"/>
      <c r="IX252" s="58"/>
      <c r="IY252" s="67">
        <v>20</v>
      </c>
      <c r="IZ252" s="68" t="s">
        <v>144</v>
      </c>
      <c r="JA252" s="68" t="s">
        <v>144</v>
      </c>
      <c r="JB252" s="69"/>
      <c r="JC252" s="68"/>
      <c r="JD252" s="68"/>
      <c r="JE252" s="69" t="s">
        <v>144</v>
      </c>
      <c r="JF252" s="69" t="str">
        <f>IFERROR(IF(JE252&gt;=5,VLOOKUP(JE252,Brutos!$K$3:$AE$10,MATCH(JD252,Brutos!$K$3:$AE$3,0),0),0),"")</f>
        <v/>
      </c>
      <c r="JG252" s="68"/>
      <c r="JH252" s="68"/>
      <c r="JI252" s="78" t="str">
        <f t="shared" si="156"/>
        <v/>
      </c>
      <c r="JJ252" s="70"/>
      <c r="JK252" s="58"/>
      <c r="JL252" s="58"/>
      <c r="JM252" s="58"/>
      <c r="JN252" s="67">
        <v>20</v>
      </c>
      <c r="JO252" s="68" t="s">
        <v>144</v>
      </c>
      <c r="JP252" s="68" t="s">
        <v>144</v>
      </c>
      <c r="JQ252" s="69"/>
      <c r="JR252" s="68"/>
      <c r="JS252" s="68"/>
      <c r="JT252" s="69" t="s">
        <v>144</v>
      </c>
      <c r="JU252" s="69" t="str">
        <f>IFERROR(IF(JT252&gt;=5,VLOOKUP(JT252,Brutos!$K$3:$AE$10,MATCH(JS252,Brutos!$K$3:$AE$3,0),0),0),"")</f>
        <v/>
      </c>
      <c r="JV252" s="68"/>
      <c r="JW252" s="68"/>
      <c r="JX252" s="78" t="str">
        <f t="shared" si="157"/>
        <v/>
      </c>
      <c r="JY252" s="70"/>
      <c r="JZ252" s="58"/>
      <c r="KA252" s="58"/>
      <c r="KB252" s="58"/>
      <c r="KC252" s="67">
        <v>20</v>
      </c>
      <c r="KD252" s="68" t="s">
        <v>144</v>
      </c>
      <c r="KE252" s="68" t="s">
        <v>144</v>
      </c>
      <c r="KF252" s="69"/>
      <c r="KG252" s="68"/>
      <c r="KH252" s="68"/>
      <c r="KI252" s="69" t="s">
        <v>144</v>
      </c>
      <c r="KJ252" s="69" t="str">
        <f>IFERROR(IF(KI252&gt;=5,VLOOKUP(KI252,Brutos!$K$3:$AE$10,MATCH(KH252,Brutos!$K$3:$AE$3,0),0),0),"")</f>
        <v/>
      </c>
      <c r="KK252" s="68"/>
      <c r="KL252" s="68"/>
      <c r="KM252" s="78" t="str">
        <f t="shared" si="158"/>
        <v/>
      </c>
      <c r="KN252" s="70"/>
      <c r="KO252" s="58"/>
      <c r="KP252" s="58"/>
      <c r="KQ252" s="58"/>
      <c r="KR252" s="67">
        <v>20</v>
      </c>
      <c r="KS252" s="68" t="s">
        <v>144</v>
      </c>
      <c r="KT252" s="68" t="s">
        <v>144</v>
      </c>
      <c r="KU252" s="69"/>
      <c r="KV252" s="68"/>
      <c r="KW252" s="68"/>
      <c r="KX252" s="69" t="s">
        <v>144</v>
      </c>
      <c r="KY252" s="69" t="str">
        <f>IFERROR(IF(KX252&gt;=5,VLOOKUP(KX252,Brutos!$K$3:$AE$10,MATCH(KW252,Brutos!$K$3:$AE$3,0),0),0),"")</f>
        <v/>
      </c>
      <c r="KZ252" s="68"/>
      <c r="LA252" s="68"/>
      <c r="LB252" s="78" t="str">
        <f t="shared" si="159"/>
        <v/>
      </c>
      <c r="LC252" s="70"/>
      <c r="LD252" s="347"/>
      <c r="LE252" s="58"/>
      <c r="LF252" s="58"/>
      <c r="LG252" s="67">
        <v>20</v>
      </c>
      <c r="LH252" s="68" t="s">
        <v>144</v>
      </c>
      <c r="LI252" s="68" t="s">
        <v>144</v>
      </c>
      <c r="LJ252" s="69"/>
      <c r="LK252" s="68"/>
      <c r="LL252" s="68"/>
      <c r="LM252" s="69" t="s">
        <v>144</v>
      </c>
      <c r="LN252" s="69" t="str">
        <f>IFERROR(IF(LM252&gt;=5,VLOOKUP(LM252,Brutos!$K$3:$AE$10,MATCH(LL252,Brutos!$K$3:$AE$3,0),0),0),"")</f>
        <v/>
      </c>
      <c r="LO252" s="68"/>
      <c r="LP252" s="68"/>
      <c r="LQ252" s="78" t="str">
        <f t="shared" si="160"/>
        <v/>
      </c>
      <c r="LR252" s="70"/>
      <c r="LS252" s="347"/>
      <c r="LT252" s="58"/>
      <c r="LU252" s="58"/>
      <c r="LV252" s="67">
        <v>20</v>
      </c>
      <c r="LW252" s="68" t="s">
        <v>144</v>
      </c>
      <c r="LX252" s="68" t="s">
        <v>144</v>
      </c>
      <c r="LY252" s="69"/>
      <c r="LZ252" s="68"/>
      <c r="MA252" s="68"/>
      <c r="MB252" s="69" t="s">
        <v>144</v>
      </c>
      <c r="MC252" s="69" t="str">
        <f>IFERROR(IF(MB252&gt;=5,VLOOKUP(MB252,Brutos!$K$3:$AE$10,MATCH(MA252,Brutos!$K$3:$AE$3,0),0),0),"")</f>
        <v/>
      </c>
      <c r="MD252" s="68"/>
      <c r="ME252" s="68"/>
      <c r="MF252" s="78" t="str">
        <f t="shared" si="161"/>
        <v/>
      </c>
      <c r="MG252" s="70"/>
      <c r="MH252" s="347"/>
      <c r="MI252" s="58"/>
      <c r="MJ252" s="58"/>
      <c r="MK252" s="67">
        <v>20</v>
      </c>
      <c r="ML252" s="68" t="s">
        <v>144</v>
      </c>
      <c r="MM252" s="68" t="s">
        <v>144</v>
      </c>
      <c r="MN252" s="69"/>
      <c r="MO252" s="68"/>
      <c r="MP252" s="68"/>
      <c r="MQ252" s="69" t="s">
        <v>144</v>
      </c>
      <c r="MR252" s="69" t="str">
        <f>IFERROR(IF(MQ252&gt;=5,VLOOKUP(MQ252,Brutos!$K$3:$AE$10,MATCH(MP252,Brutos!$K$3:$AE$3,0),0),0),"")</f>
        <v/>
      </c>
      <c r="MS252" s="68"/>
      <c r="MT252" s="68"/>
      <c r="MU252" s="78" t="str">
        <f t="shared" si="162"/>
        <v/>
      </c>
      <c r="MV252" s="70"/>
      <c r="MW252" s="347"/>
    </row>
    <row r="253" spans="1:361" ht="17" thickBot="1">
      <c r="A253" s="347"/>
      <c r="B253" s="58"/>
      <c r="C253" s="58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8"/>
      <c r="Q253" s="58"/>
      <c r="R253" s="58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8"/>
      <c r="AF253" s="58"/>
      <c r="AG253" s="58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8"/>
      <c r="AU253" s="58"/>
      <c r="AV253" s="58"/>
      <c r="AW253" s="59"/>
      <c r="AX253" s="59"/>
      <c r="AY253" s="59"/>
      <c r="AZ253" s="351"/>
      <c r="BA253" s="59"/>
      <c r="BB253" s="59"/>
      <c r="BC253" s="59"/>
      <c r="BD253" s="59"/>
      <c r="BE253" s="59"/>
      <c r="BF253" s="59"/>
      <c r="BG253" s="59"/>
      <c r="BH253" s="59"/>
      <c r="BI253" s="58"/>
      <c r="BJ253" s="58"/>
      <c r="BK253" s="58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8"/>
      <c r="BY253" s="58"/>
      <c r="BZ253" s="58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8"/>
      <c r="CN253" s="58"/>
      <c r="CO253" s="58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8"/>
      <c r="DC253" s="58"/>
      <c r="DD253" s="58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8"/>
      <c r="DR253" s="58"/>
      <c r="DS253" s="58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8"/>
      <c r="EG253" s="58"/>
      <c r="EH253" s="58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8"/>
      <c r="EV253" s="58"/>
      <c r="EW253" s="58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8"/>
      <c r="FK253" s="58"/>
      <c r="FL253" s="58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8"/>
      <c r="FZ253" s="58"/>
      <c r="GA253" s="58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8"/>
      <c r="GO253" s="58"/>
      <c r="GP253" s="58"/>
      <c r="GQ253" s="59"/>
      <c r="GR253" s="59"/>
      <c r="GS253" s="59"/>
      <c r="GT253" s="59"/>
      <c r="GU253" s="59"/>
      <c r="GV253" s="59"/>
      <c r="GW253" s="59"/>
      <c r="GX253" s="59"/>
      <c r="GY253" s="59"/>
      <c r="GZ253" s="59"/>
      <c r="HA253" s="59"/>
      <c r="HB253" s="59"/>
      <c r="HC253" s="58"/>
      <c r="HD253" s="58"/>
      <c r="HE253" s="58"/>
      <c r="HF253" s="59"/>
      <c r="HG253" s="59"/>
      <c r="HH253" s="59"/>
      <c r="HI253" s="59"/>
      <c r="HJ253" s="59"/>
      <c r="HK253" s="59"/>
      <c r="HL253" s="59"/>
      <c r="HM253" s="59"/>
      <c r="HN253" s="59"/>
      <c r="HO253" s="59"/>
      <c r="HP253" s="59"/>
      <c r="HQ253" s="59"/>
      <c r="HR253" s="58"/>
      <c r="HS253" s="58"/>
      <c r="HT253" s="58"/>
      <c r="HU253" s="59"/>
      <c r="HV253" s="59"/>
      <c r="HW253" s="59"/>
      <c r="HX253" s="59"/>
      <c r="HY253" s="59"/>
      <c r="HZ253" s="59"/>
      <c r="IA253" s="59"/>
      <c r="IB253" s="59"/>
      <c r="IC253" s="59"/>
      <c r="ID253" s="59"/>
      <c r="IE253" s="59"/>
      <c r="IF253" s="59"/>
      <c r="IG253" s="58"/>
      <c r="IH253" s="58"/>
      <c r="II253" s="58"/>
      <c r="IJ253" s="59"/>
      <c r="IK253" s="59"/>
      <c r="IL253" s="59"/>
      <c r="IM253" s="59"/>
      <c r="IN253" s="59"/>
      <c r="IO253" s="59"/>
      <c r="IP253" s="59"/>
      <c r="IQ253" s="59"/>
      <c r="IR253" s="59"/>
      <c r="IS253" s="59"/>
      <c r="IT253" s="59"/>
      <c r="IU253" s="59"/>
      <c r="IV253" s="58"/>
      <c r="IW253" s="58"/>
      <c r="IX253" s="58"/>
      <c r="IY253" s="59"/>
      <c r="IZ253" s="59"/>
      <c r="JA253" s="59"/>
      <c r="JB253" s="59"/>
      <c r="JC253" s="59"/>
      <c r="JD253" s="59"/>
      <c r="JE253" s="59"/>
      <c r="JF253" s="59"/>
      <c r="JG253" s="59"/>
      <c r="JH253" s="59"/>
      <c r="JI253" s="59"/>
      <c r="JJ253" s="59"/>
      <c r="JK253" s="58"/>
      <c r="JL253" s="58"/>
      <c r="JM253" s="58"/>
      <c r="JN253" s="59"/>
      <c r="JO253" s="59"/>
      <c r="JP253" s="59"/>
      <c r="JQ253" s="59"/>
      <c r="JR253" s="59"/>
      <c r="JS253" s="59"/>
      <c r="JT253" s="59"/>
      <c r="JU253" s="59"/>
      <c r="JV253" s="59"/>
      <c r="JW253" s="59"/>
      <c r="JX253" s="59"/>
      <c r="JY253" s="59"/>
      <c r="JZ253" s="58"/>
      <c r="KA253" s="58"/>
      <c r="KB253" s="58"/>
      <c r="KC253" s="59"/>
      <c r="KD253" s="59"/>
      <c r="KE253" s="59"/>
      <c r="KF253" s="59"/>
      <c r="KG253" s="59"/>
      <c r="KH253" s="59"/>
      <c r="KI253" s="59"/>
      <c r="KJ253" s="59"/>
      <c r="KK253" s="59"/>
      <c r="KL253" s="59"/>
      <c r="KM253" s="59"/>
      <c r="KN253" s="59"/>
      <c r="KO253" s="58"/>
      <c r="KP253" s="58"/>
      <c r="KQ253" s="58"/>
      <c r="KR253" s="59"/>
      <c r="KS253" s="59"/>
      <c r="KT253" s="59"/>
      <c r="KU253" s="59"/>
      <c r="KV253" s="59"/>
      <c r="KW253" s="59"/>
      <c r="KX253" s="59"/>
      <c r="KY253" s="59"/>
      <c r="KZ253" s="59"/>
      <c r="LA253" s="59"/>
      <c r="LB253" s="59"/>
      <c r="LC253" s="59"/>
      <c r="LD253" s="347"/>
      <c r="LE253" s="58"/>
      <c r="LF253" s="58"/>
      <c r="LG253" s="59"/>
      <c r="LH253" s="59"/>
      <c r="LI253" s="59"/>
      <c r="LJ253" s="59"/>
      <c r="LK253" s="59"/>
      <c r="LL253" s="59"/>
      <c r="LM253" s="59"/>
      <c r="LN253" s="59"/>
      <c r="LO253" s="59"/>
      <c r="LP253" s="59"/>
      <c r="LQ253" s="59"/>
      <c r="LR253" s="59"/>
      <c r="LS253" s="347"/>
      <c r="LT253" s="58"/>
      <c r="LU253" s="58"/>
      <c r="LV253" s="59"/>
      <c r="LW253" s="59"/>
      <c r="LX253" s="59"/>
      <c r="LY253" s="59"/>
      <c r="LZ253" s="59"/>
      <c r="MA253" s="59"/>
      <c r="MB253" s="59"/>
      <c r="MC253" s="59"/>
      <c r="MD253" s="59"/>
      <c r="ME253" s="59"/>
      <c r="MF253" s="59"/>
      <c r="MG253" s="59"/>
      <c r="MH253" s="347"/>
      <c r="MI253" s="58"/>
      <c r="MJ253" s="58"/>
      <c r="MK253" s="59"/>
      <c r="ML253" s="59"/>
      <c r="MM253" s="59"/>
      <c r="MN253" s="59"/>
      <c r="MO253" s="59"/>
      <c r="MP253" s="59"/>
      <c r="MQ253" s="59"/>
      <c r="MR253" s="59"/>
      <c r="MS253" s="59"/>
      <c r="MT253" s="59"/>
      <c r="MU253" s="59"/>
      <c r="MV253" s="59"/>
      <c r="MW253" s="347"/>
    </row>
    <row r="254" spans="1:361" ht="17" thickBot="1">
      <c r="A254" s="347"/>
      <c r="B254" s="58"/>
      <c r="C254" s="58"/>
      <c r="D254" s="59"/>
      <c r="E254" s="59"/>
      <c r="F254" s="59"/>
      <c r="G254" s="71" t="s">
        <v>145</v>
      </c>
      <c r="H254" s="62" t="str">
        <f>IF(SUM(H233:H252)=0,"",SUM(H233:H252))</f>
        <v/>
      </c>
      <c r="I254" s="59"/>
      <c r="J254" s="127" t="s">
        <v>135</v>
      </c>
      <c r="K254" s="128" t="s">
        <v>366</v>
      </c>
      <c r="L254" s="128" t="s">
        <v>146</v>
      </c>
      <c r="M254" s="128" t="s">
        <v>147</v>
      </c>
      <c r="N254" s="129" t="s">
        <v>148</v>
      </c>
      <c r="O254" s="146"/>
      <c r="P254" s="58"/>
      <c r="Q254" s="58"/>
      <c r="R254" s="58"/>
      <c r="S254" s="59"/>
      <c r="T254" s="59"/>
      <c r="U254" s="59"/>
      <c r="V254" s="71" t="s">
        <v>145</v>
      </c>
      <c r="W254" s="62" t="str">
        <f>IF(SUM(W233:W252)=0,"",SUM(W233:W252))</f>
        <v/>
      </c>
      <c r="X254" s="59"/>
      <c r="Y254" s="127" t="s">
        <v>135</v>
      </c>
      <c r="Z254" s="128" t="s">
        <v>366</v>
      </c>
      <c r="AA254" s="128" t="s">
        <v>146</v>
      </c>
      <c r="AB254" s="128" t="s">
        <v>147</v>
      </c>
      <c r="AC254" s="129" t="s">
        <v>148</v>
      </c>
      <c r="AD254" s="146"/>
      <c r="AE254" s="58"/>
      <c r="AF254" s="58"/>
      <c r="AG254" s="58"/>
      <c r="AH254" s="59"/>
      <c r="AI254" s="59"/>
      <c r="AJ254" s="59"/>
      <c r="AK254" s="71" t="s">
        <v>145</v>
      </c>
      <c r="AL254" s="62" t="str">
        <f>IF(SUM(AL233:AL252)=0,"",SUM(AL233:AL252))</f>
        <v/>
      </c>
      <c r="AM254" s="59"/>
      <c r="AN254" s="127" t="s">
        <v>135</v>
      </c>
      <c r="AO254" s="128" t="s">
        <v>366</v>
      </c>
      <c r="AP254" s="128" t="s">
        <v>146</v>
      </c>
      <c r="AQ254" s="128" t="s">
        <v>147</v>
      </c>
      <c r="AR254" s="129" t="s">
        <v>148</v>
      </c>
      <c r="AS254" s="146"/>
      <c r="AT254" s="58"/>
      <c r="AU254" s="58"/>
      <c r="AV254" s="58"/>
      <c r="AW254" s="59"/>
      <c r="AX254" s="59"/>
      <c r="AY254" s="59"/>
      <c r="AZ254" s="71" t="s">
        <v>145</v>
      </c>
      <c r="BA254" s="62" t="str">
        <f>IF(SUM(BA233:BA252)=0,"",SUM(BA233:BA252))</f>
        <v/>
      </c>
      <c r="BB254" s="59"/>
      <c r="BC254" s="127" t="s">
        <v>135</v>
      </c>
      <c r="BD254" s="128" t="s">
        <v>366</v>
      </c>
      <c r="BE254" s="128" t="s">
        <v>146</v>
      </c>
      <c r="BF254" s="128" t="s">
        <v>147</v>
      </c>
      <c r="BG254" s="129" t="s">
        <v>148</v>
      </c>
      <c r="BH254" s="146"/>
      <c r="BI254" s="58"/>
      <c r="BJ254" s="58"/>
      <c r="BK254" s="58"/>
      <c r="BL254" s="59"/>
      <c r="BM254" s="59"/>
      <c r="BN254" s="59"/>
      <c r="BO254" s="71" t="s">
        <v>145</v>
      </c>
      <c r="BP254" s="62" t="str">
        <f>IF(SUM(BP233:BP252)=0,"",SUM(BP233:BP252))</f>
        <v/>
      </c>
      <c r="BQ254" s="59"/>
      <c r="BR254" s="127" t="s">
        <v>135</v>
      </c>
      <c r="BS254" s="128" t="s">
        <v>366</v>
      </c>
      <c r="BT254" s="128" t="s">
        <v>146</v>
      </c>
      <c r="BU254" s="128" t="s">
        <v>147</v>
      </c>
      <c r="BV254" s="129" t="s">
        <v>148</v>
      </c>
      <c r="BW254" s="146"/>
      <c r="BX254" s="58"/>
      <c r="BY254" s="58"/>
      <c r="BZ254" s="58"/>
      <c r="CA254" s="59"/>
      <c r="CB254" s="59"/>
      <c r="CC254" s="59"/>
      <c r="CD254" s="71" t="s">
        <v>145</v>
      </c>
      <c r="CE254" s="62" t="str">
        <f>IF(SUM(CE233:CE252)=0,"",SUM(CE233:CE252))</f>
        <v/>
      </c>
      <c r="CF254" s="59"/>
      <c r="CG254" s="127" t="s">
        <v>135</v>
      </c>
      <c r="CH254" s="128" t="s">
        <v>366</v>
      </c>
      <c r="CI254" s="128" t="s">
        <v>146</v>
      </c>
      <c r="CJ254" s="128" t="s">
        <v>147</v>
      </c>
      <c r="CK254" s="129" t="s">
        <v>148</v>
      </c>
      <c r="CL254" s="146"/>
      <c r="CM254" s="58"/>
      <c r="CN254" s="58"/>
      <c r="CO254" s="58"/>
      <c r="CP254" s="59"/>
      <c r="CQ254" s="59"/>
      <c r="CR254" s="59"/>
      <c r="CS254" s="71" t="s">
        <v>145</v>
      </c>
      <c r="CT254" s="62" t="str">
        <f>IF(SUM(CT233:CT252)=0,"",SUM(CT233:CT252))</f>
        <v/>
      </c>
      <c r="CU254" s="59"/>
      <c r="CV254" s="127" t="s">
        <v>135</v>
      </c>
      <c r="CW254" s="128" t="s">
        <v>366</v>
      </c>
      <c r="CX254" s="128" t="s">
        <v>146</v>
      </c>
      <c r="CY254" s="128" t="s">
        <v>147</v>
      </c>
      <c r="CZ254" s="129" t="s">
        <v>148</v>
      </c>
      <c r="DA254" s="146"/>
      <c r="DB254" s="58"/>
      <c r="DC254" s="58"/>
      <c r="DD254" s="58"/>
      <c r="DE254" s="59"/>
      <c r="DF254" s="59"/>
      <c r="DG254" s="59"/>
      <c r="DH254" s="71" t="s">
        <v>145</v>
      </c>
      <c r="DI254" s="62" t="str">
        <f>IF(SUM(DI233:DI252)=0,"",SUM(DI233:DI252))</f>
        <v/>
      </c>
      <c r="DJ254" s="59"/>
      <c r="DK254" s="127" t="s">
        <v>135</v>
      </c>
      <c r="DL254" s="128" t="s">
        <v>366</v>
      </c>
      <c r="DM254" s="128" t="s">
        <v>146</v>
      </c>
      <c r="DN254" s="128" t="s">
        <v>147</v>
      </c>
      <c r="DO254" s="129" t="s">
        <v>148</v>
      </c>
      <c r="DP254" s="146"/>
      <c r="DQ254" s="58"/>
      <c r="DR254" s="58"/>
      <c r="DS254" s="58"/>
      <c r="DT254" s="59"/>
      <c r="DU254" s="59"/>
      <c r="DV254" s="59"/>
      <c r="DW254" s="71" t="s">
        <v>145</v>
      </c>
      <c r="DX254" s="62" t="str">
        <f>IF(SUM(DX233:DX252)=0,"",SUM(DX233:DX252))</f>
        <v/>
      </c>
      <c r="DY254" s="59"/>
      <c r="DZ254" s="127" t="s">
        <v>135</v>
      </c>
      <c r="EA254" s="128" t="s">
        <v>366</v>
      </c>
      <c r="EB254" s="128" t="s">
        <v>146</v>
      </c>
      <c r="EC254" s="128" t="s">
        <v>147</v>
      </c>
      <c r="ED254" s="129" t="s">
        <v>148</v>
      </c>
      <c r="EE254" s="146"/>
      <c r="EF254" s="58"/>
      <c r="EG254" s="58"/>
      <c r="EH254" s="58"/>
      <c r="EI254" s="59"/>
      <c r="EJ254" s="59"/>
      <c r="EK254" s="59"/>
      <c r="EL254" s="71" t="s">
        <v>145</v>
      </c>
      <c r="EM254" s="62" t="str">
        <f>IF(SUM(EM233:EM252)=0,"",SUM(EM233:EM252))</f>
        <v/>
      </c>
      <c r="EN254" s="59"/>
      <c r="EO254" s="127" t="s">
        <v>135</v>
      </c>
      <c r="EP254" s="128" t="s">
        <v>366</v>
      </c>
      <c r="EQ254" s="128" t="s">
        <v>146</v>
      </c>
      <c r="ER254" s="128" t="s">
        <v>147</v>
      </c>
      <c r="ES254" s="129" t="s">
        <v>148</v>
      </c>
      <c r="ET254" s="146"/>
      <c r="EU254" s="58"/>
      <c r="EV254" s="58"/>
      <c r="EW254" s="58"/>
      <c r="EX254" s="59"/>
      <c r="EY254" s="59"/>
      <c r="EZ254" s="59"/>
      <c r="FA254" s="71" t="s">
        <v>145</v>
      </c>
      <c r="FB254" s="62" t="str">
        <f>IF(SUM(FB233:FB252)=0,"",SUM(FB233:FB252))</f>
        <v/>
      </c>
      <c r="FC254" s="59"/>
      <c r="FD254" s="127" t="s">
        <v>135</v>
      </c>
      <c r="FE254" s="128" t="s">
        <v>366</v>
      </c>
      <c r="FF254" s="128" t="s">
        <v>146</v>
      </c>
      <c r="FG254" s="128" t="s">
        <v>147</v>
      </c>
      <c r="FH254" s="129" t="s">
        <v>148</v>
      </c>
      <c r="FI254" s="146"/>
      <c r="FJ254" s="58"/>
      <c r="FK254" s="58"/>
      <c r="FL254" s="58"/>
      <c r="FM254" s="59"/>
      <c r="FN254" s="59"/>
      <c r="FO254" s="59"/>
      <c r="FP254" s="71" t="s">
        <v>145</v>
      </c>
      <c r="FQ254" s="62" t="str">
        <f>IF(SUM(FQ233:FQ252)=0,"",SUM(FQ233:FQ252))</f>
        <v/>
      </c>
      <c r="FR254" s="59"/>
      <c r="FS254" s="127" t="s">
        <v>135</v>
      </c>
      <c r="FT254" s="128" t="s">
        <v>366</v>
      </c>
      <c r="FU254" s="128" t="s">
        <v>146</v>
      </c>
      <c r="FV254" s="128" t="s">
        <v>147</v>
      </c>
      <c r="FW254" s="129" t="s">
        <v>148</v>
      </c>
      <c r="FX254" s="146"/>
      <c r="FY254" s="58"/>
      <c r="FZ254" s="58"/>
      <c r="GA254" s="58"/>
      <c r="GB254" s="59"/>
      <c r="GC254" s="59"/>
      <c r="GD254" s="59"/>
      <c r="GE254" s="71" t="s">
        <v>145</v>
      </c>
      <c r="GF254" s="62" t="str">
        <f>IF(SUM(GF233:GF252)=0,"",SUM(GF233:GF252))</f>
        <v/>
      </c>
      <c r="GG254" s="59"/>
      <c r="GH254" s="127" t="s">
        <v>135</v>
      </c>
      <c r="GI254" s="128" t="s">
        <v>366</v>
      </c>
      <c r="GJ254" s="128" t="s">
        <v>146</v>
      </c>
      <c r="GK254" s="128" t="s">
        <v>147</v>
      </c>
      <c r="GL254" s="129" t="s">
        <v>148</v>
      </c>
      <c r="GM254" s="146"/>
      <c r="GN254" s="58"/>
      <c r="GO254" s="58"/>
      <c r="GP254" s="58"/>
      <c r="GQ254" s="59"/>
      <c r="GR254" s="59"/>
      <c r="GS254" s="59"/>
      <c r="GT254" s="71" t="s">
        <v>145</v>
      </c>
      <c r="GU254" s="62" t="str">
        <f>IF(SUM(GU233:GU252)=0,"",SUM(GU233:GU252))</f>
        <v/>
      </c>
      <c r="GV254" s="59"/>
      <c r="GW254" s="127" t="s">
        <v>135</v>
      </c>
      <c r="GX254" s="128" t="s">
        <v>366</v>
      </c>
      <c r="GY254" s="128" t="s">
        <v>146</v>
      </c>
      <c r="GZ254" s="128" t="s">
        <v>147</v>
      </c>
      <c r="HA254" s="129" t="s">
        <v>148</v>
      </c>
      <c r="HB254" s="146"/>
      <c r="HC254" s="58"/>
      <c r="HD254" s="58"/>
      <c r="HE254" s="58"/>
      <c r="HF254" s="59"/>
      <c r="HG254" s="59"/>
      <c r="HH254" s="59"/>
      <c r="HI254" s="71" t="s">
        <v>145</v>
      </c>
      <c r="HJ254" s="62" t="str">
        <f>IF(SUM(HJ233:HJ252)=0,"",SUM(HJ233:HJ252))</f>
        <v/>
      </c>
      <c r="HK254" s="59"/>
      <c r="HL254" s="127" t="s">
        <v>135</v>
      </c>
      <c r="HM254" s="128" t="s">
        <v>366</v>
      </c>
      <c r="HN254" s="128" t="s">
        <v>146</v>
      </c>
      <c r="HO254" s="128" t="s">
        <v>147</v>
      </c>
      <c r="HP254" s="129" t="s">
        <v>148</v>
      </c>
      <c r="HQ254" s="146"/>
      <c r="HR254" s="58"/>
      <c r="HS254" s="58"/>
      <c r="HT254" s="58"/>
      <c r="HU254" s="59"/>
      <c r="HV254" s="59"/>
      <c r="HW254" s="59"/>
      <c r="HX254" s="71" t="s">
        <v>145</v>
      </c>
      <c r="HY254" s="62" t="str">
        <f>IF(SUM(HY233:HY252)=0,"",SUM(HY233:HY252))</f>
        <v/>
      </c>
      <c r="HZ254" s="59"/>
      <c r="IA254" s="127" t="s">
        <v>135</v>
      </c>
      <c r="IB254" s="128" t="s">
        <v>366</v>
      </c>
      <c r="IC254" s="128" t="s">
        <v>146</v>
      </c>
      <c r="ID254" s="128" t="s">
        <v>147</v>
      </c>
      <c r="IE254" s="129" t="s">
        <v>148</v>
      </c>
      <c r="IF254" s="146"/>
      <c r="IG254" s="58"/>
      <c r="IH254" s="58"/>
      <c r="II254" s="58"/>
      <c r="IJ254" s="59"/>
      <c r="IK254" s="59"/>
      <c r="IL254" s="59"/>
      <c r="IM254" s="71" t="s">
        <v>145</v>
      </c>
      <c r="IN254" s="62" t="str">
        <f>IF(SUM(IN233:IN252)=0,"",SUM(IN233:IN252))</f>
        <v/>
      </c>
      <c r="IO254" s="59"/>
      <c r="IP254" s="127" t="s">
        <v>135</v>
      </c>
      <c r="IQ254" s="128" t="s">
        <v>366</v>
      </c>
      <c r="IR254" s="128" t="s">
        <v>146</v>
      </c>
      <c r="IS254" s="128" t="s">
        <v>147</v>
      </c>
      <c r="IT254" s="129" t="s">
        <v>148</v>
      </c>
      <c r="IU254" s="146"/>
      <c r="IV254" s="58"/>
      <c r="IW254" s="58"/>
      <c r="IX254" s="58"/>
      <c r="IY254" s="59"/>
      <c r="IZ254" s="59"/>
      <c r="JA254" s="59"/>
      <c r="JB254" s="71" t="s">
        <v>145</v>
      </c>
      <c r="JC254" s="62" t="str">
        <f>IF(SUM(JC233:JC252)=0,"",SUM(JC233:JC252))</f>
        <v/>
      </c>
      <c r="JD254" s="59"/>
      <c r="JE254" s="127" t="s">
        <v>135</v>
      </c>
      <c r="JF254" s="128" t="s">
        <v>366</v>
      </c>
      <c r="JG254" s="128" t="s">
        <v>146</v>
      </c>
      <c r="JH254" s="128" t="s">
        <v>147</v>
      </c>
      <c r="JI254" s="129" t="s">
        <v>148</v>
      </c>
      <c r="JJ254" s="146"/>
      <c r="JK254" s="58"/>
      <c r="JL254" s="58"/>
      <c r="JM254" s="58"/>
      <c r="JN254" s="59"/>
      <c r="JO254" s="59"/>
      <c r="JP254" s="59"/>
      <c r="JQ254" s="71" t="s">
        <v>145</v>
      </c>
      <c r="JR254" s="62" t="str">
        <f>IF(SUM(JR233:JR252)=0,"",SUM(JR233:JR252))</f>
        <v/>
      </c>
      <c r="JS254" s="59"/>
      <c r="JT254" s="127" t="s">
        <v>135</v>
      </c>
      <c r="JU254" s="128" t="s">
        <v>366</v>
      </c>
      <c r="JV254" s="128" t="s">
        <v>146</v>
      </c>
      <c r="JW254" s="128" t="s">
        <v>147</v>
      </c>
      <c r="JX254" s="129" t="s">
        <v>148</v>
      </c>
      <c r="JY254" s="146"/>
      <c r="JZ254" s="58"/>
      <c r="KA254" s="58"/>
      <c r="KB254" s="58"/>
      <c r="KC254" s="59"/>
      <c r="KD254" s="59"/>
      <c r="KE254" s="59"/>
      <c r="KF254" s="71" t="s">
        <v>145</v>
      </c>
      <c r="KG254" s="62" t="str">
        <f>IF(SUM(KG233:KG252)=0,"",SUM(KG233:KG252))</f>
        <v/>
      </c>
      <c r="KH254" s="59"/>
      <c r="KI254" s="127" t="s">
        <v>135</v>
      </c>
      <c r="KJ254" s="128" t="s">
        <v>366</v>
      </c>
      <c r="KK254" s="128" t="s">
        <v>146</v>
      </c>
      <c r="KL254" s="128" t="s">
        <v>147</v>
      </c>
      <c r="KM254" s="129" t="s">
        <v>148</v>
      </c>
      <c r="KN254" s="146"/>
      <c r="KO254" s="58"/>
      <c r="KP254" s="58"/>
      <c r="KQ254" s="58"/>
      <c r="KR254" s="59"/>
      <c r="KS254" s="59"/>
      <c r="KT254" s="59"/>
      <c r="KU254" s="71" t="s">
        <v>145</v>
      </c>
      <c r="KV254" s="62" t="str">
        <f>IF(SUM(KV233:KV252)=0,"",SUM(KV233:KV252))</f>
        <v/>
      </c>
      <c r="KW254" s="59"/>
      <c r="KX254" s="127" t="s">
        <v>135</v>
      </c>
      <c r="KY254" s="128" t="s">
        <v>366</v>
      </c>
      <c r="KZ254" s="128" t="s">
        <v>146</v>
      </c>
      <c r="LA254" s="128" t="s">
        <v>147</v>
      </c>
      <c r="LB254" s="129" t="s">
        <v>148</v>
      </c>
      <c r="LC254" s="146"/>
      <c r="LD254" s="347"/>
      <c r="LE254" s="58"/>
      <c r="LF254" s="58"/>
      <c r="LG254" s="59"/>
      <c r="LH254" s="59"/>
      <c r="LI254" s="59"/>
      <c r="LJ254" s="71" t="s">
        <v>145</v>
      </c>
      <c r="LK254" s="62" t="str">
        <f>IF(SUM(LK233:LK252)=0,"",SUM(LK233:LK252))</f>
        <v/>
      </c>
      <c r="LL254" s="59"/>
      <c r="LM254" s="127" t="s">
        <v>135</v>
      </c>
      <c r="LN254" s="128" t="s">
        <v>366</v>
      </c>
      <c r="LO254" s="128" t="s">
        <v>146</v>
      </c>
      <c r="LP254" s="128" t="s">
        <v>147</v>
      </c>
      <c r="LQ254" s="129" t="s">
        <v>148</v>
      </c>
      <c r="LR254" s="146"/>
      <c r="LS254" s="347"/>
      <c r="LT254" s="58"/>
      <c r="LU254" s="58"/>
      <c r="LV254" s="59"/>
      <c r="LW254" s="59"/>
      <c r="LX254" s="59"/>
      <c r="LY254" s="71" t="s">
        <v>145</v>
      </c>
      <c r="LZ254" s="62" t="str">
        <f>IF(SUM(LZ233:LZ252)=0,"",SUM(LZ233:LZ252))</f>
        <v/>
      </c>
      <c r="MA254" s="59"/>
      <c r="MB254" s="127" t="s">
        <v>135</v>
      </c>
      <c r="MC254" s="128" t="s">
        <v>366</v>
      </c>
      <c r="MD254" s="128" t="s">
        <v>146</v>
      </c>
      <c r="ME254" s="128" t="s">
        <v>147</v>
      </c>
      <c r="MF254" s="129" t="s">
        <v>148</v>
      </c>
      <c r="MG254" s="146"/>
      <c r="MH254" s="347"/>
      <c r="MI254" s="58"/>
      <c r="MJ254" s="58"/>
      <c r="MK254" s="59"/>
      <c r="ML254" s="59"/>
      <c r="MM254" s="59"/>
      <c r="MN254" s="71" t="s">
        <v>145</v>
      </c>
      <c r="MO254" s="62" t="str">
        <f>IF(SUM(MO233:MO252)=0,"",SUM(MO233:MO252))</f>
        <v/>
      </c>
      <c r="MP254" s="59"/>
      <c r="MQ254" s="127" t="s">
        <v>135</v>
      </c>
      <c r="MR254" s="128" t="s">
        <v>366</v>
      </c>
      <c r="MS254" s="128" t="s">
        <v>146</v>
      </c>
      <c r="MT254" s="128" t="s">
        <v>147</v>
      </c>
      <c r="MU254" s="129" t="s">
        <v>148</v>
      </c>
      <c r="MV254" s="146"/>
      <c r="MW254" s="347"/>
    </row>
    <row r="255" spans="1:361">
      <c r="A255" s="347"/>
      <c r="B255" s="58"/>
      <c r="C255" s="58"/>
      <c r="D255" s="59"/>
      <c r="E255" s="59"/>
      <c r="F255" s="59"/>
      <c r="G255" s="72" t="s">
        <v>149</v>
      </c>
      <c r="H255" s="66" t="str">
        <f>IF(SUMPRODUCT(H233:H252,I233:I252)=0,"",SUMPRODUCT(H233:H252,I233:I252))</f>
        <v/>
      </c>
      <c r="I255" s="59"/>
      <c r="J255" s="123" t="s">
        <v>150</v>
      </c>
      <c r="K255" s="124">
        <f>SUMIF(F233:F252,"Hipertrofia",H233:H252)</f>
        <v>0</v>
      </c>
      <c r="L255" s="124">
        <f>SUMPRODUCT((H233:H252)*(I233:I252)*(F233:F252="Hipertrofia"))</f>
        <v>0</v>
      </c>
      <c r="M255" s="125">
        <f>SUMIF(F233:F252,"Hipertrofia",N233:N252)</f>
        <v>0</v>
      </c>
      <c r="N255" s="126" t="str">
        <f>IFERROR((M255*100)/H259,"")</f>
        <v/>
      </c>
      <c r="O255" s="147"/>
      <c r="P255" s="58"/>
      <c r="Q255" s="58"/>
      <c r="R255" s="58"/>
      <c r="S255" s="59"/>
      <c r="T255" s="59"/>
      <c r="U255" s="59"/>
      <c r="V255" s="72" t="s">
        <v>149</v>
      </c>
      <c r="W255" s="66" t="str">
        <f>IF(SUMPRODUCT(W233:W252,X233:X252)=0,"",SUMPRODUCT(W233:W252,X233:X252))</f>
        <v/>
      </c>
      <c r="X255" s="59"/>
      <c r="Y255" s="123" t="s">
        <v>150</v>
      </c>
      <c r="Z255" s="124">
        <f>SUMIF(U233:U252,"Hipertrofia",W233:W252)</f>
        <v>0</v>
      </c>
      <c r="AA255" s="124">
        <f>SUMPRODUCT((W233:W252)*(X233:X252)*(U233:U252="Hipertrofia"))</f>
        <v>0</v>
      </c>
      <c r="AB255" s="125">
        <f>SUMIF(U233:U252,"Hipertrofia",AC233:AC252)</f>
        <v>0</v>
      </c>
      <c r="AC255" s="126" t="str">
        <f>IFERROR((AB255*100)/W259,"")</f>
        <v/>
      </c>
      <c r="AD255" s="147"/>
      <c r="AE255" s="58"/>
      <c r="AF255" s="58"/>
      <c r="AG255" s="58"/>
      <c r="AH255" s="59"/>
      <c r="AI255" s="59"/>
      <c r="AJ255" s="59"/>
      <c r="AK255" s="72" t="s">
        <v>149</v>
      </c>
      <c r="AL255" s="66" t="str">
        <f>IF(SUMPRODUCT(AL233:AL252,AM233:AM252)=0,"",SUMPRODUCT(AL233:AL252,AM233:AM252))</f>
        <v/>
      </c>
      <c r="AM255" s="59"/>
      <c r="AN255" s="123" t="s">
        <v>150</v>
      </c>
      <c r="AO255" s="124">
        <f>SUMIF(AJ233:AJ252,"Hipertrofia",AL233:AL252)</f>
        <v>0</v>
      </c>
      <c r="AP255" s="124">
        <f>SUMPRODUCT((AL233:AL252)*(AM233:AM252)*(AJ233:AJ252="Hipertrofia"))</f>
        <v>0</v>
      </c>
      <c r="AQ255" s="125">
        <f>SUMIF(AJ233:AJ252,"Hipertrofia",AR233:AR252)</f>
        <v>0</v>
      </c>
      <c r="AR255" s="126" t="str">
        <f>IFERROR((AQ255*100)/AL259,"")</f>
        <v/>
      </c>
      <c r="AS255" s="147"/>
      <c r="AT255" s="58"/>
      <c r="AU255" s="58"/>
      <c r="AV255" s="58"/>
      <c r="AW255" s="59"/>
      <c r="AX255" s="59"/>
      <c r="AY255" s="59"/>
      <c r="AZ255" s="72" t="s">
        <v>149</v>
      </c>
      <c r="BA255" s="66" t="str">
        <f>IF(SUMPRODUCT(BA233:BA252,BB233:BB252)=0,"",SUMPRODUCT(BA233:BA252,BB233:BB252))</f>
        <v/>
      </c>
      <c r="BB255" s="59"/>
      <c r="BC255" s="123" t="s">
        <v>150</v>
      </c>
      <c r="BD255" s="124">
        <f>SUMIF(AY233:AY252,"Hipertrofia",BA233:BA252)</f>
        <v>0</v>
      </c>
      <c r="BE255" s="124">
        <f>SUMPRODUCT((BA233:BA252)*(BB233:BB252)*(AY233:AY252="Hipertrofia"))</f>
        <v>0</v>
      </c>
      <c r="BF255" s="125">
        <f>SUMIF(AY233:AY252,"Hipertrofia",BG233:BG252)</f>
        <v>0</v>
      </c>
      <c r="BG255" s="126" t="str">
        <f>IFERROR((BF255*100)/BA259,"")</f>
        <v/>
      </c>
      <c r="BH255" s="147"/>
      <c r="BI255" s="58"/>
      <c r="BJ255" s="58"/>
      <c r="BK255" s="58"/>
      <c r="BL255" s="59"/>
      <c r="BM255" s="59"/>
      <c r="BN255" s="59"/>
      <c r="BO255" s="72" t="s">
        <v>149</v>
      </c>
      <c r="BP255" s="66" t="str">
        <f>IF(SUMPRODUCT(BP233:BP252,BQ233:BQ252)=0,"",SUMPRODUCT(BP233:BP252,BQ233:BQ252))</f>
        <v/>
      </c>
      <c r="BQ255" s="59"/>
      <c r="BR255" s="123" t="s">
        <v>150</v>
      </c>
      <c r="BS255" s="124">
        <f>SUMIF(BN233:BN252,"Hipertrofia",BP233:BP252)</f>
        <v>0</v>
      </c>
      <c r="BT255" s="124">
        <f>SUMPRODUCT((BP233:BP252)*(BQ233:BQ252)*(BN233:BN252="Hipertrofia"))</f>
        <v>0</v>
      </c>
      <c r="BU255" s="125">
        <f>SUMIF(BN233:BN252,"Hipertrofia",BV233:BV252)</f>
        <v>0</v>
      </c>
      <c r="BV255" s="126" t="str">
        <f>IFERROR((BU255*100)/BP259,"")</f>
        <v/>
      </c>
      <c r="BW255" s="147"/>
      <c r="BX255" s="58"/>
      <c r="BY255" s="58"/>
      <c r="BZ255" s="58"/>
      <c r="CA255" s="59"/>
      <c r="CB255" s="59"/>
      <c r="CC255" s="59"/>
      <c r="CD255" s="72" t="s">
        <v>149</v>
      </c>
      <c r="CE255" s="66" t="str">
        <f>IF(SUMPRODUCT(CE233:CE252,CF233:CF252)=0,"",SUMPRODUCT(CE233:CE252,CF233:CF252))</f>
        <v/>
      </c>
      <c r="CF255" s="59"/>
      <c r="CG255" s="123" t="s">
        <v>150</v>
      </c>
      <c r="CH255" s="124">
        <f>SUMIF(CC233:CC252,"Hipertrofia",CE233:CE252)</f>
        <v>0</v>
      </c>
      <c r="CI255" s="124">
        <f>SUMPRODUCT((CE233:CE252)*(CF233:CF252)*(CC233:CC252="Hipertrofia"))</f>
        <v>0</v>
      </c>
      <c r="CJ255" s="125">
        <f>SUMIF(CC233:CC252,"Hipertrofia",CK233:CK252)</f>
        <v>0</v>
      </c>
      <c r="CK255" s="126" t="str">
        <f>IFERROR((CJ255*100)/CE259,"")</f>
        <v/>
      </c>
      <c r="CL255" s="147"/>
      <c r="CM255" s="58"/>
      <c r="CN255" s="58"/>
      <c r="CO255" s="58"/>
      <c r="CP255" s="59"/>
      <c r="CQ255" s="59"/>
      <c r="CR255" s="59"/>
      <c r="CS255" s="72" t="s">
        <v>149</v>
      </c>
      <c r="CT255" s="66" t="str">
        <f>IF(SUMPRODUCT(CT233:CT252,CU233:CU252)=0,"",SUMPRODUCT(CT233:CT252,CU233:CU252))</f>
        <v/>
      </c>
      <c r="CU255" s="59"/>
      <c r="CV255" s="123" t="s">
        <v>150</v>
      </c>
      <c r="CW255" s="124">
        <f>SUMIF(CR233:CR252,"Hipertrofia",CT233:CT252)</f>
        <v>0</v>
      </c>
      <c r="CX255" s="124">
        <f>SUMPRODUCT((CT233:CT252)*(CU233:CU252)*(CR233:CR252="Hipertrofia"))</f>
        <v>0</v>
      </c>
      <c r="CY255" s="125">
        <f>SUMIF(CR233:CR252,"Hipertrofia",CZ233:CZ252)</f>
        <v>0</v>
      </c>
      <c r="CZ255" s="126" t="str">
        <f>IFERROR((CY255*100)/CT259,"")</f>
        <v/>
      </c>
      <c r="DA255" s="147"/>
      <c r="DB255" s="58"/>
      <c r="DC255" s="58"/>
      <c r="DD255" s="58"/>
      <c r="DE255" s="59"/>
      <c r="DF255" s="59"/>
      <c r="DG255" s="59"/>
      <c r="DH255" s="72" t="s">
        <v>149</v>
      </c>
      <c r="DI255" s="66" t="str">
        <f>IF(SUMPRODUCT(DI233:DI252,DJ233:DJ252)=0,"",SUMPRODUCT(DI233:DI252,DJ233:DJ252))</f>
        <v/>
      </c>
      <c r="DJ255" s="59"/>
      <c r="DK255" s="123" t="s">
        <v>150</v>
      </c>
      <c r="DL255" s="124">
        <f>SUMIF(DG233:DG252,"Hipertrofia",DI233:DI252)</f>
        <v>0</v>
      </c>
      <c r="DM255" s="124">
        <f>SUMPRODUCT((DI233:DI252)*(DJ233:DJ252)*(DG233:DG252="Hipertrofia"))</f>
        <v>0</v>
      </c>
      <c r="DN255" s="125">
        <f>SUMIF(DG233:DG252,"Hipertrofia",DO233:DO252)</f>
        <v>0</v>
      </c>
      <c r="DO255" s="126" t="str">
        <f>IFERROR((DN255*100)/DI259,"")</f>
        <v/>
      </c>
      <c r="DP255" s="147"/>
      <c r="DQ255" s="58"/>
      <c r="DR255" s="58"/>
      <c r="DS255" s="58"/>
      <c r="DT255" s="59"/>
      <c r="DU255" s="59"/>
      <c r="DV255" s="59"/>
      <c r="DW255" s="72" t="s">
        <v>149</v>
      </c>
      <c r="DX255" s="66" t="str">
        <f>IF(SUMPRODUCT(DX233:DX252,DY233:DY252)=0,"",SUMPRODUCT(DX233:DX252,DY233:DY252))</f>
        <v/>
      </c>
      <c r="DY255" s="59"/>
      <c r="DZ255" s="123" t="s">
        <v>150</v>
      </c>
      <c r="EA255" s="124">
        <f>SUMIF(DV233:DV252,"Hipertrofia",DX233:DX252)</f>
        <v>0</v>
      </c>
      <c r="EB255" s="124">
        <f>SUMPRODUCT((DX233:DX252)*(DY233:DY252)*(DV233:DV252="Hipertrofia"))</f>
        <v>0</v>
      </c>
      <c r="EC255" s="125">
        <f>SUMIF(DV233:DV252,"Hipertrofia",ED233:ED252)</f>
        <v>0</v>
      </c>
      <c r="ED255" s="126" t="str">
        <f>IFERROR((EC255*100)/DX259,"")</f>
        <v/>
      </c>
      <c r="EE255" s="147"/>
      <c r="EF255" s="58"/>
      <c r="EG255" s="58"/>
      <c r="EH255" s="58"/>
      <c r="EI255" s="59"/>
      <c r="EJ255" s="59"/>
      <c r="EK255" s="59"/>
      <c r="EL255" s="72" t="s">
        <v>149</v>
      </c>
      <c r="EM255" s="66" t="str">
        <f>IF(SUMPRODUCT(EM233:EM252,EN233:EN252)=0,"",SUMPRODUCT(EM233:EM252,EN233:EN252))</f>
        <v/>
      </c>
      <c r="EN255" s="59"/>
      <c r="EO255" s="123" t="s">
        <v>150</v>
      </c>
      <c r="EP255" s="124">
        <f>SUMIF(EK233:EK252,"Hipertrofia",EM233:EM252)</f>
        <v>0</v>
      </c>
      <c r="EQ255" s="124">
        <f>SUMPRODUCT((EM233:EM252)*(EN233:EN252)*(EK233:EK252="Hipertrofia"))</f>
        <v>0</v>
      </c>
      <c r="ER255" s="125">
        <f>SUMIF(EK233:EK252,"Hipertrofia",ES233:ES252)</f>
        <v>0</v>
      </c>
      <c r="ES255" s="126" t="str">
        <f>IFERROR((ER255*100)/EM259,"")</f>
        <v/>
      </c>
      <c r="ET255" s="147"/>
      <c r="EU255" s="58"/>
      <c r="EV255" s="58"/>
      <c r="EW255" s="58"/>
      <c r="EX255" s="59"/>
      <c r="EY255" s="59"/>
      <c r="EZ255" s="59"/>
      <c r="FA255" s="72" t="s">
        <v>149</v>
      </c>
      <c r="FB255" s="66" t="str">
        <f>IF(SUMPRODUCT(FB233:FB252,FC233:FC252)=0,"",SUMPRODUCT(FB233:FB252,FC233:FC252))</f>
        <v/>
      </c>
      <c r="FC255" s="59"/>
      <c r="FD255" s="123" t="s">
        <v>150</v>
      </c>
      <c r="FE255" s="124">
        <f>SUMIF(EZ233:EZ252,"Hipertrofia",FB233:FB252)</f>
        <v>0</v>
      </c>
      <c r="FF255" s="124">
        <f>SUMPRODUCT((FB233:FB252)*(FC233:FC252)*(EZ233:EZ252="Hipertrofia"))</f>
        <v>0</v>
      </c>
      <c r="FG255" s="125">
        <f>SUMIF(EZ233:EZ252,"Hipertrofia",FH233:FH252)</f>
        <v>0</v>
      </c>
      <c r="FH255" s="126" t="str">
        <f>IFERROR((FG255*100)/FB259,"")</f>
        <v/>
      </c>
      <c r="FI255" s="147"/>
      <c r="FJ255" s="58"/>
      <c r="FK255" s="58"/>
      <c r="FL255" s="58"/>
      <c r="FM255" s="59"/>
      <c r="FN255" s="59"/>
      <c r="FO255" s="59"/>
      <c r="FP255" s="72" t="s">
        <v>149</v>
      </c>
      <c r="FQ255" s="66" t="str">
        <f>IF(SUMPRODUCT(FQ233:FQ252,FR233:FR252)=0,"",SUMPRODUCT(FQ233:FQ252,FR233:FR252))</f>
        <v/>
      </c>
      <c r="FR255" s="59"/>
      <c r="FS255" s="123" t="s">
        <v>150</v>
      </c>
      <c r="FT255" s="124">
        <f>SUMIF(FO233:FO252,"Hipertrofia",FQ233:FQ252)</f>
        <v>0</v>
      </c>
      <c r="FU255" s="124">
        <f>SUMPRODUCT((FQ233:FQ252)*(FR233:FR252)*(FO233:FO252="Hipertrofia"))</f>
        <v>0</v>
      </c>
      <c r="FV255" s="125">
        <f>SUMIF(FO233:FO252,"Hipertrofia",FW233:FW252)</f>
        <v>0</v>
      </c>
      <c r="FW255" s="126" t="str">
        <f>IFERROR((FV255*100)/FQ259,"")</f>
        <v/>
      </c>
      <c r="FX255" s="147"/>
      <c r="FY255" s="58"/>
      <c r="FZ255" s="58"/>
      <c r="GA255" s="58"/>
      <c r="GB255" s="59"/>
      <c r="GC255" s="59"/>
      <c r="GD255" s="59"/>
      <c r="GE255" s="72" t="s">
        <v>149</v>
      </c>
      <c r="GF255" s="66" t="str">
        <f>IF(SUMPRODUCT(GF233:GF252,GG233:GG252)=0,"",SUMPRODUCT(GF233:GF252,GG233:GG252))</f>
        <v/>
      </c>
      <c r="GG255" s="59"/>
      <c r="GH255" s="123" t="s">
        <v>150</v>
      </c>
      <c r="GI255" s="124">
        <f>SUMIF(GD233:GD252,"Hipertrofia",GF233:GF252)</f>
        <v>0</v>
      </c>
      <c r="GJ255" s="124">
        <f>SUMPRODUCT((GF233:GF252)*(GG233:GG252)*(GD233:GD252="Hipertrofia"))</f>
        <v>0</v>
      </c>
      <c r="GK255" s="125">
        <f>SUMIF(GD233:GD252,"Hipertrofia",GL233:GL252)</f>
        <v>0</v>
      </c>
      <c r="GL255" s="126" t="str">
        <f>IFERROR((GK255*100)/GF259,"")</f>
        <v/>
      </c>
      <c r="GM255" s="147"/>
      <c r="GN255" s="58"/>
      <c r="GO255" s="58"/>
      <c r="GP255" s="58"/>
      <c r="GQ255" s="59"/>
      <c r="GR255" s="59"/>
      <c r="GS255" s="59"/>
      <c r="GT255" s="72" t="s">
        <v>149</v>
      </c>
      <c r="GU255" s="66" t="str">
        <f>IF(SUMPRODUCT(GU233:GU252,GV233:GV252)=0,"",SUMPRODUCT(GU233:GU252,GV233:GV252))</f>
        <v/>
      </c>
      <c r="GV255" s="59"/>
      <c r="GW255" s="123" t="s">
        <v>150</v>
      </c>
      <c r="GX255" s="124">
        <f>SUMIF(GS233:GS252,"Hipertrofia",GU233:GU252)</f>
        <v>0</v>
      </c>
      <c r="GY255" s="124">
        <f>SUMPRODUCT((GU233:GU252)*(GV233:GV252)*(GS233:GS252="Hipertrofia"))</f>
        <v>0</v>
      </c>
      <c r="GZ255" s="125">
        <f>SUMIF(GS233:GS252,"Hipertrofia",HA233:HA252)</f>
        <v>0</v>
      </c>
      <c r="HA255" s="126" t="str">
        <f>IFERROR((GZ255*100)/GU259,"")</f>
        <v/>
      </c>
      <c r="HB255" s="147"/>
      <c r="HC255" s="58"/>
      <c r="HD255" s="58"/>
      <c r="HE255" s="58"/>
      <c r="HF255" s="59"/>
      <c r="HG255" s="59"/>
      <c r="HH255" s="59"/>
      <c r="HI255" s="72" t="s">
        <v>149</v>
      </c>
      <c r="HJ255" s="66" t="str">
        <f>IF(SUMPRODUCT(HJ233:HJ252,HK233:HK252)=0,"",SUMPRODUCT(HJ233:HJ252,HK233:HK252))</f>
        <v/>
      </c>
      <c r="HK255" s="59"/>
      <c r="HL255" s="123" t="s">
        <v>150</v>
      </c>
      <c r="HM255" s="124">
        <f>SUMIF(HH233:HH252,"Hipertrofia",HJ233:HJ252)</f>
        <v>0</v>
      </c>
      <c r="HN255" s="124">
        <f>SUMPRODUCT((HJ233:HJ252)*(HK233:HK252)*(HH233:HH252="Hipertrofia"))</f>
        <v>0</v>
      </c>
      <c r="HO255" s="125">
        <f>SUMIF(HH233:HH252,"Hipertrofia",HP233:HP252)</f>
        <v>0</v>
      </c>
      <c r="HP255" s="126" t="str">
        <f>IFERROR((HO255*100)/HJ259,"")</f>
        <v/>
      </c>
      <c r="HQ255" s="147"/>
      <c r="HR255" s="58"/>
      <c r="HS255" s="58"/>
      <c r="HT255" s="58"/>
      <c r="HU255" s="59"/>
      <c r="HV255" s="59"/>
      <c r="HW255" s="59"/>
      <c r="HX255" s="72" t="s">
        <v>149</v>
      </c>
      <c r="HY255" s="66" t="str">
        <f>IF(SUMPRODUCT(HY233:HY252,HZ233:HZ252)=0,"",SUMPRODUCT(HY233:HY252,HZ233:HZ252))</f>
        <v/>
      </c>
      <c r="HZ255" s="59"/>
      <c r="IA255" s="123" t="s">
        <v>150</v>
      </c>
      <c r="IB255" s="124">
        <f>SUMIF(HW233:HW252,"Hipertrofia",HY233:HY252)</f>
        <v>0</v>
      </c>
      <c r="IC255" s="124">
        <f>SUMPRODUCT((HY233:HY252)*(HZ233:HZ252)*(HW233:HW252="Hipertrofia"))</f>
        <v>0</v>
      </c>
      <c r="ID255" s="125">
        <f>SUMIF(HW233:HW252,"Hipertrofia",IE233:IE252)</f>
        <v>0</v>
      </c>
      <c r="IE255" s="126" t="str">
        <f>IFERROR((ID255*100)/HY259,"")</f>
        <v/>
      </c>
      <c r="IF255" s="147"/>
      <c r="IG255" s="58"/>
      <c r="IH255" s="58"/>
      <c r="II255" s="58"/>
      <c r="IJ255" s="59"/>
      <c r="IK255" s="59"/>
      <c r="IL255" s="59"/>
      <c r="IM255" s="72" t="s">
        <v>149</v>
      </c>
      <c r="IN255" s="66" t="str">
        <f>IF(SUMPRODUCT(IN233:IN252,IO233:IO252)=0,"",SUMPRODUCT(IN233:IN252,IO233:IO252))</f>
        <v/>
      </c>
      <c r="IO255" s="59"/>
      <c r="IP255" s="123" t="s">
        <v>150</v>
      </c>
      <c r="IQ255" s="124">
        <f>SUMIF(IL233:IL252,"Hipertrofia",IN233:IN252)</f>
        <v>0</v>
      </c>
      <c r="IR255" s="124">
        <f>SUMPRODUCT((IN233:IN252)*(IO233:IO252)*(IL233:IL252="Hipertrofia"))</f>
        <v>0</v>
      </c>
      <c r="IS255" s="125">
        <f>SUMIF(IL233:IL252,"Hipertrofia",IT233:IT252)</f>
        <v>0</v>
      </c>
      <c r="IT255" s="126" t="str">
        <f>IFERROR((IS255*100)/IN259,"")</f>
        <v/>
      </c>
      <c r="IU255" s="147"/>
      <c r="IV255" s="58"/>
      <c r="IW255" s="58"/>
      <c r="IX255" s="58"/>
      <c r="IY255" s="59"/>
      <c r="IZ255" s="59"/>
      <c r="JA255" s="59"/>
      <c r="JB255" s="72" t="s">
        <v>149</v>
      </c>
      <c r="JC255" s="66" t="str">
        <f>IF(SUMPRODUCT(JC233:JC252,JD233:JD252)=0,"",SUMPRODUCT(JC233:JC252,JD233:JD252))</f>
        <v/>
      </c>
      <c r="JD255" s="59"/>
      <c r="JE255" s="123" t="s">
        <v>150</v>
      </c>
      <c r="JF255" s="124">
        <f>SUMIF(JA233:JA252,"Hipertrofia",JC233:JC252)</f>
        <v>0</v>
      </c>
      <c r="JG255" s="124">
        <f>SUMPRODUCT((JC233:JC252)*(JD233:JD252)*(JA233:JA252="Hipertrofia"))</f>
        <v>0</v>
      </c>
      <c r="JH255" s="125">
        <f>SUMIF(JA233:JA252,"Hipertrofia",JI233:JI252)</f>
        <v>0</v>
      </c>
      <c r="JI255" s="126" t="str">
        <f>IFERROR((JH255*100)/JC259,"")</f>
        <v/>
      </c>
      <c r="JJ255" s="147"/>
      <c r="JK255" s="58"/>
      <c r="JL255" s="58"/>
      <c r="JM255" s="58"/>
      <c r="JN255" s="59"/>
      <c r="JO255" s="59"/>
      <c r="JP255" s="59"/>
      <c r="JQ255" s="72" t="s">
        <v>149</v>
      </c>
      <c r="JR255" s="66" t="str">
        <f>IF(SUMPRODUCT(JR233:JR252,JS233:JS252)=0,"",SUMPRODUCT(JR233:JR252,JS233:JS252))</f>
        <v/>
      </c>
      <c r="JS255" s="59"/>
      <c r="JT255" s="123" t="s">
        <v>150</v>
      </c>
      <c r="JU255" s="124">
        <f>SUMIF(JP233:JP252,"Hipertrofia",JR233:JR252)</f>
        <v>0</v>
      </c>
      <c r="JV255" s="124">
        <f>SUMPRODUCT((JR233:JR252)*(JS233:JS252)*(JP233:JP252="Hipertrofia"))</f>
        <v>0</v>
      </c>
      <c r="JW255" s="125">
        <f>SUMIF(JP233:JP252,"Hipertrofia",JX233:JX252)</f>
        <v>0</v>
      </c>
      <c r="JX255" s="126" t="str">
        <f>IFERROR((JW255*100)/JR259,"")</f>
        <v/>
      </c>
      <c r="JY255" s="147"/>
      <c r="JZ255" s="58"/>
      <c r="KA255" s="58"/>
      <c r="KB255" s="58"/>
      <c r="KC255" s="59"/>
      <c r="KD255" s="59"/>
      <c r="KE255" s="59"/>
      <c r="KF255" s="72" t="s">
        <v>149</v>
      </c>
      <c r="KG255" s="66" t="str">
        <f>IF(SUMPRODUCT(KG233:KG252,KH233:KH252)=0,"",SUMPRODUCT(KG233:KG252,KH233:KH252))</f>
        <v/>
      </c>
      <c r="KH255" s="59"/>
      <c r="KI255" s="123" t="s">
        <v>150</v>
      </c>
      <c r="KJ255" s="124">
        <f>SUMIF(KE233:KE252,"Hipertrofia",KG233:KG252)</f>
        <v>0</v>
      </c>
      <c r="KK255" s="124">
        <f>SUMPRODUCT((KG233:KG252)*(KH233:KH252)*(KE233:KE252="Hipertrofia"))</f>
        <v>0</v>
      </c>
      <c r="KL255" s="125">
        <f>SUMIF(KE233:KE252,"Hipertrofia",KM233:KM252)</f>
        <v>0</v>
      </c>
      <c r="KM255" s="126" t="str">
        <f>IFERROR((KL255*100)/KG259,"")</f>
        <v/>
      </c>
      <c r="KN255" s="147"/>
      <c r="KO255" s="58"/>
      <c r="KP255" s="58"/>
      <c r="KQ255" s="58"/>
      <c r="KR255" s="59"/>
      <c r="KS255" s="59"/>
      <c r="KT255" s="59"/>
      <c r="KU255" s="72" t="s">
        <v>149</v>
      </c>
      <c r="KV255" s="66" t="str">
        <f>IF(SUMPRODUCT(KV233:KV252,KW233:KW252)=0,"",SUMPRODUCT(KV233:KV252,KW233:KW252))</f>
        <v/>
      </c>
      <c r="KW255" s="59"/>
      <c r="KX255" s="123" t="s">
        <v>150</v>
      </c>
      <c r="KY255" s="124">
        <f>SUMIF(KT233:KT252,"Hipertrofia",KV233:KV252)</f>
        <v>0</v>
      </c>
      <c r="KZ255" s="124">
        <f>SUMPRODUCT((KV233:KV252)*(KW233:KW252)*(KT233:KT252="Hipertrofia"))</f>
        <v>0</v>
      </c>
      <c r="LA255" s="125">
        <f>SUMIF(KT233:KT252,"Hipertrofia",LB233:LB252)</f>
        <v>0</v>
      </c>
      <c r="LB255" s="126" t="str">
        <f>IFERROR((LA255*100)/KV259,"")</f>
        <v/>
      </c>
      <c r="LC255" s="147"/>
      <c r="LD255" s="347"/>
      <c r="LE255" s="58"/>
      <c r="LF255" s="58"/>
      <c r="LG255" s="59"/>
      <c r="LH255" s="59"/>
      <c r="LI255" s="59"/>
      <c r="LJ255" s="72" t="s">
        <v>149</v>
      </c>
      <c r="LK255" s="66" t="str">
        <f>IF(SUMPRODUCT(LK233:LK252,LL233:LL252)=0,"",SUMPRODUCT(LK233:LK252,LL233:LL252))</f>
        <v/>
      </c>
      <c r="LL255" s="59"/>
      <c r="LM255" s="123" t="s">
        <v>150</v>
      </c>
      <c r="LN255" s="124">
        <f>SUMIF(LI233:LI252,"Hipertrofia",LK233:LK252)</f>
        <v>0</v>
      </c>
      <c r="LO255" s="124">
        <f>SUMPRODUCT((LK233:LK252)*(LL233:LL252)*(LI233:LI252="Hipertrofia"))</f>
        <v>0</v>
      </c>
      <c r="LP255" s="125">
        <f>SUMIF(LI233:LI252,"Hipertrofia",LQ233:LQ252)</f>
        <v>0</v>
      </c>
      <c r="LQ255" s="126" t="str">
        <f>IFERROR((LP255*100)/LK259,"")</f>
        <v/>
      </c>
      <c r="LR255" s="147"/>
      <c r="LS255" s="347"/>
      <c r="LT255" s="58"/>
      <c r="LU255" s="58"/>
      <c r="LV255" s="59"/>
      <c r="LW255" s="59"/>
      <c r="LX255" s="59"/>
      <c r="LY255" s="72" t="s">
        <v>149</v>
      </c>
      <c r="LZ255" s="66" t="str">
        <f>IF(SUMPRODUCT(LZ233:LZ252,MA233:MA252)=0,"",SUMPRODUCT(LZ233:LZ252,MA233:MA252))</f>
        <v/>
      </c>
      <c r="MA255" s="59"/>
      <c r="MB255" s="123" t="s">
        <v>150</v>
      </c>
      <c r="MC255" s="124">
        <f>SUMIF(LX233:LX252,"Hipertrofia",LZ233:LZ252)</f>
        <v>0</v>
      </c>
      <c r="MD255" s="124">
        <f>SUMPRODUCT((LZ233:LZ252)*(MA233:MA252)*(LX233:LX252="Hipertrofia"))</f>
        <v>0</v>
      </c>
      <c r="ME255" s="125">
        <f>SUMIF(LX233:LX252,"Hipertrofia",MF233:MF252)</f>
        <v>0</v>
      </c>
      <c r="MF255" s="126" t="str">
        <f>IFERROR((ME255*100)/LZ259,"")</f>
        <v/>
      </c>
      <c r="MG255" s="147"/>
      <c r="MH255" s="347"/>
      <c r="MI255" s="58"/>
      <c r="MJ255" s="58"/>
      <c r="MK255" s="59"/>
      <c r="ML255" s="59"/>
      <c r="MM255" s="59"/>
      <c r="MN255" s="72" t="s">
        <v>149</v>
      </c>
      <c r="MO255" s="66" t="str">
        <f>IF(SUMPRODUCT(MO233:MO252,MP233:MP252)=0,"",SUMPRODUCT(MO233:MO252,MP233:MP252))</f>
        <v/>
      </c>
      <c r="MP255" s="59"/>
      <c r="MQ255" s="123" t="s">
        <v>150</v>
      </c>
      <c r="MR255" s="124">
        <f>SUMIF(MM233:MM252,"Hipertrofia",MO233:MO252)</f>
        <v>0</v>
      </c>
      <c r="MS255" s="124">
        <f>SUMPRODUCT((MO233:MO252)*(MP233:MP252)*(MM233:MM252="Hipertrofia"))</f>
        <v>0</v>
      </c>
      <c r="MT255" s="125">
        <f>SUMIF(MM233:MM252,"Hipertrofia",MU233:MU252)</f>
        <v>0</v>
      </c>
      <c r="MU255" s="126" t="str">
        <f>IFERROR((MT255*100)/MO259,"")</f>
        <v/>
      </c>
      <c r="MV255" s="147"/>
      <c r="MW255" s="347"/>
    </row>
    <row r="256" spans="1:361">
      <c r="A256" s="347"/>
      <c r="B256" s="58"/>
      <c r="C256" s="58"/>
      <c r="D256" s="59"/>
      <c r="E256" s="59"/>
      <c r="F256" s="59"/>
      <c r="G256" s="72" t="s">
        <v>151</v>
      </c>
      <c r="H256" s="75" t="str">
        <f>IFERROR(AVERAGE(K233:K252),"")</f>
        <v/>
      </c>
      <c r="I256" s="59"/>
      <c r="J256" s="73" t="s">
        <v>152</v>
      </c>
      <c r="K256" s="64">
        <f>SUMIF(F233:F252,"Força",H233:H252)</f>
        <v>0</v>
      </c>
      <c r="L256" s="64">
        <f>SUMPRODUCT((H233:H252)*(I233:I252)*(F233:F252="Força"))</f>
        <v>0</v>
      </c>
      <c r="M256" s="74">
        <f>SUMIF(F233:F252,"Força",N233:N252)</f>
        <v>0</v>
      </c>
      <c r="N256" s="75" t="str">
        <f>IFERROR((M256*100)/H259,"")</f>
        <v/>
      </c>
      <c r="O256" s="147"/>
      <c r="P256" s="58"/>
      <c r="Q256" s="58"/>
      <c r="R256" s="58"/>
      <c r="S256" s="59"/>
      <c r="T256" s="59"/>
      <c r="U256" s="59"/>
      <c r="V256" s="72" t="s">
        <v>151</v>
      </c>
      <c r="W256" s="75" t="str">
        <f>IFERROR(AVERAGE(Z233:Z252),"")</f>
        <v/>
      </c>
      <c r="X256" s="59"/>
      <c r="Y256" s="73" t="s">
        <v>152</v>
      </c>
      <c r="Z256" s="64">
        <f>SUMIF(U233:U252,"Força",W233:W252)</f>
        <v>0</v>
      </c>
      <c r="AA256" s="64">
        <f>SUMPRODUCT((W233:W252)*(X233:X252)*(U233:U252="Força"))</f>
        <v>0</v>
      </c>
      <c r="AB256" s="74">
        <f>SUMIF(U233:U252,"Força",AC233:AC252)</f>
        <v>0</v>
      </c>
      <c r="AC256" s="75" t="str">
        <f>IFERROR((AB256*100)/W259,"")</f>
        <v/>
      </c>
      <c r="AD256" s="147"/>
      <c r="AE256" s="58"/>
      <c r="AF256" s="58"/>
      <c r="AG256" s="58"/>
      <c r="AH256" s="59"/>
      <c r="AI256" s="59"/>
      <c r="AJ256" s="59"/>
      <c r="AK256" s="72" t="s">
        <v>151</v>
      </c>
      <c r="AL256" s="75" t="str">
        <f>IFERROR(AVERAGE(AO233:AO252),"")</f>
        <v/>
      </c>
      <c r="AM256" s="59"/>
      <c r="AN256" s="73" t="s">
        <v>152</v>
      </c>
      <c r="AO256" s="64">
        <f>SUMIF(AJ233:AJ252,"Força",AL233:AL252)</f>
        <v>0</v>
      </c>
      <c r="AP256" s="64">
        <f>SUMPRODUCT((AL233:AL252)*(AM233:AM252)*(AJ233:AJ252="Força"))</f>
        <v>0</v>
      </c>
      <c r="AQ256" s="74">
        <f>SUMIF(AJ233:AJ252,"Força",AR233:AR252)</f>
        <v>0</v>
      </c>
      <c r="AR256" s="75" t="str">
        <f>IFERROR((AQ256*100)/AL259,"")</f>
        <v/>
      </c>
      <c r="AS256" s="147"/>
      <c r="AT256" s="58"/>
      <c r="AU256" s="58"/>
      <c r="AV256" s="58"/>
      <c r="AW256" s="59"/>
      <c r="AX256" s="59"/>
      <c r="AY256" s="59"/>
      <c r="AZ256" s="72" t="s">
        <v>151</v>
      </c>
      <c r="BA256" s="75" t="str">
        <f>IFERROR(AVERAGE(BD233:BD252),"")</f>
        <v/>
      </c>
      <c r="BB256" s="59"/>
      <c r="BC256" s="73" t="s">
        <v>152</v>
      </c>
      <c r="BD256" s="64">
        <f>SUMIF(AY233:AY252,"Força",BA233:BA252)</f>
        <v>0</v>
      </c>
      <c r="BE256" s="64">
        <f>SUMPRODUCT((BA233:BA252)*(BB233:BB252)*(AY233:AY252="Força"))</f>
        <v>0</v>
      </c>
      <c r="BF256" s="74">
        <f>SUMIF(AY233:AY252,"Força",BG233:BG252)</f>
        <v>0</v>
      </c>
      <c r="BG256" s="75" t="str">
        <f>IFERROR((BF256*100)/BA259,"")</f>
        <v/>
      </c>
      <c r="BH256" s="147"/>
      <c r="BI256" s="58"/>
      <c r="BJ256" s="58"/>
      <c r="BK256" s="58"/>
      <c r="BL256" s="59"/>
      <c r="BM256" s="59"/>
      <c r="BN256" s="59"/>
      <c r="BO256" s="72" t="s">
        <v>151</v>
      </c>
      <c r="BP256" s="75" t="str">
        <f>IFERROR(AVERAGE(BS233:BS252),"")</f>
        <v/>
      </c>
      <c r="BQ256" s="59"/>
      <c r="BR256" s="73" t="s">
        <v>152</v>
      </c>
      <c r="BS256" s="64">
        <f>SUMIF(BN233:BN252,"Força",BP233:BP252)</f>
        <v>0</v>
      </c>
      <c r="BT256" s="64">
        <f>SUMPRODUCT((BP233:BP252)*(BQ233:BQ252)*(BN233:BN252="Força"))</f>
        <v>0</v>
      </c>
      <c r="BU256" s="74">
        <f>SUMIF(BN233:BN252,"Força",BV233:BV252)</f>
        <v>0</v>
      </c>
      <c r="BV256" s="75" t="str">
        <f>IFERROR((BU256*100)/BP259,"")</f>
        <v/>
      </c>
      <c r="BW256" s="147"/>
      <c r="BX256" s="58"/>
      <c r="BY256" s="58"/>
      <c r="BZ256" s="58"/>
      <c r="CA256" s="59"/>
      <c r="CB256" s="59"/>
      <c r="CC256" s="59"/>
      <c r="CD256" s="72" t="s">
        <v>151</v>
      </c>
      <c r="CE256" s="75" t="str">
        <f>IFERROR(AVERAGE(CH233:CH252),"")</f>
        <v/>
      </c>
      <c r="CF256" s="59"/>
      <c r="CG256" s="73" t="s">
        <v>152</v>
      </c>
      <c r="CH256" s="64">
        <f>SUMIF(CC233:CC252,"Força",CE233:CE252)</f>
        <v>0</v>
      </c>
      <c r="CI256" s="64">
        <f>SUMPRODUCT((CE233:CE252)*(CF233:CF252)*(CC233:CC252="Força"))</f>
        <v>0</v>
      </c>
      <c r="CJ256" s="74">
        <f>SUMIF(CC233:CC252,"Força",CK233:CK252)</f>
        <v>0</v>
      </c>
      <c r="CK256" s="75" t="str">
        <f>IFERROR((CJ256*100)/CE259,"")</f>
        <v/>
      </c>
      <c r="CL256" s="147"/>
      <c r="CM256" s="58"/>
      <c r="CN256" s="58"/>
      <c r="CO256" s="58"/>
      <c r="CP256" s="59"/>
      <c r="CQ256" s="59"/>
      <c r="CR256" s="59"/>
      <c r="CS256" s="72" t="s">
        <v>151</v>
      </c>
      <c r="CT256" s="75" t="str">
        <f>IFERROR(AVERAGE(CW233:CW252),"")</f>
        <v/>
      </c>
      <c r="CU256" s="59"/>
      <c r="CV256" s="73" t="s">
        <v>152</v>
      </c>
      <c r="CW256" s="64">
        <f>SUMIF(CR233:CR252,"Força",CT233:CT252)</f>
        <v>0</v>
      </c>
      <c r="CX256" s="64">
        <f>SUMPRODUCT((CT233:CT252)*(CU233:CU252)*(CR233:CR252="Força"))</f>
        <v>0</v>
      </c>
      <c r="CY256" s="74">
        <f>SUMIF(CR233:CR252,"Força",CZ233:CZ252)</f>
        <v>0</v>
      </c>
      <c r="CZ256" s="75" t="str">
        <f>IFERROR((CY256*100)/CT259,"")</f>
        <v/>
      </c>
      <c r="DA256" s="147"/>
      <c r="DB256" s="58"/>
      <c r="DC256" s="58"/>
      <c r="DD256" s="58"/>
      <c r="DE256" s="59"/>
      <c r="DF256" s="59"/>
      <c r="DG256" s="59"/>
      <c r="DH256" s="72" t="s">
        <v>151</v>
      </c>
      <c r="DI256" s="75" t="str">
        <f>IFERROR(AVERAGE(DL233:DL252),"")</f>
        <v/>
      </c>
      <c r="DJ256" s="59"/>
      <c r="DK256" s="73" t="s">
        <v>152</v>
      </c>
      <c r="DL256" s="64">
        <f>SUMIF(DG233:DG252,"Força",DI233:DI252)</f>
        <v>0</v>
      </c>
      <c r="DM256" s="64">
        <f>SUMPRODUCT((DI233:DI252)*(DJ233:DJ252)*(DG233:DG252="Força"))</f>
        <v>0</v>
      </c>
      <c r="DN256" s="74">
        <f>SUMIF(DG233:DG252,"Força",DO233:DO252)</f>
        <v>0</v>
      </c>
      <c r="DO256" s="75" t="str">
        <f>IFERROR((DN256*100)/DI259,"")</f>
        <v/>
      </c>
      <c r="DP256" s="147"/>
      <c r="DQ256" s="58"/>
      <c r="DR256" s="58"/>
      <c r="DS256" s="58"/>
      <c r="DT256" s="59"/>
      <c r="DU256" s="59"/>
      <c r="DV256" s="59"/>
      <c r="DW256" s="72" t="s">
        <v>151</v>
      </c>
      <c r="DX256" s="75" t="str">
        <f>IFERROR(AVERAGE(EA233:EA252),"")</f>
        <v/>
      </c>
      <c r="DY256" s="59"/>
      <c r="DZ256" s="73" t="s">
        <v>152</v>
      </c>
      <c r="EA256" s="64">
        <f>SUMIF(DV233:DV252,"Força",DX233:DX252)</f>
        <v>0</v>
      </c>
      <c r="EB256" s="64">
        <f>SUMPRODUCT((DX233:DX252)*(DY233:DY252)*(DV233:DV252="Força"))</f>
        <v>0</v>
      </c>
      <c r="EC256" s="74">
        <f>SUMIF(DV233:DV252,"Força",ED233:ED252)</f>
        <v>0</v>
      </c>
      <c r="ED256" s="75" t="str">
        <f>IFERROR((EC256*100)/DX259,"")</f>
        <v/>
      </c>
      <c r="EE256" s="147"/>
      <c r="EF256" s="58"/>
      <c r="EG256" s="58"/>
      <c r="EH256" s="58"/>
      <c r="EI256" s="59"/>
      <c r="EJ256" s="59"/>
      <c r="EK256" s="59"/>
      <c r="EL256" s="72" t="s">
        <v>151</v>
      </c>
      <c r="EM256" s="75" t="str">
        <f>IFERROR(AVERAGE(EP233:EP252),"")</f>
        <v/>
      </c>
      <c r="EN256" s="59"/>
      <c r="EO256" s="73" t="s">
        <v>152</v>
      </c>
      <c r="EP256" s="64">
        <f>SUMIF(EK233:EK252,"Força",EM233:EM252)</f>
        <v>0</v>
      </c>
      <c r="EQ256" s="64">
        <f>SUMPRODUCT((EM233:EM252)*(EN233:EN252)*(EK233:EK252="Força"))</f>
        <v>0</v>
      </c>
      <c r="ER256" s="74">
        <f>SUMIF(EK233:EK252,"Força",ES233:ES252)</f>
        <v>0</v>
      </c>
      <c r="ES256" s="75" t="str">
        <f>IFERROR((ER256*100)/EM259,"")</f>
        <v/>
      </c>
      <c r="ET256" s="147"/>
      <c r="EU256" s="58"/>
      <c r="EV256" s="58"/>
      <c r="EW256" s="58"/>
      <c r="EX256" s="59"/>
      <c r="EY256" s="59"/>
      <c r="EZ256" s="59"/>
      <c r="FA256" s="72" t="s">
        <v>151</v>
      </c>
      <c r="FB256" s="75" t="str">
        <f>IFERROR(AVERAGE(FE233:FE252),"")</f>
        <v/>
      </c>
      <c r="FC256" s="59"/>
      <c r="FD256" s="73" t="s">
        <v>152</v>
      </c>
      <c r="FE256" s="64">
        <f>SUMIF(EZ233:EZ252,"Força",FB233:FB252)</f>
        <v>0</v>
      </c>
      <c r="FF256" s="64">
        <f>SUMPRODUCT((FB233:FB252)*(FC233:FC252)*(EZ233:EZ252="Força"))</f>
        <v>0</v>
      </c>
      <c r="FG256" s="74">
        <f>SUMIF(EZ233:EZ252,"Força",FH233:FH252)</f>
        <v>0</v>
      </c>
      <c r="FH256" s="75" t="str">
        <f>IFERROR((FG256*100)/FB259,"")</f>
        <v/>
      </c>
      <c r="FI256" s="147"/>
      <c r="FJ256" s="58"/>
      <c r="FK256" s="58"/>
      <c r="FL256" s="58"/>
      <c r="FM256" s="59"/>
      <c r="FN256" s="59"/>
      <c r="FO256" s="59"/>
      <c r="FP256" s="72" t="s">
        <v>151</v>
      </c>
      <c r="FQ256" s="75" t="str">
        <f>IFERROR(AVERAGE(FT233:FT252),"")</f>
        <v/>
      </c>
      <c r="FR256" s="59"/>
      <c r="FS256" s="73" t="s">
        <v>152</v>
      </c>
      <c r="FT256" s="64">
        <f>SUMIF(FO233:FO252,"Força",FQ233:FQ252)</f>
        <v>0</v>
      </c>
      <c r="FU256" s="64">
        <f>SUMPRODUCT((FQ233:FQ252)*(FR233:FR252)*(FO233:FO252="Força"))</f>
        <v>0</v>
      </c>
      <c r="FV256" s="74">
        <f>SUMIF(FO233:FO252,"Força",FW233:FW252)</f>
        <v>0</v>
      </c>
      <c r="FW256" s="75" t="str">
        <f>IFERROR((FV256*100)/FQ259,"")</f>
        <v/>
      </c>
      <c r="FX256" s="147"/>
      <c r="FY256" s="58"/>
      <c r="FZ256" s="58"/>
      <c r="GA256" s="58"/>
      <c r="GB256" s="59"/>
      <c r="GC256" s="59"/>
      <c r="GD256" s="59"/>
      <c r="GE256" s="72" t="s">
        <v>151</v>
      </c>
      <c r="GF256" s="75" t="str">
        <f>IFERROR(AVERAGE(GI233:GI252),"")</f>
        <v/>
      </c>
      <c r="GG256" s="59"/>
      <c r="GH256" s="73" t="s">
        <v>152</v>
      </c>
      <c r="GI256" s="64">
        <f>SUMIF(GD233:GD252,"Força",GF233:GF252)</f>
        <v>0</v>
      </c>
      <c r="GJ256" s="64">
        <f>SUMPRODUCT((GF233:GF252)*(GG233:GG252)*(GD233:GD252="Força"))</f>
        <v>0</v>
      </c>
      <c r="GK256" s="74">
        <f>SUMIF(GD233:GD252,"Força",GL233:GL252)</f>
        <v>0</v>
      </c>
      <c r="GL256" s="75" t="str">
        <f>IFERROR((GK256*100)/GF259,"")</f>
        <v/>
      </c>
      <c r="GM256" s="147"/>
      <c r="GN256" s="58"/>
      <c r="GO256" s="58"/>
      <c r="GP256" s="58"/>
      <c r="GQ256" s="59"/>
      <c r="GR256" s="59"/>
      <c r="GS256" s="59"/>
      <c r="GT256" s="72" t="s">
        <v>151</v>
      </c>
      <c r="GU256" s="75" t="str">
        <f>IFERROR(AVERAGE(GX233:GX252),"")</f>
        <v/>
      </c>
      <c r="GV256" s="59"/>
      <c r="GW256" s="73" t="s">
        <v>152</v>
      </c>
      <c r="GX256" s="64">
        <f>SUMIF(GS233:GS252,"Força",GU233:GU252)</f>
        <v>0</v>
      </c>
      <c r="GY256" s="64">
        <f>SUMPRODUCT((GU233:GU252)*(GV233:GV252)*(GS233:GS252="Força"))</f>
        <v>0</v>
      </c>
      <c r="GZ256" s="74">
        <f>SUMIF(GS233:GS252,"Força",HA233:HA252)</f>
        <v>0</v>
      </c>
      <c r="HA256" s="75" t="str">
        <f>IFERROR((GZ256*100)/GU259,"")</f>
        <v/>
      </c>
      <c r="HB256" s="147"/>
      <c r="HC256" s="58"/>
      <c r="HD256" s="58"/>
      <c r="HE256" s="58"/>
      <c r="HF256" s="59"/>
      <c r="HG256" s="59"/>
      <c r="HH256" s="59"/>
      <c r="HI256" s="72" t="s">
        <v>151</v>
      </c>
      <c r="HJ256" s="75" t="str">
        <f>IFERROR(AVERAGE(HM233:HM252),"")</f>
        <v/>
      </c>
      <c r="HK256" s="59"/>
      <c r="HL256" s="73" t="s">
        <v>152</v>
      </c>
      <c r="HM256" s="64">
        <f>SUMIF(HH233:HH252,"Força",HJ233:HJ252)</f>
        <v>0</v>
      </c>
      <c r="HN256" s="64">
        <f>SUMPRODUCT((HJ233:HJ252)*(HK233:HK252)*(HH233:HH252="Força"))</f>
        <v>0</v>
      </c>
      <c r="HO256" s="74">
        <f>SUMIF(HH233:HH252,"Força",HP233:HP252)</f>
        <v>0</v>
      </c>
      <c r="HP256" s="75" t="str">
        <f>IFERROR((HO256*100)/HJ259,"")</f>
        <v/>
      </c>
      <c r="HQ256" s="147"/>
      <c r="HR256" s="58"/>
      <c r="HS256" s="58"/>
      <c r="HT256" s="58"/>
      <c r="HU256" s="59"/>
      <c r="HV256" s="59"/>
      <c r="HW256" s="59"/>
      <c r="HX256" s="72" t="s">
        <v>151</v>
      </c>
      <c r="HY256" s="75" t="str">
        <f>IFERROR(AVERAGE(IB233:IB252),"")</f>
        <v/>
      </c>
      <c r="HZ256" s="59"/>
      <c r="IA256" s="73" t="s">
        <v>152</v>
      </c>
      <c r="IB256" s="64">
        <f>SUMIF(HW233:HW252,"Força",HY233:HY252)</f>
        <v>0</v>
      </c>
      <c r="IC256" s="64">
        <f>SUMPRODUCT((HY233:HY252)*(HZ233:HZ252)*(HW233:HW252="Força"))</f>
        <v>0</v>
      </c>
      <c r="ID256" s="74">
        <f>SUMIF(HW233:HW252,"Força",IE233:IE252)</f>
        <v>0</v>
      </c>
      <c r="IE256" s="75" t="str">
        <f>IFERROR((ID256*100)/HY259,"")</f>
        <v/>
      </c>
      <c r="IF256" s="147"/>
      <c r="IG256" s="58"/>
      <c r="IH256" s="58"/>
      <c r="II256" s="58"/>
      <c r="IJ256" s="59"/>
      <c r="IK256" s="59"/>
      <c r="IL256" s="59"/>
      <c r="IM256" s="72" t="s">
        <v>151</v>
      </c>
      <c r="IN256" s="75" t="str">
        <f>IFERROR(AVERAGE(IQ233:IQ252),"")</f>
        <v/>
      </c>
      <c r="IO256" s="59"/>
      <c r="IP256" s="73" t="s">
        <v>152</v>
      </c>
      <c r="IQ256" s="64">
        <f>SUMIF(IL233:IL252,"Força",IN233:IN252)</f>
        <v>0</v>
      </c>
      <c r="IR256" s="64">
        <f>SUMPRODUCT((IN233:IN252)*(IO233:IO252)*(IL233:IL252="Força"))</f>
        <v>0</v>
      </c>
      <c r="IS256" s="74">
        <f>SUMIF(IL233:IL252,"Força",IT233:IT252)</f>
        <v>0</v>
      </c>
      <c r="IT256" s="75" t="str">
        <f>IFERROR((IS256*100)/IN259,"")</f>
        <v/>
      </c>
      <c r="IU256" s="147"/>
      <c r="IV256" s="58"/>
      <c r="IW256" s="58"/>
      <c r="IX256" s="58"/>
      <c r="IY256" s="59"/>
      <c r="IZ256" s="59"/>
      <c r="JA256" s="59"/>
      <c r="JB256" s="72" t="s">
        <v>151</v>
      </c>
      <c r="JC256" s="75" t="str">
        <f>IFERROR(AVERAGE(JF233:JF252),"")</f>
        <v/>
      </c>
      <c r="JD256" s="59"/>
      <c r="JE256" s="73" t="s">
        <v>152</v>
      </c>
      <c r="JF256" s="64">
        <f>SUMIF(JA233:JA252,"Força",JC233:JC252)</f>
        <v>0</v>
      </c>
      <c r="JG256" s="64">
        <f>SUMPRODUCT((JC233:JC252)*(JD233:JD252)*(JA233:JA252="Força"))</f>
        <v>0</v>
      </c>
      <c r="JH256" s="74">
        <f>SUMIF(JA233:JA252,"Força",JI233:JI252)</f>
        <v>0</v>
      </c>
      <c r="JI256" s="75" t="str">
        <f>IFERROR((JH256*100)/JC259,"")</f>
        <v/>
      </c>
      <c r="JJ256" s="147"/>
      <c r="JK256" s="58"/>
      <c r="JL256" s="58"/>
      <c r="JM256" s="58"/>
      <c r="JN256" s="59"/>
      <c r="JO256" s="59"/>
      <c r="JP256" s="59"/>
      <c r="JQ256" s="72" t="s">
        <v>151</v>
      </c>
      <c r="JR256" s="75" t="str">
        <f>IFERROR(AVERAGE(JU233:JU252),"")</f>
        <v/>
      </c>
      <c r="JS256" s="59"/>
      <c r="JT256" s="73" t="s">
        <v>152</v>
      </c>
      <c r="JU256" s="64">
        <f>SUMIF(JP233:JP252,"Força",JR233:JR252)</f>
        <v>0</v>
      </c>
      <c r="JV256" s="64">
        <f>SUMPRODUCT((JR233:JR252)*(JS233:JS252)*(JP233:JP252="Força"))</f>
        <v>0</v>
      </c>
      <c r="JW256" s="74">
        <f>SUMIF(JP233:JP252,"Força",JX233:JX252)</f>
        <v>0</v>
      </c>
      <c r="JX256" s="75" t="str">
        <f>IFERROR((JW256*100)/JR259,"")</f>
        <v/>
      </c>
      <c r="JY256" s="147"/>
      <c r="JZ256" s="58"/>
      <c r="KA256" s="58"/>
      <c r="KB256" s="58"/>
      <c r="KC256" s="59"/>
      <c r="KD256" s="59"/>
      <c r="KE256" s="59"/>
      <c r="KF256" s="72" t="s">
        <v>151</v>
      </c>
      <c r="KG256" s="75" t="str">
        <f>IFERROR(AVERAGE(KJ233:KJ252),"")</f>
        <v/>
      </c>
      <c r="KH256" s="59"/>
      <c r="KI256" s="73" t="s">
        <v>152</v>
      </c>
      <c r="KJ256" s="64">
        <f>SUMIF(KE233:KE252,"Força",KG233:KG252)</f>
        <v>0</v>
      </c>
      <c r="KK256" s="64">
        <f>SUMPRODUCT((KG233:KG252)*(KH233:KH252)*(KE233:KE252="Força"))</f>
        <v>0</v>
      </c>
      <c r="KL256" s="74">
        <f>SUMIF(KE233:KE252,"Força",KM233:KM252)</f>
        <v>0</v>
      </c>
      <c r="KM256" s="75" t="str">
        <f>IFERROR((KL256*100)/KG259,"")</f>
        <v/>
      </c>
      <c r="KN256" s="147"/>
      <c r="KO256" s="58"/>
      <c r="KP256" s="58"/>
      <c r="KQ256" s="58"/>
      <c r="KR256" s="59"/>
      <c r="KS256" s="59"/>
      <c r="KT256" s="59"/>
      <c r="KU256" s="72" t="s">
        <v>151</v>
      </c>
      <c r="KV256" s="75" t="str">
        <f>IFERROR(AVERAGE(KY233:KY252),"")</f>
        <v/>
      </c>
      <c r="KW256" s="59"/>
      <c r="KX256" s="73" t="s">
        <v>152</v>
      </c>
      <c r="KY256" s="64">
        <f>SUMIF(KT233:KT252,"Força",KV233:KV252)</f>
        <v>0</v>
      </c>
      <c r="KZ256" s="64">
        <f>SUMPRODUCT((KV233:KV252)*(KW233:KW252)*(KT233:KT252="Força"))</f>
        <v>0</v>
      </c>
      <c r="LA256" s="74">
        <f>SUMIF(KT233:KT252,"Força",LB233:LB252)</f>
        <v>0</v>
      </c>
      <c r="LB256" s="75" t="str">
        <f>IFERROR((LA256*100)/KV259,"")</f>
        <v/>
      </c>
      <c r="LC256" s="147"/>
      <c r="LD256" s="347"/>
      <c r="LE256" s="58"/>
      <c r="LF256" s="58"/>
      <c r="LG256" s="59"/>
      <c r="LH256" s="59"/>
      <c r="LI256" s="59"/>
      <c r="LJ256" s="72" t="s">
        <v>151</v>
      </c>
      <c r="LK256" s="75" t="str">
        <f>IFERROR(AVERAGE(LN233:LN252),"")</f>
        <v/>
      </c>
      <c r="LL256" s="59"/>
      <c r="LM256" s="73" t="s">
        <v>152</v>
      </c>
      <c r="LN256" s="64">
        <f>SUMIF(LI233:LI252,"Força",LK233:LK252)</f>
        <v>0</v>
      </c>
      <c r="LO256" s="64">
        <f>SUMPRODUCT((LK233:LK252)*(LL233:LL252)*(LI233:LI252="Força"))</f>
        <v>0</v>
      </c>
      <c r="LP256" s="74">
        <f>SUMIF(LI233:LI252,"Força",LQ233:LQ252)</f>
        <v>0</v>
      </c>
      <c r="LQ256" s="75" t="str">
        <f>IFERROR((LP256*100)/LK259,"")</f>
        <v/>
      </c>
      <c r="LR256" s="147"/>
      <c r="LS256" s="347"/>
      <c r="LT256" s="58"/>
      <c r="LU256" s="58"/>
      <c r="LV256" s="59"/>
      <c r="LW256" s="59"/>
      <c r="LX256" s="59"/>
      <c r="LY256" s="72" t="s">
        <v>151</v>
      </c>
      <c r="LZ256" s="75" t="str">
        <f>IFERROR(AVERAGE(MC233:MC252),"")</f>
        <v/>
      </c>
      <c r="MA256" s="59"/>
      <c r="MB256" s="73" t="s">
        <v>152</v>
      </c>
      <c r="MC256" s="64">
        <f>SUMIF(LX233:LX252,"Força",LZ233:LZ252)</f>
        <v>0</v>
      </c>
      <c r="MD256" s="64">
        <f>SUMPRODUCT((LZ233:LZ252)*(MA233:MA252)*(LX233:LX252="Força"))</f>
        <v>0</v>
      </c>
      <c r="ME256" s="74">
        <f>SUMIF(LX233:LX252,"Força",MF233:MF252)</f>
        <v>0</v>
      </c>
      <c r="MF256" s="75" t="str">
        <f>IFERROR((ME256*100)/LZ259,"")</f>
        <v/>
      </c>
      <c r="MG256" s="147"/>
      <c r="MH256" s="347"/>
      <c r="MI256" s="58"/>
      <c r="MJ256" s="58"/>
      <c r="MK256" s="59"/>
      <c r="ML256" s="59"/>
      <c r="MM256" s="59"/>
      <c r="MN256" s="72" t="s">
        <v>151</v>
      </c>
      <c r="MO256" s="75" t="str">
        <f>IFERROR(AVERAGE(MR233:MR252),"")</f>
        <v/>
      </c>
      <c r="MP256" s="59"/>
      <c r="MQ256" s="73" t="s">
        <v>152</v>
      </c>
      <c r="MR256" s="64">
        <f>SUMIF(MM233:MM252,"Força",MO233:MO252)</f>
        <v>0</v>
      </c>
      <c r="MS256" s="64">
        <f>SUMPRODUCT((MO233:MO252)*(MP233:MP252)*(MM233:MM252="Força"))</f>
        <v>0</v>
      </c>
      <c r="MT256" s="74">
        <f>SUMIF(MM233:MM252,"Força",MU233:MU252)</f>
        <v>0</v>
      </c>
      <c r="MU256" s="75" t="str">
        <f>IFERROR((MT256*100)/MO259,"")</f>
        <v/>
      </c>
      <c r="MV256" s="147"/>
      <c r="MW256" s="347"/>
    </row>
    <row r="257" spans="1:361">
      <c r="A257" s="347"/>
      <c r="B257" s="58"/>
      <c r="C257" s="58"/>
      <c r="D257" s="59"/>
      <c r="E257" s="59"/>
      <c r="F257" s="59"/>
      <c r="G257" s="72" t="s">
        <v>153</v>
      </c>
      <c r="H257" s="76" t="str">
        <f>IFERROR(H259/H255,"")</f>
        <v/>
      </c>
      <c r="I257" s="59"/>
      <c r="J257" s="73" t="s">
        <v>154</v>
      </c>
      <c r="K257" s="64">
        <f>SUMIF(F233:F252,"Potência (F)",H233:H252)</f>
        <v>0</v>
      </c>
      <c r="L257" s="64">
        <f>SUMPRODUCT((H233:H252)*(I233:I252)*(F233:F252="Potência (F)"))</f>
        <v>0</v>
      </c>
      <c r="M257" s="74">
        <f>SUMIF(F233:F252,"Potência (F)",N233:N252)</f>
        <v>0</v>
      </c>
      <c r="N257" s="75" t="str">
        <f>IFERROR((M257*100)/H259,"")</f>
        <v/>
      </c>
      <c r="O257" s="147"/>
      <c r="P257" s="58"/>
      <c r="Q257" s="58"/>
      <c r="R257" s="58"/>
      <c r="S257" s="59"/>
      <c r="T257" s="59"/>
      <c r="U257" s="59"/>
      <c r="V257" s="72" t="s">
        <v>153</v>
      </c>
      <c r="W257" s="76" t="str">
        <f>IFERROR(W259/W255,"")</f>
        <v/>
      </c>
      <c r="X257" s="59"/>
      <c r="Y257" s="73" t="s">
        <v>154</v>
      </c>
      <c r="Z257" s="64">
        <f>SUMIF(U233:U252,"Potência (F)",W233:W252)</f>
        <v>0</v>
      </c>
      <c r="AA257" s="64">
        <f>SUMPRODUCT((W233:W252)*(X233:X252)*(U233:U252="Potência (F)"))</f>
        <v>0</v>
      </c>
      <c r="AB257" s="74">
        <f>SUMIF(U233:U252,"Potência (F)",AC233:AC252)</f>
        <v>0</v>
      </c>
      <c r="AC257" s="75" t="str">
        <f>IFERROR((AB257*100)/W259,"")</f>
        <v/>
      </c>
      <c r="AD257" s="147"/>
      <c r="AE257" s="58"/>
      <c r="AF257" s="58"/>
      <c r="AG257" s="58"/>
      <c r="AH257" s="59"/>
      <c r="AI257" s="59"/>
      <c r="AJ257" s="59"/>
      <c r="AK257" s="72" t="s">
        <v>153</v>
      </c>
      <c r="AL257" s="76" t="str">
        <f>IFERROR(AL259/AL255,"")</f>
        <v/>
      </c>
      <c r="AM257" s="59"/>
      <c r="AN257" s="73" t="s">
        <v>154</v>
      </c>
      <c r="AO257" s="64">
        <f>SUMIF(AJ233:AJ252,"Potência (F)",AL233:AL252)</f>
        <v>0</v>
      </c>
      <c r="AP257" s="64">
        <f>SUMPRODUCT((AL233:AL252)*(AM233:AM252)*(AJ233:AJ252="Potência (F)"))</f>
        <v>0</v>
      </c>
      <c r="AQ257" s="74">
        <f>SUMIF(AJ233:AJ252,"Potência (F)",AR233:AR252)</f>
        <v>0</v>
      </c>
      <c r="AR257" s="75" t="str">
        <f>IFERROR((AQ257*100)/AL259,"")</f>
        <v/>
      </c>
      <c r="AS257" s="147"/>
      <c r="AT257" s="58"/>
      <c r="AU257" s="58"/>
      <c r="AV257" s="58"/>
      <c r="AW257" s="59"/>
      <c r="AX257" s="59"/>
      <c r="AY257" s="59"/>
      <c r="AZ257" s="72" t="s">
        <v>153</v>
      </c>
      <c r="BA257" s="76" t="str">
        <f>IFERROR(BA259/BA255,"")</f>
        <v/>
      </c>
      <c r="BB257" s="59"/>
      <c r="BC257" s="73" t="s">
        <v>154</v>
      </c>
      <c r="BD257" s="64">
        <f>SUMIF(AY233:AY252,"Potência (F)",BA233:BA252)</f>
        <v>0</v>
      </c>
      <c r="BE257" s="64">
        <f>SUMPRODUCT((BA233:BA252)*(BB233:BB252)*(AY233:AY252="Potência (F)"))</f>
        <v>0</v>
      </c>
      <c r="BF257" s="74">
        <f>SUMIF(AY233:AY252,"Potência (F)",BG233:BG252)</f>
        <v>0</v>
      </c>
      <c r="BG257" s="75" t="str">
        <f>IFERROR((BF257*100)/BA259,"")</f>
        <v/>
      </c>
      <c r="BH257" s="147"/>
      <c r="BI257" s="58"/>
      <c r="BJ257" s="58"/>
      <c r="BK257" s="58"/>
      <c r="BL257" s="59"/>
      <c r="BM257" s="59"/>
      <c r="BN257" s="59"/>
      <c r="BO257" s="72" t="s">
        <v>153</v>
      </c>
      <c r="BP257" s="76" t="str">
        <f>IFERROR(BP259/BP255,"")</f>
        <v/>
      </c>
      <c r="BQ257" s="59"/>
      <c r="BR257" s="73" t="s">
        <v>154</v>
      </c>
      <c r="BS257" s="64">
        <f>SUMIF(BN233:BN252,"Potência (F)",BP233:BP252)</f>
        <v>0</v>
      </c>
      <c r="BT257" s="64">
        <f>SUMPRODUCT((BP233:BP252)*(BQ233:BQ252)*(BN233:BN252="Potência (F)"))</f>
        <v>0</v>
      </c>
      <c r="BU257" s="74">
        <f>SUMIF(BN233:BN252,"Potência (F)",BV233:BV252)</f>
        <v>0</v>
      </c>
      <c r="BV257" s="75" t="str">
        <f>IFERROR((BU257*100)/BP259,"")</f>
        <v/>
      </c>
      <c r="BW257" s="147"/>
      <c r="BX257" s="58"/>
      <c r="BY257" s="58"/>
      <c r="BZ257" s="58"/>
      <c r="CA257" s="59"/>
      <c r="CB257" s="59"/>
      <c r="CC257" s="59"/>
      <c r="CD257" s="72" t="s">
        <v>153</v>
      </c>
      <c r="CE257" s="76" t="str">
        <f>IFERROR(CE259/CE255,"")</f>
        <v/>
      </c>
      <c r="CF257" s="59"/>
      <c r="CG257" s="73" t="s">
        <v>154</v>
      </c>
      <c r="CH257" s="64">
        <f>SUMIF(CC233:CC252,"Potência (F)",CE233:CE252)</f>
        <v>0</v>
      </c>
      <c r="CI257" s="64">
        <f>SUMPRODUCT((CE233:CE252)*(CF233:CF252)*(CC233:CC252="Potência (F)"))</f>
        <v>0</v>
      </c>
      <c r="CJ257" s="74">
        <f>SUMIF(CC233:CC252,"Potência (F)",CK233:CK252)</f>
        <v>0</v>
      </c>
      <c r="CK257" s="75" t="str">
        <f>IFERROR((CJ257*100)/CE259,"")</f>
        <v/>
      </c>
      <c r="CL257" s="147"/>
      <c r="CM257" s="58"/>
      <c r="CN257" s="58"/>
      <c r="CO257" s="58"/>
      <c r="CP257" s="59"/>
      <c r="CQ257" s="59"/>
      <c r="CR257" s="59"/>
      <c r="CS257" s="72" t="s">
        <v>153</v>
      </c>
      <c r="CT257" s="76" t="str">
        <f>IFERROR(CT259/CT255,"")</f>
        <v/>
      </c>
      <c r="CU257" s="59"/>
      <c r="CV257" s="73" t="s">
        <v>154</v>
      </c>
      <c r="CW257" s="64">
        <f>SUMIF(CR233:CR252,"Potência (F)",CT233:CT252)</f>
        <v>0</v>
      </c>
      <c r="CX257" s="64">
        <f>SUMPRODUCT((CT233:CT252)*(CU233:CU252)*(CR233:CR252="Potência (F)"))</f>
        <v>0</v>
      </c>
      <c r="CY257" s="74">
        <f>SUMIF(CR233:CR252,"Potência (F)",CZ233:CZ252)</f>
        <v>0</v>
      </c>
      <c r="CZ257" s="75" t="str">
        <f>IFERROR((CY257*100)/CT259,"")</f>
        <v/>
      </c>
      <c r="DA257" s="147"/>
      <c r="DB257" s="58"/>
      <c r="DC257" s="58"/>
      <c r="DD257" s="58"/>
      <c r="DE257" s="59"/>
      <c r="DF257" s="59"/>
      <c r="DG257" s="59"/>
      <c r="DH257" s="72" t="s">
        <v>153</v>
      </c>
      <c r="DI257" s="76" t="str">
        <f>IFERROR(DI259/DI255,"")</f>
        <v/>
      </c>
      <c r="DJ257" s="59"/>
      <c r="DK257" s="73" t="s">
        <v>154</v>
      </c>
      <c r="DL257" s="64">
        <f>SUMIF(DG233:DG252,"Potência (F)",DI233:DI252)</f>
        <v>0</v>
      </c>
      <c r="DM257" s="64">
        <f>SUMPRODUCT((DI233:DI252)*(DJ233:DJ252)*(DG233:DG252="Potência (F)"))</f>
        <v>0</v>
      </c>
      <c r="DN257" s="74">
        <f>SUMIF(DG233:DG252,"Potência (F)",DO233:DO252)</f>
        <v>0</v>
      </c>
      <c r="DO257" s="75" t="str">
        <f>IFERROR((DN257*100)/DI259,"")</f>
        <v/>
      </c>
      <c r="DP257" s="147"/>
      <c r="DQ257" s="58"/>
      <c r="DR257" s="58"/>
      <c r="DS257" s="58"/>
      <c r="DT257" s="59"/>
      <c r="DU257" s="59"/>
      <c r="DV257" s="59"/>
      <c r="DW257" s="72" t="s">
        <v>153</v>
      </c>
      <c r="DX257" s="76" t="str">
        <f>IFERROR(DX259/DX255,"")</f>
        <v/>
      </c>
      <c r="DY257" s="59"/>
      <c r="DZ257" s="73" t="s">
        <v>154</v>
      </c>
      <c r="EA257" s="64">
        <f>SUMIF(DV233:DV252,"Potência (F)",DX233:DX252)</f>
        <v>0</v>
      </c>
      <c r="EB257" s="64">
        <f>SUMPRODUCT((DX233:DX252)*(DY233:DY252)*(DV233:DV252="Potência (F)"))</f>
        <v>0</v>
      </c>
      <c r="EC257" s="74">
        <f>SUMIF(DV233:DV252,"Potência (F)",ED233:ED252)</f>
        <v>0</v>
      </c>
      <c r="ED257" s="75" t="str">
        <f>IFERROR((EC257*100)/DX259,"")</f>
        <v/>
      </c>
      <c r="EE257" s="147"/>
      <c r="EF257" s="58"/>
      <c r="EG257" s="58"/>
      <c r="EH257" s="58"/>
      <c r="EI257" s="59"/>
      <c r="EJ257" s="59"/>
      <c r="EK257" s="59"/>
      <c r="EL257" s="72" t="s">
        <v>153</v>
      </c>
      <c r="EM257" s="76" t="str">
        <f>IFERROR(EM259/EM255,"")</f>
        <v/>
      </c>
      <c r="EN257" s="59"/>
      <c r="EO257" s="73" t="s">
        <v>154</v>
      </c>
      <c r="EP257" s="64">
        <f>SUMIF(EK233:EK252,"Potência (F)",EM233:EM252)</f>
        <v>0</v>
      </c>
      <c r="EQ257" s="64">
        <f>SUMPRODUCT((EM233:EM252)*(EN233:EN252)*(EK233:EK252="Potência (F)"))</f>
        <v>0</v>
      </c>
      <c r="ER257" s="74">
        <f>SUMIF(EK233:EK252,"Potência (F)",ES233:ES252)</f>
        <v>0</v>
      </c>
      <c r="ES257" s="75" t="str">
        <f>IFERROR((ER257*100)/EM259,"")</f>
        <v/>
      </c>
      <c r="ET257" s="147"/>
      <c r="EU257" s="58"/>
      <c r="EV257" s="58"/>
      <c r="EW257" s="58"/>
      <c r="EX257" s="59"/>
      <c r="EY257" s="59"/>
      <c r="EZ257" s="59"/>
      <c r="FA257" s="72" t="s">
        <v>153</v>
      </c>
      <c r="FB257" s="76" t="str">
        <f>IFERROR(FB259/FB255,"")</f>
        <v/>
      </c>
      <c r="FC257" s="59"/>
      <c r="FD257" s="73" t="s">
        <v>154</v>
      </c>
      <c r="FE257" s="64">
        <f>SUMIF(EZ233:EZ252,"Potência (F)",FB233:FB252)</f>
        <v>0</v>
      </c>
      <c r="FF257" s="64">
        <f>SUMPRODUCT((FB233:FB252)*(FC233:FC252)*(EZ233:EZ252="Potência (F)"))</f>
        <v>0</v>
      </c>
      <c r="FG257" s="74">
        <f>SUMIF(EZ233:EZ252,"Potência (F)",FH233:FH252)</f>
        <v>0</v>
      </c>
      <c r="FH257" s="75" t="str">
        <f>IFERROR((FG257*100)/FB259,"")</f>
        <v/>
      </c>
      <c r="FI257" s="147"/>
      <c r="FJ257" s="58"/>
      <c r="FK257" s="58"/>
      <c r="FL257" s="58"/>
      <c r="FM257" s="59"/>
      <c r="FN257" s="59"/>
      <c r="FO257" s="59"/>
      <c r="FP257" s="72" t="s">
        <v>153</v>
      </c>
      <c r="FQ257" s="76" t="str">
        <f>IFERROR(FQ259/FQ255,"")</f>
        <v/>
      </c>
      <c r="FR257" s="59"/>
      <c r="FS257" s="73" t="s">
        <v>154</v>
      </c>
      <c r="FT257" s="64">
        <f>SUMIF(FO233:FO252,"Potência (F)",FQ233:FQ252)</f>
        <v>0</v>
      </c>
      <c r="FU257" s="64">
        <f>SUMPRODUCT((FQ233:FQ252)*(FR233:FR252)*(FO233:FO252="Potência (F)"))</f>
        <v>0</v>
      </c>
      <c r="FV257" s="74">
        <f>SUMIF(FO233:FO252,"Potência (F)",FW233:FW252)</f>
        <v>0</v>
      </c>
      <c r="FW257" s="75" t="str">
        <f>IFERROR((FV257*100)/FQ259,"")</f>
        <v/>
      </c>
      <c r="FX257" s="147"/>
      <c r="FY257" s="58"/>
      <c r="FZ257" s="58"/>
      <c r="GA257" s="58"/>
      <c r="GB257" s="59"/>
      <c r="GC257" s="59"/>
      <c r="GD257" s="59"/>
      <c r="GE257" s="72" t="s">
        <v>153</v>
      </c>
      <c r="GF257" s="76" t="str">
        <f>IFERROR(GF259/GF255,"")</f>
        <v/>
      </c>
      <c r="GG257" s="59"/>
      <c r="GH257" s="73" t="s">
        <v>154</v>
      </c>
      <c r="GI257" s="64">
        <f>SUMIF(GD233:GD252,"Potência (F)",GF233:GF252)</f>
        <v>0</v>
      </c>
      <c r="GJ257" s="64">
        <f>SUMPRODUCT((GF233:GF252)*(GG233:GG252)*(GD233:GD252="Potência (F)"))</f>
        <v>0</v>
      </c>
      <c r="GK257" s="74">
        <f>SUMIF(GD233:GD252,"Potência (F)",GL233:GL252)</f>
        <v>0</v>
      </c>
      <c r="GL257" s="75" t="str">
        <f>IFERROR((GK257*100)/GF259,"")</f>
        <v/>
      </c>
      <c r="GM257" s="147"/>
      <c r="GN257" s="58"/>
      <c r="GO257" s="58"/>
      <c r="GP257" s="58"/>
      <c r="GQ257" s="59"/>
      <c r="GR257" s="59"/>
      <c r="GS257" s="59"/>
      <c r="GT257" s="72" t="s">
        <v>153</v>
      </c>
      <c r="GU257" s="76" t="str">
        <f>IFERROR(GU259/GU255,"")</f>
        <v/>
      </c>
      <c r="GV257" s="59"/>
      <c r="GW257" s="73" t="s">
        <v>154</v>
      </c>
      <c r="GX257" s="64">
        <f>SUMIF(GS233:GS252,"Potência (F)",GU233:GU252)</f>
        <v>0</v>
      </c>
      <c r="GY257" s="64">
        <f>SUMPRODUCT((GU233:GU252)*(GV233:GV252)*(GS233:GS252="Potência (F)"))</f>
        <v>0</v>
      </c>
      <c r="GZ257" s="74">
        <f>SUMIF(GS233:GS252,"Potência (F)",HA233:HA252)</f>
        <v>0</v>
      </c>
      <c r="HA257" s="75" t="str">
        <f>IFERROR((GZ257*100)/GU259,"")</f>
        <v/>
      </c>
      <c r="HB257" s="147"/>
      <c r="HC257" s="58"/>
      <c r="HD257" s="58"/>
      <c r="HE257" s="58"/>
      <c r="HF257" s="59"/>
      <c r="HG257" s="59"/>
      <c r="HH257" s="59"/>
      <c r="HI257" s="72" t="s">
        <v>153</v>
      </c>
      <c r="HJ257" s="76" t="str">
        <f>IFERROR(HJ259/HJ255,"")</f>
        <v/>
      </c>
      <c r="HK257" s="59"/>
      <c r="HL257" s="73" t="s">
        <v>154</v>
      </c>
      <c r="HM257" s="64">
        <f>SUMIF(HH233:HH252,"Potência (F)",HJ233:HJ252)</f>
        <v>0</v>
      </c>
      <c r="HN257" s="64">
        <f>SUMPRODUCT((HJ233:HJ252)*(HK233:HK252)*(HH233:HH252="Potência (F)"))</f>
        <v>0</v>
      </c>
      <c r="HO257" s="74">
        <f>SUMIF(HH233:HH252,"Potência (F)",HP233:HP252)</f>
        <v>0</v>
      </c>
      <c r="HP257" s="75" t="str">
        <f>IFERROR((HO257*100)/HJ259,"")</f>
        <v/>
      </c>
      <c r="HQ257" s="147"/>
      <c r="HR257" s="58"/>
      <c r="HS257" s="58"/>
      <c r="HT257" s="58"/>
      <c r="HU257" s="59"/>
      <c r="HV257" s="59"/>
      <c r="HW257" s="59"/>
      <c r="HX257" s="72" t="s">
        <v>153</v>
      </c>
      <c r="HY257" s="76" t="str">
        <f>IFERROR(HY259/HY255,"")</f>
        <v/>
      </c>
      <c r="HZ257" s="59"/>
      <c r="IA257" s="73" t="s">
        <v>154</v>
      </c>
      <c r="IB257" s="64">
        <f>SUMIF(HW233:HW252,"Potência (F)",HY233:HY252)</f>
        <v>0</v>
      </c>
      <c r="IC257" s="64">
        <f>SUMPRODUCT((HY233:HY252)*(HZ233:HZ252)*(HW233:HW252="Potência (F)"))</f>
        <v>0</v>
      </c>
      <c r="ID257" s="74">
        <f>SUMIF(HW233:HW252,"Potência (F)",IE233:IE252)</f>
        <v>0</v>
      </c>
      <c r="IE257" s="75" t="str">
        <f>IFERROR((ID257*100)/HY259,"")</f>
        <v/>
      </c>
      <c r="IF257" s="147"/>
      <c r="IG257" s="58"/>
      <c r="IH257" s="58"/>
      <c r="II257" s="58"/>
      <c r="IJ257" s="59"/>
      <c r="IK257" s="59"/>
      <c r="IL257" s="59"/>
      <c r="IM257" s="72" t="s">
        <v>153</v>
      </c>
      <c r="IN257" s="76" t="str">
        <f>IFERROR(IN259/IN255,"")</f>
        <v/>
      </c>
      <c r="IO257" s="59"/>
      <c r="IP257" s="73" t="s">
        <v>154</v>
      </c>
      <c r="IQ257" s="64">
        <f>SUMIF(IL233:IL252,"Potência (F)",IN233:IN252)</f>
        <v>0</v>
      </c>
      <c r="IR257" s="64">
        <f>SUMPRODUCT((IN233:IN252)*(IO233:IO252)*(IL233:IL252="Potência (F)"))</f>
        <v>0</v>
      </c>
      <c r="IS257" s="74">
        <f>SUMIF(IL233:IL252,"Potência (F)",IT233:IT252)</f>
        <v>0</v>
      </c>
      <c r="IT257" s="75" t="str">
        <f>IFERROR((IS257*100)/IN259,"")</f>
        <v/>
      </c>
      <c r="IU257" s="147"/>
      <c r="IV257" s="58"/>
      <c r="IW257" s="58"/>
      <c r="IX257" s="58"/>
      <c r="IY257" s="59"/>
      <c r="IZ257" s="59"/>
      <c r="JA257" s="59"/>
      <c r="JB257" s="72" t="s">
        <v>153</v>
      </c>
      <c r="JC257" s="76" t="str">
        <f>IFERROR(JC259/JC255,"")</f>
        <v/>
      </c>
      <c r="JD257" s="59"/>
      <c r="JE257" s="73" t="s">
        <v>154</v>
      </c>
      <c r="JF257" s="64">
        <f>SUMIF(JA233:JA252,"Potência (F)",JC233:JC252)</f>
        <v>0</v>
      </c>
      <c r="JG257" s="64">
        <f>SUMPRODUCT((JC233:JC252)*(JD233:JD252)*(JA233:JA252="Potência (F)"))</f>
        <v>0</v>
      </c>
      <c r="JH257" s="74">
        <f>SUMIF(JA233:JA252,"Potência (F)",JI233:JI252)</f>
        <v>0</v>
      </c>
      <c r="JI257" s="75" t="str">
        <f>IFERROR((JH257*100)/JC259,"")</f>
        <v/>
      </c>
      <c r="JJ257" s="147"/>
      <c r="JK257" s="58"/>
      <c r="JL257" s="58"/>
      <c r="JM257" s="58"/>
      <c r="JN257" s="59"/>
      <c r="JO257" s="59"/>
      <c r="JP257" s="59"/>
      <c r="JQ257" s="72" t="s">
        <v>153</v>
      </c>
      <c r="JR257" s="76" t="str">
        <f>IFERROR(JR259/JR255,"")</f>
        <v/>
      </c>
      <c r="JS257" s="59"/>
      <c r="JT257" s="73" t="s">
        <v>154</v>
      </c>
      <c r="JU257" s="64">
        <f>SUMIF(JP233:JP252,"Potência (F)",JR233:JR252)</f>
        <v>0</v>
      </c>
      <c r="JV257" s="64">
        <f>SUMPRODUCT((JR233:JR252)*(JS233:JS252)*(JP233:JP252="Potência (F)"))</f>
        <v>0</v>
      </c>
      <c r="JW257" s="74">
        <f>SUMIF(JP233:JP252,"Potência (F)",JX233:JX252)</f>
        <v>0</v>
      </c>
      <c r="JX257" s="75" t="str">
        <f>IFERROR((JW257*100)/JR259,"")</f>
        <v/>
      </c>
      <c r="JY257" s="147"/>
      <c r="JZ257" s="58"/>
      <c r="KA257" s="58"/>
      <c r="KB257" s="58"/>
      <c r="KC257" s="59"/>
      <c r="KD257" s="59"/>
      <c r="KE257" s="59"/>
      <c r="KF257" s="72" t="s">
        <v>153</v>
      </c>
      <c r="KG257" s="76" t="str">
        <f>IFERROR(KG259/KG255,"")</f>
        <v/>
      </c>
      <c r="KH257" s="59"/>
      <c r="KI257" s="73" t="s">
        <v>154</v>
      </c>
      <c r="KJ257" s="64">
        <f>SUMIF(KE233:KE252,"Potência (F)",KG233:KG252)</f>
        <v>0</v>
      </c>
      <c r="KK257" s="64">
        <f>SUMPRODUCT((KG233:KG252)*(KH233:KH252)*(KE233:KE252="Potência (F)"))</f>
        <v>0</v>
      </c>
      <c r="KL257" s="74">
        <f>SUMIF(KE233:KE252,"Potência (F)",KM233:KM252)</f>
        <v>0</v>
      </c>
      <c r="KM257" s="75" t="str">
        <f>IFERROR((KL257*100)/KG259,"")</f>
        <v/>
      </c>
      <c r="KN257" s="147"/>
      <c r="KO257" s="58"/>
      <c r="KP257" s="58"/>
      <c r="KQ257" s="58"/>
      <c r="KR257" s="59"/>
      <c r="KS257" s="59"/>
      <c r="KT257" s="59"/>
      <c r="KU257" s="72" t="s">
        <v>153</v>
      </c>
      <c r="KV257" s="76" t="str">
        <f>IFERROR(KV259/KV255,"")</f>
        <v/>
      </c>
      <c r="KW257" s="59"/>
      <c r="KX257" s="73" t="s">
        <v>154</v>
      </c>
      <c r="KY257" s="64">
        <f>SUMIF(KT233:KT252,"Potência (F)",KV233:KV252)</f>
        <v>0</v>
      </c>
      <c r="KZ257" s="64">
        <f>SUMPRODUCT((KV233:KV252)*(KW233:KW252)*(KT233:KT252="Potência (F)"))</f>
        <v>0</v>
      </c>
      <c r="LA257" s="74">
        <f>SUMIF(KT233:KT252,"Potência (F)",LB233:LB252)</f>
        <v>0</v>
      </c>
      <c r="LB257" s="75" t="str">
        <f>IFERROR((LA257*100)/KV259,"")</f>
        <v/>
      </c>
      <c r="LC257" s="147"/>
      <c r="LD257" s="347"/>
      <c r="LE257" s="58"/>
      <c r="LF257" s="58"/>
      <c r="LG257" s="59"/>
      <c r="LH257" s="59"/>
      <c r="LI257" s="59"/>
      <c r="LJ257" s="72" t="s">
        <v>153</v>
      </c>
      <c r="LK257" s="76" t="str">
        <f>IFERROR(LK259/LK255,"")</f>
        <v/>
      </c>
      <c r="LL257" s="59"/>
      <c r="LM257" s="73" t="s">
        <v>154</v>
      </c>
      <c r="LN257" s="64">
        <f>SUMIF(LI233:LI252,"Potência (F)",LK233:LK252)</f>
        <v>0</v>
      </c>
      <c r="LO257" s="64">
        <f>SUMPRODUCT((LK233:LK252)*(LL233:LL252)*(LI233:LI252="Potência (F)"))</f>
        <v>0</v>
      </c>
      <c r="LP257" s="74">
        <f>SUMIF(LI233:LI252,"Potência (F)",LQ233:LQ252)</f>
        <v>0</v>
      </c>
      <c r="LQ257" s="75" t="str">
        <f>IFERROR((LP257*100)/LK259,"")</f>
        <v/>
      </c>
      <c r="LR257" s="147"/>
      <c r="LS257" s="347"/>
      <c r="LT257" s="58"/>
      <c r="LU257" s="58"/>
      <c r="LV257" s="59"/>
      <c r="LW257" s="59"/>
      <c r="LX257" s="59"/>
      <c r="LY257" s="72" t="s">
        <v>153</v>
      </c>
      <c r="LZ257" s="76" t="str">
        <f>IFERROR(LZ259/LZ255,"")</f>
        <v/>
      </c>
      <c r="MA257" s="59"/>
      <c r="MB257" s="73" t="s">
        <v>154</v>
      </c>
      <c r="MC257" s="64">
        <f>SUMIF(LX233:LX252,"Potência (F)",LZ233:LZ252)</f>
        <v>0</v>
      </c>
      <c r="MD257" s="64">
        <f>SUMPRODUCT((LZ233:LZ252)*(MA233:MA252)*(LX233:LX252="Potência (F)"))</f>
        <v>0</v>
      </c>
      <c r="ME257" s="74">
        <f>SUMIF(LX233:LX252,"Potência (F)",MF233:MF252)</f>
        <v>0</v>
      </c>
      <c r="MF257" s="75" t="str">
        <f>IFERROR((ME257*100)/LZ259,"")</f>
        <v/>
      </c>
      <c r="MG257" s="147"/>
      <c r="MH257" s="347"/>
      <c r="MI257" s="58"/>
      <c r="MJ257" s="58"/>
      <c r="MK257" s="59"/>
      <c r="ML257" s="59"/>
      <c r="MM257" s="59"/>
      <c r="MN257" s="72" t="s">
        <v>153</v>
      </c>
      <c r="MO257" s="76" t="str">
        <f>IFERROR(MO259/MO255,"")</f>
        <v/>
      </c>
      <c r="MP257" s="59"/>
      <c r="MQ257" s="73" t="s">
        <v>154</v>
      </c>
      <c r="MR257" s="64">
        <f>SUMIF(MM233:MM252,"Potência (F)",MO233:MO252)</f>
        <v>0</v>
      </c>
      <c r="MS257" s="64">
        <f>SUMPRODUCT((MO233:MO252)*(MP233:MP252)*(MM233:MM252="Potência (F)"))</f>
        <v>0</v>
      </c>
      <c r="MT257" s="74">
        <f>SUMIF(MM233:MM252,"Potência (F)",MU233:MU252)</f>
        <v>0</v>
      </c>
      <c r="MU257" s="75" t="str">
        <f>IFERROR((MT257*100)/MO259,"")</f>
        <v/>
      </c>
      <c r="MV257" s="147"/>
      <c r="MW257" s="347"/>
    </row>
    <row r="258" spans="1:361">
      <c r="A258" s="347"/>
      <c r="B258" s="58"/>
      <c r="C258" s="58"/>
      <c r="D258" s="59"/>
      <c r="E258" s="59"/>
      <c r="F258" s="59"/>
      <c r="G258" s="72" t="s">
        <v>155</v>
      </c>
      <c r="H258" s="66" t="str">
        <f>IF(SUMPRODUCT(H233:H252,M233:M252)=0,"",SUMPRODUCT(H233:H252,M233:M252))</f>
        <v/>
      </c>
      <c r="I258" s="59"/>
      <c r="J258" s="73" t="s">
        <v>156</v>
      </c>
      <c r="K258" s="64">
        <f>SUMIF(F233:F252,"Potência (V)",H233:H252)</f>
        <v>0</v>
      </c>
      <c r="L258" s="64">
        <f>SUMPRODUCT((H233:H252)*(I233:I252)*(F233:F252="Potência (V)"))</f>
        <v>0</v>
      </c>
      <c r="M258" s="74">
        <f>SUMIF(F233:F252,"Potência (V)",N233:N252)</f>
        <v>0</v>
      </c>
      <c r="N258" s="75" t="str">
        <f>IFERROR((M258*100)/H259,"")</f>
        <v/>
      </c>
      <c r="O258" s="147"/>
      <c r="P258" s="58"/>
      <c r="Q258" s="58"/>
      <c r="R258" s="58"/>
      <c r="S258" s="59"/>
      <c r="T258" s="59"/>
      <c r="U258" s="59"/>
      <c r="V258" s="72" t="s">
        <v>155</v>
      </c>
      <c r="W258" s="66" t="str">
        <f>IF(SUMPRODUCT(W233:W252,AB233:AB252)=0,"",SUMPRODUCT(W233:W252,AB233:AB252))</f>
        <v/>
      </c>
      <c r="X258" s="59"/>
      <c r="Y258" s="73" t="s">
        <v>156</v>
      </c>
      <c r="Z258" s="64">
        <f>SUMIF(U233:U252,"Potência (V)",W233:W252)</f>
        <v>0</v>
      </c>
      <c r="AA258" s="64">
        <f>SUMPRODUCT((W233:W252)*(X233:X252)*(U233:U252="Potência (V)"))</f>
        <v>0</v>
      </c>
      <c r="AB258" s="74">
        <f>SUMIF(U233:U252,"Potência (V)",AC233:AC252)</f>
        <v>0</v>
      </c>
      <c r="AC258" s="75" t="str">
        <f>IFERROR((AB258*100)/W259,"")</f>
        <v/>
      </c>
      <c r="AD258" s="147"/>
      <c r="AE258" s="58"/>
      <c r="AF258" s="58"/>
      <c r="AG258" s="58"/>
      <c r="AH258" s="59"/>
      <c r="AI258" s="59"/>
      <c r="AJ258" s="59"/>
      <c r="AK258" s="72" t="s">
        <v>155</v>
      </c>
      <c r="AL258" s="66" t="str">
        <f>IF(SUMPRODUCT(AL233:AL252,AQ233:AQ252)=0,"",SUMPRODUCT(AL233:AL252,AQ233:AQ252))</f>
        <v/>
      </c>
      <c r="AM258" s="59"/>
      <c r="AN258" s="73" t="s">
        <v>156</v>
      </c>
      <c r="AO258" s="64">
        <f>SUMIF(AJ233:AJ252,"Potência (V)",AL233:AL252)</f>
        <v>0</v>
      </c>
      <c r="AP258" s="64">
        <f>SUMPRODUCT((AL233:AL252)*(AM233:AM252)*(AJ233:AJ252="Potência (V)"))</f>
        <v>0</v>
      </c>
      <c r="AQ258" s="74">
        <f>SUMIF(AJ233:AJ252,"Potência (V)",AR233:AR252)</f>
        <v>0</v>
      </c>
      <c r="AR258" s="75" t="str">
        <f>IFERROR((AQ258*100)/AL259,"")</f>
        <v/>
      </c>
      <c r="AS258" s="147"/>
      <c r="AT258" s="58"/>
      <c r="AU258" s="58"/>
      <c r="AV258" s="58"/>
      <c r="AW258" s="59"/>
      <c r="AX258" s="59"/>
      <c r="AY258" s="59"/>
      <c r="AZ258" s="72" t="s">
        <v>155</v>
      </c>
      <c r="BA258" s="66" t="str">
        <f>IF(SUMPRODUCT(BA233:BA252,BF233:BF252)=0,"",SUMPRODUCT(BA233:BA252,BF233:BF252))</f>
        <v/>
      </c>
      <c r="BB258" s="59"/>
      <c r="BC258" s="73" t="s">
        <v>156</v>
      </c>
      <c r="BD258" s="64">
        <f>SUMIF(AY233:AY252,"Potência (V)",BA233:BA252)</f>
        <v>0</v>
      </c>
      <c r="BE258" s="64">
        <f>SUMPRODUCT((BA233:BA252)*(BB233:BB252)*(AY233:AY252="Potência (V)"))</f>
        <v>0</v>
      </c>
      <c r="BF258" s="74">
        <f>SUMIF(AY233:AY252,"Potência (V)",BG233:BG252)</f>
        <v>0</v>
      </c>
      <c r="BG258" s="75" t="str">
        <f>IFERROR((BF258*100)/BA259,"")</f>
        <v/>
      </c>
      <c r="BH258" s="147"/>
      <c r="BI258" s="58"/>
      <c r="BJ258" s="58"/>
      <c r="BK258" s="58"/>
      <c r="BL258" s="59"/>
      <c r="BM258" s="59"/>
      <c r="BN258" s="59"/>
      <c r="BO258" s="72" t="s">
        <v>155</v>
      </c>
      <c r="BP258" s="66" t="str">
        <f>IF(SUMPRODUCT(BP233:BP252,BU233:BU252)=0,"",SUMPRODUCT(BP233:BP252,BU233:BU252))</f>
        <v/>
      </c>
      <c r="BQ258" s="59"/>
      <c r="BR258" s="73" t="s">
        <v>156</v>
      </c>
      <c r="BS258" s="64">
        <f>SUMIF(BN233:BN252,"Potência (V)",BP233:BP252)</f>
        <v>0</v>
      </c>
      <c r="BT258" s="64">
        <f>SUMPRODUCT((BP233:BP252)*(BQ233:BQ252)*(BN233:BN252="Potência (V)"))</f>
        <v>0</v>
      </c>
      <c r="BU258" s="74">
        <f>SUMIF(BN233:BN252,"Potência (V)",BV233:BV252)</f>
        <v>0</v>
      </c>
      <c r="BV258" s="75" t="str">
        <f>IFERROR((BU258*100)/BP259,"")</f>
        <v/>
      </c>
      <c r="BW258" s="147"/>
      <c r="BX258" s="58"/>
      <c r="BY258" s="58"/>
      <c r="BZ258" s="58"/>
      <c r="CA258" s="59"/>
      <c r="CB258" s="59"/>
      <c r="CC258" s="59"/>
      <c r="CD258" s="72" t="s">
        <v>155</v>
      </c>
      <c r="CE258" s="66" t="str">
        <f>IF(SUMPRODUCT(CE233:CE252,CJ233:CJ252)=0,"",SUMPRODUCT(CE233:CE252,CJ233:CJ252))</f>
        <v/>
      </c>
      <c r="CF258" s="59"/>
      <c r="CG258" s="73" t="s">
        <v>156</v>
      </c>
      <c r="CH258" s="64">
        <f>SUMIF(CC233:CC252,"Potência (V)",CE233:CE252)</f>
        <v>0</v>
      </c>
      <c r="CI258" s="64">
        <f>SUMPRODUCT((CE233:CE252)*(CF233:CF252)*(CC233:CC252="Potência (V)"))</f>
        <v>0</v>
      </c>
      <c r="CJ258" s="74">
        <f>SUMIF(CC233:CC252,"Potência (V)",CK233:CK252)</f>
        <v>0</v>
      </c>
      <c r="CK258" s="75" t="str">
        <f>IFERROR((CJ258*100)/CE259,"")</f>
        <v/>
      </c>
      <c r="CL258" s="147"/>
      <c r="CM258" s="58"/>
      <c r="CN258" s="58"/>
      <c r="CO258" s="58"/>
      <c r="CP258" s="59"/>
      <c r="CQ258" s="59"/>
      <c r="CR258" s="59"/>
      <c r="CS258" s="72" t="s">
        <v>155</v>
      </c>
      <c r="CT258" s="66" t="str">
        <f>IF(SUMPRODUCT(CT233:CT252,CY233:CY252)=0,"",SUMPRODUCT(CT233:CT252,CY233:CY252))</f>
        <v/>
      </c>
      <c r="CU258" s="59"/>
      <c r="CV258" s="73" t="s">
        <v>156</v>
      </c>
      <c r="CW258" s="64">
        <f>SUMIF(CR233:CR252,"Potência (V)",CT233:CT252)</f>
        <v>0</v>
      </c>
      <c r="CX258" s="64">
        <f>SUMPRODUCT((CT233:CT252)*(CU233:CU252)*(CR233:CR252="Potência (V)"))</f>
        <v>0</v>
      </c>
      <c r="CY258" s="74">
        <f>SUMIF(CR233:CR252,"Potência (V)",CZ233:CZ252)</f>
        <v>0</v>
      </c>
      <c r="CZ258" s="75" t="str">
        <f>IFERROR((CY258*100)/CT259,"")</f>
        <v/>
      </c>
      <c r="DA258" s="147"/>
      <c r="DB258" s="58"/>
      <c r="DC258" s="58"/>
      <c r="DD258" s="58"/>
      <c r="DE258" s="59"/>
      <c r="DF258" s="59"/>
      <c r="DG258" s="59"/>
      <c r="DH258" s="72" t="s">
        <v>155</v>
      </c>
      <c r="DI258" s="66" t="str">
        <f>IF(SUMPRODUCT(DI233:DI252,DN233:DN252)=0,"",SUMPRODUCT(DI233:DI252,DN233:DN252))</f>
        <v/>
      </c>
      <c r="DJ258" s="59"/>
      <c r="DK258" s="73" t="s">
        <v>156</v>
      </c>
      <c r="DL258" s="64">
        <f>SUMIF(DG233:DG252,"Potência (V)",DI233:DI252)</f>
        <v>0</v>
      </c>
      <c r="DM258" s="64">
        <f>SUMPRODUCT((DI233:DI252)*(DJ233:DJ252)*(DG233:DG252="Potência (V)"))</f>
        <v>0</v>
      </c>
      <c r="DN258" s="74">
        <f>SUMIF(DG233:DG252,"Potência (V)",DO233:DO252)</f>
        <v>0</v>
      </c>
      <c r="DO258" s="75" t="str">
        <f>IFERROR((DN258*100)/DI259,"")</f>
        <v/>
      </c>
      <c r="DP258" s="147"/>
      <c r="DQ258" s="58"/>
      <c r="DR258" s="58"/>
      <c r="DS258" s="58"/>
      <c r="DT258" s="59"/>
      <c r="DU258" s="59"/>
      <c r="DV258" s="59"/>
      <c r="DW258" s="72" t="s">
        <v>155</v>
      </c>
      <c r="DX258" s="66" t="str">
        <f>IF(SUMPRODUCT(DX233:DX252,EC233:EC252)=0,"",SUMPRODUCT(DX233:DX252,EC233:EC252))</f>
        <v/>
      </c>
      <c r="DY258" s="59"/>
      <c r="DZ258" s="73" t="s">
        <v>156</v>
      </c>
      <c r="EA258" s="64">
        <f>SUMIF(DV233:DV252,"Potência (V)",DX233:DX252)</f>
        <v>0</v>
      </c>
      <c r="EB258" s="64">
        <f>SUMPRODUCT((DX233:DX252)*(DY233:DY252)*(DV233:DV252="Potência (V)"))</f>
        <v>0</v>
      </c>
      <c r="EC258" s="74">
        <f>SUMIF(DV233:DV252,"Potência (V)",ED233:ED252)</f>
        <v>0</v>
      </c>
      <c r="ED258" s="75" t="str">
        <f>IFERROR((EC258*100)/DX259,"")</f>
        <v/>
      </c>
      <c r="EE258" s="147"/>
      <c r="EF258" s="58"/>
      <c r="EG258" s="58"/>
      <c r="EH258" s="58"/>
      <c r="EI258" s="59"/>
      <c r="EJ258" s="59"/>
      <c r="EK258" s="59"/>
      <c r="EL258" s="72" t="s">
        <v>155</v>
      </c>
      <c r="EM258" s="66" t="str">
        <f>IF(SUMPRODUCT(EM233:EM252,ER233:ER252)=0,"",SUMPRODUCT(EM233:EM252,ER233:ER252))</f>
        <v/>
      </c>
      <c r="EN258" s="59"/>
      <c r="EO258" s="73" t="s">
        <v>156</v>
      </c>
      <c r="EP258" s="64">
        <f>SUMIF(EK233:EK252,"Potência (V)",EM233:EM252)</f>
        <v>0</v>
      </c>
      <c r="EQ258" s="64">
        <f>SUMPRODUCT((EM233:EM252)*(EN233:EN252)*(EK233:EK252="Potência (V)"))</f>
        <v>0</v>
      </c>
      <c r="ER258" s="74">
        <f>SUMIF(EK233:EK252,"Potência (V)",ES233:ES252)</f>
        <v>0</v>
      </c>
      <c r="ES258" s="75" t="str">
        <f>IFERROR((ER258*100)/EM259,"")</f>
        <v/>
      </c>
      <c r="ET258" s="147"/>
      <c r="EU258" s="58"/>
      <c r="EV258" s="58"/>
      <c r="EW258" s="58"/>
      <c r="EX258" s="59"/>
      <c r="EY258" s="59"/>
      <c r="EZ258" s="59"/>
      <c r="FA258" s="72" t="s">
        <v>155</v>
      </c>
      <c r="FB258" s="66" t="str">
        <f>IF(SUMPRODUCT(FB233:FB252,FG233:FG252)=0,"",SUMPRODUCT(FB233:FB252,FG233:FG252))</f>
        <v/>
      </c>
      <c r="FC258" s="59"/>
      <c r="FD258" s="73" t="s">
        <v>156</v>
      </c>
      <c r="FE258" s="64">
        <f>SUMIF(EZ233:EZ252,"Potência (V)",FB233:FB252)</f>
        <v>0</v>
      </c>
      <c r="FF258" s="64">
        <f>SUMPRODUCT((FB233:FB252)*(FC233:FC252)*(EZ233:EZ252="Potência (V)"))</f>
        <v>0</v>
      </c>
      <c r="FG258" s="74">
        <f>SUMIF(EZ233:EZ252,"Potência (V)",FH233:FH252)</f>
        <v>0</v>
      </c>
      <c r="FH258" s="75" t="str">
        <f>IFERROR((FG258*100)/FB259,"")</f>
        <v/>
      </c>
      <c r="FI258" s="147"/>
      <c r="FJ258" s="58"/>
      <c r="FK258" s="58"/>
      <c r="FL258" s="58"/>
      <c r="FM258" s="59"/>
      <c r="FN258" s="59"/>
      <c r="FO258" s="59"/>
      <c r="FP258" s="72" t="s">
        <v>155</v>
      </c>
      <c r="FQ258" s="66" t="str">
        <f>IF(SUMPRODUCT(FQ233:FQ252,FV233:FV252)=0,"",SUMPRODUCT(FQ233:FQ252,FV233:FV252))</f>
        <v/>
      </c>
      <c r="FR258" s="59"/>
      <c r="FS258" s="73" t="s">
        <v>156</v>
      </c>
      <c r="FT258" s="64">
        <f>SUMIF(FO233:FO252,"Potência (V)",FQ233:FQ252)</f>
        <v>0</v>
      </c>
      <c r="FU258" s="64">
        <f>SUMPRODUCT((FQ233:FQ252)*(FR233:FR252)*(FO233:FO252="Potência (V)"))</f>
        <v>0</v>
      </c>
      <c r="FV258" s="74">
        <f>SUMIF(FO233:FO252,"Potência (V)",FW233:FW252)</f>
        <v>0</v>
      </c>
      <c r="FW258" s="75" t="str">
        <f>IFERROR((FV258*100)/FQ259,"")</f>
        <v/>
      </c>
      <c r="FX258" s="147"/>
      <c r="FY258" s="58"/>
      <c r="FZ258" s="58"/>
      <c r="GA258" s="58"/>
      <c r="GB258" s="59"/>
      <c r="GC258" s="59"/>
      <c r="GD258" s="59"/>
      <c r="GE258" s="72" t="s">
        <v>155</v>
      </c>
      <c r="GF258" s="66" t="str">
        <f>IF(SUMPRODUCT(GF233:GF252,GK233:GK252)=0,"",SUMPRODUCT(GF233:GF252,GK233:GK252))</f>
        <v/>
      </c>
      <c r="GG258" s="59"/>
      <c r="GH258" s="73" t="s">
        <v>156</v>
      </c>
      <c r="GI258" s="64">
        <f>SUMIF(GD233:GD252,"Potência (V)",GF233:GF252)</f>
        <v>0</v>
      </c>
      <c r="GJ258" s="64">
        <f>SUMPRODUCT((GF233:GF252)*(GG233:GG252)*(GD233:GD252="Potência (V)"))</f>
        <v>0</v>
      </c>
      <c r="GK258" s="74">
        <f>SUMIF(GD233:GD252,"Potência (V)",GL233:GL252)</f>
        <v>0</v>
      </c>
      <c r="GL258" s="75" t="str">
        <f>IFERROR((GK258*100)/GF259,"")</f>
        <v/>
      </c>
      <c r="GM258" s="147"/>
      <c r="GN258" s="58"/>
      <c r="GO258" s="58"/>
      <c r="GP258" s="58"/>
      <c r="GQ258" s="59"/>
      <c r="GR258" s="59"/>
      <c r="GS258" s="59"/>
      <c r="GT258" s="72" t="s">
        <v>155</v>
      </c>
      <c r="GU258" s="66" t="str">
        <f>IF(SUMPRODUCT(GU233:GU252,GZ233:GZ252)=0,"",SUMPRODUCT(GU233:GU252,GZ233:GZ252))</f>
        <v/>
      </c>
      <c r="GV258" s="59"/>
      <c r="GW258" s="73" t="s">
        <v>156</v>
      </c>
      <c r="GX258" s="64">
        <f>SUMIF(GS233:GS252,"Potência (V)",GU233:GU252)</f>
        <v>0</v>
      </c>
      <c r="GY258" s="64">
        <f>SUMPRODUCT((GU233:GU252)*(GV233:GV252)*(GS233:GS252="Potência (V)"))</f>
        <v>0</v>
      </c>
      <c r="GZ258" s="74">
        <f>SUMIF(GS233:GS252,"Potência (V)",HA233:HA252)</f>
        <v>0</v>
      </c>
      <c r="HA258" s="75" t="str">
        <f>IFERROR((GZ258*100)/GU259,"")</f>
        <v/>
      </c>
      <c r="HB258" s="147"/>
      <c r="HC258" s="58"/>
      <c r="HD258" s="58"/>
      <c r="HE258" s="58"/>
      <c r="HF258" s="59"/>
      <c r="HG258" s="59"/>
      <c r="HH258" s="59"/>
      <c r="HI258" s="72" t="s">
        <v>155</v>
      </c>
      <c r="HJ258" s="66" t="str">
        <f>IF(SUMPRODUCT(HJ233:HJ252,HO233:HO252)=0,"",SUMPRODUCT(HJ233:HJ252,HO233:HO252))</f>
        <v/>
      </c>
      <c r="HK258" s="59"/>
      <c r="HL258" s="73" t="s">
        <v>156</v>
      </c>
      <c r="HM258" s="64">
        <f>SUMIF(HH233:HH252,"Potência (V)",HJ233:HJ252)</f>
        <v>0</v>
      </c>
      <c r="HN258" s="64">
        <f>SUMPRODUCT((HJ233:HJ252)*(HK233:HK252)*(HH233:HH252="Potência (V)"))</f>
        <v>0</v>
      </c>
      <c r="HO258" s="74">
        <f>SUMIF(HH233:HH252,"Potência (V)",HP233:HP252)</f>
        <v>0</v>
      </c>
      <c r="HP258" s="75" t="str">
        <f>IFERROR((HO258*100)/HJ259,"")</f>
        <v/>
      </c>
      <c r="HQ258" s="147"/>
      <c r="HR258" s="58"/>
      <c r="HS258" s="58"/>
      <c r="HT258" s="58"/>
      <c r="HU258" s="59"/>
      <c r="HV258" s="59"/>
      <c r="HW258" s="59"/>
      <c r="HX258" s="72" t="s">
        <v>155</v>
      </c>
      <c r="HY258" s="66" t="str">
        <f>IF(SUMPRODUCT(HY233:HY252,ID233:ID252)=0,"",SUMPRODUCT(HY233:HY252,ID233:ID252))</f>
        <v/>
      </c>
      <c r="HZ258" s="59"/>
      <c r="IA258" s="73" t="s">
        <v>156</v>
      </c>
      <c r="IB258" s="64">
        <f>SUMIF(HW233:HW252,"Potência (V)",HY233:HY252)</f>
        <v>0</v>
      </c>
      <c r="IC258" s="64">
        <f>SUMPRODUCT((HY233:HY252)*(HZ233:HZ252)*(HW233:HW252="Potência (V)"))</f>
        <v>0</v>
      </c>
      <c r="ID258" s="74">
        <f>SUMIF(HW233:HW252,"Potência (V)",IE233:IE252)</f>
        <v>0</v>
      </c>
      <c r="IE258" s="75" t="str">
        <f>IFERROR((ID258*100)/HY259,"")</f>
        <v/>
      </c>
      <c r="IF258" s="147"/>
      <c r="IG258" s="58"/>
      <c r="IH258" s="58"/>
      <c r="II258" s="58"/>
      <c r="IJ258" s="59"/>
      <c r="IK258" s="59"/>
      <c r="IL258" s="59"/>
      <c r="IM258" s="72" t="s">
        <v>155</v>
      </c>
      <c r="IN258" s="66" t="str">
        <f>IF(SUMPRODUCT(IN233:IN252,IS233:IS252)=0,"",SUMPRODUCT(IN233:IN252,IS233:IS252))</f>
        <v/>
      </c>
      <c r="IO258" s="59"/>
      <c r="IP258" s="73" t="s">
        <v>156</v>
      </c>
      <c r="IQ258" s="64">
        <f>SUMIF(IL233:IL252,"Potência (V)",IN233:IN252)</f>
        <v>0</v>
      </c>
      <c r="IR258" s="64">
        <f>SUMPRODUCT((IN233:IN252)*(IO233:IO252)*(IL233:IL252="Potência (V)"))</f>
        <v>0</v>
      </c>
      <c r="IS258" s="74">
        <f>SUMIF(IL233:IL252,"Potência (V)",IT233:IT252)</f>
        <v>0</v>
      </c>
      <c r="IT258" s="75" t="str">
        <f>IFERROR((IS258*100)/IN259,"")</f>
        <v/>
      </c>
      <c r="IU258" s="147"/>
      <c r="IV258" s="58"/>
      <c r="IW258" s="58"/>
      <c r="IX258" s="58"/>
      <c r="IY258" s="59"/>
      <c r="IZ258" s="59"/>
      <c r="JA258" s="59"/>
      <c r="JB258" s="72" t="s">
        <v>155</v>
      </c>
      <c r="JC258" s="66" t="str">
        <f>IF(SUMPRODUCT(JC233:JC252,JH233:JH252)=0,"",SUMPRODUCT(JC233:JC252,JH233:JH252))</f>
        <v/>
      </c>
      <c r="JD258" s="59"/>
      <c r="JE258" s="73" t="s">
        <v>156</v>
      </c>
      <c r="JF258" s="64">
        <f>SUMIF(JA233:JA252,"Potência (V)",JC233:JC252)</f>
        <v>0</v>
      </c>
      <c r="JG258" s="64">
        <f>SUMPRODUCT((JC233:JC252)*(JD233:JD252)*(JA233:JA252="Potência (V)"))</f>
        <v>0</v>
      </c>
      <c r="JH258" s="74">
        <f>SUMIF(JA233:JA252,"Potência (V)",JI233:JI252)</f>
        <v>0</v>
      </c>
      <c r="JI258" s="75" t="str">
        <f>IFERROR((JH258*100)/JC259,"")</f>
        <v/>
      </c>
      <c r="JJ258" s="147"/>
      <c r="JK258" s="58"/>
      <c r="JL258" s="58"/>
      <c r="JM258" s="58"/>
      <c r="JN258" s="59"/>
      <c r="JO258" s="59"/>
      <c r="JP258" s="59"/>
      <c r="JQ258" s="72" t="s">
        <v>155</v>
      </c>
      <c r="JR258" s="66" t="str">
        <f>IF(SUMPRODUCT(JR233:JR252,JW233:JW252)=0,"",SUMPRODUCT(JR233:JR252,JW233:JW252))</f>
        <v/>
      </c>
      <c r="JS258" s="59"/>
      <c r="JT258" s="73" t="s">
        <v>156</v>
      </c>
      <c r="JU258" s="64">
        <f>SUMIF(JP233:JP252,"Potência (V)",JR233:JR252)</f>
        <v>0</v>
      </c>
      <c r="JV258" s="64">
        <f>SUMPRODUCT((JR233:JR252)*(JS233:JS252)*(JP233:JP252="Potência (V)"))</f>
        <v>0</v>
      </c>
      <c r="JW258" s="74">
        <f>SUMIF(JP233:JP252,"Potência (V)",JX233:JX252)</f>
        <v>0</v>
      </c>
      <c r="JX258" s="75" t="str">
        <f>IFERROR((JW258*100)/JR259,"")</f>
        <v/>
      </c>
      <c r="JY258" s="147"/>
      <c r="JZ258" s="58"/>
      <c r="KA258" s="58"/>
      <c r="KB258" s="58"/>
      <c r="KC258" s="59"/>
      <c r="KD258" s="59"/>
      <c r="KE258" s="59"/>
      <c r="KF258" s="72" t="s">
        <v>155</v>
      </c>
      <c r="KG258" s="66" t="str">
        <f>IF(SUMPRODUCT(KG233:KG252,KL233:KL252)=0,"",SUMPRODUCT(KG233:KG252,KL233:KL252))</f>
        <v/>
      </c>
      <c r="KH258" s="59"/>
      <c r="KI258" s="73" t="s">
        <v>156</v>
      </c>
      <c r="KJ258" s="64">
        <f>SUMIF(KE233:KE252,"Potência (V)",KG233:KG252)</f>
        <v>0</v>
      </c>
      <c r="KK258" s="64">
        <f>SUMPRODUCT((KG233:KG252)*(KH233:KH252)*(KE233:KE252="Potência (V)"))</f>
        <v>0</v>
      </c>
      <c r="KL258" s="74">
        <f>SUMIF(KE233:KE252,"Potência (V)",KM233:KM252)</f>
        <v>0</v>
      </c>
      <c r="KM258" s="75" t="str">
        <f>IFERROR((KL258*100)/KG259,"")</f>
        <v/>
      </c>
      <c r="KN258" s="147"/>
      <c r="KO258" s="58"/>
      <c r="KP258" s="58"/>
      <c r="KQ258" s="58"/>
      <c r="KR258" s="59"/>
      <c r="KS258" s="59"/>
      <c r="KT258" s="59"/>
      <c r="KU258" s="72" t="s">
        <v>155</v>
      </c>
      <c r="KV258" s="66" t="str">
        <f>IF(SUMPRODUCT(KV233:KV252,LA233:LA252)=0,"",SUMPRODUCT(KV233:KV252,LA233:LA252))</f>
        <v/>
      </c>
      <c r="KW258" s="59"/>
      <c r="KX258" s="73" t="s">
        <v>156</v>
      </c>
      <c r="KY258" s="64">
        <f>SUMIF(KT233:KT252,"Potência (V)",KV233:KV252)</f>
        <v>0</v>
      </c>
      <c r="KZ258" s="64">
        <f>SUMPRODUCT((KV233:KV252)*(KW233:KW252)*(KT233:KT252="Potência (V)"))</f>
        <v>0</v>
      </c>
      <c r="LA258" s="74">
        <f>SUMIF(KT233:KT252,"Potência (V)",LB233:LB252)</f>
        <v>0</v>
      </c>
      <c r="LB258" s="75" t="str">
        <f>IFERROR((LA258*100)/KV259,"")</f>
        <v/>
      </c>
      <c r="LC258" s="147"/>
      <c r="LD258" s="347"/>
      <c r="LE258" s="58"/>
      <c r="LF258" s="58"/>
      <c r="LG258" s="59"/>
      <c r="LH258" s="59"/>
      <c r="LI258" s="59"/>
      <c r="LJ258" s="72" t="s">
        <v>155</v>
      </c>
      <c r="LK258" s="66" t="str">
        <f>IF(SUMPRODUCT(LK233:LK252,LP233:LP252)=0,"",SUMPRODUCT(LK233:LK252,LP233:LP252))</f>
        <v/>
      </c>
      <c r="LL258" s="59"/>
      <c r="LM258" s="73" t="s">
        <v>156</v>
      </c>
      <c r="LN258" s="64">
        <f>SUMIF(LI233:LI252,"Potência (V)",LK233:LK252)</f>
        <v>0</v>
      </c>
      <c r="LO258" s="64">
        <f>SUMPRODUCT((LK233:LK252)*(LL233:LL252)*(LI233:LI252="Potência (V)"))</f>
        <v>0</v>
      </c>
      <c r="LP258" s="74">
        <f>SUMIF(LI233:LI252,"Potência (V)",LQ233:LQ252)</f>
        <v>0</v>
      </c>
      <c r="LQ258" s="75" t="str">
        <f>IFERROR((LP258*100)/LK259,"")</f>
        <v/>
      </c>
      <c r="LR258" s="147"/>
      <c r="LS258" s="347"/>
      <c r="LT258" s="58"/>
      <c r="LU258" s="58"/>
      <c r="LV258" s="59"/>
      <c r="LW258" s="59"/>
      <c r="LX258" s="59"/>
      <c r="LY258" s="72" t="s">
        <v>155</v>
      </c>
      <c r="LZ258" s="66" t="str">
        <f>IF(SUMPRODUCT(LZ233:LZ252,ME233:ME252)=0,"",SUMPRODUCT(LZ233:LZ252,ME233:ME252))</f>
        <v/>
      </c>
      <c r="MA258" s="59"/>
      <c r="MB258" s="73" t="s">
        <v>156</v>
      </c>
      <c r="MC258" s="64">
        <f>SUMIF(LX233:LX252,"Potência (V)",LZ233:LZ252)</f>
        <v>0</v>
      </c>
      <c r="MD258" s="64">
        <f>SUMPRODUCT((LZ233:LZ252)*(MA233:MA252)*(LX233:LX252="Potência (V)"))</f>
        <v>0</v>
      </c>
      <c r="ME258" s="74">
        <f>SUMIF(LX233:LX252,"Potência (V)",MF233:MF252)</f>
        <v>0</v>
      </c>
      <c r="MF258" s="75" t="str">
        <f>IFERROR((ME258*100)/LZ259,"")</f>
        <v/>
      </c>
      <c r="MG258" s="147"/>
      <c r="MH258" s="347"/>
      <c r="MI258" s="58"/>
      <c r="MJ258" s="58"/>
      <c r="MK258" s="59"/>
      <c r="ML258" s="59"/>
      <c r="MM258" s="59"/>
      <c r="MN258" s="72" t="s">
        <v>155</v>
      </c>
      <c r="MO258" s="66" t="str">
        <f>IF(SUMPRODUCT(MO233:MO252,MT233:MT252)=0,"",SUMPRODUCT(MO233:MO252,MT233:MT252))</f>
        <v/>
      </c>
      <c r="MP258" s="59"/>
      <c r="MQ258" s="73" t="s">
        <v>156</v>
      </c>
      <c r="MR258" s="64">
        <f>SUMIF(MM233:MM252,"Potência (V)",MO233:MO252)</f>
        <v>0</v>
      </c>
      <c r="MS258" s="64">
        <f>SUMPRODUCT((MO233:MO252)*(MP233:MP252)*(MM233:MM252="Potência (V)"))</f>
        <v>0</v>
      </c>
      <c r="MT258" s="74">
        <f>SUMIF(MM233:MM252,"Potência (V)",MU233:MU252)</f>
        <v>0</v>
      </c>
      <c r="MU258" s="75" t="str">
        <f>IFERROR((MT258*100)/MO259,"")</f>
        <v/>
      </c>
      <c r="MV258" s="147"/>
      <c r="MW258" s="347"/>
    </row>
    <row r="259" spans="1:361" ht="17" thickBot="1">
      <c r="A259" s="347"/>
      <c r="B259" s="58"/>
      <c r="C259" s="58"/>
      <c r="D259" s="59"/>
      <c r="E259" s="59"/>
      <c r="F259" s="59"/>
      <c r="G259" s="72" t="s">
        <v>157</v>
      </c>
      <c r="H259" s="76" t="str">
        <f>IF(SUM(N233:N252)=0,"",SUM(N233:N252))</f>
        <v/>
      </c>
      <c r="I259" s="59"/>
      <c r="J259" s="77" t="s">
        <v>158</v>
      </c>
      <c r="K259" s="68">
        <f>SUMIF(F233:F252,"Resistência de força",H233:H252)</f>
        <v>0</v>
      </c>
      <c r="L259" s="68">
        <f>SUMPRODUCT((H233:H252)*(I233:I252)*(F233:F252="Resistência de força"))</f>
        <v>0</v>
      </c>
      <c r="M259" s="78">
        <f>SUMIF(F233:F252,"Resistência de força",N233:N252)</f>
        <v>0</v>
      </c>
      <c r="N259" s="79" t="str">
        <f>IFERROR((M259*100)/H259,"")</f>
        <v/>
      </c>
      <c r="O259" s="147"/>
      <c r="P259" s="58"/>
      <c r="Q259" s="58"/>
      <c r="R259" s="58"/>
      <c r="S259" s="59"/>
      <c r="T259" s="59"/>
      <c r="U259" s="59"/>
      <c r="V259" s="72" t="s">
        <v>157</v>
      </c>
      <c r="W259" s="76" t="str">
        <f>IF(SUM(AC233:AC252)=0,"",SUM(AC233:AC252))</f>
        <v/>
      </c>
      <c r="X259" s="59"/>
      <c r="Y259" s="77" t="s">
        <v>158</v>
      </c>
      <c r="Z259" s="68">
        <f>SUMIF(U233:U252,"Resistência de força",W233:W252)</f>
        <v>0</v>
      </c>
      <c r="AA259" s="68">
        <f>SUMPRODUCT((W233:W252)*(X233:X252)*(U233:U252="Resistência de força"))</f>
        <v>0</v>
      </c>
      <c r="AB259" s="78">
        <f>SUMIF(U233:U252,"Resistência de força",AC233:AC252)</f>
        <v>0</v>
      </c>
      <c r="AC259" s="79" t="str">
        <f>IFERROR((AB259*100)/W259,"")</f>
        <v/>
      </c>
      <c r="AD259" s="147"/>
      <c r="AE259" s="58"/>
      <c r="AF259" s="58"/>
      <c r="AG259" s="58"/>
      <c r="AH259" s="59"/>
      <c r="AI259" s="59"/>
      <c r="AJ259" s="59"/>
      <c r="AK259" s="72" t="s">
        <v>157</v>
      </c>
      <c r="AL259" s="76" t="str">
        <f>IF(SUM(AR233:AR252)=0,"",SUM(AR233:AR252))</f>
        <v/>
      </c>
      <c r="AM259" s="59"/>
      <c r="AN259" s="77" t="s">
        <v>158</v>
      </c>
      <c r="AO259" s="68">
        <f>SUMIF(AJ233:AJ252,"Resistência de força",AL233:AL252)</f>
        <v>0</v>
      </c>
      <c r="AP259" s="68">
        <f>SUMPRODUCT((AL233:AL252)*(AM233:AM252)*(AJ233:AJ252="Resistência de força"))</f>
        <v>0</v>
      </c>
      <c r="AQ259" s="78">
        <f>SUMIF(AJ233:AJ252,"Resistência de força",AR233:AR252)</f>
        <v>0</v>
      </c>
      <c r="AR259" s="79" t="str">
        <f>IFERROR((AQ259*100)/AL259,"")</f>
        <v/>
      </c>
      <c r="AS259" s="147"/>
      <c r="AT259" s="58"/>
      <c r="AU259" s="58"/>
      <c r="AV259" s="58"/>
      <c r="AW259" s="59"/>
      <c r="AX259" s="59"/>
      <c r="AY259" s="59"/>
      <c r="AZ259" s="72" t="s">
        <v>157</v>
      </c>
      <c r="BA259" s="76" t="str">
        <f>IF(SUM(BG233:BG252)=0,"",SUM(BG233:BG252))</f>
        <v/>
      </c>
      <c r="BB259" s="59"/>
      <c r="BC259" s="77" t="s">
        <v>158</v>
      </c>
      <c r="BD259" s="68">
        <f>SUMIF(AY233:AY252,"Resistência de força",BA233:BA252)</f>
        <v>0</v>
      </c>
      <c r="BE259" s="68">
        <f>SUMPRODUCT((BA233:BA252)*(BB233:BB252)*(AY233:AY252="Resistência de força"))</f>
        <v>0</v>
      </c>
      <c r="BF259" s="78">
        <f>SUMIF(AY233:AY252,"Resistência de força",BG233:BG252)</f>
        <v>0</v>
      </c>
      <c r="BG259" s="79" t="str">
        <f>IFERROR((BF259*100)/BA259,"")</f>
        <v/>
      </c>
      <c r="BH259" s="147"/>
      <c r="BI259" s="58"/>
      <c r="BJ259" s="58"/>
      <c r="BK259" s="58"/>
      <c r="BL259" s="59"/>
      <c r="BM259" s="59"/>
      <c r="BN259" s="59"/>
      <c r="BO259" s="72" t="s">
        <v>157</v>
      </c>
      <c r="BP259" s="76" t="str">
        <f>IF(SUM(BV233:BV252)=0,"",SUM(BV233:BV252))</f>
        <v/>
      </c>
      <c r="BQ259" s="59"/>
      <c r="BR259" s="77" t="s">
        <v>158</v>
      </c>
      <c r="BS259" s="68">
        <f>SUMIF(BN233:BN252,"Resistência de força",BP233:BP252)</f>
        <v>0</v>
      </c>
      <c r="BT259" s="68">
        <f>SUMPRODUCT((BP233:BP252)*(BQ233:BQ252)*(BN233:BN252="Resistência de força"))</f>
        <v>0</v>
      </c>
      <c r="BU259" s="78">
        <f>SUMIF(BN233:BN252,"Resistência de força",BV233:BV252)</f>
        <v>0</v>
      </c>
      <c r="BV259" s="79" t="str">
        <f>IFERROR((BU259*100)/BP259,"")</f>
        <v/>
      </c>
      <c r="BW259" s="147"/>
      <c r="BX259" s="58"/>
      <c r="BY259" s="58"/>
      <c r="BZ259" s="58"/>
      <c r="CA259" s="59"/>
      <c r="CB259" s="59"/>
      <c r="CC259" s="59"/>
      <c r="CD259" s="72" t="s">
        <v>157</v>
      </c>
      <c r="CE259" s="76" t="str">
        <f>IF(SUM(CK233:CK252)=0,"",SUM(CK233:CK252))</f>
        <v/>
      </c>
      <c r="CF259" s="59"/>
      <c r="CG259" s="77" t="s">
        <v>158</v>
      </c>
      <c r="CH259" s="68">
        <f>SUMIF(CC233:CC252,"Resistência de força",CE233:CE252)</f>
        <v>0</v>
      </c>
      <c r="CI259" s="68">
        <f>SUMPRODUCT((CE233:CE252)*(CF233:CF252)*(CC233:CC252="Resistência de força"))</f>
        <v>0</v>
      </c>
      <c r="CJ259" s="78">
        <f>SUMIF(CC233:CC252,"Resistência de força",CK233:CK252)</f>
        <v>0</v>
      </c>
      <c r="CK259" s="79" t="str">
        <f>IFERROR((CJ259*100)/CE259,"")</f>
        <v/>
      </c>
      <c r="CL259" s="147"/>
      <c r="CM259" s="58"/>
      <c r="CN259" s="58"/>
      <c r="CO259" s="58"/>
      <c r="CP259" s="59"/>
      <c r="CQ259" s="59"/>
      <c r="CR259" s="59"/>
      <c r="CS259" s="72" t="s">
        <v>157</v>
      </c>
      <c r="CT259" s="76" t="str">
        <f>IF(SUM(CZ233:CZ252)=0,"",SUM(CZ233:CZ252))</f>
        <v/>
      </c>
      <c r="CU259" s="59"/>
      <c r="CV259" s="77" t="s">
        <v>158</v>
      </c>
      <c r="CW259" s="68">
        <f>SUMIF(CR233:CR252,"Resistência de força",CT233:CT252)</f>
        <v>0</v>
      </c>
      <c r="CX259" s="68">
        <f>SUMPRODUCT((CT233:CT252)*(CU233:CU252)*(CR233:CR252="Resistência de força"))</f>
        <v>0</v>
      </c>
      <c r="CY259" s="78">
        <f>SUMIF(CR233:CR252,"Resistência de força",CZ233:CZ252)</f>
        <v>0</v>
      </c>
      <c r="CZ259" s="79" t="str">
        <f>IFERROR((CY259*100)/CT259,"")</f>
        <v/>
      </c>
      <c r="DA259" s="147"/>
      <c r="DB259" s="58"/>
      <c r="DC259" s="58"/>
      <c r="DD259" s="58"/>
      <c r="DE259" s="59"/>
      <c r="DF259" s="59"/>
      <c r="DG259" s="59"/>
      <c r="DH259" s="72" t="s">
        <v>157</v>
      </c>
      <c r="DI259" s="76" t="str">
        <f>IF(SUM(DO233:DO252)=0,"",SUM(DO233:DO252))</f>
        <v/>
      </c>
      <c r="DJ259" s="59"/>
      <c r="DK259" s="77" t="s">
        <v>158</v>
      </c>
      <c r="DL259" s="68">
        <f>SUMIF(DG233:DG252,"Resistência de força",DI233:DI252)</f>
        <v>0</v>
      </c>
      <c r="DM259" s="68">
        <f>SUMPRODUCT((DI233:DI252)*(DJ233:DJ252)*(DG233:DG252="Resistência de força"))</f>
        <v>0</v>
      </c>
      <c r="DN259" s="78">
        <f>SUMIF(DG233:DG252,"Resistência de força",DO233:DO252)</f>
        <v>0</v>
      </c>
      <c r="DO259" s="79" t="str">
        <f>IFERROR((DN259*100)/DI259,"")</f>
        <v/>
      </c>
      <c r="DP259" s="147"/>
      <c r="DQ259" s="58"/>
      <c r="DR259" s="58"/>
      <c r="DS259" s="58"/>
      <c r="DT259" s="59"/>
      <c r="DU259" s="59"/>
      <c r="DV259" s="59"/>
      <c r="DW259" s="72" t="s">
        <v>157</v>
      </c>
      <c r="DX259" s="76" t="str">
        <f>IF(SUM(ED233:ED252)=0,"",SUM(ED233:ED252))</f>
        <v/>
      </c>
      <c r="DY259" s="59"/>
      <c r="DZ259" s="77" t="s">
        <v>158</v>
      </c>
      <c r="EA259" s="68">
        <f>SUMIF(DV233:DV252,"Resistência de força",DX233:DX252)</f>
        <v>0</v>
      </c>
      <c r="EB259" s="68">
        <f>SUMPRODUCT((DX233:DX252)*(DY233:DY252)*(DV233:DV252="Resistência de força"))</f>
        <v>0</v>
      </c>
      <c r="EC259" s="78">
        <f>SUMIF(DV233:DV252,"Resistência de força",ED233:ED252)</f>
        <v>0</v>
      </c>
      <c r="ED259" s="79" t="str">
        <f>IFERROR((EC259*100)/DX259,"")</f>
        <v/>
      </c>
      <c r="EE259" s="147"/>
      <c r="EF259" s="58"/>
      <c r="EG259" s="58"/>
      <c r="EH259" s="58"/>
      <c r="EI259" s="59"/>
      <c r="EJ259" s="59"/>
      <c r="EK259" s="59"/>
      <c r="EL259" s="72" t="s">
        <v>157</v>
      </c>
      <c r="EM259" s="76" t="str">
        <f>IF(SUM(ES233:ES252)=0,"",SUM(ES233:ES252))</f>
        <v/>
      </c>
      <c r="EN259" s="59"/>
      <c r="EO259" s="77" t="s">
        <v>158</v>
      </c>
      <c r="EP259" s="68">
        <f>SUMIF(EK233:EK252,"Resistência de força",EM233:EM252)</f>
        <v>0</v>
      </c>
      <c r="EQ259" s="68">
        <f>SUMPRODUCT((EM233:EM252)*(EN233:EN252)*(EK233:EK252="Resistência de força"))</f>
        <v>0</v>
      </c>
      <c r="ER259" s="78">
        <f>SUMIF(EK233:EK252,"Resistência de força",ES233:ES252)</f>
        <v>0</v>
      </c>
      <c r="ES259" s="79" t="str">
        <f>IFERROR((ER259*100)/EM259,"")</f>
        <v/>
      </c>
      <c r="ET259" s="147"/>
      <c r="EU259" s="58"/>
      <c r="EV259" s="58"/>
      <c r="EW259" s="58"/>
      <c r="EX259" s="59"/>
      <c r="EY259" s="59"/>
      <c r="EZ259" s="59"/>
      <c r="FA259" s="72" t="s">
        <v>157</v>
      </c>
      <c r="FB259" s="76" t="str">
        <f>IF(SUM(FH233:FH252)=0,"",SUM(FH233:FH252))</f>
        <v/>
      </c>
      <c r="FC259" s="59"/>
      <c r="FD259" s="77" t="s">
        <v>158</v>
      </c>
      <c r="FE259" s="68">
        <f>SUMIF(EZ233:EZ252,"Resistência de força",FB233:FB252)</f>
        <v>0</v>
      </c>
      <c r="FF259" s="68">
        <f>SUMPRODUCT((FB233:FB252)*(FC233:FC252)*(EZ233:EZ252="Resistência de força"))</f>
        <v>0</v>
      </c>
      <c r="FG259" s="78">
        <f>SUMIF(EZ233:EZ252,"Resistência de força",FH233:FH252)</f>
        <v>0</v>
      </c>
      <c r="FH259" s="79" t="str">
        <f>IFERROR((FG259*100)/FB259,"")</f>
        <v/>
      </c>
      <c r="FI259" s="147"/>
      <c r="FJ259" s="58"/>
      <c r="FK259" s="58"/>
      <c r="FL259" s="58"/>
      <c r="FM259" s="59"/>
      <c r="FN259" s="59"/>
      <c r="FO259" s="59"/>
      <c r="FP259" s="72" t="s">
        <v>157</v>
      </c>
      <c r="FQ259" s="76" t="str">
        <f>IF(SUM(FW233:FW252)=0,"",SUM(FW233:FW252))</f>
        <v/>
      </c>
      <c r="FR259" s="59"/>
      <c r="FS259" s="77" t="s">
        <v>158</v>
      </c>
      <c r="FT259" s="68">
        <f>SUMIF(FO233:FO252,"Resistência de força",FQ233:FQ252)</f>
        <v>0</v>
      </c>
      <c r="FU259" s="68">
        <f>SUMPRODUCT((FQ233:FQ252)*(FR233:FR252)*(FO233:FO252="Resistência de força"))</f>
        <v>0</v>
      </c>
      <c r="FV259" s="78">
        <f>SUMIF(FO233:FO252,"Resistência de força",FW233:FW252)</f>
        <v>0</v>
      </c>
      <c r="FW259" s="79" t="str">
        <f>IFERROR((FV259*100)/FQ259,"")</f>
        <v/>
      </c>
      <c r="FX259" s="147"/>
      <c r="FY259" s="58"/>
      <c r="FZ259" s="58"/>
      <c r="GA259" s="58"/>
      <c r="GB259" s="59"/>
      <c r="GC259" s="59"/>
      <c r="GD259" s="59"/>
      <c r="GE259" s="72" t="s">
        <v>157</v>
      </c>
      <c r="GF259" s="76" t="str">
        <f>IF(SUM(GL233:GL252)=0,"",SUM(GL233:GL252))</f>
        <v/>
      </c>
      <c r="GG259" s="59"/>
      <c r="GH259" s="77" t="s">
        <v>158</v>
      </c>
      <c r="GI259" s="68">
        <f>SUMIF(GD233:GD252,"Resistência de força",GF233:GF252)</f>
        <v>0</v>
      </c>
      <c r="GJ259" s="68">
        <f>SUMPRODUCT((GF233:GF252)*(GG233:GG252)*(GD233:GD252="Resistência de força"))</f>
        <v>0</v>
      </c>
      <c r="GK259" s="78">
        <f>SUMIF(GD233:GD252,"Resistência de força",GL233:GL252)</f>
        <v>0</v>
      </c>
      <c r="GL259" s="79" t="str">
        <f>IFERROR((GK259*100)/GF259,"")</f>
        <v/>
      </c>
      <c r="GM259" s="147"/>
      <c r="GN259" s="58"/>
      <c r="GO259" s="58"/>
      <c r="GP259" s="58"/>
      <c r="GQ259" s="59"/>
      <c r="GR259" s="59"/>
      <c r="GS259" s="59"/>
      <c r="GT259" s="72" t="s">
        <v>157</v>
      </c>
      <c r="GU259" s="76" t="str">
        <f>IF(SUM(HA233:HA252)=0,"",SUM(HA233:HA252))</f>
        <v/>
      </c>
      <c r="GV259" s="59"/>
      <c r="GW259" s="77" t="s">
        <v>158</v>
      </c>
      <c r="GX259" s="68">
        <f>SUMIF(GS233:GS252,"Resistência de força",GU233:GU252)</f>
        <v>0</v>
      </c>
      <c r="GY259" s="68">
        <f>SUMPRODUCT((GU233:GU252)*(GV233:GV252)*(GS233:GS252="Resistência de força"))</f>
        <v>0</v>
      </c>
      <c r="GZ259" s="78">
        <f>SUMIF(GS233:GS252,"Resistência de força",HA233:HA252)</f>
        <v>0</v>
      </c>
      <c r="HA259" s="79" t="str">
        <f>IFERROR((GZ259*100)/GU259,"")</f>
        <v/>
      </c>
      <c r="HB259" s="147"/>
      <c r="HC259" s="58"/>
      <c r="HD259" s="58"/>
      <c r="HE259" s="58"/>
      <c r="HF259" s="59"/>
      <c r="HG259" s="59"/>
      <c r="HH259" s="59"/>
      <c r="HI259" s="72" t="s">
        <v>157</v>
      </c>
      <c r="HJ259" s="76" t="str">
        <f>IF(SUM(HP233:HP252)=0,"",SUM(HP233:HP252))</f>
        <v/>
      </c>
      <c r="HK259" s="59"/>
      <c r="HL259" s="77" t="s">
        <v>158</v>
      </c>
      <c r="HM259" s="68">
        <f>SUMIF(HH233:HH252,"Resistência de força",HJ233:HJ252)</f>
        <v>0</v>
      </c>
      <c r="HN259" s="68">
        <f>SUMPRODUCT((HJ233:HJ252)*(HK233:HK252)*(HH233:HH252="Resistência de força"))</f>
        <v>0</v>
      </c>
      <c r="HO259" s="78">
        <f>SUMIF(HH233:HH252,"Resistência de força",HP233:HP252)</f>
        <v>0</v>
      </c>
      <c r="HP259" s="79" t="str">
        <f>IFERROR((HO259*100)/HJ259,"")</f>
        <v/>
      </c>
      <c r="HQ259" s="147"/>
      <c r="HR259" s="58"/>
      <c r="HS259" s="58"/>
      <c r="HT259" s="58"/>
      <c r="HU259" s="59"/>
      <c r="HV259" s="59"/>
      <c r="HW259" s="59"/>
      <c r="HX259" s="72" t="s">
        <v>157</v>
      </c>
      <c r="HY259" s="76" t="str">
        <f>IF(SUM(IE233:IE252)=0,"",SUM(IE233:IE252))</f>
        <v/>
      </c>
      <c r="HZ259" s="59"/>
      <c r="IA259" s="77" t="s">
        <v>158</v>
      </c>
      <c r="IB259" s="68">
        <f>SUMIF(HW233:HW252,"Resistência de força",HY233:HY252)</f>
        <v>0</v>
      </c>
      <c r="IC259" s="68">
        <f>SUMPRODUCT((HY233:HY252)*(HZ233:HZ252)*(HW233:HW252="Resistência de força"))</f>
        <v>0</v>
      </c>
      <c r="ID259" s="78">
        <f>SUMIF(HW233:HW252,"Resistência de força",IE233:IE252)</f>
        <v>0</v>
      </c>
      <c r="IE259" s="79" t="str">
        <f>IFERROR((ID259*100)/HY259,"")</f>
        <v/>
      </c>
      <c r="IF259" s="147"/>
      <c r="IG259" s="58"/>
      <c r="IH259" s="58"/>
      <c r="II259" s="58"/>
      <c r="IJ259" s="59"/>
      <c r="IK259" s="59"/>
      <c r="IL259" s="59"/>
      <c r="IM259" s="72" t="s">
        <v>157</v>
      </c>
      <c r="IN259" s="76" t="str">
        <f>IF(SUM(IT233:IT252)=0,"",SUM(IT233:IT252))</f>
        <v/>
      </c>
      <c r="IO259" s="59"/>
      <c r="IP259" s="77" t="s">
        <v>158</v>
      </c>
      <c r="IQ259" s="68">
        <f>SUMIF(IL233:IL252,"Resistência de força",IN233:IN252)</f>
        <v>0</v>
      </c>
      <c r="IR259" s="68">
        <f>SUMPRODUCT((IN233:IN252)*(IO233:IO252)*(IL233:IL252="Resistência de força"))</f>
        <v>0</v>
      </c>
      <c r="IS259" s="78">
        <f>SUMIF(IL233:IL252,"Resistência de força",IT233:IT252)</f>
        <v>0</v>
      </c>
      <c r="IT259" s="79" t="str">
        <f>IFERROR((IS259*100)/IN259,"")</f>
        <v/>
      </c>
      <c r="IU259" s="147"/>
      <c r="IV259" s="58"/>
      <c r="IW259" s="58"/>
      <c r="IX259" s="58"/>
      <c r="IY259" s="59"/>
      <c r="IZ259" s="59"/>
      <c r="JA259" s="59"/>
      <c r="JB259" s="72" t="s">
        <v>157</v>
      </c>
      <c r="JC259" s="76" t="str">
        <f>IF(SUM(JI233:JI252)=0,"",SUM(JI233:JI252))</f>
        <v/>
      </c>
      <c r="JD259" s="59"/>
      <c r="JE259" s="77" t="s">
        <v>158</v>
      </c>
      <c r="JF259" s="68">
        <f>SUMIF(JA233:JA252,"Resistência de força",JC233:JC252)</f>
        <v>0</v>
      </c>
      <c r="JG259" s="68">
        <f>SUMPRODUCT((JC233:JC252)*(JD233:JD252)*(JA233:JA252="Resistência de força"))</f>
        <v>0</v>
      </c>
      <c r="JH259" s="78">
        <f>SUMIF(JA233:JA252,"Resistência de força",JI233:JI252)</f>
        <v>0</v>
      </c>
      <c r="JI259" s="79" t="str">
        <f>IFERROR((JH259*100)/JC259,"")</f>
        <v/>
      </c>
      <c r="JJ259" s="147"/>
      <c r="JK259" s="58"/>
      <c r="JL259" s="58"/>
      <c r="JM259" s="58"/>
      <c r="JN259" s="59"/>
      <c r="JO259" s="59"/>
      <c r="JP259" s="59"/>
      <c r="JQ259" s="72" t="s">
        <v>157</v>
      </c>
      <c r="JR259" s="76" t="str">
        <f>IF(SUM(JX233:JX252)=0,"",SUM(JX233:JX252))</f>
        <v/>
      </c>
      <c r="JS259" s="59"/>
      <c r="JT259" s="77" t="s">
        <v>158</v>
      </c>
      <c r="JU259" s="68">
        <f>SUMIF(JP233:JP252,"Resistência de força",JR233:JR252)</f>
        <v>0</v>
      </c>
      <c r="JV259" s="68">
        <f>SUMPRODUCT((JR233:JR252)*(JS233:JS252)*(JP233:JP252="Resistência de força"))</f>
        <v>0</v>
      </c>
      <c r="JW259" s="78">
        <f>SUMIF(JP233:JP252,"Resistência de força",JX233:JX252)</f>
        <v>0</v>
      </c>
      <c r="JX259" s="79" t="str">
        <f>IFERROR((JW259*100)/JR259,"")</f>
        <v/>
      </c>
      <c r="JY259" s="147"/>
      <c r="JZ259" s="58"/>
      <c r="KA259" s="58"/>
      <c r="KB259" s="58"/>
      <c r="KC259" s="59"/>
      <c r="KD259" s="59"/>
      <c r="KE259" s="59"/>
      <c r="KF259" s="72" t="s">
        <v>157</v>
      </c>
      <c r="KG259" s="76" t="str">
        <f>IF(SUM(KM233:KM252)=0,"",SUM(KM233:KM252))</f>
        <v/>
      </c>
      <c r="KH259" s="59"/>
      <c r="KI259" s="77" t="s">
        <v>158</v>
      </c>
      <c r="KJ259" s="68">
        <f>SUMIF(KE233:KE252,"Resistência de força",KG233:KG252)</f>
        <v>0</v>
      </c>
      <c r="KK259" s="68">
        <f>SUMPRODUCT((KG233:KG252)*(KH233:KH252)*(KE233:KE252="Resistência de força"))</f>
        <v>0</v>
      </c>
      <c r="KL259" s="78">
        <f>SUMIF(KE233:KE252,"Resistência de força",KM233:KM252)</f>
        <v>0</v>
      </c>
      <c r="KM259" s="79" t="str">
        <f>IFERROR((KL259*100)/KG259,"")</f>
        <v/>
      </c>
      <c r="KN259" s="147"/>
      <c r="KO259" s="58"/>
      <c r="KP259" s="58"/>
      <c r="KQ259" s="58"/>
      <c r="KR259" s="59"/>
      <c r="KS259" s="59"/>
      <c r="KT259" s="59"/>
      <c r="KU259" s="72" t="s">
        <v>157</v>
      </c>
      <c r="KV259" s="76" t="str">
        <f>IF(SUM(LB233:LB252)=0,"",SUM(LB233:LB252))</f>
        <v/>
      </c>
      <c r="KW259" s="59"/>
      <c r="KX259" s="77" t="s">
        <v>158</v>
      </c>
      <c r="KY259" s="68">
        <f>SUMIF(KT233:KT252,"Resistência de força",KV233:KV252)</f>
        <v>0</v>
      </c>
      <c r="KZ259" s="68">
        <f>SUMPRODUCT((KV233:KV252)*(KW233:KW252)*(KT233:KT252="Resistência de força"))</f>
        <v>0</v>
      </c>
      <c r="LA259" s="78">
        <f>SUMIF(KT233:KT252,"Resistência de força",LB233:LB252)</f>
        <v>0</v>
      </c>
      <c r="LB259" s="79" t="str">
        <f>IFERROR((LA259*100)/KV259,"")</f>
        <v/>
      </c>
      <c r="LC259" s="147"/>
      <c r="LD259" s="347"/>
      <c r="LE259" s="58"/>
      <c r="LF259" s="58"/>
      <c r="LG259" s="59"/>
      <c r="LH259" s="59"/>
      <c r="LI259" s="59"/>
      <c r="LJ259" s="72" t="s">
        <v>157</v>
      </c>
      <c r="LK259" s="76" t="str">
        <f>IF(SUM(LQ233:LQ252)=0,"",SUM(LQ233:LQ252))</f>
        <v/>
      </c>
      <c r="LL259" s="59"/>
      <c r="LM259" s="77" t="s">
        <v>158</v>
      </c>
      <c r="LN259" s="68">
        <f>SUMIF(LI233:LI252,"Resistência de força",LK233:LK252)</f>
        <v>0</v>
      </c>
      <c r="LO259" s="68">
        <f>SUMPRODUCT((LK233:LK252)*(LL233:LL252)*(LI233:LI252="Resistência de força"))</f>
        <v>0</v>
      </c>
      <c r="LP259" s="78">
        <f>SUMIF(LI233:LI252,"Resistência de força",LQ233:LQ252)</f>
        <v>0</v>
      </c>
      <c r="LQ259" s="79" t="str">
        <f>IFERROR((LP259*100)/LK259,"")</f>
        <v/>
      </c>
      <c r="LR259" s="147"/>
      <c r="LS259" s="347"/>
      <c r="LT259" s="58"/>
      <c r="LU259" s="58"/>
      <c r="LV259" s="59"/>
      <c r="LW259" s="59"/>
      <c r="LX259" s="59"/>
      <c r="LY259" s="72" t="s">
        <v>157</v>
      </c>
      <c r="LZ259" s="76" t="str">
        <f>IF(SUM(MF233:MF252)=0,"",SUM(MF233:MF252))</f>
        <v/>
      </c>
      <c r="MA259" s="59"/>
      <c r="MB259" s="77" t="s">
        <v>158</v>
      </c>
      <c r="MC259" s="68">
        <f>SUMIF(LX233:LX252,"Resistência de força",LZ233:LZ252)</f>
        <v>0</v>
      </c>
      <c r="MD259" s="68">
        <f>SUMPRODUCT((LZ233:LZ252)*(MA233:MA252)*(LX233:LX252="Resistência de força"))</f>
        <v>0</v>
      </c>
      <c r="ME259" s="78">
        <f>SUMIF(LX233:LX252,"Resistência de força",MF233:MF252)</f>
        <v>0</v>
      </c>
      <c r="MF259" s="79" t="str">
        <f>IFERROR((ME259*100)/LZ259,"")</f>
        <v/>
      </c>
      <c r="MG259" s="147"/>
      <c r="MH259" s="347"/>
      <c r="MI259" s="58"/>
      <c r="MJ259" s="58"/>
      <c r="MK259" s="59"/>
      <c r="ML259" s="59"/>
      <c r="MM259" s="59"/>
      <c r="MN259" s="72" t="s">
        <v>157</v>
      </c>
      <c r="MO259" s="76" t="str">
        <f>IF(SUM(MU233:MU252)=0,"",SUM(MU233:MU252))</f>
        <v/>
      </c>
      <c r="MP259" s="59"/>
      <c r="MQ259" s="77" t="s">
        <v>158</v>
      </c>
      <c r="MR259" s="68">
        <f>SUMIF(MM233:MM252,"Resistência de força",MO233:MO252)</f>
        <v>0</v>
      </c>
      <c r="MS259" s="68">
        <f>SUMPRODUCT((MO233:MO252)*(MP233:MP252)*(MM233:MM252="Resistência de força"))</f>
        <v>0</v>
      </c>
      <c r="MT259" s="78">
        <f>SUMIF(MM233:MM252,"Resistência de força",MU233:MU252)</f>
        <v>0</v>
      </c>
      <c r="MU259" s="79" t="str">
        <f>IFERROR((MT259*100)/MO259,"")</f>
        <v/>
      </c>
      <c r="MV259" s="147"/>
      <c r="MW259" s="347"/>
    </row>
    <row r="260" spans="1:361" ht="17" thickBot="1">
      <c r="A260" s="347"/>
      <c r="B260" s="58"/>
      <c r="C260" s="58"/>
      <c r="D260" s="59"/>
      <c r="E260" s="59"/>
      <c r="F260" s="59"/>
      <c r="G260" s="80" t="s">
        <v>159</v>
      </c>
      <c r="H260" s="81" t="str">
        <f>IFERROR(H259/H258,"")</f>
        <v/>
      </c>
      <c r="I260" s="59"/>
      <c r="J260" s="58"/>
      <c r="K260" s="58"/>
      <c r="L260" s="58"/>
      <c r="M260" s="58"/>
      <c r="N260" s="58"/>
      <c r="O260" s="58"/>
      <c r="P260" s="58"/>
      <c r="Q260" s="58"/>
      <c r="R260" s="58"/>
      <c r="S260" s="59"/>
      <c r="T260" s="59"/>
      <c r="U260" s="59"/>
      <c r="V260" s="80" t="s">
        <v>159</v>
      </c>
      <c r="W260" s="81" t="str">
        <f>IFERROR(W259/W258,"")</f>
        <v/>
      </c>
      <c r="X260" s="59"/>
      <c r="Y260" s="58"/>
      <c r="Z260" s="58"/>
      <c r="AA260" s="58"/>
      <c r="AB260" s="58"/>
      <c r="AC260" s="58"/>
      <c r="AD260" s="58"/>
      <c r="AE260" s="58"/>
      <c r="AF260" s="58"/>
      <c r="AG260" s="58"/>
      <c r="AH260" s="59"/>
      <c r="AI260" s="59"/>
      <c r="AJ260" s="59"/>
      <c r="AK260" s="80" t="s">
        <v>159</v>
      </c>
      <c r="AL260" s="81" t="str">
        <f>IFERROR(AL259/AL258,"")</f>
        <v/>
      </c>
      <c r="AM260" s="59"/>
      <c r="AN260" s="58"/>
      <c r="AO260" s="58"/>
      <c r="AP260" s="58"/>
      <c r="AQ260" s="58"/>
      <c r="AR260" s="58"/>
      <c r="AS260" s="58"/>
      <c r="AT260" s="58"/>
      <c r="AU260" s="58"/>
      <c r="AV260" s="58"/>
      <c r="AW260" s="59"/>
      <c r="AX260" s="59"/>
      <c r="AY260" s="59"/>
      <c r="AZ260" s="80" t="s">
        <v>159</v>
      </c>
      <c r="BA260" s="81" t="str">
        <f>IFERROR(BA259/BA258,"")</f>
        <v/>
      </c>
      <c r="BB260" s="59"/>
      <c r="BC260" s="58"/>
      <c r="BD260" s="58"/>
      <c r="BE260" s="58"/>
      <c r="BF260" s="58"/>
      <c r="BG260" s="58"/>
      <c r="BH260" s="58"/>
      <c r="BI260" s="58"/>
      <c r="BJ260" s="58"/>
      <c r="BK260" s="58"/>
      <c r="BL260" s="59"/>
      <c r="BM260" s="59"/>
      <c r="BN260" s="59"/>
      <c r="BO260" s="80" t="s">
        <v>159</v>
      </c>
      <c r="BP260" s="81" t="str">
        <f>IFERROR(BP259/BP258,"")</f>
        <v/>
      </c>
      <c r="BQ260" s="59"/>
      <c r="BR260" s="58"/>
      <c r="BS260" s="58"/>
      <c r="BT260" s="58"/>
      <c r="BU260" s="58"/>
      <c r="BV260" s="58"/>
      <c r="BW260" s="58"/>
      <c r="BX260" s="58"/>
      <c r="BY260" s="58"/>
      <c r="BZ260" s="58"/>
      <c r="CA260" s="59"/>
      <c r="CB260" s="59"/>
      <c r="CC260" s="59"/>
      <c r="CD260" s="80" t="s">
        <v>159</v>
      </c>
      <c r="CE260" s="81" t="str">
        <f>IFERROR(CE259/CE258,"")</f>
        <v/>
      </c>
      <c r="CF260" s="59"/>
      <c r="CG260" s="58"/>
      <c r="CH260" s="58"/>
      <c r="CI260" s="58"/>
      <c r="CJ260" s="58"/>
      <c r="CK260" s="58"/>
      <c r="CL260" s="58"/>
      <c r="CM260" s="58"/>
      <c r="CN260" s="58"/>
      <c r="CO260" s="58"/>
      <c r="CP260" s="59"/>
      <c r="CQ260" s="59"/>
      <c r="CR260" s="59"/>
      <c r="CS260" s="80" t="s">
        <v>159</v>
      </c>
      <c r="CT260" s="81" t="str">
        <f>IFERROR(CT259/CT258,"")</f>
        <v/>
      </c>
      <c r="CU260" s="59"/>
      <c r="CV260" s="58"/>
      <c r="CW260" s="58"/>
      <c r="CX260" s="58"/>
      <c r="CY260" s="58"/>
      <c r="CZ260" s="58"/>
      <c r="DA260" s="58"/>
      <c r="DB260" s="58"/>
      <c r="DC260" s="58"/>
      <c r="DD260" s="58"/>
      <c r="DE260" s="59"/>
      <c r="DF260" s="59"/>
      <c r="DG260" s="59"/>
      <c r="DH260" s="80" t="s">
        <v>159</v>
      </c>
      <c r="DI260" s="81" t="str">
        <f>IFERROR(DI259/DI258,"")</f>
        <v/>
      </c>
      <c r="DJ260" s="59"/>
      <c r="DK260" s="58"/>
      <c r="DL260" s="58"/>
      <c r="DM260" s="58"/>
      <c r="DN260" s="58"/>
      <c r="DO260" s="58"/>
      <c r="DP260" s="58"/>
      <c r="DQ260" s="58"/>
      <c r="DR260" s="58"/>
      <c r="DS260" s="58"/>
      <c r="DT260" s="59"/>
      <c r="DU260" s="59"/>
      <c r="DV260" s="59"/>
      <c r="DW260" s="80" t="s">
        <v>159</v>
      </c>
      <c r="DX260" s="81" t="str">
        <f>IFERROR(DX259/DX258,"")</f>
        <v/>
      </c>
      <c r="DY260" s="59"/>
      <c r="DZ260" s="58"/>
      <c r="EA260" s="58"/>
      <c r="EB260" s="58"/>
      <c r="EC260" s="58"/>
      <c r="ED260" s="58"/>
      <c r="EE260" s="58"/>
      <c r="EF260" s="58"/>
      <c r="EG260" s="58"/>
      <c r="EH260" s="58"/>
      <c r="EI260" s="59"/>
      <c r="EJ260" s="59"/>
      <c r="EK260" s="59"/>
      <c r="EL260" s="80" t="s">
        <v>159</v>
      </c>
      <c r="EM260" s="81" t="str">
        <f>IFERROR(EM259/EM258,"")</f>
        <v/>
      </c>
      <c r="EN260" s="59"/>
      <c r="EO260" s="58"/>
      <c r="EP260" s="58"/>
      <c r="EQ260" s="58"/>
      <c r="ER260" s="58"/>
      <c r="ES260" s="58"/>
      <c r="ET260" s="58"/>
      <c r="EU260" s="58"/>
      <c r="EV260" s="58"/>
      <c r="EW260" s="58"/>
      <c r="EX260" s="59"/>
      <c r="EY260" s="59"/>
      <c r="EZ260" s="59"/>
      <c r="FA260" s="80" t="s">
        <v>159</v>
      </c>
      <c r="FB260" s="81" t="str">
        <f>IFERROR(FB259/FB258,"")</f>
        <v/>
      </c>
      <c r="FC260" s="59"/>
      <c r="FD260" s="58"/>
      <c r="FE260" s="58"/>
      <c r="FF260" s="58"/>
      <c r="FG260" s="58"/>
      <c r="FH260" s="58"/>
      <c r="FI260" s="58"/>
      <c r="FJ260" s="58"/>
      <c r="FK260" s="58"/>
      <c r="FL260" s="58"/>
      <c r="FM260" s="59"/>
      <c r="FN260" s="59"/>
      <c r="FO260" s="59"/>
      <c r="FP260" s="80" t="s">
        <v>159</v>
      </c>
      <c r="FQ260" s="81" t="str">
        <f>IFERROR(FQ259/FQ258,"")</f>
        <v/>
      </c>
      <c r="FR260" s="59"/>
      <c r="FS260" s="58"/>
      <c r="FT260" s="58"/>
      <c r="FU260" s="58"/>
      <c r="FV260" s="58"/>
      <c r="FW260" s="58"/>
      <c r="FX260" s="58"/>
      <c r="FY260" s="58"/>
      <c r="FZ260" s="58"/>
      <c r="GA260" s="58"/>
      <c r="GB260" s="59"/>
      <c r="GC260" s="59"/>
      <c r="GD260" s="59"/>
      <c r="GE260" s="80" t="s">
        <v>159</v>
      </c>
      <c r="GF260" s="81" t="str">
        <f>IFERROR(GF259/GF258,"")</f>
        <v/>
      </c>
      <c r="GG260" s="59"/>
      <c r="GH260" s="58"/>
      <c r="GI260" s="58"/>
      <c r="GJ260" s="58"/>
      <c r="GK260" s="58"/>
      <c r="GL260" s="58"/>
      <c r="GM260" s="58"/>
      <c r="GN260" s="58"/>
      <c r="GO260" s="58"/>
      <c r="GP260" s="58"/>
      <c r="GQ260" s="59"/>
      <c r="GR260" s="59"/>
      <c r="GS260" s="59"/>
      <c r="GT260" s="80" t="s">
        <v>159</v>
      </c>
      <c r="GU260" s="81" t="str">
        <f>IFERROR(GU259/GU258,"")</f>
        <v/>
      </c>
      <c r="GV260" s="59"/>
      <c r="GW260" s="58"/>
      <c r="GX260" s="58"/>
      <c r="GY260" s="58"/>
      <c r="GZ260" s="58"/>
      <c r="HA260" s="58"/>
      <c r="HB260" s="58"/>
      <c r="HC260" s="58"/>
      <c r="HD260" s="58"/>
      <c r="HE260" s="58"/>
      <c r="HF260" s="59"/>
      <c r="HG260" s="59"/>
      <c r="HH260" s="59"/>
      <c r="HI260" s="80" t="s">
        <v>159</v>
      </c>
      <c r="HJ260" s="81" t="str">
        <f>IFERROR(HJ259/HJ258,"")</f>
        <v/>
      </c>
      <c r="HK260" s="59"/>
      <c r="HL260" s="58"/>
      <c r="HM260" s="58"/>
      <c r="HN260" s="58"/>
      <c r="HO260" s="58"/>
      <c r="HP260" s="58"/>
      <c r="HQ260" s="58"/>
      <c r="HR260" s="58"/>
      <c r="HS260" s="58"/>
      <c r="HT260" s="58"/>
      <c r="HU260" s="59"/>
      <c r="HV260" s="59"/>
      <c r="HW260" s="59"/>
      <c r="HX260" s="80" t="s">
        <v>159</v>
      </c>
      <c r="HY260" s="81" t="str">
        <f>IFERROR(HY259/HY258,"")</f>
        <v/>
      </c>
      <c r="HZ260" s="59"/>
      <c r="IA260" s="58"/>
      <c r="IB260" s="58"/>
      <c r="IC260" s="58"/>
      <c r="ID260" s="58"/>
      <c r="IE260" s="58"/>
      <c r="IF260" s="58"/>
      <c r="IG260" s="58"/>
      <c r="IH260" s="58"/>
      <c r="II260" s="58"/>
      <c r="IJ260" s="59"/>
      <c r="IK260" s="59"/>
      <c r="IL260" s="59"/>
      <c r="IM260" s="80" t="s">
        <v>159</v>
      </c>
      <c r="IN260" s="81" t="str">
        <f>IFERROR(IN259/IN258,"")</f>
        <v/>
      </c>
      <c r="IO260" s="59"/>
      <c r="IP260" s="58"/>
      <c r="IQ260" s="58"/>
      <c r="IR260" s="58"/>
      <c r="IS260" s="58"/>
      <c r="IT260" s="58"/>
      <c r="IU260" s="58"/>
      <c r="IV260" s="58"/>
      <c r="IW260" s="58"/>
      <c r="IX260" s="58"/>
      <c r="IY260" s="59"/>
      <c r="IZ260" s="59"/>
      <c r="JA260" s="59"/>
      <c r="JB260" s="80" t="s">
        <v>159</v>
      </c>
      <c r="JC260" s="81" t="str">
        <f>IFERROR(JC259/JC258,"")</f>
        <v/>
      </c>
      <c r="JD260" s="59"/>
      <c r="JE260" s="58"/>
      <c r="JF260" s="58"/>
      <c r="JG260" s="58"/>
      <c r="JH260" s="58"/>
      <c r="JI260" s="58"/>
      <c r="JJ260" s="58"/>
      <c r="JK260" s="58"/>
      <c r="JL260" s="58"/>
      <c r="JM260" s="58"/>
      <c r="JN260" s="59"/>
      <c r="JO260" s="59"/>
      <c r="JP260" s="59"/>
      <c r="JQ260" s="80" t="s">
        <v>159</v>
      </c>
      <c r="JR260" s="81" t="str">
        <f>IFERROR(JR259/JR258,"")</f>
        <v/>
      </c>
      <c r="JS260" s="59"/>
      <c r="JT260" s="58"/>
      <c r="JU260" s="58"/>
      <c r="JV260" s="58"/>
      <c r="JW260" s="58"/>
      <c r="JX260" s="58"/>
      <c r="JY260" s="58"/>
      <c r="JZ260" s="58"/>
      <c r="KA260" s="58"/>
      <c r="KB260" s="58"/>
      <c r="KC260" s="59"/>
      <c r="KD260" s="59"/>
      <c r="KE260" s="59"/>
      <c r="KF260" s="80" t="s">
        <v>159</v>
      </c>
      <c r="KG260" s="81" t="str">
        <f>IFERROR(KG259/KG258,"")</f>
        <v/>
      </c>
      <c r="KH260" s="59"/>
      <c r="KI260" s="58"/>
      <c r="KJ260" s="58"/>
      <c r="KK260" s="58"/>
      <c r="KL260" s="58"/>
      <c r="KM260" s="58"/>
      <c r="KN260" s="58"/>
      <c r="KO260" s="58"/>
      <c r="KP260" s="58"/>
      <c r="KQ260" s="58"/>
      <c r="KR260" s="59"/>
      <c r="KS260" s="59"/>
      <c r="KT260" s="59"/>
      <c r="KU260" s="80" t="s">
        <v>159</v>
      </c>
      <c r="KV260" s="81" t="str">
        <f>IFERROR(KV259/KV258,"")</f>
        <v/>
      </c>
      <c r="KW260" s="59"/>
      <c r="KX260" s="58"/>
      <c r="KY260" s="58"/>
      <c r="KZ260" s="58"/>
      <c r="LA260" s="58"/>
      <c r="LB260" s="58"/>
      <c r="LC260" s="58"/>
      <c r="LD260" s="347"/>
      <c r="LE260" s="58"/>
      <c r="LF260" s="58"/>
      <c r="LG260" s="59"/>
      <c r="LH260" s="59"/>
      <c r="LI260" s="59"/>
      <c r="LJ260" s="80" t="s">
        <v>159</v>
      </c>
      <c r="LK260" s="81" t="str">
        <f>IFERROR(LK259/LK258,"")</f>
        <v/>
      </c>
      <c r="LL260" s="59"/>
      <c r="LM260" s="58"/>
      <c r="LN260" s="58"/>
      <c r="LO260" s="58"/>
      <c r="LP260" s="58"/>
      <c r="LQ260" s="58"/>
      <c r="LR260" s="58"/>
      <c r="LS260" s="347"/>
      <c r="LT260" s="58"/>
      <c r="LU260" s="58"/>
      <c r="LV260" s="59"/>
      <c r="LW260" s="59"/>
      <c r="LX260" s="59"/>
      <c r="LY260" s="80" t="s">
        <v>159</v>
      </c>
      <c r="LZ260" s="81" t="str">
        <f>IFERROR(LZ259/LZ258,"")</f>
        <v/>
      </c>
      <c r="MA260" s="59"/>
      <c r="MB260" s="58"/>
      <c r="MC260" s="58"/>
      <c r="MD260" s="58"/>
      <c r="ME260" s="58"/>
      <c r="MF260" s="58"/>
      <c r="MG260" s="58"/>
      <c r="MH260" s="347"/>
      <c r="MI260" s="58"/>
      <c r="MJ260" s="58"/>
      <c r="MK260" s="59"/>
      <c r="ML260" s="59"/>
      <c r="MM260" s="59"/>
      <c r="MN260" s="80" t="s">
        <v>159</v>
      </c>
      <c r="MO260" s="81" t="str">
        <f>IFERROR(MO259/MO258,"")</f>
        <v/>
      </c>
      <c r="MP260" s="59"/>
      <c r="MQ260" s="58"/>
      <c r="MR260" s="58"/>
      <c r="MS260" s="58"/>
      <c r="MT260" s="58"/>
      <c r="MU260" s="58"/>
      <c r="MV260" s="58"/>
      <c r="MW260" s="347"/>
    </row>
    <row r="261" spans="1:361" ht="17" thickBot="1">
      <c r="A261" s="347"/>
      <c r="B261" s="58"/>
      <c r="C261" s="58"/>
      <c r="D261" s="58"/>
      <c r="E261" s="58"/>
      <c r="F261" s="58"/>
      <c r="G261" s="59"/>
      <c r="H261" s="58"/>
      <c r="I261" s="58"/>
      <c r="J261" s="132"/>
      <c r="K261" s="128" t="s">
        <v>366</v>
      </c>
      <c r="L261" s="133" t="s">
        <v>146</v>
      </c>
      <c r="M261" s="134" t="s">
        <v>529</v>
      </c>
      <c r="N261" s="134" t="s">
        <v>147</v>
      </c>
      <c r="O261" s="148"/>
      <c r="P261" s="347"/>
      <c r="Q261" s="58"/>
      <c r="R261" s="58"/>
      <c r="S261" s="58"/>
      <c r="T261" s="58"/>
      <c r="U261" s="58"/>
      <c r="V261" s="59"/>
      <c r="W261" s="58"/>
      <c r="X261" s="58"/>
      <c r="Y261" s="132"/>
      <c r="Z261" s="128" t="s">
        <v>366</v>
      </c>
      <c r="AA261" s="133" t="s">
        <v>146</v>
      </c>
      <c r="AB261" s="134" t="s">
        <v>529</v>
      </c>
      <c r="AC261" s="134" t="s">
        <v>147</v>
      </c>
      <c r="AD261" s="148"/>
      <c r="AE261" s="58"/>
      <c r="AF261" s="58"/>
      <c r="AG261" s="58"/>
      <c r="AH261" s="58"/>
      <c r="AI261" s="58"/>
      <c r="AJ261" s="58"/>
      <c r="AK261" s="59"/>
      <c r="AL261" s="58"/>
      <c r="AM261" s="58"/>
      <c r="AN261" s="132"/>
      <c r="AO261" s="128" t="s">
        <v>366</v>
      </c>
      <c r="AP261" s="133" t="s">
        <v>146</v>
      </c>
      <c r="AQ261" s="134" t="s">
        <v>529</v>
      </c>
      <c r="AR261" s="134" t="s">
        <v>147</v>
      </c>
      <c r="AS261" s="148"/>
      <c r="AT261" s="58"/>
      <c r="AU261" s="58"/>
      <c r="AV261" s="58"/>
      <c r="AW261" s="58"/>
      <c r="AX261" s="58"/>
      <c r="AY261" s="58"/>
      <c r="AZ261" s="351"/>
      <c r="BA261" s="58"/>
      <c r="BB261" s="58"/>
      <c r="BC261" s="132"/>
      <c r="BD261" s="128" t="s">
        <v>366</v>
      </c>
      <c r="BE261" s="133" t="s">
        <v>146</v>
      </c>
      <c r="BF261" s="134" t="s">
        <v>529</v>
      </c>
      <c r="BG261" s="134" t="s">
        <v>147</v>
      </c>
      <c r="BH261" s="148"/>
      <c r="BI261" s="58"/>
      <c r="BJ261" s="58"/>
      <c r="BK261" s="58"/>
      <c r="BL261" s="58"/>
      <c r="BM261" s="58"/>
      <c r="BN261" s="58"/>
      <c r="BO261" s="59"/>
      <c r="BP261" s="58"/>
      <c r="BQ261" s="58"/>
      <c r="BR261" s="132"/>
      <c r="BS261" s="128" t="s">
        <v>366</v>
      </c>
      <c r="BT261" s="133" t="s">
        <v>146</v>
      </c>
      <c r="BU261" s="134" t="s">
        <v>529</v>
      </c>
      <c r="BV261" s="134" t="s">
        <v>147</v>
      </c>
      <c r="BW261" s="148"/>
      <c r="BX261" s="58"/>
      <c r="BY261" s="58"/>
      <c r="BZ261" s="58"/>
      <c r="CA261" s="58"/>
      <c r="CB261" s="58"/>
      <c r="CC261" s="58"/>
      <c r="CD261" s="59"/>
      <c r="CE261" s="58"/>
      <c r="CF261" s="58"/>
      <c r="CG261" s="132"/>
      <c r="CH261" s="128" t="s">
        <v>366</v>
      </c>
      <c r="CI261" s="133" t="s">
        <v>146</v>
      </c>
      <c r="CJ261" s="134" t="s">
        <v>529</v>
      </c>
      <c r="CK261" s="134" t="s">
        <v>147</v>
      </c>
      <c r="CL261" s="148"/>
      <c r="CM261" s="58"/>
      <c r="CN261" s="58"/>
      <c r="CO261" s="58"/>
      <c r="CP261" s="58"/>
      <c r="CQ261" s="58"/>
      <c r="CR261" s="58"/>
      <c r="CS261" s="59"/>
      <c r="CT261" s="58"/>
      <c r="CU261" s="58"/>
      <c r="CV261" s="132"/>
      <c r="CW261" s="128" t="s">
        <v>366</v>
      </c>
      <c r="CX261" s="133" t="s">
        <v>146</v>
      </c>
      <c r="CY261" s="134" t="s">
        <v>529</v>
      </c>
      <c r="CZ261" s="134" t="s">
        <v>147</v>
      </c>
      <c r="DA261" s="148"/>
      <c r="DB261" s="58"/>
      <c r="DC261" s="58"/>
      <c r="DD261" s="58"/>
      <c r="DE261" s="58"/>
      <c r="DF261" s="58"/>
      <c r="DG261" s="58"/>
      <c r="DH261" s="59"/>
      <c r="DI261" s="58"/>
      <c r="DJ261" s="58"/>
      <c r="DK261" s="132"/>
      <c r="DL261" s="128" t="s">
        <v>366</v>
      </c>
      <c r="DM261" s="133" t="s">
        <v>146</v>
      </c>
      <c r="DN261" s="134" t="s">
        <v>529</v>
      </c>
      <c r="DO261" s="134" t="s">
        <v>147</v>
      </c>
      <c r="DP261" s="148"/>
      <c r="DQ261" s="58"/>
      <c r="DR261" s="58"/>
      <c r="DS261" s="58"/>
      <c r="DT261" s="58"/>
      <c r="DU261" s="58"/>
      <c r="DV261" s="58"/>
      <c r="DW261" s="59"/>
      <c r="DX261" s="58"/>
      <c r="DY261" s="58"/>
      <c r="DZ261" s="132"/>
      <c r="EA261" s="128" t="s">
        <v>366</v>
      </c>
      <c r="EB261" s="133" t="s">
        <v>146</v>
      </c>
      <c r="EC261" s="134" t="s">
        <v>529</v>
      </c>
      <c r="ED261" s="134" t="s">
        <v>147</v>
      </c>
      <c r="EE261" s="148"/>
      <c r="EF261" s="58"/>
      <c r="EG261" s="58"/>
      <c r="EH261" s="58"/>
      <c r="EI261" s="58"/>
      <c r="EJ261" s="58"/>
      <c r="EK261" s="58"/>
      <c r="EL261" s="59"/>
      <c r="EM261" s="58"/>
      <c r="EN261" s="58"/>
      <c r="EO261" s="132"/>
      <c r="EP261" s="128" t="s">
        <v>366</v>
      </c>
      <c r="EQ261" s="133" t="s">
        <v>146</v>
      </c>
      <c r="ER261" s="134" t="s">
        <v>529</v>
      </c>
      <c r="ES261" s="134" t="s">
        <v>147</v>
      </c>
      <c r="ET261" s="148"/>
      <c r="EU261" s="58"/>
      <c r="EV261" s="58"/>
      <c r="EW261" s="58"/>
      <c r="EX261" s="58"/>
      <c r="EY261" s="58"/>
      <c r="EZ261" s="58"/>
      <c r="FA261" s="59"/>
      <c r="FB261" s="58"/>
      <c r="FC261" s="58"/>
      <c r="FD261" s="132"/>
      <c r="FE261" s="128" t="s">
        <v>366</v>
      </c>
      <c r="FF261" s="133" t="s">
        <v>146</v>
      </c>
      <c r="FG261" s="134" t="s">
        <v>529</v>
      </c>
      <c r="FH261" s="134" t="s">
        <v>147</v>
      </c>
      <c r="FI261" s="148"/>
      <c r="FJ261" s="58"/>
      <c r="FK261" s="58"/>
      <c r="FL261" s="58"/>
      <c r="FM261" s="58"/>
      <c r="FN261" s="58"/>
      <c r="FO261" s="58"/>
      <c r="FP261" s="59"/>
      <c r="FQ261" s="58"/>
      <c r="FR261" s="58"/>
      <c r="FS261" s="132"/>
      <c r="FT261" s="128" t="s">
        <v>366</v>
      </c>
      <c r="FU261" s="133" t="s">
        <v>146</v>
      </c>
      <c r="FV261" s="134" t="s">
        <v>529</v>
      </c>
      <c r="FW261" s="134" t="s">
        <v>147</v>
      </c>
      <c r="FX261" s="148"/>
      <c r="FY261" s="58"/>
      <c r="FZ261" s="58"/>
      <c r="GA261" s="58"/>
      <c r="GB261" s="58"/>
      <c r="GC261" s="58"/>
      <c r="GD261" s="58"/>
      <c r="GE261" s="59"/>
      <c r="GF261" s="58"/>
      <c r="GG261" s="58"/>
      <c r="GH261" s="132"/>
      <c r="GI261" s="128" t="s">
        <v>366</v>
      </c>
      <c r="GJ261" s="133" t="s">
        <v>146</v>
      </c>
      <c r="GK261" s="134" t="s">
        <v>529</v>
      </c>
      <c r="GL261" s="134" t="s">
        <v>147</v>
      </c>
      <c r="GM261" s="148"/>
      <c r="GN261" s="58"/>
      <c r="GO261" s="58"/>
      <c r="GP261" s="58"/>
      <c r="GQ261" s="58"/>
      <c r="GR261" s="58"/>
      <c r="GS261" s="58"/>
      <c r="GT261" s="59"/>
      <c r="GU261" s="58"/>
      <c r="GV261" s="58"/>
      <c r="GW261" s="132"/>
      <c r="GX261" s="128" t="s">
        <v>366</v>
      </c>
      <c r="GY261" s="133" t="s">
        <v>146</v>
      </c>
      <c r="GZ261" s="134" t="s">
        <v>529</v>
      </c>
      <c r="HA261" s="134" t="s">
        <v>147</v>
      </c>
      <c r="HB261" s="148"/>
      <c r="HC261" s="58"/>
      <c r="HD261" s="58"/>
      <c r="HE261" s="58"/>
      <c r="HF261" s="58"/>
      <c r="HG261" s="58"/>
      <c r="HH261" s="58"/>
      <c r="HI261" s="59"/>
      <c r="HJ261" s="58"/>
      <c r="HK261" s="58"/>
      <c r="HL261" s="132"/>
      <c r="HM261" s="128" t="s">
        <v>366</v>
      </c>
      <c r="HN261" s="133" t="s">
        <v>146</v>
      </c>
      <c r="HO261" s="134" t="s">
        <v>529</v>
      </c>
      <c r="HP261" s="134" t="s">
        <v>147</v>
      </c>
      <c r="HQ261" s="148"/>
      <c r="HR261" s="58"/>
      <c r="HS261" s="58"/>
      <c r="HT261" s="58"/>
      <c r="HU261" s="58"/>
      <c r="HV261" s="58"/>
      <c r="HW261" s="58"/>
      <c r="HX261" s="59"/>
      <c r="HY261" s="58"/>
      <c r="HZ261" s="58"/>
      <c r="IA261" s="132"/>
      <c r="IB261" s="128" t="s">
        <v>366</v>
      </c>
      <c r="IC261" s="133" t="s">
        <v>146</v>
      </c>
      <c r="ID261" s="134" t="s">
        <v>529</v>
      </c>
      <c r="IE261" s="134" t="s">
        <v>147</v>
      </c>
      <c r="IF261" s="148"/>
      <c r="IG261" s="58"/>
      <c r="IH261" s="58"/>
      <c r="II261" s="58"/>
      <c r="IJ261" s="58"/>
      <c r="IK261" s="58"/>
      <c r="IL261" s="58"/>
      <c r="IM261" s="59"/>
      <c r="IN261" s="58"/>
      <c r="IO261" s="58"/>
      <c r="IP261" s="132"/>
      <c r="IQ261" s="128" t="s">
        <v>366</v>
      </c>
      <c r="IR261" s="133" t="s">
        <v>146</v>
      </c>
      <c r="IS261" s="134" t="s">
        <v>529</v>
      </c>
      <c r="IT261" s="134" t="s">
        <v>147</v>
      </c>
      <c r="IU261" s="148"/>
      <c r="IV261" s="58"/>
      <c r="IW261" s="58"/>
      <c r="IX261" s="58"/>
      <c r="IY261" s="58"/>
      <c r="IZ261" s="58"/>
      <c r="JA261" s="58"/>
      <c r="JB261" s="59"/>
      <c r="JC261" s="58"/>
      <c r="JD261" s="58"/>
      <c r="JE261" s="132"/>
      <c r="JF261" s="128" t="s">
        <v>366</v>
      </c>
      <c r="JG261" s="133" t="s">
        <v>146</v>
      </c>
      <c r="JH261" s="134" t="s">
        <v>529</v>
      </c>
      <c r="JI261" s="134" t="s">
        <v>147</v>
      </c>
      <c r="JJ261" s="148"/>
      <c r="JK261" s="58"/>
      <c r="JL261" s="58"/>
      <c r="JM261" s="58"/>
      <c r="JN261" s="58"/>
      <c r="JO261" s="58"/>
      <c r="JP261" s="58"/>
      <c r="JQ261" s="59"/>
      <c r="JR261" s="58"/>
      <c r="JS261" s="58"/>
      <c r="JT261" s="132"/>
      <c r="JU261" s="128" t="s">
        <v>366</v>
      </c>
      <c r="JV261" s="133" t="s">
        <v>146</v>
      </c>
      <c r="JW261" s="134" t="s">
        <v>529</v>
      </c>
      <c r="JX261" s="134" t="s">
        <v>147</v>
      </c>
      <c r="JY261" s="148"/>
      <c r="JZ261" s="58"/>
      <c r="KA261" s="58"/>
      <c r="KB261" s="58"/>
      <c r="KC261" s="58"/>
      <c r="KD261" s="58"/>
      <c r="KE261" s="58"/>
      <c r="KF261" s="59"/>
      <c r="KG261" s="58"/>
      <c r="KH261" s="58"/>
      <c r="KI261" s="132"/>
      <c r="KJ261" s="128" t="s">
        <v>366</v>
      </c>
      <c r="KK261" s="133" t="s">
        <v>146</v>
      </c>
      <c r="KL261" s="134" t="s">
        <v>529</v>
      </c>
      <c r="KM261" s="134" t="s">
        <v>147</v>
      </c>
      <c r="KN261" s="148"/>
      <c r="KO261" s="58"/>
      <c r="KP261" s="58"/>
      <c r="KQ261" s="58"/>
      <c r="KR261" s="58"/>
      <c r="KS261" s="58"/>
      <c r="KT261" s="58"/>
      <c r="KU261" s="59"/>
      <c r="KV261" s="58"/>
      <c r="KW261" s="58"/>
      <c r="KX261" s="132"/>
      <c r="KY261" s="128" t="s">
        <v>366</v>
      </c>
      <c r="KZ261" s="133" t="s">
        <v>146</v>
      </c>
      <c r="LA261" s="134" t="s">
        <v>529</v>
      </c>
      <c r="LB261" s="134" t="s">
        <v>147</v>
      </c>
      <c r="LC261" s="148"/>
      <c r="LD261" s="347"/>
      <c r="LE261" s="58"/>
      <c r="LF261" s="58"/>
      <c r="LG261" s="58"/>
      <c r="LH261" s="58"/>
      <c r="LI261" s="58"/>
      <c r="LJ261" s="59"/>
      <c r="LK261" s="58"/>
      <c r="LL261" s="58"/>
      <c r="LM261" s="132"/>
      <c r="LN261" s="128" t="s">
        <v>366</v>
      </c>
      <c r="LO261" s="133" t="s">
        <v>146</v>
      </c>
      <c r="LP261" s="134" t="s">
        <v>529</v>
      </c>
      <c r="LQ261" s="134" t="s">
        <v>147</v>
      </c>
      <c r="LR261" s="148"/>
      <c r="LS261" s="347"/>
      <c r="LT261" s="58"/>
      <c r="LU261" s="58"/>
      <c r="LV261" s="58"/>
      <c r="LW261" s="58"/>
      <c r="LX261" s="58"/>
      <c r="LY261" s="59"/>
      <c r="LZ261" s="58"/>
      <c r="MA261" s="58"/>
      <c r="MB261" s="132"/>
      <c r="MC261" s="128" t="s">
        <v>366</v>
      </c>
      <c r="MD261" s="133" t="s">
        <v>146</v>
      </c>
      <c r="ME261" s="134" t="s">
        <v>529</v>
      </c>
      <c r="MF261" s="134" t="s">
        <v>147</v>
      </c>
      <c r="MG261" s="148"/>
      <c r="MH261" s="347"/>
      <c r="MI261" s="58"/>
      <c r="MJ261" s="58"/>
      <c r="MK261" s="58"/>
      <c r="ML261" s="58"/>
      <c r="MM261" s="58"/>
      <c r="MN261" s="59"/>
      <c r="MO261" s="58"/>
      <c r="MP261" s="58"/>
      <c r="MQ261" s="132"/>
      <c r="MR261" s="128" t="s">
        <v>366</v>
      </c>
      <c r="MS261" s="133" t="s">
        <v>146</v>
      </c>
      <c r="MT261" s="134" t="s">
        <v>529</v>
      </c>
      <c r="MU261" s="134" t="s">
        <v>147</v>
      </c>
      <c r="MV261" s="148"/>
      <c r="MW261" s="347"/>
    </row>
    <row r="262" spans="1:361">
      <c r="A262" s="347"/>
      <c r="B262" s="58"/>
      <c r="C262" s="58"/>
      <c r="D262" s="145" t="s">
        <v>365</v>
      </c>
      <c r="E262" s="136"/>
      <c r="F262" s="136"/>
      <c r="G262" s="137"/>
      <c r="H262" s="138"/>
      <c r="I262" s="58"/>
      <c r="J262" s="130" t="s">
        <v>362</v>
      </c>
      <c r="K262" s="131">
        <f>SUMIF(E233:E252,"Membros_Inferiores",H233:H252)</f>
        <v>0</v>
      </c>
      <c r="L262" s="131">
        <f>SUMPRODUCT((H233:H252)*(I233:I252)*(E233:E252="Membros_Inferiores"))</f>
        <v>0</v>
      </c>
      <c r="M262" s="382" t="str">
        <f>IFERROR((L262*100)/H255,"")</f>
        <v/>
      </c>
      <c r="N262" s="383">
        <f>SUMIF(E233:E252,"Membros_Inferiores",N233:N252)</f>
        <v>0</v>
      </c>
      <c r="O262" s="149"/>
      <c r="P262" s="347"/>
      <c r="Q262" s="58"/>
      <c r="R262" s="58"/>
      <c r="S262" s="145" t="s">
        <v>365</v>
      </c>
      <c r="T262" s="136"/>
      <c r="U262" s="136"/>
      <c r="V262" s="137"/>
      <c r="W262" s="138"/>
      <c r="X262" s="58"/>
      <c r="Y262" s="130" t="s">
        <v>362</v>
      </c>
      <c r="Z262" s="131">
        <f>SUMIF(T233:T252,"Membros_Inferiores",W233:W252)</f>
        <v>0</v>
      </c>
      <c r="AA262" s="131">
        <f>SUMPRODUCT((W233:W252)*(X233:X252)*(T233:T252="Membros_Inferiores"))</f>
        <v>0</v>
      </c>
      <c r="AB262" s="382" t="str">
        <f>IFERROR((AA262*100)/W255,"")</f>
        <v/>
      </c>
      <c r="AC262" s="383">
        <f>SUMIF(T233:T252,"Membros_Inferiores",AC233:AC252)</f>
        <v>0</v>
      </c>
      <c r="AD262" s="149"/>
      <c r="AE262" s="58"/>
      <c r="AF262" s="58"/>
      <c r="AG262" s="58"/>
      <c r="AH262" s="145" t="s">
        <v>365</v>
      </c>
      <c r="AI262" s="136"/>
      <c r="AJ262" s="136"/>
      <c r="AK262" s="137"/>
      <c r="AL262" s="138"/>
      <c r="AM262" s="58"/>
      <c r="AN262" s="130" t="s">
        <v>362</v>
      </c>
      <c r="AO262" s="131">
        <f>SUMIF(AI233:AI252,"Membros_Inferiores",AL233:AL252)</f>
        <v>0</v>
      </c>
      <c r="AP262" s="131">
        <f>SUMPRODUCT((AL233:AL252)*(AM233:AM252)*(AI233:AI252="Membros_Inferiores"))</f>
        <v>0</v>
      </c>
      <c r="AQ262" s="382" t="str">
        <f>IFERROR((AP262*100)/AL255,"")</f>
        <v/>
      </c>
      <c r="AR262" s="383">
        <f>SUMIF(AI233:AI252,"Membros_Inferiores",AR233:AR252)</f>
        <v>0</v>
      </c>
      <c r="AS262" s="149"/>
      <c r="AT262" s="58"/>
      <c r="AU262" s="58"/>
      <c r="AV262" s="58"/>
      <c r="AW262" s="145" t="s">
        <v>365</v>
      </c>
      <c r="AX262" s="136"/>
      <c r="AY262" s="136"/>
      <c r="AZ262" s="356"/>
      <c r="BA262" s="138"/>
      <c r="BB262" s="58"/>
      <c r="BC262" s="130" t="s">
        <v>362</v>
      </c>
      <c r="BD262" s="131">
        <f>SUMIF(AX233:AX252,"Membros_Inferiores",BA233:BA252)</f>
        <v>0</v>
      </c>
      <c r="BE262" s="131">
        <f>SUMPRODUCT((BA233:BA252)*(BB233:BB252)*(AX233:AX252="Membros_Inferiores"))</f>
        <v>0</v>
      </c>
      <c r="BF262" s="382" t="str">
        <f>IFERROR((BE262*100)/BA255,"")</f>
        <v/>
      </c>
      <c r="BG262" s="383">
        <f>SUMIF(AX233:AX252,"Membros_Inferiores",BG233:BG252)</f>
        <v>0</v>
      </c>
      <c r="BH262" s="149"/>
      <c r="BI262" s="58"/>
      <c r="BJ262" s="58"/>
      <c r="BK262" s="58"/>
      <c r="BL262" s="145" t="s">
        <v>365</v>
      </c>
      <c r="BM262" s="136"/>
      <c r="BN262" s="136"/>
      <c r="BO262" s="137"/>
      <c r="BP262" s="138"/>
      <c r="BQ262" s="58"/>
      <c r="BR262" s="130" t="s">
        <v>362</v>
      </c>
      <c r="BS262" s="131">
        <f>SUMIF(BM233:BM252,"Membros_Inferiores",BP233:BP252)</f>
        <v>0</v>
      </c>
      <c r="BT262" s="131">
        <f>SUMPRODUCT((BP233:BP252)*(BQ233:BQ252)*(BM233:BM252="Membros_Inferiores"))</f>
        <v>0</v>
      </c>
      <c r="BU262" s="382" t="str">
        <f>IFERROR((BT262*100)/BP255,"")</f>
        <v/>
      </c>
      <c r="BV262" s="383">
        <f>SUMIF(BM233:BM252,"Membros_Inferiores",BV233:BV252)</f>
        <v>0</v>
      </c>
      <c r="BW262" s="149"/>
      <c r="BX262" s="58"/>
      <c r="BY262" s="58"/>
      <c r="BZ262" s="58"/>
      <c r="CA262" s="145" t="s">
        <v>365</v>
      </c>
      <c r="CB262" s="136"/>
      <c r="CC262" s="136"/>
      <c r="CD262" s="137"/>
      <c r="CE262" s="138"/>
      <c r="CF262" s="58"/>
      <c r="CG262" s="130" t="s">
        <v>362</v>
      </c>
      <c r="CH262" s="131">
        <f>SUMIF(CB233:CB252,"Membros_Inferiores",CE233:CE252)</f>
        <v>0</v>
      </c>
      <c r="CI262" s="131">
        <f>SUMPRODUCT((CE233:CE252)*(CF233:CF252)*(CB233:CB252="Membros_Inferiores"))</f>
        <v>0</v>
      </c>
      <c r="CJ262" s="382" t="str">
        <f>IFERROR((CI262*100)/CE255,"")</f>
        <v/>
      </c>
      <c r="CK262" s="383">
        <f>SUMIF(CB233:CB252,"Membros_Inferiores",CK233:CK252)</f>
        <v>0</v>
      </c>
      <c r="CL262" s="149"/>
      <c r="CM262" s="58"/>
      <c r="CN262" s="58"/>
      <c r="CO262" s="58"/>
      <c r="CP262" s="145" t="s">
        <v>365</v>
      </c>
      <c r="CQ262" s="136"/>
      <c r="CR262" s="136"/>
      <c r="CS262" s="137"/>
      <c r="CT262" s="138"/>
      <c r="CU262" s="58"/>
      <c r="CV262" s="130" t="s">
        <v>362</v>
      </c>
      <c r="CW262" s="131">
        <f>SUMIF(CQ233:CQ252,"Membros_Inferiores",CT233:CT252)</f>
        <v>0</v>
      </c>
      <c r="CX262" s="131">
        <f>SUMPRODUCT((CT233:CT252)*(CU233:CU252)*(CQ233:CQ252="Membros_Inferiores"))</f>
        <v>0</v>
      </c>
      <c r="CY262" s="382" t="str">
        <f>IFERROR((CX262*100)/CT255,"")</f>
        <v/>
      </c>
      <c r="CZ262" s="383">
        <f>SUMIF(CQ233:CQ252,"Membros_Inferiores",CZ233:CZ252)</f>
        <v>0</v>
      </c>
      <c r="DA262" s="149"/>
      <c r="DB262" s="58"/>
      <c r="DC262" s="58"/>
      <c r="DD262" s="58"/>
      <c r="DE262" s="145" t="s">
        <v>365</v>
      </c>
      <c r="DF262" s="136"/>
      <c r="DG262" s="136"/>
      <c r="DH262" s="137"/>
      <c r="DI262" s="138"/>
      <c r="DJ262" s="58"/>
      <c r="DK262" s="130" t="s">
        <v>362</v>
      </c>
      <c r="DL262" s="131">
        <f>SUMIF(DF233:DF252,"Membros_Inferiores",DI233:DI252)</f>
        <v>0</v>
      </c>
      <c r="DM262" s="131">
        <f>SUMPRODUCT((DI233:DI252)*(DJ233:DJ252)*(DF233:DF252="Membros_Inferiores"))</f>
        <v>0</v>
      </c>
      <c r="DN262" s="382" t="str">
        <f>IFERROR((DM262*100)/DI255,"")</f>
        <v/>
      </c>
      <c r="DO262" s="383">
        <f>SUMIF(DF233:DF252,"Membros_Inferiores",DO233:DO252)</f>
        <v>0</v>
      </c>
      <c r="DP262" s="149"/>
      <c r="DQ262" s="58"/>
      <c r="DR262" s="58"/>
      <c r="DS262" s="58"/>
      <c r="DT262" s="145" t="s">
        <v>365</v>
      </c>
      <c r="DU262" s="136"/>
      <c r="DV262" s="136"/>
      <c r="DW262" s="137"/>
      <c r="DX262" s="138"/>
      <c r="DY262" s="58"/>
      <c r="DZ262" s="130" t="s">
        <v>362</v>
      </c>
      <c r="EA262" s="131">
        <f>SUMIF(DU233:DU252,"Membros_Inferiores",DX233:DX252)</f>
        <v>0</v>
      </c>
      <c r="EB262" s="131">
        <f>SUMPRODUCT((DX233:DX252)*(DY233:DY252)*(DU233:DU252="Membros_Inferiores"))</f>
        <v>0</v>
      </c>
      <c r="EC262" s="382" t="str">
        <f>IFERROR((EB262*100)/DX255,"")</f>
        <v/>
      </c>
      <c r="ED262" s="383">
        <f>SUMIF(DU233:DU252,"Membros_Inferiores",ED233:ED252)</f>
        <v>0</v>
      </c>
      <c r="EE262" s="149"/>
      <c r="EF262" s="58"/>
      <c r="EG262" s="58"/>
      <c r="EH262" s="58"/>
      <c r="EI262" s="145" t="s">
        <v>365</v>
      </c>
      <c r="EJ262" s="136"/>
      <c r="EK262" s="136"/>
      <c r="EL262" s="137"/>
      <c r="EM262" s="138"/>
      <c r="EN262" s="58"/>
      <c r="EO262" s="130" t="s">
        <v>362</v>
      </c>
      <c r="EP262" s="131">
        <f>SUMIF(EJ233:EJ252,"Membros_Inferiores",EM233:EM252)</f>
        <v>0</v>
      </c>
      <c r="EQ262" s="131">
        <f>SUMPRODUCT((EM233:EM252)*(EN233:EN252)*(EJ233:EJ252="Membros_Inferiores"))</f>
        <v>0</v>
      </c>
      <c r="ER262" s="382" t="str">
        <f>IFERROR((EQ262*100)/EM255,"")</f>
        <v/>
      </c>
      <c r="ES262" s="383">
        <f>SUMIF(EJ233:EJ252,"Membros_Inferiores",ES233:ES252)</f>
        <v>0</v>
      </c>
      <c r="ET262" s="149"/>
      <c r="EU262" s="58"/>
      <c r="EV262" s="58"/>
      <c r="EW262" s="58"/>
      <c r="EX262" s="145" t="s">
        <v>365</v>
      </c>
      <c r="EY262" s="136"/>
      <c r="EZ262" s="136"/>
      <c r="FA262" s="137"/>
      <c r="FB262" s="138"/>
      <c r="FC262" s="58"/>
      <c r="FD262" s="130" t="s">
        <v>362</v>
      </c>
      <c r="FE262" s="131">
        <f>SUMIF(EY233:EY252,"Membros_Inferiores",FB233:FB252)</f>
        <v>0</v>
      </c>
      <c r="FF262" s="131">
        <f>SUMPRODUCT((FB233:FB252)*(FC233:FC252)*(EY233:EY252="Membros_Inferiores"))</f>
        <v>0</v>
      </c>
      <c r="FG262" s="382" t="str">
        <f>IFERROR((FF262*100)/FB255,"")</f>
        <v/>
      </c>
      <c r="FH262" s="383">
        <f>SUMIF(EY233:EY252,"Membros_Inferiores",FH233:FH252)</f>
        <v>0</v>
      </c>
      <c r="FI262" s="149"/>
      <c r="FJ262" s="58"/>
      <c r="FK262" s="58"/>
      <c r="FL262" s="58"/>
      <c r="FM262" s="145" t="s">
        <v>365</v>
      </c>
      <c r="FN262" s="136"/>
      <c r="FO262" s="136"/>
      <c r="FP262" s="137"/>
      <c r="FQ262" s="138"/>
      <c r="FR262" s="58"/>
      <c r="FS262" s="130" t="s">
        <v>362</v>
      </c>
      <c r="FT262" s="131">
        <f>SUMIF(FN233:FN252,"Membros_Inferiores",FQ233:FQ252)</f>
        <v>0</v>
      </c>
      <c r="FU262" s="131">
        <f>SUMPRODUCT((FQ233:FQ252)*(FR233:FR252)*(FN233:FN252="Membros_Inferiores"))</f>
        <v>0</v>
      </c>
      <c r="FV262" s="382" t="str">
        <f>IFERROR((FU262*100)/FQ255,"")</f>
        <v/>
      </c>
      <c r="FW262" s="383">
        <f>SUMIF(FN233:FN252,"Membros_Inferiores",FW233:FW252)</f>
        <v>0</v>
      </c>
      <c r="FX262" s="149"/>
      <c r="FY262" s="58"/>
      <c r="FZ262" s="58"/>
      <c r="GA262" s="58"/>
      <c r="GB262" s="145" t="s">
        <v>365</v>
      </c>
      <c r="GC262" s="136"/>
      <c r="GD262" s="136"/>
      <c r="GE262" s="137"/>
      <c r="GF262" s="138"/>
      <c r="GG262" s="58"/>
      <c r="GH262" s="130" t="s">
        <v>362</v>
      </c>
      <c r="GI262" s="131">
        <f>SUMIF(GC233:GC252,"Membros_Inferiores",GF233:GF252)</f>
        <v>0</v>
      </c>
      <c r="GJ262" s="131">
        <f>SUMPRODUCT((GF233:GF252)*(GG233:GG252)*(GC233:GC252="Membros_Inferiores"))</f>
        <v>0</v>
      </c>
      <c r="GK262" s="382" t="str">
        <f>IFERROR((GJ262*100)/GF255,"")</f>
        <v/>
      </c>
      <c r="GL262" s="383">
        <f>SUMIF(GC233:GC252,"Membros_Inferiores",GL233:GL252)</f>
        <v>0</v>
      </c>
      <c r="GM262" s="149"/>
      <c r="GN262" s="58"/>
      <c r="GO262" s="58"/>
      <c r="GP262" s="58"/>
      <c r="GQ262" s="145" t="s">
        <v>365</v>
      </c>
      <c r="GR262" s="136"/>
      <c r="GS262" s="136"/>
      <c r="GT262" s="137"/>
      <c r="GU262" s="138"/>
      <c r="GV262" s="58"/>
      <c r="GW262" s="130" t="s">
        <v>362</v>
      </c>
      <c r="GX262" s="131">
        <f>SUMIF(GR233:GR252,"Membros_Inferiores",GU233:GU252)</f>
        <v>0</v>
      </c>
      <c r="GY262" s="131">
        <f>SUMPRODUCT((GU233:GU252)*(GV233:GV252)*(GR233:GR252="Membros_Inferiores"))</f>
        <v>0</v>
      </c>
      <c r="GZ262" s="382" t="str">
        <f>IFERROR((GY262*100)/GU255,"")</f>
        <v/>
      </c>
      <c r="HA262" s="383">
        <f>SUMIF(GR233:GR252,"Membros_Inferiores",HA233:HA252)</f>
        <v>0</v>
      </c>
      <c r="HB262" s="149"/>
      <c r="HC262" s="58"/>
      <c r="HD262" s="58"/>
      <c r="HE262" s="58"/>
      <c r="HF262" s="145" t="s">
        <v>365</v>
      </c>
      <c r="HG262" s="136"/>
      <c r="HH262" s="136"/>
      <c r="HI262" s="137"/>
      <c r="HJ262" s="138"/>
      <c r="HK262" s="58"/>
      <c r="HL262" s="130" t="s">
        <v>362</v>
      </c>
      <c r="HM262" s="131">
        <f>SUMIF(HG233:HG252,"Membros_Inferiores",HJ233:HJ252)</f>
        <v>0</v>
      </c>
      <c r="HN262" s="131">
        <f>SUMPRODUCT((HJ233:HJ252)*(HK233:HK252)*(HG233:HG252="Membros_Inferiores"))</f>
        <v>0</v>
      </c>
      <c r="HO262" s="382" t="str">
        <f>IFERROR((HN262*100)/HJ255,"")</f>
        <v/>
      </c>
      <c r="HP262" s="383">
        <f>SUMIF(HG233:HG252,"Membros_Inferiores",HP233:HP252)</f>
        <v>0</v>
      </c>
      <c r="HQ262" s="149"/>
      <c r="HR262" s="58"/>
      <c r="HS262" s="58"/>
      <c r="HT262" s="58"/>
      <c r="HU262" s="145" t="s">
        <v>365</v>
      </c>
      <c r="HV262" s="136"/>
      <c r="HW262" s="136"/>
      <c r="HX262" s="137"/>
      <c r="HY262" s="138"/>
      <c r="HZ262" s="58"/>
      <c r="IA262" s="130" t="s">
        <v>362</v>
      </c>
      <c r="IB262" s="131">
        <f>SUMIF(HV233:HV252,"Membros_Inferiores",HY233:HY252)</f>
        <v>0</v>
      </c>
      <c r="IC262" s="131">
        <f>SUMPRODUCT((HY233:HY252)*(HZ233:HZ252)*(HV233:HV252="Membros_Inferiores"))</f>
        <v>0</v>
      </c>
      <c r="ID262" s="382" t="str">
        <f>IFERROR((IC262*100)/HY255,"")</f>
        <v/>
      </c>
      <c r="IE262" s="383">
        <f>SUMIF(HV233:HV252,"Membros_Inferiores",IE233:IE252)</f>
        <v>0</v>
      </c>
      <c r="IF262" s="149"/>
      <c r="IG262" s="58"/>
      <c r="IH262" s="58"/>
      <c r="II262" s="58"/>
      <c r="IJ262" s="145" t="s">
        <v>365</v>
      </c>
      <c r="IK262" s="136"/>
      <c r="IL262" s="136"/>
      <c r="IM262" s="137"/>
      <c r="IN262" s="138"/>
      <c r="IO262" s="58"/>
      <c r="IP262" s="130" t="s">
        <v>362</v>
      </c>
      <c r="IQ262" s="131">
        <f>SUMIF(IK233:IK252,"Membros_Inferiores",IN233:IN252)</f>
        <v>0</v>
      </c>
      <c r="IR262" s="131">
        <f>SUMPRODUCT((IN233:IN252)*(IO233:IO252)*(IK233:IK252="Membros_Inferiores"))</f>
        <v>0</v>
      </c>
      <c r="IS262" s="382" t="str">
        <f>IFERROR((IR262*100)/IN255,"")</f>
        <v/>
      </c>
      <c r="IT262" s="383">
        <f>SUMIF(IK233:IK252,"Membros_Inferiores",IT233:IT252)</f>
        <v>0</v>
      </c>
      <c r="IU262" s="149"/>
      <c r="IV262" s="58"/>
      <c r="IW262" s="58"/>
      <c r="IX262" s="58"/>
      <c r="IY262" s="145" t="s">
        <v>365</v>
      </c>
      <c r="IZ262" s="136"/>
      <c r="JA262" s="136"/>
      <c r="JB262" s="137"/>
      <c r="JC262" s="138"/>
      <c r="JD262" s="58"/>
      <c r="JE262" s="130" t="s">
        <v>362</v>
      </c>
      <c r="JF262" s="131">
        <f>SUMIF(IZ233:IZ252,"Membros_Inferiores",JC233:JC252)</f>
        <v>0</v>
      </c>
      <c r="JG262" s="131">
        <f>SUMPRODUCT((JC233:JC252)*(JD233:JD252)*(IZ233:IZ252="Membros_Inferiores"))</f>
        <v>0</v>
      </c>
      <c r="JH262" s="382" t="str">
        <f>IFERROR((JG262*100)/JC255,"")</f>
        <v/>
      </c>
      <c r="JI262" s="383">
        <f>SUMIF(IZ233:IZ252,"Membros_Inferiores",JI233:JI252)</f>
        <v>0</v>
      </c>
      <c r="JJ262" s="149"/>
      <c r="JK262" s="58"/>
      <c r="JL262" s="58"/>
      <c r="JM262" s="58"/>
      <c r="JN262" s="145" t="s">
        <v>365</v>
      </c>
      <c r="JO262" s="136"/>
      <c r="JP262" s="136"/>
      <c r="JQ262" s="137"/>
      <c r="JR262" s="138"/>
      <c r="JS262" s="58"/>
      <c r="JT262" s="130" t="s">
        <v>362</v>
      </c>
      <c r="JU262" s="131">
        <f>SUMIF(JO233:JO252,"Membros_Inferiores",JR233:JR252)</f>
        <v>0</v>
      </c>
      <c r="JV262" s="131">
        <f>SUMPRODUCT((JR233:JR252)*(JS233:JS252)*(JO233:JO252="Membros_Inferiores"))</f>
        <v>0</v>
      </c>
      <c r="JW262" s="382" t="str">
        <f>IFERROR((JV262*100)/JR255,"")</f>
        <v/>
      </c>
      <c r="JX262" s="383">
        <f>SUMIF(JO233:JO252,"Membros_Inferiores",JX233:JX252)</f>
        <v>0</v>
      </c>
      <c r="JY262" s="149"/>
      <c r="JZ262" s="58"/>
      <c r="KA262" s="58"/>
      <c r="KB262" s="58"/>
      <c r="KC262" s="145" t="s">
        <v>365</v>
      </c>
      <c r="KD262" s="136"/>
      <c r="KE262" s="136"/>
      <c r="KF262" s="137"/>
      <c r="KG262" s="138"/>
      <c r="KH262" s="58"/>
      <c r="KI262" s="130" t="s">
        <v>362</v>
      </c>
      <c r="KJ262" s="131">
        <f>SUMIF(KD233:KD252,"Membros_Inferiores",KG233:KG252)</f>
        <v>0</v>
      </c>
      <c r="KK262" s="131">
        <f>SUMPRODUCT((KG233:KG252)*(KH233:KH252)*(KD233:KD252="Membros_Inferiores"))</f>
        <v>0</v>
      </c>
      <c r="KL262" s="382" t="str">
        <f>IFERROR((KK262*100)/KG255,"")</f>
        <v/>
      </c>
      <c r="KM262" s="383">
        <f>SUMIF(KD233:KD252,"Membros_Inferiores",KM233:KM252)</f>
        <v>0</v>
      </c>
      <c r="KN262" s="149"/>
      <c r="KO262" s="58"/>
      <c r="KP262" s="58"/>
      <c r="KQ262" s="58"/>
      <c r="KR262" s="145" t="s">
        <v>365</v>
      </c>
      <c r="KS262" s="136"/>
      <c r="KT262" s="136"/>
      <c r="KU262" s="137"/>
      <c r="KV262" s="138"/>
      <c r="KW262" s="58"/>
      <c r="KX262" s="130" t="s">
        <v>362</v>
      </c>
      <c r="KY262" s="131">
        <f>SUMIF(KS233:KS252,"Membros_Inferiores",KV233:KV252)</f>
        <v>0</v>
      </c>
      <c r="KZ262" s="131">
        <f>SUMPRODUCT((KV233:KV252)*(KW233:KW252)*(KS233:KS252="Membros_Inferiores"))</f>
        <v>0</v>
      </c>
      <c r="LA262" s="382" t="str">
        <f>IFERROR((KZ262*100)/KV255,"")</f>
        <v/>
      </c>
      <c r="LB262" s="383">
        <f>SUMIF(KS233:KS252,"Membros_Inferiores",LB233:LB252)</f>
        <v>0</v>
      </c>
      <c r="LC262" s="149"/>
      <c r="LD262" s="347"/>
      <c r="LE262" s="58"/>
      <c r="LF262" s="58"/>
      <c r="LG262" s="145" t="s">
        <v>365</v>
      </c>
      <c r="LH262" s="136"/>
      <c r="LI262" s="136"/>
      <c r="LJ262" s="137"/>
      <c r="LK262" s="138"/>
      <c r="LL262" s="58"/>
      <c r="LM262" s="130" t="s">
        <v>362</v>
      </c>
      <c r="LN262" s="131">
        <f>SUMIF(LH233:LH252,"Membros_Inferiores",LK233:LK252)</f>
        <v>0</v>
      </c>
      <c r="LO262" s="131">
        <f>SUMPRODUCT((LK233:LK252)*(LL233:LL252)*(LH233:LH252="Membros_Inferiores"))</f>
        <v>0</v>
      </c>
      <c r="LP262" s="382" t="str">
        <f>IFERROR((LO262*100)/LK255,"")</f>
        <v/>
      </c>
      <c r="LQ262" s="383">
        <f>SUMIF(LH233:LH252,"Membros_Inferiores",LQ233:LQ252)</f>
        <v>0</v>
      </c>
      <c r="LR262" s="149"/>
      <c r="LS262" s="347"/>
      <c r="LT262" s="58"/>
      <c r="LU262" s="58"/>
      <c r="LV262" s="145" t="s">
        <v>365</v>
      </c>
      <c r="LW262" s="136"/>
      <c r="LX262" s="136"/>
      <c r="LY262" s="137"/>
      <c r="LZ262" s="138"/>
      <c r="MA262" s="58"/>
      <c r="MB262" s="130" t="s">
        <v>362</v>
      </c>
      <c r="MC262" s="131">
        <f>SUMIF(LW233:LW252,"Membros_Inferiores",LZ233:LZ252)</f>
        <v>0</v>
      </c>
      <c r="MD262" s="131">
        <f>SUMPRODUCT((LZ233:LZ252)*(MA233:MA252)*(LW233:LW252="Membros_Inferiores"))</f>
        <v>0</v>
      </c>
      <c r="ME262" s="382" t="str">
        <f>IFERROR((MD262*100)/LZ255,"")</f>
        <v/>
      </c>
      <c r="MF262" s="383">
        <f>SUMIF(LW233:LW252,"Membros_Inferiores",MF233:MF252)</f>
        <v>0</v>
      </c>
      <c r="MG262" s="149"/>
      <c r="MH262" s="347"/>
      <c r="MI262" s="58"/>
      <c r="MJ262" s="58"/>
      <c r="MK262" s="145" t="s">
        <v>365</v>
      </c>
      <c r="ML262" s="136"/>
      <c r="MM262" s="136"/>
      <c r="MN262" s="137"/>
      <c r="MO262" s="138"/>
      <c r="MP262" s="58"/>
      <c r="MQ262" s="130" t="s">
        <v>362</v>
      </c>
      <c r="MR262" s="131">
        <f>SUMIF(ML233:ML252,"Membros_Inferiores",MO233:MO252)</f>
        <v>0</v>
      </c>
      <c r="MS262" s="131">
        <f>SUMPRODUCT((MO233:MO252)*(MP233:MP252)*(ML233:ML252="Membros_Inferiores"))</f>
        <v>0</v>
      </c>
      <c r="MT262" s="382" t="str">
        <f>IFERROR((MS262*100)/MO255,"")</f>
        <v/>
      </c>
      <c r="MU262" s="383">
        <f>SUMIF(ML233:ML252,"Membros_Inferiores",MU233:MU252)</f>
        <v>0</v>
      </c>
      <c r="MV262" s="149"/>
      <c r="MW262" s="347"/>
    </row>
    <row r="263" spans="1:361">
      <c r="A263" s="347"/>
      <c r="B263" s="58"/>
      <c r="C263" s="58"/>
      <c r="D263" s="139"/>
      <c r="E263" s="93"/>
      <c r="F263" s="93"/>
      <c r="G263" s="95"/>
      <c r="H263" s="140"/>
      <c r="I263" s="58"/>
      <c r="J263" s="120" t="s">
        <v>363</v>
      </c>
      <c r="K263" s="119">
        <f>SUMIF(E233:E252,"Membros_Superiores",H233:H252)</f>
        <v>0</v>
      </c>
      <c r="L263" s="119">
        <f>SUMPRODUCT((H233:H252)*(I233:I252)*(E233:E252="Membros_Superiores"))</f>
        <v>0</v>
      </c>
      <c r="M263" s="381" t="str">
        <f>IFERROR((L263*100)/H255,"")</f>
        <v/>
      </c>
      <c r="N263" s="384">
        <f>SUMIF(E233:E252,"Membros_Superiores",N233:N252)</f>
        <v>0</v>
      </c>
      <c r="O263" s="149"/>
      <c r="P263" s="347"/>
      <c r="Q263" s="58"/>
      <c r="R263" s="58"/>
      <c r="S263" s="139"/>
      <c r="T263" s="93"/>
      <c r="U263" s="93"/>
      <c r="V263" s="95"/>
      <c r="W263" s="140"/>
      <c r="X263" s="58"/>
      <c r="Y263" s="120" t="s">
        <v>363</v>
      </c>
      <c r="Z263" s="119">
        <f>SUMIF(T233:T252,"Membros_Superiores",W233:W252)</f>
        <v>0</v>
      </c>
      <c r="AA263" s="119">
        <f>SUMPRODUCT((W233:W252)*(X233:X252)*(T233:T252="Membros_Superiores"))</f>
        <v>0</v>
      </c>
      <c r="AB263" s="381" t="str">
        <f>IFERROR((AA263*100)/W255,"")</f>
        <v/>
      </c>
      <c r="AC263" s="384">
        <f>SUMIF(T233:T252,"Membros_Superiores",AC233:AC252)</f>
        <v>0</v>
      </c>
      <c r="AD263" s="149"/>
      <c r="AE263" s="58"/>
      <c r="AF263" s="58"/>
      <c r="AG263" s="58"/>
      <c r="AH263" s="139"/>
      <c r="AI263" s="93"/>
      <c r="AJ263" s="93"/>
      <c r="AK263" s="95"/>
      <c r="AL263" s="140"/>
      <c r="AM263" s="58"/>
      <c r="AN263" s="120" t="s">
        <v>363</v>
      </c>
      <c r="AO263" s="119">
        <f>SUMIF(AI233:AI252,"Membros_Superiores",AL233:AL252)</f>
        <v>0</v>
      </c>
      <c r="AP263" s="119">
        <f>SUMPRODUCT((AL233:AL252)*(AM233:AM252)*(AI233:AI252="Membros_Superiores"))</f>
        <v>0</v>
      </c>
      <c r="AQ263" s="381" t="str">
        <f>IFERROR((AP263*100)/AL255,"")</f>
        <v/>
      </c>
      <c r="AR263" s="384">
        <f>SUMIF(AI233:AI252,"Membros_Superiores",AR233:AR252)</f>
        <v>0</v>
      </c>
      <c r="AS263" s="149"/>
      <c r="AT263" s="58"/>
      <c r="AU263" s="58"/>
      <c r="AV263" s="58"/>
      <c r="AW263" s="139"/>
      <c r="AX263" s="93"/>
      <c r="AY263" s="93"/>
      <c r="AZ263" s="357"/>
      <c r="BA263" s="140"/>
      <c r="BB263" s="58"/>
      <c r="BC263" s="120" t="s">
        <v>363</v>
      </c>
      <c r="BD263" s="119">
        <f>SUMIF(AX233:AX252,"Membros_Superiores",BA233:BA252)</f>
        <v>0</v>
      </c>
      <c r="BE263" s="119">
        <f>SUMPRODUCT((BA233:BA252)*(BB233:BB252)*(AX233:AX252="Membros_Superiores"))</f>
        <v>0</v>
      </c>
      <c r="BF263" s="381" t="str">
        <f>IFERROR((BE263*100)/BA255,"")</f>
        <v/>
      </c>
      <c r="BG263" s="384">
        <f>SUMIF(AX233:AX252,"Membros_Superiores",BG233:BG252)</f>
        <v>0</v>
      </c>
      <c r="BH263" s="149"/>
      <c r="BI263" s="58"/>
      <c r="BJ263" s="58"/>
      <c r="BK263" s="58"/>
      <c r="BL263" s="139"/>
      <c r="BM263" s="93"/>
      <c r="BN263" s="93"/>
      <c r="BO263" s="95"/>
      <c r="BP263" s="140"/>
      <c r="BQ263" s="58"/>
      <c r="BR263" s="120" t="s">
        <v>363</v>
      </c>
      <c r="BS263" s="119">
        <f>SUMIF(BM233:BM252,"Membros_Superiores",BP233:BP252)</f>
        <v>0</v>
      </c>
      <c r="BT263" s="119">
        <f>SUMPRODUCT((BP233:BP252)*(BQ233:BQ252)*(BM233:BM252="Membros_Superiores"))</f>
        <v>0</v>
      </c>
      <c r="BU263" s="381" t="str">
        <f>IFERROR((BT263*100)/BP255,"")</f>
        <v/>
      </c>
      <c r="BV263" s="384">
        <f>SUMIF(BM233:BM252,"Membros_Superiores",BV233:BV252)</f>
        <v>0</v>
      </c>
      <c r="BW263" s="149"/>
      <c r="BX263" s="58"/>
      <c r="BY263" s="58"/>
      <c r="BZ263" s="58"/>
      <c r="CA263" s="139"/>
      <c r="CB263" s="93"/>
      <c r="CC263" s="93"/>
      <c r="CD263" s="95"/>
      <c r="CE263" s="140"/>
      <c r="CF263" s="58"/>
      <c r="CG263" s="120" t="s">
        <v>363</v>
      </c>
      <c r="CH263" s="119">
        <f>SUMIF(CB233:CB252,"Membros_Superiores",CE233:CE252)</f>
        <v>0</v>
      </c>
      <c r="CI263" s="119">
        <f>SUMPRODUCT((CE233:CE252)*(CF233:CF252)*(CB233:CB252="Membros_Superiores"))</f>
        <v>0</v>
      </c>
      <c r="CJ263" s="381" t="str">
        <f>IFERROR((CI263*100)/CE255,"")</f>
        <v/>
      </c>
      <c r="CK263" s="384">
        <f>SUMIF(CB233:CB252,"Membros_Superiores",CK233:CK252)</f>
        <v>0</v>
      </c>
      <c r="CL263" s="149"/>
      <c r="CM263" s="58"/>
      <c r="CN263" s="58"/>
      <c r="CO263" s="58"/>
      <c r="CP263" s="139"/>
      <c r="CQ263" s="93"/>
      <c r="CR263" s="93"/>
      <c r="CS263" s="95"/>
      <c r="CT263" s="140"/>
      <c r="CU263" s="58"/>
      <c r="CV263" s="120" t="s">
        <v>363</v>
      </c>
      <c r="CW263" s="119">
        <f>SUMIF(CQ233:CQ252,"Membros_Superiores",CT233:CT252)</f>
        <v>0</v>
      </c>
      <c r="CX263" s="119">
        <f>SUMPRODUCT((CT233:CT252)*(CU233:CU252)*(CQ233:CQ252="Membros_Superiores"))</f>
        <v>0</v>
      </c>
      <c r="CY263" s="381" t="str">
        <f>IFERROR((CX263*100)/CT255,"")</f>
        <v/>
      </c>
      <c r="CZ263" s="384">
        <f>SUMIF(CQ233:CQ252,"Membros_Superiores",CZ233:CZ252)</f>
        <v>0</v>
      </c>
      <c r="DA263" s="149"/>
      <c r="DB263" s="58"/>
      <c r="DC263" s="58"/>
      <c r="DD263" s="58"/>
      <c r="DE263" s="139"/>
      <c r="DF263" s="93"/>
      <c r="DG263" s="93"/>
      <c r="DH263" s="95"/>
      <c r="DI263" s="140"/>
      <c r="DJ263" s="58"/>
      <c r="DK263" s="120" t="s">
        <v>363</v>
      </c>
      <c r="DL263" s="119">
        <f>SUMIF(DF233:DF252,"Membros_Superiores",DI233:DI252)</f>
        <v>0</v>
      </c>
      <c r="DM263" s="119">
        <f>SUMPRODUCT((DI233:DI252)*(DJ233:DJ252)*(DF233:DF252="Membros_Superiores"))</f>
        <v>0</v>
      </c>
      <c r="DN263" s="381" t="str">
        <f>IFERROR((DM263*100)/DI255,"")</f>
        <v/>
      </c>
      <c r="DO263" s="384">
        <f>SUMIF(DF233:DF252,"Membros_Superiores",DO233:DO252)</f>
        <v>0</v>
      </c>
      <c r="DP263" s="149"/>
      <c r="DQ263" s="58"/>
      <c r="DR263" s="58"/>
      <c r="DS263" s="58"/>
      <c r="DT263" s="139"/>
      <c r="DU263" s="93"/>
      <c r="DV263" s="93"/>
      <c r="DW263" s="95"/>
      <c r="DX263" s="140"/>
      <c r="DY263" s="58"/>
      <c r="DZ263" s="120" t="s">
        <v>363</v>
      </c>
      <c r="EA263" s="119">
        <f>SUMIF(DU233:DU252,"Membros_Superiores",DX233:DX252)</f>
        <v>0</v>
      </c>
      <c r="EB263" s="119">
        <f>SUMPRODUCT((DX233:DX252)*(DY233:DY252)*(DU233:DU252="Membros_Superiores"))</f>
        <v>0</v>
      </c>
      <c r="EC263" s="381" t="str">
        <f>IFERROR((EB263*100)/DX255,"")</f>
        <v/>
      </c>
      <c r="ED263" s="384">
        <f>SUMIF(DU233:DU252,"Membros_Superiores",ED233:ED252)</f>
        <v>0</v>
      </c>
      <c r="EE263" s="149"/>
      <c r="EF263" s="58"/>
      <c r="EG263" s="58"/>
      <c r="EH263" s="58"/>
      <c r="EI263" s="139"/>
      <c r="EJ263" s="93"/>
      <c r="EK263" s="93"/>
      <c r="EL263" s="95"/>
      <c r="EM263" s="140"/>
      <c r="EN263" s="58"/>
      <c r="EO263" s="120" t="s">
        <v>363</v>
      </c>
      <c r="EP263" s="119">
        <f>SUMIF(EJ233:EJ252,"Membros_Superiores",EM233:EM252)</f>
        <v>0</v>
      </c>
      <c r="EQ263" s="119">
        <f>SUMPRODUCT((EM233:EM252)*(EN233:EN252)*(EJ233:EJ252="Membros_Superiores"))</f>
        <v>0</v>
      </c>
      <c r="ER263" s="381" t="str">
        <f>IFERROR((EQ263*100)/EM255,"")</f>
        <v/>
      </c>
      <c r="ES263" s="384">
        <f>SUMIF(EJ233:EJ252,"Membros_Superiores",ES233:ES252)</f>
        <v>0</v>
      </c>
      <c r="ET263" s="149"/>
      <c r="EU263" s="58"/>
      <c r="EV263" s="58"/>
      <c r="EW263" s="58"/>
      <c r="EX263" s="139"/>
      <c r="EY263" s="93"/>
      <c r="EZ263" s="93"/>
      <c r="FA263" s="95"/>
      <c r="FB263" s="140"/>
      <c r="FC263" s="58"/>
      <c r="FD263" s="120" t="s">
        <v>363</v>
      </c>
      <c r="FE263" s="119">
        <f>SUMIF(EY233:EY252,"Membros_Superiores",FB233:FB252)</f>
        <v>0</v>
      </c>
      <c r="FF263" s="119">
        <f>SUMPRODUCT((FB233:FB252)*(FC233:FC252)*(EY233:EY252="Membros_Superiores"))</f>
        <v>0</v>
      </c>
      <c r="FG263" s="381" t="str">
        <f>IFERROR((FF263*100)/FB255,"")</f>
        <v/>
      </c>
      <c r="FH263" s="384">
        <f>SUMIF(EY233:EY252,"Membros_Superiores",FH233:FH252)</f>
        <v>0</v>
      </c>
      <c r="FI263" s="149"/>
      <c r="FJ263" s="58"/>
      <c r="FK263" s="58"/>
      <c r="FL263" s="58"/>
      <c r="FM263" s="139"/>
      <c r="FN263" s="93"/>
      <c r="FO263" s="93"/>
      <c r="FP263" s="95"/>
      <c r="FQ263" s="140"/>
      <c r="FR263" s="58"/>
      <c r="FS263" s="120" t="s">
        <v>363</v>
      </c>
      <c r="FT263" s="119">
        <f>SUMIF(FN233:FN252,"Membros_Superiores",FQ233:FQ252)</f>
        <v>0</v>
      </c>
      <c r="FU263" s="119">
        <f>SUMPRODUCT((FQ233:FQ252)*(FR233:FR252)*(FN233:FN252="Membros_Superiores"))</f>
        <v>0</v>
      </c>
      <c r="FV263" s="381" t="str">
        <f>IFERROR((FU263*100)/FQ255,"")</f>
        <v/>
      </c>
      <c r="FW263" s="384">
        <f>SUMIF(FN233:FN252,"Membros_Superiores",FW233:FW252)</f>
        <v>0</v>
      </c>
      <c r="FX263" s="149"/>
      <c r="FY263" s="58"/>
      <c r="FZ263" s="58"/>
      <c r="GA263" s="58"/>
      <c r="GB263" s="139"/>
      <c r="GC263" s="93"/>
      <c r="GD263" s="93"/>
      <c r="GE263" s="95"/>
      <c r="GF263" s="140"/>
      <c r="GG263" s="58"/>
      <c r="GH263" s="120" t="s">
        <v>363</v>
      </c>
      <c r="GI263" s="119">
        <f>SUMIF(GC233:GC252,"Membros_Superiores",GF233:GF252)</f>
        <v>0</v>
      </c>
      <c r="GJ263" s="119">
        <f>SUMPRODUCT((GF233:GF252)*(GG233:GG252)*(GC233:GC252="Membros_Superiores"))</f>
        <v>0</v>
      </c>
      <c r="GK263" s="381" t="str">
        <f>IFERROR((GJ263*100)/GF255,"")</f>
        <v/>
      </c>
      <c r="GL263" s="384">
        <f>SUMIF(GC233:GC252,"Membros_Superiores",GL233:GL252)</f>
        <v>0</v>
      </c>
      <c r="GM263" s="149"/>
      <c r="GN263" s="58"/>
      <c r="GO263" s="58"/>
      <c r="GP263" s="58"/>
      <c r="GQ263" s="139"/>
      <c r="GR263" s="93"/>
      <c r="GS263" s="93"/>
      <c r="GT263" s="95"/>
      <c r="GU263" s="140"/>
      <c r="GV263" s="58"/>
      <c r="GW263" s="120" t="s">
        <v>363</v>
      </c>
      <c r="GX263" s="119">
        <f>SUMIF(GR233:GR252,"Membros_Superiores",GU233:GU252)</f>
        <v>0</v>
      </c>
      <c r="GY263" s="119">
        <f>SUMPRODUCT((GU233:GU252)*(GV233:GV252)*(GR233:GR252="Membros_Superiores"))</f>
        <v>0</v>
      </c>
      <c r="GZ263" s="381" t="str">
        <f>IFERROR((GY263*100)/GU255,"")</f>
        <v/>
      </c>
      <c r="HA263" s="384">
        <f>SUMIF(GR233:GR252,"Membros_Superiores",HA233:HA252)</f>
        <v>0</v>
      </c>
      <c r="HB263" s="149"/>
      <c r="HC263" s="58"/>
      <c r="HD263" s="58"/>
      <c r="HE263" s="58"/>
      <c r="HF263" s="139"/>
      <c r="HG263" s="93"/>
      <c r="HH263" s="93"/>
      <c r="HI263" s="95"/>
      <c r="HJ263" s="140"/>
      <c r="HK263" s="58"/>
      <c r="HL263" s="120" t="s">
        <v>363</v>
      </c>
      <c r="HM263" s="119">
        <f>SUMIF(HG233:HG252,"Membros_Superiores",HJ233:HJ252)</f>
        <v>0</v>
      </c>
      <c r="HN263" s="119">
        <f>SUMPRODUCT((HJ233:HJ252)*(HK233:HK252)*(HG233:HG252="Membros_Superiores"))</f>
        <v>0</v>
      </c>
      <c r="HO263" s="381" t="str">
        <f>IFERROR((HN263*100)/HJ255,"")</f>
        <v/>
      </c>
      <c r="HP263" s="384">
        <f>SUMIF(HG233:HG252,"Membros_Superiores",HP233:HP252)</f>
        <v>0</v>
      </c>
      <c r="HQ263" s="149"/>
      <c r="HR263" s="58"/>
      <c r="HS263" s="58"/>
      <c r="HT263" s="58"/>
      <c r="HU263" s="139"/>
      <c r="HV263" s="93"/>
      <c r="HW263" s="93"/>
      <c r="HX263" s="95"/>
      <c r="HY263" s="140"/>
      <c r="HZ263" s="58"/>
      <c r="IA263" s="120" t="s">
        <v>363</v>
      </c>
      <c r="IB263" s="119">
        <f>SUMIF(HV233:HV252,"Membros_Superiores",HY233:HY252)</f>
        <v>0</v>
      </c>
      <c r="IC263" s="119">
        <f>SUMPRODUCT((HY233:HY252)*(HZ233:HZ252)*(HV233:HV252="Membros_Superiores"))</f>
        <v>0</v>
      </c>
      <c r="ID263" s="381" t="str">
        <f>IFERROR((IC263*100)/HY255,"")</f>
        <v/>
      </c>
      <c r="IE263" s="384">
        <f>SUMIF(HV233:HV252,"Membros_Superiores",IE233:IE252)</f>
        <v>0</v>
      </c>
      <c r="IF263" s="149"/>
      <c r="IG263" s="58"/>
      <c r="IH263" s="58"/>
      <c r="II263" s="58"/>
      <c r="IJ263" s="139"/>
      <c r="IK263" s="93"/>
      <c r="IL263" s="93"/>
      <c r="IM263" s="95"/>
      <c r="IN263" s="140"/>
      <c r="IO263" s="58"/>
      <c r="IP263" s="120" t="s">
        <v>363</v>
      </c>
      <c r="IQ263" s="119">
        <f>SUMIF(IK233:IK252,"Membros_Superiores",IN233:IN252)</f>
        <v>0</v>
      </c>
      <c r="IR263" s="119">
        <f>SUMPRODUCT((IN233:IN252)*(IO233:IO252)*(IK233:IK252="Membros_Superiores"))</f>
        <v>0</v>
      </c>
      <c r="IS263" s="381" t="str">
        <f>IFERROR((IR263*100)/IN255,"")</f>
        <v/>
      </c>
      <c r="IT263" s="384">
        <f>SUMIF(IK233:IK252,"Membros_Superiores",IT233:IT252)</f>
        <v>0</v>
      </c>
      <c r="IU263" s="149"/>
      <c r="IV263" s="58"/>
      <c r="IW263" s="58"/>
      <c r="IX263" s="58"/>
      <c r="IY263" s="139"/>
      <c r="IZ263" s="93"/>
      <c r="JA263" s="93"/>
      <c r="JB263" s="95"/>
      <c r="JC263" s="140"/>
      <c r="JD263" s="58"/>
      <c r="JE263" s="120" t="s">
        <v>363</v>
      </c>
      <c r="JF263" s="119">
        <f>SUMIF(IZ233:IZ252,"Membros_Superiores",JC233:JC252)</f>
        <v>0</v>
      </c>
      <c r="JG263" s="119">
        <f>SUMPRODUCT((JC233:JC252)*(JD233:JD252)*(IZ233:IZ252="Membros_Superiores"))</f>
        <v>0</v>
      </c>
      <c r="JH263" s="381" t="str">
        <f>IFERROR((JG263*100)/JC255,"")</f>
        <v/>
      </c>
      <c r="JI263" s="384">
        <f>SUMIF(IZ233:IZ252,"Membros_Superiores",JI233:JI252)</f>
        <v>0</v>
      </c>
      <c r="JJ263" s="149"/>
      <c r="JK263" s="58"/>
      <c r="JL263" s="58"/>
      <c r="JM263" s="58"/>
      <c r="JN263" s="139"/>
      <c r="JO263" s="93"/>
      <c r="JP263" s="93"/>
      <c r="JQ263" s="95"/>
      <c r="JR263" s="140"/>
      <c r="JS263" s="58"/>
      <c r="JT263" s="120" t="s">
        <v>363</v>
      </c>
      <c r="JU263" s="119">
        <f>SUMIF(JO233:JO252,"Membros_Superiores",JR233:JR252)</f>
        <v>0</v>
      </c>
      <c r="JV263" s="119">
        <f>SUMPRODUCT((JR233:JR252)*(JS233:JS252)*(JO233:JO252="Membros_Superiores"))</f>
        <v>0</v>
      </c>
      <c r="JW263" s="381" t="str">
        <f>IFERROR((JV263*100)/JR255,"")</f>
        <v/>
      </c>
      <c r="JX263" s="384">
        <f>SUMIF(JO233:JO252,"Membros_Superiores",JX233:JX252)</f>
        <v>0</v>
      </c>
      <c r="JY263" s="149"/>
      <c r="JZ263" s="58"/>
      <c r="KA263" s="58"/>
      <c r="KB263" s="58"/>
      <c r="KC263" s="139"/>
      <c r="KD263" s="93"/>
      <c r="KE263" s="93"/>
      <c r="KF263" s="95"/>
      <c r="KG263" s="140"/>
      <c r="KH263" s="58"/>
      <c r="KI263" s="120" t="s">
        <v>363</v>
      </c>
      <c r="KJ263" s="119">
        <f>SUMIF(KD233:KD252,"Membros_Superiores",KG233:KG252)</f>
        <v>0</v>
      </c>
      <c r="KK263" s="119">
        <f>SUMPRODUCT((KG233:KG252)*(KH233:KH252)*(KD233:KD252="Membros_Superiores"))</f>
        <v>0</v>
      </c>
      <c r="KL263" s="381" t="str">
        <f>IFERROR((KK263*100)/KG255,"")</f>
        <v/>
      </c>
      <c r="KM263" s="384">
        <f>SUMIF(KD233:KD252,"Membros_Superiores",KM233:KM252)</f>
        <v>0</v>
      </c>
      <c r="KN263" s="149"/>
      <c r="KO263" s="58"/>
      <c r="KP263" s="58"/>
      <c r="KQ263" s="58"/>
      <c r="KR263" s="139"/>
      <c r="KS263" s="93"/>
      <c r="KT263" s="93"/>
      <c r="KU263" s="95"/>
      <c r="KV263" s="140"/>
      <c r="KW263" s="58"/>
      <c r="KX263" s="120" t="s">
        <v>363</v>
      </c>
      <c r="KY263" s="119">
        <f>SUMIF(KS233:KS252,"Membros_Superiores",KV233:KV252)</f>
        <v>0</v>
      </c>
      <c r="KZ263" s="119">
        <f>SUMPRODUCT((KV233:KV252)*(KW233:KW252)*(KS233:KS252="Membros_Superiores"))</f>
        <v>0</v>
      </c>
      <c r="LA263" s="381" t="str">
        <f>IFERROR((KZ263*100)/KV255,"")</f>
        <v/>
      </c>
      <c r="LB263" s="384">
        <f>SUMIF(KS233:KS252,"Membros_Superiores",LB233:LB252)</f>
        <v>0</v>
      </c>
      <c r="LC263" s="149"/>
      <c r="LD263" s="347"/>
      <c r="LE263" s="58"/>
      <c r="LF263" s="58"/>
      <c r="LG263" s="139"/>
      <c r="LH263" s="93"/>
      <c r="LI263" s="93"/>
      <c r="LJ263" s="95"/>
      <c r="LK263" s="140"/>
      <c r="LL263" s="58"/>
      <c r="LM263" s="120" t="s">
        <v>363</v>
      </c>
      <c r="LN263" s="119">
        <f>SUMIF(LH233:LH252,"Membros_Superiores",LK233:LK252)</f>
        <v>0</v>
      </c>
      <c r="LO263" s="119">
        <f>SUMPRODUCT((LK233:LK252)*(LL233:LL252)*(LH233:LH252="Membros_Superiores"))</f>
        <v>0</v>
      </c>
      <c r="LP263" s="381" t="str">
        <f>IFERROR((LO263*100)/LK255,"")</f>
        <v/>
      </c>
      <c r="LQ263" s="384">
        <f>SUMIF(LH233:LH252,"Membros_Superiores",LQ233:LQ252)</f>
        <v>0</v>
      </c>
      <c r="LR263" s="149"/>
      <c r="LS263" s="347"/>
      <c r="LT263" s="58"/>
      <c r="LU263" s="58"/>
      <c r="LV263" s="139"/>
      <c r="LW263" s="93"/>
      <c r="LX263" s="93"/>
      <c r="LY263" s="95"/>
      <c r="LZ263" s="140"/>
      <c r="MA263" s="58"/>
      <c r="MB263" s="120" t="s">
        <v>363</v>
      </c>
      <c r="MC263" s="119">
        <f>SUMIF(LW233:LW252,"Membros_Superiores",LZ233:LZ252)</f>
        <v>0</v>
      </c>
      <c r="MD263" s="119">
        <f>SUMPRODUCT((LZ233:LZ252)*(MA233:MA252)*(LW233:LW252="Membros_Superiores"))</f>
        <v>0</v>
      </c>
      <c r="ME263" s="381" t="str">
        <f>IFERROR((MD263*100)/LZ255,"")</f>
        <v/>
      </c>
      <c r="MF263" s="384">
        <f>SUMIF(LW233:LW252,"Membros_Superiores",MF233:MF252)</f>
        <v>0</v>
      </c>
      <c r="MG263" s="149"/>
      <c r="MH263" s="347"/>
      <c r="MI263" s="58"/>
      <c r="MJ263" s="58"/>
      <c r="MK263" s="139"/>
      <c r="ML263" s="93"/>
      <c r="MM263" s="93"/>
      <c r="MN263" s="95"/>
      <c r="MO263" s="140"/>
      <c r="MP263" s="58"/>
      <c r="MQ263" s="120" t="s">
        <v>363</v>
      </c>
      <c r="MR263" s="119">
        <f>SUMIF(ML233:ML252,"Membros_Superiores",MO233:MO252)</f>
        <v>0</v>
      </c>
      <c r="MS263" s="119">
        <f>SUMPRODUCT((MO233:MO252)*(MP233:MP252)*(ML233:ML252="Membros_Superiores"))</f>
        <v>0</v>
      </c>
      <c r="MT263" s="381" t="str">
        <f>IFERROR((MS263*100)/MO255,"")</f>
        <v/>
      </c>
      <c r="MU263" s="384">
        <f>SUMIF(ML233:ML252,"Membros_Superiores",MU233:MU252)</f>
        <v>0</v>
      </c>
      <c r="MV263" s="149"/>
      <c r="MW263" s="347"/>
    </row>
    <row r="264" spans="1:361">
      <c r="A264" s="347"/>
      <c r="B264" s="58"/>
      <c r="C264" s="58"/>
      <c r="D264" s="139"/>
      <c r="E264" s="93"/>
      <c r="F264" s="93"/>
      <c r="G264" s="95"/>
      <c r="H264" s="140"/>
      <c r="I264" s="58"/>
      <c r="J264" s="120" t="s">
        <v>360</v>
      </c>
      <c r="K264" s="119">
        <f>SUMIF(E233:E252,"Tronco",H233:H252)</f>
        <v>0</v>
      </c>
      <c r="L264" s="119">
        <f>SUMPRODUCT((H233:H252)*(I233:I252)*(E233:E252="Tronco"))</f>
        <v>0</v>
      </c>
      <c r="M264" s="381" t="str">
        <f>IFERROR((L264*100)/H255,"")</f>
        <v/>
      </c>
      <c r="N264" s="384">
        <f>SUMIF(E233:E252,"Tronco",N233:N252)</f>
        <v>0</v>
      </c>
      <c r="O264" s="149"/>
      <c r="P264" s="347"/>
      <c r="Q264" s="58"/>
      <c r="R264" s="58"/>
      <c r="S264" s="139"/>
      <c r="T264" s="93"/>
      <c r="U264" s="93"/>
      <c r="V264" s="95"/>
      <c r="W264" s="140"/>
      <c r="X264" s="58"/>
      <c r="Y264" s="120" t="s">
        <v>360</v>
      </c>
      <c r="Z264" s="119">
        <f>SUMIF(T233:T252,"Tronco",W233:W252)</f>
        <v>0</v>
      </c>
      <c r="AA264" s="119">
        <f>SUMPRODUCT((W233:W252)*(X233:X252)*(T233:T252="Tronco"))</f>
        <v>0</v>
      </c>
      <c r="AB264" s="381" t="str">
        <f>IFERROR((AA264*100)/W255,"")</f>
        <v/>
      </c>
      <c r="AC264" s="384">
        <f>SUMIF(T233:T252,"Tronco",AC233:AC252)</f>
        <v>0</v>
      </c>
      <c r="AD264" s="149"/>
      <c r="AE264" s="58"/>
      <c r="AF264" s="58"/>
      <c r="AG264" s="58"/>
      <c r="AH264" s="139"/>
      <c r="AI264" s="93"/>
      <c r="AJ264" s="93"/>
      <c r="AK264" s="95"/>
      <c r="AL264" s="140"/>
      <c r="AM264" s="58"/>
      <c r="AN264" s="120" t="s">
        <v>360</v>
      </c>
      <c r="AO264" s="119">
        <f>SUMIF(AI233:AI252,"Tronco",AL233:AL252)</f>
        <v>0</v>
      </c>
      <c r="AP264" s="119">
        <f>SUMPRODUCT((AL233:AL252)*(AM233:AM252)*(AI233:AI252="Tronco"))</f>
        <v>0</v>
      </c>
      <c r="AQ264" s="381" t="str">
        <f>IFERROR((AP264*100)/AL255,"")</f>
        <v/>
      </c>
      <c r="AR264" s="384">
        <f>SUMIF(AI233:AI252,"Tronco",AR233:AR252)</f>
        <v>0</v>
      </c>
      <c r="AS264" s="149"/>
      <c r="AT264" s="58"/>
      <c r="AU264" s="58"/>
      <c r="AV264" s="58"/>
      <c r="AW264" s="139"/>
      <c r="AX264" s="93"/>
      <c r="AY264" s="93"/>
      <c r="AZ264" s="357"/>
      <c r="BA264" s="140"/>
      <c r="BB264" s="58"/>
      <c r="BC264" s="120" t="s">
        <v>360</v>
      </c>
      <c r="BD264" s="119">
        <f>SUMIF(AX233:AX252,"Tronco",BA233:BA252)</f>
        <v>0</v>
      </c>
      <c r="BE264" s="119">
        <f>SUMPRODUCT((BA233:BA252)*(BB233:BB252)*(AX233:AX252="Tronco"))</f>
        <v>0</v>
      </c>
      <c r="BF264" s="381" t="str">
        <f>IFERROR((BE264*100)/BA255,"")</f>
        <v/>
      </c>
      <c r="BG264" s="384">
        <f>SUMIF(AX233:AX252,"Tronco",BG233:BG252)</f>
        <v>0</v>
      </c>
      <c r="BH264" s="149"/>
      <c r="BI264" s="58"/>
      <c r="BJ264" s="58"/>
      <c r="BK264" s="58"/>
      <c r="BL264" s="139"/>
      <c r="BM264" s="93"/>
      <c r="BN264" s="93"/>
      <c r="BO264" s="95"/>
      <c r="BP264" s="140"/>
      <c r="BQ264" s="58"/>
      <c r="BR264" s="120" t="s">
        <v>360</v>
      </c>
      <c r="BS264" s="119">
        <f>SUMIF(BM233:BM252,"Tronco",BP233:BP252)</f>
        <v>0</v>
      </c>
      <c r="BT264" s="119">
        <f>SUMPRODUCT((BP233:BP252)*(BQ233:BQ252)*(BM233:BM252="Tronco"))</f>
        <v>0</v>
      </c>
      <c r="BU264" s="381" t="str">
        <f>IFERROR((BT264*100)/BP255,"")</f>
        <v/>
      </c>
      <c r="BV264" s="384">
        <f>SUMIF(BM233:BM252,"Tronco",BV233:BV252)</f>
        <v>0</v>
      </c>
      <c r="BW264" s="149"/>
      <c r="BX264" s="58"/>
      <c r="BY264" s="58"/>
      <c r="BZ264" s="58"/>
      <c r="CA264" s="139"/>
      <c r="CB264" s="93"/>
      <c r="CC264" s="93"/>
      <c r="CD264" s="95"/>
      <c r="CE264" s="140"/>
      <c r="CF264" s="58"/>
      <c r="CG264" s="120" t="s">
        <v>360</v>
      </c>
      <c r="CH264" s="119">
        <f>SUMIF(CB233:CB252,"Tronco",CE233:CE252)</f>
        <v>0</v>
      </c>
      <c r="CI264" s="119">
        <f>SUMPRODUCT((CE233:CE252)*(CF233:CF252)*(CB233:CB252="Tronco"))</f>
        <v>0</v>
      </c>
      <c r="CJ264" s="381" t="str">
        <f>IFERROR((CI264*100)/CE255,"")</f>
        <v/>
      </c>
      <c r="CK264" s="384">
        <f>SUMIF(CB233:CB252,"Tronco",CK233:CK252)</f>
        <v>0</v>
      </c>
      <c r="CL264" s="149"/>
      <c r="CM264" s="58"/>
      <c r="CN264" s="58"/>
      <c r="CO264" s="58"/>
      <c r="CP264" s="139"/>
      <c r="CQ264" s="93"/>
      <c r="CR264" s="93"/>
      <c r="CS264" s="95"/>
      <c r="CT264" s="140"/>
      <c r="CU264" s="58"/>
      <c r="CV264" s="120" t="s">
        <v>360</v>
      </c>
      <c r="CW264" s="119">
        <f>SUMIF(CQ233:CQ252,"Tronco",CT233:CT252)</f>
        <v>0</v>
      </c>
      <c r="CX264" s="119">
        <f>SUMPRODUCT((CT233:CT252)*(CU233:CU252)*(CQ233:CQ252="Tronco"))</f>
        <v>0</v>
      </c>
      <c r="CY264" s="381" t="str">
        <f>IFERROR((CX264*100)/CT255,"")</f>
        <v/>
      </c>
      <c r="CZ264" s="384">
        <f>SUMIF(CQ233:CQ252,"Tronco",CZ233:CZ252)</f>
        <v>0</v>
      </c>
      <c r="DA264" s="149"/>
      <c r="DB264" s="58"/>
      <c r="DC264" s="58"/>
      <c r="DD264" s="58"/>
      <c r="DE264" s="139"/>
      <c r="DF264" s="93"/>
      <c r="DG264" s="93"/>
      <c r="DH264" s="95"/>
      <c r="DI264" s="140"/>
      <c r="DJ264" s="58"/>
      <c r="DK264" s="120" t="s">
        <v>360</v>
      </c>
      <c r="DL264" s="119">
        <f>SUMIF(DF233:DF252,"Tronco",DI233:DI252)</f>
        <v>0</v>
      </c>
      <c r="DM264" s="119">
        <f>SUMPRODUCT((DI233:DI252)*(DJ233:DJ252)*(DF233:DF252="Tronco"))</f>
        <v>0</v>
      </c>
      <c r="DN264" s="381" t="str">
        <f>IFERROR((DM264*100)/DI255,"")</f>
        <v/>
      </c>
      <c r="DO264" s="384">
        <f>SUMIF(DF233:DF252,"Tronco",DO233:DO252)</f>
        <v>0</v>
      </c>
      <c r="DP264" s="149"/>
      <c r="DQ264" s="58"/>
      <c r="DR264" s="58"/>
      <c r="DS264" s="58"/>
      <c r="DT264" s="139"/>
      <c r="DU264" s="93"/>
      <c r="DV264" s="93"/>
      <c r="DW264" s="95"/>
      <c r="DX264" s="140"/>
      <c r="DY264" s="58"/>
      <c r="DZ264" s="120" t="s">
        <v>360</v>
      </c>
      <c r="EA264" s="119">
        <f>SUMIF(DU233:DU252,"Tronco",DX233:DX252)</f>
        <v>0</v>
      </c>
      <c r="EB264" s="119">
        <f>SUMPRODUCT((DX233:DX252)*(DY233:DY252)*(DU233:DU252="Tronco"))</f>
        <v>0</v>
      </c>
      <c r="EC264" s="381" t="str">
        <f>IFERROR((EB264*100)/DX255,"")</f>
        <v/>
      </c>
      <c r="ED264" s="384">
        <f>SUMIF(DU233:DU252,"Tronco",ED233:ED252)</f>
        <v>0</v>
      </c>
      <c r="EE264" s="149"/>
      <c r="EF264" s="58"/>
      <c r="EG264" s="58"/>
      <c r="EH264" s="58"/>
      <c r="EI264" s="139"/>
      <c r="EJ264" s="93"/>
      <c r="EK264" s="93"/>
      <c r="EL264" s="95"/>
      <c r="EM264" s="140"/>
      <c r="EN264" s="58"/>
      <c r="EO264" s="120" t="s">
        <v>360</v>
      </c>
      <c r="EP264" s="119">
        <f>SUMIF(EJ233:EJ252,"Tronco",EM233:EM252)</f>
        <v>0</v>
      </c>
      <c r="EQ264" s="119">
        <f>SUMPRODUCT((EM233:EM252)*(EN233:EN252)*(EJ233:EJ252="Tronco"))</f>
        <v>0</v>
      </c>
      <c r="ER264" s="381" t="str">
        <f>IFERROR((EQ264*100)/EM255,"")</f>
        <v/>
      </c>
      <c r="ES264" s="384">
        <f>SUMIF(EJ233:EJ252,"Tronco",ES233:ES252)</f>
        <v>0</v>
      </c>
      <c r="ET264" s="149"/>
      <c r="EU264" s="58"/>
      <c r="EV264" s="58"/>
      <c r="EW264" s="58"/>
      <c r="EX264" s="139"/>
      <c r="EY264" s="93"/>
      <c r="EZ264" s="93"/>
      <c r="FA264" s="95"/>
      <c r="FB264" s="140"/>
      <c r="FC264" s="58"/>
      <c r="FD264" s="120" t="s">
        <v>360</v>
      </c>
      <c r="FE264" s="119">
        <f>SUMIF(EY233:EY252,"Tronco",FB233:FB252)</f>
        <v>0</v>
      </c>
      <c r="FF264" s="119">
        <f>SUMPRODUCT((FB233:FB252)*(FC233:FC252)*(EY233:EY252="Tronco"))</f>
        <v>0</v>
      </c>
      <c r="FG264" s="381" t="str">
        <f>IFERROR((FF264*100)/FB255,"")</f>
        <v/>
      </c>
      <c r="FH264" s="384">
        <f>SUMIF(EY233:EY252,"Tronco",FH233:FH252)</f>
        <v>0</v>
      </c>
      <c r="FI264" s="149"/>
      <c r="FJ264" s="58"/>
      <c r="FK264" s="58"/>
      <c r="FL264" s="58"/>
      <c r="FM264" s="139"/>
      <c r="FN264" s="93"/>
      <c r="FO264" s="93"/>
      <c r="FP264" s="95"/>
      <c r="FQ264" s="140"/>
      <c r="FR264" s="58"/>
      <c r="FS264" s="120" t="s">
        <v>360</v>
      </c>
      <c r="FT264" s="119">
        <f>SUMIF(FN233:FN252,"Tronco",FQ233:FQ252)</f>
        <v>0</v>
      </c>
      <c r="FU264" s="119">
        <f>SUMPRODUCT((FQ233:FQ252)*(FR233:FR252)*(FN233:FN252="Tronco"))</f>
        <v>0</v>
      </c>
      <c r="FV264" s="381" t="str">
        <f>IFERROR((FU264*100)/FQ255,"")</f>
        <v/>
      </c>
      <c r="FW264" s="384">
        <f>SUMIF(FN233:FN252,"Tronco",FW233:FW252)</f>
        <v>0</v>
      </c>
      <c r="FX264" s="149"/>
      <c r="FY264" s="58"/>
      <c r="FZ264" s="58"/>
      <c r="GA264" s="58"/>
      <c r="GB264" s="139"/>
      <c r="GC264" s="93"/>
      <c r="GD264" s="93"/>
      <c r="GE264" s="95"/>
      <c r="GF264" s="140"/>
      <c r="GG264" s="58"/>
      <c r="GH264" s="120" t="s">
        <v>360</v>
      </c>
      <c r="GI264" s="119">
        <f>SUMIF(GC233:GC252,"Tronco",GF233:GF252)</f>
        <v>0</v>
      </c>
      <c r="GJ264" s="119">
        <f>SUMPRODUCT((GF233:GF252)*(GG233:GG252)*(GC233:GC252="Tronco"))</f>
        <v>0</v>
      </c>
      <c r="GK264" s="381" t="str">
        <f>IFERROR((GJ264*100)/GF255,"")</f>
        <v/>
      </c>
      <c r="GL264" s="384">
        <f>SUMIF(GC233:GC252,"Tronco",GL233:GL252)</f>
        <v>0</v>
      </c>
      <c r="GM264" s="149"/>
      <c r="GN264" s="58"/>
      <c r="GO264" s="58"/>
      <c r="GP264" s="58"/>
      <c r="GQ264" s="139"/>
      <c r="GR264" s="93"/>
      <c r="GS264" s="93"/>
      <c r="GT264" s="95"/>
      <c r="GU264" s="140"/>
      <c r="GV264" s="58"/>
      <c r="GW264" s="120" t="s">
        <v>360</v>
      </c>
      <c r="GX264" s="119">
        <f>SUMIF(GR233:GR252,"Tronco",GU233:GU252)</f>
        <v>0</v>
      </c>
      <c r="GY264" s="119">
        <f>SUMPRODUCT((GU233:GU252)*(GV233:GV252)*(GR233:GR252="Tronco"))</f>
        <v>0</v>
      </c>
      <c r="GZ264" s="381" t="str">
        <f>IFERROR((GY264*100)/GU255,"")</f>
        <v/>
      </c>
      <c r="HA264" s="384">
        <f>SUMIF(GR233:GR252,"Tronco",HA233:HA252)</f>
        <v>0</v>
      </c>
      <c r="HB264" s="149"/>
      <c r="HC264" s="58"/>
      <c r="HD264" s="58"/>
      <c r="HE264" s="58"/>
      <c r="HF264" s="139"/>
      <c r="HG264" s="93"/>
      <c r="HH264" s="93"/>
      <c r="HI264" s="95"/>
      <c r="HJ264" s="140"/>
      <c r="HK264" s="58"/>
      <c r="HL264" s="120" t="s">
        <v>360</v>
      </c>
      <c r="HM264" s="119">
        <f>SUMIF(HG233:HG252,"Tronco",HJ233:HJ252)</f>
        <v>0</v>
      </c>
      <c r="HN264" s="119">
        <f>SUMPRODUCT((HJ233:HJ252)*(HK233:HK252)*(HG233:HG252="Tronco"))</f>
        <v>0</v>
      </c>
      <c r="HO264" s="381" t="str">
        <f>IFERROR((HN264*100)/HJ255,"")</f>
        <v/>
      </c>
      <c r="HP264" s="384">
        <f>SUMIF(HG233:HG252,"Tronco",HP233:HP252)</f>
        <v>0</v>
      </c>
      <c r="HQ264" s="149"/>
      <c r="HR264" s="58"/>
      <c r="HS264" s="58"/>
      <c r="HT264" s="58"/>
      <c r="HU264" s="139"/>
      <c r="HV264" s="93"/>
      <c r="HW264" s="93"/>
      <c r="HX264" s="95"/>
      <c r="HY264" s="140"/>
      <c r="HZ264" s="58"/>
      <c r="IA264" s="120" t="s">
        <v>360</v>
      </c>
      <c r="IB264" s="119">
        <f>SUMIF(HV233:HV252,"Tronco",HY233:HY252)</f>
        <v>0</v>
      </c>
      <c r="IC264" s="119">
        <f>SUMPRODUCT((HY233:HY252)*(HZ233:HZ252)*(HV233:HV252="Tronco"))</f>
        <v>0</v>
      </c>
      <c r="ID264" s="381" t="str">
        <f>IFERROR((IC264*100)/HY255,"")</f>
        <v/>
      </c>
      <c r="IE264" s="384">
        <f>SUMIF(HV233:HV252,"Tronco",IE233:IE252)</f>
        <v>0</v>
      </c>
      <c r="IF264" s="149"/>
      <c r="IG264" s="58"/>
      <c r="IH264" s="58"/>
      <c r="II264" s="58"/>
      <c r="IJ264" s="139"/>
      <c r="IK264" s="93"/>
      <c r="IL264" s="93"/>
      <c r="IM264" s="95"/>
      <c r="IN264" s="140"/>
      <c r="IO264" s="58"/>
      <c r="IP264" s="120" t="s">
        <v>360</v>
      </c>
      <c r="IQ264" s="119">
        <f>SUMIF(IK233:IK252,"Tronco",IN233:IN252)</f>
        <v>0</v>
      </c>
      <c r="IR264" s="119">
        <f>SUMPRODUCT((IN233:IN252)*(IO233:IO252)*(IK233:IK252="Tronco"))</f>
        <v>0</v>
      </c>
      <c r="IS264" s="381" t="str">
        <f>IFERROR((IR264*100)/IN255,"")</f>
        <v/>
      </c>
      <c r="IT264" s="384">
        <f>SUMIF(IK233:IK252,"Tronco",IT233:IT252)</f>
        <v>0</v>
      </c>
      <c r="IU264" s="149"/>
      <c r="IV264" s="58"/>
      <c r="IW264" s="58"/>
      <c r="IX264" s="58"/>
      <c r="IY264" s="139"/>
      <c r="IZ264" s="93"/>
      <c r="JA264" s="93"/>
      <c r="JB264" s="95"/>
      <c r="JC264" s="140"/>
      <c r="JD264" s="58"/>
      <c r="JE264" s="120" t="s">
        <v>360</v>
      </c>
      <c r="JF264" s="119">
        <f>SUMIF(IZ233:IZ252,"Tronco",JC233:JC252)</f>
        <v>0</v>
      </c>
      <c r="JG264" s="119">
        <f>SUMPRODUCT((JC233:JC252)*(JD233:JD252)*(IZ233:IZ252="Tronco"))</f>
        <v>0</v>
      </c>
      <c r="JH264" s="381" t="str">
        <f>IFERROR((JG264*100)/JC255,"")</f>
        <v/>
      </c>
      <c r="JI264" s="384">
        <f>SUMIF(IZ233:IZ252,"Tronco",JI233:JI252)</f>
        <v>0</v>
      </c>
      <c r="JJ264" s="149"/>
      <c r="JK264" s="58"/>
      <c r="JL264" s="58"/>
      <c r="JM264" s="58"/>
      <c r="JN264" s="139"/>
      <c r="JO264" s="93"/>
      <c r="JP264" s="93"/>
      <c r="JQ264" s="95"/>
      <c r="JR264" s="140"/>
      <c r="JS264" s="58"/>
      <c r="JT264" s="120" t="s">
        <v>360</v>
      </c>
      <c r="JU264" s="119">
        <f>SUMIF(JO233:JO252,"Tronco",JR233:JR252)</f>
        <v>0</v>
      </c>
      <c r="JV264" s="119">
        <f>SUMPRODUCT((JR233:JR252)*(JS233:JS252)*(JO233:JO252="Tronco"))</f>
        <v>0</v>
      </c>
      <c r="JW264" s="381" t="str">
        <f>IFERROR((JV264*100)/JR255,"")</f>
        <v/>
      </c>
      <c r="JX264" s="384">
        <f>SUMIF(JO233:JO252,"Tronco",JX233:JX252)</f>
        <v>0</v>
      </c>
      <c r="JY264" s="149"/>
      <c r="JZ264" s="58"/>
      <c r="KA264" s="58"/>
      <c r="KB264" s="58"/>
      <c r="KC264" s="139"/>
      <c r="KD264" s="93"/>
      <c r="KE264" s="93"/>
      <c r="KF264" s="95"/>
      <c r="KG264" s="140"/>
      <c r="KH264" s="58"/>
      <c r="KI264" s="120" t="s">
        <v>360</v>
      </c>
      <c r="KJ264" s="119">
        <f>SUMIF(KD233:KD252,"Tronco",KG233:KG252)</f>
        <v>0</v>
      </c>
      <c r="KK264" s="119">
        <f>SUMPRODUCT((KG233:KG252)*(KH233:KH252)*(KD233:KD252="Tronco"))</f>
        <v>0</v>
      </c>
      <c r="KL264" s="381" t="str">
        <f>IFERROR((KK264*100)/KG255,"")</f>
        <v/>
      </c>
      <c r="KM264" s="384">
        <f>SUMIF(KD233:KD252,"Tronco",KM233:KM252)</f>
        <v>0</v>
      </c>
      <c r="KN264" s="149"/>
      <c r="KO264" s="58"/>
      <c r="KP264" s="58"/>
      <c r="KQ264" s="58"/>
      <c r="KR264" s="139"/>
      <c r="KS264" s="93"/>
      <c r="KT264" s="93"/>
      <c r="KU264" s="95"/>
      <c r="KV264" s="140"/>
      <c r="KW264" s="58"/>
      <c r="KX264" s="120" t="s">
        <v>360</v>
      </c>
      <c r="KY264" s="119">
        <f>SUMIF(KS233:KS252,"Tronco",KV233:KV252)</f>
        <v>0</v>
      </c>
      <c r="KZ264" s="119">
        <f>SUMPRODUCT((KV233:KV252)*(KW233:KW252)*(KS233:KS252="Tronco"))</f>
        <v>0</v>
      </c>
      <c r="LA264" s="381" t="str">
        <f>IFERROR((KZ264*100)/KV255,"")</f>
        <v/>
      </c>
      <c r="LB264" s="384">
        <f>SUMIF(KS233:KS252,"Tronco",LB233:LB252)</f>
        <v>0</v>
      </c>
      <c r="LC264" s="149"/>
      <c r="LD264" s="347"/>
      <c r="LE264" s="58"/>
      <c r="LF264" s="58"/>
      <c r="LG264" s="139"/>
      <c r="LH264" s="93"/>
      <c r="LI264" s="93"/>
      <c r="LJ264" s="95"/>
      <c r="LK264" s="140"/>
      <c r="LL264" s="58"/>
      <c r="LM264" s="120" t="s">
        <v>360</v>
      </c>
      <c r="LN264" s="119">
        <f>SUMIF(LH233:LH252,"Tronco",LK233:LK252)</f>
        <v>0</v>
      </c>
      <c r="LO264" s="119">
        <f>SUMPRODUCT((LK233:LK252)*(LL233:LL252)*(LH233:LH252="Tronco"))</f>
        <v>0</v>
      </c>
      <c r="LP264" s="381" t="str">
        <f>IFERROR((LO264*100)/LK255,"")</f>
        <v/>
      </c>
      <c r="LQ264" s="384">
        <f>SUMIF(LH233:LH252,"Tronco",LQ233:LQ252)</f>
        <v>0</v>
      </c>
      <c r="LR264" s="149"/>
      <c r="LS264" s="347"/>
      <c r="LT264" s="58"/>
      <c r="LU264" s="58"/>
      <c r="LV264" s="139"/>
      <c r="LW264" s="93"/>
      <c r="LX264" s="93"/>
      <c r="LY264" s="95"/>
      <c r="LZ264" s="140"/>
      <c r="MA264" s="58"/>
      <c r="MB264" s="120" t="s">
        <v>360</v>
      </c>
      <c r="MC264" s="119">
        <f>SUMIF(LW233:LW252,"Tronco",LZ233:LZ252)</f>
        <v>0</v>
      </c>
      <c r="MD264" s="119">
        <f>SUMPRODUCT((LZ233:LZ252)*(MA233:MA252)*(LW233:LW252="Tronco"))</f>
        <v>0</v>
      </c>
      <c r="ME264" s="381" t="str">
        <f>IFERROR((MD264*100)/LZ255,"")</f>
        <v/>
      </c>
      <c r="MF264" s="384">
        <f>SUMIF(LW233:LW252,"Tronco",MF233:MF252)</f>
        <v>0</v>
      </c>
      <c r="MG264" s="149"/>
      <c r="MH264" s="347"/>
      <c r="MI264" s="58"/>
      <c r="MJ264" s="58"/>
      <c r="MK264" s="139"/>
      <c r="ML264" s="93"/>
      <c r="MM264" s="93"/>
      <c r="MN264" s="95"/>
      <c r="MO264" s="140"/>
      <c r="MP264" s="58"/>
      <c r="MQ264" s="120" t="s">
        <v>360</v>
      </c>
      <c r="MR264" s="119">
        <f>SUMIF(ML233:ML252,"Tronco",MO233:MO252)</f>
        <v>0</v>
      </c>
      <c r="MS264" s="119">
        <f>SUMPRODUCT((MO233:MO252)*(MP233:MP252)*(ML233:ML252="Tronco"))</f>
        <v>0</v>
      </c>
      <c r="MT264" s="381" t="str">
        <f>IFERROR((MS264*100)/MO255,"")</f>
        <v/>
      </c>
      <c r="MU264" s="384">
        <f>SUMIF(ML233:ML252,"Tronco",MU233:MU252)</f>
        <v>0</v>
      </c>
      <c r="MV264" s="149"/>
      <c r="MW264" s="347"/>
    </row>
    <row r="265" spans="1:361">
      <c r="A265" s="347"/>
      <c r="B265" s="58"/>
      <c r="C265" s="58"/>
      <c r="D265" s="139"/>
      <c r="E265" s="93"/>
      <c r="F265" s="93"/>
      <c r="G265" s="95"/>
      <c r="H265" s="140"/>
      <c r="I265" s="58"/>
      <c r="J265" s="120" t="s">
        <v>189</v>
      </c>
      <c r="K265" s="119">
        <f>SUMIF(D233:D252,"LPO",H233:H252)</f>
        <v>0</v>
      </c>
      <c r="L265" s="119">
        <f>SUMPRODUCT((H233:H252)*(I233:I252)*(E233:E252="LPO"))</f>
        <v>0</v>
      </c>
      <c r="M265" s="381" t="str">
        <f>IFERROR((L265*100)/H255,"")</f>
        <v/>
      </c>
      <c r="N265" s="384">
        <f>SUMIF(E233:E252,"LPO",N233:N252)</f>
        <v>0</v>
      </c>
      <c r="O265" s="149"/>
      <c r="P265" s="347"/>
      <c r="Q265" s="58"/>
      <c r="R265" s="58"/>
      <c r="S265" s="139"/>
      <c r="T265" s="93"/>
      <c r="U265" s="93"/>
      <c r="V265" s="95"/>
      <c r="W265" s="140"/>
      <c r="X265" s="58"/>
      <c r="Y265" s="120" t="s">
        <v>189</v>
      </c>
      <c r="Z265" s="119">
        <f>SUMIF(S233:S252,"LPO",W233:W252)</f>
        <v>0</v>
      </c>
      <c r="AA265" s="119">
        <f>SUMPRODUCT((W233:W252)*(X233:X252)*(T233:T252="LPO"))</f>
        <v>0</v>
      </c>
      <c r="AB265" s="381" t="str">
        <f>IFERROR((AA265*100)/W255,"")</f>
        <v/>
      </c>
      <c r="AC265" s="384">
        <f>SUMIF(T233:T252,"LPO",AC233:AC252)</f>
        <v>0</v>
      </c>
      <c r="AD265" s="149"/>
      <c r="AE265" s="58"/>
      <c r="AF265" s="58"/>
      <c r="AG265" s="58"/>
      <c r="AH265" s="139"/>
      <c r="AI265" s="93"/>
      <c r="AJ265" s="93"/>
      <c r="AK265" s="95"/>
      <c r="AL265" s="140"/>
      <c r="AM265" s="58"/>
      <c r="AN265" s="120" t="s">
        <v>189</v>
      </c>
      <c r="AO265" s="119">
        <f>SUMIF(AH233:AH252,"LPO",AL233:AL252)</f>
        <v>0</v>
      </c>
      <c r="AP265" s="119">
        <f>SUMPRODUCT((AL233:AL252)*(AM233:AM252)*(AI233:AI252="LPO"))</f>
        <v>0</v>
      </c>
      <c r="AQ265" s="381" t="str">
        <f>IFERROR((AP265*100)/AL255,"")</f>
        <v/>
      </c>
      <c r="AR265" s="384">
        <f>SUMIF(AI233:AI252,"LPO",AR233:AR252)</f>
        <v>0</v>
      </c>
      <c r="AS265" s="149"/>
      <c r="AT265" s="58"/>
      <c r="AU265" s="58"/>
      <c r="AV265" s="58"/>
      <c r="AW265" s="139"/>
      <c r="AX265" s="93"/>
      <c r="AY265" s="93"/>
      <c r="AZ265" s="357"/>
      <c r="BA265" s="140"/>
      <c r="BB265" s="58"/>
      <c r="BC265" s="120" t="s">
        <v>189</v>
      </c>
      <c r="BD265" s="119">
        <f>SUMIF(AW233:AW252,"LPO",BA233:BA252)</f>
        <v>0</v>
      </c>
      <c r="BE265" s="119">
        <f>SUMPRODUCT((BA233:BA252)*(BB233:BB252)*(AX233:AX252="LPO"))</f>
        <v>0</v>
      </c>
      <c r="BF265" s="381" t="str">
        <f>IFERROR((BE265*100)/BA255,"")</f>
        <v/>
      </c>
      <c r="BG265" s="384">
        <f>SUMIF(AX233:AX252,"LPO",BG233:BG252)</f>
        <v>0</v>
      </c>
      <c r="BH265" s="149"/>
      <c r="BI265" s="58"/>
      <c r="BJ265" s="58"/>
      <c r="BK265" s="58"/>
      <c r="BL265" s="139"/>
      <c r="BM265" s="93"/>
      <c r="BN265" s="93"/>
      <c r="BO265" s="95"/>
      <c r="BP265" s="140"/>
      <c r="BQ265" s="58"/>
      <c r="BR265" s="120" t="s">
        <v>189</v>
      </c>
      <c r="BS265" s="119">
        <f>SUMIF(BL233:BL252,"LPO",BP233:BP252)</f>
        <v>0</v>
      </c>
      <c r="BT265" s="119">
        <f>SUMPRODUCT((BP233:BP252)*(BQ233:BQ252)*(BM233:BM252="LPO"))</f>
        <v>0</v>
      </c>
      <c r="BU265" s="381" t="str">
        <f>IFERROR((BT265*100)/BP255,"")</f>
        <v/>
      </c>
      <c r="BV265" s="384">
        <f>SUMIF(BM233:BM252,"LPO",BV233:BV252)</f>
        <v>0</v>
      </c>
      <c r="BW265" s="149"/>
      <c r="BX265" s="58"/>
      <c r="BY265" s="58"/>
      <c r="BZ265" s="58"/>
      <c r="CA265" s="139"/>
      <c r="CB265" s="93"/>
      <c r="CC265" s="93"/>
      <c r="CD265" s="95"/>
      <c r="CE265" s="140"/>
      <c r="CF265" s="58"/>
      <c r="CG265" s="120" t="s">
        <v>189</v>
      </c>
      <c r="CH265" s="119">
        <f>SUMIF(CA233:CA252,"LPO",CE233:CE252)</f>
        <v>0</v>
      </c>
      <c r="CI265" s="119">
        <f>SUMPRODUCT((CE233:CE252)*(CF233:CF252)*(CB233:CB252="LPO"))</f>
        <v>0</v>
      </c>
      <c r="CJ265" s="381" t="str">
        <f>IFERROR((CI265*100)/CE255,"")</f>
        <v/>
      </c>
      <c r="CK265" s="384">
        <f>SUMIF(CB233:CB252,"LPO",CK233:CK252)</f>
        <v>0</v>
      </c>
      <c r="CL265" s="149"/>
      <c r="CM265" s="58"/>
      <c r="CN265" s="58"/>
      <c r="CO265" s="58"/>
      <c r="CP265" s="139"/>
      <c r="CQ265" s="93"/>
      <c r="CR265" s="93"/>
      <c r="CS265" s="95"/>
      <c r="CT265" s="140"/>
      <c r="CU265" s="58"/>
      <c r="CV265" s="120" t="s">
        <v>189</v>
      </c>
      <c r="CW265" s="119">
        <f>SUMIF(CP233:CP252,"LPO",CT233:CT252)</f>
        <v>0</v>
      </c>
      <c r="CX265" s="119">
        <f>SUMPRODUCT((CT233:CT252)*(CU233:CU252)*(CQ233:CQ252="LPO"))</f>
        <v>0</v>
      </c>
      <c r="CY265" s="381" t="str">
        <f>IFERROR((CX265*100)/CT255,"")</f>
        <v/>
      </c>
      <c r="CZ265" s="384">
        <f>SUMIF(CQ233:CQ252,"LPO",CZ233:CZ252)</f>
        <v>0</v>
      </c>
      <c r="DA265" s="149"/>
      <c r="DB265" s="58"/>
      <c r="DC265" s="58"/>
      <c r="DD265" s="58"/>
      <c r="DE265" s="139"/>
      <c r="DF265" s="93"/>
      <c r="DG265" s="93"/>
      <c r="DH265" s="95"/>
      <c r="DI265" s="140"/>
      <c r="DJ265" s="58"/>
      <c r="DK265" s="120" t="s">
        <v>189</v>
      </c>
      <c r="DL265" s="119">
        <f>SUMIF(DE233:DE252,"LPO",DI233:DI252)</f>
        <v>0</v>
      </c>
      <c r="DM265" s="119">
        <f>SUMPRODUCT((DI233:DI252)*(DJ233:DJ252)*(DF233:DF252="LPO"))</f>
        <v>0</v>
      </c>
      <c r="DN265" s="381" t="str">
        <f>IFERROR((DM265*100)/DI255,"")</f>
        <v/>
      </c>
      <c r="DO265" s="384">
        <f>SUMIF(DF233:DF252,"LPO",DO233:DO252)</f>
        <v>0</v>
      </c>
      <c r="DP265" s="149"/>
      <c r="DQ265" s="58"/>
      <c r="DR265" s="58"/>
      <c r="DS265" s="58"/>
      <c r="DT265" s="139"/>
      <c r="DU265" s="93"/>
      <c r="DV265" s="93"/>
      <c r="DW265" s="95"/>
      <c r="DX265" s="140"/>
      <c r="DY265" s="58"/>
      <c r="DZ265" s="120" t="s">
        <v>189</v>
      </c>
      <c r="EA265" s="119">
        <f>SUMIF(DT233:DT252,"LPO",DX233:DX252)</f>
        <v>0</v>
      </c>
      <c r="EB265" s="119">
        <f>SUMPRODUCT((DX233:DX252)*(DY233:DY252)*(DU233:DU252="LPO"))</f>
        <v>0</v>
      </c>
      <c r="EC265" s="381" t="str">
        <f>IFERROR((EB265*100)/DX255,"")</f>
        <v/>
      </c>
      <c r="ED265" s="384">
        <f>SUMIF(DU233:DU252,"LPO",ED233:ED252)</f>
        <v>0</v>
      </c>
      <c r="EE265" s="149"/>
      <c r="EF265" s="58"/>
      <c r="EG265" s="58"/>
      <c r="EH265" s="58"/>
      <c r="EI265" s="139"/>
      <c r="EJ265" s="93"/>
      <c r="EK265" s="93"/>
      <c r="EL265" s="95"/>
      <c r="EM265" s="140"/>
      <c r="EN265" s="58"/>
      <c r="EO265" s="120" t="s">
        <v>189</v>
      </c>
      <c r="EP265" s="119">
        <f>SUMIF(EI233:EI252,"LPO",EM233:EM252)</f>
        <v>0</v>
      </c>
      <c r="EQ265" s="119">
        <f>SUMPRODUCT((EM233:EM252)*(EN233:EN252)*(EJ233:EJ252="LPO"))</f>
        <v>0</v>
      </c>
      <c r="ER265" s="381" t="str">
        <f>IFERROR((EQ265*100)/EM255,"")</f>
        <v/>
      </c>
      <c r="ES265" s="384">
        <f>SUMIF(EJ233:EJ252,"LPO",ES233:ES252)</f>
        <v>0</v>
      </c>
      <c r="ET265" s="149"/>
      <c r="EU265" s="58"/>
      <c r="EV265" s="58"/>
      <c r="EW265" s="58"/>
      <c r="EX265" s="139"/>
      <c r="EY265" s="93"/>
      <c r="EZ265" s="93"/>
      <c r="FA265" s="95"/>
      <c r="FB265" s="140"/>
      <c r="FC265" s="58"/>
      <c r="FD265" s="120" t="s">
        <v>189</v>
      </c>
      <c r="FE265" s="119">
        <f>SUMIF(EX233:EX252,"LPO",FB233:FB252)</f>
        <v>0</v>
      </c>
      <c r="FF265" s="119">
        <f>SUMPRODUCT((FB233:FB252)*(FC233:FC252)*(EY233:EY252="LPO"))</f>
        <v>0</v>
      </c>
      <c r="FG265" s="381" t="str">
        <f>IFERROR((FF265*100)/FB255,"")</f>
        <v/>
      </c>
      <c r="FH265" s="384">
        <f>SUMIF(EY233:EY252,"LPO",FH233:FH252)</f>
        <v>0</v>
      </c>
      <c r="FI265" s="149"/>
      <c r="FJ265" s="58"/>
      <c r="FK265" s="58"/>
      <c r="FL265" s="58"/>
      <c r="FM265" s="139"/>
      <c r="FN265" s="93"/>
      <c r="FO265" s="93"/>
      <c r="FP265" s="95"/>
      <c r="FQ265" s="140"/>
      <c r="FR265" s="58"/>
      <c r="FS265" s="120" t="s">
        <v>189</v>
      </c>
      <c r="FT265" s="119">
        <f>SUMIF(FM233:FM252,"LPO",FQ233:FQ252)</f>
        <v>0</v>
      </c>
      <c r="FU265" s="119">
        <f>SUMPRODUCT((FQ233:FQ252)*(FR233:FR252)*(FN233:FN252="LPO"))</f>
        <v>0</v>
      </c>
      <c r="FV265" s="381" t="str">
        <f>IFERROR((FU265*100)/FQ255,"")</f>
        <v/>
      </c>
      <c r="FW265" s="384">
        <f>SUMIF(FN233:FN252,"LPO",FW233:FW252)</f>
        <v>0</v>
      </c>
      <c r="FX265" s="149"/>
      <c r="FY265" s="58"/>
      <c r="FZ265" s="58"/>
      <c r="GA265" s="58"/>
      <c r="GB265" s="139"/>
      <c r="GC265" s="93"/>
      <c r="GD265" s="93"/>
      <c r="GE265" s="95"/>
      <c r="GF265" s="140"/>
      <c r="GG265" s="58"/>
      <c r="GH265" s="120" t="s">
        <v>189</v>
      </c>
      <c r="GI265" s="119">
        <f>SUMIF(GB233:GB252,"LPO",GF233:GF252)</f>
        <v>0</v>
      </c>
      <c r="GJ265" s="119">
        <f>SUMPRODUCT((GF233:GF252)*(GG233:GG252)*(GC233:GC252="LPO"))</f>
        <v>0</v>
      </c>
      <c r="GK265" s="381" t="str">
        <f>IFERROR((GJ265*100)/GF255,"")</f>
        <v/>
      </c>
      <c r="GL265" s="384">
        <f>SUMIF(GC233:GC252,"LPO",GL233:GL252)</f>
        <v>0</v>
      </c>
      <c r="GM265" s="149"/>
      <c r="GN265" s="58"/>
      <c r="GO265" s="58"/>
      <c r="GP265" s="58"/>
      <c r="GQ265" s="139"/>
      <c r="GR265" s="93"/>
      <c r="GS265" s="93"/>
      <c r="GT265" s="95"/>
      <c r="GU265" s="140"/>
      <c r="GV265" s="58"/>
      <c r="GW265" s="120" t="s">
        <v>189</v>
      </c>
      <c r="GX265" s="119">
        <f>SUMIF(GQ233:GQ252,"LPO",GU233:GU252)</f>
        <v>0</v>
      </c>
      <c r="GY265" s="119">
        <f>SUMPRODUCT((GU233:GU252)*(GV233:GV252)*(GR233:GR252="LPO"))</f>
        <v>0</v>
      </c>
      <c r="GZ265" s="381" t="str">
        <f>IFERROR((GY265*100)/GU255,"")</f>
        <v/>
      </c>
      <c r="HA265" s="384">
        <f>SUMIF(GR233:GR252,"LPO",HA233:HA252)</f>
        <v>0</v>
      </c>
      <c r="HB265" s="149"/>
      <c r="HC265" s="58"/>
      <c r="HD265" s="58"/>
      <c r="HE265" s="58"/>
      <c r="HF265" s="139"/>
      <c r="HG265" s="93"/>
      <c r="HH265" s="93"/>
      <c r="HI265" s="95"/>
      <c r="HJ265" s="140"/>
      <c r="HK265" s="58"/>
      <c r="HL265" s="120" t="s">
        <v>189</v>
      </c>
      <c r="HM265" s="119">
        <f>SUMIF(HF233:HF252,"LPO",HJ233:HJ252)</f>
        <v>0</v>
      </c>
      <c r="HN265" s="119">
        <f>SUMPRODUCT((HJ233:HJ252)*(HK233:HK252)*(HG233:HG252="LPO"))</f>
        <v>0</v>
      </c>
      <c r="HO265" s="381" t="str">
        <f>IFERROR((HN265*100)/HJ255,"")</f>
        <v/>
      </c>
      <c r="HP265" s="384">
        <f>SUMIF(HG233:HG252,"LPO",HP233:HP252)</f>
        <v>0</v>
      </c>
      <c r="HQ265" s="149"/>
      <c r="HR265" s="58"/>
      <c r="HS265" s="58"/>
      <c r="HT265" s="58"/>
      <c r="HU265" s="139"/>
      <c r="HV265" s="93"/>
      <c r="HW265" s="93"/>
      <c r="HX265" s="95"/>
      <c r="HY265" s="140"/>
      <c r="HZ265" s="58"/>
      <c r="IA265" s="120" t="s">
        <v>189</v>
      </c>
      <c r="IB265" s="119">
        <f>SUMIF(HU233:HU252,"LPO",HY233:HY252)</f>
        <v>0</v>
      </c>
      <c r="IC265" s="119">
        <f>SUMPRODUCT((HY233:HY252)*(HZ233:HZ252)*(HV233:HV252="LPO"))</f>
        <v>0</v>
      </c>
      <c r="ID265" s="381" t="str">
        <f>IFERROR((IC265*100)/HY255,"")</f>
        <v/>
      </c>
      <c r="IE265" s="384">
        <f>SUMIF(HV233:HV252,"LPO",IE233:IE252)</f>
        <v>0</v>
      </c>
      <c r="IF265" s="149"/>
      <c r="IG265" s="58"/>
      <c r="IH265" s="58"/>
      <c r="II265" s="58"/>
      <c r="IJ265" s="139"/>
      <c r="IK265" s="93"/>
      <c r="IL265" s="93"/>
      <c r="IM265" s="95"/>
      <c r="IN265" s="140"/>
      <c r="IO265" s="58"/>
      <c r="IP265" s="120" t="s">
        <v>189</v>
      </c>
      <c r="IQ265" s="119">
        <f>SUMIF(IJ233:IJ252,"LPO",IN233:IN252)</f>
        <v>0</v>
      </c>
      <c r="IR265" s="119">
        <f>SUMPRODUCT((IN233:IN252)*(IO233:IO252)*(IK233:IK252="LPO"))</f>
        <v>0</v>
      </c>
      <c r="IS265" s="381" t="str">
        <f>IFERROR((IR265*100)/IN255,"")</f>
        <v/>
      </c>
      <c r="IT265" s="384">
        <f>SUMIF(IK233:IK252,"LPO",IT233:IT252)</f>
        <v>0</v>
      </c>
      <c r="IU265" s="149"/>
      <c r="IV265" s="58"/>
      <c r="IW265" s="58"/>
      <c r="IX265" s="58"/>
      <c r="IY265" s="139"/>
      <c r="IZ265" s="93"/>
      <c r="JA265" s="93"/>
      <c r="JB265" s="95"/>
      <c r="JC265" s="140"/>
      <c r="JD265" s="58"/>
      <c r="JE265" s="120" t="s">
        <v>189</v>
      </c>
      <c r="JF265" s="119">
        <f>SUMIF(IY233:IY252,"LPO",JC233:JC252)</f>
        <v>0</v>
      </c>
      <c r="JG265" s="119">
        <f>SUMPRODUCT((JC233:JC252)*(JD233:JD252)*(IZ233:IZ252="LPO"))</f>
        <v>0</v>
      </c>
      <c r="JH265" s="381" t="str">
        <f>IFERROR((JG265*100)/JC255,"")</f>
        <v/>
      </c>
      <c r="JI265" s="384">
        <f>SUMIF(IZ233:IZ252,"LPO",JI233:JI252)</f>
        <v>0</v>
      </c>
      <c r="JJ265" s="149"/>
      <c r="JK265" s="58"/>
      <c r="JL265" s="58"/>
      <c r="JM265" s="58"/>
      <c r="JN265" s="139"/>
      <c r="JO265" s="93"/>
      <c r="JP265" s="93"/>
      <c r="JQ265" s="95"/>
      <c r="JR265" s="140"/>
      <c r="JS265" s="58"/>
      <c r="JT265" s="120" t="s">
        <v>189</v>
      </c>
      <c r="JU265" s="119">
        <f>SUMIF(JN233:JN252,"LPO",JR233:JR252)</f>
        <v>0</v>
      </c>
      <c r="JV265" s="119">
        <f>SUMPRODUCT((JR233:JR252)*(JS233:JS252)*(JO233:JO252="LPO"))</f>
        <v>0</v>
      </c>
      <c r="JW265" s="381" t="str">
        <f>IFERROR((JV265*100)/JR255,"")</f>
        <v/>
      </c>
      <c r="JX265" s="384">
        <f>SUMIF(JO233:JO252,"LPO",JX233:JX252)</f>
        <v>0</v>
      </c>
      <c r="JY265" s="149"/>
      <c r="JZ265" s="58"/>
      <c r="KA265" s="58"/>
      <c r="KB265" s="58"/>
      <c r="KC265" s="139"/>
      <c r="KD265" s="93"/>
      <c r="KE265" s="93"/>
      <c r="KF265" s="95"/>
      <c r="KG265" s="140"/>
      <c r="KH265" s="58"/>
      <c r="KI265" s="120" t="s">
        <v>189</v>
      </c>
      <c r="KJ265" s="119">
        <f>SUMIF(KC233:KC252,"LPO",KG233:KG252)</f>
        <v>0</v>
      </c>
      <c r="KK265" s="119">
        <f>SUMPRODUCT((KG233:KG252)*(KH233:KH252)*(KD233:KD252="LPO"))</f>
        <v>0</v>
      </c>
      <c r="KL265" s="381" t="str">
        <f>IFERROR((KK265*100)/KG255,"")</f>
        <v/>
      </c>
      <c r="KM265" s="384">
        <f>SUMIF(KD233:KD252,"LPO",KM233:KM252)</f>
        <v>0</v>
      </c>
      <c r="KN265" s="149"/>
      <c r="KO265" s="58"/>
      <c r="KP265" s="58"/>
      <c r="KQ265" s="58"/>
      <c r="KR265" s="139"/>
      <c r="KS265" s="93"/>
      <c r="KT265" s="93"/>
      <c r="KU265" s="95"/>
      <c r="KV265" s="140"/>
      <c r="KW265" s="58"/>
      <c r="KX265" s="120" t="s">
        <v>189</v>
      </c>
      <c r="KY265" s="119">
        <f>SUMIF(KR233:KR252,"LPO",KV233:KV252)</f>
        <v>0</v>
      </c>
      <c r="KZ265" s="119">
        <f>SUMPRODUCT((KV233:KV252)*(KW233:KW252)*(KS233:KS252="LPO"))</f>
        <v>0</v>
      </c>
      <c r="LA265" s="381" t="str">
        <f>IFERROR((KZ265*100)/KV255,"")</f>
        <v/>
      </c>
      <c r="LB265" s="384">
        <f>SUMIF(KS233:KS252,"LPO",LB233:LB252)</f>
        <v>0</v>
      </c>
      <c r="LC265" s="149"/>
      <c r="LD265" s="347"/>
      <c r="LE265" s="58"/>
      <c r="LF265" s="58"/>
      <c r="LG265" s="139"/>
      <c r="LH265" s="93"/>
      <c r="LI265" s="93"/>
      <c r="LJ265" s="95"/>
      <c r="LK265" s="140"/>
      <c r="LL265" s="58"/>
      <c r="LM265" s="120" t="s">
        <v>189</v>
      </c>
      <c r="LN265" s="119">
        <f>SUMIF(LG233:LG252,"LPO",LK233:LK252)</f>
        <v>0</v>
      </c>
      <c r="LO265" s="119">
        <f>SUMPRODUCT((LK233:LK252)*(LL233:LL252)*(LH233:LH252="LPO"))</f>
        <v>0</v>
      </c>
      <c r="LP265" s="381" t="str">
        <f>IFERROR((LO265*100)/LK255,"")</f>
        <v/>
      </c>
      <c r="LQ265" s="384">
        <f>SUMIF(LH233:LH252,"LPO",LQ233:LQ252)</f>
        <v>0</v>
      </c>
      <c r="LR265" s="149"/>
      <c r="LS265" s="347"/>
      <c r="LT265" s="58"/>
      <c r="LU265" s="58"/>
      <c r="LV265" s="139"/>
      <c r="LW265" s="93"/>
      <c r="LX265" s="93"/>
      <c r="LY265" s="95"/>
      <c r="LZ265" s="140"/>
      <c r="MA265" s="58"/>
      <c r="MB265" s="120" t="s">
        <v>189</v>
      </c>
      <c r="MC265" s="119">
        <f>SUMIF(LV233:LV252,"LPO",LZ233:LZ252)</f>
        <v>0</v>
      </c>
      <c r="MD265" s="119">
        <f>SUMPRODUCT((LZ233:LZ252)*(MA233:MA252)*(LW233:LW252="LPO"))</f>
        <v>0</v>
      </c>
      <c r="ME265" s="381" t="str">
        <f>IFERROR((MD265*100)/LZ255,"")</f>
        <v/>
      </c>
      <c r="MF265" s="384">
        <f>SUMIF(LW233:LW252,"LPO",MF233:MF252)</f>
        <v>0</v>
      </c>
      <c r="MG265" s="149"/>
      <c r="MH265" s="347"/>
      <c r="MI265" s="58"/>
      <c r="MJ265" s="58"/>
      <c r="MK265" s="139"/>
      <c r="ML265" s="93"/>
      <c r="MM265" s="93"/>
      <c r="MN265" s="95"/>
      <c r="MO265" s="140"/>
      <c r="MP265" s="58"/>
      <c r="MQ265" s="120" t="s">
        <v>189</v>
      </c>
      <c r="MR265" s="119">
        <f>SUMIF(MK233:MK252,"LPO",MO233:MO252)</f>
        <v>0</v>
      </c>
      <c r="MS265" s="119">
        <f>SUMPRODUCT((MO233:MO252)*(MP233:MP252)*(ML233:ML252="LPO"))</f>
        <v>0</v>
      </c>
      <c r="MT265" s="381" t="str">
        <f>IFERROR((MS265*100)/MO255,"")</f>
        <v/>
      </c>
      <c r="MU265" s="384">
        <f>SUMIF(ML233:ML252,"LPO",MU233:MU252)</f>
        <v>0</v>
      </c>
      <c r="MV265" s="149"/>
      <c r="MW265" s="347"/>
    </row>
    <row r="266" spans="1:361" ht="17" thickBot="1">
      <c r="A266" s="347"/>
      <c r="B266" s="58"/>
      <c r="C266" s="58"/>
      <c r="D266" s="141"/>
      <c r="E266" s="142"/>
      <c r="F266" s="142"/>
      <c r="G266" s="143"/>
      <c r="H266" s="144"/>
      <c r="I266" s="58"/>
      <c r="J266" s="121" t="s">
        <v>361</v>
      </c>
      <c r="K266" s="122">
        <f>SUMIF(D233:D252,"Funcional",H233:H252)</f>
        <v>0</v>
      </c>
      <c r="L266" s="122">
        <f>SUMPRODUCT((H233:H252)*(I233:I252)*(E233:E252="Funcional"))</f>
        <v>0</v>
      </c>
      <c r="M266" s="385" t="str">
        <f>IFERROR((L266*100)/H255,"")</f>
        <v/>
      </c>
      <c r="N266" s="386">
        <f>SUMIF(E233:E252,"Funcional",N233:N252)</f>
        <v>0</v>
      </c>
      <c r="O266" s="149"/>
      <c r="P266" s="347"/>
      <c r="Q266" s="58"/>
      <c r="R266" s="58"/>
      <c r="S266" s="141"/>
      <c r="T266" s="142"/>
      <c r="U266" s="142"/>
      <c r="V266" s="143"/>
      <c r="W266" s="144"/>
      <c r="X266" s="58"/>
      <c r="Y266" s="121" t="s">
        <v>361</v>
      </c>
      <c r="Z266" s="122">
        <f>SUMIF(S233:S252,"Funcional",W233:W252)</f>
        <v>0</v>
      </c>
      <c r="AA266" s="122">
        <f>SUMPRODUCT((W233:W252)*(X233:X252)*(T233:T252="Funcional"))</f>
        <v>0</v>
      </c>
      <c r="AB266" s="385" t="str">
        <f>IFERROR((AA266*100)/W255,"")</f>
        <v/>
      </c>
      <c r="AC266" s="386">
        <f>SUMIF(T233:T252,"Funcional",AC233:AC252)</f>
        <v>0</v>
      </c>
      <c r="AD266" s="149"/>
      <c r="AE266" s="58"/>
      <c r="AF266" s="58"/>
      <c r="AG266" s="58"/>
      <c r="AH266" s="141"/>
      <c r="AI266" s="142"/>
      <c r="AJ266" s="142"/>
      <c r="AK266" s="143"/>
      <c r="AL266" s="144"/>
      <c r="AM266" s="58"/>
      <c r="AN266" s="121" t="s">
        <v>361</v>
      </c>
      <c r="AO266" s="122">
        <f>SUMIF(AH233:AH252,"Funcional",AL233:AL252)</f>
        <v>0</v>
      </c>
      <c r="AP266" s="122">
        <f>SUMPRODUCT((AL233:AL252)*(AM233:AM252)*(AI233:AI252="Funcional"))</f>
        <v>0</v>
      </c>
      <c r="AQ266" s="385" t="str">
        <f>IFERROR((AP266*100)/AL255,"")</f>
        <v/>
      </c>
      <c r="AR266" s="386">
        <f>SUMIF(AI233:AI252,"Funcional",AR233:AR252)</f>
        <v>0</v>
      </c>
      <c r="AS266" s="149"/>
      <c r="AT266" s="58"/>
      <c r="AU266" s="58"/>
      <c r="AV266" s="58"/>
      <c r="AW266" s="141"/>
      <c r="AX266" s="142"/>
      <c r="AY266" s="142"/>
      <c r="AZ266" s="358"/>
      <c r="BA266" s="144"/>
      <c r="BB266" s="58"/>
      <c r="BC266" s="121" t="s">
        <v>361</v>
      </c>
      <c r="BD266" s="122">
        <f>SUMIF(AW233:AW252,"Funcional",BA233:BA252)</f>
        <v>0</v>
      </c>
      <c r="BE266" s="122">
        <f>SUMPRODUCT((BA233:BA252)*(BB233:BB252)*(AX233:AX252="Funcional"))</f>
        <v>0</v>
      </c>
      <c r="BF266" s="385" t="str">
        <f>IFERROR((BE266*100)/BA255,"")</f>
        <v/>
      </c>
      <c r="BG266" s="386">
        <f>SUMIF(AX233:AX252,"Funcional",BG233:BG252)</f>
        <v>0</v>
      </c>
      <c r="BH266" s="149"/>
      <c r="BI266" s="58"/>
      <c r="BJ266" s="58"/>
      <c r="BK266" s="58"/>
      <c r="BL266" s="141"/>
      <c r="BM266" s="142"/>
      <c r="BN266" s="142"/>
      <c r="BO266" s="143"/>
      <c r="BP266" s="144"/>
      <c r="BQ266" s="58"/>
      <c r="BR266" s="121" t="s">
        <v>361</v>
      </c>
      <c r="BS266" s="122">
        <f>SUMIF(BL233:BL252,"Funcional",BP233:BP252)</f>
        <v>0</v>
      </c>
      <c r="BT266" s="122">
        <f>SUMPRODUCT((BP233:BP252)*(BQ233:BQ252)*(BM233:BM252="Funcional"))</f>
        <v>0</v>
      </c>
      <c r="BU266" s="385" t="str">
        <f>IFERROR((BT266*100)/BP255,"")</f>
        <v/>
      </c>
      <c r="BV266" s="386">
        <f>SUMIF(BM233:BM252,"Funcional",BV233:BV252)</f>
        <v>0</v>
      </c>
      <c r="BW266" s="149"/>
      <c r="BX266" s="58"/>
      <c r="BY266" s="58"/>
      <c r="BZ266" s="58"/>
      <c r="CA266" s="141"/>
      <c r="CB266" s="142"/>
      <c r="CC266" s="142"/>
      <c r="CD266" s="143"/>
      <c r="CE266" s="144"/>
      <c r="CF266" s="58"/>
      <c r="CG266" s="121" t="s">
        <v>361</v>
      </c>
      <c r="CH266" s="122">
        <f>SUMIF(CA233:CA252,"Funcional",CE233:CE252)</f>
        <v>0</v>
      </c>
      <c r="CI266" s="122">
        <f>SUMPRODUCT((CE233:CE252)*(CF233:CF252)*(CB233:CB252="Funcional"))</f>
        <v>0</v>
      </c>
      <c r="CJ266" s="385" t="str">
        <f>IFERROR((CI266*100)/CE255,"")</f>
        <v/>
      </c>
      <c r="CK266" s="386">
        <f>SUMIF(CB233:CB252,"Funcional",CK233:CK252)</f>
        <v>0</v>
      </c>
      <c r="CL266" s="149"/>
      <c r="CM266" s="58"/>
      <c r="CN266" s="58"/>
      <c r="CO266" s="58"/>
      <c r="CP266" s="141"/>
      <c r="CQ266" s="142"/>
      <c r="CR266" s="142"/>
      <c r="CS266" s="143"/>
      <c r="CT266" s="144"/>
      <c r="CU266" s="58"/>
      <c r="CV266" s="121" t="s">
        <v>361</v>
      </c>
      <c r="CW266" s="122">
        <f>SUMIF(CP233:CP252,"Funcional",CT233:CT252)</f>
        <v>0</v>
      </c>
      <c r="CX266" s="122">
        <f>SUMPRODUCT((CT233:CT252)*(CU233:CU252)*(CQ233:CQ252="Funcional"))</f>
        <v>0</v>
      </c>
      <c r="CY266" s="385" t="str">
        <f>IFERROR((CX266*100)/CT255,"")</f>
        <v/>
      </c>
      <c r="CZ266" s="386">
        <f>SUMIF(CQ233:CQ252,"Funcional",CZ233:CZ252)</f>
        <v>0</v>
      </c>
      <c r="DA266" s="149"/>
      <c r="DB266" s="58"/>
      <c r="DC266" s="58"/>
      <c r="DD266" s="58"/>
      <c r="DE266" s="141"/>
      <c r="DF266" s="142"/>
      <c r="DG266" s="142"/>
      <c r="DH266" s="143"/>
      <c r="DI266" s="144"/>
      <c r="DJ266" s="58"/>
      <c r="DK266" s="121" t="s">
        <v>361</v>
      </c>
      <c r="DL266" s="122">
        <f>SUMIF(DE233:DE252,"Funcional",DI233:DI252)</f>
        <v>0</v>
      </c>
      <c r="DM266" s="122">
        <f>SUMPRODUCT((DI233:DI252)*(DJ233:DJ252)*(DF233:DF252="Funcional"))</f>
        <v>0</v>
      </c>
      <c r="DN266" s="385" t="str">
        <f>IFERROR((DM266*100)/DI255,"")</f>
        <v/>
      </c>
      <c r="DO266" s="386">
        <f>SUMIF(DF233:DF252,"Funcional",DO233:DO252)</f>
        <v>0</v>
      </c>
      <c r="DP266" s="149"/>
      <c r="DQ266" s="58"/>
      <c r="DR266" s="58"/>
      <c r="DS266" s="58"/>
      <c r="DT266" s="141"/>
      <c r="DU266" s="142"/>
      <c r="DV266" s="142"/>
      <c r="DW266" s="143"/>
      <c r="DX266" s="144"/>
      <c r="DY266" s="58"/>
      <c r="DZ266" s="121" t="s">
        <v>361</v>
      </c>
      <c r="EA266" s="122">
        <f>SUMIF(DT233:DT252,"Funcional",DX233:DX252)</f>
        <v>0</v>
      </c>
      <c r="EB266" s="122">
        <f>SUMPRODUCT((DX233:DX252)*(DY233:DY252)*(DU233:DU252="Funcional"))</f>
        <v>0</v>
      </c>
      <c r="EC266" s="385" t="str">
        <f>IFERROR((EB266*100)/DX255,"")</f>
        <v/>
      </c>
      <c r="ED266" s="386">
        <f>SUMIF(DU233:DU252,"Funcional",ED233:ED252)</f>
        <v>0</v>
      </c>
      <c r="EE266" s="149"/>
      <c r="EF266" s="58"/>
      <c r="EG266" s="58"/>
      <c r="EH266" s="58"/>
      <c r="EI266" s="141"/>
      <c r="EJ266" s="142"/>
      <c r="EK266" s="142"/>
      <c r="EL266" s="143"/>
      <c r="EM266" s="144"/>
      <c r="EN266" s="58"/>
      <c r="EO266" s="121" t="s">
        <v>361</v>
      </c>
      <c r="EP266" s="122">
        <f>SUMIF(EI233:EI252,"Funcional",EM233:EM252)</f>
        <v>0</v>
      </c>
      <c r="EQ266" s="122">
        <f>SUMPRODUCT((EM233:EM252)*(EN233:EN252)*(EJ233:EJ252="Funcional"))</f>
        <v>0</v>
      </c>
      <c r="ER266" s="385" t="str">
        <f>IFERROR((EQ266*100)/EM255,"")</f>
        <v/>
      </c>
      <c r="ES266" s="386">
        <f>SUMIF(EJ233:EJ252,"Funcional",ES233:ES252)</f>
        <v>0</v>
      </c>
      <c r="ET266" s="149"/>
      <c r="EU266" s="58"/>
      <c r="EV266" s="58"/>
      <c r="EW266" s="58"/>
      <c r="EX266" s="141"/>
      <c r="EY266" s="142"/>
      <c r="EZ266" s="142"/>
      <c r="FA266" s="143"/>
      <c r="FB266" s="144"/>
      <c r="FC266" s="58"/>
      <c r="FD266" s="121" t="s">
        <v>361</v>
      </c>
      <c r="FE266" s="122">
        <f>SUMIF(EX233:EX252,"Funcional",FB233:FB252)</f>
        <v>0</v>
      </c>
      <c r="FF266" s="122">
        <f>SUMPRODUCT((FB233:FB252)*(FC233:FC252)*(EY233:EY252="Funcional"))</f>
        <v>0</v>
      </c>
      <c r="FG266" s="385" t="str">
        <f>IFERROR((FF266*100)/FB255,"")</f>
        <v/>
      </c>
      <c r="FH266" s="386">
        <f>SUMIF(EY233:EY252,"Funcional",FH233:FH252)</f>
        <v>0</v>
      </c>
      <c r="FI266" s="149"/>
      <c r="FJ266" s="58"/>
      <c r="FK266" s="58"/>
      <c r="FL266" s="58"/>
      <c r="FM266" s="141"/>
      <c r="FN266" s="142"/>
      <c r="FO266" s="142"/>
      <c r="FP266" s="143"/>
      <c r="FQ266" s="144"/>
      <c r="FR266" s="58"/>
      <c r="FS266" s="121" t="s">
        <v>361</v>
      </c>
      <c r="FT266" s="122">
        <f>SUMIF(FM233:FM252,"Funcional",FQ233:FQ252)</f>
        <v>0</v>
      </c>
      <c r="FU266" s="122">
        <f>SUMPRODUCT((FQ233:FQ252)*(FR233:FR252)*(FN233:FN252="Funcional"))</f>
        <v>0</v>
      </c>
      <c r="FV266" s="385" t="str">
        <f>IFERROR((FU266*100)/FQ255,"")</f>
        <v/>
      </c>
      <c r="FW266" s="386">
        <f>SUMIF(FN233:FN252,"Funcional",FW233:FW252)</f>
        <v>0</v>
      </c>
      <c r="FX266" s="149"/>
      <c r="FY266" s="58"/>
      <c r="FZ266" s="58"/>
      <c r="GA266" s="58"/>
      <c r="GB266" s="141"/>
      <c r="GC266" s="142"/>
      <c r="GD266" s="142"/>
      <c r="GE266" s="143"/>
      <c r="GF266" s="144"/>
      <c r="GG266" s="58"/>
      <c r="GH266" s="121" t="s">
        <v>361</v>
      </c>
      <c r="GI266" s="122">
        <f>SUMIF(GB233:GB252,"Funcional",GF233:GF252)</f>
        <v>0</v>
      </c>
      <c r="GJ266" s="122">
        <f>SUMPRODUCT((GF233:GF252)*(GG233:GG252)*(GC233:GC252="Funcional"))</f>
        <v>0</v>
      </c>
      <c r="GK266" s="385" t="str">
        <f>IFERROR((GJ266*100)/GF255,"")</f>
        <v/>
      </c>
      <c r="GL266" s="386">
        <f>SUMIF(GC233:GC252,"Funcional",GL233:GL252)</f>
        <v>0</v>
      </c>
      <c r="GM266" s="149"/>
      <c r="GN266" s="58"/>
      <c r="GO266" s="58"/>
      <c r="GP266" s="58"/>
      <c r="GQ266" s="141"/>
      <c r="GR266" s="142"/>
      <c r="GS266" s="142"/>
      <c r="GT266" s="143"/>
      <c r="GU266" s="144"/>
      <c r="GV266" s="58"/>
      <c r="GW266" s="121" t="s">
        <v>361</v>
      </c>
      <c r="GX266" s="122">
        <f>SUMIF(GQ233:GQ252,"Funcional",GU233:GU252)</f>
        <v>0</v>
      </c>
      <c r="GY266" s="122">
        <f>SUMPRODUCT((GU233:GU252)*(GV233:GV252)*(GR233:GR252="Funcional"))</f>
        <v>0</v>
      </c>
      <c r="GZ266" s="385" t="str">
        <f>IFERROR((GY266*100)/GU255,"")</f>
        <v/>
      </c>
      <c r="HA266" s="386">
        <f>SUMIF(GR233:GR252,"Funcional",HA233:HA252)</f>
        <v>0</v>
      </c>
      <c r="HB266" s="149"/>
      <c r="HC266" s="58"/>
      <c r="HD266" s="58"/>
      <c r="HE266" s="58"/>
      <c r="HF266" s="141"/>
      <c r="HG266" s="142"/>
      <c r="HH266" s="142"/>
      <c r="HI266" s="143"/>
      <c r="HJ266" s="144"/>
      <c r="HK266" s="58"/>
      <c r="HL266" s="121" t="s">
        <v>361</v>
      </c>
      <c r="HM266" s="122">
        <f>SUMIF(HF233:HF252,"Funcional",HJ233:HJ252)</f>
        <v>0</v>
      </c>
      <c r="HN266" s="122">
        <f>SUMPRODUCT((HJ233:HJ252)*(HK233:HK252)*(HG233:HG252="Funcional"))</f>
        <v>0</v>
      </c>
      <c r="HO266" s="385" t="str">
        <f>IFERROR((HN266*100)/HJ255,"")</f>
        <v/>
      </c>
      <c r="HP266" s="386">
        <f>SUMIF(HG233:HG252,"Funcional",HP233:HP252)</f>
        <v>0</v>
      </c>
      <c r="HQ266" s="149"/>
      <c r="HR266" s="58"/>
      <c r="HS266" s="58"/>
      <c r="HT266" s="58"/>
      <c r="HU266" s="141"/>
      <c r="HV266" s="142"/>
      <c r="HW266" s="142"/>
      <c r="HX266" s="143"/>
      <c r="HY266" s="144"/>
      <c r="HZ266" s="58"/>
      <c r="IA266" s="121" t="s">
        <v>361</v>
      </c>
      <c r="IB266" s="122">
        <f>SUMIF(HU233:HU252,"Funcional",HY233:HY252)</f>
        <v>0</v>
      </c>
      <c r="IC266" s="122">
        <f>SUMPRODUCT((HY233:HY252)*(HZ233:HZ252)*(HV233:HV252="Funcional"))</f>
        <v>0</v>
      </c>
      <c r="ID266" s="385" t="str">
        <f>IFERROR((IC266*100)/HY255,"")</f>
        <v/>
      </c>
      <c r="IE266" s="386">
        <f>SUMIF(HV233:HV252,"Funcional",IE233:IE252)</f>
        <v>0</v>
      </c>
      <c r="IF266" s="149"/>
      <c r="IG266" s="58"/>
      <c r="IH266" s="58"/>
      <c r="II266" s="58"/>
      <c r="IJ266" s="141"/>
      <c r="IK266" s="142"/>
      <c r="IL266" s="142"/>
      <c r="IM266" s="143"/>
      <c r="IN266" s="144"/>
      <c r="IO266" s="58"/>
      <c r="IP266" s="121" t="s">
        <v>361</v>
      </c>
      <c r="IQ266" s="122">
        <f>SUMIF(IJ233:IJ252,"Funcional",IN233:IN252)</f>
        <v>0</v>
      </c>
      <c r="IR266" s="122">
        <f>SUMPRODUCT((IN233:IN252)*(IO233:IO252)*(IK233:IK252="Funcional"))</f>
        <v>0</v>
      </c>
      <c r="IS266" s="385" t="str">
        <f>IFERROR((IR266*100)/IN255,"")</f>
        <v/>
      </c>
      <c r="IT266" s="386">
        <f>SUMIF(IK233:IK252,"Funcional",IT233:IT252)</f>
        <v>0</v>
      </c>
      <c r="IU266" s="149"/>
      <c r="IV266" s="58"/>
      <c r="IW266" s="58"/>
      <c r="IX266" s="58"/>
      <c r="IY266" s="141"/>
      <c r="IZ266" s="142"/>
      <c r="JA266" s="142"/>
      <c r="JB266" s="143"/>
      <c r="JC266" s="144"/>
      <c r="JD266" s="58"/>
      <c r="JE266" s="121" t="s">
        <v>361</v>
      </c>
      <c r="JF266" s="122">
        <f>SUMIF(IY233:IY252,"Funcional",JC233:JC252)</f>
        <v>0</v>
      </c>
      <c r="JG266" s="122">
        <f>SUMPRODUCT((JC233:JC252)*(JD233:JD252)*(IZ233:IZ252="Funcional"))</f>
        <v>0</v>
      </c>
      <c r="JH266" s="385" t="str">
        <f>IFERROR((JG266*100)/JC255,"")</f>
        <v/>
      </c>
      <c r="JI266" s="386">
        <f>SUMIF(IZ233:IZ252,"Funcional",JI233:JI252)</f>
        <v>0</v>
      </c>
      <c r="JJ266" s="149"/>
      <c r="JK266" s="58"/>
      <c r="JL266" s="58"/>
      <c r="JM266" s="58"/>
      <c r="JN266" s="141"/>
      <c r="JO266" s="142"/>
      <c r="JP266" s="142"/>
      <c r="JQ266" s="143"/>
      <c r="JR266" s="144"/>
      <c r="JS266" s="58"/>
      <c r="JT266" s="121" t="s">
        <v>361</v>
      </c>
      <c r="JU266" s="122">
        <f>SUMIF(JN233:JN252,"Funcional",JR233:JR252)</f>
        <v>0</v>
      </c>
      <c r="JV266" s="122">
        <f>SUMPRODUCT((JR233:JR252)*(JS233:JS252)*(JO233:JO252="Funcional"))</f>
        <v>0</v>
      </c>
      <c r="JW266" s="385" t="str">
        <f>IFERROR((JV266*100)/JR255,"")</f>
        <v/>
      </c>
      <c r="JX266" s="386">
        <f>SUMIF(JO233:JO252,"Funcional",JX233:JX252)</f>
        <v>0</v>
      </c>
      <c r="JY266" s="149"/>
      <c r="JZ266" s="58"/>
      <c r="KA266" s="58"/>
      <c r="KB266" s="58"/>
      <c r="KC266" s="141"/>
      <c r="KD266" s="142"/>
      <c r="KE266" s="142"/>
      <c r="KF266" s="143"/>
      <c r="KG266" s="144"/>
      <c r="KH266" s="58"/>
      <c r="KI266" s="121" t="s">
        <v>361</v>
      </c>
      <c r="KJ266" s="122">
        <f>SUMIF(KC233:KC252,"Funcional",KG233:KG252)</f>
        <v>0</v>
      </c>
      <c r="KK266" s="122">
        <f>SUMPRODUCT((KG233:KG252)*(KH233:KH252)*(KD233:KD252="Funcional"))</f>
        <v>0</v>
      </c>
      <c r="KL266" s="385" t="str">
        <f>IFERROR((KK266*100)/KG255,"")</f>
        <v/>
      </c>
      <c r="KM266" s="386">
        <f>SUMIF(KD233:KD252,"Funcional",KM233:KM252)</f>
        <v>0</v>
      </c>
      <c r="KN266" s="149"/>
      <c r="KO266" s="58"/>
      <c r="KP266" s="58"/>
      <c r="KQ266" s="58"/>
      <c r="KR266" s="141"/>
      <c r="KS266" s="142"/>
      <c r="KT266" s="142"/>
      <c r="KU266" s="143"/>
      <c r="KV266" s="144"/>
      <c r="KW266" s="58"/>
      <c r="KX266" s="121" t="s">
        <v>361</v>
      </c>
      <c r="KY266" s="122">
        <f>SUMIF(KR233:KR252,"Funcional",KV233:KV252)</f>
        <v>0</v>
      </c>
      <c r="KZ266" s="122">
        <f>SUMPRODUCT((KV233:KV252)*(KW233:KW252)*(KS233:KS252="Funcional"))</f>
        <v>0</v>
      </c>
      <c r="LA266" s="385" t="str">
        <f>IFERROR((KZ266*100)/KV255,"")</f>
        <v/>
      </c>
      <c r="LB266" s="386">
        <f>SUMIF(KS233:KS252,"Funcional",LB233:LB252)</f>
        <v>0</v>
      </c>
      <c r="LC266" s="149"/>
      <c r="LD266" s="347"/>
      <c r="LE266" s="58"/>
      <c r="LF266" s="58"/>
      <c r="LG266" s="141"/>
      <c r="LH266" s="142"/>
      <c r="LI266" s="142"/>
      <c r="LJ266" s="143"/>
      <c r="LK266" s="144"/>
      <c r="LL266" s="58"/>
      <c r="LM266" s="121" t="s">
        <v>361</v>
      </c>
      <c r="LN266" s="122">
        <f>SUMIF(LG233:LG252,"Funcional",LK233:LK252)</f>
        <v>0</v>
      </c>
      <c r="LO266" s="122">
        <f>SUMPRODUCT((LK233:LK252)*(LL233:LL252)*(LH233:LH252="Funcional"))</f>
        <v>0</v>
      </c>
      <c r="LP266" s="385" t="str">
        <f>IFERROR((LO266*100)/LK255,"")</f>
        <v/>
      </c>
      <c r="LQ266" s="386">
        <f>SUMIF(LH233:LH252,"Funcional",LQ233:LQ252)</f>
        <v>0</v>
      </c>
      <c r="LR266" s="149"/>
      <c r="LS266" s="347"/>
      <c r="LT266" s="58"/>
      <c r="LU266" s="58"/>
      <c r="LV266" s="141"/>
      <c r="LW266" s="142"/>
      <c r="LX266" s="142"/>
      <c r="LY266" s="143"/>
      <c r="LZ266" s="144"/>
      <c r="MA266" s="58"/>
      <c r="MB266" s="121" t="s">
        <v>361</v>
      </c>
      <c r="MC266" s="122">
        <f>SUMIF(LV233:LV252,"Funcional",LZ233:LZ252)</f>
        <v>0</v>
      </c>
      <c r="MD266" s="122">
        <f>SUMPRODUCT((LZ233:LZ252)*(MA233:MA252)*(LW233:LW252="Funcional"))</f>
        <v>0</v>
      </c>
      <c r="ME266" s="385" t="str">
        <f>IFERROR((MD266*100)/LZ255,"")</f>
        <v/>
      </c>
      <c r="MF266" s="386">
        <f>SUMIF(LW233:LW252,"Funcional",MF233:MF252)</f>
        <v>0</v>
      </c>
      <c r="MG266" s="149"/>
      <c r="MH266" s="347"/>
      <c r="MI266" s="58"/>
      <c r="MJ266" s="58"/>
      <c r="MK266" s="141"/>
      <c r="ML266" s="142"/>
      <c r="MM266" s="142"/>
      <c r="MN266" s="143"/>
      <c r="MO266" s="144"/>
      <c r="MP266" s="58"/>
      <c r="MQ266" s="121" t="s">
        <v>361</v>
      </c>
      <c r="MR266" s="122">
        <f>SUMIF(MK233:MK252,"Funcional",MO233:MO252)</f>
        <v>0</v>
      </c>
      <c r="MS266" s="122">
        <f>SUMPRODUCT((MO233:MO252)*(MP233:MP252)*(ML233:ML252="Funcional"))</f>
        <v>0</v>
      </c>
      <c r="MT266" s="385" t="str">
        <f>IFERROR((MS266*100)/MO255,"")</f>
        <v/>
      </c>
      <c r="MU266" s="386">
        <f>SUMIF(ML233:ML252,"Funcional",MU233:MU252)</f>
        <v>0</v>
      </c>
      <c r="MV266" s="149"/>
      <c r="MW266" s="347"/>
    </row>
    <row r="267" spans="1:361">
      <c r="A267" s="347"/>
      <c r="B267" s="58"/>
      <c r="C267" s="58"/>
      <c r="D267" s="58"/>
      <c r="E267" s="58"/>
      <c r="F267" s="58"/>
      <c r="G267" s="59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9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9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351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9"/>
      <c r="BP267" s="58"/>
      <c r="BQ267" s="58"/>
      <c r="BR267" s="58"/>
      <c r="BS267" s="58"/>
      <c r="BT267" s="58"/>
      <c r="BU267" s="58"/>
      <c r="BV267" s="58"/>
      <c r="BW267" s="58"/>
      <c r="BX267" s="58"/>
      <c r="BY267" s="58"/>
      <c r="BZ267" s="58"/>
      <c r="CA267" s="58"/>
      <c r="CB267" s="58"/>
      <c r="CC267" s="58"/>
      <c r="CD267" s="59"/>
      <c r="CE267" s="58"/>
      <c r="CF267" s="58"/>
      <c r="CG267" s="58"/>
      <c r="CH267" s="58"/>
      <c r="CI267" s="58"/>
      <c r="CJ267" s="58"/>
      <c r="CK267" s="58"/>
      <c r="CL267" s="58"/>
      <c r="CM267" s="58"/>
      <c r="CN267" s="58"/>
      <c r="CO267" s="58"/>
      <c r="CP267" s="58"/>
      <c r="CQ267" s="58"/>
      <c r="CR267" s="58"/>
      <c r="CS267" s="59"/>
      <c r="CT267" s="58"/>
      <c r="CU267" s="58"/>
      <c r="CV267" s="58"/>
      <c r="CW267" s="58"/>
      <c r="CX267" s="58"/>
      <c r="CY267" s="58"/>
      <c r="CZ267" s="58"/>
      <c r="DA267" s="58"/>
      <c r="DB267" s="58"/>
      <c r="DC267" s="58"/>
      <c r="DD267" s="58"/>
      <c r="DE267" s="58"/>
      <c r="DF267" s="58"/>
      <c r="DG267" s="58"/>
      <c r="DH267" s="59"/>
      <c r="DI267" s="58"/>
      <c r="DJ267" s="58"/>
      <c r="DK267" s="58"/>
      <c r="DL267" s="58"/>
      <c r="DM267" s="58"/>
      <c r="DN267" s="58"/>
      <c r="DO267" s="58"/>
      <c r="DP267" s="58"/>
      <c r="DQ267" s="58"/>
      <c r="DR267" s="58"/>
      <c r="DS267" s="58"/>
      <c r="DT267" s="58"/>
      <c r="DU267" s="58"/>
      <c r="DV267" s="58"/>
      <c r="DW267" s="59"/>
      <c r="DX267" s="58"/>
      <c r="DY267" s="58"/>
      <c r="DZ267" s="58"/>
      <c r="EA267" s="58"/>
      <c r="EB267" s="58"/>
      <c r="EC267" s="58"/>
      <c r="ED267" s="58"/>
      <c r="EE267" s="58"/>
      <c r="EF267" s="58"/>
      <c r="EG267" s="58"/>
      <c r="EH267" s="58"/>
      <c r="EI267" s="58"/>
      <c r="EJ267" s="58"/>
      <c r="EK267" s="58"/>
      <c r="EL267" s="59"/>
      <c r="EM267" s="58"/>
      <c r="EN267" s="58"/>
      <c r="EO267" s="58"/>
      <c r="EP267" s="58"/>
      <c r="EQ267" s="58"/>
      <c r="ER267" s="58"/>
      <c r="ES267" s="58"/>
      <c r="ET267" s="58"/>
      <c r="EU267" s="58"/>
      <c r="EV267" s="58"/>
      <c r="EW267" s="58"/>
      <c r="EX267" s="58"/>
      <c r="EY267" s="58"/>
      <c r="EZ267" s="58"/>
      <c r="FA267" s="59"/>
      <c r="FB267" s="58"/>
      <c r="FC267" s="58"/>
      <c r="FD267" s="58"/>
      <c r="FE267" s="58"/>
      <c r="FF267" s="58"/>
      <c r="FG267" s="58"/>
      <c r="FH267" s="58"/>
      <c r="FI267" s="58"/>
      <c r="FJ267" s="58"/>
      <c r="FK267" s="58"/>
      <c r="FL267" s="58"/>
      <c r="FM267" s="58"/>
      <c r="FN267" s="58"/>
      <c r="FO267" s="58"/>
      <c r="FP267" s="59"/>
      <c r="FQ267" s="58"/>
      <c r="FR267" s="58"/>
      <c r="FS267" s="58"/>
      <c r="FT267" s="58"/>
      <c r="FU267" s="58"/>
      <c r="FV267" s="58"/>
      <c r="FW267" s="58"/>
      <c r="FX267" s="58"/>
      <c r="FY267" s="58"/>
      <c r="FZ267" s="58"/>
      <c r="GA267" s="58"/>
      <c r="GB267" s="58"/>
      <c r="GC267" s="58"/>
      <c r="GD267" s="58"/>
      <c r="GE267" s="59"/>
      <c r="GF267" s="58"/>
      <c r="GG267" s="58"/>
      <c r="GH267" s="58"/>
      <c r="GI267" s="58"/>
      <c r="GJ267" s="58"/>
      <c r="GK267" s="58"/>
      <c r="GL267" s="58"/>
      <c r="GM267" s="58"/>
      <c r="GN267" s="58"/>
      <c r="GO267" s="58"/>
      <c r="GP267" s="58"/>
      <c r="GQ267" s="58"/>
      <c r="GR267" s="58"/>
      <c r="GS267" s="58"/>
      <c r="GT267" s="59"/>
      <c r="GU267" s="58"/>
      <c r="GV267" s="58"/>
      <c r="GW267" s="58"/>
      <c r="GX267" s="58"/>
      <c r="GY267" s="58"/>
      <c r="GZ267" s="58"/>
      <c r="HA267" s="58"/>
      <c r="HB267" s="58"/>
      <c r="HC267" s="58"/>
      <c r="HD267" s="58"/>
      <c r="HE267" s="58"/>
      <c r="HF267" s="58"/>
      <c r="HG267" s="58"/>
      <c r="HH267" s="58"/>
      <c r="HI267" s="59"/>
      <c r="HJ267" s="58"/>
      <c r="HK267" s="58"/>
      <c r="HL267" s="58"/>
      <c r="HM267" s="58"/>
      <c r="HN267" s="58"/>
      <c r="HO267" s="58"/>
      <c r="HP267" s="58"/>
      <c r="HQ267" s="58"/>
      <c r="HR267" s="58"/>
      <c r="HS267" s="58"/>
      <c r="HT267" s="58"/>
      <c r="HU267" s="58"/>
      <c r="HV267" s="58"/>
      <c r="HW267" s="58"/>
      <c r="HX267" s="59"/>
      <c r="HY267" s="58"/>
      <c r="HZ267" s="58"/>
      <c r="IA267" s="58"/>
      <c r="IB267" s="58"/>
      <c r="IC267" s="58"/>
      <c r="ID267" s="58"/>
      <c r="IE267" s="58"/>
      <c r="IF267" s="58"/>
      <c r="IG267" s="58"/>
      <c r="IH267" s="58"/>
      <c r="II267" s="58"/>
      <c r="IJ267" s="58"/>
      <c r="IK267" s="58"/>
      <c r="IL267" s="58"/>
      <c r="IM267" s="59"/>
      <c r="IN267" s="58"/>
      <c r="IO267" s="58"/>
      <c r="IP267" s="58"/>
      <c r="IQ267" s="58"/>
      <c r="IR267" s="58"/>
      <c r="IS267" s="58"/>
      <c r="IT267" s="58"/>
      <c r="IU267" s="58"/>
      <c r="IV267" s="58"/>
      <c r="IW267" s="58"/>
      <c r="IX267" s="58"/>
      <c r="IY267" s="58"/>
      <c r="IZ267" s="58"/>
      <c r="JA267" s="58"/>
      <c r="JB267" s="59"/>
      <c r="JC267" s="58"/>
      <c r="JD267" s="58"/>
      <c r="JE267" s="58"/>
      <c r="JF267" s="58"/>
      <c r="JG267" s="58"/>
      <c r="JH267" s="58"/>
      <c r="JI267" s="58"/>
      <c r="JJ267" s="58"/>
      <c r="JK267" s="58"/>
      <c r="JL267" s="58"/>
      <c r="JM267" s="58"/>
      <c r="JN267" s="58"/>
      <c r="JO267" s="58"/>
      <c r="JP267" s="58"/>
      <c r="JQ267" s="59"/>
      <c r="JR267" s="58"/>
      <c r="JS267" s="58"/>
      <c r="JT267" s="58"/>
      <c r="JU267" s="58"/>
      <c r="JV267" s="58"/>
      <c r="JW267" s="58"/>
      <c r="JX267" s="58"/>
      <c r="JY267" s="58"/>
      <c r="JZ267" s="58"/>
      <c r="KA267" s="58"/>
      <c r="KB267" s="58"/>
      <c r="KC267" s="58"/>
      <c r="KD267" s="58"/>
      <c r="KE267" s="58"/>
      <c r="KF267" s="59"/>
      <c r="KG267" s="58"/>
      <c r="KH267" s="58"/>
      <c r="KI267" s="58"/>
      <c r="KJ267" s="58"/>
      <c r="KK267" s="58"/>
      <c r="KL267" s="58"/>
      <c r="KM267" s="58"/>
      <c r="KN267" s="58"/>
      <c r="KO267" s="58"/>
      <c r="KP267" s="58"/>
      <c r="KQ267" s="58"/>
      <c r="KR267" s="58"/>
      <c r="KS267" s="58"/>
      <c r="KT267" s="58"/>
      <c r="KU267" s="59"/>
      <c r="KV267" s="58"/>
      <c r="KW267" s="58"/>
      <c r="KX267" s="58"/>
      <c r="KY267" s="58"/>
      <c r="KZ267" s="58"/>
      <c r="LA267" s="58"/>
      <c r="LB267" s="58"/>
      <c r="LC267" s="58"/>
      <c r="LD267" s="347"/>
      <c r="LE267" s="58"/>
      <c r="LF267" s="58"/>
      <c r="LG267" s="58"/>
      <c r="LH267" s="58"/>
      <c r="LI267" s="58"/>
      <c r="LJ267" s="59"/>
      <c r="LK267" s="58"/>
      <c r="LL267" s="58"/>
      <c r="LM267" s="58"/>
      <c r="LN267" s="58"/>
      <c r="LO267" s="58"/>
      <c r="LP267" s="58"/>
      <c r="LQ267" s="58"/>
      <c r="LR267" s="58"/>
      <c r="LS267" s="347"/>
      <c r="LT267" s="58"/>
      <c r="LU267" s="58"/>
      <c r="LV267" s="58"/>
      <c r="LW267" s="58"/>
      <c r="LX267" s="58"/>
      <c r="LY267" s="59"/>
      <c r="LZ267" s="58"/>
      <c r="MA267" s="58"/>
      <c r="MB267" s="58"/>
      <c r="MC267" s="58"/>
      <c r="MD267" s="58"/>
      <c r="ME267" s="58"/>
      <c r="MF267" s="58"/>
      <c r="MG267" s="58"/>
      <c r="MH267" s="347"/>
      <c r="MI267" s="58"/>
      <c r="MJ267" s="58"/>
      <c r="MK267" s="58"/>
      <c r="ML267" s="58"/>
      <c r="MM267" s="58"/>
      <c r="MN267" s="59"/>
      <c r="MO267" s="58"/>
      <c r="MP267" s="58"/>
      <c r="MQ267" s="58"/>
      <c r="MR267" s="58"/>
      <c r="MS267" s="58"/>
      <c r="MT267" s="58"/>
      <c r="MU267" s="58"/>
      <c r="MV267" s="58"/>
      <c r="MW267" s="347"/>
    </row>
    <row r="268" spans="1:361">
      <c r="A268" s="347"/>
      <c r="B268" s="58"/>
      <c r="C268" s="58"/>
      <c r="D268" s="58"/>
      <c r="E268" s="58"/>
      <c r="F268" s="58"/>
      <c r="G268" s="59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9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9"/>
      <c r="AL268" s="58"/>
      <c r="AM268" s="58"/>
      <c r="AN268" s="58"/>
      <c r="AO268" s="58"/>
      <c r="AP268" s="58"/>
      <c r="AQ268" s="58"/>
      <c r="AR268" s="58"/>
      <c r="AS268" s="58"/>
      <c r="AT268" s="58"/>
      <c r="AU268" s="58"/>
      <c r="AV268" s="58"/>
      <c r="AW268" s="58"/>
      <c r="AX268" s="58"/>
      <c r="AY268" s="58"/>
      <c r="AZ268" s="351"/>
      <c r="BA268" s="58"/>
      <c r="BB268" s="58"/>
      <c r="BC268" s="58"/>
      <c r="BD268" s="58"/>
      <c r="BE268" s="58"/>
      <c r="BF268" s="58"/>
      <c r="BG268" s="58"/>
      <c r="BH268" s="58"/>
      <c r="BI268" s="58"/>
      <c r="BJ268" s="58"/>
      <c r="BK268" s="58"/>
      <c r="BL268" s="58"/>
      <c r="BM268" s="58"/>
      <c r="BN268" s="58"/>
      <c r="BO268" s="59"/>
      <c r="BP268" s="58"/>
      <c r="BQ268" s="58"/>
      <c r="BR268" s="58"/>
      <c r="BS268" s="58"/>
      <c r="BT268" s="58"/>
      <c r="BU268" s="58"/>
      <c r="BV268" s="58"/>
      <c r="BW268" s="58"/>
      <c r="BX268" s="58"/>
      <c r="BY268" s="58"/>
      <c r="BZ268" s="58"/>
      <c r="CA268" s="58"/>
      <c r="CB268" s="58"/>
      <c r="CC268" s="58"/>
      <c r="CD268" s="59"/>
      <c r="CE268" s="58"/>
      <c r="CF268" s="58"/>
      <c r="CG268" s="58"/>
      <c r="CH268" s="58"/>
      <c r="CI268" s="58"/>
      <c r="CJ268" s="58"/>
      <c r="CK268" s="58"/>
      <c r="CL268" s="58"/>
      <c r="CM268" s="58"/>
      <c r="CN268" s="58"/>
      <c r="CO268" s="58"/>
      <c r="CP268" s="58"/>
      <c r="CQ268" s="58"/>
      <c r="CR268" s="58"/>
      <c r="CS268" s="59"/>
      <c r="CT268" s="58"/>
      <c r="CU268" s="58"/>
      <c r="CV268" s="58"/>
      <c r="CW268" s="58"/>
      <c r="CX268" s="58"/>
      <c r="CY268" s="58"/>
      <c r="CZ268" s="58"/>
      <c r="DA268" s="58"/>
      <c r="DB268" s="58"/>
      <c r="DC268" s="58"/>
      <c r="DD268" s="58"/>
      <c r="DE268" s="58"/>
      <c r="DF268" s="58"/>
      <c r="DG268" s="58"/>
      <c r="DH268" s="59"/>
      <c r="DI268" s="58"/>
      <c r="DJ268" s="58"/>
      <c r="DK268" s="58"/>
      <c r="DL268" s="58"/>
      <c r="DM268" s="58"/>
      <c r="DN268" s="58"/>
      <c r="DO268" s="58"/>
      <c r="DP268" s="58"/>
      <c r="DQ268" s="58"/>
      <c r="DR268" s="58"/>
      <c r="DS268" s="58"/>
      <c r="DT268" s="58"/>
      <c r="DU268" s="58"/>
      <c r="DV268" s="58"/>
      <c r="DW268" s="59"/>
      <c r="DX268" s="58"/>
      <c r="DY268" s="58"/>
      <c r="DZ268" s="58"/>
      <c r="EA268" s="58"/>
      <c r="EB268" s="58"/>
      <c r="EC268" s="58"/>
      <c r="ED268" s="58"/>
      <c r="EE268" s="58"/>
      <c r="EF268" s="58"/>
      <c r="EG268" s="58"/>
      <c r="EH268" s="58"/>
      <c r="EI268" s="58"/>
      <c r="EJ268" s="58"/>
      <c r="EK268" s="58"/>
      <c r="EL268" s="59"/>
      <c r="EM268" s="58"/>
      <c r="EN268" s="58"/>
      <c r="EO268" s="58"/>
      <c r="EP268" s="58"/>
      <c r="EQ268" s="58"/>
      <c r="ER268" s="58"/>
      <c r="ES268" s="58"/>
      <c r="ET268" s="58"/>
      <c r="EU268" s="58"/>
      <c r="EV268" s="58"/>
      <c r="EW268" s="58"/>
      <c r="EX268" s="58"/>
      <c r="EY268" s="58"/>
      <c r="EZ268" s="58"/>
      <c r="FA268" s="59"/>
      <c r="FB268" s="58"/>
      <c r="FC268" s="58"/>
      <c r="FD268" s="58"/>
      <c r="FE268" s="58"/>
      <c r="FF268" s="58"/>
      <c r="FG268" s="58"/>
      <c r="FH268" s="58"/>
      <c r="FI268" s="58"/>
      <c r="FJ268" s="58"/>
      <c r="FK268" s="58"/>
      <c r="FL268" s="58"/>
      <c r="FM268" s="58"/>
      <c r="FN268" s="58"/>
      <c r="FO268" s="58"/>
      <c r="FP268" s="59"/>
      <c r="FQ268" s="58"/>
      <c r="FR268" s="58"/>
      <c r="FS268" s="58"/>
      <c r="FT268" s="58"/>
      <c r="FU268" s="58"/>
      <c r="FV268" s="58"/>
      <c r="FW268" s="58"/>
      <c r="FX268" s="58"/>
      <c r="FY268" s="58"/>
      <c r="FZ268" s="58"/>
      <c r="GA268" s="58"/>
      <c r="GB268" s="58"/>
      <c r="GC268" s="58"/>
      <c r="GD268" s="58"/>
      <c r="GE268" s="59"/>
      <c r="GF268" s="58"/>
      <c r="GG268" s="58"/>
      <c r="GH268" s="58"/>
      <c r="GI268" s="58"/>
      <c r="GJ268" s="58"/>
      <c r="GK268" s="58"/>
      <c r="GL268" s="58"/>
      <c r="GM268" s="58"/>
      <c r="GN268" s="58"/>
      <c r="GO268" s="58"/>
      <c r="GP268" s="58"/>
      <c r="GQ268" s="58"/>
      <c r="GR268" s="58"/>
      <c r="GS268" s="58"/>
      <c r="GT268" s="59"/>
      <c r="GU268" s="58"/>
      <c r="GV268" s="58"/>
      <c r="GW268" s="58"/>
      <c r="GX268" s="58"/>
      <c r="GY268" s="58"/>
      <c r="GZ268" s="58"/>
      <c r="HA268" s="58"/>
      <c r="HB268" s="58"/>
      <c r="HC268" s="58"/>
      <c r="HD268" s="58"/>
      <c r="HE268" s="58"/>
      <c r="HF268" s="58"/>
      <c r="HG268" s="58"/>
      <c r="HH268" s="58"/>
      <c r="HI268" s="59"/>
      <c r="HJ268" s="58"/>
      <c r="HK268" s="58"/>
      <c r="HL268" s="58"/>
      <c r="HM268" s="58"/>
      <c r="HN268" s="58"/>
      <c r="HO268" s="58"/>
      <c r="HP268" s="58"/>
      <c r="HQ268" s="58"/>
      <c r="HR268" s="58"/>
      <c r="HS268" s="58"/>
      <c r="HT268" s="58"/>
      <c r="HU268" s="58"/>
      <c r="HV268" s="58"/>
      <c r="HW268" s="58"/>
      <c r="HX268" s="59"/>
      <c r="HY268" s="58"/>
      <c r="HZ268" s="58"/>
      <c r="IA268" s="58"/>
      <c r="IB268" s="58"/>
      <c r="IC268" s="58"/>
      <c r="ID268" s="58"/>
      <c r="IE268" s="58"/>
      <c r="IF268" s="58"/>
      <c r="IG268" s="58"/>
      <c r="IH268" s="58"/>
      <c r="II268" s="58"/>
      <c r="IJ268" s="58"/>
      <c r="IK268" s="58"/>
      <c r="IL268" s="58"/>
      <c r="IM268" s="59"/>
      <c r="IN268" s="58"/>
      <c r="IO268" s="58"/>
      <c r="IP268" s="58"/>
      <c r="IQ268" s="58"/>
      <c r="IR268" s="58"/>
      <c r="IS268" s="58"/>
      <c r="IT268" s="58"/>
      <c r="IU268" s="58"/>
      <c r="IV268" s="58"/>
      <c r="IW268" s="58"/>
      <c r="IX268" s="58"/>
      <c r="IY268" s="58"/>
      <c r="IZ268" s="58"/>
      <c r="JA268" s="58"/>
      <c r="JB268" s="59"/>
      <c r="JC268" s="58"/>
      <c r="JD268" s="58"/>
      <c r="JE268" s="58"/>
      <c r="JF268" s="58"/>
      <c r="JG268" s="58"/>
      <c r="JH268" s="58"/>
      <c r="JI268" s="58"/>
      <c r="JJ268" s="58"/>
      <c r="JK268" s="58"/>
      <c r="JL268" s="58"/>
      <c r="JM268" s="58"/>
      <c r="JN268" s="58"/>
      <c r="JO268" s="58"/>
      <c r="JP268" s="58"/>
      <c r="JQ268" s="59"/>
      <c r="JR268" s="58"/>
      <c r="JS268" s="58"/>
      <c r="JT268" s="58"/>
      <c r="JU268" s="58"/>
      <c r="JV268" s="58"/>
      <c r="JW268" s="58"/>
      <c r="JX268" s="58"/>
      <c r="JY268" s="58"/>
      <c r="JZ268" s="58"/>
      <c r="KA268" s="58"/>
      <c r="KB268" s="58"/>
      <c r="KC268" s="58"/>
      <c r="KD268" s="58"/>
      <c r="KE268" s="58"/>
      <c r="KF268" s="59"/>
      <c r="KG268" s="58"/>
      <c r="KH268" s="58"/>
      <c r="KI268" s="58"/>
      <c r="KJ268" s="58"/>
      <c r="KK268" s="58"/>
      <c r="KL268" s="58"/>
      <c r="KM268" s="58"/>
      <c r="KN268" s="58"/>
      <c r="KO268" s="58"/>
      <c r="KP268" s="58"/>
      <c r="KQ268" s="58"/>
      <c r="KR268" s="58"/>
      <c r="KS268" s="58"/>
      <c r="KT268" s="58"/>
      <c r="KU268" s="59"/>
      <c r="KV268" s="58"/>
      <c r="KW268" s="58"/>
      <c r="KX268" s="58"/>
      <c r="KY268" s="58"/>
      <c r="KZ268" s="58"/>
      <c r="LA268" s="58"/>
      <c r="LB268" s="58"/>
      <c r="LC268" s="58"/>
      <c r="LD268" s="347"/>
      <c r="LE268" s="58"/>
      <c r="LF268" s="58"/>
      <c r="LG268" s="58"/>
      <c r="LH268" s="58"/>
      <c r="LI268" s="58"/>
      <c r="LJ268" s="59"/>
      <c r="LK268" s="58"/>
      <c r="LL268" s="58"/>
      <c r="LM268" s="58"/>
      <c r="LN268" s="58"/>
      <c r="LO268" s="58"/>
      <c r="LP268" s="58"/>
      <c r="LQ268" s="58"/>
      <c r="LR268" s="58"/>
      <c r="LS268" s="347"/>
      <c r="LT268" s="58"/>
      <c r="LU268" s="58"/>
      <c r="LV268" s="58"/>
      <c r="LW268" s="58"/>
      <c r="LX268" s="58"/>
      <c r="LY268" s="59"/>
      <c r="LZ268" s="58"/>
      <c r="MA268" s="58"/>
      <c r="MB268" s="58"/>
      <c r="MC268" s="58"/>
      <c r="MD268" s="58"/>
      <c r="ME268" s="58"/>
      <c r="MF268" s="58"/>
      <c r="MG268" s="58"/>
      <c r="MH268" s="347"/>
      <c r="MI268" s="58"/>
      <c r="MJ268" s="58"/>
      <c r="MK268" s="58"/>
      <c r="ML268" s="58"/>
      <c r="MM268" s="58"/>
      <c r="MN268" s="59"/>
      <c r="MO268" s="58"/>
      <c r="MP268" s="58"/>
      <c r="MQ268" s="58"/>
      <c r="MR268" s="58"/>
      <c r="MS268" s="58"/>
      <c r="MT268" s="58"/>
      <c r="MU268" s="58"/>
      <c r="MV268" s="58"/>
      <c r="MW268" s="347"/>
    </row>
    <row r="269" spans="1:361" ht="17" thickBot="1">
      <c r="A269" s="348"/>
      <c r="B269" s="82"/>
      <c r="C269" s="82"/>
      <c r="D269" s="82"/>
      <c r="E269" s="82"/>
      <c r="F269" s="82"/>
      <c r="G269" s="83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3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3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359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3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3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3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3"/>
      <c r="DI269" s="82"/>
      <c r="DJ269" s="82"/>
      <c r="DK269" s="82"/>
      <c r="DL269" s="82"/>
      <c r="DM269" s="82"/>
      <c r="DN269" s="82"/>
      <c r="DO269" s="82"/>
      <c r="DP269" s="82"/>
      <c r="DQ269" s="82"/>
      <c r="DR269" s="82"/>
      <c r="DS269" s="82"/>
      <c r="DT269" s="82"/>
      <c r="DU269" s="82"/>
      <c r="DV269" s="82"/>
      <c r="DW269" s="83"/>
      <c r="DX269" s="82"/>
      <c r="DY269" s="82"/>
      <c r="DZ269" s="82"/>
      <c r="EA269" s="82"/>
      <c r="EB269" s="82"/>
      <c r="EC269" s="82"/>
      <c r="ED269" s="82"/>
      <c r="EE269" s="82"/>
      <c r="EF269" s="82"/>
      <c r="EG269" s="82"/>
      <c r="EH269" s="82"/>
      <c r="EI269" s="82"/>
      <c r="EJ269" s="82"/>
      <c r="EK269" s="82"/>
      <c r="EL269" s="83"/>
      <c r="EM269" s="82"/>
      <c r="EN269" s="82"/>
      <c r="EO269" s="82"/>
      <c r="EP269" s="82"/>
      <c r="EQ269" s="82"/>
      <c r="ER269" s="82"/>
      <c r="ES269" s="82"/>
      <c r="ET269" s="82"/>
      <c r="EU269" s="82"/>
      <c r="EV269" s="82"/>
      <c r="EW269" s="82"/>
      <c r="EX269" s="82"/>
      <c r="EY269" s="82"/>
      <c r="EZ269" s="82"/>
      <c r="FA269" s="83"/>
      <c r="FB269" s="82"/>
      <c r="FC269" s="82"/>
      <c r="FD269" s="82"/>
      <c r="FE269" s="82"/>
      <c r="FF269" s="82"/>
      <c r="FG269" s="82"/>
      <c r="FH269" s="82"/>
      <c r="FI269" s="82"/>
      <c r="FJ269" s="82"/>
      <c r="FK269" s="82"/>
      <c r="FL269" s="82"/>
      <c r="FM269" s="82"/>
      <c r="FN269" s="82"/>
      <c r="FO269" s="82"/>
      <c r="FP269" s="83"/>
      <c r="FQ269" s="82"/>
      <c r="FR269" s="82"/>
      <c r="FS269" s="82"/>
      <c r="FT269" s="82"/>
      <c r="FU269" s="82"/>
      <c r="FV269" s="82"/>
      <c r="FW269" s="82"/>
      <c r="FX269" s="82"/>
      <c r="FY269" s="82"/>
      <c r="FZ269" s="82"/>
      <c r="GA269" s="82"/>
      <c r="GB269" s="82"/>
      <c r="GC269" s="82"/>
      <c r="GD269" s="82"/>
      <c r="GE269" s="83"/>
      <c r="GF269" s="82"/>
      <c r="GG269" s="82"/>
      <c r="GH269" s="82"/>
      <c r="GI269" s="82"/>
      <c r="GJ269" s="82"/>
      <c r="GK269" s="82"/>
      <c r="GL269" s="82"/>
      <c r="GM269" s="82"/>
      <c r="GN269" s="82"/>
      <c r="GO269" s="82"/>
      <c r="GP269" s="82"/>
      <c r="GQ269" s="82"/>
      <c r="GR269" s="82"/>
      <c r="GS269" s="82"/>
      <c r="GT269" s="83"/>
      <c r="GU269" s="82"/>
      <c r="GV269" s="82"/>
      <c r="GW269" s="82"/>
      <c r="GX269" s="82"/>
      <c r="GY269" s="82"/>
      <c r="GZ269" s="82"/>
      <c r="HA269" s="82"/>
      <c r="HB269" s="82"/>
      <c r="HC269" s="82"/>
      <c r="HD269" s="82"/>
      <c r="HE269" s="82"/>
      <c r="HF269" s="82"/>
      <c r="HG269" s="82"/>
      <c r="HH269" s="82"/>
      <c r="HI269" s="83"/>
      <c r="HJ269" s="82"/>
      <c r="HK269" s="82"/>
      <c r="HL269" s="82"/>
      <c r="HM269" s="82"/>
      <c r="HN269" s="82"/>
      <c r="HO269" s="82"/>
      <c r="HP269" s="82"/>
      <c r="HQ269" s="82"/>
      <c r="HR269" s="82"/>
      <c r="HS269" s="82"/>
      <c r="HT269" s="82"/>
      <c r="HU269" s="82"/>
      <c r="HV269" s="82"/>
      <c r="HW269" s="82"/>
      <c r="HX269" s="83"/>
      <c r="HY269" s="82"/>
      <c r="HZ269" s="82"/>
      <c r="IA269" s="82"/>
      <c r="IB269" s="82"/>
      <c r="IC269" s="82"/>
      <c r="ID269" s="82"/>
      <c r="IE269" s="82"/>
      <c r="IF269" s="82"/>
      <c r="IG269" s="82"/>
      <c r="IH269" s="82"/>
      <c r="II269" s="82"/>
      <c r="IJ269" s="82"/>
      <c r="IK269" s="82"/>
      <c r="IL269" s="82"/>
      <c r="IM269" s="83"/>
      <c r="IN269" s="82"/>
      <c r="IO269" s="82"/>
      <c r="IP269" s="82"/>
      <c r="IQ269" s="82"/>
      <c r="IR269" s="82"/>
      <c r="IS269" s="82"/>
      <c r="IT269" s="82"/>
      <c r="IU269" s="82"/>
      <c r="IV269" s="82"/>
      <c r="IW269" s="82"/>
      <c r="IX269" s="82"/>
      <c r="IY269" s="82"/>
      <c r="IZ269" s="82"/>
      <c r="JA269" s="82"/>
      <c r="JB269" s="83"/>
      <c r="JC269" s="82"/>
      <c r="JD269" s="82"/>
      <c r="JE269" s="82"/>
      <c r="JF269" s="82"/>
      <c r="JG269" s="82"/>
      <c r="JH269" s="82"/>
      <c r="JI269" s="82"/>
      <c r="JJ269" s="82"/>
      <c r="JK269" s="82"/>
      <c r="JL269" s="82"/>
      <c r="JM269" s="82"/>
      <c r="JN269" s="82"/>
      <c r="JO269" s="82"/>
      <c r="JP269" s="82"/>
      <c r="JQ269" s="83"/>
      <c r="JR269" s="82"/>
      <c r="JS269" s="82"/>
      <c r="JT269" s="82"/>
      <c r="JU269" s="82"/>
      <c r="JV269" s="82"/>
      <c r="JW269" s="82"/>
      <c r="JX269" s="82"/>
      <c r="JY269" s="82"/>
      <c r="JZ269" s="82"/>
      <c r="KA269" s="82"/>
      <c r="KB269" s="82"/>
      <c r="KC269" s="82"/>
      <c r="KD269" s="82"/>
      <c r="KE269" s="82"/>
      <c r="KF269" s="83"/>
      <c r="KG269" s="82"/>
      <c r="KH269" s="82"/>
      <c r="KI269" s="82"/>
      <c r="KJ269" s="82"/>
      <c r="KK269" s="82"/>
      <c r="KL269" s="82"/>
      <c r="KM269" s="82"/>
      <c r="KN269" s="82"/>
      <c r="KO269" s="82"/>
      <c r="KP269" s="82"/>
      <c r="KQ269" s="82"/>
      <c r="KR269" s="82"/>
      <c r="KS269" s="82"/>
      <c r="KT269" s="82"/>
      <c r="KU269" s="83"/>
      <c r="KV269" s="82"/>
      <c r="KW269" s="82"/>
      <c r="KX269" s="82"/>
      <c r="KY269" s="82"/>
      <c r="KZ269" s="82"/>
      <c r="LA269" s="82"/>
      <c r="LB269" s="82"/>
      <c r="LC269" s="82"/>
      <c r="LD269" s="349"/>
      <c r="LE269" s="82"/>
      <c r="LF269" s="82"/>
      <c r="LG269" s="82"/>
      <c r="LH269" s="82"/>
      <c r="LI269" s="82"/>
      <c r="LJ269" s="83"/>
      <c r="LK269" s="82"/>
      <c r="LL269" s="82"/>
      <c r="LM269" s="82"/>
      <c r="LN269" s="82"/>
      <c r="LO269" s="82"/>
      <c r="LP269" s="82"/>
      <c r="LQ269" s="82"/>
      <c r="LR269" s="82"/>
      <c r="LS269" s="349"/>
      <c r="LT269" s="82"/>
      <c r="LU269" s="82"/>
      <c r="LV269" s="82"/>
      <c r="LW269" s="82"/>
      <c r="LX269" s="82"/>
      <c r="LY269" s="83"/>
      <c r="LZ269" s="82"/>
      <c r="MA269" s="82"/>
      <c r="MB269" s="82"/>
      <c r="MC269" s="82"/>
      <c r="MD269" s="82"/>
      <c r="ME269" s="82"/>
      <c r="MF269" s="82"/>
      <c r="MG269" s="82"/>
      <c r="MH269" s="349"/>
      <c r="MI269" s="82"/>
      <c r="MJ269" s="82"/>
      <c r="MK269" s="82"/>
      <c r="ML269" s="82"/>
      <c r="MM269" s="82"/>
      <c r="MN269" s="83"/>
      <c r="MO269" s="82"/>
      <c r="MP269" s="82"/>
      <c r="MQ269" s="82"/>
      <c r="MR269" s="82"/>
      <c r="MS269" s="82"/>
      <c r="MT269" s="82"/>
      <c r="MU269" s="82"/>
      <c r="MV269" s="82"/>
      <c r="MW269" s="349"/>
    </row>
    <row r="270" spans="1:361" ht="17" thickBot="1">
      <c r="A270" s="348"/>
      <c r="B270" s="82"/>
      <c r="C270" s="82"/>
      <c r="D270" s="82"/>
      <c r="E270" s="84"/>
      <c r="F270" s="589" t="s">
        <v>164</v>
      </c>
      <c r="G270" s="86" t="s">
        <v>145</v>
      </c>
      <c r="H270" s="85" t="str">
        <f>IF(SUM(H26,H64,H102,H140,H178)=0,"",SUM(H26,H64,H102,H140,H178))</f>
        <v/>
      </c>
      <c r="I270" s="82"/>
      <c r="J270" s="127" t="s">
        <v>135</v>
      </c>
      <c r="K270" s="128" t="s">
        <v>366</v>
      </c>
      <c r="L270" s="128" t="s">
        <v>146</v>
      </c>
      <c r="M270" s="128" t="s">
        <v>529</v>
      </c>
      <c r="N270" s="129" t="s">
        <v>147</v>
      </c>
      <c r="O270" s="349"/>
      <c r="P270" s="82"/>
      <c r="Q270" s="82"/>
      <c r="R270" s="82"/>
      <c r="S270" s="82"/>
      <c r="T270" s="84"/>
      <c r="U270" s="589" t="s">
        <v>165</v>
      </c>
      <c r="V270" s="86" t="s">
        <v>145</v>
      </c>
      <c r="W270" s="85" t="str">
        <f>IF(SUM(W26,W64,W102,W140,W178)=0,"",SUM(W26,W64,W102,W140,W178))</f>
        <v/>
      </c>
      <c r="X270" s="82"/>
      <c r="Y270" s="127" t="s">
        <v>135</v>
      </c>
      <c r="Z270" s="128" t="s">
        <v>366</v>
      </c>
      <c r="AA270" s="128" t="s">
        <v>146</v>
      </c>
      <c r="AB270" s="128" t="s">
        <v>529</v>
      </c>
      <c r="AC270" s="129" t="s">
        <v>147</v>
      </c>
      <c r="AD270" s="154"/>
      <c r="AE270" s="82"/>
      <c r="AF270" s="82"/>
      <c r="AG270" s="82"/>
      <c r="AH270" s="82"/>
      <c r="AI270" s="84"/>
      <c r="AJ270" s="589" t="s">
        <v>484</v>
      </c>
      <c r="AK270" s="86" t="s">
        <v>145</v>
      </c>
      <c r="AL270" s="85" t="str">
        <f>IF(SUM(AL26,AL64,AL102,AL140,AL178)=0,"",SUM(AL26,AL64,AL102,AL140,AL178))</f>
        <v/>
      </c>
      <c r="AM270" s="82"/>
      <c r="AN270" s="127" t="s">
        <v>135</v>
      </c>
      <c r="AO270" s="128" t="s">
        <v>366</v>
      </c>
      <c r="AP270" s="128" t="s">
        <v>146</v>
      </c>
      <c r="AQ270" s="128" t="s">
        <v>529</v>
      </c>
      <c r="AR270" s="129" t="s">
        <v>147</v>
      </c>
      <c r="AS270" s="154"/>
      <c r="AT270" s="82"/>
      <c r="AU270" s="82"/>
      <c r="AV270" s="82"/>
      <c r="AW270" s="82"/>
      <c r="AX270" s="84"/>
      <c r="AY270" s="589" t="s">
        <v>485</v>
      </c>
      <c r="AZ270" s="86" t="s">
        <v>145</v>
      </c>
      <c r="BA270" s="85" t="str">
        <f>IF(SUM(BA26,BA64,BA102,BA140,BA178)=0,"",SUM(BA26,BA64,BA102,BA140,BA178))</f>
        <v/>
      </c>
      <c r="BB270" s="82"/>
      <c r="BC270" s="127" t="s">
        <v>135</v>
      </c>
      <c r="BD270" s="128" t="s">
        <v>366</v>
      </c>
      <c r="BE270" s="128" t="s">
        <v>146</v>
      </c>
      <c r="BF270" s="128" t="s">
        <v>529</v>
      </c>
      <c r="BG270" s="129" t="s">
        <v>147</v>
      </c>
      <c r="BH270" s="154"/>
      <c r="BI270" s="82"/>
      <c r="BJ270" s="82"/>
      <c r="BK270" s="82"/>
      <c r="BL270" s="82"/>
      <c r="BM270" s="84"/>
      <c r="BN270" s="589" t="s">
        <v>166</v>
      </c>
      <c r="BO270" s="86" t="s">
        <v>145</v>
      </c>
      <c r="BP270" s="85" t="str">
        <f>IF(SUM(BP26,BP64,BP102,BP140,BP178)=0,"",SUM(BP26,BP64,BP102,BP140,BP178))</f>
        <v/>
      </c>
      <c r="BQ270" s="82"/>
      <c r="BR270" s="127" t="s">
        <v>135</v>
      </c>
      <c r="BS270" s="128" t="s">
        <v>366</v>
      </c>
      <c r="BT270" s="128" t="s">
        <v>146</v>
      </c>
      <c r="BU270" s="128" t="s">
        <v>529</v>
      </c>
      <c r="BV270" s="129" t="s">
        <v>147</v>
      </c>
      <c r="BW270" s="154"/>
      <c r="BX270" s="82"/>
      <c r="BY270" s="82"/>
      <c r="BZ270" s="82"/>
      <c r="CA270" s="82"/>
      <c r="CB270" s="84"/>
      <c r="CC270" s="589" t="s">
        <v>167</v>
      </c>
      <c r="CD270" s="86" t="s">
        <v>145</v>
      </c>
      <c r="CE270" s="85" t="str">
        <f>IF(SUM(CE26,CE64,CE102,CE140,CE178)=0,"",SUM(CE26,CE64,CE102,CE140,CE178))</f>
        <v/>
      </c>
      <c r="CF270" s="82"/>
      <c r="CG270" s="127" t="s">
        <v>135</v>
      </c>
      <c r="CH270" s="128" t="s">
        <v>366</v>
      </c>
      <c r="CI270" s="128" t="s">
        <v>146</v>
      </c>
      <c r="CJ270" s="128" t="s">
        <v>529</v>
      </c>
      <c r="CK270" s="129" t="s">
        <v>147</v>
      </c>
      <c r="CL270" s="154"/>
      <c r="CM270" s="82"/>
      <c r="CN270" s="82"/>
      <c r="CO270" s="82"/>
      <c r="CP270" s="82"/>
      <c r="CQ270" s="84"/>
      <c r="CR270" s="589" t="s">
        <v>168</v>
      </c>
      <c r="CS270" s="86" t="s">
        <v>145</v>
      </c>
      <c r="CT270" s="85" t="str">
        <f>IF(SUM(CT26,CT64,CT102,CT140,CT178)=0,"",SUM(CT26,CT64,CT102,CT140,CT178))</f>
        <v/>
      </c>
      <c r="CU270" s="82"/>
      <c r="CV270" s="127" t="s">
        <v>135</v>
      </c>
      <c r="CW270" s="128" t="s">
        <v>366</v>
      </c>
      <c r="CX270" s="128" t="s">
        <v>146</v>
      </c>
      <c r="CY270" s="128" t="s">
        <v>529</v>
      </c>
      <c r="CZ270" s="129" t="s">
        <v>147</v>
      </c>
      <c r="DA270" s="154"/>
      <c r="DB270" s="82"/>
      <c r="DC270" s="82"/>
      <c r="DD270" s="82"/>
      <c r="DE270" s="82"/>
      <c r="DF270" s="84"/>
      <c r="DG270" s="589" t="s">
        <v>169</v>
      </c>
      <c r="DH270" s="86" t="s">
        <v>145</v>
      </c>
      <c r="DI270" s="85" t="str">
        <f>IF(SUM(DI26,DI64,DI102,DI140,DI178)=0,"",SUM(DI26,DI64,DI102,DI140,DI178))</f>
        <v/>
      </c>
      <c r="DJ270" s="82"/>
      <c r="DK270" s="127" t="s">
        <v>135</v>
      </c>
      <c r="DL270" s="128" t="s">
        <v>366</v>
      </c>
      <c r="DM270" s="128" t="s">
        <v>146</v>
      </c>
      <c r="DN270" s="128" t="s">
        <v>529</v>
      </c>
      <c r="DO270" s="129" t="s">
        <v>147</v>
      </c>
      <c r="DP270" s="154"/>
      <c r="DQ270" s="82"/>
      <c r="DR270" s="82"/>
      <c r="DS270" s="82"/>
      <c r="DT270" s="82"/>
      <c r="DU270" s="84"/>
      <c r="DV270" s="589" t="s">
        <v>170</v>
      </c>
      <c r="DW270" s="86" t="s">
        <v>145</v>
      </c>
      <c r="DX270" s="85" t="str">
        <f>IF(SUM(DX26,DX64,DX102,DX140,DX178)=0,"",SUM(DX26,DX64,DX102,DX140,DX178))</f>
        <v/>
      </c>
      <c r="DY270" s="82"/>
      <c r="DZ270" s="127" t="s">
        <v>135</v>
      </c>
      <c r="EA270" s="128" t="s">
        <v>366</v>
      </c>
      <c r="EB270" s="128" t="s">
        <v>146</v>
      </c>
      <c r="EC270" s="128" t="s">
        <v>529</v>
      </c>
      <c r="ED270" s="129" t="s">
        <v>147</v>
      </c>
      <c r="EE270" s="154"/>
      <c r="EF270" s="82"/>
      <c r="EG270" s="82"/>
      <c r="EH270" s="82"/>
      <c r="EI270" s="82"/>
      <c r="EJ270" s="84"/>
      <c r="EK270" s="589" t="s">
        <v>171</v>
      </c>
      <c r="EL270" s="86" t="s">
        <v>145</v>
      </c>
      <c r="EM270" s="85" t="str">
        <f>IF(SUM(EM26,EM64,EM102,EM140,EM178)=0,"",SUM(EM26,EM64,EM102,EM140,EM178))</f>
        <v/>
      </c>
      <c r="EN270" s="82"/>
      <c r="EO270" s="127" t="s">
        <v>135</v>
      </c>
      <c r="EP270" s="128" t="s">
        <v>366</v>
      </c>
      <c r="EQ270" s="128" t="s">
        <v>146</v>
      </c>
      <c r="ER270" s="128" t="s">
        <v>529</v>
      </c>
      <c r="ES270" s="129" t="s">
        <v>147</v>
      </c>
      <c r="ET270" s="154"/>
      <c r="EU270" s="82"/>
      <c r="EV270" s="82"/>
      <c r="EW270" s="82"/>
      <c r="EX270" s="82"/>
      <c r="EY270" s="84"/>
      <c r="EZ270" s="589" t="s">
        <v>172</v>
      </c>
      <c r="FA270" s="86" t="s">
        <v>145</v>
      </c>
      <c r="FB270" s="85" t="str">
        <f>IF(SUM(FB26,FB64,FB102,FB140,FB178)=0,"",SUM(FB26,FB64,FB102,FB140,FB178))</f>
        <v/>
      </c>
      <c r="FC270" s="82"/>
      <c r="FD270" s="127" t="s">
        <v>135</v>
      </c>
      <c r="FE270" s="128" t="s">
        <v>366</v>
      </c>
      <c r="FF270" s="128" t="s">
        <v>146</v>
      </c>
      <c r="FG270" s="128" t="s">
        <v>529</v>
      </c>
      <c r="FH270" s="129" t="s">
        <v>147</v>
      </c>
      <c r="FI270" s="154"/>
      <c r="FJ270" s="82"/>
      <c r="FK270" s="82"/>
      <c r="FL270" s="82"/>
      <c r="FM270" s="82"/>
      <c r="FN270" s="84"/>
      <c r="FO270" s="589" t="s">
        <v>173</v>
      </c>
      <c r="FP270" s="86" t="s">
        <v>145</v>
      </c>
      <c r="FQ270" s="85" t="str">
        <f>IF(SUM(FQ26,FQ64,FQ102,FQ140,FQ178)=0,"",SUM(FQ26,FQ64,FQ102,FQ140,FQ178))</f>
        <v/>
      </c>
      <c r="FR270" s="82"/>
      <c r="FS270" s="127" t="s">
        <v>135</v>
      </c>
      <c r="FT270" s="128" t="s">
        <v>366</v>
      </c>
      <c r="FU270" s="128" t="s">
        <v>146</v>
      </c>
      <c r="FV270" s="128" t="s">
        <v>529</v>
      </c>
      <c r="FW270" s="129" t="s">
        <v>147</v>
      </c>
      <c r="FX270" s="154"/>
      <c r="FY270" s="82"/>
      <c r="FZ270" s="82"/>
      <c r="GA270" s="82"/>
      <c r="GB270" s="82"/>
      <c r="GC270" s="84"/>
      <c r="GD270" s="589" t="s">
        <v>174</v>
      </c>
      <c r="GE270" s="86" t="s">
        <v>145</v>
      </c>
      <c r="GF270" s="85" t="str">
        <f>IF(SUM(GF26,GF64,GF102,GF140,GF178)=0,"",SUM(GF26,GF64,GF102,GF140,GF178))</f>
        <v/>
      </c>
      <c r="GG270" s="82"/>
      <c r="GH270" s="127" t="s">
        <v>135</v>
      </c>
      <c r="GI270" s="128" t="s">
        <v>366</v>
      </c>
      <c r="GJ270" s="128" t="s">
        <v>146</v>
      </c>
      <c r="GK270" s="128" t="s">
        <v>529</v>
      </c>
      <c r="GL270" s="129" t="s">
        <v>147</v>
      </c>
      <c r="GM270" s="154"/>
      <c r="GN270" s="82"/>
      <c r="GO270" s="82"/>
      <c r="GP270" s="82"/>
      <c r="GQ270" s="82"/>
      <c r="GR270" s="84"/>
      <c r="GS270" s="589" t="s">
        <v>175</v>
      </c>
      <c r="GT270" s="86" t="s">
        <v>145</v>
      </c>
      <c r="GU270" s="85" t="str">
        <f>IF(SUM(GU26,GU64,GU102,GU140,GU178)=0,"",SUM(GU26,GU64,GU102,GU140,GU178))</f>
        <v/>
      </c>
      <c r="GV270" s="82"/>
      <c r="GW270" s="127" t="s">
        <v>135</v>
      </c>
      <c r="GX270" s="128" t="s">
        <v>366</v>
      </c>
      <c r="GY270" s="128" t="s">
        <v>146</v>
      </c>
      <c r="GZ270" s="128" t="s">
        <v>529</v>
      </c>
      <c r="HA270" s="129" t="s">
        <v>147</v>
      </c>
      <c r="HB270" s="154"/>
      <c r="HC270" s="82"/>
      <c r="HD270" s="82"/>
      <c r="HE270" s="82"/>
      <c r="HF270" s="82"/>
      <c r="HG270" s="84"/>
      <c r="HH270" s="589" t="s">
        <v>176</v>
      </c>
      <c r="HI270" s="86" t="s">
        <v>145</v>
      </c>
      <c r="HJ270" s="85" t="str">
        <f>IF(SUM(HJ26,HJ64,HJ102,HJ140,HJ178)=0,"",SUM(HJ26,HJ64,HJ102,HJ140,HJ178))</f>
        <v/>
      </c>
      <c r="HK270" s="82"/>
      <c r="HL270" s="127" t="s">
        <v>135</v>
      </c>
      <c r="HM270" s="128" t="s">
        <v>366</v>
      </c>
      <c r="HN270" s="128" t="s">
        <v>146</v>
      </c>
      <c r="HO270" s="128" t="s">
        <v>529</v>
      </c>
      <c r="HP270" s="129" t="s">
        <v>147</v>
      </c>
      <c r="HQ270" s="154"/>
      <c r="HR270" s="82"/>
      <c r="HS270" s="82"/>
      <c r="HT270" s="82"/>
      <c r="HU270" s="82"/>
      <c r="HV270" s="84"/>
      <c r="HW270" s="589" t="s">
        <v>177</v>
      </c>
      <c r="HX270" s="86" t="s">
        <v>145</v>
      </c>
      <c r="HY270" s="85" t="str">
        <f>IF(SUM(HY26,HY64,HY102,HY140,HY178)=0,"",SUM(HY26,HY64,HY102,HY140,HY178))</f>
        <v/>
      </c>
      <c r="HZ270" s="82"/>
      <c r="IA270" s="127" t="s">
        <v>135</v>
      </c>
      <c r="IB270" s="128" t="s">
        <v>366</v>
      </c>
      <c r="IC270" s="128" t="s">
        <v>146</v>
      </c>
      <c r="ID270" s="128" t="s">
        <v>529</v>
      </c>
      <c r="IE270" s="129" t="s">
        <v>147</v>
      </c>
      <c r="IF270" s="154"/>
      <c r="IG270" s="82"/>
      <c r="IH270" s="82"/>
      <c r="II270" s="82"/>
      <c r="IJ270" s="82"/>
      <c r="IK270" s="84"/>
      <c r="IL270" s="589" t="s">
        <v>178</v>
      </c>
      <c r="IM270" s="86" t="s">
        <v>145</v>
      </c>
      <c r="IN270" s="85" t="str">
        <f>IF(SUM(IN26,IN64,IN102,IN140,IN178)=0,"",SUM(IN26,IN64,IN102,IN140,IN178))</f>
        <v/>
      </c>
      <c r="IO270" s="82"/>
      <c r="IP270" s="127" t="s">
        <v>135</v>
      </c>
      <c r="IQ270" s="128" t="s">
        <v>366</v>
      </c>
      <c r="IR270" s="128" t="s">
        <v>146</v>
      </c>
      <c r="IS270" s="128" t="s">
        <v>529</v>
      </c>
      <c r="IT270" s="129" t="s">
        <v>147</v>
      </c>
      <c r="IU270" s="154"/>
      <c r="IV270" s="82"/>
      <c r="IW270" s="82"/>
      <c r="IX270" s="82"/>
      <c r="IY270" s="82"/>
      <c r="IZ270" s="84"/>
      <c r="JA270" s="589" t="s">
        <v>179</v>
      </c>
      <c r="JB270" s="86" t="s">
        <v>145</v>
      </c>
      <c r="JC270" s="85" t="str">
        <f>IF(SUM(JC26,JC64,JC102,JC140,JC178)=0,"",SUM(JC26,JC64,JC102,JC140,JC178))</f>
        <v/>
      </c>
      <c r="JD270" s="82"/>
      <c r="JE270" s="127" t="s">
        <v>135</v>
      </c>
      <c r="JF270" s="128" t="s">
        <v>366</v>
      </c>
      <c r="JG270" s="128" t="s">
        <v>146</v>
      </c>
      <c r="JH270" s="128" t="s">
        <v>529</v>
      </c>
      <c r="JI270" s="129" t="s">
        <v>147</v>
      </c>
      <c r="JJ270" s="154"/>
      <c r="JK270" s="82"/>
      <c r="JL270" s="82"/>
      <c r="JM270" s="82"/>
      <c r="JN270" s="82"/>
      <c r="JO270" s="84"/>
      <c r="JP270" s="589" t="s">
        <v>180</v>
      </c>
      <c r="JQ270" s="86" t="s">
        <v>145</v>
      </c>
      <c r="JR270" s="85" t="str">
        <f>IF(SUM(JR26,JR64,JR102,JR140,JR178)=0,"",SUM(JR26,JR64,JR102,JR140,JR178))</f>
        <v/>
      </c>
      <c r="JS270" s="82"/>
      <c r="JT270" s="127" t="s">
        <v>135</v>
      </c>
      <c r="JU270" s="128" t="s">
        <v>366</v>
      </c>
      <c r="JV270" s="128" t="s">
        <v>146</v>
      </c>
      <c r="JW270" s="128" t="s">
        <v>529</v>
      </c>
      <c r="JX270" s="129" t="s">
        <v>147</v>
      </c>
      <c r="JY270" s="154"/>
      <c r="JZ270" s="82"/>
      <c r="KA270" s="82"/>
      <c r="KB270" s="82"/>
      <c r="KC270" s="82"/>
      <c r="KD270" s="84"/>
      <c r="KE270" s="589" t="s">
        <v>181</v>
      </c>
      <c r="KF270" s="86" t="s">
        <v>145</v>
      </c>
      <c r="KG270" s="85" t="str">
        <f>IF(SUM(KG26,KG64,KG102,KG140,KG178)=0,"",SUM(KG26,KG64,KG102,KG140,KG178))</f>
        <v/>
      </c>
      <c r="KH270" s="82"/>
      <c r="KI270" s="127" t="s">
        <v>135</v>
      </c>
      <c r="KJ270" s="128" t="s">
        <v>366</v>
      </c>
      <c r="KK270" s="128" t="s">
        <v>146</v>
      </c>
      <c r="KL270" s="128" t="s">
        <v>529</v>
      </c>
      <c r="KM270" s="129" t="s">
        <v>147</v>
      </c>
      <c r="KN270" s="154"/>
      <c r="KO270" s="82"/>
      <c r="KP270" s="82"/>
      <c r="KQ270" s="82"/>
      <c r="KR270" s="82"/>
      <c r="KS270" s="84"/>
      <c r="KT270" s="589" t="s">
        <v>525</v>
      </c>
      <c r="KU270" s="86" t="s">
        <v>145</v>
      </c>
      <c r="KV270" s="85" t="str">
        <f>IF(SUM(KV26,KV64,KV102,KV140,KV178)=0,"",SUM(KV26,KV64,KV102,KV140,KV178))</f>
        <v/>
      </c>
      <c r="KW270" s="82"/>
      <c r="KX270" s="127" t="s">
        <v>135</v>
      </c>
      <c r="KY270" s="128" t="s">
        <v>366</v>
      </c>
      <c r="KZ270" s="128" t="s">
        <v>146</v>
      </c>
      <c r="LA270" s="128" t="s">
        <v>529</v>
      </c>
      <c r="LB270" s="129" t="s">
        <v>147</v>
      </c>
      <c r="LC270" s="154"/>
      <c r="LD270" s="349"/>
      <c r="LE270" s="82"/>
      <c r="LF270" s="82"/>
      <c r="LG270" s="82"/>
      <c r="LH270" s="84"/>
      <c r="LI270" s="589" t="s">
        <v>526</v>
      </c>
      <c r="LJ270" s="86" t="s">
        <v>145</v>
      </c>
      <c r="LK270" s="85" t="str">
        <f>IF(SUM(LK26,LK64,LK102,LK140,LK178)=0,"",SUM(LK26,LK64,LK102,LK140,LK178))</f>
        <v/>
      </c>
      <c r="LL270" s="82"/>
      <c r="LM270" s="127" t="s">
        <v>135</v>
      </c>
      <c r="LN270" s="128" t="s">
        <v>366</v>
      </c>
      <c r="LO270" s="128" t="s">
        <v>146</v>
      </c>
      <c r="LP270" s="128" t="s">
        <v>529</v>
      </c>
      <c r="LQ270" s="129" t="s">
        <v>147</v>
      </c>
      <c r="LR270" s="154"/>
      <c r="LS270" s="349"/>
      <c r="LT270" s="82"/>
      <c r="LU270" s="82"/>
      <c r="LV270" s="82"/>
      <c r="LW270" s="84"/>
      <c r="LX270" s="589" t="s">
        <v>527</v>
      </c>
      <c r="LY270" s="86" t="s">
        <v>145</v>
      </c>
      <c r="LZ270" s="85" t="str">
        <f>IF(SUM(LZ26,LZ64,LZ102,LZ140,LZ178)=0,"",SUM(LZ26,LZ64,LZ102,LZ140,LZ178))</f>
        <v/>
      </c>
      <c r="MA270" s="82"/>
      <c r="MB270" s="127" t="s">
        <v>135</v>
      </c>
      <c r="MC270" s="128" t="s">
        <v>366</v>
      </c>
      <c r="MD270" s="128" t="s">
        <v>146</v>
      </c>
      <c r="ME270" s="128" t="s">
        <v>529</v>
      </c>
      <c r="MF270" s="129" t="s">
        <v>147</v>
      </c>
      <c r="MG270" s="154"/>
      <c r="MH270" s="349"/>
      <c r="MI270" s="82"/>
      <c r="MJ270" s="82"/>
      <c r="MK270" s="82"/>
      <c r="ML270" s="84"/>
      <c r="MM270" s="589" t="s">
        <v>528</v>
      </c>
      <c r="MN270" s="86" t="s">
        <v>145</v>
      </c>
      <c r="MO270" s="85" t="str">
        <f>IF(SUM(MO26,MO64,MO102,MO140,MO178)=0,"",SUM(MO26,MO64,MO102,MO140,MO178))</f>
        <v/>
      </c>
      <c r="MP270" s="82"/>
      <c r="MQ270" s="127" t="s">
        <v>135</v>
      </c>
      <c r="MR270" s="128" t="s">
        <v>366</v>
      </c>
      <c r="MS270" s="128" t="s">
        <v>146</v>
      </c>
      <c r="MT270" s="128" t="s">
        <v>529</v>
      </c>
      <c r="MU270" s="129" t="s">
        <v>147</v>
      </c>
      <c r="MV270" s="154"/>
      <c r="MW270" s="349"/>
    </row>
    <row r="271" spans="1:361">
      <c r="A271" s="348"/>
      <c r="B271" s="82"/>
      <c r="C271" s="82"/>
      <c r="D271" s="82"/>
      <c r="E271" s="84"/>
      <c r="F271" s="590"/>
      <c r="G271" s="89" t="s">
        <v>149</v>
      </c>
      <c r="H271" s="75" t="str">
        <f>IF(SUM(H27,H65,H103,H141,H179,)=0,"",SUM(H27,H65,H103,H141,H179))</f>
        <v/>
      </c>
      <c r="I271" s="82"/>
      <c r="J271" s="123" t="s">
        <v>150</v>
      </c>
      <c r="K271" s="155">
        <f>SUM(K27,K65,K103,K141,K179,K217,K255)</f>
        <v>0</v>
      </c>
      <c r="L271" s="155">
        <f>SUM(L27,L65,L103,L141,L179,L217,L255)</f>
        <v>0</v>
      </c>
      <c r="M271" s="155" t="str">
        <f>IFERROR((L271*100)/H271,"")</f>
        <v/>
      </c>
      <c r="N271" s="153">
        <f>SUM(M27,M65,M103,M141,M179,M217,M255)</f>
        <v>0</v>
      </c>
      <c r="O271" s="349"/>
      <c r="P271" s="82"/>
      <c r="Q271" s="82"/>
      <c r="R271" s="82"/>
      <c r="S271" s="82"/>
      <c r="T271" s="84"/>
      <c r="U271" s="590"/>
      <c r="V271" s="89" t="s">
        <v>149</v>
      </c>
      <c r="W271" s="75" t="str">
        <f>IF(SUM(W27,W65,W103,W141,W179,)=0,"",SUM(W27,W65,W103,W141,W179))</f>
        <v/>
      </c>
      <c r="X271" s="82"/>
      <c r="Y271" s="123" t="s">
        <v>150</v>
      </c>
      <c r="Z271" s="155">
        <f>SUM(Z27,Z65,Z103,Z141,Z179,Z217,Z255)</f>
        <v>0</v>
      </c>
      <c r="AA271" s="155">
        <f>SUM(AA27,AA65,AA103,AA141,AA179,AA217,AA255)</f>
        <v>0</v>
      </c>
      <c r="AB271" s="155" t="str">
        <f>IFERROR((AA271*100)/W271,"")</f>
        <v/>
      </c>
      <c r="AC271" s="153">
        <f>SUM(AB27,AB65,AB103,AB141,AB179,AB217,AB255)</f>
        <v>0</v>
      </c>
      <c r="AD271" s="83"/>
      <c r="AE271" s="82"/>
      <c r="AF271" s="82"/>
      <c r="AG271" s="82"/>
      <c r="AH271" s="82"/>
      <c r="AI271" s="84"/>
      <c r="AJ271" s="590"/>
      <c r="AK271" s="89" t="s">
        <v>149</v>
      </c>
      <c r="AL271" s="75" t="str">
        <f>IF(SUM(AL27,AL65,AL103,AL141,AL179,)=0,"",SUM(AL27,AL65,AL103,AL141,AL179))</f>
        <v/>
      </c>
      <c r="AM271" s="82"/>
      <c r="AN271" s="123" t="s">
        <v>150</v>
      </c>
      <c r="AO271" s="155">
        <f>SUM(AO27,AO65,AO103,AO141,AO179,AO217,AO255)</f>
        <v>0</v>
      </c>
      <c r="AP271" s="155">
        <f>SUM(AP27,AP65,AP103,AP141,AP179,AP217,AP255)</f>
        <v>0</v>
      </c>
      <c r="AQ271" s="155" t="str">
        <f>IFERROR((AP271*100)/AL271,"")</f>
        <v/>
      </c>
      <c r="AR271" s="153">
        <f>SUM(AQ27,AQ65,AQ103,AQ141,AQ179,AQ217,AQ255)</f>
        <v>0</v>
      </c>
      <c r="AS271" s="83"/>
      <c r="AT271" s="82"/>
      <c r="AU271" s="82"/>
      <c r="AV271" s="82"/>
      <c r="AW271" s="82"/>
      <c r="AX271" s="84"/>
      <c r="AY271" s="590"/>
      <c r="AZ271" s="89" t="s">
        <v>149</v>
      </c>
      <c r="BA271" s="75" t="str">
        <f>IF(SUM(BA27,BA65,BA103,BA141,BA179,)=0,"",SUM(BA27,BA65,BA103,BA141,BA179))</f>
        <v/>
      </c>
      <c r="BB271" s="82"/>
      <c r="BC271" s="123" t="s">
        <v>150</v>
      </c>
      <c r="BD271" s="155">
        <f>SUM(BD27,BD65,BD103,BD141,BD179,BD217,BD255)</f>
        <v>0</v>
      </c>
      <c r="BE271" s="155">
        <f>SUM(BE27,BE65,BE103,BE141,BE179,BE217,BE255)</f>
        <v>0</v>
      </c>
      <c r="BF271" s="155" t="str">
        <f>IFERROR((BE271*100)/BA271,"")</f>
        <v/>
      </c>
      <c r="BG271" s="153">
        <f>SUM(BF27,BF65,BF103,BF141,BF179,BF217,BF255)</f>
        <v>0</v>
      </c>
      <c r="BH271" s="83"/>
      <c r="BI271" s="82"/>
      <c r="BJ271" s="82"/>
      <c r="BK271" s="82"/>
      <c r="BL271" s="82"/>
      <c r="BM271" s="84"/>
      <c r="BN271" s="590"/>
      <c r="BO271" s="89" t="s">
        <v>149</v>
      </c>
      <c r="BP271" s="75" t="str">
        <f>IF(SUM(BP27,BP65,BP103,BP141,BP179,)=0,"",SUM(BP27,BP65,BP103,BP141,BP179))</f>
        <v/>
      </c>
      <c r="BQ271" s="82"/>
      <c r="BR271" s="123" t="s">
        <v>150</v>
      </c>
      <c r="BS271" s="155">
        <f>SUM(BS27,BS65,BS103,BS141,BS179,BS217,BS255)</f>
        <v>0</v>
      </c>
      <c r="BT271" s="155">
        <f>SUM(BT27,BT65,BT103,BT141,BT179,BT217,BT255)</f>
        <v>0</v>
      </c>
      <c r="BU271" s="155" t="str">
        <f>IFERROR((BT271*100)/BP271,"")</f>
        <v/>
      </c>
      <c r="BV271" s="153">
        <f>SUM(BU27,BU65,BU103,BU141,BU179,BU217,BU255)</f>
        <v>0</v>
      </c>
      <c r="BW271" s="83"/>
      <c r="BX271" s="82"/>
      <c r="BY271" s="82"/>
      <c r="BZ271" s="82"/>
      <c r="CA271" s="82"/>
      <c r="CB271" s="84"/>
      <c r="CC271" s="590"/>
      <c r="CD271" s="89" t="s">
        <v>149</v>
      </c>
      <c r="CE271" s="75" t="str">
        <f>IF(SUM(CE27,CE65,CE103,CE141,CE179,)=0,"",SUM(CE27,CE65,CE103,CE141,CE179))</f>
        <v/>
      </c>
      <c r="CF271" s="82"/>
      <c r="CG271" s="123" t="s">
        <v>150</v>
      </c>
      <c r="CH271" s="155">
        <f>SUM(CH27,CH65,CH103,CH141,CH179,CH217,CH255)</f>
        <v>0</v>
      </c>
      <c r="CI271" s="155">
        <f>SUM(CI27,CI65,CI103,CI141,CI179,CI217,CI255)</f>
        <v>0</v>
      </c>
      <c r="CJ271" s="155" t="str">
        <f>IFERROR((CI271*100)/CE271,"")</f>
        <v/>
      </c>
      <c r="CK271" s="153">
        <f>SUM(CJ27,CJ65,CJ103,CJ141,CJ179,CJ217,CJ255)</f>
        <v>0</v>
      </c>
      <c r="CL271" s="83"/>
      <c r="CM271" s="82"/>
      <c r="CN271" s="82"/>
      <c r="CO271" s="82"/>
      <c r="CP271" s="82"/>
      <c r="CQ271" s="84"/>
      <c r="CR271" s="590"/>
      <c r="CS271" s="89" t="s">
        <v>149</v>
      </c>
      <c r="CT271" s="75" t="str">
        <f>IF(SUM(CT27,CT65,CT103,CT141,CT179,)=0,"",SUM(CT27,CT65,CT103,CT141,CT179))</f>
        <v/>
      </c>
      <c r="CU271" s="82"/>
      <c r="CV271" s="123" t="s">
        <v>150</v>
      </c>
      <c r="CW271" s="155">
        <f>SUM(CW27,CW65,CW103,CW141,CW179,CW217,CW255)</f>
        <v>0</v>
      </c>
      <c r="CX271" s="155">
        <f>SUM(CX27,CX65,CX103,CX141,CX179,CX217,CX255)</f>
        <v>0</v>
      </c>
      <c r="CY271" s="155" t="str">
        <f>IFERROR((CX271*100)/CT271,"")</f>
        <v/>
      </c>
      <c r="CZ271" s="153">
        <f>SUM(CY27,CY65,CY103,CY141,CY179,CY217,CY255)</f>
        <v>0</v>
      </c>
      <c r="DA271" s="83"/>
      <c r="DB271" s="82"/>
      <c r="DC271" s="82"/>
      <c r="DD271" s="82"/>
      <c r="DE271" s="82"/>
      <c r="DF271" s="84"/>
      <c r="DG271" s="590"/>
      <c r="DH271" s="89" t="s">
        <v>149</v>
      </c>
      <c r="DI271" s="75" t="str">
        <f>IF(SUM(DI27,DI65,DI103,DI141,DI179,)=0,"",SUM(DI27,DI65,DI103,DI141,DI179))</f>
        <v/>
      </c>
      <c r="DJ271" s="82"/>
      <c r="DK271" s="123" t="s">
        <v>150</v>
      </c>
      <c r="DL271" s="155">
        <f>SUM(DL27,DL65,DL103,DL141,DL179,DL217,DL255)</f>
        <v>0</v>
      </c>
      <c r="DM271" s="155">
        <f>SUM(DM27,DM65,DM103,DM141,DM179,DM217,DM255)</f>
        <v>0</v>
      </c>
      <c r="DN271" s="155" t="str">
        <f>IFERROR((DM271*100)/DI271,"")</f>
        <v/>
      </c>
      <c r="DO271" s="153">
        <f>SUM(DN27,DN65,DN103,DN141,DN179,DN217,DN255)</f>
        <v>0</v>
      </c>
      <c r="DP271" s="83"/>
      <c r="DQ271" s="82"/>
      <c r="DR271" s="82"/>
      <c r="DS271" s="82"/>
      <c r="DT271" s="82"/>
      <c r="DU271" s="84"/>
      <c r="DV271" s="590"/>
      <c r="DW271" s="89" t="s">
        <v>149</v>
      </c>
      <c r="DX271" s="75" t="str">
        <f>IF(SUM(DX27,DX65,DX103,DX141,DX179,)=0,"",SUM(DX27,DX65,DX103,DX141,DX179))</f>
        <v/>
      </c>
      <c r="DY271" s="82"/>
      <c r="DZ271" s="123" t="s">
        <v>150</v>
      </c>
      <c r="EA271" s="155">
        <f>SUM(EA27,EA65,EA103,EA141,EA179,EA217,EA255)</f>
        <v>0</v>
      </c>
      <c r="EB271" s="155">
        <f>SUM(EB27,EB65,EB103,EB141,EB179,EB217,EB255)</f>
        <v>0</v>
      </c>
      <c r="EC271" s="155" t="str">
        <f>IFERROR((EB271*100)/DX271,"")</f>
        <v/>
      </c>
      <c r="ED271" s="153">
        <f>SUM(EC27,EC65,EC103,EC141,EC179,EC217,EC255)</f>
        <v>0</v>
      </c>
      <c r="EE271" s="83"/>
      <c r="EF271" s="82"/>
      <c r="EG271" s="82"/>
      <c r="EH271" s="82"/>
      <c r="EI271" s="82"/>
      <c r="EJ271" s="84"/>
      <c r="EK271" s="590"/>
      <c r="EL271" s="89" t="s">
        <v>149</v>
      </c>
      <c r="EM271" s="75" t="str">
        <f>IF(SUM(EM27,EM65,EM103,EM141,EM179,)=0,"",SUM(EM27,EM65,EM103,EM141,EM179))</f>
        <v/>
      </c>
      <c r="EN271" s="82"/>
      <c r="EO271" s="123" t="s">
        <v>150</v>
      </c>
      <c r="EP271" s="155">
        <f>SUM(EP27,EP65,EP103,EP141,EP179,EP217,EP255)</f>
        <v>0</v>
      </c>
      <c r="EQ271" s="155">
        <f>SUM(EQ27,EQ65,EQ103,EQ141,EQ179,EQ217,EQ255)</f>
        <v>0</v>
      </c>
      <c r="ER271" s="155" t="str">
        <f>IFERROR((EQ271*100)/EM271,"")</f>
        <v/>
      </c>
      <c r="ES271" s="153">
        <f>SUM(ER27,ER65,ER103,ER141,ER179,ER217,ER255)</f>
        <v>0</v>
      </c>
      <c r="ET271" s="83"/>
      <c r="EU271" s="82"/>
      <c r="EV271" s="82"/>
      <c r="EW271" s="82"/>
      <c r="EX271" s="82"/>
      <c r="EY271" s="84"/>
      <c r="EZ271" s="590"/>
      <c r="FA271" s="89" t="s">
        <v>149</v>
      </c>
      <c r="FB271" s="75" t="str">
        <f>IF(SUM(FB27,FB65,FB103,FB141,FB179,)=0,"",SUM(FB27,FB65,FB103,FB141,FB179))</f>
        <v/>
      </c>
      <c r="FC271" s="82"/>
      <c r="FD271" s="123" t="s">
        <v>150</v>
      </c>
      <c r="FE271" s="155">
        <f>SUM(FE27,FE65,FE103,FE141,FE179,FE217,FE255)</f>
        <v>0</v>
      </c>
      <c r="FF271" s="155">
        <f>SUM(FF27,FF65,FF103,FF141,FF179,FF217,FF255)</f>
        <v>0</v>
      </c>
      <c r="FG271" s="155" t="str">
        <f>IFERROR((FF271*100)/FB271,"")</f>
        <v/>
      </c>
      <c r="FH271" s="153">
        <f>SUM(FG27,FG65,FG103,FG141,FG179,FG217,FG255)</f>
        <v>0</v>
      </c>
      <c r="FI271" s="83"/>
      <c r="FJ271" s="82"/>
      <c r="FK271" s="82"/>
      <c r="FL271" s="82"/>
      <c r="FM271" s="82"/>
      <c r="FN271" s="84"/>
      <c r="FO271" s="590"/>
      <c r="FP271" s="89" t="s">
        <v>149</v>
      </c>
      <c r="FQ271" s="75" t="str">
        <f>IF(SUM(FQ27,FQ65,FQ103,FQ141,FQ179,)=0,"",SUM(FQ27,FQ65,FQ103,FQ141,FQ179))</f>
        <v/>
      </c>
      <c r="FR271" s="82"/>
      <c r="FS271" s="123" t="s">
        <v>150</v>
      </c>
      <c r="FT271" s="155">
        <f>SUM(FT27,FT65,FT103,FT141,FT179,FT217,FT255)</f>
        <v>0</v>
      </c>
      <c r="FU271" s="155">
        <f>SUM(FU27,FU65,FU103,FU141,FU179,FU217,FU255)</f>
        <v>0</v>
      </c>
      <c r="FV271" s="155" t="str">
        <f>IFERROR((FU271*100)/FQ271,"")</f>
        <v/>
      </c>
      <c r="FW271" s="153">
        <f>SUM(FV27,FV65,FV103,FV141,FV179,FV217,FV255)</f>
        <v>0</v>
      </c>
      <c r="FX271" s="83"/>
      <c r="FY271" s="82"/>
      <c r="FZ271" s="82"/>
      <c r="GA271" s="82"/>
      <c r="GB271" s="82"/>
      <c r="GC271" s="84"/>
      <c r="GD271" s="590"/>
      <c r="GE271" s="89" t="s">
        <v>149</v>
      </c>
      <c r="GF271" s="75" t="str">
        <f>IF(SUM(GF27,GF65,GF103,GF141,GF179,)=0,"",SUM(GF27,GF65,GF103,GF141,GF179))</f>
        <v/>
      </c>
      <c r="GG271" s="82"/>
      <c r="GH271" s="123" t="s">
        <v>150</v>
      </c>
      <c r="GI271" s="155">
        <f>SUM(GI27,GI65,GI103,GI141,GI179,GI217,GI255)</f>
        <v>0</v>
      </c>
      <c r="GJ271" s="155">
        <f>SUM(GJ27,GJ65,GJ103,GJ141,GJ179,GJ217,GJ255)</f>
        <v>0</v>
      </c>
      <c r="GK271" s="155" t="str">
        <f>IFERROR((GJ271*100)/GF271,"")</f>
        <v/>
      </c>
      <c r="GL271" s="153">
        <f>SUM(GK27,GK65,GK103,GK141,GK179,GK217,GK255)</f>
        <v>0</v>
      </c>
      <c r="GM271" s="83"/>
      <c r="GN271" s="82"/>
      <c r="GO271" s="82"/>
      <c r="GP271" s="82"/>
      <c r="GQ271" s="82"/>
      <c r="GR271" s="84"/>
      <c r="GS271" s="590"/>
      <c r="GT271" s="89" t="s">
        <v>149</v>
      </c>
      <c r="GU271" s="75" t="str">
        <f>IF(SUM(GU27,GU65,GU103,GU141,GU179,)=0,"",SUM(GU27,GU65,GU103,GU141,GU179))</f>
        <v/>
      </c>
      <c r="GV271" s="82"/>
      <c r="GW271" s="123" t="s">
        <v>150</v>
      </c>
      <c r="GX271" s="155">
        <f>SUM(GX27,GX65,GX103,GX141,GX179,GX217,GX255)</f>
        <v>0</v>
      </c>
      <c r="GY271" s="155">
        <f>SUM(GY27,GY65,GY103,GY141,GY179,GY217,GY255)</f>
        <v>0</v>
      </c>
      <c r="GZ271" s="155" t="str">
        <f>IFERROR((GY271*100)/GU271,"")</f>
        <v/>
      </c>
      <c r="HA271" s="153">
        <f>SUM(GZ27,GZ65,GZ103,GZ141,GZ179,GZ217,GZ255)</f>
        <v>0</v>
      </c>
      <c r="HB271" s="83"/>
      <c r="HC271" s="82"/>
      <c r="HD271" s="82"/>
      <c r="HE271" s="82"/>
      <c r="HF271" s="82"/>
      <c r="HG271" s="84"/>
      <c r="HH271" s="590"/>
      <c r="HI271" s="89" t="s">
        <v>149</v>
      </c>
      <c r="HJ271" s="75" t="str">
        <f>IF(SUM(HJ27,HJ65,HJ103,HJ141,HJ179,)=0,"",SUM(HJ27,HJ65,HJ103,HJ141,HJ179))</f>
        <v/>
      </c>
      <c r="HK271" s="82"/>
      <c r="HL271" s="123" t="s">
        <v>150</v>
      </c>
      <c r="HM271" s="155">
        <f>SUM(HM27,HM65,HM103,HM141,HM179,HM217,HM255)</f>
        <v>0</v>
      </c>
      <c r="HN271" s="155">
        <f>SUM(HN27,HN65,HN103,HN141,HN179,HN217,HN255)</f>
        <v>0</v>
      </c>
      <c r="HO271" s="155" t="str">
        <f>IFERROR((HN271*100)/HJ271,"")</f>
        <v/>
      </c>
      <c r="HP271" s="153">
        <f>SUM(HO27,HO65,HO103,HO141,HO179,HO217,HO255)</f>
        <v>0</v>
      </c>
      <c r="HQ271" s="83"/>
      <c r="HR271" s="82"/>
      <c r="HS271" s="82"/>
      <c r="HT271" s="82"/>
      <c r="HU271" s="82"/>
      <c r="HV271" s="84"/>
      <c r="HW271" s="590"/>
      <c r="HX271" s="89" t="s">
        <v>149</v>
      </c>
      <c r="HY271" s="75" t="str">
        <f>IF(SUM(HY27,HY65,HY103,HY141,HY179,)=0,"",SUM(HY27,HY65,HY103,HY141,HY179))</f>
        <v/>
      </c>
      <c r="HZ271" s="82"/>
      <c r="IA271" s="123" t="s">
        <v>150</v>
      </c>
      <c r="IB271" s="155">
        <f>SUM(IB27,IB65,IB103,IB141,IB179,IB217,IB255)</f>
        <v>0</v>
      </c>
      <c r="IC271" s="155">
        <f>SUM(IC27,IC65,IC103,IC141,IC179,IC217,IC255)</f>
        <v>0</v>
      </c>
      <c r="ID271" s="155" t="str">
        <f>IFERROR((IC271*100)/HY271,"")</f>
        <v/>
      </c>
      <c r="IE271" s="153">
        <f>SUM(ID27,ID65,ID103,ID141,ID179,ID217,ID255)</f>
        <v>0</v>
      </c>
      <c r="IF271" s="83"/>
      <c r="IG271" s="82"/>
      <c r="IH271" s="82"/>
      <c r="II271" s="82"/>
      <c r="IJ271" s="82"/>
      <c r="IK271" s="84"/>
      <c r="IL271" s="590"/>
      <c r="IM271" s="89" t="s">
        <v>149</v>
      </c>
      <c r="IN271" s="75" t="str">
        <f>IF(SUM(IN27,IN65,IN103,IN141,IN179,)=0,"",SUM(IN27,IN65,IN103,IN141,IN179))</f>
        <v/>
      </c>
      <c r="IO271" s="82"/>
      <c r="IP271" s="123" t="s">
        <v>150</v>
      </c>
      <c r="IQ271" s="155">
        <f>SUM(IQ27,IQ65,IQ103,IQ141,IQ179,IQ217,IQ255)</f>
        <v>0</v>
      </c>
      <c r="IR271" s="155">
        <f>SUM(IR27,IR65,IR103,IR141,IR179,IR217,IR255)</f>
        <v>0</v>
      </c>
      <c r="IS271" s="155" t="str">
        <f>IFERROR((IR271*100)/IN271,"")</f>
        <v/>
      </c>
      <c r="IT271" s="153">
        <f>SUM(IS27,IS65,IS103,IS141,IS179,IS217,IS255)</f>
        <v>0</v>
      </c>
      <c r="IU271" s="83"/>
      <c r="IV271" s="82"/>
      <c r="IW271" s="82"/>
      <c r="IX271" s="82"/>
      <c r="IY271" s="82"/>
      <c r="IZ271" s="84"/>
      <c r="JA271" s="590"/>
      <c r="JB271" s="89" t="s">
        <v>149</v>
      </c>
      <c r="JC271" s="75" t="str">
        <f>IF(SUM(JC27,JC65,JC103,JC141,JC179,)=0,"",SUM(JC27,JC65,JC103,JC141,JC179))</f>
        <v/>
      </c>
      <c r="JD271" s="82"/>
      <c r="JE271" s="123" t="s">
        <v>150</v>
      </c>
      <c r="JF271" s="155">
        <f>SUM(JF27,JF65,JF103,JF141,JF179,JF217,JF255)</f>
        <v>0</v>
      </c>
      <c r="JG271" s="155">
        <f>SUM(JG27,JG65,JG103,JG141,JG179,JG217,JG255)</f>
        <v>0</v>
      </c>
      <c r="JH271" s="155" t="str">
        <f>IFERROR((JG271*100)/JC271,"")</f>
        <v/>
      </c>
      <c r="JI271" s="153">
        <f>SUM(JH27,JH65,JH103,JH141,JH179,JH217,JH255)</f>
        <v>0</v>
      </c>
      <c r="JJ271" s="83"/>
      <c r="JK271" s="82"/>
      <c r="JL271" s="82"/>
      <c r="JM271" s="82"/>
      <c r="JN271" s="82"/>
      <c r="JO271" s="84"/>
      <c r="JP271" s="590"/>
      <c r="JQ271" s="89" t="s">
        <v>149</v>
      </c>
      <c r="JR271" s="75" t="str">
        <f>IF(SUM(JR27,JR65,JR103,JR141,JR179,)=0,"",SUM(JR27,JR65,JR103,JR141,JR179))</f>
        <v/>
      </c>
      <c r="JS271" s="82"/>
      <c r="JT271" s="123" t="s">
        <v>150</v>
      </c>
      <c r="JU271" s="155">
        <f>SUM(JU27,JU65,JU103,JU141,JU179,JU217,JU255)</f>
        <v>0</v>
      </c>
      <c r="JV271" s="155">
        <f>SUM(JV27,JV65,JV103,JV141,JV179,JV217,JV255)</f>
        <v>0</v>
      </c>
      <c r="JW271" s="155" t="str">
        <f>IFERROR((JV271*100)/JR271,"")</f>
        <v/>
      </c>
      <c r="JX271" s="153">
        <f>SUM(JW27,JW65,JW103,JW141,JW179,JW217,JW255)</f>
        <v>0</v>
      </c>
      <c r="JY271" s="83"/>
      <c r="JZ271" s="82"/>
      <c r="KA271" s="82"/>
      <c r="KB271" s="82"/>
      <c r="KC271" s="82"/>
      <c r="KD271" s="84"/>
      <c r="KE271" s="590"/>
      <c r="KF271" s="89" t="s">
        <v>149</v>
      </c>
      <c r="KG271" s="75" t="str">
        <f>IF(SUM(KG27,KG65,KG103,KG141,KG179,)=0,"",SUM(KG27,KG65,KG103,KG141,KG179))</f>
        <v/>
      </c>
      <c r="KH271" s="82"/>
      <c r="KI271" s="123" t="s">
        <v>150</v>
      </c>
      <c r="KJ271" s="155">
        <f>SUM(KJ27,KJ65,KJ103,KJ141,KJ179,KJ217,KJ255)</f>
        <v>0</v>
      </c>
      <c r="KK271" s="155">
        <f>SUM(KK27,KK65,KK103,KK141,KK179,KK217,KK255)</f>
        <v>0</v>
      </c>
      <c r="KL271" s="155" t="str">
        <f>IFERROR((KK271*100)/KG271,"")</f>
        <v/>
      </c>
      <c r="KM271" s="153">
        <f>SUM(KL27,KL65,KL103,KL141,KL179,KL217,KL255)</f>
        <v>0</v>
      </c>
      <c r="KN271" s="83"/>
      <c r="KO271" s="82"/>
      <c r="KP271" s="82"/>
      <c r="KQ271" s="82"/>
      <c r="KR271" s="82"/>
      <c r="KS271" s="84"/>
      <c r="KT271" s="590"/>
      <c r="KU271" s="89" t="s">
        <v>149</v>
      </c>
      <c r="KV271" s="75" t="str">
        <f>IF(SUM(KV27,KV65,KV103,KV141,KV179,)=0,"",SUM(KV27,KV65,KV103,KV141,KV179))</f>
        <v/>
      </c>
      <c r="KW271" s="82"/>
      <c r="KX271" s="123" t="s">
        <v>150</v>
      </c>
      <c r="KY271" s="155">
        <f>SUM(KY27,KY65,KY103,KY141,KY179,KY217,KY255)</f>
        <v>0</v>
      </c>
      <c r="KZ271" s="155">
        <f>SUM(KZ27,KZ65,KZ103,KZ141,KZ179,KZ217,KZ255)</f>
        <v>0</v>
      </c>
      <c r="LA271" s="155" t="str">
        <f>IFERROR((KZ271*100)/KV271,"")</f>
        <v/>
      </c>
      <c r="LB271" s="153">
        <f>SUM(LA27,LA65,LA103,LA141,LA179,LA217,LA255)</f>
        <v>0</v>
      </c>
      <c r="LC271" s="83"/>
      <c r="LD271" s="349"/>
      <c r="LE271" s="82"/>
      <c r="LF271" s="82"/>
      <c r="LG271" s="82"/>
      <c r="LH271" s="84"/>
      <c r="LI271" s="590"/>
      <c r="LJ271" s="89" t="s">
        <v>149</v>
      </c>
      <c r="LK271" s="75" t="str">
        <f>IF(SUM(LK27,LK65,LK103,LK141,LK179,)=0,"",SUM(LK27,LK65,LK103,LK141,LK179))</f>
        <v/>
      </c>
      <c r="LL271" s="82"/>
      <c r="LM271" s="123" t="s">
        <v>150</v>
      </c>
      <c r="LN271" s="155">
        <f>SUM(LN27,LN65,LN103,LN141,LN179,LN217,LN255)</f>
        <v>0</v>
      </c>
      <c r="LO271" s="155">
        <f>SUM(LO27,LO65,LO103,LO141,LO179,LO217,LO255)</f>
        <v>0</v>
      </c>
      <c r="LP271" s="155" t="str">
        <f>IFERROR((LO271*100)/LK271,"")</f>
        <v/>
      </c>
      <c r="LQ271" s="153">
        <f>SUM(LP27,LP65,LP103,LP141,LP179,LP217,LP255)</f>
        <v>0</v>
      </c>
      <c r="LR271" s="83"/>
      <c r="LS271" s="349"/>
      <c r="LT271" s="82"/>
      <c r="LU271" s="82"/>
      <c r="LV271" s="82"/>
      <c r="LW271" s="84"/>
      <c r="LX271" s="590"/>
      <c r="LY271" s="89" t="s">
        <v>149</v>
      </c>
      <c r="LZ271" s="75" t="str">
        <f>IF(SUM(LZ27,LZ65,LZ103,LZ141,LZ179,)=0,"",SUM(LZ27,LZ65,LZ103,LZ141,LZ179))</f>
        <v/>
      </c>
      <c r="MA271" s="82"/>
      <c r="MB271" s="123" t="s">
        <v>150</v>
      </c>
      <c r="MC271" s="155">
        <f>SUM(MC27,MC65,MC103,MC141,MC179,MC217,MC255)</f>
        <v>0</v>
      </c>
      <c r="MD271" s="155">
        <f>SUM(MD27,MD65,MD103,MD141,MD179,MD217,MD255)</f>
        <v>0</v>
      </c>
      <c r="ME271" s="155" t="str">
        <f>IFERROR((MD271*100)/LZ271,"")</f>
        <v/>
      </c>
      <c r="MF271" s="153">
        <f>SUM(ME27,ME65,ME103,ME141,ME179,ME217,ME255)</f>
        <v>0</v>
      </c>
      <c r="MG271" s="83"/>
      <c r="MH271" s="349"/>
      <c r="MI271" s="82"/>
      <c r="MJ271" s="82"/>
      <c r="MK271" s="82"/>
      <c r="ML271" s="84"/>
      <c r="MM271" s="590"/>
      <c r="MN271" s="89" t="s">
        <v>149</v>
      </c>
      <c r="MO271" s="75" t="str">
        <f>IF(SUM(MO27,MO65,MO103,MO141,MO179,)=0,"",SUM(MO27,MO65,MO103,MO141,MO179))</f>
        <v/>
      </c>
      <c r="MP271" s="82"/>
      <c r="MQ271" s="123" t="s">
        <v>150</v>
      </c>
      <c r="MR271" s="155">
        <f>SUM(MR27,MR65,MR103,MR141,MR179,MR217,MR255)</f>
        <v>0</v>
      </c>
      <c r="MS271" s="155">
        <f>SUM(MS27,MS65,MS103,MS141,MS179,MS217,MS255)</f>
        <v>0</v>
      </c>
      <c r="MT271" s="155" t="str">
        <f>IFERROR((MS271*100)/MO271,"")</f>
        <v/>
      </c>
      <c r="MU271" s="153">
        <f>SUM(MT27,MT65,MT103,MT141,MT179,MT217,MT255)</f>
        <v>0</v>
      </c>
      <c r="MV271" s="83"/>
      <c r="MW271" s="349"/>
    </row>
    <row r="272" spans="1:361">
      <c r="A272" s="348"/>
      <c r="B272" s="82"/>
      <c r="C272" s="82"/>
      <c r="D272" s="82"/>
      <c r="E272" s="84"/>
      <c r="F272" s="590"/>
      <c r="G272" s="89" t="s">
        <v>151</v>
      </c>
      <c r="H272" s="75" t="str">
        <f>IFERROR(AVERAGE(H28,H66,H104,H142,H180),"")</f>
        <v/>
      </c>
      <c r="I272" s="82"/>
      <c r="J272" s="73" t="s">
        <v>152</v>
      </c>
      <c r="K272" s="88">
        <f t="shared" ref="K272:L275" si="163">SUM(K28,K66,K104,K142,K180,K218,K256)</f>
        <v>0</v>
      </c>
      <c r="L272" s="88">
        <f t="shared" si="163"/>
        <v>0</v>
      </c>
      <c r="M272" s="155" t="str">
        <f>IFERROR((L272*100)/H271,"")</f>
        <v/>
      </c>
      <c r="N272" s="66">
        <f>SUM(M28,M66,M104,M142,M180,M218,M256)</f>
        <v>0</v>
      </c>
      <c r="O272" s="349"/>
      <c r="P272" s="82"/>
      <c r="Q272" s="82"/>
      <c r="R272" s="82"/>
      <c r="S272" s="82"/>
      <c r="T272" s="84"/>
      <c r="U272" s="590"/>
      <c r="V272" s="89" t="s">
        <v>151</v>
      </c>
      <c r="W272" s="75" t="str">
        <f>IFERROR(AVERAGE(W28,W66,W104,W142,W180),"")</f>
        <v/>
      </c>
      <c r="X272" s="82"/>
      <c r="Y272" s="73" t="s">
        <v>152</v>
      </c>
      <c r="Z272" s="88">
        <f t="shared" ref="Z272:AA272" si="164">SUM(Z28,Z66,Z104,Z142,Z180,Z218,Z256)</f>
        <v>0</v>
      </c>
      <c r="AA272" s="88">
        <f t="shared" si="164"/>
        <v>0</v>
      </c>
      <c r="AB272" s="155" t="str">
        <f>IFERROR((AA272*100)/W271,"")</f>
        <v/>
      </c>
      <c r="AC272" s="66">
        <f>SUM(AB28,AB66,AB104,AB142,AB180,AB218,AB256)</f>
        <v>0</v>
      </c>
      <c r="AD272" s="83"/>
      <c r="AE272" s="82"/>
      <c r="AF272" s="82"/>
      <c r="AG272" s="82"/>
      <c r="AH272" s="82"/>
      <c r="AI272" s="84"/>
      <c r="AJ272" s="590"/>
      <c r="AK272" s="89" t="s">
        <v>151</v>
      </c>
      <c r="AL272" s="75" t="str">
        <f>IFERROR(AVERAGE(AL28,AL66,AL104,AL142,AL180),"")</f>
        <v/>
      </c>
      <c r="AM272" s="82"/>
      <c r="AN272" s="73" t="s">
        <v>152</v>
      </c>
      <c r="AO272" s="88">
        <f t="shared" ref="AO272:AP272" si="165">SUM(AO28,AO66,AO104,AO142,AO180,AO218,AO256)</f>
        <v>0</v>
      </c>
      <c r="AP272" s="88">
        <f t="shared" si="165"/>
        <v>0</v>
      </c>
      <c r="AQ272" s="155" t="str">
        <f>IFERROR((AP272*100)/AL271,"")</f>
        <v/>
      </c>
      <c r="AR272" s="66">
        <f>SUM(AQ28,AQ66,AQ104,AQ142,AQ180,AQ218,AQ256)</f>
        <v>0</v>
      </c>
      <c r="AS272" s="83"/>
      <c r="AT272" s="82"/>
      <c r="AU272" s="82"/>
      <c r="AV272" s="82"/>
      <c r="AW272" s="82"/>
      <c r="AX272" s="84"/>
      <c r="AY272" s="590"/>
      <c r="AZ272" s="89" t="s">
        <v>151</v>
      </c>
      <c r="BA272" s="75" t="str">
        <f>IFERROR(AVERAGE(BA28,BA66,BA104,BA142,BA180),"")</f>
        <v/>
      </c>
      <c r="BB272" s="82"/>
      <c r="BC272" s="73" t="s">
        <v>152</v>
      </c>
      <c r="BD272" s="88">
        <f t="shared" ref="BD272:BE272" si="166">SUM(BD28,BD66,BD104,BD142,BD180,BD218,BD256)</f>
        <v>0</v>
      </c>
      <c r="BE272" s="88">
        <f t="shared" si="166"/>
        <v>0</v>
      </c>
      <c r="BF272" s="155" t="str">
        <f>IFERROR((BE272*100)/BA271,"")</f>
        <v/>
      </c>
      <c r="BG272" s="66">
        <f>SUM(BF28,BF66,BF104,BF142,BF180,BF218,BF256)</f>
        <v>0</v>
      </c>
      <c r="BH272" s="83"/>
      <c r="BI272" s="82"/>
      <c r="BJ272" s="82"/>
      <c r="BK272" s="82"/>
      <c r="BL272" s="82"/>
      <c r="BM272" s="84"/>
      <c r="BN272" s="590"/>
      <c r="BO272" s="89" t="s">
        <v>151</v>
      </c>
      <c r="BP272" s="75" t="str">
        <f>IFERROR(AVERAGE(BP28,BP66,BP104,BP142,BP180),"")</f>
        <v/>
      </c>
      <c r="BQ272" s="82"/>
      <c r="BR272" s="73" t="s">
        <v>152</v>
      </c>
      <c r="BS272" s="88">
        <f t="shared" ref="BS272:BT272" si="167">SUM(BS28,BS66,BS104,BS142,BS180,BS218,BS256)</f>
        <v>0</v>
      </c>
      <c r="BT272" s="88">
        <f t="shared" si="167"/>
        <v>0</v>
      </c>
      <c r="BU272" s="155" t="str">
        <f>IFERROR((BT272*100)/BP271,"")</f>
        <v/>
      </c>
      <c r="BV272" s="66">
        <f>SUM(BU28,BU66,BU104,BU142,BU180,BU218,BU256)</f>
        <v>0</v>
      </c>
      <c r="BW272" s="83"/>
      <c r="BX272" s="82"/>
      <c r="BY272" s="82"/>
      <c r="BZ272" s="82"/>
      <c r="CA272" s="82"/>
      <c r="CB272" s="84"/>
      <c r="CC272" s="590"/>
      <c r="CD272" s="89" t="s">
        <v>151</v>
      </c>
      <c r="CE272" s="75" t="str">
        <f>IFERROR(AVERAGE(CE28,CE66,CE104,CE142,CE180),"")</f>
        <v/>
      </c>
      <c r="CF272" s="82"/>
      <c r="CG272" s="73" t="s">
        <v>152</v>
      </c>
      <c r="CH272" s="88">
        <f t="shared" ref="CH272:CI272" si="168">SUM(CH28,CH66,CH104,CH142,CH180,CH218,CH256)</f>
        <v>0</v>
      </c>
      <c r="CI272" s="88">
        <f t="shared" si="168"/>
        <v>0</v>
      </c>
      <c r="CJ272" s="155" t="str">
        <f>IFERROR((CI272*100)/CE271,"")</f>
        <v/>
      </c>
      <c r="CK272" s="66">
        <f>SUM(CJ28,CJ66,CJ104,CJ142,CJ180,CJ218,CJ256)</f>
        <v>0</v>
      </c>
      <c r="CL272" s="83"/>
      <c r="CM272" s="82"/>
      <c r="CN272" s="82"/>
      <c r="CO272" s="82"/>
      <c r="CP272" s="82"/>
      <c r="CQ272" s="84"/>
      <c r="CR272" s="590"/>
      <c r="CS272" s="89" t="s">
        <v>151</v>
      </c>
      <c r="CT272" s="75" t="str">
        <f>IFERROR(AVERAGE(CT28,CT66,CT104,CT142,CT180),"")</f>
        <v/>
      </c>
      <c r="CU272" s="82"/>
      <c r="CV272" s="73" t="s">
        <v>152</v>
      </c>
      <c r="CW272" s="88">
        <f t="shared" ref="CW272:CX272" si="169">SUM(CW28,CW66,CW104,CW142,CW180,CW218,CW256)</f>
        <v>0</v>
      </c>
      <c r="CX272" s="88">
        <f t="shared" si="169"/>
        <v>0</v>
      </c>
      <c r="CY272" s="155" t="str">
        <f>IFERROR((CX272*100)/CT271,"")</f>
        <v/>
      </c>
      <c r="CZ272" s="66">
        <f>SUM(CY28,CY66,CY104,CY142,CY180,CY218,CY256)</f>
        <v>0</v>
      </c>
      <c r="DA272" s="83"/>
      <c r="DB272" s="82"/>
      <c r="DC272" s="82"/>
      <c r="DD272" s="82"/>
      <c r="DE272" s="82"/>
      <c r="DF272" s="84"/>
      <c r="DG272" s="590"/>
      <c r="DH272" s="89" t="s">
        <v>151</v>
      </c>
      <c r="DI272" s="75" t="str">
        <f>IFERROR(AVERAGE(DI28,DI66,DI104,DI142,DI180),"")</f>
        <v/>
      </c>
      <c r="DJ272" s="82"/>
      <c r="DK272" s="73" t="s">
        <v>152</v>
      </c>
      <c r="DL272" s="88">
        <f t="shared" ref="DL272:DM272" si="170">SUM(DL28,DL66,DL104,DL142,DL180,DL218,DL256)</f>
        <v>0</v>
      </c>
      <c r="DM272" s="88">
        <f t="shared" si="170"/>
        <v>0</v>
      </c>
      <c r="DN272" s="155" t="str">
        <f>IFERROR((DM272*100)/DI271,"")</f>
        <v/>
      </c>
      <c r="DO272" s="66">
        <f>SUM(DN28,DN66,DN104,DN142,DN180,DN218,DN256)</f>
        <v>0</v>
      </c>
      <c r="DP272" s="83"/>
      <c r="DQ272" s="82"/>
      <c r="DR272" s="82"/>
      <c r="DS272" s="82"/>
      <c r="DT272" s="82"/>
      <c r="DU272" s="84"/>
      <c r="DV272" s="590"/>
      <c r="DW272" s="89" t="s">
        <v>151</v>
      </c>
      <c r="DX272" s="75" t="str">
        <f>IFERROR(AVERAGE(DX28,DX66,DX104,DX142,DX180),"")</f>
        <v/>
      </c>
      <c r="DY272" s="82"/>
      <c r="DZ272" s="73" t="s">
        <v>152</v>
      </c>
      <c r="EA272" s="88">
        <f t="shared" ref="EA272:EB272" si="171">SUM(EA28,EA66,EA104,EA142,EA180,EA218,EA256)</f>
        <v>0</v>
      </c>
      <c r="EB272" s="88">
        <f t="shared" si="171"/>
        <v>0</v>
      </c>
      <c r="EC272" s="155" t="str">
        <f>IFERROR((EB272*100)/DX271,"")</f>
        <v/>
      </c>
      <c r="ED272" s="66">
        <f>SUM(EC28,EC66,EC104,EC142,EC180,EC218,EC256)</f>
        <v>0</v>
      </c>
      <c r="EE272" s="83"/>
      <c r="EF272" s="82"/>
      <c r="EG272" s="82"/>
      <c r="EH272" s="82"/>
      <c r="EI272" s="82"/>
      <c r="EJ272" s="84"/>
      <c r="EK272" s="590"/>
      <c r="EL272" s="89" t="s">
        <v>151</v>
      </c>
      <c r="EM272" s="75" t="str">
        <f>IFERROR(AVERAGE(EM28,EM66,EM104,EM142,EM180),"")</f>
        <v/>
      </c>
      <c r="EN272" s="82"/>
      <c r="EO272" s="73" t="s">
        <v>152</v>
      </c>
      <c r="EP272" s="88">
        <f t="shared" ref="EP272:EQ272" si="172">SUM(EP28,EP66,EP104,EP142,EP180,EP218,EP256)</f>
        <v>0</v>
      </c>
      <c r="EQ272" s="88">
        <f t="shared" si="172"/>
        <v>0</v>
      </c>
      <c r="ER272" s="155" t="str">
        <f>IFERROR((EQ272*100)/EM271,"")</f>
        <v/>
      </c>
      <c r="ES272" s="66">
        <f>SUM(ER28,ER66,ER104,ER142,ER180,ER218,ER256)</f>
        <v>0</v>
      </c>
      <c r="ET272" s="83"/>
      <c r="EU272" s="82"/>
      <c r="EV272" s="82"/>
      <c r="EW272" s="82"/>
      <c r="EX272" s="82"/>
      <c r="EY272" s="84"/>
      <c r="EZ272" s="590"/>
      <c r="FA272" s="89" t="s">
        <v>151</v>
      </c>
      <c r="FB272" s="75" t="str">
        <f>IFERROR(AVERAGE(FB28,FB66,FB104,FB142,FB180),"")</f>
        <v/>
      </c>
      <c r="FC272" s="82"/>
      <c r="FD272" s="73" t="s">
        <v>152</v>
      </c>
      <c r="FE272" s="88">
        <f t="shared" ref="FE272:FF272" si="173">SUM(FE28,FE66,FE104,FE142,FE180,FE218,FE256)</f>
        <v>0</v>
      </c>
      <c r="FF272" s="88">
        <f t="shared" si="173"/>
        <v>0</v>
      </c>
      <c r="FG272" s="155" t="str">
        <f>IFERROR((FF272*100)/FB271,"")</f>
        <v/>
      </c>
      <c r="FH272" s="66">
        <f>SUM(FG28,FG66,FG104,FG142,FG180,FG218,FG256)</f>
        <v>0</v>
      </c>
      <c r="FI272" s="83"/>
      <c r="FJ272" s="82"/>
      <c r="FK272" s="82"/>
      <c r="FL272" s="82"/>
      <c r="FM272" s="82"/>
      <c r="FN272" s="84"/>
      <c r="FO272" s="590"/>
      <c r="FP272" s="89" t="s">
        <v>151</v>
      </c>
      <c r="FQ272" s="75" t="str">
        <f>IFERROR(AVERAGE(FQ28,FQ66,FQ104,FQ142,FQ180),"")</f>
        <v/>
      </c>
      <c r="FR272" s="82"/>
      <c r="FS272" s="73" t="s">
        <v>152</v>
      </c>
      <c r="FT272" s="88">
        <f t="shared" ref="FT272:FU272" si="174">SUM(FT28,FT66,FT104,FT142,FT180,FT218,FT256)</f>
        <v>0</v>
      </c>
      <c r="FU272" s="88">
        <f t="shared" si="174"/>
        <v>0</v>
      </c>
      <c r="FV272" s="155" t="str">
        <f>IFERROR((FU272*100)/FQ271,"")</f>
        <v/>
      </c>
      <c r="FW272" s="66">
        <f>SUM(FV28,FV66,FV104,FV142,FV180,FV218,FV256)</f>
        <v>0</v>
      </c>
      <c r="FX272" s="83"/>
      <c r="FY272" s="82"/>
      <c r="FZ272" s="82"/>
      <c r="GA272" s="82"/>
      <c r="GB272" s="82"/>
      <c r="GC272" s="84"/>
      <c r="GD272" s="590"/>
      <c r="GE272" s="89" t="s">
        <v>151</v>
      </c>
      <c r="GF272" s="75" t="str">
        <f>IFERROR(AVERAGE(GF28,GF66,GF104,GF142,GF180),"")</f>
        <v/>
      </c>
      <c r="GG272" s="82"/>
      <c r="GH272" s="73" t="s">
        <v>152</v>
      </c>
      <c r="GI272" s="88">
        <f t="shared" ref="GI272:GJ272" si="175">SUM(GI28,GI66,GI104,GI142,GI180,GI218,GI256)</f>
        <v>0</v>
      </c>
      <c r="GJ272" s="88">
        <f t="shared" si="175"/>
        <v>0</v>
      </c>
      <c r="GK272" s="155" t="str">
        <f>IFERROR((GJ272*100)/GF271,"")</f>
        <v/>
      </c>
      <c r="GL272" s="66">
        <f>SUM(GK28,GK66,GK104,GK142,GK180,GK218,GK256)</f>
        <v>0</v>
      </c>
      <c r="GM272" s="83"/>
      <c r="GN272" s="82"/>
      <c r="GO272" s="82"/>
      <c r="GP272" s="82"/>
      <c r="GQ272" s="82"/>
      <c r="GR272" s="84"/>
      <c r="GS272" s="590"/>
      <c r="GT272" s="89" t="s">
        <v>151</v>
      </c>
      <c r="GU272" s="75" t="str">
        <f>IFERROR(AVERAGE(GU28,GU66,GU104,GU142,GU180),"")</f>
        <v/>
      </c>
      <c r="GV272" s="82"/>
      <c r="GW272" s="73" t="s">
        <v>152</v>
      </c>
      <c r="GX272" s="88">
        <f t="shared" ref="GX272:GY272" si="176">SUM(GX28,GX66,GX104,GX142,GX180,GX218,GX256)</f>
        <v>0</v>
      </c>
      <c r="GY272" s="88">
        <f t="shared" si="176"/>
        <v>0</v>
      </c>
      <c r="GZ272" s="155" t="str">
        <f>IFERROR((GY272*100)/GU271,"")</f>
        <v/>
      </c>
      <c r="HA272" s="66">
        <f>SUM(GZ28,GZ66,GZ104,GZ142,GZ180,GZ218,GZ256)</f>
        <v>0</v>
      </c>
      <c r="HB272" s="83"/>
      <c r="HC272" s="82"/>
      <c r="HD272" s="82"/>
      <c r="HE272" s="82"/>
      <c r="HF272" s="82"/>
      <c r="HG272" s="84"/>
      <c r="HH272" s="590"/>
      <c r="HI272" s="89" t="s">
        <v>151</v>
      </c>
      <c r="HJ272" s="75" t="str">
        <f>IFERROR(AVERAGE(HJ28,HJ66,HJ104,HJ142,HJ180),"")</f>
        <v/>
      </c>
      <c r="HK272" s="82"/>
      <c r="HL272" s="73" t="s">
        <v>152</v>
      </c>
      <c r="HM272" s="88">
        <f t="shared" ref="HM272:HN272" si="177">SUM(HM28,HM66,HM104,HM142,HM180,HM218,HM256)</f>
        <v>0</v>
      </c>
      <c r="HN272" s="88">
        <f t="shared" si="177"/>
        <v>0</v>
      </c>
      <c r="HO272" s="155" t="str">
        <f>IFERROR((HN272*100)/HJ271,"")</f>
        <v/>
      </c>
      <c r="HP272" s="66">
        <f>SUM(HO28,HO66,HO104,HO142,HO180,HO218,HO256)</f>
        <v>0</v>
      </c>
      <c r="HQ272" s="83"/>
      <c r="HR272" s="82"/>
      <c r="HS272" s="82"/>
      <c r="HT272" s="82"/>
      <c r="HU272" s="82"/>
      <c r="HV272" s="84"/>
      <c r="HW272" s="590"/>
      <c r="HX272" s="89" t="s">
        <v>151</v>
      </c>
      <c r="HY272" s="75" t="str">
        <f>IFERROR(AVERAGE(HY28,HY66,HY104,HY142,HY180),"")</f>
        <v/>
      </c>
      <c r="HZ272" s="82"/>
      <c r="IA272" s="73" t="s">
        <v>152</v>
      </c>
      <c r="IB272" s="88">
        <f t="shared" ref="IB272:IC272" si="178">SUM(IB28,IB66,IB104,IB142,IB180,IB218,IB256)</f>
        <v>0</v>
      </c>
      <c r="IC272" s="88">
        <f t="shared" si="178"/>
        <v>0</v>
      </c>
      <c r="ID272" s="155" t="str">
        <f>IFERROR((IC272*100)/HY271,"")</f>
        <v/>
      </c>
      <c r="IE272" s="66">
        <f>SUM(ID28,ID66,ID104,ID142,ID180,ID218,ID256)</f>
        <v>0</v>
      </c>
      <c r="IF272" s="83"/>
      <c r="IG272" s="82"/>
      <c r="IH272" s="82"/>
      <c r="II272" s="82"/>
      <c r="IJ272" s="82"/>
      <c r="IK272" s="84"/>
      <c r="IL272" s="590"/>
      <c r="IM272" s="89" t="s">
        <v>151</v>
      </c>
      <c r="IN272" s="75" t="str">
        <f>IFERROR(AVERAGE(IN28,IN66,IN104,IN142,IN180),"")</f>
        <v/>
      </c>
      <c r="IO272" s="82"/>
      <c r="IP272" s="73" t="s">
        <v>152</v>
      </c>
      <c r="IQ272" s="88">
        <f t="shared" ref="IQ272:IR272" si="179">SUM(IQ28,IQ66,IQ104,IQ142,IQ180,IQ218,IQ256)</f>
        <v>0</v>
      </c>
      <c r="IR272" s="88">
        <f t="shared" si="179"/>
        <v>0</v>
      </c>
      <c r="IS272" s="155" t="str">
        <f>IFERROR((IR272*100)/IN271,"")</f>
        <v/>
      </c>
      <c r="IT272" s="66">
        <f>SUM(IS28,IS66,IS104,IS142,IS180,IS218,IS256)</f>
        <v>0</v>
      </c>
      <c r="IU272" s="83"/>
      <c r="IV272" s="82"/>
      <c r="IW272" s="82"/>
      <c r="IX272" s="82"/>
      <c r="IY272" s="82"/>
      <c r="IZ272" s="84"/>
      <c r="JA272" s="590"/>
      <c r="JB272" s="89" t="s">
        <v>151</v>
      </c>
      <c r="JC272" s="75" t="str">
        <f>IFERROR(AVERAGE(JC28,JC66,JC104,JC142,JC180),"")</f>
        <v/>
      </c>
      <c r="JD272" s="82"/>
      <c r="JE272" s="73" t="s">
        <v>152</v>
      </c>
      <c r="JF272" s="88">
        <f t="shared" ref="JF272:JG272" si="180">SUM(JF28,JF66,JF104,JF142,JF180,JF218,JF256)</f>
        <v>0</v>
      </c>
      <c r="JG272" s="88">
        <f t="shared" si="180"/>
        <v>0</v>
      </c>
      <c r="JH272" s="155" t="str">
        <f>IFERROR((JG272*100)/JC271,"")</f>
        <v/>
      </c>
      <c r="JI272" s="66">
        <f>SUM(JH28,JH66,JH104,JH142,JH180,JH218,JH256)</f>
        <v>0</v>
      </c>
      <c r="JJ272" s="83"/>
      <c r="JK272" s="82"/>
      <c r="JL272" s="82"/>
      <c r="JM272" s="82"/>
      <c r="JN272" s="82"/>
      <c r="JO272" s="84"/>
      <c r="JP272" s="590"/>
      <c r="JQ272" s="89" t="s">
        <v>151</v>
      </c>
      <c r="JR272" s="75" t="str">
        <f>IFERROR(AVERAGE(JR28,JR66,JR104,JR142,JR180),"")</f>
        <v/>
      </c>
      <c r="JS272" s="82"/>
      <c r="JT272" s="73" t="s">
        <v>152</v>
      </c>
      <c r="JU272" s="88">
        <f t="shared" ref="JU272:JV272" si="181">SUM(JU28,JU66,JU104,JU142,JU180,JU218,JU256)</f>
        <v>0</v>
      </c>
      <c r="JV272" s="88">
        <f t="shared" si="181"/>
        <v>0</v>
      </c>
      <c r="JW272" s="155" t="str">
        <f>IFERROR((JV272*100)/JR271,"")</f>
        <v/>
      </c>
      <c r="JX272" s="66">
        <f>SUM(JW28,JW66,JW104,JW142,JW180,JW218,JW256)</f>
        <v>0</v>
      </c>
      <c r="JY272" s="83"/>
      <c r="JZ272" s="82"/>
      <c r="KA272" s="82"/>
      <c r="KB272" s="82"/>
      <c r="KC272" s="82"/>
      <c r="KD272" s="84"/>
      <c r="KE272" s="590"/>
      <c r="KF272" s="89" t="s">
        <v>151</v>
      </c>
      <c r="KG272" s="75" t="str">
        <f>IFERROR(AVERAGE(KG28,KG66,KG104,KG142,KG180),"")</f>
        <v/>
      </c>
      <c r="KH272" s="82"/>
      <c r="KI272" s="73" t="s">
        <v>152</v>
      </c>
      <c r="KJ272" s="88">
        <f t="shared" ref="KJ272:KK272" si="182">SUM(KJ28,KJ66,KJ104,KJ142,KJ180,KJ218,KJ256)</f>
        <v>0</v>
      </c>
      <c r="KK272" s="88">
        <f t="shared" si="182"/>
        <v>0</v>
      </c>
      <c r="KL272" s="155" t="str">
        <f>IFERROR((KK272*100)/KG271,"")</f>
        <v/>
      </c>
      <c r="KM272" s="66">
        <f>SUM(KL28,KL66,KL104,KL142,KL180,KL218,KL256)</f>
        <v>0</v>
      </c>
      <c r="KN272" s="83"/>
      <c r="KO272" s="82"/>
      <c r="KP272" s="82"/>
      <c r="KQ272" s="82"/>
      <c r="KR272" s="82"/>
      <c r="KS272" s="84"/>
      <c r="KT272" s="590"/>
      <c r="KU272" s="89" t="s">
        <v>151</v>
      </c>
      <c r="KV272" s="75" t="str">
        <f>IFERROR(AVERAGE(KV28,KV66,KV104,KV142,KV180),"")</f>
        <v/>
      </c>
      <c r="KW272" s="82"/>
      <c r="KX272" s="73" t="s">
        <v>152</v>
      </c>
      <c r="KY272" s="88">
        <f t="shared" ref="KY272:KZ272" si="183">SUM(KY28,KY66,KY104,KY142,KY180,KY218,KY256)</f>
        <v>0</v>
      </c>
      <c r="KZ272" s="88">
        <f t="shared" si="183"/>
        <v>0</v>
      </c>
      <c r="LA272" s="155" t="str">
        <f>IFERROR((KZ272*100)/KV271,"")</f>
        <v/>
      </c>
      <c r="LB272" s="66">
        <f>SUM(LA28,LA66,LA104,LA142,LA180,LA218,LA256)</f>
        <v>0</v>
      </c>
      <c r="LC272" s="83"/>
      <c r="LD272" s="349"/>
      <c r="LE272" s="82"/>
      <c r="LF272" s="82"/>
      <c r="LG272" s="82"/>
      <c r="LH272" s="84"/>
      <c r="LI272" s="590"/>
      <c r="LJ272" s="89" t="s">
        <v>151</v>
      </c>
      <c r="LK272" s="75" t="str">
        <f>IFERROR(AVERAGE(LK28,LK66,LK104,LK142,LK180),"")</f>
        <v/>
      </c>
      <c r="LL272" s="82"/>
      <c r="LM272" s="73" t="s">
        <v>152</v>
      </c>
      <c r="LN272" s="88">
        <f t="shared" ref="LN272:LO272" si="184">SUM(LN28,LN66,LN104,LN142,LN180,LN218,LN256)</f>
        <v>0</v>
      </c>
      <c r="LO272" s="88">
        <f t="shared" si="184"/>
        <v>0</v>
      </c>
      <c r="LP272" s="155" t="str">
        <f>IFERROR((LO272*100)/LK271,"")</f>
        <v/>
      </c>
      <c r="LQ272" s="66">
        <f>SUM(LP28,LP66,LP104,LP142,LP180,LP218,LP256)</f>
        <v>0</v>
      </c>
      <c r="LR272" s="83"/>
      <c r="LS272" s="349"/>
      <c r="LT272" s="82"/>
      <c r="LU272" s="82"/>
      <c r="LV272" s="82"/>
      <c r="LW272" s="84"/>
      <c r="LX272" s="590"/>
      <c r="LY272" s="89" t="s">
        <v>151</v>
      </c>
      <c r="LZ272" s="75" t="str">
        <f>IFERROR(AVERAGE(LZ28,LZ66,LZ104,LZ142,LZ180),"")</f>
        <v/>
      </c>
      <c r="MA272" s="82"/>
      <c r="MB272" s="73" t="s">
        <v>152</v>
      </c>
      <c r="MC272" s="88">
        <f t="shared" ref="MC272:MD272" si="185">SUM(MC28,MC66,MC104,MC142,MC180,MC218,MC256)</f>
        <v>0</v>
      </c>
      <c r="MD272" s="88">
        <f t="shared" si="185"/>
        <v>0</v>
      </c>
      <c r="ME272" s="155" t="str">
        <f>IFERROR((MD272*100)/LZ271,"")</f>
        <v/>
      </c>
      <c r="MF272" s="66">
        <f>SUM(ME28,ME66,ME104,ME142,ME180,ME218,ME256)</f>
        <v>0</v>
      </c>
      <c r="MG272" s="83"/>
      <c r="MH272" s="349"/>
      <c r="MI272" s="82"/>
      <c r="MJ272" s="82"/>
      <c r="MK272" s="82"/>
      <c r="ML272" s="84"/>
      <c r="MM272" s="590"/>
      <c r="MN272" s="89" t="s">
        <v>151</v>
      </c>
      <c r="MO272" s="75" t="str">
        <f>IFERROR(AVERAGE(MO28,MO66,MO104,MO142,MO180),"")</f>
        <v/>
      </c>
      <c r="MP272" s="82"/>
      <c r="MQ272" s="73" t="s">
        <v>152</v>
      </c>
      <c r="MR272" s="88">
        <f t="shared" ref="MR272:MS272" si="186">SUM(MR28,MR66,MR104,MR142,MR180,MR218,MR256)</f>
        <v>0</v>
      </c>
      <c r="MS272" s="88">
        <f t="shared" si="186"/>
        <v>0</v>
      </c>
      <c r="MT272" s="155" t="str">
        <f>IFERROR((MS272*100)/MO271,"")</f>
        <v/>
      </c>
      <c r="MU272" s="66">
        <f>SUM(MT28,MT66,MT104,MT142,MT180,MT218,MT256)</f>
        <v>0</v>
      </c>
      <c r="MV272" s="83"/>
      <c r="MW272" s="349"/>
    </row>
    <row r="273" spans="1:361">
      <c r="A273" s="348"/>
      <c r="B273" s="82"/>
      <c r="C273" s="82"/>
      <c r="D273" s="82"/>
      <c r="E273" s="84"/>
      <c r="F273" s="590"/>
      <c r="G273" s="89" t="s">
        <v>182</v>
      </c>
      <c r="H273" s="76" t="str">
        <f>IFERROR(AVERAGE(H29,H67,H105,H143,H181),"")</f>
        <v/>
      </c>
      <c r="I273" s="82"/>
      <c r="J273" s="73" t="s">
        <v>154</v>
      </c>
      <c r="K273" s="88">
        <f t="shared" si="163"/>
        <v>0</v>
      </c>
      <c r="L273" s="88">
        <f t="shared" si="163"/>
        <v>0</v>
      </c>
      <c r="M273" s="155" t="str">
        <f>IFERROR((L273*100)/H271,"")</f>
        <v/>
      </c>
      <c r="N273" s="66">
        <f>SUM(M29,M67,M105,M143,M181,M219,M257)</f>
        <v>0</v>
      </c>
      <c r="O273" s="349"/>
      <c r="P273" s="82"/>
      <c r="Q273" s="82"/>
      <c r="R273" s="82"/>
      <c r="S273" s="82"/>
      <c r="T273" s="84"/>
      <c r="U273" s="590"/>
      <c r="V273" s="89" t="s">
        <v>182</v>
      </c>
      <c r="W273" s="76" t="str">
        <f>IFERROR(AVERAGE(W29,W67,W105,W143,W181),"")</f>
        <v/>
      </c>
      <c r="X273" s="82"/>
      <c r="Y273" s="73" t="s">
        <v>154</v>
      </c>
      <c r="Z273" s="88">
        <f t="shared" ref="Z273:AA273" si="187">SUM(Z29,Z67,Z105,Z143,Z181,Z219,Z257)</f>
        <v>0</v>
      </c>
      <c r="AA273" s="88">
        <f t="shared" si="187"/>
        <v>0</v>
      </c>
      <c r="AB273" s="155" t="str">
        <f>IFERROR((AA273*100)/W271,"")</f>
        <v/>
      </c>
      <c r="AC273" s="66">
        <f>SUM(AB29,AB67,AB105,AB143,AB181,AB219,AB257)</f>
        <v>0</v>
      </c>
      <c r="AD273" s="83"/>
      <c r="AE273" s="82"/>
      <c r="AF273" s="82"/>
      <c r="AG273" s="82"/>
      <c r="AH273" s="82"/>
      <c r="AI273" s="84"/>
      <c r="AJ273" s="590"/>
      <c r="AK273" s="89" t="s">
        <v>182</v>
      </c>
      <c r="AL273" s="76" t="str">
        <f>IFERROR(AVERAGE(AL29,AL67,AL105,AL143,AL181),"")</f>
        <v/>
      </c>
      <c r="AM273" s="82"/>
      <c r="AN273" s="73" t="s">
        <v>154</v>
      </c>
      <c r="AO273" s="88">
        <f t="shared" ref="AO273:AP273" si="188">SUM(AO29,AO67,AO105,AO143,AO181,AO219,AO257)</f>
        <v>0</v>
      </c>
      <c r="AP273" s="88">
        <f t="shared" si="188"/>
        <v>0</v>
      </c>
      <c r="AQ273" s="155" t="str">
        <f>IFERROR((AP273*100)/AL271,"")</f>
        <v/>
      </c>
      <c r="AR273" s="66">
        <f>SUM(AQ29,AQ67,AQ105,AQ143,AQ181,AQ219,AQ257)</f>
        <v>0</v>
      </c>
      <c r="AS273" s="83"/>
      <c r="AT273" s="82"/>
      <c r="AU273" s="82"/>
      <c r="AV273" s="82"/>
      <c r="AW273" s="82"/>
      <c r="AX273" s="84"/>
      <c r="AY273" s="590"/>
      <c r="AZ273" s="89" t="s">
        <v>182</v>
      </c>
      <c r="BA273" s="76" t="str">
        <f>IFERROR(AVERAGE(BA29,BA67,BA105,BA143,BA181),"")</f>
        <v/>
      </c>
      <c r="BB273" s="82"/>
      <c r="BC273" s="73" t="s">
        <v>154</v>
      </c>
      <c r="BD273" s="88">
        <f t="shared" ref="BD273:BE273" si="189">SUM(BD29,BD67,BD105,BD143,BD181,BD219,BD257)</f>
        <v>0</v>
      </c>
      <c r="BE273" s="88">
        <f t="shared" si="189"/>
        <v>0</v>
      </c>
      <c r="BF273" s="155" t="str">
        <f>IFERROR((BE273*100)/BA271,"")</f>
        <v/>
      </c>
      <c r="BG273" s="66">
        <f>SUM(BF29,BF67,BF105,BF143,BF181,BF219,BF257)</f>
        <v>0</v>
      </c>
      <c r="BH273" s="83"/>
      <c r="BI273" s="82"/>
      <c r="BJ273" s="82"/>
      <c r="BK273" s="82"/>
      <c r="BL273" s="82"/>
      <c r="BM273" s="84"/>
      <c r="BN273" s="590"/>
      <c r="BO273" s="89" t="s">
        <v>182</v>
      </c>
      <c r="BP273" s="76" t="str">
        <f>IFERROR(AVERAGE(BP29,BP67,BP105,BP143,BP181),"")</f>
        <v/>
      </c>
      <c r="BQ273" s="82"/>
      <c r="BR273" s="73" t="s">
        <v>154</v>
      </c>
      <c r="BS273" s="88">
        <f t="shared" ref="BS273:BT273" si="190">SUM(BS29,BS67,BS105,BS143,BS181,BS219,BS257)</f>
        <v>0</v>
      </c>
      <c r="BT273" s="88">
        <f t="shared" si="190"/>
        <v>0</v>
      </c>
      <c r="BU273" s="155" t="str">
        <f>IFERROR((BT273*100)/BP271,"")</f>
        <v/>
      </c>
      <c r="BV273" s="66">
        <f>SUM(BU29,BU67,BU105,BU143,BU181,BU219,BU257)</f>
        <v>0</v>
      </c>
      <c r="BW273" s="83"/>
      <c r="BX273" s="82"/>
      <c r="BY273" s="82"/>
      <c r="BZ273" s="82"/>
      <c r="CA273" s="82"/>
      <c r="CB273" s="84"/>
      <c r="CC273" s="590"/>
      <c r="CD273" s="89" t="s">
        <v>182</v>
      </c>
      <c r="CE273" s="76" t="str">
        <f>IFERROR(AVERAGE(CE29,CE67,CE105,CE143,CE181),"")</f>
        <v/>
      </c>
      <c r="CF273" s="82"/>
      <c r="CG273" s="73" t="s">
        <v>154</v>
      </c>
      <c r="CH273" s="88">
        <f t="shared" ref="CH273:CI273" si="191">SUM(CH29,CH67,CH105,CH143,CH181,CH219,CH257)</f>
        <v>0</v>
      </c>
      <c r="CI273" s="88">
        <f t="shared" si="191"/>
        <v>0</v>
      </c>
      <c r="CJ273" s="155" t="str">
        <f>IFERROR((CI273*100)/CE271,"")</f>
        <v/>
      </c>
      <c r="CK273" s="66">
        <f>SUM(CJ29,CJ67,CJ105,CJ143,CJ181,CJ219,CJ257)</f>
        <v>0</v>
      </c>
      <c r="CL273" s="83"/>
      <c r="CM273" s="82"/>
      <c r="CN273" s="82"/>
      <c r="CO273" s="82"/>
      <c r="CP273" s="82"/>
      <c r="CQ273" s="84"/>
      <c r="CR273" s="590"/>
      <c r="CS273" s="89" t="s">
        <v>182</v>
      </c>
      <c r="CT273" s="76" t="str">
        <f>IFERROR(AVERAGE(CT29,CT67,CT105,CT143,CT181),"")</f>
        <v/>
      </c>
      <c r="CU273" s="82"/>
      <c r="CV273" s="73" t="s">
        <v>154</v>
      </c>
      <c r="CW273" s="88">
        <f t="shared" ref="CW273:CX273" si="192">SUM(CW29,CW67,CW105,CW143,CW181,CW219,CW257)</f>
        <v>0</v>
      </c>
      <c r="CX273" s="88">
        <f t="shared" si="192"/>
        <v>0</v>
      </c>
      <c r="CY273" s="155" t="str">
        <f>IFERROR((CX273*100)/CT271,"")</f>
        <v/>
      </c>
      <c r="CZ273" s="66">
        <f>SUM(CY29,CY67,CY105,CY143,CY181,CY219,CY257)</f>
        <v>0</v>
      </c>
      <c r="DA273" s="83"/>
      <c r="DB273" s="82"/>
      <c r="DC273" s="82"/>
      <c r="DD273" s="82"/>
      <c r="DE273" s="82"/>
      <c r="DF273" s="84"/>
      <c r="DG273" s="590"/>
      <c r="DH273" s="89" t="s">
        <v>182</v>
      </c>
      <c r="DI273" s="76" t="str">
        <f>IFERROR(AVERAGE(DI29,DI67,DI105,DI143,DI181),"")</f>
        <v/>
      </c>
      <c r="DJ273" s="82"/>
      <c r="DK273" s="73" t="s">
        <v>154</v>
      </c>
      <c r="DL273" s="88">
        <f t="shared" ref="DL273:DM273" si="193">SUM(DL29,DL67,DL105,DL143,DL181,DL219,DL257)</f>
        <v>0</v>
      </c>
      <c r="DM273" s="88">
        <f t="shared" si="193"/>
        <v>0</v>
      </c>
      <c r="DN273" s="155" t="str">
        <f>IFERROR((DM273*100)/DI271,"")</f>
        <v/>
      </c>
      <c r="DO273" s="66">
        <f>SUM(DN29,DN67,DN105,DN143,DN181,DN219,DN257)</f>
        <v>0</v>
      </c>
      <c r="DP273" s="83"/>
      <c r="DQ273" s="82"/>
      <c r="DR273" s="82"/>
      <c r="DS273" s="82"/>
      <c r="DT273" s="82"/>
      <c r="DU273" s="84"/>
      <c r="DV273" s="590"/>
      <c r="DW273" s="89" t="s">
        <v>182</v>
      </c>
      <c r="DX273" s="76" t="str">
        <f>IFERROR(AVERAGE(DX29,DX67,DX105,DX143,DX181),"")</f>
        <v/>
      </c>
      <c r="DY273" s="82"/>
      <c r="DZ273" s="73" t="s">
        <v>154</v>
      </c>
      <c r="EA273" s="88">
        <f t="shared" ref="EA273:EB273" si="194">SUM(EA29,EA67,EA105,EA143,EA181,EA219,EA257)</f>
        <v>0</v>
      </c>
      <c r="EB273" s="88">
        <f t="shared" si="194"/>
        <v>0</v>
      </c>
      <c r="EC273" s="155" t="str">
        <f>IFERROR((EB273*100)/DX271,"")</f>
        <v/>
      </c>
      <c r="ED273" s="66">
        <f>SUM(EC29,EC67,EC105,EC143,EC181,EC219,EC257)</f>
        <v>0</v>
      </c>
      <c r="EE273" s="83"/>
      <c r="EF273" s="82"/>
      <c r="EG273" s="82"/>
      <c r="EH273" s="82"/>
      <c r="EI273" s="82"/>
      <c r="EJ273" s="84"/>
      <c r="EK273" s="590"/>
      <c r="EL273" s="89" t="s">
        <v>182</v>
      </c>
      <c r="EM273" s="76" t="str">
        <f>IFERROR(AVERAGE(EM29,EM67,EM105,EM143,EM181),"")</f>
        <v/>
      </c>
      <c r="EN273" s="82"/>
      <c r="EO273" s="73" t="s">
        <v>154</v>
      </c>
      <c r="EP273" s="88">
        <f t="shared" ref="EP273:EQ273" si="195">SUM(EP29,EP67,EP105,EP143,EP181,EP219,EP257)</f>
        <v>0</v>
      </c>
      <c r="EQ273" s="88">
        <f t="shared" si="195"/>
        <v>0</v>
      </c>
      <c r="ER273" s="155" t="str">
        <f>IFERROR((EQ273*100)/EM271,"")</f>
        <v/>
      </c>
      <c r="ES273" s="66">
        <f>SUM(ER29,ER67,ER105,ER143,ER181,ER219,ER257)</f>
        <v>0</v>
      </c>
      <c r="ET273" s="83"/>
      <c r="EU273" s="82"/>
      <c r="EV273" s="82"/>
      <c r="EW273" s="82"/>
      <c r="EX273" s="82"/>
      <c r="EY273" s="84"/>
      <c r="EZ273" s="590"/>
      <c r="FA273" s="89" t="s">
        <v>182</v>
      </c>
      <c r="FB273" s="76" t="str">
        <f>IFERROR(AVERAGE(FB29,FB67,FB105,FB143,FB181),"")</f>
        <v/>
      </c>
      <c r="FC273" s="82"/>
      <c r="FD273" s="73" t="s">
        <v>154</v>
      </c>
      <c r="FE273" s="88">
        <f t="shared" ref="FE273:FF273" si="196">SUM(FE29,FE67,FE105,FE143,FE181,FE219,FE257)</f>
        <v>0</v>
      </c>
      <c r="FF273" s="88">
        <f t="shared" si="196"/>
        <v>0</v>
      </c>
      <c r="FG273" s="155" t="str">
        <f>IFERROR((FF273*100)/FB271,"")</f>
        <v/>
      </c>
      <c r="FH273" s="66">
        <f>SUM(FG29,FG67,FG105,FG143,FG181,FG219,FG257)</f>
        <v>0</v>
      </c>
      <c r="FI273" s="83"/>
      <c r="FJ273" s="82"/>
      <c r="FK273" s="82"/>
      <c r="FL273" s="82"/>
      <c r="FM273" s="82"/>
      <c r="FN273" s="84"/>
      <c r="FO273" s="590"/>
      <c r="FP273" s="89" t="s">
        <v>182</v>
      </c>
      <c r="FQ273" s="76" t="str">
        <f>IFERROR(AVERAGE(FQ29,FQ67,FQ105,FQ143,FQ181),"")</f>
        <v/>
      </c>
      <c r="FR273" s="82"/>
      <c r="FS273" s="73" t="s">
        <v>154</v>
      </c>
      <c r="FT273" s="88">
        <f t="shared" ref="FT273:FU273" si="197">SUM(FT29,FT67,FT105,FT143,FT181,FT219,FT257)</f>
        <v>0</v>
      </c>
      <c r="FU273" s="88">
        <f t="shared" si="197"/>
        <v>0</v>
      </c>
      <c r="FV273" s="155" t="str">
        <f>IFERROR((FU273*100)/FQ271,"")</f>
        <v/>
      </c>
      <c r="FW273" s="66">
        <f>SUM(FV29,FV67,FV105,FV143,FV181,FV219,FV257)</f>
        <v>0</v>
      </c>
      <c r="FX273" s="83"/>
      <c r="FY273" s="82"/>
      <c r="FZ273" s="82"/>
      <c r="GA273" s="82"/>
      <c r="GB273" s="82"/>
      <c r="GC273" s="84"/>
      <c r="GD273" s="590"/>
      <c r="GE273" s="89" t="s">
        <v>182</v>
      </c>
      <c r="GF273" s="76" t="str">
        <f>IFERROR(AVERAGE(GF29,GF67,GF105,GF143,GF181),"")</f>
        <v/>
      </c>
      <c r="GG273" s="82"/>
      <c r="GH273" s="73" t="s">
        <v>154</v>
      </c>
      <c r="GI273" s="88">
        <f t="shared" ref="GI273:GJ273" si="198">SUM(GI29,GI67,GI105,GI143,GI181,GI219,GI257)</f>
        <v>0</v>
      </c>
      <c r="GJ273" s="88">
        <f t="shared" si="198"/>
        <v>0</v>
      </c>
      <c r="GK273" s="155" t="str">
        <f>IFERROR((GJ273*100)/GF271,"")</f>
        <v/>
      </c>
      <c r="GL273" s="66">
        <f>SUM(GK29,GK67,GK105,GK143,GK181,GK219,GK257)</f>
        <v>0</v>
      </c>
      <c r="GM273" s="83"/>
      <c r="GN273" s="82"/>
      <c r="GO273" s="82"/>
      <c r="GP273" s="82"/>
      <c r="GQ273" s="82"/>
      <c r="GR273" s="84"/>
      <c r="GS273" s="590"/>
      <c r="GT273" s="89" t="s">
        <v>182</v>
      </c>
      <c r="GU273" s="76" t="str">
        <f>IFERROR(AVERAGE(GU29,GU67,GU105,GU143,GU181),"")</f>
        <v/>
      </c>
      <c r="GV273" s="82"/>
      <c r="GW273" s="73" t="s">
        <v>154</v>
      </c>
      <c r="GX273" s="88">
        <f t="shared" ref="GX273:GY273" si="199">SUM(GX29,GX67,GX105,GX143,GX181,GX219,GX257)</f>
        <v>0</v>
      </c>
      <c r="GY273" s="88">
        <f t="shared" si="199"/>
        <v>0</v>
      </c>
      <c r="GZ273" s="155" t="str">
        <f>IFERROR((GY273*100)/GU271,"")</f>
        <v/>
      </c>
      <c r="HA273" s="66">
        <f>SUM(GZ29,GZ67,GZ105,GZ143,GZ181,GZ219,GZ257)</f>
        <v>0</v>
      </c>
      <c r="HB273" s="83"/>
      <c r="HC273" s="82"/>
      <c r="HD273" s="82"/>
      <c r="HE273" s="82"/>
      <c r="HF273" s="82"/>
      <c r="HG273" s="84"/>
      <c r="HH273" s="590"/>
      <c r="HI273" s="89" t="s">
        <v>182</v>
      </c>
      <c r="HJ273" s="76" t="str">
        <f>IFERROR(AVERAGE(HJ29,HJ67,HJ105,HJ143,HJ181),"")</f>
        <v/>
      </c>
      <c r="HK273" s="82"/>
      <c r="HL273" s="73" t="s">
        <v>154</v>
      </c>
      <c r="HM273" s="88">
        <f t="shared" ref="HM273:HN273" si="200">SUM(HM29,HM67,HM105,HM143,HM181,HM219,HM257)</f>
        <v>0</v>
      </c>
      <c r="HN273" s="88">
        <f t="shared" si="200"/>
        <v>0</v>
      </c>
      <c r="HO273" s="155" t="str">
        <f>IFERROR((HN273*100)/HJ271,"")</f>
        <v/>
      </c>
      <c r="HP273" s="66">
        <f>SUM(HO29,HO67,HO105,HO143,HO181,HO219,HO257)</f>
        <v>0</v>
      </c>
      <c r="HQ273" s="83"/>
      <c r="HR273" s="82"/>
      <c r="HS273" s="82"/>
      <c r="HT273" s="82"/>
      <c r="HU273" s="82"/>
      <c r="HV273" s="84"/>
      <c r="HW273" s="590"/>
      <c r="HX273" s="89" t="s">
        <v>182</v>
      </c>
      <c r="HY273" s="76" t="str">
        <f>IFERROR(AVERAGE(HY29,HY67,HY105,HY143,HY181),"")</f>
        <v/>
      </c>
      <c r="HZ273" s="82"/>
      <c r="IA273" s="73" t="s">
        <v>154</v>
      </c>
      <c r="IB273" s="88">
        <f t="shared" ref="IB273:IC273" si="201">SUM(IB29,IB67,IB105,IB143,IB181,IB219,IB257)</f>
        <v>0</v>
      </c>
      <c r="IC273" s="88">
        <f t="shared" si="201"/>
        <v>0</v>
      </c>
      <c r="ID273" s="155" t="str">
        <f>IFERROR((IC273*100)/HY271,"")</f>
        <v/>
      </c>
      <c r="IE273" s="66">
        <f>SUM(ID29,ID67,ID105,ID143,ID181,ID219,ID257)</f>
        <v>0</v>
      </c>
      <c r="IF273" s="83"/>
      <c r="IG273" s="82"/>
      <c r="IH273" s="82"/>
      <c r="II273" s="82"/>
      <c r="IJ273" s="82"/>
      <c r="IK273" s="84"/>
      <c r="IL273" s="590"/>
      <c r="IM273" s="89" t="s">
        <v>182</v>
      </c>
      <c r="IN273" s="76" t="str">
        <f>IFERROR(AVERAGE(IN29,IN67,IN105,IN143,IN181),"")</f>
        <v/>
      </c>
      <c r="IO273" s="82"/>
      <c r="IP273" s="73" t="s">
        <v>154</v>
      </c>
      <c r="IQ273" s="88">
        <f t="shared" ref="IQ273:IR273" si="202">SUM(IQ29,IQ67,IQ105,IQ143,IQ181,IQ219,IQ257)</f>
        <v>0</v>
      </c>
      <c r="IR273" s="88">
        <f t="shared" si="202"/>
        <v>0</v>
      </c>
      <c r="IS273" s="155" t="str">
        <f>IFERROR((IR273*100)/IN271,"")</f>
        <v/>
      </c>
      <c r="IT273" s="66">
        <f>SUM(IS29,IS67,IS105,IS143,IS181,IS219,IS257)</f>
        <v>0</v>
      </c>
      <c r="IU273" s="83"/>
      <c r="IV273" s="82"/>
      <c r="IW273" s="82"/>
      <c r="IX273" s="82"/>
      <c r="IY273" s="82"/>
      <c r="IZ273" s="84"/>
      <c r="JA273" s="590"/>
      <c r="JB273" s="89" t="s">
        <v>182</v>
      </c>
      <c r="JC273" s="76" t="str">
        <f>IFERROR(AVERAGE(JC29,JC67,JC105,JC143,JC181),"")</f>
        <v/>
      </c>
      <c r="JD273" s="82"/>
      <c r="JE273" s="73" t="s">
        <v>154</v>
      </c>
      <c r="JF273" s="88">
        <f t="shared" ref="JF273:JG273" si="203">SUM(JF29,JF67,JF105,JF143,JF181,JF219,JF257)</f>
        <v>0</v>
      </c>
      <c r="JG273" s="88">
        <f t="shared" si="203"/>
        <v>0</v>
      </c>
      <c r="JH273" s="155" t="str">
        <f>IFERROR((JG273*100)/JC271,"")</f>
        <v/>
      </c>
      <c r="JI273" s="66">
        <f>SUM(JH29,JH67,JH105,JH143,JH181,JH219,JH257)</f>
        <v>0</v>
      </c>
      <c r="JJ273" s="83"/>
      <c r="JK273" s="82"/>
      <c r="JL273" s="82"/>
      <c r="JM273" s="82"/>
      <c r="JN273" s="82"/>
      <c r="JO273" s="84"/>
      <c r="JP273" s="590"/>
      <c r="JQ273" s="89" t="s">
        <v>182</v>
      </c>
      <c r="JR273" s="76" t="str">
        <f>IFERROR(AVERAGE(JR29,JR67,JR105,JR143,JR181),"")</f>
        <v/>
      </c>
      <c r="JS273" s="82"/>
      <c r="JT273" s="73" t="s">
        <v>154</v>
      </c>
      <c r="JU273" s="88">
        <f t="shared" ref="JU273:JV273" si="204">SUM(JU29,JU67,JU105,JU143,JU181,JU219,JU257)</f>
        <v>0</v>
      </c>
      <c r="JV273" s="88">
        <f t="shared" si="204"/>
        <v>0</v>
      </c>
      <c r="JW273" s="155" t="str">
        <f>IFERROR((JV273*100)/JR271,"")</f>
        <v/>
      </c>
      <c r="JX273" s="66">
        <f>SUM(JW29,JW67,JW105,JW143,JW181,JW219,JW257)</f>
        <v>0</v>
      </c>
      <c r="JY273" s="83"/>
      <c r="JZ273" s="82"/>
      <c r="KA273" s="82"/>
      <c r="KB273" s="82"/>
      <c r="KC273" s="82"/>
      <c r="KD273" s="84"/>
      <c r="KE273" s="590"/>
      <c r="KF273" s="89" t="s">
        <v>182</v>
      </c>
      <c r="KG273" s="76" t="str">
        <f>IFERROR(AVERAGE(KG29,KG67,KG105,KG143,KG181),"")</f>
        <v/>
      </c>
      <c r="KH273" s="82"/>
      <c r="KI273" s="73" t="s">
        <v>154</v>
      </c>
      <c r="KJ273" s="88">
        <f t="shared" ref="KJ273:KK273" si="205">SUM(KJ29,KJ67,KJ105,KJ143,KJ181,KJ219,KJ257)</f>
        <v>0</v>
      </c>
      <c r="KK273" s="88">
        <f t="shared" si="205"/>
        <v>0</v>
      </c>
      <c r="KL273" s="155" t="str">
        <f>IFERROR((KK273*100)/KG271,"")</f>
        <v/>
      </c>
      <c r="KM273" s="66">
        <f>SUM(KL29,KL67,KL105,KL143,KL181,KL219,KL257)</f>
        <v>0</v>
      </c>
      <c r="KN273" s="83"/>
      <c r="KO273" s="82"/>
      <c r="KP273" s="82"/>
      <c r="KQ273" s="82"/>
      <c r="KR273" s="82"/>
      <c r="KS273" s="84"/>
      <c r="KT273" s="590"/>
      <c r="KU273" s="89" t="s">
        <v>182</v>
      </c>
      <c r="KV273" s="76" t="str">
        <f>IFERROR(AVERAGE(KV29,KV67,KV105,KV143,KV181),"")</f>
        <v/>
      </c>
      <c r="KW273" s="82"/>
      <c r="KX273" s="73" t="s">
        <v>154</v>
      </c>
      <c r="KY273" s="88">
        <f t="shared" ref="KY273:KZ273" si="206">SUM(KY29,KY67,KY105,KY143,KY181,KY219,KY257)</f>
        <v>0</v>
      </c>
      <c r="KZ273" s="88">
        <f t="shared" si="206"/>
        <v>0</v>
      </c>
      <c r="LA273" s="155" t="str">
        <f>IFERROR((KZ273*100)/KV271,"")</f>
        <v/>
      </c>
      <c r="LB273" s="66">
        <f>SUM(LA29,LA67,LA105,LA143,LA181,LA219,LA257)</f>
        <v>0</v>
      </c>
      <c r="LC273" s="83"/>
      <c r="LD273" s="349"/>
      <c r="LE273" s="82"/>
      <c r="LF273" s="82"/>
      <c r="LG273" s="82"/>
      <c r="LH273" s="84"/>
      <c r="LI273" s="590"/>
      <c r="LJ273" s="89" t="s">
        <v>182</v>
      </c>
      <c r="LK273" s="76" t="str">
        <f>IFERROR(AVERAGE(LK29,LK67,LK105,LK143,LK181),"")</f>
        <v/>
      </c>
      <c r="LL273" s="82"/>
      <c r="LM273" s="73" t="s">
        <v>154</v>
      </c>
      <c r="LN273" s="88">
        <f t="shared" ref="LN273:LO273" si="207">SUM(LN29,LN67,LN105,LN143,LN181,LN219,LN257)</f>
        <v>0</v>
      </c>
      <c r="LO273" s="88">
        <f t="shared" si="207"/>
        <v>0</v>
      </c>
      <c r="LP273" s="155" t="str">
        <f>IFERROR((LO273*100)/LK271,"")</f>
        <v/>
      </c>
      <c r="LQ273" s="66">
        <f>SUM(LP29,LP67,LP105,LP143,LP181,LP219,LP257)</f>
        <v>0</v>
      </c>
      <c r="LR273" s="83"/>
      <c r="LS273" s="349"/>
      <c r="LT273" s="82"/>
      <c r="LU273" s="82"/>
      <c r="LV273" s="82"/>
      <c r="LW273" s="84"/>
      <c r="LX273" s="590"/>
      <c r="LY273" s="89" t="s">
        <v>182</v>
      </c>
      <c r="LZ273" s="76" t="str">
        <f>IFERROR(AVERAGE(LZ29,LZ67,LZ105,LZ143,LZ181),"")</f>
        <v/>
      </c>
      <c r="MA273" s="82"/>
      <c r="MB273" s="73" t="s">
        <v>154</v>
      </c>
      <c r="MC273" s="88">
        <f t="shared" ref="MC273:MD273" si="208">SUM(MC29,MC67,MC105,MC143,MC181,MC219,MC257)</f>
        <v>0</v>
      </c>
      <c r="MD273" s="88">
        <f t="shared" si="208"/>
        <v>0</v>
      </c>
      <c r="ME273" s="155" t="str">
        <f>IFERROR((MD273*100)/LZ271,"")</f>
        <v/>
      </c>
      <c r="MF273" s="66">
        <f>SUM(ME29,ME67,ME105,ME143,ME181,ME219,ME257)</f>
        <v>0</v>
      </c>
      <c r="MG273" s="83"/>
      <c r="MH273" s="349"/>
      <c r="MI273" s="82"/>
      <c r="MJ273" s="82"/>
      <c r="MK273" s="82"/>
      <c r="ML273" s="84"/>
      <c r="MM273" s="590"/>
      <c r="MN273" s="89" t="s">
        <v>182</v>
      </c>
      <c r="MO273" s="76" t="str">
        <f>IFERROR(AVERAGE(MO29,MO67,MO105,MO143,MO181),"")</f>
        <v/>
      </c>
      <c r="MP273" s="82"/>
      <c r="MQ273" s="73" t="s">
        <v>154</v>
      </c>
      <c r="MR273" s="88">
        <f t="shared" ref="MR273:MS273" si="209">SUM(MR29,MR67,MR105,MR143,MR181,MR219,MR257)</f>
        <v>0</v>
      </c>
      <c r="MS273" s="88">
        <f t="shared" si="209"/>
        <v>0</v>
      </c>
      <c r="MT273" s="155" t="str">
        <f>IFERROR((MS273*100)/MO271,"")</f>
        <v/>
      </c>
      <c r="MU273" s="66">
        <f>SUM(MT29,MT67,MT105,MT143,MT181,MT219,MT257)</f>
        <v>0</v>
      </c>
      <c r="MV273" s="83"/>
      <c r="MW273" s="349"/>
    </row>
    <row r="274" spans="1:361">
      <c r="A274" s="348"/>
      <c r="B274" s="82"/>
      <c r="C274" s="82"/>
      <c r="D274" s="82"/>
      <c r="E274" s="84"/>
      <c r="F274" s="590"/>
      <c r="G274" s="89" t="s">
        <v>155</v>
      </c>
      <c r="H274" s="75" t="str">
        <f>IF(SUM(H30,H68,H106,H144,H182)=0,"",SUM(H30,H68,H106,H144,H182))</f>
        <v/>
      </c>
      <c r="I274" s="82"/>
      <c r="J274" s="73" t="s">
        <v>156</v>
      </c>
      <c r="K274" s="88">
        <f t="shared" si="163"/>
        <v>0</v>
      </c>
      <c r="L274" s="88">
        <f t="shared" si="163"/>
        <v>0</v>
      </c>
      <c r="M274" s="155" t="str">
        <f>IFERROR((L274*100)/H271,"")</f>
        <v/>
      </c>
      <c r="N274" s="66">
        <f>SUM(M30,M68,M106,M144,M182,M220,M258)</f>
        <v>0</v>
      </c>
      <c r="O274" s="349"/>
      <c r="P274" s="82"/>
      <c r="Q274" s="82"/>
      <c r="R274" s="82"/>
      <c r="S274" s="82"/>
      <c r="T274" s="84"/>
      <c r="U274" s="590"/>
      <c r="V274" s="89" t="s">
        <v>155</v>
      </c>
      <c r="W274" s="75" t="str">
        <f>IF(SUM(W30,W68,W106,W144,W182)=0,"",SUM(W30,W68,W106,W144,W182))</f>
        <v/>
      </c>
      <c r="X274" s="82"/>
      <c r="Y274" s="73" t="s">
        <v>156</v>
      </c>
      <c r="Z274" s="88">
        <f t="shared" ref="Z274:AA274" si="210">SUM(Z30,Z68,Z106,Z144,Z182,Z220,Z258)</f>
        <v>0</v>
      </c>
      <c r="AA274" s="88">
        <f t="shared" si="210"/>
        <v>0</v>
      </c>
      <c r="AB274" s="155" t="str">
        <f>IFERROR((AA274*100)/W271,"")</f>
        <v/>
      </c>
      <c r="AC274" s="66">
        <f>SUM(AB30,AB68,AB106,AB144,AB182,AB220,AB258)</f>
        <v>0</v>
      </c>
      <c r="AD274" s="83"/>
      <c r="AE274" s="82"/>
      <c r="AF274" s="82"/>
      <c r="AG274" s="82"/>
      <c r="AH274" s="82"/>
      <c r="AI274" s="84"/>
      <c r="AJ274" s="590"/>
      <c r="AK274" s="89" t="s">
        <v>155</v>
      </c>
      <c r="AL274" s="75" t="str">
        <f>IF(SUM(AL30,AL68,AL106,AL144,AL182)=0,"",SUM(AL30,AL68,AL106,AL144,AL182))</f>
        <v/>
      </c>
      <c r="AM274" s="82"/>
      <c r="AN274" s="73" t="s">
        <v>156</v>
      </c>
      <c r="AO274" s="88">
        <f t="shared" ref="AO274:AP274" si="211">SUM(AO30,AO68,AO106,AO144,AO182,AO220,AO258)</f>
        <v>0</v>
      </c>
      <c r="AP274" s="88">
        <f t="shared" si="211"/>
        <v>0</v>
      </c>
      <c r="AQ274" s="155" t="str">
        <f>IFERROR((AP274*100)/AL271,"")</f>
        <v/>
      </c>
      <c r="AR274" s="66">
        <f>SUM(AQ30,AQ68,AQ106,AQ144,AQ182,AQ220,AQ258)</f>
        <v>0</v>
      </c>
      <c r="AS274" s="83"/>
      <c r="AT274" s="82"/>
      <c r="AU274" s="82"/>
      <c r="AV274" s="82"/>
      <c r="AW274" s="82"/>
      <c r="AX274" s="84"/>
      <c r="AY274" s="590"/>
      <c r="AZ274" s="89" t="s">
        <v>155</v>
      </c>
      <c r="BA274" s="75" t="str">
        <f>IF(SUM(BA30,BA68,BA106,BA144,BA182)=0,"",SUM(BA30,BA68,BA106,BA144,BA182))</f>
        <v/>
      </c>
      <c r="BB274" s="82"/>
      <c r="BC274" s="73" t="s">
        <v>156</v>
      </c>
      <c r="BD274" s="88">
        <f t="shared" ref="BD274:BE274" si="212">SUM(BD30,BD68,BD106,BD144,BD182,BD220,BD258)</f>
        <v>0</v>
      </c>
      <c r="BE274" s="88">
        <f t="shared" si="212"/>
        <v>0</v>
      </c>
      <c r="BF274" s="155" t="str">
        <f>IFERROR((BE274*100)/BA271,"")</f>
        <v/>
      </c>
      <c r="BG274" s="66">
        <f>SUM(BF30,BF68,BF106,BF144,BF182,BF220,BF258)</f>
        <v>0</v>
      </c>
      <c r="BH274" s="83"/>
      <c r="BI274" s="82"/>
      <c r="BJ274" s="82"/>
      <c r="BK274" s="82"/>
      <c r="BL274" s="82"/>
      <c r="BM274" s="84"/>
      <c r="BN274" s="590"/>
      <c r="BO274" s="89" t="s">
        <v>155</v>
      </c>
      <c r="BP274" s="75" t="str">
        <f>IF(SUM(BP30,BP68,BP106,BP144,BP182)=0,"",SUM(BP30,BP68,BP106,BP144,BP182))</f>
        <v/>
      </c>
      <c r="BQ274" s="82"/>
      <c r="BR274" s="73" t="s">
        <v>156</v>
      </c>
      <c r="BS274" s="88">
        <f t="shared" ref="BS274:BT274" si="213">SUM(BS30,BS68,BS106,BS144,BS182,BS220,BS258)</f>
        <v>0</v>
      </c>
      <c r="BT274" s="88">
        <f t="shared" si="213"/>
        <v>0</v>
      </c>
      <c r="BU274" s="155" t="str">
        <f>IFERROR((BT274*100)/BP271,"")</f>
        <v/>
      </c>
      <c r="BV274" s="66">
        <f>SUM(BU30,BU68,BU106,BU144,BU182,BU220,BU258)</f>
        <v>0</v>
      </c>
      <c r="BW274" s="83"/>
      <c r="BX274" s="82"/>
      <c r="BY274" s="82"/>
      <c r="BZ274" s="82"/>
      <c r="CA274" s="82"/>
      <c r="CB274" s="84"/>
      <c r="CC274" s="590"/>
      <c r="CD274" s="89" t="s">
        <v>155</v>
      </c>
      <c r="CE274" s="75" t="str">
        <f>IF(SUM(CE30,CE68,CE106,CE144,CE182)=0,"",SUM(CE30,CE68,CE106,CE144,CE182))</f>
        <v/>
      </c>
      <c r="CF274" s="82"/>
      <c r="CG274" s="73" t="s">
        <v>156</v>
      </c>
      <c r="CH274" s="88">
        <f t="shared" ref="CH274:CI274" si="214">SUM(CH30,CH68,CH106,CH144,CH182,CH220,CH258)</f>
        <v>0</v>
      </c>
      <c r="CI274" s="88">
        <f t="shared" si="214"/>
        <v>0</v>
      </c>
      <c r="CJ274" s="155" t="str">
        <f>IFERROR((CI274*100)/CE271,"")</f>
        <v/>
      </c>
      <c r="CK274" s="66">
        <f>SUM(CJ30,CJ68,CJ106,CJ144,CJ182,CJ220,CJ258)</f>
        <v>0</v>
      </c>
      <c r="CL274" s="83"/>
      <c r="CM274" s="82"/>
      <c r="CN274" s="82"/>
      <c r="CO274" s="82"/>
      <c r="CP274" s="82"/>
      <c r="CQ274" s="84"/>
      <c r="CR274" s="590"/>
      <c r="CS274" s="89" t="s">
        <v>155</v>
      </c>
      <c r="CT274" s="75" t="str">
        <f>IF(SUM(CT30,CT68,CT106,CT144,CT182)=0,"",SUM(CT30,CT68,CT106,CT144,CT182))</f>
        <v/>
      </c>
      <c r="CU274" s="82"/>
      <c r="CV274" s="73" t="s">
        <v>156</v>
      </c>
      <c r="CW274" s="88">
        <f t="shared" ref="CW274:CX274" si="215">SUM(CW30,CW68,CW106,CW144,CW182,CW220,CW258)</f>
        <v>0</v>
      </c>
      <c r="CX274" s="88">
        <f t="shared" si="215"/>
        <v>0</v>
      </c>
      <c r="CY274" s="155" t="str">
        <f>IFERROR((CX274*100)/CT271,"")</f>
        <v/>
      </c>
      <c r="CZ274" s="66">
        <f>SUM(CY30,CY68,CY106,CY144,CY182,CY220,CY258)</f>
        <v>0</v>
      </c>
      <c r="DA274" s="83"/>
      <c r="DB274" s="82"/>
      <c r="DC274" s="82"/>
      <c r="DD274" s="82"/>
      <c r="DE274" s="82"/>
      <c r="DF274" s="84"/>
      <c r="DG274" s="590"/>
      <c r="DH274" s="89" t="s">
        <v>155</v>
      </c>
      <c r="DI274" s="75" t="str">
        <f>IF(SUM(DI30,DI68,DI106,DI144,DI182)=0,"",SUM(DI30,DI68,DI106,DI144,DI182))</f>
        <v/>
      </c>
      <c r="DJ274" s="82"/>
      <c r="DK274" s="73" t="s">
        <v>156</v>
      </c>
      <c r="DL274" s="88">
        <f t="shared" ref="DL274:DM274" si="216">SUM(DL30,DL68,DL106,DL144,DL182,DL220,DL258)</f>
        <v>0</v>
      </c>
      <c r="DM274" s="88">
        <f t="shared" si="216"/>
        <v>0</v>
      </c>
      <c r="DN274" s="155" t="str">
        <f>IFERROR((DM274*100)/DI271,"")</f>
        <v/>
      </c>
      <c r="DO274" s="66">
        <f>SUM(DN30,DN68,DN106,DN144,DN182,DN220,DN258)</f>
        <v>0</v>
      </c>
      <c r="DP274" s="83"/>
      <c r="DQ274" s="82"/>
      <c r="DR274" s="82"/>
      <c r="DS274" s="82"/>
      <c r="DT274" s="82"/>
      <c r="DU274" s="84"/>
      <c r="DV274" s="590"/>
      <c r="DW274" s="89" t="s">
        <v>155</v>
      </c>
      <c r="DX274" s="75" t="str">
        <f>IF(SUM(DX30,DX68,DX106,DX144,DX182)=0,"",SUM(DX30,DX68,DX106,DX144,DX182))</f>
        <v/>
      </c>
      <c r="DY274" s="82"/>
      <c r="DZ274" s="73" t="s">
        <v>156</v>
      </c>
      <c r="EA274" s="88">
        <f t="shared" ref="EA274:EB274" si="217">SUM(EA30,EA68,EA106,EA144,EA182,EA220,EA258)</f>
        <v>0</v>
      </c>
      <c r="EB274" s="88">
        <f t="shared" si="217"/>
        <v>0</v>
      </c>
      <c r="EC274" s="155" t="str">
        <f>IFERROR((EB274*100)/DX271,"")</f>
        <v/>
      </c>
      <c r="ED274" s="66">
        <f>SUM(EC30,EC68,EC106,EC144,EC182,EC220,EC258)</f>
        <v>0</v>
      </c>
      <c r="EE274" s="83"/>
      <c r="EF274" s="82"/>
      <c r="EG274" s="82"/>
      <c r="EH274" s="82"/>
      <c r="EI274" s="82"/>
      <c r="EJ274" s="84"/>
      <c r="EK274" s="590"/>
      <c r="EL274" s="89" t="s">
        <v>155</v>
      </c>
      <c r="EM274" s="75" t="str">
        <f>IF(SUM(EM30,EM68,EM106,EM144,EM182)=0,"",SUM(EM30,EM68,EM106,EM144,EM182))</f>
        <v/>
      </c>
      <c r="EN274" s="82"/>
      <c r="EO274" s="73" t="s">
        <v>156</v>
      </c>
      <c r="EP274" s="88">
        <f t="shared" ref="EP274:EQ274" si="218">SUM(EP30,EP68,EP106,EP144,EP182,EP220,EP258)</f>
        <v>0</v>
      </c>
      <c r="EQ274" s="88">
        <f t="shared" si="218"/>
        <v>0</v>
      </c>
      <c r="ER274" s="155" t="str">
        <f>IFERROR((EQ274*100)/EM271,"")</f>
        <v/>
      </c>
      <c r="ES274" s="66">
        <f>SUM(ER30,ER68,ER106,ER144,ER182,ER220,ER258)</f>
        <v>0</v>
      </c>
      <c r="ET274" s="83"/>
      <c r="EU274" s="82"/>
      <c r="EV274" s="82"/>
      <c r="EW274" s="82"/>
      <c r="EX274" s="82"/>
      <c r="EY274" s="84"/>
      <c r="EZ274" s="590"/>
      <c r="FA274" s="89" t="s">
        <v>155</v>
      </c>
      <c r="FB274" s="75" t="str">
        <f>IF(SUM(FB30,FB68,FB106,FB144,FB182)=0,"",SUM(FB30,FB68,FB106,FB144,FB182))</f>
        <v/>
      </c>
      <c r="FC274" s="82"/>
      <c r="FD274" s="73" t="s">
        <v>156</v>
      </c>
      <c r="FE274" s="88">
        <f t="shared" ref="FE274:FF274" si="219">SUM(FE30,FE68,FE106,FE144,FE182,FE220,FE258)</f>
        <v>0</v>
      </c>
      <c r="FF274" s="88">
        <f t="shared" si="219"/>
        <v>0</v>
      </c>
      <c r="FG274" s="155" t="str">
        <f>IFERROR((FF274*100)/FB271,"")</f>
        <v/>
      </c>
      <c r="FH274" s="66">
        <f>SUM(FG30,FG68,FG106,FG144,FG182,FG220,FG258)</f>
        <v>0</v>
      </c>
      <c r="FI274" s="83"/>
      <c r="FJ274" s="82"/>
      <c r="FK274" s="82"/>
      <c r="FL274" s="82"/>
      <c r="FM274" s="82"/>
      <c r="FN274" s="84"/>
      <c r="FO274" s="590"/>
      <c r="FP274" s="89" t="s">
        <v>155</v>
      </c>
      <c r="FQ274" s="75" t="str">
        <f>IF(SUM(FQ30,FQ68,FQ106,FQ144,FQ182)=0,"",SUM(FQ30,FQ68,FQ106,FQ144,FQ182))</f>
        <v/>
      </c>
      <c r="FR274" s="82"/>
      <c r="FS274" s="73" t="s">
        <v>156</v>
      </c>
      <c r="FT274" s="88">
        <f t="shared" ref="FT274:FU274" si="220">SUM(FT30,FT68,FT106,FT144,FT182,FT220,FT258)</f>
        <v>0</v>
      </c>
      <c r="FU274" s="88">
        <f t="shared" si="220"/>
        <v>0</v>
      </c>
      <c r="FV274" s="155" t="str">
        <f>IFERROR((FU274*100)/FQ271,"")</f>
        <v/>
      </c>
      <c r="FW274" s="66">
        <f>SUM(FV30,FV68,FV106,FV144,FV182,FV220,FV258)</f>
        <v>0</v>
      </c>
      <c r="FX274" s="83"/>
      <c r="FY274" s="82"/>
      <c r="FZ274" s="82"/>
      <c r="GA274" s="82"/>
      <c r="GB274" s="82"/>
      <c r="GC274" s="84"/>
      <c r="GD274" s="590"/>
      <c r="GE274" s="89" t="s">
        <v>155</v>
      </c>
      <c r="GF274" s="75" t="str">
        <f>IF(SUM(GF30,GF68,GF106,GF144,GF182)=0,"",SUM(GF30,GF68,GF106,GF144,GF182))</f>
        <v/>
      </c>
      <c r="GG274" s="82"/>
      <c r="GH274" s="73" t="s">
        <v>156</v>
      </c>
      <c r="GI274" s="88">
        <f t="shared" ref="GI274:GJ274" si="221">SUM(GI30,GI68,GI106,GI144,GI182,GI220,GI258)</f>
        <v>0</v>
      </c>
      <c r="GJ274" s="88">
        <f t="shared" si="221"/>
        <v>0</v>
      </c>
      <c r="GK274" s="155" t="str">
        <f>IFERROR((GJ274*100)/GF271,"")</f>
        <v/>
      </c>
      <c r="GL274" s="66">
        <f>SUM(GK30,GK68,GK106,GK144,GK182,GK220,GK258)</f>
        <v>0</v>
      </c>
      <c r="GM274" s="83"/>
      <c r="GN274" s="82"/>
      <c r="GO274" s="82"/>
      <c r="GP274" s="82"/>
      <c r="GQ274" s="82"/>
      <c r="GR274" s="84"/>
      <c r="GS274" s="590"/>
      <c r="GT274" s="89" t="s">
        <v>155</v>
      </c>
      <c r="GU274" s="75" t="str">
        <f>IF(SUM(GU30,GU68,GU106,GU144,GU182)=0,"",SUM(GU30,GU68,GU106,GU144,GU182))</f>
        <v/>
      </c>
      <c r="GV274" s="82"/>
      <c r="GW274" s="73" t="s">
        <v>156</v>
      </c>
      <c r="GX274" s="88">
        <f t="shared" ref="GX274:GY274" si="222">SUM(GX30,GX68,GX106,GX144,GX182,GX220,GX258)</f>
        <v>0</v>
      </c>
      <c r="GY274" s="88">
        <f t="shared" si="222"/>
        <v>0</v>
      </c>
      <c r="GZ274" s="155" t="str">
        <f>IFERROR((GY274*100)/GU271,"")</f>
        <v/>
      </c>
      <c r="HA274" s="66">
        <f>SUM(GZ30,GZ68,GZ106,GZ144,GZ182,GZ220,GZ258)</f>
        <v>0</v>
      </c>
      <c r="HB274" s="83"/>
      <c r="HC274" s="82"/>
      <c r="HD274" s="82"/>
      <c r="HE274" s="82"/>
      <c r="HF274" s="82"/>
      <c r="HG274" s="84"/>
      <c r="HH274" s="590"/>
      <c r="HI274" s="89" t="s">
        <v>155</v>
      </c>
      <c r="HJ274" s="75" t="str">
        <f>IF(SUM(HJ30,HJ68,HJ106,HJ144,HJ182)=0,"",SUM(HJ30,HJ68,HJ106,HJ144,HJ182))</f>
        <v/>
      </c>
      <c r="HK274" s="82"/>
      <c r="HL274" s="73" t="s">
        <v>156</v>
      </c>
      <c r="HM274" s="88">
        <f t="shared" ref="HM274:HN274" si="223">SUM(HM30,HM68,HM106,HM144,HM182,HM220,HM258)</f>
        <v>0</v>
      </c>
      <c r="HN274" s="88">
        <f t="shared" si="223"/>
        <v>0</v>
      </c>
      <c r="HO274" s="155" t="str">
        <f>IFERROR((HN274*100)/HJ271,"")</f>
        <v/>
      </c>
      <c r="HP274" s="66">
        <f>SUM(HO30,HO68,HO106,HO144,HO182,HO220,HO258)</f>
        <v>0</v>
      </c>
      <c r="HQ274" s="83"/>
      <c r="HR274" s="82"/>
      <c r="HS274" s="82"/>
      <c r="HT274" s="82"/>
      <c r="HU274" s="82"/>
      <c r="HV274" s="84"/>
      <c r="HW274" s="590"/>
      <c r="HX274" s="89" t="s">
        <v>155</v>
      </c>
      <c r="HY274" s="75" t="str">
        <f>IF(SUM(HY30,HY68,HY106,HY144,HY182)=0,"",SUM(HY30,HY68,HY106,HY144,HY182))</f>
        <v/>
      </c>
      <c r="HZ274" s="82"/>
      <c r="IA274" s="73" t="s">
        <v>156</v>
      </c>
      <c r="IB274" s="88">
        <f t="shared" ref="IB274:IC274" si="224">SUM(IB30,IB68,IB106,IB144,IB182,IB220,IB258)</f>
        <v>0</v>
      </c>
      <c r="IC274" s="88">
        <f t="shared" si="224"/>
        <v>0</v>
      </c>
      <c r="ID274" s="155" t="str">
        <f>IFERROR((IC274*100)/HY271,"")</f>
        <v/>
      </c>
      <c r="IE274" s="66">
        <f>SUM(ID30,ID68,ID106,ID144,ID182,ID220,ID258)</f>
        <v>0</v>
      </c>
      <c r="IF274" s="83"/>
      <c r="IG274" s="82"/>
      <c r="IH274" s="82"/>
      <c r="II274" s="82"/>
      <c r="IJ274" s="82"/>
      <c r="IK274" s="84"/>
      <c r="IL274" s="590"/>
      <c r="IM274" s="89" t="s">
        <v>155</v>
      </c>
      <c r="IN274" s="75" t="str">
        <f>IF(SUM(IN30,IN68,IN106,IN144,IN182)=0,"",SUM(IN30,IN68,IN106,IN144,IN182))</f>
        <v/>
      </c>
      <c r="IO274" s="82"/>
      <c r="IP274" s="73" t="s">
        <v>156</v>
      </c>
      <c r="IQ274" s="88">
        <f t="shared" ref="IQ274:IR274" si="225">SUM(IQ30,IQ68,IQ106,IQ144,IQ182,IQ220,IQ258)</f>
        <v>0</v>
      </c>
      <c r="IR274" s="88">
        <f t="shared" si="225"/>
        <v>0</v>
      </c>
      <c r="IS274" s="155" t="str">
        <f>IFERROR((IR274*100)/IN271,"")</f>
        <v/>
      </c>
      <c r="IT274" s="66">
        <f>SUM(IS30,IS68,IS106,IS144,IS182,IS220,IS258)</f>
        <v>0</v>
      </c>
      <c r="IU274" s="83"/>
      <c r="IV274" s="82"/>
      <c r="IW274" s="82"/>
      <c r="IX274" s="82"/>
      <c r="IY274" s="82"/>
      <c r="IZ274" s="84"/>
      <c r="JA274" s="590"/>
      <c r="JB274" s="89" t="s">
        <v>155</v>
      </c>
      <c r="JC274" s="75" t="str">
        <f>IF(SUM(JC30,JC68,JC106,JC144,JC182)=0,"",SUM(JC30,JC68,JC106,JC144,JC182))</f>
        <v/>
      </c>
      <c r="JD274" s="82"/>
      <c r="JE274" s="73" t="s">
        <v>156</v>
      </c>
      <c r="JF274" s="88">
        <f t="shared" ref="JF274:JG274" si="226">SUM(JF30,JF68,JF106,JF144,JF182,JF220,JF258)</f>
        <v>0</v>
      </c>
      <c r="JG274" s="88">
        <f t="shared" si="226"/>
        <v>0</v>
      </c>
      <c r="JH274" s="155" t="str">
        <f>IFERROR((JG274*100)/JC271,"")</f>
        <v/>
      </c>
      <c r="JI274" s="66">
        <f>SUM(JH30,JH68,JH106,JH144,JH182,JH220,JH258)</f>
        <v>0</v>
      </c>
      <c r="JJ274" s="83"/>
      <c r="JK274" s="82"/>
      <c r="JL274" s="82"/>
      <c r="JM274" s="82"/>
      <c r="JN274" s="82"/>
      <c r="JO274" s="84"/>
      <c r="JP274" s="590"/>
      <c r="JQ274" s="89" t="s">
        <v>155</v>
      </c>
      <c r="JR274" s="75" t="str">
        <f>IF(SUM(JR30,JR68,JR106,JR144,JR182)=0,"",SUM(JR30,JR68,JR106,JR144,JR182))</f>
        <v/>
      </c>
      <c r="JS274" s="82"/>
      <c r="JT274" s="73" t="s">
        <v>156</v>
      </c>
      <c r="JU274" s="88">
        <f t="shared" ref="JU274:JV274" si="227">SUM(JU30,JU68,JU106,JU144,JU182,JU220,JU258)</f>
        <v>0</v>
      </c>
      <c r="JV274" s="88">
        <f t="shared" si="227"/>
        <v>0</v>
      </c>
      <c r="JW274" s="155" t="str">
        <f>IFERROR((JV274*100)/JR271,"")</f>
        <v/>
      </c>
      <c r="JX274" s="66">
        <f>SUM(JW30,JW68,JW106,JW144,JW182,JW220,JW258)</f>
        <v>0</v>
      </c>
      <c r="JY274" s="83"/>
      <c r="JZ274" s="82"/>
      <c r="KA274" s="82"/>
      <c r="KB274" s="82"/>
      <c r="KC274" s="82"/>
      <c r="KD274" s="84"/>
      <c r="KE274" s="590"/>
      <c r="KF274" s="89" t="s">
        <v>155</v>
      </c>
      <c r="KG274" s="75" t="str">
        <f>IF(SUM(KG30,KG68,KG106,KG144,KG182)=0,"",SUM(KG30,KG68,KG106,KG144,KG182))</f>
        <v/>
      </c>
      <c r="KH274" s="82"/>
      <c r="KI274" s="73" t="s">
        <v>156</v>
      </c>
      <c r="KJ274" s="88">
        <f t="shared" ref="KJ274:KK274" si="228">SUM(KJ30,KJ68,KJ106,KJ144,KJ182,KJ220,KJ258)</f>
        <v>0</v>
      </c>
      <c r="KK274" s="88">
        <f t="shared" si="228"/>
        <v>0</v>
      </c>
      <c r="KL274" s="155" t="str">
        <f>IFERROR((KK274*100)/KG271,"")</f>
        <v/>
      </c>
      <c r="KM274" s="66">
        <f>SUM(KL30,KL68,KL106,KL144,KL182,KL220,KL258)</f>
        <v>0</v>
      </c>
      <c r="KN274" s="83"/>
      <c r="KO274" s="82"/>
      <c r="KP274" s="82"/>
      <c r="KQ274" s="82"/>
      <c r="KR274" s="82"/>
      <c r="KS274" s="84"/>
      <c r="KT274" s="590"/>
      <c r="KU274" s="89" t="s">
        <v>155</v>
      </c>
      <c r="KV274" s="75" t="str">
        <f>IF(SUM(KV30,KV68,KV106,KV144,KV182)=0,"",SUM(KV30,KV68,KV106,KV144,KV182))</f>
        <v/>
      </c>
      <c r="KW274" s="82"/>
      <c r="KX274" s="73" t="s">
        <v>156</v>
      </c>
      <c r="KY274" s="88">
        <f t="shared" ref="KY274:KZ274" si="229">SUM(KY30,KY68,KY106,KY144,KY182,KY220,KY258)</f>
        <v>0</v>
      </c>
      <c r="KZ274" s="88">
        <f t="shared" si="229"/>
        <v>0</v>
      </c>
      <c r="LA274" s="155" t="str">
        <f>IFERROR((KZ274*100)/KV271,"")</f>
        <v/>
      </c>
      <c r="LB274" s="66">
        <f>SUM(LA30,LA68,LA106,LA144,LA182,LA220,LA258)</f>
        <v>0</v>
      </c>
      <c r="LC274" s="83"/>
      <c r="LD274" s="349"/>
      <c r="LE274" s="82"/>
      <c r="LF274" s="82"/>
      <c r="LG274" s="82"/>
      <c r="LH274" s="84"/>
      <c r="LI274" s="590"/>
      <c r="LJ274" s="89" t="s">
        <v>155</v>
      </c>
      <c r="LK274" s="75" t="str">
        <f>IF(SUM(LK30,LK68,LK106,LK144,LK182)=0,"",SUM(LK30,LK68,LK106,LK144,LK182))</f>
        <v/>
      </c>
      <c r="LL274" s="82"/>
      <c r="LM274" s="73" t="s">
        <v>156</v>
      </c>
      <c r="LN274" s="88">
        <f t="shared" ref="LN274:LO274" si="230">SUM(LN30,LN68,LN106,LN144,LN182,LN220,LN258)</f>
        <v>0</v>
      </c>
      <c r="LO274" s="88">
        <f t="shared" si="230"/>
        <v>0</v>
      </c>
      <c r="LP274" s="155" t="str">
        <f>IFERROR((LO274*100)/LK271,"")</f>
        <v/>
      </c>
      <c r="LQ274" s="66">
        <f>SUM(LP30,LP68,LP106,LP144,LP182,LP220,LP258)</f>
        <v>0</v>
      </c>
      <c r="LR274" s="83"/>
      <c r="LS274" s="349"/>
      <c r="LT274" s="82"/>
      <c r="LU274" s="82"/>
      <c r="LV274" s="82"/>
      <c r="LW274" s="84"/>
      <c r="LX274" s="590"/>
      <c r="LY274" s="89" t="s">
        <v>155</v>
      </c>
      <c r="LZ274" s="75" t="str">
        <f>IF(SUM(LZ30,LZ68,LZ106,LZ144,LZ182)=0,"",SUM(LZ30,LZ68,LZ106,LZ144,LZ182))</f>
        <v/>
      </c>
      <c r="MA274" s="82"/>
      <c r="MB274" s="73" t="s">
        <v>156</v>
      </c>
      <c r="MC274" s="88">
        <f t="shared" ref="MC274:MD274" si="231">SUM(MC30,MC68,MC106,MC144,MC182,MC220,MC258)</f>
        <v>0</v>
      </c>
      <c r="MD274" s="88">
        <f t="shared" si="231"/>
        <v>0</v>
      </c>
      <c r="ME274" s="155" t="str">
        <f>IFERROR((MD274*100)/LZ271,"")</f>
        <v/>
      </c>
      <c r="MF274" s="66">
        <f>SUM(ME30,ME68,ME106,ME144,ME182,ME220,ME258)</f>
        <v>0</v>
      </c>
      <c r="MG274" s="83"/>
      <c r="MH274" s="349"/>
      <c r="MI274" s="82"/>
      <c r="MJ274" s="82"/>
      <c r="MK274" s="82"/>
      <c r="ML274" s="84"/>
      <c r="MM274" s="590"/>
      <c r="MN274" s="89" t="s">
        <v>155</v>
      </c>
      <c r="MO274" s="75" t="str">
        <f>IF(SUM(MO30,MO68,MO106,MO144,MO182)=0,"",SUM(MO30,MO68,MO106,MO144,MO182))</f>
        <v/>
      </c>
      <c r="MP274" s="82"/>
      <c r="MQ274" s="73" t="s">
        <v>156</v>
      </c>
      <c r="MR274" s="88">
        <f t="shared" ref="MR274:MS274" si="232">SUM(MR30,MR68,MR106,MR144,MR182,MR220,MR258)</f>
        <v>0</v>
      </c>
      <c r="MS274" s="88">
        <f t="shared" si="232"/>
        <v>0</v>
      </c>
      <c r="MT274" s="155" t="str">
        <f>IFERROR((MS274*100)/MO271,"")</f>
        <v/>
      </c>
      <c r="MU274" s="66">
        <f>SUM(MT30,MT68,MT106,MT144,MT182,MT220,MT258)</f>
        <v>0</v>
      </c>
      <c r="MV274" s="83"/>
      <c r="MW274" s="349"/>
    </row>
    <row r="275" spans="1:361" ht="17" thickBot="1">
      <c r="A275" s="348"/>
      <c r="B275" s="82"/>
      <c r="C275" s="82"/>
      <c r="D275" s="82"/>
      <c r="E275" s="84"/>
      <c r="F275" s="590"/>
      <c r="G275" s="89" t="s">
        <v>157</v>
      </c>
      <c r="H275" s="76" t="str">
        <f>IF(SUM(H31,H69,H107,H145,H183)=0,"",SUM(H31,H69,H107,H145,H183))</f>
        <v/>
      </c>
      <c r="I275" s="82"/>
      <c r="J275" s="77" t="s">
        <v>158</v>
      </c>
      <c r="K275" s="90">
        <f t="shared" si="163"/>
        <v>0</v>
      </c>
      <c r="L275" s="90">
        <f t="shared" si="163"/>
        <v>0</v>
      </c>
      <c r="M275" s="391" t="str">
        <f>IFERROR((L275*100)/H271,"")</f>
        <v/>
      </c>
      <c r="N275" s="70">
        <f>SUM(M31,M69,M107,M145,M183,M221,M259)</f>
        <v>0</v>
      </c>
      <c r="O275" s="349"/>
      <c r="P275" s="82"/>
      <c r="Q275" s="82"/>
      <c r="R275" s="82"/>
      <c r="S275" s="82"/>
      <c r="T275" s="84"/>
      <c r="U275" s="590"/>
      <c r="V275" s="89" t="s">
        <v>157</v>
      </c>
      <c r="W275" s="76" t="str">
        <f>IF(SUM(W31,W69,W107,W145,W183)=0,"",SUM(W31,W69,W107,W145,W183))</f>
        <v/>
      </c>
      <c r="X275" s="82"/>
      <c r="Y275" s="77" t="s">
        <v>158</v>
      </c>
      <c r="Z275" s="90">
        <f t="shared" ref="Z275:AA275" si="233">SUM(Z31,Z69,Z107,Z145,Z183,Z221,Z259)</f>
        <v>0</v>
      </c>
      <c r="AA275" s="90">
        <f t="shared" si="233"/>
        <v>0</v>
      </c>
      <c r="AB275" s="391" t="str">
        <f>IFERROR((AA275*100)/W271,"")</f>
        <v/>
      </c>
      <c r="AC275" s="70">
        <f>SUM(AB31,AB69,AB107,AB145,AB183,AB221,AB259)</f>
        <v>0</v>
      </c>
      <c r="AD275" s="83"/>
      <c r="AE275" s="82"/>
      <c r="AF275" s="82"/>
      <c r="AG275" s="82"/>
      <c r="AH275" s="82"/>
      <c r="AI275" s="84"/>
      <c r="AJ275" s="590"/>
      <c r="AK275" s="89" t="s">
        <v>157</v>
      </c>
      <c r="AL275" s="76" t="str">
        <f>IF(SUM(AL31,AL69,AL107,AL145,AL183)=0,"",SUM(AL31,AL69,AL107,AL145,AL183))</f>
        <v/>
      </c>
      <c r="AM275" s="82"/>
      <c r="AN275" s="77" t="s">
        <v>158</v>
      </c>
      <c r="AO275" s="90">
        <f t="shared" ref="AO275:AP275" si="234">SUM(AO31,AO69,AO107,AO145,AO183,AO221,AO259)</f>
        <v>0</v>
      </c>
      <c r="AP275" s="90">
        <f t="shared" si="234"/>
        <v>0</v>
      </c>
      <c r="AQ275" s="391" t="str">
        <f>IFERROR((AP275*100)/AL271,"")</f>
        <v/>
      </c>
      <c r="AR275" s="70">
        <f>SUM(AQ31,AQ69,AQ107,AQ145,AQ183,AQ221,AQ259)</f>
        <v>0</v>
      </c>
      <c r="AS275" s="83"/>
      <c r="AT275" s="82"/>
      <c r="AU275" s="82"/>
      <c r="AV275" s="82"/>
      <c r="AW275" s="82"/>
      <c r="AX275" s="84"/>
      <c r="AY275" s="590"/>
      <c r="AZ275" s="89" t="s">
        <v>157</v>
      </c>
      <c r="BA275" s="76" t="str">
        <f>IF(SUM(BA31,BA69,BA107,BA145,BA183)=0,"",SUM(BA31,BA69,BA107,BA145,BA183))</f>
        <v/>
      </c>
      <c r="BB275" s="82"/>
      <c r="BC275" s="77" t="s">
        <v>158</v>
      </c>
      <c r="BD275" s="90">
        <f t="shared" ref="BD275:BE275" si="235">SUM(BD31,BD69,BD107,BD145,BD183,BD221,BD259)</f>
        <v>0</v>
      </c>
      <c r="BE275" s="90">
        <f t="shared" si="235"/>
        <v>0</v>
      </c>
      <c r="BF275" s="391" t="str">
        <f>IFERROR((BE275*100)/BA271,"")</f>
        <v/>
      </c>
      <c r="BG275" s="70">
        <f>SUM(BF31,BF69,BF107,BF145,BF183,BF221,BF259)</f>
        <v>0</v>
      </c>
      <c r="BH275" s="83"/>
      <c r="BI275" s="82"/>
      <c r="BJ275" s="82"/>
      <c r="BK275" s="82"/>
      <c r="BL275" s="82"/>
      <c r="BM275" s="84"/>
      <c r="BN275" s="590"/>
      <c r="BO275" s="89" t="s">
        <v>157</v>
      </c>
      <c r="BP275" s="76" t="str">
        <f>IF(SUM(BP31,BP69,BP107,BP145,BP183)=0,"",SUM(BP31,BP69,BP107,BP145,BP183))</f>
        <v/>
      </c>
      <c r="BQ275" s="82"/>
      <c r="BR275" s="77" t="s">
        <v>158</v>
      </c>
      <c r="BS275" s="90">
        <f t="shared" ref="BS275:BT275" si="236">SUM(BS31,BS69,BS107,BS145,BS183,BS221,BS259)</f>
        <v>0</v>
      </c>
      <c r="BT275" s="90">
        <f t="shared" si="236"/>
        <v>0</v>
      </c>
      <c r="BU275" s="391" t="str">
        <f>IFERROR((BT275*100)/BP271,"")</f>
        <v/>
      </c>
      <c r="BV275" s="70">
        <f>SUM(BU31,BU69,BU107,BU145,BU183,BU221,BU259)</f>
        <v>0</v>
      </c>
      <c r="BW275" s="83"/>
      <c r="BX275" s="82"/>
      <c r="BY275" s="82"/>
      <c r="BZ275" s="82"/>
      <c r="CA275" s="82"/>
      <c r="CB275" s="84"/>
      <c r="CC275" s="590"/>
      <c r="CD275" s="89" t="s">
        <v>157</v>
      </c>
      <c r="CE275" s="76" t="str">
        <f>IF(SUM(CE31,CE69,CE107,CE145,CE183)=0,"",SUM(CE31,CE69,CE107,CE145,CE183))</f>
        <v/>
      </c>
      <c r="CF275" s="82"/>
      <c r="CG275" s="77" t="s">
        <v>158</v>
      </c>
      <c r="CH275" s="90">
        <f t="shared" ref="CH275:CI275" si="237">SUM(CH31,CH69,CH107,CH145,CH183,CH221,CH259)</f>
        <v>0</v>
      </c>
      <c r="CI275" s="90">
        <f t="shared" si="237"/>
        <v>0</v>
      </c>
      <c r="CJ275" s="391" t="str">
        <f>IFERROR((CI275*100)/CE271,"")</f>
        <v/>
      </c>
      <c r="CK275" s="70">
        <f>SUM(CJ31,CJ69,CJ107,CJ145,CJ183,CJ221,CJ259)</f>
        <v>0</v>
      </c>
      <c r="CL275" s="83"/>
      <c r="CM275" s="82"/>
      <c r="CN275" s="82"/>
      <c r="CO275" s="82"/>
      <c r="CP275" s="82"/>
      <c r="CQ275" s="84"/>
      <c r="CR275" s="590"/>
      <c r="CS275" s="89" t="s">
        <v>157</v>
      </c>
      <c r="CT275" s="76" t="str">
        <f>IF(SUM(CT31,CT69,CT107,CT145,CT183)=0,"",SUM(CT31,CT69,CT107,CT145,CT183))</f>
        <v/>
      </c>
      <c r="CU275" s="82"/>
      <c r="CV275" s="77" t="s">
        <v>158</v>
      </c>
      <c r="CW275" s="90">
        <f t="shared" ref="CW275:CX275" si="238">SUM(CW31,CW69,CW107,CW145,CW183,CW221,CW259)</f>
        <v>0</v>
      </c>
      <c r="CX275" s="90">
        <f t="shared" si="238"/>
        <v>0</v>
      </c>
      <c r="CY275" s="391" t="str">
        <f>IFERROR((CX275*100)/CT271,"")</f>
        <v/>
      </c>
      <c r="CZ275" s="70">
        <f>SUM(CY31,CY69,CY107,CY145,CY183,CY221,CY259)</f>
        <v>0</v>
      </c>
      <c r="DA275" s="83"/>
      <c r="DB275" s="82"/>
      <c r="DC275" s="82"/>
      <c r="DD275" s="82"/>
      <c r="DE275" s="82"/>
      <c r="DF275" s="84"/>
      <c r="DG275" s="590"/>
      <c r="DH275" s="89" t="s">
        <v>157</v>
      </c>
      <c r="DI275" s="76" t="str">
        <f>IF(SUM(DI31,DI69,DI107,DI145,DI183)=0,"",SUM(DI31,DI69,DI107,DI145,DI183))</f>
        <v/>
      </c>
      <c r="DJ275" s="82"/>
      <c r="DK275" s="77" t="s">
        <v>158</v>
      </c>
      <c r="DL275" s="90">
        <f t="shared" ref="DL275:DM275" si="239">SUM(DL31,DL69,DL107,DL145,DL183,DL221,DL259)</f>
        <v>0</v>
      </c>
      <c r="DM275" s="90">
        <f t="shared" si="239"/>
        <v>0</v>
      </c>
      <c r="DN275" s="391" t="str">
        <f>IFERROR((DM275*100)/DI271,"")</f>
        <v/>
      </c>
      <c r="DO275" s="70">
        <f>SUM(DN31,DN69,DN107,DN145,DN183,DN221,DN259)</f>
        <v>0</v>
      </c>
      <c r="DP275" s="83"/>
      <c r="DQ275" s="82"/>
      <c r="DR275" s="82"/>
      <c r="DS275" s="82"/>
      <c r="DT275" s="82"/>
      <c r="DU275" s="84"/>
      <c r="DV275" s="590"/>
      <c r="DW275" s="89" t="s">
        <v>157</v>
      </c>
      <c r="DX275" s="76" t="str">
        <f>IF(SUM(DX31,DX69,DX107,DX145,DX183)=0,"",SUM(DX31,DX69,DX107,DX145,DX183))</f>
        <v/>
      </c>
      <c r="DY275" s="82"/>
      <c r="DZ275" s="77" t="s">
        <v>158</v>
      </c>
      <c r="EA275" s="90">
        <f t="shared" ref="EA275:EB275" si="240">SUM(EA31,EA69,EA107,EA145,EA183,EA221,EA259)</f>
        <v>0</v>
      </c>
      <c r="EB275" s="90">
        <f t="shared" si="240"/>
        <v>0</v>
      </c>
      <c r="EC275" s="391" t="str">
        <f>IFERROR((EB275*100)/DX271,"")</f>
        <v/>
      </c>
      <c r="ED275" s="70">
        <f>SUM(EC31,EC69,EC107,EC145,EC183,EC221,EC259)</f>
        <v>0</v>
      </c>
      <c r="EE275" s="83"/>
      <c r="EF275" s="82"/>
      <c r="EG275" s="82"/>
      <c r="EH275" s="82"/>
      <c r="EI275" s="82"/>
      <c r="EJ275" s="84"/>
      <c r="EK275" s="590"/>
      <c r="EL275" s="89" t="s">
        <v>157</v>
      </c>
      <c r="EM275" s="76" t="str">
        <f>IF(SUM(EM31,EM69,EM107,EM145,EM183)=0,"",SUM(EM31,EM69,EM107,EM145,EM183))</f>
        <v/>
      </c>
      <c r="EN275" s="82"/>
      <c r="EO275" s="77" t="s">
        <v>158</v>
      </c>
      <c r="EP275" s="90">
        <f t="shared" ref="EP275:EQ275" si="241">SUM(EP31,EP69,EP107,EP145,EP183,EP221,EP259)</f>
        <v>0</v>
      </c>
      <c r="EQ275" s="90">
        <f t="shared" si="241"/>
        <v>0</v>
      </c>
      <c r="ER275" s="391" t="str">
        <f>IFERROR((EQ275*100)/EM271,"")</f>
        <v/>
      </c>
      <c r="ES275" s="70">
        <f>SUM(ER31,ER69,ER107,ER145,ER183,ER221,ER259)</f>
        <v>0</v>
      </c>
      <c r="ET275" s="83"/>
      <c r="EU275" s="82"/>
      <c r="EV275" s="82"/>
      <c r="EW275" s="82"/>
      <c r="EX275" s="82"/>
      <c r="EY275" s="84"/>
      <c r="EZ275" s="590"/>
      <c r="FA275" s="89" t="s">
        <v>157</v>
      </c>
      <c r="FB275" s="76" t="str">
        <f>IF(SUM(FB31,FB69,FB107,FB145,FB183)=0,"",SUM(FB31,FB69,FB107,FB145,FB183))</f>
        <v/>
      </c>
      <c r="FC275" s="82"/>
      <c r="FD275" s="77" t="s">
        <v>158</v>
      </c>
      <c r="FE275" s="90">
        <f t="shared" ref="FE275:FF275" si="242">SUM(FE31,FE69,FE107,FE145,FE183,FE221,FE259)</f>
        <v>0</v>
      </c>
      <c r="FF275" s="90">
        <f t="shared" si="242"/>
        <v>0</v>
      </c>
      <c r="FG275" s="391" t="str">
        <f>IFERROR((FF275*100)/FB271,"")</f>
        <v/>
      </c>
      <c r="FH275" s="70">
        <f>SUM(FG31,FG69,FG107,FG145,FG183,FG221,FG259)</f>
        <v>0</v>
      </c>
      <c r="FI275" s="83"/>
      <c r="FJ275" s="82"/>
      <c r="FK275" s="82"/>
      <c r="FL275" s="82"/>
      <c r="FM275" s="82"/>
      <c r="FN275" s="84"/>
      <c r="FO275" s="590"/>
      <c r="FP275" s="89" t="s">
        <v>157</v>
      </c>
      <c r="FQ275" s="76" t="str">
        <f>IF(SUM(FQ31,FQ69,FQ107,FQ145,FQ183)=0,"",SUM(FQ31,FQ69,FQ107,FQ145,FQ183))</f>
        <v/>
      </c>
      <c r="FR275" s="82"/>
      <c r="FS275" s="77" t="s">
        <v>158</v>
      </c>
      <c r="FT275" s="90">
        <f t="shared" ref="FT275:FU275" si="243">SUM(FT31,FT69,FT107,FT145,FT183,FT221,FT259)</f>
        <v>0</v>
      </c>
      <c r="FU275" s="90">
        <f t="shared" si="243"/>
        <v>0</v>
      </c>
      <c r="FV275" s="391" t="str">
        <f>IFERROR((FU275*100)/FQ271,"")</f>
        <v/>
      </c>
      <c r="FW275" s="70">
        <f>SUM(FV31,FV69,FV107,FV145,FV183,FV221,FV259)</f>
        <v>0</v>
      </c>
      <c r="FX275" s="83"/>
      <c r="FY275" s="82"/>
      <c r="FZ275" s="82"/>
      <c r="GA275" s="82"/>
      <c r="GB275" s="82"/>
      <c r="GC275" s="84"/>
      <c r="GD275" s="590"/>
      <c r="GE275" s="89" t="s">
        <v>157</v>
      </c>
      <c r="GF275" s="76" t="str">
        <f>IF(SUM(GF31,GF69,GF107,GF145,GF183)=0,"",SUM(GF31,GF69,GF107,GF145,GF183))</f>
        <v/>
      </c>
      <c r="GG275" s="82"/>
      <c r="GH275" s="77" t="s">
        <v>158</v>
      </c>
      <c r="GI275" s="90">
        <f t="shared" ref="GI275:GJ275" si="244">SUM(GI31,GI69,GI107,GI145,GI183,GI221,GI259)</f>
        <v>0</v>
      </c>
      <c r="GJ275" s="90">
        <f t="shared" si="244"/>
        <v>0</v>
      </c>
      <c r="GK275" s="391" t="str">
        <f>IFERROR((GJ275*100)/GF271,"")</f>
        <v/>
      </c>
      <c r="GL275" s="70">
        <f>SUM(GK31,GK69,GK107,GK145,GK183,GK221,GK259)</f>
        <v>0</v>
      </c>
      <c r="GM275" s="83"/>
      <c r="GN275" s="82"/>
      <c r="GO275" s="82"/>
      <c r="GP275" s="82"/>
      <c r="GQ275" s="82"/>
      <c r="GR275" s="84"/>
      <c r="GS275" s="590"/>
      <c r="GT275" s="89" t="s">
        <v>157</v>
      </c>
      <c r="GU275" s="76" t="str">
        <f>IF(SUM(GU31,GU69,GU107,GU145,GU183)=0,"",SUM(GU31,GU69,GU107,GU145,GU183))</f>
        <v/>
      </c>
      <c r="GV275" s="82"/>
      <c r="GW275" s="77" t="s">
        <v>158</v>
      </c>
      <c r="GX275" s="90">
        <f t="shared" ref="GX275:GY275" si="245">SUM(GX31,GX69,GX107,GX145,GX183,GX221,GX259)</f>
        <v>0</v>
      </c>
      <c r="GY275" s="90">
        <f t="shared" si="245"/>
        <v>0</v>
      </c>
      <c r="GZ275" s="391" t="str">
        <f>IFERROR((GY275*100)/GU271,"")</f>
        <v/>
      </c>
      <c r="HA275" s="70">
        <f>SUM(GZ31,GZ69,GZ107,GZ145,GZ183,GZ221,GZ259)</f>
        <v>0</v>
      </c>
      <c r="HB275" s="83"/>
      <c r="HC275" s="82"/>
      <c r="HD275" s="82"/>
      <c r="HE275" s="82"/>
      <c r="HF275" s="82"/>
      <c r="HG275" s="84"/>
      <c r="HH275" s="590"/>
      <c r="HI275" s="89" t="s">
        <v>157</v>
      </c>
      <c r="HJ275" s="76" t="str">
        <f>IF(SUM(HJ31,HJ69,HJ107,HJ145,HJ183)=0,"",SUM(HJ31,HJ69,HJ107,HJ145,HJ183))</f>
        <v/>
      </c>
      <c r="HK275" s="82"/>
      <c r="HL275" s="77" t="s">
        <v>158</v>
      </c>
      <c r="HM275" s="90">
        <f t="shared" ref="HM275:HN275" si="246">SUM(HM31,HM69,HM107,HM145,HM183,HM221,HM259)</f>
        <v>0</v>
      </c>
      <c r="HN275" s="90">
        <f t="shared" si="246"/>
        <v>0</v>
      </c>
      <c r="HO275" s="391" t="str">
        <f>IFERROR((HN275*100)/HJ271,"")</f>
        <v/>
      </c>
      <c r="HP275" s="70">
        <f>SUM(HO31,HO69,HO107,HO145,HO183,HO221,HO259)</f>
        <v>0</v>
      </c>
      <c r="HQ275" s="83"/>
      <c r="HR275" s="82"/>
      <c r="HS275" s="82"/>
      <c r="HT275" s="82"/>
      <c r="HU275" s="82"/>
      <c r="HV275" s="84"/>
      <c r="HW275" s="590"/>
      <c r="HX275" s="89" t="s">
        <v>157</v>
      </c>
      <c r="HY275" s="76" t="str">
        <f>IF(SUM(HY31,HY69,HY107,HY145,HY183)=0,"",SUM(HY31,HY69,HY107,HY145,HY183))</f>
        <v/>
      </c>
      <c r="HZ275" s="82"/>
      <c r="IA275" s="77" t="s">
        <v>158</v>
      </c>
      <c r="IB275" s="90">
        <f t="shared" ref="IB275:IC275" si="247">SUM(IB31,IB69,IB107,IB145,IB183,IB221,IB259)</f>
        <v>0</v>
      </c>
      <c r="IC275" s="90">
        <f t="shared" si="247"/>
        <v>0</v>
      </c>
      <c r="ID275" s="391" t="str">
        <f>IFERROR((IC275*100)/HY271,"")</f>
        <v/>
      </c>
      <c r="IE275" s="70">
        <f>SUM(ID31,ID69,ID107,ID145,ID183,ID221,ID259)</f>
        <v>0</v>
      </c>
      <c r="IF275" s="83"/>
      <c r="IG275" s="82"/>
      <c r="IH275" s="82"/>
      <c r="II275" s="82"/>
      <c r="IJ275" s="82"/>
      <c r="IK275" s="84"/>
      <c r="IL275" s="590"/>
      <c r="IM275" s="89" t="s">
        <v>157</v>
      </c>
      <c r="IN275" s="76" t="str">
        <f>IF(SUM(IN31,IN69,IN107,IN145,IN183)=0,"",SUM(IN31,IN69,IN107,IN145,IN183))</f>
        <v/>
      </c>
      <c r="IO275" s="82"/>
      <c r="IP275" s="77" t="s">
        <v>158</v>
      </c>
      <c r="IQ275" s="90">
        <f t="shared" ref="IQ275:IR275" si="248">SUM(IQ31,IQ69,IQ107,IQ145,IQ183,IQ221,IQ259)</f>
        <v>0</v>
      </c>
      <c r="IR275" s="90">
        <f t="shared" si="248"/>
        <v>0</v>
      </c>
      <c r="IS275" s="391" t="str">
        <f>IFERROR((IR275*100)/IN271,"")</f>
        <v/>
      </c>
      <c r="IT275" s="70">
        <f>SUM(IS31,IS69,IS107,IS145,IS183,IS221,IS259)</f>
        <v>0</v>
      </c>
      <c r="IU275" s="83"/>
      <c r="IV275" s="82"/>
      <c r="IW275" s="82"/>
      <c r="IX275" s="82"/>
      <c r="IY275" s="82"/>
      <c r="IZ275" s="84"/>
      <c r="JA275" s="590"/>
      <c r="JB275" s="89" t="s">
        <v>157</v>
      </c>
      <c r="JC275" s="76" t="str">
        <f>IF(SUM(JC31,JC69,JC107,JC145,JC183)=0,"",SUM(JC31,JC69,JC107,JC145,JC183))</f>
        <v/>
      </c>
      <c r="JD275" s="82"/>
      <c r="JE275" s="77" t="s">
        <v>158</v>
      </c>
      <c r="JF275" s="90">
        <f t="shared" ref="JF275:JG275" si="249">SUM(JF31,JF69,JF107,JF145,JF183,JF221,JF259)</f>
        <v>0</v>
      </c>
      <c r="JG275" s="90">
        <f t="shared" si="249"/>
        <v>0</v>
      </c>
      <c r="JH275" s="391" t="str">
        <f>IFERROR((JG275*100)/JC271,"")</f>
        <v/>
      </c>
      <c r="JI275" s="70">
        <f>SUM(JH31,JH69,JH107,JH145,JH183,JH221,JH259)</f>
        <v>0</v>
      </c>
      <c r="JJ275" s="83"/>
      <c r="JK275" s="82"/>
      <c r="JL275" s="82"/>
      <c r="JM275" s="82"/>
      <c r="JN275" s="82"/>
      <c r="JO275" s="84"/>
      <c r="JP275" s="590"/>
      <c r="JQ275" s="89" t="s">
        <v>157</v>
      </c>
      <c r="JR275" s="76" t="str">
        <f>IF(SUM(JR31,JR69,JR107,JR145,JR183)=0,"",SUM(JR31,JR69,JR107,JR145,JR183))</f>
        <v/>
      </c>
      <c r="JS275" s="82"/>
      <c r="JT275" s="77" t="s">
        <v>158</v>
      </c>
      <c r="JU275" s="90">
        <f t="shared" ref="JU275:JV275" si="250">SUM(JU31,JU69,JU107,JU145,JU183,JU221,JU259)</f>
        <v>0</v>
      </c>
      <c r="JV275" s="90">
        <f t="shared" si="250"/>
        <v>0</v>
      </c>
      <c r="JW275" s="391" t="str">
        <f>IFERROR((JV275*100)/JR271,"")</f>
        <v/>
      </c>
      <c r="JX275" s="70">
        <f>SUM(JW31,JW69,JW107,JW145,JW183,JW221,JW259)</f>
        <v>0</v>
      </c>
      <c r="JY275" s="83"/>
      <c r="JZ275" s="82"/>
      <c r="KA275" s="82"/>
      <c r="KB275" s="82"/>
      <c r="KC275" s="82"/>
      <c r="KD275" s="84"/>
      <c r="KE275" s="590"/>
      <c r="KF275" s="89" t="s">
        <v>157</v>
      </c>
      <c r="KG275" s="76" t="str">
        <f>IF(SUM(KG31,KG69,KG107,KG145,KG183)=0,"",SUM(KG31,KG69,KG107,KG145,KG183))</f>
        <v/>
      </c>
      <c r="KH275" s="82"/>
      <c r="KI275" s="77" t="s">
        <v>158</v>
      </c>
      <c r="KJ275" s="90">
        <f t="shared" ref="KJ275:KK275" si="251">SUM(KJ31,KJ69,KJ107,KJ145,KJ183,KJ221,KJ259)</f>
        <v>0</v>
      </c>
      <c r="KK275" s="90">
        <f t="shared" si="251"/>
        <v>0</v>
      </c>
      <c r="KL275" s="391" t="str">
        <f>IFERROR((KK275*100)/KG271,"")</f>
        <v/>
      </c>
      <c r="KM275" s="70">
        <f>SUM(KL31,KL69,KL107,KL145,KL183,KL221,KL259)</f>
        <v>0</v>
      </c>
      <c r="KN275" s="83"/>
      <c r="KO275" s="82"/>
      <c r="KP275" s="82"/>
      <c r="KQ275" s="82"/>
      <c r="KR275" s="82"/>
      <c r="KS275" s="84"/>
      <c r="KT275" s="590"/>
      <c r="KU275" s="89" t="s">
        <v>157</v>
      </c>
      <c r="KV275" s="76" t="str">
        <f>IF(SUM(KV31,KV69,KV107,KV145,KV183)=0,"",SUM(KV31,KV69,KV107,KV145,KV183))</f>
        <v/>
      </c>
      <c r="KW275" s="82"/>
      <c r="KX275" s="77" t="s">
        <v>158</v>
      </c>
      <c r="KY275" s="90">
        <f t="shared" ref="KY275:KZ275" si="252">SUM(KY31,KY69,KY107,KY145,KY183,KY221,KY259)</f>
        <v>0</v>
      </c>
      <c r="KZ275" s="90">
        <f t="shared" si="252"/>
        <v>0</v>
      </c>
      <c r="LA275" s="391" t="str">
        <f>IFERROR((KZ275*100)/KV271,"")</f>
        <v/>
      </c>
      <c r="LB275" s="70">
        <f>SUM(LA31,LA69,LA107,LA145,LA183,LA221,LA259)</f>
        <v>0</v>
      </c>
      <c r="LC275" s="83"/>
      <c r="LD275" s="349"/>
      <c r="LE275" s="82"/>
      <c r="LF275" s="82"/>
      <c r="LG275" s="82"/>
      <c r="LH275" s="84"/>
      <c r="LI275" s="590"/>
      <c r="LJ275" s="89" t="s">
        <v>157</v>
      </c>
      <c r="LK275" s="76" t="str">
        <f>IF(SUM(LK31,LK69,LK107,LK145,LK183)=0,"",SUM(LK31,LK69,LK107,LK145,LK183))</f>
        <v/>
      </c>
      <c r="LL275" s="82"/>
      <c r="LM275" s="77" t="s">
        <v>158</v>
      </c>
      <c r="LN275" s="90">
        <f t="shared" ref="LN275:LO275" si="253">SUM(LN31,LN69,LN107,LN145,LN183,LN221,LN259)</f>
        <v>0</v>
      </c>
      <c r="LO275" s="90">
        <f t="shared" si="253"/>
        <v>0</v>
      </c>
      <c r="LP275" s="391" t="str">
        <f>IFERROR((LO275*100)/LK271,"")</f>
        <v/>
      </c>
      <c r="LQ275" s="70">
        <f>SUM(LP31,LP69,LP107,LP145,LP183,LP221,LP259)</f>
        <v>0</v>
      </c>
      <c r="LR275" s="83"/>
      <c r="LS275" s="349"/>
      <c r="LT275" s="82"/>
      <c r="LU275" s="82"/>
      <c r="LV275" s="82"/>
      <c r="LW275" s="84"/>
      <c r="LX275" s="590"/>
      <c r="LY275" s="89" t="s">
        <v>157</v>
      </c>
      <c r="LZ275" s="76" t="str">
        <f>IF(SUM(LZ31,LZ69,LZ107,LZ145,LZ183)=0,"",SUM(LZ31,LZ69,LZ107,LZ145,LZ183))</f>
        <v/>
      </c>
      <c r="MA275" s="82"/>
      <c r="MB275" s="77" t="s">
        <v>158</v>
      </c>
      <c r="MC275" s="90">
        <f t="shared" ref="MC275:MD275" si="254">SUM(MC31,MC69,MC107,MC145,MC183,MC221,MC259)</f>
        <v>0</v>
      </c>
      <c r="MD275" s="90">
        <f t="shared" si="254"/>
        <v>0</v>
      </c>
      <c r="ME275" s="391" t="str">
        <f>IFERROR((MD275*100)/LZ271,"")</f>
        <v/>
      </c>
      <c r="MF275" s="70">
        <f>SUM(ME31,ME69,ME107,ME145,ME183,ME221,ME259)</f>
        <v>0</v>
      </c>
      <c r="MG275" s="83"/>
      <c r="MH275" s="349"/>
      <c r="MI275" s="82"/>
      <c r="MJ275" s="82"/>
      <c r="MK275" s="82"/>
      <c r="ML275" s="84"/>
      <c r="MM275" s="590"/>
      <c r="MN275" s="89" t="s">
        <v>157</v>
      </c>
      <c r="MO275" s="76" t="str">
        <f>IF(SUM(MO31,MO69,MO107,MO145,MO183)=0,"",SUM(MO31,MO69,MO107,MO145,MO183))</f>
        <v/>
      </c>
      <c r="MP275" s="82"/>
      <c r="MQ275" s="77" t="s">
        <v>158</v>
      </c>
      <c r="MR275" s="90">
        <f t="shared" ref="MR275:MS275" si="255">SUM(MR31,MR69,MR107,MR145,MR183,MR221,MR259)</f>
        <v>0</v>
      </c>
      <c r="MS275" s="90">
        <f t="shared" si="255"/>
        <v>0</v>
      </c>
      <c r="MT275" s="391" t="str">
        <f>IFERROR((MS275*100)/MO271,"")</f>
        <v/>
      </c>
      <c r="MU275" s="70">
        <f>SUM(MT31,MT69,MT107,MT145,MT183,MT221,MT259)</f>
        <v>0</v>
      </c>
      <c r="MV275" s="83"/>
      <c r="MW275" s="349"/>
    </row>
    <row r="276" spans="1:361" ht="17" thickBot="1">
      <c r="A276" s="348"/>
      <c r="B276" s="82"/>
      <c r="C276" s="82"/>
      <c r="D276" s="82"/>
      <c r="E276" s="84"/>
      <c r="F276" s="591"/>
      <c r="G276" s="91" t="s">
        <v>159</v>
      </c>
      <c r="H276" s="81" t="str">
        <f>IFERROR(AVERAGE(H32,H70,H108,H146,H184),"")</f>
        <v/>
      </c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4"/>
      <c r="U276" s="591"/>
      <c r="V276" s="91" t="s">
        <v>159</v>
      </c>
      <c r="W276" s="81" t="str">
        <f>IFERROR(AVERAGE(W32,W70,W108,W146,W184),"")</f>
        <v/>
      </c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4"/>
      <c r="AJ276" s="591"/>
      <c r="AK276" s="91" t="s">
        <v>159</v>
      </c>
      <c r="AL276" s="81" t="str">
        <f>IFERROR(AVERAGE(AL32,AL70,AL108,AL146,AL184),"")</f>
        <v/>
      </c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4"/>
      <c r="AY276" s="591"/>
      <c r="AZ276" s="91" t="s">
        <v>159</v>
      </c>
      <c r="BA276" s="81" t="str">
        <f>IFERROR(AVERAGE(BA32,BA70,BA108,BA146,BA184),"")</f>
        <v/>
      </c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4"/>
      <c r="BN276" s="591"/>
      <c r="BO276" s="91" t="s">
        <v>159</v>
      </c>
      <c r="BP276" s="81" t="str">
        <f>IFERROR(AVERAGE(BP32,BP70,BP108,BP146,BP184),"")</f>
        <v/>
      </c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4"/>
      <c r="CC276" s="591"/>
      <c r="CD276" s="91" t="s">
        <v>159</v>
      </c>
      <c r="CE276" s="81" t="str">
        <f>IFERROR(AVERAGE(CE32,CE70,CE108,CE146,CE184),"")</f>
        <v/>
      </c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4"/>
      <c r="CR276" s="591"/>
      <c r="CS276" s="91" t="s">
        <v>159</v>
      </c>
      <c r="CT276" s="81" t="str">
        <f>IFERROR(AVERAGE(CT32,CT70,CT108,CT146,CT184),"")</f>
        <v/>
      </c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4"/>
      <c r="DG276" s="591"/>
      <c r="DH276" s="91" t="s">
        <v>159</v>
      </c>
      <c r="DI276" s="81" t="str">
        <f>IFERROR(AVERAGE(DI32,DI70,DI108,DI146,DI184),"")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2"/>
      <c r="DT276" s="82"/>
      <c r="DU276" s="84"/>
      <c r="DV276" s="591"/>
      <c r="DW276" s="91" t="s">
        <v>159</v>
      </c>
      <c r="DX276" s="81" t="str">
        <f>IFERROR(AVERAGE(DX32,DX70,DX108,DX146,DX184),"")</f>
        <v/>
      </c>
      <c r="DY276" s="82"/>
      <c r="DZ276" s="82"/>
      <c r="EA276" s="82"/>
      <c r="EB276" s="82"/>
      <c r="EC276" s="82"/>
      <c r="ED276" s="82"/>
      <c r="EE276" s="82"/>
      <c r="EF276" s="82"/>
      <c r="EG276" s="82"/>
      <c r="EH276" s="82"/>
      <c r="EI276" s="82"/>
      <c r="EJ276" s="84"/>
      <c r="EK276" s="591"/>
      <c r="EL276" s="91" t="s">
        <v>159</v>
      </c>
      <c r="EM276" s="81" t="str">
        <f>IFERROR(AVERAGE(EM32,EM70,EM108,EM146,EM184),"")</f>
        <v/>
      </c>
      <c r="EN276" s="82"/>
      <c r="EO276" s="82"/>
      <c r="EP276" s="82"/>
      <c r="EQ276" s="82"/>
      <c r="ER276" s="82"/>
      <c r="ES276" s="82"/>
      <c r="ET276" s="82"/>
      <c r="EU276" s="82"/>
      <c r="EV276" s="82"/>
      <c r="EW276" s="82"/>
      <c r="EX276" s="82"/>
      <c r="EY276" s="84"/>
      <c r="EZ276" s="591"/>
      <c r="FA276" s="91" t="s">
        <v>159</v>
      </c>
      <c r="FB276" s="81" t="str">
        <f>IFERROR(AVERAGE(FB32,FB70,FB108,FB146,FB184),"")</f>
        <v/>
      </c>
      <c r="FC276" s="82"/>
      <c r="FD276" s="82"/>
      <c r="FE276" s="82"/>
      <c r="FF276" s="82"/>
      <c r="FG276" s="82"/>
      <c r="FH276" s="82"/>
      <c r="FI276" s="82"/>
      <c r="FJ276" s="82"/>
      <c r="FK276" s="82"/>
      <c r="FL276" s="82"/>
      <c r="FM276" s="82"/>
      <c r="FN276" s="84"/>
      <c r="FO276" s="591"/>
      <c r="FP276" s="91" t="s">
        <v>159</v>
      </c>
      <c r="FQ276" s="81" t="str">
        <f>IFERROR(AVERAGE(FQ32,FQ70,FQ108,FQ146,FQ184),"")</f>
        <v/>
      </c>
      <c r="FR276" s="82"/>
      <c r="FS276" s="82"/>
      <c r="FT276" s="82"/>
      <c r="FU276" s="82"/>
      <c r="FV276" s="82"/>
      <c r="FW276" s="82"/>
      <c r="FX276" s="82"/>
      <c r="FY276" s="82"/>
      <c r="FZ276" s="82"/>
      <c r="GA276" s="82"/>
      <c r="GB276" s="82"/>
      <c r="GC276" s="84"/>
      <c r="GD276" s="591"/>
      <c r="GE276" s="91" t="s">
        <v>159</v>
      </c>
      <c r="GF276" s="81" t="str">
        <f>IFERROR(AVERAGE(GF32,GF70,GF108,GF146,GF184),"")</f>
        <v/>
      </c>
      <c r="GG276" s="82"/>
      <c r="GH276" s="82"/>
      <c r="GI276" s="82"/>
      <c r="GJ276" s="82"/>
      <c r="GK276" s="82"/>
      <c r="GL276" s="82"/>
      <c r="GM276" s="82"/>
      <c r="GN276" s="82"/>
      <c r="GO276" s="82"/>
      <c r="GP276" s="82"/>
      <c r="GQ276" s="82"/>
      <c r="GR276" s="84"/>
      <c r="GS276" s="591"/>
      <c r="GT276" s="91" t="s">
        <v>159</v>
      </c>
      <c r="GU276" s="81" t="str">
        <f>IFERROR(AVERAGE(GU32,GU70,GU108,GU146,GU184),"")</f>
        <v/>
      </c>
      <c r="GV276" s="82"/>
      <c r="GW276" s="82"/>
      <c r="GX276" s="82"/>
      <c r="GY276" s="82"/>
      <c r="GZ276" s="82"/>
      <c r="HA276" s="82"/>
      <c r="HB276" s="82"/>
      <c r="HC276" s="82"/>
      <c r="HD276" s="82"/>
      <c r="HE276" s="82"/>
      <c r="HF276" s="82"/>
      <c r="HG276" s="84"/>
      <c r="HH276" s="591"/>
      <c r="HI276" s="91" t="s">
        <v>159</v>
      </c>
      <c r="HJ276" s="81" t="str">
        <f>IFERROR(AVERAGE(HJ32,HJ70,HJ108,HJ146,HJ184),"")</f>
        <v/>
      </c>
      <c r="HK276" s="82"/>
      <c r="HL276" s="82"/>
      <c r="HM276" s="82"/>
      <c r="HN276" s="82"/>
      <c r="HO276" s="82"/>
      <c r="HP276" s="82"/>
      <c r="HQ276" s="82"/>
      <c r="HR276" s="82"/>
      <c r="HS276" s="82"/>
      <c r="HT276" s="82"/>
      <c r="HU276" s="82"/>
      <c r="HV276" s="84"/>
      <c r="HW276" s="591"/>
      <c r="HX276" s="91" t="s">
        <v>159</v>
      </c>
      <c r="HY276" s="81" t="str">
        <f>IFERROR(AVERAGE(HY32,HY70,HY108,HY146,HY184),"")</f>
        <v/>
      </c>
      <c r="HZ276" s="82"/>
      <c r="IA276" s="82"/>
      <c r="IB276" s="82"/>
      <c r="IC276" s="82"/>
      <c r="ID276" s="82"/>
      <c r="IE276" s="82"/>
      <c r="IF276" s="82"/>
      <c r="IG276" s="82"/>
      <c r="IH276" s="82"/>
      <c r="II276" s="82"/>
      <c r="IJ276" s="82"/>
      <c r="IK276" s="84"/>
      <c r="IL276" s="591"/>
      <c r="IM276" s="91" t="s">
        <v>159</v>
      </c>
      <c r="IN276" s="81" t="str">
        <f>IFERROR(AVERAGE(IN32,IN70,IN108,IN146,IN184),"")</f>
        <v/>
      </c>
      <c r="IO276" s="82"/>
      <c r="IP276" s="82"/>
      <c r="IQ276" s="82"/>
      <c r="IR276" s="82"/>
      <c r="IS276" s="82"/>
      <c r="IT276" s="82"/>
      <c r="IU276" s="82"/>
      <c r="IV276" s="82"/>
      <c r="IW276" s="82"/>
      <c r="IX276" s="82"/>
      <c r="IY276" s="82"/>
      <c r="IZ276" s="84"/>
      <c r="JA276" s="591"/>
      <c r="JB276" s="91" t="s">
        <v>159</v>
      </c>
      <c r="JC276" s="81" t="str">
        <f>IFERROR(AVERAGE(JC32,JC70,JC108,JC146,JC184),"")</f>
        <v/>
      </c>
      <c r="JD276" s="82"/>
      <c r="JE276" s="82"/>
      <c r="JF276" s="82"/>
      <c r="JG276" s="82"/>
      <c r="JH276" s="82"/>
      <c r="JI276" s="82"/>
      <c r="JJ276" s="82"/>
      <c r="JK276" s="82"/>
      <c r="JL276" s="82"/>
      <c r="JM276" s="82"/>
      <c r="JN276" s="82"/>
      <c r="JO276" s="84"/>
      <c r="JP276" s="591"/>
      <c r="JQ276" s="91" t="s">
        <v>159</v>
      </c>
      <c r="JR276" s="81" t="str">
        <f>IFERROR(AVERAGE(JR32,JR70,JR108,JR146,JR184),"")</f>
        <v/>
      </c>
      <c r="JS276" s="82"/>
      <c r="JT276" s="82"/>
      <c r="JU276" s="82"/>
      <c r="JV276" s="82"/>
      <c r="JW276" s="82"/>
      <c r="JX276" s="82"/>
      <c r="JY276" s="82"/>
      <c r="JZ276" s="82"/>
      <c r="KA276" s="82"/>
      <c r="KB276" s="82"/>
      <c r="KC276" s="82"/>
      <c r="KD276" s="84"/>
      <c r="KE276" s="591"/>
      <c r="KF276" s="91" t="s">
        <v>159</v>
      </c>
      <c r="KG276" s="81" t="str">
        <f>IFERROR(AVERAGE(KG32,KG70,KG108,KG146,KG184),"")</f>
        <v/>
      </c>
      <c r="KH276" s="82"/>
      <c r="KI276" s="82"/>
      <c r="KJ276" s="82"/>
      <c r="KK276" s="82"/>
      <c r="KL276" s="82"/>
      <c r="KM276" s="82"/>
      <c r="KN276" s="82"/>
      <c r="KO276" s="82"/>
      <c r="KP276" s="82"/>
      <c r="KQ276" s="82"/>
      <c r="KR276" s="82"/>
      <c r="KS276" s="84"/>
      <c r="KT276" s="591"/>
      <c r="KU276" s="91" t="s">
        <v>159</v>
      </c>
      <c r="KV276" s="81" t="str">
        <f>IFERROR(AVERAGE(KV32,KV70,KV108,KV146,KV184),"")</f>
        <v/>
      </c>
      <c r="KW276" s="82"/>
      <c r="KX276" s="82"/>
      <c r="KY276" s="82"/>
      <c r="KZ276" s="82"/>
      <c r="LA276" s="82"/>
      <c r="LB276" s="82"/>
      <c r="LC276" s="82"/>
      <c r="LD276" s="349"/>
      <c r="LE276" s="82"/>
      <c r="LF276" s="82"/>
      <c r="LG276" s="82"/>
      <c r="LH276" s="84"/>
      <c r="LI276" s="591"/>
      <c r="LJ276" s="91" t="s">
        <v>159</v>
      </c>
      <c r="LK276" s="81" t="str">
        <f>IFERROR(AVERAGE(LK32,LK70,LK108,LK146,LK184),"")</f>
        <v/>
      </c>
      <c r="LL276" s="82"/>
      <c r="LM276" s="82"/>
      <c r="LN276" s="82"/>
      <c r="LO276" s="82"/>
      <c r="LP276" s="82"/>
      <c r="LQ276" s="82"/>
      <c r="LR276" s="82"/>
      <c r="LS276" s="349"/>
      <c r="LT276" s="82"/>
      <c r="LU276" s="82"/>
      <c r="LV276" s="82"/>
      <c r="LW276" s="84"/>
      <c r="LX276" s="591"/>
      <c r="LY276" s="91" t="s">
        <v>159</v>
      </c>
      <c r="LZ276" s="81" t="str">
        <f>IFERROR(AVERAGE(LZ32,LZ70,LZ108,LZ146,LZ184),"")</f>
        <v/>
      </c>
      <c r="MA276" s="82"/>
      <c r="MB276" s="82"/>
      <c r="MC276" s="82"/>
      <c r="MD276" s="82"/>
      <c r="ME276" s="82"/>
      <c r="MF276" s="82"/>
      <c r="MG276" s="82"/>
      <c r="MH276" s="349"/>
      <c r="MI276" s="82"/>
      <c r="MJ276" s="82"/>
      <c r="MK276" s="82"/>
      <c r="ML276" s="84"/>
      <c r="MM276" s="591"/>
      <c r="MN276" s="91" t="s">
        <v>159</v>
      </c>
      <c r="MO276" s="81" t="str">
        <f>IFERROR(AVERAGE(MO32,MO70,MO108,MO146,MO184),"")</f>
        <v/>
      </c>
      <c r="MP276" s="82"/>
      <c r="MQ276" s="82"/>
      <c r="MR276" s="82"/>
      <c r="MS276" s="82"/>
      <c r="MT276" s="82"/>
      <c r="MU276" s="82"/>
      <c r="MV276" s="82"/>
      <c r="MW276" s="349"/>
    </row>
    <row r="277" spans="1:361" ht="17" thickBot="1">
      <c r="A277" s="348"/>
      <c r="B277" s="82"/>
      <c r="C277" s="82"/>
      <c r="D277" s="82"/>
      <c r="E277" s="82"/>
      <c r="F277" s="82"/>
      <c r="G277" s="83"/>
      <c r="H277" s="82"/>
      <c r="I277" s="82"/>
      <c r="J277" s="127" t="s">
        <v>135</v>
      </c>
      <c r="K277" s="128" t="s">
        <v>366</v>
      </c>
      <c r="L277" s="128" t="s">
        <v>146</v>
      </c>
      <c r="M277" s="128" t="s">
        <v>529</v>
      </c>
      <c r="N277" s="129" t="s">
        <v>147</v>
      </c>
      <c r="O277" s="349"/>
      <c r="P277" s="82"/>
      <c r="Q277" s="82"/>
      <c r="R277" s="82"/>
      <c r="S277" s="82"/>
      <c r="T277" s="82"/>
      <c r="U277" s="82"/>
      <c r="V277" s="83"/>
      <c r="W277" s="82"/>
      <c r="X277" s="82"/>
      <c r="Y277" s="127" t="s">
        <v>135</v>
      </c>
      <c r="Z277" s="128" t="s">
        <v>366</v>
      </c>
      <c r="AA277" s="128" t="s">
        <v>146</v>
      </c>
      <c r="AB277" s="128" t="s">
        <v>529</v>
      </c>
      <c r="AC277" s="129" t="s">
        <v>147</v>
      </c>
      <c r="AD277" s="82"/>
      <c r="AE277" s="82"/>
      <c r="AF277" s="82"/>
      <c r="AG277" s="82"/>
      <c r="AH277" s="82"/>
      <c r="AI277" s="82"/>
      <c r="AJ277" s="82"/>
      <c r="AK277" s="83"/>
      <c r="AL277" s="82"/>
      <c r="AM277" s="82"/>
      <c r="AN277" s="127" t="s">
        <v>135</v>
      </c>
      <c r="AO277" s="128" t="s">
        <v>366</v>
      </c>
      <c r="AP277" s="128" t="s">
        <v>146</v>
      </c>
      <c r="AQ277" s="128" t="s">
        <v>529</v>
      </c>
      <c r="AR277" s="129" t="s">
        <v>147</v>
      </c>
      <c r="AS277" s="82"/>
      <c r="AT277" s="82"/>
      <c r="AU277" s="82"/>
      <c r="AV277" s="82"/>
      <c r="AW277" s="82"/>
      <c r="AX277" s="82"/>
      <c r="AY277" s="82"/>
      <c r="AZ277" s="359"/>
      <c r="BA277" s="82"/>
      <c r="BB277" s="82"/>
      <c r="BC277" s="127" t="s">
        <v>135</v>
      </c>
      <c r="BD277" s="128" t="s">
        <v>366</v>
      </c>
      <c r="BE277" s="128" t="s">
        <v>146</v>
      </c>
      <c r="BF277" s="128" t="s">
        <v>529</v>
      </c>
      <c r="BG277" s="129" t="s">
        <v>147</v>
      </c>
      <c r="BH277" s="82"/>
      <c r="BI277" s="82"/>
      <c r="BJ277" s="82"/>
      <c r="BK277" s="82"/>
      <c r="BL277" s="82"/>
      <c r="BM277" s="82"/>
      <c r="BN277" s="82"/>
      <c r="BO277" s="83"/>
      <c r="BP277" s="82"/>
      <c r="BQ277" s="82"/>
      <c r="BR277" s="127" t="s">
        <v>135</v>
      </c>
      <c r="BS277" s="128" t="s">
        <v>366</v>
      </c>
      <c r="BT277" s="128" t="s">
        <v>146</v>
      </c>
      <c r="BU277" s="128" t="s">
        <v>529</v>
      </c>
      <c r="BV277" s="129" t="s">
        <v>147</v>
      </c>
      <c r="BW277" s="82"/>
      <c r="BX277" s="82"/>
      <c r="BY277" s="82"/>
      <c r="BZ277" s="82"/>
      <c r="CA277" s="82"/>
      <c r="CB277" s="82"/>
      <c r="CC277" s="82"/>
      <c r="CD277" s="83"/>
      <c r="CE277" s="82"/>
      <c r="CF277" s="82"/>
      <c r="CG277" s="127" t="s">
        <v>135</v>
      </c>
      <c r="CH277" s="128" t="s">
        <v>366</v>
      </c>
      <c r="CI277" s="128" t="s">
        <v>146</v>
      </c>
      <c r="CJ277" s="128" t="s">
        <v>529</v>
      </c>
      <c r="CK277" s="129" t="s">
        <v>147</v>
      </c>
      <c r="CL277" s="82"/>
      <c r="CM277" s="82"/>
      <c r="CN277" s="82"/>
      <c r="CO277" s="82"/>
      <c r="CP277" s="82"/>
      <c r="CQ277" s="82"/>
      <c r="CR277" s="82"/>
      <c r="CS277" s="83"/>
      <c r="CT277" s="82"/>
      <c r="CU277" s="82"/>
      <c r="CV277" s="127" t="s">
        <v>135</v>
      </c>
      <c r="CW277" s="128" t="s">
        <v>366</v>
      </c>
      <c r="CX277" s="128" t="s">
        <v>146</v>
      </c>
      <c r="CY277" s="128" t="s">
        <v>529</v>
      </c>
      <c r="CZ277" s="129" t="s">
        <v>147</v>
      </c>
      <c r="DA277" s="82"/>
      <c r="DB277" s="82"/>
      <c r="DC277" s="82"/>
      <c r="DD277" s="82"/>
      <c r="DE277" s="82"/>
      <c r="DF277" s="82"/>
      <c r="DG277" s="82"/>
      <c r="DH277" s="83"/>
      <c r="DI277" s="82"/>
      <c r="DJ277" s="82"/>
      <c r="DK277" s="127" t="s">
        <v>135</v>
      </c>
      <c r="DL277" s="128" t="s">
        <v>366</v>
      </c>
      <c r="DM277" s="128" t="s">
        <v>146</v>
      </c>
      <c r="DN277" s="128" t="s">
        <v>529</v>
      </c>
      <c r="DO277" s="129" t="s">
        <v>147</v>
      </c>
      <c r="DP277" s="82"/>
      <c r="DQ277" s="82"/>
      <c r="DR277" s="82"/>
      <c r="DS277" s="82"/>
      <c r="DT277" s="82"/>
      <c r="DU277" s="82"/>
      <c r="DV277" s="82"/>
      <c r="DW277" s="83"/>
      <c r="DX277" s="82"/>
      <c r="DY277" s="82"/>
      <c r="DZ277" s="127" t="s">
        <v>135</v>
      </c>
      <c r="EA277" s="128" t="s">
        <v>366</v>
      </c>
      <c r="EB277" s="128" t="s">
        <v>146</v>
      </c>
      <c r="EC277" s="128" t="s">
        <v>529</v>
      </c>
      <c r="ED277" s="129" t="s">
        <v>147</v>
      </c>
      <c r="EE277" s="82"/>
      <c r="EF277" s="82"/>
      <c r="EG277" s="82"/>
      <c r="EH277" s="82"/>
      <c r="EI277" s="82"/>
      <c r="EJ277" s="82"/>
      <c r="EK277" s="82"/>
      <c r="EL277" s="83"/>
      <c r="EM277" s="82"/>
      <c r="EN277" s="82"/>
      <c r="EO277" s="127" t="s">
        <v>135</v>
      </c>
      <c r="EP277" s="128" t="s">
        <v>366</v>
      </c>
      <c r="EQ277" s="128" t="s">
        <v>146</v>
      </c>
      <c r="ER277" s="128" t="s">
        <v>529</v>
      </c>
      <c r="ES277" s="129" t="s">
        <v>147</v>
      </c>
      <c r="ET277" s="82"/>
      <c r="EU277" s="82"/>
      <c r="EV277" s="82"/>
      <c r="EW277" s="82"/>
      <c r="EX277" s="82"/>
      <c r="EY277" s="82"/>
      <c r="EZ277" s="82"/>
      <c r="FA277" s="83"/>
      <c r="FB277" s="82"/>
      <c r="FC277" s="82"/>
      <c r="FD277" s="127" t="s">
        <v>135</v>
      </c>
      <c r="FE277" s="128" t="s">
        <v>366</v>
      </c>
      <c r="FF277" s="128" t="s">
        <v>146</v>
      </c>
      <c r="FG277" s="128" t="s">
        <v>529</v>
      </c>
      <c r="FH277" s="129" t="s">
        <v>147</v>
      </c>
      <c r="FI277" s="82"/>
      <c r="FJ277" s="82"/>
      <c r="FK277" s="82"/>
      <c r="FL277" s="82"/>
      <c r="FM277" s="82"/>
      <c r="FN277" s="82"/>
      <c r="FO277" s="82"/>
      <c r="FP277" s="83"/>
      <c r="FQ277" s="82"/>
      <c r="FR277" s="82"/>
      <c r="FS277" s="127" t="s">
        <v>135</v>
      </c>
      <c r="FT277" s="128" t="s">
        <v>366</v>
      </c>
      <c r="FU277" s="128" t="s">
        <v>146</v>
      </c>
      <c r="FV277" s="128" t="s">
        <v>529</v>
      </c>
      <c r="FW277" s="129" t="s">
        <v>147</v>
      </c>
      <c r="FX277" s="82"/>
      <c r="FY277" s="82"/>
      <c r="FZ277" s="82"/>
      <c r="GA277" s="82"/>
      <c r="GB277" s="82"/>
      <c r="GC277" s="82"/>
      <c r="GD277" s="82"/>
      <c r="GE277" s="83"/>
      <c r="GF277" s="82"/>
      <c r="GG277" s="82"/>
      <c r="GH277" s="127" t="s">
        <v>135</v>
      </c>
      <c r="GI277" s="128" t="s">
        <v>366</v>
      </c>
      <c r="GJ277" s="128" t="s">
        <v>146</v>
      </c>
      <c r="GK277" s="128" t="s">
        <v>529</v>
      </c>
      <c r="GL277" s="129" t="s">
        <v>147</v>
      </c>
      <c r="GM277" s="82"/>
      <c r="GN277" s="82"/>
      <c r="GO277" s="82"/>
      <c r="GP277" s="82"/>
      <c r="GQ277" s="82"/>
      <c r="GR277" s="82"/>
      <c r="GS277" s="82"/>
      <c r="GT277" s="83"/>
      <c r="GU277" s="82"/>
      <c r="GV277" s="82"/>
      <c r="GW277" s="127" t="s">
        <v>135</v>
      </c>
      <c r="GX277" s="128" t="s">
        <v>366</v>
      </c>
      <c r="GY277" s="128" t="s">
        <v>146</v>
      </c>
      <c r="GZ277" s="128" t="s">
        <v>529</v>
      </c>
      <c r="HA277" s="129" t="s">
        <v>147</v>
      </c>
      <c r="HB277" s="82"/>
      <c r="HC277" s="82"/>
      <c r="HD277" s="82"/>
      <c r="HE277" s="82"/>
      <c r="HF277" s="82"/>
      <c r="HG277" s="82"/>
      <c r="HH277" s="82"/>
      <c r="HI277" s="83"/>
      <c r="HJ277" s="82"/>
      <c r="HK277" s="82"/>
      <c r="HL277" s="127" t="s">
        <v>135</v>
      </c>
      <c r="HM277" s="128" t="s">
        <v>366</v>
      </c>
      <c r="HN277" s="128" t="s">
        <v>146</v>
      </c>
      <c r="HO277" s="128" t="s">
        <v>529</v>
      </c>
      <c r="HP277" s="129" t="s">
        <v>147</v>
      </c>
      <c r="HQ277" s="82"/>
      <c r="HR277" s="82"/>
      <c r="HS277" s="82"/>
      <c r="HT277" s="82"/>
      <c r="HU277" s="82"/>
      <c r="HV277" s="82"/>
      <c r="HW277" s="82"/>
      <c r="HX277" s="83"/>
      <c r="HY277" s="82"/>
      <c r="HZ277" s="82"/>
      <c r="IA277" s="127" t="s">
        <v>135</v>
      </c>
      <c r="IB277" s="128" t="s">
        <v>366</v>
      </c>
      <c r="IC277" s="128" t="s">
        <v>146</v>
      </c>
      <c r="ID277" s="128" t="s">
        <v>529</v>
      </c>
      <c r="IE277" s="129" t="s">
        <v>147</v>
      </c>
      <c r="IF277" s="82"/>
      <c r="IG277" s="82"/>
      <c r="IH277" s="82"/>
      <c r="II277" s="82"/>
      <c r="IJ277" s="82"/>
      <c r="IK277" s="82"/>
      <c r="IL277" s="82"/>
      <c r="IM277" s="83"/>
      <c r="IN277" s="82"/>
      <c r="IO277" s="82"/>
      <c r="IP277" s="127" t="s">
        <v>135</v>
      </c>
      <c r="IQ277" s="128" t="s">
        <v>366</v>
      </c>
      <c r="IR277" s="128" t="s">
        <v>146</v>
      </c>
      <c r="IS277" s="128" t="s">
        <v>529</v>
      </c>
      <c r="IT277" s="129" t="s">
        <v>147</v>
      </c>
      <c r="IU277" s="82"/>
      <c r="IV277" s="82"/>
      <c r="IW277" s="82"/>
      <c r="IX277" s="82"/>
      <c r="IY277" s="82"/>
      <c r="IZ277" s="82"/>
      <c r="JA277" s="82"/>
      <c r="JB277" s="83"/>
      <c r="JC277" s="82"/>
      <c r="JD277" s="82"/>
      <c r="JE277" s="127" t="s">
        <v>135</v>
      </c>
      <c r="JF277" s="128" t="s">
        <v>366</v>
      </c>
      <c r="JG277" s="128" t="s">
        <v>146</v>
      </c>
      <c r="JH277" s="128" t="s">
        <v>529</v>
      </c>
      <c r="JI277" s="129" t="s">
        <v>147</v>
      </c>
      <c r="JJ277" s="82"/>
      <c r="JK277" s="82"/>
      <c r="JL277" s="82"/>
      <c r="JM277" s="82"/>
      <c r="JN277" s="82"/>
      <c r="JO277" s="82"/>
      <c r="JP277" s="82"/>
      <c r="JQ277" s="83"/>
      <c r="JR277" s="82"/>
      <c r="JS277" s="82"/>
      <c r="JT277" s="127" t="s">
        <v>135</v>
      </c>
      <c r="JU277" s="128" t="s">
        <v>366</v>
      </c>
      <c r="JV277" s="128" t="s">
        <v>146</v>
      </c>
      <c r="JW277" s="128" t="s">
        <v>529</v>
      </c>
      <c r="JX277" s="129" t="s">
        <v>147</v>
      </c>
      <c r="JY277" s="82"/>
      <c r="JZ277" s="82"/>
      <c r="KA277" s="82"/>
      <c r="KB277" s="82"/>
      <c r="KC277" s="82"/>
      <c r="KD277" s="82"/>
      <c r="KE277" s="82"/>
      <c r="KF277" s="83"/>
      <c r="KG277" s="82"/>
      <c r="KH277" s="82"/>
      <c r="KI277" s="127" t="s">
        <v>135</v>
      </c>
      <c r="KJ277" s="128" t="s">
        <v>366</v>
      </c>
      <c r="KK277" s="128" t="s">
        <v>146</v>
      </c>
      <c r="KL277" s="128" t="s">
        <v>529</v>
      </c>
      <c r="KM277" s="129" t="s">
        <v>147</v>
      </c>
      <c r="KN277" s="82"/>
      <c r="KO277" s="82"/>
      <c r="KP277" s="82"/>
      <c r="KQ277" s="82"/>
      <c r="KR277" s="82"/>
      <c r="KS277" s="82"/>
      <c r="KT277" s="82"/>
      <c r="KU277" s="83"/>
      <c r="KV277" s="82"/>
      <c r="KW277" s="82"/>
      <c r="KX277" s="127" t="s">
        <v>135</v>
      </c>
      <c r="KY277" s="128" t="s">
        <v>366</v>
      </c>
      <c r="KZ277" s="128" t="s">
        <v>146</v>
      </c>
      <c r="LA277" s="128" t="s">
        <v>529</v>
      </c>
      <c r="LB277" s="129" t="s">
        <v>147</v>
      </c>
      <c r="LC277" s="82"/>
      <c r="LD277" s="349"/>
      <c r="LE277" s="82"/>
      <c r="LF277" s="82"/>
      <c r="LG277" s="82"/>
      <c r="LH277" s="82"/>
      <c r="LI277" s="82"/>
      <c r="LJ277" s="83"/>
      <c r="LK277" s="82"/>
      <c r="LL277" s="82"/>
      <c r="LM277" s="127" t="s">
        <v>135</v>
      </c>
      <c r="LN277" s="128" t="s">
        <v>366</v>
      </c>
      <c r="LO277" s="128" t="s">
        <v>146</v>
      </c>
      <c r="LP277" s="128" t="s">
        <v>529</v>
      </c>
      <c r="LQ277" s="129" t="s">
        <v>147</v>
      </c>
      <c r="LR277" s="82"/>
      <c r="LS277" s="349"/>
      <c r="LT277" s="82"/>
      <c r="LU277" s="82"/>
      <c r="LV277" s="82"/>
      <c r="LW277" s="82"/>
      <c r="LX277" s="82"/>
      <c r="LY277" s="83"/>
      <c r="LZ277" s="82"/>
      <c r="MA277" s="82"/>
      <c r="MB277" s="127" t="s">
        <v>135</v>
      </c>
      <c r="MC277" s="128" t="s">
        <v>366</v>
      </c>
      <c r="MD277" s="128" t="s">
        <v>146</v>
      </c>
      <c r="ME277" s="128" t="s">
        <v>529</v>
      </c>
      <c r="MF277" s="129" t="s">
        <v>147</v>
      </c>
      <c r="MG277" s="82"/>
      <c r="MH277" s="349"/>
      <c r="MI277" s="82"/>
      <c r="MJ277" s="82"/>
      <c r="MK277" s="82"/>
      <c r="ML277" s="82"/>
      <c r="MM277" s="82"/>
      <c r="MN277" s="83"/>
      <c r="MO277" s="82"/>
      <c r="MP277" s="82"/>
      <c r="MQ277" s="127" t="s">
        <v>135</v>
      </c>
      <c r="MR277" s="128" t="s">
        <v>366</v>
      </c>
      <c r="MS277" s="128" t="s">
        <v>146</v>
      </c>
      <c r="MT277" s="128" t="s">
        <v>529</v>
      </c>
      <c r="MU277" s="129" t="s">
        <v>147</v>
      </c>
      <c r="MV277" s="82"/>
      <c r="MW277" s="349"/>
    </row>
    <row r="278" spans="1:361">
      <c r="A278" s="348"/>
      <c r="B278" s="82"/>
      <c r="C278" s="82"/>
      <c r="D278" s="82"/>
      <c r="E278" s="82"/>
      <c r="F278" s="82"/>
      <c r="G278" s="83"/>
      <c r="H278" s="82"/>
      <c r="I278" s="82"/>
      <c r="J278" s="130" t="s">
        <v>362</v>
      </c>
      <c r="K278" s="155">
        <f>AVERAGE(K34,K72,K110,K148,K186,K224,K262)</f>
        <v>0</v>
      </c>
      <c r="L278" s="155">
        <f>SUM(L34,L72,L110,L148,L186,L224,L262)</f>
        <v>0</v>
      </c>
      <c r="M278" s="124" t="str">
        <f>IFERROR(AVERAGE(M34,M72,M110,M148,M186,M224,M262),"")</f>
        <v/>
      </c>
      <c r="N278" s="126">
        <f>SUM(N34,N72,N110,N148,N186,N224,N262)</f>
        <v>0</v>
      </c>
      <c r="O278" s="349"/>
      <c r="P278" s="82"/>
      <c r="Q278" s="82"/>
      <c r="R278" s="82"/>
      <c r="S278" s="82"/>
      <c r="T278" s="82"/>
      <c r="U278" s="82"/>
      <c r="V278" s="83"/>
      <c r="W278" s="82"/>
      <c r="X278" s="82"/>
      <c r="Y278" s="130" t="s">
        <v>362</v>
      </c>
      <c r="Z278" s="155">
        <f>AVERAGE(Z34,Z72,Z110,Z148,Z186,Z224,Z262)</f>
        <v>0</v>
      </c>
      <c r="AA278" s="155">
        <f>SUM(AA34,AA72,AA110,AA148,AA186,AA224,AA262)</f>
        <v>0</v>
      </c>
      <c r="AB278" s="155" t="str">
        <f>IFERROR(AVERAGE(AB34,AB72,AB110,AB148,AB186,AB224,AB262),"")</f>
        <v/>
      </c>
      <c r="AC278" s="126">
        <f>SUM(AC34,AC72,AC110,AC148,AC186,AC224,AC262)</f>
        <v>0</v>
      </c>
      <c r="AD278" s="82"/>
      <c r="AE278" s="82"/>
      <c r="AF278" s="82"/>
      <c r="AG278" s="82"/>
      <c r="AH278" s="82"/>
      <c r="AI278" s="82"/>
      <c r="AJ278" s="82"/>
      <c r="AK278" s="83"/>
      <c r="AL278" s="82"/>
      <c r="AM278" s="82"/>
      <c r="AN278" s="130" t="s">
        <v>362</v>
      </c>
      <c r="AO278" s="155">
        <f>AVERAGE(AO34,AO72,AO110,AO148,AO186,AO224,AO262)</f>
        <v>0</v>
      </c>
      <c r="AP278" s="155">
        <f>SUM(AP34,AP72,AP110,AP148,AP186,AP224,AP262)</f>
        <v>0</v>
      </c>
      <c r="AQ278" s="155" t="str">
        <f>IFERROR(AVERAGE(AQ34,AQ72,AQ110,AQ148,AQ186,AQ224,AQ262),"")</f>
        <v/>
      </c>
      <c r="AR278" s="126">
        <f>SUM(AR34,AR72,AR110,AR148,AR186,AR224,AR262)</f>
        <v>0</v>
      </c>
      <c r="AS278" s="82"/>
      <c r="AT278" s="82"/>
      <c r="AU278" s="82"/>
      <c r="AV278" s="82"/>
      <c r="AW278" s="82"/>
      <c r="AX278" s="82"/>
      <c r="AY278" s="82"/>
      <c r="AZ278" s="359"/>
      <c r="BA278" s="82"/>
      <c r="BB278" s="82"/>
      <c r="BC278" s="130" t="s">
        <v>362</v>
      </c>
      <c r="BD278" s="155">
        <f>AVERAGE(BD34,BD72,BD110,BD148,BD186,BD224,BD262)</f>
        <v>0</v>
      </c>
      <c r="BE278" s="155">
        <f>SUM(BE34,BE72,BE110,BE148,BE186,BE224,BE262)</f>
        <v>0</v>
      </c>
      <c r="BF278" s="155" t="str">
        <f>IFERROR(AVERAGE(BF34,BF72,BF110,BF148,BF186,BF224,BF262),"")</f>
        <v/>
      </c>
      <c r="BG278" s="126">
        <f>SUM(BG34,BG72,BG110,BG148,BG186,BG224,BG262)</f>
        <v>0</v>
      </c>
      <c r="BH278" s="82"/>
      <c r="BI278" s="82"/>
      <c r="BJ278" s="82"/>
      <c r="BK278" s="82"/>
      <c r="BL278" s="82"/>
      <c r="BM278" s="82"/>
      <c r="BN278" s="82"/>
      <c r="BO278" s="83"/>
      <c r="BP278" s="82"/>
      <c r="BQ278" s="82"/>
      <c r="BR278" s="130" t="s">
        <v>362</v>
      </c>
      <c r="BS278" s="155">
        <f>AVERAGE(BS34,BS72,BS110,BS148,BS186,BS224,BS262)</f>
        <v>0</v>
      </c>
      <c r="BT278" s="155">
        <f>SUM(BT34,BT72,BT110,BT148,BT186,BT224,BT262)</f>
        <v>0</v>
      </c>
      <c r="BU278" s="155" t="str">
        <f>IFERROR(AVERAGE(BU34,BU72,BU110,BU148,BU186,BU224,BU262),"")</f>
        <v/>
      </c>
      <c r="BV278" s="126">
        <f>SUM(BV34,BV72,BV110,BV148,BV186,BV224,BV262)</f>
        <v>0</v>
      </c>
      <c r="BW278" s="82"/>
      <c r="BX278" s="82"/>
      <c r="BY278" s="82"/>
      <c r="BZ278" s="82"/>
      <c r="CA278" s="82"/>
      <c r="CB278" s="82"/>
      <c r="CC278" s="82"/>
      <c r="CD278" s="83"/>
      <c r="CE278" s="82"/>
      <c r="CF278" s="82"/>
      <c r="CG278" s="130" t="s">
        <v>362</v>
      </c>
      <c r="CH278" s="155">
        <f>AVERAGE(CH34,CH72,CH110,CH148,CH186,CH224,CH262)</f>
        <v>0</v>
      </c>
      <c r="CI278" s="155">
        <f>SUM(CI34,CI72,CI110,CI148,CI186,CI224,CI262)</f>
        <v>0</v>
      </c>
      <c r="CJ278" s="155" t="str">
        <f>IFERROR(AVERAGE(CJ34,CJ72,CJ110,CJ148,CJ186,CJ224,CJ262),"")</f>
        <v/>
      </c>
      <c r="CK278" s="126">
        <f>SUM(CK34,CK72,CK110,CK148,CK186,CK224,CK262)</f>
        <v>0</v>
      </c>
      <c r="CL278" s="82"/>
      <c r="CM278" s="82"/>
      <c r="CN278" s="82"/>
      <c r="CO278" s="82"/>
      <c r="CP278" s="82"/>
      <c r="CQ278" s="82"/>
      <c r="CR278" s="82"/>
      <c r="CS278" s="83"/>
      <c r="CT278" s="82"/>
      <c r="CU278" s="82"/>
      <c r="CV278" s="130" t="s">
        <v>362</v>
      </c>
      <c r="CW278" s="155">
        <f>AVERAGE(CW34,CW72,CW110,CW148,CW186,CW224,CW262)</f>
        <v>0</v>
      </c>
      <c r="CX278" s="155">
        <f>SUM(CX34,CX72,CX110,CX148,CX186,CX224,CX262)</f>
        <v>0</v>
      </c>
      <c r="CY278" s="155" t="str">
        <f>IFERROR(AVERAGE(CY34,CY72,CY110,CY148,CY186,CY224,CY262),"")</f>
        <v/>
      </c>
      <c r="CZ278" s="126">
        <f>SUM(CZ34,CZ72,CZ110,CZ148,CZ186,CZ224,CZ262)</f>
        <v>0</v>
      </c>
      <c r="DA278" s="82"/>
      <c r="DB278" s="82"/>
      <c r="DC278" s="82"/>
      <c r="DD278" s="82"/>
      <c r="DE278" s="82"/>
      <c r="DF278" s="82"/>
      <c r="DG278" s="82"/>
      <c r="DH278" s="83"/>
      <c r="DI278" s="82"/>
      <c r="DJ278" s="82"/>
      <c r="DK278" s="130" t="s">
        <v>362</v>
      </c>
      <c r="DL278" s="155">
        <f>AVERAGE(DL34,DL72,DL110,DL148,DL186,DL224,DL262)</f>
        <v>0</v>
      </c>
      <c r="DM278" s="155">
        <f>SUM(DM34,DM72,DM110,DM148,DM186,DM224,DM262)</f>
        <v>0</v>
      </c>
      <c r="DN278" s="155" t="str">
        <f>IFERROR(AVERAGE(DN34,DN72,DN110,DN148,DN186,DN224,DN262),"")</f>
        <v/>
      </c>
      <c r="DO278" s="126">
        <f>SUM(DO34,DO72,DO110,DO148,DO186,DO224,DO262)</f>
        <v>0</v>
      </c>
      <c r="DP278" s="82"/>
      <c r="DQ278" s="82"/>
      <c r="DR278" s="82"/>
      <c r="DS278" s="82"/>
      <c r="DT278" s="82"/>
      <c r="DU278" s="82"/>
      <c r="DV278" s="82"/>
      <c r="DW278" s="83"/>
      <c r="DX278" s="82"/>
      <c r="DY278" s="82"/>
      <c r="DZ278" s="130" t="s">
        <v>362</v>
      </c>
      <c r="EA278" s="155">
        <f>AVERAGE(EA34,EA72,EA110,EA148,EA186,EA224,EA262)</f>
        <v>0</v>
      </c>
      <c r="EB278" s="155">
        <f>SUM(EB34,EB72,EB110,EB148,EB186,EB224,EB262)</f>
        <v>0</v>
      </c>
      <c r="EC278" s="155" t="str">
        <f>IFERROR(AVERAGE(EC34,EC72,EC110,EC148,EC186,EC224,EC262),"")</f>
        <v/>
      </c>
      <c r="ED278" s="126">
        <f>SUM(ED34,ED72,ED110,ED148,ED186,ED224,ED262)</f>
        <v>0</v>
      </c>
      <c r="EE278" s="82"/>
      <c r="EF278" s="82"/>
      <c r="EG278" s="82"/>
      <c r="EH278" s="82"/>
      <c r="EI278" s="82"/>
      <c r="EJ278" s="82"/>
      <c r="EK278" s="82"/>
      <c r="EL278" s="83"/>
      <c r="EM278" s="82"/>
      <c r="EN278" s="82"/>
      <c r="EO278" s="130" t="s">
        <v>362</v>
      </c>
      <c r="EP278" s="155">
        <f>AVERAGE(EP34,EP72,EP110,EP148,EP186,EP224,EP262)</f>
        <v>0</v>
      </c>
      <c r="EQ278" s="155">
        <f>SUM(EQ34,EQ72,EQ110,EQ148,EQ186,EQ224,EQ262)</f>
        <v>0</v>
      </c>
      <c r="ER278" s="155" t="str">
        <f>IFERROR(AVERAGE(ER34,ER72,ER110,ER148,ER186,ER224,ER262),"")</f>
        <v/>
      </c>
      <c r="ES278" s="126">
        <f>SUM(ES34,ES72,ES110,ES148,ES186,ES224,ES262)</f>
        <v>0</v>
      </c>
      <c r="ET278" s="82"/>
      <c r="EU278" s="82"/>
      <c r="EV278" s="82"/>
      <c r="EW278" s="82"/>
      <c r="EX278" s="82"/>
      <c r="EY278" s="82"/>
      <c r="EZ278" s="82"/>
      <c r="FA278" s="83"/>
      <c r="FB278" s="82"/>
      <c r="FC278" s="82"/>
      <c r="FD278" s="130" t="s">
        <v>362</v>
      </c>
      <c r="FE278" s="155">
        <f>AVERAGE(FE34,FE72,FE110,FE148,FE186,FE224,FE262)</f>
        <v>0</v>
      </c>
      <c r="FF278" s="155">
        <f>SUM(FF34,FF72,FF110,FF148,FF186,FF224,FF262)</f>
        <v>0</v>
      </c>
      <c r="FG278" s="155" t="str">
        <f>IFERROR(AVERAGE(FG34,FG72,FG110,FG148,FG186,FG224,FG262),"")</f>
        <v/>
      </c>
      <c r="FH278" s="126">
        <f>SUM(FH34,FH72,FH110,FH148,FH186,FH224,FH262)</f>
        <v>0</v>
      </c>
      <c r="FI278" s="82"/>
      <c r="FJ278" s="82"/>
      <c r="FK278" s="82"/>
      <c r="FL278" s="82"/>
      <c r="FM278" s="82"/>
      <c r="FN278" s="82"/>
      <c r="FO278" s="82"/>
      <c r="FP278" s="83"/>
      <c r="FQ278" s="82"/>
      <c r="FR278" s="82"/>
      <c r="FS278" s="130" t="s">
        <v>362</v>
      </c>
      <c r="FT278" s="155">
        <f>AVERAGE(FT34,FT72,FT110,FT148,FT186,FT224,FT262)</f>
        <v>0</v>
      </c>
      <c r="FU278" s="155">
        <f>SUM(FU34,FU72,FU110,FU148,FU186,FU224,FU262)</f>
        <v>0</v>
      </c>
      <c r="FV278" s="155" t="str">
        <f>IFERROR(AVERAGE(FV34,FV72,FV110,FV148,FV186,FV224,FV262),"")</f>
        <v/>
      </c>
      <c r="FW278" s="126">
        <f>SUM(FW34,FW72,FW110,FW148,FW186,FW224,FW262)</f>
        <v>0</v>
      </c>
      <c r="FX278" s="82"/>
      <c r="FY278" s="82"/>
      <c r="FZ278" s="82"/>
      <c r="GA278" s="82"/>
      <c r="GB278" s="82"/>
      <c r="GC278" s="82"/>
      <c r="GD278" s="82"/>
      <c r="GE278" s="83"/>
      <c r="GF278" s="82"/>
      <c r="GG278" s="82"/>
      <c r="GH278" s="130" t="s">
        <v>362</v>
      </c>
      <c r="GI278" s="155">
        <f>AVERAGE(GI34,GI72,GI110,GI148,GI186,GI224,GI262)</f>
        <v>0</v>
      </c>
      <c r="GJ278" s="155">
        <f>SUM(GJ34,GJ72,GJ110,GJ148,GJ186,GJ224,GJ262)</f>
        <v>0</v>
      </c>
      <c r="GK278" s="155" t="str">
        <f>IFERROR(AVERAGE(GK34,GK72,GK110,GK148,GK186,GK224,GK262),"")</f>
        <v/>
      </c>
      <c r="GL278" s="126">
        <f>SUM(GL34,GL72,GL110,GL148,GL186,GL224,GL262)</f>
        <v>0</v>
      </c>
      <c r="GM278" s="82"/>
      <c r="GN278" s="82"/>
      <c r="GO278" s="82"/>
      <c r="GP278" s="82"/>
      <c r="GQ278" s="82"/>
      <c r="GR278" s="82"/>
      <c r="GS278" s="82"/>
      <c r="GT278" s="83"/>
      <c r="GU278" s="82"/>
      <c r="GV278" s="82"/>
      <c r="GW278" s="130" t="s">
        <v>362</v>
      </c>
      <c r="GX278" s="155">
        <f>AVERAGE(GX34,GX72,GX110,GX148,GX186,GX224,GX262)</f>
        <v>0</v>
      </c>
      <c r="GY278" s="155">
        <f>SUM(GY34,GY72,GY110,GY148,GY186,GY224,GY262)</f>
        <v>0</v>
      </c>
      <c r="GZ278" s="155" t="str">
        <f>IFERROR(AVERAGE(GZ34,GZ72,GZ110,GZ148,GZ186,GZ224,GZ262),"")</f>
        <v/>
      </c>
      <c r="HA278" s="126">
        <f>SUM(HA34,HA72,HA110,HA148,HA186,HA224,HA262)</f>
        <v>0</v>
      </c>
      <c r="HB278" s="82"/>
      <c r="HC278" s="82"/>
      <c r="HD278" s="82"/>
      <c r="HE278" s="82"/>
      <c r="HF278" s="82"/>
      <c r="HG278" s="82"/>
      <c r="HH278" s="82"/>
      <c r="HI278" s="83"/>
      <c r="HJ278" s="82"/>
      <c r="HK278" s="82"/>
      <c r="HL278" s="130" t="s">
        <v>362</v>
      </c>
      <c r="HM278" s="155">
        <f>AVERAGE(HM34,HM72,HM110,HM148,HM186,HM224,HM262)</f>
        <v>0</v>
      </c>
      <c r="HN278" s="155">
        <f>SUM(HN34,HN72,HN110,HN148,HN186,HN224,HN262)</f>
        <v>0</v>
      </c>
      <c r="HO278" s="155" t="str">
        <f>IFERROR(AVERAGE(HO34,HO72,HO110,HO148,HO186,HO224,HO262),"")</f>
        <v/>
      </c>
      <c r="HP278" s="126">
        <f>SUM(HP34,HP72,HP110,HP148,HP186,HP224,HP262)</f>
        <v>0</v>
      </c>
      <c r="HQ278" s="82"/>
      <c r="HR278" s="82"/>
      <c r="HS278" s="82"/>
      <c r="HT278" s="82"/>
      <c r="HU278" s="82"/>
      <c r="HV278" s="82"/>
      <c r="HW278" s="82"/>
      <c r="HX278" s="83"/>
      <c r="HY278" s="82"/>
      <c r="HZ278" s="82"/>
      <c r="IA278" s="130" t="s">
        <v>362</v>
      </c>
      <c r="IB278" s="155">
        <f>AVERAGE(IB34,IB72,IB110,IB148,IB186,IB224,IB262)</f>
        <v>0</v>
      </c>
      <c r="IC278" s="155">
        <f>SUM(IC34,IC72,IC110,IC148,IC186,IC224,IC262)</f>
        <v>0</v>
      </c>
      <c r="ID278" s="155" t="str">
        <f>IFERROR(AVERAGE(ID34,ID72,ID110,ID148,ID186,ID224,ID262),"")</f>
        <v/>
      </c>
      <c r="IE278" s="126">
        <f>SUM(IE34,IE72,IE110,IE148,IE186,IE224,IE262)</f>
        <v>0</v>
      </c>
      <c r="IF278" s="82"/>
      <c r="IG278" s="82"/>
      <c r="IH278" s="82"/>
      <c r="II278" s="82"/>
      <c r="IJ278" s="82"/>
      <c r="IK278" s="82"/>
      <c r="IL278" s="82"/>
      <c r="IM278" s="83"/>
      <c r="IN278" s="82"/>
      <c r="IO278" s="82"/>
      <c r="IP278" s="130" t="s">
        <v>362</v>
      </c>
      <c r="IQ278" s="155">
        <f>AVERAGE(IQ34,IQ72,IQ110,IQ148,IQ186,IQ224,IQ262)</f>
        <v>0</v>
      </c>
      <c r="IR278" s="155">
        <f>SUM(IR34,IR72,IR110,IR148,IR186,IR224,IR262)</f>
        <v>0</v>
      </c>
      <c r="IS278" s="155" t="str">
        <f>IFERROR(AVERAGE(IS34,IS72,IS110,IS148,IS186,IS224,IS262),"")</f>
        <v/>
      </c>
      <c r="IT278" s="126">
        <f>SUM(IT34,IT72,IT110,IT148,IT186,IT224,IT262)</f>
        <v>0</v>
      </c>
      <c r="IU278" s="82"/>
      <c r="IV278" s="82"/>
      <c r="IW278" s="82"/>
      <c r="IX278" s="82"/>
      <c r="IY278" s="82"/>
      <c r="IZ278" s="82"/>
      <c r="JA278" s="82"/>
      <c r="JB278" s="83"/>
      <c r="JC278" s="82"/>
      <c r="JD278" s="82"/>
      <c r="JE278" s="130" t="s">
        <v>362</v>
      </c>
      <c r="JF278" s="155">
        <f>AVERAGE(JF34,JF72,JF110,JF148,JF186,JF224,JF262)</f>
        <v>0</v>
      </c>
      <c r="JG278" s="155">
        <f>SUM(JG34,JG72,JG110,JG148,JG186,JG224,JG262)</f>
        <v>0</v>
      </c>
      <c r="JH278" s="155" t="str">
        <f>IFERROR(AVERAGE(JH34,JH72,JH110,JH148,JH186,JH224,JH262),"")</f>
        <v/>
      </c>
      <c r="JI278" s="126">
        <f>SUM(JI34,JI72,JI110,JI148,JI186,JI224,JI262)</f>
        <v>0</v>
      </c>
      <c r="JJ278" s="82"/>
      <c r="JK278" s="82"/>
      <c r="JL278" s="82"/>
      <c r="JM278" s="82"/>
      <c r="JN278" s="82"/>
      <c r="JO278" s="82"/>
      <c r="JP278" s="82"/>
      <c r="JQ278" s="83"/>
      <c r="JR278" s="82"/>
      <c r="JS278" s="82"/>
      <c r="JT278" s="130" t="s">
        <v>362</v>
      </c>
      <c r="JU278" s="155">
        <f>AVERAGE(JU34,JU72,JU110,JU148,JU186,JU224,JU262)</f>
        <v>0</v>
      </c>
      <c r="JV278" s="155">
        <f>SUM(JV34,JV72,JV110,JV148,JV186,JV224,JV262)</f>
        <v>0</v>
      </c>
      <c r="JW278" s="155" t="str">
        <f>IFERROR(AVERAGE(JW34,JW72,JW110,JW148,JW186,JW224,JW262),"")</f>
        <v/>
      </c>
      <c r="JX278" s="126">
        <f>SUM(JX34,JX72,JX110,JX148,JX186,JX224,JX262)</f>
        <v>0</v>
      </c>
      <c r="JY278" s="82"/>
      <c r="JZ278" s="82"/>
      <c r="KA278" s="82"/>
      <c r="KB278" s="82"/>
      <c r="KC278" s="82"/>
      <c r="KD278" s="82"/>
      <c r="KE278" s="82"/>
      <c r="KF278" s="83"/>
      <c r="KG278" s="82"/>
      <c r="KH278" s="82"/>
      <c r="KI278" s="130" t="s">
        <v>362</v>
      </c>
      <c r="KJ278" s="155">
        <f>AVERAGE(KJ34,KJ72,KJ110,KJ148,KJ186,KJ224,KJ262)</f>
        <v>0</v>
      </c>
      <c r="KK278" s="155">
        <f>SUM(KK34,KK72,KK110,KK148,KK186,KK224,KK262)</f>
        <v>0</v>
      </c>
      <c r="KL278" s="155" t="str">
        <f>IFERROR(AVERAGE(KL34,KL72,KL110,KL148,KL186,KL224,KL262),"")</f>
        <v/>
      </c>
      <c r="KM278" s="126">
        <f>SUM(KM34,KM72,KM110,KM148,KM186,KM224,KM262)</f>
        <v>0</v>
      </c>
      <c r="KN278" s="82"/>
      <c r="KO278" s="82"/>
      <c r="KP278" s="82"/>
      <c r="KQ278" s="82"/>
      <c r="KR278" s="82"/>
      <c r="KS278" s="82"/>
      <c r="KT278" s="82"/>
      <c r="KU278" s="83"/>
      <c r="KV278" s="82"/>
      <c r="KW278" s="82"/>
      <c r="KX278" s="130" t="s">
        <v>362</v>
      </c>
      <c r="KY278" s="155">
        <f>AVERAGE(KY34,KY72,KY110,KY148,KY186,KY224,KY262)</f>
        <v>0</v>
      </c>
      <c r="KZ278" s="155">
        <f>SUM(KZ34,KZ72,KZ110,KZ148,KZ186,KZ224,KZ262)</f>
        <v>0</v>
      </c>
      <c r="LA278" s="155" t="str">
        <f>IFERROR(AVERAGE(LA34,LA72,LA110,LA148,LA186,LA224,LA262),"")</f>
        <v/>
      </c>
      <c r="LB278" s="126">
        <f>SUM(LB34,LB72,LB110,LB148,LB186,LB224,LB262)</f>
        <v>0</v>
      </c>
      <c r="LC278" s="82"/>
      <c r="LD278" s="349"/>
      <c r="LE278" s="82"/>
      <c r="LF278" s="82"/>
      <c r="LG278" s="82"/>
      <c r="LH278" s="82"/>
      <c r="LI278" s="82"/>
      <c r="LJ278" s="83"/>
      <c r="LK278" s="82"/>
      <c r="LL278" s="82"/>
      <c r="LM278" s="130" t="s">
        <v>362</v>
      </c>
      <c r="LN278" s="155">
        <f>AVERAGE(LN34,LN72,LN110,LN148,LN186,LN224,LN262)</f>
        <v>0</v>
      </c>
      <c r="LO278" s="155">
        <f>SUM(LO34,LO72,LO110,LO148,LO186,LO224,LO262)</f>
        <v>0</v>
      </c>
      <c r="LP278" s="155" t="str">
        <f>IFERROR(AVERAGE(LP34,LP72,LP110,LP148,LP186,LP224,LP262),"")</f>
        <v/>
      </c>
      <c r="LQ278" s="126">
        <f>SUM(LQ34,LQ72,LQ110,LQ148,LQ186,LQ224,LQ262)</f>
        <v>0</v>
      </c>
      <c r="LR278" s="82"/>
      <c r="LS278" s="349"/>
      <c r="LT278" s="82"/>
      <c r="LU278" s="82"/>
      <c r="LV278" s="82"/>
      <c r="LW278" s="82"/>
      <c r="LX278" s="82"/>
      <c r="LY278" s="83"/>
      <c r="LZ278" s="82"/>
      <c r="MA278" s="82"/>
      <c r="MB278" s="130" t="s">
        <v>362</v>
      </c>
      <c r="MC278" s="155">
        <f>AVERAGE(MC34,MC72,MC110,MC148,MC186,MC224,MC262)</f>
        <v>0</v>
      </c>
      <c r="MD278" s="155">
        <f>SUM(MD34,MD72,MD110,MD148,MD186,MD224,MD262)</f>
        <v>0</v>
      </c>
      <c r="ME278" s="155" t="str">
        <f>IFERROR(AVERAGE(ME34,ME72,ME110,ME148,ME186,ME224,ME262),"")</f>
        <v/>
      </c>
      <c r="MF278" s="126">
        <f>SUM(MF34,MF72,MF110,MF148,MF186,MF224,MF262)</f>
        <v>0</v>
      </c>
      <c r="MG278" s="82"/>
      <c r="MH278" s="349"/>
      <c r="MI278" s="82"/>
      <c r="MJ278" s="82"/>
      <c r="MK278" s="82"/>
      <c r="ML278" s="82"/>
      <c r="MM278" s="82"/>
      <c r="MN278" s="83"/>
      <c r="MO278" s="82"/>
      <c r="MP278" s="82"/>
      <c r="MQ278" s="130" t="s">
        <v>362</v>
      </c>
      <c r="MR278" s="155">
        <f>AVERAGE(MR34,MR72,MR110,MR148,MR186,MR224,MR262)</f>
        <v>0</v>
      </c>
      <c r="MS278" s="155">
        <f>SUM(MS34,MS72,MS110,MS148,MS186,MS224,MS262)</f>
        <v>0</v>
      </c>
      <c r="MT278" s="155" t="str">
        <f>IFERROR(AVERAGE(MT34,MT72,MT110,MT148,MT186,MT224,MT262),"")</f>
        <v/>
      </c>
      <c r="MU278" s="126">
        <f>SUM(MU34,MU72,MU110,MU148,MU186,MU224,MU262)</f>
        <v>0</v>
      </c>
      <c r="MV278" s="82"/>
      <c r="MW278" s="349"/>
    </row>
    <row r="279" spans="1:361">
      <c r="A279" s="348"/>
      <c r="B279" s="82"/>
      <c r="C279" s="82"/>
      <c r="D279" s="82"/>
      <c r="E279" s="82"/>
      <c r="F279" s="82"/>
      <c r="G279" s="83"/>
      <c r="H279" s="82"/>
      <c r="I279" s="82"/>
      <c r="J279" s="120" t="s">
        <v>363</v>
      </c>
      <c r="K279" s="88">
        <f t="shared" ref="K279:K282" si="256">AVERAGE(K35,K73,K111,K149,K187,K225,K263)</f>
        <v>0</v>
      </c>
      <c r="L279" s="88">
        <f t="shared" ref="L279:L282" si="257">SUM(L35,L73,L111,L149,L187,L225,L263)</f>
        <v>0</v>
      </c>
      <c r="M279" s="124" t="str">
        <f t="shared" ref="M279:M282" si="258">IFERROR(AVERAGE(M35,M73,M111,M149,M187,M225,M263),"")</f>
        <v/>
      </c>
      <c r="N279" s="126">
        <f t="shared" ref="N279:N282" si="259">SUM(N35,N73,N111,N149,N187,N225,N263)</f>
        <v>0</v>
      </c>
      <c r="O279" s="349"/>
      <c r="P279" s="82"/>
      <c r="Q279" s="82"/>
      <c r="R279" s="82"/>
      <c r="S279" s="82"/>
      <c r="T279" s="82"/>
      <c r="U279" s="82"/>
      <c r="V279" s="83"/>
      <c r="W279" s="82"/>
      <c r="X279" s="82"/>
      <c r="Y279" s="120" t="s">
        <v>363</v>
      </c>
      <c r="Z279" s="88">
        <f t="shared" ref="Z279:Z282" si="260">AVERAGE(Z35,Z73,Z111,Z149,Z187,Z225,Z263)</f>
        <v>0</v>
      </c>
      <c r="AA279" s="88">
        <f t="shared" ref="AA279:AA282" si="261">SUM(AA35,AA73,AA111,AA149,AA187,AA225,AA263)</f>
        <v>0</v>
      </c>
      <c r="AB279" s="155" t="str">
        <f t="shared" ref="AB279:AB282" si="262">IFERROR(AVERAGE(AB35,AB73,AB111,AB149,AB187,AB225,AB263),"")</f>
        <v/>
      </c>
      <c r="AC279" s="126">
        <f t="shared" ref="AC279:AC282" si="263">SUM(AC35,AC73,AC111,AC149,AC187,AC225,AC263)</f>
        <v>0</v>
      </c>
      <c r="AD279" s="82"/>
      <c r="AE279" s="82"/>
      <c r="AF279" s="82"/>
      <c r="AG279" s="82"/>
      <c r="AH279" s="82"/>
      <c r="AI279" s="82"/>
      <c r="AJ279" s="82"/>
      <c r="AK279" s="83"/>
      <c r="AL279" s="82"/>
      <c r="AM279" s="82"/>
      <c r="AN279" s="120" t="s">
        <v>363</v>
      </c>
      <c r="AO279" s="88">
        <f t="shared" ref="AO279:AO282" si="264">AVERAGE(AO35,AO73,AO111,AO149,AO187,AO225,AO263)</f>
        <v>0</v>
      </c>
      <c r="AP279" s="88">
        <f t="shared" ref="AP279:AP282" si="265">SUM(AP35,AP73,AP111,AP149,AP187,AP225,AP263)</f>
        <v>0</v>
      </c>
      <c r="AQ279" s="155" t="str">
        <f t="shared" ref="AQ279:AQ282" si="266">IFERROR(AVERAGE(AQ35,AQ73,AQ111,AQ149,AQ187,AQ225,AQ263),"")</f>
        <v/>
      </c>
      <c r="AR279" s="126">
        <f t="shared" ref="AR279:AR282" si="267">SUM(AR35,AR73,AR111,AR149,AR187,AR225,AR263)</f>
        <v>0</v>
      </c>
      <c r="AS279" s="82"/>
      <c r="AT279" s="82"/>
      <c r="AU279" s="82"/>
      <c r="AV279" s="82"/>
      <c r="AW279" s="82"/>
      <c r="AX279" s="82"/>
      <c r="AY279" s="82"/>
      <c r="AZ279" s="359"/>
      <c r="BA279" s="82"/>
      <c r="BB279" s="82"/>
      <c r="BC279" s="120" t="s">
        <v>363</v>
      </c>
      <c r="BD279" s="88">
        <f t="shared" ref="BD279:BD282" si="268">AVERAGE(BD35,BD73,BD111,BD149,BD187,BD225,BD263)</f>
        <v>0</v>
      </c>
      <c r="BE279" s="88">
        <f t="shared" ref="BE279:BE282" si="269">SUM(BE35,BE73,BE111,BE149,BE187,BE225,BE263)</f>
        <v>0</v>
      </c>
      <c r="BF279" s="155" t="str">
        <f t="shared" ref="BF279:BF282" si="270">IFERROR(AVERAGE(BF35,BF73,BF111,BF149,BF187,BF225,BF263),"")</f>
        <v/>
      </c>
      <c r="BG279" s="126">
        <f t="shared" ref="BG279:BG282" si="271">SUM(BG35,BG73,BG111,BG149,BG187,BG225,BG263)</f>
        <v>0</v>
      </c>
      <c r="BH279" s="82"/>
      <c r="BI279" s="82"/>
      <c r="BJ279" s="82"/>
      <c r="BK279" s="82"/>
      <c r="BL279" s="82"/>
      <c r="BM279" s="82"/>
      <c r="BN279" s="82"/>
      <c r="BO279" s="83"/>
      <c r="BP279" s="82"/>
      <c r="BQ279" s="82"/>
      <c r="BR279" s="120" t="s">
        <v>363</v>
      </c>
      <c r="BS279" s="88">
        <f t="shared" ref="BS279:BS282" si="272">AVERAGE(BS35,BS73,BS111,BS149,BS187,BS225,BS263)</f>
        <v>0</v>
      </c>
      <c r="BT279" s="88">
        <f t="shared" ref="BT279:BT282" si="273">SUM(BT35,BT73,BT111,BT149,BT187,BT225,BT263)</f>
        <v>0</v>
      </c>
      <c r="BU279" s="155" t="str">
        <f t="shared" ref="BU279:BU282" si="274">IFERROR(AVERAGE(BU35,BU73,BU111,BU149,BU187,BU225,BU263),"")</f>
        <v/>
      </c>
      <c r="BV279" s="126">
        <f t="shared" ref="BV279:BV282" si="275">SUM(BV35,BV73,BV111,BV149,BV187,BV225,BV263)</f>
        <v>0</v>
      </c>
      <c r="BW279" s="82"/>
      <c r="BX279" s="82"/>
      <c r="BY279" s="82"/>
      <c r="BZ279" s="82"/>
      <c r="CA279" s="82"/>
      <c r="CB279" s="82"/>
      <c r="CC279" s="82"/>
      <c r="CD279" s="83"/>
      <c r="CE279" s="82"/>
      <c r="CF279" s="82"/>
      <c r="CG279" s="120" t="s">
        <v>363</v>
      </c>
      <c r="CH279" s="88">
        <f t="shared" ref="CH279:CH282" si="276">AVERAGE(CH35,CH73,CH111,CH149,CH187,CH225,CH263)</f>
        <v>0</v>
      </c>
      <c r="CI279" s="88">
        <f t="shared" ref="CI279:CI282" si="277">SUM(CI35,CI73,CI111,CI149,CI187,CI225,CI263)</f>
        <v>0</v>
      </c>
      <c r="CJ279" s="155" t="str">
        <f t="shared" ref="CJ279:CJ282" si="278">IFERROR(AVERAGE(CJ35,CJ73,CJ111,CJ149,CJ187,CJ225,CJ263),"")</f>
        <v/>
      </c>
      <c r="CK279" s="126">
        <f t="shared" ref="CK279:CK282" si="279">SUM(CK35,CK73,CK111,CK149,CK187,CK225,CK263)</f>
        <v>0</v>
      </c>
      <c r="CL279" s="82"/>
      <c r="CM279" s="82"/>
      <c r="CN279" s="82"/>
      <c r="CO279" s="82"/>
      <c r="CP279" s="82"/>
      <c r="CQ279" s="82"/>
      <c r="CR279" s="82"/>
      <c r="CS279" s="83"/>
      <c r="CT279" s="82"/>
      <c r="CU279" s="82"/>
      <c r="CV279" s="120" t="s">
        <v>363</v>
      </c>
      <c r="CW279" s="88">
        <f t="shared" ref="CW279:CW282" si="280">AVERAGE(CW35,CW73,CW111,CW149,CW187,CW225,CW263)</f>
        <v>0</v>
      </c>
      <c r="CX279" s="88">
        <f t="shared" ref="CX279:CX282" si="281">SUM(CX35,CX73,CX111,CX149,CX187,CX225,CX263)</f>
        <v>0</v>
      </c>
      <c r="CY279" s="155" t="str">
        <f t="shared" ref="CY279:CY282" si="282">IFERROR(AVERAGE(CY35,CY73,CY111,CY149,CY187,CY225,CY263),"")</f>
        <v/>
      </c>
      <c r="CZ279" s="126">
        <f t="shared" ref="CZ279:CZ282" si="283">SUM(CZ35,CZ73,CZ111,CZ149,CZ187,CZ225,CZ263)</f>
        <v>0</v>
      </c>
      <c r="DA279" s="82"/>
      <c r="DB279" s="82"/>
      <c r="DC279" s="82"/>
      <c r="DD279" s="82"/>
      <c r="DE279" s="82"/>
      <c r="DF279" s="82"/>
      <c r="DG279" s="82"/>
      <c r="DH279" s="83"/>
      <c r="DI279" s="82"/>
      <c r="DJ279" s="82"/>
      <c r="DK279" s="120" t="s">
        <v>363</v>
      </c>
      <c r="DL279" s="88">
        <f t="shared" ref="DL279:DL282" si="284">AVERAGE(DL35,DL73,DL111,DL149,DL187,DL225,DL263)</f>
        <v>0</v>
      </c>
      <c r="DM279" s="88">
        <f t="shared" ref="DM279:DM282" si="285">SUM(DM35,DM73,DM111,DM149,DM187,DM225,DM263)</f>
        <v>0</v>
      </c>
      <c r="DN279" s="155" t="str">
        <f t="shared" ref="DN279:DN282" si="286">IFERROR(AVERAGE(DN35,DN73,DN111,DN149,DN187,DN225,DN263),"")</f>
        <v/>
      </c>
      <c r="DO279" s="126">
        <f t="shared" ref="DO279:DO282" si="287">SUM(DO35,DO73,DO111,DO149,DO187,DO225,DO263)</f>
        <v>0</v>
      </c>
      <c r="DP279" s="82"/>
      <c r="DQ279" s="82"/>
      <c r="DR279" s="82"/>
      <c r="DS279" s="82"/>
      <c r="DT279" s="82"/>
      <c r="DU279" s="82"/>
      <c r="DV279" s="82"/>
      <c r="DW279" s="83"/>
      <c r="DX279" s="82"/>
      <c r="DY279" s="82"/>
      <c r="DZ279" s="120" t="s">
        <v>363</v>
      </c>
      <c r="EA279" s="88">
        <f t="shared" ref="EA279:EA282" si="288">AVERAGE(EA35,EA73,EA111,EA149,EA187,EA225,EA263)</f>
        <v>0</v>
      </c>
      <c r="EB279" s="88">
        <f t="shared" ref="EB279:EB282" si="289">SUM(EB35,EB73,EB111,EB149,EB187,EB225,EB263)</f>
        <v>0</v>
      </c>
      <c r="EC279" s="155" t="str">
        <f t="shared" ref="EC279:EC282" si="290">IFERROR(AVERAGE(EC35,EC73,EC111,EC149,EC187,EC225,EC263),"")</f>
        <v/>
      </c>
      <c r="ED279" s="126">
        <f t="shared" ref="ED279:ED282" si="291">SUM(ED35,ED73,ED111,ED149,ED187,ED225,ED263)</f>
        <v>0</v>
      </c>
      <c r="EE279" s="82"/>
      <c r="EF279" s="82"/>
      <c r="EG279" s="82"/>
      <c r="EH279" s="82"/>
      <c r="EI279" s="82"/>
      <c r="EJ279" s="82"/>
      <c r="EK279" s="82"/>
      <c r="EL279" s="83"/>
      <c r="EM279" s="82"/>
      <c r="EN279" s="82"/>
      <c r="EO279" s="120" t="s">
        <v>363</v>
      </c>
      <c r="EP279" s="88">
        <f t="shared" ref="EP279:EP282" si="292">AVERAGE(EP35,EP73,EP111,EP149,EP187,EP225,EP263)</f>
        <v>0</v>
      </c>
      <c r="EQ279" s="88">
        <f t="shared" ref="EQ279:EQ282" si="293">SUM(EQ35,EQ73,EQ111,EQ149,EQ187,EQ225,EQ263)</f>
        <v>0</v>
      </c>
      <c r="ER279" s="155" t="str">
        <f t="shared" ref="ER279:ER282" si="294">IFERROR(AVERAGE(ER35,ER73,ER111,ER149,ER187,ER225,ER263),"")</f>
        <v/>
      </c>
      <c r="ES279" s="126">
        <f t="shared" ref="ES279:ES282" si="295">SUM(ES35,ES73,ES111,ES149,ES187,ES225,ES263)</f>
        <v>0</v>
      </c>
      <c r="ET279" s="82"/>
      <c r="EU279" s="82"/>
      <c r="EV279" s="82"/>
      <c r="EW279" s="82"/>
      <c r="EX279" s="82"/>
      <c r="EY279" s="82"/>
      <c r="EZ279" s="82"/>
      <c r="FA279" s="83"/>
      <c r="FB279" s="82"/>
      <c r="FC279" s="82"/>
      <c r="FD279" s="120" t="s">
        <v>363</v>
      </c>
      <c r="FE279" s="88">
        <f t="shared" ref="FE279:FE282" si="296">AVERAGE(FE35,FE73,FE111,FE149,FE187,FE225,FE263)</f>
        <v>0</v>
      </c>
      <c r="FF279" s="88">
        <f t="shared" ref="FF279:FF282" si="297">SUM(FF35,FF73,FF111,FF149,FF187,FF225,FF263)</f>
        <v>0</v>
      </c>
      <c r="FG279" s="155" t="str">
        <f t="shared" ref="FG279:FG282" si="298">IFERROR(AVERAGE(FG35,FG73,FG111,FG149,FG187,FG225,FG263),"")</f>
        <v/>
      </c>
      <c r="FH279" s="126">
        <f t="shared" ref="FH279:FH282" si="299">SUM(FH35,FH73,FH111,FH149,FH187,FH225,FH263)</f>
        <v>0</v>
      </c>
      <c r="FI279" s="82"/>
      <c r="FJ279" s="82"/>
      <c r="FK279" s="82"/>
      <c r="FL279" s="82"/>
      <c r="FM279" s="82"/>
      <c r="FN279" s="82"/>
      <c r="FO279" s="82"/>
      <c r="FP279" s="83"/>
      <c r="FQ279" s="82"/>
      <c r="FR279" s="82"/>
      <c r="FS279" s="120" t="s">
        <v>363</v>
      </c>
      <c r="FT279" s="88">
        <f t="shared" ref="FT279:FT282" si="300">AVERAGE(FT35,FT73,FT111,FT149,FT187,FT225,FT263)</f>
        <v>0</v>
      </c>
      <c r="FU279" s="88">
        <f t="shared" ref="FU279:FU282" si="301">SUM(FU35,FU73,FU111,FU149,FU187,FU225,FU263)</f>
        <v>0</v>
      </c>
      <c r="FV279" s="155" t="str">
        <f t="shared" ref="FV279:FV282" si="302">IFERROR(AVERAGE(FV35,FV73,FV111,FV149,FV187,FV225,FV263),"")</f>
        <v/>
      </c>
      <c r="FW279" s="126">
        <f t="shared" ref="FW279:FW282" si="303">SUM(FW35,FW73,FW111,FW149,FW187,FW225,FW263)</f>
        <v>0</v>
      </c>
      <c r="FX279" s="82"/>
      <c r="FY279" s="82"/>
      <c r="FZ279" s="82"/>
      <c r="GA279" s="82"/>
      <c r="GB279" s="82"/>
      <c r="GC279" s="82"/>
      <c r="GD279" s="82"/>
      <c r="GE279" s="83"/>
      <c r="GF279" s="82"/>
      <c r="GG279" s="82"/>
      <c r="GH279" s="120" t="s">
        <v>363</v>
      </c>
      <c r="GI279" s="88">
        <f t="shared" ref="GI279:GI282" si="304">AVERAGE(GI35,GI73,GI111,GI149,GI187,GI225,GI263)</f>
        <v>0</v>
      </c>
      <c r="GJ279" s="88">
        <f t="shared" ref="GJ279:GJ282" si="305">SUM(GJ35,GJ73,GJ111,GJ149,GJ187,GJ225,GJ263)</f>
        <v>0</v>
      </c>
      <c r="GK279" s="155" t="str">
        <f t="shared" ref="GK279:GK282" si="306">IFERROR(AVERAGE(GK35,GK73,GK111,GK149,GK187,GK225,GK263),"")</f>
        <v/>
      </c>
      <c r="GL279" s="126">
        <f t="shared" ref="GL279:GL282" si="307">SUM(GL35,GL73,GL111,GL149,GL187,GL225,GL263)</f>
        <v>0</v>
      </c>
      <c r="GM279" s="82"/>
      <c r="GN279" s="82"/>
      <c r="GO279" s="82"/>
      <c r="GP279" s="82"/>
      <c r="GQ279" s="82"/>
      <c r="GR279" s="82"/>
      <c r="GS279" s="82"/>
      <c r="GT279" s="83"/>
      <c r="GU279" s="82"/>
      <c r="GV279" s="82"/>
      <c r="GW279" s="120" t="s">
        <v>363</v>
      </c>
      <c r="GX279" s="88">
        <f t="shared" ref="GX279:GX282" si="308">AVERAGE(GX35,GX73,GX111,GX149,GX187,GX225,GX263)</f>
        <v>0</v>
      </c>
      <c r="GY279" s="88">
        <f t="shared" ref="GY279:GY282" si="309">SUM(GY35,GY73,GY111,GY149,GY187,GY225,GY263)</f>
        <v>0</v>
      </c>
      <c r="GZ279" s="155" t="str">
        <f t="shared" ref="GZ279:GZ282" si="310">IFERROR(AVERAGE(GZ35,GZ73,GZ111,GZ149,GZ187,GZ225,GZ263),"")</f>
        <v/>
      </c>
      <c r="HA279" s="126">
        <f t="shared" ref="HA279:HA282" si="311">SUM(HA35,HA73,HA111,HA149,HA187,HA225,HA263)</f>
        <v>0</v>
      </c>
      <c r="HB279" s="82"/>
      <c r="HC279" s="82"/>
      <c r="HD279" s="82"/>
      <c r="HE279" s="82"/>
      <c r="HF279" s="82"/>
      <c r="HG279" s="82"/>
      <c r="HH279" s="82"/>
      <c r="HI279" s="83"/>
      <c r="HJ279" s="82"/>
      <c r="HK279" s="82"/>
      <c r="HL279" s="120" t="s">
        <v>363</v>
      </c>
      <c r="HM279" s="88">
        <f t="shared" ref="HM279:HM282" si="312">AVERAGE(HM35,HM73,HM111,HM149,HM187,HM225,HM263)</f>
        <v>0</v>
      </c>
      <c r="HN279" s="88">
        <f t="shared" ref="HN279:HN282" si="313">SUM(HN35,HN73,HN111,HN149,HN187,HN225,HN263)</f>
        <v>0</v>
      </c>
      <c r="HO279" s="155" t="str">
        <f t="shared" ref="HO279:HO282" si="314">IFERROR(AVERAGE(HO35,HO73,HO111,HO149,HO187,HO225,HO263),"")</f>
        <v/>
      </c>
      <c r="HP279" s="126">
        <f t="shared" ref="HP279:HP282" si="315">SUM(HP35,HP73,HP111,HP149,HP187,HP225,HP263)</f>
        <v>0</v>
      </c>
      <c r="HQ279" s="82"/>
      <c r="HR279" s="82"/>
      <c r="HS279" s="82"/>
      <c r="HT279" s="82"/>
      <c r="HU279" s="82"/>
      <c r="HV279" s="82"/>
      <c r="HW279" s="82"/>
      <c r="HX279" s="83"/>
      <c r="HY279" s="82"/>
      <c r="HZ279" s="82"/>
      <c r="IA279" s="120" t="s">
        <v>363</v>
      </c>
      <c r="IB279" s="88">
        <f>AVERAGE(IB35,IB73,IB111,IB149,IB187,IB225,IB263)</f>
        <v>0</v>
      </c>
      <c r="IC279" s="88">
        <f t="shared" ref="IC279:IC282" si="316">SUM(IC35,IC73,IC111,IC149,IC187,IC225,IC263)</f>
        <v>0</v>
      </c>
      <c r="ID279" s="155" t="str">
        <f t="shared" ref="ID279:ID282" si="317">IFERROR(AVERAGE(ID35,ID73,ID111,ID149,ID187,ID225,ID263),"")</f>
        <v/>
      </c>
      <c r="IE279" s="126">
        <f t="shared" ref="IE279:IE282" si="318">SUM(IE35,IE73,IE111,IE149,IE187,IE225,IE263)</f>
        <v>0</v>
      </c>
      <c r="IF279" s="82"/>
      <c r="IG279" s="82"/>
      <c r="IH279" s="82"/>
      <c r="II279" s="82"/>
      <c r="IJ279" s="82"/>
      <c r="IK279" s="82"/>
      <c r="IL279" s="82"/>
      <c r="IM279" s="83"/>
      <c r="IN279" s="82"/>
      <c r="IO279" s="82"/>
      <c r="IP279" s="120" t="s">
        <v>363</v>
      </c>
      <c r="IQ279" s="88">
        <f t="shared" ref="IQ279:IQ282" si="319">AVERAGE(IQ35,IQ73,IQ111,IQ149,IQ187,IQ225,IQ263)</f>
        <v>0</v>
      </c>
      <c r="IR279" s="88">
        <f t="shared" ref="IR279:IR282" si="320">SUM(IR35,IR73,IR111,IR149,IR187,IR225,IR263)</f>
        <v>0</v>
      </c>
      <c r="IS279" s="155" t="str">
        <f t="shared" ref="IS279:IS282" si="321">IFERROR(AVERAGE(IS35,IS73,IS111,IS149,IS187,IS225,IS263),"")</f>
        <v/>
      </c>
      <c r="IT279" s="126">
        <f t="shared" ref="IT279:IT282" si="322">SUM(IT35,IT73,IT111,IT149,IT187,IT225,IT263)</f>
        <v>0</v>
      </c>
      <c r="IU279" s="82"/>
      <c r="IV279" s="82"/>
      <c r="IW279" s="82"/>
      <c r="IX279" s="82"/>
      <c r="IY279" s="82"/>
      <c r="IZ279" s="82"/>
      <c r="JA279" s="82"/>
      <c r="JB279" s="83"/>
      <c r="JC279" s="82"/>
      <c r="JD279" s="82"/>
      <c r="JE279" s="120" t="s">
        <v>363</v>
      </c>
      <c r="JF279" s="88">
        <f t="shared" ref="JF279:JF282" si="323">AVERAGE(JF35,JF73,JF111,JF149,JF187,JF225,JF263)</f>
        <v>0</v>
      </c>
      <c r="JG279" s="88">
        <f t="shared" ref="JG279:JG282" si="324">SUM(JG35,JG73,JG111,JG149,JG187,JG225,JG263)</f>
        <v>0</v>
      </c>
      <c r="JH279" s="155" t="str">
        <f t="shared" ref="JH279:JH282" si="325">IFERROR(AVERAGE(JH35,JH73,JH111,JH149,JH187,JH225,JH263),"")</f>
        <v/>
      </c>
      <c r="JI279" s="126">
        <f t="shared" ref="JI279:JI282" si="326">SUM(JI35,JI73,JI111,JI149,JI187,JI225,JI263)</f>
        <v>0</v>
      </c>
      <c r="JJ279" s="82"/>
      <c r="JK279" s="82"/>
      <c r="JL279" s="82"/>
      <c r="JM279" s="82"/>
      <c r="JN279" s="82"/>
      <c r="JO279" s="82"/>
      <c r="JP279" s="82"/>
      <c r="JQ279" s="83"/>
      <c r="JR279" s="82"/>
      <c r="JS279" s="82"/>
      <c r="JT279" s="120" t="s">
        <v>363</v>
      </c>
      <c r="JU279" s="88">
        <f t="shared" ref="JU279:JU282" si="327">AVERAGE(JU35,JU73,JU111,JU149,JU187,JU225,JU263)</f>
        <v>0</v>
      </c>
      <c r="JV279" s="88">
        <f t="shared" ref="JV279:JV282" si="328">SUM(JV35,JV73,JV111,JV149,JV187,JV225,JV263)</f>
        <v>0</v>
      </c>
      <c r="JW279" s="155" t="str">
        <f t="shared" ref="JW279:JW282" si="329">IFERROR(AVERAGE(JW35,JW73,JW111,JW149,JW187,JW225,JW263),"")</f>
        <v/>
      </c>
      <c r="JX279" s="126">
        <f t="shared" ref="JX279:JX282" si="330">SUM(JX35,JX73,JX111,JX149,JX187,JX225,JX263)</f>
        <v>0</v>
      </c>
      <c r="JY279" s="82"/>
      <c r="JZ279" s="82"/>
      <c r="KA279" s="82"/>
      <c r="KB279" s="82"/>
      <c r="KC279" s="82"/>
      <c r="KD279" s="82"/>
      <c r="KE279" s="82"/>
      <c r="KF279" s="83"/>
      <c r="KG279" s="82"/>
      <c r="KH279" s="82"/>
      <c r="KI279" s="120" t="s">
        <v>363</v>
      </c>
      <c r="KJ279" s="88">
        <f t="shared" ref="KJ279:KJ282" si="331">AVERAGE(KJ35,KJ73,KJ111,KJ149,KJ187,KJ225,KJ263)</f>
        <v>0</v>
      </c>
      <c r="KK279" s="88">
        <f t="shared" ref="KK279:KK282" si="332">SUM(KK35,KK73,KK111,KK149,KK187,KK225,KK263)</f>
        <v>0</v>
      </c>
      <c r="KL279" s="155" t="str">
        <f t="shared" ref="KL279:KL282" si="333">IFERROR(AVERAGE(KL35,KL73,KL111,KL149,KL187,KL225,KL263),"")</f>
        <v/>
      </c>
      <c r="KM279" s="126">
        <f t="shared" ref="KM279:KM282" si="334">SUM(KM35,KM73,KM111,KM149,KM187,KM225,KM263)</f>
        <v>0</v>
      </c>
      <c r="KN279" s="82"/>
      <c r="KO279" s="82"/>
      <c r="KP279" s="82"/>
      <c r="KQ279" s="82"/>
      <c r="KR279" s="82"/>
      <c r="KS279" s="82"/>
      <c r="KT279" s="82"/>
      <c r="KU279" s="83"/>
      <c r="KV279" s="82"/>
      <c r="KW279" s="82"/>
      <c r="KX279" s="120" t="s">
        <v>363</v>
      </c>
      <c r="KY279" s="88">
        <f t="shared" ref="KY279:KY282" si="335">AVERAGE(KY35,KY73,KY111,KY149,KY187,KY225,KY263)</f>
        <v>0</v>
      </c>
      <c r="KZ279" s="88">
        <f t="shared" ref="KZ279:KZ282" si="336">SUM(KZ35,KZ73,KZ111,KZ149,KZ187,KZ225,KZ263)</f>
        <v>0</v>
      </c>
      <c r="LA279" s="155" t="str">
        <f t="shared" ref="LA279:LA282" si="337">IFERROR(AVERAGE(LA35,LA73,LA111,LA149,LA187,LA225,LA263),"")</f>
        <v/>
      </c>
      <c r="LB279" s="126">
        <f t="shared" ref="LB279:LB282" si="338">SUM(LB35,LB73,LB111,LB149,LB187,LB225,LB263)</f>
        <v>0</v>
      </c>
      <c r="LC279" s="82"/>
      <c r="LD279" s="349"/>
      <c r="LE279" s="82"/>
      <c r="LF279" s="82"/>
      <c r="LG279" s="82"/>
      <c r="LH279" s="82"/>
      <c r="LI279" s="82"/>
      <c r="LJ279" s="83"/>
      <c r="LK279" s="82"/>
      <c r="LL279" s="82"/>
      <c r="LM279" s="120" t="s">
        <v>363</v>
      </c>
      <c r="LN279" s="88">
        <f t="shared" ref="LN279:LN282" si="339">AVERAGE(LN35,LN73,LN111,LN149,LN187,LN225,LN263)</f>
        <v>0</v>
      </c>
      <c r="LO279" s="88">
        <f t="shared" ref="LO279:LO282" si="340">SUM(LO35,LO73,LO111,LO149,LO187,LO225,LO263)</f>
        <v>0</v>
      </c>
      <c r="LP279" s="155" t="str">
        <f t="shared" ref="LP279:LP282" si="341">IFERROR(AVERAGE(LP35,LP73,LP111,LP149,LP187,LP225,LP263),"")</f>
        <v/>
      </c>
      <c r="LQ279" s="126">
        <f t="shared" ref="LQ279:LQ282" si="342">SUM(LQ35,LQ73,LQ111,LQ149,LQ187,LQ225,LQ263)</f>
        <v>0</v>
      </c>
      <c r="LR279" s="82"/>
      <c r="LS279" s="349"/>
      <c r="LT279" s="82"/>
      <c r="LU279" s="82"/>
      <c r="LV279" s="82"/>
      <c r="LW279" s="82"/>
      <c r="LX279" s="82"/>
      <c r="LY279" s="83"/>
      <c r="LZ279" s="82"/>
      <c r="MA279" s="82"/>
      <c r="MB279" s="120" t="s">
        <v>363</v>
      </c>
      <c r="MC279" s="88">
        <f t="shared" ref="MC279:MC282" si="343">AVERAGE(MC35,MC73,MC111,MC149,MC187,MC225,MC263)</f>
        <v>0</v>
      </c>
      <c r="MD279" s="88">
        <f t="shared" ref="MD279:MD282" si="344">SUM(MD35,MD73,MD111,MD149,MD187,MD225,MD263)</f>
        <v>0</v>
      </c>
      <c r="ME279" s="155" t="str">
        <f t="shared" ref="ME279:ME282" si="345">IFERROR(AVERAGE(ME35,ME73,ME111,ME149,ME187,ME225,ME263),"")</f>
        <v/>
      </c>
      <c r="MF279" s="126">
        <f t="shared" ref="MF279:MF282" si="346">SUM(MF35,MF73,MF111,MF149,MF187,MF225,MF263)</f>
        <v>0</v>
      </c>
      <c r="MG279" s="82"/>
      <c r="MH279" s="349"/>
      <c r="MI279" s="82"/>
      <c r="MJ279" s="82"/>
      <c r="MK279" s="82"/>
      <c r="ML279" s="82"/>
      <c r="MM279" s="82"/>
      <c r="MN279" s="83"/>
      <c r="MO279" s="82"/>
      <c r="MP279" s="82"/>
      <c r="MQ279" s="120" t="s">
        <v>363</v>
      </c>
      <c r="MR279" s="88">
        <f t="shared" ref="MR279:MR282" si="347">AVERAGE(MR35,MR73,MR111,MR149,MR187,MR225,MR263)</f>
        <v>0</v>
      </c>
      <c r="MS279" s="88">
        <f t="shared" ref="MS279:MS282" si="348">SUM(MS35,MS73,MS111,MS149,MS187,MS225,MS263)</f>
        <v>0</v>
      </c>
      <c r="MT279" s="155" t="str">
        <f t="shared" ref="MT279:MT282" si="349">IFERROR(AVERAGE(MT35,MT73,MT111,MT149,MT187,MT225,MT263),"")</f>
        <v/>
      </c>
      <c r="MU279" s="126">
        <f t="shared" ref="MU279:MU282" si="350">SUM(MU35,MU73,MU111,MU149,MU187,MU225,MU263)</f>
        <v>0</v>
      </c>
      <c r="MV279" s="82"/>
      <c r="MW279" s="349"/>
    </row>
    <row r="280" spans="1:361">
      <c r="A280" s="348"/>
      <c r="B280" s="82"/>
      <c r="C280" s="82"/>
      <c r="D280" s="82"/>
      <c r="E280" s="82"/>
      <c r="F280" s="82"/>
      <c r="G280" s="83"/>
      <c r="H280" s="82"/>
      <c r="I280" s="82"/>
      <c r="J280" s="120" t="s">
        <v>360</v>
      </c>
      <c r="K280" s="88">
        <f t="shared" si="256"/>
        <v>0</v>
      </c>
      <c r="L280" s="88">
        <f t="shared" si="257"/>
        <v>0</v>
      </c>
      <c r="M280" s="124" t="str">
        <f t="shared" si="258"/>
        <v/>
      </c>
      <c r="N280" s="126">
        <f t="shared" si="259"/>
        <v>0</v>
      </c>
      <c r="O280" s="349"/>
      <c r="P280" s="82"/>
      <c r="Q280" s="82"/>
      <c r="R280" s="82"/>
      <c r="S280" s="82"/>
      <c r="T280" s="82"/>
      <c r="U280" s="82"/>
      <c r="V280" s="83"/>
      <c r="W280" s="82"/>
      <c r="X280" s="82"/>
      <c r="Y280" s="120" t="s">
        <v>360</v>
      </c>
      <c r="Z280" s="88">
        <f t="shared" si="260"/>
        <v>0</v>
      </c>
      <c r="AA280" s="88">
        <f t="shared" si="261"/>
        <v>0</v>
      </c>
      <c r="AB280" s="155" t="str">
        <f t="shared" si="262"/>
        <v/>
      </c>
      <c r="AC280" s="126">
        <f t="shared" si="263"/>
        <v>0</v>
      </c>
      <c r="AD280" s="82"/>
      <c r="AE280" s="82"/>
      <c r="AF280" s="82"/>
      <c r="AG280" s="82"/>
      <c r="AH280" s="82"/>
      <c r="AI280" s="82"/>
      <c r="AJ280" s="82"/>
      <c r="AK280" s="83"/>
      <c r="AL280" s="82"/>
      <c r="AM280" s="82"/>
      <c r="AN280" s="120" t="s">
        <v>360</v>
      </c>
      <c r="AO280" s="88">
        <f t="shared" si="264"/>
        <v>0</v>
      </c>
      <c r="AP280" s="88">
        <f t="shared" si="265"/>
        <v>0</v>
      </c>
      <c r="AQ280" s="155" t="str">
        <f t="shared" si="266"/>
        <v/>
      </c>
      <c r="AR280" s="126">
        <f t="shared" si="267"/>
        <v>0</v>
      </c>
      <c r="AS280" s="82"/>
      <c r="AT280" s="82"/>
      <c r="AU280" s="82"/>
      <c r="AV280" s="82"/>
      <c r="AW280" s="82"/>
      <c r="AX280" s="82"/>
      <c r="AY280" s="82"/>
      <c r="AZ280" s="359"/>
      <c r="BA280" s="82"/>
      <c r="BB280" s="82"/>
      <c r="BC280" s="120" t="s">
        <v>360</v>
      </c>
      <c r="BD280" s="88">
        <f t="shared" si="268"/>
        <v>0</v>
      </c>
      <c r="BE280" s="88">
        <f t="shared" si="269"/>
        <v>0</v>
      </c>
      <c r="BF280" s="155" t="str">
        <f t="shared" si="270"/>
        <v/>
      </c>
      <c r="BG280" s="126">
        <f t="shared" si="271"/>
        <v>0</v>
      </c>
      <c r="BH280" s="82"/>
      <c r="BI280" s="82"/>
      <c r="BJ280" s="82"/>
      <c r="BK280" s="82"/>
      <c r="BL280" s="82"/>
      <c r="BM280" s="82"/>
      <c r="BN280" s="82"/>
      <c r="BO280" s="83"/>
      <c r="BP280" s="82"/>
      <c r="BQ280" s="82"/>
      <c r="BR280" s="120" t="s">
        <v>360</v>
      </c>
      <c r="BS280" s="88">
        <f t="shared" si="272"/>
        <v>0</v>
      </c>
      <c r="BT280" s="88">
        <f t="shared" si="273"/>
        <v>0</v>
      </c>
      <c r="BU280" s="155" t="str">
        <f t="shared" si="274"/>
        <v/>
      </c>
      <c r="BV280" s="126">
        <f t="shared" si="275"/>
        <v>0</v>
      </c>
      <c r="BW280" s="82"/>
      <c r="BX280" s="82"/>
      <c r="BY280" s="82"/>
      <c r="BZ280" s="82"/>
      <c r="CA280" s="82"/>
      <c r="CB280" s="82"/>
      <c r="CC280" s="82"/>
      <c r="CD280" s="83"/>
      <c r="CE280" s="82"/>
      <c r="CF280" s="82"/>
      <c r="CG280" s="120" t="s">
        <v>360</v>
      </c>
      <c r="CH280" s="88">
        <f t="shared" si="276"/>
        <v>0</v>
      </c>
      <c r="CI280" s="88">
        <f t="shared" si="277"/>
        <v>0</v>
      </c>
      <c r="CJ280" s="155" t="str">
        <f t="shared" si="278"/>
        <v/>
      </c>
      <c r="CK280" s="126">
        <f t="shared" si="279"/>
        <v>0</v>
      </c>
      <c r="CL280" s="82"/>
      <c r="CM280" s="82"/>
      <c r="CN280" s="82"/>
      <c r="CO280" s="82"/>
      <c r="CP280" s="82"/>
      <c r="CQ280" s="82"/>
      <c r="CR280" s="82"/>
      <c r="CS280" s="83"/>
      <c r="CT280" s="82"/>
      <c r="CU280" s="82"/>
      <c r="CV280" s="120" t="s">
        <v>360</v>
      </c>
      <c r="CW280" s="88">
        <f t="shared" si="280"/>
        <v>0</v>
      </c>
      <c r="CX280" s="88">
        <f t="shared" si="281"/>
        <v>0</v>
      </c>
      <c r="CY280" s="155" t="str">
        <f t="shared" si="282"/>
        <v/>
      </c>
      <c r="CZ280" s="126">
        <f t="shared" si="283"/>
        <v>0</v>
      </c>
      <c r="DA280" s="82"/>
      <c r="DB280" s="82"/>
      <c r="DC280" s="82"/>
      <c r="DD280" s="82"/>
      <c r="DE280" s="82"/>
      <c r="DF280" s="82"/>
      <c r="DG280" s="82"/>
      <c r="DH280" s="83"/>
      <c r="DI280" s="82"/>
      <c r="DJ280" s="82"/>
      <c r="DK280" s="120" t="s">
        <v>360</v>
      </c>
      <c r="DL280" s="88">
        <f t="shared" si="284"/>
        <v>0</v>
      </c>
      <c r="DM280" s="88">
        <f t="shared" si="285"/>
        <v>0</v>
      </c>
      <c r="DN280" s="155" t="str">
        <f t="shared" si="286"/>
        <v/>
      </c>
      <c r="DO280" s="126">
        <f t="shared" si="287"/>
        <v>0</v>
      </c>
      <c r="DP280" s="82"/>
      <c r="DQ280" s="82"/>
      <c r="DR280" s="82"/>
      <c r="DS280" s="82"/>
      <c r="DT280" s="82"/>
      <c r="DU280" s="82"/>
      <c r="DV280" s="82"/>
      <c r="DW280" s="83"/>
      <c r="DX280" s="82"/>
      <c r="DY280" s="82"/>
      <c r="DZ280" s="120" t="s">
        <v>360</v>
      </c>
      <c r="EA280" s="88">
        <f t="shared" si="288"/>
        <v>0</v>
      </c>
      <c r="EB280" s="88">
        <f t="shared" si="289"/>
        <v>0</v>
      </c>
      <c r="EC280" s="155" t="str">
        <f t="shared" si="290"/>
        <v/>
      </c>
      <c r="ED280" s="126">
        <f t="shared" si="291"/>
        <v>0</v>
      </c>
      <c r="EE280" s="82"/>
      <c r="EF280" s="82"/>
      <c r="EG280" s="82"/>
      <c r="EH280" s="82"/>
      <c r="EI280" s="82"/>
      <c r="EJ280" s="82"/>
      <c r="EK280" s="82"/>
      <c r="EL280" s="83"/>
      <c r="EM280" s="82"/>
      <c r="EN280" s="82"/>
      <c r="EO280" s="120" t="s">
        <v>360</v>
      </c>
      <c r="EP280" s="88">
        <f t="shared" si="292"/>
        <v>0</v>
      </c>
      <c r="EQ280" s="88">
        <f t="shared" si="293"/>
        <v>0</v>
      </c>
      <c r="ER280" s="155" t="str">
        <f t="shared" si="294"/>
        <v/>
      </c>
      <c r="ES280" s="126">
        <f t="shared" si="295"/>
        <v>0</v>
      </c>
      <c r="ET280" s="82"/>
      <c r="EU280" s="82"/>
      <c r="EV280" s="82"/>
      <c r="EW280" s="82"/>
      <c r="EX280" s="82"/>
      <c r="EY280" s="82"/>
      <c r="EZ280" s="82"/>
      <c r="FA280" s="83"/>
      <c r="FB280" s="82"/>
      <c r="FC280" s="82"/>
      <c r="FD280" s="120" t="s">
        <v>360</v>
      </c>
      <c r="FE280" s="88">
        <f t="shared" si="296"/>
        <v>0</v>
      </c>
      <c r="FF280" s="88">
        <f t="shared" si="297"/>
        <v>0</v>
      </c>
      <c r="FG280" s="155" t="str">
        <f t="shared" si="298"/>
        <v/>
      </c>
      <c r="FH280" s="126">
        <f t="shared" si="299"/>
        <v>0</v>
      </c>
      <c r="FI280" s="82"/>
      <c r="FJ280" s="82"/>
      <c r="FK280" s="82"/>
      <c r="FL280" s="82"/>
      <c r="FM280" s="82"/>
      <c r="FN280" s="82"/>
      <c r="FO280" s="82"/>
      <c r="FP280" s="83"/>
      <c r="FQ280" s="82"/>
      <c r="FR280" s="82"/>
      <c r="FS280" s="120" t="s">
        <v>360</v>
      </c>
      <c r="FT280" s="88">
        <f t="shared" si="300"/>
        <v>0</v>
      </c>
      <c r="FU280" s="88">
        <f t="shared" si="301"/>
        <v>0</v>
      </c>
      <c r="FV280" s="155" t="str">
        <f t="shared" si="302"/>
        <v/>
      </c>
      <c r="FW280" s="126">
        <f t="shared" si="303"/>
        <v>0</v>
      </c>
      <c r="FX280" s="82"/>
      <c r="FY280" s="82"/>
      <c r="FZ280" s="82"/>
      <c r="GA280" s="82"/>
      <c r="GB280" s="82"/>
      <c r="GC280" s="82"/>
      <c r="GD280" s="82"/>
      <c r="GE280" s="83"/>
      <c r="GF280" s="82"/>
      <c r="GG280" s="82"/>
      <c r="GH280" s="120" t="s">
        <v>360</v>
      </c>
      <c r="GI280" s="88">
        <f t="shared" si="304"/>
        <v>0</v>
      </c>
      <c r="GJ280" s="88">
        <f t="shared" si="305"/>
        <v>0</v>
      </c>
      <c r="GK280" s="155" t="str">
        <f t="shared" si="306"/>
        <v/>
      </c>
      <c r="GL280" s="126">
        <f t="shared" si="307"/>
        <v>0</v>
      </c>
      <c r="GM280" s="82"/>
      <c r="GN280" s="82"/>
      <c r="GO280" s="82"/>
      <c r="GP280" s="82"/>
      <c r="GQ280" s="82"/>
      <c r="GR280" s="82"/>
      <c r="GS280" s="82"/>
      <c r="GT280" s="83"/>
      <c r="GU280" s="82"/>
      <c r="GV280" s="82"/>
      <c r="GW280" s="120" t="s">
        <v>360</v>
      </c>
      <c r="GX280" s="88">
        <f t="shared" si="308"/>
        <v>0</v>
      </c>
      <c r="GY280" s="88">
        <f t="shared" si="309"/>
        <v>0</v>
      </c>
      <c r="GZ280" s="155" t="str">
        <f t="shared" si="310"/>
        <v/>
      </c>
      <c r="HA280" s="126">
        <f t="shared" si="311"/>
        <v>0</v>
      </c>
      <c r="HB280" s="82"/>
      <c r="HC280" s="82"/>
      <c r="HD280" s="82"/>
      <c r="HE280" s="82"/>
      <c r="HF280" s="82"/>
      <c r="HG280" s="82"/>
      <c r="HH280" s="82"/>
      <c r="HI280" s="83"/>
      <c r="HJ280" s="82"/>
      <c r="HK280" s="82"/>
      <c r="HL280" s="120" t="s">
        <v>360</v>
      </c>
      <c r="HM280" s="88">
        <f t="shared" si="312"/>
        <v>0</v>
      </c>
      <c r="HN280" s="88">
        <f t="shared" si="313"/>
        <v>0</v>
      </c>
      <c r="HO280" s="155" t="str">
        <f t="shared" si="314"/>
        <v/>
      </c>
      <c r="HP280" s="126">
        <f t="shared" si="315"/>
        <v>0</v>
      </c>
      <c r="HQ280" s="82"/>
      <c r="HR280" s="82"/>
      <c r="HS280" s="82"/>
      <c r="HT280" s="82"/>
      <c r="HU280" s="82"/>
      <c r="HV280" s="82"/>
      <c r="HW280" s="82"/>
      <c r="HX280" s="83"/>
      <c r="HY280" s="82"/>
      <c r="HZ280" s="82"/>
      <c r="IA280" s="120" t="s">
        <v>360</v>
      </c>
      <c r="IB280" s="88">
        <f t="shared" ref="IB280:IB282" si="351">AVERAGE(IB36,IB74,IB112,IB150,IB188,IB226,IB264)</f>
        <v>0</v>
      </c>
      <c r="IC280" s="88">
        <f t="shared" si="316"/>
        <v>0</v>
      </c>
      <c r="ID280" s="155" t="str">
        <f t="shared" si="317"/>
        <v/>
      </c>
      <c r="IE280" s="126">
        <f t="shared" si="318"/>
        <v>0</v>
      </c>
      <c r="IF280" s="82"/>
      <c r="IG280" s="82"/>
      <c r="IH280" s="82"/>
      <c r="II280" s="82"/>
      <c r="IJ280" s="82"/>
      <c r="IK280" s="82"/>
      <c r="IL280" s="82"/>
      <c r="IM280" s="83"/>
      <c r="IN280" s="82"/>
      <c r="IO280" s="82"/>
      <c r="IP280" s="120" t="s">
        <v>360</v>
      </c>
      <c r="IQ280" s="88">
        <f t="shared" si="319"/>
        <v>0</v>
      </c>
      <c r="IR280" s="88">
        <f t="shared" si="320"/>
        <v>0</v>
      </c>
      <c r="IS280" s="155" t="str">
        <f t="shared" si="321"/>
        <v/>
      </c>
      <c r="IT280" s="126">
        <f t="shared" si="322"/>
        <v>0</v>
      </c>
      <c r="IU280" s="82"/>
      <c r="IV280" s="82"/>
      <c r="IW280" s="82"/>
      <c r="IX280" s="82"/>
      <c r="IY280" s="82"/>
      <c r="IZ280" s="82"/>
      <c r="JA280" s="82"/>
      <c r="JB280" s="83"/>
      <c r="JC280" s="82"/>
      <c r="JD280" s="82"/>
      <c r="JE280" s="120" t="s">
        <v>360</v>
      </c>
      <c r="JF280" s="88">
        <f t="shared" si="323"/>
        <v>0</v>
      </c>
      <c r="JG280" s="88">
        <f t="shared" si="324"/>
        <v>0</v>
      </c>
      <c r="JH280" s="155" t="str">
        <f t="shared" si="325"/>
        <v/>
      </c>
      <c r="JI280" s="126">
        <f t="shared" si="326"/>
        <v>0</v>
      </c>
      <c r="JJ280" s="82"/>
      <c r="JK280" s="82"/>
      <c r="JL280" s="82"/>
      <c r="JM280" s="82"/>
      <c r="JN280" s="82"/>
      <c r="JO280" s="82"/>
      <c r="JP280" s="82"/>
      <c r="JQ280" s="83"/>
      <c r="JR280" s="82"/>
      <c r="JS280" s="82"/>
      <c r="JT280" s="120" t="s">
        <v>360</v>
      </c>
      <c r="JU280" s="88">
        <f t="shared" si="327"/>
        <v>0</v>
      </c>
      <c r="JV280" s="88">
        <f t="shared" si="328"/>
        <v>0</v>
      </c>
      <c r="JW280" s="155" t="str">
        <f t="shared" si="329"/>
        <v/>
      </c>
      <c r="JX280" s="126">
        <f t="shared" si="330"/>
        <v>0</v>
      </c>
      <c r="JY280" s="82"/>
      <c r="JZ280" s="82"/>
      <c r="KA280" s="82"/>
      <c r="KB280" s="82"/>
      <c r="KC280" s="82"/>
      <c r="KD280" s="82"/>
      <c r="KE280" s="82"/>
      <c r="KF280" s="83"/>
      <c r="KG280" s="82"/>
      <c r="KH280" s="82"/>
      <c r="KI280" s="120" t="s">
        <v>360</v>
      </c>
      <c r="KJ280" s="88">
        <f t="shared" si="331"/>
        <v>0</v>
      </c>
      <c r="KK280" s="88">
        <f t="shared" si="332"/>
        <v>0</v>
      </c>
      <c r="KL280" s="155" t="str">
        <f t="shared" si="333"/>
        <v/>
      </c>
      <c r="KM280" s="126">
        <f t="shared" si="334"/>
        <v>0</v>
      </c>
      <c r="KN280" s="82"/>
      <c r="KO280" s="82"/>
      <c r="KP280" s="82"/>
      <c r="KQ280" s="82"/>
      <c r="KR280" s="82"/>
      <c r="KS280" s="82"/>
      <c r="KT280" s="82"/>
      <c r="KU280" s="83"/>
      <c r="KV280" s="82"/>
      <c r="KW280" s="82"/>
      <c r="KX280" s="120" t="s">
        <v>360</v>
      </c>
      <c r="KY280" s="88">
        <f t="shared" si="335"/>
        <v>0</v>
      </c>
      <c r="KZ280" s="88">
        <f t="shared" si="336"/>
        <v>0</v>
      </c>
      <c r="LA280" s="155" t="str">
        <f t="shared" si="337"/>
        <v/>
      </c>
      <c r="LB280" s="126">
        <f t="shared" si="338"/>
        <v>0</v>
      </c>
      <c r="LC280" s="82"/>
      <c r="LD280" s="349"/>
      <c r="LE280" s="82"/>
      <c r="LF280" s="82"/>
      <c r="LG280" s="82"/>
      <c r="LH280" s="82"/>
      <c r="LI280" s="82"/>
      <c r="LJ280" s="83"/>
      <c r="LK280" s="82"/>
      <c r="LL280" s="82"/>
      <c r="LM280" s="120" t="s">
        <v>360</v>
      </c>
      <c r="LN280" s="88">
        <f t="shared" si="339"/>
        <v>0</v>
      </c>
      <c r="LO280" s="88">
        <f t="shared" si="340"/>
        <v>0</v>
      </c>
      <c r="LP280" s="155" t="str">
        <f t="shared" si="341"/>
        <v/>
      </c>
      <c r="LQ280" s="126">
        <f t="shared" si="342"/>
        <v>0</v>
      </c>
      <c r="LR280" s="82"/>
      <c r="LS280" s="349"/>
      <c r="LT280" s="82"/>
      <c r="LU280" s="82"/>
      <c r="LV280" s="82"/>
      <c r="LW280" s="82"/>
      <c r="LX280" s="82"/>
      <c r="LY280" s="83"/>
      <c r="LZ280" s="82"/>
      <c r="MA280" s="82"/>
      <c r="MB280" s="120" t="s">
        <v>360</v>
      </c>
      <c r="MC280" s="88">
        <f t="shared" si="343"/>
        <v>0</v>
      </c>
      <c r="MD280" s="88">
        <f t="shared" si="344"/>
        <v>0</v>
      </c>
      <c r="ME280" s="155" t="str">
        <f t="shared" si="345"/>
        <v/>
      </c>
      <c r="MF280" s="126">
        <f t="shared" si="346"/>
        <v>0</v>
      </c>
      <c r="MG280" s="82"/>
      <c r="MH280" s="349"/>
      <c r="MI280" s="82"/>
      <c r="MJ280" s="82"/>
      <c r="MK280" s="82"/>
      <c r="ML280" s="82"/>
      <c r="MM280" s="82"/>
      <c r="MN280" s="83"/>
      <c r="MO280" s="82"/>
      <c r="MP280" s="82"/>
      <c r="MQ280" s="120" t="s">
        <v>360</v>
      </c>
      <c r="MR280" s="88">
        <f t="shared" si="347"/>
        <v>0</v>
      </c>
      <c r="MS280" s="88">
        <f t="shared" si="348"/>
        <v>0</v>
      </c>
      <c r="MT280" s="155" t="str">
        <f t="shared" si="349"/>
        <v/>
      </c>
      <c r="MU280" s="126">
        <f t="shared" si="350"/>
        <v>0</v>
      </c>
      <c r="MV280" s="82"/>
      <c r="MW280" s="349"/>
    </row>
    <row r="281" spans="1:361">
      <c r="A281" s="348"/>
      <c r="B281" s="82"/>
      <c r="C281" s="82"/>
      <c r="D281" s="82"/>
      <c r="E281" s="82"/>
      <c r="F281" s="82"/>
      <c r="G281" s="83"/>
      <c r="H281" s="82"/>
      <c r="I281" s="82"/>
      <c r="J281" s="120" t="s">
        <v>189</v>
      </c>
      <c r="K281" s="88">
        <f t="shared" si="256"/>
        <v>0</v>
      </c>
      <c r="L281" s="88">
        <f t="shared" si="257"/>
        <v>0</v>
      </c>
      <c r="M281" s="124" t="str">
        <f t="shared" si="258"/>
        <v/>
      </c>
      <c r="N281" s="126">
        <f t="shared" si="259"/>
        <v>0</v>
      </c>
      <c r="O281" s="349"/>
      <c r="P281" s="82"/>
      <c r="Q281" s="82"/>
      <c r="R281" s="82"/>
      <c r="S281" s="82"/>
      <c r="T281" s="82"/>
      <c r="U281" s="82"/>
      <c r="V281" s="83"/>
      <c r="W281" s="82"/>
      <c r="X281" s="82"/>
      <c r="Y281" s="120" t="s">
        <v>189</v>
      </c>
      <c r="Z281" s="88">
        <f t="shared" si="260"/>
        <v>0</v>
      </c>
      <c r="AA281" s="88">
        <f t="shared" si="261"/>
        <v>0</v>
      </c>
      <c r="AB281" s="155" t="str">
        <f t="shared" si="262"/>
        <v/>
      </c>
      <c r="AC281" s="126">
        <f t="shared" si="263"/>
        <v>0</v>
      </c>
      <c r="AD281" s="82"/>
      <c r="AE281" s="82"/>
      <c r="AF281" s="82"/>
      <c r="AG281" s="82"/>
      <c r="AH281" s="82"/>
      <c r="AI281" s="82"/>
      <c r="AJ281" s="82"/>
      <c r="AK281" s="83"/>
      <c r="AL281" s="82"/>
      <c r="AM281" s="82"/>
      <c r="AN281" s="120" t="s">
        <v>189</v>
      </c>
      <c r="AO281" s="88">
        <f t="shared" si="264"/>
        <v>0</v>
      </c>
      <c r="AP281" s="88">
        <f t="shared" si="265"/>
        <v>0</v>
      </c>
      <c r="AQ281" s="155" t="str">
        <f t="shared" si="266"/>
        <v/>
      </c>
      <c r="AR281" s="126">
        <f t="shared" si="267"/>
        <v>0</v>
      </c>
      <c r="AS281" s="82"/>
      <c r="AT281" s="82"/>
      <c r="AU281" s="82"/>
      <c r="AV281" s="82"/>
      <c r="AW281" s="82"/>
      <c r="AX281" s="82"/>
      <c r="AY281" s="82"/>
      <c r="AZ281" s="359"/>
      <c r="BA281" s="82"/>
      <c r="BB281" s="82"/>
      <c r="BC281" s="120" t="s">
        <v>189</v>
      </c>
      <c r="BD281" s="88">
        <f t="shared" si="268"/>
        <v>0</v>
      </c>
      <c r="BE281" s="88">
        <f t="shared" si="269"/>
        <v>0</v>
      </c>
      <c r="BF281" s="155" t="str">
        <f t="shared" si="270"/>
        <v/>
      </c>
      <c r="BG281" s="126">
        <f t="shared" si="271"/>
        <v>0</v>
      </c>
      <c r="BH281" s="82"/>
      <c r="BI281" s="82"/>
      <c r="BJ281" s="82"/>
      <c r="BK281" s="82"/>
      <c r="BL281" s="82"/>
      <c r="BM281" s="82"/>
      <c r="BN281" s="82"/>
      <c r="BO281" s="83"/>
      <c r="BP281" s="82"/>
      <c r="BQ281" s="82"/>
      <c r="BR281" s="120" t="s">
        <v>189</v>
      </c>
      <c r="BS281" s="88">
        <f t="shared" si="272"/>
        <v>0</v>
      </c>
      <c r="BT281" s="88">
        <f t="shared" si="273"/>
        <v>0</v>
      </c>
      <c r="BU281" s="155" t="str">
        <f t="shared" si="274"/>
        <v/>
      </c>
      <c r="BV281" s="126">
        <f t="shared" si="275"/>
        <v>0</v>
      </c>
      <c r="BW281" s="82"/>
      <c r="BX281" s="82"/>
      <c r="BY281" s="82"/>
      <c r="BZ281" s="82"/>
      <c r="CA281" s="82"/>
      <c r="CB281" s="82"/>
      <c r="CC281" s="82"/>
      <c r="CD281" s="83"/>
      <c r="CE281" s="82"/>
      <c r="CF281" s="82"/>
      <c r="CG281" s="120" t="s">
        <v>189</v>
      </c>
      <c r="CH281" s="88">
        <f t="shared" si="276"/>
        <v>0</v>
      </c>
      <c r="CI281" s="88">
        <f t="shared" si="277"/>
        <v>0</v>
      </c>
      <c r="CJ281" s="155" t="str">
        <f t="shared" si="278"/>
        <v/>
      </c>
      <c r="CK281" s="126">
        <f t="shared" si="279"/>
        <v>0</v>
      </c>
      <c r="CL281" s="82"/>
      <c r="CM281" s="82"/>
      <c r="CN281" s="82"/>
      <c r="CO281" s="82"/>
      <c r="CP281" s="82"/>
      <c r="CQ281" s="82"/>
      <c r="CR281" s="82"/>
      <c r="CS281" s="83"/>
      <c r="CT281" s="82"/>
      <c r="CU281" s="82"/>
      <c r="CV281" s="120" t="s">
        <v>189</v>
      </c>
      <c r="CW281" s="88">
        <f t="shared" si="280"/>
        <v>0</v>
      </c>
      <c r="CX281" s="88">
        <f t="shared" si="281"/>
        <v>0</v>
      </c>
      <c r="CY281" s="155" t="str">
        <f t="shared" si="282"/>
        <v/>
      </c>
      <c r="CZ281" s="126">
        <f t="shared" si="283"/>
        <v>0</v>
      </c>
      <c r="DA281" s="82"/>
      <c r="DB281" s="82"/>
      <c r="DC281" s="82"/>
      <c r="DD281" s="82"/>
      <c r="DE281" s="82"/>
      <c r="DF281" s="82"/>
      <c r="DG281" s="82"/>
      <c r="DH281" s="83"/>
      <c r="DI281" s="82"/>
      <c r="DJ281" s="82"/>
      <c r="DK281" s="120" t="s">
        <v>189</v>
      </c>
      <c r="DL281" s="88">
        <f t="shared" si="284"/>
        <v>0</v>
      </c>
      <c r="DM281" s="88">
        <f t="shared" si="285"/>
        <v>0</v>
      </c>
      <c r="DN281" s="155" t="str">
        <f t="shared" si="286"/>
        <v/>
      </c>
      <c r="DO281" s="126">
        <f t="shared" si="287"/>
        <v>0</v>
      </c>
      <c r="DP281" s="82"/>
      <c r="DQ281" s="82"/>
      <c r="DR281" s="82"/>
      <c r="DS281" s="82"/>
      <c r="DT281" s="82"/>
      <c r="DU281" s="82"/>
      <c r="DV281" s="82"/>
      <c r="DW281" s="83"/>
      <c r="DX281" s="82"/>
      <c r="DY281" s="82"/>
      <c r="DZ281" s="120" t="s">
        <v>189</v>
      </c>
      <c r="EA281" s="88">
        <f t="shared" si="288"/>
        <v>0</v>
      </c>
      <c r="EB281" s="88">
        <f t="shared" si="289"/>
        <v>0</v>
      </c>
      <c r="EC281" s="155" t="str">
        <f t="shared" si="290"/>
        <v/>
      </c>
      <c r="ED281" s="126">
        <f t="shared" si="291"/>
        <v>0</v>
      </c>
      <c r="EE281" s="82"/>
      <c r="EF281" s="82"/>
      <c r="EG281" s="82"/>
      <c r="EH281" s="82"/>
      <c r="EI281" s="82"/>
      <c r="EJ281" s="82"/>
      <c r="EK281" s="82"/>
      <c r="EL281" s="83"/>
      <c r="EM281" s="82"/>
      <c r="EN281" s="82"/>
      <c r="EO281" s="120" t="s">
        <v>189</v>
      </c>
      <c r="EP281" s="88">
        <f t="shared" si="292"/>
        <v>0</v>
      </c>
      <c r="EQ281" s="88">
        <f t="shared" si="293"/>
        <v>0</v>
      </c>
      <c r="ER281" s="155" t="str">
        <f t="shared" si="294"/>
        <v/>
      </c>
      <c r="ES281" s="126">
        <f t="shared" si="295"/>
        <v>0</v>
      </c>
      <c r="ET281" s="82"/>
      <c r="EU281" s="82"/>
      <c r="EV281" s="82"/>
      <c r="EW281" s="82"/>
      <c r="EX281" s="82"/>
      <c r="EY281" s="82"/>
      <c r="EZ281" s="82"/>
      <c r="FA281" s="83"/>
      <c r="FB281" s="82"/>
      <c r="FC281" s="82"/>
      <c r="FD281" s="120" t="s">
        <v>189</v>
      </c>
      <c r="FE281" s="88">
        <f t="shared" si="296"/>
        <v>0</v>
      </c>
      <c r="FF281" s="88">
        <f t="shared" si="297"/>
        <v>0</v>
      </c>
      <c r="FG281" s="155" t="str">
        <f t="shared" si="298"/>
        <v/>
      </c>
      <c r="FH281" s="126">
        <f t="shared" si="299"/>
        <v>0</v>
      </c>
      <c r="FI281" s="82"/>
      <c r="FJ281" s="82"/>
      <c r="FK281" s="82"/>
      <c r="FL281" s="82"/>
      <c r="FM281" s="82"/>
      <c r="FN281" s="82"/>
      <c r="FO281" s="82"/>
      <c r="FP281" s="83"/>
      <c r="FQ281" s="82"/>
      <c r="FR281" s="82"/>
      <c r="FS281" s="120" t="s">
        <v>189</v>
      </c>
      <c r="FT281" s="88">
        <f t="shared" si="300"/>
        <v>0</v>
      </c>
      <c r="FU281" s="88">
        <f t="shared" si="301"/>
        <v>0</v>
      </c>
      <c r="FV281" s="155" t="str">
        <f t="shared" si="302"/>
        <v/>
      </c>
      <c r="FW281" s="126">
        <f t="shared" si="303"/>
        <v>0</v>
      </c>
      <c r="FX281" s="82"/>
      <c r="FY281" s="82"/>
      <c r="FZ281" s="82"/>
      <c r="GA281" s="82"/>
      <c r="GB281" s="82"/>
      <c r="GC281" s="82"/>
      <c r="GD281" s="82"/>
      <c r="GE281" s="83"/>
      <c r="GF281" s="82"/>
      <c r="GG281" s="82"/>
      <c r="GH281" s="120" t="s">
        <v>189</v>
      </c>
      <c r="GI281" s="88">
        <f t="shared" si="304"/>
        <v>0</v>
      </c>
      <c r="GJ281" s="88">
        <f t="shared" si="305"/>
        <v>0</v>
      </c>
      <c r="GK281" s="155" t="str">
        <f t="shared" si="306"/>
        <v/>
      </c>
      <c r="GL281" s="126">
        <f t="shared" si="307"/>
        <v>0</v>
      </c>
      <c r="GM281" s="82"/>
      <c r="GN281" s="82"/>
      <c r="GO281" s="82"/>
      <c r="GP281" s="82"/>
      <c r="GQ281" s="82"/>
      <c r="GR281" s="82"/>
      <c r="GS281" s="82"/>
      <c r="GT281" s="83"/>
      <c r="GU281" s="82"/>
      <c r="GV281" s="82"/>
      <c r="GW281" s="120" t="s">
        <v>189</v>
      </c>
      <c r="GX281" s="88">
        <f t="shared" si="308"/>
        <v>0</v>
      </c>
      <c r="GY281" s="88">
        <f t="shared" si="309"/>
        <v>0</v>
      </c>
      <c r="GZ281" s="155" t="str">
        <f t="shared" si="310"/>
        <v/>
      </c>
      <c r="HA281" s="126">
        <f t="shared" si="311"/>
        <v>0</v>
      </c>
      <c r="HB281" s="82"/>
      <c r="HC281" s="82"/>
      <c r="HD281" s="82"/>
      <c r="HE281" s="82"/>
      <c r="HF281" s="82"/>
      <c r="HG281" s="82"/>
      <c r="HH281" s="82"/>
      <c r="HI281" s="83"/>
      <c r="HJ281" s="82"/>
      <c r="HK281" s="82"/>
      <c r="HL281" s="120" t="s">
        <v>189</v>
      </c>
      <c r="HM281" s="88">
        <f t="shared" si="312"/>
        <v>0</v>
      </c>
      <c r="HN281" s="88">
        <f t="shared" si="313"/>
        <v>0</v>
      </c>
      <c r="HO281" s="155" t="str">
        <f t="shared" si="314"/>
        <v/>
      </c>
      <c r="HP281" s="126">
        <f t="shared" si="315"/>
        <v>0</v>
      </c>
      <c r="HQ281" s="82"/>
      <c r="HR281" s="82"/>
      <c r="HS281" s="82"/>
      <c r="HT281" s="82"/>
      <c r="HU281" s="82"/>
      <c r="HV281" s="82"/>
      <c r="HW281" s="82"/>
      <c r="HX281" s="83"/>
      <c r="HY281" s="82"/>
      <c r="HZ281" s="82"/>
      <c r="IA281" s="120" t="s">
        <v>189</v>
      </c>
      <c r="IB281" s="88">
        <f t="shared" si="351"/>
        <v>0</v>
      </c>
      <c r="IC281" s="88">
        <f t="shared" si="316"/>
        <v>0</v>
      </c>
      <c r="ID281" s="155" t="str">
        <f t="shared" si="317"/>
        <v/>
      </c>
      <c r="IE281" s="126">
        <f t="shared" si="318"/>
        <v>0</v>
      </c>
      <c r="IF281" s="82"/>
      <c r="IG281" s="82"/>
      <c r="IH281" s="82"/>
      <c r="II281" s="82"/>
      <c r="IJ281" s="82"/>
      <c r="IK281" s="82"/>
      <c r="IL281" s="82"/>
      <c r="IM281" s="83"/>
      <c r="IN281" s="82"/>
      <c r="IO281" s="82"/>
      <c r="IP281" s="120" t="s">
        <v>189</v>
      </c>
      <c r="IQ281" s="88">
        <f t="shared" si="319"/>
        <v>0</v>
      </c>
      <c r="IR281" s="88">
        <f t="shared" si="320"/>
        <v>0</v>
      </c>
      <c r="IS281" s="155" t="str">
        <f t="shared" si="321"/>
        <v/>
      </c>
      <c r="IT281" s="126">
        <f t="shared" si="322"/>
        <v>0</v>
      </c>
      <c r="IU281" s="82"/>
      <c r="IV281" s="82"/>
      <c r="IW281" s="82"/>
      <c r="IX281" s="82"/>
      <c r="IY281" s="82"/>
      <c r="IZ281" s="82"/>
      <c r="JA281" s="82"/>
      <c r="JB281" s="83"/>
      <c r="JC281" s="82"/>
      <c r="JD281" s="82"/>
      <c r="JE281" s="120" t="s">
        <v>189</v>
      </c>
      <c r="JF281" s="88">
        <f t="shared" si="323"/>
        <v>0</v>
      </c>
      <c r="JG281" s="88">
        <f t="shared" si="324"/>
        <v>0</v>
      </c>
      <c r="JH281" s="155" t="str">
        <f t="shared" si="325"/>
        <v/>
      </c>
      <c r="JI281" s="126">
        <f t="shared" si="326"/>
        <v>0</v>
      </c>
      <c r="JJ281" s="82"/>
      <c r="JK281" s="82"/>
      <c r="JL281" s="82"/>
      <c r="JM281" s="82"/>
      <c r="JN281" s="82"/>
      <c r="JO281" s="82"/>
      <c r="JP281" s="82"/>
      <c r="JQ281" s="83"/>
      <c r="JR281" s="82"/>
      <c r="JS281" s="82"/>
      <c r="JT281" s="120" t="s">
        <v>189</v>
      </c>
      <c r="JU281" s="88">
        <f t="shared" si="327"/>
        <v>0</v>
      </c>
      <c r="JV281" s="88">
        <f t="shared" si="328"/>
        <v>0</v>
      </c>
      <c r="JW281" s="155" t="str">
        <f t="shared" si="329"/>
        <v/>
      </c>
      <c r="JX281" s="126">
        <f t="shared" si="330"/>
        <v>0</v>
      </c>
      <c r="JY281" s="82"/>
      <c r="JZ281" s="82"/>
      <c r="KA281" s="82"/>
      <c r="KB281" s="82"/>
      <c r="KC281" s="82"/>
      <c r="KD281" s="82"/>
      <c r="KE281" s="82"/>
      <c r="KF281" s="83"/>
      <c r="KG281" s="82"/>
      <c r="KH281" s="82"/>
      <c r="KI281" s="120" t="s">
        <v>189</v>
      </c>
      <c r="KJ281" s="88">
        <f t="shared" si="331"/>
        <v>0</v>
      </c>
      <c r="KK281" s="88">
        <f t="shared" si="332"/>
        <v>0</v>
      </c>
      <c r="KL281" s="155" t="str">
        <f t="shared" si="333"/>
        <v/>
      </c>
      <c r="KM281" s="126">
        <f t="shared" si="334"/>
        <v>0</v>
      </c>
      <c r="KN281" s="82"/>
      <c r="KO281" s="82"/>
      <c r="KP281" s="82"/>
      <c r="KQ281" s="82"/>
      <c r="KR281" s="82"/>
      <c r="KS281" s="82"/>
      <c r="KT281" s="82"/>
      <c r="KU281" s="83"/>
      <c r="KV281" s="82"/>
      <c r="KW281" s="82"/>
      <c r="KX281" s="120" t="s">
        <v>189</v>
      </c>
      <c r="KY281" s="88">
        <f t="shared" si="335"/>
        <v>0</v>
      </c>
      <c r="KZ281" s="88">
        <f t="shared" si="336"/>
        <v>0</v>
      </c>
      <c r="LA281" s="155" t="str">
        <f t="shared" si="337"/>
        <v/>
      </c>
      <c r="LB281" s="126">
        <f t="shared" si="338"/>
        <v>0</v>
      </c>
      <c r="LC281" s="82"/>
      <c r="LD281" s="349"/>
      <c r="LE281" s="82"/>
      <c r="LF281" s="82"/>
      <c r="LG281" s="82"/>
      <c r="LH281" s="82"/>
      <c r="LI281" s="82"/>
      <c r="LJ281" s="83"/>
      <c r="LK281" s="82"/>
      <c r="LL281" s="82"/>
      <c r="LM281" s="120" t="s">
        <v>189</v>
      </c>
      <c r="LN281" s="88">
        <f t="shared" si="339"/>
        <v>0</v>
      </c>
      <c r="LO281" s="88">
        <f t="shared" si="340"/>
        <v>0</v>
      </c>
      <c r="LP281" s="155" t="str">
        <f t="shared" si="341"/>
        <v/>
      </c>
      <c r="LQ281" s="126">
        <f t="shared" si="342"/>
        <v>0</v>
      </c>
      <c r="LR281" s="82"/>
      <c r="LS281" s="349"/>
      <c r="LT281" s="82"/>
      <c r="LU281" s="82"/>
      <c r="LV281" s="82"/>
      <c r="LW281" s="82"/>
      <c r="LX281" s="82"/>
      <c r="LY281" s="83"/>
      <c r="LZ281" s="82"/>
      <c r="MA281" s="82"/>
      <c r="MB281" s="120" t="s">
        <v>189</v>
      </c>
      <c r="MC281" s="88">
        <f t="shared" si="343"/>
        <v>0</v>
      </c>
      <c r="MD281" s="88">
        <f t="shared" si="344"/>
        <v>0</v>
      </c>
      <c r="ME281" s="155" t="str">
        <f t="shared" si="345"/>
        <v/>
      </c>
      <c r="MF281" s="126">
        <f t="shared" si="346"/>
        <v>0</v>
      </c>
      <c r="MG281" s="82"/>
      <c r="MH281" s="349"/>
      <c r="MI281" s="82"/>
      <c r="MJ281" s="82"/>
      <c r="MK281" s="82"/>
      <c r="ML281" s="82"/>
      <c r="MM281" s="82"/>
      <c r="MN281" s="83"/>
      <c r="MO281" s="82"/>
      <c r="MP281" s="82"/>
      <c r="MQ281" s="120" t="s">
        <v>189</v>
      </c>
      <c r="MR281" s="88">
        <f t="shared" si="347"/>
        <v>0</v>
      </c>
      <c r="MS281" s="88">
        <f t="shared" si="348"/>
        <v>0</v>
      </c>
      <c r="MT281" s="155" t="str">
        <f t="shared" si="349"/>
        <v/>
      </c>
      <c r="MU281" s="126">
        <f t="shared" si="350"/>
        <v>0</v>
      </c>
      <c r="MV281" s="82"/>
      <c r="MW281" s="349"/>
    </row>
    <row r="282" spans="1:361" ht="17" thickBot="1">
      <c r="A282" s="348"/>
      <c r="B282" s="82"/>
      <c r="C282" s="82"/>
      <c r="D282" s="82"/>
      <c r="E282" s="82"/>
      <c r="F282" s="82"/>
      <c r="G282" s="83"/>
      <c r="H282" s="82"/>
      <c r="I282" s="82"/>
      <c r="J282" s="121" t="s">
        <v>361</v>
      </c>
      <c r="K282" s="90">
        <f t="shared" si="256"/>
        <v>0</v>
      </c>
      <c r="L282" s="90">
        <f t="shared" si="257"/>
        <v>0</v>
      </c>
      <c r="M282" s="387" t="str">
        <f t="shared" si="258"/>
        <v/>
      </c>
      <c r="N282" s="396">
        <f t="shared" si="259"/>
        <v>0</v>
      </c>
      <c r="O282" s="349"/>
      <c r="P282" s="82"/>
      <c r="Q282" s="82"/>
      <c r="R282" s="82"/>
      <c r="S282" s="82"/>
      <c r="T282" s="82"/>
      <c r="U282" s="82"/>
      <c r="V282" s="83"/>
      <c r="W282" s="82"/>
      <c r="X282" s="82"/>
      <c r="Y282" s="121" t="s">
        <v>361</v>
      </c>
      <c r="Z282" s="90">
        <f t="shared" si="260"/>
        <v>0</v>
      </c>
      <c r="AA282" s="90">
        <f t="shared" si="261"/>
        <v>0</v>
      </c>
      <c r="AB282" s="391" t="str">
        <f t="shared" si="262"/>
        <v/>
      </c>
      <c r="AC282" s="396">
        <f t="shared" si="263"/>
        <v>0</v>
      </c>
      <c r="AD282" s="82"/>
      <c r="AE282" s="82"/>
      <c r="AF282" s="82"/>
      <c r="AG282" s="82"/>
      <c r="AH282" s="82"/>
      <c r="AI282" s="82"/>
      <c r="AJ282" s="82"/>
      <c r="AK282" s="83"/>
      <c r="AL282" s="82"/>
      <c r="AM282" s="82"/>
      <c r="AN282" s="121" t="s">
        <v>361</v>
      </c>
      <c r="AO282" s="90">
        <f t="shared" si="264"/>
        <v>0</v>
      </c>
      <c r="AP282" s="90">
        <f t="shared" si="265"/>
        <v>0</v>
      </c>
      <c r="AQ282" s="391" t="str">
        <f t="shared" si="266"/>
        <v/>
      </c>
      <c r="AR282" s="396">
        <f t="shared" si="267"/>
        <v>0</v>
      </c>
      <c r="AS282" s="82"/>
      <c r="AT282" s="82"/>
      <c r="AU282" s="82"/>
      <c r="AV282" s="82"/>
      <c r="AW282" s="82"/>
      <c r="AX282" s="82"/>
      <c r="AY282" s="82"/>
      <c r="AZ282" s="359"/>
      <c r="BA282" s="82"/>
      <c r="BB282" s="82"/>
      <c r="BC282" s="121" t="s">
        <v>361</v>
      </c>
      <c r="BD282" s="90">
        <f t="shared" si="268"/>
        <v>0</v>
      </c>
      <c r="BE282" s="90">
        <f t="shared" si="269"/>
        <v>0</v>
      </c>
      <c r="BF282" s="391" t="str">
        <f t="shared" si="270"/>
        <v/>
      </c>
      <c r="BG282" s="396">
        <f t="shared" si="271"/>
        <v>0</v>
      </c>
      <c r="BH282" s="82"/>
      <c r="BI282" s="82"/>
      <c r="BJ282" s="82"/>
      <c r="BK282" s="82"/>
      <c r="BL282" s="82"/>
      <c r="BM282" s="82"/>
      <c r="BN282" s="82"/>
      <c r="BO282" s="83"/>
      <c r="BP282" s="82"/>
      <c r="BQ282" s="82"/>
      <c r="BR282" s="121" t="s">
        <v>361</v>
      </c>
      <c r="BS282" s="90">
        <f t="shared" si="272"/>
        <v>0</v>
      </c>
      <c r="BT282" s="90">
        <f t="shared" si="273"/>
        <v>0</v>
      </c>
      <c r="BU282" s="391" t="str">
        <f t="shared" si="274"/>
        <v/>
      </c>
      <c r="BV282" s="396">
        <f t="shared" si="275"/>
        <v>0</v>
      </c>
      <c r="BW282" s="82"/>
      <c r="BX282" s="82"/>
      <c r="BY282" s="82"/>
      <c r="BZ282" s="82"/>
      <c r="CA282" s="82"/>
      <c r="CB282" s="82"/>
      <c r="CC282" s="82"/>
      <c r="CD282" s="83"/>
      <c r="CE282" s="82"/>
      <c r="CF282" s="82"/>
      <c r="CG282" s="121" t="s">
        <v>361</v>
      </c>
      <c r="CH282" s="90">
        <f t="shared" si="276"/>
        <v>0</v>
      </c>
      <c r="CI282" s="90">
        <f t="shared" si="277"/>
        <v>0</v>
      </c>
      <c r="CJ282" s="391" t="str">
        <f t="shared" si="278"/>
        <v/>
      </c>
      <c r="CK282" s="396">
        <f t="shared" si="279"/>
        <v>0</v>
      </c>
      <c r="CL282" s="82"/>
      <c r="CM282" s="82"/>
      <c r="CN282" s="82"/>
      <c r="CO282" s="82"/>
      <c r="CP282" s="82"/>
      <c r="CQ282" s="82"/>
      <c r="CR282" s="82"/>
      <c r="CS282" s="83"/>
      <c r="CT282" s="82"/>
      <c r="CU282" s="82"/>
      <c r="CV282" s="121" t="s">
        <v>361</v>
      </c>
      <c r="CW282" s="90">
        <f t="shared" si="280"/>
        <v>0</v>
      </c>
      <c r="CX282" s="90">
        <f t="shared" si="281"/>
        <v>0</v>
      </c>
      <c r="CY282" s="391" t="str">
        <f t="shared" si="282"/>
        <v/>
      </c>
      <c r="CZ282" s="396">
        <f t="shared" si="283"/>
        <v>0</v>
      </c>
      <c r="DA282" s="82"/>
      <c r="DB282" s="82"/>
      <c r="DC282" s="82"/>
      <c r="DD282" s="82"/>
      <c r="DE282" s="82"/>
      <c r="DF282" s="82"/>
      <c r="DG282" s="82"/>
      <c r="DH282" s="83"/>
      <c r="DI282" s="82"/>
      <c r="DJ282" s="82"/>
      <c r="DK282" s="121" t="s">
        <v>361</v>
      </c>
      <c r="DL282" s="90">
        <f t="shared" si="284"/>
        <v>0</v>
      </c>
      <c r="DM282" s="90">
        <f t="shared" si="285"/>
        <v>0</v>
      </c>
      <c r="DN282" s="391" t="str">
        <f t="shared" si="286"/>
        <v/>
      </c>
      <c r="DO282" s="396">
        <f t="shared" si="287"/>
        <v>0</v>
      </c>
      <c r="DP282" s="82"/>
      <c r="DQ282" s="82"/>
      <c r="DR282" s="82"/>
      <c r="DS282" s="82"/>
      <c r="DT282" s="82"/>
      <c r="DU282" s="82"/>
      <c r="DV282" s="82"/>
      <c r="DW282" s="83"/>
      <c r="DX282" s="82"/>
      <c r="DY282" s="82"/>
      <c r="DZ282" s="121" t="s">
        <v>361</v>
      </c>
      <c r="EA282" s="90">
        <f t="shared" si="288"/>
        <v>0</v>
      </c>
      <c r="EB282" s="90">
        <f t="shared" si="289"/>
        <v>0</v>
      </c>
      <c r="EC282" s="391" t="str">
        <f t="shared" si="290"/>
        <v/>
      </c>
      <c r="ED282" s="396">
        <f t="shared" si="291"/>
        <v>0</v>
      </c>
      <c r="EE282" s="82"/>
      <c r="EF282" s="82"/>
      <c r="EG282" s="82"/>
      <c r="EH282" s="82"/>
      <c r="EI282" s="82"/>
      <c r="EJ282" s="82"/>
      <c r="EK282" s="82"/>
      <c r="EL282" s="83"/>
      <c r="EM282" s="82"/>
      <c r="EN282" s="82"/>
      <c r="EO282" s="121" t="s">
        <v>361</v>
      </c>
      <c r="EP282" s="90">
        <f t="shared" si="292"/>
        <v>0</v>
      </c>
      <c r="EQ282" s="90">
        <f t="shared" si="293"/>
        <v>0</v>
      </c>
      <c r="ER282" s="391" t="str">
        <f t="shared" si="294"/>
        <v/>
      </c>
      <c r="ES282" s="396">
        <f t="shared" si="295"/>
        <v>0</v>
      </c>
      <c r="ET282" s="82"/>
      <c r="EU282" s="82"/>
      <c r="EV282" s="82"/>
      <c r="EW282" s="82"/>
      <c r="EX282" s="82"/>
      <c r="EY282" s="82"/>
      <c r="EZ282" s="82"/>
      <c r="FA282" s="83"/>
      <c r="FB282" s="82"/>
      <c r="FC282" s="82"/>
      <c r="FD282" s="121" t="s">
        <v>361</v>
      </c>
      <c r="FE282" s="90">
        <f t="shared" si="296"/>
        <v>0</v>
      </c>
      <c r="FF282" s="90">
        <f t="shared" si="297"/>
        <v>0</v>
      </c>
      <c r="FG282" s="391" t="str">
        <f t="shared" si="298"/>
        <v/>
      </c>
      <c r="FH282" s="396">
        <f t="shared" si="299"/>
        <v>0</v>
      </c>
      <c r="FI282" s="82"/>
      <c r="FJ282" s="82"/>
      <c r="FK282" s="82"/>
      <c r="FL282" s="82"/>
      <c r="FM282" s="82"/>
      <c r="FN282" s="82"/>
      <c r="FO282" s="82"/>
      <c r="FP282" s="83"/>
      <c r="FQ282" s="82"/>
      <c r="FR282" s="82"/>
      <c r="FS282" s="121" t="s">
        <v>361</v>
      </c>
      <c r="FT282" s="90">
        <f t="shared" si="300"/>
        <v>0</v>
      </c>
      <c r="FU282" s="90">
        <f t="shared" si="301"/>
        <v>0</v>
      </c>
      <c r="FV282" s="391" t="str">
        <f t="shared" si="302"/>
        <v/>
      </c>
      <c r="FW282" s="396">
        <f t="shared" si="303"/>
        <v>0</v>
      </c>
      <c r="FX282" s="82"/>
      <c r="FY282" s="82"/>
      <c r="FZ282" s="82"/>
      <c r="GA282" s="82"/>
      <c r="GB282" s="82"/>
      <c r="GC282" s="82"/>
      <c r="GD282" s="82"/>
      <c r="GE282" s="83"/>
      <c r="GF282" s="82"/>
      <c r="GG282" s="82"/>
      <c r="GH282" s="121" t="s">
        <v>361</v>
      </c>
      <c r="GI282" s="90">
        <f t="shared" si="304"/>
        <v>0</v>
      </c>
      <c r="GJ282" s="90">
        <f t="shared" si="305"/>
        <v>0</v>
      </c>
      <c r="GK282" s="391" t="str">
        <f t="shared" si="306"/>
        <v/>
      </c>
      <c r="GL282" s="396">
        <f t="shared" si="307"/>
        <v>0</v>
      </c>
      <c r="GM282" s="82"/>
      <c r="GN282" s="82"/>
      <c r="GO282" s="82"/>
      <c r="GP282" s="82"/>
      <c r="GQ282" s="82"/>
      <c r="GR282" s="82"/>
      <c r="GS282" s="82"/>
      <c r="GT282" s="83"/>
      <c r="GU282" s="82"/>
      <c r="GV282" s="82"/>
      <c r="GW282" s="121" t="s">
        <v>361</v>
      </c>
      <c r="GX282" s="90">
        <f t="shared" si="308"/>
        <v>0</v>
      </c>
      <c r="GY282" s="90">
        <f t="shared" si="309"/>
        <v>0</v>
      </c>
      <c r="GZ282" s="391" t="str">
        <f t="shared" si="310"/>
        <v/>
      </c>
      <c r="HA282" s="396">
        <f t="shared" si="311"/>
        <v>0</v>
      </c>
      <c r="HB282" s="82"/>
      <c r="HC282" s="82"/>
      <c r="HD282" s="82"/>
      <c r="HE282" s="82"/>
      <c r="HF282" s="82"/>
      <c r="HG282" s="82"/>
      <c r="HH282" s="82"/>
      <c r="HI282" s="83"/>
      <c r="HJ282" s="82"/>
      <c r="HK282" s="82"/>
      <c r="HL282" s="121" t="s">
        <v>361</v>
      </c>
      <c r="HM282" s="90">
        <f t="shared" si="312"/>
        <v>0</v>
      </c>
      <c r="HN282" s="90">
        <f t="shared" si="313"/>
        <v>0</v>
      </c>
      <c r="HO282" s="391" t="str">
        <f t="shared" si="314"/>
        <v/>
      </c>
      <c r="HP282" s="396">
        <f t="shared" si="315"/>
        <v>0</v>
      </c>
      <c r="HQ282" s="82"/>
      <c r="HR282" s="82"/>
      <c r="HS282" s="82"/>
      <c r="HT282" s="82"/>
      <c r="HU282" s="82"/>
      <c r="HV282" s="82"/>
      <c r="HW282" s="82"/>
      <c r="HX282" s="83"/>
      <c r="HY282" s="82"/>
      <c r="HZ282" s="82"/>
      <c r="IA282" s="121" t="s">
        <v>361</v>
      </c>
      <c r="IB282" s="90">
        <f t="shared" si="351"/>
        <v>0</v>
      </c>
      <c r="IC282" s="90">
        <f t="shared" si="316"/>
        <v>0</v>
      </c>
      <c r="ID282" s="391" t="str">
        <f t="shared" si="317"/>
        <v/>
      </c>
      <c r="IE282" s="396">
        <f t="shared" si="318"/>
        <v>0</v>
      </c>
      <c r="IF282" s="82"/>
      <c r="IG282" s="82"/>
      <c r="IH282" s="82"/>
      <c r="II282" s="82"/>
      <c r="IJ282" s="82"/>
      <c r="IK282" s="82"/>
      <c r="IL282" s="82"/>
      <c r="IM282" s="83"/>
      <c r="IN282" s="82"/>
      <c r="IO282" s="82"/>
      <c r="IP282" s="121" t="s">
        <v>361</v>
      </c>
      <c r="IQ282" s="90">
        <f t="shared" si="319"/>
        <v>0</v>
      </c>
      <c r="IR282" s="90">
        <f t="shared" si="320"/>
        <v>0</v>
      </c>
      <c r="IS282" s="391" t="str">
        <f t="shared" si="321"/>
        <v/>
      </c>
      <c r="IT282" s="396">
        <f t="shared" si="322"/>
        <v>0</v>
      </c>
      <c r="IU282" s="82"/>
      <c r="IV282" s="82"/>
      <c r="IW282" s="82"/>
      <c r="IX282" s="82"/>
      <c r="IY282" s="82"/>
      <c r="IZ282" s="82"/>
      <c r="JA282" s="82"/>
      <c r="JB282" s="83"/>
      <c r="JC282" s="82"/>
      <c r="JD282" s="82"/>
      <c r="JE282" s="121" t="s">
        <v>361</v>
      </c>
      <c r="JF282" s="90">
        <f t="shared" si="323"/>
        <v>0</v>
      </c>
      <c r="JG282" s="90">
        <f t="shared" si="324"/>
        <v>0</v>
      </c>
      <c r="JH282" s="391" t="str">
        <f t="shared" si="325"/>
        <v/>
      </c>
      <c r="JI282" s="396">
        <f t="shared" si="326"/>
        <v>0</v>
      </c>
      <c r="JJ282" s="82"/>
      <c r="JK282" s="82"/>
      <c r="JL282" s="82"/>
      <c r="JM282" s="82"/>
      <c r="JN282" s="82"/>
      <c r="JO282" s="82"/>
      <c r="JP282" s="82"/>
      <c r="JQ282" s="83"/>
      <c r="JR282" s="82"/>
      <c r="JS282" s="82"/>
      <c r="JT282" s="121" t="s">
        <v>361</v>
      </c>
      <c r="JU282" s="90">
        <f t="shared" si="327"/>
        <v>0</v>
      </c>
      <c r="JV282" s="90">
        <f t="shared" si="328"/>
        <v>0</v>
      </c>
      <c r="JW282" s="391" t="str">
        <f t="shared" si="329"/>
        <v/>
      </c>
      <c r="JX282" s="396">
        <f t="shared" si="330"/>
        <v>0</v>
      </c>
      <c r="JY282" s="82"/>
      <c r="JZ282" s="82"/>
      <c r="KA282" s="82"/>
      <c r="KB282" s="82"/>
      <c r="KC282" s="82"/>
      <c r="KD282" s="82"/>
      <c r="KE282" s="82"/>
      <c r="KF282" s="83"/>
      <c r="KG282" s="82"/>
      <c r="KH282" s="82"/>
      <c r="KI282" s="121" t="s">
        <v>361</v>
      </c>
      <c r="KJ282" s="90">
        <f t="shared" si="331"/>
        <v>0</v>
      </c>
      <c r="KK282" s="90">
        <f t="shared" si="332"/>
        <v>0</v>
      </c>
      <c r="KL282" s="391" t="str">
        <f t="shared" si="333"/>
        <v/>
      </c>
      <c r="KM282" s="396">
        <f t="shared" si="334"/>
        <v>0</v>
      </c>
      <c r="KN282" s="82"/>
      <c r="KO282" s="82"/>
      <c r="KP282" s="82"/>
      <c r="KQ282" s="82"/>
      <c r="KR282" s="82"/>
      <c r="KS282" s="82"/>
      <c r="KT282" s="82"/>
      <c r="KU282" s="83"/>
      <c r="KV282" s="82"/>
      <c r="KW282" s="82"/>
      <c r="KX282" s="121" t="s">
        <v>361</v>
      </c>
      <c r="KY282" s="90">
        <f t="shared" si="335"/>
        <v>0</v>
      </c>
      <c r="KZ282" s="90">
        <f t="shared" si="336"/>
        <v>0</v>
      </c>
      <c r="LA282" s="391" t="str">
        <f t="shared" si="337"/>
        <v/>
      </c>
      <c r="LB282" s="396">
        <f t="shared" si="338"/>
        <v>0</v>
      </c>
      <c r="LC282" s="82"/>
      <c r="LD282" s="349"/>
      <c r="LE282" s="82"/>
      <c r="LF282" s="82"/>
      <c r="LG282" s="82"/>
      <c r="LH282" s="82"/>
      <c r="LI282" s="82"/>
      <c r="LJ282" s="83"/>
      <c r="LK282" s="82"/>
      <c r="LL282" s="82"/>
      <c r="LM282" s="121" t="s">
        <v>361</v>
      </c>
      <c r="LN282" s="90">
        <f t="shared" si="339"/>
        <v>0</v>
      </c>
      <c r="LO282" s="90">
        <f t="shared" si="340"/>
        <v>0</v>
      </c>
      <c r="LP282" s="391" t="str">
        <f t="shared" si="341"/>
        <v/>
      </c>
      <c r="LQ282" s="396">
        <f t="shared" si="342"/>
        <v>0</v>
      </c>
      <c r="LR282" s="82"/>
      <c r="LS282" s="349"/>
      <c r="LT282" s="82"/>
      <c r="LU282" s="82"/>
      <c r="LV282" s="82"/>
      <c r="LW282" s="82"/>
      <c r="LX282" s="82"/>
      <c r="LY282" s="83"/>
      <c r="LZ282" s="82"/>
      <c r="MA282" s="82"/>
      <c r="MB282" s="121" t="s">
        <v>361</v>
      </c>
      <c r="MC282" s="90">
        <f t="shared" si="343"/>
        <v>0</v>
      </c>
      <c r="MD282" s="90">
        <f t="shared" si="344"/>
        <v>0</v>
      </c>
      <c r="ME282" s="391" t="str">
        <f t="shared" si="345"/>
        <v/>
      </c>
      <c r="MF282" s="396">
        <f t="shared" si="346"/>
        <v>0</v>
      </c>
      <c r="MG282" s="82"/>
      <c r="MH282" s="349"/>
      <c r="MI282" s="82"/>
      <c r="MJ282" s="82"/>
      <c r="MK282" s="82"/>
      <c r="ML282" s="82"/>
      <c r="MM282" s="82"/>
      <c r="MN282" s="83"/>
      <c r="MO282" s="82"/>
      <c r="MP282" s="82"/>
      <c r="MQ282" s="121" t="s">
        <v>361</v>
      </c>
      <c r="MR282" s="90">
        <f t="shared" si="347"/>
        <v>0</v>
      </c>
      <c r="MS282" s="90">
        <f t="shared" si="348"/>
        <v>0</v>
      </c>
      <c r="MT282" s="391" t="str">
        <f t="shared" si="349"/>
        <v/>
      </c>
      <c r="MU282" s="396">
        <f t="shared" si="350"/>
        <v>0</v>
      </c>
      <c r="MV282" s="82"/>
      <c r="MW282" s="349"/>
    </row>
  </sheetData>
  <mergeCells count="192">
    <mergeCell ref="JR2:JS2"/>
    <mergeCell ref="KG2:KH2"/>
    <mergeCell ref="H40:I40"/>
    <mergeCell ref="W40:X40"/>
    <mergeCell ref="AL40:AM40"/>
    <mergeCell ref="BA40:BB40"/>
    <mergeCell ref="HY2:HZ2"/>
    <mergeCell ref="IN2:IO2"/>
    <mergeCell ref="JC2:JD2"/>
    <mergeCell ref="GF2:GG2"/>
    <mergeCell ref="GU2:GV2"/>
    <mergeCell ref="HJ2:HK2"/>
    <mergeCell ref="EM2:EN2"/>
    <mergeCell ref="FB2:FC2"/>
    <mergeCell ref="FQ2:FR2"/>
    <mergeCell ref="CT2:CU2"/>
    <mergeCell ref="DI2:DJ2"/>
    <mergeCell ref="DX2:DY2"/>
    <mergeCell ref="BA2:BB2"/>
    <mergeCell ref="BP2:BQ2"/>
    <mergeCell ref="CE2:CF2"/>
    <mergeCell ref="H2:I2"/>
    <mergeCell ref="W2:X2"/>
    <mergeCell ref="AL2:AM2"/>
    <mergeCell ref="BP78:BQ78"/>
    <mergeCell ref="CE78:CF78"/>
    <mergeCell ref="CT78:CU78"/>
    <mergeCell ref="KG40:KH40"/>
    <mergeCell ref="H78:I78"/>
    <mergeCell ref="W78:X78"/>
    <mergeCell ref="AL78:AM78"/>
    <mergeCell ref="BA78:BB78"/>
    <mergeCell ref="IN40:IO40"/>
    <mergeCell ref="JC40:JD40"/>
    <mergeCell ref="JR40:JS40"/>
    <mergeCell ref="GU40:GV40"/>
    <mergeCell ref="HJ40:HK40"/>
    <mergeCell ref="HY40:HZ40"/>
    <mergeCell ref="FB40:FC40"/>
    <mergeCell ref="FQ40:FR40"/>
    <mergeCell ref="GF40:GG40"/>
    <mergeCell ref="DI40:DJ40"/>
    <mergeCell ref="DX40:DY40"/>
    <mergeCell ref="EM40:EN40"/>
    <mergeCell ref="BP40:BQ40"/>
    <mergeCell ref="CE40:CF40"/>
    <mergeCell ref="CT40:CU40"/>
    <mergeCell ref="DX116:DY116"/>
    <mergeCell ref="EM116:EN116"/>
    <mergeCell ref="FB116:FC116"/>
    <mergeCell ref="CE116:CF116"/>
    <mergeCell ref="CT116:CU116"/>
    <mergeCell ref="DI116:DJ116"/>
    <mergeCell ref="KG78:KH78"/>
    <mergeCell ref="H116:I116"/>
    <mergeCell ref="W116:X116"/>
    <mergeCell ref="AL116:AM116"/>
    <mergeCell ref="BA116:BB116"/>
    <mergeCell ref="BP116:BQ116"/>
    <mergeCell ref="IN78:IO78"/>
    <mergeCell ref="JC78:JD78"/>
    <mergeCell ref="JR78:JS78"/>
    <mergeCell ref="GU78:GV78"/>
    <mergeCell ref="HJ78:HK78"/>
    <mergeCell ref="HY78:HZ78"/>
    <mergeCell ref="FB78:FC78"/>
    <mergeCell ref="FQ78:FR78"/>
    <mergeCell ref="GF78:GG78"/>
    <mergeCell ref="DI78:DJ78"/>
    <mergeCell ref="DX78:DY78"/>
    <mergeCell ref="EM78:EN78"/>
    <mergeCell ref="JC116:JD116"/>
    <mergeCell ref="JR116:JS116"/>
    <mergeCell ref="KG116:KH116"/>
    <mergeCell ref="HJ116:HK116"/>
    <mergeCell ref="HY116:HZ116"/>
    <mergeCell ref="IN116:IO116"/>
    <mergeCell ref="FQ116:FR116"/>
    <mergeCell ref="GF116:GG116"/>
    <mergeCell ref="GU116:GV116"/>
    <mergeCell ref="JR154:JS154"/>
    <mergeCell ref="KG154:KH154"/>
    <mergeCell ref="H192:I192"/>
    <mergeCell ref="W192:X192"/>
    <mergeCell ref="AL192:AM192"/>
    <mergeCell ref="BA192:BB192"/>
    <mergeCell ref="HY154:HZ154"/>
    <mergeCell ref="IN154:IO154"/>
    <mergeCell ref="JC154:JD154"/>
    <mergeCell ref="GF154:GG154"/>
    <mergeCell ref="GU154:GV154"/>
    <mergeCell ref="HJ154:HK154"/>
    <mergeCell ref="EM154:EN154"/>
    <mergeCell ref="FB154:FC154"/>
    <mergeCell ref="FQ154:FR154"/>
    <mergeCell ref="CT154:CU154"/>
    <mergeCell ref="DI154:DJ154"/>
    <mergeCell ref="DX154:DY154"/>
    <mergeCell ref="BA154:BB154"/>
    <mergeCell ref="BP154:BQ154"/>
    <mergeCell ref="CE154:CF154"/>
    <mergeCell ref="H154:I154"/>
    <mergeCell ref="W154:X154"/>
    <mergeCell ref="AL154:AM154"/>
    <mergeCell ref="KG192:KH192"/>
    <mergeCell ref="H230:I230"/>
    <mergeCell ref="W230:X230"/>
    <mergeCell ref="AL230:AM230"/>
    <mergeCell ref="BA230:BB230"/>
    <mergeCell ref="IN192:IO192"/>
    <mergeCell ref="JC192:JD192"/>
    <mergeCell ref="JR192:JS192"/>
    <mergeCell ref="GU192:GV192"/>
    <mergeCell ref="HJ192:HK192"/>
    <mergeCell ref="HY192:HZ192"/>
    <mergeCell ref="FB192:FC192"/>
    <mergeCell ref="FQ192:FR192"/>
    <mergeCell ref="GF192:GG192"/>
    <mergeCell ref="DI192:DJ192"/>
    <mergeCell ref="DX192:DY192"/>
    <mergeCell ref="EM192:EN192"/>
    <mergeCell ref="BP192:BQ192"/>
    <mergeCell ref="CE192:CF192"/>
    <mergeCell ref="CT192:CU192"/>
    <mergeCell ref="KG230:KH230"/>
    <mergeCell ref="IN230:IO230"/>
    <mergeCell ref="JC230:JD230"/>
    <mergeCell ref="BP230:BQ230"/>
    <mergeCell ref="F270:F276"/>
    <mergeCell ref="U270:U276"/>
    <mergeCell ref="AJ270:AJ276"/>
    <mergeCell ref="AY270:AY276"/>
    <mergeCell ref="BN270:BN276"/>
    <mergeCell ref="CC270:CC276"/>
    <mergeCell ref="CR270:CR276"/>
    <mergeCell ref="DG270:DG276"/>
    <mergeCell ref="DV270:DV276"/>
    <mergeCell ref="CE230:CF230"/>
    <mergeCell ref="HW270:HW276"/>
    <mergeCell ref="IL270:IL276"/>
    <mergeCell ref="JA270:JA276"/>
    <mergeCell ref="JP270:JP276"/>
    <mergeCell ref="KE270:KE276"/>
    <mergeCell ref="EK270:EK276"/>
    <mergeCell ref="EZ270:EZ276"/>
    <mergeCell ref="FO270:FO276"/>
    <mergeCell ref="GD270:GD276"/>
    <mergeCell ref="GS270:GS276"/>
    <mergeCell ref="HH270:HH276"/>
    <mergeCell ref="JR230:JS230"/>
    <mergeCell ref="GU230:GV230"/>
    <mergeCell ref="HJ230:HK230"/>
    <mergeCell ref="HY230:HZ230"/>
    <mergeCell ref="FB230:FC230"/>
    <mergeCell ref="FQ230:FR230"/>
    <mergeCell ref="GF230:GG230"/>
    <mergeCell ref="DI230:DJ230"/>
    <mergeCell ref="DX230:DY230"/>
    <mergeCell ref="EM230:EN230"/>
    <mergeCell ref="CT230:CU230"/>
    <mergeCell ref="KV2:KW2"/>
    <mergeCell ref="KV40:KW40"/>
    <mergeCell ref="KV78:KW78"/>
    <mergeCell ref="KV116:KW116"/>
    <mergeCell ref="KV154:KW154"/>
    <mergeCell ref="KV192:KW192"/>
    <mergeCell ref="KV230:KW230"/>
    <mergeCell ref="KT270:KT276"/>
    <mergeCell ref="LK2:LL2"/>
    <mergeCell ref="LK40:LL40"/>
    <mergeCell ref="LK78:LL78"/>
    <mergeCell ref="LK116:LL116"/>
    <mergeCell ref="LK154:LL154"/>
    <mergeCell ref="LK192:LL192"/>
    <mergeCell ref="LK230:LL230"/>
    <mergeCell ref="LI270:LI276"/>
    <mergeCell ref="LZ2:MA2"/>
    <mergeCell ref="LZ40:MA40"/>
    <mergeCell ref="LZ78:MA78"/>
    <mergeCell ref="LZ116:MA116"/>
    <mergeCell ref="LZ154:MA154"/>
    <mergeCell ref="LZ192:MA192"/>
    <mergeCell ref="LZ230:MA230"/>
    <mergeCell ref="LX270:LX276"/>
    <mergeCell ref="MO2:MP2"/>
    <mergeCell ref="MO40:MP40"/>
    <mergeCell ref="MO78:MP78"/>
    <mergeCell ref="MO116:MP116"/>
    <mergeCell ref="MO154:MP154"/>
    <mergeCell ref="MO192:MP192"/>
    <mergeCell ref="MO230:MP230"/>
    <mergeCell ref="MM270:MM276"/>
  </mergeCells>
  <conditionalFormatting sqref="Y233:Y252">
    <cfRule type="expression" dxfId="21925" priority="17234">
      <formula>$L233="SQUAT"</formula>
    </cfRule>
    <cfRule type="expression" dxfId="21924" priority="17235">
      <formula>$L233="BENCH"</formula>
    </cfRule>
    <cfRule type="expression" dxfId="21923" priority="17236">
      <formula>$L233="DEADLIFT"</formula>
    </cfRule>
    <cfRule type="expression" dxfId="21922" priority="17237">
      <formula>AND($L233="ACC",ISBLANK($K233))</formula>
    </cfRule>
    <cfRule type="expression" dxfId="21921" priority="17238">
      <formula>$L233="ACC"</formula>
    </cfRule>
  </conditionalFormatting>
  <conditionalFormatting sqref="V233:V252">
    <cfRule type="expression" dxfId="21920" priority="17226">
      <formula>AND($J233="SQUAT",ISBLANK($I233))</formula>
    </cfRule>
    <cfRule type="expression" dxfId="21919" priority="17227">
      <formula>AND($J233="BENCH",ISBLANK($I233))</formula>
    </cfRule>
    <cfRule type="expression" dxfId="21918" priority="17228">
      <formula>AND($J233="DEADLIFT",ISBLANK($I233))</formula>
    </cfRule>
  </conditionalFormatting>
  <conditionalFormatting sqref="V233:V252">
    <cfRule type="expression" dxfId="21917" priority="17221">
      <formula>$J233="SQUAT"</formula>
    </cfRule>
    <cfRule type="expression" dxfId="21916" priority="17222">
      <formula>$J233="BENCH"</formula>
    </cfRule>
    <cfRule type="expression" dxfId="21915" priority="17223">
      <formula>$J233="DEADLIFT"</formula>
    </cfRule>
    <cfRule type="expression" dxfId="21914" priority="17224">
      <formula>AND($J233="ACC",ISBLANK($I233))</formula>
    </cfRule>
    <cfRule type="expression" dxfId="21913" priority="17225">
      <formula>$J233="ACC"</formula>
    </cfRule>
  </conditionalFormatting>
  <conditionalFormatting sqref="AN195:AN214">
    <cfRule type="expression" dxfId="21912" priority="17162">
      <formula>$L195="SQUAT"</formula>
    </cfRule>
    <cfRule type="expression" dxfId="21911" priority="17163">
      <formula>$L195="BENCH"</formula>
    </cfRule>
    <cfRule type="expression" dxfId="21910" priority="17164">
      <formula>$L195="DEADLIFT"</formula>
    </cfRule>
    <cfRule type="expression" dxfId="21909" priority="17165">
      <formula>AND($L195="ACC",ISBLANK($K195))</formula>
    </cfRule>
    <cfRule type="expression" dxfId="21908" priority="17166">
      <formula>$L195="ACC"</formula>
    </cfRule>
  </conditionalFormatting>
  <conditionalFormatting sqref="AK195:AK214">
    <cfRule type="expression" dxfId="21907" priority="17154">
      <formula>AND($J195="SQUAT",ISBLANK($I195))</formula>
    </cfRule>
    <cfRule type="expression" dxfId="21906" priority="17155">
      <formula>AND($J195="BENCH",ISBLANK($I195))</formula>
    </cfRule>
    <cfRule type="expression" dxfId="21905" priority="17156">
      <formula>AND($J195="DEADLIFT",ISBLANK($I195))</formula>
    </cfRule>
  </conditionalFormatting>
  <conditionalFormatting sqref="AK195:AK214">
    <cfRule type="expression" dxfId="21904" priority="17149">
      <formula>$J195="SQUAT"</formula>
    </cfRule>
    <cfRule type="expression" dxfId="21903" priority="17150">
      <formula>$J195="BENCH"</formula>
    </cfRule>
    <cfRule type="expression" dxfId="21902" priority="17151">
      <formula>$J195="DEADLIFT"</formula>
    </cfRule>
    <cfRule type="expression" dxfId="21901" priority="17152">
      <formula>AND($J195="ACC",ISBLANK($I195))</formula>
    </cfRule>
    <cfRule type="expression" dxfId="21900" priority="17153">
      <formula>$J195="ACC"</formula>
    </cfRule>
  </conditionalFormatting>
  <conditionalFormatting sqref="AN233:AN252">
    <cfRule type="expression" dxfId="21899" priority="17144">
      <formula>$L233="SQUAT"</formula>
    </cfRule>
    <cfRule type="expression" dxfId="21898" priority="17145">
      <formula>$L233="BENCH"</formula>
    </cfRule>
    <cfRule type="expression" dxfId="21897" priority="17146">
      <formula>$L233="DEADLIFT"</formula>
    </cfRule>
    <cfRule type="expression" dxfId="21896" priority="17147">
      <formula>AND($L233="ACC",ISBLANK($K233))</formula>
    </cfRule>
    <cfRule type="expression" dxfId="21895" priority="17148">
      <formula>$L233="ACC"</formula>
    </cfRule>
  </conditionalFormatting>
  <conditionalFormatting sqref="AK233:AK252">
    <cfRule type="expression" dxfId="21894" priority="17136">
      <formula>AND($J233="SQUAT",ISBLANK($I233))</formula>
    </cfRule>
    <cfRule type="expression" dxfId="21893" priority="17137">
      <formula>AND($J233="BENCH",ISBLANK($I233))</formula>
    </cfRule>
    <cfRule type="expression" dxfId="21892" priority="17138">
      <formula>AND($J233="DEADLIFT",ISBLANK($I233))</formula>
    </cfRule>
  </conditionalFormatting>
  <conditionalFormatting sqref="AK233:AK252">
    <cfRule type="expression" dxfId="21891" priority="17131">
      <formula>$J233="SQUAT"</formula>
    </cfRule>
    <cfRule type="expression" dxfId="21890" priority="17132">
      <formula>$J233="BENCH"</formula>
    </cfRule>
    <cfRule type="expression" dxfId="21889" priority="17133">
      <formula>$J233="DEADLIFT"</formula>
    </cfRule>
    <cfRule type="expression" dxfId="21888" priority="17134">
      <formula>AND($J233="ACC",ISBLANK($I233))</formula>
    </cfRule>
    <cfRule type="expression" dxfId="21887" priority="17135">
      <formula>$J233="ACC"</formula>
    </cfRule>
  </conditionalFormatting>
  <conditionalFormatting sqref="BC195:BC214">
    <cfRule type="expression" dxfId="21886" priority="17036">
      <formula>$L195="SQUAT"</formula>
    </cfRule>
    <cfRule type="expression" dxfId="21885" priority="17037">
      <formula>$L195="BENCH"</formula>
    </cfRule>
    <cfRule type="expression" dxfId="21884" priority="17038">
      <formula>$L195="DEADLIFT"</formula>
    </cfRule>
    <cfRule type="expression" dxfId="21883" priority="17039">
      <formula>AND($L195="ACC",ISBLANK($K195))</formula>
    </cfRule>
    <cfRule type="expression" dxfId="21882" priority="17040">
      <formula>$L195="ACC"</formula>
    </cfRule>
  </conditionalFormatting>
  <conditionalFormatting sqref="AZ195:AZ214">
    <cfRule type="expression" dxfId="21881" priority="17028">
      <formula>AND($J195="SQUAT",ISBLANK($I195))</formula>
    </cfRule>
    <cfRule type="expression" dxfId="21880" priority="17029">
      <formula>AND($J195="BENCH",ISBLANK($I195))</formula>
    </cfRule>
    <cfRule type="expression" dxfId="21879" priority="17030">
      <formula>AND($J195="DEADLIFT",ISBLANK($I195))</formula>
    </cfRule>
  </conditionalFormatting>
  <conditionalFormatting sqref="AZ195:AZ214">
    <cfRule type="expression" dxfId="21878" priority="17023">
      <formula>$J195="SQUAT"</formula>
    </cfRule>
    <cfRule type="expression" dxfId="21877" priority="17024">
      <formula>$J195="BENCH"</formula>
    </cfRule>
    <cfRule type="expression" dxfId="21876" priority="17025">
      <formula>$J195="DEADLIFT"</formula>
    </cfRule>
    <cfRule type="expression" dxfId="21875" priority="17026">
      <formula>AND($J195="ACC",ISBLANK($I195))</formula>
    </cfRule>
    <cfRule type="expression" dxfId="21874" priority="17027">
      <formula>$J195="ACC"</formula>
    </cfRule>
  </conditionalFormatting>
  <conditionalFormatting sqref="BC233:BC252">
    <cfRule type="expression" dxfId="21873" priority="17018">
      <formula>$L233="SQUAT"</formula>
    </cfRule>
    <cfRule type="expression" dxfId="21872" priority="17019">
      <formula>$L233="BENCH"</formula>
    </cfRule>
    <cfRule type="expression" dxfId="21871" priority="17020">
      <formula>$L233="DEADLIFT"</formula>
    </cfRule>
    <cfRule type="expression" dxfId="21870" priority="17021">
      <formula>AND($L233="ACC",ISBLANK($K233))</formula>
    </cfRule>
    <cfRule type="expression" dxfId="21869" priority="17022">
      <formula>$L233="ACC"</formula>
    </cfRule>
  </conditionalFormatting>
  <conditionalFormatting sqref="AZ233:AZ252">
    <cfRule type="expression" dxfId="21868" priority="17010">
      <formula>AND($J233="SQUAT",ISBLANK($I233))</formula>
    </cfRule>
    <cfRule type="expression" dxfId="21867" priority="17011">
      <formula>AND($J233="BENCH",ISBLANK($I233))</formula>
    </cfRule>
    <cfRule type="expression" dxfId="21866" priority="17012">
      <formula>AND($J233="DEADLIFT",ISBLANK($I233))</formula>
    </cfRule>
  </conditionalFormatting>
  <conditionalFormatting sqref="AZ233:AZ252">
    <cfRule type="expression" dxfId="21865" priority="17005">
      <formula>$J233="SQUAT"</formula>
    </cfRule>
    <cfRule type="expression" dxfId="21864" priority="17006">
      <formula>$J233="BENCH"</formula>
    </cfRule>
    <cfRule type="expression" dxfId="21863" priority="17007">
      <formula>$J233="DEADLIFT"</formula>
    </cfRule>
    <cfRule type="expression" dxfId="21862" priority="17008">
      <formula>AND($J233="ACC",ISBLANK($I233))</formula>
    </cfRule>
    <cfRule type="expression" dxfId="21861" priority="17009">
      <formula>$J233="ACC"</formula>
    </cfRule>
  </conditionalFormatting>
  <conditionalFormatting sqref="BR195:BR214">
    <cfRule type="expression" dxfId="21860" priority="16910">
      <formula>$L195="SQUAT"</formula>
    </cfRule>
    <cfRule type="expression" dxfId="21859" priority="16911">
      <formula>$L195="BENCH"</formula>
    </cfRule>
    <cfRule type="expression" dxfId="21858" priority="16912">
      <formula>$L195="DEADLIFT"</formula>
    </cfRule>
    <cfRule type="expression" dxfId="21857" priority="16913">
      <formula>AND($L195="ACC",ISBLANK($K195))</formula>
    </cfRule>
    <cfRule type="expression" dxfId="21856" priority="16914">
      <formula>$L195="ACC"</formula>
    </cfRule>
  </conditionalFormatting>
  <conditionalFormatting sqref="BR233:BR252">
    <cfRule type="expression" dxfId="21855" priority="16892">
      <formula>$L233="SQUAT"</formula>
    </cfRule>
    <cfRule type="expression" dxfId="21854" priority="16893">
      <formula>$L233="BENCH"</formula>
    </cfRule>
    <cfRule type="expression" dxfId="21853" priority="16894">
      <formula>$L233="DEADLIFT"</formula>
    </cfRule>
    <cfRule type="expression" dxfId="21852" priority="16895">
      <formula>AND($L233="ACC",ISBLANK($K233))</formula>
    </cfRule>
    <cfRule type="expression" dxfId="21851" priority="16896">
      <formula>$L233="ACC"</formula>
    </cfRule>
  </conditionalFormatting>
  <conditionalFormatting sqref="CD195:CD214">
    <cfRule type="expression" dxfId="21850" priority="16776">
      <formula>AND($J195="SQUAT",ISBLANK($I195))</formula>
    </cfRule>
    <cfRule type="expression" dxfId="21849" priority="16777">
      <formula>AND($J195="BENCH",ISBLANK($I195))</formula>
    </cfRule>
    <cfRule type="expression" dxfId="21848" priority="16778">
      <formula>AND($J195="DEADLIFT",ISBLANK($I195))</formula>
    </cfRule>
  </conditionalFormatting>
  <conditionalFormatting sqref="CD195:CD214">
    <cfRule type="expression" dxfId="21847" priority="16771">
      <formula>$J195="SQUAT"</formula>
    </cfRule>
    <cfRule type="expression" dxfId="21846" priority="16772">
      <formula>$J195="BENCH"</formula>
    </cfRule>
    <cfRule type="expression" dxfId="21845" priority="16773">
      <formula>$J195="DEADLIFT"</formula>
    </cfRule>
    <cfRule type="expression" dxfId="21844" priority="16774">
      <formula>AND($J195="ACC",ISBLANK($I195))</formula>
    </cfRule>
    <cfRule type="expression" dxfId="21843" priority="16775">
      <formula>$J195="ACC"</formula>
    </cfRule>
  </conditionalFormatting>
  <conditionalFormatting sqref="CD233:CD252">
    <cfRule type="expression" dxfId="21842" priority="16758">
      <formula>AND($J233="SQUAT",ISBLANK($I233))</formula>
    </cfRule>
    <cfRule type="expression" dxfId="21841" priority="16759">
      <formula>AND($J233="BENCH",ISBLANK($I233))</formula>
    </cfRule>
    <cfRule type="expression" dxfId="21840" priority="16760">
      <formula>AND($J233="DEADLIFT",ISBLANK($I233))</formula>
    </cfRule>
  </conditionalFormatting>
  <conditionalFormatting sqref="CD233:CD252">
    <cfRule type="expression" dxfId="21839" priority="16753">
      <formula>$J233="SQUAT"</formula>
    </cfRule>
    <cfRule type="expression" dxfId="21838" priority="16754">
      <formula>$J233="BENCH"</formula>
    </cfRule>
    <cfRule type="expression" dxfId="21837" priority="16755">
      <formula>$J233="DEADLIFT"</formula>
    </cfRule>
    <cfRule type="expression" dxfId="21836" priority="16756">
      <formula>AND($J233="ACC",ISBLANK($I233))</formula>
    </cfRule>
    <cfRule type="expression" dxfId="21835" priority="16757">
      <formula>$J233="ACC"</formula>
    </cfRule>
  </conditionalFormatting>
  <conditionalFormatting sqref="CV195:CV214">
    <cfRule type="expression" dxfId="21834" priority="16658">
      <formula>$L195="SQUAT"</formula>
    </cfRule>
    <cfRule type="expression" dxfId="21833" priority="16659">
      <formula>$L195="BENCH"</formula>
    </cfRule>
    <cfRule type="expression" dxfId="21832" priority="16660">
      <formula>$L195="DEADLIFT"</formula>
    </cfRule>
    <cfRule type="expression" dxfId="21831" priority="16661">
      <formula>AND($L195="ACC",ISBLANK($K195))</formula>
    </cfRule>
    <cfRule type="expression" dxfId="21830" priority="16662">
      <formula>$L195="ACC"</formula>
    </cfRule>
  </conditionalFormatting>
  <conditionalFormatting sqref="CV233:CV252">
    <cfRule type="expression" dxfId="21829" priority="16640">
      <formula>$L233="SQUAT"</formula>
    </cfRule>
    <cfRule type="expression" dxfId="21828" priority="16641">
      <formula>$L233="BENCH"</formula>
    </cfRule>
    <cfRule type="expression" dxfId="21827" priority="16642">
      <formula>$L233="DEADLIFT"</formula>
    </cfRule>
    <cfRule type="expression" dxfId="21826" priority="16643">
      <formula>AND($L233="ACC",ISBLANK($K233))</formula>
    </cfRule>
    <cfRule type="expression" dxfId="21825" priority="16644">
      <formula>$L233="ACC"</formula>
    </cfRule>
  </conditionalFormatting>
  <conditionalFormatting sqref="DK195:DK214">
    <cfRule type="expression" dxfId="21824" priority="16532">
      <formula>$L195="SQUAT"</formula>
    </cfRule>
    <cfRule type="expression" dxfId="21823" priority="16533">
      <formula>$L195="BENCH"</formula>
    </cfRule>
    <cfRule type="expression" dxfId="21822" priority="16534">
      <formula>$L195="DEADLIFT"</formula>
    </cfRule>
    <cfRule type="expression" dxfId="21821" priority="16535">
      <formula>AND($L195="ACC",ISBLANK($K195))</formula>
    </cfRule>
    <cfRule type="expression" dxfId="21820" priority="16536">
      <formula>$L195="ACC"</formula>
    </cfRule>
  </conditionalFormatting>
  <conditionalFormatting sqref="DK233:DK252">
    <cfRule type="expression" dxfId="21819" priority="16514">
      <formula>$L233="SQUAT"</formula>
    </cfRule>
    <cfRule type="expression" dxfId="21818" priority="16515">
      <formula>$L233="BENCH"</formula>
    </cfRule>
    <cfRule type="expression" dxfId="21817" priority="16516">
      <formula>$L233="DEADLIFT"</formula>
    </cfRule>
    <cfRule type="expression" dxfId="21816" priority="16517">
      <formula>AND($L233="ACC",ISBLANK($K233))</formula>
    </cfRule>
    <cfRule type="expression" dxfId="21815" priority="16518">
      <formula>$L233="ACC"</formula>
    </cfRule>
  </conditionalFormatting>
  <conditionalFormatting sqref="DZ195:DZ214">
    <cfRule type="expression" dxfId="21814" priority="16406">
      <formula>$L195="SQUAT"</formula>
    </cfRule>
    <cfRule type="expression" dxfId="21813" priority="16407">
      <formula>$L195="BENCH"</formula>
    </cfRule>
    <cfRule type="expression" dxfId="21812" priority="16408">
      <formula>$L195="DEADLIFT"</formula>
    </cfRule>
    <cfRule type="expression" dxfId="21811" priority="16409">
      <formula>AND($L195="ACC",ISBLANK($K195))</formula>
    </cfRule>
    <cfRule type="expression" dxfId="21810" priority="16410">
      <formula>$L195="ACC"</formula>
    </cfRule>
  </conditionalFormatting>
  <conditionalFormatting sqref="DW195:DW214">
    <cfRule type="expression" dxfId="21809" priority="16398">
      <formula>AND($J195="SQUAT",ISBLANK($I195))</formula>
    </cfRule>
    <cfRule type="expression" dxfId="21808" priority="16399">
      <formula>AND($J195="BENCH",ISBLANK($I195))</formula>
    </cfRule>
    <cfRule type="expression" dxfId="21807" priority="16400">
      <formula>AND($J195="DEADLIFT",ISBLANK($I195))</formula>
    </cfRule>
  </conditionalFormatting>
  <conditionalFormatting sqref="DW195:DW214">
    <cfRule type="expression" dxfId="21806" priority="16393">
      <formula>$J195="SQUAT"</formula>
    </cfRule>
    <cfRule type="expression" dxfId="21805" priority="16394">
      <formula>$J195="BENCH"</formula>
    </cfRule>
    <cfRule type="expression" dxfId="21804" priority="16395">
      <formula>$J195="DEADLIFT"</formula>
    </cfRule>
    <cfRule type="expression" dxfId="21803" priority="16396">
      <formula>AND($J195="ACC",ISBLANK($I195))</formula>
    </cfRule>
    <cfRule type="expression" dxfId="21802" priority="16397">
      <formula>$J195="ACC"</formula>
    </cfRule>
  </conditionalFormatting>
  <conditionalFormatting sqref="DZ233:DZ252">
    <cfRule type="expression" dxfId="21801" priority="16388">
      <formula>$L233="SQUAT"</formula>
    </cfRule>
    <cfRule type="expression" dxfId="21800" priority="16389">
      <formula>$L233="BENCH"</formula>
    </cfRule>
    <cfRule type="expression" dxfId="21799" priority="16390">
      <formula>$L233="DEADLIFT"</formula>
    </cfRule>
    <cfRule type="expression" dxfId="21798" priority="16391">
      <formula>AND($L233="ACC",ISBLANK($K233))</formula>
    </cfRule>
    <cfRule type="expression" dxfId="21797" priority="16392">
      <formula>$L233="ACC"</formula>
    </cfRule>
  </conditionalFormatting>
  <conditionalFormatting sqref="DW233:DW252">
    <cfRule type="expression" dxfId="21796" priority="16380">
      <formula>AND($J233="SQUAT",ISBLANK($I233))</formula>
    </cfRule>
    <cfRule type="expression" dxfId="21795" priority="16381">
      <formula>AND($J233="BENCH",ISBLANK($I233))</formula>
    </cfRule>
    <cfRule type="expression" dxfId="21794" priority="16382">
      <formula>AND($J233="DEADLIFT",ISBLANK($I233))</formula>
    </cfRule>
  </conditionalFormatting>
  <conditionalFormatting sqref="DW233:DW252">
    <cfRule type="expression" dxfId="21793" priority="16375">
      <formula>$J233="SQUAT"</formula>
    </cfRule>
    <cfRule type="expression" dxfId="21792" priority="16376">
      <formula>$J233="BENCH"</formula>
    </cfRule>
    <cfRule type="expression" dxfId="21791" priority="16377">
      <formula>$J233="DEADLIFT"</formula>
    </cfRule>
    <cfRule type="expression" dxfId="21790" priority="16378">
      <formula>AND($J233="ACC",ISBLANK($I233))</formula>
    </cfRule>
    <cfRule type="expression" dxfId="21789" priority="16379">
      <formula>$J233="ACC"</formula>
    </cfRule>
  </conditionalFormatting>
  <conditionalFormatting sqref="EO195:EO214">
    <cfRule type="expression" dxfId="21788" priority="16280">
      <formula>$L195="SQUAT"</formula>
    </cfRule>
    <cfRule type="expression" dxfId="21787" priority="16281">
      <formula>$L195="BENCH"</formula>
    </cfRule>
    <cfRule type="expression" dxfId="21786" priority="16282">
      <formula>$L195="DEADLIFT"</formula>
    </cfRule>
    <cfRule type="expression" dxfId="21785" priority="16283">
      <formula>AND($L195="ACC",ISBLANK($K195))</formula>
    </cfRule>
    <cfRule type="expression" dxfId="21784" priority="16284">
      <formula>$L195="ACC"</formula>
    </cfRule>
  </conditionalFormatting>
  <conditionalFormatting sqref="EL195:EL214">
    <cfRule type="expression" dxfId="21783" priority="16272">
      <formula>AND($J195="SQUAT",ISBLANK($I195))</formula>
    </cfRule>
    <cfRule type="expression" dxfId="21782" priority="16273">
      <formula>AND($J195="BENCH",ISBLANK($I195))</formula>
    </cfRule>
    <cfRule type="expression" dxfId="21781" priority="16274">
      <formula>AND($J195="DEADLIFT",ISBLANK($I195))</formula>
    </cfRule>
  </conditionalFormatting>
  <conditionalFormatting sqref="EL195:EL214">
    <cfRule type="expression" dxfId="21780" priority="16267">
      <formula>$J195="SQUAT"</formula>
    </cfRule>
    <cfRule type="expression" dxfId="21779" priority="16268">
      <formula>$J195="BENCH"</formula>
    </cfRule>
    <cfRule type="expression" dxfId="21778" priority="16269">
      <formula>$J195="DEADLIFT"</formula>
    </cfRule>
    <cfRule type="expression" dxfId="21777" priority="16270">
      <formula>AND($J195="ACC",ISBLANK($I195))</formula>
    </cfRule>
    <cfRule type="expression" dxfId="21776" priority="16271">
      <formula>$J195="ACC"</formula>
    </cfRule>
  </conditionalFormatting>
  <conditionalFormatting sqref="EO233:EO252">
    <cfRule type="expression" dxfId="21775" priority="16262">
      <formula>$L233="SQUAT"</formula>
    </cfRule>
    <cfRule type="expression" dxfId="21774" priority="16263">
      <formula>$L233="BENCH"</formula>
    </cfRule>
    <cfRule type="expression" dxfId="21773" priority="16264">
      <formula>$L233="DEADLIFT"</formula>
    </cfRule>
    <cfRule type="expression" dxfId="21772" priority="16265">
      <formula>AND($L233="ACC",ISBLANK($K233))</formula>
    </cfRule>
    <cfRule type="expression" dxfId="21771" priority="16266">
      <formula>$L233="ACC"</formula>
    </cfRule>
  </conditionalFormatting>
  <conditionalFormatting sqref="EL233:EL252">
    <cfRule type="expression" dxfId="21770" priority="16254">
      <formula>AND($J233="SQUAT",ISBLANK($I233))</formula>
    </cfRule>
    <cfRule type="expression" dxfId="21769" priority="16255">
      <formula>AND($J233="BENCH",ISBLANK($I233))</formula>
    </cfRule>
    <cfRule type="expression" dxfId="21768" priority="16256">
      <formula>AND($J233="DEADLIFT",ISBLANK($I233))</formula>
    </cfRule>
  </conditionalFormatting>
  <conditionalFormatting sqref="EL233:EL252">
    <cfRule type="expression" dxfId="21767" priority="16249">
      <formula>$J233="SQUAT"</formula>
    </cfRule>
    <cfRule type="expression" dxfId="21766" priority="16250">
      <formula>$J233="BENCH"</formula>
    </cfRule>
    <cfRule type="expression" dxfId="21765" priority="16251">
      <formula>$J233="DEADLIFT"</formula>
    </cfRule>
    <cfRule type="expression" dxfId="21764" priority="16252">
      <formula>AND($J233="ACC",ISBLANK($I233))</formula>
    </cfRule>
    <cfRule type="expression" dxfId="21763" priority="16253">
      <formula>$J233="ACC"</formula>
    </cfRule>
  </conditionalFormatting>
  <conditionalFormatting sqref="FD195:FD214">
    <cfRule type="expression" dxfId="21762" priority="16154">
      <formula>$L195="SQUAT"</formula>
    </cfRule>
    <cfRule type="expression" dxfId="21761" priority="16155">
      <formula>$L195="BENCH"</formula>
    </cfRule>
    <cfRule type="expression" dxfId="21760" priority="16156">
      <formula>$L195="DEADLIFT"</formula>
    </cfRule>
    <cfRule type="expression" dxfId="21759" priority="16157">
      <formula>AND($L195="ACC",ISBLANK($K195))</formula>
    </cfRule>
    <cfRule type="expression" dxfId="21758" priority="16158">
      <formula>$L195="ACC"</formula>
    </cfRule>
  </conditionalFormatting>
  <conditionalFormatting sqref="FA195:FA214">
    <cfRule type="expression" dxfId="21757" priority="16146">
      <formula>AND($J195="SQUAT",ISBLANK($I195))</formula>
    </cfRule>
    <cfRule type="expression" dxfId="21756" priority="16147">
      <formula>AND($J195="BENCH",ISBLANK($I195))</formula>
    </cfRule>
    <cfRule type="expression" dxfId="21755" priority="16148">
      <formula>AND($J195="DEADLIFT",ISBLANK($I195))</formula>
    </cfRule>
  </conditionalFormatting>
  <conditionalFormatting sqref="FA195:FA214">
    <cfRule type="expression" dxfId="21754" priority="16141">
      <formula>$J195="SQUAT"</formula>
    </cfRule>
    <cfRule type="expression" dxfId="21753" priority="16142">
      <formula>$J195="BENCH"</formula>
    </cfRule>
    <cfRule type="expression" dxfId="21752" priority="16143">
      <formula>$J195="DEADLIFT"</formula>
    </cfRule>
    <cfRule type="expression" dxfId="21751" priority="16144">
      <formula>AND($J195="ACC",ISBLANK($I195))</formula>
    </cfRule>
    <cfRule type="expression" dxfId="21750" priority="16145">
      <formula>$J195="ACC"</formula>
    </cfRule>
  </conditionalFormatting>
  <conditionalFormatting sqref="FD233:FD252">
    <cfRule type="expression" dxfId="21749" priority="16136">
      <formula>$L233="SQUAT"</formula>
    </cfRule>
    <cfRule type="expression" dxfId="21748" priority="16137">
      <formula>$L233="BENCH"</formula>
    </cfRule>
    <cfRule type="expression" dxfId="21747" priority="16138">
      <formula>$L233="DEADLIFT"</formula>
    </cfRule>
    <cfRule type="expression" dxfId="21746" priority="16139">
      <formula>AND($L233="ACC",ISBLANK($K233))</formula>
    </cfRule>
    <cfRule type="expression" dxfId="21745" priority="16140">
      <formula>$L233="ACC"</formula>
    </cfRule>
  </conditionalFormatting>
  <conditionalFormatting sqref="FA233:FA252">
    <cfRule type="expression" dxfId="21744" priority="16128">
      <formula>AND($J233="SQUAT",ISBLANK($I233))</formula>
    </cfRule>
    <cfRule type="expression" dxfId="21743" priority="16129">
      <formula>AND($J233="BENCH",ISBLANK($I233))</formula>
    </cfRule>
    <cfRule type="expression" dxfId="21742" priority="16130">
      <formula>AND($J233="DEADLIFT",ISBLANK($I233))</formula>
    </cfRule>
  </conditionalFormatting>
  <conditionalFormatting sqref="FA233:FA252">
    <cfRule type="expression" dxfId="21741" priority="16123">
      <formula>$J233="SQUAT"</formula>
    </cfRule>
    <cfRule type="expression" dxfId="21740" priority="16124">
      <formula>$J233="BENCH"</formula>
    </cfRule>
    <cfRule type="expression" dxfId="21739" priority="16125">
      <formula>$J233="DEADLIFT"</formula>
    </cfRule>
    <cfRule type="expression" dxfId="21738" priority="16126">
      <formula>AND($J233="ACC",ISBLANK($I233))</formula>
    </cfRule>
    <cfRule type="expression" dxfId="21737" priority="16127">
      <formula>$J233="ACC"</formula>
    </cfRule>
  </conditionalFormatting>
  <conditionalFormatting sqref="FS195:FS214">
    <cfRule type="expression" dxfId="21736" priority="16028">
      <formula>$L195="SQUAT"</formula>
    </cfRule>
    <cfRule type="expression" dxfId="21735" priority="16029">
      <formula>$L195="BENCH"</formula>
    </cfRule>
    <cfRule type="expression" dxfId="21734" priority="16030">
      <formula>$L195="DEADLIFT"</formula>
    </cfRule>
    <cfRule type="expression" dxfId="21733" priority="16031">
      <formula>AND($L195="ACC",ISBLANK($K195))</formula>
    </cfRule>
    <cfRule type="expression" dxfId="21732" priority="16032">
      <formula>$L195="ACC"</formula>
    </cfRule>
  </conditionalFormatting>
  <conditionalFormatting sqref="FP195:FP214">
    <cfRule type="expression" dxfId="21731" priority="16020">
      <formula>AND($J195="SQUAT",ISBLANK($I195))</formula>
    </cfRule>
    <cfRule type="expression" dxfId="21730" priority="16021">
      <formula>AND($J195="BENCH",ISBLANK($I195))</formula>
    </cfRule>
    <cfRule type="expression" dxfId="21729" priority="16022">
      <formula>AND($J195="DEADLIFT",ISBLANK($I195))</formula>
    </cfRule>
  </conditionalFormatting>
  <conditionalFormatting sqref="FP195:FP214">
    <cfRule type="expression" dxfId="21728" priority="16015">
      <formula>$J195="SQUAT"</formula>
    </cfRule>
    <cfRule type="expression" dxfId="21727" priority="16016">
      <formula>$J195="BENCH"</formula>
    </cfRule>
    <cfRule type="expression" dxfId="21726" priority="16017">
      <formula>$J195="DEADLIFT"</formula>
    </cfRule>
    <cfRule type="expression" dxfId="21725" priority="16018">
      <formula>AND($J195="ACC",ISBLANK($I195))</formula>
    </cfRule>
    <cfRule type="expression" dxfId="21724" priority="16019">
      <formula>$J195="ACC"</formula>
    </cfRule>
  </conditionalFormatting>
  <conditionalFormatting sqref="FS233:FS252">
    <cfRule type="expression" dxfId="21723" priority="16010">
      <formula>$L233="SQUAT"</formula>
    </cfRule>
    <cfRule type="expression" dxfId="21722" priority="16011">
      <formula>$L233="BENCH"</formula>
    </cfRule>
    <cfRule type="expression" dxfId="21721" priority="16012">
      <formula>$L233="DEADLIFT"</formula>
    </cfRule>
    <cfRule type="expression" dxfId="21720" priority="16013">
      <formula>AND($L233="ACC",ISBLANK($K233))</formula>
    </cfRule>
    <cfRule type="expression" dxfId="21719" priority="16014">
      <formula>$L233="ACC"</formula>
    </cfRule>
  </conditionalFormatting>
  <conditionalFormatting sqref="FP233:FP252">
    <cfRule type="expression" dxfId="21718" priority="16002">
      <formula>AND($J233="SQUAT",ISBLANK($I233))</formula>
    </cfRule>
    <cfRule type="expression" dxfId="21717" priority="16003">
      <formula>AND($J233="BENCH",ISBLANK($I233))</formula>
    </cfRule>
    <cfRule type="expression" dxfId="21716" priority="16004">
      <formula>AND($J233="DEADLIFT",ISBLANK($I233))</formula>
    </cfRule>
  </conditionalFormatting>
  <conditionalFormatting sqref="FP233:FP252">
    <cfRule type="expression" dxfId="21715" priority="15997">
      <formula>$J233="SQUAT"</formula>
    </cfRule>
    <cfRule type="expression" dxfId="21714" priority="15998">
      <formula>$J233="BENCH"</formula>
    </cfRule>
    <cfRule type="expression" dxfId="21713" priority="15999">
      <formula>$J233="DEADLIFT"</formula>
    </cfRule>
    <cfRule type="expression" dxfId="21712" priority="16000">
      <formula>AND($J233="ACC",ISBLANK($I233))</formula>
    </cfRule>
    <cfRule type="expression" dxfId="21711" priority="16001">
      <formula>$J233="ACC"</formula>
    </cfRule>
  </conditionalFormatting>
  <conditionalFormatting sqref="J81:J100">
    <cfRule type="expression" dxfId="21710" priority="14984">
      <formula>$L81="SQUAT"</formula>
    </cfRule>
    <cfRule type="expression" dxfId="21709" priority="14985">
      <formula>$L81="BENCH"</formula>
    </cfRule>
    <cfRule type="expression" dxfId="21708" priority="14986">
      <formula>$L81="DEADLIFT"</formula>
    </cfRule>
    <cfRule type="expression" dxfId="21707" priority="14987">
      <formula>AND($L81="ACC",ISBLANK($K81))</formula>
    </cfRule>
    <cfRule type="expression" dxfId="21706" priority="14988">
      <formula>$L81="ACC"</formula>
    </cfRule>
  </conditionalFormatting>
  <conditionalFormatting sqref="G81:G100">
    <cfRule type="expression" dxfId="21705" priority="14976">
      <formula>AND($J81="SQUAT",ISBLANK($I81))</formula>
    </cfRule>
    <cfRule type="expression" dxfId="21704" priority="14977">
      <formula>AND($J81="BENCH",ISBLANK($I81))</formula>
    </cfRule>
    <cfRule type="expression" dxfId="21703" priority="14978">
      <formula>AND($J81="DEADLIFT",ISBLANK($I81))</formula>
    </cfRule>
  </conditionalFormatting>
  <conditionalFormatting sqref="G81:G100">
    <cfRule type="expression" dxfId="21702" priority="14971">
      <formula>$J81="SQUAT"</formula>
    </cfRule>
    <cfRule type="expression" dxfId="21701" priority="14972">
      <formula>$J81="BENCH"</formula>
    </cfRule>
    <cfRule type="expression" dxfId="21700" priority="14973">
      <formula>$J81="DEADLIFT"</formula>
    </cfRule>
    <cfRule type="expression" dxfId="21699" priority="14974">
      <formula>AND($J81="ACC",ISBLANK($I81))</formula>
    </cfRule>
    <cfRule type="expression" dxfId="21698" priority="14975">
      <formula>$J81="ACC"</formula>
    </cfRule>
  </conditionalFormatting>
  <conditionalFormatting sqref="J233:J252">
    <cfRule type="expression" dxfId="21697" priority="14930">
      <formula>$L233="SQUAT"</formula>
    </cfRule>
    <cfRule type="expression" dxfId="21696" priority="14931">
      <formula>$L233="BENCH"</formula>
    </cfRule>
    <cfRule type="expression" dxfId="21695" priority="14932">
      <formula>$L233="DEADLIFT"</formula>
    </cfRule>
    <cfRule type="expression" dxfId="21694" priority="14933">
      <formula>AND($L233="ACC",ISBLANK($K233))</formula>
    </cfRule>
    <cfRule type="expression" dxfId="21693" priority="14934">
      <formula>$L233="ACC"</formula>
    </cfRule>
  </conditionalFormatting>
  <conditionalFormatting sqref="G233:G252">
    <cfRule type="expression" dxfId="21692" priority="14922">
      <formula>AND($J233="SQUAT",ISBLANK($I233))</formula>
    </cfRule>
    <cfRule type="expression" dxfId="21691" priority="14923">
      <formula>AND($J233="BENCH",ISBLANK($I233))</formula>
    </cfRule>
    <cfRule type="expression" dxfId="21690" priority="14924">
      <formula>AND($J233="DEADLIFT",ISBLANK($I233))</formula>
    </cfRule>
  </conditionalFormatting>
  <conditionalFormatting sqref="G233:G252">
    <cfRule type="expression" dxfId="21689" priority="14917">
      <formula>$J233="SQUAT"</formula>
    </cfRule>
    <cfRule type="expression" dxfId="21688" priority="14918">
      <formula>$J233="BENCH"</formula>
    </cfRule>
    <cfRule type="expression" dxfId="21687" priority="14919">
      <formula>$J233="DEADLIFT"</formula>
    </cfRule>
    <cfRule type="expression" dxfId="21686" priority="14920">
      <formula>AND($J233="ACC",ISBLANK($I233))</formula>
    </cfRule>
    <cfRule type="expression" dxfId="21685" priority="14921">
      <formula>$J233="ACC"</formula>
    </cfRule>
  </conditionalFormatting>
  <conditionalFormatting sqref="J157:J176">
    <cfRule type="expression" dxfId="21684" priority="14966">
      <formula>$L157="SQUAT"</formula>
    </cfRule>
    <cfRule type="expression" dxfId="21683" priority="14967">
      <formula>$L157="BENCH"</formula>
    </cfRule>
    <cfRule type="expression" dxfId="21682" priority="14968">
      <formula>$L157="DEADLIFT"</formula>
    </cfRule>
    <cfRule type="expression" dxfId="21681" priority="14969">
      <formula>AND($L157="ACC",ISBLANK($K157))</formula>
    </cfRule>
    <cfRule type="expression" dxfId="21680" priority="14970">
      <formula>$L157="ACC"</formula>
    </cfRule>
  </conditionalFormatting>
  <conditionalFormatting sqref="G157:G176">
    <cfRule type="expression" dxfId="21679" priority="14958">
      <formula>AND($J157="SQUAT",ISBLANK($I157))</formula>
    </cfRule>
    <cfRule type="expression" dxfId="21678" priority="14959">
      <formula>AND($J157="BENCH",ISBLANK($I157))</formula>
    </cfRule>
    <cfRule type="expression" dxfId="21677" priority="14960">
      <formula>AND($J157="DEADLIFT",ISBLANK($I157))</formula>
    </cfRule>
  </conditionalFormatting>
  <conditionalFormatting sqref="G157:G176">
    <cfRule type="expression" dxfId="21676" priority="14953">
      <formula>$J157="SQUAT"</formula>
    </cfRule>
    <cfRule type="expression" dxfId="21675" priority="14954">
      <formula>$J157="BENCH"</formula>
    </cfRule>
    <cfRule type="expression" dxfId="21674" priority="14955">
      <formula>$J157="DEADLIFT"</formula>
    </cfRule>
    <cfRule type="expression" dxfId="21673" priority="14956">
      <formula>AND($J157="ACC",ISBLANK($I157))</formula>
    </cfRule>
    <cfRule type="expression" dxfId="21672" priority="14957">
      <formula>$J157="ACC"</formula>
    </cfRule>
  </conditionalFormatting>
  <conditionalFormatting sqref="J195:J214">
    <cfRule type="expression" dxfId="21671" priority="14948">
      <formula>$L195="SQUAT"</formula>
    </cfRule>
    <cfRule type="expression" dxfId="21670" priority="14949">
      <formula>$L195="BENCH"</formula>
    </cfRule>
    <cfRule type="expression" dxfId="21669" priority="14950">
      <formula>$L195="DEADLIFT"</formula>
    </cfRule>
    <cfRule type="expression" dxfId="21668" priority="14951">
      <formula>AND($L195="ACC",ISBLANK($K195))</formula>
    </cfRule>
    <cfRule type="expression" dxfId="21667" priority="14952">
      <formula>$L195="ACC"</formula>
    </cfRule>
  </conditionalFormatting>
  <conditionalFormatting sqref="G195:G214">
    <cfRule type="expression" dxfId="21666" priority="14940">
      <formula>AND($J195="SQUAT",ISBLANK($I195))</formula>
    </cfRule>
    <cfRule type="expression" dxfId="21665" priority="14941">
      <formula>AND($J195="BENCH",ISBLANK($I195))</formula>
    </cfRule>
    <cfRule type="expression" dxfId="21664" priority="14942">
      <formula>AND($J195="DEADLIFT",ISBLANK($I195))</formula>
    </cfRule>
  </conditionalFormatting>
  <conditionalFormatting sqref="G195:G214">
    <cfRule type="expression" dxfId="21663" priority="14935">
      <formula>$J195="SQUAT"</formula>
    </cfRule>
    <cfRule type="expression" dxfId="21662" priority="14936">
      <formula>$J195="BENCH"</formula>
    </cfRule>
    <cfRule type="expression" dxfId="21661" priority="14937">
      <formula>$J195="DEADLIFT"</formula>
    </cfRule>
    <cfRule type="expression" dxfId="21660" priority="14938">
      <formula>AND($J195="ACC",ISBLANK($I195))</formula>
    </cfRule>
    <cfRule type="expression" dxfId="21659" priority="14939">
      <formula>$J195="ACC"</formula>
    </cfRule>
  </conditionalFormatting>
  <conditionalFormatting sqref="Y195:Y214">
    <cfRule type="expression" dxfId="21658" priority="14840">
      <formula>$L195="SQUAT"</formula>
    </cfRule>
    <cfRule type="expression" dxfId="21657" priority="14841">
      <formula>$L195="BENCH"</formula>
    </cfRule>
    <cfRule type="expression" dxfId="21656" priority="14842">
      <formula>$L195="DEADLIFT"</formula>
    </cfRule>
    <cfRule type="expression" dxfId="21655" priority="14843">
      <formula>AND($L195="ACC",ISBLANK($K195))</formula>
    </cfRule>
    <cfRule type="expression" dxfId="21654" priority="14844">
      <formula>$L195="ACC"</formula>
    </cfRule>
  </conditionalFormatting>
  <conditionalFormatting sqref="V195:V214">
    <cfRule type="expression" dxfId="21653" priority="14832">
      <formula>AND($J195="SQUAT",ISBLANK($I195))</formula>
    </cfRule>
    <cfRule type="expression" dxfId="21652" priority="14833">
      <formula>AND($J195="BENCH",ISBLANK($I195))</formula>
    </cfRule>
    <cfRule type="expression" dxfId="21651" priority="14834">
      <formula>AND($J195="DEADLIFT",ISBLANK($I195))</formula>
    </cfRule>
  </conditionalFormatting>
  <conditionalFormatting sqref="V195:V214">
    <cfRule type="expression" dxfId="21650" priority="14827">
      <formula>$J195="SQUAT"</formula>
    </cfRule>
    <cfRule type="expression" dxfId="21649" priority="14828">
      <formula>$J195="BENCH"</formula>
    </cfRule>
    <cfRule type="expression" dxfId="21648" priority="14829">
      <formula>$J195="DEADLIFT"</formula>
    </cfRule>
    <cfRule type="expression" dxfId="21647" priority="14830">
      <formula>AND($J195="ACC",ISBLANK($I195))</formula>
    </cfRule>
    <cfRule type="expression" dxfId="21646" priority="14831">
      <formula>$J195="ACC"</formula>
    </cfRule>
  </conditionalFormatting>
  <conditionalFormatting sqref="BO195:BO214">
    <cfRule type="expression" dxfId="21645" priority="14450">
      <formula>AND($J195="SQUAT",ISBLANK($I195))</formula>
    </cfRule>
    <cfRule type="expression" dxfId="21644" priority="14451">
      <formula>AND($J195="BENCH",ISBLANK($I195))</formula>
    </cfRule>
    <cfRule type="expression" dxfId="21643" priority="14452">
      <formula>AND($J195="DEADLIFT",ISBLANK($I195))</formula>
    </cfRule>
  </conditionalFormatting>
  <conditionalFormatting sqref="BO195:BO214">
    <cfRule type="expression" dxfId="21642" priority="14445">
      <formula>$J195="SQUAT"</formula>
    </cfRule>
    <cfRule type="expression" dxfId="21641" priority="14446">
      <formula>$J195="BENCH"</formula>
    </cfRule>
    <cfRule type="expression" dxfId="21640" priority="14447">
      <formula>$J195="DEADLIFT"</formula>
    </cfRule>
    <cfRule type="expression" dxfId="21639" priority="14448">
      <formula>AND($J195="ACC",ISBLANK($I195))</formula>
    </cfRule>
    <cfRule type="expression" dxfId="21638" priority="14449">
      <formula>$J195="ACC"</formula>
    </cfRule>
  </conditionalFormatting>
  <conditionalFormatting sqref="BO233:BO252">
    <cfRule type="expression" dxfId="21637" priority="14442">
      <formula>AND($J233="SQUAT",ISBLANK($I233))</formula>
    </cfRule>
    <cfRule type="expression" dxfId="21636" priority="14443">
      <formula>AND($J233="BENCH",ISBLANK($I233))</formula>
    </cfRule>
    <cfRule type="expression" dxfId="21635" priority="14444">
      <formula>AND($J233="DEADLIFT",ISBLANK($I233))</formula>
    </cfRule>
  </conditionalFormatting>
  <conditionalFormatting sqref="BO233:BO252">
    <cfRule type="expression" dxfId="21634" priority="14437">
      <formula>$J233="SQUAT"</formula>
    </cfRule>
    <cfRule type="expression" dxfId="21633" priority="14438">
      <formula>$J233="BENCH"</formula>
    </cfRule>
    <cfRule type="expression" dxfId="21632" priority="14439">
      <formula>$J233="DEADLIFT"</formula>
    </cfRule>
    <cfRule type="expression" dxfId="21631" priority="14440">
      <formula>AND($J233="ACC",ISBLANK($I233))</formula>
    </cfRule>
    <cfRule type="expression" dxfId="21630" priority="14441">
      <formula>$J233="ACC"</formula>
    </cfRule>
  </conditionalFormatting>
  <conditionalFormatting sqref="CG195:CG214">
    <cfRule type="expression" dxfId="21629" priority="14215">
      <formula>$L195="SQUAT"</formula>
    </cfRule>
    <cfRule type="expression" dxfId="21628" priority="14216">
      <formula>$L195="BENCH"</formula>
    </cfRule>
    <cfRule type="expression" dxfId="21627" priority="14217">
      <formula>$L195="DEADLIFT"</formula>
    </cfRule>
    <cfRule type="expression" dxfId="21626" priority="14218">
      <formula>AND($L195="ACC",ISBLANK($K195))</formula>
    </cfRule>
    <cfRule type="expression" dxfId="21625" priority="14219">
      <formula>$L195="ACC"</formula>
    </cfRule>
  </conditionalFormatting>
  <conditionalFormatting sqref="CG233:CG252">
    <cfRule type="expression" dxfId="21624" priority="14205">
      <formula>$L233="SQUAT"</formula>
    </cfRule>
    <cfRule type="expression" dxfId="21623" priority="14206">
      <formula>$L233="BENCH"</formula>
    </cfRule>
    <cfRule type="expression" dxfId="21622" priority="14207">
      <formula>$L233="DEADLIFT"</formula>
    </cfRule>
    <cfRule type="expression" dxfId="21621" priority="14208">
      <formula>AND($L233="ACC",ISBLANK($K233))</formula>
    </cfRule>
    <cfRule type="expression" dxfId="21620" priority="14209">
      <formula>$L233="ACC"</formula>
    </cfRule>
  </conditionalFormatting>
  <conditionalFormatting sqref="CS195:CS214">
    <cfRule type="expression" dxfId="21619" priority="13932">
      <formula>AND($J195="SQUAT",ISBLANK($I195))</formula>
    </cfRule>
    <cfRule type="expression" dxfId="21618" priority="13933">
      <formula>AND($J195="BENCH",ISBLANK($I195))</formula>
    </cfRule>
    <cfRule type="expression" dxfId="21617" priority="13934">
      <formula>AND($J195="DEADLIFT",ISBLANK($I195))</formula>
    </cfRule>
  </conditionalFormatting>
  <conditionalFormatting sqref="CS195:CS214">
    <cfRule type="expression" dxfId="21616" priority="13927">
      <formula>$J195="SQUAT"</formula>
    </cfRule>
    <cfRule type="expression" dxfId="21615" priority="13928">
      <formula>$J195="BENCH"</formula>
    </cfRule>
    <cfRule type="expression" dxfId="21614" priority="13929">
      <formula>$J195="DEADLIFT"</formula>
    </cfRule>
    <cfRule type="expression" dxfId="21613" priority="13930">
      <formula>AND($J195="ACC",ISBLANK($I195))</formula>
    </cfRule>
    <cfRule type="expression" dxfId="21612" priority="13931">
      <formula>$J195="ACC"</formula>
    </cfRule>
  </conditionalFormatting>
  <conditionalFormatting sqref="CS233:CS252">
    <cfRule type="expression" dxfId="21611" priority="13924">
      <formula>AND($J233="SQUAT",ISBLANK($I233))</formula>
    </cfRule>
    <cfRule type="expression" dxfId="21610" priority="13925">
      <formula>AND($J233="BENCH",ISBLANK($I233))</formula>
    </cfRule>
    <cfRule type="expression" dxfId="21609" priority="13926">
      <formula>AND($J233="DEADLIFT",ISBLANK($I233))</formula>
    </cfRule>
  </conditionalFormatting>
  <conditionalFormatting sqref="CS233:CS252">
    <cfRule type="expression" dxfId="21608" priority="13919">
      <formula>$J233="SQUAT"</formula>
    </cfRule>
    <cfRule type="expression" dxfId="21607" priority="13920">
      <formula>$J233="BENCH"</formula>
    </cfRule>
    <cfRule type="expression" dxfId="21606" priority="13921">
      <formula>$J233="DEADLIFT"</formula>
    </cfRule>
    <cfRule type="expression" dxfId="21605" priority="13922">
      <formula>AND($J233="ACC",ISBLANK($I233))</formula>
    </cfRule>
    <cfRule type="expression" dxfId="21604" priority="13923">
      <formula>$J233="ACC"</formula>
    </cfRule>
  </conditionalFormatting>
  <conditionalFormatting sqref="DH195:DH214">
    <cfRule type="expression" dxfId="21603" priority="13842">
      <formula>AND($J195="SQUAT",ISBLANK($I195))</formula>
    </cfRule>
    <cfRule type="expression" dxfId="21602" priority="13843">
      <formula>AND($J195="BENCH",ISBLANK($I195))</formula>
    </cfRule>
    <cfRule type="expression" dxfId="21601" priority="13844">
      <formula>AND($J195="DEADLIFT",ISBLANK($I195))</formula>
    </cfRule>
  </conditionalFormatting>
  <conditionalFormatting sqref="DH195:DH214">
    <cfRule type="expression" dxfId="21600" priority="13837">
      <formula>$J195="SQUAT"</formula>
    </cfRule>
    <cfRule type="expression" dxfId="21599" priority="13838">
      <formula>$J195="BENCH"</formula>
    </cfRule>
    <cfRule type="expression" dxfId="21598" priority="13839">
      <formula>$J195="DEADLIFT"</formula>
    </cfRule>
    <cfRule type="expression" dxfId="21597" priority="13840">
      <formula>AND($J195="ACC",ISBLANK($I195))</formula>
    </cfRule>
    <cfRule type="expression" dxfId="21596" priority="13841">
      <formula>$J195="ACC"</formula>
    </cfRule>
  </conditionalFormatting>
  <conditionalFormatting sqref="DH233:DH252">
    <cfRule type="expression" dxfId="21595" priority="13834">
      <formula>AND($J233="SQUAT",ISBLANK($I233))</formula>
    </cfRule>
    <cfRule type="expression" dxfId="21594" priority="13835">
      <formula>AND($J233="BENCH",ISBLANK($I233))</formula>
    </cfRule>
    <cfRule type="expression" dxfId="21593" priority="13836">
      <formula>AND($J233="DEADLIFT",ISBLANK($I233))</formula>
    </cfRule>
  </conditionalFormatting>
  <conditionalFormatting sqref="DH233:DH252">
    <cfRule type="expression" dxfId="21592" priority="13829">
      <formula>$J233="SQUAT"</formula>
    </cfRule>
    <cfRule type="expression" dxfId="21591" priority="13830">
      <formula>$J233="BENCH"</formula>
    </cfRule>
    <cfRule type="expression" dxfId="21590" priority="13831">
      <formula>$J233="DEADLIFT"</formula>
    </cfRule>
    <cfRule type="expression" dxfId="21589" priority="13832">
      <formula>AND($J233="ACC",ISBLANK($I233))</formula>
    </cfRule>
    <cfRule type="expression" dxfId="21588" priority="13833">
      <formula>$J233="ACC"</formula>
    </cfRule>
  </conditionalFormatting>
  <conditionalFormatting sqref="GH195:GH214">
    <cfRule type="expression" dxfId="21587" priority="13616">
      <formula>$L195="SQUAT"</formula>
    </cfRule>
    <cfRule type="expression" dxfId="21586" priority="13617">
      <formula>$L195="BENCH"</formula>
    </cfRule>
    <cfRule type="expression" dxfId="21585" priority="13618">
      <formula>$L195="DEADLIFT"</formula>
    </cfRule>
    <cfRule type="expression" dxfId="21584" priority="13619">
      <formula>AND($L195="ACC",ISBLANK($K195))</formula>
    </cfRule>
    <cfRule type="expression" dxfId="21583" priority="13620">
      <formula>$L195="ACC"</formula>
    </cfRule>
  </conditionalFormatting>
  <conditionalFormatting sqref="GE195:GE214">
    <cfRule type="expression" dxfId="21582" priority="13608">
      <formula>AND($J195="SQUAT",ISBLANK($I195))</formula>
    </cfRule>
    <cfRule type="expression" dxfId="21581" priority="13609">
      <formula>AND($J195="BENCH",ISBLANK($I195))</formula>
    </cfRule>
    <cfRule type="expression" dxfId="21580" priority="13610">
      <formula>AND($J195="DEADLIFT",ISBLANK($I195))</formula>
    </cfRule>
  </conditionalFormatting>
  <conditionalFormatting sqref="GE195:GE214">
    <cfRule type="expression" dxfId="21579" priority="13603">
      <formula>$J195="SQUAT"</formula>
    </cfRule>
    <cfRule type="expression" dxfId="21578" priority="13604">
      <formula>$J195="BENCH"</formula>
    </cfRule>
    <cfRule type="expression" dxfId="21577" priority="13605">
      <formula>$J195="DEADLIFT"</formula>
    </cfRule>
    <cfRule type="expression" dxfId="21576" priority="13606">
      <formula>AND($J195="ACC",ISBLANK($I195))</formula>
    </cfRule>
    <cfRule type="expression" dxfId="21575" priority="13607">
      <formula>$J195="ACC"</formula>
    </cfRule>
  </conditionalFormatting>
  <conditionalFormatting sqref="GH233:GH252">
    <cfRule type="expression" dxfId="21574" priority="13598">
      <formula>$L233="SQUAT"</formula>
    </cfRule>
    <cfRule type="expression" dxfId="21573" priority="13599">
      <formula>$L233="BENCH"</formula>
    </cfRule>
    <cfRule type="expression" dxfId="21572" priority="13600">
      <formula>$L233="DEADLIFT"</formula>
    </cfRule>
    <cfRule type="expression" dxfId="21571" priority="13601">
      <formula>AND($L233="ACC",ISBLANK($K233))</formula>
    </cfRule>
    <cfRule type="expression" dxfId="21570" priority="13602">
      <formula>$L233="ACC"</formula>
    </cfRule>
  </conditionalFormatting>
  <conditionalFormatting sqref="GE233:GE252">
    <cfRule type="expression" dxfId="21569" priority="13590">
      <formula>AND($J233="SQUAT",ISBLANK($I233))</formula>
    </cfRule>
    <cfRule type="expression" dxfId="21568" priority="13591">
      <formula>AND($J233="BENCH",ISBLANK($I233))</formula>
    </cfRule>
    <cfRule type="expression" dxfId="21567" priority="13592">
      <formula>AND($J233="DEADLIFT",ISBLANK($I233))</formula>
    </cfRule>
  </conditionalFormatting>
  <conditionalFormatting sqref="GE233:GE252">
    <cfRule type="expression" dxfId="21566" priority="13585">
      <formula>$J233="SQUAT"</formula>
    </cfRule>
    <cfRule type="expression" dxfId="21565" priority="13586">
      <formula>$J233="BENCH"</formula>
    </cfRule>
    <cfRule type="expression" dxfId="21564" priority="13587">
      <formula>$J233="DEADLIFT"</formula>
    </cfRule>
    <cfRule type="expression" dxfId="21563" priority="13588">
      <formula>AND($J233="ACC",ISBLANK($I233))</formula>
    </cfRule>
    <cfRule type="expression" dxfId="21562" priority="13589">
      <formula>$J233="ACC"</formula>
    </cfRule>
  </conditionalFormatting>
  <conditionalFormatting sqref="GW195:GW214">
    <cfRule type="expression" dxfId="21561" priority="13490">
      <formula>$L195="SQUAT"</formula>
    </cfRule>
    <cfRule type="expression" dxfId="21560" priority="13491">
      <formula>$L195="BENCH"</formula>
    </cfRule>
    <cfRule type="expression" dxfId="21559" priority="13492">
      <formula>$L195="DEADLIFT"</formula>
    </cfRule>
    <cfRule type="expression" dxfId="21558" priority="13493">
      <formula>AND($L195="ACC",ISBLANK($K195))</formula>
    </cfRule>
    <cfRule type="expression" dxfId="21557" priority="13494">
      <formula>$L195="ACC"</formula>
    </cfRule>
  </conditionalFormatting>
  <conditionalFormatting sqref="GT195:GT214">
    <cfRule type="expression" dxfId="21556" priority="13482">
      <formula>AND($J195="SQUAT",ISBLANK($I195))</formula>
    </cfRule>
    <cfRule type="expression" dxfId="21555" priority="13483">
      <formula>AND($J195="BENCH",ISBLANK($I195))</formula>
    </cfRule>
    <cfRule type="expression" dxfId="21554" priority="13484">
      <formula>AND($J195="DEADLIFT",ISBLANK($I195))</formula>
    </cfRule>
  </conditionalFormatting>
  <conditionalFormatting sqref="GT195:GT214">
    <cfRule type="expression" dxfId="21553" priority="13477">
      <formula>$J195="SQUAT"</formula>
    </cfRule>
    <cfRule type="expression" dxfId="21552" priority="13478">
      <formula>$J195="BENCH"</formula>
    </cfRule>
    <cfRule type="expression" dxfId="21551" priority="13479">
      <formula>$J195="DEADLIFT"</formula>
    </cfRule>
    <cfRule type="expression" dxfId="21550" priority="13480">
      <formula>AND($J195="ACC",ISBLANK($I195))</formula>
    </cfRule>
    <cfRule type="expression" dxfId="21549" priority="13481">
      <formula>$J195="ACC"</formula>
    </cfRule>
  </conditionalFormatting>
  <conditionalFormatting sqref="GW233:GW252">
    <cfRule type="expression" dxfId="21548" priority="13472">
      <formula>$L233="SQUAT"</formula>
    </cfRule>
    <cfRule type="expression" dxfId="21547" priority="13473">
      <formula>$L233="BENCH"</formula>
    </cfRule>
    <cfRule type="expression" dxfId="21546" priority="13474">
      <formula>$L233="DEADLIFT"</formula>
    </cfRule>
    <cfRule type="expression" dxfId="21545" priority="13475">
      <formula>AND($L233="ACC",ISBLANK($K233))</formula>
    </cfRule>
    <cfRule type="expression" dxfId="21544" priority="13476">
      <formula>$L233="ACC"</formula>
    </cfRule>
  </conditionalFormatting>
  <conditionalFormatting sqref="GT233:GT252">
    <cfRule type="expression" dxfId="21543" priority="13464">
      <formula>AND($J233="SQUAT",ISBLANK($I233))</formula>
    </cfRule>
    <cfRule type="expression" dxfId="21542" priority="13465">
      <formula>AND($J233="BENCH",ISBLANK($I233))</formula>
    </cfRule>
    <cfRule type="expression" dxfId="21541" priority="13466">
      <formula>AND($J233="DEADLIFT",ISBLANK($I233))</formula>
    </cfRule>
  </conditionalFormatting>
  <conditionalFormatting sqref="GT233:GT252">
    <cfRule type="expression" dxfId="21540" priority="13459">
      <formula>$J233="SQUAT"</formula>
    </cfRule>
    <cfRule type="expression" dxfId="21539" priority="13460">
      <formula>$J233="BENCH"</formula>
    </cfRule>
    <cfRule type="expression" dxfId="21538" priority="13461">
      <formula>$J233="DEADLIFT"</formula>
    </cfRule>
    <cfRule type="expression" dxfId="21537" priority="13462">
      <formula>AND($J233="ACC",ISBLANK($I233))</formula>
    </cfRule>
    <cfRule type="expression" dxfId="21536" priority="13463">
      <formula>$J233="ACC"</formula>
    </cfRule>
  </conditionalFormatting>
  <conditionalFormatting sqref="HL195:HL214">
    <cfRule type="expression" dxfId="21535" priority="13364">
      <formula>$L195="SQUAT"</formula>
    </cfRule>
    <cfRule type="expression" dxfId="21534" priority="13365">
      <formula>$L195="BENCH"</formula>
    </cfRule>
    <cfRule type="expression" dxfId="21533" priority="13366">
      <formula>$L195="DEADLIFT"</formula>
    </cfRule>
    <cfRule type="expression" dxfId="21532" priority="13367">
      <formula>AND($L195="ACC",ISBLANK($K195))</formula>
    </cfRule>
    <cfRule type="expression" dxfId="21531" priority="13368">
      <formula>$L195="ACC"</formula>
    </cfRule>
  </conditionalFormatting>
  <conditionalFormatting sqref="HI195:HI214">
    <cfRule type="expression" dxfId="21530" priority="13356">
      <formula>AND($J195="SQUAT",ISBLANK($I195))</formula>
    </cfRule>
    <cfRule type="expression" dxfId="21529" priority="13357">
      <formula>AND($J195="BENCH",ISBLANK($I195))</formula>
    </cfRule>
    <cfRule type="expression" dxfId="21528" priority="13358">
      <formula>AND($J195="DEADLIFT",ISBLANK($I195))</formula>
    </cfRule>
  </conditionalFormatting>
  <conditionalFormatting sqref="HI195:HI214">
    <cfRule type="expression" dxfId="21527" priority="13351">
      <formula>$J195="SQUAT"</formula>
    </cfRule>
    <cfRule type="expression" dxfId="21526" priority="13352">
      <formula>$J195="BENCH"</formula>
    </cfRule>
    <cfRule type="expression" dxfId="21525" priority="13353">
      <formula>$J195="DEADLIFT"</formula>
    </cfRule>
    <cfRule type="expression" dxfId="21524" priority="13354">
      <formula>AND($J195="ACC",ISBLANK($I195))</formula>
    </cfRule>
    <cfRule type="expression" dxfId="21523" priority="13355">
      <formula>$J195="ACC"</formula>
    </cfRule>
  </conditionalFormatting>
  <conditionalFormatting sqref="HL233:HL252">
    <cfRule type="expression" dxfId="21522" priority="13346">
      <formula>$L233="SQUAT"</formula>
    </cfRule>
    <cfRule type="expression" dxfId="21521" priority="13347">
      <formula>$L233="BENCH"</formula>
    </cfRule>
    <cfRule type="expression" dxfId="21520" priority="13348">
      <formula>$L233="DEADLIFT"</formula>
    </cfRule>
    <cfRule type="expression" dxfId="21519" priority="13349">
      <formula>AND($L233="ACC",ISBLANK($K233))</formula>
    </cfRule>
    <cfRule type="expression" dxfId="21518" priority="13350">
      <formula>$L233="ACC"</formula>
    </cfRule>
  </conditionalFormatting>
  <conditionalFormatting sqref="HI233:HI252">
    <cfRule type="expression" dxfId="21517" priority="13338">
      <formula>AND($J233="SQUAT",ISBLANK($I233))</formula>
    </cfRule>
    <cfRule type="expression" dxfId="21516" priority="13339">
      <formula>AND($J233="BENCH",ISBLANK($I233))</formula>
    </cfRule>
    <cfRule type="expression" dxfId="21515" priority="13340">
      <formula>AND($J233="DEADLIFT",ISBLANK($I233))</formula>
    </cfRule>
  </conditionalFormatting>
  <conditionalFormatting sqref="HI233:HI252">
    <cfRule type="expression" dxfId="21514" priority="13333">
      <formula>$J233="SQUAT"</formula>
    </cfRule>
    <cfRule type="expression" dxfId="21513" priority="13334">
      <formula>$J233="BENCH"</formula>
    </cfRule>
    <cfRule type="expression" dxfId="21512" priority="13335">
      <formula>$J233="DEADLIFT"</formula>
    </cfRule>
    <cfRule type="expression" dxfId="21511" priority="13336">
      <formula>AND($J233="ACC",ISBLANK($I233))</formula>
    </cfRule>
    <cfRule type="expression" dxfId="21510" priority="13337">
      <formula>$J233="ACC"</formula>
    </cfRule>
  </conditionalFormatting>
  <conditionalFormatting sqref="IA195:IA214">
    <cfRule type="expression" dxfId="21509" priority="13238">
      <formula>$L195="SQUAT"</formula>
    </cfRule>
    <cfRule type="expression" dxfId="21508" priority="13239">
      <formula>$L195="BENCH"</formula>
    </cfRule>
    <cfRule type="expression" dxfId="21507" priority="13240">
      <formula>$L195="DEADLIFT"</formula>
    </cfRule>
    <cfRule type="expression" dxfId="21506" priority="13241">
      <formula>AND($L195="ACC",ISBLANK($K195))</formula>
    </cfRule>
    <cfRule type="expression" dxfId="21505" priority="13242">
      <formula>$L195="ACC"</formula>
    </cfRule>
  </conditionalFormatting>
  <conditionalFormatting sqref="IA233:IA252">
    <cfRule type="expression" dxfId="21504" priority="13220">
      <formula>$L233="SQUAT"</formula>
    </cfRule>
    <cfRule type="expression" dxfId="21503" priority="13221">
      <formula>$L233="BENCH"</formula>
    </cfRule>
    <cfRule type="expression" dxfId="21502" priority="13222">
      <formula>$L233="DEADLIFT"</formula>
    </cfRule>
    <cfRule type="expression" dxfId="21501" priority="13223">
      <formula>AND($L233="ACC",ISBLANK($K233))</formula>
    </cfRule>
    <cfRule type="expression" dxfId="21500" priority="13224">
      <formula>$L233="ACC"</formula>
    </cfRule>
  </conditionalFormatting>
  <conditionalFormatting sqref="IP195:IP214">
    <cfRule type="expression" dxfId="21499" priority="13112">
      <formula>$L195="SQUAT"</formula>
    </cfRule>
    <cfRule type="expression" dxfId="21498" priority="13113">
      <formula>$L195="BENCH"</formula>
    </cfRule>
    <cfRule type="expression" dxfId="21497" priority="13114">
      <formula>$L195="DEADLIFT"</formula>
    </cfRule>
    <cfRule type="expression" dxfId="21496" priority="13115">
      <formula>AND($L195="ACC",ISBLANK($K195))</formula>
    </cfRule>
    <cfRule type="expression" dxfId="21495" priority="13116">
      <formula>$L195="ACC"</formula>
    </cfRule>
  </conditionalFormatting>
  <conditionalFormatting sqref="IM195:IM214">
    <cfRule type="expression" dxfId="21494" priority="13104">
      <formula>AND($J195="SQUAT",ISBLANK($I195))</formula>
    </cfRule>
    <cfRule type="expression" dxfId="21493" priority="13105">
      <formula>AND($J195="BENCH",ISBLANK($I195))</formula>
    </cfRule>
    <cfRule type="expression" dxfId="21492" priority="13106">
      <formula>AND($J195="DEADLIFT",ISBLANK($I195))</formula>
    </cfRule>
  </conditionalFormatting>
  <conditionalFormatting sqref="IM195:IM214">
    <cfRule type="expression" dxfId="21491" priority="13099">
      <formula>$J195="SQUAT"</formula>
    </cfRule>
    <cfRule type="expression" dxfId="21490" priority="13100">
      <formula>$J195="BENCH"</formula>
    </cfRule>
    <cfRule type="expression" dxfId="21489" priority="13101">
      <formula>$J195="DEADLIFT"</formula>
    </cfRule>
    <cfRule type="expression" dxfId="21488" priority="13102">
      <formula>AND($J195="ACC",ISBLANK($I195))</formula>
    </cfRule>
    <cfRule type="expression" dxfId="21487" priority="13103">
      <formula>$J195="ACC"</formula>
    </cfRule>
  </conditionalFormatting>
  <conditionalFormatting sqref="IP233:IP252">
    <cfRule type="expression" dxfId="21486" priority="13094">
      <formula>$L233="SQUAT"</formula>
    </cfRule>
    <cfRule type="expression" dxfId="21485" priority="13095">
      <formula>$L233="BENCH"</formula>
    </cfRule>
    <cfRule type="expression" dxfId="21484" priority="13096">
      <formula>$L233="DEADLIFT"</formula>
    </cfRule>
    <cfRule type="expression" dxfId="21483" priority="13097">
      <formula>AND($L233="ACC",ISBLANK($K233))</formula>
    </cfRule>
    <cfRule type="expression" dxfId="21482" priority="13098">
      <formula>$L233="ACC"</formula>
    </cfRule>
  </conditionalFormatting>
  <conditionalFormatting sqref="IM233:IM252">
    <cfRule type="expression" dxfId="21481" priority="13086">
      <formula>AND($J233="SQUAT",ISBLANK($I233))</formula>
    </cfRule>
    <cfRule type="expression" dxfId="21480" priority="13087">
      <formula>AND($J233="BENCH",ISBLANK($I233))</formula>
    </cfRule>
    <cfRule type="expression" dxfId="21479" priority="13088">
      <formula>AND($J233="DEADLIFT",ISBLANK($I233))</formula>
    </cfRule>
  </conditionalFormatting>
  <conditionalFormatting sqref="IM233:IM252">
    <cfRule type="expression" dxfId="21478" priority="13081">
      <formula>$J233="SQUAT"</formula>
    </cfRule>
    <cfRule type="expression" dxfId="21477" priority="13082">
      <formula>$J233="BENCH"</formula>
    </cfRule>
    <cfRule type="expression" dxfId="21476" priority="13083">
      <formula>$J233="DEADLIFT"</formula>
    </cfRule>
    <cfRule type="expression" dxfId="21475" priority="13084">
      <formula>AND($J233="ACC",ISBLANK($I233))</formula>
    </cfRule>
    <cfRule type="expression" dxfId="21474" priority="13085">
      <formula>$J233="ACC"</formula>
    </cfRule>
  </conditionalFormatting>
  <conditionalFormatting sqref="JE195:JE214">
    <cfRule type="expression" dxfId="21473" priority="12986">
      <formula>$L195="SQUAT"</formula>
    </cfRule>
    <cfRule type="expression" dxfId="21472" priority="12987">
      <formula>$L195="BENCH"</formula>
    </cfRule>
    <cfRule type="expression" dxfId="21471" priority="12988">
      <formula>$L195="DEADLIFT"</formula>
    </cfRule>
    <cfRule type="expression" dxfId="21470" priority="12989">
      <formula>AND($L195="ACC",ISBLANK($K195))</formula>
    </cfRule>
    <cfRule type="expression" dxfId="21469" priority="12990">
      <formula>$L195="ACC"</formula>
    </cfRule>
  </conditionalFormatting>
  <conditionalFormatting sqref="JB195:JB214">
    <cfRule type="expression" dxfId="21468" priority="12978">
      <formula>AND($J195="SQUAT",ISBLANK($I195))</formula>
    </cfRule>
    <cfRule type="expression" dxfId="21467" priority="12979">
      <formula>AND($J195="BENCH",ISBLANK($I195))</formula>
    </cfRule>
    <cfRule type="expression" dxfId="21466" priority="12980">
      <formula>AND($J195="DEADLIFT",ISBLANK($I195))</formula>
    </cfRule>
  </conditionalFormatting>
  <conditionalFormatting sqref="JB195:JB214">
    <cfRule type="expression" dxfId="21465" priority="12973">
      <formula>$J195="SQUAT"</formula>
    </cfRule>
    <cfRule type="expression" dxfId="21464" priority="12974">
      <formula>$J195="BENCH"</formula>
    </cfRule>
    <cfRule type="expression" dxfId="21463" priority="12975">
      <formula>$J195="DEADLIFT"</formula>
    </cfRule>
    <cfRule type="expression" dxfId="21462" priority="12976">
      <formula>AND($J195="ACC",ISBLANK($I195))</formula>
    </cfRule>
    <cfRule type="expression" dxfId="21461" priority="12977">
      <formula>$J195="ACC"</formula>
    </cfRule>
  </conditionalFormatting>
  <conditionalFormatting sqref="JE233:JE252">
    <cfRule type="expression" dxfId="21460" priority="12968">
      <formula>$L233="SQUAT"</formula>
    </cfRule>
    <cfRule type="expression" dxfId="21459" priority="12969">
      <formula>$L233="BENCH"</formula>
    </cfRule>
    <cfRule type="expression" dxfId="21458" priority="12970">
      <formula>$L233="DEADLIFT"</formula>
    </cfRule>
    <cfRule type="expression" dxfId="21457" priority="12971">
      <formula>AND($L233="ACC",ISBLANK($K233))</formula>
    </cfRule>
    <cfRule type="expression" dxfId="21456" priority="12972">
      <formula>$L233="ACC"</formula>
    </cfRule>
  </conditionalFormatting>
  <conditionalFormatting sqref="JB233:JB252">
    <cfRule type="expression" dxfId="21455" priority="12960">
      <formula>AND($J233="SQUAT",ISBLANK($I233))</formula>
    </cfRule>
    <cfRule type="expression" dxfId="21454" priority="12961">
      <formula>AND($J233="BENCH",ISBLANK($I233))</formula>
    </cfRule>
    <cfRule type="expression" dxfId="21453" priority="12962">
      <formula>AND($J233="DEADLIFT",ISBLANK($I233))</formula>
    </cfRule>
  </conditionalFormatting>
  <conditionalFormatting sqref="JB233:JB252">
    <cfRule type="expression" dxfId="21452" priority="12955">
      <formula>$J233="SQUAT"</formula>
    </cfRule>
    <cfRule type="expression" dxfId="21451" priority="12956">
      <formula>$J233="BENCH"</formula>
    </cfRule>
    <cfRule type="expression" dxfId="21450" priority="12957">
      <formula>$J233="DEADLIFT"</formula>
    </cfRule>
    <cfRule type="expression" dxfId="21449" priority="12958">
      <formula>AND($J233="ACC",ISBLANK($I233))</formula>
    </cfRule>
    <cfRule type="expression" dxfId="21448" priority="12959">
      <formula>$J233="ACC"</formula>
    </cfRule>
  </conditionalFormatting>
  <conditionalFormatting sqref="JT195:JT214">
    <cfRule type="expression" dxfId="21447" priority="12860">
      <formula>$L195="SQUAT"</formula>
    </cfRule>
    <cfRule type="expression" dxfId="21446" priority="12861">
      <formula>$L195="BENCH"</formula>
    </cfRule>
    <cfRule type="expression" dxfId="21445" priority="12862">
      <formula>$L195="DEADLIFT"</formula>
    </cfRule>
    <cfRule type="expression" dxfId="21444" priority="12863">
      <formula>AND($L195="ACC",ISBLANK($K195))</formula>
    </cfRule>
    <cfRule type="expression" dxfId="21443" priority="12864">
      <formula>$L195="ACC"</formula>
    </cfRule>
  </conditionalFormatting>
  <conditionalFormatting sqref="JT233:JT252">
    <cfRule type="expression" dxfId="21442" priority="12842">
      <formula>$L233="SQUAT"</formula>
    </cfRule>
    <cfRule type="expression" dxfId="21441" priority="12843">
      <formula>$L233="BENCH"</formula>
    </cfRule>
    <cfRule type="expression" dxfId="21440" priority="12844">
      <formula>$L233="DEADLIFT"</formula>
    </cfRule>
    <cfRule type="expression" dxfId="21439" priority="12845">
      <formula>AND($L233="ACC",ISBLANK($K233))</formula>
    </cfRule>
    <cfRule type="expression" dxfId="21438" priority="12846">
      <formula>$L233="ACC"</formula>
    </cfRule>
  </conditionalFormatting>
  <conditionalFormatting sqref="KI195:KI214">
    <cfRule type="expression" dxfId="21437" priority="12734">
      <formula>$L195="SQUAT"</formula>
    </cfRule>
    <cfRule type="expression" dxfId="21436" priority="12735">
      <formula>$L195="BENCH"</formula>
    </cfRule>
    <cfRule type="expression" dxfId="21435" priority="12736">
      <formula>$L195="DEADLIFT"</formula>
    </cfRule>
    <cfRule type="expression" dxfId="21434" priority="12737">
      <formula>AND($L195="ACC",ISBLANK($K195))</formula>
    </cfRule>
    <cfRule type="expression" dxfId="21433" priority="12738">
      <formula>$L195="ACC"</formula>
    </cfRule>
  </conditionalFormatting>
  <conditionalFormatting sqref="KF195:KF214">
    <cfRule type="expression" dxfId="21432" priority="12726">
      <formula>AND($J195="SQUAT",ISBLANK($I195))</formula>
    </cfRule>
    <cfRule type="expression" dxfId="21431" priority="12727">
      <formula>AND($J195="BENCH",ISBLANK($I195))</formula>
    </cfRule>
    <cfRule type="expression" dxfId="21430" priority="12728">
      <formula>AND($J195="DEADLIFT",ISBLANK($I195))</formula>
    </cfRule>
  </conditionalFormatting>
  <conditionalFormatting sqref="KF195:KF214">
    <cfRule type="expression" dxfId="21429" priority="12721">
      <formula>$J195="SQUAT"</formula>
    </cfRule>
    <cfRule type="expression" dxfId="21428" priority="12722">
      <formula>$J195="BENCH"</formula>
    </cfRule>
    <cfRule type="expression" dxfId="21427" priority="12723">
      <formula>$J195="DEADLIFT"</formula>
    </cfRule>
    <cfRule type="expression" dxfId="21426" priority="12724">
      <formula>AND($J195="ACC",ISBLANK($I195))</formula>
    </cfRule>
    <cfRule type="expression" dxfId="21425" priority="12725">
      <formula>$J195="ACC"</formula>
    </cfRule>
  </conditionalFormatting>
  <conditionalFormatting sqref="KI233:KI252">
    <cfRule type="expression" dxfId="21424" priority="12716">
      <formula>$L233="SQUAT"</formula>
    </cfRule>
    <cfRule type="expression" dxfId="21423" priority="12717">
      <formula>$L233="BENCH"</formula>
    </cfRule>
    <cfRule type="expression" dxfId="21422" priority="12718">
      <formula>$L233="DEADLIFT"</formula>
    </cfRule>
    <cfRule type="expression" dxfId="21421" priority="12719">
      <formula>AND($L233="ACC",ISBLANK($K233))</formula>
    </cfRule>
    <cfRule type="expression" dxfId="21420" priority="12720">
      <formula>$L233="ACC"</formula>
    </cfRule>
  </conditionalFormatting>
  <conditionalFormatting sqref="KF233:KF252">
    <cfRule type="expression" dxfId="21419" priority="12708">
      <formula>AND($J233="SQUAT",ISBLANK($I233))</formula>
    </cfRule>
    <cfRule type="expression" dxfId="21418" priority="12709">
      <formula>AND($J233="BENCH",ISBLANK($I233))</formula>
    </cfRule>
    <cfRule type="expression" dxfId="21417" priority="12710">
      <formula>AND($J233="DEADLIFT",ISBLANK($I233))</formula>
    </cfRule>
  </conditionalFormatting>
  <conditionalFormatting sqref="KF233:KF252">
    <cfRule type="expression" dxfId="21416" priority="12703">
      <formula>$J233="SQUAT"</formula>
    </cfRule>
    <cfRule type="expression" dxfId="21415" priority="12704">
      <formula>$J233="BENCH"</formula>
    </cfRule>
    <cfRule type="expression" dxfId="21414" priority="12705">
      <formula>$J233="DEADLIFT"</formula>
    </cfRule>
    <cfRule type="expression" dxfId="21413" priority="12706">
      <formula>AND($J233="ACC",ISBLANK($I233))</formula>
    </cfRule>
    <cfRule type="expression" dxfId="21412" priority="12707">
      <formula>$J233="ACC"</formula>
    </cfRule>
  </conditionalFormatting>
  <conditionalFormatting sqref="KX195:KX214">
    <cfRule type="expression" dxfId="21411" priority="12608">
      <formula>$L195="SQUAT"</formula>
    </cfRule>
    <cfRule type="expression" dxfId="21410" priority="12609">
      <formula>$L195="BENCH"</formula>
    </cfRule>
    <cfRule type="expression" dxfId="21409" priority="12610">
      <formula>$L195="DEADLIFT"</formula>
    </cfRule>
    <cfRule type="expression" dxfId="21408" priority="12611">
      <formula>AND($L195="ACC",ISBLANK($K195))</formula>
    </cfRule>
    <cfRule type="expression" dxfId="21407" priority="12612">
      <formula>$L195="ACC"</formula>
    </cfRule>
  </conditionalFormatting>
  <conditionalFormatting sqref="KX233:KX252">
    <cfRule type="expression" dxfId="21406" priority="12590">
      <formula>$L233="SQUAT"</formula>
    </cfRule>
    <cfRule type="expression" dxfId="21405" priority="12591">
      <formula>$L233="BENCH"</formula>
    </cfRule>
    <cfRule type="expression" dxfId="21404" priority="12592">
      <formula>$L233="DEADLIFT"</formula>
    </cfRule>
    <cfRule type="expression" dxfId="21403" priority="12593">
      <formula>AND($L233="ACC",ISBLANK($K233))</formula>
    </cfRule>
    <cfRule type="expression" dxfId="21402" priority="12594">
      <formula>$L233="ACC"</formula>
    </cfRule>
  </conditionalFormatting>
  <conditionalFormatting sqref="LM195:LM214">
    <cfRule type="expression" dxfId="21401" priority="12482">
      <formula>$L195="SQUAT"</formula>
    </cfRule>
    <cfRule type="expression" dxfId="21400" priority="12483">
      <formula>$L195="BENCH"</formula>
    </cfRule>
    <cfRule type="expression" dxfId="21399" priority="12484">
      <formula>$L195="DEADLIFT"</formula>
    </cfRule>
    <cfRule type="expression" dxfId="21398" priority="12485">
      <formula>AND($L195="ACC",ISBLANK($K195))</formula>
    </cfRule>
    <cfRule type="expression" dxfId="21397" priority="12486">
      <formula>$L195="ACC"</formula>
    </cfRule>
  </conditionalFormatting>
  <conditionalFormatting sqref="LJ195:LJ214">
    <cfRule type="expression" dxfId="21396" priority="12474">
      <formula>AND($J195="SQUAT",ISBLANK($I195))</formula>
    </cfRule>
    <cfRule type="expression" dxfId="21395" priority="12475">
      <formula>AND($J195="BENCH",ISBLANK($I195))</formula>
    </cfRule>
    <cfRule type="expression" dxfId="21394" priority="12476">
      <formula>AND($J195="DEADLIFT",ISBLANK($I195))</formula>
    </cfRule>
  </conditionalFormatting>
  <conditionalFormatting sqref="LJ195:LJ214">
    <cfRule type="expression" dxfId="21393" priority="12469">
      <formula>$J195="SQUAT"</formula>
    </cfRule>
    <cfRule type="expression" dxfId="21392" priority="12470">
      <formula>$J195="BENCH"</formula>
    </cfRule>
    <cfRule type="expression" dxfId="21391" priority="12471">
      <formula>$J195="DEADLIFT"</formula>
    </cfRule>
    <cfRule type="expression" dxfId="21390" priority="12472">
      <formula>AND($J195="ACC",ISBLANK($I195))</formula>
    </cfRule>
    <cfRule type="expression" dxfId="21389" priority="12473">
      <formula>$J195="ACC"</formula>
    </cfRule>
  </conditionalFormatting>
  <conditionalFormatting sqref="LM233:LM252">
    <cfRule type="expression" dxfId="21388" priority="12464">
      <formula>$L233="SQUAT"</formula>
    </cfRule>
    <cfRule type="expression" dxfId="21387" priority="12465">
      <formula>$L233="BENCH"</formula>
    </cfRule>
    <cfRule type="expression" dxfId="21386" priority="12466">
      <formula>$L233="DEADLIFT"</formula>
    </cfRule>
    <cfRule type="expression" dxfId="21385" priority="12467">
      <formula>AND($L233="ACC",ISBLANK($K233))</formula>
    </cfRule>
    <cfRule type="expression" dxfId="21384" priority="12468">
      <formula>$L233="ACC"</formula>
    </cfRule>
  </conditionalFormatting>
  <conditionalFormatting sqref="LJ233:LJ252">
    <cfRule type="expression" dxfId="21383" priority="12456">
      <formula>AND($J233="SQUAT",ISBLANK($I233))</formula>
    </cfRule>
    <cfRule type="expression" dxfId="21382" priority="12457">
      <formula>AND($J233="BENCH",ISBLANK($I233))</formula>
    </cfRule>
    <cfRule type="expression" dxfId="21381" priority="12458">
      <formula>AND($J233="DEADLIFT",ISBLANK($I233))</formula>
    </cfRule>
  </conditionalFormatting>
  <conditionalFormatting sqref="LJ233:LJ252">
    <cfRule type="expression" dxfId="21380" priority="12451">
      <formula>$J233="SQUAT"</formula>
    </cfRule>
    <cfRule type="expression" dxfId="21379" priority="12452">
      <formula>$J233="BENCH"</formula>
    </cfRule>
    <cfRule type="expression" dxfId="21378" priority="12453">
      <formula>$J233="DEADLIFT"</formula>
    </cfRule>
    <cfRule type="expression" dxfId="21377" priority="12454">
      <formula>AND($J233="ACC",ISBLANK($I233))</formula>
    </cfRule>
    <cfRule type="expression" dxfId="21376" priority="12455">
      <formula>$J233="ACC"</formula>
    </cfRule>
  </conditionalFormatting>
  <conditionalFormatting sqref="MB195:MB214">
    <cfRule type="expression" dxfId="21375" priority="12356">
      <formula>$L195="SQUAT"</formula>
    </cfRule>
    <cfRule type="expression" dxfId="21374" priority="12357">
      <formula>$L195="BENCH"</formula>
    </cfRule>
    <cfRule type="expression" dxfId="21373" priority="12358">
      <formula>$L195="DEADLIFT"</formula>
    </cfRule>
    <cfRule type="expression" dxfId="21372" priority="12359">
      <formula>AND($L195="ACC",ISBLANK($K195))</formula>
    </cfRule>
    <cfRule type="expression" dxfId="21371" priority="12360">
      <formula>$L195="ACC"</formula>
    </cfRule>
  </conditionalFormatting>
  <conditionalFormatting sqref="MB233:MB252">
    <cfRule type="expression" dxfId="21370" priority="12338">
      <formula>$L233="SQUAT"</formula>
    </cfRule>
    <cfRule type="expression" dxfId="21369" priority="12339">
      <formula>$L233="BENCH"</formula>
    </cfRule>
    <cfRule type="expression" dxfId="21368" priority="12340">
      <formula>$L233="DEADLIFT"</formula>
    </cfRule>
    <cfRule type="expression" dxfId="21367" priority="12341">
      <formula>AND($L233="ACC",ISBLANK($K233))</formula>
    </cfRule>
    <cfRule type="expression" dxfId="21366" priority="12342">
      <formula>$L233="ACC"</formula>
    </cfRule>
  </conditionalFormatting>
  <conditionalFormatting sqref="MQ195:MQ214">
    <cfRule type="expression" dxfId="21365" priority="12230">
      <formula>$L195="SQUAT"</formula>
    </cfRule>
    <cfRule type="expression" dxfId="21364" priority="12231">
      <formula>$L195="BENCH"</formula>
    </cfRule>
    <cfRule type="expression" dxfId="21363" priority="12232">
      <formula>$L195="DEADLIFT"</formula>
    </cfRule>
    <cfRule type="expression" dxfId="21362" priority="12233">
      <formula>AND($L195="ACC",ISBLANK($K195))</formula>
    </cfRule>
    <cfRule type="expression" dxfId="21361" priority="12234">
      <formula>$L195="ACC"</formula>
    </cfRule>
  </conditionalFormatting>
  <conditionalFormatting sqref="MN195:MN214">
    <cfRule type="expression" dxfId="21360" priority="12222">
      <formula>AND($J195="SQUAT",ISBLANK($I195))</formula>
    </cfRule>
    <cfRule type="expression" dxfId="21359" priority="12223">
      <formula>AND($J195="BENCH",ISBLANK($I195))</formula>
    </cfRule>
    <cfRule type="expression" dxfId="21358" priority="12224">
      <formula>AND($J195="DEADLIFT",ISBLANK($I195))</formula>
    </cfRule>
  </conditionalFormatting>
  <conditionalFormatting sqref="MN195:MN214">
    <cfRule type="expression" dxfId="21357" priority="12217">
      <formula>$J195="SQUAT"</formula>
    </cfRule>
    <cfRule type="expression" dxfId="21356" priority="12218">
      <formula>$J195="BENCH"</formula>
    </cfRule>
    <cfRule type="expression" dxfId="21355" priority="12219">
      <formula>$J195="DEADLIFT"</formula>
    </cfRule>
    <cfRule type="expression" dxfId="21354" priority="12220">
      <formula>AND($J195="ACC",ISBLANK($I195))</formula>
    </cfRule>
    <cfRule type="expression" dxfId="21353" priority="12221">
      <formula>$J195="ACC"</formula>
    </cfRule>
  </conditionalFormatting>
  <conditionalFormatting sqref="MQ233:MQ252">
    <cfRule type="expression" dxfId="21352" priority="12212">
      <formula>$L233="SQUAT"</formula>
    </cfRule>
    <cfRule type="expression" dxfId="21351" priority="12213">
      <formula>$L233="BENCH"</formula>
    </cfRule>
    <cfRule type="expression" dxfId="21350" priority="12214">
      <formula>$L233="DEADLIFT"</formula>
    </cfRule>
    <cfRule type="expression" dxfId="21349" priority="12215">
      <formula>AND($L233="ACC",ISBLANK($K233))</formula>
    </cfRule>
    <cfRule type="expression" dxfId="21348" priority="12216">
      <formula>$L233="ACC"</formula>
    </cfRule>
  </conditionalFormatting>
  <conditionalFormatting sqref="MN233:MN252">
    <cfRule type="expression" dxfId="21347" priority="12204">
      <formula>AND($J233="SQUAT",ISBLANK($I233))</formula>
    </cfRule>
    <cfRule type="expression" dxfId="21346" priority="12205">
      <formula>AND($J233="BENCH",ISBLANK($I233))</formula>
    </cfRule>
    <cfRule type="expression" dxfId="21345" priority="12206">
      <formula>AND($J233="DEADLIFT",ISBLANK($I233))</formula>
    </cfRule>
  </conditionalFormatting>
  <conditionalFormatting sqref="MN233:MN252">
    <cfRule type="expression" dxfId="21344" priority="12199">
      <formula>$J233="SQUAT"</formula>
    </cfRule>
    <cfRule type="expression" dxfId="21343" priority="12200">
      <formula>$J233="BENCH"</formula>
    </cfRule>
    <cfRule type="expression" dxfId="21342" priority="12201">
      <formula>$J233="DEADLIFT"</formula>
    </cfRule>
    <cfRule type="expression" dxfId="21341" priority="12202">
      <formula>AND($J233="ACC",ISBLANK($I233))</formula>
    </cfRule>
    <cfRule type="expression" dxfId="21340" priority="12203">
      <formula>$J233="ACC"</formula>
    </cfRule>
  </conditionalFormatting>
  <conditionalFormatting sqref="K81:K100">
    <cfRule type="expression" dxfId="21339" priority="12189">
      <formula>$L81="SQUAT"</formula>
    </cfRule>
    <cfRule type="expression" dxfId="21338" priority="12190">
      <formula>$L81="BENCH"</formula>
    </cfRule>
    <cfRule type="expression" dxfId="21337" priority="12191">
      <formula>$L81="DEADLIFT"</formula>
    </cfRule>
    <cfRule type="expression" dxfId="21336" priority="12192">
      <formula>AND($L81="ACC",ISBLANK($K81))</formula>
    </cfRule>
    <cfRule type="expression" dxfId="21335" priority="12193">
      <formula>$L81="ACC"</formula>
    </cfRule>
  </conditionalFormatting>
  <conditionalFormatting sqref="K157:K176">
    <cfRule type="expression" dxfId="21334" priority="12179">
      <formula>$L157="SQUAT"</formula>
    </cfRule>
    <cfRule type="expression" dxfId="21333" priority="12180">
      <formula>$L157="BENCH"</formula>
    </cfRule>
    <cfRule type="expression" dxfId="21332" priority="12181">
      <formula>$L157="DEADLIFT"</formula>
    </cfRule>
    <cfRule type="expression" dxfId="21331" priority="12182">
      <formula>AND($L157="ACC",ISBLANK($K157))</formula>
    </cfRule>
    <cfRule type="expression" dxfId="21330" priority="12183">
      <formula>$L157="ACC"</formula>
    </cfRule>
  </conditionalFormatting>
  <conditionalFormatting sqref="K195:K214">
    <cfRule type="expression" dxfId="21329" priority="12174">
      <formula>$L195="SQUAT"</formula>
    </cfRule>
    <cfRule type="expression" dxfId="21328" priority="12175">
      <formula>$L195="BENCH"</formula>
    </cfRule>
    <cfRule type="expression" dxfId="21327" priority="12176">
      <formula>$L195="DEADLIFT"</formula>
    </cfRule>
    <cfRule type="expression" dxfId="21326" priority="12177">
      <formula>AND($L195="ACC",ISBLANK($K195))</formula>
    </cfRule>
    <cfRule type="expression" dxfId="21325" priority="12178">
      <formula>$L195="ACC"</formula>
    </cfRule>
  </conditionalFormatting>
  <conditionalFormatting sqref="K233:K252">
    <cfRule type="expression" dxfId="21324" priority="12169">
      <formula>$L233="SQUAT"</formula>
    </cfRule>
    <cfRule type="expression" dxfId="21323" priority="12170">
      <formula>$L233="BENCH"</formula>
    </cfRule>
    <cfRule type="expression" dxfId="21322" priority="12171">
      <formula>$L233="DEADLIFT"</formula>
    </cfRule>
    <cfRule type="expression" dxfId="21321" priority="12172">
      <formula>AND($L233="ACC",ISBLANK($K233))</formula>
    </cfRule>
    <cfRule type="expression" dxfId="21320" priority="12173">
      <formula>$L233="ACC"</formula>
    </cfRule>
  </conditionalFormatting>
  <conditionalFormatting sqref="Z195:Z214">
    <cfRule type="expression" dxfId="21319" priority="12139">
      <formula>$L195="SQUAT"</formula>
    </cfRule>
    <cfRule type="expression" dxfId="21318" priority="12140">
      <formula>$L195="BENCH"</formula>
    </cfRule>
    <cfRule type="expression" dxfId="21317" priority="12141">
      <formula>$L195="DEADLIFT"</formula>
    </cfRule>
    <cfRule type="expression" dxfId="21316" priority="12142">
      <formula>AND($L195="ACC",ISBLANK($K195))</formula>
    </cfRule>
    <cfRule type="expression" dxfId="21315" priority="12143">
      <formula>$L195="ACC"</formula>
    </cfRule>
  </conditionalFormatting>
  <conditionalFormatting sqref="Z233:Z252">
    <cfRule type="expression" dxfId="21314" priority="12134">
      <formula>$L233="SQUAT"</formula>
    </cfRule>
    <cfRule type="expression" dxfId="21313" priority="12135">
      <formula>$L233="BENCH"</formula>
    </cfRule>
    <cfRule type="expression" dxfId="21312" priority="12136">
      <formula>$L233="DEADLIFT"</formula>
    </cfRule>
    <cfRule type="expression" dxfId="21311" priority="12137">
      <formula>AND($L233="ACC",ISBLANK($K233))</formula>
    </cfRule>
    <cfRule type="expression" dxfId="21310" priority="12138">
      <formula>$L233="ACC"</formula>
    </cfRule>
  </conditionalFormatting>
  <conditionalFormatting sqref="AO195:AO214">
    <cfRule type="expression" dxfId="21309" priority="12104">
      <formula>$L195="SQUAT"</formula>
    </cfRule>
    <cfRule type="expression" dxfId="21308" priority="12105">
      <formula>$L195="BENCH"</formula>
    </cfRule>
    <cfRule type="expression" dxfId="21307" priority="12106">
      <formula>$L195="DEADLIFT"</formula>
    </cfRule>
    <cfRule type="expression" dxfId="21306" priority="12107">
      <formula>AND($L195="ACC",ISBLANK($K195))</formula>
    </cfRule>
    <cfRule type="expression" dxfId="21305" priority="12108">
      <formula>$L195="ACC"</formula>
    </cfRule>
  </conditionalFormatting>
  <conditionalFormatting sqref="AO233:AO252">
    <cfRule type="expression" dxfId="21304" priority="12099">
      <formula>$L233="SQUAT"</formula>
    </cfRule>
    <cfRule type="expression" dxfId="21303" priority="12100">
      <formula>$L233="BENCH"</formula>
    </cfRule>
    <cfRule type="expression" dxfId="21302" priority="12101">
      <formula>$L233="DEADLIFT"</formula>
    </cfRule>
    <cfRule type="expression" dxfId="21301" priority="12102">
      <formula>AND($L233="ACC",ISBLANK($K233))</formula>
    </cfRule>
    <cfRule type="expression" dxfId="21300" priority="12103">
      <formula>$L233="ACC"</formula>
    </cfRule>
  </conditionalFormatting>
  <conditionalFormatting sqref="BD195:BD214">
    <cfRule type="expression" dxfId="21299" priority="12069">
      <formula>$L195="SQUAT"</formula>
    </cfRule>
    <cfRule type="expression" dxfId="21298" priority="12070">
      <formula>$L195="BENCH"</formula>
    </cfRule>
    <cfRule type="expression" dxfId="21297" priority="12071">
      <formula>$L195="DEADLIFT"</formula>
    </cfRule>
    <cfRule type="expression" dxfId="21296" priority="12072">
      <formula>AND($L195="ACC",ISBLANK($K195))</formula>
    </cfRule>
    <cfRule type="expression" dxfId="21295" priority="12073">
      <formula>$L195="ACC"</formula>
    </cfRule>
  </conditionalFormatting>
  <conditionalFormatting sqref="BD233:BD252">
    <cfRule type="expression" dxfId="21294" priority="12064">
      <formula>$L233="SQUAT"</formula>
    </cfRule>
    <cfRule type="expression" dxfId="21293" priority="12065">
      <formula>$L233="BENCH"</formula>
    </cfRule>
    <cfRule type="expression" dxfId="21292" priority="12066">
      <formula>$L233="DEADLIFT"</formula>
    </cfRule>
    <cfRule type="expression" dxfId="21291" priority="12067">
      <formula>AND($L233="ACC",ISBLANK($K233))</formula>
    </cfRule>
    <cfRule type="expression" dxfId="21290" priority="12068">
      <formula>$L233="ACC"</formula>
    </cfRule>
  </conditionalFormatting>
  <conditionalFormatting sqref="BS195:BS214">
    <cfRule type="expression" dxfId="21289" priority="12034">
      <formula>$L195="SQUAT"</formula>
    </cfRule>
    <cfRule type="expression" dxfId="21288" priority="12035">
      <formula>$L195="BENCH"</formula>
    </cfRule>
    <cfRule type="expression" dxfId="21287" priority="12036">
      <formula>$L195="DEADLIFT"</formula>
    </cfRule>
    <cfRule type="expression" dxfId="21286" priority="12037">
      <formula>AND($L195="ACC",ISBLANK($K195))</formula>
    </cfRule>
    <cfRule type="expression" dxfId="21285" priority="12038">
      <formula>$L195="ACC"</formula>
    </cfRule>
  </conditionalFormatting>
  <conditionalFormatting sqref="BS233:BS252">
    <cfRule type="expression" dxfId="21284" priority="12029">
      <formula>$L233="SQUAT"</formula>
    </cfRule>
    <cfRule type="expression" dxfId="21283" priority="12030">
      <formula>$L233="BENCH"</formula>
    </cfRule>
    <cfRule type="expression" dxfId="21282" priority="12031">
      <formula>$L233="DEADLIFT"</formula>
    </cfRule>
    <cfRule type="expression" dxfId="21281" priority="12032">
      <formula>AND($L233="ACC",ISBLANK($K233))</formula>
    </cfRule>
    <cfRule type="expression" dxfId="21280" priority="12033">
      <formula>$L233="ACC"</formula>
    </cfRule>
  </conditionalFormatting>
  <conditionalFormatting sqref="CH195:CH214">
    <cfRule type="expression" dxfId="21279" priority="11999">
      <formula>$L195="SQUAT"</formula>
    </cfRule>
    <cfRule type="expression" dxfId="21278" priority="12000">
      <formula>$L195="BENCH"</formula>
    </cfRule>
    <cfRule type="expression" dxfId="21277" priority="12001">
      <formula>$L195="DEADLIFT"</formula>
    </cfRule>
    <cfRule type="expression" dxfId="21276" priority="12002">
      <formula>AND($L195="ACC",ISBLANK($K195))</formula>
    </cfRule>
    <cfRule type="expression" dxfId="21275" priority="12003">
      <formula>$L195="ACC"</formula>
    </cfRule>
  </conditionalFormatting>
  <conditionalFormatting sqref="CH233:CH252">
    <cfRule type="expression" dxfId="21274" priority="11994">
      <formula>$L233="SQUAT"</formula>
    </cfRule>
    <cfRule type="expression" dxfId="21273" priority="11995">
      <formula>$L233="BENCH"</formula>
    </cfRule>
    <cfRule type="expression" dxfId="21272" priority="11996">
      <formula>$L233="DEADLIFT"</formula>
    </cfRule>
    <cfRule type="expression" dxfId="21271" priority="11997">
      <formula>AND($L233="ACC",ISBLANK($K233))</formula>
    </cfRule>
    <cfRule type="expression" dxfId="21270" priority="11998">
      <formula>$L233="ACC"</formula>
    </cfRule>
  </conditionalFormatting>
  <conditionalFormatting sqref="CW195:CW214">
    <cfRule type="expression" dxfId="21269" priority="11964">
      <formula>$L195="SQUAT"</formula>
    </cfRule>
    <cfRule type="expression" dxfId="21268" priority="11965">
      <formula>$L195="BENCH"</formula>
    </cfRule>
    <cfRule type="expression" dxfId="21267" priority="11966">
      <formula>$L195="DEADLIFT"</formula>
    </cfRule>
    <cfRule type="expression" dxfId="21266" priority="11967">
      <formula>AND($L195="ACC",ISBLANK($K195))</formula>
    </cfRule>
    <cfRule type="expression" dxfId="21265" priority="11968">
      <formula>$L195="ACC"</formula>
    </cfRule>
  </conditionalFormatting>
  <conditionalFormatting sqref="CW233:CW252">
    <cfRule type="expression" dxfId="21264" priority="11959">
      <formula>$L233="SQUAT"</formula>
    </cfRule>
    <cfRule type="expression" dxfId="21263" priority="11960">
      <formula>$L233="BENCH"</formula>
    </cfRule>
    <cfRule type="expression" dxfId="21262" priority="11961">
      <formula>$L233="DEADLIFT"</formula>
    </cfRule>
    <cfRule type="expression" dxfId="21261" priority="11962">
      <formula>AND($L233="ACC",ISBLANK($K233))</formula>
    </cfRule>
    <cfRule type="expression" dxfId="21260" priority="11963">
      <formula>$L233="ACC"</formula>
    </cfRule>
  </conditionalFormatting>
  <conditionalFormatting sqref="DL195:DL214">
    <cfRule type="expression" dxfId="21259" priority="11929">
      <formula>$L195="SQUAT"</formula>
    </cfRule>
    <cfRule type="expression" dxfId="21258" priority="11930">
      <formula>$L195="BENCH"</formula>
    </cfRule>
    <cfRule type="expression" dxfId="21257" priority="11931">
      <formula>$L195="DEADLIFT"</formula>
    </cfRule>
    <cfRule type="expression" dxfId="21256" priority="11932">
      <formula>AND($L195="ACC",ISBLANK($K195))</formula>
    </cfRule>
    <cfRule type="expression" dxfId="21255" priority="11933">
      <formula>$L195="ACC"</formula>
    </cfRule>
  </conditionalFormatting>
  <conditionalFormatting sqref="DL233:DL252">
    <cfRule type="expression" dxfId="21254" priority="11924">
      <formula>$L233="SQUAT"</formula>
    </cfRule>
    <cfRule type="expression" dxfId="21253" priority="11925">
      <formula>$L233="BENCH"</formula>
    </cfRule>
    <cfRule type="expression" dxfId="21252" priority="11926">
      <formula>$L233="DEADLIFT"</formula>
    </cfRule>
    <cfRule type="expression" dxfId="21251" priority="11927">
      <formula>AND($L233="ACC",ISBLANK($K233))</formula>
    </cfRule>
    <cfRule type="expression" dxfId="21250" priority="11928">
      <formula>$L233="ACC"</formula>
    </cfRule>
  </conditionalFormatting>
  <conditionalFormatting sqref="EA195:EA214">
    <cfRule type="expression" dxfId="21249" priority="11894">
      <formula>$L195="SQUAT"</formula>
    </cfRule>
    <cfRule type="expression" dxfId="21248" priority="11895">
      <formula>$L195="BENCH"</formula>
    </cfRule>
    <cfRule type="expression" dxfId="21247" priority="11896">
      <formula>$L195="DEADLIFT"</formula>
    </cfRule>
    <cfRule type="expression" dxfId="21246" priority="11897">
      <formula>AND($L195="ACC",ISBLANK($K195))</formula>
    </cfRule>
    <cfRule type="expression" dxfId="21245" priority="11898">
      <formula>$L195="ACC"</formula>
    </cfRule>
  </conditionalFormatting>
  <conditionalFormatting sqref="EA233:EA252">
    <cfRule type="expression" dxfId="21244" priority="11889">
      <formula>$L233="SQUAT"</formula>
    </cfRule>
    <cfRule type="expression" dxfId="21243" priority="11890">
      <formula>$L233="BENCH"</formula>
    </cfRule>
    <cfRule type="expression" dxfId="21242" priority="11891">
      <formula>$L233="DEADLIFT"</formula>
    </cfRule>
    <cfRule type="expression" dxfId="21241" priority="11892">
      <formula>AND($L233="ACC",ISBLANK($K233))</formula>
    </cfRule>
    <cfRule type="expression" dxfId="21240" priority="11893">
      <formula>$L233="ACC"</formula>
    </cfRule>
  </conditionalFormatting>
  <conditionalFormatting sqref="EP195:EP214">
    <cfRule type="expression" dxfId="21239" priority="11859">
      <formula>$L195="SQUAT"</formula>
    </cfRule>
    <cfRule type="expression" dxfId="21238" priority="11860">
      <formula>$L195="BENCH"</formula>
    </cfRule>
    <cfRule type="expression" dxfId="21237" priority="11861">
      <formula>$L195="DEADLIFT"</formula>
    </cfRule>
    <cfRule type="expression" dxfId="21236" priority="11862">
      <formula>AND($L195="ACC",ISBLANK($K195))</formula>
    </cfRule>
    <cfRule type="expression" dxfId="21235" priority="11863">
      <formula>$L195="ACC"</formula>
    </cfRule>
  </conditionalFormatting>
  <conditionalFormatting sqref="EP233:EP252">
    <cfRule type="expression" dxfId="21234" priority="11854">
      <formula>$L233="SQUAT"</formula>
    </cfRule>
    <cfRule type="expression" dxfId="21233" priority="11855">
      <formula>$L233="BENCH"</formula>
    </cfRule>
    <cfRule type="expression" dxfId="21232" priority="11856">
      <formula>$L233="DEADLIFT"</formula>
    </cfRule>
    <cfRule type="expression" dxfId="21231" priority="11857">
      <formula>AND($L233="ACC",ISBLANK($K233))</formula>
    </cfRule>
    <cfRule type="expression" dxfId="21230" priority="11858">
      <formula>$L233="ACC"</formula>
    </cfRule>
  </conditionalFormatting>
  <conditionalFormatting sqref="FE195:FE214">
    <cfRule type="expression" dxfId="21229" priority="11824">
      <formula>$L195="SQUAT"</formula>
    </cfRule>
    <cfRule type="expression" dxfId="21228" priority="11825">
      <formula>$L195="BENCH"</formula>
    </cfRule>
    <cfRule type="expression" dxfId="21227" priority="11826">
      <formula>$L195="DEADLIFT"</formula>
    </cfRule>
    <cfRule type="expression" dxfId="21226" priority="11827">
      <formula>AND($L195="ACC",ISBLANK($K195))</formula>
    </cfRule>
    <cfRule type="expression" dxfId="21225" priority="11828">
      <formula>$L195="ACC"</formula>
    </cfRule>
  </conditionalFormatting>
  <conditionalFormatting sqref="FE233:FE252">
    <cfRule type="expression" dxfId="21224" priority="11819">
      <formula>$L233="SQUAT"</formula>
    </cfRule>
    <cfRule type="expression" dxfId="21223" priority="11820">
      <formula>$L233="BENCH"</formula>
    </cfRule>
    <cfRule type="expression" dxfId="21222" priority="11821">
      <formula>$L233="DEADLIFT"</formula>
    </cfRule>
    <cfRule type="expression" dxfId="21221" priority="11822">
      <formula>AND($L233="ACC",ISBLANK($K233))</formula>
    </cfRule>
    <cfRule type="expression" dxfId="21220" priority="11823">
      <formula>$L233="ACC"</formula>
    </cfRule>
  </conditionalFormatting>
  <conditionalFormatting sqref="FT195:FT214">
    <cfRule type="expression" dxfId="21219" priority="11789">
      <formula>$L195="SQUAT"</formula>
    </cfRule>
    <cfRule type="expression" dxfId="21218" priority="11790">
      <formula>$L195="BENCH"</formula>
    </cfRule>
    <cfRule type="expression" dxfId="21217" priority="11791">
      <formula>$L195="DEADLIFT"</formula>
    </cfRule>
    <cfRule type="expression" dxfId="21216" priority="11792">
      <formula>AND($L195="ACC",ISBLANK($K195))</formula>
    </cfRule>
    <cfRule type="expression" dxfId="21215" priority="11793">
      <formula>$L195="ACC"</formula>
    </cfRule>
  </conditionalFormatting>
  <conditionalFormatting sqref="FT233:FT252">
    <cfRule type="expression" dxfId="21214" priority="11784">
      <formula>$L233="SQUAT"</formula>
    </cfRule>
    <cfRule type="expression" dxfId="21213" priority="11785">
      <formula>$L233="BENCH"</formula>
    </cfRule>
    <cfRule type="expression" dxfId="21212" priority="11786">
      <formula>$L233="DEADLIFT"</formula>
    </cfRule>
    <cfRule type="expression" dxfId="21211" priority="11787">
      <formula>AND($L233="ACC",ISBLANK($K233))</formula>
    </cfRule>
    <cfRule type="expression" dxfId="21210" priority="11788">
      <formula>$L233="ACC"</formula>
    </cfRule>
  </conditionalFormatting>
  <conditionalFormatting sqref="GI195:GI214">
    <cfRule type="expression" dxfId="21209" priority="11754">
      <formula>$L195="SQUAT"</formula>
    </cfRule>
    <cfRule type="expression" dxfId="21208" priority="11755">
      <formula>$L195="BENCH"</formula>
    </cfRule>
    <cfRule type="expression" dxfId="21207" priority="11756">
      <formula>$L195="DEADLIFT"</formula>
    </cfRule>
    <cfRule type="expression" dxfId="21206" priority="11757">
      <formula>AND($L195="ACC",ISBLANK($K195))</formula>
    </cfRule>
    <cfRule type="expression" dxfId="21205" priority="11758">
      <formula>$L195="ACC"</formula>
    </cfRule>
  </conditionalFormatting>
  <conditionalFormatting sqref="GI233:GI252">
    <cfRule type="expression" dxfId="21204" priority="11749">
      <formula>$L233="SQUAT"</formula>
    </cfRule>
    <cfRule type="expression" dxfId="21203" priority="11750">
      <formula>$L233="BENCH"</formula>
    </cfRule>
    <cfRule type="expression" dxfId="21202" priority="11751">
      <formula>$L233="DEADLIFT"</formula>
    </cfRule>
    <cfRule type="expression" dxfId="21201" priority="11752">
      <formula>AND($L233="ACC",ISBLANK($K233))</formula>
    </cfRule>
    <cfRule type="expression" dxfId="21200" priority="11753">
      <formula>$L233="ACC"</formula>
    </cfRule>
  </conditionalFormatting>
  <conditionalFormatting sqref="HM195:HM214">
    <cfRule type="expression" dxfId="21199" priority="11684">
      <formula>$L195="SQUAT"</formula>
    </cfRule>
    <cfRule type="expression" dxfId="21198" priority="11685">
      <formula>$L195="BENCH"</formula>
    </cfRule>
    <cfRule type="expression" dxfId="21197" priority="11686">
      <formula>$L195="DEADLIFT"</formula>
    </cfRule>
    <cfRule type="expression" dxfId="21196" priority="11687">
      <formula>AND($L195="ACC",ISBLANK($K195))</formula>
    </cfRule>
    <cfRule type="expression" dxfId="21195" priority="11688">
      <formula>$L195="ACC"</formula>
    </cfRule>
  </conditionalFormatting>
  <conditionalFormatting sqref="HM233:HM252">
    <cfRule type="expression" dxfId="21194" priority="11679">
      <formula>$L233="SQUAT"</formula>
    </cfRule>
    <cfRule type="expression" dxfId="21193" priority="11680">
      <formula>$L233="BENCH"</formula>
    </cfRule>
    <cfRule type="expression" dxfId="21192" priority="11681">
      <formula>$L233="DEADLIFT"</formula>
    </cfRule>
    <cfRule type="expression" dxfId="21191" priority="11682">
      <formula>AND($L233="ACC",ISBLANK($K233))</formula>
    </cfRule>
    <cfRule type="expression" dxfId="21190" priority="11683">
      <formula>$L233="ACC"</formula>
    </cfRule>
  </conditionalFormatting>
  <conditionalFormatting sqref="IB195:IB214">
    <cfRule type="expression" dxfId="21189" priority="11649">
      <formula>$L195="SQUAT"</formula>
    </cfRule>
    <cfRule type="expression" dxfId="21188" priority="11650">
      <formula>$L195="BENCH"</formula>
    </cfRule>
    <cfRule type="expression" dxfId="21187" priority="11651">
      <formula>$L195="DEADLIFT"</formula>
    </cfRule>
    <cfRule type="expression" dxfId="21186" priority="11652">
      <formula>AND($L195="ACC",ISBLANK($K195))</formula>
    </cfRule>
    <cfRule type="expression" dxfId="21185" priority="11653">
      <formula>$L195="ACC"</formula>
    </cfRule>
  </conditionalFormatting>
  <conditionalFormatting sqref="IB233:IB252">
    <cfRule type="expression" dxfId="21184" priority="11644">
      <formula>$L233="SQUAT"</formula>
    </cfRule>
    <cfRule type="expression" dxfId="21183" priority="11645">
      <formula>$L233="BENCH"</formula>
    </cfRule>
    <cfRule type="expression" dxfId="21182" priority="11646">
      <formula>$L233="DEADLIFT"</formula>
    </cfRule>
    <cfRule type="expression" dxfId="21181" priority="11647">
      <formula>AND($L233="ACC",ISBLANK($K233))</formula>
    </cfRule>
    <cfRule type="expression" dxfId="21180" priority="11648">
      <formula>$L233="ACC"</formula>
    </cfRule>
  </conditionalFormatting>
  <conditionalFormatting sqref="IQ195:IQ214">
    <cfRule type="expression" dxfId="21179" priority="11614">
      <formula>$L195="SQUAT"</formula>
    </cfRule>
    <cfRule type="expression" dxfId="21178" priority="11615">
      <formula>$L195="BENCH"</formula>
    </cfRule>
    <cfRule type="expression" dxfId="21177" priority="11616">
      <formula>$L195="DEADLIFT"</formula>
    </cfRule>
    <cfRule type="expression" dxfId="21176" priority="11617">
      <formula>AND($L195="ACC",ISBLANK($K195))</formula>
    </cfRule>
    <cfRule type="expression" dxfId="21175" priority="11618">
      <formula>$L195="ACC"</formula>
    </cfRule>
  </conditionalFormatting>
  <conditionalFormatting sqref="IQ233:IQ252">
    <cfRule type="expression" dxfId="21174" priority="11609">
      <formula>$L233="SQUAT"</formula>
    </cfRule>
    <cfRule type="expression" dxfId="21173" priority="11610">
      <formula>$L233="BENCH"</formula>
    </cfRule>
    <cfRule type="expression" dxfId="21172" priority="11611">
      <formula>$L233="DEADLIFT"</formula>
    </cfRule>
    <cfRule type="expression" dxfId="21171" priority="11612">
      <formula>AND($L233="ACC",ISBLANK($K233))</formula>
    </cfRule>
    <cfRule type="expression" dxfId="21170" priority="11613">
      <formula>$L233="ACC"</formula>
    </cfRule>
  </conditionalFormatting>
  <conditionalFormatting sqref="JF195:JF214">
    <cfRule type="expression" dxfId="21169" priority="11579">
      <formula>$L195="SQUAT"</formula>
    </cfRule>
    <cfRule type="expression" dxfId="21168" priority="11580">
      <formula>$L195="BENCH"</formula>
    </cfRule>
    <cfRule type="expression" dxfId="21167" priority="11581">
      <formula>$L195="DEADLIFT"</formula>
    </cfRule>
    <cfRule type="expression" dxfId="21166" priority="11582">
      <formula>AND($L195="ACC",ISBLANK($K195))</formula>
    </cfRule>
    <cfRule type="expression" dxfId="21165" priority="11583">
      <formula>$L195="ACC"</formula>
    </cfRule>
  </conditionalFormatting>
  <conditionalFormatting sqref="JF233:JF252">
    <cfRule type="expression" dxfId="21164" priority="11574">
      <formula>$L233="SQUAT"</formula>
    </cfRule>
    <cfRule type="expression" dxfId="21163" priority="11575">
      <formula>$L233="BENCH"</formula>
    </cfRule>
    <cfRule type="expression" dxfId="21162" priority="11576">
      <formula>$L233="DEADLIFT"</formula>
    </cfRule>
    <cfRule type="expression" dxfId="21161" priority="11577">
      <formula>AND($L233="ACC",ISBLANK($K233))</formula>
    </cfRule>
    <cfRule type="expression" dxfId="21160" priority="11578">
      <formula>$L233="ACC"</formula>
    </cfRule>
  </conditionalFormatting>
  <conditionalFormatting sqref="JU195:JU214">
    <cfRule type="expression" dxfId="21159" priority="11544">
      <formula>$L195="SQUAT"</formula>
    </cfRule>
    <cfRule type="expression" dxfId="21158" priority="11545">
      <formula>$L195="BENCH"</formula>
    </cfRule>
    <cfRule type="expression" dxfId="21157" priority="11546">
      <formula>$L195="DEADLIFT"</formula>
    </cfRule>
    <cfRule type="expression" dxfId="21156" priority="11547">
      <formula>AND($L195="ACC",ISBLANK($K195))</formula>
    </cfRule>
    <cfRule type="expression" dxfId="21155" priority="11548">
      <formula>$L195="ACC"</formula>
    </cfRule>
  </conditionalFormatting>
  <conditionalFormatting sqref="JU233:JU252">
    <cfRule type="expression" dxfId="21154" priority="11539">
      <formula>$L233="SQUAT"</formula>
    </cfRule>
    <cfRule type="expression" dxfId="21153" priority="11540">
      <formula>$L233="BENCH"</formula>
    </cfRule>
    <cfRule type="expression" dxfId="21152" priority="11541">
      <formula>$L233="DEADLIFT"</formula>
    </cfRule>
    <cfRule type="expression" dxfId="21151" priority="11542">
      <formula>AND($L233="ACC",ISBLANK($K233))</formula>
    </cfRule>
    <cfRule type="expression" dxfId="21150" priority="11543">
      <formula>$L233="ACC"</formula>
    </cfRule>
  </conditionalFormatting>
  <conditionalFormatting sqref="KJ195:KJ214">
    <cfRule type="expression" dxfId="21149" priority="11509">
      <formula>$L195="SQUAT"</formula>
    </cfRule>
    <cfRule type="expression" dxfId="21148" priority="11510">
      <formula>$L195="BENCH"</formula>
    </cfRule>
    <cfRule type="expression" dxfId="21147" priority="11511">
      <formula>$L195="DEADLIFT"</formula>
    </cfRule>
    <cfRule type="expression" dxfId="21146" priority="11512">
      <formula>AND($L195="ACC",ISBLANK($K195))</formula>
    </cfRule>
    <cfRule type="expression" dxfId="21145" priority="11513">
      <formula>$L195="ACC"</formula>
    </cfRule>
  </conditionalFormatting>
  <conditionalFormatting sqref="KJ233:KJ252">
    <cfRule type="expression" dxfId="21144" priority="11504">
      <formula>$L233="SQUAT"</formula>
    </cfRule>
    <cfRule type="expression" dxfId="21143" priority="11505">
      <formula>$L233="BENCH"</formula>
    </cfRule>
    <cfRule type="expression" dxfId="21142" priority="11506">
      <formula>$L233="DEADLIFT"</formula>
    </cfRule>
    <cfRule type="expression" dxfId="21141" priority="11507">
      <formula>AND($L233="ACC",ISBLANK($K233))</formula>
    </cfRule>
    <cfRule type="expression" dxfId="21140" priority="11508">
      <formula>$L233="ACC"</formula>
    </cfRule>
  </conditionalFormatting>
  <conditionalFormatting sqref="KY195:KY214">
    <cfRule type="expression" dxfId="21139" priority="11474">
      <formula>$L195="SQUAT"</formula>
    </cfRule>
    <cfRule type="expression" dxfId="21138" priority="11475">
      <formula>$L195="BENCH"</formula>
    </cfRule>
    <cfRule type="expression" dxfId="21137" priority="11476">
      <formula>$L195="DEADLIFT"</formula>
    </cfRule>
    <cfRule type="expression" dxfId="21136" priority="11477">
      <formula>AND($L195="ACC",ISBLANK($K195))</formula>
    </cfRule>
    <cfRule type="expression" dxfId="21135" priority="11478">
      <formula>$L195="ACC"</formula>
    </cfRule>
  </conditionalFormatting>
  <conditionalFormatting sqref="KY233:KY252">
    <cfRule type="expression" dxfId="21134" priority="11469">
      <formula>$L233="SQUAT"</formula>
    </cfRule>
    <cfRule type="expression" dxfId="21133" priority="11470">
      <formula>$L233="BENCH"</formula>
    </cfRule>
    <cfRule type="expression" dxfId="21132" priority="11471">
      <formula>$L233="DEADLIFT"</formula>
    </cfRule>
    <cfRule type="expression" dxfId="21131" priority="11472">
      <formula>AND($L233="ACC",ISBLANK($K233))</formula>
    </cfRule>
    <cfRule type="expression" dxfId="21130" priority="11473">
      <formula>$L233="ACC"</formula>
    </cfRule>
  </conditionalFormatting>
  <conditionalFormatting sqref="LN195:LN214">
    <cfRule type="expression" dxfId="21129" priority="11439">
      <formula>$L195="SQUAT"</formula>
    </cfRule>
    <cfRule type="expression" dxfId="21128" priority="11440">
      <formula>$L195="BENCH"</formula>
    </cfRule>
    <cfRule type="expression" dxfId="21127" priority="11441">
      <formula>$L195="DEADLIFT"</formula>
    </cfRule>
    <cfRule type="expression" dxfId="21126" priority="11442">
      <formula>AND($L195="ACC",ISBLANK($K195))</formula>
    </cfRule>
    <cfRule type="expression" dxfId="21125" priority="11443">
      <formula>$L195="ACC"</formula>
    </cfRule>
  </conditionalFormatting>
  <conditionalFormatting sqref="LN233:LN252">
    <cfRule type="expression" dxfId="21124" priority="11434">
      <formula>$L233="SQUAT"</formula>
    </cfRule>
    <cfRule type="expression" dxfId="21123" priority="11435">
      <formula>$L233="BENCH"</formula>
    </cfRule>
    <cfRule type="expression" dxfId="21122" priority="11436">
      <formula>$L233="DEADLIFT"</formula>
    </cfRule>
    <cfRule type="expression" dxfId="21121" priority="11437">
      <formula>AND($L233="ACC",ISBLANK($K233))</formula>
    </cfRule>
    <cfRule type="expression" dxfId="21120" priority="11438">
      <formula>$L233="ACC"</formula>
    </cfRule>
  </conditionalFormatting>
  <conditionalFormatting sqref="MC195:MC214">
    <cfRule type="expression" dxfId="21119" priority="11404">
      <formula>$L195="SQUAT"</formula>
    </cfRule>
    <cfRule type="expression" dxfId="21118" priority="11405">
      <formula>$L195="BENCH"</formula>
    </cfRule>
    <cfRule type="expression" dxfId="21117" priority="11406">
      <formula>$L195="DEADLIFT"</formula>
    </cfRule>
    <cfRule type="expression" dxfId="21116" priority="11407">
      <formula>AND($L195="ACC",ISBLANK($K195))</formula>
    </cfRule>
    <cfRule type="expression" dxfId="21115" priority="11408">
      <formula>$L195="ACC"</formula>
    </cfRule>
  </conditionalFormatting>
  <conditionalFormatting sqref="MC233:MC252">
    <cfRule type="expression" dxfId="21114" priority="11399">
      <formula>$L233="SQUAT"</formula>
    </cfRule>
    <cfRule type="expression" dxfId="21113" priority="11400">
      <formula>$L233="BENCH"</formula>
    </cfRule>
    <cfRule type="expression" dxfId="21112" priority="11401">
      <formula>$L233="DEADLIFT"</formula>
    </cfRule>
    <cfRule type="expression" dxfId="21111" priority="11402">
      <formula>AND($L233="ACC",ISBLANK($K233))</formula>
    </cfRule>
    <cfRule type="expression" dxfId="21110" priority="11403">
      <formula>$L233="ACC"</formula>
    </cfRule>
  </conditionalFormatting>
  <conditionalFormatting sqref="MR195:MR214">
    <cfRule type="expression" dxfId="21109" priority="11369">
      <formula>$L195="SQUAT"</formula>
    </cfRule>
    <cfRule type="expression" dxfId="21108" priority="11370">
      <formula>$L195="BENCH"</formula>
    </cfRule>
    <cfRule type="expression" dxfId="21107" priority="11371">
      <formula>$L195="DEADLIFT"</formula>
    </cfRule>
    <cfRule type="expression" dxfId="21106" priority="11372">
      <formula>AND($L195="ACC",ISBLANK($K195))</formula>
    </cfRule>
    <cfRule type="expression" dxfId="21105" priority="11373">
      <formula>$L195="ACC"</formula>
    </cfRule>
  </conditionalFormatting>
  <conditionalFormatting sqref="MR233:MR252">
    <cfRule type="expression" dxfId="21104" priority="11364">
      <formula>$L233="SQUAT"</formula>
    </cfRule>
    <cfRule type="expression" dxfId="21103" priority="11365">
      <formula>$L233="BENCH"</formula>
    </cfRule>
    <cfRule type="expression" dxfId="21102" priority="11366">
      <formula>$L233="DEADLIFT"</formula>
    </cfRule>
    <cfRule type="expression" dxfId="21101" priority="11367">
      <formula>AND($L233="ACC",ISBLANK($K233))</formula>
    </cfRule>
    <cfRule type="expression" dxfId="21100" priority="11368">
      <formula>$L233="ACC"</formula>
    </cfRule>
  </conditionalFormatting>
  <conditionalFormatting sqref="GX195:GX214">
    <cfRule type="expression" dxfId="21099" priority="11334">
      <formula>$L195="SQUAT"</formula>
    </cfRule>
    <cfRule type="expression" dxfId="21098" priority="11335">
      <formula>$L195="BENCH"</formula>
    </cfRule>
    <cfRule type="expression" dxfId="21097" priority="11336">
      <formula>$L195="DEADLIFT"</formula>
    </cfRule>
    <cfRule type="expression" dxfId="21096" priority="11337">
      <formula>AND($L195="ACC",ISBLANK($K195))</formula>
    </cfRule>
    <cfRule type="expression" dxfId="21095" priority="11338">
      <formula>$L195="ACC"</formula>
    </cfRule>
  </conditionalFormatting>
  <conditionalFormatting sqref="GX233:GX252">
    <cfRule type="expression" dxfId="21094" priority="11329">
      <formula>$L233="SQUAT"</formula>
    </cfRule>
    <cfRule type="expression" dxfId="21093" priority="11330">
      <formula>$L233="BENCH"</formula>
    </cfRule>
    <cfRule type="expression" dxfId="21092" priority="11331">
      <formula>$L233="DEADLIFT"</formula>
    </cfRule>
    <cfRule type="expression" dxfId="21091" priority="11332">
      <formula>AND($L233="ACC",ISBLANK($K233))</formula>
    </cfRule>
    <cfRule type="expression" dxfId="21090" priority="11333">
      <formula>$L233="ACC"</formula>
    </cfRule>
  </conditionalFormatting>
  <conditionalFormatting sqref="KU195:KU214">
    <cfRule type="expression" dxfId="21089" priority="7176">
      <formula>AND($J195="SQUAT",ISBLANK($I195))</formula>
    </cfRule>
    <cfRule type="expression" dxfId="21088" priority="7177">
      <formula>AND($J195="BENCH",ISBLANK($I195))</formula>
    </cfRule>
    <cfRule type="expression" dxfId="21087" priority="7178">
      <formula>AND($J195="DEADLIFT",ISBLANK($I195))</formula>
    </cfRule>
  </conditionalFormatting>
  <conditionalFormatting sqref="KU195:KU214">
    <cfRule type="expression" dxfId="21086" priority="7171">
      <formula>$J195="SQUAT"</formula>
    </cfRule>
    <cfRule type="expression" dxfId="21085" priority="7172">
      <formula>$J195="BENCH"</formula>
    </cfRule>
    <cfRule type="expression" dxfId="21084" priority="7173">
      <formula>$J195="DEADLIFT"</formula>
    </cfRule>
    <cfRule type="expression" dxfId="21083" priority="7174">
      <formula>AND($J195="ACC",ISBLANK($I195))</formula>
    </cfRule>
    <cfRule type="expression" dxfId="21082" priority="7175">
      <formula>$J195="ACC"</formula>
    </cfRule>
  </conditionalFormatting>
  <conditionalFormatting sqref="KU233:KU252">
    <cfRule type="expression" dxfId="21081" priority="7168">
      <formula>AND($J233="SQUAT",ISBLANK($I233))</formula>
    </cfRule>
    <cfRule type="expression" dxfId="21080" priority="7169">
      <formula>AND($J233="BENCH",ISBLANK($I233))</formula>
    </cfRule>
    <cfRule type="expression" dxfId="21079" priority="7170">
      <formula>AND($J233="DEADLIFT",ISBLANK($I233))</formula>
    </cfRule>
  </conditionalFormatting>
  <conditionalFormatting sqref="KU233:KU252">
    <cfRule type="expression" dxfId="21078" priority="7163">
      <formula>$J233="SQUAT"</formula>
    </cfRule>
    <cfRule type="expression" dxfId="21077" priority="7164">
      <formula>$J233="BENCH"</formula>
    </cfRule>
    <cfRule type="expression" dxfId="21076" priority="7165">
      <formula>$J233="DEADLIFT"</formula>
    </cfRule>
    <cfRule type="expression" dxfId="21075" priority="7166">
      <formula>AND($J233="ACC",ISBLANK($I233))</formula>
    </cfRule>
    <cfRule type="expression" dxfId="21074" priority="7167">
      <formula>$J233="ACC"</formula>
    </cfRule>
  </conditionalFormatting>
  <conditionalFormatting sqref="J119:J138">
    <cfRule type="expression" dxfId="21073" priority="5188">
      <formula>$L119="SQUAT"</formula>
    </cfRule>
    <cfRule type="expression" dxfId="21072" priority="5189">
      <formula>$L119="BENCH"</formula>
    </cfRule>
    <cfRule type="expression" dxfId="21071" priority="5190">
      <formula>$L119="DEADLIFT"</formula>
    </cfRule>
    <cfRule type="expression" dxfId="21070" priority="5191">
      <formula>AND($L119="ACC",ISBLANK($K119))</formula>
    </cfRule>
    <cfRule type="expression" dxfId="21069" priority="5192">
      <formula>$L119="ACC"</formula>
    </cfRule>
  </conditionalFormatting>
  <conditionalFormatting sqref="G119:G138">
    <cfRule type="expression" dxfId="21068" priority="5185">
      <formula>AND($J119="SQUAT",ISBLANK($I119))</formula>
    </cfRule>
    <cfRule type="expression" dxfId="21067" priority="5186">
      <formula>AND($J119="BENCH",ISBLANK($I119))</formula>
    </cfRule>
    <cfRule type="expression" dxfId="21066" priority="5187">
      <formula>AND($J119="DEADLIFT",ISBLANK($I119))</formula>
    </cfRule>
  </conditionalFormatting>
  <conditionalFormatting sqref="G119:G138">
    <cfRule type="expression" dxfId="21065" priority="5180">
      <formula>$J119="SQUAT"</formula>
    </cfRule>
    <cfRule type="expression" dxfId="21064" priority="5181">
      <formula>$J119="BENCH"</formula>
    </cfRule>
    <cfRule type="expression" dxfId="21063" priority="5182">
      <formula>$J119="DEADLIFT"</formula>
    </cfRule>
    <cfRule type="expression" dxfId="21062" priority="5183">
      <formula>AND($J119="ACC",ISBLANK($I119))</formula>
    </cfRule>
    <cfRule type="expression" dxfId="21061" priority="5184">
      <formula>$J119="ACC"</formula>
    </cfRule>
  </conditionalFormatting>
  <conditionalFormatting sqref="K119:K138">
    <cfRule type="expression" dxfId="21060" priority="5138">
      <formula>$L119="SQUAT"</formula>
    </cfRule>
    <cfRule type="expression" dxfId="21059" priority="5139">
      <formula>$L119="BENCH"</formula>
    </cfRule>
    <cfRule type="expression" dxfId="21058" priority="5140">
      <formula>$L119="DEADLIFT"</formula>
    </cfRule>
    <cfRule type="expression" dxfId="21057" priority="5141">
      <formula>AND($L119="ACC",ISBLANK($K119))</formula>
    </cfRule>
    <cfRule type="expression" dxfId="21056" priority="5142">
      <formula>$L119="ACC"</formula>
    </cfRule>
  </conditionalFormatting>
  <conditionalFormatting sqref="HX200:HX214">
    <cfRule type="expression" dxfId="21055" priority="4021">
      <formula>AND($J200="SQUAT",ISBLANK($I200))</formula>
    </cfRule>
    <cfRule type="expression" dxfId="21054" priority="4022">
      <formula>AND($J200="BENCH",ISBLANK($I200))</formula>
    </cfRule>
    <cfRule type="expression" dxfId="21053" priority="4023">
      <formula>AND($J200="DEADLIFT",ISBLANK($I200))</formula>
    </cfRule>
  </conditionalFormatting>
  <conditionalFormatting sqref="HX200:HX214">
    <cfRule type="expression" dxfId="21052" priority="4016">
      <formula>$J200="SQUAT"</formula>
    </cfRule>
    <cfRule type="expression" dxfId="21051" priority="4017">
      <formula>$J200="BENCH"</formula>
    </cfRule>
    <cfRule type="expression" dxfId="21050" priority="4018">
      <formula>$J200="DEADLIFT"</formula>
    </cfRule>
    <cfRule type="expression" dxfId="21049" priority="4019">
      <formula>AND($J200="ACC",ISBLANK($I200))</formula>
    </cfRule>
    <cfRule type="expression" dxfId="21048" priority="4020">
      <formula>$J200="ACC"</formula>
    </cfRule>
  </conditionalFormatting>
  <conditionalFormatting sqref="HX195:HX196 HX198:HX199">
    <cfRule type="expression" dxfId="21047" priority="4013">
      <formula>AND($J271="SQUAT",ISBLANK($I271))</formula>
    </cfRule>
    <cfRule type="expression" dxfId="21046" priority="4014">
      <formula>AND($J271="BENCH",ISBLANK($I271))</formula>
    </cfRule>
    <cfRule type="expression" dxfId="21045" priority="4015">
      <formula>AND($J271="DEADLIFT",ISBLANK($I271))</formula>
    </cfRule>
  </conditionalFormatting>
  <conditionalFormatting sqref="HX195:HX196 HX198:HX199">
    <cfRule type="expression" dxfId="21044" priority="4008">
      <formula>$J271="SQUAT"</formula>
    </cfRule>
    <cfRule type="expression" dxfId="21043" priority="4009">
      <formula>$J271="BENCH"</formula>
    </cfRule>
    <cfRule type="expression" dxfId="21042" priority="4010">
      <formula>$J271="DEADLIFT"</formula>
    </cfRule>
    <cfRule type="expression" dxfId="21041" priority="4011">
      <formula>AND($J271="ACC",ISBLANK($I271))</formula>
    </cfRule>
    <cfRule type="expression" dxfId="21040" priority="4012">
      <formula>$J271="ACC"</formula>
    </cfRule>
  </conditionalFormatting>
  <conditionalFormatting sqref="HX197">
    <cfRule type="expression" dxfId="21039" priority="4005">
      <formula>AND($J273="SQUAT",ISBLANK($I273))</formula>
    </cfRule>
    <cfRule type="expression" dxfId="21038" priority="4006">
      <formula>AND($J273="BENCH",ISBLANK($I273))</formula>
    </cfRule>
    <cfRule type="expression" dxfId="21037" priority="4007">
      <formula>AND($J273="DEADLIFT",ISBLANK($I273))</formula>
    </cfRule>
  </conditionalFormatting>
  <conditionalFormatting sqref="HX197">
    <cfRule type="expression" dxfId="21036" priority="4000">
      <formula>$J273="SQUAT"</formula>
    </cfRule>
    <cfRule type="expression" dxfId="21035" priority="4001">
      <formula>$J273="BENCH"</formula>
    </cfRule>
    <cfRule type="expression" dxfId="21034" priority="4002">
      <formula>$J273="DEADLIFT"</formula>
    </cfRule>
    <cfRule type="expression" dxfId="21033" priority="4003">
      <formula>AND($J273="ACC",ISBLANK($I273))</formula>
    </cfRule>
    <cfRule type="expression" dxfId="21032" priority="4004">
      <formula>$J273="ACC"</formula>
    </cfRule>
  </conditionalFormatting>
  <conditionalFormatting sqref="HX238:HX252">
    <cfRule type="expression" dxfId="21031" priority="3997">
      <formula>AND($J238="SQUAT",ISBLANK($I238))</formula>
    </cfRule>
    <cfRule type="expression" dxfId="21030" priority="3998">
      <formula>AND($J238="BENCH",ISBLANK($I238))</formula>
    </cfRule>
    <cfRule type="expression" dxfId="21029" priority="3999">
      <formula>AND($J238="DEADLIFT",ISBLANK($I238))</formula>
    </cfRule>
  </conditionalFormatting>
  <conditionalFormatting sqref="HX238:HX252">
    <cfRule type="expression" dxfId="21028" priority="3992">
      <formula>$J238="SQUAT"</formula>
    </cfRule>
    <cfRule type="expression" dxfId="21027" priority="3993">
      <formula>$J238="BENCH"</formula>
    </cfRule>
    <cfRule type="expression" dxfId="21026" priority="3994">
      <formula>$J238="DEADLIFT"</formula>
    </cfRule>
    <cfRule type="expression" dxfId="21025" priority="3995">
      <formula>AND($J238="ACC",ISBLANK($I238))</formula>
    </cfRule>
    <cfRule type="expression" dxfId="21024" priority="3996">
      <formula>$J238="ACC"</formula>
    </cfRule>
  </conditionalFormatting>
  <conditionalFormatting sqref="HX233:HX234 HX236:HX237">
    <cfRule type="expression" dxfId="21023" priority="3989">
      <formula>AND($J309="SQUAT",ISBLANK($I309))</formula>
    </cfRule>
    <cfRule type="expression" dxfId="21022" priority="3990">
      <formula>AND($J309="BENCH",ISBLANK($I309))</formula>
    </cfRule>
    <cfRule type="expression" dxfId="21021" priority="3991">
      <formula>AND($J309="DEADLIFT",ISBLANK($I309))</formula>
    </cfRule>
  </conditionalFormatting>
  <conditionalFormatting sqref="HX233:HX234 HX236:HX237">
    <cfRule type="expression" dxfId="21020" priority="3984">
      <formula>$J309="SQUAT"</formula>
    </cfRule>
    <cfRule type="expression" dxfId="21019" priority="3985">
      <formula>$J309="BENCH"</formula>
    </cfRule>
    <cfRule type="expression" dxfId="21018" priority="3986">
      <formula>$J309="DEADLIFT"</formula>
    </cfRule>
    <cfRule type="expression" dxfId="21017" priority="3987">
      <formula>AND($J309="ACC",ISBLANK($I309))</formula>
    </cfRule>
    <cfRule type="expression" dxfId="21016" priority="3988">
      <formula>$J309="ACC"</formula>
    </cfRule>
  </conditionalFormatting>
  <conditionalFormatting sqref="HX235">
    <cfRule type="expression" dxfId="21015" priority="3981">
      <formula>AND($J311="SQUAT",ISBLANK($I311))</formula>
    </cfRule>
    <cfRule type="expression" dxfId="21014" priority="3982">
      <formula>AND($J311="BENCH",ISBLANK($I311))</formula>
    </cfRule>
    <cfRule type="expression" dxfId="21013" priority="3983">
      <formula>AND($J311="DEADLIFT",ISBLANK($I311))</formula>
    </cfRule>
  </conditionalFormatting>
  <conditionalFormatting sqref="HX235">
    <cfRule type="expression" dxfId="21012" priority="3976">
      <formula>$J311="SQUAT"</formula>
    </cfRule>
    <cfRule type="expression" dxfId="21011" priority="3977">
      <formula>$J311="BENCH"</formula>
    </cfRule>
    <cfRule type="expression" dxfId="21010" priority="3978">
      <formula>$J311="DEADLIFT"</formula>
    </cfRule>
    <cfRule type="expression" dxfId="21009" priority="3979">
      <formula>AND($J311="ACC",ISBLANK($I311))</formula>
    </cfRule>
    <cfRule type="expression" dxfId="21008" priority="3980">
      <formula>$J311="ACC"</formula>
    </cfRule>
  </conditionalFormatting>
  <conditionalFormatting sqref="JQ195:JQ214">
    <cfRule type="expression" dxfId="21007" priority="3389">
      <formula>AND($J195="SQUAT",ISBLANK($I195))</formula>
    </cfRule>
    <cfRule type="expression" dxfId="21006" priority="3390">
      <formula>AND($J195="BENCH",ISBLANK($I195))</formula>
    </cfRule>
    <cfRule type="expression" dxfId="21005" priority="3391">
      <formula>AND($J195="DEADLIFT",ISBLANK($I195))</formula>
    </cfRule>
  </conditionalFormatting>
  <conditionalFormatting sqref="JQ195:JQ214">
    <cfRule type="expression" dxfId="21004" priority="3384">
      <formula>$J195="SQUAT"</formula>
    </cfRule>
    <cfRule type="expression" dxfId="21003" priority="3385">
      <formula>$J195="BENCH"</formula>
    </cfRule>
    <cfRule type="expression" dxfId="21002" priority="3386">
      <formula>$J195="DEADLIFT"</formula>
    </cfRule>
    <cfRule type="expression" dxfId="21001" priority="3387">
      <formula>AND($J195="ACC",ISBLANK($I195))</formula>
    </cfRule>
    <cfRule type="expression" dxfId="21000" priority="3388">
      <formula>$J195="ACC"</formula>
    </cfRule>
  </conditionalFormatting>
  <conditionalFormatting sqref="JQ233:JQ252">
    <cfRule type="expression" dxfId="20999" priority="3381">
      <formula>AND($J233="SQUAT",ISBLANK($I233))</formula>
    </cfRule>
    <cfRule type="expression" dxfId="20998" priority="3382">
      <formula>AND($J233="BENCH",ISBLANK($I233))</formula>
    </cfRule>
    <cfRule type="expression" dxfId="20997" priority="3383">
      <formula>AND($J233="DEADLIFT",ISBLANK($I233))</formula>
    </cfRule>
  </conditionalFormatting>
  <conditionalFormatting sqref="JQ233:JQ252">
    <cfRule type="expression" dxfId="20996" priority="3376">
      <formula>$J233="SQUAT"</formula>
    </cfRule>
    <cfRule type="expression" dxfId="20995" priority="3377">
      <formula>$J233="BENCH"</formula>
    </cfRule>
    <cfRule type="expression" dxfId="20994" priority="3378">
      <formula>$J233="DEADLIFT"</formula>
    </cfRule>
    <cfRule type="expression" dxfId="20993" priority="3379">
      <formula>AND($J233="ACC",ISBLANK($I233))</formula>
    </cfRule>
    <cfRule type="expression" dxfId="20992" priority="3380">
      <formula>$J233="ACC"</formula>
    </cfRule>
  </conditionalFormatting>
  <conditionalFormatting sqref="LY195:LY214">
    <cfRule type="expression" dxfId="20991" priority="2990">
      <formula>AND($J195="SQUAT",ISBLANK($I195))</formula>
    </cfRule>
    <cfRule type="expression" dxfId="20990" priority="2991">
      <formula>AND($J195="BENCH",ISBLANK($I195))</formula>
    </cfRule>
    <cfRule type="expression" dxfId="20989" priority="2992">
      <formula>AND($J195="DEADLIFT",ISBLANK($I195))</formula>
    </cfRule>
  </conditionalFormatting>
  <conditionalFormatting sqref="LY195:LY214">
    <cfRule type="expression" dxfId="20988" priority="2985">
      <formula>$J195="SQUAT"</formula>
    </cfRule>
    <cfRule type="expression" dxfId="20987" priority="2986">
      <formula>$J195="BENCH"</formula>
    </cfRule>
    <cfRule type="expression" dxfId="20986" priority="2987">
      <formula>$J195="DEADLIFT"</formula>
    </cfRule>
    <cfRule type="expression" dxfId="20985" priority="2988">
      <formula>AND($J195="ACC",ISBLANK($I195))</formula>
    </cfRule>
    <cfRule type="expression" dxfId="20984" priority="2989">
      <formula>$J195="ACC"</formula>
    </cfRule>
  </conditionalFormatting>
  <conditionalFormatting sqref="LY233:LY252">
    <cfRule type="expression" dxfId="20983" priority="2982">
      <formula>AND($J233="SQUAT",ISBLANK($I233))</formula>
    </cfRule>
    <cfRule type="expression" dxfId="20982" priority="2983">
      <formula>AND($J233="BENCH",ISBLANK($I233))</formula>
    </cfRule>
    <cfRule type="expression" dxfId="20981" priority="2984">
      <formula>AND($J233="DEADLIFT",ISBLANK($I233))</formula>
    </cfRule>
  </conditionalFormatting>
  <conditionalFormatting sqref="LY233:LY252">
    <cfRule type="expression" dxfId="20980" priority="2977">
      <formula>$J233="SQUAT"</formula>
    </cfRule>
    <cfRule type="expression" dxfId="20979" priority="2978">
      <formula>$J233="BENCH"</formula>
    </cfRule>
    <cfRule type="expression" dxfId="20978" priority="2979">
      <formula>$J233="DEADLIFT"</formula>
    </cfRule>
    <cfRule type="expression" dxfId="20977" priority="2980">
      <formula>AND($J233="ACC",ISBLANK($I233))</formula>
    </cfRule>
    <cfRule type="expression" dxfId="20976" priority="2981">
      <formula>$J233="ACC"</formula>
    </cfRule>
  </conditionalFormatting>
  <conditionalFormatting sqref="J43:J62">
    <cfRule type="expression" dxfId="20975" priority="2012">
      <formula>$L43="SQUAT"</formula>
    </cfRule>
    <cfRule type="expression" dxfId="20974" priority="2013">
      <formula>$L43="BENCH"</formula>
    </cfRule>
    <cfRule type="expression" dxfId="20973" priority="2014">
      <formula>$L43="DEADLIFT"</formula>
    </cfRule>
    <cfRule type="expression" dxfId="20972" priority="2015">
      <formula>AND($L43="ACC",ISBLANK($K43))</formula>
    </cfRule>
    <cfRule type="expression" dxfId="20971" priority="2016">
      <formula>$L43="ACC"</formula>
    </cfRule>
  </conditionalFormatting>
  <conditionalFormatting sqref="G43:G62">
    <cfRule type="expression" dxfId="20970" priority="2009">
      <formula>AND($J43="SQUAT",ISBLANK($I43))</formula>
    </cfRule>
    <cfRule type="expression" dxfId="20969" priority="2010">
      <formula>AND($J43="BENCH",ISBLANK($I43))</formula>
    </cfRule>
    <cfRule type="expression" dxfId="20968" priority="2011">
      <formula>AND($J43="DEADLIFT",ISBLANK($I43))</formula>
    </cfRule>
  </conditionalFormatting>
  <conditionalFormatting sqref="G43:G62">
    <cfRule type="expression" dxfId="20967" priority="2004">
      <formula>$J43="SQUAT"</formula>
    </cfRule>
    <cfRule type="expression" dxfId="20966" priority="2005">
      <formula>$J43="BENCH"</formula>
    </cfRule>
    <cfRule type="expression" dxfId="20965" priority="2006">
      <formula>$J43="DEADLIFT"</formula>
    </cfRule>
    <cfRule type="expression" dxfId="20964" priority="2007">
      <formula>AND($J43="ACC",ISBLANK($I43))</formula>
    </cfRule>
    <cfRule type="expression" dxfId="20963" priority="2008">
      <formula>$J43="ACC"</formula>
    </cfRule>
  </conditionalFormatting>
  <conditionalFormatting sqref="K43:K62">
    <cfRule type="expression" dxfId="20962" priority="1999">
      <formula>$L43="SQUAT"</formula>
    </cfRule>
    <cfRule type="expression" dxfId="20961" priority="2000">
      <formula>$L43="BENCH"</formula>
    </cfRule>
    <cfRule type="expression" dxfId="20960" priority="2001">
      <formula>$L43="DEADLIFT"</formula>
    </cfRule>
    <cfRule type="expression" dxfId="20959" priority="2002">
      <formula>AND($L43="ACC",ISBLANK($K43))</formula>
    </cfRule>
    <cfRule type="expression" dxfId="20958" priority="2003">
      <formula>$L43="ACC"</formula>
    </cfRule>
  </conditionalFormatting>
  <conditionalFormatting sqref="J5:J24">
    <cfRule type="expression" dxfId="20957" priority="1994">
      <formula>$L5="SQUAT"</formula>
    </cfRule>
    <cfRule type="expression" dxfId="20956" priority="1995">
      <formula>$L5="BENCH"</formula>
    </cfRule>
    <cfRule type="expression" dxfId="20955" priority="1996">
      <formula>$L5="DEADLIFT"</formula>
    </cfRule>
    <cfRule type="expression" dxfId="20954" priority="1997">
      <formula>AND($L5="ACC",ISBLANK($K5))</formula>
    </cfRule>
    <cfRule type="expression" dxfId="20953" priority="1998">
      <formula>$L5="ACC"</formula>
    </cfRule>
  </conditionalFormatting>
  <conditionalFormatting sqref="G5:G24">
    <cfRule type="expression" dxfId="20952" priority="1991">
      <formula>AND($J5="SQUAT",ISBLANK($I5))</formula>
    </cfRule>
    <cfRule type="expression" dxfId="20951" priority="1992">
      <formula>AND($J5="BENCH",ISBLANK($I5))</formula>
    </cfRule>
    <cfRule type="expression" dxfId="20950" priority="1993">
      <formula>AND($J5="DEADLIFT",ISBLANK($I5))</formula>
    </cfRule>
  </conditionalFormatting>
  <conditionalFormatting sqref="G5:G24">
    <cfRule type="expression" dxfId="20949" priority="1986">
      <formula>$J5="SQUAT"</formula>
    </cfRule>
    <cfRule type="expression" dxfId="20948" priority="1987">
      <formula>$J5="BENCH"</formula>
    </cfRule>
    <cfRule type="expression" dxfId="20947" priority="1988">
      <formula>$J5="DEADLIFT"</formula>
    </cfRule>
    <cfRule type="expression" dxfId="20946" priority="1989">
      <formula>AND($J5="ACC",ISBLANK($I5))</formula>
    </cfRule>
    <cfRule type="expression" dxfId="20945" priority="1990">
      <formula>$J5="ACC"</formula>
    </cfRule>
  </conditionalFormatting>
  <conditionalFormatting sqref="K5:K24">
    <cfRule type="expression" dxfId="20944" priority="1981">
      <formula>$L5="SQUAT"</formula>
    </cfRule>
    <cfRule type="expression" dxfId="20943" priority="1982">
      <formula>$L5="BENCH"</formula>
    </cfRule>
    <cfRule type="expression" dxfId="20942" priority="1983">
      <formula>$L5="DEADLIFT"</formula>
    </cfRule>
    <cfRule type="expression" dxfId="20941" priority="1984">
      <formula>AND($L5="ACC",ISBLANK($K5))</formula>
    </cfRule>
    <cfRule type="expression" dxfId="20940" priority="1985">
      <formula>$L5="ACC"</formula>
    </cfRule>
  </conditionalFormatting>
  <conditionalFormatting sqref="Y81:Y100">
    <cfRule type="expression" dxfId="20939" priority="1976">
      <formula>$L81="SQUAT"</formula>
    </cfRule>
    <cfRule type="expression" dxfId="20938" priority="1977">
      <formula>$L81="BENCH"</formula>
    </cfRule>
    <cfRule type="expression" dxfId="20937" priority="1978">
      <formula>$L81="DEADLIFT"</formula>
    </cfRule>
    <cfRule type="expression" dxfId="20936" priority="1979">
      <formula>AND($L81="ACC",ISBLANK($K81))</formula>
    </cfRule>
    <cfRule type="expression" dxfId="20935" priority="1980">
      <formula>$L81="ACC"</formula>
    </cfRule>
  </conditionalFormatting>
  <conditionalFormatting sqref="V81:V100">
    <cfRule type="expression" dxfId="20934" priority="1973">
      <formula>AND($J81="SQUAT",ISBLANK($I81))</formula>
    </cfRule>
    <cfRule type="expression" dxfId="20933" priority="1974">
      <formula>AND($J81="BENCH",ISBLANK($I81))</formula>
    </cfRule>
    <cfRule type="expression" dxfId="20932" priority="1975">
      <formula>AND($J81="DEADLIFT",ISBLANK($I81))</formula>
    </cfRule>
  </conditionalFormatting>
  <conditionalFormatting sqref="V81:V100">
    <cfRule type="expression" dxfId="20931" priority="1968">
      <formula>$J81="SQUAT"</formula>
    </cfRule>
    <cfRule type="expression" dxfId="20930" priority="1969">
      <formula>$J81="BENCH"</formula>
    </cfRule>
    <cfRule type="expression" dxfId="20929" priority="1970">
      <formula>$J81="DEADLIFT"</formula>
    </cfRule>
    <cfRule type="expression" dxfId="20928" priority="1971">
      <formula>AND($J81="ACC",ISBLANK($I81))</formula>
    </cfRule>
    <cfRule type="expression" dxfId="20927" priority="1972">
      <formula>$J81="ACC"</formula>
    </cfRule>
  </conditionalFormatting>
  <conditionalFormatting sqref="Y157:Y176">
    <cfRule type="expression" dxfId="20926" priority="1963">
      <formula>$L157="SQUAT"</formula>
    </cfRule>
    <cfRule type="expression" dxfId="20925" priority="1964">
      <formula>$L157="BENCH"</formula>
    </cfRule>
    <cfRule type="expression" dxfId="20924" priority="1965">
      <formula>$L157="DEADLIFT"</formula>
    </cfRule>
    <cfRule type="expression" dxfId="20923" priority="1966">
      <formula>AND($L157="ACC",ISBLANK($K157))</formula>
    </cfRule>
    <cfRule type="expression" dxfId="20922" priority="1967">
      <formula>$L157="ACC"</formula>
    </cfRule>
  </conditionalFormatting>
  <conditionalFormatting sqref="V157:V176">
    <cfRule type="expression" dxfId="20921" priority="1960">
      <formula>AND($J157="SQUAT",ISBLANK($I157))</formula>
    </cfRule>
    <cfRule type="expression" dxfId="20920" priority="1961">
      <formula>AND($J157="BENCH",ISBLANK($I157))</formula>
    </cfRule>
    <cfRule type="expression" dxfId="20919" priority="1962">
      <formula>AND($J157="DEADLIFT",ISBLANK($I157))</formula>
    </cfRule>
  </conditionalFormatting>
  <conditionalFormatting sqref="V157:V176">
    <cfRule type="expression" dxfId="20918" priority="1955">
      <formula>$J157="SQUAT"</formula>
    </cfRule>
    <cfRule type="expression" dxfId="20917" priority="1956">
      <formula>$J157="BENCH"</formula>
    </cfRule>
    <cfRule type="expression" dxfId="20916" priority="1957">
      <formula>$J157="DEADLIFT"</formula>
    </cfRule>
    <cfRule type="expression" dxfId="20915" priority="1958">
      <formula>AND($J157="ACC",ISBLANK($I157))</formula>
    </cfRule>
    <cfRule type="expression" dxfId="20914" priority="1959">
      <formula>$J157="ACC"</formula>
    </cfRule>
  </conditionalFormatting>
  <conditionalFormatting sqref="Z81:Z100">
    <cfRule type="expression" dxfId="20913" priority="1950">
      <formula>$L81="SQUAT"</formula>
    </cfRule>
    <cfRule type="expression" dxfId="20912" priority="1951">
      <formula>$L81="BENCH"</formula>
    </cfRule>
    <cfRule type="expression" dxfId="20911" priority="1952">
      <formula>$L81="DEADLIFT"</formula>
    </cfRule>
    <cfRule type="expression" dxfId="20910" priority="1953">
      <formula>AND($L81="ACC",ISBLANK($K81))</formula>
    </cfRule>
    <cfRule type="expression" dxfId="20909" priority="1954">
      <formula>$L81="ACC"</formula>
    </cfRule>
  </conditionalFormatting>
  <conditionalFormatting sqref="Z157:Z176">
    <cfRule type="expression" dxfId="20908" priority="1945">
      <formula>$L157="SQUAT"</formula>
    </cfRule>
    <cfRule type="expression" dxfId="20907" priority="1946">
      <formula>$L157="BENCH"</formula>
    </cfRule>
    <cfRule type="expression" dxfId="20906" priority="1947">
      <formula>$L157="DEADLIFT"</formula>
    </cfRule>
    <cfRule type="expression" dxfId="20905" priority="1948">
      <formula>AND($L157="ACC",ISBLANK($K157))</formula>
    </cfRule>
    <cfRule type="expression" dxfId="20904" priority="1949">
      <formula>$L157="ACC"</formula>
    </cfRule>
  </conditionalFormatting>
  <conditionalFormatting sqref="Y119:Y138">
    <cfRule type="expression" dxfId="20903" priority="1940">
      <formula>$L119="SQUAT"</formula>
    </cfRule>
    <cfRule type="expression" dxfId="20902" priority="1941">
      <formula>$L119="BENCH"</formula>
    </cfRule>
    <cfRule type="expression" dxfId="20901" priority="1942">
      <formula>$L119="DEADLIFT"</formula>
    </cfRule>
    <cfRule type="expression" dxfId="20900" priority="1943">
      <formula>AND($L119="ACC",ISBLANK($K119))</formula>
    </cfRule>
    <cfRule type="expression" dxfId="20899" priority="1944">
      <formula>$L119="ACC"</formula>
    </cfRule>
  </conditionalFormatting>
  <conditionalFormatting sqref="V119:V138">
    <cfRule type="expression" dxfId="20898" priority="1937">
      <formula>AND($J119="SQUAT",ISBLANK($I119))</formula>
    </cfRule>
    <cfRule type="expression" dxfId="20897" priority="1938">
      <formula>AND($J119="BENCH",ISBLANK($I119))</formula>
    </cfRule>
    <cfRule type="expression" dxfId="20896" priority="1939">
      <formula>AND($J119="DEADLIFT",ISBLANK($I119))</formula>
    </cfRule>
  </conditionalFormatting>
  <conditionalFormatting sqref="V119:V138">
    <cfRule type="expression" dxfId="20895" priority="1932">
      <formula>$J119="SQUAT"</formula>
    </cfRule>
    <cfRule type="expression" dxfId="20894" priority="1933">
      <formula>$J119="BENCH"</formula>
    </cfRule>
    <cfRule type="expression" dxfId="20893" priority="1934">
      <formula>$J119="DEADLIFT"</formula>
    </cfRule>
    <cfRule type="expression" dxfId="20892" priority="1935">
      <formula>AND($J119="ACC",ISBLANK($I119))</formula>
    </cfRule>
    <cfRule type="expression" dxfId="20891" priority="1936">
      <formula>$J119="ACC"</formula>
    </cfRule>
  </conditionalFormatting>
  <conditionalFormatting sqref="Z119:Z138">
    <cfRule type="expression" dxfId="20890" priority="1927">
      <formula>$L119="SQUAT"</formula>
    </cfRule>
    <cfRule type="expression" dxfId="20889" priority="1928">
      <formula>$L119="BENCH"</formula>
    </cfRule>
    <cfRule type="expression" dxfId="20888" priority="1929">
      <formula>$L119="DEADLIFT"</formula>
    </cfRule>
    <cfRule type="expression" dxfId="20887" priority="1930">
      <formula>AND($L119="ACC",ISBLANK($K119))</formula>
    </cfRule>
    <cfRule type="expression" dxfId="20886" priority="1931">
      <formula>$L119="ACC"</formula>
    </cfRule>
  </conditionalFormatting>
  <conditionalFormatting sqref="Y43:Y62">
    <cfRule type="expression" dxfId="20885" priority="1922">
      <formula>$L43="SQUAT"</formula>
    </cfRule>
    <cfRule type="expression" dxfId="20884" priority="1923">
      <formula>$L43="BENCH"</formula>
    </cfRule>
    <cfRule type="expression" dxfId="20883" priority="1924">
      <formula>$L43="DEADLIFT"</formula>
    </cfRule>
    <cfRule type="expression" dxfId="20882" priority="1925">
      <formula>AND($L43="ACC",ISBLANK($K43))</formula>
    </cfRule>
    <cfRule type="expression" dxfId="20881" priority="1926">
      <formula>$L43="ACC"</formula>
    </cfRule>
  </conditionalFormatting>
  <conditionalFormatting sqref="V43:V62">
    <cfRule type="expression" dxfId="20880" priority="1919">
      <formula>AND($J43="SQUAT",ISBLANK($I43))</formula>
    </cfRule>
    <cfRule type="expression" dxfId="20879" priority="1920">
      <formula>AND($J43="BENCH",ISBLANK($I43))</formula>
    </cfRule>
    <cfRule type="expression" dxfId="20878" priority="1921">
      <formula>AND($J43="DEADLIFT",ISBLANK($I43))</formula>
    </cfRule>
  </conditionalFormatting>
  <conditionalFormatting sqref="V43:V62">
    <cfRule type="expression" dxfId="20877" priority="1914">
      <formula>$J43="SQUAT"</formula>
    </cfRule>
    <cfRule type="expression" dxfId="20876" priority="1915">
      <formula>$J43="BENCH"</formula>
    </cfRule>
    <cfRule type="expression" dxfId="20875" priority="1916">
      <formula>$J43="DEADLIFT"</formula>
    </cfRule>
    <cfRule type="expression" dxfId="20874" priority="1917">
      <formula>AND($J43="ACC",ISBLANK($I43))</formula>
    </cfRule>
    <cfRule type="expression" dxfId="20873" priority="1918">
      <formula>$J43="ACC"</formula>
    </cfRule>
  </conditionalFormatting>
  <conditionalFormatting sqref="Z43:Z62">
    <cfRule type="expression" dxfId="20872" priority="1909">
      <formula>$L43="SQUAT"</formula>
    </cfRule>
    <cfRule type="expression" dxfId="20871" priority="1910">
      <formula>$L43="BENCH"</formula>
    </cfRule>
    <cfRule type="expression" dxfId="20870" priority="1911">
      <formula>$L43="DEADLIFT"</formula>
    </cfRule>
    <cfRule type="expression" dxfId="20869" priority="1912">
      <formula>AND($L43="ACC",ISBLANK($K43))</formula>
    </cfRule>
    <cfRule type="expression" dxfId="20868" priority="1913">
      <formula>$L43="ACC"</formula>
    </cfRule>
  </conditionalFormatting>
  <conditionalFormatting sqref="Y5:Y24">
    <cfRule type="expression" dxfId="20867" priority="1904">
      <formula>$L5="SQUAT"</formula>
    </cfRule>
    <cfRule type="expression" dxfId="20866" priority="1905">
      <formula>$L5="BENCH"</formula>
    </cfRule>
    <cfRule type="expression" dxfId="20865" priority="1906">
      <formula>$L5="DEADLIFT"</formula>
    </cfRule>
    <cfRule type="expression" dxfId="20864" priority="1907">
      <formula>AND($L5="ACC",ISBLANK($K5))</formula>
    </cfRule>
    <cfRule type="expression" dxfId="20863" priority="1908">
      <formula>$L5="ACC"</formula>
    </cfRule>
  </conditionalFormatting>
  <conditionalFormatting sqref="V5:V24">
    <cfRule type="expression" dxfId="20862" priority="1901">
      <formula>AND($J5="SQUAT",ISBLANK($I5))</formula>
    </cfRule>
    <cfRule type="expression" dxfId="20861" priority="1902">
      <formula>AND($J5="BENCH",ISBLANK($I5))</formula>
    </cfRule>
    <cfRule type="expression" dxfId="20860" priority="1903">
      <formula>AND($J5="DEADLIFT",ISBLANK($I5))</formula>
    </cfRule>
  </conditionalFormatting>
  <conditionalFormatting sqref="V5:V24">
    <cfRule type="expression" dxfId="20859" priority="1896">
      <formula>$J5="SQUAT"</formula>
    </cfRule>
    <cfRule type="expression" dxfId="20858" priority="1897">
      <formula>$J5="BENCH"</formula>
    </cfRule>
    <cfRule type="expression" dxfId="20857" priority="1898">
      <formula>$J5="DEADLIFT"</formula>
    </cfRule>
    <cfRule type="expression" dxfId="20856" priority="1899">
      <formula>AND($J5="ACC",ISBLANK($I5))</formula>
    </cfRule>
    <cfRule type="expression" dxfId="20855" priority="1900">
      <formula>$J5="ACC"</formula>
    </cfRule>
  </conditionalFormatting>
  <conditionalFormatting sqref="Z5:Z24">
    <cfRule type="expression" dxfId="20854" priority="1891">
      <formula>$L5="SQUAT"</formula>
    </cfRule>
    <cfRule type="expression" dxfId="20853" priority="1892">
      <formula>$L5="BENCH"</formula>
    </cfRule>
    <cfRule type="expression" dxfId="20852" priority="1893">
      <formula>$L5="DEADLIFT"</formula>
    </cfRule>
    <cfRule type="expression" dxfId="20851" priority="1894">
      <formula>AND($L5="ACC",ISBLANK($K5))</formula>
    </cfRule>
    <cfRule type="expression" dxfId="20850" priority="1895">
      <formula>$L5="ACC"</formula>
    </cfRule>
  </conditionalFormatting>
  <conditionalFormatting sqref="AN81:AN100">
    <cfRule type="expression" dxfId="20849" priority="1886">
      <formula>$L81="SQUAT"</formula>
    </cfRule>
    <cfRule type="expression" dxfId="20848" priority="1887">
      <formula>$L81="BENCH"</formula>
    </cfRule>
    <cfRule type="expression" dxfId="20847" priority="1888">
      <formula>$L81="DEADLIFT"</formula>
    </cfRule>
    <cfRule type="expression" dxfId="20846" priority="1889">
      <formula>AND($L81="ACC",ISBLANK($K81))</formula>
    </cfRule>
    <cfRule type="expression" dxfId="20845" priority="1890">
      <formula>$L81="ACC"</formula>
    </cfRule>
  </conditionalFormatting>
  <conditionalFormatting sqref="AK81:AK100">
    <cfRule type="expression" dxfId="20844" priority="1883">
      <formula>AND($J81="SQUAT",ISBLANK($I81))</formula>
    </cfRule>
    <cfRule type="expression" dxfId="20843" priority="1884">
      <formula>AND($J81="BENCH",ISBLANK($I81))</formula>
    </cfRule>
    <cfRule type="expression" dxfId="20842" priority="1885">
      <formula>AND($J81="DEADLIFT",ISBLANK($I81))</formula>
    </cfRule>
  </conditionalFormatting>
  <conditionalFormatting sqref="AK81:AK100">
    <cfRule type="expression" dxfId="20841" priority="1878">
      <formula>$J81="SQUAT"</formula>
    </cfRule>
    <cfRule type="expression" dxfId="20840" priority="1879">
      <formula>$J81="BENCH"</formula>
    </cfRule>
    <cfRule type="expression" dxfId="20839" priority="1880">
      <formula>$J81="DEADLIFT"</formula>
    </cfRule>
    <cfRule type="expression" dxfId="20838" priority="1881">
      <formula>AND($J81="ACC",ISBLANK($I81))</formula>
    </cfRule>
    <cfRule type="expression" dxfId="20837" priority="1882">
      <formula>$J81="ACC"</formula>
    </cfRule>
  </conditionalFormatting>
  <conditionalFormatting sqref="AN157:AN176">
    <cfRule type="expression" dxfId="20836" priority="1873">
      <formula>$L157="SQUAT"</formula>
    </cfRule>
    <cfRule type="expression" dxfId="20835" priority="1874">
      <formula>$L157="BENCH"</formula>
    </cfRule>
    <cfRule type="expression" dxfId="20834" priority="1875">
      <formula>$L157="DEADLIFT"</formula>
    </cfRule>
    <cfRule type="expression" dxfId="20833" priority="1876">
      <formula>AND($L157="ACC",ISBLANK($K157))</formula>
    </cfRule>
    <cfRule type="expression" dxfId="20832" priority="1877">
      <formula>$L157="ACC"</formula>
    </cfRule>
  </conditionalFormatting>
  <conditionalFormatting sqref="AK157:AK176">
    <cfRule type="expression" dxfId="20831" priority="1870">
      <formula>AND($J157="SQUAT",ISBLANK($I157))</formula>
    </cfRule>
    <cfRule type="expression" dxfId="20830" priority="1871">
      <formula>AND($J157="BENCH",ISBLANK($I157))</formula>
    </cfRule>
    <cfRule type="expression" dxfId="20829" priority="1872">
      <formula>AND($J157="DEADLIFT",ISBLANK($I157))</formula>
    </cfRule>
  </conditionalFormatting>
  <conditionalFormatting sqref="AK157:AK176">
    <cfRule type="expression" dxfId="20828" priority="1865">
      <formula>$J157="SQUAT"</formula>
    </cfRule>
    <cfRule type="expression" dxfId="20827" priority="1866">
      <formula>$J157="BENCH"</formula>
    </cfRule>
    <cfRule type="expression" dxfId="20826" priority="1867">
      <formula>$J157="DEADLIFT"</formula>
    </cfRule>
    <cfRule type="expression" dxfId="20825" priority="1868">
      <formula>AND($J157="ACC",ISBLANK($I157))</formula>
    </cfRule>
    <cfRule type="expression" dxfId="20824" priority="1869">
      <formula>$J157="ACC"</formula>
    </cfRule>
  </conditionalFormatting>
  <conditionalFormatting sqref="AO81:AO100">
    <cfRule type="expression" dxfId="20823" priority="1860">
      <formula>$L81="SQUAT"</formula>
    </cfRule>
    <cfRule type="expression" dxfId="20822" priority="1861">
      <formula>$L81="BENCH"</formula>
    </cfRule>
    <cfRule type="expression" dxfId="20821" priority="1862">
      <formula>$L81="DEADLIFT"</formula>
    </cfRule>
    <cfRule type="expression" dxfId="20820" priority="1863">
      <formula>AND($L81="ACC",ISBLANK($K81))</formula>
    </cfRule>
    <cfRule type="expression" dxfId="20819" priority="1864">
      <formula>$L81="ACC"</formula>
    </cfRule>
  </conditionalFormatting>
  <conditionalFormatting sqref="AO157:AO176">
    <cfRule type="expression" dxfId="20818" priority="1855">
      <formula>$L157="SQUAT"</formula>
    </cfRule>
    <cfRule type="expression" dxfId="20817" priority="1856">
      <formula>$L157="BENCH"</formula>
    </cfRule>
    <cfRule type="expression" dxfId="20816" priority="1857">
      <formula>$L157="DEADLIFT"</formula>
    </cfRule>
    <cfRule type="expression" dxfId="20815" priority="1858">
      <formula>AND($L157="ACC",ISBLANK($K157))</formula>
    </cfRule>
    <cfRule type="expression" dxfId="20814" priority="1859">
      <formula>$L157="ACC"</formula>
    </cfRule>
  </conditionalFormatting>
  <conditionalFormatting sqref="AN119:AN138">
    <cfRule type="expression" dxfId="20813" priority="1850">
      <formula>$L119="SQUAT"</formula>
    </cfRule>
    <cfRule type="expression" dxfId="20812" priority="1851">
      <formula>$L119="BENCH"</formula>
    </cfRule>
    <cfRule type="expression" dxfId="20811" priority="1852">
      <formula>$L119="DEADLIFT"</formula>
    </cfRule>
    <cfRule type="expression" dxfId="20810" priority="1853">
      <formula>AND($L119="ACC",ISBLANK($K119))</formula>
    </cfRule>
    <cfRule type="expression" dxfId="20809" priority="1854">
      <formula>$L119="ACC"</formula>
    </cfRule>
  </conditionalFormatting>
  <conditionalFormatting sqref="AK119:AK138">
    <cfRule type="expression" dxfId="20808" priority="1847">
      <formula>AND($J119="SQUAT",ISBLANK($I119))</formula>
    </cfRule>
    <cfRule type="expression" dxfId="20807" priority="1848">
      <formula>AND($J119="BENCH",ISBLANK($I119))</formula>
    </cfRule>
    <cfRule type="expression" dxfId="20806" priority="1849">
      <formula>AND($J119="DEADLIFT",ISBLANK($I119))</formula>
    </cfRule>
  </conditionalFormatting>
  <conditionalFormatting sqref="AK119:AK138">
    <cfRule type="expression" dxfId="20805" priority="1842">
      <formula>$J119="SQUAT"</formula>
    </cfRule>
    <cfRule type="expression" dxfId="20804" priority="1843">
      <formula>$J119="BENCH"</formula>
    </cfRule>
    <cfRule type="expression" dxfId="20803" priority="1844">
      <formula>$J119="DEADLIFT"</formula>
    </cfRule>
    <cfRule type="expression" dxfId="20802" priority="1845">
      <formula>AND($J119="ACC",ISBLANK($I119))</formula>
    </cfRule>
    <cfRule type="expression" dxfId="20801" priority="1846">
      <formula>$J119="ACC"</formula>
    </cfRule>
  </conditionalFormatting>
  <conditionalFormatting sqref="AO119:AO138">
    <cfRule type="expression" dxfId="20800" priority="1837">
      <formula>$L119="SQUAT"</formula>
    </cfRule>
    <cfRule type="expression" dxfId="20799" priority="1838">
      <formula>$L119="BENCH"</formula>
    </cfRule>
    <cfRule type="expression" dxfId="20798" priority="1839">
      <formula>$L119="DEADLIFT"</formula>
    </cfRule>
    <cfRule type="expression" dxfId="20797" priority="1840">
      <formula>AND($L119="ACC",ISBLANK($K119))</formula>
    </cfRule>
    <cfRule type="expression" dxfId="20796" priority="1841">
      <formula>$L119="ACC"</formula>
    </cfRule>
  </conditionalFormatting>
  <conditionalFormatting sqref="AN43:AN62">
    <cfRule type="expression" dxfId="20795" priority="1832">
      <formula>$L43="SQUAT"</formula>
    </cfRule>
    <cfRule type="expression" dxfId="20794" priority="1833">
      <formula>$L43="BENCH"</formula>
    </cfRule>
    <cfRule type="expression" dxfId="20793" priority="1834">
      <formula>$L43="DEADLIFT"</formula>
    </cfRule>
    <cfRule type="expression" dxfId="20792" priority="1835">
      <formula>AND($L43="ACC",ISBLANK($K43))</formula>
    </cfRule>
    <cfRule type="expression" dxfId="20791" priority="1836">
      <formula>$L43="ACC"</formula>
    </cfRule>
  </conditionalFormatting>
  <conditionalFormatting sqref="AK43:AK62">
    <cfRule type="expression" dxfId="20790" priority="1829">
      <formula>AND($J43="SQUAT",ISBLANK($I43))</formula>
    </cfRule>
    <cfRule type="expression" dxfId="20789" priority="1830">
      <formula>AND($J43="BENCH",ISBLANK($I43))</formula>
    </cfRule>
    <cfRule type="expression" dxfId="20788" priority="1831">
      <formula>AND($J43="DEADLIFT",ISBLANK($I43))</formula>
    </cfRule>
  </conditionalFormatting>
  <conditionalFormatting sqref="AK43:AK62">
    <cfRule type="expression" dxfId="20787" priority="1824">
      <formula>$J43="SQUAT"</formula>
    </cfRule>
    <cfRule type="expression" dxfId="20786" priority="1825">
      <formula>$J43="BENCH"</formula>
    </cfRule>
    <cfRule type="expression" dxfId="20785" priority="1826">
      <formula>$J43="DEADLIFT"</formula>
    </cfRule>
    <cfRule type="expression" dxfId="20784" priority="1827">
      <formula>AND($J43="ACC",ISBLANK($I43))</formula>
    </cfRule>
    <cfRule type="expression" dxfId="20783" priority="1828">
      <formula>$J43="ACC"</formula>
    </cfRule>
  </conditionalFormatting>
  <conditionalFormatting sqref="AO43:AO62">
    <cfRule type="expression" dxfId="20782" priority="1819">
      <formula>$L43="SQUAT"</formula>
    </cfRule>
    <cfRule type="expression" dxfId="20781" priority="1820">
      <formula>$L43="BENCH"</formula>
    </cfRule>
    <cfRule type="expression" dxfId="20780" priority="1821">
      <formula>$L43="DEADLIFT"</formula>
    </cfRule>
    <cfRule type="expression" dxfId="20779" priority="1822">
      <formula>AND($L43="ACC",ISBLANK($K43))</formula>
    </cfRule>
    <cfRule type="expression" dxfId="20778" priority="1823">
      <formula>$L43="ACC"</formula>
    </cfRule>
  </conditionalFormatting>
  <conditionalFormatting sqref="AN5:AN24">
    <cfRule type="expression" dxfId="20777" priority="1814">
      <formula>$L5="SQUAT"</formula>
    </cfRule>
    <cfRule type="expression" dxfId="20776" priority="1815">
      <formula>$L5="BENCH"</formula>
    </cfRule>
    <cfRule type="expression" dxfId="20775" priority="1816">
      <formula>$L5="DEADLIFT"</formula>
    </cfRule>
    <cfRule type="expression" dxfId="20774" priority="1817">
      <formula>AND($L5="ACC",ISBLANK($K5))</formula>
    </cfRule>
    <cfRule type="expression" dxfId="20773" priority="1818">
      <formula>$L5="ACC"</formula>
    </cfRule>
  </conditionalFormatting>
  <conditionalFormatting sqref="AK5:AK24">
    <cfRule type="expression" dxfId="20772" priority="1811">
      <formula>AND($J5="SQUAT",ISBLANK($I5))</formula>
    </cfRule>
    <cfRule type="expression" dxfId="20771" priority="1812">
      <formula>AND($J5="BENCH",ISBLANK($I5))</formula>
    </cfRule>
    <cfRule type="expression" dxfId="20770" priority="1813">
      <formula>AND($J5="DEADLIFT",ISBLANK($I5))</formula>
    </cfRule>
  </conditionalFormatting>
  <conditionalFormatting sqref="AK5:AK24">
    <cfRule type="expression" dxfId="20769" priority="1806">
      <formula>$J5="SQUAT"</formula>
    </cfRule>
    <cfRule type="expression" dxfId="20768" priority="1807">
      <formula>$J5="BENCH"</formula>
    </cfRule>
    <cfRule type="expression" dxfId="20767" priority="1808">
      <formula>$J5="DEADLIFT"</formula>
    </cfRule>
    <cfRule type="expression" dxfId="20766" priority="1809">
      <formula>AND($J5="ACC",ISBLANK($I5))</formula>
    </cfRule>
    <cfRule type="expression" dxfId="20765" priority="1810">
      <formula>$J5="ACC"</formula>
    </cfRule>
  </conditionalFormatting>
  <conditionalFormatting sqref="AO5:AO24">
    <cfRule type="expression" dxfId="20764" priority="1801">
      <formula>$L5="SQUAT"</formula>
    </cfRule>
    <cfRule type="expression" dxfId="20763" priority="1802">
      <formula>$L5="BENCH"</formula>
    </cfRule>
    <cfRule type="expression" dxfId="20762" priority="1803">
      <formula>$L5="DEADLIFT"</formula>
    </cfRule>
    <cfRule type="expression" dxfId="20761" priority="1804">
      <formula>AND($L5="ACC",ISBLANK($K5))</formula>
    </cfRule>
    <cfRule type="expression" dxfId="20760" priority="1805">
      <formula>$L5="ACC"</formula>
    </cfRule>
  </conditionalFormatting>
  <conditionalFormatting sqref="BC81:BC100">
    <cfRule type="expression" dxfId="20759" priority="1796">
      <formula>$L81="SQUAT"</formula>
    </cfRule>
    <cfRule type="expression" dxfId="20758" priority="1797">
      <formula>$L81="BENCH"</formula>
    </cfRule>
    <cfRule type="expression" dxfId="20757" priority="1798">
      <formula>$L81="DEADLIFT"</formula>
    </cfRule>
    <cfRule type="expression" dxfId="20756" priority="1799">
      <formula>AND($L81="ACC",ISBLANK($K81))</formula>
    </cfRule>
    <cfRule type="expression" dxfId="20755" priority="1800">
      <formula>$L81="ACC"</formula>
    </cfRule>
  </conditionalFormatting>
  <conditionalFormatting sqref="AZ81:AZ100">
    <cfRule type="expression" dxfId="20754" priority="1793">
      <formula>AND($J81="SQUAT",ISBLANK($I81))</formula>
    </cfRule>
    <cfRule type="expression" dxfId="20753" priority="1794">
      <formula>AND($J81="BENCH",ISBLANK($I81))</formula>
    </cfRule>
    <cfRule type="expression" dxfId="20752" priority="1795">
      <formula>AND($J81="DEADLIFT",ISBLANK($I81))</formula>
    </cfRule>
  </conditionalFormatting>
  <conditionalFormatting sqref="AZ81:AZ100">
    <cfRule type="expression" dxfId="20751" priority="1788">
      <formula>$J81="SQUAT"</formula>
    </cfRule>
    <cfRule type="expression" dxfId="20750" priority="1789">
      <formula>$J81="BENCH"</formula>
    </cfRule>
    <cfRule type="expression" dxfId="20749" priority="1790">
      <formula>$J81="DEADLIFT"</formula>
    </cfRule>
    <cfRule type="expression" dxfId="20748" priority="1791">
      <formula>AND($J81="ACC",ISBLANK($I81))</formula>
    </cfRule>
    <cfRule type="expression" dxfId="20747" priority="1792">
      <formula>$J81="ACC"</formula>
    </cfRule>
  </conditionalFormatting>
  <conditionalFormatting sqref="BC157:BC176">
    <cfRule type="expression" dxfId="20746" priority="1783">
      <formula>$L157="SQUAT"</formula>
    </cfRule>
    <cfRule type="expression" dxfId="20745" priority="1784">
      <formula>$L157="BENCH"</formula>
    </cfRule>
    <cfRule type="expression" dxfId="20744" priority="1785">
      <formula>$L157="DEADLIFT"</formula>
    </cfRule>
    <cfRule type="expression" dxfId="20743" priority="1786">
      <formula>AND($L157="ACC",ISBLANK($K157))</formula>
    </cfRule>
    <cfRule type="expression" dxfId="20742" priority="1787">
      <formula>$L157="ACC"</formula>
    </cfRule>
  </conditionalFormatting>
  <conditionalFormatting sqref="AZ157:AZ176">
    <cfRule type="expression" dxfId="20741" priority="1780">
      <formula>AND($J157="SQUAT",ISBLANK($I157))</formula>
    </cfRule>
    <cfRule type="expression" dxfId="20740" priority="1781">
      <formula>AND($J157="BENCH",ISBLANK($I157))</formula>
    </cfRule>
    <cfRule type="expression" dxfId="20739" priority="1782">
      <formula>AND($J157="DEADLIFT",ISBLANK($I157))</formula>
    </cfRule>
  </conditionalFormatting>
  <conditionalFormatting sqref="AZ157:AZ176">
    <cfRule type="expression" dxfId="20738" priority="1775">
      <formula>$J157="SQUAT"</formula>
    </cfRule>
    <cfRule type="expression" dxfId="20737" priority="1776">
      <formula>$J157="BENCH"</formula>
    </cfRule>
    <cfRule type="expression" dxfId="20736" priority="1777">
      <formula>$J157="DEADLIFT"</formula>
    </cfRule>
    <cfRule type="expression" dxfId="20735" priority="1778">
      <formula>AND($J157="ACC",ISBLANK($I157))</formula>
    </cfRule>
    <cfRule type="expression" dxfId="20734" priority="1779">
      <formula>$J157="ACC"</formula>
    </cfRule>
  </conditionalFormatting>
  <conditionalFormatting sqref="BD81:BD100">
    <cfRule type="expression" dxfId="20733" priority="1770">
      <formula>$L81="SQUAT"</formula>
    </cfRule>
    <cfRule type="expression" dxfId="20732" priority="1771">
      <formula>$L81="BENCH"</formula>
    </cfRule>
    <cfRule type="expression" dxfId="20731" priority="1772">
      <formula>$L81="DEADLIFT"</formula>
    </cfRule>
    <cfRule type="expression" dxfId="20730" priority="1773">
      <formula>AND($L81="ACC",ISBLANK($K81))</formula>
    </cfRule>
    <cfRule type="expression" dxfId="20729" priority="1774">
      <formula>$L81="ACC"</formula>
    </cfRule>
  </conditionalFormatting>
  <conditionalFormatting sqref="BD157:BD176">
    <cfRule type="expression" dxfId="20728" priority="1765">
      <formula>$L157="SQUAT"</formula>
    </cfRule>
    <cfRule type="expression" dxfId="20727" priority="1766">
      <formula>$L157="BENCH"</formula>
    </cfRule>
    <cfRule type="expression" dxfId="20726" priority="1767">
      <formula>$L157="DEADLIFT"</formula>
    </cfRule>
    <cfRule type="expression" dxfId="20725" priority="1768">
      <formula>AND($L157="ACC",ISBLANK($K157))</formula>
    </cfRule>
    <cfRule type="expression" dxfId="20724" priority="1769">
      <formula>$L157="ACC"</formula>
    </cfRule>
  </conditionalFormatting>
  <conditionalFormatting sqref="BC119:BC138">
    <cfRule type="expression" dxfId="20723" priority="1760">
      <formula>$L119="SQUAT"</formula>
    </cfRule>
    <cfRule type="expression" dxfId="20722" priority="1761">
      <formula>$L119="BENCH"</formula>
    </cfRule>
    <cfRule type="expression" dxfId="20721" priority="1762">
      <formula>$L119="DEADLIFT"</formula>
    </cfRule>
    <cfRule type="expression" dxfId="20720" priority="1763">
      <formula>AND($L119="ACC",ISBLANK($K119))</formula>
    </cfRule>
    <cfRule type="expression" dxfId="20719" priority="1764">
      <formula>$L119="ACC"</formula>
    </cfRule>
  </conditionalFormatting>
  <conditionalFormatting sqref="AZ119:AZ138">
    <cfRule type="expression" dxfId="20718" priority="1757">
      <formula>AND($J119="SQUAT",ISBLANK($I119))</formula>
    </cfRule>
    <cfRule type="expression" dxfId="20717" priority="1758">
      <formula>AND($J119="BENCH",ISBLANK($I119))</formula>
    </cfRule>
    <cfRule type="expression" dxfId="20716" priority="1759">
      <formula>AND($J119="DEADLIFT",ISBLANK($I119))</formula>
    </cfRule>
  </conditionalFormatting>
  <conditionalFormatting sqref="AZ119:AZ138">
    <cfRule type="expression" dxfId="20715" priority="1752">
      <formula>$J119="SQUAT"</formula>
    </cfRule>
    <cfRule type="expression" dxfId="20714" priority="1753">
      <formula>$J119="BENCH"</formula>
    </cfRule>
    <cfRule type="expression" dxfId="20713" priority="1754">
      <formula>$J119="DEADLIFT"</formula>
    </cfRule>
    <cfRule type="expression" dxfId="20712" priority="1755">
      <formula>AND($J119="ACC",ISBLANK($I119))</formula>
    </cfRule>
    <cfRule type="expression" dxfId="20711" priority="1756">
      <formula>$J119="ACC"</formula>
    </cfRule>
  </conditionalFormatting>
  <conditionalFormatting sqref="BD119:BD138">
    <cfRule type="expression" dxfId="20710" priority="1747">
      <formula>$L119="SQUAT"</formula>
    </cfRule>
    <cfRule type="expression" dxfId="20709" priority="1748">
      <formula>$L119="BENCH"</formula>
    </cfRule>
    <cfRule type="expression" dxfId="20708" priority="1749">
      <formula>$L119="DEADLIFT"</formula>
    </cfRule>
    <cfRule type="expression" dxfId="20707" priority="1750">
      <formula>AND($L119="ACC",ISBLANK($K119))</formula>
    </cfRule>
    <cfRule type="expression" dxfId="20706" priority="1751">
      <formula>$L119="ACC"</formula>
    </cfRule>
  </conditionalFormatting>
  <conditionalFormatting sqref="BC43:BC62">
    <cfRule type="expression" dxfId="20705" priority="1742">
      <formula>$L43="SQUAT"</formula>
    </cfRule>
    <cfRule type="expression" dxfId="20704" priority="1743">
      <formula>$L43="BENCH"</formula>
    </cfRule>
    <cfRule type="expression" dxfId="20703" priority="1744">
      <formula>$L43="DEADLIFT"</formula>
    </cfRule>
    <cfRule type="expression" dxfId="20702" priority="1745">
      <formula>AND($L43="ACC",ISBLANK($K43))</formula>
    </cfRule>
    <cfRule type="expression" dxfId="20701" priority="1746">
      <formula>$L43="ACC"</formula>
    </cfRule>
  </conditionalFormatting>
  <conditionalFormatting sqref="AZ43:AZ62">
    <cfRule type="expression" dxfId="20700" priority="1739">
      <formula>AND($J43="SQUAT",ISBLANK($I43))</formula>
    </cfRule>
    <cfRule type="expression" dxfId="20699" priority="1740">
      <formula>AND($J43="BENCH",ISBLANK($I43))</formula>
    </cfRule>
    <cfRule type="expression" dxfId="20698" priority="1741">
      <formula>AND($J43="DEADLIFT",ISBLANK($I43))</formula>
    </cfRule>
  </conditionalFormatting>
  <conditionalFormatting sqref="AZ43:AZ62">
    <cfRule type="expression" dxfId="20697" priority="1734">
      <formula>$J43="SQUAT"</formula>
    </cfRule>
    <cfRule type="expression" dxfId="20696" priority="1735">
      <formula>$J43="BENCH"</formula>
    </cfRule>
    <cfRule type="expression" dxfId="20695" priority="1736">
      <formula>$J43="DEADLIFT"</formula>
    </cfRule>
    <cfRule type="expression" dxfId="20694" priority="1737">
      <formula>AND($J43="ACC",ISBLANK($I43))</formula>
    </cfRule>
    <cfRule type="expression" dxfId="20693" priority="1738">
      <formula>$J43="ACC"</formula>
    </cfRule>
  </conditionalFormatting>
  <conditionalFormatting sqref="BD43:BD62">
    <cfRule type="expression" dxfId="20692" priority="1729">
      <formula>$L43="SQUAT"</formula>
    </cfRule>
    <cfRule type="expression" dxfId="20691" priority="1730">
      <formula>$L43="BENCH"</formula>
    </cfRule>
    <cfRule type="expression" dxfId="20690" priority="1731">
      <formula>$L43="DEADLIFT"</formula>
    </cfRule>
    <cfRule type="expression" dxfId="20689" priority="1732">
      <formula>AND($L43="ACC",ISBLANK($K43))</formula>
    </cfRule>
    <cfRule type="expression" dxfId="20688" priority="1733">
      <formula>$L43="ACC"</formula>
    </cfRule>
  </conditionalFormatting>
  <conditionalFormatting sqref="BC5:BC24">
    <cfRule type="expression" dxfId="20687" priority="1724">
      <formula>$L5="SQUAT"</formula>
    </cfRule>
    <cfRule type="expression" dxfId="20686" priority="1725">
      <formula>$L5="BENCH"</formula>
    </cfRule>
    <cfRule type="expression" dxfId="20685" priority="1726">
      <formula>$L5="DEADLIFT"</formula>
    </cfRule>
    <cfRule type="expression" dxfId="20684" priority="1727">
      <formula>AND($L5="ACC",ISBLANK($K5))</formula>
    </cfRule>
    <cfRule type="expression" dxfId="20683" priority="1728">
      <formula>$L5="ACC"</formula>
    </cfRule>
  </conditionalFormatting>
  <conditionalFormatting sqref="AZ5:AZ24">
    <cfRule type="expression" dxfId="20682" priority="1721">
      <formula>AND($J5="SQUAT",ISBLANK($I5))</formula>
    </cfRule>
    <cfRule type="expression" dxfId="20681" priority="1722">
      <formula>AND($J5="BENCH",ISBLANK($I5))</formula>
    </cfRule>
    <cfRule type="expression" dxfId="20680" priority="1723">
      <formula>AND($J5="DEADLIFT",ISBLANK($I5))</formula>
    </cfRule>
  </conditionalFormatting>
  <conditionalFormatting sqref="AZ5:AZ24">
    <cfRule type="expression" dxfId="20679" priority="1716">
      <formula>$J5="SQUAT"</formula>
    </cfRule>
    <cfRule type="expression" dxfId="20678" priority="1717">
      <formula>$J5="BENCH"</formula>
    </cfRule>
    <cfRule type="expression" dxfId="20677" priority="1718">
      <formula>$J5="DEADLIFT"</formula>
    </cfRule>
    <cfRule type="expression" dxfId="20676" priority="1719">
      <formula>AND($J5="ACC",ISBLANK($I5))</formula>
    </cfRule>
    <cfRule type="expression" dxfId="20675" priority="1720">
      <formula>$J5="ACC"</formula>
    </cfRule>
  </conditionalFormatting>
  <conditionalFormatting sqref="BD5:BD24">
    <cfRule type="expression" dxfId="20674" priority="1711">
      <formula>$L5="SQUAT"</formula>
    </cfRule>
    <cfRule type="expression" dxfId="20673" priority="1712">
      <formula>$L5="BENCH"</formula>
    </cfRule>
    <cfRule type="expression" dxfId="20672" priority="1713">
      <formula>$L5="DEADLIFT"</formula>
    </cfRule>
    <cfRule type="expression" dxfId="20671" priority="1714">
      <formula>AND($L5="ACC",ISBLANK($K5))</formula>
    </cfRule>
    <cfRule type="expression" dxfId="20670" priority="1715">
      <formula>$L5="ACC"</formula>
    </cfRule>
  </conditionalFormatting>
  <conditionalFormatting sqref="BR81:BR100">
    <cfRule type="expression" dxfId="20669" priority="1706">
      <formula>$L81="SQUAT"</formula>
    </cfRule>
    <cfRule type="expression" dxfId="20668" priority="1707">
      <formula>$L81="BENCH"</formula>
    </cfRule>
    <cfRule type="expression" dxfId="20667" priority="1708">
      <formula>$L81="DEADLIFT"</formula>
    </cfRule>
    <cfRule type="expression" dxfId="20666" priority="1709">
      <formula>AND($L81="ACC",ISBLANK($K81))</formula>
    </cfRule>
    <cfRule type="expression" dxfId="20665" priority="1710">
      <formula>$L81="ACC"</formula>
    </cfRule>
  </conditionalFormatting>
  <conditionalFormatting sqref="BO81:BO100">
    <cfRule type="expression" dxfId="20664" priority="1703">
      <formula>AND($J81="SQUAT",ISBLANK($I81))</formula>
    </cfRule>
    <cfRule type="expression" dxfId="20663" priority="1704">
      <formula>AND($J81="BENCH",ISBLANK($I81))</formula>
    </cfRule>
    <cfRule type="expression" dxfId="20662" priority="1705">
      <formula>AND($J81="DEADLIFT",ISBLANK($I81))</formula>
    </cfRule>
  </conditionalFormatting>
  <conditionalFormatting sqref="BO81:BO100">
    <cfRule type="expression" dxfId="20661" priority="1698">
      <formula>$J81="SQUAT"</formula>
    </cfRule>
    <cfRule type="expression" dxfId="20660" priority="1699">
      <formula>$J81="BENCH"</formula>
    </cfRule>
    <cfRule type="expression" dxfId="20659" priority="1700">
      <formula>$J81="DEADLIFT"</formula>
    </cfRule>
    <cfRule type="expression" dxfId="20658" priority="1701">
      <formula>AND($J81="ACC",ISBLANK($I81))</formula>
    </cfRule>
    <cfRule type="expression" dxfId="20657" priority="1702">
      <formula>$J81="ACC"</formula>
    </cfRule>
  </conditionalFormatting>
  <conditionalFormatting sqref="BR157:BR176">
    <cfRule type="expression" dxfId="20656" priority="1693">
      <formula>$L157="SQUAT"</formula>
    </cfRule>
    <cfRule type="expression" dxfId="20655" priority="1694">
      <formula>$L157="BENCH"</formula>
    </cfRule>
    <cfRule type="expression" dxfId="20654" priority="1695">
      <formula>$L157="DEADLIFT"</formula>
    </cfRule>
    <cfRule type="expression" dxfId="20653" priority="1696">
      <formula>AND($L157="ACC",ISBLANK($K157))</formula>
    </cfRule>
    <cfRule type="expression" dxfId="20652" priority="1697">
      <formula>$L157="ACC"</formula>
    </cfRule>
  </conditionalFormatting>
  <conditionalFormatting sqref="BO157:BO176">
    <cfRule type="expression" dxfId="20651" priority="1690">
      <formula>AND($J157="SQUAT",ISBLANK($I157))</formula>
    </cfRule>
    <cfRule type="expression" dxfId="20650" priority="1691">
      <formula>AND($J157="BENCH",ISBLANK($I157))</formula>
    </cfRule>
    <cfRule type="expression" dxfId="20649" priority="1692">
      <formula>AND($J157="DEADLIFT",ISBLANK($I157))</formula>
    </cfRule>
  </conditionalFormatting>
  <conditionalFormatting sqref="BO157:BO176">
    <cfRule type="expression" dxfId="20648" priority="1685">
      <formula>$J157="SQUAT"</formula>
    </cfRule>
    <cfRule type="expression" dxfId="20647" priority="1686">
      <formula>$J157="BENCH"</formula>
    </cfRule>
    <cfRule type="expression" dxfId="20646" priority="1687">
      <formula>$J157="DEADLIFT"</formula>
    </cfRule>
    <cfRule type="expression" dxfId="20645" priority="1688">
      <formula>AND($J157="ACC",ISBLANK($I157))</formula>
    </cfRule>
    <cfRule type="expression" dxfId="20644" priority="1689">
      <formula>$J157="ACC"</formula>
    </cfRule>
  </conditionalFormatting>
  <conditionalFormatting sqref="BS81:BS100">
    <cfRule type="expression" dxfId="20643" priority="1680">
      <formula>$L81="SQUAT"</formula>
    </cfRule>
    <cfRule type="expression" dxfId="20642" priority="1681">
      <formula>$L81="BENCH"</formula>
    </cfRule>
    <cfRule type="expression" dxfId="20641" priority="1682">
      <formula>$L81="DEADLIFT"</formula>
    </cfRule>
    <cfRule type="expression" dxfId="20640" priority="1683">
      <formula>AND($L81="ACC",ISBLANK($K81))</formula>
    </cfRule>
    <cfRule type="expression" dxfId="20639" priority="1684">
      <formula>$L81="ACC"</formula>
    </cfRule>
  </conditionalFormatting>
  <conditionalFormatting sqref="BS157:BS176">
    <cfRule type="expression" dxfId="20638" priority="1675">
      <formula>$L157="SQUAT"</formula>
    </cfRule>
    <cfRule type="expression" dxfId="20637" priority="1676">
      <formula>$L157="BENCH"</formula>
    </cfRule>
    <cfRule type="expression" dxfId="20636" priority="1677">
      <formula>$L157="DEADLIFT"</formula>
    </cfRule>
    <cfRule type="expression" dxfId="20635" priority="1678">
      <formula>AND($L157="ACC",ISBLANK($K157))</formula>
    </cfRule>
    <cfRule type="expression" dxfId="20634" priority="1679">
      <formula>$L157="ACC"</formula>
    </cfRule>
  </conditionalFormatting>
  <conditionalFormatting sqref="BR119:BR138">
    <cfRule type="expression" dxfId="20633" priority="1670">
      <formula>$L119="SQUAT"</formula>
    </cfRule>
    <cfRule type="expression" dxfId="20632" priority="1671">
      <formula>$L119="BENCH"</formula>
    </cfRule>
    <cfRule type="expression" dxfId="20631" priority="1672">
      <formula>$L119="DEADLIFT"</formula>
    </cfRule>
    <cfRule type="expression" dxfId="20630" priority="1673">
      <formula>AND($L119="ACC",ISBLANK($K119))</formula>
    </cfRule>
    <cfRule type="expression" dxfId="20629" priority="1674">
      <formula>$L119="ACC"</formula>
    </cfRule>
  </conditionalFormatting>
  <conditionalFormatting sqref="BO119:BO138">
    <cfRule type="expression" dxfId="20628" priority="1667">
      <formula>AND($J119="SQUAT",ISBLANK($I119))</formula>
    </cfRule>
    <cfRule type="expression" dxfId="20627" priority="1668">
      <formula>AND($J119="BENCH",ISBLANK($I119))</formula>
    </cfRule>
    <cfRule type="expression" dxfId="20626" priority="1669">
      <formula>AND($J119="DEADLIFT",ISBLANK($I119))</formula>
    </cfRule>
  </conditionalFormatting>
  <conditionalFormatting sqref="BO119:BO138">
    <cfRule type="expression" dxfId="20625" priority="1662">
      <formula>$J119="SQUAT"</formula>
    </cfRule>
    <cfRule type="expression" dxfId="20624" priority="1663">
      <formula>$J119="BENCH"</formula>
    </cfRule>
    <cfRule type="expression" dxfId="20623" priority="1664">
      <formula>$J119="DEADLIFT"</formula>
    </cfRule>
    <cfRule type="expression" dxfId="20622" priority="1665">
      <formula>AND($J119="ACC",ISBLANK($I119))</formula>
    </cfRule>
    <cfRule type="expression" dxfId="20621" priority="1666">
      <formula>$J119="ACC"</formula>
    </cfRule>
  </conditionalFormatting>
  <conditionalFormatting sqref="BS119:BS138">
    <cfRule type="expression" dxfId="20620" priority="1657">
      <formula>$L119="SQUAT"</formula>
    </cfRule>
    <cfRule type="expression" dxfId="20619" priority="1658">
      <formula>$L119="BENCH"</formula>
    </cfRule>
    <cfRule type="expression" dxfId="20618" priority="1659">
      <formula>$L119="DEADLIFT"</formula>
    </cfRule>
    <cfRule type="expression" dxfId="20617" priority="1660">
      <formula>AND($L119="ACC",ISBLANK($K119))</formula>
    </cfRule>
    <cfRule type="expression" dxfId="20616" priority="1661">
      <formula>$L119="ACC"</formula>
    </cfRule>
  </conditionalFormatting>
  <conditionalFormatting sqref="BR43:BR62">
    <cfRule type="expression" dxfId="20615" priority="1652">
      <formula>$L43="SQUAT"</formula>
    </cfRule>
    <cfRule type="expression" dxfId="20614" priority="1653">
      <formula>$L43="BENCH"</formula>
    </cfRule>
    <cfRule type="expression" dxfId="20613" priority="1654">
      <formula>$L43="DEADLIFT"</formula>
    </cfRule>
    <cfRule type="expression" dxfId="20612" priority="1655">
      <formula>AND($L43="ACC",ISBLANK($K43))</formula>
    </cfRule>
    <cfRule type="expression" dxfId="20611" priority="1656">
      <formula>$L43="ACC"</formula>
    </cfRule>
  </conditionalFormatting>
  <conditionalFormatting sqref="BO43:BO62">
    <cfRule type="expression" dxfId="20610" priority="1649">
      <formula>AND($J43="SQUAT",ISBLANK($I43))</formula>
    </cfRule>
    <cfRule type="expression" dxfId="20609" priority="1650">
      <formula>AND($J43="BENCH",ISBLANK($I43))</formula>
    </cfRule>
    <cfRule type="expression" dxfId="20608" priority="1651">
      <formula>AND($J43="DEADLIFT",ISBLANK($I43))</formula>
    </cfRule>
  </conditionalFormatting>
  <conditionalFormatting sqref="BO43:BO62">
    <cfRule type="expression" dxfId="20607" priority="1644">
      <formula>$J43="SQUAT"</formula>
    </cfRule>
    <cfRule type="expression" dxfId="20606" priority="1645">
      <formula>$J43="BENCH"</formula>
    </cfRule>
    <cfRule type="expression" dxfId="20605" priority="1646">
      <formula>$J43="DEADLIFT"</formula>
    </cfRule>
    <cfRule type="expression" dxfId="20604" priority="1647">
      <formula>AND($J43="ACC",ISBLANK($I43))</formula>
    </cfRule>
    <cfRule type="expression" dxfId="20603" priority="1648">
      <formula>$J43="ACC"</formula>
    </cfRule>
  </conditionalFormatting>
  <conditionalFormatting sqref="BS43:BS62">
    <cfRule type="expression" dxfId="20602" priority="1639">
      <formula>$L43="SQUAT"</formula>
    </cfRule>
    <cfRule type="expression" dxfId="20601" priority="1640">
      <formula>$L43="BENCH"</formula>
    </cfRule>
    <cfRule type="expression" dxfId="20600" priority="1641">
      <formula>$L43="DEADLIFT"</formula>
    </cfRule>
    <cfRule type="expression" dxfId="20599" priority="1642">
      <formula>AND($L43="ACC",ISBLANK($K43))</formula>
    </cfRule>
    <cfRule type="expression" dxfId="20598" priority="1643">
      <formula>$L43="ACC"</formula>
    </cfRule>
  </conditionalFormatting>
  <conditionalFormatting sqref="BR5:BR24">
    <cfRule type="expression" dxfId="20597" priority="1634">
      <formula>$L5="SQUAT"</formula>
    </cfRule>
    <cfRule type="expression" dxfId="20596" priority="1635">
      <formula>$L5="BENCH"</formula>
    </cfRule>
    <cfRule type="expression" dxfId="20595" priority="1636">
      <formula>$L5="DEADLIFT"</formula>
    </cfRule>
    <cfRule type="expression" dxfId="20594" priority="1637">
      <formula>AND($L5="ACC",ISBLANK($K5))</formula>
    </cfRule>
    <cfRule type="expression" dxfId="20593" priority="1638">
      <formula>$L5="ACC"</formula>
    </cfRule>
  </conditionalFormatting>
  <conditionalFormatting sqref="BO5:BO24">
    <cfRule type="expression" dxfId="20592" priority="1631">
      <formula>AND($J5="SQUAT",ISBLANK($I5))</formula>
    </cfRule>
    <cfRule type="expression" dxfId="20591" priority="1632">
      <formula>AND($J5="BENCH",ISBLANK($I5))</formula>
    </cfRule>
    <cfRule type="expression" dxfId="20590" priority="1633">
      <formula>AND($J5="DEADLIFT",ISBLANK($I5))</formula>
    </cfRule>
  </conditionalFormatting>
  <conditionalFormatting sqref="BO5:BO24">
    <cfRule type="expression" dxfId="20589" priority="1626">
      <formula>$J5="SQUAT"</formula>
    </cfRule>
    <cfRule type="expression" dxfId="20588" priority="1627">
      <formula>$J5="BENCH"</formula>
    </cfRule>
    <cfRule type="expression" dxfId="20587" priority="1628">
      <formula>$J5="DEADLIFT"</formula>
    </cfRule>
    <cfRule type="expression" dxfId="20586" priority="1629">
      <formula>AND($J5="ACC",ISBLANK($I5))</formula>
    </cfRule>
    <cfRule type="expression" dxfId="20585" priority="1630">
      <formula>$J5="ACC"</formula>
    </cfRule>
  </conditionalFormatting>
  <conditionalFormatting sqref="BS5:BS24">
    <cfRule type="expression" dxfId="20584" priority="1621">
      <formula>$L5="SQUAT"</formula>
    </cfRule>
    <cfRule type="expression" dxfId="20583" priority="1622">
      <formula>$L5="BENCH"</formula>
    </cfRule>
    <cfRule type="expression" dxfId="20582" priority="1623">
      <formula>$L5="DEADLIFT"</formula>
    </cfRule>
    <cfRule type="expression" dxfId="20581" priority="1624">
      <formula>AND($L5="ACC",ISBLANK($K5))</formula>
    </cfRule>
    <cfRule type="expression" dxfId="20580" priority="1625">
      <formula>$L5="ACC"</formula>
    </cfRule>
  </conditionalFormatting>
  <conditionalFormatting sqref="CG81:CG100">
    <cfRule type="expression" dxfId="20579" priority="1616">
      <formula>$L81="SQUAT"</formula>
    </cfRule>
    <cfRule type="expression" dxfId="20578" priority="1617">
      <formula>$L81="BENCH"</formula>
    </cfRule>
    <cfRule type="expression" dxfId="20577" priority="1618">
      <formula>$L81="DEADLIFT"</formula>
    </cfRule>
    <cfRule type="expression" dxfId="20576" priority="1619">
      <formula>AND($L81="ACC",ISBLANK($K81))</formula>
    </cfRule>
    <cfRule type="expression" dxfId="20575" priority="1620">
      <formula>$L81="ACC"</formula>
    </cfRule>
  </conditionalFormatting>
  <conditionalFormatting sqref="CD81:CD100">
    <cfRule type="expression" dxfId="20574" priority="1613">
      <formula>AND($J81="SQUAT",ISBLANK($I81))</formula>
    </cfRule>
    <cfRule type="expression" dxfId="20573" priority="1614">
      <formula>AND($J81="BENCH",ISBLANK($I81))</formula>
    </cfRule>
    <cfRule type="expression" dxfId="20572" priority="1615">
      <formula>AND($J81="DEADLIFT",ISBLANK($I81))</formula>
    </cfRule>
  </conditionalFormatting>
  <conditionalFormatting sqref="CD81:CD100">
    <cfRule type="expression" dxfId="20571" priority="1608">
      <formula>$J81="SQUAT"</formula>
    </cfRule>
    <cfRule type="expression" dxfId="20570" priority="1609">
      <formula>$J81="BENCH"</formula>
    </cfRule>
    <cfRule type="expression" dxfId="20569" priority="1610">
      <formula>$J81="DEADLIFT"</formula>
    </cfRule>
    <cfRule type="expression" dxfId="20568" priority="1611">
      <formula>AND($J81="ACC",ISBLANK($I81))</formula>
    </cfRule>
    <cfRule type="expression" dxfId="20567" priority="1612">
      <formula>$J81="ACC"</formula>
    </cfRule>
  </conditionalFormatting>
  <conditionalFormatting sqref="CG157:CG176">
    <cfRule type="expression" dxfId="20566" priority="1603">
      <formula>$L157="SQUAT"</formula>
    </cfRule>
    <cfRule type="expression" dxfId="20565" priority="1604">
      <formula>$L157="BENCH"</formula>
    </cfRule>
    <cfRule type="expression" dxfId="20564" priority="1605">
      <formula>$L157="DEADLIFT"</formula>
    </cfRule>
    <cfRule type="expression" dxfId="20563" priority="1606">
      <formula>AND($L157="ACC",ISBLANK($K157))</formula>
    </cfRule>
    <cfRule type="expression" dxfId="20562" priority="1607">
      <formula>$L157="ACC"</formula>
    </cfRule>
  </conditionalFormatting>
  <conditionalFormatting sqref="CD157:CD176">
    <cfRule type="expression" dxfId="20561" priority="1600">
      <formula>AND($J157="SQUAT",ISBLANK($I157))</formula>
    </cfRule>
    <cfRule type="expression" dxfId="20560" priority="1601">
      <formula>AND($J157="BENCH",ISBLANK($I157))</formula>
    </cfRule>
    <cfRule type="expression" dxfId="20559" priority="1602">
      <formula>AND($J157="DEADLIFT",ISBLANK($I157))</formula>
    </cfRule>
  </conditionalFormatting>
  <conditionalFormatting sqref="CD157:CD176">
    <cfRule type="expression" dxfId="20558" priority="1595">
      <formula>$J157="SQUAT"</formula>
    </cfRule>
    <cfRule type="expression" dxfId="20557" priority="1596">
      <formula>$J157="BENCH"</formula>
    </cfRule>
    <cfRule type="expression" dxfId="20556" priority="1597">
      <formula>$J157="DEADLIFT"</formula>
    </cfRule>
    <cfRule type="expression" dxfId="20555" priority="1598">
      <formula>AND($J157="ACC",ISBLANK($I157))</formula>
    </cfRule>
    <cfRule type="expression" dxfId="20554" priority="1599">
      <formula>$J157="ACC"</formula>
    </cfRule>
  </conditionalFormatting>
  <conditionalFormatting sqref="CH81:CH100">
    <cfRule type="expression" dxfId="20553" priority="1590">
      <formula>$L81="SQUAT"</formula>
    </cfRule>
    <cfRule type="expression" dxfId="20552" priority="1591">
      <formula>$L81="BENCH"</formula>
    </cfRule>
    <cfRule type="expression" dxfId="20551" priority="1592">
      <formula>$L81="DEADLIFT"</formula>
    </cfRule>
    <cfRule type="expression" dxfId="20550" priority="1593">
      <formula>AND($L81="ACC",ISBLANK($K81))</formula>
    </cfRule>
    <cfRule type="expression" dxfId="20549" priority="1594">
      <formula>$L81="ACC"</formula>
    </cfRule>
  </conditionalFormatting>
  <conditionalFormatting sqref="CH157:CH176">
    <cfRule type="expression" dxfId="20548" priority="1585">
      <formula>$L157="SQUAT"</formula>
    </cfRule>
    <cfRule type="expression" dxfId="20547" priority="1586">
      <formula>$L157="BENCH"</formula>
    </cfRule>
    <cfRule type="expression" dxfId="20546" priority="1587">
      <formula>$L157="DEADLIFT"</formula>
    </cfRule>
    <cfRule type="expression" dxfId="20545" priority="1588">
      <formula>AND($L157="ACC",ISBLANK($K157))</formula>
    </cfRule>
    <cfRule type="expression" dxfId="20544" priority="1589">
      <formula>$L157="ACC"</formula>
    </cfRule>
  </conditionalFormatting>
  <conditionalFormatting sqref="CG119:CG138">
    <cfRule type="expression" dxfId="20543" priority="1580">
      <formula>$L119="SQUAT"</formula>
    </cfRule>
    <cfRule type="expression" dxfId="20542" priority="1581">
      <formula>$L119="BENCH"</formula>
    </cfRule>
    <cfRule type="expression" dxfId="20541" priority="1582">
      <formula>$L119="DEADLIFT"</formula>
    </cfRule>
    <cfRule type="expression" dxfId="20540" priority="1583">
      <formula>AND($L119="ACC",ISBLANK($K119))</formula>
    </cfRule>
    <cfRule type="expression" dxfId="20539" priority="1584">
      <formula>$L119="ACC"</formula>
    </cfRule>
  </conditionalFormatting>
  <conditionalFormatting sqref="CD119:CD138">
    <cfRule type="expression" dxfId="20538" priority="1577">
      <formula>AND($J119="SQUAT",ISBLANK($I119))</formula>
    </cfRule>
    <cfRule type="expression" dxfId="20537" priority="1578">
      <formula>AND($J119="BENCH",ISBLANK($I119))</formula>
    </cfRule>
    <cfRule type="expression" dxfId="20536" priority="1579">
      <formula>AND($J119="DEADLIFT",ISBLANK($I119))</formula>
    </cfRule>
  </conditionalFormatting>
  <conditionalFormatting sqref="CD119:CD138">
    <cfRule type="expression" dxfId="20535" priority="1572">
      <formula>$J119="SQUAT"</formula>
    </cfRule>
    <cfRule type="expression" dxfId="20534" priority="1573">
      <formula>$J119="BENCH"</formula>
    </cfRule>
    <cfRule type="expression" dxfId="20533" priority="1574">
      <formula>$J119="DEADLIFT"</formula>
    </cfRule>
    <cfRule type="expression" dxfId="20532" priority="1575">
      <formula>AND($J119="ACC",ISBLANK($I119))</formula>
    </cfRule>
    <cfRule type="expression" dxfId="20531" priority="1576">
      <formula>$J119="ACC"</formula>
    </cfRule>
  </conditionalFormatting>
  <conditionalFormatting sqref="CH119:CH138">
    <cfRule type="expression" dxfId="20530" priority="1567">
      <formula>$L119="SQUAT"</formula>
    </cfRule>
    <cfRule type="expression" dxfId="20529" priority="1568">
      <formula>$L119="BENCH"</formula>
    </cfRule>
    <cfRule type="expression" dxfId="20528" priority="1569">
      <formula>$L119="DEADLIFT"</formula>
    </cfRule>
    <cfRule type="expression" dxfId="20527" priority="1570">
      <formula>AND($L119="ACC",ISBLANK($K119))</formula>
    </cfRule>
    <cfRule type="expression" dxfId="20526" priority="1571">
      <formula>$L119="ACC"</formula>
    </cfRule>
  </conditionalFormatting>
  <conditionalFormatting sqref="CG43:CG62">
    <cfRule type="expression" dxfId="20525" priority="1562">
      <formula>$L43="SQUAT"</formula>
    </cfRule>
    <cfRule type="expression" dxfId="20524" priority="1563">
      <formula>$L43="BENCH"</formula>
    </cfRule>
    <cfRule type="expression" dxfId="20523" priority="1564">
      <formula>$L43="DEADLIFT"</formula>
    </cfRule>
    <cfRule type="expression" dxfId="20522" priority="1565">
      <formula>AND($L43="ACC",ISBLANK($K43))</formula>
    </cfRule>
    <cfRule type="expression" dxfId="20521" priority="1566">
      <formula>$L43="ACC"</formula>
    </cfRule>
  </conditionalFormatting>
  <conditionalFormatting sqref="CD43:CD62">
    <cfRule type="expression" dxfId="20520" priority="1559">
      <formula>AND($J43="SQUAT",ISBLANK($I43))</formula>
    </cfRule>
    <cfRule type="expression" dxfId="20519" priority="1560">
      <formula>AND($J43="BENCH",ISBLANK($I43))</formula>
    </cfRule>
    <cfRule type="expression" dxfId="20518" priority="1561">
      <formula>AND($J43="DEADLIFT",ISBLANK($I43))</formula>
    </cfRule>
  </conditionalFormatting>
  <conditionalFormatting sqref="CD43:CD62">
    <cfRule type="expression" dxfId="20517" priority="1554">
      <formula>$J43="SQUAT"</formula>
    </cfRule>
    <cfRule type="expression" dxfId="20516" priority="1555">
      <formula>$J43="BENCH"</formula>
    </cfRule>
    <cfRule type="expression" dxfId="20515" priority="1556">
      <formula>$J43="DEADLIFT"</formula>
    </cfRule>
    <cfRule type="expression" dxfId="20514" priority="1557">
      <formula>AND($J43="ACC",ISBLANK($I43))</formula>
    </cfRule>
    <cfRule type="expression" dxfId="20513" priority="1558">
      <formula>$J43="ACC"</formula>
    </cfRule>
  </conditionalFormatting>
  <conditionalFormatting sqref="CH43:CH62">
    <cfRule type="expression" dxfId="20512" priority="1549">
      <formula>$L43="SQUAT"</formula>
    </cfRule>
    <cfRule type="expression" dxfId="20511" priority="1550">
      <formula>$L43="BENCH"</formula>
    </cfRule>
    <cfRule type="expression" dxfId="20510" priority="1551">
      <formula>$L43="DEADLIFT"</formula>
    </cfRule>
    <cfRule type="expression" dxfId="20509" priority="1552">
      <formula>AND($L43="ACC",ISBLANK($K43))</formula>
    </cfRule>
    <cfRule type="expression" dxfId="20508" priority="1553">
      <formula>$L43="ACC"</formula>
    </cfRule>
  </conditionalFormatting>
  <conditionalFormatting sqref="CG5:CG24">
    <cfRule type="expression" dxfId="20507" priority="1544">
      <formula>$L5="SQUAT"</formula>
    </cfRule>
    <cfRule type="expression" dxfId="20506" priority="1545">
      <formula>$L5="BENCH"</formula>
    </cfRule>
    <cfRule type="expression" dxfId="20505" priority="1546">
      <formula>$L5="DEADLIFT"</formula>
    </cfRule>
    <cfRule type="expression" dxfId="20504" priority="1547">
      <formula>AND($L5="ACC",ISBLANK($K5))</formula>
    </cfRule>
    <cfRule type="expression" dxfId="20503" priority="1548">
      <formula>$L5="ACC"</formula>
    </cfRule>
  </conditionalFormatting>
  <conditionalFormatting sqref="CD5:CD24">
    <cfRule type="expression" dxfId="20502" priority="1541">
      <formula>AND($J5="SQUAT",ISBLANK($I5))</formula>
    </cfRule>
    <cfRule type="expression" dxfId="20501" priority="1542">
      <formula>AND($J5="BENCH",ISBLANK($I5))</formula>
    </cfRule>
    <cfRule type="expression" dxfId="20500" priority="1543">
      <formula>AND($J5="DEADLIFT",ISBLANK($I5))</formula>
    </cfRule>
  </conditionalFormatting>
  <conditionalFormatting sqref="CD5:CD24">
    <cfRule type="expression" dxfId="20499" priority="1536">
      <formula>$J5="SQUAT"</formula>
    </cfRule>
    <cfRule type="expression" dxfId="20498" priority="1537">
      <formula>$J5="BENCH"</formula>
    </cfRule>
    <cfRule type="expression" dxfId="20497" priority="1538">
      <formula>$J5="DEADLIFT"</formula>
    </cfRule>
    <cfRule type="expression" dxfId="20496" priority="1539">
      <formula>AND($J5="ACC",ISBLANK($I5))</formula>
    </cfRule>
    <cfRule type="expression" dxfId="20495" priority="1540">
      <formula>$J5="ACC"</formula>
    </cfRule>
  </conditionalFormatting>
  <conditionalFormatting sqref="CH5:CH24">
    <cfRule type="expression" dxfId="20494" priority="1531">
      <formula>$L5="SQUAT"</formula>
    </cfRule>
    <cfRule type="expression" dxfId="20493" priority="1532">
      <formula>$L5="BENCH"</formula>
    </cfRule>
    <cfRule type="expression" dxfId="20492" priority="1533">
      <formula>$L5="DEADLIFT"</formula>
    </cfRule>
    <cfRule type="expression" dxfId="20491" priority="1534">
      <formula>AND($L5="ACC",ISBLANK($K5))</formula>
    </cfRule>
    <cfRule type="expression" dxfId="20490" priority="1535">
      <formula>$L5="ACC"</formula>
    </cfRule>
  </conditionalFormatting>
  <conditionalFormatting sqref="CV81:CV100">
    <cfRule type="expression" dxfId="20489" priority="1526">
      <formula>$L81="SQUAT"</formula>
    </cfRule>
    <cfRule type="expression" dxfId="20488" priority="1527">
      <formula>$L81="BENCH"</formula>
    </cfRule>
    <cfRule type="expression" dxfId="20487" priority="1528">
      <formula>$L81="DEADLIFT"</formula>
    </cfRule>
    <cfRule type="expression" dxfId="20486" priority="1529">
      <formula>AND($L81="ACC",ISBLANK($K81))</formula>
    </cfRule>
    <cfRule type="expression" dxfId="20485" priority="1530">
      <formula>$L81="ACC"</formula>
    </cfRule>
  </conditionalFormatting>
  <conditionalFormatting sqref="CS81:CS100">
    <cfRule type="expression" dxfId="20484" priority="1523">
      <formula>AND($J81="SQUAT",ISBLANK($I81))</formula>
    </cfRule>
    <cfRule type="expression" dxfId="20483" priority="1524">
      <formula>AND($J81="BENCH",ISBLANK($I81))</formula>
    </cfRule>
    <cfRule type="expression" dxfId="20482" priority="1525">
      <formula>AND($J81="DEADLIFT",ISBLANK($I81))</formula>
    </cfRule>
  </conditionalFormatting>
  <conditionalFormatting sqref="CS81:CS100">
    <cfRule type="expression" dxfId="20481" priority="1518">
      <formula>$J81="SQUAT"</formula>
    </cfRule>
    <cfRule type="expression" dxfId="20480" priority="1519">
      <formula>$J81="BENCH"</formula>
    </cfRule>
    <cfRule type="expression" dxfId="20479" priority="1520">
      <formula>$J81="DEADLIFT"</formula>
    </cfRule>
    <cfRule type="expression" dxfId="20478" priority="1521">
      <formula>AND($J81="ACC",ISBLANK($I81))</formula>
    </cfRule>
    <cfRule type="expression" dxfId="20477" priority="1522">
      <formula>$J81="ACC"</formula>
    </cfRule>
  </conditionalFormatting>
  <conditionalFormatting sqref="CV157:CV176">
    <cfRule type="expression" dxfId="20476" priority="1513">
      <formula>$L157="SQUAT"</formula>
    </cfRule>
    <cfRule type="expression" dxfId="20475" priority="1514">
      <formula>$L157="BENCH"</formula>
    </cfRule>
    <cfRule type="expression" dxfId="20474" priority="1515">
      <formula>$L157="DEADLIFT"</formula>
    </cfRule>
    <cfRule type="expression" dxfId="20473" priority="1516">
      <formula>AND($L157="ACC",ISBLANK($K157))</formula>
    </cfRule>
    <cfRule type="expression" dxfId="20472" priority="1517">
      <formula>$L157="ACC"</formula>
    </cfRule>
  </conditionalFormatting>
  <conditionalFormatting sqref="CS157:CS176">
    <cfRule type="expression" dxfId="20471" priority="1510">
      <formula>AND($J157="SQUAT",ISBLANK($I157))</formula>
    </cfRule>
    <cfRule type="expression" dxfId="20470" priority="1511">
      <formula>AND($J157="BENCH",ISBLANK($I157))</formula>
    </cfRule>
    <cfRule type="expression" dxfId="20469" priority="1512">
      <formula>AND($J157="DEADLIFT",ISBLANK($I157))</formula>
    </cfRule>
  </conditionalFormatting>
  <conditionalFormatting sqref="CS157:CS176">
    <cfRule type="expression" dxfId="20468" priority="1505">
      <formula>$J157="SQUAT"</formula>
    </cfRule>
    <cfRule type="expression" dxfId="20467" priority="1506">
      <formula>$J157="BENCH"</formula>
    </cfRule>
    <cfRule type="expression" dxfId="20466" priority="1507">
      <formula>$J157="DEADLIFT"</formula>
    </cfRule>
    <cfRule type="expression" dxfId="20465" priority="1508">
      <formula>AND($J157="ACC",ISBLANK($I157))</formula>
    </cfRule>
    <cfRule type="expression" dxfId="20464" priority="1509">
      <formula>$J157="ACC"</formula>
    </cfRule>
  </conditionalFormatting>
  <conditionalFormatting sqref="CW81:CW100">
    <cfRule type="expression" dxfId="20463" priority="1500">
      <formula>$L81="SQUAT"</formula>
    </cfRule>
    <cfRule type="expression" dxfId="20462" priority="1501">
      <formula>$L81="BENCH"</formula>
    </cfRule>
    <cfRule type="expression" dxfId="20461" priority="1502">
      <formula>$L81="DEADLIFT"</formula>
    </cfRule>
    <cfRule type="expression" dxfId="20460" priority="1503">
      <formula>AND($L81="ACC",ISBLANK($K81))</formula>
    </cfRule>
    <cfRule type="expression" dxfId="20459" priority="1504">
      <formula>$L81="ACC"</formula>
    </cfRule>
  </conditionalFormatting>
  <conditionalFormatting sqref="CW157:CW176">
    <cfRule type="expression" dxfId="20458" priority="1495">
      <formula>$L157="SQUAT"</formula>
    </cfRule>
    <cfRule type="expression" dxfId="20457" priority="1496">
      <formula>$L157="BENCH"</formula>
    </cfRule>
    <cfRule type="expression" dxfId="20456" priority="1497">
      <formula>$L157="DEADLIFT"</formula>
    </cfRule>
    <cfRule type="expression" dxfId="20455" priority="1498">
      <formula>AND($L157="ACC",ISBLANK($K157))</formula>
    </cfRule>
    <cfRule type="expression" dxfId="20454" priority="1499">
      <formula>$L157="ACC"</formula>
    </cfRule>
  </conditionalFormatting>
  <conditionalFormatting sqref="CV119:CV138">
    <cfRule type="expression" dxfId="20453" priority="1490">
      <formula>$L119="SQUAT"</formula>
    </cfRule>
    <cfRule type="expression" dxfId="20452" priority="1491">
      <formula>$L119="BENCH"</formula>
    </cfRule>
    <cfRule type="expression" dxfId="20451" priority="1492">
      <formula>$L119="DEADLIFT"</formula>
    </cfRule>
    <cfRule type="expression" dxfId="20450" priority="1493">
      <formula>AND($L119="ACC",ISBLANK($K119))</formula>
    </cfRule>
    <cfRule type="expression" dxfId="20449" priority="1494">
      <formula>$L119="ACC"</formula>
    </cfRule>
  </conditionalFormatting>
  <conditionalFormatting sqref="CS119:CS138">
    <cfRule type="expression" dxfId="20448" priority="1487">
      <formula>AND($J119="SQUAT",ISBLANK($I119))</formula>
    </cfRule>
    <cfRule type="expression" dxfId="20447" priority="1488">
      <formula>AND($J119="BENCH",ISBLANK($I119))</formula>
    </cfRule>
    <cfRule type="expression" dxfId="20446" priority="1489">
      <formula>AND($J119="DEADLIFT",ISBLANK($I119))</formula>
    </cfRule>
  </conditionalFormatting>
  <conditionalFormatting sqref="CS119:CS138">
    <cfRule type="expression" dxfId="20445" priority="1482">
      <formula>$J119="SQUAT"</formula>
    </cfRule>
    <cfRule type="expression" dxfId="20444" priority="1483">
      <formula>$J119="BENCH"</formula>
    </cfRule>
    <cfRule type="expression" dxfId="20443" priority="1484">
      <formula>$J119="DEADLIFT"</formula>
    </cfRule>
    <cfRule type="expression" dxfId="20442" priority="1485">
      <formula>AND($J119="ACC",ISBLANK($I119))</formula>
    </cfRule>
    <cfRule type="expression" dxfId="20441" priority="1486">
      <formula>$J119="ACC"</formula>
    </cfRule>
  </conditionalFormatting>
  <conditionalFormatting sqref="CW119:CW138">
    <cfRule type="expression" dxfId="20440" priority="1477">
      <formula>$L119="SQUAT"</formula>
    </cfRule>
    <cfRule type="expression" dxfId="20439" priority="1478">
      <formula>$L119="BENCH"</formula>
    </cfRule>
    <cfRule type="expression" dxfId="20438" priority="1479">
      <formula>$L119="DEADLIFT"</formula>
    </cfRule>
    <cfRule type="expression" dxfId="20437" priority="1480">
      <formula>AND($L119="ACC",ISBLANK($K119))</formula>
    </cfRule>
    <cfRule type="expression" dxfId="20436" priority="1481">
      <formula>$L119="ACC"</formula>
    </cfRule>
  </conditionalFormatting>
  <conditionalFormatting sqref="CV43:CV62">
    <cfRule type="expression" dxfId="20435" priority="1472">
      <formula>$L43="SQUAT"</formula>
    </cfRule>
    <cfRule type="expression" dxfId="20434" priority="1473">
      <formula>$L43="BENCH"</formula>
    </cfRule>
    <cfRule type="expression" dxfId="20433" priority="1474">
      <formula>$L43="DEADLIFT"</formula>
    </cfRule>
    <cfRule type="expression" dxfId="20432" priority="1475">
      <formula>AND($L43="ACC",ISBLANK($K43))</formula>
    </cfRule>
    <cfRule type="expression" dxfId="20431" priority="1476">
      <formula>$L43="ACC"</formula>
    </cfRule>
  </conditionalFormatting>
  <conditionalFormatting sqref="CS43:CS62">
    <cfRule type="expression" dxfId="20430" priority="1469">
      <formula>AND($J43="SQUAT",ISBLANK($I43))</formula>
    </cfRule>
    <cfRule type="expression" dxfId="20429" priority="1470">
      <formula>AND($J43="BENCH",ISBLANK($I43))</formula>
    </cfRule>
    <cfRule type="expression" dxfId="20428" priority="1471">
      <formula>AND($J43="DEADLIFT",ISBLANK($I43))</formula>
    </cfRule>
  </conditionalFormatting>
  <conditionalFormatting sqref="CS43:CS62">
    <cfRule type="expression" dxfId="20427" priority="1464">
      <formula>$J43="SQUAT"</formula>
    </cfRule>
    <cfRule type="expression" dxfId="20426" priority="1465">
      <formula>$J43="BENCH"</formula>
    </cfRule>
    <cfRule type="expression" dxfId="20425" priority="1466">
      <formula>$J43="DEADLIFT"</formula>
    </cfRule>
    <cfRule type="expression" dxfId="20424" priority="1467">
      <formula>AND($J43="ACC",ISBLANK($I43))</formula>
    </cfRule>
    <cfRule type="expression" dxfId="20423" priority="1468">
      <formula>$J43="ACC"</formula>
    </cfRule>
  </conditionalFormatting>
  <conditionalFormatting sqref="CW43:CW62">
    <cfRule type="expression" dxfId="20422" priority="1459">
      <formula>$L43="SQUAT"</formula>
    </cfRule>
    <cfRule type="expression" dxfId="20421" priority="1460">
      <formula>$L43="BENCH"</formula>
    </cfRule>
    <cfRule type="expression" dxfId="20420" priority="1461">
      <formula>$L43="DEADLIFT"</formula>
    </cfRule>
    <cfRule type="expression" dxfId="20419" priority="1462">
      <formula>AND($L43="ACC",ISBLANK($K43))</formula>
    </cfRule>
    <cfRule type="expression" dxfId="20418" priority="1463">
      <formula>$L43="ACC"</formula>
    </cfRule>
  </conditionalFormatting>
  <conditionalFormatting sqref="CV5:CV24">
    <cfRule type="expression" dxfId="20417" priority="1454">
      <formula>$L5="SQUAT"</formula>
    </cfRule>
    <cfRule type="expression" dxfId="20416" priority="1455">
      <formula>$L5="BENCH"</formula>
    </cfRule>
    <cfRule type="expression" dxfId="20415" priority="1456">
      <formula>$L5="DEADLIFT"</formula>
    </cfRule>
    <cfRule type="expression" dxfId="20414" priority="1457">
      <formula>AND($L5="ACC",ISBLANK($K5))</formula>
    </cfRule>
    <cfRule type="expression" dxfId="20413" priority="1458">
      <formula>$L5="ACC"</formula>
    </cfRule>
  </conditionalFormatting>
  <conditionalFormatting sqref="CS5:CS24">
    <cfRule type="expression" dxfId="20412" priority="1451">
      <formula>AND($J5="SQUAT",ISBLANK($I5))</formula>
    </cfRule>
    <cfRule type="expression" dxfId="20411" priority="1452">
      <formula>AND($J5="BENCH",ISBLANK($I5))</formula>
    </cfRule>
    <cfRule type="expression" dxfId="20410" priority="1453">
      <formula>AND($J5="DEADLIFT",ISBLANK($I5))</formula>
    </cfRule>
  </conditionalFormatting>
  <conditionalFormatting sqref="CS5:CS24">
    <cfRule type="expression" dxfId="20409" priority="1446">
      <formula>$J5="SQUAT"</formula>
    </cfRule>
    <cfRule type="expression" dxfId="20408" priority="1447">
      <formula>$J5="BENCH"</formula>
    </cfRule>
    <cfRule type="expression" dxfId="20407" priority="1448">
      <formula>$J5="DEADLIFT"</formula>
    </cfRule>
    <cfRule type="expression" dxfId="20406" priority="1449">
      <formula>AND($J5="ACC",ISBLANK($I5))</formula>
    </cfRule>
    <cfRule type="expression" dxfId="20405" priority="1450">
      <formula>$J5="ACC"</formula>
    </cfRule>
  </conditionalFormatting>
  <conditionalFormatting sqref="CW5:CW24">
    <cfRule type="expression" dxfId="20404" priority="1441">
      <formula>$L5="SQUAT"</formula>
    </cfRule>
    <cfRule type="expression" dxfId="20403" priority="1442">
      <formula>$L5="BENCH"</formula>
    </cfRule>
    <cfRule type="expression" dxfId="20402" priority="1443">
      <formula>$L5="DEADLIFT"</formula>
    </cfRule>
    <cfRule type="expression" dxfId="20401" priority="1444">
      <formula>AND($L5="ACC",ISBLANK($K5))</formula>
    </cfRule>
    <cfRule type="expression" dxfId="20400" priority="1445">
      <formula>$L5="ACC"</formula>
    </cfRule>
  </conditionalFormatting>
  <conditionalFormatting sqref="DK81:DK100">
    <cfRule type="expression" dxfId="20399" priority="1436">
      <formula>$L81="SQUAT"</formula>
    </cfRule>
    <cfRule type="expression" dxfId="20398" priority="1437">
      <formula>$L81="BENCH"</formula>
    </cfRule>
    <cfRule type="expression" dxfId="20397" priority="1438">
      <formula>$L81="DEADLIFT"</formula>
    </cfRule>
    <cfRule type="expression" dxfId="20396" priority="1439">
      <formula>AND($L81="ACC",ISBLANK($K81))</formula>
    </cfRule>
    <cfRule type="expression" dxfId="20395" priority="1440">
      <formula>$L81="ACC"</formula>
    </cfRule>
  </conditionalFormatting>
  <conditionalFormatting sqref="DH81:DH100">
    <cfRule type="expression" dxfId="20394" priority="1433">
      <formula>AND($J81="SQUAT",ISBLANK($I81))</formula>
    </cfRule>
    <cfRule type="expression" dxfId="20393" priority="1434">
      <formula>AND($J81="BENCH",ISBLANK($I81))</formula>
    </cfRule>
    <cfRule type="expression" dxfId="20392" priority="1435">
      <formula>AND($J81="DEADLIFT",ISBLANK($I81))</formula>
    </cfRule>
  </conditionalFormatting>
  <conditionalFormatting sqref="DH81:DH100">
    <cfRule type="expression" dxfId="20391" priority="1428">
      <formula>$J81="SQUAT"</formula>
    </cfRule>
    <cfRule type="expression" dxfId="20390" priority="1429">
      <formula>$J81="BENCH"</formula>
    </cfRule>
    <cfRule type="expression" dxfId="20389" priority="1430">
      <formula>$J81="DEADLIFT"</formula>
    </cfRule>
    <cfRule type="expression" dxfId="20388" priority="1431">
      <formula>AND($J81="ACC",ISBLANK($I81))</formula>
    </cfRule>
    <cfRule type="expression" dxfId="20387" priority="1432">
      <formula>$J81="ACC"</formula>
    </cfRule>
  </conditionalFormatting>
  <conditionalFormatting sqref="DK157:DK176">
    <cfRule type="expression" dxfId="20386" priority="1423">
      <formula>$L157="SQUAT"</formula>
    </cfRule>
    <cfRule type="expression" dxfId="20385" priority="1424">
      <formula>$L157="BENCH"</formula>
    </cfRule>
    <cfRule type="expression" dxfId="20384" priority="1425">
      <formula>$L157="DEADLIFT"</formula>
    </cfRule>
    <cfRule type="expression" dxfId="20383" priority="1426">
      <formula>AND($L157="ACC",ISBLANK($K157))</formula>
    </cfRule>
    <cfRule type="expression" dxfId="20382" priority="1427">
      <formula>$L157="ACC"</formula>
    </cfRule>
  </conditionalFormatting>
  <conditionalFormatting sqref="DH157:DH176">
    <cfRule type="expression" dxfId="20381" priority="1420">
      <formula>AND($J157="SQUAT",ISBLANK($I157))</formula>
    </cfRule>
    <cfRule type="expression" dxfId="20380" priority="1421">
      <formula>AND($J157="BENCH",ISBLANK($I157))</formula>
    </cfRule>
    <cfRule type="expression" dxfId="20379" priority="1422">
      <formula>AND($J157="DEADLIFT",ISBLANK($I157))</formula>
    </cfRule>
  </conditionalFormatting>
  <conditionalFormatting sqref="DH157:DH176">
    <cfRule type="expression" dxfId="20378" priority="1415">
      <formula>$J157="SQUAT"</formula>
    </cfRule>
    <cfRule type="expression" dxfId="20377" priority="1416">
      <formula>$J157="BENCH"</formula>
    </cfRule>
    <cfRule type="expression" dxfId="20376" priority="1417">
      <formula>$J157="DEADLIFT"</formula>
    </cfRule>
    <cfRule type="expression" dxfId="20375" priority="1418">
      <formula>AND($J157="ACC",ISBLANK($I157))</formula>
    </cfRule>
    <cfRule type="expression" dxfId="20374" priority="1419">
      <formula>$J157="ACC"</formula>
    </cfRule>
  </conditionalFormatting>
  <conditionalFormatting sqref="DL81:DL100">
    <cfRule type="expression" dxfId="20373" priority="1410">
      <formula>$L81="SQUAT"</formula>
    </cfRule>
    <cfRule type="expression" dxfId="20372" priority="1411">
      <formula>$L81="BENCH"</formula>
    </cfRule>
    <cfRule type="expression" dxfId="20371" priority="1412">
      <formula>$L81="DEADLIFT"</formula>
    </cfRule>
    <cfRule type="expression" dxfId="20370" priority="1413">
      <formula>AND($L81="ACC",ISBLANK($K81))</formula>
    </cfRule>
    <cfRule type="expression" dxfId="20369" priority="1414">
      <formula>$L81="ACC"</formula>
    </cfRule>
  </conditionalFormatting>
  <conditionalFormatting sqref="DL157:DL176">
    <cfRule type="expression" dxfId="20368" priority="1405">
      <formula>$L157="SQUAT"</formula>
    </cfRule>
    <cfRule type="expression" dxfId="20367" priority="1406">
      <formula>$L157="BENCH"</formula>
    </cfRule>
    <cfRule type="expression" dxfId="20366" priority="1407">
      <formula>$L157="DEADLIFT"</formula>
    </cfRule>
    <cfRule type="expression" dxfId="20365" priority="1408">
      <formula>AND($L157="ACC",ISBLANK($K157))</formula>
    </cfRule>
    <cfRule type="expression" dxfId="20364" priority="1409">
      <formula>$L157="ACC"</formula>
    </cfRule>
  </conditionalFormatting>
  <conditionalFormatting sqref="DK119:DK138">
    <cfRule type="expression" dxfId="20363" priority="1400">
      <formula>$L119="SQUAT"</formula>
    </cfRule>
    <cfRule type="expression" dxfId="20362" priority="1401">
      <formula>$L119="BENCH"</formula>
    </cfRule>
    <cfRule type="expression" dxfId="20361" priority="1402">
      <formula>$L119="DEADLIFT"</formula>
    </cfRule>
    <cfRule type="expression" dxfId="20360" priority="1403">
      <formula>AND($L119="ACC",ISBLANK($K119))</formula>
    </cfRule>
    <cfRule type="expression" dxfId="20359" priority="1404">
      <formula>$L119="ACC"</formula>
    </cfRule>
  </conditionalFormatting>
  <conditionalFormatting sqref="DH119:DH138">
    <cfRule type="expression" dxfId="20358" priority="1397">
      <formula>AND($J119="SQUAT",ISBLANK($I119))</formula>
    </cfRule>
    <cfRule type="expression" dxfId="20357" priority="1398">
      <formula>AND($J119="BENCH",ISBLANK($I119))</formula>
    </cfRule>
    <cfRule type="expression" dxfId="20356" priority="1399">
      <formula>AND($J119="DEADLIFT",ISBLANK($I119))</formula>
    </cfRule>
  </conditionalFormatting>
  <conditionalFormatting sqref="DH119:DH138">
    <cfRule type="expression" dxfId="20355" priority="1392">
      <formula>$J119="SQUAT"</formula>
    </cfRule>
    <cfRule type="expression" dxfId="20354" priority="1393">
      <formula>$J119="BENCH"</formula>
    </cfRule>
    <cfRule type="expression" dxfId="20353" priority="1394">
      <formula>$J119="DEADLIFT"</formula>
    </cfRule>
    <cfRule type="expression" dxfId="20352" priority="1395">
      <formula>AND($J119="ACC",ISBLANK($I119))</formula>
    </cfRule>
    <cfRule type="expression" dxfId="20351" priority="1396">
      <formula>$J119="ACC"</formula>
    </cfRule>
  </conditionalFormatting>
  <conditionalFormatting sqref="DL119:DL138">
    <cfRule type="expression" dxfId="20350" priority="1387">
      <formula>$L119="SQUAT"</formula>
    </cfRule>
    <cfRule type="expression" dxfId="20349" priority="1388">
      <formula>$L119="BENCH"</formula>
    </cfRule>
    <cfRule type="expression" dxfId="20348" priority="1389">
      <formula>$L119="DEADLIFT"</formula>
    </cfRule>
    <cfRule type="expression" dxfId="20347" priority="1390">
      <formula>AND($L119="ACC",ISBLANK($K119))</formula>
    </cfRule>
    <cfRule type="expression" dxfId="20346" priority="1391">
      <formula>$L119="ACC"</formula>
    </cfRule>
  </conditionalFormatting>
  <conditionalFormatting sqref="DK43:DK62">
    <cfRule type="expression" dxfId="20345" priority="1382">
      <formula>$L43="SQUAT"</formula>
    </cfRule>
    <cfRule type="expression" dxfId="20344" priority="1383">
      <formula>$L43="BENCH"</formula>
    </cfRule>
    <cfRule type="expression" dxfId="20343" priority="1384">
      <formula>$L43="DEADLIFT"</formula>
    </cfRule>
    <cfRule type="expression" dxfId="20342" priority="1385">
      <formula>AND($L43="ACC",ISBLANK($K43))</formula>
    </cfRule>
    <cfRule type="expression" dxfId="20341" priority="1386">
      <formula>$L43="ACC"</formula>
    </cfRule>
  </conditionalFormatting>
  <conditionalFormatting sqref="DH43:DH62">
    <cfRule type="expression" dxfId="20340" priority="1379">
      <formula>AND($J43="SQUAT",ISBLANK($I43))</formula>
    </cfRule>
    <cfRule type="expression" dxfId="20339" priority="1380">
      <formula>AND($J43="BENCH",ISBLANK($I43))</formula>
    </cfRule>
    <cfRule type="expression" dxfId="20338" priority="1381">
      <formula>AND($J43="DEADLIFT",ISBLANK($I43))</formula>
    </cfRule>
  </conditionalFormatting>
  <conditionalFormatting sqref="DH43:DH62">
    <cfRule type="expression" dxfId="20337" priority="1374">
      <formula>$J43="SQUAT"</formula>
    </cfRule>
    <cfRule type="expression" dxfId="20336" priority="1375">
      <formula>$J43="BENCH"</formula>
    </cfRule>
    <cfRule type="expression" dxfId="20335" priority="1376">
      <formula>$J43="DEADLIFT"</formula>
    </cfRule>
    <cfRule type="expression" dxfId="20334" priority="1377">
      <formula>AND($J43="ACC",ISBLANK($I43))</formula>
    </cfRule>
    <cfRule type="expression" dxfId="20333" priority="1378">
      <formula>$J43="ACC"</formula>
    </cfRule>
  </conditionalFormatting>
  <conditionalFormatting sqref="DL43:DL62">
    <cfRule type="expression" dxfId="20332" priority="1369">
      <formula>$L43="SQUAT"</formula>
    </cfRule>
    <cfRule type="expression" dxfId="20331" priority="1370">
      <formula>$L43="BENCH"</formula>
    </cfRule>
    <cfRule type="expression" dxfId="20330" priority="1371">
      <formula>$L43="DEADLIFT"</formula>
    </cfRule>
    <cfRule type="expression" dxfId="20329" priority="1372">
      <formula>AND($L43="ACC",ISBLANK($K43))</formula>
    </cfRule>
    <cfRule type="expression" dxfId="20328" priority="1373">
      <formula>$L43="ACC"</formula>
    </cfRule>
  </conditionalFormatting>
  <conditionalFormatting sqref="DK5:DK24">
    <cfRule type="expression" dxfId="20327" priority="1364">
      <formula>$L5="SQUAT"</formula>
    </cfRule>
    <cfRule type="expression" dxfId="20326" priority="1365">
      <formula>$L5="BENCH"</formula>
    </cfRule>
    <cfRule type="expression" dxfId="20325" priority="1366">
      <formula>$L5="DEADLIFT"</formula>
    </cfRule>
    <cfRule type="expression" dxfId="20324" priority="1367">
      <formula>AND($L5="ACC",ISBLANK($K5))</formula>
    </cfRule>
    <cfRule type="expression" dxfId="20323" priority="1368">
      <formula>$L5="ACC"</formula>
    </cfRule>
  </conditionalFormatting>
  <conditionalFormatting sqref="DH5:DH24">
    <cfRule type="expression" dxfId="20322" priority="1361">
      <formula>AND($J5="SQUAT",ISBLANK($I5))</formula>
    </cfRule>
    <cfRule type="expression" dxfId="20321" priority="1362">
      <formula>AND($J5="BENCH",ISBLANK($I5))</formula>
    </cfRule>
    <cfRule type="expression" dxfId="20320" priority="1363">
      <formula>AND($J5="DEADLIFT",ISBLANK($I5))</formula>
    </cfRule>
  </conditionalFormatting>
  <conditionalFormatting sqref="DH5:DH24">
    <cfRule type="expression" dxfId="20319" priority="1356">
      <formula>$J5="SQUAT"</formula>
    </cfRule>
    <cfRule type="expression" dxfId="20318" priority="1357">
      <formula>$J5="BENCH"</formula>
    </cfRule>
    <cfRule type="expression" dxfId="20317" priority="1358">
      <formula>$J5="DEADLIFT"</formula>
    </cfRule>
    <cfRule type="expression" dxfId="20316" priority="1359">
      <formula>AND($J5="ACC",ISBLANK($I5))</formula>
    </cfRule>
    <cfRule type="expression" dxfId="20315" priority="1360">
      <formula>$J5="ACC"</formula>
    </cfRule>
  </conditionalFormatting>
  <conditionalFormatting sqref="DL5:DL24">
    <cfRule type="expression" dxfId="20314" priority="1351">
      <formula>$L5="SQUAT"</formula>
    </cfRule>
    <cfRule type="expression" dxfId="20313" priority="1352">
      <formula>$L5="BENCH"</formula>
    </cfRule>
    <cfRule type="expression" dxfId="20312" priority="1353">
      <formula>$L5="DEADLIFT"</formula>
    </cfRule>
    <cfRule type="expression" dxfId="20311" priority="1354">
      <formula>AND($L5="ACC",ISBLANK($K5))</formula>
    </cfRule>
    <cfRule type="expression" dxfId="20310" priority="1355">
      <formula>$L5="ACC"</formula>
    </cfRule>
  </conditionalFormatting>
  <conditionalFormatting sqref="DZ81:DZ100">
    <cfRule type="expression" dxfId="20309" priority="1346">
      <formula>$L81="SQUAT"</formula>
    </cfRule>
    <cfRule type="expression" dxfId="20308" priority="1347">
      <formula>$L81="BENCH"</formula>
    </cfRule>
    <cfRule type="expression" dxfId="20307" priority="1348">
      <formula>$L81="DEADLIFT"</formula>
    </cfRule>
    <cfRule type="expression" dxfId="20306" priority="1349">
      <formula>AND($L81="ACC",ISBLANK($K81))</formula>
    </cfRule>
    <cfRule type="expression" dxfId="20305" priority="1350">
      <formula>$L81="ACC"</formula>
    </cfRule>
  </conditionalFormatting>
  <conditionalFormatting sqref="DW81:DW100">
    <cfRule type="expression" dxfId="20304" priority="1343">
      <formula>AND($J81="SQUAT",ISBLANK($I81))</formula>
    </cfRule>
    <cfRule type="expression" dxfId="20303" priority="1344">
      <formula>AND($J81="BENCH",ISBLANK($I81))</formula>
    </cfRule>
    <cfRule type="expression" dxfId="20302" priority="1345">
      <formula>AND($J81="DEADLIFT",ISBLANK($I81))</formula>
    </cfRule>
  </conditionalFormatting>
  <conditionalFormatting sqref="DW81:DW100">
    <cfRule type="expression" dxfId="20301" priority="1338">
      <formula>$J81="SQUAT"</formula>
    </cfRule>
    <cfRule type="expression" dxfId="20300" priority="1339">
      <formula>$J81="BENCH"</formula>
    </cfRule>
    <cfRule type="expression" dxfId="20299" priority="1340">
      <formula>$J81="DEADLIFT"</formula>
    </cfRule>
    <cfRule type="expression" dxfId="20298" priority="1341">
      <formula>AND($J81="ACC",ISBLANK($I81))</formula>
    </cfRule>
    <cfRule type="expression" dxfId="20297" priority="1342">
      <formula>$J81="ACC"</formula>
    </cfRule>
  </conditionalFormatting>
  <conditionalFormatting sqref="DZ157:DZ176">
    <cfRule type="expression" dxfId="20296" priority="1333">
      <formula>$L157="SQUAT"</formula>
    </cfRule>
    <cfRule type="expression" dxfId="20295" priority="1334">
      <formula>$L157="BENCH"</formula>
    </cfRule>
    <cfRule type="expression" dxfId="20294" priority="1335">
      <formula>$L157="DEADLIFT"</formula>
    </cfRule>
    <cfRule type="expression" dxfId="20293" priority="1336">
      <formula>AND($L157="ACC",ISBLANK($K157))</formula>
    </cfRule>
    <cfRule type="expression" dxfId="20292" priority="1337">
      <formula>$L157="ACC"</formula>
    </cfRule>
  </conditionalFormatting>
  <conditionalFormatting sqref="DW157:DW176">
    <cfRule type="expression" dxfId="20291" priority="1330">
      <formula>AND($J157="SQUAT",ISBLANK($I157))</formula>
    </cfRule>
    <cfRule type="expression" dxfId="20290" priority="1331">
      <formula>AND($J157="BENCH",ISBLANK($I157))</formula>
    </cfRule>
    <cfRule type="expression" dxfId="20289" priority="1332">
      <formula>AND($J157="DEADLIFT",ISBLANK($I157))</formula>
    </cfRule>
  </conditionalFormatting>
  <conditionalFormatting sqref="DW157:DW176">
    <cfRule type="expression" dxfId="20288" priority="1325">
      <formula>$J157="SQUAT"</formula>
    </cfRule>
    <cfRule type="expression" dxfId="20287" priority="1326">
      <formula>$J157="BENCH"</formula>
    </cfRule>
    <cfRule type="expression" dxfId="20286" priority="1327">
      <formula>$J157="DEADLIFT"</formula>
    </cfRule>
    <cfRule type="expression" dxfId="20285" priority="1328">
      <formula>AND($J157="ACC",ISBLANK($I157))</formula>
    </cfRule>
    <cfRule type="expression" dxfId="20284" priority="1329">
      <formula>$J157="ACC"</formula>
    </cfRule>
  </conditionalFormatting>
  <conditionalFormatting sqref="EA81:EA100">
    <cfRule type="expression" dxfId="20283" priority="1320">
      <formula>$L81="SQUAT"</formula>
    </cfRule>
    <cfRule type="expression" dxfId="20282" priority="1321">
      <formula>$L81="BENCH"</formula>
    </cfRule>
    <cfRule type="expression" dxfId="20281" priority="1322">
      <formula>$L81="DEADLIFT"</formula>
    </cfRule>
    <cfRule type="expression" dxfId="20280" priority="1323">
      <formula>AND($L81="ACC",ISBLANK($K81))</formula>
    </cfRule>
    <cfRule type="expression" dxfId="20279" priority="1324">
      <formula>$L81="ACC"</formula>
    </cfRule>
  </conditionalFormatting>
  <conditionalFormatting sqref="EA157:EA176">
    <cfRule type="expression" dxfId="20278" priority="1315">
      <formula>$L157="SQUAT"</formula>
    </cfRule>
    <cfRule type="expression" dxfId="20277" priority="1316">
      <formula>$L157="BENCH"</formula>
    </cfRule>
    <cfRule type="expression" dxfId="20276" priority="1317">
      <formula>$L157="DEADLIFT"</formula>
    </cfRule>
    <cfRule type="expression" dxfId="20275" priority="1318">
      <formula>AND($L157="ACC",ISBLANK($K157))</formula>
    </cfRule>
    <cfRule type="expression" dxfId="20274" priority="1319">
      <formula>$L157="ACC"</formula>
    </cfRule>
  </conditionalFormatting>
  <conditionalFormatting sqref="DZ119:DZ138">
    <cfRule type="expression" dxfId="20273" priority="1310">
      <formula>$L119="SQUAT"</formula>
    </cfRule>
    <cfRule type="expression" dxfId="20272" priority="1311">
      <formula>$L119="BENCH"</formula>
    </cfRule>
    <cfRule type="expression" dxfId="20271" priority="1312">
      <formula>$L119="DEADLIFT"</formula>
    </cfRule>
    <cfRule type="expression" dxfId="20270" priority="1313">
      <formula>AND($L119="ACC",ISBLANK($K119))</formula>
    </cfRule>
    <cfRule type="expression" dxfId="20269" priority="1314">
      <formula>$L119="ACC"</formula>
    </cfRule>
  </conditionalFormatting>
  <conditionalFormatting sqref="DW119:DW138">
    <cfRule type="expression" dxfId="20268" priority="1307">
      <formula>AND($J119="SQUAT",ISBLANK($I119))</formula>
    </cfRule>
    <cfRule type="expression" dxfId="20267" priority="1308">
      <formula>AND($J119="BENCH",ISBLANK($I119))</formula>
    </cfRule>
    <cfRule type="expression" dxfId="20266" priority="1309">
      <formula>AND($J119="DEADLIFT",ISBLANK($I119))</formula>
    </cfRule>
  </conditionalFormatting>
  <conditionalFormatting sqref="DW119:DW138">
    <cfRule type="expression" dxfId="20265" priority="1302">
      <formula>$J119="SQUAT"</formula>
    </cfRule>
    <cfRule type="expression" dxfId="20264" priority="1303">
      <formula>$J119="BENCH"</formula>
    </cfRule>
    <cfRule type="expression" dxfId="20263" priority="1304">
      <formula>$J119="DEADLIFT"</formula>
    </cfRule>
    <cfRule type="expression" dxfId="20262" priority="1305">
      <formula>AND($J119="ACC",ISBLANK($I119))</formula>
    </cfRule>
    <cfRule type="expression" dxfId="20261" priority="1306">
      <formula>$J119="ACC"</formula>
    </cfRule>
  </conditionalFormatting>
  <conditionalFormatting sqref="EA119:EA138">
    <cfRule type="expression" dxfId="20260" priority="1297">
      <formula>$L119="SQUAT"</formula>
    </cfRule>
    <cfRule type="expression" dxfId="20259" priority="1298">
      <formula>$L119="BENCH"</formula>
    </cfRule>
    <cfRule type="expression" dxfId="20258" priority="1299">
      <formula>$L119="DEADLIFT"</formula>
    </cfRule>
    <cfRule type="expression" dxfId="20257" priority="1300">
      <formula>AND($L119="ACC",ISBLANK($K119))</formula>
    </cfRule>
    <cfRule type="expression" dxfId="20256" priority="1301">
      <formula>$L119="ACC"</formula>
    </cfRule>
  </conditionalFormatting>
  <conditionalFormatting sqref="DZ43:DZ62">
    <cfRule type="expression" dxfId="20255" priority="1292">
      <formula>$L43="SQUAT"</formula>
    </cfRule>
    <cfRule type="expression" dxfId="20254" priority="1293">
      <formula>$L43="BENCH"</formula>
    </cfRule>
    <cfRule type="expression" dxfId="20253" priority="1294">
      <formula>$L43="DEADLIFT"</formula>
    </cfRule>
    <cfRule type="expression" dxfId="20252" priority="1295">
      <formula>AND($L43="ACC",ISBLANK($K43))</formula>
    </cfRule>
    <cfRule type="expression" dxfId="20251" priority="1296">
      <formula>$L43="ACC"</formula>
    </cfRule>
  </conditionalFormatting>
  <conditionalFormatting sqref="DW43:DW62">
    <cfRule type="expression" dxfId="20250" priority="1289">
      <formula>AND($J43="SQUAT",ISBLANK($I43))</formula>
    </cfRule>
    <cfRule type="expression" dxfId="20249" priority="1290">
      <formula>AND($J43="BENCH",ISBLANK($I43))</formula>
    </cfRule>
    <cfRule type="expression" dxfId="20248" priority="1291">
      <formula>AND($J43="DEADLIFT",ISBLANK($I43))</formula>
    </cfRule>
  </conditionalFormatting>
  <conditionalFormatting sqref="DW43:DW62">
    <cfRule type="expression" dxfId="20247" priority="1284">
      <formula>$J43="SQUAT"</formula>
    </cfRule>
    <cfRule type="expression" dxfId="20246" priority="1285">
      <formula>$J43="BENCH"</formula>
    </cfRule>
    <cfRule type="expression" dxfId="20245" priority="1286">
      <formula>$J43="DEADLIFT"</formula>
    </cfRule>
    <cfRule type="expression" dxfId="20244" priority="1287">
      <formula>AND($J43="ACC",ISBLANK($I43))</formula>
    </cfRule>
    <cfRule type="expression" dxfId="20243" priority="1288">
      <formula>$J43="ACC"</formula>
    </cfRule>
  </conditionalFormatting>
  <conditionalFormatting sqref="EA43:EA62">
    <cfRule type="expression" dxfId="20242" priority="1279">
      <formula>$L43="SQUAT"</formula>
    </cfRule>
    <cfRule type="expression" dxfId="20241" priority="1280">
      <formula>$L43="BENCH"</formula>
    </cfRule>
    <cfRule type="expression" dxfId="20240" priority="1281">
      <formula>$L43="DEADLIFT"</formula>
    </cfRule>
    <cfRule type="expression" dxfId="20239" priority="1282">
      <formula>AND($L43="ACC",ISBLANK($K43))</formula>
    </cfRule>
    <cfRule type="expression" dxfId="20238" priority="1283">
      <formula>$L43="ACC"</formula>
    </cfRule>
  </conditionalFormatting>
  <conditionalFormatting sqref="DZ5:DZ24">
    <cfRule type="expression" dxfId="20237" priority="1274">
      <formula>$L5="SQUAT"</formula>
    </cfRule>
    <cfRule type="expression" dxfId="20236" priority="1275">
      <formula>$L5="BENCH"</formula>
    </cfRule>
    <cfRule type="expression" dxfId="20235" priority="1276">
      <formula>$L5="DEADLIFT"</formula>
    </cfRule>
    <cfRule type="expression" dxfId="20234" priority="1277">
      <formula>AND($L5="ACC",ISBLANK($K5))</formula>
    </cfRule>
    <cfRule type="expression" dxfId="20233" priority="1278">
      <formula>$L5="ACC"</formula>
    </cfRule>
  </conditionalFormatting>
  <conditionalFormatting sqref="DW5:DW24">
    <cfRule type="expression" dxfId="20232" priority="1271">
      <formula>AND($J5="SQUAT",ISBLANK($I5))</formula>
    </cfRule>
    <cfRule type="expression" dxfId="20231" priority="1272">
      <formula>AND($J5="BENCH",ISBLANK($I5))</formula>
    </cfRule>
    <cfRule type="expression" dxfId="20230" priority="1273">
      <formula>AND($J5="DEADLIFT",ISBLANK($I5))</formula>
    </cfRule>
  </conditionalFormatting>
  <conditionalFormatting sqref="DW5:DW24">
    <cfRule type="expression" dxfId="20229" priority="1266">
      <formula>$J5="SQUAT"</formula>
    </cfRule>
    <cfRule type="expression" dxfId="20228" priority="1267">
      <formula>$J5="BENCH"</formula>
    </cfRule>
    <cfRule type="expression" dxfId="20227" priority="1268">
      <formula>$J5="DEADLIFT"</formula>
    </cfRule>
    <cfRule type="expression" dxfId="20226" priority="1269">
      <formula>AND($J5="ACC",ISBLANK($I5))</formula>
    </cfRule>
    <cfRule type="expression" dxfId="20225" priority="1270">
      <formula>$J5="ACC"</formula>
    </cfRule>
  </conditionalFormatting>
  <conditionalFormatting sqref="EA5:EA24">
    <cfRule type="expression" dxfId="20224" priority="1261">
      <formula>$L5="SQUAT"</formula>
    </cfRule>
    <cfRule type="expression" dxfId="20223" priority="1262">
      <formula>$L5="BENCH"</formula>
    </cfRule>
    <cfRule type="expression" dxfId="20222" priority="1263">
      <formula>$L5="DEADLIFT"</formula>
    </cfRule>
    <cfRule type="expression" dxfId="20221" priority="1264">
      <formula>AND($L5="ACC",ISBLANK($K5))</formula>
    </cfRule>
    <cfRule type="expression" dxfId="20220" priority="1265">
      <formula>$L5="ACC"</formula>
    </cfRule>
  </conditionalFormatting>
  <conditionalFormatting sqref="EO81:EO100">
    <cfRule type="expression" dxfId="20219" priority="1256">
      <formula>$L81="SQUAT"</formula>
    </cfRule>
    <cfRule type="expression" dxfId="20218" priority="1257">
      <formula>$L81="BENCH"</formula>
    </cfRule>
    <cfRule type="expression" dxfId="20217" priority="1258">
      <formula>$L81="DEADLIFT"</formula>
    </cfRule>
    <cfRule type="expression" dxfId="20216" priority="1259">
      <formula>AND($L81="ACC",ISBLANK($K81))</formula>
    </cfRule>
    <cfRule type="expression" dxfId="20215" priority="1260">
      <formula>$L81="ACC"</formula>
    </cfRule>
  </conditionalFormatting>
  <conditionalFormatting sqref="EL81:EL100">
    <cfRule type="expression" dxfId="20214" priority="1253">
      <formula>AND($J81="SQUAT",ISBLANK($I81))</formula>
    </cfRule>
    <cfRule type="expression" dxfId="20213" priority="1254">
      <formula>AND($J81="BENCH",ISBLANK($I81))</formula>
    </cfRule>
    <cfRule type="expression" dxfId="20212" priority="1255">
      <formula>AND($J81="DEADLIFT",ISBLANK($I81))</formula>
    </cfRule>
  </conditionalFormatting>
  <conditionalFormatting sqref="EL81:EL100">
    <cfRule type="expression" dxfId="20211" priority="1248">
      <formula>$J81="SQUAT"</formula>
    </cfRule>
    <cfRule type="expression" dxfId="20210" priority="1249">
      <formula>$J81="BENCH"</formula>
    </cfRule>
    <cfRule type="expression" dxfId="20209" priority="1250">
      <formula>$J81="DEADLIFT"</formula>
    </cfRule>
    <cfRule type="expression" dxfId="20208" priority="1251">
      <formula>AND($J81="ACC",ISBLANK($I81))</formula>
    </cfRule>
    <cfRule type="expression" dxfId="20207" priority="1252">
      <formula>$J81="ACC"</formula>
    </cfRule>
  </conditionalFormatting>
  <conditionalFormatting sqref="EO157:EO176">
    <cfRule type="expression" dxfId="20206" priority="1243">
      <formula>$L157="SQUAT"</formula>
    </cfRule>
    <cfRule type="expression" dxfId="20205" priority="1244">
      <formula>$L157="BENCH"</formula>
    </cfRule>
    <cfRule type="expression" dxfId="20204" priority="1245">
      <formula>$L157="DEADLIFT"</formula>
    </cfRule>
    <cfRule type="expression" dxfId="20203" priority="1246">
      <formula>AND($L157="ACC",ISBLANK($K157))</formula>
    </cfRule>
    <cfRule type="expression" dxfId="20202" priority="1247">
      <formula>$L157="ACC"</formula>
    </cfRule>
  </conditionalFormatting>
  <conditionalFormatting sqref="EL157:EL176">
    <cfRule type="expression" dxfId="20201" priority="1240">
      <formula>AND($J157="SQUAT",ISBLANK($I157))</formula>
    </cfRule>
    <cfRule type="expression" dxfId="20200" priority="1241">
      <formula>AND($J157="BENCH",ISBLANK($I157))</formula>
    </cfRule>
    <cfRule type="expression" dxfId="20199" priority="1242">
      <formula>AND($J157="DEADLIFT",ISBLANK($I157))</formula>
    </cfRule>
  </conditionalFormatting>
  <conditionalFormatting sqref="EL157:EL176">
    <cfRule type="expression" dxfId="20198" priority="1235">
      <formula>$J157="SQUAT"</formula>
    </cfRule>
    <cfRule type="expression" dxfId="20197" priority="1236">
      <formula>$J157="BENCH"</formula>
    </cfRule>
    <cfRule type="expression" dxfId="20196" priority="1237">
      <formula>$J157="DEADLIFT"</formula>
    </cfRule>
    <cfRule type="expression" dxfId="20195" priority="1238">
      <formula>AND($J157="ACC",ISBLANK($I157))</formula>
    </cfRule>
    <cfRule type="expression" dxfId="20194" priority="1239">
      <formula>$J157="ACC"</formula>
    </cfRule>
  </conditionalFormatting>
  <conditionalFormatting sqref="EP81:EP100">
    <cfRule type="expression" dxfId="20193" priority="1230">
      <formula>$L81="SQUAT"</formula>
    </cfRule>
    <cfRule type="expression" dxfId="20192" priority="1231">
      <formula>$L81="BENCH"</formula>
    </cfRule>
    <cfRule type="expression" dxfId="20191" priority="1232">
      <formula>$L81="DEADLIFT"</formula>
    </cfRule>
    <cfRule type="expression" dxfId="20190" priority="1233">
      <formula>AND($L81="ACC",ISBLANK($K81))</formula>
    </cfRule>
    <cfRule type="expression" dxfId="20189" priority="1234">
      <formula>$L81="ACC"</formula>
    </cfRule>
  </conditionalFormatting>
  <conditionalFormatting sqref="EP157:EP176">
    <cfRule type="expression" dxfId="20188" priority="1225">
      <formula>$L157="SQUAT"</formula>
    </cfRule>
    <cfRule type="expression" dxfId="20187" priority="1226">
      <formula>$L157="BENCH"</formula>
    </cfRule>
    <cfRule type="expression" dxfId="20186" priority="1227">
      <formula>$L157="DEADLIFT"</formula>
    </cfRule>
    <cfRule type="expression" dxfId="20185" priority="1228">
      <formula>AND($L157="ACC",ISBLANK($K157))</formula>
    </cfRule>
    <cfRule type="expression" dxfId="20184" priority="1229">
      <formula>$L157="ACC"</formula>
    </cfRule>
  </conditionalFormatting>
  <conditionalFormatting sqref="EO119:EO138">
    <cfRule type="expression" dxfId="20183" priority="1220">
      <formula>$L119="SQUAT"</formula>
    </cfRule>
    <cfRule type="expression" dxfId="20182" priority="1221">
      <formula>$L119="BENCH"</formula>
    </cfRule>
    <cfRule type="expression" dxfId="20181" priority="1222">
      <formula>$L119="DEADLIFT"</formula>
    </cfRule>
    <cfRule type="expression" dxfId="20180" priority="1223">
      <formula>AND($L119="ACC",ISBLANK($K119))</formula>
    </cfRule>
    <cfRule type="expression" dxfId="20179" priority="1224">
      <formula>$L119="ACC"</formula>
    </cfRule>
  </conditionalFormatting>
  <conditionalFormatting sqref="EL119:EL138">
    <cfRule type="expression" dxfId="20178" priority="1217">
      <formula>AND($J119="SQUAT",ISBLANK($I119))</formula>
    </cfRule>
    <cfRule type="expression" dxfId="20177" priority="1218">
      <formula>AND($J119="BENCH",ISBLANK($I119))</formula>
    </cfRule>
    <cfRule type="expression" dxfId="20176" priority="1219">
      <formula>AND($J119="DEADLIFT",ISBLANK($I119))</formula>
    </cfRule>
  </conditionalFormatting>
  <conditionalFormatting sqref="EL119:EL138">
    <cfRule type="expression" dxfId="20175" priority="1212">
      <formula>$J119="SQUAT"</formula>
    </cfRule>
    <cfRule type="expression" dxfId="20174" priority="1213">
      <formula>$J119="BENCH"</formula>
    </cfRule>
    <cfRule type="expression" dxfId="20173" priority="1214">
      <formula>$J119="DEADLIFT"</formula>
    </cfRule>
    <cfRule type="expression" dxfId="20172" priority="1215">
      <formula>AND($J119="ACC",ISBLANK($I119))</formula>
    </cfRule>
    <cfRule type="expression" dxfId="20171" priority="1216">
      <formula>$J119="ACC"</formula>
    </cfRule>
  </conditionalFormatting>
  <conditionalFormatting sqref="EP119:EP138">
    <cfRule type="expression" dxfId="20170" priority="1207">
      <formula>$L119="SQUAT"</formula>
    </cfRule>
    <cfRule type="expression" dxfId="20169" priority="1208">
      <formula>$L119="BENCH"</formula>
    </cfRule>
    <cfRule type="expression" dxfId="20168" priority="1209">
      <formula>$L119="DEADLIFT"</formula>
    </cfRule>
    <cfRule type="expression" dxfId="20167" priority="1210">
      <formula>AND($L119="ACC",ISBLANK($K119))</formula>
    </cfRule>
    <cfRule type="expression" dxfId="20166" priority="1211">
      <formula>$L119="ACC"</formula>
    </cfRule>
  </conditionalFormatting>
  <conditionalFormatting sqref="EO43:EO62">
    <cfRule type="expression" dxfId="20165" priority="1202">
      <formula>$L43="SQUAT"</formula>
    </cfRule>
    <cfRule type="expression" dxfId="20164" priority="1203">
      <formula>$L43="BENCH"</formula>
    </cfRule>
    <cfRule type="expression" dxfId="20163" priority="1204">
      <formula>$L43="DEADLIFT"</formula>
    </cfRule>
    <cfRule type="expression" dxfId="20162" priority="1205">
      <formula>AND($L43="ACC",ISBLANK($K43))</formula>
    </cfRule>
    <cfRule type="expression" dxfId="20161" priority="1206">
      <formula>$L43="ACC"</formula>
    </cfRule>
  </conditionalFormatting>
  <conditionalFormatting sqref="EL43:EL62">
    <cfRule type="expression" dxfId="20160" priority="1199">
      <formula>AND($J43="SQUAT",ISBLANK($I43))</formula>
    </cfRule>
    <cfRule type="expression" dxfId="20159" priority="1200">
      <formula>AND($J43="BENCH",ISBLANK($I43))</formula>
    </cfRule>
    <cfRule type="expression" dxfId="20158" priority="1201">
      <formula>AND($J43="DEADLIFT",ISBLANK($I43))</formula>
    </cfRule>
  </conditionalFormatting>
  <conditionalFormatting sqref="EL43:EL62">
    <cfRule type="expression" dxfId="20157" priority="1194">
      <formula>$J43="SQUAT"</formula>
    </cfRule>
    <cfRule type="expression" dxfId="20156" priority="1195">
      <formula>$J43="BENCH"</formula>
    </cfRule>
    <cfRule type="expression" dxfId="20155" priority="1196">
      <formula>$J43="DEADLIFT"</formula>
    </cfRule>
    <cfRule type="expression" dxfId="20154" priority="1197">
      <formula>AND($J43="ACC",ISBLANK($I43))</formula>
    </cfRule>
    <cfRule type="expression" dxfId="20153" priority="1198">
      <formula>$J43="ACC"</formula>
    </cfRule>
  </conditionalFormatting>
  <conditionalFormatting sqref="EP43:EP62">
    <cfRule type="expression" dxfId="20152" priority="1189">
      <formula>$L43="SQUAT"</formula>
    </cfRule>
    <cfRule type="expression" dxfId="20151" priority="1190">
      <formula>$L43="BENCH"</formula>
    </cfRule>
    <cfRule type="expression" dxfId="20150" priority="1191">
      <formula>$L43="DEADLIFT"</formula>
    </cfRule>
    <cfRule type="expression" dxfId="20149" priority="1192">
      <formula>AND($L43="ACC",ISBLANK($K43))</formula>
    </cfRule>
    <cfRule type="expression" dxfId="20148" priority="1193">
      <formula>$L43="ACC"</formula>
    </cfRule>
  </conditionalFormatting>
  <conditionalFormatting sqref="EO5:EO24">
    <cfRule type="expression" dxfId="20147" priority="1184">
      <formula>$L5="SQUAT"</formula>
    </cfRule>
    <cfRule type="expression" dxfId="20146" priority="1185">
      <formula>$L5="BENCH"</formula>
    </cfRule>
    <cfRule type="expression" dxfId="20145" priority="1186">
      <formula>$L5="DEADLIFT"</formula>
    </cfRule>
    <cfRule type="expression" dxfId="20144" priority="1187">
      <formula>AND($L5="ACC",ISBLANK($K5))</formula>
    </cfRule>
    <cfRule type="expression" dxfId="20143" priority="1188">
      <formula>$L5="ACC"</formula>
    </cfRule>
  </conditionalFormatting>
  <conditionalFormatting sqref="EL5:EL24">
    <cfRule type="expression" dxfId="20142" priority="1181">
      <formula>AND($J5="SQUAT",ISBLANK($I5))</formula>
    </cfRule>
    <cfRule type="expression" dxfId="20141" priority="1182">
      <formula>AND($J5="BENCH",ISBLANK($I5))</formula>
    </cfRule>
    <cfRule type="expression" dxfId="20140" priority="1183">
      <formula>AND($J5="DEADLIFT",ISBLANK($I5))</formula>
    </cfRule>
  </conditionalFormatting>
  <conditionalFormatting sqref="EL5:EL24">
    <cfRule type="expression" dxfId="20139" priority="1176">
      <formula>$J5="SQUAT"</formula>
    </cfRule>
    <cfRule type="expression" dxfId="20138" priority="1177">
      <formula>$J5="BENCH"</formula>
    </cfRule>
    <cfRule type="expression" dxfId="20137" priority="1178">
      <formula>$J5="DEADLIFT"</formula>
    </cfRule>
    <cfRule type="expression" dxfId="20136" priority="1179">
      <formula>AND($J5="ACC",ISBLANK($I5))</formula>
    </cfRule>
    <cfRule type="expression" dxfId="20135" priority="1180">
      <formula>$J5="ACC"</formula>
    </cfRule>
  </conditionalFormatting>
  <conditionalFormatting sqref="EP5:EP24">
    <cfRule type="expression" dxfId="20134" priority="1171">
      <formula>$L5="SQUAT"</formula>
    </cfRule>
    <cfRule type="expression" dxfId="20133" priority="1172">
      <formula>$L5="BENCH"</formula>
    </cfRule>
    <cfRule type="expression" dxfId="20132" priority="1173">
      <formula>$L5="DEADLIFT"</formula>
    </cfRule>
    <cfRule type="expression" dxfId="20131" priority="1174">
      <formula>AND($L5="ACC",ISBLANK($K5))</formula>
    </cfRule>
    <cfRule type="expression" dxfId="20130" priority="1175">
      <formula>$L5="ACC"</formula>
    </cfRule>
  </conditionalFormatting>
  <conditionalFormatting sqref="FD81:FD100">
    <cfRule type="expression" dxfId="20129" priority="1166">
      <formula>$L81="SQUAT"</formula>
    </cfRule>
    <cfRule type="expression" dxfId="20128" priority="1167">
      <formula>$L81="BENCH"</formula>
    </cfRule>
    <cfRule type="expression" dxfId="20127" priority="1168">
      <formula>$L81="DEADLIFT"</formula>
    </cfRule>
    <cfRule type="expression" dxfId="20126" priority="1169">
      <formula>AND($L81="ACC",ISBLANK($K81))</formula>
    </cfRule>
    <cfRule type="expression" dxfId="20125" priority="1170">
      <formula>$L81="ACC"</formula>
    </cfRule>
  </conditionalFormatting>
  <conditionalFormatting sqref="FA81:FA100">
    <cfRule type="expression" dxfId="20124" priority="1163">
      <formula>AND($J81="SQUAT",ISBLANK($I81))</formula>
    </cfRule>
    <cfRule type="expression" dxfId="20123" priority="1164">
      <formula>AND($J81="BENCH",ISBLANK($I81))</formula>
    </cfRule>
    <cfRule type="expression" dxfId="20122" priority="1165">
      <formula>AND($J81="DEADLIFT",ISBLANK($I81))</formula>
    </cfRule>
  </conditionalFormatting>
  <conditionalFormatting sqref="FA81:FA100">
    <cfRule type="expression" dxfId="20121" priority="1158">
      <formula>$J81="SQUAT"</formula>
    </cfRule>
    <cfRule type="expression" dxfId="20120" priority="1159">
      <formula>$J81="BENCH"</formula>
    </cfRule>
    <cfRule type="expression" dxfId="20119" priority="1160">
      <formula>$J81="DEADLIFT"</formula>
    </cfRule>
    <cfRule type="expression" dxfId="20118" priority="1161">
      <formula>AND($J81="ACC",ISBLANK($I81))</formula>
    </cfRule>
    <cfRule type="expression" dxfId="20117" priority="1162">
      <formula>$J81="ACC"</formula>
    </cfRule>
  </conditionalFormatting>
  <conditionalFormatting sqref="FD157:FD176">
    <cfRule type="expression" dxfId="20116" priority="1153">
      <formula>$L157="SQUAT"</formula>
    </cfRule>
    <cfRule type="expression" dxfId="20115" priority="1154">
      <formula>$L157="BENCH"</formula>
    </cfRule>
    <cfRule type="expression" dxfId="20114" priority="1155">
      <formula>$L157="DEADLIFT"</formula>
    </cfRule>
    <cfRule type="expression" dxfId="20113" priority="1156">
      <formula>AND($L157="ACC",ISBLANK($K157))</formula>
    </cfRule>
    <cfRule type="expression" dxfId="20112" priority="1157">
      <formula>$L157="ACC"</formula>
    </cfRule>
  </conditionalFormatting>
  <conditionalFormatting sqref="FA157:FA176">
    <cfRule type="expression" dxfId="20111" priority="1150">
      <formula>AND($J157="SQUAT",ISBLANK($I157))</formula>
    </cfRule>
    <cfRule type="expression" dxfId="20110" priority="1151">
      <formula>AND($J157="BENCH",ISBLANK($I157))</formula>
    </cfRule>
    <cfRule type="expression" dxfId="20109" priority="1152">
      <formula>AND($J157="DEADLIFT",ISBLANK($I157))</formula>
    </cfRule>
  </conditionalFormatting>
  <conditionalFormatting sqref="FA157:FA176">
    <cfRule type="expression" dxfId="20108" priority="1145">
      <formula>$J157="SQUAT"</formula>
    </cfRule>
    <cfRule type="expression" dxfId="20107" priority="1146">
      <formula>$J157="BENCH"</formula>
    </cfRule>
    <cfRule type="expression" dxfId="20106" priority="1147">
      <formula>$J157="DEADLIFT"</formula>
    </cfRule>
    <cfRule type="expression" dxfId="20105" priority="1148">
      <formula>AND($J157="ACC",ISBLANK($I157))</formula>
    </cfRule>
    <cfRule type="expression" dxfId="20104" priority="1149">
      <formula>$J157="ACC"</formula>
    </cfRule>
  </conditionalFormatting>
  <conditionalFormatting sqref="FE81:FE100">
    <cfRule type="expression" dxfId="20103" priority="1140">
      <formula>$L81="SQUAT"</formula>
    </cfRule>
    <cfRule type="expression" dxfId="20102" priority="1141">
      <formula>$L81="BENCH"</formula>
    </cfRule>
    <cfRule type="expression" dxfId="20101" priority="1142">
      <formula>$L81="DEADLIFT"</formula>
    </cfRule>
    <cfRule type="expression" dxfId="20100" priority="1143">
      <formula>AND($L81="ACC",ISBLANK($K81))</formula>
    </cfRule>
    <cfRule type="expression" dxfId="20099" priority="1144">
      <formula>$L81="ACC"</formula>
    </cfRule>
  </conditionalFormatting>
  <conditionalFormatting sqref="FE157:FE176">
    <cfRule type="expression" dxfId="20098" priority="1135">
      <formula>$L157="SQUAT"</formula>
    </cfRule>
    <cfRule type="expression" dxfId="20097" priority="1136">
      <formula>$L157="BENCH"</formula>
    </cfRule>
    <cfRule type="expression" dxfId="20096" priority="1137">
      <formula>$L157="DEADLIFT"</formula>
    </cfRule>
    <cfRule type="expression" dxfId="20095" priority="1138">
      <formula>AND($L157="ACC",ISBLANK($K157))</formula>
    </cfRule>
    <cfRule type="expression" dxfId="20094" priority="1139">
      <formula>$L157="ACC"</formula>
    </cfRule>
  </conditionalFormatting>
  <conditionalFormatting sqref="FD119:FD138">
    <cfRule type="expression" dxfId="20093" priority="1130">
      <formula>$L119="SQUAT"</formula>
    </cfRule>
    <cfRule type="expression" dxfId="20092" priority="1131">
      <formula>$L119="BENCH"</formula>
    </cfRule>
    <cfRule type="expression" dxfId="20091" priority="1132">
      <formula>$L119="DEADLIFT"</formula>
    </cfRule>
    <cfRule type="expression" dxfId="20090" priority="1133">
      <formula>AND($L119="ACC",ISBLANK($K119))</formula>
    </cfRule>
    <cfRule type="expression" dxfId="20089" priority="1134">
      <formula>$L119="ACC"</formula>
    </cfRule>
  </conditionalFormatting>
  <conditionalFormatting sqref="FA119:FA138">
    <cfRule type="expression" dxfId="20088" priority="1127">
      <formula>AND($J119="SQUAT",ISBLANK($I119))</formula>
    </cfRule>
    <cfRule type="expression" dxfId="20087" priority="1128">
      <formula>AND($J119="BENCH",ISBLANK($I119))</formula>
    </cfRule>
    <cfRule type="expression" dxfId="20086" priority="1129">
      <formula>AND($J119="DEADLIFT",ISBLANK($I119))</formula>
    </cfRule>
  </conditionalFormatting>
  <conditionalFormatting sqref="FA119:FA138">
    <cfRule type="expression" dxfId="20085" priority="1122">
      <formula>$J119="SQUAT"</formula>
    </cfRule>
    <cfRule type="expression" dxfId="20084" priority="1123">
      <formula>$J119="BENCH"</formula>
    </cfRule>
    <cfRule type="expression" dxfId="20083" priority="1124">
      <formula>$J119="DEADLIFT"</formula>
    </cfRule>
    <cfRule type="expression" dxfId="20082" priority="1125">
      <formula>AND($J119="ACC",ISBLANK($I119))</formula>
    </cfRule>
    <cfRule type="expression" dxfId="20081" priority="1126">
      <formula>$J119="ACC"</formula>
    </cfRule>
  </conditionalFormatting>
  <conditionalFormatting sqref="FE119:FE138">
    <cfRule type="expression" dxfId="20080" priority="1117">
      <formula>$L119="SQUAT"</formula>
    </cfRule>
    <cfRule type="expression" dxfId="20079" priority="1118">
      <formula>$L119="BENCH"</formula>
    </cfRule>
    <cfRule type="expression" dxfId="20078" priority="1119">
      <formula>$L119="DEADLIFT"</formula>
    </cfRule>
    <cfRule type="expression" dxfId="20077" priority="1120">
      <formula>AND($L119="ACC",ISBLANK($K119))</formula>
    </cfRule>
    <cfRule type="expression" dxfId="20076" priority="1121">
      <formula>$L119="ACC"</formula>
    </cfRule>
  </conditionalFormatting>
  <conditionalFormatting sqref="FD43:FD62">
    <cfRule type="expression" dxfId="20075" priority="1112">
      <formula>$L43="SQUAT"</formula>
    </cfRule>
    <cfRule type="expression" dxfId="20074" priority="1113">
      <formula>$L43="BENCH"</formula>
    </cfRule>
    <cfRule type="expression" dxfId="20073" priority="1114">
      <formula>$L43="DEADLIFT"</formula>
    </cfRule>
    <cfRule type="expression" dxfId="20072" priority="1115">
      <formula>AND($L43="ACC",ISBLANK($K43))</formula>
    </cfRule>
    <cfRule type="expression" dxfId="20071" priority="1116">
      <formula>$L43="ACC"</formula>
    </cfRule>
  </conditionalFormatting>
  <conditionalFormatting sqref="FA43:FA62">
    <cfRule type="expression" dxfId="20070" priority="1109">
      <formula>AND($J43="SQUAT",ISBLANK($I43))</formula>
    </cfRule>
    <cfRule type="expression" dxfId="20069" priority="1110">
      <formula>AND($J43="BENCH",ISBLANK($I43))</formula>
    </cfRule>
    <cfRule type="expression" dxfId="20068" priority="1111">
      <formula>AND($J43="DEADLIFT",ISBLANK($I43))</formula>
    </cfRule>
  </conditionalFormatting>
  <conditionalFormatting sqref="FA43:FA62">
    <cfRule type="expression" dxfId="20067" priority="1104">
      <formula>$J43="SQUAT"</formula>
    </cfRule>
    <cfRule type="expression" dxfId="20066" priority="1105">
      <formula>$J43="BENCH"</formula>
    </cfRule>
    <cfRule type="expression" dxfId="20065" priority="1106">
      <formula>$J43="DEADLIFT"</formula>
    </cfRule>
    <cfRule type="expression" dxfId="20064" priority="1107">
      <formula>AND($J43="ACC",ISBLANK($I43))</formula>
    </cfRule>
    <cfRule type="expression" dxfId="20063" priority="1108">
      <formula>$J43="ACC"</formula>
    </cfRule>
  </conditionalFormatting>
  <conditionalFormatting sqref="FE43:FE62">
    <cfRule type="expression" dxfId="20062" priority="1099">
      <formula>$L43="SQUAT"</formula>
    </cfRule>
    <cfRule type="expression" dxfId="20061" priority="1100">
      <formula>$L43="BENCH"</formula>
    </cfRule>
    <cfRule type="expression" dxfId="20060" priority="1101">
      <formula>$L43="DEADLIFT"</formula>
    </cfRule>
    <cfRule type="expression" dxfId="20059" priority="1102">
      <formula>AND($L43="ACC",ISBLANK($K43))</formula>
    </cfRule>
    <cfRule type="expression" dxfId="20058" priority="1103">
      <formula>$L43="ACC"</formula>
    </cfRule>
  </conditionalFormatting>
  <conditionalFormatting sqref="FD5:FD24">
    <cfRule type="expression" dxfId="20057" priority="1094">
      <formula>$L5="SQUAT"</formula>
    </cfRule>
    <cfRule type="expression" dxfId="20056" priority="1095">
      <formula>$L5="BENCH"</formula>
    </cfRule>
    <cfRule type="expression" dxfId="20055" priority="1096">
      <formula>$L5="DEADLIFT"</formula>
    </cfRule>
    <cfRule type="expression" dxfId="20054" priority="1097">
      <formula>AND($L5="ACC",ISBLANK($K5))</formula>
    </cfRule>
    <cfRule type="expression" dxfId="20053" priority="1098">
      <formula>$L5="ACC"</formula>
    </cfRule>
  </conditionalFormatting>
  <conditionalFormatting sqref="FA5:FA24">
    <cfRule type="expression" dxfId="20052" priority="1091">
      <formula>AND($J5="SQUAT",ISBLANK($I5))</formula>
    </cfRule>
    <cfRule type="expression" dxfId="20051" priority="1092">
      <formula>AND($J5="BENCH",ISBLANK($I5))</formula>
    </cfRule>
    <cfRule type="expression" dxfId="20050" priority="1093">
      <formula>AND($J5="DEADLIFT",ISBLANK($I5))</formula>
    </cfRule>
  </conditionalFormatting>
  <conditionalFormatting sqref="FA5:FA24">
    <cfRule type="expression" dxfId="20049" priority="1086">
      <formula>$J5="SQUAT"</formula>
    </cfRule>
    <cfRule type="expression" dxfId="20048" priority="1087">
      <formula>$J5="BENCH"</formula>
    </cfRule>
    <cfRule type="expression" dxfId="20047" priority="1088">
      <formula>$J5="DEADLIFT"</formula>
    </cfRule>
    <cfRule type="expression" dxfId="20046" priority="1089">
      <formula>AND($J5="ACC",ISBLANK($I5))</formula>
    </cfRule>
    <cfRule type="expression" dxfId="20045" priority="1090">
      <formula>$J5="ACC"</formula>
    </cfRule>
  </conditionalFormatting>
  <conditionalFormatting sqref="FE5:FE24">
    <cfRule type="expression" dxfId="20044" priority="1081">
      <formula>$L5="SQUAT"</formula>
    </cfRule>
    <cfRule type="expression" dxfId="20043" priority="1082">
      <formula>$L5="BENCH"</formula>
    </cfRule>
    <cfRule type="expression" dxfId="20042" priority="1083">
      <formula>$L5="DEADLIFT"</formula>
    </cfRule>
    <cfRule type="expression" dxfId="20041" priority="1084">
      <formula>AND($L5="ACC",ISBLANK($K5))</formula>
    </cfRule>
    <cfRule type="expression" dxfId="20040" priority="1085">
      <formula>$L5="ACC"</formula>
    </cfRule>
  </conditionalFormatting>
  <conditionalFormatting sqref="FS81:FS100">
    <cfRule type="expression" dxfId="20039" priority="1076">
      <formula>$L81="SQUAT"</formula>
    </cfRule>
    <cfRule type="expression" dxfId="20038" priority="1077">
      <formula>$L81="BENCH"</formula>
    </cfRule>
    <cfRule type="expression" dxfId="20037" priority="1078">
      <formula>$L81="DEADLIFT"</formula>
    </cfRule>
    <cfRule type="expression" dxfId="20036" priority="1079">
      <formula>AND($L81="ACC",ISBLANK($K81))</formula>
    </cfRule>
    <cfRule type="expression" dxfId="20035" priority="1080">
      <formula>$L81="ACC"</formula>
    </cfRule>
  </conditionalFormatting>
  <conditionalFormatting sqref="FP81:FP100">
    <cfRule type="expression" dxfId="20034" priority="1073">
      <formula>AND($J81="SQUAT",ISBLANK($I81))</formula>
    </cfRule>
    <cfRule type="expression" dxfId="20033" priority="1074">
      <formula>AND($J81="BENCH",ISBLANK($I81))</formula>
    </cfRule>
    <cfRule type="expression" dxfId="20032" priority="1075">
      <formula>AND($J81="DEADLIFT",ISBLANK($I81))</formula>
    </cfRule>
  </conditionalFormatting>
  <conditionalFormatting sqref="FP81:FP100">
    <cfRule type="expression" dxfId="20031" priority="1068">
      <formula>$J81="SQUAT"</formula>
    </cfRule>
    <cfRule type="expression" dxfId="20030" priority="1069">
      <formula>$J81="BENCH"</formula>
    </cfRule>
    <cfRule type="expression" dxfId="20029" priority="1070">
      <formula>$J81="DEADLIFT"</formula>
    </cfRule>
    <cfRule type="expression" dxfId="20028" priority="1071">
      <formula>AND($J81="ACC",ISBLANK($I81))</formula>
    </cfRule>
    <cfRule type="expression" dxfId="20027" priority="1072">
      <formula>$J81="ACC"</formula>
    </cfRule>
  </conditionalFormatting>
  <conditionalFormatting sqref="FS157:FS176">
    <cfRule type="expression" dxfId="20026" priority="1063">
      <formula>$L157="SQUAT"</formula>
    </cfRule>
    <cfRule type="expression" dxfId="20025" priority="1064">
      <formula>$L157="BENCH"</formula>
    </cfRule>
    <cfRule type="expression" dxfId="20024" priority="1065">
      <formula>$L157="DEADLIFT"</formula>
    </cfRule>
    <cfRule type="expression" dxfId="20023" priority="1066">
      <formula>AND($L157="ACC",ISBLANK($K157))</formula>
    </cfRule>
    <cfRule type="expression" dxfId="20022" priority="1067">
      <formula>$L157="ACC"</formula>
    </cfRule>
  </conditionalFormatting>
  <conditionalFormatting sqref="FP157:FP176">
    <cfRule type="expression" dxfId="20021" priority="1060">
      <formula>AND($J157="SQUAT",ISBLANK($I157))</formula>
    </cfRule>
    <cfRule type="expression" dxfId="20020" priority="1061">
      <formula>AND($J157="BENCH",ISBLANK($I157))</formula>
    </cfRule>
    <cfRule type="expression" dxfId="20019" priority="1062">
      <formula>AND($J157="DEADLIFT",ISBLANK($I157))</formula>
    </cfRule>
  </conditionalFormatting>
  <conditionalFormatting sqref="FP157:FP176">
    <cfRule type="expression" dxfId="20018" priority="1055">
      <formula>$J157="SQUAT"</formula>
    </cfRule>
    <cfRule type="expression" dxfId="20017" priority="1056">
      <formula>$J157="BENCH"</formula>
    </cfRule>
    <cfRule type="expression" dxfId="20016" priority="1057">
      <formula>$J157="DEADLIFT"</formula>
    </cfRule>
    <cfRule type="expression" dxfId="20015" priority="1058">
      <formula>AND($J157="ACC",ISBLANK($I157))</formula>
    </cfRule>
    <cfRule type="expression" dxfId="20014" priority="1059">
      <formula>$J157="ACC"</formula>
    </cfRule>
  </conditionalFormatting>
  <conditionalFormatting sqref="FT81:FT100">
    <cfRule type="expression" dxfId="20013" priority="1050">
      <formula>$L81="SQUAT"</formula>
    </cfRule>
    <cfRule type="expression" dxfId="20012" priority="1051">
      <formula>$L81="BENCH"</formula>
    </cfRule>
    <cfRule type="expression" dxfId="20011" priority="1052">
      <formula>$L81="DEADLIFT"</formula>
    </cfRule>
    <cfRule type="expression" dxfId="20010" priority="1053">
      <formula>AND($L81="ACC",ISBLANK($K81))</formula>
    </cfRule>
    <cfRule type="expression" dxfId="20009" priority="1054">
      <formula>$L81="ACC"</formula>
    </cfRule>
  </conditionalFormatting>
  <conditionalFormatting sqref="FT157:FT176">
    <cfRule type="expression" dxfId="20008" priority="1045">
      <formula>$L157="SQUAT"</formula>
    </cfRule>
    <cfRule type="expression" dxfId="20007" priority="1046">
      <formula>$L157="BENCH"</formula>
    </cfRule>
    <cfRule type="expression" dxfId="20006" priority="1047">
      <formula>$L157="DEADLIFT"</formula>
    </cfRule>
    <cfRule type="expression" dxfId="20005" priority="1048">
      <formula>AND($L157="ACC",ISBLANK($K157))</formula>
    </cfRule>
    <cfRule type="expression" dxfId="20004" priority="1049">
      <formula>$L157="ACC"</formula>
    </cfRule>
  </conditionalFormatting>
  <conditionalFormatting sqref="FS119:FS138">
    <cfRule type="expression" dxfId="20003" priority="1040">
      <formula>$L119="SQUAT"</formula>
    </cfRule>
    <cfRule type="expression" dxfId="20002" priority="1041">
      <formula>$L119="BENCH"</formula>
    </cfRule>
    <cfRule type="expression" dxfId="20001" priority="1042">
      <formula>$L119="DEADLIFT"</formula>
    </cfRule>
    <cfRule type="expression" dxfId="20000" priority="1043">
      <formula>AND($L119="ACC",ISBLANK($K119))</formula>
    </cfRule>
    <cfRule type="expression" dxfId="19999" priority="1044">
      <formula>$L119="ACC"</formula>
    </cfRule>
  </conditionalFormatting>
  <conditionalFormatting sqref="FP119:FP138">
    <cfRule type="expression" dxfId="19998" priority="1037">
      <formula>AND($J119="SQUAT",ISBLANK($I119))</formula>
    </cfRule>
    <cfRule type="expression" dxfId="19997" priority="1038">
      <formula>AND($J119="BENCH",ISBLANK($I119))</formula>
    </cfRule>
    <cfRule type="expression" dxfId="19996" priority="1039">
      <formula>AND($J119="DEADLIFT",ISBLANK($I119))</formula>
    </cfRule>
  </conditionalFormatting>
  <conditionalFormatting sqref="FP119:FP138">
    <cfRule type="expression" dxfId="19995" priority="1032">
      <formula>$J119="SQUAT"</formula>
    </cfRule>
    <cfRule type="expression" dxfId="19994" priority="1033">
      <formula>$J119="BENCH"</formula>
    </cfRule>
    <cfRule type="expression" dxfId="19993" priority="1034">
      <formula>$J119="DEADLIFT"</formula>
    </cfRule>
    <cfRule type="expression" dxfId="19992" priority="1035">
      <formula>AND($J119="ACC",ISBLANK($I119))</formula>
    </cfRule>
    <cfRule type="expression" dxfId="19991" priority="1036">
      <formula>$J119="ACC"</formula>
    </cfRule>
  </conditionalFormatting>
  <conditionalFormatting sqref="FT119:FT138">
    <cfRule type="expression" dxfId="19990" priority="1027">
      <formula>$L119="SQUAT"</formula>
    </cfRule>
    <cfRule type="expression" dxfId="19989" priority="1028">
      <formula>$L119="BENCH"</formula>
    </cfRule>
    <cfRule type="expression" dxfId="19988" priority="1029">
      <formula>$L119="DEADLIFT"</formula>
    </cfRule>
    <cfRule type="expression" dxfId="19987" priority="1030">
      <formula>AND($L119="ACC",ISBLANK($K119))</formula>
    </cfRule>
    <cfRule type="expression" dxfId="19986" priority="1031">
      <formula>$L119="ACC"</formula>
    </cfRule>
  </conditionalFormatting>
  <conditionalFormatting sqref="FS43:FS62">
    <cfRule type="expression" dxfId="19985" priority="1022">
      <formula>$L43="SQUAT"</formula>
    </cfRule>
    <cfRule type="expression" dxfId="19984" priority="1023">
      <formula>$L43="BENCH"</formula>
    </cfRule>
    <cfRule type="expression" dxfId="19983" priority="1024">
      <formula>$L43="DEADLIFT"</formula>
    </cfRule>
    <cfRule type="expression" dxfId="19982" priority="1025">
      <formula>AND($L43="ACC",ISBLANK($K43))</formula>
    </cfRule>
    <cfRule type="expression" dxfId="19981" priority="1026">
      <formula>$L43="ACC"</formula>
    </cfRule>
  </conditionalFormatting>
  <conditionalFormatting sqref="FP43:FP62">
    <cfRule type="expression" dxfId="19980" priority="1019">
      <formula>AND($J43="SQUAT",ISBLANK($I43))</formula>
    </cfRule>
    <cfRule type="expression" dxfId="19979" priority="1020">
      <formula>AND($J43="BENCH",ISBLANK($I43))</formula>
    </cfRule>
    <cfRule type="expression" dxfId="19978" priority="1021">
      <formula>AND($J43="DEADLIFT",ISBLANK($I43))</formula>
    </cfRule>
  </conditionalFormatting>
  <conditionalFormatting sqref="FP43:FP62">
    <cfRule type="expression" dxfId="19977" priority="1014">
      <formula>$J43="SQUAT"</formula>
    </cfRule>
    <cfRule type="expression" dxfId="19976" priority="1015">
      <formula>$J43="BENCH"</formula>
    </cfRule>
    <cfRule type="expression" dxfId="19975" priority="1016">
      <formula>$J43="DEADLIFT"</formula>
    </cfRule>
    <cfRule type="expression" dxfId="19974" priority="1017">
      <formula>AND($J43="ACC",ISBLANK($I43))</formula>
    </cfRule>
    <cfRule type="expression" dxfId="19973" priority="1018">
      <formula>$J43="ACC"</formula>
    </cfRule>
  </conditionalFormatting>
  <conditionalFormatting sqref="FT43:FT62">
    <cfRule type="expression" dxfId="19972" priority="1009">
      <formula>$L43="SQUAT"</formula>
    </cfRule>
    <cfRule type="expression" dxfId="19971" priority="1010">
      <formula>$L43="BENCH"</formula>
    </cfRule>
    <cfRule type="expression" dxfId="19970" priority="1011">
      <formula>$L43="DEADLIFT"</formula>
    </cfRule>
    <cfRule type="expression" dxfId="19969" priority="1012">
      <formula>AND($L43="ACC",ISBLANK($K43))</formula>
    </cfRule>
    <cfRule type="expression" dxfId="19968" priority="1013">
      <formula>$L43="ACC"</formula>
    </cfRule>
  </conditionalFormatting>
  <conditionalFormatting sqref="FS5:FS24">
    <cfRule type="expression" dxfId="19967" priority="1004">
      <formula>$L5="SQUAT"</formula>
    </cfRule>
    <cfRule type="expression" dxfId="19966" priority="1005">
      <formula>$L5="BENCH"</formula>
    </cfRule>
    <cfRule type="expression" dxfId="19965" priority="1006">
      <formula>$L5="DEADLIFT"</formula>
    </cfRule>
    <cfRule type="expression" dxfId="19964" priority="1007">
      <formula>AND($L5="ACC",ISBLANK($K5))</formula>
    </cfRule>
    <cfRule type="expression" dxfId="19963" priority="1008">
      <formula>$L5="ACC"</formula>
    </cfRule>
  </conditionalFormatting>
  <conditionalFormatting sqref="FP5:FP24">
    <cfRule type="expression" dxfId="19962" priority="1001">
      <formula>AND($J5="SQUAT",ISBLANK($I5))</formula>
    </cfRule>
    <cfRule type="expression" dxfId="19961" priority="1002">
      <formula>AND($J5="BENCH",ISBLANK($I5))</formula>
    </cfRule>
    <cfRule type="expression" dxfId="19960" priority="1003">
      <formula>AND($J5="DEADLIFT",ISBLANK($I5))</formula>
    </cfRule>
  </conditionalFormatting>
  <conditionalFormatting sqref="FP5:FP24">
    <cfRule type="expression" dxfId="19959" priority="996">
      <formula>$J5="SQUAT"</formula>
    </cfRule>
    <cfRule type="expression" dxfId="19958" priority="997">
      <formula>$J5="BENCH"</formula>
    </cfRule>
    <cfRule type="expression" dxfId="19957" priority="998">
      <formula>$J5="DEADLIFT"</formula>
    </cfRule>
    <cfRule type="expression" dxfId="19956" priority="999">
      <formula>AND($J5="ACC",ISBLANK($I5))</formula>
    </cfRule>
    <cfRule type="expression" dxfId="19955" priority="1000">
      <formula>$J5="ACC"</formula>
    </cfRule>
  </conditionalFormatting>
  <conditionalFormatting sqref="FT5:FT24">
    <cfRule type="expression" dxfId="19954" priority="991">
      <formula>$L5="SQUAT"</formula>
    </cfRule>
    <cfRule type="expression" dxfId="19953" priority="992">
      <formula>$L5="BENCH"</formula>
    </cfRule>
    <cfRule type="expression" dxfId="19952" priority="993">
      <formula>$L5="DEADLIFT"</formula>
    </cfRule>
    <cfRule type="expression" dxfId="19951" priority="994">
      <formula>AND($L5="ACC",ISBLANK($K5))</formula>
    </cfRule>
    <cfRule type="expression" dxfId="19950" priority="995">
      <formula>$L5="ACC"</formula>
    </cfRule>
  </conditionalFormatting>
  <conditionalFormatting sqref="GH81:GH100">
    <cfRule type="expression" dxfId="19949" priority="986">
      <formula>$L81="SQUAT"</formula>
    </cfRule>
    <cfRule type="expression" dxfId="19948" priority="987">
      <formula>$L81="BENCH"</formula>
    </cfRule>
    <cfRule type="expression" dxfId="19947" priority="988">
      <formula>$L81="DEADLIFT"</formula>
    </cfRule>
    <cfRule type="expression" dxfId="19946" priority="989">
      <formula>AND($L81="ACC",ISBLANK($K81))</formula>
    </cfRule>
    <cfRule type="expression" dxfId="19945" priority="990">
      <formula>$L81="ACC"</formula>
    </cfRule>
  </conditionalFormatting>
  <conditionalFormatting sqref="GE81:GE100">
    <cfRule type="expression" dxfId="19944" priority="983">
      <formula>AND($J81="SQUAT",ISBLANK($I81))</formula>
    </cfRule>
    <cfRule type="expression" dxfId="19943" priority="984">
      <formula>AND($J81="BENCH",ISBLANK($I81))</formula>
    </cfRule>
    <cfRule type="expression" dxfId="19942" priority="985">
      <formula>AND($J81="DEADLIFT",ISBLANK($I81))</formula>
    </cfRule>
  </conditionalFormatting>
  <conditionalFormatting sqref="GE81:GE100">
    <cfRule type="expression" dxfId="19941" priority="978">
      <formula>$J81="SQUAT"</formula>
    </cfRule>
    <cfRule type="expression" dxfId="19940" priority="979">
      <formula>$J81="BENCH"</formula>
    </cfRule>
    <cfRule type="expression" dxfId="19939" priority="980">
      <formula>$J81="DEADLIFT"</formula>
    </cfRule>
    <cfRule type="expression" dxfId="19938" priority="981">
      <formula>AND($J81="ACC",ISBLANK($I81))</formula>
    </cfRule>
    <cfRule type="expression" dxfId="19937" priority="982">
      <formula>$J81="ACC"</formula>
    </cfRule>
  </conditionalFormatting>
  <conditionalFormatting sqref="GH157:GH176">
    <cfRule type="expression" dxfId="19936" priority="973">
      <formula>$L157="SQUAT"</formula>
    </cfRule>
    <cfRule type="expression" dxfId="19935" priority="974">
      <formula>$L157="BENCH"</formula>
    </cfRule>
    <cfRule type="expression" dxfId="19934" priority="975">
      <formula>$L157="DEADLIFT"</formula>
    </cfRule>
    <cfRule type="expression" dxfId="19933" priority="976">
      <formula>AND($L157="ACC",ISBLANK($K157))</formula>
    </cfRule>
    <cfRule type="expression" dxfId="19932" priority="977">
      <formula>$L157="ACC"</formula>
    </cfRule>
  </conditionalFormatting>
  <conditionalFormatting sqref="GE157:GE176">
    <cfRule type="expression" dxfId="19931" priority="970">
      <formula>AND($J157="SQUAT",ISBLANK($I157))</formula>
    </cfRule>
    <cfRule type="expression" dxfId="19930" priority="971">
      <formula>AND($J157="BENCH",ISBLANK($I157))</formula>
    </cfRule>
    <cfRule type="expression" dxfId="19929" priority="972">
      <formula>AND($J157="DEADLIFT",ISBLANK($I157))</formula>
    </cfRule>
  </conditionalFormatting>
  <conditionalFormatting sqref="GE157:GE176">
    <cfRule type="expression" dxfId="19928" priority="965">
      <formula>$J157="SQUAT"</formula>
    </cfRule>
    <cfRule type="expression" dxfId="19927" priority="966">
      <formula>$J157="BENCH"</formula>
    </cfRule>
    <cfRule type="expression" dxfId="19926" priority="967">
      <formula>$J157="DEADLIFT"</formula>
    </cfRule>
    <cfRule type="expression" dxfId="19925" priority="968">
      <formula>AND($J157="ACC",ISBLANK($I157))</formula>
    </cfRule>
    <cfRule type="expression" dxfId="19924" priority="969">
      <formula>$J157="ACC"</formula>
    </cfRule>
  </conditionalFormatting>
  <conditionalFormatting sqref="GI81:GI100">
    <cfRule type="expression" dxfId="19923" priority="960">
      <formula>$L81="SQUAT"</formula>
    </cfRule>
    <cfRule type="expression" dxfId="19922" priority="961">
      <formula>$L81="BENCH"</formula>
    </cfRule>
    <cfRule type="expression" dxfId="19921" priority="962">
      <formula>$L81="DEADLIFT"</formula>
    </cfRule>
    <cfRule type="expression" dxfId="19920" priority="963">
      <formula>AND($L81="ACC",ISBLANK($K81))</formula>
    </cfRule>
    <cfRule type="expression" dxfId="19919" priority="964">
      <formula>$L81="ACC"</formula>
    </cfRule>
  </conditionalFormatting>
  <conditionalFormatting sqref="GI157:GI176">
    <cfRule type="expression" dxfId="19918" priority="955">
      <formula>$L157="SQUAT"</formula>
    </cfRule>
    <cfRule type="expression" dxfId="19917" priority="956">
      <formula>$L157="BENCH"</formula>
    </cfRule>
    <cfRule type="expression" dxfId="19916" priority="957">
      <formula>$L157="DEADLIFT"</formula>
    </cfRule>
    <cfRule type="expression" dxfId="19915" priority="958">
      <formula>AND($L157="ACC",ISBLANK($K157))</formula>
    </cfRule>
    <cfRule type="expression" dxfId="19914" priority="959">
      <formula>$L157="ACC"</formula>
    </cfRule>
  </conditionalFormatting>
  <conditionalFormatting sqref="GH119:GH138">
    <cfRule type="expression" dxfId="19913" priority="950">
      <formula>$L119="SQUAT"</formula>
    </cfRule>
    <cfRule type="expression" dxfId="19912" priority="951">
      <formula>$L119="BENCH"</formula>
    </cfRule>
    <cfRule type="expression" dxfId="19911" priority="952">
      <formula>$L119="DEADLIFT"</formula>
    </cfRule>
    <cfRule type="expression" dxfId="19910" priority="953">
      <formula>AND($L119="ACC",ISBLANK($K119))</formula>
    </cfRule>
    <cfRule type="expression" dxfId="19909" priority="954">
      <formula>$L119="ACC"</formula>
    </cfRule>
  </conditionalFormatting>
  <conditionalFormatting sqref="GE119:GE138">
    <cfRule type="expression" dxfId="19908" priority="947">
      <formula>AND($J119="SQUAT",ISBLANK($I119))</formula>
    </cfRule>
    <cfRule type="expression" dxfId="19907" priority="948">
      <formula>AND($J119="BENCH",ISBLANK($I119))</formula>
    </cfRule>
    <cfRule type="expression" dxfId="19906" priority="949">
      <formula>AND($J119="DEADLIFT",ISBLANK($I119))</formula>
    </cfRule>
  </conditionalFormatting>
  <conditionalFormatting sqref="GE119:GE138">
    <cfRule type="expression" dxfId="19905" priority="942">
      <formula>$J119="SQUAT"</formula>
    </cfRule>
    <cfRule type="expression" dxfId="19904" priority="943">
      <formula>$J119="BENCH"</formula>
    </cfRule>
    <cfRule type="expression" dxfId="19903" priority="944">
      <formula>$J119="DEADLIFT"</formula>
    </cfRule>
    <cfRule type="expression" dxfId="19902" priority="945">
      <formula>AND($J119="ACC",ISBLANK($I119))</formula>
    </cfRule>
    <cfRule type="expression" dxfId="19901" priority="946">
      <formula>$J119="ACC"</formula>
    </cfRule>
  </conditionalFormatting>
  <conditionalFormatting sqref="GI119:GI138">
    <cfRule type="expression" dxfId="19900" priority="937">
      <formula>$L119="SQUAT"</formula>
    </cfRule>
    <cfRule type="expression" dxfId="19899" priority="938">
      <formula>$L119="BENCH"</formula>
    </cfRule>
    <cfRule type="expression" dxfId="19898" priority="939">
      <formula>$L119="DEADLIFT"</formula>
    </cfRule>
    <cfRule type="expression" dxfId="19897" priority="940">
      <formula>AND($L119="ACC",ISBLANK($K119))</formula>
    </cfRule>
    <cfRule type="expression" dxfId="19896" priority="941">
      <formula>$L119="ACC"</formula>
    </cfRule>
  </conditionalFormatting>
  <conditionalFormatting sqref="GH43:GH62">
    <cfRule type="expression" dxfId="19895" priority="932">
      <formula>$L43="SQUAT"</formula>
    </cfRule>
    <cfRule type="expression" dxfId="19894" priority="933">
      <formula>$L43="BENCH"</formula>
    </cfRule>
    <cfRule type="expression" dxfId="19893" priority="934">
      <formula>$L43="DEADLIFT"</formula>
    </cfRule>
    <cfRule type="expression" dxfId="19892" priority="935">
      <formula>AND($L43="ACC",ISBLANK($K43))</formula>
    </cfRule>
    <cfRule type="expression" dxfId="19891" priority="936">
      <formula>$L43="ACC"</formula>
    </cfRule>
  </conditionalFormatting>
  <conditionalFormatting sqref="GE43:GE62">
    <cfRule type="expression" dxfId="19890" priority="929">
      <formula>AND($J43="SQUAT",ISBLANK($I43))</formula>
    </cfRule>
    <cfRule type="expression" dxfId="19889" priority="930">
      <formula>AND($J43="BENCH",ISBLANK($I43))</formula>
    </cfRule>
    <cfRule type="expression" dxfId="19888" priority="931">
      <formula>AND($J43="DEADLIFT",ISBLANK($I43))</formula>
    </cfRule>
  </conditionalFormatting>
  <conditionalFormatting sqref="GE43:GE62">
    <cfRule type="expression" dxfId="19887" priority="924">
      <formula>$J43="SQUAT"</formula>
    </cfRule>
    <cfRule type="expression" dxfId="19886" priority="925">
      <formula>$J43="BENCH"</formula>
    </cfRule>
    <cfRule type="expression" dxfId="19885" priority="926">
      <formula>$J43="DEADLIFT"</formula>
    </cfRule>
    <cfRule type="expression" dxfId="19884" priority="927">
      <formula>AND($J43="ACC",ISBLANK($I43))</formula>
    </cfRule>
    <cfRule type="expression" dxfId="19883" priority="928">
      <formula>$J43="ACC"</formula>
    </cfRule>
  </conditionalFormatting>
  <conditionalFormatting sqref="GI43:GI62">
    <cfRule type="expression" dxfId="19882" priority="919">
      <formula>$L43="SQUAT"</formula>
    </cfRule>
    <cfRule type="expression" dxfId="19881" priority="920">
      <formula>$L43="BENCH"</formula>
    </cfRule>
    <cfRule type="expression" dxfId="19880" priority="921">
      <formula>$L43="DEADLIFT"</formula>
    </cfRule>
    <cfRule type="expression" dxfId="19879" priority="922">
      <formula>AND($L43="ACC",ISBLANK($K43))</formula>
    </cfRule>
    <cfRule type="expression" dxfId="19878" priority="923">
      <formula>$L43="ACC"</formula>
    </cfRule>
  </conditionalFormatting>
  <conditionalFormatting sqref="GH5:GH24">
    <cfRule type="expression" dxfId="19877" priority="914">
      <formula>$L5="SQUAT"</formula>
    </cfRule>
    <cfRule type="expression" dxfId="19876" priority="915">
      <formula>$L5="BENCH"</formula>
    </cfRule>
    <cfRule type="expression" dxfId="19875" priority="916">
      <formula>$L5="DEADLIFT"</formula>
    </cfRule>
    <cfRule type="expression" dxfId="19874" priority="917">
      <formula>AND($L5="ACC",ISBLANK($K5))</formula>
    </cfRule>
    <cfRule type="expression" dxfId="19873" priority="918">
      <formula>$L5="ACC"</formula>
    </cfRule>
  </conditionalFormatting>
  <conditionalFormatting sqref="GE5:GE24">
    <cfRule type="expression" dxfId="19872" priority="911">
      <formula>AND($J5="SQUAT",ISBLANK($I5))</formula>
    </cfRule>
    <cfRule type="expression" dxfId="19871" priority="912">
      <formula>AND($J5="BENCH",ISBLANK($I5))</formula>
    </cfRule>
    <cfRule type="expression" dxfId="19870" priority="913">
      <formula>AND($J5="DEADLIFT",ISBLANK($I5))</formula>
    </cfRule>
  </conditionalFormatting>
  <conditionalFormatting sqref="GE5:GE24">
    <cfRule type="expression" dxfId="19869" priority="906">
      <formula>$J5="SQUAT"</formula>
    </cfRule>
    <cfRule type="expression" dxfId="19868" priority="907">
      <formula>$J5="BENCH"</formula>
    </cfRule>
    <cfRule type="expression" dxfId="19867" priority="908">
      <formula>$J5="DEADLIFT"</formula>
    </cfRule>
    <cfRule type="expression" dxfId="19866" priority="909">
      <formula>AND($J5="ACC",ISBLANK($I5))</formula>
    </cfRule>
    <cfRule type="expression" dxfId="19865" priority="910">
      <formula>$J5="ACC"</formula>
    </cfRule>
  </conditionalFormatting>
  <conditionalFormatting sqref="GI5:GI24">
    <cfRule type="expression" dxfId="19864" priority="901">
      <formula>$L5="SQUAT"</formula>
    </cfRule>
    <cfRule type="expression" dxfId="19863" priority="902">
      <formula>$L5="BENCH"</formula>
    </cfRule>
    <cfRule type="expression" dxfId="19862" priority="903">
      <formula>$L5="DEADLIFT"</formula>
    </cfRule>
    <cfRule type="expression" dxfId="19861" priority="904">
      <formula>AND($L5="ACC",ISBLANK($K5))</formula>
    </cfRule>
    <cfRule type="expression" dxfId="19860" priority="905">
      <formula>$L5="ACC"</formula>
    </cfRule>
  </conditionalFormatting>
  <conditionalFormatting sqref="GW81:GW100">
    <cfRule type="expression" dxfId="19859" priority="896">
      <formula>$L81="SQUAT"</formula>
    </cfRule>
    <cfRule type="expression" dxfId="19858" priority="897">
      <formula>$L81="BENCH"</formula>
    </cfRule>
    <cfRule type="expression" dxfId="19857" priority="898">
      <formula>$L81="DEADLIFT"</formula>
    </cfRule>
    <cfRule type="expression" dxfId="19856" priority="899">
      <formula>AND($L81="ACC",ISBLANK($K81))</formula>
    </cfRule>
    <cfRule type="expression" dxfId="19855" priority="900">
      <formula>$L81="ACC"</formula>
    </cfRule>
  </conditionalFormatting>
  <conditionalFormatting sqref="GT81:GT100">
    <cfRule type="expression" dxfId="19854" priority="893">
      <formula>AND($J81="SQUAT",ISBLANK($I81))</formula>
    </cfRule>
    <cfRule type="expression" dxfId="19853" priority="894">
      <formula>AND($J81="BENCH",ISBLANK($I81))</formula>
    </cfRule>
    <cfRule type="expression" dxfId="19852" priority="895">
      <formula>AND($J81="DEADLIFT",ISBLANK($I81))</formula>
    </cfRule>
  </conditionalFormatting>
  <conditionalFormatting sqref="GT81:GT100">
    <cfRule type="expression" dxfId="19851" priority="888">
      <formula>$J81="SQUAT"</formula>
    </cfRule>
    <cfRule type="expression" dxfId="19850" priority="889">
      <formula>$J81="BENCH"</formula>
    </cfRule>
    <cfRule type="expression" dxfId="19849" priority="890">
      <formula>$J81="DEADLIFT"</formula>
    </cfRule>
    <cfRule type="expression" dxfId="19848" priority="891">
      <formula>AND($J81="ACC",ISBLANK($I81))</formula>
    </cfRule>
    <cfRule type="expression" dxfId="19847" priority="892">
      <formula>$J81="ACC"</formula>
    </cfRule>
  </conditionalFormatting>
  <conditionalFormatting sqref="GW157:GW176">
    <cfRule type="expression" dxfId="19846" priority="883">
      <formula>$L157="SQUAT"</formula>
    </cfRule>
    <cfRule type="expression" dxfId="19845" priority="884">
      <formula>$L157="BENCH"</formula>
    </cfRule>
    <cfRule type="expression" dxfId="19844" priority="885">
      <formula>$L157="DEADLIFT"</formula>
    </cfRule>
    <cfRule type="expression" dxfId="19843" priority="886">
      <formula>AND($L157="ACC",ISBLANK($K157))</formula>
    </cfRule>
    <cfRule type="expression" dxfId="19842" priority="887">
      <formula>$L157="ACC"</formula>
    </cfRule>
  </conditionalFormatting>
  <conditionalFormatting sqref="GT157:GT176">
    <cfRule type="expression" dxfId="19841" priority="880">
      <formula>AND($J157="SQUAT",ISBLANK($I157))</formula>
    </cfRule>
    <cfRule type="expression" dxfId="19840" priority="881">
      <formula>AND($J157="BENCH",ISBLANK($I157))</formula>
    </cfRule>
    <cfRule type="expression" dxfId="19839" priority="882">
      <formula>AND($J157="DEADLIFT",ISBLANK($I157))</formula>
    </cfRule>
  </conditionalFormatting>
  <conditionalFormatting sqref="GT157:GT176">
    <cfRule type="expression" dxfId="19838" priority="875">
      <formula>$J157="SQUAT"</formula>
    </cfRule>
    <cfRule type="expression" dxfId="19837" priority="876">
      <formula>$J157="BENCH"</formula>
    </cfRule>
    <cfRule type="expression" dxfId="19836" priority="877">
      <formula>$J157="DEADLIFT"</formula>
    </cfRule>
    <cfRule type="expression" dxfId="19835" priority="878">
      <formula>AND($J157="ACC",ISBLANK($I157))</formula>
    </cfRule>
    <cfRule type="expression" dxfId="19834" priority="879">
      <formula>$J157="ACC"</formula>
    </cfRule>
  </conditionalFormatting>
  <conditionalFormatting sqref="GX81:GX100">
    <cfRule type="expression" dxfId="19833" priority="870">
      <formula>$L81="SQUAT"</formula>
    </cfRule>
    <cfRule type="expression" dxfId="19832" priority="871">
      <formula>$L81="BENCH"</formula>
    </cfRule>
    <cfRule type="expression" dxfId="19831" priority="872">
      <formula>$L81="DEADLIFT"</formula>
    </cfRule>
    <cfRule type="expression" dxfId="19830" priority="873">
      <formula>AND($L81="ACC",ISBLANK($K81))</formula>
    </cfRule>
    <cfRule type="expression" dxfId="19829" priority="874">
      <formula>$L81="ACC"</formula>
    </cfRule>
  </conditionalFormatting>
  <conditionalFormatting sqref="GX157:GX176">
    <cfRule type="expression" dxfId="19828" priority="865">
      <formula>$L157="SQUAT"</formula>
    </cfRule>
    <cfRule type="expression" dxfId="19827" priority="866">
      <formula>$L157="BENCH"</formula>
    </cfRule>
    <cfRule type="expression" dxfId="19826" priority="867">
      <formula>$L157="DEADLIFT"</formula>
    </cfRule>
    <cfRule type="expression" dxfId="19825" priority="868">
      <formula>AND($L157="ACC",ISBLANK($K157))</formula>
    </cfRule>
    <cfRule type="expression" dxfId="19824" priority="869">
      <formula>$L157="ACC"</formula>
    </cfRule>
  </conditionalFormatting>
  <conditionalFormatting sqref="GW119:GW138">
    <cfRule type="expression" dxfId="19823" priority="860">
      <formula>$L119="SQUAT"</formula>
    </cfRule>
    <cfRule type="expression" dxfId="19822" priority="861">
      <formula>$L119="BENCH"</formula>
    </cfRule>
    <cfRule type="expression" dxfId="19821" priority="862">
      <formula>$L119="DEADLIFT"</formula>
    </cfRule>
    <cfRule type="expression" dxfId="19820" priority="863">
      <formula>AND($L119="ACC",ISBLANK($K119))</formula>
    </cfRule>
    <cfRule type="expression" dxfId="19819" priority="864">
      <formula>$L119="ACC"</formula>
    </cfRule>
  </conditionalFormatting>
  <conditionalFormatting sqref="GT119:GT138">
    <cfRule type="expression" dxfId="19818" priority="857">
      <formula>AND($J119="SQUAT",ISBLANK($I119))</formula>
    </cfRule>
    <cfRule type="expression" dxfId="19817" priority="858">
      <formula>AND($J119="BENCH",ISBLANK($I119))</formula>
    </cfRule>
    <cfRule type="expression" dxfId="19816" priority="859">
      <formula>AND($J119="DEADLIFT",ISBLANK($I119))</formula>
    </cfRule>
  </conditionalFormatting>
  <conditionalFormatting sqref="GT119:GT138">
    <cfRule type="expression" dxfId="19815" priority="852">
      <formula>$J119="SQUAT"</formula>
    </cfRule>
    <cfRule type="expression" dxfId="19814" priority="853">
      <formula>$J119="BENCH"</formula>
    </cfRule>
    <cfRule type="expression" dxfId="19813" priority="854">
      <formula>$J119="DEADLIFT"</formula>
    </cfRule>
    <cfRule type="expression" dxfId="19812" priority="855">
      <formula>AND($J119="ACC",ISBLANK($I119))</formula>
    </cfRule>
    <cfRule type="expression" dxfId="19811" priority="856">
      <formula>$J119="ACC"</formula>
    </cfRule>
  </conditionalFormatting>
  <conditionalFormatting sqref="GX119:GX138">
    <cfRule type="expression" dxfId="19810" priority="847">
      <formula>$L119="SQUAT"</formula>
    </cfRule>
    <cfRule type="expression" dxfId="19809" priority="848">
      <formula>$L119="BENCH"</formula>
    </cfRule>
    <cfRule type="expression" dxfId="19808" priority="849">
      <formula>$L119="DEADLIFT"</formula>
    </cfRule>
    <cfRule type="expression" dxfId="19807" priority="850">
      <formula>AND($L119="ACC",ISBLANK($K119))</formula>
    </cfRule>
    <cfRule type="expression" dxfId="19806" priority="851">
      <formula>$L119="ACC"</formula>
    </cfRule>
  </conditionalFormatting>
  <conditionalFormatting sqref="GW43:GW62">
    <cfRule type="expression" dxfId="19805" priority="842">
      <formula>$L43="SQUAT"</formula>
    </cfRule>
    <cfRule type="expression" dxfId="19804" priority="843">
      <formula>$L43="BENCH"</formula>
    </cfRule>
    <cfRule type="expression" dxfId="19803" priority="844">
      <formula>$L43="DEADLIFT"</formula>
    </cfRule>
    <cfRule type="expression" dxfId="19802" priority="845">
      <formula>AND($L43="ACC",ISBLANK($K43))</formula>
    </cfRule>
    <cfRule type="expression" dxfId="19801" priority="846">
      <formula>$L43="ACC"</formula>
    </cfRule>
  </conditionalFormatting>
  <conditionalFormatting sqref="GT43:GT62">
    <cfRule type="expression" dxfId="19800" priority="839">
      <formula>AND($J43="SQUAT",ISBLANK($I43))</formula>
    </cfRule>
    <cfRule type="expression" dxfId="19799" priority="840">
      <formula>AND($J43="BENCH",ISBLANK($I43))</formula>
    </cfRule>
    <cfRule type="expression" dxfId="19798" priority="841">
      <formula>AND($J43="DEADLIFT",ISBLANK($I43))</formula>
    </cfRule>
  </conditionalFormatting>
  <conditionalFormatting sqref="GT43:GT62">
    <cfRule type="expression" dxfId="19797" priority="834">
      <formula>$J43="SQUAT"</formula>
    </cfRule>
    <cfRule type="expression" dxfId="19796" priority="835">
      <formula>$J43="BENCH"</formula>
    </cfRule>
    <cfRule type="expression" dxfId="19795" priority="836">
      <formula>$J43="DEADLIFT"</formula>
    </cfRule>
    <cfRule type="expression" dxfId="19794" priority="837">
      <formula>AND($J43="ACC",ISBLANK($I43))</formula>
    </cfRule>
    <cfRule type="expression" dxfId="19793" priority="838">
      <formula>$J43="ACC"</formula>
    </cfRule>
  </conditionalFormatting>
  <conditionalFormatting sqref="GX43:GX62">
    <cfRule type="expression" dxfId="19792" priority="829">
      <formula>$L43="SQUAT"</formula>
    </cfRule>
    <cfRule type="expression" dxfId="19791" priority="830">
      <formula>$L43="BENCH"</formula>
    </cfRule>
    <cfRule type="expression" dxfId="19790" priority="831">
      <formula>$L43="DEADLIFT"</formula>
    </cfRule>
    <cfRule type="expression" dxfId="19789" priority="832">
      <formula>AND($L43="ACC",ISBLANK($K43))</formula>
    </cfRule>
    <cfRule type="expression" dxfId="19788" priority="833">
      <formula>$L43="ACC"</formula>
    </cfRule>
  </conditionalFormatting>
  <conditionalFormatting sqref="GW5:GW24">
    <cfRule type="expression" dxfId="19787" priority="824">
      <formula>$L5="SQUAT"</formula>
    </cfRule>
    <cfRule type="expression" dxfId="19786" priority="825">
      <formula>$L5="BENCH"</formula>
    </cfRule>
    <cfRule type="expression" dxfId="19785" priority="826">
      <formula>$L5="DEADLIFT"</formula>
    </cfRule>
    <cfRule type="expression" dxfId="19784" priority="827">
      <formula>AND($L5="ACC",ISBLANK($K5))</formula>
    </cfRule>
    <cfRule type="expression" dxfId="19783" priority="828">
      <formula>$L5="ACC"</formula>
    </cfRule>
  </conditionalFormatting>
  <conditionalFormatting sqref="GT5:GT24">
    <cfRule type="expression" dxfId="19782" priority="821">
      <formula>AND($J5="SQUAT",ISBLANK($I5))</formula>
    </cfRule>
    <cfRule type="expression" dxfId="19781" priority="822">
      <formula>AND($J5="BENCH",ISBLANK($I5))</formula>
    </cfRule>
    <cfRule type="expression" dxfId="19780" priority="823">
      <formula>AND($J5="DEADLIFT",ISBLANK($I5))</formula>
    </cfRule>
  </conditionalFormatting>
  <conditionalFormatting sqref="GT5:GT24">
    <cfRule type="expression" dxfId="19779" priority="816">
      <formula>$J5="SQUAT"</formula>
    </cfRule>
    <cfRule type="expression" dxfId="19778" priority="817">
      <formula>$J5="BENCH"</formula>
    </cfRule>
    <cfRule type="expression" dxfId="19777" priority="818">
      <formula>$J5="DEADLIFT"</formula>
    </cfRule>
    <cfRule type="expression" dxfId="19776" priority="819">
      <formula>AND($J5="ACC",ISBLANK($I5))</formula>
    </cfRule>
    <cfRule type="expression" dxfId="19775" priority="820">
      <formula>$J5="ACC"</formula>
    </cfRule>
  </conditionalFormatting>
  <conditionalFormatting sqref="GX5:GX24">
    <cfRule type="expression" dxfId="19774" priority="811">
      <formula>$L5="SQUAT"</formula>
    </cfRule>
    <cfRule type="expression" dxfId="19773" priority="812">
      <formula>$L5="BENCH"</formula>
    </cfRule>
    <cfRule type="expression" dxfId="19772" priority="813">
      <formula>$L5="DEADLIFT"</formula>
    </cfRule>
    <cfRule type="expression" dxfId="19771" priority="814">
      <formula>AND($L5="ACC",ISBLANK($K5))</formula>
    </cfRule>
    <cfRule type="expression" dxfId="19770" priority="815">
      <formula>$L5="ACC"</formula>
    </cfRule>
  </conditionalFormatting>
  <conditionalFormatting sqref="HL81:HL100">
    <cfRule type="expression" dxfId="19769" priority="806">
      <formula>$L81="SQUAT"</formula>
    </cfRule>
    <cfRule type="expression" dxfId="19768" priority="807">
      <formula>$L81="BENCH"</formula>
    </cfRule>
    <cfRule type="expression" dxfId="19767" priority="808">
      <formula>$L81="DEADLIFT"</formula>
    </cfRule>
    <cfRule type="expression" dxfId="19766" priority="809">
      <formula>AND($L81="ACC",ISBLANK($K81))</formula>
    </cfRule>
    <cfRule type="expression" dxfId="19765" priority="810">
      <formula>$L81="ACC"</formula>
    </cfRule>
  </conditionalFormatting>
  <conditionalFormatting sqref="HI81:HI100">
    <cfRule type="expression" dxfId="19764" priority="803">
      <formula>AND($J81="SQUAT",ISBLANK($I81))</formula>
    </cfRule>
    <cfRule type="expression" dxfId="19763" priority="804">
      <formula>AND($J81="BENCH",ISBLANK($I81))</formula>
    </cfRule>
    <cfRule type="expression" dxfId="19762" priority="805">
      <formula>AND($J81="DEADLIFT",ISBLANK($I81))</formula>
    </cfRule>
  </conditionalFormatting>
  <conditionalFormatting sqref="HI81:HI100">
    <cfRule type="expression" dxfId="19761" priority="798">
      <formula>$J81="SQUAT"</formula>
    </cfRule>
    <cfRule type="expression" dxfId="19760" priority="799">
      <formula>$J81="BENCH"</formula>
    </cfRule>
    <cfRule type="expression" dxfId="19759" priority="800">
      <formula>$J81="DEADLIFT"</formula>
    </cfRule>
    <cfRule type="expression" dxfId="19758" priority="801">
      <formula>AND($J81="ACC",ISBLANK($I81))</formula>
    </cfRule>
    <cfRule type="expression" dxfId="19757" priority="802">
      <formula>$J81="ACC"</formula>
    </cfRule>
  </conditionalFormatting>
  <conditionalFormatting sqref="HL157:HL176">
    <cfRule type="expression" dxfId="19756" priority="793">
      <formula>$L157="SQUAT"</formula>
    </cfRule>
    <cfRule type="expression" dxfId="19755" priority="794">
      <formula>$L157="BENCH"</formula>
    </cfRule>
    <cfRule type="expression" dxfId="19754" priority="795">
      <formula>$L157="DEADLIFT"</formula>
    </cfRule>
    <cfRule type="expression" dxfId="19753" priority="796">
      <formula>AND($L157="ACC",ISBLANK($K157))</formula>
    </cfRule>
    <cfRule type="expression" dxfId="19752" priority="797">
      <formula>$L157="ACC"</formula>
    </cfRule>
  </conditionalFormatting>
  <conditionalFormatting sqref="HI157:HI176">
    <cfRule type="expression" dxfId="19751" priority="790">
      <formula>AND($J157="SQUAT",ISBLANK($I157))</formula>
    </cfRule>
    <cfRule type="expression" dxfId="19750" priority="791">
      <formula>AND($J157="BENCH",ISBLANK($I157))</formula>
    </cfRule>
    <cfRule type="expression" dxfId="19749" priority="792">
      <formula>AND($J157="DEADLIFT",ISBLANK($I157))</formula>
    </cfRule>
  </conditionalFormatting>
  <conditionalFormatting sqref="HI157:HI176">
    <cfRule type="expression" dxfId="19748" priority="785">
      <formula>$J157="SQUAT"</formula>
    </cfRule>
    <cfRule type="expression" dxfId="19747" priority="786">
      <formula>$J157="BENCH"</formula>
    </cfRule>
    <cfRule type="expression" dxfId="19746" priority="787">
      <formula>$J157="DEADLIFT"</formula>
    </cfRule>
    <cfRule type="expression" dxfId="19745" priority="788">
      <formula>AND($J157="ACC",ISBLANK($I157))</formula>
    </cfRule>
    <cfRule type="expression" dxfId="19744" priority="789">
      <formula>$J157="ACC"</formula>
    </cfRule>
  </conditionalFormatting>
  <conditionalFormatting sqref="HM81:HM100">
    <cfRule type="expression" dxfId="19743" priority="780">
      <formula>$L81="SQUAT"</formula>
    </cfRule>
    <cfRule type="expression" dxfId="19742" priority="781">
      <formula>$L81="BENCH"</formula>
    </cfRule>
    <cfRule type="expression" dxfId="19741" priority="782">
      <formula>$L81="DEADLIFT"</formula>
    </cfRule>
    <cfRule type="expression" dxfId="19740" priority="783">
      <formula>AND($L81="ACC",ISBLANK($K81))</formula>
    </cfRule>
    <cfRule type="expression" dxfId="19739" priority="784">
      <formula>$L81="ACC"</formula>
    </cfRule>
  </conditionalFormatting>
  <conditionalFormatting sqref="HM157:HM176">
    <cfRule type="expression" dxfId="19738" priority="775">
      <formula>$L157="SQUAT"</formula>
    </cfRule>
    <cfRule type="expression" dxfId="19737" priority="776">
      <formula>$L157="BENCH"</formula>
    </cfRule>
    <cfRule type="expression" dxfId="19736" priority="777">
      <formula>$L157="DEADLIFT"</formula>
    </cfRule>
    <cfRule type="expression" dxfId="19735" priority="778">
      <formula>AND($L157="ACC",ISBLANK($K157))</formula>
    </cfRule>
    <cfRule type="expression" dxfId="19734" priority="779">
      <formula>$L157="ACC"</formula>
    </cfRule>
  </conditionalFormatting>
  <conditionalFormatting sqref="HL119:HL138">
    <cfRule type="expression" dxfId="19733" priority="770">
      <formula>$L119="SQUAT"</formula>
    </cfRule>
    <cfRule type="expression" dxfId="19732" priority="771">
      <formula>$L119="BENCH"</formula>
    </cfRule>
    <cfRule type="expression" dxfId="19731" priority="772">
      <formula>$L119="DEADLIFT"</formula>
    </cfRule>
    <cfRule type="expression" dxfId="19730" priority="773">
      <formula>AND($L119="ACC",ISBLANK($K119))</formula>
    </cfRule>
    <cfRule type="expression" dxfId="19729" priority="774">
      <formula>$L119="ACC"</formula>
    </cfRule>
  </conditionalFormatting>
  <conditionalFormatting sqref="HI119:HI138">
    <cfRule type="expression" dxfId="19728" priority="767">
      <formula>AND($J119="SQUAT",ISBLANK($I119))</formula>
    </cfRule>
    <cfRule type="expression" dxfId="19727" priority="768">
      <formula>AND($J119="BENCH",ISBLANK($I119))</formula>
    </cfRule>
    <cfRule type="expression" dxfId="19726" priority="769">
      <formula>AND($J119="DEADLIFT",ISBLANK($I119))</formula>
    </cfRule>
  </conditionalFormatting>
  <conditionalFormatting sqref="HI119:HI138">
    <cfRule type="expression" dxfId="19725" priority="762">
      <formula>$J119="SQUAT"</formula>
    </cfRule>
    <cfRule type="expression" dxfId="19724" priority="763">
      <formula>$J119="BENCH"</formula>
    </cfRule>
    <cfRule type="expression" dxfId="19723" priority="764">
      <formula>$J119="DEADLIFT"</formula>
    </cfRule>
    <cfRule type="expression" dxfId="19722" priority="765">
      <formula>AND($J119="ACC",ISBLANK($I119))</formula>
    </cfRule>
    <cfRule type="expression" dxfId="19721" priority="766">
      <formula>$J119="ACC"</formula>
    </cfRule>
  </conditionalFormatting>
  <conditionalFormatting sqref="HM119:HM138">
    <cfRule type="expression" dxfId="19720" priority="757">
      <formula>$L119="SQUAT"</formula>
    </cfRule>
    <cfRule type="expression" dxfId="19719" priority="758">
      <formula>$L119="BENCH"</formula>
    </cfRule>
    <cfRule type="expression" dxfId="19718" priority="759">
      <formula>$L119="DEADLIFT"</formula>
    </cfRule>
    <cfRule type="expression" dxfId="19717" priority="760">
      <formula>AND($L119="ACC",ISBLANK($K119))</formula>
    </cfRule>
    <cfRule type="expression" dxfId="19716" priority="761">
      <formula>$L119="ACC"</formula>
    </cfRule>
  </conditionalFormatting>
  <conditionalFormatting sqref="HL43:HL62">
    <cfRule type="expression" dxfId="19715" priority="752">
      <formula>$L43="SQUAT"</formula>
    </cfRule>
    <cfRule type="expression" dxfId="19714" priority="753">
      <formula>$L43="BENCH"</formula>
    </cfRule>
    <cfRule type="expression" dxfId="19713" priority="754">
      <formula>$L43="DEADLIFT"</formula>
    </cfRule>
    <cfRule type="expression" dxfId="19712" priority="755">
      <formula>AND($L43="ACC",ISBLANK($K43))</formula>
    </cfRule>
    <cfRule type="expression" dxfId="19711" priority="756">
      <formula>$L43="ACC"</formula>
    </cfRule>
  </conditionalFormatting>
  <conditionalFormatting sqref="HI43:HI62">
    <cfRule type="expression" dxfId="19710" priority="749">
      <formula>AND($J43="SQUAT",ISBLANK($I43))</formula>
    </cfRule>
    <cfRule type="expression" dxfId="19709" priority="750">
      <formula>AND($J43="BENCH",ISBLANK($I43))</formula>
    </cfRule>
    <cfRule type="expression" dxfId="19708" priority="751">
      <formula>AND($J43="DEADLIFT",ISBLANK($I43))</formula>
    </cfRule>
  </conditionalFormatting>
  <conditionalFormatting sqref="HI43:HI62">
    <cfRule type="expression" dxfId="19707" priority="744">
      <formula>$J43="SQUAT"</formula>
    </cfRule>
    <cfRule type="expression" dxfId="19706" priority="745">
      <formula>$J43="BENCH"</formula>
    </cfRule>
    <cfRule type="expression" dxfId="19705" priority="746">
      <formula>$J43="DEADLIFT"</formula>
    </cfRule>
    <cfRule type="expression" dxfId="19704" priority="747">
      <formula>AND($J43="ACC",ISBLANK($I43))</formula>
    </cfRule>
    <cfRule type="expression" dxfId="19703" priority="748">
      <formula>$J43="ACC"</formula>
    </cfRule>
  </conditionalFormatting>
  <conditionalFormatting sqref="HM43:HM62">
    <cfRule type="expression" dxfId="19702" priority="739">
      <formula>$L43="SQUAT"</formula>
    </cfRule>
    <cfRule type="expression" dxfId="19701" priority="740">
      <formula>$L43="BENCH"</formula>
    </cfRule>
    <cfRule type="expression" dxfId="19700" priority="741">
      <formula>$L43="DEADLIFT"</formula>
    </cfRule>
    <cfRule type="expression" dxfId="19699" priority="742">
      <formula>AND($L43="ACC",ISBLANK($K43))</formula>
    </cfRule>
    <cfRule type="expression" dxfId="19698" priority="743">
      <formula>$L43="ACC"</formula>
    </cfRule>
  </conditionalFormatting>
  <conditionalFormatting sqref="HL5:HL24">
    <cfRule type="expression" dxfId="19697" priority="734">
      <formula>$L5="SQUAT"</formula>
    </cfRule>
    <cfRule type="expression" dxfId="19696" priority="735">
      <formula>$L5="BENCH"</formula>
    </cfRule>
    <cfRule type="expression" dxfId="19695" priority="736">
      <formula>$L5="DEADLIFT"</formula>
    </cfRule>
    <cfRule type="expression" dxfId="19694" priority="737">
      <formula>AND($L5="ACC",ISBLANK($K5))</formula>
    </cfRule>
    <cfRule type="expression" dxfId="19693" priority="738">
      <formula>$L5="ACC"</formula>
    </cfRule>
  </conditionalFormatting>
  <conditionalFormatting sqref="HI5:HI24">
    <cfRule type="expression" dxfId="19692" priority="731">
      <formula>AND($J5="SQUAT",ISBLANK($I5))</formula>
    </cfRule>
    <cfRule type="expression" dxfId="19691" priority="732">
      <formula>AND($J5="BENCH",ISBLANK($I5))</formula>
    </cfRule>
    <cfRule type="expression" dxfId="19690" priority="733">
      <formula>AND($J5="DEADLIFT",ISBLANK($I5))</formula>
    </cfRule>
  </conditionalFormatting>
  <conditionalFormatting sqref="HI5:HI24">
    <cfRule type="expression" dxfId="19689" priority="726">
      <formula>$J5="SQUAT"</formula>
    </cfRule>
    <cfRule type="expression" dxfId="19688" priority="727">
      <formula>$J5="BENCH"</formula>
    </cfRule>
    <cfRule type="expression" dxfId="19687" priority="728">
      <formula>$J5="DEADLIFT"</formula>
    </cfRule>
    <cfRule type="expression" dxfId="19686" priority="729">
      <formula>AND($J5="ACC",ISBLANK($I5))</formula>
    </cfRule>
    <cfRule type="expression" dxfId="19685" priority="730">
      <formula>$J5="ACC"</formula>
    </cfRule>
  </conditionalFormatting>
  <conditionalFormatting sqref="HM5:HM24">
    <cfRule type="expression" dxfId="19684" priority="721">
      <formula>$L5="SQUAT"</formula>
    </cfRule>
    <cfRule type="expression" dxfId="19683" priority="722">
      <formula>$L5="BENCH"</formula>
    </cfRule>
    <cfRule type="expression" dxfId="19682" priority="723">
      <formula>$L5="DEADLIFT"</formula>
    </cfRule>
    <cfRule type="expression" dxfId="19681" priority="724">
      <formula>AND($L5="ACC",ISBLANK($K5))</formula>
    </cfRule>
    <cfRule type="expression" dxfId="19680" priority="725">
      <formula>$L5="ACC"</formula>
    </cfRule>
  </conditionalFormatting>
  <conditionalFormatting sqref="IA81:IA100">
    <cfRule type="expression" dxfId="19679" priority="716">
      <formula>$L81="SQUAT"</formula>
    </cfRule>
    <cfRule type="expression" dxfId="19678" priority="717">
      <formula>$L81="BENCH"</formula>
    </cfRule>
    <cfRule type="expression" dxfId="19677" priority="718">
      <formula>$L81="DEADLIFT"</formula>
    </cfRule>
    <cfRule type="expression" dxfId="19676" priority="719">
      <formula>AND($L81="ACC",ISBLANK($K81))</formula>
    </cfRule>
    <cfRule type="expression" dxfId="19675" priority="720">
      <formula>$L81="ACC"</formula>
    </cfRule>
  </conditionalFormatting>
  <conditionalFormatting sqref="HX81:HX100">
    <cfRule type="expression" dxfId="19674" priority="713">
      <formula>AND($J81="SQUAT",ISBLANK($I81))</formula>
    </cfRule>
    <cfRule type="expression" dxfId="19673" priority="714">
      <formula>AND($J81="BENCH",ISBLANK($I81))</formula>
    </cfRule>
    <cfRule type="expression" dxfId="19672" priority="715">
      <formula>AND($J81="DEADLIFT",ISBLANK($I81))</formula>
    </cfRule>
  </conditionalFormatting>
  <conditionalFormatting sqref="HX81:HX100">
    <cfRule type="expression" dxfId="19671" priority="708">
      <formula>$J81="SQUAT"</formula>
    </cfRule>
    <cfRule type="expression" dxfId="19670" priority="709">
      <formula>$J81="BENCH"</formula>
    </cfRule>
    <cfRule type="expression" dxfId="19669" priority="710">
      <formula>$J81="DEADLIFT"</formula>
    </cfRule>
    <cfRule type="expression" dxfId="19668" priority="711">
      <formula>AND($J81="ACC",ISBLANK($I81))</formula>
    </cfRule>
    <cfRule type="expression" dxfId="19667" priority="712">
      <formula>$J81="ACC"</formula>
    </cfRule>
  </conditionalFormatting>
  <conditionalFormatting sqref="IA157:IA176">
    <cfRule type="expression" dxfId="19666" priority="703">
      <formula>$L157="SQUAT"</formula>
    </cfRule>
    <cfRule type="expression" dxfId="19665" priority="704">
      <formula>$L157="BENCH"</formula>
    </cfRule>
    <cfRule type="expression" dxfId="19664" priority="705">
      <formula>$L157="DEADLIFT"</formula>
    </cfRule>
    <cfRule type="expression" dxfId="19663" priority="706">
      <formula>AND($L157="ACC",ISBLANK($K157))</formula>
    </cfRule>
    <cfRule type="expression" dxfId="19662" priority="707">
      <formula>$L157="ACC"</formula>
    </cfRule>
  </conditionalFormatting>
  <conditionalFormatting sqref="HX157:HX176">
    <cfRule type="expression" dxfId="19661" priority="700">
      <formula>AND($J157="SQUAT",ISBLANK($I157))</formula>
    </cfRule>
    <cfRule type="expression" dxfId="19660" priority="701">
      <formula>AND($J157="BENCH",ISBLANK($I157))</formula>
    </cfRule>
    <cfRule type="expression" dxfId="19659" priority="702">
      <formula>AND($J157="DEADLIFT",ISBLANK($I157))</formula>
    </cfRule>
  </conditionalFormatting>
  <conditionalFormatting sqref="HX157:HX176">
    <cfRule type="expression" dxfId="19658" priority="695">
      <formula>$J157="SQUAT"</formula>
    </cfRule>
    <cfRule type="expression" dxfId="19657" priority="696">
      <formula>$J157="BENCH"</formula>
    </cfRule>
    <cfRule type="expression" dxfId="19656" priority="697">
      <formula>$J157="DEADLIFT"</formula>
    </cfRule>
    <cfRule type="expression" dxfId="19655" priority="698">
      <formula>AND($J157="ACC",ISBLANK($I157))</formula>
    </cfRule>
    <cfRule type="expression" dxfId="19654" priority="699">
      <formula>$J157="ACC"</formula>
    </cfRule>
  </conditionalFormatting>
  <conditionalFormatting sqref="IB81:IB100">
    <cfRule type="expression" dxfId="19653" priority="690">
      <formula>$L81="SQUAT"</formula>
    </cfRule>
    <cfRule type="expression" dxfId="19652" priority="691">
      <formula>$L81="BENCH"</formula>
    </cfRule>
    <cfRule type="expression" dxfId="19651" priority="692">
      <formula>$L81="DEADLIFT"</formula>
    </cfRule>
    <cfRule type="expression" dxfId="19650" priority="693">
      <formula>AND($L81="ACC",ISBLANK($K81))</formula>
    </cfRule>
    <cfRule type="expression" dxfId="19649" priority="694">
      <formula>$L81="ACC"</formula>
    </cfRule>
  </conditionalFormatting>
  <conditionalFormatting sqref="IB157:IB176">
    <cfRule type="expression" dxfId="19648" priority="685">
      <formula>$L157="SQUAT"</formula>
    </cfRule>
    <cfRule type="expression" dxfId="19647" priority="686">
      <formula>$L157="BENCH"</formula>
    </cfRule>
    <cfRule type="expression" dxfId="19646" priority="687">
      <formula>$L157="DEADLIFT"</formula>
    </cfRule>
    <cfRule type="expression" dxfId="19645" priority="688">
      <formula>AND($L157="ACC",ISBLANK($K157))</formula>
    </cfRule>
    <cfRule type="expression" dxfId="19644" priority="689">
      <formula>$L157="ACC"</formula>
    </cfRule>
  </conditionalFormatting>
  <conditionalFormatting sqref="IA119:IA138">
    <cfRule type="expression" dxfId="19643" priority="680">
      <formula>$L119="SQUAT"</formula>
    </cfRule>
    <cfRule type="expression" dxfId="19642" priority="681">
      <formula>$L119="BENCH"</formula>
    </cfRule>
    <cfRule type="expression" dxfId="19641" priority="682">
      <formula>$L119="DEADLIFT"</formula>
    </cfRule>
    <cfRule type="expression" dxfId="19640" priority="683">
      <formula>AND($L119="ACC",ISBLANK($K119))</formula>
    </cfRule>
    <cfRule type="expression" dxfId="19639" priority="684">
      <formula>$L119="ACC"</formula>
    </cfRule>
  </conditionalFormatting>
  <conditionalFormatting sqref="HX119:HX138">
    <cfRule type="expression" dxfId="19638" priority="677">
      <formula>AND($J119="SQUAT",ISBLANK($I119))</formula>
    </cfRule>
    <cfRule type="expression" dxfId="19637" priority="678">
      <formula>AND($J119="BENCH",ISBLANK($I119))</formula>
    </cfRule>
    <cfRule type="expression" dxfId="19636" priority="679">
      <formula>AND($J119="DEADLIFT",ISBLANK($I119))</formula>
    </cfRule>
  </conditionalFormatting>
  <conditionalFormatting sqref="HX119:HX138">
    <cfRule type="expression" dxfId="19635" priority="672">
      <formula>$J119="SQUAT"</formula>
    </cfRule>
    <cfRule type="expression" dxfId="19634" priority="673">
      <formula>$J119="BENCH"</formula>
    </cfRule>
    <cfRule type="expression" dxfId="19633" priority="674">
      <formula>$J119="DEADLIFT"</formula>
    </cfRule>
    <cfRule type="expression" dxfId="19632" priority="675">
      <formula>AND($J119="ACC",ISBLANK($I119))</formula>
    </cfRule>
    <cfRule type="expression" dxfId="19631" priority="676">
      <formula>$J119="ACC"</formula>
    </cfRule>
  </conditionalFormatting>
  <conditionalFormatting sqref="IB119:IB138">
    <cfRule type="expression" dxfId="19630" priority="667">
      <formula>$L119="SQUAT"</formula>
    </cfRule>
    <cfRule type="expression" dxfId="19629" priority="668">
      <formula>$L119="BENCH"</formula>
    </cfRule>
    <cfRule type="expression" dxfId="19628" priority="669">
      <formula>$L119="DEADLIFT"</formula>
    </cfRule>
    <cfRule type="expression" dxfId="19627" priority="670">
      <formula>AND($L119="ACC",ISBLANK($K119))</formula>
    </cfRule>
    <cfRule type="expression" dxfId="19626" priority="671">
      <formula>$L119="ACC"</formula>
    </cfRule>
  </conditionalFormatting>
  <conditionalFormatting sqref="IA43:IA62">
    <cfRule type="expression" dxfId="19625" priority="662">
      <formula>$L43="SQUAT"</formula>
    </cfRule>
    <cfRule type="expression" dxfId="19624" priority="663">
      <formula>$L43="BENCH"</formula>
    </cfRule>
    <cfRule type="expression" dxfId="19623" priority="664">
      <formula>$L43="DEADLIFT"</formula>
    </cfRule>
    <cfRule type="expression" dxfId="19622" priority="665">
      <formula>AND($L43="ACC",ISBLANK($K43))</formula>
    </cfRule>
    <cfRule type="expression" dxfId="19621" priority="666">
      <formula>$L43="ACC"</formula>
    </cfRule>
  </conditionalFormatting>
  <conditionalFormatting sqref="HX43:HX62">
    <cfRule type="expression" dxfId="19620" priority="659">
      <formula>AND($J43="SQUAT",ISBLANK($I43))</formula>
    </cfRule>
    <cfRule type="expression" dxfId="19619" priority="660">
      <formula>AND($J43="BENCH",ISBLANK($I43))</formula>
    </cfRule>
    <cfRule type="expression" dxfId="19618" priority="661">
      <formula>AND($J43="DEADLIFT",ISBLANK($I43))</formula>
    </cfRule>
  </conditionalFormatting>
  <conditionalFormatting sqref="HX43:HX62">
    <cfRule type="expression" dxfId="19617" priority="654">
      <formula>$J43="SQUAT"</formula>
    </cfRule>
    <cfRule type="expression" dxfId="19616" priority="655">
      <formula>$J43="BENCH"</formula>
    </cfRule>
    <cfRule type="expression" dxfId="19615" priority="656">
      <formula>$J43="DEADLIFT"</formula>
    </cfRule>
    <cfRule type="expression" dxfId="19614" priority="657">
      <formula>AND($J43="ACC",ISBLANK($I43))</formula>
    </cfRule>
    <cfRule type="expression" dxfId="19613" priority="658">
      <formula>$J43="ACC"</formula>
    </cfRule>
  </conditionalFormatting>
  <conditionalFormatting sqref="IB43:IB62">
    <cfRule type="expression" dxfId="19612" priority="649">
      <formula>$L43="SQUAT"</formula>
    </cfRule>
    <cfRule type="expression" dxfId="19611" priority="650">
      <formula>$L43="BENCH"</formula>
    </cfRule>
    <cfRule type="expression" dxfId="19610" priority="651">
      <formula>$L43="DEADLIFT"</formula>
    </cfRule>
    <cfRule type="expression" dxfId="19609" priority="652">
      <formula>AND($L43="ACC",ISBLANK($K43))</formula>
    </cfRule>
    <cfRule type="expression" dxfId="19608" priority="653">
      <formula>$L43="ACC"</formula>
    </cfRule>
  </conditionalFormatting>
  <conditionalFormatting sqref="IA5:IA24">
    <cfRule type="expression" dxfId="19607" priority="644">
      <formula>$L5="SQUAT"</formula>
    </cfRule>
    <cfRule type="expression" dxfId="19606" priority="645">
      <formula>$L5="BENCH"</formula>
    </cfRule>
    <cfRule type="expression" dxfId="19605" priority="646">
      <formula>$L5="DEADLIFT"</formula>
    </cfRule>
    <cfRule type="expression" dxfId="19604" priority="647">
      <formula>AND($L5="ACC",ISBLANK($K5))</formula>
    </cfRule>
    <cfRule type="expression" dxfId="19603" priority="648">
      <formula>$L5="ACC"</formula>
    </cfRule>
  </conditionalFormatting>
  <conditionalFormatting sqref="HX5:HX24">
    <cfRule type="expression" dxfId="19602" priority="641">
      <formula>AND($J5="SQUAT",ISBLANK($I5))</formula>
    </cfRule>
    <cfRule type="expression" dxfId="19601" priority="642">
      <formula>AND($J5="BENCH",ISBLANK($I5))</formula>
    </cfRule>
    <cfRule type="expression" dxfId="19600" priority="643">
      <formula>AND($J5="DEADLIFT",ISBLANK($I5))</formula>
    </cfRule>
  </conditionalFormatting>
  <conditionalFormatting sqref="HX5:HX24">
    <cfRule type="expression" dxfId="19599" priority="636">
      <formula>$J5="SQUAT"</formula>
    </cfRule>
    <cfRule type="expression" dxfId="19598" priority="637">
      <formula>$J5="BENCH"</formula>
    </cfRule>
    <cfRule type="expression" dxfId="19597" priority="638">
      <formula>$J5="DEADLIFT"</formula>
    </cfRule>
    <cfRule type="expression" dxfId="19596" priority="639">
      <formula>AND($J5="ACC",ISBLANK($I5))</formula>
    </cfRule>
    <cfRule type="expression" dxfId="19595" priority="640">
      <formula>$J5="ACC"</formula>
    </cfRule>
  </conditionalFormatting>
  <conditionalFormatting sqref="IB5:IB24">
    <cfRule type="expression" dxfId="19594" priority="631">
      <formula>$L5="SQUAT"</formula>
    </cfRule>
    <cfRule type="expression" dxfId="19593" priority="632">
      <formula>$L5="BENCH"</formula>
    </cfRule>
    <cfRule type="expression" dxfId="19592" priority="633">
      <formula>$L5="DEADLIFT"</formula>
    </cfRule>
    <cfRule type="expression" dxfId="19591" priority="634">
      <formula>AND($L5="ACC",ISBLANK($K5))</formula>
    </cfRule>
    <cfRule type="expression" dxfId="19590" priority="635">
      <formula>$L5="ACC"</formula>
    </cfRule>
  </conditionalFormatting>
  <conditionalFormatting sqref="IP81:IP100">
    <cfRule type="expression" dxfId="19589" priority="626">
      <formula>$L81="SQUAT"</formula>
    </cfRule>
    <cfRule type="expression" dxfId="19588" priority="627">
      <formula>$L81="BENCH"</formula>
    </cfRule>
    <cfRule type="expression" dxfId="19587" priority="628">
      <formula>$L81="DEADLIFT"</formula>
    </cfRule>
    <cfRule type="expression" dxfId="19586" priority="629">
      <formula>AND($L81="ACC",ISBLANK($K81))</formula>
    </cfRule>
    <cfRule type="expression" dxfId="19585" priority="630">
      <formula>$L81="ACC"</formula>
    </cfRule>
  </conditionalFormatting>
  <conditionalFormatting sqref="IM81:IM100">
    <cfRule type="expression" dxfId="19584" priority="623">
      <formula>AND($J81="SQUAT",ISBLANK($I81))</formula>
    </cfRule>
    <cfRule type="expression" dxfId="19583" priority="624">
      <formula>AND($J81="BENCH",ISBLANK($I81))</formula>
    </cfRule>
    <cfRule type="expression" dxfId="19582" priority="625">
      <formula>AND($J81="DEADLIFT",ISBLANK($I81))</formula>
    </cfRule>
  </conditionalFormatting>
  <conditionalFormatting sqref="IM81:IM100">
    <cfRule type="expression" dxfId="19581" priority="618">
      <formula>$J81="SQUAT"</formula>
    </cfRule>
    <cfRule type="expression" dxfId="19580" priority="619">
      <formula>$J81="BENCH"</formula>
    </cfRule>
    <cfRule type="expression" dxfId="19579" priority="620">
      <formula>$J81="DEADLIFT"</formula>
    </cfRule>
    <cfRule type="expression" dxfId="19578" priority="621">
      <formula>AND($J81="ACC",ISBLANK($I81))</formula>
    </cfRule>
    <cfRule type="expression" dxfId="19577" priority="622">
      <formula>$J81="ACC"</formula>
    </cfRule>
  </conditionalFormatting>
  <conditionalFormatting sqref="IP157:IP176">
    <cfRule type="expression" dxfId="19576" priority="613">
      <formula>$L157="SQUAT"</formula>
    </cfRule>
    <cfRule type="expression" dxfId="19575" priority="614">
      <formula>$L157="BENCH"</formula>
    </cfRule>
    <cfRule type="expression" dxfId="19574" priority="615">
      <formula>$L157="DEADLIFT"</formula>
    </cfRule>
    <cfRule type="expression" dxfId="19573" priority="616">
      <formula>AND($L157="ACC",ISBLANK($K157))</formula>
    </cfRule>
    <cfRule type="expression" dxfId="19572" priority="617">
      <formula>$L157="ACC"</formula>
    </cfRule>
  </conditionalFormatting>
  <conditionalFormatting sqref="IM157:IM176">
    <cfRule type="expression" dxfId="19571" priority="610">
      <formula>AND($J157="SQUAT",ISBLANK($I157))</formula>
    </cfRule>
    <cfRule type="expression" dxfId="19570" priority="611">
      <formula>AND($J157="BENCH",ISBLANK($I157))</formula>
    </cfRule>
    <cfRule type="expression" dxfId="19569" priority="612">
      <formula>AND($J157="DEADLIFT",ISBLANK($I157))</formula>
    </cfRule>
  </conditionalFormatting>
  <conditionalFormatting sqref="IM157:IM176">
    <cfRule type="expression" dxfId="19568" priority="605">
      <formula>$J157="SQUAT"</formula>
    </cfRule>
    <cfRule type="expression" dxfId="19567" priority="606">
      <formula>$J157="BENCH"</formula>
    </cfRule>
    <cfRule type="expression" dxfId="19566" priority="607">
      <formula>$J157="DEADLIFT"</formula>
    </cfRule>
    <cfRule type="expression" dxfId="19565" priority="608">
      <formula>AND($J157="ACC",ISBLANK($I157))</formula>
    </cfRule>
    <cfRule type="expression" dxfId="19564" priority="609">
      <formula>$J157="ACC"</formula>
    </cfRule>
  </conditionalFormatting>
  <conditionalFormatting sqref="IQ81:IQ100">
    <cfRule type="expression" dxfId="19563" priority="600">
      <formula>$L81="SQUAT"</formula>
    </cfRule>
    <cfRule type="expression" dxfId="19562" priority="601">
      <formula>$L81="BENCH"</formula>
    </cfRule>
    <cfRule type="expression" dxfId="19561" priority="602">
      <formula>$L81="DEADLIFT"</formula>
    </cfRule>
    <cfRule type="expression" dxfId="19560" priority="603">
      <formula>AND($L81="ACC",ISBLANK($K81))</formula>
    </cfRule>
    <cfRule type="expression" dxfId="19559" priority="604">
      <formula>$L81="ACC"</formula>
    </cfRule>
  </conditionalFormatting>
  <conditionalFormatting sqref="IQ157:IQ176">
    <cfRule type="expression" dxfId="19558" priority="595">
      <formula>$L157="SQUAT"</formula>
    </cfRule>
    <cfRule type="expression" dxfId="19557" priority="596">
      <formula>$L157="BENCH"</formula>
    </cfRule>
    <cfRule type="expression" dxfId="19556" priority="597">
      <formula>$L157="DEADLIFT"</formula>
    </cfRule>
    <cfRule type="expression" dxfId="19555" priority="598">
      <formula>AND($L157="ACC",ISBLANK($K157))</formula>
    </cfRule>
    <cfRule type="expression" dxfId="19554" priority="599">
      <formula>$L157="ACC"</formula>
    </cfRule>
  </conditionalFormatting>
  <conditionalFormatting sqref="IP119:IP138">
    <cfRule type="expression" dxfId="19553" priority="590">
      <formula>$L119="SQUAT"</formula>
    </cfRule>
    <cfRule type="expression" dxfId="19552" priority="591">
      <formula>$L119="BENCH"</formula>
    </cfRule>
    <cfRule type="expression" dxfId="19551" priority="592">
      <formula>$L119="DEADLIFT"</formula>
    </cfRule>
    <cfRule type="expression" dxfId="19550" priority="593">
      <formula>AND($L119="ACC",ISBLANK($K119))</formula>
    </cfRule>
    <cfRule type="expression" dxfId="19549" priority="594">
      <formula>$L119="ACC"</formula>
    </cfRule>
  </conditionalFormatting>
  <conditionalFormatting sqref="IM119:IM138">
    <cfRule type="expression" dxfId="19548" priority="587">
      <formula>AND($J119="SQUAT",ISBLANK($I119))</formula>
    </cfRule>
    <cfRule type="expression" dxfId="19547" priority="588">
      <formula>AND($J119="BENCH",ISBLANK($I119))</formula>
    </cfRule>
    <cfRule type="expression" dxfId="19546" priority="589">
      <formula>AND($J119="DEADLIFT",ISBLANK($I119))</formula>
    </cfRule>
  </conditionalFormatting>
  <conditionalFormatting sqref="IM119:IM138">
    <cfRule type="expression" dxfId="19545" priority="582">
      <formula>$J119="SQUAT"</formula>
    </cfRule>
    <cfRule type="expression" dxfId="19544" priority="583">
      <formula>$J119="BENCH"</formula>
    </cfRule>
    <cfRule type="expression" dxfId="19543" priority="584">
      <formula>$J119="DEADLIFT"</formula>
    </cfRule>
    <cfRule type="expression" dxfId="19542" priority="585">
      <formula>AND($J119="ACC",ISBLANK($I119))</formula>
    </cfRule>
    <cfRule type="expression" dxfId="19541" priority="586">
      <formula>$J119="ACC"</formula>
    </cfRule>
  </conditionalFormatting>
  <conditionalFormatting sqref="IQ119:IQ138">
    <cfRule type="expression" dxfId="19540" priority="577">
      <formula>$L119="SQUAT"</formula>
    </cfRule>
    <cfRule type="expression" dxfId="19539" priority="578">
      <formula>$L119="BENCH"</formula>
    </cfRule>
    <cfRule type="expression" dxfId="19538" priority="579">
      <formula>$L119="DEADLIFT"</formula>
    </cfRule>
    <cfRule type="expression" dxfId="19537" priority="580">
      <formula>AND($L119="ACC",ISBLANK($K119))</formula>
    </cfRule>
    <cfRule type="expression" dxfId="19536" priority="581">
      <formula>$L119="ACC"</formula>
    </cfRule>
  </conditionalFormatting>
  <conditionalFormatting sqref="IP43:IP62">
    <cfRule type="expression" dxfId="19535" priority="572">
      <formula>$L43="SQUAT"</formula>
    </cfRule>
    <cfRule type="expression" dxfId="19534" priority="573">
      <formula>$L43="BENCH"</formula>
    </cfRule>
    <cfRule type="expression" dxfId="19533" priority="574">
      <formula>$L43="DEADLIFT"</formula>
    </cfRule>
    <cfRule type="expression" dxfId="19532" priority="575">
      <formula>AND($L43="ACC",ISBLANK($K43))</formula>
    </cfRule>
    <cfRule type="expression" dxfId="19531" priority="576">
      <formula>$L43="ACC"</formula>
    </cfRule>
  </conditionalFormatting>
  <conditionalFormatting sqref="IM43:IM62">
    <cfRule type="expression" dxfId="19530" priority="569">
      <formula>AND($J43="SQUAT",ISBLANK($I43))</formula>
    </cfRule>
    <cfRule type="expression" dxfId="19529" priority="570">
      <formula>AND($J43="BENCH",ISBLANK($I43))</formula>
    </cfRule>
    <cfRule type="expression" dxfId="19528" priority="571">
      <formula>AND($J43="DEADLIFT",ISBLANK($I43))</formula>
    </cfRule>
  </conditionalFormatting>
  <conditionalFormatting sqref="IM43:IM62">
    <cfRule type="expression" dxfId="19527" priority="564">
      <formula>$J43="SQUAT"</formula>
    </cfRule>
    <cfRule type="expression" dxfId="19526" priority="565">
      <formula>$J43="BENCH"</formula>
    </cfRule>
    <cfRule type="expression" dxfId="19525" priority="566">
      <formula>$J43="DEADLIFT"</formula>
    </cfRule>
    <cfRule type="expression" dxfId="19524" priority="567">
      <formula>AND($J43="ACC",ISBLANK($I43))</formula>
    </cfRule>
    <cfRule type="expression" dxfId="19523" priority="568">
      <formula>$J43="ACC"</formula>
    </cfRule>
  </conditionalFormatting>
  <conditionalFormatting sqref="IQ43:IQ62">
    <cfRule type="expression" dxfId="19522" priority="559">
      <formula>$L43="SQUAT"</formula>
    </cfRule>
    <cfRule type="expression" dxfId="19521" priority="560">
      <formula>$L43="BENCH"</formula>
    </cfRule>
    <cfRule type="expression" dxfId="19520" priority="561">
      <formula>$L43="DEADLIFT"</formula>
    </cfRule>
    <cfRule type="expression" dxfId="19519" priority="562">
      <formula>AND($L43="ACC",ISBLANK($K43))</formula>
    </cfRule>
    <cfRule type="expression" dxfId="19518" priority="563">
      <formula>$L43="ACC"</formula>
    </cfRule>
  </conditionalFormatting>
  <conditionalFormatting sqref="IP5:IP24">
    <cfRule type="expression" dxfId="19517" priority="554">
      <formula>$L5="SQUAT"</formula>
    </cfRule>
    <cfRule type="expression" dxfId="19516" priority="555">
      <formula>$L5="BENCH"</formula>
    </cfRule>
    <cfRule type="expression" dxfId="19515" priority="556">
      <formula>$L5="DEADLIFT"</formula>
    </cfRule>
    <cfRule type="expression" dxfId="19514" priority="557">
      <formula>AND($L5="ACC",ISBLANK($K5))</formula>
    </cfRule>
    <cfRule type="expression" dxfId="19513" priority="558">
      <formula>$L5="ACC"</formula>
    </cfRule>
  </conditionalFormatting>
  <conditionalFormatting sqref="IM5:IM24">
    <cfRule type="expression" dxfId="19512" priority="551">
      <formula>AND($J5="SQUAT",ISBLANK($I5))</formula>
    </cfRule>
    <cfRule type="expression" dxfId="19511" priority="552">
      <formula>AND($J5="BENCH",ISBLANK($I5))</formula>
    </cfRule>
    <cfRule type="expression" dxfId="19510" priority="553">
      <formula>AND($J5="DEADLIFT",ISBLANK($I5))</formula>
    </cfRule>
  </conditionalFormatting>
  <conditionalFormatting sqref="IM5:IM24">
    <cfRule type="expression" dxfId="19509" priority="546">
      <formula>$J5="SQUAT"</formula>
    </cfRule>
    <cfRule type="expression" dxfId="19508" priority="547">
      <formula>$J5="BENCH"</formula>
    </cfRule>
    <cfRule type="expression" dxfId="19507" priority="548">
      <formula>$J5="DEADLIFT"</formula>
    </cfRule>
    <cfRule type="expression" dxfId="19506" priority="549">
      <formula>AND($J5="ACC",ISBLANK($I5))</formula>
    </cfRule>
    <cfRule type="expression" dxfId="19505" priority="550">
      <formula>$J5="ACC"</formula>
    </cfRule>
  </conditionalFormatting>
  <conditionalFormatting sqref="IQ5:IQ24">
    <cfRule type="expression" dxfId="19504" priority="541">
      <formula>$L5="SQUAT"</formula>
    </cfRule>
    <cfRule type="expression" dxfId="19503" priority="542">
      <formula>$L5="BENCH"</formula>
    </cfRule>
    <cfRule type="expression" dxfId="19502" priority="543">
      <formula>$L5="DEADLIFT"</formula>
    </cfRule>
    <cfRule type="expression" dxfId="19501" priority="544">
      <formula>AND($L5="ACC",ISBLANK($K5))</formula>
    </cfRule>
    <cfRule type="expression" dxfId="19500" priority="545">
      <formula>$L5="ACC"</formula>
    </cfRule>
  </conditionalFormatting>
  <conditionalFormatting sqref="JE81:JE100">
    <cfRule type="expression" dxfId="19499" priority="536">
      <formula>$L81="SQUAT"</formula>
    </cfRule>
    <cfRule type="expression" dxfId="19498" priority="537">
      <formula>$L81="BENCH"</formula>
    </cfRule>
    <cfRule type="expression" dxfId="19497" priority="538">
      <formula>$L81="DEADLIFT"</formula>
    </cfRule>
    <cfRule type="expression" dxfId="19496" priority="539">
      <formula>AND($L81="ACC",ISBLANK($K81))</formula>
    </cfRule>
    <cfRule type="expression" dxfId="19495" priority="540">
      <formula>$L81="ACC"</formula>
    </cfRule>
  </conditionalFormatting>
  <conditionalFormatting sqref="JB81:JB100">
    <cfRule type="expression" dxfId="19494" priority="533">
      <formula>AND($J81="SQUAT",ISBLANK($I81))</formula>
    </cfRule>
    <cfRule type="expression" dxfId="19493" priority="534">
      <formula>AND($J81="BENCH",ISBLANK($I81))</formula>
    </cfRule>
    <cfRule type="expression" dxfId="19492" priority="535">
      <formula>AND($J81="DEADLIFT",ISBLANK($I81))</formula>
    </cfRule>
  </conditionalFormatting>
  <conditionalFormatting sqref="JB81:JB100">
    <cfRule type="expression" dxfId="19491" priority="528">
      <formula>$J81="SQUAT"</formula>
    </cfRule>
    <cfRule type="expression" dxfId="19490" priority="529">
      <formula>$J81="BENCH"</formula>
    </cfRule>
    <cfRule type="expression" dxfId="19489" priority="530">
      <formula>$J81="DEADLIFT"</formula>
    </cfRule>
    <cfRule type="expression" dxfId="19488" priority="531">
      <formula>AND($J81="ACC",ISBLANK($I81))</formula>
    </cfRule>
    <cfRule type="expression" dxfId="19487" priority="532">
      <formula>$J81="ACC"</formula>
    </cfRule>
  </conditionalFormatting>
  <conditionalFormatting sqref="JE157:JE176">
    <cfRule type="expression" dxfId="19486" priority="523">
      <formula>$L157="SQUAT"</formula>
    </cfRule>
    <cfRule type="expression" dxfId="19485" priority="524">
      <formula>$L157="BENCH"</formula>
    </cfRule>
    <cfRule type="expression" dxfId="19484" priority="525">
      <formula>$L157="DEADLIFT"</formula>
    </cfRule>
    <cfRule type="expression" dxfId="19483" priority="526">
      <formula>AND($L157="ACC",ISBLANK($K157))</formula>
    </cfRule>
    <cfRule type="expression" dxfId="19482" priority="527">
      <formula>$L157="ACC"</formula>
    </cfRule>
  </conditionalFormatting>
  <conditionalFormatting sqref="JB157:JB176">
    <cfRule type="expression" dxfId="19481" priority="520">
      <formula>AND($J157="SQUAT",ISBLANK($I157))</formula>
    </cfRule>
    <cfRule type="expression" dxfId="19480" priority="521">
      <formula>AND($J157="BENCH",ISBLANK($I157))</formula>
    </cfRule>
    <cfRule type="expression" dxfId="19479" priority="522">
      <formula>AND($J157="DEADLIFT",ISBLANK($I157))</formula>
    </cfRule>
  </conditionalFormatting>
  <conditionalFormatting sqref="JB157:JB176">
    <cfRule type="expression" dxfId="19478" priority="515">
      <formula>$J157="SQUAT"</formula>
    </cfRule>
    <cfRule type="expression" dxfId="19477" priority="516">
      <formula>$J157="BENCH"</formula>
    </cfRule>
    <cfRule type="expression" dxfId="19476" priority="517">
      <formula>$J157="DEADLIFT"</formula>
    </cfRule>
    <cfRule type="expression" dxfId="19475" priority="518">
      <formula>AND($J157="ACC",ISBLANK($I157))</formula>
    </cfRule>
    <cfRule type="expression" dxfId="19474" priority="519">
      <formula>$J157="ACC"</formula>
    </cfRule>
  </conditionalFormatting>
  <conditionalFormatting sqref="JF81:JF100">
    <cfRule type="expression" dxfId="19473" priority="510">
      <formula>$L81="SQUAT"</formula>
    </cfRule>
    <cfRule type="expression" dxfId="19472" priority="511">
      <formula>$L81="BENCH"</formula>
    </cfRule>
    <cfRule type="expression" dxfId="19471" priority="512">
      <formula>$L81="DEADLIFT"</formula>
    </cfRule>
    <cfRule type="expression" dxfId="19470" priority="513">
      <formula>AND($L81="ACC",ISBLANK($K81))</formula>
    </cfRule>
    <cfRule type="expression" dxfId="19469" priority="514">
      <formula>$L81="ACC"</formula>
    </cfRule>
  </conditionalFormatting>
  <conditionalFormatting sqref="JF157:JF176">
    <cfRule type="expression" dxfId="19468" priority="505">
      <formula>$L157="SQUAT"</formula>
    </cfRule>
    <cfRule type="expression" dxfId="19467" priority="506">
      <formula>$L157="BENCH"</formula>
    </cfRule>
    <cfRule type="expression" dxfId="19466" priority="507">
      <formula>$L157="DEADLIFT"</formula>
    </cfRule>
    <cfRule type="expression" dxfId="19465" priority="508">
      <formula>AND($L157="ACC",ISBLANK($K157))</formula>
    </cfRule>
    <cfRule type="expression" dxfId="19464" priority="509">
      <formula>$L157="ACC"</formula>
    </cfRule>
  </conditionalFormatting>
  <conditionalFormatting sqref="JE119:JE138">
    <cfRule type="expression" dxfId="19463" priority="500">
      <formula>$L119="SQUAT"</formula>
    </cfRule>
    <cfRule type="expression" dxfId="19462" priority="501">
      <formula>$L119="BENCH"</formula>
    </cfRule>
    <cfRule type="expression" dxfId="19461" priority="502">
      <formula>$L119="DEADLIFT"</formula>
    </cfRule>
    <cfRule type="expression" dxfId="19460" priority="503">
      <formula>AND($L119="ACC",ISBLANK($K119))</formula>
    </cfRule>
    <cfRule type="expression" dxfId="19459" priority="504">
      <formula>$L119="ACC"</formula>
    </cfRule>
  </conditionalFormatting>
  <conditionalFormatting sqref="JB119:JB138">
    <cfRule type="expression" dxfId="19458" priority="497">
      <formula>AND($J119="SQUAT",ISBLANK($I119))</formula>
    </cfRule>
    <cfRule type="expression" dxfId="19457" priority="498">
      <formula>AND($J119="BENCH",ISBLANK($I119))</formula>
    </cfRule>
    <cfRule type="expression" dxfId="19456" priority="499">
      <formula>AND($J119="DEADLIFT",ISBLANK($I119))</formula>
    </cfRule>
  </conditionalFormatting>
  <conditionalFormatting sqref="JB119:JB138">
    <cfRule type="expression" dxfId="19455" priority="492">
      <formula>$J119="SQUAT"</formula>
    </cfRule>
    <cfRule type="expression" dxfId="19454" priority="493">
      <formula>$J119="BENCH"</formula>
    </cfRule>
    <cfRule type="expression" dxfId="19453" priority="494">
      <formula>$J119="DEADLIFT"</formula>
    </cfRule>
    <cfRule type="expression" dxfId="19452" priority="495">
      <formula>AND($J119="ACC",ISBLANK($I119))</formula>
    </cfRule>
    <cfRule type="expression" dxfId="19451" priority="496">
      <formula>$J119="ACC"</formula>
    </cfRule>
  </conditionalFormatting>
  <conditionalFormatting sqref="JF119:JF138">
    <cfRule type="expression" dxfId="19450" priority="487">
      <formula>$L119="SQUAT"</formula>
    </cfRule>
    <cfRule type="expression" dxfId="19449" priority="488">
      <formula>$L119="BENCH"</formula>
    </cfRule>
    <cfRule type="expression" dxfId="19448" priority="489">
      <formula>$L119="DEADLIFT"</formula>
    </cfRule>
    <cfRule type="expression" dxfId="19447" priority="490">
      <formula>AND($L119="ACC",ISBLANK($K119))</formula>
    </cfRule>
    <cfRule type="expression" dxfId="19446" priority="491">
      <formula>$L119="ACC"</formula>
    </cfRule>
  </conditionalFormatting>
  <conditionalFormatting sqref="JE43:JE62">
    <cfRule type="expression" dxfId="19445" priority="482">
      <formula>$L43="SQUAT"</formula>
    </cfRule>
    <cfRule type="expression" dxfId="19444" priority="483">
      <formula>$L43="BENCH"</formula>
    </cfRule>
    <cfRule type="expression" dxfId="19443" priority="484">
      <formula>$L43="DEADLIFT"</formula>
    </cfRule>
    <cfRule type="expression" dxfId="19442" priority="485">
      <formula>AND($L43="ACC",ISBLANK($K43))</formula>
    </cfRule>
    <cfRule type="expression" dxfId="19441" priority="486">
      <formula>$L43="ACC"</formula>
    </cfRule>
  </conditionalFormatting>
  <conditionalFormatting sqref="JB43:JB62">
    <cfRule type="expression" dxfId="19440" priority="479">
      <formula>AND($J43="SQUAT",ISBLANK($I43))</formula>
    </cfRule>
    <cfRule type="expression" dxfId="19439" priority="480">
      <formula>AND($J43="BENCH",ISBLANK($I43))</formula>
    </cfRule>
    <cfRule type="expression" dxfId="19438" priority="481">
      <formula>AND($J43="DEADLIFT",ISBLANK($I43))</formula>
    </cfRule>
  </conditionalFormatting>
  <conditionalFormatting sqref="JB43:JB62">
    <cfRule type="expression" dxfId="19437" priority="474">
      <formula>$J43="SQUAT"</formula>
    </cfRule>
    <cfRule type="expression" dxfId="19436" priority="475">
      <formula>$J43="BENCH"</formula>
    </cfRule>
    <cfRule type="expression" dxfId="19435" priority="476">
      <formula>$J43="DEADLIFT"</formula>
    </cfRule>
    <cfRule type="expression" dxfId="19434" priority="477">
      <formula>AND($J43="ACC",ISBLANK($I43))</formula>
    </cfRule>
    <cfRule type="expression" dxfId="19433" priority="478">
      <formula>$J43="ACC"</formula>
    </cfRule>
  </conditionalFormatting>
  <conditionalFormatting sqref="JF43:JF62">
    <cfRule type="expression" dxfId="19432" priority="469">
      <formula>$L43="SQUAT"</formula>
    </cfRule>
    <cfRule type="expression" dxfId="19431" priority="470">
      <formula>$L43="BENCH"</formula>
    </cfRule>
    <cfRule type="expression" dxfId="19430" priority="471">
      <formula>$L43="DEADLIFT"</formula>
    </cfRule>
    <cfRule type="expression" dxfId="19429" priority="472">
      <formula>AND($L43="ACC",ISBLANK($K43))</formula>
    </cfRule>
    <cfRule type="expression" dxfId="19428" priority="473">
      <formula>$L43="ACC"</formula>
    </cfRule>
  </conditionalFormatting>
  <conditionalFormatting sqref="JE5:JE24">
    <cfRule type="expression" dxfId="19427" priority="464">
      <formula>$L5="SQUAT"</formula>
    </cfRule>
    <cfRule type="expression" dxfId="19426" priority="465">
      <formula>$L5="BENCH"</formula>
    </cfRule>
    <cfRule type="expression" dxfId="19425" priority="466">
      <formula>$L5="DEADLIFT"</formula>
    </cfRule>
    <cfRule type="expression" dxfId="19424" priority="467">
      <formula>AND($L5="ACC",ISBLANK($K5))</formula>
    </cfRule>
    <cfRule type="expression" dxfId="19423" priority="468">
      <formula>$L5="ACC"</formula>
    </cfRule>
  </conditionalFormatting>
  <conditionalFormatting sqref="JB5:JB24">
    <cfRule type="expression" dxfId="19422" priority="461">
      <formula>AND($J5="SQUAT",ISBLANK($I5))</formula>
    </cfRule>
    <cfRule type="expression" dxfId="19421" priority="462">
      <formula>AND($J5="BENCH",ISBLANK($I5))</formula>
    </cfRule>
    <cfRule type="expression" dxfId="19420" priority="463">
      <formula>AND($J5="DEADLIFT",ISBLANK($I5))</formula>
    </cfRule>
  </conditionalFormatting>
  <conditionalFormatting sqref="JB5:JB24">
    <cfRule type="expression" dxfId="19419" priority="456">
      <formula>$J5="SQUAT"</formula>
    </cfRule>
    <cfRule type="expression" dxfId="19418" priority="457">
      <formula>$J5="BENCH"</formula>
    </cfRule>
    <cfRule type="expression" dxfId="19417" priority="458">
      <formula>$J5="DEADLIFT"</formula>
    </cfRule>
    <cfRule type="expression" dxfId="19416" priority="459">
      <formula>AND($J5="ACC",ISBLANK($I5))</formula>
    </cfRule>
    <cfRule type="expression" dxfId="19415" priority="460">
      <formula>$J5="ACC"</formula>
    </cfRule>
  </conditionalFormatting>
  <conditionalFormatting sqref="JF5:JF24">
    <cfRule type="expression" dxfId="19414" priority="451">
      <formula>$L5="SQUAT"</formula>
    </cfRule>
    <cfRule type="expression" dxfId="19413" priority="452">
      <formula>$L5="BENCH"</formula>
    </cfRule>
    <cfRule type="expression" dxfId="19412" priority="453">
      <formula>$L5="DEADLIFT"</formula>
    </cfRule>
    <cfRule type="expression" dxfId="19411" priority="454">
      <formula>AND($L5="ACC",ISBLANK($K5))</formula>
    </cfRule>
    <cfRule type="expression" dxfId="19410" priority="455">
      <formula>$L5="ACC"</formula>
    </cfRule>
  </conditionalFormatting>
  <conditionalFormatting sqref="JT81:JT100">
    <cfRule type="expression" dxfId="19409" priority="446">
      <formula>$L81="SQUAT"</formula>
    </cfRule>
    <cfRule type="expression" dxfId="19408" priority="447">
      <formula>$L81="BENCH"</formula>
    </cfRule>
    <cfRule type="expression" dxfId="19407" priority="448">
      <formula>$L81="DEADLIFT"</formula>
    </cfRule>
    <cfRule type="expression" dxfId="19406" priority="449">
      <formula>AND($L81="ACC",ISBLANK($K81))</formula>
    </cfRule>
    <cfRule type="expression" dxfId="19405" priority="450">
      <formula>$L81="ACC"</formula>
    </cfRule>
  </conditionalFormatting>
  <conditionalFormatting sqref="JQ81:JQ100">
    <cfRule type="expression" dxfId="19404" priority="443">
      <formula>AND($J81="SQUAT",ISBLANK($I81))</formula>
    </cfRule>
    <cfRule type="expression" dxfId="19403" priority="444">
      <formula>AND($J81="BENCH",ISBLANK($I81))</formula>
    </cfRule>
    <cfRule type="expression" dxfId="19402" priority="445">
      <formula>AND($J81="DEADLIFT",ISBLANK($I81))</formula>
    </cfRule>
  </conditionalFormatting>
  <conditionalFormatting sqref="JQ81:JQ100">
    <cfRule type="expression" dxfId="19401" priority="438">
      <formula>$J81="SQUAT"</formula>
    </cfRule>
    <cfRule type="expression" dxfId="19400" priority="439">
      <formula>$J81="BENCH"</formula>
    </cfRule>
    <cfRule type="expression" dxfId="19399" priority="440">
      <formula>$J81="DEADLIFT"</formula>
    </cfRule>
    <cfRule type="expression" dxfId="19398" priority="441">
      <formula>AND($J81="ACC",ISBLANK($I81))</formula>
    </cfRule>
    <cfRule type="expression" dxfId="19397" priority="442">
      <formula>$J81="ACC"</formula>
    </cfRule>
  </conditionalFormatting>
  <conditionalFormatting sqref="JT157:JT176">
    <cfRule type="expression" dxfId="19396" priority="433">
      <formula>$L157="SQUAT"</formula>
    </cfRule>
    <cfRule type="expression" dxfId="19395" priority="434">
      <formula>$L157="BENCH"</formula>
    </cfRule>
    <cfRule type="expression" dxfId="19394" priority="435">
      <formula>$L157="DEADLIFT"</formula>
    </cfRule>
    <cfRule type="expression" dxfId="19393" priority="436">
      <formula>AND($L157="ACC",ISBLANK($K157))</formula>
    </cfRule>
    <cfRule type="expression" dxfId="19392" priority="437">
      <formula>$L157="ACC"</formula>
    </cfRule>
  </conditionalFormatting>
  <conditionalFormatting sqref="JQ157:JQ176">
    <cfRule type="expression" dxfId="19391" priority="430">
      <formula>AND($J157="SQUAT",ISBLANK($I157))</formula>
    </cfRule>
    <cfRule type="expression" dxfId="19390" priority="431">
      <formula>AND($J157="BENCH",ISBLANK($I157))</formula>
    </cfRule>
    <cfRule type="expression" dxfId="19389" priority="432">
      <formula>AND($J157="DEADLIFT",ISBLANK($I157))</formula>
    </cfRule>
  </conditionalFormatting>
  <conditionalFormatting sqref="JQ157:JQ176">
    <cfRule type="expression" dxfId="19388" priority="425">
      <formula>$J157="SQUAT"</formula>
    </cfRule>
    <cfRule type="expression" dxfId="19387" priority="426">
      <formula>$J157="BENCH"</formula>
    </cfRule>
    <cfRule type="expression" dxfId="19386" priority="427">
      <formula>$J157="DEADLIFT"</formula>
    </cfRule>
    <cfRule type="expression" dxfId="19385" priority="428">
      <formula>AND($J157="ACC",ISBLANK($I157))</formula>
    </cfRule>
    <cfRule type="expression" dxfId="19384" priority="429">
      <formula>$J157="ACC"</formula>
    </cfRule>
  </conditionalFormatting>
  <conditionalFormatting sqref="JU81:JU100">
    <cfRule type="expression" dxfId="19383" priority="420">
      <formula>$L81="SQUAT"</formula>
    </cfRule>
    <cfRule type="expression" dxfId="19382" priority="421">
      <formula>$L81="BENCH"</formula>
    </cfRule>
    <cfRule type="expression" dxfId="19381" priority="422">
      <formula>$L81="DEADLIFT"</formula>
    </cfRule>
    <cfRule type="expression" dxfId="19380" priority="423">
      <formula>AND($L81="ACC",ISBLANK($K81))</formula>
    </cfRule>
    <cfRule type="expression" dxfId="19379" priority="424">
      <formula>$L81="ACC"</formula>
    </cfRule>
  </conditionalFormatting>
  <conditionalFormatting sqref="JU157:JU176">
    <cfRule type="expression" dxfId="19378" priority="415">
      <formula>$L157="SQUAT"</formula>
    </cfRule>
    <cfRule type="expression" dxfId="19377" priority="416">
      <formula>$L157="BENCH"</formula>
    </cfRule>
    <cfRule type="expression" dxfId="19376" priority="417">
      <formula>$L157="DEADLIFT"</formula>
    </cfRule>
    <cfRule type="expression" dxfId="19375" priority="418">
      <formula>AND($L157="ACC",ISBLANK($K157))</formula>
    </cfRule>
    <cfRule type="expression" dxfId="19374" priority="419">
      <formula>$L157="ACC"</formula>
    </cfRule>
  </conditionalFormatting>
  <conditionalFormatting sqref="JT119:JT138">
    <cfRule type="expression" dxfId="19373" priority="410">
      <formula>$L119="SQUAT"</formula>
    </cfRule>
    <cfRule type="expression" dxfId="19372" priority="411">
      <formula>$L119="BENCH"</formula>
    </cfRule>
    <cfRule type="expression" dxfId="19371" priority="412">
      <formula>$L119="DEADLIFT"</formula>
    </cfRule>
    <cfRule type="expression" dxfId="19370" priority="413">
      <formula>AND($L119="ACC",ISBLANK($K119))</formula>
    </cfRule>
    <cfRule type="expression" dxfId="19369" priority="414">
      <formula>$L119="ACC"</formula>
    </cfRule>
  </conditionalFormatting>
  <conditionalFormatting sqref="JQ119:JQ138">
    <cfRule type="expression" dxfId="19368" priority="407">
      <formula>AND($J119="SQUAT",ISBLANK($I119))</formula>
    </cfRule>
    <cfRule type="expression" dxfId="19367" priority="408">
      <formula>AND($J119="BENCH",ISBLANK($I119))</formula>
    </cfRule>
    <cfRule type="expression" dxfId="19366" priority="409">
      <formula>AND($J119="DEADLIFT",ISBLANK($I119))</formula>
    </cfRule>
  </conditionalFormatting>
  <conditionalFormatting sqref="JQ119:JQ138">
    <cfRule type="expression" dxfId="19365" priority="402">
      <formula>$J119="SQUAT"</formula>
    </cfRule>
    <cfRule type="expression" dxfId="19364" priority="403">
      <formula>$J119="BENCH"</formula>
    </cfRule>
    <cfRule type="expression" dxfId="19363" priority="404">
      <formula>$J119="DEADLIFT"</formula>
    </cfRule>
    <cfRule type="expression" dxfId="19362" priority="405">
      <formula>AND($J119="ACC",ISBLANK($I119))</formula>
    </cfRule>
    <cfRule type="expression" dxfId="19361" priority="406">
      <formula>$J119="ACC"</formula>
    </cfRule>
  </conditionalFormatting>
  <conditionalFormatting sqref="JU119:JU138">
    <cfRule type="expression" dxfId="19360" priority="397">
      <formula>$L119="SQUAT"</formula>
    </cfRule>
    <cfRule type="expression" dxfId="19359" priority="398">
      <formula>$L119="BENCH"</formula>
    </cfRule>
    <cfRule type="expression" dxfId="19358" priority="399">
      <formula>$L119="DEADLIFT"</formula>
    </cfRule>
    <cfRule type="expression" dxfId="19357" priority="400">
      <formula>AND($L119="ACC",ISBLANK($K119))</formula>
    </cfRule>
    <cfRule type="expression" dxfId="19356" priority="401">
      <formula>$L119="ACC"</formula>
    </cfRule>
  </conditionalFormatting>
  <conditionalFormatting sqref="JT43:JT62">
    <cfRule type="expression" dxfId="19355" priority="392">
      <formula>$L43="SQUAT"</formula>
    </cfRule>
    <cfRule type="expression" dxfId="19354" priority="393">
      <formula>$L43="BENCH"</formula>
    </cfRule>
    <cfRule type="expression" dxfId="19353" priority="394">
      <formula>$L43="DEADLIFT"</formula>
    </cfRule>
    <cfRule type="expression" dxfId="19352" priority="395">
      <formula>AND($L43="ACC",ISBLANK($K43))</formula>
    </cfRule>
    <cfRule type="expression" dxfId="19351" priority="396">
      <formula>$L43="ACC"</formula>
    </cfRule>
  </conditionalFormatting>
  <conditionalFormatting sqref="JQ43:JQ62">
    <cfRule type="expression" dxfId="19350" priority="389">
      <formula>AND($J43="SQUAT",ISBLANK($I43))</formula>
    </cfRule>
    <cfRule type="expression" dxfId="19349" priority="390">
      <formula>AND($J43="BENCH",ISBLANK($I43))</formula>
    </cfRule>
    <cfRule type="expression" dxfId="19348" priority="391">
      <formula>AND($J43="DEADLIFT",ISBLANK($I43))</formula>
    </cfRule>
  </conditionalFormatting>
  <conditionalFormatting sqref="JQ43:JQ62">
    <cfRule type="expression" dxfId="19347" priority="384">
      <formula>$J43="SQUAT"</formula>
    </cfRule>
    <cfRule type="expression" dxfId="19346" priority="385">
      <formula>$J43="BENCH"</formula>
    </cfRule>
    <cfRule type="expression" dxfId="19345" priority="386">
      <formula>$J43="DEADLIFT"</formula>
    </cfRule>
    <cfRule type="expression" dxfId="19344" priority="387">
      <formula>AND($J43="ACC",ISBLANK($I43))</formula>
    </cfRule>
    <cfRule type="expression" dxfId="19343" priority="388">
      <formula>$J43="ACC"</formula>
    </cfRule>
  </conditionalFormatting>
  <conditionalFormatting sqref="JU43:JU62">
    <cfRule type="expression" dxfId="19342" priority="379">
      <formula>$L43="SQUAT"</formula>
    </cfRule>
    <cfRule type="expression" dxfId="19341" priority="380">
      <formula>$L43="BENCH"</formula>
    </cfRule>
    <cfRule type="expression" dxfId="19340" priority="381">
      <formula>$L43="DEADLIFT"</formula>
    </cfRule>
    <cfRule type="expression" dxfId="19339" priority="382">
      <formula>AND($L43="ACC",ISBLANK($K43))</formula>
    </cfRule>
    <cfRule type="expression" dxfId="19338" priority="383">
      <formula>$L43="ACC"</formula>
    </cfRule>
  </conditionalFormatting>
  <conditionalFormatting sqref="JT5:JT24">
    <cfRule type="expression" dxfId="19337" priority="374">
      <formula>$L5="SQUAT"</formula>
    </cfRule>
    <cfRule type="expression" dxfId="19336" priority="375">
      <formula>$L5="BENCH"</formula>
    </cfRule>
    <cfRule type="expression" dxfId="19335" priority="376">
      <formula>$L5="DEADLIFT"</formula>
    </cfRule>
    <cfRule type="expression" dxfId="19334" priority="377">
      <formula>AND($L5="ACC",ISBLANK($K5))</formula>
    </cfRule>
    <cfRule type="expression" dxfId="19333" priority="378">
      <formula>$L5="ACC"</formula>
    </cfRule>
  </conditionalFormatting>
  <conditionalFormatting sqref="JQ5:JQ24">
    <cfRule type="expression" dxfId="19332" priority="371">
      <formula>AND($J5="SQUAT",ISBLANK($I5))</formula>
    </cfRule>
    <cfRule type="expression" dxfId="19331" priority="372">
      <formula>AND($J5="BENCH",ISBLANK($I5))</formula>
    </cfRule>
    <cfRule type="expression" dxfId="19330" priority="373">
      <formula>AND($J5="DEADLIFT",ISBLANK($I5))</formula>
    </cfRule>
  </conditionalFormatting>
  <conditionalFormatting sqref="JQ5:JQ24">
    <cfRule type="expression" dxfId="19329" priority="366">
      <formula>$J5="SQUAT"</formula>
    </cfRule>
    <cfRule type="expression" dxfId="19328" priority="367">
      <formula>$J5="BENCH"</formula>
    </cfRule>
    <cfRule type="expression" dxfId="19327" priority="368">
      <formula>$J5="DEADLIFT"</formula>
    </cfRule>
    <cfRule type="expression" dxfId="19326" priority="369">
      <formula>AND($J5="ACC",ISBLANK($I5))</formula>
    </cfRule>
    <cfRule type="expression" dxfId="19325" priority="370">
      <formula>$J5="ACC"</formula>
    </cfRule>
  </conditionalFormatting>
  <conditionalFormatting sqref="JU5:JU24">
    <cfRule type="expression" dxfId="19324" priority="361">
      <formula>$L5="SQUAT"</formula>
    </cfRule>
    <cfRule type="expression" dxfId="19323" priority="362">
      <formula>$L5="BENCH"</formula>
    </cfRule>
    <cfRule type="expression" dxfId="19322" priority="363">
      <formula>$L5="DEADLIFT"</formula>
    </cfRule>
    <cfRule type="expression" dxfId="19321" priority="364">
      <formula>AND($L5="ACC",ISBLANK($K5))</formula>
    </cfRule>
    <cfRule type="expression" dxfId="19320" priority="365">
      <formula>$L5="ACC"</formula>
    </cfRule>
  </conditionalFormatting>
  <conditionalFormatting sqref="KI81:KI100">
    <cfRule type="expression" dxfId="19319" priority="356">
      <formula>$L81="SQUAT"</formula>
    </cfRule>
    <cfRule type="expression" dxfId="19318" priority="357">
      <formula>$L81="BENCH"</formula>
    </cfRule>
    <cfRule type="expression" dxfId="19317" priority="358">
      <formula>$L81="DEADLIFT"</formula>
    </cfRule>
    <cfRule type="expression" dxfId="19316" priority="359">
      <formula>AND($L81="ACC",ISBLANK($K81))</formula>
    </cfRule>
    <cfRule type="expression" dxfId="19315" priority="360">
      <formula>$L81="ACC"</formula>
    </cfRule>
  </conditionalFormatting>
  <conditionalFormatting sqref="KF81:KF100">
    <cfRule type="expression" dxfId="19314" priority="353">
      <formula>AND($J81="SQUAT",ISBLANK($I81))</formula>
    </cfRule>
    <cfRule type="expression" dxfId="19313" priority="354">
      <formula>AND($J81="BENCH",ISBLANK($I81))</formula>
    </cfRule>
    <cfRule type="expression" dxfId="19312" priority="355">
      <formula>AND($J81="DEADLIFT",ISBLANK($I81))</formula>
    </cfRule>
  </conditionalFormatting>
  <conditionalFormatting sqref="KF81:KF100">
    <cfRule type="expression" dxfId="19311" priority="348">
      <formula>$J81="SQUAT"</formula>
    </cfRule>
    <cfRule type="expression" dxfId="19310" priority="349">
      <formula>$J81="BENCH"</formula>
    </cfRule>
    <cfRule type="expression" dxfId="19309" priority="350">
      <formula>$J81="DEADLIFT"</formula>
    </cfRule>
    <cfRule type="expression" dxfId="19308" priority="351">
      <formula>AND($J81="ACC",ISBLANK($I81))</formula>
    </cfRule>
    <cfRule type="expression" dxfId="19307" priority="352">
      <formula>$J81="ACC"</formula>
    </cfRule>
  </conditionalFormatting>
  <conditionalFormatting sqref="KI157:KI176">
    <cfRule type="expression" dxfId="19306" priority="343">
      <formula>$L157="SQUAT"</formula>
    </cfRule>
    <cfRule type="expression" dxfId="19305" priority="344">
      <formula>$L157="BENCH"</formula>
    </cfRule>
    <cfRule type="expression" dxfId="19304" priority="345">
      <formula>$L157="DEADLIFT"</formula>
    </cfRule>
    <cfRule type="expression" dxfId="19303" priority="346">
      <formula>AND($L157="ACC",ISBLANK($K157))</formula>
    </cfRule>
    <cfRule type="expression" dxfId="19302" priority="347">
      <formula>$L157="ACC"</formula>
    </cfRule>
  </conditionalFormatting>
  <conditionalFormatting sqref="KF157:KF176">
    <cfRule type="expression" dxfId="19301" priority="340">
      <formula>AND($J157="SQUAT",ISBLANK($I157))</formula>
    </cfRule>
    <cfRule type="expression" dxfId="19300" priority="341">
      <formula>AND($J157="BENCH",ISBLANK($I157))</formula>
    </cfRule>
    <cfRule type="expression" dxfId="19299" priority="342">
      <formula>AND($J157="DEADLIFT",ISBLANK($I157))</formula>
    </cfRule>
  </conditionalFormatting>
  <conditionalFormatting sqref="KF157:KF176">
    <cfRule type="expression" dxfId="19298" priority="335">
      <formula>$J157="SQUAT"</formula>
    </cfRule>
    <cfRule type="expression" dxfId="19297" priority="336">
      <formula>$J157="BENCH"</formula>
    </cfRule>
    <cfRule type="expression" dxfId="19296" priority="337">
      <formula>$J157="DEADLIFT"</formula>
    </cfRule>
    <cfRule type="expression" dxfId="19295" priority="338">
      <formula>AND($J157="ACC",ISBLANK($I157))</formula>
    </cfRule>
    <cfRule type="expression" dxfId="19294" priority="339">
      <formula>$J157="ACC"</formula>
    </cfRule>
  </conditionalFormatting>
  <conditionalFormatting sqref="KJ81:KJ100">
    <cfRule type="expression" dxfId="19293" priority="330">
      <formula>$L81="SQUAT"</formula>
    </cfRule>
    <cfRule type="expression" dxfId="19292" priority="331">
      <formula>$L81="BENCH"</formula>
    </cfRule>
    <cfRule type="expression" dxfId="19291" priority="332">
      <formula>$L81="DEADLIFT"</formula>
    </cfRule>
    <cfRule type="expression" dxfId="19290" priority="333">
      <formula>AND($L81="ACC",ISBLANK($K81))</formula>
    </cfRule>
    <cfRule type="expression" dxfId="19289" priority="334">
      <formula>$L81="ACC"</formula>
    </cfRule>
  </conditionalFormatting>
  <conditionalFormatting sqref="KJ157:KJ176">
    <cfRule type="expression" dxfId="19288" priority="325">
      <formula>$L157="SQUAT"</formula>
    </cfRule>
    <cfRule type="expression" dxfId="19287" priority="326">
      <formula>$L157="BENCH"</formula>
    </cfRule>
    <cfRule type="expression" dxfId="19286" priority="327">
      <formula>$L157="DEADLIFT"</formula>
    </cfRule>
    <cfRule type="expression" dxfId="19285" priority="328">
      <formula>AND($L157="ACC",ISBLANK($K157))</formula>
    </cfRule>
    <cfRule type="expression" dxfId="19284" priority="329">
      <formula>$L157="ACC"</formula>
    </cfRule>
  </conditionalFormatting>
  <conditionalFormatting sqref="KI119:KI138">
    <cfRule type="expression" dxfId="19283" priority="320">
      <formula>$L119="SQUAT"</formula>
    </cfRule>
    <cfRule type="expression" dxfId="19282" priority="321">
      <formula>$L119="BENCH"</formula>
    </cfRule>
    <cfRule type="expression" dxfId="19281" priority="322">
      <formula>$L119="DEADLIFT"</formula>
    </cfRule>
    <cfRule type="expression" dxfId="19280" priority="323">
      <formula>AND($L119="ACC",ISBLANK($K119))</formula>
    </cfRule>
    <cfRule type="expression" dxfId="19279" priority="324">
      <formula>$L119="ACC"</formula>
    </cfRule>
  </conditionalFormatting>
  <conditionalFormatting sqref="KF119:KF138">
    <cfRule type="expression" dxfId="19278" priority="317">
      <formula>AND($J119="SQUAT",ISBLANK($I119))</formula>
    </cfRule>
    <cfRule type="expression" dxfId="19277" priority="318">
      <formula>AND($J119="BENCH",ISBLANK($I119))</formula>
    </cfRule>
    <cfRule type="expression" dxfId="19276" priority="319">
      <formula>AND($J119="DEADLIFT",ISBLANK($I119))</formula>
    </cfRule>
  </conditionalFormatting>
  <conditionalFormatting sqref="KF119:KF138">
    <cfRule type="expression" dxfId="19275" priority="312">
      <formula>$J119="SQUAT"</formula>
    </cfRule>
    <cfRule type="expression" dxfId="19274" priority="313">
      <formula>$J119="BENCH"</formula>
    </cfRule>
    <cfRule type="expression" dxfId="19273" priority="314">
      <formula>$J119="DEADLIFT"</formula>
    </cfRule>
    <cfRule type="expression" dxfId="19272" priority="315">
      <formula>AND($J119="ACC",ISBLANK($I119))</formula>
    </cfRule>
    <cfRule type="expression" dxfId="19271" priority="316">
      <formula>$J119="ACC"</formula>
    </cfRule>
  </conditionalFormatting>
  <conditionalFormatting sqref="KJ119:KJ138">
    <cfRule type="expression" dxfId="19270" priority="307">
      <formula>$L119="SQUAT"</formula>
    </cfRule>
    <cfRule type="expression" dxfId="19269" priority="308">
      <formula>$L119="BENCH"</formula>
    </cfRule>
    <cfRule type="expression" dxfId="19268" priority="309">
      <formula>$L119="DEADLIFT"</formula>
    </cfRule>
    <cfRule type="expression" dxfId="19267" priority="310">
      <formula>AND($L119="ACC",ISBLANK($K119))</formula>
    </cfRule>
    <cfRule type="expression" dxfId="19266" priority="311">
      <formula>$L119="ACC"</formula>
    </cfRule>
  </conditionalFormatting>
  <conditionalFormatting sqref="KI43:KI62">
    <cfRule type="expression" dxfId="19265" priority="302">
      <formula>$L43="SQUAT"</formula>
    </cfRule>
    <cfRule type="expression" dxfId="19264" priority="303">
      <formula>$L43="BENCH"</formula>
    </cfRule>
    <cfRule type="expression" dxfId="19263" priority="304">
      <formula>$L43="DEADLIFT"</formula>
    </cfRule>
    <cfRule type="expression" dxfId="19262" priority="305">
      <formula>AND($L43="ACC",ISBLANK($K43))</formula>
    </cfRule>
    <cfRule type="expression" dxfId="19261" priority="306">
      <formula>$L43="ACC"</formula>
    </cfRule>
  </conditionalFormatting>
  <conditionalFormatting sqref="KF43:KF62">
    <cfRule type="expression" dxfId="19260" priority="299">
      <formula>AND($J43="SQUAT",ISBLANK($I43))</formula>
    </cfRule>
    <cfRule type="expression" dxfId="19259" priority="300">
      <formula>AND($J43="BENCH",ISBLANK($I43))</formula>
    </cfRule>
    <cfRule type="expression" dxfId="19258" priority="301">
      <formula>AND($J43="DEADLIFT",ISBLANK($I43))</formula>
    </cfRule>
  </conditionalFormatting>
  <conditionalFormatting sqref="KF43:KF62">
    <cfRule type="expression" dxfId="19257" priority="294">
      <formula>$J43="SQUAT"</formula>
    </cfRule>
    <cfRule type="expression" dxfId="19256" priority="295">
      <formula>$J43="BENCH"</formula>
    </cfRule>
    <cfRule type="expression" dxfId="19255" priority="296">
      <formula>$J43="DEADLIFT"</formula>
    </cfRule>
    <cfRule type="expression" dxfId="19254" priority="297">
      <formula>AND($J43="ACC",ISBLANK($I43))</formula>
    </cfRule>
    <cfRule type="expression" dxfId="19253" priority="298">
      <formula>$J43="ACC"</formula>
    </cfRule>
  </conditionalFormatting>
  <conditionalFormatting sqref="KJ43:KJ62">
    <cfRule type="expression" dxfId="19252" priority="289">
      <formula>$L43="SQUAT"</formula>
    </cfRule>
    <cfRule type="expression" dxfId="19251" priority="290">
      <formula>$L43="BENCH"</formula>
    </cfRule>
    <cfRule type="expression" dxfId="19250" priority="291">
      <formula>$L43="DEADLIFT"</formula>
    </cfRule>
    <cfRule type="expression" dxfId="19249" priority="292">
      <formula>AND($L43="ACC",ISBLANK($K43))</formula>
    </cfRule>
    <cfRule type="expression" dxfId="19248" priority="293">
      <formula>$L43="ACC"</formula>
    </cfRule>
  </conditionalFormatting>
  <conditionalFormatting sqref="KI5:KI24">
    <cfRule type="expression" dxfId="19247" priority="284">
      <formula>$L5="SQUAT"</formula>
    </cfRule>
    <cfRule type="expression" dxfId="19246" priority="285">
      <formula>$L5="BENCH"</formula>
    </cfRule>
    <cfRule type="expression" dxfId="19245" priority="286">
      <formula>$L5="DEADLIFT"</formula>
    </cfRule>
    <cfRule type="expression" dxfId="19244" priority="287">
      <formula>AND($L5="ACC",ISBLANK($K5))</formula>
    </cfRule>
    <cfRule type="expression" dxfId="19243" priority="288">
      <formula>$L5="ACC"</formula>
    </cfRule>
  </conditionalFormatting>
  <conditionalFormatting sqref="KF5:KF24">
    <cfRule type="expression" dxfId="19242" priority="281">
      <formula>AND($J5="SQUAT",ISBLANK($I5))</formula>
    </cfRule>
    <cfRule type="expression" dxfId="19241" priority="282">
      <formula>AND($J5="BENCH",ISBLANK($I5))</formula>
    </cfRule>
    <cfRule type="expression" dxfId="19240" priority="283">
      <formula>AND($J5="DEADLIFT",ISBLANK($I5))</formula>
    </cfRule>
  </conditionalFormatting>
  <conditionalFormatting sqref="KF5:KF24">
    <cfRule type="expression" dxfId="19239" priority="276">
      <formula>$J5="SQUAT"</formula>
    </cfRule>
    <cfRule type="expression" dxfId="19238" priority="277">
      <formula>$J5="BENCH"</formula>
    </cfRule>
    <cfRule type="expression" dxfId="19237" priority="278">
      <formula>$J5="DEADLIFT"</formula>
    </cfRule>
    <cfRule type="expression" dxfId="19236" priority="279">
      <formula>AND($J5="ACC",ISBLANK($I5))</formula>
    </cfRule>
    <cfRule type="expression" dxfId="19235" priority="280">
      <formula>$J5="ACC"</formula>
    </cfRule>
  </conditionalFormatting>
  <conditionalFormatting sqref="KJ5:KJ24">
    <cfRule type="expression" dxfId="19234" priority="271">
      <formula>$L5="SQUAT"</formula>
    </cfRule>
    <cfRule type="expression" dxfId="19233" priority="272">
      <formula>$L5="BENCH"</formula>
    </cfRule>
    <cfRule type="expression" dxfId="19232" priority="273">
      <formula>$L5="DEADLIFT"</formula>
    </cfRule>
    <cfRule type="expression" dxfId="19231" priority="274">
      <formula>AND($L5="ACC",ISBLANK($K5))</formula>
    </cfRule>
    <cfRule type="expression" dxfId="19230" priority="275">
      <formula>$L5="ACC"</formula>
    </cfRule>
  </conditionalFormatting>
  <conditionalFormatting sqref="KX81:KX100">
    <cfRule type="expression" dxfId="19229" priority="266">
      <formula>$L81="SQUAT"</formula>
    </cfRule>
    <cfRule type="expression" dxfId="19228" priority="267">
      <formula>$L81="BENCH"</formula>
    </cfRule>
    <cfRule type="expression" dxfId="19227" priority="268">
      <formula>$L81="DEADLIFT"</formula>
    </cfRule>
    <cfRule type="expression" dxfId="19226" priority="269">
      <formula>AND($L81="ACC",ISBLANK($K81))</formula>
    </cfRule>
    <cfRule type="expression" dxfId="19225" priority="270">
      <formula>$L81="ACC"</formula>
    </cfRule>
  </conditionalFormatting>
  <conditionalFormatting sqref="KU81:KU100">
    <cfRule type="expression" dxfId="19224" priority="263">
      <formula>AND($J81="SQUAT",ISBLANK($I81))</formula>
    </cfRule>
    <cfRule type="expression" dxfId="19223" priority="264">
      <formula>AND($J81="BENCH",ISBLANK($I81))</formula>
    </cfRule>
    <cfRule type="expression" dxfId="19222" priority="265">
      <formula>AND($J81="DEADLIFT",ISBLANK($I81))</formula>
    </cfRule>
  </conditionalFormatting>
  <conditionalFormatting sqref="KU81:KU100">
    <cfRule type="expression" dxfId="19221" priority="258">
      <formula>$J81="SQUAT"</formula>
    </cfRule>
    <cfRule type="expression" dxfId="19220" priority="259">
      <formula>$J81="BENCH"</formula>
    </cfRule>
    <cfRule type="expression" dxfId="19219" priority="260">
      <formula>$J81="DEADLIFT"</formula>
    </cfRule>
    <cfRule type="expression" dxfId="19218" priority="261">
      <formula>AND($J81="ACC",ISBLANK($I81))</formula>
    </cfRule>
    <cfRule type="expression" dxfId="19217" priority="262">
      <formula>$J81="ACC"</formula>
    </cfRule>
  </conditionalFormatting>
  <conditionalFormatting sqref="KX157:KX176">
    <cfRule type="expression" dxfId="19216" priority="253">
      <formula>$L157="SQUAT"</formula>
    </cfRule>
    <cfRule type="expression" dxfId="19215" priority="254">
      <formula>$L157="BENCH"</formula>
    </cfRule>
    <cfRule type="expression" dxfId="19214" priority="255">
      <formula>$L157="DEADLIFT"</formula>
    </cfRule>
    <cfRule type="expression" dxfId="19213" priority="256">
      <formula>AND($L157="ACC",ISBLANK($K157))</formula>
    </cfRule>
    <cfRule type="expression" dxfId="19212" priority="257">
      <formula>$L157="ACC"</formula>
    </cfRule>
  </conditionalFormatting>
  <conditionalFormatting sqref="KU157:KU176">
    <cfRule type="expression" dxfId="19211" priority="250">
      <formula>AND($J157="SQUAT",ISBLANK($I157))</formula>
    </cfRule>
    <cfRule type="expression" dxfId="19210" priority="251">
      <formula>AND($J157="BENCH",ISBLANK($I157))</formula>
    </cfRule>
    <cfRule type="expression" dxfId="19209" priority="252">
      <formula>AND($J157="DEADLIFT",ISBLANK($I157))</formula>
    </cfRule>
  </conditionalFormatting>
  <conditionalFormatting sqref="KU157:KU176">
    <cfRule type="expression" dxfId="19208" priority="245">
      <formula>$J157="SQUAT"</formula>
    </cfRule>
    <cfRule type="expression" dxfId="19207" priority="246">
      <formula>$J157="BENCH"</formula>
    </cfRule>
    <cfRule type="expression" dxfId="19206" priority="247">
      <formula>$J157="DEADLIFT"</formula>
    </cfRule>
    <cfRule type="expression" dxfId="19205" priority="248">
      <formula>AND($J157="ACC",ISBLANK($I157))</formula>
    </cfRule>
    <cfRule type="expression" dxfId="19204" priority="249">
      <formula>$J157="ACC"</formula>
    </cfRule>
  </conditionalFormatting>
  <conditionalFormatting sqref="KY81:KY100">
    <cfRule type="expression" dxfId="19203" priority="240">
      <formula>$L81="SQUAT"</formula>
    </cfRule>
    <cfRule type="expression" dxfId="19202" priority="241">
      <formula>$L81="BENCH"</formula>
    </cfRule>
    <cfRule type="expression" dxfId="19201" priority="242">
      <formula>$L81="DEADLIFT"</formula>
    </cfRule>
    <cfRule type="expression" dxfId="19200" priority="243">
      <formula>AND($L81="ACC",ISBLANK($K81))</formula>
    </cfRule>
    <cfRule type="expression" dxfId="19199" priority="244">
      <formula>$L81="ACC"</formula>
    </cfRule>
  </conditionalFormatting>
  <conditionalFormatting sqref="KY157:KY176">
    <cfRule type="expression" dxfId="19198" priority="235">
      <formula>$L157="SQUAT"</formula>
    </cfRule>
    <cfRule type="expression" dxfId="19197" priority="236">
      <formula>$L157="BENCH"</formula>
    </cfRule>
    <cfRule type="expression" dxfId="19196" priority="237">
      <formula>$L157="DEADLIFT"</formula>
    </cfRule>
    <cfRule type="expression" dxfId="19195" priority="238">
      <formula>AND($L157="ACC",ISBLANK($K157))</formula>
    </cfRule>
    <cfRule type="expression" dxfId="19194" priority="239">
      <formula>$L157="ACC"</formula>
    </cfRule>
  </conditionalFormatting>
  <conditionalFormatting sqref="KX119:KX138">
    <cfRule type="expression" dxfId="19193" priority="230">
      <formula>$L119="SQUAT"</formula>
    </cfRule>
    <cfRule type="expression" dxfId="19192" priority="231">
      <formula>$L119="BENCH"</formula>
    </cfRule>
    <cfRule type="expression" dxfId="19191" priority="232">
      <formula>$L119="DEADLIFT"</formula>
    </cfRule>
    <cfRule type="expression" dxfId="19190" priority="233">
      <formula>AND($L119="ACC",ISBLANK($K119))</formula>
    </cfRule>
    <cfRule type="expression" dxfId="19189" priority="234">
      <formula>$L119="ACC"</formula>
    </cfRule>
  </conditionalFormatting>
  <conditionalFormatting sqref="KU119:KU138">
    <cfRule type="expression" dxfId="19188" priority="227">
      <formula>AND($J119="SQUAT",ISBLANK($I119))</formula>
    </cfRule>
    <cfRule type="expression" dxfId="19187" priority="228">
      <formula>AND($J119="BENCH",ISBLANK($I119))</formula>
    </cfRule>
    <cfRule type="expression" dxfId="19186" priority="229">
      <formula>AND($J119="DEADLIFT",ISBLANK($I119))</formula>
    </cfRule>
  </conditionalFormatting>
  <conditionalFormatting sqref="KU119:KU138">
    <cfRule type="expression" dxfId="19185" priority="222">
      <formula>$J119="SQUAT"</formula>
    </cfRule>
    <cfRule type="expression" dxfId="19184" priority="223">
      <formula>$J119="BENCH"</formula>
    </cfRule>
    <cfRule type="expression" dxfId="19183" priority="224">
      <formula>$J119="DEADLIFT"</formula>
    </cfRule>
    <cfRule type="expression" dxfId="19182" priority="225">
      <formula>AND($J119="ACC",ISBLANK($I119))</formula>
    </cfRule>
    <cfRule type="expression" dxfId="19181" priority="226">
      <formula>$J119="ACC"</formula>
    </cfRule>
  </conditionalFormatting>
  <conditionalFormatting sqref="KY119:KY138">
    <cfRule type="expression" dxfId="19180" priority="217">
      <formula>$L119="SQUAT"</formula>
    </cfRule>
    <cfRule type="expression" dxfId="19179" priority="218">
      <formula>$L119="BENCH"</formula>
    </cfRule>
    <cfRule type="expression" dxfId="19178" priority="219">
      <formula>$L119="DEADLIFT"</formula>
    </cfRule>
    <cfRule type="expression" dxfId="19177" priority="220">
      <formula>AND($L119="ACC",ISBLANK($K119))</formula>
    </cfRule>
    <cfRule type="expression" dxfId="19176" priority="221">
      <formula>$L119="ACC"</formula>
    </cfRule>
  </conditionalFormatting>
  <conditionalFormatting sqref="KX43:KX62">
    <cfRule type="expression" dxfId="19175" priority="212">
      <formula>$L43="SQUAT"</formula>
    </cfRule>
    <cfRule type="expression" dxfId="19174" priority="213">
      <formula>$L43="BENCH"</formula>
    </cfRule>
    <cfRule type="expression" dxfId="19173" priority="214">
      <formula>$L43="DEADLIFT"</formula>
    </cfRule>
    <cfRule type="expression" dxfId="19172" priority="215">
      <formula>AND($L43="ACC",ISBLANK($K43))</formula>
    </cfRule>
    <cfRule type="expression" dxfId="19171" priority="216">
      <formula>$L43="ACC"</formula>
    </cfRule>
  </conditionalFormatting>
  <conditionalFormatting sqref="KU43:KU62">
    <cfRule type="expression" dxfId="19170" priority="209">
      <formula>AND($J43="SQUAT",ISBLANK($I43))</formula>
    </cfRule>
    <cfRule type="expression" dxfId="19169" priority="210">
      <formula>AND($J43="BENCH",ISBLANK($I43))</formula>
    </cfRule>
    <cfRule type="expression" dxfId="19168" priority="211">
      <formula>AND($J43="DEADLIFT",ISBLANK($I43))</formula>
    </cfRule>
  </conditionalFormatting>
  <conditionalFormatting sqref="KU43:KU62">
    <cfRule type="expression" dxfId="19167" priority="204">
      <formula>$J43="SQUAT"</formula>
    </cfRule>
    <cfRule type="expression" dxfId="19166" priority="205">
      <formula>$J43="BENCH"</formula>
    </cfRule>
    <cfRule type="expression" dxfId="19165" priority="206">
      <formula>$J43="DEADLIFT"</formula>
    </cfRule>
    <cfRule type="expression" dxfId="19164" priority="207">
      <formula>AND($J43="ACC",ISBLANK($I43))</formula>
    </cfRule>
    <cfRule type="expression" dxfId="19163" priority="208">
      <formula>$J43="ACC"</formula>
    </cfRule>
  </conditionalFormatting>
  <conditionalFormatting sqref="KY43:KY62">
    <cfRule type="expression" dxfId="19162" priority="199">
      <formula>$L43="SQUAT"</formula>
    </cfRule>
    <cfRule type="expression" dxfId="19161" priority="200">
      <formula>$L43="BENCH"</formula>
    </cfRule>
    <cfRule type="expression" dxfId="19160" priority="201">
      <formula>$L43="DEADLIFT"</formula>
    </cfRule>
    <cfRule type="expression" dxfId="19159" priority="202">
      <formula>AND($L43="ACC",ISBLANK($K43))</formula>
    </cfRule>
    <cfRule type="expression" dxfId="19158" priority="203">
      <formula>$L43="ACC"</formula>
    </cfRule>
  </conditionalFormatting>
  <conditionalFormatting sqref="KX5:KX24">
    <cfRule type="expression" dxfId="19157" priority="194">
      <formula>$L5="SQUAT"</formula>
    </cfRule>
    <cfRule type="expression" dxfId="19156" priority="195">
      <formula>$L5="BENCH"</formula>
    </cfRule>
    <cfRule type="expression" dxfId="19155" priority="196">
      <formula>$L5="DEADLIFT"</formula>
    </cfRule>
    <cfRule type="expression" dxfId="19154" priority="197">
      <formula>AND($L5="ACC",ISBLANK($K5))</formula>
    </cfRule>
    <cfRule type="expression" dxfId="19153" priority="198">
      <formula>$L5="ACC"</formula>
    </cfRule>
  </conditionalFormatting>
  <conditionalFormatting sqref="KU5:KU24">
    <cfRule type="expression" dxfId="19152" priority="191">
      <formula>AND($J5="SQUAT",ISBLANK($I5))</formula>
    </cfRule>
    <cfRule type="expression" dxfId="19151" priority="192">
      <formula>AND($J5="BENCH",ISBLANK($I5))</formula>
    </cfRule>
    <cfRule type="expression" dxfId="19150" priority="193">
      <formula>AND($J5="DEADLIFT",ISBLANK($I5))</formula>
    </cfRule>
  </conditionalFormatting>
  <conditionalFormatting sqref="KU5:KU24">
    <cfRule type="expression" dxfId="19149" priority="186">
      <formula>$J5="SQUAT"</formula>
    </cfRule>
    <cfRule type="expression" dxfId="19148" priority="187">
      <formula>$J5="BENCH"</formula>
    </cfRule>
    <cfRule type="expression" dxfId="19147" priority="188">
      <formula>$J5="DEADLIFT"</formula>
    </cfRule>
    <cfRule type="expression" dxfId="19146" priority="189">
      <formula>AND($J5="ACC",ISBLANK($I5))</formula>
    </cfRule>
    <cfRule type="expression" dxfId="19145" priority="190">
      <formula>$J5="ACC"</formula>
    </cfRule>
  </conditionalFormatting>
  <conditionalFormatting sqref="KY5:KY24">
    <cfRule type="expression" dxfId="19144" priority="181">
      <formula>$L5="SQUAT"</formula>
    </cfRule>
    <cfRule type="expression" dxfId="19143" priority="182">
      <formula>$L5="BENCH"</formula>
    </cfRule>
    <cfRule type="expression" dxfId="19142" priority="183">
      <formula>$L5="DEADLIFT"</formula>
    </cfRule>
    <cfRule type="expression" dxfId="19141" priority="184">
      <formula>AND($L5="ACC",ISBLANK($K5))</formula>
    </cfRule>
    <cfRule type="expression" dxfId="19140" priority="185">
      <formula>$L5="ACC"</formula>
    </cfRule>
  </conditionalFormatting>
  <conditionalFormatting sqref="LM81:LM100">
    <cfRule type="expression" dxfId="19139" priority="176">
      <formula>$L81="SQUAT"</formula>
    </cfRule>
    <cfRule type="expression" dxfId="19138" priority="177">
      <formula>$L81="BENCH"</formula>
    </cfRule>
    <cfRule type="expression" dxfId="19137" priority="178">
      <formula>$L81="DEADLIFT"</formula>
    </cfRule>
    <cfRule type="expression" dxfId="19136" priority="179">
      <formula>AND($L81="ACC",ISBLANK($K81))</formula>
    </cfRule>
    <cfRule type="expression" dxfId="19135" priority="180">
      <formula>$L81="ACC"</formula>
    </cfRule>
  </conditionalFormatting>
  <conditionalFormatting sqref="LJ81:LJ100">
    <cfRule type="expression" dxfId="19134" priority="173">
      <formula>AND($J81="SQUAT",ISBLANK($I81))</formula>
    </cfRule>
    <cfRule type="expression" dxfId="19133" priority="174">
      <formula>AND($J81="BENCH",ISBLANK($I81))</formula>
    </cfRule>
    <cfRule type="expression" dxfId="19132" priority="175">
      <formula>AND($J81="DEADLIFT",ISBLANK($I81))</formula>
    </cfRule>
  </conditionalFormatting>
  <conditionalFormatting sqref="LJ81:LJ100">
    <cfRule type="expression" dxfId="19131" priority="168">
      <formula>$J81="SQUAT"</formula>
    </cfRule>
    <cfRule type="expression" dxfId="19130" priority="169">
      <formula>$J81="BENCH"</formula>
    </cfRule>
    <cfRule type="expression" dxfId="19129" priority="170">
      <formula>$J81="DEADLIFT"</formula>
    </cfRule>
    <cfRule type="expression" dxfId="19128" priority="171">
      <formula>AND($J81="ACC",ISBLANK($I81))</formula>
    </cfRule>
    <cfRule type="expression" dxfId="19127" priority="172">
      <formula>$J81="ACC"</formula>
    </cfRule>
  </conditionalFormatting>
  <conditionalFormatting sqref="LM157:LM176">
    <cfRule type="expression" dxfId="19126" priority="163">
      <formula>$L157="SQUAT"</formula>
    </cfRule>
    <cfRule type="expression" dxfId="19125" priority="164">
      <formula>$L157="BENCH"</formula>
    </cfRule>
    <cfRule type="expression" dxfId="19124" priority="165">
      <formula>$L157="DEADLIFT"</formula>
    </cfRule>
    <cfRule type="expression" dxfId="19123" priority="166">
      <formula>AND($L157="ACC",ISBLANK($K157))</formula>
    </cfRule>
    <cfRule type="expression" dxfId="19122" priority="167">
      <formula>$L157="ACC"</formula>
    </cfRule>
  </conditionalFormatting>
  <conditionalFormatting sqref="LJ157:LJ176">
    <cfRule type="expression" dxfId="19121" priority="160">
      <formula>AND($J157="SQUAT",ISBLANK($I157))</formula>
    </cfRule>
    <cfRule type="expression" dxfId="19120" priority="161">
      <formula>AND($J157="BENCH",ISBLANK($I157))</formula>
    </cfRule>
    <cfRule type="expression" dxfId="19119" priority="162">
      <formula>AND($J157="DEADLIFT",ISBLANK($I157))</formula>
    </cfRule>
  </conditionalFormatting>
  <conditionalFormatting sqref="LJ157:LJ176">
    <cfRule type="expression" dxfId="19118" priority="155">
      <formula>$J157="SQUAT"</formula>
    </cfRule>
    <cfRule type="expression" dxfId="19117" priority="156">
      <formula>$J157="BENCH"</formula>
    </cfRule>
    <cfRule type="expression" dxfId="19116" priority="157">
      <formula>$J157="DEADLIFT"</formula>
    </cfRule>
    <cfRule type="expression" dxfId="19115" priority="158">
      <formula>AND($J157="ACC",ISBLANK($I157))</formula>
    </cfRule>
    <cfRule type="expression" dxfId="19114" priority="159">
      <formula>$J157="ACC"</formula>
    </cfRule>
  </conditionalFormatting>
  <conditionalFormatting sqref="LN81:LN100">
    <cfRule type="expression" dxfId="19113" priority="150">
      <formula>$L81="SQUAT"</formula>
    </cfRule>
    <cfRule type="expression" dxfId="19112" priority="151">
      <formula>$L81="BENCH"</formula>
    </cfRule>
    <cfRule type="expression" dxfId="19111" priority="152">
      <formula>$L81="DEADLIFT"</formula>
    </cfRule>
    <cfRule type="expression" dxfId="19110" priority="153">
      <formula>AND($L81="ACC",ISBLANK($K81))</formula>
    </cfRule>
    <cfRule type="expression" dxfId="19109" priority="154">
      <formula>$L81="ACC"</formula>
    </cfRule>
  </conditionalFormatting>
  <conditionalFormatting sqref="LN157:LN176">
    <cfRule type="expression" dxfId="19108" priority="145">
      <formula>$L157="SQUAT"</formula>
    </cfRule>
    <cfRule type="expression" dxfId="19107" priority="146">
      <formula>$L157="BENCH"</formula>
    </cfRule>
    <cfRule type="expression" dxfId="19106" priority="147">
      <formula>$L157="DEADLIFT"</formula>
    </cfRule>
    <cfRule type="expression" dxfId="19105" priority="148">
      <formula>AND($L157="ACC",ISBLANK($K157))</formula>
    </cfRule>
    <cfRule type="expression" dxfId="19104" priority="149">
      <formula>$L157="ACC"</formula>
    </cfRule>
  </conditionalFormatting>
  <conditionalFormatting sqref="LM119:LM138">
    <cfRule type="expression" dxfId="19103" priority="140">
      <formula>$L119="SQUAT"</formula>
    </cfRule>
    <cfRule type="expression" dxfId="19102" priority="141">
      <formula>$L119="BENCH"</formula>
    </cfRule>
    <cfRule type="expression" dxfId="19101" priority="142">
      <formula>$L119="DEADLIFT"</formula>
    </cfRule>
    <cfRule type="expression" dxfId="19100" priority="143">
      <formula>AND($L119="ACC",ISBLANK($K119))</formula>
    </cfRule>
    <cfRule type="expression" dxfId="19099" priority="144">
      <formula>$L119="ACC"</formula>
    </cfRule>
  </conditionalFormatting>
  <conditionalFormatting sqref="LJ119:LJ138">
    <cfRule type="expression" dxfId="19098" priority="137">
      <formula>AND($J119="SQUAT",ISBLANK($I119))</formula>
    </cfRule>
    <cfRule type="expression" dxfId="19097" priority="138">
      <formula>AND($J119="BENCH",ISBLANK($I119))</formula>
    </cfRule>
    <cfRule type="expression" dxfId="19096" priority="139">
      <formula>AND($J119="DEADLIFT",ISBLANK($I119))</formula>
    </cfRule>
  </conditionalFormatting>
  <conditionalFormatting sqref="LJ119:LJ138">
    <cfRule type="expression" dxfId="19095" priority="132">
      <formula>$J119="SQUAT"</formula>
    </cfRule>
    <cfRule type="expression" dxfId="19094" priority="133">
      <formula>$J119="BENCH"</formula>
    </cfRule>
    <cfRule type="expression" dxfId="19093" priority="134">
      <formula>$J119="DEADLIFT"</formula>
    </cfRule>
    <cfRule type="expression" dxfId="19092" priority="135">
      <formula>AND($J119="ACC",ISBLANK($I119))</formula>
    </cfRule>
    <cfRule type="expression" dxfId="19091" priority="136">
      <formula>$J119="ACC"</formula>
    </cfRule>
  </conditionalFormatting>
  <conditionalFormatting sqref="LN119:LN138">
    <cfRule type="expression" dxfId="19090" priority="127">
      <formula>$L119="SQUAT"</formula>
    </cfRule>
    <cfRule type="expression" dxfId="19089" priority="128">
      <formula>$L119="BENCH"</formula>
    </cfRule>
    <cfRule type="expression" dxfId="19088" priority="129">
      <formula>$L119="DEADLIFT"</formula>
    </cfRule>
    <cfRule type="expression" dxfId="19087" priority="130">
      <formula>AND($L119="ACC",ISBLANK($K119))</formula>
    </cfRule>
    <cfRule type="expression" dxfId="19086" priority="131">
      <formula>$L119="ACC"</formula>
    </cfRule>
  </conditionalFormatting>
  <conditionalFormatting sqref="LM43:LM62">
    <cfRule type="expression" dxfId="19085" priority="122">
      <formula>$L43="SQUAT"</formula>
    </cfRule>
    <cfRule type="expression" dxfId="19084" priority="123">
      <formula>$L43="BENCH"</formula>
    </cfRule>
    <cfRule type="expression" dxfId="19083" priority="124">
      <formula>$L43="DEADLIFT"</formula>
    </cfRule>
    <cfRule type="expression" dxfId="19082" priority="125">
      <formula>AND($L43="ACC",ISBLANK($K43))</formula>
    </cfRule>
    <cfRule type="expression" dxfId="19081" priority="126">
      <formula>$L43="ACC"</formula>
    </cfRule>
  </conditionalFormatting>
  <conditionalFormatting sqref="LJ43:LJ62">
    <cfRule type="expression" dxfId="19080" priority="119">
      <formula>AND($J43="SQUAT",ISBLANK($I43))</formula>
    </cfRule>
    <cfRule type="expression" dxfId="19079" priority="120">
      <formula>AND($J43="BENCH",ISBLANK($I43))</formula>
    </cfRule>
    <cfRule type="expression" dxfId="19078" priority="121">
      <formula>AND($J43="DEADLIFT",ISBLANK($I43))</formula>
    </cfRule>
  </conditionalFormatting>
  <conditionalFormatting sqref="LJ43:LJ62">
    <cfRule type="expression" dxfId="19077" priority="114">
      <formula>$J43="SQUAT"</formula>
    </cfRule>
    <cfRule type="expression" dxfId="19076" priority="115">
      <formula>$J43="BENCH"</formula>
    </cfRule>
    <cfRule type="expression" dxfId="19075" priority="116">
      <formula>$J43="DEADLIFT"</formula>
    </cfRule>
    <cfRule type="expression" dxfId="19074" priority="117">
      <formula>AND($J43="ACC",ISBLANK($I43))</formula>
    </cfRule>
    <cfRule type="expression" dxfId="19073" priority="118">
      <formula>$J43="ACC"</formula>
    </cfRule>
  </conditionalFormatting>
  <conditionalFormatting sqref="LN43:LN62">
    <cfRule type="expression" dxfId="19072" priority="109">
      <formula>$L43="SQUAT"</formula>
    </cfRule>
    <cfRule type="expression" dxfId="19071" priority="110">
      <formula>$L43="BENCH"</formula>
    </cfRule>
    <cfRule type="expression" dxfId="19070" priority="111">
      <formula>$L43="DEADLIFT"</formula>
    </cfRule>
    <cfRule type="expression" dxfId="19069" priority="112">
      <formula>AND($L43="ACC",ISBLANK($K43))</formula>
    </cfRule>
    <cfRule type="expression" dxfId="19068" priority="113">
      <formula>$L43="ACC"</formula>
    </cfRule>
  </conditionalFormatting>
  <conditionalFormatting sqref="LM5:LM24">
    <cfRule type="expression" dxfId="19067" priority="104">
      <formula>$L5="SQUAT"</formula>
    </cfRule>
    <cfRule type="expression" dxfId="19066" priority="105">
      <formula>$L5="BENCH"</formula>
    </cfRule>
    <cfRule type="expression" dxfId="19065" priority="106">
      <formula>$L5="DEADLIFT"</formula>
    </cfRule>
    <cfRule type="expression" dxfId="19064" priority="107">
      <formula>AND($L5="ACC",ISBLANK($K5))</formula>
    </cfRule>
    <cfRule type="expression" dxfId="19063" priority="108">
      <formula>$L5="ACC"</formula>
    </cfRule>
  </conditionalFormatting>
  <conditionalFormatting sqref="LJ5:LJ24">
    <cfRule type="expression" dxfId="19062" priority="101">
      <formula>AND($J5="SQUAT",ISBLANK($I5))</formula>
    </cfRule>
    <cfRule type="expression" dxfId="19061" priority="102">
      <formula>AND($J5="BENCH",ISBLANK($I5))</formula>
    </cfRule>
    <cfRule type="expression" dxfId="19060" priority="103">
      <formula>AND($J5="DEADLIFT",ISBLANK($I5))</formula>
    </cfRule>
  </conditionalFormatting>
  <conditionalFormatting sqref="LJ5:LJ24">
    <cfRule type="expression" dxfId="19059" priority="96">
      <formula>$J5="SQUAT"</formula>
    </cfRule>
    <cfRule type="expression" dxfId="19058" priority="97">
      <formula>$J5="BENCH"</formula>
    </cfRule>
    <cfRule type="expression" dxfId="19057" priority="98">
      <formula>$J5="DEADLIFT"</formula>
    </cfRule>
    <cfRule type="expression" dxfId="19056" priority="99">
      <formula>AND($J5="ACC",ISBLANK($I5))</formula>
    </cfRule>
    <cfRule type="expression" dxfId="19055" priority="100">
      <formula>$J5="ACC"</formula>
    </cfRule>
  </conditionalFormatting>
  <conditionalFormatting sqref="LN5:LN24">
    <cfRule type="expression" dxfId="19054" priority="91">
      <formula>$L5="SQUAT"</formula>
    </cfRule>
    <cfRule type="expression" dxfId="19053" priority="92">
      <formula>$L5="BENCH"</formula>
    </cfRule>
    <cfRule type="expression" dxfId="19052" priority="93">
      <formula>$L5="DEADLIFT"</formula>
    </cfRule>
    <cfRule type="expression" dxfId="19051" priority="94">
      <formula>AND($L5="ACC",ISBLANK($K5))</formula>
    </cfRule>
    <cfRule type="expression" dxfId="19050" priority="95">
      <formula>$L5="ACC"</formula>
    </cfRule>
  </conditionalFormatting>
  <conditionalFormatting sqref="MB81:MB100">
    <cfRule type="expression" dxfId="19049" priority="86">
      <formula>$L81="SQUAT"</formula>
    </cfRule>
    <cfRule type="expression" dxfId="19048" priority="87">
      <formula>$L81="BENCH"</formula>
    </cfRule>
    <cfRule type="expression" dxfId="19047" priority="88">
      <formula>$L81="DEADLIFT"</formula>
    </cfRule>
    <cfRule type="expression" dxfId="19046" priority="89">
      <formula>AND($L81="ACC",ISBLANK($K81))</formula>
    </cfRule>
    <cfRule type="expression" dxfId="19045" priority="90">
      <formula>$L81="ACC"</formula>
    </cfRule>
  </conditionalFormatting>
  <conditionalFormatting sqref="LY81:LY100">
    <cfRule type="expression" dxfId="19044" priority="83">
      <formula>AND($J81="SQUAT",ISBLANK($I81))</formula>
    </cfRule>
    <cfRule type="expression" dxfId="19043" priority="84">
      <formula>AND($J81="BENCH",ISBLANK($I81))</formula>
    </cfRule>
    <cfRule type="expression" dxfId="19042" priority="85">
      <formula>AND($J81="DEADLIFT",ISBLANK($I81))</formula>
    </cfRule>
  </conditionalFormatting>
  <conditionalFormatting sqref="LY81:LY100">
    <cfRule type="expression" dxfId="19041" priority="78">
      <formula>$J81="SQUAT"</formula>
    </cfRule>
    <cfRule type="expression" dxfId="19040" priority="79">
      <formula>$J81="BENCH"</formula>
    </cfRule>
    <cfRule type="expression" dxfId="19039" priority="80">
      <formula>$J81="DEADLIFT"</formula>
    </cfRule>
    <cfRule type="expression" dxfId="19038" priority="81">
      <formula>AND($J81="ACC",ISBLANK($I81))</formula>
    </cfRule>
    <cfRule type="expression" dxfId="19037" priority="82">
      <formula>$J81="ACC"</formula>
    </cfRule>
  </conditionalFormatting>
  <conditionalFormatting sqref="MB157:MB176">
    <cfRule type="expression" dxfId="19036" priority="73">
      <formula>$L157="SQUAT"</formula>
    </cfRule>
    <cfRule type="expression" dxfId="19035" priority="74">
      <formula>$L157="BENCH"</formula>
    </cfRule>
    <cfRule type="expression" dxfId="19034" priority="75">
      <formula>$L157="DEADLIFT"</formula>
    </cfRule>
    <cfRule type="expression" dxfId="19033" priority="76">
      <formula>AND($L157="ACC",ISBLANK($K157))</formula>
    </cfRule>
    <cfRule type="expression" dxfId="19032" priority="77">
      <formula>$L157="ACC"</formula>
    </cfRule>
  </conditionalFormatting>
  <conditionalFormatting sqref="LY157:LY176">
    <cfRule type="expression" dxfId="19031" priority="70">
      <formula>AND($J157="SQUAT",ISBLANK($I157))</formula>
    </cfRule>
    <cfRule type="expression" dxfId="19030" priority="71">
      <formula>AND($J157="BENCH",ISBLANK($I157))</formula>
    </cfRule>
    <cfRule type="expression" dxfId="19029" priority="72">
      <formula>AND($J157="DEADLIFT",ISBLANK($I157))</formula>
    </cfRule>
  </conditionalFormatting>
  <conditionalFormatting sqref="LY157:LY176">
    <cfRule type="expression" dxfId="19028" priority="65">
      <formula>$J157="SQUAT"</formula>
    </cfRule>
    <cfRule type="expression" dxfId="19027" priority="66">
      <formula>$J157="BENCH"</formula>
    </cfRule>
    <cfRule type="expression" dxfId="19026" priority="67">
      <formula>$J157="DEADLIFT"</formula>
    </cfRule>
    <cfRule type="expression" dxfId="19025" priority="68">
      <formula>AND($J157="ACC",ISBLANK($I157))</formula>
    </cfRule>
    <cfRule type="expression" dxfId="19024" priority="69">
      <formula>$J157="ACC"</formula>
    </cfRule>
  </conditionalFormatting>
  <conditionalFormatting sqref="MC81:MC100">
    <cfRule type="expression" dxfId="19023" priority="60">
      <formula>$L81="SQUAT"</formula>
    </cfRule>
    <cfRule type="expression" dxfId="19022" priority="61">
      <formula>$L81="BENCH"</formula>
    </cfRule>
    <cfRule type="expression" dxfId="19021" priority="62">
      <formula>$L81="DEADLIFT"</formula>
    </cfRule>
    <cfRule type="expression" dxfId="19020" priority="63">
      <formula>AND($L81="ACC",ISBLANK($K81))</formula>
    </cfRule>
    <cfRule type="expression" dxfId="19019" priority="64">
      <formula>$L81="ACC"</formula>
    </cfRule>
  </conditionalFormatting>
  <conditionalFormatting sqref="MC157:MC176">
    <cfRule type="expression" dxfId="19018" priority="55">
      <formula>$L157="SQUAT"</formula>
    </cfRule>
    <cfRule type="expression" dxfId="19017" priority="56">
      <formula>$L157="BENCH"</formula>
    </cfRule>
    <cfRule type="expression" dxfId="19016" priority="57">
      <formula>$L157="DEADLIFT"</formula>
    </cfRule>
    <cfRule type="expression" dxfId="19015" priority="58">
      <formula>AND($L157="ACC",ISBLANK($K157))</formula>
    </cfRule>
    <cfRule type="expression" dxfId="19014" priority="59">
      <formula>$L157="ACC"</formula>
    </cfRule>
  </conditionalFormatting>
  <conditionalFormatting sqref="MB119:MB138">
    <cfRule type="expression" dxfId="19013" priority="50">
      <formula>$L119="SQUAT"</formula>
    </cfRule>
    <cfRule type="expression" dxfId="19012" priority="51">
      <formula>$L119="BENCH"</formula>
    </cfRule>
    <cfRule type="expression" dxfId="19011" priority="52">
      <formula>$L119="DEADLIFT"</formula>
    </cfRule>
    <cfRule type="expression" dxfId="19010" priority="53">
      <formula>AND($L119="ACC",ISBLANK($K119))</formula>
    </cfRule>
    <cfRule type="expression" dxfId="19009" priority="54">
      <formula>$L119="ACC"</formula>
    </cfRule>
  </conditionalFormatting>
  <conditionalFormatting sqref="LY119:LY138">
    <cfRule type="expression" dxfId="19008" priority="47">
      <formula>AND($J119="SQUAT",ISBLANK($I119))</formula>
    </cfRule>
    <cfRule type="expression" dxfId="19007" priority="48">
      <formula>AND($J119="BENCH",ISBLANK($I119))</formula>
    </cfRule>
    <cfRule type="expression" dxfId="19006" priority="49">
      <formula>AND($J119="DEADLIFT",ISBLANK($I119))</formula>
    </cfRule>
  </conditionalFormatting>
  <conditionalFormatting sqref="LY119:LY138">
    <cfRule type="expression" dxfId="19005" priority="42">
      <formula>$J119="SQUAT"</formula>
    </cfRule>
    <cfRule type="expression" dxfId="19004" priority="43">
      <formula>$J119="BENCH"</formula>
    </cfRule>
    <cfRule type="expression" dxfId="19003" priority="44">
      <formula>$J119="DEADLIFT"</formula>
    </cfRule>
    <cfRule type="expression" dxfId="19002" priority="45">
      <formula>AND($J119="ACC",ISBLANK($I119))</formula>
    </cfRule>
    <cfRule type="expression" dxfId="19001" priority="46">
      <formula>$J119="ACC"</formula>
    </cfRule>
  </conditionalFormatting>
  <conditionalFormatting sqref="MC119:MC138">
    <cfRule type="expression" dxfId="19000" priority="37">
      <formula>$L119="SQUAT"</formula>
    </cfRule>
    <cfRule type="expression" dxfId="18999" priority="38">
      <formula>$L119="BENCH"</formula>
    </cfRule>
    <cfRule type="expression" dxfId="18998" priority="39">
      <formula>$L119="DEADLIFT"</formula>
    </cfRule>
    <cfRule type="expression" dxfId="18997" priority="40">
      <formula>AND($L119="ACC",ISBLANK($K119))</formula>
    </cfRule>
    <cfRule type="expression" dxfId="18996" priority="41">
      <formula>$L119="ACC"</formula>
    </cfRule>
  </conditionalFormatting>
  <conditionalFormatting sqref="MB43:MB62">
    <cfRule type="expression" dxfId="18995" priority="32">
      <formula>$L43="SQUAT"</formula>
    </cfRule>
    <cfRule type="expression" dxfId="18994" priority="33">
      <formula>$L43="BENCH"</formula>
    </cfRule>
    <cfRule type="expression" dxfId="18993" priority="34">
      <formula>$L43="DEADLIFT"</formula>
    </cfRule>
    <cfRule type="expression" dxfId="18992" priority="35">
      <formula>AND($L43="ACC",ISBLANK($K43))</formula>
    </cfRule>
    <cfRule type="expression" dxfId="18991" priority="36">
      <formula>$L43="ACC"</formula>
    </cfRule>
  </conditionalFormatting>
  <conditionalFormatting sqref="LY43:LY62">
    <cfRule type="expression" dxfId="18990" priority="29">
      <formula>AND($J43="SQUAT",ISBLANK($I43))</formula>
    </cfRule>
    <cfRule type="expression" dxfId="18989" priority="30">
      <formula>AND($J43="BENCH",ISBLANK($I43))</formula>
    </cfRule>
    <cfRule type="expression" dxfId="18988" priority="31">
      <formula>AND($J43="DEADLIFT",ISBLANK($I43))</formula>
    </cfRule>
  </conditionalFormatting>
  <conditionalFormatting sqref="LY43:LY62">
    <cfRule type="expression" dxfId="18987" priority="24">
      <formula>$J43="SQUAT"</formula>
    </cfRule>
    <cfRule type="expression" dxfId="18986" priority="25">
      <formula>$J43="BENCH"</formula>
    </cfRule>
    <cfRule type="expression" dxfId="18985" priority="26">
      <formula>$J43="DEADLIFT"</formula>
    </cfRule>
    <cfRule type="expression" dxfId="18984" priority="27">
      <formula>AND($J43="ACC",ISBLANK($I43))</formula>
    </cfRule>
    <cfRule type="expression" dxfId="18983" priority="28">
      <formula>$J43="ACC"</formula>
    </cfRule>
  </conditionalFormatting>
  <conditionalFormatting sqref="MC43:MC62">
    <cfRule type="expression" dxfId="18982" priority="19">
      <formula>$L43="SQUAT"</formula>
    </cfRule>
    <cfRule type="expression" dxfId="18981" priority="20">
      <formula>$L43="BENCH"</formula>
    </cfRule>
    <cfRule type="expression" dxfId="18980" priority="21">
      <formula>$L43="DEADLIFT"</formula>
    </cfRule>
    <cfRule type="expression" dxfId="18979" priority="22">
      <formula>AND($L43="ACC",ISBLANK($K43))</formula>
    </cfRule>
    <cfRule type="expression" dxfId="18978" priority="23">
      <formula>$L43="ACC"</formula>
    </cfRule>
  </conditionalFormatting>
  <conditionalFormatting sqref="MB5:MB24">
    <cfRule type="expression" dxfId="18977" priority="14">
      <formula>$L5="SQUAT"</formula>
    </cfRule>
    <cfRule type="expression" dxfId="18976" priority="15">
      <formula>$L5="BENCH"</formula>
    </cfRule>
    <cfRule type="expression" dxfId="18975" priority="16">
      <formula>$L5="DEADLIFT"</formula>
    </cfRule>
    <cfRule type="expression" dxfId="18974" priority="17">
      <formula>AND($L5="ACC",ISBLANK($K5))</formula>
    </cfRule>
    <cfRule type="expression" dxfId="18973" priority="18">
      <formula>$L5="ACC"</formula>
    </cfRule>
  </conditionalFormatting>
  <conditionalFormatting sqref="LY5:LY24">
    <cfRule type="expression" dxfId="18972" priority="11">
      <formula>AND($J5="SQUAT",ISBLANK($I5))</formula>
    </cfRule>
    <cfRule type="expression" dxfId="18971" priority="12">
      <formula>AND($J5="BENCH",ISBLANK($I5))</formula>
    </cfRule>
    <cfRule type="expression" dxfId="18970" priority="13">
      <formula>AND($J5="DEADLIFT",ISBLANK($I5))</formula>
    </cfRule>
  </conditionalFormatting>
  <conditionalFormatting sqref="LY5:LY24">
    <cfRule type="expression" dxfId="18969" priority="6">
      <formula>$J5="SQUAT"</formula>
    </cfRule>
    <cfRule type="expression" dxfId="18968" priority="7">
      <formula>$J5="BENCH"</formula>
    </cfRule>
    <cfRule type="expression" dxfId="18967" priority="8">
      <formula>$J5="DEADLIFT"</formula>
    </cfRule>
    <cfRule type="expression" dxfId="18966" priority="9">
      <formula>AND($J5="ACC",ISBLANK($I5))</formula>
    </cfRule>
    <cfRule type="expression" dxfId="18965" priority="10">
      <formula>$J5="ACC"</formula>
    </cfRule>
  </conditionalFormatting>
  <conditionalFormatting sqref="MC5:MC24">
    <cfRule type="expression" dxfId="18964" priority="1">
      <formula>$L5="SQUAT"</formula>
    </cfRule>
    <cfRule type="expression" dxfId="18963" priority="2">
      <formula>$L5="BENCH"</formula>
    </cfRule>
    <cfRule type="expression" dxfId="18962" priority="3">
      <formula>$L5="DEADLIFT"</formula>
    </cfRule>
    <cfRule type="expression" dxfId="18961" priority="4">
      <formula>AND($L5="ACC",ISBLANK($K5))</formula>
    </cfRule>
    <cfRule type="expression" dxfId="18960" priority="5">
      <formula>$L5="ACC"</formula>
    </cfRule>
  </conditionalFormatting>
  <dataValidations count="1">
    <dataValidation type="list" allowBlank="1" showInputMessage="1" showErrorMessage="1" sqref="FP195:FP214 LJ195:LJ214 LJ233:LJ252 GE195:GE214 AK195:AK214 FP233:FP252 CD195:CD214 JB233:JB252 FA233:FA252 HI195:HI214 KF195:KF214 DW195:DW214 EL233:EL252 JB195:JB214 GT195:GT214 AZ233:AZ252 CD233:CD252 HI233:HI252 V233:V252 KF233:KF252 FA195:FA214 IM233:IM252 AK233:AK252 GE233:GE252 EL195:EL214 AZ195:AZ214 IM195:IM214 GT233:GT252 MN195:MN214 DW233:DW252 MN233:MN252" xr:uid="{A0D00486-0E02-2844-B219-0AA700B49EDB}">
      <formula1>INDIRECT(T195)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/>
  <ignoredErrors>
    <ignoredError sqref="M278 M279:M282 AB278:AB282 AQ278:AQ282 BF278:BF282 BU278:BU281 CJ278:CJ282 CY278:CY282 DN278:DN282 EC278:EC282 ER278:ER282 FG278:FG282 FV278:FV282 GK278:GK282 GZ278:GZ282 HO278:HO282 ID278:ID282 IS278:IS282 JH278:JH282 JW278:JW282 KL278:KL282 LA278:LA282 LP278:LP282 ME278:ME282 MT278:MT282" formula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642C1FB-7885-C14F-A510-6797C91247DE}">
          <x14:formula1>
            <xm:f>Brutos!$D$4:$D$9</xm:f>
          </x14:formula1>
          <xm:sqref>IZ81:IZ100 T195:T214 IK81:IK100 E81:E100 KD81:KD100 E157:E176 E195:E214 E233:E252 E43:E62 AX81:AX100 BM81:BM100 KS195:KS214 CQ81:CQ100 T233:T252 DF81:DF100 BM157:BM176 T81:T100 KS233:KS252 T157:T176 AI195:AI214 AI233:AI252 T43:T62 KD157:KD176 T119:T138 KS81:KS100 AI81:AI100 AX195:AX214 AX233:AX252 AI157:AI176 DU81:DU100 LH81:LH100 AI43:AI62 AX157:AX176 BM195:BM214 BM233:BM252 AI119:AI138 KS157:KS176 AX43:AX62 KS43:KS62 BM43:BM62 CB195:CB214 CB233:CB252 CB81:CB100 AX119:AX138 CB157:CB176 LW81:LW100 CB43:CB62 CQ195:CQ214 CQ233:CQ252 CB119:CB138 BM119:BM138 CQ157:CQ176 KS119:KS138 CQ43:CQ62 DF195:DF214 DF233:DF252 CQ119:CQ138 BM5:BM24 DF157:DF176 LH195:LH214 DF43:DF62 DU195:DU214 DU233:DU252 DF119:DF138 AX5:AX24 DU157:DU176 LH233:LH252 DU43:DU62 EJ195:EJ214 EJ233:EJ252 DU119:DU138 EY81:EY100 EJ81:EJ100 KD43:KD62 EJ157:EJ176 EY195:EY214 EY233:EY252 EJ43:EJ62 ML233:ML252 EY157:EY176 FN81:FN100 EY43:EY62 FN195:FN214 FN233:FN252 CQ5:CQ24 IZ157:IZ176 LH157:LH176 IZ43:IZ62 JO195:JO214 JO233:JO252 LH43:LH62 EY119:EY138 EY5:EY24 FN157:FN176 ML195:ML214 FN43:FN62 GC195:GC214 GC233:GC252 FN119:FN138 FN5:FN24 GC81:GC100 LH119:LH138 GC157:GC176 GR195:GR214 GR233:GR252 GC43:GC62 GC119:GC138 GR81:GR100 LW195:LW214 GR157:GR176 HG195:HG214 HG233:HG252 GR43:GR62 GR119:GR138 HG81:HG100 LW233:LW252 HG157:HG176 HV195:HV214 HV233:HV252 HG43:HG62 HG119:HG138 LH5:LH24 HV81:HV100 HV157:HV176 IK195:IK214 IK233:IK252 HV43:HV62 HV119:HV138 IK157:IK176 LW157:LW176 IK43:IK62 IZ195:IZ214 IZ233:IZ252 IZ119:IZ138 IK119:IK138 JO81:JO100 LW43:LW62 JO157:JO176 KD195:KD214 KD233:KD252 JO43:JO62 JO119:JO138 KD119:KD138 KD5:KD24 IZ5:IZ24 GC5:GC24 GR5:GR24 HG5:HG24 HV5:HV24 KS5:KS24 DF5:DF24 LW119:LW138 IK5:IK24 DU5:DU24 EJ119:EJ138 JO5:JO24 LW5:LW24 E119:E138 E5:E24 T5:T24 AI5:AI24 EJ5:EJ24 CB5:CB24</xm:sqref>
        </x14:dataValidation>
        <x14:dataValidation type="list" allowBlank="1" showInputMessage="1" showErrorMessage="1" xr:uid="{4BDB9BA8-FE02-0845-8EAE-33A98955CBEE}">
          <x14:formula1>
            <xm:f>Brutos!$C$4:$C$10</xm:f>
          </x14:formula1>
          <xm:sqref>IL81:IL100 U195:U214 JA81:JA100 F81:F100 KE81:KE100 F157:F176 F195:F214 F233:F252 F43:F62 AY81:AY100 DG81:DG100 KT195:KT214 DV81:DV100 U233:U252 BN81:BN100 BN157:BN176 CR81:CR100 KT233:KT252 U81:U100 AJ195:AJ214 AJ233:AJ252 U157:U176 KE157:KE176 U43:U62 KT81:KT100 AJ81:AJ100 AY195:AY214 AY233:AY252 AJ157:AJ176 U119:U138 LI81:LI100 AJ43:AJ62 AY157:AY176 BN195:BN214 BN233:BN252 AJ119:AJ138 KT157:KT176 AY43:AY62 KT43:KT62 BN43:BN62 CC195:CC214 CC233:CC252 CC81:CC100 AY119:AY138 CC157:CC176 LX81:LX100 CC43:CC62 CR195:CR214 CR233:CR252 BN119:BN138 CC119:CC138 CR157:CR176 KT119:KT138 CR43:CR62 DG195:DG214 DG233:DG252 CR119:CR138 BN5:BN24 DG157:DG176 LI195:LI214 DG43:DG62 DV195:DV214 DV233:DV252 DG119:DG138 AY5:AY24 DV157:DV176 LI233:LI252 DV43:DV62 EK195:EK214 EK233:EK252 DV119:DV138 EZ81:EZ100 EK81:EK100 KE43:KE62 EK157:EK176 EZ195:EZ214 EZ233:EZ252 EK43:EK62 MM233:MM252 EZ157:EZ176 FO81:FO100 EZ43:EZ62 FO195:FO214 FO233:FO252 CR5:CR24 JA157:JA176 LI157:LI176 JA43:JA62 JP195:JP214 JP233:JP252 LI43:LI62 FO157:FO176 EZ119:EZ138 FO43:FO62 MM195:MM214 FO119:FO138 GD195:GD214 GD233:GD252 FO5:FO24 EZ5:EZ24 GD81:GD100 LI119:LI138 GD157:GD176 GS195:GS214 GS233:GS252 GD43:GD62 GD119:GD138 GS81:GS100 LX195:LX214 GS157:GS176 HH195:HH214 HH233:HH252 GS43:GS62 GS119:GS138 HH81:HH100 LX233:LX252 HH157:HH176 HW195:HW214 HW233:HW252 HH43:HH62 HH119:HH138 LI5:LI24 HW81:HW100 HW157:HW176 IL195:IL214 IL233:IL252 HW43:HW62 HW119:HW138 IL157:IL176 LX157:LX176 IL43:IL62 JA195:JA214 JA233:JA252 JA119:JA138 IL119:IL138 JP81:JP100 LX43:LX62 JP157:JP176 KE195:KE214 KE233:KE252 JP43:JP62 JP119:JP138 KE119:KE138 KE5:KE24 JA5:JA24 GD5:GD24 GS5:GS24 HH5:HH24 HW5:HW24 KT5:KT24 DG5:DG24 LX119:LX138 IL5:IL24 DV5:DV24 EK119:EK138 JP5:JP24 LX5:LX24 F119:F138 F5:F24 U5:U24 AJ5:AJ24 EK5:EK24 CC5:CC24</xm:sqref>
        </x14:dataValidation>
        <x14:dataValidation type="list" allowBlank="1" showInputMessage="1" showErrorMessage="1" xr:uid="{CE5C2D15-85A9-AB46-A3F9-94012CCD1E34}">
          <x14:formula1>
            <xm:f>Brutos!$I$4:$I$10</xm:f>
          </x14:formula1>
          <xm:sqref>JE81:JE100 Y195:Y214 IP81:IP100 J81:J100 KI81:KI100 J157:J176 J195:J214 J233:J252 MB81:MB100 BC81:BC100 CV81:CV100 KX195:KX214 BR81:BR100 Y233:Y252 BR157:BR176 DK81:DK100 Y81:Y100 KX233:KX252 Y157:Y176 AN195:AN214 AN233:AN252 DZ81:DZ100 KI157:KI176 BC157:BC176 KI43:KI62 AN81:AN100 BC195:BC214 BC233:BC252 Y43:Y62 Y119:Y138 LM81:LM100 AN157:AN176 BC43:BC62 BR195:BR214 BR233:BR252 KX81:KX100 KX157:KX176 AN43:AN62 AN119:AN138 CG233:CG252 BR43:BR62 CG195:CG214 CG81:CG100 FD81:FD100 CG157:CG176 MB157:MB176 CG43:CG62 CV195:CV214 CV233:CV252 CG119:CG138 KX43:KX62 CV157:CV176 BR119:BR138 CV43:CV62 DK195:DK214 DK233:DK252 CV119:CV138 BC119:BC138 DK157:DK176 LM195:LM214 DK43:DK62 DZ195:DZ214 DZ233:DZ252 DK119:DK138 BR5:BR24 DZ157:DZ176 LM233:LM252 DZ43:DZ62 EO195:EO214 EO233:EO252 DZ119:DZ138 FS81:FS100 EO81:EO100 KX119:KX138 EO157:EO176 FD195:FD214 FD233:FD252 EO43:EO62 MQ233:MQ252 FD157:FD176 GH81:GH100 FD43:FD62 FS195:FS214 FS233:FS252 CV5:CV24 JE157:JE176 LM157:LM176 JE43:JE62 JT195:JT214 JT233:JT252 LM43:LM62 FD119:FD138 FD5:FD24 FS157:FS176 MQ195:MQ214 FS43:FS62 GH195:GH214 GH233:GH252 FS119:FS138 FS5:FS24 GH157:GH176 LM119:LM138 GH43:GH62 GW195:GW214 GW233:GW252 GH119:GH138 GH5:GH24 GW81:GW100 GW157:GW176 GW43:GW62 HL195:HL214 HL233:HL252 GW119:GW138 MB195:MB214 HL81:HL100 MB233:MB252 HL157:HL176 IA195:IA214 IA233:IA252 HL43:HL62 HL119:HL138 LM5:LM24 IA81:IA100 IA157:IA176 IP195:IP214 IP233:IP252 IA43:IA62 IA119:IA138 IP157:IP176 MB43:MB62 IP43:IP62 JE195:JE214 JE233:JE252 JE119:JE138 IP119:IP138 JT81:JT100 MB119:MB138 JT157:JT176 KI195:KI214 KI233:KI252 JT43:JT62 JT119:JT138 KI119:KI138 KI5:KI24 JE5:JE24 GW5:GW24 HL5:HL24 IA5:IA24 BC5:BC24 KX5:KX24 DK5:DK24 MB5:MB24 IP5:IP24 DZ5:DZ24 EO119:EO138 JT5:JT24 J43:J62 J119:J138 J5:J24 Y5:Y24 AN5:AN24 EO5:EO24 CG5:CG24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7F281-09E7-C941-B683-4CB4B3D94325}">
  <sheetPr codeName="Planilha5"/>
  <dimension ref="A1:GH82"/>
  <sheetViews>
    <sheetView showGridLines="0" topLeftCell="BJ43" zoomScaleNormal="100" workbookViewId="0">
      <selection activeCell="BV18" sqref="BV18"/>
    </sheetView>
  </sheetViews>
  <sheetFormatPr baseColWidth="10" defaultColWidth="8.83203125" defaultRowHeight="14"/>
  <cols>
    <col min="1" max="1" width="7.6640625" style="158" customWidth="1"/>
    <col min="2" max="2" width="7.83203125" style="158" customWidth="1"/>
    <col min="3" max="3" width="9.83203125" style="158" customWidth="1"/>
    <col min="4" max="4" width="8.6640625" style="158" customWidth="1"/>
    <col min="5" max="5" width="7" style="158" customWidth="1"/>
    <col min="6" max="7" width="6.83203125" style="158" customWidth="1"/>
    <col min="8" max="30" width="7.83203125" style="158" customWidth="1"/>
    <col min="31" max="32" width="7.6640625" style="158" customWidth="1"/>
    <col min="33" max="33" width="7.83203125" style="158" customWidth="1"/>
    <col min="34" max="34" width="9.83203125" style="158" customWidth="1"/>
    <col min="35" max="35" width="8.6640625" style="158" customWidth="1"/>
    <col min="36" max="36" width="7.6640625" style="158" customWidth="1"/>
    <col min="37" max="37" width="9.83203125" style="158" customWidth="1"/>
    <col min="38" max="62" width="7.83203125" style="158" customWidth="1"/>
    <col min="63" max="65" width="8.83203125" style="158"/>
    <col min="66" max="66" width="9.83203125" style="158" customWidth="1"/>
    <col min="67" max="67" width="8.6640625" style="158" customWidth="1"/>
    <col min="68" max="68" width="7.6640625" style="158" customWidth="1"/>
    <col min="69" max="69" width="9.83203125" style="158" customWidth="1"/>
    <col min="70" max="97" width="8.83203125" style="158"/>
    <col min="98" max="98" width="9.83203125" style="158" customWidth="1"/>
    <col min="99" max="99" width="8.6640625" style="158" customWidth="1"/>
    <col min="100" max="100" width="7.6640625" style="158" customWidth="1"/>
    <col min="101" max="101" width="9.83203125" style="158" customWidth="1"/>
    <col min="102" max="129" width="8.83203125" style="158"/>
    <col min="130" max="130" width="9.83203125" style="158" customWidth="1"/>
    <col min="131" max="131" width="8.6640625" style="158" customWidth="1"/>
    <col min="132" max="132" width="7.6640625" style="158" customWidth="1"/>
    <col min="133" max="133" width="9.83203125" style="158" customWidth="1"/>
    <col min="134" max="161" width="8.83203125" style="158"/>
    <col min="162" max="162" width="10.6640625" style="158" bestFit="1" customWidth="1"/>
    <col min="163" max="163" width="8.6640625" style="158" customWidth="1"/>
    <col min="164" max="164" width="7.6640625" style="158" customWidth="1"/>
    <col min="165" max="165" width="9.83203125" style="158" customWidth="1"/>
    <col min="166" max="16384" width="8.83203125" style="158"/>
  </cols>
  <sheetData>
    <row r="1" spans="1:190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</row>
    <row r="2" spans="1:190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</row>
    <row r="3" spans="1:190">
      <c r="A3" s="159"/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</row>
    <row r="4" spans="1:190">
      <c r="A4" s="159"/>
      <c r="B4" s="159"/>
      <c r="C4" s="159"/>
      <c r="D4" s="159"/>
      <c r="E4" s="159"/>
      <c r="F4" s="159"/>
      <c r="G4" s="159"/>
      <c r="H4" s="159"/>
      <c r="I4" s="669"/>
      <c r="J4" s="669"/>
      <c r="K4" s="669"/>
      <c r="L4" s="669"/>
      <c r="M4" s="669"/>
      <c r="N4" s="669"/>
      <c r="O4" s="669"/>
      <c r="P4" s="669"/>
      <c r="Q4" s="669"/>
      <c r="R4" s="669"/>
      <c r="S4" s="669"/>
      <c r="T4" s="669"/>
      <c r="U4" s="669"/>
      <c r="V4" s="669"/>
      <c r="W4" s="66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</row>
    <row r="5" spans="1:190">
      <c r="A5" s="159"/>
      <c r="B5" s="159"/>
      <c r="C5" s="159"/>
      <c r="D5" s="159"/>
      <c r="E5" s="159"/>
      <c r="F5" s="159"/>
      <c r="G5" s="159"/>
      <c r="H5" s="159"/>
      <c r="I5" s="669"/>
      <c r="J5" s="669"/>
      <c r="K5" s="669"/>
      <c r="L5" s="669"/>
      <c r="M5" s="669"/>
      <c r="N5" s="669"/>
      <c r="O5" s="669"/>
      <c r="P5" s="669"/>
      <c r="Q5" s="669"/>
      <c r="R5" s="669"/>
      <c r="S5" s="669"/>
      <c r="T5" s="669"/>
      <c r="U5" s="669"/>
      <c r="V5" s="669"/>
      <c r="W5" s="66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</row>
    <row r="6" spans="1:190">
      <c r="A6" s="159"/>
      <c r="B6" s="159"/>
      <c r="C6" s="159"/>
      <c r="D6" s="159"/>
      <c r="E6" s="159"/>
      <c r="F6" s="159"/>
      <c r="G6" s="159"/>
      <c r="H6" s="159"/>
      <c r="I6" s="669"/>
      <c r="J6" s="669"/>
      <c r="K6" s="669"/>
      <c r="L6" s="669"/>
      <c r="M6" s="669"/>
      <c r="N6" s="669"/>
      <c r="O6" s="669"/>
      <c r="P6" s="669"/>
      <c r="Q6" s="669"/>
      <c r="R6" s="669"/>
      <c r="S6" s="669"/>
      <c r="T6" s="669"/>
      <c r="U6" s="669"/>
      <c r="V6" s="669"/>
      <c r="W6" s="66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</row>
    <row r="7" spans="1:190" ht="15" thickBot="1">
      <c r="A7" s="159"/>
      <c r="B7" s="159"/>
      <c r="C7" s="159"/>
      <c r="D7" s="159"/>
      <c r="E7" s="159"/>
      <c r="F7" s="159"/>
      <c r="G7" s="159"/>
      <c r="H7" s="159"/>
      <c r="I7" s="669"/>
      <c r="J7" s="669"/>
      <c r="K7" s="669"/>
      <c r="L7" s="669"/>
      <c r="M7" s="669"/>
      <c r="N7" s="669"/>
      <c r="O7" s="669"/>
      <c r="P7" s="669"/>
      <c r="Q7" s="669"/>
      <c r="R7" s="669"/>
      <c r="S7" s="669"/>
      <c r="T7" s="669"/>
      <c r="U7" s="669"/>
      <c r="V7" s="669"/>
      <c r="W7" s="66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</row>
    <row r="8" spans="1:190" ht="15" customHeight="1" thickTop="1">
      <c r="A8" s="159"/>
      <c r="B8" s="207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159"/>
      <c r="AF8" s="159"/>
      <c r="AG8" s="207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196"/>
      <c r="BL8" s="159"/>
      <c r="BM8" s="207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159"/>
      <c r="CR8" s="159"/>
      <c r="CS8" s="207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208"/>
      <c r="DV8" s="159"/>
      <c r="DX8" s="159"/>
      <c r="DY8" s="207"/>
      <c r="DZ8" s="208"/>
      <c r="EA8" s="208"/>
      <c r="EB8" s="208"/>
      <c r="EC8" s="208"/>
      <c r="ED8" s="208"/>
      <c r="EE8" s="208"/>
      <c r="EF8" s="208"/>
      <c r="EG8" s="208"/>
      <c r="EH8" s="208"/>
      <c r="EI8" s="208"/>
      <c r="EJ8" s="208"/>
      <c r="EK8" s="208"/>
      <c r="EL8" s="208"/>
      <c r="EM8" s="208"/>
      <c r="EN8" s="208"/>
      <c r="EO8" s="208"/>
      <c r="EP8" s="208"/>
      <c r="EQ8" s="208"/>
      <c r="ER8" s="208"/>
      <c r="ES8" s="208"/>
      <c r="ET8" s="208"/>
      <c r="EU8" s="208"/>
      <c r="EV8" s="208"/>
      <c r="EW8" s="208"/>
      <c r="EX8" s="208"/>
      <c r="EY8" s="208"/>
      <c r="EZ8" s="208"/>
      <c r="FA8" s="208"/>
      <c r="FB8" s="159"/>
      <c r="FD8" s="159"/>
      <c r="FE8" s="207"/>
      <c r="FF8" s="208"/>
      <c r="FG8" s="208"/>
      <c r="FH8" s="208"/>
      <c r="FI8" s="208"/>
      <c r="FJ8" s="208"/>
      <c r="FK8" s="208"/>
      <c r="FL8" s="208"/>
      <c r="FM8" s="208"/>
      <c r="FN8" s="208"/>
      <c r="FO8" s="208"/>
      <c r="FP8" s="208"/>
      <c r="FQ8" s="208"/>
      <c r="FR8" s="208"/>
      <c r="FS8" s="208"/>
      <c r="FT8" s="208"/>
      <c r="FU8" s="208"/>
      <c r="FV8" s="208"/>
      <c r="FW8" s="208"/>
      <c r="FX8" s="208"/>
      <c r="FY8" s="208"/>
      <c r="FZ8" s="208"/>
      <c r="GA8" s="208"/>
      <c r="GB8" s="208"/>
      <c r="GC8" s="208"/>
      <c r="GD8" s="208"/>
      <c r="GE8" s="208"/>
      <c r="GF8" s="208"/>
      <c r="GG8" s="208"/>
      <c r="GH8" s="159"/>
    </row>
    <row r="9" spans="1:190" ht="16" customHeight="1">
      <c r="A9" s="159"/>
      <c r="B9" s="209" t="s">
        <v>441</v>
      </c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59"/>
      <c r="AF9" s="159"/>
      <c r="AG9" s="209" t="s">
        <v>440</v>
      </c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59"/>
      <c r="BL9" s="159"/>
      <c r="BM9" s="209" t="s">
        <v>445</v>
      </c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59"/>
      <c r="CR9" s="159"/>
      <c r="CS9" s="209" t="s">
        <v>444</v>
      </c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196"/>
      <c r="DU9" s="196"/>
      <c r="DV9" s="159"/>
      <c r="DX9" s="159"/>
      <c r="DY9" s="209" t="s">
        <v>443</v>
      </c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59"/>
      <c r="FD9" s="159"/>
      <c r="FE9" s="209" t="s">
        <v>442</v>
      </c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59"/>
    </row>
    <row r="10" spans="1:190" s="93" customFormat="1" ht="19" customHeight="1" thickBot="1"/>
    <row r="11" spans="1:190" ht="17" customHeight="1" thickTop="1">
      <c r="A11" s="668" t="s">
        <v>439</v>
      </c>
      <c r="B11" s="206">
        <v>120</v>
      </c>
      <c r="C11" s="201"/>
      <c r="D11" s="201"/>
      <c r="E11" s="201"/>
      <c r="F11" s="201"/>
      <c r="G11" s="201"/>
      <c r="H11" s="201"/>
      <c r="I11" s="202"/>
      <c r="J11" s="201"/>
      <c r="K11" s="201"/>
      <c r="L11" s="201"/>
      <c r="M11" s="201"/>
      <c r="N11" s="201"/>
      <c r="O11" s="201"/>
      <c r="P11" s="202"/>
      <c r="Q11" s="201"/>
      <c r="R11" s="201"/>
      <c r="S11" s="201"/>
      <c r="T11" s="201"/>
      <c r="U11" s="201"/>
      <c r="V11" s="201"/>
      <c r="W11" s="202"/>
      <c r="X11" s="201"/>
      <c r="Y11" s="201"/>
      <c r="Z11" s="201"/>
      <c r="AA11" s="201"/>
      <c r="AB11" s="201"/>
      <c r="AC11" s="201"/>
      <c r="AD11" s="202"/>
      <c r="AE11" s="159"/>
      <c r="AF11" s="668" t="s">
        <v>439</v>
      </c>
      <c r="AG11" s="206">
        <v>120</v>
      </c>
      <c r="AH11" s="201"/>
      <c r="AI11" s="201"/>
      <c r="AJ11" s="201"/>
      <c r="AK11" s="201"/>
      <c r="AL11" s="201"/>
      <c r="AM11" s="201"/>
      <c r="AN11" s="202"/>
      <c r="AO11" s="201"/>
      <c r="AP11" s="201"/>
      <c r="AQ11" s="201"/>
      <c r="AR11" s="201"/>
      <c r="AS11" s="201"/>
      <c r="AT11" s="201"/>
      <c r="AU11" s="202"/>
      <c r="AV11" s="201"/>
      <c r="AW11" s="201"/>
      <c r="AX11" s="201"/>
      <c r="AY11" s="201"/>
      <c r="AZ11" s="201"/>
      <c r="BA11" s="201"/>
      <c r="BB11" s="202"/>
      <c r="BC11" s="201"/>
      <c r="BD11" s="201"/>
      <c r="BE11" s="201"/>
      <c r="BF11" s="201"/>
      <c r="BG11" s="201"/>
      <c r="BH11" s="201"/>
      <c r="BI11" s="202"/>
      <c r="BJ11" s="668"/>
      <c r="BL11" s="668" t="s">
        <v>439</v>
      </c>
      <c r="BM11" s="206">
        <v>120</v>
      </c>
      <c r="BN11" s="201"/>
      <c r="BO11" s="201"/>
      <c r="BP11" s="201"/>
      <c r="BQ11" s="201"/>
      <c r="BR11" s="201"/>
      <c r="BS11" s="201"/>
      <c r="BT11" s="202"/>
      <c r="BU11" s="201"/>
      <c r="BV11" s="201"/>
      <c r="BW11" s="201"/>
      <c r="BX11" s="201"/>
      <c r="BY11" s="201"/>
      <c r="BZ11" s="201"/>
      <c r="CA11" s="202"/>
      <c r="CB11" s="201"/>
      <c r="CC11" s="201"/>
      <c r="CD11" s="201"/>
      <c r="CE11" s="201"/>
      <c r="CF11" s="201"/>
      <c r="CG11" s="201"/>
      <c r="CH11" s="202"/>
      <c r="CI11" s="201"/>
      <c r="CJ11" s="201"/>
      <c r="CK11" s="201"/>
      <c r="CL11" s="201"/>
      <c r="CM11" s="201"/>
      <c r="CN11" s="201"/>
      <c r="CO11" s="202"/>
      <c r="CP11" s="668"/>
      <c r="CR11" s="668" t="s">
        <v>439</v>
      </c>
      <c r="CS11" s="206">
        <v>120</v>
      </c>
      <c r="CT11" s="201"/>
      <c r="CU11" s="201"/>
      <c r="CV11" s="201"/>
      <c r="CW11" s="201"/>
      <c r="CX11" s="201"/>
      <c r="CY11" s="201"/>
      <c r="CZ11" s="202"/>
      <c r="DA11" s="201"/>
      <c r="DB11" s="201"/>
      <c r="DC11" s="201"/>
      <c r="DD11" s="201"/>
      <c r="DE11" s="201"/>
      <c r="DF11" s="201"/>
      <c r="DG11" s="202"/>
      <c r="DH11" s="201"/>
      <c r="DI11" s="201"/>
      <c r="DJ11" s="201"/>
      <c r="DK11" s="201"/>
      <c r="DL11" s="201"/>
      <c r="DM11" s="201"/>
      <c r="DN11" s="202"/>
      <c r="DO11" s="201"/>
      <c r="DP11" s="201"/>
      <c r="DQ11" s="201"/>
      <c r="DR11" s="201"/>
      <c r="DS11" s="201"/>
      <c r="DT11" s="201"/>
      <c r="DU11" s="202"/>
      <c r="DV11" s="668"/>
      <c r="DX11" s="668" t="s">
        <v>439</v>
      </c>
      <c r="DY11" s="206">
        <v>120</v>
      </c>
      <c r="DZ11" s="201"/>
      <c r="EA11" s="201"/>
      <c r="EB11" s="201"/>
      <c r="EC11" s="201"/>
      <c r="ED11" s="201"/>
      <c r="EE11" s="201"/>
      <c r="EF11" s="202"/>
      <c r="EG11" s="201"/>
      <c r="EH11" s="201"/>
      <c r="EI11" s="201"/>
      <c r="EJ11" s="201"/>
      <c r="EK11" s="201"/>
      <c r="EL11" s="201"/>
      <c r="EM11" s="202"/>
      <c r="EN11" s="201"/>
      <c r="EO11" s="201"/>
      <c r="EP11" s="201"/>
      <c r="EQ11" s="201"/>
      <c r="ER11" s="201"/>
      <c r="ES11" s="201"/>
      <c r="ET11" s="202"/>
      <c r="EU11" s="201"/>
      <c r="EV11" s="201"/>
      <c r="EW11" s="201"/>
      <c r="EX11" s="201"/>
      <c r="EY11" s="201"/>
      <c r="EZ11" s="201"/>
      <c r="FA11" s="202"/>
      <c r="FB11" s="217"/>
      <c r="FD11" s="668" t="s">
        <v>439</v>
      </c>
      <c r="FE11" s="206">
        <v>120</v>
      </c>
      <c r="FF11" s="201"/>
      <c r="FG11" s="201"/>
      <c r="FH11" s="201"/>
      <c r="FI11" s="201"/>
      <c r="FJ11" s="201"/>
      <c r="FK11" s="201"/>
      <c r="FL11" s="202"/>
      <c r="FM11" s="201"/>
      <c r="FN11" s="201"/>
      <c r="FO11" s="201"/>
      <c r="FP11" s="201"/>
      <c r="FQ11" s="201"/>
      <c r="FR11" s="201"/>
      <c r="FS11" s="202"/>
      <c r="FT11" s="201"/>
      <c r="FU11" s="201"/>
      <c r="FV11" s="201"/>
      <c r="FW11" s="201"/>
      <c r="FX11" s="201"/>
      <c r="FY11" s="201"/>
      <c r="FZ11" s="202"/>
      <c r="GA11" s="201"/>
      <c r="GB11" s="201"/>
      <c r="GC11" s="201"/>
      <c r="GD11" s="201"/>
      <c r="GE11" s="201"/>
      <c r="GF11" s="201"/>
      <c r="GG11" s="202"/>
      <c r="GH11" s="668"/>
    </row>
    <row r="12" spans="1:190" ht="16">
      <c r="A12" s="668"/>
      <c r="B12" s="197">
        <v>110</v>
      </c>
      <c r="C12" s="198"/>
      <c r="D12" s="198"/>
      <c r="E12" s="198"/>
      <c r="F12" s="198"/>
      <c r="G12" s="198"/>
      <c r="H12" s="198"/>
      <c r="I12" s="203"/>
      <c r="J12" s="198"/>
      <c r="K12" s="198"/>
      <c r="L12" s="198"/>
      <c r="M12" s="198"/>
      <c r="N12" s="198"/>
      <c r="O12" s="198"/>
      <c r="P12" s="203"/>
      <c r="Q12" s="198"/>
      <c r="R12" s="198"/>
      <c r="S12" s="198"/>
      <c r="T12" s="198"/>
      <c r="U12" s="198"/>
      <c r="V12" s="198"/>
      <c r="W12" s="203"/>
      <c r="X12" s="198"/>
      <c r="Y12" s="198"/>
      <c r="Z12" s="198"/>
      <c r="AA12" s="198"/>
      <c r="AB12" s="198"/>
      <c r="AC12" s="198"/>
      <c r="AD12" s="203"/>
      <c r="AE12" s="159"/>
      <c r="AF12" s="668"/>
      <c r="AG12" s="197">
        <v>110</v>
      </c>
      <c r="AH12" s="198"/>
      <c r="AI12" s="198"/>
      <c r="AJ12" s="198"/>
      <c r="AK12" s="198"/>
      <c r="AL12" s="198"/>
      <c r="AM12" s="198"/>
      <c r="AN12" s="203"/>
      <c r="AO12" s="198"/>
      <c r="AP12" s="198"/>
      <c r="AQ12" s="198"/>
      <c r="AR12" s="198"/>
      <c r="AS12" s="198"/>
      <c r="AT12" s="198"/>
      <c r="AU12" s="203"/>
      <c r="AV12" s="198"/>
      <c r="AW12" s="198"/>
      <c r="AX12" s="198"/>
      <c r="AY12" s="198"/>
      <c r="AZ12" s="198"/>
      <c r="BA12" s="198"/>
      <c r="BB12" s="203"/>
      <c r="BC12" s="198"/>
      <c r="BD12" s="198"/>
      <c r="BE12" s="198"/>
      <c r="BF12" s="198"/>
      <c r="BG12" s="198"/>
      <c r="BH12" s="198"/>
      <c r="BI12" s="203"/>
      <c r="BJ12" s="668"/>
      <c r="BL12" s="668"/>
      <c r="BM12" s="197">
        <v>110</v>
      </c>
      <c r="BN12" s="198"/>
      <c r="BO12" s="198"/>
      <c r="BP12" s="198"/>
      <c r="BQ12" s="198"/>
      <c r="BR12" s="198"/>
      <c r="BS12" s="198"/>
      <c r="BT12" s="203"/>
      <c r="BU12" s="198"/>
      <c r="BV12" s="198"/>
      <c r="BW12" s="198"/>
      <c r="BX12" s="198"/>
      <c r="BY12" s="198"/>
      <c r="BZ12" s="198"/>
      <c r="CA12" s="203"/>
      <c r="CB12" s="198"/>
      <c r="CC12" s="198"/>
      <c r="CD12" s="198"/>
      <c r="CE12" s="198"/>
      <c r="CF12" s="198"/>
      <c r="CG12" s="198"/>
      <c r="CH12" s="203"/>
      <c r="CI12" s="198"/>
      <c r="CJ12" s="198"/>
      <c r="CK12" s="198"/>
      <c r="CL12" s="198"/>
      <c r="CM12" s="198"/>
      <c r="CN12" s="198"/>
      <c r="CO12" s="203"/>
      <c r="CP12" s="668"/>
      <c r="CR12" s="668"/>
      <c r="CS12" s="197">
        <v>110</v>
      </c>
      <c r="CT12" s="198"/>
      <c r="CU12" s="198"/>
      <c r="CV12" s="198"/>
      <c r="CW12" s="198"/>
      <c r="CX12" s="198"/>
      <c r="CY12" s="198"/>
      <c r="CZ12" s="203"/>
      <c r="DA12" s="198"/>
      <c r="DB12" s="198"/>
      <c r="DC12" s="198"/>
      <c r="DD12" s="198"/>
      <c r="DE12" s="198"/>
      <c r="DF12" s="198"/>
      <c r="DG12" s="203"/>
      <c r="DH12" s="198"/>
      <c r="DI12" s="198"/>
      <c r="DJ12" s="198"/>
      <c r="DK12" s="198"/>
      <c r="DL12" s="198"/>
      <c r="DM12" s="198"/>
      <c r="DN12" s="203"/>
      <c r="DO12" s="198"/>
      <c r="DP12" s="198"/>
      <c r="DQ12" s="198"/>
      <c r="DR12" s="198"/>
      <c r="DS12" s="198"/>
      <c r="DT12" s="198"/>
      <c r="DU12" s="203"/>
      <c r="DV12" s="668"/>
      <c r="DX12" s="668"/>
      <c r="DY12" s="197">
        <v>110</v>
      </c>
      <c r="DZ12" s="198"/>
      <c r="EA12" s="198"/>
      <c r="EB12" s="198"/>
      <c r="EC12" s="198"/>
      <c r="ED12" s="198"/>
      <c r="EE12" s="198"/>
      <c r="EF12" s="203"/>
      <c r="EG12" s="198"/>
      <c r="EH12" s="198"/>
      <c r="EI12" s="198"/>
      <c r="EJ12" s="198"/>
      <c r="EK12" s="198"/>
      <c r="EL12" s="198"/>
      <c r="EM12" s="203"/>
      <c r="EN12" s="198"/>
      <c r="EO12" s="198"/>
      <c r="EP12" s="198"/>
      <c r="EQ12" s="198"/>
      <c r="ER12" s="198"/>
      <c r="ES12" s="198"/>
      <c r="ET12" s="203"/>
      <c r="EU12" s="198"/>
      <c r="EV12" s="198"/>
      <c r="EW12" s="198"/>
      <c r="EX12" s="198"/>
      <c r="EY12" s="198"/>
      <c r="EZ12" s="198"/>
      <c r="FA12" s="203"/>
      <c r="FB12" s="217"/>
      <c r="FD12" s="668"/>
      <c r="FE12" s="197">
        <v>110</v>
      </c>
      <c r="FF12" s="198"/>
      <c r="FG12" s="198"/>
      <c r="FH12" s="198"/>
      <c r="FI12" s="198"/>
      <c r="FJ12" s="198"/>
      <c r="FK12" s="198"/>
      <c r="FL12" s="203"/>
      <c r="FM12" s="198"/>
      <c r="FN12" s="198"/>
      <c r="FO12" s="198"/>
      <c r="FP12" s="198"/>
      <c r="FQ12" s="198"/>
      <c r="FR12" s="198"/>
      <c r="FS12" s="203"/>
      <c r="FT12" s="198"/>
      <c r="FU12" s="198"/>
      <c r="FV12" s="198"/>
      <c r="FW12" s="198"/>
      <c r="FX12" s="198"/>
      <c r="FY12" s="198"/>
      <c r="FZ12" s="203"/>
      <c r="GA12" s="198"/>
      <c r="GB12" s="198"/>
      <c r="GC12" s="198"/>
      <c r="GD12" s="198"/>
      <c r="GE12" s="198"/>
      <c r="GF12" s="198"/>
      <c r="GG12" s="203"/>
      <c r="GH12" s="668"/>
    </row>
    <row r="13" spans="1:190" ht="16">
      <c r="A13" s="668"/>
      <c r="B13" s="197">
        <v>100</v>
      </c>
      <c r="C13" s="198"/>
      <c r="D13" s="198"/>
      <c r="E13" s="198"/>
      <c r="F13" s="198"/>
      <c r="G13" s="198"/>
      <c r="H13" s="198"/>
      <c r="I13" s="203"/>
      <c r="J13" s="198"/>
      <c r="K13" s="198"/>
      <c r="L13" s="198"/>
      <c r="M13" s="198"/>
      <c r="N13" s="198"/>
      <c r="O13" s="198"/>
      <c r="P13" s="203"/>
      <c r="Q13" s="198"/>
      <c r="R13" s="198"/>
      <c r="S13" s="198"/>
      <c r="T13" s="198"/>
      <c r="U13" s="198"/>
      <c r="V13" s="198"/>
      <c r="W13" s="203"/>
      <c r="X13" s="198"/>
      <c r="Y13" s="198"/>
      <c r="Z13" s="198"/>
      <c r="AA13" s="198"/>
      <c r="AB13" s="198"/>
      <c r="AC13" s="198"/>
      <c r="AD13" s="203"/>
      <c r="AE13" s="159"/>
      <c r="AF13" s="668"/>
      <c r="AG13" s="197">
        <v>100</v>
      </c>
      <c r="AH13" s="198"/>
      <c r="AI13" s="198"/>
      <c r="AJ13" s="198"/>
      <c r="AK13" s="198"/>
      <c r="AL13" s="198"/>
      <c r="AM13" s="198"/>
      <c r="AN13" s="203"/>
      <c r="AO13" s="198"/>
      <c r="AP13" s="198"/>
      <c r="AQ13" s="198"/>
      <c r="AR13" s="198"/>
      <c r="AS13" s="198"/>
      <c r="AT13" s="198"/>
      <c r="AU13" s="203"/>
      <c r="AV13" s="198"/>
      <c r="AW13" s="198"/>
      <c r="AX13" s="198"/>
      <c r="AY13" s="198"/>
      <c r="AZ13" s="198"/>
      <c r="BA13" s="198"/>
      <c r="BB13" s="203"/>
      <c r="BC13" s="198"/>
      <c r="BD13" s="198"/>
      <c r="BE13" s="198"/>
      <c r="BF13" s="198"/>
      <c r="BG13" s="198"/>
      <c r="BH13" s="198"/>
      <c r="BI13" s="203"/>
      <c r="BJ13" s="668"/>
      <c r="BL13" s="668"/>
      <c r="BM13" s="197">
        <v>100</v>
      </c>
      <c r="BN13" s="198"/>
      <c r="BO13" s="198"/>
      <c r="BP13" s="198"/>
      <c r="BQ13" s="198"/>
      <c r="BR13" s="198"/>
      <c r="BS13" s="198"/>
      <c r="BT13" s="203"/>
      <c r="BU13" s="198"/>
      <c r="BV13" s="198"/>
      <c r="BW13" s="198"/>
      <c r="BX13" s="198"/>
      <c r="BY13" s="198"/>
      <c r="BZ13" s="198"/>
      <c r="CA13" s="203"/>
      <c r="CB13" s="198"/>
      <c r="CC13" s="198"/>
      <c r="CD13" s="198"/>
      <c r="CE13" s="198"/>
      <c r="CF13" s="198"/>
      <c r="CG13" s="198"/>
      <c r="CH13" s="203"/>
      <c r="CI13" s="198"/>
      <c r="CJ13" s="198"/>
      <c r="CK13" s="198"/>
      <c r="CL13" s="198"/>
      <c r="CM13" s="198"/>
      <c r="CN13" s="198"/>
      <c r="CO13" s="203"/>
      <c r="CP13" s="668"/>
      <c r="CR13" s="668"/>
      <c r="CS13" s="197">
        <v>100</v>
      </c>
      <c r="CT13" s="198"/>
      <c r="CU13" s="198"/>
      <c r="CV13" s="198"/>
      <c r="CW13" s="198"/>
      <c r="CX13" s="198"/>
      <c r="CY13" s="198"/>
      <c r="CZ13" s="203"/>
      <c r="DA13" s="198"/>
      <c r="DB13" s="198"/>
      <c r="DC13" s="198"/>
      <c r="DD13" s="198"/>
      <c r="DE13" s="198"/>
      <c r="DF13" s="198"/>
      <c r="DG13" s="203"/>
      <c r="DH13" s="198"/>
      <c r="DI13" s="198"/>
      <c r="DJ13" s="198"/>
      <c r="DK13" s="198"/>
      <c r="DL13" s="198"/>
      <c r="DM13" s="198"/>
      <c r="DN13" s="203"/>
      <c r="DO13" s="198"/>
      <c r="DP13" s="198"/>
      <c r="DQ13" s="198"/>
      <c r="DR13" s="198"/>
      <c r="DS13" s="198"/>
      <c r="DT13" s="198"/>
      <c r="DU13" s="203"/>
      <c r="DV13" s="668"/>
      <c r="DX13" s="668"/>
      <c r="DY13" s="197">
        <v>100</v>
      </c>
      <c r="DZ13" s="198"/>
      <c r="EA13" s="198"/>
      <c r="EB13" s="198"/>
      <c r="EC13" s="198"/>
      <c r="ED13" s="198"/>
      <c r="EE13" s="198"/>
      <c r="EF13" s="203"/>
      <c r="EG13" s="198"/>
      <c r="EH13" s="198"/>
      <c r="EI13" s="198"/>
      <c r="EJ13" s="198"/>
      <c r="EK13" s="198"/>
      <c r="EL13" s="198"/>
      <c r="EM13" s="203"/>
      <c r="EN13" s="198"/>
      <c r="EO13" s="198"/>
      <c r="EP13" s="198"/>
      <c r="EQ13" s="198"/>
      <c r="ER13" s="198"/>
      <c r="ES13" s="198"/>
      <c r="ET13" s="203"/>
      <c r="EU13" s="198"/>
      <c r="EV13" s="198"/>
      <c r="EW13" s="198"/>
      <c r="EX13" s="198"/>
      <c r="EY13" s="198"/>
      <c r="EZ13" s="198"/>
      <c r="FA13" s="203"/>
      <c r="FB13" s="217"/>
      <c r="FD13" s="668"/>
      <c r="FE13" s="197">
        <v>100</v>
      </c>
      <c r="FF13" s="198"/>
      <c r="FG13" s="198"/>
      <c r="FH13" s="198"/>
      <c r="FI13" s="198"/>
      <c r="FJ13" s="198"/>
      <c r="FK13" s="198"/>
      <c r="FL13" s="203"/>
      <c r="FM13" s="198"/>
      <c r="FN13" s="198"/>
      <c r="FO13" s="198"/>
      <c r="FP13" s="198"/>
      <c r="FQ13" s="198"/>
      <c r="FR13" s="198"/>
      <c r="FS13" s="203"/>
      <c r="FT13" s="198"/>
      <c r="FU13" s="198"/>
      <c r="FV13" s="198"/>
      <c r="FW13" s="198"/>
      <c r="FX13" s="198"/>
      <c r="FY13" s="198"/>
      <c r="FZ13" s="203"/>
      <c r="GA13" s="198"/>
      <c r="GB13" s="198"/>
      <c r="GC13" s="198"/>
      <c r="GD13" s="198"/>
      <c r="GE13" s="198"/>
      <c r="GF13" s="198"/>
      <c r="GG13" s="203"/>
      <c r="GH13" s="668"/>
    </row>
    <row r="14" spans="1:190" ht="16">
      <c r="A14" s="668"/>
      <c r="B14" s="197">
        <v>90</v>
      </c>
      <c r="C14" s="198"/>
      <c r="D14" s="198"/>
      <c r="E14" s="198"/>
      <c r="F14" s="198"/>
      <c r="G14" s="198"/>
      <c r="H14" s="198"/>
      <c r="I14" s="203"/>
      <c r="J14" s="198"/>
      <c r="K14" s="198"/>
      <c r="L14" s="198"/>
      <c r="M14" s="198"/>
      <c r="N14" s="198"/>
      <c r="O14" s="198"/>
      <c r="P14" s="203"/>
      <c r="Q14" s="198"/>
      <c r="R14" s="198"/>
      <c r="S14" s="198"/>
      <c r="T14" s="198"/>
      <c r="U14" s="198"/>
      <c r="V14" s="198"/>
      <c r="W14" s="203"/>
      <c r="X14" s="198"/>
      <c r="Y14" s="198"/>
      <c r="Z14" s="198"/>
      <c r="AA14" s="198"/>
      <c r="AB14" s="198"/>
      <c r="AC14" s="198"/>
      <c r="AD14" s="203"/>
      <c r="AE14" s="159"/>
      <c r="AF14" s="668"/>
      <c r="AG14" s="197">
        <v>90</v>
      </c>
      <c r="AH14" s="198"/>
      <c r="AI14" s="198"/>
      <c r="AJ14" s="198"/>
      <c r="AK14" s="198"/>
      <c r="AL14" s="198"/>
      <c r="AM14" s="198"/>
      <c r="AN14" s="203"/>
      <c r="AO14" s="198"/>
      <c r="AP14" s="198"/>
      <c r="AQ14" s="198"/>
      <c r="AR14" s="198"/>
      <c r="AS14" s="198"/>
      <c r="AT14" s="198"/>
      <c r="AU14" s="203"/>
      <c r="AV14" s="198"/>
      <c r="AW14" s="198"/>
      <c r="AX14" s="198"/>
      <c r="AY14" s="198"/>
      <c r="AZ14" s="198"/>
      <c r="BA14" s="198"/>
      <c r="BB14" s="203"/>
      <c r="BC14" s="198"/>
      <c r="BD14" s="198"/>
      <c r="BE14" s="198"/>
      <c r="BF14" s="198"/>
      <c r="BG14" s="198"/>
      <c r="BH14" s="198"/>
      <c r="BI14" s="203"/>
      <c r="BJ14" s="668"/>
      <c r="BL14" s="668"/>
      <c r="BM14" s="197">
        <v>90</v>
      </c>
      <c r="BN14" s="198"/>
      <c r="BO14" s="198"/>
      <c r="BP14" s="198"/>
      <c r="BQ14" s="198"/>
      <c r="BR14" s="198"/>
      <c r="BS14" s="198"/>
      <c r="BT14" s="203"/>
      <c r="BU14" s="198"/>
      <c r="BV14" s="198"/>
      <c r="BW14" s="198"/>
      <c r="BX14" s="198"/>
      <c r="BY14" s="198"/>
      <c r="BZ14" s="198"/>
      <c r="CA14" s="203"/>
      <c r="CB14" s="198"/>
      <c r="CC14" s="198"/>
      <c r="CD14" s="198"/>
      <c r="CE14" s="198"/>
      <c r="CF14" s="198"/>
      <c r="CG14" s="198"/>
      <c r="CH14" s="203"/>
      <c r="CI14" s="198"/>
      <c r="CJ14" s="198"/>
      <c r="CK14" s="198"/>
      <c r="CL14" s="198"/>
      <c r="CM14" s="198"/>
      <c r="CN14" s="198"/>
      <c r="CO14" s="203"/>
      <c r="CP14" s="668"/>
      <c r="CR14" s="668"/>
      <c r="CS14" s="197">
        <v>90</v>
      </c>
      <c r="CT14" s="198"/>
      <c r="CU14" s="198"/>
      <c r="CV14" s="198"/>
      <c r="CW14" s="198"/>
      <c r="CX14" s="198"/>
      <c r="CY14" s="198"/>
      <c r="CZ14" s="203"/>
      <c r="DA14" s="198"/>
      <c r="DB14" s="198"/>
      <c r="DC14" s="198"/>
      <c r="DD14" s="198"/>
      <c r="DE14" s="198"/>
      <c r="DF14" s="198"/>
      <c r="DG14" s="203"/>
      <c r="DH14" s="198"/>
      <c r="DI14" s="198"/>
      <c r="DJ14" s="198"/>
      <c r="DK14" s="198"/>
      <c r="DL14" s="198"/>
      <c r="DM14" s="198"/>
      <c r="DN14" s="203"/>
      <c r="DO14" s="198"/>
      <c r="DP14" s="198"/>
      <c r="DQ14" s="198"/>
      <c r="DR14" s="198"/>
      <c r="DS14" s="198"/>
      <c r="DT14" s="198"/>
      <c r="DU14" s="203"/>
      <c r="DV14" s="668"/>
      <c r="DX14" s="668"/>
      <c r="DY14" s="197">
        <v>90</v>
      </c>
      <c r="DZ14" s="198"/>
      <c r="EA14" s="198"/>
      <c r="EB14" s="198"/>
      <c r="EC14" s="198"/>
      <c r="ED14" s="198"/>
      <c r="EE14" s="198"/>
      <c r="EF14" s="203"/>
      <c r="EG14" s="198"/>
      <c r="EH14" s="198"/>
      <c r="EI14" s="198"/>
      <c r="EJ14" s="198"/>
      <c r="EK14" s="198"/>
      <c r="EL14" s="198"/>
      <c r="EM14" s="203"/>
      <c r="EN14" s="198"/>
      <c r="EO14" s="198"/>
      <c r="EP14" s="198"/>
      <c r="EQ14" s="198"/>
      <c r="ER14" s="198"/>
      <c r="ES14" s="198"/>
      <c r="ET14" s="203"/>
      <c r="EU14" s="198"/>
      <c r="EV14" s="198"/>
      <c r="EW14" s="198"/>
      <c r="EX14" s="198"/>
      <c r="EY14" s="198"/>
      <c r="EZ14" s="198"/>
      <c r="FA14" s="203"/>
      <c r="FB14" s="217"/>
      <c r="FD14" s="668"/>
      <c r="FE14" s="197">
        <v>90</v>
      </c>
      <c r="FF14" s="198"/>
      <c r="FG14" s="198"/>
      <c r="FH14" s="198"/>
      <c r="FI14" s="198"/>
      <c r="FJ14" s="198"/>
      <c r="FK14" s="198"/>
      <c r="FL14" s="203"/>
      <c r="FM14" s="198"/>
      <c r="FN14" s="198"/>
      <c r="FO14" s="198"/>
      <c r="FP14" s="198"/>
      <c r="FQ14" s="198"/>
      <c r="FR14" s="198"/>
      <c r="FS14" s="203"/>
      <c r="FT14" s="198"/>
      <c r="FU14" s="198"/>
      <c r="FV14" s="198"/>
      <c r="FW14" s="198"/>
      <c r="FX14" s="198"/>
      <c r="FY14" s="198"/>
      <c r="FZ14" s="203"/>
      <c r="GA14" s="198"/>
      <c r="GB14" s="198"/>
      <c r="GC14" s="198"/>
      <c r="GD14" s="198"/>
      <c r="GE14" s="198"/>
      <c r="GF14" s="198"/>
      <c r="GG14" s="203"/>
      <c r="GH14" s="668"/>
    </row>
    <row r="15" spans="1:190" ht="17.25" customHeight="1">
      <c r="A15" s="668"/>
      <c r="B15" s="197">
        <v>80</v>
      </c>
      <c r="C15" s="199"/>
      <c r="D15" s="199"/>
      <c r="E15" s="199"/>
      <c r="F15" s="199"/>
      <c r="G15" s="199"/>
      <c r="H15" s="199"/>
      <c r="I15" s="204"/>
      <c r="J15" s="199"/>
      <c r="K15" s="199"/>
      <c r="L15" s="199"/>
      <c r="M15" s="199"/>
      <c r="N15" s="199"/>
      <c r="O15" s="199"/>
      <c r="P15" s="204"/>
      <c r="Q15" s="199"/>
      <c r="R15" s="199"/>
      <c r="S15" s="199"/>
      <c r="T15" s="199"/>
      <c r="U15" s="199"/>
      <c r="V15" s="199"/>
      <c r="W15" s="204"/>
      <c r="X15" s="199"/>
      <c r="Y15" s="199"/>
      <c r="Z15" s="199"/>
      <c r="AA15" s="199"/>
      <c r="AB15" s="199"/>
      <c r="AC15" s="199"/>
      <c r="AD15" s="204"/>
      <c r="AE15" s="195"/>
      <c r="AF15" s="668"/>
      <c r="AG15" s="197">
        <v>80</v>
      </c>
      <c r="AH15" s="199"/>
      <c r="AI15" s="199"/>
      <c r="AJ15" s="199"/>
      <c r="AK15" s="199"/>
      <c r="AL15" s="199"/>
      <c r="AM15" s="199"/>
      <c r="AN15" s="204"/>
      <c r="AO15" s="199"/>
      <c r="AP15" s="199"/>
      <c r="AQ15" s="199"/>
      <c r="AR15" s="199"/>
      <c r="AS15" s="199"/>
      <c r="AT15" s="199"/>
      <c r="AU15" s="204"/>
      <c r="AV15" s="199"/>
      <c r="AW15" s="199"/>
      <c r="AX15" s="199"/>
      <c r="AY15" s="199"/>
      <c r="AZ15" s="199"/>
      <c r="BA15" s="199"/>
      <c r="BB15" s="204"/>
      <c r="BC15" s="199"/>
      <c r="BD15" s="199"/>
      <c r="BE15" s="199"/>
      <c r="BF15" s="199"/>
      <c r="BG15" s="199"/>
      <c r="BH15" s="199"/>
      <c r="BI15" s="204"/>
      <c r="BJ15" s="668"/>
      <c r="BL15" s="668"/>
      <c r="BM15" s="197">
        <v>80</v>
      </c>
      <c r="BN15" s="199"/>
      <c r="BO15" s="199"/>
      <c r="BP15" s="199"/>
      <c r="BQ15" s="199"/>
      <c r="BR15" s="199"/>
      <c r="BS15" s="199"/>
      <c r="BT15" s="204"/>
      <c r="BU15" s="199"/>
      <c r="BV15" s="199"/>
      <c r="BW15" s="199"/>
      <c r="BX15" s="199"/>
      <c r="BY15" s="199"/>
      <c r="BZ15" s="199"/>
      <c r="CA15" s="204"/>
      <c r="CB15" s="199"/>
      <c r="CC15" s="199"/>
      <c r="CD15" s="199"/>
      <c r="CE15" s="199"/>
      <c r="CF15" s="199"/>
      <c r="CG15" s="199"/>
      <c r="CH15" s="204"/>
      <c r="CI15" s="199"/>
      <c r="CJ15" s="199"/>
      <c r="CK15" s="199"/>
      <c r="CL15" s="199"/>
      <c r="CM15" s="199"/>
      <c r="CN15" s="199"/>
      <c r="CO15" s="204"/>
      <c r="CP15" s="668"/>
      <c r="CR15" s="668"/>
      <c r="CS15" s="197">
        <v>80</v>
      </c>
      <c r="CT15" s="199"/>
      <c r="CU15" s="199"/>
      <c r="CV15" s="199"/>
      <c r="CW15" s="199"/>
      <c r="CX15" s="199"/>
      <c r="CY15" s="199"/>
      <c r="CZ15" s="204"/>
      <c r="DA15" s="199"/>
      <c r="DB15" s="199"/>
      <c r="DC15" s="199"/>
      <c r="DD15" s="199"/>
      <c r="DE15" s="199"/>
      <c r="DF15" s="199"/>
      <c r="DG15" s="204"/>
      <c r="DH15" s="199"/>
      <c r="DI15" s="199"/>
      <c r="DJ15" s="199"/>
      <c r="DK15" s="199"/>
      <c r="DL15" s="199"/>
      <c r="DM15" s="199"/>
      <c r="DN15" s="204"/>
      <c r="DO15" s="199"/>
      <c r="DP15" s="199"/>
      <c r="DQ15" s="199"/>
      <c r="DR15" s="199"/>
      <c r="DS15" s="199"/>
      <c r="DT15" s="199"/>
      <c r="DU15" s="204"/>
      <c r="DV15" s="668"/>
      <c r="DX15" s="668"/>
      <c r="DY15" s="197">
        <v>80</v>
      </c>
      <c r="DZ15" s="199"/>
      <c r="EA15" s="199"/>
      <c r="EB15" s="199"/>
      <c r="EC15" s="199"/>
      <c r="ED15" s="199"/>
      <c r="EE15" s="199"/>
      <c r="EF15" s="204"/>
      <c r="EG15" s="199"/>
      <c r="EH15" s="199"/>
      <c r="EI15" s="199"/>
      <c r="EJ15" s="199"/>
      <c r="EK15" s="199"/>
      <c r="EL15" s="199" t="s">
        <v>390</v>
      </c>
      <c r="EM15" s="204"/>
      <c r="EN15" s="199"/>
      <c r="EO15" s="199"/>
      <c r="EP15" s="199"/>
      <c r="EQ15" s="199"/>
      <c r="ER15" s="199"/>
      <c r="ES15" s="199" t="s">
        <v>390</v>
      </c>
      <c r="ET15" s="204"/>
      <c r="EU15" s="199"/>
      <c r="EV15" s="199"/>
      <c r="EW15" s="199"/>
      <c r="EX15" s="199"/>
      <c r="EY15" s="199"/>
      <c r="EZ15" s="199"/>
      <c r="FA15" s="204"/>
      <c r="FB15" s="217"/>
      <c r="FD15" s="668"/>
      <c r="FE15" s="197">
        <v>80</v>
      </c>
      <c r="FF15" s="199"/>
      <c r="FG15" s="199"/>
      <c r="FH15" s="199"/>
      <c r="FI15" s="199"/>
      <c r="FJ15" s="199"/>
      <c r="FK15" s="199"/>
      <c r="FL15" s="204"/>
      <c r="FM15" s="199"/>
      <c r="FN15" s="199"/>
      <c r="FO15" s="199"/>
      <c r="FP15" s="199"/>
      <c r="FQ15" s="199"/>
      <c r="FR15" s="199"/>
      <c r="FS15" s="204"/>
      <c r="FT15" s="199"/>
      <c r="FU15" s="199"/>
      <c r="FV15" s="199"/>
      <c r="FW15" s="199"/>
      <c r="FX15" s="199"/>
      <c r="FY15" s="199"/>
      <c r="FZ15" s="204"/>
      <c r="GA15" s="199"/>
      <c r="GB15" s="199"/>
      <c r="GC15" s="199"/>
      <c r="GD15" s="199"/>
      <c r="GE15" s="199"/>
      <c r="GF15" s="199"/>
      <c r="GG15" s="204"/>
      <c r="GH15" s="668"/>
    </row>
    <row r="16" spans="1:190" ht="16.5" customHeight="1">
      <c r="A16" s="668"/>
      <c r="B16" s="197">
        <v>70</v>
      </c>
      <c r="C16" s="200"/>
      <c r="D16" s="200"/>
      <c r="E16" s="200"/>
      <c r="F16" s="200"/>
      <c r="G16" s="200"/>
      <c r="H16" s="200"/>
      <c r="I16" s="205"/>
      <c r="J16" s="200"/>
      <c r="K16" s="200"/>
      <c r="L16" s="200"/>
      <c r="M16" s="200"/>
      <c r="N16" s="200"/>
      <c r="O16" s="200"/>
      <c r="P16" s="205"/>
      <c r="Q16" s="200"/>
      <c r="R16" s="200"/>
      <c r="S16" s="200"/>
      <c r="T16" s="200"/>
      <c r="U16" s="200"/>
      <c r="V16" s="200"/>
      <c r="W16" s="205"/>
      <c r="X16" s="200"/>
      <c r="Y16" s="200"/>
      <c r="Z16" s="200"/>
      <c r="AA16" s="200"/>
      <c r="AB16" s="200"/>
      <c r="AC16" s="200"/>
      <c r="AD16" s="205"/>
      <c r="AE16" s="194"/>
      <c r="AF16" s="668"/>
      <c r="AG16" s="197">
        <v>70</v>
      </c>
      <c r="AH16" s="360"/>
      <c r="AI16" s="200"/>
      <c r="AJ16" s="360"/>
      <c r="AK16" s="200"/>
      <c r="AL16" s="200"/>
      <c r="AM16" s="360"/>
      <c r="AN16" s="205"/>
      <c r="AO16" s="200"/>
      <c r="AP16" s="200"/>
      <c r="AQ16" s="200"/>
      <c r="AR16" s="200"/>
      <c r="AS16" s="200"/>
      <c r="AT16" s="200"/>
      <c r="AU16" s="205"/>
      <c r="AV16" s="200"/>
      <c r="AW16" s="200"/>
      <c r="AX16" s="200"/>
      <c r="AY16" s="200"/>
      <c r="AZ16" s="200"/>
      <c r="BA16" s="200"/>
      <c r="BB16" s="205"/>
      <c r="BC16" s="200"/>
      <c r="BD16" s="200"/>
      <c r="BE16" s="200"/>
      <c r="BF16" s="200"/>
      <c r="BG16" s="200"/>
      <c r="BH16" s="200"/>
      <c r="BI16" s="205"/>
      <c r="BJ16" s="668"/>
      <c r="BL16" s="668"/>
      <c r="BM16" s="197">
        <v>70</v>
      </c>
      <c r="BN16" s="200"/>
      <c r="BO16" s="200"/>
      <c r="BP16" s="200"/>
      <c r="BQ16" s="200"/>
      <c r="BR16" s="200"/>
      <c r="BS16" s="200"/>
      <c r="BT16" s="205"/>
      <c r="BU16" s="200"/>
      <c r="BV16" s="200"/>
      <c r="BW16" s="200"/>
      <c r="BX16" s="200"/>
      <c r="BY16" s="200"/>
      <c r="BZ16" s="200"/>
      <c r="CA16" s="205"/>
      <c r="CB16" s="200"/>
      <c r="CC16" s="200"/>
      <c r="CD16" s="200"/>
      <c r="CE16" s="200"/>
      <c r="CF16" s="200"/>
      <c r="CG16" s="200"/>
      <c r="CH16" s="205"/>
      <c r="CI16" s="200"/>
      <c r="CJ16" s="200"/>
      <c r="CK16" s="200"/>
      <c r="CL16" s="200"/>
      <c r="CM16" s="200"/>
      <c r="CN16" s="200"/>
      <c r="CO16" s="205"/>
      <c r="CP16" s="668"/>
      <c r="CR16" s="668"/>
      <c r="CS16" s="197">
        <v>70</v>
      </c>
      <c r="CT16" s="200"/>
      <c r="CU16" s="200"/>
      <c r="CV16" s="200"/>
      <c r="CW16" s="200"/>
      <c r="CX16" s="200"/>
      <c r="CY16" s="200"/>
      <c r="CZ16" s="205"/>
      <c r="DA16" s="200"/>
      <c r="DB16" s="200"/>
      <c r="DC16" s="200"/>
      <c r="DD16" s="200"/>
      <c r="DE16" s="200"/>
      <c r="DF16" s="200"/>
      <c r="DG16" s="205"/>
      <c r="DH16" s="200"/>
      <c r="DI16" s="200"/>
      <c r="DJ16" s="200"/>
      <c r="DK16" s="200"/>
      <c r="DL16" s="200"/>
      <c r="DM16" s="200"/>
      <c r="DN16" s="205"/>
      <c r="DO16" s="200"/>
      <c r="DP16" s="200"/>
      <c r="DQ16" s="200"/>
      <c r="DR16" s="200"/>
      <c r="DS16" s="200"/>
      <c r="DT16" s="200"/>
      <c r="DU16" s="205"/>
      <c r="DV16" s="668"/>
      <c r="DX16" s="668"/>
      <c r="DY16" s="197">
        <v>70</v>
      </c>
      <c r="DZ16" s="200"/>
      <c r="EA16" s="200"/>
      <c r="EB16" s="200" t="s">
        <v>390</v>
      </c>
      <c r="EC16" s="200"/>
      <c r="ED16" s="200"/>
      <c r="EE16" s="200" t="s">
        <v>390</v>
      </c>
      <c r="EF16" s="205"/>
      <c r="EG16" s="200"/>
      <c r="EH16" s="200" t="s">
        <v>384</v>
      </c>
      <c r="EI16" s="200"/>
      <c r="EJ16" s="200" t="s">
        <v>384</v>
      </c>
      <c r="EK16" s="200"/>
      <c r="EL16" s="200" t="s">
        <v>390</v>
      </c>
      <c r="EM16" s="205"/>
      <c r="EN16" s="200"/>
      <c r="EO16" s="200" t="s">
        <v>384</v>
      </c>
      <c r="EP16" s="200"/>
      <c r="EQ16" s="200" t="s">
        <v>384</v>
      </c>
      <c r="ER16" s="200"/>
      <c r="ES16" s="200" t="s">
        <v>390</v>
      </c>
      <c r="ET16" s="205"/>
      <c r="EU16" s="200"/>
      <c r="EV16" s="200" t="s">
        <v>384</v>
      </c>
      <c r="EW16" s="200"/>
      <c r="EX16" s="200" t="s">
        <v>384</v>
      </c>
      <c r="EY16" s="200"/>
      <c r="EZ16" s="200" t="s">
        <v>390</v>
      </c>
      <c r="FA16" s="205"/>
      <c r="FB16" s="217"/>
      <c r="FD16" s="668"/>
      <c r="FE16" s="197">
        <v>70</v>
      </c>
      <c r="FF16" s="200"/>
      <c r="FG16" s="200"/>
      <c r="FH16" s="200"/>
      <c r="FI16" s="200"/>
      <c r="FJ16" s="200"/>
      <c r="FK16" s="200"/>
      <c r="FL16" s="205"/>
      <c r="FM16" s="200"/>
      <c r="FN16" s="200"/>
      <c r="FO16" s="200"/>
      <c r="FP16" s="200"/>
      <c r="FQ16" s="200"/>
      <c r="FR16" s="200"/>
      <c r="FS16" s="205"/>
      <c r="FT16" s="200"/>
      <c r="FU16" s="200"/>
      <c r="FV16" s="200"/>
      <c r="FW16" s="200"/>
      <c r="FX16" s="200"/>
      <c r="FY16" s="200"/>
      <c r="FZ16" s="205"/>
      <c r="GA16" s="200"/>
      <c r="GB16" s="200"/>
      <c r="GC16" s="200"/>
      <c r="GD16" s="200"/>
      <c r="GE16" s="200"/>
      <c r="GF16" s="200"/>
      <c r="GG16" s="205"/>
      <c r="GH16" s="668"/>
    </row>
    <row r="17" spans="1:190" ht="16.5" customHeight="1">
      <c r="A17" s="668"/>
      <c r="B17" s="197">
        <v>60</v>
      </c>
      <c r="C17" s="200"/>
      <c r="D17" s="200"/>
      <c r="E17" s="200"/>
      <c r="F17" s="200"/>
      <c r="G17" s="200"/>
      <c r="H17" s="200"/>
      <c r="I17" s="205"/>
      <c r="J17" s="200"/>
      <c r="K17" s="200"/>
      <c r="L17" s="200"/>
      <c r="M17" s="200"/>
      <c r="N17" s="200"/>
      <c r="O17" s="200"/>
      <c r="P17" s="205"/>
      <c r="Q17" s="200"/>
      <c r="R17" s="200"/>
      <c r="S17" s="200"/>
      <c r="T17" s="200"/>
      <c r="U17" s="200"/>
      <c r="V17" s="200"/>
      <c r="W17" s="205"/>
      <c r="X17" s="200"/>
      <c r="Y17" s="200"/>
      <c r="Z17" s="200"/>
      <c r="AA17" s="200"/>
      <c r="AB17" s="200"/>
      <c r="AC17" s="200"/>
      <c r="AD17" s="205"/>
      <c r="AE17" s="194"/>
      <c r="AF17" s="668"/>
      <c r="AG17" s="197">
        <v>60</v>
      </c>
      <c r="AI17" s="200"/>
      <c r="AK17" s="200"/>
      <c r="AL17" s="200"/>
      <c r="AN17" s="205"/>
      <c r="AO17" s="200"/>
      <c r="AP17" s="200"/>
      <c r="AQ17" s="200"/>
      <c r="AR17" s="200"/>
      <c r="AS17" s="200"/>
      <c r="AT17" s="200"/>
      <c r="AU17" s="205"/>
      <c r="AV17" s="200"/>
      <c r="AW17" s="200"/>
      <c r="AX17" s="200"/>
      <c r="AY17" s="200"/>
      <c r="AZ17" s="200"/>
      <c r="BA17" s="200"/>
      <c r="BB17" s="205"/>
      <c r="BC17" s="200"/>
      <c r="BD17" s="200"/>
      <c r="BE17" s="200"/>
      <c r="BF17" s="200"/>
      <c r="BG17" s="200"/>
      <c r="BH17" s="200"/>
      <c r="BI17" s="205"/>
      <c r="BJ17" s="668"/>
      <c r="BL17" s="668"/>
      <c r="BM17" s="197">
        <v>60</v>
      </c>
      <c r="BN17" s="200"/>
      <c r="BO17" s="200"/>
      <c r="BP17" s="200"/>
      <c r="BQ17" s="200"/>
      <c r="BR17" s="200"/>
      <c r="BS17" s="200"/>
      <c r="BT17" s="205"/>
      <c r="BU17" s="200"/>
      <c r="BV17" s="200"/>
      <c r="BW17" s="200"/>
      <c r="BX17" s="200"/>
      <c r="BY17" s="200"/>
      <c r="BZ17" s="200"/>
      <c r="CA17" s="205"/>
      <c r="CB17" s="200"/>
      <c r="CC17" s="200"/>
      <c r="CD17" s="200"/>
      <c r="CE17" s="200"/>
      <c r="CF17" s="200"/>
      <c r="CG17" s="200"/>
      <c r="CH17" s="205"/>
      <c r="CI17" s="200"/>
      <c r="CJ17" s="200"/>
      <c r="CK17" s="200"/>
      <c r="CL17" s="200"/>
      <c r="CM17" s="200"/>
      <c r="CN17" s="200"/>
      <c r="CO17" s="205"/>
      <c r="CP17" s="668"/>
      <c r="CR17" s="668"/>
      <c r="CS17" s="197">
        <v>60</v>
      </c>
      <c r="CT17" s="200"/>
      <c r="CU17" s="200"/>
      <c r="CV17" s="200"/>
      <c r="CW17" s="200"/>
      <c r="CX17" s="200"/>
      <c r="CY17" s="200"/>
      <c r="CZ17" s="205"/>
      <c r="DA17" s="200"/>
      <c r="DB17" s="200"/>
      <c r="DC17" s="200"/>
      <c r="DD17" s="200"/>
      <c r="DE17" s="200"/>
      <c r="DF17" s="200"/>
      <c r="DG17" s="205"/>
      <c r="DH17" s="200"/>
      <c r="DI17" s="200"/>
      <c r="DJ17" s="200"/>
      <c r="DK17" s="200"/>
      <c r="DL17" s="200"/>
      <c r="DM17" s="200"/>
      <c r="DN17" s="205"/>
      <c r="DO17" s="200"/>
      <c r="DP17" s="200"/>
      <c r="DQ17" s="200"/>
      <c r="DR17" s="200"/>
      <c r="DS17" s="200"/>
      <c r="DT17" s="200"/>
      <c r="DU17" s="205"/>
      <c r="DV17" s="668"/>
      <c r="DX17" s="668"/>
      <c r="DY17" s="197">
        <v>60</v>
      </c>
      <c r="DZ17" s="200" t="s">
        <v>394</v>
      </c>
      <c r="EA17" s="200" t="s">
        <v>384</v>
      </c>
      <c r="EB17" s="200" t="s">
        <v>390</v>
      </c>
      <c r="EC17" s="200" t="s">
        <v>384</v>
      </c>
      <c r="ED17" s="200" t="s">
        <v>394</v>
      </c>
      <c r="EE17" s="200" t="s">
        <v>390</v>
      </c>
      <c r="EF17" s="205"/>
      <c r="EG17" s="200" t="s">
        <v>394</v>
      </c>
      <c r="EH17" s="200" t="s">
        <v>384</v>
      </c>
      <c r="EI17" s="200" t="s">
        <v>394</v>
      </c>
      <c r="EJ17" s="200" t="s">
        <v>384</v>
      </c>
      <c r="EK17" s="200"/>
      <c r="EL17" s="200" t="s">
        <v>390</v>
      </c>
      <c r="EM17" s="205"/>
      <c r="EN17" s="200"/>
      <c r="EO17" s="200" t="s">
        <v>384</v>
      </c>
      <c r="EP17" s="200" t="s">
        <v>394</v>
      </c>
      <c r="EQ17" s="200" t="s">
        <v>384</v>
      </c>
      <c r="ER17" s="200"/>
      <c r="ES17" s="200" t="s">
        <v>390</v>
      </c>
      <c r="ET17" s="205"/>
      <c r="EU17" s="200"/>
      <c r="EV17" s="200" t="s">
        <v>384</v>
      </c>
      <c r="EW17" s="200" t="s">
        <v>394</v>
      </c>
      <c r="EX17" s="200" t="s">
        <v>384</v>
      </c>
      <c r="EY17" s="200"/>
      <c r="EZ17" s="200" t="s">
        <v>390</v>
      </c>
      <c r="FA17" s="205"/>
      <c r="FB17" s="217"/>
      <c r="FD17" s="668"/>
      <c r="FE17" s="197">
        <v>60</v>
      </c>
      <c r="FF17" s="200"/>
      <c r="FG17" s="200"/>
      <c r="FH17" s="200"/>
      <c r="FI17" s="200"/>
      <c r="FJ17" s="200"/>
      <c r="FK17" s="200"/>
      <c r="FL17" s="205"/>
      <c r="FM17" s="200"/>
      <c r="FN17" s="200"/>
      <c r="FO17" s="200"/>
      <c r="FP17" s="200"/>
      <c r="FQ17" s="200"/>
      <c r="FR17" s="200"/>
      <c r="FS17" s="205"/>
      <c r="FT17" s="200"/>
      <c r="FU17" s="200"/>
      <c r="FV17" s="200"/>
      <c r="FW17" s="200"/>
      <c r="FX17" s="200"/>
      <c r="FY17" s="200"/>
      <c r="FZ17" s="205"/>
      <c r="GA17" s="200"/>
      <c r="GB17" s="200"/>
      <c r="GC17" s="200"/>
      <c r="GD17" s="200"/>
      <c r="GE17" s="200"/>
      <c r="GF17" s="200"/>
      <c r="GG17" s="205"/>
      <c r="GH17" s="668"/>
    </row>
    <row r="18" spans="1:190" ht="18" customHeight="1">
      <c r="A18" s="668"/>
      <c r="B18" s="197">
        <v>50</v>
      </c>
      <c r="C18" s="200"/>
      <c r="D18" s="200"/>
      <c r="E18" s="200"/>
      <c r="F18" s="200"/>
      <c r="G18" s="200"/>
      <c r="H18" s="200"/>
      <c r="I18" s="205"/>
      <c r="J18" s="200"/>
      <c r="K18" s="200"/>
      <c r="L18" s="200"/>
      <c r="M18" s="200"/>
      <c r="N18" s="200"/>
      <c r="O18" s="200"/>
      <c r="P18" s="205"/>
      <c r="Q18" s="200"/>
      <c r="R18" s="200"/>
      <c r="S18" s="200"/>
      <c r="T18" s="200"/>
      <c r="U18" s="200"/>
      <c r="V18" s="200"/>
      <c r="W18" s="205"/>
      <c r="X18" s="200"/>
      <c r="Y18" s="200"/>
      <c r="Z18" s="200"/>
      <c r="AA18" s="200"/>
      <c r="AB18" s="200"/>
      <c r="AC18" s="200"/>
      <c r="AD18" s="205"/>
      <c r="AE18" s="194"/>
      <c r="AF18" s="668"/>
      <c r="AG18" s="197">
        <v>50</v>
      </c>
      <c r="AH18" s="200"/>
      <c r="AI18" s="200"/>
      <c r="AJ18" s="200"/>
      <c r="AK18" s="200"/>
      <c r="AL18" s="200"/>
      <c r="AM18" s="200"/>
      <c r="AN18" s="205"/>
      <c r="AO18" s="200"/>
      <c r="AP18" s="200"/>
      <c r="AQ18" s="200"/>
      <c r="AR18" s="200"/>
      <c r="AS18" s="200"/>
      <c r="AT18" s="200"/>
      <c r="AU18" s="205"/>
      <c r="AV18" s="200"/>
      <c r="AW18" s="200"/>
      <c r="AX18" s="200"/>
      <c r="AY18" s="200"/>
      <c r="AZ18" s="200"/>
      <c r="BA18" s="200"/>
      <c r="BB18" s="205"/>
      <c r="BC18" s="200"/>
      <c r="BD18" s="200"/>
      <c r="BE18" s="200"/>
      <c r="BF18" s="200"/>
      <c r="BG18" s="200"/>
      <c r="BH18" s="200"/>
      <c r="BI18" s="205"/>
      <c r="BJ18" s="668"/>
      <c r="BL18" s="668"/>
      <c r="BM18" s="197">
        <v>50</v>
      </c>
      <c r="BN18" s="200"/>
      <c r="BO18" s="200"/>
      <c r="BP18" s="200"/>
      <c r="BQ18" s="200"/>
      <c r="BR18" s="200"/>
      <c r="BS18" s="200"/>
      <c r="BT18" s="205"/>
      <c r="BU18" s="200"/>
      <c r="BV18" s="200"/>
      <c r="BW18" s="200"/>
      <c r="BX18" s="200"/>
      <c r="BY18" s="200"/>
      <c r="BZ18" s="200"/>
      <c r="CA18" s="205"/>
      <c r="CB18" s="200"/>
      <c r="CC18" s="200"/>
      <c r="CD18" s="200"/>
      <c r="CE18" s="200"/>
      <c r="CF18" s="200"/>
      <c r="CG18" s="200"/>
      <c r="CH18" s="205"/>
      <c r="CI18" s="200"/>
      <c r="CJ18" s="200"/>
      <c r="CK18" s="200"/>
      <c r="CL18" s="200"/>
      <c r="CM18" s="200"/>
      <c r="CN18" s="200"/>
      <c r="CO18" s="205"/>
      <c r="CP18" s="668"/>
      <c r="CR18" s="668"/>
      <c r="CS18" s="197">
        <v>50</v>
      </c>
      <c r="CT18" s="200"/>
      <c r="CU18" s="200"/>
      <c r="CV18" s="200"/>
      <c r="CW18" s="200"/>
      <c r="CX18" s="200"/>
      <c r="CY18" s="200"/>
      <c r="CZ18" s="205"/>
      <c r="DA18" s="200"/>
      <c r="DB18" s="200"/>
      <c r="DC18" s="200"/>
      <c r="DD18" s="200"/>
      <c r="DE18" s="405"/>
      <c r="DF18" s="200"/>
      <c r="DG18" s="205"/>
      <c r="DH18" s="200"/>
      <c r="DI18" s="200"/>
      <c r="DJ18" s="200"/>
      <c r="DK18" s="200"/>
      <c r="DL18" s="405"/>
      <c r="DM18" s="200"/>
      <c r="DN18" s="205"/>
      <c r="DO18" s="200"/>
      <c r="DP18" s="200"/>
      <c r="DQ18" s="200"/>
      <c r="DR18" s="200"/>
      <c r="DS18" s="405"/>
      <c r="DT18" s="200"/>
      <c r="DU18" s="205"/>
      <c r="DV18" s="668"/>
      <c r="DX18" s="668"/>
      <c r="DY18" s="197">
        <v>50</v>
      </c>
      <c r="DZ18" s="200" t="s">
        <v>394</v>
      </c>
      <c r="EA18" s="200" t="s">
        <v>384</v>
      </c>
      <c r="EB18" s="200" t="s">
        <v>390</v>
      </c>
      <c r="EC18" s="200" t="s">
        <v>384</v>
      </c>
      <c r="ED18" s="405" t="s">
        <v>394</v>
      </c>
      <c r="EE18" s="200" t="s">
        <v>390</v>
      </c>
      <c r="EF18" s="205"/>
      <c r="EG18" s="200" t="s">
        <v>394</v>
      </c>
      <c r="EH18" s="200" t="s">
        <v>384</v>
      </c>
      <c r="EI18" s="405" t="s">
        <v>394</v>
      </c>
      <c r="EJ18" s="200" t="s">
        <v>384</v>
      </c>
      <c r="EK18" s="405"/>
      <c r="EL18" s="200" t="s">
        <v>390</v>
      </c>
      <c r="EM18" s="205"/>
      <c r="EN18" s="200" t="s">
        <v>394</v>
      </c>
      <c r="EO18" s="200" t="s">
        <v>384</v>
      </c>
      <c r="EP18" s="405" t="s">
        <v>394</v>
      </c>
      <c r="EQ18" s="200" t="s">
        <v>384</v>
      </c>
      <c r="ER18" s="405"/>
      <c r="ES18" s="200" t="s">
        <v>390</v>
      </c>
      <c r="ET18" s="205"/>
      <c r="EU18" s="200" t="s">
        <v>394</v>
      </c>
      <c r="EV18" s="200" t="s">
        <v>384</v>
      </c>
      <c r="EW18" s="405" t="s">
        <v>394</v>
      </c>
      <c r="EX18" s="200" t="s">
        <v>384</v>
      </c>
      <c r="EY18" s="405"/>
      <c r="EZ18" s="200" t="s">
        <v>390</v>
      </c>
      <c r="FA18" s="205"/>
      <c r="FB18" s="217"/>
      <c r="FD18" s="668"/>
      <c r="FE18" s="197">
        <v>50</v>
      </c>
      <c r="FF18" s="200"/>
      <c r="FG18" s="200"/>
      <c r="FH18" s="200"/>
      <c r="FI18" s="200"/>
      <c r="FJ18" s="405"/>
      <c r="FK18" s="200"/>
      <c r="FL18" s="205"/>
      <c r="FM18" s="200"/>
      <c r="FN18" s="200"/>
      <c r="FO18" s="200"/>
      <c r="FP18" s="200"/>
      <c r="FQ18" s="405"/>
      <c r="FR18" s="200"/>
      <c r="FS18" s="205"/>
      <c r="FT18" s="200"/>
      <c r="FU18" s="200"/>
      <c r="FV18" s="200"/>
      <c r="FW18" s="200"/>
      <c r="FX18" s="405"/>
      <c r="FY18" s="200"/>
      <c r="FZ18" s="205"/>
      <c r="GA18" s="200"/>
      <c r="GB18" s="200"/>
      <c r="GC18" s="200"/>
      <c r="GD18" s="200"/>
      <c r="GE18" s="405"/>
      <c r="GF18" s="200"/>
      <c r="GG18" s="205"/>
      <c r="GH18" s="668"/>
    </row>
    <row r="19" spans="1:190" ht="15.75" customHeight="1">
      <c r="A19" s="668"/>
      <c r="B19" s="197">
        <v>40</v>
      </c>
      <c r="C19" s="200"/>
      <c r="D19" s="200"/>
      <c r="E19" s="198"/>
      <c r="F19" s="200"/>
      <c r="G19" s="200"/>
      <c r="H19" s="200"/>
      <c r="I19" s="205"/>
      <c r="J19" s="200"/>
      <c r="K19" s="200"/>
      <c r="L19" s="198"/>
      <c r="M19" s="200"/>
      <c r="N19" s="200"/>
      <c r="O19" s="200"/>
      <c r="P19" s="205"/>
      <c r="Q19" s="200"/>
      <c r="R19" s="200"/>
      <c r="S19" s="198"/>
      <c r="T19" s="200"/>
      <c r="U19" s="200"/>
      <c r="V19" s="200"/>
      <c r="W19" s="205"/>
      <c r="X19" s="200"/>
      <c r="Y19" s="200"/>
      <c r="Z19" s="198"/>
      <c r="AA19" s="200"/>
      <c r="AB19" s="200"/>
      <c r="AC19" s="200"/>
      <c r="AD19" s="205"/>
      <c r="AE19" s="194"/>
      <c r="AF19" s="668"/>
      <c r="AG19" s="197">
        <v>40</v>
      </c>
      <c r="AH19" s="200"/>
      <c r="AI19" s="200"/>
      <c r="AJ19" s="200"/>
      <c r="AK19" s="200"/>
      <c r="AL19" s="200"/>
      <c r="AM19" s="200"/>
      <c r="AN19" s="205"/>
      <c r="AO19" s="200"/>
      <c r="AP19" s="200"/>
      <c r="AQ19" s="200"/>
      <c r="AR19" s="200"/>
      <c r="AS19" s="200"/>
      <c r="AT19" s="200"/>
      <c r="AU19" s="205"/>
      <c r="AV19" s="200"/>
      <c r="AW19" s="200"/>
      <c r="AX19" s="200"/>
      <c r="AY19" s="200"/>
      <c r="AZ19" s="200"/>
      <c r="BA19" s="200"/>
      <c r="BB19" s="205"/>
      <c r="BC19" s="200"/>
      <c r="BD19" s="200"/>
      <c r="BE19" s="200"/>
      <c r="BF19" s="200"/>
      <c r="BG19" s="200"/>
      <c r="BH19" s="200"/>
      <c r="BI19" s="205"/>
      <c r="BJ19" s="668"/>
      <c r="BL19" s="668"/>
      <c r="BM19" s="197">
        <v>40</v>
      </c>
      <c r="BN19" s="200"/>
      <c r="BO19" s="200"/>
      <c r="BP19" s="200"/>
      <c r="BQ19" s="200"/>
      <c r="BR19" s="200"/>
      <c r="BS19" s="200"/>
      <c r="BT19" s="205"/>
      <c r="BU19" s="200"/>
      <c r="BV19" s="200"/>
      <c r="BW19" s="200"/>
      <c r="BX19" s="200"/>
      <c r="BY19" s="200"/>
      <c r="BZ19" s="200"/>
      <c r="CA19" s="205"/>
      <c r="CB19" s="200"/>
      <c r="CC19" s="200"/>
      <c r="CD19" s="200"/>
      <c r="CE19" s="200"/>
      <c r="CF19" s="200"/>
      <c r="CG19" s="200"/>
      <c r="CH19" s="205"/>
      <c r="CI19" s="200"/>
      <c r="CJ19" s="200"/>
      <c r="CK19" s="200"/>
      <c r="CL19" s="200"/>
      <c r="CM19" s="200"/>
      <c r="CN19" s="200"/>
      <c r="CO19" s="205"/>
      <c r="CP19" s="668"/>
      <c r="CR19" s="668"/>
      <c r="CS19" s="197">
        <v>40</v>
      </c>
      <c r="CT19" s="200"/>
      <c r="CU19" s="200"/>
      <c r="CV19" s="200"/>
      <c r="CW19" s="200"/>
      <c r="CX19" s="200"/>
      <c r="CY19" s="200"/>
      <c r="CZ19" s="205"/>
      <c r="DA19" s="200"/>
      <c r="DB19" s="200"/>
      <c r="DC19" s="200"/>
      <c r="DD19" s="200"/>
      <c r="DE19" s="406"/>
      <c r="DF19" s="200"/>
      <c r="DG19" s="205"/>
      <c r="DH19" s="200"/>
      <c r="DI19" s="200"/>
      <c r="DJ19" s="200"/>
      <c r="DK19" s="200"/>
      <c r="DL19" s="406"/>
      <c r="DM19" s="200"/>
      <c r="DN19" s="205"/>
      <c r="DO19" s="200"/>
      <c r="DP19" s="200"/>
      <c r="DQ19" s="200"/>
      <c r="DR19" s="200"/>
      <c r="DS19" s="406"/>
      <c r="DT19" s="200"/>
      <c r="DU19" s="205"/>
      <c r="DV19" s="668"/>
      <c r="DX19" s="668"/>
      <c r="DY19" s="197">
        <v>40</v>
      </c>
      <c r="DZ19" s="200" t="s">
        <v>394</v>
      </c>
      <c r="EA19" s="200" t="s">
        <v>384</v>
      </c>
      <c r="EB19" s="200" t="s">
        <v>390</v>
      </c>
      <c r="EC19" s="200" t="s">
        <v>384</v>
      </c>
      <c r="ED19" s="406" t="s">
        <v>394</v>
      </c>
      <c r="EE19" s="200" t="s">
        <v>390</v>
      </c>
      <c r="EF19" s="205"/>
      <c r="EG19" s="200" t="s">
        <v>394</v>
      </c>
      <c r="EH19" s="200" t="s">
        <v>384</v>
      </c>
      <c r="EI19" s="406" t="s">
        <v>394</v>
      </c>
      <c r="EJ19" s="200" t="s">
        <v>384</v>
      </c>
      <c r="EK19" s="406"/>
      <c r="EL19" s="200" t="s">
        <v>390</v>
      </c>
      <c r="EM19" s="205"/>
      <c r="EN19" s="200" t="s">
        <v>394</v>
      </c>
      <c r="EO19" s="200" t="s">
        <v>384</v>
      </c>
      <c r="EP19" s="406" t="s">
        <v>394</v>
      </c>
      <c r="EQ19" s="200" t="s">
        <v>384</v>
      </c>
      <c r="ER19" s="406"/>
      <c r="ES19" s="200" t="s">
        <v>390</v>
      </c>
      <c r="ET19" s="205"/>
      <c r="EU19" s="200" t="s">
        <v>394</v>
      </c>
      <c r="EV19" s="200" t="s">
        <v>384</v>
      </c>
      <c r="EW19" s="406" t="s">
        <v>394</v>
      </c>
      <c r="EX19" s="200" t="s">
        <v>384</v>
      </c>
      <c r="EY19" s="406"/>
      <c r="EZ19" s="200" t="s">
        <v>390</v>
      </c>
      <c r="FA19" s="205"/>
      <c r="FB19" s="217"/>
      <c r="FD19" s="668"/>
      <c r="FE19" s="197">
        <v>40</v>
      </c>
      <c r="FF19" s="200"/>
      <c r="FG19" s="200"/>
      <c r="FH19" s="200"/>
      <c r="FI19" s="200"/>
      <c r="FJ19" s="406"/>
      <c r="FK19" s="200"/>
      <c r="FL19" s="205"/>
      <c r="FM19" s="200"/>
      <c r="FN19" s="200"/>
      <c r="FO19" s="200"/>
      <c r="FP19" s="200"/>
      <c r="FQ19" s="406"/>
      <c r="FR19" s="200"/>
      <c r="FS19" s="205"/>
      <c r="FT19" s="200"/>
      <c r="FU19" s="200"/>
      <c r="FV19" s="200"/>
      <c r="FW19" s="200"/>
      <c r="FX19" s="406"/>
      <c r="FY19" s="200"/>
      <c r="FZ19" s="205"/>
      <c r="GA19" s="200"/>
      <c r="GB19" s="200"/>
      <c r="GC19" s="200"/>
      <c r="GD19" s="200"/>
      <c r="GE19" s="406"/>
      <c r="GF19" s="200"/>
      <c r="GG19" s="205"/>
      <c r="GH19" s="668"/>
    </row>
    <row r="20" spans="1:190" ht="16.5" customHeight="1">
      <c r="A20" s="668"/>
      <c r="B20" s="197">
        <v>30</v>
      </c>
      <c r="C20" s="200"/>
      <c r="D20" s="200"/>
      <c r="E20" s="200"/>
      <c r="F20" s="200"/>
      <c r="G20" s="200"/>
      <c r="H20" s="200"/>
      <c r="I20" s="205"/>
      <c r="J20" s="200"/>
      <c r="K20" s="200"/>
      <c r="L20" s="200"/>
      <c r="M20" s="200"/>
      <c r="N20" s="200"/>
      <c r="O20" s="200"/>
      <c r="P20" s="205"/>
      <c r="Q20" s="200"/>
      <c r="R20" s="200"/>
      <c r="S20" s="200"/>
      <c r="T20" s="200"/>
      <c r="U20" s="200"/>
      <c r="V20" s="200"/>
      <c r="W20" s="205"/>
      <c r="X20" s="200"/>
      <c r="Y20" s="200"/>
      <c r="Z20" s="200"/>
      <c r="AA20" s="200"/>
      <c r="AB20" s="200"/>
      <c r="AC20" s="200"/>
      <c r="AD20" s="205"/>
      <c r="AE20" s="194"/>
      <c r="AF20" s="668"/>
      <c r="AG20" s="197">
        <v>30</v>
      </c>
      <c r="AH20" s="200"/>
      <c r="AI20" s="200"/>
      <c r="AJ20" s="200"/>
      <c r="AK20" s="200"/>
      <c r="AL20" s="200"/>
      <c r="AM20" s="200"/>
      <c r="AN20" s="205"/>
      <c r="AO20" s="200"/>
      <c r="AP20" s="200"/>
      <c r="AQ20" s="200"/>
      <c r="AR20" s="200"/>
      <c r="AS20" s="200"/>
      <c r="AT20" s="200"/>
      <c r="AU20" s="205"/>
      <c r="AV20" s="200"/>
      <c r="AW20" s="200"/>
      <c r="AX20" s="200"/>
      <c r="AY20" s="200"/>
      <c r="AZ20" s="200"/>
      <c r="BA20" s="200"/>
      <c r="BB20" s="205"/>
      <c r="BC20" s="200"/>
      <c r="BD20" s="200"/>
      <c r="BE20" s="200"/>
      <c r="BF20" s="200"/>
      <c r="BG20" s="200"/>
      <c r="BH20" s="200"/>
      <c r="BI20" s="205"/>
      <c r="BJ20" s="668"/>
      <c r="BL20" s="668"/>
      <c r="BM20" s="197">
        <v>30</v>
      </c>
      <c r="BN20" s="200"/>
      <c r="BO20" s="200"/>
      <c r="BP20" s="200"/>
      <c r="BQ20" s="200"/>
      <c r="BR20" s="200"/>
      <c r="BS20" s="200"/>
      <c r="BT20" s="205"/>
      <c r="BU20" s="200"/>
      <c r="BV20" s="200"/>
      <c r="BW20" s="200"/>
      <c r="BX20" s="200"/>
      <c r="BY20" s="200"/>
      <c r="BZ20" s="200"/>
      <c r="CA20" s="205"/>
      <c r="CB20" s="200"/>
      <c r="CC20" s="200"/>
      <c r="CD20" s="200"/>
      <c r="CE20" s="200"/>
      <c r="CF20" s="200"/>
      <c r="CG20" s="200"/>
      <c r="CH20" s="205"/>
      <c r="CI20" s="200"/>
      <c r="CJ20" s="200"/>
      <c r="CK20" s="200"/>
      <c r="CL20" s="200"/>
      <c r="CM20" s="200"/>
      <c r="CN20" s="200"/>
      <c r="CO20" s="205"/>
      <c r="CP20" s="668"/>
      <c r="CR20" s="668"/>
      <c r="CS20" s="197">
        <v>30</v>
      </c>
      <c r="CT20" s="200"/>
      <c r="CU20" s="200"/>
      <c r="CV20" s="200"/>
      <c r="CW20" s="200"/>
      <c r="CX20" s="200"/>
      <c r="CY20" s="200"/>
      <c r="CZ20" s="205"/>
      <c r="DA20" s="200"/>
      <c r="DB20" s="200"/>
      <c r="DC20" s="200"/>
      <c r="DD20" s="200"/>
      <c r="DE20" s="200"/>
      <c r="DF20" s="200"/>
      <c r="DG20" s="205"/>
      <c r="DH20" s="200"/>
      <c r="DI20" s="200"/>
      <c r="DJ20" s="200"/>
      <c r="DK20" s="200"/>
      <c r="DL20" s="200"/>
      <c r="DM20" s="200"/>
      <c r="DN20" s="205"/>
      <c r="DO20" s="200"/>
      <c r="DP20" s="200"/>
      <c r="DQ20" s="200"/>
      <c r="DR20" s="200"/>
      <c r="DS20" s="200"/>
      <c r="DT20" s="200"/>
      <c r="DU20" s="205"/>
      <c r="DV20" s="668"/>
      <c r="DX20" s="668"/>
      <c r="DY20" s="197">
        <v>30</v>
      </c>
      <c r="DZ20" s="200" t="s">
        <v>394</v>
      </c>
      <c r="EA20" s="200" t="s">
        <v>384</v>
      </c>
      <c r="EB20" s="200" t="s">
        <v>390</v>
      </c>
      <c r="EC20" s="200" t="s">
        <v>384</v>
      </c>
      <c r="ED20" s="200" t="s">
        <v>390</v>
      </c>
      <c r="EE20" s="200" t="s">
        <v>390</v>
      </c>
      <c r="EF20" s="205"/>
      <c r="EG20" s="200" t="s">
        <v>390</v>
      </c>
      <c r="EH20" s="200" t="s">
        <v>384</v>
      </c>
      <c r="EI20" s="200" t="s">
        <v>390</v>
      </c>
      <c r="EJ20" s="200" t="s">
        <v>384</v>
      </c>
      <c r="EK20" s="200"/>
      <c r="EL20" s="200" t="s">
        <v>390</v>
      </c>
      <c r="EM20" s="205"/>
      <c r="EN20" s="200" t="s">
        <v>394</v>
      </c>
      <c r="EO20" s="200" t="s">
        <v>384</v>
      </c>
      <c r="EP20" s="200" t="s">
        <v>390</v>
      </c>
      <c r="EQ20" s="200" t="s">
        <v>384</v>
      </c>
      <c r="ER20" s="200"/>
      <c r="ES20" s="200" t="s">
        <v>390</v>
      </c>
      <c r="ET20" s="205"/>
      <c r="EU20" s="200" t="s">
        <v>394</v>
      </c>
      <c r="EV20" s="200" t="s">
        <v>384</v>
      </c>
      <c r="EW20" s="200" t="s">
        <v>390</v>
      </c>
      <c r="EX20" s="200" t="s">
        <v>384</v>
      </c>
      <c r="EY20" s="200"/>
      <c r="EZ20" s="200" t="s">
        <v>390</v>
      </c>
      <c r="FA20" s="205"/>
      <c r="FB20" s="217"/>
      <c r="FD20" s="668"/>
      <c r="FE20" s="197">
        <v>30</v>
      </c>
      <c r="FF20" s="200"/>
      <c r="FG20" s="200"/>
      <c r="FH20" s="200"/>
      <c r="FI20" s="200"/>
      <c r="FJ20" s="200"/>
      <c r="FK20" s="200"/>
      <c r="FL20" s="205"/>
      <c r="FM20" s="200"/>
      <c r="FN20" s="200"/>
      <c r="FO20" s="200"/>
      <c r="FP20" s="200"/>
      <c r="FQ20" s="200"/>
      <c r="FR20" s="200"/>
      <c r="FS20" s="205"/>
      <c r="FT20" s="200"/>
      <c r="FU20" s="200"/>
      <c r="FV20" s="200"/>
      <c r="FW20" s="200"/>
      <c r="FX20" s="200"/>
      <c r="FY20" s="200"/>
      <c r="FZ20" s="205"/>
      <c r="GA20" s="200"/>
      <c r="GB20" s="200"/>
      <c r="GC20" s="200"/>
      <c r="GD20" s="200"/>
      <c r="GE20" s="200"/>
      <c r="GF20" s="200"/>
      <c r="GG20" s="205"/>
      <c r="GH20" s="668"/>
    </row>
    <row r="21" spans="1:190" ht="15.75" customHeight="1">
      <c r="A21" s="668"/>
      <c r="B21" s="197">
        <v>20</v>
      </c>
      <c r="C21" s="200"/>
      <c r="D21" s="200"/>
      <c r="E21" s="200"/>
      <c r="F21" s="200"/>
      <c r="G21" s="200"/>
      <c r="H21" s="200"/>
      <c r="I21" s="205"/>
      <c r="J21" s="200"/>
      <c r="K21" s="200"/>
      <c r="L21" s="200"/>
      <c r="M21" s="200"/>
      <c r="N21" s="200"/>
      <c r="O21" s="200"/>
      <c r="P21" s="205"/>
      <c r="Q21" s="200"/>
      <c r="R21" s="200"/>
      <c r="S21" s="200"/>
      <c r="T21" s="200"/>
      <c r="U21" s="200"/>
      <c r="V21" s="200"/>
      <c r="W21" s="205"/>
      <c r="X21" s="200"/>
      <c r="Y21" s="200"/>
      <c r="Z21" s="200"/>
      <c r="AA21" s="200"/>
      <c r="AB21" s="200"/>
      <c r="AC21" s="200"/>
      <c r="AD21" s="205"/>
      <c r="AE21" s="194"/>
      <c r="AF21" s="668"/>
      <c r="AG21" s="197">
        <v>20</v>
      </c>
      <c r="AH21" s="200"/>
      <c r="AI21" s="200"/>
      <c r="AJ21" s="200"/>
      <c r="AK21" s="200"/>
      <c r="AL21" s="200"/>
      <c r="AM21" s="200"/>
      <c r="AN21" s="205"/>
      <c r="AO21" s="200"/>
      <c r="AP21" s="200"/>
      <c r="AQ21" s="200"/>
      <c r="AR21" s="200"/>
      <c r="AS21" s="200"/>
      <c r="AT21" s="200"/>
      <c r="AU21" s="205"/>
      <c r="AV21" s="200"/>
      <c r="AW21" s="200"/>
      <c r="AX21" s="200"/>
      <c r="AY21" s="200"/>
      <c r="AZ21" s="200"/>
      <c r="BA21" s="200"/>
      <c r="BB21" s="205"/>
      <c r="BC21" s="200"/>
      <c r="BD21" s="200"/>
      <c r="BE21" s="200"/>
      <c r="BF21" s="200"/>
      <c r="BG21" s="200"/>
      <c r="BH21" s="200"/>
      <c r="BI21" s="205"/>
      <c r="BJ21" s="668"/>
      <c r="BL21" s="668"/>
      <c r="BM21" s="197">
        <v>20</v>
      </c>
      <c r="BN21" s="200"/>
      <c r="BO21" s="200"/>
      <c r="BP21" s="200"/>
      <c r="BQ21" s="200"/>
      <c r="BR21" s="200"/>
      <c r="BS21" s="200"/>
      <c r="BT21" s="205"/>
      <c r="BU21" s="200"/>
      <c r="BV21" s="200"/>
      <c r="BW21" s="200"/>
      <c r="BX21" s="200"/>
      <c r="BY21" s="200"/>
      <c r="BZ21" s="200"/>
      <c r="CA21" s="205"/>
      <c r="CB21" s="200"/>
      <c r="CC21" s="200"/>
      <c r="CD21" s="200"/>
      <c r="CE21" s="200"/>
      <c r="CF21" s="200"/>
      <c r="CG21" s="200"/>
      <c r="CH21" s="205"/>
      <c r="CI21" s="200"/>
      <c r="CJ21" s="200"/>
      <c r="CK21" s="200"/>
      <c r="CL21" s="200"/>
      <c r="CM21" s="200"/>
      <c r="CN21" s="200"/>
      <c r="CO21" s="205"/>
      <c r="CP21" s="668"/>
      <c r="CR21" s="668"/>
      <c r="CS21" s="197">
        <v>20</v>
      </c>
      <c r="CT21" s="200"/>
      <c r="CU21" s="200"/>
      <c r="CV21" s="200"/>
      <c r="CW21" s="200"/>
      <c r="CX21" s="200"/>
      <c r="CY21" s="200"/>
      <c r="CZ21" s="205"/>
      <c r="DA21" s="200"/>
      <c r="DB21" s="200"/>
      <c r="DC21" s="200"/>
      <c r="DD21" s="200"/>
      <c r="DE21" s="200"/>
      <c r="DF21" s="200"/>
      <c r="DG21" s="205"/>
      <c r="DH21" s="200"/>
      <c r="DI21" s="200"/>
      <c r="DJ21" s="200"/>
      <c r="DK21" s="200"/>
      <c r="DL21" s="200"/>
      <c r="DM21" s="200"/>
      <c r="DN21" s="205"/>
      <c r="DO21" s="200"/>
      <c r="DP21" s="200"/>
      <c r="DQ21" s="200"/>
      <c r="DR21" s="200"/>
      <c r="DS21" s="200"/>
      <c r="DT21" s="200"/>
      <c r="DU21" s="205"/>
      <c r="DV21" s="668"/>
      <c r="DX21" s="668"/>
      <c r="DY21" s="197">
        <v>20</v>
      </c>
      <c r="DZ21" s="200" t="s">
        <v>376</v>
      </c>
      <c r="EA21" s="200" t="s">
        <v>376</v>
      </c>
      <c r="EB21" s="200" t="s">
        <v>376</v>
      </c>
      <c r="EC21" s="200" t="s">
        <v>376</v>
      </c>
      <c r="ED21" s="200" t="s">
        <v>376</v>
      </c>
      <c r="EE21" s="200" t="s">
        <v>376</v>
      </c>
      <c r="EF21" s="205"/>
      <c r="EG21" s="200" t="s">
        <v>376</v>
      </c>
      <c r="EH21" s="200" t="s">
        <v>376</v>
      </c>
      <c r="EI21" s="200" t="s">
        <v>376</v>
      </c>
      <c r="EJ21" s="200" t="s">
        <v>376</v>
      </c>
      <c r="EK21" s="200"/>
      <c r="EL21" s="200" t="s">
        <v>376</v>
      </c>
      <c r="EM21" s="205"/>
      <c r="EN21" s="200" t="s">
        <v>376</v>
      </c>
      <c r="EO21" s="200" t="s">
        <v>376</v>
      </c>
      <c r="EP21" s="200" t="s">
        <v>376</v>
      </c>
      <c r="EQ21" s="200" t="s">
        <v>376</v>
      </c>
      <c r="ER21" s="200"/>
      <c r="ES21" s="200" t="s">
        <v>376</v>
      </c>
      <c r="ET21" s="205"/>
      <c r="EU21" s="200" t="s">
        <v>376</v>
      </c>
      <c r="EV21" s="200" t="s">
        <v>376</v>
      </c>
      <c r="EW21" s="200" t="s">
        <v>376</v>
      </c>
      <c r="EX21" s="200" t="s">
        <v>376</v>
      </c>
      <c r="EY21" s="200"/>
      <c r="EZ21" s="200" t="s">
        <v>376</v>
      </c>
      <c r="FA21" s="205"/>
      <c r="FB21" s="217"/>
      <c r="FD21" s="668"/>
      <c r="FE21" s="197">
        <v>20</v>
      </c>
      <c r="FF21" s="200"/>
      <c r="FG21" s="200"/>
      <c r="FH21" s="200"/>
      <c r="FI21" s="200"/>
      <c r="FJ21" s="200"/>
      <c r="FK21" s="200"/>
      <c r="FL21" s="205"/>
      <c r="FM21" s="200"/>
      <c r="FN21" s="200"/>
      <c r="FO21" s="200"/>
      <c r="FP21" s="200"/>
      <c r="FQ21" s="200"/>
      <c r="FR21" s="200"/>
      <c r="FS21" s="205"/>
      <c r="FT21" s="200"/>
      <c r="FU21" s="200"/>
      <c r="FV21" s="200"/>
      <c r="FW21" s="200"/>
      <c r="FX21" s="200"/>
      <c r="FY21" s="200"/>
      <c r="FZ21" s="205"/>
      <c r="GA21" s="200"/>
      <c r="GB21" s="200"/>
      <c r="GC21" s="200"/>
      <c r="GD21" s="200"/>
      <c r="GE21" s="200"/>
      <c r="GF21" s="200"/>
      <c r="GG21" s="205"/>
      <c r="GH21" s="668"/>
    </row>
    <row r="22" spans="1:190" ht="15.75" customHeight="1">
      <c r="A22" s="668"/>
      <c r="B22" s="197">
        <v>10</v>
      </c>
      <c r="C22" s="200"/>
      <c r="D22" s="198"/>
      <c r="E22" s="200"/>
      <c r="F22" s="198"/>
      <c r="G22" s="200"/>
      <c r="H22" s="200"/>
      <c r="I22" s="205"/>
      <c r="J22" s="200"/>
      <c r="K22" s="198"/>
      <c r="L22" s="200"/>
      <c r="M22" s="198"/>
      <c r="N22" s="200"/>
      <c r="O22" s="200"/>
      <c r="P22" s="205"/>
      <c r="Q22" s="200"/>
      <c r="R22" s="198"/>
      <c r="S22" s="200"/>
      <c r="T22" s="198"/>
      <c r="U22" s="200"/>
      <c r="V22" s="200"/>
      <c r="W22" s="205"/>
      <c r="X22" s="200"/>
      <c r="Y22" s="198"/>
      <c r="Z22" s="200"/>
      <c r="AA22" s="198"/>
      <c r="AB22" s="200"/>
      <c r="AC22" s="200"/>
      <c r="AD22" s="205"/>
      <c r="AE22" s="194"/>
      <c r="AF22" s="668"/>
      <c r="AG22" s="197">
        <v>10</v>
      </c>
      <c r="AH22" s="200"/>
      <c r="AI22" s="198"/>
      <c r="AJ22" s="200"/>
      <c r="AK22" s="198"/>
      <c r="AL22" s="198"/>
      <c r="AM22" s="200"/>
      <c r="AN22" s="205"/>
      <c r="AO22" s="198"/>
      <c r="AP22" s="198"/>
      <c r="AQ22" s="198"/>
      <c r="AR22" s="198"/>
      <c r="AS22" s="198"/>
      <c r="AT22" s="198"/>
      <c r="AU22" s="205"/>
      <c r="AV22" s="198"/>
      <c r="AW22" s="198"/>
      <c r="AX22" s="198"/>
      <c r="AY22" s="198"/>
      <c r="AZ22" s="198"/>
      <c r="BA22" s="198"/>
      <c r="BB22" s="205"/>
      <c r="BC22" s="198"/>
      <c r="BD22" s="198"/>
      <c r="BE22" s="198"/>
      <c r="BF22" s="198"/>
      <c r="BG22" s="198"/>
      <c r="BH22" s="198"/>
      <c r="BI22" s="205"/>
      <c r="BJ22" s="668"/>
      <c r="BL22" s="668"/>
      <c r="BM22" s="197">
        <v>10</v>
      </c>
      <c r="BN22" s="198"/>
      <c r="BO22" s="198"/>
      <c r="BP22" s="198"/>
      <c r="BQ22" s="198"/>
      <c r="BR22" s="198"/>
      <c r="BS22" s="198"/>
      <c r="BT22" s="205"/>
      <c r="BU22" s="198"/>
      <c r="BV22" s="198"/>
      <c r="BW22" s="198"/>
      <c r="BX22" s="198"/>
      <c r="BY22" s="198"/>
      <c r="BZ22" s="198"/>
      <c r="CA22" s="205"/>
      <c r="CB22" s="198"/>
      <c r="CC22" s="198"/>
      <c r="CD22" s="198"/>
      <c r="CE22" s="198"/>
      <c r="CF22" s="198"/>
      <c r="CG22" s="198"/>
      <c r="CH22" s="205"/>
      <c r="CI22" s="198"/>
      <c r="CJ22" s="198"/>
      <c r="CK22" s="198"/>
      <c r="CL22" s="198"/>
      <c r="CM22" s="198"/>
      <c r="CN22" s="198"/>
      <c r="CO22" s="205"/>
      <c r="CP22" s="668"/>
      <c r="CR22" s="668"/>
      <c r="CS22" s="197">
        <v>10</v>
      </c>
      <c r="CT22" s="198"/>
      <c r="CU22" s="198"/>
      <c r="CV22" s="198"/>
      <c r="CW22" s="198"/>
      <c r="CX22" s="198"/>
      <c r="CY22" s="198"/>
      <c r="CZ22" s="205"/>
      <c r="DA22" s="198"/>
      <c r="DB22" s="198"/>
      <c r="DC22" s="198"/>
      <c r="DD22" s="198"/>
      <c r="DE22" s="198"/>
      <c r="DF22" s="198"/>
      <c r="DG22" s="205"/>
      <c r="DH22" s="198"/>
      <c r="DI22" s="198"/>
      <c r="DJ22" s="198"/>
      <c r="DK22" s="198"/>
      <c r="DL22" s="198"/>
      <c r="DM22" s="198"/>
      <c r="DN22" s="205"/>
      <c r="DO22" s="198"/>
      <c r="DP22" s="198"/>
      <c r="DQ22" s="198"/>
      <c r="DR22" s="198"/>
      <c r="DS22" s="198"/>
      <c r="DT22" s="198"/>
      <c r="DU22" s="205"/>
      <c r="DV22" s="668"/>
      <c r="DX22" s="668"/>
      <c r="DY22" s="197">
        <v>10</v>
      </c>
      <c r="DZ22" s="198" t="s">
        <v>374</v>
      </c>
      <c r="EA22" s="198" t="s">
        <v>374</v>
      </c>
      <c r="EB22" s="198" t="s">
        <v>374</v>
      </c>
      <c r="EC22" s="198" t="s">
        <v>374</v>
      </c>
      <c r="ED22" s="198" t="s">
        <v>374</v>
      </c>
      <c r="EE22" s="198" t="s">
        <v>374</v>
      </c>
      <c r="EF22" s="205"/>
      <c r="EG22" s="198" t="s">
        <v>374</v>
      </c>
      <c r="EH22" s="198" t="s">
        <v>374</v>
      </c>
      <c r="EI22" s="198" t="s">
        <v>374</v>
      </c>
      <c r="EJ22" s="198" t="s">
        <v>374</v>
      </c>
      <c r="EK22" s="198"/>
      <c r="EL22" s="198" t="s">
        <v>374</v>
      </c>
      <c r="EM22" s="205"/>
      <c r="EN22" s="198" t="s">
        <v>374</v>
      </c>
      <c r="EO22" s="198" t="s">
        <v>374</v>
      </c>
      <c r="EP22" s="198" t="s">
        <v>374</v>
      </c>
      <c r="EQ22" s="198" t="s">
        <v>374</v>
      </c>
      <c r="ER22" s="198"/>
      <c r="ES22" s="198" t="s">
        <v>374</v>
      </c>
      <c r="ET22" s="205"/>
      <c r="EU22" s="198" t="s">
        <v>374</v>
      </c>
      <c r="EV22" s="198" t="s">
        <v>374</v>
      </c>
      <c r="EW22" s="198" t="s">
        <v>374</v>
      </c>
      <c r="EX22" s="198" t="s">
        <v>374</v>
      </c>
      <c r="EY22" s="198"/>
      <c r="EZ22" s="198" t="s">
        <v>374</v>
      </c>
      <c r="FA22" s="205"/>
      <c r="FB22" s="217"/>
      <c r="FD22" s="668"/>
      <c r="FE22" s="197">
        <v>10</v>
      </c>
      <c r="FF22" s="198"/>
      <c r="FG22" s="198"/>
      <c r="FH22" s="198"/>
      <c r="FI22" s="198"/>
      <c r="FJ22" s="198"/>
      <c r="FK22" s="198"/>
      <c r="FL22" s="205"/>
      <c r="FM22" s="198"/>
      <c r="FN22" s="198"/>
      <c r="FO22" s="198"/>
      <c r="FP22" s="198"/>
      <c r="FQ22" s="198"/>
      <c r="FR22" s="198"/>
      <c r="FS22" s="205"/>
      <c r="FT22" s="198"/>
      <c r="FU22" s="198"/>
      <c r="FV22" s="198"/>
      <c r="FW22" s="198"/>
      <c r="FX22" s="198"/>
      <c r="FY22" s="198"/>
      <c r="FZ22" s="205"/>
      <c r="GA22" s="198"/>
      <c r="GB22" s="198"/>
      <c r="GC22" s="198"/>
      <c r="GD22" s="198"/>
      <c r="GE22" s="198"/>
      <c r="GF22" s="198"/>
      <c r="GG22" s="205"/>
      <c r="GH22" s="668"/>
    </row>
    <row r="23" spans="1:190" ht="15" customHeight="1" thickBot="1">
      <c r="A23" s="668"/>
      <c r="B23" s="341"/>
      <c r="C23" s="342" t="s">
        <v>436</v>
      </c>
      <c r="D23" s="342" t="s">
        <v>435</v>
      </c>
      <c r="E23" s="342" t="s">
        <v>434</v>
      </c>
      <c r="F23" s="342" t="s">
        <v>433</v>
      </c>
      <c r="G23" s="342" t="s">
        <v>432</v>
      </c>
      <c r="H23" s="342" t="s">
        <v>437</v>
      </c>
      <c r="I23" s="342" t="s">
        <v>431</v>
      </c>
      <c r="J23" s="342" t="s">
        <v>436</v>
      </c>
      <c r="K23" s="342" t="s">
        <v>435</v>
      </c>
      <c r="L23" s="342" t="s">
        <v>434</v>
      </c>
      <c r="M23" s="342" t="s">
        <v>433</v>
      </c>
      <c r="N23" s="342" t="s">
        <v>432</v>
      </c>
      <c r="O23" s="342" t="s">
        <v>437</v>
      </c>
      <c r="P23" s="342" t="s">
        <v>431</v>
      </c>
      <c r="Q23" s="342" t="s">
        <v>436</v>
      </c>
      <c r="R23" s="342" t="s">
        <v>435</v>
      </c>
      <c r="S23" s="342" t="s">
        <v>434</v>
      </c>
      <c r="T23" s="342" t="s">
        <v>433</v>
      </c>
      <c r="U23" s="342" t="s">
        <v>432</v>
      </c>
      <c r="V23" s="342" t="s">
        <v>437</v>
      </c>
      <c r="W23" s="342" t="s">
        <v>431</v>
      </c>
      <c r="X23" s="342" t="s">
        <v>436</v>
      </c>
      <c r="Y23" s="342" t="s">
        <v>435</v>
      </c>
      <c r="Z23" s="342" t="s">
        <v>434</v>
      </c>
      <c r="AA23" s="342" t="s">
        <v>433</v>
      </c>
      <c r="AB23" s="342" t="s">
        <v>432</v>
      </c>
      <c r="AC23" s="342" t="s">
        <v>437</v>
      </c>
      <c r="AD23" s="343" t="s">
        <v>431</v>
      </c>
      <c r="AE23" s="193" t="s">
        <v>436</v>
      </c>
      <c r="AF23" s="668" t="s">
        <v>438</v>
      </c>
      <c r="AG23" s="341"/>
      <c r="AH23" s="342" t="s">
        <v>436</v>
      </c>
      <c r="AI23" s="342" t="s">
        <v>435</v>
      </c>
      <c r="AJ23" s="342" t="s">
        <v>434</v>
      </c>
      <c r="AK23" s="342" t="s">
        <v>433</v>
      </c>
      <c r="AL23" s="342" t="s">
        <v>432</v>
      </c>
      <c r="AM23" s="342" t="s">
        <v>437</v>
      </c>
      <c r="AN23" s="342" t="s">
        <v>431</v>
      </c>
      <c r="AO23" s="342" t="s">
        <v>436</v>
      </c>
      <c r="AP23" s="342" t="s">
        <v>435</v>
      </c>
      <c r="AQ23" s="342" t="s">
        <v>434</v>
      </c>
      <c r="AR23" s="342" t="s">
        <v>433</v>
      </c>
      <c r="AS23" s="342" t="s">
        <v>432</v>
      </c>
      <c r="AT23" s="342" t="s">
        <v>437</v>
      </c>
      <c r="AU23" s="342" t="s">
        <v>431</v>
      </c>
      <c r="AV23" s="342" t="s">
        <v>436</v>
      </c>
      <c r="AW23" s="342" t="s">
        <v>435</v>
      </c>
      <c r="AX23" s="342" t="s">
        <v>434</v>
      </c>
      <c r="AY23" s="342" t="s">
        <v>433</v>
      </c>
      <c r="AZ23" s="342" t="s">
        <v>432</v>
      </c>
      <c r="BA23" s="342" t="s">
        <v>437</v>
      </c>
      <c r="BB23" s="342" t="s">
        <v>431</v>
      </c>
      <c r="BC23" s="342" t="s">
        <v>436</v>
      </c>
      <c r="BD23" s="342" t="s">
        <v>435</v>
      </c>
      <c r="BE23" s="342" t="s">
        <v>434</v>
      </c>
      <c r="BF23" s="342" t="s">
        <v>433</v>
      </c>
      <c r="BG23" s="342" t="s">
        <v>432</v>
      </c>
      <c r="BH23" s="342" t="s">
        <v>437</v>
      </c>
      <c r="BI23" s="343" t="s">
        <v>431</v>
      </c>
      <c r="BJ23" s="668" t="s">
        <v>431</v>
      </c>
      <c r="BL23" s="668" t="s">
        <v>438</v>
      </c>
      <c r="BM23" s="341"/>
      <c r="BN23" s="342" t="s">
        <v>436</v>
      </c>
      <c r="BO23" s="342" t="s">
        <v>435</v>
      </c>
      <c r="BP23" s="342" t="s">
        <v>434</v>
      </c>
      <c r="BQ23" s="342" t="s">
        <v>433</v>
      </c>
      <c r="BR23" s="342" t="s">
        <v>432</v>
      </c>
      <c r="BS23" s="342" t="s">
        <v>437</v>
      </c>
      <c r="BT23" s="342" t="s">
        <v>431</v>
      </c>
      <c r="BU23" s="342" t="s">
        <v>436</v>
      </c>
      <c r="BV23" s="342" t="s">
        <v>435</v>
      </c>
      <c r="BW23" s="342" t="s">
        <v>434</v>
      </c>
      <c r="BX23" s="342" t="s">
        <v>433</v>
      </c>
      <c r="BY23" s="342" t="s">
        <v>432</v>
      </c>
      <c r="BZ23" s="342" t="s">
        <v>437</v>
      </c>
      <c r="CA23" s="342" t="s">
        <v>431</v>
      </c>
      <c r="CB23" s="342" t="s">
        <v>436</v>
      </c>
      <c r="CC23" s="342" t="s">
        <v>435</v>
      </c>
      <c r="CD23" s="342" t="s">
        <v>434</v>
      </c>
      <c r="CE23" s="342" t="s">
        <v>433</v>
      </c>
      <c r="CF23" s="342" t="s">
        <v>432</v>
      </c>
      <c r="CG23" s="342" t="s">
        <v>437</v>
      </c>
      <c r="CH23" s="342" t="s">
        <v>431</v>
      </c>
      <c r="CI23" s="342" t="s">
        <v>436</v>
      </c>
      <c r="CJ23" s="342" t="s">
        <v>435</v>
      </c>
      <c r="CK23" s="342" t="s">
        <v>434</v>
      </c>
      <c r="CL23" s="342" t="s">
        <v>433</v>
      </c>
      <c r="CM23" s="342" t="s">
        <v>432</v>
      </c>
      <c r="CN23" s="342" t="s">
        <v>437</v>
      </c>
      <c r="CO23" s="343" t="s">
        <v>431</v>
      </c>
      <c r="CP23" s="668" t="s">
        <v>431</v>
      </c>
      <c r="CR23" s="668" t="s">
        <v>438</v>
      </c>
      <c r="CS23" s="341"/>
      <c r="CT23" s="342" t="s">
        <v>436</v>
      </c>
      <c r="CU23" s="342" t="s">
        <v>435</v>
      </c>
      <c r="CV23" s="342" t="s">
        <v>434</v>
      </c>
      <c r="CW23" s="342" t="s">
        <v>433</v>
      </c>
      <c r="CX23" s="342" t="s">
        <v>432</v>
      </c>
      <c r="CY23" s="342" t="s">
        <v>437</v>
      </c>
      <c r="CZ23" s="342" t="s">
        <v>431</v>
      </c>
      <c r="DA23" s="342" t="s">
        <v>436</v>
      </c>
      <c r="DB23" s="342" t="s">
        <v>435</v>
      </c>
      <c r="DC23" s="342" t="s">
        <v>434</v>
      </c>
      <c r="DD23" s="342" t="s">
        <v>433</v>
      </c>
      <c r="DE23" s="342" t="s">
        <v>432</v>
      </c>
      <c r="DF23" s="342" t="s">
        <v>437</v>
      </c>
      <c r="DG23" s="342" t="s">
        <v>431</v>
      </c>
      <c r="DH23" s="342" t="s">
        <v>436</v>
      </c>
      <c r="DI23" s="342" t="s">
        <v>435</v>
      </c>
      <c r="DJ23" s="342" t="s">
        <v>434</v>
      </c>
      <c r="DK23" s="342" t="s">
        <v>433</v>
      </c>
      <c r="DL23" s="342" t="s">
        <v>432</v>
      </c>
      <c r="DM23" s="342" t="s">
        <v>437</v>
      </c>
      <c r="DN23" s="342" t="s">
        <v>431</v>
      </c>
      <c r="DO23" s="342" t="s">
        <v>436</v>
      </c>
      <c r="DP23" s="342" t="s">
        <v>435</v>
      </c>
      <c r="DQ23" s="342" t="s">
        <v>434</v>
      </c>
      <c r="DR23" s="342" t="s">
        <v>433</v>
      </c>
      <c r="DS23" s="342" t="s">
        <v>432</v>
      </c>
      <c r="DT23" s="342" t="s">
        <v>437</v>
      </c>
      <c r="DU23" s="343" t="s">
        <v>431</v>
      </c>
      <c r="DV23" s="668" t="s">
        <v>431</v>
      </c>
      <c r="DX23" s="668" t="s">
        <v>438</v>
      </c>
      <c r="DY23" s="341"/>
      <c r="DZ23" s="342" t="s">
        <v>436</v>
      </c>
      <c r="EA23" s="342" t="s">
        <v>435</v>
      </c>
      <c r="EB23" s="342" t="s">
        <v>434</v>
      </c>
      <c r="EC23" s="342" t="s">
        <v>433</v>
      </c>
      <c r="ED23" s="342" t="s">
        <v>432</v>
      </c>
      <c r="EE23" s="342" t="s">
        <v>437</v>
      </c>
      <c r="EF23" s="342" t="s">
        <v>431</v>
      </c>
      <c r="EG23" s="342" t="s">
        <v>436</v>
      </c>
      <c r="EH23" s="342" t="s">
        <v>435</v>
      </c>
      <c r="EI23" s="342" t="s">
        <v>434</v>
      </c>
      <c r="EJ23" s="342" t="s">
        <v>433</v>
      </c>
      <c r="EK23" s="342" t="s">
        <v>432</v>
      </c>
      <c r="EL23" s="342" t="s">
        <v>437</v>
      </c>
      <c r="EM23" s="342" t="s">
        <v>431</v>
      </c>
      <c r="EN23" s="342" t="s">
        <v>436</v>
      </c>
      <c r="EO23" s="342" t="s">
        <v>435</v>
      </c>
      <c r="EP23" s="342" t="s">
        <v>434</v>
      </c>
      <c r="EQ23" s="342" t="s">
        <v>433</v>
      </c>
      <c r="ER23" s="342" t="s">
        <v>432</v>
      </c>
      <c r="ES23" s="342" t="s">
        <v>437</v>
      </c>
      <c r="ET23" s="342" t="s">
        <v>431</v>
      </c>
      <c r="EU23" s="342" t="s">
        <v>436</v>
      </c>
      <c r="EV23" s="342" t="s">
        <v>435</v>
      </c>
      <c r="EW23" s="342" t="s">
        <v>434</v>
      </c>
      <c r="EX23" s="342" t="s">
        <v>433</v>
      </c>
      <c r="EY23" s="342" t="s">
        <v>432</v>
      </c>
      <c r="EZ23" s="342" t="s">
        <v>437</v>
      </c>
      <c r="FA23" s="343" t="s">
        <v>431</v>
      </c>
      <c r="FB23" s="217"/>
      <c r="FD23" s="668" t="s">
        <v>438</v>
      </c>
      <c r="FE23" s="341"/>
      <c r="FF23" s="342" t="s">
        <v>436</v>
      </c>
      <c r="FG23" s="342" t="s">
        <v>435</v>
      </c>
      <c r="FH23" s="342" t="s">
        <v>434</v>
      </c>
      <c r="FI23" s="342" t="s">
        <v>433</v>
      </c>
      <c r="FJ23" s="342" t="s">
        <v>432</v>
      </c>
      <c r="FK23" s="342" t="s">
        <v>437</v>
      </c>
      <c r="FL23" s="342" t="s">
        <v>431</v>
      </c>
      <c r="FM23" s="342" t="s">
        <v>436</v>
      </c>
      <c r="FN23" s="342" t="s">
        <v>435</v>
      </c>
      <c r="FO23" s="342" t="s">
        <v>434</v>
      </c>
      <c r="FP23" s="342" t="s">
        <v>433</v>
      </c>
      <c r="FQ23" s="342" t="s">
        <v>432</v>
      </c>
      <c r="FR23" s="342" t="s">
        <v>437</v>
      </c>
      <c r="FS23" s="342" t="s">
        <v>431</v>
      </c>
      <c r="FT23" s="342" t="s">
        <v>436</v>
      </c>
      <c r="FU23" s="342" t="s">
        <v>435</v>
      </c>
      <c r="FV23" s="342" t="s">
        <v>434</v>
      </c>
      <c r="FW23" s="342" t="s">
        <v>433</v>
      </c>
      <c r="FX23" s="342" t="s">
        <v>432</v>
      </c>
      <c r="FY23" s="342" t="s">
        <v>437</v>
      </c>
      <c r="FZ23" s="342" t="s">
        <v>431</v>
      </c>
      <c r="GA23" s="342" t="s">
        <v>436</v>
      </c>
      <c r="GB23" s="342" t="s">
        <v>435</v>
      </c>
      <c r="GC23" s="342" t="s">
        <v>434</v>
      </c>
      <c r="GD23" s="342" t="s">
        <v>433</v>
      </c>
      <c r="GE23" s="342" t="s">
        <v>432</v>
      </c>
      <c r="GF23" s="342" t="s">
        <v>437</v>
      </c>
      <c r="GG23" s="343" t="s">
        <v>431</v>
      </c>
      <c r="GH23" s="668" t="s">
        <v>431</v>
      </c>
    </row>
    <row r="24" spans="1:190" ht="15" customHeight="1" thickTop="1">
      <c r="A24" s="217"/>
      <c r="B24" s="340" t="s">
        <v>452</v>
      </c>
      <c r="C24" s="338">
        <f>(COUNTIF(C11:C22,$C$32)*10)+(COUNTIF(C11:C22,$C$31)*10)+(COUNTIF(C11:C22,$C$33)*10)+(COUNTIF(C11:C22,$C$34)*10)+(COUNTIF(C11:C22,$C$35)*10)+(COUNTIF(C11:C22,$C$36)*10)+(COUNTIF(C11:C22,$C$37)*10)+(COUNTIF(C11:C22,$C$38)*10)+(COUNTIF(C11:C22,$C$39)*10)+(COUNTIF(C11:C22,$C$40)*10)+(COUNTIF(C11:C22,$C$41)*10)+(COUNTIF(C11:C22,$C$42)*10)+(COUNTIF(C11:C22,$C$43)*10)</f>
        <v>0</v>
      </c>
      <c r="D24" s="338">
        <f t="shared" ref="D24:AD24" si="0">(COUNTIF(D11:D22,$C$32)*10)+(COUNTIF(D11:D22,$C$31)*10)+(COUNTIF(D11:D22,$C$33)*10)+(COUNTIF(D11:D22,$C$34)*10)+(COUNTIF(D11:D22,$C$35)*10)+(COUNTIF(D11:D22,$C$36)*10)+(COUNTIF(D11:D22,$C$37)*10)+(COUNTIF(D11:D22,$C$38)*10)+(COUNTIF(D11:D22,$C$39)*10)+(COUNTIF(D11:D22,$C$40)*10)+(COUNTIF(D11:D22,$C$41)*10)+(COUNTIF(D11:D22,$C$42)*10)+(COUNTIF(D11:D22,$C$43)*10)</f>
        <v>0</v>
      </c>
      <c r="E24" s="338">
        <f t="shared" si="0"/>
        <v>0</v>
      </c>
      <c r="F24" s="338">
        <f t="shared" si="0"/>
        <v>0</v>
      </c>
      <c r="G24" s="338">
        <f t="shared" si="0"/>
        <v>0</v>
      </c>
      <c r="H24" s="338">
        <f t="shared" si="0"/>
        <v>0</v>
      </c>
      <c r="I24" s="338">
        <f t="shared" si="0"/>
        <v>0</v>
      </c>
      <c r="J24" s="338">
        <f>(COUNTIF(J11:J22,$C$32)*10)+(COUNTIF(J11:J22,$C$31)*10)+(COUNTIF(J11:J22,$C$33)*10)+(COUNTIF(J11:J22,$C$34)*10)+(COUNTIF(J11:J22,$C$35)*10)+(COUNTIF(J11:J22,$C$36)*10)+(COUNTIF(J11:J22,$C$37)*10)+(COUNTIF(J11:J22,$C$38)*10)+(COUNTIF(J11:J22,$C$39)*10)+(COUNTIF(J11:J22,$C$40)*10)+(COUNTIF(J11:J22,$C$41)*10)+(COUNTIF(J11:J22,$C$42)*10)+(COUNTIF(J11:J22,$C$43)*10)</f>
        <v>0</v>
      </c>
      <c r="K24" s="338">
        <f t="shared" si="0"/>
        <v>0</v>
      </c>
      <c r="L24" s="338">
        <f t="shared" si="0"/>
        <v>0</v>
      </c>
      <c r="M24" s="338">
        <f t="shared" si="0"/>
        <v>0</v>
      </c>
      <c r="N24" s="338">
        <f t="shared" si="0"/>
        <v>0</v>
      </c>
      <c r="O24" s="338">
        <f t="shared" si="0"/>
        <v>0</v>
      </c>
      <c r="P24" s="338">
        <f t="shared" si="0"/>
        <v>0</v>
      </c>
      <c r="Q24" s="338">
        <f t="shared" si="0"/>
        <v>0</v>
      </c>
      <c r="R24" s="338">
        <f t="shared" si="0"/>
        <v>0</v>
      </c>
      <c r="S24" s="338">
        <f t="shared" si="0"/>
        <v>0</v>
      </c>
      <c r="T24" s="338">
        <f t="shared" si="0"/>
        <v>0</v>
      </c>
      <c r="U24" s="338">
        <f t="shared" si="0"/>
        <v>0</v>
      </c>
      <c r="V24" s="338">
        <f t="shared" si="0"/>
        <v>0</v>
      </c>
      <c r="W24" s="338">
        <f t="shared" si="0"/>
        <v>0</v>
      </c>
      <c r="X24" s="338">
        <f t="shared" si="0"/>
        <v>0</v>
      </c>
      <c r="Y24" s="338">
        <f t="shared" si="0"/>
        <v>0</v>
      </c>
      <c r="Z24" s="338">
        <f t="shared" si="0"/>
        <v>0</v>
      </c>
      <c r="AA24" s="338">
        <f t="shared" si="0"/>
        <v>0</v>
      </c>
      <c r="AB24" s="338">
        <f t="shared" si="0"/>
        <v>0</v>
      </c>
      <c r="AC24" s="338">
        <f t="shared" si="0"/>
        <v>0</v>
      </c>
      <c r="AD24" s="338">
        <f t="shared" si="0"/>
        <v>0</v>
      </c>
      <c r="AE24" s="339"/>
      <c r="AF24" s="217"/>
      <c r="AG24" s="340" t="s">
        <v>452</v>
      </c>
      <c r="AH24" s="338">
        <f>(COUNTIF(AH11:AH22,$C$32)*10)+(COUNTIF(AH11:AH22,$C$31)*10)+(COUNTIF(AH11:AH22,$C$33)*10)+(COUNTIF(AH11:AH22,$C$34)*10)+(COUNTIF(AH11:AH22,$C$35)*10)+(COUNTIF(AH11:AH22,$C$36)*10)+(COUNTIF(AH11:AH22,$C$37)*10)+(COUNTIF(AH11:AH22,$C$38)*10)+(COUNTIF(AH11:AH22,$C$39)*10)+(COUNTIF(AH11:AH22,$C$40)*10)+(COUNTIF(AH11:AH22,$C$41)*10)+(COUNTIF(AH11:AH22,$C$42)*10)+(COUNTIF(AH11:AH22,$C$43)*10)</f>
        <v>0</v>
      </c>
      <c r="AI24" s="338">
        <f t="shared" ref="AI24:AN24" si="1">(COUNTIF(AI11:AI22,$C$32)*10)+(COUNTIF(AI11:AI22,$C$31)*10)+(COUNTIF(AI11:AI22,$C$33)*10)+(COUNTIF(AI11:AI22,$C$34)*10)+(COUNTIF(AI11:AI22,$C$35)*10)+(COUNTIF(AI11:AI22,$C$36)*10)+(COUNTIF(AI11:AI22,$C$37)*10)+(COUNTIF(AI11:AI22,$C$38)*10)+(COUNTIF(AI11:AI22,$C$39)*10)+(COUNTIF(AI11:AI22,$C$40)*10)+(COUNTIF(AI11:AI22,$C$41)*10)+(COUNTIF(AI11:AI22,$C$42)*10)+(COUNTIF(AI11:AI22,$C$43)*10)</f>
        <v>0</v>
      </c>
      <c r="AJ24" s="338">
        <f t="shared" si="1"/>
        <v>0</v>
      </c>
      <c r="AK24" s="338">
        <f t="shared" si="1"/>
        <v>0</v>
      </c>
      <c r="AL24" s="338">
        <f t="shared" si="1"/>
        <v>0</v>
      </c>
      <c r="AM24" s="338">
        <f t="shared" si="1"/>
        <v>0</v>
      </c>
      <c r="AN24" s="338">
        <f t="shared" si="1"/>
        <v>0</v>
      </c>
      <c r="AO24" s="338">
        <f>(COUNTIF(AO11:AO22,$C$32)*10)+(COUNTIF(AO11:AO22,$C$31)*10)+(COUNTIF(AO11:AO22,$C$33)*10)+(COUNTIF(AO11:AO22,$C$34)*10)+(COUNTIF(AO11:AO22,$C$35)*10)+(COUNTIF(AO11:AO22,$C$36)*10)+(COUNTIF(AO11:AO22,$C$37)*10)+(COUNTIF(AO11:AO22,$C$38)*10)+(COUNTIF(AO11:AO22,$C$39)*10)+(COUNTIF(AO11:AO22,$C$40)*10)+(COUNTIF(AO11:AO22,$C$41)*10)+(COUNTIF(AO11:AO22,$C$42)*10)+(COUNTIF(AO11:AO22,$C$43)*10)</f>
        <v>0</v>
      </c>
      <c r="AP24" s="338">
        <f t="shared" ref="AP24:BI24" si="2">(COUNTIF(AP11:AP22,$C$32)*10)+(COUNTIF(AP11:AP22,$C$31)*10)+(COUNTIF(AP11:AP22,$C$33)*10)+(COUNTIF(AP11:AP22,$C$34)*10)+(COUNTIF(AP11:AP22,$C$35)*10)+(COUNTIF(AP11:AP22,$C$36)*10)+(COUNTIF(AP11:AP22,$C$37)*10)+(COUNTIF(AP11:AP22,$C$38)*10)+(COUNTIF(AP11:AP22,$C$39)*10)+(COUNTIF(AP11:AP22,$C$40)*10)+(COUNTIF(AP11:AP22,$C$41)*10)+(COUNTIF(AP11:AP22,$C$42)*10)+(COUNTIF(AP11:AP22,$C$43)*10)</f>
        <v>0</v>
      </c>
      <c r="AQ24" s="338">
        <f t="shared" si="2"/>
        <v>0</v>
      </c>
      <c r="AR24" s="338">
        <f t="shared" si="2"/>
        <v>0</v>
      </c>
      <c r="AS24" s="338">
        <f t="shared" si="2"/>
        <v>0</v>
      </c>
      <c r="AT24" s="338">
        <f t="shared" si="2"/>
        <v>0</v>
      </c>
      <c r="AU24" s="338">
        <f t="shared" si="2"/>
        <v>0</v>
      </c>
      <c r="AV24" s="338">
        <f t="shared" si="2"/>
        <v>0</v>
      </c>
      <c r="AW24" s="338">
        <f t="shared" si="2"/>
        <v>0</v>
      </c>
      <c r="AX24" s="338">
        <f t="shared" si="2"/>
        <v>0</v>
      </c>
      <c r="AY24" s="338">
        <f t="shared" si="2"/>
        <v>0</v>
      </c>
      <c r="AZ24" s="338">
        <f t="shared" si="2"/>
        <v>0</v>
      </c>
      <c r="BA24" s="338">
        <f t="shared" si="2"/>
        <v>0</v>
      </c>
      <c r="BB24" s="338">
        <f t="shared" si="2"/>
        <v>0</v>
      </c>
      <c r="BC24" s="338">
        <f t="shared" si="2"/>
        <v>0</v>
      </c>
      <c r="BD24" s="338">
        <f t="shared" si="2"/>
        <v>0</v>
      </c>
      <c r="BE24" s="338">
        <f t="shared" si="2"/>
        <v>0</v>
      </c>
      <c r="BF24" s="338">
        <f t="shared" si="2"/>
        <v>0</v>
      </c>
      <c r="BG24" s="338">
        <f t="shared" si="2"/>
        <v>0</v>
      </c>
      <c r="BH24" s="338">
        <f t="shared" si="2"/>
        <v>0</v>
      </c>
      <c r="BI24" s="338">
        <f t="shared" si="2"/>
        <v>0</v>
      </c>
      <c r="BJ24" s="217"/>
      <c r="BL24" s="217"/>
      <c r="BM24" s="340" t="s">
        <v>452</v>
      </c>
      <c r="BN24" s="338">
        <f>(COUNTIF(BN11:BN22,$C$32)*10)+(COUNTIF(BN11:BN22,$C$31)*10)+(COUNTIF(BN11:BN22,$C$33)*10)+(COUNTIF(BN11:BN22,$C$34)*10)+(COUNTIF(BN11:BN22,$C$35)*10)+(COUNTIF(BN11:BN22,$C$36)*10)+(COUNTIF(BN11:BN22,$C$37)*10)+(COUNTIF(BN11:BN22,$C$38)*10)+(COUNTIF(BN11:BN22,$C$39)*10)+(COUNTIF(BN11:BN22,$C$40)*10)+(COUNTIF(BN11:BN22,$C$41)*10)+(COUNTIF(BN11:BN22,$C$42)*10)+(COUNTIF(BN11:BN22,$C$43)*10)</f>
        <v>0</v>
      </c>
      <c r="BO24" s="338">
        <f t="shared" ref="BO24:BT24" si="3">(COUNTIF(BO11:BO22,$C$32)*10)+(COUNTIF(BO11:BO22,$C$31)*10)+(COUNTIF(BO11:BO22,$C$33)*10)+(COUNTIF(BO11:BO22,$C$34)*10)+(COUNTIF(BO11:BO22,$C$35)*10)+(COUNTIF(BO11:BO22,$C$36)*10)+(COUNTIF(BO11:BO22,$C$37)*10)+(COUNTIF(BO11:BO22,$C$38)*10)+(COUNTIF(BO11:BO22,$C$39)*10)+(COUNTIF(BO11:BO22,$C$40)*10)+(COUNTIF(BO11:BO22,$C$41)*10)+(COUNTIF(BO11:BO22,$C$42)*10)+(COUNTIF(BO11:BO22,$C$43)*10)</f>
        <v>0</v>
      </c>
      <c r="BP24" s="338">
        <f t="shared" si="3"/>
        <v>0</v>
      </c>
      <c r="BQ24" s="338">
        <f t="shared" si="3"/>
        <v>0</v>
      </c>
      <c r="BR24" s="338">
        <f t="shared" si="3"/>
        <v>0</v>
      </c>
      <c r="BS24" s="338">
        <f t="shared" si="3"/>
        <v>0</v>
      </c>
      <c r="BT24" s="338">
        <f t="shared" si="3"/>
        <v>0</v>
      </c>
      <c r="BU24" s="338">
        <f>(COUNTIF(BU11:BU22,$C$32)*10)+(COUNTIF(BU11:BU22,$C$31)*10)+(COUNTIF(BU11:BU22,$C$33)*10)+(COUNTIF(BU11:BU22,$C$34)*10)+(COUNTIF(BU11:BU22,$C$35)*10)+(COUNTIF(BU11:BU22,$C$36)*10)+(COUNTIF(BU11:BU22,$C$37)*10)+(COUNTIF(BU11:BU22,$C$38)*10)+(COUNTIF(BU11:BU22,$C$39)*10)+(COUNTIF(BU11:BU22,$C$40)*10)+(COUNTIF(BU11:BU22,$C$41)*10)+(COUNTIF(BU11:BU22,$C$42)*10)+(COUNTIF(BU11:BU22,$C$43)*10)</f>
        <v>0</v>
      </c>
      <c r="BV24" s="338">
        <f>(COUNTIF(BV11:BV22,$C$32)*10)+(COUNTIF(BV11:BV22,$C$31)*10)+(COUNTIF(BV11:BV22,$C$33)*10)+(COUNTIF(BV11:BV22,$C$34)*10)+(COUNTIF(BV11:BV22,$C$35)*10)+(COUNTIF(BV11:BV22,$C$36)*10)+(COUNTIF(BV11:BV22,$C$37)*10)+(COUNTIF(BV11:BV22,$C$38)*10)+(COUNTIF(BV11:BV22,$C$39)*10)+(COUNTIF(BV11:BV22,$C$40)*10)+(COUNTIF(BV11:BV22,$C$41)*10)+(COUNTIF(BV11:BV22,$C$42)*10)+(COUNTIF(BV11:BV22,$C$43)*10)</f>
        <v>0</v>
      </c>
      <c r="BW24" s="338">
        <f t="shared" ref="BW24:CO24" si="4">(COUNTIF(BW11:BW22,$C$32)*10)+(COUNTIF(BW11:BW22,$C$31)*10)+(COUNTIF(BW11:BW22,$C$33)*10)+(COUNTIF(BW11:BW22,$C$34)*10)+(COUNTIF(BW11:BW22,$C$35)*10)+(COUNTIF(BW11:BW22,$C$36)*10)+(COUNTIF(BW11:BW22,$C$37)*10)+(COUNTIF(BW11:BW22,$C$38)*10)+(COUNTIF(BW11:BW22,$C$39)*10)+(COUNTIF(BW11:BW22,$C$40)*10)+(COUNTIF(BW11:BW22,$C$41)*10)+(COUNTIF(BW11:BW22,$C$42)*10)+(COUNTIF(BW11:BW22,$C$43)*10)</f>
        <v>0</v>
      </c>
      <c r="BX24" s="338">
        <f t="shared" si="4"/>
        <v>0</v>
      </c>
      <c r="BY24" s="338">
        <f t="shared" si="4"/>
        <v>0</v>
      </c>
      <c r="BZ24" s="338">
        <f t="shared" si="4"/>
        <v>0</v>
      </c>
      <c r="CA24" s="338">
        <f t="shared" si="4"/>
        <v>0</v>
      </c>
      <c r="CB24" s="338">
        <f t="shared" si="4"/>
        <v>0</v>
      </c>
      <c r="CC24" s="338">
        <f t="shared" si="4"/>
        <v>0</v>
      </c>
      <c r="CD24" s="338">
        <f t="shared" si="4"/>
        <v>0</v>
      </c>
      <c r="CE24" s="338">
        <f t="shared" si="4"/>
        <v>0</v>
      </c>
      <c r="CF24" s="338">
        <f t="shared" si="4"/>
        <v>0</v>
      </c>
      <c r="CG24" s="338">
        <f t="shared" si="4"/>
        <v>0</v>
      </c>
      <c r="CH24" s="338">
        <f t="shared" si="4"/>
        <v>0</v>
      </c>
      <c r="CI24" s="338">
        <f t="shared" si="4"/>
        <v>0</v>
      </c>
      <c r="CJ24" s="338">
        <f t="shared" si="4"/>
        <v>0</v>
      </c>
      <c r="CK24" s="338">
        <f t="shared" si="4"/>
        <v>0</v>
      </c>
      <c r="CL24" s="338">
        <f t="shared" si="4"/>
        <v>0</v>
      </c>
      <c r="CM24" s="338">
        <f t="shared" si="4"/>
        <v>0</v>
      </c>
      <c r="CN24" s="338">
        <f t="shared" si="4"/>
        <v>0</v>
      </c>
      <c r="CO24" s="338">
        <f t="shared" si="4"/>
        <v>0</v>
      </c>
      <c r="CP24" s="217"/>
      <c r="CR24" s="217"/>
      <c r="CS24" s="340" t="s">
        <v>452</v>
      </c>
      <c r="CT24" s="338">
        <f>(COUNTIF(CT11:CT22,$C$32)*10)+(COUNTIF(CT11:CT22,$C$31)*10)+(COUNTIF(CT11:CT22,$C$33)*10)+(COUNTIF(CT11:CT22,$C$34)*10)+(COUNTIF(CT11:CT22,$C$35)*10)+(COUNTIF(CT11:CT22,$C$36)*10)+(COUNTIF(CT11:CT22,$C$37)*10)+(COUNTIF(CT11:CT22,$C$38)*10)+(COUNTIF(CT11:CT22,$C$39)*10)+(COUNTIF(CT11:CT22,$C$40)*10)+(COUNTIF(CT11:CT22,$C$41)*10)+(COUNTIF(CT11:CT22,$C$42)*10)+(COUNTIF(CT11:CT22,$C$43)*10)</f>
        <v>0</v>
      </c>
      <c r="CU24" s="338">
        <f t="shared" ref="CU24:CZ24" si="5">(COUNTIF(CU11:CU22,$C$32)*10)+(COUNTIF(CU11:CU22,$C$31)*10)+(COUNTIF(CU11:CU22,$C$33)*10)+(COUNTIF(CU11:CU22,$C$34)*10)+(COUNTIF(CU11:CU22,$C$35)*10)+(COUNTIF(CU11:CU22,$C$36)*10)+(COUNTIF(CU11:CU22,$C$37)*10)+(COUNTIF(CU11:CU22,$C$38)*10)+(COUNTIF(CU11:CU22,$C$39)*10)+(COUNTIF(CU11:CU22,$C$40)*10)+(COUNTIF(CU11:CU22,$C$41)*10)+(COUNTIF(CU11:CU22,$C$42)*10)+(COUNTIF(CU11:CU22,$C$43)*10)</f>
        <v>0</v>
      </c>
      <c r="CV24" s="338">
        <f t="shared" si="5"/>
        <v>0</v>
      </c>
      <c r="CW24" s="338">
        <f t="shared" si="5"/>
        <v>0</v>
      </c>
      <c r="CX24" s="338">
        <f t="shared" si="5"/>
        <v>0</v>
      </c>
      <c r="CY24" s="338">
        <f t="shared" si="5"/>
        <v>0</v>
      </c>
      <c r="CZ24" s="338">
        <f t="shared" si="5"/>
        <v>0</v>
      </c>
      <c r="DA24" s="338">
        <f>(COUNTIF(DA11:DA22,$C$32)*10)+(COUNTIF(DA11:DA22,$C$31)*10)+(COUNTIF(DA11:DA22,$C$33)*10)+(COUNTIF(DA11:DA22,$C$34)*10)+(COUNTIF(DA11:DA22,$C$35)*10)+(COUNTIF(DA11:DA22,$C$36)*10)+(COUNTIF(DA11:DA22,$C$37)*10)+(COUNTIF(DA11:DA22,$C$38)*10)+(COUNTIF(DA11:DA22,$C$39)*10)+(COUNTIF(DA11:DA22,$C$40)*10)+(COUNTIF(DA11:DA22,$C$41)*10)+(COUNTIF(DA11:DA22,$C$42)*10)+(COUNTIF(DA11:DA22,$C$43)*10)</f>
        <v>0</v>
      </c>
      <c r="DB24" s="338">
        <f t="shared" ref="DB24:DU24" si="6">(COUNTIF(DB11:DB22,$C$32)*10)+(COUNTIF(DB11:DB22,$C$31)*10)+(COUNTIF(DB11:DB22,$C$33)*10)+(COUNTIF(DB11:DB22,$C$34)*10)+(COUNTIF(DB11:DB22,$C$35)*10)+(COUNTIF(DB11:DB22,$C$36)*10)+(COUNTIF(DB11:DB22,$C$37)*10)+(COUNTIF(DB11:DB22,$C$38)*10)+(COUNTIF(DB11:DB22,$C$39)*10)+(COUNTIF(DB11:DB22,$C$40)*10)+(COUNTIF(DB11:DB22,$C$41)*10)+(COUNTIF(DB11:DB22,$C$42)*10)+(COUNTIF(DB11:DB22,$C$43)*10)</f>
        <v>0</v>
      </c>
      <c r="DC24" s="338">
        <f t="shared" si="6"/>
        <v>0</v>
      </c>
      <c r="DD24" s="338">
        <f t="shared" si="6"/>
        <v>0</v>
      </c>
      <c r="DE24" s="338">
        <f t="shared" si="6"/>
        <v>0</v>
      </c>
      <c r="DF24" s="338">
        <f t="shared" si="6"/>
        <v>0</v>
      </c>
      <c r="DG24" s="338">
        <f t="shared" si="6"/>
        <v>0</v>
      </c>
      <c r="DH24" s="338">
        <f t="shared" si="6"/>
        <v>0</v>
      </c>
      <c r="DI24" s="338">
        <f t="shared" si="6"/>
        <v>0</v>
      </c>
      <c r="DJ24" s="338">
        <f t="shared" si="6"/>
        <v>0</v>
      </c>
      <c r="DK24" s="338">
        <f t="shared" si="6"/>
        <v>0</v>
      </c>
      <c r="DL24" s="338">
        <f t="shared" si="6"/>
        <v>0</v>
      </c>
      <c r="DM24" s="338">
        <f t="shared" si="6"/>
        <v>0</v>
      </c>
      <c r="DN24" s="338">
        <f t="shared" si="6"/>
        <v>0</v>
      </c>
      <c r="DO24" s="338">
        <f t="shared" si="6"/>
        <v>0</v>
      </c>
      <c r="DP24" s="338">
        <f t="shared" si="6"/>
        <v>0</v>
      </c>
      <c r="DQ24" s="338">
        <f t="shared" si="6"/>
        <v>0</v>
      </c>
      <c r="DR24" s="338">
        <f t="shared" si="6"/>
        <v>0</v>
      </c>
      <c r="DS24" s="338">
        <f t="shared" si="6"/>
        <v>0</v>
      </c>
      <c r="DT24" s="338">
        <f t="shared" si="6"/>
        <v>0</v>
      </c>
      <c r="DU24" s="338">
        <f t="shared" si="6"/>
        <v>0</v>
      </c>
      <c r="DV24" s="217"/>
      <c r="DX24" s="217"/>
      <c r="DY24" s="340" t="s">
        <v>452</v>
      </c>
      <c r="DZ24" s="338">
        <f>(COUNTIF(DZ11:DZ22,$C$32)*10)+(COUNTIF(DZ11:DZ22,$C$31)*10)+(COUNTIF(DZ11:DZ22,$C$33)*10)+(COUNTIF(DZ11:DZ22,$C$34)*10)+(COUNTIF(DZ11:DZ22,$C$35)*10)+(COUNTIF(DZ11:DZ22,$C$36)*10)+(COUNTIF(DZ11:DZ22,$C$37)*10)+(COUNTIF(DZ11:DZ22,$C$38)*10)+(COUNTIF(DZ11:DZ22,$C$39)*10)+(COUNTIF(DZ11:DZ22,$C$40)*10)+(COUNTIF(DZ11:DZ22,$C$41)*10)+(COUNTIF(DZ11:DZ22,$C$42)*10)+(COUNTIF(DZ11:DZ22,$C$43)*10)</f>
        <v>60</v>
      </c>
      <c r="EA24" s="338">
        <f t="shared" ref="EA24:EF24" si="7">(COUNTIF(EA11:EA22,$C$32)*10)+(COUNTIF(EA11:EA22,$C$31)*10)+(COUNTIF(EA11:EA22,$C$33)*10)+(COUNTIF(EA11:EA22,$C$34)*10)+(COUNTIF(EA11:EA22,$C$35)*10)+(COUNTIF(EA11:EA22,$C$36)*10)+(COUNTIF(EA11:EA22,$C$37)*10)+(COUNTIF(EA11:EA22,$C$38)*10)+(COUNTIF(EA11:EA22,$C$39)*10)+(COUNTIF(EA11:EA22,$C$40)*10)+(COUNTIF(EA11:EA22,$C$41)*10)+(COUNTIF(EA11:EA22,$C$42)*10)+(COUNTIF(EA11:EA22,$C$43)*10)</f>
        <v>60</v>
      </c>
      <c r="EB24" s="338">
        <f t="shared" si="7"/>
        <v>70</v>
      </c>
      <c r="EC24" s="338">
        <f t="shared" si="7"/>
        <v>60</v>
      </c>
      <c r="ED24" s="338">
        <f t="shared" si="7"/>
        <v>60</v>
      </c>
      <c r="EE24" s="338">
        <f t="shared" si="7"/>
        <v>70</v>
      </c>
      <c r="EF24" s="338">
        <f t="shared" si="7"/>
        <v>0</v>
      </c>
      <c r="EG24" s="338">
        <f>(COUNTIF(EG11:EG22,$C$32)*10)+(COUNTIF(EG11:EG22,$C$31)*10)+(COUNTIF(EG11:EG22,$C$33)*10)+(COUNTIF(EG11:EG22,$C$34)*10)+(COUNTIF(EG11:EG22,$C$35)*10)+(COUNTIF(EG11:EG22,$C$36)*10)+(COUNTIF(EG11:EG22,$C$37)*10)+(COUNTIF(EG11:EG22,$C$38)*10)+(COUNTIF(EG11:EG22,$C$39)*10)+(COUNTIF(EG11:EG22,$C$40)*10)+(COUNTIF(EG11:EG22,$C$41)*10)+(COUNTIF(EG11:EG22,$C$42)*10)+(COUNTIF(EG11:EG22,$C$43)*10)</f>
        <v>60</v>
      </c>
      <c r="EH24" s="338">
        <f t="shared" ref="EH24:FA24" si="8">(COUNTIF(EH11:EH22,$C$32)*10)+(COUNTIF(EH11:EH22,$C$31)*10)+(COUNTIF(EH11:EH22,$C$33)*10)+(COUNTIF(EH11:EH22,$C$34)*10)+(COUNTIF(EH11:EH22,$C$35)*10)+(COUNTIF(EH11:EH22,$C$36)*10)+(COUNTIF(EH11:EH22,$C$37)*10)+(COUNTIF(EH11:EH22,$C$38)*10)+(COUNTIF(EH11:EH22,$C$39)*10)+(COUNTIF(EH11:EH22,$C$40)*10)+(COUNTIF(EH11:EH22,$C$41)*10)+(COUNTIF(EH11:EH22,$C$42)*10)+(COUNTIF(EH11:EH22,$C$43)*10)</f>
        <v>70</v>
      </c>
      <c r="EI24" s="338">
        <f t="shared" si="8"/>
        <v>60</v>
      </c>
      <c r="EJ24" s="338">
        <f t="shared" si="8"/>
        <v>70</v>
      </c>
      <c r="EK24" s="338">
        <f t="shared" si="8"/>
        <v>0</v>
      </c>
      <c r="EL24" s="338">
        <f t="shared" si="8"/>
        <v>80</v>
      </c>
      <c r="EM24" s="338">
        <f t="shared" si="8"/>
        <v>0</v>
      </c>
      <c r="EN24" s="338">
        <f t="shared" si="8"/>
        <v>50</v>
      </c>
      <c r="EO24" s="338">
        <f t="shared" si="8"/>
        <v>70</v>
      </c>
      <c r="EP24" s="338">
        <f t="shared" si="8"/>
        <v>60</v>
      </c>
      <c r="EQ24" s="338">
        <f t="shared" si="8"/>
        <v>70</v>
      </c>
      <c r="ER24" s="338">
        <f t="shared" si="8"/>
        <v>0</v>
      </c>
      <c r="ES24" s="338">
        <f t="shared" si="8"/>
        <v>80</v>
      </c>
      <c r="ET24" s="338">
        <f t="shared" si="8"/>
        <v>0</v>
      </c>
      <c r="EU24" s="338">
        <f t="shared" si="8"/>
        <v>50</v>
      </c>
      <c r="EV24" s="338">
        <f t="shared" si="8"/>
        <v>70</v>
      </c>
      <c r="EW24" s="338">
        <f t="shared" si="8"/>
        <v>60</v>
      </c>
      <c r="EX24" s="338">
        <f t="shared" si="8"/>
        <v>70</v>
      </c>
      <c r="EY24" s="338">
        <f t="shared" si="8"/>
        <v>0</v>
      </c>
      <c r="EZ24" s="338">
        <f t="shared" si="8"/>
        <v>70</v>
      </c>
      <c r="FA24" s="338">
        <f t="shared" si="8"/>
        <v>0</v>
      </c>
      <c r="FB24" s="217"/>
      <c r="FD24" s="217"/>
      <c r="FE24" s="340" t="s">
        <v>452</v>
      </c>
      <c r="FF24" s="338">
        <f>(COUNTIF(FF11:FF22,$C$32)*10)+(COUNTIF(FF11:FF22,$C$31)*10)+(COUNTIF(FF11:FF22,$C$33)*10)+(COUNTIF(FF11:FF22,$C$34)*10)+(COUNTIF(FF11:FF22,$C$35)*10)+(COUNTIF(FF11:FF22,$C$36)*10)+(COUNTIF(FF11:FF22,$C$37)*10)+(COUNTIF(FF11:FF22,$C$38)*10)+(COUNTIF(FF11:FF22,$C$39)*10)+(COUNTIF(FF11:FF22,$C$40)*10)+(COUNTIF(FF11:FF22,$C$41)*10)+(COUNTIF(FF11:FF22,$C$42)*10)+(COUNTIF(FF11:FF22,$C$43)*10)</f>
        <v>0</v>
      </c>
      <c r="FG24" s="338">
        <f t="shared" ref="FG24:FL24" si="9">(COUNTIF(FG11:FG22,$C$32)*10)+(COUNTIF(FG11:FG22,$C$31)*10)+(COUNTIF(FG11:FG22,$C$33)*10)+(COUNTIF(FG11:FG22,$C$34)*10)+(COUNTIF(FG11:FG22,$C$35)*10)+(COUNTIF(FG11:FG22,$C$36)*10)+(COUNTIF(FG11:FG22,$C$37)*10)+(COUNTIF(FG11:FG22,$C$38)*10)+(COUNTIF(FG11:FG22,$C$39)*10)+(COUNTIF(FG11:FG22,$C$40)*10)+(COUNTIF(FG11:FG22,$C$41)*10)+(COUNTIF(FG11:FG22,$C$42)*10)+(COUNTIF(FG11:FG22,$C$43)*10)</f>
        <v>0</v>
      </c>
      <c r="FH24" s="338">
        <f t="shared" si="9"/>
        <v>0</v>
      </c>
      <c r="FI24" s="338">
        <f t="shared" si="9"/>
        <v>0</v>
      </c>
      <c r="FJ24" s="338">
        <f t="shared" si="9"/>
        <v>0</v>
      </c>
      <c r="FK24" s="338">
        <f t="shared" si="9"/>
        <v>0</v>
      </c>
      <c r="FL24" s="338">
        <f t="shared" si="9"/>
        <v>0</v>
      </c>
      <c r="FM24" s="338">
        <f>(COUNTIF(FM11:FM22,$C$32)*10)+(COUNTIF(FM11:FM22,$C$31)*10)+(COUNTIF(FM11:FM22,$C$33)*10)+(COUNTIF(FM11:FM22,$C$34)*10)+(COUNTIF(FM11:FM22,$C$35)*10)+(COUNTIF(FM11:FM22,$C$36)*10)+(COUNTIF(FM11:FM22,$C$37)*10)+(COUNTIF(FM11:FM22,$C$38)*10)+(COUNTIF(FM11:FM22,$C$39)*10)+(COUNTIF(FM11:FM22,$C$40)*10)+(COUNTIF(FM11:FM22,$C$41)*10)+(COUNTIF(FM11:FM22,$C$42)*10)+(COUNTIF(FM11:FM22,$C$43)*10)</f>
        <v>0</v>
      </c>
      <c r="FN24" s="338">
        <f t="shared" ref="FN24:GG24" si="10">(COUNTIF(FN11:FN22,$C$32)*10)+(COUNTIF(FN11:FN22,$C$31)*10)+(COUNTIF(FN11:FN22,$C$33)*10)+(COUNTIF(FN11:FN22,$C$34)*10)+(COUNTIF(FN11:FN22,$C$35)*10)+(COUNTIF(FN11:FN22,$C$36)*10)+(COUNTIF(FN11:FN22,$C$37)*10)+(COUNTIF(FN11:FN22,$C$38)*10)+(COUNTIF(FN11:FN22,$C$39)*10)+(COUNTIF(FN11:FN22,$C$40)*10)+(COUNTIF(FN11:FN22,$C$41)*10)+(COUNTIF(FN11:FN22,$C$42)*10)+(COUNTIF(FN11:FN22,$C$43)*10)</f>
        <v>0</v>
      </c>
      <c r="FO24" s="338">
        <f t="shared" si="10"/>
        <v>0</v>
      </c>
      <c r="FP24" s="338">
        <f t="shared" si="10"/>
        <v>0</v>
      </c>
      <c r="FQ24" s="338">
        <f t="shared" si="10"/>
        <v>0</v>
      </c>
      <c r="FR24" s="338">
        <f t="shared" si="10"/>
        <v>0</v>
      </c>
      <c r="FS24" s="338">
        <f t="shared" si="10"/>
        <v>0</v>
      </c>
      <c r="FT24" s="338">
        <f t="shared" si="10"/>
        <v>0</v>
      </c>
      <c r="FU24" s="338">
        <f t="shared" si="10"/>
        <v>0</v>
      </c>
      <c r="FV24" s="338">
        <f t="shared" si="10"/>
        <v>0</v>
      </c>
      <c r="FW24" s="338">
        <f t="shared" si="10"/>
        <v>0</v>
      </c>
      <c r="FX24" s="338">
        <f t="shared" si="10"/>
        <v>0</v>
      </c>
      <c r="FY24" s="338">
        <f t="shared" si="10"/>
        <v>0</v>
      </c>
      <c r="FZ24" s="338">
        <f t="shared" si="10"/>
        <v>0</v>
      </c>
      <c r="GA24" s="338">
        <f t="shared" si="10"/>
        <v>0</v>
      </c>
      <c r="GB24" s="338">
        <f t="shared" si="10"/>
        <v>0</v>
      </c>
      <c r="GC24" s="338">
        <f t="shared" si="10"/>
        <v>0</v>
      </c>
      <c r="GD24" s="338">
        <f t="shared" si="10"/>
        <v>0</v>
      </c>
      <c r="GE24" s="338">
        <f t="shared" si="10"/>
        <v>0</v>
      </c>
      <c r="GF24" s="338">
        <f t="shared" si="10"/>
        <v>0</v>
      </c>
      <c r="GG24" s="338">
        <f t="shared" si="10"/>
        <v>0</v>
      </c>
      <c r="GH24" s="217"/>
    </row>
    <row r="25" spans="1:190" ht="15" customHeight="1">
      <c r="B25" s="192" t="s">
        <v>430</v>
      </c>
      <c r="C25" s="667">
        <v>1</v>
      </c>
      <c r="D25" s="667"/>
      <c r="E25" s="667"/>
      <c r="F25" s="667"/>
      <c r="G25" s="667"/>
      <c r="H25" s="667"/>
      <c r="I25" s="667"/>
      <c r="J25" s="667">
        <v>2</v>
      </c>
      <c r="K25" s="667"/>
      <c r="L25" s="667"/>
      <c r="M25" s="667"/>
      <c r="N25" s="667"/>
      <c r="O25" s="667"/>
      <c r="P25" s="667"/>
      <c r="Q25" s="667">
        <v>3</v>
      </c>
      <c r="R25" s="667"/>
      <c r="S25" s="667"/>
      <c r="T25" s="667"/>
      <c r="U25" s="667"/>
      <c r="V25" s="667"/>
      <c r="W25" s="667"/>
      <c r="X25" s="667">
        <v>4</v>
      </c>
      <c r="Y25" s="667"/>
      <c r="Z25" s="667"/>
      <c r="AA25" s="667"/>
      <c r="AB25" s="667"/>
      <c r="AC25" s="667"/>
      <c r="AD25" s="667"/>
      <c r="AE25" s="188"/>
      <c r="AG25" s="192" t="s">
        <v>430</v>
      </c>
      <c r="AH25" s="667">
        <v>1</v>
      </c>
      <c r="AI25" s="667"/>
      <c r="AJ25" s="667"/>
      <c r="AK25" s="667"/>
      <c r="AL25" s="667"/>
      <c r="AM25" s="667"/>
      <c r="AN25" s="667"/>
      <c r="AO25" s="667">
        <v>2</v>
      </c>
      <c r="AP25" s="667"/>
      <c r="AQ25" s="667"/>
      <c r="AR25" s="667"/>
      <c r="AS25" s="667"/>
      <c r="AT25" s="667"/>
      <c r="AU25" s="667"/>
      <c r="AV25" s="667">
        <v>3</v>
      </c>
      <c r="AW25" s="667"/>
      <c r="AX25" s="667"/>
      <c r="AY25" s="667"/>
      <c r="AZ25" s="667"/>
      <c r="BA25" s="667"/>
      <c r="BB25" s="667"/>
      <c r="BC25" s="667">
        <v>4</v>
      </c>
      <c r="BD25" s="667"/>
      <c r="BE25" s="667"/>
      <c r="BF25" s="667"/>
      <c r="BG25" s="667"/>
      <c r="BH25" s="667"/>
      <c r="BI25" s="667"/>
      <c r="BM25" s="192" t="s">
        <v>430</v>
      </c>
      <c r="BN25" s="667">
        <v>1</v>
      </c>
      <c r="BO25" s="667"/>
      <c r="BP25" s="667"/>
      <c r="BQ25" s="667"/>
      <c r="BR25" s="667"/>
      <c r="BS25" s="667"/>
      <c r="BT25" s="667"/>
      <c r="BU25" s="667">
        <v>2</v>
      </c>
      <c r="BV25" s="667"/>
      <c r="BW25" s="667"/>
      <c r="BX25" s="667"/>
      <c r="BY25" s="667"/>
      <c r="BZ25" s="667"/>
      <c r="CA25" s="667"/>
      <c r="CB25" s="667">
        <v>3</v>
      </c>
      <c r="CC25" s="667"/>
      <c r="CD25" s="667"/>
      <c r="CE25" s="667"/>
      <c r="CF25" s="667"/>
      <c r="CG25" s="667"/>
      <c r="CH25" s="667"/>
      <c r="CI25" s="667">
        <v>4</v>
      </c>
      <c r="CJ25" s="667"/>
      <c r="CK25" s="667"/>
      <c r="CL25" s="667"/>
      <c r="CM25" s="667"/>
      <c r="CN25" s="667"/>
      <c r="CO25" s="667"/>
      <c r="CS25" s="192" t="s">
        <v>430</v>
      </c>
      <c r="CT25" s="667">
        <v>1</v>
      </c>
      <c r="CU25" s="667"/>
      <c r="CV25" s="667"/>
      <c r="CW25" s="667"/>
      <c r="CX25" s="667"/>
      <c r="CY25" s="667"/>
      <c r="CZ25" s="667"/>
      <c r="DA25" s="667">
        <v>2</v>
      </c>
      <c r="DB25" s="667"/>
      <c r="DC25" s="667"/>
      <c r="DD25" s="667"/>
      <c r="DE25" s="667"/>
      <c r="DF25" s="667"/>
      <c r="DG25" s="667"/>
      <c r="DH25" s="667">
        <v>3</v>
      </c>
      <c r="DI25" s="667"/>
      <c r="DJ25" s="667"/>
      <c r="DK25" s="667"/>
      <c r="DL25" s="667"/>
      <c r="DM25" s="667"/>
      <c r="DN25" s="667"/>
      <c r="DO25" s="667">
        <v>4</v>
      </c>
      <c r="DP25" s="667"/>
      <c r="DQ25" s="667"/>
      <c r="DR25" s="667"/>
      <c r="DS25" s="667"/>
      <c r="DT25" s="667"/>
      <c r="DU25" s="667"/>
      <c r="DV25" s="191"/>
      <c r="DY25" s="192" t="s">
        <v>430</v>
      </c>
      <c r="DZ25" s="667">
        <v>1</v>
      </c>
      <c r="EA25" s="667"/>
      <c r="EB25" s="667"/>
      <c r="EC25" s="667"/>
      <c r="ED25" s="667"/>
      <c r="EE25" s="667"/>
      <c r="EF25" s="667"/>
      <c r="EG25" s="667">
        <v>2</v>
      </c>
      <c r="EH25" s="667"/>
      <c r="EI25" s="667"/>
      <c r="EJ25" s="667"/>
      <c r="EK25" s="667"/>
      <c r="EL25" s="667"/>
      <c r="EM25" s="667"/>
      <c r="EN25" s="667">
        <v>3</v>
      </c>
      <c r="EO25" s="667"/>
      <c r="EP25" s="667"/>
      <c r="EQ25" s="667"/>
      <c r="ER25" s="667"/>
      <c r="ES25" s="667"/>
      <c r="ET25" s="667"/>
      <c r="EU25" s="667">
        <v>4</v>
      </c>
      <c r="EV25" s="667"/>
      <c r="EW25" s="667"/>
      <c r="EX25" s="667"/>
      <c r="EY25" s="667"/>
      <c r="EZ25" s="667"/>
      <c r="FA25" s="667"/>
      <c r="FE25" s="192" t="s">
        <v>430</v>
      </c>
      <c r="FF25" s="667">
        <v>1</v>
      </c>
      <c r="FG25" s="667"/>
      <c r="FH25" s="667"/>
      <c r="FI25" s="667"/>
      <c r="FJ25" s="667"/>
      <c r="FK25" s="667"/>
      <c r="FL25" s="667"/>
      <c r="FM25" s="667">
        <v>2</v>
      </c>
      <c r="FN25" s="667"/>
      <c r="FO25" s="667"/>
      <c r="FP25" s="667"/>
      <c r="FQ25" s="667"/>
      <c r="FR25" s="667"/>
      <c r="FS25" s="667"/>
      <c r="FT25" s="667">
        <v>3</v>
      </c>
      <c r="FU25" s="667"/>
      <c r="FV25" s="667"/>
      <c r="FW25" s="667"/>
      <c r="FX25" s="667"/>
      <c r="FY25" s="667"/>
      <c r="FZ25" s="667"/>
      <c r="GA25" s="667">
        <v>4</v>
      </c>
      <c r="GB25" s="667"/>
      <c r="GC25" s="667"/>
      <c r="GD25" s="667"/>
      <c r="GE25" s="667"/>
      <c r="GF25" s="667"/>
      <c r="GG25" s="667"/>
    </row>
    <row r="26" spans="1:190" s="159" customFormat="1" ht="15" customHeight="1">
      <c r="B26" s="190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8"/>
      <c r="AF26" s="187"/>
      <c r="AG26" s="187"/>
      <c r="AH26" s="186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L26" s="187"/>
      <c r="BM26" s="187"/>
      <c r="BN26" s="186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R26" s="187"/>
      <c r="CS26" s="187"/>
      <c r="CT26" s="186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5"/>
      <c r="DM26" s="185"/>
      <c r="DN26" s="185"/>
      <c r="DO26" s="185"/>
      <c r="DP26" s="185"/>
      <c r="DQ26" s="185"/>
      <c r="DR26" s="185"/>
      <c r="DS26" s="185"/>
      <c r="DT26" s="185"/>
      <c r="DU26" s="185"/>
      <c r="DV26" s="185"/>
      <c r="DX26" s="187"/>
      <c r="DY26" s="187"/>
      <c r="DZ26" s="186"/>
      <c r="EA26" s="185"/>
      <c r="EB26" s="185"/>
      <c r="EC26" s="185"/>
      <c r="ED26" s="185"/>
      <c r="EE26" s="185"/>
      <c r="EF26" s="185"/>
      <c r="EG26" s="185"/>
      <c r="EH26" s="185"/>
      <c r="EI26" s="185"/>
      <c r="EJ26" s="185"/>
      <c r="EK26" s="185"/>
      <c r="EL26" s="185"/>
      <c r="EM26" s="185"/>
      <c r="EN26" s="185"/>
      <c r="EO26" s="185"/>
      <c r="EP26" s="185"/>
      <c r="EQ26" s="185"/>
      <c r="ER26" s="185"/>
      <c r="ES26" s="185"/>
      <c r="ET26" s="185"/>
      <c r="EU26" s="185"/>
      <c r="EV26" s="185"/>
      <c r="EW26" s="185"/>
      <c r="EX26" s="185"/>
      <c r="EY26" s="185"/>
      <c r="EZ26" s="185"/>
      <c r="FA26" s="185"/>
      <c r="FB26" s="185"/>
      <c r="FD26" s="187"/>
      <c r="FE26" s="187"/>
      <c r="FF26" s="186"/>
      <c r="FG26" s="185"/>
      <c r="FH26" s="185"/>
      <c r="FI26" s="185"/>
      <c r="FJ26" s="185"/>
      <c r="FK26" s="185"/>
      <c r="FL26" s="185"/>
      <c r="FM26" s="185"/>
      <c r="FN26" s="185"/>
      <c r="FO26" s="185"/>
      <c r="FP26" s="185"/>
      <c r="FQ26" s="185"/>
      <c r="FR26" s="185"/>
      <c r="FS26" s="185"/>
      <c r="FT26" s="185"/>
      <c r="FU26" s="185"/>
      <c r="FV26" s="185"/>
      <c r="FW26" s="185"/>
      <c r="FX26" s="185"/>
      <c r="FY26" s="185"/>
      <c r="FZ26" s="185"/>
      <c r="GA26" s="185"/>
      <c r="GB26" s="185"/>
      <c r="GC26" s="185"/>
      <c r="GD26" s="185"/>
      <c r="GE26" s="185"/>
      <c r="GF26" s="185"/>
      <c r="GG26" s="185"/>
      <c r="GH26" s="185"/>
    </row>
    <row r="27" spans="1:190" ht="15" customHeight="1" thickBot="1">
      <c r="A27" s="159"/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O27" s="159"/>
      <c r="AP27" s="159"/>
      <c r="AQ27" s="159"/>
      <c r="AR27" s="159"/>
      <c r="AS27" s="159"/>
      <c r="AT27" s="159"/>
      <c r="AW27" s="184"/>
      <c r="AX27" s="184"/>
      <c r="AY27" s="184"/>
      <c r="BU27" s="159"/>
      <c r="BV27" s="159"/>
      <c r="BW27" s="159"/>
      <c r="BX27" s="159"/>
      <c r="BY27" s="159"/>
      <c r="BZ27" s="159"/>
      <c r="CC27" s="184"/>
      <c r="CD27" s="184"/>
      <c r="CE27" s="184"/>
      <c r="DA27" s="159"/>
      <c r="DB27" s="159"/>
      <c r="DC27" s="159"/>
      <c r="DD27" s="159"/>
      <c r="DE27" s="159"/>
      <c r="DF27" s="159"/>
      <c r="DI27" s="184"/>
      <c r="DJ27" s="184"/>
      <c r="DK27" s="184"/>
      <c r="EG27" s="159"/>
      <c r="EH27" s="159"/>
      <c r="EI27" s="159"/>
      <c r="EJ27" s="159"/>
      <c r="EK27" s="159"/>
      <c r="EL27" s="159"/>
      <c r="EO27" s="184"/>
      <c r="EP27" s="184"/>
      <c r="EQ27" s="184"/>
      <c r="FM27" s="159"/>
      <c r="FN27" s="159"/>
      <c r="FO27" s="159"/>
      <c r="FP27" s="159"/>
      <c r="FQ27" s="159"/>
      <c r="FR27" s="159"/>
      <c r="FU27" s="184"/>
      <c r="FV27" s="184"/>
      <c r="FW27" s="184"/>
    </row>
    <row r="28" spans="1:190" ht="15" customHeight="1" thickTop="1">
      <c r="B28" s="159"/>
      <c r="C28" s="664" t="s">
        <v>429</v>
      </c>
      <c r="D28" s="665"/>
      <c r="E28" s="665"/>
      <c r="F28" s="665"/>
      <c r="G28" s="665"/>
      <c r="H28" s="665"/>
      <c r="I28" s="666"/>
      <c r="J28" s="660" t="s">
        <v>428</v>
      </c>
      <c r="K28" s="661"/>
      <c r="L28" s="661"/>
      <c r="M28" s="661"/>
      <c r="N28" s="661"/>
      <c r="O28" s="661"/>
      <c r="P28" s="662"/>
      <c r="Q28" s="660" t="s">
        <v>427</v>
      </c>
      <c r="R28" s="661"/>
      <c r="S28" s="661"/>
      <c r="T28" s="661"/>
      <c r="U28" s="661"/>
      <c r="V28" s="661"/>
      <c r="W28" s="662"/>
      <c r="X28" s="660" t="s">
        <v>426</v>
      </c>
      <c r="Y28" s="661"/>
      <c r="Z28" s="661"/>
      <c r="AA28" s="661"/>
      <c r="AB28" s="661"/>
      <c r="AC28" s="661"/>
      <c r="AD28" s="663"/>
      <c r="AE28" s="159"/>
      <c r="AH28" s="664" t="s">
        <v>425</v>
      </c>
      <c r="AI28" s="665"/>
      <c r="AJ28" s="665"/>
      <c r="AK28" s="665"/>
      <c r="AL28" s="665"/>
      <c r="AM28" s="665"/>
      <c r="AN28" s="666"/>
      <c r="AO28" s="660" t="s">
        <v>424</v>
      </c>
      <c r="AP28" s="661"/>
      <c r="AQ28" s="661"/>
      <c r="AR28" s="661"/>
      <c r="AS28" s="661"/>
      <c r="AT28" s="661"/>
      <c r="AU28" s="662"/>
      <c r="AV28" s="660" t="s">
        <v>423</v>
      </c>
      <c r="AW28" s="661"/>
      <c r="AX28" s="661"/>
      <c r="AY28" s="661"/>
      <c r="AZ28" s="661"/>
      <c r="BA28" s="661"/>
      <c r="BB28" s="662"/>
      <c r="BC28" s="660" t="s">
        <v>422</v>
      </c>
      <c r="BD28" s="661"/>
      <c r="BE28" s="661"/>
      <c r="BF28" s="661"/>
      <c r="BG28" s="661"/>
      <c r="BH28" s="661"/>
      <c r="BI28" s="663"/>
      <c r="BN28" s="664" t="s">
        <v>421</v>
      </c>
      <c r="BO28" s="665"/>
      <c r="BP28" s="665"/>
      <c r="BQ28" s="665"/>
      <c r="BR28" s="665"/>
      <c r="BS28" s="665"/>
      <c r="BT28" s="666"/>
      <c r="BU28" s="660" t="s">
        <v>420</v>
      </c>
      <c r="BV28" s="661"/>
      <c r="BW28" s="661"/>
      <c r="BX28" s="661"/>
      <c r="BY28" s="661"/>
      <c r="BZ28" s="661"/>
      <c r="CA28" s="662"/>
      <c r="CB28" s="660" t="s">
        <v>419</v>
      </c>
      <c r="CC28" s="661"/>
      <c r="CD28" s="661"/>
      <c r="CE28" s="661"/>
      <c r="CF28" s="661"/>
      <c r="CG28" s="661"/>
      <c r="CH28" s="662"/>
      <c r="CI28" s="660" t="s">
        <v>418</v>
      </c>
      <c r="CJ28" s="661"/>
      <c r="CK28" s="661"/>
      <c r="CL28" s="661"/>
      <c r="CM28" s="661"/>
      <c r="CN28" s="661"/>
      <c r="CO28" s="663"/>
      <c r="CT28" s="664" t="s">
        <v>417</v>
      </c>
      <c r="CU28" s="665"/>
      <c r="CV28" s="665"/>
      <c r="CW28" s="665"/>
      <c r="CX28" s="665"/>
      <c r="CY28" s="665"/>
      <c r="CZ28" s="666"/>
      <c r="DA28" s="660" t="s">
        <v>416</v>
      </c>
      <c r="DB28" s="661"/>
      <c r="DC28" s="661"/>
      <c r="DD28" s="661"/>
      <c r="DE28" s="661"/>
      <c r="DF28" s="661"/>
      <c r="DG28" s="662"/>
      <c r="DH28" s="660" t="s">
        <v>415</v>
      </c>
      <c r="DI28" s="661"/>
      <c r="DJ28" s="661"/>
      <c r="DK28" s="661"/>
      <c r="DL28" s="661"/>
      <c r="DM28" s="661"/>
      <c r="DN28" s="662"/>
      <c r="DO28" s="660" t="s">
        <v>414</v>
      </c>
      <c r="DP28" s="661"/>
      <c r="DQ28" s="661"/>
      <c r="DR28" s="661"/>
      <c r="DS28" s="661"/>
      <c r="DT28" s="661"/>
      <c r="DU28" s="663"/>
      <c r="DZ28" s="664" t="s">
        <v>413</v>
      </c>
      <c r="EA28" s="665"/>
      <c r="EB28" s="665"/>
      <c r="EC28" s="665"/>
      <c r="ED28" s="665"/>
      <c r="EE28" s="665"/>
      <c r="EF28" s="666"/>
      <c r="EG28" s="660" t="s">
        <v>412</v>
      </c>
      <c r="EH28" s="661"/>
      <c r="EI28" s="661"/>
      <c r="EJ28" s="661"/>
      <c r="EK28" s="661"/>
      <c r="EL28" s="661"/>
      <c r="EM28" s="662"/>
      <c r="EN28" s="660" t="s">
        <v>411</v>
      </c>
      <c r="EO28" s="661"/>
      <c r="EP28" s="661"/>
      <c r="EQ28" s="661"/>
      <c r="ER28" s="661"/>
      <c r="ES28" s="661"/>
      <c r="ET28" s="662"/>
      <c r="EU28" s="660" t="s">
        <v>410</v>
      </c>
      <c r="EV28" s="661"/>
      <c r="EW28" s="661"/>
      <c r="EX28" s="661"/>
      <c r="EY28" s="661"/>
      <c r="EZ28" s="661"/>
      <c r="FA28" s="663"/>
      <c r="FF28" s="664" t="s">
        <v>409</v>
      </c>
      <c r="FG28" s="665"/>
      <c r="FH28" s="665"/>
      <c r="FI28" s="665"/>
      <c r="FJ28" s="665"/>
      <c r="FK28" s="665"/>
      <c r="FL28" s="666"/>
      <c r="FM28" s="660" t="s">
        <v>408</v>
      </c>
      <c r="FN28" s="661"/>
      <c r="FO28" s="661"/>
      <c r="FP28" s="661"/>
      <c r="FQ28" s="661"/>
      <c r="FR28" s="661"/>
      <c r="FS28" s="662"/>
      <c r="FT28" s="660" t="s">
        <v>407</v>
      </c>
      <c r="FU28" s="661"/>
      <c r="FV28" s="661"/>
      <c r="FW28" s="661"/>
      <c r="FX28" s="661"/>
      <c r="FY28" s="661"/>
      <c r="FZ28" s="662"/>
      <c r="GA28" s="660" t="s">
        <v>406</v>
      </c>
      <c r="GB28" s="661"/>
      <c r="GC28" s="661"/>
      <c r="GD28" s="661"/>
      <c r="GE28" s="661"/>
      <c r="GF28" s="661"/>
      <c r="GG28" s="663"/>
    </row>
    <row r="29" spans="1:190" ht="5" customHeight="1" thickBot="1">
      <c r="A29" s="159"/>
      <c r="B29" s="159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  <c r="AB29" s="183"/>
      <c r="AC29" s="183"/>
      <c r="AD29" s="183"/>
      <c r="AE29" s="159"/>
      <c r="AF29" s="158" t="s">
        <v>446</v>
      </c>
      <c r="AH29" s="183"/>
      <c r="AI29" s="183"/>
      <c r="AJ29" s="183"/>
      <c r="AK29" s="183"/>
      <c r="AL29" s="183"/>
      <c r="AM29" s="183"/>
      <c r="AN29" s="183"/>
      <c r="AO29" s="183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N29" s="183"/>
      <c r="BO29" s="183"/>
      <c r="BP29" s="183"/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3"/>
      <c r="CO29" s="183"/>
      <c r="CT29" s="183"/>
      <c r="CU29" s="183"/>
      <c r="CV29" s="183"/>
      <c r="CW29" s="183"/>
      <c r="CX29" s="183"/>
      <c r="CY29" s="183"/>
      <c r="CZ29" s="183"/>
      <c r="DA29" s="183"/>
      <c r="DB29" s="183"/>
      <c r="DC29" s="183"/>
      <c r="DD29" s="183"/>
      <c r="DE29" s="183"/>
      <c r="DF29" s="183"/>
      <c r="DG29" s="183"/>
      <c r="DH29" s="183"/>
      <c r="DI29" s="183"/>
      <c r="DJ29" s="183"/>
      <c r="DK29" s="183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Z29" s="183"/>
      <c r="EA29" s="183"/>
      <c r="EB29" s="183"/>
      <c r="EC29" s="183"/>
      <c r="ED29" s="183"/>
      <c r="EE29" s="183"/>
      <c r="EF29" s="183"/>
      <c r="EG29" s="183"/>
      <c r="EH29" s="183"/>
      <c r="EI29" s="183"/>
      <c r="EJ29" s="183"/>
      <c r="EK29" s="183"/>
      <c r="EL29" s="183"/>
      <c r="EM29" s="183"/>
      <c r="EN29" s="183"/>
      <c r="EO29" s="183"/>
      <c r="EP29" s="183"/>
      <c r="EQ29" s="183"/>
      <c r="ER29" s="183"/>
      <c r="ES29" s="183"/>
      <c r="ET29" s="183"/>
      <c r="EU29" s="183"/>
      <c r="EV29" s="183"/>
      <c r="EW29" s="183"/>
      <c r="EX29" s="183"/>
      <c r="EY29" s="183"/>
      <c r="EZ29" s="183"/>
      <c r="FA29" s="183"/>
      <c r="FF29" s="183"/>
      <c r="FG29" s="183"/>
      <c r="FH29" s="183"/>
      <c r="FI29" s="183"/>
      <c r="FJ29" s="183"/>
      <c r="FK29" s="183"/>
      <c r="FL29" s="183"/>
      <c r="FM29" s="183"/>
      <c r="FN29" s="183"/>
      <c r="FO29" s="183"/>
      <c r="FP29" s="183"/>
      <c r="FQ29" s="183"/>
      <c r="FR29" s="183"/>
      <c r="FS29" s="183"/>
      <c r="FT29" s="183"/>
      <c r="FU29" s="183"/>
      <c r="FV29" s="183"/>
      <c r="FW29" s="183"/>
      <c r="FX29" s="183"/>
      <c r="FY29" s="183"/>
      <c r="FZ29" s="183"/>
      <c r="GA29" s="183"/>
      <c r="GB29" s="183"/>
      <c r="GC29" s="183"/>
      <c r="GD29" s="183"/>
      <c r="GE29" s="183"/>
      <c r="GF29" s="183"/>
      <c r="GG29" s="183"/>
    </row>
    <row r="30" spans="1:190" ht="15" customHeight="1" thickTop="1">
      <c r="A30" s="159"/>
      <c r="B30" s="159"/>
      <c r="C30" s="658" t="s">
        <v>400</v>
      </c>
      <c r="D30" s="659"/>
      <c r="E30" s="659"/>
      <c r="F30" s="659"/>
      <c r="G30" s="659"/>
      <c r="H30" s="213" t="s">
        <v>399</v>
      </c>
      <c r="I30" s="214" t="s">
        <v>398</v>
      </c>
      <c r="J30" s="658" t="s">
        <v>400</v>
      </c>
      <c r="K30" s="659"/>
      <c r="L30" s="659"/>
      <c r="M30" s="659"/>
      <c r="N30" s="659"/>
      <c r="O30" s="213" t="s">
        <v>399</v>
      </c>
      <c r="P30" s="214" t="s">
        <v>398</v>
      </c>
      <c r="Q30" s="658" t="s">
        <v>400</v>
      </c>
      <c r="R30" s="659"/>
      <c r="S30" s="659"/>
      <c r="T30" s="659"/>
      <c r="U30" s="659"/>
      <c r="V30" s="213" t="s">
        <v>399</v>
      </c>
      <c r="W30" s="214" t="s">
        <v>398</v>
      </c>
      <c r="X30" s="658" t="s">
        <v>400</v>
      </c>
      <c r="Y30" s="659"/>
      <c r="Z30" s="659"/>
      <c r="AA30" s="659"/>
      <c r="AB30" s="659"/>
      <c r="AC30" s="213" t="s">
        <v>399</v>
      </c>
      <c r="AD30" s="215" t="s">
        <v>398</v>
      </c>
      <c r="AE30" s="159"/>
      <c r="AF30" s="159"/>
      <c r="AG30" s="159"/>
      <c r="AH30" s="658" t="s">
        <v>400</v>
      </c>
      <c r="AI30" s="659"/>
      <c r="AJ30" s="659"/>
      <c r="AK30" s="659"/>
      <c r="AL30" s="659"/>
      <c r="AM30" s="213" t="s">
        <v>399</v>
      </c>
      <c r="AN30" s="214" t="s">
        <v>398</v>
      </c>
      <c r="AO30" s="658" t="s">
        <v>400</v>
      </c>
      <c r="AP30" s="659"/>
      <c r="AQ30" s="659"/>
      <c r="AR30" s="659"/>
      <c r="AS30" s="659"/>
      <c r="AT30" s="213" t="s">
        <v>399</v>
      </c>
      <c r="AU30" s="214" t="s">
        <v>398</v>
      </c>
      <c r="AV30" s="658" t="s">
        <v>400</v>
      </c>
      <c r="AW30" s="659"/>
      <c r="AX30" s="659"/>
      <c r="AY30" s="659"/>
      <c r="AZ30" s="659"/>
      <c r="BA30" s="213" t="s">
        <v>399</v>
      </c>
      <c r="BB30" s="214" t="s">
        <v>398</v>
      </c>
      <c r="BC30" s="658" t="s">
        <v>400</v>
      </c>
      <c r="BD30" s="659"/>
      <c r="BE30" s="659"/>
      <c r="BF30" s="659"/>
      <c r="BG30" s="659"/>
      <c r="BH30" s="213" t="s">
        <v>399</v>
      </c>
      <c r="BI30" s="215" t="s">
        <v>398</v>
      </c>
      <c r="BL30" s="159"/>
      <c r="BM30" s="159"/>
      <c r="BN30" s="658" t="s">
        <v>400</v>
      </c>
      <c r="BO30" s="659"/>
      <c r="BP30" s="659"/>
      <c r="BQ30" s="659"/>
      <c r="BR30" s="659"/>
      <c r="BS30" s="213" t="s">
        <v>399</v>
      </c>
      <c r="BT30" s="214" t="s">
        <v>398</v>
      </c>
      <c r="BU30" s="658" t="s">
        <v>400</v>
      </c>
      <c r="BV30" s="659"/>
      <c r="BW30" s="659"/>
      <c r="BX30" s="659"/>
      <c r="BY30" s="659"/>
      <c r="BZ30" s="213" t="s">
        <v>399</v>
      </c>
      <c r="CA30" s="214" t="s">
        <v>398</v>
      </c>
      <c r="CB30" s="658" t="s">
        <v>400</v>
      </c>
      <c r="CC30" s="659"/>
      <c r="CD30" s="659"/>
      <c r="CE30" s="659"/>
      <c r="CF30" s="659"/>
      <c r="CG30" s="213" t="s">
        <v>399</v>
      </c>
      <c r="CH30" s="214" t="s">
        <v>398</v>
      </c>
      <c r="CI30" s="658" t="s">
        <v>400</v>
      </c>
      <c r="CJ30" s="659"/>
      <c r="CK30" s="659"/>
      <c r="CL30" s="659"/>
      <c r="CM30" s="659"/>
      <c r="CN30" s="213" t="s">
        <v>399</v>
      </c>
      <c r="CO30" s="215" t="s">
        <v>398</v>
      </c>
      <c r="CR30" s="159"/>
      <c r="CS30" s="159"/>
      <c r="CT30" s="658" t="s">
        <v>400</v>
      </c>
      <c r="CU30" s="659"/>
      <c r="CV30" s="659"/>
      <c r="CW30" s="659"/>
      <c r="CX30" s="659"/>
      <c r="CY30" s="213" t="s">
        <v>399</v>
      </c>
      <c r="CZ30" s="214" t="s">
        <v>398</v>
      </c>
      <c r="DA30" s="658" t="s">
        <v>400</v>
      </c>
      <c r="DB30" s="659"/>
      <c r="DC30" s="659"/>
      <c r="DD30" s="659"/>
      <c r="DE30" s="659"/>
      <c r="DF30" s="213" t="s">
        <v>399</v>
      </c>
      <c r="DG30" s="214" t="s">
        <v>398</v>
      </c>
      <c r="DH30" s="658" t="s">
        <v>400</v>
      </c>
      <c r="DI30" s="659"/>
      <c r="DJ30" s="659"/>
      <c r="DK30" s="659"/>
      <c r="DL30" s="659"/>
      <c r="DM30" s="213" t="s">
        <v>399</v>
      </c>
      <c r="DN30" s="214" t="s">
        <v>398</v>
      </c>
      <c r="DO30" s="658" t="s">
        <v>400</v>
      </c>
      <c r="DP30" s="659"/>
      <c r="DQ30" s="659"/>
      <c r="DR30" s="659"/>
      <c r="DS30" s="659"/>
      <c r="DT30" s="213" t="s">
        <v>399</v>
      </c>
      <c r="DU30" s="215" t="s">
        <v>398</v>
      </c>
      <c r="DX30" s="159"/>
      <c r="DY30" s="159"/>
      <c r="DZ30" s="658" t="s">
        <v>400</v>
      </c>
      <c r="EA30" s="659"/>
      <c r="EB30" s="659"/>
      <c r="EC30" s="659"/>
      <c r="ED30" s="659"/>
      <c r="EE30" s="213" t="s">
        <v>399</v>
      </c>
      <c r="EF30" s="214" t="s">
        <v>398</v>
      </c>
      <c r="EG30" s="658" t="s">
        <v>400</v>
      </c>
      <c r="EH30" s="659"/>
      <c r="EI30" s="659"/>
      <c r="EJ30" s="659"/>
      <c r="EK30" s="659"/>
      <c r="EL30" s="213" t="s">
        <v>399</v>
      </c>
      <c r="EM30" s="214" t="s">
        <v>398</v>
      </c>
      <c r="EN30" s="658" t="s">
        <v>400</v>
      </c>
      <c r="EO30" s="659"/>
      <c r="EP30" s="659"/>
      <c r="EQ30" s="659"/>
      <c r="ER30" s="659"/>
      <c r="ES30" s="213" t="s">
        <v>399</v>
      </c>
      <c r="ET30" s="214" t="s">
        <v>398</v>
      </c>
      <c r="EU30" s="658" t="s">
        <v>400</v>
      </c>
      <c r="EV30" s="659"/>
      <c r="EW30" s="659"/>
      <c r="EX30" s="659"/>
      <c r="EY30" s="659"/>
      <c r="EZ30" s="213" t="s">
        <v>399</v>
      </c>
      <c r="FA30" s="215" t="s">
        <v>398</v>
      </c>
      <c r="FD30" s="159"/>
      <c r="FE30" s="159"/>
      <c r="FF30" s="658" t="s">
        <v>400</v>
      </c>
      <c r="FG30" s="659"/>
      <c r="FH30" s="659"/>
      <c r="FI30" s="659"/>
      <c r="FJ30" s="659"/>
      <c r="FK30" s="213" t="s">
        <v>399</v>
      </c>
      <c r="FL30" s="214" t="s">
        <v>398</v>
      </c>
      <c r="FM30" s="658" t="s">
        <v>400</v>
      </c>
      <c r="FN30" s="659"/>
      <c r="FO30" s="659"/>
      <c r="FP30" s="659"/>
      <c r="FQ30" s="659"/>
      <c r="FR30" s="213" t="s">
        <v>399</v>
      </c>
      <c r="FS30" s="214" t="s">
        <v>398</v>
      </c>
      <c r="FT30" s="658" t="s">
        <v>400</v>
      </c>
      <c r="FU30" s="659"/>
      <c r="FV30" s="659"/>
      <c r="FW30" s="659"/>
      <c r="FX30" s="659"/>
      <c r="FY30" s="213" t="s">
        <v>399</v>
      </c>
      <c r="FZ30" s="214" t="s">
        <v>398</v>
      </c>
      <c r="GA30" s="658" t="s">
        <v>400</v>
      </c>
      <c r="GB30" s="659"/>
      <c r="GC30" s="659"/>
      <c r="GD30" s="659"/>
      <c r="GE30" s="659"/>
      <c r="GF30" s="213" t="s">
        <v>399</v>
      </c>
      <c r="GG30" s="215" t="s">
        <v>398</v>
      </c>
    </row>
    <row r="31" spans="1:190" ht="15" customHeight="1">
      <c r="A31" s="159"/>
      <c r="B31" s="159"/>
      <c r="C31" s="210" t="s">
        <v>394</v>
      </c>
      <c r="D31" s="657" t="s">
        <v>393</v>
      </c>
      <c r="E31" s="657"/>
      <c r="F31" s="657"/>
      <c r="G31" s="657"/>
      <c r="H31" s="211">
        <f>(((COUNTIF(C11:I22,C31))*10)/1440)</f>
        <v>0</v>
      </c>
      <c r="I31" s="212">
        <f>IFERROR(H31/H$44,0)</f>
        <v>0</v>
      </c>
      <c r="J31" s="210" t="s">
        <v>394</v>
      </c>
      <c r="K31" s="657" t="s">
        <v>393</v>
      </c>
      <c r="L31" s="657"/>
      <c r="M31" s="657"/>
      <c r="N31" s="657"/>
      <c r="O31" s="211">
        <f>(((COUNTIF(J11:P22,J31))*10)/1440)</f>
        <v>0</v>
      </c>
      <c r="P31" s="212">
        <f>IFERROR(O31/O$44,0)</f>
        <v>0</v>
      </c>
      <c r="Q31" s="210" t="s">
        <v>394</v>
      </c>
      <c r="R31" s="657" t="s">
        <v>393</v>
      </c>
      <c r="S31" s="657"/>
      <c r="T31" s="657"/>
      <c r="U31" s="657"/>
      <c r="V31" s="211">
        <f>(((COUNTIF(Q11:W22,Q31))*10)/1440)</f>
        <v>0</v>
      </c>
      <c r="W31" s="212">
        <f>IFERROR(V31/V$44,0)</f>
        <v>0</v>
      </c>
      <c r="X31" s="210" t="s">
        <v>394</v>
      </c>
      <c r="Y31" s="657" t="s">
        <v>393</v>
      </c>
      <c r="Z31" s="657"/>
      <c r="AA31" s="657"/>
      <c r="AB31" s="657"/>
      <c r="AC31" s="211">
        <f>(((COUNTIF(X11:AD22,X31))*10)/1440)</f>
        <v>0</v>
      </c>
      <c r="AD31" s="216">
        <f>IFERROR(AC31/AC$44,0)</f>
        <v>0</v>
      </c>
      <c r="AE31" s="159"/>
      <c r="AF31" s="159"/>
      <c r="AG31" s="159"/>
      <c r="AH31" s="210" t="s">
        <v>394</v>
      </c>
      <c r="AI31" s="657" t="s">
        <v>393</v>
      </c>
      <c r="AJ31" s="657"/>
      <c r="AK31" s="657"/>
      <c r="AL31" s="657"/>
      <c r="AM31" s="211">
        <f>(((COUNTIF(AH11:AN22,AH31))*10)/1440)</f>
        <v>0</v>
      </c>
      <c r="AN31" s="212">
        <f>IFERROR(AM31/AM$44,0)</f>
        <v>0</v>
      </c>
      <c r="AO31" s="210" t="s">
        <v>394</v>
      </c>
      <c r="AP31" s="657" t="s">
        <v>393</v>
      </c>
      <c r="AQ31" s="657"/>
      <c r="AR31" s="657"/>
      <c r="AS31" s="657"/>
      <c r="AT31" s="211">
        <f>(((COUNTIF(AO11:AU22,AO31))*10)/1440)</f>
        <v>0</v>
      </c>
      <c r="AU31" s="212">
        <f>IFERROR(AT31/AT$44,0)</f>
        <v>0</v>
      </c>
      <c r="AV31" s="210" t="s">
        <v>394</v>
      </c>
      <c r="AW31" s="657" t="s">
        <v>393</v>
      </c>
      <c r="AX31" s="657"/>
      <c r="AY31" s="657"/>
      <c r="AZ31" s="657"/>
      <c r="BA31" s="211">
        <f>(((COUNTIF(AV11:BB22,AV31))*10)/1440)</f>
        <v>0</v>
      </c>
      <c r="BB31" s="212">
        <f>IFERROR(BA31/BA$44,0)</f>
        <v>0</v>
      </c>
      <c r="BC31" s="210" t="s">
        <v>394</v>
      </c>
      <c r="BD31" s="657" t="s">
        <v>393</v>
      </c>
      <c r="BE31" s="657"/>
      <c r="BF31" s="657"/>
      <c r="BG31" s="657"/>
      <c r="BH31" s="211">
        <f>(((COUNTIF(BC11:BI22,BC31))*10)/1440)</f>
        <v>0</v>
      </c>
      <c r="BI31" s="216">
        <f>IFERROR(BH31/BH$44,0)</f>
        <v>0</v>
      </c>
      <c r="BL31" s="159"/>
      <c r="BM31" s="159"/>
      <c r="BN31" s="210" t="s">
        <v>394</v>
      </c>
      <c r="BO31" s="657" t="s">
        <v>393</v>
      </c>
      <c r="BP31" s="657"/>
      <c r="BQ31" s="657"/>
      <c r="BR31" s="657"/>
      <c r="BS31" s="211">
        <f>(((COUNTIF(BN11:BT22,BN31))*10)/1440)</f>
        <v>0</v>
      </c>
      <c r="BT31" s="212">
        <f>IFERROR(BS31/BS$44,0)</f>
        <v>0</v>
      </c>
      <c r="BU31" s="210" t="s">
        <v>394</v>
      </c>
      <c r="BV31" s="657" t="s">
        <v>393</v>
      </c>
      <c r="BW31" s="657"/>
      <c r="BX31" s="657"/>
      <c r="BY31" s="657"/>
      <c r="BZ31" s="211">
        <f>(((COUNTIF(BU11:CA22,BU31))*10)/1440)</f>
        <v>0</v>
      </c>
      <c r="CA31" s="212">
        <f>IFERROR(BZ31/BZ$44,0)</f>
        <v>0</v>
      </c>
      <c r="CB31" s="210" t="s">
        <v>394</v>
      </c>
      <c r="CC31" s="657" t="s">
        <v>393</v>
      </c>
      <c r="CD31" s="657"/>
      <c r="CE31" s="657"/>
      <c r="CF31" s="657"/>
      <c r="CG31" s="211">
        <f>(((COUNTIF(CB11:CH22,CB31))*10)/1440)</f>
        <v>0</v>
      </c>
      <c r="CH31" s="212">
        <f>IFERROR(CG31/CG$44,0)</f>
        <v>0</v>
      </c>
      <c r="CI31" s="210" t="s">
        <v>394</v>
      </c>
      <c r="CJ31" s="657" t="s">
        <v>393</v>
      </c>
      <c r="CK31" s="657"/>
      <c r="CL31" s="657"/>
      <c r="CM31" s="657"/>
      <c r="CN31" s="211">
        <f>(((COUNTIF(CI11:CO22,CI31))*10)/1440)</f>
        <v>0</v>
      </c>
      <c r="CO31" s="216">
        <f>IFERROR(CN31/CN$44,0)</f>
        <v>0</v>
      </c>
      <c r="CR31" s="159"/>
      <c r="CS31" s="159"/>
      <c r="CT31" s="210" t="s">
        <v>394</v>
      </c>
      <c r="CU31" s="657" t="s">
        <v>393</v>
      </c>
      <c r="CV31" s="657"/>
      <c r="CW31" s="657"/>
      <c r="CX31" s="657"/>
      <c r="CY31" s="211">
        <f>(((COUNTIF(CT11:CZ22,CT31))*10)/1440)</f>
        <v>0</v>
      </c>
      <c r="CZ31" s="212">
        <f>IFERROR(CY31/CY$44,0)</f>
        <v>0</v>
      </c>
      <c r="DA31" s="210" t="s">
        <v>394</v>
      </c>
      <c r="DB31" s="657" t="s">
        <v>393</v>
      </c>
      <c r="DC31" s="657"/>
      <c r="DD31" s="657"/>
      <c r="DE31" s="657"/>
      <c r="DF31" s="211">
        <f>(((COUNTIF(DA11:DG22,DA31))*10)/1440)</f>
        <v>0</v>
      </c>
      <c r="DG31" s="212">
        <f>IFERROR(DF31/DF$44,0)</f>
        <v>0</v>
      </c>
      <c r="DH31" s="210" t="s">
        <v>394</v>
      </c>
      <c r="DI31" s="657" t="s">
        <v>393</v>
      </c>
      <c r="DJ31" s="657"/>
      <c r="DK31" s="657"/>
      <c r="DL31" s="657"/>
      <c r="DM31" s="211">
        <f>(((COUNTIF(DH11:DN22,DH31))*10)/1440)</f>
        <v>0</v>
      </c>
      <c r="DN31" s="212">
        <f>IFERROR(DM31/DM$44,0)</f>
        <v>0</v>
      </c>
      <c r="DO31" s="210" t="s">
        <v>394</v>
      </c>
      <c r="DP31" s="657" t="s">
        <v>393</v>
      </c>
      <c r="DQ31" s="657"/>
      <c r="DR31" s="657"/>
      <c r="DS31" s="657"/>
      <c r="DT31" s="211">
        <f>(((COUNTIF(DO11:DU22,DO31))*10)/1440)</f>
        <v>0</v>
      </c>
      <c r="DU31" s="216">
        <f>IFERROR(DT31/DT$44,0)</f>
        <v>0</v>
      </c>
      <c r="DX31" s="159"/>
      <c r="DY31" s="159"/>
      <c r="DZ31" s="210" t="s">
        <v>394</v>
      </c>
      <c r="EA31" s="657" t="s">
        <v>393</v>
      </c>
      <c r="EB31" s="657"/>
      <c r="EC31" s="657"/>
      <c r="ED31" s="657"/>
      <c r="EE31" s="211">
        <f>(((COUNTIF(DZ11:EF22,DZ31))*10)/1440)</f>
        <v>4.8611111111111112E-2</v>
      </c>
      <c r="EF31" s="212">
        <f>IFERROR(EE31/EE$44,0)</f>
        <v>0.18421052631578946</v>
      </c>
      <c r="EG31" s="210" t="s">
        <v>394</v>
      </c>
      <c r="EH31" s="657" t="s">
        <v>393</v>
      </c>
      <c r="EI31" s="657"/>
      <c r="EJ31" s="657"/>
      <c r="EK31" s="657"/>
      <c r="EL31" s="211">
        <f>(((COUNTIF(EG11:EM22,EG31))*10)/1440)</f>
        <v>4.1666666666666664E-2</v>
      </c>
      <c r="EM31" s="212">
        <f>IFERROR(EL31/EL$44,0)</f>
        <v>0.1764705882352941</v>
      </c>
      <c r="EN31" s="210" t="s">
        <v>394</v>
      </c>
      <c r="EO31" s="657" t="s">
        <v>393</v>
      </c>
      <c r="EP31" s="657"/>
      <c r="EQ31" s="657"/>
      <c r="ER31" s="657"/>
      <c r="ES31" s="211">
        <f>(((COUNTIF(EN11:ET22,EN31))*10)/1440)</f>
        <v>4.1666666666666664E-2</v>
      </c>
      <c r="ET31" s="212">
        <f>IFERROR(ES31/ES$44,0)</f>
        <v>0.18181818181818185</v>
      </c>
      <c r="EU31" s="210" t="s">
        <v>394</v>
      </c>
      <c r="EV31" s="657" t="s">
        <v>393</v>
      </c>
      <c r="EW31" s="657"/>
      <c r="EX31" s="657"/>
      <c r="EY31" s="657"/>
      <c r="EZ31" s="211">
        <f>(((COUNTIF(EU11:FA22,EU31))*10)/1440)</f>
        <v>4.1666666666666664E-2</v>
      </c>
      <c r="FA31" s="216">
        <f>IFERROR(EZ31/EZ$44,0)</f>
        <v>0.1875</v>
      </c>
      <c r="FD31" s="159"/>
      <c r="FE31" s="159"/>
      <c r="FF31" s="210" t="s">
        <v>394</v>
      </c>
      <c r="FG31" s="657" t="s">
        <v>393</v>
      </c>
      <c r="FH31" s="657"/>
      <c r="FI31" s="657"/>
      <c r="FJ31" s="657"/>
      <c r="FK31" s="211">
        <f>(((COUNTIF(FF11:FL22,FF31))*10)/1440)</f>
        <v>0</v>
      </c>
      <c r="FL31" s="212">
        <f>IFERROR(FK31/FK$44,0)</f>
        <v>0</v>
      </c>
      <c r="FM31" s="210" t="s">
        <v>394</v>
      </c>
      <c r="FN31" s="657" t="s">
        <v>393</v>
      </c>
      <c r="FO31" s="657"/>
      <c r="FP31" s="657"/>
      <c r="FQ31" s="657"/>
      <c r="FR31" s="211">
        <f>(((COUNTIF(FM11:FS22,FM31))*10)/1440)</f>
        <v>0</v>
      </c>
      <c r="FS31" s="212">
        <f>IFERROR(FR31/FR$44,0)</f>
        <v>0</v>
      </c>
      <c r="FT31" s="210" t="s">
        <v>394</v>
      </c>
      <c r="FU31" s="657" t="s">
        <v>393</v>
      </c>
      <c r="FV31" s="657"/>
      <c r="FW31" s="657"/>
      <c r="FX31" s="657"/>
      <c r="FY31" s="211">
        <f>(((COUNTIF(FT11:FZ22,FT31))*10)/1440)</f>
        <v>0</v>
      </c>
      <c r="FZ31" s="212">
        <f>IFERROR(FY31/FY$44,0)</f>
        <v>0</v>
      </c>
      <c r="GA31" s="210" t="s">
        <v>394</v>
      </c>
      <c r="GB31" s="657" t="s">
        <v>393</v>
      </c>
      <c r="GC31" s="657"/>
      <c r="GD31" s="657"/>
      <c r="GE31" s="657"/>
      <c r="GF31" s="211">
        <f>(((COUNTIF(GA11:GG22,GA31))*10)/1440)</f>
        <v>0</v>
      </c>
      <c r="GG31" s="216">
        <f>IFERROR(GF31/GF$44,0)</f>
        <v>0</v>
      </c>
    </row>
    <row r="32" spans="1:190">
      <c r="A32" s="159"/>
      <c r="B32" s="159"/>
      <c r="C32" s="210" t="s">
        <v>390</v>
      </c>
      <c r="D32" s="657" t="s">
        <v>389</v>
      </c>
      <c r="E32" s="657"/>
      <c r="F32" s="657"/>
      <c r="G32" s="657"/>
      <c r="H32" s="211">
        <f>(((COUNTIF(C11:I22,C32))*10)/1440)</f>
        <v>0</v>
      </c>
      <c r="I32" s="212">
        <f>IFERROR(H32/H$44,0)</f>
        <v>0</v>
      </c>
      <c r="J32" s="210" t="s">
        <v>390</v>
      </c>
      <c r="K32" s="657" t="s">
        <v>389</v>
      </c>
      <c r="L32" s="657"/>
      <c r="M32" s="657"/>
      <c r="N32" s="657"/>
      <c r="O32" s="211">
        <f>(((COUNTIF(J11:P22,J32))*10)/1440)</f>
        <v>0</v>
      </c>
      <c r="P32" s="212">
        <f>IFERROR(O32/O$44,0)</f>
        <v>0</v>
      </c>
      <c r="Q32" s="210" t="s">
        <v>390</v>
      </c>
      <c r="R32" s="657" t="s">
        <v>389</v>
      </c>
      <c r="S32" s="657"/>
      <c r="T32" s="657"/>
      <c r="U32" s="657"/>
      <c r="V32" s="211">
        <f>(((COUNTIF(Q11:W22,Q32))*10)/1440)</f>
        <v>0</v>
      </c>
      <c r="W32" s="212">
        <f>IFERROR(V32/V$44,0)</f>
        <v>0</v>
      </c>
      <c r="X32" s="210" t="s">
        <v>390</v>
      </c>
      <c r="Y32" s="657" t="s">
        <v>389</v>
      </c>
      <c r="Z32" s="657"/>
      <c r="AA32" s="657"/>
      <c r="AB32" s="657"/>
      <c r="AC32" s="211">
        <f>(((COUNTIF(X11:AD22,X32))*10)/1440)</f>
        <v>0</v>
      </c>
      <c r="AD32" s="216">
        <f>IFERROR(AC32/AC$44,0)</f>
        <v>0</v>
      </c>
      <c r="AE32" s="159"/>
      <c r="AF32" s="159"/>
      <c r="AG32" s="159"/>
      <c r="AH32" s="210" t="s">
        <v>390</v>
      </c>
      <c r="AI32" s="657" t="s">
        <v>389</v>
      </c>
      <c r="AJ32" s="657"/>
      <c r="AK32" s="657"/>
      <c r="AL32" s="657"/>
      <c r="AM32" s="211">
        <f>(((COUNTIF(AH11:AN22,AH32))*10)/1440)</f>
        <v>0</v>
      </c>
      <c r="AN32" s="212">
        <f>IFERROR(AM32/AM$44,0)</f>
        <v>0</v>
      </c>
      <c r="AO32" s="210" t="s">
        <v>390</v>
      </c>
      <c r="AP32" s="657" t="s">
        <v>389</v>
      </c>
      <c r="AQ32" s="657"/>
      <c r="AR32" s="657"/>
      <c r="AS32" s="657"/>
      <c r="AT32" s="211">
        <f>(((COUNTIF(AO11:AU22,AO32))*10)/1440)</f>
        <v>0</v>
      </c>
      <c r="AU32" s="212">
        <f>IFERROR(AT32/AT$44,0)</f>
        <v>0</v>
      </c>
      <c r="AV32" s="210" t="s">
        <v>390</v>
      </c>
      <c r="AW32" s="657" t="s">
        <v>389</v>
      </c>
      <c r="AX32" s="657"/>
      <c r="AY32" s="657"/>
      <c r="AZ32" s="657"/>
      <c r="BA32" s="211">
        <f>(((COUNTIF(AV11:BB22,AV32))*10)/1440)</f>
        <v>0</v>
      </c>
      <c r="BB32" s="212">
        <f>IFERROR(BA32/BA$44,0)</f>
        <v>0</v>
      </c>
      <c r="BC32" s="210" t="s">
        <v>390</v>
      </c>
      <c r="BD32" s="657" t="s">
        <v>389</v>
      </c>
      <c r="BE32" s="657"/>
      <c r="BF32" s="657"/>
      <c r="BG32" s="657"/>
      <c r="BH32" s="211">
        <f>(((COUNTIF(BC11:BI22,BC32))*10)/1440)</f>
        <v>0</v>
      </c>
      <c r="BI32" s="216">
        <f>IFERROR(BH32/BH$44,0)</f>
        <v>0</v>
      </c>
      <c r="BL32" s="159"/>
      <c r="BM32" s="159"/>
      <c r="BN32" s="210" t="s">
        <v>390</v>
      </c>
      <c r="BO32" s="657" t="s">
        <v>389</v>
      </c>
      <c r="BP32" s="657"/>
      <c r="BQ32" s="657"/>
      <c r="BR32" s="657"/>
      <c r="BS32" s="211">
        <f>(((COUNTIF(BN11:BT22,BN32))*10)/1440)</f>
        <v>0</v>
      </c>
      <c r="BT32" s="212">
        <f>IFERROR(BS32/BS$44,0)</f>
        <v>0</v>
      </c>
      <c r="BU32" s="210" t="s">
        <v>390</v>
      </c>
      <c r="BV32" s="657" t="s">
        <v>389</v>
      </c>
      <c r="BW32" s="657"/>
      <c r="BX32" s="657"/>
      <c r="BY32" s="657"/>
      <c r="BZ32" s="211">
        <f>(((COUNTIF(BU11:CA22,BU32))*10)/1440)</f>
        <v>0</v>
      </c>
      <c r="CA32" s="212">
        <f>IFERROR(BZ32/BZ$44,0)</f>
        <v>0</v>
      </c>
      <c r="CB32" s="210" t="s">
        <v>390</v>
      </c>
      <c r="CC32" s="657" t="s">
        <v>389</v>
      </c>
      <c r="CD32" s="657"/>
      <c r="CE32" s="657"/>
      <c r="CF32" s="657"/>
      <c r="CG32" s="211">
        <f>(((COUNTIF(CB11:CH22,CB32))*10)/1440)</f>
        <v>0</v>
      </c>
      <c r="CH32" s="212">
        <f>IFERROR(CG32/CG$44,0)</f>
        <v>0</v>
      </c>
      <c r="CI32" s="210" t="s">
        <v>390</v>
      </c>
      <c r="CJ32" s="657" t="s">
        <v>389</v>
      </c>
      <c r="CK32" s="657"/>
      <c r="CL32" s="657"/>
      <c r="CM32" s="657"/>
      <c r="CN32" s="211">
        <f>(((COUNTIF(CI11:CO22,CI32))*10)/1440)</f>
        <v>0</v>
      </c>
      <c r="CO32" s="216">
        <f>IFERROR(CN32/CN$44,0)</f>
        <v>0</v>
      </c>
      <c r="CR32" s="159"/>
      <c r="CS32" s="159"/>
      <c r="CT32" s="210" t="s">
        <v>390</v>
      </c>
      <c r="CU32" s="657" t="s">
        <v>389</v>
      </c>
      <c r="CV32" s="657"/>
      <c r="CW32" s="657"/>
      <c r="CX32" s="657"/>
      <c r="CY32" s="211">
        <f>(((COUNTIF(CT11:CZ22,CT32))*10)/1440)</f>
        <v>0</v>
      </c>
      <c r="CZ32" s="212">
        <f>IFERROR(CY32/CY$44,0)</f>
        <v>0</v>
      </c>
      <c r="DA32" s="210" t="s">
        <v>390</v>
      </c>
      <c r="DB32" s="657" t="s">
        <v>389</v>
      </c>
      <c r="DC32" s="657"/>
      <c r="DD32" s="657"/>
      <c r="DE32" s="657"/>
      <c r="DF32" s="211">
        <f>(((COUNTIF(DA11:DG22,DA32))*10)/1440)</f>
        <v>0</v>
      </c>
      <c r="DG32" s="212">
        <f>IFERROR(DF32/DF$44,0)</f>
        <v>0</v>
      </c>
      <c r="DH32" s="210" t="s">
        <v>390</v>
      </c>
      <c r="DI32" s="657" t="s">
        <v>389</v>
      </c>
      <c r="DJ32" s="657"/>
      <c r="DK32" s="657"/>
      <c r="DL32" s="657"/>
      <c r="DM32" s="211">
        <f>(((COUNTIF(DH11:DN22,DH32))*10)/1440)</f>
        <v>0</v>
      </c>
      <c r="DN32" s="212">
        <f>IFERROR(DM32/DM$44,0)</f>
        <v>0</v>
      </c>
      <c r="DO32" s="210" t="s">
        <v>390</v>
      </c>
      <c r="DP32" s="657" t="s">
        <v>389</v>
      </c>
      <c r="DQ32" s="657"/>
      <c r="DR32" s="657"/>
      <c r="DS32" s="657"/>
      <c r="DT32" s="211">
        <f>(((COUNTIF(DO11:DU22,DO32))*10)/1440)</f>
        <v>0</v>
      </c>
      <c r="DU32" s="216">
        <f>IFERROR(DT32/DT$44,0)</f>
        <v>0</v>
      </c>
      <c r="DX32" s="159"/>
      <c r="DY32" s="159"/>
      <c r="DZ32" s="210" t="s">
        <v>390</v>
      </c>
      <c r="EA32" s="657" t="s">
        <v>389</v>
      </c>
      <c r="EB32" s="657"/>
      <c r="EC32" s="657"/>
      <c r="ED32" s="657"/>
      <c r="EE32" s="211">
        <f>(((COUNTIF(DZ11:EF22,DZ32))*10)/1440)</f>
        <v>7.6388888888888895E-2</v>
      </c>
      <c r="EF32" s="212">
        <f>IFERROR(EE32/EE$44,0)</f>
        <v>0.28947368421052633</v>
      </c>
      <c r="EG32" s="210" t="s">
        <v>390</v>
      </c>
      <c r="EH32" s="657" t="s">
        <v>389</v>
      </c>
      <c r="EI32" s="657"/>
      <c r="EJ32" s="657"/>
      <c r="EK32" s="657"/>
      <c r="EL32" s="211">
        <f>(((COUNTIF(EG11:EM22,EG32))*10)/1440)</f>
        <v>5.5555555555555552E-2</v>
      </c>
      <c r="EM32" s="212">
        <f>IFERROR(EL32/EL$44,0)</f>
        <v>0.23529411764705882</v>
      </c>
      <c r="EN32" s="210" t="s">
        <v>390</v>
      </c>
      <c r="EO32" s="657" t="s">
        <v>389</v>
      </c>
      <c r="EP32" s="657"/>
      <c r="EQ32" s="657"/>
      <c r="ER32" s="657"/>
      <c r="ES32" s="211">
        <f>(((COUNTIF(EN11:ET22,EN32))*10)/1440)</f>
        <v>4.8611111111111112E-2</v>
      </c>
      <c r="ET32" s="212">
        <f>IFERROR(ES32/ES$44,0)</f>
        <v>0.21212121212121215</v>
      </c>
      <c r="EU32" s="210" t="s">
        <v>390</v>
      </c>
      <c r="EV32" s="657" t="s">
        <v>389</v>
      </c>
      <c r="EW32" s="657"/>
      <c r="EX32" s="657"/>
      <c r="EY32" s="657"/>
      <c r="EZ32" s="211">
        <f>(((COUNTIF(EU11:FA22,EU32))*10)/1440)</f>
        <v>4.1666666666666664E-2</v>
      </c>
      <c r="FA32" s="216">
        <f>IFERROR(EZ32/EZ$44,0)</f>
        <v>0.1875</v>
      </c>
      <c r="FD32" s="159"/>
      <c r="FE32" s="159"/>
      <c r="FF32" s="210" t="s">
        <v>390</v>
      </c>
      <c r="FG32" s="657" t="s">
        <v>389</v>
      </c>
      <c r="FH32" s="657"/>
      <c r="FI32" s="657"/>
      <c r="FJ32" s="657"/>
      <c r="FK32" s="211">
        <f>(((COUNTIF(FF11:FL22,FF32))*10)/1440)</f>
        <v>0</v>
      </c>
      <c r="FL32" s="212">
        <f>IFERROR(FK32/FK$44,0)</f>
        <v>0</v>
      </c>
      <c r="FM32" s="210" t="s">
        <v>390</v>
      </c>
      <c r="FN32" s="657" t="s">
        <v>389</v>
      </c>
      <c r="FO32" s="657"/>
      <c r="FP32" s="657"/>
      <c r="FQ32" s="657"/>
      <c r="FR32" s="211">
        <f>(((COUNTIF(FM11:FS22,FM32))*10)/1440)</f>
        <v>0</v>
      </c>
      <c r="FS32" s="212">
        <f>IFERROR(FR32/FR$44,0)</f>
        <v>0</v>
      </c>
      <c r="FT32" s="210" t="s">
        <v>390</v>
      </c>
      <c r="FU32" s="657" t="s">
        <v>389</v>
      </c>
      <c r="FV32" s="657"/>
      <c r="FW32" s="657"/>
      <c r="FX32" s="657"/>
      <c r="FY32" s="211">
        <f>(((COUNTIF(FT11:FZ22,FT32))*10)/1440)</f>
        <v>0</v>
      </c>
      <c r="FZ32" s="212">
        <f>IFERROR(FY32/FY$44,0)</f>
        <v>0</v>
      </c>
      <c r="GA32" s="210" t="s">
        <v>390</v>
      </c>
      <c r="GB32" s="657" t="s">
        <v>389</v>
      </c>
      <c r="GC32" s="657"/>
      <c r="GD32" s="657"/>
      <c r="GE32" s="657"/>
      <c r="GF32" s="211">
        <f>(((COUNTIF(GA11:GG22,GA32))*10)/1440)</f>
        <v>0</v>
      </c>
      <c r="GG32" s="216">
        <f>IFERROR(GF32/GF$44,0)</f>
        <v>0</v>
      </c>
    </row>
    <row r="33" spans="1:189">
      <c r="A33" s="159"/>
      <c r="B33" s="159"/>
      <c r="C33" s="210" t="s">
        <v>388</v>
      </c>
      <c r="D33" s="657" t="s">
        <v>387</v>
      </c>
      <c r="E33" s="657"/>
      <c r="F33" s="657"/>
      <c r="G33" s="657"/>
      <c r="H33" s="211">
        <f>(((COUNTIF(C11:I22,C33))*10)/1440)</f>
        <v>0</v>
      </c>
      <c r="I33" s="212">
        <f>IFERROR(H33/H$44,0)</f>
        <v>0</v>
      </c>
      <c r="J33" s="210" t="s">
        <v>388</v>
      </c>
      <c r="K33" s="657" t="s">
        <v>387</v>
      </c>
      <c r="L33" s="657"/>
      <c r="M33" s="657"/>
      <c r="N33" s="657"/>
      <c r="O33" s="211">
        <f>(((COUNTIF(J11:P22,J33))*10)/1440)</f>
        <v>0</v>
      </c>
      <c r="P33" s="212">
        <f>IFERROR(O33/O$44,0)</f>
        <v>0</v>
      </c>
      <c r="Q33" s="210" t="s">
        <v>388</v>
      </c>
      <c r="R33" s="657" t="s">
        <v>387</v>
      </c>
      <c r="S33" s="657"/>
      <c r="T33" s="657"/>
      <c r="U33" s="657"/>
      <c r="V33" s="211">
        <f>(((COUNTIF(Q11:W22,Q33))*10)/1440)</f>
        <v>0</v>
      </c>
      <c r="W33" s="212">
        <f>IFERROR(V33/V$44,0)</f>
        <v>0</v>
      </c>
      <c r="X33" s="210" t="s">
        <v>388</v>
      </c>
      <c r="Y33" s="657" t="s">
        <v>387</v>
      </c>
      <c r="Z33" s="657"/>
      <c r="AA33" s="657"/>
      <c r="AB33" s="657"/>
      <c r="AC33" s="211">
        <f>(((COUNTIF(X11:AD22,X33))*10)/1440)</f>
        <v>0</v>
      </c>
      <c r="AD33" s="216">
        <f>IFERROR(AC33/AC$44,0)</f>
        <v>0</v>
      </c>
      <c r="AE33" s="159"/>
      <c r="AF33" s="159"/>
      <c r="AG33" s="159"/>
      <c r="AH33" s="210" t="s">
        <v>388</v>
      </c>
      <c r="AI33" s="657" t="s">
        <v>387</v>
      </c>
      <c r="AJ33" s="657"/>
      <c r="AK33" s="657"/>
      <c r="AL33" s="657"/>
      <c r="AM33" s="211">
        <f>(((COUNTIF(AH11:AN22,AH33))*10)/1440)</f>
        <v>0</v>
      </c>
      <c r="AN33" s="212">
        <f>IFERROR(AM33/AM$44,0)</f>
        <v>0</v>
      </c>
      <c r="AO33" s="210" t="s">
        <v>388</v>
      </c>
      <c r="AP33" s="657" t="s">
        <v>387</v>
      </c>
      <c r="AQ33" s="657"/>
      <c r="AR33" s="657"/>
      <c r="AS33" s="657"/>
      <c r="AT33" s="211">
        <f>(((COUNTIF(AO11:AU22,AO33))*10)/1440)</f>
        <v>0</v>
      </c>
      <c r="AU33" s="212">
        <f>IFERROR(AT33/AT$44,0)</f>
        <v>0</v>
      </c>
      <c r="AV33" s="210" t="s">
        <v>388</v>
      </c>
      <c r="AW33" s="657" t="s">
        <v>387</v>
      </c>
      <c r="AX33" s="657"/>
      <c r="AY33" s="657"/>
      <c r="AZ33" s="657"/>
      <c r="BA33" s="211">
        <f>(((COUNTIF(AV11:BB22,AV33))*10)/1440)</f>
        <v>0</v>
      </c>
      <c r="BB33" s="212">
        <f>IFERROR(BA33/BA$44,0)</f>
        <v>0</v>
      </c>
      <c r="BC33" s="210" t="s">
        <v>388</v>
      </c>
      <c r="BD33" s="657" t="s">
        <v>387</v>
      </c>
      <c r="BE33" s="657"/>
      <c r="BF33" s="657"/>
      <c r="BG33" s="657"/>
      <c r="BH33" s="211">
        <f>(((COUNTIF(BC11:BI22,BC33))*10)/1440)</f>
        <v>0</v>
      </c>
      <c r="BI33" s="216">
        <f>IFERROR(BH33/BH$44,0)</f>
        <v>0</v>
      </c>
      <c r="BL33" s="159"/>
      <c r="BM33" s="159"/>
      <c r="BN33" s="210" t="s">
        <v>388</v>
      </c>
      <c r="BO33" s="657" t="s">
        <v>387</v>
      </c>
      <c r="BP33" s="657"/>
      <c r="BQ33" s="657"/>
      <c r="BR33" s="657"/>
      <c r="BS33" s="211">
        <f>(((COUNTIF(BN11:BT22,BN33))*10)/1440)</f>
        <v>0</v>
      </c>
      <c r="BT33" s="212">
        <f>IFERROR(BS33/BS$44,0)</f>
        <v>0</v>
      </c>
      <c r="BU33" s="210" t="s">
        <v>388</v>
      </c>
      <c r="BV33" s="657" t="s">
        <v>387</v>
      </c>
      <c r="BW33" s="657"/>
      <c r="BX33" s="657"/>
      <c r="BY33" s="657"/>
      <c r="BZ33" s="211">
        <f>(((COUNTIF(BU11:CA22,BU33))*10)/1440)</f>
        <v>0</v>
      </c>
      <c r="CA33" s="212">
        <f>IFERROR(BZ33/BZ$44,0)</f>
        <v>0</v>
      </c>
      <c r="CB33" s="210" t="s">
        <v>388</v>
      </c>
      <c r="CC33" s="657" t="s">
        <v>387</v>
      </c>
      <c r="CD33" s="657"/>
      <c r="CE33" s="657"/>
      <c r="CF33" s="657"/>
      <c r="CG33" s="211">
        <f>(((COUNTIF(CB11:CH22,CB33))*10)/1440)</f>
        <v>0</v>
      </c>
      <c r="CH33" s="212">
        <f>IFERROR(CG33/CG$44,0)</f>
        <v>0</v>
      </c>
      <c r="CI33" s="210" t="s">
        <v>388</v>
      </c>
      <c r="CJ33" s="657" t="s">
        <v>387</v>
      </c>
      <c r="CK33" s="657"/>
      <c r="CL33" s="657"/>
      <c r="CM33" s="657"/>
      <c r="CN33" s="211">
        <f>(((COUNTIF(CI11:CO22,CI33))*10)/1440)</f>
        <v>0</v>
      </c>
      <c r="CO33" s="216">
        <f>IFERROR(CN33/CN$44,0)</f>
        <v>0</v>
      </c>
      <c r="CR33" s="159"/>
      <c r="CS33" s="159"/>
      <c r="CT33" s="210" t="s">
        <v>388</v>
      </c>
      <c r="CU33" s="657" t="s">
        <v>387</v>
      </c>
      <c r="CV33" s="657"/>
      <c r="CW33" s="657"/>
      <c r="CX33" s="657"/>
      <c r="CY33" s="211">
        <f>(((COUNTIF(CT11:CZ22,CT33))*10)/1440)</f>
        <v>0</v>
      </c>
      <c r="CZ33" s="212">
        <f>IFERROR(CY33/CY$44,0)</f>
        <v>0</v>
      </c>
      <c r="DA33" s="210" t="s">
        <v>388</v>
      </c>
      <c r="DB33" s="657" t="s">
        <v>387</v>
      </c>
      <c r="DC33" s="657"/>
      <c r="DD33" s="657"/>
      <c r="DE33" s="657"/>
      <c r="DF33" s="211">
        <f>(((COUNTIF(DA11:DG22,DA33))*10)/1440)</f>
        <v>0</v>
      </c>
      <c r="DG33" s="212">
        <f>IFERROR(DF33/DF$44,0)</f>
        <v>0</v>
      </c>
      <c r="DH33" s="210" t="s">
        <v>388</v>
      </c>
      <c r="DI33" s="657" t="s">
        <v>387</v>
      </c>
      <c r="DJ33" s="657"/>
      <c r="DK33" s="657"/>
      <c r="DL33" s="657"/>
      <c r="DM33" s="211">
        <f>(((COUNTIF(DH11:DN22,DH33))*10)/1440)</f>
        <v>0</v>
      </c>
      <c r="DN33" s="212">
        <f>IFERROR(DM33/DM$44,0)</f>
        <v>0</v>
      </c>
      <c r="DO33" s="210" t="s">
        <v>388</v>
      </c>
      <c r="DP33" s="657" t="s">
        <v>387</v>
      </c>
      <c r="DQ33" s="657"/>
      <c r="DR33" s="657"/>
      <c r="DS33" s="657"/>
      <c r="DT33" s="211">
        <f>(((COUNTIF(DO11:DU22,DO33))*10)/1440)</f>
        <v>0</v>
      </c>
      <c r="DU33" s="216">
        <f>IFERROR(DT33/DT$44,0)</f>
        <v>0</v>
      </c>
      <c r="DX33" s="159"/>
      <c r="DY33" s="159"/>
      <c r="DZ33" s="210" t="s">
        <v>388</v>
      </c>
      <c r="EA33" s="657" t="s">
        <v>387</v>
      </c>
      <c r="EB33" s="657"/>
      <c r="EC33" s="657"/>
      <c r="ED33" s="657"/>
      <c r="EE33" s="211">
        <f>(((COUNTIF(DZ11:EF22,DZ33))*10)/1440)</f>
        <v>0</v>
      </c>
      <c r="EF33" s="212">
        <f>IFERROR(EE33/EE$44,0)</f>
        <v>0</v>
      </c>
      <c r="EG33" s="210" t="s">
        <v>388</v>
      </c>
      <c r="EH33" s="657" t="s">
        <v>387</v>
      </c>
      <c r="EI33" s="657"/>
      <c r="EJ33" s="657"/>
      <c r="EK33" s="657"/>
      <c r="EL33" s="211">
        <f>(((COUNTIF(EG11:EM22,EG33))*10)/1440)</f>
        <v>0</v>
      </c>
      <c r="EM33" s="212">
        <f>IFERROR(EL33/EL$44,0)</f>
        <v>0</v>
      </c>
      <c r="EN33" s="210" t="s">
        <v>388</v>
      </c>
      <c r="EO33" s="657" t="s">
        <v>387</v>
      </c>
      <c r="EP33" s="657"/>
      <c r="EQ33" s="657"/>
      <c r="ER33" s="657"/>
      <c r="ES33" s="211">
        <f>(((COUNTIF(EN11:ET22,EN33))*10)/1440)</f>
        <v>0</v>
      </c>
      <c r="ET33" s="212">
        <f>IFERROR(ES33/ES$44,0)</f>
        <v>0</v>
      </c>
      <c r="EU33" s="210" t="s">
        <v>388</v>
      </c>
      <c r="EV33" s="657" t="s">
        <v>387</v>
      </c>
      <c r="EW33" s="657"/>
      <c r="EX33" s="657"/>
      <c r="EY33" s="657"/>
      <c r="EZ33" s="211">
        <f>(((COUNTIF(EU11:FA22,EU33))*10)/1440)</f>
        <v>0</v>
      </c>
      <c r="FA33" s="216">
        <f>IFERROR(EZ33/EZ$44,0)</f>
        <v>0</v>
      </c>
      <c r="FD33" s="159"/>
      <c r="FE33" s="159"/>
      <c r="FF33" s="210" t="s">
        <v>388</v>
      </c>
      <c r="FG33" s="657" t="s">
        <v>387</v>
      </c>
      <c r="FH33" s="657"/>
      <c r="FI33" s="657"/>
      <c r="FJ33" s="657"/>
      <c r="FK33" s="211">
        <f>(((COUNTIF(FF11:FL22,FF33))*10)/1440)</f>
        <v>0</v>
      </c>
      <c r="FL33" s="212">
        <f>IFERROR(FK33/FK$44,0)</f>
        <v>0</v>
      </c>
      <c r="FM33" s="210" t="s">
        <v>388</v>
      </c>
      <c r="FN33" s="657" t="s">
        <v>387</v>
      </c>
      <c r="FO33" s="657"/>
      <c r="FP33" s="657"/>
      <c r="FQ33" s="657"/>
      <c r="FR33" s="211">
        <f>(((COUNTIF(FM11:FS22,FM33))*10)/1440)</f>
        <v>0</v>
      </c>
      <c r="FS33" s="212">
        <f>IFERROR(FR33/FR$44,0)</f>
        <v>0</v>
      </c>
      <c r="FT33" s="210" t="s">
        <v>388</v>
      </c>
      <c r="FU33" s="657" t="s">
        <v>387</v>
      </c>
      <c r="FV33" s="657"/>
      <c r="FW33" s="657"/>
      <c r="FX33" s="657"/>
      <c r="FY33" s="211">
        <f>(((COUNTIF(FT11:FZ22,FT33))*10)/1440)</f>
        <v>0</v>
      </c>
      <c r="FZ33" s="212">
        <f>IFERROR(FY33/FY$44,0)</f>
        <v>0</v>
      </c>
      <c r="GA33" s="210" t="s">
        <v>388</v>
      </c>
      <c r="GB33" s="657" t="s">
        <v>387</v>
      </c>
      <c r="GC33" s="657"/>
      <c r="GD33" s="657"/>
      <c r="GE33" s="657"/>
      <c r="GF33" s="211">
        <f>(((COUNTIF(GA11:GG22,GA33))*10)/1440)</f>
        <v>0</v>
      </c>
      <c r="GG33" s="216">
        <f>IFERROR(GF33/GF$44,0)</f>
        <v>0</v>
      </c>
    </row>
    <row r="34" spans="1:189">
      <c r="A34" s="159"/>
      <c r="B34" s="159"/>
      <c r="C34" s="210" t="s">
        <v>386</v>
      </c>
      <c r="D34" s="657" t="s">
        <v>385</v>
      </c>
      <c r="E34" s="657"/>
      <c r="F34" s="657"/>
      <c r="G34" s="657"/>
      <c r="H34" s="211">
        <f>(((COUNTIF(C11:I22,C34))*10)/1440)</f>
        <v>0</v>
      </c>
      <c r="I34" s="212">
        <f>IFERROR(H34/H$44,0)</f>
        <v>0</v>
      </c>
      <c r="J34" s="210" t="s">
        <v>386</v>
      </c>
      <c r="K34" s="657" t="s">
        <v>385</v>
      </c>
      <c r="L34" s="657"/>
      <c r="M34" s="657"/>
      <c r="N34" s="657"/>
      <c r="O34" s="211">
        <f>(((COUNTIF(J11:P22,J34))*10)/1440)</f>
        <v>0</v>
      </c>
      <c r="P34" s="212">
        <f>IFERROR(O34/O$44,0)</f>
        <v>0</v>
      </c>
      <c r="Q34" s="210" t="s">
        <v>386</v>
      </c>
      <c r="R34" s="657" t="s">
        <v>385</v>
      </c>
      <c r="S34" s="657"/>
      <c r="T34" s="657"/>
      <c r="U34" s="657"/>
      <c r="V34" s="211">
        <f>(((COUNTIF(Q11:W22,Q34))*10)/1440)</f>
        <v>0</v>
      </c>
      <c r="W34" s="212">
        <f>IFERROR(V34/V$44,0)</f>
        <v>0</v>
      </c>
      <c r="X34" s="210" t="s">
        <v>386</v>
      </c>
      <c r="Y34" s="657" t="s">
        <v>385</v>
      </c>
      <c r="Z34" s="657"/>
      <c r="AA34" s="657"/>
      <c r="AB34" s="657"/>
      <c r="AC34" s="211">
        <f>(((COUNTIF(X11:AD22,X34))*10)/1440)</f>
        <v>0</v>
      </c>
      <c r="AD34" s="216">
        <f>IFERROR(AC34/AC$44,0)</f>
        <v>0</v>
      </c>
      <c r="AE34" s="159"/>
      <c r="AF34" s="159"/>
      <c r="AG34" s="159"/>
      <c r="AH34" s="210" t="s">
        <v>386</v>
      </c>
      <c r="AI34" s="657" t="s">
        <v>385</v>
      </c>
      <c r="AJ34" s="657"/>
      <c r="AK34" s="657"/>
      <c r="AL34" s="657"/>
      <c r="AM34" s="211">
        <f>(((COUNTIF(AH11:AN22,AH34))*10)/1440)</f>
        <v>0</v>
      </c>
      <c r="AN34" s="212">
        <f>IFERROR(AM34/AM$44,0)</f>
        <v>0</v>
      </c>
      <c r="AO34" s="210" t="s">
        <v>386</v>
      </c>
      <c r="AP34" s="657" t="s">
        <v>385</v>
      </c>
      <c r="AQ34" s="657"/>
      <c r="AR34" s="657"/>
      <c r="AS34" s="657"/>
      <c r="AT34" s="211">
        <f>(((COUNTIF(AO11:AU22,AO34))*10)/1440)</f>
        <v>0</v>
      </c>
      <c r="AU34" s="212">
        <f>IFERROR(AT34/AT$44,0)</f>
        <v>0</v>
      </c>
      <c r="AV34" s="210" t="s">
        <v>386</v>
      </c>
      <c r="AW34" s="657" t="s">
        <v>385</v>
      </c>
      <c r="AX34" s="657"/>
      <c r="AY34" s="657"/>
      <c r="AZ34" s="657"/>
      <c r="BA34" s="211">
        <f>(((COUNTIF(AV11:BB22,AV34))*10)/1440)</f>
        <v>0</v>
      </c>
      <c r="BB34" s="212">
        <f>IFERROR(BA34/BA$44,0)</f>
        <v>0</v>
      </c>
      <c r="BC34" s="210" t="s">
        <v>386</v>
      </c>
      <c r="BD34" s="657" t="s">
        <v>385</v>
      </c>
      <c r="BE34" s="657"/>
      <c r="BF34" s="657"/>
      <c r="BG34" s="657"/>
      <c r="BH34" s="211">
        <f>(((COUNTIF(BC11:BI22,BC34))*10)/1440)</f>
        <v>0</v>
      </c>
      <c r="BI34" s="216">
        <f>IFERROR(BH34/BH$44,0)</f>
        <v>0</v>
      </c>
      <c r="BL34" s="159"/>
      <c r="BM34" s="159"/>
      <c r="BN34" s="210" t="s">
        <v>386</v>
      </c>
      <c r="BO34" s="657" t="s">
        <v>385</v>
      </c>
      <c r="BP34" s="657"/>
      <c r="BQ34" s="657"/>
      <c r="BR34" s="657"/>
      <c r="BS34" s="211">
        <f>(((COUNTIF(BN11:BT22,BN34))*10)/1440)</f>
        <v>0</v>
      </c>
      <c r="BT34" s="212">
        <f>IFERROR(BS34/BS$44,0)</f>
        <v>0</v>
      </c>
      <c r="BU34" s="210" t="s">
        <v>386</v>
      </c>
      <c r="BV34" s="657" t="s">
        <v>385</v>
      </c>
      <c r="BW34" s="657"/>
      <c r="BX34" s="657"/>
      <c r="BY34" s="657"/>
      <c r="BZ34" s="211">
        <f>(((COUNTIF(BU11:CA22,BU34))*10)/1440)</f>
        <v>0</v>
      </c>
      <c r="CA34" s="212">
        <f>IFERROR(BZ34/BZ$44,0)</f>
        <v>0</v>
      </c>
      <c r="CB34" s="210" t="s">
        <v>386</v>
      </c>
      <c r="CC34" s="657" t="s">
        <v>385</v>
      </c>
      <c r="CD34" s="657"/>
      <c r="CE34" s="657"/>
      <c r="CF34" s="657"/>
      <c r="CG34" s="211">
        <f>(((COUNTIF(CB11:CH22,CB34))*10)/1440)</f>
        <v>0</v>
      </c>
      <c r="CH34" s="212">
        <f>IFERROR(CG34/CG$44,0)</f>
        <v>0</v>
      </c>
      <c r="CI34" s="210" t="s">
        <v>386</v>
      </c>
      <c r="CJ34" s="657" t="s">
        <v>385</v>
      </c>
      <c r="CK34" s="657"/>
      <c r="CL34" s="657"/>
      <c r="CM34" s="657"/>
      <c r="CN34" s="211">
        <f>(((COUNTIF(CI11:CO22,CI34))*10)/1440)</f>
        <v>0</v>
      </c>
      <c r="CO34" s="216">
        <f>IFERROR(CN34/CN$44,0)</f>
        <v>0</v>
      </c>
      <c r="CR34" s="159"/>
      <c r="CS34" s="159"/>
      <c r="CT34" s="210" t="s">
        <v>386</v>
      </c>
      <c r="CU34" s="657" t="s">
        <v>385</v>
      </c>
      <c r="CV34" s="657"/>
      <c r="CW34" s="657"/>
      <c r="CX34" s="657"/>
      <c r="CY34" s="211">
        <f>(((COUNTIF(CT11:CZ22,CT34))*10)/1440)</f>
        <v>0</v>
      </c>
      <c r="CZ34" s="212">
        <f>IFERROR(CY34/CY$44,0)</f>
        <v>0</v>
      </c>
      <c r="DA34" s="210" t="s">
        <v>386</v>
      </c>
      <c r="DB34" s="657" t="s">
        <v>385</v>
      </c>
      <c r="DC34" s="657"/>
      <c r="DD34" s="657"/>
      <c r="DE34" s="657"/>
      <c r="DF34" s="211">
        <f>(((COUNTIF(DA11:DG22,DA34))*10)/1440)</f>
        <v>0</v>
      </c>
      <c r="DG34" s="212">
        <f>IFERROR(DF34/DF$44,0)</f>
        <v>0</v>
      </c>
      <c r="DH34" s="210" t="s">
        <v>386</v>
      </c>
      <c r="DI34" s="657" t="s">
        <v>385</v>
      </c>
      <c r="DJ34" s="657"/>
      <c r="DK34" s="657"/>
      <c r="DL34" s="657"/>
      <c r="DM34" s="211">
        <f>(((COUNTIF(DH11:DN22,DH34))*10)/1440)</f>
        <v>0</v>
      </c>
      <c r="DN34" s="212">
        <f>IFERROR(DM34/DM$44,0)</f>
        <v>0</v>
      </c>
      <c r="DO34" s="210" t="s">
        <v>386</v>
      </c>
      <c r="DP34" s="657" t="s">
        <v>385</v>
      </c>
      <c r="DQ34" s="657"/>
      <c r="DR34" s="657"/>
      <c r="DS34" s="657"/>
      <c r="DT34" s="211">
        <f>(((COUNTIF(DO11:DU22,DO34))*10)/1440)</f>
        <v>0</v>
      </c>
      <c r="DU34" s="216">
        <f>IFERROR(DT34/DT$44,0)</f>
        <v>0</v>
      </c>
      <c r="DX34" s="159"/>
      <c r="DY34" s="159"/>
      <c r="DZ34" s="210" t="s">
        <v>386</v>
      </c>
      <c r="EA34" s="657" t="s">
        <v>385</v>
      </c>
      <c r="EB34" s="657"/>
      <c r="EC34" s="657"/>
      <c r="ED34" s="657"/>
      <c r="EE34" s="211">
        <f>(((COUNTIF(DZ11:EF22,DZ34))*10)/1440)</f>
        <v>0</v>
      </c>
      <c r="EF34" s="212">
        <f>IFERROR(EE34/EE$44,0)</f>
        <v>0</v>
      </c>
      <c r="EG34" s="210" t="s">
        <v>386</v>
      </c>
      <c r="EH34" s="657" t="s">
        <v>385</v>
      </c>
      <c r="EI34" s="657"/>
      <c r="EJ34" s="657"/>
      <c r="EK34" s="657"/>
      <c r="EL34" s="211">
        <f>(((COUNTIF(EG11:EM22,EG34))*10)/1440)</f>
        <v>0</v>
      </c>
      <c r="EM34" s="212">
        <f>IFERROR(EL34/EL$44,0)</f>
        <v>0</v>
      </c>
      <c r="EN34" s="210" t="s">
        <v>386</v>
      </c>
      <c r="EO34" s="657" t="s">
        <v>385</v>
      </c>
      <c r="EP34" s="657"/>
      <c r="EQ34" s="657"/>
      <c r="ER34" s="657"/>
      <c r="ES34" s="211">
        <f>(((COUNTIF(EN11:ET22,EN34))*10)/1440)</f>
        <v>0</v>
      </c>
      <c r="ET34" s="212">
        <f>IFERROR(ES34/ES$44,0)</f>
        <v>0</v>
      </c>
      <c r="EU34" s="210" t="s">
        <v>386</v>
      </c>
      <c r="EV34" s="657" t="s">
        <v>385</v>
      </c>
      <c r="EW34" s="657"/>
      <c r="EX34" s="657"/>
      <c r="EY34" s="657"/>
      <c r="EZ34" s="211">
        <f>(((COUNTIF(EU11:FA22,EU34))*10)/1440)</f>
        <v>0</v>
      </c>
      <c r="FA34" s="216">
        <f>IFERROR(EZ34/EZ$44,0)</f>
        <v>0</v>
      </c>
      <c r="FD34" s="159"/>
      <c r="FE34" s="159"/>
      <c r="FF34" s="210" t="s">
        <v>386</v>
      </c>
      <c r="FG34" s="657" t="s">
        <v>385</v>
      </c>
      <c r="FH34" s="657"/>
      <c r="FI34" s="657"/>
      <c r="FJ34" s="657"/>
      <c r="FK34" s="211">
        <f>(((COUNTIF(FF11:FL22,FF34))*10)/1440)</f>
        <v>0</v>
      </c>
      <c r="FL34" s="212">
        <f>IFERROR(FK34/FK$44,0)</f>
        <v>0</v>
      </c>
      <c r="FM34" s="210" t="s">
        <v>386</v>
      </c>
      <c r="FN34" s="657" t="s">
        <v>385</v>
      </c>
      <c r="FO34" s="657"/>
      <c r="FP34" s="657"/>
      <c r="FQ34" s="657"/>
      <c r="FR34" s="211">
        <f>(((COUNTIF(FM11:FS22,FM34))*10)/1440)</f>
        <v>0</v>
      </c>
      <c r="FS34" s="212">
        <f>IFERROR(FR34/FR$44,0)</f>
        <v>0</v>
      </c>
      <c r="FT34" s="210" t="s">
        <v>386</v>
      </c>
      <c r="FU34" s="657" t="s">
        <v>385</v>
      </c>
      <c r="FV34" s="657"/>
      <c r="FW34" s="657"/>
      <c r="FX34" s="657"/>
      <c r="FY34" s="211">
        <f>(((COUNTIF(FT11:FZ22,FT34))*10)/1440)</f>
        <v>0</v>
      </c>
      <c r="FZ34" s="212">
        <f>IFERROR(FY34/FY$44,0)</f>
        <v>0</v>
      </c>
      <c r="GA34" s="210" t="s">
        <v>386</v>
      </c>
      <c r="GB34" s="657" t="s">
        <v>385</v>
      </c>
      <c r="GC34" s="657"/>
      <c r="GD34" s="657"/>
      <c r="GE34" s="657"/>
      <c r="GF34" s="211">
        <f>(((COUNTIF(GA11:GG22,GA34))*10)/1440)</f>
        <v>0</v>
      </c>
      <c r="GG34" s="216">
        <f>IFERROR(GF34/GF$44,0)</f>
        <v>0</v>
      </c>
    </row>
    <row r="35" spans="1:189">
      <c r="A35" s="159"/>
      <c r="B35" s="159"/>
      <c r="C35" s="210" t="s">
        <v>384</v>
      </c>
      <c r="D35" s="657" t="s">
        <v>150</v>
      </c>
      <c r="E35" s="657"/>
      <c r="F35" s="657"/>
      <c r="G35" s="657"/>
      <c r="H35" s="211">
        <f>(((COUNTIF(C11:I22,C35))*10)/1440)</f>
        <v>0</v>
      </c>
      <c r="I35" s="212">
        <f t="shared" ref="I35:I42" si="11">IFERROR(H35/H$44,0)</f>
        <v>0</v>
      </c>
      <c r="J35" s="210" t="s">
        <v>384</v>
      </c>
      <c r="K35" s="657" t="s">
        <v>150</v>
      </c>
      <c r="L35" s="657"/>
      <c r="M35" s="657"/>
      <c r="N35" s="657"/>
      <c r="O35" s="211">
        <f>(((COUNTIF(J11:P22,J35))*10)/1440)</f>
        <v>0</v>
      </c>
      <c r="P35" s="212">
        <f t="shared" ref="P35:P42" si="12">IFERROR(O35/O$44,0)</f>
        <v>0</v>
      </c>
      <c r="Q35" s="210" t="s">
        <v>384</v>
      </c>
      <c r="R35" s="657" t="s">
        <v>150</v>
      </c>
      <c r="S35" s="657"/>
      <c r="T35" s="657"/>
      <c r="U35" s="657"/>
      <c r="V35" s="211">
        <f>(((COUNTIF(Q11:W22,Q35))*10)/1440)</f>
        <v>0</v>
      </c>
      <c r="W35" s="212">
        <f t="shared" ref="W35:W42" si="13">IFERROR(V35/V$44,0)</f>
        <v>0</v>
      </c>
      <c r="X35" s="210" t="s">
        <v>384</v>
      </c>
      <c r="Y35" s="657" t="s">
        <v>150</v>
      </c>
      <c r="Z35" s="657"/>
      <c r="AA35" s="657"/>
      <c r="AB35" s="657"/>
      <c r="AC35" s="211">
        <f>(((COUNTIF(X11:AD22,X35))*10)/1440)</f>
        <v>0</v>
      </c>
      <c r="AD35" s="216">
        <f t="shared" ref="AD35:AD42" si="14">IFERROR(AC35/AC$44,0)</f>
        <v>0</v>
      </c>
      <c r="AE35" s="159"/>
      <c r="AF35" s="159"/>
      <c r="AG35" s="159"/>
      <c r="AH35" s="210" t="s">
        <v>384</v>
      </c>
      <c r="AI35" s="657" t="s">
        <v>150</v>
      </c>
      <c r="AJ35" s="657"/>
      <c r="AK35" s="657"/>
      <c r="AL35" s="657"/>
      <c r="AM35" s="211">
        <f>(((COUNTIF(AH11:AN22,AH35))*10)/1440)</f>
        <v>0</v>
      </c>
      <c r="AN35" s="212">
        <f t="shared" ref="AN35:AN42" si="15">IFERROR(AM35/AM$44,0)</f>
        <v>0</v>
      </c>
      <c r="AO35" s="210" t="s">
        <v>384</v>
      </c>
      <c r="AP35" s="657" t="s">
        <v>150</v>
      </c>
      <c r="AQ35" s="657"/>
      <c r="AR35" s="657"/>
      <c r="AS35" s="657"/>
      <c r="AT35" s="211">
        <f>(((COUNTIF(AO11:AU22,AO35))*10)/1440)</f>
        <v>0</v>
      </c>
      <c r="AU35" s="212">
        <f t="shared" ref="AU35:AU42" si="16">IFERROR(AT35/AT$44,0)</f>
        <v>0</v>
      </c>
      <c r="AV35" s="210" t="s">
        <v>384</v>
      </c>
      <c r="AW35" s="657" t="s">
        <v>150</v>
      </c>
      <c r="AX35" s="657"/>
      <c r="AY35" s="657"/>
      <c r="AZ35" s="657"/>
      <c r="BA35" s="211">
        <f>(((COUNTIF(AV11:BB22,AV35))*10)/1440)</f>
        <v>0</v>
      </c>
      <c r="BB35" s="212">
        <f t="shared" ref="BB35:BB42" si="17">IFERROR(BA35/BA$44,0)</f>
        <v>0</v>
      </c>
      <c r="BC35" s="210" t="s">
        <v>384</v>
      </c>
      <c r="BD35" s="657" t="s">
        <v>150</v>
      </c>
      <c r="BE35" s="657"/>
      <c r="BF35" s="657"/>
      <c r="BG35" s="657"/>
      <c r="BH35" s="211">
        <f>(((COUNTIF(BC11:BI22,BC35))*10)/1440)</f>
        <v>0</v>
      </c>
      <c r="BI35" s="216">
        <f t="shared" ref="BI35:BI42" si="18">IFERROR(BH35/BH$44,0)</f>
        <v>0</v>
      </c>
      <c r="BL35" s="159"/>
      <c r="BM35" s="159"/>
      <c r="BN35" s="210" t="s">
        <v>384</v>
      </c>
      <c r="BO35" s="657" t="s">
        <v>150</v>
      </c>
      <c r="BP35" s="657"/>
      <c r="BQ35" s="657"/>
      <c r="BR35" s="657"/>
      <c r="BS35" s="211">
        <f>(((COUNTIF(BN11:BT22,BN35))*10)/1440)</f>
        <v>0</v>
      </c>
      <c r="BT35" s="212">
        <f t="shared" ref="BT35:BT42" si="19">IFERROR(BS35/BS$44,0)</f>
        <v>0</v>
      </c>
      <c r="BU35" s="210" t="s">
        <v>384</v>
      </c>
      <c r="BV35" s="657" t="s">
        <v>150</v>
      </c>
      <c r="BW35" s="657"/>
      <c r="BX35" s="657"/>
      <c r="BY35" s="657"/>
      <c r="BZ35" s="211">
        <f>(((COUNTIF(BU11:CA22,BU35))*10)/1440)</f>
        <v>0</v>
      </c>
      <c r="CA35" s="212">
        <f t="shared" ref="CA35:CA42" si="20">IFERROR(BZ35/BZ$44,0)</f>
        <v>0</v>
      </c>
      <c r="CB35" s="210" t="s">
        <v>384</v>
      </c>
      <c r="CC35" s="657" t="s">
        <v>150</v>
      </c>
      <c r="CD35" s="657"/>
      <c r="CE35" s="657"/>
      <c r="CF35" s="657"/>
      <c r="CG35" s="211">
        <f>(((COUNTIF(CB11:CH22,CB35))*10)/1440)</f>
        <v>0</v>
      </c>
      <c r="CH35" s="212">
        <f t="shared" ref="CH35:CH42" si="21">IFERROR(CG35/CG$44,0)</f>
        <v>0</v>
      </c>
      <c r="CI35" s="210" t="s">
        <v>384</v>
      </c>
      <c r="CJ35" s="657" t="s">
        <v>150</v>
      </c>
      <c r="CK35" s="657"/>
      <c r="CL35" s="657"/>
      <c r="CM35" s="657"/>
      <c r="CN35" s="211">
        <f>(((COUNTIF(CI11:CO22,CI35))*10)/1440)</f>
        <v>0</v>
      </c>
      <c r="CO35" s="216">
        <f t="shared" ref="CO35:CO42" si="22">IFERROR(CN35/CN$44,0)</f>
        <v>0</v>
      </c>
      <c r="CR35" s="159"/>
      <c r="CS35" s="159"/>
      <c r="CT35" s="210" t="s">
        <v>384</v>
      </c>
      <c r="CU35" s="657" t="s">
        <v>150</v>
      </c>
      <c r="CV35" s="657"/>
      <c r="CW35" s="657"/>
      <c r="CX35" s="657"/>
      <c r="CY35" s="211">
        <f>(((COUNTIF(CT11:CZ22,CT35))*10)/1440)</f>
        <v>0</v>
      </c>
      <c r="CZ35" s="212">
        <f t="shared" ref="CZ35:CZ42" si="23">IFERROR(CY35/CY$44,0)</f>
        <v>0</v>
      </c>
      <c r="DA35" s="210" t="s">
        <v>384</v>
      </c>
      <c r="DB35" s="657" t="s">
        <v>150</v>
      </c>
      <c r="DC35" s="657"/>
      <c r="DD35" s="657"/>
      <c r="DE35" s="657"/>
      <c r="DF35" s="211">
        <f>(((COUNTIF(DA11:DG22,DA35))*10)/1440)</f>
        <v>0</v>
      </c>
      <c r="DG35" s="212">
        <f t="shared" ref="DG35:DG42" si="24">IFERROR(DF35/DF$44,0)</f>
        <v>0</v>
      </c>
      <c r="DH35" s="210" t="s">
        <v>384</v>
      </c>
      <c r="DI35" s="657" t="s">
        <v>150</v>
      </c>
      <c r="DJ35" s="657"/>
      <c r="DK35" s="657"/>
      <c r="DL35" s="657"/>
      <c r="DM35" s="211">
        <f>(((COUNTIF(DH11:DN22,DH35))*10)/1440)</f>
        <v>0</v>
      </c>
      <c r="DN35" s="212">
        <f t="shared" ref="DN35:DN42" si="25">IFERROR(DM35/DM$44,0)</f>
        <v>0</v>
      </c>
      <c r="DO35" s="210" t="s">
        <v>384</v>
      </c>
      <c r="DP35" s="657" t="s">
        <v>150</v>
      </c>
      <c r="DQ35" s="657"/>
      <c r="DR35" s="657"/>
      <c r="DS35" s="657"/>
      <c r="DT35" s="211">
        <f>(((COUNTIF(DO11:DU22,DO35))*10)/1440)</f>
        <v>0</v>
      </c>
      <c r="DU35" s="216">
        <f t="shared" ref="DU35:DU42" si="26">IFERROR(DT35/DT$44,0)</f>
        <v>0</v>
      </c>
      <c r="DX35" s="159"/>
      <c r="DY35" s="159"/>
      <c r="DZ35" s="210" t="s">
        <v>384</v>
      </c>
      <c r="EA35" s="657" t="s">
        <v>150</v>
      </c>
      <c r="EB35" s="657"/>
      <c r="EC35" s="657"/>
      <c r="ED35" s="657"/>
      <c r="EE35" s="211">
        <f>(((COUNTIF(DZ11:EF22,DZ35))*10)/1440)</f>
        <v>5.5555555555555552E-2</v>
      </c>
      <c r="EF35" s="212">
        <f t="shared" ref="EF35:EF42" si="27">IFERROR(EE35/EE$44,0)</f>
        <v>0.21052631578947367</v>
      </c>
      <c r="EG35" s="210" t="s">
        <v>384</v>
      </c>
      <c r="EH35" s="657" t="s">
        <v>150</v>
      </c>
      <c r="EI35" s="657"/>
      <c r="EJ35" s="657"/>
      <c r="EK35" s="657"/>
      <c r="EL35" s="211">
        <f>(((COUNTIF(EG11:EM22,EG35))*10)/1440)</f>
        <v>6.9444444444444448E-2</v>
      </c>
      <c r="EM35" s="212">
        <f t="shared" ref="EM35:EM42" si="28">IFERROR(EL35/EL$44,0)</f>
        <v>0.29411764705882354</v>
      </c>
      <c r="EN35" s="210" t="s">
        <v>384</v>
      </c>
      <c r="EO35" s="657" t="s">
        <v>150</v>
      </c>
      <c r="EP35" s="657"/>
      <c r="EQ35" s="657"/>
      <c r="ER35" s="657"/>
      <c r="ES35" s="211">
        <f>(((COUNTIF(EN11:ET22,EN35))*10)/1440)</f>
        <v>6.9444444444444448E-2</v>
      </c>
      <c r="ET35" s="212">
        <f t="shared" ref="ET35:ET42" si="29">IFERROR(ES35/ES$44,0)</f>
        <v>0.30303030303030309</v>
      </c>
      <c r="EU35" s="210" t="s">
        <v>384</v>
      </c>
      <c r="EV35" s="657" t="s">
        <v>150</v>
      </c>
      <c r="EW35" s="657"/>
      <c r="EX35" s="657"/>
      <c r="EY35" s="657"/>
      <c r="EZ35" s="211">
        <f>(((COUNTIF(EU11:FA22,EU35))*10)/1440)</f>
        <v>6.9444444444444448E-2</v>
      </c>
      <c r="FA35" s="216">
        <f t="shared" ref="FA35:FA42" si="30">IFERROR(EZ35/EZ$44,0)</f>
        <v>0.31250000000000006</v>
      </c>
      <c r="FD35" s="159"/>
      <c r="FE35" s="159"/>
      <c r="FF35" s="210" t="s">
        <v>384</v>
      </c>
      <c r="FG35" s="657" t="s">
        <v>150</v>
      </c>
      <c r="FH35" s="657"/>
      <c r="FI35" s="657"/>
      <c r="FJ35" s="657"/>
      <c r="FK35" s="211">
        <f>(((COUNTIF(FF11:FL22,FF35))*10)/1440)</f>
        <v>0</v>
      </c>
      <c r="FL35" s="212">
        <f t="shared" ref="FL35:FL42" si="31">IFERROR(FK35/FK$44,0)</f>
        <v>0</v>
      </c>
      <c r="FM35" s="210" t="s">
        <v>384</v>
      </c>
      <c r="FN35" s="657" t="s">
        <v>150</v>
      </c>
      <c r="FO35" s="657"/>
      <c r="FP35" s="657"/>
      <c r="FQ35" s="657"/>
      <c r="FR35" s="211">
        <f>(((COUNTIF(FM11:FS22,FM35))*10)/1440)</f>
        <v>0</v>
      </c>
      <c r="FS35" s="212">
        <f t="shared" ref="FS35:FS42" si="32">IFERROR(FR35/FR$44,0)</f>
        <v>0</v>
      </c>
      <c r="FT35" s="210" t="s">
        <v>384</v>
      </c>
      <c r="FU35" s="657" t="s">
        <v>150</v>
      </c>
      <c r="FV35" s="657"/>
      <c r="FW35" s="657"/>
      <c r="FX35" s="657"/>
      <c r="FY35" s="211">
        <f>(((COUNTIF(FT11:FZ22,FT35))*10)/1440)</f>
        <v>0</v>
      </c>
      <c r="FZ35" s="212">
        <f t="shared" ref="FZ35:FZ42" si="33">IFERROR(FY35/FY$44,0)</f>
        <v>0</v>
      </c>
      <c r="GA35" s="210" t="s">
        <v>384</v>
      </c>
      <c r="GB35" s="657" t="s">
        <v>150</v>
      </c>
      <c r="GC35" s="657"/>
      <c r="GD35" s="657"/>
      <c r="GE35" s="657"/>
      <c r="GF35" s="211">
        <f>(((COUNTIF(GA11:GG22,GA35))*10)/1440)</f>
        <v>0</v>
      </c>
      <c r="GG35" s="216">
        <f t="shared" ref="GG35:GG42" si="34">IFERROR(GF35/GF$44,0)</f>
        <v>0</v>
      </c>
    </row>
    <row r="36" spans="1:189">
      <c r="A36" s="159"/>
      <c r="B36" s="159"/>
      <c r="C36" s="210" t="s">
        <v>383</v>
      </c>
      <c r="D36" s="657" t="s">
        <v>382</v>
      </c>
      <c r="E36" s="657"/>
      <c r="F36" s="657"/>
      <c r="G36" s="657"/>
      <c r="H36" s="211">
        <f>(((COUNTIF(C11:I22,C36))*10)/1440)</f>
        <v>0</v>
      </c>
      <c r="I36" s="212">
        <f t="shared" si="11"/>
        <v>0</v>
      </c>
      <c r="J36" s="210" t="s">
        <v>383</v>
      </c>
      <c r="K36" s="657" t="s">
        <v>382</v>
      </c>
      <c r="L36" s="657"/>
      <c r="M36" s="657"/>
      <c r="N36" s="657"/>
      <c r="O36" s="211">
        <f>(((COUNTIF(J11:P22,J36))*10)/1440)</f>
        <v>0</v>
      </c>
      <c r="P36" s="212">
        <f t="shared" si="12"/>
        <v>0</v>
      </c>
      <c r="Q36" s="210" t="s">
        <v>383</v>
      </c>
      <c r="R36" s="657" t="s">
        <v>382</v>
      </c>
      <c r="S36" s="657"/>
      <c r="T36" s="657"/>
      <c r="U36" s="657"/>
      <c r="V36" s="211">
        <f>(((COUNTIF(Q11:W22,Q36))*10)/1440)</f>
        <v>0</v>
      </c>
      <c r="W36" s="212">
        <f t="shared" si="13"/>
        <v>0</v>
      </c>
      <c r="X36" s="210" t="s">
        <v>383</v>
      </c>
      <c r="Y36" s="657" t="s">
        <v>382</v>
      </c>
      <c r="Z36" s="657"/>
      <c r="AA36" s="657"/>
      <c r="AB36" s="657"/>
      <c r="AC36" s="211">
        <f>(((COUNTIF(X11:AD22,X36))*10)/1440)</f>
        <v>0</v>
      </c>
      <c r="AD36" s="216">
        <f t="shared" si="14"/>
        <v>0</v>
      </c>
      <c r="AE36" s="159"/>
      <c r="AF36" s="159"/>
      <c r="AG36" s="159"/>
      <c r="AH36" s="210" t="s">
        <v>383</v>
      </c>
      <c r="AI36" s="657" t="s">
        <v>382</v>
      </c>
      <c r="AJ36" s="657"/>
      <c r="AK36" s="657"/>
      <c r="AL36" s="657"/>
      <c r="AM36" s="211">
        <f>(((COUNTIF(AH11:AN22,AH36))*10)/1440)</f>
        <v>0</v>
      </c>
      <c r="AN36" s="212">
        <f t="shared" si="15"/>
        <v>0</v>
      </c>
      <c r="AO36" s="210" t="s">
        <v>383</v>
      </c>
      <c r="AP36" s="657" t="s">
        <v>382</v>
      </c>
      <c r="AQ36" s="657"/>
      <c r="AR36" s="657"/>
      <c r="AS36" s="657"/>
      <c r="AT36" s="211">
        <f>(((COUNTIF(AO11:AU22,AO36))*10)/1440)</f>
        <v>0</v>
      </c>
      <c r="AU36" s="212">
        <f t="shared" si="16"/>
        <v>0</v>
      </c>
      <c r="AV36" s="210" t="s">
        <v>383</v>
      </c>
      <c r="AW36" s="657" t="s">
        <v>382</v>
      </c>
      <c r="AX36" s="657"/>
      <c r="AY36" s="657"/>
      <c r="AZ36" s="657"/>
      <c r="BA36" s="211">
        <f>(((COUNTIF(AV11:BB22,AV36))*10)/1440)</f>
        <v>0</v>
      </c>
      <c r="BB36" s="212">
        <f t="shared" si="17"/>
        <v>0</v>
      </c>
      <c r="BC36" s="210" t="s">
        <v>383</v>
      </c>
      <c r="BD36" s="657" t="s">
        <v>382</v>
      </c>
      <c r="BE36" s="657"/>
      <c r="BF36" s="657"/>
      <c r="BG36" s="657"/>
      <c r="BH36" s="211">
        <f>(((COUNTIF(BC11:BI22,BC36))*10)/1440)</f>
        <v>0</v>
      </c>
      <c r="BI36" s="216">
        <f t="shared" si="18"/>
        <v>0</v>
      </c>
      <c r="BL36" s="159"/>
      <c r="BM36" s="159"/>
      <c r="BN36" s="210" t="s">
        <v>383</v>
      </c>
      <c r="BO36" s="657" t="s">
        <v>382</v>
      </c>
      <c r="BP36" s="657"/>
      <c r="BQ36" s="657"/>
      <c r="BR36" s="657"/>
      <c r="BS36" s="211">
        <f>(((COUNTIF(BN11:BT22,BN36))*10)/1440)</f>
        <v>0</v>
      </c>
      <c r="BT36" s="212">
        <f t="shared" si="19"/>
        <v>0</v>
      </c>
      <c r="BU36" s="210" t="s">
        <v>383</v>
      </c>
      <c r="BV36" s="657" t="s">
        <v>382</v>
      </c>
      <c r="BW36" s="657"/>
      <c r="BX36" s="657"/>
      <c r="BY36" s="657"/>
      <c r="BZ36" s="211">
        <f>(((COUNTIF(BU11:CA22,BU36))*10)/1440)</f>
        <v>0</v>
      </c>
      <c r="CA36" s="212">
        <f t="shared" si="20"/>
        <v>0</v>
      </c>
      <c r="CB36" s="210" t="s">
        <v>383</v>
      </c>
      <c r="CC36" s="657" t="s">
        <v>382</v>
      </c>
      <c r="CD36" s="657"/>
      <c r="CE36" s="657"/>
      <c r="CF36" s="657"/>
      <c r="CG36" s="211">
        <f>(((COUNTIF(CB11:CH22,CB36))*10)/1440)</f>
        <v>0</v>
      </c>
      <c r="CH36" s="212">
        <f t="shared" si="21"/>
        <v>0</v>
      </c>
      <c r="CI36" s="210" t="s">
        <v>383</v>
      </c>
      <c r="CJ36" s="657" t="s">
        <v>382</v>
      </c>
      <c r="CK36" s="657"/>
      <c r="CL36" s="657"/>
      <c r="CM36" s="657"/>
      <c r="CN36" s="211">
        <f>(((COUNTIF(CI11:CO22,CI36))*10)/1440)</f>
        <v>0</v>
      </c>
      <c r="CO36" s="216">
        <f t="shared" si="22"/>
        <v>0</v>
      </c>
      <c r="CR36" s="159"/>
      <c r="CS36" s="159"/>
      <c r="CT36" s="210" t="s">
        <v>383</v>
      </c>
      <c r="CU36" s="657" t="s">
        <v>382</v>
      </c>
      <c r="CV36" s="657"/>
      <c r="CW36" s="657"/>
      <c r="CX36" s="657"/>
      <c r="CY36" s="211">
        <f>(((COUNTIF(CT11:CZ22,CT36))*10)/1440)</f>
        <v>0</v>
      </c>
      <c r="CZ36" s="212">
        <f t="shared" si="23"/>
        <v>0</v>
      </c>
      <c r="DA36" s="210" t="s">
        <v>383</v>
      </c>
      <c r="DB36" s="657" t="s">
        <v>382</v>
      </c>
      <c r="DC36" s="657"/>
      <c r="DD36" s="657"/>
      <c r="DE36" s="657"/>
      <c r="DF36" s="211">
        <f>(((COUNTIF(DA11:DG22,DA36))*10)/1440)</f>
        <v>0</v>
      </c>
      <c r="DG36" s="212">
        <f t="shared" si="24"/>
        <v>0</v>
      </c>
      <c r="DH36" s="210" t="s">
        <v>383</v>
      </c>
      <c r="DI36" s="657" t="s">
        <v>382</v>
      </c>
      <c r="DJ36" s="657"/>
      <c r="DK36" s="657"/>
      <c r="DL36" s="657"/>
      <c r="DM36" s="211">
        <f>(((COUNTIF(DH11:DN22,DH36))*10)/1440)</f>
        <v>0</v>
      </c>
      <c r="DN36" s="212">
        <f t="shared" si="25"/>
        <v>0</v>
      </c>
      <c r="DO36" s="210" t="s">
        <v>383</v>
      </c>
      <c r="DP36" s="657" t="s">
        <v>382</v>
      </c>
      <c r="DQ36" s="657"/>
      <c r="DR36" s="657"/>
      <c r="DS36" s="657"/>
      <c r="DT36" s="211">
        <f>(((COUNTIF(DO11:DU22,DO36))*10)/1440)</f>
        <v>0</v>
      </c>
      <c r="DU36" s="216">
        <f t="shared" si="26"/>
        <v>0</v>
      </c>
      <c r="DX36" s="159"/>
      <c r="DY36" s="159"/>
      <c r="DZ36" s="210" t="s">
        <v>383</v>
      </c>
      <c r="EA36" s="657" t="s">
        <v>382</v>
      </c>
      <c r="EB36" s="657"/>
      <c r="EC36" s="657"/>
      <c r="ED36" s="657"/>
      <c r="EE36" s="211">
        <f>(((COUNTIF(DZ11:EF22,DZ36))*10)/1440)</f>
        <v>0</v>
      </c>
      <c r="EF36" s="212">
        <f t="shared" si="27"/>
        <v>0</v>
      </c>
      <c r="EG36" s="210" t="s">
        <v>383</v>
      </c>
      <c r="EH36" s="657" t="s">
        <v>382</v>
      </c>
      <c r="EI36" s="657"/>
      <c r="EJ36" s="657"/>
      <c r="EK36" s="657"/>
      <c r="EL36" s="211">
        <f>(((COUNTIF(EG11:EM22,EG36))*10)/1440)</f>
        <v>0</v>
      </c>
      <c r="EM36" s="212">
        <f t="shared" si="28"/>
        <v>0</v>
      </c>
      <c r="EN36" s="210" t="s">
        <v>383</v>
      </c>
      <c r="EO36" s="657" t="s">
        <v>382</v>
      </c>
      <c r="EP36" s="657"/>
      <c r="EQ36" s="657"/>
      <c r="ER36" s="657"/>
      <c r="ES36" s="211">
        <f>(((COUNTIF(EN11:ET22,EN36))*10)/1440)</f>
        <v>0</v>
      </c>
      <c r="ET36" s="212">
        <f t="shared" si="29"/>
        <v>0</v>
      </c>
      <c r="EU36" s="210" t="s">
        <v>383</v>
      </c>
      <c r="EV36" s="657" t="s">
        <v>382</v>
      </c>
      <c r="EW36" s="657"/>
      <c r="EX36" s="657"/>
      <c r="EY36" s="657"/>
      <c r="EZ36" s="211">
        <f>(((COUNTIF(EU11:FA22,EU36))*10)/1440)</f>
        <v>0</v>
      </c>
      <c r="FA36" s="216">
        <f t="shared" si="30"/>
        <v>0</v>
      </c>
      <c r="FD36" s="159"/>
      <c r="FE36" s="159"/>
      <c r="FF36" s="210" t="s">
        <v>383</v>
      </c>
      <c r="FG36" s="657" t="s">
        <v>382</v>
      </c>
      <c r="FH36" s="657"/>
      <c r="FI36" s="657"/>
      <c r="FJ36" s="657"/>
      <c r="FK36" s="211">
        <f>(((COUNTIF(FF11:FL22,FF36))*10)/1440)</f>
        <v>0</v>
      </c>
      <c r="FL36" s="212">
        <f t="shared" si="31"/>
        <v>0</v>
      </c>
      <c r="FM36" s="210" t="s">
        <v>383</v>
      </c>
      <c r="FN36" s="657" t="s">
        <v>382</v>
      </c>
      <c r="FO36" s="657"/>
      <c r="FP36" s="657"/>
      <c r="FQ36" s="657"/>
      <c r="FR36" s="211">
        <f>(((COUNTIF(FM11:FS22,FM36))*10)/1440)</f>
        <v>0</v>
      </c>
      <c r="FS36" s="212">
        <f t="shared" si="32"/>
        <v>0</v>
      </c>
      <c r="FT36" s="210" t="s">
        <v>383</v>
      </c>
      <c r="FU36" s="657" t="s">
        <v>382</v>
      </c>
      <c r="FV36" s="657"/>
      <c r="FW36" s="657"/>
      <c r="FX36" s="657"/>
      <c r="FY36" s="211">
        <f>(((COUNTIF(FT11:FZ22,FT36))*10)/1440)</f>
        <v>0</v>
      </c>
      <c r="FZ36" s="212">
        <f t="shared" si="33"/>
        <v>0</v>
      </c>
      <c r="GA36" s="210" t="s">
        <v>383</v>
      </c>
      <c r="GB36" s="657" t="s">
        <v>382</v>
      </c>
      <c r="GC36" s="657"/>
      <c r="GD36" s="657"/>
      <c r="GE36" s="657"/>
      <c r="GF36" s="211">
        <f>(((COUNTIF(GA11:GG22,GA36))*10)/1440)</f>
        <v>0</v>
      </c>
      <c r="GG36" s="216">
        <f t="shared" si="34"/>
        <v>0</v>
      </c>
    </row>
    <row r="37" spans="1:189">
      <c r="A37" s="159"/>
      <c r="B37" s="159"/>
      <c r="C37" s="210" t="s">
        <v>405</v>
      </c>
      <c r="D37" s="657" t="s">
        <v>380</v>
      </c>
      <c r="E37" s="657"/>
      <c r="F37" s="657"/>
      <c r="G37" s="657"/>
      <c r="H37" s="211">
        <f>(((COUNTIF(C11:I22,C37))*10)/1440)</f>
        <v>0</v>
      </c>
      <c r="I37" s="212">
        <f t="shared" si="11"/>
        <v>0</v>
      </c>
      <c r="J37" s="210" t="s">
        <v>405</v>
      </c>
      <c r="K37" s="657" t="s">
        <v>380</v>
      </c>
      <c r="L37" s="657"/>
      <c r="M37" s="657"/>
      <c r="N37" s="657"/>
      <c r="O37" s="211">
        <f>(((COUNTIF(J11:P22,J37))*10)/1440)</f>
        <v>0</v>
      </c>
      <c r="P37" s="212">
        <f t="shared" si="12"/>
        <v>0</v>
      </c>
      <c r="Q37" s="210" t="s">
        <v>405</v>
      </c>
      <c r="R37" s="657" t="s">
        <v>380</v>
      </c>
      <c r="S37" s="657"/>
      <c r="T37" s="657"/>
      <c r="U37" s="657"/>
      <c r="V37" s="211">
        <f>(((COUNTIF(Q11:W22,Q37))*10)/1440)</f>
        <v>0</v>
      </c>
      <c r="W37" s="212">
        <f t="shared" si="13"/>
        <v>0</v>
      </c>
      <c r="X37" s="210" t="s">
        <v>405</v>
      </c>
      <c r="Y37" s="657" t="s">
        <v>380</v>
      </c>
      <c r="Z37" s="657"/>
      <c r="AA37" s="657"/>
      <c r="AB37" s="657"/>
      <c r="AC37" s="211">
        <f>(((COUNTIF(X11:AD22,X37))*10)/1440)</f>
        <v>0</v>
      </c>
      <c r="AD37" s="216">
        <f t="shared" si="14"/>
        <v>0</v>
      </c>
      <c r="AE37" s="159"/>
      <c r="AF37" s="159"/>
      <c r="AG37" s="159"/>
      <c r="AH37" s="210" t="s">
        <v>405</v>
      </c>
      <c r="AI37" s="657" t="s">
        <v>380</v>
      </c>
      <c r="AJ37" s="657"/>
      <c r="AK37" s="657"/>
      <c r="AL37" s="657"/>
      <c r="AM37" s="211">
        <f>(((COUNTIF(AH11:AN22,AH37))*10)/1440)</f>
        <v>0</v>
      </c>
      <c r="AN37" s="212">
        <f t="shared" si="15"/>
        <v>0</v>
      </c>
      <c r="AO37" s="210" t="s">
        <v>405</v>
      </c>
      <c r="AP37" s="657" t="s">
        <v>380</v>
      </c>
      <c r="AQ37" s="657"/>
      <c r="AR37" s="657"/>
      <c r="AS37" s="657"/>
      <c r="AT37" s="211">
        <f>(((COUNTIF(AO11:AU22,AO37))*10)/1440)</f>
        <v>0</v>
      </c>
      <c r="AU37" s="212">
        <f t="shared" si="16"/>
        <v>0</v>
      </c>
      <c r="AV37" s="210" t="s">
        <v>405</v>
      </c>
      <c r="AW37" s="657" t="s">
        <v>380</v>
      </c>
      <c r="AX37" s="657"/>
      <c r="AY37" s="657"/>
      <c r="AZ37" s="657"/>
      <c r="BA37" s="211">
        <f>(((COUNTIF(AV11:BB22,AV37))*10)/1440)</f>
        <v>0</v>
      </c>
      <c r="BB37" s="212">
        <f t="shared" si="17"/>
        <v>0</v>
      </c>
      <c r="BC37" s="210" t="s">
        <v>405</v>
      </c>
      <c r="BD37" s="657" t="s">
        <v>380</v>
      </c>
      <c r="BE37" s="657"/>
      <c r="BF37" s="657"/>
      <c r="BG37" s="657"/>
      <c r="BH37" s="211">
        <f>(((COUNTIF(BC11:BI22,BC37))*10)/1440)</f>
        <v>0</v>
      </c>
      <c r="BI37" s="216">
        <f t="shared" si="18"/>
        <v>0</v>
      </c>
      <c r="BL37" s="159"/>
      <c r="BM37" s="159"/>
      <c r="BN37" s="210" t="s">
        <v>405</v>
      </c>
      <c r="BO37" s="657" t="s">
        <v>380</v>
      </c>
      <c r="BP37" s="657"/>
      <c r="BQ37" s="657"/>
      <c r="BR37" s="657"/>
      <c r="BS37" s="211">
        <f>(((COUNTIF(BN11:BT22,BN37))*10)/1440)</f>
        <v>0</v>
      </c>
      <c r="BT37" s="212">
        <f t="shared" si="19"/>
        <v>0</v>
      </c>
      <c r="BU37" s="210" t="s">
        <v>405</v>
      </c>
      <c r="BV37" s="657" t="s">
        <v>380</v>
      </c>
      <c r="BW37" s="657"/>
      <c r="BX37" s="657"/>
      <c r="BY37" s="657"/>
      <c r="BZ37" s="211">
        <f>(((COUNTIF(BU11:CA22,BU37))*10)/1440)</f>
        <v>0</v>
      </c>
      <c r="CA37" s="212">
        <f t="shared" si="20"/>
        <v>0</v>
      </c>
      <c r="CB37" s="210" t="s">
        <v>405</v>
      </c>
      <c r="CC37" s="657" t="s">
        <v>380</v>
      </c>
      <c r="CD37" s="657"/>
      <c r="CE37" s="657"/>
      <c r="CF37" s="657"/>
      <c r="CG37" s="211">
        <f>(((COUNTIF(CB11:CH22,CB37))*10)/1440)</f>
        <v>0</v>
      </c>
      <c r="CH37" s="212">
        <f t="shared" si="21"/>
        <v>0</v>
      </c>
      <c r="CI37" s="210" t="s">
        <v>405</v>
      </c>
      <c r="CJ37" s="657" t="s">
        <v>380</v>
      </c>
      <c r="CK37" s="657"/>
      <c r="CL37" s="657"/>
      <c r="CM37" s="657"/>
      <c r="CN37" s="211">
        <f>(((COUNTIF(CI11:CO22,CI37))*10)/1440)</f>
        <v>0</v>
      </c>
      <c r="CO37" s="216">
        <f t="shared" si="22"/>
        <v>0</v>
      </c>
      <c r="CR37" s="159"/>
      <c r="CS37" s="159"/>
      <c r="CT37" s="210" t="s">
        <v>405</v>
      </c>
      <c r="CU37" s="657" t="s">
        <v>380</v>
      </c>
      <c r="CV37" s="657"/>
      <c r="CW37" s="657"/>
      <c r="CX37" s="657"/>
      <c r="CY37" s="211">
        <f>(((COUNTIF(CT11:CZ22,CT37))*10)/1440)</f>
        <v>0</v>
      </c>
      <c r="CZ37" s="212">
        <f t="shared" si="23"/>
        <v>0</v>
      </c>
      <c r="DA37" s="210" t="s">
        <v>405</v>
      </c>
      <c r="DB37" s="657" t="s">
        <v>380</v>
      </c>
      <c r="DC37" s="657"/>
      <c r="DD37" s="657"/>
      <c r="DE37" s="657"/>
      <c r="DF37" s="211">
        <f>(((COUNTIF(DA11:DG22,DA37))*10)/1440)</f>
        <v>0</v>
      </c>
      <c r="DG37" s="212">
        <f t="shared" si="24"/>
        <v>0</v>
      </c>
      <c r="DH37" s="210" t="s">
        <v>405</v>
      </c>
      <c r="DI37" s="657" t="s">
        <v>380</v>
      </c>
      <c r="DJ37" s="657"/>
      <c r="DK37" s="657"/>
      <c r="DL37" s="657"/>
      <c r="DM37" s="211">
        <f>(((COUNTIF(DH11:DN22,DH37))*10)/1440)</f>
        <v>0</v>
      </c>
      <c r="DN37" s="212">
        <f t="shared" si="25"/>
        <v>0</v>
      </c>
      <c r="DO37" s="210" t="s">
        <v>405</v>
      </c>
      <c r="DP37" s="657" t="s">
        <v>380</v>
      </c>
      <c r="DQ37" s="657"/>
      <c r="DR37" s="657"/>
      <c r="DS37" s="657"/>
      <c r="DT37" s="211">
        <f>(((COUNTIF(DO11:DU22,DO37))*10)/1440)</f>
        <v>0</v>
      </c>
      <c r="DU37" s="216">
        <f t="shared" si="26"/>
        <v>0</v>
      </c>
      <c r="DX37" s="159"/>
      <c r="DY37" s="159"/>
      <c r="DZ37" s="210" t="s">
        <v>405</v>
      </c>
      <c r="EA37" s="657" t="s">
        <v>380</v>
      </c>
      <c r="EB37" s="657"/>
      <c r="EC37" s="657"/>
      <c r="ED37" s="657"/>
      <c r="EE37" s="211">
        <f>(((COUNTIF(DZ11:EF22,DZ37))*10)/1440)</f>
        <v>0</v>
      </c>
      <c r="EF37" s="212">
        <f t="shared" si="27"/>
        <v>0</v>
      </c>
      <c r="EG37" s="210" t="s">
        <v>405</v>
      </c>
      <c r="EH37" s="657" t="s">
        <v>380</v>
      </c>
      <c r="EI37" s="657"/>
      <c r="EJ37" s="657"/>
      <c r="EK37" s="657"/>
      <c r="EL37" s="211">
        <f>(((COUNTIF(EG11:EM22,EG37))*10)/1440)</f>
        <v>0</v>
      </c>
      <c r="EM37" s="212">
        <f t="shared" si="28"/>
        <v>0</v>
      </c>
      <c r="EN37" s="210" t="s">
        <v>405</v>
      </c>
      <c r="EO37" s="657" t="s">
        <v>380</v>
      </c>
      <c r="EP37" s="657"/>
      <c r="EQ37" s="657"/>
      <c r="ER37" s="657"/>
      <c r="ES37" s="211">
        <f>(((COUNTIF(EN11:ET22,EN37))*10)/1440)</f>
        <v>0</v>
      </c>
      <c r="ET37" s="212">
        <f t="shared" si="29"/>
        <v>0</v>
      </c>
      <c r="EU37" s="210" t="s">
        <v>405</v>
      </c>
      <c r="EV37" s="657" t="s">
        <v>380</v>
      </c>
      <c r="EW37" s="657"/>
      <c r="EX37" s="657"/>
      <c r="EY37" s="657"/>
      <c r="EZ37" s="211">
        <f>(((COUNTIF(EU11:FA22,EU37))*10)/1440)</f>
        <v>0</v>
      </c>
      <c r="FA37" s="216">
        <f t="shared" si="30"/>
        <v>0</v>
      </c>
      <c r="FD37" s="159"/>
      <c r="FE37" s="159"/>
      <c r="FF37" s="210" t="s">
        <v>405</v>
      </c>
      <c r="FG37" s="657" t="s">
        <v>380</v>
      </c>
      <c r="FH37" s="657"/>
      <c r="FI37" s="657"/>
      <c r="FJ37" s="657"/>
      <c r="FK37" s="211">
        <f>(((COUNTIF(FF11:FL22,FF37))*10)/1440)</f>
        <v>0</v>
      </c>
      <c r="FL37" s="212">
        <f t="shared" si="31"/>
        <v>0</v>
      </c>
      <c r="FM37" s="210" t="s">
        <v>405</v>
      </c>
      <c r="FN37" s="657" t="s">
        <v>380</v>
      </c>
      <c r="FO37" s="657"/>
      <c r="FP37" s="657"/>
      <c r="FQ37" s="657"/>
      <c r="FR37" s="211">
        <f>(((COUNTIF(FM11:FS22,FM37))*10)/1440)</f>
        <v>0</v>
      </c>
      <c r="FS37" s="212">
        <f t="shared" si="32"/>
        <v>0</v>
      </c>
      <c r="FT37" s="210" t="s">
        <v>405</v>
      </c>
      <c r="FU37" s="657" t="s">
        <v>380</v>
      </c>
      <c r="FV37" s="657"/>
      <c r="FW37" s="657"/>
      <c r="FX37" s="657"/>
      <c r="FY37" s="211">
        <f>(((COUNTIF(FT11:FZ22,FT37))*10)/1440)</f>
        <v>0</v>
      </c>
      <c r="FZ37" s="212">
        <f t="shared" si="33"/>
        <v>0</v>
      </c>
      <c r="GA37" s="210" t="s">
        <v>405</v>
      </c>
      <c r="GB37" s="657" t="s">
        <v>380</v>
      </c>
      <c r="GC37" s="657"/>
      <c r="GD37" s="657"/>
      <c r="GE37" s="657"/>
      <c r="GF37" s="211">
        <f>(((COUNTIF(GA11:GG22,GA37))*10)/1440)</f>
        <v>0</v>
      </c>
      <c r="GG37" s="216">
        <f t="shared" si="34"/>
        <v>0</v>
      </c>
    </row>
    <row r="38" spans="1:189">
      <c r="A38" s="159"/>
      <c r="B38" s="159"/>
      <c r="C38" s="210" t="s">
        <v>379</v>
      </c>
      <c r="D38" s="657" t="s">
        <v>378</v>
      </c>
      <c r="E38" s="657"/>
      <c r="F38" s="657"/>
      <c r="G38" s="657"/>
      <c r="H38" s="211">
        <f>(((COUNTIF(C11:I22,C38))*10)/1440)</f>
        <v>0</v>
      </c>
      <c r="I38" s="212">
        <f t="shared" si="11"/>
        <v>0</v>
      </c>
      <c r="J38" s="210" t="s">
        <v>379</v>
      </c>
      <c r="K38" s="657" t="s">
        <v>378</v>
      </c>
      <c r="L38" s="657"/>
      <c r="M38" s="657"/>
      <c r="N38" s="657"/>
      <c r="O38" s="211">
        <f>(((COUNTIF(J11:P22,J38))*10)/1440)</f>
        <v>0</v>
      </c>
      <c r="P38" s="212">
        <f t="shared" si="12"/>
        <v>0</v>
      </c>
      <c r="Q38" s="210" t="s">
        <v>379</v>
      </c>
      <c r="R38" s="657" t="s">
        <v>378</v>
      </c>
      <c r="S38" s="657"/>
      <c r="T38" s="657"/>
      <c r="U38" s="657"/>
      <c r="V38" s="211">
        <f>(((COUNTIF(Q11:W22,Q38))*10)/1440)</f>
        <v>0</v>
      </c>
      <c r="W38" s="212">
        <f t="shared" si="13"/>
        <v>0</v>
      </c>
      <c r="X38" s="210" t="s">
        <v>379</v>
      </c>
      <c r="Y38" s="657" t="s">
        <v>378</v>
      </c>
      <c r="Z38" s="657"/>
      <c r="AA38" s="657"/>
      <c r="AB38" s="657"/>
      <c r="AC38" s="211">
        <f>(((COUNTIF(X11:AD22,X38))*10)/1440)</f>
        <v>0</v>
      </c>
      <c r="AD38" s="216">
        <f t="shared" si="14"/>
        <v>0</v>
      </c>
      <c r="AE38" s="159"/>
      <c r="AF38" s="159"/>
      <c r="AG38" s="159"/>
      <c r="AH38" s="210" t="s">
        <v>379</v>
      </c>
      <c r="AI38" s="657" t="s">
        <v>378</v>
      </c>
      <c r="AJ38" s="657"/>
      <c r="AK38" s="657"/>
      <c r="AL38" s="657"/>
      <c r="AM38" s="211">
        <f>(((COUNTIF(AH11:AN22,AH38))*10)/1440)</f>
        <v>0</v>
      </c>
      <c r="AN38" s="212">
        <f t="shared" si="15"/>
        <v>0</v>
      </c>
      <c r="AO38" s="210" t="s">
        <v>379</v>
      </c>
      <c r="AP38" s="657" t="s">
        <v>378</v>
      </c>
      <c r="AQ38" s="657"/>
      <c r="AR38" s="657"/>
      <c r="AS38" s="657"/>
      <c r="AT38" s="211">
        <f>(((COUNTIF(AO11:AU22,AO38))*10)/1440)</f>
        <v>0</v>
      </c>
      <c r="AU38" s="212">
        <f t="shared" si="16"/>
        <v>0</v>
      </c>
      <c r="AV38" s="210" t="s">
        <v>379</v>
      </c>
      <c r="AW38" s="657" t="s">
        <v>378</v>
      </c>
      <c r="AX38" s="657"/>
      <c r="AY38" s="657"/>
      <c r="AZ38" s="657"/>
      <c r="BA38" s="211">
        <f>(((COUNTIF(AV11:BB22,AV38))*10)/1440)</f>
        <v>0</v>
      </c>
      <c r="BB38" s="212">
        <f t="shared" si="17"/>
        <v>0</v>
      </c>
      <c r="BC38" s="210" t="s">
        <v>379</v>
      </c>
      <c r="BD38" s="657" t="s">
        <v>378</v>
      </c>
      <c r="BE38" s="657"/>
      <c r="BF38" s="657"/>
      <c r="BG38" s="657"/>
      <c r="BH38" s="211">
        <f>(((COUNTIF(BC11:BI22,BC38))*10)/1440)</f>
        <v>0</v>
      </c>
      <c r="BI38" s="216">
        <f t="shared" si="18"/>
        <v>0</v>
      </c>
      <c r="BL38" s="159"/>
      <c r="BM38" s="159"/>
      <c r="BN38" s="210" t="s">
        <v>379</v>
      </c>
      <c r="BO38" s="657" t="s">
        <v>378</v>
      </c>
      <c r="BP38" s="657"/>
      <c r="BQ38" s="657"/>
      <c r="BR38" s="657"/>
      <c r="BS38" s="211">
        <f>(((COUNTIF(BN11:BT22,BN38))*10)/1440)</f>
        <v>0</v>
      </c>
      <c r="BT38" s="212">
        <f t="shared" si="19"/>
        <v>0</v>
      </c>
      <c r="BU38" s="210" t="s">
        <v>379</v>
      </c>
      <c r="BV38" s="657" t="s">
        <v>378</v>
      </c>
      <c r="BW38" s="657"/>
      <c r="BX38" s="657"/>
      <c r="BY38" s="657"/>
      <c r="BZ38" s="211">
        <f>(((COUNTIF(BU11:CA22,BU38))*10)/1440)</f>
        <v>0</v>
      </c>
      <c r="CA38" s="212">
        <f t="shared" si="20"/>
        <v>0</v>
      </c>
      <c r="CB38" s="210" t="s">
        <v>379</v>
      </c>
      <c r="CC38" s="657" t="s">
        <v>378</v>
      </c>
      <c r="CD38" s="657"/>
      <c r="CE38" s="657"/>
      <c r="CF38" s="657"/>
      <c r="CG38" s="211">
        <f>(((COUNTIF(CB11:CH22,CB38))*10)/1440)</f>
        <v>0</v>
      </c>
      <c r="CH38" s="212">
        <f t="shared" si="21"/>
        <v>0</v>
      </c>
      <c r="CI38" s="210" t="s">
        <v>379</v>
      </c>
      <c r="CJ38" s="657" t="s">
        <v>378</v>
      </c>
      <c r="CK38" s="657"/>
      <c r="CL38" s="657"/>
      <c r="CM38" s="657"/>
      <c r="CN38" s="211">
        <f>(((COUNTIF(CI11:CO22,CI38))*10)/1440)</f>
        <v>0</v>
      </c>
      <c r="CO38" s="216">
        <f t="shared" si="22"/>
        <v>0</v>
      </c>
      <c r="CR38" s="159"/>
      <c r="CS38" s="159"/>
      <c r="CT38" s="210" t="s">
        <v>379</v>
      </c>
      <c r="CU38" s="657" t="s">
        <v>378</v>
      </c>
      <c r="CV38" s="657"/>
      <c r="CW38" s="657"/>
      <c r="CX38" s="657"/>
      <c r="CY38" s="211">
        <f>(((COUNTIF(CT11:CZ22,CT38))*10)/1440)</f>
        <v>0</v>
      </c>
      <c r="CZ38" s="212">
        <f t="shared" si="23"/>
        <v>0</v>
      </c>
      <c r="DA38" s="210" t="s">
        <v>379</v>
      </c>
      <c r="DB38" s="657" t="s">
        <v>378</v>
      </c>
      <c r="DC38" s="657"/>
      <c r="DD38" s="657"/>
      <c r="DE38" s="657"/>
      <c r="DF38" s="211">
        <f>(((COUNTIF(DA11:DG22,DA38))*10)/1440)</f>
        <v>0</v>
      </c>
      <c r="DG38" s="212">
        <f t="shared" si="24"/>
        <v>0</v>
      </c>
      <c r="DH38" s="210" t="s">
        <v>379</v>
      </c>
      <c r="DI38" s="657" t="s">
        <v>378</v>
      </c>
      <c r="DJ38" s="657"/>
      <c r="DK38" s="657"/>
      <c r="DL38" s="657"/>
      <c r="DM38" s="211">
        <f>(((COUNTIF(DH11:DN22,DH38))*10)/1440)</f>
        <v>0</v>
      </c>
      <c r="DN38" s="212">
        <f t="shared" si="25"/>
        <v>0</v>
      </c>
      <c r="DO38" s="210" t="s">
        <v>379</v>
      </c>
      <c r="DP38" s="657" t="s">
        <v>378</v>
      </c>
      <c r="DQ38" s="657"/>
      <c r="DR38" s="657"/>
      <c r="DS38" s="657"/>
      <c r="DT38" s="211">
        <f>(((COUNTIF(DO11:DU22,DO38))*10)/1440)</f>
        <v>0</v>
      </c>
      <c r="DU38" s="216">
        <f t="shared" si="26"/>
        <v>0</v>
      </c>
      <c r="DX38" s="159"/>
      <c r="DY38" s="159"/>
      <c r="DZ38" s="210" t="s">
        <v>379</v>
      </c>
      <c r="EA38" s="657" t="s">
        <v>378</v>
      </c>
      <c r="EB38" s="657"/>
      <c r="EC38" s="657"/>
      <c r="ED38" s="657"/>
      <c r="EE38" s="211">
        <f>(((COUNTIF(DZ11:EF22,DZ38))*10)/1440)</f>
        <v>0</v>
      </c>
      <c r="EF38" s="212">
        <f t="shared" si="27"/>
        <v>0</v>
      </c>
      <c r="EG38" s="210" t="s">
        <v>379</v>
      </c>
      <c r="EH38" s="657" t="s">
        <v>378</v>
      </c>
      <c r="EI38" s="657"/>
      <c r="EJ38" s="657"/>
      <c r="EK38" s="657"/>
      <c r="EL38" s="211">
        <f>(((COUNTIF(EG11:EM22,EG38))*10)/1440)</f>
        <v>0</v>
      </c>
      <c r="EM38" s="212">
        <f t="shared" si="28"/>
        <v>0</v>
      </c>
      <c r="EN38" s="210" t="s">
        <v>379</v>
      </c>
      <c r="EO38" s="657" t="s">
        <v>378</v>
      </c>
      <c r="EP38" s="657"/>
      <c r="EQ38" s="657"/>
      <c r="ER38" s="657"/>
      <c r="ES38" s="211">
        <f>(((COUNTIF(EN11:ET22,EN38))*10)/1440)</f>
        <v>0</v>
      </c>
      <c r="ET38" s="212">
        <f t="shared" si="29"/>
        <v>0</v>
      </c>
      <c r="EU38" s="210" t="s">
        <v>379</v>
      </c>
      <c r="EV38" s="657" t="s">
        <v>378</v>
      </c>
      <c r="EW38" s="657"/>
      <c r="EX38" s="657"/>
      <c r="EY38" s="657"/>
      <c r="EZ38" s="211">
        <f>(((COUNTIF(EU11:FA22,EU38))*10)/1440)</f>
        <v>0</v>
      </c>
      <c r="FA38" s="216">
        <f t="shared" si="30"/>
        <v>0</v>
      </c>
      <c r="FD38" s="159"/>
      <c r="FE38" s="159"/>
      <c r="FF38" s="210" t="s">
        <v>379</v>
      </c>
      <c r="FG38" s="657" t="s">
        <v>378</v>
      </c>
      <c r="FH38" s="657"/>
      <c r="FI38" s="657"/>
      <c r="FJ38" s="657"/>
      <c r="FK38" s="211">
        <f>(((COUNTIF(FF11:FL22,FF38))*10)/1440)</f>
        <v>0</v>
      </c>
      <c r="FL38" s="212">
        <f t="shared" si="31"/>
        <v>0</v>
      </c>
      <c r="FM38" s="210" t="s">
        <v>379</v>
      </c>
      <c r="FN38" s="657" t="s">
        <v>378</v>
      </c>
      <c r="FO38" s="657"/>
      <c r="FP38" s="657"/>
      <c r="FQ38" s="657"/>
      <c r="FR38" s="211">
        <f>(((COUNTIF(FM11:FS22,FM38))*10)/1440)</f>
        <v>0</v>
      </c>
      <c r="FS38" s="212">
        <f t="shared" si="32"/>
        <v>0</v>
      </c>
      <c r="FT38" s="210" t="s">
        <v>379</v>
      </c>
      <c r="FU38" s="657" t="s">
        <v>378</v>
      </c>
      <c r="FV38" s="657"/>
      <c r="FW38" s="657"/>
      <c r="FX38" s="657"/>
      <c r="FY38" s="211">
        <f>(((COUNTIF(FT11:FZ22,FT38))*10)/1440)</f>
        <v>0</v>
      </c>
      <c r="FZ38" s="212">
        <f t="shared" si="33"/>
        <v>0</v>
      </c>
      <c r="GA38" s="210" t="s">
        <v>379</v>
      </c>
      <c r="GB38" s="657" t="s">
        <v>378</v>
      </c>
      <c r="GC38" s="657"/>
      <c r="GD38" s="657"/>
      <c r="GE38" s="657"/>
      <c r="GF38" s="211">
        <f>(((COUNTIF(GA11:GG22,GA38))*10)/1440)</f>
        <v>0</v>
      </c>
      <c r="GG38" s="216">
        <f t="shared" si="34"/>
        <v>0</v>
      </c>
    </row>
    <row r="39" spans="1:189">
      <c r="A39" s="159"/>
      <c r="B39" s="159"/>
      <c r="C39" s="210" t="s">
        <v>377</v>
      </c>
      <c r="D39" s="657" t="s">
        <v>111</v>
      </c>
      <c r="E39" s="657"/>
      <c r="F39" s="657"/>
      <c r="G39" s="657"/>
      <c r="H39" s="211">
        <f>(((COUNTIF(C11:I22,C39))*10)/1440)</f>
        <v>0</v>
      </c>
      <c r="I39" s="212">
        <f t="shared" si="11"/>
        <v>0</v>
      </c>
      <c r="J39" s="210" t="s">
        <v>377</v>
      </c>
      <c r="K39" s="657" t="s">
        <v>111</v>
      </c>
      <c r="L39" s="657"/>
      <c r="M39" s="657"/>
      <c r="N39" s="657"/>
      <c r="O39" s="211">
        <f>(((COUNTIF(J11:P22,J39))*10)/1440)</f>
        <v>0</v>
      </c>
      <c r="P39" s="212">
        <f t="shared" si="12"/>
        <v>0</v>
      </c>
      <c r="Q39" s="210" t="s">
        <v>377</v>
      </c>
      <c r="R39" s="657" t="s">
        <v>111</v>
      </c>
      <c r="S39" s="657"/>
      <c r="T39" s="657"/>
      <c r="U39" s="657"/>
      <c r="V39" s="211">
        <f>(((COUNTIF(Q11:W22,Q39))*10)/1440)</f>
        <v>0</v>
      </c>
      <c r="W39" s="212">
        <f t="shared" si="13"/>
        <v>0</v>
      </c>
      <c r="X39" s="210" t="s">
        <v>377</v>
      </c>
      <c r="Y39" s="657" t="s">
        <v>111</v>
      </c>
      <c r="Z39" s="657"/>
      <c r="AA39" s="657"/>
      <c r="AB39" s="657"/>
      <c r="AC39" s="211">
        <f>(((COUNTIF(X11:AD22,X39))*10)/1440)</f>
        <v>0</v>
      </c>
      <c r="AD39" s="216">
        <f t="shared" si="14"/>
        <v>0</v>
      </c>
      <c r="AE39" s="159"/>
      <c r="AF39" s="159"/>
      <c r="AG39" s="159"/>
      <c r="AH39" s="210" t="s">
        <v>377</v>
      </c>
      <c r="AI39" s="657" t="s">
        <v>111</v>
      </c>
      <c r="AJ39" s="657"/>
      <c r="AK39" s="657"/>
      <c r="AL39" s="657"/>
      <c r="AM39" s="211">
        <f>(((COUNTIF(AH11:AN22,AH39))*10)/1440)</f>
        <v>0</v>
      </c>
      <c r="AN39" s="212">
        <f t="shared" si="15"/>
        <v>0</v>
      </c>
      <c r="AO39" s="210" t="s">
        <v>377</v>
      </c>
      <c r="AP39" s="657" t="s">
        <v>111</v>
      </c>
      <c r="AQ39" s="657"/>
      <c r="AR39" s="657"/>
      <c r="AS39" s="657"/>
      <c r="AT39" s="211">
        <f>(((COUNTIF(AO11:AU22,AO39))*10)/1440)</f>
        <v>0</v>
      </c>
      <c r="AU39" s="212">
        <f t="shared" si="16"/>
        <v>0</v>
      </c>
      <c r="AV39" s="210" t="s">
        <v>377</v>
      </c>
      <c r="AW39" s="657" t="s">
        <v>111</v>
      </c>
      <c r="AX39" s="657"/>
      <c r="AY39" s="657"/>
      <c r="AZ39" s="657"/>
      <c r="BA39" s="211">
        <f>(((COUNTIF(AV11:BB22,AV39))*10)/1440)</f>
        <v>0</v>
      </c>
      <c r="BB39" s="212">
        <f t="shared" si="17"/>
        <v>0</v>
      </c>
      <c r="BC39" s="210" t="s">
        <v>377</v>
      </c>
      <c r="BD39" s="657" t="s">
        <v>111</v>
      </c>
      <c r="BE39" s="657"/>
      <c r="BF39" s="657"/>
      <c r="BG39" s="657"/>
      <c r="BH39" s="211">
        <f>(((COUNTIF(BC11:BI22,BC39))*10)/1440)</f>
        <v>0</v>
      </c>
      <c r="BI39" s="216">
        <f t="shared" si="18"/>
        <v>0</v>
      </c>
      <c r="BL39" s="159"/>
      <c r="BM39" s="159"/>
      <c r="BN39" s="210" t="s">
        <v>377</v>
      </c>
      <c r="BO39" s="657" t="s">
        <v>111</v>
      </c>
      <c r="BP39" s="657"/>
      <c r="BQ39" s="657"/>
      <c r="BR39" s="657"/>
      <c r="BS39" s="211">
        <f>(((COUNTIF(BN11:BT22,BN39))*10)/1440)</f>
        <v>0</v>
      </c>
      <c r="BT39" s="212">
        <f t="shared" si="19"/>
        <v>0</v>
      </c>
      <c r="BU39" s="210" t="s">
        <v>377</v>
      </c>
      <c r="BV39" s="657" t="s">
        <v>111</v>
      </c>
      <c r="BW39" s="657"/>
      <c r="BX39" s="657"/>
      <c r="BY39" s="657"/>
      <c r="BZ39" s="211">
        <f>(((COUNTIF(BU11:CA22,BU39))*10)/1440)</f>
        <v>0</v>
      </c>
      <c r="CA39" s="212">
        <f t="shared" si="20"/>
        <v>0</v>
      </c>
      <c r="CB39" s="210" t="s">
        <v>377</v>
      </c>
      <c r="CC39" s="657" t="s">
        <v>111</v>
      </c>
      <c r="CD39" s="657"/>
      <c r="CE39" s="657"/>
      <c r="CF39" s="657"/>
      <c r="CG39" s="211">
        <f>(((COUNTIF(CB11:CH22,CB39))*10)/1440)</f>
        <v>0</v>
      </c>
      <c r="CH39" s="212">
        <f t="shared" si="21"/>
        <v>0</v>
      </c>
      <c r="CI39" s="210" t="s">
        <v>377</v>
      </c>
      <c r="CJ39" s="657" t="s">
        <v>111</v>
      </c>
      <c r="CK39" s="657"/>
      <c r="CL39" s="657"/>
      <c r="CM39" s="657"/>
      <c r="CN39" s="211">
        <f>(((COUNTIF(CI11:CO22,CI39))*10)/1440)</f>
        <v>0</v>
      </c>
      <c r="CO39" s="216">
        <f t="shared" si="22"/>
        <v>0</v>
      </c>
      <c r="CR39" s="159"/>
      <c r="CS39" s="159"/>
      <c r="CT39" s="210" t="s">
        <v>377</v>
      </c>
      <c r="CU39" s="657" t="s">
        <v>111</v>
      </c>
      <c r="CV39" s="657"/>
      <c r="CW39" s="657"/>
      <c r="CX39" s="657"/>
      <c r="CY39" s="211">
        <f>(((COUNTIF(CT11:CZ22,CT39))*10)/1440)</f>
        <v>0</v>
      </c>
      <c r="CZ39" s="212">
        <f t="shared" si="23"/>
        <v>0</v>
      </c>
      <c r="DA39" s="210" t="s">
        <v>377</v>
      </c>
      <c r="DB39" s="657" t="s">
        <v>111</v>
      </c>
      <c r="DC39" s="657"/>
      <c r="DD39" s="657"/>
      <c r="DE39" s="657"/>
      <c r="DF39" s="211">
        <f>(((COUNTIF(DA11:DG22,DA39))*10)/1440)</f>
        <v>0</v>
      </c>
      <c r="DG39" s="212">
        <f t="shared" si="24"/>
        <v>0</v>
      </c>
      <c r="DH39" s="210" t="s">
        <v>377</v>
      </c>
      <c r="DI39" s="657" t="s">
        <v>111</v>
      </c>
      <c r="DJ39" s="657"/>
      <c r="DK39" s="657"/>
      <c r="DL39" s="657"/>
      <c r="DM39" s="211">
        <f>(((COUNTIF(DH11:DN22,DH39))*10)/1440)</f>
        <v>0</v>
      </c>
      <c r="DN39" s="212">
        <f t="shared" si="25"/>
        <v>0</v>
      </c>
      <c r="DO39" s="210" t="s">
        <v>377</v>
      </c>
      <c r="DP39" s="657" t="s">
        <v>111</v>
      </c>
      <c r="DQ39" s="657"/>
      <c r="DR39" s="657"/>
      <c r="DS39" s="657"/>
      <c r="DT39" s="211">
        <f>(((COUNTIF(DO11:DU22,DO39))*10)/1440)</f>
        <v>0</v>
      </c>
      <c r="DU39" s="216">
        <f t="shared" si="26"/>
        <v>0</v>
      </c>
      <c r="DX39" s="159"/>
      <c r="DY39" s="159"/>
      <c r="DZ39" s="210" t="s">
        <v>377</v>
      </c>
      <c r="EA39" s="657" t="s">
        <v>111</v>
      </c>
      <c r="EB39" s="657"/>
      <c r="EC39" s="657"/>
      <c r="ED39" s="657"/>
      <c r="EE39" s="211">
        <f>(((COUNTIF(DZ11:EF22,DZ39))*10)/1440)</f>
        <v>0</v>
      </c>
      <c r="EF39" s="212">
        <f t="shared" si="27"/>
        <v>0</v>
      </c>
      <c r="EG39" s="210" t="s">
        <v>377</v>
      </c>
      <c r="EH39" s="657" t="s">
        <v>111</v>
      </c>
      <c r="EI39" s="657"/>
      <c r="EJ39" s="657"/>
      <c r="EK39" s="657"/>
      <c r="EL39" s="211">
        <f>(((COUNTIF(EG11:EM22,EG39))*10)/1440)</f>
        <v>0</v>
      </c>
      <c r="EM39" s="212">
        <f t="shared" si="28"/>
        <v>0</v>
      </c>
      <c r="EN39" s="210" t="s">
        <v>377</v>
      </c>
      <c r="EO39" s="657" t="s">
        <v>111</v>
      </c>
      <c r="EP39" s="657"/>
      <c r="EQ39" s="657"/>
      <c r="ER39" s="657"/>
      <c r="ES39" s="211">
        <f>(((COUNTIF(EN11:ET22,EN39))*10)/1440)</f>
        <v>0</v>
      </c>
      <c r="ET39" s="212">
        <f t="shared" si="29"/>
        <v>0</v>
      </c>
      <c r="EU39" s="210" t="s">
        <v>377</v>
      </c>
      <c r="EV39" s="657" t="s">
        <v>111</v>
      </c>
      <c r="EW39" s="657"/>
      <c r="EX39" s="657"/>
      <c r="EY39" s="657"/>
      <c r="EZ39" s="211">
        <f>(((COUNTIF(EU11:FA22,EU39))*10)/1440)</f>
        <v>0</v>
      </c>
      <c r="FA39" s="216">
        <f t="shared" si="30"/>
        <v>0</v>
      </c>
      <c r="FD39" s="159"/>
      <c r="FE39" s="159"/>
      <c r="FF39" s="210" t="s">
        <v>377</v>
      </c>
      <c r="FG39" s="657" t="s">
        <v>111</v>
      </c>
      <c r="FH39" s="657"/>
      <c r="FI39" s="657"/>
      <c r="FJ39" s="657"/>
      <c r="FK39" s="211">
        <f>(((COUNTIF(FF11:FL22,FF39))*10)/1440)</f>
        <v>0</v>
      </c>
      <c r="FL39" s="212">
        <f t="shared" si="31"/>
        <v>0</v>
      </c>
      <c r="FM39" s="210" t="s">
        <v>377</v>
      </c>
      <c r="FN39" s="657" t="s">
        <v>111</v>
      </c>
      <c r="FO39" s="657"/>
      <c r="FP39" s="657"/>
      <c r="FQ39" s="657"/>
      <c r="FR39" s="211">
        <f>(((COUNTIF(FM11:FS22,FM39))*10)/1440)</f>
        <v>0</v>
      </c>
      <c r="FS39" s="212">
        <f t="shared" si="32"/>
        <v>0</v>
      </c>
      <c r="FT39" s="210" t="s">
        <v>377</v>
      </c>
      <c r="FU39" s="657" t="s">
        <v>111</v>
      </c>
      <c r="FV39" s="657"/>
      <c r="FW39" s="657"/>
      <c r="FX39" s="657"/>
      <c r="FY39" s="211">
        <f>(((COUNTIF(FT11:FZ22,FT39))*10)/1440)</f>
        <v>0</v>
      </c>
      <c r="FZ39" s="212">
        <f t="shared" si="33"/>
        <v>0</v>
      </c>
      <c r="GA39" s="210" t="s">
        <v>377</v>
      </c>
      <c r="GB39" s="657" t="s">
        <v>111</v>
      </c>
      <c r="GC39" s="657"/>
      <c r="GD39" s="657"/>
      <c r="GE39" s="657"/>
      <c r="GF39" s="211">
        <f>(((COUNTIF(GA11:GG22,GA39))*10)/1440)</f>
        <v>0</v>
      </c>
      <c r="GG39" s="216">
        <f t="shared" si="34"/>
        <v>0</v>
      </c>
    </row>
    <row r="40" spans="1:189">
      <c r="A40" s="159"/>
      <c r="B40" s="159"/>
      <c r="C40" s="210" t="s">
        <v>376</v>
      </c>
      <c r="D40" s="657" t="s">
        <v>375</v>
      </c>
      <c r="E40" s="657"/>
      <c r="F40" s="657"/>
      <c r="G40" s="657"/>
      <c r="H40" s="211">
        <f>(((COUNTIF(C11:I22,C40))*10)/1440)</f>
        <v>0</v>
      </c>
      <c r="I40" s="212">
        <f t="shared" si="11"/>
        <v>0</v>
      </c>
      <c r="J40" s="210" t="s">
        <v>376</v>
      </c>
      <c r="K40" s="657" t="s">
        <v>375</v>
      </c>
      <c r="L40" s="657"/>
      <c r="M40" s="657"/>
      <c r="N40" s="657"/>
      <c r="O40" s="211">
        <f>(((COUNTIF(J11:P22,J40))*10)/1440)</f>
        <v>0</v>
      </c>
      <c r="P40" s="212">
        <f t="shared" si="12"/>
        <v>0</v>
      </c>
      <c r="Q40" s="210" t="s">
        <v>376</v>
      </c>
      <c r="R40" s="657" t="s">
        <v>375</v>
      </c>
      <c r="S40" s="657"/>
      <c r="T40" s="657"/>
      <c r="U40" s="657"/>
      <c r="V40" s="211">
        <f>(((COUNTIF(Q11:W22,Q40))*10)/1440)</f>
        <v>0</v>
      </c>
      <c r="W40" s="212">
        <f t="shared" si="13"/>
        <v>0</v>
      </c>
      <c r="X40" s="210" t="s">
        <v>376</v>
      </c>
      <c r="Y40" s="657" t="s">
        <v>375</v>
      </c>
      <c r="Z40" s="657"/>
      <c r="AA40" s="657"/>
      <c r="AB40" s="657"/>
      <c r="AC40" s="211">
        <f>(((COUNTIF(X11:AD22,X40))*10)/1440)</f>
        <v>0</v>
      </c>
      <c r="AD40" s="216">
        <f t="shared" si="14"/>
        <v>0</v>
      </c>
      <c r="AE40" s="159"/>
      <c r="AF40" s="159"/>
      <c r="AG40" s="159"/>
      <c r="AH40" s="210" t="s">
        <v>376</v>
      </c>
      <c r="AI40" s="657" t="s">
        <v>375</v>
      </c>
      <c r="AJ40" s="657"/>
      <c r="AK40" s="657"/>
      <c r="AL40" s="657"/>
      <c r="AM40" s="211">
        <f>(((COUNTIF(AH11:AN22,AH40))*10)/1440)</f>
        <v>0</v>
      </c>
      <c r="AN40" s="212">
        <f t="shared" si="15"/>
        <v>0</v>
      </c>
      <c r="AO40" s="210" t="s">
        <v>376</v>
      </c>
      <c r="AP40" s="657" t="s">
        <v>375</v>
      </c>
      <c r="AQ40" s="657"/>
      <c r="AR40" s="657"/>
      <c r="AS40" s="657"/>
      <c r="AT40" s="211">
        <f>(((COUNTIF(AO11:AU22,AO40))*10)/1440)</f>
        <v>0</v>
      </c>
      <c r="AU40" s="212">
        <f t="shared" si="16"/>
        <v>0</v>
      </c>
      <c r="AV40" s="210" t="s">
        <v>376</v>
      </c>
      <c r="AW40" s="657" t="s">
        <v>375</v>
      </c>
      <c r="AX40" s="657"/>
      <c r="AY40" s="657"/>
      <c r="AZ40" s="657"/>
      <c r="BA40" s="211">
        <f>(((COUNTIF(AV11:BB22,AV40))*10)/1440)</f>
        <v>0</v>
      </c>
      <c r="BB40" s="212">
        <f t="shared" si="17"/>
        <v>0</v>
      </c>
      <c r="BC40" s="210" t="s">
        <v>376</v>
      </c>
      <c r="BD40" s="657" t="s">
        <v>375</v>
      </c>
      <c r="BE40" s="657"/>
      <c r="BF40" s="657"/>
      <c r="BG40" s="657"/>
      <c r="BH40" s="211">
        <f>(((COUNTIF(BC11:BI22,BC40))*10)/1440)</f>
        <v>0</v>
      </c>
      <c r="BI40" s="216">
        <f t="shared" si="18"/>
        <v>0</v>
      </c>
      <c r="BL40" s="159"/>
      <c r="BM40" s="159"/>
      <c r="BN40" s="210" t="s">
        <v>376</v>
      </c>
      <c r="BO40" s="657" t="s">
        <v>375</v>
      </c>
      <c r="BP40" s="657"/>
      <c r="BQ40" s="657"/>
      <c r="BR40" s="657"/>
      <c r="BS40" s="211">
        <f>(((COUNTIF(BN11:BT22,BN40))*10)/1440)</f>
        <v>0</v>
      </c>
      <c r="BT40" s="212">
        <f t="shared" si="19"/>
        <v>0</v>
      </c>
      <c r="BU40" s="210" t="s">
        <v>376</v>
      </c>
      <c r="BV40" s="657" t="s">
        <v>375</v>
      </c>
      <c r="BW40" s="657"/>
      <c r="BX40" s="657"/>
      <c r="BY40" s="657"/>
      <c r="BZ40" s="211">
        <f>(((COUNTIF(BU11:CA22,BU40))*10)/1440)</f>
        <v>0</v>
      </c>
      <c r="CA40" s="212">
        <f t="shared" si="20"/>
        <v>0</v>
      </c>
      <c r="CB40" s="210" t="s">
        <v>376</v>
      </c>
      <c r="CC40" s="657" t="s">
        <v>375</v>
      </c>
      <c r="CD40" s="657"/>
      <c r="CE40" s="657"/>
      <c r="CF40" s="657"/>
      <c r="CG40" s="211">
        <f>(((COUNTIF(CB11:CH22,CB40))*10)/1440)</f>
        <v>0</v>
      </c>
      <c r="CH40" s="212">
        <f t="shared" si="21"/>
        <v>0</v>
      </c>
      <c r="CI40" s="210" t="s">
        <v>376</v>
      </c>
      <c r="CJ40" s="657" t="s">
        <v>375</v>
      </c>
      <c r="CK40" s="657"/>
      <c r="CL40" s="657"/>
      <c r="CM40" s="657"/>
      <c r="CN40" s="211">
        <f>(((COUNTIF(CI11:CO22,CI40))*10)/1440)</f>
        <v>0</v>
      </c>
      <c r="CO40" s="216">
        <f t="shared" si="22"/>
        <v>0</v>
      </c>
      <c r="CR40" s="159"/>
      <c r="CS40" s="159"/>
      <c r="CT40" s="210" t="s">
        <v>376</v>
      </c>
      <c r="CU40" s="657" t="s">
        <v>375</v>
      </c>
      <c r="CV40" s="657"/>
      <c r="CW40" s="657"/>
      <c r="CX40" s="657"/>
      <c r="CY40" s="211">
        <f>(((COUNTIF(CT11:CZ22,CT40))*10)/1440)</f>
        <v>0</v>
      </c>
      <c r="CZ40" s="212">
        <f t="shared" si="23"/>
        <v>0</v>
      </c>
      <c r="DA40" s="210" t="s">
        <v>376</v>
      </c>
      <c r="DB40" s="657" t="s">
        <v>375</v>
      </c>
      <c r="DC40" s="657"/>
      <c r="DD40" s="657"/>
      <c r="DE40" s="657"/>
      <c r="DF40" s="211">
        <f>(((COUNTIF(DA11:DG22,DA40))*10)/1440)</f>
        <v>0</v>
      </c>
      <c r="DG40" s="212">
        <f t="shared" si="24"/>
        <v>0</v>
      </c>
      <c r="DH40" s="210" t="s">
        <v>376</v>
      </c>
      <c r="DI40" s="657" t="s">
        <v>375</v>
      </c>
      <c r="DJ40" s="657"/>
      <c r="DK40" s="657"/>
      <c r="DL40" s="657"/>
      <c r="DM40" s="211">
        <f>(((COUNTIF(DH11:DN22,DH40))*10)/1440)</f>
        <v>0</v>
      </c>
      <c r="DN40" s="212">
        <f t="shared" si="25"/>
        <v>0</v>
      </c>
      <c r="DO40" s="210" t="s">
        <v>376</v>
      </c>
      <c r="DP40" s="657" t="s">
        <v>375</v>
      </c>
      <c r="DQ40" s="657"/>
      <c r="DR40" s="657"/>
      <c r="DS40" s="657"/>
      <c r="DT40" s="211">
        <f>(((COUNTIF(DO11:DU22,DO40))*10)/1440)</f>
        <v>0</v>
      </c>
      <c r="DU40" s="216">
        <f t="shared" si="26"/>
        <v>0</v>
      </c>
      <c r="DX40" s="159"/>
      <c r="DY40" s="159"/>
      <c r="DZ40" s="210" t="s">
        <v>376</v>
      </c>
      <c r="EA40" s="657" t="s">
        <v>375</v>
      </c>
      <c r="EB40" s="657"/>
      <c r="EC40" s="657"/>
      <c r="ED40" s="657"/>
      <c r="EE40" s="211">
        <f>(((COUNTIF(DZ11:EF22,DZ40))*10)/1440)</f>
        <v>4.1666666666666664E-2</v>
      </c>
      <c r="EF40" s="212">
        <f t="shared" si="27"/>
        <v>0.15789473684210525</v>
      </c>
      <c r="EG40" s="210" t="s">
        <v>376</v>
      </c>
      <c r="EH40" s="657" t="s">
        <v>375</v>
      </c>
      <c r="EI40" s="657"/>
      <c r="EJ40" s="657"/>
      <c r="EK40" s="657"/>
      <c r="EL40" s="211">
        <f>(((COUNTIF(EG11:EM22,EG40))*10)/1440)</f>
        <v>3.4722222222222224E-2</v>
      </c>
      <c r="EM40" s="212">
        <f t="shared" si="28"/>
        <v>0.14705882352941177</v>
      </c>
      <c r="EN40" s="210" t="s">
        <v>376</v>
      </c>
      <c r="EO40" s="657" t="s">
        <v>375</v>
      </c>
      <c r="EP40" s="657"/>
      <c r="EQ40" s="657"/>
      <c r="ER40" s="657"/>
      <c r="ES40" s="211">
        <f>(((COUNTIF(EN11:ET22,EN40))*10)/1440)</f>
        <v>3.4722222222222224E-2</v>
      </c>
      <c r="ET40" s="212">
        <f t="shared" si="29"/>
        <v>0.15151515151515155</v>
      </c>
      <c r="EU40" s="210" t="s">
        <v>376</v>
      </c>
      <c r="EV40" s="657" t="s">
        <v>375</v>
      </c>
      <c r="EW40" s="657"/>
      <c r="EX40" s="657"/>
      <c r="EY40" s="657"/>
      <c r="EZ40" s="211">
        <f>(((COUNTIF(EU11:FA22,EU40))*10)/1440)</f>
        <v>3.4722222222222224E-2</v>
      </c>
      <c r="FA40" s="216">
        <f t="shared" si="30"/>
        <v>0.15625000000000003</v>
      </c>
      <c r="FD40" s="159"/>
      <c r="FE40" s="159"/>
      <c r="FF40" s="210" t="s">
        <v>376</v>
      </c>
      <c r="FG40" s="657" t="s">
        <v>375</v>
      </c>
      <c r="FH40" s="657"/>
      <c r="FI40" s="657"/>
      <c r="FJ40" s="657"/>
      <c r="FK40" s="211">
        <f>(((COUNTIF(FF11:FL22,FF40))*10)/1440)</f>
        <v>0</v>
      </c>
      <c r="FL40" s="212">
        <f t="shared" si="31"/>
        <v>0</v>
      </c>
      <c r="FM40" s="210" t="s">
        <v>376</v>
      </c>
      <c r="FN40" s="657" t="s">
        <v>375</v>
      </c>
      <c r="FO40" s="657"/>
      <c r="FP40" s="657"/>
      <c r="FQ40" s="657"/>
      <c r="FR40" s="211">
        <f>(((COUNTIF(FM11:FS22,FM40))*10)/1440)</f>
        <v>0</v>
      </c>
      <c r="FS40" s="212">
        <f t="shared" si="32"/>
        <v>0</v>
      </c>
      <c r="FT40" s="210" t="s">
        <v>376</v>
      </c>
      <c r="FU40" s="657" t="s">
        <v>375</v>
      </c>
      <c r="FV40" s="657"/>
      <c r="FW40" s="657"/>
      <c r="FX40" s="657"/>
      <c r="FY40" s="211">
        <f>(((COUNTIF(FT11:FZ22,FT40))*10)/1440)</f>
        <v>0</v>
      </c>
      <c r="FZ40" s="212">
        <f t="shared" si="33"/>
        <v>0</v>
      </c>
      <c r="GA40" s="210" t="s">
        <v>376</v>
      </c>
      <c r="GB40" s="657" t="s">
        <v>375</v>
      </c>
      <c r="GC40" s="657"/>
      <c r="GD40" s="657"/>
      <c r="GE40" s="657"/>
      <c r="GF40" s="211">
        <f>(((COUNTIF(GA11:GG22,GA40))*10)/1440)</f>
        <v>0</v>
      </c>
      <c r="GG40" s="216">
        <f t="shared" si="34"/>
        <v>0</v>
      </c>
    </row>
    <row r="41" spans="1:189">
      <c r="A41" s="159"/>
      <c r="B41" s="159"/>
      <c r="C41" s="210" t="s">
        <v>374</v>
      </c>
      <c r="D41" s="657" t="s">
        <v>373</v>
      </c>
      <c r="E41" s="657"/>
      <c r="F41" s="657"/>
      <c r="G41" s="657"/>
      <c r="H41" s="211">
        <f>(((COUNTIF(C11:I22,C41))*10)/1440)</f>
        <v>0</v>
      </c>
      <c r="I41" s="212">
        <f t="shared" si="11"/>
        <v>0</v>
      </c>
      <c r="J41" s="210" t="s">
        <v>374</v>
      </c>
      <c r="K41" s="657" t="s">
        <v>373</v>
      </c>
      <c r="L41" s="657"/>
      <c r="M41" s="657"/>
      <c r="N41" s="657"/>
      <c r="O41" s="211">
        <f>(((COUNTIF(J11:P22,J41))*10)/1440)</f>
        <v>0</v>
      </c>
      <c r="P41" s="212">
        <f t="shared" si="12"/>
        <v>0</v>
      </c>
      <c r="Q41" s="210" t="s">
        <v>374</v>
      </c>
      <c r="R41" s="657" t="s">
        <v>373</v>
      </c>
      <c r="S41" s="657"/>
      <c r="T41" s="657"/>
      <c r="U41" s="657"/>
      <c r="V41" s="211">
        <f>(((COUNTIF(Q11:W22,Q41))*10)/1440)</f>
        <v>0</v>
      </c>
      <c r="W41" s="212">
        <f t="shared" si="13"/>
        <v>0</v>
      </c>
      <c r="X41" s="210" t="s">
        <v>374</v>
      </c>
      <c r="Y41" s="657" t="s">
        <v>373</v>
      </c>
      <c r="Z41" s="657"/>
      <c r="AA41" s="657"/>
      <c r="AB41" s="657"/>
      <c r="AC41" s="211">
        <f>(((COUNTIF(X11:AD22,X41))*10)/1440)</f>
        <v>0</v>
      </c>
      <c r="AD41" s="216">
        <f t="shared" si="14"/>
        <v>0</v>
      </c>
      <c r="AE41" s="159"/>
      <c r="AF41" s="159"/>
      <c r="AG41" s="159"/>
      <c r="AH41" s="210" t="s">
        <v>374</v>
      </c>
      <c r="AI41" s="657" t="s">
        <v>373</v>
      </c>
      <c r="AJ41" s="657"/>
      <c r="AK41" s="657"/>
      <c r="AL41" s="657"/>
      <c r="AM41" s="211">
        <f>(((COUNTIF(AH11:AN22,AH41))*10)/1440)</f>
        <v>0</v>
      </c>
      <c r="AN41" s="212">
        <f t="shared" si="15"/>
        <v>0</v>
      </c>
      <c r="AO41" s="210" t="s">
        <v>374</v>
      </c>
      <c r="AP41" s="657" t="s">
        <v>373</v>
      </c>
      <c r="AQ41" s="657"/>
      <c r="AR41" s="657"/>
      <c r="AS41" s="657"/>
      <c r="AT41" s="211">
        <f>(((COUNTIF(AO11:AU22,AO41))*10)/1440)</f>
        <v>0</v>
      </c>
      <c r="AU41" s="212">
        <f t="shared" si="16"/>
        <v>0</v>
      </c>
      <c r="AV41" s="210" t="s">
        <v>374</v>
      </c>
      <c r="AW41" s="657" t="s">
        <v>373</v>
      </c>
      <c r="AX41" s="657"/>
      <c r="AY41" s="657"/>
      <c r="AZ41" s="657"/>
      <c r="BA41" s="211">
        <f>(((COUNTIF(AV11:BB22,AV41))*10)/1440)</f>
        <v>0</v>
      </c>
      <c r="BB41" s="212">
        <f t="shared" si="17"/>
        <v>0</v>
      </c>
      <c r="BC41" s="210" t="s">
        <v>374</v>
      </c>
      <c r="BD41" s="657" t="s">
        <v>373</v>
      </c>
      <c r="BE41" s="657"/>
      <c r="BF41" s="657"/>
      <c r="BG41" s="657"/>
      <c r="BH41" s="211">
        <f>(((COUNTIF(BC11:BI22,BC41))*10)/1440)</f>
        <v>0</v>
      </c>
      <c r="BI41" s="216">
        <f t="shared" si="18"/>
        <v>0</v>
      </c>
      <c r="BL41" s="159"/>
      <c r="BM41" s="159"/>
      <c r="BN41" s="210" t="s">
        <v>374</v>
      </c>
      <c r="BO41" s="657" t="s">
        <v>373</v>
      </c>
      <c r="BP41" s="657"/>
      <c r="BQ41" s="657"/>
      <c r="BR41" s="657"/>
      <c r="BS41" s="211">
        <f>(((COUNTIF(BN11:BT22,BN41))*10)/1440)</f>
        <v>0</v>
      </c>
      <c r="BT41" s="212">
        <f t="shared" si="19"/>
        <v>0</v>
      </c>
      <c r="BU41" s="210" t="s">
        <v>374</v>
      </c>
      <c r="BV41" s="657" t="s">
        <v>373</v>
      </c>
      <c r="BW41" s="657"/>
      <c r="BX41" s="657"/>
      <c r="BY41" s="657"/>
      <c r="BZ41" s="211">
        <f>(((COUNTIF(BU11:CA22,BU41))*10)/1440)</f>
        <v>0</v>
      </c>
      <c r="CA41" s="212">
        <f t="shared" si="20"/>
        <v>0</v>
      </c>
      <c r="CB41" s="210" t="s">
        <v>374</v>
      </c>
      <c r="CC41" s="657" t="s">
        <v>373</v>
      </c>
      <c r="CD41" s="657"/>
      <c r="CE41" s="657"/>
      <c r="CF41" s="657"/>
      <c r="CG41" s="211">
        <f>(((COUNTIF(CB11:CH22,CB41))*10)/1440)</f>
        <v>0</v>
      </c>
      <c r="CH41" s="212">
        <f t="shared" si="21"/>
        <v>0</v>
      </c>
      <c r="CI41" s="210" t="s">
        <v>374</v>
      </c>
      <c r="CJ41" s="657" t="s">
        <v>373</v>
      </c>
      <c r="CK41" s="657"/>
      <c r="CL41" s="657"/>
      <c r="CM41" s="657"/>
      <c r="CN41" s="211">
        <f>(((COUNTIF(CI11:CO22,CI41))*10)/1440)</f>
        <v>0</v>
      </c>
      <c r="CO41" s="216">
        <f t="shared" si="22"/>
        <v>0</v>
      </c>
      <c r="CR41" s="159"/>
      <c r="CS41" s="159"/>
      <c r="CT41" s="210" t="s">
        <v>374</v>
      </c>
      <c r="CU41" s="657" t="s">
        <v>373</v>
      </c>
      <c r="CV41" s="657"/>
      <c r="CW41" s="657"/>
      <c r="CX41" s="657"/>
      <c r="CY41" s="211">
        <f>(((COUNTIF(CT11:CZ22,CT41))*10)/1440)</f>
        <v>0</v>
      </c>
      <c r="CZ41" s="212">
        <f t="shared" si="23"/>
        <v>0</v>
      </c>
      <c r="DA41" s="210" t="s">
        <v>374</v>
      </c>
      <c r="DB41" s="657" t="s">
        <v>373</v>
      </c>
      <c r="DC41" s="657"/>
      <c r="DD41" s="657"/>
      <c r="DE41" s="657"/>
      <c r="DF41" s="211">
        <f>(((COUNTIF(DA11:DG22,DA41))*10)/1440)</f>
        <v>0</v>
      </c>
      <c r="DG41" s="212">
        <f t="shared" si="24"/>
        <v>0</v>
      </c>
      <c r="DH41" s="210" t="s">
        <v>374</v>
      </c>
      <c r="DI41" s="657" t="s">
        <v>373</v>
      </c>
      <c r="DJ41" s="657"/>
      <c r="DK41" s="657"/>
      <c r="DL41" s="657"/>
      <c r="DM41" s="211">
        <f>(((COUNTIF(DH11:DN22,DH41))*10)/1440)</f>
        <v>0</v>
      </c>
      <c r="DN41" s="212">
        <f t="shared" si="25"/>
        <v>0</v>
      </c>
      <c r="DO41" s="210" t="s">
        <v>374</v>
      </c>
      <c r="DP41" s="657" t="s">
        <v>373</v>
      </c>
      <c r="DQ41" s="657"/>
      <c r="DR41" s="657"/>
      <c r="DS41" s="657"/>
      <c r="DT41" s="211">
        <f>(((COUNTIF(DO11:DU22,DO41))*10)/1440)</f>
        <v>0</v>
      </c>
      <c r="DU41" s="216">
        <f t="shared" si="26"/>
        <v>0</v>
      </c>
      <c r="DX41" s="159"/>
      <c r="DY41" s="159"/>
      <c r="DZ41" s="210" t="s">
        <v>374</v>
      </c>
      <c r="EA41" s="657" t="s">
        <v>373</v>
      </c>
      <c r="EB41" s="657"/>
      <c r="EC41" s="657"/>
      <c r="ED41" s="657"/>
      <c r="EE41" s="211">
        <f>(((COUNTIF(DZ11:EF22,DZ41))*10)/1440)</f>
        <v>4.1666666666666664E-2</v>
      </c>
      <c r="EF41" s="212">
        <f t="shared" si="27"/>
        <v>0.15789473684210525</v>
      </c>
      <c r="EG41" s="210" t="s">
        <v>374</v>
      </c>
      <c r="EH41" s="657" t="s">
        <v>373</v>
      </c>
      <c r="EI41" s="657"/>
      <c r="EJ41" s="657"/>
      <c r="EK41" s="657"/>
      <c r="EL41" s="211">
        <f>(((COUNTIF(EG11:EM22,EG41))*10)/1440)</f>
        <v>3.4722222222222224E-2</v>
      </c>
      <c r="EM41" s="212">
        <f t="shared" si="28"/>
        <v>0.14705882352941177</v>
      </c>
      <c r="EN41" s="210" t="s">
        <v>374</v>
      </c>
      <c r="EO41" s="657" t="s">
        <v>373</v>
      </c>
      <c r="EP41" s="657"/>
      <c r="EQ41" s="657"/>
      <c r="ER41" s="657"/>
      <c r="ES41" s="211">
        <f>(((COUNTIF(EN11:ET22,EN41))*10)/1440)</f>
        <v>3.4722222222222224E-2</v>
      </c>
      <c r="ET41" s="212">
        <f t="shared" si="29"/>
        <v>0.15151515151515155</v>
      </c>
      <c r="EU41" s="210" t="s">
        <v>374</v>
      </c>
      <c r="EV41" s="657" t="s">
        <v>373</v>
      </c>
      <c r="EW41" s="657"/>
      <c r="EX41" s="657"/>
      <c r="EY41" s="657"/>
      <c r="EZ41" s="211">
        <f>(((COUNTIF(EU11:FA22,EU41))*10)/1440)</f>
        <v>3.4722222222222224E-2</v>
      </c>
      <c r="FA41" s="216">
        <f t="shared" si="30"/>
        <v>0.15625000000000003</v>
      </c>
      <c r="FD41" s="159"/>
      <c r="FE41" s="159"/>
      <c r="FF41" s="210" t="s">
        <v>374</v>
      </c>
      <c r="FG41" s="657" t="s">
        <v>373</v>
      </c>
      <c r="FH41" s="657"/>
      <c r="FI41" s="657"/>
      <c r="FJ41" s="657"/>
      <c r="FK41" s="211">
        <f>(((COUNTIF(FF11:FL22,FF41))*10)/1440)</f>
        <v>0</v>
      </c>
      <c r="FL41" s="212">
        <f t="shared" si="31"/>
        <v>0</v>
      </c>
      <c r="FM41" s="210" t="s">
        <v>374</v>
      </c>
      <c r="FN41" s="657" t="s">
        <v>373</v>
      </c>
      <c r="FO41" s="657"/>
      <c r="FP41" s="657"/>
      <c r="FQ41" s="657"/>
      <c r="FR41" s="211">
        <f>(((COUNTIF(FM11:FS22,FM41))*10)/1440)</f>
        <v>0</v>
      </c>
      <c r="FS41" s="212">
        <f t="shared" si="32"/>
        <v>0</v>
      </c>
      <c r="FT41" s="210" t="s">
        <v>374</v>
      </c>
      <c r="FU41" s="657" t="s">
        <v>373</v>
      </c>
      <c r="FV41" s="657"/>
      <c r="FW41" s="657"/>
      <c r="FX41" s="657"/>
      <c r="FY41" s="211">
        <f>(((COUNTIF(FT11:FZ22,FT41))*10)/1440)</f>
        <v>0</v>
      </c>
      <c r="FZ41" s="212">
        <f t="shared" si="33"/>
        <v>0</v>
      </c>
      <c r="GA41" s="210" t="s">
        <v>374</v>
      </c>
      <c r="GB41" s="657" t="s">
        <v>373</v>
      </c>
      <c r="GC41" s="657"/>
      <c r="GD41" s="657"/>
      <c r="GE41" s="657"/>
      <c r="GF41" s="211">
        <f>(((COUNTIF(GA11:GG22,GA41))*10)/1440)</f>
        <v>0</v>
      </c>
      <c r="GG41" s="216">
        <f t="shared" si="34"/>
        <v>0</v>
      </c>
    </row>
    <row r="42" spans="1:189">
      <c r="A42" s="159"/>
      <c r="B42" s="159"/>
      <c r="C42" s="210" t="s">
        <v>372</v>
      </c>
      <c r="D42" s="657" t="s">
        <v>371</v>
      </c>
      <c r="E42" s="657"/>
      <c r="F42" s="657"/>
      <c r="G42" s="657"/>
      <c r="H42" s="211">
        <f>(((COUNTIF(C11:I22,C42))*10)/1440)</f>
        <v>0</v>
      </c>
      <c r="I42" s="212">
        <f t="shared" si="11"/>
        <v>0</v>
      </c>
      <c r="J42" s="210" t="s">
        <v>372</v>
      </c>
      <c r="K42" s="657" t="s">
        <v>371</v>
      </c>
      <c r="L42" s="657"/>
      <c r="M42" s="657"/>
      <c r="N42" s="657"/>
      <c r="O42" s="211">
        <f>(((COUNTIF(J11:P22,J42))*10)/1440)</f>
        <v>0</v>
      </c>
      <c r="P42" s="212">
        <f t="shared" si="12"/>
        <v>0</v>
      </c>
      <c r="Q42" s="210" t="s">
        <v>372</v>
      </c>
      <c r="R42" s="657" t="s">
        <v>371</v>
      </c>
      <c r="S42" s="657"/>
      <c r="T42" s="657"/>
      <c r="U42" s="657"/>
      <c r="V42" s="211">
        <f>(((COUNTIF(Q11:W22,Q42))*10)/1440)</f>
        <v>0</v>
      </c>
      <c r="W42" s="212">
        <f t="shared" si="13"/>
        <v>0</v>
      </c>
      <c r="X42" s="210" t="s">
        <v>372</v>
      </c>
      <c r="Y42" s="657" t="s">
        <v>371</v>
      </c>
      <c r="Z42" s="657"/>
      <c r="AA42" s="657"/>
      <c r="AB42" s="657"/>
      <c r="AC42" s="211">
        <f>(((COUNTIF(X11:AD22,X42))*10)/1440)</f>
        <v>0</v>
      </c>
      <c r="AD42" s="216">
        <f t="shared" si="14"/>
        <v>0</v>
      </c>
      <c r="AE42" s="159"/>
      <c r="AF42" s="159"/>
      <c r="AG42" s="159"/>
      <c r="AH42" s="210" t="s">
        <v>372</v>
      </c>
      <c r="AI42" s="657" t="s">
        <v>371</v>
      </c>
      <c r="AJ42" s="657"/>
      <c r="AK42" s="657"/>
      <c r="AL42" s="657"/>
      <c r="AM42" s="211">
        <f>(((COUNTIF(AH11:AN22,AH42))*10)/1440)</f>
        <v>0</v>
      </c>
      <c r="AN42" s="212">
        <f t="shared" si="15"/>
        <v>0</v>
      </c>
      <c r="AO42" s="210" t="s">
        <v>372</v>
      </c>
      <c r="AP42" s="657" t="s">
        <v>371</v>
      </c>
      <c r="AQ42" s="657"/>
      <c r="AR42" s="657"/>
      <c r="AS42" s="657"/>
      <c r="AT42" s="211">
        <f>(((COUNTIF(AO11:AU22,AO42))*10)/1440)</f>
        <v>0</v>
      </c>
      <c r="AU42" s="212">
        <f t="shared" si="16"/>
        <v>0</v>
      </c>
      <c r="AV42" s="210" t="s">
        <v>372</v>
      </c>
      <c r="AW42" s="657" t="s">
        <v>371</v>
      </c>
      <c r="AX42" s="657"/>
      <c r="AY42" s="657"/>
      <c r="AZ42" s="657"/>
      <c r="BA42" s="211">
        <f>(((COUNTIF(AV11:BB22,AV42))*10)/1440)</f>
        <v>0</v>
      </c>
      <c r="BB42" s="212">
        <f t="shared" si="17"/>
        <v>0</v>
      </c>
      <c r="BC42" s="210" t="s">
        <v>372</v>
      </c>
      <c r="BD42" s="657" t="s">
        <v>371</v>
      </c>
      <c r="BE42" s="657"/>
      <c r="BF42" s="657"/>
      <c r="BG42" s="657"/>
      <c r="BH42" s="211">
        <f>(((COUNTIF(BC11:BI22,BC42))*10)/1440)</f>
        <v>0</v>
      </c>
      <c r="BI42" s="216">
        <f t="shared" si="18"/>
        <v>0</v>
      </c>
      <c r="BL42" s="159"/>
      <c r="BM42" s="159"/>
      <c r="BN42" s="210" t="s">
        <v>372</v>
      </c>
      <c r="BO42" s="657" t="s">
        <v>371</v>
      </c>
      <c r="BP42" s="657"/>
      <c r="BQ42" s="657"/>
      <c r="BR42" s="657"/>
      <c r="BS42" s="211">
        <f>(((COUNTIF(BN11:BT22,BN42))*10)/1440)</f>
        <v>0</v>
      </c>
      <c r="BT42" s="212">
        <f t="shared" si="19"/>
        <v>0</v>
      </c>
      <c r="BU42" s="210" t="s">
        <v>372</v>
      </c>
      <c r="BV42" s="657" t="s">
        <v>371</v>
      </c>
      <c r="BW42" s="657"/>
      <c r="BX42" s="657"/>
      <c r="BY42" s="657"/>
      <c r="BZ42" s="211">
        <f>(((COUNTIF(BU11:CA22,BU42))*10)/1440)</f>
        <v>0</v>
      </c>
      <c r="CA42" s="212">
        <f t="shared" si="20"/>
        <v>0</v>
      </c>
      <c r="CB42" s="210" t="s">
        <v>372</v>
      </c>
      <c r="CC42" s="657" t="s">
        <v>371</v>
      </c>
      <c r="CD42" s="657"/>
      <c r="CE42" s="657"/>
      <c r="CF42" s="657"/>
      <c r="CG42" s="211">
        <f>(((COUNTIF(CB11:CH22,CB42))*10)/1440)</f>
        <v>0</v>
      </c>
      <c r="CH42" s="212">
        <f t="shared" si="21"/>
        <v>0</v>
      </c>
      <c r="CI42" s="210" t="s">
        <v>372</v>
      </c>
      <c r="CJ42" s="657" t="s">
        <v>371</v>
      </c>
      <c r="CK42" s="657"/>
      <c r="CL42" s="657"/>
      <c r="CM42" s="657"/>
      <c r="CN42" s="211">
        <f>(((COUNTIF(CI11:CO22,CI42))*10)/1440)</f>
        <v>0</v>
      </c>
      <c r="CO42" s="216">
        <f t="shared" si="22"/>
        <v>0</v>
      </c>
      <c r="CR42" s="159"/>
      <c r="CS42" s="159"/>
      <c r="CT42" s="210" t="s">
        <v>372</v>
      </c>
      <c r="CU42" s="657" t="s">
        <v>371</v>
      </c>
      <c r="CV42" s="657"/>
      <c r="CW42" s="657"/>
      <c r="CX42" s="657"/>
      <c r="CY42" s="211">
        <f>(((COUNTIF(CT11:CZ22,CT42))*10)/1440)</f>
        <v>0</v>
      </c>
      <c r="CZ42" s="212">
        <f t="shared" si="23"/>
        <v>0</v>
      </c>
      <c r="DA42" s="210" t="s">
        <v>372</v>
      </c>
      <c r="DB42" s="657" t="s">
        <v>371</v>
      </c>
      <c r="DC42" s="657"/>
      <c r="DD42" s="657"/>
      <c r="DE42" s="657"/>
      <c r="DF42" s="211">
        <f>(((COUNTIF(DA11:DG22,DA42))*10)/1440)</f>
        <v>0</v>
      </c>
      <c r="DG42" s="212">
        <f t="shared" si="24"/>
        <v>0</v>
      </c>
      <c r="DH42" s="210" t="s">
        <v>372</v>
      </c>
      <c r="DI42" s="657" t="s">
        <v>371</v>
      </c>
      <c r="DJ42" s="657"/>
      <c r="DK42" s="657"/>
      <c r="DL42" s="657"/>
      <c r="DM42" s="211">
        <f>(((COUNTIF(DH11:DN22,DH42))*10)/1440)</f>
        <v>0</v>
      </c>
      <c r="DN42" s="212">
        <f t="shared" si="25"/>
        <v>0</v>
      </c>
      <c r="DO42" s="210" t="s">
        <v>372</v>
      </c>
      <c r="DP42" s="657" t="s">
        <v>371</v>
      </c>
      <c r="DQ42" s="657"/>
      <c r="DR42" s="657"/>
      <c r="DS42" s="657"/>
      <c r="DT42" s="211">
        <f>(((COUNTIF(DO11:DU22,DO42))*10)/1440)</f>
        <v>0</v>
      </c>
      <c r="DU42" s="216">
        <f t="shared" si="26"/>
        <v>0</v>
      </c>
      <c r="DX42" s="159"/>
      <c r="DY42" s="159"/>
      <c r="DZ42" s="210" t="s">
        <v>372</v>
      </c>
      <c r="EA42" s="657" t="s">
        <v>371</v>
      </c>
      <c r="EB42" s="657"/>
      <c r="EC42" s="657"/>
      <c r="ED42" s="657"/>
      <c r="EE42" s="211">
        <f>(((COUNTIF(DZ11:EF22,DZ42))*10)/1440)</f>
        <v>0</v>
      </c>
      <c r="EF42" s="212">
        <f t="shared" si="27"/>
        <v>0</v>
      </c>
      <c r="EG42" s="210" t="s">
        <v>372</v>
      </c>
      <c r="EH42" s="657" t="s">
        <v>371</v>
      </c>
      <c r="EI42" s="657"/>
      <c r="EJ42" s="657"/>
      <c r="EK42" s="657"/>
      <c r="EL42" s="211">
        <f>(((COUNTIF(EG11:EM22,EG42))*10)/1440)</f>
        <v>0</v>
      </c>
      <c r="EM42" s="212">
        <f t="shared" si="28"/>
        <v>0</v>
      </c>
      <c r="EN42" s="210" t="s">
        <v>372</v>
      </c>
      <c r="EO42" s="657" t="s">
        <v>371</v>
      </c>
      <c r="EP42" s="657"/>
      <c r="EQ42" s="657"/>
      <c r="ER42" s="657"/>
      <c r="ES42" s="211">
        <f>(((COUNTIF(EN11:ET22,EN42))*10)/1440)</f>
        <v>0</v>
      </c>
      <c r="ET42" s="212">
        <f t="shared" si="29"/>
        <v>0</v>
      </c>
      <c r="EU42" s="210" t="s">
        <v>372</v>
      </c>
      <c r="EV42" s="657" t="s">
        <v>371</v>
      </c>
      <c r="EW42" s="657"/>
      <c r="EX42" s="657"/>
      <c r="EY42" s="657"/>
      <c r="EZ42" s="211">
        <f>(((COUNTIF(EU11:FA22,EU42))*10)/1440)</f>
        <v>0</v>
      </c>
      <c r="FA42" s="216">
        <f t="shared" si="30"/>
        <v>0</v>
      </c>
      <c r="FD42" s="159"/>
      <c r="FE42" s="159"/>
      <c r="FF42" s="210" t="s">
        <v>372</v>
      </c>
      <c r="FG42" s="657" t="s">
        <v>371</v>
      </c>
      <c r="FH42" s="657"/>
      <c r="FI42" s="657"/>
      <c r="FJ42" s="657"/>
      <c r="FK42" s="211">
        <f>(((COUNTIF(FF11:FL22,FF42))*10)/1440)</f>
        <v>0</v>
      </c>
      <c r="FL42" s="212">
        <f t="shared" si="31"/>
        <v>0</v>
      </c>
      <c r="FM42" s="210" t="s">
        <v>372</v>
      </c>
      <c r="FN42" s="657" t="s">
        <v>371</v>
      </c>
      <c r="FO42" s="657"/>
      <c r="FP42" s="657"/>
      <c r="FQ42" s="657"/>
      <c r="FR42" s="211">
        <f>(((COUNTIF(FM11:FS22,FM42))*10)/1440)</f>
        <v>0</v>
      </c>
      <c r="FS42" s="212">
        <f t="shared" si="32"/>
        <v>0</v>
      </c>
      <c r="FT42" s="210" t="s">
        <v>372</v>
      </c>
      <c r="FU42" s="657" t="s">
        <v>371</v>
      </c>
      <c r="FV42" s="657"/>
      <c r="FW42" s="657"/>
      <c r="FX42" s="657"/>
      <c r="FY42" s="211">
        <f>(((COUNTIF(FT11:FZ22,FT42))*10)/1440)</f>
        <v>0</v>
      </c>
      <c r="FZ42" s="212">
        <f t="shared" si="33"/>
        <v>0</v>
      </c>
      <c r="GA42" s="210" t="s">
        <v>372</v>
      </c>
      <c r="GB42" s="657" t="s">
        <v>371</v>
      </c>
      <c r="GC42" s="657"/>
      <c r="GD42" s="657"/>
      <c r="GE42" s="657"/>
      <c r="GF42" s="211">
        <f>(((COUNTIF(GA11:GG22,GA42))*10)/1440)</f>
        <v>0</v>
      </c>
      <c r="GG42" s="216">
        <f t="shared" si="34"/>
        <v>0</v>
      </c>
    </row>
    <row r="43" spans="1:189">
      <c r="A43" s="159"/>
      <c r="B43" s="159"/>
      <c r="C43" s="210" t="s">
        <v>370</v>
      </c>
      <c r="D43" s="656" t="s">
        <v>369</v>
      </c>
      <c r="E43" s="656"/>
      <c r="F43" s="656"/>
      <c r="G43" s="656"/>
      <c r="H43" s="211">
        <f>(((COUNTIF(C11:I22,C43))*10)/1440)</f>
        <v>0</v>
      </c>
      <c r="I43" s="212">
        <f>IFERROR(H43/H$44,0)</f>
        <v>0</v>
      </c>
      <c r="J43" s="210" t="s">
        <v>370</v>
      </c>
      <c r="K43" s="656" t="s">
        <v>369</v>
      </c>
      <c r="L43" s="656"/>
      <c r="M43" s="656"/>
      <c r="N43" s="656"/>
      <c r="O43" s="211">
        <f>(((COUNTIF(J11:P22,J43))*10)/1440)</f>
        <v>0</v>
      </c>
      <c r="P43" s="212">
        <f>IFERROR(O43/O$44,0)</f>
        <v>0</v>
      </c>
      <c r="Q43" s="210" t="s">
        <v>370</v>
      </c>
      <c r="R43" s="656" t="s">
        <v>369</v>
      </c>
      <c r="S43" s="656"/>
      <c r="T43" s="656"/>
      <c r="U43" s="656"/>
      <c r="V43" s="211">
        <f>(((COUNTIF(Q11:W22,Q43))*10)/1440)</f>
        <v>0</v>
      </c>
      <c r="W43" s="212">
        <f>IFERROR(V43/V$44,0)</f>
        <v>0</v>
      </c>
      <c r="X43" s="210" t="s">
        <v>370</v>
      </c>
      <c r="Y43" s="656" t="s">
        <v>369</v>
      </c>
      <c r="Z43" s="656"/>
      <c r="AA43" s="656"/>
      <c r="AB43" s="656"/>
      <c r="AC43" s="211">
        <f>(((COUNTIF(X11:AD22,X43))*10)/1440)</f>
        <v>0</v>
      </c>
      <c r="AD43" s="216">
        <f>IFERROR(AC43/AC$44,0)</f>
        <v>0</v>
      </c>
      <c r="AE43" s="159"/>
      <c r="AF43" s="159"/>
      <c r="AG43" s="159"/>
      <c r="AH43" s="210" t="s">
        <v>370</v>
      </c>
      <c r="AI43" s="656" t="s">
        <v>369</v>
      </c>
      <c r="AJ43" s="656"/>
      <c r="AK43" s="656"/>
      <c r="AL43" s="656"/>
      <c r="AM43" s="211">
        <f>(((COUNTIF(AH11:AN22,AH43))*10)/1440)</f>
        <v>0</v>
      </c>
      <c r="AN43" s="212">
        <f>IFERROR(AM43/AM$44,0)</f>
        <v>0</v>
      </c>
      <c r="AO43" s="210" t="s">
        <v>370</v>
      </c>
      <c r="AP43" s="656" t="s">
        <v>369</v>
      </c>
      <c r="AQ43" s="656"/>
      <c r="AR43" s="656"/>
      <c r="AS43" s="656"/>
      <c r="AT43" s="211">
        <f>(((COUNTIF(AO11:AU22,AO43))*10)/1440)</f>
        <v>0</v>
      </c>
      <c r="AU43" s="212">
        <f>IFERROR(AT43/AT$44,0)</f>
        <v>0</v>
      </c>
      <c r="AV43" s="210" t="s">
        <v>370</v>
      </c>
      <c r="AW43" s="656" t="s">
        <v>369</v>
      </c>
      <c r="AX43" s="656"/>
      <c r="AY43" s="656"/>
      <c r="AZ43" s="656"/>
      <c r="BA43" s="211">
        <f>(((COUNTIF(AV11:BB22,AV43))*10)/1440)</f>
        <v>0</v>
      </c>
      <c r="BB43" s="212">
        <f>IFERROR(BA43/BA$44,0)</f>
        <v>0</v>
      </c>
      <c r="BC43" s="210" t="s">
        <v>370</v>
      </c>
      <c r="BD43" s="656" t="s">
        <v>369</v>
      </c>
      <c r="BE43" s="656"/>
      <c r="BF43" s="656"/>
      <c r="BG43" s="656"/>
      <c r="BH43" s="211">
        <f>(((COUNTIF(BC11:BI22,BC43))*10)/1440)</f>
        <v>0</v>
      </c>
      <c r="BI43" s="216">
        <f>IFERROR(BH43/BH$44,0)</f>
        <v>0</v>
      </c>
      <c r="BL43" s="159"/>
      <c r="BM43" s="159"/>
      <c r="BN43" s="210" t="s">
        <v>370</v>
      </c>
      <c r="BO43" s="656" t="s">
        <v>369</v>
      </c>
      <c r="BP43" s="656"/>
      <c r="BQ43" s="656"/>
      <c r="BR43" s="656"/>
      <c r="BS43" s="211">
        <f>(((COUNTIF(BN11:BT22,BN43))*10)/1440)</f>
        <v>0</v>
      </c>
      <c r="BT43" s="212">
        <f>IFERROR(BS43/BS$44,0)</f>
        <v>0</v>
      </c>
      <c r="BU43" s="210" t="s">
        <v>370</v>
      </c>
      <c r="BV43" s="656" t="s">
        <v>369</v>
      </c>
      <c r="BW43" s="656"/>
      <c r="BX43" s="656"/>
      <c r="BY43" s="656"/>
      <c r="BZ43" s="211">
        <f>(((COUNTIF(BU11:CA22,BU43))*10)/1440)</f>
        <v>0</v>
      </c>
      <c r="CA43" s="212">
        <f>IFERROR(BZ43/BZ$44,0)</f>
        <v>0</v>
      </c>
      <c r="CB43" s="210" t="s">
        <v>370</v>
      </c>
      <c r="CC43" s="656" t="s">
        <v>369</v>
      </c>
      <c r="CD43" s="656"/>
      <c r="CE43" s="656"/>
      <c r="CF43" s="656"/>
      <c r="CG43" s="211">
        <f>(((COUNTIF(CB11:CH22,CB43))*10)/1440)</f>
        <v>0</v>
      </c>
      <c r="CH43" s="212">
        <f>IFERROR(CG43/CG$44,0)</f>
        <v>0</v>
      </c>
      <c r="CI43" s="210" t="s">
        <v>370</v>
      </c>
      <c r="CJ43" s="656" t="s">
        <v>369</v>
      </c>
      <c r="CK43" s="656"/>
      <c r="CL43" s="656"/>
      <c r="CM43" s="656"/>
      <c r="CN43" s="211">
        <f>(((COUNTIF(CI11:CO22,CI43))*10)/1440)</f>
        <v>0</v>
      </c>
      <c r="CO43" s="216">
        <f>IFERROR(CN43/CN$44,0)</f>
        <v>0</v>
      </c>
      <c r="CR43" s="159"/>
      <c r="CS43" s="159"/>
      <c r="CT43" s="210" t="s">
        <v>370</v>
      </c>
      <c r="CU43" s="656" t="s">
        <v>369</v>
      </c>
      <c r="CV43" s="656"/>
      <c r="CW43" s="656"/>
      <c r="CX43" s="656"/>
      <c r="CY43" s="211">
        <f>(((COUNTIF(CT11:CZ22,CT43))*10)/1440)</f>
        <v>0</v>
      </c>
      <c r="CZ43" s="212">
        <f>IFERROR(CY43/CY$44,0)</f>
        <v>0</v>
      </c>
      <c r="DA43" s="210" t="s">
        <v>370</v>
      </c>
      <c r="DB43" s="656" t="s">
        <v>369</v>
      </c>
      <c r="DC43" s="656"/>
      <c r="DD43" s="656"/>
      <c r="DE43" s="656"/>
      <c r="DF43" s="211">
        <f>(((COUNTIF(DA11:DG22,DA43))*10)/1440)</f>
        <v>0</v>
      </c>
      <c r="DG43" s="212">
        <f>IFERROR(DF43/DF$44,0)</f>
        <v>0</v>
      </c>
      <c r="DH43" s="210" t="s">
        <v>370</v>
      </c>
      <c r="DI43" s="656" t="s">
        <v>369</v>
      </c>
      <c r="DJ43" s="656"/>
      <c r="DK43" s="656"/>
      <c r="DL43" s="656"/>
      <c r="DM43" s="211">
        <f>(((COUNTIF(DH11:DN22,DH43))*10)/1440)</f>
        <v>0</v>
      </c>
      <c r="DN43" s="212">
        <f>IFERROR(DM43/DM$44,0)</f>
        <v>0</v>
      </c>
      <c r="DO43" s="210" t="s">
        <v>370</v>
      </c>
      <c r="DP43" s="656" t="s">
        <v>369</v>
      </c>
      <c r="DQ43" s="656"/>
      <c r="DR43" s="656"/>
      <c r="DS43" s="656"/>
      <c r="DT43" s="211">
        <f>(((COUNTIF(DO11:DU22,DO43))*10)/1440)</f>
        <v>0</v>
      </c>
      <c r="DU43" s="216">
        <f>IFERROR(DT43/DT$44,0)</f>
        <v>0</v>
      </c>
      <c r="DX43" s="159"/>
      <c r="DY43" s="159"/>
      <c r="DZ43" s="210" t="s">
        <v>370</v>
      </c>
      <c r="EA43" s="656" t="s">
        <v>369</v>
      </c>
      <c r="EB43" s="656"/>
      <c r="EC43" s="656"/>
      <c r="ED43" s="656"/>
      <c r="EE43" s="211">
        <f>(((COUNTIF(DZ11:EF22,DZ43))*10)/1440)</f>
        <v>0</v>
      </c>
      <c r="EF43" s="212">
        <f>IFERROR(EE43/EE$44,0)</f>
        <v>0</v>
      </c>
      <c r="EG43" s="210" t="s">
        <v>370</v>
      </c>
      <c r="EH43" s="656" t="s">
        <v>369</v>
      </c>
      <c r="EI43" s="656"/>
      <c r="EJ43" s="656"/>
      <c r="EK43" s="656"/>
      <c r="EL43" s="211">
        <f>(((COUNTIF(EG11:EM22,EG43))*10)/1440)</f>
        <v>0</v>
      </c>
      <c r="EM43" s="212">
        <f>IFERROR(EL43/EL$44,0)</f>
        <v>0</v>
      </c>
      <c r="EN43" s="210" t="s">
        <v>370</v>
      </c>
      <c r="EO43" s="656" t="s">
        <v>369</v>
      </c>
      <c r="EP43" s="656"/>
      <c r="EQ43" s="656"/>
      <c r="ER43" s="656"/>
      <c r="ES43" s="211">
        <f>(((COUNTIF(EN11:ET22,EN43))*10)/1440)</f>
        <v>0</v>
      </c>
      <c r="ET43" s="212">
        <f>IFERROR(ES43/ES$44,0)</f>
        <v>0</v>
      </c>
      <c r="EU43" s="210" t="s">
        <v>370</v>
      </c>
      <c r="EV43" s="656" t="s">
        <v>369</v>
      </c>
      <c r="EW43" s="656"/>
      <c r="EX43" s="656"/>
      <c r="EY43" s="656"/>
      <c r="EZ43" s="211">
        <f>(((COUNTIF(EU11:FA22,EU43))*10)/1440)</f>
        <v>0</v>
      </c>
      <c r="FA43" s="216">
        <f>IFERROR(EZ43/EZ$44,0)</f>
        <v>0</v>
      </c>
      <c r="FD43" s="159"/>
      <c r="FE43" s="159"/>
      <c r="FF43" s="210" t="s">
        <v>370</v>
      </c>
      <c r="FG43" s="656" t="s">
        <v>369</v>
      </c>
      <c r="FH43" s="656"/>
      <c r="FI43" s="656"/>
      <c r="FJ43" s="656"/>
      <c r="FK43" s="211">
        <f>(((COUNTIF(FF11:FL22,FF43))*10)/1440)</f>
        <v>0</v>
      </c>
      <c r="FL43" s="212">
        <f>IFERROR(FK43/FK$44,0)</f>
        <v>0</v>
      </c>
      <c r="FM43" s="210" t="s">
        <v>370</v>
      </c>
      <c r="FN43" s="656" t="s">
        <v>369</v>
      </c>
      <c r="FO43" s="656"/>
      <c r="FP43" s="656"/>
      <c r="FQ43" s="656"/>
      <c r="FR43" s="211">
        <f>(((COUNTIF(FM11:FS22,FM43))*10)/1440)</f>
        <v>0</v>
      </c>
      <c r="FS43" s="212">
        <f>IFERROR(FR43/FR$44,0)</f>
        <v>0</v>
      </c>
      <c r="FT43" s="210" t="s">
        <v>370</v>
      </c>
      <c r="FU43" s="656" t="s">
        <v>369</v>
      </c>
      <c r="FV43" s="656"/>
      <c r="FW43" s="656"/>
      <c r="FX43" s="656"/>
      <c r="FY43" s="211">
        <f>(((COUNTIF(FT11:FZ22,FT43))*10)/1440)</f>
        <v>0</v>
      </c>
      <c r="FZ43" s="212">
        <f>IFERROR(FY43/FY$44,0)</f>
        <v>0</v>
      </c>
      <c r="GA43" s="210" t="s">
        <v>370</v>
      </c>
      <c r="GB43" s="656" t="s">
        <v>369</v>
      </c>
      <c r="GC43" s="656"/>
      <c r="GD43" s="656"/>
      <c r="GE43" s="656"/>
      <c r="GF43" s="211">
        <f>(((COUNTIF(GA11:GG22,GA43))*10)/1440)</f>
        <v>0</v>
      </c>
      <c r="GG43" s="216">
        <f>IFERROR(GF43/GF$44,0)</f>
        <v>0</v>
      </c>
    </row>
    <row r="44" spans="1:189" ht="17" thickBot="1">
      <c r="A44" s="159"/>
      <c r="B44" s="159"/>
      <c r="C44" s="654" t="s">
        <v>368</v>
      </c>
      <c r="D44" s="655"/>
      <c r="E44" s="655"/>
      <c r="F44" s="655"/>
      <c r="G44" s="655"/>
      <c r="H44" s="182">
        <f>SUM(H31:H43)</f>
        <v>0</v>
      </c>
      <c r="I44" s="181">
        <f>SUM(I31:I43)</f>
        <v>0</v>
      </c>
      <c r="J44" s="653" t="s">
        <v>368</v>
      </c>
      <c r="K44" s="653"/>
      <c r="L44" s="653"/>
      <c r="M44" s="653"/>
      <c r="N44" s="653"/>
      <c r="O44" s="179">
        <f>SUM(O31:O43)</f>
        <v>0</v>
      </c>
      <c r="P44" s="180">
        <f>SUM(P31:P43)</f>
        <v>0</v>
      </c>
      <c r="Q44" s="653" t="s">
        <v>368</v>
      </c>
      <c r="R44" s="653"/>
      <c r="S44" s="653"/>
      <c r="T44" s="653"/>
      <c r="U44" s="653"/>
      <c r="V44" s="179">
        <f>SUM(V31:V43)</f>
        <v>0</v>
      </c>
      <c r="W44" s="180">
        <f>SUM(W31:W43)</f>
        <v>0</v>
      </c>
      <c r="X44" s="653" t="s">
        <v>368</v>
      </c>
      <c r="Y44" s="653"/>
      <c r="Z44" s="653"/>
      <c r="AA44" s="653"/>
      <c r="AB44" s="653"/>
      <c r="AC44" s="179">
        <f>SUM(AC31:AC43)</f>
        <v>0</v>
      </c>
      <c r="AD44" s="178">
        <f>SUM(AD31:AD43)</f>
        <v>0</v>
      </c>
      <c r="AE44" s="159"/>
      <c r="AF44" s="159"/>
      <c r="AG44" s="159"/>
      <c r="AH44" s="654" t="s">
        <v>368</v>
      </c>
      <c r="AI44" s="655"/>
      <c r="AJ44" s="655"/>
      <c r="AK44" s="655"/>
      <c r="AL44" s="655"/>
      <c r="AM44" s="182">
        <f>SUM(AM31:AM43)</f>
        <v>0</v>
      </c>
      <c r="AN44" s="181">
        <f>SUM(AN31:AN43)</f>
        <v>0</v>
      </c>
      <c r="AO44" s="653" t="s">
        <v>368</v>
      </c>
      <c r="AP44" s="653"/>
      <c r="AQ44" s="653"/>
      <c r="AR44" s="653"/>
      <c r="AS44" s="653"/>
      <c r="AT44" s="179">
        <f>SUM(AT31:AT43)</f>
        <v>0</v>
      </c>
      <c r="AU44" s="180">
        <f>SUM(AU31:AU43)</f>
        <v>0</v>
      </c>
      <c r="AV44" s="653" t="s">
        <v>368</v>
      </c>
      <c r="AW44" s="653"/>
      <c r="AX44" s="653"/>
      <c r="AY44" s="653"/>
      <c r="AZ44" s="653"/>
      <c r="BA44" s="179">
        <f>SUM(BA31:BA43)</f>
        <v>0</v>
      </c>
      <c r="BB44" s="180">
        <f>SUM(BB31:BB43)</f>
        <v>0</v>
      </c>
      <c r="BC44" s="653" t="s">
        <v>368</v>
      </c>
      <c r="BD44" s="653"/>
      <c r="BE44" s="653"/>
      <c r="BF44" s="653"/>
      <c r="BG44" s="653"/>
      <c r="BH44" s="179">
        <f>SUM(BH31:BH43)</f>
        <v>0</v>
      </c>
      <c r="BI44" s="178">
        <f>SUM(BI31:BI43)</f>
        <v>0</v>
      </c>
      <c r="BL44" s="159"/>
      <c r="BM44" s="159"/>
      <c r="BN44" s="654" t="s">
        <v>368</v>
      </c>
      <c r="BO44" s="655"/>
      <c r="BP44" s="655"/>
      <c r="BQ44" s="655"/>
      <c r="BR44" s="655"/>
      <c r="BS44" s="182">
        <f>SUM(BS31:BS43)</f>
        <v>0</v>
      </c>
      <c r="BT44" s="181">
        <f>SUM(BT31:BT43)</f>
        <v>0</v>
      </c>
      <c r="BU44" s="653" t="s">
        <v>368</v>
      </c>
      <c r="BV44" s="653"/>
      <c r="BW44" s="653"/>
      <c r="BX44" s="653"/>
      <c r="BY44" s="653"/>
      <c r="BZ44" s="179">
        <f>SUM(BZ31:BZ43)</f>
        <v>0</v>
      </c>
      <c r="CA44" s="180">
        <f>SUM(CA31:CA43)</f>
        <v>0</v>
      </c>
      <c r="CB44" s="653" t="s">
        <v>368</v>
      </c>
      <c r="CC44" s="653"/>
      <c r="CD44" s="653"/>
      <c r="CE44" s="653"/>
      <c r="CF44" s="653"/>
      <c r="CG44" s="179">
        <f>SUM(CG31:CG43)</f>
        <v>0</v>
      </c>
      <c r="CH44" s="180">
        <f>SUM(CH31:CH43)</f>
        <v>0</v>
      </c>
      <c r="CI44" s="653" t="s">
        <v>368</v>
      </c>
      <c r="CJ44" s="653"/>
      <c r="CK44" s="653"/>
      <c r="CL44" s="653"/>
      <c r="CM44" s="653"/>
      <c r="CN44" s="179">
        <f>SUM(CN31:CN43)</f>
        <v>0</v>
      </c>
      <c r="CO44" s="178">
        <f>SUM(CO31:CO43)</f>
        <v>0</v>
      </c>
      <c r="CR44" s="159"/>
      <c r="CS44" s="159"/>
      <c r="CT44" s="654" t="s">
        <v>368</v>
      </c>
      <c r="CU44" s="655"/>
      <c r="CV44" s="655"/>
      <c r="CW44" s="655"/>
      <c r="CX44" s="655"/>
      <c r="CY44" s="182">
        <f>SUM(CY31:CY43)</f>
        <v>0</v>
      </c>
      <c r="CZ44" s="181">
        <f>SUM(CZ31:CZ43)</f>
        <v>0</v>
      </c>
      <c r="DA44" s="653" t="s">
        <v>368</v>
      </c>
      <c r="DB44" s="653"/>
      <c r="DC44" s="653"/>
      <c r="DD44" s="653"/>
      <c r="DE44" s="653"/>
      <c r="DF44" s="179">
        <f>SUM(DF31:DF43)</f>
        <v>0</v>
      </c>
      <c r="DG44" s="180">
        <f>SUM(DG31:DG43)</f>
        <v>0</v>
      </c>
      <c r="DH44" s="653" t="s">
        <v>368</v>
      </c>
      <c r="DI44" s="653"/>
      <c r="DJ44" s="653"/>
      <c r="DK44" s="653"/>
      <c r="DL44" s="653"/>
      <c r="DM44" s="179">
        <f>SUM(DM31:DM43)</f>
        <v>0</v>
      </c>
      <c r="DN44" s="180">
        <f>SUM(DN31:DN43)</f>
        <v>0</v>
      </c>
      <c r="DO44" s="653" t="s">
        <v>368</v>
      </c>
      <c r="DP44" s="653"/>
      <c r="DQ44" s="653"/>
      <c r="DR44" s="653"/>
      <c r="DS44" s="653"/>
      <c r="DT44" s="179">
        <f>SUM(DT31:DT43)</f>
        <v>0</v>
      </c>
      <c r="DU44" s="178">
        <f>SUM(DU31:DU43)</f>
        <v>0</v>
      </c>
      <c r="DX44" s="159"/>
      <c r="DY44" s="159"/>
      <c r="DZ44" s="654" t="s">
        <v>368</v>
      </c>
      <c r="EA44" s="655"/>
      <c r="EB44" s="655"/>
      <c r="EC44" s="655"/>
      <c r="ED44" s="655"/>
      <c r="EE44" s="182">
        <f>SUM(EE31:EE43)</f>
        <v>0.2638888888888889</v>
      </c>
      <c r="EF44" s="181">
        <f>SUM(EF31:EF43)</f>
        <v>1</v>
      </c>
      <c r="EG44" s="653" t="s">
        <v>368</v>
      </c>
      <c r="EH44" s="653"/>
      <c r="EI44" s="653"/>
      <c r="EJ44" s="653"/>
      <c r="EK44" s="653"/>
      <c r="EL44" s="179">
        <f>SUM(EL31:EL43)</f>
        <v>0.2361111111111111</v>
      </c>
      <c r="EM44" s="180">
        <f>SUM(EM31:EM43)</f>
        <v>1</v>
      </c>
      <c r="EN44" s="653" t="s">
        <v>368</v>
      </c>
      <c r="EO44" s="653"/>
      <c r="EP44" s="653"/>
      <c r="EQ44" s="653"/>
      <c r="ER44" s="653"/>
      <c r="ES44" s="179">
        <f>SUM(ES31:ES43)</f>
        <v>0.22916666666666663</v>
      </c>
      <c r="ET44" s="180">
        <f>SUM(ET31:ET43)</f>
        <v>1.0000000000000002</v>
      </c>
      <c r="EU44" s="653" t="s">
        <v>368</v>
      </c>
      <c r="EV44" s="653"/>
      <c r="EW44" s="653"/>
      <c r="EX44" s="653"/>
      <c r="EY44" s="653"/>
      <c r="EZ44" s="179">
        <f>SUM(EZ31:EZ43)</f>
        <v>0.22222222222222221</v>
      </c>
      <c r="FA44" s="178">
        <f>SUM(FA31:FA43)</f>
        <v>1</v>
      </c>
      <c r="FD44" s="159"/>
      <c r="FE44" s="159"/>
      <c r="FF44" s="654" t="s">
        <v>368</v>
      </c>
      <c r="FG44" s="655"/>
      <c r="FH44" s="655"/>
      <c r="FI44" s="655"/>
      <c r="FJ44" s="655"/>
      <c r="FK44" s="182">
        <f>SUM(FK31:FK43)</f>
        <v>0</v>
      </c>
      <c r="FL44" s="181">
        <f>SUM(FL31:FL43)</f>
        <v>0</v>
      </c>
      <c r="FM44" s="653" t="s">
        <v>368</v>
      </c>
      <c r="FN44" s="653"/>
      <c r="FO44" s="653"/>
      <c r="FP44" s="653"/>
      <c r="FQ44" s="653"/>
      <c r="FR44" s="179">
        <f>SUM(FR31:FR43)</f>
        <v>0</v>
      </c>
      <c r="FS44" s="180">
        <f>SUM(FS31:FS43)</f>
        <v>0</v>
      </c>
      <c r="FT44" s="653" t="s">
        <v>368</v>
      </c>
      <c r="FU44" s="653"/>
      <c r="FV44" s="653"/>
      <c r="FW44" s="653"/>
      <c r="FX44" s="653"/>
      <c r="FY44" s="179">
        <f>SUM(FY31:FY43)</f>
        <v>0</v>
      </c>
      <c r="FZ44" s="180">
        <f>SUM(FZ31:FZ43)</f>
        <v>0</v>
      </c>
      <c r="GA44" s="653" t="s">
        <v>368</v>
      </c>
      <c r="GB44" s="653"/>
      <c r="GC44" s="653"/>
      <c r="GD44" s="653"/>
      <c r="GE44" s="653"/>
      <c r="GF44" s="179">
        <f>SUM(GF31:GF43)</f>
        <v>0</v>
      </c>
      <c r="GG44" s="178">
        <f>SUM(GG31:GG43)</f>
        <v>0</v>
      </c>
    </row>
    <row r="45" spans="1:189" ht="16" thickTop="1" thickBot="1">
      <c r="A45" s="159"/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  <c r="EU45" s="159"/>
      <c r="EV45" s="159"/>
      <c r="EW45" s="159"/>
      <c r="EX45" s="159"/>
      <c r="EY45" s="159"/>
      <c r="EZ45" s="159"/>
      <c r="FA45" s="159"/>
      <c r="FD45" s="159"/>
      <c r="FE45" s="159"/>
      <c r="FF45" s="159"/>
      <c r="FG45" s="159"/>
      <c r="FH45" s="159"/>
      <c r="FI45" s="159"/>
      <c r="FJ45" s="159"/>
      <c r="FK45" s="159"/>
      <c r="FL45" s="159"/>
      <c r="FM45" s="159"/>
      <c r="FN45" s="159"/>
      <c r="FO45" s="159"/>
      <c r="FP45" s="159"/>
      <c r="FQ45" s="159"/>
      <c r="FR45" s="159"/>
      <c r="FS45" s="159"/>
      <c r="FT45" s="159"/>
      <c r="FU45" s="159"/>
      <c r="FV45" s="159"/>
      <c r="FW45" s="159"/>
      <c r="FX45" s="159"/>
      <c r="FY45" s="159"/>
      <c r="FZ45" s="159"/>
      <c r="GA45" s="159"/>
      <c r="GB45" s="159"/>
      <c r="GC45" s="159"/>
      <c r="GD45" s="159"/>
      <c r="GE45" s="159"/>
      <c r="GF45" s="159"/>
      <c r="GG45" s="159"/>
    </row>
    <row r="46" spans="1:189" ht="17" customHeight="1" thickTop="1" thickBot="1">
      <c r="A46" s="159"/>
      <c r="B46" s="159"/>
      <c r="C46" s="596" t="s">
        <v>404</v>
      </c>
      <c r="D46" s="597"/>
      <c r="E46" s="597"/>
      <c r="F46" s="597"/>
      <c r="G46" s="597"/>
      <c r="H46" s="317"/>
      <c r="I46" s="317"/>
      <c r="J46" s="167"/>
      <c r="K46" s="167"/>
      <c r="L46" s="598" t="s">
        <v>403</v>
      </c>
      <c r="M46" s="599"/>
      <c r="N46" s="599"/>
      <c r="O46" s="599"/>
      <c r="P46" s="599"/>
      <c r="Q46" s="599"/>
      <c r="R46" s="600"/>
      <c r="S46" s="167"/>
      <c r="T46" s="167"/>
      <c r="U46" s="167"/>
      <c r="V46" s="605" t="s">
        <v>402</v>
      </c>
      <c r="W46" s="606"/>
      <c r="X46" s="606"/>
      <c r="Y46" s="606"/>
      <c r="Z46" s="606"/>
      <c r="AA46" s="606"/>
      <c r="AB46" s="606"/>
      <c r="AC46" s="606"/>
      <c r="AD46" s="607"/>
      <c r="AE46" s="159"/>
      <c r="AF46" s="159"/>
      <c r="AG46" s="159"/>
      <c r="AH46" s="596" t="s">
        <v>404</v>
      </c>
      <c r="AI46" s="597"/>
      <c r="AJ46" s="597"/>
      <c r="AK46" s="597"/>
      <c r="AL46" s="597"/>
      <c r="AM46" s="317"/>
      <c r="AN46" s="317"/>
      <c r="AO46" s="167"/>
      <c r="AP46" s="167"/>
      <c r="AQ46" s="598" t="s">
        <v>403</v>
      </c>
      <c r="AR46" s="599"/>
      <c r="AS46" s="599"/>
      <c r="AT46" s="599"/>
      <c r="AU46" s="599"/>
      <c r="AV46" s="599"/>
      <c r="AW46" s="600"/>
      <c r="AX46" s="167"/>
      <c r="AY46" s="167"/>
      <c r="AZ46" s="167"/>
      <c r="BA46" s="605" t="s">
        <v>402</v>
      </c>
      <c r="BB46" s="606"/>
      <c r="BC46" s="606"/>
      <c r="BD46" s="606"/>
      <c r="BE46" s="606"/>
      <c r="BF46" s="606"/>
      <c r="BG46" s="606"/>
      <c r="BH46" s="606"/>
      <c r="BI46" s="607"/>
      <c r="BL46" s="159"/>
      <c r="BM46" s="159"/>
      <c r="BN46" s="596" t="s">
        <v>404</v>
      </c>
      <c r="BO46" s="597"/>
      <c r="BP46" s="597"/>
      <c r="BQ46" s="597"/>
      <c r="BR46" s="597"/>
      <c r="BS46" s="317"/>
      <c r="BT46" s="317"/>
      <c r="BU46" s="167"/>
      <c r="BV46" s="167"/>
      <c r="BW46" s="598" t="s">
        <v>403</v>
      </c>
      <c r="BX46" s="599"/>
      <c r="BY46" s="599"/>
      <c r="BZ46" s="599"/>
      <c r="CA46" s="599"/>
      <c r="CB46" s="599"/>
      <c r="CC46" s="600"/>
      <c r="CD46" s="167"/>
      <c r="CE46" s="167"/>
      <c r="CF46" s="167"/>
      <c r="CG46" s="605" t="s">
        <v>402</v>
      </c>
      <c r="CH46" s="606"/>
      <c r="CI46" s="606"/>
      <c r="CJ46" s="606"/>
      <c r="CK46" s="606"/>
      <c r="CL46" s="606"/>
      <c r="CM46" s="606"/>
      <c r="CN46" s="606"/>
      <c r="CO46" s="607"/>
      <c r="CR46" s="159"/>
      <c r="CS46" s="159"/>
      <c r="CT46" s="596" t="s">
        <v>404</v>
      </c>
      <c r="CU46" s="597"/>
      <c r="CV46" s="597"/>
      <c r="CW46" s="597"/>
      <c r="CX46" s="597"/>
      <c r="CY46" s="317"/>
      <c r="CZ46" s="317"/>
      <c r="DA46" s="167"/>
      <c r="DB46" s="167"/>
      <c r="DC46" s="598" t="s">
        <v>403</v>
      </c>
      <c r="DD46" s="599"/>
      <c r="DE46" s="599"/>
      <c r="DF46" s="599"/>
      <c r="DG46" s="599"/>
      <c r="DH46" s="599"/>
      <c r="DI46" s="600"/>
      <c r="DJ46" s="167"/>
      <c r="DK46" s="167"/>
      <c r="DL46" s="167"/>
      <c r="DM46" s="605" t="s">
        <v>402</v>
      </c>
      <c r="DN46" s="606"/>
      <c r="DO46" s="606"/>
      <c r="DP46" s="606"/>
      <c r="DQ46" s="606"/>
      <c r="DR46" s="606"/>
      <c r="DS46" s="606"/>
      <c r="DT46" s="606"/>
      <c r="DU46" s="607"/>
      <c r="DX46" s="159"/>
      <c r="DY46" s="159"/>
      <c r="DZ46" s="596" t="s">
        <v>404</v>
      </c>
      <c r="EA46" s="597"/>
      <c r="EB46" s="597"/>
      <c r="EC46" s="597"/>
      <c r="ED46" s="597"/>
      <c r="EE46" s="317"/>
      <c r="EF46" s="317"/>
      <c r="EG46" s="167"/>
      <c r="EH46" s="167"/>
      <c r="EI46" s="598" t="s">
        <v>403</v>
      </c>
      <c r="EJ46" s="599"/>
      <c r="EK46" s="599"/>
      <c r="EL46" s="599"/>
      <c r="EM46" s="599"/>
      <c r="EN46" s="599"/>
      <c r="EO46" s="600"/>
      <c r="EP46" s="167"/>
      <c r="EQ46" s="167"/>
      <c r="ER46" s="167"/>
      <c r="ES46" s="605" t="s">
        <v>402</v>
      </c>
      <c r="ET46" s="606"/>
      <c r="EU46" s="606"/>
      <c r="EV46" s="606"/>
      <c r="EW46" s="606"/>
      <c r="EX46" s="606"/>
      <c r="EY46" s="606"/>
      <c r="EZ46" s="606"/>
      <c r="FA46" s="607"/>
      <c r="FD46" s="159"/>
      <c r="FE46" s="159"/>
      <c r="FF46" s="596" t="s">
        <v>404</v>
      </c>
      <c r="FG46" s="597"/>
      <c r="FH46" s="597"/>
      <c r="FI46" s="597"/>
      <c r="FJ46" s="597"/>
      <c r="FK46" s="317"/>
      <c r="FL46" s="317"/>
      <c r="FM46" s="167"/>
      <c r="FN46" s="167"/>
      <c r="FO46" s="598" t="s">
        <v>403</v>
      </c>
      <c r="FP46" s="599"/>
      <c r="FQ46" s="599"/>
      <c r="FR46" s="599"/>
      <c r="FS46" s="599"/>
      <c r="FT46" s="599"/>
      <c r="FU46" s="600"/>
      <c r="FV46" s="167"/>
      <c r="FW46" s="167"/>
      <c r="FX46" s="167"/>
      <c r="FY46" s="605" t="s">
        <v>402</v>
      </c>
      <c r="FZ46" s="606"/>
      <c r="GA46" s="606"/>
      <c r="GB46" s="606"/>
      <c r="GC46" s="606"/>
      <c r="GD46" s="606"/>
      <c r="GE46" s="606"/>
      <c r="GF46" s="606"/>
      <c r="GG46" s="607"/>
    </row>
    <row r="47" spans="1:189" ht="5" customHeight="1" thickTop="1" thickBot="1">
      <c r="A47" s="159"/>
      <c r="B47" s="159"/>
      <c r="C47" s="177"/>
      <c r="D47" s="177"/>
      <c r="E47" s="177"/>
      <c r="F47" s="177"/>
      <c r="G47" s="177"/>
      <c r="H47" s="177"/>
      <c r="I47" s="177"/>
      <c r="J47" s="167"/>
      <c r="K47" s="167"/>
      <c r="L47" s="614"/>
      <c r="M47" s="614"/>
      <c r="N47" s="614"/>
      <c r="O47" s="614"/>
      <c r="P47" s="614"/>
      <c r="Q47" s="614"/>
      <c r="R47" s="614"/>
      <c r="S47" s="167"/>
      <c r="T47" s="167"/>
      <c r="U47" s="167"/>
      <c r="V47" s="608"/>
      <c r="W47" s="609"/>
      <c r="X47" s="609"/>
      <c r="Y47" s="609"/>
      <c r="Z47" s="609"/>
      <c r="AA47" s="609"/>
      <c r="AB47" s="609"/>
      <c r="AC47" s="609"/>
      <c r="AD47" s="610"/>
      <c r="AE47" s="159"/>
      <c r="AF47" s="159"/>
      <c r="AG47" s="159"/>
      <c r="AH47" s="177"/>
      <c r="AI47" s="177"/>
      <c r="AJ47" s="177"/>
      <c r="AK47" s="177"/>
      <c r="AL47" s="177"/>
      <c r="AM47" s="177"/>
      <c r="AN47" s="177"/>
      <c r="AO47" s="167"/>
      <c r="AP47" s="167"/>
      <c r="AQ47" s="614"/>
      <c r="AR47" s="614"/>
      <c r="AS47" s="614"/>
      <c r="AT47" s="614"/>
      <c r="AU47" s="614"/>
      <c r="AV47" s="614"/>
      <c r="AW47" s="614"/>
      <c r="AX47" s="167"/>
      <c r="AY47" s="167"/>
      <c r="AZ47" s="167"/>
      <c r="BA47" s="608"/>
      <c r="BB47" s="609"/>
      <c r="BC47" s="609"/>
      <c r="BD47" s="609"/>
      <c r="BE47" s="609"/>
      <c r="BF47" s="609"/>
      <c r="BG47" s="609"/>
      <c r="BH47" s="609"/>
      <c r="BI47" s="610"/>
      <c r="BL47" s="159"/>
      <c r="BM47" s="159"/>
      <c r="BN47" s="177"/>
      <c r="BO47" s="177"/>
      <c r="BP47" s="177"/>
      <c r="BQ47" s="177"/>
      <c r="BR47" s="177"/>
      <c r="BS47" s="177"/>
      <c r="BT47" s="177"/>
      <c r="BU47" s="167"/>
      <c r="BV47" s="167"/>
      <c r="BW47" s="614"/>
      <c r="BX47" s="614"/>
      <c r="BY47" s="614"/>
      <c r="BZ47" s="614"/>
      <c r="CA47" s="614"/>
      <c r="CB47" s="614"/>
      <c r="CC47" s="614"/>
      <c r="CD47" s="167"/>
      <c r="CE47" s="167"/>
      <c r="CF47" s="167"/>
      <c r="CG47" s="608"/>
      <c r="CH47" s="609"/>
      <c r="CI47" s="609"/>
      <c r="CJ47" s="609"/>
      <c r="CK47" s="609"/>
      <c r="CL47" s="609"/>
      <c r="CM47" s="609"/>
      <c r="CN47" s="609"/>
      <c r="CO47" s="610"/>
      <c r="CR47" s="159"/>
      <c r="CS47" s="159"/>
      <c r="CT47" s="177"/>
      <c r="CU47" s="177"/>
      <c r="CV47" s="177"/>
      <c r="CW47" s="177"/>
      <c r="CX47" s="177"/>
      <c r="CY47" s="177"/>
      <c r="CZ47" s="177"/>
      <c r="DA47" s="167"/>
      <c r="DB47" s="167"/>
      <c r="DC47" s="614"/>
      <c r="DD47" s="614"/>
      <c r="DE47" s="614"/>
      <c r="DF47" s="614"/>
      <c r="DG47" s="614"/>
      <c r="DH47" s="614"/>
      <c r="DI47" s="614"/>
      <c r="DJ47" s="167"/>
      <c r="DK47" s="167"/>
      <c r="DL47" s="167"/>
      <c r="DM47" s="608"/>
      <c r="DN47" s="609"/>
      <c r="DO47" s="609"/>
      <c r="DP47" s="609"/>
      <c r="DQ47" s="609"/>
      <c r="DR47" s="609"/>
      <c r="DS47" s="609"/>
      <c r="DT47" s="609"/>
      <c r="DU47" s="610"/>
      <c r="DX47" s="159"/>
      <c r="DY47" s="159"/>
      <c r="DZ47" s="177"/>
      <c r="EA47" s="177"/>
      <c r="EB47" s="177"/>
      <c r="EC47" s="177"/>
      <c r="ED47" s="177"/>
      <c r="EE47" s="177"/>
      <c r="EF47" s="177"/>
      <c r="EG47" s="167"/>
      <c r="EH47" s="167"/>
      <c r="EI47" s="614"/>
      <c r="EJ47" s="614"/>
      <c r="EK47" s="614"/>
      <c r="EL47" s="614"/>
      <c r="EM47" s="614"/>
      <c r="EN47" s="614"/>
      <c r="EO47" s="614"/>
      <c r="EP47" s="167"/>
      <c r="EQ47" s="167"/>
      <c r="ER47" s="167"/>
      <c r="ES47" s="608"/>
      <c r="ET47" s="609"/>
      <c r="EU47" s="609"/>
      <c r="EV47" s="609"/>
      <c r="EW47" s="609"/>
      <c r="EX47" s="609"/>
      <c r="EY47" s="609"/>
      <c r="EZ47" s="609"/>
      <c r="FA47" s="610"/>
      <c r="FD47" s="159"/>
      <c r="FE47" s="159"/>
      <c r="FF47" s="177"/>
      <c r="FG47" s="177"/>
      <c r="FH47" s="177"/>
      <c r="FI47" s="177"/>
      <c r="FJ47" s="177"/>
      <c r="FK47" s="177"/>
      <c r="FL47" s="177"/>
      <c r="FM47" s="167"/>
      <c r="FN47" s="167"/>
      <c r="FO47" s="614"/>
      <c r="FP47" s="614"/>
      <c r="FQ47" s="614"/>
      <c r="FR47" s="614"/>
      <c r="FS47" s="614"/>
      <c r="FT47" s="614"/>
      <c r="FU47" s="614"/>
      <c r="FV47" s="167"/>
      <c r="FW47" s="167"/>
      <c r="FX47" s="167"/>
      <c r="FY47" s="608"/>
      <c r="FZ47" s="609"/>
      <c r="GA47" s="609"/>
      <c r="GB47" s="609"/>
      <c r="GC47" s="609"/>
      <c r="GD47" s="609"/>
      <c r="GE47" s="609"/>
      <c r="GF47" s="609"/>
      <c r="GG47" s="610"/>
    </row>
    <row r="48" spans="1:189" ht="17" customHeight="1" thickTop="1" thickBot="1">
      <c r="A48" s="160"/>
      <c r="B48" s="160"/>
      <c r="C48" s="601" t="s">
        <v>392</v>
      </c>
      <c r="D48" s="594" t="s">
        <v>401</v>
      </c>
      <c r="E48" s="594"/>
      <c r="F48" s="594"/>
      <c r="G48" s="595"/>
      <c r="H48" s="317"/>
      <c r="I48" s="317"/>
      <c r="J48" s="316"/>
      <c r="K48" s="167"/>
      <c r="L48" s="603" t="s">
        <v>400</v>
      </c>
      <c r="M48" s="604"/>
      <c r="N48" s="604"/>
      <c r="O48" s="604"/>
      <c r="P48" s="604"/>
      <c r="Q48" s="176" t="s">
        <v>399</v>
      </c>
      <c r="R48" s="175" t="s">
        <v>398</v>
      </c>
      <c r="S48" s="167"/>
      <c r="T48" s="167"/>
      <c r="U48" s="167"/>
      <c r="V48" s="611"/>
      <c r="W48" s="612"/>
      <c r="X48" s="612"/>
      <c r="Y48" s="612"/>
      <c r="Z48" s="612"/>
      <c r="AA48" s="612"/>
      <c r="AB48" s="612"/>
      <c r="AC48" s="612"/>
      <c r="AD48" s="613"/>
      <c r="AE48" s="159"/>
      <c r="AF48" s="159"/>
      <c r="AG48" s="159"/>
      <c r="AH48" s="601" t="s">
        <v>392</v>
      </c>
      <c r="AI48" s="594" t="s">
        <v>401</v>
      </c>
      <c r="AJ48" s="594"/>
      <c r="AK48" s="594"/>
      <c r="AL48" s="595"/>
      <c r="AM48" s="317"/>
      <c r="AN48" s="317"/>
      <c r="AO48" s="167"/>
      <c r="AP48" s="167"/>
      <c r="AQ48" s="603" t="s">
        <v>400</v>
      </c>
      <c r="AR48" s="604"/>
      <c r="AS48" s="604"/>
      <c r="AT48" s="604"/>
      <c r="AU48" s="604"/>
      <c r="AV48" s="176" t="s">
        <v>399</v>
      </c>
      <c r="AW48" s="175" t="s">
        <v>398</v>
      </c>
      <c r="AX48" s="167"/>
      <c r="AY48" s="167"/>
      <c r="AZ48" s="167"/>
      <c r="BA48" s="611"/>
      <c r="BB48" s="612"/>
      <c r="BC48" s="612"/>
      <c r="BD48" s="612"/>
      <c r="BE48" s="612"/>
      <c r="BF48" s="612"/>
      <c r="BG48" s="612"/>
      <c r="BH48" s="612"/>
      <c r="BI48" s="613"/>
      <c r="BL48" s="159"/>
      <c r="BM48" s="159"/>
      <c r="BN48" s="601" t="s">
        <v>392</v>
      </c>
      <c r="BO48" s="594" t="s">
        <v>401</v>
      </c>
      <c r="BP48" s="594"/>
      <c r="BQ48" s="594"/>
      <c r="BR48" s="595"/>
      <c r="BS48" s="317"/>
      <c r="BT48" s="317"/>
      <c r="BU48" s="167"/>
      <c r="BV48" s="167"/>
      <c r="BW48" s="603" t="s">
        <v>400</v>
      </c>
      <c r="BX48" s="604"/>
      <c r="BY48" s="604"/>
      <c r="BZ48" s="604"/>
      <c r="CA48" s="604"/>
      <c r="CB48" s="176" t="s">
        <v>399</v>
      </c>
      <c r="CC48" s="175" t="s">
        <v>398</v>
      </c>
      <c r="CD48" s="167"/>
      <c r="CE48" s="167"/>
      <c r="CF48" s="167"/>
      <c r="CG48" s="611"/>
      <c r="CH48" s="612"/>
      <c r="CI48" s="612"/>
      <c r="CJ48" s="612"/>
      <c r="CK48" s="612"/>
      <c r="CL48" s="612"/>
      <c r="CM48" s="612"/>
      <c r="CN48" s="612"/>
      <c r="CO48" s="613"/>
      <c r="CR48" s="159"/>
      <c r="CS48" s="159"/>
      <c r="CT48" s="601" t="s">
        <v>392</v>
      </c>
      <c r="CU48" s="594" t="s">
        <v>401</v>
      </c>
      <c r="CV48" s="594"/>
      <c r="CW48" s="594"/>
      <c r="CX48" s="595"/>
      <c r="CY48" s="317"/>
      <c r="CZ48" s="317"/>
      <c r="DA48" s="167"/>
      <c r="DB48" s="167"/>
      <c r="DC48" s="603" t="s">
        <v>400</v>
      </c>
      <c r="DD48" s="604"/>
      <c r="DE48" s="604"/>
      <c r="DF48" s="604"/>
      <c r="DG48" s="604"/>
      <c r="DH48" s="176" t="s">
        <v>399</v>
      </c>
      <c r="DI48" s="175" t="s">
        <v>398</v>
      </c>
      <c r="DJ48" s="167"/>
      <c r="DK48" s="167"/>
      <c r="DL48" s="167"/>
      <c r="DM48" s="611"/>
      <c r="DN48" s="612"/>
      <c r="DO48" s="612"/>
      <c r="DP48" s="612"/>
      <c r="DQ48" s="612"/>
      <c r="DR48" s="612"/>
      <c r="DS48" s="612"/>
      <c r="DT48" s="612"/>
      <c r="DU48" s="613"/>
      <c r="DX48" s="159"/>
      <c r="DY48" s="159"/>
      <c r="DZ48" s="601" t="s">
        <v>392</v>
      </c>
      <c r="EA48" s="594" t="s">
        <v>401</v>
      </c>
      <c r="EB48" s="594"/>
      <c r="EC48" s="594"/>
      <c r="ED48" s="595"/>
      <c r="EE48" s="317"/>
      <c r="EF48" s="317"/>
      <c r="EG48" s="167"/>
      <c r="EH48" s="167"/>
      <c r="EI48" s="603" t="s">
        <v>400</v>
      </c>
      <c r="EJ48" s="604"/>
      <c r="EK48" s="604"/>
      <c r="EL48" s="604"/>
      <c r="EM48" s="604"/>
      <c r="EN48" s="176" t="s">
        <v>399</v>
      </c>
      <c r="EO48" s="175" t="s">
        <v>398</v>
      </c>
      <c r="EP48" s="167"/>
      <c r="EQ48" s="167"/>
      <c r="ER48" s="167"/>
      <c r="ES48" s="611"/>
      <c r="ET48" s="612"/>
      <c r="EU48" s="612"/>
      <c r="EV48" s="612"/>
      <c r="EW48" s="612"/>
      <c r="EX48" s="612"/>
      <c r="EY48" s="612"/>
      <c r="EZ48" s="612"/>
      <c r="FA48" s="613"/>
      <c r="FD48" s="159"/>
      <c r="FE48" s="159"/>
      <c r="FF48" s="601" t="s">
        <v>392</v>
      </c>
      <c r="FG48" s="594" t="s">
        <v>401</v>
      </c>
      <c r="FH48" s="594"/>
      <c r="FI48" s="594"/>
      <c r="FJ48" s="595"/>
      <c r="FK48" s="317"/>
      <c r="FL48" s="317"/>
      <c r="FM48" s="167"/>
      <c r="FN48" s="167"/>
      <c r="FO48" s="603" t="s">
        <v>400</v>
      </c>
      <c r="FP48" s="604"/>
      <c r="FQ48" s="604"/>
      <c r="FR48" s="604"/>
      <c r="FS48" s="604"/>
      <c r="FT48" s="176" t="s">
        <v>399</v>
      </c>
      <c r="FU48" s="175" t="s">
        <v>398</v>
      </c>
      <c r="FV48" s="167"/>
      <c r="FW48" s="167"/>
      <c r="FX48" s="167"/>
      <c r="FY48" s="611"/>
      <c r="FZ48" s="612"/>
      <c r="GA48" s="612"/>
      <c r="GB48" s="612"/>
      <c r="GC48" s="612"/>
      <c r="GD48" s="612"/>
      <c r="GE48" s="612"/>
      <c r="GF48" s="612"/>
      <c r="GG48" s="613"/>
    </row>
    <row r="49" spans="1:189" ht="15" customHeight="1" thickTop="1">
      <c r="A49" s="160"/>
      <c r="B49" s="160"/>
      <c r="C49" s="602"/>
      <c r="D49" s="320">
        <v>1</v>
      </c>
      <c r="E49" s="320">
        <v>2</v>
      </c>
      <c r="F49" s="320">
        <v>3</v>
      </c>
      <c r="G49" s="322">
        <v>4</v>
      </c>
      <c r="H49" s="317" t="s">
        <v>395</v>
      </c>
      <c r="I49" s="317"/>
      <c r="J49" s="167"/>
      <c r="K49" s="174"/>
      <c r="L49" s="166" t="s">
        <v>394</v>
      </c>
      <c r="M49" s="615" t="s">
        <v>393</v>
      </c>
      <c r="N49" s="616"/>
      <c r="O49" s="616"/>
      <c r="P49" s="616"/>
      <c r="Q49" s="165">
        <f t="shared" ref="Q49:Q61" si="35">SUM(H31,O31,V31,AC31)</f>
        <v>0</v>
      </c>
      <c r="R49" s="164">
        <f>IFERROR(Q49/$Q$62,0)</f>
        <v>0</v>
      </c>
      <c r="S49" s="174"/>
      <c r="T49" s="174"/>
      <c r="U49" s="174"/>
      <c r="V49" s="645" t="s">
        <v>392</v>
      </c>
      <c r="W49" s="646"/>
      <c r="X49" s="647"/>
      <c r="Y49" s="651" t="s">
        <v>391</v>
      </c>
      <c r="Z49" s="646"/>
      <c r="AA49" s="646"/>
      <c r="AB49" s="646"/>
      <c r="AC49" s="646"/>
      <c r="AD49" s="647"/>
      <c r="AE49" s="159"/>
      <c r="AF49" s="159"/>
      <c r="AG49" s="159"/>
      <c r="AH49" s="602"/>
      <c r="AI49" s="320">
        <v>1</v>
      </c>
      <c r="AJ49" s="320">
        <v>2</v>
      </c>
      <c r="AK49" s="320">
        <v>3</v>
      </c>
      <c r="AL49" s="322">
        <v>4</v>
      </c>
      <c r="AM49" s="317" t="s">
        <v>395</v>
      </c>
      <c r="AN49" s="317"/>
      <c r="AO49" s="167"/>
      <c r="AP49" s="174"/>
      <c r="AQ49" s="166" t="s">
        <v>394</v>
      </c>
      <c r="AR49" s="615" t="s">
        <v>393</v>
      </c>
      <c r="AS49" s="616"/>
      <c r="AT49" s="616"/>
      <c r="AU49" s="616"/>
      <c r="AV49" s="165">
        <f t="shared" ref="AV49:AV53" si="36">SUM(AM31,AT31,BA31,BH31)</f>
        <v>0</v>
      </c>
      <c r="AW49" s="164">
        <f>IFERROR(AV49/$Q$62,0)</f>
        <v>0</v>
      </c>
      <c r="AX49" s="174"/>
      <c r="AY49" s="174"/>
      <c r="AZ49" s="174"/>
      <c r="BA49" s="645" t="s">
        <v>392</v>
      </c>
      <c r="BB49" s="646"/>
      <c r="BC49" s="647"/>
      <c r="BD49" s="651" t="s">
        <v>391</v>
      </c>
      <c r="BE49" s="646"/>
      <c r="BF49" s="646"/>
      <c r="BG49" s="646"/>
      <c r="BH49" s="646"/>
      <c r="BI49" s="647"/>
      <c r="BL49" s="159"/>
      <c r="BM49" s="159"/>
      <c r="BN49" s="602"/>
      <c r="BO49" s="320">
        <v>1</v>
      </c>
      <c r="BP49" s="320">
        <v>2</v>
      </c>
      <c r="BQ49" s="320">
        <v>3</v>
      </c>
      <c r="BR49" s="322">
        <v>4</v>
      </c>
      <c r="BS49" s="317" t="s">
        <v>395</v>
      </c>
      <c r="BT49" s="317"/>
      <c r="BU49" s="167"/>
      <c r="BV49" s="174"/>
      <c r="BW49" s="166" t="s">
        <v>394</v>
      </c>
      <c r="BX49" s="615" t="s">
        <v>393</v>
      </c>
      <c r="BY49" s="616"/>
      <c r="BZ49" s="616"/>
      <c r="CA49" s="616"/>
      <c r="CB49" s="165">
        <f t="shared" ref="CB49:CB53" si="37">SUM(BS31,BZ31,CG31,CN31)</f>
        <v>0</v>
      </c>
      <c r="CC49" s="164">
        <f>IFERROR(CB49/$Q$62,0)</f>
        <v>0</v>
      </c>
      <c r="CD49" s="174"/>
      <c r="CE49" s="174"/>
      <c r="CF49" s="174"/>
      <c r="CG49" s="645" t="s">
        <v>392</v>
      </c>
      <c r="CH49" s="646"/>
      <c r="CI49" s="647"/>
      <c r="CJ49" s="651" t="s">
        <v>391</v>
      </c>
      <c r="CK49" s="646"/>
      <c r="CL49" s="646"/>
      <c r="CM49" s="646"/>
      <c r="CN49" s="646"/>
      <c r="CO49" s="647"/>
      <c r="CR49" s="159"/>
      <c r="CS49" s="159"/>
      <c r="CT49" s="602"/>
      <c r="CU49" s="320">
        <v>1</v>
      </c>
      <c r="CV49" s="320">
        <v>2</v>
      </c>
      <c r="CW49" s="320">
        <v>3</v>
      </c>
      <c r="CX49" s="322">
        <v>4</v>
      </c>
      <c r="CY49" s="317" t="s">
        <v>395</v>
      </c>
      <c r="CZ49" s="317"/>
      <c r="DA49" s="167"/>
      <c r="DB49" s="174"/>
      <c r="DC49" s="166" t="s">
        <v>394</v>
      </c>
      <c r="DD49" s="615" t="s">
        <v>393</v>
      </c>
      <c r="DE49" s="616"/>
      <c r="DF49" s="616"/>
      <c r="DG49" s="616"/>
      <c r="DH49" s="165">
        <f t="shared" ref="DH49:DH53" si="38">SUM(CY31,DF31,DM31,DT31)</f>
        <v>0</v>
      </c>
      <c r="DI49" s="164">
        <f>IFERROR(DH49/$Q$62,0)</f>
        <v>0</v>
      </c>
      <c r="DJ49" s="174"/>
      <c r="DK49" s="174"/>
      <c r="DL49" s="174"/>
      <c r="DM49" s="645" t="s">
        <v>392</v>
      </c>
      <c r="DN49" s="646"/>
      <c r="DO49" s="647"/>
      <c r="DP49" s="651" t="s">
        <v>391</v>
      </c>
      <c r="DQ49" s="646"/>
      <c r="DR49" s="646"/>
      <c r="DS49" s="646"/>
      <c r="DT49" s="646"/>
      <c r="DU49" s="647"/>
      <c r="DX49" s="159"/>
      <c r="DY49" s="159"/>
      <c r="DZ49" s="602"/>
      <c r="EA49" s="320">
        <v>1</v>
      </c>
      <c r="EB49" s="320">
        <v>2</v>
      </c>
      <c r="EC49" s="320">
        <v>3</v>
      </c>
      <c r="ED49" s="322">
        <v>4</v>
      </c>
      <c r="EE49" s="317" t="s">
        <v>395</v>
      </c>
      <c r="EF49" s="317"/>
      <c r="EG49" s="167"/>
      <c r="EH49" s="174"/>
      <c r="EI49" s="166" t="s">
        <v>394</v>
      </c>
      <c r="EJ49" s="615" t="s">
        <v>393</v>
      </c>
      <c r="EK49" s="616"/>
      <c r="EL49" s="616"/>
      <c r="EM49" s="616"/>
      <c r="EN49" s="165">
        <f t="shared" ref="EN49:EN53" si="39">SUM(EE31,EL31,ES31,EZ31)</f>
        <v>0.1736111111111111</v>
      </c>
      <c r="EO49" s="164">
        <f>IFERROR(EN49/$Q$62,0)</f>
        <v>0</v>
      </c>
      <c r="EP49" s="174"/>
      <c r="EQ49" s="174"/>
      <c r="ER49" s="174"/>
      <c r="ES49" s="645" t="s">
        <v>392</v>
      </c>
      <c r="ET49" s="646"/>
      <c r="EU49" s="647"/>
      <c r="EV49" s="651" t="s">
        <v>391</v>
      </c>
      <c r="EW49" s="646"/>
      <c r="EX49" s="646"/>
      <c r="EY49" s="646"/>
      <c r="EZ49" s="646"/>
      <c r="FA49" s="647"/>
      <c r="FD49" s="159"/>
      <c r="FE49" s="159"/>
      <c r="FF49" s="602"/>
      <c r="FG49" s="320">
        <v>1</v>
      </c>
      <c r="FH49" s="320">
        <v>2</v>
      </c>
      <c r="FI49" s="320">
        <v>3</v>
      </c>
      <c r="FJ49" s="322">
        <v>4</v>
      </c>
      <c r="FK49" s="317" t="s">
        <v>395</v>
      </c>
      <c r="FL49" s="317"/>
      <c r="FM49" s="167"/>
      <c r="FN49" s="174"/>
      <c r="FO49" s="166" t="s">
        <v>394</v>
      </c>
      <c r="FP49" s="615" t="s">
        <v>393</v>
      </c>
      <c r="FQ49" s="616"/>
      <c r="FR49" s="616"/>
      <c r="FS49" s="616"/>
      <c r="FT49" s="165">
        <f t="shared" ref="FT49:FT53" si="40">SUM(FK31,FR31,FY31,GF31)</f>
        <v>0</v>
      </c>
      <c r="FU49" s="164">
        <f>IFERROR(FT49/$Q$62,0)</f>
        <v>0</v>
      </c>
      <c r="FV49" s="174"/>
      <c r="FW49" s="174"/>
      <c r="FX49" s="174"/>
      <c r="FY49" s="645" t="s">
        <v>392</v>
      </c>
      <c r="FZ49" s="646"/>
      <c r="GA49" s="647"/>
      <c r="GB49" s="651" t="s">
        <v>391</v>
      </c>
      <c r="GC49" s="646"/>
      <c r="GD49" s="646"/>
      <c r="GE49" s="646"/>
      <c r="GF49" s="646"/>
      <c r="GG49" s="647"/>
    </row>
    <row r="50" spans="1:189" ht="15.75" customHeight="1" thickBot="1">
      <c r="A50" s="160"/>
      <c r="B50" s="160"/>
      <c r="C50" s="323" t="s">
        <v>397</v>
      </c>
      <c r="D50" s="321">
        <f>SUM(H36:H39)</f>
        <v>0</v>
      </c>
      <c r="E50" s="321">
        <f>SUM(O36:O39)</f>
        <v>0</v>
      </c>
      <c r="F50" s="321">
        <f>SUM(V36:V39)</f>
        <v>0</v>
      </c>
      <c r="G50" s="324">
        <f>SUM(AC36:AC39)</f>
        <v>0</v>
      </c>
      <c r="I50" s="318"/>
      <c r="J50" s="167"/>
      <c r="K50" s="163"/>
      <c r="L50" s="166" t="s">
        <v>390</v>
      </c>
      <c r="M50" s="615" t="s">
        <v>389</v>
      </c>
      <c r="N50" s="616"/>
      <c r="O50" s="616"/>
      <c r="P50" s="616"/>
      <c r="Q50" s="165">
        <f t="shared" si="35"/>
        <v>0</v>
      </c>
      <c r="R50" s="164">
        <f t="shared" ref="R50:R61" si="41">IFERROR(Q50/$Q$62,0)</f>
        <v>0</v>
      </c>
      <c r="S50" s="163"/>
      <c r="T50" s="163"/>
      <c r="U50" s="163"/>
      <c r="V50" s="648"/>
      <c r="W50" s="649"/>
      <c r="X50" s="650"/>
      <c r="Y50" s="652"/>
      <c r="Z50" s="649"/>
      <c r="AA50" s="649"/>
      <c r="AB50" s="649"/>
      <c r="AC50" s="649"/>
      <c r="AD50" s="650"/>
      <c r="AE50" s="159"/>
      <c r="AF50" s="159"/>
      <c r="AG50" s="159"/>
      <c r="AH50" s="323" t="s">
        <v>397</v>
      </c>
      <c r="AI50" s="321">
        <f>SUM(AM36:AM39)</f>
        <v>0</v>
      </c>
      <c r="AJ50" s="321">
        <f>SUM(AT36:AT39)</f>
        <v>0</v>
      </c>
      <c r="AK50" s="321">
        <f>SUM(BA36:BA39)</f>
        <v>0</v>
      </c>
      <c r="AL50" s="324">
        <f>SUM(BH36:BH39)</f>
        <v>0</v>
      </c>
      <c r="AN50" s="318"/>
      <c r="AO50" s="167"/>
      <c r="AP50" s="163"/>
      <c r="AQ50" s="166" t="s">
        <v>390</v>
      </c>
      <c r="AR50" s="615" t="s">
        <v>389</v>
      </c>
      <c r="AS50" s="616"/>
      <c r="AT50" s="616"/>
      <c r="AU50" s="616"/>
      <c r="AV50" s="165">
        <f t="shared" si="36"/>
        <v>0</v>
      </c>
      <c r="AW50" s="164">
        <f t="shared" ref="AW50:AW61" si="42">IFERROR(AV50/$Q$62,0)</f>
        <v>0</v>
      </c>
      <c r="AX50" s="163"/>
      <c r="AY50" s="163"/>
      <c r="AZ50" s="163"/>
      <c r="BA50" s="648"/>
      <c r="BB50" s="649"/>
      <c r="BC50" s="650"/>
      <c r="BD50" s="652"/>
      <c r="BE50" s="649"/>
      <c r="BF50" s="649"/>
      <c r="BG50" s="649"/>
      <c r="BH50" s="649"/>
      <c r="BI50" s="650"/>
      <c r="BL50" s="159"/>
      <c r="BM50" s="159"/>
      <c r="BN50" s="323" t="s">
        <v>397</v>
      </c>
      <c r="BO50" s="321">
        <f>SUM(BS36:BS39)</f>
        <v>0</v>
      </c>
      <c r="BP50" s="321">
        <f>SUM(BZ36:BZ39)</f>
        <v>0</v>
      </c>
      <c r="BQ50" s="321">
        <f>SUM(CG36:CG39)</f>
        <v>0</v>
      </c>
      <c r="BR50" s="324">
        <f>SUM(CN36:CN39)</f>
        <v>0</v>
      </c>
      <c r="BT50" s="318"/>
      <c r="BU50" s="167"/>
      <c r="BV50" s="163"/>
      <c r="BW50" s="166" t="s">
        <v>390</v>
      </c>
      <c r="BX50" s="615" t="s">
        <v>389</v>
      </c>
      <c r="BY50" s="616"/>
      <c r="BZ50" s="616"/>
      <c r="CA50" s="616"/>
      <c r="CB50" s="165">
        <f t="shared" si="37"/>
        <v>0</v>
      </c>
      <c r="CC50" s="164">
        <f t="shared" ref="CC50:CC61" si="43">IFERROR(CB50/$Q$62,0)</f>
        <v>0</v>
      </c>
      <c r="CD50" s="163"/>
      <c r="CE50" s="163"/>
      <c r="CF50" s="163"/>
      <c r="CG50" s="648"/>
      <c r="CH50" s="649"/>
      <c r="CI50" s="650"/>
      <c r="CJ50" s="652"/>
      <c r="CK50" s="649"/>
      <c r="CL50" s="649"/>
      <c r="CM50" s="649"/>
      <c r="CN50" s="649"/>
      <c r="CO50" s="650"/>
      <c r="CR50" s="159"/>
      <c r="CS50" s="159"/>
      <c r="CT50" s="323" t="s">
        <v>397</v>
      </c>
      <c r="CU50" s="321">
        <f>SUM(CY36:CY39)</f>
        <v>0</v>
      </c>
      <c r="CV50" s="321">
        <f>SUM(DF36:DF39)</f>
        <v>0</v>
      </c>
      <c r="CW50" s="321">
        <f>SUM(DM36:DM39)</f>
        <v>0</v>
      </c>
      <c r="CX50" s="324">
        <f>SUM(DT36:DT39)</f>
        <v>0</v>
      </c>
      <c r="CZ50" s="318"/>
      <c r="DA50" s="167"/>
      <c r="DB50" s="163"/>
      <c r="DC50" s="166" t="s">
        <v>390</v>
      </c>
      <c r="DD50" s="615" t="s">
        <v>389</v>
      </c>
      <c r="DE50" s="616"/>
      <c r="DF50" s="616"/>
      <c r="DG50" s="616"/>
      <c r="DH50" s="165">
        <f t="shared" si="38"/>
        <v>0</v>
      </c>
      <c r="DI50" s="164">
        <f t="shared" ref="DI50:DI61" si="44">IFERROR(DH50/$Q$62,0)</f>
        <v>0</v>
      </c>
      <c r="DJ50" s="163"/>
      <c r="DK50" s="163"/>
      <c r="DL50" s="163"/>
      <c r="DM50" s="648"/>
      <c r="DN50" s="649"/>
      <c r="DO50" s="650"/>
      <c r="DP50" s="652"/>
      <c r="DQ50" s="649"/>
      <c r="DR50" s="649"/>
      <c r="DS50" s="649"/>
      <c r="DT50" s="649"/>
      <c r="DU50" s="650"/>
      <c r="DX50" s="159"/>
      <c r="DY50" s="159"/>
      <c r="DZ50" s="323" t="s">
        <v>397</v>
      </c>
      <c r="EA50" s="321">
        <f>SUM(EE36:EE39)</f>
        <v>0</v>
      </c>
      <c r="EB50" s="321">
        <f>SUM(EL36:EL39)</f>
        <v>0</v>
      </c>
      <c r="EC50" s="321">
        <f>SUM(ES36:ES39)</f>
        <v>0</v>
      </c>
      <c r="ED50" s="324">
        <f>SUM(EZ36:EZ39)</f>
        <v>0</v>
      </c>
      <c r="EF50" s="318"/>
      <c r="EG50" s="167"/>
      <c r="EH50" s="163"/>
      <c r="EI50" s="166" t="s">
        <v>390</v>
      </c>
      <c r="EJ50" s="615" t="s">
        <v>389</v>
      </c>
      <c r="EK50" s="616"/>
      <c r="EL50" s="616"/>
      <c r="EM50" s="616"/>
      <c r="EN50" s="165">
        <f t="shared" si="39"/>
        <v>0.22222222222222221</v>
      </c>
      <c r="EO50" s="164">
        <f t="shared" ref="EO50:EO61" si="45">IFERROR(EN50/$Q$62,0)</f>
        <v>0</v>
      </c>
      <c r="EP50" s="163"/>
      <c r="EQ50" s="163"/>
      <c r="ER50" s="163"/>
      <c r="ES50" s="648"/>
      <c r="ET50" s="649"/>
      <c r="EU50" s="650"/>
      <c r="EV50" s="652"/>
      <c r="EW50" s="649"/>
      <c r="EX50" s="649"/>
      <c r="EY50" s="649"/>
      <c r="EZ50" s="649"/>
      <c r="FA50" s="650"/>
      <c r="FD50" s="159"/>
      <c r="FE50" s="159"/>
      <c r="FF50" s="323" t="s">
        <v>397</v>
      </c>
      <c r="FG50" s="321">
        <f>SUM(FK36:FK39)</f>
        <v>0</v>
      </c>
      <c r="FH50" s="321">
        <f>SUM(FR36:FR39)</f>
        <v>0</v>
      </c>
      <c r="FI50" s="321">
        <f>SUM(FY36:FY39)</f>
        <v>0</v>
      </c>
      <c r="FJ50" s="324">
        <f>SUM(GF36:GF39)</f>
        <v>0</v>
      </c>
      <c r="FL50" s="318"/>
      <c r="FM50" s="167"/>
      <c r="FN50" s="163"/>
      <c r="FO50" s="166" t="s">
        <v>390</v>
      </c>
      <c r="FP50" s="615" t="s">
        <v>389</v>
      </c>
      <c r="FQ50" s="616"/>
      <c r="FR50" s="616"/>
      <c r="FS50" s="616"/>
      <c r="FT50" s="165">
        <f t="shared" si="40"/>
        <v>0</v>
      </c>
      <c r="FU50" s="164">
        <f t="shared" ref="FU50:FU61" si="46">IFERROR(FT50/$Q$62,0)</f>
        <v>0</v>
      </c>
      <c r="FV50" s="163"/>
      <c r="FW50" s="163"/>
      <c r="FX50" s="163"/>
      <c r="FY50" s="648"/>
      <c r="FZ50" s="649"/>
      <c r="GA50" s="650"/>
      <c r="GB50" s="652"/>
      <c r="GC50" s="649"/>
      <c r="GD50" s="649"/>
      <c r="GE50" s="649"/>
      <c r="GF50" s="649"/>
      <c r="GG50" s="650"/>
    </row>
    <row r="51" spans="1:189" ht="16" customHeight="1" thickTop="1">
      <c r="A51" s="160"/>
      <c r="B51" s="160"/>
      <c r="C51" s="323" t="s">
        <v>396</v>
      </c>
      <c r="D51" s="321">
        <f>SUM(H34,H35,H31,H33)</f>
        <v>0</v>
      </c>
      <c r="E51" s="321">
        <f>SUM(O34,O35,O31,O33)</f>
        <v>0</v>
      </c>
      <c r="F51" s="321">
        <f>SUM(V34,V35,V31,V33)</f>
        <v>0</v>
      </c>
      <c r="G51" s="324">
        <f>SUM(AC34,AC35,AC31,AC33)</f>
        <v>0</v>
      </c>
      <c r="I51" s="318"/>
      <c r="J51" s="167"/>
      <c r="K51" s="163"/>
      <c r="L51" s="166" t="s">
        <v>388</v>
      </c>
      <c r="M51" s="615" t="s">
        <v>387</v>
      </c>
      <c r="N51" s="616"/>
      <c r="O51" s="616"/>
      <c r="P51" s="616"/>
      <c r="Q51" s="165">
        <f t="shared" si="35"/>
        <v>0</v>
      </c>
      <c r="R51" s="164">
        <f t="shared" si="41"/>
        <v>0</v>
      </c>
      <c r="S51" s="163"/>
      <c r="T51" s="163"/>
      <c r="U51" s="163"/>
      <c r="V51" s="620">
        <v>1</v>
      </c>
      <c r="W51" s="621"/>
      <c r="X51" s="622"/>
      <c r="Y51" s="626">
        <f>SUM(H31:H43)</f>
        <v>0</v>
      </c>
      <c r="Z51" s="627"/>
      <c r="AA51" s="627"/>
      <c r="AB51" s="627"/>
      <c r="AC51" s="627"/>
      <c r="AD51" s="628"/>
      <c r="AE51" s="159"/>
      <c r="AF51" s="159"/>
      <c r="AG51" s="159"/>
      <c r="AH51" s="323" t="s">
        <v>396</v>
      </c>
      <c r="AI51" s="321">
        <f>SUM(AM34,AM35,AM31,AM33)</f>
        <v>0</v>
      </c>
      <c r="AJ51" s="321">
        <f>SUM(AT34,AT35,AT31,AT33)</f>
        <v>0</v>
      </c>
      <c r="AK51" s="321">
        <f>SUM(BA34,BA35,BA31,BA33)</f>
        <v>0</v>
      </c>
      <c r="AL51" s="324">
        <f>SUM(BH34,BH35,BH31,BH33)</f>
        <v>0</v>
      </c>
      <c r="AN51" s="318"/>
      <c r="AO51" s="167"/>
      <c r="AP51" s="163"/>
      <c r="AQ51" s="166" t="s">
        <v>388</v>
      </c>
      <c r="AR51" s="615" t="s">
        <v>387</v>
      </c>
      <c r="AS51" s="616"/>
      <c r="AT51" s="616"/>
      <c r="AU51" s="616"/>
      <c r="AV51" s="165">
        <f t="shared" si="36"/>
        <v>0</v>
      </c>
      <c r="AW51" s="164">
        <f t="shared" si="42"/>
        <v>0</v>
      </c>
      <c r="AX51" s="163"/>
      <c r="AY51" s="163"/>
      <c r="AZ51" s="163"/>
      <c r="BA51" s="620">
        <v>1</v>
      </c>
      <c r="BB51" s="621"/>
      <c r="BC51" s="622"/>
      <c r="BD51" s="626">
        <f>SUM(AM31:AM43)</f>
        <v>0</v>
      </c>
      <c r="BE51" s="627"/>
      <c r="BF51" s="627"/>
      <c r="BG51" s="627"/>
      <c r="BH51" s="627"/>
      <c r="BI51" s="628"/>
      <c r="BL51" s="159"/>
      <c r="BM51" s="159"/>
      <c r="BN51" s="323" t="s">
        <v>396</v>
      </c>
      <c r="BO51" s="321">
        <f>SUM(BS34,BS35,BS31,BS33)</f>
        <v>0</v>
      </c>
      <c r="BP51" s="321">
        <f>SUM(BZ34,BZ35,BZ31,BZ33)</f>
        <v>0</v>
      </c>
      <c r="BQ51" s="321">
        <f>SUM(CG34,CG35,CG31,CG33)</f>
        <v>0</v>
      </c>
      <c r="BR51" s="324">
        <f>SUM(CN34,CN35,CN31,CN33)</f>
        <v>0</v>
      </c>
      <c r="BT51" s="318"/>
      <c r="BU51" s="167"/>
      <c r="BV51" s="163"/>
      <c r="BW51" s="166" t="s">
        <v>388</v>
      </c>
      <c r="BX51" s="615" t="s">
        <v>387</v>
      </c>
      <c r="BY51" s="616"/>
      <c r="BZ51" s="616"/>
      <c r="CA51" s="616"/>
      <c r="CB51" s="165">
        <f t="shared" si="37"/>
        <v>0</v>
      </c>
      <c r="CC51" s="164">
        <f t="shared" si="43"/>
        <v>0</v>
      </c>
      <c r="CD51" s="163"/>
      <c r="CE51" s="163"/>
      <c r="CF51" s="163"/>
      <c r="CG51" s="620">
        <v>1</v>
      </c>
      <c r="CH51" s="621"/>
      <c r="CI51" s="622"/>
      <c r="CJ51" s="626">
        <f>SUM(BS31:BS43)</f>
        <v>0</v>
      </c>
      <c r="CK51" s="627"/>
      <c r="CL51" s="627"/>
      <c r="CM51" s="627"/>
      <c r="CN51" s="627"/>
      <c r="CO51" s="628"/>
      <c r="CR51" s="159"/>
      <c r="CS51" s="159"/>
      <c r="CT51" s="323" t="s">
        <v>396</v>
      </c>
      <c r="CU51" s="321">
        <f>SUM(CY34,CY35,CY31,CY33)</f>
        <v>0</v>
      </c>
      <c r="CV51" s="321">
        <f>SUM(DF34,DF35,DF31,DF33)</f>
        <v>0</v>
      </c>
      <c r="CW51" s="321">
        <f>SUM(DM34,DM35,DM31,DM33)</f>
        <v>0</v>
      </c>
      <c r="CX51" s="324">
        <f>SUM(DT34,DT35,DT31,DT33)</f>
        <v>0</v>
      </c>
      <c r="CZ51" s="318"/>
      <c r="DA51" s="167"/>
      <c r="DB51" s="163"/>
      <c r="DC51" s="166" t="s">
        <v>388</v>
      </c>
      <c r="DD51" s="615" t="s">
        <v>387</v>
      </c>
      <c r="DE51" s="616"/>
      <c r="DF51" s="616"/>
      <c r="DG51" s="616"/>
      <c r="DH51" s="165">
        <f t="shared" si="38"/>
        <v>0</v>
      </c>
      <c r="DI51" s="164">
        <f t="shared" si="44"/>
        <v>0</v>
      </c>
      <c r="DJ51" s="163"/>
      <c r="DK51" s="163"/>
      <c r="DL51" s="163"/>
      <c r="DM51" s="620">
        <v>1</v>
      </c>
      <c r="DN51" s="621"/>
      <c r="DO51" s="622"/>
      <c r="DP51" s="626">
        <f>SUM(CY31:CY43)</f>
        <v>0</v>
      </c>
      <c r="DQ51" s="627"/>
      <c r="DR51" s="627"/>
      <c r="DS51" s="627"/>
      <c r="DT51" s="627"/>
      <c r="DU51" s="628"/>
      <c r="DX51" s="159"/>
      <c r="DY51" s="159"/>
      <c r="DZ51" s="323" t="s">
        <v>396</v>
      </c>
      <c r="EA51" s="321">
        <f>SUM(EE34,EE35,EE31,EE33)</f>
        <v>0.10416666666666666</v>
      </c>
      <c r="EB51" s="321">
        <f>SUM(EL34,EL35,EL31,EL33)</f>
        <v>0.1111111111111111</v>
      </c>
      <c r="EC51" s="321">
        <f>SUM(ES34,ES35,ES31,ES33)</f>
        <v>0.1111111111111111</v>
      </c>
      <c r="ED51" s="324">
        <f>SUM(EZ34,EZ35,EZ31,EZ33)</f>
        <v>0.1111111111111111</v>
      </c>
      <c r="EF51" s="318"/>
      <c r="EG51" s="167"/>
      <c r="EH51" s="163"/>
      <c r="EI51" s="166" t="s">
        <v>388</v>
      </c>
      <c r="EJ51" s="615" t="s">
        <v>387</v>
      </c>
      <c r="EK51" s="616"/>
      <c r="EL51" s="616"/>
      <c r="EM51" s="616"/>
      <c r="EN51" s="165">
        <f t="shared" si="39"/>
        <v>0</v>
      </c>
      <c r="EO51" s="164">
        <f t="shared" si="45"/>
        <v>0</v>
      </c>
      <c r="EP51" s="163"/>
      <c r="EQ51" s="163"/>
      <c r="ER51" s="163"/>
      <c r="ES51" s="620">
        <v>1</v>
      </c>
      <c r="ET51" s="621"/>
      <c r="EU51" s="622"/>
      <c r="EV51" s="626">
        <f>SUM(EE31:EE43)</f>
        <v>0.2638888888888889</v>
      </c>
      <c r="EW51" s="627"/>
      <c r="EX51" s="627"/>
      <c r="EY51" s="627"/>
      <c r="EZ51" s="627"/>
      <c r="FA51" s="628"/>
      <c r="FD51" s="159"/>
      <c r="FE51" s="159"/>
      <c r="FF51" s="323" t="s">
        <v>396</v>
      </c>
      <c r="FG51" s="321">
        <f>SUM(FK34,FK35,FK31,FK33)</f>
        <v>0</v>
      </c>
      <c r="FH51" s="321">
        <f>SUM(FR34,FR35,FR31,FR33)</f>
        <v>0</v>
      </c>
      <c r="FI51" s="321">
        <f>SUM(FY34,FY35,FY31,FY33)</f>
        <v>0</v>
      </c>
      <c r="FJ51" s="324">
        <f>SUM(GF34,GF35,GF31,GF33)</f>
        <v>0</v>
      </c>
      <c r="FL51" s="318"/>
      <c r="FM51" s="167"/>
      <c r="FN51" s="163"/>
      <c r="FO51" s="166" t="s">
        <v>388</v>
      </c>
      <c r="FP51" s="615" t="s">
        <v>387</v>
      </c>
      <c r="FQ51" s="616"/>
      <c r="FR51" s="616"/>
      <c r="FS51" s="616"/>
      <c r="FT51" s="165">
        <f t="shared" si="40"/>
        <v>0</v>
      </c>
      <c r="FU51" s="164">
        <f t="shared" si="46"/>
        <v>0</v>
      </c>
      <c r="FV51" s="163"/>
      <c r="FW51" s="163"/>
      <c r="FX51" s="163"/>
      <c r="FY51" s="620">
        <v>1</v>
      </c>
      <c r="FZ51" s="621"/>
      <c r="GA51" s="622"/>
      <c r="GB51" s="626">
        <f>SUM(FK31:FK43)</f>
        <v>0</v>
      </c>
      <c r="GC51" s="627"/>
      <c r="GD51" s="627"/>
      <c r="GE51" s="627"/>
      <c r="GF51" s="627"/>
      <c r="GG51" s="628"/>
    </row>
    <row r="52" spans="1:189" ht="15" customHeight="1" thickBot="1">
      <c r="A52" s="160"/>
      <c r="B52" s="160"/>
      <c r="C52" s="325" t="s">
        <v>395</v>
      </c>
      <c r="D52" s="326">
        <f>SUM(H32,H40,H43)</f>
        <v>0</v>
      </c>
      <c r="E52" s="326">
        <f>SUM(O32,O40,O43)</f>
        <v>0</v>
      </c>
      <c r="F52" s="326">
        <f>SUM(V32,V40,V43)</f>
        <v>0</v>
      </c>
      <c r="G52" s="327">
        <f>SUM(AC32,AC40,AC43)</f>
        <v>0</v>
      </c>
      <c r="I52" s="318"/>
      <c r="J52" s="167"/>
      <c r="K52" s="163"/>
      <c r="L52" s="166" t="s">
        <v>386</v>
      </c>
      <c r="M52" s="615" t="s">
        <v>385</v>
      </c>
      <c r="N52" s="616"/>
      <c r="O52" s="616"/>
      <c r="P52" s="616"/>
      <c r="Q52" s="165">
        <f t="shared" si="35"/>
        <v>0</v>
      </c>
      <c r="R52" s="164">
        <f t="shared" si="41"/>
        <v>0</v>
      </c>
      <c r="S52" s="163"/>
      <c r="T52" s="163"/>
      <c r="U52" s="163"/>
      <c r="V52" s="623"/>
      <c r="W52" s="624"/>
      <c r="X52" s="625"/>
      <c r="Y52" s="617"/>
      <c r="Z52" s="618"/>
      <c r="AA52" s="618"/>
      <c r="AB52" s="618"/>
      <c r="AC52" s="618"/>
      <c r="AD52" s="619"/>
      <c r="AE52" s="159"/>
      <c r="AF52" s="159"/>
      <c r="AG52" s="159"/>
      <c r="AH52" s="325" t="s">
        <v>395</v>
      </c>
      <c r="AI52" s="326">
        <f>SUM(AM32,AM40,AM43)</f>
        <v>0</v>
      </c>
      <c r="AJ52" s="326">
        <f>SUM(AT32,AT40,AT43)</f>
        <v>0</v>
      </c>
      <c r="AK52" s="326">
        <f>SUM(BA32,BA40,BA43)</f>
        <v>0</v>
      </c>
      <c r="AL52" s="327">
        <f>SUM(BH32,BH40,BH43)</f>
        <v>0</v>
      </c>
      <c r="AN52" s="318"/>
      <c r="AO52" s="167"/>
      <c r="AP52" s="163"/>
      <c r="AQ52" s="166" t="s">
        <v>386</v>
      </c>
      <c r="AR52" s="615" t="s">
        <v>385</v>
      </c>
      <c r="AS52" s="616"/>
      <c r="AT52" s="616"/>
      <c r="AU52" s="616"/>
      <c r="AV52" s="165">
        <f t="shared" si="36"/>
        <v>0</v>
      </c>
      <c r="AW52" s="164">
        <f t="shared" si="42"/>
        <v>0</v>
      </c>
      <c r="AX52" s="163"/>
      <c r="AY52" s="163"/>
      <c r="AZ52" s="163"/>
      <c r="BA52" s="623"/>
      <c r="BB52" s="624"/>
      <c r="BC52" s="625"/>
      <c r="BD52" s="617"/>
      <c r="BE52" s="618"/>
      <c r="BF52" s="618"/>
      <c r="BG52" s="618"/>
      <c r="BH52" s="618"/>
      <c r="BI52" s="619"/>
      <c r="BL52" s="159"/>
      <c r="BM52" s="159"/>
      <c r="BN52" s="325" t="s">
        <v>395</v>
      </c>
      <c r="BO52" s="326">
        <f>SUM(BS32,BS40,BS43)</f>
        <v>0</v>
      </c>
      <c r="BP52" s="326">
        <f>SUM(BZ32,BZ40,BZ43)</f>
        <v>0</v>
      </c>
      <c r="BQ52" s="326">
        <f>SUM(CG32,CG40,CG43)</f>
        <v>0</v>
      </c>
      <c r="BR52" s="327">
        <f>SUM(CN32,CN40,CN43)</f>
        <v>0</v>
      </c>
      <c r="BT52" s="318"/>
      <c r="BU52" s="167"/>
      <c r="BV52" s="163"/>
      <c r="BW52" s="166" t="s">
        <v>386</v>
      </c>
      <c r="BX52" s="615" t="s">
        <v>385</v>
      </c>
      <c r="BY52" s="616"/>
      <c r="BZ52" s="616"/>
      <c r="CA52" s="616"/>
      <c r="CB52" s="165">
        <f t="shared" si="37"/>
        <v>0</v>
      </c>
      <c r="CC52" s="164">
        <f t="shared" si="43"/>
        <v>0</v>
      </c>
      <c r="CD52" s="163"/>
      <c r="CE52" s="163"/>
      <c r="CF52" s="163"/>
      <c r="CG52" s="623"/>
      <c r="CH52" s="624"/>
      <c r="CI52" s="625"/>
      <c r="CJ52" s="617"/>
      <c r="CK52" s="618"/>
      <c r="CL52" s="618"/>
      <c r="CM52" s="618"/>
      <c r="CN52" s="618"/>
      <c r="CO52" s="619"/>
      <c r="CR52" s="159"/>
      <c r="CS52" s="159"/>
      <c r="CT52" s="325" t="s">
        <v>395</v>
      </c>
      <c r="CU52" s="326">
        <f>SUM(CY32,CY40,CY43)</f>
        <v>0</v>
      </c>
      <c r="CV52" s="326">
        <f>SUM(DF32,DF40,DF43)</f>
        <v>0</v>
      </c>
      <c r="CW52" s="326">
        <f>SUM(DM32,DM40,DM43)</f>
        <v>0</v>
      </c>
      <c r="CX52" s="327">
        <f>SUM(DT32,DT40,DT43)</f>
        <v>0</v>
      </c>
      <c r="CZ52" s="318"/>
      <c r="DA52" s="167"/>
      <c r="DB52" s="163"/>
      <c r="DC52" s="166" t="s">
        <v>386</v>
      </c>
      <c r="DD52" s="615" t="s">
        <v>385</v>
      </c>
      <c r="DE52" s="616"/>
      <c r="DF52" s="616"/>
      <c r="DG52" s="616"/>
      <c r="DH52" s="165">
        <f t="shared" si="38"/>
        <v>0</v>
      </c>
      <c r="DI52" s="164">
        <f t="shared" si="44"/>
        <v>0</v>
      </c>
      <c r="DJ52" s="163"/>
      <c r="DK52" s="163"/>
      <c r="DL52" s="163"/>
      <c r="DM52" s="623"/>
      <c r="DN52" s="624"/>
      <c r="DO52" s="625"/>
      <c r="DP52" s="617"/>
      <c r="DQ52" s="618"/>
      <c r="DR52" s="618"/>
      <c r="DS52" s="618"/>
      <c r="DT52" s="618"/>
      <c r="DU52" s="619"/>
      <c r="DX52" s="159"/>
      <c r="DY52" s="159"/>
      <c r="DZ52" s="325" t="s">
        <v>395</v>
      </c>
      <c r="EA52" s="326">
        <f>SUM(EE32,EE40,EE43)</f>
        <v>0.11805555555555555</v>
      </c>
      <c r="EB52" s="326">
        <f>SUM(EL32,EL40,EL43)</f>
        <v>9.0277777777777776E-2</v>
      </c>
      <c r="EC52" s="326">
        <f>SUM(ES32,ES40,ES43)</f>
        <v>8.3333333333333343E-2</v>
      </c>
      <c r="ED52" s="327">
        <f>SUM(EZ32,EZ40,EZ43)</f>
        <v>7.6388888888888895E-2</v>
      </c>
      <c r="EF52" s="318"/>
      <c r="EG52" s="167"/>
      <c r="EH52" s="163"/>
      <c r="EI52" s="166" t="s">
        <v>386</v>
      </c>
      <c r="EJ52" s="615" t="s">
        <v>385</v>
      </c>
      <c r="EK52" s="616"/>
      <c r="EL52" s="616"/>
      <c r="EM52" s="616"/>
      <c r="EN52" s="165">
        <f t="shared" si="39"/>
        <v>0</v>
      </c>
      <c r="EO52" s="164">
        <f t="shared" si="45"/>
        <v>0</v>
      </c>
      <c r="EP52" s="163"/>
      <c r="EQ52" s="163"/>
      <c r="ER52" s="163"/>
      <c r="ES52" s="623"/>
      <c r="ET52" s="624"/>
      <c r="EU52" s="625"/>
      <c r="EV52" s="617"/>
      <c r="EW52" s="618"/>
      <c r="EX52" s="618"/>
      <c r="EY52" s="618"/>
      <c r="EZ52" s="618"/>
      <c r="FA52" s="619"/>
      <c r="FD52" s="159"/>
      <c r="FE52" s="159"/>
      <c r="FF52" s="325" t="s">
        <v>395</v>
      </c>
      <c r="FG52" s="326">
        <f>SUM(FK32,FK40,FK43)</f>
        <v>0</v>
      </c>
      <c r="FH52" s="326">
        <f>SUM(FR32,FR40,FR43)</f>
        <v>0</v>
      </c>
      <c r="FI52" s="326">
        <f>SUM(FY32,FY40,FY43)</f>
        <v>0</v>
      </c>
      <c r="FJ52" s="327">
        <f>SUM(GF32,GF40,GF43)</f>
        <v>0</v>
      </c>
      <c r="FL52" s="318"/>
      <c r="FM52" s="167"/>
      <c r="FN52" s="163"/>
      <c r="FO52" s="166" t="s">
        <v>386</v>
      </c>
      <c r="FP52" s="615" t="s">
        <v>385</v>
      </c>
      <c r="FQ52" s="616"/>
      <c r="FR52" s="616"/>
      <c r="FS52" s="616"/>
      <c r="FT52" s="165">
        <f t="shared" si="40"/>
        <v>0</v>
      </c>
      <c r="FU52" s="164">
        <f t="shared" si="46"/>
        <v>0</v>
      </c>
      <c r="FV52" s="163"/>
      <c r="FW52" s="163"/>
      <c r="FX52" s="163"/>
      <c r="FY52" s="623"/>
      <c r="FZ52" s="624"/>
      <c r="GA52" s="625"/>
      <c r="GB52" s="617"/>
      <c r="GC52" s="618"/>
      <c r="GD52" s="618"/>
      <c r="GE52" s="618"/>
      <c r="GF52" s="618"/>
      <c r="GG52" s="619"/>
    </row>
    <row r="53" spans="1:189" ht="15.75" customHeight="1" thickTop="1">
      <c r="A53" s="160"/>
      <c r="B53" s="160"/>
      <c r="C53" s="169"/>
      <c r="G53" s="318"/>
      <c r="I53" s="318"/>
      <c r="J53" s="167"/>
      <c r="K53" s="163"/>
      <c r="L53" s="166" t="s">
        <v>384</v>
      </c>
      <c r="M53" s="615" t="s">
        <v>150</v>
      </c>
      <c r="N53" s="616"/>
      <c r="O53" s="616"/>
      <c r="P53" s="616"/>
      <c r="Q53" s="165">
        <f t="shared" si="35"/>
        <v>0</v>
      </c>
      <c r="R53" s="164">
        <f t="shared" si="41"/>
        <v>0</v>
      </c>
      <c r="S53" s="163"/>
      <c r="T53" s="163"/>
      <c r="U53" s="163"/>
      <c r="V53" s="623">
        <v>2</v>
      </c>
      <c r="W53" s="624"/>
      <c r="X53" s="625"/>
      <c r="Y53" s="617">
        <f>SUM(O31:O43)</f>
        <v>0</v>
      </c>
      <c r="Z53" s="618"/>
      <c r="AA53" s="618"/>
      <c r="AB53" s="618"/>
      <c r="AC53" s="618"/>
      <c r="AD53" s="619"/>
      <c r="AE53" s="159"/>
      <c r="AF53" s="159"/>
      <c r="AG53" s="159"/>
      <c r="AH53" s="169"/>
      <c r="AL53" s="318"/>
      <c r="AN53" s="318"/>
      <c r="AO53" s="167"/>
      <c r="AP53" s="163"/>
      <c r="AQ53" s="166" t="s">
        <v>384</v>
      </c>
      <c r="AR53" s="615" t="s">
        <v>150</v>
      </c>
      <c r="AS53" s="616"/>
      <c r="AT53" s="616"/>
      <c r="AU53" s="616"/>
      <c r="AV53" s="165">
        <f t="shared" si="36"/>
        <v>0</v>
      </c>
      <c r="AW53" s="164">
        <f t="shared" si="42"/>
        <v>0</v>
      </c>
      <c r="AX53" s="163"/>
      <c r="AY53" s="163"/>
      <c r="AZ53" s="163"/>
      <c r="BA53" s="623">
        <v>2</v>
      </c>
      <c r="BB53" s="624"/>
      <c r="BC53" s="625"/>
      <c r="BD53" s="617">
        <f>SUM(AT31:AT43)</f>
        <v>0</v>
      </c>
      <c r="BE53" s="618"/>
      <c r="BF53" s="618"/>
      <c r="BG53" s="618"/>
      <c r="BH53" s="618"/>
      <c r="BI53" s="619"/>
      <c r="BL53" s="159"/>
      <c r="BM53" s="159"/>
      <c r="BN53" s="169"/>
      <c r="BR53" s="318"/>
      <c r="BT53" s="318"/>
      <c r="BU53" s="167"/>
      <c r="BV53" s="163"/>
      <c r="BW53" s="166" t="s">
        <v>384</v>
      </c>
      <c r="BX53" s="615" t="s">
        <v>150</v>
      </c>
      <c r="BY53" s="616"/>
      <c r="BZ53" s="616"/>
      <c r="CA53" s="616"/>
      <c r="CB53" s="165">
        <f t="shared" si="37"/>
        <v>0</v>
      </c>
      <c r="CC53" s="164">
        <f t="shared" si="43"/>
        <v>0</v>
      </c>
      <c r="CD53" s="163"/>
      <c r="CE53" s="163"/>
      <c r="CF53" s="163"/>
      <c r="CG53" s="623">
        <v>2</v>
      </c>
      <c r="CH53" s="624"/>
      <c r="CI53" s="625"/>
      <c r="CJ53" s="617">
        <f>SUM(BZ31:BZ43)</f>
        <v>0</v>
      </c>
      <c r="CK53" s="618"/>
      <c r="CL53" s="618"/>
      <c r="CM53" s="618"/>
      <c r="CN53" s="618"/>
      <c r="CO53" s="619"/>
      <c r="CR53" s="159"/>
      <c r="CS53" s="159"/>
      <c r="CT53" s="169"/>
      <c r="CX53" s="318"/>
      <c r="CZ53" s="318"/>
      <c r="DA53" s="167"/>
      <c r="DB53" s="163"/>
      <c r="DC53" s="166" t="s">
        <v>384</v>
      </c>
      <c r="DD53" s="615" t="s">
        <v>150</v>
      </c>
      <c r="DE53" s="616"/>
      <c r="DF53" s="616"/>
      <c r="DG53" s="616"/>
      <c r="DH53" s="165">
        <f t="shared" si="38"/>
        <v>0</v>
      </c>
      <c r="DI53" s="164">
        <f t="shared" si="44"/>
        <v>0</v>
      </c>
      <c r="DJ53" s="163"/>
      <c r="DK53" s="163"/>
      <c r="DL53" s="163"/>
      <c r="DM53" s="623">
        <v>2</v>
      </c>
      <c r="DN53" s="624"/>
      <c r="DO53" s="625"/>
      <c r="DP53" s="617">
        <f>SUM(DF31:DF43)</f>
        <v>0</v>
      </c>
      <c r="DQ53" s="618"/>
      <c r="DR53" s="618"/>
      <c r="DS53" s="618"/>
      <c r="DT53" s="618"/>
      <c r="DU53" s="619"/>
      <c r="DX53" s="159"/>
      <c r="DY53" s="159"/>
      <c r="DZ53" s="169"/>
      <c r="ED53" s="318"/>
      <c r="EF53" s="318"/>
      <c r="EG53" s="167"/>
      <c r="EH53" s="163"/>
      <c r="EI53" s="166" t="s">
        <v>384</v>
      </c>
      <c r="EJ53" s="615" t="s">
        <v>150</v>
      </c>
      <c r="EK53" s="616"/>
      <c r="EL53" s="616"/>
      <c r="EM53" s="616"/>
      <c r="EN53" s="165">
        <f t="shared" si="39"/>
        <v>0.2638888888888889</v>
      </c>
      <c r="EO53" s="164">
        <f t="shared" si="45"/>
        <v>0</v>
      </c>
      <c r="EP53" s="163"/>
      <c r="EQ53" s="163"/>
      <c r="ER53" s="163"/>
      <c r="ES53" s="623">
        <v>2</v>
      </c>
      <c r="ET53" s="624"/>
      <c r="EU53" s="625"/>
      <c r="EV53" s="617">
        <f>SUM(EL31:EL43)</f>
        <v>0.2361111111111111</v>
      </c>
      <c r="EW53" s="618"/>
      <c r="EX53" s="618"/>
      <c r="EY53" s="618"/>
      <c r="EZ53" s="618"/>
      <c r="FA53" s="619"/>
      <c r="FD53" s="159"/>
      <c r="FE53" s="159"/>
      <c r="FF53" s="169"/>
      <c r="FJ53" s="318"/>
      <c r="FL53" s="318"/>
      <c r="FM53" s="167"/>
      <c r="FN53" s="163"/>
      <c r="FO53" s="166" t="s">
        <v>384</v>
      </c>
      <c r="FP53" s="615" t="s">
        <v>150</v>
      </c>
      <c r="FQ53" s="616"/>
      <c r="FR53" s="616"/>
      <c r="FS53" s="616"/>
      <c r="FT53" s="165">
        <f t="shared" si="40"/>
        <v>0</v>
      </c>
      <c r="FU53" s="164">
        <f t="shared" si="46"/>
        <v>0</v>
      </c>
      <c r="FV53" s="163"/>
      <c r="FW53" s="163"/>
      <c r="FX53" s="163"/>
      <c r="FY53" s="623">
        <v>2</v>
      </c>
      <c r="FZ53" s="624"/>
      <c r="GA53" s="625"/>
      <c r="GB53" s="617">
        <f>SUM(FR31:FR43)</f>
        <v>0</v>
      </c>
      <c r="GC53" s="618"/>
      <c r="GD53" s="618"/>
      <c r="GE53" s="618"/>
      <c r="GF53" s="618"/>
      <c r="GG53" s="619"/>
    </row>
    <row r="54" spans="1:189" ht="15" customHeight="1">
      <c r="A54" s="160"/>
      <c r="B54" s="160"/>
      <c r="C54" s="317"/>
      <c r="E54" s="318"/>
      <c r="G54" s="318"/>
      <c r="I54" s="318"/>
      <c r="J54" s="167"/>
      <c r="K54" s="163"/>
      <c r="L54" s="166" t="s">
        <v>383</v>
      </c>
      <c r="M54" s="615" t="s">
        <v>382</v>
      </c>
      <c r="N54" s="616"/>
      <c r="O54" s="616"/>
      <c r="P54" s="616"/>
      <c r="Q54" s="165">
        <f>SUM(H36,O36,V36,AC36)</f>
        <v>0</v>
      </c>
      <c r="R54" s="164">
        <f t="shared" si="41"/>
        <v>0</v>
      </c>
      <c r="S54" s="163"/>
      <c r="T54" s="163"/>
      <c r="U54" s="163"/>
      <c r="V54" s="623"/>
      <c r="W54" s="624"/>
      <c r="X54" s="625"/>
      <c r="Y54" s="617"/>
      <c r="Z54" s="618"/>
      <c r="AA54" s="618"/>
      <c r="AB54" s="618"/>
      <c r="AC54" s="618"/>
      <c r="AD54" s="619"/>
      <c r="AE54" s="159"/>
      <c r="AF54" s="159"/>
      <c r="AG54" s="159"/>
      <c r="AH54" s="317"/>
      <c r="AJ54" s="318"/>
      <c r="AL54" s="318"/>
      <c r="AN54" s="318"/>
      <c r="AO54" s="167"/>
      <c r="AP54" s="163"/>
      <c r="AQ54" s="166" t="s">
        <v>383</v>
      </c>
      <c r="AR54" s="615" t="s">
        <v>382</v>
      </c>
      <c r="AS54" s="616"/>
      <c r="AT54" s="616"/>
      <c r="AU54" s="616"/>
      <c r="AV54" s="165">
        <f>SUM(AM36,AT36,BA36,BH36)</f>
        <v>0</v>
      </c>
      <c r="AW54" s="164">
        <f t="shared" si="42"/>
        <v>0</v>
      </c>
      <c r="AX54" s="163"/>
      <c r="AY54" s="163"/>
      <c r="AZ54" s="163"/>
      <c r="BA54" s="623"/>
      <c r="BB54" s="624"/>
      <c r="BC54" s="625"/>
      <c r="BD54" s="617"/>
      <c r="BE54" s="618"/>
      <c r="BF54" s="618"/>
      <c r="BG54" s="618"/>
      <c r="BH54" s="618"/>
      <c r="BI54" s="619"/>
      <c r="BL54" s="159"/>
      <c r="BM54" s="159"/>
      <c r="BN54" s="317"/>
      <c r="BP54" s="318"/>
      <c r="BR54" s="318"/>
      <c r="BT54" s="318"/>
      <c r="BU54" s="167"/>
      <c r="BV54" s="163"/>
      <c r="BW54" s="166" t="s">
        <v>383</v>
      </c>
      <c r="BX54" s="615" t="s">
        <v>382</v>
      </c>
      <c r="BY54" s="616"/>
      <c r="BZ54" s="616"/>
      <c r="CA54" s="616"/>
      <c r="CB54" s="165">
        <f>SUM(BS36,BZ36,CG36,CN36)</f>
        <v>0</v>
      </c>
      <c r="CC54" s="164">
        <f t="shared" si="43"/>
        <v>0</v>
      </c>
      <c r="CD54" s="163"/>
      <c r="CE54" s="163"/>
      <c r="CF54" s="163"/>
      <c r="CG54" s="623"/>
      <c r="CH54" s="624"/>
      <c r="CI54" s="625"/>
      <c r="CJ54" s="617"/>
      <c r="CK54" s="618"/>
      <c r="CL54" s="618"/>
      <c r="CM54" s="618"/>
      <c r="CN54" s="618"/>
      <c r="CO54" s="619"/>
      <c r="CR54" s="159"/>
      <c r="CS54" s="159"/>
      <c r="CT54" s="317"/>
      <c r="CV54" s="318"/>
      <c r="CX54" s="318"/>
      <c r="CZ54" s="318"/>
      <c r="DA54" s="167"/>
      <c r="DB54" s="163"/>
      <c r="DC54" s="166" t="s">
        <v>383</v>
      </c>
      <c r="DD54" s="615" t="s">
        <v>382</v>
      </c>
      <c r="DE54" s="616"/>
      <c r="DF54" s="616"/>
      <c r="DG54" s="616"/>
      <c r="DH54" s="165">
        <f>SUM(CY36,DF36,DM36,DT36)</f>
        <v>0</v>
      </c>
      <c r="DI54" s="164">
        <f t="shared" si="44"/>
        <v>0</v>
      </c>
      <c r="DJ54" s="163"/>
      <c r="DK54" s="163"/>
      <c r="DL54" s="163"/>
      <c r="DM54" s="623"/>
      <c r="DN54" s="624"/>
      <c r="DO54" s="625"/>
      <c r="DP54" s="617"/>
      <c r="DQ54" s="618"/>
      <c r="DR54" s="618"/>
      <c r="DS54" s="618"/>
      <c r="DT54" s="618"/>
      <c r="DU54" s="619"/>
      <c r="DX54" s="159"/>
      <c r="DY54" s="159"/>
      <c r="DZ54" s="317"/>
      <c r="EB54" s="318"/>
      <c r="ED54" s="318"/>
      <c r="EF54" s="318"/>
      <c r="EG54" s="167"/>
      <c r="EH54" s="163"/>
      <c r="EI54" s="166" t="s">
        <v>383</v>
      </c>
      <c r="EJ54" s="615" t="s">
        <v>382</v>
      </c>
      <c r="EK54" s="616"/>
      <c r="EL54" s="616"/>
      <c r="EM54" s="616"/>
      <c r="EN54" s="165">
        <f>SUM(EE36,EL36,ES36,EZ36)</f>
        <v>0</v>
      </c>
      <c r="EO54" s="164">
        <f t="shared" si="45"/>
        <v>0</v>
      </c>
      <c r="EP54" s="163"/>
      <c r="EQ54" s="163"/>
      <c r="ER54" s="163"/>
      <c r="ES54" s="623"/>
      <c r="ET54" s="624"/>
      <c r="EU54" s="625"/>
      <c r="EV54" s="617"/>
      <c r="EW54" s="618"/>
      <c r="EX54" s="618"/>
      <c r="EY54" s="618"/>
      <c r="EZ54" s="618"/>
      <c r="FA54" s="619"/>
      <c r="FD54" s="159"/>
      <c r="FE54" s="159"/>
      <c r="FF54" s="317"/>
      <c r="FH54" s="318"/>
      <c r="FJ54" s="318"/>
      <c r="FL54" s="318"/>
      <c r="FM54" s="167"/>
      <c r="FN54" s="163"/>
      <c r="FO54" s="166" t="s">
        <v>383</v>
      </c>
      <c r="FP54" s="615" t="s">
        <v>382</v>
      </c>
      <c r="FQ54" s="616"/>
      <c r="FR54" s="616"/>
      <c r="FS54" s="616"/>
      <c r="FT54" s="165">
        <f>SUM(FK36,FR36,FY36,GF36)</f>
        <v>0</v>
      </c>
      <c r="FU54" s="164">
        <f t="shared" si="46"/>
        <v>0</v>
      </c>
      <c r="FV54" s="163"/>
      <c r="FW54" s="163"/>
      <c r="FX54" s="163"/>
      <c r="FY54" s="623"/>
      <c r="FZ54" s="624"/>
      <c r="GA54" s="625"/>
      <c r="GB54" s="617"/>
      <c r="GC54" s="618"/>
      <c r="GD54" s="618"/>
      <c r="GE54" s="618"/>
      <c r="GF54" s="618"/>
      <c r="GG54" s="619"/>
    </row>
    <row r="55" spans="1:189" ht="15.75" customHeight="1">
      <c r="A55" s="160"/>
      <c r="B55" s="160"/>
      <c r="D55" s="318"/>
      <c r="E55" s="318"/>
      <c r="F55" s="318"/>
      <c r="G55" s="318"/>
      <c r="H55" s="318"/>
      <c r="I55" s="318"/>
      <c r="J55" s="167"/>
      <c r="K55" s="163"/>
      <c r="L55" s="166" t="s">
        <v>381</v>
      </c>
      <c r="M55" s="615" t="s">
        <v>380</v>
      </c>
      <c r="N55" s="616"/>
      <c r="O55" s="616"/>
      <c r="P55" s="616"/>
      <c r="Q55" s="165">
        <f t="shared" si="35"/>
        <v>0</v>
      </c>
      <c r="R55" s="164">
        <f t="shared" si="41"/>
        <v>0</v>
      </c>
      <c r="S55" s="163"/>
      <c r="T55" s="163"/>
      <c r="U55" s="163"/>
      <c r="V55" s="623">
        <v>3</v>
      </c>
      <c r="W55" s="624"/>
      <c r="X55" s="625"/>
      <c r="Y55" s="617">
        <f>SUM(V31:V43)</f>
        <v>0</v>
      </c>
      <c r="Z55" s="618"/>
      <c r="AA55" s="618"/>
      <c r="AB55" s="618"/>
      <c r="AC55" s="618"/>
      <c r="AD55" s="619"/>
      <c r="AE55" s="159"/>
      <c r="AF55" s="159"/>
      <c r="AG55" s="159"/>
      <c r="AI55" s="318"/>
      <c r="AJ55" s="318"/>
      <c r="AK55" s="318"/>
      <c r="AL55" s="318"/>
      <c r="AM55" s="318"/>
      <c r="AN55" s="318"/>
      <c r="AO55" s="167"/>
      <c r="AP55" s="163"/>
      <c r="AQ55" s="166" t="s">
        <v>381</v>
      </c>
      <c r="AR55" s="615" t="s">
        <v>380</v>
      </c>
      <c r="AS55" s="616"/>
      <c r="AT55" s="616"/>
      <c r="AU55" s="616"/>
      <c r="AV55" s="165">
        <f t="shared" ref="AV55:AV61" si="47">SUM(AM37,AT37,BA37,BH37)</f>
        <v>0</v>
      </c>
      <c r="AW55" s="164">
        <f t="shared" si="42"/>
        <v>0</v>
      </c>
      <c r="AX55" s="163"/>
      <c r="AY55" s="163"/>
      <c r="AZ55" s="163"/>
      <c r="BA55" s="623">
        <v>3</v>
      </c>
      <c r="BB55" s="624"/>
      <c r="BC55" s="625"/>
      <c r="BD55" s="617">
        <f>SUM(BA31:BA43)</f>
        <v>0</v>
      </c>
      <c r="BE55" s="618"/>
      <c r="BF55" s="618"/>
      <c r="BG55" s="618"/>
      <c r="BH55" s="618"/>
      <c r="BI55" s="619"/>
      <c r="BL55" s="159"/>
      <c r="BM55" s="159"/>
      <c r="BO55" s="318"/>
      <c r="BP55" s="318"/>
      <c r="BQ55" s="318"/>
      <c r="BR55" s="318"/>
      <c r="BS55" s="318"/>
      <c r="BT55" s="318"/>
      <c r="BU55" s="167"/>
      <c r="BV55" s="163"/>
      <c r="BW55" s="166" t="s">
        <v>381</v>
      </c>
      <c r="BX55" s="615" t="s">
        <v>380</v>
      </c>
      <c r="BY55" s="616"/>
      <c r="BZ55" s="616"/>
      <c r="CA55" s="616"/>
      <c r="CB55" s="165">
        <f t="shared" ref="CB55:CB61" si="48">SUM(BS37,BZ37,CG37,CN37)</f>
        <v>0</v>
      </c>
      <c r="CC55" s="164">
        <f t="shared" si="43"/>
        <v>0</v>
      </c>
      <c r="CD55" s="163"/>
      <c r="CE55" s="163"/>
      <c r="CF55" s="163"/>
      <c r="CG55" s="623">
        <v>3</v>
      </c>
      <c r="CH55" s="624"/>
      <c r="CI55" s="625"/>
      <c r="CJ55" s="617">
        <f>SUM(CG31:CG43)</f>
        <v>0</v>
      </c>
      <c r="CK55" s="618"/>
      <c r="CL55" s="618"/>
      <c r="CM55" s="618"/>
      <c r="CN55" s="618"/>
      <c r="CO55" s="619"/>
      <c r="CR55" s="159"/>
      <c r="CS55" s="159"/>
      <c r="CU55" s="318"/>
      <c r="CV55" s="318"/>
      <c r="CW55" s="318"/>
      <c r="CX55" s="318"/>
      <c r="CY55" s="318"/>
      <c r="CZ55" s="318"/>
      <c r="DA55" s="167"/>
      <c r="DB55" s="163"/>
      <c r="DC55" s="166" t="s">
        <v>381</v>
      </c>
      <c r="DD55" s="615" t="s">
        <v>380</v>
      </c>
      <c r="DE55" s="616"/>
      <c r="DF55" s="616"/>
      <c r="DG55" s="616"/>
      <c r="DH55" s="165">
        <f t="shared" ref="DH55:DH61" si="49">SUM(CY37,DF37,DM37,DT37)</f>
        <v>0</v>
      </c>
      <c r="DI55" s="164">
        <f t="shared" si="44"/>
        <v>0</v>
      </c>
      <c r="DJ55" s="163"/>
      <c r="DK55" s="163"/>
      <c r="DL55" s="163"/>
      <c r="DM55" s="623">
        <v>3</v>
      </c>
      <c r="DN55" s="624"/>
      <c r="DO55" s="625"/>
      <c r="DP55" s="617">
        <f>SUM(DM31:DM43)</f>
        <v>0</v>
      </c>
      <c r="DQ55" s="618"/>
      <c r="DR55" s="618"/>
      <c r="DS55" s="618"/>
      <c r="DT55" s="618"/>
      <c r="DU55" s="619"/>
      <c r="DX55" s="159"/>
      <c r="DY55" s="159"/>
      <c r="EA55" s="318"/>
      <c r="EB55" s="318"/>
      <c r="EC55" s="318"/>
      <c r="ED55" s="318"/>
      <c r="EE55" s="318"/>
      <c r="EF55" s="318"/>
      <c r="EG55" s="167"/>
      <c r="EH55" s="163"/>
      <c r="EI55" s="166" t="s">
        <v>381</v>
      </c>
      <c r="EJ55" s="615" t="s">
        <v>380</v>
      </c>
      <c r="EK55" s="616"/>
      <c r="EL55" s="616"/>
      <c r="EM55" s="616"/>
      <c r="EN55" s="165">
        <f t="shared" ref="EN55:EN61" si="50">SUM(EE37,EL37,ES37,EZ37)</f>
        <v>0</v>
      </c>
      <c r="EO55" s="164">
        <f t="shared" si="45"/>
        <v>0</v>
      </c>
      <c r="EP55" s="163"/>
      <c r="EQ55" s="163"/>
      <c r="ER55" s="163"/>
      <c r="ES55" s="623">
        <v>3</v>
      </c>
      <c r="ET55" s="624"/>
      <c r="EU55" s="625"/>
      <c r="EV55" s="617">
        <f>SUM(ES31:ES43)</f>
        <v>0.22916666666666663</v>
      </c>
      <c r="EW55" s="618"/>
      <c r="EX55" s="618"/>
      <c r="EY55" s="618"/>
      <c r="EZ55" s="618"/>
      <c r="FA55" s="619"/>
      <c r="FD55" s="159"/>
      <c r="FE55" s="159"/>
      <c r="FG55" s="318"/>
      <c r="FH55" s="318"/>
      <c r="FI55" s="318"/>
      <c r="FJ55" s="318"/>
      <c r="FK55" s="318"/>
      <c r="FL55" s="318"/>
      <c r="FM55" s="167"/>
      <c r="FN55" s="163"/>
      <c r="FO55" s="166" t="s">
        <v>381</v>
      </c>
      <c r="FP55" s="615" t="s">
        <v>380</v>
      </c>
      <c r="FQ55" s="616"/>
      <c r="FR55" s="616"/>
      <c r="FS55" s="616"/>
      <c r="FT55" s="165">
        <f t="shared" ref="FT55:FT61" si="51">SUM(FK37,FR37,FY37,GF37)</f>
        <v>0</v>
      </c>
      <c r="FU55" s="164">
        <f t="shared" si="46"/>
        <v>0</v>
      </c>
      <c r="FV55" s="163"/>
      <c r="FW55" s="163"/>
      <c r="FX55" s="163"/>
      <c r="FY55" s="623">
        <v>3</v>
      </c>
      <c r="FZ55" s="624"/>
      <c r="GA55" s="625"/>
      <c r="GB55" s="617">
        <f>SUM(FY31:FY43)</f>
        <v>0</v>
      </c>
      <c r="GC55" s="618"/>
      <c r="GD55" s="618"/>
      <c r="GE55" s="618"/>
      <c r="GF55" s="618"/>
      <c r="GG55" s="619"/>
    </row>
    <row r="56" spans="1:189" ht="15" customHeight="1">
      <c r="A56" s="160"/>
      <c r="B56" s="160"/>
      <c r="G56" s="318"/>
      <c r="I56" s="318"/>
      <c r="J56" s="167"/>
      <c r="K56" s="163"/>
      <c r="L56" s="166" t="s">
        <v>379</v>
      </c>
      <c r="M56" s="615" t="s">
        <v>378</v>
      </c>
      <c r="N56" s="616"/>
      <c r="O56" s="616"/>
      <c r="P56" s="616"/>
      <c r="Q56" s="165">
        <f t="shared" si="35"/>
        <v>0</v>
      </c>
      <c r="R56" s="164">
        <f t="shared" si="41"/>
        <v>0</v>
      </c>
      <c r="S56" s="163"/>
      <c r="T56" s="163"/>
      <c r="U56" s="163"/>
      <c r="V56" s="623"/>
      <c r="W56" s="624"/>
      <c r="X56" s="625"/>
      <c r="Y56" s="617"/>
      <c r="Z56" s="618"/>
      <c r="AA56" s="618"/>
      <c r="AB56" s="618"/>
      <c r="AC56" s="618"/>
      <c r="AD56" s="619"/>
      <c r="AE56" s="159"/>
      <c r="AF56" s="159"/>
      <c r="AG56" s="159"/>
      <c r="AL56" s="318"/>
      <c r="AN56" s="318"/>
      <c r="AO56" s="167"/>
      <c r="AP56" s="163"/>
      <c r="AQ56" s="166" t="s">
        <v>379</v>
      </c>
      <c r="AR56" s="615" t="s">
        <v>378</v>
      </c>
      <c r="AS56" s="616"/>
      <c r="AT56" s="616"/>
      <c r="AU56" s="616"/>
      <c r="AV56" s="165">
        <f t="shared" si="47"/>
        <v>0</v>
      </c>
      <c r="AW56" s="164">
        <f t="shared" si="42"/>
        <v>0</v>
      </c>
      <c r="AX56" s="163"/>
      <c r="AY56" s="163"/>
      <c r="AZ56" s="163"/>
      <c r="BA56" s="623"/>
      <c r="BB56" s="624"/>
      <c r="BC56" s="625"/>
      <c r="BD56" s="617"/>
      <c r="BE56" s="618"/>
      <c r="BF56" s="618"/>
      <c r="BG56" s="618"/>
      <c r="BH56" s="618"/>
      <c r="BI56" s="619"/>
      <c r="BL56" s="159"/>
      <c r="BM56" s="159"/>
      <c r="BR56" s="318"/>
      <c r="BT56" s="318"/>
      <c r="BU56" s="167"/>
      <c r="BV56" s="163"/>
      <c r="BW56" s="166" t="s">
        <v>379</v>
      </c>
      <c r="BX56" s="615" t="s">
        <v>378</v>
      </c>
      <c r="BY56" s="616"/>
      <c r="BZ56" s="616"/>
      <c r="CA56" s="616"/>
      <c r="CB56" s="165">
        <f t="shared" si="48"/>
        <v>0</v>
      </c>
      <c r="CC56" s="164">
        <f t="shared" si="43"/>
        <v>0</v>
      </c>
      <c r="CD56" s="163"/>
      <c r="CE56" s="163"/>
      <c r="CF56" s="163"/>
      <c r="CG56" s="623"/>
      <c r="CH56" s="624"/>
      <c r="CI56" s="625"/>
      <c r="CJ56" s="617"/>
      <c r="CK56" s="618"/>
      <c r="CL56" s="618"/>
      <c r="CM56" s="618"/>
      <c r="CN56" s="618"/>
      <c r="CO56" s="619"/>
      <c r="CR56" s="159"/>
      <c r="CS56" s="159"/>
      <c r="CX56" s="318"/>
      <c r="CZ56" s="318"/>
      <c r="DA56" s="167"/>
      <c r="DB56" s="163"/>
      <c r="DC56" s="166" t="s">
        <v>379</v>
      </c>
      <c r="DD56" s="615" t="s">
        <v>378</v>
      </c>
      <c r="DE56" s="616"/>
      <c r="DF56" s="616"/>
      <c r="DG56" s="616"/>
      <c r="DH56" s="165">
        <f t="shared" si="49"/>
        <v>0</v>
      </c>
      <c r="DI56" s="164">
        <f t="shared" si="44"/>
        <v>0</v>
      </c>
      <c r="DJ56" s="163"/>
      <c r="DK56" s="163"/>
      <c r="DL56" s="163"/>
      <c r="DM56" s="623"/>
      <c r="DN56" s="624"/>
      <c r="DO56" s="625"/>
      <c r="DP56" s="617"/>
      <c r="DQ56" s="618"/>
      <c r="DR56" s="618"/>
      <c r="DS56" s="618"/>
      <c r="DT56" s="618"/>
      <c r="DU56" s="619"/>
      <c r="DX56" s="159"/>
      <c r="DY56" s="159"/>
      <c r="ED56" s="318"/>
      <c r="EF56" s="318"/>
      <c r="EG56" s="167"/>
      <c r="EH56" s="163"/>
      <c r="EI56" s="166" t="s">
        <v>379</v>
      </c>
      <c r="EJ56" s="615" t="s">
        <v>378</v>
      </c>
      <c r="EK56" s="616"/>
      <c r="EL56" s="616"/>
      <c r="EM56" s="616"/>
      <c r="EN56" s="165">
        <f t="shared" si="50"/>
        <v>0</v>
      </c>
      <c r="EO56" s="164">
        <f t="shared" si="45"/>
        <v>0</v>
      </c>
      <c r="EP56" s="163"/>
      <c r="EQ56" s="163"/>
      <c r="ER56" s="163"/>
      <c r="ES56" s="623"/>
      <c r="ET56" s="624"/>
      <c r="EU56" s="625"/>
      <c r="EV56" s="617"/>
      <c r="EW56" s="618"/>
      <c r="EX56" s="618"/>
      <c r="EY56" s="618"/>
      <c r="EZ56" s="618"/>
      <c r="FA56" s="619"/>
      <c r="FD56" s="159"/>
      <c r="FE56" s="159"/>
      <c r="FJ56" s="318"/>
      <c r="FL56" s="318"/>
      <c r="FM56" s="167"/>
      <c r="FN56" s="163"/>
      <c r="FO56" s="166" t="s">
        <v>379</v>
      </c>
      <c r="FP56" s="615" t="s">
        <v>378</v>
      </c>
      <c r="FQ56" s="616"/>
      <c r="FR56" s="616"/>
      <c r="FS56" s="616"/>
      <c r="FT56" s="165">
        <f t="shared" si="51"/>
        <v>0</v>
      </c>
      <c r="FU56" s="164">
        <f t="shared" si="46"/>
        <v>0</v>
      </c>
      <c r="FV56" s="163"/>
      <c r="FW56" s="163"/>
      <c r="FX56" s="163"/>
      <c r="FY56" s="623"/>
      <c r="FZ56" s="624"/>
      <c r="GA56" s="625"/>
      <c r="GB56" s="617"/>
      <c r="GC56" s="618"/>
      <c r="GD56" s="618"/>
      <c r="GE56" s="618"/>
      <c r="GF56" s="618"/>
      <c r="GG56" s="619"/>
    </row>
    <row r="57" spans="1:189" ht="15.75" customHeight="1">
      <c r="A57" s="160"/>
      <c r="B57" s="160"/>
      <c r="G57" s="318"/>
      <c r="H57" s="318"/>
      <c r="I57" s="318"/>
      <c r="J57" s="167"/>
      <c r="K57" s="163"/>
      <c r="L57" s="166" t="s">
        <v>377</v>
      </c>
      <c r="M57" s="615" t="s">
        <v>111</v>
      </c>
      <c r="N57" s="616"/>
      <c r="O57" s="616"/>
      <c r="P57" s="616"/>
      <c r="Q57" s="165">
        <f t="shared" si="35"/>
        <v>0</v>
      </c>
      <c r="R57" s="164">
        <f t="shared" si="41"/>
        <v>0</v>
      </c>
      <c r="S57" s="163"/>
      <c r="T57" s="163"/>
      <c r="U57" s="163"/>
      <c r="V57" s="623">
        <v>4</v>
      </c>
      <c r="W57" s="624"/>
      <c r="X57" s="625"/>
      <c r="Y57" s="617">
        <f>SUM(AC31:AC43)</f>
        <v>0</v>
      </c>
      <c r="Z57" s="618"/>
      <c r="AA57" s="618"/>
      <c r="AB57" s="618"/>
      <c r="AC57" s="618"/>
      <c r="AD57" s="619"/>
      <c r="AE57" s="159"/>
      <c r="AF57" s="159"/>
      <c r="AG57" s="159"/>
      <c r="AL57" s="318"/>
      <c r="AM57" s="318"/>
      <c r="AN57" s="318"/>
      <c r="AO57" s="167"/>
      <c r="AP57" s="163"/>
      <c r="AQ57" s="166" t="s">
        <v>377</v>
      </c>
      <c r="AR57" s="615" t="s">
        <v>111</v>
      </c>
      <c r="AS57" s="616"/>
      <c r="AT57" s="616"/>
      <c r="AU57" s="616"/>
      <c r="AV57" s="165">
        <f t="shared" si="47"/>
        <v>0</v>
      </c>
      <c r="AW57" s="164">
        <f t="shared" si="42"/>
        <v>0</v>
      </c>
      <c r="AX57" s="163"/>
      <c r="AY57" s="163"/>
      <c r="AZ57" s="163"/>
      <c r="BA57" s="623">
        <v>4</v>
      </c>
      <c r="BB57" s="624"/>
      <c r="BC57" s="625"/>
      <c r="BD57" s="617">
        <f>SUM(BH31:BH43)</f>
        <v>0</v>
      </c>
      <c r="BE57" s="618"/>
      <c r="BF57" s="618"/>
      <c r="BG57" s="618"/>
      <c r="BH57" s="618"/>
      <c r="BI57" s="619"/>
      <c r="BL57" s="159"/>
      <c r="BM57" s="159"/>
      <c r="BR57" s="318"/>
      <c r="BS57" s="318"/>
      <c r="BT57" s="318"/>
      <c r="BU57" s="167"/>
      <c r="BV57" s="163"/>
      <c r="BW57" s="166" t="s">
        <v>377</v>
      </c>
      <c r="BX57" s="615" t="s">
        <v>111</v>
      </c>
      <c r="BY57" s="616"/>
      <c r="BZ57" s="616"/>
      <c r="CA57" s="616"/>
      <c r="CB57" s="165">
        <f t="shared" si="48"/>
        <v>0</v>
      </c>
      <c r="CC57" s="164">
        <f t="shared" si="43"/>
        <v>0</v>
      </c>
      <c r="CD57" s="163"/>
      <c r="CE57" s="163"/>
      <c r="CF57" s="163"/>
      <c r="CG57" s="623">
        <v>4</v>
      </c>
      <c r="CH57" s="624"/>
      <c r="CI57" s="625"/>
      <c r="CJ57" s="617">
        <f>SUM(CN31:CN43)</f>
        <v>0</v>
      </c>
      <c r="CK57" s="618"/>
      <c r="CL57" s="618"/>
      <c r="CM57" s="618"/>
      <c r="CN57" s="618"/>
      <c r="CO57" s="619"/>
      <c r="CR57" s="159"/>
      <c r="CS57" s="159"/>
      <c r="CX57" s="318"/>
      <c r="CY57" s="318"/>
      <c r="CZ57" s="318"/>
      <c r="DA57" s="167"/>
      <c r="DB57" s="163"/>
      <c r="DC57" s="166" t="s">
        <v>377</v>
      </c>
      <c r="DD57" s="615" t="s">
        <v>111</v>
      </c>
      <c r="DE57" s="616"/>
      <c r="DF57" s="616"/>
      <c r="DG57" s="616"/>
      <c r="DH57" s="165">
        <f t="shared" si="49"/>
        <v>0</v>
      </c>
      <c r="DI57" s="164">
        <f t="shared" si="44"/>
        <v>0</v>
      </c>
      <c r="DJ57" s="163"/>
      <c r="DK57" s="163"/>
      <c r="DL57" s="163"/>
      <c r="DM57" s="623">
        <v>4</v>
      </c>
      <c r="DN57" s="624"/>
      <c r="DO57" s="625"/>
      <c r="DP57" s="617">
        <f>SUM(DT31:DT43)</f>
        <v>0</v>
      </c>
      <c r="DQ57" s="618"/>
      <c r="DR57" s="618"/>
      <c r="DS57" s="618"/>
      <c r="DT57" s="618"/>
      <c r="DU57" s="619"/>
      <c r="DX57" s="159"/>
      <c r="DY57" s="159"/>
      <c r="ED57" s="318"/>
      <c r="EE57" s="318"/>
      <c r="EF57" s="318"/>
      <c r="EG57" s="167"/>
      <c r="EH57" s="163"/>
      <c r="EI57" s="166" t="s">
        <v>377</v>
      </c>
      <c r="EJ57" s="615" t="s">
        <v>111</v>
      </c>
      <c r="EK57" s="616"/>
      <c r="EL57" s="616"/>
      <c r="EM57" s="616"/>
      <c r="EN57" s="165">
        <f t="shared" si="50"/>
        <v>0</v>
      </c>
      <c r="EO57" s="164">
        <f t="shared" si="45"/>
        <v>0</v>
      </c>
      <c r="EP57" s="163"/>
      <c r="EQ57" s="163"/>
      <c r="ER57" s="163"/>
      <c r="ES57" s="623">
        <v>4</v>
      </c>
      <c r="ET57" s="624"/>
      <c r="EU57" s="625"/>
      <c r="EV57" s="617">
        <f>SUM(EZ31:EZ43)</f>
        <v>0.22222222222222221</v>
      </c>
      <c r="EW57" s="618"/>
      <c r="EX57" s="618"/>
      <c r="EY57" s="618"/>
      <c r="EZ57" s="618"/>
      <c r="FA57" s="619"/>
      <c r="FD57" s="159"/>
      <c r="FE57" s="159"/>
      <c r="FJ57" s="318"/>
      <c r="FK57" s="318"/>
      <c r="FL57" s="318"/>
      <c r="FM57" s="167"/>
      <c r="FN57" s="163"/>
      <c r="FO57" s="166" t="s">
        <v>377</v>
      </c>
      <c r="FP57" s="615" t="s">
        <v>111</v>
      </c>
      <c r="FQ57" s="616"/>
      <c r="FR57" s="616"/>
      <c r="FS57" s="616"/>
      <c r="FT57" s="165">
        <f t="shared" si="51"/>
        <v>0</v>
      </c>
      <c r="FU57" s="164">
        <f t="shared" si="46"/>
        <v>0</v>
      </c>
      <c r="FV57" s="163"/>
      <c r="FW57" s="163"/>
      <c r="FX57" s="163"/>
      <c r="FY57" s="623">
        <v>4</v>
      </c>
      <c r="FZ57" s="624"/>
      <c r="GA57" s="625"/>
      <c r="GB57" s="617">
        <f>SUM(GF31:GF43)</f>
        <v>0</v>
      </c>
      <c r="GC57" s="618"/>
      <c r="GD57" s="618"/>
      <c r="GE57" s="618"/>
      <c r="GF57" s="618"/>
      <c r="GG57" s="619"/>
    </row>
    <row r="58" spans="1:189" ht="15.75" customHeight="1" thickBot="1">
      <c r="A58" s="160"/>
      <c r="B58" s="160"/>
      <c r="D58" s="168"/>
      <c r="G58" s="168"/>
      <c r="H58" s="168"/>
      <c r="I58" s="168"/>
      <c r="J58" s="167"/>
      <c r="K58" s="163"/>
      <c r="L58" s="166" t="s">
        <v>376</v>
      </c>
      <c r="M58" s="615" t="s">
        <v>375</v>
      </c>
      <c r="N58" s="616"/>
      <c r="O58" s="616"/>
      <c r="P58" s="616"/>
      <c r="Q58" s="165">
        <f t="shared" si="35"/>
        <v>0</v>
      </c>
      <c r="R58" s="164">
        <f t="shared" si="41"/>
        <v>0</v>
      </c>
      <c r="S58" s="163"/>
      <c r="T58" s="163"/>
      <c r="U58" s="163"/>
      <c r="V58" s="639"/>
      <c r="W58" s="640"/>
      <c r="X58" s="641"/>
      <c r="Y58" s="642"/>
      <c r="Z58" s="643"/>
      <c r="AA58" s="643"/>
      <c r="AB58" s="643"/>
      <c r="AC58" s="643"/>
      <c r="AD58" s="644"/>
      <c r="AE58" s="159"/>
      <c r="AF58" s="159"/>
      <c r="AG58" s="159"/>
      <c r="AI58" s="168"/>
      <c r="AL58" s="168"/>
      <c r="AM58" s="168"/>
      <c r="AN58" s="168"/>
      <c r="AO58" s="167"/>
      <c r="AP58" s="163"/>
      <c r="AQ58" s="166" t="s">
        <v>376</v>
      </c>
      <c r="AR58" s="615" t="s">
        <v>375</v>
      </c>
      <c r="AS58" s="616"/>
      <c r="AT58" s="616"/>
      <c r="AU58" s="616"/>
      <c r="AV58" s="165">
        <f t="shared" si="47"/>
        <v>0</v>
      </c>
      <c r="AW58" s="164">
        <f t="shared" si="42"/>
        <v>0</v>
      </c>
      <c r="AX58" s="163"/>
      <c r="AY58" s="163"/>
      <c r="AZ58" s="163"/>
      <c r="BA58" s="639"/>
      <c r="BB58" s="640"/>
      <c r="BC58" s="641"/>
      <c r="BD58" s="642"/>
      <c r="BE58" s="643"/>
      <c r="BF58" s="643"/>
      <c r="BG58" s="643"/>
      <c r="BH58" s="643"/>
      <c r="BI58" s="644"/>
      <c r="BL58" s="159"/>
      <c r="BM58" s="159"/>
      <c r="BO58" s="168"/>
      <c r="BR58" s="168"/>
      <c r="BS58" s="168"/>
      <c r="BT58" s="168"/>
      <c r="BU58" s="167"/>
      <c r="BV58" s="163"/>
      <c r="BW58" s="166" t="s">
        <v>376</v>
      </c>
      <c r="BX58" s="615" t="s">
        <v>375</v>
      </c>
      <c r="BY58" s="616"/>
      <c r="BZ58" s="616"/>
      <c r="CA58" s="616"/>
      <c r="CB58" s="165">
        <f t="shared" si="48"/>
        <v>0</v>
      </c>
      <c r="CC58" s="164">
        <f t="shared" si="43"/>
        <v>0</v>
      </c>
      <c r="CD58" s="163"/>
      <c r="CE58" s="163"/>
      <c r="CF58" s="163"/>
      <c r="CG58" s="639"/>
      <c r="CH58" s="640"/>
      <c r="CI58" s="641"/>
      <c r="CJ58" s="642"/>
      <c r="CK58" s="643"/>
      <c r="CL58" s="643"/>
      <c r="CM58" s="643"/>
      <c r="CN58" s="643"/>
      <c r="CO58" s="644"/>
      <c r="CR58" s="159"/>
      <c r="CS58" s="159"/>
      <c r="CU58" s="168"/>
      <c r="CX58" s="168"/>
      <c r="CY58" s="168"/>
      <c r="CZ58" s="168"/>
      <c r="DA58" s="167"/>
      <c r="DB58" s="163"/>
      <c r="DC58" s="166" t="s">
        <v>376</v>
      </c>
      <c r="DD58" s="615" t="s">
        <v>375</v>
      </c>
      <c r="DE58" s="616"/>
      <c r="DF58" s="616"/>
      <c r="DG58" s="616"/>
      <c r="DH58" s="165">
        <f t="shared" si="49"/>
        <v>0</v>
      </c>
      <c r="DI58" s="164">
        <f t="shared" si="44"/>
        <v>0</v>
      </c>
      <c r="DJ58" s="163"/>
      <c r="DK58" s="163"/>
      <c r="DL58" s="163"/>
      <c r="DM58" s="639"/>
      <c r="DN58" s="640"/>
      <c r="DO58" s="641"/>
      <c r="DP58" s="642"/>
      <c r="DQ58" s="643"/>
      <c r="DR58" s="643"/>
      <c r="DS58" s="643"/>
      <c r="DT58" s="643"/>
      <c r="DU58" s="644"/>
      <c r="DX58" s="159"/>
      <c r="DY58" s="159"/>
      <c r="EA58" s="168"/>
      <c r="ED58" s="168"/>
      <c r="EE58" s="168"/>
      <c r="EF58" s="168"/>
      <c r="EG58" s="167"/>
      <c r="EH58" s="163"/>
      <c r="EI58" s="166" t="s">
        <v>376</v>
      </c>
      <c r="EJ58" s="615" t="s">
        <v>375</v>
      </c>
      <c r="EK58" s="616"/>
      <c r="EL58" s="616"/>
      <c r="EM58" s="616"/>
      <c r="EN58" s="165">
        <f t="shared" si="50"/>
        <v>0.14583333333333334</v>
      </c>
      <c r="EO58" s="164">
        <f t="shared" si="45"/>
        <v>0</v>
      </c>
      <c r="EP58" s="163"/>
      <c r="EQ58" s="163"/>
      <c r="ER58" s="163"/>
      <c r="ES58" s="639"/>
      <c r="ET58" s="640"/>
      <c r="EU58" s="641"/>
      <c r="EV58" s="642"/>
      <c r="EW58" s="643"/>
      <c r="EX58" s="643"/>
      <c r="EY58" s="643"/>
      <c r="EZ58" s="643"/>
      <c r="FA58" s="644"/>
      <c r="FD58" s="159"/>
      <c r="FE58" s="159"/>
      <c r="FG58" s="168"/>
      <c r="FJ58" s="168"/>
      <c r="FK58" s="168"/>
      <c r="FL58" s="168"/>
      <c r="FM58" s="167"/>
      <c r="FN58" s="163"/>
      <c r="FO58" s="166" t="s">
        <v>376</v>
      </c>
      <c r="FP58" s="615" t="s">
        <v>375</v>
      </c>
      <c r="FQ58" s="616"/>
      <c r="FR58" s="616"/>
      <c r="FS58" s="616"/>
      <c r="FT58" s="165">
        <f t="shared" si="51"/>
        <v>0</v>
      </c>
      <c r="FU58" s="164">
        <f t="shared" si="46"/>
        <v>0</v>
      </c>
      <c r="FV58" s="163"/>
      <c r="FW58" s="163"/>
      <c r="FX58" s="163"/>
      <c r="FY58" s="639"/>
      <c r="FZ58" s="640"/>
      <c r="GA58" s="641"/>
      <c r="GB58" s="642"/>
      <c r="GC58" s="643"/>
      <c r="GD58" s="643"/>
      <c r="GE58" s="643"/>
      <c r="GF58" s="643"/>
      <c r="GG58" s="644"/>
    </row>
    <row r="59" spans="1:189" ht="15.75" customHeight="1" thickTop="1">
      <c r="A59" s="160"/>
      <c r="B59" s="160"/>
      <c r="C59" s="169"/>
      <c r="D59" s="168"/>
      <c r="G59" s="168"/>
      <c r="H59" s="168"/>
      <c r="I59" s="168"/>
      <c r="J59" s="167"/>
      <c r="K59" s="163"/>
      <c r="L59" s="166" t="s">
        <v>374</v>
      </c>
      <c r="M59" s="615" t="s">
        <v>373</v>
      </c>
      <c r="N59" s="616"/>
      <c r="O59" s="616"/>
      <c r="P59" s="616"/>
      <c r="Q59" s="165">
        <f t="shared" si="35"/>
        <v>0</v>
      </c>
      <c r="R59" s="164">
        <f t="shared" si="41"/>
        <v>0</v>
      </c>
      <c r="S59" s="163"/>
      <c r="T59" s="163"/>
      <c r="U59" s="163"/>
      <c r="V59" s="629" t="s">
        <v>368</v>
      </c>
      <c r="W59" s="630"/>
      <c r="X59" s="630"/>
      <c r="Y59" s="633">
        <f>SUM(Y51:AD58)</f>
        <v>0</v>
      </c>
      <c r="Z59" s="633"/>
      <c r="AA59" s="633"/>
      <c r="AB59" s="633"/>
      <c r="AC59" s="633"/>
      <c r="AD59" s="634"/>
      <c r="AE59" s="159"/>
      <c r="AF59" s="159"/>
      <c r="AG59" s="159"/>
      <c r="AH59" s="169"/>
      <c r="AI59" s="168"/>
      <c r="AJ59" s="168"/>
      <c r="AK59" s="168"/>
      <c r="AL59" s="168"/>
      <c r="AM59" s="168"/>
      <c r="AN59" s="168"/>
      <c r="AO59" s="167"/>
      <c r="AP59" s="163"/>
      <c r="AQ59" s="166" t="s">
        <v>374</v>
      </c>
      <c r="AR59" s="615" t="s">
        <v>373</v>
      </c>
      <c r="AS59" s="616"/>
      <c r="AT59" s="616"/>
      <c r="AU59" s="616"/>
      <c r="AV59" s="165">
        <f t="shared" si="47"/>
        <v>0</v>
      </c>
      <c r="AW59" s="164">
        <f t="shared" si="42"/>
        <v>0</v>
      </c>
      <c r="AX59" s="163"/>
      <c r="AY59" s="163"/>
      <c r="AZ59" s="163"/>
      <c r="BA59" s="629" t="s">
        <v>368</v>
      </c>
      <c r="BB59" s="630"/>
      <c r="BC59" s="630"/>
      <c r="BD59" s="633">
        <f>SUM(BD51:BI58)</f>
        <v>0</v>
      </c>
      <c r="BE59" s="633"/>
      <c r="BF59" s="633"/>
      <c r="BG59" s="633"/>
      <c r="BH59" s="633"/>
      <c r="BI59" s="634"/>
      <c r="BL59" s="159"/>
      <c r="BM59" s="159"/>
      <c r="BN59" s="169"/>
      <c r="BO59" s="168"/>
      <c r="BP59" s="168"/>
      <c r="BQ59" s="168"/>
      <c r="BR59" s="168"/>
      <c r="BS59" s="168"/>
      <c r="BT59" s="168"/>
      <c r="BU59" s="167"/>
      <c r="BV59" s="163"/>
      <c r="BW59" s="166" t="s">
        <v>374</v>
      </c>
      <c r="BX59" s="615" t="s">
        <v>373</v>
      </c>
      <c r="BY59" s="616"/>
      <c r="BZ59" s="616"/>
      <c r="CA59" s="616"/>
      <c r="CB59" s="165">
        <f t="shared" si="48"/>
        <v>0</v>
      </c>
      <c r="CC59" s="164">
        <f t="shared" si="43"/>
        <v>0</v>
      </c>
      <c r="CD59" s="163"/>
      <c r="CE59" s="163"/>
      <c r="CF59" s="163"/>
      <c r="CG59" s="629" t="s">
        <v>368</v>
      </c>
      <c r="CH59" s="630"/>
      <c r="CI59" s="630"/>
      <c r="CJ59" s="633">
        <f>SUM(CJ51:CO58)</f>
        <v>0</v>
      </c>
      <c r="CK59" s="633"/>
      <c r="CL59" s="633"/>
      <c r="CM59" s="633"/>
      <c r="CN59" s="633"/>
      <c r="CO59" s="634"/>
      <c r="CR59" s="159"/>
      <c r="CS59" s="159"/>
      <c r="CT59" s="169"/>
      <c r="CU59" s="168"/>
      <c r="CV59" s="168"/>
      <c r="CW59" s="168"/>
      <c r="CX59" s="168"/>
      <c r="CY59" s="168"/>
      <c r="CZ59" s="168"/>
      <c r="DA59" s="167"/>
      <c r="DB59" s="163"/>
      <c r="DC59" s="166" t="s">
        <v>374</v>
      </c>
      <c r="DD59" s="615" t="s">
        <v>373</v>
      </c>
      <c r="DE59" s="616"/>
      <c r="DF59" s="616"/>
      <c r="DG59" s="616"/>
      <c r="DH59" s="165">
        <f t="shared" si="49"/>
        <v>0</v>
      </c>
      <c r="DI59" s="164">
        <f t="shared" si="44"/>
        <v>0</v>
      </c>
      <c r="DJ59" s="163"/>
      <c r="DK59" s="163"/>
      <c r="DL59" s="163"/>
      <c r="DM59" s="629" t="s">
        <v>368</v>
      </c>
      <c r="DN59" s="630"/>
      <c r="DO59" s="630"/>
      <c r="DP59" s="633">
        <f>SUM(DP51:DU58)</f>
        <v>0</v>
      </c>
      <c r="DQ59" s="633"/>
      <c r="DR59" s="633"/>
      <c r="DS59" s="633"/>
      <c r="DT59" s="633"/>
      <c r="DU59" s="634"/>
      <c r="DX59" s="159"/>
      <c r="DY59" s="159"/>
      <c r="DZ59" s="169"/>
      <c r="EA59" s="168"/>
      <c r="EB59" s="168"/>
      <c r="EC59" s="168"/>
      <c r="ED59" s="168"/>
      <c r="EE59" s="168"/>
      <c r="EF59" s="168"/>
      <c r="EG59" s="167"/>
      <c r="EH59" s="163"/>
      <c r="EI59" s="166" t="s">
        <v>374</v>
      </c>
      <c r="EJ59" s="615" t="s">
        <v>373</v>
      </c>
      <c r="EK59" s="616"/>
      <c r="EL59" s="616"/>
      <c r="EM59" s="616"/>
      <c r="EN59" s="165">
        <f t="shared" si="50"/>
        <v>0.14583333333333334</v>
      </c>
      <c r="EO59" s="164">
        <f t="shared" si="45"/>
        <v>0</v>
      </c>
      <c r="EP59" s="163"/>
      <c r="EQ59" s="163"/>
      <c r="ER59" s="163"/>
      <c r="ES59" s="629" t="s">
        <v>368</v>
      </c>
      <c r="ET59" s="630"/>
      <c r="EU59" s="630"/>
      <c r="EV59" s="633">
        <f>SUM(EV51:FA58)</f>
        <v>0.95138888888888884</v>
      </c>
      <c r="EW59" s="633"/>
      <c r="EX59" s="633"/>
      <c r="EY59" s="633"/>
      <c r="EZ59" s="633"/>
      <c r="FA59" s="634"/>
      <c r="FD59" s="159"/>
      <c r="FE59" s="159"/>
      <c r="FF59" s="169"/>
      <c r="FG59" s="168"/>
      <c r="FH59" s="168"/>
      <c r="FI59" s="168"/>
      <c r="FJ59" s="168"/>
      <c r="FK59" s="168"/>
      <c r="FL59" s="168"/>
      <c r="FM59" s="167"/>
      <c r="FN59" s="163"/>
      <c r="FO59" s="166" t="s">
        <v>374</v>
      </c>
      <c r="FP59" s="615" t="s">
        <v>373</v>
      </c>
      <c r="FQ59" s="616"/>
      <c r="FR59" s="616"/>
      <c r="FS59" s="616"/>
      <c r="FT59" s="165">
        <f t="shared" si="51"/>
        <v>0</v>
      </c>
      <c r="FU59" s="164">
        <f t="shared" si="46"/>
        <v>0</v>
      </c>
      <c r="FV59" s="163"/>
      <c r="FW59" s="163"/>
      <c r="FX59" s="163"/>
      <c r="FY59" s="629" t="s">
        <v>368</v>
      </c>
      <c r="FZ59" s="630"/>
      <c r="GA59" s="630"/>
      <c r="GB59" s="633">
        <f>SUM(GB51:GG58)</f>
        <v>0</v>
      </c>
      <c r="GC59" s="633"/>
      <c r="GD59" s="633"/>
      <c r="GE59" s="633"/>
      <c r="GF59" s="633"/>
      <c r="GG59" s="634"/>
    </row>
    <row r="60" spans="1:189" ht="15.75" customHeight="1" thickBot="1">
      <c r="A60" s="160"/>
      <c r="B60" s="160"/>
      <c r="C60" s="169"/>
      <c r="D60" s="168"/>
      <c r="E60" s="168"/>
      <c r="F60" s="168"/>
      <c r="G60" s="168"/>
      <c r="H60" s="168"/>
      <c r="I60" s="168"/>
      <c r="J60" s="167"/>
      <c r="K60" s="163"/>
      <c r="L60" s="166" t="s">
        <v>372</v>
      </c>
      <c r="M60" s="173" t="s">
        <v>371</v>
      </c>
      <c r="N60" s="172"/>
      <c r="O60" s="171"/>
      <c r="P60" s="170"/>
      <c r="Q60" s="165">
        <f t="shared" si="35"/>
        <v>0</v>
      </c>
      <c r="R60" s="164">
        <f t="shared" si="41"/>
        <v>0</v>
      </c>
      <c r="S60" s="163"/>
      <c r="T60" s="163"/>
      <c r="U60" s="163"/>
      <c r="V60" s="631"/>
      <c r="W60" s="632"/>
      <c r="X60" s="632"/>
      <c r="Y60" s="635"/>
      <c r="Z60" s="635"/>
      <c r="AA60" s="635"/>
      <c r="AB60" s="635"/>
      <c r="AC60" s="635"/>
      <c r="AD60" s="636"/>
      <c r="AE60" s="159"/>
      <c r="AF60" s="159"/>
      <c r="AG60" s="159"/>
      <c r="AH60" s="169"/>
      <c r="AI60" s="168"/>
      <c r="AJ60" s="168"/>
      <c r="AK60" s="168"/>
      <c r="AL60" s="168"/>
      <c r="AM60" s="168"/>
      <c r="AN60" s="168"/>
      <c r="AO60" s="167"/>
      <c r="AP60" s="163"/>
      <c r="AQ60" s="166" t="s">
        <v>372</v>
      </c>
      <c r="AR60" s="173" t="s">
        <v>371</v>
      </c>
      <c r="AS60" s="172"/>
      <c r="AT60" s="171"/>
      <c r="AU60" s="170"/>
      <c r="AV60" s="165">
        <f t="shared" si="47"/>
        <v>0</v>
      </c>
      <c r="AW60" s="164">
        <f t="shared" si="42"/>
        <v>0</v>
      </c>
      <c r="AX60" s="163"/>
      <c r="AY60" s="163"/>
      <c r="AZ60" s="163"/>
      <c r="BA60" s="631"/>
      <c r="BB60" s="632"/>
      <c r="BC60" s="632"/>
      <c r="BD60" s="635"/>
      <c r="BE60" s="635"/>
      <c r="BF60" s="635"/>
      <c r="BG60" s="635"/>
      <c r="BH60" s="635"/>
      <c r="BI60" s="636"/>
      <c r="BL60" s="159"/>
      <c r="BM60" s="159"/>
      <c r="BN60" s="169"/>
      <c r="BO60" s="168"/>
      <c r="BP60" s="168"/>
      <c r="BQ60" s="168"/>
      <c r="BR60" s="168"/>
      <c r="BS60" s="168"/>
      <c r="BT60" s="168"/>
      <c r="BU60" s="167"/>
      <c r="BV60" s="163"/>
      <c r="BW60" s="166" t="s">
        <v>372</v>
      </c>
      <c r="BX60" s="173" t="s">
        <v>371</v>
      </c>
      <c r="BY60" s="172"/>
      <c r="BZ60" s="171"/>
      <c r="CA60" s="170"/>
      <c r="CB60" s="165">
        <f t="shared" si="48"/>
        <v>0</v>
      </c>
      <c r="CC60" s="164">
        <f t="shared" si="43"/>
        <v>0</v>
      </c>
      <c r="CD60" s="163"/>
      <c r="CE60" s="163"/>
      <c r="CF60" s="163"/>
      <c r="CG60" s="631"/>
      <c r="CH60" s="632"/>
      <c r="CI60" s="632"/>
      <c r="CJ60" s="635"/>
      <c r="CK60" s="635"/>
      <c r="CL60" s="635"/>
      <c r="CM60" s="635"/>
      <c r="CN60" s="635"/>
      <c r="CO60" s="636"/>
      <c r="CR60" s="159"/>
      <c r="CS60" s="159"/>
      <c r="CT60" s="169"/>
      <c r="CU60" s="168"/>
      <c r="CV60" s="168"/>
      <c r="CW60" s="168"/>
      <c r="CX60" s="168"/>
      <c r="CY60" s="168"/>
      <c r="CZ60" s="168"/>
      <c r="DA60" s="167"/>
      <c r="DB60" s="163"/>
      <c r="DC60" s="166" t="s">
        <v>372</v>
      </c>
      <c r="DD60" s="173" t="s">
        <v>371</v>
      </c>
      <c r="DE60" s="172"/>
      <c r="DF60" s="171"/>
      <c r="DG60" s="170"/>
      <c r="DH60" s="165">
        <f t="shared" si="49"/>
        <v>0</v>
      </c>
      <c r="DI60" s="164">
        <f t="shared" si="44"/>
        <v>0</v>
      </c>
      <c r="DJ60" s="163"/>
      <c r="DK60" s="163"/>
      <c r="DL60" s="163"/>
      <c r="DM60" s="631"/>
      <c r="DN60" s="632"/>
      <c r="DO60" s="632"/>
      <c r="DP60" s="635"/>
      <c r="DQ60" s="635"/>
      <c r="DR60" s="635"/>
      <c r="DS60" s="635"/>
      <c r="DT60" s="635"/>
      <c r="DU60" s="636"/>
      <c r="DX60" s="159"/>
      <c r="DY60" s="159"/>
      <c r="DZ60" s="169"/>
      <c r="EA60" s="168"/>
      <c r="EB60" s="168"/>
      <c r="EC60" s="168"/>
      <c r="ED60" s="168"/>
      <c r="EE60" s="168"/>
      <c r="EF60" s="168"/>
      <c r="EG60" s="167"/>
      <c r="EH60" s="163"/>
      <c r="EI60" s="166" t="s">
        <v>372</v>
      </c>
      <c r="EJ60" s="173" t="s">
        <v>371</v>
      </c>
      <c r="EK60" s="172"/>
      <c r="EL60" s="171"/>
      <c r="EM60" s="170"/>
      <c r="EN60" s="165">
        <f t="shared" si="50"/>
        <v>0</v>
      </c>
      <c r="EO60" s="164">
        <f t="shared" si="45"/>
        <v>0</v>
      </c>
      <c r="EP60" s="163"/>
      <c r="EQ60" s="163"/>
      <c r="ER60" s="163"/>
      <c r="ES60" s="631"/>
      <c r="ET60" s="632"/>
      <c r="EU60" s="632"/>
      <c r="EV60" s="635"/>
      <c r="EW60" s="635"/>
      <c r="EX60" s="635"/>
      <c r="EY60" s="635"/>
      <c r="EZ60" s="635"/>
      <c r="FA60" s="636"/>
      <c r="FD60" s="159"/>
      <c r="FE60" s="159"/>
      <c r="FF60" s="169"/>
      <c r="FG60" s="168"/>
      <c r="FH60" s="168"/>
      <c r="FI60" s="168"/>
      <c r="FJ60" s="168"/>
      <c r="FK60" s="168"/>
      <c r="FL60" s="168"/>
      <c r="FM60" s="167"/>
      <c r="FN60" s="163"/>
      <c r="FO60" s="166" t="s">
        <v>372</v>
      </c>
      <c r="FP60" s="173" t="s">
        <v>371</v>
      </c>
      <c r="FQ60" s="172"/>
      <c r="FR60" s="171"/>
      <c r="FS60" s="170"/>
      <c r="FT60" s="165">
        <f t="shared" si="51"/>
        <v>0</v>
      </c>
      <c r="FU60" s="164">
        <f t="shared" si="46"/>
        <v>0</v>
      </c>
      <c r="FV60" s="163"/>
      <c r="FW60" s="163"/>
      <c r="FX60" s="163"/>
      <c r="FY60" s="631"/>
      <c r="FZ60" s="632"/>
      <c r="GA60" s="632"/>
      <c r="GB60" s="635"/>
      <c r="GC60" s="635"/>
      <c r="GD60" s="635"/>
      <c r="GE60" s="635"/>
      <c r="GF60" s="635"/>
      <c r="GG60" s="636"/>
    </row>
    <row r="61" spans="1:189" ht="15.75" customHeight="1" thickTop="1">
      <c r="A61" s="160"/>
      <c r="B61" s="160"/>
      <c r="C61" s="169"/>
      <c r="D61" s="168"/>
      <c r="E61" s="168"/>
      <c r="F61" s="168"/>
      <c r="G61" s="168"/>
      <c r="H61" s="168"/>
      <c r="I61" s="168"/>
      <c r="J61" s="167"/>
      <c r="K61" s="163"/>
      <c r="L61" s="166" t="s">
        <v>370</v>
      </c>
      <c r="M61" s="615" t="s">
        <v>369</v>
      </c>
      <c r="N61" s="616"/>
      <c r="O61" s="616"/>
      <c r="P61" s="616"/>
      <c r="Q61" s="165">
        <f t="shared" si="35"/>
        <v>0</v>
      </c>
      <c r="R61" s="164">
        <f t="shared" si="41"/>
        <v>0</v>
      </c>
      <c r="S61" s="163"/>
      <c r="T61" s="163"/>
      <c r="U61" s="163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69"/>
      <c r="AI61" s="168"/>
      <c r="AJ61" s="168"/>
      <c r="AK61" s="168"/>
      <c r="AL61" s="168"/>
      <c r="AM61" s="168"/>
      <c r="AN61" s="168"/>
      <c r="AO61" s="167"/>
      <c r="AP61" s="163"/>
      <c r="AQ61" s="166" t="s">
        <v>370</v>
      </c>
      <c r="AR61" s="615" t="s">
        <v>369</v>
      </c>
      <c r="AS61" s="616"/>
      <c r="AT61" s="616"/>
      <c r="AU61" s="616"/>
      <c r="AV61" s="165">
        <f t="shared" si="47"/>
        <v>0</v>
      </c>
      <c r="AW61" s="164">
        <f t="shared" si="42"/>
        <v>0</v>
      </c>
      <c r="AX61" s="163"/>
      <c r="AY61" s="163"/>
      <c r="AZ61" s="163"/>
      <c r="BA61" s="159"/>
      <c r="BB61" s="159"/>
      <c r="BC61" s="159"/>
      <c r="BD61" s="159"/>
      <c r="BE61" s="159"/>
      <c r="BF61" s="159"/>
      <c r="BG61" s="159"/>
      <c r="BH61" s="159"/>
      <c r="BI61" s="159"/>
      <c r="BL61" s="159"/>
      <c r="BM61" s="159"/>
      <c r="BN61" s="169"/>
      <c r="BO61" s="168"/>
      <c r="BP61" s="168"/>
      <c r="BQ61" s="168"/>
      <c r="BR61" s="168"/>
      <c r="BS61" s="168"/>
      <c r="BT61" s="168"/>
      <c r="BU61" s="167"/>
      <c r="BV61" s="163"/>
      <c r="BW61" s="166" t="s">
        <v>370</v>
      </c>
      <c r="BX61" s="615" t="s">
        <v>369</v>
      </c>
      <c r="BY61" s="616"/>
      <c r="BZ61" s="616"/>
      <c r="CA61" s="616"/>
      <c r="CB61" s="165">
        <f t="shared" si="48"/>
        <v>0</v>
      </c>
      <c r="CC61" s="164">
        <f t="shared" si="43"/>
        <v>0</v>
      </c>
      <c r="CD61" s="163"/>
      <c r="CE61" s="163"/>
      <c r="CF61" s="163"/>
      <c r="CG61" s="159"/>
      <c r="CH61" s="159"/>
      <c r="CI61" s="159"/>
      <c r="CJ61" s="159"/>
      <c r="CK61" s="159"/>
      <c r="CL61" s="159"/>
      <c r="CM61" s="159"/>
      <c r="CN61" s="159"/>
      <c r="CO61" s="159"/>
      <c r="CR61" s="159"/>
      <c r="CS61" s="159"/>
      <c r="CT61" s="169"/>
      <c r="CU61" s="168"/>
      <c r="CV61" s="168"/>
      <c r="CW61" s="168"/>
      <c r="CX61" s="168"/>
      <c r="CY61" s="168"/>
      <c r="CZ61" s="168"/>
      <c r="DA61" s="167"/>
      <c r="DB61" s="163"/>
      <c r="DC61" s="166" t="s">
        <v>370</v>
      </c>
      <c r="DD61" s="615" t="s">
        <v>369</v>
      </c>
      <c r="DE61" s="616"/>
      <c r="DF61" s="616"/>
      <c r="DG61" s="616"/>
      <c r="DH61" s="165">
        <f t="shared" si="49"/>
        <v>0</v>
      </c>
      <c r="DI61" s="164">
        <f t="shared" si="44"/>
        <v>0</v>
      </c>
      <c r="DJ61" s="163"/>
      <c r="DK61" s="163"/>
      <c r="DL61" s="163"/>
      <c r="DM61" s="159"/>
      <c r="DN61" s="159"/>
      <c r="DO61" s="159"/>
      <c r="DP61" s="159"/>
      <c r="DQ61" s="159"/>
      <c r="DR61" s="159"/>
      <c r="DS61" s="159"/>
      <c r="DT61" s="159"/>
      <c r="DU61" s="159"/>
      <c r="DX61" s="159"/>
      <c r="DY61" s="159"/>
      <c r="DZ61" s="169"/>
      <c r="EA61" s="168"/>
      <c r="EB61" s="168"/>
      <c r="EC61" s="168"/>
      <c r="ED61" s="168"/>
      <c r="EE61" s="168"/>
      <c r="EF61" s="168"/>
      <c r="EG61" s="167"/>
      <c r="EH61" s="163"/>
      <c r="EI61" s="166" t="s">
        <v>370</v>
      </c>
      <c r="EJ61" s="615" t="s">
        <v>369</v>
      </c>
      <c r="EK61" s="616"/>
      <c r="EL61" s="616"/>
      <c r="EM61" s="616"/>
      <c r="EN61" s="165">
        <f t="shared" si="50"/>
        <v>0</v>
      </c>
      <c r="EO61" s="164">
        <f t="shared" si="45"/>
        <v>0</v>
      </c>
      <c r="EP61" s="163"/>
      <c r="EQ61" s="163"/>
      <c r="ER61" s="163"/>
      <c r="ES61" s="159"/>
      <c r="ET61" s="159"/>
      <c r="EU61" s="159"/>
      <c r="EV61" s="159"/>
      <c r="EW61" s="159"/>
      <c r="EX61" s="159"/>
      <c r="EY61" s="159"/>
      <c r="EZ61" s="159"/>
      <c r="FA61" s="159"/>
      <c r="FD61" s="159"/>
      <c r="FE61" s="159"/>
      <c r="FF61" s="169"/>
      <c r="FG61" s="168"/>
      <c r="FH61" s="168"/>
      <c r="FI61" s="168"/>
      <c r="FJ61" s="168"/>
      <c r="FK61" s="168"/>
      <c r="FL61" s="168"/>
      <c r="FM61" s="167"/>
      <c r="FN61" s="163"/>
      <c r="FO61" s="166" t="s">
        <v>370</v>
      </c>
      <c r="FP61" s="615" t="s">
        <v>369</v>
      </c>
      <c r="FQ61" s="616"/>
      <c r="FR61" s="616"/>
      <c r="FS61" s="616"/>
      <c r="FT61" s="165">
        <f t="shared" si="51"/>
        <v>0</v>
      </c>
      <c r="FU61" s="164">
        <f t="shared" si="46"/>
        <v>0</v>
      </c>
      <c r="FV61" s="163"/>
      <c r="FW61" s="163"/>
      <c r="FX61" s="163"/>
      <c r="FY61" s="159"/>
      <c r="FZ61" s="159"/>
      <c r="GA61" s="159"/>
      <c r="GB61" s="159"/>
      <c r="GC61" s="159"/>
      <c r="GD61" s="159"/>
      <c r="GE61" s="159"/>
      <c r="GF61" s="159"/>
      <c r="GG61" s="159"/>
    </row>
    <row r="62" spans="1:189" ht="15" customHeight="1" thickBot="1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637" t="s">
        <v>368</v>
      </c>
      <c r="M62" s="638"/>
      <c r="N62" s="638"/>
      <c r="O62" s="638"/>
      <c r="P62" s="638"/>
      <c r="Q62" s="162">
        <f>SUM(Q49:Q61)</f>
        <v>0</v>
      </c>
      <c r="R62" s="161">
        <f>SUM(R49:R61)</f>
        <v>0</v>
      </c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  <c r="AH62" s="160"/>
      <c r="AI62" s="160"/>
      <c r="AJ62" s="160"/>
      <c r="AK62" s="160"/>
      <c r="AL62" s="160"/>
      <c r="AM62" s="160"/>
      <c r="AN62" s="160"/>
      <c r="AO62" s="160"/>
      <c r="AP62" s="160"/>
      <c r="AQ62" s="637" t="s">
        <v>368</v>
      </c>
      <c r="AR62" s="638"/>
      <c r="AS62" s="638"/>
      <c r="AT62" s="638"/>
      <c r="AU62" s="638"/>
      <c r="AV62" s="162">
        <f>SUM(AV49:AV61)</f>
        <v>0</v>
      </c>
      <c r="AW62" s="161">
        <f>SUM(AW49:AW61)</f>
        <v>0</v>
      </c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L62" s="159"/>
      <c r="BM62" s="159"/>
      <c r="BN62" s="160"/>
      <c r="BO62" s="160"/>
      <c r="BP62" s="160"/>
      <c r="BQ62" s="160"/>
      <c r="BR62" s="160"/>
      <c r="BS62" s="160"/>
      <c r="BT62" s="160"/>
      <c r="BU62" s="160"/>
      <c r="BV62" s="160"/>
      <c r="BW62" s="637" t="s">
        <v>368</v>
      </c>
      <c r="BX62" s="638"/>
      <c r="BY62" s="638"/>
      <c r="BZ62" s="638"/>
      <c r="CA62" s="638"/>
      <c r="CB62" s="162">
        <f>SUM(CB49:CB61)</f>
        <v>0</v>
      </c>
      <c r="CC62" s="161">
        <f>SUM(CC49:CC61)</f>
        <v>0</v>
      </c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59"/>
      <c r="CO62" s="159"/>
      <c r="CR62" s="159"/>
      <c r="CS62" s="159"/>
      <c r="CT62" s="160"/>
      <c r="CU62" s="160"/>
      <c r="CV62" s="160"/>
      <c r="CW62" s="160"/>
      <c r="CX62" s="160"/>
      <c r="CY62" s="160"/>
      <c r="CZ62" s="160"/>
      <c r="DA62" s="160"/>
      <c r="DB62" s="160"/>
      <c r="DC62" s="637" t="s">
        <v>368</v>
      </c>
      <c r="DD62" s="638"/>
      <c r="DE62" s="638"/>
      <c r="DF62" s="638"/>
      <c r="DG62" s="638"/>
      <c r="DH62" s="162">
        <f>SUM(DH49:DH61)</f>
        <v>0</v>
      </c>
      <c r="DI62" s="161">
        <f>SUM(DI49:DI61)</f>
        <v>0</v>
      </c>
      <c r="DJ62" s="159"/>
      <c r="DK62" s="159"/>
      <c r="DL62" s="159"/>
      <c r="DM62" s="159"/>
      <c r="DN62" s="159"/>
      <c r="DO62" s="159"/>
      <c r="DP62" s="159"/>
      <c r="DQ62" s="159"/>
      <c r="DR62" s="159"/>
      <c r="DS62" s="159"/>
      <c r="DT62" s="159"/>
      <c r="DU62" s="159"/>
      <c r="DX62" s="159"/>
      <c r="DY62" s="159"/>
      <c r="DZ62" s="160"/>
      <c r="EA62" s="160"/>
      <c r="EB62" s="160"/>
      <c r="EC62" s="160"/>
      <c r="ED62" s="160"/>
      <c r="EE62" s="160"/>
      <c r="EF62" s="160"/>
      <c r="EG62" s="160"/>
      <c r="EH62" s="160"/>
      <c r="EI62" s="637" t="s">
        <v>368</v>
      </c>
      <c r="EJ62" s="638"/>
      <c r="EK62" s="638"/>
      <c r="EL62" s="638"/>
      <c r="EM62" s="638"/>
      <c r="EN62" s="162">
        <f>SUM(EN49:EN61)</f>
        <v>0.95138888888888895</v>
      </c>
      <c r="EO62" s="161">
        <f>SUM(EO49:EO61)</f>
        <v>0</v>
      </c>
      <c r="EP62" s="159"/>
      <c r="EQ62" s="159"/>
      <c r="ER62" s="159"/>
      <c r="ES62" s="159"/>
      <c r="ET62" s="159"/>
      <c r="EU62" s="159"/>
      <c r="EV62" s="159"/>
      <c r="EW62" s="159"/>
      <c r="EX62" s="159"/>
      <c r="EY62" s="159"/>
      <c r="EZ62" s="159"/>
      <c r="FA62" s="159"/>
      <c r="FD62" s="159"/>
      <c r="FE62" s="159"/>
      <c r="FF62" s="160"/>
      <c r="FG62" s="160"/>
      <c r="FH62" s="160"/>
      <c r="FI62" s="160"/>
      <c r="FJ62" s="160"/>
      <c r="FK62" s="160"/>
      <c r="FL62" s="160"/>
      <c r="FM62" s="160"/>
      <c r="FN62" s="160"/>
      <c r="FO62" s="637" t="s">
        <v>368</v>
      </c>
      <c r="FP62" s="638"/>
      <c r="FQ62" s="638"/>
      <c r="FR62" s="638"/>
      <c r="FS62" s="638"/>
      <c r="FT62" s="162">
        <f>SUM(FT49:FT61)</f>
        <v>0</v>
      </c>
      <c r="FU62" s="161">
        <f>SUM(FU49:FU61)</f>
        <v>0</v>
      </c>
      <c r="FV62" s="159"/>
      <c r="FW62" s="159"/>
      <c r="FX62" s="159"/>
      <c r="FY62" s="159"/>
      <c r="FZ62" s="159"/>
      <c r="GA62" s="159"/>
      <c r="GB62" s="159"/>
      <c r="GC62" s="159"/>
      <c r="GD62" s="159"/>
      <c r="GE62" s="159"/>
      <c r="GF62" s="159"/>
      <c r="GG62" s="159"/>
    </row>
    <row r="63" spans="1:189" ht="15" customHeight="1" thickTop="1">
      <c r="A63" s="160"/>
      <c r="B63" s="160"/>
      <c r="C63" s="159"/>
      <c r="D63" s="159"/>
      <c r="E63" s="159"/>
      <c r="F63" s="159"/>
      <c r="G63" s="159"/>
      <c r="H63" s="159"/>
      <c r="I63" s="159"/>
      <c r="J63" s="159"/>
      <c r="K63" s="159"/>
      <c r="L63" s="160"/>
      <c r="M63" s="160"/>
      <c r="N63" s="160"/>
      <c r="O63" s="160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</row>
    <row r="64" spans="1:189" ht="15.75" customHeight="1">
      <c r="A64" s="160"/>
      <c r="B64" s="160"/>
      <c r="C64" s="159"/>
      <c r="D64" s="159"/>
      <c r="E64" s="159"/>
      <c r="F64" s="159"/>
      <c r="G64" s="159"/>
      <c r="H64" s="159"/>
      <c r="I64" s="159"/>
      <c r="J64" s="159"/>
      <c r="K64" s="159"/>
      <c r="L64" s="160"/>
      <c r="M64" s="160"/>
      <c r="N64" s="160"/>
      <c r="O64" s="160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  <c r="AH64" s="159"/>
      <c r="AI64" s="159"/>
      <c r="AJ64" s="159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</row>
    <row r="65" spans="1:46" ht="15" customHeight="1">
      <c r="A65" s="160"/>
      <c r="B65" s="160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</row>
    <row r="66" spans="1:46" ht="15" customHeight="1">
      <c r="A66" s="160"/>
      <c r="B66" s="160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</row>
    <row r="67" spans="1:46" ht="15" customHeight="1">
      <c r="A67" s="159"/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</row>
    <row r="68" spans="1:46" ht="15" customHeight="1">
      <c r="A68" s="159"/>
      <c r="B68" s="159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</row>
    <row r="69" spans="1:46" ht="15" customHeight="1">
      <c r="A69" s="159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</row>
    <row r="70" spans="1:46" ht="15" customHeight="1">
      <c r="A70" s="159"/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</row>
    <row r="71" spans="1:46" ht="15" customHeight="1">
      <c r="A71" s="159"/>
      <c r="B71" s="159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</row>
    <row r="72" spans="1:46" ht="15" customHeight="1">
      <c r="A72" s="159"/>
      <c r="B72" s="159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</row>
    <row r="73" spans="1:46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</row>
    <row r="74" spans="1:46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</row>
    <row r="75" spans="1:46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</row>
    <row r="76" spans="1:46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</row>
    <row r="77" spans="1:46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</row>
    <row r="78" spans="1:46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</row>
    <row r="79" spans="1:46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</row>
    <row r="80" spans="1:46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</row>
    <row r="81" spans="1:46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</row>
    <row r="82" spans="1:46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</row>
  </sheetData>
  <mergeCells count="611">
    <mergeCell ref="CR11:CR23"/>
    <mergeCell ref="DV11:DV23"/>
    <mergeCell ref="DX11:DX23"/>
    <mergeCell ref="FD11:FD23"/>
    <mergeCell ref="GH11:GH23"/>
    <mergeCell ref="I4:W7"/>
    <mergeCell ref="A11:A23"/>
    <mergeCell ref="AF11:AF23"/>
    <mergeCell ref="BJ11:BJ23"/>
    <mergeCell ref="BL11:BL23"/>
    <mergeCell ref="CP11:CP23"/>
    <mergeCell ref="AV25:BB25"/>
    <mergeCell ref="BC25:BI25"/>
    <mergeCell ref="BN25:BT25"/>
    <mergeCell ref="BU25:CA25"/>
    <mergeCell ref="CB25:CH25"/>
    <mergeCell ref="CI25:CO25"/>
    <mergeCell ref="C25:I25"/>
    <mergeCell ref="J25:P25"/>
    <mergeCell ref="Q25:W25"/>
    <mergeCell ref="X25:AD25"/>
    <mergeCell ref="AH25:AN25"/>
    <mergeCell ref="AO25:AU25"/>
    <mergeCell ref="EN25:ET25"/>
    <mergeCell ref="EU25:FA25"/>
    <mergeCell ref="FF25:FL25"/>
    <mergeCell ref="FM25:FS25"/>
    <mergeCell ref="FT25:FZ25"/>
    <mergeCell ref="GA25:GG25"/>
    <mergeCell ref="CT25:CZ25"/>
    <mergeCell ref="DA25:DG25"/>
    <mergeCell ref="DH25:DN25"/>
    <mergeCell ref="DO25:DU25"/>
    <mergeCell ref="DZ25:EF25"/>
    <mergeCell ref="EG25:EM25"/>
    <mergeCell ref="AV28:BB28"/>
    <mergeCell ref="BC28:BI28"/>
    <mergeCell ref="BN28:BT28"/>
    <mergeCell ref="BU28:CA28"/>
    <mergeCell ref="CB28:CH28"/>
    <mergeCell ref="CI28:CO28"/>
    <mergeCell ref="C28:I28"/>
    <mergeCell ref="J28:P28"/>
    <mergeCell ref="Q28:W28"/>
    <mergeCell ref="X28:AD28"/>
    <mergeCell ref="AH28:AN28"/>
    <mergeCell ref="AO28:AU28"/>
    <mergeCell ref="EN28:ET28"/>
    <mergeCell ref="EU28:FA28"/>
    <mergeCell ref="FF28:FL28"/>
    <mergeCell ref="FM28:FS28"/>
    <mergeCell ref="FT28:FZ28"/>
    <mergeCell ref="GA28:GG28"/>
    <mergeCell ref="CT28:CZ28"/>
    <mergeCell ref="DA28:DG28"/>
    <mergeCell ref="DH28:DN28"/>
    <mergeCell ref="DO28:DU28"/>
    <mergeCell ref="DZ28:EF28"/>
    <mergeCell ref="EG28:EM28"/>
    <mergeCell ref="AV30:AZ30"/>
    <mergeCell ref="BC30:BG30"/>
    <mergeCell ref="BN30:BR30"/>
    <mergeCell ref="BU30:BY30"/>
    <mergeCell ref="CB30:CF30"/>
    <mergeCell ref="CI30:CM30"/>
    <mergeCell ref="C30:G30"/>
    <mergeCell ref="J30:N30"/>
    <mergeCell ref="Q30:U30"/>
    <mergeCell ref="X30:AB30"/>
    <mergeCell ref="AH30:AL30"/>
    <mergeCell ref="AO30:AS30"/>
    <mergeCell ref="EN30:ER30"/>
    <mergeCell ref="EU30:EY30"/>
    <mergeCell ref="FF30:FJ30"/>
    <mergeCell ref="FM30:FQ30"/>
    <mergeCell ref="FT30:FX30"/>
    <mergeCell ref="GA30:GE30"/>
    <mergeCell ref="CT30:CX30"/>
    <mergeCell ref="DA30:DE30"/>
    <mergeCell ref="DH30:DL30"/>
    <mergeCell ref="DO30:DS30"/>
    <mergeCell ref="DZ30:ED30"/>
    <mergeCell ref="EG30:EK30"/>
    <mergeCell ref="AW31:AZ31"/>
    <mergeCell ref="BD31:BG31"/>
    <mergeCell ref="BO31:BR31"/>
    <mergeCell ref="BV31:BY31"/>
    <mergeCell ref="CC31:CF31"/>
    <mergeCell ref="CJ31:CM31"/>
    <mergeCell ref="D31:G31"/>
    <mergeCell ref="K31:N31"/>
    <mergeCell ref="R31:U31"/>
    <mergeCell ref="Y31:AB31"/>
    <mergeCell ref="AI31:AL31"/>
    <mergeCell ref="AP31:AS31"/>
    <mergeCell ref="EO31:ER31"/>
    <mergeCell ref="EV31:EY31"/>
    <mergeCell ref="FG31:FJ31"/>
    <mergeCell ref="FN31:FQ31"/>
    <mergeCell ref="FU31:FX31"/>
    <mergeCell ref="GB31:GE31"/>
    <mergeCell ref="CU31:CX31"/>
    <mergeCell ref="DB31:DE31"/>
    <mergeCell ref="DI31:DL31"/>
    <mergeCell ref="DP31:DS31"/>
    <mergeCell ref="EA31:ED31"/>
    <mergeCell ref="EH31:EK31"/>
    <mergeCell ref="AW32:AZ32"/>
    <mergeCell ref="BD32:BG32"/>
    <mergeCell ref="BO32:BR32"/>
    <mergeCell ref="BV32:BY32"/>
    <mergeCell ref="CC32:CF32"/>
    <mergeCell ref="CJ32:CM32"/>
    <mergeCell ref="D32:G32"/>
    <mergeCell ref="K32:N32"/>
    <mergeCell ref="R32:U32"/>
    <mergeCell ref="Y32:AB32"/>
    <mergeCell ref="AI32:AL32"/>
    <mergeCell ref="AP32:AS32"/>
    <mergeCell ref="EO32:ER32"/>
    <mergeCell ref="EV32:EY32"/>
    <mergeCell ref="FG32:FJ32"/>
    <mergeCell ref="FN32:FQ32"/>
    <mergeCell ref="FU32:FX32"/>
    <mergeCell ref="GB32:GE32"/>
    <mergeCell ref="CU32:CX32"/>
    <mergeCell ref="DB32:DE32"/>
    <mergeCell ref="DI32:DL32"/>
    <mergeCell ref="DP32:DS32"/>
    <mergeCell ref="EA32:ED32"/>
    <mergeCell ref="EH32:EK32"/>
    <mergeCell ref="AW33:AZ33"/>
    <mergeCell ref="BD33:BG33"/>
    <mergeCell ref="BO33:BR33"/>
    <mergeCell ref="BV33:BY33"/>
    <mergeCell ref="CC33:CF33"/>
    <mergeCell ref="CJ33:CM33"/>
    <mergeCell ref="D33:G33"/>
    <mergeCell ref="K33:N33"/>
    <mergeCell ref="R33:U33"/>
    <mergeCell ref="Y33:AB33"/>
    <mergeCell ref="AI33:AL33"/>
    <mergeCell ref="AP33:AS33"/>
    <mergeCell ref="EO33:ER33"/>
    <mergeCell ref="EV33:EY33"/>
    <mergeCell ref="FG33:FJ33"/>
    <mergeCell ref="FN33:FQ33"/>
    <mergeCell ref="FU33:FX33"/>
    <mergeCell ref="GB33:GE33"/>
    <mergeCell ref="CU33:CX33"/>
    <mergeCell ref="DB33:DE33"/>
    <mergeCell ref="DI33:DL33"/>
    <mergeCell ref="DP33:DS33"/>
    <mergeCell ref="EA33:ED33"/>
    <mergeCell ref="EH33:EK33"/>
    <mergeCell ref="AW34:AZ34"/>
    <mergeCell ref="BD34:BG34"/>
    <mergeCell ref="BO34:BR34"/>
    <mergeCell ref="BV34:BY34"/>
    <mergeCell ref="CC34:CF34"/>
    <mergeCell ref="CJ34:CM34"/>
    <mergeCell ref="D34:G34"/>
    <mergeCell ref="K34:N34"/>
    <mergeCell ref="R34:U34"/>
    <mergeCell ref="Y34:AB34"/>
    <mergeCell ref="AI34:AL34"/>
    <mergeCell ref="AP34:AS34"/>
    <mergeCell ref="EO34:ER34"/>
    <mergeCell ref="EV34:EY34"/>
    <mergeCell ref="FG34:FJ34"/>
    <mergeCell ref="FN34:FQ34"/>
    <mergeCell ref="FU34:FX34"/>
    <mergeCell ref="GB34:GE34"/>
    <mergeCell ref="CU34:CX34"/>
    <mergeCell ref="DB34:DE34"/>
    <mergeCell ref="DI34:DL34"/>
    <mergeCell ref="DP34:DS34"/>
    <mergeCell ref="EA34:ED34"/>
    <mergeCell ref="EH34:EK34"/>
    <mergeCell ref="AW35:AZ35"/>
    <mergeCell ref="BD35:BG35"/>
    <mergeCell ref="BO35:BR35"/>
    <mergeCell ref="BV35:BY35"/>
    <mergeCell ref="CC35:CF35"/>
    <mergeCell ref="CJ35:CM35"/>
    <mergeCell ref="D35:G35"/>
    <mergeCell ref="K35:N35"/>
    <mergeCell ref="R35:U35"/>
    <mergeCell ref="Y35:AB35"/>
    <mergeCell ref="AI35:AL35"/>
    <mergeCell ref="AP35:AS35"/>
    <mergeCell ref="EO35:ER35"/>
    <mergeCell ref="EV35:EY35"/>
    <mergeCell ref="FG35:FJ35"/>
    <mergeCell ref="FN35:FQ35"/>
    <mergeCell ref="FU35:FX35"/>
    <mergeCell ref="GB35:GE35"/>
    <mergeCell ref="CU35:CX35"/>
    <mergeCell ref="DB35:DE35"/>
    <mergeCell ref="DI35:DL35"/>
    <mergeCell ref="DP35:DS35"/>
    <mergeCell ref="EA35:ED35"/>
    <mergeCell ref="EH35:EK35"/>
    <mergeCell ref="AW36:AZ36"/>
    <mergeCell ref="BD36:BG36"/>
    <mergeCell ref="BO36:BR36"/>
    <mergeCell ref="BV36:BY36"/>
    <mergeCell ref="CC36:CF36"/>
    <mergeCell ref="CJ36:CM36"/>
    <mergeCell ref="D36:G36"/>
    <mergeCell ref="K36:N36"/>
    <mergeCell ref="R36:U36"/>
    <mergeCell ref="Y36:AB36"/>
    <mergeCell ref="AI36:AL36"/>
    <mergeCell ref="AP36:AS36"/>
    <mergeCell ref="EO36:ER36"/>
    <mergeCell ref="EV36:EY36"/>
    <mergeCell ref="FG36:FJ36"/>
    <mergeCell ref="FN36:FQ36"/>
    <mergeCell ref="FU36:FX36"/>
    <mergeCell ref="GB36:GE36"/>
    <mergeCell ref="CU36:CX36"/>
    <mergeCell ref="DB36:DE36"/>
    <mergeCell ref="DI36:DL36"/>
    <mergeCell ref="DP36:DS36"/>
    <mergeCell ref="EA36:ED36"/>
    <mergeCell ref="EH36:EK36"/>
    <mergeCell ref="AW37:AZ37"/>
    <mergeCell ref="BD37:BG37"/>
    <mergeCell ref="BO37:BR37"/>
    <mergeCell ref="BV37:BY37"/>
    <mergeCell ref="CC37:CF37"/>
    <mergeCell ref="CJ37:CM37"/>
    <mergeCell ref="D37:G37"/>
    <mergeCell ref="K37:N37"/>
    <mergeCell ref="R37:U37"/>
    <mergeCell ref="Y37:AB37"/>
    <mergeCell ref="AI37:AL37"/>
    <mergeCell ref="AP37:AS37"/>
    <mergeCell ref="EO37:ER37"/>
    <mergeCell ref="EV37:EY37"/>
    <mergeCell ref="FG37:FJ37"/>
    <mergeCell ref="FN37:FQ37"/>
    <mergeCell ref="FU37:FX37"/>
    <mergeCell ref="GB37:GE37"/>
    <mergeCell ref="CU37:CX37"/>
    <mergeCell ref="DB37:DE37"/>
    <mergeCell ref="DI37:DL37"/>
    <mergeCell ref="DP37:DS37"/>
    <mergeCell ref="EA37:ED37"/>
    <mergeCell ref="EH37:EK37"/>
    <mergeCell ref="AW38:AZ38"/>
    <mergeCell ref="BD38:BG38"/>
    <mergeCell ref="BO38:BR38"/>
    <mergeCell ref="BV38:BY38"/>
    <mergeCell ref="CC38:CF38"/>
    <mergeCell ref="CJ38:CM38"/>
    <mergeCell ref="D38:G38"/>
    <mergeCell ref="K38:N38"/>
    <mergeCell ref="R38:U38"/>
    <mergeCell ref="Y38:AB38"/>
    <mergeCell ref="AI38:AL38"/>
    <mergeCell ref="AP38:AS38"/>
    <mergeCell ref="EO38:ER38"/>
    <mergeCell ref="EV38:EY38"/>
    <mergeCell ref="FG38:FJ38"/>
    <mergeCell ref="FN38:FQ38"/>
    <mergeCell ref="FU38:FX38"/>
    <mergeCell ref="GB38:GE38"/>
    <mergeCell ref="CU38:CX38"/>
    <mergeCell ref="DB38:DE38"/>
    <mergeCell ref="DI38:DL38"/>
    <mergeCell ref="DP38:DS38"/>
    <mergeCell ref="EA38:ED38"/>
    <mergeCell ref="EH38:EK38"/>
    <mergeCell ref="AW39:AZ39"/>
    <mergeCell ref="BD39:BG39"/>
    <mergeCell ref="BO39:BR39"/>
    <mergeCell ref="BV39:BY39"/>
    <mergeCell ref="CC39:CF39"/>
    <mergeCell ref="CJ39:CM39"/>
    <mergeCell ref="D39:G39"/>
    <mergeCell ref="K39:N39"/>
    <mergeCell ref="R39:U39"/>
    <mergeCell ref="Y39:AB39"/>
    <mergeCell ref="AI39:AL39"/>
    <mergeCell ref="AP39:AS39"/>
    <mergeCell ref="EO39:ER39"/>
    <mergeCell ref="EV39:EY39"/>
    <mergeCell ref="FG39:FJ39"/>
    <mergeCell ref="FN39:FQ39"/>
    <mergeCell ref="FU39:FX39"/>
    <mergeCell ref="GB39:GE39"/>
    <mergeCell ref="CU39:CX39"/>
    <mergeCell ref="DB39:DE39"/>
    <mergeCell ref="DI39:DL39"/>
    <mergeCell ref="DP39:DS39"/>
    <mergeCell ref="EA39:ED39"/>
    <mergeCell ref="EH39:EK39"/>
    <mergeCell ref="AW40:AZ40"/>
    <mergeCell ref="BD40:BG40"/>
    <mergeCell ref="BO40:BR40"/>
    <mergeCell ref="BV40:BY40"/>
    <mergeCell ref="CC40:CF40"/>
    <mergeCell ref="CJ40:CM40"/>
    <mergeCell ref="D40:G40"/>
    <mergeCell ref="K40:N40"/>
    <mergeCell ref="R40:U40"/>
    <mergeCell ref="Y40:AB40"/>
    <mergeCell ref="AI40:AL40"/>
    <mergeCell ref="AP40:AS40"/>
    <mergeCell ref="EO40:ER40"/>
    <mergeCell ref="EV40:EY40"/>
    <mergeCell ref="FG40:FJ40"/>
    <mergeCell ref="FN40:FQ40"/>
    <mergeCell ref="FU40:FX40"/>
    <mergeCell ref="GB40:GE40"/>
    <mergeCell ref="CU40:CX40"/>
    <mergeCell ref="DB40:DE40"/>
    <mergeCell ref="DI40:DL40"/>
    <mergeCell ref="DP40:DS40"/>
    <mergeCell ref="EA40:ED40"/>
    <mergeCell ref="EH40:EK40"/>
    <mergeCell ref="AW41:AZ41"/>
    <mergeCell ref="BD41:BG41"/>
    <mergeCell ref="BO41:BR41"/>
    <mergeCell ref="BV41:BY41"/>
    <mergeCell ref="CC41:CF41"/>
    <mergeCell ref="CJ41:CM41"/>
    <mergeCell ref="D41:G41"/>
    <mergeCell ref="K41:N41"/>
    <mergeCell ref="R41:U41"/>
    <mergeCell ref="Y41:AB41"/>
    <mergeCell ref="AI41:AL41"/>
    <mergeCell ref="AP41:AS41"/>
    <mergeCell ref="EO41:ER41"/>
    <mergeCell ref="EV41:EY41"/>
    <mergeCell ref="FG41:FJ41"/>
    <mergeCell ref="FN41:FQ41"/>
    <mergeCell ref="FU41:FX41"/>
    <mergeCell ref="GB41:GE41"/>
    <mergeCell ref="CU41:CX41"/>
    <mergeCell ref="DB41:DE41"/>
    <mergeCell ref="DI41:DL41"/>
    <mergeCell ref="DP41:DS41"/>
    <mergeCell ref="EA41:ED41"/>
    <mergeCell ref="EH41:EK41"/>
    <mergeCell ref="AW42:AZ42"/>
    <mergeCell ref="BD42:BG42"/>
    <mergeCell ref="BO42:BR42"/>
    <mergeCell ref="BV42:BY42"/>
    <mergeCell ref="CC42:CF42"/>
    <mergeCell ref="CJ42:CM42"/>
    <mergeCell ref="D42:G42"/>
    <mergeCell ref="K42:N42"/>
    <mergeCell ref="R42:U42"/>
    <mergeCell ref="Y42:AB42"/>
    <mergeCell ref="AI42:AL42"/>
    <mergeCell ref="AP42:AS42"/>
    <mergeCell ref="EO42:ER42"/>
    <mergeCell ref="EV42:EY42"/>
    <mergeCell ref="FG42:FJ42"/>
    <mergeCell ref="FN42:FQ42"/>
    <mergeCell ref="FU42:FX42"/>
    <mergeCell ref="GB42:GE42"/>
    <mergeCell ref="CU42:CX42"/>
    <mergeCell ref="DB42:DE42"/>
    <mergeCell ref="DI42:DL42"/>
    <mergeCell ref="DP42:DS42"/>
    <mergeCell ref="EA42:ED42"/>
    <mergeCell ref="EH42:EK42"/>
    <mergeCell ref="FN43:FQ43"/>
    <mergeCell ref="FU43:FX43"/>
    <mergeCell ref="GB43:GE43"/>
    <mergeCell ref="CU43:CX43"/>
    <mergeCell ref="DB43:DE43"/>
    <mergeCell ref="DI43:DL43"/>
    <mergeCell ref="DP43:DS43"/>
    <mergeCell ref="EA43:ED43"/>
    <mergeCell ref="EH43:EK43"/>
    <mergeCell ref="C44:G44"/>
    <mergeCell ref="J44:N44"/>
    <mergeCell ref="Q44:U44"/>
    <mergeCell ref="X44:AB44"/>
    <mergeCell ref="AH44:AL44"/>
    <mergeCell ref="AO44:AS44"/>
    <mergeCell ref="EO43:ER43"/>
    <mergeCell ref="EV43:EY43"/>
    <mergeCell ref="FG43:FJ43"/>
    <mergeCell ref="AW43:AZ43"/>
    <mergeCell ref="BD43:BG43"/>
    <mergeCell ref="BO43:BR43"/>
    <mergeCell ref="BV43:BY43"/>
    <mergeCell ref="CC43:CF43"/>
    <mergeCell ref="CJ43:CM43"/>
    <mergeCell ref="D43:G43"/>
    <mergeCell ref="K43:N43"/>
    <mergeCell ref="R43:U43"/>
    <mergeCell ref="Y43:AB43"/>
    <mergeCell ref="AI43:AL43"/>
    <mergeCell ref="AP43:AS43"/>
    <mergeCell ref="M49:P49"/>
    <mergeCell ref="V49:X50"/>
    <mergeCell ref="Y49:AD50"/>
    <mergeCell ref="EN44:ER44"/>
    <mergeCell ref="EU44:EY44"/>
    <mergeCell ref="FF44:FJ44"/>
    <mergeCell ref="FM44:FQ44"/>
    <mergeCell ref="FT44:FX44"/>
    <mergeCell ref="GA44:GE44"/>
    <mergeCell ref="CT44:CX44"/>
    <mergeCell ref="DA44:DE44"/>
    <mergeCell ref="DH44:DL44"/>
    <mergeCell ref="DO44:DS44"/>
    <mergeCell ref="DZ44:ED44"/>
    <mergeCell ref="EG44:EK44"/>
    <mergeCell ref="AV44:AZ44"/>
    <mergeCell ref="BC44:BG44"/>
    <mergeCell ref="BN44:BR44"/>
    <mergeCell ref="BU44:BY44"/>
    <mergeCell ref="CB44:CF44"/>
    <mergeCell ref="CI44:CM44"/>
    <mergeCell ref="EI46:EO46"/>
    <mergeCell ref="ES46:FA48"/>
    <mergeCell ref="FO46:FU46"/>
    <mergeCell ref="FY46:GG48"/>
    <mergeCell ref="EI47:EO47"/>
    <mergeCell ref="FO47:FU47"/>
    <mergeCell ref="FO48:FS48"/>
    <mergeCell ref="EI48:EM48"/>
    <mergeCell ref="FF48:FF49"/>
    <mergeCell ref="FP49:FS49"/>
    <mergeCell ref="FY49:GA50"/>
    <mergeCell ref="GB49:GG50"/>
    <mergeCell ref="EV49:FA50"/>
    <mergeCell ref="FF46:FJ46"/>
    <mergeCell ref="FG48:FJ48"/>
    <mergeCell ref="M50:P50"/>
    <mergeCell ref="EJ49:EM49"/>
    <mergeCell ref="ES49:EU50"/>
    <mergeCell ref="M51:P51"/>
    <mergeCell ref="V51:X52"/>
    <mergeCell ref="Y51:AD52"/>
    <mergeCell ref="AR51:AU51"/>
    <mergeCell ref="BA51:BC52"/>
    <mergeCell ref="BD51:BI52"/>
    <mergeCell ref="BX51:CA51"/>
    <mergeCell ref="AR50:AU50"/>
    <mergeCell ref="AR52:AU52"/>
    <mergeCell ref="BA49:BC50"/>
    <mergeCell ref="BD49:BI50"/>
    <mergeCell ref="BX49:CA49"/>
    <mergeCell ref="BX50:CA50"/>
    <mergeCell ref="DZ48:DZ49"/>
    <mergeCell ref="CG46:CO48"/>
    <mergeCell ref="DC46:DI46"/>
    <mergeCell ref="DM46:DU48"/>
    <mergeCell ref="BW47:CC47"/>
    <mergeCell ref="DC47:DI47"/>
    <mergeCell ref="BW48:CA48"/>
    <mergeCell ref="CT48:CT49"/>
    <mergeCell ref="CG49:CI50"/>
    <mergeCell ref="CJ49:CO50"/>
    <mergeCell ref="FP50:FS50"/>
    <mergeCell ref="CG51:CI52"/>
    <mergeCell ref="DD50:DG50"/>
    <mergeCell ref="EJ50:EM50"/>
    <mergeCell ref="EJ52:EM52"/>
    <mergeCell ref="FP53:FS53"/>
    <mergeCell ref="FP51:FS51"/>
    <mergeCell ref="CG53:CI54"/>
    <mergeCell ref="CJ53:CO54"/>
    <mergeCell ref="DM49:DO50"/>
    <mergeCell ref="DP49:DU50"/>
    <mergeCell ref="DD49:DG49"/>
    <mergeCell ref="DD53:DG53"/>
    <mergeCell ref="DM53:DO54"/>
    <mergeCell ref="DP53:DU54"/>
    <mergeCell ref="EJ53:EM53"/>
    <mergeCell ref="ES53:EU54"/>
    <mergeCell ref="EV53:FA54"/>
    <mergeCell ref="DD54:DG54"/>
    <mergeCell ref="FP54:FS54"/>
    <mergeCell ref="M55:P55"/>
    <mergeCell ref="AR54:AU54"/>
    <mergeCell ref="BA55:BC56"/>
    <mergeCell ref="BD55:BI56"/>
    <mergeCell ref="BX55:CA55"/>
    <mergeCell ref="BA53:BC54"/>
    <mergeCell ref="BD53:BI54"/>
    <mergeCell ref="BX53:CA53"/>
    <mergeCell ref="BX52:CA52"/>
    <mergeCell ref="AR53:AU53"/>
    <mergeCell ref="M52:P52"/>
    <mergeCell ref="M53:P53"/>
    <mergeCell ref="M54:P54"/>
    <mergeCell ref="M56:P56"/>
    <mergeCell ref="V55:X56"/>
    <mergeCell ref="V53:X54"/>
    <mergeCell ref="M57:P57"/>
    <mergeCell ref="V57:X58"/>
    <mergeCell ref="Y57:AD58"/>
    <mergeCell ref="AR57:AU57"/>
    <mergeCell ref="BA57:BC58"/>
    <mergeCell ref="BD57:BI58"/>
    <mergeCell ref="BX57:CA57"/>
    <mergeCell ref="CG57:CI58"/>
    <mergeCell ref="CJ57:CO58"/>
    <mergeCell ref="CG55:CI56"/>
    <mergeCell ref="CJ55:CO56"/>
    <mergeCell ref="BX54:CA54"/>
    <mergeCell ref="Y53:AD54"/>
    <mergeCell ref="FY53:GA54"/>
    <mergeCell ref="DD55:DG55"/>
    <mergeCell ref="DM55:DO56"/>
    <mergeCell ref="DD56:DG56"/>
    <mergeCell ref="BX56:CA56"/>
    <mergeCell ref="AR56:AU56"/>
    <mergeCell ref="Y55:AD56"/>
    <mergeCell ref="AR55:AU55"/>
    <mergeCell ref="FP55:FS55"/>
    <mergeCell ref="FY55:GA56"/>
    <mergeCell ref="DP55:DU56"/>
    <mergeCell ref="EJ55:EM55"/>
    <mergeCell ref="ES55:EU56"/>
    <mergeCell ref="EV55:FA56"/>
    <mergeCell ref="FP56:FS56"/>
    <mergeCell ref="EJ56:EM56"/>
    <mergeCell ref="EJ54:EM54"/>
    <mergeCell ref="M59:P59"/>
    <mergeCell ref="V59:X60"/>
    <mergeCell ref="Y59:AD60"/>
    <mergeCell ref="AR59:AU59"/>
    <mergeCell ref="FY57:GA58"/>
    <mergeCell ref="GB57:GG58"/>
    <mergeCell ref="M58:P58"/>
    <mergeCell ref="AR58:AU58"/>
    <mergeCell ref="BX58:CA58"/>
    <mergeCell ref="DD58:DG58"/>
    <mergeCell ref="EJ58:EM58"/>
    <mergeCell ref="FP58:FS58"/>
    <mergeCell ref="DD57:DG57"/>
    <mergeCell ref="DM57:DO58"/>
    <mergeCell ref="DP57:DU58"/>
    <mergeCell ref="EJ57:EM57"/>
    <mergeCell ref="ES57:EU58"/>
    <mergeCell ref="EV57:FA58"/>
    <mergeCell ref="BA59:BC60"/>
    <mergeCell ref="BD59:BI60"/>
    <mergeCell ref="FP57:FS57"/>
    <mergeCell ref="EJ59:EM59"/>
    <mergeCell ref="ES59:EU60"/>
    <mergeCell ref="EV59:FA60"/>
    <mergeCell ref="L62:P62"/>
    <mergeCell ref="AQ62:AU62"/>
    <mergeCell ref="BW62:CA62"/>
    <mergeCell ref="DC62:DG62"/>
    <mergeCell ref="EI62:EM62"/>
    <mergeCell ref="FO62:FS62"/>
    <mergeCell ref="M61:P61"/>
    <mergeCell ref="AR61:AU61"/>
    <mergeCell ref="BX61:CA61"/>
    <mergeCell ref="DD61:DG61"/>
    <mergeCell ref="EJ61:EM61"/>
    <mergeCell ref="FP61:FS61"/>
    <mergeCell ref="FY59:GA60"/>
    <mergeCell ref="GB59:GG60"/>
    <mergeCell ref="BX59:CA59"/>
    <mergeCell ref="CG59:CI60"/>
    <mergeCell ref="CJ59:CO60"/>
    <mergeCell ref="DD59:DG59"/>
    <mergeCell ref="DM59:DO60"/>
    <mergeCell ref="DP59:DU60"/>
    <mergeCell ref="FP59:FS59"/>
    <mergeCell ref="GB55:GG56"/>
    <mergeCell ref="GB53:GG54"/>
    <mergeCell ref="FY51:GA52"/>
    <mergeCell ref="GB51:GG52"/>
    <mergeCell ref="CJ51:CO52"/>
    <mergeCell ref="DD51:DG51"/>
    <mergeCell ref="DM51:DO52"/>
    <mergeCell ref="DP51:DU52"/>
    <mergeCell ref="EJ51:EM51"/>
    <mergeCell ref="ES51:EU52"/>
    <mergeCell ref="DD52:DG52"/>
    <mergeCell ref="FP52:FS52"/>
    <mergeCell ref="EV51:FA52"/>
    <mergeCell ref="D48:G48"/>
    <mergeCell ref="C46:G46"/>
    <mergeCell ref="AH46:AL46"/>
    <mergeCell ref="AI48:AL48"/>
    <mergeCell ref="BN46:BR46"/>
    <mergeCell ref="BO48:BR48"/>
    <mergeCell ref="CT46:CX46"/>
    <mergeCell ref="CU48:CX48"/>
    <mergeCell ref="DZ46:ED46"/>
    <mergeCell ref="EA48:ED48"/>
    <mergeCell ref="BW46:CC46"/>
    <mergeCell ref="BN48:BN49"/>
    <mergeCell ref="DC48:DG48"/>
    <mergeCell ref="L46:R46"/>
    <mergeCell ref="V46:AD48"/>
    <mergeCell ref="AQ46:AW46"/>
    <mergeCell ref="BA46:BI48"/>
    <mergeCell ref="L47:R47"/>
    <mergeCell ref="AQ47:AW47"/>
    <mergeCell ref="C48:C49"/>
    <mergeCell ref="L48:P48"/>
    <mergeCell ref="AH48:AH49"/>
    <mergeCell ref="AQ48:AU48"/>
    <mergeCell ref="AR49:AU49"/>
  </mergeCells>
  <pageMargins left="0.511811024" right="0.511811024" top="0.78740157499999996" bottom="0.78740157499999996" header="0.31496062000000002" footer="0.31496062000000002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FD44B-5624-FD40-A274-6A570C868ED7}">
  <sheetPr codeName="Planilha13"/>
  <dimension ref="C9:HJ262"/>
  <sheetViews>
    <sheetView showGridLines="0" topLeftCell="DF1" zoomScale="90" zoomScaleNormal="90" workbookViewId="0">
      <selection activeCell="C10" sqref="C10"/>
    </sheetView>
  </sheetViews>
  <sheetFormatPr baseColWidth="10" defaultRowHeight="13" outlineLevelRow="2" outlineLevelCol="1"/>
  <cols>
    <col min="1" max="1" width="10.83203125" style="218"/>
    <col min="2" max="2" width="14" style="218" customWidth="1"/>
    <col min="3" max="3" width="18.1640625" style="218" customWidth="1"/>
    <col min="4" max="4" width="11.6640625" style="218" hidden="1" customWidth="1" outlineLevel="1"/>
    <col min="5" max="5" width="1.83203125" style="218" hidden="1" customWidth="1" outlineLevel="1"/>
    <col min="6" max="6" width="26.6640625" style="218" hidden="1" customWidth="1" outlineLevel="1"/>
    <col min="7" max="8" width="10.83203125" style="218" hidden="1" customWidth="1" outlineLevel="1"/>
    <col min="9" max="10" width="12.33203125" style="218" hidden="1" customWidth="1" outlineLevel="1"/>
    <col min="11" max="11" width="3.83203125" style="218" customWidth="1" collapsed="1"/>
    <col min="12" max="12" width="18.83203125" style="218" customWidth="1"/>
    <col min="13" max="13" width="11.6640625" style="218" hidden="1" customWidth="1" outlineLevel="1"/>
    <col min="14" max="14" width="1.83203125" style="218" hidden="1" customWidth="1" outlineLevel="1"/>
    <col min="15" max="15" width="26.6640625" style="218" hidden="1" customWidth="1" outlineLevel="1"/>
    <col min="16" max="17" width="10.83203125" style="218" hidden="1" customWidth="1" outlineLevel="1"/>
    <col min="18" max="19" width="12.33203125" style="218" hidden="1" customWidth="1" outlineLevel="1"/>
    <col min="20" max="20" width="2.83203125" style="218" customWidth="1" collapsed="1"/>
    <col min="21" max="21" width="19" style="218" customWidth="1"/>
    <col min="22" max="22" width="11.6640625" style="218" hidden="1" customWidth="1" outlineLevel="1"/>
    <col min="23" max="23" width="1.83203125" style="218" hidden="1" customWidth="1" outlineLevel="1"/>
    <col min="24" max="24" width="26.6640625" style="218" hidden="1" customWidth="1" outlineLevel="1"/>
    <col min="25" max="26" width="10.83203125" style="218" hidden="1" customWidth="1" outlineLevel="1"/>
    <col min="27" max="28" width="12.33203125" style="218" hidden="1" customWidth="1" outlineLevel="1"/>
    <col min="29" max="29" width="2.83203125" style="218" customWidth="1" collapsed="1"/>
    <col min="30" max="30" width="19.1640625" style="218" customWidth="1"/>
    <col min="31" max="31" width="11.6640625" style="218" hidden="1" customWidth="1" outlineLevel="1"/>
    <col min="32" max="32" width="1.83203125" style="218" hidden="1" customWidth="1" outlineLevel="1"/>
    <col min="33" max="33" width="26.6640625" style="218" hidden="1" customWidth="1" outlineLevel="1"/>
    <col min="34" max="35" width="10.83203125" style="218" hidden="1" customWidth="1" outlineLevel="1"/>
    <col min="36" max="37" width="12.33203125" style="218" hidden="1" customWidth="1" outlineLevel="1"/>
    <col min="38" max="38" width="2.83203125" style="218" customWidth="1" collapsed="1"/>
    <col min="39" max="39" width="19.1640625" style="218" customWidth="1"/>
    <col min="40" max="40" width="11.6640625" style="218" hidden="1" customWidth="1" outlineLevel="1"/>
    <col min="41" max="41" width="1.83203125" style="218" hidden="1" customWidth="1" outlineLevel="1"/>
    <col min="42" max="42" width="26.6640625" style="218" hidden="1" customWidth="1" outlineLevel="1"/>
    <col min="43" max="44" width="10.83203125" style="218" hidden="1" customWidth="1" outlineLevel="1"/>
    <col min="45" max="46" width="12.33203125" style="218" hidden="1" customWidth="1" outlineLevel="1"/>
    <col min="47" max="47" width="2.83203125" style="218" customWidth="1" collapsed="1"/>
    <col min="48" max="48" width="18.83203125" style="218" customWidth="1"/>
    <col min="49" max="49" width="11.6640625" style="218" hidden="1" customWidth="1" outlineLevel="1"/>
    <col min="50" max="50" width="1.83203125" style="218" hidden="1" customWidth="1" outlineLevel="1"/>
    <col min="51" max="51" width="26.6640625" style="218" hidden="1" customWidth="1" outlineLevel="1"/>
    <col min="52" max="53" width="10.83203125" style="218" hidden="1" customWidth="1" outlineLevel="1"/>
    <col min="54" max="55" width="12.33203125" style="218" hidden="1" customWidth="1" outlineLevel="1"/>
    <col min="56" max="56" width="2.83203125" style="218" customWidth="1" collapsed="1"/>
    <col min="57" max="57" width="19" style="218" customWidth="1"/>
    <col min="58" max="58" width="11.6640625" style="218" hidden="1" customWidth="1" outlineLevel="1"/>
    <col min="59" max="59" width="1.83203125" style="218" hidden="1" customWidth="1" outlineLevel="1"/>
    <col min="60" max="60" width="26.6640625" style="218" hidden="1" customWidth="1" outlineLevel="1"/>
    <col min="61" max="62" width="10.83203125" style="218" hidden="1" customWidth="1" outlineLevel="1"/>
    <col min="63" max="64" width="12.33203125" style="218" hidden="1" customWidth="1" outlineLevel="1"/>
    <col min="65" max="65" width="2.83203125" style="218" customWidth="1" collapsed="1"/>
    <col min="66" max="66" width="20" style="218" customWidth="1"/>
    <col min="67" max="67" width="11.6640625" style="218" hidden="1" customWidth="1" outlineLevel="1"/>
    <col min="68" max="68" width="1.83203125" style="218" hidden="1" customWidth="1" outlineLevel="1"/>
    <col min="69" max="69" width="26.6640625" style="218" hidden="1" customWidth="1" outlineLevel="1"/>
    <col min="70" max="71" width="10.83203125" style="218" hidden="1" customWidth="1" outlineLevel="1"/>
    <col min="72" max="73" width="12.33203125" style="218" hidden="1" customWidth="1" outlineLevel="1"/>
    <col min="74" max="74" width="2.83203125" style="218" customWidth="1" collapsed="1"/>
    <col min="75" max="75" width="18.1640625" style="218" customWidth="1"/>
    <col min="76" max="76" width="11.6640625" style="218" hidden="1" customWidth="1" outlineLevel="1"/>
    <col min="77" max="77" width="1.83203125" style="218" hidden="1" customWidth="1" outlineLevel="1"/>
    <col min="78" max="78" width="26.6640625" style="218" hidden="1" customWidth="1" outlineLevel="1"/>
    <col min="79" max="80" width="10.83203125" style="218" hidden="1" customWidth="1" outlineLevel="1"/>
    <col min="81" max="82" width="12.33203125" style="218" hidden="1" customWidth="1" outlineLevel="1"/>
    <col min="83" max="83" width="2.83203125" style="218" customWidth="1" collapsed="1"/>
    <col min="84" max="84" width="18" style="218" customWidth="1"/>
    <col min="85" max="85" width="11.6640625" style="218" hidden="1" customWidth="1" outlineLevel="1"/>
    <col min="86" max="86" width="1.83203125" style="218" hidden="1" customWidth="1" outlineLevel="1"/>
    <col min="87" max="87" width="26.6640625" style="218" hidden="1" customWidth="1" outlineLevel="1"/>
    <col min="88" max="89" width="10.83203125" style="218" hidden="1" customWidth="1" outlineLevel="1"/>
    <col min="90" max="91" width="12.33203125" style="218" hidden="1" customWidth="1" outlineLevel="1"/>
    <col min="92" max="92" width="2.83203125" style="218" customWidth="1" collapsed="1"/>
    <col min="93" max="93" width="19.6640625" style="218" customWidth="1"/>
    <col min="94" max="94" width="11.6640625" style="218" hidden="1" customWidth="1" outlineLevel="1"/>
    <col min="95" max="95" width="1.83203125" style="218" hidden="1" customWidth="1" outlineLevel="1"/>
    <col min="96" max="96" width="26.6640625" style="218" hidden="1" customWidth="1" outlineLevel="1"/>
    <col min="97" max="98" width="10.83203125" style="218" hidden="1" customWidth="1" outlineLevel="1"/>
    <col min="99" max="100" width="12.33203125" style="218" hidden="1" customWidth="1" outlineLevel="1"/>
    <col min="101" max="101" width="2.83203125" style="218" customWidth="1" collapsed="1"/>
    <col min="102" max="102" width="18.6640625" style="218" customWidth="1"/>
    <col min="103" max="103" width="11.6640625" style="218" hidden="1" customWidth="1" outlineLevel="1"/>
    <col min="104" max="104" width="1.83203125" style="218" hidden="1" customWidth="1" outlineLevel="1"/>
    <col min="105" max="105" width="26.6640625" style="218" hidden="1" customWidth="1" outlineLevel="1"/>
    <col min="106" max="107" width="10.83203125" style="218" hidden="1" customWidth="1" outlineLevel="1"/>
    <col min="108" max="109" width="12.33203125" style="218" hidden="1" customWidth="1" outlineLevel="1"/>
    <col min="110" max="110" width="2.83203125" style="218" customWidth="1" collapsed="1"/>
    <col min="111" max="111" width="18.1640625" style="218" customWidth="1"/>
    <col min="112" max="112" width="11.6640625" style="218" hidden="1" customWidth="1" outlineLevel="1"/>
    <col min="113" max="113" width="1.83203125" style="218" hidden="1" customWidth="1" outlineLevel="1"/>
    <col min="114" max="114" width="26.6640625" style="218" hidden="1" customWidth="1" outlineLevel="1"/>
    <col min="115" max="116" width="10.83203125" style="218" hidden="1" customWidth="1" outlineLevel="1"/>
    <col min="117" max="118" width="12.33203125" style="218" hidden="1" customWidth="1" outlineLevel="1"/>
    <col min="119" max="119" width="3.83203125" style="218" customWidth="1" collapsed="1"/>
    <col min="120" max="120" width="18.83203125" style="218" customWidth="1"/>
    <col min="121" max="121" width="11.6640625" style="218" hidden="1" customWidth="1" outlineLevel="1"/>
    <col min="122" max="122" width="1.83203125" style="218" hidden="1" customWidth="1" outlineLevel="1"/>
    <col min="123" max="123" width="26.6640625" style="218" hidden="1" customWidth="1" outlineLevel="1"/>
    <col min="124" max="125" width="10.83203125" style="218" hidden="1" customWidth="1" outlineLevel="1"/>
    <col min="126" max="127" width="12.33203125" style="218" hidden="1" customWidth="1" outlineLevel="1"/>
    <col min="128" max="128" width="2.83203125" style="218" customWidth="1" collapsed="1"/>
    <col min="129" max="129" width="19" style="218" customWidth="1"/>
    <col min="130" max="130" width="11.6640625" style="218" hidden="1" customWidth="1" outlineLevel="1"/>
    <col min="131" max="131" width="1.83203125" style="218" hidden="1" customWidth="1" outlineLevel="1"/>
    <col min="132" max="132" width="26.6640625" style="218" hidden="1" customWidth="1" outlineLevel="1"/>
    <col min="133" max="134" width="10.83203125" style="218" hidden="1" customWidth="1" outlineLevel="1"/>
    <col min="135" max="136" width="12.33203125" style="218" hidden="1" customWidth="1" outlineLevel="1"/>
    <col min="137" max="137" width="2.83203125" style="218" customWidth="1" collapsed="1"/>
    <col min="138" max="138" width="19.1640625" style="218" customWidth="1"/>
    <col min="139" max="139" width="11.6640625" style="218" hidden="1" customWidth="1" outlineLevel="1"/>
    <col min="140" max="140" width="1.83203125" style="218" hidden="1" customWidth="1" outlineLevel="1"/>
    <col min="141" max="141" width="26.6640625" style="218" hidden="1" customWidth="1" outlineLevel="1"/>
    <col min="142" max="143" width="10.83203125" style="218" hidden="1" customWidth="1" outlineLevel="1"/>
    <col min="144" max="145" width="12.33203125" style="218" hidden="1" customWidth="1" outlineLevel="1"/>
    <col min="146" max="146" width="2.83203125" style="218" customWidth="1" collapsed="1"/>
    <col min="147" max="147" width="19.1640625" style="218" customWidth="1"/>
    <col min="148" max="148" width="11.6640625" style="218" hidden="1" customWidth="1" outlineLevel="1"/>
    <col min="149" max="149" width="1.83203125" style="218" hidden="1" customWidth="1" outlineLevel="1"/>
    <col min="150" max="150" width="26.6640625" style="218" hidden="1" customWidth="1" outlineLevel="1"/>
    <col min="151" max="152" width="10.83203125" style="218" hidden="1" customWidth="1" outlineLevel="1"/>
    <col min="153" max="154" width="12.33203125" style="218" hidden="1" customWidth="1" outlineLevel="1"/>
    <col min="155" max="155" width="2.83203125" style="218" customWidth="1" collapsed="1"/>
    <col min="156" max="156" width="18.83203125" style="218" customWidth="1"/>
    <col min="157" max="157" width="11.6640625" style="218" hidden="1" customWidth="1" outlineLevel="1"/>
    <col min="158" max="158" width="1.83203125" style="218" hidden="1" customWidth="1" outlineLevel="1"/>
    <col min="159" max="159" width="26.6640625" style="218" hidden="1" customWidth="1" outlineLevel="1"/>
    <col min="160" max="161" width="10.83203125" style="218" hidden="1" customWidth="1" outlineLevel="1"/>
    <col min="162" max="163" width="12.33203125" style="218" hidden="1" customWidth="1" outlineLevel="1"/>
    <col min="164" max="164" width="2.83203125" style="218" customWidth="1" collapsed="1"/>
    <col min="165" max="165" width="19" style="218" customWidth="1"/>
    <col min="166" max="166" width="11.6640625" style="218" hidden="1" customWidth="1" outlineLevel="1"/>
    <col min="167" max="167" width="1.83203125" style="218" hidden="1" customWidth="1" outlineLevel="1"/>
    <col min="168" max="168" width="26.6640625" style="218" hidden="1" customWidth="1" outlineLevel="1"/>
    <col min="169" max="170" width="10.83203125" style="218" hidden="1" customWidth="1" outlineLevel="1"/>
    <col min="171" max="172" width="12.33203125" style="218" hidden="1" customWidth="1" outlineLevel="1"/>
    <col min="173" max="173" width="2.83203125" style="218" customWidth="1" collapsed="1"/>
    <col min="174" max="174" width="20" style="218" customWidth="1"/>
    <col min="175" max="175" width="11.6640625" style="218" hidden="1" customWidth="1" outlineLevel="1"/>
    <col min="176" max="176" width="1.83203125" style="218" hidden="1" customWidth="1" outlineLevel="1"/>
    <col min="177" max="177" width="26.6640625" style="218" hidden="1" customWidth="1" outlineLevel="1"/>
    <col min="178" max="179" width="10.83203125" style="218" hidden="1" customWidth="1" outlineLevel="1"/>
    <col min="180" max="181" width="12.33203125" style="218" hidden="1" customWidth="1" outlineLevel="1"/>
    <col min="182" max="182" width="2.83203125" style="218" customWidth="1" collapsed="1"/>
    <col min="183" max="183" width="18.1640625" style="218" customWidth="1"/>
    <col min="184" max="184" width="11.6640625" style="218" hidden="1" customWidth="1" outlineLevel="1"/>
    <col min="185" max="185" width="1.83203125" style="218" hidden="1" customWidth="1" outlineLevel="1"/>
    <col min="186" max="186" width="26.6640625" style="218" hidden="1" customWidth="1" outlineLevel="1"/>
    <col min="187" max="188" width="10.83203125" style="218" hidden="1" customWidth="1" outlineLevel="1"/>
    <col min="189" max="190" width="12.33203125" style="218" hidden="1" customWidth="1" outlineLevel="1"/>
    <col min="191" max="191" width="2.83203125" style="218" customWidth="1" collapsed="1"/>
    <col min="192" max="192" width="18" style="218" customWidth="1"/>
    <col min="193" max="193" width="11.6640625" style="218" hidden="1" customWidth="1" outlineLevel="1"/>
    <col min="194" max="194" width="1.83203125" style="218" hidden="1" customWidth="1" outlineLevel="1"/>
    <col min="195" max="195" width="26.6640625" style="218" hidden="1" customWidth="1" outlineLevel="1"/>
    <col min="196" max="197" width="10.83203125" style="218" hidden="1" customWidth="1" outlineLevel="1"/>
    <col min="198" max="199" width="12.33203125" style="218" hidden="1" customWidth="1" outlineLevel="1"/>
    <col min="200" max="200" width="2.83203125" style="218" customWidth="1" collapsed="1"/>
    <col min="201" max="201" width="19.6640625" style="218" customWidth="1"/>
    <col min="202" max="202" width="11.6640625" style="218" hidden="1" customWidth="1" outlineLevel="1"/>
    <col min="203" max="203" width="1.83203125" style="218" hidden="1" customWidth="1" outlineLevel="1"/>
    <col min="204" max="204" width="26.6640625" style="218" hidden="1" customWidth="1" outlineLevel="1"/>
    <col min="205" max="206" width="10.83203125" style="218" hidden="1" customWidth="1" outlineLevel="1"/>
    <col min="207" max="208" width="12.33203125" style="218" hidden="1" customWidth="1" outlineLevel="1"/>
    <col min="209" max="209" width="2.83203125" style="218" customWidth="1" collapsed="1"/>
    <col min="210" max="210" width="18.6640625" style="218" customWidth="1"/>
    <col min="211" max="211" width="11.6640625" style="218" hidden="1" customWidth="1" outlineLevel="1"/>
    <col min="212" max="212" width="1.83203125" style="218" hidden="1" customWidth="1" outlineLevel="1"/>
    <col min="213" max="213" width="26.6640625" style="218" hidden="1" customWidth="1" outlineLevel="1"/>
    <col min="214" max="215" width="10.83203125" style="218" hidden="1" customWidth="1" outlineLevel="1"/>
    <col min="216" max="217" width="12.33203125" style="218" hidden="1" customWidth="1" outlineLevel="1"/>
    <col min="218" max="218" width="10.83203125" style="218" collapsed="1"/>
    <col min="219" max="16384" width="10.83203125" style="218"/>
  </cols>
  <sheetData>
    <row r="9" spans="3:217" ht="14" thickBot="1"/>
    <row r="10" spans="3:217" s="220" customFormat="1" ht="22" customHeight="1" thickBot="1">
      <c r="C10" s="219" t="s">
        <v>112</v>
      </c>
      <c r="L10" s="219" t="s">
        <v>114</v>
      </c>
      <c r="U10" s="219" t="s">
        <v>115</v>
      </c>
      <c r="AD10" s="219" t="s">
        <v>116</v>
      </c>
      <c r="AM10" s="219" t="s">
        <v>117</v>
      </c>
      <c r="AV10" s="219" t="s">
        <v>118</v>
      </c>
      <c r="BE10" s="219" t="s">
        <v>119</v>
      </c>
      <c r="BN10" s="219" t="s">
        <v>120</v>
      </c>
      <c r="BW10" s="219" t="s">
        <v>121</v>
      </c>
      <c r="CF10" s="219" t="s">
        <v>122</v>
      </c>
      <c r="CO10" s="219" t="s">
        <v>123</v>
      </c>
      <c r="CX10" s="219" t="s">
        <v>124</v>
      </c>
      <c r="DG10" s="219" t="s">
        <v>125</v>
      </c>
      <c r="DP10" s="219" t="s">
        <v>126</v>
      </c>
      <c r="DY10" s="219" t="s">
        <v>127</v>
      </c>
      <c r="EH10" s="219" t="s">
        <v>128</v>
      </c>
      <c r="EQ10" s="219" t="s">
        <v>129</v>
      </c>
      <c r="EZ10" s="219" t="s">
        <v>130</v>
      </c>
      <c r="FI10" s="219" t="s">
        <v>131</v>
      </c>
      <c r="FR10" s="219" t="s">
        <v>132</v>
      </c>
      <c r="GA10" s="219" t="s">
        <v>447</v>
      </c>
      <c r="GJ10" s="219" t="s">
        <v>448</v>
      </c>
      <c r="GS10" s="219" t="s">
        <v>449</v>
      </c>
      <c r="HB10" s="219" t="s">
        <v>450</v>
      </c>
    </row>
    <row r="11" spans="3:217" s="221" customFormat="1" ht="23" customHeight="1">
      <c r="C11" s="240" t="s">
        <v>113</v>
      </c>
      <c r="F11" s="222"/>
      <c r="G11" s="223"/>
      <c r="H11" s="223"/>
      <c r="I11" s="224"/>
      <c r="J11" s="224"/>
      <c r="L11" s="240" t="s">
        <v>113</v>
      </c>
      <c r="O11" s="222"/>
      <c r="P11" s="223"/>
      <c r="Q11" s="223"/>
      <c r="R11" s="224"/>
      <c r="S11" s="224"/>
      <c r="U11" s="240" t="s">
        <v>113</v>
      </c>
      <c r="X11" s="222"/>
      <c r="Y11" s="223"/>
      <c r="Z11" s="223"/>
      <c r="AA11" s="224"/>
      <c r="AB11" s="224"/>
      <c r="AD11" s="240" t="s">
        <v>113</v>
      </c>
      <c r="AG11" s="222"/>
      <c r="AH11" s="223"/>
      <c r="AI11" s="223"/>
      <c r="AJ11" s="224"/>
      <c r="AK11" s="224"/>
      <c r="AM11" s="240" t="s">
        <v>113</v>
      </c>
      <c r="AP11" s="222"/>
      <c r="AQ11" s="223"/>
      <c r="AR11" s="223"/>
      <c r="AS11" s="224"/>
      <c r="AT11" s="224"/>
      <c r="AV11" s="240" t="s">
        <v>113</v>
      </c>
      <c r="AY11" s="222"/>
      <c r="AZ11" s="223"/>
      <c r="BA11" s="223"/>
      <c r="BB11" s="224"/>
      <c r="BC11" s="224"/>
      <c r="BE11" s="240" t="s">
        <v>113</v>
      </c>
      <c r="BH11" s="222"/>
      <c r="BI11" s="223"/>
      <c r="BJ11" s="223"/>
      <c r="BK11" s="224"/>
      <c r="BL11" s="224"/>
      <c r="BN11" s="240" t="s">
        <v>113</v>
      </c>
      <c r="BQ11" s="222"/>
      <c r="BR11" s="223"/>
      <c r="BS11" s="223"/>
      <c r="BT11" s="224"/>
      <c r="BU11" s="224"/>
      <c r="BW11" s="240" t="s">
        <v>113</v>
      </c>
      <c r="BZ11" s="222"/>
      <c r="CA11" s="223"/>
      <c r="CB11" s="223"/>
      <c r="CC11" s="224"/>
      <c r="CD11" s="224"/>
      <c r="CF11" s="240" t="s">
        <v>113</v>
      </c>
      <c r="CI11" s="222"/>
      <c r="CJ11" s="223"/>
      <c r="CK11" s="223"/>
      <c r="CL11" s="224"/>
      <c r="CM11" s="224"/>
      <c r="CO11" s="240" t="s">
        <v>113</v>
      </c>
      <c r="CR11" s="222"/>
      <c r="CS11" s="223"/>
      <c r="CT11" s="223"/>
      <c r="CU11" s="224"/>
      <c r="CV11" s="224"/>
      <c r="CX11" s="240" t="s">
        <v>113</v>
      </c>
      <c r="DA11" s="222"/>
      <c r="DB11" s="223"/>
      <c r="DC11" s="223"/>
      <c r="DD11" s="224"/>
      <c r="DE11" s="224"/>
      <c r="DG11" s="240" t="s">
        <v>113</v>
      </c>
      <c r="DJ11" s="222"/>
      <c r="DK11" s="223"/>
      <c r="DL11" s="223"/>
      <c r="DM11" s="224"/>
      <c r="DN11" s="224"/>
      <c r="DP11" s="240" t="s">
        <v>113</v>
      </c>
      <c r="DS11" s="222"/>
      <c r="DT11" s="223"/>
      <c r="DU11" s="223"/>
      <c r="DV11" s="224"/>
      <c r="DW11" s="224"/>
      <c r="DY11" s="240" t="s">
        <v>113</v>
      </c>
      <c r="EB11" s="222"/>
      <c r="EC11" s="223"/>
      <c r="ED11" s="223"/>
      <c r="EE11" s="224"/>
      <c r="EF11" s="224"/>
      <c r="EH11" s="240" t="s">
        <v>113</v>
      </c>
      <c r="EK11" s="222"/>
      <c r="EL11" s="223"/>
      <c r="EM11" s="223"/>
      <c r="EN11" s="224"/>
      <c r="EO11" s="224"/>
      <c r="EQ11" s="240" t="s">
        <v>113</v>
      </c>
      <c r="ET11" s="222"/>
      <c r="EU11" s="223"/>
      <c r="EV11" s="223"/>
      <c r="EW11" s="224"/>
      <c r="EX11" s="224"/>
      <c r="EZ11" s="240" t="s">
        <v>113</v>
      </c>
      <c r="FC11" s="222"/>
      <c r="FD11" s="223"/>
      <c r="FE11" s="223"/>
      <c r="FF11" s="224"/>
      <c r="FG11" s="224"/>
      <c r="FI11" s="240" t="s">
        <v>113</v>
      </c>
      <c r="FL11" s="222"/>
      <c r="FM11" s="223"/>
      <c r="FN11" s="223"/>
      <c r="FO11" s="224"/>
      <c r="FP11" s="224"/>
      <c r="FR11" s="240" t="s">
        <v>113</v>
      </c>
      <c r="FU11" s="222"/>
      <c r="FV11" s="223"/>
      <c r="FW11" s="223"/>
      <c r="FX11" s="224"/>
      <c r="FY11" s="224"/>
      <c r="GA11" s="240" t="s">
        <v>113</v>
      </c>
      <c r="GD11" s="222"/>
      <c r="GE11" s="223"/>
      <c r="GF11" s="223"/>
      <c r="GG11" s="224"/>
      <c r="GH11" s="224"/>
      <c r="GJ11" s="240" t="s">
        <v>113</v>
      </c>
      <c r="GM11" s="222"/>
      <c r="GN11" s="223"/>
      <c r="GO11" s="223"/>
      <c r="GP11" s="224"/>
      <c r="GQ11" s="224"/>
      <c r="GS11" s="240" t="s">
        <v>113</v>
      </c>
      <c r="GV11" s="222"/>
      <c r="GW11" s="223"/>
      <c r="GX11" s="223"/>
      <c r="GY11" s="224"/>
      <c r="GZ11" s="224"/>
      <c r="HB11" s="240" t="s">
        <v>113</v>
      </c>
      <c r="HE11" s="222"/>
      <c r="HF11" s="223"/>
      <c r="HG11" s="223"/>
      <c r="HH11" s="224"/>
      <c r="HI11" s="224"/>
    </row>
    <row r="12" spans="3:217" ht="14" outlineLevel="1">
      <c r="D12" s="225"/>
      <c r="E12" s="225"/>
      <c r="F12" s="247" t="s">
        <v>136</v>
      </c>
      <c r="G12" s="248" t="s">
        <v>451</v>
      </c>
      <c r="H12" s="248" t="s">
        <v>146</v>
      </c>
      <c r="I12" s="248" t="s">
        <v>142</v>
      </c>
      <c r="J12" s="248" t="s">
        <v>452</v>
      </c>
      <c r="M12" s="225"/>
      <c r="N12" s="225"/>
      <c r="O12" s="247" t="s">
        <v>136</v>
      </c>
      <c r="P12" s="248" t="s">
        <v>451</v>
      </c>
      <c r="Q12" s="248" t="s">
        <v>146</v>
      </c>
      <c r="R12" s="248" t="s">
        <v>142</v>
      </c>
      <c r="S12" s="248" t="s">
        <v>452</v>
      </c>
      <c r="V12" s="225"/>
      <c r="W12" s="225"/>
      <c r="X12" s="247" t="s">
        <v>136</v>
      </c>
      <c r="Y12" s="248" t="s">
        <v>451</v>
      </c>
      <c r="Z12" s="248" t="s">
        <v>146</v>
      </c>
      <c r="AA12" s="248" t="s">
        <v>142</v>
      </c>
      <c r="AB12" s="248" t="s">
        <v>452</v>
      </c>
      <c r="AE12" s="225"/>
      <c r="AF12" s="225"/>
      <c r="AG12" s="247" t="s">
        <v>136</v>
      </c>
      <c r="AH12" s="248" t="s">
        <v>451</v>
      </c>
      <c r="AI12" s="248" t="s">
        <v>146</v>
      </c>
      <c r="AJ12" s="248" t="s">
        <v>142</v>
      </c>
      <c r="AK12" s="248" t="s">
        <v>452</v>
      </c>
      <c r="AN12" s="225"/>
      <c r="AO12" s="225"/>
      <c r="AP12" s="247" t="s">
        <v>136</v>
      </c>
      <c r="AQ12" s="248" t="s">
        <v>451</v>
      </c>
      <c r="AR12" s="248" t="s">
        <v>146</v>
      </c>
      <c r="AS12" s="248" t="s">
        <v>142</v>
      </c>
      <c r="AT12" s="248" t="s">
        <v>452</v>
      </c>
      <c r="AW12" s="225"/>
      <c r="AX12" s="225"/>
      <c r="AY12" s="247" t="s">
        <v>136</v>
      </c>
      <c r="AZ12" s="248" t="s">
        <v>451</v>
      </c>
      <c r="BA12" s="248" t="s">
        <v>146</v>
      </c>
      <c r="BB12" s="248" t="s">
        <v>142</v>
      </c>
      <c r="BC12" s="248" t="s">
        <v>452</v>
      </c>
      <c r="BF12" s="225"/>
      <c r="BG12" s="225"/>
      <c r="BH12" s="247" t="s">
        <v>136</v>
      </c>
      <c r="BI12" s="248" t="s">
        <v>451</v>
      </c>
      <c r="BJ12" s="248" t="s">
        <v>146</v>
      </c>
      <c r="BK12" s="248" t="s">
        <v>142</v>
      </c>
      <c r="BL12" s="248" t="s">
        <v>452</v>
      </c>
      <c r="BO12" s="225"/>
      <c r="BP12" s="225"/>
      <c r="BQ12" s="247" t="s">
        <v>136</v>
      </c>
      <c r="BR12" s="248" t="s">
        <v>451</v>
      </c>
      <c r="BS12" s="248" t="s">
        <v>146</v>
      </c>
      <c r="BT12" s="248" t="s">
        <v>142</v>
      </c>
      <c r="BU12" s="248" t="s">
        <v>452</v>
      </c>
      <c r="BX12" s="225"/>
      <c r="BY12" s="225"/>
      <c r="BZ12" s="247" t="s">
        <v>136</v>
      </c>
      <c r="CA12" s="248" t="s">
        <v>451</v>
      </c>
      <c r="CB12" s="248" t="s">
        <v>146</v>
      </c>
      <c r="CC12" s="248" t="s">
        <v>142</v>
      </c>
      <c r="CD12" s="248" t="s">
        <v>452</v>
      </c>
      <c r="CG12" s="225"/>
      <c r="CH12" s="225"/>
      <c r="CI12" s="247" t="s">
        <v>136</v>
      </c>
      <c r="CJ12" s="248" t="s">
        <v>451</v>
      </c>
      <c r="CK12" s="248" t="s">
        <v>146</v>
      </c>
      <c r="CL12" s="248" t="s">
        <v>142</v>
      </c>
      <c r="CM12" s="248" t="s">
        <v>452</v>
      </c>
      <c r="CP12" s="225"/>
      <c r="CQ12" s="225"/>
      <c r="CR12" s="247" t="s">
        <v>136</v>
      </c>
      <c r="CS12" s="248" t="s">
        <v>451</v>
      </c>
      <c r="CT12" s="248" t="s">
        <v>146</v>
      </c>
      <c r="CU12" s="248" t="s">
        <v>142</v>
      </c>
      <c r="CV12" s="248" t="s">
        <v>452</v>
      </c>
      <c r="CY12" s="225"/>
      <c r="CZ12" s="225"/>
      <c r="DA12" s="247" t="s">
        <v>136</v>
      </c>
      <c r="DB12" s="248" t="s">
        <v>451</v>
      </c>
      <c r="DC12" s="248" t="s">
        <v>146</v>
      </c>
      <c r="DD12" s="248" t="s">
        <v>142</v>
      </c>
      <c r="DE12" s="248" t="s">
        <v>452</v>
      </c>
      <c r="DH12" s="225"/>
      <c r="DI12" s="225"/>
      <c r="DJ12" s="247" t="s">
        <v>136</v>
      </c>
      <c r="DK12" s="248" t="s">
        <v>451</v>
      </c>
      <c r="DL12" s="248" t="s">
        <v>146</v>
      </c>
      <c r="DM12" s="248" t="s">
        <v>142</v>
      </c>
      <c r="DN12" s="248" t="s">
        <v>452</v>
      </c>
      <c r="DQ12" s="225"/>
      <c r="DR12" s="225"/>
      <c r="DS12" s="247" t="s">
        <v>136</v>
      </c>
      <c r="DT12" s="248" t="s">
        <v>451</v>
      </c>
      <c r="DU12" s="248" t="s">
        <v>146</v>
      </c>
      <c r="DV12" s="248" t="s">
        <v>142</v>
      </c>
      <c r="DW12" s="248" t="s">
        <v>452</v>
      </c>
      <c r="DZ12" s="225"/>
      <c r="EA12" s="225"/>
      <c r="EB12" s="247" t="s">
        <v>136</v>
      </c>
      <c r="EC12" s="248" t="s">
        <v>451</v>
      </c>
      <c r="ED12" s="248" t="s">
        <v>146</v>
      </c>
      <c r="EE12" s="248" t="s">
        <v>142</v>
      </c>
      <c r="EF12" s="248" t="s">
        <v>452</v>
      </c>
      <c r="EI12" s="225"/>
      <c r="EJ12" s="225"/>
      <c r="EK12" s="247" t="s">
        <v>136</v>
      </c>
      <c r="EL12" s="248" t="s">
        <v>451</v>
      </c>
      <c r="EM12" s="248" t="s">
        <v>146</v>
      </c>
      <c r="EN12" s="248" t="s">
        <v>142</v>
      </c>
      <c r="EO12" s="248" t="s">
        <v>452</v>
      </c>
      <c r="ER12" s="225"/>
      <c r="ES12" s="225"/>
      <c r="ET12" s="247" t="s">
        <v>136</v>
      </c>
      <c r="EU12" s="248" t="s">
        <v>451</v>
      </c>
      <c r="EV12" s="248" t="s">
        <v>146</v>
      </c>
      <c r="EW12" s="248" t="s">
        <v>142</v>
      </c>
      <c r="EX12" s="248" t="s">
        <v>452</v>
      </c>
      <c r="FA12" s="225"/>
      <c r="FB12" s="225"/>
      <c r="FC12" s="247" t="s">
        <v>136</v>
      </c>
      <c r="FD12" s="248" t="s">
        <v>451</v>
      </c>
      <c r="FE12" s="248" t="s">
        <v>146</v>
      </c>
      <c r="FF12" s="248" t="s">
        <v>142</v>
      </c>
      <c r="FG12" s="248" t="s">
        <v>452</v>
      </c>
      <c r="FJ12" s="225"/>
      <c r="FK12" s="225"/>
      <c r="FL12" s="247" t="s">
        <v>136</v>
      </c>
      <c r="FM12" s="248" t="s">
        <v>451</v>
      </c>
      <c r="FN12" s="248" t="s">
        <v>146</v>
      </c>
      <c r="FO12" s="248" t="s">
        <v>142</v>
      </c>
      <c r="FP12" s="248" t="s">
        <v>452</v>
      </c>
      <c r="FS12" s="225"/>
      <c r="FT12" s="225"/>
      <c r="FU12" s="247" t="s">
        <v>136</v>
      </c>
      <c r="FV12" s="248" t="s">
        <v>451</v>
      </c>
      <c r="FW12" s="248" t="s">
        <v>146</v>
      </c>
      <c r="FX12" s="248" t="s">
        <v>142</v>
      </c>
      <c r="FY12" s="248" t="s">
        <v>452</v>
      </c>
      <c r="GB12" s="225"/>
      <c r="GC12" s="225"/>
      <c r="GD12" s="247" t="s">
        <v>136</v>
      </c>
      <c r="GE12" s="248" t="s">
        <v>451</v>
      </c>
      <c r="GF12" s="248" t="s">
        <v>146</v>
      </c>
      <c r="GG12" s="248" t="s">
        <v>142</v>
      </c>
      <c r="GH12" s="248" t="s">
        <v>452</v>
      </c>
      <c r="GK12" s="225"/>
      <c r="GL12" s="225"/>
      <c r="GM12" s="247" t="s">
        <v>136</v>
      </c>
      <c r="GN12" s="248" t="s">
        <v>451</v>
      </c>
      <c r="GO12" s="248" t="s">
        <v>146</v>
      </c>
      <c r="GP12" s="248" t="s">
        <v>142</v>
      </c>
      <c r="GQ12" s="248" t="s">
        <v>452</v>
      </c>
      <c r="GT12" s="225"/>
      <c r="GU12" s="225"/>
      <c r="GV12" s="247" t="s">
        <v>136</v>
      </c>
      <c r="GW12" s="248" t="s">
        <v>451</v>
      </c>
      <c r="GX12" s="248" t="s">
        <v>146</v>
      </c>
      <c r="GY12" s="248" t="s">
        <v>142</v>
      </c>
      <c r="GZ12" s="248" t="s">
        <v>452</v>
      </c>
      <c r="HC12" s="225"/>
      <c r="HD12" s="225"/>
      <c r="HE12" s="247" t="s">
        <v>136</v>
      </c>
      <c r="HF12" s="248" t="s">
        <v>451</v>
      </c>
      <c r="HG12" s="248" t="s">
        <v>146</v>
      </c>
      <c r="HH12" s="248" t="s">
        <v>142</v>
      </c>
      <c r="HI12" s="248" t="s">
        <v>452</v>
      </c>
    </row>
    <row r="13" spans="3:217" ht="14" outlineLevel="1">
      <c r="D13" s="225"/>
      <c r="E13" s="225"/>
      <c r="F13" s="244"/>
      <c r="G13" s="245"/>
      <c r="H13" s="245"/>
      <c r="I13" s="246"/>
      <c r="J13" s="246" t="str">
        <f>IF(SUMPRODUCT((G13:G17)*(H13:H17))=0,"",SUMPRODUCT((G13:G17)*(H13:H17)))</f>
        <v/>
      </c>
      <c r="M13" s="225"/>
      <c r="N13" s="225"/>
      <c r="O13" s="244"/>
      <c r="P13" s="245"/>
      <c r="Q13" s="245"/>
      <c r="R13" s="246"/>
      <c r="S13" s="246" t="str">
        <f>IF(SUMPRODUCT((P13:P17)*(Q13:Q17))=0,"",SUMPRODUCT((P13:P17)*(Q13:Q17)))</f>
        <v/>
      </c>
      <c r="V13" s="225"/>
      <c r="W13" s="225"/>
      <c r="X13" s="244"/>
      <c r="Y13" s="245"/>
      <c r="Z13" s="245"/>
      <c r="AA13" s="246"/>
      <c r="AB13" s="246" t="str">
        <f>IF(SUMPRODUCT((Y13:Y17)*(Z13:Z17))=0,"",SUMPRODUCT((Y13:Y17)*(Z13:Z17)))</f>
        <v/>
      </c>
      <c r="AE13" s="225"/>
      <c r="AF13" s="225"/>
      <c r="AG13" s="244"/>
      <c r="AH13" s="245"/>
      <c r="AI13" s="245"/>
      <c r="AJ13" s="246"/>
      <c r="AK13" s="246" t="str">
        <f>IF(SUMPRODUCT((AH13:AH17)*(AI13:AI17))=0,"",SUMPRODUCT((AH13:AH17)*(AI13:AI17)))</f>
        <v/>
      </c>
      <c r="AN13" s="225"/>
      <c r="AO13" s="225"/>
      <c r="AP13" s="244"/>
      <c r="AQ13" s="245"/>
      <c r="AR13" s="245"/>
      <c r="AS13" s="246"/>
      <c r="AT13" s="246" t="str">
        <f>IF(SUMPRODUCT((AQ13:AQ17)*(AR13:AR17))=0,"",SUMPRODUCT((AQ13:AQ17)*(AR13:AR17)))</f>
        <v/>
      </c>
      <c r="AW13" s="225"/>
      <c r="AX13" s="225"/>
      <c r="AY13" s="244"/>
      <c r="AZ13" s="245"/>
      <c r="BA13" s="245"/>
      <c r="BB13" s="246"/>
      <c r="BC13" s="246" t="str">
        <f>IF(SUMPRODUCT((AZ13:AZ17)*(BA13:BA17))=0,"",SUMPRODUCT((AZ13:AZ17)*(BA13:BA17)))</f>
        <v/>
      </c>
      <c r="BF13" s="225"/>
      <c r="BG13" s="225"/>
      <c r="BH13" s="244"/>
      <c r="BI13" s="245"/>
      <c r="BJ13" s="245"/>
      <c r="BK13" s="246"/>
      <c r="BL13" s="246" t="str">
        <f>IF(SUMPRODUCT((BI13:BI17)*(BJ13:BJ17))=0,"",SUMPRODUCT((BI13:BI17)*(BJ13:BJ17)))</f>
        <v/>
      </c>
      <c r="BO13" s="225"/>
      <c r="BP13" s="225"/>
      <c r="BQ13" s="244"/>
      <c r="BR13" s="245"/>
      <c r="BS13" s="245"/>
      <c r="BT13" s="246"/>
      <c r="BU13" s="246" t="str">
        <f>IF(SUMPRODUCT((BR13:BR17)*(BS13:BS17))=0,"",SUMPRODUCT((BR13:BR17)*(BS13:BS17)))</f>
        <v/>
      </c>
      <c r="BX13" s="225"/>
      <c r="BY13" s="225"/>
      <c r="BZ13" s="244"/>
      <c r="CA13" s="245"/>
      <c r="CB13" s="245"/>
      <c r="CC13" s="246"/>
      <c r="CD13" s="246" t="str">
        <f>IF(SUMPRODUCT((CA13:CA17)*(CB13:CB17))=0,"",SUMPRODUCT((CA13:CA17)*(CB13:CB17)))</f>
        <v/>
      </c>
      <c r="CG13" s="225"/>
      <c r="CH13" s="225"/>
      <c r="CI13" s="244"/>
      <c r="CJ13" s="245"/>
      <c r="CK13" s="245"/>
      <c r="CL13" s="246"/>
      <c r="CM13" s="246" t="str">
        <f>IF(SUMPRODUCT((CJ13:CJ17)*(CK13:CK17))=0,"",SUMPRODUCT((CJ13:CJ17)*(CK13:CK17)))</f>
        <v/>
      </c>
      <c r="CP13" s="225"/>
      <c r="CQ13" s="225"/>
      <c r="CR13" s="244"/>
      <c r="CS13" s="245"/>
      <c r="CT13" s="245"/>
      <c r="CU13" s="246"/>
      <c r="CV13" s="246" t="str">
        <f>IF(SUMPRODUCT((CS13:CS17)*(CT13:CT17))=0,"",SUMPRODUCT((CS13:CS17)*(CT13:CT17)))</f>
        <v/>
      </c>
      <c r="CY13" s="225"/>
      <c r="CZ13" s="225"/>
      <c r="DA13" s="244"/>
      <c r="DB13" s="245"/>
      <c r="DC13" s="245"/>
      <c r="DD13" s="246"/>
      <c r="DE13" s="246" t="str">
        <f>IF(SUMPRODUCT((DB13:DB17)*(DC13:DC17))=0,"",SUMPRODUCT((DB13:DB17)*(DC13:DC17)))</f>
        <v/>
      </c>
      <c r="DH13" s="225"/>
      <c r="DI13" s="225"/>
      <c r="DJ13" s="244"/>
      <c r="DK13" s="245"/>
      <c r="DL13" s="245"/>
      <c r="DM13" s="246"/>
      <c r="DN13" s="246" t="str">
        <f>IF(SUMPRODUCT((DK13:DK17)*(DL13:DL17))=0,"",SUMPRODUCT((DK13:DK17)*(DL13:DL17)))</f>
        <v/>
      </c>
      <c r="DQ13" s="225"/>
      <c r="DR13" s="225"/>
      <c r="DS13" s="244"/>
      <c r="DT13" s="245"/>
      <c r="DU13" s="245"/>
      <c r="DV13" s="246"/>
      <c r="DW13" s="246" t="str">
        <f>IF(SUMPRODUCT((DT13:DT17)*(DU13:DU17))=0,"",SUMPRODUCT((DT13:DT17)*(DU13:DU17)))</f>
        <v/>
      </c>
      <c r="DZ13" s="225"/>
      <c r="EA13" s="225"/>
      <c r="EB13" s="244"/>
      <c r="EC13" s="245"/>
      <c r="ED13" s="245"/>
      <c r="EE13" s="246"/>
      <c r="EF13" s="246" t="str">
        <f>IF(SUMPRODUCT((EC13:EC17)*(ED13:ED17))=0,"",SUMPRODUCT((EC13:EC17)*(ED13:ED17)))</f>
        <v/>
      </c>
      <c r="EI13" s="225"/>
      <c r="EJ13" s="225"/>
      <c r="EK13" s="244"/>
      <c r="EL13" s="245"/>
      <c r="EM13" s="245"/>
      <c r="EN13" s="246"/>
      <c r="EO13" s="246" t="str">
        <f>IF(SUMPRODUCT((EL13:EL17)*(EM13:EM17))=0,"",SUMPRODUCT((EL13:EL17)*(EM13:EM17)))</f>
        <v/>
      </c>
      <c r="ER13" s="225"/>
      <c r="ES13" s="225"/>
      <c r="ET13" s="244"/>
      <c r="EU13" s="245"/>
      <c r="EV13" s="245"/>
      <c r="EW13" s="246"/>
      <c r="EX13" s="246" t="str">
        <f>IF(SUMPRODUCT((EU13:EU17)*(EV13:EV17))=0,"",SUMPRODUCT((EU13:EU17)*(EV13:EV17)))</f>
        <v/>
      </c>
      <c r="FA13" s="225"/>
      <c r="FB13" s="225"/>
      <c r="FC13" s="244"/>
      <c r="FD13" s="245"/>
      <c r="FE13" s="245"/>
      <c r="FF13" s="246"/>
      <c r="FG13" s="246" t="str">
        <f>IF(SUMPRODUCT((FD13:FD17)*(FE13:FE17))=0,"",SUMPRODUCT((FD13:FD17)*(FE13:FE17)))</f>
        <v/>
      </c>
      <c r="FJ13" s="225"/>
      <c r="FK13" s="225"/>
      <c r="FL13" s="244"/>
      <c r="FM13" s="245"/>
      <c r="FN13" s="245"/>
      <c r="FO13" s="246"/>
      <c r="FP13" s="246" t="str">
        <f>IF(SUMPRODUCT((FM13:FM17)*(FN13:FN17))=0,"",SUMPRODUCT((FM13:FM17)*(FN13:FN17)))</f>
        <v/>
      </c>
      <c r="FS13" s="225"/>
      <c r="FT13" s="225"/>
      <c r="FU13" s="244"/>
      <c r="FV13" s="245"/>
      <c r="FW13" s="245"/>
      <c r="FX13" s="246"/>
      <c r="FY13" s="246" t="str">
        <f>IF(SUMPRODUCT((FV13:FV17)*(FW13:FW17))=0,"",SUMPRODUCT((FV13:FV17)*(FW13:FW17)))</f>
        <v/>
      </c>
      <c r="GB13" s="225"/>
      <c r="GC13" s="225"/>
      <c r="GD13" s="244"/>
      <c r="GE13" s="245"/>
      <c r="GF13" s="245"/>
      <c r="GG13" s="246"/>
      <c r="GH13" s="246" t="str">
        <f>IF(SUMPRODUCT((GE13:GE17)*(GF13:GF17))=0,"",SUMPRODUCT((GE13:GE17)*(GF13:GF17)))</f>
        <v/>
      </c>
      <c r="GK13" s="225"/>
      <c r="GL13" s="225"/>
      <c r="GM13" s="244"/>
      <c r="GN13" s="245"/>
      <c r="GO13" s="245"/>
      <c r="GP13" s="246"/>
      <c r="GQ13" s="246" t="str">
        <f>IF(SUMPRODUCT((GN13:GN17)*(GO13:GO17))=0,"",SUMPRODUCT((GN13:GN17)*(GO13:GO17)))</f>
        <v/>
      </c>
      <c r="GT13" s="225"/>
      <c r="GU13" s="225"/>
      <c r="GV13" s="244"/>
      <c r="GW13" s="245"/>
      <c r="GX13" s="245"/>
      <c r="GY13" s="246"/>
      <c r="GZ13" s="246" t="str">
        <f>IF(SUMPRODUCT((GW13:GW17)*(GX13:GX17))=0,"",SUMPRODUCT((GW13:GW17)*(GX13:GX17)))</f>
        <v/>
      </c>
      <c r="HC13" s="225"/>
      <c r="HD13" s="225"/>
      <c r="HE13" s="244"/>
      <c r="HF13" s="245"/>
      <c r="HG13" s="245"/>
      <c r="HH13" s="246"/>
      <c r="HI13" s="246" t="str">
        <f>IF(SUMPRODUCT((HF13:HF17)*(HG13:HG17))=0,"",SUMPRODUCT((HF13:HF17)*(HG13:HG17)))</f>
        <v/>
      </c>
    </row>
    <row r="14" spans="3:217" ht="14" outlineLevel="2">
      <c r="D14" s="225"/>
      <c r="E14" s="225"/>
      <c r="F14" s="231"/>
      <c r="G14" s="232"/>
      <c r="H14" s="232"/>
      <c r="I14" s="233"/>
      <c r="J14" s="246" t="str">
        <f>IF(SUMPRODUCT((G13:G17)*(H13:H17))=0,"",SUMPRODUCT((G13:G17)*(H13:H17)))</f>
        <v/>
      </c>
      <c r="M14" s="225"/>
      <c r="N14" s="225"/>
      <c r="O14" s="231"/>
      <c r="P14" s="232"/>
      <c r="Q14" s="232"/>
      <c r="R14" s="233"/>
      <c r="S14" s="246" t="str">
        <f>IF(SUMPRODUCT((P13:P17)*(Q13:Q17))=0,"",SUMPRODUCT((P13:P17)*(Q13:Q17)))</f>
        <v/>
      </c>
      <c r="V14" s="225"/>
      <c r="W14" s="225"/>
      <c r="X14" s="231"/>
      <c r="Y14" s="232"/>
      <c r="Z14" s="232"/>
      <c r="AA14" s="233"/>
      <c r="AB14" s="246" t="str">
        <f>IF(SUMPRODUCT((Y13:Y17)*(Z13:Z17))=0,"",SUMPRODUCT((Y13:Y17)*(Z13:Z17)))</f>
        <v/>
      </c>
      <c r="AE14" s="225"/>
      <c r="AF14" s="225"/>
      <c r="AG14" s="231"/>
      <c r="AH14" s="232"/>
      <c r="AI14" s="232"/>
      <c r="AJ14" s="233"/>
      <c r="AK14" s="246" t="str">
        <f>IF(SUMPRODUCT((AH13:AH17)*(AI13:AI17))=0,"",SUMPRODUCT((AH13:AH17)*(AI13:AI17)))</f>
        <v/>
      </c>
      <c r="AN14" s="225"/>
      <c r="AO14" s="225"/>
      <c r="AP14" s="231"/>
      <c r="AQ14" s="232"/>
      <c r="AR14" s="232"/>
      <c r="AS14" s="233"/>
      <c r="AT14" s="246" t="str">
        <f>IF(SUMPRODUCT((AQ13:AQ17)*(AR13:AR17))=0,"",SUMPRODUCT((AQ13:AQ17)*(AR13:AR17)))</f>
        <v/>
      </c>
      <c r="AW14" s="225"/>
      <c r="AX14" s="225"/>
      <c r="AY14" s="231"/>
      <c r="AZ14" s="232"/>
      <c r="BA14" s="232"/>
      <c r="BB14" s="233"/>
      <c r="BC14" s="246" t="str">
        <f>IF(SUMPRODUCT((AZ13:AZ17)*(BA13:BA17))=0,"",SUMPRODUCT((AZ13:AZ17)*(BA13:BA17)))</f>
        <v/>
      </c>
      <c r="BF14" s="225"/>
      <c r="BG14" s="225"/>
      <c r="BH14" s="231"/>
      <c r="BI14" s="232"/>
      <c r="BJ14" s="232"/>
      <c r="BK14" s="233"/>
      <c r="BL14" s="246" t="str">
        <f>IF(SUMPRODUCT((BI13:BI17)*(BJ13:BJ17))=0,"",SUMPRODUCT((BI13:BI17)*(BJ13:BJ17)))</f>
        <v/>
      </c>
      <c r="BO14" s="225"/>
      <c r="BP14" s="225"/>
      <c r="BQ14" s="231"/>
      <c r="BR14" s="232"/>
      <c r="BS14" s="232"/>
      <c r="BT14" s="233"/>
      <c r="BU14" s="246" t="str">
        <f>IF(SUMPRODUCT((BR13:BR17)*(BS13:BS17))=0,"",SUMPRODUCT((BR13:BR17)*(BS13:BS17)))</f>
        <v/>
      </c>
      <c r="BX14" s="225"/>
      <c r="BY14" s="225"/>
      <c r="BZ14" s="231"/>
      <c r="CA14" s="232"/>
      <c r="CB14" s="232"/>
      <c r="CC14" s="233"/>
      <c r="CD14" s="246" t="str">
        <f>IF(SUMPRODUCT((CA13:CA17)*(CB13:CB17))=0,"",SUMPRODUCT((CA13:CA17)*(CB13:CB17)))</f>
        <v/>
      </c>
      <c r="CG14" s="225"/>
      <c r="CH14" s="225"/>
      <c r="CI14" s="231"/>
      <c r="CJ14" s="232"/>
      <c r="CK14" s="232"/>
      <c r="CL14" s="233"/>
      <c r="CM14" s="246" t="str">
        <f>IF(SUMPRODUCT((CJ13:CJ17)*(CK13:CK17))=0,"",SUMPRODUCT((CJ13:CJ17)*(CK13:CK17)))</f>
        <v/>
      </c>
      <c r="CP14" s="225"/>
      <c r="CQ14" s="225"/>
      <c r="CR14" s="231"/>
      <c r="CS14" s="232"/>
      <c r="CT14" s="232"/>
      <c r="CU14" s="233"/>
      <c r="CV14" s="246" t="str">
        <f>IF(SUMPRODUCT((CS13:CS17)*(CT13:CT17))=0,"",SUMPRODUCT((CS13:CS17)*(CT13:CT17)))</f>
        <v/>
      </c>
      <c r="CY14" s="225"/>
      <c r="CZ14" s="225"/>
      <c r="DA14" s="231"/>
      <c r="DB14" s="232"/>
      <c r="DC14" s="232"/>
      <c r="DD14" s="233"/>
      <c r="DE14" s="246" t="str">
        <f>IF(SUMPRODUCT((DB13:DB17)*(DC13:DC17))=0,"",SUMPRODUCT((DB13:DB17)*(DC13:DC17)))</f>
        <v/>
      </c>
      <c r="DH14" s="225"/>
      <c r="DI14" s="225"/>
      <c r="DJ14" s="231"/>
      <c r="DK14" s="232"/>
      <c r="DL14" s="232"/>
      <c r="DM14" s="233"/>
      <c r="DN14" s="246" t="str">
        <f>IF(SUMPRODUCT((DK13:DK17)*(DL13:DL17))=0,"",SUMPRODUCT((DK13:DK17)*(DL13:DL17)))</f>
        <v/>
      </c>
      <c r="DQ14" s="225"/>
      <c r="DR14" s="225"/>
      <c r="DS14" s="231"/>
      <c r="DT14" s="232"/>
      <c r="DU14" s="232"/>
      <c r="DV14" s="233"/>
      <c r="DW14" s="246" t="str">
        <f>IF(SUMPRODUCT((DT13:DT17)*(DU13:DU17))=0,"",SUMPRODUCT((DT13:DT17)*(DU13:DU17)))</f>
        <v/>
      </c>
      <c r="DZ14" s="225"/>
      <c r="EA14" s="225"/>
      <c r="EB14" s="231"/>
      <c r="EC14" s="232"/>
      <c r="ED14" s="232"/>
      <c r="EE14" s="233"/>
      <c r="EF14" s="246" t="str">
        <f>IF(SUMPRODUCT((EC13:EC17)*(ED13:ED17))=0,"",SUMPRODUCT((EC13:EC17)*(ED13:ED17)))</f>
        <v/>
      </c>
      <c r="EI14" s="225"/>
      <c r="EJ14" s="225"/>
      <c r="EK14" s="231"/>
      <c r="EL14" s="232"/>
      <c r="EM14" s="232"/>
      <c r="EN14" s="233"/>
      <c r="EO14" s="246" t="str">
        <f>IF(SUMPRODUCT((EL13:EL17)*(EM13:EM17))=0,"",SUMPRODUCT((EL13:EL17)*(EM13:EM17)))</f>
        <v/>
      </c>
      <c r="ER14" s="225"/>
      <c r="ES14" s="225"/>
      <c r="ET14" s="231"/>
      <c r="EU14" s="232"/>
      <c r="EV14" s="232"/>
      <c r="EW14" s="233"/>
      <c r="EX14" s="246" t="str">
        <f>IF(SUMPRODUCT((EU13:EU17)*(EV13:EV17))=0,"",SUMPRODUCT((EU13:EU17)*(EV13:EV17)))</f>
        <v/>
      </c>
      <c r="FA14" s="225"/>
      <c r="FB14" s="225"/>
      <c r="FC14" s="231"/>
      <c r="FD14" s="232"/>
      <c r="FE14" s="232"/>
      <c r="FF14" s="233"/>
      <c r="FG14" s="246" t="str">
        <f>IF(SUMPRODUCT((FD13:FD17)*(FE13:FE17))=0,"",SUMPRODUCT((FD13:FD17)*(FE13:FE17)))</f>
        <v/>
      </c>
      <c r="FJ14" s="225"/>
      <c r="FK14" s="225"/>
      <c r="FL14" s="231"/>
      <c r="FM14" s="232"/>
      <c r="FN14" s="232"/>
      <c r="FO14" s="233"/>
      <c r="FP14" s="246" t="str">
        <f>IF(SUMPRODUCT((FM13:FM17)*(FN13:FN17))=0,"",SUMPRODUCT((FM13:FM17)*(FN13:FN17)))</f>
        <v/>
      </c>
      <c r="FS14" s="225"/>
      <c r="FT14" s="225"/>
      <c r="FU14" s="231"/>
      <c r="FV14" s="232"/>
      <c r="FW14" s="232"/>
      <c r="FX14" s="233"/>
      <c r="FY14" s="246" t="str">
        <f>IF(SUMPRODUCT((FV13:FV17)*(FW13:FW17))=0,"",SUMPRODUCT((FV13:FV17)*(FW13:FW17)))</f>
        <v/>
      </c>
      <c r="GB14" s="225"/>
      <c r="GC14" s="225"/>
      <c r="GD14" s="231"/>
      <c r="GE14" s="232"/>
      <c r="GF14" s="232"/>
      <c r="GG14" s="233"/>
      <c r="GH14" s="246" t="str">
        <f>IF(SUMPRODUCT((GE13:GE17)*(GF13:GF17))=0,"",SUMPRODUCT((GE13:GE17)*(GF13:GF17)))</f>
        <v/>
      </c>
      <c r="GK14" s="225"/>
      <c r="GL14" s="225"/>
      <c r="GM14" s="231"/>
      <c r="GN14" s="232"/>
      <c r="GO14" s="232"/>
      <c r="GP14" s="233"/>
      <c r="GQ14" s="246" t="str">
        <f>IF(SUMPRODUCT((GN13:GN17)*(GO13:GO17))=0,"",SUMPRODUCT((GN13:GN17)*(GO13:GO17)))</f>
        <v/>
      </c>
      <c r="GT14" s="225"/>
      <c r="GU14" s="225"/>
      <c r="GV14" s="231"/>
      <c r="GW14" s="232"/>
      <c r="GX14" s="232"/>
      <c r="GY14" s="233"/>
      <c r="GZ14" s="246" t="str">
        <f>IF(SUMPRODUCT((GW13:GW17)*(GX13:GX17))=0,"",SUMPRODUCT((GW13:GW17)*(GX13:GX17)))</f>
        <v/>
      </c>
      <c r="HC14" s="225"/>
      <c r="HD14" s="225"/>
      <c r="HE14" s="231"/>
      <c r="HF14" s="232"/>
      <c r="HG14" s="232"/>
      <c r="HH14" s="233"/>
      <c r="HI14" s="246" t="str">
        <f>IF(SUMPRODUCT((HF13:HF17)*(HG13:HG17))=0,"",SUMPRODUCT((HF13:HF17)*(HG13:HG17)))</f>
        <v/>
      </c>
    </row>
    <row r="15" spans="3:217" ht="14" outlineLevel="2">
      <c r="D15" s="225"/>
      <c r="E15" s="225"/>
      <c r="F15" s="231"/>
      <c r="G15" s="232"/>
      <c r="H15" s="232"/>
      <c r="I15" s="233"/>
      <c r="J15" s="246" t="str">
        <f>IF(SUMPRODUCT((G13:G17)*(H13:H17))=0,"",SUMPRODUCT((G13:G17)*(H13:H17)))</f>
        <v/>
      </c>
      <c r="M15" s="225"/>
      <c r="N15" s="225"/>
      <c r="O15" s="231"/>
      <c r="P15" s="232"/>
      <c r="Q15" s="232"/>
      <c r="R15" s="233"/>
      <c r="S15" s="246" t="str">
        <f>IF(SUMPRODUCT((P13:P17)*(Q13:Q17))=0,"",SUMPRODUCT((P13:P17)*(Q13:Q17)))</f>
        <v/>
      </c>
      <c r="V15" s="225"/>
      <c r="W15" s="225"/>
      <c r="X15" s="231"/>
      <c r="Y15" s="232"/>
      <c r="Z15" s="232"/>
      <c r="AA15" s="233"/>
      <c r="AB15" s="246" t="str">
        <f>IF(SUMPRODUCT((Y13:Y17)*(Z13:Z17))=0,"",SUMPRODUCT((Y13:Y17)*(Z13:Z17)))</f>
        <v/>
      </c>
      <c r="AE15" s="225"/>
      <c r="AF15" s="225"/>
      <c r="AG15" s="231"/>
      <c r="AH15" s="232"/>
      <c r="AI15" s="232"/>
      <c r="AJ15" s="233"/>
      <c r="AK15" s="246" t="str">
        <f>IF(SUMPRODUCT((AH13:AH17)*(AI13:AI17))=0,"",SUMPRODUCT((AH13:AH17)*(AI13:AI17)))</f>
        <v/>
      </c>
      <c r="AN15" s="225"/>
      <c r="AO15" s="225"/>
      <c r="AP15" s="231"/>
      <c r="AQ15" s="232"/>
      <c r="AR15" s="232"/>
      <c r="AS15" s="233"/>
      <c r="AT15" s="246" t="str">
        <f>IF(SUMPRODUCT((AQ13:AQ17)*(AR13:AR17))=0,"",SUMPRODUCT((AQ13:AQ17)*(AR13:AR17)))</f>
        <v/>
      </c>
      <c r="AW15" s="225"/>
      <c r="AX15" s="225"/>
      <c r="AY15" s="231"/>
      <c r="AZ15" s="232"/>
      <c r="BA15" s="232"/>
      <c r="BB15" s="233"/>
      <c r="BC15" s="246" t="str">
        <f>IF(SUMPRODUCT((AZ13:AZ17)*(BA13:BA17))=0,"",SUMPRODUCT((AZ13:AZ17)*(BA13:BA17)))</f>
        <v/>
      </c>
      <c r="BF15" s="225"/>
      <c r="BG15" s="225"/>
      <c r="BH15" s="231"/>
      <c r="BI15" s="232"/>
      <c r="BJ15" s="232"/>
      <c r="BK15" s="233"/>
      <c r="BL15" s="246" t="str">
        <f>IF(SUMPRODUCT((BI13:BI17)*(BJ13:BJ17))=0,"",SUMPRODUCT((BI13:BI17)*(BJ13:BJ17)))</f>
        <v/>
      </c>
      <c r="BO15" s="225"/>
      <c r="BP15" s="225"/>
      <c r="BQ15" s="231"/>
      <c r="BR15" s="232"/>
      <c r="BS15" s="232"/>
      <c r="BT15" s="233"/>
      <c r="BU15" s="246" t="str">
        <f>IF(SUMPRODUCT((BR13:BR17)*(BS13:BS17))=0,"",SUMPRODUCT((BR13:BR17)*(BS13:BS17)))</f>
        <v/>
      </c>
      <c r="BX15" s="225"/>
      <c r="BY15" s="225"/>
      <c r="BZ15" s="231"/>
      <c r="CA15" s="232"/>
      <c r="CB15" s="232"/>
      <c r="CC15" s="233"/>
      <c r="CD15" s="246" t="str">
        <f>IF(SUMPRODUCT((CA13:CA17)*(CB13:CB17))=0,"",SUMPRODUCT((CA13:CA17)*(CB13:CB17)))</f>
        <v/>
      </c>
      <c r="CG15" s="225"/>
      <c r="CH15" s="225"/>
      <c r="CI15" s="231"/>
      <c r="CJ15" s="232"/>
      <c r="CK15" s="232"/>
      <c r="CL15" s="233"/>
      <c r="CM15" s="246" t="str">
        <f>IF(SUMPRODUCT((CJ13:CJ17)*(CK13:CK17))=0,"",SUMPRODUCT((CJ13:CJ17)*(CK13:CK17)))</f>
        <v/>
      </c>
      <c r="CP15" s="225"/>
      <c r="CQ15" s="225"/>
      <c r="CR15" s="231"/>
      <c r="CS15" s="232"/>
      <c r="CT15" s="232"/>
      <c r="CU15" s="233"/>
      <c r="CV15" s="246" t="str">
        <f>IF(SUMPRODUCT((CS13:CS17)*(CT13:CT17))=0,"",SUMPRODUCT((CS13:CS17)*(CT13:CT17)))</f>
        <v/>
      </c>
      <c r="CY15" s="225"/>
      <c r="CZ15" s="225"/>
      <c r="DA15" s="231"/>
      <c r="DB15" s="232"/>
      <c r="DC15" s="232"/>
      <c r="DD15" s="233"/>
      <c r="DE15" s="246" t="str">
        <f>IF(SUMPRODUCT((DB13:DB17)*(DC13:DC17))=0,"",SUMPRODUCT((DB13:DB17)*(DC13:DC17)))</f>
        <v/>
      </c>
      <c r="DH15" s="225"/>
      <c r="DI15" s="225"/>
      <c r="DJ15" s="231"/>
      <c r="DK15" s="232"/>
      <c r="DL15" s="232"/>
      <c r="DM15" s="233"/>
      <c r="DN15" s="246" t="str">
        <f>IF(SUMPRODUCT((DK13:DK17)*(DL13:DL17))=0,"",SUMPRODUCT((DK13:DK17)*(DL13:DL17)))</f>
        <v/>
      </c>
      <c r="DQ15" s="225"/>
      <c r="DR15" s="225"/>
      <c r="DS15" s="231"/>
      <c r="DT15" s="232"/>
      <c r="DU15" s="232"/>
      <c r="DV15" s="233"/>
      <c r="DW15" s="246" t="str">
        <f>IF(SUMPRODUCT((DT13:DT17)*(DU13:DU17))=0,"",SUMPRODUCT((DT13:DT17)*(DU13:DU17)))</f>
        <v/>
      </c>
      <c r="DZ15" s="225"/>
      <c r="EA15" s="225"/>
      <c r="EB15" s="231"/>
      <c r="EC15" s="232"/>
      <c r="ED15" s="232"/>
      <c r="EE15" s="233"/>
      <c r="EF15" s="246" t="str">
        <f>IF(SUMPRODUCT((EC13:EC17)*(ED13:ED17))=0,"",SUMPRODUCT((EC13:EC17)*(ED13:ED17)))</f>
        <v/>
      </c>
      <c r="EI15" s="225"/>
      <c r="EJ15" s="225"/>
      <c r="EK15" s="231"/>
      <c r="EL15" s="232"/>
      <c r="EM15" s="232"/>
      <c r="EN15" s="233"/>
      <c r="EO15" s="246" t="str">
        <f>IF(SUMPRODUCT((EL13:EL17)*(EM13:EM17))=0,"",SUMPRODUCT((EL13:EL17)*(EM13:EM17)))</f>
        <v/>
      </c>
      <c r="ER15" s="225"/>
      <c r="ES15" s="225"/>
      <c r="ET15" s="231"/>
      <c r="EU15" s="232"/>
      <c r="EV15" s="232"/>
      <c r="EW15" s="233"/>
      <c r="EX15" s="246" t="str">
        <f>IF(SUMPRODUCT((EU13:EU17)*(EV13:EV17))=0,"",SUMPRODUCT((EU13:EU17)*(EV13:EV17)))</f>
        <v/>
      </c>
      <c r="FA15" s="225"/>
      <c r="FB15" s="225"/>
      <c r="FC15" s="231"/>
      <c r="FD15" s="232"/>
      <c r="FE15" s="232"/>
      <c r="FF15" s="233"/>
      <c r="FG15" s="246" t="str">
        <f>IF(SUMPRODUCT((FD13:FD17)*(FE13:FE17))=0,"",SUMPRODUCT((FD13:FD17)*(FE13:FE17)))</f>
        <v/>
      </c>
      <c r="FJ15" s="225"/>
      <c r="FK15" s="225"/>
      <c r="FL15" s="231"/>
      <c r="FM15" s="232"/>
      <c r="FN15" s="232"/>
      <c r="FO15" s="233"/>
      <c r="FP15" s="246" t="str">
        <f>IF(SUMPRODUCT((FM13:FM17)*(FN13:FN17))=0,"",SUMPRODUCT((FM13:FM17)*(FN13:FN17)))</f>
        <v/>
      </c>
      <c r="FS15" s="225"/>
      <c r="FT15" s="225"/>
      <c r="FU15" s="231"/>
      <c r="FV15" s="232"/>
      <c r="FW15" s="232"/>
      <c r="FX15" s="233"/>
      <c r="FY15" s="246" t="str">
        <f>IF(SUMPRODUCT((FV13:FV17)*(FW13:FW17))=0,"",SUMPRODUCT((FV13:FV17)*(FW13:FW17)))</f>
        <v/>
      </c>
      <c r="GB15" s="225"/>
      <c r="GC15" s="225"/>
      <c r="GD15" s="231"/>
      <c r="GE15" s="232"/>
      <c r="GF15" s="232"/>
      <c r="GG15" s="233"/>
      <c r="GH15" s="246" t="str">
        <f>IF(SUMPRODUCT((GE13:GE17)*(GF13:GF17))=0,"",SUMPRODUCT((GE13:GE17)*(GF13:GF17)))</f>
        <v/>
      </c>
      <c r="GK15" s="225"/>
      <c r="GL15" s="225"/>
      <c r="GM15" s="231"/>
      <c r="GN15" s="232"/>
      <c r="GO15" s="232"/>
      <c r="GP15" s="233"/>
      <c r="GQ15" s="246" t="str">
        <f>IF(SUMPRODUCT((GN13:GN17)*(GO13:GO17))=0,"",SUMPRODUCT((GN13:GN17)*(GO13:GO17)))</f>
        <v/>
      </c>
      <c r="GT15" s="225"/>
      <c r="GU15" s="225"/>
      <c r="GV15" s="231"/>
      <c r="GW15" s="232"/>
      <c r="GX15" s="232"/>
      <c r="GY15" s="233"/>
      <c r="GZ15" s="246" t="str">
        <f>IF(SUMPRODUCT((GW13:GW17)*(GX13:GX17))=0,"",SUMPRODUCT((GW13:GW17)*(GX13:GX17)))</f>
        <v/>
      </c>
      <c r="HC15" s="225"/>
      <c r="HD15" s="225"/>
      <c r="HE15" s="231"/>
      <c r="HF15" s="232"/>
      <c r="HG15" s="232"/>
      <c r="HH15" s="233"/>
      <c r="HI15" s="246" t="str">
        <f>IF(SUMPRODUCT((HF13:HF17)*(HG13:HG17))=0,"",SUMPRODUCT((HF13:HF17)*(HG13:HG17)))</f>
        <v/>
      </c>
    </row>
    <row r="16" spans="3:217" ht="14" outlineLevel="2">
      <c r="D16" s="225"/>
      <c r="E16" s="225"/>
      <c r="F16" s="231"/>
      <c r="G16" s="232"/>
      <c r="H16" s="232"/>
      <c r="I16" s="233"/>
      <c r="J16" s="246" t="str">
        <f>IF(SUMPRODUCT((G13:G17)*(H13:H17))=0,"",SUMPRODUCT((G13:G17)*(H13:H17)))</f>
        <v/>
      </c>
      <c r="M16" s="225"/>
      <c r="N16" s="225"/>
      <c r="O16" s="231"/>
      <c r="P16" s="232"/>
      <c r="Q16" s="232"/>
      <c r="R16" s="233"/>
      <c r="S16" s="246" t="str">
        <f>IF(SUMPRODUCT((P13:P17)*(Q13:Q17))=0,"",SUMPRODUCT((P13:P17)*(Q13:Q17)))</f>
        <v/>
      </c>
      <c r="V16" s="225"/>
      <c r="W16" s="225"/>
      <c r="X16" s="231"/>
      <c r="Y16" s="232"/>
      <c r="Z16" s="232"/>
      <c r="AA16" s="233"/>
      <c r="AB16" s="246" t="str">
        <f>IF(SUMPRODUCT((Y13:Y17)*(Z13:Z17))=0,"",SUMPRODUCT((Y13:Y17)*(Z13:Z17)))</f>
        <v/>
      </c>
      <c r="AE16" s="225"/>
      <c r="AF16" s="225"/>
      <c r="AG16" s="231"/>
      <c r="AH16" s="232"/>
      <c r="AI16" s="232"/>
      <c r="AJ16" s="233"/>
      <c r="AK16" s="246" t="str">
        <f>IF(SUMPRODUCT((AH13:AH17)*(AI13:AI17))=0,"",SUMPRODUCT((AH13:AH17)*(AI13:AI17)))</f>
        <v/>
      </c>
      <c r="AN16" s="225"/>
      <c r="AO16" s="225"/>
      <c r="AP16" s="231"/>
      <c r="AQ16" s="232"/>
      <c r="AR16" s="232"/>
      <c r="AS16" s="233"/>
      <c r="AT16" s="246" t="str">
        <f>IF(SUMPRODUCT((AQ13:AQ17)*(AR13:AR17))=0,"",SUMPRODUCT((AQ13:AQ17)*(AR13:AR17)))</f>
        <v/>
      </c>
      <c r="AW16" s="225"/>
      <c r="AX16" s="225"/>
      <c r="AY16" s="231"/>
      <c r="AZ16" s="232"/>
      <c r="BA16" s="232"/>
      <c r="BB16" s="233"/>
      <c r="BC16" s="246" t="str">
        <f>IF(SUMPRODUCT((AZ13:AZ17)*(BA13:BA17))=0,"",SUMPRODUCT((AZ13:AZ17)*(BA13:BA17)))</f>
        <v/>
      </c>
      <c r="BF16" s="225"/>
      <c r="BG16" s="225"/>
      <c r="BH16" s="231"/>
      <c r="BI16" s="232"/>
      <c r="BJ16" s="232"/>
      <c r="BK16" s="233"/>
      <c r="BL16" s="246" t="str">
        <f>IF(SUMPRODUCT((BI13:BI17)*(BJ13:BJ17))=0,"",SUMPRODUCT((BI13:BI17)*(BJ13:BJ17)))</f>
        <v/>
      </c>
      <c r="BO16" s="225"/>
      <c r="BP16" s="225"/>
      <c r="BQ16" s="231"/>
      <c r="BR16" s="232"/>
      <c r="BS16" s="232"/>
      <c r="BT16" s="233"/>
      <c r="BU16" s="246" t="str">
        <f>IF(SUMPRODUCT((BR13:BR17)*(BS13:BS17))=0,"",SUMPRODUCT((BR13:BR17)*(BS13:BS17)))</f>
        <v/>
      </c>
      <c r="BX16" s="225"/>
      <c r="BY16" s="225"/>
      <c r="BZ16" s="231"/>
      <c r="CA16" s="232"/>
      <c r="CB16" s="232"/>
      <c r="CC16" s="233"/>
      <c r="CD16" s="246" t="str">
        <f>IF(SUMPRODUCT((CA13:CA17)*(CB13:CB17))=0,"",SUMPRODUCT((CA13:CA17)*(CB13:CB17)))</f>
        <v/>
      </c>
      <c r="CG16" s="225"/>
      <c r="CH16" s="225"/>
      <c r="CI16" s="231"/>
      <c r="CJ16" s="232"/>
      <c r="CK16" s="232"/>
      <c r="CL16" s="233"/>
      <c r="CM16" s="246" t="str">
        <f>IF(SUMPRODUCT((CJ13:CJ17)*(CK13:CK17))=0,"",SUMPRODUCT((CJ13:CJ17)*(CK13:CK17)))</f>
        <v/>
      </c>
      <c r="CP16" s="225"/>
      <c r="CQ16" s="225"/>
      <c r="CR16" s="231"/>
      <c r="CS16" s="232"/>
      <c r="CT16" s="232"/>
      <c r="CU16" s="233"/>
      <c r="CV16" s="246" t="str">
        <f>IF(SUMPRODUCT((CS13:CS17)*(CT13:CT17))=0,"",SUMPRODUCT((CS13:CS17)*(CT13:CT17)))</f>
        <v/>
      </c>
      <c r="CY16" s="225"/>
      <c r="CZ16" s="225"/>
      <c r="DA16" s="231"/>
      <c r="DB16" s="232"/>
      <c r="DC16" s="232"/>
      <c r="DD16" s="233"/>
      <c r="DE16" s="246" t="str">
        <f>IF(SUMPRODUCT((DB13:DB17)*(DC13:DC17))=0,"",SUMPRODUCT((DB13:DB17)*(DC13:DC17)))</f>
        <v/>
      </c>
      <c r="DH16" s="225"/>
      <c r="DI16" s="225"/>
      <c r="DJ16" s="231"/>
      <c r="DK16" s="232"/>
      <c r="DL16" s="232"/>
      <c r="DM16" s="233"/>
      <c r="DN16" s="246" t="str">
        <f>IF(SUMPRODUCT((DK13:DK17)*(DL13:DL17))=0,"",SUMPRODUCT((DK13:DK17)*(DL13:DL17)))</f>
        <v/>
      </c>
      <c r="DQ16" s="225"/>
      <c r="DR16" s="225"/>
      <c r="DS16" s="231"/>
      <c r="DT16" s="232"/>
      <c r="DU16" s="232"/>
      <c r="DV16" s="233"/>
      <c r="DW16" s="246" t="str">
        <f>IF(SUMPRODUCT((DT13:DT17)*(DU13:DU17))=0,"",SUMPRODUCT((DT13:DT17)*(DU13:DU17)))</f>
        <v/>
      </c>
      <c r="DZ16" s="225"/>
      <c r="EA16" s="225"/>
      <c r="EB16" s="231"/>
      <c r="EC16" s="232"/>
      <c r="ED16" s="232"/>
      <c r="EE16" s="233"/>
      <c r="EF16" s="246" t="str">
        <f>IF(SUMPRODUCT((EC13:EC17)*(ED13:ED17))=0,"",SUMPRODUCT((EC13:EC17)*(ED13:ED17)))</f>
        <v/>
      </c>
      <c r="EI16" s="225"/>
      <c r="EJ16" s="225"/>
      <c r="EK16" s="231"/>
      <c r="EL16" s="232"/>
      <c r="EM16" s="232"/>
      <c r="EN16" s="233"/>
      <c r="EO16" s="246" t="str">
        <f>IF(SUMPRODUCT((EL13:EL17)*(EM13:EM17))=0,"",SUMPRODUCT((EL13:EL17)*(EM13:EM17)))</f>
        <v/>
      </c>
      <c r="ER16" s="225"/>
      <c r="ES16" s="225"/>
      <c r="ET16" s="231"/>
      <c r="EU16" s="232"/>
      <c r="EV16" s="232"/>
      <c r="EW16" s="233"/>
      <c r="EX16" s="246" t="str">
        <f>IF(SUMPRODUCT((EU13:EU17)*(EV13:EV17))=0,"",SUMPRODUCT((EU13:EU17)*(EV13:EV17)))</f>
        <v/>
      </c>
      <c r="FA16" s="225"/>
      <c r="FB16" s="225"/>
      <c r="FC16" s="231"/>
      <c r="FD16" s="232"/>
      <c r="FE16" s="232"/>
      <c r="FF16" s="233"/>
      <c r="FG16" s="246" t="str">
        <f>IF(SUMPRODUCT((FD13:FD17)*(FE13:FE17))=0,"",SUMPRODUCT((FD13:FD17)*(FE13:FE17)))</f>
        <v/>
      </c>
      <c r="FJ16" s="225"/>
      <c r="FK16" s="225"/>
      <c r="FL16" s="231"/>
      <c r="FM16" s="232"/>
      <c r="FN16" s="232"/>
      <c r="FO16" s="233"/>
      <c r="FP16" s="246" t="str">
        <f>IF(SUMPRODUCT((FM13:FM17)*(FN13:FN17))=0,"",SUMPRODUCT((FM13:FM17)*(FN13:FN17)))</f>
        <v/>
      </c>
      <c r="FS16" s="225"/>
      <c r="FT16" s="225"/>
      <c r="FU16" s="231"/>
      <c r="FV16" s="232"/>
      <c r="FW16" s="232"/>
      <c r="FX16" s="233"/>
      <c r="FY16" s="246" t="str">
        <f>IF(SUMPRODUCT((FV13:FV17)*(FW13:FW17))=0,"",SUMPRODUCT((FV13:FV17)*(FW13:FW17)))</f>
        <v/>
      </c>
      <c r="GB16" s="225"/>
      <c r="GC16" s="225"/>
      <c r="GD16" s="231"/>
      <c r="GE16" s="232"/>
      <c r="GF16" s="232"/>
      <c r="GG16" s="233"/>
      <c r="GH16" s="246" t="str">
        <f>IF(SUMPRODUCT((GE13:GE17)*(GF13:GF17))=0,"",SUMPRODUCT((GE13:GE17)*(GF13:GF17)))</f>
        <v/>
      </c>
      <c r="GK16" s="225"/>
      <c r="GL16" s="225"/>
      <c r="GM16" s="231"/>
      <c r="GN16" s="232"/>
      <c r="GO16" s="232"/>
      <c r="GP16" s="233"/>
      <c r="GQ16" s="246" t="str">
        <f>IF(SUMPRODUCT((GN13:GN17)*(GO13:GO17))=0,"",SUMPRODUCT((GN13:GN17)*(GO13:GO17)))</f>
        <v/>
      </c>
      <c r="GT16" s="225"/>
      <c r="GU16" s="225"/>
      <c r="GV16" s="231"/>
      <c r="GW16" s="232"/>
      <c r="GX16" s="232"/>
      <c r="GY16" s="233"/>
      <c r="GZ16" s="246" t="str">
        <f>IF(SUMPRODUCT((GW13:GW17)*(GX13:GX17))=0,"",SUMPRODUCT((GW13:GW17)*(GX13:GX17)))</f>
        <v/>
      </c>
      <c r="HC16" s="225"/>
      <c r="HD16" s="225"/>
      <c r="HE16" s="231"/>
      <c r="HF16" s="232"/>
      <c r="HG16" s="232"/>
      <c r="HH16" s="233"/>
      <c r="HI16" s="246" t="str">
        <f>IF(SUMPRODUCT((HF13:HF17)*(HG13:HG17))=0,"",SUMPRODUCT((HF13:HF17)*(HG13:HG17)))</f>
        <v/>
      </c>
    </row>
    <row r="17" spans="4:217" ht="14" outlineLevel="2">
      <c r="D17" s="225"/>
      <c r="E17" s="225"/>
      <c r="F17" s="231"/>
      <c r="G17" s="232"/>
      <c r="H17" s="232"/>
      <c r="I17" s="233"/>
      <c r="J17" s="246" t="str">
        <f>IF(SUMPRODUCT((G13:G17)*(H13:H17))=0,"",SUMPRODUCT((G13:G17)*(H13:H17)))</f>
        <v/>
      </c>
      <c r="M17" s="225"/>
      <c r="N17" s="225"/>
      <c r="O17" s="231"/>
      <c r="P17" s="232"/>
      <c r="Q17" s="232"/>
      <c r="R17" s="233"/>
      <c r="S17" s="246" t="str">
        <f>IF(SUMPRODUCT((P13:P17)*(Q13:Q17))=0,"",SUMPRODUCT((P13:P17)*(Q13:Q17)))</f>
        <v/>
      </c>
      <c r="V17" s="225"/>
      <c r="W17" s="225"/>
      <c r="X17" s="231"/>
      <c r="Y17" s="232"/>
      <c r="Z17" s="232"/>
      <c r="AA17" s="233"/>
      <c r="AB17" s="246" t="str">
        <f>IF(SUMPRODUCT((Y13:Y17)*(Z13:Z17))=0,"",SUMPRODUCT((Y13:Y17)*(Z13:Z17)))</f>
        <v/>
      </c>
      <c r="AE17" s="225"/>
      <c r="AF17" s="225"/>
      <c r="AG17" s="231"/>
      <c r="AH17" s="232"/>
      <c r="AI17" s="232"/>
      <c r="AJ17" s="233"/>
      <c r="AK17" s="246" t="str">
        <f>IF(SUMPRODUCT((AH13:AH17)*(AI13:AI17))=0,"",SUMPRODUCT((AH13:AH17)*(AI13:AI17)))</f>
        <v/>
      </c>
      <c r="AN17" s="225"/>
      <c r="AO17" s="225"/>
      <c r="AP17" s="231"/>
      <c r="AQ17" s="232"/>
      <c r="AR17" s="232"/>
      <c r="AS17" s="233"/>
      <c r="AT17" s="246" t="str">
        <f>IF(SUMPRODUCT((AQ13:AQ17)*(AR13:AR17))=0,"",SUMPRODUCT((AQ13:AQ17)*(AR13:AR17)))</f>
        <v/>
      </c>
      <c r="AW17" s="225"/>
      <c r="AX17" s="225"/>
      <c r="AY17" s="231"/>
      <c r="AZ17" s="232"/>
      <c r="BA17" s="232"/>
      <c r="BB17" s="233"/>
      <c r="BC17" s="246" t="str">
        <f>IF(SUMPRODUCT((AZ13:AZ17)*(BA13:BA17))=0,"",SUMPRODUCT((AZ13:AZ17)*(BA13:BA17)))</f>
        <v/>
      </c>
      <c r="BF17" s="225"/>
      <c r="BG17" s="225"/>
      <c r="BH17" s="231"/>
      <c r="BI17" s="232"/>
      <c r="BJ17" s="232"/>
      <c r="BK17" s="233"/>
      <c r="BL17" s="246" t="str">
        <f>IF(SUMPRODUCT((BI13:BI17)*(BJ13:BJ17))=0,"",SUMPRODUCT((BI13:BI17)*(BJ13:BJ17)))</f>
        <v/>
      </c>
      <c r="BO17" s="225"/>
      <c r="BP17" s="225"/>
      <c r="BQ17" s="231"/>
      <c r="BR17" s="232"/>
      <c r="BS17" s="232"/>
      <c r="BT17" s="233"/>
      <c r="BU17" s="246" t="str">
        <f>IF(SUMPRODUCT((BR13:BR17)*(BS13:BS17))=0,"",SUMPRODUCT((BR13:BR17)*(BS13:BS17)))</f>
        <v/>
      </c>
      <c r="BX17" s="225"/>
      <c r="BY17" s="225"/>
      <c r="BZ17" s="231"/>
      <c r="CA17" s="232"/>
      <c r="CB17" s="232"/>
      <c r="CC17" s="233"/>
      <c r="CD17" s="246" t="str">
        <f>IF(SUMPRODUCT((CA13:CA17)*(CB13:CB17))=0,"",SUMPRODUCT((CA13:CA17)*(CB13:CB17)))</f>
        <v/>
      </c>
      <c r="CG17" s="225"/>
      <c r="CH17" s="225"/>
      <c r="CI17" s="231"/>
      <c r="CJ17" s="232"/>
      <c r="CK17" s="232"/>
      <c r="CL17" s="233"/>
      <c r="CM17" s="246" t="str">
        <f>IF(SUMPRODUCT((CJ13:CJ17)*(CK13:CK17))=0,"",SUMPRODUCT((CJ13:CJ17)*(CK13:CK17)))</f>
        <v/>
      </c>
      <c r="CP17" s="225"/>
      <c r="CQ17" s="225"/>
      <c r="CR17" s="231"/>
      <c r="CS17" s="232"/>
      <c r="CT17" s="232"/>
      <c r="CU17" s="233"/>
      <c r="CV17" s="246" t="str">
        <f>IF(SUMPRODUCT((CS13:CS17)*(CT13:CT17))=0,"",SUMPRODUCT((CS13:CS17)*(CT13:CT17)))</f>
        <v/>
      </c>
      <c r="CY17" s="225"/>
      <c r="CZ17" s="225"/>
      <c r="DA17" s="231"/>
      <c r="DB17" s="232"/>
      <c r="DC17" s="232"/>
      <c r="DD17" s="233"/>
      <c r="DE17" s="246" t="str">
        <f>IF(SUMPRODUCT((DB13:DB17)*(DC13:DC17))=0,"",SUMPRODUCT((DB13:DB17)*(DC13:DC17)))</f>
        <v/>
      </c>
      <c r="DH17" s="225"/>
      <c r="DI17" s="225"/>
      <c r="DJ17" s="231"/>
      <c r="DK17" s="232"/>
      <c r="DL17" s="232"/>
      <c r="DM17" s="233"/>
      <c r="DN17" s="246" t="str">
        <f>IF(SUMPRODUCT((DK13:DK17)*(DL13:DL17))=0,"",SUMPRODUCT((DK13:DK17)*(DL13:DL17)))</f>
        <v/>
      </c>
      <c r="DQ17" s="225"/>
      <c r="DR17" s="225"/>
      <c r="DS17" s="231"/>
      <c r="DT17" s="232"/>
      <c r="DU17" s="232"/>
      <c r="DV17" s="233"/>
      <c r="DW17" s="246" t="str">
        <f>IF(SUMPRODUCT((DT13:DT17)*(DU13:DU17))=0,"",SUMPRODUCT((DT13:DT17)*(DU13:DU17)))</f>
        <v/>
      </c>
      <c r="DZ17" s="225"/>
      <c r="EA17" s="225"/>
      <c r="EB17" s="231"/>
      <c r="EC17" s="232"/>
      <c r="ED17" s="232"/>
      <c r="EE17" s="233"/>
      <c r="EF17" s="246" t="str">
        <f>IF(SUMPRODUCT((EC13:EC17)*(ED13:ED17))=0,"",SUMPRODUCT((EC13:EC17)*(ED13:ED17)))</f>
        <v/>
      </c>
      <c r="EI17" s="225"/>
      <c r="EJ17" s="225"/>
      <c r="EK17" s="231"/>
      <c r="EL17" s="232"/>
      <c r="EM17" s="232"/>
      <c r="EN17" s="233"/>
      <c r="EO17" s="246" t="str">
        <f>IF(SUMPRODUCT((EL13:EL17)*(EM13:EM17))=0,"",SUMPRODUCT((EL13:EL17)*(EM13:EM17)))</f>
        <v/>
      </c>
      <c r="ER17" s="225"/>
      <c r="ES17" s="225"/>
      <c r="ET17" s="231"/>
      <c r="EU17" s="232"/>
      <c r="EV17" s="232"/>
      <c r="EW17" s="233"/>
      <c r="EX17" s="246" t="str">
        <f>IF(SUMPRODUCT((EU13:EU17)*(EV13:EV17))=0,"",SUMPRODUCT((EU13:EU17)*(EV13:EV17)))</f>
        <v/>
      </c>
      <c r="FA17" s="225"/>
      <c r="FB17" s="225"/>
      <c r="FC17" s="231"/>
      <c r="FD17" s="232"/>
      <c r="FE17" s="232"/>
      <c r="FF17" s="233"/>
      <c r="FG17" s="246" t="str">
        <f>IF(SUMPRODUCT((FD13:FD17)*(FE13:FE17))=0,"",SUMPRODUCT((FD13:FD17)*(FE13:FE17)))</f>
        <v/>
      </c>
      <c r="FJ17" s="225"/>
      <c r="FK17" s="225"/>
      <c r="FL17" s="231"/>
      <c r="FM17" s="232"/>
      <c r="FN17" s="232"/>
      <c r="FO17" s="233"/>
      <c r="FP17" s="246" t="str">
        <f>IF(SUMPRODUCT((FM13:FM17)*(FN13:FN17))=0,"",SUMPRODUCT((FM13:FM17)*(FN13:FN17)))</f>
        <v/>
      </c>
      <c r="FS17" s="225"/>
      <c r="FT17" s="225"/>
      <c r="FU17" s="231"/>
      <c r="FV17" s="232"/>
      <c r="FW17" s="232"/>
      <c r="FX17" s="233"/>
      <c r="FY17" s="246" t="str">
        <f>IF(SUMPRODUCT((FV13:FV17)*(FW13:FW17))=0,"",SUMPRODUCT((FV13:FV17)*(FW13:FW17)))</f>
        <v/>
      </c>
      <c r="GB17" s="225"/>
      <c r="GC17" s="225"/>
      <c r="GD17" s="231"/>
      <c r="GE17" s="232"/>
      <c r="GF17" s="232"/>
      <c r="GG17" s="233"/>
      <c r="GH17" s="246" t="str">
        <f>IF(SUMPRODUCT((GE13:GE17)*(GF13:GF17))=0,"",SUMPRODUCT((GE13:GE17)*(GF13:GF17)))</f>
        <v/>
      </c>
      <c r="GK17" s="225"/>
      <c r="GL17" s="225"/>
      <c r="GM17" s="231"/>
      <c r="GN17" s="232"/>
      <c r="GO17" s="232"/>
      <c r="GP17" s="233"/>
      <c r="GQ17" s="246" t="str">
        <f>IF(SUMPRODUCT((GN13:GN17)*(GO13:GO17))=0,"",SUMPRODUCT((GN13:GN17)*(GO13:GO17)))</f>
        <v/>
      </c>
      <c r="GT17" s="225"/>
      <c r="GU17" s="225"/>
      <c r="GV17" s="231"/>
      <c r="GW17" s="232"/>
      <c r="GX17" s="232"/>
      <c r="GY17" s="233"/>
      <c r="GZ17" s="246" t="str">
        <f>IF(SUMPRODUCT((GW13:GW17)*(GX13:GX17))=0,"",SUMPRODUCT((GW13:GW17)*(GX13:GX17)))</f>
        <v/>
      </c>
      <c r="HC17" s="225"/>
      <c r="HD17" s="225"/>
      <c r="HE17" s="231"/>
      <c r="HF17" s="232"/>
      <c r="HG17" s="232"/>
      <c r="HH17" s="233"/>
      <c r="HI17" s="246" t="str">
        <f>IF(SUMPRODUCT((HF13:HF17)*(HG13:HG17))=0,"",SUMPRODUCT((HF13:HF17)*(HG13:HG17)))</f>
        <v/>
      </c>
    </row>
    <row r="18" spans="4:217" ht="14" outlineLevel="1">
      <c r="D18" s="225"/>
      <c r="E18" s="225"/>
      <c r="F18" s="226"/>
      <c r="G18" s="227"/>
      <c r="H18" s="227"/>
      <c r="I18" s="228"/>
      <c r="J18" s="228"/>
      <c r="M18" s="225"/>
      <c r="N18" s="225"/>
      <c r="O18" s="226"/>
      <c r="P18" s="227"/>
      <c r="Q18" s="227"/>
      <c r="R18" s="228"/>
      <c r="S18" s="228"/>
      <c r="V18" s="225"/>
      <c r="W18" s="225"/>
      <c r="X18" s="226"/>
      <c r="Y18" s="227"/>
      <c r="Z18" s="227"/>
      <c r="AA18" s="228"/>
      <c r="AB18" s="228"/>
      <c r="AE18" s="225"/>
      <c r="AF18" s="225"/>
      <c r="AG18" s="226"/>
      <c r="AH18" s="227"/>
      <c r="AI18" s="227"/>
      <c r="AJ18" s="228"/>
      <c r="AK18" s="228"/>
      <c r="AN18" s="225"/>
      <c r="AO18" s="225"/>
      <c r="AP18" s="226"/>
      <c r="AQ18" s="227"/>
      <c r="AR18" s="227"/>
      <c r="AS18" s="228"/>
      <c r="AT18" s="228"/>
      <c r="AW18" s="225"/>
      <c r="AX18" s="225"/>
      <c r="AY18" s="226"/>
      <c r="AZ18" s="227"/>
      <c r="BA18" s="227"/>
      <c r="BB18" s="228"/>
      <c r="BC18" s="228"/>
      <c r="BF18" s="225"/>
      <c r="BG18" s="225"/>
      <c r="BH18" s="226"/>
      <c r="BI18" s="227"/>
      <c r="BJ18" s="227"/>
      <c r="BK18" s="228"/>
      <c r="BL18" s="228"/>
      <c r="BO18" s="225"/>
      <c r="BP18" s="225"/>
      <c r="BQ18" s="226"/>
      <c r="BR18" s="227"/>
      <c r="BS18" s="227"/>
      <c r="BT18" s="228"/>
      <c r="BU18" s="228"/>
      <c r="BX18" s="225"/>
      <c r="BY18" s="225"/>
      <c r="BZ18" s="226"/>
      <c r="CA18" s="227"/>
      <c r="CB18" s="227"/>
      <c r="CC18" s="228"/>
      <c r="CD18" s="228"/>
      <c r="CG18" s="225"/>
      <c r="CH18" s="225"/>
      <c r="CI18" s="226"/>
      <c r="CJ18" s="227"/>
      <c r="CK18" s="227"/>
      <c r="CL18" s="228"/>
      <c r="CM18" s="228"/>
      <c r="CP18" s="225"/>
      <c r="CQ18" s="225"/>
      <c r="CR18" s="226"/>
      <c r="CS18" s="227"/>
      <c r="CT18" s="227"/>
      <c r="CU18" s="228"/>
      <c r="CV18" s="228"/>
      <c r="CY18" s="225"/>
      <c r="CZ18" s="225"/>
      <c r="DA18" s="226"/>
      <c r="DB18" s="227"/>
      <c r="DC18" s="227"/>
      <c r="DD18" s="228"/>
      <c r="DE18" s="228"/>
      <c r="DH18" s="225"/>
      <c r="DI18" s="225"/>
      <c r="DJ18" s="226"/>
      <c r="DK18" s="227"/>
      <c r="DL18" s="227"/>
      <c r="DM18" s="228"/>
      <c r="DN18" s="228"/>
      <c r="DQ18" s="225"/>
      <c r="DR18" s="225"/>
      <c r="DS18" s="226"/>
      <c r="DT18" s="227"/>
      <c r="DU18" s="227"/>
      <c r="DV18" s="228"/>
      <c r="DW18" s="228"/>
      <c r="DZ18" s="225"/>
      <c r="EA18" s="225"/>
      <c r="EB18" s="226"/>
      <c r="EC18" s="227"/>
      <c r="ED18" s="227"/>
      <c r="EE18" s="228"/>
      <c r="EF18" s="228"/>
      <c r="EI18" s="225"/>
      <c r="EJ18" s="225"/>
      <c r="EK18" s="226"/>
      <c r="EL18" s="227"/>
      <c r="EM18" s="227"/>
      <c r="EN18" s="228"/>
      <c r="EO18" s="228"/>
      <c r="ER18" s="225"/>
      <c r="ES18" s="225"/>
      <c r="ET18" s="226"/>
      <c r="EU18" s="227"/>
      <c r="EV18" s="227"/>
      <c r="EW18" s="228"/>
      <c r="EX18" s="228"/>
      <c r="FA18" s="225"/>
      <c r="FB18" s="225"/>
      <c r="FC18" s="226"/>
      <c r="FD18" s="227"/>
      <c r="FE18" s="227"/>
      <c r="FF18" s="228"/>
      <c r="FG18" s="228"/>
      <c r="FJ18" s="225"/>
      <c r="FK18" s="225"/>
      <c r="FL18" s="226"/>
      <c r="FM18" s="227"/>
      <c r="FN18" s="227"/>
      <c r="FO18" s="228"/>
      <c r="FP18" s="228"/>
      <c r="FS18" s="225"/>
      <c r="FT18" s="225"/>
      <c r="FU18" s="226"/>
      <c r="FV18" s="227"/>
      <c r="FW18" s="227"/>
      <c r="FX18" s="228"/>
      <c r="FY18" s="228"/>
      <c r="GB18" s="225"/>
      <c r="GC18" s="225"/>
      <c r="GD18" s="226"/>
      <c r="GE18" s="227"/>
      <c r="GF18" s="227"/>
      <c r="GG18" s="228"/>
      <c r="GH18" s="228"/>
      <c r="GK18" s="225"/>
      <c r="GL18" s="225"/>
      <c r="GM18" s="226"/>
      <c r="GN18" s="227"/>
      <c r="GO18" s="227"/>
      <c r="GP18" s="228"/>
      <c r="GQ18" s="228"/>
      <c r="GT18" s="225"/>
      <c r="GU18" s="225"/>
      <c r="GV18" s="226"/>
      <c r="GW18" s="227"/>
      <c r="GX18" s="227"/>
      <c r="GY18" s="228"/>
      <c r="GZ18" s="228"/>
      <c r="HC18" s="225"/>
      <c r="HD18" s="225"/>
      <c r="HE18" s="226"/>
      <c r="HF18" s="227"/>
      <c r="HG18" s="227"/>
      <c r="HH18" s="228"/>
      <c r="HI18" s="228"/>
    </row>
    <row r="19" spans="4:217" ht="14" outlineLevel="1">
      <c r="D19" s="225"/>
      <c r="E19" s="225"/>
      <c r="F19" s="229" t="s">
        <v>136</v>
      </c>
      <c r="G19" s="230" t="s">
        <v>451</v>
      </c>
      <c r="H19" s="230" t="s">
        <v>146</v>
      </c>
      <c r="I19" s="230" t="s">
        <v>142</v>
      </c>
      <c r="J19" s="230" t="s">
        <v>452</v>
      </c>
      <c r="M19" s="225"/>
      <c r="N19" s="225"/>
      <c r="O19" s="229" t="s">
        <v>136</v>
      </c>
      <c r="P19" s="230" t="s">
        <v>451</v>
      </c>
      <c r="Q19" s="230" t="s">
        <v>146</v>
      </c>
      <c r="R19" s="230" t="s">
        <v>142</v>
      </c>
      <c r="S19" s="230" t="s">
        <v>452</v>
      </c>
      <c r="V19" s="225"/>
      <c r="W19" s="225"/>
      <c r="X19" s="229" t="s">
        <v>136</v>
      </c>
      <c r="Y19" s="230" t="s">
        <v>451</v>
      </c>
      <c r="Z19" s="230" t="s">
        <v>146</v>
      </c>
      <c r="AA19" s="230" t="s">
        <v>142</v>
      </c>
      <c r="AB19" s="230" t="s">
        <v>452</v>
      </c>
      <c r="AE19" s="225"/>
      <c r="AF19" s="225"/>
      <c r="AG19" s="229" t="s">
        <v>136</v>
      </c>
      <c r="AH19" s="230" t="s">
        <v>451</v>
      </c>
      <c r="AI19" s="230" t="s">
        <v>146</v>
      </c>
      <c r="AJ19" s="230" t="s">
        <v>142</v>
      </c>
      <c r="AK19" s="230" t="s">
        <v>452</v>
      </c>
      <c r="AN19" s="225"/>
      <c r="AO19" s="225"/>
      <c r="AP19" s="229" t="s">
        <v>136</v>
      </c>
      <c r="AQ19" s="230" t="s">
        <v>451</v>
      </c>
      <c r="AR19" s="230" t="s">
        <v>146</v>
      </c>
      <c r="AS19" s="230" t="s">
        <v>142</v>
      </c>
      <c r="AT19" s="230" t="s">
        <v>452</v>
      </c>
      <c r="AW19" s="225"/>
      <c r="AX19" s="225"/>
      <c r="AY19" s="229" t="s">
        <v>136</v>
      </c>
      <c r="AZ19" s="230" t="s">
        <v>451</v>
      </c>
      <c r="BA19" s="230" t="s">
        <v>146</v>
      </c>
      <c r="BB19" s="230" t="s">
        <v>142</v>
      </c>
      <c r="BC19" s="230" t="s">
        <v>452</v>
      </c>
      <c r="BF19" s="225"/>
      <c r="BG19" s="225"/>
      <c r="BH19" s="229" t="s">
        <v>136</v>
      </c>
      <c r="BI19" s="230" t="s">
        <v>451</v>
      </c>
      <c r="BJ19" s="230" t="s">
        <v>146</v>
      </c>
      <c r="BK19" s="230" t="s">
        <v>142</v>
      </c>
      <c r="BL19" s="230" t="s">
        <v>452</v>
      </c>
      <c r="BO19" s="225"/>
      <c r="BP19" s="225"/>
      <c r="BQ19" s="229" t="s">
        <v>136</v>
      </c>
      <c r="BR19" s="230" t="s">
        <v>451</v>
      </c>
      <c r="BS19" s="230" t="s">
        <v>146</v>
      </c>
      <c r="BT19" s="230" t="s">
        <v>142</v>
      </c>
      <c r="BU19" s="230" t="s">
        <v>452</v>
      </c>
      <c r="BX19" s="225"/>
      <c r="BY19" s="225"/>
      <c r="BZ19" s="229" t="s">
        <v>136</v>
      </c>
      <c r="CA19" s="230" t="s">
        <v>451</v>
      </c>
      <c r="CB19" s="230" t="s">
        <v>146</v>
      </c>
      <c r="CC19" s="230" t="s">
        <v>142</v>
      </c>
      <c r="CD19" s="230" t="s">
        <v>452</v>
      </c>
      <c r="CG19" s="225"/>
      <c r="CH19" s="225"/>
      <c r="CI19" s="229" t="s">
        <v>136</v>
      </c>
      <c r="CJ19" s="230" t="s">
        <v>451</v>
      </c>
      <c r="CK19" s="230" t="s">
        <v>146</v>
      </c>
      <c r="CL19" s="230" t="s">
        <v>142</v>
      </c>
      <c r="CM19" s="230" t="s">
        <v>452</v>
      </c>
      <c r="CP19" s="225"/>
      <c r="CQ19" s="225"/>
      <c r="CR19" s="229" t="s">
        <v>136</v>
      </c>
      <c r="CS19" s="230" t="s">
        <v>451</v>
      </c>
      <c r="CT19" s="230" t="s">
        <v>146</v>
      </c>
      <c r="CU19" s="230" t="s">
        <v>142</v>
      </c>
      <c r="CV19" s="230" t="s">
        <v>452</v>
      </c>
      <c r="CY19" s="225"/>
      <c r="CZ19" s="225"/>
      <c r="DA19" s="229" t="s">
        <v>136</v>
      </c>
      <c r="DB19" s="230" t="s">
        <v>451</v>
      </c>
      <c r="DC19" s="230" t="s">
        <v>146</v>
      </c>
      <c r="DD19" s="230" t="s">
        <v>142</v>
      </c>
      <c r="DE19" s="230" t="s">
        <v>452</v>
      </c>
      <c r="DH19" s="225"/>
      <c r="DI19" s="225"/>
      <c r="DJ19" s="229" t="s">
        <v>136</v>
      </c>
      <c r="DK19" s="230" t="s">
        <v>451</v>
      </c>
      <c r="DL19" s="230" t="s">
        <v>146</v>
      </c>
      <c r="DM19" s="230" t="s">
        <v>142</v>
      </c>
      <c r="DN19" s="230" t="s">
        <v>452</v>
      </c>
      <c r="DQ19" s="225"/>
      <c r="DR19" s="225"/>
      <c r="DS19" s="229" t="s">
        <v>136</v>
      </c>
      <c r="DT19" s="230" t="s">
        <v>451</v>
      </c>
      <c r="DU19" s="230" t="s">
        <v>146</v>
      </c>
      <c r="DV19" s="230" t="s">
        <v>142</v>
      </c>
      <c r="DW19" s="230" t="s">
        <v>452</v>
      </c>
      <c r="DZ19" s="225"/>
      <c r="EA19" s="225"/>
      <c r="EB19" s="229" t="s">
        <v>136</v>
      </c>
      <c r="EC19" s="230" t="s">
        <v>451</v>
      </c>
      <c r="ED19" s="230" t="s">
        <v>146</v>
      </c>
      <c r="EE19" s="230" t="s">
        <v>142</v>
      </c>
      <c r="EF19" s="230" t="s">
        <v>452</v>
      </c>
      <c r="EI19" s="225"/>
      <c r="EJ19" s="225"/>
      <c r="EK19" s="229" t="s">
        <v>136</v>
      </c>
      <c r="EL19" s="230" t="s">
        <v>451</v>
      </c>
      <c r="EM19" s="230" t="s">
        <v>146</v>
      </c>
      <c r="EN19" s="230" t="s">
        <v>142</v>
      </c>
      <c r="EO19" s="230" t="s">
        <v>452</v>
      </c>
      <c r="ER19" s="225"/>
      <c r="ES19" s="225"/>
      <c r="ET19" s="229" t="s">
        <v>136</v>
      </c>
      <c r="EU19" s="230" t="s">
        <v>451</v>
      </c>
      <c r="EV19" s="230" t="s">
        <v>146</v>
      </c>
      <c r="EW19" s="230" t="s">
        <v>142</v>
      </c>
      <c r="EX19" s="230" t="s">
        <v>452</v>
      </c>
      <c r="FA19" s="225"/>
      <c r="FB19" s="225"/>
      <c r="FC19" s="229" t="s">
        <v>136</v>
      </c>
      <c r="FD19" s="230" t="s">
        <v>451</v>
      </c>
      <c r="FE19" s="230" t="s">
        <v>146</v>
      </c>
      <c r="FF19" s="230" t="s">
        <v>142</v>
      </c>
      <c r="FG19" s="230" t="s">
        <v>452</v>
      </c>
      <c r="FJ19" s="225"/>
      <c r="FK19" s="225"/>
      <c r="FL19" s="229" t="s">
        <v>136</v>
      </c>
      <c r="FM19" s="230" t="s">
        <v>451</v>
      </c>
      <c r="FN19" s="230" t="s">
        <v>146</v>
      </c>
      <c r="FO19" s="230" t="s">
        <v>142</v>
      </c>
      <c r="FP19" s="230" t="s">
        <v>452</v>
      </c>
      <c r="FS19" s="225"/>
      <c r="FT19" s="225"/>
      <c r="FU19" s="229" t="s">
        <v>136</v>
      </c>
      <c r="FV19" s="230" t="s">
        <v>451</v>
      </c>
      <c r="FW19" s="230" t="s">
        <v>146</v>
      </c>
      <c r="FX19" s="230" t="s">
        <v>142</v>
      </c>
      <c r="FY19" s="230" t="s">
        <v>452</v>
      </c>
      <c r="GB19" s="225"/>
      <c r="GC19" s="225"/>
      <c r="GD19" s="229" t="s">
        <v>136</v>
      </c>
      <c r="GE19" s="230" t="s">
        <v>451</v>
      </c>
      <c r="GF19" s="230" t="s">
        <v>146</v>
      </c>
      <c r="GG19" s="230" t="s">
        <v>142</v>
      </c>
      <c r="GH19" s="230" t="s">
        <v>452</v>
      </c>
      <c r="GK19" s="225"/>
      <c r="GL19" s="225"/>
      <c r="GM19" s="229" t="s">
        <v>136</v>
      </c>
      <c r="GN19" s="230" t="s">
        <v>451</v>
      </c>
      <c r="GO19" s="230" t="s">
        <v>146</v>
      </c>
      <c r="GP19" s="230" t="s">
        <v>142</v>
      </c>
      <c r="GQ19" s="230" t="s">
        <v>452</v>
      </c>
      <c r="GT19" s="225"/>
      <c r="GU19" s="225"/>
      <c r="GV19" s="229" t="s">
        <v>136</v>
      </c>
      <c r="GW19" s="230" t="s">
        <v>451</v>
      </c>
      <c r="GX19" s="230" t="s">
        <v>146</v>
      </c>
      <c r="GY19" s="230" t="s">
        <v>142</v>
      </c>
      <c r="GZ19" s="230" t="s">
        <v>452</v>
      </c>
      <c r="HC19" s="225"/>
      <c r="HD19" s="225"/>
      <c r="HE19" s="229" t="s">
        <v>136</v>
      </c>
      <c r="HF19" s="230" t="s">
        <v>451</v>
      </c>
      <c r="HG19" s="230" t="s">
        <v>146</v>
      </c>
      <c r="HH19" s="230" t="s">
        <v>142</v>
      </c>
      <c r="HI19" s="230" t="s">
        <v>452</v>
      </c>
    </row>
    <row r="20" spans="4:217" ht="14" outlineLevel="1">
      <c r="D20" s="225"/>
      <c r="E20" s="225"/>
      <c r="F20" s="244"/>
      <c r="G20" s="245"/>
      <c r="H20" s="245"/>
      <c r="I20" s="246"/>
      <c r="J20" s="246" t="str">
        <f>IF(SUMPRODUCT((G20:G24)*(H20:H24))=0,"",SUMPRODUCT((G20:G24)*(H20:H24)))</f>
        <v/>
      </c>
      <c r="M20" s="225"/>
      <c r="N20" s="225"/>
      <c r="O20" s="244"/>
      <c r="P20" s="245"/>
      <c r="Q20" s="245"/>
      <c r="R20" s="246"/>
      <c r="S20" s="246" t="str">
        <f>IF(SUMPRODUCT((P20:P24)*(Q20:Q24))=0,"",SUMPRODUCT((P20:P24)*(Q20:Q24)))</f>
        <v/>
      </c>
      <c r="V20" s="225"/>
      <c r="W20" s="225"/>
      <c r="X20" s="244"/>
      <c r="Y20" s="245"/>
      <c r="Z20" s="245"/>
      <c r="AA20" s="246"/>
      <c r="AB20" s="246" t="str">
        <f>IF(SUMPRODUCT((Y20:Y24)*(Z20:Z24))=0,"",SUMPRODUCT((Y20:Y24)*(Z20:Z24)))</f>
        <v/>
      </c>
      <c r="AE20" s="225"/>
      <c r="AF20" s="225"/>
      <c r="AG20" s="244"/>
      <c r="AH20" s="245"/>
      <c r="AI20" s="245"/>
      <c r="AJ20" s="246"/>
      <c r="AK20" s="246" t="str">
        <f>IF(SUMPRODUCT((AH20:AH24)*(AI20:AI24))=0,"",SUMPRODUCT((AH20:AH24)*(AI20:AI24)))</f>
        <v/>
      </c>
      <c r="AN20" s="225"/>
      <c r="AO20" s="225"/>
      <c r="AP20" s="244"/>
      <c r="AQ20" s="245"/>
      <c r="AR20" s="245"/>
      <c r="AS20" s="246"/>
      <c r="AT20" s="246" t="str">
        <f>IF(SUMPRODUCT((AQ20:AQ24)*(AR20:AR24))=0,"",SUMPRODUCT((AQ20:AQ24)*(AR20:AR24)))</f>
        <v/>
      </c>
      <c r="AW20" s="225"/>
      <c r="AX20" s="225"/>
      <c r="AY20" s="244"/>
      <c r="AZ20" s="245"/>
      <c r="BA20" s="245"/>
      <c r="BB20" s="246"/>
      <c r="BC20" s="246" t="str">
        <f>IF(SUMPRODUCT((AZ20:AZ24)*(BA20:BA24))=0,"",SUMPRODUCT((AZ20:AZ24)*(BA20:BA24)))</f>
        <v/>
      </c>
      <c r="BF20" s="225"/>
      <c r="BG20" s="225"/>
      <c r="BH20" s="244"/>
      <c r="BI20" s="245"/>
      <c r="BJ20" s="245"/>
      <c r="BK20" s="246"/>
      <c r="BL20" s="246" t="str">
        <f>IF(SUMPRODUCT((BI20:BI24)*(BJ20:BJ24))=0,"",SUMPRODUCT((BI20:BI24)*(BJ20:BJ24)))</f>
        <v/>
      </c>
      <c r="BO20" s="225"/>
      <c r="BP20" s="225"/>
      <c r="BQ20" s="244"/>
      <c r="BR20" s="245"/>
      <c r="BS20" s="245"/>
      <c r="BT20" s="246"/>
      <c r="BU20" s="246" t="str">
        <f>IF(SUMPRODUCT((BR20:BR24)*(BS20:BS24))=0,"",SUMPRODUCT((BR20:BR24)*(BS20:BS24)))</f>
        <v/>
      </c>
      <c r="BX20" s="225"/>
      <c r="BY20" s="225"/>
      <c r="BZ20" s="244"/>
      <c r="CA20" s="245"/>
      <c r="CB20" s="245"/>
      <c r="CC20" s="246"/>
      <c r="CD20" s="246" t="str">
        <f>IF(SUMPRODUCT((CA20:CA24)*(CB20:CB24))=0,"",SUMPRODUCT((CA20:CA24)*(CB20:CB24)))</f>
        <v/>
      </c>
      <c r="CG20" s="225"/>
      <c r="CH20" s="225"/>
      <c r="CI20" s="244"/>
      <c r="CJ20" s="245"/>
      <c r="CK20" s="245"/>
      <c r="CL20" s="246"/>
      <c r="CM20" s="246" t="str">
        <f>IF(SUMPRODUCT((CJ20:CJ24)*(CK20:CK24))=0,"",SUMPRODUCT((CJ20:CJ24)*(CK20:CK24)))</f>
        <v/>
      </c>
      <c r="CP20" s="225"/>
      <c r="CQ20" s="225"/>
      <c r="CR20" s="244"/>
      <c r="CS20" s="245"/>
      <c r="CT20" s="245"/>
      <c r="CU20" s="246"/>
      <c r="CV20" s="246" t="str">
        <f>IF(SUMPRODUCT((CS20:CS24)*(CT20:CT24))=0,"",SUMPRODUCT((CS20:CS24)*(CT20:CT24)))</f>
        <v/>
      </c>
      <c r="CY20" s="225"/>
      <c r="CZ20" s="225"/>
      <c r="DA20" s="244"/>
      <c r="DB20" s="245"/>
      <c r="DC20" s="245"/>
      <c r="DD20" s="246"/>
      <c r="DE20" s="246" t="str">
        <f>IF(SUMPRODUCT((DB20:DB24)*(DC20:DC24))=0,"",SUMPRODUCT((DB20:DB24)*(DC20:DC24)))</f>
        <v/>
      </c>
      <c r="DH20" s="225"/>
      <c r="DI20" s="225"/>
      <c r="DJ20" s="244"/>
      <c r="DK20" s="245"/>
      <c r="DL20" s="245"/>
      <c r="DM20" s="246"/>
      <c r="DN20" s="246" t="str">
        <f>IF(SUMPRODUCT((DK20:DK24)*(DL20:DL24))=0,"",SUMPRODUCT((DK20:DK24)*(DL20:DL24)))</f>
        <v/>
      </c>
      <c r="DQ20" s="225"/>
      <c r="DR20" s="225"/>
      <c r="DS20" s="244"/>
      <c r="DT20" s="245"/>
      <c r="DU20" s="245"/>
      <c r="DV20" s="246"/>
      <c r="DW20" s="246" t="str">
        <f>IF(SUMPRODUCT((DT20:DT24)*(DU20:DU24))=0,"",SUMPRODUCT((DT20:DT24)*(DU20:DU24)))</f>
        <v/>
      </c>
      <c r="DZ20" s="225"/>
      <c r="EA20" s="225"/>
      <c r="EB20" s="244"/>
      <c r="EC20" s="245"/>
      <c r="ED20" s="245"/>
      <c r="EE20" s="246"/>
      <c r="EF20" s="246" t="str">
        <f>IF(SUMPRODUCT((EC20:EC24)*(ED20:ED24))=0,"",SUMPRODUCT((EC20:EC24)*(ED20:ED24)))</f>
        <v/>
      </c>
      <c r="EI20" s="225"/>
      <c r="EJ20" s="225"/>
      <c r="EK20" s="244"/>
      <c r="EL20" s="245"/>
      <c r="EM20" s="245"/>
      <c r="EN20" s="246"/>
      <c r="EO20" s="246" t="str">
        <f>IF(SUMPRODUCT((EL20:EL24)*(EM20:EM24))=0,"",SUMPRODUCT((EL20:EL24)*(EM20:EM24)))</f>
        <v/>
      </c>
      <c r="ER20" s="225"/>
      <c r="ES20" s="225"/>
      <c r="ET20" s="244"/>
      <c r="EU20" s="245"/>
      <c r="EV20" s="245"/>
      <c r="EW20" s="246"/>
      <c r="EX20" s="246" t="str">
        <f>IF(SUMPRODUCT((EU20:EU24)*(EV20:EV24))=0,"",SUMPRODUCT((EU20:EU24)*(EV20:EV24)))</f>
        <v/>
      </c>
      <c r="FA20" s="225"/>
      <c r="FB20" s="225"/>
      <c r="FC20" s="244"/>
      <c r="FD20" s="245"/>
      <c r="FE20" s="245"/>
      <c r="FF20" s="246"/>
      <c r="FG20" s="246" t="str">
        <f>IF(SUMPRODUCT((FD20:FD24)*(FE20:FE24))=0,"",SUMPRODUCT((FD20:FD24)*(FE20:FE24)))</f>
        <v/>
      </c>
      <c r="FJ20" s="225"/>
      <c r="FK20" s="225"/>
      <c r="FL20" s="244"/>
      <c r="FM20" s="245"/>
      <c r="FN20" s="245"/>
      <c r="FO20" s="246"/>
      <c r="FP20" s="246" t="str">
        <f>IF(SUMPRODUCT((FM20:FM24)*(FN20:FN24))=0,"",SUMPRODUCT((FM20:FM24)*(FN20:FN24)))</f>
        <v/>
      </c>
      <c r="FS20" s="225"/>
      <c r="FT20" s="225"/>
      <c r="FU20" s="244"/>
      <c r="FV20" s="245"/>
      <c r="FW20" s="245"/>
      <c r="FX20" s="246"/>
      <c r="FY20" s="246" t="str">
        <f>IF(SUMPRODUCT((FV20:FV24)*(FW20:FW24))=0,"",SUMPRODUCT((FV20:FV24)*(FW20:FW24)))</f>
        <v/>
      </c>
      <c r="GB20" s="225"/>
      <c r="GC20" s="225"/>
      <c r="GD20" s="244"/>
      <c r="GE20" s="245"/>
      <c r="GF20" s="245"/>
      <c r="GG20" s="246"/>
      <c r="GH20" s="246" t="str">
        <f>IF(SUMPRODUCT((GE20:GE24)*(GF20:GF24))=0,"",SUMPRODUCT((GE20:GE24)*(GF20:GF24)))</f>
        <v/>
      </c>
      <c r="GK20" s="225"/>
      <c r="GL20" s="225"/>
      <c r="GM20" s="244"/>
      <c r="GN20" s="245"/>
      <c r="GO20" s="245"/>
      <c r="GP20" s="246"/>
      <c r="GQ20" s="246" t="str">
        <f>IF(SUMPRODUCT((GN20:GN24)*(GO20:GO24))=0,"",SUMPRODUCT((GN20:GN24)*(GO20:GO24)))</f>
        <v/>
      </c>
      <c r="GT20" s="225"/>
      <c r="GU20" s="225"/>
      <c r="GV20" s="244"/>
      <c r="GW20" s="245"/>
      <c r="GX20" s="245"/>
      <c r="GY20" s="246"/>
      <c r="GZ20" s="246" t="str">
        <f>IF(SUMPRODUCT((GW20:GW24)*(GX20:GX24))=0,"",SUMPRODUCT((GW20:GW24)*(GX20:GX24)))</f>
        <v/>
      </c>
      <c r="HC20" s="225"/>
      <c r="HD20" s="225"/>
      <c r="HE20" s="244"/>
      <c r="HF20" s="245"/>
      <c r="HG20" s="245"/>
      <c r="HH20" s="246"/>
      <c r="HI20" s="246" t="str">
        <f>IF(SUMPRODUCT((HF20:HF24)*(HG20:HG24))=0,"",SUMPRODUCT((HF20:HF24)*(HG20:HG24)))</f>
        <v/>
      </c>
    </row>
    <row r="21" spans="4:217" ht="14" outlineLevel="2">
      <c r="D21" s="225"/>
      <c r="E21" s="225"/>
      <c r="F21" s="231"/>
      <c r="G21" s="232"/>
      <c r="H21" s="232"/>
      <c r="I21" s="233"/>
      <c r="J21" s="246" t="str">
        <f>IF(SUMPRODUCT((G20:G24)*(H20:H24))=0,"",SUMPRODUCT((G20:G24)*(H20:H24)))</f>
        <v/>
      </c>
      <c r="M21" s="225"/>
      <c r="N21" s="225"/>
      <c r="O21" s="231"/>
      <c r="P21" s="232"/>
      <c r="Q21" s="232"/>
      <c r="R21" s="233"/>
      <c r="S21" s="246" t="str">
        <f>IF(SUMPRODUCT((P20:P24)*(Q20:Q24))=0,"",SUMPRODUCT((P20:P24)*(Q20:Q24)))</f>
        <v/>
      </c>
      <c r="V21" s="225"/>
      <c r="W21" s="225"/>
      <c r="X21" s="231"/>
      <c r="Y21" s="232"/>
      <c r="Z21" s="232"/>
      <c r="AA21" s="233"/>
      <c r="AB21" s="246" t="str">
        <f>IF(SUMPRODUCT((Y20:Y24)*(Z20:Z24))=0,"",SUMPRODUCT((Y20:Y24)*(Z20:Z24)))</f>
        <v/>
      </c>
      <c r="AE21" s="225"/>
      <c r="AF21" s="225"/>
      <c r="AG21" s="231"/>
      <c r="AH21" s="232"/>
      <c r="AI21" s="232"/>
      <c r="AJ21" s="233"/>
      <c r="AK21" s="246" t="str">
        <f>IF(SUMPRODUCT((AH20:AH24)*(AI20:AI24))=0,"",SUMPRODUCT((AH20:AH24)*(AI20:AI24)))</f>
        <v/>
      </c>
      <c r="AN21" s="225"/>
      <c r="AO21" s="225"/>
      <c r="AP21" s="231"/>
      <c r="AQ21" s="232"/>
      <c r="AR21" s="232"/>
      <c r="AS21" s="233"/>
      <c r="AT21" s="246" t="str">
        <f>IF(SUMPRODUCT((AQ20:AQ24)*(AR20:AR24))=0,"",SUMPRODUCT((AQ20:AQ24)*(AR20:AR24)))</f>
        <v/>
      </c>
      <c r="AW21" s="225"/>
      <c r="AX21" s="225"/>
      <c r="AY21" s="231"/>
      <c r="AZ21" s="232"/>
      <c r="BA21" s="232"/>
      <c r="BB21" s="233"/>
      <c r="BC21" s="246" t="str">
        <f>IF(SUMPRODUCT((AZ20:AZ24)*(BA20:BA24))=0,"",SUMPRODUCT((AZ20:AZ24)*(BA20:BA24)))</f>
        <v/>
      </c>
      <c r="BF21" s="225"/>
      <c r="BG21" s="225"/>
      <c r="BH21" s="231"/>
      <c r="BI21" s="232"/>
      <c r="BJ21" s="232"/>
      <c r="BK21" s="233"/>
      <c r="BL21" s="246" t="str">
        <f>IF(SUMPRODUCT((BI20:BI24)*(BJ20:BJ24))=0,"",SUMPRODUCT((BI20:BI24)*(BJ20:BJ24)))</f>
        <v/>
      </c>
      <c r="BO21" s="225"/>
      <c r="BP21" s="225"/>
      <c r="BQ21" s="231"/>
      <c r="BR21" s="232"/>
      <c r="BS21" s="232"/>
      <c r="BT21" s="233"/>
      <c r="BU21" s="246" t="str">
        <f>IF(SUMPRODUCT((BR20:BR24)*(BS20:BS24))=0,"",SUMPRODUCT((BR20:BR24)*(BS20:BS24)))</f>
        <v/>
      </c>
      <c r="BX21" s="225"/>
      <c r="BY21" s="225"/>
      <c r="BZ21" s="231"/>
      <c r="CA21" s="232"/>
      <c r="CB21" s="232"/>
      <c r="CC21" s="233"/>
      <c r="CD21" s="246" t="str">
        <f>IF(SUMPRODUCT((CA20:CA24)*(CB20:CB24))=0,"",SUMPRODUCT((CA20:CA24)*(CB20:CB24)))</f>
        <v/>
      </c>
      <c r="CG21" s="225"/>
      <c r="CH21" s="225"/>
      <c r="CI21" s="231"/>
      <c r="CJ21" s="232"/>
      <c r="CK21" s="232"/>
      <c r="CL21" s="233"/>
      <c r="CM21" s="246" t="str">
        <f>IF(SUMPRODUCT((CJ20:CJ24)*(CK20:CK24))=0,"",SUMPRODUCT((CJ20:CJ24)*(CK20:CK24)))</f>
        <v/>
      </c>
      <c r="CP21" s="225"/>
      <c r="CQ21" s="225"/>
      <c r="CR21" s="231"/>
      <c r="CS21" s="232"/>
      <c r="CT21" s="232"/>
      <c r="CU21" s="233"/>
      <c r="CV21" s="246" t="str">
        <f>IF(SUMPRODUCT((CS20:CS24)*(CT20:CT24))=0,"",SUMPRODUCT((CS20:CS24)*(CT20:CT24)))</f>
        <v/>
      </c>
      <c r="CY21" s="225"/>
      <c r="CZ21" s="225"/>
      <c r="DA21" s="231"/>
      <c r="DB21" s="232"/>
      <c r="DC21" s="232"/>
      <c r="DD21" s="233"/>
      <c r="DE21" s="246" t="str">
        <f>IF(SUMPRODUCT((DB20:DB24)*(DC20:DC24))=0,"",SUMPRODUCT((DB20:DB24)*(DC20:DC24)))</f>
        <v/>
      </c>
      <c r="DH21" s="225"/>
      <c r="DI21" s="225"/>
      <c r="DJ21" s="231"/>
      <c r="DK21" s="232"/>
      <c r="DL21" s="232"/>
      <c r="DM21" s="233"/>
      <c r="DN21" s="246" t="str">
        <f>IF(SUMPRODUCT((DK20:DK24)*(DL20:DL24))=0,"",SUMPRODUCT((DK20:DK24)*(DL20:DL24)))</f>
        <v/>
      </c>
      <c r="DQ21" s="225"/>
      <c r="DR21" s="225"/>
      <c r="DS21" s="231"/>
      <c r="DT21" s="232"/>
      <c r="DU21" s="232"/>
      <c r="DV21" s="233"/>
      <c r="DW21" s="246" t="str">
        <f>IF(SUMPRODUCT((DT20:DT24)*(DU20:DU24))=0,"",SUMPRODUCT((DT20:DT24)*(DU20:DU24)))</f>
        <v/>
      </c>
      <c r="DZ21" s="225"/>
      <c r="EA21" s="225"/>
      <c r="EB21" s="231"/>
      <c r="EC21" s="232"/>
      <c r="ED21" s="232"/>
      <c r="EE21" s="233"/>
      <c r="EF21" s="246" t="str">
        <f>IF(SUMPRODUCT((EC20:EC24)*(ED20:ED24))=0,"",SUMPRODUCT((EC20:EC24)*(ED20:ED24)))</f>
        <v/>
      </c>
      <c r="EI21" s="225"/>
      <c r="EJ21" s="225"/>
      <c r="EK21" s="231"/>
      <c r="EL21" s="232"/>
      <c r="EM21" s="232"/>
      <c r="EN21" s="233"/>
      <c r="EO21" s="246" t="str">
        <f>IF(SUMPRODUCT((EL20:EL24)*(EM20:EM24))=0,"",SUMPRODUCT((EL20:EL24)*(EM20:EM24)))</f>
        <v/>
      </c>
      <c r="ER21" s="225"/>
      <c r="ES21" s="225"/>
      <c r="ET21" s="231"/>
      <c r="EU21" s="232"/>
      <c r="EV21" s="232"/>
      <c r="EW21" s="233"/>
      <c r="EX21" s="246" t="str">
        <f>IF(SUMPRODUCT((EU20:EU24)*(EV20:EV24))=0,"",SUMPRODUCT((EU20:EU24)*(EV20:EV24)))</f>
        <v/>
      </c>
      <c r="FA21" s="225"/>
      <c r="FB21" s="225"/>
      <c r="FC21" s="231"/>
      <c r="FD21" s="232"/>
      <c r="FE21" s="232"/>
      <c r="FF21" s="233"/>
      <c r="FG21" s="246" t="str">
        <f>IF(SUMPRODUCT((FD20:FD24)*(FE20:FE24))=0,"",SUMPRODUCT((FD20:FD24)*(FE20:FE24)))</f>
        <v/>
      </c>
      <c r="FJ21" s="225"/>
      <c r="FK21" s="225"/>
      <c r="FL21" s="231"/>
      <c r="FM21" s="232"/>
      <c r="FN21" s="232"/>
      <c r="FO21" s="233"/>
      <c r="FP21" s="246" t="str">
        <f>IF(SUMPRODUCT((FM20:FM24)*(FN20:FN24))=0,"",SUMPRODUCT((FM20:FM24)*(FN20:FN24)))</f>
        <v/>
      </c>
      <c r="FS21" s="225"/>
      <c r="FT21" s="225"/>
      <c r="FU21" s="231"/>
      <c r="FV21" s="232"/>
      <c r="FW21" s="232"/>
      <c r="FX21" s="233"/>
      <c r="FY21" s="246" t="str">
        <f>IF(SUMPRODUCT((FV20:FV24)*(FW20:FW24))=0,"",SUMPRODUCT((FV20:FV24)*(FW20:FW24)))</f>
        <v/>
      </c>
      <c r="GB21" s="225"/>
      <c r="GC21" s="225"/>
      <c r="GD21" s="231"/>
      <c r="GE21" s="232"/>
      <c r="GF21" s="232"/>
      <c r="GG21" s="233"/>
      <c r="GH21" s="246" t="str">
        <f>IF(SUMPRODUCT((GE20:GE24)*(GF20:GF24))=0,"",SUMPRODUCT((GE20:GE24)*(GF20:GF24)))</f>
        <v/>
      </c>
      <c r="GK21" s="225"/>
      <c r="GL21" s="225"/>
      <c r="GM21" s="231"/>
      <c r="GN21" s="232"/>
      <c r="GO21" s="232"/>
      <c r="GP21" s="233"/>
      <c r="GQ21" s="246" t="str">
        <f>IF(SUMPRODUCT((GN20:GN24)*(GO20:GO24))=0,"",SUMPRODUCT((GN20:GN24)*(GO20:GO24)))</f>
        <v/>
      </c>
      <c r="GT21" s="225"/>
      <c r="GU21" s="225"/>
      <c r="GV21" s="231"/>
      <c r="GW21" s="232"/>
      <c r="GX21" s="232"/>
      <c r="GY21" s="233"/>
      <c r="GZ21" s="246" t="str">
        <f>IF(SUMPRODUCT((GW20:GW24)*(GX20:GX24))=0,"",SUMPRODUCT((GW20:GW24)*(GX20:GX24)))</f>
        <v/>
      </c>
      <c r="HC21" s="225"/>
      <c r="HD21" s="225"/>
      <c r="HE21" s="231"/>
      <c r="HF21" s="232"/>
      <c r="HG21" s="232"/>
      <c r="HH21" s="233"/>
      <c r="HI21" s="246" t="str">
        <f>IF(SUMPRODUCT((HF20:HF24)*(HG20:HG24))=0,"",SUMPRODUCT((HF20:HF24)*(HG20:HG24)))</f>
        <v/>
      </c>
    </row>
    <row r="22" spans="4:217" ht="14" outlineLevel="2">
      <c r="D22" s="225"/>
      <c r="E22" s="225"/>
      <c r="F22" s="231"/>
      <c r="G22" s="232"/>
      <c r="H22" s="232"/>
      <c r="I22" s="233"/>
      <c r="J22" s="246" t="str">
        <f>IF(SUMPRODUCT((G20:G24)*(H20:H24))=0,"",SUMPRODUCT((G20:G24)*(H20:H24)))</f>
        <v/>
      </c>
      <c r="M22" s="225"/>
      <c r="N22" s="225"/>
      <c r="O22" s="231"/>
      <c r="P22" s="232"/>
      <c r="Q22" s="232"/>
      <c r="R22" s="233"/>
      <c r="S22" s="246" t="str">
        <f>IF(SUMPRODUCT((P20:P24)*(Q20:Q24))=0,"",SUMPRODUCT((P20:P24)*(Q20:Q24)))</f>
        <v/>
      </c>
      <c r="V22" s="225"/>
      <c r="W22" s="225"/>
      <c r="X22" s="231"/>
      <c r="Y22" s="232"/>
      <c r="Z22" s="232"/>
      <c r="AA22" s="233"/>
      <c r="AB22" s="246" t="str">
        <f>IF(SUMPRODUCT((Y20:Y24)*(Z20:Z24))=0,"",SUMPRODUCT((Y20:Y24)*(Z20:Z24)))</f>
        <v/>
      </c>
      <c r="AE22" s="225"/>
      <c r="AF22" s="225"/>
      <c r="AG22" s="231"/>
      <c r="AH22" s="232"/>
      <c r="AI22" s="232"/>
      <c r="AJ22" s="233"/>
      <c r="AK22" s="246" t="str">
        <f>IF(SUMPRODUCT((AH20:AH24)*(AI20:AI24))=0,"",SUMPRODUCT((AH20:AH24)*(AI20:AI24)))</f>
        <v/>
      </c>
      <c r="AN22" s="225"/>
      <c r="AO22" s="225"/>
      <c r="AP22" s="231"/>
      <c r="AQ22" s="232"/>
      <c r="AR22" s="232"/>
      <c r="AS22" s="233"/>
      <c r="AT22" s="246" t="str">
        <f>IF(SUMPRODUCT((AQ20:AQ24)*(AR20:AR24))=0,"",SUMPRODUCT((AQ20:AQ24)*(AR20:AR24)))</f>
        <v/>
      </c>
      <c r="AW22" s="225"/>
      <c r="AX22" s="225"/>
      <c r="AY22" s="231"/>
      <c r="AZ22" s="232"/>
      <c r="BA22" s="232"/>
      <c r="BB22" s="233"/>
      <c r="BC22" s="246" t="str">
        <f>IF(SUMPRODUCT((AZ20:AZ24)*(BA20:BA24))=0,"",SUMPRODUCT((AZ20:AZ24)*(BA20:BA24)))</f>
        <v/>
      </c>
      <c r="BF22" s="225"/>
      <c r="BG22" s="225"/>
      <c r="BH22" s="231"/>
      <c r="BI22" s="232"/>
      <c r="BJ22" s="232"/>
      <c r="BK22" s="233"/>
      <c r="BL22" s="246" t="str">
        <f>IF(SUMPRODUCT((BI20:BI24)*(BJ20:BJ24))=0,"",SUMPRODUCT((BI20:BI24)*(BJ20:BJ24)))</f>
        <v/>
      </c>
      <c r="BO22" s="225"/>
      <c r="BP22" s="225"/>
      <c r="BQ22" s="231"/>
      <c r="BR22" s="232"/>
      <c r="BS22" s="232"/>
      <c r="BT22" s="233"/>
      <c r="BU22" s="246" t="str">
        <f>IF(SUMPRODUCT((BR20:BR24)*(BS20:BS24))=0,"",SUMPRODUCT((BR20:BR24)*(BS20:BS24)))</f>
        <v/>
      </c>
      <c r="BX22" s="225"/>
      <c r="BY22" s="225"/>
      <c r="BZ22" s="231"/>
      <c r="CA22" s="232"/>
      <c r="CB22" s="232"/>
      <c r="CC22" s="233"/>
      <c r="CD22" s="246" t="str">
        <f>IF(SUMPRODUCT((CA20:CA24)*(CB20:CB24))=0,"",SUMPRODUCT((CA20:CA24)*(CB20:CB24)))</f>
        <v/>
      </c>
      <c r="CG22" s="225"/>
      <c r="CH22" s="225"/>
      <c r="CI22" s="231"/>
      <c r="CJ22" s="232"/>
      <c r="CK22" s="232"/>
      <c r="CL22" s="233"/>
      <c r="CM22" s="246" t="str">
        <f>IF(SUMPRODUCT((CJ20:CJ24)*(CK20:CK24))=0,"",SUMPRODUCT((CJ20:CJ24)*(CK20:CK24)))</f>
        <v/>
      </c>
      <c r="CP22" s="225"/>
      <c r="CQ22" s="225"/>
      <c r="CR22" s="231"/>
      <c r="CS22" s="232"/>
      <c r="CT22" s="232"/>
      <c r="CU22" s="233"/>
      <c r="CV22" s="246" t="str">
        <f>IF(SUMPRODUCT((CS20:CS24)*(CT20:CT24))=0,"",SUMPRODUCT((CS20:CS24)*(CT20:CT24)))</f>
        <v/>
      </c>
      <c r="CY22" s="225"/>
      <c r="CZ22" s="225"/>
      <c r="DA22" s="231"/>
      <c r="DB22" s="232"/>
      <c r="DC22" s="232"/>
      <c r="DD22" s="233"/>
      <c r="DE22" s="246" t="str">
        <f>IF(SUMPRODUCT((DB20:DB24)*(DC20:DC24))=0,"",SUMPRODUCT((DB20:DB24)*(DC20:DC24)))</f>
        <v/>
      </c>
      <c r="DH22" s="225"/>
      <c r="DI22" s="225"/>
      <c r="DJ22" s="231"/>
      <c r="DK22" s="232"/>
      <c r="DL22" s="232"/>
      <c r="DM22" s="233"/>
      <c r="DN22" s="246" t="str">
        <f>IF(SUMPRODUCT((DK20:DK24)*(DL20:DL24))=0,"",SUMPRODUCT((DK20:DK24)*(DL20:DL24)))</f>
        <v/>
      </c>
      <c r="DQ22" s="225"/>
      <c r="DR22" s="225"/>
      <c r="DS22" s="231"/>
      <c r="DT22" s="232"/>
      <c r="DU22" s="232"/>
      <c r="DV22" s="233"/>
      <c r="DW22" s="246" t="str">
        <f>IF(SUMPRODUCT((DT20:DT24)*(DU20:DU24))=0,"",SUMPRODUCT((DT20:DT24)*(DU20:DU24)))</f>
        <v/>
      </c>
      <c r="DZ22" s="225"/>
      <c r="EA22" s="225"/>
      <c r="EB22" s="231"/>
      <c r="EC22" s="232"/>
      <c r="ED22" s="232"/>
      <c r="EE22" s="233"/>
      <c r="EF22" s="246" t="str">
        <f>IF(SUMPRODUCT((EC20:EC24)*(ED20:ED24))=0,"",SUMPRODUCT((EC20:EC24)*(ED20:ED24)))</f>
        <v/>
      </c>
      <c r="EI22" s="225"/>
      <c r="EJ22" s="225"/>
      <c r="EK22" s="231"/>
      <c r="EL22" s="232"/>
      <c r="EM22" s="232"/>
      <c r="EN22" s="233"/>
      <c r="EO22" s="246" t="str">
        <f>IF(SUMPRODUCT((EL20:EL24)*(EM20:EM24))=0,"",SUMPRODUCT((EL20:EL24)*(EM20:EM24)))</f>
        <v/>
      </c>
      <c r="ER22" s="225"/>
      <c r="ES22" s="225"/>
      <c r="ET22" s="231"/>
      <c r="EU22" s="232"/>
      <c r="EV22" s="232"/>
      <c r="EW22" s="233"/>
      <c r="EX22" s="246" t="str">
        <f>IF(SUMPRODUCT((EU20:EU24)*(EV20:EV24))=0,"",SUMPRODUCT((EU20:EU24)*(EV20:EV24)))</f>
        <v/>
      </c>
      <c r="FA22" s="225"/>
      <c r="FB22" s="225"/>
      <c r="FC22" s="231"/>
      <c r="FD22" s="232"/>
      <c r="FE22" s="232"/>
      <c r="FF22" s="233"/>
      <c r="FG22" s="246" t="str">
        <f>IF(SUMPRODUCT((FD20:FD24)*(FE20:FE24))=0,"",SUMPRODUCT((FD20:FD24)*(FE20:FE24)))</f>
        <v/>
      </c>
      <c r="FJ22" s="225"/>
      <c r="FK22" s="225"/>
      <c r="FL22" s="231"/>
      <c r="FM22" s="232"/>
      <c r="FN22" s="232"/>
      <c r="FO22" s="233"/>
      <c r="FP22" s="246" t="str">
        <f>IF(SUMPRODUCT((FM20:FM24)*(FN20:FN24))=0,"",SUMPRODUCT((FM20:FM24)*(FN20:FN24)))</f>
        <v/>
      </c>
      <c r="FS22" s="225"/>
      <c r="FT22" s="225"/>
      <c r="FU22" s="231"/>
      <c r="FV22" s="232"/>
      <c r="FW22" s="232"/>
      <c r="FX22" s="233"/>
      <c r="FY22" s="246" t="str">
        <f>IF(SUMPRODUCT((FV20:FV24)*(FW20:FW24))=0,"",SUMPRODUCT((FV20:FV24)*(FW20:FW24)))</f>
        <v/>
      </c>
      <c r="GB22" s="225"/>
      <c r="GC22" s="225"/>
      <c r="GD22" s="231"/>
      <c r="GE22" s="232"/>
      <c r="GF22" s="232"/>
      <c r="GG22" s="233"/>
      <c r="GH22" s="246" t="str">
        <f>IF(SUMPRODUCT((GE20:GE24)*(GF20:GF24))=0,"",SUMPRODUCT((GE20:GE24)*(GF20:GF24)))</f>
        <v/>
      </c>
      <c r="GK22" s="225"/>
      <c r="GL22" s="225"/>
      <c r="GM22" s="231"/>
      <c r="GN22" s="232"/>
      <c r="GO22" s="232"/>
      <c r="GP22" s="233"/>
      <c r="GQ22" s="246" t="str">
        <f>IF(SUMPRODUCT((GN20:GN24)*(GO20:GO24))=0,"",SUMPRODUCT((GN20:GN24)*(GO20:GO24)))</f>
        <v/>
      </c>
      <c r="GT22" s="225"/>
      <c r="GU22" s="225"/>
      <c r="GV22" s="231"/>
      <c r="GW22" s="232"/>
      <c r="GX22" s="232"/>
      <c r="GY22" s="233"/>
      <c r="GZ22" s="246" t="str">
        <f>IF(SUMPRODUCT((GW20:GW24)*(GX20:GX24))=0,"",SUMPRODUCT((GW20:GW24)*(GX20:GX24)))</f>
        <v/>
      </c>
      <c r="HC22" s="225"/>
      <c r="HD22" s="225"/>
      <c r="HE22" s="231"/>
      <c r="HF22" s="232"/>
      <c r="HG22" s="232"/>
      <c r="HH22" s="233"/>
      <c r="HI22" s="246" t="str">
        <f>IF(SUMPRODUCT((HF20:HF24)*(HG20:HG24))=0,"",SUMPRODUCT((HF20:HF24)*(HG20:HG24)))</f>
        <v/>
      </c>
    </row>
    <row r="23" spans="4:217" ht="14" outlineLevel="2">
      <c r="D23" s="225"/>
      <c r="E23" s="225"/>
      <c r="F23" s="231"/>
      <c r="G23" s="232"/>
      <c r="H23" s="232"/>
      <c r="I23" s="233"/>
      <c r="J23" s="246" t="str">
        <f>IF(SUMPRODUCT((G20:G24)*(H20:H24))=0,"",SUMPRODUCT((G20:G24)*(H20:H24)))</f>
        <v/>
      </c>
      <c r="M23" s="225"/>
      <c r="N23" s="225"/>
      <c r="O23" s="231"/>
      <c r="P23" s="232"/>
      <c r="Q23" s="232"/>
      <c r="R23" s="233"/>
      <c r="S23" s="246" t="str">
        <f>IF(SUMPRODUCT((P20:P24)*(Q20:Q24))=0,"",SUMPRODUCT((P20:P24)*(Q20:Q24)))</f>
        <v/>
      </c>
      <c r="V23" s="225"/>
      <c r="W23" s="225"/>
      <c r="X23" s="231"/>
      <c r="Y23" s="232"/>
      <c r="Z23" s="232"/>
      <c r="AA23" s="233"/>
      <c r="AB23" s="246" t="str">
        <f>IF(SUMPRODUCT((Y20:Y24)*(Z20:Z24))=0,"",SUMPRODUCT((Y20:Y24)*(Z20:Z24)))</f>
        <v/>
      </c>
      <c r="AE23" s="225"/>
      <c r="AF23" s="225"/>
      <c r="AG23" s="231"/>
      <c r="AH23" s="232"/>
      <c r="AI23" s="232"/>
      <c r="AJ23" s="233"/>
      <c r="AK23" s="246" t="str">
        <f>IF(SUMPRODUCT((AH20:AH24)*(AI20:AI24))=0,"",SUMPRODUCT((AH20:AH24)*(AI20:AI24)))</f>
        <v/>
      </c>
      <c r="AN23" s="225"/>
      <c r="AO23" s="225"/>
      <c r="AP23" s="231"/>
      <c r="AQ23" s="232"/>
      <c r="AR23" s="232"/>
      <c r="AS23" s="233"/>
      <c r="AT23" s="246" t="str">
        <f>IF(SUMPRODUCT((AQ20:AQ24)*(AR20:AR24))=0,"",SUMPRODUCT((AQ20:AQ24)*(AR20:AR24)))</f>
        <v/>
      </c>
      <c r="AW23" s="225"/>
      <c r="AX23" s="225"/>
      <c r="AY23" s="231"/>
      <c r="AZ23" s="232"/>
      <c r="BA23" s="232"/>
      <c r="BB23" s="233"/>
      <c r="BC23" s="246" t="str">
        <f>IF(SUMPRODUCT((AZ20:AZ24)*(BA20:BA24))=0,"",SUMPRODUCT((AZ20:AZ24)*(BA20:BA24)))</f>
        <v/>
      </c>
      <c r="BF23" s="225"/>
      <c r="BG23" s="225"/>
      <c r="BH23" s="231"/>
      <c r="BI23" s="232"/>
      <c r="BJ23" s="232"/>
      <c r="BK23" s="233"/>
      <c r="BL23" s="246" t="str">
        <f>IF(SUMPRODUCT((BI20:BI24)*(BJ20:BJ24))=0,"",SUMPRODUCT((BI20:BI24)*(BJ20:BJ24)))</f>
        <v/>
      </c>
      <c r="BO23" s="225"/>
      <c r="BP23" s="225"/>
      <c r="BQ23" s="231"/>
      <c r="BR23" s="232"/>
      <c r="BS23" s="232"/>
      <c r="BT23" s="233"/>
      <c r="BU23" s="246" t="str">
        <f>IF(SUMPRODUCT((BR20:BR24)*(BS20:BS24))=0,"",SUMPRODUCT((BR20:BR24)*(BS20:BS24)))</f>
        <v/>
      </c>
      <c r="BX23" s="225"/>
      <c r="BY23" s="225"/>
      <c r="BZ23" s="231"/>
      <c r="CA23" s="232"/>
      <c r="CB23" s="232"/>
      <c r="CC23" s="233"/>
      <c r="CD23" s="246" t="str">
        <f>IF(SUMPRODUCT((CA20:CA24)*(CB20:CB24))=0,"",SUMPRODUCT((CA20:CA24)*(CB20:CB24)))</f>
        <v/>
      </c>
      <c r="CG23" s="225"/>
      <c r="CH23" s="225"/>
      <c r="CI23" s="231"/>
      <c r="CJ23" s="232"/>
      <c r="CK23" s="232"/>
      <c r="CL23" s="233"/>
      <c r="CM23" s="246" t="str">
        <f>IF(SUMPRODUCT((CJ20:CJ24)*(CK20:CK24))=0,"",SUMPRODUCT((CJ20:CJ24)*(CK20:CK24)))</f>
        <v/>
      </c>
      <c r="CP23" s="225"/>
      <c r="CQ23" s="225"/>
      <c r="CR23" s="231"/>
      <c r="CS23" s="232"/>
      <c r="CT23" s="232"/>
      <c r="CU23" s="233"/>
      <c r="CV23" s="246" t="str">
        <f>IF(SUMPRODUCT((CS20:CS24)*(CT20:CT24))=0,"",SUMPRODUCT((CS20:CS24)*(CT20:CT24)))</f>
        <v/>
      </c>
      <c r="CY23" s="225"/>
      <c r="CZ23" s="225"/>
      <c r="DA23" s="231"/>
      <c r="DB23" s="232"/>
      <c r="DC23" s="232"/>
      <c r="DD23" s="233"/>
      <c r="DE23" s="246" t="str">
        <f>IF(SUMPRODUCT((DB20:DB24)*(DC20:DC24))=0,"",SUMPRODUCT((DB20:DB24)*(DC20:DC24)))</f>
        <v/>
      </c>
      <c r="DH23" s="225"/>
      <c r="DI23" s="225"/>
      <c r="DJ23" s="231"/>
      <c r="DK23" s="232"/>
      <c r="DL23" s="232"/>
      <c r="DM23" s="233"/>
      <c r="DN23" s="246" t="str">
        <f>IF(SUMPRODUCT((DK20:DK24)*(DL20:DL24))=0,"",SUMPRODUCT((DK20:DK24)*(DL20:DL24)))</f>
        <v/>
      </c>
      <c r="DQ23" s="225"/>
      <c r="DR23" s="225"/>
      <c r="DS23" s="231"/>
      <c r="DT23" s="232"/>
      <c r="DU23" s="232"/>
      <c r="DV23" s="233"/>
      <c r="DW23" s="246" t="str">
        <f>IF(SUMPRODUCT((DT20:DT24)*(DU20:DU24))=0,"",SUMPRODUCT((DT20:DT24)*(DU20:DU24)))</f>
        <v/>
      </c>
      <c r="DZ23" s="225"/>
      <c r="EA23" s="225"/>
      <c r="EB23" s="231"/>
      <c r="EC23" s="232"/>
      <c r="ED23" s="232"/>
      <c r="EE23" s="233"/>
      <c r="EF23" s="246" t="str">
        <f>IF(SUMPRODUCT((EC20:EC24)*(ED20:ED24))=0,"",SUMPRODUCT((EC20:EC24)*(ED20:ED24)))</f>
        <v/>
      </c>
      <c r="EI23" s="225"/>
      <c r="EJ23" s="225"/>
      <c r="EK23" s="231"/>
      <c r="EL23" s="232"/>
      <c r="EM23" s="232"/>
      <c r="EN23" s="233"/>
      <c r="EO23" s="246" t="str">
        <f>IF(SUMPRODUCT((EL20:EL24)*(EM20:EM24))=0,"",SUMPRODUCT((EL20:EL24)*(EM20:EM24)))</f>
        <v/>
      </c>
      <c r="ER23" s="225"/>
      <c r="ES23" s="225"/>
      <c r="ET23" s="231"/>
      <c r="EU23" s="232"/>
      <c r="EV23" s="232"/>
      <c r="EW23" s="233"/>
      <c r="EX23" s="246" t="str">
        <f>IF(SUMPRODUCT((EU20:EU24)*(EV20:EV24))=0,"",SUMPRODUCT((EU20:EU24)*(EV20:EV24)))</f>
        <v/>
      </c>
      <c r="FA23" s="225"/>
      <c r="FB23" s="225"/>
      <c r="FC23" s="231"/>
      <c r="FD23" s="232"/>
      <c r="FE23" s="232"/>
      <c r="FF23" s="233"/>
      <c r="FG23" s="246" t="str">
        <f>IF(SUMPRODUCT((FD20:FD24)*(FE20:FE24))=0,"",SUMPRODUCT((FD20:FD24)*(FE20:FE24)))</f>
        <v/>
      </c>
      <c r="FJ23" s="225"/>
      <c r="FK23" s="225"/>
      <c r="FL23" s="231"/>
      <c r="FM23" s="232"/>
      <c r="FN23" s="232"/>
      <c r="FO23" s="233"/>
      <c r="FP23" s="246" t="str">
        <f>IF(SUMPRODUCT((FM20:FM24)*(FN20:FN24))=0,"",SUMPRODUCT((FM20:FM24)*(FN20:FN24)))</f>
        <v/>
      </c>
      <c r="FS23" s="225"/>
      <c r="FT23" s="225"/>
      <c r="FU23" s="231"/>
      <c r="FV23" s="232"/>
      <c r="FW23" s="232"/>
      <c r="FX23" s="233"/>
      <c r="FY23" s="246" t="str">
        <f>IF(SUMPRODUCT((FV20:FV24)*(FW20:FW24))=0,"",SUMPRODUCT((FV20:FV24)*(FW20:FW24)))</f>
        <v/>
      </c>
      <c r="GB23" s="225"/>
      <c r="GC23" s="225"/>
      <c r="GD23" s="231"/>
      <c r="GE23" s="232"/>
      <c r="GF23" s="232"/>
      <c r="GG23" s="233"/>
      <c r="GH23" s="246" t="str">
        <f>IF(SUMPRODUCT((GE20:GE24)*(GF20:GF24))=0,"",SUMPRODUCT((GE20:GE24)*(GF20:GF24)))</f>
        <v/>
      </c>
      <c r="GK23" s="225"/>
      <c r="GL23" s="225"/>
      <c r="GM23" s="231"/>
      <c r="GN23" s="232"/>
      <c r="GO23" s="232"/>
      <c r="GP23" s="233"/>
      <c r="GQ23" s="246" t="str">
        <f>IF(SUMPRODUCT((GN20:GN24)*(GO20:GO24))=0,"",SUMPRODUCT((GN20:GN24)*(GO20:GO24)))</f>
        <v/>
      </c>
      <c r="GT23" s="225"/>
      <c r="GU23" s="225"/>
      <c r="GV23" s="231"/>
      <c r="GW23" s="232"/>
      <c r="GX23" s="232"/>
      <c r="GY23" s="233"/>
      <c r="GZ23" s="246" t="str">
        <f>IF(SUMPRODUCT((GW20:GW24)*(GX20:GX24))=0,"",SUMPRODUCT((GW20:GW24)*(GX20:GX24)))</f>
        <v/>
      </c>
      <c r="HC23" s="225"/>
      <c r="HD23" s="225"/>
      <c r="HE23" s="231"/>
      <c r="HF23" s="232"/>
      <c r="HG23" s="232"/>
      <c r="HH23" s="233"/>
      <c r="HI23" s="246" t="str">
        <f>IF(SUMPRODUCT((HF20:HF24)*(HG20:HG24))=0,"",SUMPRODUCT((HF20:HF24)*(HG20:HG24)))</f>
        <v/>
      </c>
    </row>
    <row r="24" spans="4:217" ht="14" outlineLevel="2">
      <c r="D24" s="225"/>
      <c r="E24" s="225"/>
      <c r="F24" s="231"/>
      <c r="G24" s="232"/>
      <c r="H24" s="232"/>
      <c r="I24" s="233"/>
      <c r="J24" s="246" t="str">
        <f>IF(SUMPRODUCT((G20:G24)*(H20:H24))=0,"",SUMPRODUCT((G20:G24)*(H20:H24)))</f>
        <v/>
      </c>
      <c r="M24" s="225"/>
      <c r="N24" s="225"/>
      <c r="O24" s="231"/>
      <c r="P24" s="232"/>
      <c r="Q24" s="232"/>
      <c r="R24" s="233"/>
      <c r="S24" s="246" t="str">
        <f>IF(SUMPRODUCT((P20:P24)*(Q20:Q24))=0,"",SUMPRODUCT((P20:P24)*(Q20:Q24)))</f>
        <v/>
      </c>
      <c r="V24" s="225"/>
      <c r="W24" s="225"/>
      <c r="X24" s="231"/>
      <c r="Y24" s="232"/>
      <c r="Z24" s="232"/>
      <c r="AA24" s="233"/>
      <c r="AB24" s="246" t="str">
        <f>IF(SUMPRODUCT((Y20:Y24)*(Z20:Z24))=0,"",SUMPRODUCT((Y20:Y24)*(Z20:Z24)))</f>
        <v/>
      </c>
      <c r="AE24" s="225"/>
      <c r="AF24" s="225"/>
      <c r="AG24" s="231"/>
      <c r="AH24" s="232"/>
      <c r="AI24" s="232"/>
      <c r="AJ24" s="233"/>
      <c r="AK24" s="246" t="str">
        <f>IF(SUMPRODUCT((AH20:AH24)*(AI20:AI24))=0,"",SUMPRODUCT((AH20:AH24)*(AI20:AI24)))</f>
        <v/>
      </c>
      <c r="AN24" s="225"/>
      <c r="AO24" s="225"/>
      <c r="AP24" s="231"/>
      <c r="AQ24" s="232"/>
      <c r="AR24" s="232"/>
      <c r="AS24" s="233"/>
      <c r="AT24" s="246" t="str">
        <f>IF(SUMPRODUCT((AQ20:AQ24)*(AR20:AR24))=0,"",SUMPRODUCT((AQ20:AQ24)*(AR20:AR24)))</f>
        <v/>
      </c>
      <c r="AW24" s="225"/>
      <c r="AX24" s="225"/>
      <c r="AY24" s="231"/>
      <c r="AZ24" s="232"/>
      <c r="BA24" s="232"/>
      <c r="BB24" s="233"/>
      <c r="BC24" s="246" t="str">
        <f>IF(SUMPRODUCT((AZ20:AZ24)*(BA20:BA24))=0,"",SUMPRODUCT((AZ20:AZ24)*(BA20:BA24)))</f>
        <v/>
      </c>
      <c r="BF24" s="225"/>
      <c r="BG24" s="225"/>
      <c r="BH24" s="231"/>
      <c r="BI24" s="232"/>
      <c r="BJ24" s="232"/>
      <c r="BK24" s="233"/>
      <c r="BL24" s="246" t="str">
        <f>IF(SUMPRODUCT((BI20:BI24)*(BJ20:BJ24))=0,"",SUMPRODUCT((BI20:BI24)*(BJ20:BJ24)))</f>
        <v/>
      </c>
      <c r="BO24" s="225"/>
      <c r="BP24" s="225"/>
      <c r="BQ24" s="231"/>
      <c r="BR24" s="232"/>
      <c r="BS24" s="232"/>
      <c r="BT24" s="233"/>
      <c r="BU24" s="246" t="str">
        <f>IF(SUMPRODUCT((BR20:BR24)*(BS20:BS24))=0,"",SUMPRODUCT((BR20:BR24)*(BS20:BS24)))</f>
        <v/>
      </c>
      <c r="BX24" s="225"/>
      <c r="BY24" s="225"/>
      <c r="BZ24" s="231"/>
      <c r="CA24" s="232"/>
      <c r="CB24" s="232"/>
      <c r="CC24" s="233"/>
      <c r="CD24" s="246" t="str">
        <f>IF(SUMPRODUCT((CA20:CA24)*(CB20:CB24))=0,"",SUMPRODUCT((CA20:CA24)*(CB20:CB24)))</f>
        <v/>
      </c>
      <c r="CG24" s="225"/>
      <c r="CH24" s="225"/>
      <c r="CI24" s="231"/>
      <c r="CJ24" s="232"/>
      <c r="CK24" s="232"/>
      <c r="CL24" s="233"/>
      <c r="CM24" s="246" t="str">
        <f>IF(SUMPRODUCT((CJ20:CJ24)*(CK20:CK24))=0,"",SUMPRODUCT((CJ20:CJ24)*(CK20:CK24)))</f>
        <v/>
      </c>
      <c r="CP24" s="225"/>
      <c r="CQ24" s="225"/>
      <c r="CR24" s="231"/>
      <c r="CS24" s="232"/>
      <c r="CT24" s="232"/>
      <c r="CU24" s="233"/>
      <c r="CV24" s="246" t="str">
        <f>IF(SUMPRODUCT((CS20:CS24)*(CT20:CT24))=0,"",SUMPRODUCT((CS20:CS24)*(CT20:CT24)))</f>
        <v/>
      </c>
      <c r="CY24" s="225"/>
      <c r="CZ24" s="225"/>
      <c r="DA24" s="231"/>
      <c r="DB24" s="232"/>
      <c r="DC24" s="232"/>
      <c r="DD24" s="233"/>
      <c r="DE24" s="246" t="str">
        <f>IF(SUMPRODUCT((DB20:DB24)*(DC20:DC24))=0,"",SUMPRODUCT((DB20:DB24)*(DC20:DC24)))</f>
        <v/>
      </c>
      <c r="DH24" s="225"/>
      <c r="DI24" s="225"/>
      <c r="DJ24" s="231"/>
      <c r="DK24" s="232"/>
      <c r="DL24" s="232"/>
      <c r="DM24" s="233"/>
      <c r="DN24" s="246" t="str">
        <f>IF(SUMPRODUCT((DK20:DK24)*(DL20:DL24))=0,"",SUMPRODUCT((DK20:DK24)*(DL20:DL24)))</f>
        <v/>
      </c>
      <c r="DQ24" s="225"/>
      <c r="DR24" s="225"/>
      <c r="DS24" s="231"/>
      <c r="DT24" s="232"/>
      <c r="DU24" s="232"/>
      <c r="DV24" s="233"/>
      <c r="DW24" s="246" t="str">
        <f>IF(SUMPRODUCT((DT20:DT24)*(DU20:DU24))=0,"",SUMPRODUCT((DT20:DT24)*(DU20:DU24)))</f>
        <v/>
      </c>
      <c r="DZ24" s="225"/>
      <c r="EA24" s="225"/>
      <c r="EB24" s="231"/>
      <c r="EC24" s="232"/>
      <c r="ED24" s="232"/>
      <c r="EE24" s="233"/>
      <c r="EF24" s="246" t="str">
        <f>IF(SUMPRODUCT((EC20:EC24)*(ED20:ED24))=0,"",SUMPRODUCT((EC20:EC24)*(ED20:ED24)))</f>
        <v/>
      </c>
      <c r="EI24" s="225"/>
      <c r="EJ24" s="225"/>
      <c r="EK24" s="231"/>
      <c r="EL24" s="232"/>
      <c r="EM24" s="232"/>
      <c r="EN24" s="233"/>
      <c r="EO24" s="246" t="str">
        <f>IF(SUMPRODUCT((EL20:EL24)*(EM20:EM24))=0,"",SUMPRODUCT((EL20:EL24)*(EM20:EM24)))</f>
        <v/>
      </c>
      <c r="ER24" s="225"/>
      <c r="ES24" s="225"/>
      <c r="ET24" s="231"/>
      <c r="EU24" s="232"/>
      <c r="EV24" s="232"/>
      <c r="EW24" s="233"/>
      <c r="EX24" s="246" t="str">
        <f>IF(SUMPRODUCT((EU20:EU24)*(EV20:EV24))=0,"",SUMPRODUCT((EU20:EU24)*(EV20:EV24)))</f>
        <v/>
      </c>
      <c r="FA24" s="225"/>
      <c r="FB24" s="225"/>
      <c r="FC24" s="231"/>
      <c r="FD24" s="232"/>
      <c r="FE24" s="232"/>
      <c r="FF24" s="233"/>
      <c r="FG24" s="246" t="str">
        <f>IF(SUMPRODUCT((FD20:FD24)*(FE20:FE24))=0,"",SUMPRODUCT((FD20:FD24)*(FE20:FE24)))</f>
        <v/>
      </c>
      <c r="FJ24" s="225"/>
      <c r="FK24" s="225"/>
      <c r="FL24" s="231"/>
      <c r="FM24" s="232"/>
      <c r="FN24" s="232"/>
      <c r="FO24" s="233"/>
      <c r="FP24" s="246" t="str">
        <f>IF(SUMPRODUCT((FM20:FM24)*(FN20:FN24))=0,"",SUMPRODUCT((FM20:FM24)*(FN20:FN24)))</f>
        <v/>
      </c>
      <c r="FS24" s="225"/>
      <c r="FT24" s="225"/>
      <c r="FU24" s="231"/>
      <c r="FV24" s="232"/>
      <c r="FW24" s="232"/>
      <c r="FX24" s="233"/>
      <c r="FY24" s="246" t="str">
        <f>IF(SUMPRODUCT((FV20:FV24)*(FW20:FW24))=0,"",SUMPRODUCT((FV20:FV24)*(FW20:FW24)))</f>
        <v/>
      </c>
      <c r="GB24" s="225"/>
      <c r="GC24" s="225"/>
      <c r="GD24" s="231"/>
      <c r="GE24" s="232"/>
      <c r="GF24" s="232"/>
      <c r="GG24" s="233"/>
      <c r="GH24" s="246" t="str">
        <f>IF(SUMPRODUCT((GE20:GE24)*(GF20:GF24))=0,"",SUMPRODUCT((GE20:GE24)*(GF20:GF24)))</f>
        <v/>
      </c>
      <c r="GK24" s="225"/>
      <c r="GL24" s="225"/>
      <c r="GM24" s="231"/>
      <c r="GN24" s="232"/>
      <c r="GO24" s="232"/>
      <c r="GP24" s="233"/>
      <c r="GQ24" s="246" t="str">
        <f>IF(SUMPRODUCT((GN20:GN24)*(GO20:GO24))=0,"",SUMPRODUCT((GN20:GN24)*(GO20:GO24)))</f>
        <v/>
      </c>
      <c r="GT24" s="225"/>
      <c r="GU24" s="225"/>
      <c r="GV24" s="231"/>
      <c r="GW24" s="232"/>
      <c r="GX24" s="232"/>
      <c r="GY24" s="233"/>
      <c r="GZ24" s="246" t="str">
        <f>IF(SUMPRODUCT((GW20:GW24)*(GX20:GX24))=0,"",SUMPRODUCT((GW20:GW24)*(GX20:GX24)))</f>
        <v/>
      </c>
      <c r="HC24" s="225"/>
      <c r="HD24" s="225"/>
      <c r="HE24" s="231"/>
      <c r="HF24" s="232"/>
      <c r="HG24" s="232"/>
      <c r="HH24" s="233"/>
      <c r="HI24" s="246" t="str">
        <f>IF(SUMPRODUCT((HF20:HF24)*(HG20:HG24))=0,"",SUMPRODUCT((HF20:HF24)*(HG20:HG24)))</f>
        <v/>
      </c>
    </row>
    <row r="25" spans="4:217" ht="14" outlineLevel="1">
      <c r="D25" s="225"/>
      <c r="E25" s="225"/>
      <c r="F25" s="243"/>
      <c r="G25" s="227"/>
      <c r="H25" s="227"/>
      <c r="I25" s="228"/>
      <c r="J25" s="228"/>
      <c r="M25" s="225"/>
      <c r="N25" s="225"/>
      <c r="O25" s="243"/>
      <c r="P25" s="227"/>
      <c r="Q25" s="227"/>
      <c r="R25" s="228"/>
      <c r="S25" s="228"/>
      <c r="V25" s="225"/>
      <c r="W25" s="225"/>
      <c r="X25" s="243"/>
      <c r="Y25" s="227"/>
      <c r="Z25" s="227"/>
      <c r="AA25" s="228"/>
      <c r="AB25" s="228"/>
      <c r="AE25" s="225"/>
      <c r="AF25" s="225"/>
      <c r="AG25" s="243"/>
      <c r="AH25" s="227"/>
      <c r="AI25" s="227"/>
      <c r="AJ25" s="228"/>
      <c r="AK25" s="228"/>
      <c r="AN25" s="225"/>
      <c r="AO25" s="225"/>
      <c r="AP25" s="243"/>
      <c r="AQ25" s="227"/>
      <c r="AR25" s="227"/>
      <c r="AS25" s="228"/>
      <c r="AT25" s="228"/>
      <c r="AW25" s="225"/>
      <c r="AX25" s="225"/>
      <c r="AY25" s="243"/>
      <c r="AZ25" s="227"/>
      <c r="BA25" s="227"/>
      <c r="BB25" s="228"/>
      <c r="BC25" s="228"/>
      <c r="BF25" s="225"/>
      <c r="BG25" s="225"/>
      <c r="BH25" s="243"/>
      <c r="BI25" s="227"/>
      <c r="BJ25" s="227"/>
      <c r="BK25" s="228"/>
      <c r="BL25" s="228"/>
      <c r="BO25" s="225"/>
      <c r="BP25" s="225"/>
      <c r="BQ25" s="243"/>
      <c r="BR25" s="227"/>
      <c r="BS25" s="227"/>
      <c r="BT25" s="228"/>
      <c r="BU25" s="228"/>
      <c r="BX25" s="225"/>
      <c r="BY25" s="225"/>
      <c r="BZ25" s="243"/>
      <c r="CA25" s="227"/>
      <c r="CB25" s="227"/>
      <c r="CC25" s="228"/>
      <c r="CD25" s="228"/>
      <c r="CG25" s="225"/>
      <c r="CH25" s="225"/>
      <c r="CI25" s="243"/>
      <c r="CJ25" s="227"/>
      <c r="CK25" s="227"/>
      <c r="CL25" s="228"/>
      <c r="CM25" s="228"/>
      <c r="CP25" s="225"/>
      <c r="CQ25" s="225"/>
      <c r="CR25" s="243"/>
      <c r="CS25" s="227"/>
      <c r="CT25" s="227"/>
      <c r="CU25" s="228"/>
      <c r="CV25" s="228"/>
      <c r="CY25" s="225"/>
      <c r="CZ25" s="225"/>
      <c r="DA25" s="243"/>
      <c r="DB25" s="227"/>
      <c r="DC25" s="227"/>
      <c r="DD25" s="228"/>
      <c r="DE25" s="228"/>
      <c r="DH25" s="225"/>
      <c r="DI25" s="225"/>
      <c r="DJ25" s="243"/>
      <c r="DK25" s="227"/>
      <c r="DL25" s="227"/>
      <c r="DM25" s="228"/>
      <c r="DN25" s="228"/>
      <c r="DQ25" s="225"/>
      <c r="DR25" s="225"/>
      <c r="DS25" s="243"/>
      <c r="DT25" s="227"/>
      <c r="DU25" s="227"/>
      <c r="DV25" s="228"/>
      <c r="DW25" s="228"/>
      <c r="DZ25" s="225"/>
      <c r="EA25" s="225"/>
      <c r="EB25" s="243"/>
      <c r="EC25" s="227"/>
      <c r="ED25" s="227"/>
      <c r="EE25" s="228"/>
      <c r="EF25" s="228"/>
      <c r="EI25" s="225"/>
      <c r="EJ25" s="225"/>
      <c r="EK25" s="243"/>
      <c r="EL25" s="227"/>
      <c r="EM25" s="227"/>
      <c r="EN25" s="228"/>
      <c r="EO25" s="228"/>
      <c r="ER25" s="225"/>
      <c r="ES25" s="225"/>
      <c r="ET25" s="243"/>
      <c r="EU25" s="227"/>
      <c r="EV25" s="227"/>
      <c r="EW25" s="228"/>
      <c r="EX25" s="228"/>
      <c r="FA25" s="225"/>
      <c r="FB25" s="225"/>
      <c r="FC25" s="243"/>
      <c r="FD25" s="227"/>
      <c r="FE25" s="227"/>
      <c r="FF25" s="228"/>
      <c r="FG25" s="228"/>
      <c r="FJ25" s="225"/>
      <c r="FK25" s="225"/>
      <c r="FL25" s="243"/>
      <c r="FM25" s="227"/>
      <c r="FN25" s="227"/>
      <c r="FO25" s="228"/>
      <c r="FP25" s="228"/>
      <c r="FS25" s="225"/>
      <c r="FT25" s="225"/>
      <c r="FU25" s="243"/>
      <c r="FV25" s="227"/>
      <c r="FW25" s="227"/>
      <c r="FX25" s="228"/>
      <c r="FY25" s="228"/>
      <c r="GB25" s="225"/>
      <c r="GC25" s="225"/>
      <c r="GD25" s="243"/>
      <c r="GE25" s="227"/>
      <c r="GF25" s="227"/>
      <c r="GG25" s="228"/>
      <c r="GH25" s="228"/>
      <c r="GK25" s="225"/>
      <c r="GL25" s="225"/>
      <c r="GM25" s="243"/>
      <c r="GN25" s="227"/>
      <c r="GO25" s="227"/>
      <c r="GP25" s="228"/>
      <c r="GQ25" s="228"/>
      <c r="GT25" s="225"/>
      <c r="GU25" s="225"/>
      <c r="GV25" s="243"/>
      <c r="GW25" s="227"/>
      <c r="GX25" s="227"/>
      <c r="GY25" s="228"/>
      <c r="GZ25" s="228"/>
      <c r="HC25" s="225"/>
      <c r="HD25" s="225"/>
      <c r="HE25" s="243"/>
      <c r="HF25" s="227"/>
      <c r="HG25" s="227"/>
      <c r="HH25" s="228"/>
      <c r="HI25" s="228"/>
    </row>
    <row r="26" spans="4:217" ht="14" outlineLevel="1">
      <c r="D26" s="225"/>
      <c r="E26" s="225"/>
      <c r="F26" s="247" t="s">
        <v>136</v>
      </c>
      <c r="G26" s="248" t="s">
        <v>451</v>
      </c>
      <c r="H26" s="248" t="s">
        <v>146</v>
      </c>
      <c r="I26" s="248" t="s">
        <v>142</v>
      </c>
      <c r="J26" s="248" t="s">
        <v>452</v>
      </c>
      <c r="M26" s="225"/>
      <c r="N26" s="225"/>
      <c r="O26" s="247" t="s">
        <v>136</v>
      </c>
      <c r="P26" s="248" t="s">
        <v>451</v>
      </c>
      <c r="Q26" s="248" t="s">
        <v>146</v>
      </c>
      <c r="R26" s="248" t="s">
        <v>142</v>
      </c>
      <c r="S26" s="248" t="s">
        <v>452</v>
      </c>
      <c r="V26" s="225"/>
      <c r="W26" s="225"/>
      <c r="X26" s="247" t="s">
        <v>136</v>
      </c>
      <c r="Y26" s="248" t="s">
        <v>451</v>
      </c>
      <c r="Z26" s="248" t="s">
        <v>146</v>
      </c>
      <c r="AA26" s="248" t="s">
        <v>142</v>
      </c>
      <c r="AB26" s="248" t="s">
        <v>452</v>
      </c>
      <c r="AE26" s="225"/>
      <c r="AF26" s="225"/>
      <c r="AG26" s="247" t="s">
        <v>136</v>
      </c>
      <c r="AH26" s="248" t="s">
        <v>451</v>
      </c>
      <c r="AI26" s="248" t="s">
        <v>146</v>
      </c>
      <c r="AJ26" s="248" t="s">
        <v>142</v>
      </c>
      <c r="AK26" s="248" t="s">
        <v>452</v>
      </c>
      <c r="AN26" s="225"/>
      <c r="AO26" s="225"/>
      <c r="AP26" s="247" t="s">
        <v>136</v>
      </c>
      <c r="AQ26" s="248" t="s">
        <v>451</v>
      </c>
      <c r="AR26" s="248" t="s">
        <v>146</v>
      </c>
      <c r="AS26" s="248" t="s">
        <v>142</v>
      </c>
      <c r="AT26" s="248" t="s">
        <v>452</v>
      </c>
      <c r="AW26" s="225"/>
      <c r="AX26" s="225"/>
      <c r="AY26" s="247" t="s">
        <v>136</v>
      </c>
      <c r="AZ26" s="248" t="s">
        <v>451</v>
      </c>
      <c r="BA26" s="248" t="s">
        <v>146</v>
      </c>
      <c r="BB26" s="248" t="s">
        <v>142</v>
      </c>
      <c r="BC26" s="248" t="s">
        <v>452</v>
      </c>
      <c r="BF26" s="225"/>
      <c r="BG26" s="225"/>
      <c r="BH26" s="247" t="s">
        <v>136</v>
      </c>
      <c r="BI26" s="248" t="s">
        <v>451</v>
      </c>
      <c r="BJ26" s="248" t="s">
        <v>146</v>
      </c>
      <c r="BK26" s="248" t="s">
        <v>142</v>
      </c>
      <c r="BL26" s="248" t="s">
        <v>452</v>
      </c>
      <c r="BO26" s="225"/>
      <c r="BP26" s="225"/>
      <c r="BQ26" s="247" t="s">
        <v>136</v>
      </c>
      <c r="BR26" s="248" t="s">
        <v>451</v>
      </c>
      <c r="BS26" s="248" t="s">
        <v>146</v>
      </c>
      <c r="BT26" s="248" t="s">
        <v>142</v>
      </c>
      <c r="BU26" s="248" t="s">
        <v>452</v>
      </c>
      <c r="BX26" s="225"/>
      <c r="BY26" s="225"/>
      <c r="BZ26" s="247" t="s">
        <v>136</v>
      </c>
      <c r="CA26" s="248" t="s">
        <v>451</v>
      </c>
      <c r="CB26" s="248" t="s">
        <v>146</v>
      </c>
      <c r="CC26" s="248" t="s">
        <v>142</v>
      </c>
      <c r="CD26" s="248" t="s">
        <v>452</v>
      </c>
      <c r="CG26" s="225"/>
      <c r="CH26" s="225"/>
      <c r="CI26" s="247" t="s">
        <v>136</v>
      </c>
      <c r="CJ26" s="248" t="s">
        <v>451</v>
      </c>
      <c r="CK26" s="248" t="s">
        <v>146</v>
      </c>
      <c r="CL26" s="248" t="s">
        <v>142</v>
      </c>
      <c r="CM26" s="248" t="s">
        <v>452</v>
      </c>
      <c r="CP26" s="225"/>
      <c r="CQ26" s="225"/>
      <c r="CR26" s="247" t="s">
        <v>136</v>
      </c>
      <c r="CS26" s="248" t="s">
        <v>451</v>
      </c>
      <c r="CT26" s="248" t="s">
        <v>146</v>
      </c>
      <c r="CU26" s="248" t="s">
        <v>142</v>
      </c>
      <c r="CV26" s="248" t="s">
        <v>452</v>
      </c>
      <c r="CY26" s="225"/>
      <c r="CZ26" s="225"/>
      <c r="DA26" s="247" t="s">
        <v>136</v>
      </c>
      <c r="DB26" s="248" t="s">
        <v>451</v>
      </c>
      <c r="DC26" s="248" t="s">
        <v>146</v>
      </c>
      <c r="DD26" s="248" t="s">
        <v>142</v>
      </c>
      <c r="DE26" s="248" t="s">
        <v>452</v>
      </c>
      <c r="DH26" s="225"/>
      <c r="DI26" s="225"/>
      <c r="DJ26" s="247" t="s">
        <v>136</v>
      </c>
      <c r="DK26" s="248" t="s">
        <v>451</v>
      </c>
      <c r="DL26" s="248" t="s">
        <v>146</v>
      </c>
      <c r="DM26" s="248" t="s">
        <v>142</v>
      </c>
      <c r="DN26" s="248" t="s">
        <v>452</v>
      </c>
      <c r="DQ26" s="225"/>
      <c r="DR26" s="225"/>
      <c r="DS26" s="247" t="s">
        <v>136</v>
      </c>
      <c r="DT26" s="248" t="s">
        <v>451</v>
      </c>
      <c r="DU26" s="248" t="s">
        <v>146</v>
      </c>
      <c r="DV26" s="248" t="s">
        <v>142</v>
      </c>
      <c r="DW26" s="248" t="s">
        <v>452</v>
      </c>
      <c r="DZ26" s="225"/>
      <c r="EA26" s="225"/>
      <c r="EB26" s="247" t="s">
        <v>136</v>
      </c>
      <c r="EC26" s="248" t="s">
        <v>451</v>
      </c>
      <c r="ED26" s="248" t="s">
        <v>146</v>
      </c>
      <c r="EE26" s="248" t="s">
        <v>142</v>
      </c>
      <c r="EF26" s="248" t="s">
        <v>452</v>
      </c>
      <c r="EI26" s="225"/>
      <c r="EJ26" s="225"/>
      <c r="EK26" s="247" t="s">
        <v>136</v>
      </c>
      <c r="EL26" s="248" t="s">
        <v>451</v>
      </c>
      <c r="EM26" s="248" t="s">
        <v>146</v>
      </c>
      <c r="EN26" s="248" t="s">
        <v>142</v>
      </c>
      <c r="EO26" s="248" t="s">
        <v>452</v>
      </c>
      <c r="ER26" s="225"/>
      <c r="ES26" s="225"/>
      <c r="ET26" s="247" t="s">
        <v>136</v>
      </c>
      <c r="EU26" s="248" t="s">
        <v>451</v>
      </c>
      <c r="EV26" s="248" t="s">
        <v>146</v>
      </c>
      <c r="EW26" s="248" t="s">
        <v>142</v>
      </c>
      <c r="EX26" s="248" t="s">
        <v>452</v>
      </c>
      <c r="FA26" s="225"/>
      <c r="FB26" s="225"/>
      <c r="FC26" s="247" t="s">
        <v>136</v>
      </c>
      <c r="FD26" s="248" t="s">
        <v>451</v>
      </c>
      <c r="FE26" s="248" t="s">
        <v>146</v>
      </c>
      <c r="FF26" s="248" t="s">
        <v>142</v>
      </c>
      <c r="FG26" s="248" t="s">
        <v>452</v>
      </c>
      <c r="FJ26" s="225"/>
      <c r="FK26" s="225"/>
      <c r="FL26" s="247" t="s">
        <v>136</v>
      </c>
      <c r="FM26" s="248" t="s">
        <v>451</v>
      </c>
      <c r="FN26" s="248" t="s">
        <v>146</v>
      </c>
      <c r="FO26" s="248" t="s">
        <v>142</v>
      </c>
      <c r="FP26" s="248" t="s">
        <v>452</v>
      </c>
      <c r="FS26" s="225"/>
      <c r="FT26" s="225"/>
      <c r="FU26" s="247" t="s">
        <v>136</v>
      </c>
      <c r="FV26" s="248" t="s">
        <v>451</v>
      </c>
      <c r="FW26" s="248" t="s">
        <v>146</v>
      </c>
      <c r="FX26" s="248" t="s">
        <v>142</v>
      </c>
      <c r="FY26" s="248" t="s">
        <v>452</v>
      </c>
      <c r="GB26" s="225"/>
      <c r="GC26" s="225"/>
      <c r="GD26" s="247" t="s">
        <v>136</v>
      </c>
      <c r="GE26" s="248" t="s">
        <v>451</v>
      </c>
      <c r="GF26" s="248" t="s">
        <v>146</v>
      </c>
      <c r="GG26" s="248" t="s">
        <v>142</v>
      </c>
      <c r="GH26" s="248" t="s">
        <v>452</v>
      </c>
      <c r="GK26" s="225"/>
      <c r="GL26" s="225"/>
      <c r="GM26" s="247" t="s">
        <v>136</v>
      </c>
      <c r="GN26" s="248" t="s">
        <v>451</v>
      </c>
      <c r="GO26" s="248" t="s">
        <v>146</v>
      </c>
      <c r="GP26" s="248" t="s">
        <v>142</v>
      </c>
      <c r="GQ26" s="248" t="s">
        <v>452</v>
      </c>
      <c r="GT26" s="225"/>
      <c r="GU26" s="225"/>
      <c r="GV26" s="247" t="s">
        <v>136</v>
      </c>
      <c r="GW26" s="248" t="s">
        <v>451</v>
      </c>
      <c r="GX26" s="248" t="s">
        <v>146</v>
      </c>
      <c r="GY26" s="248" t="s">
        <v>142</v>
      </c>
      <c r="GZ26" s="248" t="s">
        <v>452</v>
      </c>
      <c r="HC26" s="225"/>
      <c r="HD26" s="225"/>
      <c r="HE26" s="247" t="s">
        <v>136</v>
      </c>
      <c r="HF26" s="248" t="s">
        <v>451</v>
      </c>
      <c r="HG26" s="248" t="s">
        <v>146</v>
      </c>
      <c r="HH26" s="248" t="s">
        <v>142</v>
      </c>
      <c r="HI26" s="248" t="s">
        <v>452</v>
      </c>
    </row>
    <row r="27" spans="4:217" ht="14" outlineLevel="1">
      <c r="D27" s="225"/>
      <c r="E27" s="225"/>
      <c r="F27" s="244"/>
      <c r="G27" s="245"/>
      <c r="H27" s="245"/>
      <c r="I27" s="246"/>
      <c r="J27" s="246" t="str">
        <f>IF(SUMPRODUCT((G27:G31)*(H27:H31))=0,"",SUMPRODUCT((G27:G31)*(H27:H31)))</f>
        <v/>
      </c>
      <c r="M27" s="225"/>
      <c r="N27" s="225"/>
      <c r="O27" s="244"/>
      <c r="P27" s="245"/>
      <c r="Q27" s="245"/>
      <c r="R27" s="246"/>
      <c r="S27" s="246" t="str">
        <f>IF(SUMPRODUCT((P27:P31)*(Q27:Q31))=0,"",SUMPRODUCT((P27:P31)*(Q27:Q31)))</f>
        <v/>
      </c>
      <c r="V27" s="225"/>
      <c r="W27" s="225"/>
      <c r="X27" s="244"/>
      <c r="Y27" s="245"/>
      <c r="Z27" s="245"/>
      <c r="AA27" s="246"/>
      <c r="AB27" s="246" t="str">
        <f>IF(SUMPRODUCT((Y27:Y31)*(Z27:Z31))=0,"",SUMPRODUCT((Y27:Y31)*(Z27:Z31)))</f>
        <v/>
      </c>
      <c r="AE27" s="225"/>
      <c r="AF27" s="225"/>
      <c r="AG27" s="244"/>
      <c r="AH27" s="245"/>
      <c r="AI27" s="245"/>
      <c r="AJ27" s="246"/>
      <c r="AK27" s="246" t="str">
        <f>IF(SUMPRODUCT((AH27:AH31)*(AI27:AI31))=0,"",SUMPRODUCT((AH27:AH31)*(AI27:AI31)))</f>
        <v/>
      </c>
      <c r="AN27" s="225"/>
      <c r="AO27" s="225"/>
      <c r="AP27" s="244"/>
      <c r="AQ27" s="245"/>
      <c r="AR27" s="245"/>
      <c r="AS27" s="246"/>
      <c r="AT27" s="246" t="str">
        <f>IF(SUMPRODUCT((AQ27:AQ31)*(AR27:AR31))=0,"",SUMPRODUCT((AQ27:AQ31)*(AR27:AR31)))</f>
        <v/>
      </c>
      <c r="AW27" s="225"/>
      <c r="AX27" s="225"/>
      <c r="AY27" s="244"/>
      <c r="AZ27" s="245"/>
      <c r="BA27" s="245"/>
      <c r="BB27" s="246"/>
      <c r="BC27" s="246" t="str">
        <f>IF(SUMPRODUCT((AZ27:AZ31)*(BA27:BA31))=0,"",SUMPRODUCT((AZ27:AZ31)*(BA27:BA31)))</f>
        <v/>
      </c>
      <c r="BF27" s="225"/>
      <c r="BG27" s="225"/>
      <c r="BH27" s="244"/>
      <c r="BI27" s="245"/>
      <c r="BJ27" s="245"/>
      <c r="BK27" s="246"/>
      <c r="BL27" s="246" t="str">
        <f>IF(SUMPRODUCT((BI27:BI31)*(BJ27:BJ31))=0,"",SUMPRODUCT((BI27:BI31)*(BJ27:BJ31)))</f>
        <v/>
      </c>
      <c r="BO27" s="225"/>
      <c r="BP27" s="225"/>
      <c r="BQ27" s="244"/>
      <c r="BR27" s="245"/>
      <c r="BS27" s="245"/>
      <c r="BT27" s="246"/>
      <c r="BU27" s="246" t="str">
        <f>IF(SUMPRODUCT((BR27:BR31)*(BS27:BS31))=0,"",SUMPRODUCT((BR27:BR31)*(BS27:BS31)))</f>
        <v/>
      </c>
      <c r="BX27" s="225"/>
      <c r="BY27" s="225"/>
      <c r="BZ27" s="244"/>
      <c r="CA27" s="245"/>
      <c r="CB27" s="245"/>
      <c r="CC27" s="246"/>
      <c r="CD27" s="246" t="str">
        <f>IF(SUMPRODUCT((CA27:CA31)*(CB27:CB31))=0,"",SUMPRODUCT((CA27:CA31)*(CB27:CB31)))</f>
        <v/>
      </c>
      <c r="CG27" s="225"/>
      <c r="CH27" s="225"/>
      <c r="CI27" s="244"/>
      <c r="CJ27" s="245"/>
      <c r="CK27" s="245"/>
      <c r="CL27" s="246"/>
      <c r="CM27" s="246" t="str">
        <f>IF(SUMPRODUCT((CJ27:CJ31)*(CK27:CK31))=0,"",SUMPRODUCT((CJ27:CJ31)*(CK27:CK31)))</f>
        <v/>
      </c>
      <c r="CP27" s="225"/>
      <c r="CQ27" s="225"/>
      <c r="CR27" s="244"/>
      <c r="CS27" s="245"/>
      <c r="CT27" s="245"/>
      <c r="CU27" s="246"/>
      <c r="CV27" s="246" t="str">
        <f>IF(SUMPRODUCT((CS27:CS31)*(CT27:CT31))=0,"",SUMPRODUCT((CS27:CS31)*(CT27:CT31)))</f>
        <v/>
      </c>
      <c r="CY27" s="225"/>
      <c r="CZ27" s="225"/>
      <c r="DA27" s="244"/>
      <c r="DB27" s="245"/>
      <c r="DC27" s="245"/>
      <c r="DD27" s="246"/>
      <c r="DE27" s="246" t="str">
        <f>IF(SUMPRODUCT((DB27:DB31)*(DC27:DC31))=0,"",SUMPRODUCT((DB27:DB31)*(DC27:DC31)))</f>
        <v/>
      </c>
      <c r="DH27" s="225"/>
      <c r="DI27" s="225"/>
      <c r="DJ27" s="244"/>
      <c r="DK27" s="245"/>
      <c r="DL27" s="245"/>
      <c r="DM27" s="246"/>
      <c r="DN27" s="246" t="str">
        <f>IF(SUMPRODUCT((DK27:DK31)*(DL27:DL31))=0,"",SUMPRODUCT((DK27:DK31)*(DL27:DL31)))</f>
        <v/>
      </c>
      <c r="DQ27" s="225"/>
      <c r="DR27" s="225"/>
      <c r="DS27" s="244"/>
      <c r="DT27" s="245"/>
      <c r="DU27" s="245"/>
      <c r="DV27" s="246"/>
      <c r="DW27" s="246" t="str">
        <f>IF(SUMPRODUCT((DT27:DT31)*(DU27:DU31))=0,"",SUMPRODUCT((DT27:DT31)*(DU27:DU31)))</f>
        <v/>
      </c>
      <c r="DZ27" s="225"/>
      <c r="EA27" s="225"/>
      <c r="EB27" s="244"/>
      <c r="EC27" s="245"/>
      <c r="ED27" s="245"/>
      <c r="EE27" s="246"/>
      <c r="EF27" s="246" t="str">
        <f>IF(SUMPRODUCT((EC27:EC31)*(ED27:ED31))=0,"",SUMPRODUCT((EC27:EC31)*(ED27:ED31)))</f>
        <v/>
      </c>
      <c r="EI27" s="225"/>
      <c r="EJ27" s="225"/>
      <c r="EK27" s="244"/>
      <c r="EL27" s="245"/>
      <c r="EM27" s="245"/>
      <c r="EN27" s="246"/>
      <c r="EO27" s="246" t="str">
        <f>IF(SUMPRODUCT((EL27:EL31)*(EM27:EM31))=0,"",SUMPRODUCT((EL27:EL31)*(EM27:EM31)))</f>
        <v/>
      </c>
      <c r="ER27" s="225"/>
      <c r="ES27" s="225"/>
      <c r="ET27" s="244"/>
      <c r="EU27" s="245"/>
      <c r="EV27" s="245"/>
      <c r="EW27" s="246"/>
      <c r="EX27" s="246" t="str">
        <f>IF(SUMPRODUCT((EU27:EU31)*(EV27:EV31))=0,"",SUMPRODUCT((EU27:EU31)*(EV27:EV31)))</f>
        <v/>
      </c>
      <c r="FA27" s="225"/>
      <c r="FB27" s="225"/>
      <c r="FC27" s="244"/>
      <c r="FD27" s="245"/>
      <c r="FE27" s="245"/>
      <c r="FF27" s="246"/>
      <c r="FG27" s="246" t="str">
        <f>IF(SUMPRODUCT((FD27:FD31)*(FE27:FE31))=0,"",SUMPRODUCT((FD27:FD31)*(FE27:FE31)))</f>
        <v/>
      </c>
      <c r="FJ27" s="225"/>
      <c r="FK27" s="225"/>
      <c r="FL27" s="244"/>
      <c r="FM27" s="245"/>
      <c r="FN27" s="245"/>
      <c r="FO27" s="246"/>
      <c r="FP27" s="246" t="str">
        <f>IF(SUMPRODUCT((FM27:FM31)*(FN27:FN31))=0,"",SUMPRODUCT((FM27:FM31)*(FN27:FN31)))</f>
        <v/>
      </c>
      <c r="FS27" s="225"/>
      <c r="FT27" s="225"/>
      <c r="FU27" s="244"/>
      <c r="FV27" s="245"/>
      <c r="FW27" s="245"/>
      <c r="FX27" s="246"/>
      <c r="FY27" s="246" t="str">
        <f>IF(SUMPRODUCT((FV27:FV31)*(FW27:FW31))=0,"",SUMPRODUCT((FV27:FV31)*(FW27:FW31)))</f>
        <v/>
      </c>
      <c r="GB27" s="225"/>
      <c r="GC27" s="225"/>
      <c r="GD27" s="244"/>
      <c r="GE27" s="245"/>
      <c r="GF27" s="245"/>
      <c r="GG27" s="246"/>
      <c r="GH27" s="246" t="str">
        <f>IF(SUMPRODUCT((GE27:GE31)*(GF27:GF31))=0,"",SUMPRODUCT((GE27:GE31)*(GF27:GF31)))</f>
        <v/>
      </c>
      <c r="GK27" s="225"/>
      <c r="GL27" s="225"/>
      <c r="GM27" s="244"/>
      <c r="GN27" s="245"/>
      <c r="GO27" s="245"/>
      <c r="GP27" s="246"/>
      <c r="GQ27" s="246" t="str">
        <f>IF(SUMPRODUCT((GN27:GN31)*(GO27:GO31))=0,"",SUMPRODUCT((GN27:GN31)*(GO27:GO31)))</f>
        <v/>
      </c>
      <c r="GT27" s="225"/>
      <c r="GU27" s="225"/>
      <c r="GV27" s="244"/>
      <c r="GW27" s="245"/>
      <c r="GX27" s="245"/>
      <c r="GY27" s="246"/>
      <c r="GZ27" s="246" t="str">
        <f>IF(SUMPRODUCT((GW27:GW31)*(GX27:GX31))=0,"",SUMPRODUCT((GW27:GW31)*(GX27:GX31)))</f>
        <v/>
      </c>
      <c r="HC27" s="225"/>
      <c r="HD27" s="225"/>
      <c r="HE27" s="244"/>
      <c r="HF27" s="245"/>
      <c r="HG27" s="245"/>
      <c r="HH27" s="246"/>
      <c r="HI27" s="246" t="str">
        <f>IF(SUMPRODUCT((HF27:HF31)*(HG27:HG31))=0,"",SUMPRODUCT((HF27:HF31)*(HG27:HG31)))</f>
        <v/>
      </c>
    </row>
    <row r="28" spans="4:217" ht="14" outlineLevel="2">
      <c r="D28" s="225"/>
      <c r="E28" s="225"/>
      <c r="F28" s="231"/>
      <c r="G28" s="232"/>
      <c r="H28" s="232"/>
      <c r="I28" s="233"/>
      <c r="J28" s="246" t="str">
        <f>IF(SUMPRODUCT((G27:G31)*(H27:H31))=0,"",SUMPRODUCT((G27:G31)*(H27:H31)))</f>
        <v/>
      </c>
      <c r="M28" s="225"/>
      <c r="N28" s="225"/>
      <c r="O28" s="231"/>
      <c r="P28" s="232"/>
      <c r="Q28" s="232"/>
      <c r="R28" s="233"/>
      <c r="S28" s="246" t="str">
        <f>IF(SUMPRODUCT((P27:P31)*(Q27:Q31))=0,"",SUMPRODUCT((P27:P31)*(Q27:Q31)))</f>
        <v/>
      </c>
      <c r="V28" s="225"/>
      <c r="W28" s="225"/>
      <c r="X28" s="231"/>
      <c r="Y28" s="232"/>
      <c r="Z28" s="232"/>
      <c r="AA28" s="233"/>
      <c r="AB28" s="246" t="str">
        <f>IF(SUMPRODUCT((Y27:Y31)*(Z27:Z31))=0,"",SUMPRODUCT((Y27:Y31)*(Z27:Z31)))</f>
        <v/>
      </c>
      <c r="AE28" s="225"/>
      <c r="AF28" s="225"/>
      <c r="AG28" s="231"/>
      <c r="AH28" s="232"/>
      <c r="AI28" s="232"/>
      <c r="AJ28" s="233"/>
      <c r="AK28" s="246" t="str">
        <f>IF(SUMPRODUCT((AH27:AH31)*(AI27:AI31))=0,"",SUMPRODUCT((AH27:AH31)*(AI27:AI31)))</f>
        <v/>
      </c>
      <c r="AN28" s="225"/>
      <c r="AO28" s="225"/>
      <c r="AP28" s="231"/>
      <c r="AQ28" s="232"/>
      <c r="AR28" s="232"/>
      <c r="AS28" s="233"/>
      <c r="AT28" s="246" t="str">
        <f>IF(SUMPRODUCT((AQ27:AQ31)*(AR27:AR31))=0,"",SUMPRODUCT((AQ27:AQ31)*(AR27:AR31)))</f>
        <v/>
      </c>
      <c r="AW28" s="225"/>
      <c r="AX28" s="225"/>
      <c r="AY28" s="231"/>
      <c r="AZ28" s="232"/>
      <c r="BA28" s="232"/>
      <c r="BB28" s="233"/>
      <c r="BC28" s="246" t="str">
        <f>IF(SUMPRODUCT((AZ27:AZ31)*(BA27:BA31))=0,"",SUMPRODUCT((AZ27:AZ31)*(BA27:BA31)))</f>
        <v/>
      </c>
      <c r="BF28" s="225"/>
      <c r="BG28" s="225"/>
      <c r="BH28" s="231"/>
      <c r="BI28" s="232"/>
      <c r="BJ28" s="232"/>
      <c r="BK28" s="233"/>
      <c r="BL28" s="246" t="str">
        <f>IF(SUMPRODUCT((BI27:BI31)*(BJ27:BJ31))=0,"",SUMPRODUCT((BI27:BI31)*(BJ27:BJ31)))</f>
        <v/>
      </c>
      <c r="BO28" s="225"/>
      <c r="BP28" s="225"/>
      <c r="BQ28" s="231"/>
      <c r="BR28" s="232"/>
      <c r="BS28" s="232"/>
      <c r="BT28" s="233"/>
      <c r="BU28" s="246" t="str">
        <f>IF(SUMPRODUCT((BR27:BR31)*(BS27:BS31))=0,"",SUMPRODUCT((BR27:BR31)*(BS27:BS31)))</f>
        <v/>
      </c>
      <c r="BX28" s="225"/>
      <c r="BY28" s="225"/>
      <c r="BZ28" s="231"/>
      <c r="CA28" s="232"/>
      <c r="CB28" s="232"/>
      <c r="CC28" s="233"/>
      <c r="CD28" s="246" t="str">
        <f>IF(SUMPRODUCT((CA27:CA31)*(CB27:CB31))=0,"",SUMPRODUCT((CA27:CA31)*(CB27:CB31)))</f>
        <v/>
      </c>
      <c r="CG28" s="225"/>
      <c r="CH28" s="225"/>
      <c r="CI28" s="231"/>
      <c r="CJ28" s="232"/>
      <c r="CK28" s="232"/>
      <c r="CL28" s="233"/>
      <c r="CM28" s="246" t="str">
        <f>IF(SUMPRODUCT((CJ27:CJ31)*(CK27:CK31))=0,"",SUMPRODUCT((CJ27:CJ31)*(CK27:CK31)))</f>
        <v/>
      </c>
      <c r="CP28" s="225"/>
      <c r="CQ28" s="225"/>
      <c r="CR28" s="231"/>
      <c r="CS28" s="232"/>
      <c r="CT28" s="232"/>
      <c r="CU28" s="233"/>
      <c r="CV28" s="246" t="str">
        <f>IF(SUMPRODUCT((CS27:CS31)*(CT27:CT31))=0,"",SUMPRODUCT((CS27:CS31)*(CT27:CT31)))</f>
        <v/>
      </c>
      <c r="CY28" s="225"/>
      <c r="CZ28" s="225"/>
      <c r="DA28" s="231"/>
      <c r="DB28" s="232"/>
      <c r="DC28" s="232"/>
      <c r="DD28" s="233"/>
      <c r="DE28" s="246" t="str">
        <f>IF(SUMPRODUCT((DB27:DB31)*(DC27:DC31))=0,"",SUMPRODUCT((DB27:DB31)*(DC27:DC31)))</f>
        <v/>
      </c>
      <c r="DH28" s="225"/>
      <c r="DI28" s="225"/>
      <c r="DJ28" s="231"/>
      <c r="DK28" s="232"/>
      <c r="DL28" s="232"/>
      <c r="DM28" s="233"/>
      <c r="DN28" s="246" t="str">
        <f>IF(SUMPRODUCT((DK27:DK31)*(DL27:DL31))=0,"",SUMPRODUCT((DK27:DK31)*(DL27:DL31)))</f>
        <v/>
      </c>
      <c r="DQ28" s="225"/>
      <c r="DR28" s="225"/>
      <c r="DS28" s="231"/>
      <c r="DT28" s="232"/>
      <c r="DU28" s="232"/>
      <c r="DV28" s="233"/>
      <c r="DW28" s="246" t="str">
        <f>IF(SUMPRODUCT((DT27:DT31)*(DU27:DU31))=0,"",SUMPRODUCT((DT27:DT31)*(DU27:DU31)))</f>
        <v/>
      </c>
      <c r="DZ28" s="225"/>
      <c r="EA28" s="225"/>
      <c r="EB28" s="231"/>
      <c r="EC28" s="232"/>
      <c r="ED28" s="232"/>
      <c r="EE28" s="233"/>
      <c r="EF28" s="246" t="str">
        <f>IF(SUMPRODUCT((EC27:EC31)*(ED27:ED31))=0,"",SUMPRODUCT((EC27:EC31)*(ED27:ED31)))</f>
        <v/>
      </c>
      <c r="EI28" s="225"/>
      <c r="EJ28" s="225"/>
      <c r="EK28" s="231"/>
      <c r="EL28" s="232"/>
      <c r="EM28" s="232"/>
      <c r="EN28" s="233"/>
      <c r="EO28" s="246" t="str">
        <f>IF(SUMPRODUCT((EL27:EL31)*(EM27:EM31))=0,"",SUMPRODUCT((EL27:EL31)*(EM27:EM31)))</f>
        <v/>
      </c>
      <c r="ER28" s="225"/>
      <c r="ES28" s="225"/>
      <c r="ET28" s="231"/>
      <c r="EU28" s="232"/>
      <c r="EV28" s="232"/>
      <c r="EW28" s="233"/>
      <c r="EX28" s="246" t="str">
        <f>IF(SUMPRODUCT((EU27:EU31)*(EV27:EV31))=0,"",SUMPRODUCT((EU27:EU31)*(EV27:EV31)))</f>
        <v/>
      </c>
      <c r="FA28" s="225"/>
      <c r="FB28" s="225"/>
      <c r="FC28" s="231"/>
      <c r="FD28" s="232"/>
      <c r="FE28" s="232"/>
      <c r="FF28" s="233"/>
      <c r="FG28" s="246" t="str">
        <f>IF(SUMPRODUCT((FD27:FD31)*(FE27:FE31))=0,"",SUMPRODUCT((FD27:FD31)*(FE27:FE31)))</f>
        <v/>
      </c>
      <c r="FJ28" s="225"/>
      <c r="FK28" s="225"/>
      <c r="FL28" s="231"/>
      <c r="FM28" s="232"/>
      <c r="FN28" s="232"/>
      <c r="FO28" s="233"/>
      <c r="FP28" s="246" t="str">
        <f>IF(SUMPRODUCT((FM27:FM31)*(FN27:FN31))=0,"",SUMPRODUCT((FM27:FM31)*(FN27:FN31)))</f>
        <v/>
      </c>
      <c r="FS28" s="225"/>
      <c r="FT28" s="225"/>
      <c r="FU28" s="231"/>
      <c r="FV28" s="232"/>
      <c r="FW28" s="232"/>
      <c r="FX28" s="233"/>
      <c r="FY28" s="246" t="str">
        <f>IF(SUMPRODUCT((FV27:FV31)*(FW27:FW31))=0,"",SUMPRODUCT((FV27:FV31)*(FW27:FW31)))</f>
        <v/>
      </c>
      <c r="GB28" s="225"/>
      <c r="GC28" s="225"/>
      <c r="GD28" s="231"/>
      <c r="GE28" s="232"/>
      <c r="GF28" s="232"/>
      <c r="GG28" s="233"/>
      <c r="GH28" s="246" t="str">
        <f>IF(SUMPRODUCT((GE27:GE31)*(GF27:GF31))=0,"",SUMPRODUCT((GE27:GE31)*(GF27:GF31)))</f>
        <v/>
      </c>
      <c r="GK28" s="225"/>
      <c r="GL28" s="225"/>
      <c r="GM28" s="231"/>
      <c r="GN28" s="232"/>
      <c r="GO28" s="232"/>
      <c r="GP28" s="233"/>
      <c r="GQ28" s="246" t="str">
        <f>IF(SUMPRODUCT((GN27:GN31)*(GO27:GO31))=0,"",SUMPRODUCT((GN27:GN31)*(GO27:GO31)))</f>
        <v/>
      </c>
      <c r="GT28" s="225"/>
      <c r="GU28" s="225"/>
      <c r="GV28" s="231"/>
      <c r="GW28" s="232"/>
      <c r="GX28" s="232"/>
      <c r="GY28" s="233"/>
      <c r="GZ28" s="246" t="str">
        <f>IF(SUMPRODUCT((GW27:GW31)*(GX27:GX31))=0,"",SUMPRODUCT((GW27:GW31)*(GX27:GX31)))</f>
        <v/>
      </c>
      <c r="HC28" s="225"/>
      <c r="HD28" s="225"/>
      <c r="HE28" s="231"/>
      <c r="HF28" s="232"/>
      <c r="HG28" s="232"/>
      <c r="HH28" s="233"/>
      <c r="HI28" s="246" t="str">
        <f>IF(SUMPRODUCT((HF27:HF31)*(HG27:HG31))=0,"",SUMPRODUCT((HF27:HF31)*(HG27:HG31)))</f>
        <v/>
      </c>
    </row>
    <row r="29" spans="4:217" ht="14" outlineLevel="2">
      <c r="D29" s="225"/>
      <c r="E29" s="225"/>
      <c r="F29" s="231"/>
      <c r="G29" s="232"/>
      <c r="H29" s="232"/>
      <c r="I29" s="233"/>
      <c r="J29" s="246" t="str">
        <f>IF(SUMPRODUCT((G27:G31)*(H27:H31))=0,"",SUMPRODUCT((G27:G31)*(H27:H31)))</f>
        <v/>
      </c>
      <c r="M29" s="225"/>
      <c r="N29" s="225"/>
      <c r="O29" s="231"/>
      <c r="P29" s="232"/>
      <c r="Q29" s="232"/>
      <c r="R29" s="233"/>
      <c r="S29" s="246" t="str">
        <f>IF(SUMPRODUCT((P27:P31)*(Q27:Q31))=0,"",SUMPRODUCT((P27:P31)*(Q27:Q31)))</f>
        <v/>
      </c>
      <c r="V29" s="225"/>
      <c r="W29" s="225"/>
      <c r="X29" s="231"/>
      <c r="Y29" s="232"/>
      <c r="Z29" s="232"/>
      <c r="AA29" s="233"/>
      <c r="AB29" s="246" t="str">
        <f>IF(SUMPRODUCT((Y27:Y31)*(Z27:Z31))=0,"",SUMPRODUCT((Y27:Y31)*(Z27:Z31)))</f>
        <v/>
      </c>
      <c r="AE29" s="225"/>
      <c r="AF29" s="225"/>
      <c r="AG29" s="231"/>
      <c r="AH29" s="232"/>
      <c r="AI29" s="232"/>
      <c r="AJ29" s="233"/>
      <c r="AK29" s="246" t="str">
        <f>IF(SUMPRODUCT((AH27:AH31)*(AI27:AI31))=0,"",SUMPRODUCT((AH27:AH31)*(AI27:AI31)))</f>
        <v/>
      </c>
      <c r="AN29" s="225"/>
      <c r="AO29" s="225"/>
      <c r="AP29" s="231"/>
      <c r="AQ29" s="232"/>
      <c r="AR29" s="232"/>
      <c r="AS29" s="233"/>
      <c r="AT29" s="246" t="str">
        <f>IF(SUMPRODUCT((AQ27:AQ31)*(AR27:AR31))=0,"",SUMPRODUCT((AQ27:AQ31)*(AR27:AR31)))</f>
        <v/>
      </c>
      <c r="AW29" s="225"/>
      <c r="AX29" s="225"/>
      <c r="AY29" s="231"/>
      <c r="AZ29" s="232"/>
      <c r="BA29" s="232"/>
      <c r="BB29" s="233"/>
      <c r="BC29" s="246" t="str">
        <f>IF(SUMPRODUCT((AZ27:AZ31)*(BA27:BA31))=0,"",SUMPRODUCT((AZ27:AZ31)*(BA27:BA31)))</f>
        <v/>
      </c>
      <c r="BF29" s="225"/>
      <c r="BG29" s="225"/>
      <c r="BH29" s="231"/>
      <c r="BI29" s="232"/>
      <c r="BJ29" s="232"/>
      <c r="BK29" s="233"/>
      <c r="BL29" s="246" t="str">
        <f>IF(SUMPRODUCT((BI27:BI31)*(BJ27:BJ31))=0,"",SUMPRODUCT((BI27:BI31)*(BJ27:BJ31)))</f>
        <v/>
      </c>
      <c r="BO29" s="225"/>
      <c r="BP29" s="225"/>
      <c r="BQ29" s="231"/>
      <c r="BR29" s="232"/>
      <c r="BS29" s="232"/>
      <c r="BT29" s="233"/>
      <c r="BU29" s="246" t="str">
        <f>IF(SUMPRODUCT((BR27:BR31)*(BS27:BS31))=0,"",SUMPRODUCT((BR27:BR31)*(BS27:BS31)))</f>
        <v/>
      </c>
      <c r="BX29" s="225"/>
      <c r="BY29" s="225"/>
      <c r="BZ29" s="231"/>
      <c r="CA29" s="232"/>
      <c r="CB29" s="232"/>
      <c r="CC29" s="233"/>
      <c r="CD29" s="246" t="str">
        <f>IF(SUMPRODUCT((CA27:CA31)*(CB27:CB31))=0,"",SUMPRODUCT((CA27:CA31)*(CB27:CB31)))</f>
        <v/>
      </c>
      <c r="CG29" s="225"/>
      <c r="CH29" s="225"/>
      <c r="CI29" s="231"/>
      <c r="CJ29" s="232"/>
      <c r="CK29" s="232"/>
      <c r="CL29" s="233"/>
      <c r="CM29" s="246" t="str">
        <f>IF(SUMPRODUCT((CJ27:CJ31)*(CK27:CK31))=0,"",SUMPRODUCT((CJ27:CJ31)*(CK27:CK31)))</f>
        <v/>
      </c>
      <c r="CP29" s="225"/>
      <c r="CQ29" s="225"/>
      <c r="CR29" s="231"/>
      <c r="CS29" s="232"/>
      <c r="CT29" s="232"/>
      <c r="CU29" s="233"/>
      <c r="CV29" s="246" t="str">
        <f>IF(SUMPRODUCT((CS27:CS31)*(CT27:CT31))=0,"",SUMPRODUCT((CS27:CS31)*(CT27:CT31)))</f>
        <v/>
      </c>
      <c r="CY29" s="225"/>
      <c r="CZ29" s="225"/>
      <c r="DA29" s="231"/>
      <c r="DB29" s="232"/>
      <c r="DC29" s="232"/>
      <c r="DD29" s="233"/>
      <c r="DE29" s="246" t="str">
        <f>IF(SUMPRODUCT((DB27:DB31)*(DC27:DC31))=0,"",SUMPRODUCT((DB27:DB31)*(DC27:DC31)))</f>
        <v/>
      </c>
      <c r="DH29" s="225"/>
      <c r="DI29" s="225"/>
      <c r="DJ29" s="231"/>
      <c r="DK29" s="232"/>
      <c r="DL29" s="232"/>
      <c r="DM29" s="233"/>
      <c r="DN29" s="246" t="str">
        <f>IF(SUMPRODUCT((DK27:DK31)*(DL27:DL31))=0,"",SUMPRODUCT((DK27:DK31)*(DL27:DL31)))</f>
        <v/>
      </c>
      <c r="DQ29" s="225"/>
      <c r="DR29" s="225"/>
      <c r="DS29" s="231"/>
      <c r="DT29" s="232"/>
      <c r="DU29" s="232"/>
      <c r="DV29" s="233"/>
      <c r="DW29" s="246" t="str">
        <f>IF(SUMPRODUCT((DT27:DT31)*(DU27:DU31))=0,"",SUMPRODUCT((DT27:DT31)*(DU27:DU31)))</f>
        <v/>
      </c>
      <c r="DZ29" s="225"/>
      <c r="EA29" s="225"/>
      <c r="EB29" s="231"/>
      <c r="EC29" s="232"/>
      <c r="ED29" s="232"/>
      <c r="EE29" s="233"/>
      <c r="EF29" s="246" t="str">
        <f>IF(SUMPRODUCT((EC27:EC31)*(ED27:ED31))=0,"",SUMPRODUCT((EC27:EC31)*(ED27:ED31)))</f>
        <v/>
      </c>
      <c r="EI29" s="225"/>
      <c r="EJ29" s="225"/>
      <c r="EK29" s="231"/>
      <c r="EL29" s="232"/>
      <c r="EM29" s="232"/>
      <c r="EN29" s="233"/>
      <c r="EO29" s="246" t="str">
        <f>IF(SUMPRODUCT((EL27:EL31)*(EM27:EM31))=0,"",SUMPRODUCT((EL27:EL31)*(EM27:EM31)))</f>
        <v/>
      </c>
      <c r="ER29" s="225"/>
      <c r="ES29" s="225"/>
      <c r="ET29" s="231"/>
      <c r="EU29" s="232"/>
      <c r="EV29" s="232"/>
      <c r="EW29" s="233"/>
      <c r="EX29" s="246" t="str">
        <f>IF(SUMPRODUCT((EU27:EU31)*(EV27:EV31))=0,"",SUMPRODUCT((EU27:EU31)*(EV27:EV31)))</f>
        <v/>
      </c>
      <c r="FA29" s="225"/>
      <c r="FB29" s="225"/>
      <c r="FC29" s="231"/>
      <c r="FD29" s="232"/>
      <c r="FE29" s="232"/>
      <c r="FF29" s="233"/>
      <c r="FG29" s="246" t="str">
        <f>IF(SUMPRODUCT((FD27:FD31)*(FE27:FE31))=0,"",SUMPRODUCT((FD27:FD31)*(FE27:FE31)))</f>
        <v/>
      </c>
      <c r="FJ29" s="225"/>
      <c r="FK29" s="225"/>
      <c r="FL29" s="231"/>
      <c r="FM29" s="232"/>
      <c r="FN29" s="232"/>
      <c r="FO29" s="233"/>
      <c r="FP29" s="246" t="str">
        <f>IF(SUMPRODUCT((FM27:FM31)*(FN27:FN31))=0,"",SUMPRODUCT((FM27:FM31)*(FN27:FN31)))</f>
        <v/>
      </c>
      <c r="FS29" s="225"/>
      <c r="FT29" s="225"/>
      <c r="FU29" s="231"/>
      <c r="FV29" s="232"/>
      <c r="FW29" s="232"/>
      <c r="FX29" s="233"/>
      <c r="FY29" s="246" t="str">
        <f>IF(SUMPRODUCT((FV27:FV31)*(FW27:FW31))=0,"",SUMPRODUCT((FV27:FV31)*(FW27:FW31)))</f>
        <v/>
      </c>
      <c r="GB29" s="225"/>
      <c r="GC29" s="225"/>
      <c r="GD29" s="231"/>
      <c r="GE29" s="232"/>
      <c r="GF29" s="232"/>
      <c r="GG29" s="233"/>
      <c r="GH29" s="246" t="str">
        <f>IF(SUMPRODUCT((GE27:GE31)*(GF27:GF31))=0,"",SUMPRODUCT((GE27:GE31)*(GF27:GF31)))</f>
        <v/>
      </c>
      <c r="GK29" s="225"/>
      <c r="GL29" s="225"/>
      <c r="GM29" s="231"/>
      <c r="GN29" s="232"/>
      <c r="GO29" s="232"/>
      <c r="GP29" s="233"/>
      <c r="GQ29" s="246" t="str">
        <f>IF(SUMPRODUCT((GN27:GN31)*(GO27:GO31))=0,"",SUMPRODUCT((GN27:GN31)*(GO27:GO31)))</f>
        <v/>
      </c>
      <c r="GT29" s="225"/>
      <c r="GU29" s="225"/>
      <c r="GV29" s="231"/>
      <c r="GW29" s="232"/>
      <c r="GX29" s="232"/>
      <c r="GY29" s="233"/>
      <c r="GZ29" s="246" t="str">
        <f>IF(SUMPRODUCT((GW27:GW31)*(GX27:GX31))=0,"",SUMPRODUCT((GW27:GW31)*(GX27:GX31)))</f>
        <v/>
      </c>
      <c r="HC29" s="225"/>
      <c r="HD29" s="225"/>
      <c r="HE29" s="231"/>
      <c r="HF29" s="232"/>
      <c r="HG29" s="232"/>
      <c r="HH29" s="233"/>
      <c r="HI29" s="246" t="str">
        <f>IF(SUMPRODUCT((HF27:HF31)*(HG27:HG31))=0,"",SUMPRODUCT((HF27:HF31)*(HG27:HG31)))</f>
        <v/>
      </c>
    </row>
    <row r="30" spans="4:217" ht="14" outlineLevel="2">
      <c r="D30" s="225"/>
      <c r="E30" s="225"/>
      <c r="F30" s="231"/>
      <c r="G30" s="232"/>
      <c r="H30" s="232"/>
      <c r="I30" s="233"/>
      <c r="J30" s="246" t="str">
        <f>IF(SUMPRODUCT((G27:G31)*(H27:H31))=0,"",SUMPRODUCT((G27:G31)*(H27:H31)))</f>
        <v/>
      </c>
      <c r="M30" s="225"/>
      <c r="N30" s="225"/>
      <c r="O30" s="231"/>
      <c r="P30" s="232"/>
      <c r="Q30" s="232"/>
      <c r="R30" s="233"/>
      <c r="S30" s="246" t="str">
        <f>IF(SUMPRODUCT((P27:P31)*(Q27:Q31))=0,"",SUMPRODUCT((P27:P31)*(Q27:Q31)))</f>
        <v/>
      </c>
      <c r="V30" s="225"/>
      <c r="W30" s="225"/>
      <c r="X30" s="231"/>
      <c r="Y30" s="232"/>
      <c r="Z30" s="232"/>
      <c r="AA30" s="233"/>
      <c r="AB30" s="246" t="str">
        <f>IF(SUMPRODUCT((Y27:Y31)*(Z27:Z31))=0,"",SUMPRODUCT((Y27:Y31)*(Z27:Z31)))</f>
        <v/>
      </c>
      <c r="AE30" s="225"/>
      <c r="AF30" s="225"/>
      <c r="AG30" s="231"/>
      <c r="AH30" s="232"/>
      <c r="AI30" s="232"/>
      <c r="AJ30" s="233"/>
      <c r="AK30" s="246" t="str">
        <f>IF(SUMPRODUCT((AH27:AH31)*(AI27:AI31))=0,"",SUMPRODUCT((AH27:AH31)*(AI27:AI31)))</f>
        <v/>
      </c>
      <c r="AN30" s="225"/>
      <c r="AO30" s="225"/>
      <c r="AP30" s="231"/>
      <c r="AQ30" s="232"/>
      <c r="AR30" s="232"/>
      <c r="AS30" s="233"/>
      <c r="AT30" s="246" t="str">
        <f>IF(SUMPRODUCT((AQ27:AQ31)*(AR27:AR31))=0,"",SUMPRODUCT((AQ27:AQ31)*(AR27:AR31)))</f>
        <v/>
      </c>
      <c r="AW30" s="225"/>
      <c r="AX30" s="225"/>
      <c r="AY30" s="231"/>
      <c r="AZ30" s="232"/>
      <c r="BA30" s="232"/>
      <c r="BB30" s="233"/>
      <c r="BC30" s="246" t="str">
        <f>IF(SUMPRODUCT((AZ27:AZ31)*(BA27:BA31))=0,"",SUMPRODUCT((AZ27:AZ31)*(BA27:BA31)))</f>
        <v/>
      </c>
      <c r="BF30" s="225"/>
      <c r="BG30" s="225"/>
      <c r="BH30" s="231"/>
      <c r="BI30" s="232"/>
      <c r="BJ30" s="232"/>
      <c r="BK30" s="233"/>
      <c r="BL30" s="246" t="str">
        <f>IF(SUMPRODUCT((BI27:BI31)*(BJ27:BJ31))=0,"",SUMPRODUCT((BI27:BI31)*(BJ27:BJ31)))</f>
        <v/>
      </c>
      <c r="BO30" s="225"/>
      <c r="BP30" s="225"/>
      <c r="BQ30" s="231"/>
      <c r="BR30" s="232"/>
      <c r="BS30" s="232"/>
      <c r="BT30" s="233"/>
      <c r="BU30" s="246" t="str">
        <f>IF(SUMPRODUCT((BR27:BR31)*(BS27:BS31))=0,"",SUMPRODUCT((BR27:BR31)*(BS27:BS31)))</f>
        <v/>
      </c>
      <c r="BX30" s="225"/>
      <c r="BY30" s="225"/>
      <c r="BZ30" s="231"/>
      <c r="CA30" s="232"/>
      <c r="CB30" s="232"/>
      <c r="CC30" s="233"/>
      <c r="CD30" s="246" t="str">
        <f>IF(SUMPRODUCT((CA27:CA31)*(CB27:CB31))=0,"",SUMPRODUCT((CA27:CA31)*(CB27:CB31)))</f>
        <v/>
      </c>
      <c r="CG30" s="225"/>
      <c r="CH30" s="225"/>
      <c r="CI30" s="231"/>
      <c r="CJ30" s="232"/>
      <c r="CK30" s="232"/>
      <c r="CL30" s="233"/>
      <c r="CM30" s="246" t="str">
        <f>IF(SUMPRODUCT((CJ27:CJ31)*(CK27:CK31))=0,"",SUMPRODUCT((CJ27:CJ31)*(CK27:CK31)))</f>
        <v/>
      </c>
      <c r="CP30" s="225"/>
      <c r="CQ30" s="225"/>
      <c r="CR30" s="231"/>
      <c r="CS30" s="232"/>
      <c r="CT30" s="232"/>
      <c r="CU30" s="233"/>
      <c r="CV30" s="246" t="str">
        <f>IF(SUMPRODUCT((CS27:CS31)*(CT27:CT31))=0,"",SUMPRODUCT((CS27:CS31)*(CT27:CT31)))</f>
        <v/>
      </c>
      <c r="CY30" s="225"/>
      <c r="CZ30" s="225"/>
      <c r="DA30" s="231"/>
      <c r="DB30" s="232"/>
      <c r="DC30" s="232"/>
      <c r="DD30" s="233"/>
      <c r="DE30" s="246" t="str">
        <f>IF(SUMPRODUCT((DB27:DB31)*(DC27:DC31))=0,"",SUMPRODUCT((DB27:DB31)*(DC27:DC31)))</f>
        <v/>
      </c>
      <c r="DH30" s="225"/>
      <c r="DI30" s="225"/>
      <c r="DJ30" s="231"/>
      <c r="DK30" s="232"/>
      <c r="DL30" s="232"/>
      <c r="DM30" s="233"/>
      <c r="DN30" s="246" t="str">
        <f>IF(SUMPRODUCT((DK27:DK31)*(DL27:DL31))=0,"",SUMPRODUCT((DK27:DK31)*(DL27:DL31)))</f>
        <v/>
      </c>
      <c r="DQ30" s="225"/>
      <c r="DR30" s="225"/>
      <c r="DS30" s="231"/>
      <c r="DT30" s="232"/>
      <c r="DU30" s="232"/>
      <c r="DV30" s="233"/>
      <c r="DW30" s="246" t="str">
        <f>IF(SUMPRODUCT((DT27:DT31)*(DU27:DU31))=0,"",SUMPRODUCT((DT27:DT31)*(DU27:DU31)))</f>
        <v/>
      </c>
      <c r="DZ30" s="225"/>
      <c r="EA30" s="225"/>
      <c r="EB30" s="231"/>
      <c r="EC30" s="232"/>
      <c r="ED30" s="232"/>
      <c r="EE30" s="233"/>
      <c r="EF30" s="246" t="str">
        <f>IF(SUMPRODUCT((EC27:EC31)*(ED27:ED31))=0,"",SUMPRODUCT((EC27:EC31)*(ED27:ED31)))</f>
        <v/>
      </c>
      <c r="EI30" s="225"/>
      <c r="EJ30" s="225"/>
      <c r="EK30" s="231"/>
      <c r="EL30" s="232"/>
      <c r="EM30" s="232"/>
      <c r="EN30" s="233"/>
      <c r="EO30" s="246" t="str">
        <f>IF(SUMPRODUCT((EL27:EL31)*(EM27:EM31))=0,"",SUMPRODUCT((EL27:EL31)*(EM27:EM31)))</f>
        <v/>
      </c>
      <c r="ER30" s="225"/>
      <c r="ES30" s="225"/>
      <c r="ET30" s="231"/>
      <c r="EU30" s="232"/>
      <c r="EV30" s="232"/>
      <c r="EW30" s="233"/>
      <c r="EX30" s="246" t="str">
        <f>IF(SUMPRODUCT((EU27:EU31)*(EV27:EV31))=0,"",SUMPRODUCT((EU27:EU31)*(EV27:EV31)))</f>
        <v/>
      </c>
      <c r="FA30" s="225"/>
      <c r="FB30" s="225"/>
      <c r="FC30" s="231"/>
      <c r="FD30" s="232"/>
      <c r="FE30" s="232"/>
      <c r="FF30" s="233"/>
      <c r="FG30" s="246" t="str">
        <f>IF(SUMPRODUCT((FD27:FD31)*(FE27:FE31))=0,"",SUMPRODUCT((FD27:FD31)*(FE27:FE31)))</f>
        <v/>
      </c>
      <c r="FJ30" s="225"/>
      <c r="FK30" s="225"/>
      <c r="FL30" s="231"/>
      <c r="FM30" s="232"/>
      <c r="FN30" s="232"/>
      <c r="FO30" s="233"/>
      <c r="FP30" s="246" t="str">
        <f>IF(SUMPRODUCT((FM27:FM31)*(FN27:FN31))=0,"",SUMPRODUCT((FM27:FM31)*(FN27:FN31)))</f>
        <v/>
      </c>
      <c r="FS30" s="225"/>
      <c r="FT30" s="225"/>
      <c r="FU30" s="231"/>
      <c r="FV30" s="232"/>
      <c r="FW30" s="232"/>
      <c r="FX30" s="233"/>
      <c r="FY30" s="246" t="str">
        <f>IF(SUMPRODUCT((FV27:FV31)*(FW27:FW31))=0,"",SUMPRODUCT((FV27:FV31)*(FW27:FW31)))</f>
        <v/>
      </c>
      <c r="GB30" s="225"/>
      <c r="GC30" s="225"/>
      <c r="GD30" s="231"/>
      <c r="GE30" s="232"/>
      <c r="GF30" s="232"/>
      <c r="GG30" s="233"/>
      <c r="GH30" s="246" t="str">
        <f>IF(SUMPRODUCT((GE27:GE31)*(GF27:GF31))=0,"",SUMPRODUCT((GE27:GE31)*(GF27:GF31)))</f>
        <v/>
      </c>
      <c r="GK30" s="225"/>
      <c r="GL30" s="225"/>
      <c r="GM30" s="231"/>
      <c r="GN30" s="232"/>
      <c r="GO30" s="232"/>
      <c r="GP30" s="233"/>
      <c r="GQ30" s="246" t="str">
        <f>IF(SUMPRODUCT((GN27:GN31)*(GO27:GO31))=0,"",SUMPRODUCT((GN27:GN31)*(GO27:GO31)))</f>
        <v/>
      </c>
      <c r="GT30" s="225"/>
      <c r="GU30" s="225"/>
      <c r="GV30" s="231"/>
      <c r="GW30" s="232"/>
      <c r="GX30" s="232"/>
      <c r="GY30" s="233"/>
      <c r="GZ30" s="246" t="str">
        <f>IF(SUMPRODUCT((GW27:GW31)*(GX27:GX31))=0,"",SUMPRODUCT((GW27:GW31)*(GX27:GX31)))</f>
        <v/>
      </c>
      <c r="HC30" s="225"/>
      <c r="HD30" s="225"/>
      <c r="HE30" s="231"/>
      <c r="HF30" s="232"/>
      <c r="HG30" s="232"/>
      <c r="HH30" s="233"/>
      <c r="HI30" s="246" t="str">
        <f>IF(SUMPRODUCT((HF27:HF31)*(HG27:HG31))=0,"",SUMPRODUCT((HF27:HF31)*(HG27:HG31)))</f>
        <v/>
      </c>
    </row>
    <row r="31" spans="4:217" ht="14" outlineLevel="2">
      <c r="D31" s="225"/>
      <c r="E31" s="225"/>
      <c r="F31" s="231"/>
      <c r="G31" s="232"/>
      <c r="H31" s="232"/>
      <c r="I31" s="233"/>
      <c r="J31" s="246" t="str">
        <f>IF(SUMPRODUCT((G27:G31)*(H27:H31))=0,"",SUMPRODUCT((G27:G31)*(H27:H31)))</f>
        <v/>
      </c>
      <c r="M31" s="225"/>
      <c r="N31" s="225"/>
      <c r="O31" s="231"/>
      <c r="P31" s="232"/>
      <c r="Q31" s="232"/>
      <c r="R31" s="233"/>
      <c r="S31" s="246" t="str">
        <f>IF(SUMPRODUCT((P27:P31)*(Q27:Q31))=0,"",SUMPRODUCT((P27:P31)*(Q27:Q31)))</f>
        <v/>
      </c>
      <c r="V31" s="225"/>
      <c r="W31" s="225"/>
      <c r="X31" s="231"/>
      <c r="Y31" s="232"/>
      <c r="Z31" s="232"/>
      <c r="AA31" s="233"/>
      <c r="AB31" s="246" t="str">
        <f>IF(SUMPRODUCT((Y27:Y31)*(Z27:Z31))=0,"",SUMPRODUCT((Y27:Y31)*(Z27:Z31)))</f>
        <v/>
      </c>
      <c r="AE31" s="225"/>
      <c r="AF31" s="225"/>
      <c r="AG31" s="231"/>
      <c r="AH31" s="232"/>
      <c r="AI31" s="232"/>
      <c r="AJ31" s="233"/>
      <c r="AK31" s="246" t="str">
        <f>IF(SUMPRODUCT((AH27:AH31)*(AI27:AI31))=0,"",SUMPRODUCT((AH27:AH31)*(AI27:AI31)))</f>
        <v/>
      </c>
      <c r="AN31" s="225"/>
      <c r="AO31" s="225"/>
      <c r="AP31" s="231"/>
      <c r="AQ31" s="232"/>
      <c r="AR31" s="232"/>
      <c r="AS31" s="233"/>
      <c r="AT31" s="246" t="str">
        <f>IF(SUMPRODUCT((AQ27:AQ31)*(AR27:AR31))=0,"",SUMPRODUCT((AQ27:AQ31)*(AR27:AR31)))</f>
        <v/>
      </c>
      <c r="AW31" s="225"/>
      <c r="AX31" s="225"/>
      <c r="AY31" s="231"/>
      <c r="AZ31" s="232"/>
      <c r="BA31" s="232"/>
      <c r="BB31" s="233"/>
      <c r="BC31" s="246" t="str">
        <f>IF(SUMPRODUCT((AZ27:AZ31)*(BA27:BA31))=0,"",SUMPRODUCT((AZ27:AZ31)*(BA27:BA31)))</f>
        <v/>
      </c>
      <c r="BF31" s="225"/>
      <c r="BG31" s="225"/>
      <c r="BH31" s="231"/>
      <c r="BI31" s="232"/>
      <c r="BJ31" s="232"/>
      <c r="BK31" s="233"/>
      <c r="BL31" s="246" t="str">
        <f>IF(SUMPRODUCT((BI27:BI31)*(BJ27:BJ31))=0,"",SUMPRODUCT((BI27:BI31)*(BJ27:BJ31)))</f>
        <v/>
      </c>
      <c r="BO31" s="225"/>
      <c r="BP31" s="225"/>
      <c r="BQ31" s="231"/>
      <c r="BR31" s="232"/>
      <c r="BS31" s="232"/>
      <c r="BT31" s="233"/>
      <c r="BU31" s="246" t="str">
        <f>IF(SUMPRODUCT((BR27:BR31)*(BS27:BS31))=0,"",SUMPRODUCT((BR27:BR31)*(BS27:BS31)))</f>
        <v/>
      </c>
      <c r="BX31" s="225"/>
      <c r="BY31" s="225"/>
      <c r="BZ31" s="231"/>
      <c r="CA31" s="232"/>
      <c r="CB31" s="232"/>
      <c r="CC31" s="233"/>
      <c r="CD31" s="246" t="str">
        <f>IF(SUMPRODUCT((CA27:CA31)*(CB27:CB31))=0,"",SUMPRODUCT((CA27:CA31)*(CB27:CB31)))</f>
        <v/>
      </c>
      <c r="CG31" s="225"/>
      <c r="CH31" s="225"/>
      <c r="CI31" s="231"/>
      <c r="CJ31" s="232"/>
      <c r="CK31" s="232"/>
      <c r="CL31" s="233"/>
      <c r="CM31" s="246" t="str">
        <f>IF(SUMPRODUCT((CJ27:CJ31)*(CK27:CK31))=0,"",SUMPRODUCT((CJ27:CJ31)*(CK27:CK31)))</f>
        <v/>
      </c>
      <c r="CP31" s="225"/>
      <c r="CQ31" s="225"/>
      <c r="CR31" s="231"/>
      <c r="CS31" s="232"/>
      <c r="CT31" s="232"/>
      <c r="CU31" s="233"/>
      <c r="CV31" s="246" t="str">
        <f>IF(SUMPRODUCT((CS27:CS31)*(CT27:CT31))=0,"",SUMPRODUCT((CS27:CS31)*(CT27:CT31)))</f>
        <v/>
      </c>
      <c r="CY31" s="225"/>
      <c r="CZ31" s="225"/>
      <c r="DA31" s="231"/>
      <c r="DB31" s="232"/>
      <c r="DC31" s="232"/>
      <c r="DD31" s="233"/>
      <c r="DE31" s="246" t="str">
        <f>IF(SUMPRODUCT((DB27:DB31)*(DC27:DC31))=0,"",SUMPRODUCT((DB27:DB31)*(DC27:DC31)))</f>
        <v/>
      </c>
      <c r="DH31" s="225"/>
      <c r="DI31" s="225"/>
      <c r="DJ31" s="231"/>
      <c r="DK31" s="232"/>
      <c r="DL31" s="232"/>
      <c r="DM31" s="233"/>
      <c r="DN31" s="246" t="str">
        <f>IF(SUMPRODUCT((DK27:DK31)*(DL27:DL31))=0,"",SUMPRODUCT((DK27:DK31)*(DL27:DL31)))</f>
        <v/>
      </c>
      <c r="DQ31" s="225"/>
      <c r="DR31" s="225"/>
      <c r="DS31" s="231"/>
      <c r="DT31" s="232"/>
      <c r="DU31" s="232"/>
      <c r="DV31" s="233"/>
      <c r="DW31" s="246" t="str">
        <f>IF(SUMPRODUCT((DT27:DT31)*(DU27:DU31))=0,"",SUMPRODUCT((DT27:DT31)*(DU27:DU31)))</f>
        <v/>
      </c>
      <c r="DZ31" s="225"/>
      <c r="EA31" s="225"/>
      <c r="EB31" s="231"/>
      <c r="EC31" s="232"/>
      <c r="ED31" s="232"/>
      <c r="EE31" s="233"/>
      <c r="EF31" s="246" t="str">
        <f>IF(SUMPRODUCT((EC27:EC31)*(ED27:ED31))=0,"",SUMPRODUCT((EC27:EC31)*(ED27:ED31)))</f>
        <v/>
      </c>
      <c r="EI31" s="225"/>
      <c r="EJ31" s="225"/>
      <c r="EK31" s="231"/>
      <c r="EL31" s="232"/>
      <c r="EM31" s="232"/>
      <c r="EN31" s="233"/>
      <c r="EO31" s="246" t="str">
        <f>IF(SUMPRODUCT((EL27:EL31)*(EM27:EM31))=0,"",SUMPRODUCT((EL27:EL31)*(EM27:EM31)))</f>
        <v/>
      </c>
      <c r="ER31" s="225"/>
      <c r="ES31" s="225"/>
      <c r="ET31" s="231"/>
      <c r="EU31" s="232"/>
      <c r="EV31" s="232"/>
      <c r="EW31" s="233"/>
      <c r="EX31" s="246" t="str">
        <f>IF(SUMPRODUCT((EU27:EU31)*(EV27:EV31))=0,"",SUMPRODUCT((EU27:EU31)*(EV27:EV31)))</f>
        <v/>
      </c>
      <c r="FA31" s="225"/>
      <c r="FB31" s="225"/>
      <c r="FC31" s="231"/>
      <c r="FD31" s="232"/>
      <c r="FE31" s="232"/>
      <c r="FF31" s="233"/>
      <c r="FG31" s="246" t="str">
        <f>IF(SUMPRODUCT((FD27:FD31)*(FE27:FE31))=0,"",SUMPRODUCT((FD27:FD31)*(FE27:FE31)))</f>
        <v/>
      </c>
      <c r="FJ31" s="225"/>
      <c r="FK31" s="225"/>
      <c r="FL31" s="231"/>
      <c r="FM31" s="232"/>
      <c r="FN31" s="232"/>
      <c r="FO31" s="233"/>
      <c r="FP31" s="246" t="str">
        <f>IF(SUMPRODUCT((FM27:FM31)*(FN27:FN31))=0,"",SUMPRODUCT((FM27:FM31)*(FN27:FN31)))</f>
        <v/>
      </c>
      <c r="FS31" s="225"/>
      <c r="FT31" s="225"/>
      <c r="FU31" s="231"/>
      <c r="FV31" s="232"/>
      <c r="FW31" s="232"/>
      <c r="FX31" s="233"/>
      <c r="FY31" s="246" t="str">
        <f>IF(SUMPRODUCT((FV27:FV31)*(FW27:FW31))=0,"",SUMPRODUCT((FV27:FV31)*(FW27:FW31)))</f>
        <v/>
      </c>
      <c r="GB31" s="225"/>
      <c r="GC31" s="225"/>
      <c r="GD31" s="231"/>
      <c r="GE31" s="232"/>
      <c r="GF31" s="232"/>
      <c r="GG31" s="233"/>
      <c r="GH31" s="246" t="str">
        <f>IF(SUMPRODUCT((GE27:GE31)*(GF27:GF31))=0,"",SUMPRODUCT((GE27:GE31)*(GF27:GF31)))</f>
        <v/>
      </c>
      <c r="GK31" s="225"/>
      <c r="GL31" s="225"/>
      <c r="GM31" s="231"/>
      <c r="GN31" s="232"/>
      <c r="GO31" s="232"/>
      <c r="GP31" s="233"/>
      <c r="GQ31" s="246" t="str">
        <f>IF(SUMPRODUCT((GN27:GN31)*(GO27:GO31))=0,"",SUMPRODUCT((GN27:GN31)*(GO27:GO31)))</f>
        <v/>
      </c>
      <c r="GT31" s="225"/>
      <c r="GU31" s="225"/>
      <c r="GV31" s="231"/>
      <c r="GW31" s="232"/>
      <c r="GX31" s="232"/>
      <c r="GY31" s="233"/>
      <c r="GZ31" s="246" t="str">
        <f>IF(SUMPRODUCT((GW27:GW31)*(GX27:GX31))=0,"",SUMPRODUCT((GW27:GW31)*(GX27:GX31)))</f>
        <v/>
      </c>
      <c r="HC31" s="225"/>
      <c r="HD31" s="225"/>
      <c r="HE31" s="231"/>
      <c r="HF31" s="232"/>
      <c r="HG31" s="232"/>
      <c r="HH31" s="233"/>
      <c r="HI31" s="246" t="str">
        <f>IF(SUMPRODUCT((HF27:HF31)*(HG27:HG31))=0,"",SUMPRODUCT((HF27:HF31)*(HG27:HG31)))</f>
        <v/>
      </c>
    </row>
    <row r="32" spans="4:217" ht="14" outlineLevel="1">
      <c r="D32" s="225"/>
      <c r="E32" s="225"/>
      <c r="F32" s="226"/>
      <c r="G32" s="227"/>
      <c r="H32" s="227"/>
      <c r="I32" s="228"/>
      <c r="J32" s="228"/>
      <c r="M32" s="225"/>
      <c r="N32" s="225"/>
      <c r="O32" s="226"/>
      <c r="P32" s="227"/>
      <c r="Q32" s="227"/>
      <c r="R32" s="228"/>
      <c r="S32" s="228"/>
      <c r="V32" s="225"/>
      <c r="W32" s="225"/>
      <c r="X32" s="226"/>
      <c r="Y32" s="227"/>
      <c r="Z32" s="227"/>
      <c r="AA32" s="228"/>
      <c r="AB32" s="228"/>
      <c r="AE32" s="225"/>
      <c r="AF32" s="225"/>
      <c r="AG32" s="226"/>
      <c r="AH32" s="227"/>
      <c r="AI32" s="227"/>
      <c r="AJ32" s="228"/>
      <c r="AK32" s="228"/>
      <c r="AN32" s="225"/>
      <c r="AO32" s="225"/>
      <c r="AP32" s="226"/>
      <c r="AQ32" s="227"/>
      <c r="AR32" s="227"/>
      <c r="AS32" s="228"/>
      <c r="AT32" s="228"/>
      <c r="AW32" s="225"/>
      <c r="AX32" s="225"/>
      <c r="AY32" s="226"/>
      <c r="AZ32" s="227"/>
      <c r="BA32" s="227"/>
      <c r="BB32" s="228"/>
      <c r="BC32" s="228"/>
      <c r="BF32" s="225"/>
      <c r="BG32" s="225"/>
      <c r="BH32" s="226"/>
      <c r="BI32" s="227"/>
      <c r="BJ32" s="227"/>
      <c r="BK32" s="228"/>
      <c r="BL32" s="228"/>
      <c r="BO32" s="225"/>
      <c r="BP32" s="225"/>
      <c r="BQ32" s="226"/>
      <c r="BR32" s="227"/>
      <c r="BS32" s="227"/>
      <c r="BT32" s="228"/>
      <c r="BU32" s="228"/>
      <c r="BX32" s="225"/>
      <c r="BY32" s="225"/>
      <c r="BZ32" s="226"/>
      <c r="CA32" s="227"/>
      <c r="CB32" s="227"/>
      <c r="CC32" s="228"/>
      <c r="CD32" s="228"/>
      <c r="CG32" s="225"/>
      <c r="CH32" s="225"/>
      <c r="CI32" s="226"/>
      <c r="CJ32" s="227"/>
      <c r="CK32" s="227"/>
      <c r="CL32" s="228"/>
      <c r="CM32" s="228"/>
      <c r="CP32" s="225"/>
      <c r="CQ32" s="225"/>
      <c r="CR32" s="226"/>
      <c r="CS32" s="227"/>
      <c r="CT32" s="227"/>
      <c r="CU32" s="228"/>
      <c r="CV32" s="228"/>
      <c r="CY32" s="225"/>
      <c r="CZ32" s="225"/>
      <c r="DA32" s="226"/>
      <c r="DB32" s="227"/>
      <c r="DC32" s="227"/>
      <c r="DD32" s="228"/>
      <c r="DE32" s="228"/>
      <c r="DH32" s="225"/>
      <c r="DI32" s="225"/>
      <c r="DJ32" s="226"/>
      <c r="DK32" s="227"/>
      <c r="DL32" s="227"/>
      <c r="DM32" s="228"/>
      <c r="DN32" s="228"/>
      <c r="DQ32" s="225"/>
      <c r="DR32" s="225"/>
      <c r="DS32" s="226"/>
      <c r="DT32" s="227"/>
      <c r="DU32" s="227"/>
      <c r="DV32" s="228"/>
      <c r="DW32" s="228"/>
      <c r="DZ32" s="225"/>
      <c r="EA32" s="225"/>
      <c r="EB32" s="226"/>
      <c r="EC32" s="227"/>
      <c r="ED32" s="227"/>
      <c r="EE32" s="228"/>
      <c r="EF32" s="228"/>
      <c r="EI32" s="225"/>
      <c r="EJ32" s="225"/>
      <c r="EK32" s="226"/>
      <c r="EL32" s="227"/>
      <c r="EM32" s="227"/>
      <c r="EN32" s="228"/>
      <c r="EO32" s="228"/>
      <c r="ER32" s="225"/>
      <c r="ES32" s="225"/>
      <c r="ET32" s="226"/>
      <c r="EU32" s="227"/>
      <c r="EV32" s="227"/>
      <c r="EW32" s="228"/>
      <c r="EX32" s="228"/>
      <c r="FA32" s="225"/>
      <c r="FB32" s="225"/>
      <c r="FC32" s="226"/>
      <c r="FD32" s="227"/>
      <c r="FE32" s="227"/>
      <c r="FF32" s="228"/>
      <c r="FG32" s="228"/>
      <c r="FJ32" s="225"/>
      <c r="FK32" s="225"/>
      <c r="FL32" s="226"/>
      <c r="FM32" s="227"/>
      <c r="FN32" s="227"/>
      <c r="FO32" s="228"/>
      <c r="FP32" s="228"/>
      <c r="FS32" s="225"/>
      <c r="FT32" s="225"/>
      <c r="FU32" s="226"/>
      <c r="FV32" s="227"/>
      <c r="FW32" s="227"/>
      <c r="FX32" s="228"/>
      <c r="FY32" s="228"/>
      <c r="GB32" s="225"/>
      <c r="GC32" s="225"/>
      <c r="GD32" s="226"/>
      <c r="GE32" s="227"/>
      <c r="GF32" s="227"/>
      <c r="GG32" s="228"/>
      <c r="GH32" s="228"/>
      <c r="GK32" s="225"/>
      <c r="GL32" s="225"/>
      <c r="GM32" s="226"/>
      <c r="GN32" s="227"/>
      <c r="GO32" s="227"/>
      <c r="GP32" s="228"/>
      <c r="GQ32" s="228"/>
      <c r="GT32" s="225"/>
      <c r="GU32" s="225"/>
      <c r="GV32" s="226"/>
      <c r="GW32" s="227"/>
      <c r="GX32" s="227"/>
      <c r="GY32" s="228"/>
      <c r="GZ32" s="228"/>
      <c r="HC32" s="225"/>
      <c r="HD32" s="225"/>
      <c r="HE32" s="226"/>
      <c r="HF32" s="227"/>
      <c r="HG32" s="227"/>
      <c r="HH32" s="228"/>
      <c r="HI32" s="228"/>
    </row>
    <row r="33" spans="4:217" ht="14" outlineLevel="1">
      <c r="D33" s="225"/>
      <c r="E33" s="225"/>
      <c r="F33" s="229" t="s">
        <v>136</v>
      </c>
      <c r="G33" s="230" t="s">
        <v>451</v>
      </c>
      <c r="H33" s="230" t="s">
        <v>146</v>
      </c>
      <c r="I33" s="230" t="s">
        <v>142</v>
      </c>
      <c r="J33" s="230" t="s">
        <v>452</v>
      </c>
      <c r="M33" s="225"/>
      <c r="N33" s="225"/>
      <c r="O33" s="229" t="s">
        <v>136</v>
      </c>
      <c r="P33" s="230" t="s">
        <v>451</v>
      </c>
      <c r="Q33" s="230" t="s">
        <v>146</v>
      </c>
      <c r="R33" s="230" t="s">
        <v>142</v>
      </c>
      <c r="S33" s="230" t="s">
        <v>452</v>
      </c>
      <c r="V33" s="225"/>
      <c r="W33" s="225"/>
      <c r="X33" s="229" t="s">
        <v>136</v>
      </c>
      <c r="Y33" s="230" t="s">
        <v>451</v>
      </c>
      <c r="Z33" s="230" t="s">
        <v>146</v>
      </c>
      <c r="AA33" s="230" t="s">
        <v>142</v>
      </c>
      <c r="AB33" s="230" t="s">
        <v>452</v>
      </c>
      <c r="AE33" s="225"/>
      <c r="AF33" s="225"/>
      <c r="AG33" s="229" t="s">
        <v>136</v>
      </c>
      <c r="AH33" s="230" t="s">
        <v>451</v>
      </c>
      <c r="AI33" s="230" t="s">
        <v>146</v>
      </c>
      <c r="AJ33" s="230" t="s">
        <v>142</v>
      </c>
      <c r="AK33" s="230" t="s">
        <v>452</v>
      </c>
      <c r="AN33" s="225"/>
      <c r="AO33" s="225"/>
      <c r="AP33" s="229" t="s">
        <v>136</v>
      </c>
      <c r="AQ33" s="230" t="s">
        <v>451</v>
      </c>
      <c r="AR33" s="230" t="s">
        <v>146</v>
      </c>
      <c r="AS33" s="230" t="s">
        <v>142</v>
      </c>
      <c r="AT33" s="230" t="s">
        <v>452</v>
      </c>
      <c r="AW33" s="225"/>
      <c r="AX33" s="225"/>
      <c r="AY33" s="229" t="s">
        <v>136</v>
      </c>
      <c r="AZ33" s="230" t="s">
        <v>451</v>
      </c>
      <c r="BA33" s="230" t="s">
        <v>146</v>
      </c>
      <c r="BB33" s="230" t="s">
        <v>142</v>
      </c>
      <c r="BC33" s="230" t="s">
        <v>452</v>
      </c>
      <c r="BF33" s="225"/>
      <c r="BG33" s="225"/>
      <c r="BH33" s="229" t="s">
        <v>136</v>
      </c>
      <c r="BI33" s="230" t="s">
        <v>451</v>
      </c>
      <c r="BJ33" s="230" t="s">
        <v>146</v>
      </c>
      <c r="BK33" s="230" t="s">
        <v>142</v>
      </c>
      <c r="BL33" s="230" t="s">
        <v>452</v>
      </c>
      <c r="BO33" s="225"/>
      <c r="BP33" s="225"/>
      <c r="BQ33" s="229" t="s">
        <v>136</v>
      </c>
      <c r="BR33" s="230" t="s">
        <v>451</v>
      </c>
      <c r="BS33" s="230" t="s">
        <v>146</v>
      </c>
      <c r="BT33" s="230" t="s">
        <v>142</v>
      </c>
      <c r="BU33" s="230" t="s">
        <v>452</v>
      </c>
      <c r="BX33" s="225"/>
      <c r="BY33" s="225"/>
      <c r="BZ33" s="229" t="s">
        <v>136</v>
      </c>
      <c r="CA33" s="230" t="s">
        <v>451</v>
      </c>
      <c r="CB33" s="230" t="s">
        <v>146</v>
      </c>
      <c r="CC33" s="230" t="s">
        <v>142</v>
      </c>
      <c r="CD33" s="230" t="s">
        <v>452</v>
      </c>
      <c r="CG33" s="225"/>
      <c r="CH33" s="225"/>
      <c r="CI33" s="229" t="s">
        <v>136</v>
      </c>
      <c r="CJ33" s="230" t="s">
        <v>451</v>
      </c>
      <c r="CK33" s="230" t="s">
        <v>146</v>
      </c>
      <c r="CL33" s="230" t="s">
        <v>142</v>
      </c>
      <c r="CM33" s="230" t="s">
        <v>452</v>
      </c>
      <c r="CP33" s="225"/>
      <c r="CQ33" s="225"/>
      <c r="CR33" s="229" t="s">
        <v>136</v>
      </c>
      <c r="CS33" s="230" t="s">
        <v>451</v>
      </c>
      <c r="CT33" s="230" t="s">
        <v>146</v>
      </c>
      <c r="CU33" s="230" t="s">
        <v>142</v>
      </c>
      <c r="CV33" s="230" t="s">
        <v>452</v>
      </c>
      <c r="CY33" s="225"/>
      <c r="CZ33" s="225"/>
      <c r="DA33" s="229" t="s">
        <v>136</v>
      </c>
      <c r="DB33" s="230" t="s">
        <v>451</v>
      </c>
      <c r="DC33" s="230" t="s">
        <v>146</v>
      </c>
      <c r="DD33" s="230" t="s">
        <v>142</v>
      </c>
      <c r="DE33" s="230" t="s">
        <v>452</v>
      </c>
      <c r="DH33" s="225"/>
      <c r="DI33" s="225"/>
      <c r="DJ33" s="229" t="s">
        <v>136</v>
      </c>
      <c r="DK33" s="230" t="s">
        <v>451</v>
      </c>
      <c r="DL33" s="230" t="s">
        <v>146</v>
      </c>
      <c r="DM33" s="230" t="s">
        <v>142</v>
      </c>
      <c r="DN33" s="230" t="s">
        <v>452</v>
      </c>
      <c r="DQ33" s="225"/>
      <c r="DR33" s="225"/>
      <c r="DS33" s="229" t="s">
        <v>136</v>
      </c>
      <c r="DT33" s="230" t="s">
        <v>451</v>
      </c>
      <c r="DU33" s="230" t="s">
        <v>146</v>
      </c>
      <c r="DV33" s="230" t="s">
        <v>142</v>
      </c>
      <c r="DW33" s="230" t="s">
        <v>452</v>
      </c>
      <c r="DZ33" s="225"/>
      <c r="EA33" s="225"/>
      <c r="EB33" s="229" t="s">
        <v>136</v>
      </c>
      <c r="EC33" s="230" t="s">
        <v>451</v>
      </c>
      <c r="ED33" s="230" t="s">
        <v>146</v>
      </c>
      <c r="EE33" s="230" t="s">
        <v>142</v>
      </c>
      <c r="EF33" s="230" t="s">
        <v>452</v>
      </c>
      <c r="EI33" s="225"/>
      <c r="EJ33" s="225"/>
      <c r="EK33" s="229" t="s">
        <v>136</v>
      </c>
      <c r="EL33" s="230" t="s">
        <v>451</v>
      </c>
      <c r="EM33" s="230" t="s">
        <v>146</v>
      </c>
      <c r="EN33" s="230" t="s">
        <v>142</v>
      </c>
      <c r="EO33" s="230" t="s">
        <v>452</v>
      </c>
      <c r="ER33" s="225"/>
      <c r="ES33" s="225"/>
      <c r="ET33" s="229" t="s">
        <v>136</v>
      </c>
      <c r="EU33" s="230" t="s">
        <v>451</v>
      </c>
      <c r="EV33" s="230" t="s">
        <v>146</v>
      </c>
      <c r="EW33" s="230" t="s">
        <v>142</v>
      </c>
      <c r="EX33" s="230" t="s">
        <v>452</v>
      </c>
      <c r="FA33" s="225"/>
      <c r="FB33" s="225"/>
      <c r="FC33" s="229" t="s">
        <v>136</v>
      </c>
      <c r="FD33" s="230" t="s">
        <v>451</v>
      </c>
      <c r="FE33" s="230" t="s">
        <v>146</v>
      </c>
      <c r="FF33" s="230" t="s">
        <v>142</v>
      </c>
      <c r="FG33" s="230" t="s">
        <v>452</v>
      </c>
      <c r="FJ33" s="225"/>
      <c r="FK33" s="225"/>
      <c r="FL33" s="229" t="s">
        <v>136</v>
      </c>
      <c r="FM33" s="230" t="s">
        <v>451</v>
      </c>
      <c r="FN33" s="230" t="s">
        <v>146</v>
      </c>
      <c r="FO33" s="230" t="s">
        <v>142</v>
      </c>
      <c r="FP33" s="230" t="s">
        <v>452</v>
      </c>
      <c r="FS33" s="225"/>
      <c r="FT33" s="225"/>
      <c r="FU33" s="229" t="s">
        <v>136</v>
      </c>
      <c r="FV33" s="230" t="s">
        <v>451</v>
      </c>
      <c r="FW33" s="230" t="s">
        <v>146</v>
      </c>
      <c r="FX33" s="230" t="s">
        <v>142</v>
      </c>
      <c r="FY33" s="230" t="s">
        <v>452</v>
      </c>
      <c r="GB33" s="225"/>
      <c r="GC33" s="225"/>
      <c r="GD33" s="229" t="s">
        <v>136</v>
      </c>
      <c r="GE33" s="230" t="s">
        <v>451</v>
      </c>
      <c r="GF33" s="230" t="s">
        <v>146</v>
      </c>
      <c r="GG33" s="230" t="s">
        <v>142</v>
      </c>
      <c r="GH33" s="230" t="s">
        <v>452</v>
      </c>
      <c r="GK33" s="225"/>
      <c r="GL33" s="225"/>
      <c r="GM33" s="229" t="s">
        <v>136</v>
      </c>
      <c r="GN33" s="230" t="s">
        <v>451</v>
      </c>
      <c r="GO33" s="230" t="s">
        <v>146</v>
      </c>
      <c r="GP33" s="230" t="s">
        <v>142</v>
      </c>
      <c r="GQ33" s="230" t="s">
        <v>452</v>
      </c>
      <c r="GT33" s="225"/>
      <c r="GU33" s="225"/>
      <c r="GV33" s="229" t="s">
        <v>136</v>
      </c>
      <c r="GW33" s="230" t="s">
        <v>451</v>
      </c>
      <c r="GX33" s="230" t="s">
        <v>146</v>
      </c>
      <c r="GY33" s="230" t="s">
        <v>142</v>
      </c>
      <c r="GZ33" s="230" t="s">
        <v>452</v>
      </c>
      <c r="HC33" s="225"/>
      <c r="HD33" s="225"/>
      <c r="HE33" s="229" t="s">
        <v>136</v>
      </c>
      <c r="HF33" s="230" t="s">
        <v>451</v>
      </c>
      <c r="HG33" s="230" t="s">
        <v>146</v>
      </c>
      <c r="HH33" s="230" t="s">
        <v>142</v>
      </c>
      <c r="HI33" s="230" t="s">
        <v>452</v>
      </c>
    </row>
    <row r="34" spans="4:217" ht="14" outlineLevel="1">
      <c r="D34" s="225"/>
      <c r="E34" s="225"/>
      <c r="F34" s="244"/>
      <c r="G34" s="245"/>
      <c r="H34" s="245"/>
      <c r="I34" s="246"/>
      <c r="J34" s="246" t="str">
        <f>IF(SUMPRODUCT((G34:G38)*(H34:H38))=0,"",SUMPRODUCT((G34:G38)*(H34:H38)))</f>
        <v/>
      </c>
      <c r="M34" s="225"/>
      <c r="N34" s="225"/>
      <c r="O34" s="244"/>
      <c r="P34" s="245"/>
      <c r="Q34" s="245"/>
      <c r="R34" s="246"/>
      <c r="S34" s="246" t="str">
        <f>IF(SUMPRODUCT((P34:P38)*(Q34:Q38))=0,"",SUMPRODUCT((P34:P38)*(Q34:Q38)))</f>
        <v/>
      </c>
      <c r="V34" s="225"/>
      <c r="W34" s="225"/>
      <c r="X34" s="244"/>
      <c r="Y34" s="245"/>
      <c r="Z34" s="245"/>
      <c r="AA34" s="246"/>
      <c r="AB34" s="246" t="str">
        <f>IF(SUMPRODUCT((Y34:Y38)*(Z34:Z38))=0,"",SUMPRODUCT((Y34:Y38)*(Z34:Z38)))</f>
        <v/>
      </c>
      <c r="AE34" s="225"/>
      <c r="AF34" s="225"/>
      <c r="AG34" s="244"/>
      <c r="AH34" s="245"/>
      <c r="AI34" s="245"/>
      <c r="AJ34" s="246"/>
      <c r="AK34" s="246" t="str">
        <f>IF(SUMPRODUCT((AH34:AH38)*(AI34:AI38))=0,"",SUMPRODUCT((AH34:AH38)*(AI34:AI38)))</f>
        <v/>
      </c>
      <c r="AN34" s="225"/>
      <c r="AO34" s="225"/>
      <c r="AP34" s="244"/>
      <c r="AQ34" s="245"/>
      <c r="AR34" s="245"/>
      <c r="AS34" s="246"/>
      <c r="AT34" s="246" t="str">
        <f>IF(SUMPRODUCT((AQ34:AQ38)*(AR34:AR38))=0,"",SUMPRODUCT((AQ34:AQ38)*(AR34:AR38)))</f>
        <v/>
      </c>
      <c r="AW34" s="225"/>
      <c r="AX34" s="225"/>
      <c r="AY34" s="244"/>
      <c r="AZ34" s="245"/>
      <c r="BA34" s="245"/>
      <c r="BB34" s="246"/>
      <c r="BC34" s="246" t="str">
        <f>IF(SUMPRODUCT((AZ34:AZ38)*(BA34:BA38))=0,"",SUMPRODUCT((AZ34:AZ38)*(BA34:BA38)))</f>
        <v/>
      </c>
      <c r="BF34" s="225"/>
      <c r="BG34" s="225"/>
      <c r="BH34" s="244"/>
      <c r="BI34" s="245"/>
      <c r="BJ34" s="245"/>
      <c r="BK34" s="246"/>
      <c r="BL34" s="246" t="str">
        <f>IF(SUMPRODUCT((BI34:BI38)*(BJ34:BJ38))=0,"",SUMPRODUCT((BI34:BI38)*(BJ34:BJ38)))</f>
        <v/>
      </c>
      <c r="BO34" s="225"/>
      <c r="BP34" s="225"/>
      <c r="BQ34" s="244"/>
      <c r="BR34" s="245"/>
      <c r="BS34" s="245"/>
      <c r="BT34" s="246"/>
      <c r="BU34" s="246" t="str">
        <f>IF(SUMPRODUCT((BR34:BR38)*(BS34:BS38))=0,"",SUMPRODUCT((BR34:BR38)*(BS34:BS38)))</f>
        <v/>
      </c>
      <c r="BX34" s="225"/>
      <c r="BY34" s="225"/>
      <c r="BZ34" s="244"/>
      <c r="CA34" s="245"/>
      <c r="CB34" s="245"/>
      <c r="CC34" s="246"/>
      <c r="CD34" s="246" t="str">
        <f>IF(SUMPRODUCT((CA34:CA38)*(CB34:CB38))=0,"",SUMPRODUCT((CA34:CA38)*(CB34:CB38)))</f>
        <v/>
      </c>
      <c r="CG34" s="225"/>
      <c r="CH34" s="225"/>
      <c r="CI34" s="244"/>
      <c r="CJ34" s="245"/>
      <c r="CK34" s="245"/>
      <c r="CL34" s="246"/>
      <c r="CM34" s="246" t="str">
        <f>IF(SUMPRODUCT((CJ34:CJ38)*(CK34:CK38))=0,"",SUMPRODUCT((CJ34:CJ38)*(CK34:CK38)))</f>
        <v/>
      </c>
      <c r="CP34" s="225"/>
      <c r="CQ34" s="225"/>
      <c r="CR34" s="244"/>
      <c r="CS34" s="245"/>
      <c r="CT34" s="245"/>
      <c r="CU34" s="246"/>
      <c r="CV34" s="246" t="str">
        <f>IF(SUMPRODUCT((CS34:CS38)*(CT34:CT38))=0,"",SUMPRODUCT((CS34:CS38)*(CT34:CT38)))</f>
        <v/>
      </c>
      <c r="CY34" s="225"/>
      <c r="CZ34" s="225"/>
      <c r="DA34" s="244"/>
      <c r="DB34" s="245"/>
      <c r="DC34" s="245"/>
      <c r="DD34" s="246"/>
      <c r="DE34" s="246" t="str">
        <f>IF(SUMPRODUCT((DB34:DB38)*(DC34:DC38))=0,"",SUMPRODUCT((DB34:DB38)*(DC34:DC38)))</f>
        <v/>
      </c>
      <c r="DH34" s="225"/>
      <c r="DI34" s="225"/>
      <c r="DJ34" s="244"/>
      <c r="DK34" s="245"/>
      <c r="DL34" s="245"/>
      <c r="DM34" s="246"/>
      <c r="DN34" s="246" t="str">
        <f>IF(SUMPRODUCT((DK34:DK38)*(DL34:DL38))=0,"",SUMPRODUCT((DK34:DK38)*(DL34:DL38)))</f>
        <v/>
      </c>
      <c r="DQ34" s="225"/>
      <c r="DR34" s="225"/>
      <c r="DS34" s="244"/>
      <c r="DT34" s="245"/>
      <c r="DU34" s="245"/>
      <c r="DV34" s="246"/>
      <c r="DW34" s="246" t="str">
        <f>IF(SUMPRODUCT((DT34:DT38)*(DU34:DU38))=0,"",SUMPRODUCT((DT34:DT38)*(DU34:DU38)))</f>
        <v/>
      </c>
      <c r="DZ34" s="225"/>
      <c r="EA34" s="225"/>
      <c r="EB34" s="244"/>
      <c r="EC34" s="245"/>
      <c r="ED34" s="245"/>
      <c r="EE34" s="246"/>
      <c r="EF34" s="246" t="str">
        <f>IF(SUMPRODUCT((EC34:EC38)*(ED34:ED38))=0,"",SUMPRODUCT((EC34:EC38)*(ED34:ED38)))</f>
        <v/>
      </c>
      <c r="EI34" s="225"/>
      <c r="EJ34" s="225"/>
      <c r="EK34" s="244"/>
      <c r="EL34" s="245"/>
      <c r="EM34" s="245"/>
      <c r="EN34" s="246"/>
      <c r="EO34" s="246" t="str">
        <f>IF(SUMPRODUCT((EL34:EL38)*(EM34:EM38))=0,"",SUMPRODUCT((EL34:EL38)*(EM34:EM38)))</f>
        <v/>
      </c>
      <c r="ER34" s="225"/>
      <c r="ES34" s="225"/>
      <c r="ET34" s="244"/>
      <c r="EU34" s="245"/>
      <c r="EV34" s="245"/>
      <c r="EW34" s="246"/>
      <c r="EX34" s="246" t="str">
        <f>IF(SUMPRODUCT((EU34:EU38)*(EV34:EV38))=0,"",SUMPRODUCT((EU34:EU38)*(EV34:EV38)))</f>
        <v/>
      </c>
      <c r="FA34" s="225"/>
      <c r="FB34" s="225"/>
      <c r="FC34" s="244"/>
      <c r="FD34" s="245"/>
      <c r="FE34" s="245"/>
      <c r="FF34" s="246"/>
      <c r="FG34" s="246" t="str">
        <f>IF(SUMPRODUCT((FD34:FD38)*(FE34:FE38))=0,"",SUMPRODUCT((FD34:FD38)*(FE34:FE38)))</f>
        <v/>
      </c>
      <c r="FJ34" s="225"/>
      <c r="FK34" s="225"/>
      <c r="FL34" s="244"/>
      <c r="FM34" s="245"/>
      <c r="FN34" s="245"/>
      <c r="FO34" s="246"/>
      <c r="FP34" s="246" t="str">
        <f>IF(SUMPRODUCT((FM34:FM38)*(FN34:FN38))=0,"",SUMPRODUCT((FM34:FM38)*(FN34:FN38)))</f>
        <v/>
      </c>
      <c r="FS34" s="225"/>
      <c r="FT34" s="225"/>
      <c r="FU34" s="244"/>
      <c r="FV34" s="245"/>
      <c r="FW34" s="245"/>
      <c r="FX34" s="246"/>
      <c r="FY34" s="246" t="str">
        <f>IF(SUMPRODUCT((FV34:FV38)*(FW34:FW38))=0,"",SUMPRODUCT((FV34:FV38)*(FW34:FW38)))</f>
        <v/>
      </c>
      <c r="GB34" s="225"/>
      <c r="GC34" s="225"/>
      <c r="GD34" s="244"/>
      <c r="GE34" s="245"/>
      <c r="GF34" s="245"/>
      <c r="GG34" s="246"/>
      <c r="GH34" s="246" t="str">
        <f>IF(SUMPRODUCT((GE34:GE38)*(GF34:GF38))=0,"",SUMPRODUCT((GE34:GE38)*(GF34:GF38)))</f>
        <v/>
      </c>
      <c r="GK34" s="225"/>
      <c r="GL34" s="225"/>
      <c r="GM34" s="244"/>
      <c r="GN34" s="245"/>
      <c r="GO34" s="245"/>
      <c r="GP34" s="246"/>
      <c r="GQ34" s="246" t="str">
        <f>IF(SUMPRODUCT((GN34:GN38)*(GO34:GO38))=0,"",SUMPRODUCT((GN34:GN38)*(GO34:GO38)))</f>
        <v/>
      </c>
      <c r="GT34" s="225"/>
      <c r="GU34" s="225"/>
      <c r="GV34" s="244"/>
      <c r="GW34" s="245"/>
      <c r="GX34" s="245"/>
      <c r="GY34" s="246"/>
      <c r="GZ34" s="246" t="str">
        <f>IF(SUMPRODUCT((GW34:GW38)*(GX34:GX38))=0,"",SUMPRODUCT((GW34:GW38)*(GX34:GX38)))</f>
        <v/>
      </c>
      <c r="HC34" s="225"/>
      <c r="HD34" s="225"/>
      <c r="HE34" s="244"/>
      <c r="HF34" s="245"/>
      <c r="HG34" s="245"/>
      <c r="HH34" s="246"/>
      <c r="HI34" s="246" t="str">
        <f>IF(SUMPRODUCT((HF34:HF38)*(HG34:HG38))=0,"",SUMPRODUCT((HF34:HF38)*(HG34:HG38)))</f>
        <v/>
      </c>
    </row>
    <row r="35" spans="4:217" ht="14" outlineLevel="2">
      <c r="D35" s="225"/>
      <c r="E35" s="225"/>
      <c r="F35" s="231"/>
      <c r="G35" s="232"/>
      <c r="H35" s="232"/>
      <c r="I35" s="233"/>
      <c r="J35" s="246" t="str">
        <f>IF(SUMPRODUCT((G34:G38)*(H34:H38))=0,"",SUMPRODUCT((G34:G38)*(H34:H38)))</f>
        <v/>
      </c>
      <c r="M35" s="225"/>
      <c r="N35" s="225"/>
      <c r="O35" s="231"/>
      <c r="P35" s="232"/>
      <c r="Q35" s="232"/>
      <c r="R35" s="233"/>
      <c r="S35" s="246" t="str">
        <f>IF(SUMPRODUCT((P34:P38)*(Q34:Q38))=0,"",SUMPRODUCT((P34:P38)*(Q34:Q38)))</f>
        <v/>
      </c>
      <c r="V35" s="225"/>
      <c r="W35" s="225"/>
      <c r="X35" s="231"/>
      <c r="Y35" s="232"/>
      <c r="Z35" s="232"/>
      <c r="AA35" s="233"/>
      <c r="AB35" s="246" t="str">
        <f>IF(SUMPRODUCT((Y34:Y38)*(Z34:Z38))=0,"",SUMPRODUCT((Y34:Y38)*(Z34:Z38)))</f>
        <v/>
      </c>
      <c r="AE35" s="225"/>
      <c r="AF35" s="225"/>
      <c r="AG35" s="231"/>
      <c r="AH35" s="232"/>
      <c r="AI35" s="232"/>
      <c r="AJ35" s="233"/>
      <c r="AK35" s="246" t="str">
        <f>IF(SUMPRODUCT((AH34:AH38)*(AI34:AI38))=0,"",SUMPRODUCT((AH34:AH38)*(AI34:AI38)))</f>
        <v/>
      </c>
      <c r="AN35" s="225"/>
      <c r="AO35" s="225"/>
      <c r="AP35" s="231"/>
      <c r="AQ35" s="232"/>
      <c r="AR35" s="232"/>
      <c r="AS35" s="233"/>
      <c r="AT35" s="246" t="str">
        <f>IF(SUMPRODUCT((AQ34:AQ38)*(AR34:AR38))=0,"",SUMPRODUCT((AQ34:AQ38)*(AR34:AR38)))</f>
        <v/>
      </c>
      <c r="AW35" s="225"/>
      <c r="AX35" s="225"/>
      <c r="AY35" s="231"/>
      <c r="AZ35" s="232"/>
      <c r="BA35" s="232"/>
      <c r="BB35" s="233"/>
      <c r="BC35" s="246" t="str">
        <f>IF(SUMPRODUCT((AZ34:AZ38)*(BA34:BA38))=0,"",SUMPRODUCT((AZ34:AZ38)*(BA34:BA38)))</f>
        <v/>
      </c>
      <c r="BF35" s="225"/>
      <c r="BG35" s="225"/>
      <c r="BH35" s="231"/>
      <c r="BI35" s="232"/>
      <c r="BJ35" s="232"/>
      <c r="BK35" s="233"/>
      <c r="BL35" s="246" t="str">
        <f>IF(SUMPRODUCT((BI34:BI38)*(BJ34:BJ38))=0,"",SUMPRODUCT((BI34:BI38)*(BJ34:BJ38)))</f>
        <v/>
      </c>
      <c r="BO35" s="225"/>
      <c r="BP35" s="225"/>
      <c r="BQ35" s="231"/>
      <c r="BR35" s="232"/>
      <c r="BS35" s="232"/>
      <c r="BT35" s="233"/>
      <c r="BU35" s="246" t="str">
        <f>IF(SUMPRODUCT((BR34:BR38)*(BS34:BS38))=0,"",SUMPRODUCT((BR34:BR38)*(BS34:BS38)))</f>
        <v/>
      </c>
      <c r="BX35" s="225"/>
      <c r="BY35" s="225"/>
      <c r="BZ35" s="231"/>
      <c r="CA35" s="232"/>
      <c r="CB35" s="232"/>
      <c r="CC35" s="233"/>
      <c r="CD35" s="246" t="str">
        <f>IF(SUMPRODUCT((CA34:CA38)*(CB34:CB38))=0,"",SUMPRODUCT((CA34:CA38)*(CB34:CB38)))</f>
        <v/>
      </c>
      <c r="CG35" s="225"/>
      <c r="CH35" s="225"/>
      <c r="CI35" s="231"/>
      <c r="CJ35" s="232"/>
      <c r="CK35" s="232"/>
      <c r="CL35" s="233"/>
      <c r="CM35" s="246" t="str">
        <f>IF(SUMPRODUCT((CJ34:CJ38)*(CK34:CK38))=0,"",SUMPRODUCT((CJ34:CJ38)*(CK34:CK38)))</f>
        <v/>
      </c>
      <c r="CP35" s="225"/>
      <c r="CQ35" s="225"/>
      <c r="CR35" s="231"/>
      <c r="CS35" s="232"/>
      <c r="CT35" s="232"/>
      <c r="CU35" s="233"/>
      <c r="CV35" s="246" t="str">
        <f>IF(SUMPRODUCT((CS34:CS38)*(CT34:CT38))=0,"",SUMPRODUCT((CS34:CS38)*(CT34:CT38)))</f>
        <v/>
      </c>
      <c r="CY35" s="225"/>
      <c r="CZ35" s="225"/>
      <c r="DA35" s="231"/>
      <c r="DB35" s="232"/>
      <c r="DC35" s="232"/>
      <c r="DD35" s="233"/>
      <c r="DE35" s="246" t="str">
        <f>IF(SUMPRODUCT((DB34:DB38)*(DC34:DC38))=0,"",SUMPRODUCT((DB34:DB38)*(DC34:DC38)))</f>
        <v/>
      </c>
      <c r="DH35" s="225"/>
      <c r="DI35" s="225"/>
      <c r="DJ35" s="231"/>
      <c r="DK35" s="232"/>
      <c r="DL35" s="232"/>
      <c r="DM35" s="233"/>
      <c r="DN35" s="246" t="str">
        <f>IF(SUMPRODUCT((DK34:DK38)*(DL34:DL38))=0,"",SUMPRODUCT((DK34:DK38)*(DL34:DL38)))</f>
        <v/>
      </c>
      <c r="DQ35" s="225"/>
      <c r="DR35" s="225"/>
      <c r="DS35" s="231"/>
      <c r="DT35" s="232"/>
      <c r="DU35" s="232"/>
      <c r="DV35" s="233"/>
      <c r="DW35" s="246" t="str">
        <f>IF(SUMPRODUCT((DT34:DT38)*(DU34:DU38))=0,"",SUMPRODUCT((DT34:DT38)*(DU34:DU38)))</f>
        <v/>
      </c>
      <c r="DZ35" s="225"/>
      <c r="EA35" s="225"/>
      <c r="EB35" s="231"/>
      <c r="EC35" s="232"/>
      <c r="ED35" s="232"/>
      <c r="EE35" s="233"/>
      <c r="EF35" s="246" t="str">
        <f>IF(SUMPRODUCT((EC34:EC38)*(ED34:ED38))=0,"",SUMPRODUCT((EC34:EC38)*(ED34:ED38)))</f>
        <v/>
      </c>
      <c r="EI35" s="225"/>
      <c r="EJ35" s="225"/>
      <c r="EK35" s="231"/>
      <c r="EL35" s="232"/>
      <c r="EM35" s="232"/>
      <c r="EN35" s="233"/>
      <c r="EO35" s="246" t="str">
        <f>IF(SUMPRODUCT((EL34:EL38)*(EM34:EM38))=0,"",SUMPRODUCT((EL34:EL38)*(EM34:EM38)))</f>
        <v/>
      </c>
      <c r="ER35" s="225"/>
      <c r="ES35" s="225"/>
      <c r="ET35" s="231"/>
      <c r="EU35" s="232"/>
      <c r="EV35" s="232"/>
      <c r="EW35" s="233"/>
      <c r="EX35" s="246" t="str">
        <f>IF(SUMPRODUCT((EU34:EU38)*(EV34:EV38))=0,"",SUMPRODUCT((EU34:EU38)*(EV34:EV38)))</f>
        <v/>
      </c>
      <c r="FA35" s="225"/>
      <c r="FB35" s="225"/>
      <c r="FC35" s="231"/>
      <c r="FD35" s="232"/>
      <c r="FE35" s="232"/>
      <c r="FF35" s="233"/>
      <c r="FG35" s="246" t="str">
        <f>IF(SUMPRODUCT((FD34:FD38)*(FE34:FE38))=0,"",SUMPRODUCT((FD34:FD38)*(FE34:FE38)))</f>
        <v/>
      </c>
      <c r="FJ35" s="225"/>
      <c r="FK35" s="225"/>
      <c r="FL35" s="231"/>
      <c r="FM35" s="232"/>
      <c r="FN35" s="232"/>
      <c r="FO35" s="233"/>
      <c r="FP35" s="246" t="str">
        <f>IF(SUMPRODUCT((FM34:FM38)*(FN34:FN38))=0,"",SUMPRODUCT((FM34:FM38)*(FN34:FN38)))</f>
        <v/>
      </c>
      <c r="FS35" s="225"/>
      <c r="FT35" s="225"/>
      <c r="FU35" s="231"/>
      <c r="FV35" s="232"/>
      <c r="FW35" s="232"/>
      <c r="FX35" s="233"/>
      <c r="FY35" s="246" t="str">
        <f>IF(SUMPRODUCT((FV34:FV38)*(FW34:FW38))=0,"",SUMPRODUCT((FV34:FV38)*(FW34:FW38)))</f>
        <v/>
      </c>
      <c r="GB35" s="225"/>
      <c r="GC35" s="225"/>
      <c r="GD35" s="231"/>
      <c r="GE35" s="232"/>
      <c r="GF35" s="232"/>
      <c r="GG35" s="233"/>
      <c r="GH35" s="246" t="str">
        <f>IF(SUMPRODUCT((GE34:GE38)*(GF34:GF38))=0,"",SUMPRODUCT((GE34:GE38)*(GF34:GF38)))</f>
        <v/>
      </c>
      <c r="GK35" s="225"/>
      <c r="GL35" s="225"/>
      <c r="GM35" s="231"/>
      <c r="GN35" s="232"/>
      <c r="GO35" s="232"/>
      <c r="GP35" s="233"/>
      <c r="GQ35" s="246" t="str">
        <f>IF(SUMPRODUCT((GN34:GN38)*(GO34:GO38))=0,"",SUMPRODUCT((GN34:GN38)*(GO34:GO38)))</f>
        <v/>
      </c>
      <c r="GT35" s="225"/>
      <c r="GU35" s="225"/>
      <c r="GV35" s="231"/>
      <c r="GW35" s="232"/>
      <c r="GX35" s="232"/>
      <c r="GY35" s="233"/>
      <c r="GZ35" s="246" t="str">
        <f>IF(SUMPRODUCT((GW34:GW38)*(GX34:GX38))=0,"",SUMPRODUCT((GW34:GW38)*(GX34:GX38)))</f>
        <v/>
      </c>
      <c r="HC35" s="225"/>
      <c r="HD35" s="225"/>
      <c r="HE35" s="231"/>
      <c r="HF35" s="232"/>
      <c r="HG35" s="232"/>
      <c r="HH35" s="233"/>
      <c r="HI35" s="246" t="str">
        <f>IF(SUMPRODUCT((HF34:HF38)*(HG34:HG38))=0,"",SUMPRODUCT((HF34:HF38)*(HG34:HG38)))</f>
        <v/>
      </c>
    </row>
    <row r="36" spans="4:217" ht="14" outlineLevel="2">
      <c r="D36" s="225"/>
      <c r="E36" s="225"/>
      <c r="F36" s="231"/>
      <c r="G36" s="232"/>
      <c r="H36" s="232"/>
      <c r="I36" s="233"/>
      <c r="J36" s="246" t="str">
        <f>IF(SUMPRODUCT((G34:G38)*(H34:H38))=0,"",SUMPRODUCT((G34:G38)*(H34:H38)))</f>
        <v/>
      </c>
      <c r="M36" s="225"/>
      <c r="N36" s="225"/>
      <c r="O36" s="231"/>
      <c r="P36" s="232"/>
      <c r="Q36" s="232"/>
      <c r="R36" s="233"/>
      <c r="S36" s="246" t="str">
        <f>IF(SUMPRODUCT((P34:P38)*(Q34:Q38))=0,"",SUMPRODUCT((P34:P38)*(Q34:Q38)))</f>
        <v/>
      </c>
      <c r="V36" s="225"/>
      <c r="W36" s="225"/>
      <c r="X36" s="231"/>
      <c r="Y36" s="232"/>
      <c r="Z36" s="232"/>
      <c r="AA36" s="233"/>
      <c r="AB36" s="246" t="str">
        <f>IF(SUMPRODUCT((Y34:Y38)*(Z34:Z38))=0,"",SUMPRODUCT((Y34:Y38)*(Z34:Z38)))</f>
        <v/>
      </c>
      <c r="AE36" s="225"/>
      <c r="AF36" s="225"/>
      <c r="AG36" s="231"/>
      <c r="AH36" s="232"/>
      <c r="AI36" s="232"/>
      <c r="AJ36" s="233"/>
      <c r="AK36" s="246" t="str">
        <f>IF(SUMPRODUCT((AH34:AH38)*(AI34:AI38))=0,"",SUMPRODUCT((AH34:AH38)*(AI34:AI38)))</f>
        <v/>
      </c>
      <c r="AN36" s="225"/>
      <c r="AO36" s="225"/>
      <c r="AP36" s="231"/>
      <c r="AQ36" s="232"/>
      <c r="AR36" s="232"/>
      <c r="AS36" s="233"/>
      <c r="AT36" s="246" t="str">
        <f>IF(SUMPRODUCT((AQ34:AQ38)*(AR34:AR38))=0,"",SUMPRODUCT((AQ34:AQ38)*(AR34:AR38)))</f>
        <v/>
      </c>
      <c r="AW36" s="225"/>
      <c r="AX36" s="225"/>
      <c r="AY36" s="231"/>
      <c r="AZ36" s="232"/>
      <c r="BA36" s="232"/>
      <c r="BB36" s="233"/>
      <c r="BC36" s="246" t="str">
        <f>IF(SUMPRODUCT((AZ34:AZ38)*(BA34:BA38))=0,"",SUMPRODUCT((AZ34:AZ38)*(BA34:BA38)))</f>
        <v/>
      </c>
      <c r="BF36" s="225"/>
      <c r="BG36" s="225"/>
      <c r="BH36" s="231"/>
      <c r="BI36" s="232"/>
      <c r="BJ36" s="232"/>
      <c r="BK36" s="233"/>
      <c r="BL36" s="246" t="str">
        <f>IF(SUMPRODUCT((BI34:BI38)*(BJ34:BJ38))=0,"",SUMPRODUCT((BI34:BI38)*(BJ34:BJ38)))</f>
        <v/>
      </c>
      <c r="BO36" s="225"/>
      <c r="BP36" s="225"/>
      <c r="BQ36" s="231"/>
      <c r="BR36" s="232"/>
      <c r="BS36" s="232"/>
      <c r="BT36" s="233"/>
      <c r="BU36" s="246" t="str">
        <f>IF(SUMPRODUCT((BR34:BR38)*(BS34:BS38))=0,"",SUMPRODUCT((BR34:BR38)*(BS34:BS38)))</f>
        <v/>
      </c>
      <c r="BX36" s="225"/>
      <c r="BY36" s="225"/>
      <c r="BZ36" s="231"/>
      <c r="CA36" s="232"/>
      <c r="CB36" s="232"/>
      <c r="CC36" s="233"/>
      <c r="CD36" s="246" t="str">
        <f>IF(SUMPRODUCT((CA34:CA38)*(CB34:CB38))=0,"",SUMPRODUCT((CA34:CA38)*(CB34:CB38)))</f>
        <v/>
      </c>
      <c r="CG36" s="225"/>
      <c r="CH36" s="225"/>
      <c r="CI36" s="231"/>
      <c r="CJ36" s="232"/>
      <c r="CK36" s="232"/>
      <c r="CL36" s="233"/>
      <c r="CM36" s="246" t="str">
        <f>IF(SUMPRODUCT((CJ34:CJ38)*(CK34:CK38))=0,"",SUMPRODUCT((CJ34:CJ38)*(CK34:CK38)))</f>
        <v/>
      </c>
      <c r="CP36" s="225"/>
      <c r="CQ36" s="225"/>
      <c r="CR36" s="231"/>
      <c r="CS36" s="232"/>
      <c r="CT36" s="232"/>
      <c r="CU36" s="233"/>
      <c r="CV36" s="246" t="str">
        <f>IF(SUMPRODUCT((CS34:CS38)*(CT34:CT38))=0,"",SUMPRODUCT((CS34:CS38)*(CT34:CT38)))</f>
        <v/>
      </c>
      <c r="CY36" s="225"/>
      <c r="CZ36" s="225"/>
      <c r="DA36" s="231"/>
      <c r="DB36" s="232"/>
      <c r="DC36" s="232"/>
      <c r="DD36" s="233"/>
      <c r="DE36" s="246" t="str">
        <f>IF(SUMPRODUCT((DB34:DB38)*(DC34:DC38))=0,"",SUMPRODUCT((DB34:DB38)*(DC34:DC38)))</f>
        <v/>
      </c>
      <c r="DH36" s="225"/>
      <c r="DI36" s="225"/>
      <c r="DJ36" s="231"/>
      <c r="DK36" s="232"/>
      <c r="DL36" s="232"/>
      <c r="DM36" s="233"/>
      <c r="DN36" s="246" t="str">
        <f>IF(SUMPRODUCT((DK34:DK38)*(DL34:DL38))=0,"",SUMPRODUCT((DK34:DK38)*(DL34:DL38)))</f>
        <v/>
      </c>
      <c r="DQ36" s="225"/>
      <c r="DR36" s="225"/>
      <c r="DS36" s="231"/>
      <c r="DT36" s="232"/>
      <c r="DU36" s="232"/>
      <c r="DV36" s="233"/>
      <c r="DW36" s="246" t="str">
        <f>IF(SUMPRODUCT((DT34:DT38)*(DU34:DU38))=0,"",SUMPRODUCT((DT34:DT38)*(DU34:DU38)))</f>
        <v/>
      </c>
      <c r="DZ36" s="225"/>
      <c r="EA36" s="225"/>
      <c r="EB36" s="231"/>
      <c r="EC36" s="232"/>
      <c r="ED36" s="232"/>
      <c r="EE36" s="233"/>
      <c r="EF36" s="246" t="str">
        <f>IF(SUMPRODUCT((EC34:EC38)*(ED34:ED38))=0,"",SUMPRODUCT((EC34:EC38)*(ED34:ED38)))</f>
        <v/>
      </c>
      <c r="EI36" s="225"/>
      <c r="EJ36" s="225"/>
      <c r="EK36" s="231"/>
      <c r="EL36" s="232"/>
      <c r="EM36" s="232"/>
      <c r="EN36" s="233"/>
      <c r="EO36" s="246" t="str">
        <f>IF(SUMPRODUCT((EL34:EL38)*(EM34:EM38))=0,"",SUMPRODUCT((EL34:EL38)*(EM34:EM38)))</f>
        <v/>
      </c>
      <c r="ER36" s="225"/>
      <c r="ES36" s="225"/>
      <c r="ET36" s="231"/>
      <c r="EU36" s="232"/>
      <c r="EV36" s="232"/>
      <c r="EW36" s="233"/>
      <c r="EX36" s="246" t="str">
        <f>IF(SUMPRODUCT((EU34:EU38)*(EV34:EV38))=0,"",SUMPRODUCT((EU34:EU38)*(EV34:EV38)))</f>
        <v/>
      </c>
      <c r="FA36" s="225"/>
      <c r="FB36" s="225"/>
      <c r="FC36" s="231"/>
      <c r="FD36" s="232"/>
      <c r="FE36" s="232"/>
      <c r="FF36" s="233"/>
      <c r="FG36" s="246" t="str">
        <f>IF(SUMPRODUCT((FD34:FD38)*(FE34:FE38))=0,"",SUMPRODUCT((FD34:FD38)*(FE34:FE38)))</f>
        <v/>
      </c>
      <c r="FJ36" s="225"/>
      <c r="FK36" s="225"/>
      <c r="FL36" s="231"/>
      <c r="FM36" s="232"/>
      <c r="FN36" s="232"/>
      <c r="FO36" s="233"/>
      <c r="FP36" s="246" t="str">
        <f>IF(SUMPRODUCT((FM34:FM38)*(FN34:FN38))=0,"",SUMPRODUCT((FM34:FM38)*(FN34:FN38)))</f>
        <v/>
      </c>
      <c r="FS36" s="225"/>
      <c r="FT36" s="225"/>
      <c r="FU36" s="231"/>
      <c r="FV36" s="232"/>
      <c r="FW36" s="232"/>
      <c r="FX36" s="233"/>
      <c r="FY36" s="246" t="str">
        <f>IF(SUMPRODUCT((FV34:FV38)*(FW34:FW38))=0,"",SUMPRODUCT((FV34:FV38)*(FW34:FW38)))</f>
        <v/>
      </c>
      <c r="GB36" s="225"/>
      <c r="GC36" s="225"/>
      <c r="GD36" s="231"/>
      <c r="GE36" s="232"/>
      <c r="GF36" s="232"/>
      <c r="GG36" s="233"/>
      <c r="GH36" s="246" t="str">
        <f>IF(SUMPRODUCT((GE34:GE38)*(GF34:GF38))=0,"",SUMPRODUCT((GE34:GE38)*(GF34:GF38)))</f>
        <v/>
      </c>
      <c r="GK36" s="225"/>
      <c r="GL36" s="225"/>
      <c r="GM36" s="231"/>
      <c r="GN36" s="232"/>
      <c r="GO36" s="232"/>
      <c r="GP36" s="233"/>
      <c r="GQ36" s="246" t="str">
        <f>IF(SUMPRODUCT((GN34:GN38)*(GO34:GO38))=0,"",SUMPRODUCT((GN34:GN38)*(GO34:GO38)))</f>
        <v/>
      </c>
      <c r="GT36" s="225"/>
      <c r="GU36" s="225"/>
      <c r="GV36" s="231"/>
      <c r="GW36" s="232"/>
      <c r="GX36" s="232"/>
      <c r="GY36" s="233"/>
      <c r="GZ36" s="246" t="str">
        <f>IF(SUMPRODUCT((GW34:GW38)*(GX34:GX38))=0,"",SUMPRODUCT((GW34:GW38)*(GX34:GX38)))</f>
        <v/>
      </c>
      <c r="HC36" s="225"/>
      <c r="HD36" s="225"/>
      <c r="HE36" s="231"/>
      <c r="HF36" s="232"/>
      <c r="HG36" s="232"/>
      <c r="HH36" s="233"/>
      <c r="HI36" s="246" t="str">
        <f>IF(SUMPRODUCT((HF34:HF38)*(HG34:HG38))=0,"",SUMPRODUCT((HF34:HF38)*(HG34:HG38)))</f>
        <v/>
      </c>
    </row>
    <row r="37" spans="4:217" ht="14" outlineLevel="2">
      <c r="D37" s="225"/>
      <c r="E37" s="225"/>
      <c r="F37" s="231"/>
      <c r="G37" s="232"/>
      <c r="H37" s="232"/>
      <c r="I37" s="233"/>
      <c r="J37" s="246" t="str">
        <f>IF(SUMPRODUCT((G34:G38)*(H34:H38))=0,"",SUMPRODUCT((G34:G38)*(H34:H38)))</f>
        <v/>
      </c>
      <c r="M37" s="225"/>
      <c r="N37" s="225"/>
      <c r="O37" s="231"/>
      <c r="P37" s="232"/>
      <c r="Q37" s="232"/>
      <c r="R37" s="233"/>
      <c r="S37" s="246" t="str">
        <f>IF(SUMPRODUCT((P34:P38)*(Q34:Q38))=0,"",SUMPRODUCT((P34:P38)*(Q34:Q38)))</f>
        <v/>
      </c>
      <c r="V37" s="225"/>
      <c r="W37" s="225"/>
      <c r="X37" s="231"/>
      <c r="Y37" s="232"/>
      <c r="Z37" s="232"/>
      <c r="AA37" s="233"/>
      <c r="AB37" s="246" t="str">
        <f>IF(SUMPRODUCT((Y34:Y38)*(Z34:Z38))=0,"",SUMPRODUCT((Y34:Y38)*(Z34:Z38)))</f>
        <v/>
      </c>
      <c r="AE37" s="225"/>
      <c r="AF37" s="225"/>
      <c r="AG37" s="231"/>
      <c r="AH37" s="232"/>
      <c r="AI37" s="232"/>
      <c r="AJ37" s="233"/>
      <c r="AK37" s="246" t="str">
        <f>IF(SUMPRODUCT((AH34:AH38)*(AI34:AI38))=0,"",SUMPRODUCT((AH34:AH38)*(AI34:AI38)))</f>
        <v/>
      </c>
      <c r="AN37" s="225"/>
      <c r="AO37" s="225"/>
      <c r="AP37" s="231"/>
      <c r="AQ37" s="232"/>
      <c r="AR37" s="232"/>
      <c r="AS37" s="233"/>
      <c r="AT37" s="246" t="str">
        <f>IF(SUMPRODUCT((AQ34:AQ38)*(AR34:AR38))=0,"",SUMPRODUCT((AQ34:AQ38)*(AR34:AR38)))</f>
        <v/>
      </c>
      <c r="AW37" s="225"/>
      <c r="AX37" s="225"/>
      <c r="AY37" s="231"/>
      <c r="AZ37" s="232"/>
      <c r="BA37" s="232"/>
      <c r="BB37" s="233"/>
      <c r="BC37" s="246" t="str">
        <f>IF(SUMPRODUCT((AZ34:AZ38)*(BA34:BA38))=0,"",SUMPRODUCT((AZ34:AZ38)*(BA34:BA38)))</f>
        <v/>
      </c>
      <c r="BF37" s="225"/>
      <c r="BG37" s="225"/>
      <c r="BH37" s="231"/>
      <c r="BI37" s="232"/>
      <c r="BJ37" s="232"/>
      <c r="BK37" s="233"/>
      <c r="BL37" s="246" t="str">
        <f>IF(SUMPRODUCT((BI34:BI38)*(BJ34:BJ38))=0,"",SUMPRODUCT((BI34:BI38)*(BJ34:BJ38)))</f>
        <v/>
      </c>
      <c r="BO37" s="225"/>
      <c r="BP37" s="225"/>
      <c r="BQ37" s="231"/>
      <c r="BR37" s="232"/>
      <c r="BS37" s="232"/>
      <c r="BT37" s="233"/>
      <c r="BU37" s="246" t="str">
        <f>IF(SUMPRODUCT((BR34:BR38)*(BS34:BS38))=0,"",SUMPRODUCT((BR34:BR38)*(BS34:BS38)))</f>
        <v/>
      </c>
      <c r="BX37" s="225"/>
      <c r="BY37" s="225"/>
      <c r="BZ37" s="231"/>
      <c r="CA37" s="232"/>
      <c r="CB37" s="232"/>
      <c r="CC37" s="233"/>
      <c r="CD37" s="246" t="str">
        <f>IF(SUMPRODUCT((CA34:CA38)*(CB34:CB38))=0,"",SUMPRODUCT((CA34:CA38)*(CB34:CB38)))</f>
        <v/>
      </c>
      <c r="CG37" s="225"/>
      <c r="CH37" s="225"/>
      <c r="CI37" s="231"/>
      <c r="CJ37" s="232"/>
      <c r="CK37" s="232"/>
      <c r="CL37" s="233"/>
      <c r="CM37" s="246" t="str">
        <f>IF(SUMPRODUCT((CJ34:CJ38)*(CK34:CK38))=0,"",SUMPRODUCT((CJ34:CJ38)*(CK34:CK38)))</f>
        <v/>
      </c>
      <c r="CP37" s="225"/>
      <c r="CQ37" s="225"/>
      <c r="CR37" s="231"/>
      <c r="CS37" s="232"/>
      <c r="CT37" s="232"/>
      <c r="CU37" s="233"/>
      <c r="CV37" s="246" t="str">
        <f>IF(SUMPRODUCT((CS34:CS38)*(CT34:CT38))=0,"",SUMPRODUCT((CS34:CS38)*(CT34:CT38)))</f>
        <v/>
      </c>
      <c r="CY37" s="225"/>
      <c r="CZ37" s="225"/>
      <c r="DA37" s="231"/>
      <c r="DB37" s="232"/>
      <c r="DC37" s="232"/>
      <c r="DD37" s="233"/>
      <c r="DE37" s="246" t="str">
        <f>IF(SUMPRODUCT((DB34:DB38)*(DC34:DC38))=0,"",SUMPRODUCT((DB34:DB38)*(DC34:DC38)))</f>
        <v/>
      </c>
      <c r="DH37" s="225"/>
      <c r="DI37" s="225"/>
      <c r="DJ37" s="231"/>
      <c r="DK37" s="232"/>
      <c r="DL37" s="232"/>
      <c r="DM37" s="233"/>
      <c r="DN37" s="246" t="str">
        <f>IF(SUMPRODUCT((DK34:DK38)*(DL34:DL38))=0,"",SUMPRODUCT((DK34:DK38)*(DL34:DL38)))</f>
        <v/>
      </c>
      <c r="DQ37" s="225"/>
      <c r="DR37" s="225"/>
      <c r="DS37" s="231"/>
      <c r="DT37" s="232"/>
      <c r="DU37" s="232"/>
      <c r="DV37" s="233"/>
      <c r="DW37" s="246" t="str">
        <f>IF(SUMPRODUCT((DT34:DT38)*(DU34:DU38))=0,"",SUMPRODUCT((DT34:DT38)*(DU34:DU38)))</f>
        <v/>
      </c>
      <c r="DZ37" s="225"/>
      <c r="EA37" s="225"/>
      <c r="EB37" s="231"/>
      <c r="EC37" s="232"/>
      <c r="ED37" s="232"/>
      <c r="EE37" s="233"/>
      <c r="EF37" s="246" t="str">
        <f>IF(SUMPRODUCT((EC34:EC38)*(ED34:ED38))=0,"",SUMPRODUCT((EC34:EC38)*(ED34:ED38)))</f>
        <v/>
      </c>
      <c r="EI37" s="225"/>
      <c r="EJ37" s="225"/>
      <c r="EK37" s="231"/>
      <c r="EL37" s="232"/>
      <c r="EM37" s="232"/>
      <c r="EN37" s="233"/>
      <c r="EO37" s="246" t="str">
        <f>IF(SUMPRODUCT((EL34:EL38)*(EM34:EM38))=0,"",SUMPRODUCT((EL34:EL38)*(EM34:EM38)))</f>
        <v/>
      </c>
      <c r="ER37" s="225"/>
      <c r="ES37" s="225"/>
      <c r="ET37" s="231"/>
      <c r="EU37" s="232"/>
      <c r="EV37" s="232"/>
      <c r="EW37" s="233"/>
      <c r="EX37" s="246" t="str">
        <f>IF(SUMPRODUCT((EU34:EU38)*(EV34:EV38))=0,"",SUMPRODUCT((EU34:EU38)*(EV34:EV38)))</f>
        <v/>
      </c>
      <c r="FA37" s="225"/>
      <c r="FB37" s="225"/>
      <c r="FC37" s="231"/>
      <c r="FD37" s="232"/>
      <c r="FE37" s="232"/>
      <c r="FF37" s="233"/>
      <c r="FG37" s="246" t="str">
        <f>IF(SUMPRODUCT((FD34:FD38)*(FE34:FE38))=0,"",SUMPRODUCT((FD34:FD38)*(FE34:FE38)))</f>
        <v/>
      </c>
      <c r="FJ37" s="225"/>
      <c r="FK37" s="225"/>
      <c r="FL37" s="231"/>
      <c r="FM37" s="232"/>
      <c r="FN37" s="232"/>
      <c r="FO37" s="233"/>
      <c r="FP37" s="246" t="str">
        <f>IF(SUMPRODUCT((FM34:FM38)*(FN34:FN38))=0,"",SUMPRODUCT((FM34:FM38)*(FN34:FN38)))</f>
        <v/>
      </c>
      <c r="FS37" s="225"/>
      <c r="FT37" s="225"/>
      <c r="FU37" s="231"/>
      <c r="FV37" s="232"/>
      <c r="FW37" s="232"/>
      <c r="FX37" s="233"/>
      <c r="FY37" s="246" t="str">
        <f>IF(SUMPRODUCT((FV34:FV38)*(FW34:FW38))=0,"",SUMPRODUCT((FV34:FV38)*(FW34:FW38)))</f>
        <v/>
      </c>
      <c r="GB37" s="225"/>
      <c r="GC37" s="225"/>
      <c r="GD37" s="231"/>
      <c r="GE37" s="232"/>
      <c r="GF37" s="232"/>
      <c r="GG37" s="233"/>
      <c r="GH37" s="246" t="str">
        <f>IF(SUMPRODUCT((GE34:GE38)*(GF34:GF38))=0,"",SUMPRODUCT((GE34:GE38)*(GF34:GF38)))</f>
        <v/>
      </c>
      <c r="GK37" s="225"/>
      <c r="GL37" s="225"/>
      <c r="GM37" s="231"/>
      <c r="GN37" s="232"/>
      <c r="GO37" s="232"/>
      <c r="GP37" s="233"/>
      <c r="GQ37" s="246" t="str">
        <f>IF(SUMPRODUCT((GN34:GN38)*(GO34:GO38))=0,"",SUMPRODUCT((GN34:GN38)*(GO34:GO38)))</f>
        <v/>
      </c>
      <c r="GT37" s="225"/>
      <c r="GU37" s="225"/>
      <c r="GV37" s="231"/>
      <c r="GW37" s="232"/>
      <c r="GX37" s="232"/>
      <c r="GY37" s="233"/>
      <c r="GZ37" s="246" t="str">
        <f>IF(SUMPRODUCT((GW34:GW38)*(GX34:GX38))=0,"",SUMPRODUCT((GW34:GW38)*(GX34:GX38)))</f>
        <v/>
      </c>
      <c r="HC37" s="225"/>
      <c r="HD37" s="225"/>
      <c r="HE37" s="231"/>
      <c r="HF37" s="232"/>
      <c r="HG37" s="232"/>
      <c r="HH37" s="233"/>
      <c r="HI37" s="246" t="str">
        <f>IF(SUMPRODUCT((HF34:HF38)*(HG34:HG38))=0,"",SUMPRODUCT((HF34:HF38)*(HG34:HG38)))</f>
        <v/>
      </c>
    </row>
    <row r="38" spans="4:217" ht="14" outlineLevel="2">
      <c r="D38" s="225"/>
      <c r="E38" s="225"/>
      <c r="F38" s="231"/>
      <c r="G38" s="232"/>
      <c r="H38" s="232"/>
      <c r="I38" s="233"/>
      <c r="J38" s="246" t="str">
        <f>IF(SUMPRODUCT((G34:G38)*(H34:H38))=0,"",SUMPRODUCT((G34:G38)*(H34:H38)))</f>
        <v/>
      </c>
      <c r="M38" s="225"/>
      <c r="N38" s="225"/>
      <c r="O38" s="231"/>
      <c r="P38" s="232"/>
      <c r="Q38" s="232"/>
      <c r="R38" s="233"/>
      <c r="S38" s="246" t="str">
        <f>IF(SUMPRODUCT((P34:P38)*(Q34:Q38))=0,"",SUMPRODUCT((P34:P38)*(Q34:Q38)))</f>
        <v/>
      </c>
      <c r="V38" s="225"/>
      <c r="W38" s="225"/>
      <c r="X38" s="231"/>
      <c r="Y38" s="232"/>
      <c r="Z38" s="232"/>
      <c r="AA38" s="233"/>
      <c r="AB38" s="246" t="str">
        <f>IF(SUMPRODUCT((Y34:Y38)*(Z34:Z38))=0,"",SUMPRODUCT((Y34:Y38)*(Z34:Z38)))</f>
        <v/>
      </c>
      <c r="AE38" s="225"/>
      <c r="AF38" s="225"/>
      <c r="AG38" s="231"/>
      <c r="AH38" s="232"/>
      <c r="AI38" s="232"/>
      <c r="AJ38" s="233"/>
      <c r="AK38" s="246" t="str">
        <f>IF(SUMPRODUCT((AH34:AH38)*(AI34:AI38))=0,"",SUMPRODUCT((AH34:AH38)*(AI34:AI38)))</f>
        <v/>
      </c>
      <c r="AN38" s="225"/>
      <c r="AO38" s="225"/>
      <c r="AP38" s="231"/>
      <c r="AQ38" s="232"/>
      <c r="AR38" s="232"/>
      <c r="AS38" s="233"/>
      <c r="AT38" s="246" t="str">
        <f>IF(SUMPRODUCT((AQ34:AQ38)*(AR34:AR38))=0,"",SUMPRODUCT((AQ34:AQ38)*(AR34:AR38)))</f>
        <v/>
      </c>
      <c r="AW38" s="225"/>
      <c r="AX38" s="225"/>
      <c r="AY38" s="231"/>
      <c r="AZ38" s="232"/>
      <c r="BA38" s="232"/>
      <c r="BB38" s="233"/>
      <c r="BC38" s="246" t="str">
        <f>IF(SUMPRODUCT((AZ34:AZ38)*(BA34:BA38))=0,"",SUMPRODUCT((AZ34:AZ38)*(BA34:BA38)))</f>
        <v/>
      </c>
      <c r="BF38" s="225"/>
      <c r="BG38" s="225"/>
      <c r="BH38" s="231"/>
      <c r="BI38" s="232"/>
      <c r="BJ38" s="232"/>
      <c r="BK38" s="233"/>
      <c r="BL38" s="246" t="str">
        <f>IF(SUMPRODUCT((BI34:BI38)*(BJ34:BJ38))=0,"",SUMPRODUCT((BI34:BI38)*(BJ34:BJ38)))</f>
        <v/>
      </c>
      <c r="BO38" s="225"/>
      <c r="BP38" s="225"/>
      <c r="BQ38" s="231"/>
      <c r="BR38" s="232"/>
      <c r="BS38" s="232"/>
      <c r="BT38" s="233"/>
      <c r="BU38" s="246" t="str">
        <f>IF(SUMPRODUCT((BR34:BR38)*(BS34:BS38))=0,"",SUMPRODUCT((BR34:BR38)*(BS34:BS38)))</f>
        <v/>
      </c>
      <c r="BX38" s="225"/>
      <c r="BY38" s="225"/>
      <c r="BZ38" s="231"/>
      <c r="CA38" s="232"/>
      <c r="CB38" s="232"/>
      <c r="CC38" s="233"/>
      <c r="CD38" s="246" t="str">
        <f>IF(SUMPRODUCT((CA34:CA38)*(CB34:CB38))=0,"",SUMPRODUCT((CA34:CA38)*(CB34:CB38)))</f>
        <v/>
      </c>
      <c r="CG38" s="225"/>
      <c r="CH38" s="225"/>
      <c r="CI38" s="231"/>
      <c r="CJ38" s="232"/>
      <c r="CK38" s="232"/>
      <c r="CL38" s="233"/>
      <c r="CM38" s="246" t="str">
        <f>IF(SUMPRODUCT((CJ34:CJ38)*(CK34:CK38))=0,"",SUMPRODUCT((CJ34:CJ38)*(CK34:CK38)))</f>
        <v/>
      </c>
      <c r="CP38" s="225"/>
      <c r="CQ38" s="225"/>
      <c r="CR38" s="231"/>
      <c r="CS38" s="232"/>
      <c r="CT38" s="232"/>
      <c r="CU38" s="233"/>
      <c r="CV38" s="246" t="str">
        <f>IF(SUMPRODUCT((CS34:CS38)*(CT34:CT38))=0,"",SUMPRODUCT((CS34:CS38)*(CT34:CT38)))</f>
        <v/>
      </c>
      <c r="CY38" s="225"/>
      <c r="CZ38" s="225"/>
      <c r="DA38" s="231"/>
      <c r="DB38" s="232"/>
      <c r="DC38" s="232"/>
      <c r="DD38" s="233"/>
      <c r="DE38" s="246" t="str">
        <f>IF(SUMPRODUCT((DB34:DB38)*(DC34:DC38))=0,"",SUMPRODUCT((DB34:DB38)*(DC34:DC38)))</f>
        <v/>
      </c>
      <c r="DH38" s="225"/>
      <c r="DI38" s="225"/>
      <c r="DJ38" s="231"/>
      <c r="DK38" s="232"/>
      <c r="DL38" s="232"/>
      <c r="DM38" s="233"/>
      <c r="DN38" s="246" t="str">
        <f>IF(SUMPRODUCT((DK34:DK38)*(DL34:DL38))=0,"",SUMPRODUCT((DK34:DK38)*(DL34:DL38)))</f>
        <v/>
      </c>
      <c r="DQ38" s="225"/>
      <c r="DR38" s="225"/>
      <c r="DS38" s="231"/>
      <c r="DT38" s="232"/>
      <c r="DU38" s="232"/>
      <c r="DV38" s="233"/>
      <c r="DW38" s="246" t="str">
        <f>IF(SUMPRODUCT((DT34:DT38)*(DU34:DU38))=0,"",SUMPRODUCT((DT34:DT38)*(DU34:DU38)))</f>
        <v/>
      </c>
      <c r="DZ38" s="225"/>
      <c r="EA38" s="225"/>
      <c r="EB38" s="231"/>
      <c r="EC38" s="232"/>
      <c r="ED38" s="232"/>
      <c r="EE38" s="233"/>
      <c r="EF38" s="246" t="str">
        <f>IF(SUMPRODUCT((EC34:EC38)*(ED34:ED38))=0,"",SUMPRODUCT((EC34:EC38)*(ED34:ED38)))</f>
        <v/>
      </c>
      <c r="EI38" s="225"/>
      <c r="EJ38" s="225"/>
      <c r="EK38" s="231"/>
      <c r="EL38" s="232"/>
      <c r="EM38" s="232"/>
      <c r="EN38" s="233"/>
      <c r="EO38" s="246" t="str">
        <f>IF(SUMPRODUCT((EL34:EL38)*(EM34:EM38))=0,"",SUMPRODUCT((EL34:EL38)*(EM34:EM38)))</f>
        <v/>
      </c>
      <c r="ER38" s="225"/>
      <c r="ES38" s="225"/>
      <c r="ET38" s="231"/>
      <c r="EU38" s="232"/>
      <c r="EV38" s="232"/>
      <c r="EW38" s="233"/>
      <c r="EX38" s="246" t="str">
        <f>IF(SUMPRODUCT((EU34:EU38)*(EV34:EV38))=0,"",SUMPRODUCT((EU34:EU38)*(EV34:EV38)))</f>
        <v/>
      </c>
      <c r="FA38" s="225"/>
      <c r="FB38" s="225"/>
      <c r="FC38" s="231"/>
      <c r="FD38" s="232"/>
      <c r="FE38" s="232"/>
      <c r="FF38" s="233"/>
      <c r="FG38" s="246" t="str">
        <f>IF(SUMPRODUCT((FD34:FD38)*(FE34:FE38))=0,"",SUMPRODUCT((FD34:FD38)*(FE34:FE38)))</f>
        <v/>
      </c>
      <c r="FJ38" s="225"/>
      <c r="FK38" s="225"/>
      <c r="FL38" s="231"/>
      <c r="FM38" s="232"/>
      <c r="FN38" s="232"/>
      <c r="FO38" s="233"/>
      <c r="FP38" s="246" t="str">
        <f>IF(SUMPRODUCT((FM34:FM38)*(FN34:FN38))=0,"",SUMPRODUCT((FM34:FM38)*(FN34:FN38)))</f>
        <v/>
      </c>
      <c r="FS38" s="225"/>
      <c r="FT38" s="225"/>
      <c r="FU38" s="231"/>
      <c r="FV38" s="232"/>
      <c r="FW38" s="232"/>
      <c r="FX38" s="233"/>
      <c r="FY38" s="246" t="str">
        <f>IF(SUMPRODUCT((FV34:FV38)*(FW34:FW38))=0,"",SUMPRODUCT((FV34:FV38)*(FW34:FW38)))</f>
        <v/>
      </c>
      <c r="GB38" s="225"/>
      <c r="GC38" s="225"/>
      <c r="GD38" s="231"/>
      <c r="GE38" s="232"/>
      <c r="GF38" s="232"/>
      <c r="GG38" s="233"/>
      <c r="GH38" s="246" t="str">
        <f>IF(SUMPRODUCT((GE34:GE38)*(GF34:GF38))=0,"",SUMPRODUCT((GE34:GE38)*(GF34:GF38)))</f>
        <v/>
      </c>
      <c r="GK38" s="225"/>
      <c r="GL38" s="225"/>
      <c r="GM38" s="231"/>
      <c r="GN38" s="232"/>
      <c r="GO38" s="232"/>
      <c r="GP38" s="233"/>
      <c r="GQ38" s="246" t="str">
        <f>IF(SUMPRODUCT((GN34:GN38)*(GO34:GO38))=0,"",SUMPRODUCT((GN34:GN38)*(GO34:GO38)))</f>
        <v/>
      </c>
      <c r="GT38" s="225"/>
      <c r="GU38" s="225"/>
      <c r="GV38" s="231"/>
      <c r="GW38" s="232"/>
      <c r="GX38" s="232"/>
      <c r="GY38" s="233"/>
      <c r="GZ38" s="246" t="str">
        <f>IF(SUMPRODUCT((GW34:GW38)*(GX34:GX38))=0,"",SUMPRODUCT((GW34:GW38)*(GX34:GX38)))</f>
        <v/>
      </c>
      <c r="HC38" s="225"/>
      <c r="HD38" s="225"/>
      <c r="HE38" s="231"/>
      <c r="HF38" s="232"/>
      <c r="HG38" s="232"/>
      <c r="HH38" s="233"/>
      <c r="HI38" s="246" t="str">
        <f>IF(SUMPRODUCT((HF34:HF38)*(HG34:HG38))=0,"",SUMPRODUCT((HF34:HF38)*(HG34:HG38)))</f>
        <v/>
      </c>
    </row>
    <row r="39" spans="4:217" ht="14" outlineLevel="1">
      <c r="D39" s="225"/>
      <c r="E39" s="225"/>
      <c r="F39" s="234"/>
      <c r="G39" s="227"/>
      <c r="H39" s="227"/>
      <c r="I39" s="228"/>
      <c r="J39" s="228"/>
      <c r="M39" s="225"/>
      <c r="N39" s="225"/>
      <c r="O39" s="234"/>
      <c r="P39" s="227"/>
      <c r="Q39" s="227"/>
      <c r="R39" s="228"/>
      <c r="S39" s="228"/>
      <c r="V39" s="225"/>
      <c r="W39" s="225"/>
      <c r="X39" s="234"/>
      <c r="Y39" s="227"/>
      <c r="Z39" s="227"/>
      <c r="AA39" s="228"/>
      <c r="AB39" s="228"/>
      <c r="AE39" s="225"/>
      <c r="AF39" s="225"/>
      <c r="AG39" s="234"/>
      <c r="AH39" s="227"/>
      <c r="AI39" s="227"/>
      <c r="AJ39" s="228"/>
      <c r="AK39" s="228"/>
      <c r="AN39" s="225"/>
      <c r="AO39" s="225"/>
      <c r="AP39" s="234"/>
      <c r="AQ39" s="227"/>
      <c r="AR39" s="227"/>
      <c r="AS39" s="228"/>
      <c r="AT39" s="228"/>
      <c r="AW39" s="225"/>
      <c r="AX39" s="225"/>
      <c r="AY39" s="234"/>
      <c r="AZ39" s="227"/>
      <c r="BA39" s="227"/>
      <c r="BB39" s="228"/>
      <c r="BC39" s="228"/>
      <c r="BF39" s="225"/>
      <c r="BG39" s="225"/>
      <c r="BH39" s="234"/>
      <c r="BI39" s="227"/>
      <c r="BJ39" s="227"/>
      <c r="BK39" s="228"/>
      <c r="BL39" s="228"/>
      <c r="BO39" s="225"/>
      <c r="BP39" s="225"/>
      <c r="BQ39" s="234"/>
      <c r="BR39" s="227"/>
      <c r="BS39" s="227"/>
      <c r="BT39" s="228"/>
      <c r="BU39" s="228"/>
      <c r="BX39" s="225"/>
      <c r="BY39" s="225"/>
      <c r="BZ39" s="234"/>
      <c r="CA39" s="227"/>
      <c r="CB39" s="227"/>
      <c r="CC39" s="228"/>
      <c r="CD39" s="228"/>
      <c r="CG39" s="225"/>
      <c r="CH39" s="225"/>
      <c r="CI39" s="234"/>
      <c r="CJ39" s="227"/>
      <c r="CK39" s="227"/>
      <c r="CL39" s="228"/>
      <c r="CM39" s="228"/>
      <c r="CP39" s="225"/>
      <c r="CQ39" s="225"/>
      <c r="CR39" s="234"/>
      <c r="CS39" s="227"/>
      <c r="CT39" s="227"/>
      <c r="CU39" s="228"/>
      <c r="CV39" s="228"/>
      <c r="CY39" s="225"/>
      <c r="CZ39" s="225"/>
      <c r="DA39" s="234"/>
      <c r="DB39" s="227"/>
      <c r="DC39" s="227"/>
      <c r="DD39" s="228"/>
      <c r="DE39" s="228"/>
      <c r="DH39" s="225"/>
      <c r="DI39" s="225"/>
      <c r="DJ39" s="234"/>
      <c r="DK39" s="227"/>
      <c r="DL39" s="227"/>
      <c r="DM39" s="228"/>
      <c r="DN39" s="228"/>
      <c r="DQ39" s="225"/>
      <c r="DR39" s="225"/>
      <c r="DS39" s="234"/>
      <c r="DT39" s="227"/>
      <c r="DU39" s="227"/>
      <c r="DV39" s="228"/>
      <c r="DW39" s="228"/>
      <c r="DZ39" s="225"/>
      <c r="EA39" s="225"/>
      <c r="EB39" s="234"/>
      <c r="EC39" s="227"/>
      <c r="ED39" s="227"/>
      <c r="EE39" s="228"/>
      <c r="EF39" s="228"/>
      <c r="EI39" s="225"/>
      <c r="EJ39" s="225"/>
      <c r="EK39" s="234"/>
      <c r="EL39" s="227"/>
      <c r="EM39" s="227"/>
      <c r="EN39" s="228"/>
      <c r="EO39" s="228"/>
      <c r="ER39" s="225"/>
      <c r="ES39" s="225"/>
      <c r="ET39" s="234"/>
      <c r="EU39" s="227"/>
      <c r="EV39" s="227"/>
      <c r="EW39" s="228"/>
      <c r="EX39" s="228"/>
      <c r="FA39" s="225"/>
      <c r="FB39" s="225"/>
      <c r="FC39" s="234"/>
      <c r="FD39" s="227"/>
      <c r="FE39" s="227"/>
      <c r="FF39" s="228"/>
      <c r="FG39" s="228"/>
      <c r="FJ39" s="225"/>
      <c r="FK39" s="225"/>
      <c r="FL39" s="234"/>
      <c r="FM39" s="227"/>
      <c r="FN39" s="227"/>
      <c r="FO39" s="228"/>
      <c r="FP39" s="228"/>
      <c r="FS39" s="225"/>
      <c r="FT39" s="225"/>
      <c r="FU39" s="234"/>
      <c r="FV39" s="227"/>
      <c r="FW39" s="227"/>
      <c r="FX39" s="228"/>
      <c r="FY39" s="228"/>
      <c r="GB39" s="225"/>
      <c r="GC39" s="225"/>
      <c r="GD39" s="234"/>
      <c r="GE39" s="227"/>
      <c r="GF39" s="227"/>
      <c r="GG39" s="228"/>
      <c r="GH39" s="228"/>
      <c r="GK39" s="225"/>
      <c r="GL39" s="225"/>
      <c r="GM39" s="234"/>
      <c r="GN39" s="227"/>
      <c r="GO39" s="227"/>
      <c r="GP39" s="228"/>
      <c r="GQ39" s="228"/>
      <c r="GT39" s="225"/>
      <c r="GU39" s="225"/>
      <c r="GV39" s="234"/>
      <c r="GW39" s="227"/>
      <c r="GX39" s="227"/>
      <c r="GY39" s="228"/>
      <c r="GZ39" s="228"/>
      <c r="HC39" s="225"/>
      <c r="HD39" s="225"/>
      <c r="HE39" s="234"/>
      <c r="HF39" s="227"/>
      <c r="HG39" s="227"/>
      <c r="HH39" s="228"/>
      <c r="HI39" s="228"/>
    </row>
    <row r="40" spans="4:217" ht="14" outlineLevel="1">
      <c r="D40" s="225"/>
      <c r="E40" s="225"/>
      <c r="F40" s="241" t="s">
        <v>136</v>
      </c>
      <c r="G40" s="242" t="s">
        <v>451</v>
      </c>
      <c r="H40" s="242" t="s">
        <v>146</v>
      </c>
      <c r="I40" s="242" t="s">
        <v>142</v>
      </c>
      <c r="J40" s="242" t="s">
        <v>452</v>
      </c>
      <c r="M40" s="225"/>
      <c r="N40" s="225"/>
      <c r="O40" s="241" t="s">
        <v>136</v>
      </c>
      <c r="P40" s="242" t="s">
        <v>451</v>
      </c>
      <c r="Q40" s="242" t="s">
        <v>146</v>
      </c>
      <c r="R40" s="242" t="s">
        <v>142</v>
      </c>
      <c r="S40" s="242" t="s">
        <v>452</v>
      </c>
      <c r="V40" s="225"/>
      <c r="W40" s="225"/>
      <c r="X40" s="241" t="s">
        <v>136</v>
      </c>
      <c r="Y40" s="242" t="s">
        <v>451</v>
      </c>
      <c r="Z40" s="242" t="s">
        <v>146</v>
      </c>
      <c r="AA40" s="242" t="s">
        <v>142</v>
      </c>
      <c r="AB40" s="242" t="s">
        <v>452</v>
      </c>
      <c r="AE40" s="225"/>
      <c r="AF40" s="225"/>
      <c r="AG40" s="241" t="s">
        <v>136</v>
      </c>
      <c r="AH40" s="242" t="s">
        <v>451</v>
      </c>
      <c r="AI40" s="242" t="s">
        <v>146</v>
      </c>
      <c r="AJ40" s="242" t="s">
        <v>142</v>
      </c>
      <c r="AK40" s="242" t="s">
        <v>452</v>
      </c>
      <c r="AN40" s="225"/>
      <c r="AO40" s="225"/>
      <c r="AP40" s="241" t="s">
        <v>136</v>
      </c>
      <c r="AQ40" s="242" t="s">
        <v>451</v>
      </c>
      <c r="AR40" s="242" t="s">
        <v>146</v>
      </c>
      <c r="AS40" s="242" t="s">
        <v>142</v>
      </c>
      <c r="AT40" s="242" t="s">
        <v>452</v>
      </c>
      <c r="AW40" s="225"/>
      <c r="AX40" s="225"/>
      <c r="AY40" s="241" t="s">
        <v>136</v>
      </c>
      <c r="AZ40" s="242" t="s">
        <v>451</v>
      </c>
      <c r="BA40" s="242" t="s">
        <v>146</v>
      </c>
      <c r="BB40" s="242" t="s">
        <v>142</v>
      </c>
      <c r="BC40" s="242" t="s">
        <v>452</v>
      </c>
      <c r="BF40" s="225"/>
      <c r="BG40" s="225"/>
      <c r="BH40" s="241" t="s">
        <v>136</v>
      </c>
      <c r="BI40" s="242" t="s">
        <v>451</v>
      </c>
      <c r="BJ40" s="242" t="s">
        <v>146</v>
      </c>
      <c r="BK40" s="242" t="s">
        <v>142</v>
      </c>
      <c r="BL40" s="242" t="s">
        <v>452</v>
      </c>
      <c r="BO40" s="225"/>
      <c r="BP40" s="225"/>
      <c r="BQ40" s="241" t="s">
        <v>136</v>
      </c>
      <c r="BR40" s="242" t="s">
        <v>451</v>
      </c>
      <c r="BS40" s="242" t="s">
        <v>146</v>
      </c>
      <c r="BT40" s="242" t="s">
        <v>142</v>
      </c>
      <c r="BU40" s="242" t="s">
        <v>452</v>
      </c>
      <c r="BX40" s="225"/>
      <c r="BY40" s="225"/>
      <c r="BZ40" s="241" t="s">
        <v>136</v>
      </c>
      <c r="CA40" s="242" t="s">
        <v>451</v>
      </c>
      <c r="CB40" s="242" t="s">
        <v>146</v>
      </c>
      <c r="CC40" s="242" t="s">
        <v>142</v>
      </c>
      <c r="CD40" s="242" t="s">
        <v>452</v>
      </c>
      <c r="CG40" s="225"/>
      <c r="CH40" s="225"/>
      <c r="CI40" s="241" t="s">
        <v>136</v>
      </c>
      <c r="CJ40" s="242" t="s">
        <v>451</v>
      </c>
      <c r="CK40" s="242" t="s">
        <v>146</v>
      </c>
      <c r="CL40" s="242" t="s">
        <v>142</v>
      </c>
      <c r="CM40" s="242" t="s">
        <v>452</v>
      </c>
      <c r="CP40" s="225"/>
      <c r="CQ40" s="225"/>
      <c r="CR40" s="241" t="s">
        <v>136</v>
      </c>
      <c r="CS40" s="242" t="s">
        <v>451</v>
      </c>
      <c r="CT40" s="242" t="s">
        <v>146</v>
      </c>
      <c r="CU40" s="242" t="s">
        <v>142</v>
      </c>
      <c r="CV40" s="242" t="s">
        <v>452</v>
      </c>
      <c r="CY40" s="225"/>
      <c r="CZ40" s="225"/>
      <c r="DA40" s="241" t="s">
        <v>136</v>
      </c>
      <c r="DB40" s="242" t="s">
        <v>451</v>
      </c>
      <c r="DC40" s="242" t="s">
        <v>146</v>
      </c>
      <c r="DD40" s="242" t="s">
        <v>142</v>
      </c>
      <c r="DE40" s="242" t="s">
        <v>452</v>
      </c>
      <c r="DH40" s="225"/>
      <c r="DI40" s="225"/>
      <c r="DJ40" s="241" t="s">
        <v>136</v>
      </c>
      <c r="DK40" s="242" t="s">
        <v>451</v>
      </c>
      <c r="DL40" s="242" t="s">
        <v>146</v>
      </c>
      <c r="DM40" s="242" t="s">
        <v>142</v>
      </c>
      <c r="DN40" s="242" t="s">
        <v>452</v>
      </c>
      <c r="DQ40" s="225"/>
      <c r="DR40" s="225"/>
      <c r="DS40" s="241" t="s">
        <v>136</v>
      </c>
      <c r="DT40" s="242" t="s">
        <v>451</v>
      </c>
      <c r="DU40" s="242" t="s">
        <v>146</v>
      </c>
      <c r="DV40" s="242" t="s">
        <v>142</v>
      </c>
      <c r="DW40" s="242" t="s">
        <v>452</v>
      </c>
      <c r="DZ40" s="225"/>
      <c r="EA40" s="225"/>
      <c r="EB40" s="241" t="s">
        <v>136</v>
      </c>
      <c r="EC40" s="242" t="s">
        <v>451</v>
      </c>
      <c r="ED40" s="242" t="s">
        <v>146</v>
      </c>
      <c r="EE40" s="242" t="s">
        <v>142</v>
      </c>
      <c r="EF40" s="242" t="s">
        <v>452</v>
      </c>
      <c r="EI40" s="225"/>
      <c r="EJ40" s="225"/>
      <c r="EK40" s="241" t="s">
        <v>136</v>
      </c>
      <c r="EL40" s="242" t="s">
        <v>451</v>
      </c>
      <c r="EM40" s="242" t="s">
        <v>146</v>
      </c>
      <c r="EN40" s="242" t="s">
        <v>142</v>
      </c>
      <c r="EO40" s="242" t="s">
        <v>452</v>
      </c>
      <c r="ER40" s="225"/>
      <c r="ES40" s="225"/>
      <c r="ET40" s="241" t="s">
        <v>136</v>
      </c>
      <c r="EU40" s="242" t="s">
        <v>451</v>
      </c>
      <c r="EV40" s="242" t="s">
        <v>146</v>
      </c>
      <c r="EW40" s="242" t="s">
        <v>142</v>
      </c>
      <c r="EX40" s="242" t="s">
        <v>452</v>
      </c>
      <c r="FA40" s="225"/>
      <c r="FB40" s="225"/>
      <c r="FC40" s="241" t="s">
        <v>136</v>
      </c>
      <c r="FD40" s="242" t="s">
        <v>451</v>
      </c>
      <c r="FE40" s="242" t="s">
        <v>146</v>
      </c>
      <c r="FF40" s="242" t="s">
        <v>142</v>
      </c>
      <c r="FG40" s="242" t="s">
        <v>452</v>
      </c>
      <c r="FJ40" s="225"/>
      <c r="FK40" s="225"/>
      <c r="FL40" s="241" t="s">
        <v>136</v>
      </c>
      <c r="FM40" s="242" t="s">
        <v>451</v>
      </c>
      <c r="FN40" s="242" t="s">
        <v>146</v>
      </c>
      <c r="FO40" s="242" t="s">
        <v>142</v>
      </c>
      <c r="FP40" s="242" t="s">
        <v>452</v>
      </c>
      <c r="FS40" s="225"/>
      <c r="FT40" s="225"/>
      <c r="FU40" s="241" t="s">
        <v>136</v>
      </c>
      <c r="FV40" s="242" t="s">
        <v>451</v>
      </c>
      <c r="FW40" s="242" t="s">
        <v>146</v>
      </c>
      <c r="FX40" s="242" t="s">
        <v>142</v>
      </c>
      <c r="FY40" s="242" t="s">
        <v>452</v>
      </c>
      <c r="GB40" s="225"/>
      <c r="GC40" s="225"/>
      <c r="GD40" s="241" t="s">
        <v>136</v>
      </c>
      <c r="GE40" s="242" t="s">
        <v>451</v>
      </c>
      <c r="GF40" s="242" t="s">
        <v>146</v>
      </c>
      <c r="GG40" s="242" t="s">
        <v>142</v>
      </c>
      <c r="GH40" s="242" t="s">
        <v>452</v>
      </c>
      <c r="GK40" s="225"/>
      <c r="GL40" s="225"/>
      <c r="GM40" s="241" t="s">
        <v>136</v>
      </c>
      <c r="GN40" s="242" t="s">
        <v>451</v>
      </c>
      <c r="GO40" s="242" t="s">
        <v>146</v>
      </c>
      <c r="GP40" s="242" t="s">
        <v>142</v>
      </c>
      <c r="GQ40" s="242" t="s">
        <v>452</v>
      </c>
      <c r="GT40" s="225"/>
      <c r="GU40" s="225"/>
      <c r="GV40" s="241" t="s">
        <v>136</v>
      </c>
      <c r="GW40" s="242" t="s">
        <v>451</v>
      </c>
      <c r="GX40" s="242" t="s">
        <v>146</v>
      </c>
      <c r="GY40" s="242" t="s">
        <v>142</v>
      </c>
      <c r="GZ40" s="242" t="s">
        <v>452</v>
      </c>
      <c r="HC40" s="225"/>
      <c r="HD40" s="225"/>
      <c r="HE40" s="241" t="s">
        <v>136</v>
      </c>
      <c r="HF40" s="242" t="s">
        <v>451</v>
      </c>
      <c r="HG40" s="242" t="s">
        <v>146</v>
      </c>
      <c r="HH40" s="242" t="s">
        <v>142</v>
      </c>
      <c r="HI40" s="242" t="s">
        <v>452</v>
      </c>
    </row>
    <row r="41" spans="4:217" ht="14" outlineLevel="1">
      <c r="D41" s="225"/>
      <c r="E41" s="225"/>
      <c r="F41" s="231"/>
      <c r="G41" s="232"/>
      <c r="H41" s="232"/>
      <c r="I41" s="233"/>
      <c r="J41" s="246" t="str">
        <f>IF(SUMPRODUCT((G41:G45)*(H41:H45))=0,"",SUMPRODUCT((G41:G45)*(H41:H45)))</f>
        <v/>
      </c>
      <c r="M41" s="225"/>
      <c r="N41" s="225"/>
      <c r="O41" s="231"/>
      <c r="P41" s="232"/>
      <c r="Q41" s="232"/>
      <c r="R41" s="233"/>
      <c r="S41" s="246" t="str">
        <f>IF(SUMPRODUCT((P41:P45)*(Q41:Q45))=0,"",SUMPRODUCT((P41:P45)*(Q41:Q45)))</f>
        <v/>
      </c>
      <c r="V41" s="225"/>
      <c r="W41" s="225"/>
      <c r="X41" s="231"/>
      <c r="Y41" s="232"/>
      <c r="Z41" s="232"/>
      <c r="AA41" s="233"/>
      <c r="AB41" s="246" t="str">
        <f>IF(SUMPRODUCT((Y41:Y45)*(Z41:Z45))=0,"",SUMPRODUCT((Y41:Y45)*(Z41:Z45)))</f>
        <v/>
      </c>
      <c r="AE41" s="225"/>
      <c r="AF41" s="225"/>
      <c r="AG41" s="231"/>
      <c r="AH41" s="232"/>
      <c r="AI41" s="232"/>
      <c r="AJ41" s="233"/>
      <c r="AK41" s="246" t="str">
        <f>IF(SUMPRODUCT((AH41:AH45)*(AI41:AI45))=0,"",SUMPRODUCT((AH41:AH45)*(AI41:AI45)))</f>
        <v/>
      </c>
      <c r="AN41" s="225"/>
      <c r="AO41" s="225"/>
      <c r="AP41" s="231"/>
      <c r="AQ41" s="232"/>
      <c r="AR41" s="232"/>
      <c r="AS41" s="233"/>
      <c r="AT41" s="246" t="str">
        <f>IF(SUMPRODUCT((AQ41:AQ45)*(AR41:AR45))=0,"",SUMPRODUCT((AQ41:AQ45)*(AR41:AR45)))</f>
        <v/>
      </c>
      <c r="AW41" s="225"/>
      <c r="AX41" s="225"/>
      <c r="AY41" s="231"/>
      <c r="AZ41" s="232"/>
      <c r="BA41" s="232"/>
      <c r="BB41" s="233"/>
      <c r="BC41" s="246" t="str">
        <f>IF(SUMPRODUCT((AZ41:AZ45)*(BA41:BA45))=0,"",SUMPRODUCT((AZ41:AZ45)*(BA41:BA45)))</f>
        <v/>
      </c>
      <c r="BF41" s="225"/>
      <c r="BG41" s="225"/>
      <c r="BH41" s="231"/>
      <c r="BI41" s="232"/>
      <c r="BJ41" s="232"/>
      <c r="BK41" s="233"/>
      <c r="BL41" s="246" t="str">
        <f>IF(SUMPRODUCT((BI41:BI45)*(BJ41:BJ45))=0,"",SUMPRODUCT((BI41:BI45)*(BJ41:BJ45)))</f>
        <v/>
      </c>
      <c r="BO41" s="225"/>
      <c r="BP41" s="225"/>
      <c r="BQ41" s="231"/>
      <c r="BR41" s="232"/>
      <c r="BS41" s="232"/>
      <c r="BT41" s="233"/>
      <c r="BU41" s="246" t="str">
        <f>IF(SUMPRODUCT((BR41:BR45)*(BS41:BS45))=0,"",SUMPRODUCT((BR41:BR45)*(BS41:BS45)))</f>
        <v/>
      </c>
      <c r="BX41" s="225"/>
      <c r="BY41" s="225"/>
      <c r="BZ41" s="231"/>
      <c r="CA41" s="232"/>
      <c r="CB41" s="232"/>
      <c r="CC41" s="233"/>
      <c r="CD41" s="246" t="str">
        <f>IF(SUMPRODUCT((CA41:CA45)*(CB41:CB45))=0,"",SUMPRODUCT((CA41:CA45)*(CB41:CB45)))</f>
        <v/>
      </c>
      <c r="CG41" s="225"/>
      <c r="CH41" s="225"/>
      <c r="CI41" s="231"/>
      <c r="CJ41" s="232"/>
      <c r="CK41" s="232"/>
      <c r="CL41" s="233"/>
      <c r="CM41" s="246" t="str">
        <f>IF(SUMPRODUCT((CJ41:CJ45)*(CK41:CK45))=0,"",SUMPRODUCT((CJ41:CJ45)*(CK41:CK45)))</f>
        <v/>
      </c>
      <c r="CP41" s="225"/>
      <c r="CQ41" s="225"/>
      <c r="CR41" s="231"/>
      <c r="CS41" s="232"/>
      <c r="CT41" s="232"/>
      <c r="CU41" s="233"/>
      <c r="CV41" s="246" t="str">
        <f>IF(SUMPRODUCT((CS41:CS45)*(CT41:CT45))=0,"",SUMPRODUCT((CS41:CS45)*(CT41:CT45)))</f>
        <v/>
      </c>
      <c r="CY41" s="225"/>
      <c r="CZ41" s="225"/>
      <c r="DA41" s="231"/>
      <c r="DB41" s="232"/>
      <c r="DC41" s="232"/>
      <c r="DD41" s="233"/>
      <c r="DE41" s="246" t="str">
        <f>IF(SUMPRODUCT((DB41:DB45)*(DC41:DC45))=0,"",SUMPRODUCT((DB41:DB45)*(DC41:DC45)))</f>
        <v/>
      </c>
      <c r="DH41" s="225"/>
      <c r="DI41" s="225"/>
      <c r="DJ41" s="231"/>
      <c r="DK41" s="232"/>
      <c r="DL41" s="232"/>
      <c r="DM41" s="233"/>
      <c r="DN41" s="246" t="str">
        <f>IF(SUMPRODUCT((DK41:DK45)*(DL41:DL45))=0,"",SUMPRODUCT((DK41:DK45)*(DL41:DL45)))</f>
        <v/>
      </c>
      <c r="DQ41" s="225"/>
      <c r="DR41" s="225"/>
      <c r="DS41" s="231"/>
      <c r="DT41" s="232"/>
      <c r="DU41" s="232"/>
      <c r="DV41" s="233"/>
      <c r="DW41" s="246" t="str">
        <f>IF(SUMPRODUCT((DT41:DT45)*(DU41:DU45))=0,"",SUMPRODUCT((DT41:DT45)*(DU41:DU45)))</f>
        <v/>
      </c>
      <c r="DZ41" s="225"/>
      <c r="EA41" s="225"/>
      <c r="EB41" s="231"/>
      <c r="EC41" s="232"/>
      <c r="ED41" s="232"/>
      <c r="EE41" s="233"/>
      <c r="EF41" s="246" t="str">
        <f>IF(SUMPRODUCT((EC41:EC45)*(ED41:ED45))=0,"",SUMPRODUCT((EC41:EC45)*(ED41:ED45)))</f>
        <v/>
      </c>
      <c r="EI41" s="225"/>
      <c r="EJ41" s="225"/>
      <c r="EK41" s="231"/>
      <c r="EL41" s="232"/>
      <c r="EM41" s="232"/>
      <c r="EN41" s="233"/>
      <c r="EO41" s="246" t="str">
        <f>IF(SUMPRODUCT((EL41:EL45)*(EM41:EM45))=0,"",SUMPRODUCT((EL41:EL45)*(EM41:EM45)))</f>
        <v/>
      </c>
      <c r="ER41" s="225"/>
      <c r="ES41" s="225"/>
      <c r="ET41" s="231"/>
      <c r="EU41" s="232"/>
      <c r="EV41" s="232"/>
      <c r="EW41" s="233"/>
      <c r="EX41" s="246" t="str">
        <f>IF(SUMPRODUCT((EU41:EU45)*(EV41:EV45))=0,"",SUMPRODUCT((EU41:EU45)*(EV41:EV45)))</f>
        <v/>
      </c>
      <c r="FA41" s="225"/>
      <c r="FB41" s="225"/>
      <c r="FC41" s="231"/>
      <c r="FD41" s="232"/>
      <c r="FE41" s="232"/>
      <c r="FF41" s="233"/>
      <c r="FG41" s="246" t="str">
        <f>IF(SUMPRODUCT((FD41:FD45)*(FE41:FE45))=0,"",SUMPRODUCT((FD41:FD45)*(FE41:FE45)))</f>
        <v/>
      </c>
      <c r="FJ41" s="225"/>
      <c r="FK41" s="225"/>
      <c r="FL41" s="231"/>
      <c r="FM41" s="232"/>
      <c r="FN41" s="232"/>
      <c r="FO41" s="233"/>
      <c r="FP41" s="246" t="str">
        <f>IF(SUMPRODUCT((FM41:FM45)*(FN41:FN45))=0,"",SUMPRODUCT((FM41:FM45)*(FN41:FN45)))</f>
        <v/>
      </c>
      <c r="FS41" s="225"/>
      <c r="FT41" s="225"/>
      <c r="FU41" s="231"/>
      <c r="FV41" s="232"/>
      <c r="FW41" s="232"/>
      <c r="FX41" s="233"/>
      <c r="FY41" s="246" t="str">
        <f>IF(SUMPRODUCT((FV41:FV45)*(FW41:FW45))=0,"",SUMPRODUCT((FV41:FV45)*(FW41:FW45)))</f>
        <v/>
      </c>
      <c r="GB41" s="225"/>
      <c r="GC41" s="225"/>
      <c r="GD41" s="231"/>
      <c r="GE41" s="232"/>
      <c r="GF41" s="232"/>
      <c r="GG41" s="233"/>
      <c r="GH41" s="246" t="str">
        <f>IF(SUMPRODUCT((GE41:GE45)*(GF41:GF45))=0,"",SUMPRODUCT((GE41:GE45)*(GF41:GF45)))</f>
        <v/>
      </c>
      <c r="GK41" s="225"/>
      <c r="GL41" s="225"/>
      <c r="GM41" s="231"/>
      <c r="GN41" s="232"/>
      <c r="GO41" s="232"/>
      <c r="GP41" s="233"/>
      <c r="GQ41" s="246" t="str">
        <f>IF(SUMPRODUCT((GN41:GN45)*(GO41:GO45))=0,"",SUMPRODUCT((GN41:GN45)*(GO41:GO45)))</f>
        <v/>
      </c>
      <c r="GT41" s="225"/>
      <c r="GU41" s="225"/>
      <c r="GV41" s="231"/>
      <c r="GW41" s="232"/>
      <c r="GX41" s="232"/>
      <c r="GY41" s="233"/>
      <c r="GZ41" s="246" t="str">
        <f>IF(SUMPRODUCT((GW41:GW45)*(GX41:GX45))=0,"",SUMPRODUCT((GW41:GW45)*(GX41:GX45)))</f>
        <v/>
      </c>
      <c r="HC41" s="225"/>
      <c r="HD41" s="225"/>
      <c r="HE41" s="231"/>
      <c r="HF41" s="232"/>
      <c r="HG41" s="232"/>
      <c r="HH41" s="233"/>
      <c r="HI41" s="246" t="str">
        <f>IF(SUMPRODUCT((HF41:HF45)*(HG41:HG45))=0,"",SUMPRODUCT((HF41:HF45)*(HG41:HG45)))</f>
        <v/>
      </c>
    </row>
    <row r="42" spans="4:217" ht="14" outlineLevel="2">
      <c r="D42" s="225"/>
      <c r="E42" s="225"/>
      <c r="F42" s="231"/>
      <c r="G42" s="232"/>
      <c r="H42" s="232"/>
      <c r="I42" s="233"/>
      <c r="J42" s="246" t="str">
        <f>IF(SUMPRODUCT((G41:G45)*(H41:H45))=0,"",SUMPRODUCT((G41:G45)*(H41:H45)))</f>
        <v/>
      </c>
      <c r="M42" s="225"/>
      <c r="N42" s="225"/>
      <c r="O42" s="231"/>
      <c r="P42" s="232"/>
      <c r="Q42" s="232"/>
      <c r="R42" s="233"/>
      <c r="S42" s="246" t="str">
        <f>IF(SUMPRODUCT((P41:P45)*(Q41:Q45))=0,"",SUMPRODUCT((P41:P45)*(Q41:Q45)))</f>
        <v/>
      </c>
      <c r="V42" s="225"/>
      <c r="W42" s="225"/>
      <c r="X42" s="231"/>
      <c r="Y42" s="232"/>
      <c r="Z42" s="232"/>
      <c r="AA42" s="233"/>
      <c r="AB42" s="246" t="str">
        <f>IF(SUMPRODUCT((Y41:Y45)*(Z41:Z45))=0,"",SUMPRODUCT((Y41:Y45)*(Z41:Z45)))</f>
        <v/>
      </c>
      <c r="AE42" s="225"/>
      <c r="AF42" s="225"/>
      <c r="AG42" s="231"/>
      <c r="AH42" s="232"/>
      <c r="AI42" s="232"/>
      <c r="AJ42" s="233"/>
      <c r="AK42" s="246" t="str">
        <f>IF(SUMPRODUCT((AH41:AH45)*(AI41:AI45))=0,"",SUMPRODUCT((AH41:AH45)*(AI41:AI45)))</f>
        <v/>
      </c>
      <c r="AN42" s="225"/>
      <c r="AO42" s="225"/>
      <c r="AP42" s="231"/>
      <c r="AQ42" s="232"/>
      <c r="AR42" s="232"/>
      <c r="AS42" s="233"/>
      <c r="AT42" s="246" t="str">
        <f>IF(SUMPRODUCT((AQ41:AQ45)*(AR41:AR45))=0,"",SUMPRODUCT((AQ41:AQ45)*(AR41:AR45)))</f>
        <v/>
      </c>
      <c r="AW42" s="225"/>
      <c r="AX42" s="225"/>
      <c r="AY42" s="231"/>
      <c r="AZ42" s="232"/>
      <c r="BA42" s="232"/>
      <c r="BB42" s="233"/>
      <c r="BC42" s="246" t="str">
        <f>IF(SUMPRODUCT((AZ41:AZ45)*(BA41:BA45))=0,"",SUMPRODUCT((AZ41:AZ45)*(BA41:BA45)))</f>
        <v/>
      </c>
      <c r="BF42" s="225"/>
      <c r="BG42" s="225"/>
      <c r="BH42" s="231"/>
      <c r="BI42" s="232"/>
      <c r="BJ42" s="232"/>
      <c r="BK42" s="233"/>
      <c r="BL42" s="246" t="str">
        <f>IF(SUMPRODUCT((BI41:BI45)*(BJ41:BJ45))=0,"",SUMPRODUCT((BI41:BI45)*(BJ41:BJ45)))</f>
        <v/>
      </c>
      <c r="BO42" s="225"/>
      <c r="BP42" s="225"/>
      <c r="BQ42" s="231"/>
      <c r="BR42" s="232"/>
      <c r="BS42" s="232"/>
      <c r="BT42" s="233"/>
      <c r="BU42" s="246" t="str">
        <f>IF(SUMPRODUCT((BR41:BR45)*(BS41:BS45))=0,"",SUMPRODUCT((BR41:BR45)*(BS41:BS45)))</f>
        <v/>
      </c>
      <c r="BX42" s="225"/>
      <c r="BY42" s="225"/>
      <c r="BZ42" s="231"/>
      <c r="CA42" s="232"/>
      <c r="CB42" s="232"/>
      <c r="CC42" s="233"/>
      <c r="CD42" s="246" t="str">
        <f>IF(SUMPRODUCT((CA41:CA45)*(CB41:CB45))=0,"",SUMPRODUCT((CA41:CA45)*(CB41:CB45)))</f>
        <v/>
      </c>
      <c r="CG42" s="225"/>
      <c r="CH42" s="225"/>
      <c r="CI42" s="231"/>
      <c r="CJ42" s="232"/>
      <c r="CK42" s="232"/>
      <c r="CL42" s="233"/>
      <c r="CM42" s="246" t="str">
        <f>IF(SUMPRODUCT((CJ41:CJ45)*(CK41:CK45))=0,"",SUMPRODUCT((CJ41:CJ45)*(CK41:CK45)))</f>
        <v/>
      </c>
      <c r="CP42" s="225"/>
      <c r="CQ42" s="225"/>
      <c r="CR42" s="231"/>
      <c r="CS42" s="232"/>
      <c r="CT42" s="232"/>
      <c r="CU42" s="233"/>
      <c r="CV42" s="246" t="str">
        <f>IF(SUMPRODUCT((CS41:CS45)*(CT41:CT45))=0,"",SUMPRODUCT((CS41:CS45)*(CT41:CT45)))</f>
        <v/>
      </c>
      <c r="CY42" s="225"/>
      <c r="CZ42" s="225"/>
      <c r="DA42" s="231"/>
      <c r="DB42" s="232"/>
      <c r="DC42" s="232"/>
      <c r="DD42" s="233"/>
      <c r="DE42" s="246" t="str">
        <f>IF(SUMPRODUCT((DB41:DB45)*(DC41:DC45))=0,"",SUMPRODUCT((DB41:DB45)*(DC41:DC45)))</f>
        <v/>
      </c>
      <c r="DH42" s="225"/>
      <c r="DI42" s="225"/>
      <c r="DJ42" s="231"/>
      <c r="DK42" s="232"/>
      <c r="DL42" s="232"/>
      <c r="DM42" s="233"/>
      <c r="DN42" s="246" t="str">
        <f>IF(SUMPRODUCT((DK41:DK45)*(DL41:DL45))=0,"",SUMPRODUCT((DK41:DK45)*(DL41:DL45)))</f>
        <v/>
      </c>
      <c r="DQ42" s="225"/>
      <c r="DR42" s="225"/>
      <c r="DS42" s="231"/>
      <c r="DT42" s="232"/>
      <c r="DU42" s="232"/>
      <c r="DV42" s="233"/>
      <c r="DW42" s="246" t="str">
        <f>IF(SUMPRODUCT((DT41:DT45)*(DU41:DU45))=0,"",SUMPRODUCT((DT41:DT45)*(DU41:DU45)))</f>
        <v/>
      </c>
      <c r="DZ42" s="225"/>
      <c r="EA42" s="225"/>
      <c r="EB42" s="231"/>
      <c r="EC42" s="232"/>
      <c r="ED42" s="232"/>
      <c r="EE42" s="233"/>
      <c r="EF42" s="246" t="str">
        <f>IF(SUMPRODUCT((EC41:EC45)*(ED41:ED45))=0,"",SUMPRODUCT((EC41:EC45)*(ED41:ED45)))</f>
        <v/>
      </c>
      <c r="EI42" s="225"/>
      <c r="EJ42" s="225"/>
      <c r="EK42" s="231"/>
      <c r="EL42" s="232"/>
      <c r="EM42" s="232"/>
      <c r="EN42" s="233"/>
      <c r="EO42" s="246" t="str">
        <f>IF(SUMPRODUCT((EL41:EL45)*(EM41:EM45))=0,"",SUMPRODUCT((EL41:EL45)*(EM41:EM45)))</f>
        <v/>
      </c>
      <c r="ER42" s="225"/>
      <c r="ES42" s="225"/>
      <c r="ET42" s="231"/>
      <c r="EU42" s="232"/>
      <c r="EV42" s="232"/>
      <c r="EW42" s="233"/>
      <c r="EX42" s="246" t="str">
        <f>IF(SUMPRODUCT((EU41:EU45)*(EV41:EV45))=0,"",SUMPRODUCT((EU41:EU45)*(EV41:EV45)))</f>
        <v/>
      </c>
      <c r="FA42" s="225"/>
      <c r="FB42" s="225"/>
      <c r="FC42" s="231"/>
      <c r="FD42" s="232"/>
      <c r="FE42" s="232"/>
      <c r="FF42" s="233"/>
      <c r="FG42" s="246" t="str">
        <f>IF(SUMPRODUCT((FD41:FD45)*(FE41:FE45))=0,"",SUMPRODUCT((FD41:FD45)*(FE41:FE45)))</f>
        <v/>
      </c>
      <c r="FJ42" s="225"/>
      <c r="FK42" s="225"/>
      <c r="FL42" s="231"/>
      <c r="FM42" s="232"/>
      <c r="FN42" s="232"/>
      <c r="FO42" s="233"/>
      <c r="FP42" s="246" t="str">
        <f>IF(SUMPRODUCT((FM41:FM45)*(FN41:FN45))=0,"",SUMPRODUCT((FM41:FM45)*(FN41:FN45)))</f>
        <v/>
      </c>
      <c r="FS42" s="225"/>
      <c r="FT42" s="225"/>
      <c r="FU42" s="231"/>
      <c r="FV42" s="232"/>
      <c r="FW42" s="232"/>
      <c r="FX42" s="233"/>
      <c r="FY42" s="246" t="str">
        <f>IF(SUMPRODUCT((FV41:FV45)*(FW41:FW45))=0,"",SUMPRODUCT((FV41:FV45)*(FW41:FW45)))</f>
        <v/>
      </c>
      <c r="GB42" s="225"/>
      <c r="GC42" s="225"/>
      <c r="GD42" s="231"/>
      <c r="GE42" s="232"/>
      <c r="GF42" s="232"/>
      <c r="GG42" s="233"/>
      <c r="GH42" s="246" t="str">
        <f>IF(SUMPRODUCT((GE41:GE45)*(GF41:GF45))=0,"",SUMPRODUCT((GE41:GE45)*(GF41:GF45)))</f>
        <v/>
      </c>
      <c r="GK42" s="225"/>
      <c r="GL42" s="225"/>
      <c r="GM42" s="231"/>
      <c r="GN42" s="232"/>
      <c r="GO42" s="232"/>
      <c r="GP42" s="233"/>
      <c r="GQ42" s="246" t="str">
        <f>IF(SUMPRODUCT((GN41:GN45)*(GO41:GO45))=0,"",SUMPRODUCT((GN41:GN45)*(GO41:GO45)))</f>
        <v/>
      </c>
      <c r="GT42" s="225"/>
      <c r="GU42" s="225"/>
      <c r="GV42" s="231"/>
      <c r="GW42" s="232"/>
      <c r="GX42" s="232"/>
      <c r="GY42" s="233"/>
      <c r="GZ42" s="246" t="str">
        <f>IF(SUMPRODUCT((GW41:GW45)*(GX41:GX45))=0,"",SUMPRODUCT((GW41:GW45)*(GX41:GX45)))</f>
        <v/>
      </c>
      <c r="HC42" s="225"/>
      <c r="HD42" s="225"/>
      <c r="HE42" s="231"/>
      <c r="HF42" s="232"/>
      <c r="HG42" s="232"/>
      <c r="HH42" s="233"/>
      <c r="HI42" s="246" t="str">
        <f>IF(SUMPRODUCT((HF41:HF45)*(HG41:HG45))=0,"",SUMPRODUCT((HF41:HF45)*(HG41:HG45)))</f>
        <v/>
      </c>
    </row>
    <row r="43" spans="4:217" ht="14" outlineLevel="2">
      <c r="D43" s="225"/>
      <c r="E43" s="225"/>
      <c r="F43" s="231"/>
      <c r="G43" s="232"/>
      <c r="H43" s="232"/>
      <c r="I43" s="233"/>
      <c r="J43" s="246" t="str">
        <f>IF(SUMPRODUCT((G41:G45)*(H41:H45))=0,"",SUMPRODUCT((G41:G45)*(H41:H45)))</f>
        <v/>
      </c>
      <c r="M43" s="225"/>
      <c r="N43" s="225"/>
      <c r="O43" s="231"/>
      <c r="P43" s="232"/>
      <c r="Q43" s="232"/>
      <c r="R43" s="233"/>
      <c r="S43" s="246" t="str">
        <f>IF(SUMPRODUCT((P41:P45)*(Q41:Q45))=0,"",SUMPRODUCT((P41:P45)*(Q41:Q45)))</f>
        <v/>
      </c>
      <c r="V43" s="225"/>
      <c r="W43" s="225"/>
      <c r="X43" s="231"/>
      <c r="Y43" s="232"/>
      <c r="Z43" s="232"/>
      <c r="AA43" s="233"/>
      <c r="AB43" s="246" t="str">
        <f>IF(SUMPRODUCT((Y41:Y45)*(Z41:Z45))=0,"",SUMPRODUCT((Y41:Y45)*(Z41:Z45)))</f>
        <v/>
      </c>
      <c r="AE43" s="225"/>
      <c r="AF43" s="225"/>
      <c r="AG43" s="231"/>
      <c r="AH43" s="232"/>
      <c r="AI43" s="232"/>
      <c r="AJ43" s="233"/>
      <c r="AK43" s="246" t="str">
        <f>IF(SUMPRODUCT((AH41:AH45)*(AI41:AI45))=0,"",SUMPRODUCT((AH41:AH45)*(AI41:AI45)))</f>
        <v/>
      </c>
      <c r="AN43" s="225"/>
      <c r="AO43" s="225"/>
      <c r="AP43" s="231"/>
      <c r="AQ43" s="232"/>
      <c r="AR43" s="232"/>
      <c r="AS43" s="233"/>
      <c r="AT43" s="246" t="str">
        <f>IF(SUMPRODUCT((AQ41:AQ45)*(AR41:AR45))=0,"",SUMPRODUCT((AQ41:AQ45)*(AR41:AR45)))</f>
        <v/>
      </c>
      <c r="AW43" s="225"/>
      <c r="AX43" s="225"/>
      <c r="AY43" s="231"/>
      <c r="AZ43" s="232"/>
      <c r="BA43" s="232"/>
      <c r="BB43" s="233"/>
      <c r="BC43" s="246" t="str">
        <f>IF(SUMPRODUCT((AZ41:AZ45)*(BA41:BA45))=0,"",SUMPRODUCT((AZ41:AZ45)*(BA41:BA45)))</f>
        <v/>
      </c>
      <c r="BF43" s="225"/>
      <c r="BG43" s="225"/>
      <c r="BH43" s="231"/>
      <c r="BI43" s="232"/>
      <c r="BJ43" s="232"/>
      <c r="BK43" s="233"/>
      <c r="BL43" s="246" t="str">
        <f>IF(SUMPRODUCT((BI41:BI45)*(BJ41:BJ45))=0,"",SUMPRODUCT((BI41:BI45)*(BJ41:BJ45)))</f>
        <v/>
      </c>
      <c r="BO43" s="225"/>
      <c r="BP43" s="225"/>
      <c r="BQ43" s="231"/>
      <c r="BR43" s="232"/>
      <c r="BS43" s="232"/>
      <c r="BT43" s="233"/>
      <c r="BU43" s="246" t="str">
        <f>IF(SUMPRODUCT((BR41:BR45)*(BS41:BS45))=0,"",SUMPRODUCT((BR41:BR45)*(BS41:BS45)))</f>
        <v/>
      </c>
      <c r="BX43" s="225"/>
      <c r="BY43" s="225"/>
      <c r="BZ43" s="231"/>
      <c r="CA43" s="232"/>
      <c r="CB43" s="232"/>
      <c r="CC43" s="233"/>
      <c r="CD43" s="246" t="str">
        <f>IF(SUMPRODUCT((CA41:CA45)*(CB41:CB45))=0,"",SUMPRODUCT((CA41:CA45)*(CB41:CB45)))</f>
        <v/>
      </c>
      <c r="CG43" s="225"/>
      <c r="CH43" s="225"/>
      <c r="CI43" s="231"/>
      <c r="CJ43" s="232"/>
      <c r="CK43" s="232"/>
      <c r="CL43" s="233"/>
      <c r="CM43" s="246" t="str">
        <f>IF(SUMPRODUCT((CJ41:CJ45)*(CK41:CK45))=0,"",SUMPRODUCT((CJ41:CJ45)*(CK41:CK45)))</f>
        <v/>
      </c>
      <c r="CP43" s="225"/>
      <c r="CQ43" s="225"/>
      <c r="CR43" s="231"/>
      <c r="CS43" s="232"/>
      <c r="CT43" s="232"/>
      <c r="CU43" s="233"/>
      <c r="CV43" s="246" t="str">
        <f>IF(SUMPRODUCT((CS41:CS45)*(CT41:CT45))=0,"",SUMPRODUCT((CS41:CS45)*(CT41:CT45)))</f>
        <v/>
      </c>
      <c r="CY43" s="225"/>
      <c r="CZ43" s="225"/>
      <c r="DA43" s="231"/>
      <c r="DB43" s="232"/>
      <c r="DC43" s="232"/>
      <c r="DD43" s="233"/>
      <c r="DE43" s="246" t="str">
        <f>IF(SUMPRODUCT((DB41:DB45)*(DC41:DC45))=0,"",SUMPRODUCT((DB41:DB45)*(DC41:DC45)))</f>
        <v/>
      </c>
      <c r="DH43" s="225"/>
      <c r="DI43" s="225"/>
      <c r="DJ43" s="231"/>
      <c r="DK43" s="232"/>
      <c r="DL43" s="232"/>
      <c r="DM43" s="233"/>
      <c r="DN43" s="246" t="str">
        <f>IF(SUMPRODUCT((DK41:DK45)*(DL41:DL45))=0,"",SUMPRODUCT((DK41:DK45)*(DL41:DL45)))</f>
        <v/>
      </c>
      <c r="DQ43" s="225"/>
      <c r="DR43" s="225"/>
      <c r="DS43" s="231"/>
      <c r="DT43" s="232"/>
      <c r="DU43" s="232"/>
      <c r="DV43" s="233"/>
      <c r="DW43" s="246" t="str">
        <f>IF(SUMPRODUCT((DT41:DT45)*(DU41:DU45))=0,"",SUMPRODUCT((DT41:DT45)*(DU41:DU45)))</f>
        <v/>
      </c>
      <c r="DZ43" s="225"/>
      <c r="EA43" s="225"/>
      <c r="EB43" s="231"/>
      <c r="EC43" s="232"/>
      <c r="ED43" s="232"/>
      <c r="EE43" s="233"/>
      <c r="EF43" s="246" t="str">
        <f>IF(SUMPRODUCT((EC41:EC45)*(ED41:ED45))=0,"",SUMPRODUCT((EC41:EC45)*(ED41:ED45)))</f>
        <v/>
      </c>
      <c r="EI43" s="225"/>
      <c r="EJ43" s="225"/>
      <c r="EK43" s="231"/>
      <c r="EL43" s="232"/>
      <c r="EM43" s="232"/>
      <c r="EN43" s="233"/>
      <c r="EO43" s="246" t="str">
        <f>IF(SUMPRODUCT((EL41:EL45)*(EM41:EM45))=0,"",SUMPRODUCT((EL41:EL45)*(EM41:EM45)))</f>
        <v/>
      </c>
      <c r="ER43" s="225"/>
      <c r="ES43" s="225"/>
      <c r="ET43" s="231"/>
      <c r="EU43" s="232"/>
      <c r="EV43" s="232"/>
      <c r="EW43" s="233"/>
      <c r="EX43" s="246" t="str">
        <f>IF(SUMPRODUCT((EU41:EU45)*(EV41:EV45))=0,"",SUMPRODUCT((EU41:EU45)*(EV41:EV45)))</f>
        <v/>
      </c>
      <c r="FA43" s="225"/>
      <c r="FB43" s="225"/>
      <c r="FC43" s="231"/>
      <c r="FD43" s="232"/>
      <c r="FE43" s="232"/>
      <c r="FF43" s="233"/>
      <c r="FG43" s="246" t="str">
        <f>IF(SUMPRODUCT((FD41:FD45)*(FE41:FE45))=0,"",SUMPRODUCT((FD41:FD45)*(FE41:FE45)))</f>
        <v/>
      </c>
      <c r="FJ43" s="225"/>
      <c r="FK43" s="225"/>
      <c r="FL43" s="231"/>
      <c r="FM43" s="232"/>
      <c r="FN43" s="232"/>
      <c r="FO43" s="233"/>
      <c r="FP43" s="246" t="str">
        <f>IF(SUMPRODUCT((FM41:FM45)*(FN41:FN45))=0,"",SUMPRODUCT((FM41:FM45)*(FN41:FN45)))</f>
        <v/>
      </c>
      <c r="FS43" s="225"/>
      <c r="FT43" s="225"/>
      <c r="FU43" s="231"/>
      <c r="FV43" s="232"/>
      <c r="FW43" s="232"/>
      <c r="FX43" s="233"/>
      <c r="FY43" s="246" t="str">
        <f>IF(SUMPRODUCT((FV41:FV45)*(FW41:FW45))=0,"",SUMPRODUCT((FV41:FV45)*(FW41:FW45)))</f>
        <v/>
      </c>
      <c r="GB43" s="225"/>
      <c r="GC43" s="225"/>
      <c r="GD43" s="231"/>
      <c r="GE43" s="232"/>
      <c r="GF43" s="232"/>
      <c r="GG43" s="233"/>
      <c r="GH43" s="246" t="str">
        <f>IF(SUMPRODUCT((GE41:GE45)*(GF41:GF45))=0,"",SUMPRODUCT((GE41:GE45)*(GF41:GF45)))</f>
        <v/>
      </c>
      <c r="GK43" s="225"/>
      <c r="GL43" s="225"/>
      <c r="GM43" s="231"/>
      <c r="GN43" s="232"/>
      <c r="GO43" s="232"/>
      <c r="GP43" s="233"/>
      <c r="GQ43" s="246" t="str">
        <f>IF(SUMPRODUCT((GN41:GN45)*(GO41:GO45))=0,"",SUMPRODUCT((GN41:GN45)*(GO41:GO45)))</f>
        <v/>
      </c>
      <c r="GT43" s="225"/>
      <c r="GU43" s="225"/>
      <c r="GV43" s="231"/>
      <c r="GW43" s="232"/>
      <c r="GX43" s="232"/>
      <c r="GY43" s="233"/>
      <c r="GZ43" s="246" t="str">
        <f>IF(SUMPRODUCT((GW41:GW45)*(GX41:GX45))=0,"",SUMPRODUCT((GW41:GW45)*(GX41:GX45)))</f>
        <v/>
      </c>
      <c r="HC43" s="225"/>
      <c r="HD43" s="225"/>
      <c r="HE43" s="231"/>
      <c r="HF43" s="232"/>
      <c r="HG43" s="232"/>
      <c r="HH43" s="233"/>
      <c r="HI43" s="246" t="str">
        <f>IF(SUMPRODUCT((HF41:HF45)*(HG41:HG45))=0,"",SUMPRODUCT((HF41:HF45)*(HG41:HG45)))</f>
        <v/>
      </c>
    </row>
    <row r="44" spans="4:217" ht="14" outlineLevel="2">
      <c r="D44" s="225"/>
      <c r="E44" s="225"/>
      <c r="F44" s="231"/>
      <c r="G44" s="232"/>
      <c r="H44" s="232"/>
      <c r="I44" s="233"/>
      <c r="J44" s="246" t="str">
        <f>IF(SUMPRODUCT((G41:G45)*(H41:H45))=0,"",SUMPRODUCT((G41:G45)*(H41:H45)))</f>
        <v/>
      </c>
      <c r="M44" s="225"/>
      <c r="N44" s="225"/>
      <c r="O44" s="231"/>
      <c r="P44" s="232"/>
      <c r="Q44" s="232"/>
      <c r="R44" s="233"/>
      <c r="S44" s="246" t="str">
        <f>IF(SUMPRODUCT((P41:P45)*(Q41:Q45))=0,"",SUMPRODUCT((P41:P45)*(Q41:Q45)))</f>
        <v/>
      </c>
      <c r="V44" s="225"/>
      <c r="W44" s="225"/>
      <c r="X44" s="231"/>
      <c r="Y44" s="232"/>
      <c r="Z44" s="232"/>
      <c r="AA44" s="233"/>
      <c r="AB44" s="246" t="str">
        <f>IF(SUMPRODUCT((Y41:Y45)*(Z41:Z45))=0,"",SUMPRODUCT((Y41:Y45)*(Z41:Z45)))</f>
        <v/>
      </c>
      <c r="AE44" s="225"/>
      <c r="AF44" s="225"/>
      <c r="AG44" s="231"/>
      <c r="AH44" s="232"/>
      <c r="AI44" s="232"/>
      <c r="AJ44" s="233"/>
      <c r="AK44" s="246" t="str">
        <f>IF(SUMPRODUCT((AH41:AH45)*(AI41:AI45))=0,"",SUMPRODUCT((AH41:AH45)*(AI41:AI45)))</f>
        <v/>
      </c>
      <c r="AN44" s="225"/>
      <c r="AO44" s="225"/>
      <c r="AP44" s="231"/>
      <c r="AQ44" s="232"/>
      <c r="AR44" s="232"/>
      <c r="AS44" s="233"/>
      <c r="AT44" s="246" t="str">
        <f>IF(SUMPRODUCT((AQ41:AQ45)*(AR41:AR45))=0,"",SUMPRODUCT((AQ41:AQ45)*(AR41:AR45)))</f>
        <v/>
      </c>
      <c r="AW44" s="225"/>
      <c r="AX44" s="225"/>
      <c r="AY44" s="231"/>
      <c r="AZ44" s="232"/>
      <c r="BA44" s="232"/>
      <c r="BB44" s="233"/>
      <c r="BC44" s="246" t="str">
        <f>IF(SUMPRODUCT((AZ41:AZ45)*(BA41:BA45))=0,"",SUMPRODUCT((AZ41:AZ45)*(BA41:BA45)))</f>
        <v/>
      </c>
      <c r="BF44" s="225"/>
      <c r="BG44" s="225"/>
      <c r="BH44" s="231"/>
      <c r="BI44" s="232"/>
      <c r="BJ44" s="232"/>
      <c r="BK44" s="233"/>
      <c r="BL44" s="246" t="str">
        <f>IF(SUMPRODUCT((BI41:BI45)*(BJ41:BJ45))=0,"",SUMPRODUCT((BI41:BI45)*(BJ41:BJ45)))</f>
        <v/>
      </c>
      <c r="BO44" s="225"/>
      <c r="BP44" s="225"/>
      <c r="BQ44" s="231"/>
      <c r="BR44" s="232"/>
      <c r="BS44" s="232"/>
      <c r="BT44" s="233"/>
      <c r="BU44" s="246" t="str">
        <f>IF(SUMPRODUCT((BR41:BR45)*(BS41:BS45))=0,"",SUMPRODUCT((BR41:BR45)*(BS41:BS45)))</f>
        <v/>
      </c>
      <c r="BX44" s="225"/>
      <c r="BY44" s="225"/>
      <c r="BZ44" s="231"/>
      <c r="CA44" s="232"/>
      <c r="CB44" s="232"/>
      <c r="CC44" s="233"/>
      <c r="CD44" s="246" t="str">
        <f>IF(SUMPRODUCT((CA41:CA45)*(CB41:CB45))=0,"",SUMPRODUCT((CA41:CA45)*(CB41:CB45)))</f>
        <v/>
      </c>
      <c r="CG44" s="225"/>
      <c r="CH44" s="225"/>
      <c r="CI44" s="231"/>
      <c r="CJ44" s="232"/>
      <c r="CK44" s="232"/>
      <c r="CL44" s="233"/>
      <c r="CM44" s="246" t="str">
        <f>IF(SUMPRODUCT((CJ41:CJ45)*(CK41:CK45))=0,"",SUMPRODUCT((CJ41:CJ45)*(CK41:CK45)))</f>
        <v/>
      </c>
      <c r="CP44" s="225"/>
      <c r="CQ44" s="225"/>
      <c r="CR44" s="231"/>
      <c r="CS44" s="232"/>
      <c r="CT44" s="232"/>
      <c r="CU44" s="233"/>
      <c r="CV44" s="246" t="str">
        <f>IF(SUMPRODUCT((CS41:CS45)*(CT41:CT45))=0,"",SUMPRODUCT((CS41:CS45)*(CT41:CT45)))</f>
        <v/>
      </c>
      <c r="CY44" s="225"/>
      <c r="CZ44" s="225"/>
      <c r="DA44" s="231"/>
      <c r="DB44" s="232"/>
      <c r="DC44" s="232"/>
      <c r="DD44" s="233"/>
      <c r="DE44" s="246" t="str">
        <f>IF(SUMPRODUCT((DB41:DB45)*(DC41:DC45))=0,"",SUMPRODUCT((DB41:DB45)*(DC41:DC45)))</f>
        <v/>
      </c>
      <c r="DH44" s="225"/>
      <c r="DI44" s="225"/>
      <c r="DJ44" s="231"/>
      <c r="DK44" s="232"/>
      <c r="DL44" s="232"/>
      <c r="DM44" s="233"/>
      <c r="DN44" s="246" t="str">
        <f>IF(SUMPRODUCT((DK41:DK45)*(DL41:DL45))=0,"",SUMPRODUCT((DK41:DK45)*(DL41:DL45)))</f>
        <v/>
      </c>
      <c r="DQ44" s="225"/>
      <c r="DR44" s="225"/>
      <c r="DS44" s="231"/>
      <c r="DT44" s="232"/>
      <c r="DU44" s="232"/>
      <c r="DV44" s="233"/>
      <c r="DW44" s="246" t="str">
        <f>IF(SUMPRODUCT((DT41:DT45)*(DU41:DU45))=0,"",SUMPRODUCT((DT41:DT45)*(DU41:DU45)))</f>
        <v/>
      </c>
      <c r="DZ44" s="225"/>
      <c r="EA44" s="225"/>
      <c r="EB44" s="231"/>
      <c r="EC44" s="232"/>
      <c r="ED44" s="232"/>
      <c r="EE44" s="233"/>
      <c r="EF44" s="246" t="str">
        <f>IF(SUMPRODUCT((EC41:EC45)*(ED41:ED45))=0,"",SUMPRODUCT((EC41:EC45)*(ED41:ED45)))</f>
        <v/>
      </c>
      <c r="EI44" s="225"/>
      <c r="EJ44" s="225"/>
      <c r="EK44" s="231"/>
      <c r="EL44" s="232"/>
      <c r="EM44" s="232"/>
      <c r="EN44" s="233"/>
      <c r="EO44" s="246" t="str">
        <f>IF(SUMPRODUCT((EL41:EL45)*(EM41:EM45))=0,"",SUMPRODUCT((EL41:EL45)*(EM41:EM45)))</f>
        <v/>
      </c>
      <c r="ER44" s="225"/>
      <c r="ES44" s="225"/>
      <c r="ET44" s="231"/>
      <c r="EU44" s="232"/>
      <c r="EV44" s="232"/>
      <c r="EW44" s="233"/>
      <c r="EX44" s="246" t="str">
        <f>IF(SUMPRODUCT((EU41:EU45)*(EV41:EV45))=0,"",SUMPRODUCT((EU41:EU45)*(EV41:EV45)))</f>
        <v/>
      </c>
      <c r="FA44" s="225"/>
      <c r="FB44" s="225"/>
      <c r="FC44" s="231"/>
      <c r="FD44" s="232"/>
      <c r="FE44" s="232"/>
      <c r="FF44" s="233"/>
      <c r="FG44" s="246" t="str">
        <f>IF(SUMPRODUCT((FD41:FD45)*(FE41:FE45))=0,"",SUMPRODUCT((FD41:FD45)*(FE41:FE45)))</f>
        <v/>
      </c>
      <c r="FJ44" s="225"/>
      <c r="FK44" s="225"/>
      <c r="FL44" s="231"/>
      <c r="FM44" s="232"/>
      <c r="FN44" s="232"/>
      <c r="FO44" s="233"/>
      <c r="FP44" s="246" t="str">
        <f>IF(SUMPRODUCT((FM41:FM45)*(FN41:FN45))=0,"",SUMPRODUCT((FM41:FM45)*(FN41:FN45)))</f>
        <v/>
      </c>
      <c r="FS44" s="225"/>
      <c r="FT44" s="225"/>
      <c r="FU44" s="231"/>
      <c r="FV44" s="232"/>
      <c r="FW44" s="232"/>
      <c r="FX44" s="233"/>
      <c r="FY44" s="246" t="str">
        <f>IF(SUMPRODUCT((FV41:FV45)*(FW41:FW45))=0,"",SUMPRODUCT((FV41:FV45)*(FW41:FW45)))</f>
        <v/>
      </c>
      <c r="GB44" s="225"/>
      <c r="GC44" s="225"/>
      <c r="GD44" s="231"/>
      <c r="GE44" s="232"/>
      <c r="GF44" s="232"/>
      <c r="GG44" s="233"/>
      <c r="GH44" s="246" t="str">
        <f>IF(SUMPRODUCT((GE41:GE45)*(GF41:GF45))=0,"",SUMPRODUCT((GE41:GE45)*(GF41:GF45)))</f>
        <v/>
      </c>
      <c r="GK44" s="225"/>
      <c r="GL44" s="225"/>
      <c r="GM44" s="231"/>
      <c r="GN44" s="232"/>
      <c r="GO44" s="232"/>
      <c r="GP44" s="233"/>
      <c r="GQ44" s="246" t="str">
        <f>IF(SUMPRODUCT((GN41:GN45)*(GO41:GO45))=0,"",SUMPRODUCT((GN41:GN45)*(GO41:GO45)))</f>
        <v/>
      </c>
      <c r="GT44" s="225"/>
      <c r="GU44" s="225"/>
      <c r="GV44" s="231"/>
      <c r="GW44" s="232"/>
      <c r="GX44" s="232"/>
      <c r="GY44" s="233"/>
      <c r="GZ44" s="246" t="str">
        <f>IF(SUMPRODUCT((GW41:GW45)*(GX41:GX45))=0,"",SUMPRODUCT((GW41:GW45)*(GX41:GX45)))</f>
        <v/>
      </c>
      <c r="HC44" s="225"/>
      <c r="HD44" s="225"/>
      <c r="HE44" s="231"/>
      <c r="HF44" s="232"/>
      <c r="HG44" s="232"/>
      <c r="HH44" s="233"/>
      <c r="HI44" s="246" t="str">
        <f>IF(SUMPRODUCT((HF41:HF45)*(HG41:HG45))=0,"",SUMPRODUCT((HF41:HF45)*(HG41:HG45)))</f>
        <v/>
      </c>
    </row>
    <row r="45" spans="4:217" ht="14" outlineLevel="2">
      <c r="D45" s="225"/>
      <c r="E45" s="225"/>
      <c r="F45" s="231"/>
      <c r="G45" s="232"/>
      <c r="H45" s="232"/>
      <c r="I45" s="233"/>
      <c r="J45" s="246" t="str">
        <f>IF(SUMPRODUCT((G41:G45)*(H41:H45))=0,"",SUMPRODUCT((G41:G45)*(H41:H45)))</f>
        <v/>
      </c>
      <c r="M45" s="225"/>
      <c r="N45" s="225"/>
      <c r="O45" s="231"/>
      <c r="P45" s="232"/>
      <c r="Q45" s="232"/>
      <c r="R45" s="233"/>
      <c r="S45" s="246" t="str">
        <f>IF(SUMPRODUCT((P41:P45)*(Q41:Q45))=0,"",SUMPRODUCT((P41:P45)*(Q41:Q45)))</f>
        <v/>
      </c>
      <c r="V45" s="225"/>
      <c r="W45" s="225"/>
      <c r="X45" s="231"/>
      <c r="Y45" s="232"/>
      <c r="Z45" s="232"/>
      <c r="AA45" s="233"/>
      <c r="AB45" s="246" t="str">
        <f>IF(SUMPRODUCT((Y41:Y45)*(Z41:Z45))=0,"",SUMPRODUCT((Y41:Y45)*(Z41:Z45)))</f>
        <v/>
      </c>
      <c r="AE45" s="225"/>
      <c r="AF45" s="225"/>
      <c r="AG45" s="231"/>
      <c r="AH45" s="232"/>
      <c r="AI45" s="232"/>
      <c r="AJ45" s="233"/>
      <c r="AK45" s="246" t="str">
        <f>IF(SUMPRODUCT((AH41:AH45)*(AI41:AI45))=0,"",SUMPRODUCT((AH41:AH45)*(AI41:AI45)))</f>
        <v/>
      </c>
      <c r="AN45" s="225"/>
      <c r="AO45" s="225"/>
      <c r="AP45" s="231"/>
      <c r="AQ45" s="232"/>
      <c r="AR45" s="232"/>
      <c r="AS45" s="233"/>
      <c r="AT45" s="246" t="str">
        <f>IF(SUMPRODUCT((AQ41:AQ45)*(AR41:AR45))=0,"",SUMPRODUCT((AQ41:AQ45)*(AR41:AR45)))</f>
        <v/>
      </c>
      <c r="AW45" s="225"/>
      <c r="AX45" s="225"/>
      <c r="AY45" s="231"/>
      <c r="AZ45" s="232"/>
      <c r="BA45" s="232"/>
      <c r="BB45" s="233"/>
      <c r="BC45" s="246" t="str">
        <f>IF(SUMPRODUCT((AZ41:AZ45)*(BA41:BA45))=0,"",SUMPRODUCT((AZ41:AZ45)*(BA41:BA45)))</f>
        <v/>
      </c>
      <c r="BF45" s="225"/>
      <c r="BG45" s="225"/>
      <c r="BH45" s="231"/>
      <c r="BI45" s="232"/>
      <c r="BJ45" s="232"/>
      <c r="BK45" s="233"/>
      <c r="BL45" s="246" t="str">
        <f>IF(SUMPRODUCT((BI41:BI45)*(BJ41:BJ45))=0,"",SUMPRODUCT((BI41:BI45)*(BJ41:BJ45)))</f>
        <v/>
      </c>
      <c r="BO45" s="225"/>
      <c r="BP45" s="225"/>
      <c r="BQ45" s="231"/>
      <c r="BR45" s="232"/>
      <c r="BS45" s="232"/>
      <c r="BT45" s="233"/>
      <c r="BU45" s="246" t="str">
        <f>IF(SUMPRODUCT((BR41:BR45)*(BS41:BS45))=0,"",SUMPRODUCT((BR41:BR45)*(BS41:BS45)))</f>
        <v/>
      </c>
      <c r="BX45" s="225"/>
      <c r="BY45" s="225"/>
      <c r="BZ45" s="231"/>
      <c r="CA45" s="232"/>
      <c r="CB45" s="232"/>
      <c r="CC45" s="233"/>
      <c r="CD45" s="246" t="str">
        <f>IF(SUMPRODUCT((CA41:CA45)*(CB41:CB45))=0,"",SUMPRODUCT((CA41:CA45)*(CB41:CB45)))</f>
        <v/>
      </c>
      <c r="CG45" s="225"/>
      <c r="CH45" s="225"/>
      <c r="CI45" s="231"/>
      <c r="CJ45" s="232"/>
      <c r="CK45" s="232"/>
      <c r="CL45" s="233"/>
      <c r="CM45" s="246" t="str">
        <f>IF(SUMPRODUCT((CJ41:CJ45)*(CK41:CK45))=0,"",SUMPRODUCT((CJ41:CJ45)*(CK41:CK45)))</f>
        <v/>
      </c>
      <c r="CP45" s="225"/>
      <c r="CQ45" s="225"/>
      <c r="CR45" s="231"/>
      <c r="CS45" s="232"/>
      <c r="CT45" s="232"/>
      <c r="CU45" s="233"/>
      <c r="CV45" s="246" t="str">
        <f>IF(SUMPRODUCT((CS41:CS45)*(CT41:CT45))=0,"",SUMPRODUCT((CS41:CS45)*(CT41:CT45)))</f>
        <v/>
      </c>
      <c r="CY45" s="225"/>
      <c r="CZ45" s="225"/>
      <c r="DA45" s="231"/>
      <c r="DB45" s="232"/>
      <c r="DC45" s="232"/>
      <c r="DD45" s="233"/>
      <c r="DE45" s="246" t="str">
        <f>IF(SUMPRODUCT((DB41:DB45)*(DC41:DC45))=0,"",SUMPRODUCT((DB41:DB45)*(DC41:DC45)))</f>
        <v/>
      </c>
      <c r="DH45" s="225"/>
      <c r="DI45" s="225"/>
      <c r="DJ45" s="231"/>
      <c r="DK45" s="232"/>
      <c r="DL45" s="232"/>
      <c r="DM45" s="233"/>
      <c r="DN45" s="246" t="str">
        <f>IF(SUMPRODUCT((DK41:DK45)*(DL41:DL45))=0,"",SUMPRODUCT((DK41:DK45)*(DL41:DL45)))</f>
        <v/>
      </c>
      <c r="DQ45" s="225"/>
      <c r="DR45" s="225"/>
      <c r="DS45" s="231"/>
      <c r="DT45" s="232"/>
      <c r="DU45" s="232"/>
      <c r="DV45" s="233"/>
      <c r="DW45" s="246" t="str">
        <f>IF(SUMPRODUCT((DT41:DT45)*(DU41:DU45))=0,"",SUMPRODUCT((DT41:DT45)*(DU41:DU45)))</f>
        <v/>
      </c>
      <c r="DZ45" s="225"/>
      <c r="EA45" s="225"/>
      <c r="EB45" s="231"/>
      <c r="EC45" s="232"/>
      <c r="ED45" s="232"/>
      <c r="EE45" s="233"/>
      <c r="EF45" s="246" t="str">
        <f>IF(SUMPRODUCT((EC41:EC45)*(ED41:ED45))=0,"",SUMPRODUCT((EC41:EC45)*(ED41:ED45)))</f>
        <v/>
      </c>
      <c r="EI45" s="225"/>
      <c r="EJ45" s="225"/>
      <c r="EK45" s="231"/>
      <c r="EL45" s="232"/>
      <c r="EM45" s="232"/>
      <c r="EN45" s="233"/>
      <c r="EO45" s="246" t="str">
        <f>IF(SUMPRODUCT((EL41:EL45)*(EM41:EM45))=0,"",SUMPRODUCT((EL41:EL45)*(EM41:EM45)))</f>
        <v/>
      </c>
      <c r="ER45" s="225"/>
      <c r="ES45" s="225"/>
      <c r="ET45" s="231"/>
      <c r="EU45" s="232"/>
      <c r="EV45" s="232"/>
      <c r="EW45" s="233"/>
      <c r="EX45" s="246" t="str">
        <f>IF(SUMPRODUCT((EU41:EU45)*(EV41:EV45))=0,"",SUMPRODUCT((EU41:EU45)*(EV41:EV45)))</f>
        <v/>
      </c>
      <c r="FA45" s="225"/>
      <c r="FB45" s="225"/>
      <c r="FC45" s="231"/>
      <c r="FD45" s="232"/>
      <c r="FE45" s="232"/>
      <c r="FF45" s="233"/>
      <c r="FG45" s="246" t="str">
        <f>IF(SUMPRODUCT((FD41:FD45)*(FE41:FE45))=0,"",SUMPRODUCT((FD41:FD45)*(FE41:FE45)))</f>
        <v/>
      </c>
      <c r="FJ45" s="225"/>
      <c r="FK45" s="225"/>
      <c r="FL45" s="231"/>
      <c r="FM45" s="232"/>
      <c r="FN45" s="232"/>
      <c r="FO45" s="233"/>
      <c r="FP45" s="246" t="str">
        <f>IF(SUMPRODUCT((FM41:FM45)*(FN41:FN45))=0,"",SUMPRODUCT((FM41:FM45)*(FN41:FN45)))</f>
        <v/>
      </c>
      <c r="FS45" s="225"/>
      <c r="FT45" s="225"/>
      <c r="FU45" s="231"/>
      <c r="FV45" s="232"/>
      <c r="FW45" s="232"/>
      <c r="FX45" s="233"/>
      <c r="FY45" s="246" t="str">
        <f>IF(SUMPRODUCT((FV41:FV45)*(FW41:FW45))=0,"",SUMPRODUCT((FV41:FV45)*(FW41:FW45)))</f>
        <v/>
      </c>
      <c r="GB45" s="225"/>
      <c r="GC45" s="225"/>
      <c r="GD45" s="231"/>
      <c r="GE45" s="232"/>
      <c r="GF45" s="232"/>
      <c r="GG45" s="233"/>
      <c r="GH45" s="246" t="str">
        <f>IF(SUMPRODUCT((GE41:GE45)*(GF41:GF45))=0,"",SUMPRODUCT((GE41:GE45)*(GF41:GF45)))</f>
        <v/>
      </c>
      <c r="GK45" s="225"/>
      <c r="GL45" s="225"/>
      <c r="GM45" s="231"/>
      <c r="GN45" s="232"/>
      <c r="GO45" s="232"/>
      <c r="GP45" s="233"/>
      <c r="GQ45" s="246" t="str">
        <f>IF(SUMPRODUCT((GN41:GN45)*(GO41:GO45))=0,"",SUMPRODUCT((GN41:GN45)*(GO41:GO45)))</f>
        <v/>
      </c>
      <c r="GT45" s="225"/>
      <c r="GU45" s="225"/>
      <c r="GV45" s="231"/>
      <c r="GW45" s="232"/>
      <c r="GX45" s="232"/>
      <c r="GY45" s="233"/>
      <c r="GZ45" s="246" t="str">
        <f>IF(SUMPRODUCT((GW41:GW45)*(GX41:GX45))=0,"",SUMPRODUCT((GW41:GW45)*(GX41:GX45)))</f>
        <v/>
      </c>
      <c r="HC45" s="225"/>
      <c r="HD45" s="225"/>
      <c r="HE45" s="231"/>
      <c r="HF45" s="232"/>
      <c r="HG45" s="232"/>
      <c r="HH45" s="233"/>
      <c r="HI45" s="246" t="str">
        <f>IF(SUMPRODUCT((HF41:HF45)*(HG41:HG45))=0,"",SUMPRODUCT((HF41:HF45)*(HG41:HG45)))</f>
        <v/>
      </c>
    </row>
    <row r="46" spans="4:217" ht="14" outlineLevel="1">
      <c r="D46" s="225"/>
      <c r="E46" s="225"/>
      <c r="F46" s="226"/>
      <c r="G46" s="227"/>
      <c r="H46" s="227"/>
      <c r="I46" s="228"/>
      <c r="J46" s="228"/>
      <c r="M46" s="225"/>
      <c r="N46" s="225"/>
      <c r="O46" s="226"/>
      <c r="P46" s="227"/>
      <c r="Q46" s="227"/>
      <c r="R46" s="228"/>
      <c r="S46" s="228"/>
      <c r="V46" s="225"/>
      <c r="W46" s="225"/>
      <c r="X46" s="226"/>
      <c r="Y46" s="227"/>
      <c r="Z46" s="227"/>
      <c r="AA46" s="228"/>
      <c r="AB46" s="228"/>
      <c r="AE46" s="225"/>
      <c r="AF46" s="225"/>
      <c r="AG46" s="226"/>
      <c r="AH46" s="227"/>
      <c r="AI46" s="227"/>
      <c r="AJ46" s="228"/>
      <c r="AK46" s="228"/>
      <c r="AN46" s="225"/>
      <c r="AO46" s="225"/>
      <c r="AP46" s="226"/>
      <c r="AQ46" s="227"/>
      <c r="AR46" s="227"/>
      <c r="AS46" s="228"/>
      <c r="AT46" s="228"/>
      <c r="AW46" s="225"/>
      <c r="AX46" s="225"/>
      <c r="AY46" s="226"/>
      <c r="AZ46" s="227"/>
      <c r="BA46" s="227"/>
      <c r="BB46" s="228"/>
      <c r="BC46" s="228"/>
      <c r="BF46" s="225"/>
      <c r="BG46" s="225"/>
      <c r="BH46" s="226"/>
      <c r="BI46" s="227"/>
      <c r="BJ46" s="227"/>
      <c r="BK46" s="228"/>
      <c r="BL46" s="228"/>
      <c r="BO46" s="225"/>
      <c r="BP46" s="225"/>
      <c r="BQ46" s="226"/>
      <c r="BR46" s="227"/>
      <c r="BS46" s="227"/>
      <c r="BT46" s="228"/>
      <c r="BU46" s="228"/>
      <c r="BX46" s="225"/>
      <c r="BY46" s="225"/>
      <c r="BZ46" s="226"/>
      <c r="CA46" s="227"/>
      <c r="CB46" s="227"/>
      <c r="CC46" s="228"/>
      <c r="CD46" s="228"/>
      <c r="CG46" s="225"/>
      <c r="CH46" s="225"/>
      <c r="CI46" s="226"/>
      <c r="CJ46" s="227"/>
      <c r="CK46" s="227"/>
      <c r="CL46" s="228"/>
      <c r="CM46" s="228"/>
      <c r="CP46" s="225"/>
      <c r="CQ46" s="225"/>
      <c r="CR46" s="226"/>
      <c r="CS46" s="227"/>
      <c r="CT46" s="227"/>
      <c r="CU46" s="228"/>
      <c r="CV46" s="228"/>
      <c r="CY46" s="225"/>
      <c r="CZ46" s="225"/>
      <c r="DA46" s="226"/>
      <c r="DB46" s="227"/>
      <c r="DC46" s="227"/>
      <c r="DD46" s="228"/>
      <c r="DE46" s="228"/>
      <c r="DH46" s="225"/>
      <c r="DI46" s="225"/>
      <c r="DJ46" s="226"/>
      <c r="DK46" s="227"/>
      <c r="DL46" s="227"/>
      <c r="DM46" s="228"/>
      <c r="DN46" s="228"/>
      <c r="DQ46" s="225"/>
      <c r="DR46" s="225"/>
      <c r="DS46" s="226"/>
      <c r="DT46" s="227"/>
      <c r="DU46" s="227"/>
      <c r="DV46" s="228"/>
      <c r="DW46" s="228"/>
      <c r="DZ46" s="225"/>
      <c r="EA46" s="225"/>
      <c r="EB46" s="226"/>
      <c r="EC46" s="227"/>
      <c r="ED46" s="227"/>
      <c r="EE46" s="228"/>
      <c r="EF46" s="228"/>
      <c r="EI46" s="225"/>
      <c r="EJ46" s="225"/>
      <c r="EK46" s="226"/>
      <c r="EL46" s="227"/>
      <c r="EM46" s="227"/>
      <c r="EN46" s="228"/>
      <c r="EO46" s="228"/>
      <c r="ER46" s="225"/>
      <c r="ES46" s="225"/>
      <c r="ET46" s="226"/>
      <c r="EU46" s="227"/>
      <c r="EV46" s="227"/>
      <c r="EW46" s="228"/>
      <c r="EX46" s="228"/>
      <c r="FA46" s="225"/>
      <c r="FB46" s="225"/>
      <c r="FC46" s="226"/>
      <c r="FD46" s="227"/>
      <c r="FE46" s="227"/>
      <c r="FF46" s="228"/>
      <c r="FG46" s="228"/>
      <c r="FJ46" s="225"/>
      <c r="FK46" s="225"/>
      <c r="FL46" s="226"/>
      <c r="FM46" s="227"/>
      <c r="FN46" s="227"/>
      <c r="FO46" s="228"/>
      <c r="FP46" s="228"/>
      <c r="FS46" s="225"/>
      <c r="FT46" s="225"/>
      <c r="FU46" s="226"/>
      <c r="FV46" s="227"/>
      <c r="FW46" s="227"/>
      <c r="FX46" s="228"/>
      <c r="FY46" s="228"/>
      <c r="GB46" s="225"/>
      <c r="GC46" s="225"/>
      <c r="GD46" s="226"/>
      <c r="GE46" s="227"/>
      <c r="GF46" s="227"/>
      <c r="GG46" s="228"/>
      <c r="GH46" s="228"/>
      <c r="GK46" s="225"/>
      <c r="GL46" s="225"/>
      <c r="GM46" s="226"/>
      <c r="GN46" s="227"/>
      <c r="GO46" s="227"/>
      <c r="GP46" s="228"/>
      <c r="GQ46" s="228"/>
      <c r="GT46" s="225"/>
      <c r="GU46" s="225"/>
      <c r="GV46" s="226"/>
      <c r="GW46" s="227"/>
      <c r="GX46" s="227"/>
      <c r="GY46" s="228"/>
      <c r="GZ46" s="228"/>
      <c r="HC46" s="225"/>
      <c r="HD46" s="225"/>
      <c r="HE46" s="226"/>
      <c r="HF46" s="227"/>
      <c r="HG46" s="227"/>
      <c r="HH46" s="228"/>
      <c r="HI46" s="228"/>
    </row>
    <row r="47" spans="4:217" ht="14" outlineLevel="1">
      <c r="D47" s="225"/>
      <c r="E47" s="225"/>
      <c r="F47" s="229" t="s">
        <v>136</v>
      </c>
      <c r="G47" s="230" t="s">
        <v>451</v>
      </c>
      <c r="H47" s="230" t="s">
        <v>146</v>
      </c>
      <c r="I47" s="230" t="s">
        <v>142</v>
      </c>
      <c r="J47" s="230" t="s">
        <v>452</v>
      </c>
      <c r="M47" s="225"/>
      <c r="N47" s="225"/>
      <c r="O47" s="229" t="s">
        <v>136</v>
      </c>
      <c r="P47" s="230" t="s">
        <v>451</v>
      </c>
      <c r="Q47" s="230" t="s">
        <v>146</v>
      </c>
      <c r="R47" s="230" t="s">
        <v>142</v>
      </c>
      <c r="S47" s="230" t="s">
        <v>452</v>
      </c>
      <c r="V47" s="225"/>
      <c r="W47" s="225"/>
      <c r="X47" s="229" t="s">
        <v>136</v>
      </c>
      <c r="Y47" s="230" t="s">
        <v>451</v>
      </c>
      <c r="Z47" s="230" t="s">
        <v>146</v>
      </c>
      <c r="AA47" s="230" t="s">
        <v>142</v>
      </c>
      <c r="AB47" s="230" t="s">
        <v>452</v>
      </c>
      <c r="AE47" s="225"/>
      <c r="AF47" s="225"/>
      <c r="AG47" s="229" t="s">
        <v>136</v>
      </c>
      <c r="AH47" s="230" t="s">
        <v>451</v>
      </c>
      <c r="AI47" s="230" t="s">
        <v>146</v>
      </c>
      <c r="AJ47" s="230" t="s">
        <v>142</v>
      </c>
      <c r="AK47" s="230" t="s">
        <v>452</v>
      </c>
      <c r="AN47" s="225"/>
      <c r="AO47" s="225"/>
      <c r="AP47" s="229" t="s">
        <v>136</v>
      </c>
      <c r="AQ47" s="230" t="s">
        <v>451</v>
      </c>
      <c r="AR47" s="230" t="s">
        <v>146</v>
      </c>
      <c r="AS47" s="230" t="s">
        <v>142</v>
      </c>
      <c r="AT47" s="230" t="s">
        <v>452</v>
      </c>
      <c r="AW47" s="225"/>
      <c r="AX47" s="225"/>
      <c r="AY47" s="229" t="s">
        <v>136</v>
      </c>
      <c r="AZ47" s="230" t="s">
        <v>451</v>
      </c>
      <c r="BA47" s="230" t="s">
        <v>146</v>
      </c>
      <c r="BB47" s="230" t="s">
        <v>142</v>
      </c>
      <c r="BC47" s="230" t="s">
        <v>452</v>
      </c>
      <c r="BF47" s="225"/>
      <c r="BG47" s="225"/>
      <c r="BH47" s="229" t="s">
        <v>136</v>
      </c>
      <c r="BI47" s="230" t="s">
        <v>451</v>
      </c>
      <c r="BJ47" s="230" t="s">
        <v>146</v>
      </c>
      <c r="BK47" s="230" t="s">
        <v>142</v>
      </c>
      <c r="BL47" s="230" t="s">
        <v>452</v>
      </c>
      <c r="BO47" s="225"/>
      <c r="BP47" s="225"/>
      <c r="BQ47" s="229" t="s">
        <v>136</v>
      </c>
      <c r="BR47" s="230" t="s">
        <v>451</v>
      </c>
      <c r="BS47" s="230" t="s">
        <v>146</v>
      </c>
      <c r="BT47" s="230" t="s">
        <v>142</v>
      </c>
      <c r="BU47" s="230" t="s">
        <v>452</v>
      </c>
      <c r="BX47" s="225"/>
      <c r="BY47" s="225"/>
      <c r="BZ47" s="229" t="s">
        <v>136</v>
      </c>
      <c r="CA47" s="230" t="s">
        <v>451</v>
      </c>
      <c r="CB47" s="230" t="s">
        <v>146</v>
      </c>
      <c r="CC47" s="230" t="s">
        <v>142</v>
      </c>
      <c r="CD47" s="230" t="s">
        <v>452</v>
      </c>
      <c r="CG47" s="225"/>
      <c r="CH47" s="225"/>
      <c r="CI47" s="229" t="s">
        <v>136</v>
      </c>
      <c r="CJ47" s="230" t="s">
        <v>451</v>
      </c>
      <c r="CK47" s="230" t="s">
        <v>146</v>
      </c>
      <c r="CL47" s="230" t="s">
        <v>142</v>
      </c>
      <c r="CM47" s="230" t="s">
        <v>452</v>
      </c>
      <c r="CP47" s="225"/>
      <c r="CQ47" s="225"/>
      <c r="CR47" s="229" t="s">
        <v>136</v>
      </c>
      <c r="CS47" s="230" t="s">
        <v>451</v>
      </c>
      <c r="CT47" s="230" t="s">
        <v>146</v>
      </c>
      <c r="CU47" s="230" t="s">
        <v>142</v>
      </c>
      <c r="CV47" s="230" t="s">
        <v>452</v>
      </c>
      <c r="CY47" s="225"/>
      <c r="CZ47" s="225"/>
      <c r="DA47" s="229" t="s">
        <v>136</v>
      </c>
      <c r="DB47" s="230" t="s">
        <v>451</v>
      </c>
      <c r="DC47" s="230" t="s">
        <v>146</v>
      </c>
      <c r="DD47" s="230" t="s">
        <v>142</v>
      </c>
      <c r="DE47" s="230" t="s">
        <v>452</v>
      </c>
      <c r="DH47" s="225"/>
      <c r="DI47" s="225"/>
      <c r="DJ47" s="229" t="s">
        <v>136</v>
      </c>
      <c r="DK47" s="230" t="s">
        <v>451</v>
      </c>
      <c r="DL47" s="230" t="s">
        <v>146</v>
      </c>
      <c r="DM47" s="230" t="s">
        <v>142</v>
      </c>
      <c r="DN47" s="230" t="s">
        <v>452</v>
      </c>
      <c r="DQ47" s="225"/>
      <c r="DR47" s="225"/>
      <c r="DS47" s="229" t="s">
        <v>136</v>
      </c>
      <c r="DT47" s="230" t="s">
        <v>451</v>
      </c>
      <c r="DU47" s="230" t="s">
        <v>146</v>
      </c>
      <c r="DV47" s="230" t="s">
        <v>142</v>
      </c>
      <c r="DW47" s="230" t="s">
        <v>452</v>
      </c>
      <c r="DZ47" s="225"/>
      <c r="EA47" s="225"/>
      <c r="EB47" s="229" t="s">
        <v>136</v>
      </c>
      <c r="EC47" s="230" t="s">
        <v>451</v>
      </c>
      <c r="ED47" s="230" t="s">
        <v>146</v>
      </c>
      <c r="EE47" s="230" t="s">
        <v>142</v>
      </c>
      <c r="EF47" s="230" t="s">
        <v>452</v>
      </c>
      <c r="EI47" s="225"/>
      <c r="EJ47" s="225"/>
      <c r="EK47" s="229" t="s">
        <v>136</v>
      </c>
      <c r="EL47" s="230" t="s">
        <v>451</v>
      </c>
      <c r="EM47" s="230" t="s">
        <v>146</v>
      </c>
      <c r="EN47" s="230" t="s">
        <v>142</v>
      </c>
      <c r="EO47" s="230" t="s">
        <v>452</v>
      </c>
      <c r="ER47" s="225"/>
      <c r="ES47" s="225"/>
      <c r="ET47" s="229" t="s">
        <v>136</v>
      </c>
      <c r="EU47" s="230" t="s">
        <v>451</v>
      </c>
      <c r="EV47" s="230" t="s">
        <v>146</v>
      </c>
      <c r="EW47" s="230" t="s">
        <v>142</v>
      </c>
      <c r="EX47" s="230" t="s">
        <v>452</v>
      </c>
      <c r="FA47" s="225"/>
      <c r="FB47" s="225"/>
      <c r="FC47" s="229" t="s">
        <v>136</v>
      </c>
      <c r="FD47" s="230" t="s">
        <v>451</v>
      </c>
      <c r="FE47" s="230" t="s">
        <v>146</v>
      </c>
      <c r="FF47" s="230" t="s">
        <v>142</v>
      </c>
      <c r="FG47" s="230" t="s">
        <v>452</v>
      </c>
      <c r="FJ47" s="225"/>
      <c r="FK47" s="225"/>
      <c r="FL47" s="229" t="s">
        <v>136</v>
      </c>
      <c r="FM47" s="230" t="s">
        <v>451</v>
      </c>
      <c r="FN47" s="230" t="s">
        <v>146</v>
      </c>
      <c r="FO47" s="230" t="s">
        <v>142</v>
      </c>
      <c r="FP47" s="230" t="s">
        <v>452</v>
      </c>
      <c r="FS47" s="225"/>
      <c r="FT47" s="225"/>
      <c r="FU47" s="229" t="s">
        <v>136</v>
      </c>
      <c r="FV47" s="230" t="s">
        <v>451</v>
      </c>
      <c r="FW47" s="230" t="s">
        <v>146</v>
      </c>
      <c r="FX47" s="230" t="s">
        <v>142</v>
      </c>
      <c r="FY47" s="230" t="s">
        <v>452</v>
      </c>
      <c r="GB47" s="225"/>
      <c r="GC47" s="225"/>
      <c r="GD47" s="229" t="s">
        <v>136</v>
      </c>
      <c r="GE47" s="230" t="s">
        <v>451</v>
      </c>
      <c r="GF47" s="230" t="s">
        <v>146</v>
      </c>
      <c r="GG47" s="230" t="s">
        <v>142</v>
      </c>
      <c r="GH47" s="230" t="s">
        <v>452</v>
      </c>
      <c r="GK47" s="225"/>
      <c r="GL47" s="225"/>
      <c r="GM47" s="229" t="s">
        <v>136</v>
      </c>
      <c r="GN47" s="230" t="s">
        <v>451</v>
      </c>
      <c r="GO47" s="230" t="s">
        <v>146</v>
      </c>
      <c r="GP47" s="230" t="s">
        <v>142</v>
      </c>
      <c r="GQ47" s="230" t="s">
        <v>452</v>
      </c>
      <c r="GT47" s="225"/>
      <c r="GU47" s="225"/>
      <c r="GV47" s="229" t="s">
        <v>136</v>
      </c>
      <c r="GW47" s="230" t="s">
        <v>451</v>
      </c>
      <c r="GX47" s="230" t="s">
        <v>146</v>
      </c>
      <c r="GY47" s="230" t="s">
        <v>142</v>
      </c>
      <c r="GZ47" s="230" t="s">
        <v>452</v>
      </c>
      <c r="HC47" s="225"/>
      <c r="HD47" s="225"/>
      <c r="HE47" s="229" t="s">
        <v>136</v>
      </c>
      <c r="HF47" s="230" t="s">
        <v>451</v>
      </c>
      <c r="HG47" s="230" t="s">
        <v>146</v>
      </c>
      <c r="HH47" s="230" t="s">
        <v>142</v>
      </c>
      <c r="HI47" s="230" t="s">
        <v>452</v>
      </c>
    </row>
    <row r="48" spans="4:217" ht="14" outlineLevel="1">
      <c r="D48" s="225"/>
      <c r="E48" s="225"/>
      <c r="F48" s="231"/>
      <c r="G48" s="232"/>
      <c r="H48" s="232"/>
      <c r="I48" s="233"/>
      <c r="J48" s="246" t="str">
        <f>IF(SUMPRODUCT((G48:G52)*(H48:H52))=0,"",SUMPRODUCT((G48:G52)*(H48:H52)))</f>
        <v/>
      </c>
      <c r="M48" s="225"/>
      <c r="N48" s="225"/>
      <c r="O48" s="231"/>
      <c r="P48" s="232"/>
      <c r="Q48" s="232"/>
      <c r="R48" s="233"/>
      <c r="S48" s="246" t="str">
        <f>IF(SUMPRODUCT((P48:P52)*(Q48:Q52))=0,"",SUMPRODUCT((P48:P52)*(Q48:Q52)))</f>
        <v/>
      </c>
      <c r="V48" s="225"/>
      <c r="W48" s="225"/>
      <c r="X48" s="231"/>
      <c r="Y48" s="232"/>
      <c r="Z48" s="232"/>
      <c r="AA48" s="233"/>
      <c r="AB48" s="246" t="str">
        <f>IF(SUMPRODUCT((Y48:Y52)*(Z48:Z52))=0,"",SUMPRODUCT((Y48:Y52)*(Z48:Z52)))</f>
        <v/>
      </c>
      <c r="AE48" s="225"/>
      <c r="AF48" s="225"/>
      <c r="AG48" s="231"/>
      <c r="AH48" s="232"/>
      <c r="AI48" s="232"/>
      <c r="AJ48" s="233"/>
      <c r="AK48" s="246" t="str">
        <f>IF(SUMPRODUCT((AH48:AH52)*(AI48:AI52))=0,"",SUMPRODUCT((AH48:AH52)*(AI48:AI52)))</f>
        <v/>
      </c>
      <c r="AN48" s="225"/>
      <c r="AO48" s="225"/>
      <c r="AP48" s="231"/>
      <c r="AQ48" s="232"/>
      <c r="AR48" s="232"/>
      <c r="AS48" s="233"/>
      <c r="AT48" s="246" t="str">
        <f>IF(SUMPRODUCT((AQ48:AQ52)*(AR48:AR52))=0,"",SUMPRODUCT((AQ48:AQ52)*(AR48:AR52)))</f>
        <v/>
      </c>
      <c r="AW48" s="225"/>
      <c r="AX48" s="225"/>
      <c r="AY48" s="231"/>
      <c r="AZ48" s="232"/>
      <c r="BA48" s="232"/>
      <c r="BB48" s="233"/>
      <c r="BC48" s="246" t="str">
        <f>IF(SUMPRODUCT((AZ48:AZ52)*(BA48:BA52))=0,"",SUMPRODUCT((AZ48:AZ52)*(BA48:BA52)))</f>
        <v/>
      </c>
      <c r="BF48" s="225"/>
      <c r="BG48" s="225"/>
      <c r="BH48" s="231"/>
      <c r="BI48" s="232"/>
      <c r="BJ48" s="232"/>
      <c r="BK48" s="233"/>
      <c r="BL48" s="246" t="str">
        <f>IF(SUMPRODUCT((BI48:BI52)*(BJ48:BJ52))=0,"",SUMPRODUCT((BI48:BI52)*(BJ48:BJ52)))</f>
        <v/>
      </c>
      <c r="BO48" s="225"/>
      <c r="BP48" s="225"/>
      <c r="BQ48" s="231"/>
      <c r="BR48" s="232"/>
      <c r="BS48" s="232"/>
      <c r="BT48" s="233"/>
      <c r="BU48" s="246" t="str">
        <f>IF(SUMPRODUCT((BR48:BR52)*(BS48:BS52))=0,"",SUMPRODUCT((BR48:BR52)*(BS48:BS52)))</f>
        <v/>
      </c>
      <c r="BX48" s="225"/>
      <c r="BY48" s="225"/>
      <c r="BZ48" s="231"/>
      <c r="CA48" s="232"/>
      <c r="CB48" s="232"/>
      <c r="CC48" s="233"/>
      <c r="CD48" s="246" t="str">
        <f>IF(SUMPRODUCT((CA48:CA52)*(CB48:CB52))=0,"",SUMPRODUCT((CA48:CA52)*(CB48:CB52)))</f>
        <v/>
      </c>
      <c r="CG48" s="225"/>
      <c r="CH48" s="225"/>
      <c r="CI48" s="231"/>
      <c r="CJ48" s="232"/>
      <c r="CK48" s="232"/>
      <c r="CL48" s="233"/>
      <c r="CM48" s="246" t="str">
        <f>IF(SUMPRODUCT((CJ48:CJ52)*(CK48:CK52))=0,"",SUMPRODUCT((CJ48:CJ52)*(CK48:CK52)))</f>
        <v/>
      </c>
      <c r="CP48" s="225"/>
      <c r="CQ48" s="225"/>
      <c r="CR48" s="231"/>
      <c r="CS48" s="232"/>
      <c r="CT48" s="232"/>
      <c r="CU48" s="233"/>
      <c r="CV48" s="246" t="str">
        <f>IF(SUMPRODUCT((CS48:CS52)*(CT48:CT52))=0,"",SUMPRODUCT((CS48:CS52)*(CT48:CT52)))</f>
        <v/>
      </c>
      <c r="CY48" s="225"/>
      <c r="CZ48" s="225"/>
      <c r="DA48" s="231"/>
      <c r="DB48" s="232"/>
      <c r="DC48" s="232"/>
      <c r="DD48" s="233"/>
      <c r="DE48" s="246" t="str">
        <f>IF(SUMPRODUCT((DB48:DB52)*(DC48:DC52))=0,"",SUMPRODUCT((DB48:DB52)*(DC48:DC52)))</f>
        <v/>
      </c>
      <c r="DH48" s="225"/>
      <c r="DI48" s="225"/>
      <c r="DJ48" s="231"/>
      <c r="DK48" s="232"/>
      <c r="DL48" s="232"/>
      <c r="DM48" s="233"/>
      <c r="DN48" s="246" t="str">
        <f>IF(SUMPRODUCT((DK48:DK52)*(DL48:DL52))=0,"",SUMPRODUCT((DK48:DK52)*(DL48:DL52)))</f>
        <v/>
      </c>
      <c r="DQ48" s="225"/>
      <c r="DR48" s="225"/>
      <c r="DS48" s="231"/>
      <c r="DT48" s="232"/>
      <c r="DU48" s="232"/>
      <c r="DV48" s="233"/>
      <c r="DW48" s="246" t="str">
        <f>IF(SUMPRODUCT((DT48:DT52)*(DU48:DU52))=0,"",SUMPRODUCT((DT48:DT52)*(DU48:DU52)))</f>
        <v/>
      </c>
      <c r="DZ48" s="225"/>
      <c r="EA48" s="225"/>
      <c r="EB48" s="231"/>
      <c r="EC48" s="232"/>
      <c r="ED48" s="232"/>
      <c r="EE48" s="233"/>
      <c r="EF48" s="246" t="str">
        <f>IF(SUMPRODUCT((EC48:EC52)*(ED48:ED52))=0,"",SUMPRODUCT((EC48:EC52)*(ED48:ED52)))</f>
        <v/>
      </c>
      <c r="EI48" s="225"/>
      <c r="EJ48" s="225"/>
      <c r="EK48" s="231"/>
      <c r="EL48" s="232"/>
      <c r="EM48" s="232"/>
      <c r="EN48" s="233"/>
      <c r="EO48" s="246" t="str">
        <f>IF(SUMPRODUCT((EL48:EL52)*(EM48:EM52))=0,"",SUMPRODUCT((EL48:EL52)*(EM48:EM52)))</f>
        <v/>
      </c>
      <c r="ER48" s="225"/>
      <c r="ES48" s="225"/>
      <c r="ET48" s="231"/>
      <c r="EU48" s="232"/>
      <c r="EV48" s="232"/>
      <c r="EW48" s="233"/>
      <c r="EX48" s="246" t="str">
        <f>IF(SUMPRODUCT((EU48:EU52)*(EV48:EV52))=0,"",SUMPRODUCT((EU48:EU52)*(EV48:EV52)))</f>
        <v/>
      </c>
      <c r="FA48" s="225"/>
      <c r="FB48" s="225"/>
      <c r="FC48" s="231"/>
      <c r="FD48" s="232"/>
      <c r="FE48" s="232"/>
      <c r="FF48" s="233"/>
      <c r="FG48" s="246" t="str">
        <f>IF(SUMPRODUCT((FD48:FD52)*(FE48:FE52))=0,"",SUMPRODUCT((FD48:FD52)*(FE48:FE52)))</f>
        <v/>
      </c>
      <c r="FJ48" s="225"/>
      <c r="FK48" s="225"/>
      <c r="FL48" s="231"/>
      <c r="FM48" s="232"/>
      <c r="FN48" s="232"/>
      <c r="FO48" s="233"/>
      <c r="FP48" s="246" t="str">
        <f>IF(SUMPRODUCT((FM48:FM52)*(FN48:FN52))=0,"",SUMPRODUCT((FM48:FM52)*(FN48:FN52)))</f>
        <v/>
      </c>
      <c r="FS48" s="225"/>
      <c r="FT48" s="225"/>
      <c r="FU48" s="231"/>
      <c r="FV48" s="232"/>
      <c r="FW48" s="232"/>
      <c r="FX48" s="233"/>
      <c r="FY48" s="246" t="str">
        <f>IF(SUMPRODUCT((FV48:FV52)*(FW48:FW52))=0,"",SUMPRODUCT((FV48:FV52)*(FW48:FW52)))</f>
        <v/>
      </c>
      <c r="GB48" s="225"/>
      <c r="GC48" s="225"/>
      <c r="GD48" s="231"/>
      <c r="GE48" s="232"/>
      <c r="GF48" s="232"/>
      <c r="GG48" s="233"/>
      <c r="GH48" s="246" t="str">
        <f>IF(SUMPRODUCT((GE48:GE52)*(GF48:GF52))=0,"",SUMPRODUCT((GE48:GE52)*(GF48:GF52)))</f>
        <v/>
      </c>
      <c r="GK48" s="225"/>
      <c r="GL48" s="225"/>
      <c r="GM48" s="231"/>
      <c r="GN48" s="232"/>
      <c r="GO48" s="232"/>
      <c r="GP48" s="233"/>
      <c r="GQ48" s="246" t="str">
        <f>IF(SUMPRODUCT((GN48:GN52)*(GO48:GO52))=0,"",SUMPRODUCT((GN48:GN52)*(GO48:GO52)))</f>
        <v/>
      </c>
      <c r="GT48" s="225"/>
      <c r="GU48" s="225"/>
      <c r="GV48" s="231"/>
      <c r="GW48" s="232"/>
      <c r="GX48" s="232"/>
      <c r="GY48" s="233"/>
      <c r="GZ48" s="246" t="str">
        <f>IF(SUMPRODUCT((GW48:GW52)*(GX48:GX52))=0,"",SUMPRODUCT((GW48:GW52)*(GX48:GX52)))</f>
        <v/>
      </c>
      <c r="HC48" s="225"/>
      <c r="HD48" s="225"/>
      <c r="HE48" s="231"/>
      <c r="HF48" s="232"/>
      <c r="HG48" s="232"/>
      <c r="HH48" s="233"/>
      <c r="HI48" s="246" t="str">
        <f>IF(SUMPRODUCT((HF48:HF52)*(HG48:HG52))=0,"",SUMPRODUCT((HF48:HF52)*(HG48:HG52)))</f>
        <v/>
      </c>
    </row>
    <row r="49" spans="3:217" ht="14" outlineLevel="2">
      <c r="D49" s="225"/>
      <c r="E49" s="225"/>
      <c r="F49" s="231"/>
      <c r="G49" s="232"/>
      <c r="H49" s="232"/>
      <c r="I49" s="233"/>
      <c r="J49" s="246" t="str">
        <f>IF(SUMPRODUCT((G48:G52)*(H48:H52))=0,"",SUMPRODUCT((G48:G52)*(H48:H52)))</f>
        <v/>
      </c>
      <c r="M49" s="225"/>
      <c r="N49" s="225"/>
      <c r="O49" s="231"/>
      <c r="P49" s="232"/>
      <c r="Q49" s="232"/>
      <c r="R49" s="233"/>
      <c r="S49" s="246" t="str">
        <f>IF(SUMPRODUCT((P48:P52)*(Q48:Q52))=0,"",SUMPRODUCT((P48:P52)*(Q48:Q52)))</f>
        <v/>
      </c>
      <c r="V49" s="225"/>
      <c r="W49" s="225"/>
      <c r="X49" s="231"/>
      <c r="Y49" s="232"/>
      <c r="Z49" s="232"/>
      <c r="AA49" s="233"/>
      <c r="AB49" s="246" t="str">
        <f>IF(SUMPRODUCT((Y48:Y52)*(Z48:Z52))=0,"",SUMPRODUCT((Y48:Y52)*(Z48:Z52)))</f>
        <v/>
      </c>
      <c r="AE49" s="225"/>
      <c r="AF49" s="225"/>
      <c r="AG49" s="231"/>
      <c r="AH49" s="232"/>
      <c r="AI49" s="232"/>
      <c r="AJ49" s="233"/>
      <c r="AK49" s="246" t="str">
        <f>IF(SUMPRODUCT((AH48:AH52)*(AI48:AI52))=0,"",SUMPRODUCT((AH48:AH52)*(AI48:AI52)))</f>
        <v/>
      </c>
      <c r="AN49" s="225"/>
      <c r="AO49" s="225"/>
      <c r="AP49" s="231"/>
      <c r="AQ49" s="232"/>
      <c r="AR49" s="232"/>
      <c r="AS49" s="233"/>
      <c r="AT49" s="246" t="str">
        <f>IF(SUMPRODUCT((AQ48:AQ52)*(AR48:AR52))=0,"",SUMPRODUCT((AQ48:AQ52)*(AR48:AR52)))</f>
        <v/>
      </c>
      <c r="AW49" s="225"/>
      <c r="AX49" s="225"/>
      <c r="AY49" s="231"/>
      <c r="AZ49" s="232"/>
      <c r="BA49" s="232"/>
      <c r="BB49" s="233"/>
      <c r="BC49" s="246" t="str">
        <f>IF(SUMPRODUCT((AZ48:AZ52)*(BA48:BA52))=0,"",SUMPRODUCT((AZ48:AZ52)*(BA48:BA52)))</f>
        <v/>
      </c>
      <c r="BF49" s="225"/>
      <c r="BG49" s="225"/>
      <c r="BH49" s="231"/>
      <c r="BI49" s="232"/>
      <c r="BJ49" s="232"/>
      <c r="BK49" s="233"/>
      <c r="BL49" s="246" t="str">
        <f>IF(SUMPRODUCT((BI48:BI52)*(BJ48:BJ52))=0,"",SUMPRODUCT((BI48:BI52)*(BJ48:BJ52)))</f>
        <v/>
      </c>
      <c r="BO49" s="225"/>
      <c r="BP49" s="225"/>
      <c r="BQ49" s="231"/>
      <c r="BR49" s="232"/>
      <c r="BS49" s="232"/>
      <c r="BT49" s="233"/>
      <c r="BU49" s="246" t="str">
        <f>IF(SUMPRODUCT((BR48:BR52)*(BS48:BS52))=0,"",SUMPRODUCT((BR48:BR52)*(BS48:BS52)))</f>
        <v/>
      </c>
      <c r="BX49" s="225"/>
      <c r="BY49" s="225"/>
      <c r="BZ49" s="231"/>
      <c r="CA49" s="232"/>
      <c r="CB49" s="232"/>
      <c r="CC49" s="233"/>
      <c r="CD49" s="246" t="str">
        <f>IF(SUMPRODUCT((CA48:CA52)*(CB48:CB52))=0,"",SUMPRODUCT((CA48:CA52)*(CB48:CB52)))</f>
        <v/>
      </c>
      <c r="CG49" s="225"/>
      <c r="CH49" s="225"/>
      <c r="CI49" s="231"/>
      <c r="CJ49" s="232"/>
      <c r="CK49" s="232"/>
      <c r="CL49" s="233"/>
      <c r="CM49" s="246" t="str">
        <f>IF(SUMPRODUCT((CJ48:CJ52)*(CK48:CK52))=0,"",SUMPRODUCT((CJ48:CJ52)*(CK48:CK52)))</f>
        <v/>
      </c>
      <c r="CP49" s="225"/>
      <c r="CQ49" s="225"/>
      <c r="CR49" s="231"/>
      <c r="CS49" s="232"/>
      <c r="CT49" s="232"/>
      <c r="CU49" s="233"/>
      <c r="CV49" s="246" t="str">
        <f>IF(SUMPRODUCT((CS48:CS52)*(CT48:CT52))=0,"",SUMPRODUCT((CS48:CS52)*(CT48:CT52)))</f>
        <v/>
      </c>
      <c r="CY49" s="225"/>
      <c r="CZ49" s="225"/>
      <c r="DA49" s="231"/>
      <c r="DB49" s="232"/>
      <c r="DC49" s="232"/>
      <c r="DD49" s="233"/>
      <c r="DE49" s="246" t="str">
        <f>IF(SUMPRODUCT((DB48:DB52)*(DC48:DC52))=0,"",SUMPRODUCT((DB48:DB52)*(DC48:DC52)))</f>
        <v/>
      </c>
      <c r="DH49" s="225"/>
      <c r="DI49" s="225"/>
      <c r="DJ49" s="231"/>
      <c r="DK49" s="232"/>
      <c r="DL49" s="232"/>
      <c r="DM49" s="233"/>
      <c r="DN49" s="246" t="str">
        <f>IF(SUMPRODUCT((DK48:DK52)*(DL48:DL52))=0,"",SUMPRODUCT((DK48:DK52)*(DL48:DL52)))</f>
        <v/>
      </c>
      <c r="DQ49" s="225"/>
      <c r="DR49" s="225"/>
      <c r="DS49" s="231"/>
      <c r="DT49" s="232"/>
      <c r="DU49" s="232"/>
      <c r="DV49" s="233"/>
      <c r="DW49" s="246" t="str">
        <f>IF(SUMPRODUCT((DT48:DT52)*(DU48:DU52))=0,"",SUMPRODUCT((DT48:DT52)*(DU48:DU52)))</f>
        <v/>
      </c>
      <c r="DZ49" s="225"/>
      <c r="EA49" s="225"/>
      <c r="EB49" s="231"/>
      <c r="EC49" s="232"/>
      <c r="ED49" s="232"/>
      <c r="EE49" s="233"/>
      <c r="EF49" s="246" t="str">
        <f>IF(SUMPRODUCT((EC48:EC52)*(ED48:ED52))=0,"",SUMPRODUCT((EC48:EC52)*(ED48:ED52)))</f>
        <v/>
      </c>
      <c r="EI49" s="225"/>
      <c r="EJ49" s="225"/>
      <c r="EK49" s="231"/>
      <c r="EL49" s="232"/>
      <c r="EM49" s="232"/>
      <c r="EN49" s="233"/>
      <c r="EO49" s="246" t="str">
        <f>IF(SUMPRODUCT((EL48:EL52)*(EM48:EM52))=0,"",SUMPRODUCT((EL48:EL52)*(EM48:EM52)))</f>
        <v/>
      </c>
      <c r="ER49" s="225"/>
      <c r="ES49" s="225"/>
      <c r="ET49" s="231"/>
      <c r="EU49" s="232"/>
      <c r="EV49" s="232"/>
      <c r="EW49" s="233"/>
      <c r="EX49" s="246" t="str">
        <f>IF(SUMPRODUCT((EU48:EU52)*(EV48:EV52))=0,"",SUMPRODUCT((EU48:EU52)*(EV48:EV52)))</f>
        <v/>
      </c>
      <c r="FA49" s="225"/>
      <c r="FB49" s="225"/>
      <c r="FC49" s="231"/>
      <c r="FD49" s="232"/>
      <c r="FE49" s="232"/>
      <c r="FF49" s="233"/>
      <c r="FG49" s="246" t="str">
        <f>IF(SUMPRODUCT((FD48:FD52)*(FE48:FE52))=0,"",SUMPRODUCT((FD48:FD52)*(FE48:FE52)))</f>
        <v/>
      </c>
      <c r="FJ49" s="225"/>
      <c r="FK49" s="225"/>
      <c r="FL49" s="231"/>
      <c r="FM49" s="232"/>
      <c r="FN49" s="232"/>
      <c r="FO49" s="233"/>
      <c r="FP49" s="246" t="str">
        <f>IF(SUMPRODUCT((FM48:FM52)*(FN48:FN52))=0,"",SUMPRODUCT((FM48:FM52)*(FN48:FN52)))</f>
        <v/>
      </c>
      <c r="FS49" s="225"/>
      <c r="FT49" s="225"/>
      <c r="FU49" s="231"/>
      <c r="FV49" s="232"/>
      <c r="FW49" s="232"/>
      <c r="FX49" s="233"/>
      <c r="FY49" s="246" t="str">
        <f>IF(SUMPRODUCT((FV48:FV52)*(FW48:FW52))=0,"",SUMPRODUCT((FV48:FV52)*(FW48:FW52)))</f>
        <v/>
      </c>
      <c r="GB49" s="225"/>
      <c r="GC49" s="225"/>
      <c r="GD49" s="231"/>
      <c r="GE49" s="232"/>
      <c r="GF49" s="232"/>
      <c r="GG49" s="233"/>
      <c r="GH49" s="246" t="str">
        <f>IF(SUMPRODUCT((GE48:GE52)*(GF48:GF52))=0,"",SUMPRODUCT((GE48:GE52)*(GF48:GF52)))</f>
        <v/>
      </c>
      <c r="GK49" s="225"/>
      <c r="GL49" s="225"/>
      <c r="GM49" s="231"/>
      <c r="GN49" s="232"/>
      <c r="GO49" s="232"/>
      <c r="GP49" s="233"/>
      <c r="GQ49" s="246" t="str">
        <f>IF(SUMPRODUCT((GN48:GN52)*(GO48:GO52))=0,"",SUMPRODUCT((GN48:GN52)*(GO48:GO52)))</f>
        <v/>
      </c>
      <c r="GT49" s="225"/>
      <c r="GU49" s="225"/>
      <c r="GV49" s="231"/>
      <c r="GW49" s="232"/>
      <c r="GX49" s="232"/>
      <c r="GY49" s="233"/>
      <c r="GZ49" s="246" t="str">
        <f>IF(SUMPRODUCT((GW48:GW52)*(GX48:GX52))=0,"",SUMPRODUCT((GW48:GW52)*(GX48:GX52)))</f>
        <v/>
      </c>
      <c r="HC49" s="225"/>
      <c r="HD49" s="225"/>
      <c r="HE49" s="231"/>
      <c r="HF49" s="232"/>
      <c r="HG49" s="232"/>
      <c r="HH49" s="233"/>
      <c r="HI49" s="246" t="str">
        <f>IF(SUMPRODUCT((HF48:HF52)*(HG48:HG52))=0,"",SUMPRODUCT((HF48:HF52)*(HG48:HG52)))</f>
        <v/>
      </c>
    </row>
    <row r="50" spans="3:217" ht="14" outlineLevel="2">
      <c r="D50" s="225"/>
      <c r="E50" s="225"/>
      <c r="F50" s="231"/>
      <c r="G50" s="232"/>
      <c r="H50" s="232"/>
      <c r="I50" s="233"/>
      <c r="J50" s="246" t="str">
        <f>IF(SUMPRODUCT((G48:G52)*(H48:H52))=0,"",SUMPRODUCT((G48:G52)*(H48:H52)))</f>
        <v/>
      </c>
      <c r="M50" s="225"/>
      <c r="N50" s="225"/>
      <c r="O50" s="231"/>
      <c r="P50" s="232"/>
      <c r="Q50" s="232"/>
      <c r="R50" s="233"/>
      <c r="S50" s="246" t="str">
        <f>IF(SUMPRODUCT((P48:P52)*(Q48:Q52))=0,"",SUMPRODUCT((P48:P52)*(Q48:Q52)))</f>
        <v/>
      </c>
      <c r="V50" s="225"/>
      <c r="W50" s="225"/>
      <c r="X50" s="231"/>
      <c r="Y50" s="232"/>
      <c r="Z50" s="232"/>
      <c r="AA50" s="233"/>
      <c r="AB50" s="246" t="str">
        <f>IF(SUMPRODUCT((Y48:Y52)*(Z48:Z52))=0,"",SUMPRODUCT((Y48:Y52)*(Z48:Z52)))</f>
        <v/>
      </c>
      <c r="AE50" s="225"/>
      <c r="AF50" s="225"/>
      <c r="AG50" s="231"/>
      <c r="AH50" s="232"/>
      <c r="AI50" s="232"/>
      <c r="AJ50" s="233"/>
      <c r="AK50" s="246" t="str">
        <f>IF(SUMPRODUCT((AH48:AH52)*(AI48:AI52))=0,"",SUMPRODUCT((AH48:AH52)*(AI48:AI52)))</f>
        <v/>
      </c>
      <c r="AN50" s="225"/>
      <c r="AO50" s="225"/>
      <c r="AP50" s="231"/>
      <c r="AQ50" s="232"/>
      <c r="AR50" s="232"/>
      <c r="AS50" s="233"/>
      <c r="AT50" s="246" t="str">
        <f>IF(SUMPRODUCT((AQ48:AQ52)*(AR48:AR52))=0,"",SUMPRODUCT((AQ48:AQ52)*(AR48:AR52)))</f>
        <v/>
      </c>
      <c r="AW50" s="225"/>
      <c r="AX50" s="225"/>
      <c r="AY50" s="231"/>
      <c r="AZ50" s="232"/>
      <c r="BA50" s="232"/>
      <c r="BB50" s="233"/>
      <c r="BC50" s="246" t="str">
        <f>IF(SUMPRODUCT((AZ48:AZ52)*(BA48:BA52))=0,"",SUMPRODUCT((AZ48:AZ52)*(BA48:BA52)))</f>
        <v/>
      </c>
      <c r="BF50" s="225"/>
      <c r="BG50" s="225"/>
      <c r="BH50" s="231"/>
      <c r="BI50" s="232"/>
      <c r="BJ50" s="232"/>
      <c r="BK50" s="233"/>
      <c r="BL50" s="246" t="str">
        <f>IF(SUMPRODUCT((BI48:BI52)*(BJ48:BJ52))=0,"",SUMPRODUCT((BI48:BI52)*(BJ48:BJ52)))</f>
        <v/>
      </c>
      <c r="BO50" s="225"/>
      <c r="BP50" s="225"/>
      <c r="BQ50" s="231"/>
      <c r="BR50" s="232"/>
      <c r="BS50" s="232"/>
      <c r="BT50" s="233"/>
      <c r="BU50" s="246" t="str">
        <f>IF(SUMPRODUCT((BR48:BR52)*(BS48:BS52))=0,"",SUMPRODUCT((BR48:BR52)*(BS48:BS52)))</f>
        <v/>
      </c>
      <c r="BX50" s="225"/>
      <c r="BY50" s="225"/>
      <c r="BZ50" s="231"/>
      <c r="CA50" s="232"/>
      <c r="CB50" s="232"/>
      <c r="CC50" s="233"/>
      <c r="CD50" s="246" t="str">
        <f>IF(SUMPRODUCT((CA48:CA52)*(CB48:CB52))=0,"",SUMPRODUCT((CA48:CA52)*(CB48:CB52)))</f>
        <v/>
      </c>
      <c r="CG50" s="225"/>
      <c r="CH50" s="225"/>
      <c r="CI50" s="231"/>
      <c r="CJ50" s="232"/>
      <c r="CK50" s="232"/>
      <c r="CL50" s="233"/>
      <c r="CM50" s="246" t="str">
        <f>IF(SUMPRODUCT((CJ48:CJ52)*(CK48:CK52))=0,"",SUMPRODUCT((CJ48:CJ52)*(CK48:CK52)))</f>
        <v/>
      </c>
      <c r="CP50" s="225"/>
      <c r="CQ50" s="225"/>
      <c r="CR50" s="231"/>
      <c r="CS50" s="232"/>
      <c r="CT50" s="232"/>
      <c r="CU50" s="233"/>
      <c r="CV50" s="246" t="str">
        <f>IF(SUMPRODUCT((CS48:CS52)*(CT48:CT52))=0,"",SUMPRODUCT((CS48:CS52)*(CT48:CT52)))</f>
        <v/>
      </c>
      <c r="CY50" s="225"/>
      <c r="CZ50" s="225"/>
      <c r="DA50" s="231"/>
      <c r="DB50" s="232"/>
      <c r="DC50" s="232"/>
      <c r="DD50" s="233"/>
      <c r="DE50" s="246" t="str">
        <f>IF(SUMPRODUCT((DB48:DB52)*(DC48:DC52))=0,"",SUMPRODUCT((DB48:DB52)*(DC48:DC52)))</f>
        <v/>
      </c>
      <c r="DH50" s="225"/>
      <c r="DI50" s="225"/>
      <c r="DJ50" s="231"/>
      <c r="DK50" s="232"/>
      <c r="DL50" s="232"/>
      <c r="DM50" s="233"/>
      <c r="DN50" s="246" t="str">
        <f>IF(SUMPRODUCT((DK48:DK52)*(DL48:DL52))=0,"",SUMPRODUCT((DK48:DK52)*(DL48:DL52)))</f>
        <v/>
      </c>
      <c r="DQ50" s="225"/>
      <c r="DR50" s="225"/>
      <c r="DS50" s="231"/>
      <c r="DT50" s="232"/>
      <c r="DU50" s="232"/>
      <c r="DV50" s="233"/>
      <c r="DW50" s="246" t="str">
        <f>IF(SUMPRODUCT((DT48:DT52)*(DU48:DU52))=0,"",SUMPRODUCT((DT48:DT52)*(DU48:DU52)))</f>
        <v/>
      </c>
      <c r="DZ50" s="225"/>
      <c r="EA50" s="225"/>
      <c r="EB50" s="231"/>
      <c r="EC50" s="232"/>
      <c r="ED50" s="232"/>
      <c r="EE50" s="233"/>
      <c r="EF50" s="246" t="str">
        <f>IF(SUMPRODUCT((EC48:EC52)*(ED48:ED52))=0,"",SUMPRODUCT((EC48:EC52)*(ED48:ED52)))</f>
        <v/>
      </c>
      <c r="EI50" s="225"/>
      <c r="EJ50" s="225"/>
      <c r="EK50" s="231"/>
      <c r="EL50" s="232"/>
      <c r="EM50" s="232"/>
      <c r="EN50" s="233"/>
      <c r="EO50" s="246" t="str">
        <f>IF(SUMPRODUCT((EL48:EL52)*(EM48:EM52))=0,"",SUMPRODUCT((EL48:EL52)*(EM48:EM52)))</f>
        <v/>
      </c>
      <c r="ER50" s="225"/>
      <c r="ES50" s="225"/>
      <c r="ET50" s="231"/>
      <c r="EU50" s="232"/>
      <c r="EV50" s="232"/>
      <c r="EW50" s="233"/>
      <c r="EX50" s="246" t="str">
        <f>IF(SUMPRODUCT((EU48:EU52)*(EV48:EV52))=0,"",SUMPRODUCT((EU48:EU52)*(EV48:EV52)))</f>
        <v/>
      </c>
      <c r="FA50" s="225"/>
      <c r="FB50" s="225"/>
      <c r="FC50" s="231"/>
      <c r="FD50" s="232"/>
      <c r="FE50" s="232"/>
      <c r="FF50" s="233"/>
      <c r="FG50" s="246" t="str">
        <f>IF(SUMPRODUCT((FD48:FD52)*(FE48:FE52))=0,"",SUMPRODUCT((FD48:FD52)*(FE48:FE52)))</f>
        <v/>
      </c>
      <c r="FJ50" s="225"/>
      <c r="FK50" s="225"/>
      <c r="FL50" s="231"/>
      <c r="FM50" s="232"/>
      <c r="FN50" s="232"/>
      <c r="FO50" s="233"/>
      <c r="FP50" s="246" t="str">
        <f>IF(SUMPRODUCT((FM48:FM52)*(FN48:FN52))=0,"",SUMPRODUCT((FM48:FM52)*(FN48:FN52)))</f>
        <v/>
      </c>
      <c r="FS50" s="225"/>
      <c r="FT50" s="225"/>
      <c r="FU50" s="231"/>
      <c r="FV50" s="232"/>
      <c r="FW50" s="232"/>
      <c r="FX50" s="233"/>
      <c r="FY50" s="246" t="str">
        <f>IF(SUMPRODUCT((FV48:FV52)*(FW48:FW52))=0,"",SUMPRODUCT((FV48:FV52)*(FW48:FW52)))</f>
        <v/>
      </c>
      <c r="GB50" s="225"/>
      <c r="GC50" s="225"/>
      <c r="GD50" s="231"/>
      <c r="GE50" s="232"/>
      <c r="GF50" s="232"/>
      <c r="GG50" s="233"/>
      <c r="GH50" s="246" t="str">
        <f>IF(SUMPRODUCT((GE48:GE52)*(GF48:GF52))=0,"",SUMPRODUCT((GE48:GE52)*(GF48:GF52)))</f>
        <v/>
      </c>
      <c r="GK50" s="225"/>
      <c r="GL50" s="225"/>
      <c r="GM50" s="231"/>
      <c r="GN50" s="232"/>
      <c r="GO50" s="232"/>
      <c r="GP50" s="233"/>
      <c r="GQ50" s="246" t="str">
        <f>IF(SUMPRODUCT((GN48:GN52)*(GO48:GO52))=0,"",SUMPRODUCT((GN48:GN52)*(GO48:GO52)))</f>
        <v/>
      </c>
      <c r="GT50" s="225"/>
      <c r="GU50" s="225"/>
      <c r="GV50" s="231"/>
      <c r="GW50" s="232"/>
      <c r="GX50" s="232"/>
      <c r="GY50" s="233"/>
      <c r="GZ50" s="246" t="str">
        <f>IF(SUMPRODUCT((GW48:GW52)*(GX48:GX52))=0,"",SUMPRODUCT((GW48:GW52)*(GX48:GX52)))</f>
        <v/>
      </c>
      <c r="HC50" s="225"/>
      <c r="HD50" s="225"/>
      <c r="HE50" s="231"/>
      <c r="HF50" s="232"/>
      <c r="HG50" s="232"/>
      <c r="HH50" s="233"/>
      <c r="HI50" s="246" t="str">
        <f>IF(SUMPRODUCT((HF48:HF52)*(HG48:HG52))=0,"",SUMPRODUCT((HF48:HF52)*(HG48:HG52)))</f>
        <v/>
      </c>
    </row>
    <row r="51" spans="3:217" ht="14" outlineLevel="2">
      <c r="D51" s="225"/>
      <c r="E51" s="225"/>
      <c r="F51" s="231"/>
      <c r="G51" s="232"/>
      <c r="H51" s="232"/>
      <c r="I51" s="233"/>
      <c r="J51" s="246" t="str">
        <f>IF(SUMPRODUCT((G48:G52)*(H48:H52))=0,"",SUMPRODUCT((G48:G52)*(H48:H52)))</f>
        <v/>
      </c>
      <c r="M51" s="225"/>
      <c r="N51" s="225"/>
      <c r="O51" s="231"/>
      <c r="P51" s="232"/>
      <c r="Q51" s="232"/>
      <c r="R51" s="233"/>
      <c r="S51" s="246" t="str">
        <f>IF(SUMPRODUCT((P48:P52)*(Q48:Q52))=0,"",SUMPRODUCT((P48:P52)*(Q48:Q52)))</f>
        <v/>
      </c>
      <c r="V51" s="225"/>
      <c r="W51" s="225"/>
      <c r="X51" s="231"/>
      <c r="Y51" s="232"/>
      <c r="Z51" s="232"/>
      <c r="AA51" s="233"/>
      <c r="AB51" s="246" t="str">
        <f>IF(SUMPRODUCT((Y48:Y52)*(Z48:Z52))=0,"",SUMPRODUCT((Y48:Y52)*(Z48:Z52)))</f>
        <v/>
      </c>
      <c r="AE51" s="225"/>
      <c r="AF51" s="225"/>
      <c r="AG51" s="231"/>
      <c r="AH51" s="232"/>
      <c r="AI51" s="232"/>
      <c r="AJ51" s="233"/>
      <c r="AK51" s="246" t="str">
        <f>IF(SUMPRODUCT((AH48:AH52)*(AI48:AI52))=0,"",SUMPRODUCT((AH48:AH52)*(AI48:AI52)))</f>
        <v/>
      </c>
      <c r="AN51" s="225"/>
      <c r="AO51" s="225"/>
      <c r="AP51" s="231"/>
      <c r="AQ51" s="232"/>
      <c r="AR51" s="232"/>
      <c r="AS51" s="233"/>
      <c r="AT51" s="246" t="str">
        <f>IF(SUMPRODUCT((AQ48:AQ52)*(AR48:AR52))=0,"",SUMPRODUCT((AQ48:AQ52)*(AR48:AR52)))</f>
        <v/>
      </c>
      <c r="AW51" s="225"/>
      <c r="AX51" s="225"/>
      <c r="AY51" s="231"/>
      <c r="AZ51" s="232"/>
      <c r="BA51" s="232"/>
      <c r="BB51" s="233"/>
      <c r="BC51" s="246" t="str">
        <f>IF(SUMPRODUCT((AZ48:AZ52)*(BA48:BA52))=0,"",SUMPRODUCT((AZ48:AZ52)*(BA48:BA52)))</f>
        <v/>
      </c>
      <c r="BF51" s="225"/>
      <c r="BG51" s="225"/>
      <c r="BH51" s="231"/>
      <c r="BI51" s="232"/>
      <c r="BJ51" s="232"/>
      <c r="BK51" s="233"/>
      <c r="BL51" s="246" t="str">
        <f>IF(SUMPRODUCT((BI48:BI52)*(BJ48:BJ52))=0,"",SUMPRODUCT((BI48:BI52)*(BJ48:BJ52)))</f>
        <v/>
      </c>
      <c r="BO51" s="225"/>
      <c r="BP51" s="225"/>
      <c r="BQ51" s="231"/>
      <c r="BR51" s="232"/>
      <c r="BS51" s="232"/>
      <c r="BT51" s="233"/>
      <c r="BU51" s="246" t="str">
        <f>IF(SUMPRODUCT((BR48:BR52)*(BS48:BS52))=0,"",SUMPRODUCT((BR48:BR52)*(BS48:BS52)))</f>
        <v/>
      </c>
      <c r="BX51" s="225"/>
      <c r="BY51" s="225"/>
      <c r="BZ51" s="231"/>
      <c r="CA51" s="232"/>
      <c r="CB51" s="232"/>
      <c r="CC51" s="233"/>
      <c r="CD51" s="246" t="str">
        <f>IF(SUMPRODUCT((CA48:CA52)*(CB48:CB52))=0,"",SUMPRODUCT((CA48:CA52)*(CB48:CB52)))</f>
        <v/>
      </c>
      <c r="CG51" s="225"/>
      <c r="CH51" s="225"/>
      <c r="CI51" s="231"/>
      <c r="CJ51" s="232"/>
      <c r="CK51" s="232"/>
      <c r="CL51" s="233"/>
      <c r="CM51" s="246" t="str">
        <f>IF(SUMPRODUCT((CJ48:CJ52)*(CK48:CK52))=0,"",SUMPRODUCT((CJ48:CJ52)*(CK48:CK52)))</f>
        <v/>
      </c>
      <c r="CP51" s="225"/>
      <c r="CQ51" s="225"/>
      <c r="CR51" s="231"/>
      <c r="CS51" s="232"/>
      <c r="CT51" s="232"/>
      <c r="CU51" s="233"/>
      <c r="CV51" s="246" t="str">
        <f>IF(SUMPRODUCT((CS48:CS52)*(CT48:CT52))=0,"",SUMPRODUCT((CS48:CS52)*(CT48:CT52)))</f>
        <v/>
      </c>
      <c r="CY51" s="225"/>
      <c r="CZ51" s="225"/>
      <c r="DA51" s="231"/>
      <c r="DB51" s="232"/>
      <c r="DC51" s="232"/>
      <c r="DD51" s="233"/>
      <c r="DE51" s="246" t="str">
        <f>IF(SUMPRODUCT((DB48:DB52)*(DC48:DC52))=0,"",SUMPRODUCT((DB48:DB52)*(DC48:DC52)))</f>
        <v/>
      </c>
      <c r="DH51" s="225"/>
      <c r="DI51" s="225"/>
      <c r="DJ51" s="231"/>
      <c r="DK51" s="232"/>
      <c r="DL51" s="232"/>
      <c r="DM51" s="233"/>
      <c r="DN51" s="246" t="str">
        <f>IF(SUMPRODUCT((DK48:DK52)*(DL48:DL52))=0,"",SUMPRODUCT((DK48:DK52)*(DL48:DL52)))</f>
        <v/>
      </c>
      <c r="DQ51" s="225"/>
      <c r="DR51" s="225"/>
      <c r="DS51" s="231"/>
      <c r="DT51" s="232"/>
      <c r="DU51" s="232"/>
      <c r="DV51" s="233"/>
      <c r="DW51" s="246" t="str">
        <f>IF(SUMPRODUCT((DT48:DT52)*(DU48:DU52))=0,"",SUMPRODUCT((DT48:DT52)*(DU48:DU52)))</f>
        <v/>
      </c>
      <c r="DZ51" s="225"/>
      <c r="EA51" s="225"/>
      <c r="EB51" s="231"/>
      <c r="EC51" s="232"/>
      <c r="ED51" s="232"/>
      <c r="EE51" s="233"/>
      <c r="EF51" s="246" t="str">
        <f>IF(SUMPRODUCT((EC48:EC52)*(ED48:ED52))=0,"",SUMPRODUCT((EC48:EC52)*(ED48:ED52)))</f>
        <v/>
      </c>
      <c r="EI51" s="225"/>
      <c r="EJ51" s="225"/>
      <c r="EK51" s="231"/>
      <c r="EL51" s="232"/>
      <c r="EM51" s="232"/>
      <c r="EN51" s="233"/>
      <c r="EO51" s="246" t="str">
        <f>IF(SUMPRODUCT((EL48:EL52)*(EM48:EM52))=0,"",SUMPRODUCT((EL48:EL52)*(EM48:EM52)))</f>
        <v/>
      </c>
      <c r="ER51" s="225"/>
      <c r="ES51" s="225"/>
      <c r="ET51" s="231"/>
      <c r="EU51" s="232"/>
      <c r="EV51" s="232"/>
      <c r="EW51" s="233"/>
      <c r="EX51" s="246" t="str">
        <f>IF(SUMPRODUCT((EU48:EU52)*(EV48:EV52))=0,"",SUMPRODUCT((EU48:EU52)*(EV48:EV52)))</f>
        <v/>
      </c>
      <c r="FA51" s="225"/>
      <c r="FB51" s="225"/>
      <c r="FC51" s="231"/>
      <c r="FD51" s="232"/>
      <c r="FE51" s="232"/>
      <c r="FF51" s="233"/>
      <c r="FG51" s="246" t="str">
        <f>IF(SUMPRODUCT((FD48:FD52)*(FE48:FE52))=0,"",SUMPRODUCT((FD48:FD52)*(FE48:FE52)))</f>
        <v/>
      </c>
      <c r="FJ51" s="225"/>
      <c r="FK51" s="225"/>
      <c r="FL51" s="231"/>
      <c r="FM51" s="232"/>
      <c r="FN51" s="232"/>
      <c r="FO51" s="233"/>
      <c r="FP51" s="246" t="str">
        <f>IF(SUMPRODUCT((FM48:FM52)*(FN48:FN52))=0,"",SUMPRODUCT((FM48:FM52)*(FN48:FN52)))</f>
        <v/>
      </c>
      <c r="FS51" s="225"/>
      <c r="FT51" s="225"/>
      <c r="FU51" s="231"/>
      <c r="FV51" s="232"/>
      <c r="FW51" s="232"/>
      <c r="FX51" s="233"/>
      <c r="FY51" s="246" t="str">
        <f>IF(SUMPRODUCT((FV48:FV52)*(FW48:FW52))=0,"",SUMPRODUCT((FV48:FV52)*(FW48:FW52)))</f>
        <v/>
      </c>
      <c r="GB51" s="225"/>
      <c r="GC51" s="225"/>
      <c r="GD51" s="231"/>
      <c r="GE51" s="232"/>
      <c r="GF51" s="232"/>
      <c r="GG51" s="233"/>
      <c r="GH51" s="246" t="str">
        <f>IF(SUMPRODUCT((GE48:GE52)*(GF48:GF52))=0,"",SUMPRODUCT((GE48:GE52)*(GF48:GF52)))</f>
        <v/>
      </c>
      <c r="GK51" s="225"/>
      <c r="GL51" s="225"/>
      <c r="GM51" s="231"/>
      <c r="GN51" s="232"/>
      <c r="GO51" s="232"/>
      <c r="GP51" s="233"/>
      <c r="GQ51" s="246" t="str">
        <f>IF(SUMPRODUCT((GN48:GN52)*(GO48:GO52))=0,"",SUMPRODUCT((GN48:GN52)*(GO48:GO52)))</f>
        <v/>
      </c>
      <c r="GT51" s="225"/>
      <c r="GU51" s="225"/>
      <c r="GV51" s="231"/>
      <c r="GW51" s="232"/>
      <c r="GX51" s="232"/>
      <c r="GY51" s="233"/>
      <c r="GZ51" s="246" t="str">
        <f>IF(SUMPRODUCT((GW48:GW52)*(GX48:GX52))=0,"",SUMPRODUCT((GW48:GW52)*(GX48:GX52)))</f>
        <v/>
      </c>
      <c r="HC51" s="225"/>
      <c r="HD51" s="225"/>
      <c r="HE51" s="231"/>
      <c r="HF51" s="232"/>
      <c r="HG51" s="232"/>
      <c r="HH51" s="233"/>
      <c r="HI51" s="246" t="str">
        <f>IF(SUMPRODUCT((HF48:HF52)*(HG48:HG52))=0,"",SUMPRODUCT((HF48:HF52)*(HG48:HG52)))</f>
        <v/>
      </c>
    </row>
    <row r="52" spans="3:217" ht="14" outlineLevel="2">
      <c r="D52" s="225"/>
      <c r="E52" s="225"/>
      <c r="F52" s="231"/>
      <c r="G52" s="232"/>
      <c r="H52" s="232"/>
      <c r="I52" s="233"/>
      <c r="J52" s="246" t="str">
        <f>IF(SUMPRODUCT((G48:G52)*(H48:H52))=0,"",SUMPRODUCT((G48:G52)*(H48:H52)))</f>
        <v/>
      </c>
      <c r="M52" s="225"/>
      <c r="N52" s="225"/>
      <c r="O52" s="231"/>
      <c r="P52" s="232"/>
      <c r="Q52" s="232"/>
      <c r="R52" s="233"/>
      <c r="S52" s="246" t="str">
        <f>IF(SUMPRODUCT((P48:P52)*(Q48:Q52))=0,"",SUMPRODUCT((P48:P52)*(Q48:Q52)))</f>
        <v/>
      </c>
      <c r="V52" s="225"/>
      <c r="W52" s="225"/>
      <c r="X52" s="231"/>
      <c r="Y52" s="232"/>
      <c r="Z52" s="232"/>
      <c r="AA52" s="233"/>
      <c r="AB52" s="246" t="str">
        <f>IF(SUMPRODUCT((Y48:Y52)*(Z48:Z52))=0,"",SUMPRODUCT((Y48:Y52)*(Z48:Z52)))</f>
        <v/>
      </c>
      <c r="AE52" s="225"/>
      <c r="AF52" s="225"/>
      <c r="AG52" s="231"/>
      <c r="AH52" s="232"/>
      <c r="AI52" s="232"/>
      <c r="AJ52" s="233"/>
      <c r="AK52" s="246" t="str">
        <f>IF(SUMPRODUCT((AH48:AH52)*(AI48:AI52))=0,"",SUMPRODUCT((AH48:AH52)*(AI48:AI52)))</f>
        <v/>
      </c>
      <c r="AN52" s="225"/>
      <c r="AO52" s="225"/>
      <c r="AP52" s="231"/>
      <c r="AQ52" s="232"/>
      <c r="AR52" s="232"/>
      <c r="AS52" s="233"/>
      <c r="AT52" s="246" t="str">
        <f>IF(SUMPRODUCT((AQ48:AQ52)*(AR48:AR52))=0,"",SUMPRODUCT((AQ48:AQ52)*(AR48:AR52)))</f>
        <v/>
      </c>
      <c r="AW52" s="225"/>
      <c r="AX52" s="225"/>
      <c r="AY52" s="231"/>
      <c r="AZ52" s="232"/>
      <c r="BA52" s="232"/>
      <c r="BB52" s="233"/>
      <c r="BC52" s="246" t="str">
        <f>IF(SUMPRODUCT((AZ48:AZ52)*(BA48:BA52))=0,"",SUMPRODUCT((AZ48:AZ52)*(BA48:BA52)))</f>
        <v/>
      </c>
      <c r="BF52" s="225"/>
      <c r="BG52" s="225"/>
      <c r="BH52" s="231"/>
      <c r="BI52" s="232"/>
      <c r="BJ52" s="232"/>
      <c r="BK52" s="233"/>
      <c r="BL52" s="246" t="str">
        <f>IF(SUMPRODUCT((BI48:BI52)*(BJ48:BJ52))=0,"",SUMPRODUCT((BI48:BI52)*(BJ48:BJ52)))</f>
        <v/>
      </c>
      <c r="BO52" s="225"/>
      <c r="BP52" s="225"/>
      <c r="BQ52" s="231"/>
      <c r="BR52" s="232"/>
      <c r="BS52" s="232"/>
      <c r="BT52" s="233"/>
      <c r="BU52" s="246" t="str">
        <f>IF(SUMPRODUCT((BR48:BR52)*(BS48:BS52))=0,"",SUMPRODUCT((BR48:BR52)*(BS48:BS52)))</f>
        <v/>
      </c>
      <c r="BX52" s="225"/>
      <c r="BY52" s="225"/>
      <c r="BZ52" s="231"/>
      <c r="CA52" s="232"/>
      <c r="CB52" s="232"/>
      <c r="CC52" s="233"/>
      <c r="CD52" s="246" t="str">
        <f>IF(SUMPRODUCT((CA48:CA52)*(CB48:CB52))=0,"",SUMPRODUCT((CA48:CA52)*(CB48:CB52)))</f>
        <v/>
      </c>
      <c r="CG52" s="225"/>
      <c r="CH52" s="225"/>
      <c r="CI52" s="231"/>
      <c r="CJ52" s="232"/>
      <c r="CK52" s="232"/>
      <c r="CL52" s="233"/>
      <c r="CM52" s="246" t="str">
        <f>IF(SUMPRODUCT((CJ48:CJ52)*(CK48:CK52))=0,"",SUMPRODUCT((CJ48:CJ52)*(CK48:CK52)))</f>
        <v/>
      </c>
      <c r="CP52" s="225"/>
      <c r="CQ52" s="225"/>
      <c r="CR52" s="231"/>
      <c r="CS52" s="232"/>
      <c r="CT52" s="232"/>
      <c r="CU52" s="233"/>
      <c r="CV52" s="246" t="str">
        <f>IF(SUMPRODUCT((CS48:CS52)*(CT48:CT52))=0,"",SUMPRODUCT((CS48:CS52)*(CT48:CT52)))</f>
        <v/>
      </c>
      <c r="CY52" s="225"/>
      <c r="CZ52" s="225"/>
      <c r="DA52" s="231"/>
      <c r="DB52" s="232"/>
      <c r="DC52" s="232"/>
      <c r="DD52" s="233"/>
      <c r="DE52" s="246" t="str">
        <f>IF(SUMPRODUCT((DB48:DB52)*(DC48:DC52))=0,"",SUMPRODUCT((DB48:DB52)*(DC48:DC52)))</f>
        <v/>
      </c>
      <c r="DH52" s="225"/>
      <c r="DI52" s="225"/>
      <c r="DJ52" s="231"/>
      <c r="DK52" s="232"/>
      <c r="DL52" s="232"/>
      <c r="DM52" s="233"/>
      <c r="DN52" s="246" t="str">
        <f>IF(SUMPRODUCT((DK48:DK52)*(DL48:DL52))=0,"",SUMPRODUCT((DK48:DK52)*(DL48:DL52)))</f>
        <v/>
      </c>
      <c r="DQ52" s="225"/>
      <c r="DR52" s="225"/>
      <c r="DS52" s="231"/>
      <c r="DT52" s="232"/>
      <c r="DU52" s="232"/>
      <c r="DV52" s="233"/>
      <c r="DW52" s="246" t="str">
        <f>IF(SUMPRODUCT((DT48:DT52)*(DU48:DU52))=0,"",SUMPRODUCT((DT48:DT52)*(DU48:DU52)))</f>
        <v/>
      </c>
      <c r="DZ52" s="225"/>
      <c r="EA52" s="225"/>
      <c r="EB52" s="231"/>
      <c r="EC52" s="232"/>
      <c r="ED52" s="232"/>
      <c r="EE52" s="233"/>
      <c r="EF52" s="246" t="str">
        <f>IF(SUMPRODUCT((EC48:EC52)*(ED48:ED52))=0,"",SUMPRODUCT((EC48:EC52)*(ED48:ED52)))</f>
        <v/>
      </c>
      <c r="EI52" s="225"/>
      <c r="EJ52" s="225"/>
      <c r="EK52" s="231"/>
      <c r="EL52" s="232"/>
      <c r="EM52" s="232"/>
      <c r="EN52" s="233"/>
      <c r="EO52" s="246" t="str">
        <f>IF(SUMPRODUCT((EL48:EL52)*(EM48:EM52))=0,"",SUMPRODUCT((EL48:EL52)*(EM48:EM52)))</f>
        <v/>
      </c>
      <c r="ER52" s="225"/>
      <c r="ES52" s="225"/>
      <c r="ET52" s="231"/>
      <c r="EU52" s="232"/>
      <c r="EV52" s="232"/>
      <c r="EW52" s="233"/>
      <c r="EX52" s="246" t="str">
        <f>IF(SUMPRODUCT((EU48:EU52)*(EV48:EV52))=0,"",SUMPRODUCT((EU48:EU52)*(EV48:EV52)))</f>
        <v/>
      </c>
      <c r="FA52" s="225"/>
      <c r="FB52" s="225"/>
      <c r="FC52" s="231"/>
      <c r="FD52" s="232"/>
      <c r="FE52" s="232"/>
      <c r="FF52" s="233"/>
      <c r="FG52" s="246" t="str">
        <f>IF(SUMPRODUCT((FD48:FD52)*(FE48:FE52))=0,"",SUMPRODUCT((FD48:FD52)*(FE48:FE52)))</f>
        <v/>
      </c>
      <c r="FJ52" s="225"/>
      <c r="FK52" s="225"/>
      <c r="FL52" s="231"/>
      <c r="FM52" s="232"/>
      <c r="FN52" s="232"/>
      <c r="FO52" s="233"/>
      <c r="FP52" s="246" t="str">
        <f>IF(SUMPRODUCT((FM48:FM52)*(FN48:FN52))=0,"",SUMPRODUCT((FM48:FM52)*(FN48:FN52)))</f>
        <v/>
      </c>
      <c r="FS52" s="225"/>
      <c r="FT52" s="225"/>
      <c r="FU52" s="231"/>
      <c r="FV52" s="232"/>
      <c r="FW52" s="232"/>
      <c r="FX52" s="233"/>
      <c r="FY52" s="246" t="str">
        <f>IF(SUMPRODUCT((FV48:FV52)*(FW48:FW52))=0,"",SUMPRODUCT((FV48:FV52)*(FW48:FW52)))</f>
        <v/>
      </c>
      <c r="GB52" s="225"/>
      <c r="GC52" s="225"/>
      <c r="GD52" s="231"/>
      <c r="GE52" s="232"/>
      <c r="GF52" s="232"/>
      <c r="GG52" s="233"/>
      <c r="GH52" s="246" t="str">
        <f>IF(SUMPRODUCT((GE48:GE52)*(GF48:GF52))=0,"",SUMPRODUCT((GE48:GE52)*(GF48:GF52)))</f>
        <v/>
      </c>
      <c r="GK52" s="225"/>
      <c r="GL52" s="225"/>
      <c r="GM52" s="231"/>
      <c r="GN52" s="232"/>
      <c r="GO52" s="232"/>
      <c r="GP52" s="233"/>
      <c r="GQ52" s="246" t="str">
        <f>IF(SUMPRODUCT((GN48:GN52)*(GO48:GO52))=0,"",SUMPRODUCT((GN48:GN52)*(GO48:GO52)))</f>
        <v/>
      </c>
      <c r="GT52" s="225"/>
      <c r="GU52" s="225"/>
      <c r="GV52" s="231"/>
      <c r="GW52" s="232"/>
      <c r="GX52" s="232"/>
      <c r="GY52" s="233"/>
      <c r="GZ52" s="246" t="str">
        <f>IF(SUMPRODUCT((GW48:GW52)*(GX48:GX52))=0,"",SUMPRODUCT((GW48:GW52)*(GX48:GX52)))</f>
        <v/>
      </c>
      <c r="HC52" s="225"/>
      <c r="HD52" s="225"/>
      <c r="HE52" s="231"/>
      <c r="HF52" s="232"/>
      <c r="HG52" s="232"/>
      <c r="HH52" s="233"/>
      <c r="HI52" s="246" t="str">
        <f>IF(SUMPRODUCT((HF48:HF52)*(HG48:HG52))=0,"",SUMPRODUCT((HF48:HF52)*(HG48:HG52)))</f>
        <v/>
      </c>
    </row>
    <row r="53" spans="3:217" outlineLevel="1">
      <c r="F53" s="221"/>
      <c r="G53" s="228"/>
      <c r="H53" s="228"/>
      <c r="I53" s="228"/>
      <c r="J53" s="228"/>
      <c r="O53" s="221"/>
      <c r="P53" s="228"/>
      <c r="Q53" s="228"/>
      <c r="R53" s="228"/>
      <c r="S53" s="228"/>
      <c r="X53" s="221"/>
      <c r="Y53" s="228"/>
      <c r="Z53" s="228"/>
      <c r="AA53" s="228"/>
      <c r="AB53" s="228"/>
      <c r="AG53" s="221"/>
      <c r="AH53" s="228"/>
      <c r="AI53" s="228"/>
      <c r="AJ53" s="228"/>
      <c r="AK53" s="228"/>
      <c r="AP53" s="221"/>
      <c r="AQ53" s="228"/>
      <c r="AR53" s="228"/>
      <c r="AS53" s="228"/>
      <c r="AT53" s="228"/>
      <c r="AY53" s="221"/>
      <c r="AZ53" s="228"/>
      <c r="BA53" s="228"/>
      <c r="BB53" s="228"/>
      <c r="BC53" s="228"/>
      <c r="BH53" s="221"/>
      <c r="BI53" s="228"/>
      <c r="BJ53" s="228"/>
      <c r="BK53" s="228"/>
      <c r="BL53" s="228"/>
      <c r="BQ53" s="221"/>
      <c r="BR53" s="228"/>
      <c r="BS53" s="228"/>
      <c r="BT53" s="228"/>
      <c r="BU53" s="228"/>
      <c r="BZ53" s="221"/>
      <c r="CA53" s="228"/>
      <c r="CB53" s="228"/>
      <c r="CC53" s="228"/>
      <c r="CD53" s="228"/>
      <c r="CI53" s="221"/>
      <c r="CJ53" s="228"/>
      <c r="CK53" s="228"/>
      <c r="CL53" s="228"/>
      <c r="CM53" s="228"/>
      <c r="CR53" s="221"/>
      <c r="CS53" s="228"/>
      <c r="CT53" s="228"/>
      <c r="CU53" s="228"/>
      <c r="CV53" s="228"/>
      <c r="DA53" s="221"/>
      <c r="DB53" s="228"/>
      <c r="DC53" s="228"/>
      <c r="DD53" s="228"/>
      <c r="DE53" s="228"/>
      <c r="DJ53" s="221"/>
      <c r="DK53" s="228"/>
      <c r="DL53" s="228"/>
      <c r="DM53" s="228"/>
      <c r="DN53" s="228"/>
      <c r="DS53" s="221"/>
      <c r="DT53" s="228"/>
      <c r="DU53" s="228"/>
      <c r="DV53" s="228"/>
      <c r="DW53" s="228"/>
      <c r="EB53" s="221"/>
      <c r="EC53" s="228"/>
      <c r="ED53" s="228"/>
      <c r="EE53" s="228"/>
      <c r="EF53" s="228"/>
      <c r="EK53" s="221"/>
      <c r="EL53" s="228"/>
      <c r="EM53" s="228"/>
      <c r="EN53" s="228"/>
      <c r="EO53" s="228"/>
      <c r="ET53" s="221"/>
      <c r="EU53" s="228"/>
      <c r="EV53" s="228"/>
      <c r="EW53" s="228"/>
      <c r="EX53" s="228"/>
      <c r="FC53" s="221"/>
      <c r="FD53" s="228"/>
      <c r="FE53" s="228"/>
      <c r="FF53" s="228"/>
      <c r="FG53" s="228"/>
      <c r="FL53" s="221"/>
      <c r="FM53" s="228"/>
      <c r="FN53" s="228"/>
      <c r="FO53" s="228"/>
      <c r="FP53" s="228"/>
      <c r="FU53" s="221"/>
      <c r="FV53" s="228"/>
      <c r="FW53" s="228"/>
      <c r="FX53" s="228"/>
      <c r="FY53" s="228"/>
      <c r="GD53" s="221"/>
      <c r="GE53" s="228"/>
      <c r="GF53" s="228"/>
      <c r="GG53" s="228"/>
      <c r="GH53" s="228"/>
      <c r="GM53" s="221"/>
      <c r="GN53" s="228"/>
      <c r="GO53" s="228"/>
      <c r="GP53" s="228"/>
      <c r="GQ53" s="228"/>
      <c r="GV53" s="221"/>
      <c r="GW53" s="228"/>
      <c r="GX53" s="228"/>
      <c r="GY53" s="228"/>
      <c r="GZ53" s="228"/>
      <c r="HE53" s="221"/>
      <c r="HF53" s="228"/>
      <c r="HG53" s="228"/>
      <c r="HH53" s="228"/>
      <c r="HI53" s="228"/>
    </row>
    <row r="54" spans="3:217" outlineLevel="1">
      <c r="F54" s="235" t="s">
        <v>145</v>
      </c>
      <c r="G54" s="64" t="str">
        <f>IF(SUM(G13:G17,G20:G24,G27:G31,G34:G38,G41:G45,G48:G52)=0,"",SUM(G13:G17,G20:G24,G27:G31,G34:G38,G41:G45,G48:G52))</f>
        <v/>
      </c>
      <c r="H54" s="228"/>
      <c r="I54" s="228"/>
      <c r="J54" s="228"/>
      <c r="O54" s="235" t="s">
        <v>145</v>
      </c>
      <c r="P54" s="64" t="str">
        <f>IF(SUM(P13:P17,P20:P24,P27:P31,P34:P38,P41:P45,P48:P52)=0,"",SUM(P13:P17,P20:P24,P27:P31,P34:P38,P41:P45,P48:P52))</f>
        <v/>
      </c>
      <c r="Q54" s="228"/>
      <c r="R54" s="228"/>
      <c r="S54" s="228"/>
      <c r="X54" s="235" t="s">
        <v>145</v>
      </c>
      <c r="Y54" s="64" t="str">
        <f>IF(SUM(Y13:Y17,Y20:Y24,Y27:Y31,Y34:Y38,Y41:Y45,Y48:Y52)=0,"",SUM(Y13:Y17,Y20:Y24,Y27:Y31,Y34:Y38,Y41:Y45,Y48:Y52))</f>
        <v/>
      </c>
      <c r="Z54" s="228"/>
      <c r="AA54" s="228"/>
      <c r="AB54" s="228"/>
      <c r="AG54" s="235" t="s">
        <v>145</v>
      </c>
      <c r="AH54" s="64" t="str">
        <f>IF(SUM(AH13:AH17,AH20:AH24,AH27:AH31,AH34:AH38,AH41:AH45,AH48:AH52)=0,"",SUM(AH13:AH17,AH20:AH24,AH27:AH31,AH34:AH38,AH41:AH45,AH48:AH52))</f>
        <v/>
      </c>
      <c r="AI54" s="228"/>
      <c r="AJ54" s="228"/>
      <c r="AK54" s="228"/>
      <c r="AP54" s="235" t="s">
        <v>145</v>
      </c>
      <c r="AQ54" s="64" t="str">
        <f>IF(SUM(AQ13:AQ17,AQ20:AQ24,AQ27:AQ31,AQ34:AQ38,AQ41:AQ45,AQ48:AQ52)=0,"",SUM(AQ13:AQ17,AQ20:AQ24,AQ27:AQ31,AQ34:AQ38,AQ41:AQ45,AQ48:AQ52))</f>
        <v/>
      </c>
      <c r="AR54" s="228"/>
      <c r="AS54" s="228"/>
      <c r="AT54" s="228"/>
      <c r="AY54" s="235" t="s">
        <v>145</v>
      </c>
      <c r="AZ54" s="64" t="str">
        <f>IF(SUM(AZ13:AZ17,AZ20:AZ24,AZ27:AZ31,AZ34:AZ38,AZ41:AZ45,AZ48:AZ52)=0,"",SUM(AZ13:AZ17,AZ20:AZ24,AZ27:AZ31,AZ34:AZ38,AZ41:AZ45,AZ48:AZ52))</f>
        <v/>
      </c>
      <c r="BA54" s="228"/>
      <c r="BB54" s="228"/>
      <c r="BC54" s="228"/>
      <c r="BH54" s="235" t="s">
        <v>145</v>
      </c>
      <c r="BI54" s="64" t="str">
        <f>IF(SUM(BI13:BI17,BI20:BI24,BI27:BI31,BI34:BI38,BI41:BI45,BI48:BI52)=0,"",SUM(BI13:BI17,BI20:BI24,BI27:BI31,BI34:BI38,BI41:BI45,BI48:BI52))</f>
        <v/>
      </c>
      <c r="BJ54" s="228"/>
      <c r="BK54" s="228"/>
      <c r="BL54" s="228"/>
      <c r="BQ54" s="235" t="s">
        <v>145</v>
      </c>
      <c r="BR54" s="64" t="str">
        <f>IF(SUM(BR13:BR17,BR20:BR24,BR27:BR31,BR34:BR38,BR41:BR45,BR48:BR52)=0,"",SUM(BR13:BR17,BR20:BR24,BR27:BR31,BR34:BR38,BR41:BR45,BR48:BR52))</f>
        <v/>
      </c>
      <c r="BS54" s="228"/>
      <c r="BT54" s="228"/>
      <c r="BU54" s="228"/>
      <c r="BZ54" s="235" t="s">
        <v>145</v>
      </c>
      <c r="CA54" s="64" t="str">
        <f>IF(SUM(CA13:CA17,CA20:CA24,CA27:CA31,CA34:CA38,CA41:CA45,CA48:CA52)=0,"",SUM(CA13:CA17,CA20:CA24,CA27:CA31,CA34:CA38,CA41:CA45,CA48:CA52))</f>
        <v/>
      </c>
      <c r="CB54" s="228"/>
      <c r="CC54" s="228"/>
      <c r="CD54" s="228"/>
      <c r="CI54" s="235" t="s">
        <v>145</v>
      </c>
      <c r="CJ54" s="64" t="str">
        <f>IF(SUM(CJ13:CJ17,CJ20:CJ24,CJ27:CJ31,CJ34:CJ38,CJ41:CJ45,CJ48:CJ52)=0,"",SUM(CJ13:CJ17,CJ20:CJ24,CJ27:CJ31,CJ34:CJ38,CJ41:CJ45,CJ48:CJ52))</f>
        <v/>
      </c>
      <c r="CK54" s="228"/>
      <c r="CL54" s="228"/>
      <c r="CM54" s="228"/>
      <c r="CR54" s="235" t="s">
        <v>145</v>
      </c>
      <c r="CS54" s="64" t="str">
        <f>IF(SUM(CS13:CS17,CS20:CS24,CS27:CS31,CS34:CS38,CS41:CS45,CS48:CS52)=0,"",SUM(CS13:CS17,CS20:CS24,CS27:CS31,CS34:CS38,CS41:CS45,CS48:CS52))</f>
        <v/>
      </c>
      <c r="CT54" s="228"/>
      <c r="CU54" s="228"/>
      <c r="CV54" s="228"/>
      <c r="DA54" s="235" t="s">
        <v>145</v>
      </c>
      <c r="DB54" s="64" t="str">
        <f>IF(SUM(DB13:DB17,DB20:DB24,DB27:DB31,DB34:DB38,DB41:DB45,DB48:DB52)=0,"",SUM(DB13:DB17,DB20:DB24,DB27:DB31,DB34:DB38,DB41:DB45,DB48:DB52))</f>
        <v/>
      </c>
      <c r="DC54" s="228"/>
      <c r="DD54" s="228"/>
      <c r="DE54" s="228"/>
      <c r="DJ54" s="235" t="s">
        <v>145</v>
      </c>
      <c r="DK54" s="64" t="str">
        <f>IF(SUM(DK13:DK17,DK20:DK24,DK27:DK31,DK34:DK38,DK41:DK45,DK48:DK52)=0,"",SUM(DK13:DK17,DK20:DK24,DK27:DK31,DK34:DK38,DK41:DK45,DK48:DK52))</f>
        <v/>
      </c>
      <c r="DL54" s="228"/>
      <c r="DM54" s="228"/>
      <c r="DN54" s="228"/>
      <c r="DS54" s="235" t="s">
        <v>145</v>
      </c>
      <c r="DT54" s="64" t="str">
        <f>IF(SUM(DT13:DT17,DT20:DT24,DT27:DT31,DT34:DT38,DT41:DT45,DT48:DT52)=0,"",SUM(DT13:DT17,DT20:DT24,DT27:DT31,DT34:DT38,DT41:DT45,DT48:DT52))</f>
        <v/>
      </c>
      <c r="DU54" s="228"/>
      <c r="DV54" s="228"/>
      <c r="DW54" s="228"/>
      <c r="EB54" s="235" t="s">
        <v>145</v>
      </c>
      <c r="EC54" s="64" t="str">
        <f>IF(SUM(EC13:EC17,EC20:EC24,EC27:EC31,EC34:EC38,EC41:EC45,EC48:EC52)=0,"",SUM(EC13:EC17,EC20:EC24,EC27:EC31,EC34:EC38,EC41:EC45,EC48:EC52))</f>
        <v/>
      </c>
      <c r="ED54" s="228"/>
      <c r="EE54" s="228"/>
      <c r="EF54" s="228"/>
      <c r="EK54" s="235" t="s">
        <v>145</v>
      </c>
      <c r="EL54" s="64" t="str">
        <f>IF(SUM(EL13:EL17,EL20:EL24,EL27:EL31,EL34:EL38,EL41:EL45,EL48:EL52)=0,"",SUM(EL13:EL17,EL20:EL24,EL27:EL31,EL34:EL38,EL41:EL45,EL48:EL52))</f>
        <v/>
      </c>
      <c r="EM54" s="228"/>
      <c r="EN54" s="228"/>
      <c r="EO54" s="228"/>
      <c r="ET54" s="235" t="s">
        <v>145</v>
      </c>
      <c r="EU54" s="64" t="str">
        <f>IF(SUM(EU13:EU17,EU20:EU24,EU27:EU31,EU34:EU38,EU41:EU45,EU48:EU52)=0,"",SUM(EU13:EU17,EU20:EU24,EU27:EU31,EU34:EU38,EU41:EU45,EU48:EU52))</f>
        <v/>
      </c>
      <c r="EV54" s="228"/>
      <c r="EW54" s="228"/>
      <c r="EX54" s="228"/>
      <c r="FC54" s="235" t="s">
        <v>145</v>
      </c>
      <c r="FD54" s="64" t="str">
        <f>IF(SUM(FD13:FD17,FD20:FD24,FD27:FD31,FD34:FD38,FD41:FD45,FD48:FD52)=0,"",SUM(FD13:FD17,FD20:FD24,FD27:FD31,FD34:FD38,FD41:FD45,FD48:FD52))</f>
        <v/>
      </c>
      <c r="FE54" s="228"/>
      <c r="FF54" s="228"/>
      <c r="FG54" s="228"/>
      <c r="FL54" s="235" t="s">
        <v>145</v>
      </c>
      <c r="FM54" s="64" t="str">
        <f>IF(SUM(FM13:FM17,FM20:FM24,FM27:FM31,FM34:FM38,FM41:FM45,FM48:FM52)=0,"",SUM(FM13:FM17,FM20:FM24,FM27:FM31,FM34:FM38,FM41:FM45,FM48:FM52))</f>
        <v/>
      </c>
      <c r="FN54" s="228"/>
      <c r="FO54" s="228"/>
      <c r="FP54" s="228"/>
      <c r="FU54" s="235" t="s">
        <v>145</v>
      </c>
      <c r="FV54" s="64" t="str">
        <f>IF(SUM(FV13:FV17,FV20:FV24,FV27:FV31,FV34:FV38,FV41:FV45,FV48:FV52)=0,"",SUM(FV13:FV17,FV20:FV24,FV27:FV31,FV34:FV38,FV41:FV45,FV48:FV52))</f>
        <v/>
      </c>
      <c r="FW54" s="228"/>
      <c r="FX54" s="228"/>
      <c r="FY54" s="228"/>
      <c r="GD54" s="235" t="s">
        <v>145</v>
      </c>
      <c r="GE54" s="64" t="str">
        <f>IF(SUM(GE13:GE17,GE20:GE24,GE27:GE31,GE34:GE38,GE41:GE45,GE48:GE52)=0,"",SUM(GE13:GE17,GE20:GE24,GE27:GE31,GE34:GE38,GE41:GE45,GE48:GE52))</f>
        <v/>
      </c>
      <c r="GF54" s="228"/>
      <c r="GG54" s="228"/>
      <c r="GH54" s="228"/>
      <c r="GM54" s="235" t="s">
        <v>145</v>
      </c>
      <c r="GN54" s="64" t="str">
        <f>IF(SUM(GN13:GN17,GN20:GN24,GN27:GN31,GN34:GN38,GN41:GN45,GN48:GN52)=0,"",SUM(GN13:GN17,GN20:GN24,GN27:GN31,GN34:GN38,GN41:GN45,GN48:GN52))</f>
        <v/>
      </c>
      <c r="GO54" s="228"/>
      <c r="GP54" s="228"/>
      <c r="GQ54" s="228"/>
      <c r="GV54" s="235" t="s">
        <v>145</v>
      </c>
      <c r="GW54" s="64" t="str">
        <f>IF(SUM(GW13:GW17,GW20:GW24,GW27:GW31,GW34:GW38,GW41:GW45,GW48:GW52)=0,"",SUM(GW13:GW17,GW20:GW24,GW27:GW31,GW34:GW38,GW41:GW45,GW48:GW52))</f>
        <v/>
      </c>
      <c r="GX54" s="228"/>
      <c r="GY54" s="228"/>
      <c r="GZ54" s="228"/>
      <c r="HE54" s="235" t="s">
        <v>145</v>
      </c>
      <c r="HF54" s="64" t="str">
        <f>IF(SUM(HF13:HF17,HF20:HF24,HF27:HF31,HF34:HF38,HF41:HF45,HF48:HF52)=0,"",SUM(HF13:HF17,HF20:HF24,HF27:HF31,HF34:HF38,HF41:HF45,HF48:HF52))</f>
        <v/>
      </c>
      <c r="HG54" s="228"/>
      <c r="HH54" s="228"/>
      <c r="HI54" s="228"/>
    </row>
    <row r="55" spans="3:217" outlineLevel="1">
      <c r="F55" s="235" t="s">
        <v>149</v>
      </c>
      <c r="G55" s="64" t="str">
        <f>IF(SUM(SUMPRODUCT((G20:G24)*(H20:H24)),SUMPRODUCT((G27:G31)*(H27:H31)),SUMPRODUCT((G34:G38)*(H34:H38)),SUMPRODUCT((G41:G45)*(H41:H45)),SUMPRODUCT((G48:G52)*(H48:H52)),SUMPRODUCT((G13:G17)*(H13:H17)))=0,"",SUM(SUMPRODUCT((G20:G24)*(H20:H24)),SUMPRODUCT((G27:G31)*(H27:H31)),SUMPRODUCT((G34:G38)*(H34:H38)),SUMPRODUCT((G41:G45)*(H41:H45)),SUMPRODUCT((G48:G52)*(H48:H52)),SUMPRODUCT((#REF!)*(#REF!)),SUMPRODUCT((G13:G17)*(H13:H17))))</f>
        <v/>
      </c>
      <c r="H55" s="228"/>
      <c r="I55" s="228"/>
      <c r="J55" s="228"/>
      <c r="O55" s="235" t="s">
        <v>149</v>
      </c>
      <c r="P55" s="64" t="str">
        <f>IF(SUM(SUMPRODUCT((P20:P24)*(Q20:Q24)),SUMPRODUCT((P27:P31)*(Q27:Q31)),SUMPRODUCT((P34:P38)*(Q34:Q38)),SUMPRODUCT((P41:P45)*(Q41:Q45)),SUMPRODUCT((P48:P52)*(Q48:Q52)),SUMPRODUCT((P13:P17)*(Q13:Q17)))=0,"",SUM(SUMPRODUCT((P20:P24)*(Q20:Q24)),SUMPRODUCT((P27:P31)*(Q27:Q31)),SUMPRODUCT((P34:P38)*(Q34:Q38)),SUMPRODUCT((P41:P45)*(Q41:Q45)),SUMPRODUCT((P48:P52)*(Q48:Q52)),SUMPRODUCT((#REF!)*(#REF!)),SUMPRODUCT((P13:P17)*(Q13:Q17))))</f>
        <v/>
      </c>
      <c r="Q55" s="228"/>
      <c r="R55" s="228"/>
      <c r="S55" s="228"/>
      <c r="X55" s="235" t="s">
        <v>149</v>
      </c>
      <c r="Y55" s="64" t="str">
        <f>IF(SUM(SUMPRODUCT((Y20:Y24)*(Z20:Z24)),SUMPRODUCT((Y27:Y31)*(Z27:Z31)),SUMPRODUCT((Y34:Y38)*(Z34:Z38)),SUMPRODUCT((Y41:Y45)*(Z41:Z45)),SUMPRODUCT((Y48:Y52)*(Z48:Z52)),SUMPRODUCT((Y13:Y17)*(Z13:Z17)))=0,"",SUM(SUMPRODUCT((Y20:Y24)*(Z20:Z24)),SUMPRODUCT((Y27:Y31)*(Z27:Z31)),SUMPRODUCT((Y34:Y38)*(Z34:Z38)),SUMPRODUCT((Y41:Y45)*(Z41:Z45)),SUMPRODUCT((Y48:Y52)*(Z48:Z52)),SUMPRODUCT((#REF!)*(#REF!)),SUMPRODUCT((Y13:Y17)*(Z13:Z17))))</f>
        <v/>
      </c>
      <c r="Z55" s="228"/>
      <c r="AA55" s="228"/>
      <c r="AB55" s="228"/>
      <c r="AG55" s="235" t="s">
        <v>149</v>
      </c>
      <c r="AH55" s="64" t="str">
        <f>IF(SUM(SUMPRODUCT((AH20:AH24)*(AI20:AI24)),SUMPRODUCT((AH27:AH31)*(AI27:AI31)),SUMPRODUCT((AH34:AH38)*(AI34:AI38)),SUMPRODUCT((AH41:AH45)*(AI41:AI45)),SUMPRODUCT((AH48:AH52)*(AI48:AI52)),SUMPRODUCT((AH13:AH17)*(AI13:AI17)))=0,"",SUM(SUMPRODUCT((AH20:AH24)*(AI20:AI24)),SUMPRODUCT((AH27:AH31)*(AI27:AI31)),SUMPRODUCT((AH34:AH38)*(AI34:AI38)),SUMPRODUCT((AH41:AH45)*(AI41:AI45)),SUMPRODUCT((AH48:AH52)*(AI48:AI52)),SUMPRODUCT((#REF!)*(#REF!)),SUMPRODUCT((AH13:AH17)*(AI13:AI17))))</f>
        <v/>
      </c>
      <c r="AI55" s="228"/>
      <c r="AJ55" s="228"/>
      <c r="AK55" s="228"/>
      <c r="AP55" s="235" t="s">
        <v>149</v>
      </c>
      <c r="AQ55" s="64" t="str">
        <f>IF(SUM(SUMPRODUCT((AQ20:AQ24)*(AR20:AR24)),SUMPRODUCT((AQ27:AQ31)*(AR27:AR31)),SUMPRODUCT((AQ34:AQ38)*(AR34:AR38)),SUMPRODUCT((AQ41:AQ45)*(AR41:AR45)),SUMPRODUCT((AQ48:AQ52)*(AR48:AR52)),SUMPRODUCT((AQ13:AQ17)*(AR13:AR17)))=0,"",SUM(SUMPRODUCT((AQ20:AQ24)*(AR20:AR24)),SUMPRODUCT((AQ27:AQ31)*(AR27:AR31)),SUMPRODUCT((AQ34:AQ38)*(AR34:AR38)),SUMPRODUCT((AQ41:AQ45)*(AR41:AR45)),SUMPRODUCT((AQ48:AQ52)*(AR48:AR52)),SUMPRODUCT((#REF!)*(#REF!)),SUMPRODUCT((AQ13:AQ17)*(AR13:AR17))))</f>
        <v/>
      </c>
      <c r="AR55" s="228"/>
      <c r="AS55" s="228"/>
      <c r="AT55" s="228"/>
      <c r="AY55" s="235" t="s">
        <v>149</v>
      </c>
      <c r="AZ55" s="64" t="str">
        <f>IF(SUM(SUMPRODUCT((AZ20:AZ24)*(BA20:BA24)),SUMPRODUCT((AZ27:AZ31)*(BA27:BA31)),SUMPRODUCT((AZ34:AZ38)*(BA34:BA38)),SUMPRODUCT((AZ41:AZ45)*(BA41:BA45)),SUMPRODUCT((AZ48:AZ52)*(BA48:BA52)),SUMPRODUCT((AZ13:AZ17)*(BA13:BA17)))=0,"",SUM(SUMPRODUCT((AZ20:AZ24)*(BA20:BA24)),SUMPRODUCT((AZ27:AZ31)*(BA27:BA31)),SUMPRODUCT((AZ34:AZ38)*(BA34:BA38)),SUMPRODUCT((AZ41:AZ45)*(BA41:BA45)),SUMPRODUCT((AZ48:AZ52)*(BA48:BA52)),SUMPRODUCT((#REF!)*(#REF!)),SUMPRODUCT((AZ13:AZ17)*(BA13:BA17))))</f>
        <v/>
      </c>
      <c r="BA55" s="228"/>
      <c r="BB55" s="228"/>
      <c r="BC55" s="228"/>
      <c r="BH55" s="235" t="s">
        <v>149</v>
      </c>
      <c r="BI55" s="64" t="str">
        <f>IF(SUM(SUMPRODUCT((BI20:BI24)*(BJ20:BJ24)),SUMPRODUCT((BI27:BI31)*(BJ27:BJ31)),SUMPRODUCT((BI34:BI38)*(BJ34:BJ38)),SUMPRODUCT((BI41:BI45)*(BJ41:BJ45)),SUMPRODUCT((BI48:BI52)*(BJ48:BJ52)),SUMPRODUCT((BI13:BI17)*(BJ13:BJ17)))=0,"",SUM(SUMPRODUCT((BI20:BI24)*(BJ20:BJ24)),SUMPRODUCT((BI27:BI31)*(BJ27:BJ31)),SUMPRODUCT((BI34:BI38)*(BJ34:BJ38)),SUMPRODUCT((BI41:BI45)*(BJ41:BJ45)),SUMPRODUCT((BI48:BI52)*(BJ48:BJ52)),SUMPRODUCT((#REF!)*(#REF!)),SUMPRODUCT((BI13:BI17)*(BJ13:BJ17))))</f>
        <v/>
      </c>
      <c r="BJ55" s="228"/>
      <c r="BK55" s="228"/>
      <c r="BL55" s="228"/>
      <c r="BQ55" s="235" t="s">
        <v>149</v>
      </c>
      <c r="BR55" s="64" t="str">
        <f>IF(SUM(SUMPRODUCT((BR20:BR24)*(BS20:BS24)),SUMPRODUCT((BR27:BR31)*(BS27:BS31)),SUMPRODUCT((BR34:BR38)*(BS34:BS38)),SUMPRODUCT((BR41:BR45)*(BS41:BS45)),SUMPRODUCT((BR48:BR52)*(BS48:BS52)),SUMPRODUCT((BR13:BR17)*(BS13:BS17)))=0,"",SUM(SUMPRODUCT((BR20:BR24)*(BS20:BS24)),SUMPRODUCT((BR27:BR31)*(BS27:BS31)),SUMPRODUCT((BR34:BR38)*(BS34:BS38)),SUMPRODUCT((BR41:BR45)*(BS41:BS45)),SUMPRODUCT((BR48:BR52)*(BS48:BS52)),SUMPRODUCT((#REF!)*(#REF!)),SUMPRODUCT((BR13:BR17)*(BS13:BS17))))</f>
        <v/>
      </c>
      <c r="BS55" s="228"/>
      <c r="BT55" s="228"/>
      <c r="BU55" s="228"/>
      <c r="BZ55" s="235" t="s">
        <v>149</v>
      </c>
      <c r="CA55" s="64" t="str">
        <f>IF(SUM(SUMPRODUCT((CA20:CA24)*(CB20:CB24)),SUMPRODUCT((CA27:CA31)*(CB27:CB31)),SUMPRODUCT((CA34:CA38)*(CB34:CB38)),SUMPRODUCT((CA41:CA45)*(CB41:CB45)),SUMPRODUCT((CA48:CA52)*(CB48:CB52)),SUMPRODUCT((CA13:CA17)*(CB13:CB17)))=0,"",SUM(SUMPRODUCT((CA20:CA24)*(CB20:CB24)),SUMPRODUCT((CA27:CA31)*(CB27:CB31)),SUMPRODUCT((CA34:CA38)*(CB34:CB38)),SUMPRODUCT((CA41:CA45)*(CB41:CB45)),SUMPRODUCT((CA48:CA52)*(CB48:CB52)),SUMPRODUCT((#REF!)*(#REF!)),SUMPRODUCT((CA13:CA17)*(CB13:CB17))))</f>
        <v/>
      </c>
      <c r="CB55" s="228"/>
      <c r="CC55" s="228"/>
      <c r="CD55" s="228"/>
      <c r="CI55" s="235" t="s">
        <v>149</v>
      </c>
      <c r="CJ55" s="64" t="str">
        <f>IF(SUM(SUMPRODUCT((CJ20:CJ24)*(CK20:CK24)),SUMPRODUCT((CJ27:CJ31)*(CK27:CK31)),SUMPRODUCT((CJ34:CJ38)*(CK34:CK38)),SUMPRODUCT((CJ41:CJ45)*(CK41:CK45)),SUMPRODUCT((CJ48:CJ52)*(CK48:CK52)),SUMPRODUCT((CJ13:CJ17)*(CK13:CK17)))=0,"",SUM(SUMPRODUCT((CJ20:CJ24)*(CK20:CK24)),SUMPRODUCT((CJ27:CJ31)*(CK27:CK31)),SUMPRODUCT((CJ34:CJ38)*(CK34:CK38)),SUMPRODUCT((CJ41:CJ45)*(CK41:CK45)),SUMPRODUCT((CJ48:CJ52)*(CK48:CK52)),SUMPRODUCT((#REF!)*(#REF!)),SUMPRODUCT((CJ13:CJ17)*(CK13:CK17))))</f>
        <v/>
      </c>
      <c r="CK55" s="228"/>
      <c r="CL55" s="228"/>
      <c r="CM55" s="228"/>
      <c r="CR55" s="235" t="s">
        <v>149</v>
      </c>
      <c r="CS55" s="64" t="str">
        <f>IF(SUM(SUMPRODUCT((CS20:CS24)*(CT20:CT24)),SUMPRODUCT((CS27:CS31)*(CT27:CT31)),SUMPRODUCT((CS34:CS38)*(CT34:CT38)),SUMPRODUCT((CS41:CS45)*(CT41:CT45)),SUMPRODUCT((CS48:CS52)*(CT48:CT52)),SUMPRODUCT((CS13:CS17)*(CT13:CT17)))=0,"",SUM(SUMPRODUCT((CS20:CS24)*(CT20:CT24)),SUMPRODUCT((CS27:CS31)*(CT27:CT31)),SUMPRODUCT((CS34:CS38)*(CT34:CT38)),SUMPRODUCT((CS41:CS45)*(CT41:CT45)),SUMPRODUCT((CS48:CS52)*(CT48:CT52)),SUMPRODUCT((#REF!)*(#REF!)),SUMPRODUCT((CS13:CS17)*(CT13:CT17))))</f>
        <v/>
      </c>
      <c r="CT55" s="228"/>
      <c r="CU55" s="228"/>
      <c r="CV55" s="228"/>
      <c r="DA55" s="235" t="s">
        <v>149</v>
      </c>
      <c r="DB55" s="64" t="str">
        <f>IF(SUM(SUMPRODUCT((DB20:DB24)*(DC20:DC24)),SUMPRODUCT((DB27:DB31)*(DC27:DC31)),SUMPRODUCT((DB34:DB38)*(DC34:DC38)),SUMPRODUCT((DB41:DB45)*(DC41:DC45)),SUMPRODUCT((DB48:DB52)*(DC48:DC52)),SUMPRODUCT((DB13:DB17)*(DC13:DC17)))=0,"",SUM(SUMPRODUCT((DB20:DB24)*(DC20:DC24)),SUMPRODUCT((DB27:DB31)*(DC27:DC31)),SUMPRODUCT((DB34:DB38)*(DC34:DC38)),SUMPRODUCT((DB41:DB45)*(DC41:DC45)),SUMPRODUCT((DB48:DB52)*(DC48:DC52)),SUMPRODUCT((#REF!)*(#REF!)),SUMPRODUCT((DB13:DB17)*(DC13:DC17))))</f>
        <v/>
      </c>
      <c r="DC55" s="228"/>
      <c r="DD55" s="228"/>
      <c r="DE55" s="228"/>
      <c r="DJ55" s="235" t="s">
        <v>149</v>
      </c>
      <c r="DK55" s="64" t="str">
        <f>IF(SUM(SUMPRODUCT((DK20:DK24)*(DL20:DL24)),SUMPRODUCT((DK27:DK31)*(DL27:DL31)),SUMPRODUCT((DK34:DK38)*(DL34:DL38)),SUMPRODUCT((DK41:DK45)*(DL41:DL45)),SUMPRODUCT((DK48:DK52)*(DL48:DL52)),SUMPRODUCT((DK13:DK17)*(DL13:DL17)))=0,"",SUM(SUMPRODUCT((DK20:DK24)*(DL20:DL24)),SUMPRODUCT((DK27:DK31)*(DL27:DL31)),SUMPRODUCT((DK34:DK38)*(DL34:DL38)),SUMPRODUCT((DK41:DK45)*(DL41:DL45)),SUMPRODUCT((DK48:DK52)*(DL48:DL52)),SUMPRODUCT((#REF!)*(#REF!)),SUMPRODUCT((DK13:DK17)*(DL13:DL17))))</f>
        <v/>
      </c>
      <c r="DL55" s="228"/>
      <c r="DM55" s="228"/>
      <c r="DN55" s="228"/>
      <c r="DS55" s="235" t="s">
        <v>149</v>
      </c>
      <c r="DT55" s="64" t="str">
        <f>IF(SUM(SUMPRODUCT((DT20:DT24)*(DU20:DU24)),SUMPRODUCT((DT27:DT31)*(DU27:DU31)),SUMPRODUCT((DT34:DT38)*(DU34:DU38)),SUMPRODUCT((DT41:DT45)*(DU41:DU45)),SUMPRODUCT((DT48:DT52)*(DU48:DU52)),SUMPRODUCT((DT13:DT17)*(DU13:DU17)))=0,"",SUM(SUMPRODUCT((DT20:DT24)*(DU20:DU24)),SUMPRODUCT((DT27:DT31)*(DU27:DU31)),SUMPRODUCT((DT34:DT38)*(DU34:DU38)),SUMPRODUCT((DT41:DT45)*(DU41:DU45)),SUMPRODUCT((DT48:DT52)*(DU48:DU52)),SUMPRODUCT((#REF!)*(#REF!)),SUMPRODUCT((DT13:DT17)*(DU13:DU17))))</f>
        <v/>
      </c>
      <c r="DU55" s="228"/>
      <c r="DV55" s="228"/>
      <c r="DW55" s="228"/>
      <c r="EB55" s="235" t="s">
        <v>149</v>
      </c>
      <c r="EC55" s="64" t="str">
        <f>IF(SUM(SUMPRODUCT((EC20:EC24)*(ED20:ED24)),SUMPRODUCT((EC27:EC31)*(ED27:ED31)),SUMPRODUCT((EC34:EC38)*(ED34:ED38)),SUMPRODUCT((EC41:EC45)*(ED41:ED45)),SUMPRODUCT((EC48:EC52)*(ED48:ED52)),SUMPRODUCT((EC13:EC17)*(ED13:ED17)))=0,"",SUM(SUMPRODUCT((EC20:EC24)*(ED20:ED24)),SUMPRODUCT((EC27:EC31)*(ED27:ED31)),SUMPRODUCT((EC34:EC38)*(ED34:ED38)),SUMPRODUCT((EC41:EC45)*(ED41:ED45)),SUMPRODUCT((EC48:EC52)*(ED48:ED52)),SUMPRODUCT((#REF!)*(#REF!)),SUMPRODUCT((EC13:EC17)*(ED13:ED17))))</f>
        <v/>
      </c>
      <c r="ED55" s="228"/>
      <c r="EE55" s="228"/>
      <c r="EF55" s="228"/>
      <c r="EK55" s="235" t="s">
        <v>149</v>
      </c>
      <c r="EL55" s="64" t="str">
        <f>IF(SUM(SUMPRODUCT((EL20:EL24)*(EM20:EM24)),SUMPRODUCT((EL27:EL31)*(EM27:EM31)),SUMPRODUCT((EL34:EL38)*(EM34:EM38)),SUMPRODUCT((EL41:EL45)*(EM41:EM45)),SUMPRODUCT((EL48:EL52)*(EM48:EM52)),SUMPRODUCT((EL13:EL17)*(EM13:EM17)))=0,"",SUM(SUMPRODUCT((EL20:EL24)*(EM20:EM24)),SUMPRODUCT((EL27:EL31)*(EM27:EM31)),SUMPRODUCT((EL34:EL38)*(EM34:EM38)),SUMPRODUCT((EL41:EL45)*(EM41:EM45)),SUMPRODUCT((EL48:EL52)*(EM48:EM52)),SUMPRODUCT((#REF!)*(#REF!)),SUMPRODUCT((EL13:EL17)*(EM13:EM17))))</f>
        <v/>
      </c>
      <c r="EM55" s="228"/>
      <c r="EN55" s="228"/>
      <c r="EO55" s="228"/>
      <c r="ET55" s="235" t="s">
        <v>149</v>
      </c>
      <c r="EU55" s="64" t="str">
        <f>IF(SUM(SUMPRODUCT((EU20:EU24)*(EV20:EV24)),SUMPRODUCT((EU27:EU31)*(EV27:EV31)),SUMPRODUCT((EU34:EU38)*(EV34:EV38)),SUMPRODUCT((EU41:EU45)*(EV41:EV45)),SUMPRODUCT((EU48:EU52)*(EV48:EV52)),SUMPRODUCT((EU13:EU17)*(EV13:EV17)))=0,"",SUM(SUMPRODUCT((EU20:EU24)*(EV20:EV24)),SUMPRODUCT((EU27:EU31)*(EV27:EV31)),SUMPRODUCT((EU34:EU38)*(EV34:EV38)),SUMPRODUCT((EU41:EU45)*(EV41:EV45)),SUMPRODUCT((EU48:EU52)*(EV48:EV52)),SUMPRODUCT((#REF!)*(#REF!)),SUMPRODUCT((EU13:EU17)*(EV13:EV17))))</f>
        <v/>
      </c>
      <c r="EV55" s="228"/>
      <c r="EW55" s="228"/>
      <c r="EX55" s="228"/>
      <c r="FC55" s="235" t="s">
        <v>149</v>
      </c>
      <c r="FD55" s="64" t="str">
        <f>IF(SUM(SUMPRODUCT((FD20:FD24)*(FE20:FE24)),SUMPRODUCT((FD27:FD31)*(FE27:FE31)),SUMPRODUCT((FD34:FD38)*(FE34:FE38)),SUMPRODUCT((FD41:FD45)*(FE41:FE45)),SUMPRODUCT((FD48:FD52)*(FE48:FE52)),SUMPRODUCT((FD13:FD17)*(FE13:FE17)))=0,"",SUM(SUMPRODUCT((FD20:FD24)*(FE20:FE24)),SUMPRODUCT((FD27:FD31)*(FE27:FE31)),SUMPRODUCT((FD34:FD38)*(FE34:FE38)),SUMPRODUCT((FD41:FD45)*(FE41:FE45)),SUMPRODUCT((FD48:FD52)*(FE48:FE52)),SUMPRODUCT((#REF!)*(#REF!)),SUMPRODUCT((FD13:FD17)*(FE13:FE17))))</f>
        <v/>
      </c>
      <c r="FE55" s="228"/>
      <c r="FF55" s="228"/>
      <c r="FG55" s="228"/>
      <c r="FL55" s="235" t="s">
        <v>149</v>
      </c>
      <c r="FM55" s="64" t="str">
        <f>IF(SUM(SUMPRODUCT((FM20:FM24)*(FN20:FN24)),SUMPRODUCT((FM27:FM31)*(FN27:FN31)),SUMPRODUCT((FM34:FM38)*(FN34:FN38)),SUMPRODUCT((FM41:FM45)*(FN41:FN45)),SUMPRODUCT((FM48:FM52)*(FN48:FN52)),SUMPRODUCT((FM13:FM17)*(FN13:FN17)))=0,"",SUM(SUMPRODUCT((FM20:FM24)*(FN20:FN24)),SUMPRODUCT((FM27:FM31)*(FN27:FN31)),SUMPRODUCT((FM34:FM38)*(FN34:FN38)),SUMPRODUCT((FM41:FM45)*(FN41:FN45)),SUMPRODUCT((FM48:FM52)*(FN48:FN52)),SUMPRODUCT((#REF!)*(#REF!)),SUMPRODUCT((FM13:FM17)*(FN13:FN17))))</f>
        <v/>
      </c>
      <c r="FN55" s="228"/>
      <c r="FO55" s="228"/>
      <c r="FP55" s="228"/>
      <c r="FU55" s="235" t="s">
        <v>149</v>
      </c>
      <c r="FV55" s="64" t="str">
        <f>IF(SUM(SUMPRODUCT((FV20:FV24)*(FW20:FW24)),SUMPRODUCT((FV27:FV31)*(FW27:FW31)),SUMPRODUCT((FV34:FV38)*(FW34:FW38)),SUMPRODUCT((FV41:FV45)*(FW41:FW45)),SUMPRODUCT((FV48:FV52)*(FW48:FW52)),SUMPRODUCT((FV13:FV17)*(FW13:FW17)))=0,"",SUM(SUMPRODUCT((FV20:FV24)*(FW20:FW24)),SUMPRODUCT((FV27:FV31)*(FW27:FW31)),SUMPRODUCT((FV34:FV38)*(FW34:FW38)),SUMPRODUCT((FV41:FV45)*(FW41:FW45)),SUMPRODUCT((FV48:FV52)*(FW48:FW52)),SUMPRODUCT((#REF!)*(#REF!)),SUMPRODUCT((FV13:FV17)*(FW13:FW17))))</f>
        <v/>
      </c>
      <c r="FW55" s="228"/>
      <c r="FX55" s="228"/>
      <c r="FY55" s="228"/>
      <c r="GD55" s="235" t="s">
        <v>149</v>
      </c>
      <c r="GE55" s="64" t="str">
        <f>IF(SUM(SUMPRODUCT((GE20:GE24)*(GF20:GF24)),SUMPRODUCT((GE27:GE31)*(GF27:GF31)),SUMPRODUCT((GE34:GE38)*(GF34:GF38)),SUMPRODUCT((GE41:GE45)*(GF41:GF45)),SUMPRODUCT((GE48:GE52)*(GF48:GF52)),SUMPRODUCT((GE13:GE17)*(GF13:GF17)))=0,"",SUM(SUMPRODUCT((GE20:GE24)*(GF20:GF24)),SUMPRODUCT((GE27:GE31)*(GF27:GF31)),SUMPRODUCT((GE34:GE38)*(GF34:GF38)),SUMPRODUCT((GE41:GE45)*(GF41:GF45)),SUMPRODUCT((GE48:GE52)*(GF48:GF52)),SUMPRODUCT((#REF!)*(#REF!)),SUMPRODUCT((GE13:GE17)*(GF13:GF17))))</f>
        <v/>
      </c>
      <c r="GF55" s="228"/>
      <c r="GG55" s="228"/>
      <c r="GH55" s="228"/>
      <c r="GM55" s="235" t="s">
        <v>149</v>
      </c>
      <c r="GN55" s="64" t="str">
        <f>IF(SUM(SUMPRODUCT((GN20:GN24)*(GO20:GO24)),SUMPRODUCT((GN27:GN31)*(GO27:GO31)),SUMPRODUCT((GN34:GN38)*(GO34:GO38)),SUMPRODUCT((GN41:GN45)*(GO41:GO45)),SUMPRODUCT((GN48:GN52)*(GO48:GO52)),SUMPRODUCT((GN13:GN17)*(GO13:GO17)))=0,"",SUM(SUMPRODUCT((GN20:GN24)*(GO20:GO24)),SUMPRODUCT((GN27:GN31)*(GO27:GO31)),SUMPRODUCT((GN34:GN38)*(GO34:GO38)),SUMPRODUCT((GN41:GN45)*(GO41:GO45)),SUMPRODUCT((GN48:GN52)*(GO48:GO52)),SUMPRODUCT((#REF!)*(#REF!)),SUMPRODUCT((GN13:GN17)*(GO13:GO17))))</f>
        <v/>
      </c>
      <c r="GO55" s="228"/>
      <c r="GP55" s="228"/>
      <c r="GQ55" s="228"/>
      <c r="GV55" s="235" t="s">
        <v>149</v>
      </c>
      <c r="GW55" s="64" t="str">
        <f>IF(SUM(SUMPRODUCT((GW20:GW24)*(GX20:GX24)),SUMPRODUCT((GW27:GW31)*(GX27:GX31)),SUMPRODUCT((GW34:GW38)*(GX34:GX38)),SUMPRODUCT((GW41:GW45)*(GX41:GX45)),SUMPRODUCT((GW48:GW52)*(GX48:GX52)),SUMPRODUCT((GW13:GW17)*(GX13:GX17)))=0,"",SUM(SUMPRODUCT((GW20:GW24)*(GX20:GX24)),SUMPRODUCT((GW27:GW31)*(GX27:GX31)),SUMPRODUCT((GW34:GW38)*(GX34:GX38)),SUMPRODUCT((GW41:GW45)*(GX41:GX45)),SUMPRODUCT((GW48:GW52)*(GX48:GX52)),SUMPRODUCT((#REF!)*(#REF!)),SUMPRODUCT((GW13:GW17)*(GX13:GX17))))</f>
        <v/>
      </c>
      <c r="GX55" s="228"/>
      <c r="GY55" s="228"/>
      <c r="GZ55" s="228"/>
      <c r="HE55" s="235" t="s">
        <v>149</v>
      </c>
      <c r="HF55" s="64" t="str">
        <f>IF(SUM(SUMPRODUCT((HF20:HF24)*(HG20:HG24)),SUMPRODUCT((HF27:HF31)*(HG27:HG31)),SUMPRODUCT((HF34:HF38)*(HG34:HG38)),SUMPRODUCT((HF41:HF45)*(HG41:HG45)),SUMPRODUCT((HF48:HF52)*(HG48:HG52)),SUMPRODUCT((HF13:HF17)*(HG13:HG17)))=0,"",SUM(SUMPRODUCT((HF20:HF24)*(HG20:HG24)),SUMPRODUCT((HF27:HF31)*(HG27:HG31)),SUMPRODUCT((HF34:HF38)*(HG34:HG38)),SUMPRODUCT((HF41:HF45)*(HG41:HG45)),SUMPRODUCT((HF48:HF52)*(HG48:HG52)),SUMPRODUCT((#REF!)*(#REF!)),SUMPRODUCT((HF13:HF17)*(HG13:HG17))))</f>
        <v/>
      </c>
      <c r="HG55" s="228"/>
      <c r="HH55" s="228"/>
      <c r="HI55" s="228"/>
    </row>
    <row r="56" spans="3:217" outlineLevel="1">
      <c r="F56" s="235" t="s">
        <v>155</v>
      </c>
      <c r="G56" s="64" t="str">
        <f>IF(SUM(SUMPRODUCT((G20:G24)*(I20:I24)),SUMPRODUCT((G27:G31)*(I27:I31)),SUMPRODUCT((G34:G38)*(I34:I38)),SUMPRODUCT((G41:G45)*(I41:I45)),SUMPRODUCT((G48:G52)*(I48:I52)),SUMPRODUCT((G13:G17)*(I13:I17)))=0,"",SUM(SUMPRODUCT((G20:G24)*(I20:I24)),SUMPRODUCT((G27:G31)*(I27:I31)),SUMPRODUCT((G34:G38)*(I34:I38)),SUMPRODUCT((G41:G45)*(I41:I45)),SUMPRODUCT((G48:G52)*(I48:I52)),SUMPRODUCT((G13:G17)*(I13:I17))))</f>
        <v/>
      </c>
      <c r="H56" s="228"/>
      <c r="I56" s="228"/>
      <c r="J56" s="228"/>
      <c r="O56" s="235" t="s">
        <v>155</v>
      </c>
      <c r="P56" s="64" t="str">
        <f>IF(SUM(SUMPRODUCT((P20:P24)*(R20:R24)),SUMPRODUCT((P27:P31)*(R27:R31)),SUMPRODUCT((P34:P38)*(R34:R38)),SUMPRODUCT((P41:P45)*(R41:R45)),SUMPRODUCT((P48:P52)*(R48:R52)),SUMPRODUCT((P13:P17)*(R13:R17)))=0,"",SUM(SUMPRODUCT((P20:P24)*(R20:R24)),SUMPRODUCT((P27:P31)*(R27:R31)),SUMPRODUCT((P34:P38)*(R34:R38)),SUMPRODUCT((P41:P45)*(R41:R45)),SUMPRODUCT((P48:P52)*(R48:R52)),SUMPRODUCT((P13:P17)*(R13:R17))))</f>
        <v/>
      </c>
      <c r="Q56" s="228"/>
      <c r="R56" s="228"/>
      <c r="S56" s="228"/>
      <c r="X56" s="235" t="s">
        <v>155</v>
      </c>
      <c r="Y56" s="64" t="str">
        <f>IF(SUM(SUMPRODUCT((Y20:Y24)*(AA20:AA24)),SUMPRODUCT((Y27:Y31)*(AA27:AA31)),SUMPRODUCT((Y34:Y38)*(AA34:AA38)),SUMPRODUCT((Y41:Y45)*(AA41:AA45)),SUMPRODUCT((Y48:Y52)*(AA48:AA52)),SUMPRODUCT((Y13:Y17)*(AA13:AA17)))=0,"",SUM(SUMPRODUCT((Y20:Y24)*(AA20:AA24)),SUMPRODUCT((Y27:Y31)*(AA27:AA31)),SUMPRODUCT((Y34:Y38)*(AA34:AA38)),SUMPRODUCT((Y41:Y45)*(AA41:AA45)),SUMPRODUCT((Y48:Y52)*(AA48:AA52)),SUMPRODUCT((Y13:Y17)*(AA13:AA17))))</f>
        <v/>
      </c>
      <c r="Z56" s="228"/>
      <c r="AA56" s="228"/>
      <c r="AB56" s="228"/>
      <c r="AG56" s="235" t="s">
        <v>155</v>
      </c>
      <c r="AH56" s="64" t="str">
        <f>IF(SUM(SUMPRODUCT((AH20:AH24)*(AJ20:AJ24)),SUMPRODUCT((AH27:AH31)*(AJ27:AJ31)),SUMPRODUCT((AH34:AH38)*(AJ34:AJ38)),SUMPRODUCT((AH41:AH45)*(AJ41:AJ45)),SUMPRODUCT((AH48:AH52)*(AJ48:AJ52)),SUMPRODUCT((AH13:AH17)*(AJ13:AJ17)))=0,"",SUM(SUMPRODUCT((AH20:AH24)*(AJ20:AJ24)),SUMPRODUCT((AH27:AH31)*(AJ27:AJ31)),SUMPRODUCT((AH34:AH38)*(AJ34:AJ38)),SUMPRODUCT((AH41:AH45)*(AJ41:AJ45)),SUMPRODUCT((AH48:AH52)*(AJ48:AJ52)),SUMPRODUCT((AH13:AH17)*(AJ13:AJ17))))</f>
        <v/>
      </c>
      <c r="AI56" s="228"/>
      <c r="AJ56" s="228"/>
      <c r="AK56" s="228"/>
      <c r="AP56" s="235" t="s">
        <v>155</v>
      </c>
      <c r="AQ56" s="64" t="str">
        <f>IF(SUM(SUMPRODUCT((AQ20:AQ24)*(AS20:AS24)),SUMPRODUCT((AQ27:AQ31)*(AS27:AS31)),SUMPRODUCT((AQ34:AQ38)*(AS34:AS38)),SUMPRODUCT((AQ41:AQ45)*(AS41:AS45)),SUMPRODUCT((AQ48:AQ52)*(AS48:AS52)),SUMPRODUCT((AQ13:AQ17)*(AS13:AS17)))=0,"",SUM(SUMPRODUCT((AQ20:AQ24)*(AS20:AS24)),SUMPRODUCT((AQ27:AQ31)*(AS27:AS31)),SUMPRODUCT((AQ34:AQ38)*(AS34:AS38)),SUMPRODUCT((AQ41:AQ45)*(AS41:AS45)),SUMPRODUCT((AQ48:AQ52)*(AS48:AS52)),SUMPRODUCT((AQ13:AQ17)*(AS13:AS17))))</f>
        <v/>
      </c>
      <c r="AR56" s="228"/>
      <c r="AS56" s="228"/>
      <c r="AT56" s="228"/>
      <c r="AY56" s="235" t="s">
        <v>155</v>
      </c>
      <c r="AZ56" s="64" t="str">
        <f>IF(SUM(SUMPRODUCT((AZ20:AZ24)*(BB20:BB24)),SUMPRODUCT((AZ27:AZ31)*(BB27:BB31)),SUMPRODUCT((AZ34:AZ38)*(BB34:BB38)),SUMPRODUCT((AZ41:AZ45)*(BB41:BB45)),SUMPRODUCT((AZ48:AZ52)*(BB48:BB52)),SUMPRODUCT((AZ13:AZ17)*(BB13:BB17)))=0,"",SUM(SUMPRODUCT((AZ20:AZ24)*(BB20:BB24)),SUMPRODUCT((AZ27:AZ31)*(BB27:BB31)),SUMPRODUCT((AZ34:AZ38)*(BB34:BB38)),SUMPRODUCT((AZ41:AZ45)*(BB41:BB45)),SUMPRODUCT((AZ48:AZ52)*(BB48:BB52)),SUMPRODUCT((AZ13:AZ17)*(BB13:BB17))))</f>
        <v/>
      </c>
      <c r="BA56" s="228"/>
      <c r="BB56" s="228"/>
      <c r="BC56" s="228"/>
      <c r="BH56" s="235" t="s">
        <v>155</v>
      </c>
      <c r="BI56" s="64" t="str">
        <f>IF(SUM(SUMPRODUCT((BI20:BI24)*(BK20:BK24)),SUMPRODUCT((BI27:BI31)*(BK27:BK31)),SUMPRODUCT((BI34:BI38)*(BK34:BK38)),SUMPRODUCT((BI41:BI45)*(BK41:BK45)),SUMPRODUCT((BI48:BI52)*(BK48:BK52)),SUMPRODUCT((BI13:BI17)*(BK13:BK17)))=0,"",SUM(SUMPRODUCT((BI20:BI24)*(BK20:BK24)),SUMPRODUCT((BI27:BI31)*(BK27:BK31)),SUMPRODUCT((BI34:BI38)*(BK34:BK38)),SUMPRODUCT((BI41:BI45)*(BK41:BK45)),SUMPRODUCT((BI48:BI52)*(BK48:BK52)),SUMPRODUCT((BI13:BI17)*(BK13:BK17))))</f>
        <v/>
      </c>
      <c r="BJ56" s="228"/>
      <c r="BK56" s="228"/>
      <c r="BL56" s="228"/>
      <c r="BQ56" s="235" t="s">
        <v>155</v>
      </c>
      <c r="BR56" s="64" t="str">
        <f>IF(SUM(SUMPRODUCT((BR20:BR24)*(BT20:BT24)),SUMPRODUCT((BR27:BR31)*(BT27:BT31)),SUMPRODUCT((BR34:BR38)*(BT34:BT38)),SUMPRODUCT((BR41:BR45)*(BT41:BT45)),SUMPRODUCT((BR48:BR52)*(BT48:BT52)),SUMPRODUCT((BR13:BR17)*(BT13:BT17)))=0,"",SUM(SUMPRODUCT((BR20:BR24)*(BT20:BT24)),SUMPRODUCT((BR27:BR31)*(BT27:BT31)),SUMPRODUCT((BR34:BR38)*(BT34:BT38)),SUMPRODUCT((BR41:BR45)*(BT41:BT45)),SUMPRODUCT((BR48:BR52)*(BT48:BT52)),SUMPRODUCT((BR13:BR17)*(BT13:BT17))))</f>
        <v/>
      </c>
      <c r="BS56" s="228"/>
      <c r="BT56" s="228"/>
      <c r="BU56" s="228"/>
      <c r="BZ56" s="235" t="s">
        <v>155</v>
      </c>
      <c r="CA56" s="64" t="str">
        <f>IF(SUM(SUMPRODUCT((CA20:CA24)*(CC20:CC24)),SUMPRODUCT((CA27:CA31)*(CC27:CC31)),SUMPRODUCT((CA34:CA38)*(CC34:CC38)),SUMPRODUCT((CA41:CA45)*(CC41:CC45)),SUMPRODUCT((CA48:CA52)*(CC48:CC52)),SUMPRODUCT((CA13:CA17)*(CC13:CC17)))=0,"",SUM(SUMPRODUCT((CA20:CA24)*(CC20:CC24)),SUMPRODUCT((CA27:CA31)*(CC27:CC31)),SUMPRODUCT((CA34:CA38)*(CC34:CC38)),SUMPRODUCT((CA41:CA45)*(CC41:CC45)),SUMPRODUCT((CA48:CA52)*(CC48:CC52)),SUMPRODUCT((CA13:CA17)*(CC13:CC17))))</f>
        <v/>
      </c>
      <c r="CB56" s="228"/>
      <c r="CC56" s="228"/>
      <c r="CD56" s="228"/>
      <c r="CI56" s="235" t="s">
        <v>155</v>
      </c>
      <c r="CJ56" s="64" t="str">
        <f>IF(SUM(SUMPRODUCT((CJ20:CJ24)*(CL20:CL24)),SUMPRODUCT((CJ27:CJ31)*(CL27:CL31)),SUMPRODUCT((CJ34:CJ38)*(CL34:CL38)),SUMPRODUCT((CJ41:CJ45)*(CL41:CL45)),SUMPRODUCT((CJ48:CJ52)*(CL48:CL52)),SUMPRODUCT((CJ13:CJ17)*(CL13:CL17)))=0,"",SUM(SUMPRODUCT((CJ20:CJ24)*(CL20:CL24)),SUMPRODUCT((CJ27:CJ31)*(CL27:CL31)),SUMPRODUCT((CJ34:CJ38)*(CL34:CL38)),SUMPRODUCT((CJ41:CJ45)*(CL41:CL45)),SUMPRODUCT((CJ48:CJ52)*(CL48:CL52)),SUMPRODUCT((CJ13:CJ17)*(CL13:CL17))))</f>
        <v/>
      </c>
      <c r="CK56" s="228"/>
      <c r="CL56" s="228"/>
      <c r="CM56" s="228"/>
      <c r="CR56" s="235" t="s">
        <v>155</v>
      </c>
      <c r="CS56" s="64" t="str">
        <f>IF(SUM(SUMPRODUCT((CS20:CS24)*(CU20:CU24)),SUMPRODUCT((CS27:CS31)*(CU27:CU31)),SUMPRODUCT((CS34:CS38)*(CU34:CU38)),SUMPRODUCT((CS41:CS45)*(CU41:CU45)),SUMPRODUCT((CS48:CS52)*(CU48:CU52)),SUMPRODUCT((CS13:CS17)*(CU13:CU17)))=0,"",SUM(SUMPRODUCT((CS20:CS24)*(CU20:CU24)),SUMPRODUCT((CS27:CS31)*(CU27:CU31)),SUMPRODUCT((CS34:CS38)*(CU34:CU38)),SUMPRODUCT((CS41:CS45)*(CU41:CU45)),SUMPRODUCT((CS48:CS52)*(CU48:CU52)),SUMPRODUCT((CS13:CS17)*(CU13:CU17))))</f>
        <v/>
      </c>
      <c r="CT56" s="228"/>
      <c r="CU56" s="228"/>
      <c r="CV56" s="228"/>
      <c r="DA56" s="235" t="s">
        <v>155</v>
      </c>
      <c r="DB56" s="64" t="str">
        <f>IF(SUM(SUMPRODUCT((DB20:DB24)*(DD20:DD24)),SUMPRODUCT((DB27:DB31)*(DD27:DD31)),SUMPRODUCT((DB34:DB38)*(DD34:DD38)),SUMPRODUCT((DB41:DB45)*(DD41:DD45)),SUMPRODUCT((DB48:DB52)*(DD48:DD52)),SUMPRODUCT((DB13:DB17)*(DD13:DD17)))=0,"",SUM(SUMPRODUCT((DB20:DB24)*(DD20:DD24)),SUMPRODUCT((DB27:DB31)*(DD27:DD31)),SUMPRODUCT((DB34:DB38)*(DD34:DD38)),SUMPRODUCT((DB41:DB45)*(DD41:DD45)),SUMPRODUCT((DB48:DB52)*(DD48:DD52)),SUMPRODUCT((DB13:DB17)*(DD13:DD17))))</f>
        <v/>
      </c>
      <c r="DC56" s="228"/>
      <c r="DD56" s="228"/>
      <c r="DE56" s="228"/>
      <c r="DJ56" s="235" t="s">
        <v>155</v>
      </c>
      <c r="DK56" s="64" t="str">
        <f>IF(SUM(SUMPRODUCT((DK20:DK24)*(DM20:DM24)),SUMPRODUCT((DK27:DK31)*(DM27:DM31)),SUMPRODUCT((DK34:DK38)*(DM34:DM38)),SUMPRODUCT((DK41:DK45)*(DM41:DM45)),SUMPRODUCT((DK48:DK52)*(DM48:DM52)),SUMPRODUCT((DK13:DK17)*(DM13:DM17)))=0,"",SUM(SUMPRODUCT((DK20:DK24)*(DM20:DM24)),SUMPRODUCT((DK27:DK31)*(DM27:DM31)),SUMPRODUCT((DK34:DK38)*(DM34:DM38)),SUMPRODUCT((DK41:DK45)*(DM41:DM45)),SUMPRODUCT((DK48:DK52)*(DM48:DM52)),SUMPRODUCT((DK13:DK17)*(DM13:DM17))))</f>
        <v/>
      </c>
      <c r="DL56" s="228"/>
      <c r="DM56" s="228"/>
      <c r="DN56" s="228"/>
      <c r="DS56" s="235" t="s">
        <v>155</v>
      </c>
      <c r="DT56" s="64" t="str">
        <f>IF(SUM(SUMPRODUCT((DT20:DT24)*(DV20:DV24)),SUMPRODUCT((DT27:DT31)*(DV27:DV31)),SUMPRODUCT((DT34:DT38)*(DV34:DV38)),SUMPRODUCT((DT41:DT45)*(DV41:DV45)),SUMPRODUCT((DT48:DT52)*(DV48:DV52)),SUMPRODUCT((DT13:DT17)*(DV13:DV17)))=0,"",SUM(SUMPRODUCT((DT20:DT24)*(DV20:DV24)),SUMPRODUCT((DT27:DT31)*(DV27:DV31)),SUMPRODUCT((DT34:DT38)*(DV34:DV38)),SUMPRODUCT((DT41:DT45)*(DV41:DV45)),SUMPRODUCT((DT48:DT52)*(DV48:DV52)),SUMPRODUCT((DT13:DT17)*(DV13:DV17))))</f>
        <v/>
      </c>
      <c r="DU56" s="228"/>
      <c r="DV56" s="228"/>
      <c r="DW56" s="228"/>
      <c r="EB56" s="235" t="s">
        <v>155</v>
      </c>
      <c r="EC56" s="64" t="str">
        <f>IF(SUM(SUMPRODUCT((EC20:EC24)*(EE20:EE24)),SUMPRODUCT((EC27:EC31)*(EE27:EE31)),SUMPRODUCT((EC34:EC38)*(EE34:EE38)),SUMPRODUCT((EC41:EC45)*(EE41:EE45)),SUMPRODUCT((EC48:EC52)*(EE48:EE52)),SUMPRODUCT((EC13:EC17)*(EE13:EE17)))=0,"",SUM(SUMPRODUCT((EC20:EC24)*(EE20:EE24)),SUMPRODUCT((EC27:EC31)*(EE27:EE31)),SUMPRODUCT((EC34:EC38)*(EE34:EE38)),SUMPRODUCT((EC41:EC45)*(EE41:EE45)),SUMPRODUCT((EC48:EC52)*(EE48:EE52)),SUMPRODUCT((EC13:EC17)*(EE13:EE17))))</f>
        <v/>
      </c>
      <c r="ED56" s="228"/>
      <c r="EE56" s="228"/>
      <c r="EF56" s="228"/>
      <c r="EK56" s="235" t="s">
        <v>155</v>
      </c>
      <c r="EL56" s="64" t="str">
        <f>IF(SUM(SUMPRODUCT((EL20:EL24)*(EN20:EN24)),SUMPRODUCT((EL27:EL31)*(EN27:EN31)),SUMPRODUCT((EL34:EL38)*(EN34:EN38)),SUMPRODUCT((EL41:EL45)*(EN41:EN45)),SUMPRODUCT((EL48:EL52)*(EN48:EN52)),SUMPRODUCT((EL13:EL17)*(EN13:EN17)))=0,"",SUM(SUMPRODUCT((EL20:EL24)*(EN20:EN24)),SUMPRODUCT((EL27:EL31)*(EN27:EN31)),SUMPRODUCT((EL34:EL38)*(EN34:EN38)),SUMPRODUCT((EL41:EL45)*(EN41:EN45)),SUMPRODUCT((EL48:EL52)*(EN48:EN52)),SUMPRODUCT((EL13:EL17)*(EN13:EN17))))</f>
        <v/>
      </c>
      <c r="EM56" s="228"/>
      <c r="EN56" s="228"/>
      <c r="EO56" s="228"/>
      <c r="ET56" s="235" t="s">
        <v>155</v>
      </c>
      <c r="EU56" s="64" t="str">
        <f>IF(SUM(SUMPRODUCT((EU20:EU24)*(EW20:EW24)),SUMPRODUCT((EU27:EU31)*(EW27:EW31)),SUMPRODUCT((EU34:EU38)*(EW34:EW38)),SUMPRODUCT((EU41:EU45)*(EW41:EW45)),SUMPRODUCT((EU48:EU52)*(EW48:EW52)),SUMPRODUCT((EU13:EU17)*(EW13:EW17)))=0,"",SUM(SUMPRODUCT((EU20:EU24)*(EW20:EW24)),SUMPRODUCT((EU27:EU31)*(EW27:EW31)),SUMPRODUCT((EU34:EU38)*(EW34:EW38)),SUMPRODUCT((EU41:EU45)*(EW41:EW45)),SUMPRODUCT((EU48:EU52)*(EW48:EW52)),SUMPRODUCT((EU13:EU17)*(EW13:EW17))))</f>
        <v/>
      </c>
      <c r="EV56" s="228"/>
      <c r="EW56" s="228"/>
      <c r="EX56" s="228"/>
      <c r="FC56" s="235" t="s">
        <v>155</v>
      </c>
      <c r="FD56" s="64" t="str">
        <f>IF(SUM(SUMPRODUCT((FD20:FD24)*(FF20:FF24)),SUMPRODUCT((FD27:FD31)*(FF27:FF31)),SUMPRODUCT((FD34:FD38)*(FF34:FF38)),SUMPRODUCT((FD41:FD45)*(FF41:FF45)),SUMPRODUCT((FD48:FD52)*(FF48:FF52)),SUMPRODUCT((FD13:FD17)*(FF13:FF17)))=0,"",SUM(SUMPRODUCT((FD20:FD24)*(FF20:FF24)),SUMPRODUCT((FD27:FD31)*(FF27:FF31)),SUMPRODUCT((FD34:FD38)*(FF34:FF38)),SUMPRODUCT((FD41:FD45)*(FF41:FF45)),SUMPRODUCT((FD48:FD52)*(FF48:FF52)),SUMPRODUCT((FD13:FD17)*(FF13:FF17))))</f>
        <v/>
      </c>
      <c r="FE56" s="228"/>
      <c r="FF56" s="228"/>
      <c r="FG56" s="228"/>
      <c r="FL56" s="235" t="s">
        <v>155</v>
      </c>
      <c r="FM56" s="64" t="str">
        <f>IF(SUM(SUMPRODUCT((FM20:FM24)*(FO20:FO24)),SUMPRODUCT((FM27:FM31)*(FO27:FO31)),SUMPRODUCT((FM34:FM38)*(FO34:FO38)),SUMPRODUCT((FM41:FM45)*(FO41:FO45)),SUMPRODUCT((FM48:FM52)*(FO48:FO52)),SUMPRODUCT((FM13:FM17)*(FO13:FO17)))=0,"",SUM(SUMPRODUCT((FM20:FM24)*(FO20:FO24)),SUMPRODUCT((FM27:FM31)*(FO27:FO31)),SUMPRODUCT((FM34:FM38)*(FO34:FO38)),SUMPRODUCT((FM41:FM45)*(FO41:FO45)),SUMPRODUCT((FM48:FM52)*(FO48:FO52)),SUMPRODUCT((FM13:FM17)*(FO13:FO17))))</f>
        <v/>
      </c>
      <c r="FN56" s="228"/>
      <c r="FO56" s="228"/>
      <c r="FP56" s="228"/>
      <c r="FU56" s="235" t="s">
        <v>155</v>
      </c>
      <c r="FV56" s="64" t="str">
        <f>IF(SUM(SUMPRODUCT((FV20:FV24)*(FX20:FX24)),SUMPRODUCT((FV27:FV31)*(FX27:FX31)),SUMPRODUCT((FV34:FV38)*(FX34:FX38)),SUMPRODUCT((FV41:FV45)*(FX41:FX45)),SUMPRODUCT((FV48:FV52)*(FX48:FX52)),SUMPRODUCT((FV13:FV17)*(FX13:FX17)))=0,"",SUM(SUMPRODUCT((FV20:FV24)*(FX20:FX24)),SUMPRODUCT((FV27:FV31)*(FX27:FX31)),SUMPRODUCT((FV34:FV38)*(FX34:FX38)),SUMPRODUCT((FV41:FV45)*(FX41:FX45)),SUMPRODUCT((FV48:FV52)*(FX48:FX52)),SUMPRODUCT((FV13:FV17)*(FX13:FX17))))</f>
        <v/>
      </c>
      <c r="FW56" s="228"/>
      <c r="FX56" s="228"/>
      <c r="FY56" s="228"/>
      <c r="GD56" s="235" t="s">
        <v>155</v>
      </c>
      <c r="GE56" s="64" t="str">
        <f>IF(SUM(SUMPRODUCT((GE20:GE24)*(GG20:GG24)),SUMPRODUCT((GE27:GE31)*(GG27:GG31)),SUMPRODUCT((GE34:GE38)*(GG34:GG38)),SUMPRODUCT((GE41:GE45)*(GG41:GG45)),SUMPRODUCT((GE48:GE52)*(GG48:GG52)),SUMPRODUCT((GE13:GE17)*(GG13:GG17)))=0,"",SUM(SUMPRODUCT((GE20:GE24)*(GG20:GG24)),SUMPRODUCT((GE27:GE31)*(GG27:GG31)),SUMPRODUCT((GE34:GE38)*(GG34:GG38)),SUMPRODUCT((GE41:GE45)*(GG41:GG45)),SUMPRODUCT((GE48:GE52)*(GG48:GG52)),SUMPRODUCT((GE13:GE17)*(GG13:GG17))))</f>
        <v/>
      </c>
      <c r="GF56" s="228"/>
      <c r="GG56" s="228"/>
      <c r="GH56" s="228"/>
      <c r="GM56" s="235" t="s">
        <v>155</v>
      </c>
      <c r="GN56" s="64" t="str">
        <f>IF(SUM(SUMPRODUCT((GN20:GN24)*(GP20:GP24)),SUMPRODUCT((GN27:GN31)*(GP27:GP31)),SUMPRODUCT((GN34:GN38)*(GP34:GP38)),SUMPRODUCT((GN41:GN45)*(GP41:GP45)),SUMPRODUCT((GN48:GN52)*(GP48:GP52)),SUMPRODUCT((GN13:GN17)*(GP13:GP17)))=0,"",SUM(SUMPRODUCT((GN20:GN24)*(GP20:GP24)),SUMPRODUCT((GN27:GN31)*(GP27:GP31)),SUMPRODUCT((GN34:GN38)*(GP34:GP38)),SUMPRODUCT((GN41:GN45)*(GP41:GP45)),SUMPRODUCT((GN48:GN52)*(GP48:GP52)),SUMPRODUCT((GN13:GN17)*(GP13:GP17))))</f>
        <v/>
      </c>
      <c r="GO56" s="228"/>
      <c r="GP56" s="228"/>
      <c r="GQ56" s="228"/>
      <c r="GV56" s="235" t="s">
        <v>155</v>
      </c>
      <c r="GW56" s="64" t="str">
        <f>IF(SUM(SUMPRODUCT((GW20:GW24)*(GY20:GY24)),SUMPRODUCT((GW27:GW31)*(GY27:GY31)),SUMPRODUCT((GW34:GW38)*(GY34:GY38)),SUMPRODUCT((GW41:GW45)*(GY41:GY45)),SUMPRODUCT((GW48:GW52)*(GY48:GY52)),SUMPRODUCT((GW13:GW17)*(GY13:GY17)))=0,"",SUM(SUMPRODUCT((GW20:GW24)*(GY20:GY24)),SUMPRODUCT((GW27:GW31)*(GY27:GY31)),SUMPRODUCT((GW34:GW38)*(GY34:GY38)),SUMPRODUCT((GW41:GW45)*(GY41:GY45)),SUMPRODUCT((GW48:GW52)*(GY48:GY52)),SUMPRODUCT((GW13:GW17)*(GY13:GY17))))</f>
        <v/>
      </c>
      <c r="GX56" s="228"/>
      <c r="GY56" s="228"/>
      <c r="GZ56" s="228"/>
      <c r="HE56" s="235" t="s">
        <v>155</v>
      </c>
      <c r="HF56" s="64" t="str">
        <f>IF(SUM(SUMPRODUCT((HF20:HF24)*(HH20:HH24)),SUMPRODUCT((HF27:HF31)*(HH27:HH31)),SUMPRODUCT((HF34:HF38)*(HH34:HH38)),SUMPRODUCT((HF41:HF45)*(HH41:HH45)),SUMPRODUCT((HF48:HF52)*(HH48:HH52)),SUMPRODUCT((HF13:HF17)*(HH13:HH17)))=0,"",SUM(SUMPRODUCT((HF20:HF24)*(HH20:HH24)),SUMPRODUCT((HF27:HF31)*(HH27:HH31)),SUMPRODUCT((HF34:HF38)*(HH34:HH38)),SUMPRODUCT((HF41:HF45)*(HH41:HH45)),SUMPRODUCT((HF48:HF52)*(HH48:HH52)),SUMPRODUCT((HF13:HF17)*(HH13:HH17))))</f>
        <v/>
      </c>
      <c r="HG56" s="228"/>
      <c r="HH56" s="228"/>
      <c r="HI56" s="228"/>
    </row>
    <row r="57" spans="3:217" outlineLevel="1">
      <c r="F57" s="235" t="s">
        <v>453</v>
      </c>
      <c r="G57" s="64" t="str">
        <f>IF(SUM(J13:J17,J20:J24,J27:J31,J34:J38,J41:J45,J48:J52)=0,"",SUM(J13:J17,J20:J24,J27:J31,J34:J38,J41:J45,J48:J52))</f>
        <v/>
      </c>
      <c r="H57" s="228"/>
      <c r="I57" s="228"/>
      <c r="J57" s="228"/>
      <c r="O57" s="235" t="s">
        <v>453</v>
      </c>
      <c r="P57" s="64" t="str">
        <f>IF(SUM(S13:S17,S20:S24,S27:S31,S34:S38,S41:S45,S48:S52)=0,"",SUM(S13:S17,S20:S24,S27:S31,S34:S38,S41:S45,S48:S52))</f>
        <v/>
      </c>
      <c r="Q57" s="228"/>
      <c r="R57" s="228"/>
      <c r="S57" s="228"/>
      <c r="X57" s="235" t="s">
        <v>453</v>
      </c>
      <c r="Y57" s="64" t="str">
        <f>IF(SUM(AB13:AB17,AB20:AB24,AB27:AB31,AB34:AB38,AB41:AB45,AB48:AB52)=0,"",SUM(AB13:AB17,AB20:AB24,AB27:AB31,AB34:AB38,AB41:AB45,AB48:AB52))</f>
        <v/>
      </c>
      <c r="Z57" s="228"/>
      <c r="AA57" s="228"/>
      <c r="AB57" s="228"/>
      <c r="AG57" s="235" t="s">
        <v>453</v>
      </c>
      <c r="AH57" s="64" t="str">
        <f>IF(SUM(AK13:AK17,AK20:AK24,AK27:AK31,AK34:AK38,AK41:AK45,AK48:AK52)=0,"",SUM(AK13:AK17,AK20:AK24,AK27:AK31,AK34:AK38,AK41:AK45,AK48:AK52))</f>
        <v/>
      </c>
      <c r="AI57" s="228"/>
      <c r="AJ57" s="228"/>
      <c r="AK57" s="228"/>
      <c r="AP57" s="235" t="s">
        <v>453</v>
      </c>
      <c r="AQ57" s="64" t="str">
        <f>IF(SUM(AT13:AT17,AT20:AT24,AT27:AT31,AT34:AT38,AT41:AT45,AT48:AT52)=0,"",SUM(AT13:AT17,AT20:AT24,AT27:AT31,AT34:AT38,AT41:AT45,AT48:AT52))</f>
        <v/>
      </c>
      <c r="AR57" s="228"/>
      <c r="AS57" s="228"/>
      <c r="AT57" s="228"/>
      <c r="AY57" s="235" t="s">
        <v>453</v>
      </c>
      <c r="AZ57" s="64" t="str">
        <f>IF(SUM(BC13:BC17,BC20:BC24,BC27:BC31,BC34:BC38,BC41:BC45,BC48:BC52)=0,"",SUM(BC13:BC17,BC20:BC24,BC27:BC31,BC34:BC38,BC41:BC45,BC48:BC52))</f>
        <v/>
      </c>
      <c r="BA57" s="228"/>
      <c r="BB57" s="228"/>
      <c r="BC57" s="228"/>
      <c r="BH57" s="235" t="s">
        <v>453</v>
      </c>
      <c r="BI57" s="64" t="str">
        <f>IF(SUM(BL13:BL17,BL20:BL24,BL27:BL31,BL34:BL38,BL41:BL45,BL48:BL52)=0,"",SUM(BL13:BL17,BL20:BL24,BL27:BL31,BL34:BL38,BL41:BL45,BL48:BL52))</f>
        <v/>
      </c>
      <c r="BJ57" s="228"/>
      <c r="BK57" s="228"/>
      <c r="BL57" s="228"/>
      <c r="BQ57" s="235" t="s">
        <v>453</v>
      </c>
      <c r="BR57" s="64" t="str">
        <f>IF(SUM(BU13:BU17,BU20:BU24,BU27:BU31,BU34:BU38,BU41:BU45,BU48:BU52)=0,"",SUM(BU13:BU17,BU20:BU24,BU27:BU31,BU34:BU38,BU41:BU45,BU48:BU52))</f>
        <v/>
      </c>
      <c r="BS57" s="228"/>
      <c r="BT57" s="228"/>
      <c r="BU57" s="228"/>
      <c r="BZ57" s="235" t="s">
        <v>453</v>
      </c>
      <c r="CA57" s="64" t="str">
        <f>IF(SUM(CD13:CD17,CD20:CD24,CD27:CD31,CD34:CD38,CD41:CD45,CD48:CD52)=0,"",SUM(CD13:CD17,CD20:CD24,CD27:CD31,CD34:CD38,CD41:CD45,CD48:CD52))</f>
        <v/>
      </c>
      <c r="CB57" s="228"/>
      <c r="CC57" s="228"/>
      <c r="CD57" s="228"/>
      <c r="CI57" s="235" t="s">
        <v>453</v>
      </c>
      <c r="CJ57" s="64" t="str">
        <f>IF(SUM(CM13:CM17,CM20:CM24,CM27:CM31,CM34:CM38,CM41:CM45,CM48:CM52)=0,"",SUM(CM13:CM17,CM20:CM24,CM27:CM31,CM34:CM38,CM41:CM45,CM48:CM52))</f>
        <v/>
      </c>
      <c r="CK57" s="228"/>
      <c r="CL57" s="228"/>
      <c r="CM57" s="228"/>
      <c r="CR57" s="235" t="s">
        <v>453</v>
      </c>
      <c r="CS57" s="64" t="str">
        <f>IF(SUM(CV13:CV17,CV20:CV24,CV27:CV31,CV34:CV38,CV41:CV45,CV48:CV52)=0,"",SUM(CV13:CV17,CV20:CV24,CV27:CV31,CV34:CV38,CV41:CV45,CV48:CV52))</f>
        <v/>
      </c>
      <c r="CT57" s="228"/>
      <c r="CU57" s="228"/>
      <c r="CV57" s="228"/>
      <c r="DA57" s="235" t="s">
        <v>453</v>
      </c>
      <c r="DB57" s="64" t="str">
        <f>IF(SUM(DE13:DE17,DE20:DE24,DE27:DE31,DE34:DE38,DE41:DE45,DE48:DE52)=0,"",SUM(DE13:DE17,DE20:DE24,DE27:DE31,DE34:DE38,DE41:DE45,DE48:DE52))</f>
        <v/>
      </c>
      <c r="DC57" s="228"/>
      <c r="DD57" s="228"/>
      <c r="DE57" s="228"/>
      <c r="DJ57" s="235" t="s">
        <v>453</v>
      </c>
      <c r="DK57" s="64" t="str">
        <f>IF(SUM(DN13:DN17,DN20:DN24,DN27:DN31,DN34:DN38,DN41:DN45,DN48:DN52)=0,"",SUM(DN13:DN17,DN20:DN24,DN27:DN31,DN34:DN38,DN41:DN45,DN48:DN52))</f>
        <v/>
      </c>
      <c r="DL57" s="228"/>
      <c r="DM57" s="228"/>
      <c r="DN57" s="228"/>
      <c r="DS57" s="235" t="s">
        <v>453</v>
      </c>
      <c r="DT57" s="64" t="str">
        <f>IF(SUM(DW13:DW17,DW20:DW24,DW27:DW31,DW34:DW38,DW41:DW45,DW48:DW52)=0,"",SUM(DW13:DW17,DW20:DW24,DW27:DW31,DW34:DW38,DW41:DW45,DW48:DW52))</f>
        <v/>
      </c>
      <c r="DU57" s="228"/>
      <c r="DV57" s="228"/>
      <c r="DW57" s="228"/>
      <c r="EB57" s="235" t="s">
        <v>453</v>
      </c>
      <c r="EC57" s="64" t="str">
        <f>IF(SUM(EF13:EF17,EF20:EF24,EF27:EF31,EF34:EF38,EF41:EF45,EF48:EF52)=0,"",SUM(EF13:EF17,EF20:EF24,EF27:EF31,EF34:EF38,EF41:EF45,EF48:EF52))</f>
        <v/>
      </c>
      <c r="ED57" s="228"/>
      <c r="EE57" s="228"/>
      <c r="EF57" s="228"/>
      <c r="EK57" s="235" t="s">
        <v>453</v>
      </c>
      <c r="EL57" s="64" t="str">
        <f>IF(SUM(EO13:EO17,EO20:EO24,EO27:EO31,EO34:EO38,EO41:EO45,EO48:EO52)=0,"",SUM(EO13:EO17,EO20:EO24,EO27:EO31,EO34:EO38,EO41:EO45,EO48:EO52))</f>
        <v/>
      </c>
      <c r="EM57" s="228"/>
      <c r="EN57" s="228"/>
      <c r="EO57" s="228"/>
      <c r="ET57" s="235" t="s">
        <v>453</v>
      </c>
      <c r="EU57" s="64" t="str">
        <f>IF(SUM(EX13:EX17,EX20:EX24,EX27:EX31,EX34:EX38,EX41:EX45,EX48:EX52)=0,"",SUM(EX13:EX17,EX20:EX24,EX27:EX31,EX34:EX38,EX41:EX45,EX48:EX52))</f>
        <v/>
      </c>
      <c r="EV57" s="228"/>
      <c r="EW57" s="228"/>
      <c r="EX57" s="228"/>
      <c r="FC57" s="235" t="s">
        <v>453</v>
      </c>
      <c r="FD57" s="64" t="str">
        <f>IF(SUM(FG13:FG17,FG20:FG24,FG27:FG31,FG34:FG38,FG41:FG45,FG48:FG52)=0,"",SUM(FG13:FG17,FG20:FG24,FG27:FG31,FG34:FG38,FG41:FG45,FG48:FG52))</f>
        <v/>
      </c>
      <c r="FE57" s="228"/>
      <c r="FF57" s="228"/>
      <c r="FG57" s="228"/>
      <c r="FL57" s="235" t="s">
        <v>453</v>
      </c>
      <c r="FM57" s="64" t="str">
        <f>IF(SUM(FP13:FP17,FP20:FP24,FP27:FP31,FP34:FP38,FP41:FP45,FP48:FP52)=0,"",SUM(FP13:FP17,FP20:FP24,FP27:FP31,FP34:FP38,FP41:FP45,FP48:FP52))</f>
        <v/>
      </c>
      <c r="FN57" s="228"/>
      <c r="FO57" s="228"/>
      <c r="FP57" s="228"/>
      <c r="FU57" s="235" t="s">
        <v>453</v>
      </c>
      <c r="FV57" s="64" t="str">
        <f>IF(SUM(FY13:FY17,FY20:FY24,FY27:FY31,FY34:FY38,FY41:FY45,FY48:FY52)=0,"",SUM(FY13:FY17,FY20:FY24,FY27:FY31,FY34:FY38,FY41:FY45,FY48:FY52))</f>
        <v/>
      </c>
      <c r="FW57" s="228"/>
      <c r="FX57" s="228"/>
      <c r="FY57" s="228"/>
      <c r="GD57" s="235" t="s">
        <v>453</v>
      </c>
      <c r="GE57" s="64" t="str">
        <f>IF(SUM(GH13:GH17,GH20:GH24,GH27:GH31,GH34:GH38,GH41:GH45,GH48:GH52)=0,"",SUM(GH13:GH17,GH20:GH24,GH27:GH31,GH34:GH38,GH41:GH45,GH48:GH52))</f>
        <v/>
      </c>
      <c r="GF57" s="228"/>
      <c r="GG57" s="228"/>
      <c r="GH57" s="228"/>
      <c r="GM57" s="235" t="s">
        <v>453</v>
      </c>
      <c r="GN57" s="64" t="str">
        <f>IF(SUM(GQ13:GQ17,GQ20:GQ24,GQ27:GQ31,GQ34:GQ38,GQ41:GQ45,GQ48:GQ52)=0,"",SUM(GQ13:GQ17,GQ20:GQ24,GQ27:GQ31,GQ34:GQ38,GQ41:GQ45,GQ48:GQ52))</f>
        <v/>
      </c>
      <c r="GO57" s="228"/>
      <c r="GP57" s="228"/>
      <c r="GQ57" s="228"/>
      <c r="GV57" s="235" t="s">
        <v>453</v>
      </c>
      <c r="GW57" s="64" t="str">
        <f>IF(SUM(GZ13:GZ17,GZ20:GZ24,GZ27:GZ31,GZ34:GZ38,GZ41:GZ45,GZ48:GZ52)=0,"",SUM(GZ13:GZ17,GZ20:GZ24,GZ27:GZ31,GZ34:GZ38,GZ41:GZ45,GZ48:GZ52))</f>
        <v/>
      </c>
      <c r="GX57" s="228"/>
      <c r="GY57" s="228"/>
      <c r="GZ57" s="228"/>
      <c r="HE57" s="235" t="s">
        <v>453</v>
      </c>
      <c r="HF57" s="64" t="str">
        <f>IF(SUM(HI13:HI17,HI20:HI24,HI27:HI31,HI34:HI38,HI41:HI45,HI48:HI52)=0,"",SUM(HI13:HI17,HI20:HI24,HI27:HI31,HI34:HI38,HI41:HI45,HI48:HI52))</f>
        <v/>
      </c>
      <c r="HG57" s="228"/>
      <c r="HH57" s="228"/>
      <c r="HI57" s="228"/>
    </row>
    <row r="58" spans="3:217" outlineLevel="1">
      <c r="F58" s="235" t="s">
        <v>159</v>
      </c>
      <c r="G58" s="236" t="str">
        <f>IFERROR(G57/G56,"")</f>
        <v/>
      </c>
      <c r="H58" s="228"/>
      <c r="I58" s="228"/>
      <c r="J58" s="228"/>
      <c r="O58" s="235" t="s">
        <v>159</v>
      </c>
      <c r="P58" s="236" t="str">
        <f>IFERROR(P57/P56,"")</f>
        <v/>
      </c>
      <c r="Q58" s="228"/>
      <c r="R58" s="228"/>
      <c r="S58" s="228"/>
      <c r="X58" s="235" t="s">
        <v>159</v>
      </c>
      <c r="Y58" s="236" t="str">
        <f>IFERROR(Y57/Y56,"")</f>
        <v/>
      </c>
      <c r="Z58" s="228"/>
      <c r="AA58" s="228"/>
      <c r="AB58" s="228"/>
      <c r="AG58" s="235" t="s">
        <v>159</v>
      </c>
      <c r="AH58" s="236" t="str">
        <f>IFERROR(AH57/AH56,"")</f>
        <v/>
      </c>
      <c r="AI58" s="228"/>
      <c r="AJ58" s="228"/>
      <c r="AK58" s="228"/>
      <c r="AP58" s="235" t="s">
        <v>159</v>
      </c>
      <c r="AQ58" s="236" t="str">
        <f>IFERROR(AQ57/AQ56,"")</f>
        <v/>
      </c>
      <c r="AR58" s="228"/>
      <c r="AS58" s="228"/>
      <c r="AT58" s="228"/>
      <c r="AY58" s="235" t="s">
        <v>159</v>
      </c>
      <c r="AZ58" s="236" t="str">
        <f>IFERROR(AZ57/AZ56,"")</f>
        <v/>
      </c>
      <c r="BA58" s="228"/>
      <c r="BB58" s="228"/>
      <c r="BC58" s="228"/>
      <c r="BH58" s="235" t="s">
        <v>159</v>
      </c>
      <c r="BI58" s="236" t="str">
        <f>IFERROR(BI57/BI56,"")</f>
        <v/>
      </c>
      <c r="BJ58" s="228"/>
      <c r="BK58" s="228"/>
      <c r="BL58" s="228"/>
      <c r="BQ58" s="235" t="s">
        <v>159</v>
      </c>
      <c r="BR58" s="236" t="str">
        <f>IFERROR(BR57/BR56,"")</f>
        <v/>
      </c>
      <c r="BS58" s="228"/>
      <c r="BT58" s="228"/>
      <c r="BU58" s="228"/>
      <c r="BZ58" s="235" t="s">
        <v>159</v>
      </c>
      <c r="CA58" s="236" t="str">
        <f>IFERROR(CA57/CA56,"")</f>
        <v/>
      </c>
      <c r="CB58" s="228"/>
      <c r="CC58" s="228"/>
      <c r="CD58" s="228"/>
      <c r="CI58" s="235" t="s">
        <v>159</v>
      </c>
      <c r="CJ58" s="236" t="str">
        <f>IFERROR(CJ57/CJ56,"")</f>
        <v/>
      </c>
      <c r="CK58" s="228"/>
      <c r="CL58" s="228"/>
      <c r="CM58" s="228"/>
      <c r="CR58" s="235" t="s">
        <v>159</v>
      </c>
      <c r="CS58" s="236" t="str">
        <f>IFERROR(CS57/CS56,"")</f>
        <v/>
      </c>
      <c r="CT58" s="228"/>
      <c r="CU58" s="228"/>
      <c r="CV58" s="228"/>
      <c r="DA58" s="235" t="s">
        <v>159</v>
      </c>
      <c r="DB58" s="236" t="str">
        <f>IFERROR(DB57/DB56,"")</f>
        <v/>
      </c>
      <c r="DC58" s="228"/>
      <c r="DD58" s="228"/>
      <c r="DE58" s="228"/>
      <c r="DJ58" s="235" t="s">
        <v>159</v>
      </c>
      <c r="DK58" s="236" t="str">
        <f>IFERROR(DK57/DK56,"")</f>
        <v/>
      </c>
      <c r="DL58" s="228"/>
      <c r="DM58" s="228"/>
      <c r="DN58" s="228"/>
      <c r="DS58" s="235" t="s">
        <v>159</v>
      </c>
      <c r="DT58" s="236" t="str">
        <f>IFERROR(DT57/DT56,"")</f>
        <v/>
      </c>
      <c r="DU58" s="228"/>
      <c r="DV58" s="228"/>
      <c r="DW58" s="228"/>
      <c r="EB58" s="235" t="s">
        <v>159</v>
      </c>
      <c r="EC58" s="236" t="str">
        <f>IFERROR(EC57/EC56,"")</f>
        <v/>
      </c>
      <c r="ED58" s="228"/>
      <c r="EE58" s="228"/>
      <c r="EF58" s="228"/>
      <c r="EK58" s="235" t="s">
        <v>159</v>
      </c>
      <c r="EL58" s="236" t="str">
        <f>IFERROR(EL57/EL56,"")</f>
        <v/>
      </c>
      <c r="EM58" s="228"/>
      <c r="EN58" s="228"/>
      <c r="EO58" s="228"/>
      <c r="ET58" s="235" t="s">
        <v>159</v>
      </c>
      <c r="EU58" s="236" t="str">
        <f>IFERROR(EU57/EU56,"")</f>
        <v/>
      </c>
      <c r="EV58" s="228"/>
      <c r="EW58" s="228"/>
      <c r="EX58" s="228"/>
      <c r="FC58" s="235" t="s">
        <v>159</v>
      </c>
      <c r="FD58" s="236" t="str">
        <f>IFERROR(FD57/FD56,"")</f>
        <v/>
      </c>
      <c r="FE58" s="228"/>
      <c r="FF58" s="228"/>
      <c r="FG58" s="228"/>
      <c r="FL58" s="235" t="s">
        <v>159</v>
      </c>
      <c r="FM58" s="236" t="str">
        <f>IFERROR(FM57/FM56,"")</f>
        <v/>
      </c>
      <c r="FN58" s="228"/>
      <c r="FO58" s="228"/>
      <c r="FP58" s="228"/>
      <c r="FU58" s="235" t="s">
        <v>159</v>
      </c>
      <c r="FV58" s="236" t="str">
        <f>IFERROR(FV57/FV56,"")</f>
        <v/>
      </c>
      <c r="FW58" s="228"/>
      <c r="FX58" s="228"/>
      <c r="FY58" s="228"/>
      <c r="GD58" s="235" t="s">
        <v>159</v>
      </c>
      <c r="GE58" s="236" t="str">
        <f>IFERROR(GE57/GE56,"")</f>
        <v/>
      </c>
      <c r="GF58" s="228"/>
      <c r="GG58" s="228"/>
      <c r="GH58" s="228"/>
      <c r="GM58" s="235" t="s">
        <v>159</v>
      </c>
      <c r="GN58" s="236" t="str">
        <f>IFERROR(GN57/GN56,"")</f>
        <v/>
      </c>
      <c r="GO58" s="228"/>
      <c r="GP58" s="228"/>
      <c r="GQ58" s="228"/>
      <c r="GV58" s="235" t="s">
        <v>159</v>
      </c>
      <c r="GW58" s="236" t="str">
        <f>IFERROR(GW57/GW56,"")</f>
        <v/>
      </c>
      <c r="GX58" s="228"/>
      <c r="GY58" s="228"/>
      <c r="GZ58" s="228"/>
      <c r="HE58" s="235" t="s">
        <v>159</v>
      </c>
      <c r="HF58" s="236" t="str">
        <f>IFERROR(HF57/HF56,"")</f>
        <v/>
      </c>
      <c r="HG58" s="228"/>
      <c r="HH58" s="228"/>
      <c r="HI58" s="228"/>
    </row>
    <row r="59" spans="3:217">
      <c r="F59" s="221"/>
      <c r="G59" s="228"/>
      <c r="H59" s="228"/>
      <c r="I59" s="228"/>
      <c r="J59" s="228"/>
      <c r="O59" s="221"/>
      <c r="P59" s="228"/>
      <c r="Q59" s="228"/>
      <c r="R59" s="228"/>
      <c r="S59" s="228"/>
      <c r="X59" s="221"/>
      <c r="Y59" s="228"/>
      <c r="Z59" s="228"/>
      <c r="AA59" s="228"/>
      <c r="AB59" s="228"/>
      <c r="AG59" s="221"/>
      <c r="AH59" s="228"/>
      <c r="AI59" s="228"/>
      <c r="AJ59" s="228"/>
      <c r="AK59" s="228"/>
      <c r="AP59" s="221"/>
      <c r="AQ59" s="228"/>
      <c r="AR59" s="228"/>
      <c r="AS59" s="228"/>
      <c r="AT59" s="228"/>
      <c r="AY59" s="221"/>
      <c r="AZ59" s="228"/>
      <c r="BA59" s="228"/>
      <c r="BB59" s="228"/>
      <c r="BC59" s="228"/>
      <c r="BH59" s="221"/>
      <c r="BI59" s="228"/>
      <c r="BJ59" s="228"/>
      <c r="BK59" s="228"/>
      <c r="BL59" s="228"/>
      <c r="BQ59" s="221"/>
      <c r="BR59" s="228"/>
      <c r="BS59" s="228"/>
      <c r="BT59" s="228"/>
      <c r="BU59" s="228"/>
      <c r="BZ59" s="221"/>
      <c r="CA59" s="228"/>
      <c r="CB59" s="228"/>
      <c r="CC59" s="228"/>
      <c r="CD59" s="228"/>
      <c r="CI59" s="221"/>
      <c r="CJ59" s="228"/>
      <c r="CK59" s="228"/>
      <c r="CL59" s="228"/>
      <c r="CM59" s="228"/>
      <c r="CR59" s="221"/>
      <c r="CS59" s="228"/>
      <c r="CT59" s="228"/>
      <c r="CU59" s="228"/>
      <c r="CV59" s="228"/>
      <c r="DA59" s="221"/>
      <c r="DB59" s="228"/>
      <c r="DC59" s="228"/>
      <c r="DD59" s="228"/>
      <c r="DE59" s="228"/>
      <c r="DJ59" s="221"/>
      <c r="DK59" s="228"/>
      <c r="DL59" s="228"/>
      <c r="DM59" s="228"/>
      <c r="DN59" s="228"/>
      <c r="DS59" s="221"/>
      <c r="DT59" s="228"/>
      <c r="DU59" s="228"/>
      <c r="DV59" s="228"/>
      <c r="DW59" s="228"/>
      <c r="EB59" s="221"/>
      <c r="EC59" s="228"/>
      <c r="ED59" s="228"/>
      <c r="EE59" s="228"/>
      <c r="EF59" s="228"/>
      <c r="EK59" s="221"/>
      <c r="EL59" s="228"/>
      <c r="EM59" s="228"/>
      <c r="EN59" s="228"/>
      <c r="EO59" s="228"/>
      <c r="ET59" s="221"/>
      <c r="EU59" s="228"/>
      <c r="EV59" s="228"/>
      <c r="EW59" s="228"/>
      <c r="EX59" s="228"/>
      <c r="FC59" s="221"/>
      <c r="FD59" s="228"/>
      <c r="FE59" s="228"/>
      <c r="FF59" s="228"/>
      <c r="FG59" s="228"/>
      <c r="FL59" s="221"/>
      <c r="FM59" s="228"/>
      <c r="FN59" s="228"/>
      <c r="FO59" s="228"/>
      <c r="FP59" s="228"/>
      <c r="FU59" s="221"/>
      <c r="FV59" s="228"/>
      <c r="FW59" s="228"/>
      <c r="FX59" s="228"/>
      <c r="FY59" s="228"/>
      <c r="GD59" s="221"/>
      <c r="GE59" s="228"/>
      <c r="GF59" s="228"/>
      <c r="GG59" s="228"/>
      <c r="GH59" s="228"/>
      <c r="GM59" s="221"/>
      <c r="GN59" s="228"/>
      <c r="GO59" s="228"/>
      <c r="GP59" s="228"/>
      <c r="GQ59" s="228"/>
      <c r="GV59" s="221"/>
      <c r="GW59" s="228"/>
      <c r="GX59" s="228"/>
      <c r="GY59" s="228"/>
      <c r="GZ59" s="228"/>
      <c r="HE59" s="221"/>
      <c r="HF59" s="228"/>
      <c r="HG59" s="228"/>
      <c r="HH59" s="228"/>
      <c r="HI59" s="228"/>
    </row>
    <row r="60" spans="3:217" ht="14">
      <c r="C60" s="237" t="s">
        <v>160</v>
      </c>
      <c r="F60" s="238"/>
      <c r="G60" s="239"/>
      <c r="H60" s="239"/>
      <c r="L60" s="237" t="s">
        <v>160</v>
      </c>
      <c r="O60" s="238"/>
      <c r="P60" s="239"/>
      <c r="Q60" s="239"/>
      <c r="U60" s="237" t="s">
        <v>160</v>
      </c>
      <c r="X60" s="238"/>
      <c r="Y60" s="239"/>
      <c r="Z60" s="239"/>
      <c r="AD60" s="237" t="s">
        <v>160</v>
      </c>
      <c r="AG60" s="238"/>
      <c r="AH60" s="239"/>
      <c r="AI60" s="239"/>
      <c r="AM60" s="237" t="s">
        <v>160</v>
      </c>
      <c r="AP60" s="238"/>
      <c r="AQ60" s="239"/>
      <c r="AR60" s="239"/>
      <c r="AV60" s="237" t="s">
        <v>160</v>
      </c>
      <c r="AY60" s="238"/>
      <c r="AZ60" s="239"/>
      <c r="BA60" s="239"/>
      <c r="BE60" s="237" t="s">
        <v>160</v>
      </c>
      <c r="BH60" s="238"/>
      <c r="BI60" s="239"/>
      <c r="BJ60" s="239"/>
      <c r="BN60" s="237" t="s">
        <v>160</v>
      </c>
      <c r="BQ60" s="238"/>
      <c r="BR60" s="239"/>
      <c r="BS60" s="239"/>
      <c r="BW60" s="237" t="s">
        <v>160</v>
      </c>
      <c r="BZ60" s="238"/>
      <c r="CA60" s="239"/>
      <c r="CB60" s="239"/>
      <c r="CF60" s="237" t="s">
        <v>160</v>
      </c>
      <c r="CI60" s="238"/>
      <c r="CJ60" s="239"/>
      <c r="CK60" s="239"/>
      <c r="CO60" s="237" t="s">
        <v>160</v>
      </c>
      <c r="CR60" s="238"/>
      <c r="CS60" s="239"/>
      <c r="CT60" s="239"/>
      <c r="CX60" s="237" t="s">
        <v>160</v>
      </c>
      <c r="DA60" s="238"/>
      <c r="DB60" s="239"/>
      <c r="DC60" s="239"/>
      <c r="DG60" s="237" t="s">
        <v>160</v>
      </c>
      <c r="DJ60" s="238"/>
      <c r="DK60" s="239"/>
      <c r="DL60" s="239"/>
      <c r="DP60" s="237" t="s">
        <v>160</v>
      </c>
      <c r="DS60" s="238"/>
      <c r="DT60" s="239"/>
      <c r="DU60" s="239"/>
      <c r="DY60" s="237" t="s">
        <v>160</v>
      </c>
      <c r="EB60" s="238"/>
      <c r="EC60" s="239"/>
      <c r="ED60" s="239"/>
      <c r="EH60" s="237" t="s">
        <v>160</v>
      </c>
      <c r="EK60" s="238"/>
      <c r="EL60" s="239"/>
      <c r="EM60" s="239"/>
      <c r="EQ60" s="237" t="s">
        <v>160</v>
      </c>
      <c r="ET60" s="238"/>
      <c r="EU60" s="239"/>
      <c r="EV60" s="239"/>
      <c r="EZ60" s="237" t="s">
        <v>160</v>
      </c>
      <c r="FC60" s="238"/>
      <c r="FD60" s="239"/>
      <c r="FE60" s="239"/>
      <c r="FI60" s="237" t="s">
        <v>160</v>
      </c>
      <c r="FL60" s="238"/>
      <c r="FM60" s="239"/>
      <c r="FN60" s="239"/>
      <c r="FR60" s="237" t="s">
        <v>160</v>
      </c>
      <c r="FU60" s="238"/>
      <c r="FV60" s="239"/>
      <c r="FW60" s="239"/>
      <c r="GA60" s="237" t="s">
        <v>160</v>
      </c>
      <c r="GD60" s="238"/>
      <c r="GE60" s="239"/>
      <c r="GF60" s="239"/>
      <c r="GJ60" s="237" t="s">
        <v>160</v>
      </c>
      <c r="GM60" s="238"/>
      <c r="GN60" s="239"/>
      <c r="GO60" s="239"/>
      <c r="GS60" s="237" t="s">
        <v>160</v>
      </c>
      <c r="GV60" s="238"/>
      <c r="GW60" s="239"/>
      <c r="GX60" s="239"/>
      <c r="HB60" s="237" t="s">
        <v>160</v>
      </c>
      <c r="HE60" s="238"/>
      <c r="HF60" s="239"/>
      <c r="HG60" s="239"/>
    </row>
    <row r="61" spans="3:217" ht="14" hidden="1" outlineLevel="1">
      <c r="D61" s="225"/>
      <c r="E61" s="225"/>
      <c r="F61" s="247" t="s">
        <v>136</v>
      </c>
      <c r="G61" s="248" t="s">
        <v>451</v>
      </c>
      <c r="H61" s="248" t="s">
        <v>146</v>
      </c>
      <c r="I61" s="248" t="s">
        <v>142</v>
      </c>
      <c r="J61" s="248" t="s">
        <v>452</v>
      </c>
      <c r="M61" s="225"/>
      <c r="N61" s="225"/>
      <c r="O61" s="247" t="s">
        <v>136</v>
      </c>
      <c r="P61" s="248" t="s">
        <v>451</v>
      </c>
      <c r="Q61" s="248" t="s">
        <v>146</v>
      </c>
      <c r="R61" s="248" t="s">
        <v>142</v>
      </c>
      <c r="S61" s="248" t="s">
        <v>452</v>
      </c>
      <c r="V61" s="225"/>
      <c r="W61" s="225"/>
      <c r="X61" s="247" t="s">
        <v>136</v>
      </c>
      <c r="Y61" s="248" t="s">
        <v>451</v>
      </c>
      <c r="Z61" s="248" t="s">
        <v>146</v>
      </c>
      <c r="AA61" s="248" t="s">
        <v>142</v>
      </c>
      <c r="AB61" s="248" t="s">
        <v>452</v>
      </c>
      <c r="AE61" s="225"/>
      <c r="AF61" s="225"/>
      <c r="AG61" s="247" t="s">
        <v>136</v>
      </c>
      <c r="AH61" s="248" t="s">
        <v>451</v>
      </c>
      <c r="AI61" s="248" t="s">
        <v>146</v>
      </c>
      <c r="AJ61" s="248" t="s">
        <v>142</v>
      </c>
      <c r="AK61" s="248" t="s">
        <v>452</v>
      </c>
      <c r="AN61" s="225"/>
      <c r="AO61" s="225"/>
      <c r="AP61" s="247" t="s">
        <v>136</v>
      </c>
      <c r="AQ61" s="248" t="s">
        <v>451</v>
      </c>
      <c r="AR61" s="248" t="s">
        <v>146</v>
      </c>
      <c r="AS61" s="248" t="s">
        <v>142</v>
      </c>
      <c r="AT61" s="248" t="s">
        <v>452</v>
      </c>
      <c r="AW61" s="225"/>
      <c r="AX61" s="225"/>
      <c r="AY61" s="247" t="s">
        <v>136</v>
      </c>
      <c r="AZ61" s="248" t="s">
        <v>451</v>
      </c>
      <c r="BA61" s="248" t="s">
        <v>146</v>
      </c>
      <c r="BB61" s="248" t="s">
        <v>142</v>
      </c>
      <c r="BC61" s="248" t="s">
        <v>452</v>
      </c>
      <c r="BF61" s="225"/>
      <c r="BG61" s="225"/>
      <c r="BH61" s="247" t="s">
        <v>136</v>
      </c>
      <c r="BI61" s="248" t="s">
        <v>451</v>
      </c>
      <c r="BJ61" s="248" t="s">
        <v>146</v>
      </c>
      <c r="BK61" s="248" t="s">
        <v>142</v>
      </c>
      <c r="BL61" s="248" t="s">
        <v>452</v>
      </c>
      <c r="BO61" s="225"/>
      <c r="BP61" s="225"/>
      <c r="BQ61" s="247" t="s">
        <v>136</v>
      </c>
      <c r="BR61" s="248" t="s">
        <v>451</v>
      </c>
      <c r="BS61" s="248" t="s">
        <v>146</v>
      </c>
      <c r="BT61" s="248" t="s">
        <v>142</v>
      </c>
      <c r="BU61" s="248" t="s">
        <v>452</v>
      </c>
      <c r="BX61" s="225"/>
      <c r="BY61" s="225"/>
      <c r="BZ61" s="247" t="s">
        <v>136</v>
      </c>
      <c r="CA61" s="248" t="s">
        <v>451</v>
      </c>
      <c r="CB61" s="248" t="s">
        <v>146</v>
      </c>
      <c r="CC61" s="248" t="s">
        <v>142</v>
      </c>
      <c r="CD61" s="248" t="s">
        <v>452</v>
      </c>
      <c r="CG61" s="225"/>
      <c r="CH61" s="225"/>
      <c r="CI61" s="247" t="s">
        <v>136</v>
      </c>
      <c r="CJ61" s="248" t="s">
        <v>451</v>
      </c>
      <c r="CK61" s="248" t="s">
        <v>146</v>
      </c>
      <c r="CL61" s="248" t="s">
        <v>142</v>
      </c>
      <c r="CM61" s="248" t="s">
        <v>452</v>
      </c>
      <c r="CP61" s="225"/>
      <c r="CQ61" s="225"/>
      <c r="CR61" s="247" t="s">
        <v>136</v>
      </c>
      <c r="CS61" s="248" t="s">
        <v>451</v>
      </c>
      <c r="CT61" s="248" t="s">
        <v>146</v>
      </c>
      <c r="CU61" s="248" t="s">
        <v>142</v>
      </c>
      <c r="CV61" s="248" t="s">
        <v>452</v>
      </c>
      <c r="CY61" s="225"/>
      <c r="CZ61" s="225"/>
      <c r="DA61" s="247" t="s">
        <v>136</v>
      </c>
      <c r="DB61" s="248" t="s">
        <v>451</v>
      </c>
      <c r="DC61" s="248" t="s">
        <v>146</v>
      </c>
      <c r="DD61" s="248" t="s">
        <v>142</v>
      </c>
      <c r="DE61" s="248" t="s">
        <v>452</v>
      </c>
      <c r="DH61" s="225"/>
      <c r="DI61" s="225"/>
      <c r="DJ61" s="247" t="s">
        <v>136</v>
      </c>
      <c r="DK61" s="248" t="s">
        <v>451</v>
      </c>
      <c r="DL61" s="248" t="s">
        <v>146</v>
      </c>
      <c r="DM61" s="248" t="s">
        <v>142</v>
      </c>
      <c r="DN61" s="248" t="s">
        <v>452</v>
      </c>
      <c r="DQ61" s="225"/>
      <c r="DR61" s="225"/>
      <c r="DS61" s="247" t="s">
        <v>136</v>
      </c>
      <c r="DT61" s="248" t="s">
        <v>451</v>
      </c>
      <c r="DU61" s="248" t="s">
        <v>146</v>
      </c>
      <c r="DV61" s="248" t="s">
        <v>142</v>
      </c>
      <c r="DW61" s="248" t="s">
        <v>452</v>
      </c>
      <c r="DZ61" s="225"/>
      <c r="EA61" s="225"/>
      <c r="EB61" s="247" t="s">
        <v>136</v>
      </c>
      <c r="EC61" s="248" t="s">
        <v>451</v>
      </c>
      <c r="ED61" s="248" t="s">
        <v>146</v>
      </c>
      <c r="EE61" s="248" t="s">
        <v>142</v>
      </c>
      <c r="EF61" s="248" t="s">
        <v>452</v>
      </c>
      <c r="EI61" s="225"/>
      <c r="EJ61" s="225"/>
      <c r="EK61" s="247" t="s">
        <v>136</v>
      </c>
      <c r="EL61" s="248" t="s">
        <v>451</v>
      </c>
      <c r="EM61" s="248" t="s">
        <v>146</v>
      </c>
      <c r="EN61" s="248" t="s">
        <v>142</v>
      </c>
      <c r="EO61" s="248" t="s">
        <v>452</v>
      </c>
      <c r="ER61" s="225"/>
      <c r="ES61" s="225"/>
      <c r="ET61" s="247" t="s">
        <v>136</v>
      </c>
      <c r="EU61" s="248" t="s">
        <v>451</v>
      </c>
      <c r="EV61" s="248" t="s">
        <v>146</v>
      </c>
      <c r="EW61" s="248" t="s">
        <v>142</v>
      </c>
      <c r="EX61" s="248" t="s">
        <v>452</v>
      </c>
      <c r="FA61" s="225"/>
      <c r="FB61" s="225"/>
      <c r="FC61" s="247" t="s">
        <v>136</v>
      </c>
      <c r="FD61" s="248" t="s">
        <v>451</v>
      </c>
      <c r="FE61" s="248" t="s">
        <v>146</v>
      </c>
      <c r="FF61" s="248" t="s">
        <v>142</v>
      </c>
      <c r="FG61" s="248" t="s">
        <v>452</v>
      </c>
      <c r="FJ61" s="225"/>
      <c r="FK61" s="225"/>
      <c r="FL61" s="247" t="s">
        <v>136</v>
      </c>
      <c r="FM61" s="248" t="s">
        <v>451</v>
      </c>
      <c r="FN61" s="248" t="s">
        <v>146</v>
      </c>
      <c r="FO61" s="248" t="s">
        <v>142</v>
      </c>
      <c r="FP61" s="248" t="s">
        <v>452</v>
      </c>
      <c r="FS61" s="225"/>
      <c r="FT61" s="225"/>
      <c r="FU61" s="247" t="s">
        <v>136</v>
      </c>
      <c r="FV61" s="248" t="s">
        <v>451</v>
      </c>
      <c r="FW61" s="248" t="s">
        <v>146</v>
      </c>
      <c r="FX61" s="248" t="s">
        <v>142</v>
      </c>
      <c r="FY61" s="248" t="s">
        <v>452</v>
      </c>
      <c r="GB61" s="225"/>
      <c r="GC61" s="225"/>
      <c r="GD61" s="247" t="s">
        <v>136</v>
      </c>
      <c r="GE61" s="248" t="s">
        <v>451</v>
      </c>
      <c r="GF61" s="248" t="s">
        <v>146</v>
      </c>
      <c r="GG61" s="248" t="s">
        <v>142</v>
      </c>
      <c r="GH61" s="248" t="s">
        <v>452</v>
      </c>
      <c r="GK61" s="225"/>
      <c r="GL61" s="225"/>
      <c r="GM61" s="247" t="s">
        <v>136</v>
      </c>
      <c r="GN61" s="248" t="s">
        <v>451</v>
      </c>
      <c r="GO61" s="248" t="s">
        <v>146</v>
      </c>
      <c r="GP61" s="248" t="s">
        <v>142</v>
      </c>
      <c r="GQ61" s="248" t="s">
        <v>452</v>
      </c>
      <c r="GT61" s="225"/>
      <c r="GU61" s="225"/>
      <c r="GV61" s="247" t="s">
        <v>136</v>
      </c>
      <c r="GW61" s="248" t="s">
        <v>451</v>
      </c>
      <c r="GX61" s="248" t="s">
        <v>146</v>
      </c>
      <c r="GY61" s="248" t="s">
        <v>142</v>
      </c>
      <c r="GZ61" s="248" t="s">
        <v>452</v>
      </c>
      <c r="HC61" s="225"/>
      <c r="HD61" s="225"/>
      <c r="HE61" s="247" t="s">
        <v>136</v>
      </c>
      <c r="HF61" s="248" t="s">
        <v>451</v>
      </c>
      <c r="HG61" s="248" t="s">
        <v>146</v>
      </c>
      <c r="HH61" s="248" t="s">
        <v>142</v>
      </c>
      <c r="HI61" s="248" t="s">
        <v>452</v>
      </c>
    </row>
    <row r="62" spans="3:217" ht="14" hidden="1" outlineLevel="1">
      <c r="D62" s="225"/>
      <c r="E62" s="225"/>
      <c r="F62" s="244"/>
      <c r="G62" s="245"/>
      <c r="H62" s="245"/>
      <c r="I62" s="246"/>
      <c r="J62" s="246" t="str">
        <f>IF(SUMPRODUCT((G62:G66)*(H62:H66))=0,"",SUMPRODUCT((G62:G66)*(H62:H66)))</f>
        <v/>
      </c>
      <c r="M62" s="225"/>
      <c r="N62" s="225"/>
      <c r="O62" s="244"/>
      <c r="P62" s="245"/>
      <c r="Q62" s="245"/>
      <c r="R62" s="246"/>
      <c r="S62" s="246" t="str">
        <f>IF(SUMPRODUCT((P62:P66)*(Q62:Q66))=0,"",SUMPRODUCT((P62:P66)*(Q62:Q66)))</f>
        <v/>
      </c>
      <c r="V62" s="225"/>
      <c r="W62" s="225"/>
      <c r="X62" s="244"/>
      <c r="Y62" s="245"/>
      <c r="Z62" s="245"/>
      <c r="AA62" s="246"/>
      <c r="AB62" s="246" t="str">
        <f>IF(SUMPRODUCT((Y62:Y66)*(Z62:Z66))=0,"",SUMPRODUCT((Y62:Y66)*(Z62:Z66)))</f>
        <v/>
      </c>
      <c r="AE62" s="225"/>
      <c r="AF62" s="225"/>
      <c r="AG62" s="244"/>
      <c r="AH62" s="245"/>
      <c r="AI62" s="245"/>
      <c r="AJ62" s="246"/>
      <c r="AK62" s="246" t="str">
        <f>IF(SUMPRODUCT((AH62:AH66)*(AI62:AI66))=0,"",SUMPRODUCT((AH62:AH66)*(AI62:AI66)))</f>
        <v/>
      </c>
      <c r="AN62" s="225"/>
      <c r="AO62" s="225"/>
      <c r="AP62" s="244"/>
      <c r="AQ62" s="245"/>
      <c r="AR62" s="245"/>
      <c r="AS62" s="246"/>
      <c r="AT62" s="246" t="str">
        <f>IF(SUMPRODUCT((AQ62:AQ66)*(AR62:AR66))=0,"",SUMPRODUCT((AQ62:AQ66)*(AR62:AR66)))</f>
        <v/>
      </c>
      <c r="AW62" s="225"/>
      <c r="AX62" s="225"/>
      <c r="AY62" s="244"/>
      <c r="AZ62" s="245"/>
      <c r="BA62" s="245"/>
      <c r="BB62" s="246"/>
      <c r="BC62" s="246" t="str">
        <f>IF(SUMPRODUCT((AZ62:AZ66)*(BA62:BA66))=0,"",SUMPRODUCT((AZ62:AZ66)*(BA62:BA66)))</f>
        <v/>
      </c>
      <c r="BF62" s="225"/>
      <c r="BG62" s="225"/>
      <c r="BH62" s="244"/>
      <c r="BI62" s="245"/>
      <c r="BJ62" s="245"/>
      <c r="BK62" s="246"/>
      <c r="BL62" s="246" t="str">
        <f>IF(SUMPRODUCT((BI62:BI66)*(BJ62:BJ66))=0,"",SUMPRODUCT((BI62:BI66)*(BJ62:BJ66)))</f>
        <v/>
      </c>
      <c r="BO62" s="225"/>
      <c r="BP62" s="225"/>
      <c r="BQ62" s="244"/>
      <c r="BR62" s="245"/>
      <c r="BS62" s="245"/>
      <c r="BT62" s="246"/>
      <c r="BU62" s="246" t="str">
        <f>IF(SUMPRODUCT((BR62:BR66)*(BS62:BS66))=0,"",SUMPRODUCT((BR62:BR66)*(BS62:BS66)))</f>
        <v/>
      </c>
      <c r="BX62" s="225"/>
      <c r="BY62" s="225"/>
      <c r="BZ62" s="244"/>
      <c r="CA62" s="245"/>
      <c r="CB62" s="245"/>
      <c r="CC62" s="246"/>
      <c r="CD62" s="246" t="str">
        <f>IF(SUMPRODUCT((CA62:CA66)*(CB62:CB66))=0,"",SUMPRODUCT((CA62:CA66)*(CB62:CB66)))</f>
        <v/>
      </c>
      <c r="CG62" s="225"/>
      <c r="CH62" s="225"/>
      <c r="CI62" s="244"/>
      <c r="CJ62" s="245"/>
      <c r="CK62" s="245"/>
      <c r="CL62" s="246"/>
      <c r="CM62" s="246" t="str">
        <f>IF(SUMPRODUCT((CJ62:CJ66)*(CK62:CK66))=0,"",SUMPRODUCT((CJ62:CJ66)*(CK62:CK66)))</f>
        <v/>
      </c>
      <c r="CP62" s="225"/>
      <c r="CQ62" s="225"/>
      <c r="CR62" s="244"/>
      <c r="CS62" s="245"/>
      <c r="CT62" s="245"/>
      <c r="CU62" s="246"/>
      <c r="CV62" s="246" t="str">
        <f>IF(SUMPRODUCT((CS62:CS66)*(CT62:CT66))=0,"",SUMPRODUCT((CS62:CS66)*(CT62:CT66)))</f>
        <v/>
      </c>
      <c r="CY62" s="225"/>
      <c r="CZ62" s="225"/>
      <c r="DA62" s="244"/>
      <c r="DB62" s="245"/>
      <c r="DC62" s="245"/>
      <c r="DD62" s="246"/>
      <c r="DE62" s="246" t="str">
        <f>IF(SUMPRODUCT((DB62:DB66)*(DC62:DC66))=0,"",SUMPRODUCT((DB62:DB66)*(DC62:DC66)))</f>
        <v/>
      </c>
      <c r="DH62" s="225"/>
      <c r="DI62" s="225"/>
      <c r="DJ62" s="244"/>
      <c r="DK62" s="245"/>
      <c r="DL62" s="245"/>
      <c r="DM62" s="246"/>
      <c r="DN62" s="246" t="str">
        <f>IF(SUMPRODUCT((DK62:DK66)*(DL62:DL66))=0,"",SUMPRODUCT((DK62:DK66)*(DL62:DL66)))</f>
        <v/>
      </c>
      <c r="DQ62" s="225"/>
      <c r="DR62" s="225"/>
      <c r="DS62" s="244"/>
      <c r="DT62" s="245"/>
      <c r="DU62" s="245"/>
      <c r="DV62" s="246"/>
      <c r="DW62" s="246" t="str">
        <f>IF(SUMPRODUCT((DT62:DT66)*(DU62:DU66))=0,"",SUMPRODUCT((DT62:DT66)*(DU62:DU66)))</f>
        <v/>
      </c>
      <c r="DZ62" s="225"/>
      <c r="EA62" s="225"/>
      <c r="EB62" s="244"/>
      <c r="EC62" s="245"/>
      <c r="ED62" s="245"/>
      <c r="EE62" s="246"/>
      <c r="EF62" s="246" t="str">
        <f>IF(SUMPRODUCT((EC62:EC66)*(ED62:ED66))=0,"",SUMPRODUCT((EC62:EC66)*(ED62:ED66)))</f>
        <v/>
      </c>
      <c r="EI62" s="225"/>
      <c r="EJ62" s="225"/>
      <c r="EK62" s="244"/>
      <c r="EL62" s="245"/>
      <c r="EM62" s="245"/>
      <c r="EN62" s="246"/>
      <c r="EO62" s="246" t="str">
        <f>IF(SUMPRODUCT((EL62:EL66)*(EM62:EM66))=0,"",SUMPRODUCT((EL62:EL66)*(EM62:EM66)))</f>
        <v/>
      </c>
      <c r="ER62" s="225"/>
      <c r="ES62" s="225"/>
      <c r="ET62" s="244"/>
      <c r="EU62" s="245"/>
      <c r="EV62" s="245"/>
      <c r="EW62" s="246"/>
      <c r="EX62" s="246" t="str">
        <f>IF(SUMPRODUCT((EU62:EU66)*(EV62:EV66))=0,"",SUMPRODUCT((EU62:EU66)*(EV62:EV66)))</f>
        <v/>
      </c>
      <c r="FA62" s="225"/>
      <c r="FB62" s="225"/>
      <c r="FC62" s="244"/>
      <c r="FD62" s="245"/>
      <c r="FE62" s="245"/>
      <c r="FF62" s="246"/>
      <c r="FG62" s="246" t="str">
        <f>IF(SUMPRODUCT((FD62:FD66)*(FE62:FE66))=0,"",SUMPRODUCT((FD62:FD66)*(FE62:FE66)))</f>
        <v/>
      </c>
      <c r="FJ62" s="225"/>
      <c r="FK62" s="225"/>
      <c r="FL62" s="244"/>
      <c r="FM62" s="245"/>
      <c r="FN62" s="245"/>
      <c r="FO62" s="246"/>
      <c r="FP62" s="246" t="str">
        <f>IF(SUMPRODUCT((FM62:FM66)*(FN62:FN66))=0,"",SUMPRODUCT((FM62:FM66)*(FN62:FN66)))</f>
        <v/>
      </c>
      <c r="FS62" s="225"/>
      <c r="FT62" s="225"/>
      <c r="FU62" s="244"/>
      <c r="FV62" s="245"/>
      <c r="FW62" s="245"/>
      <c r="FX62" s="246"/>
      <c r="FY62" s="246" t="str">
        <f>IF(SUMPRODUCT((FV62:FV66)*(FW62:FW66))=0,"",SUMPRODUCT((FV62:FV66)*(FW62:FW66)))</f>
        <v/>
      </c>
      <c r="GB62" s="225"/>
      <c r="GC62" s="225"/>
      <c r="GD62" s="244"/>
      <c r="GE62" s="245"/>
      <c r="GF62" s="245"/>
      <c r="GG62" s="246"/>
      <c r="GH62" s="246" t="str">
        <f>IF(SUMPRODUCT((GE62:GE66)*(GF62:GF66))=0,"",SUMPRODUCT((GE62:GE66)*(GF62:GF66)))</f>
        <v/>
      </c>
      <c r="GK62" s="225"/>
      <c r="GL62" s="225"/>
      <c r="GM62" s="244"/>
      <c r="GN62" s="245"/>
      <c r="GO62" s="245"/>
      <c r="GP62" s="246"/>
      <c r="GQ62" s="246" t="str">
        <f>IF(SUMPRODUCT((GN62:GN66)*(GO62:GO66))=0,"",SUMPRODUCT((GN62:GN66)*(GO62:GO66)))</f>
        <v/>
      </c>
      <c r="GT62" s="225"/>
      <c r="GU62" s="225"/>
      <c r="GV62" s="244"/>
      <c r="GW62" s="245"/>
      <c r="GX62" s="245"/>
      <c r="GY62" s="246"/>
      <c r="GZ62" s="246" t="str">
        <f>IF(SUMPRODUCT((GW62:GW66)*(GX62:GX66))=0,"",SUMPRODUCT((GW62:GW66)*(GX62:GX66)))</f>
        <v/>
      </c>
      <c r="HC62" s="225"/>
      <c r="HD62" s="225"/>
      <c r="HE62" s="244"/>
      <c r="HF62" s="245"/>
      <c r="HG62" s="245"/>
      <c r="HH62" s="246"/>
      <c r="HI62" s="246" t="str">
        <f>IF(SUMPRODUCT((HF62:HF66)*(HG62:HG66))=0,"",SUMPRODUCT((HF62:HF66)*(HG62:HG66)))</f>
        <v/>
      </c>
    </row>
    <row r="63" spans="3:217" ht="14" hidden="1" outlineLevel="2">
      <c r="D63" s="225"/>
      <c r="E63" s="225"/>
      <c r="F63" s="231"/>
      <c r="G63" s="232"/>
      <c r="H63" s="232"/>
      <c r="I63" s="233"/>
      <c r="J63" s="246" t="str">
        <f>IF(SUMPRODUCT((G62:G66)*(H62:H66))=0,"",SUMPRODUCT((G62:G66)*(H62:H66)))</f>
        <v/>
      </c>
      <c r="M63" s="225"/>
      <c r="N63" s="225"/>
      <c r="O63" s="231"/>
      <c r="P63" s="232"/>
      <c r="Q63" s="232"/>
      <c r="R63" s="233"/>
      <c r="S63" s="246" t="str">
        <f>IF(SUMPRODUCT((P62:P66)*(Q62:Q66))=0,"",SUMPRODUCT((P62:P66)*(Q62:Q66)))</f>
        <v/>
      </c>
      <c r="V63" s="225"/>
      <c r="W63" s="225"/>
      <c r="X63" s="231"/>
      <c r="Y63" s="232"/>
      <c r="Z63" s="232"/>
      <c r="AA63" s="233"/>
      <c r="AB63" s="246" t="str">
        <f>IF(SUMPRODUCT((Y62:Y66)*(Z62:Z66))=0,"",SUMPRODUCT((Y62:Y66)*(Z62:Z66)))</f>
        <v/>
      </c>
      <c r="AE63" s="225"/>
      <c r="AF63" s="225"/>
      <c r="AG63" s="231"/>
      <c r="AH63" s="232"/>
      <c r="AI63" s="232"/>
      <c r="AJ63" s="233"/>
      <c r="AK63" s="246" t="str">
        <f>IF(SUMPRODUCT((AH62:AH66)*(AI62:AI66))=0,"",SUMPRODUCT((AH62:AH66)*(AI62:AI66)))</f>
        <v/>
      </c>
      <c r="AN63" s="225"/>
      <c r="AO63" s="225"/>
      <c r="AP63" s="231"/>
      <c r="AQ63" s="232"/>
      <c r="AR63" s="232"/>
      <c r="AS63" s="233"/>
      <c r="AT63" s="246" t="str">
        <f>IF(SUMPRODUCT((AQ62:AQ66)*(AR62:AR66))=0,"",SUMPRODUCT((AQ62:AQ66)*(AR62:AR66)))</f>
        <v/>
      </c>
      <c r="AW63" s="225"/>
      <c r="AX63" s="225"/>
      <c r="AY63" s="231"/>
      <c r="AZ63" s="232"/>
      <c r="BA63" s="232"/>
      <c r="BB63" s="233"/>
      <c r="BC63" s="246" t="str">
        <f>IF(SUMPRODUCT((AZ62:AZ66)*(BA62:BA66))=0,"",SUMPRODUCT((AZ62:AZ66)*(BA62:BA66)))</f>
        <v/>
      </c>
      <c r="BF63" s="225"/>
      <c r="BG63" s="225"/>
      <c r="BH63" s="231"/>
      <c r="BI63" s="232"/>
      <c r="BJ63" s="232"/>
      <c r="BK63" s="233"/>
      <c r="BL63" s="246" t="str">
        <f>IF(SUMPRODUCT((BI62:BI66)*(BJ62:BJ66))=0,"",SUMPRODUCT((BI62:BI66)*(BJ62:BJ66)))</f>
        <v/>
      </c>
      <c r="BO63" s="225"/>
      <c r="BP63" s="225"/>
      <c r="BQ63" s="231"/>
      <c r="BR63" s="232"/>
      <c r="BS63" s="232"/>
      <c r="BT63" s="233"/>
      <c r="BU63" s="246" t="str">
        <f>IF(SUMPRODUCT((BR62:BR66)*(BS62:BS66))=0,"",SUMPRODUCT((BR62:BR66)*(BS62:BS66)))</f>
        <v/>
      </c>
      <c r="BX63" s="225"/>
      <c r="BY63" s="225"/>
      <c r="BZ63" s="231"/>
      <c r="CA63" s="232"/>
      <c r="CB63" s="232"/>
      <c r="CC63" s="233"/>
      <c r="CD63" s="246" t="str">
        <f>IF(SUMPRODUCT((CA62:CA66)*(CB62:CB66))=0,"",SUMPRODUCT((CA62:CA66)*(CB62:CB66)))</f>
        <v/>
      </c>
      <c r="CG63" s="225"/>
      <c r="CH63" s="225"/>
      <c r="CI63" s="231"/>
      <c r="CJ63" s="232"/>
      <c r="CK63" s="232"/>
      <c r="CL63" s="233"/>
      <c r="CM63" s="246" t="str">
        <f>IF(SUMPRODUCT((CJ62:CJ66)*(CK62:CK66))=0,"",SUMPRODUCT((CJ62:CJ66)*(CK62:CK66)))</f>
        <v/>
      </c>
      <c r="CP63" s="225"/>
      <c r="CQ63" s="225"/>
      <c r="CR63" s="231"/>
      <c r="CS63" s="232"/>
      <c r="CT63" s="232"/>
      <c r="CU63" s="233"/>
      <c r="CV63" s="246" t="str">
        <f>IF(SUMPRODUCT((CS62:CS66)*(CT62:CT66))=0,"",SUMPRODUCT((CS62:CS66)*(CT62:CT66)))</f>
        <v/>
      </c>
      <c r="CY63" s="225"/>
      <c r="CZ63" s="225"/>
      <c r="DA63" s="231"/>
      <c r="DB63" s="232"/>
      <c r="DC63" s="232"/>
      <c r="DD63" s="233"/>
      <c r="DE63" s="246" t="str">
        <f>IF(SUMPRODUCT((DB62:DB66)*(DC62:DC66))=0,"",SUMPRODUCT((DB62:DB66)*(DC62:DC66)))</f>
        <v/>
      </c>
      <c r="DH63" s="225"/>
      <c r="DI63" s="225"/>
      <c r="DJ63" s="231"/>
      <c r="DK63" s="232"/>
      <c r="DL63" s="232"/>
      <c r="DM63" s="233"/>
      <c r="DN63" s="246" t="str">
        <f>IF(SUMPRODUCT((DK62:DK66)*(DL62:DL66))=0,"",SUMPRODUCT((DK62:DK66)*(DL62:DL66)))</f>
        <v/>
      </c>
      <c r="DQ63" s="225"/>
      <c r="DR63" s="225"/>
      <c r="DS63" s="231"/>
      <c r="DT63" s="232"/>
      <c r="DU63" s="232"/>
      <c r="DV63" s="233"/>
      <c r="DW63" s="246" t="str">
        <f>IF(SUMPRODUCT((DT62:DT66)*(DU62:DU66))=0,"",SUMPRODUCT((DT62:DT66)*(DU62:DU66)))</f>
        <v/>
      </c>
      <c r="DZ63" s="225"/>
      <c r="EA63" s="225"/>
      <c r="EB63" s="231"/>
      <c r="EC63" s="232"/>
      <c r="ED63" s="232"/>
      <c r="EE63" s="233"/>
      <c r="EF63" s="246" t="str">
        <f>IF(SUMPRODUCT((EC62:EC66)*(ED62:ED66))=0,"",SUMPRODUCT((EC62:EC66)*(ED62:ED66)))</f>
        <v/>
      </c>
      <c r="EI63" s="225"/>
      <c r="EJ63" s="225"/>
      <c r="EK63" s="231"/>
      <c r="EL63" s="232"/>
      <c r="EM63" s="232"/>
      <c r="EN63" s="233"/>
      <c r="EO63" s="246" t="str">
        <f>IF(SUMPRODUCT((EL62:EL66)*(EM62:EM66))=0,"",SUMPRODUCT((EL62:EL66)*(EM62:EM66)))</f>
        <v/>
      </c>
      <c r="ER63" s="225"/>
      <c r="ES63" s="225"/>
      <c r="ET63" s="231"/>
      <c r="EU63" s="232"/>
      <c r="EV63" s="232"/>
      <c r="EW63" s="233"/>
      <c r="EX63" s="246" t="str">
        <f>IF(SUMPRODUCT((EU62:EU66)*(EV62:EV66))=0,"",SUMPRODUCT((EU62:EU66)*(EV62:EV66)))</f>
        <v/>
      </c>
      <c r="FA63" s="225"/>
      <c r="FB63" s="225"/>
      <c r="FC63" s="231"/>
      <c r="FD63" s="232"/>
      <c r="FE63" s="232"/>
      <c r="FF63" s="233"/>
      <c r="FG63" s="246" t="str">
        <f>IF(SUMPRODUCT((FD62:FD66)*(FE62:FE66))=0,"",SUMPRODUCT((FD62:FD66)*(FE62:FE66)))</f>
        <v/>
      </c>
      <c r="FJ63" s="225"/>
      <c r="FK63" s="225"/>
      <c r="FL63" s="231"/>
      <c r="FM63" s="232"/>
      <c r="FN63" s="232"/>
      <c r="FO63" s="233"/>
      <c r="FP63" s="246" t="str">
        <f>IF(SUMPRODUCT((FM62:FM66)*(FN62:FN66))=0,"",SUMPRODUCT((FM62:FM66)*(FN62:FN66)))</f>
        <v/>
      </c>
      <c r="FS63" s="225"/>
      <c r="FT63" s="225"/>
      <c r="FU63" s="231"/>
      <c r="FV63" s="232"/>
      <c r="FW63" s="232"/>
      <c r="FX63" s="233"/>
      <c r="FY63" s="246" t="str">
        <f>IF(SUMPRODUCT((FV62:FV66)*(FW62:FW66))=0,"",SUMPRODUCT((FV62:FV66)*(FW62:FW66)))</f>
        <v/>
      </c>
      <c r="GB63" s="225"/>
      <c r="GC63" s="225"/>
      <c r="GD63" s="231"/>
      <c r="GE63" s="232"/>
      <c r="GF63" s="232"/>
      <c r="GG63" s="233"/>
      <c r="GH63" s="246" t="str">
        <f>IF(SUMPRODUCT((GE62:GE66)*(GF62:GF66))=0,"",SUMPRODUCT((GE62:GE66)*(GF62:GF66)))</f>
        <v/>
      </c>
      <c r="GK63" s="225"/>
      <c r="GL63" s="225"/>
      <c r="GM63" s="231"/>
      <c r="GN63" s="232"/>
      <c r="GO63" s="232"/>
      <c r="GP63" s="233"/>
      <c r="GQ63" s="246" t="str">
        <f>IF(SUMPRODUCT((GN62:GN66)*(GO62:GO66))=0,"",SUMPRODUCT((GN62:GN66)*(GO62:GO66)))</f>
        <v/>
      </c>
      <c r="GT63" s="225"/>
      <c r="GU63" s="225"/>
      <c r="GV63" s="231"/>
      <c r="GW63" s="232"/>
      <c r="GX63" s="232"/>
      <c r="GY63" s="233"/>
      <c r="GZ63" s="246" t="str">
        <f>IF(SUMPRODUCT((GW62:GW66)*(GX62:GX66))=0,"",SUMPRODUCT((GW62:GW66)*(GX62:GX66)))</f>
        <v/>
      </c>
      <c r="HC63" s="225"/>
      <c r="HD63" s="225"/>
      <c r="HE63" s="231"/>
      <c r="HF63" s="232"/>
      <c r="HG63" s="232"/>
      <c r="HH63" s="233"/>
      <c r="HI63" s="246" t="str">
        <f>IF(SUMPRODUCT((HF62:HF66)*(HG62:HG66))=0,"",SUMPRODUCT((HF62:HF66)*(HG62:HG66)))</f>
        <v/>
      </c>
    </row>
    <row r="64" spans="3:217" ht="14" hidden="1" outlineLevel="2">
      <c r="D64" s="225"/>
      <c r="E64" s="225"/>
      <c r="F64" s="231"/>
      <c r="G64" s="232"/>
      <c r="H64" s="232"/>
      <c r="I64" s="233"/>
      <c r="J64" s="246" t="str">
        <f>IF(SUMPRODUCT((G62:G66)*(H62:H66))=0,"",SUMPRODUCT((G62:G66)*(H62:H66)))</f>
        <v/>
      </c>
      <c r="M64" s="225"/>
      <c r="N64" s="225"/>
      <c r="O64" s="231"/>
      <c r="P64" s="232"/>
      <c r="Q64" s="232"/>
      <c r="R64" s="233"/>
      <c r="S64" s="246" t="str">
        <f>IF(SUMPRODUCT((P62:P66)*(Q62:Q66))=0,"",SUMPRODUCT((P62:P66)*(Q62:Q66)))</f>
        <v/>
      </c>
      <c r="V64" s="225"/>
      <c r="W64" s="225"/>
      <c r="X64" s="231"/>
      <c r="Y64" s="232"/>
      <c r="Z64" s="232"/>
      <c r="AA64" s="233"/>
      <c r="AB64" s="246" t="str">
        <f>IF(SUMPRODUCT((Y62:Y66)*(Z62:Z66))=0,"",SUMPRODUCT((Y62:Y66)*(Z62:Z66)))</f>
        <v/>
      </c>
      <c r="AE64" s="225"/>
      <c r="AF64" s="225"/>
      <c r="AG64" s="231"/>
      <c r="AH64" s="232"/>
      <c r="AI64" s="232"/>
      <c r="AJ64" s="233"/>
      <c r="AK64" s="246" t="str">
        <f>IF(SUMPRODUCT((AH62:AH66)*(AI62:AI66))=0,"",SUMPRODUCT((AH62:AH66)*(AI62:AI66)))</f>
        <v/>
      </c>
      <c r="AN64" s="225"/>
      <c r="AO64" s="225"/>
      <c r="AP64" s="231"/>
      <c r="AQ64" s="232"/>
      <c r="AR64" s="232"/>
      <c r="AS64" s="233"/>
      <c r="AT64" s="246" t="str">
        <f>IF(SUMPRODUCT((AQ62:AQ66)*(AR62:AR66))=0,"",SUMPRODUCT((AQ62:AQ66)*(AR62:AR66)))</f>
        <v/>
      </c>
      <c r="AW64" s="225"/>
      <c r="AX64" s="225"/>
      <c r="AY64" s="231"/>
      <c r="AZ64" s="232"/>
      <c r="BA64" s="232"/>
      <c r="BB64" s="233"/>
      <c r="BC64" s="246" t="str">
        <f>IF(SUMPRODUCT((AZ62:AZ66)*(BA62:BA66))=0,"",SUMPRODUCT((AZ62:AZ66)*(BA62:BA66)))</f>
        <v/>
      </c>
      <c r="BF64" s="225"/>
      <c r="BG64" s="225"/>
      <c r="BH64" s="231"/>
      <c r="BI64" s="232"/>
      <c r="BJ64" s="232"/>
      <c r="BK64" s="233"/>
      <c r="BL64" s="246" t="str">
        <f>IF(SUMPRODUCT((BI62:BI66)*(BJ62:BJ66))=0,"",SUMPRODUCT((BI62:BI66)*(BJ62:BJ66)))</f>
        <v/>
      </c>
      <c r="BO64" s="225"/>
      <c r="BP64" s="225"/>
      <c r="BQ64" s="231"/>
      <c r="BR64" s="232"/>
      <c r="BS64" s="232"/>
      <c r="BT64" s="233"/>
      <c r="BU64" s="246" t="str">
        <f>IF(SUMPRODUCT((BR62:BR66)*(BS62:BS66))=0,"",SUMPRODUCT((BR62:BR66)*(BS62:BS66)))</f>
        <v/>
      </c>
      <c r="BX64" s="225"/>
      <c r="BY64" s="225"/>
      <c r="BZ64" s="231"/>
      <c r="CA64" s="232"/>
      <c r="CB64" s="232"/>
      <c r="CC64" s="233"/>
      <c r="CD64" s="246" t="str">
        <f>IF(SUMPRODUCT((CA62:CA66)*(CB62:CB66))=0,"",SUMPRODUCT((CA62:CA66)*(CB62:CB66)))</f>
        <v/>
      </c>
      <c r="CG64" s="225"/>
      <c r="CH64" s="225"/>
      <c r="CI64" s="231"/>
      <c r="CJ64" s="232"/>
      <c r="CK64" s="232"/>
      <c r="CL64" s="233"/>
      <c r="CM64" s="246" t="str">
        <f>IF(SUMPRODUCT((CJ62:CJ66)*(CK62:CK66))=0,"",SUMPRODUCT((CJ62:CJ66)*(CK62:CK66)))</f>
        <v/>
      </c>
      <c r="CP64" s="225"/>
      <c r="CQ64" s="225"/>
      <c r="CR64" s="231"/>
      <c r="CS64" s="232"/>
      <c r="CT64" s="232"/>
      <c r="CU64" s="233"/>
      <c r="CV64" s="246" t="str">
        <f>IF(SUMPRODUCT((CS62:CS66)*(CT62:CT66))=0,"",SUMPRODUCT((CS62:CS66)*(CT62:CT66)))</f>
        <v/>
      </c>
      <c r="CY64" s="225"/>
      <c r="CZ64" s="225"/>
      <c r="DA64" s="231"/>
      <c r="DB64" s="232"/>
      <c r="DC64" s="232"/>
      <c r="DD64" s="233"/>
      <c r="DE64" s="246" t="str">
        <f>IF(SUMPRODUCT((DB62:DB66)*(DC62:DC66))=0,"",SUMPRODUCT((DB62:DB66)*(DC62:DC66)))</f>
        <v/>
      </c>
      <c r="DH64" s="225"/>
      <c r="DI64" s="225"/>
      <c r="DJ64" s="231"/>
      <c r="DK64" s="232"/>
      <c r="DL64" s="232"/>
      <c r="DM64" s="233"/>
      <c r="DN64" s="246" t="str">
        <f>IF(SUMPRODUCT((DK62:DK66)*(DL62:DL66))=0,"",SUMPRODUCT((DK62:DK66)*(DL62:DL66)))</f>
        <v/>
      </c>
      <c r="DQ64" s="225"/>
      <c r="DR64" s="225"/>
      <c r="DS64" s="231"/>
      <c r="DT64" s="232"/>
      <c r="DU64" s="232"/>
      <c r="DV64" s="233"/>
      <c r="DW64" s="246" t="str">
        <f>IF(SUMPRODUCT((DT62:DT66)*(DU62:DU66))=0,"",SUMPRODUCT((DT62:DT66)*(DU62:DU66)))</f>
        <v/>
      </c>
      <c r="DZ64" s="225"/>
      <c r="EA64" s="225"/>
      <c r="EB64" s="231"/>
      <c r="EC64" s="232"/>
      <c r="ED64" s="232"/>
      <c r="EE64" s="233"/>
      <c r="EF64" s="246" t="str">
        <f>IF(SUMPRODUCT((EC62:EC66)*(ED62:ED66))=0,"",SUMPRODUCT((EC62:EC66)*(ED62:ED66)))</f>
        <v/>
      </c>
      <c r="EI64" s="225"/>
      <c r="EJ64" s="225"/>
      <c r="EK64" s="231"/>
      <c r="EL64" s="232"/>
      <c r="EM64" s="232"/>
      <c r="EN64" s="233"/>
      <c r="EO64" s="246" t="str">
        <f>IF(SUMPRODUCT((EL62:EL66)*(EM62:EM66))=0,"",SUMPRODUCT((EL62:EL66)*(EM62:EM66)))</f>
        <v/>
      </c>
      <c r="ER64" s="225"/>
      <c r="ES64" s="225"/>
      <c r="ET64" s="231"/>
      <c r="EU64" s="232"/>
      <c r="EV64" s="232"/>
      <c r="EW64" s="233"/>
      <c r="EX64" s="246" t="str">
        <f>IF(SUMPRODUCT((EU62:EU66)*(EV62:EV66))=0,"",SUMPRODUCT((EU62:EU66)*(EV62:EV66)))</f>
        <v/>
      </c>
      <c r="FA64" s="225"/>
      <c r="FB64" s="225"/>
      <c r="FC64" s="231"/>
      <c r="FD64" s="232"/>
      <c r="FE64" s="232"/>
      <c r="FF64" s="233"/>
      <c r="FG64" s="246" t="str">
        <f>IF(SUMPRODUCT((FD62:FD66)*(FE62:FE66))=0,"",SUMPRODUCT((FD62:FD66)*(FE62:FE66)))</f>
        <v/>
      </c>
      <c r="FJ64" s="225"/>
      <c r="FK64" s="225"/>
      <c r="FL64" s="231"/>
      <c r="FM64" s="232"/>
      <c r="FN64" s="232"/>
      <c r="FO64" s="233"/>
      <c r="FP64" s="246" t="str">
        <f>IF(SUMPRODUCT((FM62:FM66)*(FN62:FN66))=0,"",SUMPRODUCT((FM62:FM66)*(FN62:FN66)))</f>
        <v/>
      </c>
      <c r="FS64" s="225"/>
      <c r="FT64" s="225"/>
      <c r="FU64" s="231"/>
      <c r="FV64" s="232"/>
      <c r="FW64" s="232"/>
      <c r="FX64" s="233"/>
      <c r="FY64" s="246" t="str">
        <f>IF(SUMPRODUCT((FV62:FV66)*(FW62:FW66))=0,"",SUMPRODUCT((FV62:FV66)*(FW62:FW66)))</f>
        <v/>
      </c>
      <c r="GB64" s="225"/>
      <c r="GC64" s="225"/>
      <c r="GD64" s="231"/>
      <c r="GE64" s="232"/>
      <c r="GF64" s="232"/>
      <c r="GG64" s="233"/>
      <c r="GH64" s="246" t="str">
        <f>IF(SUMPRODUCT((GE62:GE66)*(GF62:GF66))=0,"",SUMPRODUCT((GE62:GE66)*(GF62:GF66)))</f>
        <v/>
      </c>
      <c r="GK64" s="225"/>
      <c r="GL64" s="225"/>
      <c r="GM64" s="231"/>
      <c r="GN64" s="232"/>
      <c r="GO64" s="232"/>
      <c r="GP64" s="233"/>
      <c r="GQ64" s="246" t="str">
        <f>IF(SUMPRODUCT((GN62:GN66)*(GO62:GO66))=0,"",SUMPRODUCT((GN62:GN66)*(GO62:GO66)))</f>
        <v/>
      </c>
      <c r="GT64" s="225"/>
      <c r="GU64" s="225"/>
      <c r="GV64" s="231"/>
      <c r="GW64" s="232"/>
      <c r="GX64" s="232"/>
      <c r="GY64" s="233"/>
      <c r="GZ64" s="246" t="str">
        <f>IF(SUMPRODUCT((GW62:GW66)*(GX62:GX66))=0,"",SUMPRODUCT((GW62:GW66)*(GX62:GX66)))</f>
        <v/>
      </c>
      <c r="HC64" s="225"/>
      <c r="HD64" s="225"/>
      <c r="HE64" s="231"/>
      <c r="HF64" s="232"/>
      <c r="HG64" s="232"/>
      <c r="HH64" s="233"/>
      <c r="HI64" s="246" t="str">
        <f>IF(SUMPRODUCT((HF62:HF66)*(HG62:HG66))=0,"",SUMPRODUCT((HF62:HF66)*(HG62:HG66)))</f>
        <v/>
      </c>
    </row>
    <row r="65" spans="4:217" ht="14" hidden="1" outlineLevel="2">
      <c r="D65" s="225"/>
      <c r="E65" s="225"/>
      <c r="F65" s="231"/>
      <c r="G65" s="232"/>
      <c r="H65" s="232"/>
      <c r="I65" s="233"/>
      <c r="J65" s="246" t="str">
        <f>IF(SUMPRODUCT((G62:G66)*(H62:H66))=0,"",SUMPRODUCT((G62:G66)*(H62:H66)))</f>
        <v/>
      </c>
      <c r="M65" s="225"/>
      <c r="N65" s="225"/>
      <c r="O65" s="231"/>
      <c r="P65" s="232"/>
      <c r="Q65" s="232"/>
      <c r="R65" s="233"/>
      <c r="S65" s="246" t="str">
        <f>IF(SUMPRODUCT((P62:P66)*(Q62:Q66))=0,"",SUMPRODUCT((P62:P66)*(Q62:Q66)))</f>
        <v/>
      </c>
      <c r="V65" s="225"/>
      <c r="W65" s="225"/>
      <c r="X65" s="231"/>
      <c r="Y65" s="232"/>
      <c r="Z65" s="232"/>
      <c r="AA65" s="233"/>
      <c r="AB65" s="246" t="str">
        <f>IF(SUMPRODUCT((Y62:Y66)*(Z62:Z66))=0,"",SUMPRODUCT((Y62:Y66)*(Z62:Z66)))</f>
        <v/>
      </c>
      <c r="AE65" s="225"/>
      <c r="AF65" s="225"/>
      <c r="AG65" s="231"/>
      <c r="AH65" s="232"/>
      <c r="AI65" s="232"/>
      <c r="AJ65" s="233"/>
      <c r="AK65" s="246" t="str">
        <f>IF(SUMPRODUCT((AH62:AH66)*(AI62:AI66))=0,"",SUMPRODUCT((AH62:AH66)*(AI62:AI66)))</f>
        <v/>
      </c>
      <c r="AN65" s="225"/>
      <c r="AO65" s="225"/>
      <c r="AP65" s="231"/>
      <c r="AQ65" s="232"/>
      <c r="AR65" s="232"/>
      <c r="AS65" s="233"/>
      <c r="AT65" s="246" t="str">
        <f>IF(SUMPRODUCT((AQ62:AQ66)*(AR62:AR66))=0,"",SUMPRODUCT((AQ62:AQ66)*(AR62:AR66)))</f>
        <v/>
      </c>
      <c r="AW65" s="225"/>
      <c r="AX65" s="225"/>
      <c r="AY65" s="231"/>
      <c r="AZ65" s="232"/>
      <c r="BA65" s="232"/>
      <c r="BB65" s="233"/>
      <c r="BC65" s="246" t="str">
        <f>IF(SUMPRODUCT((AZ62:AZ66)*(BA62:BA66))=0,"",SUMPRODUCT((AZ62:AZ66)*(BA62:BA66)))</f>
        <v/>
      </c>
      <c r="BF65" s="225"/>
      <c r="BG65" s="225"/>
      <c r="BH65" s="231"/>
      <c r="BI65" s="232"/>
      <c r="BJ65" s="232"/>
      <c r="BK65" s="233"/>
      <c r="BL65" s="246" t="str">
        <f>IF(SUMPRODUCT((BI62:BI66)*(BJ62:BJ66))=0,"",SUMPRODUCT((BI62:BI66)*(BJ62:BJ66)))</f>
        <v/>
      </c>
      <c r="BO65" s="225"/>
      <c r="BP65" s="225"/>
      <c r="BQ65" s="231"/>
      <c r="BR65" s="232"/>
      <c r="BS65" s="232"/>
      <c r="BT65" s="233"/>
      <c r="BU65" s="246" t="str">
        <f>IF(SUMPRODUCT((BR62:BR66)*(BS62:BS66))=0,"",SUMPRODUCT((BR62:BR66)*(BS62:BS66)))</f>
        <v/>
      </c>
      <c r="BX65" s="225"/>
      <c r="BY65" s="225"/>
      <c r="BZ65" s="231"/>
      <c r="CA65" s="232"/>
      <c r="CB65" s="232"/>
      <c r="CC65" s="233"/>
      <c r="CD65" s="246" t="str">
        <f>IF(SUMPRODUCT((CA62:CA66)*(CB62:CB66))=0,"",SUMPRODUCT((CA62:CA66)*(CB62:CB66)))</f>
        <v/>
      </c>
      <c r="CG65" s="225"/>
      <c r="CH65" s="225"/>
      <c r="CI65" s="231"/>
      <c r="CJ65" s="232"/>
      <c r="CK65" s="232"/>
      <c r="CL65" s="233"/>
      <c r="CM65" s="246" t="str">
        <f>IF(SUMPRODUCT((CJ62:CJ66)*(CK62:CK66))=0,"",SUMPRODUCT((CJ62:CJ66)*(CK62:CK66)))</f>
        <v/>
      </c>
      <c r="CP65" s="225"/>
      <c r="CQ65" s="225"/>
      <c r="CR65" s="231"/>
      <c r="CS65" s="232"/>
      <c r="CT65" s="232"/>
      <c r="CU65" s="233"/>
      <c r="CV65" s="246" t="str">
        <f>IF(SUMPRODUCT((CS62:CS66)*(CT62:CT66))=0,"",SUMPRODUCT((CS62:CS66)*(CT62:CT66)))</f>
        <v/>
      </c>
      <c r="CY65" s="225"/>
      <c r="CZ65" s="225"/>
      <c r="DA65" s="231"/>
      <c r="DB65" s="232"/>
      <c r="DC65" s="232"/>
      <c r="DD65" s="233"/>
      <c r="DE65" s="246" t="str">
        <f>IF(SUMPRODUCT((DB62:DB66)*(DC62:DC66))=0,"",SUMPRODUCT((DB62:DB66)*(DC62:DC66)))</f>
        <v/>
      </c>
      <c r="DH65" s="225"/>
      <c r="DI65" s="225"/>
      <c r="DJ65" s="231"/>
      <c r="DK65" s="232"/>
      <c r="DL65" s="232"/>
      <c r="DM65" s="233"/>
      <c r="DN65" s="246" t="str">
        <f>IF(SUMPRODUCT((DK62:DK66)*(DL62:DL66))=0,"",SUMPRODUCT((DK62:DK66)*(DL62:DL66)))</f>
        <v/>
      </c>
      <c r="DQ65" s="225"/>
      <c r="DR65" s="225"/>
      <c r="DS65" s="231"/>
      <c r="DT65" s="232"/>
      <c r="DU65" s="232"/>
      <c r="DV65" s="233"/>
      <c r="DW65" s="246" t="str">
        <f>IF(SUMPRODUCT((DT62:DT66)*(DU62:DU66))=0,"",SUMPRODUCT((DT62:DT66)*(DU62:DU66)))</f>
        <v/>
      </c>
      <c r="DZ65" s="225"/>
      <c r="EA65" s="225"/>
      <c r="EB65" s="231"/>
      <c r="EC65" s="232"/>
      <c r="ED65" s="232"/>
      <c r="EE65" s="233"/>
      <c r="EF65" s="246" t="str">
        <f>IF(SUMPRODUCT((EC62:EC66)*(ED62:ED66))=0,"",SUMPRODUCT((EC62:EC66)*(ED62:ED66)))</f>
        <v/>
      </c>
      <c r="EI65" s="225"/>
      <c r="EJ65" s="225"/>
      <c r="EK65" s="231"/>
      <c r="EL65" s="232"/>
      <c r="EM65" s="232"/>
      <c r="EN65" s="233"/>
      <c r="EO65" s="246" t="str">
        <f>IF(SUMPRODUCT((EL62:EL66)*(EM62:EM66))=0,"",SUMPRODUCT((EL62:EL66)*(EM62:EM66)))</f>
        <v/>
      </c>
      <c r="ER65" s="225"/>
      <c r="ES65" s="225"/>
      <c r="ET65" s="231"/>
      <c r="EU65" s="232"/>
      <c r="EV65" s="232"/>
      <c r="EW65" s="233"/>
      <c r="EX65" s="246" t="str">
        <f>IF(SUMPRODUCT((EU62:EU66)*(EV62:EV66))=0,"",SUMPRODUCT((EU62:EU66)*(EV62:EV66)))</f>
        <v/>
      </c>
      <c r="FA65" s="225"/>
      <c r="FB65" s="225"/>
      <c r="FC65" s="231"/>
      <c r="FD65" s="232"/>
      <c r="FE65" s="232"/>
      <c r="FF65" s="233"/>
      <c r="FG65" s="246" t="str">
        <f>IF(SUMPRODUCT((FD62:FD66)*(FE62:FE66))=0,"",SUMPRODUCT((FD62:FD66)*(FE62:FE66)))</f>
        <v/>
      </c>
      <c r="FJ65" s="225"/>
      <c r="FK65" s="225"/>
      <c r="FL65" s="231"/>
      <c r="FM65" s="232"/>
      <c r="FN65" s="232"/>
      <c r="FO65" s="233"/>
      <c r="FP65" s="246" t="str">
        <f>IF(SUMPRODUCT((FM62:FM66)*(FN62:FN66))=0,"",SUMPRODUCT((FM62:FM66)*(FN62:FN66)))</f>
        <v/>
      </c>
      <c r="FS65" s="225"/>
      <c r="FT65" s="225"/>
      <c r="FU65" s="231"/>
      <c r="FV65" s="232"/>
      <c r="FW65" s="232"/>
      <c r="FX65" s="233"/>
      <c r="FY65" s="246" t="str">
        <f>IF(SUMPRODUCT((FV62:FV66)*(FW62:FW66))=0,"",SUMPRODUCT((FV62:FV66)*(FW62:FW66)))</f>
        <v/>
      </c>
      <c r="GB65" s="225"/>
      <c r="GC65" s="225"/>
      <c r="GD65" s="231"/>
      <c r="GE65" s="232"/>
      <c r="GF65" s="232"/>
      <c r="GG65" s="233"/>
      <c r="GH65" s="246" t="str">
        <f>IF(SUMPRODUCT((GE62:GE66)*(GF62:GF66))=0,"",SUMPRODUCT((GE62:GE66)*(GF62:GF66)))</f>
        <v/>
      </c>
      <c r="GK65" s="225"/>
      <c r="GL65" s="225"/>
      <c r="GM65" s="231"/>
      <c r="GN65" s="232"/>
      <c r="GO65" s="232"/>
      <c r="GP65" s="233"/>
      <c r="GQ65" s="246" t="str">
        <f>IF(SUMPRODUCT((GN62:GN66)*(GO62:GO66))=0,"",SUMPRODUCT((GN62:GN66)*(GO62:GO66)))</f>
        <v/>
      </c>
      <c r="GT65" s="225"/>
      <c r="GU65" s="225"/>
      <c r="GV65" s="231"/>
      <c r="GW65" s="232"/>
      <c r="GX65" s="232"/>
      <c r="GY65" s="233"/>
      <c r="GZ65" s="246" t="str">
        <f>IF(SUMPRODUCT((GW62:GW66)*(GX62:GX66))=0,"",SUMPRODUCT((GW62:GW66)*(GX62:GX66)))</f>
        <v/>
      </c>
      <c r="HC65" s="225"/>
      <c r="HD65" s="225"/>
      <c r="HE65" s="231"/>
      <c r="HF65" s="232"/>
      <c r="HG65" s="232"/>
      <c r="HH65" s="233"/>
      <c r="HI65" s="246" t="str">
        <f>IF(SUMPRODUCT((HF62:HF66)*(HG62:HG66))=0,"",SUMPRODUCT((HF62:HF66)*(HG62:HG66)))</f>
        <v/>
      </c>
    </row>
    <row r="66" spans="4:217" ht="14" hidden="1" outlineLevel="2">
      <c r="D66" s="225"/>
      <c r="E66" s="225"/>
      <c r="F66" s="231"/>
      <c r="G66" s="232"/>
      <c r="H66" s="232"/>
      <c r="I66" s="233"/>
      <c r="J66" s="246" t="str">
        <f>IF(SUMPRODUCT((G62:G66)*(H62:H66))=0,"",SUMPRODUCT((G62:G66)*(H62:H66)))</f>
        <v/>
      </c>
      <c r="M66" s="225"/>
      <c r="N66" s="225"/>
      <c r="O66" s="231"/>
      <c r="P66" s="232"/>
      <c r="Q66" s="232"/>
      <c r="R66" s="233"/>
      <c r="S66" s="246" t="str">
        <f>IF(SUMPRODUCT((P62:P66)*(Q62:Q66))=0,"",SUMPRODUCT((P62:P66)*(Q62:Q66)))</f>
        <v/>
      </c>
      <c r="V66" s="225"/>
      <c r="W66" s="225"/>
      <c r="X66" s="231"/>
      <c r="Y66" s="232"/>
      <c r="Z66" s="232"/>
      <c r="AA66" s="233"/>
      <c r="AB66" s="246" t="str">
        <f>IF(SUMPRODUCT((Y62:Y66)*(Z62:Z66))=0,"",SUMPRODUCT((Y62:Y66)*(Z62:Z66)))</f>
        <v/>
      </c>
      <c r="AE66" s="225"/>
      <c r="AF66" s="225"/>
      <c r="AG66" s="231"/>
      <c r="AH66" s="232"/>
      <c r="AI66" s="232"/>
      <c r="AJ66" s="233"/>
      <c r="AK66" s="246" t="str">
        <f>IF(SUMPRODUCT((AH62:AH66)*(AI62:AI66))=0,"",SUMPRODUCT((AH62:AH66)*(AI62:AI66)))</f>
        <v/>
      </c>
      <c r="AN66" s="225"/>
      <c r="AO66" s="225"/>
      <c r="AP66" s="231"/>
      <c r="AQ66" s="232"/>
      <c r="AR66" s="232"/>
      <c r="AS66" s="233"/>
      <c r="AT66" s="246" t="str">
        <f>IF(SUMPRODUCT((AQ62:AQ66)*(AR62:AR66))=0,"",SUMPRODUCT((AQ62:AQ66)*(AR62:AR66)))</f>
        <v/>
      </c>
      <c r="AW66" s="225"/>
      <c r="AX66" s="225"/>
      <c r="AY66" s="231"/>
      <c r="AZ66" s="232"/>
      <c r="BA66" s="232"/>
      <c r="BB66" s="233"/>
      <c r="BC66" s="246" t="str">
        <f>IF(SUMPRODUCT((AZ62:AZ66)*(BA62:BA66))=0,"",SUMPRODUCT((AZ62:AZ66)*(BA62:BA66)))</f>
        <v/>
      </c>
      <c r="BF66" s="225"/>
      <c r="BG66" s="225"/>
      <c r="BH66" s="231"/>
      <c r="BI66" s="232"/>
      <c r="BJ66" s="232"/>
      <c r="BK66" s="233"/>
      <c r="BL66" s="246" t="str">
        <f>IF(SUMPRODUCT((BI62:BI66)*(BJ62:BJ66))=0,"",SUMPRODUCT((BI62:BI66)*(BJ62:BJ66)))</f>
        <v/>
      </c>
      <c r="BO66" s="225"/>
      <c r="BP66" s="225"/>
      <c r="BQ66" s="231"/>
      <c r="BR66" s="232"/>
      <c r="BS66" s="232"/>
      <c r="BT66" s="233"/>
      <c r="BU66" s="246" t="str">
        <f>IF(SUMPRODUCT((BR62:BR66)*(BS62:BS66))=0,"",SUMPRODUCT((BR62:BR66)*(BS62:BS66)))</f>
        <v/>
      </c>
      <c r="BX66" s="225"/>
      <c r="BY66" s="225"/>
      <c r="BZ66" s="231"/>
      <c r="CA66" s="232"/>
      <c r="CB66" s="232"/>
      <c r="CC66" s="233"/>
      <c r="CD66" s="246" t="str">
        <f>IF(SUMPRODUCT((CA62:CA66)*(CB62:CB66))=0,"",SUMPRODUCT((CA62:CA66)*(CB62:CB66)))</f>
        <v/>
      </c>
      <c r="CG66" s="225"/>
      <c r="CH66" s="225"/>
      <c r="CI66" s="231"/>
      <c r="CJ66" s="232"/>
      <c r="CK66" s="232"/>
      <c r="CL66" s="233"/>
      <c r="CM66" s="246" t="str">
        <f>IF(SUMPRODUCT((CJ62:CJ66)*(CK62:CK66))=0,"",SUMPRODUCT((CJ62:CJ66)*(CK62:CK66)))</f>
        <v/>
      </c>
      <c r="CP66" s="225"/>
      <c r="CQ66" s="225"/>
      <c r="CR66" s="231"/>
      <c r="CS66" s="232"/>
      <c r="CT66" s="232"/>
      <c r="CU66" s="233"/>
      <c r="CV66" s="246" t="str">
        <f>IF(SUMPRODUCT((CS62:CS66)*(CT62:CT66))=0,"",SUMPRODUCT((CS62:CS66)*(CT62:CT66)))</f>
        <v/>
      </c>
      <c r="CY66" s="225"/>
      <c r="CZ66" s="225"/>
      <c r="DA66" s="231"/>
      <c r="DB66" s="232"/>
      <c r="DC66" s="232"/>
      <c r="DD66" s="233"/>
      <c r="DE66" s="246" t="str">
        <f>IF(SUMPRODUCT((DB62:DB66)*(DC62:DC66))=0,"",SUMPRODUCT((DB62:DB66)*(DC62:DC66)))</f>
        <v/>
      </c>
      <c r="DH66" s="225"/>
      <c r="DI66" s="225"/>
      <c r="DJ66" s="231"/>
      <c r="DK66" s="232"/>
      <c r="DL66" s="232"/>
      <c r="DM66" s="233"/>
      <c r="DN66" s="246" t="str">
        <f>IF(SUMPRODUCT((DK62:DK66)*(DL62:DL66))=0,"",SUMPRODUCT((DK62:DK66)*(DL62:DL66)))</f>
        <v/>
      </c>
      <c r="DQ66" s="225"/>
      <c r="DR66" s="225"/>
      <c r="DS66" s="231"/>
      <c r="DT66" s="232"/>
      <c r="DU66" s="232"/>
      <c r="DV66" s="233"/>
      <c r="DW66" s="246" t="str">
        <f>IF(SUMPRODUCT((DT62:DT66)*(DU62:DU66))=0,"",SUMPRODUCT((DT62:DT66)*(DU62:DU66)))</f>
        <v/>
      </c>
      <c r="DZ66" s="225"/>
      <c r="EA66" s="225"/>
      <c r="EB66" s="231"/>
      <c r="EC66" s="232"/>
      <c r="ED66" s="232"/>
      <c r="EE66" s="233"/>
      <c r="EF66" s="246" t="str">
        <f>IF(SUMPRODUCT((EC62:EC66)*(ED62:ED66))=0,"",SUMPRODUCT((EC62:EC66)*(ED62:ED66)))</f>
        <v/>
      </c>
      <c r="EI66" s="225"/>
      <c r="EJ66" s="225"/>
      <c r="EK66" s="231"/>
      <c r="EL66" s="232"/>
      <c r="EM66" s="232"/>
      <c r="EN66" s="233"/>
      <c r="EO66" s="246" t="str">
        <f>IF(SUMPRODUCT((EL62:EL66)*(EM62:EM66))=0,"",SUMPRODUCT((EL62:EL66)*(EM62:EM66)))</f>
        <v/>
      </c>
      <c r="ER66" s="225"/>
      <c r="ES66" s="225"/>
      <c r="ET66" s="231"/>
      <c r="EU66" s="232"/>
      <c r="EV66" s="232"/>
      <c r="EW66" s="233"/>
      <c r="EX66" s="246" t="str">
        <f>IF(SUMPRODUCT((EU62:EU66)*(EV62:EV66))=0,"",SUMPRODUCT((EU62:EU66)*(EV62:EV66)))</f>
        <v/>
      </c>
      <c r="FA66" s="225"/>
      <c r="FB66" s="225"/>
      <c r="FC66" s="231"/>
      <c r="FD66" s="232"/>
      <c r="FE66" s="232"/>
      <c r="FF66" s="233"/>
      <c r="FG66" s="246" t="str">
        <f>IF(SUMPRODUCT((FD62:FD66)*(FE62:FE66))=0,"",SUMPRODUCT((FD62:FD66)*(FE62:FE66)))</f>
        <v/>
      </c>
      <c r="FJ66" s="225"/>
      <c r="FK66" s="225"/>
      <c r="FL66" s="231"/>
      <c r="FM66" s="232"/>
      <c r="FN66" s="232"/>
      <c r="FO66" s="233"/>
      <c r="FP66" s="246" t="str">
        <f>IF(SUMPRODUCT((FM62:FM66)*(FN62:FN66))=0,"",SUMPRODUCT((FM62:FM66)*(FN62:FN66)))</f>
        <v/>
      </c>
      <c r="FS66" s="225"/>
      <c r="FT66" s="225"/>
      <c r="FU66" s="231"/>
      <c r="FV66" s="232"/>
      <c r="FW66" s="232"/>
      <c r="FX66" s="233"/>
      <c r="FY66" s="246" t="str">
        <f>IF(SUMPRODUCT((FV62:FV66)*(FW62:FW66))=0,"",SUMPRODUCT((FV62:FV66)*(FW62:FW66)))</f>
        <v/>
      </c>
      <c r="GB66" s="225"/>
      <c r="GC66" s="225"/>
      <c r="GD66" s="231"/>
      <c r="GE66" s="232"/>
      <c r="GF66" s="232"/>
      <c r="GG66" s="233"/>
      <c r="GH66" s="246" t="str">
        <f>IF(SUMPRODUCT((GE62:GE66)*(GF62:GF66))=0,"",SUMPRODUCT((GE62:GE66)*(GF62:GF66)))</f>
        <v/>
      </c>
      <c r="GK66" s="225"/>
      <c r="GL66" s="225"/>
      <c r="GM66" s="231"/>
      <c r="GN66" s="232"/>
      <c r="GO66" s="232"/>
      <c r="GP66" s="233"/>
      <c r="GQ66" s="246" t="str">
        <f>IF(SUMPRODUCT((GN62:GN66)*(GO62:GO66))=0,"",SUMPRODUCT((GN62:GN66)*(GO62:GO66)))</f>
        <v/>
      </c>
      <c r="GT66" s="225"/>
      <c r="GU66" s="225"/>
      <c r="GV66" s="231"/>
      <c r="GW66" s="232"/>
      <c r="GX66" s="232"/>
      <c r="GY66" s="233"/>
      <c r="GZ66" s="246" t="str">
        <f>IF(SUMPRODUCT((GW62:GW66)*(GX62:GX66))=0,"",SUMPRODUCT((GW62:GW66)*(GX62:GX66)))</f>
        <v/>
      </c>
      <c r="HC66" s="225"/>
      <c r="HD66" s="225"/>
      <c r="HE66" s="231"/>
      <c r="HF66" s="232"/>
      <c r="HG66" s="232"/>
      <c r="HH66" s="233"/>
      <c r="HI66" s="246" t="str">
        <f>IF(SUMPRODUCT((HF62:HF66)*(HG62:HG66))=0,"",SUMPRODUCT((HF62:HF66)*(HG62:HG66)))</f>
        <v/>
      </c>
    </row>
    <row r="67" spans="4:217" ht="14" hidden="1" outlineLevel="1">
      <c r="D67" s="225"/>
      <c r="E67" s="225"/>
      <c r="F67" s="226"/>
      <c r="G67" s="227"/>
      <c r="H67" s="227"/>
      <c r="I67" s="228"/>
      <c r="J67" s="228"/>
      <c r="M67" s="225"/>
      <c r="N67" s="225"/>
      <c r="O67" s="226"/>
      <c r="P67" s="227"/>
      <c r="Q67" s="227"/>
      <c r="R67" s="228"/>
      <c r="S67" s="228"/>
      <c r="V67" s="225"/>
      <c r="W67" s="225"/>
      <c r="X67" s="226"/>
      <c r="Y67" s="227"/>
      <c r="Z67" s="227"/>
      <c r="AA67" s="228"/>
      <c r="AB67" s="228"/>
      <c r="AE67" s="225"/>
      <c r="AF67" s="225"/>
      <c r="AG67" s="226"/>
      <c r="AH67" s="227"/>
      <c r="AI67" s="227"/>
      <c r="AJ67" s="228"/>
      <c r="AK67" s="228"/>
      <c r="AN67" s="225"/>
      <c r="AO67" s="225"/>
      <c r="AP67" s="226"/>
      <c r="AQ67" s="227"/>
      <c r="AR67" s="227"/>
      <c r="AS67" s="228"/>
      <c r="AT67" s="228"/>
      <c r="AW67" s="225"/>
      <c r="AX67" s="225"/>
      <c r="AY67" s="226"/>
      <c r="AZ67" s="227"/>
      <c r="BA67" s="227"/>
      <c r="BB67" s="228"/>
      <c r="BC67" s="228"/>
      <c r="BF67" s="225"/>
      <c r="BG67" s="225"/>
      <c r="BH67" s="226"/>
      <c r="BI67" s="227"/>
      <c r="BJ67" s="227"/>
      <c r="BK67" s="228"/>
      <c r="BL67" s="228"/>
      <c r="BO67" s="225"/>
      <c r="BP67" s="225"/>
      <c r="BQ67" s="226"/>
      <c r="BR67" s="227"/>
      <c r="BS67" s="227"/>
      <c r="BT67" s="228"/>
      <c r="BU67" s="228"/>
      <c r="BX67" s="225"/>
      <c r="BY67" s="225"/>
      <c r="BZ67" s="226"/>
      <c r="CA67" s="227"/>
      <c r="CB67" s="227"/>
      <c r="CC67" s="228"/>
      <c r="CD67" s="228"/>
      <c r="CG67" s="225"/>
      <c r="CH67" s="225"/>
      <c r="CI67" s="226"/>
      <c r="CJ67" s="227"/>
      <c r="CK67" s="227"/>
      <c r="CL67" s="228"/>
      <c r="CM67" s="228"/>
      <c r="CP67" s="225"/>
      <c r="CQ67" s="225"/>
      <c r="CR67" s="226"/>
      <c r="CS67" s="227"/>
      <c r="CT67" s="227"/>
      <c r="CU67" s="228"/>
      <c r="CV67" s="228"/>
      <c r="CY67" s="225"/>
      <c r="CZ67" s="225"/>
      <c r="DA67" s="226"/>
      <c r="DB67" s="227"/>
      <c r="DC67" s="227"/>
      <c r="DD67" s="228"/>
      <c r="DE67" s="228"/>
      <c r="DH67" s="225"/>
      <c r="DI67" s="225"/>
      <c r="DJ67" s="226"/>
      <c r="DK67" s="227"/>
      <c r="DL67" s="227"/>
      <c r="DM67" s="228"/>
      <c r="DN67" s="228"/>
      <c r="DQ67" s="225"/>
      <c r="DR67" s="225"/>
      <c r="DS67" s="226"/>
      <c r="DT67" s="227"/>
      <c r="DU67" s="227"/>
      <c r="DV67" s="228"/>
      <c r="DW67" s="228"/>
      <c r="DZ67" s="225"/>
      <c r="EA67" s="225"/>
      <c r="EB67" s="226"/>
      <c r="EC67" s="227"/>
      <c r="ED67" s="227"/>
      <c r="EE67" s="228"/>
      <c r="EF67" s="228"/>
      <c r="EI67" s="225"/>
      <c r="EJ67" s="225"/>
      <c r="EK67" s="226"/>
      <c r="EL67" s="227"/>
      <c r="EM67" s="227"/>
      <c r="EN67" s="228"/>
      <c r="EO67" s="228"/>
      <c r="ER67" s="225"/>
      <c r="ES67" s="225"/>
      <c r="ET67" s="226"/>
      <c r="EU67" s="227"/>
      <c r="EV67" s="227"/>
      <c r="EW67" s="228"/>
      <c r="EX67" s="228"/>
      <c r="FA67" s="225"/>
      <c r="FB67" s="225"/>
      <c r="FC67" s="226"/>
      <c r="FD67" s="227"/>
      <c r="FE67" s="227"/>
      <c r="FF67" s="228"/>
      <c r="FG67" s="228"/>
      <c r="FJ67" s="225"/>
      <c r="FK67" s="225"/>
      <c r="FL67" s="226"/>
      <c r="FM67" s="227"/>
      <c r="FN67" s="227"/>
      <c r="FO67" s="228"/>
      <c r="FP67" s="228"/>
      <c r="FS67" s="225"/>
      <c r="FT67" s="225"/>
      <c r="FU67" s="226"/>
      <c r="FV67" s="227"/>
      <c r="FW67" s="227"/>
      <c r="FX67" s="228"/>
      <c r="FY67" s="228"/>
      <c r="GB67" s="225"/>
      <c r="GC67" s="225"/>
      <c r="GD67" s="226"/>
      <c r="GE67" s="227"/>
      <c r="GF67" s="227"/>
      <c r="GG67" s="228"/>
      <c r="GH67" s="228"/>
      <c r="GK67" s="225"/>
      <c r="GL67" s="225"/>
      <c r="GM67" s="226"/>
      <c r="GN67" s="227"/>
      <c r="GO67" s="227"/>
      <c r="GP67" s="228"/>
      <c r="GQ67" s="228"/>
      <c r="GT67" s="225"/>
      <c r="GU67" s="225"/>
      <c r="GV67" s="226"/>
      <c r="GW67" s="227"/>
      <c r="GX67" s="227"/>
      <c r="GY67" s="228"/>
      <c r="GZ67" s="228"/>
      <c r="HC67" s="225"/>
      <c r="HD67" s="225"/>
      <c r="HE67" s="226"/>
      <c r="HF67" s="227"/>
      <c r="HG67" s="227"/>
      <c r="HH67" s="228"/>
      <c r="HI67" s="228"/>
    </row>
    <row r="68" spans="4:217" ht="14" hidden="1" outlineLevel="1">
      <c r="D68" s="225"/>
      <c r="E68" s="225"/>
      <c r="F68" s="229" t="s">
        <v>136</v>
      </c>
      <c r="G68" s="230" t="s">
        <v>451</v>
      </c>
      <c r="H68" s="230" t="s">
        <v>146</v>
      </c>
      <c r="I68" s="230" t="s">
        <v>142</v>
      </c>
      <c r="J68" s="230" t="s">
        <v>452</v>
      </c>
      <c r="M68" s="225"/>
      <c r="N68" s="225"/>
      <c r="O68" s="229" t="s">
        <v>136</v>
      </c>
      <c r="P68" s="230" t="s">
        <v>451</v>
      </c>
      <c r="Q68" s="230" t="s">
        <v>146</v>
      </c>
      <c r="R68" s="230" t="s">
        <v>142</v>
      </c>
      <c r="S68" s="230" t="s">
        <v>452</v>
      </c>
      <c r="V68" s="225"/>
      <c r="W68" s="225"/>
      <c r="X68" s="229" t="s">
        <v>136</v>
      </c>
      <c r="Y68" s="230" t="s">
        <v>451</v>
      </c>
      <c r="Z68" s="230" t="s">
        <v>146</v>
      </c>
      <c r="AA68" s="230" t="s">
        <v>142</v>
      </c>
      <c r="AB68" s="230" t="s">
        <v>452</v>
      </c>
      <c r="AE68" s="225"/>
      <c r="AF68" s="225"/>
      <c r="AG68" s="229" t="s">
        <v>136</v>
      </c>
      <c r="AH68" s="230" t="s">
        <v>451</v>
      </c>
      <c r="AI68" s="230" t="s">
        <v>146</v>
      </c>
      <c r="AJ68" s="230" t="s">
        <v>142</v>
      </c>
      <c r="AK68" s="230" t="s">
        <v>452</v>
      </c>
      <c r="AN68" s="225"/>
      <c r="AO68" s="225"/>
      <c r="AP68" s="229" t="s">
        <v>136</v>
      </c>
      <c r="AQ68" s="230" t="s">
        <v>451</v>
      </c>
      <c r="AR68" s="230" t="s">
        <v>146</v>
      </c>
      <c r="AS68" s="230" t="s">
        <v>142</v>
      </c>
      <c r="AT68" s="230" t="s">
        <v>452</v>
      </c>
      <c r="AW68" s="225"/>
      <c r="AX68" s="225"/>
      <c r="AY68" s="229" t="s">
        <v>136</v>
      </c>
      <c r="AZ68" s="230" t="s">
        <v>451</v>
      </c>
      <c r="BA68" s="230" t="s">
        <v>146</v>
      </c>
      <c r="BB68" s="230" t="s">
        <v>142</v>
      </c>
      <c r="BC68" s="230" t="s">
        <v>452</v>
      </c>
      <c r="BF68" s="225"/>
      <c r="BG68" s="225"/>
      <c r="BH68" s="229" t="s">
        <v>136</v>
      </c>
      <c r="BI68" s="230" t="s">
        <v>451</v>
      </c>
      <c r="BJ68" s="230" t="s">
        <v>146</v>
      </c>
      <c r="BK68" s="230" t="s">
        <v>142</v>
      </c>
      <c r="BL68" s="230" t="s">
        <v>452</v>
      </c>
      <c r="BO68" s="225"/>
      <c r="BP68" s="225"/>
      <c r="BQ68" s="229" t="s">
        <v>136</v>
      </c>
      <c r="BR68" s="230" t="s">
        <v>451</v>
      </c>
      <c r="BS68" s="230" t="s">
        <v>146</v>
      </c>
      <c r="BT68" s="230" t="s">
        <v>142</v>
      </c>
      <c r="BU68" s="230" t="s">
        <v>452</v>
      </c>
      <c r="BX68" s="225"/>
      <c r="BY68" s="225"/>
      <c r="BZ68" s="229" t="s">
        <v>136</v>
      </c>
      <c r="CA68" s="230" t="s">
        <v>451</v>
      </c>
      <c r="CB68" s="230" t="s">
        <v>146</v>
      </c>
      <c r="CC68" s="230" t="s">
        <v>142</v>
      </c>
      <c r="CD68" s="230" t="s">
        <v>452</v>
      </c>
      <c r="CG68" s="225"/>
      <c r="CH68" s="225"/>
      <c r="CI68" s="229" t="s">
        <v>136</v>
      </c>
      <c r="CJ68" s="230" t="s">
        <v>451</v>
      </c>
      <c r="CK68" s="230" t="s">
        <v>146</v>
      </c>
      <c r="CL68" s="230" t="s">
        <v>142</v>
      </c>
      <c r="CM68" s="230" t="s">
        <v>452</v>
      </c>
      <c r="CP68" s="225"/>
      <c r="CQ68" s="225"/>
      <c r="CR68" s="229" t="s">
        <v>136</v>
      </c>
      <c r="CS68" s="230" t="s">
        <v>451</v>
      </c>
      <c r="CT68" s="230" t="s">
        <v>146</v>
      </c>
      <c r="CU68" s="230" t="s">
        <v>142</v>
      </c>
      <c r="CV68" s="230" t="s">
        <v>452</v>
      </c>
      <c r="CY68" s="225"/>
      <c r="CZ68" s="225"/>
      <c r="DA68" s="229" t="s">
        <v>136</v>
      </c>
      <c r="DB68" s="230" t="s">
        <v>451</v>
      </c>
      <c r="DC68" s="230" t="s">
        <v>146</v>
      </c>
      <c r="DD68" s="230" t="s">
        <v>142</v>
      </c>
      <c r="DE68" s="230" t="s">
        <v>452</v>
      </c>
      <c r="DH68" s="225"/>
      <c r="DI68" s="225"/>
      <c r="DJ68" s="229" t="s">
        <v>136</v>
      </c>
      <c r="DK68" s="230" t="s">
        <v>451</v>
      </c>
      <c r="DL68" s="230" t="s">
        <v>146</v>
      </c>
      <c r="DM68" s="230" t="s">
        <v>142</v>
      </c>
      <c r="DN68" s="230" t="s">
        <v>452</v>
      </c>
      <c r="DQ68" s="225"/>
      <c r="DR68" s="225"/>
      <c r="DS68" s="229" t="s">
        <v>136</v>
      </c>
      <c r="DT68" s="230" t="s">
        <v>451</v>
      </c>
      <c r="DU68" s="230" t="s">
        <v>146</v>
      </c>
      <c r="DV68" s="230" t="s">
        <v>142</v>
      </c>
      <c r="DW68" s="230" t="s">
        <v>452</v>
      </c>
      <c r="DZ68" s="225"/>
      <c r="EA68" s="225"/>
      <c r="EB68" s="229" t="s">
        <v>136</v>
      </c>
      <c r="EC68" s="230" t="s">
        <v>451</v>
      </c>
      <c r="ED68" s="230" t="s">
        <v>146</v>
      </c>
      <c r="EE68" s="230" t="s">
        <v>142</v>
      </c>
      <c r="EF68" s="230" t="s">
        <v>452</v>
      </c>
      <c r="EI68" s="225"/>
      <c r="EJ68" s="225"/>
      <c r="EK68" s="229" t="s">
        <v>136</v>
      </c>
      <c r="EL68" s="230" t="s">
        <v>451</v>
      </c>
      <c r="EM68" s="230" t="s">
        <v>146</v>
      </c>
      <c r="EN68" s="230" t="s">
        <v>142</v>
      </c>
      <c r="EO68" s="230" t="s">
        <v>452</v>
      </c>
      <c r="ER68" s="225"/>
      <c r="ES68" s="225"/>
      <c r="ET68" s="229" t="s">
        <v>136</v>
      </c>
      <c r="EU68" s="230" t="s">
        <v>451</v>
      </c>
      <c r="EV68" s="230" t="s">
        <v>146</v>
      </c>
      <c r="EW68" s="230" t="s">
        <v>142</v>
      </c>
      <c r="EX68" s="230" t="s">
        <v>452</v>
      </c>
      <c r="FA68" s="225"/>
      <c r="FB68" s="225"/>
      <c r="FC68" s="229" t="s">
        <v>136</v>
      </c>
      <c r="FD68" s="230" t="s">
        <v>451</v>
      </c>
      <c r="FE68" s="230" t="s">
        <v>146</v>
      </c>
      <c r="FF68" s="230" t="s">
        <v>142</v>
      </c>
      <c r="FG68" s="230" t="s">
        <v>452</v>
      </c>
      <c r="FJ68" s="225"/>
      <c r="FK68" s="225"/>
      <c r="FL68" s="229" t="s">
        <v>136</v>
      </c>
      <c r="FM68" s="230" t="s">
        <v>451</v>
      </c>
      <c r="FN68" s="230" t="s">
        <v>146</v>
      </c>
      <c r="FO68" s="230" t="s">
        <v>142</v>
      </c>
      <c r="FP68" s="230" t="s">
        <v>452</v>
      </c>
      <c r="FS68" s="225"/>
      <c r="FT68" s="225"/>
      <c r="FU68" s="229" t="s">
        <v>136</v>
      </c>
      <c r="FV68" s="230" t="s">
        <v>451</v>
      </c>
      <c r="FW68" s="230" t="s">
        <v>146</v>
      </c>
      <c r="FX68" s="230" t="s">
        <v>142</v>
      </c>
      <c r="FY68" s="230" t="s">
        <v>452</v>
      </c>
      <c r="GB68" s="225"/>
      <c r="GC68" s="225"/>
      <c r="GD68" s="229" t="s">
        <v>136</v>
      </c>
      <c r="GE68" s="230" t="s">
        <v>451</v>
      </c>
      <c r="GF68" s="230" t="s">
        <v>146</v>
      </c>
      <c r="GG68" s="230" t="s">
        <v>142</v>
      </c>
      <c r="GH68" s="230" t="s">
        <v>452</v>
      </c>
      <c r="GK68" s="225"/>
      <c r="GL68" s="225"/>
      <c r="GM68" s="229" t="s">
        <v>136</v>
      </c>
      <c r="GN68" s="230" t="s">
        <v>451</v>
      </c>
      <c r="GO68" s="230" t="s">
        <v>146</v>
      </c>
      <c r="GP68" s="230" t="s">
        <v>142</v>
      </c>
      <c r="GQ68" s="230" t="s">
        <v>452</v>
      </c>
      <c r="GT68" s="225"/>
      <c r="GU68" s="225"/>
      <c r="GV68" s="229" t="s">
        <v>136</v>
      </c>
      <c r="GW68" s="230" t="s">
        <v>451</v>
      </c>
      <c r="GX68" s="230" t="s">
        <v>146</v>
      </c>
      <c r="GY68" s="230" t="s">
        <v>142</v>
      </c>
      <c r="GZ68" s="230" t="s">
        <v>452</v>
      </c>
      <c r="HC68" s="225"/>
      <c r="HD68" s="225"/>
      <c r="HE68" s="229" t="s">
        <v>136</v>
      </c>
      <c r="HF68" s="230" t="s">
        <v>451</v>
      </c>
      <c r="HG68" s="230" t="s">
        <v>146</v>
      </c>
      <c r="HH68" s="230" t="s">
        <v>142</v>
      </c>
      <c r="HI68" s="230" t="s">
        <v>452</v>
      </c>
    </row>
    <row r="69" spans="4:217" ht="14" hidden="1" outlineLevel="1">
      <c r="D69" s="225"/>
      <c r="E69" s="225"/>
      <c r="F69" s="244"/>
      <c r="G69" s="245"/>
      <c r="H69" s="245"/>
      <c r="I69" s="246"/>
      <c r="J69" s="246" t="str">
        <f>IF(SUMPRODUCT((G69:G73)*(H69:H73))=0,"",SUMPRODUCT((G69:G73)*(H69:H73)))</f>
        <v/>
      </c>
      <c r="M69" s="225"/>
      <c r="N69" s="225"/>
      <c r="O69" s="244"/>
      <c r="P69" s="245"/>
      <c r="Q69" s="245"/>
      <c r="R69" s="246"/>
      <c r="S69" s="246" t="str">
        <f>IF(SUMPRODUCT((P69:P73)*(Q69:Q73))=0,"",SUMPRODUCT((P69:P73)*(Q69:Q73)))</f>
        <v/>
      </c>
      <c r="V69" s="225"/>
      <c r="W69" s="225"/>
      <c r="X69" s="244"/>
      <c r="Y69" s="245"/>
      <c r="Z69" s="245"/>
      <c r="AA69" s="246"/>
      <c r="AB69" s="246" t="str">
        <f>IF(SUMPRODUCT((Y69:Y73)*(Z69:Z73))=0,"",SUMPRODUCT((Y69:Y73)*(Z69:Z73)))</f>
        <v/>
      </c>
      <c r="AE69" s="225"/>
      <c r="AF69" s="225"/>
      <c r="AG69" s="244"/>
      <c r="AH69" s="245"/>
      <c r="AI69" s="245"/>
      <c r="AJ69" s="246"/>
      <c r="AK69" s="246" t="str">
        <f>IF(SUMPRODUCT((AH69:AH73)*(AI69:AI73))=0,"",SUMPRODUCT((AH69:AH73)*(AI69:AI73)))</f>
        <v/>
      </c>
      <c r="AN69" s="225"/>
      <c r="AO69" s="225"/>
      <c r="AP69" s="244"/>
      <c r="AQ69" s="245"/>
      <c r="AR69" s="245"/>
      <c r="AS69" s="246"/>
      <c r="AT69" s="246" t="str">
        <f>IF(SUMPRODUCT((AQ69:AQ73)*(AR69:AR73))=0,"",SUMPRODUCT((AQ69:AQ73)*(AR69:AR73)))</f>
        <v/>
      </c>
      <c r="AW69" s="225"/>
      <c r="AX69" s="225"/>
      <c r="AY69" s="244"/>
      <c r="AZ69" s="245"/>
      <c r="BA69" s="245"/>
      <c r="BB69" s="246"/>
      <c r="BC69" s="246" t="str">
        <f>IF(SUMPRODUCT((AZ69:AZ73)*(BA69:BA73))=0,"",SUMPRODUCT((AZ69:AZ73)*(BA69:BA73)))</f>
        <v/>
      </c>
      <c r="BF69" s="225"/>
      <c r="BG69" s="225"/>
      <c r="BH69" s="244"/>
      <c r="BI69" s="245"/>
      <c r="BJ69" s="245"/>
      <c r="BK69" s="246"/>
      <c r="BL69" s="246" t="str">
        <f>IF(SUMPRODUCT((BI69:BI73)*(BJ69:BJ73))=0,"",SUMPRODUCT((BI69:BI73)*(BJ69:BJ73)))</f>
        <v/>
      </c>
      <c r="BO69" s="225"/>
      <c r="BP69" s="225"/>
      <c r="BQ69" s="244"/>
      <c r="BR69" s="245"/>
      <c r="BS69" s="245"/>
      <c r="BT69" s="246"/>
      <c r="BU69" s="246" t="str">
        <f>IF(SUMPRODUCT((BR69:BR73)*(BS69:BS73))=0,"",SUMPRODUCT((BR69:BR73)*(BS69:BS73)))</f>
        <v/>
      </c>
      <c r="BX69" s="225"/>
      <c r="BY69" s="225"/>
      <c r="BZ69" s="244"/>
      <c r="CA69" s="245"/>
      <c r="CB69" s="245"/>
      <c r="CC69" s="246"/>
      <c r="CD69" s="246" t="str">
        <f>IF(SUMPRODUCT((CA69:CA73)*(CB69:CB73))=0,"",SUMPRODUCT((CA69:CA73)*(CB69:CB73)))</f>
        <v/>
      </c>
      <c r="CG69" s="225"/>
      <c r="CH69" s="225"/>
      <c r="CI69" s="244"/>
      <c r="CJ69" s="245"/>
      <c r="CK69" s="245"/>
      <c r="CL69" s="246"/>
      <c r="CM69" s="246" t="str">
        <f>IF(SUMPRODUCT((CJ69:CJ73)*(CK69:CK73))=0,"",SUMPRODUCT((CJ69:CJ73)*(CK69:CK73)))</f>
        <v/>
      </c>
      <c r="CP69" s="225"/>
      <c r="CQ69" s="225"/>
      <c r="CR69" s="244"/>
      <c r="CS69" s="245"/>
      <c r="CT69" s="245"/>
      <c r="CU69" s="246"/>
      <c r="CV69" s="246" t="str">
        <f>IF(SUMPRODUCT((CS69:CS73)*(CT69:CT73))=0,"",SUMPRODUCT((CS69:CS73)*(CT69:CT73)))</f>
        <v/>
      </c>
      <c r="CY69" s="225"/>
      <c r="CZ69" s="225"/>
      <c r="DA69" s="244"/>
      <c r="DB69" s="245"/>
      <c r="DC69" s="245"/>
      <c r="DD69" s="246"/>
      <c r="DE69" s="246" t="str">
        <f>IF(SUMPRODUCT((DB69:DB73)*(DC69:DC73))=0,"",SUMPRODUCT((DB69:DB73)*(DC69:DC73)))</f>
        <v/>
      </c>
      <c r="DH69" s="225"/>
      <c r="DI69" s="225"/>
      <c r="DJ69" s="244"/>
      <c r="DK69" s="245"/>
      <c r="DL69" s="245"/>
      <c r="DM69" s="246"/>
      <c r="DN69" s="246" t="str">
        <f>IF(SUMPRODUCT((DK69:DK73)*(DL69:DL73))=0,"",SUMPRODUCT((DK69:DK73)*(DL69:DL73)))</f>
        <v/>
      </c>
      <c r="DQ69" s="225"/>
      <c r="DR69" s="225"/>
      <c r="DS69" s="244"/>
      <c r="DT69" s="245"/>
      <c r="DU69" s="245"/>
      <c r="DV69" s="246"/>
      <c r="DW69" s="246" t="str">
        <f>IF(SUMPRODUCT((DT69:DT73)*(DU69:DU73))=0,"",SUMPRODUCT((DT69:DT73)*(DU69:DU73)))</f>
        <v/>
      </c>
      <c r="DZ69" s="225"/>
      <c r="EA69" s="225"/>
      <c r="EB69" s="244"/>
      <c r="EC69" s="245"/>
      <c r="ED69" s="245"/>
      <c r="EE69" s="246"/>
      <c r="EF69" s="246" t="str">
        <f>IF(SUMPRODUCT((EC69:EC73)*(ED69:ED73))=0,"",SUMPRODUCT((EC69:EC73)*(ED69:ED73)))</f>
        <v/>
      </c>
      <c r="EI69" s="225"/>
      <c r="EJ69" s="225"/>
      <c r="EK69" s="244"/>
      <c r="EL69" s="245"/>
      <c r="EM69" s="245"/>
      <c r="EN69" s="246"/>
      <c r="EO69" s="246" t="str">
        <f>IF(SUMPRODUCT((EL69:EL73)*(EM69:EM73))=0,"",SUMPRODUCT((EL69:EL73)*(EM69:EM73)))</f>
        <v/>
      </c>
      <c r="ER69" s="225"/>
      <c r="ES69" s="225"/>
      <c r="ET69" s="244"/>
      <c r="EU69" s="245"/>
      <c r="EV69" s="245"/>
      <c r="EW69" s="246"/>
      <c r="EX69" s="246" t="str">
        <f>IF(SUMPRODUCT((EU69:EU73)*(EV69:EV73))=0,"",SUMPRODUCT((EU69:EU73)*(EV69:EV73)))</f>
        <v/>
      </c>
      <c r="FA69" s="225"/>
      <c r="FB69" s="225"/>
      <c r="FC69" s="244"/>
      <c r="FD69" s="245"/>
      <c r="FE69" s="245"/>
      <c r="FF69" s="246"/>
      <c r="FG69" s="246" t="str">
        <f>IF(SUMPRODUCT((FD69:FD73)*(FE69:FE73))=0,"",SUMPRODUCT((FD69:FD73)*(FE69:FE73)))</f>
        <v/>
      </c>
      <c r="FJ69" s="225"/>
      <c r="FK69" s="225"/>
      <c r="FL69" s="244"/>
      <c r="FM69" s="245"/>
      <c r="FN69" s="245"/>
      <c r="FO69" s="246"/>
      <c r="FP69" s="246" t="str">
        <f>IF(SUMPRODUCT((FM69:FM73)*(FN69:FN73))=0,"",SUMPRODUCT((FM69:FM73)*(FN69:FN73)))</f>
        <v/>
      </c>
      <c r="FS69" s="225"/>
      <c r="FT69" s="225"/>
      <c r="FU69" s="244"/>
      <c r="FV69" s="245"/>
      <c r="FW69" s="245"/>
      <c r="FX69" s="246"/>
      <c r="FY69" s="246" t="str">
        <f>IF(SUMPRODUCT((FV69:FV73)*(FW69:FW73))=0,"",SUMPRODUCT((FV69:FV73)*(FW69:FW73)))</f>
        <v/>
      </c>
      <c r="GB69" s="225"/>
      <c r="GC69" s="225"/>
      <c r="GD69" s="244"/>
      <c r="GE69" s="245"/>
      <c r="GF69" s="245"/>
      <c r="GG69" s="246"/>
      <c r="GH69" s="246" t="str">
        <f>IF(SUMPRODUCT((GE69:GE73)*(GF69:GF73))=0,"",SUMPRODUCT((GE69:GE73)*(GF69:GF73)))</f>
        <v/>
      </c>
      <c r="GK69" s="225"/>
      <c r="GL69" s="225"/>
      <c r="GM69" s="244"/>
      <c r="GN69" s="245"/>
      <c r="GO69" s="245"/>
      <c r="GP69" s="246"/>
      <c r="GQ69" s="246" t="str">
        <f>IF(SUMPRODUCT((GN69:GN73)*(GO69:GO73))=0,"",SUMPRODUCT((GN69:GN73)*(GO69:GO73)))</f>
        <v/>
      </c>
      <c r="GT69" s="225"/>
      <c r="GU69" s="225"/>
      <c r="GV69" s="244"/>
      <c r="GW69" s="245"/>
      <c r="GX69" s="245"/>
      <c r="GY69" s="246"/>
      <c r="GZ69" s="246" t="str">
        <f>IF(SUMPRODUCT((GW69:GW73)*(GX69:GX73))=0,"",SUMPRODUCT((GW69:GW73)*(GX69:GX73)))</f>
        <v/>
      </c>
      <c r="HC69" s="225"/>
      <c r="HD69" s="225"/>
      <c r="HE69" s="244"/>
      <c r="HF69" s="245"/>
      <c r="HG69" s="245"/>
      <c r="HH69" s="246"/>
      <c r="HI69" s="246" t="str">
        <f>IF(SUMPRODUCT((HF69:HF73)*(HG69:HG73))=0,"",SUMPRODUCT((HF69:HF73)*(HG69:HG73)))</f>
        <v/>
      </c>
    </row>
    <row r="70" spans="4:217" ht="14" hidden="1" outlineLevel="2">
      <c r="D70" s="225"/>
      <c r="E70" s="225"/>
      <c r="F70" s="231"/>
      <c r="G70" s="232"/>
      <c r="H70" s="232"/>
      <c r="I70" s="233"/>
      <c r="J70" s="246" t="str">
        <f>IF(SUMPRODUCT((G69:G73)*(H69:H73))=0,"",SUMPRODUCT((G69:G73)*(H69:H73)))</f>
        <v/>
      </c>
      <c r="M70" s="225"/>
      <c r="N70" s="225"/>
      <c r="O70" s="231"/>
      <c r="P70" s="232"/>
      <c r="Q70" s="232"/>
      <c r="R70" s="233"/>
      <c r="S70" s="246" t="str">
        <f>IF(SUMPRODUCT((P69:P73)*(Q69:Q73))=0,"",SUMPRODUCT((P69:P73)*(Q69:Q73)))</f>
        <v/>
      </c>
      <c r="V70" s="225"/>
      <c r="W70" s="225"/>
      <c r="X70" s="231"/>
      <c r="Y70" s="232"/>
      <c r="Z70" s="232"/>
      <c r="AA70" s="233"/>
      <c r="AB70" s="246" t="str">
        <f>IF(SUMPRODUCT((Y69:Y73)*(Z69:Z73))=0,"",SUMPRODUCT((Y69:Y73)*(Z69:Z73)))</f>
        <v/>
      </c>
      <c r="AE70" s="225"/>
      <c r="AF70" s="225"/>
      <c r="AG70" s="231"/>
      <c r="AH70" s="232"/>
      <c r="AI70" s="232"/>
      <c r="AJ70" s="233"/>
      <c r="AK70" s="246" t="str">
        <f>IF(SUMPRODUCT((AH69:AH73)*(AI69:AI73))=0,"",SUMPRODUCT((AH69:AH73)*(AI69:AI73)))</f>
        <v/>
      </c>
      <c r="AN70" s="225"/>
      <c r="AO70" s="225"/>
      <c r="AP70" s="231"/>
      <c r="AQ70" s="232"/>
      <c r="AR70" s="232"/>
      <c r="AS70" s="233"/>
      <c r="AT70" s="246" t="str">
        <f>IF(SUMPRODUCT((AQ69:AQ73)*(AR69:AR73))=0,"",SUMPRODUCT((AQ69:AQ73)*(AR69:AR73)))</f>
        <v/>
      </c>
      <c r="AW70" s="225"/>
      <c r="AX70" s="225"/>
      <c r="AY70" s="231"/>
      <c r="AZ70" s="232"/>
      <c r="BA70" s="232"/>
      <c r="BB70" s="233"/>
      <c r="BC70" s="246" t="str">
        <f>IF(SUMPRODUCT((AZ69:AZ73)*(BA69:BA73))=0,"",SUMPRODUCT((AZ69:AZ73)*(BA69:BA73)))</f>
        <v/>
      </c>
      <c r="BF70" s="225"/>
      <c r="BG70" s="225"/>
      <c r="BH70" s="231"/>
      <c r="BI70" s="232"/>
      <c r="BJ70" s="232"/>
      <c r="BK70" s="233"/>
      <c r="BL70" s="246" t="str">
        <f>IF(SUMPRODUCT((BI69:BI73)*(BJ69:BJ73))=0,"",SUMPRODUCT((BI69:BI73)*(BJ69:BJ73)))</f>
        <v/>
      </c>
      <c r="BO70" s="225"/>
      <c r="BP70" s="225"/>
      <c r="BQ70" s="231"/>
      <c r="BR70" s="232"/>
      <c r="BS70" s="232"/>
      <c r="BT70" s="233"/>
      <c r="BU70" s="246" t="str">
        <f>IF(SUMPRODUCT((BR69:BR73)*(BS69:BS73))=0,"",SUMPRODUCT((BR69:BR73)*(BS69:BS73)))</f>
        <v/>
      </c>
      <c r="BX70" s="225"/>
      <c r="BY70" s="225"/>
      <c r="BZ70" s="231"/>
      <c r="CA70" s="232"/>
      <c r="CB70" s="232"/>
      <c r="CC70" s="233"/>
      <c r="CD70" s="246" t="str">
        <f>IF(SUMPRODUCT((CA69:CA73)*(CB69:CB73))=0,"",SUMPRODUCT((CA69:CA73)*(CB69:CB73)))</f>
        <v/>
      </c>
      <c r="CG70" s="225"/>
      <c r="CH70" s="225"/>
      <c r="CI70" s="231"/>
      <c r="CJ70" s="232"/>
      <c r="CK70" s="232"/>
      <c r="CL70" s="233"/>
      <c r="CM70" s="246" t="str">
        <f>IF(SUMPRODUCT((CJ69:CJ73)*(CK69:CK73))=0,"",SUMPRODUCT((CJ69:CJ73)*(CK69:CK73)))</f>
        <v/>
      </c>
      <c r="CP70" s="225"/>
      <c r="CQ70" s="225"/>
      <c r="CR70" s="231"/>
      <c r="CS70" s="232"/>
      <c r="CT70" s="232"/>
      <c r="CU70" s="233"/>
      <c r="CV70" s="246" t="str">
        <f>IF(SUMPRODUCT((CS69:CS73)*(CT69:CT73))=0,"",SUMPRODUCT((CS69:CS73)*(CT69:CT73)))</f>
        <v/>
      </c>
      <c r="CY70" s="225"/>
      <c r="CZ70" s="225"/>
      <c r="DA70" s="231"/>
      <c r="DB70" s="232"/>
      <c r="DC70" s="232"/>
      <c r="DD70" s="233"/>
      <c r="DE70" s="246" t="str">
        <f>IF(SUMPRODUCT((DB69:DB73)*(DC69:DC73))=0,"",SUMPRODUCT((DB69:DB73)*(DC69:DC73)))</f>
        <v/>
      </c>
      <c r="DH70" s="225"/>
      <c r="DI70" s="225"/>
      <c r="DJ70" s="231"/>
      <c r="DK70" s="232"/>
      <c r="DL70" s="232"/>
      <c r="DM70" s="233"/>
      <c r="DN70" s="246" t="str">
        <f>IF(SUMPRODUCT((DK69:DK73)*(DL69:DL73))=0,"",SUMPRODUCT((DK69:DK73)*(DL69:DL73)))</f>
        <v/>
      </c>
      <c r="DQ70" s="225"/>
      <c r="DR70" s="225"/>
      <c r="DS70" s="231"/>
      <c r="DT70" s="232"/>
      <c r="DU70" s="232"/>
      <c r="DV70" s="233"/>
      <c r="DW70" s="246" t="str">
        <f>IF(SUMPRODUCT((DT69:DT73)*(DU69:DU73))=0,"",SUMPRODUCT((DT69:DT73)*(DU69:DU73)))</f>
        <v/>
      </c>
      <c r="DZ70" s="225"/>
      <c r="EA70" s="225"/>
      <c r="EB70" s="231"/>
      <c r="EC70" s="232"/>
      <c r="ED70" s="232"/>
      <c r="EE70" s="233"/>
      <c r="EF70" s="246" t="str">
        <f>IF(SUMPRODUCT((EC69:EC73)*(ED69:ED73))=0,"",SUMPRODUCT((EC69:EC73)*(ED69:ED73)))</f>
        <v/>
      </c>
      <c r="EI70" s="225"/>
      <c r="EJ70" s="225"/>
      <c r="EK70" s="231"/>
      <c r="EL70" s="232"/>
      <c r="EM70" s="232"/>
      <c r="EN70" s="233"/>
      <c r="EO70" s="246" t="str">
        <f>IF(SUMPRODUCT((EL69:EL73)*(EM69:EM73))=0,"",SUMPRODUCT((EL69:EL73)*(EM69:EM73)))</f>
        <v/>
      </c>
      <c r="ER70" s="225"/>
      <c r="ES70" s="225"/>
      <c r="ET70" s="231"/>
      <c r="EU70" s="232"/>
      <c r="EV70" s="232"/>
      <c r="EW70" s="233"/>
      <c r="EX70" s="246" t="str">
        <f>IF(SUMPRODUCT((EU69:EU73)*(EV69:EV73))=0,"",SUMPRODUCT((EU69:EU73)*(EV69:EV73)))</f>
        <v/>
      </c>
      <c r="FA70" s="225"/>
      <c r="FB70" s="225"/>
      <c r="FC70" s="231"/>
      <c r="FD70" s="232"/>
      <c r="FE70" s="232"/>
      <c r="FF70" s="233"/>
      <c r="FG70" s="246" t="str">
        <f>IF(SUMPRODUCT((FD69:FD73)*(FE69:FE73))=0,"",SUMPRODUCT((FD69:FD73)*(FE69:FE73)))</f>
        <v/>
      </c>
      <c r="FJ70" s="225"/>
      <c r="FK70" s="225"/>
      <c r="FL70" s="231"/>
      <c r="FM70" s="232"/>
      <c r="FN70" s="232"/>
      <c r="FO70" s="233"/>
      <c r="FP70" s="246" t="str">
        <f>IF(SUMPRODUCT((FM69:FM73)*(FN69:FN73))=0,"",SUMPRODUCT((FM69:FM73)*(FN69:FN73)))</f>
        <v/>
      </c>
      <c r="FS70" s="225"/>
      <c r="FT70" s="225"/>
      <c r="FU70" s="231"/>
      <c r="FV70" s="232"/>
      <c r="FW70" s="232"/>
      <c r="FX70" s="233"/>
      <c r="FY70" s="246" t="str">
        <f>IF(SUMPRODUCT((FV69:FV73)*(FW69:FW73))=0,"",SUMPRODUCT((FV69:FV73)*(FW69:FW73)))</f>
        <v/>
      </c>
      <c r="GB70" s="225"/>
      <c r="GC70" s="225"/>
      <c r="GD70" s="231"/>
      <c r="GE70" s="232"/>
      <c r="GF70" s="232"/>
      <c r="GG70" s="233"/>
      <c r="GH70" s="246" t="str">
        <f>IF(SUMPRODUCT((GE69:GE73)*(GF69:GF73))=0,"",SUMPRODUCT((GE69:GE73)*(GF69:GF73)))</f>
        <v/>
      </c>
      <c r="GK70" s="225"/>
      <c r="GL70" s="225"/>
      <c r="GM70" s="231"/>
      <c r="GN70" s="232"/>
      <c r="GO70" s="232"/>
      <c r="GP70" s="233"/>
      <c r="GQ70" s="246" t="str">
        <f>IF(SUMPRODUCT((GN69:GN73)*(GO69:GO73))=0,"",SUMPRODUCT((GN69:GN73)*(GO69:GO73)))</f>
        <v/>
      </c>
      <c r="GT70" s="225"/>
      <c r="GU70" s="225"/>
      <c r="GV70" s="231"/>
      <c r="GW70" s="232"/>
      <c r="GX70" s="232"/>
      <c r="GY70" s="233"/>
      <c r="GZ70" s="246" t="str">
        <f>IF(SUMPRODUCT((GW69:GW73)*(GX69:GX73))=0,"",SUMPRODUCT((GW69:GW73)*(GX69:GX73)))</f>
        <v/>
      </c>
      <c r="HC70" s="225"/>
      <c r="HD70" s="225"/>
      <c r="HE70" s="231"/>
      <c r="HF70" s="232"/>
      <c r="HG70" s="232"/>
      <c r="HH70" s="233"/>
      <c r="HI70" s="246" t="str">
        <f>IF(SUMPRODUCT((HF69:HF73)*(HG69:HG73))=0,"",SUMPRODUCT((HF69:HF73)*(HG69:HG73)))</f>
        <v/>
      </c>
    </row>
    <row r="71" spans="4:217" ht="14" hidden="1" outlineLevel="2">
      <c r="D71" s="225"/>
      <c r="E71" s="225"/>
      <c r="F71" s="231"/>
      <c r="G71" s="232"/>
      <c r="H71" s="232"/>
      <c r="I71" s="233"/>
      <c r="J71" s="246" t="str">
        <f>IF(SUMPRODUCT((G69:G73)*(H69:H73))=0,"",SUMPRODUCT((G69:G73)*(H69:H73)))</f>
        <v/>
      </c>
      <c r="M71" s="225"/>
      <c r="N71" s="225"/>
      <c r="O71" s="231"/>
      <c r="P71" s="232"/>
      <c r="Q71" s="232"/>
      <c r="R71" s="233"/>
      <c r="S71" s="246" t="str">
        <f>IF(SUMPRODUCT((P69:P73)*(Q69:Q73))=0,"",SUMPRODUCT((P69:P73)*(Q69:Q73)))</f>
        <v/>
      </c>
      <c r="V71" s="225"/>
      <c r="W71" s="225"/>
      <c r="X71" s="231"/>
      <c r="Y71" s="232"/>
      <c r="Z71" s="232"/>
      <c r="AA71" s="233"/>
      <c r="AB71" s="246" t="str">
        <f>IF(SUMPRODUCT((Y69:Y73)*(Z69:Z73))=0,"",SUMPRODUCT((Y69:Y73)*(Z69:Z73)))</f>
        <v/>
      </c>
      <c r="AE71" s="225"/>
      <c r="AF71" s="225"/>
      <c r="AG71" s="231"/>
      <c r="AH71" s="232"/>
      <c r="AI71" s="232"/>
      <c r="AJ71" s="233"/>
      <c r="AK71" s="246" t="str">
        <f>IF(SUMPRODUCT((AH69:AH73)*(AI69:AI73))=0,"",SUMPRODUCT((AH69:AH73)*(AI69:AI73)))</f>
        <v/>
      </c>
      <c r="AN71" s="225"/>
      <c r="AO71" s="225"/>
      <c r="AP71" s="231"/>
      <c r="AQ71" s="232"/>
      <c r="AR71" s="232"/>
      <c r="AS71" s="233"/>
      <c r="AT71" s="246" t="str">
        <f>IF(SUMPRODUCT((AQ69:AQ73)*(AR69:AR73))=0,"",SUMPRODUCT((AQ69:AQ73)*(AR69:AR73)))</f>
        <v/>
      </c>
      <c r="AW71" s="225"/>
      <c r="AX71" s="225"/>
      <c r="AY71" s="231"/>
      <c r="AZ71" s="232"/>
      <c r="BA71" s="232"/>
      <c r="BB71" s="233"/>
      <c r="BC71" s="246" t="str">
        <f>IF(SUMPRODUCT((AZ69:AZ73)*(BA69:BA73))=0,"",SUMPRODUCT((AZ69:AZ73)*(BA69:BA73)))</f>
        <v/>
      </c>
      <c r="BF71" s="225"/>
      <c r="BG71" s="225"/>
      <c r="BH71" s="231"/>
      <c r="BI71" s="232"/>
      <c r="BJ71" s="232"/>
      <c r="BK71" s="233"/>
      <c r="BL71" s="246" t="str">
        <f>IF(SUMPRODUCT((BI69:BI73)*(BJ69:BJ73))=0,"",SUMPRODUCT((BI69:BI73)*(BJ69:BJ73)))</f>
        <v/>
      </c>
      <c r="BO71" s="225"/>
      <c r="BP71" s="225"/>
      <c r="BQ71" s="231"/>
      <c r="BR71" s="232"/>
      <c r="BS71" s="232"/>
      <c r="BT71" s="233"/>
      <c r="BU71" s="246" t="str">
        <f>IF(SUMPRODUCT((BR69:BR73)*(BS69:BS73))=0,"",SUMPRODUCT((BR69:BR73)*(BS69:BS73)))</f>
        <v/>
      </c>
      <c r="BX71" s="225"/>
      <c r="BY71" s="225"/>
      <c r="BZ71" s="231"/>
      <c r="CA71" s="232"/>
      <c r="CB71" s="232"/>
      <c r="CC71" s="233"/>
      <c r="CD71" s="246" t="str">
        <f>IF(SUMPRODUCT((CA69:CA73)*(CB69:CB73))=0,"",SUMPRODUCT((CA69:CA73)*(CB69:CB73)))</f>
        <v/>
      </c>
      <c r="CG71" s="225"/>
      <c r="CH71" s="225"/>
      <c r="CI71" s="231"/>
      <c r="CJ71" s="232"/>
      <c r="CK71" s="232"/>
      <c r="CL71" s="233"/>
      <c r="CM71" s="246" t="str">
        <f>IF(SUMPRODUCT((CJ69:CJ73)*(CK69:CK73))=0,"",SUMPRODUCT((CJ69:CJ73)*(CK69:CK73)))</f>
        <v/>
      </c>
      <c r="CP71" s="225"/>
      <c r="CQ71" s="225"/>
      <c r="CR71" s="231"/>
      <c r="CS71" s="232"/>
      <c r="CT71" s="232"/>
      <c r="CU71" s="233"/>
      <c r="CV71" s="246" t="str">
        <f>IF(SUMPRODUCT((CS69:CS73)*(CT69:CT73))=0,"",SUMPRODUCT((CS69:CS73)*(CT69:CT73)))</f>
        <v/>
      </c>
      <c r="CY71" s="225"/>
      <c r="CZ71" s="225"/>
      <c r="DA71" s="231"/>
      <c r="DB71" s="232"/>
      <c r="DC71" s="232"/>
      <c r="DD71" s="233"/>
      <c r="DE71" s="246" t="str">
        <f>IF(SUMPRODUCT((DB69:DB73)*(DC69:DC73))=0,"",SUMPRODUCT((DB69:DB73)*(DC69:DC73)))</f>
        <v/>
      </c>
      <c r="DH71" s="225"/>
      <c r="DI71" s="225"/>
      <c r="DJ71" s="231"/>
      <c r="DK71" s="232"/>
      <c r="DL71" s="232"/>
      <c r="DM71" s="233"/>
      <c r="DN71" s="246" t="str">
        <f>IF(SUMPRODUCT((DK69:DK73)*(DL69:DL73))=0,"",SUMPRODUCT((DK69:DK73)*(DL69:DL73)))</f>
        <v/>
      </c>
      <c r="DQ71" s="225"/>
      <c r="DR71" s="225"/>
      <c r="DS71" s="231"/>
      <c r="DT71" s="232"/>
      <c r="DU71" s="232"/>
      <c r="DV71" s="233"/>
      <c r="DW71" s="246" t="str">
        <f>IF(SUMPRODUCT((DT69:DT73)*(DU69:DU73))=0,"",SUMPRODUCT((DT69:DT73)*(DU69:DU73)))</f>
        <v/>
      </c>
      <c r="DZ71" s="225"/>
      <c r="EA71" s="225"/>
      <c r="EB71" s="231"/>
      <c r="EC71" s="232"/>
      <c r="ED71" s="232"/>
      <c r="EE71" s="233"/>
      <c r="EF71" s="246" t="str">
        <f>IF(SUMPRODUCT((EC69:EC73)*(ED69:ED73))=0,"",SUMPRODUCT((EC69:EC73)*(ED69:ED73)))</f>
        <v/>
      </c>
      <c r="EI71" s="225"/>
      <c r="EJ71" s="225"/>
      <c r="EK71" s="231"/>
      <c r="EL71" s="232"/>
      <c r="EM71" s="232"/>
      <c r="EN71" s="233"/>
      <c r="EO71" s="246" t="str">
        <f>IF(SUMPRODUCT((EL69:EL73)*(EM69:EM73))=0,"",SUMPRODUCT((EL69:EL73)*(EM69:EM73)))</f>
        <v/>
      </c>
      <c r="ER71" s="225"/>
      <c r="ES71" s="225"/>
      <c r="ET71" s="231"/>
      <c r="EU71" s="232"/>
      <c r="EV71" s="232"/>
      <c r="EW71" s="233"/>
      <c r="EX71" s="246" t="str">
        <f>IF(SUMPRODUCT((EU69:EU73)*(EV69:EV73))=0,"",SUMPRODUCT((EU69:EU73)*(EV69:EV73)))</f>
        <v/>
      </c>
      <c r="FA71" s="225"/>
      <c r="FB71" s="225"/>
      <c r="FC71" s="231"/>
      <c r="FD71" s="232"/>
      <c r="FE71" s="232"/>
      <c r="FF71" s="233"/>
      <c r="FG71" s="246" t="str">
        <f>IF(SUMPRODUCT((FD69:FD73)*(FE69:FE73))=0,"",SUMPRODUCT((FD69:FD73)*(FE69:FE73)))</f>
        <v/>
      </c>
      <c r="FJ71" s="225"/>
      <c r="FK71" s="225"/>
      <c r="FL71" s="231"/>
      <c r="FM71" s="232"/>
      <c r="FN71" s="232"/>
      <c r="FO71" s="233"/>
      <c r="FP71" s="246" t="str">
        <f>IF(SUMPRODUCT((FM69:FM73)*(FN69:FN73))=0,"",SUMPRODUCT((FM69:FM73)*(FN69:FN73)))</f>
        <v/>
      </c>
      <c r="FS71" s="225"/>
      <c r="FT71" s="225"/>
      <c r="FU71" s="231"/>
      <c r="FV71" s="232"/>
      <c r="FW71" s="232"/>
      <c r="FX71" s="233"/>
      <c r="FY71" s="246" t="str">
        <f>IF(SUMPRODUCT((FV69:FV73)*(FW69:FW73))=0,"",SUMPRODUCT((FV69:FV73)*(FW69:FW73)))</f>
        <v/>
      </c>
      <c r="GB71" s="225"/>
      <c r="GC71" s="225"/>
      <c r="GD71" s="231"/>
      <c r="GE71" s="232"/>
      <c r="GF71" s="232"/>
      <c r="GG71" s="233"/>
      <c r="GH71" s="246" t="str">
        <f>IF(SUMPRODUCT((GE69:GE73)*(GF69:GF73))=0,"",SUMPRODUCT((GE69:GE73)*(GF69:GF73)))</f>
        <v/>
      </c>
      <c r="GK71" s="225"/>
      <c r="GL71" s="225"/>
      <c r="GM71" s="231"/>
      <c r="GN71" s="232"/>
      <c r="GO71" s="232"/>
      <c r="GP71" s="233"/>
      <c r="GQ71" s="246" t="str">
        <f>IF(SUMPRODUCT((GN69:GN73)*(GO69:GO73))=0,"",SUMPRODUCT((GN69:GN73)*(GO69:GO73)))</f>
        <v/>
      </c>
      <c r="GT71" s="225"/>
      <c r="GU71" s="225"/>
      <c r="GV71" s="231"/>
      <c r="GW71" s="232"/>
      <c r="GX71" s="232"/>
      <c r="GY71" s="233"/>
      <c r="GZ71" s="246" t="str">
        <f>IF(SUMPRODUCT((GW69:GW73)*(GX69:GX73))=0,"",SUMPRODUCT((GW69:GW73)*(GX69:GX73)))</f>
        <v/>
      </c>
      <c r="HC71" s="225"/>
      <c r="HD71" s="225"/>
      <c r="HE71" s="231"/>
      <c r="HF71" s="232"/>
      <c r="HG71" s="232"/>
      <c r="HH71" s="233"/>
      <c r="HI71" s="246" t="str">
        <f>IF(SUMPRODUCT((HF69:HF73)*(HG69:HG73))=0,"",SUMPRODUCT((HF69:HF73)*(HG69:HG73)))</f>
        <v/>
      </c>
    </row>
    <row r="72" spans="4:217" ht="14" hidden="1" outlineLevel="2">
      <c r="D72" s="225"/>
      <c r="E72" s="225"/>
      <c r="F72" s="231"/>
      <c r="G72" s="232"/>
      <c r="H72" s="232"/>
      <c r="I72" s="233"/>
      <c r="J72" s="246" t="str">
        <f>IF(SUMPRODUCT((G69:G73)*(H69:H73))=0,"",SUMPRODUCT((G69:G73)*(H69:H73)))</f>
        <v/>
      </c>
      <c r="M72" s="225"/>
      <c r="N72" s="225"/>
      <c r="O72" s="231"/>
      <c r="P72" s="232"/>
      <c r="Q72" s="232"/>
      <c r="R72" s="233"/>
      <c r="S72" s="246" t="str">
        <f>IF(SUMPRODUCT((P69:P73)*(Q69:Q73))=0,"",SUMPRODUCT((P69:P73)*(Q69:Q73)))</f>
        <v/>
      </c>
      <c r="V72" s="225"/>
      <c r="W72" s="225"/>
      <c r="X72" s="231"/>
      <c r="Y72" s="232"/>
      <c r="Z72" s="232"/>
      <c r="AA72" s="233"/>
      <c r="AB72" s="246" t="str">
        <f>IF(SUMPRODUCT((Y69:Y73)*(Z69:Z73))=0,"",SUMPRODUCT((Y69:Y73)*(Z69:Z73)))</f>
        <v/>
      </c>
      <c r="AE72" s="225"/>
      <c r="AF72" s="225"/>
      <c r="AG72" s="231"/>
      <c r="AH72" s="232"/>
      <c r="AI72" s="232"/>
      <c r="AJ72" s="233"/>
      <c r="AK72" s="246" t="str">
        <f>IF(SUMPRODUCT((AH69:AH73)*(AI69:AI73))=0,"",SUMPRODUCT((AH69:AH73)*(AI69:AI73)))</f>
        <v/>
      </c>
      <c r="AN72" s="225"/>
      <c r="AO72" s="225"/>
      <c r="AP72" s="231"/>
      <c r="AQ72" s="232"/>
      <c r="AR72" s="232"/>
      <c r="AS72" s="233"/>
      <c r="AT72" s="246" t="str">
        <f>IF(SUMPRODUCT((AQ69:AQ73)*(AR69:AR73))=0,"",SUMPRODUCT((AQ69:AQ73)*(AR69:AR73)))</f>
        <v/>
      </c>
      <c r="AW72" s="225"/>
      <c r="AX72" s="225"/>
      <c r="AY72" s="231"/>
      <c r="AZ72" s="232"/>
      <c r="BA72" s="232"/>
      <c r="BB72" s="233"/>
      <c r="BC72" s="246" t="str">
        <f>IF(SUMPRODUCT((AZ69:AZ73)*(BA69:BA73))=0,"",SUMPRODUCT((AZ69:AZ73)*(BA69:BA73)))</f>
        <v/>
      </c>
      <c r="BF72" s="225"/>
      <c r="BG72" s="225"/>
      <c r="BH72" s="231"/>
      <c r="BI72" s="232"/>
      <c r="BJ72" s="232"/>
      <c r="BK72" s="233"/>
      <c r="BL72" s="246" t="str">
        <f>IF(SUMPRODUCT((BI69:BI73)*(BJ69:BJ73))=0,"",SUMPRODUCT((BI69:BI73)*(BJ69:BJ73)))</f>
        <v/>
      </c>
      <c r="BO72" s="225"/>
      <c r="BP72" s="225"/>
      <c r="BQ72" s="231"/>
      <c r="BR72" s="232"/>
      <c r="BS72" s="232"/>
      <c r="BT72" s="233"/>
      <c r="BU72" s="246" t="str">
        <f>IF(SUMPRODUCT((BR69:BR73)*(BS69:BS73))=0,"",SUMPRODUCT((BR69:BR73)*(BS69:BS73)))</f>
        <v/>
      </c>
      <c r="BX72" s="225"/>
      <c r="BY72" s="225"/>
      <c r="BZ72" s="231"/>
      <c r="CA72" s="232"/>
      <c r="CB72" s="232"/>
      <c r="CC72" s="233"/>
      <c r="CD72" s="246" t="str">
        <f>IF(SUMPRODUCT((CA69:CA73)*(CB69:CB73))=0,"",SUMPRODUCT((CA69:CA73)*(CB69:CB73)))</f>
        <v/>
      </c>
      <c r="CG72" s="225"/>
      <c r="CH72" s="225"/>
      <c r="CI72" s="231"/>
      <c r="CJ72" s="232"/>
      <c r="CK72" s="232"/>
      <c r="CL72" s="233"/>
      <c r="CM72" s="246" t="str">
        <f>IF(SUMPRODUCT((CJ69:CJ73)*(CK69:CK73))=0,"",SUMPRODUCT((CJ69:CJ73)*(CK69:CK73)))</f>
        <v/>
      </c>
      <c r="CP72" s="225"/>
      <c r="CQ72" s="225"/>
      <c r="CR72" s="231"/>
      <c r="CS72" s="232"/>
      <c r="CT72" s="232"/>
      <c r="CU72" s="233"/>
      <c r="CV72" s="246" t="str">
        <f>IF(SUMPRODUCT((CS69:CS73)*(CT69:CT73))=0,"",SUMPRODUCT((CS69:CS73)*(CT69:CT73)))</f>
        <v/>
      </c>
      <c r="CY72" s="225"/>
      <c r="CZ72" s="225"/>
      <c r="DA72" s="231"/>
      <c r="DB72" s="232"/>
      <c r="DC72" s="232"/>
      <c r="DD72" s="233"/>
      <c r="DE72" s="246" t="str">
        <f>IF(SUMPRODUCT((DB69:DB73)*(DC69:DC73))=0,"",SUMPRODUCT((DB69:DB73)*(DC69:DC73)))</f>
        <v/>
      </c>
      <c r="DH72" s="225"/>
      <c r="DI72" s="225"/>
      <c r="DJ72" s="231"/>
      <c r="DK72" s="232"/>
      <c r="DL72" s="232"/>
      <c r="DM72" s="233"/>
      <c r="DN72" s="246" t="str">
        <f>IF(SUMPRODUCT((DK69:DK73)*(DL69:DL73))=0,"",SUMPRODUCT((DK69:DK73)*(DL69:DL73)))</f>
        <v/>
      </c>
      <c r="DQ72" s="225"/>
      <c r="DR72" s="225"/>
      <c r="DS72" s="231"/>
      <c r="DT72" s="232"/>
      <c r="DU72" s="232"/>
      <c r="DV72" s="233"/>
      <c r="DW72" s="246" t="str">
        <f>IF(SUMPRODUCT((DT69:DT73)*(DU69:DU73))=0,"",SUMPRODUCT((DT69:DT73)*(DU69:DU73)))</f>
        <v/>
      </c>
      <c r="DZ72" s="225"/>
      <c r="EA72" s="225"/>
      <c r="EB72" s="231"/>
      <c r="EC72" s="232"/>
      <c r="ED72" s="232"/>
      <c r="EE72" s="233"/>
      <c r="EF72" s="246" t="str">
        <f>IF(SUMPRODUCT((EC69:EC73)*(ED69:ED73))=0,"",SUMPRODUCT((EC69:EC73)*(ED69:ED73)))</f>
        <v/>
      </c>
      <c r="EI72" s="225"/>
      <c r="EJ72" s="225"/>
      <c r="EK72" s="231"/>
      <c r="EL72" s="232"/>
      <c r="EM72" s="232"/>
      <c r="EN72" s="233"/>
      <c r="EO72" s="246" t="str">
        <f>IF(SUMPRODUCT((EL69:EL73)*(EM69:EM73))=0,"",SUMPRODUCT((EL69:EL73)*(EM69:EM73)))</f>
        <v/>
      </c>
      <c r="ER72" s="225"/>
      <c r="ES72" s="225"/>
      <c r="ET72" s="231"/>
      <c r="EU72" s="232"/>
      <c r="EV72" s="232"/>
      <c r="EW72" s="233"/>
      <c r="EX72" s="246" t="str">
        <f>IF(SUMPRODUCT((EU69:EU73)*(EV69:EV73))=0,"",SUMPRODUCT((EU69:EU73)*(EV69:EV73)))</f>
        <v/>
      </c>
      <c r="FA72" s="225"/>
      <c r="FB72" s="225"/>
      <c r="FC72" s="231"/>
      <c r="FD72" s="232"/>
      <c r="FE72" s="232"/>
      <c r="FF72" s="233"/>
      <c r="FG72" s="246" t="str">
        <f>IF(SUMPRODUCT((FD69:FD73)*(FE69:FE73))=0,"",SUMPRODUCT((FD69:FD73)*(FE69:FE73)))</f>
        <v/>
      </c>
      <c r="FJ72" s="225"/>
      <c r="FK72" s="225"/>
      <c r="FL72" s="231"/>
      <c r="FM72" s="232"/>
      <c r="FN72" s="232"/>
      <c r="FO72" s="233"/>
      <c r="FP72" s="246" t="str">
        <f>IF(SUMPRODUCT((FM69:FM73)*(FN69:FN73))=0,"",SUMPRODUCT((FM69:FM73)*(FN69:FN73)))</f>
        <v/>
      </c>
      <c r="FS72" s="225"/>
      <c r="FT72" s="225"/>
      <c r="FU72" s="231"/>
      <c r="FV72" s="232"/>
      <c r="FW72" s="232"/>
      <c r="FX72" s="233"/>
      <c r="FY72" s="246" t="str">
        <f>IF(SUMPRODUCT((FV69:FV73)*(FW69:FW73))=0,"",SUMPRODUCT((FV69:FV73)*(FW69:FW73)))</f>
        <v/>
      </c>
      <c r="GB72" s="225"/>
      <c r="GC72" s="225"/>
      <c r="GD72" s="231"/>
      <c r="GE72" s="232"/>
      <c r="GF72" s="232"/>
      <c r="GG72" s="233"/>
      <c r="GH72" s="246" t="str">
        <f>IF(SUMPRODUCT((GE69:GE73)*(GF69:GF73))=0,"",SUMPRODUCT((GE69:GE73)*(GF69:GF73)))</f>
        <v/>
      </c>
      <c r="GK72" s="225"/>
      <c r="GL72" s="225"/>
      <c r="GM72" s="231"/>
      <c r="GN72" s="232"/>
      <c r="GO72" s="232"/>
      <c r="GP72" s="233"/>
      <c r="GQ72" s="246" t="str">
        <f>IF(SUMPRODUCT((GN69:GN73)*(GO69:GO73))=0,"",SUMPRODUCT((GN69:GN73)*(GO69:GO73)))</f>
        <v/>
      </c>
      <c r="GT72" s="225"/>
      <c r="GU72" s="225"/>
      <c r="GV72" s="231"/>
      <c r="GW72" s="232"/>
      <c r="GX72" s="232"/>
      <c r="GY72" s="233"/>
      <c r="GZ72" s="246" t="str">
        <f>IF(SUMPRODUCT((GW69:GW73)*(GX69:GX73))=0,"",SUMPRODUCT((GW69:GW73)*(GX69:GX73)))</f>
        <v/>
      </c>
      <c r="HC72" s="225"/>
      <c r="HD72" s="225"/>
      <c r="HE72" s="231"/>
      <c r="HF72" s="232"/>
      <c r="HG72" s="232"/>
      <c r="HH72" s="233"/>
      <c r="HI72" s="246" t="str">
        <f>IF(SUMPRODUCT((HF69:HF73)*(HG69:HG73))=0,"",SUMPRODUCT((HF69:HF73)*(HG69:HG73)))</f>
        <v/>
      </c>
    </row>
    <row r="73" spans="4:217" ht="14" hidden="1" outlineLevel="2">
      <c r="D73" s="225"/>
      <c r="E73" s="225"/>
      <c r="F73" s="231"/>
      <c r="G73" s="232"/>
      <c r="H73" s="232"/>
      <c r="I73" s="233"/>
      <c r="J73" s="246" t="str">
        <f>IF(SUMPRODUCT((G69:G73)*(H69:H73))=0,"",SUMPRODUCT((G69:G73)*(H69:H73)))</f>
        <v/>
      </c>
      <c r="M73" s="225"/>
      <c r="N73" s="225"/>
      <c r="O73" s="231"/>
      <c r="P73" s="232"/>
      <c r="Q73" s="232"/>
      <c r="R73" s="233"/>
      <c r="S73" s="246" t="str">
        <f>IF(SUMPRODUCT((P69:P73)*(Q69:Q73))=0,"",SUMPRODUCT((P69:P73)*(Q69:Q73)))</f>
        <v/>
      </c>
      <c r="V73" s="225"/>
      <c r="W73" s="225"/>
      <c r="X73" s="231"/>
      <c r="Y73" s="232"/>
      <c r="Z73" s="232"/>
      <c r="AA73" s="233"/>
      <c r="AB73" s="246" t="str">
        <f>IF(SUMPRODUCT((Y69:Y73)*(Z69:Z73))=0,"",SUMPRODUCT((Y69:Y73)*(Z69:Z73)))</f>
        <v/>
      </c>
      <c r="AE73" s="225"/>
      <c r="AF73" s="225"/>
      <c r="AG73" s="231"/>
      <c r="AH73" s="232"/>
      <c r="AI73" s="232"/>
      <c r="AJ73" s="233"/>
      <c r="AK73" s="246" t="str">
        <f>IF(SUMPRODUCT((AH69:AH73)*(AI69:AI73))=0,"",SUMPRODUCT((AH69:AH73)*(AI69:AI73)))</f>
        <v/>
      </c>
      <c r="AN73" s="225"/>
      <c r="AO73" s="225"/>
      <c r="AP73" s="231"/>
      <c r="AQ73" s="232"/>
      <c r="AR73" s="232"/>
      <c r="AS73" s="233"/>
      <c r="AT73" s="246" t="str">
        <f>IF(SUMPRODUCT((AQ69:AQ73)*(AR69:AR73))=0,"",SUMPRODUCT((AQ69:AQ73)*(AR69:AR73)))</f>
        <v/>
      </c>
      <c r="AW73" s="225"/>
      <c r="AX73" s="225"/>
      <c r="AY73" s="231"/>
      <c r="AZ73" s="232"/>
      <c r="BA73" s="232"/>
      <c r="BB73" s="233"/>
      <c r="BC73" s="246" t="str">
        <f>IF(SUMPRODUCT((AZ69:AZ73)*(BA69:BA73))=0,"",SUMPRODUCT((AZ69:AZ73)*(BA69:BA73)))</f>
        <v/>
      </c>
      <c r="BF73" s="225"/>
      <c r="BG73" s="225"/>
      <c r="BH73" s="231"/>
      <c r="BI73" s="232"/>
      <c r="BJ73" s="232"/>
      <c r="BK73" s="233"/>
      <c r="BL73" s="246" t="str">
        <f>IF(SUMPRODUCT((BI69:BI73)*(BJ69:BJ73))=0,"",SUMPRODUCT((BI69:BI73)*(BJ69:BJ73)))</f>
        <v/>
      </c>
      <c r="BO73" s="225"/>
      <c r="BP73" s="225"/>
      <c r="BQ73" s="231"/>
      <c r="BR73" s="232"/>
      <c r="BS73" s="232"/>
      <c r="BT73" s="233"/>
      <c r="BU73" s="246" t="str">
        <f>IF(SUMPRODUCT((BR69:BR73)*(BS69:BS73))=0,"",SUMPRODUCT((BR69:BR73)*(BS69:BS73)))</f>
        <v/>
      </c>
      <c r="BX73" s="225"/>
      <c r="BY73" s="225"/>
      <c r="BZ73" s="231"/>
      <c r="CA73" s="232"/>
      <c r="CB73" s="232"/>
      <c r="CC73" s="233"/>
      <c r="CD73" s="246" t="str">
        <f>IF(SUMPRODUCT((CA69:CA73)*(CB69:CB73))=0,"",SUMPRODUCT((CA69:CA73)*(CB69:CB73)))</f>
        <v/>
      </c>
      <c r="CG73" s="225"/>
      <c r="CH73" s="225"/>
      <c r="CI73" s="231"/>
      <c r="CJ73" s="232"/>
      <c r="CK73" s="232"/>
      <c r="CL73" s="233"/>
      <c r="CM73" s="246" t="str">
        <f>IF(SUMPRODUCT((CJ69:CJ73)*(CK69:CK73))=0,"",SUMPRODUCT((CJ69:CJ73)*(CK69:CK73)))</f>
        <v/>
      </c>
      <c r="CP73" s="225"/>
      <c r="CQ73" s="225"/>
      <c r="CR73" s="231"/>
      <c r="CS73" s="232"/>
      <c r="CT73" s="232"/>
      <c r="CU73" s="233"/>
      <c r="CV73" s="246" t="str">
        <f>IF(SUMPRODUCT((CS69:CS73)*(CT69:CT73))=0,"",SUMPRODUCT((CS69:CS73)*(CT69:CT73)))</f>
        <v/>
      </c>
      <c r="CY73" s="225"/>
      <c r="CZ73" s="225"/>
      <c r="DA73" s="231"/>
      <c r="DB73" s="232"/>
      <c r="DC73" s="232"/>
      <c r="DD73" s="233"/>
      <c r="DE73" s="246" t="str">
        <f>IF(SUMPRODUCT((DB69:DB73)*(DC69:DC73))=0,"",SUMPRODUCT((DB69:DB73)*(DC69:DC73)))</f>
        <v/>
      </c>
      <c r="DH73" s="225"/>
      <c r="DI73" s="225"/>
      <c r="DJ73" s="231"/>
      <c r="DK73" s="232"/>
      <c r="DL73" s="232"/>
      <c r="DM73" s="233"/>
      <c r="DN73" s="246" t="str">
        <f>IF(SUMPRODUCT((DK69:DK73)*(DL69:DL73))=0,"",SUMPRODUCT((DK69:DK73)*(DL69:DL73)))</f>
        <v/>
      </c>
      <c r="DQ73" s="225"/>
      <c r="DR73" s="225"/>
      <c r="DS73" s="231"/>
      <c r="DT73" s="232"/>
      <c r="DU73" s="232"/>
      <c r="DV73" s="233"/>
      <c r="DW73" s="246" t="str">
        <f>IF(SUMPRODUCT((DT69:DT73)*(DU69:DU73))=0,"",SUMPRODUCT((DT69:DT73)*(DU69:DU73)))</f>
        <v/>
      </c>
      <c r="DZ73" s="225"/>
      <c r="EA73" s="225"/>
      <c r="EB73" s="231"/>
      <c r="EC73" s="232"/>
      <c r="ED73" s="232"/>
      <c r="EE73" s="233"/>
      <c r="EF73" s="246" t="str">
        <f>IF(SUMPRODUCT((EC69:EC73)*(ED69:ED73))=0,"",SUMPRODUCT((EC69:EC73)*(ED69:ED73)))</f>
        <v/>
      </c>
      <c r="EI73" s="225"/>
      <c r="EJ73" s="225"/>
      <c r="EK73" s="231"/>
      <c r="EL73" s="232"/>
      <c r="EM73" s="232"/>
      <c r="EN73" s="233"/>
      <c r="EO73" s="246" t="str">
        <f>IF(SUMPRODUCT((EL69:EL73)*(EM69:EM73))=0,"",SUMPRODUCT((EL69:EL73)*(EM69:EM73)))</f>
        <v/>
      </c>
      <c r="ER73" s="225"/>
      <c r="ES73" s="225"/>
      <c r="ET73" s="231"/>
      <c r="EU73" s="232"/>
      <c r="EV73" s="232"/>
      <c r="EW73" s="233"/>
      <c r="EX73" s="246" t="str">
        <f>IF(SUMPRODUCT((EU69:EU73)*(EV69:EV73))=0,"",SUMPRODUCT((EU69:EU73)*(EV69:EV73)))</f>
        <v/>
      </c>
      <c r="FA73" s="225"/>
      <c r="FB73" s="225"/>
      <c r="FC73" s="231"/>
      <c r="FD73" s="232"/>
      <c r="FE73" s="232"/>
      <c r="FF73" s="233"/>
      <c r="FG73" s="246" t="str">
        <f>IF(SUMPRODUCT((FD69:FD73)*(FE69:FE73))=0,"",SUMPRODUCT((FD69:FD73)*(FE69:FE73)))</f>
        <v/>
      </c>
      <c r="FJ73" s="225"/>
      <c r="FK73" s="225"/>
      <c r="FL73" s="231"/>
      <c r="FM73" s="232"/>
      <c r="FN73" s="232"/>
      <c r="FO73" s="233"/>
      <c r="FP73" s="246" t="str">
        <f>IF(SUMPRODUCT((FM69:FM73)*(FN69:FN73))=0,"",SUMPRODUCT((FM69:FM73)*(FN69:FN73)))</f>
        <v/>
      </c>
      <c r="FS73" s="225"/>
      <c r="FT73" s="225"/>
      <c r="FU73" s="231"/>
      <c r="FV73" s="232"/>
      <c r="FW73" s="232"/>
      <c r="FX73" s="233"/>
      <c r="FY73" s="246" t="str">
        <f>IF(SUMPRODUCT((FV69:FV73)*(FW69:FW73))=0,"",SUMPRODUCT((FV69:FV73)*(FW69:FW73)))</f>
        <v/>
      </c>
      <c r="GB73" s="225"/>
      <c r="GC73" s="225"/>
      <c r="GD73" s="231"/>
      <c r="GE73" s="232"/>
      <c r="GF73" s="232"/>
      <c r="GG73" s="233"/>
      <c r="GH73" s="246" t="str">
        <f>IF(SUMPRODUCT((GE69:GE73)*(GF69:GF73))=0,"",SUMPRODUCT((GE69:GE73)*(GF69:GF73)))</f>
        <v/>
      </c>
      <c r="GK73" s="225"/>
      <c r="GL73" s="225"/>
      <c r="GM73" s="231"/>
      <c r="GN73" s="232"/>
      <c r="GO73" s="232"/>
      <c r="GP73" s="233"/>
      <c r="GQ73" s="246" t="str">
        <f>IF(SUMPRODUCT((GN69:GN73)*(GO69:GO73))=0,"",SUMPRODUCT((GN69:GN73)*(GO69:GO73)))</f>
        <v/>
      </c>
      <c r="GT73" s="225"/>
      <c r="GU73" s="225"/>
      <c r="GV73" s="231"/>
      <c r="GW73" s="232"/>
      <c r="GX73" s="232"/>
      <c r="GY73" s="233"/>
      <c r="GZ73" s="246" t="str">
        <f>IF(SUMPRODUCT((GW69:GW73)*(GX69:GX73))=0,"",SUMPRODUCT((GW69:GW73)*(GX69:GX73)))</f>
        <v/>
      </c>
      <c r="HC73" s="225"/>
      <c r="HD73" s="225"/>
      <c r="HE73" s="231"/>
      <c r="HF73" s="232"/>
      <c r="HG73" s="232"/>
      <c r="HH73" s="233"/>
      <c r="HI73" s="246" t="str">
        <f>IF(SUMPRODUCT((HF69:HF73)*(HG69:HG73))=0,"",SUMPRODUCT((HF69:HF73)*(HG69:HG73)))</f>
        <v/>
      </c>
    </row>
    <row r="74" spans="4:217" ht="14" hidden="1" outlineLevel="1">
      <c r="D74" s="225"/>
      <c r="E74" s="225"/>
      <c r="F74" s="243"/>
      <c r="G74" s="227"/>
      <c r="H74" s="227"/>
      <c r="I74" s="228"/>
      <c r="J74" s="228"/>
      <c r="M74" s="225"/>
      <c r="N74" s="225"/>
      <c r="O74" s="243"/>
      <c r="P74" s="227"/>
      <c r="Q74" s="227"/>
      <c r="R74" s="228"/>
      <c r="S74" s="228"/>
      <c r="V74" s="225"/>
      <c r="W74" s="225"/>
      <c r="X74" s="243"/>
      <c r="Y74" s="227"/>
      <c r="Z74" s="227"/>
      <c r="AA74" s="228"/>
      <c r="AB74" s="228"/>
      <c r="AE74" s="225"/>
      <c r="AF74" s="225"/>
      <c r="AG74" s="243"/>
      <c r="AH74" s="227"/>
      <c r="AI74" s="227"/>
      <c r="AJ74" s="228"/>
      <c r="AK74" s="228"/>
      <c r="AN74" s="225"/>
      <c r="AO74" s="225"/>
      <c r="AP74" s="243"/>
      <c r="AQ74" s="227"/>
      <c r="AR74" s="227"/>
      <c r="AS74" s="228"/>
      <c r="AT74" s="228"/>
      <c r="AW74" s="225"/>
      <c r="AX74" s="225"/>
      <c r="AY74" s="243"/>
      <c r="AZ74" s="227"/>
      <c r="BA74" s="227"/>
      <c r="BB74" s="228"/>
      <c r="BC74" s="228"/>
      <c r="BF74" s="225"/>
      <c r="BG74" s="225"/>
      <c r="BH74" s="243"/>
      <c r="BI74" s="227"/>
      <c r="BJ74" s="227"/>
      <c r="BK74" s="228"/>
      <c r="BL74" s="228"/>
      <c r="BO74" s="225"/>
      <c r="BP74" s="225"/>
      <c r="BQ74" s="243"/>
      <c r="BR74" s="227"/>
      <c r="BS74" s="227"/>
      <c r="BT74" s="228"/>
      <c r="BU74" s="228"/>
      <c r="BX74" s="225"/>
      <c r="BY74" s="225"/>
      <c r="BZ74" s="243"/>
      <c r="CA74" s="227"/>
      <c r="CB74" s="227"/>
      <c r="CC74" s="228"/>
      <c r="CD74" s="228"/>
      <c r="CG74" s="225"/>
      <c r="CH74" s="225"/>
      <c r="CI74" s="243"/>
      <c r="CJ74" s="227"/>
      <c r="CK74" s="227"/>
      <c r="CL74" s="228"/>
      <c r="CM74" s="228"/>
      <c r="CP74" s="225"/>
      <c r="CQ74" s="225"/>
      <c r="CR74" s="243"/>
      <c r="CS74" s="227"/>
      <c r="CT74" s="227"/>
      <c r="CU74" s="228"/>
      <c r="CV74" s="228"/>
      <c r="CY74" s="225"/>
      <c r="CZ74" s="225"/>
      <c r="DA74" s="243"/>
      <c r="DB74" s="227"/>
      <c r="DC74" s="227"/>
      <c r="DD74" s="228"/>
      <c r="DE74" s="228"/>
      <c r="DH74" s="225"/>
      <c r="DI74" s="225"/>
      <c r="DJ74" s="243"/>
      <c r="DK74" s="227"/>
      <c r="DL74" s="227"/>
      <c r="DM74" s="228"/>
      <c r="DN74" s="228"/>
      <c r="DQ74" s="225"/>
      <c r="DR74" s="225"/>
      <c r="DS74" s="243"/>
      <c r="DT74" s="227"/>
      <c r="DU74" s="227"/>
      <c r="DV74" s="228"/>
      <c r="DW74" s="228"/>
      <c r="DZ74" s="225"/>
      <c r="EA74" s="225"/>
      <c r="EB74" s="243"/>
      <c r="EC74" s="227"/>
      <c r="ED74" s="227"/>
      <c r="EE74" s="228"/>
      <c r="EF74" s="228"/>
      <c r="EI74" s="225"/>
      <c r="EJ74" s="225"/>
      <c r="EK74" s="243"/>
      <c r="EL74" s="227"/>
      <c r="EM74" s="227"/>
      <c r="EN74" s="228"/>
      <c r="EO74" s="228"/>
      <c r="ER74" s="225"/>
      <c r="ES74" s="225"/>
      <c r="ET74" s="243"/>
      <c r="EU74" s="227"/>
      <c r="EV74" s="227"/>
      <c r="EW74" s="228"/>
      <c r="EX74" s="228"/>
      <c r="FA74" s="225"/>
      <c r="FB74" s="225"/>
      <c r="FC74" s="243"/>
      <c r="FD74" s="227"/>
      <c r="FE74" s="227"/>
      <c r="FF74" s="228"/>
      <c r="FG74" s="228"/>
      <c r="FJ74" s="225"/>
      <c r="FK74" s="225"/>
      <c r="FL74" s="243"/>
      <c r="FM74" s="227"/>
      <c r="FN74" s="227"/>
      <c r="FO74" s="228"/>
      <c r="FP74" s="228"/>
      <c r="FS74" s="225"/>
      <c r="FT74" s="225"/>
      <c r="FU74" s="243"/>
      <c r="FV74" s="227"/>
      <c r="FW74" s="227"/>
      <c r="FX74" s="228"/>
      <c r="FY74" s="228"/>
      <c r="GB74" s="225"/>
      <c r="GC74" s="225"/>
      <c r="GD74" s="243"/>
      <c r="GE74" s="227"/>
      <c r="GF74" s="227"/>
      <c r="GG74" s="228"/>
      <c r="GH74" s="228"/>
      <c r="GK74" s="225"/>
      <c r="GL74" s="225"/>
      <c r="GM74" s="243"/>
      <c r="GN74" s="227"/>
      <c r="GO74" s="227"/>
      <c r="GP74" s="228"/>
      <c r="GQ74" s="228"/>
      <c r="GT74" s="225"/>
      <c r="GU74" s="225"/>
      <c r="GV74" s="243"/>
      <c r="GW74" s="227"/>
      <c r="GX74" s="227"/>
      <c r="GY74" s="228"/>
      <c r="GZ74" s="228"/>
      <c r="HC74" s="225"/>
      <c r="HD74" s="225"/>
      <c r="HE74" s="243"/>
      <c r="HF74" s="227"/>
      <c r="HG74" s="227"/>
      <c r="HH74" s="228"/>
      <c r="HI74" s="228"/>
    </row>
    <row r="75" spans="4:217" ht="14" hidden="1" outlineLevel="1">
      <c r="D75" s="225"/>
      <c r="E75" s="225"/>
      <c r="F75" s="247" t="s">
        <v>136</v>
      </c>
      <c r="G75" s="248" t="s">
        <v>451</v>
      </c>
      <c r="H75" s="248" t="s">
        <v>146</v>
      </c>
      <c r="I75" s="248" t="s">
        <v>142</v>
      </c>
      <c r="J75" s="248" t="s">
        <v>452</v>
      </c>
      <c r="M75" s="225"/>
      <c r="N75" s="225"/>
      <c r="O75" s="247" t="s">
        <v>136</v>
      </c>
      <c r="P75" s="248" t="s">
        <v>451</v>
      </c>
      <c r="Q75" s="248" t="s">
        <v>146</v>
      </c>
      <c r="R75" s="248" t="s">
        <v>142</v>
      </c>
      <c r="S75" s="248" t="s">
        <v>452</v>
      </c>
      <c r="V75" s="225"/>
      <c r="W75" s="225"/>
      <c r="X75" s="247" t="s">
        <v>136</v>
      </c>
      <c r="Y75" s="248" t="s">
        <v>451</v>
      </c>
      <c r="Z75" s="248" t="s">
        <v>146</v>
      </c>
      <c r="AA75" s="248" t="s">
        <v>142</v>
      </c>
      <c r="AB75" s="248" t="s">
        <v>452</v>
      </c>
      <c r="AE75" s="225"/>
      <c r="AF75" s="225"/>
      <c r="AG75" s="247" t="s">
        <v>136</v>
      </c>
      <c r="AH75" s="248" t="s">
        <v>451</v>
      </c>
      <c r="AI75" s="248" t="s">
        <v>146</v>
      </c>
      <c r="AJ75" s="248" t="s">
        <v>142</v>
      </c>
      <c r="AK75" s="248" t="s">
        <v>452</v>
      </c>
      <c r="AN75" s="225"/>
      <c r="AO75" s="225"/>
      <c r="AP75" s="247" t="s">
        <v>136</v>
      </c>
      <c r="AQ75" s="248" t="s">
        <v>451</v>
      </c>
      <c r="AR75" s="248" t="s">
        <v>146</v>
      </c>
      <c r="AS75" s="248" t="s">
        <v>142</v>
      </c>
      <c r="AT75" s="248" t="s">
        <v>452</v>
      </c>
      <c r="AW75" s="225"/>
      <c r="AX75" s="225"/>
      <c r="AY75" s="247" t="s">
        <v>136</v>
      </c>
      <c r="AZ75" s="248" t="s">
        <v>451</v>
      </c>
      <c r="BA75" s="248" t="s">
        <v>146</v>
      </c>
      <c r="BB75" s="248" t="s">
        <v>142</v>
      </c>
      <c r="BC75" s="248" t="s">
        <v>452</v>
      </c>
      <c r="BF75" s="225"/>
      <c r="BG75" s="225"/>
      <c r="BH75" s="247" t="s">
        <v>136</v>
      </c>
      <c r="BI75" s="248" t="s">
        <v>451</v>
      </c>
      <c r="BJ75" s="248" t="s">
        <v>146</v>
      </c>
      <c r="BK75" s="248" t="s">
        <v>142</v>
      </c>
      <c r="BL75" s="248" t="s">
        <v>452</v>
      </c>
      <c r="BO75" s="225"/>
      <c r="BP75" s="225"/>
      <c r="BQ75" s="247" t="s">
        <v>136</v>
      </c>
      <c r="BR75" s="248" t="s">
        <v>451</v>
      </c>
      <c r="BS75" s="248" t="s">
        <v>146</v>
      </c>
      <c r="BT75" s="248" t="s">
        <v>142</v>
      </c>
      <c r="BU75" s="248" t="s">
        <v>452</v>
      </c>
      <c r="BX75" s="225"/>
      <c r="BY75" s="225"/>
      <c r="BZ75" s="247" t="s">
        <v>136</v>
      </c>
      <c r="CA75" s="248" t="s">
        <v>451</v>
      </c>
      <c r="CB75" s="248" t="s">
        <v>146</v>
      </c>
      <c r="CC75" s="248" t="s">
        <v>142</v>
      </c>
      <c r="CD75" s="248" t="s">
        <v>452</v>
      </c>
      <c r="CG75" s="225"/>
      <c r="CH75" s="225"/>
      <c r="CI75" s="247" t="s">
        <v>136</v>
      </c>
      <c r="CJ75" s="248" t="s">
        <v>451</v>
      </c>
      <c r="CK75" s="248" t="s">
        <v>146</v>
      </c>
      <c r="CL75" s="248" t="s">
        <v>142</v>
      </c>
      <c r="CM75" s="248" t="s">
        <v>452</v>
      </c>
      <c r="CP75" s="225"/>
      <c r="CQ75" s="225"/>
      <c r="CR75" s="247" t="s">
        <v>136</v>
      </c>
      <c r="CS75" s="248" t="s">
        <v>451</v>
      </c>
      <c r="CT75" s="248" t="s">
        <v>146</v>
      </c>
      <c r="CU75" s="248" t="s">
        <v>142</v>
      </c>
      <c r="CV75" s="248" t="s">
        <v>452</v>
      </c>
      <c r="CY75" s="225"/>
      <c r="CZ75" s="225"/>
      <c r="DA75" s="247" t="s">
        <v>136</v>
      </c>
      <c r="DB75" s="248" t="s">
        <v>451</v>
      </c>
      <c r="DC75" s="248" t="s">
        <v>146</v>
      </c>
      <c r="DD75" s="248" t="s">
        <v>142</v>
      </c>
      <c r="DE75" s="248" t="s">
        <v>452</v>
      </c>
      <c r="DH75" s="225"/>
      <c r="DI75" s="225"/>
      <c r="DJ75" s="247" t="s">
        <v>136</v>
      </c>
      <c r="DK75" s="248" t="s">
        <v>451</v>
      </c>
      <c r="DL75" s="248" t="s">
        <v>146</v>
      </c>
      <c r="DM75" s="248" t="s">
        <v>142</v>
      </c>
      <c r="DN75" s="248" t="s">
        <v>452</v>
      </c>
      <c r="DQ75" s="225"/>
      <c r="DR75" s="225"/>
      <c r="DS75" s="247" t="s">
        <v>136</v>
      </c>
      <c r="DT75" s="248" t="s">
        <v>451</v>
      </c>
      <c r="DU75" s="248" t="s">
        <v>146</v>
      </c>
      <c r="DV75" s="248" t="s">
        <v>142</v>
      </c>
      <c r="DW75" s="248" t="s">
        <v>452</v>
      </c>
      <c r="DZ75" s="225"/>
      <c r="EA75" s="225"/>
      <c r="EB75" s="247" t="s">
        <v>136</v>
      </c>
      <c r="EC75" s="248" t="s">
        <v>451</v>
      </c>
      <c r="ED75" s="248" t="s">
        <v>146</v>
      </c>
      <c r="EE75" s="248" t="s">
        <v>142</v>
      </c>
      <c r="EF75" s="248" t="s">
        <v>452</v>
      </c>
      <c r="EI75" s="225"/>
      <c r="EJ75" s="225"/>
      <c r="EK75" s="247" t="s">
        <v>136</v>
      </c>
      <c r="EL75" s="248" t="s">
        <v>451</v>
      </c>
      <c r="EM75" s="248" t="s">
        <v>146</v>
      </c>
      <c r="EN75" s="248" t="s">
        <v>142</v>
      </c>
      <c r="EO75" s="248" t="s">
        <v>452</v>
      </c>
      <c r="ER75" s="225"/>
      <c r="ES75" s="225"/>
      <c r="ET75" s="247" t="s">
        <v>136</v>
      </c>
      <c r="EU75" s="248" t="s">
        <v>451</v>
      </c>
      <c r="EV75" s="248" t="s">
        <v>146</v>
      </c>
      <c r="EW75" s="248" t="s">
        <v>142</v>
      </c>
      <c r="EX75" s="248" t="s">
        <v>452</v>
      </c>
      <c r="FA75" s="225"/>
      <c r="FB75" s="225"/>
      <c r="FC75" s="247" t="s">
        <v>136</v>
      </c>
      <c r="FD75" s="248" t="s">
        <v>451</v>
      </c>
      <c r="FE75" s="248" t="s">
        <v>146</v>
      </c>
      <c r="FF75" s="248" t="s">
        <v>142</v>
      </c>
      <c r="FG75" s="248" t="s">
        <v>452</v>
      </c>
      <c r="FJ75" s="225"/>
      <c r="FK75" s="225"/>
      <c r="FL75" s="247" t="s">
        <v>136</v>
      </c>
      <c r="FM75" s="248" t="s">
        <v>451</v>
      </c>
      <c r="FN75" s="248" t="s">
        <v>146</v>
      </c>
      <c r="FO75" s="248" t="s">
        <v>142</v>
      </c>
      <c r="FP75" s="248" t="s">
        <v>452</v>
      </c>
      <c r="FS75" s="225"/>
      <c r="FT75" s="225"/>
      <c r="FU75" s="247" t="s">
        <v>136</v>
      </c>
      <c r="FV75" s="248" t="s">
        <v>451</v>
      </c>
      <c r="FW75" s="248" t="s">
        <v>146</v>
      </c>
      <c r="FX75" s="248" t="s">
        <v>142</v>
      </c>
      <c r="FY75" s="248" t="s">
        <v>452</v>
      </c>
      <c r="GB75" s="225"/>
      <c r="GC75" s="225"/>
      <c r="GD75" s="247" t="s">
        <v>136</v>
      </c>
      <c r="GE75" s="248" t="s">
        <v>451</v>
      </c>
      <c r="GF75" s="248" t="s">
        <v>146</v>
      </c>
      <c r="GG75" s="248" t="s">
        <v>142</v>
      </c>
      <c r="GH75" s="248" t="s">
        <v>452</v>
      </c>
      <c r="GK75" s="225"/>
      <c r="GL75" s="225"/>
      <c r="GM75" s="247" t="s">
        <v>136</v>
      </c>
      <c r="GN75" s="248" t="s">
        <v>451</v>
      </c>
      <c r="GO75" s="248" t="s">
        <v>146</v>
      </c>
      <c r="GP75" s="248" t="s">
        <v>142</v>
      </c>
      <c r="GQ75" s="248" t="s">
        <v>452</v>
      </c>
      <c r="GT75" s="225"/>
      <c r="GU75" s="225"/>
      <c r="GV75" s="247" t="s">
        <v>136</v>
      </c>
      <c r="GW75" s="248" t="s">
        <v>451</v>
      </c>
      <c r="GX75" s="248" t="s">
        <v>146</v>
      </c>
      <c r="GY75" s="248" t="s">
        <v>142</v>
      </c>
      <c r="GZ75" s="248" t="s">
        <v>452</v>
      </c>
      <c r="HC75" s="225"/>
      <c r="HD75" s="225"/>
      <c r="HE75" s="247" t="s">
        <v>136</v>
      </c>
      <c r="HF75" s="248" t="s">
        <v>451</v>
      </c>
      <c r="HG75" s="248" t="s">
        <v>146</v>
      </c>
      <c r="HH75" s="248" t="s">
        <v>142</v>
      </c>
      <c r="HI75" s="248" t="s">
        <v>452</v>
      </c>
    </row>
    <row r="76" spans="4:217" ht="14" hidden="1" outlineLevel="1">
      <c r="D76" s="225"/>
      <c r="E76" s="225"/>
      <c r="F76" s="244"/>
      <c r="G76" s="245"/>
      <c r="H76" s="245"/>
      <c r="I76" s="246"/>
      <c r="J76" s="246" t="str">
        <f>IF(SUMPRODUCT((G76:G80)*(H76:H80))=0,"",SUMPRODUCT((G76:G80)*(H76:H80)))</f>
        <v/>
      </c>
      <c r="M76" s="225"/>
      <c r="N76" s="225"/>
      <c r="O76" s="244"/>
      <c r="P76" s="245"/>
      <c r="Q76" s="245"/>
      <c r="R76" s="246"/>
      <c r="S76" s="246" t="str">
        <f>IF(SUMPRODUCT((P76:P80)*(Q76:Q80))=0,"",SUMPRODUCT((P76:P80)*(Q76:Q80)))</f>
        <v/>
      </c>
      <c r="V76" s="225"/>
      <c r="W76" s="225"/>
      <c r="X76" s="244"/>
      <c r="Y76" s="245"/>
      <c r="Z76" s="245"/>
      <c r="AA76" s="246"/>
      <c r="AB76" s="246" t="str">
        <f>IF(SUMPRODUCT((Y76:Y80)*(Z76:Z80))=0,"",SUMPRODUCT((Y76:Y80)*(Z76:Z80)))</f>
        <v/>
      </c>
      <c r="AE76" s="225"/>
      <c r="AF76" s="225"/>
      <c r="AG76" s="244"/>
      <c r="AH76" s="245"/>
      <c r="AI76" s="245"/>
      <c r="AJ76" s="246"/>
      <c r="AK76" s="246" t="str">
        <f>IF(SUMPRODUCT((AH76:AH80)*(AI76:AI80))=0,"",SUMPRODUCT((AH76:AH80)*(AI76:AI80)))</f>
        <v/>
      </c>
      <c r="AN76" s="225"/>
      <c r="AO76" s="225"/>
      <c r="AP76" s="244"/>
      <c r="AQ76" s="245"/>
      <c r="AR76" s="245"/>
      <c r="AS76" s="246"/>
      <c r="AT76" s="246" t="str">
        <f>IF(SUMPRODUCT((AQ76:AQ80)*(AR76:AR80))=0,"",SUMPRODUCT((AQ76:AQ80)*(AR76:AR80)))</f>
        <v/>
      </c>
      <c r="AW76" s="225"/>
      <c r="AX76" s="225"/>
      <c r="AY76" s="244"/>
      <c r="AZ76" s="245"/>
      <c r="BA76" s="245"/>
      <c r="BB76" s="246"/>
      <c r="BC76" s="246" t="str">
        <f>IF(SUMPRODUCT((AZ76:AZ80)*(BA76:BA80))=0,"",SUMPRODUCT((AZ76:AZ80)*(BA76:BA80)))</f>
        <v/>
      </c>
      <c r="BF76" s="225"/>
      <c r="BG76" s="225"/>
      <c r="BH76" s="244"/>
      <c r="BI76" s="245"/>
      <c r="BJ76" s="245"/>
      <c r="BK76" s="246"/>
      <c r="BL76" s="246" t="str">
        <f>IF(SUMPRODUCT((BI76:BI80)*(BJ76:BJ80))=0,"",SUMPRODUCT((BI76:BI80)*(BJ76:BJ80)))</f>
        <v/>
      </c>
      <c r="BO76" s="225"/>
      <c r="BP76" s="225"/>
      <c r="BQ76" s="244"/>
      <c r="BR76" s="245"/>
      <c r="BS76" s="245"/>
      <c r="BT76" s="246"/>
      <c r="BU76" s="246" t="str">
        <f>IF(SUMPRODUCT((BR76:BR80)*(BS76:BS80))=0,"",SUMPRODUCT((BR76:BR80)*(BS76:BS80)))</f>
        <v/>
      </c>
      <c r="BX76" s="225"/>
      <c r="BY76" s="225"/>
      <c r="BZ76" s="244"/>
      <c r="CA76" s="245"/>
      <c r="CB76" s="245"/>
      <c r="CC76" s="246"/>
      <c r="CD76" s="246" t="str">
        <f>IF(SUMPRODUCT((CA76:CA80)*(CB76:CB80))=0,"",SUMPRODUCT((CA76:CA80)*(CB76:CB80)))</f>
        <v/>
      </c>
      <c r="CG76" s="225"/>
      <c r="CH76" s="225"/>
      <c r="CI76" s="244"/>
      <c r="CJ76" s="245"/>
      <c r="CK76" s="245"/>
      <c r="CL76" s="246"/>
      <c r="CM76" s="246" t="str">
        <f>IF(SUMPRODUCT((CJ76:CJ80)*(CK76:CK80))=0,"",SUMPRODUCT((CJ76:CJ80)*(CK76:CK80)))</f>
        <v/>
      </c>
      <c r="CP76" s="225"/>
      <c r="CQ76" s="225"/>
      <c r="CR76" s="244"/>
      <c r="CS76" s="245"/>
      <c r="CT76" s="245"/>
      <c r="CU76" s="246"/>
      <c r="CV76" s="246" t="str">
        <f>IF(SUMPRODUCT((CS76:CS80)*(CT76:CT80))=0,"",SUMPRODUCT((CS76:CS80)*(CT76:CT80)))</f>
        <v/>
      </c>
      <c r="CY76" s="225"/>
      <c r="CZ76" s="225"/>
      <c r="DA76" s="244"/>
      <c r="DB76" s="245"/>
      <c r="DC76" s="245"/>
      <c r="DD76" s="246"/>
      <c r="DE76" s="246" t="str">
        <f>IF(SUMPRODUCT((DB76:DB80)*(DC76:DC80))=0,"",SUMPRODUCT((DB76:DB80)*(DC76:DC80)))</f>
        <v/>
      </c>
      <c r="DH76" s="225"/>
      <c r="DI76" s="225"/>
      <c r="DJ76" s="244"/>
      <c r="DK76" s="245"/>
      <c r="DL76" s="245"/>
      <c r="DM76" s="246"/>
      <c r="DN76" s="246" t="str">
        <f>IF(SUMPRODUCT((DK76:DK80)*(DL76:DL80))=0,"",SUMPRODUCT((DK76:DK80)*(DL76:DL80)))</f>
        <v/>
      </c>
      <c r="DQ76" s="225"/>
      <c r="DR76" s="225"/>
      <c r="DS76" s="244"/>
      <c r="DT76" s="245"/>
      <c r="DU76" s="245"/>
      <c r="DV76" s="246"/>
      <c r="DW76" s="246" t="str">
        <f>IF(SUMPRODUCT((DT76:DT80)*(DU76:DU80))=0,"",SUMPRODUCT((DT76:DT80)*(DU76:DU80)))</f>
        <v/>
      </c>
      <c r="DZ76" s="225"/>
      <c r="EA76" s="225"/>
      <c r="EB76" s="244"/>
      <c r="EC76" s="245"/>
      <c r="ED76" s="245"/>
      <c r="EE76" s="246"/>
      <c r="EF76" s="246" t="str">
        <f>IF(SUMPRODUCT((EC76:EC80)*(ED76:ED80))=0,"",SUMPRODUCT((EC76:EC80)*(ED76:ED80)))</f>
        <v/>
      </c>
      <c r="EI76" s="225"/>
      <c r="EJ76" s="225"/>
      <c r="EK76" s="244"/>
      <c r="EL76" s="245"/>
      <c r="EM76" s="245"/>
      <c r="EN76" s="246"/>
      <c r="EO76" s="246" t="str">
        <f>IF(SUMPRODUCT((EL76:EL80)*(EM76:EM80))=0,"",SUMPRODUCT((EL76:EL80)*(EM76:EM80)))</f>
        <v/>
      </c>
      <c r="ER76" s="225"/>
      <c r="ES76" s="225"/>
      <c r="ET76" s="244"/>
      <c r="EU76" s="245"/>
      <c r="EV76" s="245"/>
      <c r="EW76" s="246"/>
      <c r="EX76" s="246" t="str">
        <f>IF(SUMPRODUCT((EU76:EU80)*(EV76:EV80))=0,"",SUMPRODUCT((EU76:EU80)*(EV76:EV80)))</f>
        <v/>
      </c>
      <c r="FA76" s="225"/>
      <c r="FB76" s="225"/>
      <c r="FC76" s="244"/>
      <c r="FD76" s="245"/>
      <c r="FE76" s="245"/>
      <c r="FF76" s="246"/>
      <c r="FG76" s="246" t="str">
        <f>IF(SUMPRODUCT((FD76:FD80)*(FE76:FE80))=0,"",SUMPRODUCT((FD76:FD80)*(FE76:FE80)))</f>
        <v/>
      </c>
      <c r="FJ76" s="225"/>
      <c r="FK76" s="225"/>
      <c r="FL76" s="244"/>
      <c r="FM76" s="245"/>
      <c r="FN76" s="245"/>
      <c r="FO76" s="246"/>
      <c r="FP76" s="246" t="str">
        <f>IF(SUMPRODUCT((FM76:FM80)*(FN76:FN80))=0,"",SUMPRODUCT((FM76:FM80)*(FN76:FN80)))</f>
        <v/>
      </c>
      <c r="FS76" s="225"/>
      <c r="FT76" s="225"/>
      <c r="FU76" s="244"/>
      <c r="FV76" s="245"/>
      <c r="FW76" s="245"/>
      <c r="FX76" s="246"/>
      <c r="FY76" s="246" t="str">
        <f>IF(SUMPRODUCT((FV76:FV80)*(FW76:FW80))=0,"",SUMPRODUCT((FV76:FV80)*(FW76:FW80)))</f>
        <v/>
      </c>
      <c r="GB76" s="225"/>
      <c r="GC76" s="225"/>
      <c r="GD76" s="244"/>
      <c r="GE76" s="245"/>
      <c r="GF76" s="245"/>
      <c r="GG76" s="246"/>
      <c r="GH76" s="246" t="str">
        <f>IF(SUMPRODUCT((GE76:GE80)*(GF76:GF80))=0,"",SUMPRODUCT((GE76:GE80)*(GF76:GF80)))</f>
        <v/>
      </c>
      <c r="GK76" s="225"/>
      <c r="GL76" s="225"/>
      <c r="GM76" s="244"/>
      <c r="GN76" s="245"/>
      <c r="GO76" s="245"/>
      <c r="GP76" s="246"/>
      <c r="GQ76" s="246" t="str">
        <f>IF(SUMPRODUCT((GN76:GN80)*(GO76:GO80))=0,"",SUMPRODUCT((GN76:GN80)*(GO76:GO80)))</f>
        <v/>
      </c>
      <c r="GT76" s="225"/>
      <c r="GU76" s="225"/>
      <c r="GV76" s="244"/>
      <c r="GW76" s="245"/>
      <c r="GX76" s="245"/>
      <c r="GY76" s="246"/>
      <c r="GZ76" s="246" t="str">
        <f>IF(SUMPRODUCT((GW76:GW80)*(GX76:GX80))=0,"",SUMPRODUCT((GW76:GW80)*(GX76:GX80)))</f>
        <v/>
      </c>
      <c r="HC76" s="225"/>
      <c r="HD76" s="225"/>
      <c r="HE76" s="244"/>
      <c r="HF76" s="245"/>
      <c r="HG76" s="245"/>
      <c r="HH76" s="246"/>
      <c r="HI76" s="246" t="str">
        <f>IF(SUMPRODUCT((HF76:HF80)*(HG76:HG80))=0,"",SUMPRODUCT((HF76:HF80)*(HG76:HG80)))</f>
        <v/>
      </c>
    </row>
    <row r="77" spans="4:217" ht="14" hidden="1" outlineLevel="2">
      <c r="D77" s="225"/>
      <c r="E77" s="225"/>
      <c r="F77" s="231"/>
      <c r="G77" s="232"/>
      <c r="H77" s="232"/>
      <c r="I77" s="233"/>
      <c r="J77" s="246" t="str">
        <f>IF(SUMPRODUCT((G76:G80)*(H76:H80))=0,"",SUMPRODUCT((G76:G80)*(H76:H80)))</f>
        <v/>
      </c>
      <c r="M77" s="225"/>
      <c r="N77" s="225"/>
      <c r="O77" s="231"/>
      <c r="P77" s="232"/>
      <c r="Q77" s="232"/>
      <c r="R77" s="233"/>
      <c r="S77" s="246" t="str">
        <f>IF(SUMPRODUCT((P76:P80)*(Q76:Q80))=0,"",SUMPRODUCT((P76:P80)*(Q76:Q80)))</f>
        <v/>
      </c>
      <c r="V77" s="225"/>
      <c r="W77" s="225"/>
      <c r="X77" s="231"/>
      <c r="Y77" s="232"/>
      <c r="Z77" s="232"/>
      <c r="AA77" s="233"/>
      <c r="AB77" s="246" t="str">
        <f>IF(SUMPRODUCT((Y76:Y80)*(Z76:Z80))=0,"",SUMPRODUCT((Y76:Y80)*(Z76:Z80)))</f>
        <v/>
      </c>
      <c r="AE77" s="225"/>
      <c r="AF77" s="225"/>
      <c r="AG77" s="231"/>
      <c r="AH77" s="232"/>
      <c r="AI77" s="232"/>
      <c r="AJ77" s="233"/>
      <c r="AK77" s="246" t="str">
        <f>IF(SUMPRODUCT((AH76:AH80)*(AI76:AI80))=0,"",SUMPRODUCT((AH76:AH80)*(AI76:AI80)))</f>
        <v/>
      </c>
      <c r="AN77" s="225"/>
      <c r="AO77" s="225"/>
      <c r="AP77" s="231"/>
      <c r="AQ77" s="232"/>
      <c r="AR77" s="232"/>
      <c r="AS77" s="233"/>
      <c r="AT77" s="246" t="str">
        <f>IF(SUMPRODUCT((AQ76:AQ80)*(AR76:AR80))=0,"",SUMPRODUCT((AQ76:AQ80)*(AR76:AR80)))</f>
        <v/>
      </c>
      <c r="AW77" s="225"/>
      <c r="AX77" s="225"/>
      <c r="AY77" s="231"/>
      <c r="AZ77" s="232"/>
      <c r="BA77" s="232"/>
      <c r="BB77" s="233"/>
      <c r="BC77" s="246" t="str">
        <f>IF(SUMPRODUCT((AZ76:AZ80)*(BA76:BA80))=0,"",SUMPRODUCT((AZ76:AZ80)*(BA76:BA80)))</f>
        <v/>
      </c>
      <c r="BF77" s="225"/>
      <c r="BG77" s="225"/>
      <c r="BH77" s="231"/>
      <c r="BI77" s="232"/>
      <c r="BJ77" s="232"/>
      <c r="BK77" s="233"/>
      <c r="BL77" s="246" t="str">
        <f>IF(SUMPRODUCT((BI76:BI80)*(BJ76:BJ80))=0,"",SUMPRODUCT((BI76:BI80)*(BJ76:BJ80)))</f>
        <v/>
      </c>
      <c r="BO77" s="225"/>
      <c r="BP77" s="225"/>
      <c r="BQ77" s="231"/>
      <c r="BR77" s="232"/>
      <c r="BS77" s="232"/>
      <c r="BT77" s="233"/>
      <c r="BU77" s="246" t="str">
        <f>IF(SUMPRODUCT((BR76:BR80)*(BS76:BS80))=0,"",SUMPRODUCT((BR76:BR80)*(BS76:BS80)))</f>
        <v/>
      </c>
      <c r="BX77" s="225"/>
      <c r="BY77" s="225"/>
      <c r="BZ77" s="231"/>
      <c r="CA77" s="232"/>
      <c r="CB77" s="232"/>
      <c r="CC77" s="233"/>
      <c r="CD77" s="246" t="str">
        <f>IF(SUMPRODUCT((CA76:CA80)*(CB76:CB80))=0,"",SUMPRODUCT((CA76:CA80)*(CB76:CB80)))</f>
        <v/>
      </c>
      <c r="CG77" s="225"/>
      <c r="CH77" s="225"/>
      <c r="CI77" s="231"/>
      <c r="CJ77" s="232"/>
      <c r="CK77" s="232"/>
      <c r="CL77" s="233"/>
      <c r="CM77" s="246" t="str">
        <f>IF(SUMPRODUCT((CJ76:CJ80)*(CK76:CK80))=0,"",SUMPRODUCT((CJ76:CJ80)*(CK76:CK80)))</f>
        <v/>
      </c>
      <c r="CP77" s="225"/>
      <c r="CQ77" s="225"/>
      <c r="CR77" s="231"/>
      <c r="CS77" s="232"/>
      <c r="CT77" s="232"/>
      <c r="CU77" s="233"/>
      <c r="CV77" s="246" t="str">
        <f>IF(SUMPRODUCT((CS76:CS80)*(CT76:CT80))=0,"",SUMPRODUCT((CS76:CS80)*(CT76:CT80)))</f>
        <v/>
      </c>
      <c r="CY77" s="225"/>
      <c r="CZ77" s="225"/>
      <c r="DA77" s="231"/>
      <c r="DB77" s="232"/>
      <c r="DC77" s="232"/>
      <c r="DD77" s="233"/>
      <c r="DE77" s="246" t="str">
        <f>IF(SUMPRODUCT((DB76:DB80)*(DC76:DC80))=0,"",SUMPRODUCT((DB76:DB80)*(DC76:DC80)))</f>
        <v/>
      </c>
      <c r="DH77" s="225"/>
      <c r="DI77" s="225"/>
      <c r="DJ77" s="231"/>
      <c r="DK77" s="232"/>
      <c r="DL77" s="232"/>
      <c r="DM77" s="233"/>
      <c r="DN77" s="246" t="str">
        <f>IF(SUMPRODUCT((DK76:DK80)*(DL76:DL80))=0,"",SUMPRODUCT((DK76:DK80)*(DL76:DL80)))</f>
        <v/>
      </c>
      <c r="DQ77" s="225"/>
      <c r="DR77" s="225"/>
      <c r="DS77" s="231"/>
      <c r="DT77" s="232"/>
      <c r="DU77" s="232"/>
      <c r="DV77" s="233"/>
      <c r="DW77" s="246" t="str">
        <f>IF(SUMPRODUCT((DT76:DT80)*(DU76:DU80))=0,"",SUMPRODUCT((DT76:DT80)*(DU76:DU80)))</f>
        <v/>
      </c>
      <c r="DZ77" s="225"/>
      <c r="EA77" s="225"/>
      <c r="EB77" s="231"/>
      <c r="EC77" s="232"/>
      <c r="ED77" s="232"/>
      <c r="EE77" s="233"/>
      <c r="EF77" s="246" t="str">
        <f>IF(SUMPRODUCT((EC76:EC80)*(ED76:ED80))=0,"",SUMPRODUCT((EC76:EC80)*(ED76:ED80)))</f>
        <v/>
      </c>
      <c r="EI77" s="225"/>
      <c r="EJ77" s="225"/>
      <c r="EK77" s="231"/>
      <c r="EL77" s="232"/>
      <c r="EM77" s="232"/>
      <c r="EN77" s="233"/>
      <c r="EO77" s="246" t="str">
        <f>IF(SUMPRODUCT((EL76:EL80)*(EM76:EM80))=0,"",SUMPRODUCT((EL76:EL80)*(EM76:EM80)))</f>
        <v/>
      </c>
      <c r="ER77" s="225"/>
      <c r="ES77" s="225"/>
      <c r="ET77" s="231"/>
      <c r="EU77" s="232"/>
      <c r="EV77" s="232"/>
      <c r="EW77" s="233"/>
      <c r="EX77" s="246" t="str">
        <f>IF(SUMPRODUCT((EU76:EU80)*(EV76:EV80))=0,"",SUMPRODUCT((EU76:EU80)*(EV76:EV80)))</f>
        <v/>
      </c>
      <c r="FA77" s="225"/>
      <c r="FB77" s="225"/>
      <c r="FC77" s="231"/>
      <c r="FD77" s="232"/>
      <c r="FE77" s="232"/>
      <c r="FF77" s="233"/>
      <c r="FG77" s="246" t="str">
        <f>IF(SUMPRODUCT((FD76:FD80)*(FE76:FE80))=0,"",SUMPRODUCT((FD76:FD80)*(FE76:FE80)))</f>
        <v/>
      </c>
      <c r="FJ77" s="225"/>
      <c r="FK77" s="225"/>
      <c r="FL77" s="231"/>
      <c r="FM77" s="232"/>
      <c r="FN77" s="232"/>
      <c r="FO77" s="233"/>
      <c r="FP77" s="246" t="str">
        <f>IF(SUMPRODUCT((FM76:FM80)*(FN76:FN80))=0,"",SUMPRODUCT((FM76:FM80)*(FN76:FN80)))</f>
        <v/>
      </c>
      <c r="FS77" s="225"/>
      <c r="FT77" s="225"/>
      <c r="FU77" s="231"/>
      <c r="FV77" s="232"/>
      <c r="FW77" s="232"/>
      <c r="FX77" s="233"/>
      <c r="FY77" s="246" t="str">
        <f>IF(SUMPRODUCT((FV76:FV80)*(FW76:FW80))=0,"",SUMPRODUCT((FV76:FV80)*(FW76:FW80)))</f>
        <v/>
      </c>
      <c r="GB77" s="225"/>
      <c r="GC77" s="225"/>
      <c r="GD77" s="231"/>
      <c r="GE77" s="232"/>
      <c r="GF77" s="232"/>
      <c r="GG77" s="233"/>
      <c r="GH77" s="246" t="str">
        <f>IF(SUMPRODUCT((GE76:GE80)*(GF76:GF80))=0,"",SUMPRODUCT((GE76:GE80)*(GF76:GF80)))</f>
        <v/>
      </c>
      <c r="GK77" s="225"/>
      <c r="GL77" s="225"/>
      <c r="GM77" s="231"/>
      <c r="GN77" s="232"/>
      <c r="GO77" s="232"/>
      <c r="GP77" s="233"/>
      <c r="GQ77" s="246" t="str">
        <f>IF(SUMPRODUCT((GN76:GN80)*(GO76:GO80))=0,"",SUMPRODUCT((GN76:GN80)*(GO76:GO80)))</f>
        <v/>
      </c>
      <c r="GT77" s="225"/>
      <c r="GU77" s="225"/>
      <c r="GV77" s="231"/>
      <c r="GW77" s="232"/>
      <c r="GX77" s="232"/>
      <c r="GY77" s="233"/>
      <c r="GZ77" s="246" t="str">
        <f>IF(SUMPRODUCT((GW76:GW80)*(GX76:GX80))=0,"",SUMPRODUCT((GW76:GW80)*(GX76:GX80)))</f>
        <v/>
      </c>
      <c r="HC77" s="225"/>
      <c r="HD77" s="225"/>
      <c r="HE77" s="231"/>
      <c r="HF77" s="232"/>
      <c r="HG77" s="232"/>
      <c r="HH77" s="233"/>
      <c r="HI77" s="246" t="str">
        <f>IF(SUMPRODUCT((HF76:HF80)*(HG76:HG80))=0,"",SUMPRODUCT((HF76:HF80)*(HG76:HG80)))</f>
        <v/>
      </c>
    </row>
    <row r="78" spans="4:217" ht="14" hidden="1" outlineLevel="2">
      <c r="D78" s="225"/>
      <c r="E78" s="225"/>
      <c r="F78" s="231"/>
      <c r="G78" s="232"/>
      <c r="H78" s="232"/>
      <c r="I78" s="233"/>
      <c r="J78" s="246" t="str">
        <f>IF(SUMPRODUCT((G76:G80)*(H76:H80))=0,"",SUMPRODUCT((G76:G80)*(H76:H80)))</f>
        <v/>
      </c>
      <c r="M78" s="225"/>
      <c r="N78" s="225"/>
      <c r="O78" s="231"/>
      <c r="P78" s="232"/>
      <c r="Q78" s="232"/>
      <c r="R78" s="233"/>
      <c r="S78" s="246" t="str">
        <f>IF(SUMPRODUCT((P76:P80)*(Q76:Q80))=0,"",SUMPRODUCT((P76:P80)*(Q76:Q80)))</f>
        <v/>
      </c>
      <c r="V78" s="225"/>
      <c r="W78" s="225"/>
      <c r="X78" s="231"/>
      <c r="Y78" s="232"/>
      <c r="Z78" s="232"/>
      <c r="AA78" s="233"/>
      <c r="AB78" s="246" t="str">
        <f>IF(SUMPRODUCT((Y76:Y80)*(Z76:Z80))=0,"",SUMPRODUCT((Y76:Y80)*(Z76:Z80)))</f>
        <v/>
      </c>
      <c r="AE78" s="225"/>
      <c r="AF78" s="225"/>
      <c r="AG78" s="231"/>
      <c r="AH78" s="232"/>
      <c r="AI78" s="232"/>
      <c r="AJ78" s="233"/>
      <c r="AK78" s="246" t="str">
        <f>IF(SUMPRODUCT((AH76:AH80)*(AI76:AI80))=0,"",SUMPRODUCT((AH76:AH80)*(AI76:AI80)))</f>
        <v/>
      </c>
      <c r="AN78" s="225"/>
      <c r="AO78" s="225"/>
      <c r="AP78" s="231"/>
      <c r="AQ78" s="232"/>
      <c r="AR78" s="232"/>
      <c r="AS78" s="233"/>
      <c r="AT78" s="246" t="str">
        <f>IF(SUMPRODUCT((AQ76:AQ80)*(AR76:AR80))=0,"",SUMPRODUCT((AQ76:AQ80)*(AR76:AR80)))</f>
        <v/>
      </c>
      <c r="AW78" s="225"/>
      <c r="AX78" s="225"/>
      <c r="AY78" s="231"/>
      <c r="AZ78" s="232"/>
      <c r="BA78" s="232"/>
      <c r="BB78" s="233"/>
      <c r="BC78" s="246" t="str">
        <f>IF(SUMPRODUCT((AZ76:AZ80)*(BA76:BA80))=0,"",SUMPRODUCT((AZ76:AZ80)*(BA76:BA80)))</f>
        <v/>
      </c>
      <c r="BF78" s="225"/>
      <c r="BG78" s="225"/>
      <c r="BH78" s="231"/>
      <c r="BI78" s="232"/>
      <c r="BJ78" s="232"/>
      <c r="BK78" s="233"/>
      <c r="BL78" s="246" t="str">
        <f>IF(SUMPRODUCT((BI76:BI80)*(BJ76:BJ80))=0,"",SUMPRODUCT((BI76:BI80)*(BJ76:BJ80)))</f>
        <v/>
      </c>
      <c r="BO78" s="225"/>
      <c r="BP78" s="225"/>
      <c r="BQ78" s="231"/>
      <c r="BR78" s="232"/>
      <c r="BS78" s="232"/>
      <c r="BT78" s="233"/>
      <c r="BU78" s="246" t="str">
        <f>IF(SUMPRODUCT((BR76:BR80)*(BS76:BS80))=0,"",SUMPRODUCT((BR76:BR80)*(BS76:BS80)))</f>
        <v/>
      </c>
      <c r="BX78" s="225"/>
      <c r="BY78" s="225"/>
      <c r="BZ78" s="231"/>
      <c r="CA78" s="232"/>
      <c r="CB78" s="232"/>
      <c r="CC78" s="233"/>
      <c r="CD78" s="246" t="str">
        <f>IF(SUMPRODUCT((CA76:CA80)*(CB76:CB80))=0,"",SUMPRODUCT((CA76:CA80)*(CB76:CB80)))</f>
        <v/>
      </c>
      <c r="CG78" s="225"/>
      <c r="CH78" s="225"/>
      <c r="CI78" s="231"/>
      <c r="CJ78" s="232"/>
      <c r="CK78" s="232"/>
      <c r="CL78" s="233"/>
      <c r="CM78" s="246" t="str">
        <f>IF(SUMPRODUCT((CJ76:CJ80)*(CK76:CK80))=0,"",SUMPRODUCT((CJ76:CJ80)*(CK76:CK80)))</f>
        <v/>
      </c>
      <c r="CP78" s="225"/>
      <c r="CQ78" s="225"/>
      <c r="CR78" s="231"/>
      <c r="CS78" s="232"/>
      <c r="CT78" s="232"/>
      <c r="CU78" s="233"/>
      <c r="CV78" s="246" t="str">
        <f>IF(SUMPRODUCT((CS76:CS80)*(CT76:CT80))=0,"",SUMPRODUCT((CS76:CS80)*(CT76:CT80)))</f>
        <v/>
      </c>
      <c r="CY78" s="225"/>
      <c r="CZ78" s="225"/>
      <c r="DA78" s="231"/>
      <c r="DB78" s="232"/>
      <c r="DC78" s="232"/>
      <c r="DD78" s="233"/>
      <c r="DE78" s="246" t="str">
        <f>IF(SUMPRODUCT((DB76:DB80)*(DC76:DC80))=0,"",SUMPRODUCT((DB76:DB80)*(DC76:DC80)))</f>
        <v/>
      </c>
      <c r="DH78" s="225"/>
      <c r="DI78" s="225"/>
      <c r="DJ78" s="231"/>
      <c r="DK78" s="232"/>
      <c r="DL78" s="232"/>
      <c r="DM78" s="233"/>
      <c r="DN78" s="246" t="str">
        <f>IF(SUMPRODUCT((DK76:DK80)*(DL76:DL80))=0,"",SUMPRODUCT((DK76:DK80)*(DL76:DL80)))</f>
        <v/>
      </c>
      <c r="DQ78" s="225"/>
      <c r="DR78" s="225"/>
      <c r="DS78" s="231"/>
      <c r="DT78" s="232"/>
      <c r="DU78" s="232"/>
      <c r="DV78" s="233"/>
      <c r="DW78" s="246" t="str">
        <f>IF(SUMPRODUCT((DT76:DT80)*(DU76:DU80))=0,"",SUMPRODUCT((DT76:DT80)*(DU76:DU80)))</f>
        <v/>
      </c>
      <c r="DZ78" s="225"/>
      <c r="EA78" s="225"/>
      <c r="EB78" s="231"/>
      <c r="EC78" s="232"/>
      <c r="ED78" s="232"/>
      <c r="EE78" s="233"/>
      <c r="EF78" s="246" t="str">
        <f>IF(SUMPRODUCT((EC76:EC80)*(ED76:ED80))=0,"",SUMPRODUCT((EC76:EC80)*(ED76:ED80)))</f>
        <v/>
      </c>
      <c r="EI78" s="225"/>
      <c r="EJ78" s="225"/>
      <c r="EK78" s="231"/>
      <c r="EL78" s="232"/>
      <c r="EM78" s="232"/>
      <c r="EN78" s="233"/>
      <c r="EO78" s="246" t="str">
        <f>IF(SUMPRODUCT((EL76:EL80)*(EM76:EM80))=0,"",SUMPRODUCT((EL76:EL80)*(EM76:EM80)))</f>
        <v/>
      </c>
      <c r="ER78" s="225"/>
      <c r="ES78" s="225"/>
      <c r="ET78" s="231"/>
      <c r="EU78" s="232"/>
      <c r="EV78" s="232"/>
      <c r="EW78" s="233"/>
      <c r="EX78" s="246" t="str">
        <f>IF(SUMPRODUCT((EU76:EU80)*(EV76:EV80))=0,"",SUMPRODUCT((EU76:EU80)*(EV76:EV80)))</f>
        <v/>
      </c>
      <c r="FA78" s="225"/>
      <c r="FB78" s="225"/>
      <c r="FC78" s="231"/>
      <c r="FD78" s="232"/>
      <c r="FE78" s="232"/>
      <c r="FF78" s="233"/>
      <c r="FG78" s="246" t="str">
        <f>IF(SUMPRODUCT((FD76:FD80)*(FE76:FE80))=0,"",SUMPRODUCT((FD76:FD80)*(FE76:FE80)))</f>
        <v/>
      </c>
      <c r="FJ78" s="225"/>
      <c r="FK78" s="225"/>
      <c r="FL78" s="231"/>
      <c r="FM78" s="232"/>
      <c r="FN78" s="232"/>
      <c r="FO78" s="233"/>
      <c r="FP78" s="246" t="str">
        <f>IF(SUMPRODUCT((FM76:FM80)*(FN76:FN80))=0,"",SUMPRODUCT((FM76:FM80)*(FN76:FN80)))</f>
        <v/>
      </c>
      <c r="FS78" s="225"/>
      <c r="FT78" s="225"/>
      <c r="FU78" s="231"/>
      <c r="FV78" s="232"/>
      <c r="FW78" s="232"/>
      <c r="FX78" s="233"/>
      <c r="FY78" s="246" t="str">
        <f>IF(SUMPRODUCT((FV76:FV80)*(FW76:FW80))=0,"",SUMPRODUCT((FV76:FV80)*(FW76:FW80)))</f>
        <v/>
      </c>
      <c r="GB78" s="225"/>
      <c r="GC78" s="225"/>
      <c r="GD78" s="231"/>
      <c r="GE78" s="232"/>
      <c r="GF78" s="232"/>
      <c r="GG78" s="233"/>
      <c r="GH78" s="246" t="str">
        <f>IF(SUMPRODUCT((GE76:GE80)*(GF76:GF80))=0,"",SUMPRODUCT((GE76:GE80)*(GF76:GF80)))</f>
        <v/>
      </c>
      <c r="GK78" s="225"/>
      <c r="GL78" s="225"/>
      <c r="GM78" s="231"/>
      <c r="GN78" s="232"/>
      <c r="GO78" s="232"/>
      <c r="GP78" s="233"/>
      <c r="GQ78" s="246" t="str">
        <f>IF(SUMPRODUCT((GN76:GN80)*(GO76:GO80))=0,"",SUMPRODUCT((GN76:GN80)*(GO76:GO80)))</f>
        <v/>
      </c>
      <c r="GT78" s="225"/>
      <c r="GU78" s="225"/>
      <c r="GV78" s="231"/>
      <c r="GW78" s="232"/>
      <c r="GX78" s="232"/>
      <c r="GY78" s="233"/>
      <c r="GZ78" s="246" t="str">
        <f>IF(SUMPRODUCT((GW76:GW80)*(GX76:GX80))=0,"",SUMPRODUCT((GW76:GW80)*(GX76:GX80)))</f>
        <v/>
      </c>
      <c r="HC78" s="225"/>
      <c r="HD78" s="225"/>
      <c r="HE78" s="231"/>
      <c r="HF78" s="232"/>
      <c r="HG78" s="232"/>
      <c r="HH78" s="233"/>
      <c r="HI78" s="246" t="str">
        <f>IF(SUMPRODUCT((HF76:HF80)*(HG76:HG80))=0,"",SUMPRODUCT((HF76:HF80)*(HG76:HG80)))</f>
        <v/>
      </c>
    </row>
    <row r="79" spans="4:217" ht="14" hidden="1" outlineLevel="2">
      <c r="D79" s="225"/>
      <c r="E79" s="225"/>
      <c r="F79" s="231"/>
      <c r="G79" s="232"/>
      <c r="H79" s="232"/>
      <c r="I79" s="233"/>
      <c r="J79" s="246" t="str">
        <f>IF(SUMPRODUCT((G76:G80)*(H76:H80))=0,"",SUMPRODUCT((G76:G80)*(H76:H80)))</f>
        <v/>
      </c>
      <c r="M79" s="225"/>
      <c r="N79" s="225"/>
      <c r="O79" s="231"/>
      <c r="P79" s="232"/>
      <c r="Q79" s="232"/>
      <c r="R79" s="233"/>
      <c r="S79" s="246" t="str">
        <f>IF(SUMPRODUCT((P76:P80)*(Q76:Q80))=0,"",SUMPRODUCT((P76:P80)*(Q76:Q80)))</f>
        <v/>
      </c>
      <c r="V79" s="225"/>
      <c r="W79" s="225"/>
      <c r="X79" s="231"/>
      <c r="Y79" s="232"/>
      <c r="Z79" s="232"/>
      <c r="AA79" s="233"/>
      <c r="AB79" s="246" t="str">
        <f>IF(SUMPRODUCT((Y76:Y80)*(Z76:Z80))=0,"",SUMPRODUCT((Y76:Y80)*(Z76:Z80)))</f>
        <v/>
      </c>
      <c r="AE79" s="225"/>
      <c r="AF79" s="225"/>
      <c r="AG79" s="231"/>
      <c r="AH79" s="232"/>
      <c r="AI79" s="232"/>
      <c r="AJ79" s="233"/>
      <c r="AK79" s="246" t="str">
        <f>IF(SUMPRODUCT((AH76:AH80)*(AI76:AI80))=0,"",SUMPRODUCT((AH76:AH80)*(AI76:AI80)))</f>
        <v/>
      </c>
      <c r="AN79" s="225"/>
      <c r="AO79" s="225"/>
      <c r="AP79" s="231"/>
      <c r="AQ79" s="232"/>
      <c r="AR79" s="232"/>
      <c r="AS79" s="233"/>
      <c r="AT79" s="246" t="str">
        <f>IF(SUMPRODUCT((AQ76:AQ80)*(AR76:AR80))=0,"",SUMPRODUCT((AQ76:AQ80)*(AR76:AR80)))</f>
        <v/>
      </c>
      <c r="AW79" s="225"/>
      <c r="AX79" s="225"/>
      <c r="AY79" s="231"/>
      <c r="AZ79" s="232"/>
      <c r="BA79" s="232"/>
      <c r="BB79" s="233"/>
      <c r="BC79" s="246" t="str">
        <f>IF(SUMPRODUCT((AZ76:AZ80)*(BA76:BA80))=0,"",SUMPRODUCT((AZ76:AZ80)*(BA76:BA80)))</f>
        <v/>
      </c>
      <c r="BF79" s="225"/>
      <c r="BG79" s="225"/>
      <c r="BH79" s="231"/>
      <c r="BI79" s="232"/>
      <c r="BJ79" s="232"/>
      <c r="BK79" s="233"/>
      <c r="BL79" s="246" t="str">
        <f>IF(SUMPRODUCT((BI76:BI80)*(BJ76:BJ80))=0,"",SUMPRODUCT((BI76:BI80)*(BJ76:BJ80)))</f>
        <v/>
      </c>
      <c r="BO79" s="225"/>
      <c r="BP79" s="225"/>
      <c r="BQ79" s="231"/>
      <c r="BR79" s="232"/>
      <c r="BS79" s="232"/>
      <c r="BT79" s="233"/>
      <c r="BU79" s="246" t="str">
        <f>IF(SUMPRODUCT((BR76:BR80)*(BS76:BS80))=0,"",SUMPRODUCT((BR76:BR80)*(BS76:BS80)))</f>
        <v/>
      </c>
      <c r="BX79" s="225"/>
      <c r="BY79" s="225"/>
      <c r="BZ79" s="231"/>
      <c r="CA79" s="232"/>
      <c r="CB79" s="232"/>
      <c r="CC79" s="233"/>
      <c r="CD79" s="246" t="str">
        <f>IF(SUMPRODUCT((CA76:CA80)*(CB76:CB80))=0,"",SUMPRODUCT((CA76:CA80)*(CB76:CB80)))</f>
        <v/>
      </c>
      <c r="CG79" s="225"/>
      <c r="CH79" s="225"/>
      <c r="CI79" s="231"/>
      <c r="CJ79" s="232"/>
      <c r="CK79" s="232"/>
      <c r="CL79" s="233"/>
      <c r="CM79" s="246" t="str">
        <f>IF(SUMPRODUCT((CJ76:CJ80)*(CK76:CK80))=0,"",SUMPRODUCT((CJ76:CJ80)*(CK76:CK80)))</f>
        <v/>
      </c>
      <c r="CP79" s="225"/>
      <c r="CQ79" s="225"/>
      <c r="CR79" s="231"/>
      <c r="CS79" s="232"/>
      <c r="CT79" s="232"/>
      <c r="CU79" s="233"/>
      <c r="CV79" s="246" t="str">
        <f>IF(SUMPRODUCT((CS76:CS80)*(CT76:CT80))=0,"",SUMPRODUCT((CS76:CS80)*(CT76:CT80)))</f>
        <v/>
      </c>
      <c r="CY79" s="225"/>
      <c r="CZ79" s="225"/>
      <c r="DA79" s="231"/>
      <c r="DB79" s="232"/>
      <c r="DC79" s="232"/>
      <c r="DD79" s="233"/>
      <c r="DE79" s="246" t="str">
        <f>IF(SUMPRODUCT((DB76:DB80)*(DC76:DC80))=0,"",SUMPRODUCT((DB76:DB80)*(DC76:DC80)))</f>
        <v/>
      </c>
      <c r="DH79" s="225"/>
      <c r="DI79" s="225"/>
      <c r="DJ79" s="231"/>
      <c r="DK79" s="232"/>
      <c r="DL79" s="232"/>
      <c r="DM79" s="233"/>
      <c r="DN79" s="246" t="str">
        <f>IF(SUMPRODUCT((DK76:DK80)*(DL76:DL80))=0,"",SUMPRODUCT((DK76:DK80)*(DL76:DL80)))</f>
        <v/>
      </c>
      <c r="DQ79" s="225"/>
      <c r="DR79" s="225"/>
      <c r="DS79" s="231"/>
      <c r="DT79" s="232"/>
      <c r="DU79" s="232"/>
      <c r="DV79" s="233"/>
      <c r="DW79" s="246" t="str">
        <f>IF(SUMPRODUCT((DT76:DT80)*(DU76:DU80))=0,"",SUMPRODUCT((DT76:DT80)*(DU76:DU80)))</f>
        <v/>
      </c>
      <c r="DZ79" s="225"/>
      <c r="EA79" s="225"/>
      <c r="EB79" s="231"/>
      <c r="EC79" s="232"/>
      <c r="ED79" s="232"/>
      <c r="EE79" s="233"/>
      <c r="EF79" s="246" t="str">
        <f>IF(SUMPRODUCT((EC76:EC80)*(ED76:ED80))=0,"",SUMPRODUCT((EC76:EC80)*(ED76:ED80)))</f>
        <v/>
      </c>
      <c r="EI79" s="225"/>
      <c r="EJ79" s="225"/>
      <c r="EK79" s="231"/>
      <c r="EL79" s="232"/>
      <c r="EM79" s="232"/>
      <c r="EN79" s="233"/>
      <c r="EO79" s="246" t="str">
        <f>IF(SUMPRODUCT((EL76:EL80)*(EM76:EM80))=0,"",SUMPRODUCT((EL76:EL80)*(EM76:EM80)))</f>
        <v/>
      </c>
      <c r="ER79" s="225"/>
      <c r="ES79" s="225"/>
      <c r="ET79" s="231"/>
      <c r="EU79" s="232"/>
      <c r="EV79" s="232"/>
      <c r="EW79" s="233"/>
      <c r="EX79" s="246" t="str">
        <f>IF(SUMPRODUCT((EU76:EU80)*(EV76:EV80))=0,"",SUMPRODUCT((EU76:EU80)*(EV76:EV80)))</f>
        <v/>
      </c>
      <c r="FA79" s="225"/>
      <c r="FB79" s="225"/>
      <c r="FC79" s="231"/>
      <c r="FD79" s="232"/>
      <c r="FE79" s="232"/>
      <c r="FF79" s="233"/>
      <c r="FG79" s="246" t="str">
        <f>IF(SUMPRODUCT((FD76:FD80)*(FE76:FE80))=0,"",SUMPRODUCT((FD76:FD80)*(FE76:FE80)))</f>
        <v/>
      </c>
      <c r="FJ79" s="225"/>
      <c r="FK79" s="225"/>
      <c r="FL79" s="231"/>
      <c r="FM79" s="232"/>
      <c r="FN79" s="232"/>
      <c r="FO79" s="233"/>
      <c r="FP79" s="246" t="str">
        <f>IF(SUMPRODUCT((FM76:FM80)*(FN76:FN80))=0,"",SUMPRODUCT((FM76:FM80)*(FN76:FN80)))</f>
        <v/>
      </c>
      <c r="FS79" s="225"/>
      <c r="FT79" s="225"/>
      <c r="FU79" s="231"/>
      <c r="FV79" s="232"/>
      <c r="FW79" s="232"/>
      <c r="FX79" s="233"/>
      <c r="FY79" s="246" t="str">
        <f>IF(SUMPRODUCT((FV76:FV80)*(FW76:FW80))=0,"",SUMPRODUCT((FV76:FV80)*(FW76:FW80)))</f>
        <v/>
      </c>
      <c r="GB79" s="225"/>
      <c r="GC79" s="225"/>
      <c r="GD79" s="231"/>
      <c r="GE79" s="232"/>
      <c r="GF79" s="232"/>
      <c r="GG79" s="233"/>
      <c r="GH79" s="246" t="str">
        <f>IF(SUMPRODUCT((GE76:GE80)*(GF76:GF80))=0,"",SUMPRODUCT((GE76:GE80)*(GF76:GF80)))</f>
        <v/>
      </c>
      <c r="GK79" s="225"/>
      <c r="GL79" s="225"/>
      <c r="GM79" s="231"/>
      <c r="GN79" s="232"/>
      <c r="GO79" s="232"/>
      <c r="GP79" s="233"/>
      <c r="GQ79" s="246" t="str">
        <f>IF(SUMPRODUCT((GN76:GN80)*(GO76:GO80))=0,"",SUMPRODUCT((GN76:GN80)*(GO76:GO80)))</f>
        <v/>
      </c>
      <c r="GT79" s="225"/>
      <c r="GU79" s="225"/>
      <c r="GV79" s="231"/>
      <c r="GW79" s="232"/>
      <c r="GX79" s="232"/>
      <c r="GY79" s="233"/>
      <c r="GZ79" s="246" t="str">
        <f>IF(SUMPRODUCT((GW76:GW80)*(GX76:GX80))=0,"",SUMPRODUCT((GW76:GW80)*(GX76:GX80)))</f>
        <v/>
      </c>
      <c r="HC79" s="225"/>
      <c r="HD79" s="225"/>
      <c r="HE79" s="231"/>
      <c r="HF79" s="232"/>
      <c r="HG79" s="232"/>
      <c r="HH79" s="233"/>
      <c r="HI79" s="246" t="str">
        <f>IF(SUMPRODUCT((HF76:HF80)*(HG76:HG80))=0,"",SUMPRODUCT((HF76:HF80)*(HG76:HG80)))</f>
        <v/>
      </c>
    </row>
    <row r="80" spans="4:217" ht="14" hidden="1" outlineLevel="2">
      <c r="D80" s="225"/>
      <c r="E80" s="225"/>
      <c r="F80" s="231"/>
      <c r="G80" s="232"/>
      <c r="H80" s="232"/>
      <c r="I80" s="233"/>
      <c r="J80" s="246" t="str">
        <f>IF(SUMPRODUCT((G76:G80)*(H76:H80))=0,"",SUMPRODUCT((G76:G80)*(H76:H80)))</f>
        <v/>
      </c>
      <c r="M80" s="225"/>
      <c r="N80" s="225"/>
      <c r="O80" s="231"/>
      <c r="P80" s="232"/>
      <c r="Q80" s="232"/>
      <c r="R80" s="233"/>
      <c r="S80" s="246" t="str">
        <f>IF(SUMPRODUCT((P76:P80)*(Q76:Q80))=0,"",SUMPRODUCT((P76:P80)*(Q76:Q80)))</f>
        <v/>
      </c>
      <c r="V80" s="225"/>
      <c r="W80" s="225"/>
      <c r="X80" s="231"/>
      <c r="Y80" s="232"/>
      <c r="Z80" s="232"/>
      <c r="AA80" s="233"/>
      <c r="AB80" s="246" t="str">
        <f>IF(SUMPRODUCT((Y76:Y80)*(Z76:Z80))=0,"",SUMPRODUCT((Y76:Y80)*(Z76:Z80)))</f>
        <v/>
      </c>
      <c r="AE80" s="225"/>
      <c r="AF80" s="225"/>
      <c r="AG80" s="231"/>
      <c r="AH80" s="232"/>
      <c r="AI80" s="232"/>
      <c r="AJ80" s="233"/>
      <c r="AK80" s="246" t="str">
        <f>IF(SUMPRODUCT((AH76:AH80)*(AI76:AI80))=0,"",SUMPRODUCT((AH76:AH80)*(AI76:AI80)))</f>
        <v/>
      </c>
      <c r="AN80" s="225"/>
      <c r="AO80" s="225"/>
      <c r="AP80" s="231"/>
      <c r="AQ80" s="232"/>
      <c r="AR80" s="232"/>
      <c r="AS80" s="233"/>
      <c r="AT80" s="246" t="str">
        <f>IF(SUMPRODUCT((AQ76:AQ80)*(AR76:AR80))=0,"",SUMPRODUCT((AQ76:AQ80)*(AR76:AR80)))</f>
        <v/>
      </c>
      <c r="AW80" s="225"/>
      <c r="AX80" s="225"/>
      <c r="AY80" s="231"/>
      <c r="AZ80" s="232"/>
      <c r="BA80" s="232"/>
      <c r="BB80" s="233"/>
      <c r="BC80" s="246" t="str">
        <f>IF(SUMPRODUCT((AZ76:AZ80)*(BA76:BA80))=0,"",SUMPRODUCT((AZ76:AZ80)*(BA76:BA80)))</f>
        <v/>
      </c>
      <c r="BF80" s="225"/>
      <c r="BG80" s="225"/>
      <c r="BH80" s="231"/>
      <c r="BI80" s="232"/>
      <c r="BJ80" s="232"/>
      <c r="BK80" s="233"/>
      <c r="BL80" s="246" t="str">
        <f>IF(SUMPRODUCT((BI76:BI80)*(BJ76:BJ80))=0,"",SUMPRODUCT((BI76:BI80)*(BJ76:BJ80)))</f>
        <v/>
      </c>
      <c r="BO80" s="225"/>
      <c r="BP80" s="225"/>
      <c r="BQ80" s="231"/>
      <c r="BR80" s="232"/>
      <c r="BS80" s="232"/>
      <c r="BT80" s="233"/>
      <c r="BU80" s="246" t="str">
        <f>IF(SUMPRODUCT((BR76:BR80)*(BS76:BS80))=0,"",SUMPRODUCT((BR76:BR80)*(BS76:BS80)))</f>
        <v/>
      </c>
      <c r="BX80" s="225"/>
      <c r="BY80" s="225"/>
      <c r="BZ80" s="231"/>
      <c r="CA80" s="232"/>
      <c r="CB80" s="232"/>
      <c r="CC80" s="233"/>
      <c r="CD80" s="246" t="str">
        <f>IF(SUMPRODUCT((CA76:CA80)*(CB76:CB80))=0,"",SUMPRODUCT((CA76:CA80)*(CB76:CB80)))</f>
        <v/>
      </c>
      <c r="CG80" s="225"/>
      <c r="CH80" s="225"/>
      <c r="CI80" s="231"/>
      <c r="CJ80" s="232"/>
      <c r="CK80" s="232"/>
      <c r="CL80" s="233"/>
      <c r="CM80" s="246" t="str">
        <f>IF(SUMPRODUCT((CJ76:CJ80)*(CK76:CK80))=0,"",SUMPRODUCT((CJ76:CJ80)*(CK76:CK80)))</f>
        <v/>
      </c>
      <c r="CP80" s="225"/>
      <c r="CQ80" s="225"/>
      <c r="CR80" s="231"/>
      <c r="CS80" s="232"/>
      <c r="CT80" s="232"/>
      <c r="CU80" s="233"/>
      <c r="CV80" s="246" t="str">
        <f>IF(SUMPRODUCT((CS76:CS80)*(CT76:CT80))=0,"",SUMPRODUCT((CS76:CS80)*(CT76:CT80)))</f>
        <v/>
      </c>
      <c r="CY80" s="225"/>
      <c r="CZ80" s="225"/>
      <c r="DA80" s="231"/>
      <c r="DB80" s="232"/>
      <c r="DC80" s="232"/>
      <c r="DD80" s="233"/>
      <c r="DE80" s="246" t="str">
        <f>IF(SUMPRODUCT((DB76:DB80)*(DC76:DC80))=0,"",SUMPRODUCT((DB76:DB80)*(DC76:DC80)))</f>
        <v/>
      </c>
      <c r="DH80" s="225"/>
      <c r="DI80" s="225"/>
      <c r="DJ80" s="231"/>
      <c r="DK80" s="232"/>
      <c r="DL80" s="232"/>
      <c r="DM80" s="233"/>
      <c r="DN80" s="246" t="str">
        <f>IF(SUMPRODUCT((DK76:DK80)*(DL76:DL80))=0,"",SUMPRODUCT((DK76:DK80)*(DL76:DL80)))</f>
        <v/>
      </c>
      <c r="DQ80" s="225"/>
      <c r="DR80" s="225"/>
      <c r="DS80" s="231"/>
      <c r="DT80" s="232"/>
      <c r="DU80" s="232"/>
      <c r="DV80" s="233"/>
      <c r="DW80" s="246" t="str">
        <f>IF(SUMPRODUCT((DT76:DT80)*(DU76:DU80))=0,"",SUMPRODUCT((DT76:DT80)*(DU76:DU80)))</f>
        <v/>
      </c>
      <c r="DZ80" s="225"/>
      <c r="EA80" s="225"/>
      <c r="EB80" s="231"/>
      <c r="EC80" s="232"/>
      <c r="ED80" s="232"/>
      <c r="EE80" s="233"/>
      <c r="EF80" s="246" t="str">
        <f>IF(SUMPRODUCT((EC76:EC80)*(ED76:ED80))=0,"",SUMPRODUCT((EC76:EC80)*(ED76:ED80)))</f>
        <v/>
      </c>
      <c r="EI80" s="225"/>
      <c r="EJ80" s="225"/>
      <c r="EK80" s="231"/>
      <c r="EL80" s="232"/>
      <c r="EM80" s="232"/>
      <c r="EN80" s="233"/>
      <c r="EO80" s="246" t="str">
        <f>IF(SUMPRODUCT((EL76:EL80)*(EM76:EM80))=0,"",SUMPRODUCT((EL76:EL80)*(EM76:EM80)))</f>
        <v/>
      </c>
      <c r="ER80" s="225"/>
      <c r="ES80" s="225"/>
      <c r="ET80" s="231"/>
      <c r="EU80" s="232"/>
      <c r="EV80" s="232"/>
      <c r="EW80" s="233"/>
      <c r="EX80" s="246" t="str">
        <f>IF(SUMPRODUCT((EU76:EU80)*(EV76:EV80))=0,"",SUMPRODUCT((EU76:EU80)*(EV76:EV80)))</f>
        <v/>
      </c>
      <c r="FA80" s="225"/>
      <c r="FB80" s="225"/>
      <c r="FC80" s="231"/>
      <c r="FD80" s="232"/>
      <c r="FE80" s="232"/>
      <c r="FF80" s="233"/>
      <c r="FG80" s="246" t="str">
        <f>IF(SUMPRODUCT((FD76:FD80)*(FE76:FE80))=0,"",SUMPRODUCT((FD76:FD80)*(FE76:FE80)))</f>
        <v/>
      </c>
      <c r="FJ80" s="225"/>
      <c r="FK80" s="225"/>
      <c r="FL80" s="231"/>
      <c r="FM80" s="232"/>
      <c r="FN80" s="232"/>
      <c r="FO80" s="233"/>
      <c r="FP80" s="246" t="str">
        <f>IF(SUMPRODUCT((FM76:FM80)*(FN76:FN80))=0,"",SUMPRODUCT((FM76:FM80)*(FN76:FN80)))</f>
        <v/>
      </c>
      <c r="FS80" s="225"/>
      <c r="FT80" s="225"/>
      <c r="FU80" s="231"/>
      <c r="FV80" s="232"/>
      <c r="FW80" s="232"/>
      <c r="FX80" s="233"/>
      <c r="FY80" s="246" t="str">
        <f>IF(SUMPRODUCT((FV76:FV80)*(FW76:FW80))=0,"",SUMPRODUCT((FV76:FV80)*(FW76:FW80)))</f>
        <v/>
      </c>
      <c r="GB80" s="225"/>
      <c r="GC80" s="225"/>
      <c r="GD80" s="231"/>
      <c r="GE80" s="232"/>
      <c r="GF80" s="232"/>
      <c r="GG80" s="233"/>
      <c r="GH80" s="246" t="str">
        <f>IF(SUMPRODUCT((GE76:GE80)*(GF76:GF80))=0,"",SUMPRODUCT((GE76:GE80)*(GF76:GF80)))</f>
        <v/>
      </c>
      <c r="GK80" s="225"/>
      <c r="GL80" s="225"/>
      <c r="GM80" s="231"/>
      <c r="GN80" s="232"/>
      <c r="GO80" s="232"/>
      <c r="GP80" s="233"/>
      <c r="GQ80" s="246" t="str">
        <f>IF(SUMPRODUCT((GN76:GN80)*(GO76:GO80))=0,"",SUMPRODUCT((GN76:GN80)*(GO76:GO80)))</f>
        <v/>
      </c>
      <c r="GT80" s="225"/>
      <c r="GU80" s="225"/>
      <c r="GV80" s="231"/>
      <c r="GW80" s="232"/>
      <c r="GX80" s="232"/>
      <c r="GY80" s="233"/>
      <c r="GZ80" s="246" t="str">
        <f>IF(SUMPRODUCT((GW76:GW80)*(GX76:GX80))=0,"",SUMPRODUCT((GW76:GW80)*(GX76:GX80)))</f>
        <v/>
      </c>
      <c r="HC80" s="225"/>
      <c r="HD80" s="225"/>
      <c r="HE80" s="231"/>
      <c r="HF80" s="232"/>
      <c r="HG80" s="232"/>
      <c r="HH80" s="233"/>
      <c r="HI80" s="246" t="str">
        <f>IF(SUMPRODUCT((HF76:HF80)*(HG76:HG80))=0,"",SUMPRODUCT((HF76:HF80)*(HG76:HG80)))</f>
        <v/>
      </c>
    </row>
    <row r="81" spans="4:217" ht="14" hidden="1" outlineLevel="1">
      <c r="D81" s="225"/>
      <c r="E81" s="225"/>
      <c r="F81" s="226"/>
      <c r="G81" s="227"/>
      <c r="H81" s="227"/>
      <c r="I81" s="228"/>
      <c r="J81" s="228"/>
      <c r="M81" s="225"/>
      <c r="N81" s="225"/>
      <c r="O81" s="226"/>
      <c r="P81" s="227"/>
      <c r="Q81" s="227"/>
      <c r="R81" s="228"/>
      <c r="S81" s="228"/>
      <c r="V81" s="225"/>
      <c r="W81" s="225"/>
      <c r="X81" s="226"/>
      <c r="Y81" s="227"/>
      <c r="Z81" s="227"/>
      <c r="AA81" s="228"/>
      <c r="AB81" s="228"/>
      <c r="AE81" s="225"/>
      <c r="AF81" s="225"/>
      <c r="AG81" s="226"/>
      <c r="AH81" s="227"/>
      <c r="AI81" s="227"/>
      <c r="AJ81" s="228"/>
      <c r="AK81" s="228"/>
      <c r="AN81" s="225"/>
      <c r="AO81" s="225"/>
      <c r="AP81" s="226"/>
      <c r="AQ81" s="227"/>
      <c r="AR81" s="227"/>
      <c r="AS81" s="228"/>
      <c r="AT81" s="228"/>
      <c r="AW81" s="225"/>
      <c r="AX81" s="225"/>
      <c r="AY81" s="226"/>
      <c r="AZ81" s="227"/>
      <c r="BA81" s="227"/>
      <c r="BB81" s="228"/>
      <c r="BC81" s="228"/>
      <c r="BF81" s="225"/>
      <c r="BG81" s="225"/>
      <c r="BH81" s="226"/>
      <c r="BI81" s="227"/>
      <c r="BJ81" s="227"/>
      <c r="BK81" s="228"/>
      <c r="BL81" s="228"/>
      <c r="BO81" s="225"/>
      <c r="BP81" s="225"/>
      <c r="BQ81" s="226"/>
      <c r="BR81" s="227"/>
      <c r="BS81" s="227"/>
      <c r="BT81" s="228"/>
      <c r="BU81" s="228"/>
      <c r="BX81" s="225"/>
      <c r="BY81" s="225"/>
      <c r="BZ81" s="226"/>
      <c r="CA81" s="227"/>
      <c r="CB81" s="227"/>
      <c r="CC81" s="228"/>
      <c r="CD81" s="228"/>
      <c r="CG81" s="225"/>
      <c r="CH81" s="225"/>
      <c r="CI81" s="226"/>
      <c r="CJ81" s="227"/>
      <c r="CK81" s="227"/>
      <c r="CL81" s="228"/>
      <c r="CM81" s="228"/>
      <c r="CP81" s="225"/>
      <c r="CQ81" s="225"/>
      <c r="CR81" s="226"/>
      <c r="CS81" s="227"/>
      <c r="CT81" s="227"/>
      <c r="CU81" s="228"/>
      <c r="CV81" s="228"/>
      <c r="CY81" s="225"/>
      <c r="CZ81" s="225"/>
      <c r="DA81" s="226"/>
      <c r="DB81" s="227"/>
      <c r="DC81" s="227"/>
      <c r="DD81" s="228"/>
      <c r="DE81" s="228"/>
      <c r="DH81" s="225"/>
      <c r="DI81" s="225"/>
      <c r="DJ81" s="226"/>
      <c r="DK81" s="227"/>
      <c r="DL81" s="227"/>
      <c r="DM81" s="228"/>
      <c r="DN81" s="228"/>
      <c r="DQ81" s="225"/>
      <c r="DR81" s="225"/>
      <c r="DS81" s="226"/>
      <c r="DT81" s="227"/>
      <c r="DU81" s="227"/>
      <c r="DV81" s="228"/>
      <c r="DW81" s="228"/>
      <c r="DZ81" s="225"/>
      <c r="EA81" s="225"/>
      <c r="EB81" s="226"/>
      <c r="EC81" s="227"/>
      <c r="ED81" s="227"/>
      <c r="EE81" s="228"/>
      <c r="EF81" s="228"/>
      <c r="EI81" s="225"/>
      <c r="EJ81" s="225"/>
      <c r="EK81" s="226"/>
      <c r="EL81" s="227"/>
      <c r="EM81" s="227"/>
      <c r="EN81" s="228"/>
      <c r="EO81" s="228"/>
      <c r="ER81" s="225"/>
      <c r="ES81" s="225"/>
      <c r="ET81" s="226"/>
      <c r="EU81" s="227"/>
      <c r="EV81" s="227"/>
      <c r="EW81" s="228"/>
      <c r="EX81" s="228"/>
      <c r="FA81" s="225"/>
      <c r="FB81" s="225"/>
      <c r="FC81" s="226"/>
      <c r="FD81" s="227"/>
      <c r="FE81" s="227"/>
      <c r="FF81" s="228"/>
      <c r="FG81" s="228"/>
      <c r="FJ81" s="225"/>
      <c r="FK81" s="225"/>
      <c r="FL81" s="226"/>
      <c r="FM81" s="227"/>
      <c r="FN81" s="227"/>
      <c r="FO81" s="228"/>
      <c r="FP81" s="228"/>
      <c r="FS81" s="225"/>
      <c r="FT81" s="225"/>
      <c r="FU81" s="226"/>
      <c r="FV81" s="227"/>
      <c r="FW81" s="227"/>
      <c r="FX81" s="228"/>
      <c r="FY81" s="228"/>
      <c r="GB81" s="225"/>
      <c r="GC81" s="225"/>
      <c r="GD81" s="226"/>
      <c r="GE81" s="227"/>
      <c r="GF81" s="227"/>
      <c r="GG81" s="228"/>
      <c r="GH81" s="228"/>
      <c r="GK81" s="225"/>
      <c r="GL81" s="225"/>
      <c r="GM81" s="226"/>
      <c r="GN81" s="227"/>
      <c r="GO81" s="227"/>
      <c r="GP81" s="228"/>
      <c r="GQ81" s="228"/>
      <c r="GT81" s="225"/>
      <c r="GU81" s="225"/>
      <c r="GV81" s="226"/>
      <c r="GW81" s="227"/>
      <c r="GX81" s="227"/>
      <c r="GY81" s="228"/>
      <c r="GZ81" s="228"/>
      <c r="HC81" s="225"/>
      <c r="HD81" s="225"/>
      <c r="HE81" s="226"/>
      <c r="HF81" s="227"/>
      <c r="HG81" s="227"/>
      <c r="HH81" s="228"/>
      <c r="HI81" s="228"/>
    </row>
    <row r="82" spans="4:217" ht="14" hidden="1" outlineLevel="1">
      <c r="D82" s="225"/>
      <c r="E82" s="225"/>
      <c r="F82" s="229" t="s">
        <v>136</v>
      </c>
      <c r="G82" s="230" t="s">
        <v>451</v>
      </c>
      <c r="H82" s="230" t="s">
        <v>146</v>
      </c>
      <c r="I82" s="230" t="s">
        <v>142</v>
      </c>
      <c r="J82" s="230" t="s">
        <v>452</v>
      </c>
      <c r="M82" s="225"/>
      <c r="N82" s="225"/>
      <c r="O82" s="229" t="s">
        <v>136</v>
      </c>
      <c r="P82" s="230" t="s">
        <v>451</v>
      </c>
      <c r="Q82" s="230" t="s">
        <v>146</v>
      </c>
      <c r="R82" s="230" t="s">
        <v>142</v>
      </c>
      <c r="S82" s="230" t="s">
        <v>452</v>
      </c>
      <c r="V82" s="225"/>
      <c r="W82" s="225"/>
      <c r="X82" s="229" t="s">
        <v>136</v>
      </c>
      <c r="Y82" s="230" t="s">
        <v>451</v>
      </c>
      <c r="Z82" s="230" t="s">
        <v>146</v>
      </c>
      <c r="AA82" s="230" t="s">
        <v>142</v>
      </c>
      <c r="AB82" s="230" t="s">
        <v>452</v>
      </c>
      <c r="AE82" s="225"/>
      <c r="AF82" s="225"/>
      <c r="AG82" s="229" t="s">
        <v>136</v>
      </c>
      <c r="AH82" s="230" t="s">
        <v>451</v>
      </c>
      <c r="AI82" s="230" t="s">
        <v>146</v>
      </c>
      <c r="AJ82" s="230" t="s">
        <v>142</v>
      </c>
      <c r="AK82" s="230" t="s">
        <v>452</v>
      </c>
      <c r="AN82" s="225"/>
      <c r="AO82" s="225"/>
      <c r="AP82" s="229" t="s">
        <v>136</v>
      </c>
      <c r="AQ82" s="230" t="s">
        <v>451</v>
      </c>
      <c r="AR82" s="230" t="s">
        <v>146</v>
      </c>
      <c r="AS82" s="230" t="s">
        <v>142</v>
      </c>
      <c r="AT82" s="230" t="s">
        <v>452</v>
      </c>
      <c r="AW82" s="225"/>
      <c r="AX82" s="225"/>
      <c r="AY82" s="229" t="s">
        <v>136</v>
      </c>
      <c r="AZ82" s="230" t="s">
        <v>451</v>
      </c>
      <c r="BA82" s="230" t="s">
        <v>146</v>
      </c>
      <c r="BB82" s="230" t="s">
        <v>142</v>
      </c>
      <c r="BC82" s="230" t="s">
        <v>452</v>
      </c>
      <c r="BF82" s="225"/>
      <c r="BG82" s="225"/>
      <c r="BH82" s="229" t="s">
        <v>136</v>
      </c>
      <c r="BI82" s="230" t="s">
        <v>451</v>
      </c>
      <c r="BJ82" s="230" t="s">
        <v>146</v>
      </c>
      <c r="BK82" s="230" t="s">
        <v>142</v>
      </c>
      <c r="BL82" s="230" t="s">
        <v>452</v>
      </c>
      <c r="BO82" s="225"/>
      <c r="BP82" s="225"/>
      <c r="BQ82" s="229" t="s">
        <v>136</v>
      </c>
      <c r="BR82" s="230" t="s">
        <v>451</v>
      </c>
      <c r="BS82" s="230" t="s">
        <v>146</v>
      </c>
      <c r="BT82" s="230" t="s">
        <v>142</v>
      </c>
      <c r="BU82" s="230" t="s">
        <v>452</v>
      </c>
      <c r="BX82" s="225"/>
      <c r="BY82" s="225"/>
      <c r="BZ82" s="229" t="s">
        <v>136</v>
      </c>
      <c r="CA82" s="230" t="s">
        <v>451</v>
      </c>
      <c r="CB82" s="230" t="s">
        <v>146</v>
      </c>
      <c r="CC82" s="230" t="s">
        <v>142</v>
      </c>
      <c r="CD82" s="230" t="s">
        <v>452</v>
      </c>
      <c r="CG82" s="225"/>
      <c r="CH82" s="225"/>
      <c r="CI82" s="229" t="s">
        <v>136</v>
      </c>
      <c r="CJ82" s="230" t="s">
        <v>451</v>
      </c>
      <c r="CK82" s="230" t="s">
        <v>146</v>
      </c>
      <c r="CL82" s="230" t="s">
        <v>142</v>
      </c>
      <c r="CM82" s="230" t="s">
        <v>452</v>
      </c>
      <c r="CP82" s="225"/>
      <c r="CQ82" s="225"/>
      <c r="CR82" s="229" t="s">
        <v>136</v>
      </c>
      <c r="CS82" s="230" t="s">
        <v>451</v>
      </c>
      <c r="CT82" s="230" t="s">
        <v>146</v>
      </c>
      <c r="CU82" s="230" t="s">
        <v>142</v>
      </c>
      <c r="CV82" s="230" t="s">
        <v>452</v>
      </c>
      <c r="CY82" s="225"/>
      <c r="CZ82" s="225"/>
      <c r="DA82" s="229" t="s">
        <v>136</v>
      </c>
      <c r="DB82" s="230" t="s">
        <v>451</v>
      </c>
      <c r="DC82" s="230" t="s">
        <v>146</v>
      </c>
      <c r="DD82" s="230" t="s">
        <v>142</v>
      </c>
      <c r="DE82" s="230" t="s">
        <v>452</v>
      </c>
      <c r="DH82" s="225"/>
      <c r="DI82" s="225"/>
      <c r="DJ82" s="229" t="s">
        <v>136</v>
      </c>
      <c r="DK82" s="230" t="s">
        <v>451</v>
      </c>
      <c r="DL82" s="230" t="s">
        <v>146</v>
      </c>
      <c r="DM82" s="230" t="s">
        <v>142</v>
      </c>
      <c r="DN82" s="230" t="s">
        <v>452</v>
      </c>
      <c r="DQ82" s="225"/>
      <c r="DR82" s="225"/>
      <c r="DS82" s="229" t="s">
        <v>136</v>
      </c>
      <c r="DT82" s="230" t="s">
        <v>451</v>
      </c>
      <c r="DU82" s="230" t="s">
        <v>146</v>
      </c>
      <c r="DV82" s="230" t="s">
        <v>142</v>
      </c>
      <c r="DW82" s="230" t="s">
        <v>452</v>
      </c>
      <c r="DZ82" s="225"/>
      <c r="EA82" s="225"/>
      <c r="EB82" s="229" t="s">
        <v>136</v>
      </c>
      <c r="EC82" s="230" t="s">
        <v>451</v>
      </c>
      <c r="ED82" s="230" t="s">
        <v>146</v>
      </c>
      <c r="EE82" s="230" t="s">
        <v>142</v>
      </c>
      <c r="EF82" s="230" t="s">
        <v>452</v>
      </c>
      <c r="EI82" s="225"/>
      <c r="EJ82" s="225"/>
      <c r="EK82" s="229" t="s">
        <v>136</v>
      </c>
      <c r="EL82" s="230" t="s">
        <v>451</v>
      </c>
      <c r="EM82" s="230" t="s">
        <v>146</v>
      </c>
      <c r="EN82" s="230" t="s">
        <v>142</v>
      </c>
      <c r="EO82" s="230" t="s">
        <v>452</v>
      </c>
      <c r="ER82" s="225"/>
      <c r="ES82" s="225"/>
      <c r="ET82" s="229" t="s">
        <v>136</v>
      </c>
      <c r="EU82" s="230" t="s">
        <v>451</v>
      </c>
      <c r="EV82" s="230" t="s">
        <v>146</v>
      </c>
      <c r="EW82" s="230" t="s">
        <v>142</v>
      </c>
      <c r="EX82" s="230" t="s">
        <v>452</v>
      </c>
      <c r="FA82" s="225"/>
      <c r="FB82" s="225"/>
      <c r="FC82" s="229" t="s">
        <v>136</v>
      </c>
      <c r="FD82" s="230" t="s">
        <v>451</v>
      </c>
      <c r="FE82" s="230" t="s">
        <v>146</v>
      </c>
      <c r="FF82" s="230" t="s">
        <v>142</v>
      </c>
      <c r="FG82" s="230" t="s">
        <v>452</v>
      </c>
      <c r="FJ82" s="225"/>
      <c r="FK82" s="225"/>
      <c r="FL82" s="229" t="s">
        <v>136</v>
      </c>
      <c r="FM82" s="230" t="s">
        <v>451</v>
      </c>
      <c r="FN82" s="230" t="s">
        <v>146</v>
      </c>
      <c r="FO82" s="230" t="s">
        <v>142</v>
      </c>
      <c r="FP82" s="230" t="s">
        <v>452</v>
      </c>
      <c r="FS82" s="225"/>
      <c r="FT82" s="225"/>
      <c r="FU82" s="229" t="s">
        <v>136</v>
      </c>
      <c r="FV82" s="230" t="s">
        <v>451</v>
      </c>
      <c r="FW82" s="230" t="s">
        <v>146</v>
      </c>
      <c r="FX82" s="230" t="s">
        <v>142</v>
      </c>
      <c r="FY82" s="230" t="s">
        <v>452</v>
      </c>
      <c r="GB82" s="225"/>
      <c r="GC82" s="225"/>
      <c r="GD82" s="229" t="s">
        <v>136</v>
      </c>
      <c r="GE82" s="230" t="s">
        <v>451</v>
      </c>
      <c r="GF82" s="230" t="s">
        <v>146</v>
      </c>
      <c r="GG82" s="230" t="s">
        <v>142</v>
      </c>
      <c r="GH82" s="230" t="s">
        <v>452</v>
      </c>
      <c r="GK82" s="225"/>
      <c r="GL82" s="225"/>
      <c r="GM82" s="229" t="s">
        <v>136</v>
      </c>
      <c r="GN82" s="230" t="s">
        <v>451</v>
      </c>
      <c r="GO82" s="230" t="s">
        <v>146</v>
      </c>
      <c r="GP82" s="230" t="s">
        <v>142</v>
      </c>
      <c r="GQ82" s="230" t="s">
        <v>452</v>
      </c>
      <c r="GT82" s="225"/>
      <c r="GU82" s="225"/>
      <c r="GV82" s="229" t="s">
        <v>136</v>
      </c>
      <c r="GW82" s="230" t="s">
        <v>451</v>
      </c>
      <c r="GX82" s="230" t="s">
        <v>146</v>
      </c>
      <c r="GY82" s="230" t="s">
        <v>142</v>
      </c>
      <c r="GZ82" s="230" t="s">
        <v>452</v>
      </c>
      <c r="HC82" s="225"/>
      <c r="HD82" s="225"/>
      <c r="HE82" s="229" t="s">
        <v>136</v>
      </c>
      <c r="HF82" s="230" t="s">
        <v>451</v>
      </c>
      <c r="HG82" s="230" t="s">
        <v>146</v>
      </c>
      <c r="HH82" s="230" t="s">
        <v>142</v>
      </c>
      <c r="HI82" s="230" t="s">
        <v>452</v>
      </c>
    </row>
    <row r="83" spans="4:217" ht="14" hidden="1" outlineLevel="1">
      <c r="D83" s="225"/>
      <c r="E83" s="225"/>
      <c r="F83" s="244"/>
      <c r="G83" s="245"/>
      <c r="H83" s="245"/>
      <c r="I83" s="246"/>
      <c r="J83" s="246" t="str">
        <f>IF(SUMPRODUCT((G83:G87)*(H83:H87))=0,"",SUMPRODUCT((G83:G87)*(H83:H87)))</f>
        <v/>
      </c>
      <c r="M83" s="225"/>
      <c r="N83" s="225"/>
      <c r="O83" s="244"/>
      <c r="P83" s="245"/>
      <c r="Q83" s="245"/>
      <c r="R83" s="246"/>
      <c r="S83" s="246" t="str">
        <f>IF(SUMPRODUCT((P83:P87)*(Q83:Q87))=0,"",SUMPRODUCT((P83:P87)*(Q83:Q87)))</f>
        <v/>
      </c>
      <c r="V83" s="225"/>
      <c r="W83" s="225"/>
      <c r="X83" s="244"/>
      <c r="Y83" s="245"/>
      <c r="Z83" s="245"/>
      <c r="AA83" s="246"/>
      <c r="AB83" s="246" t="str">
        <f>IF(SUMPRODUCT((Y83:Y87)*(Z83:Z87))=0,"",SUMPRODUCT((Y83:Y87)*(Z83:Z87)))</f>
        <v/>
      </c>
      <c r="AE83" s="225"/>
      <c r="AF83" s="225"/>
      <c r="AG83" s="244"/>
      <c r="AH83" s="245"/>
      <c r="AI83" s="245"/>
      <c r="AJ83" s="246"/>
      <c r="AK83" s="246" t="str">
        <f>IF(SUMPRODUCT((AH83:AH87)*(AI83:AI87))=0,"",SUMPRODUCT((AH83:AH87)*(AI83:AI87)))</f>
        <v/>
      </c>
      <c r="AN83" s="225"/>
      <c r="AO83" s="225"/>
      <c r="AP83" s="244"/>
      <c r="AQ83" s="245"/>
      <c r="AR83" s="245"/>
      <c r="AS83" s="246"/>
      <c r="AT83" s="246" t="str">
        <f>IF(SUMPRODUCT((AQ83:AQ87)*(AR83:AR87))=0,"",SUMPRODUCT((AQ83:AQ87)*(AR83:AR87)))</f>
        <v/>
      </c>
      <c r="AW83" s="225"/>
      <c r="AX83" s="225"/>
      <c r="AY83" s="244"/>
      <c r="AZ83" s="245"/>
      <c r="BA83" s="245"/>
      <c r="BB83" s="246"/>
      <c r="BC83" s="246" t="str">
        <f>IF(SUMPRODUCT((AZ83:AZ87)*(BA83:BA87))=0,"",SUMPRODUCT((AZ83:AZ87)*(BA83:BA87)))</f>
        <v/>
      </c>
      <c r="BF83" s="225"/>
      <c r="BG83" s="225"/>
      <c r="BH83" s="244"/>
      <c r="BI83" s="245"/>
      <c r="BJ83" s="245"/>
      <c r="BK83" s="246"/>
      <c r="BL83" s="246" t="str">
        <f>IF(SUMPRODUCT((BI83:BI87)*(BJ83:BJ87))=0,"",SUMPRODUCT((BI83:BI87)*(BJ83:BJ87)))</f>
        <v/>
      </c>
      <c r="BO83" s="225"/>
      <c r="BP83" s="225"/>
      <c r="BQ83" s="244"/>
      <c r="BR83" s="245"/>
      <c r="BS83" s="245"/>
      <c r="BT83" s="246"/>
      <c r="BU83" s="246" t="str">
        <f>IF(SUMPRODUCT((BR83:BR87)*(BS83:BS87))=0,"",SUMPRODUCT((BR83:BR87)*(BS83:BS87)))</f>
        <v/>
      </c>
      <c r="BX83" s="225"/>
      <c r="BY83" s="225"/>
      <c r="BZ83" s="244"/>
      <c r="CA83" s="245"/>
      <c r="CB83" s="245"/>
      <c r="CC83" s="246"/>
      <c r="CD83" s="246" t="str">
        <f>IF(SUMPRODUCT((CA83:CA87)*(CB83:CB87))=0,"",SUMPRODUCT((CA83:CA87)*(CB83:CB87)))</f>
        <v/>
      </c>
      <c r="CG83" s="225"/>
      <c r="CH83" s="225"/>
      <c r="CI83" s="244"/>
      <c r="CJ83" s="245"/>
      <c r="CK83" s="245"/>
      <c r="CL83" s="246"/>
      <c r="CM83" s="246" t="str">
        <f>IF(SUMPRODUCT((CJ83:CJ87)*(CK83:CK87))=0,"",SUMPRODUCT((CJ83:CJ87)*(CK83:CK87)))</f>
        <v/>
      </c>
      <c r="CP83" s="225"/>
      <c r="CQ83" s="225"/>
      <c r="CR83" s="244"/>
      <c r="CS83" s="245"/>
      <c r="CT83" s="245"/>
      <c r="CU83" s="246"/>
      <c r="CV83" s="246" t="str">
        <f>IF(SUMPRODUCT((CS83:CS87)*(CT83:CT87))=0,"",SUMPRODUCT((CS83:CS87)*(CT83:CT87)))</f>
        <v/>
      </c>
      <c r="CY83" s="225"/>
      <c r="CZ83" s="225"/>
      <c r="DA83" s="244"/>
      <c r="DB83" s="245"/>
      <c r="DC83" s="245"/>
      <c r="DD83" s="246"/>
      <c r="DE83" s="246" t="str">
        <f>IF(SUMPRODUCT((DB83:DB87)*(DC83:DC87))=0,"",SUMPRODUCT((DB83:DB87)*(DC83:DC87)))</f>
        <v/>
      </c>
      <c r="DH83" s="225"/>
      <c r="DI83" s="225"/>
      <c r="DJ83" s="244"/>
      <c r="DK83" s="245"/>
      <c r="DL83" s="245"/>
      <c r="DM83" s="246"/>
      <c r="DN83" s="246" t="str">
        <f>IF(SUMPRODUCT((DK83:DK87)*(DL83:DL87))=0,"",SUMPRODUCT((DK83:DK87)*(DL83:DL87)))</f>
        <v/>
      </c>
      <c r="DQ83" s="225"/>
      <c r="DR83" s="225"/>
      <c r="DS83" s="244"/>
      <c r="DT83" s="245"/>
      <c r="DU83" s="245"/>
      <c r="DV83" s="246"/>
      <c r="DW83" s="246" t="str">
        <f>IF(SUMPRODUCT((DT83:DT87)*(DU83:DU87))=0,"",SUMPRODUCT((DT83:DT87)*(DU83:DU87)))</f>
        <v/>
      </c>
      <c r="DZ83" s="225"/>
      <c r="EA83" s="225"/>
      <c r="EB83" s="244"/>
      <c r="EC83" s="245"/>
      <c r="ED83" s="245"/>
      <c r="EE83" s="246"/>
      <c r="EF83" s="246" t="str">
        <f>IF(SUMPRODUCT((EC83:EC87)*(ED83:ED87))=0,"",SUMPRODUCT((EC83:EC87)*(ED83:ED87)))</f>
        <v/>
      </c>
      <c r="EI83" s="225"/>
      <c r="EJ83" s="225"/>
      <c r="EK83" s="244"/>
      <c r="EL83" s="245"/>
      <c r="EM83" s="245"/>
      <c r="EN83" s="246"/>
      <c r="EO83" s="246" t="str">
        <f>IF(SUMPRODUCT((EL83:EL87)*(EM83:EM87))=0,"",SUMPRODUCT((EL83:EL87)*(EM83:EM87)))</f>
        <v/>
      </c>
      <c r="ER83" s="225"/>
      <c r="ES83" s="225"/>
      <c r="ET83" s="244"/>
      <c r="EU83" s="245"/>
      <c r="EV83" s="245"/>
      <c r="EW83" s="246"/>
      <c r="EX83" s="246" t="str">
        <f>IF(SUMPRODUCT((EU83:EU87)*(EV83:EV87))=0,"",SUMPRODUCT((EU83:EU87)*(EV83:EV87)))</f>
        <v/>
      </c>
      <c r="FA83" s="225"/>
      <c r="FB83" s="225"/>
      <c r="FC83" s="244"/>
      <c r="FD83" s="245"/>
      <c r="FE83" s="245"/>
      <c r="FF83" s="246"/>
      <c r="FG83" s="246" t="str">
        <f>IF(SUMPRODUCT((FD83:FD87)*(FE83:FE87))=0,"",SUMPRODUCT((FD83:FD87)*(FE83:FE87)))</f>
        <v/>
      </c>
      <c r="FJ83" s="225"/>
      <c r="FK83" s="225"/>
      <c r="FL83" s="244"/>
      <c r="FM83" s="245"/>
      <c r="FN83" s="245"/>
      <c r="FO83" s="246"/>
      <c r="FP83" s="246" t="str">
        <f>IF(SUMPRODUCT((FM83:FM87)*(FN83:FN87))=0,"",SUMPRODUCT((FM83:FM87)*(FN83:FN87)))</f>
        <v/>
      </c>
      <c r="FS83" s="225"/>
      <c r="FT83" s="225"/>
      <c r="FU83" s="244"/>
      <c r="FV83" s="245"/>
      <c r="FW83" s="245"/>
      <c r="FX83" s="246"/>
      <c r="FY83" s="246" t="str">
        <f>IF(SUMPRODUCT((FV83:FV87)*(FW83:FW87))=0,"",SUMPRODUCT((FV83:FV87)*(FW83:FW87)))</f>
        <v/>
      </c>
      <c r="GB83" s="225"/>
      <c r="GC83" s="225"/>
      <c r="GD83" s="244"/>
      <c r="GE83" s="245"/>
      <c r="GF83" s="245"/>
      <c r="GG83" s="246"/>
      <c r="GH83" s="246" t="str">
        <f>IF(SUMPRODUCT((GE83:GE87)*(GF83:GF87))=0,"",SUMPRODUCT((GE83:GE87)*(GF83:GF87)))</f>
        <v/>
      </c>
      <c r="GK83" s="225"/>
      <c r="GL83" s="225"/>
      <c r="GM83" s="244"/>
      <c r="GN83" s="245"/>
      <c r="GO83" s="245"/>
      <c r="GP83" s="246"/>
      <c r="GQ83" s="246" t="str">
        <f>IF(SUMPRODUCT((GN83:GN87)*(GO83:GO87))=0,"",SUMPRODUCT((GN83:GN87)*(GO83:GO87)))</f>
        <v/>
      </c>
      <c r="GT83" s="225"/>
      <c r="GU83" s="225"/>
      <c r="GV83" s="244"/>
      <c r="GW83" s="245"/>
      <c r="GX83" s="245"/>
      <c r="GY83" s="246"/>
      <c r="GZ83" s="246" t="str">
        <f>IF(SUMPRODUCT((GW83:GW87)*(GX83:GX87))=0,"",SUMPRODUCT((GW83:GW87)*(GX83:GX87)))</f>
        <v/>
      </c>
      <c r="HC83" s="225"/>
      <c r="HD83" s="225"/>
      <c r="HE83" s="244"/>
      <c r="HF83" s="245"/>
      <c r="HG83" s="245"/>
      <c r="HH83" s="246"/>
      <c r="HI83" s="246" t="str">
        <f>IF(SUMPRODUCT((HF83:HF87)*(HG83:HG87))=0,"",SUMPRODUCT((HF83:HF87)*(HG83:HG87)))</f>
        <v/>
      </c>
    </row>
    <row r="84" spans="4:217" ht="14" hidden="1" outlineLevel="2">
      <c r="D84" s="225"/>
      <c r="E84" s="225"/>
      <c r="F84" s="231"/>
      <c r="G84" s="232"/>
      <c r="H84" s="232"/>
      <c r="I84" s="233"/>
      <c r="J84" s="246" t="str">
        <f>IF(SUMPRODUCT((G83:G87)*(H83:H87))=0,"",SUMPRODUCT((G83:G87)*(H83:H87)))</f>
        <v/>
      </c>
      <c r="M84" s="225"/>
      <c r="N84" s="225"/>
      <c r="O84" s="231"/>
      <c r="P84" s="232"/>
      <c r="Q84" s="232"/>
      <c r="R84" s="233"/>
      <c r="S84" s="246" t="str">
        <f>IF(SUMPRODUCT((P83:P87)*(Q83:Q87))=0,"",SUMPRODUCT((P83:P87)*(Q83:Q87)))</f>
        <v/>
      </c>
      <c r="V84" s="225"/>
      <c r="W84" s="225"/>
      <c r="X84" s="231"/>
      <c r="Y84" s="232"/>
      <c r="Z84" s="232"/>
      <c r="AA84" s="233"/>
      <c r="AB84" s="246" t="str">
        <f>IF(SUMPRODUCT((Y83:Y87)*(Z83:Z87))=0,"",SUMPRODUCT((Y83:Y87)*(Z83:Z87)))</f>
        <v/>
      </c>
      <c r="AE84" s="225"/>
      <c r="AF84" s="225"/>
      <c r="AG84" s="231"/>
      <c r="AH84" s="232"/>
      <c r="AI84" s="232"/>
      <c r="AJ84" s="233"/>
      <c r="AK84" s="246" t="str">
        <f>IF(SUMPRODUCT((AH83:AH87)*(AI83:AI87))=0,"",SUMPRODUCT((AH83:AH87)*(AI83:AI87)))</f>
        <v/>
      </c>
      <c r="AN84" s="225"/>
      <c r="AO84" s="225"/>
      <c r="AP84" s="231"/>
      <c r="AQ84" s="232"/>
      <c r="AR84" s="232"/>
      <c r="AS84" s="233"/>
      <c r="AT84" s="246" t="str">
        <f>IF(SUMPRODUCT((AQ83:AQ87)*(AR83:AR87))=0,"",SUMPRODUCT((AQ83:AQ87)*(AR83:AR87)))</f>
        <v/>
      </c>
      <c r="AW84" s="225"/>
      <c r="AX84" s="225"/>
      <c r="AY84" s="231"/>
      <c r="AZ84" s="232"/>
      <c r="BA84" s="232"/>
      <c r="BB84" s="233"/>
      <c r="BC84" s="246" t="str">
        <f>IF(SUMPRODUCT((AZ83:AZ87)*(BA83:BA87))=0,"",SUMPRODUCT((AZ83:AZ87)*(BA83:BA87)))</f>
        <v/>
      </c>
      <c r="BF84" s="225"/>
      <c r="BG84" s="225"/>
      <c r="BH84" s="231"/>
      <c r="BI84" s="232"/>
      <c r="BJ84" s="232"/>
      <c r="BK84" s="233"/>
      <c r="BL84" s="246" t="str">
        <f>IF(SUMPRODUCT((BI83:BI87)*(BJ83:BJ87))=0,"",SUMPRODUCT((BI83:BI87)*(BJ83:BJ87)))</f>
        <v/>
      </c>
      <c r="BO84" s="225"/>
      <c r="BP84" s="225"/>
      <c r="BQ84" s="231"/>
      <c r="BR84" s="232"/>
      <c r="BS84" s="232"/>
      <c r="BT84" s="233"/>
      <c r="BU84" s="246" t="str">
        <f>IF(SUMPRODUCT((BR83:BR87)*(BS83:BS87))=0,"",SUMPRODUCT((BR83:BR87)*(BS83:BS87)))</f>
        <v/>
      </c>
      <c r="BX84" s="225"/>
      <c r="BY84" s="225"/>
      <c r="BZ84" s="231"/>
      <c r="CA84" s="232"/>
      <c r="CB84" s="232"/>
      <c r="CC84" s="233"/>
      <c r="CD84" s="246" t="str">
        <f>IF(SUMPRODUCT((CA83:CA87)*(CB83:CB87))=0,"",SUMPRODUCT((CA83:CA87)*(CB83:CB87)))</f>
        <v/>
      </c>
      <c r="CG84" s="225"/>
      <c r="CH84" s="225"/>
      <c r="CI84" s="231"/>
      <c r="CJ84" s="232"/>
      <c r="CK84" s="232"/>
      <c r="CL84" s="233"/>
      <c r="CM84" s="246" t="str">
        <f>IF(SUMPRODUCT((CJ83:CJ87)*(CK83:CK87))=0,"",SUMPRODUCT((CJ83:CJ87)*(CK83:CK87)))</f>
        <v/>
      </c>
      <c r="CP84" s="225"/>
      <c r="CQ84" s="225"/>
      <c r="CR84" s="231"/>
      <c r="CS84" s="232"/>
      <c r="CT84" s="232"/>
      <c r="CU84" s="233"/>
      <c r="CV84" s="246" t="str">
        <f>IF(SUMPRODUCT((CS83:CS87)*(CT83:CT87))=0,"",SUMPRODUCT((CS83:CS87)*(CT83:CT87)))</f>
        <v/>
      </c>
      <c r="CY84" s="225"/>
      <c r="CZ84" s="225"/>
      <c r="DA84" s="231"/>
      <c r="DB84" s="232"/>
      <c r="DC84" s="232"/>
      <c r="DD84" s="233"/>
      <c r="DE84" s="246" t="str">
        <f>IF(SUMPRODUCT((DB83:DB87)*(DC83:DC87))=0,"",SUMPRODUCT((DB83:DB87)*(DC83:DC87)))</f>
        <v/>
      </c>
      <c r="DH84" s="225"/>
      <c r="DI84" s="225"/>
      <c r="DJ84" s="231"/>
      <c r="DK84" s="232"/>
      <c r="DL84" s="232"/>
      <c r="DM84" s="233"/>
      <c r="DN84" s="246" t="str">
        <f>IF(SUMPRODUCT((DK83:DK87)*(DL83:DL87))=0,"",SUMPRODUCT((DK83:DK87)*(DL83:DL87)))</f>
        <v/>
      </c>
      <c r="DQ84" s="225"/>
      <c r="DR84" s="225"/>
      <c r="DS84" s="231"/>
      <c r="DT84" s="232"/>
      <c r="DU84" s="232"/>
      <c r="DV84" s="233"/>
      <c r="DW84" s="246" t="str">
        <f>IF(SUMPRODUCT((DT83:DT87)*(DU83:DU87))=0,"",SUMPRODUCT((DT83:DT87)*(DU83:DU87)))</f>
        <v/>
      </c>
      <c r="DZ84" s="225"/>
      <c r="EA84" s="225"/>
      <c r="EB84" s="231"/>
      <c r="EC84" s="232"/>
      <c r="ED84" s="232"/>
      <c r="EE84" s="233"/>
      <c r="EF84" s="246" t="str">
        <f>IF(SUMPRODUCT((EC83:EC87)*(ED83:ED87))=0,"",SUMPRODUCT((EC83:EC87)*(ED83:ED87)))</f>
        <v/>
      </c>
      <c r="EI84" s="225"/>
      <c r="EJ84" s="225"/>
      <c r="EK84" s="231"/>
      <c r="EL84" s="232"/>
      <c r="EM84" s="232"/>
      <c r="EN84" s="233"/>
      <c r="EO84" s="246" t="str">
        <f>IF(SUMPRODUCT((EL83:EL87)*(EM83:EM87))=0,"",SUMPRODUCT((EL83:EL87)*(EM83:EM87)))</f>
        <v/>
      </c>
      <c r="ER84" s="225"/>
      <c r="ES84" s="225"/>
      <c r="ET84" s="231"/>
      <c r="EU84" s="232"/>
      <c r="EV84" s="232"/>
      <c r="EW84" s="233"/>
      <c r="EX84" s="246" t="str">
        <f>IF(SUMPRODUCT((EU83:EU87)*(EV83:EV87))=0,"",SUMPRODUCT((EU83:EU87)*(EV83:EV87)))</f>
        <v/>
      </c>
      <c r="FA84" s="225"/>
      <c r="FB84" s="225"/>
      <c r="FC84" s="231"/>
      <c r="FD84" s="232"/>
      <c r="FE84" s="232"/>
      <c r="FF84" s="233"/>
      <c r="FG84" s="246" t="str">
        <f>IF(SUMPRODUCT((FD83:FD87)*(FE83:FE87))=0,"",SUMPRODUCT((FD83:FD87)*(FE83:FE87)))</f>
        <v/>
      </c>
      <c r="FJ84" s="225"/>
      <c r="FK84" s="225"/>
      <c r="FL84" s="231"/>
      <c r="FM84" s="232"/>
      <c r="FN84" s="232"/>
      <c r="FO84" s="233"/>
      <c r="FP84" s="246" t="str">
        <f>IF(SUMPRODUCT((FM83:FM87)*(FN83:FN87))=0,"",SUMPRODUCT((FM83:FM87)*(FN83:FN87)))</f>
        <v/>
      </c>
      <c r="FS84" s="225"/>
      <c r="FT84" s="225"/>
      <c r="FU84" s="231"/>
      <c r="FV84" s="232"/>
      <c r="FW84" s="232"/>
      <c r="FX84" s="233"/>
      <c r="FY84" s="246" t="str">
        <f>IF(SUMPRODUCT((FV83:FV87)*(FW83:FW87))=0,"",SUMPRODUCT((FV83:FV87)*(FW83:FW87)))</f>
        <v/>
      </c>
      <c r="GB84" s="225"/>
      <c r="GC84" s="225"/>
      <c r="GD84" s="231"/>
      <c r="GE84" s="232"/>
      <c r="GF84" s="232"/>
      <c r="GG84" s="233"/>
      <c r="GH84" s="246" t="str">
        <f>IF(SUMPRODUCT((GE83:GE87)*(GF83:GF87))=0,"",SUMPRODUCT((GE83:GE87)*(GF83:GF87)))</f>
        <v/>
      </c>
      <c r="GK84" s="225"/>
      <c r="GL84" s="225"/>
      <c r="GM84" s="231"/>
      <c r="GN84" s="232"/>
      <c r="GO84" s="232"/>
      <c r="GP84" s="233"/>
      <c r="GQ84" s="246" t="str">
        <f>IF(SUMPRODUCT((GN83:GN87)*(GO83:GO87))=0,"",SUMPRODUCT((GN83:GN87)*(GO83:GO87)))</f>
        <v/>
      </c>
      <c r="GT84" s="225"/>
      <c r="GU84" s="225"/>
      <c r="GV84" s="231"/>
      <c r="GW84" s="232"/>
      <c r="GX84" s="232"/>
      <c r="GY84" s="233"/>
      <c r="GZ84" s="246" t="str">
        <f>IF(SUMPRODUCT((GW83:GW87)*(GX83:GX87))=0,"",SUMPRODUCT((GW83:GW87)*(GX83:GX87)))</f>
        <v/>
      </c>
      <c r="HC84" s="225"/>
      <c r="HD84" s="225"/>
      <c r="HE84" s="231"/>
      <c r="HF84" s="232"/>
      <c r="HG84" s="232"/>
      <c r="HH84" s="233"/>
      <c r="HI84" s="246" t="str">
        <f>IF(SUMPRODUCT((HF83:HF87)*(HG83:HG87))=0,"",SUMPRODUCT((HF83:HF87)*(HG83:HG87)))</f>
        <v/>
      </c>
    </row>
    <row r="85" spans="4:217" ht="14" hidden="1" outlineLevel="2">
      <c r="D85" s="225"/>
      <c r="E85" s="225"/>
      <c r="F85" s="231"/>
      <c r="G85" s="232"/>
      <c r="H85" s="232"/>
      <c r="I85" s="233"/>
      <c r="J85" s="246" t="str">
        <f>IF(SUMPRODUCT((G83:G87)*(H83:H87))=0,"",SUMPRODUCT((G83:G87)*(H83:H87)))</f>
        <v/>
      </c>
      <c r="M85" s="225"/>
      <c r="N85" s="225"/>
      <c r="O85" s="231"/>
      <c r="P85" s="232"/>
      <c r="Q85" s="232"/>
      <c r="R85" s="233"/>
      <c r="S85" s="246" t="str">
        <f>IF(SUMPRODUCT((P83:P87)*(Q83:Q87))=0,"",SUMPRODUCT((P83:P87)*(Q83:Q87)))</f>
        <v/>
      </c>
      <c r="V85" s="225"/>
      <c r="W85" s="225"/>
      <c r="X85" s="231"/>
      <c r="Y85" s="232"/>
      <c r="Z85" s="232"/>
      <c r="AA85" s="233"/>
      <c r="AB85" s="246" t="str">
        <f>IF(SUMPRODUCT((Y83:Y87)*(Z83:Z87))=0,"",SUMPRODUCT((Y83:Y87)*(Z83:Z87)))</f>
        <v/>
      </c>
      <c r="AE85" s="225"/>
      <c r="AF85" s="225"/>
      <c r="AG85" s="231"/>
      <c r="AH85" s="232"/>
      <c r="AI85" s="232"/>
      <c r="AJ85" s="233"/>
      <c r="AK85" s="246" t="str">
        <f>IF(SUMPRODUCT((AH83:AH87)*(AI83:AI87))=0,"",SUMPRODUCT((AH83:AH87)*(AI83:AI87)))</f>
        <v/>
      </c>
      <c r="AN85" s="225"/>
      <c r="AO85" s="225"/>
      <c r="AP85" s="231"/>
      <c r="AQ85" s="232"/>
      <c r="AR85" s="232"/>
      <c r="AS85" s="233"/>
      <c r="AT85" s="246" t="str">
        <f>IF(SUMPRODUCT((AQ83:AQ87)*(AR83:AR87))=0,"",SUMPRODUCT((AQ83:AQ87)*(AR83:AR87)))</f>
        <v/>
      </c>
      <c r="AW85" s="225"/>
      <c r="AX85" s="225"/>
      <c r="AY85" s="231"/>
      <c r="AZ85" s="232"/>
      <c r="BA85" s="232"/>
      <c r="BB85" s="233"/>
      <c r="BC85" s="246" t="str">
        <f>IF(SUMPRODUCT((AZ83:AZ87)*(BA83:BA87))=0,"",SUMPRODUCT((AZ83:AZ87)*(BA83:BA87)))</f>
        <v/>
      </c>
      <c r="BF85" s="225"/>
      <c r="BG85" s="225"/>
      <c r="BH85" s="231"/>
      <c r="BI85" s="232"/>
      <c r="BJ85" s="232"/>
      <c r="BK85" s="233"/>
      <c r="BL85" s="246" t="str">
        <f>IF(SUMPRODUCT((BI83:BI87)*(BJ83:BJ87))=0,"",SUMPRODUCT((BI83:BI87)*(BJ83:BJ87)))</f>
        <v/>
      </c>
      <c r="BO85" s="225"/>
      <c r="BP85" s="225"/>
      <c r="BQ85" s="231"/>
      <c r="BR85" s="232"/>
      <c r="BS85" s="232"/>
      <c r="BT85" s="233"/>
      <c r="BU85" s="246" t="str">
        <f>IF(SUMPRODUCT((BR83:BR87)*(BS83:BS87))=0,"",SUMPRODUCT((BR83:BR87)*(BS83:BS87)))</f>
        <v/>
      </c>
      <c r="BX85" s="225"/>
      <c r="BY85" s="225"/>
      <c r="BZ85" s="231"/>
      <c r="CA85" s="232"/>
      <c r="CB85" s="232"/>
      <c r="CC85" s="233"/>
      <c r="CD85" s="246" t="str">
        <f>IF(SUMPRODUCT((CA83:CA87)*(CB83:CB87))=0,"",SUMPRODUCT((CA83:CA87)*(CB83:CB87)))</f>
        <v/>
      </c>
      <c r="CG85" s="225"/>
      <c r="CH85" s="225"/>
      <c r="CI85" s="231"/>
      <c r="CJ85" s="232"/>
      <c r="CK85" s="232"/>
      <c r="CL85" s="233"/>
      <c r="CM85" s="246" t="str">
        <f>IF(SUMPRODUCT((CJ83:CJ87)*(CK83:CK87))=0,"",SUMPRODUCT((CJ83:CJ87)*(CK83:CK87)))</f>
        <v/>
      </c>
      <c r="CP85" s="225"/>
      <c r="CQ85" s="225"/>
      <c r="CR85" s="231"/>
      <c r="CS85" s="232"/>
      <c r="CT85" s="232"/>
      <c r="CU85" s="233"/>
      <c r="CV85" s="246" t="str">
        <f>IF(SUMPRODUCT((CS83:CS87)*(CT83:CT87))=0,"",SUMPRODUCT((CS83:CS87)*(CT83:CT87)))</f>
        <v/>
      </c>
      <c r="CY85" s="225"/>
      <c r="CZ85" s="225"/>
      <c r="DA85" s="231"/>
      <c r="DB85" s="232"/>
      <c r="DC85" s="232"/>
      <c r="DD85" s="233"/>
      <c r="DE85" s="246" t="str">
        <f>IF(SUMPRODUCT((DB83:DB87)*(DC83:DC87))=0,"",SUMPRODUCT((DB83:DB87)*(DC83:DC87)))</f>
        <v/>
      </c>
      <c r="DH85" s="225"/>
      <c r="DI85" s="225"/>
      <c r="DJ85" s="231"/>
      <c r="DK85" s="232"/>
      <c r="DL85" s="232"/>
      <c r="DM85" s="233"/>
      <c r="DN85" s="246" t="str">
        <f>IF(SUMPRODUCT((DK83:DK87)*(DL83:DL87))=0,"",SUMPRODUCT((DK83:DK87)*(DL83:DL87)))</f>
        <v/>
      </c>
      <c r="DQ85" s="225"/>
      <c r="DR85" s="225"/>
      <c r="DS85" s="231"/>
      <c r="DT85" s="232"/>
      <c r="DU85" s="232"/>
      <c r="DV85" s="233"/>
      <c r="DW85" s="246" t="str">
        <f>IF(SUMPRODUCT((DT83:DT87)*(DU83:DU87))=0,"",SUMPRODUCT((DT83:DT87)*(DU83:DU87)))</f>
        <v/>
      </c>
      <c r="DZ85" s="225"/>
      <c r="EA85" s="225"/>
      <c r="EB85" s="231"/>
      <c r="EC85" s="232"/>
      <c r="ED85" s="232"/>
      <c r="EE85" s="233"/>
      <c r="EF85" s="246" t="str">
        <f>IF(SUMPRODUCT((EC83:EC87)*(ED83:ED87))=0,"",SUMPRODUCT((EC83:EC87)*(ED83:ED87)))</f>
        <v/>
      </c>
      <c r="EI85" s="225"/>
      <c r="EJ85" s="225"/>
      <c r="EK85" s="231"/>
      <c r="EL85" s="232"/>
      <c r="EM85" s="232"/>
      <c r="EN85" s="233"/>
      <c r="EO85" s="246" t="str">
        <f>IF(SUMPRODUCT((EL83:EL87)*(EM83:EM87))=0,"",SUMPRODUCT((EL83:EL87)*(EM83:EM87)))</f>
        <v/>
      </c>
      <c r="ER85" s="225"/>
      <c r="ES85" s="225"/>
      <c r="ET85" s="231"/>
      <c r="EU85" s="232"/>
      <c r="EV85" s="232"/>
      <c r="EW85" s="233"/>
      <c r="EX85" s="246" t="str">
        <f>IF(SUMPRODUCT((EU83:EU87)*(EV83:EV87))=0,"",SUMPRODUCT((EU83:EU87)*(EV83:EV87)))</f>
        <v/>
      </c>
      <c r="FA85" s="225"/>
      <c r="FB85" s="225"/>
      <c r="FC85" s="231"/>
      <c r="FD85" s="232"/>
      <c r="FE85" s="232"/>
      <c r="FF85" s="233"/>
      <c r="FG85" s="246" t="str">
        <f>IF(SUMPRODUCT((FD83:FD87)*(FE83:FE87))=0,"",SUMPRODUCT((FD83:FD87)*(FE83:FE87)))</f>
        <v/>
      </c>
      <c r="FJ85" s="225"/>
      <c r="FK85" s="225"/>
      <c r="FL85" s="231"/>
      <c r="FM85" s="232"/>
      <c r="FN85" s="232"/>
      <c r="FO85" s="233"/>
      <c r="FP85" s="246" t="str">
        <f>IF(SUMPRODUCT((FM83:FM87)*(FN83:FN87))=0,"",SUMPRODUCT((FM83:FM87)*(FN83:FN87)))</f>
        <v/>
      </c>
      <c r="FS85" s="225"/>
      <c r="FT85" s="225"/>
      <c r="FU85" s="231"/>
      <c r="FV85" s="232"/>
      <c r="FW85" s="232"/>
      <c r="FX85" s="233"/>
      <c r="FY85" s="246" t="str">
        <f>IF(SUMPRODUCT((FV83:FV87)*(FW83:FW87))=0,"",SUMPRODUCT((FV83:FV87)*(FW83:FW87)))</f>
        <v/>
      </c>
      <c r="GB85" s="225"/>
      <c r="GC85" s="225"/>
      <c r="GD85" s="231"/>
      <c r="GE85" s="232"/>
      <c r="GF85" s="232"/>
      <c r="GG85" s="233"/>
      <c r="GH85" s="246" t="str">
        <f>IF(SUMPRODUCT((GE83:GE87)*(GF83:GF87))=0,"",SUMPRODUCT((GE83:GE87)*(GF83:GF87)))</f>
        <v/>
      </c>
      <c r="GK85" s="225"/>
      <c r="GL85" s="225"/>
      <c r="GM85" s="231"/>
      <c r="GN85" s="232"/>
      <c r="GO85" s="232"/>
      <c r="GP85" s="233"/>
      <c r="GQ85" s="246" t="str">
        <f>IF(SUMPRODUCT((GN83:GN87)*(GO83:GO87))=0,"",SUMPRODUCT((GN83:GN87)*(GO83:GO87)))</f>
        <v/>
      </c>
      <c r="GT85" s="225"/>
      <c r="GU85" s="225"/>
      <c r="GV85" s="231"/>
      <c r="GW85" s="232"/>
      <c r="GX85" s="232"/>
      <c r="GY85" s="233"/>
      <c r="GZ85" s="246" t="str">
        <f>IF(SUMPRODUCT((GW83:GW87)*(GX83:GX87))=0,"",SUMPRODUCT((GW83:GW87)*(GX83:GX87)))</f>
        <v/>
      </c>
      <c r="HC85" s="225"/>
      <c r="HD85" s="225"/>
      <c r="HE85" s="231"/>
      <c r="HF85" s="232"/>
      <c r="HG85" s="232"/>
      <c r="HH85" s="233"/>
      <c r="HI85" s="246" t="str">
        <f>IF(SUMPRODUCT((HF83:HF87)*(HG83:HG87))=0,"",SUMPRODUCT((HF83:HF87)*(HG83:HG87)))</f>
        <v/>
      </c>
    </row>
    <row r="86" spans="4:217" ht="14" hidden="1" outlineLevel="2">
      <c r="D86" s="225"/>
      <c r="E86" s="225"/>
      <c r="F86" s="231"/>
      <c r="G86" s="232"/>
      <c r="H86" s="232"/>
      <c r="I86" s="233"/>
      <c r="J86" s="246" t="str">
        <f>IF(SUMPRODUCT((G83:G87)*(H83:H87))=0,"",SUMPRODUCT((G83:G87)*(H83:H87)))</f>
        <v/>
      </c>
      <c r="M86" s="225"/>
      <c r="N86" s="225"/>
      <c r="O86" s="231"/>
      <c r="P86" s="232"/>
      <c r="Q86" s="232"/>
      <c r="R86" s="233"/>
      <c r="S86" s="246" t="str">
        <f>IF(SUMPRODUCT((P83:P87)*(Q83:Q87))=0,"",SUMPRODUCT((P83:P87)*(Q83:Q87)))</f>
        <v/>
      </c>
      <c r="V86" s="225"/>
      <c r="W86" s="225"/>
      <c r="X86" s="231"/>
      <c r="Y86" s="232"/>
      <c r="Z86" s="232"/>
      <c r="AA86" s="233"/>
      <c r="AB86" s="246" t="str">
        <f>IF(SUMPRODUCT((Y83:Y87)*(Z83:Z87))=0,"",SUMPRODUCT((Y83:Y87)*(Z83:Z87)))</f>
        <v/>
      </c>
      <c r="AE86" s="225"/>
      <c r="AF86" s="225"/>
      <c r="AG86" s="231"/>
      <c r="AH86" s="232"/>
      <c r="AI86" s="232"/>
      <c r="AJ86" s="233"/>
      <c r="AK86" s="246" t="str">
        <f>IF(SUMPRODUCT((AH83:AH87)*(AI83:AI87))=0,"",SUMPRODUCT((AH83:AH87)*(AI83:AI87)))</f>
        <v/>
      </c>
      <c r="AN86" s="225"/>
      <c r="AO86" s="225"/>
      <c r="AP86" s="231"/>
      <c r="AQ86" s="232"/>
      <c r="AR86" s="232"/>
      <c r="AS86" s="233"/>
      <c r="AT86" s="246" t="str">
        <f>IF(SUMPRODUCT((AQ83:AQ87)*(AR83:AR87))=0,"",SUMPRODUCT((AQ83:AQ87)*(AR83:AR87)))</f>
        <v/>
      </c>
      <c r="AW86" s="225"/>
      <c r="AX86" s="225"/>
      <c r="AY86" s="231"/>
      <c r="AZ86" s="232"/>
      <c r="BA86" s="232"/>
      <c r="BB86" s="233"/>
      <c r="BC86" s="246" t="str">
        <f>IF(SUMPRODUCT((AZ83:AZ87)*(BA83:BA87))=0,"",SUMPRODUCT((AZ83:AZ87)*(BA83:BA87)))</f>
        <v/>
      </c>
      <c r="BF86" s="225"/>
      <c r="BG86" s="225"/>
      <c r="BH86" s="231"/>
      <c r="BI86" s="232"/>
      <c r="BJ86" s="232"/>
      <c r="BK86" s="233"/>
      <c r="BL86" s="246" t="str">
        <f>IF(SUMPRODUCT((BI83:BI87)*(BJ83:BJ87))=0,"",SUMPRODUCT((BI83:BI87)*(BJ83:BJ87)))</f>
        <v/>
      </c>
      <c r="BO86" s="225"/>
      <c r="BP86" s="225"/>
      <c r="BQ86" s="231"/>
      <c r="BR86" s="232"/>
      <c r="BS86" s="232"/>
      <c r="BT86" s="233"/>
      <c r="BU86" s="246" t="str">
        <f>IF(SUMPRODUCT((BR83:BR87)*(BS83:BS87))=0,"",SUMPRODUCT((BR83:BR87)*(BS83:BS87)))</f>
        <v/>
      </c>
      <c r="BX86" s="225"/>
      <c r="BY86" s="225"/>
      <c r="BZ86" s="231"/>
      <c r="CA86" s="232"/>
      <c r="CB86" s="232"/>
      <c r="CC86" s="233"/>
      <c r="CD86" s="246" t="str">
        <f>IF(SUMPRODUCT((CA83:CA87)*(CB83:CB87))=0,"",SUMPRODUCT((CA83:CA87)*(CB83:CB87)))</f>
        <v/>
      </c>
      <c r="CG86" s="225"/>
      <c r="CH86" s="225"/>
      <c r="CI86" s="231"/>
      <c r="CJ86" s="232"/>
      <c r="CK86" s="232"/>
      <c r="CL86" s="233"/>
      <c r="CM86" s="246" t="str">
        <f>IF(SUMPRODUCT((CJ83:CJ87)*(CK83:CK87))=0,"",SUMPRODUCT((CJ83:CJ87)*(CK83:CK87)))</f>
        <v/>
      </c>
      <c r="CP86" s="225"/>
      <c r="CQ86" s="225"/>
      <c r="CR86" s="231"/>
      <c r="CS86" s="232"/>
      <c r="CT86" s="232"/>
      <c r="CU86" s="233"/>
      <c r="CV86" s="246" t="str">
        <f>IF(SUMPRODUCT((CS83:CS87)*(CT83:CT87))=0,"",SUMPRODUCT((CS83:CS87)*(CT83:CT87)))</f>
        <v/>
      </c>
      <c r="CY86" s="225"/>
      <c r="CZ86" s="225"/>
      <c r="DA86" s="231"/>
      <c r="DB86" s="232"/>
      <c r="DC86" s="232"/>
      <c r="DD86" s="233"/>
      <c r="DE86" s="246" t="str">
        <f>IF(SUMPRODUCT((DB83:DB87)*(DC83:DC87))=0,"",SUMPRODUCT((DB83:DB87)*(DC83:DC87)))</f>
        <v/>
      </c>
      <c r="DH86" s="225"/>
      <c r="DI86" s="225"/>
      <c r="DJ86" s="231"/>
      <c r="DK86" s="232"/>
      <c r="DL86" s="232"/>
      <c r="DM86" s="233"/>
      <c r="DN86" s="246" t="str">
        <f>IF(SUMPRODUCT((DK83:DK87)*(DL83:DL87))=0,"",SUMPRODUCT((DK83:DK87)*(DL83:DL87)))</f>
        <v/>
      </c>
      <c r="DQ86" s="225"/>
      <c r="DR86" s="225"/>
      <c r="DS86" s="231"/>
      <c r="DT86" s="232"/>
      <c r="DU86" s="232"/>
      <c r="DV86" s="233"/>
      <c r="DW86" s="246" t="str">
        <f>IF(SUMPRODUCT((DT83:DT87)*(DU83:DU87))=0,"",SUMPRODUCT((DT83:DT87)*(DU83:DU87)))</f>
        <v/>
      </c>
      <c r="DZ86" s="225"/>
      <c r="EA86" s="225"/>
      <c r="EB86" s="231"/>
      <c r="EC86" s="232"/>
      <c r="ED86" s="232"/>
      <c r="EE86" s="233"/>
      <c r="EF86" s="246" t="str">
        <f>IF(SUMPRODUCT((EC83:EC87)*(ED83:ED87))=0,"",SUMPRODUCT((EC83:EC87)*(ED83:ED87)))</f>
        <v/>
      </c>
      <c r="EI86" s="225"/>
      <c r="EJ86" s="225"/>
      <c r="EK86" s="231"/>
      <c r="EL86" s="232"/>
      <c r="EM86" s="232"/>
      <c r="EN86" s="233"/>
      <c r="EO86" s="246" t="str">
        <f>IF(SUMPRODUCT((EL83:EL87)*(EM83:EM87))=0,"",SUMPRODUCT((EL83:EL87)*(EM83:EM87)))</f>
        <v/>
      </c>
      <c r="ER86" s="225"/>
      <c r="ES86" s="225"/>
      <c r="ET86" s="231"/>
      <c r="EU86" s="232"/>
      <c r="EV86" s="232"/>
      <c r="EW86" s="233"/>
      <c r="EX86" s="246" t="str">
        <f>IF(SUMPRODUCT((EU83:EU87)*(EV83:EV87))=0,"",SUMPRODUCT((EU83:EU87)*(EV83:EV87)))</f>
        <v/>
      </c>
      <c r="FA86" s="225"/>
      <c r="FB86" s="225"/>
      <c r="FC86" s="231"/>
      <c r="FD86" s="232"/>
      <c r="FE86" s="232"/>
      <c r="FF86" s="233"/>
      <c r="FG86" s="246" t="str">
        <f>IF(SUMPRODUCT((FD83:FD87)*(FE83:FE87))=0,"",SUMPRODUCT((FD83:FD87)*(FE83:FE87)))</f>
        <v/>
      </c>
      <c r="FJ86" s="225"/>
      <c r="FK86" s="225"/>
      <c r="FL86" s="231"/>
      <c r="FM86" s="232"/>
      <c r="FN86" s="232"/>
      <c r="FO86" s="233"/>
      <c r="FP86" s="246" t="str">
        <f>IF(SUMPRODUCT((FM83:FM87)*(FN83:FN87))=0,"",SUMPRODUCT((FM83:FM87)*(FN83:FN87)))</f>
        <v/>
      </c>
      <c r="FS86" s="225"/>
      <c r="FT86" s="225"/>
      <c r="FU86" s="231"/>
      <c r="FV86" s="232"/>
      <c r="FW86" s="232"/>
      <c r="FX86" s="233"/>
      <c r="FY86" s="246" t="str">
        <f>IF(SUMPRODUCT((FV83:FV87)*(FW83:FW87))=0,"",SUMPRODUCT((FV83:FV87)*(FW83:FW87)))</f>
        <v/>
      </c>
      <c r="GB86" s="225"/>
      <c r="GC86" s="225"/>
      <c r="GD86" s="231"/>
      <c r="GE86" s="232"/>
      <c r="GF86" s="232"/>
      <c r="GG86" s="233"/>
      <c r="GH86" s="246" t="str">
        <f>IF(SUMPRODUCT((GE83:GE87)*(GF83:GF87))=0,"",SUMPRODUCT((GE83:GE87)*(GF83:GF87)))</f>
        <v/>
      </c>
      <c r="GK86" s="225"/>
      <c r="GL86" s="225"/>
      <c r="GM86" s="231"/>
      <c r="GN86" s="232"/>
      <c r="GO86" s="232"/>
      <c r="GP86" s="233"/>
      <c r="GQ86" s="246" t="str">
        <f>IF(SUMPRODUCT((GN83:GN87)*(GO83:GO87))=0,"",SUMPRODUCT((GN83:GN87)*(GO83:GO87)))</f>
        <v/>
      </c>
      <c r="GT86" s="225"/>
      <c r="GU86" s="225"/>
      <c r="GV86" s="231"/>
      <c r="GW86" s="232"/>
      <c r="GX86" s="232"/>
      <c r="GY86" s="233"/>
      <c r="GZ86" s="246" t="str">
        <f>IF(SUMPRODUCT((GW83:GW87)*(GX83:GX87))=0,"",SUMPRODUCT((GW83:GW87)*(GX83:GX87)))</f>
        <v/>
      </c>
      <c r="HC86" s="225"/>
      <c r="HD86" s="225"/>
      <c r="HE86" s="231"/>
      <c r="HF86" s="232"/>
      <c r="HG86" s="232"/>
      <c r="HH86" s="233"/>
      <c r="HI86" s="246" t="str">
        <f>IF(SUMPRODUCT((HF83:HF87)*(HG83:HG87))=0,"",SUMPRODUCT((HF83:HF87)*(HG83:HG87)))</f>
        <v/>
      </c>
    </row>
    <row r="87" spans="4:217" ht="14" hidden="1" outlineLevel="2">
      <c r="D87" s="225"/>
      <c r="E87" s="225"/>
      <c r="F87" s="231"/>
      <c r="G87" s="232"/>
      <c r="H87" s="232"/>
      <c r="I87" s="233"/>
      <c r="J87" s="246" t="str">
        <f>IF(SUMPRODUCT((G83:G87)*(H83:H87))=0,"",SUMPRODUCT((G83:G87)*(H83:H87)))</f>
        <v/>
      </c>
      <c r="M87" s="225"/>
      <c r="N87" s="225"/>
      <c r="O87" s="231"/>
      <c r="P87" s="232"/>
      <c r="Q87" s="232"/>
      <c r="R87" s="233"/>
      <c r="S87" s="246" t="str">
        <f>IF(SUMPRODUCT((P83:P87)*(Q83:Q87))=0,"",SUMPRODUCT((P83:P87)*(Q83:Q87)))</f>
        <v/>
      </c>
      <c r="V87" s="225"/>
      <c r="W87" s="225"/>
      <c r="X87" s="231"/>
      <c r="Y87" s="232"/>
      <c r="Z87" s="232"/>
      <c r="AA87" s="233"/>
      <c r="AB87" s="246" t="str">
        <f>IF(SUMPRODUCT((Y83:Y87)*(Z83:Z87))=0,"",SUMPRODUCT((Y83:Y87)*(Z83:Z87)))</f>
        <v/>
      </c>
      <c r="AE87" s="225"/>
      <c r="AF87" s="225"/>
      <c r="AG87" s="231"/>
      <c r="AH87" s="232"/>
      <c r="AI87" s="232"/>
      <c r="AJ87" s="233"/>
      <c r="AK87" s="246" t="str">
        <f>IF(SUMPRODUCT((AH83:AH87)*(AI83:AI87))=0,"",SUMPRODUCT((AH83:AH87)*(AI83:AI87)))</f>
        <v/>
      </c>
      <c r="AN87" s="225"/>
      <c r="AO87" s="225"/>
      <c r="AP87" s="231"/>
      <c r="AQ87" s="232"/>
      <c r="AR87" s="232"/>
      <c r="AS87" s="233"/>
      <c r="AT87" s="246" t="str">
        <f>IF(SUMPRODUCT((AQ83:AQ87)*(AR83:AR87))=0,"",SUMPRODUCT((AQ83:AQ87)*(AR83:AR87)))</f>
        <v/>
      </c>
      <c r="AW87" s="225"/>
      <c r="AX87" s="225"/>
      <c r="AY87" s="231"/>
      <c r="AZ87" s="232"/>
      <c r="BA87" s="232"/>
      <c r="BB87" s="233"/>
      <c r="BC87" s="246" t="str">
        <f>IF(SUMPRODUCT((AZ83:AZ87)*(BA83:BA87))=0,"",SUMPRODUCT((AZ83:AZ87)*(BA83:BA87)))</f>
        <v/>
      </c>
      <c r="BF87" s="225"/>
      <c r="BG87" s="225"/>
      <c r="BH87" s="231"/>
      <c r="BI87" s="232"/>
      <c r="BJ87" s="232"/>
      <c r="BK87" s="233"/>
      <c r="BL87" s="246" t="str">
        <f>IF(SUMPRODUCT((BI83:BI87)*(BJ83:BJ87))=0,"",SUMPRODUCT((BI83:BI87)*(BJ83:BJ87)))</f>
        <v/>
      </c>
      <c r="BO87" s="225"/>
      <c r="BP87" s="225"/>
      <c r="BQ87" s="231"/>
      <c r="BR87" s="232"/>
      <c r="BS87" s="232"/>
      <c r="BT87" s="233"/>
      <c r="BU87" s="246" t="str">
        <f>IF(SUMPRODUCT((BR83:BR87)*(BS83:BS87))=0,"",SUMPRODUCT((BR83:BR87)*(BS83:BS87)))</f>
        <v/>
      </c>
      <c r="BX87" s="225"/>
      <c r="BY87" s="225"/>
      <c r="BZ87" s="231"/>
      <c r="CA87" s="232"/>
      <c r="CB87" s="232"/>
      <c r="CC87" s="233"/>
      <c r="CD87" s="246" t="str">
        <f>IF(SUMPRODUCT((CA83:CA87)*(CB83:CB87))=0,"",SUMPRODUCT((CA83:CA87)*(CB83:CB87)))</f>
        <v/>
      </c>
      <c r="CG87" s="225"/>
      <c r="CH87" s="225"/>
      <c r="CI87" s="231"/>
      <c r="CJ87" s="232"/>
      <c r="CK87" s="232"/>
      <c r="CL87" s="233"/>
      <c r="CM87" s="246" t="str">
        <f>IF(SUMPRODUCT((CJ83:CJ87)*(CK83:CK87))=0,"",SUMPRODUCT((CJ83:CJ87)*(CK83:CK87)))</f>
        <v/>
      </c>
      <c r="CP87" s="225"/>
      <c r="CQ87" s="225"/>
      <c r="CR87" s="231"/>
      <c r="CS87" s="232"/>
      <c r="CT87" s="232"/>
      <c r="CU87" s="233"/>
      <c r="CV87" s="246" t="str">
        <f>IF(SUMPRODUCT((CS83:CS87)*(CT83:CT87))=0,"",SUMPRODUCT((CS83:CS87)*(CT83:CT87)))</f>
        <v/>
      </c>
      <c r="CY87" s="225"/>
      <c r="CZ87" s="225"/>
      <c r="DA87" s="231"/>
      <c r="DB87" s="232"/>
      <c r="DC87" s="232"/>
      <c r="DD87" s="233"/>
      <c r="DE87" s="246" t="str">
        <f>IF(SUMPRODUCT((DB83:DB87)*(DC83:DC87))=0,"",SUMPRODUCT((DB83:DB87)*(DC83:DC87)))</f>
        <v/>
      </c>
      <c r="DH87" s="225"/>
      <c r="DI87" s="225"/>
      <c r="DJ87" s="231"/>
      <c r="DK87" s="232"/>
      <c r="DL87" s="232"/>
      <c r="DM87" s="233"/>
      <c r="DN87" s="246" t="str">
        <f>IF(SUMPRODUCT((DK83:DK87)*(DL83:DL87))=0,"",SUMPRODUCT((DK83:DK87)*(DL83:DL87)))</f>
        <v/>
      </c>
      <c r="DQ87" s="225"/>
      <c r="DR87" s="225"/>
      <c r="DS87" s="231"/>
      <c r="DT87" s="232"/>
      <c r="DU87" s="232"/>
      <c r="DV87" s="233"/>
      <c r="DW87" s="246" t="str">
        <f>IF(SUMPRODUCT((DT83:DT87)*(DU83:DU87))=0,"",SUMPRODUCT((DT83:DT87)*(DU83:DU87)))</f>
        <v/>
      </c>
      <c r="DZ87" s="225"/>
      <c r="EA87" s="225"/>
      <c r="EB87" s="231"/>
      <c r="EC87" s="232"/>
      <c r="ED87" s="232"/>
      <c r="EE87" s="233"/>
      <c r="EF87" s="246" t="str">
        <f>IF(SUMPRODUCT((EC83:EC87)*(ED83:ED87))=0,"",SUMPRODUCT((EC83:EC87)*(ED83:ED87)))</f>
        <v/>
      </c>
      <c r="EI87" s="225"/>
      <c r="EJ87" s="225"/>
      <c r="EK87" s="231"/>
      <c r="EL87" s="232"/>
      <c r="EM87" s="232"/>
      <c r="EN87" s="233"/>
      <c r="EO87" s="246" t="str">
        <f>IF(SUMPRODUCT((EL83:EL87)*(EM83:EM87))=0,"",SUMPRODUCT((EL83:EL87)*(EM83:EM87)))</f>
        <v/>
      </c>
      <c r="ER87" s="225"/>
      <c r="ES87" s="225"/>
      <c r="ET87" s="231"/>
      <c r="EU87" s="232"/>
      <c r="EV87" s="232"/>
      <c r="EW87" s="233"/>
      <c r="EX87" s="246" t="str">
        <f>IF(SUMPRODUCT((EU83:EU87)*(EV83:EV87))=0,"",SUMPRODUCT((EU83:EU87)*(EV83:EV87)))</f>
        <v/>
      </c>
      <c r="FA87" s="225"/>
      <c r="FB87" s="225"/>
      <c r="FC87" s="231"/>
      <c r="FD87" s="232"/>
      <c r="FE87" s="232"/>
      <c r="FF87" s="233"/>
      <c r="FG87" s="246" t="str">
        <f>IF(SUMPRODUCT((FD83:FD87)*(FE83:FE87))=0,"",SUMPRODUCT((FD83:FD87)*(FE83:FE87)))</f>
        <v/>
      </c>
      <c r="FJ87" s="225"/>
      <c r="FK87" s="225"/>
      <c r="FL87" s="231"/>
      <c r="FM87" s="232"/>
      <c r="FN87" s="232"/>
      <c r="FO87" s="233"/>
      <c r="FP87" s="246" t="str">
        <f>IF(SUMPRODUCT((FM83:FM87)*(FN83:FN87))=0,"",SUMPRODUCT((FM83:FM87)*(FN83:FN87)))</f>
        <v/>
      </c>
      <c r="FS87" s="225"/>
      <c r="FT87" s="225"/>
      <c r="FU87" s="231"/>
      <c r="FV87" s="232"/>
      <c r="FW87" s="232"/>
      <c r="FX87" s="233"/>
      <c r="FY87" s="246" t="str">
        <f>IF(SUMPRODUCT((FV83:FV87)*(FW83:FW87))=0,"",SUMPRODUCT((FV83:FV87)*(FW83:FW87)))</f>
        <v/>
      </c>
      <c r="GB87" s="225"/>
      <c r="GC87" s="225"/>
      <c r="GD87" s="231"/>
      <c r="GE87" s="232"/>
      <c r="GF87" s="232"/>
      <c r="GG87" s="233"/>
      <c r="GH87" s="246" t="str">
        <f>IF(SUMPRODUCT((GE83:GE87)*(GF83:GF87))=0,"",SUMPRODUCT((GE83:GE87)*(GF83:GF87)))</f>
        <v/>
      </c>
      <c r="GK87" s="225"/>
      <c r="GL87" s="225"/>
      <c r="GM87" s="231"/>
      <c r="GN87" s="232"/>
      <c r="GO87" s="232"/>
      <c r="GP87" s="233"/>
      <c r="GQ87" s="246" t="str">
        <f>IF(SUMPRODUCT((GN83:GN87)*(GO83:GO87))=0,"",SUMPRODUCT((GN83:GN87)*(GO83:GO87)))</f>
        <v/>
      </c>
      <c r="GT87" s="225"/>
      <c r="GU87" s="225"/>
      <c r="GV87" s="231"/>
      <c r="GW87" s="232"/>
      <c r="GX87" s="232"/>
      <c r="GY87" s="233"/>
      <c r="GZ87" s="246" t="str">
        <f>IF(SUMPRODUCT((GW83:GW87)*(GX83:GX87))=0,"",SUMPRODUCT((GW83:GW87)*(GX83:GX87)))</f>
        <v/>
      </c>
      <c r="HC87" s="225"/>
      <c r="HD87" s="225"/>
      <c r="HE87" s="231"/>
      <c r="HF87" s="232"/>
      <c r="HG87" s="232"/>
      <c r="HH87" s="233"/>
      <c r="HI87" s="246" t="str">
        <f>IF(SUMPRODUCT((HF83:HF87)*(HG83:HG87))=0,"",SUMPRODUCT((HF83:HF87)*(HG83:HG87)))</f>
        <v/>
      </c>
    </row>
    <row r="88" spans="4:217" ht="14" hidden="1" outlineLevel="1">
      <c r="D88" s="225"/>
      <c r="E88" s="225"/>
      <c r="F88" s="234"/>
      <c r="G88" s="227"/>
      <c r="H88" s="227"/>
      <c r="I88" s="228"/>
      <c r="J88" s="228"/>
      <c r="M88" s="225"/>
      <c r="N88" s="225"/>
      <c r="O88" s="234"/>
      <c r="P88" s="227"/>
      <c r="Q88" s="227"/>
      <c r="R88" s="228"/>
      <c r="S88" s="228"/>
      <c r="V88" s="225"/>
      <c r="W88" s="225"/>
      <c r="X88" s="234"/>
      <c r="Y88" s="227"/>
      <c r="Z88" s="227"/>
      <c r="AA88" s="228"/>
      <c r="AB88" s="228"/>
      <c r="AE88" s="225"/>
      <c r="AF88" s="225"/>
      <c r="AG88" s="234"/>
      <c r="AH88" s="227"/>
      <c r="AI88" s="227"/>
      <c r="AJ88" s="228"/>
      <c r="AK88" s="228"/>
      <c r="AN88" s="225"/>
      <c r="AO88" s="225"/>
      <c r="AP88" s="234"/>
      <c r="AQ88" s="227"/>
      <c r="AR88" s="227"/>
      <c r="AS88" s="228"/>
      <c r="AT88" s="228"/>
      <c r="AW88" s="225"/>
      <c r="AX88" s="225"/>
      <c r="AY88" s="234"/>
      <c r="AZ88" s="227"/>
      <c r="BA88" s="227"/>
      <c r="BB88" s="228"/>
      <c r="BC88" s="228"/>
      <c r="BF88" s="225"/>
      <c r="BG88" s="225"/>
      <c r="BH88" s="234"/>
      <c r="BI88" s="227"/>
      <c r="BJ88" s="227"/>
      <c r="BK88" s="228"/>
      <c r="BL88" s="228"/>
      <c r="BO88" s="225"/>
      <c r="BP88" s="225"/>
      <c r="BQ88" s="234"/>
      <c r="BR88" s="227"/>
      <c r="BS88" s="227"/>
      <c r="BT88" s="228"/>
      <c r="BU88" s="228"/>
      <c r="BX88" s="225"/>
      <c r="BY88" s="225"/>
      <c r="BZ88" s="234"/>
      <c r="CA88" s="227"/>
      <c r="CB88" s="227"/>
      <c r="CC88" s="228"/>
      <c r="CD88" s="228"/>
      <c r="CG88" s="225"/>
      <c r="CH88" s="225"/>
      <c r="CI88" s="234"/>
      <c r="CJ88" s="227"/>
      <c r="CK88" s="227"/>
      <c r="CL88" s="228"/>
      <c r="CM88" s="228"/>
      <c r="CP88" s="225"/>
      <c r="CQ88" s="225"/>
      <c r="CR88" s="234"/>
      <c r="CS88" s="227"/>
      <c r="CT88" s="227"/>
      <c r="CU88" s="228"/>
      <c r="CV88" s="228"/>
      <c r="CY88" s="225"/>
      <c r="CZ88" s="225"/>
      <c r="DA88" s="234"/>
      <c r="DB88" s="227"/>
      <c r="DC88" s="227"/>
      <c r="DD88" s="228"/>
      <c r="DE88" s="228"/>
      <c r="DH88" s="225"/>
      <c r="DI88" s="225"/>
      <c r="DJ88" s="234"/>
      <c r="DK88" s="227"/>
      <c r="DL88" s="227"/>
      <c r="DM88" s="228"/>
      <c r="DN88" s="228"/>
      <c r="DQ88" s="225"/>
      <c r="DR88" s="225"/>
      <c r="DS88" s="234"/>
      <c r="DT88" s="227"/>
      <c r="DU88" s="227"/>
      <c r="DV88" s="228"/>
      <c r="DW88" s="228"/>
      <c r="DZ88" s="225"/>
      <c r="EA88" s="225"/>
      <c r="EB88" s="234"/>
      <c r="EC88" s="227"/>
      <c r="ED88" s="227"/>
      <c r="EE88" s="228"/>
      <c r="EF88" s="228"/>
      <c r="EI88" s="225"/>
      <c r="EJ88" s="225"/>
      <c r="EK88" s="234"/>
      <c r="EL88" s="227"/>
      <c r="EM88" s="227"/>
      <c r="EN88" s="228"/>
      <c r="EO88" s="228"/>
      <c r="ER88" s="225"/>
      <c r="ES88" s="225"/>
      <c r="ET88" s="234"/>
      <c r="EU88" s="227"/>
      <c r="EV88" s="227"/>
      <c r="EW88" s="228"/>
      <c r="EX88" s="228"/>
      <c r="FA88" s="225"/>
      <c r="FB88" s="225"/>
      <c r="FC88" s="234"/>
      <c r="FD88" s="227"/>
      <c r="FE88" s="227"/>
      <c r="FF88" s="228"/>
      <c r="FG88" s="228"/>
      <c r="FJ88" s="225"/>
      <c r="FK88" s="225"/>
      <c r="FL88" s="234"/>
      <c r="FM88" s="227"/>
      <c r="FN88" s="227"/>
      <c r="FO88" s="228"/>
      <c r="FP88" s="228"/>
      <c r="FS88" s="225"/>
      <c r="FT88" s="225"/>
      <c r="FU88" s="234"/>
      <c r="FV88" s="227"/>
      <c r="FW88" s="227"/>
      <c r="FX88" s="228"/>
      <c r="FY88" s="228"/>
      <c r="GB88" s="225"/>
      <c r="GC88" s="225"/>
      <c r="GD88" s="234"/>
      <c r="GE88" s="227"/>
      <c r="GF88" s="227"/>
      <c r="GG88" s="228"/>
      <c r="GH88" s="228"/>
      <c r="GK88" s="225"/>
      <c r="GL88" s="225"/>
      <c r="GM88" s="234"/>
      <c r="GN88" s="227"/>
      <c r="GO88" s="227"/>
      <c r="GP88" s="228"/>
      <c r="GQ88" s="228"/>
      <c r="GT88" s="225"/>
      <c r="GU88" s="225"/>
      <c r="GV88" s="234"/>
      <c r="GW88" s="227"/>
      <c r="GX88" s="227"/>
      <c r="GY88" s="228"/>
      <c r="GZ88" s="228"/>
      <c r="HC88" s="225"/>
      <c r="HD88" s="225"/>
      <c r="HE88" s="234"/>
      <c r="HF88" s="227"/>
      <c r="HG88" s="227"/>
      <c r="HH88" s="228"/>
      <c r="HI88" s="228"/>
    </row>
    <row r="89" spans="4:217" ht="14" hidden="1" outlineLevel="1">
      <c r="D89" s="225"/>
      <c r="E89" s="225"/>
      <c r="F89" s="241" t="s">
        <v>136</v>
      </c>
      <c r="G89" s="242" t="s">
        <v>451</v>
      </c>
      <c r="H89" s="242" t="s">
        <v>146</v>
      </c>
      <c r="I89" s="242" t="s">
        <v>142</v>
      </c>
      <c r="J89" s="242" t="s">
        <v>452</v>
      </c>
      <c r="M89" s="225"/>
      <c r="N89" s="225"/>
      <c r="O89" s="241" t="s">
        <v>136</v>
      </c>
      <c r="P89" s="242" t="s">
        <v>451</v>
      </c>
      <c r="Q89" s="242" t="s">
        <v>146</v>
      </c>
      <c r="R89" s="242" t="s">
        <v>142</v>
      </c>
      <c r="S89" s="242" t="s">
        <v>452</v>
      </c>
      <c r="V89" s="225"/>
      <c r="W89" s="225"/>
      <c r="X89" s="241" t="s">
        <v>136</v>
      </c>
      <c r="Y89" s="242" t="s">
        <v>451</v>
      </c>
      <c r="Z89" s="242" t="s">
        <v>146</v>
      </c>
      <c r="AA89" s="242" t="s">
        <v>142</v>
      </c>
      <c r="AB89" s="242" t="s">
        <v>452</v>
      </c>
      <c r="AE89" s="225"/>
      <c r="AF89" s="225"/>
      <c r="AG89" s="241" t="s">
        <v>136</v>
      </c>
      <c r="AH89" s="242" t="s">
        <v>451</v>
      </c>
      <c r="AI89" s="242" t="s">
        <v>146</v>
      </c>
      <c r="AJ89" s="242" t="s">
        <v>142</v>
      </c>
      <c r="AK89" s="242" t="s">
        <v>452</v>
      </c>
      <c r="AN89" s="225"/>
      <c r="AO89" s="225"/>
      <c r="AP89" s="241" t="s">
        <v>136</v>
      </c>
      <c r="AQ89" s="242" t="s">
        <v>451</v>
      </c>
      <c r="AR89" s="242" t="s">
        <v>146</v>
      </c>
      <c r="AS89" s="242" t="s">
        <v>142</v>
      </c>
      <c r="AT89" s="242" t="s">
        <v>452</v>
      </c>
      <c r="AW89" s="225"/>
      <c r="AX89" s="225"/>
      <c r="AY89" s="241" t="s">
        <v>136</v>
      </c>
      <c r="AZ89" s="242" t="s">
        <v>451</v>
      </c>
      <c r="BA89" s="242" t="s">
        <v>146</v>
      </c>
      <c r="BB89" s="242" t="s">
        <v>142</v>
      </c>
      <c r="BC89" s="242" t="s">
        <v>452</v>
      </c>
      <c r="BF89" s="225"/>
      <c r="BG89" s="225"/>
      <c r="BH89" s="241" t="s">
        <v>136</v>
      </c>
      <c r="BI89" s="242" t="s">
        <v>451</v>
      </c>
      <c r="BJ89" s="242" t="s">
        <v>146</v>
      </c>
      <c r="BK89" s="242" t="s">
        <v>142</v>
      </c>
      <c r="BL89" s="242" t="s">
        <v>452</v>
      </c>
      <c r="BO89" s="225"/>
      <c r="BP89" s="225"/>
      <c r="BQ89" s="241" t="s">
        <v>136</v>
      </c>
      <c r="BR89" s="242" t="s">
        <v>451</v>
      </c>
      <c r="BS89" s="242" t="s">
        <v>146</v>
      </c>
      <c r="BT89" s="242" t="s">
        <v>142</v>
      </c>
      <c r="BU89" s="242" t="s">
        <v>452</v>
      </c>
      <c r="BX89" s="225"/>
      <c r="BY89" s="225"/>
      <c r="BZ89" s="241" t="s">
        <v>136</v>
      </c>
      <c r="CA89" s="242" t="s">
        <v>451</v>
      </c>
      <c r="CB89" s="242" t="s">
        <v>146</v>
      </c>
      <c r="CC89" s="242" t="s">
        <v>142</v>
      </c>
      <c r="CD89" s="242" t="s">
        <v>452</v>
      </c>
      <c r="CG89" s="225"/>
      <c r="CH89" s="225"/>
      <c r="CI89" s="241" t="s">
        <v>136</v>
      </c>
      <c r="CJ89" s="242" t="s">
        <v>451</v>
      </c>
      <c r="CK89" s="242" t="s">
        <v>146</v>
      </c>
      <c r="CL89" s="242" t="s">
        <v>142</v>
      </c>
      <c r="CM89" s="242" t="s">
        <v>452</v>
      </c>
      <c r="CP89" s="225"/>
      <c r="CQ89" s="225"/>
      <c r="CR89" s="241" t="s">
        <v>136</v>
      </c>
      <c r="CS89" s="242" t="s">
        <v>451</v>
      </c>
      <c r="CT89" s="242" t="s">
        <v>146</v>
      </c>
      <c r="CU89" s="242" t="s">
        <v>142</v>
      </c>
      <c r="CV89" s="242" t="s">
        <v>452</v>
      </c>
      <c r="CY89" s="225"/>
      <c r="CZ89" s="225"/>
      <c r="DA89" s="241" t="s">
        <v>136</v>
      </c>
      <c r="DB89" s="242" t="s">
        <v>451</v>
      </c>
      <c r="DC89" s="242" t="s">
        <v>146</v>
      </c>
      <c r="DD89" s="242" t="s">
        <v>142</v>
      </c>
      <c r="DE89" s="242" t="s">
        <v>452</v>
      </c>
      <c r="DH89" s="225"/>
      <c r="DI89" s="225"/>
      <c r="DJ89" s="241" t="s">
        <v>136</v>
      </c>
      <c r="DK89" s="242" t="s">
        <v>451</v>
      </c>
      <c r="DL89" s="242" t="s">
        <v>146</v>
      </c>
      <c r="DM89" s="242" t="s">
        <v>142</v>
      </c>
      <c r="DN89" s="242" t="s">
        <v>452</v>
      </c>
      <c r="DQ89" s="225"/>
      <c r="DR89" s="225"/>
      <c r="DS89" s="241" t="s">
        <v>136</v>
      </c>
      <c r="DT89" s="242" t="s">
        <v>451</v>
      </c>
      <c r="DU89" s="242" t="s">
        <v>146</v>
      </c>
      <c r="DV89" s="242" t="s">
        <v>142</v>
      </c>
      <c r="DW89" s="242" t="s">
        <v>452</v>
      </c>
      <c r="DZ89" s="225"/>
      <c r="EA89" s="225"/>
      <c r="EB89" s="241" t="s">
        <v>136</v>
      </c>
      <c r="EC89" s="242" t="s">
        <v>451</v>
      </c>
      <c r="ED89" s="242" t="s">
        <v>146</v>
      </c>
      <c r="EE89" s="242" t="s">
        <v>142</v>
      </c>
      <c r="EF89" s="242" t="s">
        <v>452</v>
      </c>
      <c r="EI89" s="225"/>
      <c r="EJ89" s="225"/>
      <c r="EK89" s="241" t="s">
        <v>136</v>
      </c>
      <c r="EL89" s="242" t="s">
        <v>451</v>
      </c>
      <c r="EM89" s="242" t="s">
        <v>146</v>
      </c>
      <c r="EN89" s="242" t="s">
        <v>142</v>
      </c>
      <c r="EO89" s="242" t="s">
        <v>452</v>
      </c>
      <c r="ER89" s="225"/>
      <c r="ES89" s="225"/>
      <c r="ET89" s="241" t="s">
        <v>136</v>
      </c>
      <c r="EU89" s="242" t="s">
        <v>451</v>
      </c>
      <c r="EV89" s="242" t="s">
        <v>146</v>
      </c>
      <c r="EW89" s="242" t="s">
        <v>142</v>
      </c>
      <c r="EX89" s="242" t="s">
        <v>452</v>
      </c>
      <c r="FA89" s="225"/>
      <c r="FB89" s="225"/>
      <c r="FC89" s="241" t="s">
        <v>136</v>
      </c>
      <c r="FD89" s="242" t="s">
        <v>451</v>
      </c>
      <c r="FE89" s="242" t="s">
        <v>146</v>
      </c>
      <c r="FF89" s="242" t="s">
        <v>142</v>
      </c>
      <c r="FG89" s="242" t="s">
        <v>452</v>
      </c>
      <c r="FJ89" s="225"/>
      <c r="FK89" s="225"/>
      <c r="FL89" s="241" t="s">
        <v>136</v>
      </c>
      <c r="FM89" s="242" t="s">
        <v>451</v>
      </c>
      <c r="FN89" s="242" t="s">
        <v>146</v>
      </c>
      <c r="FO89" s="242" t="s">
        <v>142</v>
      </c>
      <c r="FP89" s="242" t="s">
        <v>452</v>
      </c>
      <c r="FS89" s="225"/>
      <c r="FT89" s="225"/>
      <c r="FU89" s="241" t="s">
        <v>136</v>
      </c>
      <c r="FV89" s="242" t="s">
        <v>451</v>
      </c>
      <c r="FW89" s="242" t="s">
        <v>146</v>
      </c>
      <c r="FX89" s="242" t="s">
        <v>142</v>
      </c>
      <c r="FY89" s="242" t="s">
        <v>452</v>
      </c>
      <c r="GB89" s="225"/>
      <c r="GC89" s="225"/>
      <c r="GD89" s="241" t="s">
        <v>136</v>
      </c>
      <c r="GE89" s="242" t="s">
        <v>451</v>
      </c>
      <c r="GF89" s="242" t="s">
        <v>146</v>
      </c>
      <c r="GG89" s="242" t="s">
        <v>142</v>
      </c>
      <c r="GH89" s="242" t="s">
        <v>452</v>
      </c>
      <c r="GK89" s="225"/>
      <c r="GL89" s="225"/>
      <c r="GM89" s="241" t="s">
        <v>136</v>
      </c>
      <c r="GN89" s="242" t="s">
        <v>451</v>
      </c>
      <c r="GO89" s="242" t="s">
        <v>146</v>
      </c>
      <c r="GP89" s="242" t="s">
        <v>142</v>
      </c>
      <c r="GQ89" s="242" t="s">
        <v>452</v>
      </c>
      <c r="GT89" s="225"/>
      <c r="GU89" s="225"/>
      <c r="GV89" s="241" t="s">
        <v>136</v>
      </c>
      <c r="GW89" s="242" t="s">
        <v>451</v>
      </c>
      <c r="GX89" s="242" t="s">
        <v>146</v>
      </c>
      <c r="GY89" s="242" t="s">
        <v>142</v>
      </c>
      <c r="GZ89" s="242" t="s">
        <v>452</v>
      </c>
      <c r="HC89" s="225"/>
      <c r="HD89" s="225"/>
      <c r="HE89" s="241" t="s">
        <v>136</v>
      </c>
      <c r="HF89" s="242" t="s">
        <v>451</v>
      </c>
      <c r="HG89" s="242" t="s">
        <v>146</v>
      </c>
      <c r="HH89" s="242" t="s">
        <v>142</v>
      </c>
      <c r="HI89" s="242" t="s">
        <v>452</v>
      </c>
    </row>
    <row r="90" spans="4:217" ht="14" hidden="1" outlineLevel="1">
      <c r="D90" s="225"/>
      <c r="E90" s="225"/>
      <c r="F90" s="231"/>
      <c r="G90" s="232"/>
      <c r="H90" s="232"/>
      <c r="I90" s="233"/>
      <c r="J90" s="246" t="str">
        <f>IF(SUMPRODUCT((G90:G94)*(H90:H94))=0,"",SUMPRODUCT((G90:G94)*(H90:H94)))</f>
        <v/>
      </c>
      <c r="M90" s="225"/>
      <c r="N90" s="225"/>
      <c r="O90" s="231"/>
      <c r="P90" s="232"/>
      <c r="Q90" s="232"/>
      <c r="R90" s="233"/>
      <c r="S90" s="246" t="str">
        <f>IF(SUMPRODUCT((P90:P94)*(Q90:Q94))=0,"",SUMPRODUCT((P90:P94)*(Q90:Q94)))</f>
        <v/>
      </c>
      <c r="V90" s="225"/>
      <c r="W90" s="225"/>
      <c r="X90" s="231"/>
      <c r="Y90" s="232"/>
      <c r="Z90" s="232"/>
      <c r="AA90" s="233"/>
      <c r="AB90" s="246" t="str">
        <f>IF(SUMPRODUCT((Y90:Y94)*(Z90:Z94))=0,"",SUMPRODUCT((Y90:Y94)*(Z90:Z94)))</f>
        <v/>
      </c>
      <c r="AE90" s="225"/>
      <c r="AF90" s="225"/>
      <c r="AG90" s="231"/>
      <c r="AH90" s="232"/>
      <c r="AI90" s="232"/>
      <c r="AJ90" s="233"/>
      <c r="AK90" s="246" t="str">
        <f>IF(SUMPRODUCT((AH90:AH94)*(AI90:AI94))=0,"",SUMPRODUCT((AH90:AH94)*(AI90:AI94)))</f>
        <v/>
      </c>
      <c r="AN90" s="225"/>
      <c r="AO90" s="225"/>
      <c r="AP90" s="231"/>
      <c r="AQ90" s="232"/>
      <c r="AR90" s="232"/>
      <c r="AS90" s="233"/>
      <c r="AT90" s="246" t="str">
        <f>IF(SUMPRODUCT((AQ90:AQ94)*(AR90:AR94))=0,"",SUMPRODUCT((AQ90:AQ94)*(AR90:AR94)))</f>
        <v/>
      </c>
      <c r="AW90" s="225"/>
      <c r="AX90" s="225"/>
      <c r="AY90" s="231"/>
      <c r="AZ90" s="232"/>
      <c r="BA90" s="232"/>
      <c r="BB90" s="233"/>
      <c r="BC90" s="246" t="str">
        <f>IF(SUMPRODUCT((AZ90:AZ94)*(BA90:BA94))=0,"",SUMPRODUCT((AZ90:AZ94)*(BA90:BA94)))</f>
        <v/>
      </c>
      <c r="BF90" s="225"/>
      <c r="BG90" s="225"/>
      <c r="BH90" s="231"/>
      <c r="BI90" s="232"/>
      <c r="BJ90" s="232"/>
      <c r="BK90" s="233"/>
      <c r="BL90" s="246" t="str">
        <f>IF(SUMPRODUCT((BI90:BI94)*(BJ90:BJ94))=0,"",SUMPRODUCT((BI90:BI94)*(BJ90:BJ94)))</f>
        <v/>
      </c>
      <c r="BO90" s="225"/>
      <c r="BP90" s="225"/>
      <c r="BQ90" s="231"/>
      <c r="BR90" s="232"/>
      <c r="BS90" s="232"/>
      <c r="BT90" s="233"/>
      <c r="BU90" s="246" t="str">
        <f>IF(SUMPRODUCT((BR90:BR94)*(BS90:BS94))=0,"",SUMPRODUCT((BR90:BR94)*(BS90:BS94)))</f>
        <v/>
      </c>
      <c r="BX90" s="225"/>
      <c r="BY90" s="225"/>
      <c r="BZ90" s="231"/>
      <c r="CA90" s="232"/>
      <c r="CB90" s="232"/>
      <c r="CC90" s="233"/>
      <c r="CD90" s="246" t="str">
        <f>IF(SUMPRODUCT((CA90:CA94)*(CB90:CB94))=0,"",SUMPRODUCT((CA90:CA94)*(CB90:CB94)))</f>
        <v/>
      </c>
      <c r="CG90" s="225"/>
      <c r="CH90" s="225"/>
      <c r="CI90" s="231"/>
      <c r="CJ90" s="232"/>
      <c r="CK90" s="232"/>
      <c r="CL90" s="233"/>
      <c r="CM90" s="246" t="str">
        <f>IF(SUMPRODUCT((CJ90:CJ94)*(CK90:CK94))=0,"",SUMPRODUCT((CJ90:CJ94)*(CK90:CK94)))</f>
        <v/>
      </c>
      <c r="CP90" s="225"/>
      <c r="CQ90" s="225"/>
      <c r="CR90" s="231"/>
      <c r="CS90" s="232"/>
      <c r="CT90" s="232"/>
      <c r="CU90" s="233"/>
      <c r="CV90" s="246" t="str">
        <f>IF(SUMPRODUCT((CS90:CS94)*(CT90:CT94))=0,"",SUMPRODUCT((CS90:CS94)*(CT90:CT94)))</f>
        <v/>
      </c>
      <c r="CY90" s="225"/>
      <c r="CZ90" s="225"/>
      <c r="DA90" s="231"/>
      <c r="DB90" s="232"/>
      <c r="DC90" s="232"/>
      <c r="DD90" s="233"/>
      <c r="DE90" s="246" t="str">
        <f>IF(SUMPRODUCT((DB90:DB94)*(DC90:DC94))=0,"",SUMPRODUCT((DB90:DB94)*(DC90:DC94)))</f>
        <v/>
      </c>
      <c r="DH90" s="225"/>
      <c r="DI90" s="225"/>
      <c r="DJ90" s="231"/>
      <c r="DK90" s="232"/>
      <c r="DL90" s="232"/>
      <c r="DM90" s="233"/>
      <c r="DN90" s="246" t="str">
        <f>IF(SUMPRODUCT((DK90:DK94)*(DL90:DL94))=0,"",SUMPRODUCT((DK90:DK94)*(DL90:DL94)))</f>
        <v/>
      </c>
      <c r="DQ90" s="225"/>
      <c r="DR90" s="225"/>
      <c r="DS90" s="231"/>
      <c r="DT90" s="232"/>
      <c r="DU90" s="232"/>
      <c r="DV90" s="233"/>
      <c r="DW90" s="246" t="str">
        <f>IF(SUMPRODUCT((DT90:DT94)*(DU90:DU94))=0,"",SUMPRODUCT((DT90:DT94)*(DU90:DU94)))</f>
        <v/>
      </c>
      <c r="DZ90" s="225"/>
      <c r="EA90" s="225"/>
      <c r="EB90" s="231"/>
      <c r="EC90" s="232"/>
      <c r="ED90" s="232"/>
      <c r="EE90" s="233"/>
      <c r="EF90" s="246" t="str">
        <f>IF(SUMPRODUCT((EC90:EC94)*(ED90:ED94))=0,"",SUMPRODUCT((EC90:EC94)*(ED90:ED94)))</f>
        <v/>
      </c>
      <c r="EI90" s="225"/>
      <c r="EJ90" s="225"/>
      <c r="EK90" s="231"/>
      <c r="EL90" s="232"/>
      <c r="EM90" s="232"/>
      <c r="EN90" s="233"/>
      <c r="EO90" s="246" t="str">
        <f>IF(SUMPRODUCT((EL90:EL94)*(EM90:EM94))=0,"",SUMPRODUCT((EL90:EL94)*(EM90:EM94)))</f>
        <v/>
      </c>
      <c r="ER90" s="225"/>
      <c r="ES90" s="225"/>
      <c r="ET90" s="231"/>
      <c r="EU90" s="232"/>
      <c r="EV90" s="232"/>
      <c r="EW90" s="233"/>
      <c r="EX90" s="246" t="str">
        <f>IF(SUMPRODUCT((EU90:EU94)*(EV90:EV94))=0,"",SUMPRODUCT((EU90:EU94)*(EV90:EV94)))</f>
        <v/>
      </c>
      <c r="FA90" s="225"/>
      <c r="FB90" s="225"/>
      <c r="FC90" s="231"/>
      <c r="FD90" s="232"/>
      <c r="FE90" s="232"/>
      <c r="FF90" s="233"/>
      <c r="FG90" s="246" t="str">
        <f>IF(SUMPRODUCT((FD90:FD94)*(FE90:FE94))=0,"",SUMPRODUCT((FD90:FD94)*(FE90:FE94)))</f>
        <v/>
      </c>
      <c r="FJ90" s="225"/>
      <c r="FK90" s="225"/>
      <c r="FL90" s="231"/>
      <c r="FM90" s="232"/>
      <c r="FN90" s="232"/>
      <c r="FO90" s="233"/>
      <c r="FP90" s="246" t="str">
        <f>IF(SUMPRODUCT((FM90:FM94)*(FN90:FN94))=0,"",SUMPRODUCT((FM90:FM94)*(FN90:FN94)))</f>
        <v/>
      </c>
      <c r="FS90" s="225"/>
      <c r="FT90" s="225"/>
      <c r="FU90" s="231"/>
      <c r="FV90" s="232"/>
      <c r="FW90" s="232"/>
      <c r="FX90" s="233"/>
      <c r="FY90" s="246" t="str">
        <f>IF(SUMPRODUCT((FV90:FV94)*(FW90:FW94))=0,"",SUMPRODUCT((FV90:FV94)*(FW90:FW94)))</f>
        <v/>
      </c>
      <c r="GB90" s="225"/>
      <c r="GC90" s="225"/>
      <c r="GD90" s="231"/>
      <c r="GE90" s="232"/>
      <c r="GF90" s="232"/>
      <c r="GG90" s="233"/>
      <c r="GH90" s="246" t="str">
        <f>IF(SUMPRODUCT((GE90:GE94)*(GF90:GF94))=0,"",SUMPRODUCT((GE90:GE94)*(GF90:GF94)))</f>
        <v/>
      </c>
      <c r="GK90" s="225"/>
      <c r="GL90" s="225"/>
      <c r="GM90" s="231"/>
      <c r="GN90" s="232"/>
      <c r="GO90" s="232"/>
      <c r="GP90" s="233"/>
      <c r="GQ90" s="246" t="str">
        <f>IF(SUMPRODUCT((GN90:GN94)*(GO90:GO94))=0,"",SUMPRODUCT((GN90:GN94)*(GO90:GO94)))</f>
        <v/>
      </c>
      <c r="GT90" s="225"/>
      <c r="GU90" s="225"/>
      <c r="GV90" s="231"/>
      <c r="GW90" s="232"/>
      <c r="GX90" s="232"/>
      <c r="GY90" s="233"/>
      <c r="GZ90" s="246" t="str">
        <f>IF(SUMPRODUCT((GW90:GW94)*(GX90:GX94))=0,"",SUMPRODUCT((GW90:GW94)*(GX90:GX94)))</f>
        <v/>
      </c>
      <c r="HC90" s="225"/>
      <c r="HD90" s="225"/>
      <c r="HE90" s="231"/>
      <c r="HF90" s="232"/>
      <c r="HG90" s="232"/>
      <c r="HH90" s="233"/>
      <c r="HI90" s="246" t="str">
        <f>IF(SUMPRODUCT((HF90:HF94)*(HG90:HG94))=0,"",SUMPRODUCT((HF90:HF94)*(HG90:HG94)))</f>
        <v/>
      </c>
    </row>
    <row r="91" spans="4:217" ht="14" hidden="1" outlineLevel="2">
      <c r="D91" s="225"/>
      <c r="E91" s="225"/>
      <c r="F91" s="231"/>
      <c r="G91" s="232"/>
      <c r="H91" s="232"/>
      <c r="I91" s="233"/>
      <c r="J91" s="246" t="str">
        <f>IF(SUMPRODUCT((G90:G94)*(H90:H94))=0,"",SUMPRODUCT((G90:G94)*(H90:H94)))</f>
        <v/>
      </c>
      <c r="M91" s="225"/>
      <c r="N91" s="225"/>
      <c r="O91" s="231"/>
      <c r="P91" s="232"/>
      <c r="Q91" s="232"/>
      <c r="R91" s="233"/>
      <c r="S91" s="246" t="str">
        <f>IF(SUMPRODUCT((P90:P94)*(Q90:Q94))=0,"",SUMPRODUCT((P90:P94)*(Q90:Q94)))</f>
        <v/>
      </c>
      <c r="V91" s="225"/>
      <c r="W91" s="225"/>
      <c r="X91" s="231"/>
      <c r="Y91" s="232"/>
      <c r="Z91" s="232"/>
      <c r="AA91" s="233"/>
      <c r="AB91" s="246" t="str">
        <f>IF(SUMPRODUCT((Y90:Y94)*(Z90:Z94))=0,"",SUMPRODUCT((Y90:Y94)*(Z90:Z94)))</f>
        <v/>
      </c>
      <c r="AE91" s="225"/>
      <c r="AF91" s="225"/>
      <c r="AG91" s="231"/>
      <c r="AH91" s="232"/>
      <c r="AI91" s="232"/>
      <c r="AJ91" s="233"/>
      <c r="AK91" s="246" t="str">
        <f>IF(SUMPRODUCT((AH90:AH94)*(AI90:AI94))=0,"",SUMPRODUCT((AH90:AH94)*(AI90:AI94)))</f>
        <v/>
      </c>
      <c r="AN91" s="225"/>
      <c r="AO91" s="225"/>
      <c r="AP91" s="231"/>
      <c r="AQ91" s="232"/>
      <c r="AR91" s="232"/>
      <c r="AS91" s="233"/>
      <c r="AT91" s="246" t="str">
        <f>IF(SUMPRODUCT((AQ90:AQ94)*(AR90:AR94))=0,"",SUMPRODUCT((AQ90:AQ94)*(AR90:AR94)))</f>
        <v/>
      </c>
      <c r="AW91" s="225"/>
      <c r="AX91" s="225"/>
      <c r="AY91" s="231"/>
      <c r="AZ91" s="232"/>
      <c r="BA91" s="232"/>
      <c r="BB91" s="233"/>
      <c r="BC91" s="246" t="str">
        <f>IF(SUMPRODUCT((AZ90:AZ94)*(BA90:BA94))=0,"",SUMPRODUCT((AZ90:AZ94)*(BA90:BA94)))</f>
        <v/>
      </c>
      <c r="BF91" s="225"/>
      <c r="BG91" s="225"/>
      <c r="BH91" s="231"/>
      <c r="BI91" s="232"/>
      <c r="BJ91" s="232"/>
      <c r="BK91" s="233"/>
      <c r="BL91" s="246" t="str">
        <f>IF(SUMPRODUCT((BI90:BI94)*(BJ90:BJ94))=0,"",SUMPRODUCT((BI90:BI94)*(BJ90:BJ94)))</f>
        <v/>
      </c>
      <c r="BO91" s="225"/>
      <c r="BP91" s="225"/>
      <c r="BQ91" s="231"/>
      <c r="BR91" s="232"/>
      <c r="BS91" s="232"/>
      <c r="BT91" s="233"/>
      <c r="BU91" s="246" t="str">
        <f>IF(SUMPRODUCT((BR90:BR94)*(BS90:BS94))=0,"",SUMPRODUCT((BR90:BR94)*(BS90:BS94)))</f>
        <v/>
      </c>
      <c r="BX91" s="225"/>
      <c r="BY91" s="225"/>
      <c r="BZ91" s="231"/>
      <c r="CA91" s="232"/>
      <c r="CB91" s="232"/>
      <c r="CC91" s="233"/>
      <c r="CD91" s="246" t="str">
        <f>IF(SUMPRODUCT((CA90:CA94)*(CB90:CB94))=0,"",SUMPRODUCT((CA90:CA94)*(CB90:CB94)))</f>
        <v/>
      </c>
      <c r="CG91" s="225"/>
      <c r="CH91" s="225"/>
      <c r="CI91" s="231"/>
      <c r="CJ91" s="232"/>
      <c r="CK91" s="232"/>
      <c r="CL91" s="233"/>
      <c r="CM91" s="246" t="str">
        <f>IF(SUMPRODUCT((CJ90:CJ94)*(CK90:CK94))=0,"",SUMPRODUCT((CJ90:CJ94)*(CK90:CK94)))</f>
        <v/>
      </c>
      <c r="CP91" s="225"/>
      <c r="CQ91" s="225"/>
      <c r="CR91" s="231"/>
      <c r="CS91" s="232"/>
      <c r="CT91" s="232"/>
      <c r="CU91" s="233"/>
      <c r="CV91" s="246" t="str">
        <f>IF(SUMPRODUCT((CS90:CS94)*(CT90:CT94))=0,"",SUMPRODUCT((CS90:CS94)*(CT90:CT94)))</f>
        <v/>
      </c>
      <c r="CY91" s="225"/>
      <c r="CZ91" s="225"/>
      <c r="DA91" s="231"/>
      <c r="DB91" s="232"/>
      <c r="DC91" s="232"/>
      <c r="DD91" s="233"/>
      <c r="DE91" s="246" t="str">
        <f>IF(SUMPRODUCT((DB90:DB94)*(DC90:DC94))=0,"",SUMPRODUCT((DB90:DB94)*(DC90:DC94)))</f>
        <v/>
      </c>
      <c r="DH91" s="225"/>
      <c r="DI91" s="225"/>
      <c r="DJ91" s="231"/>
      <c r="DK91" s="232"/>
      <c r="DL91" s="232"/>
      <c r="DM91" s="233"/>
      <c r="DN91" s="246" t="str">
        <f>IF(SUMPRODUCT((DK90:DK94)*(DL90:DL94))=0,"",SUMPRODUCT((DK90:DK94)*(DL90:DL94)))</f>
        <v/>
      </c>
      <c r="DQ91" s="225"/>
      <c r="DR91" s="225"/>
      <c r="DS91" s="231"/>
      <c r="DT91" s="232"/>
      <c r="DU91" s="232"/>
      <c r="DV91" s="233"/>
      <c r="DW91" s="246" t="str">
        <f>IF(SUMPRODUCT((DT90:DT94)*(DU90:DU94))=0,"",SUMPRODUCT((DT90:DT94)*(DU90:DU94)))</f>
        <v/>
      </c>
      <c r="DZ91" s="225"/>
      <c r="EA91" s="225"/>
      <c r="EB91" s="231"/>
      <c r="EC91" s="232"/>
      <c r="ED91" s="232"/>
      <c r="EE91" s="233"/>
      <c r="EF91" s="246" t="str">
        <f>IF(SUMPRODUCT((EC90:EC94)*(ED90:ED94))=0,"",SUMPRODUCT((EC90:EC94)*(ED90:ED94)))</f>
        <v/>
      </c>
      <c r="EI91" s="225"/>
      <c r="EJ91" s="225"/>
      <c r="EK91" s="231"/>
      <c r="EL91" s="232"/>
      <c r="EM91" s="232"/>
      <c r="EN91" s="233"/>
      <c r="EO91" s="246" t="str">
        <f>IF(SUMPRODUCT((EL90:EL94)*(EM90:EM94))=0,"",SUMPRODUCT((EL90:EL94)*(EM90:EM94)))</f>
        <v/>
      </c>
      <c r="ER91" s="225"/>
      <c r="ES91" s="225"/>
      <c r="ET91" s="231"/>
      <c r="EU91" s="232"/>
      <c r="EV91" s="232"/>
      <c r="EW91" s="233"/>
      <c r="EX91" s="246" t="str">
        <f>IF(SUMPRODUCT((EU90:EU94)*(EV90:EV94))=0,"",SUMPRODUCT((EU90:EU94)*(EV90:EV94)))</f>
        <v/>
      </c>
      <c r="FA91" s="225"/>
      <c r="FB91" s="225"/>
      <c r="FC91" s="231"/>
      <c r="FD91" s="232"/>
      <c r="FE91" s="232"/>
      <c r="FF91" s="233"/>
      <c r="FG91" s="246" t="str">
        <f>IF(SUMPRODUCT((FD90:FD94)*(FE90:FE94))=0,"",SUMPRODUCT((FD90:FD94)*(FE90:FE94)))</f>
        <v/>
      </c>
      <c r="FJ91" s="225"/>
      <c r="FK91" s="225"/>
      <c r="FL91" s="231"/>
      <c r="FM91" s="232"/>
      <c r="FN91" s="232"/>
      <c r="FO91" s="233"/>
      <c r="FP91" s="246" t="str">
        <f>IF(SUMPRODUCT((FM90:FM94)*(FN90:FN94))=0,"",SUMPRODUCT((FM90:FM94)*(FN90:FN94)))</f>
        <v/>
      </c>
      <c r="FS91" s="225"/>
      <c r="FT91" s="225"/>
      <c r="FU91" s="231"/>
      <c r="FV91" s="232"/>
      <c r="FW91" s="232"/>
      <c r="FX91" s="233"/>
      <c r="FY91" s="246" t="str">
        <f>IF(SUMPRODUCT((FV90:FV94)*(FW90:FW94))=0,"",SUMPRODUCT((FV90:FV94)*(FW90:FW94)))</f>
        <v/>
      </c>
      <c r="GB91" s="225"/>
      <c r="GC91" s="225"/>
      <c r="GD91" s="231"/>
      <c r="GE91" s="232"/>
      <c r="GF91" s="232"/>
      <c r="GG91" s="233"/>
      <c r="GH91" s="246" t="str">
        <f>IF(SUMPRODUCT((GE90:GE94)*(GF90:GF94))=0,"",SUMPRODUCT((GE90:GE94)*(GF90:GF94)))</f>
        <v/>
      </c>
      <c r="GK91" s="225"/>
      <c r="GL91" s="225"/>
      <c r="GM91" s="231"/>
      <c r="GN91" s="232"/>
      <c r="GO91" s="232"/>
      <c r="GP91" s="233"/>
      <c r="GQ91" s="246" t="str">
        <f>IF(SUMPRODUCT((GN90:GN94)*(GO90:GO94))=0,"",SUMPRODUCT((GN90:GN94)*(GO90:GO94)))</f>
        <v/>
      </c>
      <c r="GT91" s="225"/>
      <c r="GU91" s="225"/>
      <c r="GV91" s="231"/>
      <c r="GW91" s="232"/>
      <c r="GX91" s="232"/>
      <c r="GY91" s="233"/>
      <c r="GZ91" s="246" t="str">
        <f>IF(SUMPRODUCT((GW90:GW94)*(GX90:GX94))=0,"",SUMPRODUCT((GW90:GW94)*(GX90:GX94)))</f>
        <v/>
      </c>
      <c r="HC91" s="225"/>
      <c r="HD91" s="225"/>
      <c r="HE91" s="231"/>
      <c r="HF91" s="232"/>
      <c r="HG91" s="232"/>
      <c r="HH91" s="233"/>
      <c r="HI91" s="246" t="str">
        <f>IF(SUMPRODUCT((HF90:HF94)*(HG90:HG94))=0,"",SUMPRODUCT((HF90:HF94)*(HG90:HG94)))</f>
        <v/>
      </c>
    </row>
    <row r="92" spans="4:217" ht="14" hidden="1" outlineLevel="2">
      <c r="D92" s="225"/>
      <c r="E92" s="225"/>
      <c r="F92" s="231"/>
      <c r="G92" s="232"/>
      <c r="H92" s="232"/>
      <c r="I92" s="233"/>
      <c r="J92" s="246" t="str">
        <f>IF(SUMPRODUCT((G90:G94)*(H90:H94))=0,"",SUMPRODUCT((G90:G94)*(H90:H94)))</f>
        <v/>
      </c>
      <c r="M92" s="225"/>
      <c r="N92" s="225"/>
      <c r="O92" s="231"/>
      <c r="P92" s="232"/>
      <c r="Q92" s="232"/>
      <c r="R92" s="233"/>
      <c r="S92" s="246" t="str">
        <f>IF(SUMPRODUCT((P90:P94)*(Q90:Q94))=0,"",SUMPRODUCT((P90:P94)*(Q90:Q94)))</f>
        <v/>
      </c>
      <c r="V92" s="225"/>
      <c r="W92" s="225"/>
      <c r="X92" s="231"/>
      <c r="Y92" s="232"/>
      <c r="Z92" s="232"/>
      <c r="AA92" s="233"/>
      <c r="AB92" s="246" t="str">
        <f>IF(SUMPRODUCT((Y90:Y94)*(Z90:Z94))=0,"",SUMPRODUCT((Y90:Y94)*(Z90:Z94)))</f>
        <v/>
      </c>
      <c r="AE92" s="225"/>
      <c r="AF92" s="225"/>
      <c r="AG92" s="231"/>
      <c r="AH92" s="232"/>
      <c r="AI92" s="232"/>
      <c r="AJ92" s="233"/>
      <c r="AK92" s="246" t="str">
        <f>IF(SUMPRODUCT((AH90:AH94)*(AI90:AI94))=0,"",SUMPRODUCT((AH90:AH94)*(AI90:AI94)))</f>
        <v/>
      </c>
      <c r="AN92" s="225"/>
      <c r="AO92" s="225"/>
      <c r="AP92" s="231"/>
      <c r="AQ92" s="232"/>
      <c r="AR92" s="232"/>
      <c r="AS92" s="233"/>
      <c r="AT92" s="246" t="str">
        <f>IF(SUMPRODUCT((AQ90:AQ94)*(AR90:AR94))=0,"",SUMPRODUCT((AQ90:AQ94)*(AR90:AR94)))</f>
        <v/>
      </c>
      <c r="AW92" s="225"/>
      <c r="AX92" s="225"/>
      <c r="AY92" s="231"/>
      <c r="AZ92" s="232"/>
      <c r="BA92" s="232"/>
      <c r="BB92" s="233"/>
      <c r="BC92" s="246" t="str">
        <f>IF(SUMPRODUCT((AZ90:AZ94)*(BA90:BA94))=0,"",SUMPRODUCT((AZ90:AZ94)*(BA90:BA94)))</f>
        <v/>
      </c>
      <c r="BF92" s="225"/>
      <c r="BG92" s="225"/>
      <c r="BH92" s="231"/>
      <c r="BI92" s="232"/>
      <c r="BJ92" s="232"/>
      <c r="BK92" s="233"/>
      <c r="BL92" s="246" t="str">
        <f>IF(SUMPRODUCT((BI90:BI94)*(BJ90:BJ94))=0,"",SUMPRODUCT((BI90:BI94)*(BJ90:BJ94)))</f>
        <v/>
      </c>
      <c r="BO92" s="225"/>
      <c r="BP92" s="225"/>
      <c r="BQ92" s="231"/>
      <c r="BR92" s="232"/>
      <c r="BS92" s="232"/>
      <c r="BT92" s="233"/>
      <c r="BU92" s="246" t="str">
        <f>IF(SUMPRODUCT((BR90:BR94)*(BS90:BS94))=0,"",SUMPRODUCT((BR90:BR94)*(BS90:BS94)))</f>
        <v/>
      </c>
      <c r="BX92" s="225"/>
      <c r="BY92" s="225"/>
      <c r="BZ92" s="231"/>
      <c r="CA92" s="232"/>
      <c r="CB92" s="232"/>
      <c r="CC92" s="233"/>
      <c r="CD92" s="246" t="str">
        <f>IF(SUMPRODUCT((CA90:CA94)*(CB90:CB94))=0,"",SUMPRODUCT((CA90:CA94)*(CB90:CB94)))</f>
        <v/>
      </c>
      <c r="CG92" s="225"/>
      <c r="CH92" s="225"/>
      <c r="CI92" s="231"/>
      <c r="CJ92" s="232"/>
      <c r="CK92" s="232"/>
      <c r="CL92" s="233"/>
      <c r="CM92" s="246" t="str">
        <f>IF(SUMPRODUCT((CJ90:CJ94)*(CK90:CK94))=0,"",SUMPRODUCT((CJ90:CJ94)*(CK90:CK94)))</f>
        <v/>
      </c>
      <c r="CP92" s="225"/>
      <c r="CQ92" s="225"/>
      <c r="CR92" s="231"/>
      <c r="CS92" s="232"/>
      <c r="CT92" s="232"/>
      <c r="CU92" s="233"/>
      <c r="CV92" s="246" t="str">
        <f>IF(SUMPRODUCT((CS90:CS94)*(CT90:CT94))=0,"",SUMPRODUCT((CS90:CS94)*(CT90:CT94)))</f>
        <v/>
      </c>
      <c r="CY92" s="225"/>
      <c r="CZ92" s="225"/>
      <c r="DA92" s="231"/>
      <c r="DB92" s="232"/>
      <c r="DC92" s="232"/>
      <c r="DD92" s="233"/>
      <c r="DE92" s="246" t="str">
        <f>IF(SUMPRODUCT((DB90:DB94)*(DC90:DC94))=0,"",SUMPRODUCT((DB90:DB94)*(DC90:DC94)))</f>
        <v/>
      </c>
      <c r="DH92" s="225"/>
      <c r="DI92" s="225"/>
      <c r="DJ92" s="231"/>
      <c r="DK92" s="232"/>
      <c r="DL92" s="232"/>
      <c r="DM92" s="233"/>
      <c r="DN92" s="246" t="str">
        <f>IF(SUMPRODUCT((DK90:DK94)*(DL90:DL94))=0,"",SUMPRODUCT((DK90:DK94)*(DL90:DL94)))</f>
        <v/>
      </c>
      <c r="DQ92" s="225"/>
      <c r="DR92" s="225"/>
      <c r="DS92" s="231"/>
      <c r="DT92" s="232"/>
      <c r="DU92" s="232"/>
      <c r="DV92" s="233"/>
      <c r="DW92" s="246" t="str">
        <f>IF(SUMPRODUCT((DT90:DT94)*(DU90:DU94))=0,"",SUMPRODUCT((DT90:DT94)*(DU90:DU94)))</f>
        <v/>
      </c>
      <c r="DZ92" s="225"/>
      <c r="EA92" s="225"/>
      <c r="EB92" s="231"/>
      <c r="EC92" s="232"/>
      <c r="ED92" s="232"/>
      <c r="EE92" s="233"/>
      <c r="EF92" s="246" t="str">
        <f>IF(SUMPRODUCT((EC90:EC94)*(ED90:ED94))=0,"",SUMPRODUCT((EC90:EC94)*(ED90:ED94)))</f>
        <v/>
      </c>
      <c r="EI92" s="225"/>
      <c r="EJ92" s="225"/>
      <c r="EK92" s="231"/>
      <c r="EL92" s="232"/>
      <c r="EM92" s="232"/>
      <c r="EN92" s="233"/>
      <c r="EO92" s="246" t="str">
        <f>IF(SUMPRODUCT((EL90:EL94)*(EM90:EM94))=0,"",SUMPRODUCT((EL90:EL94)*(EM90:EM94)))</f>
        <v/>
      </c>
      <c r="ER92" s="225"/>
      <c r="ES92" s="225"/>
      <c r="ET92" s="231"/>
      <c r="EU92" s="232"/>
      <c r="EV92" s="232"/>
      <c r="EW92" s="233"/>
      <c r="EX92" s="246" t="str">
        <f>IF(SUMPRODUCT((EU90:EU94)*(EV90:EV94))=0,"",SUMPRODUCT((EU90:EU94)*(EV90:EV94)))</f>
        <v/>
      </c>
      <c r="FA92" s="225"/>
      <c r="FB92" s="225"/>
      <c r="FC92" s="231"/>
      <c r="FD92" s="232"/>
      <c r="FE92" s="232"/>
      <c r="FF92" s="233"/>
      <c r="FG92" s="246" t="str">
        <f>IF(SUMPRODUCT((FD90:FD94)*(FE90:FE94))=0,"",SUMPRODUCT((FD90:FD94)*(FE90:FE94)))</f>
        <v/>
      </c>
      <c r="FJ92" s="225"/>
      <c r="FK92" s="225"/>
      <c r="FL92" s="231"/>
      <c r="FM92" s="232"/>
      <c r="FN92" s="232"/>
      <c r="FO92" s="233"/>
      <c r="FP92" s="246" t="str">
        <f>IF(SUMPRODUCT((FM90:FM94)*(FN90:FN94))=0,"",SUMPRODUCT((FM90:FM94)*(FN90:FN94)))</f>
        <v/>
      </c>
      <c r="FS92" s="225"/>
      <c r="FT92" s="225"/>
      <c r="FU92" s="231"/>
      <c r="FV92" s="232"/>
      <c r="FW92" s="232"/>
      <c r="FX92" s="233"/>
      <c r="FY92" s="246" t="str">
        <f>IF(SUMPRODUCT((FV90:FV94)*(FW90:FW94))=0,"",SUMPRODUCT((FV90:FV94)*(FW90:FW94)))</f>
        <v/>
      </c>
      <c r="GB92" s="225"/>
      <c r="GC92" s="225"/>
      <c r="GD92" s="231"/>
      <c r="GE92" s="232"/>
      <c r="GF92" s="232"/>
      <c r="GG92" s="233"/>
      <c r="GH92" s="246" t="str">
        <f>IF(SUMPRODUCT((GE90:GE94)*(GF90:GF94))=0,"",SUMPRODUCT((GE90:GE94)*(GF90:GF94)))</f>
        <v/>
      </c>
      <c r="GK92" s="225"/>
      <c r="GL92" s="225"/>
      <c r="GM92" s="231"/>
      <c r="GN92" s="232"/>
      <c r="GO92" s="232"/>
      <c r="GP92" s="233"/>
      <c r="GQ92" s="246" t="str">
        <f>IF(SUMPRODUCT((GN90:GN94)*(GO90:GO94))=0,"",SUMPRODUCT((GN90:GN94)*(GO90:GO94)))</f>
        <v/>
      </c>
      <c r="GT92" s="225"/>
      <c r="GU92" s="225"/>
      <c r="GV92" s="231"/>
      <c r="GW92" s="232"/>
      <c r="GX92" s="232"/>
      <c r="GY92" s="233"/>
      <c r="GZ92" s="246" t="str">
        <f>IF(SUMPRODUCT((GW90:GW94)*(GX90:GX94))=0,"",SUMPRODUCT((GW90:GW94)*(GX90:GX94)))</f>
        <v/>
      </c>
      <c r="HC92" s="225"/>
      <c r="HD92" s="225"/>
      <c r="HE92" s="231"/>
      <c r="HF92" s="232"/>
      <c r="HG92" s="232"/>
      <c r="HH92" s="233"/>
      <c r="HI92" s="246" t="str">
        <f>IF(SUMPRODUCT((HF90:HF94)*(HG90:HG94))=0,"",SUMPRODUCT((HF90:HF94)*(HG90:HG94)))</f>
        <v/>
      </c>
    </row>
    <row r="93" spans="4:217" ht="14" hidden="1" outlineLevel="2">
      <c r="D93" s="225"/>
      <c r="E93" s="225"/>
      <c r="F93" s="231"/>
      <c r="G93" s="232"/>
      <c r="H93" s="232"/>
      <c r="I93" s="233"/>
      <c r="J93" s="246" t="str">
        <f>IF(SUMPRODUCT((G90:G94)*(H90:H94))=0,"",SUMPRODUCT((G90:G94)*(H90:H94)))</f>
        <v/>
      </c>
      <c r="M93" s="225"/>
      <c r="N93" s="225"/>
      <c r="O93" s="231"/>
      <c r="P93" s="232"/>
      <c r="Q93" s="232"/>
      <c r="R93" s="233"/>
      <c r="S93" s="246" t="str">
        <f>IF(SUMPRODUCT((P90:P94)*(Q90:Q94))=0,"",SUMPRODUCT((P90:P94)*(Q90:Q94)))</f>
        <v/>
      </c>
      <c r="V93" s="225"/>
      <c r="W93" s="225"/>
      <c r="X93" s="231"/>
      <c r="Y93" s="232"/>
      <c r="Z93" s="232"/>
      <c r="AA93" s="233"/>
      <c r="AB93" s="246" t="str">
        <f>IF(SUMPRODUCT((Y90:Y94)*(Z90:Z94))=0,"",SUMPRODUCT((Y90:Y94)*(Z90:Z94)))</f>
        <v/>
      </c>
      <c r="AE93" s="225"/>
      <c r="AF93" s="225"/>
      <c r="AG93" s="231"/>
      <c r="AH93" s="232"/>
      <c r="AI93" s="232"/>
      <c r="AJ93" s="233"/>
      <c r="AK93" s="246" t="str">
        <f>IF(SUMPRODUCT((AH90:AH94)*(AI90:AI94))=0,"",SUMPRODUCT((AH90:AH94)*(AI90:AI94)))</f>
        <v/>
      </c>
      <c r="AN93" s="225"/>
      <c r="AO93" s="225"/>
      <c r="AP93" s="231"/>
      <c r="AQ93" s="232"/>
      <c r="AR93" s="232"/>
      <c r="AS93" s="233"/>
      <c r="AT93" s="246" t="str">
        <f>IF(SUMPRODUCT((AQ90:AQ94)*(AR90:AR94))=0,"",SUMPRODUCT((AQ90:AQ94)*(AR90:AR94)))</f>
        <v/>
      </c>
      <c r="AW93" s="225"/>
      <c r="AX93" s="225"/>
      <c r="AY93" s="231"/>
      <c r="AZ93" s="232"/>
      <c r="BA93" s="232"/>
      <c r="BB93" s="233"/>
      <c r="BC93" s="246" t="str">
        <f>IF(SUMPRODUCT((AZ90:AZ94)*(BA90:BA94))=0,"",SUMPRODUCT((AZ90:AZ94)*(BA90:BA94)))</f>
        <v/>
      </c>
      <c r="BF93" s="225"/>
      <c r="BG93" s="225"/>
      <c r="BH93" s="231"/>
      <c r="BI93" s="232"/>
      <c r="BJ93" s="232"/>
      <c r="BK93" s="233"/>
      <c r="BL93" s="246" t="str">
        <f>IF(SUMPRODUCT((BI90:BI94)*(BJ90:BJ94))=0,"",SUMPRODUCT((BI90:BI94)*(BJ90:BJ94)))</f>
        <v/>
      </c>
      <c r="BO93" s="225"/>
      <c r="BP93" s="225"/>
      <c r="BQ93" s="231"/>
      <c r="BR93" s="232"/>
      <c r="BS93" s="232"/>
      <c r="BT93" s="233"/>
      <c r="BU93" s="246" t="str">
        <f>IF(SUMPRODUCT((BR90:BR94)*(BS90:BS94))=0,"",SUMPRODUCT((BR90:BR94)*(BS90:BS94)))</f>
        <v/>
      </c>
      <c r="BX93" s="225"/>
      <c r="BY93" s="225"/>
      <c r="BZ93" s="231"/>
      <c r="CA93" s="232"/>
      <c r="CB93" s="232"/>
      <c r="CC93" s="233"/>
      <c r="CD93" s="246" t="str">
        <f>IF(SUMPRODUCT((CA90:CA94)*(CB90:CB94))=0,"",SUMPRODUCT((CA90:CA94)*(CB90:CB94)))</f>
        <v/>
      </c>
      <c r="CG93" s="225"/>
      <c r="CH93" s="225"/>
      <c r="CI93" s="231"/>
      <c r="CJ93" s="232"/>
      <c r="CK93" s="232"/>
      <c r="CL93" s="233"/>
      <c r="CM93" s="246" t="str">
        <f>IF(SUMPRODUCT((CJ90:CJ94)*(CK90:CK94))=0,"",SUMPRODUCT((CJ90:CJ94)*(CK90:CK94)))</f>
        <v/>
      </c>
      <c r="CP93" s="225"/>
      <c r="CQ93" s="225"/>
      <c r="CR93" s="231"/>
      <c r="CS93" s="232"/>
      <c r="CT93" s="232"/>
      <c r="CU93" s="233"/>
      <c r="CV93" s="246" t="str">
        <f>IF(SUMPRODUCT((CS90:CS94)*(CT90:CT94))=0,"",SUMPRODUCT((CS90:CS94)*(CT90:CT94)))</f>
        <v/>
      </c>
      <c r="CY93" s="225"/>
      <c r="CZ93" s="225"/>
      <c r="DA93" s="231"/>
      <c r="DB93" s="232"/>
      <c r="DC93" s="232"/>
      <c r="DD93" s="233"/>
      <c r="DE93" s="246" t="str">
        <f>IF(SUMPRODUCT((DB90:DB94)*(DC90:DC94))=0,"",SUMPRODUCT((DB90:DB94)*(DC90:DC94)))</f>
        <v/>
      </c>
      <c r="DH93" s="225"/>
      <c r="DI93" s="225"/>
      <c r="DJ93" s="231"/>
      <c r="DK93" s="232"/>
      <c r="DL93" s="232"/>
      <c r="DM93" s="233"/>
      <c r="DN93" s="246" t="str">
        <f>IF(SUMPRODUCT((DK90:DK94)*(DL90:DL94))=0,"",SUMPRODUCT((DK90:DK94)*(DL90:DL94)))</f>
        <v/>
      </c>
      <c r="DQ93" s="225"/>
      <c r="DR93" s="225"/>
      <c r="DS93" s="231"/>
      <c r="DT93" s="232"/>
      <c r="DU93" s="232"/>
      <c r="DV93" s="233"/>
      <c r="DW93" s="246" t="str">
        <f>IF(SUMPRODUCT((DT90:DT94)*(DU90:DU94))=0,"",SUMPRODUCT((DT90:DT94)*(DU90:DU94)))</f>
        <v/>
      </c>
      <c r="DZ93" s="225"/>
      <c r="EA93" s="225"/>
      <c r="EB93" s="231"/>
      <c r="EC93" s="232"/>
      <c r="ED93" s="232"/>
      <c r="EE93" s="233"/>
      <c r="EF93" s="246" t="str">
        <f>IF(SUMPRODUCT((EC90:EC94)*(ED90:ED94))=0,"",SUMPRODUCT((EC90:EC94)*(ED90:ED94)))</f>
        <v/>
      </c>
      <c r="EI93" s="225"/>
      <c r="EJ93" s="225"/>
      <c r="EK93" s="231"/>
      <c r="EL93" s="232"/>
      <c r="EM93" s="232"/>
      <c r="EN93" s="233"/>
      <c r="EO93" s="246" t="str">
        <f>IF(SUMPRODUCT((EL90:EL94)*(EM90:EM94))=0,"",SUMPRODUCT((EL90:EL94)*(EM90:EM94)))</f>
        <v/>
      </c>
      <c r="ER93" s="225"/>
      <c r="ES93" s="225"/>
      <c r="ET93" s="231"/>
      <c r="EU93" s="232"/>
      <c r="EV93" s="232"/>
      <c r="EW93" s="233"/>
      <c r="EX93" s="246" t="str">
        <f>IF(SUMPRODUCT((EU90:EU94)*(EV90:EV94))=0,"",SUMPRODUCT((EU90:EU94)*(EV90:EV94)))</f>
        <v/>
      </c>
      <c r="FA93" s="225"/>
      <c r="FB93" s="225"/>
      <c r="FC93" s="231"/>
      <c r="FD93" s="232"/>
      <c r="FE93" s="232"/>
      <c r="FF93" s="233"/>
      <c r="FG93" s="246" t="str">
        <f>IF(SUMPRODUCT((FD90:FD94)*(FE90:FE94))=0,"",SUMPRODUCT((FD90:FD94)*(FE90:FE94)))</f>
        <v/>
      </c>
      <c r="FJ93" s="225"/>
      <c r="FK93" s="225"/>
      <c r="FL93" s="231"/>
      <c r="FM93" s="232"/>
      <c r="FN93" s="232"/>
      <c r="FO93" s="233"/>
      <c r="FP93" s="246" t="str">
        <f>IF(SUMPRODUCT((FM90:FM94)*(FN90:FN94))=0,"",SUMPRODUCT((FM90:FM94)*(FN90:FN94)))</f>
        <v/>
      </c>
      <c r="FS93" s="225"/>
      <c r="FT93" s="225"/>
      <c r="FU93" s="231"/>
      <c r="FV93" s="232"/>
      <c r="FW93" s="232"/>
      <c r="FX93" s="233"/>
      <c r="FY93" s="246" t="str">
        <f>IF(SUMPRODUCT((FV90:FV94)*(FW90:FW94))=0,"",SUMPRODUCT((FV90:FV94)*(FW90:FW94)))</f>
        <v/>
      </c>
      <c r="GB93" s="225"/>
      <c r="GC93" s="225"/>
      <c r="GD93" s="231"/>
      <c r="GE93" s="232"/>
      <c r="GF93" s="232"/>
      <c r="GG93" s="233"/>
      <c r="GH93" s="246" t="str">
        <f>IF(SUMPRODUCT((GE90:GE94)*(GF90:GF94))=0,"",SUMPRODUCT((GE90:GE94)*(GF90:GF94)))</f>
        <v/>
      </c>
      <c r="GK93" s="225"/>
      <c r="GL93" s="225"/>
      <c r="GM93" s="231"/>
      <c r="GN93" s="232"/>
      <c r="GO93" s="232"/>
      <c r="GP93" s="233"/>
      <c r="GQ93" s="246" t="str">
        <f>IF(SUMPRODUCT((GN90:GN94)*(GO90:GO94))=0,"",SUMPRODUCT((GN90:GN94)*(GO90:GO94)))</f>
        <v/>
      </c>
      <c r="GT93" s="225"/>
      <c r="GU93" s="225"/>
      <c r="GV93" s="231"/>
      <c r="GW93" s="232"/>
      <c r="GX93" s="232"/>
      <c r="GY93" s="233"/>
      <c r="GZ93" s="246" t="str">
        <f>IF(SUMPRODUCT((GW90:GW94)*(GX90:GX94))=0,"",SUMPRODUCT((GW90:GW94)*(GX90:GX94)))</f>
        <v/>
      </c>
      <c r="HC93" s="225"/>
      <c r="HD93" s="225"/>
      <c r="HE93" s="231"/>
      <c r="HF93" s="232"/>
      <c r="HG93" s="232"/>
      <c r="HH93" s="233"/>
      <c r="HI93" s="246" t="str">
        <f>IF(SUMPRODUCT((HF90:HF94)*(HG90:HG94))=0,"",SUMPRODUCT((HF90:HF94)*(HG90:HG94)))</f>
        <v/>
      </c>
    </row>
    <row r="94" spans="4:217" ht="14" hidden="1" outlineLevel="2">
      <c r="D94" s="225"/>
      <c r="E94" s="225"/>
      <c r="F94" s="231"/>
      <c r="G94" s="232"/>
      <c r="H94" s="232"/>
      <c r="I94" s="233"/>
      <c r="J94" s="246" t="str">
        <f>IF(SUMPRODUCT((G90:G94)*(H90:H94))=0,"",SUMPRODUCT((G90:G94)*(H90:H94)))</f>
        <v/>
      </c>
      <c r="M94" s="225"/>
      <c r="N94" s="225"/>
      <c r="O94" s="231"/>
      <c r="P94" s="232"/>
      <c r="Q94" s="232"/>
      <c r="R94" s="233"/>
      <c r="S94" s="246" t="str">
        <f>IF(SUMPRODUCT((P90:P94)*(Q90:Q94))=0,"",SUMPRODUCT((P90:P94)*(Q90:Q94)))</f>
        <v/>
      </c>
      <c r="V94" s="225"/>
      <c r="W94" s="225"/>
      <c r="X94" s="231"/>
      <c r="Y94" s="232"/>
      <c r="Z94" s="232"/>
      <c r="AA94" s="233"/>
      <c r="AB94" s="246" t="str">
        <f>IF(SUMPRODUCT((Y90:Y94)*(Z90:Z94))=0,"",SUMPRODUCT((Y90:Y94)*(Z90:Z94)))</f>
        <v/>
      </c>
      <c r="AE94" s="225"/>
      <c r="AF94" s="225"/>
      <c r="AG94" s="231"/>
      <c r="AH94" s="232"/>
      <c r="AI94" s="232"/>
      <c r="AJ94" s="233"/>
      <c r="AK94" s="246" t="str">
        <f>IF(SUMPRODUCT((AH90:AH94)*(AI90:AI94))=0,"",SUMPRODUCT((AH90:AH94)*(AI90:AI94)))</f>
        <v/>
      </c>
      <c r="AN94" s="225"/>
      <c r="AO94" s="225"/>
      <c r="AP94" s="231"/>
      <c r="AQ94" s="232"/>
      <c r="AR94" s="232"/>
      <c r="AS94" s="233"/>
      <c r="AT94" s="246" t="str">
        <f>IF(SUMPRODUCT((AQ90:AQ94)*(AR90:AR94))=0,"",SUMPRODUCT((AQ90:AQ94)*(AR90:AR94)))</f>
        <v/>
      </c>
      <c r="AW94" s="225"/>
      <c r="AX94" s="225"/>
      <c r="AY94" s="231"/>
      <c r="AZ94" s="232"/>
      <c r="BA94" s="232"/>
      <c r="BB94" s="233"/>
      <c r="BC94" s="246" t="str">
        <f>IF(SUMPRODUCT((AZ90:AZ94)*(BA90:BA94))=0,"",SUMPRODUCT((AZ90:AZ94)*(BA90:BA94)))</f>
        <v/>
      </c>
      <c r="BF94" s="225"/>
      <c r="BG94" s="225"/>
      <c r="BH94" s="231"/>
      <c r="BI94" s="232"/>
      <c r="BJ94" s="232"/>
      <c r="BK94" s="233"/>
      <c r="BL94" s="246" t="str">
        <f>IF(SUMPRODUCT((BI90:BI94)*(BJ90:BJ94))=0,"",SUMPRODUCT((BI90:BI94)*(BJ90:BJ94)))</f>
        <v/>
      </c>
      <c r="BO94" s="225"/>
      <c r="BP94" s="225"/>
      <c r="BQ94" s="231"/>
      <c r="BR94" s="232"/>
      <c r="BS94" s="232"/>
      <c r="BT94" s="233"/>
      <c r="BU94" s="246" t="str">
        <f>IF(SUMPRODUCT((BR90:BR94)*(BS90:BS94))=0,"",SUMPRODUCT((BR90:BR94)*(BS90:BS94)))</f>
        <v/>
      </c>
      <c r="BX94" s="225"/>
      <c r="BY94" s="225"/>
      <c r="BZ94" s="231"/>
      <c r="CA94" s="232"/>
      <c r="CB94" s="232"/>
      <c r="CC94" s="233"/>
      <c r="CD94" s="246" t="str">
        <f>IF(SUMPRODUCT((CA90:CA94)*(CB90:CB94))=0,"",SUMPRODUCT((CA90:CA94)*(CB90:CB94)))</f>
        <v/>
      </c>
      <c r="CG94" s="225"/>
      <c r="CH94" s="225"/>
      <c r="CI94" s="231"/>
      <c r="CJ94" s="232"/>
      <c r="CK94" s="232"/>
      <c r="CL94" s="233"/>
      <c r="CM94" s="246" t="str">
        <f>IF(SUMPRODUCT((CJ90:CJ94)*(CK90:CK94))=0,"",SUMPRODUCT((CJ90:CJ94)*(CK90:CK94)))</f>
        <v/>
      </c>
      <c r="CP94" s="225"/>
      <c r="CQ94" s="225"/>
      <c r="CR94" s="231"/>
      <c r="CS94" s="232"/>
      <c r="CT94" s="232"/>
      <c r="CU94" s="233"/>
      <c r="CV94" s="246" t="str">
        <f>IF(SUMPRODUCT((CS90:CS94)*(CT90:CT94))=0,"",SUMPRODUCT((CS90:CS94)*(CT90:CT94)))</f>
        <v/>
      </c>
      <c r="CY94" s="225"/>
      <c r="CZ94" s="225"/>
      <c r="DA94" s="231"/>
      <c r="DB94" s="232"/>
      <c r="DC94" s="232"/>
      <c r="DD94" s="233"/>
      <c r="DE94" s="246" t="str">
        <f>IF(SUMPRODUCT((DB90:DB94)*(DC90:DC94))=0,"",SUMPRODUCT((DB90:DB94)*(DC90:DC94)))</f>
        <v/>
      </c>
      <c r="DH94" s="225"/>
      <c r="DI94" s="225"/>
      <c r="DJ94" s="231"/>
      <c r="DK94" s="232"/>
      <c r="DL94" s="232"/>
      <c r="DM94" s="233"/>
      <c r="DN94" s="246" t="str">
        <f>IF(SUMPRODUCT((DK90:DK94)*(DL90:DL94))=0,"",SUMPRODUCT((DK90:DK94)*(DL90:DL94)))</f>
        <v/>
      </c>
      <c r="DQ94" s="225"/>
      <c r="DR94" s="225"/>
      <c r="DS94" s="231"/>
      <c r="DT94" s="232"/>
      <c r="DU94" s="232"/>
      <c r="DV94" s="233"/>
      <c r="DW94" s="246" t="str">
        <f>IF(SUMPRODUCT((DT90:DT94)*(DU90:DU94))=0,"",SUMPRODUCT((DT90:DT94)*(DU90:DU94)))</f>
        <v/>
      </c>
      <c r="DZ94" s="225"/>
      <c r="EA94" s="225"/>
      <c r="EB94" s="231"/>
      <c r="EC94" s="232"/>
      <c r="ED94" s="232"/>
      <c r="EE94" s="233"/>
      <c r="EF94" s="246" t="str">
        <f>IF(SUMPRODUCT((EC90:EC94)*(ED90:ED94))=0,"",SUMPRODUCT((EC90:EC94)*(ED90:ED94)))</f>
        <v/>
      </c>
      <c r="EI94" s="225"/>
      <c r="EJ94" s="225"/>
      <c r="EK94" s="231"/>
      <c r="EL94" s="232"/>
      <c r="EM94" s="232"/>
      <c r="EN94" s="233"/>
      <c r="EO94" s="246" t="str">
        <f>IF(SUMPRODUCT((EL90:EL94)*(EM90:EM94))=0,"",SUMPRODUCT((EL90:EL94)*(EM90:EM94)))</f>
        <v/>
      </c>
      <c r="ER94" s="225"/>
      <c r="ES94" s="225"/>
      <c r="ET94" s="231"/>
      <c r="EU94" s="232"/>
      <c r="EV94" s="232"/>
      <c r="EW94" s="233"/>
      <c r="EX94" s="246" t="str">
        <f>IF(SUMPRODUCT((EU90:EU94)*(EV90:EV94))=0,"",SUMPRODUCT((EU90:EU94)*(EV90:EV94)))</f>
        <v/>
      </c>
      <c r="FA94" s="225"/>
      <c r="FB94" s="225"/>
      <c r="FC94" s="231"/>
      <c r="FD94" s="232"/>
      <c r="FE94" s="232"/>
      <c r="FF94" s="233"/>
      <c r="FG94" s="246" t="str">
        <f>IF(SUMPRODUCT((FD90:FD94)*(FE90:FE94))=0,"",SUMPRODUCT((FD90:FD94)*(FE90:FE94)))</f>
        <v/>
      </c>
      <c r="FJ94" s="225"/>
      <c r="FK94" s="225"/>
      <c r="FL94" s="231"/>
      <c r="FM94" s="232"/>
      <c r="FN94" s="232"/>
      <c r="FO94" s="233"/>
      <c r="FP94" s="246" t="str">
        <f>IF(SUMPRODUCT((FM90:FM94)*(FN90:FN94))=0,"",SUMPRODUCT((FM90:FM94)*(FN90:FN94)))</f>
        <v/>
      </c>
      <c r="FS94" s="225"/>
      <c r="FT94" s="225"/>
      <c r="FU94" s="231"/>
      <c r="FV94" s="232"/>
      <c r="FW94" s="232"/>
      <c r="FX94" s="233"/>
      <c r="FY94" s="246" t="str">
        <f>IF(SUMPRODUCT((FV90:FV94)*(FW90:FW94))=0,"",SUMPRODUCT((FV90:FV94)*(FW90:FW94)))</f>
        <v/>
      </c>
      <c r="GB94" s="225"/>
      <c r="GC94" s="225"/>
      <c r="GD94" s="231"/>
      <c r="GE94" s="232"/>
      <c r="GF94" s="232"/>
      <c r="GG94" s="233"/>
      <c r="GH94" s="246" t="str">
        <f>IF(SUMPRODUCT((GE90:GE94)*(GF90:GF94))=0,"",SUMPRODUCT((GE90:GE94)*(GF90:GF94)))</f>
        <v/>
      </c>
      <c r="GK94" s="225"/>
      <c r="GL94" s="225"/>
      <c r="GM94" s="231"/>
      <c r="GN94" s="232"/>
      <c r="GO94" s="232"/>
      <c r="GP94" s="233"/>
      <c r="GQ94" s="246" t="str">
        <f>IF(SUMPRODUCT((GN90:GN94)*(GO90:GO94))=0,"",SUMPRODUCT((GN90:GN94)*(GO90:GO94)))</f>
        <v/>
      </c>
      <c r="GT94" s="225"/>
      <c r="GU94" s="225"/>
      <c r="GV94" s="231"/>
      <c r="GW94" s="232"/>
      <c r="GX94" s="232"/>
      <c r="GY94" s="233"/>
      <c r="GZ94" s="246" t="str">
        <f>IF(SUMPRODUCT((GW90:GW94)*(GX90:GX94))=0,"",SUMPRODUCT((GW90:GW94)*(GX90:GX94)))</f>
        <v/>
      </c>
      <c r="HC94" s="225"/>
      <c r="HD94" s="225"/>
      <c r="HE94" s="231"/>
      <c r="HF94" s="232"/>
      <c r="HG94" s="232"/>
      <c r="HH94" s="233"/>
      <c r="HI94" s="246" t="str">
        <f>IF(SUMPRODUCT((HF90:HF94)*(HG90:HG94))=0,"",SUMPRODUCT((HF90:HF94)*(HG90:HG94)))</f>
        <v/>
      </c>
    </row>
    <row r="95" spans="4:217" ht="14" hidden="1" outlineLevel="1">
      <c r="D95" s="225"/>
      <c r="E95" s="225"/>
      <c r="F95" s="226"/>
      <c r="G95" s="227"/>
      <c r="H95" s="227"/>
      <c r="I95" s="228"/>
      <c r="J95" s="228"/>
      <c r="M95" s="225"/>
      <c r="N95" s="225"/>
      <c r="O95" s="226"/>
      <c r="P95" s="227"/>
      <c r="Q95" s="227"/>
      <c r="R95" s="228"/>
      <c r="S95" s="228"/>
      <c r="V95" s="225"/>
      <c r="W95" s="225"/>
      <c r="X95" s="226"/>
      <c r="Y95" s="227"/>
      <c r="Z95" s="227"/>
      <c r="AA95" s="228"/>
      <c r="AB95" s="228"/>
      <c r="AE95" s="225"/>
      <c r="AF95" s="225"/>
      <c r="AG95" s="226"/>
      <c r="AH95" s="227"/>
      <c r="AI95" s="227"/>
      <c r="AJ95" s="228"/>
      <c r="AK95" s="228"/>
      <c r="AN95" s="225"/>
      <c r="AO95" s="225"/>
      <c r="AP95" s="226"/>
      <c r="AQ95" s="227"/>
      <c r="AR95" s="227"/>
      <c r="AS95" s="228"/>
      <c r="AT95" s="228"/>
      <c r="AW95" s="225"/>
      <c r="AX95" s="225"/>
      <c r="AY95" s="226"/>
      <c r="AZ95" s="227"/>
      <c r="BA95" s="227"/>
      <c r="BB95" s="228"/>
      <c r="BC95" s="228"/>
      <c r="BF95" s="225"/>
      <c r="BG95" s="225"/>
      <c r="BH95" s="226"/>
      <c r="BI95" s="227"/>
      <c r="BJ95" s="227"/>
      <c r="BK95" s="228"/>
      <c r="BL95" s="228"/>
      <c r="BO95" s="225"/>
      <c r="BP95" s="225"/>
      <c r="BQ95" s="226"/>
      <c r="BR95" s="227"/>
      <c r="BS95" s="227"/>
      <c r="BT95" s="228"/>
      <c r="BU95" s="228"/>
      <c r="BX95" s="225"/>
      <c r="BY95" s="225"/>
      <c r="BZ95" s="226"/>
      <c r="CA95" s="227"/>
      <c r="CB95" s="227"/>
      <c r="CC95" s="228"/>
      <c r="CD95" s="228"/>
      <c r="CG95" s="225"/>
      <c r="CH95" s="225"/>
      <c r="CI95" s="226"/>
      <c r="CJ95" s="227"/>
      <c r="CK95" s="227"/>
      <c r="CL95" s="228"/>
      <c r="CM95" s="228"/>
      <c r="CP95" s="225"/>
      <c r="CQ95" s="225"/>
      <c r="CR95" s="226"/>
      <c r="CS95" s="227"/>
      <c r="CT95" s="227"/>
      <c r="CU95" s="228"/>
      <c r="CV95" s="228"/>
      <c r="CY95" s="225"/>
      <c r="CZ95" s="225"/>
      <c r="DA95" s="226"/>
      <c r="DB95" s="227"/>
      <c r="DC95" s="227"/>
      <c r="DD95" s="228"/>
      <c r="DE95" s="228"/>
      <c r="DH95" s="225"/>
      <c r="DI95" s="225"/>
      <c r="DJ95" s="226"/>
      <c r="DK95" s="227"/>
      <c r="DL95" s="227"/>
      <c r="DM95" s="228"/>
      <c r="DN95" s="228"/>
      <c r="DQ95" s="225"/>
      <c r="DR95" s="225"/>
      <c r="DS95" s="226"/>
      <c r="DT95" s="227"/>
      <c r="DU95" s="227"/>
      <c r="DV95" s="228"/>
      <c r="DW95" s="228"/>
      <c r="DZ95" s="225"/>
      <c r="EA95" s="225"/>
      <c r="EB95" s="226"/>
      <c r="EC95" s="227"/>
      <c r="ED95" s="227"/>
      <c r="EE95" s="228"/>
      <c r="EF95" s="228"/>
      <c r="EI95" s="225"/>
      <c r="EJ95" s="225"/>
      <c r="EK95" s="226"/>
      <c r="EL95" s="227"/>
      <c r="EM95" s="227"/>
      <c r="EN95" s="228"/>
      <c r="EO95" s="228"/>
      <c r="ER95" s="225"/>
      <c r="ES95" s="225"/>
      <c r="ET95" s="226"/>
      <c r="EU95" s="227"/>
      <c r="EV95" s="227"/>
      <c r="EW95" s="228"/>
      <c r="EX95" s="228"/>
      <c r="FA95" s="225"/>
      <c r="FB95" s="225"/>
      <c r="FC95" s="226"/>
      <c r="FD95" s="227"/>
      <c r="FE95" s="227"/>
      <c r="FF95" s="228"/>
      <c r="FG95" s="228"/>
      <c r="FJ95" s="225"/>
      <c r="FK95" s="225"/>
      <c r="FL95" s="226"/>
      <c r="FM95" s="227"/>
      <c r="FN95" s="227"/>
      <c r="FO95" s="228"/>
      <c r="FP95" s="228"/>
      <c r="FS95" s="225"/>
      <c r="FT95" s="225"/>
      <c r="FU95" s="226"/>
      <c r="FV95" s="227"/>
      <c r="FW95" s="227"/>
      <c r="FX95" s="228"/>
      <c r="FY95" s="228"/>
      <c r="GB95" s="225"/>
      <c r="GC95" s="225"/>
      <c r="GD95" s="226"/>
      <c r="GE95" s="227"/>
      <c r="GF95" s="227"/>
      <c r="GG95" s="228"/>
      <c r="GH95" s="228"/>
      <c r="GK95" s="225"/>
      <c r="GL95" s="225"/>
      <c r="GM95" s="226"/>
      <c r="GN95" s="227"/>
      <c r="GO95" s="227"/>
      <c r="GP95" s="228"/>
      <c r="GQ95" s="228"/>
      <c r="GT95" s="225"/>
      <c r="GU95" s="225"/>
      <c r="GV95" s="226"/>
      <c r="GW95" s="227"/>
      <c r="GX95" s="227"/>
      <c r="GY95" s="228"/>
      <c r="GZ95" s="228"/>
      <c r="HC95" s="225"/>
      <c r="HD95" s="225"/>
      <c r="HE95" s="226"/>
      <c r="HF95" s="227"/>
      <c r="HG95" s="227"/>
      <c r="HH95" s="228"/>
      <c r="HI95" s="228"/>
    </row>
    <row r="96" spans="4:217" ht="14" hidden="1" outlineLevel="1">
      <c r="D96" s="225"/>
      <c r="E96" s="225"/>
      <c r="F96" s="229" t="s">
        <v>136</v>
      </c>
      <c r="G96" s="230" t="s">
        <v>451</v>
      </c>
      <c r="H96" s="230" t="s">
        <v>146</v>
      </c>
      <c r="I96" s="230" t="s">
        <v>142</v>
      </c>
      <c r="J96" s="230" t="s">
        <v>452</v>
      </c>
      <c r="M96" s="225"/>
      <c r="N96" s="225"/>
      <c r="O96" s="229" t="s">
        <v>136</v>
      </c>
      <c r="P96" s="230" t="s">
        <v>451</v>
      </c>
      <c r="Q96" s="230" t="s">
        <v>146</v>
      </c>
      <c r="R96" s="230" t="s">
        <v>142</v>
      </c>
      <c r="S96" s="230" t="s">
        <v>452</v>
      </c>
      <c r="V96" s="225"/>
      <c r="W96" s="225"/>
      <c r="X96" s="229" t="s">
        <v>136</v>
      </c>
      <c r="Y96" s="230" t="s">
        <v>451</v>
      </c>
      <c r="Z96" s="230" t="s">
        <v>146</v>
      </c>
      <c r="AA96" s="230" t="s">
        <v>142</v>
      </c>
      <c r="AB96" s="230" t="s">
        <v>452</v>
      </c>
      <c r="AE96" s="225"/>
      <c r="AF96" s="225"/>
      <c r="AG96" s="229" t="s">
        <v>136</v>
      </c>
      <c r="AH96" s="230" t="s">
        <v>451</v>
      </c>
      <c r="AI96" s="230" t="s">
        <v>146</v>
      </c>
      <c r="AJ96" s="230" t="s">
        <v>142</v>
      </c>
      <c r="AK96" s="230" t="s">
        <v>452</v>
      </c>
      <c r="AN96" s="225"/>
      <c r="AO96" s="225"/>
      <c r="AP96" s="229" t="s">
        <v>136</v>
      </c>
      <c r="AQ96" s="230" t="s">
        <v>451</v>
      </c>
      <c r="AR96" s="230" t="s">
        <v>146</v>
      </c>
      <c r="AS96" s="230" t="s">
        <v>142</v>
      </c>
      <c r="AT96" s="230" t="s">
        <v>452</v>
      </c>
      <c r="AW96" s="225"/>
      <c r="AX96" s="225"/>
      <c r="AY96" s="229" t="s">
        <v>136</v>
      </c>
      <c r="AZ96" s="230" t="s">
        <v>451</v>
      </c>
      <c r="BA96" s="230" t="s">
        <v>146</v>
      </c>
      <c r="BB96" s="230" t="s">
        <v>142</v>
      </c>
      <c r="BC96" s="230" t="s">
        <v>452</v>
      </c>
      <c r="BF96" s="225"/>
      <c r="BG96" s="225"/>
      <c r="BH96" s="229" t="s">
        <v>136</v>
      </c>
      <c r="BI96" s="230" t="s">
        <v>451</v>
      </c>
      <c r="BJ96" s="230" t="s">
        <v>146</v>
      </c>
      <c r="BK96" s="230" t="s">
        <v>142</v>
      </c>
      <c r="BL96" s="230" t="s">
        <v>452</v>
      </c>
      <c r="BO96" s="225"/>
      <c r="BP96" s="225"/>
      <c r="BQ96" s="229" t="s">
        <v>136</v>
      </c>
      <c r="BR96" s="230" t="s">
        <v>451</v>
      </c>
      <c r="BS96" s="230" t="s">
        <v>146</v>
      </c>
      <c r="BT96" s="230" t="s">
        <v>142</v>
      </c>
      <c r="BU96" s="230" t="s">
        <v>452</v>
      </c>
      <c r="BX96" s="225"/>
      <c r="BY96" s="225"/>
      <c r="BZ96" s="229" t="s">
        <v>136</v>
      </c>
      <c r="CA96" s="230" t="s">
        <v>451</v>
      </c>
      <c r="CB96" s="230" t="s">
        <v>146</v>
      </c>
      <c r="CC96" s="230" t="s">
        <v>142</v>
      </c>
      <c r="CD96" s="230" t="s">
        <v>452</v>
      </c>
      <c r="CG96" s="225"/>
      <c r="CH96" s="225"/>
      <c r="CI96" s="229" t="s">
        <v>136</v>
      </c>
      <c r="CJ96" s="230" t="s">
        <v>451</v>
      </c>
      <c r="CK96" s="230" t="s">
        <v>146</v>
      </c>
      <c r="CL96" s="230" t="s">
        <v>142</v>
      </c>
      <c r="CM96" s="230" t="s">
        <v>452</v>
      </c>
      <c r="CP96" s="225"/>
      <c r="CQ96" s="225"/>
      <c r="CR96" s="229" t="s">
        <v>136</v>
      </c>
      <c r="CS96" s="230" t="s">
        <v>451</v>
      </c>
      <c r="CT96" s="230" t="s">
        <v>146</v>
      </c>
      <c r="CU96" s="230" t="s">
        <v>142</v>
      </c>
      <c r="CV96" s="230" t="s">
        <v>452</v>
      </c>
      <c r="CY96" s="225"/>
      <c r="CZ96" s="225"/>
      <c r="DA96" s="229" t="s">
        <v>136</v>
      </c>
      <c r="DB96" s="230" t="s">
        <v>451</v>
      </c>
      <c r="DC96" s="230" t="s">
        <v>146</v>
      </c>
      <c r="DD96" s="230" t="s">
        <v>142</v>
      </c>
      <c r="DE96" s="230" t="s">
        <v>452</v>
      </c>
      <c r="DH96" s="225"/>
      <c r="DI96" s="225"/>
      <c r="DJ96" s="229" t="s">
        <v>136</v>
      </c>
      <c r="DK96" s="230" t="s">
        <v>451</v>
      </c>
      <c r="DL96" s="230" t="s">
        <v>146</v>
      </c>
      <c r="DM96" s="230" t="s">
        <v>142</v>
      </c>
      <c r="DN96" s="230" t="s">
        <v>452</v>
      </c>
      <c r="DQ96" s="225"/>
      <c r="DR96" s="225"/>
      <c r="DS96" s="229" t="s">
        <v>136</v>
      </c>
      <c r="DT96" s="230" t="s">
        <v>451</v>
      </c>
      <c r="DU96" s="230" t="s">
        <v>146</v>
      </c>
      <c r="DV96" s="230" t="s">
        <v>142</v>
      </c>
      <c r="DW96" s="230" t="s">
        <v>452</v>
      </c>
      <c r="DZ96" s="225"/>
      <c r="EA96" s="225"/>
      <c r="EB96" s="229" t="s">
        <v>136</v>
      </c>
      <c r="EC96" s="230" t="s">
        <v>451</v>
      </c>
      <c r="ED96" s="230" t="s">
        <v>146</v>
      </c>
      <c r="EE96" s="230" t="s">
        <v>142</v>
      </c>
      <c r="EF96" s="230" t="s">
        <v>452</v>
      </c>
      <c r="EI96" s="225"/>
      <c r="EJ96" s="225"/>
      <c r="EK96" s="229" t="s">
        <v>136</v>
      </c>
      <c r="EL96" s="230" t="s">
        <v>451</v>
      </c>
      <c r="EM96" s="230" t="s">
        <v>146</v>
      </c>
      <c r="EN96" s="230" t="s">
        <v>142</v>
      </c>
      <c r="EO96" s="230" t="s">
        <v>452</v>
      </c>
      <c r="ER96" s="225"/>
      <c r="ES96" s="225"/>
      <c r="ET96" s="229" t="s">
        <v>136</v>
      </c>
      <c r="EU96" s="230" t="s">
        <v>451</v>
      </c>
      <c r="EV96" s="230" t="s">
        <v>146</v>
      </c>
      <c r="EW96" s="230" t="s">
        <v>142</v>
      </c>
      <c r="EX96" s="230" t="s">
        <v>452</v>
      </c>
      <c r="FA96" s="225"/>
      <c r="FB96" s="225"/>
      <c r="FC96" s="229" t="s">
        <v>136</v>
      </c>
      <c r="FD96" s="230" t="s">
        <v>451</v>
      </c>
      <c r="FE96" s="230" t="s">
        <v>146</v>
      </c>
      <c r="FF96" s="230" t="s">
        <v>142</v>
      </c>
      <c r="FG96" s="230" t="s">
        <v>452</v>
      </c>
      <c r="FJ96" s="225"/>
      <c r="FK96" s="225"/>
      <c r="FL96" s="229" t="s">
        <v>136</v>
      </c>
      <c r="FM96" s="230" t="s">
        <v>451</v>
      </c>
      <c r="FN96" s="230" t="s">
        <v>146</v>
      </c>
      <c r="FO96" s="230" t="s">
        <v>142</v>
      </c>
      <c r="FP96" s="230" t="s">
        <v>452</v>
      </c>
      <c r="FS96" s="225"/>
      <c r="FT96" s="225"/>
      <c r="FU96" s="229" t="s">
        <v>136</v>
      </c>
      <c r="FV96" s="230" t="s">
        <v>451</v>
      </c>
      <c r="FW96" s="230" t="s">
        <v>146</v>
      </c>
      <c r="FX96" s="230" t="s">
        <v>142</v>
      </c>
      <c r="FY96" s="230" t="s">
        <v>452</v>
      </c>
      <c r="GB96" s="225"/>
      <c r="GC96" s="225"/>
      <c r="GD96" s="229" t="s">
        <v>136</v>
      </c>
      <c r="GE96" s="230" t="s">
        <v>451</v>
      </c>
      <c r="GF96" s="230" t="s">
        <v>146</v>
      </c>
      <c r="GG96" s="230" t="s">
        <v>142</v>
      </c>
      <c r="GH96" s="230" t="s">
        <v>452</v>
      </c>
      <c r="GK96" s="225"/>
      <c r="GL96" s="225"/>
      <c r="GM96" s="229" t="s">
        <v>136</v>
      </c>
      <c r="GN96" s="230" t="s">
        <v>451</v>
      </c>
      <c r="GO96" s="230" t="s">
        <v>146</v>
      </c>
      <c r="GP96" s="230" t="s">
        <v>142</v>
      </c>
      <c r="GQ96" s="230" t="s">
        <v>452</v>
      </c>
      <c r="GT96" s="225"/>
      <c r="GU96" s="225"/>
      <c r="GV96" s="229" t="s">
        <v>136</v>
      </c>
      <c r="GW96" s="230" t="s">
        <v>451</v>
      </c>
      <c r="GX96" s="230" t="s">
        <v>146</v>
      </c>
      <c r="GY96" s="230" t="s">
        <v>142</v>
      </c>
      <c r="GZ96" s="230" t="s">
        <v>452</v>
      </c>
      <c r="HC96" s="225"/>
      <c r="HD96" s="225"/>
      <c r="HE96" s="229" t="s">
        <v>136</v>
      </c>
      <c r="HF96" s="230" t="s">
        <v>451</v>
      </c>
      <c r="HG96" s="230" t="s">
        <v>146</v>
      </c>
      <c r="HH96" s="230" t="s">
        <v>142</v>
      </c>
      <c r="HI96" s="230" t="s">
        <v>452</v>
      </c>
    </row>
    <row r="97" spans="3:217" ht="14" hidden="1" outlineLevel="1">
      <c r="D97" s="225"/>
      <c r="E97" s="225"/>
      <c r="F97" s="231"/>
      <c r="G97" s="232"/>
      <c r="H97" s="232"/>
      <c r="I97" s="233"/>
      <c r="J97" s="246" t="str">
        <f>IF(SUMPRODUCT((G97:G101)*(H97:H101))=0,"",SUMPRODUCT((G97:G101)*(H97:H101)))</f>
        <v/>
      </c>
      <c r="M97" s="225"/>
      <c r="N97" s="225"/>
      <c r="O97" s="231"/>
      <c r="P97" s="232"/>
      <c r="Q97" s="232"/>
      <c r="R97" s="233"/>
      <c r="S97" s="246" t="str">
        <f>IF(SUMPRODUCT((P97:P101)*(Q97:Q101))=0,"",SUMPRODUCT((P97:P101)*(Q97:Q101)))</f>
        <v/>
      </c>
      <c r="V97" s="225"/>
      <c r="W97" s="225"/>
      <c r="X97" s="231"/>
      <c r="Y97" s="232"/>
      <c r="Z97" s="232"/>
      <c r="AA97" s="233"/>
      <c r="AB97" s="246" t="str">
        <f>IF(SUMPRODUCT((Y97:Y101)*(Z97:Z101))=0,"",SUMPRODUCT((Y97:Y101)*(Z97:Z101)))</f>
        <v/>
      </c>
      <c r="AE97" s="225"/>
      <c r="AF97" s="225"/>
      <c r="AG97" s="231"/>
      <c r="AH97" s="232"/>
      <c r="AI97" s="232"/>
      <c r="AJ97" s="233"/>
      <c r="AK97" s="246" t="str">
        <f>IF(SUMPRODUCT((AH97:AH101)*(AI97:AI101))=0,"",SUMPRODUCT((AH97:AH101)*(AI97:AI101)))</f>
        <v/>
      </c>
      <c r="AN97" s="225"/>
      <c r="AO97" s="225"/>
      <c r="AP97" s="231"/>
      <c r="AQ97" s="232"/>
      <c r="AR97" s="232"/>
      <c r="AS97" s="233"/>
      <c r="AT97" s="246" t="str">
        <f>IF(SUMPRODUCT((AQ97:AQ101)*(AR97:AR101))=0,"",SUMPRODUCT((AQ97:AQ101)*(AR97:AR101)))</f>
        <v/>
      </c>
      <c r="AW97" s="225"/>
      <c r="AX97" s="225"/>
      <c r="AY97" s="231"/>
      <c r="AZ97" s="232"/>
      <c r="BA97" s="232"/>
      <c r="BB97" s="233"/>
      <c r="BC97" s="246" t="str">
        <f>IF(SUMPRODUCT((AZ97:AZ101)*(BA97:BA101))=0,"",SUMPRODUCT((AZ97:AZ101)*(BA97:BA101)))</f>
        <v/>
      </c>
      <c r="BF97" s="225"/>
      <c r="BG97" s="225"/>
      <c r="BH97" s="231"/>
      <c r="BI97" s="232"/>
      <c r="BJ97" s="232"/>
      <c r="BK97" s="233"/>
      <c r="BL97" s="246" t="str">
        <f>IF(SUMPRODUCT((BI97:BI101)*(BJ97:BJ101))=0,"",SUMPRODUCT((BI97:BI101)*(BJ97:BJ101)))</f>
        <v/>
      </c>
      <c r="BO97" s="225"/>
      <c r="BP97" s="225"/>
      <c r="BQ97" s="231"/>
      <c r="BR97" s="232"/>
      <c r="BS97" s="232"/>
      <c r="BT97" s="233"/>
      <c r="BU97" s="246" t="str">
        <f>IF(SUMPRODUCT((BR97:BR101)*(BS97:BS101))=0,"",SUMPRODUCT((BR97:BR101)*(BS97:BS101)))</f>
        <v/>
      </c>
      <c r="BX97" s="225"/>
      <c r="BY97" s="225"/>
      <c r="BZ97" s="231"/>
      <c r="CA97" s="232"/>
      <c r="CB97" s="232"/>
      <c r="CC97" s="233"/>
      <c r="CD97" s="246" t="str">
        <f>IF(SUMPRODUCT((CA97:CA101)*(CB97:CB101))=0,"",SUMPRODUCT((CA97:CA101)*(CB97:CB101)))</f>
        <v/>
      </c>
      <c r="CG97" s="225"/>
      <c r="CH97" s="225"/>
      <c r="CI97" s="231"/>
      <c r="CJ97" s="232"/>
      <c r="CK97" s="232"/>
      <c r="CL97" s="233"/>
      <c r="CM97" s="246" t="str">
        <f>IF(SUMPRODUCT((CJ97:CJ101)*(CK97:CK101))=0,"",SUMPRODUCT((CJ97:CJ101)*(CK97:CK101)))</f>
        <v/>
      </c>
      <c r="CP97" s="225"/>
      <c r="CQ97" s="225"/>
      <c r="CR97" s="231"/>
      <c r="CS97" s="232"/>
      <c r="CT97" s="232"/>
      <c r="CU97" s="233"/>
      <c r="CV97" s="246" t="str">
        <f>IF(SUMPRODUCT((CS97:CS101)*(CT97:CT101))=0,"",SUMPRODUCT((CS97:CS101)*(CT97:CT101)))</f>
        <v/>
      </c>
      <c r="CY97" s="225"/>
      <c r="CZ97" s="225"/>
      <c r="DA97" s="231"/>
      <c r="DB97" s="232"/>
      <c r="DC97" s="232"/>
      <c r="DD97" s="233"/>
      <c r="DE97" s="246" t="str">
        <f>IF(SUMPRODUCT((DB97:DB101)*(DC97:DC101))=0,"",SUMPRODUCT((DB97:DB101)*(DC97:DC101)))</f>
        <v/>
      </c>
      <c r="DH97" s="225"/>
      <c r="DI97" s="225"/>
      <c r="DJ97" s="231"/>
      <c r="DK97" s="232"/>
      <c r="DL97" s="232"/>
      <c r="DM97" s="233"/>
      <c r="DN97" s="246" t="str">
        <f>IF(SUMPRODUCT((DK97:DK101)*(DL97:DL101))=0,"",SUMPRODUCT((DK97:DK101)*(DL97:DL101)))</f>
        <v/>
      </c>
      <c r="DQ97" s="225"/>
      <c r="DR97" s="225"/>
      <c r="DS97" s="231"/>
      <c r="DT97" s="232"/>
      <c r="DU97" s="232"/>
      <c r="DV97" s="233"/>
      <c r="DW97" s="246" t="str">
        <f>IF(SUMPRODUCT((DT97:DT101)*(DU97:DU101))=0,"",SUMPRODUCT((DT97:DT101)*(DU97:DU101)))</f>
        <v/>
      </c>
      <c r="DZ97" s="225"/>
      <c r="EA97" s="225"/>
      <c r="EB97" s="231"/>
      <c r="EC97" s="232"/>
      <c r="ED97" s="232"/>
      <c r="EE97" s="233"/>
      <c r="EF97" s="246" t="str">
        <f>IF(SUMPRODUCT((EC97:EC101)*(ED97:ED101))=0,"",SUMPRODUCT((EC97:EC101)*(ED97:ED101)))</f>
        <v/>
      </c>
      <c r="EI97" s="225"/>
      <c r="EJ97" s="225"/>
      <c r="EK97" s="231"/>
      <c r="EL97" s="232"/>
      <c r="EM97" s="232"/>
      <c r="EN97" s="233"/>
      <c r="EO97" s="246" t="str">
        <f>IF(SUMPRODUCT((EL97:EL101)*(EM97:EM101))=0,"",SUMPRODUCT((EL97:EL101)*(EM97:EM101)))</f>
        <v/>
      </c>
      <c r="ER97" s="225"/>
      <c r="ES97" s="225"/>
      <c r="ET97" s="231"/>
      <c r="EU97" s="232"/>
      <c r="EV97" s="232"/>
      <c r="EW97" s="233"/>
      <c r="EX97" s="246" t="str">
        <f>IF(SUMPRODUCT((EU97:EU101)*(EV97:EV101))=0,"",SUMPRODUCT((EU97:EU101)*(EV97:EV101)))</f>
        <v/>
      </c>
      <c r="FA97" s="225"/>
      <c r="FB97" s="225"/>
      <c r="FC97" s="231"/>
      <c r="FD97" s="232"/>
      <c r="FE97" s="232"/>
      <c r="FF97" s="233"/>
      <c r="FG97" s="246" t="str">
        <f>IF(SUMPRODUCT((FD97:FD101)*(FE97:FE101))=0,"",SUMPRODUCT((FD97:FD101)*(FE97:FE101)))</f>
        <v/>
      </c>
      <c r="FJ97" s="225"/>
      <c r="FK97" s="225"/>
      <c r="FL97" s="231"/>
      <c r="FM97" s="232"/>
      <c r="FN97" s="232"/>
      <c r="FO97" s="233"/>
      <c r="FP97" s="246" t="str">
        <f>IF(SUMPRODUCT((FM97:FM101)*(FN97:FN101))=0,"",SUMPRODUCT((FM97:FM101)*(FN97:FN101)))</f>
        <v/>
      </c>
      <c r="FS97" s="225"/>
      <c r="FT97" s="225"/>
      <c r="FU97" s="231"/>
      <c r="FV97" s="232"/>
      <c r="FW97" s="232"/>
      <c r="FX97" s="233"/>
      <c r="FY97" s="246" t="str">
        <f>IF(SUMPRODUCT((FV97:FV101)*(FW97:FW101))=0,"",SUMPRODUCT((FV97:FV101)*(FW97:FW101)))</f>
        <v/>
      </c>
      <c r="GB97" s="225"/>
      <c r="GC97" s="225"/>
      <c r="GD97" s="231"/>
      <c r="GE97" s="232"/>
      <c r="GF97" s="232"/>
      <c r="GG97" s="233"/>
      <c r="GH97" s="246" t="str">
        <f>IF(SUMPRODUCT((GE97:GE101)*(GF97:GF101))=0,"",SUMPRODUCT((GE97:GE101)*(GF97:GF101)))</f>
        <v/>
      </c>
      <c r="GK97" s="225"/>
      <c r="GL97" s="225"/>
      <c r="GM97" s="231"/>
      <c r="GN97" s="232"/>
      <c r="GO97" s="232"/>
      <c r="GP97" s="233"/>
      <c r="GQ97" s="246" t="str">
        <f>IF(SUMPRODUCT((GN97:GN101)*(GO97:GO101))=0,"",SUMPRODUCT((GN97:GN101)*(GO97:GO101)))</f>
        <v/>
      </c>
      <c r="GT97" s="225"/>
      <c r="GU97" s="225"/>
      <c r="GV97" s="231"/>
      <c r="GW97" s="232"/>
      <c r="GX97" s="232"/>
      <c r="GY97" s="233"/>
      <c r="GZ97" s="246" t="str">
        <f>IF(SUMPRODUCT((GW97:GW101)*(GX97:GX101))=0,"",SUMPRODUCT((GW97:GW101)*(GX97:GX101)))</f>
        <v/>
      </c>
      <c r="HC97" s="225"/>
      <c r="HD97" s="225"/>
      <c r="HE97" s="231"/>
      <c r="HF97" s="232"/>
      <c r="HG97" s="232"/>
      <c r="HH97" s="233"/>
      <c r="HI97" s="246" t="str">
        <f>IF(SUMPRODUCT((HF97:HF101)*(HG97:HG101))=0,"",SUMPRODUCT((HF97:HF101)*(HG97:HG101)))</f>
        <v/>
      </c>
    </row>
    <row r="98" spans="3:217" ht="14" hidden="1" outlineLevel="2">
      <c r="D98" s="225"/>
      <c r="E98" s="225"/>
      <c r="F98" s="231"/>
      <c r="G98" s="232"/>
      <c r="H98" s="232"/>
      <c r="I98" s="233"/>
      <c r="J98" s="246" t="str">
        <f>IF(SUMPRODUCT((G97:G101)*(H97:H101))=0,"",SUMPRODUCT((G97:G101)*(H97:H101)))</f>
        <v/>
      </c>
      <c r="M98" s="225"/>
      <c r="N98" s="225"/>
      <c r="O98" s="231"/>
      <c r="P98" s="232"/>
      <c r="Q98" s="232"/>
      <c r="R98" s="233"/>
      <c r="S98" s="246" t="str">
        <f>IF(SUMPRODUCT((P97:P101)*(Q97:Q101))=0,"",SUMPRODUCT((P97:P101)*(Q97:Q101)))</f>
        <v/>
      </c>
      <c r="V98" s="225"/>
      <c r="W98" s="225"/>
      <c r="X98" s="231"/>
      <c r="Y98" s="232"/>
      <c r="Z98" s="232"/>
      <c r="AA98" s="233"/>
      <c r="AB98" s="246" t="str">
        <f>IF(SUMPRODUCT((Y97:Y101)*(Z97:Z101))=0,"",SUMPRODUCT((Y97:Y101)*(Z97:Z101)))</f>
        <v/>
      </c>
      <c r="AE98" s="225"/>
      <c r="AF98" s="225"/>
      <c r="AG98" s="231"/>
      <c r="AH98" s="232"/>
      <c r="AI98" s="232"/>
      <c r="AJ98" s="233"/>
      <c r="AK98" s="246" t="str">
        <f>IF(SUMPRODUCT((AH97:AH101)*(AI97:AI101))=0,"",SUMPRODUCT((AH97:AH101)*(AI97:AI101)))</f>
        <v/>
      </c>
      <c r="AN98" s="225"/>
      <c r="AO98" s="225"/>
      <c r="AP98" s="231"/>
      <c r="AQ98" s="232"/>
      <c r="AR98" s="232"/>
      <c r="AS98" s="233"/>
      <c r="AT98" s="246" t="str">
        <f>IF(SUMPRODUCT((AQ97:AQ101)*(AR97:AR101))=0,"",SUMPRODUCT((AQ97:AQ101)*(AR97:AR101)))</f>
        <v/>
      </c>
      <c r="AW98" s="225"/>
      <c r="AX98" s="225"/>
      <c r="AY98" s="231"/>
      <c r="AZ98" s="232"/>
      <c r="BA98" s="232"/>
      <c r="BB98" s="233"/>
      <c r="BC98" s="246" t="str">
        <f>IF(SUMPRODUCT((AZ97:AZ101)*(BA97:BA101))=0,"",SUMPRODUCT((AZ97:AZ101)*(BA97:BA101)))</f>
        <v/>
      </c>
      <c r="BF98" s="225"/>
      <c r="BG98" s="225"/>
      <c r="BH98" s="231"/>
      <c r="BI98" s="232"/>
      <c r="BJ98" s="232"/>
      <c r="BK98" s="233"/>
      <c r="BL98" s="246" t="str">
        <f>IF(SUMPRODUCT((BI97:BI101)*(BJ97:BJ101))=0,"",SUMPRODUCT((BI97:BI101)*(BJ97:BJ101)))</f>
        <v/>
      </c>
      <c r="BO98" s="225"/>
      <c r="BP98" s="225"/>
      <c r="BQ98" s="231"/>
      <c r="BR98" s="232"/>
      <c r="BS98" s="232"/>
      <c r="BT98" s="233"/>
      <c r="BU98" s="246" t="str">
        <f>IF(SUMPRODUCT((BR97:BR101)*(BS97:BS101))=0,"",SUMPRODUCT((BR97:BR101)*(BS97:BS101)))</f>
        <v/>
      </c>
      <c r="BX98" s="225"/>
      <c r="BY98" s="225"/>
      <c r="BZ98" s="231"/>
      <c r="CA98" s="232"/>
      <c r="CB98" s="232"/>
      <c r="CC98" s="233"/>
      <c r="CD98" s="246" t="str">
        <f>IF(SUMPRODUCT((CA97:CA101)*(CB97:CB101))=0,"",SUMPRODUCT((CA97:CA101)*(CB97:CB101)))</f>
        <v/>
      </c>
      <c r="CG98" s="225"/>
      <c r="CH98" s="225"/>
      <c r="CI98" s="231"/>
      <c r="CJ98" s="232"/>
      <c r="CK98" s="232"/>
      <c r="CL98" s="233"/>
      <c r="CM98" s="246" t="str">
        <f>IF(SUMPRODUCT((CJ97:CJ101)*(CK97:CK101))=0,"",SUMPRODUCT((CJ97:CJ101)*(CK97:CK101)))</f>
        <v/>
      </c>
      <c r="CP98" s="225"/>
      <c r="CQ98" s="225"/>
      <c r="CR98" s="231"/>
      <c r="CS98" s="232"/>
      <c r="CT98" s="232"/>
      <c r="CU98" s="233"/>
      <c r="CV98" s="246" t="str">
        <f>IF(SUMPRODUCT((CS97:CS101)*(CT97:CT101))=0,"",SUMPRODUCT((CS97:CS101)*(CT97:CT101)))</f>
        <v/>
      </c>
      <c r="CY98" s="225"/>
      <c r="CZ98" s="225"/>
      <c r="DA98" s="231"/>
      <c r="DB98" s="232"/>
      <c r="DC98" s="232"/>
      <c r="DD98" s="233"/>
      <c r="DE98" s="246" t="str">
        <f>IF(SUMPRODUCT((DB97:DB101)*(DC97:DC101))=0,"",SUMPRODUCT((DB97:DB101)*(DC97:DC101)))</f>
        <v/>
      </c>
      <c r="DH98" s="225"/>
      <c r="DI98" s="225"/>
      <c r="DJ98" s="231"/>
      <c r="DK98" s="232"/>
      <c r="DL98" s="232"/>
      <c r="DM98" s="233"/>
      <c r="DN98" s="246" t="str">
        <f>IF(SUMPRODUCT((DK97:DK101)*(DL97:DL101))=0,"",SUMPRODUCT((DK97:DK101)*(DL97:DL101)))</f>
        <v/>
      </c>
      <c r="DQ98" s="225"/>
      <c r="DR98" s="225"/>
      <c r="DS98" s="231"/>
      <c r="DT98" s="232"/>
      <c r="DU98" s="232"/>
      <c r="DV98" s="233"/>
      <c r="DW98" s="246" t="str">
        <f>IF(SUMPRODUCT((DT97:DT101)*(DU97:DU101))=0,"",SUMPRODUCT((DT97:DT101)*(DU97:DU101)))</f>
        <v/>
      </c>
      <c r="DZ98" s="225"/>
      <c r="EA98" s="225"/>
      <c r="EB98" s="231"/>
      <c r="EC98" s="232"/>
      <c r="ED98" s="232"/>
      <c r="EE98" s="233"/>
      <c r="EF98" s="246" t="str">
        <f>IF(SUMPRODUCT((EC97:EC101)*(ED97:ED101))=0,"",SUMPRODUCT((EC97:EC101)*(ED97:ED101)))</f>
        <v/>
      </c>
      <c r="EI98" s="225"/>
      <c r="EJ98" s="225"/>
      <c r="EK98" s="231"/>
      <c r="EL98" s="232"/>
      <c r="EM98" s="232"/>
      <c r="EN98" s="233"/>
      <c r="EO98" s="246" t="str">
        <f>IF(SUMPRODUCT((EL97:EL101)*(EM97:EM101))=0,"",SUMPRODUCT((EL97:EL101)*(EM97:EM101)))</f>
        <v/>
      </c>
      <c r="ER98" s="225"/>
      <c r="ES98" s="225"/>
      <c r="ET98" s="231"/>
      <c r="EU98" s="232"/>
      <c r="EV98" s="232"/>
      <c r="EW98" s="233"/>
      <c r="EX98" s="246" t="str">
        <f>IF(SUMPRODUCT((EU97:EU101)*(EV97:EV101))=0,"",SUMPRODUCT((EU97:EU101)*(EV97:EV101)))</f>
        <v/>
      </c>
      <c r="FA98" s="225"/>
      <c r="FB98" s="225"/>
      <c r="FC98" s="231"/>
      <c r="FD98" s="232"/>
      <c r="FE98" s="232"/>
      <c r="FF98" s="233"/>
      <c r="FG98" s="246" t="str">
        <f>IF(SUMPRODUCT((FD97:FD101)*(FE97:FE101))=0,"",SUMPRODUCT((FD97:FD101)*(FE97:FE101)))</f>
        <v/>
      </c>
      <c r="FJ98" s="225"/>
      <c r="FK98" s="225"/>
      <c r="FL98" s="231"/>
      <c r="FM98" s="232"/>
      <c r="FN98" s="232"/>
      <c r="FO98" s="233"/>
      <c r="FP98" s="246" t="str">
        <f>IF(SUMPRODUCT((FM97:FM101)*(FN97:FN101))=0,"",SUMPRODUCT((FM97:FM101)*(FN97:FN101)))</f>
        <v/>
      </c>
      <c r="FS98" s="225"/>
      <c r="FT98" s="225"/>
      <c r="FU98" s="231"/>
      <c r="FV98" s="232"/>
      <c r="FW98" s="232"/>
      <c r="FX98" s="233"/>
      <c r="FY98" s="246" t="str">
        <f>IF(SUMPRODUCT((FV97:FV101)*(FW97:FW101))=0,"",SUMPRODUCT((FV97:FV101)*(FW97:FW101)))</f>
        <v/>
      </c>
      <c r="GB98" s="225"/>
      <c r="GC98" s="225"/>
      <c r="GD98" s="231"/>
      <c r="GE98" s="232"/>
      <c r="GF98" s="232"/>
      <c r="GG98" s="233"/>
      <c r="GH98" s="246" t="str">
        <f>IF(SUMPRODUCT((GE97:GE101)*(GF97:GF101))=0,"",SUMPRODUCT((GE97:GE101)*(GF97:GF101)))</f>
        <v/>
      </c>
      <c r="GK98" s="225"/>
      <c r="GL98" s="225"/>
      <c r="GM98" s="231"/>
      <c r="GN98" s="232"/>
      <c r="GO98" s="232"/>
      <c r="GP98" s="233"/>
      <c r="GQ98" s="246" t="str">
        <f>IF(SUMPRODUCT((GN97:GN101)*(GO97:GO101))=0,"",SUMPRODUCT((GN97:GN101)*(GO97:GO101)))</f>
        <v/>
      </c>
      <c r="GT98" s="225"/>
      <c r="GU98" s="225"/>
      <c r="GV98" s="231"/>
      <c r="GW98" s="232"/>
      <c r="GX98" s="232"/>
      <c r="GY98" s="233"/>
      <c r="GZ98" s="246" t="str">
        <f>IF(SUMPRODUCT((GW97:GW101)*(GX97:GX101))=0,"",SUMPRODUCT((GW97:GW101)*(GX97:GX101)))</f>
        <v/>
      </c>
      <c r="HC98" s="225"/>
      <c r="HD98" s="225"/>
      <c r="HE98" s="231"/>
      <c r="HF98" s="232"/>
      <c r="HG98" s="232"/>
      <c r="HH98" s="233"/>
      <c r="HI98" s="246" t="str">
        <f>IF(SUMPRODUCT((HF97:HF101)*(HG97:HG101))=0,"",SUMPRODUCT((HF97:HF101)*(HG97:HG101)))</f>
        <v/>
      </c>
    </row>
    <row r="99" spans="3:217" ht="14" hidden="1" outlineLevel="2">
      <c r="D99" s="225"/>
      <c r="E99" s="225"/>
      <c r="F99" s="231"/>
      <c r="G99" s="232"/>
      <c r="H99" s="232"/>
      <c r="I99" s="233"/>
      <c r="J99" s="246" t="str">
        <f>IF(SUMPRODUCT((G97:G101)*(H97:H101))=0,"",SUMPRODUCT((G97:G101)*(H97:H101)))</f>
        <v/>
      </c>
      <c r="M99" s="225"/>
      <c r="N99" s="225"/>
      <c r="O99" s="231"/>
      <c r="P99" s="232"/>
      <c r="Q99" s="232"/>
      <c r="R99" s="233"/>
      <c r="S99" s="246" t="str">
        <f>IF(SUMPRODUCT((P97:P101)*(Q97:Q101))=0,"",SUMPRODUCT((P97:P101)*(Q97:Q101)))</f>
        <v/>
      </c>
      <c r="V99" s="225"/>
      <c r="W99" s="225"/>
      <c r="X99" s="231"/>
      <c r="Y99" s="232"/>
      <c r="Z99" s="232"/>
      <c r="AA99" s="233"/>
      <c r="AB99" s="246" t="str">
        <f>IF(SUMPRODUCT((Y97:Y101)*(Z97:Z101))=0,"",SUMPRODUCT((Y97:Y101)*(Z97:Z101)))</f>
        <v/>
      </c>
      <c r="AE99" s="225"/>
      <c r="AF99" s="225"/>
      <c r="AG99" s="231"/>
      <c r="AH99" s="232"/>
      <c r="AI99" s="232"/>
      <c r="AJ99" s="233"/>
      <c r="AK99" s="246" t="str">
        <f>IF(SUMPRODUCT((AH97:AH101)*(AI97:AI101))=0,"",SUMPRODUCT((AH97:AH101)*(AI97:AI101)))</f>
        <v/>
      </c>
      <c r="AN99" s="225"/>
      <c r="AO99" s="225"/>
      <c r="AP99" s="231"/>
      <c r="AQ99" s="232"/>
      <c r="AR99" s="232"/>
      <c r="AS99" s="233"/>
      <c r="AT99" s="246" t="str">
        <f>IF(SUMPRODUCT((AQ97:AQ101)*(AR97:AR101))=0,"",SUMPRODUCT((AQ97:AQ101)*(AR97:AR101)))</f>
        <v/>
      </c>
      <c r="AW99" s="225"/>
      <c r="AX99" s="225"/>
      <c r="AY99" s="231"/>
      <c r="AZ99" s="232"/>
      <c r="BA99" s="232"/>
      <c r="BB99" s="233"/>
      <c r="BC99" s="246" t="str">
        <f>IF(SUMPRODUCT((AZ97:AZ101)*(BA97:BA101))=0,"",SUMPRODUCT((AZ97:AZ101)*(BA97:BA101)))</f>
        <v/>
      </c>
      <c r="BF99" s="225"/>
      <c r="BG99" s="225"/>
      <c r="BH99" s="231"/>
      <c r="BI99" s="232"/>
      <c r="BJ99" s="232"/>
      <c r="BK99" s="233"/>
      <c r="BL99" s="246" t="str">
        <f>IF(SUMPRODUCT((BI97:BI101)*(BJ97:BJ101))=0,"",SUMPRODUCT((BI97:BI101)*(BJ97:BJ101)))</f>
        <v/>
      </c>
      <c r="BO99" s="225"/>
      <c r="BP99" s="225"/>
      <c r="BQ99" s="231"/>
      <c r="BR99" s="232"/>
      <c r="BS99" s="232"/>
      <c r="BT99" s="233"/>
      <c r="BU99" s="246" t="str">
        <f>IF(SUMPRODUCT((BR97:BR101)*(BS97:BS101))=0,"",SUMPRODUCT((BR97:BR101)*(BS97:BS101)))</f>
        <v/>
      </c>
      <c r="BX99" s="225"/>
      <c r="BY99" s="225"/>
      <c r="BZ99" s="231"/>
      <c r="CA99" s="232"/>
      <c r="CB99" s="232"/>
      <c r="CC99" s="233"/>
      <c r="CD99" s="246" t="str">
        <f>IF(SUMPRODUCT((CA97:CA101)*(CB97:CB101))=0,"",SUMPRODUCT((CA97:CA101)*(CB97:CB101)))</f>
        <v/>
      </c>
      <c r="CG99" s="225"/>
      <c r="CH99" s="225"/>
      <c r="CI99" s="231"/>
      <c r="CJ99" s="232"/>
      <c r="CK99" s="232"/>
      <c r="CL99" s="233"/>
      <c r="CM99" s="246" t="str">
        <f>IF(SUMPRODUCT((CJ97:CJ101)*(CK97:CK101))=0,"",SUMPRODUCT((CJ97:CJ101)*(CK97:CK101)))</f>
        <v/>
      </c>
      <c r="CP99" s="225"/>
      <c r="CQ99" s="225"/>
      <c r="CR99" s="231"/>
      <c r="CS99" s="232"/>
      <c r="CT99" s="232"/>
      <c r="CU99" s="233"/>
      <c r="CV99" s="246" t="str">
        <f>IF(SUMPRODUCT((CS97:CS101)*(CT97:CT101))=0,"",SUMPRODUCT((CS97:CS101)*(CT97:CT101)))</f>
        <v/>
      </c>
      <c r="CY99" s="225"/>
      <c r="CZ99" s="225"/>
      <c r="DA99" s="231"/>
      <c r="DB99" s="232"/>
      <c r="DC99" s="232"/>
      <c r="DD99" s="233"/>
      <c r="DE99" s="246" t="str">
        <f>IF(SUMPRODUCT((DB97:DB101)*(DC97:DC101))=0,"",SUMPRODUCT((DB97:DB101)*(DC97:DC101)))</f>
        <v/>
      </c>
      <c r="DH99" s="225"/>
      <c r="DI99" s="225"/>
      <c r="DJ99" s="231"/>
      <c r="DK99" s="232"/>
      <c r="DL99" s="232"/>
      <c r="DM99" s="233"/>
      <c r="DN99" s="246" t="str">
        <f>IF(SUMPRODUCT((DK97:DK101)*(DL97:DL101))=0,"",SUMPRODUCT((DK97:DK101)*(DL97:DL101)))</f>
        <v/>
      </c>
      <c r="DQ99" s="225"/>
      <c r="DR99" s="225"/>
      <c r="DS99" s="231"/>
      <c r="DT99" s="232"/>
      <c r="DU99" s="232"/>
      <c r="DV99" s="233"/>
      <c r="DW99" s="246" t="str">
        <f>IF(SUMPRODUCT((DT97:DT101)*(DU97:DU101))=0,"",SUMPRODUCT((DT97:DT101)*(DU97:DU101)))</f>
        <v/>
      </c>
      <c r="DZ99" s="225"/>
      <c r="EA99" s="225"/>
      <c r="EB99" s="231"/>
      <c r="EC99" s="232"/>
      <c r="ED99" s="232"/>
      <c r="EE99" s="233"/>
      <c r="EF99" s="246" t="str">
        <f>IF(SUMPRODUCT((EC97:EC101)*(ED97:ED101))=0,"",SUMPRODUCT((EC97:EC101)*(ED97:ED101)))</f>
        <v/>
      </c>
      <c r="EI99" s="225"/>
      <c r="EJ99" s="225"/>
      <c r="EK99" s="231"/>
      <c r="EL99" s="232"/>
      <c r="EM99" s="232"/>
      <c r="EN99" s="233"/>
      <c r="EO99" s="246" t="str">
        <f>IF(SUMPRODUCT((EL97:EL101)*(EM97:EM101))=0,"",SUMPRODUCT((EL97:EL101)*(EM97:EM101)))</f>
        <v/>
      </c>
      <c r="ER99" s="225"/>
      <c r="ES99" s="225"/>
      <c r="ET99" s="231"/>
      <c r="EU99" s="232"/>
      <c r="EV99" s="232"/>
      <c r="EW99" s="233"/>
      <c r="EX99" s="246" t="str">
        <f>IF(SUMPRODUCT((EU97:EU101)*(EV97:EV101))=0,"",SUMPRODUCT((EU97:EU101)*(EV97:EV101)))</f>
        <v/>
      </c>
      <c r="FA99" s="225"/>
      <c r="FB99" s="225"/>
      <c r="FC99" s="231"/>
      <c r="FD99" s="232"/>
      <c r="FE99" s="232"/>
      <c r="FF99" s="233"/>
      <c r="FG99" s="246" t="str">
        <f>IF(SUMPRODUCT((FD97:FD101)*(FE97:FE101))=0,"",SUMPRODUCT((FD97:FD101)*(FE97:FE101)))</f>
        <v/>
      </c>
      <c r="FJ99" s="225"/>
      <c r="FK99" s="225"/>
      <c r="FL99" s="231"/>
      <c r="FM99" s="232"/>
      <c r="FN99" s="232"/>
      <c r="FO99" s="233"/>
      <c r="FP99" s="246" t="str">
        <f>IF(SUMPRODUCT((FM97:FM101)*(FN97:FN101))=0,"",SUMPRODUCT((FM97:FM101)*(FN97:FN101)))</f>
        <v/>
      </c>
      <c r="FS99" s="225"/>
      <c r="FT99" s="225"/>
      <c r="FU99" s="231"/>
      <c r="FV99" s="232"/>
      <c r="FW99" s="232"/>
      <c r="FX99" s="233"/>
      <c r="FY99" s="246" t="str">
        <f>IF(SUMPRODUCT((FV97:FV101)*(FW97:FW101))=0,"",SUMPRODUCT((FV97:FV101)*(FW97:FW101)))</f>
        <v/>
      </c>
      <c r="GB99" s="225"/>
      <c r="GC99" s="225"/>
      <c r="GD99" s="231"/>
      <c r="GE99" s="232"/>
      <c r="GF99" s="232"/>
      <c r="GG99" s="233"/>
      <c r="GH99" s="246" t="str">
        <f>IF(SUMPRODUCT((GE97:GE101)*(GF97:GF101))=0,"",SUMPRODUCT((GE97:GE101)*(GF97:GF101)))</f>
        <v/>
      </c>
      <c r="GK99" s="225"/>
      <c r="GL99" s="225"/>
      <c r="GM99" s="231"/>
      <c r="GN99" s="232"/>
      <c r="GO99" s="232"/>
      <c r="GP99" s="233"/>
      <c r="GQ99" s="246" t="str">
        <f>IF(SUMPRODUCT((GN97:GN101)*(GO97:GO101))=0,"",SUMPRODUCT((GN97:GN101)*(GO97:GO101)))</f>
        <v/>
      </c>
      <c r="GT99" s="225"/>
      <c r="GU99" s="225"/>
      <c r="GV99" s="231"/>
      <c r="GW99" s="232"/>
      <c r="GX99" s="232"/>
      <c r="GY99" s="233"/>
      <c r="GZ99" s="246" t="str">
        <f>IF(SUMPRODUCT((GW97:GW101)*(GX97:GX101))=0,"",SUMPRODUCT((GW97:GW101)*(GX97:GX101)))</f>
        <v/>
      </c>
      <c r="HC99" s="225"/>
      <c r="HD99" s="225"/>
      <c r="HE99" s="231"/>
      <c r="HF99" s="232"/>
      <c r="HG99" s="232"/>
      <c r="HH99" s="233"/>
      <c r="HI99" s="246" t="str">
        <f>IF(SUMPRODUCT((HF97:HF101)*(HG97:HG101))=0,"",SUMPRODUCT((HF97:HF101)*(HG97:HG101)))</f>
        <v/>
      </c>
    </row>
    <row r="100" spans="3:217" ht="14" hidden="1" outlineLevel="2">
      <c r="D100" s="225"/>
      <c r="E100" s="225"/>
      <c r="F100" s="231"/>
      <c r="G100" s="232"/>
      <c r="H100" s="232"/>
      <c r="I100" s="233"/>
      <c r="J100" s="246" t="str">
        <f>IF(SUMPRODUCT((G97:G101)*(H97:H101))=0,"",SUMPRODUCT((G97:G101)*(H97:H101)))</f>
        <v/>
      </c>
      <c r="M100" s="225"/>
      <c r="N100" s="225"/>
      <c r="O100" s="231"/>
      <c r="P100" s="232"/>
      <c r="Q100" s="232"/>
      <c r="R100" s="233"/>
      <c r="S100" s="246" t="str">
        <f>IF(SUMPRODUCT((P97:P101)*(Q97:Q101))=0,"",SUMPRODUCT((P97:P101)*(Q97:Q101)))</f>
        <v/>
      </c>
      <c r="V100" s="225"/>
      <c r="W100" s="225"/>
      <c r="X100" s="231"/>
      <c r="Y100" s="232"/>
      <c r="Z100" s="232"/>
      <c r="AA100" s="233"/>
      <c r="AB100" s="246" t="str">
        <f>IF(SUMPRODUCT((Y97:Y101)*(Z97:Z101))=0,"",SUMPRODUCT((Y97:Y101)*(Z97:Z101)))</f>
        <v/>
      </c>
      <c r="AE100" s="225"/>
      <c r="AF100" s="225"/>
      <c r="AG100" s="231"/>
      <c r="AH100" s="232"/>
      <c r="AI100" s="232"/>
      <c r="AJ100" s="233"/>
      <c r="AK100" s="246" t="str">
        <f>IF(SUMPRODUCT((AH97:AH101)*(AI97:AI101))=0,"",SUMPRODUCT((AH97:AH101)*(AI97:AI101)))</f>
        <v/>
      </c>
      <c r="AN100" s="225"/>
      <c r="AO100" s="225"/>
      <c r="AP100" s="231"/>
      <c r="AQ100" s="232"/>
      <c r="AR100" s="232"/>
      <c r="AS100" s="233"/>
      <c r="AT100" s="246" t="str">
        <f>IF(SUMPRODUCT((AQ97:AQ101)*(AR97:AR101))=0,"",SUMPRODUCT((AQ97:AQ101)*(AR97:AR101)))</f>
        <v/>
      </c>
      <c r="AW100" s="225"/>
      <c r="AX100" s="225"/>
      <c r="AY100" s="231"/>
      <c r="AZ100" s="232"/>
      <c r="BA100" s="232"/>
      <c r="BB100" s="233"/>
      <c r="BC100" s="246" t="str">
        <f>IF(SUMPRODUCT((AZ97:AZ101)*(BA97:BA101))=0,"",SUMPRODUCT((AZ97:AZ101)*(BA97:BA101)))</f>
        <v/>
      </c>
      <c r="BF100" s="225"/>
      <c r="BG100" s="225"/>
      <c r="BH100" s="231"/>
      <c r="BI100" s="232"/>
      <c r="BJ100" s="232"/>
      <c r="BK100" s="233"/>
      <c r="BL100" s="246" t="str">
        <f>IF(SUMPRODUCT((BI97:BI101)*(BJ97:BJ101))=0,"",SUMPRODUCT((BI97:BI101)*(BJ97:BJ101)))</f>
        <v/>
      </c>
      <c r="BO100" s="225"/>
      <c r="BP100" s="225"/>
      <c r="BQ100" s="231"/>
      <c r="BR100" s="232"/>
      <c r="BS100" s="232"/>
      <c r="BT100" s="233"/>
      <c r="BU100" s="246" t="str">
        <f>IF(SUMPRODUCT((BR97:BR101)*(BS97:BS101))=0,"",SUMPRODUCT((BR97:BR101)*(BS97:BS101)))</f>
        <v/>
      </c>
      <c r="BX100" s="225"/>
      <c r="BY100" s="225"/>
      <c r="BZ100" s="231"/>
      <c r="CA100" s="232"/>
      <c r="CB100" s="232"/>
      <c r="CC100" s="233"/>
      <c r="CD100" s="246" t="str">
        <f>IF(SUMPRODUCT((CA97:CA101)*(CB97:CB101))=0,"",SUMPRODUCT((CA97:CA101)*(CB97:CB101)))</f>
        <v/>
      </c>
      <c r="CG100" s="225"/>
      <c r="CH100" s="225"/>
      <c r="CI100" s="231"/>
      <c r="CJ100" s="232"/>
      <c r="CK100" s="232"/>
      <c r="CL100" s="233"/>
      <c r="CM100" s="246" t="str">
        <f>IF(SUMPRODUCT((CJ97:CJ101)*(CK97:CK101))=0,"",SUMPRODUCT((CJ97:CJ101)*(CK97:CK101)))</f>
        <v/>
      </c>
      <c r="CP100" s="225"/>
      <c r="CQ100" s="225"/>
      <c r="CR100" s="231"/>
      <c r="CS100" s="232"/>
      <c r="CT100" s="232"/>
      <c r="CU100" s="233"/>
      <c r="CV100" s="246" t="str">
        <f>IF(SUMPRODUCT((CS97:CS101)*(CT97:CT101))=0,"",SUMPRODUCT((CS97:CS101)*(CT97:CT101)))</f>
        <v/>
      </c>
      <c r="CY100" s="225"/>
      <c r="CZ100" s="225"/>
      <c r="DA100" s="231"/>
      <c r="DB100" s="232"/>
      <c r="DC100" s="232"/>
      <c r="DD100" s="233"/>
      <c r="DE100" s="246" t="str">
        <f>IF(SUMPRODUCT((DB97:DB101)*(DC97:DC101))=0,"",SUMPRODUCT((DB97:DB101)*(DC97:DC101)))</f>
        <v/>
      </c>
      <c r="DH100" s="225"/>
      <c r="DI100" s="225"/>
      <c r="DJ100" s="231"/>
      <c r="DK100" s="232"/>
      <c r="DL100" s="232"/>
      <c r="DM100" s="233"/>
      <c r="DN100" s="246" t="str">
        <f>IF(SUMPRODUCT((DK97:DK101)*(DL97:DL101))=0,"",SUMPRODUCT((DK97:DK101)*(DL97:DL101)))</f>
        <v/>
      </c>
      <c r="DQ100" s="225"/>
      <c r="DR100" s="225"/>
      <c r="DS100" s="231"/>
      <c r="DT100" s="232"/>
      <c r="DU100" s="232"/>
      <c r="DV100" s="233"/>
      <c r="DW100" s="246" t="str">
        <f>IF(SUMPRODUCT((DT97:DT101)*(DU97:DU101))=0,"",SUMPRODUCT((DT97:DT101)*(DU97:DU101)))</f>
        <v/>
      </c>
      <c r="DZ100" s="225"/>
      <c r="EA100" s="225"/>
      <c r="EB100" s="231"/>
      <c r="EC100" s="232"/>
      <c r="ED100" s="232"/>
      <c r="EE100" s="233"/>
      <c r="EF100" s="246" t="str">
        <f>IF(SUMPRODUCT((EC97:EC101)*(ED97:ED101))=0,"",SUMPRODUCT((EC97:EC101)*(ED97:ED101)))</f>
        <v/>
      </c>
      <c r="EI100" s="225"/>
      <c r="EJ100" s="225"/>
      <c r="EK100" s="231"/>
      <c r="EL100" s="232"/>
      <c r="EM100" s="232"/>
      <c r="EN100" s="233"/>
      <c r="EO100" s="246" t="str">
        <f>IF(SUMPRODUCT((EL97:EL101)*(EM97:EM101))=0,"",SUMPRODUCT((EL97:EL101)*(EM97:EM101)))</f>
        <v/>
      </c>
      <c r="ER100" s="225"/>
      <c r="ES100" s="225"/>
      <c r="ET100" s="231"/>
      <c r="EU100" s="232"/>
      <c r="EV100" s="232"/>
      <c r="EW100" s="233"/>
      <c r="EX100" s="246" t="str">
        <f>IF(SUMPRODUCT((EU97:EU101)*(EV97:EV101))=0,"",SUMPRODUCT((EU97:EU101)*(EV97:EV101)))</f>
        <v/>
      </c>
      <c r="FA100" s="225"/>
      <c r="FB100" s="225"/>
      <c r="FC100" s="231"/>
      <c r="FD100" s="232"/>
      <c r="FE100" s="232"/>
      <c r="FF100" s="233"/>
      <c r="FG100" s="246" t="str">
        <f>IF(SUMPRODUCT((FD97:FD101)*(FE97:FE101))=0,"",SUMPRODUCT((FD97:FD101)*(FE97:FE101)))</f>
        <v/>
      </c>
      <c r="FJ100" s="225"/>
      <c r="FK100" s="225"/>
      <c r="FL100" s="231"/>
      <c r="FM100" s="232"/>
      <c r="FN100" s="232"/>
      <c r="FO100" s="233"/>
      <c r="FP100" s="246" t="str">
        <f>IF(SUMPRODUCT((FM97:FM101)*(FN97:FN101))=0,"",SUMPRODUCT((FM97:FM101)*(FN97:FN101)))</f>
        <v/>
      </c>
      <c r="FS100" s="225"/>
      <c r="FT100" s="225"/>
      <c r="FU100" s="231"/>
      <c r="FV100" s="232"/>
      <c r="FW100" s="232"/>
      <c r="FX100" s="233"/>
      <c r="FY100" s="246" t="str">
        <f>IF(SUMPRODUCT((FV97:FV101)*(FW97:FW101))=0,"",SUMPRODUCT((FV97:FV101)*(FW97:FW101)))</f>
        <v/>
      </c>
      <c r="GB100" s="225"/>
      <c r="GC100" s="225"/>
      <c r="GD100" s="231"/>
      <c r="GE100" s="232"/>
      <c r="GF100" s="232"/>
      <c r="GG100" s="233"/>
      <c r="GH100" s="246" t="str">
        <f>IF(SUMPRODUCT((GE97:GE101)*(GF97:GF101))=0,"",SUMPRODUCT((GE97:GE101)*(GF97:GF101)))</f>
        <v/>
      </c>
      <c r="GK100" s="225"/>
      <c r="GL100" s="225"/>
      <c r="GM100" s="231"/>
      <c r="GN100" s="232"/>
      <c r="GO100" s="232"/>
      <c r="GP100" s="233"/>
      <c r="GQ100" s="246" t="str">
        <f>IF(SUMPRODUCT((GN97:GN101)*(GO97:GO101))=0,"",SUMPRODUCT((GN97:GN101)*(GO97:GO101)))</f>
        <v/>
      </c>
      <c r="GT100" s="225"/>
      <c r="GU100" s="225"/>
      <c r="GV100" s="231"/>
      <c r="GW100" s="232"/>
      <c r="GX100" s="232"/>
      <c r="GY100" s="233"/>
      <c r="GZ100" s="246" t="str">
        <f>IF(SUMPRODUCT((GW97:GW101)*(GX97:GX101))=0,"",SUMPRODUCT((GW97:GW101)*(GX97:GX101)))</f>
        <v/>
      </c>
      <c r="HC100" s="225"/>
      <c r="HD100" s="225"/>
      <c r="HE100" s="231"/>
      <c r="HF100" s="232"/>
      <c r="HG100" s="232"/>
      <c r="HH100" s="233"/>
      <c r="HI100" s="246" t="str">
        <f>IF(SUMPRODUCT((HF97:HF101)*(HG97:HG101))=0,"",SUMPRODUCT((HF97:HF101)*(HG97:HG101)))</f>
        <v/>
      </c>
    </row>
    <row r="101" spans="3:217" ht="14" hidden="1" outlineLevel="2">
      <c r="D101" s="225"/>
      <c r="E101" s="225"/>
      <c r="F101" s="231"/>
      <c r="G101" s="232"/>
      <c r="H101" s="232"/>
      <c r="I101" s="233"/>
      <c r="J101" s="246" t="str">
        <f>IF(SUMPRODUCT((G97:G101)*(H97:H101))=0,"",SUMPRODUCT((G97:G101)*(H97:H101)))</f>
        <v/>
      </c>
      <c r="M101" s="225"/>
      <c r="N101" s="225"/>
      <c r="O101" s="231"/>
      <c r="P101" s="232"/>
      <c r="Q101" s="232"/>
      <c r="R101" s="233"/>
      <c r="S101" s="246" t="str">
        <f>IF(SUMPRODUCT((P97:P101)*(Q97:Q101))=0,"",SUMPRODUCT((P97:P101)*(Q97:Q101)))</f>
        <v/>
      </c>
      <c r="V101" s="225"/>
      <c r="W101" s="225"/>
      <c r="X101" s="231"/>
      <c r="Y101" s="232"/>
      <c r="Z101" s="232"/>
      <c r="AA101" s="233"/>
      <c r="AB101" s="246" t="str">
        <f>IF(SUMPRODUCT((Y97:Y101)*(Z97:Z101))=0,"",SUMPRODUCT((Y97:Y101)*(Z97:Z101)))</f>
        <v/>
      </c>
      <c r="AE101" s="225"/>
      <c r="AF101" s="225"/>
      <c r="AG101" s="231"/>
      <c r="AH101" s="232"/>
      <c r="AI101" s="232"/>
      <c r="AJ101" s="233"/>
      <c r="AK101" s="246" t="str">
        <f>IF(SUMPRODUCT((AH97:AH101)*(AI97:AI101))=0,"",SUMPRODUCT((AH97:AH101)*(AI97:AI101)))</f>
        <v/>
      </c>
      <c r="AN101" s="225"/>
      <c r="AO101" s="225"/>
      <c r="AP101" s="231"/>
      <c r="AQ101" s="232"/>
      <c r="AR101" s="232"/>
      <c r="AS101" s="233"/>
      <c r="AT101" s="246" t="str">
        <f>IF(SUMPRODUCT((AQ97:AQ101)*(AR97:AR101))=0,"",SUMPRODUCT((AQ97:AQ101)*(AR97:AR101)))</f>
        <v/>
      </c>
      <c r="AW101" s="225"/>
      <c r="AX101" s="225"/>
      <c r="AY101" s="231"/>
      <c r="AZ101" s="232"/>
      <c r="BA101" s="232"/>
      <c r="BB101" s="233"/>
      <c r="BC101" s="246" t="str">
        <f>IF(SUMPRODUCT((AZ97:AZ101)*(BA97:BA101))=0,"",SUMPRODUCT((AZ97:AZ101)*(BA97:BA101)))</f>
        <v/>
      </c>
      <c r="BF101" s="225"/>
      <c r="BG101" s="225"/>
      <c r="BH101" s="231"/>
      <c r="BI101" s="232"/>
      <c r="BJ101" s="232"/>
      <c r="BK101" s="233"/>
      <c r="BL101" s="246" t="str">
        <f>IF(SUMPRODUCT((BI97:BI101)*(BJ97:BJ101))=0,"",SUMPRODUCT((BI97:BI101)*(BJ97:BJ101)))</f>
        <v/>
      </c>
      <c r="BO101" s="225"/>
      <c r="BP101" s="225"/>
      <c r="BQ101" s="231"/>
      <c r="BR101" s="232"/>
      <c r="BS101" s="232"/>
      <c r="BT101" s="233"/>
      <c r="BU101" s="246" t="str">
        <f>IF(SUMPRODUCT((BR97:BR101)*(BS97:BS101))=0,"",SUMPRODUCT((BR97:BR101)*(BS97:BS101)))</f>
        <v/>
      </c>
      <c r="BX101" s="225"/>
      <c r="BY101" s="225"/>
      <c r="BZ101" s="231"/>
      <c r="CA101" s="232"/>
      <c r="CB101" s="232"/>
      <c r="CC101" s="233"/>
      <c r="CD101" s="246" t="str">
        <f>IF(SUMPRODUCT((CA97:CA101)*(CB97:CB101))=0,"",SUMPRODUCT((CA97:CA101)*(CB97:CB101)))</f>
        <v/>
      </c>
      <c r="CG101" s="225"/>
      <c r="CH101" s="225"/>
      <c r="CI101" s="231"/>
      <c r="CJ101" s="232"/>
      <c r="CK101" s="232"/>
      <c r="CL101" s="233"/>
      <c r="CM101" s="246" t="str">
        <f>IF(SUMPRODUCT((CJ97:CJ101)*(CK97:CK101))=0,"",SUMPRODUCT((CJ97:CJ101)*(CK97:CK101)))</f>
        <v/>
      </c>
      <c r="CP101" s="225"/>
      <c r="CQ101" s="225"/>
      <c r="CR101" s="231"/>
      <c r="CS101" s="232"/>
      <c r="CT101" s="232"/>
      <c r="CU101" s="233"/>
      <c r="CV101" s="246" t="str">
        <f>IF(SUMPRODUCT((CS97:CS101)*(CT97:CT101))=0,"",SUMPRODUCT((CS97:CS101)*(CT97:CT101)))</f>
        <v/>
      </c>
      <c r="CY101" s="225"/>
      <c r="CZ101" s="225"/>
      <c r="DA101" s="231"/>
      <c r="DB101" s="232"/>
      <c r="DC101" s="232"/>
      <c r="DD101" s="233"/>
      <c r="DE101" s="246" t="str">
        <f>IF(SUMPRODUCT((DB97:DB101)*(DC97:DC101))=0,"",SUMPRODUCT((DB97:DB101)*(DC97:DC101)))</f>
        <v/>
      </c>
      <c r="DH101" s="225"/>
      <c r="DI101" s="225"/>
      <c r="DJ101" s="231"/>
      <c r="DK101" s="232"/>
      <c r="DL101" s="232"/>
      <c r="DM101" s="233"/>
      <c r="DN101" s="246" t="str">
        <f>IF(SUMPRODUCT((DK97:DK101)*(DL97:DL101))=0,"",SUMPRODUCT((DK97:DK101)*(DL97:DL101)))</f>
        <v/>
      </c>
      <c r="DQ101" s="225"/>
      <c r="DR101" s="225"/>
      <c r="DS101" s="231"/>
      <c r="DT101" s="232"/>
      <c r="DU101" s="232"/>
      <c r="DV101" s="233"/>
      <c r="DW101" s="246" t="str">
        <f>IF(SUMPRODUCT((DT97:DT101)*(DU97:DU101))=0,"",SUMPRODUCT((DT97:DT101)*(DU97:DU101)))</f>
        <v/>
      </c>
      <c r="DZ101" s="225"/>
      <c r="EA101" s="225"/>
      <c r="EB101" s="231"/>
      <c r="EC101" s="232"/>
      <c r="ED101" s="232"/>
      <c r="EE101" s="233"/>
      <c r="EF101" s="246" t="str">
        <f>IF(SUMPRODUCT((EC97:EC101)*(ED97:ED101))=0,"",SUMPRODUCT((EC97:EC101)*(ED97:ED101)))</f>
        <v/>
      </c>
      <c r="EI101" s="225"/>
      <c r="EJ101" s="225"/>
      <c r="EK101" s="231"/>
      <c r="EL101" s="232"/>
      <c r="EM101" s="232"/>
      <c r="EN101" s="233"/>
      <c r="EO101" s="246" t="str">
        <f>IF(SUMPRODUCT((EL97:EL101)*(EM97:EM101))=0,"",SUMPRODUCT((EL97:EL101)*(EM97:EM101)))</f>
        <v/>
      </c>
      <c r="ER101" s="225"/>
      <c r="ES101" s="225"/>
      <c r="ET101" s="231"/>
      <c r="EU101" s="232"/>
      <c r="EV101" s="232"/>
      <c r="EW101" s="233"/>
      <c r="EX101" s="246" t="str">
        <f>IF(SUMPRODUCT((EU97:EU101)*(EV97:EV101))=0,"",SUMPRODUCT((EU97:EU101)*(EV97:EV101)))</f>
        <v/>
      </c>
      <c r="FA101" s="225"/>
      <c r="FB101" s="225"/>
      <c r="FC101" s="231"/>
      <c r="FD101" s="232"/>
      <c r="FE101" s="232"/>
      <c r="FF101" s="233"/>
      <c r="FG101" s="246" t="str">
        <f>IF(SUMPRODUCT((FD97:FD101)*(FE97:FE101))=0,"",SUMPRODUCT((FD97:FD101)*(FE97:FE101)))</f>
        <v/>
      </c>
      <c r="FJ101" s="225"/>
      <c r="FK101" s="225"/>
      <c r="FL101" s="231"/>
      <c r="FM101" s="232"/>
      <c r="FN101" s="232"/>
      <c r="FO101" s="233"/>
      <c r="FP101" s="246" t="str">
        <f>IF(SUMPRODUCT((FM97:FM101)*(FN97:FN101))=0,"",SUMPRODUCT((FM97:FM101)*(FN97:FN101)))</f>
        <v/>
      </c>
      <c r="FS101" s="225"/>
      <c r="FT101" s="225"/>
      <c r="FU101" s="231"/>
      <c r="FV101" s="232"/>
      <c r="FW101" s="232"/>
      <c r="FX101" s="233"/>
      <c r="FY101" s="246" t="str">
        <f>IF(SUMPRODUCT((FV97:FV101)*(FW97:FW101))=0,"",SUMPRODUCT((FV97:FV101)*(FW97:FW101)))</f>
        <v/>
      </c>
      <c r="GB101" s="225"/>
      <c r="GC101" s="225"/>
      <c r="GD101" s="231"/>
      <c r="GE101" s="232"/>
      <c r="GF101" s="232"/>
      <c r="GG101" s="233"/>
      <c r="GH101" s="246" t="str">
        <f>IF(SUMPRODUCT((GE97:GE101)*(GF97:GF101))=0,"",SUMPRODUCT((GE97:GE101)*(GF97:GF101)))</f>
        <v/>
      </c>
      <c r="GK101" s="225"/>
      <c r="GL101" s="225"/>
      <c r="GM101" s="231"/>
      <c r="GN101" s="232"/>
      <c r="GO101" s="232"/>
      <c r="GP101" s="233"/>
      <c r="GQ101" s="246" t="str">
        <f>IF(SUMPRODUCT((GN97:GN101)*(GO97:GO101))=0,"",SUMPRODUCT((GN97:GN101)*(GO97:GO101)))</f>
        <v/>
      </c>
      <c r="GT101" s="225"/>
      <c r="GU101" s="225"/>
      <c r="GV101" s="231"/>
      <c r="GW101" s="232"/>
      <c r="GX101" s="232"/>
      <c r="GY101" s="233"/>
      <c r="GZ101" s="246" t="str">
        <f>IF(SUMPRODUCT((GW97:GW101)*(GX97:GX101))=0,"",SUMPRODUCT((GW97:GW101)*(GX97:GX101)))</f>
        <v/>
      </c>
      <c r="HC101" s="225"/>
      <c r="HD101" s="225"/>
      <c r="HE101" s="231"/>
      <c r="HF101" s="232"/>
      <c r="HG101" s="232"/>
      <c r="HH101" s="233"/>
      <c r="HI101" s="246" t="str">
        <f>IF(SUMPRODUCT((HF97:HF101)*(HG97:HG101))=0,"",SUMPRODUCT((HF97:HF101)*(HG97:HG101)))</f>
        <v/>
      </c>
    </row>
    <row r="102" spans="3:217" hidden="1" outlineLevel="1">
      <c r="F102" s="221"/>
      <c r="G102" s="228"/>
      <c r="H102" s="228"/>
      <c r="I102" s="228"/>
      <c r="J102" s="228"/>
      <c r="O102" s="221"/>
      <c r="P102" s="228"/>
      <c r="Q102" s="228"/>
      <c r="R102" s="228"/>
      <c r="S102" s="228"/>
      <c r="X102" s="221"/>
      <c r="Y102" s="228"/>
      <c r="Z102" s="228"/>
      <c r="AA102" s="228"/>
      <c r="AB102" s="228"/>
      <c r="AG102" s="221"/>
      <c r="AH102" s="228"/>
      <c r="AI102" s="228"/>
      <c r="AJ102" s="228"/>
      <c r="AK102" s="228"/>
      <c r="AP102" s="221"/>
      <c r="AQ102" s="228"/>
      <c r="AR102" s="228"/>
      <c r="AS102" s="228"/>
      <c r="AT102" s="228"/>
      <c r="AY102" s="221"/>
      <c r="AZ102" s="228"/>
      <c r="BA102" s="228"/>
      <c r="BB102" s="228"/>
      <c r="BC102" s="228"/>
      <c r="BH102" s="221"/>
      <c r="BI102" s="228"/>
      <c r="BJ102" s="228"/>
      <c r="BK102" s="228"/>
      <c r="BL102" s="228"/>
      <c r="BQ102" s="221"/>
      <c r="BR102" s="228"/>
      <c r="BS102" s="228"/>
      <c r="BT102" s="228"/>
      <c r="BU102" s="228"/>
      <c r="BZ102" s="221"/>
      <c r="CA102" s="228"/>
      <c r="CB102" s="228"/>
      <c r="CC102" s="228"/>
      <c r="CD102" s="228"/>
      <c r="CI102" s="221"/>
      <c r="CJ102" s="228"/>
      <c r="CK102" s="228"/>
      <c r="CL102" s="228"/>
      <c r="CM102" s="228"/>
      <c r="CR102" s="221"/>
      <c r="CS102" s="228"/>
      <c r="CT102" s="228"/>
      <c r="CU102" s="228"/>
      <c r="CV102" s="228"/>
      <c r="DA102" s="221"/>
      <c r="DB102" s="228"/>
      <c r="DC102" s="228"/>
      <c r="DD102" s="228"/>
      <c r="DE102" s="228"/>
      <c r="DJ102" s="221"/>
      <c r="DK102" s="228"/>
      <c r="DL102" s="228"/>
      <c r="DM102" s="228"/>
      <c r="DN102" s="228"/>
      <c r="DS102" s="221"/>
      <c r="DT102" s="228"/>
      <c r="DU102" s="228"/>
      <c r="DV102" s="228"/>
      <c r="DW102" s="228"/>
      <c r="EB102" s="221"/>
      <c r="EC102" s="228"/>
      <c r="ED102" s="228"/>
      <c r="EE102" s="228"/>
      <c r="EF102" s="228"/>
      <c r="EK102" s="221"/>
      <c r="EL102" s="228"/>
      <c r="EM102" s="228"/>
      <c r="EN102" s="228"/>
      <c r="EO102" s="228"/>
      <c r="ET102" s="221"/>
      <c r="EU102" s="228"/>
      <c r="EV102" s="228"/>
      <c r="EW102" s="228"/>
      <c r="EX102" s="228"/>
      <c r="FC102" s="221"/>
      <c r="FD102" s="228"/>
      <c r="FE102" s="228"/>
      <c r="FF102" s="228"/>
      <c r="FG102" s="228"/>
      <c r="FL102" s="221"/>
      <c r="FM102" s="228"/>
      <c r="FN102" s="228"/>
      <c r="FO102" s="228"/>
      <c r="FP102" s="228"/>
      <c r="FU102" s="221"/>
      <c r="FV102" s="228"/>
      <c r="FW102" s="228"/>
      <c r="FX102" s="228"/>
      <c r="FY102" s="228"/>
      <c r="GD102" s="221"/>
      <c r="GE102" s="228"/>
      <c r="GF102" s="228"/>
      <c r="GG102" s="228"/>
      <c r="GH102" s="228"/>
      <c r="GM102" s="221"/>
      <c r="GN102" s="228"/>
      <c r="GO102" s="228"/>
      <c r="GP102" s="228"/>
      <c r="GQ102" s="228"/>
      <c r="GV102" s="221"/>
      <c r="GW102" s="228"/>
      <c r="GX102" s="228"/>
      <c r="GY102" s="228"/>
      <c r="GZ102" s="228"/>
      <c r="HE102" s="221"/>
      <c r="HF102" s="228"/>
      <c r="HG102" s="228"/>
      <c r="HH102" s="228"/>
      <c r="HI102" s="228"/>
    </row>
    <row r="103" spans="3:217" hidden="1" outlineLevel="1">
      <c r="F103" s="235" t="s">
        <v>145</v>
      </c>
      <c r="G103" s="64" t="str">
        <f>IF(SUM(G62:G66,G69:G73,G76:G80,G83:G87,G90:G94,G97:G101)=0,"",SUM(G62:G66,G69:G73,G76:G80,G83:G87,G90:G94,G97:G101))</f>
        <v/>
      </c>
      <c r="H103" s="228"/>
      <c r="I103" s="228"/>
      <c r="J103" s="228"/>
      <c r="O103" s="235" t="s">
        <v>145</v>
      </c>
      <c r="P103" s="64" t="str">
        <f>IF(SUM(P62:P66,P69:P73,P76:P80,P83:P87,P90:P94,P97:P101)=0,"",SUM(P62:P66,P69:P73,P76:P80,P83:P87,P90:P94,P97:P101))</f>
        <v/>
      </c>
      <c r="Q103" s="228"/>
      <c r="R103" s="228"/>
      <c r="S103" s="228"/>
      <c r="X103" s="235" t="s">
        <v>145</v>
      </c>
      <c r="Y103" s="64" t="str">
        <f>IF(SUM(Y62:Y66,Y69:Y73,Y76:Y80,Y83:Y87,Y90:Y94,Y97:Y101)=0,"",SUM(Y62:Y66,Y69:Y73,Y76:Y80,Y83:Y87,Y90:Y94,Y97:Y101))</f>
        <v/>
      </c>
      <c r="Z103" s="228"/>
      <c r="AA103" s="228"/>
      <c r="AB103" s="228"/>
      <c r="AG103" s="235" t="s">
        <v>145</v>
      </c>
      <c r="AH103" s="64" t="str">
        <f>IF(SUM(AH62:AH66,AH69:AH73,AH76:AH80,AH83:AH87,AH90:AH94,AH97:AH101)=0,"",SUM(AH62:AH66,AH69:AH73,AH76:AH80,AH83:AH87,AH90:AH94,AH97:AH101))</f>
        <v/>
      </c>
      <c r="AI103" s="228"/>
      <c r="AJ103" s="228"/>
      <c r="AK103" s="228"/>
      <c r="AP103" s="235" t="s">
        <v>145</v>
      </c>
      <c r="AQ103" s="64" t="str">
        <f>IF(SUM(AQ62:AQ66,AQ69:AQ73,AQ76:AQ80,AQ83:AQ87,AQ90:AQ94,AQ97:AQ101)=0,"",SUM(AQ62:AQ66,AQ69:AQ73,AQ76:AQ80,AQ83:AQ87,AQ90:AQ94,AQ97:AQ101))</f>
        <v/>
      </c>
      <c r="AR103" s="228"/>
      <c r="AS103" s="228"/>
      <c r="AT103" s="228"/>
      <c r="AY103" s="235" t="s">
        <v>145</v>
      </c>
      <c r="AZ103" s="64" t="str">
        <f>IF(SUM(AZ62:AZ66,AZ69:AZ73,AZ76:AZ80,AZ83:AZ87,AZ90:AZ94,AZ97:AZ101)=0,"",SUM(AZ62:AZ66,AZ69:AZ73,AZ76:AZ80,AZ83:AZ87,AZ90:AZ94,AZ97:AZ101))</f>
        <v/>
      </c>
      <c r="BA103" s="228"/>
      <c r="BB103" s="228"/>
      <c r="BC103" s="228"/>
      <c r="BH103" s="235" t="s">
        <v>145</v>
      </c>
      <c r="BI103" s="64" t="str">
        <f>IF(SUM(BI62:BI66,BI69:BI73,BI76:BI80,BI83:BI87,BI90:BI94,BI97:BI101)=0,"",SUM(BI62:BI66,BI69:BI73,BI76:BI80,BI83:BI87,BI90:BI94,BI97:BI101))</f>
        <v/>
      </c>
      <c r="BJ103" s="228"/>
      <c r="BK103" s="228"/>
      <c r="BL103" s="228"/>
      <c r="BQ103" s="235" t="s">
        <v>145</v>
      </c>
      <c r="BR103" s="64" t="str">
        <f>IF(SUM(BR62:BR66,BR69:BR73,BR76:BR80,BR83:BR87,BR90:BR94,BR97:BR101)=0,"",SUM(BR62:BR66,BR69:BR73,BR76:BR80,BR83:BR87,BR90:BR94,BR97:BR101))</f>
        <v/>
      </c>
      <c r="BS103" s="228"/>
      <c r="BT103" s="228"/>
      <c r="BU103" s="228"/>
      <c r="BZ103" s="235" t="s">
        <v>145</v>
      </c>
      <c r="CA103" s="64" t="str">
        <f>IF(SUM(CA62:CA66,CA69:CA73,CA76:CA80,CA83:CA87,CA90:CA94,CA97:CA101)=0,"",SUM(CA62:CA66,CA69:CA73,CA76:CA80,CA83:CA87,CA90:CA94,CA97:CA101))</f>
        <v/>
      </c>
      <c r="CB103" s="228"/>
      <c r="CC103" s="228"/>
      <c r="CD103" s="228"/>
      <c r="CI103" s="235" t="s">
        <v>145</v>
      </c>
      <c r="CJ103" s="64" t="str">
        <f>IF(SUM(CJ62:CJ66,CJ69:CJ73,CJ76:CJ80,CJ83:CJ87,CJ90:CJ94,CJ97:CJ101)=0,"",SUM(CJ62:CJ66,CJ69:CJ73,CJ76:CJ80,CJ83:CJ87,CJ90:CJ94,CJ97:CJ101))</f>
        <v/>
      </c>
      <c r="CK103" s="228"/>
      <c r="CL103" s="228"/>
      <c r="CM103" s="228"/>
      <c r="CR103" s="235" t="s">
        <v>145</v>
      </c>
      <c r="CS103" s="64" t="str">
        <f>IF(SUM(CS62:CS66,CS69:CS73,CS76:CS80,CS83:CS87,CS90:CS94,CS97:CS101)=0,"",SUM(CS62:CS66,CS69:CS73,CS76:CS80,CS83:CS87,CS90:CS94,CS97:CS101))</f>
        <v/>
      </c>
      <c r="CT103" s="228"/>
      <c r="CU103" s="228"/>
      <c r="CV103" s="228"/>
      <c r="DA103" s="235" t="s">
        <v>145</v>
      </c>
      <c r="DB103" s="64" t="str">
        <f>IF(SUM(DB62:DB66,DB69:DB73,DB76:DB80,DB83:DB87,DB90:DB94,DB97:DB101)=0,"",SUM(DB62:DB66,DB69:DB73,DB76:DB80,DB83:DB87,DB90:DB94,DB97:DB101))</f>
        <v/>
      </c>
      <c r="DC103" s="228"/>
      <c r="DD103" s="228"/>
      <c r="DE103" s="228"/>
      <c r="DJ103" s="235" t="s">
        <v>145</v>
      </c>
      <c r="DK103" s="64" t="str">
        <f>IF(SUM(DK62:DK66,DK69:DK73,DK76:DK80,DK83:DK87,DK90:DK94,DK97:DK101)=0,"",SUM(DK62:DK66,DK69:DK73,DK76:DK80,DK83:DK87,DK90:DK94,DK97:DK101))</f>
        <v/>
      </c>
      <c r="DL103" s="228"/>
      <c r="DM103" s="228"/>
      <c r="DN103" s="228"/>
      <c r="DS103" s="235" t="s">
        <v>145</v>
      </c>
      <c r="DT103" s="64" t="str">
        <f>IF(SUM(DT62:DT66,DT69:DT73,DT76:DT80,DT83:DT87,DT90:DT94,DT97:DT101)=0,"",SUM(DT62:DT66,DT69:DT73,DT76:DT80,DT83:DT87,DT90:DT94,DT97:DT101))</f>
        <v/>
      </c>
      <c r="DU103" s="228"/>
      <c r="DV103" s="228"/>
      <c r="DW103" s="228"/>
      <c r="EB103" s="235" t="s">
        <v>145</v>
      </c>
      <c r="EC103" s="64" t="str">
        <f>IF(SUM(EC62:EC66,EC69:EC73,EC76:EC80,EC83:EC87,EC90:EC94,EC97:EC101)=0,"",SUM(EC62:EC66,EC69:EC73,EC76:EC80,EC83:EC87,EC90:EC94,EC97:EC101))</f>
        <v/>
      </c>
      <c r="ED103" s="228"/>
      <c r="EE103" s="228"/>
      <c r="EF103" s="228"/>
      <c r="EK103" s="235" t="s">
        <v>145</v>
      </c>
      <c r="EL103" s="64" t="str">
        <f>IF(SUM(EL62:EL66,EL69:EL73,EL76:EL80,EL83:EL87,EL90:EL94,EL97:EL101)=0,"",SUM(EL62:EL66,EL69:EL73,EL76:EL80,EL83:EL87,EL90:EL94,EL97:EL101))</f>
        <v/>
      </c>
      <c r="EM103" s="228"/>
      <c r="EN103" s="228"/>
      <c r="EO103" s="228"/>
      <c r="ET103" s="235" t="s">
        <v>145</v>
      </c>
      <c r="EU103" s="64" t="str">
        <f>IF(SUM(EU62:EU66,EU69:EU73,EU76:EU80,EU83:EU87,EU90:EU94,EU97:EU101)=0,"",SUM(EU62:EU66,EU69:EU73,EU76:EU80,EU83:EU87,EU90:EU94,EU97:EU101))</f>
        <v/>
      </c>
      <c r="EV103" s="228"/>
      <c r="EW103" s="228"/>
      <c r="EX103" s="228"/>
      <c r="FC103" s="235" t="s">
        <v>145</v>
      </c>
      <c r="FD103" s="64" t="str">
        <f>IF(SUM(FD62:FD66,FD69:FD73,FD76:FD80,FD83:FD87,FD90:FD94,FD97:FD101)=0,"",SUM(FD62:FD66,FD69:FD73,FD76:FD80,FD83:FD87,FD90:FD94,FD97:FD101))</f>
        <v/>
      </c>
      <c r="FE103" s="228"/>
      <c r="FF103" s="228"/>
      <c r="FG103" s="228"/>
      <c r="FL103" s="235" t="s">
        <v>145</v>
      </c>
      <c r="FM103" s="64" t="str">
        <f>IF(SUM(FM62:FM66,FM69:FM73,FM76:FM80,FM83:FM87,FM90:FM94,FM97:FM101)=0,"",SUM(FM62:FM66,FM69:FM73,FM76:FM80,FM83:FM87,FM90:FM94,FM97:FM101))</f>
        <v/>
      </c>
      <c r="FN103" s="228"/>
      <c r="FO103" s="228"/>
      <c r="FP103" s="228"/>
      <c r="FU103" s="235" t="s">
        <v>145</v>
      </c>
      <c r="FV103" s="64" t="str">
        <f>IF(SUM(FV62:FV66,FV69:FV73,FV76:FV80,FV83:FV87,FV90:FV94,FV97:FV101)=0,"",SUM(FV62:FV66,FV69:FV73,FV76:FV80,FV83:FV87,FV90:FV94,FV97:FV101))</f>
        <v/>
      </c>
      <c r="FW103" s="228"/>
      <c r="FX103" s="228"/>
      <c r="FY103" s="228"/>
      <c r="GD103" s="235" t="s">
        <v>145</v>
      </c>
      <c r="GE103" s="64" t="str">
        <f>IF(SUM(GE62:GE66,GE69:GE73,GE76:GE80,GE83:GE87,GE90:GE94,GE97:GE101)=0,"",SUM(GE62:GE66,GE69:GE73,GE76:GE80,GE83:GE87,GE90:GE94,GE97:GE101))</f>
        <v/>
      </c>
      <c r="GF103" s="228"/>
      <c r="GG103" s="228"/>
      <c r="GH103" s="228"/>
      <c r="GM103" s="235" t="s">
        <v>145</v>
      </c>
      <c r="GN103" s="64" t="str">
        <f>IF(SUM(GN62:GN66,GN69:GN73,GN76:GN80,GN83:GN87,GN90:GN94,GN97:GN101)=0,"",SUM(GN62:GN66,GN69:GN73,GN76:GN80,GN83:GN87,GN90:GN94,GN97:GN101))</f>
        <v/>
      </c>
      <c r="GO103" s="228"/>
      <c r="GP103" s="228"/>
      <c r="GQ103" s="228"/>
      <c r="GV103" s="235" t="s">
        <v>145</v>
      </c>
      <c r="GW103" s="64" t="str">
        <f>IF(SUM(GW62:GW66,GW69:GW73,GW76:GW80,GW83:GW87,GW90:GW94,GW97:GW101)=0,"",SUM(GW62:GW66,GW69:GW73,GW76:GW80,GW83:GW87,GW90:GW94,GW97:GW101))</f>
        <v/>
      </c>
      <c r="GX103" s="228"/>
      <c r="GY103" s="228"/>
      <c r="GZ103" s="228"/>
      <c r="HE103" s="235" t="s">
        <v>145</v>
      </c>
      <c r="HF103" s="64" t="str">
        <f>IF(SUM(HF62:HF66,HF69:HF73,HF76:HF80,HF83:HF87,HF90:HF94,HF97:HF101)=0,"",SUM(HF62:HF66,HF69:HF73,HF76:HF80,HF83:HF87,HF90:HF94,HF97:HF101))</f>
        <v/>
      </c>
      <c r="HG103" s="228"/>
      <c r="HH103" s="228"/>
      <c r="HI103" s="228"/>
    </row>
    <row r="104" spans="3:217" hidden="1" outlineLevel="1">
      <c r="F104" s="235" t="s">
        <v>149</v>
      </c>
      <c r="G104" s="64" t="str">
        <f>IF(SUM(SUMPRODUCT((G69:G73)*(H69:H73)),SUMPRODUCT((G76:G80)*(H76:H80)),SUMPRODUCT((G83:G87)*(H83:H87)),SUMPRODUCT((G90:G94)*(H90:H94)),SUMPRODUCT((G97:G101)*(H97:H101)),SUMPRODUCT((G62:G66)*(H62:H66)))=0,"",SUM(SUMPRODUCT((G69:G73)*(H69:H73)),SUMPRODUCT((G76:G80)*(H76:H80)),SUMPRODUCT((G83:G87)*(H83:H87)),SUMPRODUCT((G90:G94)*(H90:H94)),SUMPRODUCT((G97:G101)*(H97:H101)),SUMPRODUCT((#REF!)*(#REF!)),SUMPRODUCT((G62:G66)*(H62:H66))))</f>
        <v/>
      </c>
      <c r="H104" s="228"/>
      <c r="I104" s="228"/>
      <c r="J104" s="228"/>
      <c r="O104" s="235" t="s">
        <v>149</v>
      </c>
      <c r="P104" s="64" t="str">
        <f>IF(SUM(SUMPRODUCT((P69:P73)*(Q69:Q73)),SUMPRODUCT((P76:P80)*(Q76:Q80)),SUMPRODUCT((P83:P87)*(Q83:Q87)),SUMPRODUCT((P90:P94)*(Q90:Q94)),SUMPRODUCT((P97:P101)*(Q97:Q101)),SUMPRODUCT((P62:P66)*(Q62:Q66)))=0,"",SUM(SUMPRODUCT((P69:P73)*(Q69:Q73)),SUMPRODUCT((P76:P80)*(Q76:Q80)),SUMPRODUCT((P83:P87)*(Q83:Q87)),SUMPRODUCT((P90:P94)*(Q90:Q94)),SUMPRODUCT((P97:P101)*(Q97:Q101)),SUMPRODUCT((#REF!)*(#REF!)),SUMPRODUCT((P62:P66)*(Q62:Q66))))</f>
        <v/>
      </c>
      <c r="Q104" s="228"/>
      <c r="R104" s="228"/>
      <c r="S104" s="228"/>
      <c r="X104" s="235" t="s">
        <v>149</v>
      </c>
      <c r="Y104" s="64" t="str">
        <f>IF(SUM(SUMPRODUCT((Y69:Y73)*(Z69:Z73)),SUMPRODUCT((Y76:Y80)*(Z76:Z80)),SUMPRODUCT((Y83:Y87)*(Z83:Z87)),SUMPRODUCT((Y90:Y94)*(Z90:Z94)),SUMPRODUCT((Y97:Y101)*(Z97:Z101)),SUMPRODUCT((Y62:Y66)*(Z62:Z66)))=0,"",SUM(SUMPRODUCT((Y69:Y73)*(Z69:Z73)),SUMPRODUCT((Y76:Y80)*(Z76:Z80)),SUMPRODUCT((Y83:Y87)*(Z83:Z87)),SUMPRODUCT((Y90:Y94)*(Z90:Z94)),SUMPRODUCT((Y97:Y101)*(Z97:Z101)),SUMPRODUCT((#REF!)*(#REF!)),SUMPRODUCT((Y62:Y66)*(Z62:Z66))))</f>
        <v/>
      </c>
      <c r="Z104" s="228"/>
      <c r="AA104" s="228"/>
      <c r="AB104" s="228"/>
      <c r="AG104" s="235" t="s">
        <v>149</v>
      </c>
      <c r="AH104" s="64" t="str">
        <f>IF(SUM(SUMPRODUCT((AH69:AH73)*(AI69:AI73)),SUMPRODUCT((AH76:AH80)*(AI76:AI80)),SUMPRODUCT((AH83:AH87)*(AI83:AI87)),SUMPRODUCT((AH90:AH94)*(AI90:AI94)),SUMPRODUCT((AH97:AH101)*(AI97:AI101)),SUMPRODUCT((AH62:AH66)*(AI62:AI66)))=0,"",SUM(SUMPRODUCT((AH69:AH73)*(AI69:AI73)),SUMPRODUCT((AH76:AH80)*(AI76:AI80)),SUMPRODUCT((AH83:AH87)*(AI83:AI87)),SUMPRODUCT((AH90:AH94)*(AI90:AI94)),SUMPRODUCT((AH97:AH101)*(AI97:AI101)),SUMPRODUCT((#REF!)*(#REF!)),SUMPRODUCT((AH62:AH66)*(AI62:AI66))))</f>
        <v/>
      </c>
      <c r="AI104" s="228"/>
      <c r="AJ104" s="228"/>
      <c r="AK104" s="228"/>
      <c r="AP104" s="235" t="s">
        <v>149</v>
      </c>
      <c r="AQ104" s="64" t="str">
        <f>IF(SUM(SUMPRODUCT((AQ69:AQ73)*(AR69:AR73)),SUMPRODUCT((AQ76:AQ80)*(AR76:AR80)),SUMPRODUCT((AQ83:AQ87)*(AR83:AR87)),SUMPRODUCT((AQ90:AQ94)*(AR90:AR94)),SUMPRODUCT((AQ97:AQ101)*(AR97:AR101)),SUMPRODUCT((AQ62:AQ66)*(AR62:AR66)))=0,"",SUM(SUMPRODUCT((AQ69:AQ73)*(AR69:AR73)),SUMPRODUCT((AQ76:AQ80)*(AR76:AR80)),SUMPRODUCT((AQ83:AQ87)*(AR83:AR87)),SUMPRODUCT((AQ90:AQ94)*(AR90:AR94)),SUMPRODUCT((AQ97:AQ101)*(AR97:AR101)),SUMPRODUCT((#REF!)*(#REF!)),SUMPRODUCT((AQ62:AQ66)*(AR62:AR66))))</f>
        <v/>
      </c>
      <c r="AR104" s="228"/>
      <c r="AS104" s="228"/>
      <c r="AT104" s="228"/>
      <c r="AY104" s="235" t="s">
        <v>149</v>
      </c>
      <c r="AZ104" s="64" t="str">
        <f>IF(SUM(SUMPRODUCT((AZ69:AZ73)*(BA69:BA73)),SUMPRODUCT((AZ76:AZ80)*(BA76:BA80)),SUMPRODUCT((AZ83:AZ87)*(BA83:BA87)),SUMPRODUCT((AZ90:AZ94)*(BA90:BA94)),SUMPRODUCT((AZ97:AZ101)*(BA97:BA101)),SUMPRODUCT((AZ62:AZ66)*(BA62:BA66)))=0,"",SUM(SUMPRODUCT((AZ69:AZ73)*(BA69:BA73)),SUMPRODUCT((AZ76:AZ80)*(BA76:BA80)),SUMPRODUCT((AZ83:AZ87)*(BA83:BA87)),SUMPRODUCT((AZ90:AZ94)*(BA90:BA94)),SUMPRODUCT((AZ97:AZ101)*(BA97:BA101)),SUMPRODUCT((#REF!)*(#REF!)),SUMPRODUCT((AZ62:AZ66)*(BA62:BA66))))</f>
        <v/>
      </c>
      <c r="BA104" s="228"/>
      <c r="BB104" s="228"/>
      <c r="BC104" s="228"/>
      <c r="BH104" s="235" t="s">
        <v>149</v>
      </c>
      <c r="BI104" s="64" t="str">
        <f>IF(SUM(SUMPRODUCT((BI69:BI73)*(BJ69:BJ73)),SUMPRODUCT((BI76:BI80)*(BJ76:BJ80)),SUMPRODUCT((BI83:BI87)*(BJ83:BJ87)),SUMPRODUCT((BI90:BI94)*(BJ90:BJ94)),SUMPRODUCT((BI97:BI101)*(BJ97:BJ101)),SUMPRODUCT((BI62:BI66)*(BJ62:BJ66)))=0,"",SUM(SUMPRODUCT((BI69:BI73)*(BJ69:BJ73)),SUMPRODUCT((BI76:BI80)*(BJ76:BJ80)),SUMPRODUCT((BI83:BI87)*(BJ83:BJ87)),SUMPRODUCT((BI90:BI94)*(BJ90:BJ94)),SUMPRODUCT((BI97:BI101)*(BJ97:BJ101)),SUMPRODUCT((#REF!)*(#REF!)),SUMPRODUCT((BI62:BI66)*(BJ62:BJ66))))</f>
        <v/>
      </c>
      <c r="BJ104" s="228"/>
      <c r="BK104" s="228"/>
      <c r="BL104" s="228"/>
      <c r="BQ104" s="235" t="s">
        <v>149</v>
      </c>
      <c r="BR104" s="64" t="str">
        <f>IF(SUM(SUMPRODUCT((BR69:BR73)*(BS69:BS73)),SUMPRODUCT((BR76:BR80)*(BS76:BS80)),SUMPRODUCT((BR83:BR87)*(BS83:BS87)),SUMPRODUCT((BR90:BR94)*(BS90:BS94)),SUMPRODUCT((BR97:BR101)*(BS97:BS101)),SUMPRODUCT((BR62:BR66)*(BS62:BS66)))=0,"",SUM(SUMPRODUCT((BR69:BR73)*(BS69:BS73)),SUMPRODUCT((BR76:BR80)*(BS76:BS80)),SUMPRODUCT((BR83:BR87)*(BS83:BS87)),SUMPRODUCT((BR90:BR94)*(BS90:BS94)),SUMPRODUCT((BR97:BR101)*(BS97:BS101)),SUMPRODUCT((#REF!)*(#REF!)),SUMPRODUCT((BR62:BR66)*(BS62:BS66))))</f>
        <v/>
      </c>
      <c r="BS104" s="228"/>
      <c r="BT104" s="228"/>
      <c r="BU104" s="228"/>
      <c r="BZ104" s="235" t="s">
        <v>149</v>
      </c>
      <c r="CA104" s="64" t="str">
        <f>IF(SUM(SUMPRODUCT((CA69:CA73)*(CB69:CB73)),SUMPRODUCT((CA76:CA80)*(CB76:CB80)),SUMPRODUCT((CA83:CA87)*(CB83:CB87)),SUMPRODUCT((CA90:CA94)*(CB90:CB94)),SUMPRODUCT((CA97:CA101)*(CB97:CB101)),SUMPRODUCT((CA62:CA66)*(CB62:CB66)))=0,"",SUM(SUMPRODUCT((CA69:CA73)*(CB69:CB73)),SUMPRODUCT((CA76:CA80)*(CB76:CB80)),SUMPRODUCT((CA83:CA87)*(CB83:CB87)),SUMPRODUCT((CA90:CA94)*(CB90:CB94)),SUMPRODUCT((CA97:CA101)*(CB97:CB101)),SUMPRODUCT((#REF!)*(#REF!)),SUMPRODUCT((CA62:CA66)*(CB62:CB66))))</f>
        <v/>
      </c>
      <c r="CB104" s="228"/>
      <c r="CC104" s="228"/>
      <c r="CD104" s="228"/>
      <c r="CI104" s="235" t="s">
        <v>149</v>
      </c>
      <c r="CJ104" s="64" t="str">
        <f>IF(SUM(SUMPRODUCT((CJ69:CJ73)*(CK69:CK73)),SUMPRODUCT((CJ76:CJ80)*(CK76:CK80)),SUMPRODUCT((CJ83:CJ87)*(CK83:CK87)),SUMPRODUCT((CJ90:CJ94)*(CK90:CK94)),SUMPRODUCT((CJ97:CJ101)*(CK97:CK101)),SUMPRODUCT((CJ62:CJ66)*(CK62:CK66)))=0,"",SUM(SUMPRODUCT((CJ69:CJ73)*(CK69:CK73)),SUMPRODUCT((CJ76:CJ80)*(CK76:CK80)),SUMPRODUCT((CJ83:CJ87)*(CK83:CK87)),SUMPRODUCT((CJ90:CJ94)*(CK90:CK94)),SUMPRODUCT((CJ97:CJ101)*(CK97:CK101)),SUMPRODUCT((#REF!)*(#REF!)),SUMPRODUCT((CJ62:CJ66)*(CK62:CK66))))</f>
        <v/>
      </c>
      <c r="CK104" s="228"/>
      <c r="CL104" s="228"/>
      <c r="CM104" s="228"/>
      <c r="CR104" s="235" t="s">
        <v>149</v>
      </c>
      <c r="CS104" s="64" t="str">
        <f>IF(SUM(SUMPRODUCT((CS69:CS73)*(CT69:CT73)),SUMPRODUCT((CS76:CS80)*(CT76:CT80)),SUMPRODUCT((CS83:CS87)*(CT83:CT87)),SUMPRODUCT((CS90:CS94)*(CT90:CT94)),SUMPRODUCT((CS97:CS101)*(CT97:CT101)),SUMPRODUCT((CS62:CS66)*(CT62:CT66)))=0,"",SUM(SUMPRODUCT((CS69:CS73)*(CT69:CT73)),SUMPRODUCT((CS76:CS80)*(CT76:CT80)),SUMPRODUCT((CS83:CS87)*(CT83:CT87)),SUMPRODUCT((CS90:CS94)*(CT90:CT94)),SUMPRODUCT((CS97:CS101)*(CT97:CT101)),SUMPRODUCT((#REF!)*(#REF!)),SUMPRODUCT((CS62:CS66)*(CT62:CT66))))</f>
        <v/>
      </c>
      <c r="CT104" s="228"/>
      <c r="CU104" s="228"/>
      <c r="CV104" s="228"/>
      <c r="DA104" s="235" t="s">
        <v>149</v>
      </c>
      <c r="DB104" s="64" t="str">
        <f>IF(SUM(SUMPRODUCT((DB69:DB73)*(DC69:DC73)),SUMPRODUCT((DB76:DB80)*(DC76:DC80)),SUMPRODUCT((DB83:DB87)*(DC83:DC87)),SUMPRODUCT((DB90:DB94)*(DC90:DC94)),SUMPRODUCT((DB97:DB101)*(DC97:DC101)),SUMPRODUCT((DB62:DB66)*(DC62:DC66)))=0,"",SUM(SUMPRODUCT((DB69:DB73)*(DC69:DC73)),SUMPRODUCT((DB76:DB80)*(DC76:DC80)),SUMPRODUCT((DB83:DB87)*(DC83:DC87)),SUMPRODUCT((DB90:DB94)*(DC90:DC94)),SUMPRODUCT((DB97:DB101)*(DC97:DC101)),SUMPRODUCT((#REF!)*(#REF!)),SUMPRODUCT((DB62:DB66)*(DC62:DC66))))</f>
        <v/>
      </c>
      <c r="DC104" s="228"/>
      <c r="DD104" s="228"/>
      <c r="DE104" s="228"/>
      <c r="DJ104" s="235" t="s">
        <v>149</v>
      </c>
      <c r="DK104" s="64" t="str">
        <f>IF(SUM(SUMPRODUCT((DK69:DK73)*(DL69:DL73)),SUMPRODUCT((DK76:DK80)*(DL76:DL80)),SUMPRODUCT((DK83:DK87)*(DL83:DL87)),SUMPRODUCT((DK90:DK94)*(DL90:DL94)),SUMPRODUCT((DK97:DK101)*(DL97:DL101)),SUMPRODUCT((DK62:DK66)*(DL62:DL66)))=0,"",SUM(SUMPRODUCT((DK69:DK73)*(DL69:DL73)),SUMPRODUCT((DK76:DK80)*(DL76:DL80)),SUMPRODUCT((DK83:DK87)*(DL83:DL87)),SUMPRODUCT((DK90:DK94)*(DL90:DL94)),SUMPRODUCT((DK97:DK101)*(DL97:DL101)),SUMPRODUCT((#REF!)*(#REF!)),SUMPRODUCT((DK62:DK66)*(DL62:DL66))))</f>
        <v/>
      </c>
      <c r="DL104" s="228"/>
      <c r="DM104" s="228"/>
      <c r="DN104" s="228"/>
      <c r="DS104" s="235" t="s">
        <v>149</v>
      </c>
      <c r="DT104" s="64" t="str">
        <f>IF(SUM(SUMPRODUCT((DT69:DT73)*(DU69:DU73)),SUMPRODUCT((DT76:DT80)*(DU76:DU80)),SUMPRODUCT((DT83:DT87)*(DU83:DU87)),SUMPRODUCT((DT90:DT94)*(DU90:DU94)),SUMPRODUCT((DT97:DT101)*(DU97:DU101)),SUMPRODUCT((DT62:DT66)*(DU62:DU66)))=0,"",SUM(SUMPRODUCT((DT69:DT73)*(DU69:DU73)),SUMPRODUCT((DT76:DT80)*(DU76:DU80)),SUMPRODUCT((DT83:DT87)*(DU83:DU87)),SUMPRODUCT((DT90:DT94)*(DU90:DU94)),SUMPRODUCT((DT97:DT101)*(DU97:DU101)),SUMPRODUCT((#REF!)*(#REF!)),SUMPRODUCT((DT62:DT66)*(DU62:DU66))))</f>
        <v/>
      </c>
      <c r="DU104" s="228"/>
      <c r="DV104" s="228"/>
      <c r="DW104" s="228"/>
      <c r="EB104" s="235" t="s">
        <v>149</v>
      </c>
      <c r="EC104" s="64" t="str">
        <f>IF(SUM(SUMPRODUCT((EC69:EC73)*(ED69:ED73)),SUMPRODUCT((EC76:EC80)*(ED76:ED80)),SUMPRODUCT((EC83:EC87)*(ED83:ED87)),SUMPRODUCT((EC90:EC94)*(ED90:ED94)),SUMPRODUCT((EC97:EC101)*(ED97:ED101)),SUMPRODUCT((EC62:EC66)*(ED62:ED66)))=0,"",SUM(SUMPRODUCT((EC69:EC73)*(ED69:ED73)),SUMPRODUCT((EC76:EC80)*(ED76:ED80)),SUMPRODUCT((EC83:EC87)*(ED83:ED87)),SUMPRODUCT((EC90:EC94)*(ED90:ED94)),SUMPRODUCT((EC97:EC101)*(ED97:ED101)),SUMPRODUCT((#REF!)*(#REF!)),SUMPRODUCT((EC62:EC66)*(ED62:ED66))))</f>
        <v/>
      </c>
      <c r="ED104" s="228"/>
      <c r="EE104" s="228"/>
      <c r="EF104" s="228"/>
      <c r="EK104" s="235" t="s">
        <v>149</v>
      </c>
      <c r="EL104" s="64" t="str">
        <f>IF(SUM(SUMPRODUCT((EL69:EL73)*(EM69:EM73)),SUMPRODUCT((EL76:EL80)*(EM76:EM80)),SUMPRODUCT((EL83:EL87)*(EM83:EM87)),SUMPRODUCT((EL90:EL94)*(EM90:EM94)),SUMPRODUCT((EL97:EL101)*(EM97:EM101)),SUMPRODUCT((EL62:EL66)*(EM62:EM66)))=0,"",SUM(SUMPRODUCT((EL69:EL73)*(EM69:EM73)),SUMPRODUCT((EL76:EL80)*(EM76:EM80)),SUMPRODUCT((EL83:EL87)*(EM83:EM87)),SUMPRODUCT((EL90:EL94)*(EM90:EM94)),SUMPRODUCT((EL97:EL101)*(EM97:EM101)),SUMPRODUCT((#REF!)*(#REF!)),SUMPRODUCT((EL62:EL66)*(EM62:EM66))))</f>
        <v/>
      </c>
      <c r="EM104" s="228"/>
      <c r="EN104" s="228"/>
      <c r="EO104" s="228"/>
      <c r="ET104" s="235" t="s">
        <v>149</v>
      </c>
      <c r="EU104" s="64" t="str">
        <f>IF(SUM(SUMPRODUCT((EU69:EU73)*(EV69:EV73)),SUMPRODUCT((EU76:EU80)*(EV76:EV80)),SUMPRODUCT((EU83:EU87)*(EV83:EV87)),SUMPRODUCT((EU90:EU94)*(EV90:EV94)),SUMPRODUCT((EU97:EU101)*(EV97:EV101)),SUMPRODUCT((EU62:EU66)*(EV62:EV66)))=0,"",SUM(SUMPRODUCT((EU69:EU73)*(EV69:EV73)),SUMPRODUCT((EU76:EU80)*(EV76:EV80)),SUMPRODUCT((EU83:EU87)*(EV83:EV87)),SUMPRODUCT((EU90:EU94)*(EV90:EV94)),SUMPRODUCT((EU97:EU101)*(EV97:EV101)),SUMPRODUCT((#REF!)*(#REF!)),SUMPRODUCT((EU62:EU66)*(EV62:EV66))))</f>
        <v/>
      </c>
      <c r="EV104" s="228"/>
      <c r="EW104" s="228"/>
      <c r="EX104" s="228"/>
      <c r="FC104" s="235" t="s">
        <v>149</v>
      </c>
      <c r="FD104" s="64" t="str">
        <f>IF(SUM(SUMPRODUCT((FD69:FD73)*(FE69:FE73)),SUMPRODUCT((FD76:FD80)*(FE76:FE80)),SUMPRODUCT((FD83:FD87)*(FE83:FE87)),SUMPRODUCT((FD90:FD94)*(FE90:FE94)),SUMPRODUCT((FD97:FD101)*(FE97:FE101)),SUMPRODUCT((FD62:FD66)*(FE62:FE66)))=0,"",SUM(SUMPRODUCT((FD69:FD73)*(FE69:FE73)),SUMPRODUCT((FD76:FD80)*(FE76:FE80)),SUMPRODUCT((FD83:FD87)*(FE83:FE87)),SUMPRODUCT((FD90:FD94)*(FE90:FE94)),SUMPRODUCT((FD97:FD101)*(FE97:FE101)),SUMPRODUCT((#REF!)*(#REF!)),SUMPRODUCT((FD62:FD66)*(FE62:FE66))))</f>
        <v/>
      </c>
      <c r="FE104" s="228"/>
      <c r="FF104" s="228"/>
      <c r="FG104" s="228"/>
      <c r="FL104" s="235" t="s">
        <v>149</v>
      </c>
      <c r="FM104" s="64" t="str">
        <f>IF(SUM(SUMPRODUCT((FM69:FM73)*(FN69:FN73)),SUMPRODUCT((FM76:FM80)*(FN76:FN80)),SUMPRODUCT((FM83:FM87)*(FN83:FN87)),SUMPRODUCT((FM90:FM94)*(FN90:FN94)),SUMPRODUCT((FM97:FM101)*(FN97:FN101)),SUMPRODUCT((FM62:FM66)*(FN62:FN66)))=0,"",SUM(SUMPRODUCT((FM69:FM73)*(FN69:FN73)),SUMPRODUCT((FM76:FM80)*(FN76:FN80)),SUMPRODUCT((FM83:FM87)*(FN83:FN87)),SUMPRODUCT((FM90:FM94)*(FN90:FN94)),SUMPRODUCT((FM97:FM101)*(FN97:FN101)),SUMPRODUCT((#REF!)*(#REF!)),SUMPRODUCT((FM62:FM66)*(FN62:FN66))))</f>
        <v/>
      </c>
      <c r="FN104" s="228"/>
      <c r="FO104" s="228"/>
      <c r="FP104" s="228"/>
      <c r="FU104" s="235" t="s">
        <v>149</v>
      </c>
      <c r="FV104" s="64" t="str">
        <f>IF(SUM(SUMPRODUCT((FV69:FV73)*(FW69:FW73)),SUMPRODUCT((FV76:FV80)*(FW76:FW80)),SUMPRODUCT((FV83:FV87)*(FW83:FW87)),SUMPRODUCT((FV90:FV94)*(FW90:FW94)),SUMPRODUCT((FV97:FV101)*(FW97:FW101)),SUMPRODUCT((FV62:FV66)*(FW62:FW66)))=0,"",SUM(SUMPRODUCT((FV69:FV73)*(FW69:FW73)),SUMPRODUCT((FV76:FV80)*(FW76:FW80)),SUMPRODUCT((FV83:FV87)*(FW83:FW87)),SUMPRODUCT((FV90:FV94)*(FW90:FW94)),SUMPRODUCT((FV97:FV101)*(FW97:FW101)),SUMPRODUCT((#REF!)*(#REF!)),SUMPRODUCT((FV62:FV66)*(FW62:FW66))))</f>
        <v/>
      </c>
      <c r="FW104" s="228"/>
      <c r="FX104" s="228"/>
      <c r="FY104" s="228"/>
      <c r="GD104" s="235" t="s">
        <v>149</v>
      </c>
      <c r="GE104" s="64" t="str">
        <f>IF(SUM(SUMPRODUCT((GE69:GE73)*(GF69:GF73)),SUMPRODUCT((GE76:GE80)*(GF76:GF80)),SUMPRODUCT((GE83:GE87)*(GF83:GF87)),SUMPRODUCT((GE90:GE94)*(GF90:GF94)),SUMPRODUCT((GE97:GE101)*(GF97:GF101)),SUMPRODUCT((GE62:GE66)*(GF62:GF66)))=0,"",SUM(SUMPRODUCT((GE69:GE73)*(GF69:GF73)),SUMPRODUCT((GE76:GE80)*(GF76:GF80)),SUMPRODUCT((GE83:GE87)*(GF83:GF87)),SUMPRODUCT((GE90:GE94)*(GF90:GF94)),SUMPRODUCT((GE97:GE101)*(GF97:GF101)),SUMPRODUCT((#REF!)*(#REF!)),SUMPRODUCT((GE62:GE66)*(GF62:GF66))))</f>
        <v/>
      </c>
      <c r="GF104" s="228"/>
      <c r="GG104" s="228"/>
      <c r="GH104" s="228"/>
      <c r="GM104" s="235" t="s">
        <v>149</v>
      </c>
      <c r="GN104" s="64" t="str">
        <f>IF(SUM(SUMPRODUCT((GN69:GN73)*(GO69:GO73)),SUMPRODUCT((GN76:GN80)*(GO76:GO80)),SUMPRODUCT((GN83:GN87)*(GO83:GO87)),SUMPRODUCT((GN90:GN94)*(GO90:GO94)),SUMPRODUCT((GN97:GN101)*(GO97:GO101)),SUMPRODUCT((GN62:GN66)*(GO62:GO66)))=0,"",SUM(SUMPRODUCT((GN69:GN73)*(GO69:GO73)),SUMPRODUCT((GN76:GN80)*(GO76:GO80)),SUMPRODUCT((GN83:GN87)*(GO83:GO87)),SUMPRODUCT((GN90:GN94)*(GO90:GO94)),SUMPRODUCT((GN97:GN101)*(GO97:GO101)),SUMPRODUCT((#REF!)*(#REF!)),SUMPRODUCT((GN62:GN66)*(GO62:GO66))))</f>
        <v/>
      </c>
      <c r="GO104" s="228"/>
      <c r="GP104" s="228"/>
      <c r="GQ104" s="228"/>
      <c r="GV104" s="235" t="s">
        <v>149</v>
      </c>
      <c r="GW104" s="64" t="str">
        <f>IF(SUM(SUMPRODUCT((GW69:GW73)*(GX69:GX73)),SUMPRODUCT((GW76:GW80)*(GX76:GX80)),SUMPRODUCT((GW83:GW87)*(GX83:GX87)),SUMPRODUCT((GW90:GW94)*(GX90:GX94)),SUMPRODUCT((GW97:GW101)*(GX97:GX101)),SUMPRODUCT((GW62:GW66)*(GX62:GX66)))=0,"",SUM(SUMPRODUCT((GW69:GW73)*(GX69:GX73)),SUMPRODUCT((GW76:GW80)*(GX76:GX80)),SUMPRODUCT((GW83:GW87)*(GX83:GX87)),SUMPRODUCT((GW90:GW94)*(GX90:GX94)),SUMPRODUCT((GW97:GW101)*(GX97:GX101)),SUMPRODUCT((#REF!)*(#REF!)),SUMPRODUCT((GW62:GW66)*(GX62:GX66))))</f>
        <v/>
      </c>
      <c r="GX104" s="228"/>
      <c r="GY104" s="228"/>
      <c r="GZ104" s="228"/>
      <c r="HE104" s="235" t="s">
        <v>149</v>
      </c>
      <c r="HF104" s="64" t="str">
        <f>IF(SUM(SUMPRODUCT((HF69:HF73)*(HG69:HG73)),SUMPRODUCT((HF76:HF80)*(HG76:HG80)),SUMPRODUCT((HF83:HF87)*(HG83:HG87)),SUMPRODUCT((HF90:HF94)*(HG90:HG94)),SUMPRODUCT((HF97:HF101)*(HG97:HG101)),SUMPRODUCT((HF62:HF66)*(HG62:HG66)))=0,"",SUM(SUMPRODUCT((HF69:HF73)*(HG69:HG73)),SUMPRODUCT((HF76:HF80)*(HG76:HG80)),SUMPRODUCT((HF83:HF87)*(HG83:HG87)),SUMPRODUCT((HF90:HF94)*(HG90:HG94)),SUMPRODUCT((HF97:HF101)*(HG97:HG101)),SUMPRODUCT((#REF!)*(#REF!)),SUMPRODUCT((HF62:HF66)*(HG62:HG66))))</f>
        <v/>
      </c>
      <c r="HG104" s="228"/>
      <c r="HH104" s="228"/>
      <c r="HI104" s="228"/>
    </row>
    <row r="105" spans="3:217" hidden="1" outlineLevel="1">
      <c r="F105" s="235" t="s">
        <v>155</v>
      </c>
      <c r="G105" s="64" t="str">
        <f>IF(SUM(SUMPRODUCT((G69:G73)*(I69:I73)),SUMPRODUCT((G76:G80)*(I76:I80)),SUMPRODUCT((G83:G87)*(I83:I87)),SUMPRODUCT((G90:G94)*(I90:I94)),SUMPRODUCT((G97:G101)*(I97:I101)),SUMPRODUCT((G62:G66)*(I62:I66)))=0,"",SUM(SUMPRODUCT((G69:G73)*(I69:I73)),SUMPRODUCT((G76:G80)*(I76:I80)),SUMPRODUCT((G83:G87)*(I83:I87)),SUMPRODUCT((G90:G94)*(I90:I94)),SUMPRODUCT((G97:G101)*(I97:I101)),SUMPRODUCT((G62:G66)*(I62:I66))))</f>
        <v/>
      </c>
      <c r="H105" s="228"/>
      <c r="I105" s="228"/>
      <c r="J105" s="228"/>
      <c r="O105" s="235" t="s">
        <v>155</v>
      </c>
      <c r="P105" s="64" t="str">
        <f>IF(SUM(SUMPRODUCT((P69:P73)*(R69:R73)),SUMPRODUCT((P76:P80)*(R76:R80)),SUMPRODUCT((P83:P87)*(R83:R87)),SUMPRODUCT((P90:P94)*(R90:R94)),SUMPRODUCT((P97:P101)*(R97:R101)),SUMPRODUCT((P62:P66)*(R62:R66)))=0,"",SUM(SUMPRODUCT((P69:P73)*(R69:R73)),SUMPRODUCT((P76:P80)*(R76:R80)),SUMPRODUCT((P83:P87)*(R83:R87)),SUMPRODUCT((P90:P94)*(R90:R94)),SUMPRODUCT((P97:P101)*(R97:R101)),SUMPRODUCT((P62:P66)*(R62:R66))))</f>
        <v/>
      </c>
      <c r="Q105" s="228"/>
      <c r="R105" s="228"/>
      <c r="S105" s="228"/>
      <c r="X105" s="235" t="s">
        <v>155</v>
      </c>
      <c r="Y105" s="64" t="str">
        <f>IF(SUM(SUMPRODUCT((Y69:Y73)*(AA69:AA73)),SUMPRODUCT((Y76:Y80)*(AA76:AA80)),SUMPRODUCT((Y83:Y87)*(AA83:AA87)),SUMPRODUCT((Y90:Y94)*(AA90:AA94)),SUMPRODUCT((Y97:Y101)*(AA97:AA101)),SUMPRODUCT((Y62:Y66)*(AA62:AA66)))=0,"",SUM(SUMPRODUCT((Y69:Y73)*(AA69:AA73)),SUMPRODUCT((Y76:Y80)*(AA76:AA80)),SUMPRODUCT((Y83:Y87)*(AA83:AA87)),SUMPRODUCT((Y90:Y94)*(AA90:AA94)),SUMPRODUCT((Y97:Y101)*(AA97:AA101)),SUMPRODUCT((Y62:Y66)*(AA62:AA66))))</f>
        <v/>
      </c>
      <c r="Z105" s="228"/>
      <c r="AA105" s="228"/>
      <c r="AB105" s="228"/>
      <c r="AG105" s="235" t="s">
        <v>155</v>
      </c>
      <c r="AH105" s="64" t="str">
        <f>IF(SUM(SUMPRODUCT((AH69:AH73)*(AJ69:AJ73)),SUMPRODUCT((AH76:AH80)*(AJ76:AJ80)),SUMPRODUCT((AH83:AH87)*(AJ83:AJ87)),SUMPRODUCT((AH90:AH94)*(AJ90:AJ94)),SUMPRODUCT((AH97:AH101)*(AJ97:AJ101)),SUMPRODUCT((AH62:AH66)*(AJ62:AJ66)))=0,"",SUM(SUMPRODUCT((AH69:AH73)*(AJ69:AJ73)),SUMPRODUCT((AH76:AH80)*(AJ76:AJ80)),SUMPRODUCT((AH83:AH87)*(AJ83:AJ87)),SUMPRODUCT((AH90:AH94)*(AJ90:AJ94)),SUMPRODUCT((AH97:AH101)*(AJ97:AJ101)),SUMPRODUCT((AH62:AH66)*(AJ62:AJ66))))</f>
        <v/>
      </c>
      <c r="AI105" s="228"/>
      <c r="AJ105" s="228"/>
      <c r="AK105" s="228"/>
      <c r="AP105" s="235" t="s">
        <v>155</v>
      </c>
      <c r="AQ105" s="64" t="str">
        <f>IF(SUM(SUMPRODUCT((AQ69:AQ73)*(AS69:AS73)),SUMPRODUCT((AQ76:AQ80)*(AS76:AS80)),SUMPRODUCT((AQ83:AQ87)*(AS83:AS87)),SUMPRODUCT((AQ90:AQ94)*(AS90:AS94)),SUMPRODUCT((AQ97:AQ101)*(AS97:AS101)),SUMPRODUCT((AQ62:AQ66)*(AS62:AS66)))=0,"",SUM(SUMPRODUCT((AQ69:AQ73)*(AS69:AS73)),SUMPRODUCT((AQ76:AQ80)*(AS76:AS80)),SUMPRODUCT((AQ83:AQ87)*(AS83:AS87)),SUMPRODUCT((AQ90:AQ94)*(AS90:AS94)),SUMPRODUCT((AQ97:AQ101)*(AS97:AS101)),SUMPRODUCT((AQ62:AQ66)*(AS62:AS66))))</f>
        <v/>
      </c>
      <c r="AR105" s="228"/>
      <c r="AS105" s="228"/>
      <c r="AT105" s="228"/>
      <c r="AY105" s="235" t="s">
        <v>155</v>
      </c>
      <c r="AZ105" s="64" t="str">
        <f>IF(SUM(SUMPRODUCT((AZ69:AZ73)*(BB69:BB73)),SUMPRODUCT((AZ76:AZ80)*(BB76:BB80)),SUMPRODUCT((AZ83:AZ87)*(BB83:BB87)),SUMPRODUCT((AZ90:AZ94)*(BB90:BB94)),SUMPRODUCT((AZ97:AZ101)*(BB97:BB101)),SUMPRODUCT((AZ62:AZ66)*(BB62:BB66)))=0,"",SUM(SUMPRODUCT((AZ69:AZ73)*(BB69:BB73)),SUMPRODUCT((AZ76:AZ80)*(BB76:BB80)),SUMPRODUCT((AZ83:AZ87)*(BB83:BB87)),SUMPRODUCT((AZ90:AZ94)*(BB90:BB94)),SUMPRODUCT((AZ97:AZ101)*(BB97:BB101)),SUMPRODUCT((AZ62:AZ66)*(BB62:BB66))))</f>
        <v/>
      </c>
      <c r="BA105" s="228"/>
      <c r="BB105" s="228"/>
      <c r="BC105" s="228"/>
      <c r="BH105" s="235" t="s">
        <v>155</v>
      </c>
      <c r="BI105" s="64" t="str">
        <f>IF(SUM(SUMPRODUCT((BI69:BI73)*(BK69:BK73)),SUMPRODUCT((BI76:BI80)*(BK76:BK80)),SUMPRODUCT((BI83:BI87)*(BK83:BK87)),SUMPRODUCT((BI90:BI94)*(BK90:BK94)),SUMPRODUCT((BI97:BI101)*(BK97:BK101)),SUMPRODUCT((BI62:BI66)*(BK62:BK66)))=0,"",SUM(SUMPRODUCT((BI69:BI73)*(BK69:BK73)),SUMPRODUCT((BI76:BI80)*(BK76:BK80)),SUMPRODUCT((BI83:BI87)*(BK83:BK87)),SUMPRODUCT((BI90:BI94)*(BK90:BK94)),SUMPRODUCT((BI97:BI101)*(BK97:BK101)),SUMPRODUCT((BI62:BI66)*(BK62:BK66))))</f>
        <v/>
      </c>
      <c r="BJ105" s="228"/>
      <c r="BK105" s="228"/>
      <c r="BL105" s="228"/>
      <c r="BQ105" s="235" t="s">
        <v>155</v>
      </c>
      <c r="BR105" s="64" t="str">
        <f>IF(SUM(SUMPRODUCT((BR69:BR73)*(BT69:BT73)),SUMPRODUCT((BR76:BR80)*(BT76:BT80)),SUMPRODUCT((BR83:BR87)*(BT83:BT87)),SUMPRODUCT((BR90:BR94)*(BT90:BT94)),SUMPRODUCT((BR97:BR101)*(BT97:BT101)),SUMPRODUCT((BR62:BR66)*(BT62:BT66)))=0,"",SUM(SUMPRODUCT((BR69:BR73)*(BT69:BT73)),SUMPRODUCT((BR76:BR80)*(BT76:BT80)),SUMPRODUCT((BR83:BR87)*(BT83:BT87)),SUMPRODUCT((BR90:BR94)*(BT90:BT94)),SUMPRODUCT((BR97:BR101)*(BT97:BT101)),SUMPRODUCT((BR62:BR66)*(BT62:BT66))))</f>
        <v/>
      </c>
      <c r="BS105" s="228"/>
      <c r="BT105" s="228"/>
      <c r="BU105" s="228"/>
      <c r="BZ105" s="235" t="s">
        <v>155</v>
      </c>
      <c r="CA105" s="64" t="str">
        <f>IF(SUM(SUMPRODUCT((CA69:CA73)*(CC69:CC73)),SUMPRODUCT((CA76:CA80)*(CC76:CC80)),SUMPRODUCT((CA83:CA87)*(CC83:CC87)),SUMPRODUCT((CA90:CA94)*(CC90:CC94)),SUMPRODUCT((CA97:CA101)*(CC97:CC101)),SUMPRODUCT((CA62:CA66)*(CC62:CC66)))=0,"",SUM(SUMPRODUCT((CA69:CA73)*(CC69:CC73)),SUMPRODUCT((CA76:CA80)*(CC76:CC80)),SUMPRODUCT((CA83:CA87)*(CC83:CC87)),SUMPRODUCT((CA90:CA94)*(CC90:CC94)),SUMPRODUCT((CA97:CA101)*(CC97:CC101)),SUMPRODUCT((CA62:CA66)*(CC62:CC66))))</f>
        <v/>
      </c>
      <c r="CB105" s="228"/>
      <c r="CC105" s="228"/>
      <c r="CD105" s="228"/>
      <c r="CI105" s="235" t="s">
        <v>155</v>
      </c>
      <c r="CJ105" s="64" t="str">
        <f>IF(SUM(SUMPRODUCT((CJ69:CJ73)*(CL69:CL73)),SUMPRODUCT((CJ76:CJ80)*(CL76:CL80)),SUMPRODUCT((CJ83:CJ87)*(CL83:CL87)),SUMPRODUCT((CJ90:CJ94)*(CL90:CL94)),SUMPRODUCT((CJ97:CJ101)*(CL97:CL101)),SUMPRODUCT((CJ62:CJ66)*(CL62:CL66)))=0,"",SUM(SUMPRODUCT((CJ69:CJ73)*(CL69:CL73)),SUMPRODUCT((CJ76:CJ80)*(CL76:CL80)),SUMPRODUCT((CJ83:CJ87)*(CL83:CL87)),SUMPRODUCT((CJ90:CJ94)*(CL90:CL94)),SUMPRODUCT((CJ97:CJ101)*(CL97:CL101)),SUMPRODUCT((CJ62:CJ66)*(CL62:CL66))))</f>
        <v/>
      </c>
      <c r="CK105" s="228"/>
      <c r="CL105" s="228"/>
      <c r="CM105" s="228"/>
      <c r="CR105" s="235" t="s">
        <v>155</v>
      </c>
      <c r="CS105" s="64" t="str">
        <f>IF(SUM(SUMPRODUCT((CS69:CS73)*(CU69:CU73)),SUMPRODUCT((CS76:CS80)*(CU76:CU80)),SUMPRODUCT((CS83:CS87)*(CU83:CU87)),SUMPRODUCT((CS90:CS94)*(CU90:CU94)),SUMPRODUCT((CS97:CS101)*(CU97:CU101)),SUMPRODUCT((CS62:CS66)*(CU62:CU66)))=0,"",SUM(SUMPRODUCT((CS69:CS73)*(CU69:CU73)),SUMPRODUCT((CS76:CS80)*(CU76:CU80)),SUMPRODUCT((CS83:CS87)*(CU83:CU87)),SUMPRODUCT((CS90:CS94)*(CU90:CU94)),SUMPRODUCT((CS97:CS101)*(CU97:CU101)),SUMPRODUCT((CS62:CS66)*(CU62:CU66))))</f>
        <v/>
      </c>
      <c r="CT105" s="228"/>
      <c r="CU105" s="228"/>
      <c r="CV105" s="228"/>
      <c r="DA105" s="235" t="s">
        <v>155</v>
      </c>
      <c r="DB105" s="64" t="str">
        <f>IF(SUM(SUMPRODUCT((DB69:DB73)*(DD69:DD73)),SUMPRODUCT((DB76:DB80)*(DD76:DD80)),SUMPRODUCT((DB83:DB87)*(DD83:DD87)),SUMPRODUCT((DB90:DB94)*(DD90:DD94)),SUMPRODUCT((DB97:DB101)*(DD97:DD101)),SUMPRODUCT((DB62:DB66)*(DD62:DD66)))=0,"",SUM(SUMPRODUCT((DB69:DB73)*(DD69:DD73)),SUMPRODUCT((DB76:DB80)*(DD76:DD80)),SUMPRODUCT((DB83:DB87)*(DD83:DD87)),SUMPRODUCT((DB90:DB94)*(DD90:DD94)),SUMPRODUCT((DB97:DB101)*(DD97:DD101)),SUMPRODUCT((DB62:DB66)*(DD62:DD66))))</f>
        <v/>
      </c>
      <c r="DC105" s="228"/>
      <c r="DD105" s="228"/>
      <c r="DE105" s="228"/>
      <c r="DJ105" s="235" t="s">
        <v>155</v>
      </c>
      <c r="DK105" s="64" t="str">
        <f>IF(SUM(SUMPRODUCT((DK69:DK73)*(DM69:DM73)),SUMPRODUCT((DK76:DK80)*(DM76:DM80)),SUMPRODUCT((DK83:DK87)*(DM83:DM87)),SUMPRODUCT((DK90:DK94)*(DM90:DM94)),SUMPRODUCT((DK97:DK101)*(DM97:DM101)),SUMPRODUCT((DK62:DK66)*(DM62:DM66)))=0,"",SUM(SUMPRODUCT((DK69:DK73)*(DM69:DM73)),SUMPRODUCT((DK76:DK80)*(DM76:DM80)),SUMPRODUCT((DK83:DK87)*(DM83:DM87)),SUMPRODUCT((DK90:DK94)*(DM90:DM94)),SUMPRODUCT((DK97:DK101)*(DM97:DM101)),SUMPRODUCT((DK62:DK66)*(DM62:DM66))))</f>
        <v/>
      </c>
      <c r="DL105" s="228"/>
      <c r="DM105" s="228"/>
      <c r="DN105" s="228"/>
      <c r="DS105" s="235" t="s">
        <v>155</v>
      </c>
      <c r="DT105" s="64" t="str">
        <f>IF(SUM(SUMPRODUCT((DT69:DT73)*(DV69:DV73)),SUMPRODUCT((DT76:DT80)*(DV76:DV80)),SUMPRODUCT((DT83:DT87)*(DV83:DV87)),SUMPRODUCT((DT90:DT94)*(DV90:DV94)),SUMPRODUCT((DT97:DT101)*(DV97:DV101)),SUMPRODUCT((DT62:DT66)*(DV62:DV66)))=0,"",SUM(SUMPRODUCT((DT69:DT73)*(DV69:DV73)),SUMPRODUCT((DT76:DT80)*(DV76:DV80)),SUMPRODUCT((DT83:DT87)*(DV83:DV87)),SUMPRODUCT((DT90:DT94)*(DV90:DV94)),SUMPRODUCT((DT97:DT101)*(DV97:DV101)),SUMPRODUCT((DT62:DT66)*(DV62:DV66))))</f>
        <v/>
      </c>
      <c r="DU105" s="228"/>
      <c r="DV105" s="228"/>
      <c r="DW105" s="228"/>
      <c r="EB105" s="235" t="s">
        <v>155</v>
      </c>
      <c r="EC105" s="64" t="str">
        <f>IF(SUM(SUMPRODUCT((EC69:EC73)*(EE69:EE73)),SUMPRODUCT((EC76:EC80)*(EE76:EE80)),SUMPRODUCT((EC83:EC87)*(EE83:EE87)),SUMPRODUCT((EC90:EC94)*(EE90:EE94)),SUMPRODUCT((EC97:EC101)*(EE97:EE101)),SUMPRODUCT((EC62:EC66)*(EE62:EE66)))=0,"",SUM(SUMPRODUCT((EC69:EC73)*(EE69:EE73)),SUMPRODUCT((EC76:EC80)*(EE76:EE80)),SUMPRODUCT((EC83:EC87)*(EE83:EE87)),SUMPRODUCT((EC90:EC94)*(EE90:EE94)),SUMPRODUCT((EC97:EC101)*(EE97:EE101)),SUMPRODUCT((EC62:EC66)*(EE62:EE66))))</f>
        <v/>
      </c>
      <c r="ED105" s="228"/>
      <c r="EE105" s="228"/>
      <c r="EF105" s="228"/>
      <c r="EK105" s="235" t="s">
        <v>155</v>
      </c>
      <c r="EL105" s="64" t="str">
        <f>IF(SUM(SUMPRODUCT((EL69:EL73)*(EN69:EN73)),SUMPRODUCT((EL76:EL80)*(EN76:EN80)),SUMPRODUCT((EL83:EL87)*(EN83:EN87)),SUMPRODUCT((EL90:EL94)*(EN90:EN94)),SUMPRODUCT((EL97:EL101)*(EN97:EN101)),SUMPRODUCT((EL62:EL66)*(EN62:EN66)))=0,"",SUM(SUMPRODUCT((EL69:EL73)*(EN69:EN73)),SUMPRODUCT((EL76:EL80)*(EN76:EN80)),SUMPRODUCT((EL83:EL87)*(EN83:EN87)),SUMPRODUCT((EL90:EL94)*(EN90:EN94)),SUMPRODUCT((EL97:EL101)*(EN97:EN101)),SUMPRODUCT((EL62:EL66)*(EN62:EN66))))</f>
        <v/>
      </c>
      <c r="EM105" s="228"/>
      <c r="EN105" s="228"/>
      <c r="EO105" s="228"/>
      <c r="ET105" s="235" t="s">
        <v>155</v>
      </c>
      <c r="EU105" s="64" t="str">
        <f>IF(SUM(SUMPRODUCT((EU69:EU73)*(EW69:EW73)),SUMPRODUCT((EU76:EU80)*(EW76:EW80)),SUMPRODUCT((EU83:EU87)*(EW83:EW87)),SUMPRODUCT((EU90:EU94)*(EW90:EW94)),SUMPRODUCT((EU97:EU101)*(EW97:EW101)),SUMPRODUCT((EU62:EU66)*(EW62:EW66)))=0,"",SUM(SUMPRODUCT((EU69:EU73)*(EW69:EW73)),SUMPRODUCT((EU76:EU80)*(EW76:EW80)),SUMPRODUCT((EU83:EU87)*(EW83:EW87)),SUMPRODUCT((EU90:EU94)*(EW90:EW94)),SUMPRODUCT((EU97:EU101)*(EW97:EW101)),SUMPRODUCT((EU62:EU66)*(EW62:EW66))))</f>
        <v/>
      </c>
      <c r="EV105" s="228"/>
      <c r="EW105" s="228"/>
      <c r="EX105" s="228"/>
      <c r="FC105" s="235" t="s">
        <v>155</v>
      </c>
      <c r="FD105" s="64" t="str">
        <f>IF(SUM(SUMPRODUCT((FD69:FD73)*(FF69:FF73)),SUMPRODUCT((FD76:FD80)*(FF76:FF80)),SUMPRODUCT((FD83:FD87)*(FF83:FF87)),SUMPRODUCT((FD90:FD94)*(FF90:FF94)),SUMPRODUCT((FD97:FD101)*(FF97:FF101)),SUMPRODUCT((FD62:FD66)*(FF62:FF66)))=0,"",SUM(SUMPRODUCT((FD69:FD73)*(FF69:FF73)),SUMPRODUCT((FD76:FD80)*(FF76:FF80)),SUMPRODUCT((FD83:FD87)*(FF83:FF87)),SUMPRODUCT((FD90:FD94)*(FF90:FF94)),SUMPRODUCT((FD97:FD101)*(FF97:FF101)),SUMPRODUCT((FD62:FD66)*(FF62:FF66))))</f>
        <v/>
      </c>
      <c r="FE105" s="228"/>
      <c r="FF105" s="228"/>
      <c r="FG105" s="228"/>
      <c r="FL105" s="235" t="s">
        <v>155</v>
      </c>
      <c r="FM105" s="64" t="str">
        <f>IF(SUM(SUMPRODUCT((FM69:FM73)*(FO69:FO73)),SUMPRODUCT((FM76:FM80)*(FO76:FO80)),SUMPRODUCT((FM83:FM87)*(FO83:FO87)),SUMPRODUCT((FM90:FM94)*(FO90:FO94)),SUMPRODUCT((FM97:FM101)*(FO97:FO101)),SUMPRODUCT((FM62:FM66)*(FO62:FO66)))=0,"",SUM(SUMPRODUCT((FM69:FM73)*(FO69:FO73)),SUMPRODUCT((FM76:FM80)*(FO76:FO80)),SUMPRODUCT((FM83:FM87)*(FO83:FO87)),SUMPRODUCT((FM90:FM94)*(FO90:FO94)),SUMPRODUCT((FM97:FM101)*(FO97:FO101)),SUMPRODUCT((FM62:FM66)*(FO62:FO66))))</f>
        <v/>
      </c>
      <c r="FN105" s="228"/>
      <c r="FO105" s="228"/>
      <c r="FP105" s="228"/>
      <c r="FU105" s="235" t="s">
        <v>155</v>
      </c>
      <c r="FV105" s="64" t="str">
        <f>IF(SUM(SUMPRODUCT((FV69:FV73)*(FX69:FX73)),SUMPRODUCT((FV76:FV80)*(FX76:FX80)),SUMPRODUCT((FV83:FV87)*(FX83:FX87)),SUMPRODUCT((FV90:FV94)*(FX90:FX94)),SUMPRODUCT((FV97:FV101)*(FX97:FX101)),SUMPRODUCT((FV62:FV66)*(FX62:FX66)))=0,"",SUM(SUMPRODUCT((FV69:FV73)*(FX69:FX73)),SUMPRODUCT((FV76:FV80)*(FX76:FX80)),SUMPRODUCT((FV83:FV87)*(FX83:FX87)),SUMPRODUCT((FV90:FV94)*(FX90:FX94)),SUMPRODUCT((FV97:FV101)*(FX97:FX101)),SUMPRODUCT((FV62:FV66)*(FX62:FX66))))</f>
        <v/>
      </c>
      <c r="FW105" s="228"/>
      <c r="FX105" s="228"/>
      <c r="FY105" s="228"/>
      <c r="GD105" s="235" t="s">
        <v>155</v>
      </c>
      <c r="GE105" s="64" t="str">
        <f>IF(SUM(SUMPRODUCT((GE69:GE73)*(GG69:GG73)),SUMPRODUCT((GE76:GE80)*(GG76:GG80)),SUMPRODUCT((GE83:GE87)*(GG83:GG87)),SUMPRODUCT((GE90:GE94)*(GG90:GG94)),SUMPRODUCT((GE97:GE101)*(GG97:GG101)),SUMPRODUCT((GE62:GE66)*(GG62:GG66)))=0,"",SUM(SUMPRODUCT((GE69:GE73)*(GG69:GG73)),SUMPRODUCT((GE76:GE80)*(GG76:GG80)),SUMPRODUCT((GE83:GE87)*(GG83:GG87)),SUMPRODUCT((GE90:GE94)*(GG90:GG94)),SUMPRODUCT((GE97:GE101)*(GG97:GG101)),SUMPRODUCT((GE62:GE66)*(GG62:GG66))))</f>
        <v/>
      </c>
      <c r="GF105" s="228"/>
      <c r="GG105" s="228"/>
      <c r="GH105" s="228"/>
      <c r="GM105" s="235" t="s">
        <v>155</v>
      </c>
      <c r="GN105" s="64" t="str">
        <f>IF(SUM(SUMPRODUCT((GN69:GN73)*(GP69:GP73)),SUMPRODUCT((GN76:GN80)*(GP76:GP80)),SUMPRODUCT((GN83:GN87)*(GP83:GP87)),SUMPRODUCT((GN90:GN94)*(GP90:GP94)),SUMPRODUCT((GN97:GN101)*(GP97:GP101)),SUMPRODUCT((GN62:GN66)*(GP62:GP66)))=0,"",SUM(SUMPRODUCT((GN69:GN73)*(GP69:GP73)),SUMPRODUCT((GN76:GN80)*(GP76:GP80)),SUMPRODUCT((GN83:GN87)*(GP83:GP87)),SUMPRODUCT((GN90:GN94)*(GP90:GP94)),SUMPRODUCT((GN97:GN101)*(GP97:GP101)),SUMPRODUCT((GN62:GN66)*(GP62:GP66))))</f>
        <v/>
      </c>
      <c r="GO105" s="228"/>
      <c r="GP105" s="228"/>
      <c r="GQ105" s="228"/>
      <c r="GV105" s="235" t="s">
        <v>155</v>
      </c>
      <c r="GW105" s="64" t="str">
        <f>IF(SUM(SUMPRODUCT((GW69:GW73)*(GY69:GY73)),SUMPRODUCT((GW76:GW80)*(GY76:GY80)),SUMPRODUCT((GW83:GW87)*(GY83:GY87)),SUMPRODUCT((GW90:GW94)*(GY90:GY94)),SUMPRODUCT((GW97:GW101)*(GY97:GY101)),SUMPRODUCT((GW62:GW66)*(GY62:GY66)))=0,"",SUM(SUMPRODUCT((GW69:GW73)*(GY69:GY73)),SUMPRODUCT((GW76:GW80)*(GY76:GY80)),SUMPRODUCT((GW83:GW87)*(GY83:GY87)),SUMPRODUCT((GW90:GW94)*(GY90:GY94)),SUMPRODUCT((GW97:GW101)*(GY97:GY101)),SUMPRODUCT((GW62:GW66)*(GY62:GY66))))</f>
        <v/>
      </c>
      <c r="GX105" s="228"/>
      <c r="GY105" s="228"/>
      <c r="GZ105" s="228"/>
      <c r="HE105" s="235" t="s">
        <v>155</v>
      </c>
      <c r="HF105" s="64" t="str">
        <f>IF(SUM(SUMPRODUCT((HF69:HF73)*(HH69:HH73)),SUMPRODUCT((HF76:HF80)*(HH76:HH80)),SUMPRODUCT((HF83:HF87)*(HH83:HH87)),SUMPRODUCT((HF90:HF94)*(HH90:HH94)),SUMPRODUCT((HF97:HF101)*(HH97:HH101)),SUMPRODUCT((HF62:HF66)*(HH62:HH66)))=0,"",SUM(SUMPRODUCT((HF69:HF73)*(HH69:HH73)),SUMPRODUCT((HF76:HF80)*(HH76:HH80)),SUMPRODUCT((HF83:HF87)*(HH83:HH87)),SUMPRODUCT((HF90:HF94)*(HH90:HH94)),SUMPRODUCT((HF97:HF101)*(HH97:HH101)),SUMPRODUCT((HF62:HF66)*(HH62:HH66))))</f>
        <v/>
      </c>
      <c r="HG105" s="228"/>
      <c r="HH105" s="228"/>
      <c r="HI105" s="228"/>
    </row>
    <row r="106" spans="3:217" hidden="1" outlineLevel="1">
      <c r="F106" s="235" t="s">
        <v>453</v>
      </c>
      <c r="G106" s="64" t="str">
        <f>IF(SUM(J62:J66,J69:J73,J76:J80,J83:J87,J90:J94,J97:J101)=0,"",SUM(J62:J66,J69:J73,J76:J80,J83:J87,J90:J94,J97:J101))</f>
        <v/>
      </c>
      <c r="H106" s="228"/>
      <c r="I106" s="228"/>
      <c r="J106" s="228"/>
      <c r="O106" s="235" t="s">
        <v>453</v>
      </c>
      <c r="P106" s="64" t="str">
        <f>IF(SUM(S62:S66,S69:S73,S76:S80,S83:S87,S90:S94,S97:S101)=0,"",SUM(S62:S66,S69:S73,S76:S80,S83:S87,S90:S94,S97:S101))</f>
        <v/>
      </c>
      <c r="Q106" s="228"/>
      <c r="R106" s="228"/>
      <c r="S106" s="228"/>
      <c r="X106" s="235" t="s">
        <v>453</v>
      </c>
      <c r="Y106" s="64" t="str">
        <f>IF(SUM(AB62:AB66,AB69:AB73,AB76:AB80,AB83:AB87,AB90:AB94,AB97:AB101)=0,"",SUM(AB62:AB66,AB69:AB73,AB76:AB80,AB83:AB87,AB90:AB94,AB97:AB101))</f>
        <v/>
      </c>
      <c r="Z106" s="228"/>
      <c r="AA106" s="228"/>
      <c r="AB106" s="228"/>
      <c r="AG106" s="235" t="s">
        <v>453</v>
      </c>
      <c r="AH106" s="64" t="str">
        <f>IF(SUM(AK62:AK66,AK69:AK73,AK76:AK80,AK83:AK87,AK90:AK94,AK97:AK101)=0,"",SUM(AK62:AK66,AK69:AK73,AK76:AK80,AK83:AK87,AK90:AK94,AK97:AK101))</f>
        <v/>
      </c>
      <c r="AI106" s="228"/>
      <c r="AJ106" s="228"/>
      <c r="AK106" s="228"/>
      <c r="AP106" s="235" t="s">
        <v>453</v>
      </c>
      <c r="AQ106" s="64" t="str">
        <f>IF(SUM(AT62:AT66,AT69:AT73,AT76:AT80,AT83:AT87,AT90:AT94,AT97:AT101)=0,"",SUM(AT62:AT66,AT69:AT73,AT76:AT80,AT83:AT87,AT90:AT94,AT97:AT101))</f>
        <v/>
      </c>
      <c r="AR106" s="228"/>
      <c r="AS106" s="228"/>
      <c r="AT106" s="228"/>
      <c r="AY106" s="235" t="s">
        <v>453</v>
      </c>
      <c r="AZ106" s="64" t="str">
        <f>IF(SUM(BC62:BC66,BC69:BC73,BC76:BC80,BC83:BC87,BC90:BC94,BC97:BC101)=0,"",SUM(BC62:BC66,BC69:BC73,BC76:BC80,BC83:BC87,BC90:BC94,BC97:BC101))</f>
        <v/>
      </c>
      <c r="BA106" s="228"/>
      <c r="BB106" s="228"/>
      <c r="BC106" s="228"/>
      <c r="BH106" s="235" t="s">
        <v>453</v>
      </c>
      <c r="BI106" s="64" t="str">
        <f>IF(SUM(BL62:BL66,BL69:BL73,BL76:BL80,BL83:BL87,BL90:BL94,BL97:BL101)=0,"",SUM(BL62:BL66,BL69:BL73,BL76:BL80,BL83:BL87,BL90:BL94,BL97:BL101))</f>
        <v/>
      </c>
      <c r="BJ106" s="228"/>
      <c r="BK106" s="228"/>
      <c r="BL106" s="228"/>
      <c r="BQ106" s="235" t="s">
        <v>453</v>
      </c>
      <c r="BR106" s="64" t="str">
        <f>IF(SUM(BU62:BU66,BU69:BU73,BU76:BU80,BU83:BU87,BU90:BU94,BU97:BU101)=0,"",SUM(BU62:BU66,BU69:BU73,BU76:BU80,BU83:BU87,BU90:BU94,BU97:BU101))</f>
        <v/>
      </c>
      <c r="BS106" s="228"/>
      <c r="BT106" s="228"/>
      <c r="BU106" s="228"/>
      <c r="BZ106" s="235" t="s">
        <v>453</v>
      </c>
      <c r="CA106" s="64" t="str">
        <f>IF(SUM(CD62:CD66,CD69:CD73,CD76:CD80,CD83:CD87,CD90:CD94,CD97:CD101)=0,"",SUM(CD62:CD66,CD69:CD73,CD76:CD80,CD83:CD87,CD90:CD94,CD97:CD101))</f>
        <v/>
      </c>
      <c r="CB106" s="228"/>
      <c r="CC106" s="228"/>
      <c r="CD106" s="228"/>
      <c r="CI106" s="235" t="s">
        <v>453</v>
      </c>
      <c r="CJ106" s="64" t="str">
        <f>IF(SUM(CM62:CM66,CM69:CM73,CM76:CM80,CM83:CM87,CM90:CM94,CM97:CM101)=0,"",SUM(CM62:CM66,CM69:CM73,CM76:CM80,CM83:CM87,CM90:CM94,CM97:CM101))</f>
        <v/>
      </c>
      <c r="CK106" s="228"/>
      <c r="CL106" s="228"/>
      <c r="CM106" s="228"/>
      <c r="CR106" s="235" t="s">
        <v>453</v>
      </c>
      <c r="CS106" s="64" t="str">
        <f>IF(SUM(CV62:CV66,CV69:CV73,CV76:CV80,CV83:CV87,CV90:CV94,CV97:CV101)=0,"",SUM(CV62:CV66,CV69:CV73,CV76:CV80,CV83:CV87,CV90:CV94,CV97:CV101))</f>
        <v/>
      </c>
      <c r="CT106" s="228"/>
      <c r="CU106" s="228"/>
      <c r="CV106" s="228"/>
      <c r="DA106" s="235" t="s">
        <v>453</v>
      </c>
      <c r="DB106" s="64" t="str">
        <f>IF(SUM(DE62:DE66,DE69:DE73,DE76:DE80,DE83:DE87,DE90:DE94,DE97:DE101)=0,"",SUM(DE62:DE66,DE69:DE73,DE76:DE80,DE83:DE87,DE90:DE94,DE97:DE101))</f>
        <v/>
      </c>
      <c r="DC106" s="228"/>
      <c r="DD106" s="228"/>
      <c r="DE106" s="228"/>
      <c r="DJ106" s="235" t="s">
        <v>453</v>
      </c>
      <c r="DK106" s="64" t="str">
        <f>IF(SUM(DN62:DN66,DN69:DN73,DN76:DN80,DN83:DN87,DN90:DN94,DN97:DN101)=0,"",SUM(DN62:DN66,DN69:DN73,DN76:DN80,DN83:DN87,DN90:DN94,DN97:DN101))</f>
        <v/>
      </c>
      <c r="DL106" s="228"/>
      <c r="DM106" s="228"/>
      <c r="DN106" s="228"/>
      <c r="DS106" s="235" t="s">
        <v>453</v>
      </c>
      <c r="DT106" s="64" t="str">
        <f>IF(SUM(DW62:DW66,DW69:DW73,DW76:DW80,DW83:DW87,DW90:DW94,DW97:DW101)=0,"",SUM(DW62:DW66,DW69:DW73,DW76:DW80,DW83:DW87,DW90:DW94,DW97:DW101))</f>
        <v/>
      </c>
      <c r="DU106" s="228"/>
      <c r="DV106" s="228"/>
      <c r="DW106" s="228"/>
      <c r="EB106" s="235" t="s">
        <v>453</v>
      </c>
      <c r="EC106" s="64" t="str">
        <f>IF(SUM(EF62:EF66,EF69:EF73,EF76:EF80,EF83:EF87,EF90:EF94,EF97:EF101)=0,"",SUM(EF62:EF66,EF69:EF73,EF76:EF80,EF83:EF87,EF90:EF94,EF97:EF101))</f>
        <v/>
      </c>
      <c r="ED106" s="228"/>
      <c r="EE106" s="228"/>
      <c r="EF106" s="228"/>
      <c r="EK106" s="235" t="s">
        <v>453</v>
      </c>
      <c r="EL106" s="64" t="str">
        <f>IF(SUM(EO62:EO66,EO69:EO73,EO76:EO80,EO83:EO87,EO90:EO94,EO97:EO101)=0,"",SUM(EO62:EO66,EO69:EO73,EO76:EO80,EO83:EO87,EO90:EO94,EO97:EO101))</f>
        <v/>
      </c>
      <c r="EM106" s="228"/>
      <c r="EN106" s="228"/>
      <c r="EO106" s="228"/>
      <c r="ET106" s="235" t="s">
        <v>453</v>
      </c>
      <c r="EU106" s="64" t="str">
        <f>IF(SUM(EX62:EX66,EX69:EX73,EX76:EX80,EX83:EX87,EX90:EX94,EX97:EX101)=0,"",SUM(EX62:EX66,EX69:EX73,EX76:EX80,EX83:EX87,EX90:EX94,EX97:EX101))</f>
        <v/>
      </c>
      <c r="EV106" s="228"/>
      <c r="EW106" s="228"/>
      <c r="EX106" s="228"/>
      <c r="FC106" s="235" t="s">
        <v>453</v>
      </c>
      <c r="FD106" s="64" t="str">
        <f>IF(SUM(FG62:FG66,FG69:FG73,FG76:FG80,FG83:FG87,FG90:FG94,FG97:FG101)=0,"",SUM(FG62:FG66,FG69:FG73,FG76:FG80,FG83:FG87,FG90:FG94,FG97:FG101))</f>
        <v/>
      </c>
      <c r="FE106" s="228"/>
      <c r="FF106" s="228"/>
      <c r="FG106" s="228"/>
      <c r="FL106" s="235" t="s">
        <v>453</v>
      </c>
      <c r="FM106" s="64" t="str">
        <f>IF(SUM(FP62:FP66,FP69:FP73,FP76:FP80,FP83:FP87,FP90:FP94,FP97:FP101)=0,"",SUM(FP62:FP66,FP69:FP73,FP76:FP80,FP83:FP87,FP90:FP94,FP97:FP101))</f>
        <v/>
      </c>
      <c r="FN106" s="228"/>
      <c r="FO106" s="228"/>
      <c r="FP106" s="228"/>
      <c r="FU106" s="235" t="s">
        <v>453</v>
      </c>
      <c r="FV106" s="64" t="str">
        <f>IF(SUM(FY62:FY66,FY69:FY73,FY76:FY80,FY83:FY87,FY90:FY94,FY97:FY101)=0,"",SUM(FY62:FY66,FY69:FY73,FY76:FY80,FY83:FY87,FY90:FY94,FY97:FY101))</f>
        <v/>
      </c>
      <c r="FW106" s="228"/>
      <c r="FX106" s="228"/>
      <c r="FY106" s="228"/>
      <c r="GD106" s="235" t="s">
        <v>453</v>
      </c>
      <c r="GE106" s="64" t="str">
        <f>IF(SUM(GH62:GH66,GH69:GH73,GH76:GH80,GH83:GH87,GH90:GH94,GH97:GH101)=0,"",SUM(GH62:GH66,GH69:GH73,GH76:GH80,GH83:GH87,GH90:GH94,GH97:GH101))</f>
        <v/>
      </c>
      <c r="GF106" s="228"/>
      <c r="GG106" s="228"/>
      <c r="GH106" s="228"/>
      <c r="GM106" s="235" t="s">
        <v>453</v>
      </c>
      <c r="GN106" s="64" t="str">
        <f>IF(SUM(GQ62:GQ66,GQ69:GQ73,GQ76:GQ80,GQ83:GQ87,GQ90:GQ94,GQ97:GQ101)=0,"",SUM(GQ62:GQ66,GQ69:GQ73,GQ76:GQ80,GQ83:GQ87,GQ90:GQ94,GQ97:GQ101))</f>
        <v/>
      </c>
      <c r="GO106" s="228"/>
      <c r="GP106" s="228"/>
      <c r="GQ106" s="228"/>
      <c r="GV106" s="235" t="s">
        <v>453</v>
      </c>
      <c r="GW106" s="64" t="str">
        <f>IF(SUM(GZ62:GZ66,GZ69:GZ73,GZ76:GZ80,GZ83:GZ87,GZ90:GZ94,GZ97:GZ101)=0,"",SUM(GZ62:GZ66,GZ69:GZ73,GZ76:GZ80,GZ83:GZ87,GZ90:GZ94,GZ97:GZ101))</f>
        <v/>
      </c>
      <c r="GX106" s="228"/>
      <c r="GY106" s="228"/>
      <c r="GZ106" s="228"/>
      <c r="HE106" s="235" t="s">
        <v>453</v>
      </c>
      <c r="HF106" s="64" t="str">
        <f>IF(SUM(HI62:HI66,HI69:HI73,HI76:HI80,HI83:HI87,HI90:HI94,HI97:HI101)=0,"",SUM(HI62:HI66,HI69:HI73,HI76:HI80,HI83:HI87,HI90:HI94,HI97:HI101))</f>
        <v/>
      </c>
      <c r="HG106" s="228"/>
      <c r="HH106" s="228"/>
      <c r="HI106" s="228"/>
    </row>
    <row r="107" spans="3:217" hidden="1" outlineLevel="1">
      <c r="F107" s="235" t="s">
        <v>159</v>
      </c>
      <c r="G107" s="236" t="str">
        <f>IFERROR(G106/G105,"")</f>
        <v/>
      </c>
      <c r="H107" s="228"/>
      <c r="I107" s="228"/>
      <c r="J107" s="228"/>
      <c r="O107" s="235" t="s">
        <v>159</v>
      </c>
      <c r="P107" s="236" t="str">
        <f>IFERROR(P106/P105,"")</f>
        <v/>
      </c>
      <c r="Q107" s="228"/>
      <c r="R107" s="228"/>
      <c r="S107" s="228"/>
      <c r="X107" s="235" t="s">
        <v>159</v>
      </c>
      <c r="Y107" s="236" t="str">
        <f>IFERROR(Y106/Y105,"")</f>
        <v/>
      </c>
      <c r="Z107" s="228"/>
      <c r="AA107" s="228"/>
      <c r="AB107" s="228"/>
      <c r="AG107" s="235" t="s">
        <v>159</v>
      </c>
      <c r="AH107" s="236" t="str">
        <f>IFERROR(AH106/AH105,"")</f>
        <v/>
      </c>
      <c r="AI107" s="228"/>
      <c r="AJ107" s="228"/>
      <c r="AK107" s="228"/>
      <c r="AP107" s="235" t="s">
        <v>159</v>
      </c>
      <c r="AQ107" s="236" t="str">
        <f>IFERROR(AQ106/AQ105,"")</f>
        <v/>
      </c>
      <c r="AR107" s="228"/>
      <c r="AS107" s="228"/>
      <c r="AT107" s="228"/>
      <c r="AY107" s="235" t="s">
        <v>159</v>
      </c>
      <c r="AZ107" s="236" t="str">
        <f>IFERROR(AZ106/AZ105,"")</f>
        <v/>
      </c>
      <c r="BA107" s="228"/>
      <c r="BB107" s="228"/>
      <c r="BC107" s="228"/>
      <c r="BH107" s="235" t="s">
        <v>159</v>
      </c>
      <c r="BI107" s="236" t="str">
        <f>IFERROR(BI106/BI105,"")</f>
        <v/>
      </c>
      <c r="BJ107" s="228"/>
      <c r="BK107" s="228"/>
      <c r="BL107" s="228"/>
      <c r="BQ107" s="235" t="s">
        <v>159</v>
      </c>
      <c r="BR107" s="236" t="str">
        <f>IFERROR(BR106/BR105,"")</f>
        <v/>
      </c>
      <c r="BS107" s="228"/>
      <c r="BT107" s="228"/>
      <c r="BU107" s="228"/>
      <c r="BZ107" s="235" t="s">
        <v>159</v>
      </c>
      <c r="CA107" s="236" t="str">
        <f>IFERROR(CA106/CA105,"")</f>
        <v/>
      </c>
      <c r="CB107" s="228"/>
      <c r="CC107" s="228"/>
      <c r="CD107" s="228"/>
      <c r="CI107" s="235" t="s">
        <v>159</v>
      </c>
      <c r="CJ107" s="236" t="str">
        <f>IFERROR(CJ106/CJ105,"")</f>
        <v/>
      </c>
      <c r="CK107" s="228"/>
      <c r="CL107" s="228"/>
      <c r="CM107" s="228"/>
      <c r="CR107" s="235" t="s">
        <v>159</v>
      </c>
      <c r="CS107" s="236" t="str">
        <f>IFERROR(CS106/CS105,"")</f>
        <v/>
      </c>
      <c r="CT107" s="228"/>
      <c r="CU107" s="228"/>
      <c r="CV107" s="228"/>
      <c r="DA107" s="235" t="s">
        <v>159</v>
      </c>
      <c r="DB107" s="236" t="str">
        <f>IFERROR(DB106/DB105,"")</f>
        <v/>
      </c>
      <c r="DC107" s="228"/>
      <c r="DD107" s="228"/>
      <c r="DE107" s="228"/>
      <c r="DJ107" s="235" t="s">
        <v>159</v>
      </c>
      <c r="DK107" s="236" t="str">
        <f>IFERROR(DK106/DK105,"")</f>
        <v/>
      </c>
      <c r="DL107" s="228"/>
      <c r="DM107" s="228"/>
      <c r="DN107" s="228"/>
      <c r="DS107" s="235" t="s">
        <v>159</v>
      </c>
      <c r="DT107" s="236" t="str">
        <f>IFERROR(DT106/DT105,"")</f>
        <v/>
      </c>
      <c r="DU107" s="228"/>
      <c r="DV107" s="228"/>
      <c r="DW107" s="228"/>
      <c r="EB107" s="235" t="s">
        <v>159</v>
      </c>
      <c r="EC107" s="236" t="str">
        <f>IFERROR(EC106/EC105,"")</f>
        <v/>
      </c>
      <c r="ED107" s="228"/>
      <c r="EE107" s="228"/>
      <c r="EF107" s="228"/>
      <c r="EK107" s="235" t="s">
        <v>159</v>
      </c>
      <c r="EL107" s="236" t="str">
        <f>IFERROR(EL106/EL105,"")</f>
        <v/>
      </c>
      <c r="EM107" s="228"/>
      <c r="EN107" s="228"/>
      <c r="EO107" s="228"/>
      <c r="ET107" s="235" t="s">
        <v>159</v>
      </c>
      <c r="EU107" s="236" t="str">
        <f>IFERROR(EU106/EU105,"")</f>
        <v/>
      </c>
      <c r="EV107" s="228"/>
      <c r="EW107" s="228"/>
      <c r="EX107" s="228"/>
      <c r="FC107" s="235" t="s">
        <v>159</v>
      </c>
      <c r="FD107" s="236" t="str">
        <f>IFERROR(FD106/FD105,"")</f>
        <v/>
      </c>
      <c r="FE107" s="228"/>
      <c r="FF107" s="228"/>
      <c r="FG107" s="228"/>
      <c r="FL107" s="235" t="s">
        <v>159</v>
      </c>
      <c r="FM107" s="236" t="str">
        <f>IFERROR(FM106/FM105,"")</f>
        <v/>
      </c>
      <c r="FN107" s="228"/>
      <c r="FO107" s="228"/>
      <c r="FP107" s="228"/>
      <c r="FU107" s="235" t="s">
        <v>159</v>
      </c>
      <c r="FV107" s="236" t="str">
        <f>IFERROR(FV106/FV105,"")</f>
        <v/>
      </c>
      <c r="FW107" s="228"/>
      <c r="FX107" s="228"/>
      <c r="FY107" s="228"/>
      <c r="GD107" s="235" t="s">
        <v>159</v>
      </c>
      <c r="GE107" s="236" t="str">
        <f>IFERROR(GE106/GE105,"")</f>
        <v/>
      </c>
      <c r="GF107" s="228"/>
      <c r="GG107" s="228"/>
      <c r="GH107" s="228"/>
      <c r="GM107" s="235" t="s">
        <v>159</v>
      </c>
      <c r="GN107" s="236" t="str">
        <f>IFERROR(GN106/GN105,"")</f>
        <v/>
      </c>
      <c r="GO107" s="228"/>
      <c r="GP107" s="228"/>
      <c r="GQ107" s="228"/>
      <c r="GV107" s="235" t="s">
        <v>159</v>
      </c>
      <c r="GW107" s="236" t="str">
        <f>IFERROR(GW106/GW105,"")</f>
        <v/>
      </c>
      <c r="GX107" s="228"/>
      <c r="GY107" s="228"/>
      <c r="GZ107" s="228"/>
      <c r="HE107" s="235" t="s">
        <v>159</v>
      </c>
      <c r="HF107" s="236" t="str">
        <f>IFERROR(HF106/HF105,"")</f>
        <v/>
      </c>
      <c r="HG107" s="228"/>
      <c r="HH107" s="228"/>
      <c r="HI107" s="228"/>
    </row>
    <row r="108" spans="3:217" collapsed="1"/>
    <row r="109" spans="3:217" ht="14">
      <c r="C109" s="237" t="s">
        <v>161</v>
      </c>
      <c r="F109" s="238"/>
      <c r="G109" s="239"/>
      <c r="H109" s="239"/>
      <c r="L109" s="237" t="s">
        <v>161</v>
      </c>
      <c r="O109" s="238"/>
      <c r="P109" s="239"/>
      <c r="Q109" s="239"/>
      <c r="U109" s="237" t="s">
        <v>161</v>
      </c>
      <c r="X109" s="238"/>
      <c r="Y109" s="239"/>
      <c r="Z109" s="239"/>
      <c r="AD109" s="237" t="s">
        <v>161</v>
      </c>
      <c r="AG109" s="238"/>
      <c r="AH109" s="239"/>
      <c r="AI109" s="239"/>
      <c r="AM109" s="237" t="s">
        <v>161</v>
      </c>
      <c r="AP109" s="238"/>
      <c r="AQ109" s="239"/>
      <c r="AR109" s="239"/>
      <c r="AV109" s="237" t="s">
        <v>161</v>
      </c>
      <c r="AY109" s="238"/>
      <c r="AZ109" s="239"/>
      <c r="BA109" s="239"/>
      <c r="BE109" s="237" t="s">
        <v>161</v>
      </c>
      <c r="BH109" s="238"/>
      <c r="BI109" s="239"/>
      <c r="BJ109" s="239"/>
      <c r="BN109" s="237" t="s">
        <v>161</v>
      </c>
      <c r="BQ109" s="238"/>
      <c r="BR109" s="239"/>
      <c r="BS109" s="239"/>
      <c r="BW109" s="237" t="s">
        <v>161</v>
      </c>
      <c r="BZ109" s="238"/>
      <c r="CA109" s="239"/>
      <c r="CB109" s="239"/>
      <c r="CF109" s="237" t="s">
        <v>161</v>
      </c>
      <c r="CI109" s="238"/>
      <c r="CJ109" s="239"/>
      <c r="CK109" s="239"/>
      <c r="CO109" s="237" t="s">
        <v>161</v>
      </c>
      <c r="CR109" s="238"/>
      <c r="CS109" s="239"/>
      <c r="CT109" s="239"/>
      <c r="CX109" s="237" t="s">
        <v>161</v>
      </c>
      <c r="DA109" s="238"/>
      <c r="DB109" s="239"/>
      <c r="DC109" s="239"/>
      <c r="DG109" s="237" t="s">
        <v>161</v>
      </c>
      <c r="DJ109" s="238"/>
      <c r="DK109" s="239"/>
      <c r="DL109" s="239"/>
      <c r="DP109" s="237" t="s">
        <v>161</v>
      </c>
      <c r="DS109" s="238"/>
      <c r="DT109" s="239"/>
      <c r="DU109" s="239"/>
      <c r="DY109" s="237" t="s">
        <v>161</v>
      </c>
      <c r="EB109" s="238"/>
      <c r="EC109" s="239"/>
      <c r="ED109" s="239"/>
      <c r="EH109" s="237" t="s">
        <v>161</v>
      </c>
      <c r="EK109" s="238"/>
      <c r="EL109" s="239"/>
      <c r="EM109" s="239"/>
      <c r="EQ109" s="237" t="s">
        <v>161</v>
      </c>
      <c r="ET109" s="238"/>
      <c r="EU109" s="239"/>
      <c r="EV109" s="239"/>
      <c r="EZ109" s="237" t="s">
        <v>161</v>
      </c>
      <c r="FC109" s="238"/>
      <c r="FD109" s="239"/>
      <c r="FE109" s="239"/>
      <c r="FI109" s="237" t="s">
        <v>161</v>
      </c>
      <c r="FL109" s="238"/>
      <c r="FM109" s="239"/>
      <c r="FN109" s="239"/>
      <c r="FR109" s="237" t="s">
        <v>161</v>
      </c>
      <c r="FU109" s="238"/>
      <c r="FV109" s="239"/>
      <c r="FW109" s="239"/>
      <c r="GA109" s="237" t="s">
        <v>161</v>
      </c>
      <c r="GD109" s="238"/>
      <c r="GE109" s="239"/>
      <c r="GF109" s="239"/>
      <c r="GJ109" s="237" t="s">
        <v>161</v>
      </c>
      <c r="GM109" s="238"/>
      <c r="GN109" s="239"/>
      <c r="GO109" s="239"/>
      <c r="GS109" s="237" t="s">
        <v>161</v>
      </c>
      <c r="GV109" s="238"/>
      <c r="GW109" s="239"/>
      <c r="GX109" s="239"/>
      <c r="HB109" s="237" t="s">
        <v>161</v>
      </c>
      <c r="HE109" s="238"/>
      <c r="HF109" s="239"/>
      <c r="HG109" s="239"/>
    </row>
    <row r="110" spans="3:217" ht="14" hidden="1" outlineLevel="1">
      <c r="D110" s="225"/>
      <c r="E110" s="225"/>
      <c r="F110" s="247" t="s">
        <v>136</v>
      </c>
      <c r="G110" s="248" t="s">
        <v>451</v>
      </c>
      <c r="H110" s="248" t="s">
        <v>146</v>
      </c>
      <c r="I110" s="248" t="s">
        <v>142</v>
      </c>
      <c r="J110" s="248" t="s">
        <v>452</v>
      </c>
      <c r="M110" s="225"/>
      <c r="N110" s="225"/>
      <c r="O110" s="247" t="s">
        <v>136</v>
      </c>
      <c r="P110" s="248" t="s">
        <v>451</v>
      </c>
      <c r="Q110" s="248" t="s">
        <v>146</v>
      </c>
      <c r="R110" s="248" t="s">
        <v>142</v>
      </c>
      <c r="S110" s="248" t="s">
        <v>452</v>
      </c>
      <c r="V110" s="225"/>
      <c r="W110" s="225"/>
      <c r="X110" s="247" t="s">
        <v>136</v>
      </c>
      <c r="Y110" s="248" t="s">
        <v>451</v>
      </c>
      <c r="Z110" s="248" t="s">
        <v>146</v>
      </c>
      <c r="AA110" s="248" t="s">
        <v>142</v>
      </c>
      <c r="AB110" s="248" t="s">
        <v>452</v>
      </c>
      <c r="AE110" s="225"/>
      <c r="AF110" s="225"/>
      <c r="AG110" s="247" t="s">
        <v>136</v>
      </c>
      <c r="AH110" s="248" t="s">
        <v>451</v>
      </c>
      <c r="AI110" s="248" t="s">
        <v>146</v>
      </c>
      <c r="AJ110" s="248" t="s">
        <v>142</v>
      </c>
      <c r="AK110" s="248" t="s">
        <v>452</v>
      </c>
      <c r="AN110" s="225"/>
      <c r="AO110" s="225"/>
      <c r="AP110" s="247" t="s">
        <v>136</v>
      </c>
      <c r="AQ110" s="248" t="s">
        <v>451</v>
      </c>
      <c r="AR110" s="248" t="s">
        <v>146</v>
      </c>
      <c r="AS110" s="248" t="s">
        <v>142</v>
      </c>
      <c r="AT110" s="248" t="s">
        <v>452</v>
      </c>
      <c r="AW110" s="225"/>
      <c r="AX110" s="225"/>
      <c r="AY110" s="247" t="s">
        <v>136</v>
      </c>
      <c r="AZ110" s="248" t="s">
        <v>451</v>
      </c>
      <c r="BA110" s="248" t="s">
        <v>146</v>
      </c>
      <c r="BB110" s="248" t="s">
        <v>142</v>
      </c>
      <c r="BC110" s="248" t="s">
        <v>452</v>
      </c>
      <c r="BF110" s="225"/>
      <c r="BG110" s="225"/>
      <c r="BH110" s="247" t="s">
        <v>136</v>
      </c>
      <c r="BI110" s="248" t="s">
        <v>451</v>
      </c>
      <c r="BJ110" s="248" t="s">
        <v>146</v>
      </c>
      <c r="BK110" s="248" t="s">
        <v>142</v>
      </c>
      <c r="BL110" s="248" t="s">
        <v>452</v>
      </c>
      <c r="BO110" s="225"/>
      <c r="BP110" s="225"/>
      <c r="BQ110" s="247" t="s">
        <v>136</v>
      </c>
      <c r="BR110" s="248" t="s">
        <v>451</v>
      </c>
      <c r="BS110" s="248" t="s">
        <v>146</v>
      </c>
      <c r="BT110" s="248" t="s">
        <v>142</v>
      </c>
      <c r="BU110" s="248" t="s">
        <v>452</v>
      </c>
      <c r="BX110" s="225"/>
      <c r="BY110" s="225"/>
      <c r="BZ110" s="247" t="s">
        <v>136</v>
      </c>
      <c r="CA110" s="248" t="s">
        <v>451</v>
      </c>
      <c r="CB110" s="248" t="s">
        <v>146</v>
      </c>
      <c r="CC110" s="248" t="s">
        <v>142</v>
      </c>
      <c r="CD110" s="248" t="s">
        <v>452</v>
      </c>
      <c r="CG110" s="225"/>
      <c r="CH110" s="225"/>
      <c r="CI110" s="247" t="s">
        <v>136</v>
      </c>
      <c r="CJ110" s="248" t="s">
        <v>451</v>
      </c>
      <c r="CK110" s="248" t="s">
        <v>146</v>
      </c>
      <c r="CL110" s="248" t="s">
        <v>142</v>
      </c>
      <c r="CM110" s="248" t="s">
        <v>452</v>
      </c>
      <c r="CP110" s="225"/>
      <c r="CQ110" s="225"/>
      <c r="CR110" s="247" t="s">
        <v>136</v>
      </c>
      <c r="CS110" s="248" t="s">
        <v>451</v>
      </c>
      <c r="CT110" s="248" t="s">
        <v>146</v>
      </c>
      <c r="CU110" s="248" t="s">
        <v>142</v>
      </c>
      <c r="CV110" s="248" t="s">
        <v>452</v>
      </c>
      <c r="CY110" s="225"/>
      <c r="CZ110" s="225"/>
      <c r="DA110" s="247" t="s">
        <v>136</v>
      </c>
      <c r="DB110" s="248" t="s">
        <v>451</v>
      </c>
      <c r="DC110" s="248" t="s">
        <v>146</v>
      </c>
      <c r="DD110" s="248" t="s">
        <v>142</v>
      </c>
      <c r="DE110" s="248" t="s">
        <v>452</v>
      </c>
      <c r="DH110" s="225"/>
      <c r="DI110" s="225"/>
      <c r="DJ110" s="247" t="s">
        <v>136</v>
      </c>
      <c r="DK110" s="248" t="s">
        <v>451</v>
      </c>
      <c r="DL110" s="248" t="s">
        <v>146</v>
      </c>
      <c r="DM110" s="248" t="s">
        <v>142</v>
      </c>
      <c r="DN110" s="248" t="s">
        <v>452</v>
      </c>
      <c r="DQ110" s="225"/>
      <c r="DR110" s="225"/>
      <c r="DS110" s="247" t="s">
        <v>136</v>
      </c>
      <c r="DT110" s="248" t="s">
        <v>451</v>
      </c>
      <c r="DU110" s="248" t="s">
        <v>146</v>
      </c>
      <c r="DV110" s="248" t="s">
        <v>142</v>
      </c>
      <c r="DW110" s="248" t="s">
        <v>452</v>
      </c>
      <c r="DZ110" s="225"/>
      <c r="EA110" s="225"/>
      <c r="EB110" s="247" t="s">
        <v>136</v>
      </c>
      <c r="EC110" s="248" t="s">
        <v>451</v>
      </c>
      <c r="ED110" s="248" t="s">
        <v>146</v>
      </c>
      <c r="EE110" s="248" t="s">
        <v>142</v>
      </c>
      <c r="EF110" s="248" t="s">
        <v>452</v>
      </c>
      <c r="EI110" s="225"/>
      <c r="EJ110" s="225"/>
      <c r="EK110" s="247" t="s">
        <v>136</v>
      </c>
      <c r="EL110" s="248" t="s">
        <v>451</v>
      </c>
      <c r="EM110" s="248" t="s">
        <v>146</v>
      </c>
      <c r="EN110" s="248" t="s">
        <v>142</v>
      </c>
      <c r="EO110" s="248" t="s">
        <v>452</v>
      </c>
      <c r="ER110" s="225"/>
      <c r="ES110" s="225"/>
      <c r="ET110" s="247" t="s">
        <v>136</v>
      </c>
      <c r="EU110" s="248" t="s">
        <v>451</v>
      </c>
      <c r="EV110" s="248" t="s">
        <v>146</v>
      </c>
      <c r="EW110" s="248" t="s">
        <v>142</v>
      </c>
      <c r="EX110" s="248" t="s">
        <v>452</v>
      </c>
      <c r="FA110" s="225"/>
      <c r="FB110" s="225"/>
      <c r="FC110" s="247" t="s">
        <v>136</v>
      </c>
      <c r="FD110" s="248" t="s">
        <v>451</v>
      </c>
      <c r="FE110" s="248" t="s">
        <v>146</v>
      </c>
      <c r="FF110" s="248" t="s">
        <v>142</v>
      </c>
      <c r="FG110" s="248" t="s">
        <v>452</v>
      </c>
      <c r="FJ110" s="225"/>
      <c r="FK110" s="225"/>
      <c r="FL110" s="247" t="s">
        <v>136</v>
      </c>
      <c r="FM110" s="248" t="s">
        <v>451</v>
      </c>
      <c r="FN110" s="248" t="s">
        <v>146</v>
      </c>
      <c r="FO110" s="248" t="s">
        <v>142</v>
      </c>
      <c r="FP110" s="248" t="s">
        <v>452</v>
      </c>
      <c r="FS110" s="225"/>
      <c r="FT110" s="225"/>
      <c r="FU110" s="247" t="s">
        <v>136</v>
      </c>
      <c r="FV110" s="248" t="s">
        <v>451</v>
      </c>
      <c r="FW110" s="248" t="s">
        <v>146</v>
      </c>
      <c r="FX110" s="248" t="s">
        <v>142</v>
      </c>
      <c r="FY110" s="248" t="s">
        <v>452</v>
      </c>
      <c r="GB110" s="225"/>
      <c r="GC110" s="225"/>
      <c r="GD110" s="247" t="s">
        <v>136</v>
      </c>
      <c r="GE110" s="248" t="s">
        <v>451</v>
      </c>
      <c r="GF110" s="248" t="s">
        <v>146</v>
      </c>
      <c r="GG110" s="248" t="s">
        <v>142</v>
      </c>
      <c r="GH110" s="248" t="s">
        <v>452</v>
      </c>
      <c r="GK110" s="225"/>
      <c r="GL110" s="225"/>
      <c r="GM110" s="247" t="s">
        <v>136</v>
      </c>
      <c r="GN110" s="248" t="s">
        <v>451</v>
      </c>
      <c r="GO110" s="248" t="s">
        <v>146</v>
      </c>
      <c r="GP110" s="248" t="s">
        <v>142</v>
      </c>
      <c r="GQ110" s="248" t="s">
        <v>452</v>
      </c>
      <c r="GT110" s="225"/>
      <c r="GU110" s="225"/>
      <c r="GV110" s="247" t="s">
        <v>136</v>
      </c>
      <c r="GW110" s="248" t="s">
        <v>451</v>
      </c>
      <c r="GX110" s="248" t="s">
        <v>146</v>
      </c>
      <c r="GY110" s="248" t="s">
        <v>142</v>
      </c>
      <c r="GZ110" s="248" t="s">
        <v>452</v>
      </c>
      <c r="HC110" s="225"/>
      <c r="HD110" s="225"/>
      <c r="HE110" s="247" t="s">
        <v>136</v>
      </c>
      <c r="HF110" s="248" t="s">
        <v>451</v>
      </c>
      <c r="HG110" s="248" t="s">
        <v>146</v>
      </c>
      <c r="HH110" s="248" t="s">
        <v>142</v>
      </c>
      <c r="HI110" s="248" t="s">
        <v>452</v>
      </c>
    </row>
    <row r="111" spans="3:217" ht="14" hidden="1" outlineLevel="1">
      <c r="D111" s="225"/>
      <c r="E111" s="225"/>
      <c r="F111" s="244"/>
      <c r="G111" s="245"/>
      <c r="H111" s="245"/>
      <c r="I111" s="246"/>
      <c r="J111" s="246" t="str">
        <f>IF(SUMPRODUCT((G111:G115)*(H111:H115))=0,"",SUMPRODUCT((G111:G115)*(H111:H115)))</f>
        <v/>
      </c>
      <c r="M111" s="225"/>
      <c r="N111" s="225"/>
      <c r="O111" s="244"/>
      <c r="P111" s="245"/>
      <c r="Q111" s="245"/>
      <c r="R111" s="246"/>
      <c r="S111" s="246" t="str">
        <f>IF(SUMPRODUCT((P111:P115)*(Q111:Q115))=0,"",SUMPRODUCT((P111:P115)*(Q111:Q115)))</f>
        <v/>
      </c>
      <c r="V111" s="225"/>
      <c r="W111" s="225"/>
      <c r="X111" s="244"/>
      <c r="Y111" s="245"/>
      <c r="Z111" s="245"/>
      <c r="AA111" s="246"/>
      <c r="AB111" s="246" t="str">
        <f>IF(SUMPRODUCT((Y111:Y115)*(Z111:Z115))=0,"",SUMPRODUCT((Y111:Y115)*(Z111:Z115)))</f>
        <v/>
      </c>
      <c r="AE111" s="225"/>
      <c r="AF111" s="225"/>
      <c r="AG111" s="244"/>
      <c r="AH111" s="245"/>
      <c r="AI111" s="245"/>
      <c r="AJ111" s="246"/>
      <c r="AK111" s="246" t="str">
        <f>IF(SUMPRODUCT((AH111:AH115)*(AI111:AI115))=0,"",SUMPRODUCT((AH111:AH115)*(AI111:AI115)))</f>
        <v/>
      </c>
      <c r="AN111" s="225"/>
      <c r="AO111" s="225"/>
      <c r="AP111" s="244"/>
      <c r="AQ111" s="245"/>
      <c r="AR111" s="245"/>
      <c r="AS111" s="246"/>
      <c r="AT111" s="246" t="str">
        <f>IF(SUMPRODUCT((AQ111:AQ115)*(AR111:AR115))=0,"",SUMPRODUCT((AQ111:AQ115)*(AR111:AR115)))</f>
        <v/>
      </c>
      <c r="AW111" s="225"/>
      <c r="AX111" s="225"/>
      <c r="AY111" s="244"/>
      <c r="AZ111" s="245"/>
      <c r="BA111" s="245"/>
      <c r="BB111" s="246"/>
      <c r="BC111" s="246" t="str">
        <f>IF(SUMPRODUCT((AZ111:AZ115)*(BA111:BA115))=0,"",SUMPRODUCT((AZ111:AZ115)*(BA111:BA115)))</f>
        <v/>
      </c>
      <c r="BF111" s="225"/>
      <c r="BG111" s="225"/>
      <c r="BH111" s="244"/>
      <c r="BI111" s="245"/>
      <c r="BJ111" s="245"/>
      <c r="BK111" s="246"/>
      <c r="BL111" s="246" t="str">
        <f>IF(SUMPRODUCT((BI111:BI115)*(BJ111:BJ115))=0,"",SUMPRODUCT((BI111:BI115)*(BJ111:BJ115)))</f>
        <v/>
      </c>
      <c r="BO111" s="225"/>
      <c r="BP111" s="225"/>
      <c r="BQ111" s="244"/>
      <c r="BR111" s="245"/>
      <c r="BS111" s="245"/>
      <c r="BT111" s="246"/>
      <c r="BU111" s="246" t="str">
        <f>IF(SUMPRODUCT((BR111:BR115)*(BS111:BS115))=0,"",SUMPRODUCT((BR111:BR115)*(BS111:BS115)))</f>
        <v/>
      </c>
      <c r="BX111" s="225"/>
      <c r="BY111" s="225"/>
      <c r="BZ111" s="244"/>
      <c r="CA111" s="245"/>
      <c r="CB111" s="245"/>
      <c r="CC111" s="246"/>
      <c r="CD111" s="246" t="str">
        <f>IF(SUMPRODUCT((CA111:CA115)*(CB111:CB115))=0,"",SUMPRODUCT((CA111:CA115)*(CB111:CB115)))</f>
        <v/>
      </c>
      <c r="CG111" s="225"/>
      <c r="CH111" s="225"/>
      <c r="CI111" s="244"/>
      <c r="CJ111" s="245"/>
      <c r="CK111" s="245"/>
      <c r="CL111" s="246"/>
      <c r="CM111" s="246" t="str">
        <f>IF(SUMPRODUCT((CJ111:CJ115)*(CK111:CK115))=0,"",SUMPRODUCT((CJ111:CJ115)*(CK111:CK115)))</f>
        <v/>
      </c>
      <c r="CP111" s="225"/>
      <c r="CQ111" s="225"/>
      <c r="CR111" s="244"/>
      <c r="CS111" s="245"/>
      <c r="CT111" s="245"/>
      <c r="CU111" s="246"/>
      <c r="CV111" s="246" t="str">
        <f>IF(SUMPRODUCT((CS111:CS115)*(CT111:CT115))=0,"",SUMPRODUCT((CS111:CS115)*(CT111:CT115)))</f>
        <v/>
      </c>
      <c r="CY111" s="225"/>
      <c r="CZ111" s="225"/>
      <c r="DA111" s="244"/>
      <c r="DB111" s="245"/>
      <c r="DC111" s="245"/>
      <c r="DD111" s="246"/>
      <c r="DE111" s="246" t="str">
        <f>IF(SUMPRODUCT((DB111:DB115)*(DC111:DC115))=0,"",SUMPRODUCT((DB111:DB115)*(DC111:DC115)))</f>
        <v/>
      </c>
      <c r="DH111" s="225"/>
      <c r="DI111" s="225"/>
      <c r="DJ111" s="244"/>
      <c r="DK111" s="245"/>
      <c r="DL111" s="245"/>
      <c r="DM111" s="246"/>
      <c r="DN111" s="246" t="str">
        <f>IF(SUMPRODUCT((DK111:DK115)*(DL111:DL115))=0,"",SUMPRODUCT((DK111:DK115)*(DL111:DL115)))</f>
        <v/>
      </c>
      <c r="DQ111" s="225"/>
      <c r="DR111" s="225"/>
      <c r="DS111" s="244"/>
      <c r="DT111" s="245"/>
      <c r="DU111" s="245"/>
      <c r="DV111" s="246"/>
      <c r="DW111" s="246" t="str">
        <f>IF(SUMPRODUCT((DT111:DT115)*(DU111:DU115))=0,"",SUMPRODUCT((DT111:DT115)*(DU111:DU115)))</f>
        <v/>
      </c>
      <c r="DZ111" s="225"/>
      <c r="EA111" s="225"/>
      <c r="EB111" s="244"/>
      <c r="EC111" s="245"/>
      <c r="ED111" s="245"/>
      <c r="EE111" s="246"/>
      <c r="EF111" s="246" t="str">
        <f>IF(SUMPRODUCT((EC111:EC115)*(ED111:ED115))=0,"",SUMPRODUCT((EC111:EC115)*(ED111:ED115)))</f>
        <v/>
      </c>
      <c r="EI111" s="225"/>
      <c r="EJ111" s="225"/>
      <c r="EK111" s="244"/>
      <c r="EL111" s="245"/>
      <c r="EM111" s="245"/>
      <c r="EN111" s="246"/>
      <c r="EO111" s="246" t="str">
        <f>IF(SUMPRODUCT((EL111:EL115)*(EM111:EM115))=0,"",SUMPRODUCT((EL111:EL115)*(EM111:EM115)))</f>
        <v/>
      </c>
      <c r="ER111" s="225"/>
      <c r="ES111" s="225"/>
      <c r="ET111" s="244"/>
      <c r="EU111" s="245"/>
      <c r="EV111" s="245"/>
      <c r="EW111" s="246"/>
      <c r="EX111" s="246" t="str">
        <f>IF(SUMPRODUCT((EU111:EU115)*(EV111:EV115))=0,"",SUMPRODUCT((EU111:EU115)*(EV111:EV115)))</f>
        <v/>
      </c>
      <c r="FA111" s="225"/>
      <c r="FB111" s="225"/>
      <c r="FC111" s="244"/>
      <c r="FD111" s="245"/>
      <c r="FE111" s="245"/>
      <c r="FF111" s="246"/>
      <c r="FG111" s="246" t="str">
        <f>IF(SUMPRODUCT((FD111:FD115)*(FE111:FE115))=0,"",SUMPRODUCT((FD111:FD115)*(FE111:FE115)))</f>
        <v/>
      </c>
      <c r="FJ111" s="225"/>
      <c r="FK111" s="225"/>
      <c r="FL111" s="244"/>
      <c r="FM111" s="245"/>
      <c r="FN111" s="245"/>
      <c r="FO111" s="246"/>
      <c r="FP111" s="246" t="str">
        <f>IF(SUMPRODUCT((FM111:FM115)*(FN111:FN115))=0,"",SUMPRODUCT((FM111:FM115)*(FN111:FN115)))</f>
        <v/>
      </c>
      <c r="FS111" s="225"/>
      <c r="FT111" s="225"/>
      <c r="FU111" s="244"/>
      <c r="FV111" s="245"/>
      <c r="FW111" s="245"/>
      <c r="FX111" s="246"/>
      <c r="FY111" s="246" t="str">
        <f>IF(SUMPRODUCT((FV111:FV115)*(FW111:FW115))=0,"",SUMPRODUCT((FV111:FV115)*(FW111:FW115)))</f>
        <v/>
      </c>
      <c r="GB111" s="225"/>
      <c r="GC111" s="225"/>
      <c r="GD111" s="244"/>
      <c r="GE111" s="245"/>
      <c r="GF111" s="245"/>
      <c r="GG111" s="246"/>
      <c r="GH111" s="246" t="str">
        <f>IF(SUMPRODUCT((GE111:GE115)*(GF111:GF115))=0,"",SUMPRODUCT((GE111:GE115)*(GF111:GF115)))</f>
        <v/>
      </c>
      <c r="GK111" s="225"/>
      <c r="GL111" s="225"/>
      <c r="GM111" s="244"/>
      <c r="GN111" s="245"/>
      <c r="GO111" s="245"/>
      <c r="GP111" s="246"/>
      <c r="GQ111" s="246" t="str">
        <f>IF(SUMPRODUCT((GN111:GN115)*(GO111:GO115))=0,"",SUMPRODUCT((GN111:GN115)*(GO111:GO115)))</f>
        <v/>
      </c>
      <c r="GT111" s="225"/>
      <c r="GU111" s="225"/>
      <c r="GV111" s="244"/>
      <c r="GW111" s="245"/>
      <c r="GX111" s="245"/>
      <c r="GY111" s="246"/>
      <c r="GZ111" s="246" t="str">
        <f>IF(SUMPRODUCT((GW111:GW115)*(GX111:GX115))=0,"",SUMPRODUCT((GW111:GW115)*(GX111:GX115)))</f>
        <v/>
      </c>
      <c r="HC111" s="225"/>
      <c r="HD111" s="225"/>
      <c r="HE111" s="244"/>
      <c r="HF111" s="245"/>
      <c r="HG111" s="245"/>
      <c r="HH111" s="246"/>
      <c r="HI111" s="246" t="str">
        <f>IF(SUMPRODUCT((HF111:HF115)*(HG111:HG115))=0,"",SUMPRODUCT((HF111:HF115)*(HG111:HG115)))</f>
        <v/>
      </c>
    </row>
    <row r="112" spans="3:217" ht="14" hidden="1" outlineLevel="2">
      <c r="D112" s="225"/>
      <c r="E112" s="225"/>
      <c r="F112" s="231"/>
      <c r="G112" s="232"/>
      <c r="H112" s="232"/>
      <c r="I112" s="233"/>
      <c r="J112" s="246" t="str">
        <f>IF(SUMPRODUCT((G111:G115)*(H111:H115))=0,"",SUMPRODUCT((G111:G115)*(H111:H115)))</f>
        <v/>
      </c>
      <c r="M112" s="225"/>
      <c r="N112" s="225"/>
      <c r="O112" s="231"/>
      <c r="P112" s="232"/>
      <c r="Q112" s="232"/>
      <c r="R112" s="233"/>
      <c r="S112" s="246" t="str">
        <f>IF(SUMPRODUCT((P111:P115)*(Q111:Q115))=0,"",SUMPRODUCT((P111:P115)*(Q111:Q115)))</f>
        <v/>
      </c>
      <c r="V112" s="225"/>
      <c r="W112" s="225"/>
      <c r="X112" s="231"/>
      <c r="Y112" s="232"/>
      <c r="Z112" s="232"/>
      <c r="AA112" s="233"/>
      <c r="AB112" s="246" t="str">
        <f>IF(SUMPRODUCT((Y111:Y115)*(Z111:Z115))=0,"",SUMPRODUCT((Y111:Y115)*(Z111:Z115)))</f>
        <v/>
      </c>
      <c r="AE112" s="225"/>
      <c r="AF112" s="225"/>
      <c r="AG112" s="231"/>
      <c r="AH112" s="232"/>
      <c r="AI112" s="232"/>
      <c r="AJ112" s="233"/>
      <c r="AK112" s="246" t="str">
        <f>IF(SUMPRODUCT((AH111:AH115)*(AI111:AI115))=0,"",SUMPRODUCT((AH111:AH115)*(AI111:AI115)))</f>
        <v/>
      </c>
      <c r="AN112" s="225"/>
      <c r="AO112" s="225"/>
      <c r="AP112" s="231"/>
      <c r="AQ112" s="232"/>
      <c r="AR112" s="232"/>
      <c r="AS112" s="233"/>
      <c r="AT112" s="246" t="str">
        <f>IF(SUMPRODUCT((AQ111:AQ115)*(AR111:AR115))=0,"",SUMPRODUCT((AQ111:AQ115)*(AR111:AR115)))</f>
        <v/>
      </c>
      <c r="AW112" s="225"/>
      <c r="AX112" s="225"/>
      <c r="AY112" s="231"/>
      <c r="AZ112" s="232"/>
      <c r="BA112" s="232"/>
      <c r="BB112" s="233"/>
      <c r="BC112" s="246" t="str">
        <f>IF(SUMPRODUCT((AZ111:AZ115)*(BA111:BA115))=0,"",SUMPRODUCT((AZ111:AZ115)*(BA111:BA115)))</f>
        <v/>
      </c>
      <c r="BF112" s="225"/>
      <c r="BG112" s="225"/>
      <c r="BH112" s="231"/>
      <c r="BI112" s="232"/>
      <c r="BJ112" s="232"/>
      <c r="BK112" s="233"/>
      <c r="BL112" s="246" t="str">
        <f>IF(SUMPRODUCT((BI111:BI115)*(BJ111:BJ115))=0,"",SUMPRODUCT((BI111:BI115)*(BJ111:BJ115)))</f>
        <v/>
      </c>
      <c r="BO112" s="225"/>
      <c r="BP112" s="225"/>
      <c r="BQ112" s="231"/>
      <c r="BR112" s="232"/>
      <c r="BS112" s="232"/>
      <c r="BT112" s="233"/>
      <c r="BU112" s="246" t="str">
        <f>IF(SUMPRODUCT((BR111:BR115)*(BS111:BS115))=0,"",SUMPRODUCT((BR111:BR115)*(BS111:BS115)))</f>
        <v/>
      </c>
      <c r="BX112" s="225"/>
      <c r="BY112" s="225"/>
      <c r="BZ112" s="231"/>
      <c r="CA112" s="232"/>
      <c r="CB112" s="232"/>
      <c r="CC112" s="233"/>
      <c r="CD112" s="246" t="str">
        <f>IF(SUMPRODUCT((CA111:CA115)*(CB111:CB115))=0,"",SUMPRODUCT((CA111:CA115)*(CB111:CB115)))</f>
        <v/>
      </c>
      <c r="CG112" s="225"/>
      <c r="CH112" s="225"/>
      <c r="CI112" s="231"/>
      <c r="CJ112" s="232"/>
      <c r="CK112" s="232"/>
      <c r="CL112" s="233"/>
      <c r="CM112" s="246" t="str">
        <f>IF(SUMPRODUCT((CJ111:CJ115)*(CK111:CK115))=0,"",SUMPRODUCT((CJ111:CJ115)*(CK111:CK115)))</f>
        <v/>
      </c>
      <c r="CP112" s="225"/>
      <c r="CQ112" s="225"/>
      <c r="CR112" s="231"/>
      <c r="CS112" s="232"/>
      <c r="CT112" s="232"/>
      <c r="CU112" s="233"/>
      <c r="CV112" s="246" t="str">
        <f>IF(SUMPRODUCT((CS111:CS115)*(CT111:CT115))=0,"",SUMPRODUCT((CS111:CS115)*(CT111:CT115)))</f>
        <v/>
      </c>
      <c r="CY112" s="225"/>
      <c r="CZ112" s="225"/>
      <c r="DA112" s="231"/>
      <c r="DB112" s="232"/>
      <c r="DC112" s="232"/>
      <c r="DD112" s="233"/>
      <c r="DE112" s="246" t="str">
        <f>IF(SUMPRODUCT((DB111:DB115)*(DC111:DC115))=0,"",SUMPRODUCT((DB111:DB115)*(DC111:DC115)))</f>
        <v/>
      </c>
      <c r="DH112" s="225"/>
      <c r="DI112" s="225"/>
      <c r="DJ112" s="231"/>
      <c r="DK112" s="232"/>
      <c r="DL112" s="232"/>
      <c r="DM112" s="233"/>
      <c r="DN112" s="246" t="str">
        <f>IF(SUMPRODUCT((DK111:DK115)*(DL111:DL115))=0,"",SUMPRODUCT((DK111:DK115)*(DL111:DL115)))</f>
        <v/>
      </c>
      <c r="DQ112" s="225"/>
      <c r="DR112" s="225"/>
      <c r="DS112" s="231"/>
      <c r="DT112" s="232"/>
      <c r="DU112" s="232"/>
      <c r="DV112" s="233"/>
      <c r="DW112" s="246" t="str">
        <f>IF(SUMPRODUCT((DT111:DT115)*(DU111:DU115))=0,"",SUMPRODUCT((DT111:DT115)*(DU111:DU115)))</f>
        <v/>
      </c>
      <c r="DZ112" s="225"/>
      <c r="EA112" s="225"/>
      <c r="EB112" s="231"/>
      <c r="EC112" s="232"/>
      <c r="ED112" s="232"/>
      <c r="EE112" s="233"/>
      <c r="EF112" s="246" t="str">
        <f>IF(SUMPRODUCT((EC111:EC115)*(ED111:ED115))=0,"",SUMPRODUCT((EC111:EC115)*(ED111:ED115)))</f>
        <v/>
      </c>
      <c r="EI112" s="225"/>
      <c r="EJ112" s="225"/>
      <c r="EK112" s="231"/>
      <c r="EL112" s="232"/>
      <c r="EM112" s="232"/>
      <c r="EN112" s="233"/>
      <c r="EO112" s="246" t="str">
        <f>IF(SUMPRODUCT((EL111:EL115)*(EM111:EM115))=0,"",SUMPRODUCT((EL111:EL115)*(EM111:EM115)))</f>
        <v/>
      </c>
      <c r="ER112" s="225"/>
      <c r="ES112" s="225"/>
      <c r="ET112" s="231"/>
      <c r="EU112" s="232"/>
      <c r="EV112" s="232"/>
      <c r="EW112" s="233"/>
      <c r="EX112" s="246" t="str">
        <f>IF(SUMPRODUCT((EU111:EU115)*(EV111:EV115))=0,"",SUMPRODUCT((EU111:EU115)*(EV111:EV115)))</f>
        <v/>
      </c>
      <c r="FA112" s="225"/>
      <c r="FB112" s="225"/>
      <c r="FC112" s="231"/>
      <c r="FD112" s="232"/>
      <c r="FE112" s="232"/>
      <c r="FF112" s="233"/>
      <c r="FG112" s="246" t="str">
        <f>IF(SUMPRODUCT((FD111:FD115)*(FE111:FE115))=0,"",SUMPRODUCT((FD111:FD115)*(FE111:FE115)))</f>
        <v/>
      </c>
      <c r="FJ112" s="225"/>
      <c r="FK112" s="225"/>
      <c r="FL112" s="231"/>
      <c r="FM112" s="232"/>
      <c r="FN112" s="232"/>
      <c r="FO112" s="233"/>
      <c r="FP112" s="246" t="str">
        <f>IF(SUMPRODUCT((FM111:FM115)*(FN111:FN115))=0,"",SUMPRODUCT((FM111:FM115)*(FN111:FN115)))</f>
        <v/>
      </c>
      <c r="FS112" s="225"/>
      <c r="FT112" s="225"/>
      <c r="FU112" s="231"/>
      <c r="FV112" s="232"/>
      <c r="FW112" s="232"/>
      <c r="FX112" s="233"/>
      <c r="FY112" s="246" t="str">
        <f>IF(SUMPRODUCT((FV111:FV115)*(FW111:FW115))=0,"",SUMPRODUCT((FV111:FV115)*(FW111:FW115)))</f>
        <v/>
      </c>
      <c r="GB112" s="225"/>
      <c r="GC112" s="225"/>
      <c r="GD112" s="231"/>
      <c r="GE112" s="232"/>
      <c r="GF112" s="232"/>
      <c r="GG112" s="233"/>
      <c r="GH112" s="246" t="str">
        <f>IF(SUMPRODUCT((GE111:GE115)*(GF111:GF115))=0,"",SUMPRODUCT((GE111:GE115)*(GF111:GF115)))</f>
        <v/>
      </c>
      <c r="GK112" s="225"/>
      <c r="GL112" s="225"/>
      <c r="GM112" s="231"/>
      <c r="GN112" s="232"/>
      <c r="GO112" s="232"/>
      <c r="GP112" s="233"/>
      <c r="GQ112" s="246" t="str">
        <f>IF(SUMPRODUCT((GN111:GN115)*(GO111:GO115))=0,"",SUMPRODUCT((GN111:GN115)*(GO111:GO115)))</f>
        <v/>
      </c>
      <c r="GT112" s="225"/>
      <c r="GU112" s="225"/>
      <c r="GV112" s="231"/>
      <c r="GW112" s="232"/>
      <c r="GX112" s="232"/>
      <c r="GY112" s="233"/>
      <c r="GZ112" s="246" t="str">
        <f>IF(SUMPRODUCT((GW111:GW115)*(GX111:GX115))=0,"",SUMPRODUCT((GW111:GW115)*(GX111:GX115)))</f>
        <v/>
      </c>
      <c r="HC112" s="225"/>
      <c r="HD112" s="225"/>
      <c r="HE112" s="231"/>
      <c r="HF112" s="232"/>
      <c r="HG112" s="232"/>
      <c r="HH112" s="233"/>
      <c r="HI112" s="246" t="str">
        <f>IF(SUMPRODUCT((HF111:HF115)*(HG111:HG115))=0,"",SUMPRODUCT((HF111:HF115)*(HG111:HG115)))</f>
        <v/>
      </c>
    </row>
    <row r="113" spans="4:217" ht="14" hidden="1" outlineLevel="2">
      <c r="D113" s="225"/>
      <c r="E113" s="225"/>
      <c r="F113" s="231"/>
      <c r="G113" s="232"/>
      <c r="H113" s="232"/>
      <c r="I113" s="233"/>
      <c r="J113" s="246" t="str">
        <f>IF(SUMPRODUCT((G111:G115)*(H111:H115))=0,"",SUMPRODUCT((G111:G115)*(H111:H115)))</f>
        <v/>
      </c>
      <c r="M113" s="225"/>
      <c r="N113" s="225"/>
      <c r="O113" s="231"/>
      <c r="P113" s="232"/>
      <c r="Q113" s="232"/>
      <c r="R113" s="233"/>
      <c r="S113" s="246" t="str">
        <f>IF(SUMPRODUCT((P111:P115)*(Q111:Q115))=0,"",SUMPRODUCT((P111:P115)*(Q111:Q115)))</f>
        <v/>
      </c>
      <c r="V113" s="225"/>
      <c r="W113" s="225"/>
      <c r="X113" s="231"/>
      <c r="Y113" s="232"/>
      <c r="Z113" s="232"/>
      <c r="AA113" s="233"/>
      <c r="AB113" s="246" t="str">
        <f>IF(SUMPRODUCT((Y111:Y115)*(Z111:Z115))=0,"",SUMPRODUCT((Y111:Y115)*(Z111:Z115)))</f>
        <v/>
      </c>
      <c r="AE113" s="225"/>
      <c r="AF113" s="225"/>
      <c r="AG113" s="231"/>
      <c r="AH113" s="232"/>
      <c r="AI113" s="232"/>
      <c r="AJ113" s="233"/>
      <c r="AK113" s="246" t="str">
        <f>IF(SUMPRODUCT((AH111:AH115)*(AI111:AI115))=0,"",SUMPRODUCT((AH111:AH115)*(AI111:AI115)))</f>
        <v/>
      </c>
      <c r="AN113" s="225"/>
      <c r="AO113" s="225"/>
      <c r="AP113" s="231"/>
      <c r="AQ113" s="232"/>
      <c r="AR113" s="232"/>
      <c r="AS113" s="233"/>
      <c r="AT113" s="246" t="str">
        <f>IF(SUMPRODUCT((AQ111:AQ115)*(AR111:AR115))=0,"",SUMPRODUCT((AQ111:AQ115)*(AR111:AR115)))</f>
        <v/>
      </c>
      <c r="AW113" s="225"/>
      <c r="AX113" s="225"/>
      <c r="AY113" s="231"/>
      <c r="AZ113" s="232"/>
      <c r="BA113" s="232"/>
      <c r="BB113" s="233"/>
      <c r="BC113" s="246" t="str">
        <f>IF(SUMPRODUCT((AZ111:AZ115)*(BA111:BA115))=0,"",SUMPRODUCT((AZ111:AZ115)*(BA111:BA115)))</f>
        <v/>
      </c>
      <c r="BF113" s="225"/>
      <c r="BG113" s="225"/>
      <c r="BH113" s="231"/>
      <c r="BI113" s="232"/>
      <c r="BJ113" s="232"/>
      <c r="BK113" s="233"/>
      <c r="BL113" s="246" t="str">
        <f>IF(SUMPRODUCT((BI111:BI115)*(BJ111:BJ115))=0,"",SUMPRODUCT((BI111:BI115)*(BJ111:BJ115)))</f>
        <v/>
      </c>
      <c r="BO113" s="225"/>
      <c r="BP113" s="225"/>
      <c r="BQ113" s="231"/>
      <c r="BR113" s="232"/>
      <c r="BS113" s="232"/>
      <c r="BT113" s="233"/>
      <c r="BU113" s="246" t="str">
        <f>IF(SUMPRODUCT((BR111:BR115)*(BS111:BS115))=0,"",SUMPRODUCT((BR111:BR115)*(BS111:BS115)))</f>
        <v/>
      </c>
      <c r="BX113" s="225"/>
      <c r="BY113" s="225"/>
      <c r="BZ113" s="231"/>
      <c r="CA113" s="232"/>
      <c r="CB113" s="232"/>
      <c r="CC113" s="233"/>
      <c r="CD113" s="246" t="str">
        <f>IF(SUMPRODUCT((CA111:CA115)*(CB111:CB115))=0,"",SUMPRODUCT((CA111:CA115)*(CB111:CB115)))</f>
        <v/>
      </c>
      <c r="CG113" s="225"/>
      <c r="CH113" s="225"/>
      <c r="CI113" s="231"/>
      <c r="CJ113" s="232"/>
      <c r="CK113" s="232"/>
      <c r="CL113" s="233"/>
      <c r="CM113" s="246" t="str">
        <f>IF(SUMPRODUCT((CJ111:CJ115)*(CK111:CK115))=0,"",SUMPRODUCT((CJ111:CJ115)*(CK111:CK115)))</f>
        <v/>
      </c>
      <c r="CP113" s="225"/>
      <c r="CQ113" s="225"/>
      <c r="CR113" s="231"/>
      <c r="CS113" s="232"/>
      <c r="CT113" s="232"/>
      <c r="CU113" s="233"/>
      <c r="CV113" s="246" t="str">
        <f>IF(SUMPRODUCT((CS111:CS115)*(CT111:CT115))=0,"",SUMPRODUCT((CS111:CS115)*(CT111:CT115)))</f>
        <v/>
      </c>
      <c r="CY113" s="225"/>
      <c r="CZ113" s="225"/>
      <c r="DA113" s="231"/>
      <c r="DB113" s="232"/>
      <c r="DC113" s="232"/>
      <c r="DD113" s="233"/>
      <c r="DE113" s="246" t="str">
        <f>IF(SUMPRODUCT((DB111:DB115)*(DC111:DC115))=0,"",SUMPRODUCT((DB111:DB115)*(DC111:DC115)))</f>
        <v/>
      </c>
      <c r="DH113" s="225"/>
      <c r="DI113" s="225"/>
      <c r="DJ113" s="231"/>
      <c r="DK113" s="232"/>
      <c r="DL113" s="232"/>
      <c r="DM113" s="233"/>
      <c r="DN113" s="246" t="str">
        <f>IF(SUMPRODUCT((DK111:DK115)*(DL111:DL115))=0,"",SUMPRODUCT((DK111:DK115)*(DL111:DL115)))</f>
        <v/>
      </c>
      <c r="DQ113" s="225"/>
      <c r="DR113" s="225"/>
      <c r="DS113" s="231"/>
      <c r="DT113" s="232"/>
      <c r="DU113" s="232"/>
      <c r="DV113" s="233"/>
      <c r="DW113" s="246" t="str">
        <f>IF(SUMPRODUCT((DT111:DT115)*(DU111:DU115))=0,"",SUMPRODUCT((DT111:DT115)*(DU111:DU115)))</f>
        <v/>
      </c>
      <c r="DZ113" s="225"/>
      <c r="EA113" s="225"/>
      <c r="EB113" s="231"/>
      <c r="EC113" s="232"/>
      <c r="ED113" s="232"/>
      <c r="EE113" s="233"/>
      <c r="EF113" s="246" t="str">
        <f>IF(SUMPRODUCT((EC111:EC115)*(ED111:ED115))=0,"",SUMPRODUCT((EC111:EC115)*(ED111:ED115)))</f>
        <v/>
      </c>
      <c r="EI113" s="225"/>
      <c r="EJ113" s="225"/>
      <c r="EK113" s="231"/>
      <c r="EL113" s="232"/>
      <c r="EM113" s="232"/>
      <c r="EN113" s="233"/>
      <c r="EO113" s="246" t="str">
        <f>IF(SUMPRODUCT((EL111:EL115)*(EM111:EM115))=0,"",SUMPRODUCT((EL111:EL115)*(EM111:EM115)))</f>
        <v/>
      </c>
      <c r="ER113" s="225"/>
      <c r="ES113" s="225"/>
      <c r="ET113" s="231"/>
      <c r="EU113" s="232"/>
      <c r="EV113" s="232"/>
      <c r="EW113" s="233"/>
      <c r="EX113" s="246" t="str">
        <f>IF(SUMPRODUCT((EU111:EU115)*(EV111:EV115))=0,"",SUMPRODUCT((EU111:EU115)*(EV111:EV115)))</f>
        <v/>
      </c>
      <c r="FA113" s="225"/>
      <c r="FB113" s="225"/>
      <c r="FC113" s="231"/>
      <c r="FD113" s="232"/>
      <c r="FE113" s="232"/>
      <c r="FF113" s="233"/>
      <c r="FG113" s="246" t="str">
        <f>IF(SUMPRODUCT((FD111:FD115)*(FE111:FE115))=0,"",SUMPRODUCT((FD111:FD115)*(FE111:FE115)))</f>
        <v/>
      </c>
      <c r="FJ113" s="225"/>
      <c r="FK113" s="225"/>
      <c r="FL113" s="231"/>
      <c r="FM113" s="232"/>
      <c r="FN113" s="232"/>
      <c r="FO113" s="233"/>
      <c r="FP113" s="246" t="str">
        <f>IF(SUMPRODUCT((FM111:FM115)*(FN111:FN115))=0,"",SUMPRODUCT((FM111:FM115)*(FN111:FN115)))</f>
        <v/>
      </c>
      <c r="FS113" s="225"/>
      <c r="FT113" s="225"/>
      <c r="FU113" s="231"/>
      <c r="FV113" s="232"/>
      <c r="FW113" s="232"/>
      <c r="FX113" s="233"/>
      <c r="FY113" s="246" t="str">
        <f>IF(SUMPRODUCT((FV111:FV115)*(FW111:FW115))=0,"",SUMPRODUCT((FV111:FV115)*(FW111:FW115)))</f>
        <v/>
      </c>
      <c r="GB113" s="225"/>
      <c r="GC113" s="225"/>
      <c r="GD113" s="231"/>
      <c r="GE113" s="232"/>
      <c r="GF113" s="232"/>
      <c r="GG113" s="233"/>
      <c r="GH113" s="246" t="str">
        <f>IF(SUMPRODUCT((GE111:GE115)*(GF111:GF115))=0,"",SUMPRODUCT((GE111:GE115)*(GF111:GF115)))</f>
        <v/>
      </c>
      <c r="GK113" s="225"/>
      <c r="GL113" s="225"/>
      <c r="GM113" s="231"/>
      <c r="GN113" s="232"/>
      <c r="GO113" s="232"/>
      <c r="GP113" s="233"/>
      <c r="GQ113" s="246" t="str">
        <f>IF(SUMPRODUCT((GN111:GN115)*(GO111:GO115))=0,"",SUMPRODUCT((GN111:GN115)*(GO111:GO115)))</f>
        <v/>
      </c>
      <c r="GT113" s="225"/>
      <c r="GU113" s="225"/>
      <c r="GV113" s="231"/>
      <c r="GW113" s="232"/>
      <c r="GX113" s="232"/>
      <c r="GY113" s="233"/>
      <c r="GZ113" s="246" t="str">
        <f>IF(SUMPRODUCT((GW111:GW115)*(GX111:GX115))=0,"",SUMPRODUCT((GW111:GW115)*(GX111:GX115)))</f>
        <v/>
      </c>
      <c r="HC113" s="225"/>
      <c r="HD113" s="225"/>
      <c r="HE113" s="231"/>
      <c r="HF113" s="232"/>
      <c r="HG113" s="232"/>
      <c r="HH113" s="233"/>
      <c r="HI113" s="246" t="str">
        <f>IF(SUMPRODUCT((HF111:HF115)*(HG111:HG115))=0,"",SUMPRODUCT((HF111:HF115)*(HG111:HG115)))</f>
        <v/>
      </c>
    </row>
    <row r="114" spans="4:217" ht="14" hidden="1" outlineLevel="2">
      <c r="D114" s="225"/>
      <c r="E114" s="225"/>
      <c r="F114" s="231"/>
      <c r="G114" s="232"/>
      <c r="H114" s="232"/>
      <c r="I114" s="233"/>
      <c r="J114" s="246" t="str">
        <f>IF(SUMPRODUCT((G111:G115)*(H111:H115))=0,"",SUMPRODUCT((G111:G115)*(H111:H115)))</f>
        <v/>
      </c>
      <c r="M114" s="225"/>
      <c r="N114" s="225"/>
      <c r="O114" s="231"/>
      <c r="P114" s="232"/>
      <c r="Q114" s="232"/>
      <c r="R114" s="233"/>
      <c r="S114" s="246" t="str">
        <f>IF(SUMPRODUCT((P111:P115)*(Q111:Q115))=0,"",SUMPRODUCT((P111:P115)*(Q111:Q115)))</f>
        <v/>
      </c>
      <c r="V114" s="225"/>
      <c r="W114" s="225"/>
      <c r="X114" s="231"/>
      <c r="Y114" s="232"/>
      <c r="Z114" s="232"/>
      <c r="AA114" s="233"/>
      <c r="AB114" s="246" t="str">
        <f>IF(SUMPRODUCT((Y111:Y115)*(Z111:Z115))=0,"",SUMPRODUCT((Y111:Y115)*(Z111:Z115)))</f>
        <v/>
      </c>
      <c r="AE114" s="225"/>
      <c r="AF114" s="225"/>
      <c r="AG114" s="231"/>
      <c r="AH114" s="232"/>
      <c r="AI114" s="232"/>
      <c r="AJ114" s="233"/>
      <c r="AK114" s="246" t="str">
        <f>IF(SUMPRODUCT((AH111:AH115)*(AI111:AI115))=0,"",SUMPRODUCT((AH111:AH115)*(AI111:AI115)))</f>
        <v/>
      </c>
      <c r="AN114" s="225"/>
      <c r="AO114" s="225"/>
      <c r="AP114" s="231"/>
      <c r="AQ114" s="232"/>
      <c r="AR114" s="232"/>
      <c r="AS114" s="233"/>
      <c r="AT114" s="246" t="str">
        <f>IF(SUMPRODUCT((AQ111:AQ115)*(AR111:AR115))=0,"",SUMPRODUCT((AQ111:AQ115)*(AR111:AR115)))</f>
        <v/>
      </c>
      <c r="AW114" s="225"/>
      <c r="AX114" s="225"/>
      <c r="AY114" s="231"/>
      <c r="AZ114" s="232"/>
      <c r="BA114" s="232"/>
      <c r="BB114" s="233"/>
      <c r="BC114" s="246" t="str">
        <f>IF(SUMPRODUCT((AZ111:AZ115)*(BA111:BA115))=0,"",SUMPRODUCT((AZ111:AZ115)*(BA111:BA115)))</f>
        <v/>
      </c>
      <c r="BF114" s="225"/>
      <c r="BG114" s="225"/>
      <c r="BH114" s="231"/>
      <c r="BI114" s="232"/>
      <c r="BJ114" s="232"/>
      <c r="BK114" s="233"/>
      <c r="BL114" s="246" t="str">
        <f>IF(SUMPRODUCT((BI111:BI115)*(BJ111:BJ115))=0,"",SUMPRODUCT((BI111:BI115)*(BJ111:BJ115)))</f>
        <v/>
      </c>
      <c r="BO114" s="225"/>
      <c r="BP114" s="225"/>
      <c r="BQ114" s="231"/>
      <c r="BR114" s="232"/>
      <c r="BS114" s="232"/>
      <c r="BT114" s="233"/>
      <c r="BU114" s="246" t="str">
        <f>IF(SUMPRODUCT((BR111:BR115)*(BS111:BS115))=0,"",SUMPRODUCT((BR111:BR115)*(BS111:BS115)))</f>
        <v/>
      </c>
      <c r="BX114" s="225"/>
      <c r="BY114" s="225"/>
      <c r="BZ114" s="231"/>
      <c r="CA114" s="232"/>
      <c r="CB114" s="232"/>
      <c r="CC114" s="233"/>
      <c r="CD114" s="246" t="str">
        <f>IF(SUMPRODUCT((CA111:CA115)*(CB111:CB115))=0,"",SUMPRODUCT((CA111:CA115)*(CB111:CB115)))</f>
        <v/>
      </c>
      <c r="CG114" s="225"/>
      <c r="CH114" s="225"/>
      <c r="CI114" s="231"/>
      <c r="CJ114" s="232"/>
      <c r="CK114" s="232"/>
      <c r="CL114" s="233"/>
      <c r="CM114" s="246" t="str">
        <f>IF(SUMPRODUCT((CJ111:CJ115)*(CK111:CK115))=0,"",SUMPRODUCT((CJ111:CJ115)*(CK111:CK115)))</f>
        <v/>
      </c>
      <c r="CP114" s="225"/>
      <c r="CQ114" s="225"/>
      <c r="CR114" s="231"/>
      <c r="CS114" s="232"/>
      <c r="CT114" s="232"/>
      <c r="CU114" s="233"/>
      <c r="CV114" s="246" t="str">
        <f>IF(SUMPRODUCT((CS111:CS115)*(CT111:CT115))=0,"",SUMPRODUCT((CS111:CS115)*(CT111:CT115)))</f>
        <v/>
      </c>
      <c r="CY114" s="225"/>
      <c r="CZ114" s="225"/>
      <c r="DA114" s="231"/>
      <c r="DB114" s="232"/>
      <c r="DC114" s="232"/>
      <c r="DD114" s="233"/>
      <c r="DE114" s="246" t="str">
        <f>IF(SUMPRODUCT((DB111:DB115)*(DC111:DC115))=0,"",SUMPRODUCT((DB111:DB115)*(DC111:DC115)))</f>
        <v/>
      </c>
      <c r="DH114" s="225"/>
      <c r="DI114" s="225"/>
      <c r="DJ114" s="231"/>
      <c r="DK114" s="232"/>
      <c r="DL114" s="232"/>
      <c r="DM114" s="233"/>
      <c r="DN114" s="246" t="str">
        <f>IF(SUMPRODUCT((DK111:DK115)*(DL111:DL115))=0,"",SUMPRODUCT((DK111:DK115)*(DL111:DL115)))</f>
        <v/>
      </c>
      <c r="DQ114" s="225"/>
      <c r="DR114" s="225"/>
      <c r="DS114" s="231"/>
      <c r="DT114" s="232"/>
      <c r="DU114" s="232"/>
      <c r="DV114" s="233"/>
      <c r="DW114" s="246" t="str">
        <f>IF(SUMPRODUCT((DT111:DT115)*(DU111:DU115))=0,"",SUMPRODUCT((DT111:DT115)*(DU111:DU115)))</f>
        <v/>
      </c>
      <c r="DZ114" s="225"/>
      <c r="EA114" s="225"/>
      <c r="EB114" s="231"/>
      <c r="EC114" s="232"/>
      <c r="ED114" s="232"/>
      <c r="EE114" s="233"/>
      <c r="EF114" s="246" t="str">
        <f>IF(SUMPRODUCT((EC111:EC115)*(ED111:ED115))=0,"",SUMPRODUCT((EC111:EC115)*(ED111:ED115)))</f>
        <v/>
      </c>
      <c r="EI114" s="225"/>
      <c r="EJ114" s="225"/>
      <c r="EK114" s="231"/>
      <c r="EL114" s="232"/>
      <c r="EM114" s="232"/>
      <c r="EN114" s="233"/>
      <c r="EO114" s="246" t="str">
        <f>IF(SUMPRODUCT((EL111:EL115)*(EM111:EM115))=0,"",SUMPRODUCT((EL111:EL115)*(EM111:EM115)))</f>
        <v/>
      </c>
      <c r="ER114" s="225"/>
      <c r="ES114" s="225"/>
      <c r="ET114" s="231"/>
      <c r="EU114" s="232"/>
      <c r="EV114" s="232"/>
      <c r="EW114" s="233"/>
      <c r="EX114" s="246" t="str">
        <f>IF(SUMPRODUCT((EU111:EU115)*(EV111:EV115))=0,"",SUMPRODUCT((EU111:EU115)*(EV111:EV115)))</f>
        <v/>
      </c>
      <c r="FA114" s="225"/>
      <c r="FB114" s="225"/>
      <c r="FC114" s="231"/>
      <c r="FD114" s="232"/>
      <c r="FE114" s="232"/>
      <c r="FF114" s="233"/>
      <c r="FG114" s="246" t="str">
        <f>IF(SUMPRODUCT((FD111:FD115)*(FE111:FE115))=0,"",SUMPRODUCT((FD111:FD115)*(FE111:FE115)))</f>
        <v/>
      </c>
      <c r="FJ114" s="225"/>
      <c r="FK114" s="225"/>
      <c r="FL114" s="231"/>
      <c r="FM114" s="232"/>
      <c r="FN114" s="232"/>
      <c r="FO114" s="233"/>
      <c r="FP114" s="246" t="str">
        <f>IF(SUMPRODUCT((FM111:FM115)*(FN111:FN115))=0,"",SUMPRODUCT((FM111:FM115)*(FN111:FN115)))</f>
        <v/>
      </c>
      <c r="FS114" s="225"/>
      <c r="FT114" s="225"/>
      <c r="FU114" s="231"/>
      <c r="FV114" s="232"/>
      <c r="FW114" s="232"/>
      <c r="FX114" s="233"/>
      <c r="FY114" s="246" t="str">
        <f>IF(SUMPRODUCT((FV111:FV115)*(FW111:FW115))=0,"",SUMPRODUCT((FV111:FV115)*(FW111:FW115)))</f>
        <v/>
      </c>
      <c r="GB114" s="225"/>
      <c r="GC114" s="225"/>
      <c r="GD114" s="231"/>
      <c r="GE114" s="232"/>
      <c r="GF114" s="232"/>
      <c r="GG114" s="233"/>
      <c r="GH114" s="246" t="str">
        <f>IF(SUMPRODUCT((GE111:GE115)*(GF111:GF115))=0,"",SUMPRODUCT((GE111:GE115)*(GF111:GF115)))</f>
        <v/>
      </c>
      <c r="GK114" s="225"/>
      <c r="GL114" s="225"/>
      <c r="GM114" s="231"/>
      <c r="GN114" s="232"/>
      <c r="GO114" s="232"/>
      <c r="GP114" s="233"/>
      <c r="GQ114" s="246" t="str">
        <f>IF(SUMPRODUCT((GN111:GN115)*(GO111:GO115))=0,"",SUMPRODUCT((GN111:GN115)*(GO111:GO115)))</f>
        <v/>
      </c>
      <c r="GT114" s="225"/>
      <c r="GU114" s="225"/>
      <c r="GV114" s="231"/>
      <c r="GW114" s="232"/>
      <c r="GX114" s="232"/>
      <c r="GY114" s="233"/>
      <c r="GZ114" s="246" t="str">
        <f>IF(SUMPRODUCT((GW111:GW115)*(GX111:GX115))=0,"",SUMPRODUCT((GW111:GW115)*(GX111:GX115)))</f>
        <v/>
      </c>
      <c r="HC114" s="225"/>
      <c r="HD114" s="225"/>
      <c r="HE114" s="231"/>
      <c r="HF114" s="232"/>
      <c r="HG114" s="232"/>
      <c r="HH114" s="233"/>
      <c r="HI114" s="246" t="str">
        <f>IF(SUMPRODUCT((HF111:HF115)*(HG111:HG115))=0,"",SUMPRODUCT((HF111:HF115)*(HG111:HG115)))</f>
        <v/>
      </c>
    </row>
    <row r="115" spans="4:217" ht="14" hidden="1" outlineLevel="2">
      <c r="D115" s="225"/>
      <c r="E115" s="225"/>
      <c r="F115" s="231"/>
      <c r="G115" s="232"/>
      <c r="H115" s="232"/>
      <c r="I115" s="233"/>
      <c r="J115" s="246" t="str">
        <f>IF(SUMPRODUCT((G111:G115)*(H111:H115))=0,"",SUMPRODUCT((G111:G115)*(H111:H115)))</f>
        <v/>
      </c>
      <c r="M115" s="225"/>
      <c r="N115" s="225"/>
      <c r="O115" s="231"/>
      <c r="P115" s="232"/>
      <c r="Q115" s="232"/>
      <c r="R115" s="233"/>
      <c r="S115" s="246" t="str">
        <f>IF(SUMPRODUCT((P111:P115)*(Q111:Q115))=0,"",SUMPRODUCT((P111:P115)*(Q111:Q115)))</f>
        <v/>
      </c>
      <c r="V115" s="225"/>
      <c r="W115" s="225"/>
      <c r="X115" s="231"/>
      <c r="Y115" s="232"/>
      <c r="Z115" s="232"/>
      <c r="AA115" s="233"/>
      <c r="AB115" s="246" t="str">
        <f>IF(SUMPRODUCT((Y111:Y115)*(Z111:Z115))=0,"",SUMPRODUCT((Y111:Y115)*(Z111:Z115)))</f>
        <v/>
      </c>
      <c r="AE115" s="225"/>
      <c r="AF115" s="225"/>
      <c r="AG115" s="231"/>
      <c r="AH115" s="232"/>
      <c r="AI115" s="232"/>
      <c r="AJ115" s="233"/>
      <c r="AK115" s="246" t="str">
        <f>IF(SUMPRODUCT((AH111:AH115)*(AI111:AI115))=0,"",SUMPRODUCT((AH111:AH115)*(AI111:AI115)))</f>
        <v/>
      </c>
      <c r="AN115" s="225"/>
      <c r="AO115" s="225"/>
      <c r="AP115" s="231"/>
      <c r="AQ115" s="232"/>
      <c r="AR115" s="232"/>
      <c r="AS115" s="233"/>
      <c r="AT115" s="246" t="str">
        <f>IF(SUMPRODUCT((AQ111:AQ115)*(AR111:AR115))=0,"",SUMPRODUCT((AQ111:AQ115)*(AR111:AR115)))</f>
        <v/>
      </c>
      <c r="AW115" s="225"/>
      <c r="AX115" s="225"/>
      <c r="AY115" s="231"/>
      <c r="AZ115" s="232"/>
      <c r="BA115" s="232"/>
      <c r="BB115" s="233"/>
      <c r="BC115" s="246" t="str">
        <f>IF(SUMPRODUCT((AZ111:AZ115)*(BA111:BA115))=0,"",SUMPRODUCT((AZ111:AZ115)*(BA111:BA115)))</f>
        <v/>
      </c>
      <c r="BF115" s="225"/>
      <c r="BG115" s="225"/>
      <c r="BH115" s="231"/>
      <c r="BI115" s="232"/>
      <c r="BJ115" s="232"/>
      <c r="BK115" s="233"/>
      <c r="BL115" s="246" t="str">
        <f>IF(SUMPRODUCT((BI111:BI115)*(BJ111:BJ115))=0,"",SUMPRODUCT((BI111:BI115)*(BJ111:BJ115)))</f>
        <v/>
      </c>
      <c r="BO115" s="225"/>
      <c r="BP115" s="225"/>
      <c r="BQ115" s="231"/>
      <c r="BR115" s="232"/>
      <c r="BS115" s="232"/>
      <c r="BT115" s="233"/>
      <c r="BU115" s="246" t="str">
        <f>IF(SUMPRODUCT((BR111:BR115)*(BS111:BS115))=0,"",SUMPRODUCT((BR111:BR115)*(BS111:BS115)))</f>
        <v/>
      </c>
      <c r="BX115" s="225"/>
      <c r="BY115" s="225"/>
      <c r="BZ115" s="231"/>
      <c r="CA115" s="232"/>
      <c r="CB115" s="232"/>
      <c r="CC115" s="233"/>
      <c r="CD115" s="246" t="str">
        <f>IF(SUMPRODUCT((CA111:CA115)*(CB111:CB115))=0,"",SUMPRODUCT((CA111:CA115)*(CB111:CB115)))</f>
        <v/>
      </c>
      <c r="CG115" s="225"/>
      <c r="CH115" s="225"/>
      <c r="CI115" s="231"/>
      <c r="CJ115" s="232"/>
      <c r="CK115" s="232"/>
      <c r="CL115" s="233"/>
      <c r="CM115" s="246" t="str">
        <f>IF(SUMPRODUCT((CJ111:CJ115)*(CK111:CK115))=0,"",SUMPRODUCT((CJ111:CJ115)*(CK111:CK115)))</f>
        <v/>
      </c>
      <c r="CP115" s="225"/>
      <c r="CQ115" s="225"/>
      <c r="CR115" s="231"/>
      <c r="CS115" s="232"/>
      <c r="CT115" s="232"/>
      <c r="CU115" s="233"/>
      <c r="CV115" s="246" t="str">
        <f>IF(SUMPRODUCT((CS111:CS115)*(CT111:CT115))=0,"",SUMPRODUCT((CS111:CS115)*(CT111:CT115)))</f>
        <v/>
      </c>
      <c r="CY115" s="225"/>
      <c r="CZ115" s="225"/>
      <c r="DA115" s="231"/>
      <c r="DB115" s="232"/>
      <c r="DC115" s="232"/>
      <c r="DD115" s="233"/>
      <c r="DE115" s="246" t="str">
        <f>IF(SUMPRODUCT((DB111:DB115)*(DC111:DC115))=0,"",SUMPRODUCT((DB111:DB115)*(DC111:DC115)))</f>
        <v/>
      </c>
      <c r="DH115" s="225"/>
      <c r="DI115" s="225"/>
      <c r="DJ115" s="231"/>
      <c r="DK115" s="232"/>
      <c r="DL115" s="232"/>
      <c r="DM115" s="233"/>
      <c r="DN115" s="246" t="str">
        <f>IF(SUMPRODUCT((DK111:DK115)*(DL111:DL115))=0,"",SUMPRODUCT((DK111:DK115)*(DL111:DL115)))</f>
        <v/>
      </c>
      <c r="DQ115" s="225"/>
      <c r="DR115" s="225"/>
      <c r="DS115" s="231"/>
      <c r="DT115" s="232"/>
      <c r="DU115" s="232"/>
      <c r="DV115" s="233"/>
      <c r="DW115" s="246" t="str">
        <f>IF(SUMPRODUCT((DT111:DT115)*(DU111:DU115))=0,"",SUMPRODUCT((DT111:DT115)*(DU111:DU115)))</f>
        <v/>
      </c>
      <c r="DZ115" s="225"/>
      <c r="EA115" s="225"/>
      <c r="EB115" s="231"/>
      <c r="EC115" s="232"/>
      <c r="ED115" s="232"/>
      <c r="EE115" s="233"/>
      <c r="EF115" s="246" t="str">
        <f>IF(SUMPRODUCT((EC111:EC115)*(ED111:ED115))=0,"",SUMPRODUCT((EC111:EC115)*(ED111:ED115)))</f>
        <v/>
      </c>
      <c r="EI115" s="225"/>
      <c r="EJ115" s="225"/>
      <c r="EK115" s="231"/>
      <c r="EL115" s="232"/>
      <c r="EM115" s="232"/>
      <c r="EN115" s="233"/>
      <c r="EO115" s="246" t="str">
        <f>IF(SUMPRODUCT((EL111:EL115)*(EM111:EM115))=0,"",SUMPRODUCT((EL111:EL115)*(EM111:EM115)))</f>
        <v/>
      </c>
      <c r="ER115" s="225"/>
      <c r="ES115" s="225"/>
      <c r="ET115" s="231"/>
      <c r="EU115" s="232"/>
      <c r="EV115" s="232"/>
      <c r="EW115" s="233"/>
      <c r="EX115" s="246" t="str">
        <f>IF(SUMPRODUCT((EU111:EU115)*(EV111:EV115))=0,"",SUMPRODUCT((EU111:EU115)*(EV111:EV115)))</f>
        <v/>
      </c>
      <c r="FA115" s="225"/>
      <c r="FB115" s="225"/>
      <c r="FC115" s="231"/>
      <c r="FD115" s="232"/>
      <c r="FE115" s="232"/>
      <c r="FF115" s="233"/>
      <c r="FG115" s="246" t="str">
        <f>IF(SUMPRODUCT((FD111:FD115)*(FE111:FE115))=0,"",SUMPRODUCT((FD111:FD115)*(FE111:FE115)))</f>
        <v/>
      </c>
      <c r="FJ115" s="225"/>
      <c r="FK115" s="225"/>
      <c r="FL115" s="231"/>
      <c r="FM115" s="232"/>
      <c r="FN115" s="232"/>
      <c r="FO115" s="233"/>
      <c r="FP115" s="246" t="str">
        <f>IF(SUMPRODUCT((FM111:FM115)*(FN111:FN115))=0,"",SUMPRODUCT((FM111:FM115)*(FN111:FN115)))</f>
        <v/>
      </c>
      <c r="FS115" s="225"/>
      <c r="FT115" s="225"/>
      <c r="FU115" s="231"/>
      <c r="FV115" s="232"/>
      <c r="FW115" s="232"/>
      <c r="FX115" s="233"/>
      <c r="FY115" s="246" t="str">
        <f>IF(SUMPRODUCT((FV111:FV115)*(FW111:FW115))=0,"",SUMPRODUCT((FV111:FV115)*(FW111:FW115)))</f>
        <v/>
      </c>
      <c r="GB115" s="225"/>
      <c r="GC115" s="225"/>
      <c r="GD115" s="231"/>
      <c r="GE115" s="232"/>
      <c r="GF115" s="232"/>
      <c r="GG115" s="233"/>
      <c r="GH115" s="246" t="str">
        <f>IF(SUMPRODUCT((GE111:GE115)*(GF111:GF115))=0,"",SUMPRODUCT((GE111:GE115)*(GF111:GF115)))</f>
        <v/>
      </c>
      <c r="GK115" s="225"/>
      <c r="GL115" s="225"/>
      <c r="GM115" s="231"/>
      <c r="GN115" s="232"/>
      <c r="GO115" s="232"/>
      <c r="GP115" s="233"/>
      <c r="GQ115" s="246" t="str">
        <f>IF(SUMPRODUCT((GN111:GN115)*(GO111:GO115))=0,"",SUMPRODUCT((GN111:GN115)*(GO111:GO115)))</f>
        <v/>
      </c>
      <c r="GT115" s="225"/>
      <c r="GU115" s="225"/>
      <c r="GV115" s="231"/>
      <c r="GW115" s="232"/>
      <c r="GX115" s="232"/>
      <c r="GY115" s="233"/>
      <c r="GZ115" s="246" t="str">
        <f>IF(SUMPRODUCT((GW111:GW115)*(GX111:GX115))=0,"",SUMPRODUCT((GW111:GW115)*(GX111:GX115)))</f>
        <v/>
      </c>
      <c r="HC115" s="225"/>
      <c r="HD115" s="225"/>
      <c r="HE115" s="231"/>
      <c r="HF115" s="232"/>
      <c r="HG115" s="232"/>
      <c r="HH115" s="233"/>
      <c r="HI115" s="246" t="str">
        <f>IF(SUMPRODUCT((HF111:HF115)*(HG111:HG115))=0,"",SUMPRODUCT((HF111:HF115)*(HG111:HG115)))</f>
        <v/>
      </c>
    </row>
    <row r="116" spans="4:217" ht="14" hidden="1" outlineLevel="1">
      <c r="D116" s="225"/>
      <c r="E116" s="225"/>
      <c r="F116" s="226"/>
      <c r="G116" s="227"/>
      <c r="H116" s="227"/>
      <c r="I116" s="228"/>
      <c r="J116" s="228"/>
      <c r="M116" s="225"/>
      <c r="N116" s="225"/>
      <c r="O116" s="226"/>
      <c r="P116" s="227"/>
      <c r="Q116" s="227"/>
      <c r="R116" s="228"/>
      <c r="S116" s="228"/>
      <c r="V116" s="225"/>
      <c r="W116" s="225"/>
      <c r="X116" s="226"/>
      <c r="Y116" s="227"/>
      <c r="Z116" s="227"/>
      <c r="AA116" s="228"/>
      <c r="AB116" s="228"/>
      <c r="AE116" s="225"/>
      <c r="AF116" s="225"/>
      <c r="AG116" s="226"/>
      <c r="AH116" s="227"/>
      <c r="AI116" s="227"/>
      <c r="AJ116" s="228"/>
      <c r="AK116" s="228"/>
      <c r="AN116" s="225"/>
      <c r="AO116" s="225"/>
      <c r="AP116" s="226"/>
      <c r="AQ116" s="227"/>
      <c r="AR116" s="227"/>
      <c r="AS116" s="228"/>
      <c r="AT116" s="228"/>
      <c r="AW116" s="225"/>
      <c r="AX116" s="225"/>
      <c r="AY116" s="226"/>
      <c r="AZ116" s="227"/>
      <c r="BA116" s="227"/>
      <c r="BB116" s="228"/>
      <c r="BC116" s="228"/>
      <c r="BF116" s="225"/>
      <c r="BG116" s="225"/>
      <c r="BH116" s="226"/>
      <c r="BI116" s="227"/>
      <c r="BJ116" s="227"/>
      <c r="BK116" s="228"/>
      <c r="BL116" s="228"/>
      <c r="BO116" s="225"/>
      <c r="BP116" s="225"/>
      <c r="BQ116" s="226"/>
      <c r="BR116" s="227"/>
      <c r="BS116" s="227"/>
      <c r="BT116" s="228"/>
      <c r="BU116" s="228"/>
      <c r="BX116" s="225"/>
      <c r="BY116" s="225"/>
      <c r="BZ116" s="226"/>
      <c r="CA116" s="227"/>
      <c r="CB116" s="227"/>
      <c r="CC116" s="228"/>
      <c r="CD116" s="228"/>
      <c r="CG116" s="225"/>
      <c r="CH116" s="225"/>
      <c r="CI116" s="226"/>
      <c r="CJ116" s="227"/>
      <c r="CK116" s="227"/>
      <c r="CL116" s="228"/>
      <c r="CM116" s="228"/>
      <c r="CP116" s="225"/>
      <c r="CQ116" s="225"/>
      <c r="CR116" s="226"/>
      <c r="CS116" s="227"/>
      <c r="CT116" s="227"/>
      <c r="CU116" s="228"/>
      <c r="CV116" s="228"/>
      <c r="CY116" s="225"/>
      <c r="CZ116" s="225"/>
      <c r="DA116" s="226"/>
      <c r="DB116" s="227"/>
      <c r="DC116" s="227"/>
      <c r="DD116" s="228"/>
      <c r="DE116" s="228"/>
      <c r="DH116" s="225"/>
      <c r="DI116" s="225"/>
      <c r="DJ116" s="226"/>
      <c r="DK116" s="227"/>
      <c r="DL116" s="227"/>
      <c r="DM116" s="228"/>
      <c r="DN116" s="228"/>
      <c r="DQ116" s="225"/>
      <c r="DR116" s="225"/>
      <c r="DS116" s="226"/>
      <c r="DT116" s="227"/>
      <c r="DU116" s="227"/>
      <c r="DV116" s="228"/>
      <c r="DW116" s="228"/>
      <c r="DZ116" s="225"/>
      <c r="EA116" s="225"/>
      <c r="EB116" s="226"/>
      <c r="EC116" s="227"/>
      <c r="ED116" s="227"/>
      <c r="EE116" s="228"/>
      <c r="EF116" s="228"/>
      <c r="EI116" s="225"/>
      <c r="EJ116" s="225"/>
      <c r="EK116" s="226"/>
      <c r="EL116" s="227"/>
      <c r="EM116" s="227"/>
      <c r="EN116" s="228"/>
      <c r="EO116" s="228"/>
      <c r="ER116" s="225"/>
      <c r="ES116" s="225"/>
      <c r="ET116" s="226"/>
      <c r="EU116" s="227"/>
      <c r="EV116" s="227"/>
      <c r="EW116" s="228"/>
      <c r="EX116" s="228"/>
      <c r="FA116" s="225"/>
      <c r="FB116" s="225"/>
      <c r="FC116" s="226"/>
      <c r="FD116" s="227"/>
      <c r="FE116" s="227"/>
      <c r="FF116" s="228"/>
      <c r="FG116" s="228"/>
      <c r="FJ116" s="225"/>
      <c r="FK116" s="225"/>
      <c r="FL116" s="226"/>
      <c r="FM116" s="227"/>
      <c r="FN116" s="227"/>
      <c r="FO116" s="228"/>
      <c r="FP116" s="228"/>
      <c r="FS116" s="225"/>
      <c r="FT116" s="225"/>
      <c r="FU116" s="226"/>
      <c r="FV116" s="227"/>
      <c r="FW116" s="227"/>
      <c r="FX116" s="228"/>
      <c r="FY116" s="228"/>
      <c r="GB116" s="225"/>
      <c r="GC116" s="225"/>
      <c r="GD116" s="226"/>
      <c r="GE116" s="227"/>
      <c r="GF116" s="227"/>
      <c r="GG116" s="228"/>
      <c r="GH116" s="228"/>
      <c r="GK116" s="225"/>
      <c r="GL116" s="225"/>
      <c r="GM116" s="226"/>
      <c r="GN116" s="227"/>
      <c r="GO116" s="227"/>
      <c r="GP116" s="228"/>
      <c r="GQ116" s="228"/>
      <c r="GT116" s="225"/>
      <c r="GU116" s="225"/>
      <c r="GV116" s="226"/>
      <c r="GW116" s="227"/>
      <c r="GX116" s="227"/>
      <c r="GY116" s="228"/>
      <c r="GZ116" s="228"/>
      <c r="HC116" s="225"/>
      <c r="HD116" s="225"/>
      <c r="HE116" s="226"/>
      <c r="HF116" s="227"/>
      <c r="HG116" s="227"/>
      <c r="HH116" s="228"/>
      <c r="HI116" s="228"/>
    </row>
    <row r="117" spans="4:217" ht="14" hidden="1" outlineLevel="1">
      <c r="D117" s="225"/>
      <c r="E117" s="225"/>
      <c r="F117" s="229" t="s">
        <v>136</v>
      </c>
      <c r="G117" s="230" t="s">
        <v>451</v>
      </c>
      <c r="H117" s="230" t="s">
        <v>146</v>
      </c>
      <c r="I117" s="230" t="s">
        <v>142</v>
      </c>
      <c r="J117" s="230" t="s">
        <v>452</v>
      </c>
      <c r="M117" s="225"/>
      <c r="N117" s="225"/>
      <c r="O117" s="229" t="s">
        <v>136</v>
      </c>
      <c r="P117" s="230" t="s">
        <v>451</v>
      </c>
      <c r="Q117" s="230" t="s">
        <v>146</v>
      </c>
      <c r="R117" s="230" t="s">
        <v>142</v>
      </c>
      <c r="S117" s="230" t="s">
        <v>452</v>
      </c>
      <c r="V117" s="225"/>
      <c r="W117" s="225"/>
      <c r="X117" s="229" t="s">
        <v>136</v>
      </c>
      <c r="Y117" s="230" t="s">
        <v>451</v>
      </c>
      <c r="Z117" s="230" t="s">
        <v>146</v>
      </c>
      <c r="AA117" s="230" t="s">
        <v>142</v>
      </c>
      <c r="AB117" s="230" t="s">
        <v>452</v>
      </c>
      <c r="AE117" s="225"/>
      <c r="AF117" s="225"/>
      <c r="AG117" s="229" t="s">
        <v>136</v>
      </c>
      <c r="AH117" s="230" t="s">
        <v>451</v>
      </c>
      <c r="AI117" s="230" t="s">
        <v>146</v>
      </c>
      <c r="AJ117" s="230" t="s">
        <v>142</v>
      </c>
      <c r="AK117" s="230" t="s">
        <v>452</v>
      </c>
      <c r="AN117" s="225"/>
      <c r="AO117" s="225"/>
      <c r="AP117" s="229" t="s">
        <v>136</v>
      </c>
      <c r="AQ117" s="230" t="s">
        <v>451</v>
      </c>
      <c r="AR117" s="230" t="s">
        <v>146</v>
      </c>
      <c r="AS117" s="230" t="s">
        <v>142</v>
      </c>
      <c r="AT117" s="230" t="s">
        <v>452</v>
      </c>
      <c r="AW117" s="225"/>
      <c r="AX117" s="225"/>
      <c r="AY117" s="229" t="s">
        <v>136</v>
      </c>
      <c r="AZ117" s="230" t="s">
        <v>451</v>
      </c>
      <c r="BA117" s="230" t="s">
        <v>146</v>
      </c>
      <c r="BB117" s="230" t="s">
        <v>142</v>
      </c>
      <c r="BC117" s="230" t="s">
        <v>452</v>
      </c>
      <c r="BF117" s="225"/>
      <c r="BG117" s="225"/>
      <c r="BH117" s="229" t="s">
        <v>136</v>
      </c>
      <c r="BI117" s="230" t="s">
        <v>451</v>
      </c>
      <c r="BJ117" s="230" t="s">
        <v>146</v>
      </c>
      <c r="BK117" s="230" t="s">
        <v>142</v>
      </c>
      <c r="BL117" s="230" t="s">
        <v>452</v>
      </c>
      <c r="BO117" s="225"/>
      <c r="BP117" s="225"/>
      <c r="BQ117" s="229" t="s">
        <v>136</v>
      </c>
      <c r="BR117" s="230" t="s">
        <v>451</v>
      </c>
      <c r="BS117" s="230" t="s">
        <v>146</v>
      </c>
      <c r="BT117" s="230" t="s">
        <v>142</v>
      </c>
      <c r="BU117" s="230" t="s">
        <v>452</v>
      </c>
      <c r="BX117" s="225"/>
      <c r="BY117" s="225"/>
      <c r="BZ117" s="229" t="s">
        <v>136</v>
      </c>
      <c r="CA117" s="230" t="s">
        <v>451</v>
      </c>
      <c r="CB117" s="230" t="s">
        <v>146</v>
      </c>
      <c r="CC117" s="230" t="s">
        <v>142</v>
      </c>
      <c r="CD117" s="230" t="s">
        <v>452</v>
      </c>
      <c r="CG117" s="225"/>
      <c r="CH117" s="225"/>
      <c r="CI117" s="229" t="s">
        <v>136</v>
      </c>
      <c r="CJ117" s="230" t="s">
        <v>451</v>
      </c>
      <c r="CK117" s="230" t="s">
        <v>146</v>
      </c>
      <c r="CL117" s="230" t="s">
        <v>142</v>
      </c>
      <c r="CM117" s="230" t="s">
        <v>452</v>
      </c>
      <c r="CP117" s="225"/>
      <c r="CQ117" s="225"/>
      <c r="CR117" s="229" t="s">
        <v>136</v>
      </c>
      <c r="CS117" s="230" t="s">
        <v>451</v>
      </c>
      <c r="CT117" s="230" t="s">
        <v>146</v>
      </c>
      <c r="CU117" s="230" t="s">
        <v>142</v>
      </c>
      <c r="CV117" s="230" t="s">
        <v>452</v>
      </c>
      <c r="CY117" s="225"/>
      <c r="CZ117" s="225"/>
      <c r="DA117" s="229" t="s">
        <v>136</v>
      </c>
      <c r="DB117" s="230" t="s">
        <v>451</v>
      </c>
      <c r="DC117" s="230" t="s">
        <v>146</v>
      </c>
      <c r="DD117" s="230" t="s">
        <v>142</v>
      </c>
      <c r="DE117" s="230" t="s">
        <v>452</v>
      </c>
      <c r="DH117" s="225"/>
      <c r="DI117" s="225"/>
      <c r="DJ117" s="229" t="s">
        <v>136</v>
      </c>
      <c r="DK117" s="230" t="s">
        <v>451</v>
      </c>
      <c r="DL117" s="230" t="s">
        <v>146</v>
      </c>
      <c r="DM117" s="230" t="s">
        <v>142</v>
      </c>
      <c r="DN117" s="230" t="s">
        <v>452</v>
      </c>
      <c r="DQ117" s="225"/>
      <c r="DR117" s="225"/>
      <c r="DS117" s="229" t="s">
        <v>136</v>
      </c>
      <c r="DT117" s="230" t="s">
        <v>451</v>
      </c>
      <c r="DU117" s="230" t="s">
        <v>146</v>
      </c>
      <c r="DV117" s="230" t="s">
        <v>142</v>
      </c>
      <c r="DW117" s="230" t="s">
        <v>452</v>
      </c>
      <c r="DZ117" s="225"/>
      <c r="EA117" s="225"/>
      <c r="EB117" s="229" t="s">
        <v>136</v>
      </c>
      <c r="EC117" s="230" t="s">
        <v>451</v>
      </c>
      <c r="ED117" s="230" t="s">
        <v>146</v>
      </c>
      <c r="EE117" s="230" t="s">
        <v>142</v>
      </c>
      <c r="EF117" s="230" t="s">
        <v>452</v>
      </c>
      <c r="EI117" s="225"/>
      <c r="EJ117" s="225"/>
      <c r="EK117" s="229" t="s">
        <v>136</v>
      </c>
      <c r="EL117" s="230" t="s">
        <v>451</v>
      </c>
      <c r="EM117" s="230" t="s">
        <v>146</v>
      </c>
      <c r="EN117" s="230" t="s">
        <v>142</v>
      </c>
      <c r="EO117" s="230" t="s">
        <v>452</v>
      </c>
      <c r="ER117" s="225"/>
      <c r="ES117" s="225"/>
      <c r="ET117" s="229" t="s">
        <v>136</v>
      </c>
      <c r="EU117" s="230" t="s">
        <v>451</v>
      </c>
      <c r="EV117" s="230" t="s">
        <v>146</v>
      </c>
      <c r="EW117" s="230" t="s">
        <v>142</v>
      </c>
      <c r="EX117" s="230" t="s">
        <v>452</v>
      </c>
      <c r="FA117" s="225"/>
      <c r="FB117" s="225"/>
      <c r="FC117" s="229" t="s">
        <v>136</v>
      </c>
      <c r="FD117" s="230" t="s">
        <v>451</v>
      </c>
      <c r="FE117" s="230" t="s">
        <v>146</v>
      </c>
      <c r="FF117" s="230" t="s">
        <v>142</v>
      </c>
      <c r="FG117" s="230" t="s">
        <v>452</v>
      </c>
      <c r="FJ117" s="225"/>
      <c r="FK117" s="225"/>
      <c r="FL117" s="229" t="s">
        <v>136</v>
      </c>
      <c r="FM117" s="230" t="s">
        <v>451</v>
      </c>
      <c r="FN117" s="230" t="s">
        <v>146</v>
      </c>
      <c r="FO117" s="230" t="s">
        <v>142</v>
      </c>
      <c r="FP117" s="230" t="s">
        <v>452</v>
      </c>
      <c r="FS117" s="225"/>
      <c r="FT117" s="225"/>
      <c r="FU117" s="229" t="s">
        <v>136</v>
      </c>
      <c r="FV117" s="230" t="s">
        <v>451</v>
      </c>
      <c r="FW117" s="230" t="s">
        <v>146</v>
      </c>
      <c r="FX117" s="230" t="s">
        <v>142</v>
      </c>
      <c r="FY117" s="230" t="s">
        <v>452</v>
      </c>
      <c r="GB117" s="225"/>
      <c r="GC117" s="225"/>
      <c r="GD117" s="229" t="s">
        <v>136</v>
      </c>
      <c r="GE117" s="230" t="s">
        <v>451</v>
      </c>
      <c r="GF117" s="230" t="s">
        <v>146</v>
      </c>
      <c r="GG117" s="230" t="s">
        <v>142</v>
      </c>
      <c r="GH117" s="230" t="s">
        <v>452</v>
      </c>
      <c r="GK117" s="225"/>
      <c r="GL117" s="225"/>
      <c r="GM117" s="229" t="s">
        <v>136</v>
      </c>
      <c r="GN117" s="230" t="s">
        <v>451</v>
      </c>
      <c r="GO117" s="230" t="s">
        <v>146</v>
      </c>
      <c r="GP117" s="230" t="s">
        <v>142</v>
      </c>
      <c r="GQ117" s="230" t="s">
        <v>452</v>
      </c>
      <c r="GT117" s="225"/>
      <c r="GU117" s="225"/>
      <c r="GV117" s="229" t="s">
        <v>136</v>
      </c>
      <c r="GW117" s="230" t="s">
        <v>451</v>
      </c>
      <c r="GX117" s="230" t="s">
        <v>146</v>
      </c>
      <c r="GY117" s="230" t="s">
        <v>142</v>
      </c>
      <c r="GZ117" s="230" t="s">
        <v>452</v>
      </c>
      <c r="HC117" s="225"/>
      <c r="HD117" s="225"/>
      <c r="HE117" s="229" t="s">
        <v>136</v>
      </c>
      <c r="HF117" s="230" t="s">
        <v>451</v>
      </c>
      <c r="HG117" s="230" t="s">
        <v>146</v>
      </c>
      <c r="HH117" s="230" t="s">
        <v>142</v>
      </c>
      <c r="HI117" s="230" t="s">
        <v>452</v>
      </c>
    </row>
    <row r="118" spans="4:217" ht="14" hidden="1" outlineLevel="1">
      <c r="D118" s="225"/>
      <c r="E118" s="225"/>
      <c r="F118" s="244"/>
      <c r="G118" s="245"/>
      <c r="H118" s="245"/>
      <c r="I118" s="246"/>
      <c r="J118" s="246" t="str">
        <f>IF(SUMPRODUCT((G118:G122)*(H118:H122))=0,"",SUMPRODUCT((G118:G122)*(H118:H122)))</f>
        <v/>
      </c>
      <c r="M118" s="225"/>
      <c r="N118" s="225"/>
      <c r="O118" s="244"/>
      <c r="P118" s="245"/>
      <c r="Q118" s="245"/>
      <c r="R118" s="246"/>
      <c r="S118" s="246" t="str">
        <f>IF(SUMPRODUCT((P118:P122)*(Q118:Q122))=0,"",SUMPRODUCT((P118:P122)*(Q118:Q122)))</f>
        <v/>
      </c>
      <c r="V118" s="225"/>
      <c r="W118" s="225"/>
      <c r="X118" s="244"/>
      <c r="Y118" s="245"/>
      <c r="Z118" s="245"/>
      <c r="AA118" s="246"/>
      <c r="AB118" s="246" t="str">
        <f>IF(SUMPRODUCT((Y118:Y122)*(Z118:Z122))=0,"",SUMPRODUCT((Y118:Y122)*(Z118:Z122)))</f>
        <v/>
      </c>
      <c r="AE118" s="225"/>
      <c r="AF118" s="225"/>
      <c r="AG118" s="244"/>
      <c r="AH118" s="245"/>
      <c r="AI118" s="245"/>
      <c r="AJ118" s="246"/>
      <c r="AK118" s="246" t="str">
        <f>IF(SUMPRODUCT((AH118:AH122)*(AI118:AI122))=0,"",SUMPRODUCT((AH118:AH122)*(AI118:AI122)))</f>
        <v/>
      </c>
      <c r="AN118" s="225"/>
      <c r="AO118" s="225"/>
      <c r="AP118" s="244"/>
      <c r="AQ118" s="245"/>
      <c r="AR118" s="245"/>
      <c r="AS118" s="246"/>
      <c r="AT118" s="246" t="str">
        <f>IF(SUMPRODUCT((AQ118:AQ122)*(AR118:AR122))=0,"",SUMPRODUCT((AQ118:AQ122)*(AR118:AR122)))</f>
        <v/>
      </c>
      <c r="AW118" s="225"/>
      <c r="AX118" s="225"/>
      <c r="AY118" s="244"/>
      <c r="AZ118" s="245"/>
      <c r="BA118" s="245"/>
      <c r="BB118" s="246"/>
      <c r="BC118" s="246" t="str">
        <f>IF(SUMPRODUCT((AZ118:AZ122)*(BA118:BA122))=0,"",SUMPRODUCT((AZ118:AZ122)*(BA118:BA122)))</f>
        <v/>
      </c>
      <c r="BF118" s="225"/>
      <c r="BG118" s="225"/>
      <c r="BH118" s="244"/>
      <c r="BI118" s="245"/>
      <c r="BJ118" s="245"/>
      <c r="BK118" s="246"/>
      <c r="BL118" s="246" t="str">
        <f>IF(SUMPRODUCT((BI118:BI122)*(BJ118:BJ122))=0,"",SUMPRODUCT((BI118:BI122)*(BJ118:BJ122)))</f>
        <v/>
      </c>
      <c r="BO118" s="225"/>
      <c r="BP118" s="225"/>
      <c r="BQ118" s="244"/>
      <c r="BR118" s="245"/>
      <c r="BS118" s="245"/>
      <c r="BT118" s="246"/>
      <c r="BU118" s="246" t="str">
        <f>IF(SUMPRODUCT((BR118:BR122)*(BS118:BS122))=0,"",SUMPRODUCT((BR118:BR122)*(BS118:BS122)))</f>
        <v/>
      </c>
      <c r="BX118" s="225"/>
      <c r="BY118" s="225"/>
      <c r="BZ118" s="244"/>
      <c r="CA118" s="245"/>
      <c r="CB118" s="245"/>
      <c r="CC118" s="246"/>
      <c r="CD118" s="246" t="str">
        <f>IF(SUMPRODUCT((CA118:CA122)*(CB118:CB122))=0,"",SUMPRODUCT((CA118:CA122)*(CB118:CB122)))</f>
        <v/>
      </c>
      <c r="CG118" s="225"/>
      <c r="CH118" s="225"/>
      <c r="CI118" s="244"/>
      <c r="CJ118" s="245"/>
      <c r="CK118" s="245"/>
      <c r="CL118" s="246"/>
      <c r="CM118" s="246" t="str">
        <f>IF(SUMPRODUCT((CJ118:CJ122)*(CK118:CK122))=0,"",SUMPRODUCT((CJ118:CJ122)*(CK118:CK122)))</f>
        <v/>
      </c>
      <c r="CP118" s="225"/>
      <c r="CQ118" s="225"/>
      <c r="CR118" s="244"/>
      <c r="CS118" s="245"/>
      <c r="CT118" s="245"/>
      <c r="CU118" s="246"/>
      <c r="CV118" s="246" t="str">
        <f>IF(SUMPRODUCT((CS118:CS122)*(CT118:CT122))=0,"",SUMPRODUCT((CS118:CS122)*(CT118:CT122)))</f>
        <v/>
      </c>
      <c r="CY118" s="225"/>
      <c r="CZ118" s="225"/>
      <c r="DA118" s="244"/>
      <c r="DB118" s="245"/>
      <c r="DC118" s="245"/>
      <c r="DD118" s="246"/>
      <c r="DE118" s="246" t="str">
        <f>IF(SUMPRODUCT((DB118:DB122)*(DC118:DC122))=0,"",SUMPRODUCT((DB118:DB122)*(DC118:DC122)))</f>
        <v/>
      </c>
      <c r="DH118" s="225"/>
      <c r="DI118" s="225"/>
      <c r="DJ118" s="244"/>
      <c r="DK118" s="245"/>
      <c r="DL118" s="245"/>
      <c r="DM118" s="246"/>
      <c r="DN118" s="246" t="str">
        <f>IF(SUMPRODUCT((DK118:DK122)*(DL118:DL122))=0,"",SUMPRODUCT((DK118:DK122)*(DL118:DL122)))</f>
        <v/>
      </c>
      <c r="DQ118" s="225"/>
      <c r="DR118" s="225"/>
      <c r="DS118" s="244"/>
      <c r="DT118" s="245"/>
      <c r="DU118" s="245"/>
      <c r="DV118" s="246"/>
      <c r="DW118" s="246" t="str">
        <f>IF(SUMPRODUCT((DT118:DT122)*(DU118:DU122))=0,"",SUMPRODUCT((DT118:DT122)*(DU118:DU122)))</f>
        <v/>
      </c>
      <c r="DZ118" s="225"/>
      <c r="EA118" s="225"/>
      <c r="EB118" s="244"/>
      <c r="EC118" s="245"/>
      <c r="ED118" s="245"/>
      <c r="EE118" s="246"/>
      <c r="EF118" s="246" t="str">
        <f>IF(SUMPRODUCT((EC118:EC122)*(ED118:ED122))=0,"",SUMPRODUCT((EC118:EC122)*(ED118:ED122)))</f>
        <v/>
      </c>
      <c r="EI118" s="225"/>
      <c r="EJ118" s="225"/>
      <c r="EK118" s="244"/>
      <c r="EL118" s="245"/>
      <c r="EM118" s="245"/>
      <c r="EN118" s="246"/>
      <c r="EO118" s="246" t="str">
        <f>IF(SUMPRODUCT((EL118:EL122)*(EM118:EM122))=0,"",SUMPRODUCT((EL118:EL122)*(EM118:EM122)))</f>
        <v/>
      </c>
      <c r="ER118" s="225"/>
      <c r="ES118" s="225"/>
      <c r="ET118" s="244"/>
      <c r="EU118" s="245"/>
      <c r="EV118" s="245"/>
      <c r="EW118" s="246"/>
      <c r="EX118" s="246" t="str">
        <f>IF(SUMPRODUCT((EU118:EU122)*(EV118:EV122))=0,"",SUMPRODUCT((EU118:EU122)*(EV118:EV122)))</f>
        <v/>
      </c>
      <c r="FA118" s="225"/>
      <c r="FB118" s="225"/>
      <c r="FC118" s="244"/>
      <c r="FD118" s="245"/>
      <c r="FE118" s="245"/>
      <c r="FF118" s="246"/>
      <c r="FG118" s="246" t="str">
        <f>IF(SUMPRODUCT((FD118:FD122)*(FE118:FE122))=0,"",SUMPRODUCT((FD118:FD122)*(FE118:FE122)))</f>
        <v/>
      </c>
      <c r="FJ118" s="225"/>
      <c r="FK118" s="225"/>
      <c r="FL118" s="244"/>
      <c r="FM118" s="245"/>
      <c r="FN118" s="245"/>
      <c r="FO118" s="246"/>
      <c r="FP118" s="246" t="str">
        <f>IF(SUMPRODUCT((FM118:FM122)*(FN118:FN122))=0,"",SUMPRODUCT((FM118:FM122)*(FN118:FN122)))</f>
        <v/>
      </c>
      <c r="FS118" s="225"/>
      <c r="FT118" s="225"/>
      <c r="FU118" s="244"/>
      <c r="FV118" s="245"/>
      <c r="FW118" s="245"/>
      <c r="FX118" s="246"/>
      <c r="FY118" s="246" t="str">
        <f>IF(SUMPRODUCT((FV118:FV122)*(FW118:FW122))=0,"",SUMPRODUCT((FV118:FV122)*(FW118:FW122)))</f>
        <v/>
      </c>
      <c r="GB118" s="225"/>
      <c r="GC118" s="225"/>
      <c r="GD118" s="244"/>
      <c r="GE118" s="245"/>
      <c r="GF118" s="245"/>
      <c r="GG118" s="246"/>
      <c r="GH118" s="246" t="str">
        <f>IF(SUMPRODUCT((GE118:GE122)*(GF118:GF122))=0,"",SUMPRODUCT((GE118:GE122)*(GF118:GF122)))</f>
        <v/>
      </c>
      <c r="GK118" s="225"/>
      <c r="GL118" s="225"/>
      <c r="GM118" s="244"/>
      <c r="GN118" s="245"/>
      <c r="GO118" s="245"/>
      <c r="GP118" s="246"/>
      <c r="GQ118" s="246" t="str">
        <f>IF(SUMPRODUCT((GN118:GN122)*(GO118:GO122))=0,"",SUMPRODUCT((GN118:GN122)*(GO118:GO122)))</f>
        <v/>
      </c>
      <c r="GT118" s="225"/>
      <c r="GU118" s="225"/>
      <c r="GV118" s="244"/>
      <c r="GW118" s="245"/>
      <c r="GX118" s="245"/>
      <c r="GY118" s="246"/>
      <c r="GZ118" s="246" t="str">
        <f>IF(SUMPRODUCT((GW118:GW122)*(GX118:GX122))=0,"",SUMPRODUCT((GW118:GW122)*(GX118:GX122)))</f>
        <v/>
      </c>
      <c r="HC118" s="225"/>
      <c r="HD118" s="225"/>
      <c r="HE118" s="244"/>
      <c r="HF118" s="245"/>
      <c r="HG118" s="245"/>
      <c r="HH118" s="246"/>
      <c r="HI118" s="246" t="str">
        <f>IF(SUMPRODUCT((HF118:HF122)*(HG118:HG122))=0,"",SUMPRODUCT((HF118:HF122)*(HG118:HG122)))</f>
        <v/>
      </c>
    </row>
    <row r="119" spans="4:217" ht="14" hidden="1" outlineLevel="2">
      <c r="D119" s="225"/>
      <c r="E119" s="225"/>
      <c r="F119" s="231"/>
      <c r="G119" s="232"/>
      <c r="H119" s="232"/>
      <c r="I119" s="233"/>
      <c r="J119" s="246" t="str">
        <f>IF(SUMPRODUCT((G118:G122)*(H118:H122))=0,"",SUMPRODUCT((G118:G122)*(H118:H122)))</f>
        <v/>
      </c>
      <c r="M119" s="225"/>
      <c r="N119" s="225"/>
      <c r="O119" s="231"/>
      <c r="P119" s="232"/>
      <c r="Q119" s="232"/>
      <c r="R119" s="233"/>
      <c r="S119" s="246" t="str">
        <f>IF(SUMPRODUCT((P118:P122)*(Q118:Q122))=0,"",SUMPRODUCT((P118:P122)*(Q118:Q122)))</f>
        <v/>
      </c>
      <c r="V119" s="225"/>
      <c r="W119" s="225"/>
      <c r="X119" s="231"/>
      <c r="Y119" s="232"/>
      <c r="Z119" s="232"/>
      <c r="AA119" s="233"/>
      <c r="AB119" s="246" t="str">
        <f>IF(SUMPRODUCT((Y118:Y122)*(Z118:Z122))=0,"",SUMPRODUCT((Y118:Y122)*(Z118:Z122)))</f>
        <v/>
      </c>
      <c r="AE119" s="225"/>
      <c r="AF119" s="225"/>
      <c r="AG119" s="231"/>
      <c r="AH119" s="232"/>
      <c r="AI119" s="232"/>
      <c r="AJ119" s="233"/>
      <c r="AK119" s="246" t="str">
        <f>IF(SUMPRODUCT((AH118:AH122)*(AI118:AI122))=0,"",SUMPRODUCT((AH118:AH122)*(AI118:AI122)))</f>
        <v/>
      </c>
      <c r="AN119" s="225"/>
      <c r="AO119" s="225"/>
      <c r="AP119" s="231"/>
      <c r="AQ119" s="232"/>
      <c r="AR119" s="232"/>
      <c r="AS119" s="233"/>
      <c r="AT119" s="246" t="str">
        <f>IF(SUMPRODUCT((AQ118:AQ122)*(AR118:AR122))=0,"",SUMPRODUCT((AQ118:AQ122)*(AR118:AR122)))</f>
        <v/>
      </c>
      <c r="AW119" s="225"/>
      <c r="AX119" s="225"/>
      <c r="AY119" s="231"/>
      <c r="AZ119" s="232"/>
      <c r="BA119" s="232"/>
      <c r="BB119" s="233"/>
      <c r="BC119" s="246" t="str">
        <f>IF(SUMPRODUCT((AZ118:AZ122)*(BA118:BA122))=0,"",SUMPRODUCT((AZ118:AZ122)*(BA118:BA122)))</f>
        <v/>
      </c>
      <c r="BF119" s="225"/>
      <c r="BG119" s="225"/>
      <c r="BH119" s="231"/>
      <c r="BI119" s="232"/>
      <c r="BJ119" s="232"/>
      <c r="BK119" s="233"/>
      <c r="BL119" s="246" t="str">
        <f>IF(SUMPRODUCT((BI118:BI122)*(BJ118:BJ122))=0,"",SUMPRODUCT((BI118:BI122)*(BJ118:BJ122)))</f>
        <v/>
      </c>
      <c r="BO119" s="225"/>
      <c r="BP119" s="225"/>
      <c r="BQ119" s="231"/>
      <c r="BR119" s="232"/>
      <c r="BS119" s="232"/>
      <c r="BT119" s="233"/>
      <c r="BU119" s="246" t="str">
        <f>IF(SUMPRODUCT((BR118:BR122)*(BS118:BS122))=0,"",SUMPRODUCT((BR118:BR122)*(BS118:BS122)))</f>
        <v/>
      </c>
      <c r="BX119" s="225"/>
      <c r="BY119" s="225"/>
      <c r="BZ119" s="231"/>
      <c r="CA119" s="232"/>
      <c r="CB119" s="232"/>
      <c r="CC119" s="233"/>
      <c r="CD119" s="246" t="str">
        <f>IF(SUMPRODUCT((CA118:CA122)*(CB118:CB122))=0,"",SUMPRODUCT((CA118:CA122)*(CB118:CB122)))</f>
        <v/>
      </c>
      <c r="CG119" s="225"/>
      <c r="CH119" s="225"/>
      <c r="CI119" s="231"/>
      <c r="CJ119" s="232"/>
      <c r="CK119" s="232"/>
      <c r="CL119" s="233"/>
      <c r="CM119" s="246" t="str">
        <f>IF(SUMPRODUCT((CJ118:CJ122)*(CK118:CK122))=0,"",SUMPRODUCT((CJ118:CJ122)*(CK118:CK122)))</f>
        <v/>
      </c>
      <c r="CP119" s="225"/>
      <c r="CQ119" s="225"/>
      <c r="CR119" s="231"/>
      <c r="CS119" s="232"/>
      <c r="CT119" s="232"/>
      <c r="CU119" s="233"/>
      <c r="CV119" s="246" t="str">
        <f>IF(SUMPRODUCT((CS118:CS122)*(CT118:CT122))=0,"",SUMPRODUCT((CS118:CS122)*(CT118:CT122)))</f>
        <v/>
      </c>
      <c r="CY119" s="225"/>
      <c r="CZ119" s="225"/>
      <c r="DA119" s="231"/>
      <c r="DB119" s="232"/>
      <c r="DC119" s="232"/>
      <c r="DD119" s="233"/>
      <c r="DE119" s="246" t="str">
        <f>IF(SUMPRODUCT((DB118:DB122)*(DC118:DC122))=0,"",SUMPRODUCT((DB118:DB122)*(DC118:DC122)))</f>
        <v/>
      </c>
      <c r="DH119" s="225"/>
      <c r="DI119" s="225"/>
      <c r="DJ119" s="231"/>
      <c r="DK119" s="232"/>
      <c r="DL119" s="232"/>
      <c r="DM119" s="233"/>
      <c r="DN119" s="246" t="str">
        <f>IF(SUMPRODUCT((DK118:DK122)*(DL118:DL122))=0,"",SUMPRODUCT((DK118:DK122)*(DL118:DL122)))</f>
        <v/>
      </c>
      <c r="DQ119" s="225"/>
      <c r="DR119" s="225"/>
      <c r="DS119" s="231"/>
      <c r="DT119" s="232"/>
      <c r="DU119" s="232"/>
      <c r="DV119" s="233"/>
      <c r="DW119" s="246" t="str">
        <f>IF(SUMPRODUCT((DT118:DT122)*(DU118:DU122))=0,"",SUMPRODUCT((DT118:DT122)*(DU118:DU122)))</f>
        <v/>
      </c>
      <c r="DZ119" s="225"/>
      <c r="EA119" s="225"/>
      <c r="EB119" s="231"/>
      <c r="EC119" s="232"/>
      <c r="ED119" s="232"/>
      <c r="EE119" s="233"/>
      <c r="EF119" s="246" t="str">
        <f>IF(SUMPRODUCT((EC118:EC122)*(ED118:ED122))=0,"",SUMPRODUCT((EC118:EC122)*(ED118:ED122)))</f>
        <v/>
      </c>
      <c r="EI119" s="225"/>
      <c r="EJ119" s="225"/>
      <c r="EK119" s="231"/>
      <c r="EL119" s="232"/>
      <c r="EM119" s="232"/>
      <c r="EN119" s="233"/>
      <c r="EO119" s="246" t="str">
        <f>IF(SUMPRODUCT((EL118:EL122)*(EM118:EM122))=0,"",SUMPRODUCT((EL118:EL122)*(EM118:EM122)))</f>
        <v/>
      </c>
      <c r="ER119" s="225"/>
      <c r="ES119" s="225"/>
      <c r="ET119" s="231"/>
      <c r="EU119" s="232"/>
      <c r="EV119" s="232"/>
      <c r="EW119" s="233"/>
      <c r="EX119" s="246" t="str">
        <f>IF(SUMPRODUCT((EU118:EU122)*(EV118:EV122))=0,"",SUMPRODUCT((EU118:EU122)*(EV118:EV122)))</f>
        <v/>
      </c>
      <c r="FA119" s="225"/>
      <c r="FB119" s="225"/>
      <c r="FC119" s="231"/>
      <c r="FD119" s="232"/>
      <c r="FE119" s="232"/>
      <c r="FF119" s="233"/>
      <c r="FG119" s="246" t="str">
        <f>IF(SUMPRODUCT((FD118:FD122)*(FE118:FE122))=0,"",SUMPRODUCT((FD118:FD122)*(FE118:FE122)))</f>
        <v/>
      </c>
      <c r="FJ119" s="225"/>
      <c r="FK119" s="225"/>
      <c r="FL119" s="231"/>
      <c r="FM119" s="232"/>
      <c r="FN119" s="232"/>
      <c r="FO119" s="233"/>
      <c r="FP119" s="246" t="str">
        <f>IF(SUMPRODUCT((FM118:FM122)*(FN118:FN122))=0,"",SUMPRODUCT((FM118:FM122)*(FN118:FN122)))</f>
        <v/>
      </c>
      <c r="FS119" s="225"/>
      <c r="FT119" s="225"/>
      <c r="FU119" s="231"/>
      <c r="FV119" s="232"/>
      <c r="FW119" s="232"/>
      <c r="FX119" s="233"/>
      <c r="FY119" s="246" t="str">
        <f>IF(SUMPRODUCT((FV118:FV122)*(FW118:FW122))=0,"",SUMPRODUCT((FV118:FV122)*(FW118:FW122)))</f>
        <v/>
      </c>
      <c r="GB119" s="225"/>
      <c r="GC119" s="225"/>
      <c r="GD119" s="231"/>
      <c r="GE119" s="232"/>
      <c r="GF119" s="232"/>
      <c r="GG119" s="233"/>
      <c r="GH119" s="246" t="str">
        <f>IF(SUMPRODUCT((GE118:GE122)*(GF118:GF122))=0,"",SUMPRODUCT((GE118:GE122)*(GF118:GF122)))</f>
        <v/>
      </c>
      <c r="GK119" s="225"/>
      <c r="GL119" s="225"/>
      <c r="GM119" s="231"/>
      <c r="GN119" s="232"/>
      <c r="GO119" s="232"/>
      <c r="GP119" s="233"/>
      <c r="GQ119" s="246" t="str">
        <f>IF(SUMPRODUCT((GN118:GN122)*(GO118:GO122))=0,"",SUMPRODUCT((GN118:GN122)*(GO118:GO122)))</f>
        <v/>
      </c>
      <c r="GT119" s="225"/>
      <c r="GU119" s="225"/>
      <c r="GV119" s="231"/>
      <c r="GW119" s="232"/>
      <c r="GX119" s="232"/>
      <c r="GY119" s="233"/>
      <c r="GZ119" s="246" t="str">
        <f>IF(SUMPRODUCT((GW118:GW122)*(GX118:GX122))=0,"",SUMPRODUCT((GW118:GW122)*(GX118:GX122)))</f>
        <v/>
      </c>
      <c r="HC119" s="225"/>
      <c r="HD119" s="225"/>
      <c r="HE119" s="231"/>
      <c r="HF119" s="232"/>
      <c r="HG119" s="232"/>
      <c r="HH119" s="233"/>
      <c r="HI119" s="246" t="str">
        <f>IF(SUMPRODUCT((HF118:HF122)*(HG118:HG122))=0,"",SUMPRODUCT((HF118:HF122)*(HG118:HG122)))</f>
        <v/>
      </c>
    </row>
    <row r="120" spans="4:217" ht="14" hidden="1" outlineLevel="2">
      <c r="D120" s="225"/>
      <c r="E120" s="225"/>
      <c r="F120" s="231"/>
      <c r="G120" s="232"/>
      <c r="H120" s="232"/>
      <c r="I120" s="233"/>
      <c r="J120" s="246" t="str">
        <f>IF(SUMPRODUCT((G118:G122)*(H118:H122))=0,"",SUMPRODUCT((G118:G122)*(H118:H122)))</f>
        <v/>
      </c>
      <c r="M120" s="225"/>
      <c r="N120" s="225"/>
      <c r="O120" s="231"/>
      <c r="P120" s="232"/>
      <c r="Q120" s="232"/>
      <c r="R120" s="233"/>
      <c r="S120" s="246" t="str">
        <f>IF(SUMPRODUCT((P118:P122)*(Q118:Q122))=0,"",SUMPRODUCT((P118:P122)*(Q118:Q122)))</f>
        <v/>
      </c>
      <c r="V120" s="225"/>
      <c r="W120" s="225"/>
      <c r="X120" s="231"/>
      <c r="Y120" s="232"/>
      <c r="Z120" s="232"/>
      <c r="AA120" s="233"/>
      <c r="AB120" s="246" t="str">
        <f>IF(SUMPRODUCT((Y118:Y122)*(Z118:Z122))=0,"",SUMPRODUCT((Y118:Y122)*(Z118:Z122)))</f>
        <v/>
      </c>
      <c r="AE120" s="225"/>
      <c r="AF120" s="225"/>
      <c r="AG120" s="231"/>
      <c r="AH120" s="232"/>
      <c r="AI120" s="232"/>
      <c r="AJ120" s="233"/>
      <c r="AK120" s="246" t="str">
        <f>IF(SUMPRODUCT((AH118:AH122)*(AI118:AI122))=0,"",SUMPRODUCT((AH118:AH122)*(AI118:AI122)))</f>
        <v/>
      </c>
      <c r="AN120" s="225"/>
      <c r="AO120" s="225"/>
      <c r="AP120" s="231"/>
      <c r="AQ120" s="232"/>
      <c r="AR120" s="232"/>
      <c r="AS120" s="233"/>
      <c r="AT120" s="246" t="str">
        <f>IF(SUMPRODUCT((AQ118:AQ122)*(AR118:AR122))=0,"",SUMPRODUCT((AQ118:AQ122)*(AR118:AR122)))</f>
        <v/>
      </c>
      <c r="AW120" s="225"/>
      <c r="AX120" s="225"/>
      <c r="AY120" s="231"/>
      <c r="AZ120" s="232"/>
      <c r="BA120" s="232"/>
      <c r="BB120" s="233"/>
      <c r="BC120" s="246" t="str">
        <f>IF(SUMPRODUCT((AZ118:AZ122)*(BA118:BA122))=0,"",SUMPRODUCT((AZ118:AZ122)*(BA118:BA122)))</f>
        <v/>
      </c>
      <c r="BF120" s="225"/>
      <c r="BG120" s="225"/>
      <c r="BH120" s="231"/>
      <c r="BI120" s="232"/>
      <c r="BJ120" s="232"/>
      <c r="BK120" s="233"/>
      <c r="BL120" s="246" t="str">
        <f>IF(SUMPRODUCT((BI118:BI122)*(BJ118:BJ122))=0,"",SUMPRODUCT((BI118:BI122)*(BJ118:BJ122)))</f>
        <v/>
      </c>
      <c r="BO120" s="225"/>
      <c r="BP120" s="225"/>
      <c r="BQ120" s="231"/>
      <c r="BR120" s="232"/>
      <c r="BS120" s="232"/>
      <c r="BT120" s="233"/>
      <c r="BU120" s="246" t="str">
        <f>IF(SUMPRODUCT((BR118:BR122)*(BS118:BS122))=0,"",SUMPRODUCT((BR118:BR122)*(BS118:BS122)))</f>
        <v/>
      </c>
      <c r="BX120" s="225"/>
      <c r="BY120" s="225"/>
      <c r="BZ120" s="231"/>
      <c r="CA120" s="232"/>
      <c r="CB120" s="232"/>
      <c r="CC120" s="233"/>
      <c r="CD120" s="246" t="str">
        <f>IF(SUMPRODUCT((CA118:CA122)*(CB118:CB122))=0,"",SUMPRODUCT((CA118:CA122)*(CB118:CB122)))</f>
        <v/>
      </c>
      <c r="CG120" s="225"/>
      <c r="CH120" s="225"/>
      <c r="CI120" s="231"/>
      <c r="CJ120" s="232"/>
      <c r="CK120" s="232"/>
      <c r="CL120" s="233"/>
      <c r="CM120" s="246" t="str">
        <f>IF(SUMPRODUCT((CJ118:CJ122)*(CK118:CK122))=0,"",SUMPRODUCT((CJ118:CJ122)*(CK118:CK122)))</f>
        <v/>
      </c>
      <c r="CP120" s="225"/>
      <c r="CQ120" s="225"/>
      <c r="CR120" s="231"/>
      <c r="CS120" s="232"/>
      <c r="CT120" s="232"/>
      <c r="CU120" s="233"/>
      <c r="CV120" s="246" t="str">
        <f>IF(SUMPRODUCT((CS118:CS122)*(CT118:CT122))=0,"",SUMPRODUCT((CS118:CS122)*(CT118:CT122)))</f>
        <v/>
      </c>
      <c r="CY120" s="225"/>
      <c r="CZ120" s="225"/>
      <c r="DA120" s="231"/>
      <c r="DB120" s="232"/>
      <c r="DC120" s="232"/>
      <c r="DD120" s="233"/>
      <c r="DE120" s="246" t="str">
        <f>IF(SUMPRODUCT((DB118:DB122)*(DC118:DC122))=0,"",SUMPRODUCT((DB118:DB122)*(DC118:DC122)))</f>
        <v/>
      </c>
      <c r="DH120" s="225"/>
      <c r="DI120" s="225"/>
      <c r="DJ120" s="231"/>
      <c r="DK120" s="232"/>
      <c r="DL120" s="232"/>
      <c r="DM120" s="233"/>
      <c r="DN120" s="246" t="str">
        <f>IF(SUMPRODUCT((DK118:DK122)*(DL118:DL122))=0,"",SUMPRODUCT((DK118:DK122)*(DL118:DL122)))</f>
        <v/>
      </c>
      <c r="DQ120" s="225"/>
      <c r="DR120" s="225"/>
      <c r="DS120" s="231"/>
      <c r="DT120" s="232"/>
      <c r="DU120" s="232"/>
      <c r="DV120" s="233"/>
      <c r="DW120" s="246" t="str">
        <f>IF(SUMPRODUCT((DT118:DT122)*(DU118:DU122))=0,"",SUMPRODUCT((DT118:DT122)*(DU118:DU122)))</f>
        <v/>
      </c>
      <c r="DZ120" s="225"/>
      <c r="EA120" s="225"/>
      <c r="EB120" s="231"/>
      <c r="EC120" s="232"/>
      <c r="ED120" s="232"/>
      <c r="EE120" s="233"/>
      <c r="EF120" s="246" t="str">
        <f>IF(SUMPRODUCT((EC118:EC122)*(ED118:ED122))=0,"",SUMPRODUCT((EC118:EC122)*(ED118:ED122)))</f>
        <v/>
      </c>
      <c r="EI120" s="225"/>
      <c r="EJ120" s="225"/>
      <c r="EK120" s="231"/>
      <c r="EL120" s="232"/>
      <c r="EM120" s="232"/>
      <c r="EN120" s="233"/>
      <c r="EO120" s="246" t="str">
        <f>IF(SUMPRODUCT((EL118:EL122)*(EM118:EM122))=0,"",SUMPRODUCT((EL118:EL122)*(EM118:EM122)))</f>
        <v/>
      </c>
      <c r="ER120" s="225"/>
      <c r="ES120" s="225"/>
      <c r="ET120" s="231"/>
      <c r="EU120" s="232"/>
      <c r="EV120" s="232"/>
      <c r="EW120" s="233"/>
      <c r="EX120" s="246" t="str">
        <f>IF(SUMPRODUCT((EU118:EU122)*(EV118:EV122))=0,"",SUMPRODUCT((EU118:EU122)*(EV118:EV122)))</f>
        <v/>
      </c>
      <c r="FA120" s="225"/>
      <c r="FB120" s="225"/>
      <c r="FC120" s="231"/>
      <c r="FD120" s="232"/>
      <c r="FE120" s="232"/>
      <c r="FF120" s="233"/>
      <c r="FG120" s="246" t="str">
        <f>IF(SUMPRODUCT((FD118:FD122)*(FE118:FE122))=0,"",SUMPRODUCT((FD118:FD122)*(FE118:FE122)))</f>
        <v/>
      </c>
      <c r="FJ120" s="225"/>
      <c r="FK120" s="225"/>
      <c r="FL120" s="231"/>
      <c r="FM120" s="232"/>
      <c r="FN120" s="232"/>
      <c r="FO120" s="233"/>
      <c r="FP120" s="246" t="str">
        <f>IF(SUMPRODUCT((FM118:FM122)*(FN118:FN122))=0,"",SUMPRODUCT((FM118:FM122)*(FN118:FN122)))</f>
        <v/>
      </c>
      <c r="FS120" s="225"/>
      <c r="FT120" s="225"/>
      <c r="FU120" s="231"/>
      <c r="FV120" s="232"/>
      <c r="FW120" s="232"/>
      <c r="FX120" s="233"/>
      <c r="FY120" s="246" t="str">
        <f>IF(SUMPRODUCT((FV118:FV122)*(FW118:FW122))=0,"",SUMPRODUCT((FV118:FV122)*(FW118:FW122)))</f>
        <v/>
      </c>
      <c r="GB120" s="225"/>
      <c r="GC120" s="225"/>
      <c r="GD120" s="231"/>
      <c r="GE120" s="232"/>
      <c r="GF120" s="232"/>
      <c r="GG120" s="233"/>
      <c r="GH120" s="246" t="str">
        <f>IF(SUMPRODUCT((GE118:GE122)*(GF118:GF122))=0,"",SUMPRODUCT((GE118:GE122)*(GF118:GF122)))</f>
        <v/>
      </c>
      <c r="GK120" s="225"/>
      <c r="GL120" s="225"/>
      <c r="GM120" s="231"/>
      <c r="GN120" s="232"/>
      <c r="GO120" s="232"/>
      <c r="GP120" s="233"/>
      <c r="GQ120" s="246" t="str">
        <f>IF(SUMPRODUCT((GN118:GN122)*(GO118:GO122))=0,"",SUMPRODUCT((GN118:GN122)*(GO118:GO122)))</f>
        <v/>
      </c>
      <c r="GT120" s="225"/>
      <c r="GU120" s="225"/>
      <c r="GV120" s="231"/>
      <c r="GW120" s="232"/>
      <c r="GX120" s="232"/>
      <c r="GY120" s="233"/>
      <c r="GZ120" s="246" t="str">
        <f>IF(SUMPRODUCT((GW118:GW122)*(GX118:GX122))=0,"",SUMPRODUCT((GW118:GW122)*(GX118:GX122)))</f>
        <v/>
      </c>
      <c r="HC120" s="225"/>
      <c r="HD120" s="225"/>
      <c r="HE120" s="231"/>
      <c r="HF120" s="232"/>
      <c r="HG120" s="232"/>
      <c r="HH120" s="233"/>
      <c r="HI120" s="246" t="str">
        <f>IF(SUMPRODUCT((HF118:HF122)*(HG118:HG122))=0,"",SUMPRODUCT((HF118:HF122)*(HG118:HG122)))</f>
        <v/>
      </c>
    </row>
    <row r="121" spans="4:217" ht="14" hidden="1" outlineLevel="2">
      <c r="D121" s="225"/>
      <c r="E121" s="225"/>
      <c r="F121" s="231"/>
      <c r="G121" s="232"/>
      <c r="H121" s="232"/>
      <c r="I121" s="233"/>
      <c r="J121" s="246" t="str">
        <f>IF(SUMPRODUCT((G118:G122)*(H118:H122))=0,"",SUMPRODUCT((G118:G122)*(H118:H122)))</f>
        <v/>
      </c>
      <c r="M121" s="225"/>
      <c r="N121" s="225"/>
      <c r="O121" s="231"/>
      <c r="P121" s="232"/>
      <c r="Q121" s="232"/>
      <c r="R121" s="233"/>
      <c r="S121" s="246" t="str">
        <f>IF(SUMPRODUCT((P118:P122)*(Q118:Q122))=0,"",SUMPRODUCT((P118:P122)*(Q118:Q122)))</f>
        <v/>
      </c>
      <c r="V121" s="225"/>
      <c r="W121" s="225"/>
      <c r="X121" s="231"/>
      <c r="Y121" s="232"/>
      <c r="Z121" s="232"/>
      <c r="AA121" s="233"/>
      <c r="AB121" s="246" t="str">
        <f>IF(SUMPRODUCT((Y118:Y122)*(Z118:Z122))=0,"",SUMPRODUCT((Y118:Y122)*(Z118:Z122)))</f>
        <v/>
      </c>
      <c r="AE121" s="225"/>
      <c r="AF121" s="225"/>
      <c r="AG121" s="231"/>
      <c r="AH121" s="232"/>
      <c r="AI121" s="232"/>
      <c r="AJ121" s="233"/>
      <c r="AK121" s="246" t="str">
        <f>IF(SUMPRODUCT((AH118:AH122)*(AI118:AI122))=0,"",SUMPRODUCT((AH118:AH122)*(AI118:AI122)))</f>
        <v/>
      </c>
      <c r="AN121" s="225"/>
      <c r="AO121" s="225"/>
      <c r="AP121" s="231"/>
      <c r="AQ121" s="232"/>
      <c r="AR121" s="232"/>
      <c r="AS121" s="233"/>
      <c r="AT121" s="246" t="str">
        <f>IF(SUMPRODUCT((AQ118:AQ122)*(AR118:AR122))=0,"",SUMPRODUCT((AQ118:AQ122)*(AR118:AR122)))</f>
        <v/>
      </c>
      <c r="AW121" s="225"/>
      <c r="AX121" s="225"/>
      <c r="AY121" s="231"/>
      <c r="AZ121" s="232"/>
      <c r="BA121" s="232"/>
      <c r="BB121" s="233"/>
      <c r="BC121" s="246" t="str">
        <f>IF(SUMPRODUCT((AZ118:AZ122)*(BA118:BA122))=0,"",SUMPRODUCT((AZ118:AZ122)*(BA118:BA122)))</f>
        <v/>
      </c>
      <c r="BF121" s="225"/>
      <c r="BG121" s="225"/>
      <c r="BH121" s="231"/>
      <c r="BI121" s="232"/>
      <c r="BJ121" s="232"/>
      <c r="BK121" s="233"/>
      <c r="BL121" s="246" t="str">
        <f>IF(SUMPRODUCT((BI118:BI122)*(BJ118:BJ122))=0,"",SUMPRODUCT((BI118:BI122)*(BJ118:BJ122)))</f>
        <v/>
      </c>
      <c r="BO121" s="225"/>
      <c r="BP121" s="225"/>
      <c r="BQ121" s="231"/>
      <c r="BR121" s="232"/>
      <c r="BS121" s="232"/>
      <c r="BT121" s="233"/>
      <c r="BU121" s="246" t="str">
        <f>IF(SUMPRODUCT((BR118:BR122)*(BS118:BS122))=0,"",SUMPRODUCT((BR118:BR122)*(BS118:BS122)))</f>
        <v/>
      </c>
      <c r="BX121" s="225"/>
      <c r="BY121" s="225"/>
      <c r="BZ121" s="231"/>
      <c r="CA121" s="232"/>
      <c r="CB121" s="232"/>
      <c r="CC121" s="233"/>
      <c r="CD121" s="246" t="str">
        <f>IF(SUMPRODUCT((CA118:CA122)*(CB118:CB122))=0,"",SUMPRODUCT((CA118:CA122)*(CB118:CB122)))</f>
        <v/>
      </c>
      <c r="CG121" s="225"/>
      <c r="CH121" s="225"/>
      <c r="CI121" s="231"/>
      <c r="CJ121" s="232"/>
      <c r="CK121" s="232"/>
      <c r="CL121" s="233"/>
      <c r="CM121" s="246" t="str">
        <f>IF(SUMPRODUCT((CJ118:CJ122)*(CK118:CK122))=0,"",SUMPRODUCT((CJ118:CJ122)*(CK118:CK122)))</f>
        <v/>
      </c>
      <c r="CP121" s="225"/>
      <c r="CQ121" s="225"/>
      <c r="CR121" s="231"/>
      <c r="CS121" s="232"/>
      <c r="CT121" s="232"/>
      <c r="CU121" s="233"/>
      <c r="CV121" s="246" t="str">
        <f>IF(SUMPRODUCT((CS118:CS122)*(CT118:CT122))=0,"",SUMPRODUCT((CS118:CS122)*(CT118:CT122)))</f>
        <v/>
      </c>
      <c r="CY121" s="225"/>
      <c r="CZ121" s="225"/>
      <c r="DA121" s="231"/>
      <c r="DB121" s="232"/>
      <c r="DC121" s="232"/>
      <c r="DD121" s="233"/>
      <c r="DE121" s="246" t="str">
        <f>IF(SUMPRODUCT((DB118:DB122)*(DC118:DC122))=0,"",SUMPRODUCT((DB118:DB122)*(DC118:DC122)))</f>
        <v/>
      </c>
      <c r="DH121" s="225"/>
      <c r="DI121" s="225"/>
      <c r="DJ121" s="231"/>
      <c r="DK121" s="232"/>
      <c r="DL121" s="232"/>
      <c r="DM121" s="233"/>
      <c r="DN121" s="246" t="str">
        <f>IF(SUMPRODUCT((DK118:DK122)*(DL118:DL122))=0,"",SUMPRODUCT((DK118:DK122)*(DL118:DL122)))</f>
        <v/>
      </c>
      <c r="DQ121" s="225"/>
      <c r="DR121" s="225"/>
      <c r="DS121" s="231"/>
      <c r="DT121" s="232"/>
      <c r="DU121" s="232"/>
      <c r="DV121" s="233"/>
      <c r="DW121" s="246" t="str">
        <f>IF(SUMPRODUCT((DT118:DT122)*(DU118:DU122))=0,"",SUMPRODUCT((DT118:DT122)*(DU118:DU122)))</f>
        <v/>
      </c>
      <c r="DZ121" s="225"/>
      <c r="EA121" s="225"/>
      <c r="EB121" s="231"/>
      <c r="EC121" s="232"/>
      <c r="ED121" s="232"/>
      <c r="EE121" s="233"/>
      <c r="EF121" s="246" t="str">
        <f>IF(SUMPRODUCT((EC118:EC122)*(ED118:ED122))=0,"",SUMPRODUCT((EC118:EC122)*(ED118:ED122)))</f>
        <v/>
      </c>
      <c r="EI121" s="225"/>
      <c r="EJ121" s="225"/>
      <c r="EK121" s="231"/>
      <c r="EL121" s="232"/>
      <c r="EM121" s="232"/>
      <c r="EN121" s="233"/>
      <c r="EO121" s="246" t="str">
        <f>IF(SUMPRODUCT((EL118:EL122)*(EM118:EM122))=0,"",SUMPRODUCT((EL118:EL122)*(EM118:EM122)))</f>
        <v/>
      </c>
      <c r="ER121" s="225"/>
      <c r="ES121" s="225"/>
      <c r="ET121" s="231"/>
      <c r="EU121" s="232"/>
      <c r="EV121" s="232"/>
      <c r="EW121" s="233"/>
      <c r="EX121" s="246" t="str">
        <f>IF(SUMPRODUCT((EU118:EU122)*(EV118:EV122))=0,"",SUMPRODUCT((EU118:EU122)*(EV118:EV122)))</f>
        <v/>
      </c>
      <c r="FA121" s="225"/>
      <c r="FB121" s="225"/>
      <c r="FC121" s="231"/>
      <c r="FD121" s="232"/>
      <c r="FE121" s="232"/>
      <c r="FF121" s="233"/>
      <c r="FG121" s="246" t="str">
        <f>IF(SUMPRODUCT((FD118:FD122)*(FE118:FE122))=0,"",SUMPRODUCT((FD118:FD122)*(FE118:FE122)))</f>
        <v/>
      </c>
      <c r="FJ121" s="225"/>
      <c r="FK121" s="225"/>
      <c r="FL121" s="231"/>
      <c r="FM121" s="232"/>
      <c r="FN121" s="232"/>
      <c r="FO121" s="233"/>
      <c r="FP121" s="246" t="str">
        <f>IF(SUMPRODUCT((FM118:FM122)*(FN118:FN122))=0,"",SUMPRODUCT((FM118:FM122)*(FN118:FN122)))</f>
        <v/>
      </c>
      <c r="FS121" s="225"/>
      <c r="FT121" s="225"/>
      <c r="FU121" s="231"/>
      <c r="FV121" s="232"/>
      <c r="FW121" s="232"/>
      <c r="FX121" s="233"/>
      <c r="FY121" s="246" t="str">
        <f>IF(SUMPRODUCT((FV118:FV122)*(FW118:FW122))=0,"",SUMPRODUCT((FV118:FV122)*(FW118:FW122)))</f>
        <v/>
      </c>
      <c r="GB121" s="225"/>
      <c r="GC121" s="225"/>
      <c r="GD121" s="231"/>
      <c r="GE121" s="232"/>
      <c r="GF121" s="232"/>
      <c r="GG121" s="233"/>
      <c r="GH121" s="246" t="str">
        <f>IF(SUMPRODUCT((GE118:GE122)*(GF118:GF122))=0,"",SUMPRODUCT((GE118:GE122)*(GF118:GF122)))</f>
        <v/>
      </c>
      <c r="GK121" s="225"/>
      <c r="GL121" s="225"/>
      <c r="GM121" s="231"/>
      <c r="GN121" s="232"/>
      <c r="GO121" s="232"/>
      <c r="GP121" s="233"/>
      <c r="GQ121" s="246" t="str">
        <f>IF(SUMPRODUCT((GN118:GN122)*(GO118:GO122))=0,"",SUMPRODUCT((GN118:GN122)*(GO118:GO122)))</f>
        <v/>
      </c>
      <c r="GT121" s="225"/>
      <c r="GU121" s="225"/>
      <c r="GV121" s="231"/>
      <c r="GW121" s="232"/>
      <c r="GX121" s="232"/>
      <c r="GY121" s="233"/>
      <c r="GZ121" s="246" t="str">
        <f>IF(SUMPRODUCT((GW118:GW122)*(GX118:GX122))=0,"",SUMPRODUCT((GW118:GW122)*(GX118:GX122)))</f>
        <v/>
      </c>
      <c r="HC121" s="225"/>
      <c r="HD121" s="225"/>
      <c r="HE121" s="231"/>
      <c r="HF121" s="232"/>
      <c r="HG121" s="232"/>
      <c r="HH121" s="233"/>
      <c r="HI121" s="246" t="str">
        <f>IF(SUMPRODUCT((HF118:HF122)*(HG118:HG122))=0,"",SUMPRODUCT((HF118:HF122)*(HG118:HG122)))</f>
        <v/>
      </c>
    </row>
    <row r="122" spans="4:217" ht="14" hidden="1" outlineLevel="2">
      <c r="D122" s="225"/>
      <c r="E122" s="225"/>
      <c r="F122" s="231"/>
      <c r="G122" s="232"/>
      <c r="H122" s="232"/>
      <c r="I122" s="233"/>
      <c r="J122" s="246" t="str">
        <f>IF(SUMPRODUCT((G118:G122)*(H118:H122))=0,"",SUMPRODUCT((G118:G122)*(H118:H122)))</f>
        <v/>
      </c>
      <c r="M122" s="225"/>
      <c r="N122" s="225"/>
      <c r="O122" s="231"/>
      <c r="P122" s="232"/>
      <c r="Q122" s="232"/>
      <c r="R122" s="233"/>
      <c r="S122" s="246" t="str">
        <f>IF(SUMPRODUCT((P118:P122)*(Q118:Q122))=0,"",SUMPRODUCT((P118:P122)*(Q118:Q122)))</f>
        <v/>
      </c>
      <c r="V122" s="225"/>
      <c r="W122" s="225"/>
      <c r="X122" s="231"/>
      <c r="Y122" s="232"/>
      <c r="Z122" s="232"/>
      <c r="AA122" s="233"/>
      <c r="AB122" s="246" t="str">
        <f>IF(SUMPRODUCT((Y118:Y122)*(Z118:Z122))=0,"",SUMPRODUCT((Y118:Y122)*(Z118:Z122)))</f>
        <v/>
      </c>
      <c r="AE122" s="225"/>
      <c r="AF122" s="225"/>
      <c r="AG122" s="231"/>
      <c r="AH122" s="232"/>
      <c r="AI122" s="232"/>
      <c r="AJ122" s="233"/>
      <c r="AK122" s="246" t="str">
        <f>IF(SUMPRODUCT((AH118:AH122)*(AI118:AI122))=0,"",SUMPRODUCT((AH118:AH122)*(AI118:AI122)))</f>
        <v/>
      </c>
      <c r="AN122" s="225"/>
      <c r="AO122" s="225"/>
      <c r="AP122" s="231"/>
      <c r="AQ122" s="232"/>
      <c r="AR122" s="232"/>
      <c r="AS122" s="233"/>
      <c r="AT122" s="246" t="str">
        <f>IF(SUMPRODUCT((AQ118:AQ122)*(AR118:AR122))=0,"",SUMPRODUCT((AQ118:AQ122)*(AR118:AR122)))</f>
        <v/>
      </c>
      <c r="AW122" s="225"/>
      <c r="AX122" s="225"/>
      <c r="AY122" s="231"/>
      <c r="AZ122" s="232"/>
      <c r="BA122" s="232"/>
      <c r="BB122" s="233"/>
      <c r="BC122" s="246" t="str">
        <f>IF(SUMPRODUCT((AZ118:AZ122)*(BA118:BA122))=0,"",SUMPRODUCT((AZ118:AZ122)*(BA118:BA122)))</f>
        <v/>
      </c>
      <c r="BF122" s="225"/>
      <c r="BG122" s="225"/>
      <c r="BH122" s="231"/>
      <c r="BI122" s="232"/>
      <c r="BJ122" s="232"/>
      <c r="BK122" s="233"/>
      <c r="BL122" s="246" t="str">
        <f>IF(SUMPRODUCT((BI118:BI122)*(BJ118:BJ122))=0,"",SUMPRODUCT((BI118:BI122)*(BJ118:BJ122)))</f>
        <v/>
      </c>
      <c r="BO122" s="225"/>
      <c r="BP122" s="225"/>
      <c r="BQ122" s="231"/>
      <c r="BR122" s="232"/>
      <c r="BS122" s="232"/>
      <c r="BT122" s="233"/>
      <c r="BU122" s="246" t="str">
        <f>IF(SUMPRODUCT((BR118:BR122)*(BS118:BS122))=0,"",SUMPRODUCT((BR118:BR122)*(BS118:BS122)))</f>
        <v/>
      </c>
      <c r="BX122" s="225"/>
      <c r="BY122" s="225"/>
      <c r="BZ122" s="231"/>
      <c r="CA122" s="232"/>
      <c r="CB122" s="232"/>
      <c r="CC122" s="233"/>
      <c r="CD122" s="246" t="str">
        <f>IF(SUMPRODUCT((CA118:CA122)*(CB118:CB122))=0,"",SUMPRODUCT((CA118:CA122)*(CB118:CB122)))</f>
        <v/>
      </c>
      <c r="CG122" s="225"/>
      <c r="CH122" s="225"/>
      <c r="CI122" s="231"/>
      <c r="CJ122" s="232"/>
      <c r="CK122" s="232"/>
      <c r="CL122" s="233"/>
      <c r="CM122" s="246" t="str">
        <f>IF(SUMPRODUCT((CJ118:CJ122)*(CK118:CK122))=0,"",SUMPRODUCT((CJ118:CJ122)*(CK118:CK122)))</f>
        <v/>
      </c>
      <c r="CP122" s="225"/>
      <c r="CQ122" s="225"/>
      <c r="CR122" s="231"/>
      <c r="CS122" s="232"/>
      <c r="CT122" s="232"/>
      <c r="CU122" s="233"/>
      <c r="CV122" s="246" t="str">
        <f>IF(SUMPRODUCT((CS118:CS122)*(CT118:CT122))=0,"",SUMPRODUCT((CS118:CS122)*(CT118:CT122)))</f>
        <v/>
      </c>
      <c r="CY122" s="225"/>
      <c r="CZ122" s="225"/>
      <c r="DA122" s="231"/>
      <c r="DB122" s="232"/>
      <c r="DC122" s="232"/>
      <c r="DD122" s="233"/>
      <c r="DE122" s="246" t="str">
        <f>IF(SUMPRODUCT((DB118:DB122)*(DC118:DC122))=0,"",SUMPRODUCT((DB118:DB122)*(DC118:DC122)))</f>
        <v/>
      </c>
      <c r="DH122" s="225"/>
      <c r="DI122" s="225"/>
      <c r="DJ122" s="231"/>
      <c r="DK122" s="232"/>
      <c r="DL122" s="232"/>
      <c r="DM122" s="233"/>
      <c r="DN122" s="246" t="str">
        <f>IF(SUMPRODUCT((DK118:DK122)*(DL118:DL122))=0,"",SUMPRODUCT((DK118:DK122)*(DL118:DL122)))</f>
        <v/>
      </c>
      <c r="DQ122" s="225"/>
      <c r="DR122" s="225"/>
      <c r="DS122" s="231"/>
      <c r="DT122" s="232"/>
      <c r="DU122" s="232"/>
      <c r="DV122" s="233"/>
      <c r="DW122" s="246" t="str">
        <f>IF(SUMPRODUCT((DT118:DT122)*(DU118:DU122))=0,"",SUMPRODUCT((DT118:DT122)*(DU118:DU122)))</f>
        <v/>
      </c>
      <c r="DZ122" s="225"/>
      <c r="EA122" s="225"/>
      <c r="EB122" s="231"/>
      <c r="EC122" s="232"/>
      <c r="ED122" s="232"/>
      <c r="EE122" s="233"/>
      <c r="EF122" s="246" t="str">
        <f>IF(SUMPRODUCT((EC118:EC122)*(ED118:ED122))=0,"",SUMPRODUCT((EC118:EC122)*(ED118:ED122)))</f>
        <v/>
      </c>
      <c r="EI122" s="225"/>
      <c r="EJ122" s="225"/>
      <c r="EK122" s="231"/>
      <c r="EL122" s="232"/>
      <c r="EM122" s="232"/>
      <c r="EN122" s="233"/>
      <c r="EO122" s="246" t="str">
        <f>IF(SUMPRODUCT((EL118:EL122)*(EM118:EM122))=0,"",SUMPRODUCT((EL118:EL122)*(EM118:EM122)))</f>
        <v/>
      </c>
      <c r="ER122" s="225"/>
      <c r="ES122" s="225"/>
      <c r="ET122" s="231"/>
      <c r="EU122" s="232"/>
      <c r="EV122" s="232"/>
      <c r="EW122" s="233"/>
      <c r="EX122" s="246" t="str">
        <f>IF(SUMPRODUCT((EU118:EU122)*(EV118:EV122))=0,"",SUMPRODUCT((EU118:EU122)*(EV118:EV122)))</f>
        <v/>
      </c>
      <c r="FA122" s="225"/>
      <c r="FB122" s="225"/>
      <c r="FC122" s="231"/>
      <c r="FD122" s="232"/>
      <c r="FE122" s="232"/>
      <c r="FF122" s="233"/>
      <c r="FG122" s="246" t="str">
        <f>IF(SUMPRODUCT((FD118:FD122)*(FE118:FE122))=0,"",SUMPRODUCT((FD118:FD122)*(FE118:FE122)))</f>
        <v/>
      </c>
      <c r="FJ122" s="225"/>
      <c r="FK122" s="225"/>
      <c r="FL122" s="231"/>
      <c r="FM122" s="232"/>
      <c r="FN122" s="232"/>
      <c r="FO122" s="233"/>
      <c r="FP122" s="246" t="str">
        <f>IF(SUMPRODUCT((FM118:FM122)*(FN118:FN122))=0,"",SUMPRODUCT((FM118:FM122)*(FN118:FN122)))</f>
        <v/>
      </c>
      <c r="FS122" s="225"/>
      <c r="FT122" s="225"/>
      <c r="FU122" s="231"/>
      <c r="FV122" s="232"/>
      <c r="FW122" s="232"/>
      <c r="FX122" s="233"/>
      <c r="FY122" s="246" t="str">
        <f>IF(SUMPRODUCT((FV118:FV122)*(FW118:FW122))=0,"",SUMPRODUCT((FV118:FV122)*(FW118:FW122)))</f>
        <v/>
      </c>
      <c r="GB122" s="225"/>
      <c r="GC122" s="225"/>
      <c r="GD122" s="231"/>
      <c r="GE122" s="232"/>
      <c r="GF122" s="232"/>
      <c r="GG122" s="233"/>
      <c r="GH122" s="246" t="str">
        <f>IF(SUMPRODUCT((GE118:GE122)*(GF118:GF122))=0,"",SUMPRODUCT((GE118:GE122)*(GF118:GF122)))</f>
        <v/>
      </c>
      <c r="GK122" s="225"/>
      <c r="GL122" s="225"/>
      <c r="GM122" s="231"/>
      <c r="GN122" s="232"/>
      <c r="GO122" s="232"/>
      <c r="GP122" s="233"/>
      <c r="GQ122" s="246" t="str">
        <f>IF(SUMPRODUCT((GN118:GN122)*(GO118:GO122))=0,"",SUMPRODUCT((GN118:GN122)*(GO118:GO122)))</f>
        <v/>
      </c>
      <c r="GT122" s="225"/>
      <c r="GU122" s="225"/>
      <c r="GV122" s="231"/>
      <c r="GW122" s="232"/>
      <c r="GX122" s="232"/>
      <c r="GY122" s="233"/>
      <c r="GZ122" s="246" t="str">
        <f>IF(SUMPRODUCT((GW118:GW122)*(GX118:GX122))=0,"",SUMPRODUCT((GW118:GW122)*(GX118:GX122)))</f>
        <v/>
      </c>
      <c r="HC122" s="225"/>
      <c r="HD122" s="225"/>
      <c r="HE122" s="231"/>
      <c r="HF122" s="232"/>
      <c r="HG122" s="232"/>
      <c r="HH122" s="233"/>
      <c r="HI122" s="246" t="str">
        <f>IF(SUMPRODUCT((HF118:HF122)*(HG118:HG122))=0,"",SUMPRODUCT((HF118:HF122)*(HG118:HG122)))</f>
        <v/>
      </c>
    </row>
    <row r="123" spans="4:217" ht="14" hidden="1" outlineLevel="1">
      <c r="D123" s="225"/>
      <c r="E123" s="225"/>
      <c r="F123" s="243"/>
      <c r="G123" s="227"/>
      <c r="H123" s="227"/>
      <c r="I123" s="228"/>
      <c r="J123" s="228"/>
      <c r="M123" s="225"/>
      <c r="N123" s="225"/>
      <c r="O123" s="243"/>
      <c r="P123" s="227"/>
      <c r="Q123" s="227"/>
      <c r="R123" s="228"/>
      <c r="S123" s="228"/>
      <c r="V123" s="225"/>
      <c r="W123" s="225"/>
      <c r="X123" s="243"/>
      <c r="Y123" s="227"/>
      <c r="Z123" s="227"/>
      <c r="AA123" s="228"/>
      <c r="AB123" s="228"/>
      <c r="AE123" s="225"/>
      <c r="AF123" s="225"/>
      <c r="AG123" s="243"/>
      <c r="AH123" s="227"/>
      <c r="AI123" s="227"/>
      <c r="AJ123" s="228"/>
      <c r="AK123" s="228"/>
      <c r="AN123" s="225"/>
      <c r="AO123" s="225"/>
      <c r="AP123" s="243"/>
      <c r="AQ123" s="227"/>
      <c r="AR123" s="227"/>
      <c r="AS123" s="228"/>
      <c r="AT123" s="228"/>
      <c r="AW123" s="225"/>
      <c r="AX123" s="225"/>
      <c r="AY123" s="243"/>
      <c r="AZ123" s="227"/>
      <c r="BA123" s="227"/>
      <c r="BB123" s="228"/>
      <c r="BC123" s="228"/>
      <c r="BF123" s="225"/>
      <c r="BG123" s="225"/>
      <c r="BH123" s="243"/>
      <c r="BI123" s="227"/>
      <c r="BJ123" s="227"/>
      <c r="BK123" s="228"/>
      <c r="BL123" s="228"/>
      <c r="BO123" s="225"/>
      <c r="BP123" s="225"/>
      <c r="BQ123" s="243"/>
      <c r="BR123" s="227"/>
      <c r="BS123" s="227"/>
      <c r="BT123" s="228"/>
      <c r="BU123" s="228"/>
      <c r="BX123" s="225"/>
      <c r="BY123" s="225"/>
      <c r="BZ123" s="243"/>
      <c r="CA123" s="227"/>
      <c r="CB123" s="227"/>
      <c r="CC123" s="228"/>
      <c r="CD123" s="228"/>
      <c r="CG123" s="225"/>
      <c r="CH123" s="225"/>
      <c r="CI123" s="243"/>
      <c r="CJ123" s="227"/>
      <c r="CK123" s="227"/>
      <c r="CL123" s="228"/>
      <c r="CM123" s="228"/>
      <c r="CP123" s="225"/>
      <c r="CQ123" s="225"/>
      <c r="CR123" s="243"/>
      <c r="CS123" s="227"/>
      <c r="CT123" s="227"/>
      <c r="CU123" s="228"/>
      <c r="CV123" s="228"/>
      <c r="CY123" s="225"/>
      <c r="CZ123" s="225"/>
      <c r="DA123" s="243"/>
      <c r="DB123" s="227"/>
      <c r="DC123" s="227"/>
      <c r="DD123" s="228"/>
      <c r="DE123" s="228"/>
      <c r="DH123" s="225"/>
      <c r="DI123" s="225"/>
      <c r="DJ123" s="243"/>
      <c r="DK123" s="227"/>
      <c r="DL123" s="227"/>
      <c r="DM123" s="228"/>
      <c r="DN123" s="228"/>
      <c r="DQ123" s="225"/>
      <c r="DR123" s="225"/>
      <c r="DS123" s="243"/>
      <c r="DT123" s="227"/>
      <c r="DU123" s="227"/>
      <c r="DV123" s="228"/>
      <c r="DW123" s="228"/>
      <c r="DZ123" s="225"/>
      <c r="EA123" s="225"/>
      <c r="EB123" s="243"/>
      <c r="EC123" s="227"/>
      <c r="ED123" s="227"/>
      <c r="EE123" s="228"/>
      <c r="EF123" s="228"/>
      <c r="EI123" s="225"/>
      <c r="EJ123" s="225"/>
      <c r="EK123" s="243"/>
      <c r="EL123" s="227"/>
      <c r="EM123" s="227"/>
      <c r="EN123" s="228"/>
      <c r="EO123" s="228"/>
      <c r="ER123" s="225"/>
      <c r="ES123" s="225"/>
      <c r="ET123" s="243"/>
      <c r="EU123" s="227"/>
      <c r="EV123" s="227"/>
      <c r="EW123" s="228"/>
      <c r="EX123" s="228"/>
      <c r="FA123" s="225"/>
      <c r="FB123" s="225"/>
      <c r="FC123" s="243"/>
      <c r="FD123" s="227"/>
      <c r="FE123" s="227"/>
      <c r="FF123" s="228"/>
      <c r="FG123" s="228"/>
      <c r="FJ123" s="225"/>
      <c r="FK123" s="225"/>
      <c r="FL123" s="243"/>
      <c r="FM123" s="227"/>
      <c r="FN123" s="227"/>
      <c r="FO123" s="228"/>
      <c r="FP123" s="228"/>
      <c r="FS123" s="225"/>
      <c r="FT123" s="225"/>
      <c r="FU123" s="243"/>
      <c r="FV123" s="227"/>
      <c r="FW123" s="227"/>
      <c r="FX123" s="228"/>
      <c r="FY123" s="228"/>
      <c r="GB123" s="225"/>
      <c r="GC123" s="225"/>
      <c r="GD123" s="243"/>
      <c r="GE123" s="227"/>
      <c r="GF123" s="227"/>
      <c r="GG123" s="228"/>
      <c r="GH123" s="228"/>
      <c r="GK123" s="225"/>
      <c r="GL123" s="225"/>
      <c r="GM123" s="243"/>
      <c r="GN123" s="227"/>
      <c r="GO123" s="227"/>
      <c r="GP123" s="228"/>
      <c r="GQ123" s="228"/>
      <c r="GT123" s="225"/>
      <c r="GU123" s="225"/>
      <c r="GV123" s="243"/>
      <c r="GW123" s="227"/>
      <c r="GX123" s="227"/>
      <c r="GY123" s="228"/>
      <c r="GZ123" s="228"/>
      <c r="HC123" s="225"/>
      <c r="HD123" s="225"/>
      <c r="HE123" s="243"/>
      <c r="HF123" s="227"/>
      <c r="HG123" s="227"/>
      <c r="HH123" s="228"/>
      <c r="HI123" s="228"/>
    </row>
    <row r="124" spans="4:217" ht="14" hidden="1" outlineLevel="1">
      <c r="D124" s="225"/>
      <c r="E124" s="225"/>
      <c r="F124" s="247" t="s">
        <v>136</v>
      </c>
      <c r="G124" s="248" t="s">
        <v>451</v>
      </c>
      <c r="H124" s="248" t="s">
        <v>146</v>
      </c>
      <c r="I124" s="248" t="s">
        <v>142</v>
      </c>
      <c r="J124" s="248" t="s">
        <v>452</v>
      </c>
      <c r="M124" s="225"/>
      <c r="N124" s="225"/>
      <c r="O124" s="247" t="s">
        <v>136</v>
      </c>
      <c r="P124" s="248" t="s">
        <v>451</v>
      </c>
      <c r="Q124" s="248" t="s">
        <v>146</v>
      </c>
      <c r="R124" s="248" t="s">
        <v>142</v>
      </c>
      <c r="S124" s="248" t="s">
        <v>452</v>
      </c>
      <c r="V124" s="225"/>
      <c r="W124" s="225"/>
      <c r="X124" s="247" t="s">
        <v>136</v>
      </c>
      <c r="Y124" s="248" t="s">
        <v>451</v>
      </c>
      <c r="Z124" s="248" t="s">
        <v>146</v>
      </c>
      <c r="AA124" s="248" t="s">
        <v>142</v>
      </c>
      <c r="AB124" s="248" t="s">
        <v>452</v>
      </c>
      <c r="AE124" s="225"/>
      <c r="AF124" s="225"/>
      <c r="AG124" s="247" t="s">
        <v>136</v>
      </c>
      <c r="AH124" s="248" t="s">
        <v>451</v>
      </c>
      <c r="AI124" s="248" t="s">
        <v>146</v>
      </c>
      <c r="AJ124" s="248" t="s">
        <v>142</v>
      </c>
      <c r="AK124" s="248" t="s">
        <v>452</v>
      </c>
      <c r="AN124" s="225"/>
      <c r="AO124" s="225"/>
      <c r="AP124" s="247" t="s">
        <v>136</v>
      </c>
      <c r="AQ124" s="248" t="s">
        <v>451</v>
      </c>
      <c r="AR124" s="248" t="s">
        <v>146</v>
      </c>
      <c r="AS124" s="248" t="s">
        <v>142</v>
      </c>
      <c r="AT124" s="248" t="s">
        <v>452</v>
      </c>
      <c r="AW124" s="225"/>
      <c r="AX124" s="225"/>
      <c r="AY124" s="247" t="s">
        <v>136</v>
      </c>
      <c r="AZ124" s="248" t="s">
        <v>451</v>
      </c>
      <c r="BA124" s="248" t="s">
        <v>146</v>
      </c>
      <c r="BB124" s="248" t="s">
        <v>142</v>
      </c>
      <c r="BC124" s="248" t="s">
        <v>452</v>
      </c>
      <c r="BF124" s="225"/>
      <c r="BG124" s="225"/>
      <c r="BH124" s="247" t="s">
        <v>136</v>
      </c>
      <c r="BI124" s="248" t="s">
        <v>451</v>
      </c>
      <c r="BJ124" s="248" t="s">
        <v>146</v>
      </c>
      <c r="BK124" s="248" t="s">
        <v>142</v>
      </c>
      <c r="BL124" s="248" t="s">
        <v>452</v>
      </c>
      <c r="BO124" s="225"/>
      <c r="BP124" s="225"/>
      <c r="BQ124" s="247" t="s">
        <v>136</v>
      </c>
      <c r="BR124" s="248" t="s">
        <v>451</v>
      </c>
      <c r="BS124" s="248" t="s">
        <v>146</v>
      </c>
      <c r="BT124" s="248" t="s">
        <v>142</v>
      </c>
      <c r="BU124" s="248" t="s">
        <v>452</v>
      </c>
      <c r="BX124" s="225"/>
      <c r="BY124" s="225"/>
      <c r="BZ124" s="247" t="s">
        <v>136</v>
      </c>
      <c r="CA124" s="248" t="s">
        <v>451</v>
      </c>
      <c r="CB124" s="248" t="s">
        <v>146</v>
      </c>
      <c r="CC124" s="248" t="s">
        <v>142</v>
      </c>
      <c r="CD124" s="248" t="s">
        <v>452</v>
      </c>
      <c r="CG124" s="225"/>
      <c r="CH124" s="225"/>
      <c r="CI124" s="247" t="s">
        <v>136</v>
      </c>
      <c r="CJ124" s="248" t="s">
        <v>451</v>
      </c>
      <c r="CK124" s="248" t="s">
        <v>146</v>
      </c>
      <c r="CL124" s="248" t="s">
        <v>142</v>
      </c>
      <c r="CM124" s="248" t="s">
        <v>452</v>
      </c>
      <c r="CP124" s="225"/>
      <c r="CQ124" s="225"/>
      <c r="CR124" s="247" t="s">
        <v>136</v>
      </c>
      <c r="CS124" s="248" t="s">
        <v>451</v>
      </c>
      <c r="CT124" s="248" t="s">
        <v>146</v>
      </c>
      <c r="CU124" s="248" t="s">
        <v>142</v>
      </c>
      <c r="CV124" s="248" t="s">
        <v>452</v>
      </c>
      <c r="CY124" s="225"/>
      <c r="CZ124" s="225"/>
      <c r="DA124" s="247" t="s">
        <v>136</v>
      </c>
      <c r="DB124" s="248" t="s">
        <v>451</v>
      </c>
      <c r="DC124" s="248" t="s">
        <v>146</v>
      </c>
      <c r="DD124" s="248" t="s">
        <v>142</v>
      </c>
      <c r="DE124" s="248" t="s">
        <v>452</v>
      </c>
      <c r="DH124" s="225"/>
      <c r="DI124" s="225"/>
      <c r="DJ124" s="247" t="s">
        <v>136</v>
      </c>
      <c r="DK124" s="248" t="s">
        <v>451</v>
      </c>
      <c r="DL124" s="248" t="s">
        <v>146</v>
      </c>
      <c r="DM124" s="248" t="s">
        <v>142</v>
      </c>
      <c r="DN124" s="248" t="s">
        <v>452</v>
      </c>
      <c r="DQ124" s="225"/>
      <c r="DR124" s="225"/>
      <c r="DS124" s="247" t="s">
        <v>136</v>
      </c>
      <c r="DT124" s="248" t="s">
        <v>451</v>
      </c>
      <c r="DU124" s="248" t="s">
        <v>146</v>
      </c>
      <c r="DV124" s="248" t="s">
        <v>142</v>
      </c>
      <c r="DW124" s="248" t="s">
        <v>452</v>
      </c>
      <c r="DZ124" s="225"/>
      <c r="EA124" s="225"/>
      <c r="EB124" s="247" t="s">
        <v>136</v>
      </c>
      <c r="EC124" s="248" t="s">
        <v>451</v>
      </c>
      <c r="ED124" s="248" t="s">
        <v>146</v>
      </c>
      <c r="EE124" s="248" t="s">
        <v>142</v>
      </c>
      <c r="EF124" s="248" t="s">
        <v>452</v>
      </c>
      <c r="EI124" s="225"/>
      <c r="EJ124" s="225"/>
      <c r="EK124" s="247" t="s">
        <v>136</v>
      </c>
      <c r="EL124" s="248" t="s">
        <v>451</v>
      </c>
      <c r="EM124" s="248" t="s">
        <v>146</v>
      </c>
      <c r="EN124" s="248" t="s">
        <v>142</v>
      </c>
      <c r="EO124" s="248" t="s">
        <v>452</v>
      </c>
      <c r="ER124" s="225"/>
      <c r="ES124" s="225"/>
      <c r="ET124" s="247" t="s">
        <v>136</v>
      </c>
      <c r="EU124" s="248" t="s">
        <v>451</v>
      </c>
      <c r="EV124" s="248" t="s">
        <v>146</v>
      </c>
      <c r="EW124" s="248" t="s">
        <v>142</v>
      </c>
      <c r="EX124" s="248" t="s">
        <v>452</v>
      </c>
      <c r="FA124" s="225"/>
      <c r="FB124" s="225"/>
      <c r="FC124" s="247" t="s">
        <v>136</v>
      </c>
      <c r="FD124" s="248" t="s">
        <v>451</v>
      </c>
      <c r="FE124" s="248" t="s">
        <v>146</v>
      </c>
      <c r="FF124" s="248" t="s">
        <v>142</v>
      </c>
      <c r="FG124" s="248" t="s">
        <v>452</v>
      </c>
      <c r="FJ124" s="225"/>
      <c r="FK124" s="225"/>
      <c r="FL124" s="247" t="s">
        <v>136</v>
      </c>
      <c r="FM124" s="248" t="s">
        <v>451</v>
      </c>
      <c r="FN124" s="248" t="s">
        <v>146</v>
      </c>
      <c r="FO124" s="248" t="s">
        <v>142</v>
      </c>
      <c r="FP124" s="248" t="s">
        <v>452</v>
      </c>
      <c r="FS124" s="225"/>
      <c r="FT124" s="225"/>
      <c r="FU124" s="247" t="s">
        <v>136</v>
      </c>
      <c r="FV124" s="248" t="s">
        <v>451</v>
      </c>
      <c r="FW124" s="248" t="s">
        <v>146</v>
      </c>
      <c r="FX124" s="248" t="s">
        <v>142</v>
      </c>
      <c r="FY124" s="248" t="s">
        <v>452</v>
      </c>
      <c r="GB124" s="225"/>
      <c r="GC124" s="225"/>
      <c r="GD124" s="247" t="s">
        <v>136</v>
      </c>
      <c r="GE124" s="248" t="s">
        <v>451</v>
      </c>
      <c r="GF124" s="248" t="s">
        <v>146</v>
      </c>
      <c r="GG124" s="248" t="s">
        <v>142</v>
      </c>
      <c r="GH124" s="248" t="s">
        <v>452</v>
      </c>
      <c r="GK124" s="225"/>
      <c r="GL124" s="225"/>
      <c r="GM124" s="247" t="s">
        <v>136</v>
      </c>
      <c r="GN124" s="248" t="s">
        <v>451</v>
      </c>
      <c r="GO124" s="248" t="s">
        <v>146</v>
      </c>
      <c r="GP124" s="248" t="s">
        <v>142</v>
      </c>
      <c r="GQ124" s="248" t="s">
        <v>452</v>
      </c>
      <c r="GT124" s="225"/>
      <c r="GU124" s="225"/>
      <c r="GV124" s="247" t="s">
        <v>136</v>
      </c>
      <c r="GW124" s="248" t="s">
        <v>451</v>
      </c>
      <c r="GX124" s="248" t="s">
        <v>146</v>
      </c>
      <c r="GY124" s="248" t="s">
        <v>142</v>
      </c>
      <c r="GZ124" s="248" t="s">
        <v>452</v>
      </c>
      <c r="HC124" s="225"/>
      <c r="HD124" s="225"/>
      <c r="HE124" s="247" t="s">
        <v>136</v>
      </c>
      <c r="HF124" s="248" t="s">
        <v>451</v>
      </c>
      <c r="HG124" s="248" t="s">
        <v>146</v>
      </c>
      <c r="HH124" s="248" t="s">
        <v>142</v>
      </c>
      <c r="HI124" s="248" t="s">
        <v>452</v>
      </c>
    </row>
    <row r="125" spans="4:217" ht="14" hidden="1" outlineLevel="1">
      <c r="D125" s="225"/>
      <c r="E125" s="225"/>
      <c r="F125" s="244"/>
      <c r="G125" s="245"/>
      <c r="H125" s="245"/>
      <c r="I125" s="246"/>
      <c r="J125" s="246" t="str">
        <f>IF(SUMPRODUCT((G125:G129)*(H125:H129))=0,"",SUMPRODUCT((G125:G129)*(H125:H129)))</f>
        <v/>
      </c>
      <c r="M125" s="225"/>
      <c r="N125" s="225"/>
      <c r="O125" s="244"/>
      <c r="P125" s="245"/>
      <c r="Q125" s="245"/>
      <c r="R125" s="246"/>
      <c r="S125" s="246" t="str">
        <f>IF(SUMPRODUCT((P125:P129)*(Q125:Q129))=0,"",SUMPRODUCT((P125:P129)*(Q125:Q129)))</f>
        <v/>
      </c>
      <c r="V125" s="225"/>
      <c r="W125" s="225"/>
      <c r="X125" s="244"/>
      <c r="Y125" s="245"/>
      <c r="Z125" s="245"/>
      <c r="AA125" s="246"/>
      <c r="AB125" s="246" t="str">
        <f>IF(SUMPRODUCT((Y125:Y129)*(Z125:Z129))=0,"",SUMPRODUCT((Y125:Y129)*(Z125:Z129)))</f>
        <v/>
      </c>
      <c r="AE125" s="225"/>
      <c r="AF125" s="225"/>
      <c r="AG125" s="244"/>
      <c r="AH125" s="245"/>
      <c r="AI125" s="245"/>
      <c r="AJ125" s="246"/>
      <c r="AK125" s="246" t="str">
        <f>IF(SUMPRODUCT((AH125:AH129)*(AI125:AI129))=0,"",SUMPRODUCT((AH125:AH129)*(AI125:AI129)))</f>
        <v/>
      </c>
      <c r="AN125" s="225"/>
      <c r="AO125" s="225"/>
      <c r="AP125" s="244"/>
      <c r="AQ125" s="245"/>
      <c r="AR125" s="245"/>
      <c r="AS125" s="246"/>
      <c r="AT125" s="246" t="str">
        <f>IF(SUMPRODUCT((AQ125:AQ129)*(AR125:AR129))=0,"",SUMPRODUCT((AQ125:AQ129)*(AR125:AR129)))</f>
        <v/>
      </c>
      <c r="AW125" s="225"/>
      <c r="AX125" s="225"/>
      <c r="AY125" s="244"/>
      <c r="AZ125" s="245"/>
      <c r="BA125" s="245"/>
      <c r="BB125" s="246"/>
      <c r="BC125" s="246" t="str">
        <f>IF(SUMPRODUCT((AZ125:AZ129)*(BA125:BA129))=0,"",SUMPRODUCT((AZ125:AZ129)*(BA125:BA129)))</f>
        <v/>
      </c>
      <c r="BF125" s="225"/>
      <c r="BG125" s="225"/>
      <c r="BH125" s="244"/>
      <c r="BI125" s="245"/>
      <c r="BJ125" s="245"/>
      <c r="BK125" s="246"/>
      <c r="BL125" s="246" t="str">
        <f>IF(SUMPRODUCT((BI125:BI129)*(BJ125:BJ129))=0,"",SUMPRODUCT((BI125:BI129)*(BJ125:BJ129)))</f>
        <v/>
      </c>
      <c r="BO125" s="225"/>
      <c r="BP125" s="225"/>
      <c r="BQ125" s="244"/>
      <c r="BR125" s="245"/>
      <c r="BS125" s="245"/>
      <c r="BT125" s="246"/>
      <c r="BU125" s="246" t="str">
        <f>IF(SUMPRODUCT((BR125:BR129)*(BS125:BS129))=0,"",SUMPRODUCT((BR125:BR129)*(BS125:BS129)))</f>
        <v/>
      </c>
      <c r="BX125" s="225"/>
      <c r="BY125" s="225"/>
      <c r="BZ125" s="244"/>
      <c r="CA125" s="245"/>
      <c r="CB125" s="245"/>
      <c r="CC125" s="246"/>
      <c r="CD125" s="246" t="str">
        <f>IF(SUMPRODUCT((CA125:CA129)*(CB125:CB129))=0,"",SUMPRODUCT((CA125:CA129)*(CB125:CB129)))</f>
        <v/>
      </c>
      <c r="CG125" s="225"/>
      <c r="CH125" s="225"/>
      <c r="CI125" s="244"/>
      <c r="CJ125" s="245"/>
      <c r="CK125" s="245"/>
      <c r="CL125" s="246"/>
      <c r="CM125" s="246" t="str">
        <f>IF(SUMPRODUCT((CJ125:CJ129)*(CK125:CK129))=0,"",SUMPRODUCT((CJ125:CJ129)*(CK125:CK129)))</f>
        <v/>
      </c>
      <c r="CP125" s="225"/>
      <c r="CQ125" s="225"/>
      <c r="CR125" s="244"/>
      <c r="CS125" s="245"/>
      <c r="CT125" s="245"/>
      <c r="CU125" s="246"/>
      <c r="CV125" s="246" t="str">
        <f>IF(SUMPRODUCT((CS125:CS129)*(CT125:CT129))=0,"",SUMPRODUCT((CS125:CS129)*(CT125:CT129)))</f>
        <v/>
      </c>
      <c r="CY125" s="225"/>
      <c r="CZ125" s="225"/>
      <c r="DA125" s="244"/>
      <c r="DB125" s="245"/>
      <c r="DC125" s="245"/>
      <c r="DD125" s="246"/>
      <c r="DE125" s="246" t="str">
        <f>IF(SUMPRODUCT((DB125:DB129)*(DC125:DC129))=0,"",SUMPRODUCT((DB125:DB129)*(DC125:DC129)))</f>
        <v/>
      </c>
      <c r="DH125" s="225"/>
      <c r="DI125" s="225"/>
      <c r="DJ125" s="244"/>
      <c r="DK125" s="245"/>
      <c r="DL125" s="245"/>
      <c r="DM125" s="246"/>
      <c r="DN125" s="246" t="str">
        <f>IF(SUMPRODUCT((DK125:DK129)*(DL125:DL129))=0,"",SUMPRODUCT((DK125:DK129)*(DL125:DL129)))</f>
        <v/>
      </c>
      <c r="DQ125" s="225"/>
      <c r="DR125" s="225"/>
      <c r="DS125" s="244"/>
      <c r="DT125" s="245"/>
      <c r="DU125" s="245"/>
      <c r="DV125" s="246"/>
      <c r="DW125" s="246" t="str">
        <f>IF(SUMPRODUCT((DT125:DT129)*(DU125:DU129))=0,"",SUMPRODUCT((DT125:DT129)*(DU125:DU129)))</f>
        <v/>
      </c>
      <c r="DZ125" s="225"/>
      <c r="EA125" s="225"/>
      <c r="EB125" s="244"/>
      <c r="EC125" s="245"/>
      <c r="ED125" s="245"/>
      <c r="EE125" s="246"/>
      <c r="EF125" s="246" t="str">
        <f>IF(SUMPRODUCT((EC125:EC129)*(ED125:ED129))=0,"",SUMPRODUCT((EC125:EC129)*(ED125:ED129)))</f>
        <v/>
      </c>
      <c r="EI125" s="225"/>
      <c r="EJ125" s="225"/>
      <c r="EK125" s="244"/>
      <c r="EL125" s="245"/>
      <c r="EM125" s="245"/>
      <c r="EN125" s="246"/>
      <c r="EO125" s="246" t="str">
        <f>IF(SUMPRODUCT((EL125:EL129)*(EM125:EM129))=0,"",SUMPRODUCT((EL125:EL129)*(EM125:EM129)))</f>
        <v/>
      </c>
      <c r="ER125" s="225"/>
      <c r="ES125" s="225"/>
      <c r="ET125" s="244"/>
      <c r="EU125" s="245"/>
      <c r="EV125" s="245"/>
      <c r="EW125" s="246"/>
      <c r="EX125" s="246" t="str">
        <f>IF(SUMPRODUCT((EU125:EU129)*(EV125:EV129))=0,"",SUMPRODUCT((EU125:EU129)*(EV125:EV129)))</f>
        <v/>
      </c>
      <c r="FA125" s="225"/>
      <c r="FB125" s="225"/>
      <c r="FC125" s="244"/>
      <c r="FD125" s="245"/>
      <c r="FE125" s="245"/>
      <c r="FF125" s="246"/>
      <c r="FG125" s="246" t="str">
        <f>IF(SUMPRODUCT((FD125:FD129)*(FE125:FE129))=0,"",SUMPRODUCT((FD125:FD129)*(FE125:FE129)))</f>
        <v/>
      </c>
      <c r="FJ125" s="225"/>
      <c r="FK125" s="225"/>
      <c r="FL125" s="244"/>
      <c r="FM125" s="245"/>
      <c r="FN125" s="245"/>
      <c r="FO125" s="246"/>
      <c r="FP125" s="246" t="str">
        <f>IF(SUMPRODUCT((FM125:FM129)*(FN125:FN129))=0,"",SUMPRODUCT((FM125:FM129)*(FN125:FN129)))</f>
        <v/>
      </c>
      <c r="FS125" s="225"/>
      <c r="FT125" s="225"/>
      <c r="FU125" s="244"/>
      <c r="FV125" s="245"/>
      <c r="FW125" s="245"/>
      <c r="FX125" s="246"/>
      <c r="FY125" s="246" t="str">
        <f>IF(SUMPRODUCT((FV125:FV129)*(FW125:FW129))=0,"",SUMPRODUCT((FV125:FV129)*(FW125:FW129)))</f>
        <v/>
      </c>
      <c r="GB125" s="225"/>
      <c r="GC125" s="225"/>
      <c r="GD125" s="244"/>
      <c r="GE125" s="245"/>
      <c r="GF125" s="245"/>
      <c r="GG125" s="246"/>
      <c r="GH125" s="246" t="str">
        <f>IF(SUMPRODUCT((GE125:GE129)*(GF125:GF129))=0,"",SUMPRODUCT((GE125:GE129)*(GF125:GF129)))</f>
        <v/>
      </c>
      <c r="GK125" s="225"/>
      <c r="GL125" s="225"/>
      <c r="GM125" s="244"/>
      <c r="GN125" s="245"/>
      <c r="GO125" s="245"/>
      <c r="GP125" s="246"/>
      <c r="GQ125" s="246" t="str">
        <f>IF(SUMPRODUCT((GN125:GN129)*(GO125:GO129))=0,"",SUMPRODUCT((GN125:GN129)*(GO125:GO129)))</f>
        <v/>
      </c>
      <c r="GT125" s="225"/>
      <c r="GU125" s="225"/>
      <c r="GV125" s="244"/>
      <c r="GW125" s="245"/>
      <c r="GX125" s="245"/>
      <c r="GY125" s="246"/>
      <c r="GZ125" s="246" t="str">
        <f>IF(SUMPRODUCT((GW125:GW129)*(GX125:GX129))=0,"",SUMPRODUCT((GW125:GW129)*(GX125:GX129)))</f>
        <v/>
      </c>
      <c r="HC125" s="225"/>
      <c r="HD125" s="225"/>
      <c r="HE125" s="244"/>
      <c r="HF125" s="245"/>
      <c r="HG125" s="245"/>
      <c r="HH125" s="246"/>
      <c r="HI125" s="246" t="str">
        <f>IF(SUMPRODUCT((HF125:HF129)*(HG125:HG129))=0,"",SUMPRODUCT((HF125:HF129)*(HG125:HG129)))</f>
        <v/>
      </c>
    </row>
    <row r="126" spans="4:217" ht="14" hidden="1" outlineLevel="2">
      <c r="D126" s="225"/>
      <c r="E126" s="225"/>
      <c r="F126" s="231"/>
      <c r="G126" s="232"/>
      <c r="H126" s="232"/>
      <c r="I126" s="233"/>
      <c r="J126" s="246" t="str">
        <f>IF(SUMPRODUCT((G125:G129)*(H125:H129))=0,"",SUMPRODUCT((G125:G129)*(H125:H129)))</f>
        <v/>
      </c>
      <c r="M126" s="225"/>
      <c r="N126" s="225"/>
      <c r="O126" s="231"/>
      <c r="P126" s="232"/>
      <c r="Q126" s="232"/>
      <c r="R126" s="233"/>
      <c r="S126" s="246" t="str">
        <f>IF(SUMPRODUCT((P125:P129)*(Q125:Q129))=0,"",SUMPRODUCT((P125:P129)*(Q125:Q129)))</f>
        <v/>
      </c>
      <c r="V126" s="225"/>
      <c r="W126" s="225"/>
      <c r="X126" s="231"/>
      <c r="Y126" s="232"/>
      <c r="Z126" s="232"/>
      <c r="AA126" s="233"/>
      <c r="AB126" s="246" t="str">
        <f>IF(SUMPRODUCT((Y125:Y129)*(Z125:Z129))=0,"",SUMPRODUCT((Y125:Y129)*(Z125:Z129)))</f>
        <v/>
      </c>
      <c r="AE126" s="225"/>
      <c r="AF126" s="225"/>
      <c r="AG126" s="231"/>
      <c r="AH126" s="232"/>
      <c r="AI126" s="232"/>
      <c r="AJ126" s="233"/>
      <c r="AK126" s="246" t="str">
        <f>IF(SUMPRODUCT((AH125:AH129)*(AI125:AI129))=0,"",SUMPRODUCT((AH125:AH129)*(AI125:AI129)))</f>
        <v/>
      </c>
      <c r="AN126" s="225"/>
      <c r="AO126" s="225"/>
      <c r="AP126" s="231"/>
      <c r="AQ126" s="232"/>
      <c r="AR126" s="232"/>
      <c r="AS126" s="233"/>
      <c r="AT126" s="246" t="str">
        <f>IF(SUMPRODUCT((AQ125:AQ129)*(AR125:AR129))=0,"",SUMPRODUCT((AQ125:AQ129)*(AR125:AR129)))</f>
        <v/>
      </c>
      <c r="AW126" s="225"/>
      <c r="AX126" s="225"/>
      <c r="AY126" s="231"/>
      <c r="AZ126" s="232"/>
      <c r="BA126" s="232"/>
      <c r="BB126" s="233"/>
      <c r="BC126" s="246" t="str">
        <f>IF(SUMPRODUCT((AZ125:AZ129)*(BA125:BA129))=0,"",SUMPRODUCT((AZ125:AZ129)*(BA125:BA129)))</f>
        <v/>
      </c>
      <c r="BF126" s="225"/>
      <c r="BG126" s="225"/>
      <c r="BH126" s="231"/>
      <c r="BI126" s="232"/>
      <c r="BJ126" s="232"/>
      <c r="BK126" s="233"/>
      <c r="BL126" s="246" t="str">
        <f>IF(SUMPRODUCT((BI125:BI129)*(BJ125:BJ129))=0,"",SUMPRODUCT((BI125:BI129)*(BJ125:BJ129)))</f>
        <v/>
      </c>
      <c r="BO126" s="225"/>
      <c r="BP126" s="225"/>
      <c r="BQ126" s="231"/>
      <c r="BR126" s="232"/>
      <c r="BS126" s="232"/>
      <c r="BT126" s="233"/>
      <c r="BU126" s="246" t="str">
        <f>IF(SUMPRODUCT((BR125:BR129)*(BS125:BS129))=0,"",SUMPRODUCT((BR125:BR129)*(BS125:BS129)))</f>
        <v/>
      </c>
      <c r="BX126" s="225"/>
      <c r="BY126" s="225"/>
      <c r="BZ126" s="231"/>
      <c r="CA126" s="232"/>
      <c r="CB126" s="232"/>
      <c r="CC126" s="233"/>
      <c r="CD126" s="246" t="str">
        <f>IF(SUMPRODUCT((CA125:CA129)*(CB125:CB129))=0,"",SUMPRODUCT((CA125:CA129)*(CB125:CB129)))</f>
        <v/>
      </c>
      <c r="CG126" s="225"/>
      <c r="CH126" s="225"/>
      <c r="CI126" s="231"/>
      <c r="CJ126" s="232"/>
      <c r="CK126" s="232"/>
      <c r="CL126" s="233"/>
      <c r="CM126" s="246" t="str">
        <f>IF(SUMPRODUCT((CJ125:CJ129)*(CK125:CK129))=0,"",SUMPRODUCT((CJ125:CJ129)*(CK125:CK129)))</f>
        <v/>
      </c>
      <c r="CP126" s="225"/>
      <c r="CQ126" s="225"/>
      <c r="CR126" s="231"/>
      <c r="CS126" s="232"/>
      <c r="CT126" s="232"/>
      <c r="CU126" s="233"/>
      <c r="CV126" s="246" t="str">
        <f>IF(SUMPRODUCT((CS125:CS129)*(CT125:CT129))=0,"",SUMPRODUCT((CS125:CS129)*(CT125:CT129)))</f>
        <v/>
      </c>
      <c r="CY126" s="225"/>
      <c r="CZ126" s="225"/>
      <c r="DA126" s="231"/>
      <c r="DB126" s="232"/>
      <c r="DC126" s="232"/>
      <c r="DD126" s="233"/>
      <c r="DE126" s="246" t="str">
        <f>IF(SUMPRODUCT((DB125:DB129)*(DC125:DC129))=0,"",SUMPRODUCT((DB125:DB129)*(DC125:DC129)))</f>
        <v/>
      </c>
      <c r="DH126" s="225"/>
      <c r="DI126" s="225"/>
      <c r="DJ126" s="231"/>
      <c r="DK126" s="232"/>
      <c r="DL126" s="232"/>
      <c r="DM126" s="233"/>
      <c r="DN126" s="246" t="str">
        <f>IF(SUMPRODUCT((DK125:DK129)*(DL125:DL129))=0,"",SUMPRODUCT((DK125:DK129)*(DL125:DL129)))</f>
        <v/>
      </c>
      <c r="DQ126" s="225"/>
      <c r="DR126" s="225"/>
      <c r="DS126" s="231"/>
      <c r="DT126" s="232"/>
      <c r="DU126" s="232"/>
      <c r="DV126" s="233"/>
      <c r="DW126" s="246" t="str">
        <f>IF(SUMPRODUCT((DT125:DT129)*(DU125:DU129))=0,"",SUMPRODUCT((DT125:DT129)*(DU125:DU129)))</f>
        <v/>
      </c>
      <c r="DZ126" s="225"/>
      <c r="EA126" s="225"/>
      <c r="EB126" s="231"/>
      <c r="EC126" s="232"/>
      <c r="ED126" s="232"/>
      <c r="EE126" s="233"/>
      <c r="EF126" s="246" t="str">
        <f>IF(SUMPRODUCT((EC125:EC129)*(ED125:ED129))=0,"",SUMPRODUCT((EC125:EC129)*(ED125:ED129)))</f>
        <v/>
      </c>
      <c r="EI126" s="225"/>
      <c r="EJ126" s="225"/>
      <c r="EK126" s="231"/>
      <c r="EL126" s="232"/>
      <c r="EM126" s="232"/>
      <c r="EN126" s="233"/>
      <c r="EO126" s="246" t="str">
        <f>IF(SUMPRODUCT((EL125:EL129)*(EM125:EM129))=0,"",SUMPRODUCT((EL125:EL129)*(EM125:EM129)))</f>
        <v/>
      </c>
      <c r="ER126" s="225"/>
      <c r="ES126" s="225"/>
      <c r="ET126" s="231"/>
      <c r="EU126" s="232"/>
      <c r="EV126" s="232"/>
      <c r="EW126" s="233"/>
      <c r="EX126" s="246" t="str">
        <f>IF(SUMPRODUCT((EU125:EU129)*(EV125:EV129))=0,"",SUMPRODUCT((EU125:EU129)*(EV125:EV129)))</f>
        <v/>
      </c>
      <c r="FA126" s="225"/>
      <c r="FB126" s="225"/>
      <c r="FC126" s="231"/>
      <c r="FD126" s="232"/>
      <c r="FE126" s="232"/>
      <c r="FF126" s="233"/>
      <c r="FG126" s="246" t="str">
        <f>IF(SUMPRODUCT((FD125:FD129)*(FE125:FE129))=0,"",SUMPRODUCT((FD125:FD129)*(FE125:FE129)))</f>
        <v/>
      </c>
      <c r="FJ126" s="225"/>
      <c r="FK126" s="225"/>
      <c r="FL126" s="231"/>
      <c r="FM126" s="232"/>
      <c r="FN126" s="232"/>
      <c r="FO126" s="233"/>
      <c r="FP126" s="246" t="str">
        <f>IF(SUMPRODUCT((FM125:FM129)*(FN125:FN129))=0,"",SUMPRODUCT((FM125:FM129)*(FN125:FN129)))</f>
        <v/>
      </c>
      <c r="FS126" s="225"/>
      <c r="FT126" s="225"/>
      <c r="FU126" s="231"/>
      <c r="FV126" s="232"/>
      <c r="FW126" s="232"/>
      <c r="FX126" s="233"/>
      <c r="FY126" s="246" t="str">
        <f>IF(SUMPRODUCT((FV125:FV129)*(FW125:FW129))=0,"",SUMPRODUCT((FV125:FV129)*(FW125:FW129)))</f>
        <v/>
      </c>
      <c r="GB126" s="225"/>
      <c r="GC126" s="225"/>
      <c r="GD126" s="231"/>
      <c r="GE126" s="232"/>
      <c r="GF126" s="232"/>
      <c r="GG126" s="233"/>
      <c r="GH126" s="246" t="str">
        <f>IF(SUMPRODUCT((GE125:GE129)*(GF125:GF129))=0,"",SUMPRODUCT((GE125:GE129)*(GF125:GF129)))</f>
        <v/>
      </c>
      <c r="GK126" s="225"/>
      <c r="GL126" s="225"/>
      <c r="GM126" s="231"/>
      <c r="GN126" s="232"/>
      <c r="GO126" s="232"/>
      <c r="GP126" s="233"/>
      <c r="GQ126" s="246" t="str">
        <f>IF(SUMPRODUCT((GN125:GN129)*(GO125:GO129))=0,"",SUMPRODUCT((GN125:GN129)*(GO125:GO129)))</f>
        <v/>
      </c>
      <c r="GT126" s="225"/>
      <c r="GU126" s="225"/>
      <c r="GV126" s="231"/>
      <c r="GW126" s="232"/>
      <c r="GX126" s="232"/>
      <c r="GY126" s="233"/>
      <c r="GZ126" s="246" t="str">
        <f>IF(SUMPRODUCT((GW125:GW129)*(GX125:GX129))=0,"",SUMPRODUCT((GW125:GW129)*(GX125:GX129)))</f>
        <v/>
      </c>
      <c r="HC126" s="225"/>
      <c r="HD126" s="225"/>
      <c r="HE126" s="231"/>
      <c r="HF126" s="232"/>
      <c r="HG126" s="232"/>
      <c r="HH126" s="233"/>
      <c r="HI126" s="246" t="str">
        <f>IF(SUMPRODUCT((HF125:HF129)*(HG125:HG129))=0,"",SUMPRODUCT((HF125:HF129)*(HG125:HG129)))</f>
        <v/>
      </c>
    </row>
    <row r="127" spans="4:217" ht="14" hidden="1" outlineLevel="2">
      <c r="D127" s="225"/>
      <c r="E127" s="225"/>
      <c r="F127" s="231"/>
      <c r="G127" s="232"/>
      <c r="H127" s="232"/>
      <c r="I127" s="233"/>
      <c r="J127" s="246" t="str">
        <f>IF(SUMPRODUCT((G125:G129)*(H125:H129))=0,"",SUMPRODUCT((G125:G129)*(H125:H129)))</f>
        <v/>
      </c>
      <c r="M127" s="225"/>
      <c r="N127" s="225"/>
      <c r="O127" s="231"/>
      <c r="P127" s="232"/>
      <c r="Q127" s="232"/>
      <c r="R127" s="233"/>
      <c r="S127" s="246" t="str">
        <f>IF(SUMPRODUCT((P125:P129)*(Q125:Q129))=0,"",SUMPRODUCT((P125:P129)*(Q125:Q129)))</f>
        <v/>
      </c>
      <c r="V127" s="225"/>
      <c r="W127" s="225"/>
      <c r="X127" s="231"/>
      <c r="Y127" s="232"/>
      <c r="Z127" s="232"/>
      <c r="AA127" s="233"/>
      <c r="AB127" s="246" t="str">
        <f>IF(SUMPRODUCT((Y125:Y129)*(Z125:Z129))=0,"",SUMPRODUCT((Y125:Y129)*(Z125:Z129)))</f>
        <v/>
      </c>
      <c r="AE127" s="225"/>
      <c r="AF127" s="225"/>
      <c r="AG127" s="231"/>
      <c r="AH127" s="232"/>
      <c r="AI127" s="232"/>
      <c r="AJ127" s="233"/>
      <c r="AK127" s="246" t="str">
        <f>IF(SUMPRODUCT((AH125:AH129)*(AI125:AI129))=0,"",SUMPRODUCT((AH125:AH129)*(AI125:AI129)))</f>
        <v/>
      </c>
      <c r="AN127" s="225"/>
      <c r="AO127" s="225"/>
      <c r="AP127" s="231"/>
      <c r="AQ127" s="232"/>
      <c r="AR127" s="232"/>
      <c r="AS127" s="233"/>
      <c r="AT127" s="246" t="str">
        <f>IF(SUMPRODUCT((AQ125:AQ129)*(AR125:AR129))=0,"",SUMPRODUCT((AQ125:AQ129)*(AR125:AR129)))</f>
        <v/>
      </c>
      <c r="AW127" s="225"/>
      <c r="AX127" s="225"/>
      <c r="AY127" s="231"/>
      <c r="AZ127" s="232"/>
      <c r="BA127" s="232"/>
      <c r="BB127" s="233"/>
      <c r="BC127" s="246" t="str">
        <f>IF(SUMPRODUCT((AZ125:AZ129)*(BA125:BA129))=0,"",SUMPRODUCT((AZ125:AZ129)*(BA125:BA129)))</f>
        <v/>
      </c>
      <c r="BF127" s="225"/>
      <c r="BG127" s="225"/>
      <c r="BH127" s="231"/>
      <c r="BI127" s="232"/>
      <c r="BJ127" s="232"/>
      <c r="BK127" s="233"/>
      <c r="BL127" s="246" t="str">
        <f>IF(SUMPRODUCT((BI125:BI129)*(BJ125:BJ129))=0,"",SUMPRODUCT((BI125:BI129)*(BJ125:BJ129)))</f>
        <v/>
      </c>
      <c r="BO127" s="225"/>
      <c r="BP127" s="225"/>
      <c r="BQ127" s="231"/>
      <c r="BR127" s="232"/>
      <c r="BS127" s="232"/>
      <c r="BT127" s="233"/>
      <c r="BU127" s="246" t="str">
        <f>IF(SUMPRODUCT((BR125:BR129)*(BS125:BS129))=0,"",SUMPRODUCT((BR125:BR129)*(BS125:BS129)))</f>
        <v/>
      </c>
      <c r="BX127" s="225"/>
      <c r="BY127" s="225"/>
      <c r="BZ127" s="231"/>
      <c r="CA127" s="232"/>
      <c r="CB127" s="232"/>
      <c r="CC127" s="233"/>
      <c r="CD127" s="246" t="str">
        <f>IF(SUMPRODUCT((CA125:CA129)*(CB125:CB129))=0,"",SUMPRODUCT((CA125:CA129)*(CB125:CB129)))</f>
        <v/>
      </c>
      <c r="CG127" s="225"/>
      <c r="CH127" s="225"/>
      <c r="CI127" s="231"/>
      <c r="CJ127" s="232"/>
      <c r="CK127" s="232"/>
      <c r="CL127" s="233"/>
      <c r="CM127" s="246" t="str">
        <f>IF(SUMPRODUCT((CJ125:CJ129)*(CK125:CK129))=0,"",SUMPRODUCT((CJ125:CJ129)*(CK125:CK129)))</f>
        <v/>
      </c>
      <c r="CP127" s="225"/>
      <c r="CQ127" s="225"/>
      <c r="CR127" s="231"/>
      <c r="CS127" s="232"/>
      <c r="CT127" s="232"/>
      <c r="CU127" s="233"/>
      <c r="CV127" s="246" t="str">
        <f>IF(SUMPRODUCT((CS125:CS129)*(CT125:CT129))=0,"",SUMPRODUCT((CS125:CS129)*(CT125:CT129)))</f>
        <v/>
      </c>
      <c r="CY127" s="225"/>
      <c r="CZ127" s="225"/>
      <c r="DA127" s="231"/>
      <c r="DB127" s="232"/>
      <c r="DC127" s="232"/>
      <c r="DD127" s="233"/>
      <c r="DE127" s="246" t="str">
        <f>IF(SUMPRODUCT((DB125:DB129)*(DC125:DC129))=0,"",SUMPRODUCT((DB125:DB129)*(DC125:DC129)))</f>
        <v/>
      </c>
      <c r="DH127" s="225"/>
      <c r="DI127" s="225"/>
      <c r="DJ127" s="231"/>
      <c r="DK127" s="232"/>
      <c r="DL127" s="232"/>
      <c r="DM127" s="233"/>
      <c r="DN127" s="246" t="str">
        <f>IF(SUMPRODUCT((DK125:DK129)*(DL125:DL129))=0,"",SUMPRODUCT((DK125:DK129)*(DL125:DL129)))</f>
        <v/>
      </c>
      <c r="DQ127" s="225"/>
      <c r="DR127" s="225"/>
      <c r="DS127" s="231"/>
      <c r="DT127" s="232"/>
      <c r="DU127" s="232"/>
      <c r="DV127" s="233"/>
      <c r="DW127" s="246" t="str">
        <f>IF(SUMPRODUCT((DT125:DT129)*(DU125:DU129))=0,"",SUMPRODUCT((DT125:DT129)*(DU125:DU129)))</f>
        <v/>
      </c>
      <c r="DZ127" s="225"/>
      <c r="EA127" s="225"/>
      <c r="EB127" s="231"/>
      <c r="EC127" s="232"/>
      <c r="ED127" s="232"/>
      <c r="EE127" s="233"/>
      <c r="EF127" s="246" t="str">
        <f>IF(SUMPRODUCT((EC125:EC129)*(ED125:ED129))=0,"",SUMPRODUCT((EC125:EC129)*(ED125:ED129)))</f>
        <v/>
      </c>
      <c r="EI127" s="225"/>
      <c r="EJ127" s="225"/>
      <c r="EK127" s="231"/>
      <c r="EL127" s="232"/>
      <c r="EM127" s="232"/>
      <c r="EN127" s="233"/>
      <c r="EO127" s="246" t="str">
        <f>IF(SUMPRODUCT((EL125:EL129)*(EM125:EM129))=0,"",SUMPRODUCT((EL125:EL129)*(EM125:EM129)))</f>
        <v/>
      </c>
      <c r="ER127" s="225"/>
      <c r="ES127" s="225"/>
      <c r="ET127" s="231"/>
      <c r="EU127" s="232"/>
      <c r="EV127" s="232"/>
      <c r="EW127" s="233"/>
      <c r="EX127" s="246" t="str">
        <f>IF(SUMPRODUCT((EU125:EU129)*(EV125:EV129))=0,"",SUMPRODUCT((EU125:EU129)*(EV125:EV129)))</f>
        <v/>
      </c>
      <c r="FA127" s="225"/>
      <c r="FB127" s="225"/>
      <c r="FC127" s="231"/>
      <c r="FD127" s="232"/>
      <c r="FE127" s="232"/>
      <c r="FF127" s="233"/>
      <c r="FG127" s="246" t="str">
        <f>IF(SUMPRODUCT((FD125:FD129)*(FE125:FE129))=0,"",SUMPRODUCT((FD125:FD129)*(FE125:FE129)))</f>
        <v/>
      </c>
      <c r="FJ127" s="225"/>
      <c r="FK127" s="225"/>
      <c r="FL127" s="231"/>
      <c r="FM127" s="232"/>
      <c r="FN127" s="232"/>
      <c r="FO127" s="233"/>
      <c r="FP127" s="246" t="str">
        <f>IF(SUMPRODUCT((FM125:FM129)*(FN125:FN129))=0,"",SUMPRODUCT((FM125:FM129)*(FN125:FN129)))</f>
        <v/>
      </c>
      <c r="FS127" s="225"/>
      <c r="FT127" s="225"/>
      <c r="FU127" s="231"/>
      <c r="FV127" s="232"/>
      <c r="FW127" s="232"/>
      <c r="FX127" s="233"/>
      <c r="FY127" s="246" t="str">
        <f>IF(SUMPRODUCT((FV125:FV129)*(FW125:FW129))=0,"",SUMPRODUCT((FV125:FV129)*(FW125:FW129)))</f>
        <v/>
      </c>
      <c r="GB127" s="225"/>
      <c r="GC127" s="225"/>
      <c r="GD127" s="231"/>
      <c r="GE127" s="232"/>
      <c r="GF127" s="232"/>
      <c r="GG127" s="233"/>
      <c r="GH127" s="246" t="str">
        <f>IF(SUMPRODUCT((GE125:GE129)*(GF125:GF129))=0,"",SUMPRODUCT((GE125:GE129)*(GF125:GF129)))</f>
        <v/>
      </c>
      <c r="GK127" s="225"/>
      <c r="GL127" s="225"/>
      <c r="GM127" s="231"/>
      <c r="GN127" s="232"/>
      <c r="GO127" s="232"/>
      <c r="GP127" s="233"/>
      <c r="GQ127" s="246" t="str">
        <f>IF(SUMPRODUCT((GN125:GN129)*(GO125:GO129))=0,"",SUMPRODUCT((GN125:GN129)*(GO125:GO129)))</f>
        <v/>
      </c>
      <c r="GT127" s="225"/>
      <c r="GU127" s="225"/>
      <c r="GV127" s="231"/>
      <c r="GW127" s="232"/>
      <c r="GX127" s="232"/>
      <c r="GY127" s="233"/>
      <c r="GZ127" s="246" t="str">
        <f>IF(SUMPRODUCT((GW125:GW129)*(GX125:GX129))=0,"",SUMPRODUCT((GW125:GW129)*(GX125:GX129)))</f>
        <v/>
      </c>
      <c r="HC127" s="225"/>
      <c r="HD127" s="225"/>
      <c r="HE127" s="231"/>
      <c r="HF127" s="232"/>
      <c r="HG127" s="232"/>
      <c r="HH127" s="233"/>
      <c r="HI127" s="246" t="str">
        <f>IF(SUMPRODUCT((HF125:HF129)*(HG125:HG129))=0,"",SUMPRODUCT((HF125:HF129)*(HG125:HG129)))</f>
        <v/>
      </c>
    </row>
    <row r="128" spans="4:217" ht="14" hidden="1" outlineLevel="2">
      <c r="D128" s="225"/>
      <c r="E128" s="225"/>
      <c r="F128" s="231"/>
      <c r="G128" s="232"/>
      <c r="H128" s="232"/>
      <c r="I128" s="233"/>
      <c r="J128" s="246" t="str">
        <f>IF(SUMPRODUCT((G125:G129)*(H125:H129))=0,"",SUMPRODUCT((G125:G129)*(H125:H129)))</f>
        <v/>
      </c>
      <c r="M128" s="225"/>
      <c r="N128" s="225"/>
      <c r="O128" s="231"/>
      <c r="P128" s="232"/>
      <c r="Q128" s="232"/>
      <c r="R128" s="233"/>
      <c r="S128" s="246" t="str">
        <f>IF(SUMPRODUCT((P125:P129)*(Q125:Q129))=0,"",SUMPRODUCT((P125:P129)*(Q125:Q129)))</f>
        <v/>
      </c>
      <c r="V128" s="225"/>
      <c r="W128" s="225"/>
      <c r="X128" s="231"/>
      <c r="Y128" s="232"/>
      <c r="Z128" s="232"/>
      <c r="AA128" s="233"/>
      <c r="AB128" s="246" t="str">
        <f>IF(SUMPRODUCT((Y125:Y129)*(Z125:Z129))=0,"",SUMPRODUCT((Y125:Y129)*(Z125:Z129)))</f>
        <v/>
      </c>
      <c r="AE128" s="225"/>
      <c r="AF128" s="225"/>
      <c r="AG128" s="231"/>
      <c r="AH128" s="232"/>
      <c r="AI128" s="232"/>
      <c r="AJ128" s="233"/>
      <c r="AK128" s="246" t="str">
        <f>IF(SUMPRODUCT((AH125:AH129)*(AI125:AI129))=0,"",SUMPRODUCT((AH125:AH129)*(AI125:AI129)))</f>
        <v/>
      </c>
      <c r="AN128" s="225"/>
      <c r="AO128" s="225"/>
      <c r="AP128" s="231"/>
      <c r="AQ128" s="232"/>
      <c r="AR128" s="232"/>
      <c r="AS128" s="233"/>
      <c r="AT128" s="246" t="str">
        <f>IF(SUMPRODUCT((AQ125:AQ129)*(AR125:AR129))=0,"",SUMPRODUCT((AQ125:AQ129)*(AR125:AR129)))</f>
        <v/>
      </c>
      <c r="AW128" s="225"/>
      <c r="AX128" s="225"/>
      <c r="AY128" s="231"/>
      <c r="AZ128" s="232"/>
      <c r="BA128" s="232"/>
      <c r="BB128" s="233"/>
      <c r="BC128" s="246" t="str">
        <f>IF(SUMPRODUCT((AZ125:AZ129)*(BA125:BA129))=0,"",SUMPRODUCT((AZ125:AZ129)*(BA125:BA129)))</f>
        <v/>
      </c>
      <c r="BF128" s="225"/>
      <c r="BG128" s="225"/>
      <c r="BH128" s="231"/>
      <c r="BI128" s="232"/>
      <c r="BJ128" s="232"/>
      <c r="BK128" s="233"/>
      <c r="BL128" s="246" t="str">
        <f>IF(SUMPRODUCT((BI125:BI129)*(BJ125:BJ129))=0,"",SUMPRODUCT((BI125:BI129)*(BJ125:BJ129)))</f>
        <v/>
      </c>
      <c r="BO128" s="225"/>
      <c r="BP128" s="225"/>
      <c r="BQ128" s="231"/>
      <c r="BR128" s="232"/>
      <c r="BS128" s="232"/>
      <c r="BT128" s="233"/>
      <c r="BU128" s="246" t="str">
        <f>IF(SUMPRODUCT((BR125:BR129)*(BS125:BS129))=0,"",SUMPRODUCT((BR125:BR129)*(BS125:BS129)))</f>
        <v/>
      </c>
      <c r="BX128" s="225"/>
      <c r="BY128" s="225"/>
      <c r="BZ128" s="231"/>
      <c r="CA128" s="232"/>
      <c r="CB128" s="232"/>
      <c r="CC128" s="233"/>
      <c r="CD128" s="246" t="str">
        <f>IF(SUMPRODUCT((CA125:CA129)*(CB125:CB129))=0,"",SUMPRODUCT((CA125:CA129)*(CB125:CB129)))</f>
        <v/>
      </c>
      <c r="CG128" s="225"/>
      <c r="CH128" s="225"/>
      <c r="CI128" s="231"/>
      <c r="CJ128" s="232"/>
      <c r="CK128" s="232"/>
      <c r="CL128" s="233"/>
      <c r="CM128" s="246" t="str">
        <f>IF(SUMPRODUCT((CJ125:CJ129)*(CK125:CK129))=0,"",SUMPRODUCT((CJ125:CJ129)*(CK125:CK129)))</f>
        <v/>
      </c>
      <c r="CP128" s="225"/>
      <c r="CQ128" s="225"/>
      <c r="CR128" s="231"/>
      <c r="CS128" s="232"/>
      <c r="CT128" s="232"/>
      <c r="CU128" s="233"/>
      <c r="CV128" s="246" t="str">
        <f>IF(SUMPRODUCT((CS125:CS129)*(CT125:CT129))=0,"",SUMPRODUCT((CS125:CS129)*(CT125:CT129)))</f>
        <v/>
      </c>
      <c r="CY128" s="225"/>
      <c r="CZ128" s="225"/>
      <c r="DA128" s="231"/>
      <c r="DB128" s="232"/>
      <c r="DC128" s="232"/>
      <c r="DD128" s="233"/>
      <c r="DE128" s="246" t="str">
        <f>IF(SUMPRODUCT((DB125:DB129)*(DC125:DC129))=0,"",SUMPRODUCT((DB125:DB129)*(DC125:DC129)))</f>
        <v/>
      </c>
      <c r="DH128" s="225"/>
      <c r="DI128" s="225"/>
      <c r="DJ128" s="231"/>
      <c r="DK128" s="232"/>
      <c r="DL128" s="232"/>
      <c r="DM128" s="233"/>
      <c r="DN128" s="246" t="str">
        <f>IF(SUMPRODUCT((DK125:DK129)*(DL125:DL129))=0,"",SUMPRODUCT((DK125:DK129)*(DL125:DL129)))</f>
        <v/>
      </c>
      <c r="DQ128" s="225"/>
      <c r="DR128" s="225"/>
      <c r="DS128" s="231"/>
      <c r="DT128" s="232"/>
      <c r="DU128" s="232"/>
      <c r="DV128" s="233"/>
      <c r="DW128" s="246" t="str">
        <f>IF(SUMPRODUCT((DT125:DT129)*(DU125:DU129))=0,"",SUMPRODUCT((DT125:DT129)*(DU125:DU129)))</f>
        <v/>
      </c>
      <c r="DZ128" s="225"/>
      <c r="EA128" s="225"/>
      <c r="EB128" s="231"/>
      <c r="EC128" s="232"/>
      <c r="ED128" s="232"/>
      <c r="EE128" s="233"/>
      <c r="EF128" s="246" t="str">
        <f>IF(SUMPRODUCT((EC125:EC129)*(ED125:ED129))=0,"",SUMPRODUCT((EC125:EC129)*(ED125:ED129)))</f>
        <v/>
      </c>
      <c r="EI128" s="225"/>
      <c r="EJ128" s="225"/>
      <c r="EK128" s="231"/>
      <c r="EL128" s="232"/>
      <c r="EM128" s="232"/>
      <c r="EN128" s="233"/>
      <c r="EO128" s="246" t="str">
        <f>IF(SUMPRODUCT((EL125:EL129)*(EM125:EM129))=0,"",SUMPRODUCT((EL125:EL129)*(EM125:EM129)))</f>
        <v/>
      </c>
      <c r="ER128" s="225"/>
      <c r="ES128" s="225"/>
      <c r="ET128" s="231"/>
      <c r="EU128" s="232"/>
      <c r="EV128" s="232"/>
      <c r="EW128" s="233"/>
      <c r="EX128" s="246" t="str">
        <f>IF(SUMPRODUCT((EU125:EU129)*(EV125:EV129))=0,"",SUMPRODUCT((EU125:EU129)*(EV125:EV129)))</f>
        <v/>
      </c>
      <c r="FA128" s="225"/>
      <c r="FB128" s="225"/>
      <c r="FC128" s="231"/>
      <c r="FD128" s="232"/>
      <c r="FE128" s="232"/>
      <c r="FF128" s="233"/>
      <c r="FG128" s="246" t="str">
        <f>IF(SUMPRODUCT((FD125:FD129)*(FE125:FE129))=0,"",SUMPRODUCT((FD125:FD129)*(FE125:FE129)))</f>
        <v/>
      </c>
      <c r="FJ128" s="225"/>
      <c r="FK128" s="225"/>
      <c r="FL128" s="231"/>
      <c r="FM128" s="232"/>
      <c r="FN128" s="232"/>
      <c r="FO128" s="233"/>
      <c r="FP128" s="246" t="str">
        <f>IF(SUMPRODUCT((FM125:FM129)*(FN125:FN129))=0,"",SUMPRODUCT((FM125:FM129)*(FN125:FN129)))</f>
        <v/>
      </c>
      <c r="FS128" s="225"/>
      <c r="FT128" s="225"/>
      <c r="FU128" s="231"/>
      <c r="FV128" s="232"/>
      <c r="FW128" s="232"/>
      <c r="FX128" s="233"/>
      <c r="FY128" s="246" t="str">
        <f>IF(SUMPRODUCT((FV125:FV129)*(FW125:FW129))=0,"",SUMPRODUCT((FV125:FV129)*(FW125:FW129)))</f>
        <v/>
      </c>
      <c r="GB128" s="225"/>
      <c r="GC128" s="225"/>
      <c r="GD128" s="231"/>
      <c r="GE128" s="232"/>
      <c r="GF128" s="232"/>
      <c r="GG128" s="233"/>
      <c r="GH128" s="246" t="str">
        <f>IF(SUMPRODUCT((GE125:GE129)*(GF125:GF129))=0,"",SUMPRODUCT((GE125:GE129)*(GF125:GF129)))</f>
        <v/>
      </c>
      <c r="GK128" s="225"/>
      <c r="GL128" s="225"/>
      <c r="GM128" s="231"/>
      <c r="GN128" s="232"/>
      <c r="GO128" s="232"/>
      <c r="GP128" s="233"/>
      <c r="GQ128" s="246" t="str">
        <f>IF(SUMPRODUCT((GN125:GN129)*(GO125:GO129))=0,"",SUMPRODUCT((GN125:GN129)*(GO125:GO129)))</f>
        <v/>
      </c>
      <c r="GT128" s="225"/>
      <c r="GU128" s="225"/>
      <c r="GV128" s="231"/>
      <c r="GW128" s="232"/>
      <c r="GX128" s="232"/>
      <c r="GY128" s="233"/>
      <c r="GZ128" s="246" t="str">
        <f>IF(SUMPRODUCT((GW125:GW129)*(GX125:GX129))=0,"",SUMPRODUCT((GW125:GW129)*(GX125:GX129)))</f>
        <v/>
      </c>
      <c r="HC128" s="225"/>
      <c r="HD128" s="225"/>
      <c r="HE128" s="231"/>
      <c r="HF128" s="232"/>
      <c r="HG128" s="232"/>
      <c r="HH128" s="233"/>
      <c r="HI128" s="246" t="str">
        <f>IF(SUMPRODUCT((HF125:HF129)*(HG125:HG129))=0,"",SUMPRODUCT((HF125:HF129)*(HG125:HG129)))</f>
        <v/>
      </c>
    </row>
    <row r="129" spans="4:217" ht="14" hidden="1" outlineLevel="2">
      <c r="D129" s="225"/>
      <c r="E129" s="225"/>
      <c r="F129" s="231"/>
      <c r="G129" s="232"/>
      <c r="H129" s="232"/>
      <c r="I129" s="233"/>
      <c r="J129" s="246" t="str">
        <f>IF(SUMPRODUCT((G125:G129)*(H125:H129))=0,"",SUMPRODUCT((G125:G129)*(H125:H129)))</f>
        <v/>
      </c>
      <c r="M129" s="225"/>
      <c r="N129" s="225"/>
      <c r="O129" s="231"/>
      <c r="P129" s="232"/>
      <c r="Q129" s="232"/>
      <c r="R129" s="233"/>
      <c r="S129" s="246" t="str">
        <f>IF(SUMPRODUCT((P125:P129)*(Q125:Q129))=0,"",SUMPRODUCT((P125:P129)*(Q125:Q129)))</f>
        <v/>
      </c>
      <c r="V129" s="225"/>
      <c r="W129" s="225"/>
      <c r="X129" s="231"/>
      <c r="Y129" s="232"/>
      <c r="Z129" s="232"/>
      <c r="AA129" s="233"/>
      <c r="AB129" s="246" t="str">
        <f>IF(SUMPRODUCT((Y125:Y129)*(Z125:Z129))=0,"",SUMPRODUCT((Y125:Y129)*(Z125:Z129)))</f>
        <v/>
      </c>
      <c r="AE129" s="225"/>
      <c r="AF129" s="225"/>
      <c r="AG129" s="231"/>
      <c r="AH129" s="232"/>
      <c r="AI129" s="232"/>
      <c r="AJ129" s="233"/>
      <c r="AK129" s="246" t="str">
        <f>IF(SUMPRODUCT((AH125:AH129)*(AI125:AI129))=0,"",SUMPRODUCT((AH125:AH129)*(AI125:AI129)))</f>
        <v/>
      </c>
      <c r="AN129" s="225"/>
      <c r="AO129" s="225"/>
      <c r="AP129" s="231"/>
      <c r="AQ129" s="232"/>
      <c r="AR129" s="232"/>
      <c r="AS129" s="233"/>
      <c r="AT129" s="246" t="str">
        <f>IF(SUMPRODUCT((AQ125:AQ129)*(AR125:AR129))=0,"",SUMPRODUCT((AQ125:AQ129)*(AR125:AR129)))</f>
        <v/>
      </c>
      <c r="AW129" s="225"/>
      <c r="AX129" s="225"/>
      <c r="AY129" s="231"/>
      <c r="AZ129" s="232"/>
      <c r="BA129" s="232"/>
      <c r="BB129" s="233"/>
      <c r="BC129" s="246" t="str">
        <f>IF(SUMPRODUCT((AZ125:AZ129)*(BA125:BA129))=0,"",SUMPRODUCT((AZ125:AZ129)*(BA125:BA129)))</f>
        <v/>
      </c>
      <c r="BF129" s="225"/>
      <c r="BG129" s="225"/>
      <c r="BH129" s="231"/>
      <c r="BI129" s="232"/>
      <c r="BJ129" s="232"/>
      <c r="BK129" s="233"/>
      <c r="BL129" s="246" t="str">
        <f>IF(SUMPRODUCT((BI125:BI129)*(BJ125:BJ129))=0,"",SUMPRODUCT((BI125:BI129)*(BJ125:BJ129)))</f>
        <v/>
      </c>
      <c r="BO129" s="225"/>
      <c r="BP129" s="225"/>
      <c r="BQ129" s="231"/>
      <c r="BR129" s="232"/>
      <c r="BS129" s="232"/>
      <c r="BT129" s="233"/>
      <c r="BU129" s="246" t="str">
        <f>IF(SUMPRODUCT((BR125:BR129)*(BS125:BS129))=0,"",SUMPRODUCT((BR125:BR129)*(BS125:BS129)))</f>
        <v/>
      </c>
      <c r="BX129" s="225"/>
      <c r="BY129" s="225"/>
      <c r="BZ129" s="231"/>
      <c r="CA129" s="232"/>
      <c r="CB129" s="232"/>
      <c r="CC129" s="233"/>
      <c r="CD129" s="246" t="str">
        <f>IF(SUMPRODUCT((CA125:CA129)*(CB125:CB129))=0,"",SUMPRODUCT((CA125:CA129)*(CB125:CB129)))</f>
        <v/>
      </c>
      <c r="CG129" s="225"/>
      <c r="CH129" s="225"/>
      <c r="CI129" s="231"/>
      <c r="CJ129" s="232"/>
      <c r="CK129" s="232"/>
      <c r="CL129" s="233"/>
      <c r="CM129" s="246" t="str">
        <f>IF(SUMPRODUCT((CJ125:CJ129)*(CK125:CK129))=0,"",SUMPRODUCT((CJ125:CJ129)*(CK125:CK129)))</f>
        <v/>
      </c>
      <c r="CP129" s="225"/>
      <c r="CQ129" s="225"/>
      <c r="CR129" s="231"/>
      <c r="CS129" s="232"/>
      <c r="CT129" s="232"/>
      <c r="CU129" s="233"/>
      <c r="CV129" s="246" t="str">
        <f>IF(SUMPRODUCT((CS125:CS129)*(CT125:CT129))=0,"",SUMPRODUCT((CS125:CS129)*(CT125:CT129)))</f>
        <v/>
      </c>
      <c r="CY129" s="225"/>
      <c r="CZ129" s="225"/>
      <c r="DA129" s="231"/>
      <c r="DB129" s="232"/>
      <c r="DC129" s="232"/>
      <c r="DD129" s="233"/>
      <c r="DE129" s="246" t="str">
        <f>IF(SUMPRODUCT((DB125:DB129)*(DC125:DC129))=0,"",SUMPRODUCT((DB125:DB129)*(DC125:DC129)))</f>
        <v/>
      </c>
      <c r="DH129" s="225"/>
      <c r="DI129" s="225"/>
      <c r="DJ129" s="231"/>
      <c r="DK129" s="232"/>
      <c r="DL129" s="232"/>
      <c r="DM129" s="233"/>
      <c r="DN129" s="246" t="str">
        <f>IF(SUMPRODUCT((DK125:DK129)*(DL125:DL129))=0,"",SUMPRODUCT((DK125:DK129)*(DL125:DL129)))</f>
        <v/>
      </c>
      <c r="DQ129" s="225"/>
      <c r="DR129" s="225"/>
      <c r="DS129" s="231"/>
      <c r="DT129" s="232"/>
      <c r="DU129" s="232"/>
      <c r="DV129" s="233"/>
      <c r="DW129" s="246" t="str">
        <f>IF(SUMPRODUCT((DT125:DT129)*(DU125:DU129))=0,"",SUMPRODUCT((DT125:DT129)*(DU125:DU129)))</f>
        <v/>
      </c>
      <c r="DZ129" s="225"/>
      <c r="EA129" s="225"/>
      <c r="EB129" s="231"/>
      <c r="EC129" s="232"/>
      <c r="ED129" s="232"/>
      <c r="EE129" s="233"/>
      <c r="EF129" s="246" t="str">
        <f>IF(SUMPRODUCT((EC125:EC129)*(ED125:ED129))=0,"",SUMPRODUCT((EC125:EC129)*(ED125:ED129)))</f>
        <v/>
      </c>
      <c r="EI129" s="225"/>
      <c r="EJ129" s="225"/>
      <c r="EK129" s="231"/>
      <c r="EL129" s="232"/>
      <c r="EM129" s="232"/>
      <c r="EN129" s="233"/>
      <c r="EO129" s="246" t="str">
        <f>IF(SUMPRODUCT((EL125:EL129)*(EM125:EM129))=0,"",SUMPRODUCT((EL125:EL129)*(EM125:EM129)))</f>
        <v/>
      </c>
      <c r="ER129" s="225"/>
      <c r="ES129" s="225"/>
      <c r="ET129" s="231"/>
      <c r="EU129" s="232"/>
      <c r="EV129" s="232"/>
      <c r="EW129" s="233"/>
      <c r="EX129" s="246" t="str">
        <f>IF(SUMPRODUCT((EU125:EU129)*(EV125:EV129))=0,"",SUMPRODUCT((EU125:EU129)*(EV125:EV129)))</f>
        <v/>
      </c>
      <c r="FA129" s="225"/>
      <c r="FB129" s="225"/>
      <c r="FC129" s="231"/>
      <c r="FD129" s="232"/>
      <c r="FE129" s="232"/>
      <c r="FF129" s="233"/>
      <c r="FG129" s="246" t="str">
        <f>IF(SUMPRODUCT((FD125:FD129)*(FE125:FE129))=0,"",SUMPRODUCT((FD125:FD129)*(FE125:FE129)))</f>
        <v/>
      </c>
      <c r="FJ129" s="225"/>
      <c r="FK129" s="225"/>
      <c r="FL129" s="231"/>
      <c r="FM129" s="232"/>
      <c r="FN129" s="232"/>
      <c r="FO129" s="233"/>
      <c r="FP129" s="246" t="str">
        <f>IF(SUMPRODUCT((FM125:FM129)*(FN125:FN129))=0,"",SUMPRODUCT((FM125:FM129)*(FN125:FN129)))</f>
        <v/>
      </c>
      <c r="FS129" s="225"/>
      <c r="FT129" s="225"/>
      <c r="FU129" s="231"/>
      <c r="FV129" s="232"/>
      <c r="FW129" s="232"/>
      <c r="FX129" s="233"/>
      <c r="FY129" s="246" t="str">
        <f>IF(SUMPRODUCT((FV125:FV129)*(FW125:FW129))=0,"",SUMPRODUCT((FV125:FV129)*(FW125:FW129)))</f>
        <v/>
      </c>
      <c r="GB129" s="225"/>
      <c r="GC129" s="225"/>
      <c r="GD129" s="231"/>
      <c r="GE129" s="232"/>
      <c r="GF129" s="232"/>
      <c r="GG129" s="233"/>
      <c r="GH129" s="246" t="str">
        <f>IF(SUMPRODUCT((GE125:GE129)*(GF125:GF129))=0,"",SUMPRODUCT((GE125:GE129)*(GF125:GF129)))</f>
        <v/>
      </c>
      <c r="GK129" s="225"/>
      <c r="GL129" s="225"/>
      <c r="GM129" s="231"/>
      <c r="GN129" s="232"/>
      <c r="GO129" s="232"/>
      <c r="GP129" s="233"/>
      <c r="GQ129" s="246" t="str">
        <f>IF(SUMPRODUCT((GN125:GN129)*(GO125:GO129))=0,"",SUMPRODUCT((GN125:GN129)*(GO125:GO129)))</f>
        <v/>
      </c>
      <c r="GT129" s="225"/>
      <c r="GU129" s="225"/>
      <c r="GV129" s="231"/>
      <c r="GW129" s="232"/>
      <c r="GX129" s="232"/>
      <c r="GY129" s="233"/>
      <c r="GZ129" s="246" t="str">
        <f>IF(SUMPRODUCT((GW125:GW129)*(GX125:GX129))=0,"",SUMPRODUCT((GW125:GW129)*(GX125:GX129)))</f>
        <v/>
      </c>
      <c r="HC129" s="225"/>
      <c r="HD129" s="225"/>
      <c r="HE129" s="231"/>
      <c r="HF129" s="232"/>
      <c r="HG129" s="232"/>
      <c r="HH129" s="233"/>
      <c r="HI129" s="246" t="str">
        <f>IF(SUMPRODUCT((HF125:HF129)*(HG125:HG129))=0,"",SUMPRODUCT((HF125:HF129)*(HG125:HG129)))</f>
        <v/>
      </c>
    </row>
    <row r="130" spans="4:217" ht="14" hidden="1" outlineLevel="1">
      <c r="D130" s="225"/>
      <c r="E130" s="225"/>
      <c r="F130" s="226"/>
      <c r="G130" s="227"/>
      <c r="H130" s="227"/>
      <c r="I130" s="228"/>
      <c r="J130" s="228"/>
      <c r="M130" s="225"/>
      <c r="N130" s="225"/>
      <c r="O130" s="226"/>
      <c r="P130" s="227"/>
      <c r="Q130" s="227"/>
      <c r="R130" s="228"/>
      <c r="S130" s="228"/>
      <c r="V130" s="225"/>
      <c r="W130" s="225"/>
      <c r="X130" s="226"/>
      <c r="Y130" s="227"/>
      <c r="Z130" s="227"/>
      <c r="AA130" s="228"/>
      <c r="AB130" s="228"/>
      <c r="AE130" s="225"/>
      <c r="AF130" s="225"/>
      <c r="AG130" s="226"/>
      <c r="AH130" s="227"/>
      <c r="AI130" s="227"/>
      <c r="AJ130" s="228"/>
      <c r="AK130" s="228"/>
      <c r="AN130" s="225"/>
      <c r="AO130" s="225"/>
      <c r="AP130" s="226"/>
      <c r="AQ130" s="227"/>
      <c r="AR130" s="227"/>
      <c r="AS130" s="228"/>
      <c r="AT130" s="228"/>
      <c r="AW130" s="225"/>
      <c r="AX130" s="225"/>
      <c r="AY130" s="226"/>
      <c r="AZ130" s="227"/>
      <c r="BA130" s="227"/>
      <c r="BB130" s="228"/>
      <c r="BC130" s="228"/>
      <c r="BF130" s="225"/>
      <c r="BG130" s="225"/>
      <c r="BH130" s="226"/>
      <c r="BI130" s="227"/>
      <c r="BJ130" s="227"/>
      <c r="BK130" s="228"/>
      <c r="BL130" s="228"/>
      <c r="BO130" s="225"/>
      <c r="BP130" s="225"/>
      <c r="BQ130" s="226"/>
      <c r="BR130" s="227"/>
      <c r="BS130" s="227"/>
      <c r="BT130" s="228"/>
      <c r="BU130" s="228"/>
      <c r="BX130" s="225"/>
      <c r="BY130" s="225"/>
      <c r="BZ130" s="226"/>
      <c r="CA130" s="227"/>
      <c r="CB130" s="227"/>
      <c r="CC130" s="228"/>
      <c r="CD130" s="228"/>
      <c r="CG130" s="225"/>
      <c r="CH130" s="225"/>
      <c r="CI130" s="226"/>
      <c r="CJ130" s="227"/>
      <c r="CK130" s="227"/>
      <c r="CL130" s="228"/>
      <c r="CM130" s="228"/>
      <c r="CP130" s="225"/>
      <c r="CQ130" s="225"/>
      <c r="CR130" s="226"/>
      <c r="CS130" s="227"/>
      <c r="CT130" s="227"/>
      <c r="CU130" s="228"/>
      <c r="CV130" s="228"/>
      <c r="CY130" s="225"/>
      <c r="CZ130" s="225"/>
      <c r="DA130" s="226"/>
      <c r="DB130" s="227"/>
      <c r="DC130" s="227"/>
      <c r="DD130" s="228"/>
      <c r="DE130" s="228"/>
      <c r="DH130" s="225"/>
      <c r="DI130" s="225"/>
      <c r="DJ130" s="226"/>
      <c r="DK130" s="227"/>
      <c r="DL130" s="227"/>
      <c r="DM130" s="228"/>
      <c r="DN130" s="228"/>
      <c r="DQ130" s="225"/>
      <c r="DR130" s="225"/>
      <c r="DS130" s="226"/>
      <c r="DT130" s="227"/>
      <c r="DU130" s="227"/>
      <c r="DV130" s="228"/>
      <c r="DW130" s="228"/>
      <c r="DZ130" s="225"/>
      <c r="EA130" s="225"/>
      <c r="EB130" s="226"/>
      <c r="EC130" s="227"/>
      <c r="ED130" s="227"/>
      <c r="EE130" s="228"/>
      <c r="EF130" s="228"/>
      <c r="EI130" s="225"/>
      <c r="EJ130" s="225"/>
      <c r="EK130" s="226"/>
      <c r="EL130" s="227"/>
      <c r="EM130" s="227"/>
      <c r="EN130" s="228"/>
      <c r="EO130" s="228"/>
      <c r="ER130" s="225"/>
      <c r="ES130" s="225"/>
      <c r="ET130" s="226"/>
      <c r="EU130" s="227"/>
      <c r="EV130" s="227"/>
      <c r="EW130" s="228"/>
      <c r="EX130" s="228"/>
      <c r="FA130" s="225"/>
      <c r="FB130" s="225"/>
      <c r="FC130" s="226"/>
      <c r="FD130" s="227"/>
      <c r="FE130" s="227"/>
      <c r="FF130" s="228"/>
      <c r="FG130" s="228"/>
      <c r="FJ130" s="225"/>
      <c r="FK130" s="225"/>
      <c r="FL130" s="226"/>
      <c r="FM130" s="227"/>
      <c r="FN130" s="227"/>
      <c r="FO130" s="228"/>
      <c r="FP130" s="228"/>
      <c r="FS130" s="225"/>
      <c r="FT130" s="225"/>
      <c r="FU130" s="226"/>
      <c r="FV130" s="227"/>
      <c r="FW130" s="227"/>
      <c r="FX130" s="228"/>
      <c r="FY130" s="228"/>
      <c r="GB130" s="225"/>
      <c r="GC130" s="225"/>
      <c r="GD130" s="226"/>
      <c r="GE130" s="227"/>
      <c r="GF130" s="227"/>
      <c r="GG130" s="228"/>
      <c r="GH130" s="228"/>
      <c r="GK130" s="225"/>
      <c r="GL130" s="225"/>
      <c r="GM130" s="226"/>
      <c r="GN130" s="227"/>
      <c r="GO130" s="227"/>
      <c r="GP130" s="228"/>
      <c r="GQ130" s="228"/>
      <c r="GT130" s="225"/>
      <c r="GU130" s="225"/>
      <c r="GV130" s="226"/>
      <c r="GW130" s="227"/>
      <c r="GX130" s="227"/>
      <c r="GY130" s="228"/>
      <c r="GZ130" s="228"/>
      <c r="HC130" s="225"/>
      <c r="HD130" s="225"/>
      <c r="HE130" s="226"/>
      <c r="HF130" s="227"/>
      <c r="HG130" s="227"/>
      <c r="HH130" s="228"/>
      <c r="HI130" s="228"/>
    </row>
    <row r="131" spans="4:217" ht="14" hidden="1" outlineLevel="1">
      <c r="D131" s="225"/>
      <c r="E131" s="225"/>
      <c r="F131" s="229" t="s">
        <v>136</v>
      </c>
      <c r="G131" s="230" t="s">
        <v>451</v>
      </c>
      <c r="H131" s="230" t="s">
        <v>146</v>
      </c>
      <c r="I131" s="230" t="s">
        <v>142</v>
      </c>
      <c r="J131" s="230" t="s">
        <v>452</v>
      </c>
      <c r="M131" s="225"/>
      <c r="N131" s="225"/>
      <c r="O131" s="229" t="s">
        <v>136</v>
      </c>
      <c r="P131" s="230" t="s">
        <v>451</v>
      </c>
      <c r="Q131" s="230" t="s">
        <v>146</v>
      </c>
      <c r="R131" s="230" t="s">
        <v>142</v>
      </c>
      <c r="S131" s="230" t="s">
        <v>452</v>
      </c>
      <c r="V131" s="225"/>
      <c r="W131" s="225"/>
      <c r="X131" s="229" t="s">
        <v>136</v>
      </c>
      <c r="Y131" s="230" t="s">
        <v>451</v>
      </c>
      <c r="Z131" s="230" t="s">
        <v>146</v>
      </c>
      <c r="AA131" s="230" t="s">
        <v>142</v>
      </c>
      <c r="AB131" s="230" t="s">
        <v>452</v>
      </c>
      <c r="AE131" s="225"/>
      <c r="AF131" s="225"/>
      <c r="AG131" s="229" t="s">
        <v>136</v>
      </c>
      <c r="AH131" s="230" t="s">
        <v>451</v>
      </c>
      <c r="AI131" s="230" t="s">
        <v>146</v>
      </c>
      <c r="AJ131" s="230" t="s">
        <v>142</v>
      </c>
      <c r="AK131" s="230" t="s">
        <v>452</v>
      </c>
      <c r="AN131" s="225"/>
      <c r="AO131" s="225"/>
      <c r="AP131" s="229" t="s">
        <v>136</v>
      </c>
      <c r="AQ131" s="230" t="s">
        <v>451</v>
      </c>
      <c r="AR131" s="230" t="s">
        <v>146</v>
      </c>
      <c r="AS131" s="230" t="s">
        <v>142</v>
      </c>
      <c r="AT131" s="230" t="s">
        <v>452</v>
      </c>
      <c r="AW131" s="225"/>
      <c r="AX131" s="225"/>
      <c r="AY131" s="229" t="s">
        <v>136</v>
      </c>
      <c r="AZ131" s="230" t="s">
        <v>451</v>
      </c>
      <c r="BA131" s="230" t="s">
        <v>146</v>
      </c>
      <c r="BB131" s="230" t="s">
        <v>142</v>
      </c>
      <c r="BC131" s="230" t="s">
        <v>452</v>
      </c>
      <c r="BF131" s="225"/>
      <c r="BG131" s="225"/>
      <c r="BH131" s="229" t="s">
        <v>136</v>
      </c>
      <c r="BI131" s="230" t="s">
        <v>451</v>
      </c>
      <c r="BJ131" s="230" t="s">
        <v>146</v>
      </c>
      <c r="BK131" s="230" t="s">
        <v>142</v>
      </c>
      <c r="BL131" s="230" t="s">
        <v>452</v>
      </c>
      <c r="BO131" s="225"/>
      <c r="BP131" s="225"/>
      <c r="BQ131" s="229" t="s">
        <v>136</v>
      </c>
      <c r="BR131" s="230" t="s">
        <v>451</v>
      </c>
      <c r="BS131" s="230" t="s">
        <v>146</v>
      </c>
      <c r="BT131" s="230" t="s">
        <v>142</v>
      </c>
      <c r="BU131" s="230" t="s">
        <v>452</v>
      </c>
      <c r="BX131" s="225"/>
      <c r="BY131" s="225"/>
      <c r="BZ131" s="229" t="s">
        <v>136</v>
      </c>
      <c r="CA131" s="230" t="s">
        <v>451</v>
      </c>
      <c r="CB131" s="230" t="s">
        <v>146</v>
      </c>
      <c r="CC131" s="230" t="s">
        <v>142</v>
      </c>
      <c r="CD131" s="230" t="s">
        <v>452</v>
      </c>
      <c r="CG131" s="225"/>
      <c r="CH131" s="225"/>
      <c r="CI131" s="229" t="s">
        <v>136</v>
      </c>
      <c r="CJ131" s="230" t="s">
        <v>451</v>
      </c>
      <c r="CK131" s="230" t="s">
        <v>146</v>
      </c>
      <c r="CL131" s="230" t="s">
        <v>142</v>
      </c>
      <c r="CM131" s="230" t="s">
        <v>452</v>
      </c>
      <c r="CP131" s="225"/>
      <c r="CQ131" s="225"/>
      <c r="CR131" s="229" t="s">
        <v>136</v>
      </c>
      <c r="CS131" s="230" t="s">
        <v>451</v>
      </c>
      <c r="CT131" s="230" t="s">
        <v>146</v>
      </c>
      <c r="CU131" s="230" t="s">
        <v>142</v>
      </c>
      <c r="CV131" s="230" t="s">
        <v>452</v>
      </c>
      <c r="CY131" s="225"/>
      <c r="CZ131" s="225"/>
      <c r="DA131" s="229" t="s">
        <v>136</v>
      </c>
      <c r="DB131" s="230" t="s">
        <v>451</v>
      </c>
      <c r="DC131" s="230" t="s">
        <v>146</v>
      </c>
      <c r="DD131" s="230" t="s">
        <v>142</v>
      </c>
      <c r="DE131" s="230" t="s">
        <v>452</v>
      </c>
      <c r="DH131" s="225"/>
      <c r="DI131" s="225"/>
      <c r="DJ131" s="229" t="s">
        <v>136</v>
      </c>
      <c r="DK131" s="230" t="s">
        <v>451</v>
      </c>
      <c r="DL131" s="230" t="s">
        <v>146</v>
      </c>
      <c r="DM131" s="230" t="s">
        <v>142</v>
      </c>
      <c r="DN131" s="230" t="s">
        <v>452</v>
      </c>
      <c r="DQ131" s="225"/>
      <c r="DR131" s="225"/>
      <c r="DS131" s="229" t="s">
        <v>136</v>
      </c>
      <c r="DT131" s="230" t="s">
        <v>451</v>
      </c>
      <c r="DU131" s="230" t="s">
        <v>146</v>
      </c>
      <c r="DV131" s="230" t="s">
        <v>142</v>
      </c>
      <c r="DW131" s="230" t="s">
        <v>452</v>
      </c>
      <c r="DZ131" s="225"/>
      <c r="EA131" s="225"/>
      <c r="EB131" s="229" t="s">
        <v>136</v>
      </c>
      <c r="EC131" s="230" t="s">
        <v>451</v>
      </c>
      <c r="ED131" s="230" t="s">
        <v>146</v>
      </c>
      <c r="EE131" s="230" t="s">
        <v>142</v>
      </c>
      <c r="EF131" s="230" t="s">
        <v>452</v>
      </c>
      <c r="EI131" s="225"/>
      <c r="EJ131" s="225"/>
      <c r="EK131" s="229" t="s">
        <v>136</v>
      </c>
      <c r="EL131" s="230" t="s">
        <v>451</v>
      </c>
      <c r="EM131" s="230" t="s">
        <v>146</v>
      </c>
      <c r="EN131" s="230" t="s">
        <v>142</v>
      </c>
      <c r="EO131" s="230" t="s">
        <v>452</v>
      </c>
      <c r="ER131" s="225"/>
      <c r="ES131" s="225"/>
      <c r="ET131" s="229" t="s">
        <v>136</v>
      </c>
      <c r="EU131" s="230" t="s">
        <v>451</v>
      </c>
      <c r="EV131" s="230" t="s">
        <v>146</v>
      </c>
      <c r="EW131" s="230" t="s">
        <v>142</v>
      </c>
      <c r="EX131" s="230" t="s">
        <v>452</v>
      </c>
      <c r="FA131" s="225"/>
      <c r="FB131" s="225"/>
      <c r="FC131" s="229" t="s">
        <v>136</v>
      </c>
      <c r="FD131" s="230" t="s">
        <v>451</v>
      </c>
      <c r="FE131" s="230" t="s">
        <v>146</v>
      </c>
      <c r="FF131" s="230" t="s">
        <v>142</v>
      </c>
      <c r="FG131" s="230" t="s">
        <v>452</v>
      </c>
      <c r="FJ131" s="225"/>
      <c r="FK131" s="225"/>
      <c r="FL131" s="229" t="s">
        <v>136</v>
      </c>
      <c r="FM131" s="230" t="s">
        <v>451</v>
      </c>
      <c r="FN131" s="230" t="s">
        <v>146</v>
      </c>
      <c r="FO131" s="230" t="s">
        <v>142</v>
      </c>
      <c r="FP131" s="230" t="s">
        <v>452</v>
      </c>
      <c r="FS131" s="225"/>
      <c r="FT131" s="225"/>
      <c r="FU131" s="229" t="s">
        <v>136</v>
      </c>
      <c r="FV131" s="230" t="s">
        <v>451</v>
      </c>
      <c r="FW131" s="230" t="s">
        <v>146</v>
      </c>
      <c r="FX131" s="230" t="s">
        <v>142</v>
      </c>
      <c r="FY131" s="230" t="s">
        <v>452</v>
      </c>
      <c r="GB131" s="225"/>
      <c r="GC131" s="225"/>
      <c r="GD131" s="229" t="s">
        <v>136</v>
      </c>
      <c r="GE131" s="230" t="s">
        <v>451</v>
      </c>
      <c r="GF131" s="230" t="s">
        <v>146</v>
      </c>
      <c r="GG131" s="230" t="s">
        <v>142</v>
      </c>
      <c r="GH131" s="230" t="s">
        <v>452</v>
      </c>
      <c r="GK131" s="225"/>
      <c r="GL131" s="225"/>
      <c r="GM131" s="229" t="s">
        <v>136</v>
      </c>
      <c r="GN131" s="230" t="s">
        <v>451</v>
      </c>
      <c r="GO131" s="230" t="s">
        <v>146</v>
      </c>
      <c r="GP131" s="230" t="s">
        <v>142</v>
      </c>
      <c r="GQ131" s="230" t="s">
        <v>452</v>
      </c>
      <c r="GT131" s="225"/>
      <c r="GU131" s="225"/>
      <c r="GV131" s="229" t="s">
        <v>136</v>
      </c>
      <c r="GW131" s="230" t="s">
        <v>451</v>
      </c>
      <c r="GX131" s="230" t="s">
        <v>146</v>
      </c>
      <c r="GY131" s="230" t="s">
        <v>142</v>
      </c>
      <c r="GZ131" s="230" t="s">
        <v>452</v>
      </c>
      <c r="HC131" s="225"/>
      <c r="HD131" s="225"/>
      <c r="HE131" s="229" t="s">
        <v>136</v>
      </c>
      <c r="HF131" s="230" t="s">
        <v>451</v>
      </c>
      <c r="HG131" s="230" t="s">
        <v>146</v>
      </c>
      <c r="HH131" s="230" t="s">
        <v>142</v>
      </c>
      <c r="HI131" s="230" t="s">
        <v>452</v>
      </c>
    </row>
    <row r="132" spans="4:217" ht="14" hidden="1" outlineLevel="1">
      <c r="D132" s="225"/>
      <c r="E132" s="225"/>
      <c r="F132" s="244"/>
      <c r="G132" s="245"/>
      <c r="H132" s="245"/>
      <c r="I132" s="246"/>
      <c r="J132" s="246" t="str">
        <f>IF(SUMPRODUCT((G132:G136)*(H132:H136))=0,"",SUMPRODUCT((G132:G136)*(H132:H136)))</f>
        <v/>
      </c>
      <c r="M132" s="225"/>
      <c r="N132" s="225"/>
      <c r="O132" s="244"/>
      <c r="P132" s="245"/>
      <c r="Q132" s="245"/>
      <c r="R132" s="246"/>
      <c r="S132" s="246" t="str">
        <f>IF(SUMPRODUCT((P132:P136)*(Q132:Q136))=0,"",SUMPRODUCT((P132:P136)*(Q132:Q136)))</f>
        <v/>
      </c>
      <c r="V132" s="225"/>
      <c r="W132" s="225"/>
      <c r="X132" s="244"/>
      <c r="Y132" s="245"/>
      <c r="Z132" s="245"/>
      <c r="AA132" s="246"/>
      <c r="AB132" s="246" t="str">
        <f>IF(SUMPRODUCT((Y132:Y136)*(Z132:Z136))=0,"",SUMPRODUCT((Y132:Y136)*(Z132:Z136)))</f>
        <v/>
      </c>
      <c r="AE132" s="225"/>
      <c r="AF132" s="225"/>
      <c r="AG132" s="244"/>
      <c r="AH132" s="245"/>
      <c r="AI132" s="245"/>
      <c r="AJ132" s="246"/>
      <c r="AK132" s="246" t="str">
        <f>IF(SUMPRODUCT((AH132:AH136)*(AI132:AI136))=0,"",SUMPRODUCT((AH132:AH136)*(AI132:AI136)))</f>
        <v/>
      </c>
      <c r="AN132" s="225"/>
      <c r="AO132" s="225"/>
      <c r="AP132" s="244"/>
      <c r="AQ132" s="245"/>
      <c r="AR132" s="245"/>
      <c r="AS132" s="246"/>
      <c r="AT132" s="246" t="str">
        <f>IF(SUMPRODUCT((AQ132:AQ136)*(AR132:AR136))=0,"",SUMPRODUCT((AQ132:AQ136)*(AR132:AR136)))</f>
        <v/>
      </c>
      <c r="AW132" s="225"/>
      <c r="AX132" s="225"/>
      <c r="AY132" s="244"/>
      <c r="AZ132" s="245"/>
      <c r="BA132" s="245"/>
      <c r="BB132" s="246"/>
      <c r="BC132" s="246" t="str">
        <f>IF(SUMPRODUCT((AZ132:AZ136)*(BA132:BA136))=0,"",SUMPRODUCT((AZ132:AZ136)*(BA132:BA136)))</f>
        <v/>
      </c>
      <c r="BF132" s="225"/>
      <c r="BG132" s="225"/>
      <c r="BH132" s="244"/>
      <c r="BI132" s="245"/>
      <c r="BJ132" s="245"/>
      <c r="BK132" s="246"/>
      <c r="BL132" s="246" t="str">
        <f>IF(SUMPRODUCT((BI132:BI136)*(BJ132:BJ136))=0,"",SUMPRODUCT((BI132:BI136)*(BJ132:BJ136)))</f>
        <v/>
      </c>
      <c r="BO132" s="225"/>
      <c r="BP132" s="225"/>
      <c r="BQ132" s="244"/>
      <c r="BR132" s="245"/>
      <c r="BS132" s="245"/>
      <c r="BT132" s="246"/>
      <c r="BU132" s="246" t="str">
        <f>IF(SUMPRODUCT((BR132:BR136)*(BS132:BS136))=0,"",SUMPRODUCT((BR132:BR136)*(BS132:BS136)))</f>
        <v/>
      </c>
      <c r="BX132" s="225"/>
      <c r="BY132" s="225"/>
      <c r="BZ132" s="244"/>
      <c r="CA132" s="245"/>
      <c r="CB132" s="245"/>
      <c r="CC132" s="246"/>
      <c r="CD132" s="246" t="str">
        <f>IF(SUMPRODUCT((CA132:CA136)*(CB132:CB136))=0,"",SUMPRODUCT((CA132:CA136)*(CB132:CB136)))</f>
        <v/>
      </c>
      <c r="CG132" s="225"/>
      <c r="CH132" s="225"/>
      <c r="CI132" s="244"/>
      <c r="CJ132" s="245"/>
      <c r="CK132" s="245"/>
      <c r="CL132" s="246"/>
      <c r="CM132" s="246" t="str">
        <f>IF(SUMPRODUCT((CJ132:CJ136)*(CK132:CK136))=0,"",SUMPRODUCT((CJ132:CJ136)*(CK132:CK136)))</f>
        <v/>
      </c>
      <c r="CP132" s="225"/>
      <c r="CQ132" s="225"/>
      <c r="CR132" s="244"/>
      <c r="CS132" s="245"/>
      <c r="CT132" s="245"/>
      <c r="CU132" s="246"/>
      <c r="CV132" s="246" t="str">
        <f>IF(SUMPRODUCT((CS132:CS136)*(CT132:CT136))=0,"",SUMPRODUCT((CS132:CS136)*(CT132:CT136)))</f>
        <v/>
      </c>
      <c r="CY132" s="225"/>
      <c r="CZ132" s="225"/>
      <c r="DA132" s="244"/>
      <c r="DB132" s="245"/>
      <c r="DC132" s="245"/>
      <c r="DD132" s="246"/>
      <c r="DE132" s="246" t="str">
        <f>IF(SUMPRODUCT((DB132:DB136)*(DC132:DC136))=0,"",SUMPRODUCT((DB132:DB136)*(DC132:DC136)))</f>
        <v/>
      </c>
      <c r="DH132" s="225"/>
      <c r="DI132" s="225"/>
      <c r="DJ132" s="244"/>
      <c r="DK132" s="245"/>
      <c r="DL132" s="245"/>
      <c r="DM132" s="246"/>
      <c r="DN132" s="246" t="str">
        <f>IF(SUMPRODUCT((DK132:DK136)*(DL132:DL136))=0,"",SUMPRODUCT((DK132:DK136)*(DL132:DL136)))</f>
        <v/>
      </c>
      <c r="DQ132" s="225"/>
      <c r="DR132" s="225"/>
      <c r="DS132" s="244"/>
      <c r="DT132" s="245"/>
      <c r="DU132" s="245"/>
      <c r="DV132" s="246"/>
      <c r="DW132" s="246" t="str">
        <f>IF(SUMPRODUCT((DT132:DT136)*(DU132:DU136))=0,"",SUMPRODUCT((DT132:DT136)*(DU132:DU136)))</f>
        <v/>
      </c>
      <c r="DZ132" s="225"/>
      <c r="EA132" s="225"/>
      <c r="EB132" s="244"/>
      <c r="EC132" s="245"/>
      <c r="ED132" s="245"/>
      <c r="EE132" s="246"/>
      <c r="EF132" s="246" t="str">
        <f>IF(SUMPRODUCT((EC132:EC136)*(ED132:ED136))=0,"",SUMPRODUCT((EC132:EC136)*(ED132:ED136)))</f>
        <v/>
      </c>
      <c r="EI132" s="225"/>
      <c r="EJ132" s="225"/>
      <c r="EK132" s="244"/>
      <c r="EL132" s="245"/>
      <c r="EM132" s="245"/>
      <c r="EN132" s="246"/>
      <c r="EO132" s="246" t="str">
        <f>IF(SUMPRODUCT((EL132:EL136)*(EM132:EM136))=0,"",SUMPRODUCT((EL132:EL136)*(EM132:EM136)))</f>
        <v/>
      </c>
      <c r="ER132" s="225"/>
      <c r="ES132" s="225"/>
      <c r="ET132" s="244"/>
      <c r="EU132" s="245"/>
      <c r="EV132" s="245"/>
      <c r="EW132" s="246"/>
      <c r="EX132" s="246" t="str">
        <f>IF(SUMPRODUCT((EU132:EU136)*(EV132:EV136))=0,"",SUMPRODUCT((EU132:EU136)*(EV132:EV136)))</f>
        <v/>
      </c>
      <c r="FA132" s="225"/>
      <c r="FB132" s="225"/>
      <c r="FC132" s="244"/>
      <c r="FD132" s="245"/>
      <c r="FE132" s="245"/>
      <c r="FF132" s="246"/>
      <c r="FG132" s="246" t="str">
        <f>IF(SUMPRODUCT((FD132:FD136)*(FE132:FE136))=0,"",SUMPRODUCT((FD132:FD136)*(FE132:FE136)))</f>
        <v/>
      </c>
      <c r="FJ132" s="225"/>
      <c r="FK132" s="225"/>
      <c r="FL132" s="244"/>
      <c r="FM132" s="245"/>
      <c r="FN132" s="245"/>
      <c r="FO132" s="246"/>
      <c r="FP132" s="246" t="str">
        <f>IF(SUMPRODUCT((FM132:FM136)*(FN132:FN136))=0,"",SUMPRODUCT((FM132:FM136)*(FN132:FN136)))</f>
        <v/>
      </c>
      <c r="FS132" s="225"/>
      <c r="FT132" s="225"/>
      <c r="FU132" s="244"/>
      <c r="FV132" s="245"/>
      <c r="FW132" s="245"/>
      <c r="FX132" s="246"/>
      <c r="FY132" s="246" t="str">
        <f>IF(SUMPRODUCT((FV132:FV136)*(FW132:FW136))=0,"",SUMPRODUCT((FV132:FV136)*(FW132:FW136)))</f>
        <v/>
      </c>
      <c r="GB132" s="225"/>
      <c r="GC132" s="225"/>
      <c r="GD132" s="244"/>
      <c r="GE132" s="245"/>
      <c r="GF132" s="245"/>
      <c r="GG132" s="246"/>
      <c r="GH132" s="246" t="str">
        <f>IF(SUMPRODUCT((GE132:GE136)*(GF132:GF136))=0,"",SUMPRODUCT((GE132:GE136)*(GF132:GF136)))</f>
        <v/>
      </c>
      <c r="GK132" s="225"/>
      <c r="GL132" s="225"/>
      <c r="GM132" s="244"/>
      <c r="GN132" s="245"/>
      <c r="GO132" s="245"/>
      <c r="GP132" s="246"/>
      <c r="GQ132" s="246" t="str">
        <f>IF(SUMPRODUCT((GN132:GN136)*(GO132:GO136))=0,"",SUMPRODUCT((GN132:GN136)*(GO132:GO136)))</f>
        <v/>
      </c>
      <c r="GT132" s="225"/>
      <c r="GU132" s="225"/>
      <c r="GV132" s="244"/>
      <c r="GW132" s="245"/>
      <c r="GX132" s="245"/>
      <c r="GY132" s="246"/>
      <c r="GZ132" s="246" t="str">
        <f>IF(SUMPRODUCT((GW132:GW136)*(GX132:GX136))=0,"",SUMPRODUCT((GW132:GW136)*(GX132:GX136)))</f>
        <v/>
      </c>
      <c r="HC132" s="225"/>
      <c r="HD132" s="225"/>
      <c r="HE132" s="244"/>
      <c r="HF132" s="245"/>
      <c r="HG132" s="245"/>
      <c r="HH132" s="246"/>
      <c r="HI132" s="246" t="str">
        <f>IF(SUMPRODUCT((HF132:HF136)*(HG132:HG136))=0,"",SUMPRODUCT((HF132:HF136)*(HG132:HG136)))</f>
        <v/>
      </c>
    </row>
    <row r="133" spans="4:217" ht="14" hidden="1" outlineLevel="2">
      <c r="D133" s="225"/>
      <c r="E133" s="225"/>
      <c r="F133" s="231"/>
      <c r="G133" s="232"/>
      <c r="H133" s="232"/>
      <c r="I133" s="233"/>
      <c r="J133" s="246" t="str">
        <f>IF(SUMPRODUCT((G132:G136)*(H132:H136))=0,"",SUMPRODUCT((G132:G136)*(H132:H136)))</f>
        <v/>
      </c>
      <c r="M133" s="225"/>
      <c r="N133" s="225"/>
      <c r="O133" s="231"/>
      <c r="P133" s="232"/>
      <c r="Q133" s="232"/>
      <c r="R133" s="233"/>
      <c r="S133" s="246" t="str">
        <f>IF(SUMPRODUCT((P132:P136)*(Q132:Q136))=0,"",SUMPRODUCT((P132:P136)*(Q132:Q136)))</f>
        <v/>
      </c>
      <c r="V133" s="225"/>
      <c r="W133" s="225"/>
      <c r="X133" s="231"/>
      <c r="Y133" s="232"/>
      <c r="Z133" s="232"/>
      <c r="AA133" s="233"/>
      <c r="AB133" s="246" t="str">
        <f>IF(SUMPRODUCT((Y132:Y136)*(Z132:Z136))=0,"",SUMPRODUCT((Y132:Y136)*(Z132:Z136)))</f>
        <v/>
      </c>
      <c r="AE133" s="225"/>
      <c r="AF133" s="225"/>
      <c r="AG133" s="231"/>
      <c r="AH133" s="232"/>
      <c r="AI133" s="232"/>
      <c r="AJ133" s="233"/>
      <c r="AK133" s="246" t="str">
        <f>IF(SUMPRODUCT((AH132:AH136)*(AI132:AI136))=0,"",SUMPRODUCT((AH132:AH136)*(AI132:AI136)))</f>
        <v/>
      </c>
      <c r="AN133" s="225"/>
      <c r="AO133" s="225"/>
      <c r="AP133" s="231"/>
      <c r="AQ133" s="232"/>
      <c r="AR133" s="232"/>
      <c r="AS133" s="233"/>
      <c r="AT133" s="246" t="str">
        <f>IF(SUMPRODUCT((AQ132:AQ136)*(AR132:AR136))=0,"",SUMPRODUCT((AQ132:AQ136)*(AR132:AR136)))</f>
        <v/>
      </c>
      <c r="AW133" s="225"/>
      <c r="AX133" s="225"/>
      <c r="AY133" s="231"/>
      <c r="AZ133" s="232"/>
      <c r="BA133" s="232"/>
      <c r="BB133" s="233"/>
      <c r="BC133" s="246" t="str">
        <f>IF(SUMPRODUCT((AZ132:AZ136)*(BA132:BA136))=0,"",SUMPRODUCT((AZ132:AZ136)*(BA132:BA136)))</f>
        <v/>
      </c>
      <c r="BF133" s="225"/>
      <c r="BG133" s="225"/>
      <c r="BH133" s="231"/>
      <c r="BI133" s="232"/>
      <c r="BJ133" s="232"/>
      <c r="BK133" s="233"/>
      <c r="BL133" s="246" t="str">
        <f>IF(SUMPRODUCT((BI132:BI136)*(BJ132:BJ136))=0,"",SUMPRODUCT((BI132:BI136)*(BJ132:BJ136)))</f>
        <v/>
      </c>
      <c r="BO133" s="225"/>
      <c r="BP133" s="225"/>
      <c r="BQ133" s="231"/>
      <c r="BR133" s="232"/>
      <c r="BS133" s="232"/>
      <c r="BT133" s="233"/>
      <c r="BU133" s="246" t="str">
        <f>IF(SUMPRODUCT((BR132:BR136)*(BS132:BS136))=0,"",SUMPRODUCT((BR132:BR136)*(BS132:BS136)))</f>
        <v/>
      </c>
      <c r="BX133" s="225"/>
      <c r="BY133" s="225"/>
      <c r="BZ133" s="231"/>
      <c r="CA133" s="232"/>
      <c r="CB133" s="232"/>
      <c r="CC133" s="233"/>
      <c r="CD133" s="246" t="str">
        <f>IF(SUMPRODUCT((CA132:CA136)*(CB132:CB136))=0,"",SUMPRODUCT((CA132:CA136)*(CB132:CB136)))</f>
        <v/>
      </c>
      <c r="CG133" s="225"/>
      <c r="CH133" s="225"/>
      <c r="CI133" s="231"/>
      <c r="CJ133" s="232"/>
      <c r="CK133" s="232"/>
      <c r="CL133" s="233"/>
      <c r="CM133" s="246" t="str">
        <f>IF(SUMPRODUCT((CJ132:CJ136)*(CK132:CK136))=0,"",SUMPRODUCT((CJ132:CJ136)*(CK132:CK136)))</f>
        <v/>
      </c>
      <c r="CP133" s="225"/>
      <c r="CQ133" s="225"/>
      <c r="CR133" s="231"/>
      <c r="CS133" s="232"/>
      <c r="CT133" s="232"/>
      <c r="CU133" s="233"/>
      <c r="CV133" s="246" t="str">
        <f>IF(SUMPRODUCT((CS132:CS136)*(CT132:CT136))=0,"",SUMPRODUCT((CS132:CS136)*(CT132:CT136)))</f>
        <v/>
      </c>
      <c r="CY133" s="225"/>
      <c r="CZ133" s="225"/>
      <c r="DA133" s="231"/>
      <c r="DB133" s="232"/>
      <c r="DC133" s="232"/>
      <c r="DD133" s="233"/>
      <c r="DE133" s="246" t="str">
        <f>IF(SUMPRODUCT((DB132:DB136)*(DC132:DC136))=0,"",SUMPRODUCT((DB132:DB136)*(DC132:DC136)))</f>
        <v/>
      </c>
      <c r="DH133" s="225"/>
      <c r="DI133" s="225"/>
      <c r="DJ133" s="231"/>
      <c r="DK133" s="232"/>
      <c r="DL133" s="232"/>
      <c r="DM133" s="233"/>
      <c r="DN133" s="246" t="str">
        <f>IF(SUMPRODUCT((DK132:DK136)*(DL132:DL136))=0,"",SUMPRODUCT((DK132:DK136)*(DL132:DL136)))</f>
        <v/>
      </c>
      <c r="DQ133" s="225"/>
      <c r="DR133" s="225"/>
      <c r="DS133" s="231"/>
      <c r="DT133" s="232"/>
      <c r="DU133" s="232"/>
      <c r="DV133" s="233"/>
      <c r="DW133" s="246" t="str">
        <f>IF(SUMPRODUCT((DT132:DT136)*(DU132:DU136))=0,"",SUMPRODUCT((DT132:DT136)*(DU132:DU136)))</f>
        <v/>
      </c>
      <c r="DZ133" s="225"/>
      <c r="EA133" s="225"/>
      <c r="EB133" s="231"/>
      <c r="EC133" s="232"/>
      <c r="ED133" s="232"/>
      <c r="EE133" s="233"/>
      <c r="EF133" s="246" t="str">
        <f>IF(SUMPRODUCT((EC132:EC136)*(ED132:ED136))=0,"",SUMPRODUCT((EC132:EC136)*(ED132:ED136)))</f>
        <v/>
      </c>
      <c r="EI133" s="225"/>
      <c r="EJ133" s="225"/>
      <c r="EK133" s="231"/>
      <c r="EL133" s="232"/>
      <c r="EM133" s="232"/>
      <c r="EN133" s="233"/>
      <c r="EO133" s="246" t="str">
        <f>IF(SUMPRODUCT((EL132:EL136)*(EM132:EM136))=0,"",SUMPRODUCT((EL132:EL136)*(EM132:EM136)))</f>
        <v/>
      </c>
      <c r="ER133" s="225"/>
      <c r="ES133" s="225"/>
      <c r="ET133" s="231"/>
      <c r="EU133" s="232"/>
      <c r="EV133" s="232"/>
      <c r="EW133" s="233"/>
      <c r="EX133" s="246" t="str">
        <f>IF(SUMPRODUCT((EU132:EU136)*(EV132:EV136))=0,"",SUMPRODUCT((EU132:EU136)*(EV132:EV136)))</f>
        <v/>
      </c>
      <c r="FA133" s="225"/>
      <c r="FB133" s="225"/>
      <c r="FC133" s="231"/>
      <c r="FD133" s="232"/>
      <c r="FE133" s="232"/>
      <c r="FF133" s="233"/>
      <c r="FG133" s="246" t="str">
        <f>IF(SUMPRODUCT((FD132:FD136)*(FE132:FE136))=0,"",SUMPRODUCT((FD132:FD136)*(FE132:FE136)))</f>
        <v/>
      </c>
      <c r="FJ133" s="225"/>
      <c r="FK133" s="225"/>
      <c r="FL133" s="231"/>
      <c r="FM133" s="232"/>
      <c r="FN133" s="232"/>
      <c r="FO133" s="233"/>
      <c r="FP133" s="246" t="str">
        <f>IF(SUMPRODUCT((FM132:FM136)*(FN132:FN136))=0,"",SUMPRODUCT((FM132:FM136)*(FN132:FN136)))</f>
        <v/>
      </c>
      <c r="FS133" s="225"/>
      <c r="FT133" s="225"/>
      <c r="FU133" s="231"/>
      <c r="FV133" s="232"/>
      <c r="FW133" s="232"/>
      <c r="FX133" s="233"/>
      <c r="FY133" s="246" t="str">
        <f>IF(SUMPRODUCT((FV132:FV136)*(FW132:FW136))=0,"",SUMPRODUCT((FV132:FV136)*(FW132:FW136)))</f>
        <v/>
      </c>
      <c r="GB133" s="225"/>
      <c r="GC133" s="225"/>
      <c r="GD133" s="231"/>
      <c r="GE133" s="232"/>
      <c r="GF133" s="232"/>
      <c r="GG133" s="233"/>
      <c r="GH133" s="246" t="str">
        <f>IF(SUMPRODUCT((GE132:GE136)*(GF132:GF136))=0,"",SUMPRODUCT((GE132:GE136)*(GF132:GF136)))</f>
        <v/>
      </c>
      <c r="GK133" s="225"/>
      <c r="GL133" s="225"/>
      <c r="GM133" s="231"/>
      <c r="GN133" s="232"/>
      <c r="GO133" s="232"/>
      <c r="GP133" s="233"/>
      <c r="GQ133" s="246" t="str">
        <f>IF(SUMPRODUCT((GN132:GN136)*(GO132:GO136))=0,"",SUMPRODUCT((GN132:GN136)*(GO132:GO136)))</f>
        <v/>
      </c>
      <c r="GT133" s="225"/>
      <c r="GU133" s="225"/>
      <c r="GV133" s="231"/>
      <c r="GW133" s="232"/>
      <c r="GX133" s="232"/>
      <c r="GY133" s="233"/>
      <c r="GZ133" s="246" t="str">
        <f>IF(SUMPRODUCT((GW132:GW136)*(GX132:GX136))=0,"",SUMPRODUCT((GW132:GW136)*(GX132:GX136)))</f>
        <v/>
      </c>
      <c r="HC133" s="225"/>
      <c r="HD133" s="225"/>
      <c r="HE133" s="231"/>
      <c r="HF133" s="232"/>
      <c r="HG133" s="232"/>
      <c r="HH133" s="233"/>
      <c r="HI133" s="246" t="str">
        <f>IF(SUMPRODUCT((HF132:HF136)*(HG132:HG136))=0,"",SUMPRODUCT((HF132:HF136)*(HG132:HG136)))</f>
        <v/>
      </c>
    </row>
    <row r="134" spans="4:217" ht="14" hidden="1" outlineLevel="2">
      <c r="D134" s="225"/>
      <c r="E134" s="225"/>
      <c r="F134" s="231"/>
      <c r="G134" s="232"/>
      <c r="H134" s="232"/>
      <c r="I134" s="233"/>
      <c r="J134" s="246" t="str">
        <f>IF(SUMPRODUCT((G132:G136)*(H132:H136))=0,"",SUMPRODUCT((G132:G136)*(H132:H136)))</f>
        <v/>
      </c>
      <c r="M134" s="225"/>
      <c r="N134" s="225"/>
      <c r="O134" s="231"/>
      <c r="P134" s="232"/>
      <c r="Q134" s="232"/>
      <c r="R134" s="233"/>
      <c r="S134" s="246" t="str">
        <f>IF(SUMPRODUCT((P132:P136)*(Q132:Q136))=0,"",SUMPRODUCT((P132:P136)*(Q132:Q136)))</f>
        <v/>
      </c>
      <c r="V134" s="225"/>
      <c r="W134" s="225"/>
      <c r="X134" s="231"/>
      <c r="Y134" s="232"/>
      <c r="Z134" s="232"/>
      <c r="AA134" s="233"/>
      <c r="AB134" s="246" t="str">
        <f>IF(SUMPRODUCT((Y132:Y136)*(Z132:Z136))=0,"",SUMPRODUCT((Y132:Y136)*(Z132:Z136)))</f>
        <v/>
      </c>
      <c r="AE134" s="225"/>
      <c r="AF134" s="225"/>
      <c r="AG134" s="231"/>
      <c r="AH134" s="232"/>
      <c r="AI134" s="232"/>
      <c r="AJ134" s="233"/>
      <c r="AK134" s="246" t="str">
        <f>IF(SUMPRODUCT((AH132:AH136)*(AI132:AI136))=0,"",SUMPRODUCT((AH132:AH136)*(AI132:AI136)))</f>
        <v/>
      </c>
      <c r="AN134" s="225"/>
      <c r="AO134" s="225"/>
      <c r="AP134" s="231"/>
      <c r="AQ134" s="232"/>
      <c r="AR134" s="232"/>
      <c r="AS134" s="233"/>
      <c r="AT134" s="246" t="str">
        <f>IF(SUMPRODUCT((AQ132:AQ136)*(AR132:AR136))=0,"",SUMPRODUCT((AQ132:AQ136)*(AR132:AR136)))</f>
        <v/>
      </c>
      <c r="AW134" s="225"/>
      <c r="AX134" s="225"/>
      <c r="AY134" s="231"/>
      <c r="AZ134" s="232"/>
      <c r="BA134" s="232"/>
      <c r="BB134" s="233"/>
      <c r="BC134" s="246" t="str">
        <f>IF(SUMPRODUCT((AZ132:AZ136)*(BA132:BA136))=0,"",SUMPRODUCT((AZ132:AZ136)*(BA132:BA136)))</f>
        <v/>
      </c>
      <c r="BF134" s="225"/>
      <c r="BG134" s="225"/>
      <c r="BH134" s="231"/>
      <c r="BI134" s="232"/>
      <c r="BJ134" s="232"/>
      <c r="BK134" s="233"/>
      <c r="BL134" s="246" t="str">
        <f>IF(SUMPRODUCT((BI132:BI136)*(BJ132:BJ136))=0,"",SUMPRODUCT((BI132:BI136)*(BJ132:BJ136)))</f>
        <v/>
      </c>
      <c r="BO134" s="225"/>
      <c r="BP134" s="225"/>
      <c r="BQ134" s="231"/>
      <c r="BR134" s="232"/>
      <c r="BS134" s="232"/>
      <c r="BT134" s="233"/>
      <c r="BU134" s="246" t="str">
        <f>IF(SUMPRODUCT((BR132:BR136)*(BS132:BS136))=0,"",SUMPRODUCT((BR132:BR136)*(BS132:BS136)))</f>
        <v/>
      </c>
      <c r="BX134" s="225"/>
      <c r="BY134" s="225"/>
      <c r="BZ134" s="231"/>
      <c r="CA134" s="232"/>
      <c r="CB134" s="232"/>
      <c r="CC134" s="233"/>
      <c r="CD134" s="246" t="str">
        <f>IF(SUMPRODUCT((CA132:CA136)*(CB132:CB136))=0,"",SUMPRODUCT((CA132:CA136)*(CB132:CB136)))</f>
        <v/>
      </c>
      <c r="CG134" s="225"/>
      <c r="CH134" s="225"/>
      <c r="CI134" s="231"/>
      <c r="CJ134" s="232"/>
      <c r="CK134" s="232"/>
      <c r="CL134" s="233"/>
      <c r="CM134" s="246" t="str">
        <f>IF(SUMPRODUCT((CJ132:CJ136)*(CK132:CK136))=0,"",SUMPRODUCT((CJ132:CJ136)*(CK132:CK136)))</f>
        <v/>
      </c>
      <c r="CP134" s="225"/>
      <c r="CQ134" s="225"/>
      <c r="CR134" s="231"/>
      <c r="CS134" s="232"/>
      <c r="CT134" s="232"/>
      <c r="CU134" s="233"/>
      <c r="CV134" s="246" t="str">
        <f>IF(SUMPRODUCT((CS132:CS136)*(CT132:CT136))=0,"",SUMPRODUCT((CS132:CS136)*(CT132:CT136)))</f>
        <v/>
      </c>
      <c r="CY134" s="225"/>
      <c r="CZ134" s="225"/>
      <c r="DA134" s="231"/>
      <c r="DB134" s="232"/>
      <c r="DC134" s="232"/>
      <c r="DD134" s="233"/>
      <c r="DE134" s="246" t="str">
        <f>IF(SUMPRODUCT((DB132:DB136)*(DC132:DC136))=0,"",SUMPRODUCT((DB132:DB136)*(DC132:DC136)))</f>
        <v/>
      </c>
      <c r="DH134" s="225"/>
      <c r="DI134" s="225"/>
      <c r="DJ134" s="231"/>
      <c r="DK134" s="232"/>
      <c r="DL134" s="232"/>
      <c r="DM134" s="233"/>
      <c r="DN134" s="246" t="str">
        <f>IF(SUMPRODUCT((DK132:DK136)*(DL132:DL136))=0,"",SUMPRODUCT((DK132:DK136)*(DL132:DL136)))</f>
        <v/>
      </c>
      <c r="DQ134" s="225"/>
      <c r="DR134" s="225"/>
      <c r="DS134" s="231"/>
      <c r="DT134" s="232"/>
      <c r="DU134" s="232"/>
      <c r="DV134" s="233"/>
      <c r="DW134" s="246" t="str">
        <f>IF(SUMPRODUCT((DT132:DT136)*(DU132:DU136))=0,"",SUMPRODUCT((DT132:DT136)*(DU132:DU136)))</f>
        <v/>
      </c>
      <c r="DZ134" s="225"/>
      <c r="EA134" s="225"/>
      <c r="EB134" s="231"/>
      <c r="EC134" s="232"/>
      <c r="ED134" s="232"/>
      <c r="EE134" s="233"/>
      <c r="EF134" s="246" t="str">
        <f>IF(SUMPRODUCT((EC132:EC136)*(ED132:ED136))=0,"",SUMPRODUCT((EC132:EC136)*(ED132:ED136)))</f>
        <v/>
      </c>
      <c r="EI134" s="225"/>
      <c r="EJ134" s="225"/>
      <c r="EK134" s="231"/>
      <c r="EL134" s="232"/>
      <c r="EM134" s="232"/>
      <c r="EN134" s="233"/>
      <c r="EO134" s="246" t="str">
        <f>IF(SUMPRODUCT((EL132:EL136)*(EM132:EM136))=0,"",SUMPRODUCT((EL132:EL136)*(EM132:EM136)))</f>
        <v/>
      </c>
      <c r="ER134" s="225"/>
      <c r="ES134" s="225"/>
      <c r="ET134" s="231"/>
      <c r="EU134" s="232"/>
      <c r="EV134" s="232"/>
      <c r="EW134" s="233"/>
      <c r="EX134" s="246" t="str">
        <f>IF(SUMPRODUCT((EU132:EU136)*(EV132:EV136))=0,"",SUMPRODUCT((EU132:EU136)*(EV132:EV136)))</f>
        <v/>
      </c>
      <c r="FA134" s="225"/>
      <c r="FB134" s="225"/>
      <c r="FC134" s="231"/>
      <c r="FD134" s="232"/>
      <c r="FE134" s="232"/>
      <c r="FF134" s="233"/>
      <c r="FG134" s="246" t="str">
        <f>IF(SUMPRODUCT((FD132:FD136)*(FE132:FE136))=0,"",SUMPRODUCT((FD132:FD136)*(FE132:FE136)))</f>
        <v/>
      </c>
      <c r="FJ134" s="225"/>
      <c r="FK134" s="225"/>
      <c r="FL134" s="231"/>
      <c r="FM134" s="232"/>
      <c r="FN134" s="232"/>
      <c r="FO134" s="233"/>
      <c r="FP134" s="246" t="str">
        <f>IF(SUMPRODUCT((FM132:FM136)*(FN132:FN136))=0,"",SUMPRODUCT((FM132:FM136)*(FN132:FN136)))</f>
        <v/>
      </c>
      <c r="FS134" s="225"/>
      <c r="FT134" s="225"/>
      <c r="FU134" s="231"/>
      <c r="FV134" s="232"/>
      <c r="FW134" s="232"/>
      <c r="FX134" s="233"/>
      <c r="FY134" s="246" t="str">
        <f>IF(SUMPRODUCT((FV132:FV136)*(FW132:FW136))=0,"",SUMPRODUCT((FV132:FV136)*(FW132:FW136)))</f>
        <v/>
      </c>
      <c r="GB134" s="225"/>
      <c r="GC134" s="225"/>
      <c r="GD134" s="231"/>
      <c r="GE134" s="232"/>
      <c r="GF134" s="232"/>
      <c r="GG134" s="233"/>
      <c r="GH134" s="246" t="str">
        <f>IF(SUMPRODUCT((GE132:GE136)*(GF132:GF136))=0,"",SUMPRODUCT((GE132:GE136)*(GF132:GF136)))</f>
        <v/>
      </c>
      <c r="GK134" s="225"/>
      <c r="GL134" s="225"/>
      <c r="GM134" s="231"/>
      <c r="GN134" s="232"/>
      <c r="GO134" s="232"/>
      <c r="GP134" s="233"/>
      <c r="GQ134" s="246" t="str">
        <f>IF(SUMPRODUCT((GN132:GN136)*(GO132:GO136))=0,"",SUMPRODUCT((GN132:GN136)*(GO132:GO136)))</f>
        <v/>
      </c>
      <c r="GT134" s="225"/>
      <c r="GU134" s="225"/>
      <c r="GV134" s="231"/>
      <c r="GW134" s="232"/>
      <c r="GX134" s="232"/>
      <c r="GY134" s="233"/>
      <c r="GZ134" s="246" t="str">
        <f>IF(SUMPRODUCT((GW132:GW136)*(GX132:GX136))=0,"",SUMPRODUCT((GW132:GW136)*(GX132:GX136)))</f>
        <v/>
      </c>
      <c r="HC134" s="225"/>
      <c r="HD134" s="225"/>
      <c r="HE134" s="231"/>
      <c r="HF134" s="232"/>
      <c r="HG134" s="232"/>
      <c r="HH134" s="233"/>
      <c r="HI134" s="246" t="str">
        <f>IF(SUMPRODUCT((HF132:HF136)*(HG132:HG136))=0,"",SUMPRODUCT((HF132:HF136)*(HG132:HG136)))</f>
        <v/>
      </c>
    </row>
    <row r="135" spans="4:217" ht="14" hidden="1" outlineLevel="2">
      <c r="D135" s="225"/>
      <c r="E135" s="225"/>
      <c r="F135" s="231"/>
      <c r="G135" s="232"/>
      <c r="H135" s="232"/>
      <c r="I135" s="233"/>
      <c r="J135" s="246" t="str">
        <f>IF(SUMPRODUCT((G132:G136)*(H132:H136))=0,"",SUMPRODUCT((G132:G136)*(H132:H136)))</f>
        <v/>
      </c>
      <c r="M135" s="225"/>
      <c r="N135" s="225"/>
      <c r="O135" s="231"/>
      <c r="P135" s="232"/>
      <c r="Q135" s="232"/>
      <c r="R135" s="233"/>
      <c r="S135" s="246" t="str">
        <f>IF(SUMPRODUCT((P132:P136)*(Q132:Q136))=0,"",SUMPRODUCT((P132:P136)*(Q132:Q136)))</f>
        <v/>
      </c>
      <c r="V135" s="225"/>
      <c r="W135" s="225"/>
      <c r="X135" s="231"/>
      <c r="Y135" s="232"/>
      <c r="Z135" s="232"/>
      <c r="AA135" s="233"/>
      <c r="AB135" s="246" t="str">
        <f>IF(SUMPRODUCT((Y132:Y136)*(Z132:Z136))=0,"",SUMPRODUCT((Y132:Y136)*(Z132:Z136)))</f>
        <v/>
      </c>
      <c r="AE135" s="225"/>
      <c r="AF135" s="225"/>
      <c r="AG135" s="231"/>
      <c r="AH135" s="232"/>
      <c r="AI135" s="232"/>
      <c r="AJ135" s="233"/>
      <c r="AK135" s="246" t="str">
        <f>IF(SUMPRODUCT((AH132:AH136)*(AI132:AI136))=0,"",SUMPRODUCT((AH132:AH136)*(AI132:AI136)))</f>
        <v/>
      </c>
      <c r="AN135" s="225"/>
      <c r="AO135" s="225"/>
      <c r="AP135" s="231"/>
      <c r="AQ135" s="232"/>
      <c r="AR135" s="232"/>
      <c r="AS135" s="233"/>
      <c r="AT135" s="246" t="str">
        <f>IF(SUMPRODUCT((AQ132:AQ136)*(AR132:AR136))=0,"",SUMPRODUCT((AQ132:AQ136)*(AR132:AR136)))</f>
        <v/>
      </c>
      <c r="AW135" s="225"/>
      <c r="AX135" s="225"/>
      <c r="AY135" s="231"/>
      <c r="AZ135" s="232"/>
      <c r="BA135" s="232"/>
      <c r="BB135" s="233"/>
      <c r="BC135" s="246" t="str">
        <f>IF(SUMPRODUCT((AZ132:AZ136)*(BA132:BA136))=0,"",SUMPRODUCT((AZ132:AZ136)*(BA132:BA136)))</f>
        <v/>
      </c>
      <c r="BF135" s="225"/>
      <c r="BG135" s="225"/>
      <c r="BH135" s="231"/>
      <c r="BI135" s="232"/>
      <c r="BJ135" s="232"/>
      <c r="BK135" s="233"/>
      <c r="BL135" s="246" t="str">
        <f>IF(SUMPRODUCT((BI132:BI136)*(BJ132:BJ136))=0,"",SUMPRODUCT((BI132:BI136)*(BJ132:BJ136)))</f>
        <v/>
      </c>
      <c r="BO135" s="225"/>
      <c r="BP135" s="225"/>
      <c r="BQ135" s="231"/>
      <c r="BR135" s="232"/>
      <c r="BS135" s="232"/>
      <c r="BT135" s="233"/>
      <c r="BU135" s="246" t="str">
        <f>IF(SUMPRODUCT((BR132:BR136)*(BS132:BS136))=0,"",SUMPRODUCT((BR132:BR136)*(BS132:BS136)))</f>
        <v/>
      </c>
      <c r="BX135" s="225"/>
      <c r="BY135" s="225"/>
      <c r="BZ135" s="231"/>
      <c r="CA135" s="232"/>
      <c r="CB135" s="232"/>
      <c r="CC135" s="233"/>
      <c r="CD135" s="246" t="str">
        <f>IF(SUMPRODUCT((CA132:CA136)*(CB132:CB136))=0,"",SUMPRODUCT((CA132:CA136)*(CB132:CB136)))</f>
        <v/>
      </c>
      <c r="CG135" s="225"/>
      <c r="CH135" s="225"/>
      <c r="CI135" s="231"/>
      <c r="CJ135" s="232"/>
      <c r="CK135" s="232"/>
      <c r="CL135" s="233"/>
      <c r="CM135" s="246" t="str">
        <f>IF(SUMPRODUCT((CJ132:CJ136)*(CK132:CK136))=0,"",SUMPRODUCT((CJ132:CJ136)*(CK132:CK136)))</f>
        <v/>
      </c>
      <c r="CP135" s="225"/>
      <c r="CQ135" s="225"/>
      <c r="CR135" s="231"/>
      <c r="CS135" s="232"/>
      <c r="CT135" s="232"/>
      <c r="CU135" s="233"/>
      <c r="CV135" s="246" t="str">
        <f>IF(SUMPRODUCT((CS132:CS136)*(CT132:CT136))=0,"",SUMPRODUCT((CS132:CS136)*(CT132:CT136)))</f>
        <v/>
      </c>
      <c r="CY135" s="225"/>
      <c r="CZ135" s="225"/>
      <c r="DA135" s="231"/>
      <c r="DB135" s="232"/>
      <c r="DC135" s="232"/>
      <c r="DD135" s="233"/>
      <c r="DE135" s="246" t="str">
        <f>IF(SUMPRODUCT((DB132:DB136)*(DC132:DC136))=0,"",SUMPRODUCT((DB132:DB136)*(DC132:DC136)))</f>
        <v/>
      </c>
      <c r="DH135" s="225"/>
      <c r="DI135" s="225"/>
      <c r="DJ135" s="231"/>
      <c r="DK135" s="232"/>
      <c r="DL135" s="232"/>
      <c r="DM135" s="233"/>
      <c r="DN135" s="246" t="str">
        <f>IF(SUMPRODUCT((DK132:DK136)*(DL132:DL136))=0,"",SUMPRODUCT((DK132:DK136)*(DL132:DL136)))</f>
        <v/>
      </c>
      <c r="DQ135" s="225"/>
      <c r="DR135" s="225"/>
      <c r="DS135" s="231"/>
      <c r="DT135" s="232"/>
      <c r="DU135" s="232"/>
      <c r="DV135" s="233"/>
      <c r="DW135" s="246" t="str">
        <f>IF(SUMPRODUCT((DT132:DT136)*(DU132:DU136))=0,"",SUMPRODUCT((DT132:DT136)*(DU132:DU136)))</f>
        <v/>
      </c>
      <c r="DZ135" s="225"/>
      <c r="EA135" s="225"/>
      <c r="EB135" s="231"/>
      <c r="EC135" s="232"/>
      <c r="ED135" s="232"/>
      <c r="EE135" s="233"/>
      <c r="EF135" s="246" t="str">
        <f>IF(SUMPRODUCT((EC132:EC136)*(ED132:ED136))=0,"",SUMPRODUCT((EC132:EC136)*(ED132:ED136)))</f>
        <v/>
      </c>
      <c r="EI135" s="225"/>
      <c r="EJ135" s="225"/>
      <c r="EK135" s="231"/>
      <c r="EL135" s="232"/>
      <c r="EM135" s="232"/>
      <c r="EN135" s="233"/>
      <c r="EO135" s="246" t="str">
        <f>IF(SUMPRODUCT((EL132:EL136)*(EM132:EM136))=0,"",SUMPRODUCT((EL132:EL136)*(EM132:EM136)))</f>
        <v/>
      </c>
      <c r="ER135" s="225"/>
      <c r="ES135" s="225"/>
      <c r="ET135" s="231"/>
      <c r="EU135" s="232"/>
      <c r="EV135" s="232"/>
      <c r="EW135" s="233"/>
      <c r="EX135" s="246" t="str">
        <f>IF(SUMPRODUCT((EU132:EU136)*(EV132:EV136))=0,"",SUMPRODUCT((EU132:EU136)*(EV132:EV136)))</f>
        <v/>
      </c>
      <c r="FA135" s="225"/>
      <c r="FB135" s="225"/>
      <c r="FC135" s="231"/>
      <c r="FD135" s="232"/>
      <c r="FE135" s="232"/>
      <c r="FF135" s="233"/>
      <c r="FG135" s="246" t="str">
        <f>IF(SUMPRODUCT((FD132:FD136)*(FE132:FE136))=0,"",SUMPRODUCT((FD132:FD136)*(FE132:FE136)))</f>
        <v/>
      </c>
      <c r="FJ135" s="225"/>
      <c r="FK135" s="225"/>
      <c r="FL135" s="231"/>
      <c r="FM135" s="232"/>
      <c r="FN135" s="232"/>
      <c r="FO135" s="233"/>
      <c r="FP135" s="246" t="str">
        <f>IF(SUMPRODUCT((FM132:FM136)*(FN132:FN136))=0,"",SUMPRODUCT((FM132:FM136)*(FN132:FN136)))</f>
        <v/>
      </c>
      <c r="FS135" s="225"/>
      <c r="FT135" s="225"/>
      <c r="FU135" s="231"/>
      <c r="FV135" s="232"/>
      <c r="FW135" s="232"/>
      <c r="FX135" s="233"/>
      <c r="FY135" s="246" t="str">
        <f>IF(SUMPRODUCT((FV132:FV136)*(FW132:FW136))=0,"",SUMPRODUCT((FV132:FV136)*(FW132:FW136)))</f>
        <v/>
      </c>
      <c r="GB135" s="225"/>
      <c r="GC135" s="225"/>
      <c r="GD135" s="231"/>
      <c r="GE135" s="232"/>
      <c r="GF135" s="232"/>
      <c r="GG135" s="233"/>
      <c r="GH135" s="246" t="str">
        <f>IF(SUMPRODUCT((GE132:GE136)*(GF132:GF136))=0,"",SUMPRODUCT((GE132:GE136)*(GF132:GF136)))</f>
        <v/>
      </c>
      <c r="GK135" s="225"/>
      <c r="GL135" s="225"/>
      <c r="GM135" s="231"/>
      <c r="GN135" s="232"/>
      <c r="GO135" s="232"/>
      <c r="GP135" s="233"/>
      <c r="GQ135" s="246" t="str">
        <f>IF(SUMPRODUCT((GN132:GN136)*(GO132:GO136))=0,"",SUMPRODUCT((GN132:GN136)*(GO132:GO136)))</f>
        <v/>
      </c>
      <c r="GT135" s="225"/>
      <c r="GU135" s="225"/>
      <c r="GV135" s="231"/>
      <c r="GW135" s="232"/>
      <c r="GX135" s="232"/>
      <c r="GY135" s="233"/>
      <c r="GZ135" s="246" t="str">
        <f>IF(SUMPRODUCT((GW132:GW136)*(GX132:GX136))=0,"",SUMPRODUCT((GW132:GW136)*(GX132:GX136)))</f>
        <v/>
      </c>
      <c r="HC135" s="225"/>
      <c r="HD135" s="225"/>
      <c r="HE135" s="231"/>
      <c r="HF135" s="232"/>
      <c r="HG135" s="232"/>
      <c r="HH135" s="233"/>
      <c r="HI135" s="246" t="str">
        <f>IF(SUMPRODUCT((HF132:HF136)*(HG132:HG136))=0,"",SUMPRODUCT((HF132:HF136)*(HG132:HG136)))</f>
        <v/>
      </c>
    </row>
    <row r="136" spans="4:217" ht="14" hidden="1" outlineLevel="2">
      <c r="D136" s="225"/>
      <c r="E136" s="225"/>
      <c r="F136" s="231"/>
      <c r="G136" s="232"/>
      <c r="H136" s="232"/>
      <c r="I136" s="233"/>
      <c r="J136" s="246" t="str">
        <f>IF(SUMPRODUCT((G132:G136)*(H132:H136))=0,"",SUMPRODUCT((G132:G136)*(H132:H136)))</f>
        <v/>
      </c>
      <c r="M136" s="225"/>
      <c r="N136" s="225"/>
      <c r="O136" s="231"/>
      <c r="P136" s="232"/>
      <c r="Q136" s="232"/>
      <c r="R136" s="233"/>
      <c r="S136" s="246" t="str">
        <f>IF(SUMPRODUCT((P132:P136)*(Q132:Q136))=0,"",SUMPRODUCT((P132:P136)*(Q132:Q136)))</f>
        <v/>
      </c>
      <c r="V136" s="225"/>
      <c r="W136" s="225"/>
      <c r="X136" s="231"/>
      <c r="Y136" s="232"/>
      <c r="Z136" s="232"/>
      <c r="AA136" s="233"/>
      <c r="AB136" s="246" t="str">
        <f>IF(SUMPRODUCT((Y132:Y136)*(Z132:Z136))=0,"",SUMPRODUCT((Y132:Y136)*(Z132:Z136)))</f>
        <v/>
      </c>
      <c r="AE136" s="225"/>
      <c r="AF136" s="225"/>
      <c r="AG136" s="231"/>
      <c r="AH136" s="232"/>
      <c r="AI136" s="232"/>
      <c r="AJ136" s="233"/>
      <c r="AK136" s="246" t="str">
        <f>IF(SUMPRODUCT((AH132:AH136)*(AI132:AI136))=0,"",SUMPRODUCT((AH132:AH136)*(AI132:AI136)))</f>
        <v/>
      </c>
      <c r="AN136" s="225"/>
      <c r="AO136" s="225"/>
      <c r="AP136" s="231"/>
      <c r="AQ136" s="232"/>
      <c r="AR136" s="232"/>
      <c r="AS136" s="233"/>
      <c r="AT136" s="246" t="str">
        <f>IF(SUMPRODUCT((AQ132:AQ136)*(AR132:AR136))=0,"",SUMPRODUCT((AQ132:AQ136)*(AR132:AR136)))</f>
        <v/>
      </c>
      <c r="AW136" s="225"/>
      <c r="AX136" s="225"/>
      <c r="AY136" s="231"/>
      <c r="AZ136" s="232"/>
      <c r="BA136" s="232"/>
      <c r="BB136" s="233"/>
      <c r="BC136" s="246" t="str">
        <f>IF(SUMPRODUCT((AZ132:AZ136)*(BA132:BA136))=0,"",SUMPRODUCT((AZ132:AZ136)*(BA132:BA136)))</f>
        <v/>
      </c>
      <c r="BF136" s="225"/>
      <c r="BG136" s="225"/>
      <c r="BH136" s="231"/>
      <c r="BI136" s="232"/>
      <c r="BJ136" s="232"/>
      <c r="BK136" s="233"/>
      <c r="BL136" s="246" t="str">
        <f>IF(SUMPRODUCT((BI132:BI136)*(BJ132:BJ136))=0,"",SUMPRODUCT((BI132:BI136)*(BJ132:BJ136)))</f>
        <v/>
      </c>
      <c r="BO136" s="225"/>
      <c r="BP136" s="225"/>
      <c r="BQ136" s="231"/>
      <c r="BR136" s="232"/>
      <c r="BS136" s="232"/>
      <c r="BT136" s="233"/>
      <c r="BU136" s="246" t="str">
        <f>IF(SUMPRODUCT((BR132:BR136)*(BS132:BS136))=0,"",SUMPRODUCT((BR132:BR136)*(BS132:BS136)))</f>
        <v/>
      </c>
      <c r="BX136" s="225"/>
      <c r="BY136" s="225"/>
      <c r="BZ136" s="231"/>
      <c r="CA136" s="232"/>
      <c r="CB136" s="232"/>
      <c r="CC136" s="233"/>
      <c r="CD136" s="246" t="str">
        <f>IF(SUMPRODUCT((CA132:CA136)*(CB132:CB136))=0,"",SUMPRODUCT((CA132:CA136)*(CB132:CB136)))</f>
        <v/>
      </c>
      <c r="CG136" s="225"/>
      <c r="CH136" s="225"/>
      <c r="CI136" s="231"/>
      <c r="CJ136" s="232"/>
      <c r="CK136" s="232"/>
      <c r="CL136" s="233"/>
      <c r="CM136" s="246" t="str">
        <f>IF(SUMPRODUCT((CJ132:CJ136)*(CK132:CK136))=0,"",SUMPRODUCT((CJ132:CJ136)*(CK132:CK136)))</f>
        <v/>
      </c>
      <c r="CP136" s="225"/>
      <c r="CQ136" s="225"/>
      <c r="CR136" s="231"/>
      <c r="CS136" s="232"/>
      <c r="CT136" s="232"/>
      <c r="CU136" s="233"/>
      <c r="CV136" s="246" t="str">
        <f>IF(SUMPRODUCT((CS132:CS136)*(CT132:CT136))=0,"",SUMPRODUCT((CS132:CS136)*(CT132:CT136)))</f>
        <v/>
      </c>
      <c r="CY136" s="225"/>
      <c r="CZ136" s="225"/>
      <c r="DA136" s="231"/>
      <c r="DB136" s="232"/>
      <c r="DC136" s="232"/>
      <c r="DD136" s="233"/>
      <c r="DE136" s="246" t="str">
        <f>IF(SUMPRODUCT((DB132:DB136)*(DC132:DC136))=0,"",SUMPRODUCT((DB132:DB136)*(DC132:DC136)))</f>
        <v/>
      </c>
      <c r="DH136" s="225"/>
      <c r="DI136" s="225"/>
      <c r="DJ136" s="231"/>
      <c r="DK136" s="232"/>
      <c r="DL136" s="232"/>
      <c r="DM136" s="233"/>
      <c r="DN136" s="246" t="str">
        <f>IF(SUMPRODUCT((DK132:DK136)*(DL132:DL136))=0,"",SUMPRODUCT((DK132:DK136)*(DL132:DL136)))</f>
        <v/>
      </c>
      <c r="DQ136" s="225"/>
      <c r="DR136" s="225"/>
      <c r="DS136" s="231"/>
      <c r="DT136" s="232"/>
      <c r="DU136" s="232"/>
      <c r="DV136" s="233"/>
      <c r="DW136" s="246" t="str">
        <f>IF(SUMPRODUCT((DT132:DT136)*(DU132:DU136))=0,"",SUMPRODUCT((DT132:DT136)*(DU132:DU136)))</f>
        <v/>
      </c>
      <c r="DZ136" s="225"/>
      <c r="EA136" s="225"/>
      <c r="EB136" s="231"/>
      <c r="EC136" s="232"/>
      <c r="ED136" s="232"/>
      <c r="EE136" s="233"/>
      <c r="EF136" s="246" t="str">
        <f>IF(SUMPRODUCT((EC132:EC136)*(ED132:ED136))=0,"",SUMPRODUCT((EC132:EC136)*(ED132:ED136)))</f>
        <v/>
      </c>
      <c r="EI136" s="225"/>
      <c r="EJ136" s="225"/>
      <c r="EK136" s="231"/>
      <c r="EL136" s="232"/>
      <c r="EM136" s="232"/>
      <c r="EN136" s="233"/>
      <c r="EO136" s="246" t="str">
        <f>IF(SUMPRODUCT((EL132:EL136)*(EM132:EM136))=0,"",SUMPRODUCT((EL132:EL136)*(EM132:EM136)))</f>
        <v/>
      </c>
      <c r="ER136" s="225"/>
      <c r="ES136" s="225"/>
      <c r="ET136" s="231"/>
      <c r="EU136" s="232"/>
      <c r="EV136" s="232"/>
      <c r="EW136" s="233"/>
      <c r="EX136" s="246" t="str">
        <f>IF(SUMPRODUCT((EU132:EU136)*(EV132:EV136))=0,"",SUMPRODUCT((EU132:EU136)*(EV132:EV136)))</f>
        <v/>
      </c>
      <c r="FA136" s="225"/>
      <c r="FB136" s="225"/>
      <c r="FC136" s="231"/>
      <c r="FD136" s="232"/>
      <c r="FE136" s="232"/>
      <c r="FF136" s="233"/>
      <c r="FG136" s="246" t="str">
        <f>IF(SUMPRODUCT((FD132:FD136)*(FE132:FE136))=0,"",SUMPRODUCT((FD132:FD136)*(FE132:FE136)))</f>
        <v/>
      </c>
      <c r="FJ136" s="225"/>
      <c r="FK136" s="225"/>
      <c r="FL136" s="231"/>
      <c r="FM136" s="232"/>
      <c r="FN136" s="232"/>
      <c r="FO136" s="233"/>
      <c r="FP136" s="246" t="str">
        <f>IF(SUMPRODUCT((FM132:FM136)*(FN132:FN136))=0,"",SUMPRODUCT((FM132:FM136)*(FN132:FN136)))</f>
        <v/>
      </c>
      <c r="FS136" s="225"/>
      <c r="FT136" s="225"/>
      <c r="FU136" s="231"/>
      <c r="FV136" s="232"/>
      <c r="FW136" s="232"/>
      <c r="FX136" s="233"/>
      <c r="FY136" s="246" t="str">
        <f>IF(SUMPRODUCT((FV132:FV136)*(FW132:FW136))=0,"",SUMPRODUCT((FV132:FV136)*(FW132:FW136)))</f>
        <v/>
      </c>
      <c r="GB136" s="225"/>
      <c r="GC136" s="225"/>
      <c r="GD136" s="231"/>
      <c r="GE136" s="232"/>
      <c r="GF136" s="232"/>
      <c r="GG136" s="233"/>
      <c r="GH136" s="246" t="str">
        <f>IF(SUMPRODUCT((GE132:GE136)*(GF132:GF136))=0,"",SUMPRODUCT((GE132:GE136)*(GF132:GF136)))</f>
        <v/>
      </c>
      <c r="GK136" s="225"/>
      <c r="GL136" s="225"/>
      <c r="GM136" s="231"/>
      <c r="GN136" s="232"/>
      <c r="GO136" s="232"/>
      <c r="GP136" s="233"/>
      <c r="GQ136" s="246" t="str">
        <f>IF(SUMPRODUCT((GN132:GN136)*(GO132:GO136))=0,"",SUMPRODUCT((GN132:GN136)*(GO132:GO136)))</f>
        <v/>
      </c>
      <c r="GT136" s="225"/>
      <c r="GU136" s="225"/>
      <c r="GV136" s="231"/>
      <c r="GW136" s="232"/>
      <c r="GX136" s="232"/>
      <c r="GY136" s="233"/>
      <c r="GZ136" s="246" t="str">
        <f>IF(SUMPRODUCT((GW132:GW136)*(GX132:GX136))=0,"",SUMPRODUCT((GW132:GW136)*(GX132:GX136)))</f>
        <v/>
      </c>
      <c r="HC136" s="225"/>
      <c r="HD136" s="225"/>
      <c r="HE136" s="231"/>
      <c r="HF136" s="232"/>
      <c r="HG136" s="232"/>
      <c r="HH136" s="233"/>
      <c r="HI136" s="246" t="str">
        <f>IF(SUMPRODUCT((HF132:HF136)*(HG132:HG136))=0,"",SUMPRODUCT((HF132:HF136)*(HG132:HG136)))</f>
        <v/>
      </c>
    </row>
    <row r="137" spans="4:217" ht="14" hidden="1" outlineLevel="1">
      <c r="D137" s="225"/>
      <c r="E137" s="225"/>
      <c r="F137" s="234"/>
      <c r="G137" s="227"/>
      <c r="H137" s="227"/>
      <c r="I137" s="228"/>
      <c r="J137" s="228"/>
      <c r="M137" s="225"/>
      <c r="N137" s="225"/>
      <c r="O137" s="234"/>
      <c r="P137" s="227"/>
      <c r="Q137" s="227"/>
      <c r="R137" s="228"/>
      <c r="S137" s="228"/>
      <c r="V137" s="225"/>
      <c r="W137" s="225"/>
      <c r="X137" s="234"/>
      <c r="Y137" s="227"/>
      <c r="Z137" s="227"/>
      <c r="AA137" s="228"/>
      <c r="AB137" s="228"/>
      <c r="AE137" s="225"/>
      <c r="AF137" s="225"/>
      <c r="AG137" s="234"/>
      <c r="AH137" s="227"/>
      <c r="AI137" s="227"/>
      <c r="AJ137" s="228"/>
      <c r="AK137" s="228"/>
      <c r="AN137" s="225"/>
      <c r="AO137" s="225"/>
      <c r="AP137" s="234"/>
      <c r="AQ137" s="227"/>
      <c r="AR137" s="227"/>
      <c r="AS137" s="228"/>
      <c r="AT137" s="228"/>
      <c r="AW137" s="225"/>
      <c r="AX137" s="225"/>
      <c r="AY137" s="234"/>
      <c r="AZ137" s="227"/>
      <c r="BA137" s="227"/>
      <c r="BB137" s="228"/>
      <c r="BC137" s="228"/>
      <c r="BF137" s="225"/>
      <c r="BG137" s="225"/>
      <c r="BH137" s="234"/>
      <c r="BI137" s="227"/>
      <c r="BJ137" s="227"/>
      <c r="BK137" s="228"/>
      <c r="BL137" s="228"/>
      <c r="BO137" s="225"/>
      <c r="BP137" s="225"/>
      <c r="BQ137" s="234"/>
      <c r="BR137" s="227"/>
      <c r="BS137" s="227"/>
      <c r="BT137" s="228"/>
      <c r="BU137" s="228"/>
      <c r="BX137" s="225"/>
      <c r="BY137" s="225"/>
      <c r="BZ137" s="234"/>
      <c r="CA137" s="227"/>
      <c r="CB137" s="227"/>
      <c r="CC137" s="228"/>
      <c r="CD137" s="228"/>
      <c r="CG137" s="225"/>
      <c r="CH137" s="225"/>
      <c r="CI137" s="234"/>
      <c r="CJ137" s="227"/>
      <c r="CK137" s="227"/>
      <c r="CL137" s="228"/>
      <c r="CM137" s="228"/>
      <c r="CP137" s="225"/>
      <c r="CQ137" s="225"/>
      <c r="CR137" s="234"/>
      <c r="CS137" s="227"/>
      <c r="CT137" s="227"/>
      <c r="CU137" s="228"/>
      <c r="CV137" s="228"/>
      <c r="CY137" s="225"/>
      <c r="CZ137" s="225"/>
      <c r="DA137" s="234"/>
      <c r="DB137" s="227"/>
      <c r="DC137" s="227"/>
      <c r="DD137" s="228"/>
      <c r="DE137" s="228"/>
      <c r="DH137" s="225"/>
      <c r="DI137" s="225"/>
      <c r="DJ137" s="234"/>
      <c r="DK137" s="227"/>
      <c r="DL137" s="227"/>
      <c r="DM137" s="228"/>
      <c r="DN137" s="228"/>
      <c r="DQ137" s="225"/>
      <c r="DR137" s="225"/>
      <c r="DS137" s="234"/>
      <c r="DT137" s="227"/>
      <c r="DU137" s="227"/>
      <c r="DV137" s="228"/>
      <c r="DW137" s="228"/>
      <c r="DZ137" s="225"/>
      <c r="EA137" s="225"/>
      <c r="EB137" s="234"/>
      <c r="EC137" s="227"/>
      <c r="ED137" s="227"/>
      <c r="EE137" s="228"/>
      <c r="EF137" s="228"/>
      <c r="EI137" s="225"/>
      <c r="EJ137" s="225"/>
      <c r="EK137" s="234"/>
      <c r="EL137" s="227"/>
      <c r="EM137" s="227"/>
      <c r="EN137" s="228"/>
      <c r="EO137" s="228"/>
      <c r="ER137" s="225"/>
      <c r="ES137" s="225"/>
      <c r="ET137" s="234"/>
      <c r="EU137" s="227"/>
      <c r="EV137" s="227"/>
      <c r="EW137" s="228"/>
      <c r="EX137" s="228"/>
      <c r="FA137" s="225"/>
      <c r="FB137" s="225"/>
      <c r="FC137" s="234"/>
      <c r="FD137" s="227"/>
      <c r="FE137" s="227"/>
      <c r="FF137" s="228"/>
      <c r="FG137" s="228"/>
      <c r="FJ137" s="225"/>
      <c r="FK137" s="225"/>
      <c r="FL137" s="234"/>
      <c r="FM137" s="227"/>
      <c r="FN137" s="227"/>
      <c r="FO137" s="228"/>
      <c r="FP137" s="228"/>
      <c r="FS137" s="225"/>
      <c r="FT137" s="225"/>
      <c r="FU137" s="234"/>
      <c r="FV137" s="227"/>
      <c r="FW137" s="227"/>
      <c r="FX137" s="228"/>
      <c r="FY137" s="228"/>
      <c r="GB137" s="225"/>
      <c r="GC137" s="225"/>
      <c r="GD137" s="234"/>
      <c r="GE137" s="227"/>
      <c r="GF137" s="227"/>
      <c r="GG137" s="228"/>
      <c r="GH137" s="228"/>
      <c r="GK137" s="225"/>
      <c r="GL137" s="225"/>
      <c r="GM137" s="234"/>
      <c r="GN137" s="227"/>
      <c r="GO137" s="227"/>
      <c r="GP137" s="228"/>
      <c r="GQ137" s="228"/>
      <c r="GT137" s="225"/>
      <c r="GU137" s="225"/>
      <c r="GV137" s="234"/>
      <c r="GW137" s="227"/>
      <c r="GX137" s="227"/>
      <c r="GY137" s="228"/>
      <c r="GZ137" s="228"/>
      <c r="HC137" s="225"/>
      <c r="HD137" s="225"/>
      <c r="HE137" s="234"/>
      <c r="HF137" s="227"/>
      <c r="HG137" s="227"/>
      <c r="HH137" s="228"/>
      <c r="HI137" s="228"/>
    </row>
    <row r="138" spans="4:217" ht="14" hidden="1" outlineLevel="1">
      <c r="D138" s="225"/>
      <c r="E138" s="225"/>
      <c r="F138" s="241" t="s">
        <v>136</v>
      </c>
      <c r="G138" s="242" t="s">
        <v>451</v>
      </c>
      <c r="H138" s="242" t="s">
        <v>146</v>
      </c>
      <c r="I138" s="242" t="s">
        <v>142</v>
      </c>
      <c r="J138" s="242" t="s">
        <v>452</v>
      </c>
      <c r="M138" s="225"/>
      <c r="N138" s="225"/>
      <c r="O138" s="241" t="s">
        <v>136</v>
      </c>
      <c r="P138" s="242" t="s">
        <v>451</v>
      </c>
      <c r="Q138" s="242" t="s">
        <v>146</v>
      </c>
      <c r="R138" s="242" t="s">
        <v>142</v>
      </c>
      <c r="S138" s="242" t="s">
        <v>452</v>
      </c>
      <c r="V138" s="225"/>
      <c r="W138" s="225"/>
      <c r="X138" s="241" t="s">
        <v>136</v>
      </c>
      <c r="Y138" s="242" t="s">
        <v>451</v>
      </c>
      <c r="Z138" s="242" t="s">
        <v>146</v>
      </c>
      <c r="AA138" s="242" t="s">
        <v>142</v>
      </c>
      <c r="AB138" s="242" t="s">
        <v>452</v>
      </c>
      <c r="AE138" s="225"/>
      <c r="AF138" s="225"/>
      <c r="AG138" s="241" t="s">
        <v>136</v>
      </c>
      <c r="AH138" s="242" t="s">
        <v>451</v>
      </c>
      <c r="AI138" s="242" t="s">
        <v>146</v>
      </c>
      <c r="AJ138" s="242" t="s">
        <v>142</v>
      </c>
      <c r="AK138" s="242" t="s">
        <v>452</v>
      </c>
      <c r="AN138" s="225"/>
      <c r="AO138" s="225"/>
      <c r="AP138" s="241" t="s">
        <v>136</v>
      </c>
      <c r="AQ138" s="242" t="s">
        <v>451</v>
      </c>
      <c r="AR138" s="242" t="s">
        <v>146</v>
      </c>
      <c r="AS138" s="242" t="s">
        <v>142</v>
      </c>
      <c r="AT138" s="242" t="s">
        <v>452</v>
      </c>
      <c r="AW138" s="225"/>
      <c r="AX138" s="225"/>
      <c r="AY138" s="241" t="s">
        <v>136</v>
      </c>
      <c r="AZ138" s="242" t="s">
        <v>451</v>
      </c>
      <c r="BA138" s="242" t="s">
        <v>146</v>
      </c>
      <c r="BB138" s="242" t="s">
        <v>142</v>
      </c>
      <c r="BC138" s="242" t="s">
        <v>452</v>
      </c>
      <c r="BF138" s="225"/>
      <c r="BG138" s="225"/>
      <c r="BH138" s="241" t="s">
        <v>136</v>
      </c>
      <c r="BI138" s="242" t="s">
        <v>451</v>
      </c>
      <c r="BJ138" s="242" t="s">
        <v>146</v>
      </c>
      <c r="BK138" s="242" t="s">
        <v>142</v>
      </c>
      <c r="BL138" s="242" t="s">
        <v>452</v>
      </c>
      <c r="BO138" s="225"/>
      <c r="BP138" s="225"/>
      <c r="BQ138" s="241" t="s">
        <v>136</v>
      </c>
      <c r="BR138" s="242" t="s">
        <v>451</v>
      </c>
      <c r="BS138" s="242" t="s">
        <v>146</v>
      </c>
      <c r="BT138" s="242" t="s">
        <v>142</v>
      </c>
      <c r="BU138" s="242" t="s">
        <v>452</v>
      </c>
      <c r="BX138" s="225"/>
      <c r="BY138" s="225"/>
      <c r="BZ138" s="241" t="s">
        <v>136</v>
      </c>
      <c r="CA138" s="242" t="s">
        <v>451</v>
      </c>
      <c r="CB138" s="242" t="s">
        <v>146</v>
      </c>
      <c r="CC138" s="242" t="s">
        <v>142</v>
      </c>
      <c r="CD138" s="242" t="s">
        <v>452</v>
      </c>
      <c r="CG138" s="225"/>
      <c r="CH138" s="225"/>
      <c r="CI138" s="241" t="s">
        <v>136</v>
      </c>
      <c r="CJ138" s="242" t="s">
        <v>451</v>
      </c>
      <c r="CK138" s="242" t="s">
        <v>146</v>
      </c>
      <c r="CL138" s="242" t="s">
        <v>142</v>
      </c>
      <c r="CM138" s="242" t="s">
        <v>452</v>
      </c>
      <c r="CP138" s="225"/>
      <c r="CQ138" s="225"/>
      <c r="CR138" s="241" t="s">
        <v>136</v>
      </c>
      <c r="CS138" s="242" t="s">
        <v>451</v>
      </c>
      <c r="CT138" s="242" t="s">
        <v>146</v>
      </c>
      <c r="CU138" s="242" t="s">
        <v>142</v>
      </c>
      <c r="CV138" s="242" t="s">
        <v>452</v>
      </c>
      <c r="CY138" s="225"/>
      <c r="CZ138" s="225"/>
      <c r="DA138" s="241" t="s">
        <v>136</v>
      </c>
      <c r="DB138" s="242" t="s">
        <v>451</v>
      </c>
      <c r="DC138" s="242" t="s">
        <v>146</v>
      </c>
      <c r="DD138" s="242" t="s">
        <v>142</v>
      </c>
      <c r="DE138" s="242" t="s">
        <v>452</v>
      </c>
      <c r="DH138" s="225"/>
      <c r="DI138" s="225"/>
      <c r="DJ138" s="241" t="s">
        <v>136</v>
      </c>
      <c r="DK138" s="242" t="s">
        <v>451</v>
      </c>
      <c r="DL138" s="242" t="s">
        <v>146</v>
      </c>
      <c r="DM138" s="242" t="s">
        <v>142</v>
      </c>
      <c r="DN138" s="242" t="s">
        <v>452</v>
      </c>
      <c r="DQ138" s="225"/>
      <c r="DR138" s="225"/>
      <c r="DS138" s="241" t="s">
        <v>136</v>
      </c>
      <c r="DT138" s="242" t="s">
        <v>451</v>
      </c>
      <c r="DU138" s="242" t="s">
        <v>146</v>
      </c>
      <c r="DV138" s="242" t="s">
        <v>142</v>
      </c>
      <c r="DW138" s="242" t="s">
        <v>452</v>
      </c>
      <c r="DZ138" s="225"/>
      <c r="EA138" s="225"/>
      <c r="EB138" s="241" t="s">
        <v>136</v>
      </c>
      <c r="EC138" s="242" t="s">
        <v>451</v>
      </c>
      <c r="ED138" s="242" t="s">
        <v>146</v>
      </c>
      <c r="EE138" s="242" t="s">
        <v>142</v>
      </c>
      <c r="EF138" s="242" t="s">
        <v>452</v>
      </c>
      <c r="EI138" s="225"/>
      <c r="EJ138" s="225"/>
      <c r="EK138" s="241" t="s">
        <v>136</v>
      </c>
      <c r="EL138" s="242" t="s">
        <v>451</v>
      </c>
      <c r="EM138" s="242" t="s">
        <v>146</v>
      </c>
      <c r="EN138" s="242" t="s">
        <v>142</v>
      </c>
      <c r="EO138" s="242" t="s">
        <v>452</v>
      </c>
      <c r="ER138" s="225"/>
      <c r="ES138" s="225"/>
      <c r="ET138" s="241" t="s">
        <v>136</v>
      </c>
      <c r="EU138" s="242" t="s">
        <v>451</v>
      </c>
      <c r="EV138" s="242" t="s">
        <v>146</v>
      </c>
      <c r="EW138" s="242" t="s">
        <v>142</v>
      </c>
      <c r="EX138" s="242" t="s">
        <v>452</v>
      </c>
      <c r="FA138" s="225"/>
      <c r="FB138" s="225"/>
      <c r="FC138" s="241" t="s">
        <v>136</v>
      </c>
      <c r="FD138" s="242" t="s">
        <v>451</v>
      </c>
      <c r="FE138" s="242" t="s">
        <v>146</v>
      </c>
      <c r="FF138" s="242" t="s">
        <v>142</v>
      </c>
      <c r="FG138" s="242" t="s">
        <v>452</v>
      </c>
      <c r="FJ138" s="225"/>
      <c r="FK138" s="225"/>
      <c r="FL138" s="241" t="s">
        <v>136</v>
      </c>
      <c r="FM138" s="242" t="s">
        <v>451</v>
      </c>
      <c r="FN138" s="242" t="s">
        <v>146</v>
      </c>
      <c r="FO138" s="242" t="s">
        <v>142</v>
      </c>
      <c r="FP138" s="242" t="s">
        <v>452</v>
      </c>
      <c r="FS138" s="225"/>
      <c r="FT138" s="225"/>
      <c r="FU138" s="241" t="s">
        <v>136</v>
      </c>
      <c r="FV138" s="242" t="s">
        <v>451</v>
      </c>
      <c r="FW138" s="242" t="s">
        <v>146</v>
      </c>
      <c r="FX138" s="242" t="s">
        <v>142</v>
      </c>
      <c r="FY138" s="242" t="s">
        <v>452</v>
      </c>
      <c r="GB138" s="225"/>
      <c r="GC138" s="225"/>
      <c r="GD138" s="241" t="s">
        <v>136</v>
      </c>
      <c r="GE138" s="242" t="s">
        <v>451</v>
      </c>
      <c r="GF138" s="242" t="s">
        <v>146</v>
      </c>
      <c r="GG138" s="242" t="s">
        <v>142</v>
      </c>
      <c r="GH138" s="242" t="s">
        <v>452</v>
      </c>
      <c r="GK138" s="225"/>
      <c r="GL138" s="225"/>
      <c r="GM138" s="241" t="s">
        <v>136</v>
      </c>
      <c r="GN138" s="242" t="s">
        <v>451</v>
      </c>
      <c r="GO138" s="242" t="s">
        <v>146</v>
      </c>
      <c r="GP138" s="242" t="s">
        <v>142</v>
      </c>
      <c r="GQ138" s="242" t="s">
        <v>452</v>
      </c>
      <c r="GT138" s="225"/>
      <c r="GU138" s="225"/>
      <c r="GV138" s="241" t="s">
        <v>136</v>
      </c>
      <c r="GW138" s="242" t="s">
        <v>451</v>
      </c>
      <c r="GX138" s="242" t="s">
        <v>146</v>
      </c>
      <c r="GY138" s="242" t="s">
        <v>142</v>
      </c>
      <c r="GZ138" s="242" t="s">
        <v>452</v>
      </c>
      <c r="HC138" s="225"/>
      <c r="HD138" s="225"/>
      <c r="HE138" s="241" t="s">
        <v>136</v>
      </c>
      <c r="HF138" s="242" t="s">
        <v>451</v>
      </c>
      <c r="HG138" s="242" t="s">
        <v>146</v>
      </c>
      <c r="HH138" s="242" t="s">
        <v>142</v>
      </c>
      <c r="HI138" s="242" t="s">
        <v>452</v>
      </c>
    </row>
    <row r="139" spans="4:217" ht="14" hidden="1" outlineLevel="1">
      <c r="D139" s="225"/>
      <c r="E139" s="225"/>
      <c r="F139" s="231"/>
      <c r="G139" s="232"/>
      <c r="H139" s="232"/>
      <c r="I139" s="233"/>
      <c r="J139" s="246" t="str">
        <f>IF(SUMPRODUCT((G139:G143)*(H139:H143))=0,"",SUMPRODUCT((G139:G143)*(H139:H143)))</f>
        <v/>
      </c>
      <c r="M139" s="225"/>
      <c r="N139" s="225"/>
      <c r="O139" s="231"/>
      <c r="P139" s="232"/>
      <c r="Q139" s="232"/>
      <c r="R139" s="233"/>
      <c r="S139" s="246" t="str">
        <f>IF(SUMPRODUCT((P139:P143)*(Q139:Q143))=0,"",SUMPRODUCT((P139:P143)*(Q139:Q143)))</f>
        <v/>
      </c>
      <c r="V139" s="225"/>
      <c r="W139" s="225"/>
      <c r="X139" s="231"/>
      <c r="Y139" s="232"/>
      <c r="Z139" s="232"/>
      <c r="AA139" s="233"/>
      <c r="AB139" s="246" t="str">
        <f>IF(SUMPRODUCT((Y139:Y143)*(Z139:Z143))=0,"",SUMPRODUCT((Y139:Y143)*(Z139:Z143)))</f>
        <v/>
      </c>
      <c r="AE139" s="225"/>
      <c r="AF139" s="225"/>
      <c r="AG139" s="231"/>
      <c r="AH139" s="232"/>
      <c r="AI139" s="232"/>
      <c r="AJ139" s="233"/>
      <c r="AK139" s="246" t="str">
        <f>IF(SUMPRODUCT((AH139:AH143)*(AI139:AI143))=0,"",SUMPRODUCT((AH139:AH143)*(AI139:AI143)))</f>
        <v/>
      </c>
      <c r="AN139" s="225"/>
      <c r="AO139" s="225"/>
      <c r="AP139" s="231"/>
      <c r="AQ139" s="232"/>
      <c r="AR139" s="232"/>
      <c r="AS139" s="233"/>
      <c r="AT139" s="246" t="str">
        <f>IF(SUMPRODUCT((AQ139:AQ143)*(AR139:AR143))=0,"",SUMPRODUCT((AQ139:AQ143)*(AR139:AR143)))</f>
        <v/>
      </c>
      <c r="AW139" s="225"/>
      <c r="AX139" s="225"/>
      <c r="AY139" s="231"/>
      <c r="AZ139" s="232"/>
      <c r="BA139" s="232"/>
      <c r="BB139" s="233"/>
      <c r="BC139" s="246" t="str">
        <f>IF(SUMPRODUCT((AZ139:AZ143)*(BA139:BA143))=0,"",SUMPRODUCT((AZ139:AZ143)*(BA139:BA143)))</f>
        <v/>
      </c>
      <c r="BF139" s="225"/>
      <c r="BG139" s="225"/>
      <c r="BH139" s="231"/>
      <c r="BI139" s="232"/>
      <c r="BJ139" s="232"/>
      <c r="BK139" s="233"/>
      <c r="BL139" s="246" t="str">
        <f>IF(SUMPRODUCT((BI139:BI143)*(BJ139:BJ143))=0,"",SUMPRODUCT((BI139:BI143)*(BJ139:BJ143)))</f>
        <v/>
      </c>
      <c r="BO139" s="225"/>
      <c r="BP139" s="225"/>
      <c r="BQ139" s="231"/>
      <c r="BR139" s="232"/>
      <c r="BS139" s="232"/>
      <c r="BT139" s="233"/>
      <c r="BU139" s="246" t="str">
        <f>IF(SUMPRODUCT((BR139:BR143)*(BS139:BS143))=0,"",SUMPRODUCT((BR139:BR143)*(BS139:BS143)))</f>
        <v/>
      </c>
      <c r="BX139" s="225"/>
      <c r="BY139" s="225"/>
      <c r="BZ139" s="231"/>
      <c r="CA139" s="232"/>
      <c r="CB139" s="232"/>
      <c r="CC139" s="233"/>
      <c r="CD139" s="246" t="str">
        <f>IF(SUMPRODUCT((CA139:CA143)*(CB139:CB143))=0,"",SUMPRODUCT((CA139:CA143)*(CB139:CB143)))</f>
        <v/>
      </c>
      <c r="CG139" s="225"/>
      <c r="CH139" s="225"/>
      <c r="CI139" s="231"/>
      <c r="CJ139" s="232"/>
      <c r="CK139" s="232"/>
      <c r="CL139" s="233"/>
      <c r="CM139" s="246" t="str">
        <f>IF(SUMPRODUCT((CJ139:CJ143)*(CK139:CK143))=0,"",SUMPRODUCT((CJ139:CJ143)*(CK139:CK143)))</f>
        <v/>
      </c>
      <c r="CP139" s="225"/>
      <c r="CQ139" s="225"/>
      <c r="CR139" s="231"/>
      <c r="CS139" s="232"/>
      <c r="CT139" s="232"/>
      <c r="CU139" s="233"/>
      <c r="CV139" s="246" t="str">
        <f>IF(SUMPRODUCT((CS139:CS143)*(CT139:CT143))=0,"",SUMPRODUCT((CS139:CS143)*(CT139:CT143)))</f>
        <v/>
      </c>
      <c r="CY139" s="225"/>
      <c r="CZ139" s="225"/>
      <c r="DA139" s="231"/>
      <c r="DB139" s="232"/>
      <c r="DC139" s="232"/>
      <c r="DD139" s="233"/>
      <c r="DE139" s="246" t="str">
        <f>IF(SUMPRODUCT((DB139:DB143)*(DC139:DC143))=0,"",SUMPRODUCT((DB139:DB143)*(DC139:DC143)))</f>
        <v/>
      </c>
      <c r="DH139" s="225"/>
      <c r="DI139" s="225"/>
      <c r="DJ139" s="231"/>
      <c r="DK139" s="232"/>
      <c r="DL139" s="232"/>
      <c r="DM139" s="233"/>
      <c r="DN139" s="246" t="str">
        <f>IF(SUMPRODUCT((DK139:DK143)*(DL139:DL143))=0,"",SUMPRODUCT((DK139:DK143)*(DL139:DL143)))</f>
        <v/>
      </c>
      <c r="DQ139" s="225"/>
      <c r="DR139" s="225"/>
      <c r="DS139" s="231"/>
      <c r="DT139" s="232"/>
      <c r="DU139" s="232"/>
      <c r="DV139" s="233"/>
      <c r="DW139" s="246" t="str">
        <f>IF(SUMPRODUCT((DT139:DT143)*(DU139:DU143))=0,"",SUMPRODUCT((DT139:DT143)*(DU139:DU143)))</f>
        <v/>
      </c>
      <c r="DZ139" s="225"/>
      <c r="EA139" s="225"/>
      <c r="EB139" s="231"/>
      <c r="EC139" s="232"/>
      <c r="ED139" s="232"/>
      <c r="EE139" s="233"/>
      <c r="EF139" s="246" t="str">
        <f>IF(SUMPRODUCT((EC139:EC143)*(ED139:ED143))=0,"",SUMPRODUCT((EC139:EC143)*(ED139:ED143)))</f>
        <v/>
      </c>
      <c r="EI139" s="225"/>
      <c r="EJ139" s="225"/>
      <c r="EK139" s="231"/>
      <c r="EL139" s="232"/>
      <c r="EM139" s="232"/>
      <c r="EN139" s="233"/>
      <c r="EO139" s="246" t="str">
        <f>IF(SUMPRODUCT((EL139:EL143)*(EM139:EM143))=0,"",SUMPRODUCT((EL139:EL143)*(EM139:EM143)))</f>
        <v/>
      </c>
      <c r="ER139" s="225"/>
      <c r="ES139" s="225"/>
      <c r="ET139" s="231"/>
      <c r="EU139" s="232"/>
      <c r="EV139" s="232"/>
      <c r="EW139" s="233"/>
      <c r="EX139" s="246" t="str">
        <f>IF(SUMPRODUCT((EU139:EU143)*(EV139:EV143))=0,"",SUMPRODUCT((EU139:EU143)*(EV139:EV143)))</f>
        <v/>
      </c>
      <c r="FA139" s="225"/>
      <c r="FB139" s="225"/>
      <c r="FC139" s="231"/>
      <c r="FD139" s="232"/>
      <c r="FE139" s="232"/>
      <c r="FF139" s="233"/>
      <c r="FG139" s="246" t="str">
        <f>IF(SUMPRODUCT((FD139:FD143)*(FE139:FE143))=0,"",SUMPRODUCT((FD139:FD143)*(FE139:FE143)))</f>
        <v/>
      </c>
      <c r="FJ139" s="225"/>
      <c r="FK139" s="225"/>
      <c r="FL139" s="231"/>
      <c r="FM139" s="232"/>
      <c r="FN139" s="232"/>
      <c r="FO139" s="233"/>
      <c r="FP139" s="246" t="str">
        <f>IF(SUMPRODUCT((FM139:FM143)*(FN139:FN143))=0,"",SUMPRODUCT((FM139:FM143)*(FN139:FN143)))</f>
        <v/>
      </c>
      <c r="FS139" s="225"/>
      <c r="FT139" s="225"/>
      <c r="FU139" s="231"/>
      <c r="FV139" s="232"/>
      <c r="FW139" s="232"/>
      <c r="FX139" s="233"/>
      <c r="FY139" s="246" t="str">
        <f>IF(SUMPRODUCT((FV139:FV143)*(FW139:FW143))=0,"",SUMPRODUCT((FV139:FV143)*(FW139:FW143)))</f>
        <v/>
      </c>
      <c r="GB139" s="225"/>
      <c r="GC139" s="225"/>
      <c r="GD139" s="231"/>
      <c r="GE139" s="232"/>
      <c r="GF139" s="232"/>
      <c r="GG139" s="233"/>
      <c r="GH139" s="246" t="str">
        <f>IF(SUMPRODUCT((GE139:GE143)*(GF139:GF143))=0,"",SUMPRODUCT((GE139:GE143)*(GF139:GF143)))</f>
        <v/>
      </c>
      <c r="GK139" s="225"/>
      <c r="GL139" s="225"/>
      <c r="GM139" s="231"/>
      <c r="GN139" s="232"/>
      <c r="GO139" s="232"/>
      <c r="GP139" s="233"/>
      <c r="GQ139" s="246" t="str">
        <f>IF(SUMPRODUCT((GN139:GN143)*(GO139:GO143))=0,"",SUMPRODUCT((GN139:GN143)*(GO139:GO143)))</f>
        <v/>
      </c>
      <c r="GT139" s="225"/>
      <c r="GU139" s="225"/>
      <c r="GV139" s="231"/>
      <c r="GW139" s="232"/>
      <c r="GX139" s="232"/>
      <c r="GY139" s="233"/>
      <c r="GZ139" s="246" t="str">
        <f>IF(SUMPRODUCT((GW139:GW143)*(GX139:GX143))=0,"",SUMPRODUCT((GW139:GW143)*(GX139:GX143)))</f>
        <v/>
      </c>
      <c r="HC139" s="225"/>
      <c r="HD139" s="225"/>
      <c r="HE139" s="231"/>
      <c r="HF139" s="232"/>
      <c r="HG139" s="232"/>
      <c r="HH139" s="233"/>
      <c r="HI139" s="246" t="str">
        <f>IF(SUMPRODUCT((HF139:HF143)*(HG139:HG143))=0,"",SUMPRODUCT((HF139:HF143)*(HG139:HG143)))</f>
        <v/>
      </c>
    </row>
    <row r="140" spans="4:217" ht="14" hidden="1" outlineLevel="2">
      <c r="D140" s="225"/>
      <c r="E140" s="225"/>
      <c r="F140" s="231"/>
      <c r="G140" s="232"/>
      <c r="H140" s="232"/>
      <c r="I140" s="233"/>
      <c r="J140" s="246" t="str">
        <f>IF(SUMPRODUCT((G139:G143)*(H139:H143))=0,"",SUMPRODUCT((G139:G143)*(H139:H143)))</f>
        <v/>
      </c>
      <c r="M140" s="225"/>
      <c r="N140" s="225"/>
      <c r="O140" s="231"/>
      <c r="P140" s="232"/>
      <c r="Q140" s="232"/>
      <c r="R140" s="233"/>
      <c r="S140" s="246" t="str">
        <f>IF(SUMPRODUCT((P139:P143)*(Q139:Q143))=0,"",SUMPRODUCT((P139:P143)*(Q139:Q143)))</f>
        <v/>
      </c>
      <c r="V140" s="225"/>
      <c r="W140" s="225"/>
      <c r="X140" s="231"/>
      <c r="Y140" s="232"/>
      <c r="Z140" s="232"/>
      <c r="AA140" s="233"/>
      <c r="AB140" s="246" t="str">
        <f>IF(SUMPRODUCT((Y139:Y143)*(Z139:Z143))=0,"",SUMPRODUCT((Y139:Y143)*(Z139:Z143)))</f>
        <v/>
      </c>
      <c r="AE140" s="225"/>
      <c r="AF140" s="225"/>
      <c r="AG140" s="231"/>
      <c r="AH140" s="232"/>
      <c r="AI140" s="232"/>
      <c r="AJ140" s="233"/>
      <c r="AK140" s="246" t="str">
        <f>IF(SUMPRODUCT((AH139:AH143)*(AI139:AI143))=0,"",SUMPRODUCT((AH139:AH143)*(AI139:AI143)))</f>
        <v/>
      </c>
      <c r="AN140" s="225"/>
      <c r="AO140" s="225"/>
      <c r="AP140" s="231"/>
      <c r="AQ140" s="232"/>
      <c r="AR140" s="232"/>
      <c r="AS140" s="233"/>
      <c r="AT140" s="246" t="str">
        <f>IF(SUMPRODUCT((AQ139:AQ143)*(AR139:AR143))=0,"",SUMPRODUCT((AQ139:AQ143)*(AR139:AR143)))</f>
        <v/>
      </c>
      <c r="AW140" s="225"/>
      <c r="AX140" s="225"/>
      <c r="AY140" s="231"/>
      <c r="AZ140" s="232"/>
      <c r="BA140" s="232"/>
      <c r="BB140" s="233"/>
      <c r="BC140" s="246" t="str">
        <f>IF(SUMPRODUCT((AZ139:AZ143)*(BA139:BA143))=0,"",SUMPRODUCT((AZ139:AZ143)*(BA139:BA143)))</f>
        <v/>
      </c>
      <c r="BF140" s="225"/>
      <c r="BG140" s="225"/>
      <c r="BH140" s="231"/>
      <c r="BI140" s="232"/>
      <c r="BJ140" s="232"/>
      <c r="BK140" s="233"/>
      <c r="BL140" s="246" t="str">
        <f>IF(SUMPRODUCT((BI139:BI143)*(BJ139:BJ143))=0,"",SUMPRODUCT((BI139:BI143)*(BJ139:BJ143)))</f>
        <v/>
      </c>
      <c r="BO140" s="225"/>
      <c r="BP140" s="225"/>
      <c r="BQ140" s="231"/>
      <c r="BR140" s="232"/>
      <c r="BS140" s="232"/>
      <c r="BT140" s="233"/>
      <c r="BU140" s="246" t="str">
        <f>IF(SUMPRODUCT((BR139:BR143)*(BS139:BS143))=0,"",SUMPRODUCT((BR139:BR143)*(BS139:BS143)))</f>
        <v/>
      </c>
      <c r="BX140" s="225"/>
      <c r="BY140" s="225"/>
      <c r="BZ140" s="231"/>
      <c r="CA140" s="232"/>
      <c r="CB140" s="232"/>
      <c r="CC140" s="233"/>
      <c r="CD140" s="246" t="str">
        <f>IF(SUMPRODUCT((CA139:CA143)*(CB139:CB143))=0,"",SUMPRODUCT((CA139:CA143)*(CB139:CB143)))</f>
        <v/>
      </c>
      <c r="CG140" s="225"/>
      <c r="CH140" s="225"/>
      <c r="CI140" s="231"/>
      <c r="CJ140" s="232"/>
      <c r="CK140" s="232"/>
      <c r="CL140" s="233"/>
      <c r="CM140" s="246" t="str">
        <f>IF(SUMPRODUCT((CJ139:CJ143)*(CK139:CK143))=0,"",SUMPRODUCT((CJ139:CJ143)*(CK139:CK143)))</f>
        <v/>
      </c>
      <c r="CP140" s="225"/>
      <c r="CQ140" s="225"/>
      <c r="CR140" s="231"/>
      <c r="CS140" s="232"/>
      <c r="CT140" s="232"/>
      <c r="CU140" s="233"/>
      <c r="CV140" s="246" t="str">
        <f>IF(SUMPRODUCT((CS139:CS143)*(CT139:CT143))=0,"",SUMPRODUCT((CS139:CS143)*(CT139:CT143)))</f>
        <v/>
      </c>
      <c r="CY140" s="225"/>
      <c r="CZ140" s="225"/>
      <c r="DA140" s="231"/>
      <c r="DB140" s="232"/>
      <c r="DC140" s="232"/>
      <c r="DD140" s="233"/>
      <c r="DE140" s="246" t="str">
        <f>IF(SUMPRODUCT((DB139:DB143)*(DC139:DC143))=0,"",SUMPRODUCT((DB139:DB143)*(DC139:DC143)))</f>
        <v/>
      </c>
      <c r="DH140" s="225"/>
      <c r="DI140" s="225"/>
      <c r="DJ140" s="231"/>
      <c r="DK140" s="232"/>
      <c r="DL140" s="232"/>
      <c r="DM140" s="233"/>
      <c r="DN140" s="246" t="str">
        <f>IF(SUMPRODUCT((DK139:DK143)*(DL139:DL143))=0,"",SUMPRODUCT((DK139:DK143)*(DL139:DL143)))</f>
        <v/>
      </c>
      <c r="DQ140" s="225"/>
      <c r="DR140" s="225"/>
      <c r="DS140" s="231"/>
      <c r="DT140" s="232"/>
      <c r="DU140" s="232"/>
      <c r="DV140" s="233"/>
      <c r="DW140" s="246" t="str">
        <f>IF(SUMPRODUCT((DT139:DT143)*(DU139:DU143))=0,"",SUMPRODUCT((DT139:DT143)*(DU139:DU143)))</f>
        <v/>
      </c>
      <c r="DZ140" s="225"/>
      <c r="EA140" s="225"/>
      <c r="EB140" s="231"/>
      <c r="EC140" s="232"/>
      <c r="ED140" s="232"/>
      <c r="EE140" s="233"/>
      <c r="EF140" s="246" t="str">
        <f>IF(SUMPRODUCT((EC139:EC143)*(ED139:ED143))=0,"",SUMPRODUCT((EC139:EC143)*(ED139:ED143)))</f>
        <v/>
      </c>
      <c r="EI140" s="225"/>
      <c r="EJ140" s="225"/>
      <c r="EK140" s="231"/>
      <c r="EL140" s="232"/>
      <c r="EM140" s="232"/>
      <c r="EN140" s="233"/>
      <c r="EO140" s="246" t="str">
        <f>IF(SUMPRODUCT((EL139:EL143)*(EM139:EM143))=0,"",SUMPRODUCT((EL139:EL143)*(EM139:EM143)))</f>
        <v/>
      </c>
      <c r="ER140" s="225"/>
      <c r="ES140" s="225"/>
      <c r="ET140" s="231"/>
      <c r="EU140" s="232"/>
      <c r="EV140" s="232"/>
      <c r="EW140" s="233"/>
      <c r="EX140" s="246" t="str">
        <f>IF(SUMPRODUCT((EU139:EU143)*(EV139:EV143))=0,"",SUMPRODUCT((EU139:EU143)*(EV139:EV143)))</f>
        <v/>
      </c>
      <c r="FA140" s="225"/>
      <c r="FB140" s="225"/>
      <c r="FC140" s="231"/>
      <c r="FD140" s="232"/>
      <c r="FE140" s="232"/>
      <c r="FF140" s="233"/>
      <c r="FG140" s="246" t="str">
        <f>IF(SUMPRODUCT((FD139:FD143)*(FE139:FE143))=0,"",SUMPRODUCT((FD139:FD143)*(FE139:FE143)))</f>
        <v/>
      </c>
      <c r="FJ140" s="225"/>
      <c r="FK140" s="225"/>
      <c r="FL140" s="231"/>
      <c r="FM140" s="232"/>
      <c r="FN140" s="232"/>
      <c r="FO140" s="233"/>
      <c r="FP140" s="246" t="str">
        <f>IF(SUMPRODUCT((FM139:FM143)*(FN139:FN143))=0,"",SUMPRODUCT((FM139:FM143)*(FN139:FN143)))</f>
        <v/>
      </c>
      <c r="FS140" s="225"/>
      <c r="FT140" s="225"/>
      <c r="FU140" s="231"/>
      <c r="FV140" s="232"/>
      <c r="FW140" s="232"/>
      <c r="FX140" s="233"/>
      <c r="FY140" s="246" t="str">
        <f>IF(SUMPRODUCT((FV139:FV143)*(FW139:FW143))=0,"",SUMPRODUCT((FV139:FV143)*(FW139:FW143)))</f>
        <v/>
      </c>
      <c r="GB140" s="225"/>
      <c r="GC140" s="225"/>
      <c r="GD140" s="231"/>
      <c r="GE140" s="232"/>
      <c r="GF140" s="232"/>
      <c r="GG140" s="233"/>
      <c r="GH140" s="246" t="str">
        <f>IF(SUMPRODUCT((GE139:GE143)*(GF139:GF143))=0,"",SUMPRODUCT((GE139:GE143)*(GF139:GF143)))</f>
        <v/>
      </c>
      <c r="GK140" s="225"/>
      <c r="GL140" s="225"/>
      <c r="GM140" s="231"/>
      <c r="GN140" s="232"/>
      <c r="GO140" s="232"/>
      <c r="GP140" s="233"/>
      <c r="GQ140" s="246" t="str">
        <f>IF(SUMPRODUCT((GN139:GN143)*(GO139:GO143))=0,"",SUMPRODUCT((GN139:GN143)*(GO139:GO143)))</f>
        <v/>
      </c>
      <c r="GT140" s="225"/>
      <c r="GU140" s="225"/>
      <c r="GV140" s="231"/>
      <c r="GW140" s="232"/>
      <c r="GX140" s="232"/>
      <c r="GY140" s="233"/>
      <c r="GZ140" s="246" t="str">
        <f>IF(SUMPRODUCT((GW139:GW143)*(GX139:GX143))=0,"",SUMPRODUCT((GW139:GW143)*(GX139:GX143)))</f>
        <v/>
      </c>
      <c r="HC140" s="225"/>
      <c r="HD140" s="225"/>
      <c r="HE140" s="231"/>
      <c r="HF140" s="232"/>
      <c r="HG140" s="232"/>
      <c r="HH140" s="233"/>
      <c r="HI140" s="246" t="str">
        <f>IF(SUMPRODUCT((HF139:HF143)*(HG139:HG143))=0,"",SUMPRODUCT((HF139:HF143)*(HG139:HG143)))</f>
        <v/>
      </c>
    </row>
    <row r="141" spans="4:217" ht="14" hidden="1" outlineLevel="2">
      <c r="D141" s="225"/>
      <c r="E141" s="225"/>
      <c r="F141" s="231"/>
      <c r="G141" s="232"/>
      <c r="H141" s="232"/>
      <c r="I141" s="233"/>
      <c r="J141" s="246" t="str">
        <f>IF(SUMPRODUCT((G139:G143)*(H139:H143))=0,"",SUMPRODUCT((G139:G143)*(H139:H143)))</f>
        <v/>
      </c>
      <c r="M141" s="225"/>
      <c r="N141" s="225"/>
      <c r="O141" s="231"/>
      <c r="P141" s="232"/>
      <c r="Q141" s="232"/>
      <c r="R141" s="233"/>
      <c r="S141" s="246" t="str">
        <f>IF(SUMPRODUCT((P139:P143)*(Q139:Q143))=0,"",SUMPRODUCT((P139:P143)*(Q139:Q143)))</f>
        <v/>
      </c>
      <c r="V141" s="225"/>
      <c r="W141" s="225"/>
      <c r="X141" s="231"/>
      <c r="Y141" s="232"/>
      <c r="Z141" s="232"/>
      <c r="AA141" s="233"/>
      <c r="AB141" s="246" t="str">
        <f>IF(SUMPRODUCT((Y139:Y143)*(Z139:Z143))=0,"",SUMPRODUCT((Y139:Y143)*(Z139:Z143)))</f>
        <v/>
      </c>
      <c r="AE141" s="225"/>
      <c r="AF141" s="225"/>
      <c r="AG141" s="231"/>
      <c r="AH141" s="232"/>
      <c r="AI141" s="232"/>
      <c r="AJ141" s="233"/>
      <c r="AK141" s="246" t="str">
        <f>IF(SUMPRODUCT((AH139:AH143)*(AI139:AI143))=0,"",SUMPRODUCT((AH139:AH143)*(AI139:AI143)))</f>
        <v/>
      </c>
      <c r="AN141" s="225"/>
      <c r="AO141" s="225"/>
      <c r="AP141" s="231"/>
      <c r="AQ141" s="232"/>
      <c r="AR141" s="232"/>
      <c r="AS141" s="233"/>
      <c r="AT141" s="246" t="str">
        <f>IF(SUMPRODUCT((AQ139:AQ143)*(AR139:AR143))=0,"",SUMPRODUCT((AQ139:AQ143)*(AR139:AR143)))</f>
        <v/>
      </c>
      <c r="AW141" s="225"/>
      <c r="AX141" s="225"/>
      <c r="AY141" s="231"/>
      <c r="AZ141" s="232"/>
      <c r="BA141" s="232"/>
      <c r="BB141" s="233"/>
      <c r="BC141" s="246" t="str">
        <f>IF(SUMPRODUCT((AZ139:AZ143)*(BA139:BA143))=0,"",SUMPRODUCT((AZ139:AZ143)*(BA139:BA143)))</f>
        <v/>
      </c>
      <c r="BF141" s="225"/>
      <c r="BG141" s="225"/>
      <c r="BH141" s="231"/>
      <c r="BI141" s="232"/>
      <c r="BJ141" s="232"/>
      <c r="BK141" s="233"/>
      <c r="BL141" s="246" t="str">
        <f>IF(SUMPRODUCT((BI139:BI143)*(BJ139:BJ143))=0,"",SUMPRODUCT((BI139:BI143)*(BJ139:BJ143)))</f>
        <v/>
      </c>
      <c r="BO141" s="225"/>
      <c r="BP141" s="225"/>
      <c r="BQ141" s="231"/>
      <c r="BR141" s="232"/>
      <c r="BS141" s="232"/>
      <c r="BT141" s="233"/>
      <c r="BU141" s="246" t="str">
        <f>IF(SUMPRODUCT((BR139:BR143)*(BS139:BS143))=0,"",SUMPRODUCT((BR139:BR143)*(BS139:BS143)))</f>
        <v/>
      </c>
      <c r="BX141" s="225"/>
      <c r="BY141" s="225"/>
      <c r="BZ141" s="231"/>
      <c r="CA141" s="232"/>
      <c r="CB141" s="232"/>
      <c r="CC141" s="233"/>
      <c r="CD141" s="246" t="str">
        <f>IF(SUMPRODUCT((CA139:CA143)*(CB139:CB143))=0,"",SUMPRODUCT((CA139:CA143)*(CB139:CB143)))</f>
        <v/>
      </c>
      <c r="CG141" s="225"/>
      <c r="CH141" s="225"/>
      <c r="CI141" s="231"/>
      <c r="CJ141" s="232"/>
      <c r="CK141" s="232"/>
      <c r="CL141" s="233"/>
      <c r="CM141" s="246" t="str">
        <f>IF(SUMPRODUCT((CJ139:CJ143)*(CK139:CK143))=0,"",SUMPRODUCT((CJ139:CJ143)*(CK139:CK143)))</f>
        <v/>
      </c>
      <c r="CP141" s="225"/>
      <c r="CQ141" s="225"/>
      <c r="CR141" s="231"/>
      <c r="CS141" s="232"/>
      <c r="CT141" s="232"/>
      <c r="CU141" s="233"/>
      <c r="CV141" s="246" t="str">
        <f>IF(SUMPRODUCT((CS139:CS143)*(CT139:CT143))=0,"",SUMPRODUCT((CS139:CS143)*(CT139:CT143)))</f>
        <v/>
      </c>
      <c r="CY141" s="225"/>
      <c r="CZ141" s="225"/>
      <c r="DA141" s="231"/>
      <c r="DB141" s="232"/>
      <c r="DC141" s="232"/>
      <c r="DD141" s="233"/>
      <c r="DE141" s="246" t="str">
        <f>IF(SUMPRODUCT((DB139:DB143)*(DC139:DC143))=0,"",SUMPRODUCT((DB139:DB143)*(DC139:DC143)))</f>
        <v/>
      </c>
      <c r="DH141" s="225"/>
      <c r="DI141" s="225"/>
      <c r="DJ141" s="231"/>
      <c r="DK141" s="232"/>
      <c r="DL141" s="232"/>
      <c r="DM141" s="233"/>
      <c r="DN141" s="246" t="str">
        <f>IF(SUMPRODUCT((DK139:DK143)*(DL139:DL143))=0,"",SUMPRODUCT((DK139:DK143)*(DL139:DL143)))</f>
        <v/>
      </c>
      <c r="DQ141" s="225"/>
      <c r="DR141" s="225"/>
      <c r="DS141" s="231"/>
      <c r="DT141" s="232"/>
      <c r="DU141" s="232"/>
      <c r="DV141" s="233"/>
      <c r="DW141" s="246" t="str">
        <f>IF(SUMPRODUCT((DT139:DT143)*(DU139:DU143))=0,"",SUMPRODUCT((DT139:DT143)*(DU139:DU143)))</f>
        <v/>
      </c>
      <c r="DZ141" s="225"/>
      <c r="EA141" s="225"/>
      <c r="EB141" s="231"/>
      <c r="EC141" s="232"/>
      <c r="ED141" s="232"/>
      <c r="EE141" s="233"/>
      <c r="EF141" s="246" t="str">
        <f>IF(SUMPRODUCT((EC139:EC143)*(ED139:ED143))=0,"",SUMPRODUCT((EC139:EC143)*(ED139:ED143)))</f>
        <v/>
      </c>
      <c r="EI141" s="225"/>
      <c r="EJ141" s="225"/>
      <c r="EK141" s="231"/>
      <c r="EL141" s="232"/>
      <c r="EM141" s="232"/>
      <c r="EN141" s="233"/>
      <c r="EO141" s="246" t="str">
        <f>IF(SUMPRODUCT((EL139:EL143)*(EM139:EM143))=0,"",SUMPRODUCT((EL139:EL143)*(EM139:EM143)))</f>
        <v/>
      </c>
      <c r="ER141" s="225"/>
      <c r="ES141" s="225"/>
      <c r="ET141" s="231"/>
      <c r="EU141" s="232"/>
      <c r="EV141" s="232"/>
      <c r="EW141" s="233"/>
      <c r="EX141" s="246" t="str">
        <f>IF(SUMPRODUCT((EU139:EU143)*(EV139:EV143))=0,"",SUMPRODUCT((EU139:EU143)*(EV139:EV143)))</f>
        <v/>
      </c>
      <c r="FA141" s="225"/>
      <c r="FB141" s="225"/>
      <c r="FC141" s="231"/>
      <c r="FD141" s="232"/>
      <c r="FE141" s="232"/>
      <c r="FF141" s="233"/>
      <c r="FG141" s="246" t="str">
        <f>IF(SUMPRODUCT((FD139:FD143)*(FE139:FE143))=0,"",SUMPRODUCT((FD139:FD143)*(FE139:FE143)))</f>
        <v/>
      </c>
      <c r="FJ141" s="225"/>
      <c r="FK141" s="225"/>
      <c r="FL141" s="231"/>
      <c r="FM141" s="232"/>
      <c r="FN141" s="232"/>
      <c r="FO141" s="233"/>
      <c r="FP141" s="246" t="str">
        <f>IF(SUMPRODUCT((FM139:FM143)*(FN139:FN143))=0,"",SUMPRODUCT((FM139:FM143)*(FN139:FN143)))</f>
        <v/>
      </c>
      <c r="FS141" s="225"/>
      <c r="FT141" s="225"/>
      <c r="FU141" s="231"/>
      <c r="FV141" s="232"/>
      <c r="FW141" s="232"/>
      <c r="FX141" s="233"/>
      <c r="FY141" s="246" t="str">
        <f>IF(SUMPRODUCT((FV139:FV143)*(FW139:FW143))=0,"",SUMPRODUCT((FV139:FV143)*(FW139:FW143)))</f>
        <v/>
      </c>
      <c r="GB141" s="225"/>
      <c r="GC141" s="225"/>
      <c r="GD141" s="231"/>
      <c r="GE141" s="232"/>
      <c r="GF141" s="232"/>
      <c r="GG141" s="233"/>
      <c r="GH141" s="246" t="str">
        <f>IF(SUMPRODUCT((GE139:GE143)*(GF139:GF143))=0,"",SUMPRODUCT((GE139:GE143)*(GF139:GF143)))</f>
        <v/>
      </c>
      <c r="GK141" s="225"/>
      <c r="GL141" s="225"/>
      <c r="GM141" s="231"/>
      <c r="GN141" s="232"/>
      <c r="GO141" s="232"/>
      <c r="GP141" s="233"/>
      <c r="GQ141" s="246" t="str">
        <f>IF(SUMPRODUCT((GN139:GN143)*(GO139:GO143))=0,"",SUMPRODUCT((GN139:GN143)*(GO139:GO143)))</f>
        <v/>
      </c>
      <c r="GT141" s="225"/>
      <c r="GU141" s="225"/>
      <c r="GV141" s="231"/>
      <c r="GW141" s="232"/>
      <c r="GX141" s="232"/>
      <c r="GY141" s="233"/>
      <c r="GZ141" s="246" t="str">
        <f>IF(SUMPRODUCT((GW139:GW143)*(GX139:GX143))=0,"",SUMPRODUCT((GW139:GW143)*(GX139:GX143)))</f>
        <v/>
      </c>
      <c r="HC141" s="225"/>
      <c r="HD141" s="225"/>
      <c r="HE141" s="231"/>
      <c r="HF141" s="232"/>
      <c r="HG141" s="232"/>
      <c r="HH141" s="233"/>
      <c r="HI141" s="246" t="str">
        <f>IF(SUMPRODUCT((HF139:HF143)*(HG139:HG143))=0,"",SUMPRODUCT((HF139:HF143)*(HG139:HG143)))</f>
        <v/>
      </c>
    </row>
    <row r="142" spans="4:217" ht="14" hidden="1" outlineLevel="2">
      <c r="D142" s="225"/>
      <c r="E142" s="225"/>
      <c r="F142" s="231"/>
      <c r="G142" s="232"/>
      <c r="H142" s="232"/>
      <c r="I142" s="233"/>
      <c r="J142" s="246" t="str">
        <f>IF(SUMPRODUCT((G139:G143)*(H139:H143))=0,"",SUMPRODUCT((G139:G143)*(H139:H143)))</f>
        <v/>
      </c>
      <c r="M142" s="225"/>
      <c r="N142" s="225"/>
      <c r="O142" s="231"/>
      <c r="P142" s="232"/>
      <c r="Q142" s="232"/>
      <c r="R142" s="233"/>
      <c r="S142" s="246" t="str">
        <f>IF(SUMPRODUCT((P139:P143)*(Q139:Q143))=0,"",SUMPRODUCT((P139:P143)*(Q139:Q143)))</f>
        <v/>
      </c>
      <c r="V142" s="225"/>
      <c r="W142" s="225"/>
      <c r="X142" s="231"/>
      <c r="Y142" s="232"/>
      <c r="Z142" s="232"/>
      <c r="AA142" s="233"/>
      <c r="AB142" s="246" t="str">
        <f>IF(SUMPRODUCT((Y139:Y143)*(Z139:Z143))=0,"",SUMPRODUCT((Y139:Y143)*(Z139:Z143)))</f>
        <v/>
      </c>
      <c r="AE142" s="225"/>
      <c r="AF142" s="225"/>
      <c r="AG142" s="231"/>
      <c r="AH142" s="232"/>
      <c r="AI142" s="232"/>
      <c r="AJ142" s="233"/>
      <c r="AK142" s="246" t="str">
        <f>IF(SUMPRODUCT((AH139:AH143)*(AI139:AI143))=0,"",SUMPRODUCT((AH139:AH143)*(AI139:AI143)))</f>
        <v/>
      </c>
      <c r="AN142" s="225"/>
      <c r="AO142" s="225"/>
      <c r="AP142" s="231"/>
      <c r="AQ142" s="232"/>
      <c r="AR142" s="232"/>
      <c r="AS142" s="233"/>
      <c r="AT142" s="246" t="str">
        <f>IF(SUMPRODUCT((AQ139:AQ143)*(AR139:AR143))=0,"",SUMPRODUCT((AQ139:AQ143)*(AR139:AR143)))</f>
        <v/>
      </c>
      <c r="AW142" s="225"/>
      <c r="AX142" s="225"/>
      <c r="AY142" s="231"/>
      <c r="AZ142" s="232"/>
      <c r="BA142" s="232"/>
      <c r="BB142" s="233"/>
      <c r="BC142" s="246" t="str">
        <f>IF(SUMPRODUCT((AZ139:AZ143)*(BA139:BA143))=0,"",SUMPRODUCT((AZ139:AZ143)*(BA139:BA143)))</f>
        <v/>
      </c>
      <c r="BF142" s="225"/>
      <c r="BG142" s="225"/>
      <c r="BH142" s="231"/>
      <c r="BI142" s="232"/>
      <c r="BJ142" s="232"/>
      <c r="BK142" s="233"/>
      <c r="BL142" s="246" t="str">
        <f>IF(SUMPRODUCT((BI139:BI143)*(BJ139:BJ143))=0,"",SUMPRODUCT((BI139:BI143)*(BJ139:BJ143)))</f>
        <v/>
      </c>
      <c r="BO142" s="225"/>
      <c r="BP142" s="225"/>
      <c r="BQ142" s="231"/>
      <c r="BR142" s="232"/>
      <c r="BS142" s="232"/>
      <c r="BT142" s="233"/>
      <c r="BU142" s="246" t="str">
        <f>IF(SUMPRODUCT((BR139:BR143)*(BS139:BS143))=0,"",SUMPRODUCT((BR139:BR143)*(BS139:BS143)))</f>
        <v/>
      </c>
      <c r="BX142" s="225"/>
      <c r="BY142" s="225"/>
      <c r="BZ142" s="231"/>
      <c r="CA142" s="232"/>
      <c r="CB142" s="232"/>
      <c r="CC142" s="233"/>
      <c r="CD142" s="246" t="str">
        <f>IF(SUMPRODUCT((CA139:CA143)*(CB139:CB143))=0,"",SUMPRODUCT((CA139:CA143)*(CB139:CB143)))</f>
        <v/>
      </c>
      <c r="CG142" s="225"/>
      <c r="CH142" s="225"/>
      <c r="CI142" s="231"/>
      <c r="CJ142" s="232"/>
      <c r="CK142" s="232"/>
      <c r="CL142" s="233"/>
      <c r="CM142" s="246" t="str">
        <f>IF(SUMPRODUCT((CJ139:CJ143)*(CK139:CK143))=0,"",SUMPRODUCT((CJ139:CJ143)*(CK139:CK143)))</f>
        <v/>
      </c>
      <c r="CP142" s="225"/>
      <c r="CQ142" s="225"/>
      <c r="CR142" s="231"/>
      <c r="CS142" s="232"/>
      <c r="CT142" s="232"/>
      <c r="CU142" s="233"/>
      <c r="CV142" s="246" t="str">
        <f>IF(SUMPRODUCT((CS139:CS143)*(CT139:CT143))=0,"",SUMPRODUCT((CS139:CS143)*(CT139:CT143)))</f>
        <v/>
      </c>
      <c r="CY142" s="225"/>
      <c r="CZ142" s="225"/>
      <c r="DA142" s="231"/>
      <c r="DB142" s="232"/>
      <c r="DC142" s="232"/>
      <c r="DD142" s="233"/>
      <c r="DE142" s="246" t="str">
        <f>IF(SUMPRODUCT((DB139:DB143)*(DC139:DC143))=0,"",SUMPRODUCT((DB139:DB143)*(DC139:DC143)))</f>
        <v/>
      </c>
      <c r="DH142" s="225"/>
      <c r="DI142" s="225"/>
      <c r="DJ142" s="231"/>
      <c r="DK142" s="232"/>
      <c r="DL142" s="232"/>
      <c r="DM142" s="233"/>
      <c r="DN142" s="246" t="str">
        <f>IF(SUMPRODUCT((DK139:DK143)*(DL139:DL143))=0,"",SUMPRODUCT((DK139:DK143)*(DL139:DL143)))</f>
        <v/>
      </c>
      <c r="DQ142" s="225"/>
      <c r="DR142" s="225"/>
      <c r="DS142" s="231"/>
      <c r="DT142" s="232"/>
      <c r="DU142" s="232"/>
      <c r="DV142" s="233"/>
      <c r="DW142" s="246" t="str">
        <f>IF(SUMPRODUCT((DT139:DT143)*(DU139:DU143))=0,"",SUMPRODUCT((DT139:DT143)*(DU139:DU143)))</f>
        <v/>
      </c>
      <c r="DZ142" s="225"/>
      <c r="EA142" s="225"/>
      <c r="EB142" s="231"/>
      <c r="EC142" s="232"/>
      <c r="ED142" s="232"/>
      <c r="EE142" s="233"/>
      <c r="EF142" s="246" t="str">
        <f>IF(SUMPRODUCT((EC139:EC143)*(ED139:ED143))=0,"",SUMPRODUCT((EC139:EC143)*(ED139:ED143)))</f>
        <v/>
      </c>
      <c r="EI142" s="225"/>
      <c r="EJ142" s="225"/>
      <c r="EK142" s="231"/>
      <c r="EL142" s="232"/>
      <c r="EM142" s="232"/>
      <c r="EN142" s="233"/>
      <c r="EO142" s="246" t="str">
        <f>IF(SUMPRODUCT((EL139:EL143)*(EM139:EM143))=0,"",SUMPRODUCT((EL139:EL143)*(EM139:EM143)))</f>
        <v/>
      </c>
      <c r="ER142" s="225"/>
      <c r="ES142" s="225"/>
      <c r="ET142" s="231"/>
      <c r="EU142" s="232"/>
      <c r="EV142" s="232"/>
      <c r="EW142" s="233"/>
      <c r="EX142" s="246" t="str">
        <f>IF(SUMPRODUCT((EU139:EU143)*(EV139:EV143))=0,"",SUMPRODUCT((EU139:EU143)*(EV139:EV143)))</f>
        <v/>
      </c>
      <c r="FA142" s="225"/>
      <c r="FB142" s="225"/>
      <c r="FC142" s="231"/>
      <c r="FD142" s="232"/>
      <c r="FE142" s="232"/>
      <c r="FF142" s="233"/>
      <c r="FG142" s="246" t="str">
        <f>IF(SUMPRODUCT((FD139:FD143)*(FE139:FE143))=0,"",SUMPRODUCT((FD139:FD143)*(FE139:FE143)))</f>
        <v/>
      </c>
      <c r="FJ142" s="225"/>
      <c r="FK142" s="225"/>
      <c r="FL142" s="231"/>
      <c r="FM142" s="232"/>
      <c r="FN142" s="232"/>
      <c r="FO142" s="233"/>
      <c r="FP142" s="246" t="str">
        <f>IF(SUMPRODUCT((FM139:FM143)*(FN139:FN143))=0,"",SUMPRODUCT((FM139:FM143)*(FN139:FN143)))</f>
        <v/>
      </c>
      <c r="FS142" s="225"/>
      <c r="FT142" s="225"/>
      <c r="FU142" s="231"/>
      <c r="FV142" s="232"/>
      <c r="FW142" s="232"/>
      <c r="FX142" s="233"/>
      <c r="FY142" s="246" t="str">
        <f>IF(SUMPRODUCT((FV139:FV143)*(FW139:FW143))=0,"",SUMPRODUCT((FV139:FV143)*(FW139:FW143)))</f>
        <v/>
      </c>
      <c r="GB142" s="225"/>
      <c r="GC142" s="225"/>
      <c r="GD142" s="231"/>
      <c r="GE142" s="232"/>
      <c r="GF142" s="232"/>
      <c r="GG142" s="233"/>
      <c r="GH142" s="246" t="str">
        <f>IF(SUMPRODUCT((GE139:GE143)*(GF139:GF143))=0,"",SUMPRODUCT((GE139:GE143)*(GF139:GF143)))</f>
        <v/>
      </c>
      <c r="GK142" s="225"/>
      <c r="GL142" s="225"/>
      <c r="GM142" s="231"/>
      <c r="GN142" s="232"/>
      <c r="GO142" s="232"/>
      <c r="GP142" s="233"/>
      <c r="GQ142" s="246" t="str">
        <f>IF(SUMPRODUCT((GN139:GN143)*(GO139:GO143))=0,"",SUMPRODUCT((GN139:GN143)*(GO139:GO143)))</f>
        <v/>
      </c>
      <c r="GT142" s="225"/>
      <c r="GU142" s="225"/>
      <c r="GV142" s="231"/>
      <c r="GW142" s="232"/>
      <c r="GX142" s="232"/>
      <c r="GY142" s="233"/>
      <c r="GZ142" s="246" t="str">
        <f>IF(SUMPRODUCT((GW139:GW143)*(GX139:GX143))=0,"",SUMPRODUCT((GW139:GW143)*(GX139:GX143)))</f>
        <v/>
      </c>
      <c r="HC142" s="225"/>
      <c r="HD142" s="225"/>
      <c r="HE142" s="231"/>
      <c r="HF142" s="232"/>
      <c r="HG142" s="232"/>
      <c r="HH142" s="233"/>
      <c r="HI142" s="246" t="str">
        <f>IF(SUMPRODUCT((HF139:HF143)*(HG139:HG143))=0,"",SUMPRODUCT((HF139:HF143)*(HG139:HG143)))</f>
        <v/>
      </c>
    </row>
    <row r="143" spans="4:217" ht="14" hidden="1" outlineLevel="2">
      <c r="D143" s="225"/>
      <c r="E143" s="225"/>
      <c r="F143" s="231"/>
      <c r="G143" s="232"/>
      <c r="H143" s="232"/>
      <c r="I143" s="233"/>
      <c r="J143" s="246" t="str">
        <f>IF(SUMPRODUCT((G139:G143)*(H139:H143))=0,"",SUMPRODUCT((G139:G143)*(H139:H143)))</f>
        <v/>
      </c>
      <c r="M143" s="225"/>
      <c r="N143" s="225"/>
      <c r="O143" s="231"/>
      <c r="P143" s="232"/>
      <c r="Q143" s="232"/>
      <c r="R143" s="233"/>
      <c r="S143" s="246" t="str">
        <f>IF(SUMPRODUCT((P139:P143)*(Q139:Q143))=0,"",SUMPRODUCT((P139:P143)*(Q139:Q143)))</f>
        <v/>
      </c>
      <c r="V143" s="225"/>
      <c r="W143" s="225"/>
      <c r="X143" s="231"/>
      <c r="Y143" s="232"/>
      <c r="Z143" s="232"/>
      <c r="AA143" s="233"/>
      <c r="AB143" s="246" t="str">
        <f>IF(SUMPRODUCT((Y139:Y143)*(Z139:Z143))=0,"",SUMPRODUCT((Y139:Y143)*(Z139:Z143)))</f>
        <v/>
      </c>
      <c r="AE143" s="225"/>
      <c r="AF143" s="225"/>
      <c r="AG143" s="231"/>
      <c r="AH143" s="232"/>
      <c r="AI143" s="232"/>
      <c r="AJ143" s="233"/>
      <c r="AK143" s="246" t="str">
        <f>IF(SUMPRODUCT((AH139:AH143)*(AI139:AI143))=0,"",SUMPRODUCT((AH139:AH143)*(AI139:AI143)))</f>
        <v/>
      </c>
      <c r="AN143" s="225"/>
      <c r="AO143" s="225"/>
      <c r="AP143" s="231"/>
      <c r="AQ143" s="232"/>
      <c r="AR143" s="232"/>
      <c r="AS143" s="233"/>
      <c r="AT143" s="246" t="str">
        <f>IF(SUMPRODUCT((AQ139:AQ143)*(AR139:AR143))=0,"",SUMPRODUCT((AQ139:AQ143)*(AR139:AR143)))</f>
        <v/>
      </c>
      <c r="AW143" s="225"/>
      <c r="AX143" s="225"/>
      <c r="AY143" s="231"/>
      <c r="AZ143" s="232"/>
      <c r="BA143" s="232"/>
      <c r="BB143" s="233"/>
      <c r="BC143" s="246" t="str">
        <f>IF(SUMPRODUCT((AZ139:AZ143)*(BA139:BA143))=0,"",SUMPRODUCT((AZ139:AZ143)*(BA139:BA143)))</f>
        <v/>
      </c>
      <c r="BF143" s="225"/>
      <c r="BG143" s="225"/>
      <c r="BH143" s="231"/>
      <c r="BI143" s="232"/>
      <c r="BJ143" s="232"/>
      <c r="BK143" s="233"/>
      <c r="BL143" s="246" t="str">
        <f>IF(SUMPRODUCT((BI139:BI143)*(BJ139:BJ143))=0,"",SUMPRODUCT((BI139:BI143)*(BJ139:BJ143)))</f>
        <v/>
      </c>
      <c r="BO143" s="225"/>
      <c r="BP143" s="225"/>
      <c r="BQ143" s="231"/>
      <c r="BR143" s="232"/>
      <c r="BS143" s="232"/>
      <c r="BT143" s="233"/>
      <c r="BU143" s="246" t="str">
        <f>IF(SUMPRODUCT((BR139:BR143)*(BS139:BS143))=0,"",SUMPRODUCT((BR139:BR143)*(BS139:BS143)))</f>
        <v/>
      </c>
      <c r="BX143" s="225"/>
      <c r="BY143" s="225"/>
      <c r="BZ143" s="231"/>
      <c r="CA143" s="232"/>
      <c r="CB143" s="232"/>
      <c r="CC143" s="233"/>
      <c r="CD143" s="246" t="str">
        <f>IF(SUMPRODUCT((CA139:CA143)*(CB139:CB143))=0,"",SUMPRODUCT((CA139:CA143)*(CB139:CB143)))</f>
        <v/>
      </c>
      <c r="CG143" s="225"/>
      <c r="CH143" s="225"/>
      <c r="CI143" s="231"/>
      <c r="CJ143" s="232"/>
      <c r="CK143" s="232"/>
      <c r="CL143" s="233"/>
      <c r="CM143" s="246" t="str">
        <f>IF(SUMPRODUCT((CJ139:CJ143)*(CK139:CK143))=0,"",SUMPRODUCT((CJ139:CJ143)*(CK139:CK143)))</f>
        <v/>
      </c>
      <c r="CP143" s="225"/>
      <c r="CQ143" s="225"/>
      <c r="CR143" s="231"/>
      <c r="CS143" s="232"/>
      <c r="CT143" s="232"/>
      <c r="CU143" s="233"/>
      <c r="CV143" s="246" t="str">
        <f>IF(SUMPRODUCT((CS139:CS143)*(CT139:CT143))=0,"",SUMPRODUCT((CS139:CS143)*(CT139:CT143)))</f>
        <v/>
      </c>
      <c r="CY143" s="225"/>
      <c r="CZ143" s="225"/>
      <c r="DA143" s="231"/>
      <c r="DB143" s="232"/>
      <c r="DC143" s="232"/>
      <c r="DD143" s="233"/>
      <c r="DE143" s="246" t="str">
        <f>IF(SUMPRODUCT((DB139:DB143)*(DC139:DC143))=0,"",SUMPRODUCT((DB139:DB143)*(DC139:DC143)))</f>
        <v/>
      </c>
      <c r="DH143" s="225"/>
      <c r="DI143" s="225"/>
      <c r="DJ143" s="231"/>
      <c r="DK143" s="232"/>
      <c r="DL143" s="232"/>
      <c r="DM143" s="233"/>
      <c r="DN143" s="246" t="str">
        <f>IF(SUMPRODUCT((DK139:DK143)*(DL139:DL143))=0,"",SUMPRODUCT((DK139:DK143)*(DL139:DL143)))</f>
        <v/>
      </c>
      <c r="DQ143" s="225"/>
      <c r="DR143" s="225"/>
      <c r="DS143" s="231"/>
      <c r="DT143" s="232"/>
      <c r="DU143" s="232"/>
      <c r="DV143" s="233"/>
      <c r="DW143" s="246" t="str">
        <f>IF(SUMPRODUCT((DT139:DT143)*(DU139:DU143))=0,"",SUMPRODUCT((DT139:DT143)*(DU139:DU143)))</f>
        <v/>
      </c>
      <c r="DZ143" s="225"/>
      <c r="EA143" s="225"/>
      <c r="EB143" s="231"/>
      <c r="EC143" s="232"/>
      <c r="ED143" s="232"/>
      <c r="EE143" s="233"/>
      <c r="EF143" s="246" t="str">
        <f>IF(SUMPRODUCT((EC139:EC143)*(ED139:ED143))=0,"",SUMPRODUCT((EC139:EC143)*(ED139:ED143)))</f>
        <v/>
      </c>
      <c r="EI143" s="225"/>
      <c r="EJ143" s="225"/>
      <c r="EK143" s="231"/>
      <c r="EL143" s="232"/>
      <c r="EM143" s="232"/>
      <c r="EN143" s="233"/>
      <c r="EO143" s="246" t="str">
        <f>IF(SUMPRODUCT((EL139:EL143)*(EM139:EM143))=0,"",SUMPRODUCT((EL139:EL143)*(EM139:EM143)))</f>
        <v/>
      </c>
      <c r="ER143" s="225"/>
      <c r="ES143" s="225"/>
      <c r="ET143" s="231"/>
      <c r="EU143" s="232"/>
      <c r="EV143" s="232"/>
      <c r="EW143" s="233"/>
      <c r="EX143" s="246" t="str">
        <f>IF(SUMPRODUCT((EU139:EU143)*(EV139:EV143))=0,"",SUMPRODUCT((EU139:EU143)*(EV139:EV143)))</f>
        <v/>
      </c>
      <c r="FA143" s="225"/>
      <c r="FB143" s="225"/>
      <c r="FC143" s="231"/>
      <c r="FD143" s="232"/>
      <c r="FE143" s="232"/>
      <c r="FF143" s="233"/>
      <c r="FG143" s="246" t="str">
        <f>IF(SUMPRODUCT((FD139:FD143)*(FE139:FE143))=0,"",SUMPRODUCT((FD139:FD143)*(FE139:FE143)))</f>
        <v/>
      </c>
      <c r="FJ143" s="225"/>
      <c r="FK143" s="225"/>
      <c r="FL143" s="231"/>
      <c r="FM143" s="232"/>
      <c r="FN143" s="232"/>
      <c r="FO143" s="233"/>
      <c r="FP143" s="246" t="str">
        <f>IF(SUMPRODUCT((FM139:FM143)*(FN139:FN143))=0,"",SUMPRODUCT((FM139:FM143)*(FN139:FN143)))</f>
        <v/>
      </c>
      <c r="FS143" s="225"/>
      <c r="FT143" s="225"/>
      <c r="FU143" s="231"/>
      <c r="FV143" s="232"/>
      <c r="FW143" s="232"/>
      <c r="FX143" s="233"/>
      <c r="FY143" s="246" t="str">
        <f>IF(SUMPRODUCT((FV139:FV143)*(FW139:FW143))=0,"",SUMPRODUCT((FV139:FV143)*(FW139:FW143)))</f>
        <v/>
      </c>
      <c r="GB143" s="225"/>
      <c r="GC143" s="225"/>
      <c r="GD143" s="231"/>
      <c r="GE143" s="232"/>
      <c r="GF143" s="232"/>
      <c r="GG143" s="233"/>
      <c r="GH143" s="246" t="str">
        <f>IF(SUMPRODUCT((GE139:GE143)*(GF139:GF143))=0,"",SUMPRODUCT((GE139:GE143)*(GF139:GF143)))</f>
        <v/>
      </c>
      <c r="GK143" s="225"/>
      <c r="GL143" s="225"/>
      <c r="GM143" s="231"/>
      <c r="GN143" s="232"/>
      <c r="GO143" s="232"/>
      <c r="GP143" s="233"/>
      <c r="GQ143" s="246" t="str">
        <f>IF(SUMPRODUCT((GN139:GN143)*(GO139:GO143))=0,"",SUMPRODUCT((GN139:GN143)*(GO139:GO143)))</f>
        <v/>
      </c>
      <c r="GT143" s="225"/>
      <c r="GU143" s="225"/>
      <c r="GV143" s="231"/>
      <c r="GW143" s="232"/>
      <c r="GX143" s="232"/>
      <c r="GY143" s="233"/>
      <c r="GZ143" s="246" t="str">
        <f>IF(SUMPRODUCT((GW139:GW143)*(GX139:GX143))=0,"",SUMPRODUCT((GW139:GW143)*(GX139:GX143)))</f>
        <v/>
      </c>
      <c r="HC143" s="225"/>
      <c r="HD143" s="225"/>
      <c r="HE143" s="231"/>
      <c r="HF143" s="232"/>
      <c r="HG143" s="232"/>
      <c r="HH143" s="233"/>
      <c r="HI143" s="246" t="str">
        <f>IF(SUMPRODUCT((HF139:HF143)*(HG139:HG143))=0,"",SUMPRODUCT((HF139:HF143)*(HG139:HG143)))</f>
        <v/>
      </c>
    </row>
    <row r="144" spans="4:217" ht="14" hidden="1" outlineLevel="1">
      <c r="D144" s="225"/>
      <c r="E144" s="225"/>
      <c r="F144" s="226"/>
      <c r="G144" s="227"/>
      <c r="H144" s="227"/>
      <c r="I144" s="228"/>
      <c r="J144" s="228"/>
      <c r="M144" s="225"/>
      <c r="N144" s="225"/>
      <c r="O144" s="226"/>
      <c r="P144" s="227"/>
      <c r="Q144" s="227"/>
      <c r="R144" s="228"/>
      <c r="S144" s="228"/>
      <c r="V144" s="225"/>
      <c r="W144" s="225"/>
      <c r="X144" s="226"/>
      <c r="Y144" s="227"/>
      <c r="Z144" s="227"/>
      <c r="AA144" s="228"/>
      <c r="AB144" s="228"/>
      <c r="AE144" s="225"/>
      <c r="AF144" s="225"/>
      <c r="AG144" s="226"/>
      <c r="AH144" s="227"/>
      <c r="AI144" s="227"/>
      <c r="AJ144" s="228"/>
      <c r="AK144" s="228"/>
      <c r="AN144" s="225"/>
      <c r="AO144" s="225"/>
      <c r="AP144" s="226"/>
      <c r="AQ144" s="227"/>
      <c r="AR144" s="227"/>
      <c r="AS144" s="228"/>
      <c r="AT144" s="228"/>
      <c r="AW144" s="225"/>
      <c r="AX144" s="225"/>
      <c r="AY144" s="226"/>
      <c r="AZ144" s="227"/>
      <c r="BA144" s="227"/>
      <c r="BB144" s="228"/>
      <c r="BC144" s="228"/>
      <c r="BF144" s="225"/>
      <c r="BG144" s="225"/>
      <c r="BH144" s="226"/>
      <c r="BI144" s="227"/>
      <c r="BJ144" s="227"/>
      <c r="BK144" s="228"/>
      <c r="BL144" s="228"/>
      <c r="BO144" s="225"/>
      <c r="BP144" s="225"/>
      <c r="BQ144" s="226"/>
      <c r="BR144" s="227"/>
      <c r="BS144" s="227"/>
      <c r="BT144" s="228"/>
      <c r="BU144" s="228"/>
      <c r="BX144" s="225"/>
      <c r="BY144" s="225"/>
      <c r="BZ144" s="226"/>
      <c r="CA144" s="227"/>
      <c r="CB144" s="227"/>
      <c r="CC144" s="228"/>
      <c r="CD144" s="228"/>
      <c r="CG144" s="225"/>
      <c r="CH144" s="225"/>
      <c r="CI144" s="226"/>
      <c r="CJ144" s="227"/>
      <c r="CK144" s="227"/>
      <c r="CL144" s="228"/>
      <c r="CM144" s="228"/>
      <c r="CP144" s="225"/>
      <c r="CQ144" s="225"/>
      <c r="CR144" s="226"/>
      <c r="CS144" s="227"/>
      <c r="CT144" s="227"/>
      <c r="CU144" s="228"/>
      <c r="CV144" s="228"/>
      <c r="CY144" s="225"/>
      <c r="CZ144" s="225"/>
      <c r="DA144" s="226"/>
      <c r="DB144" s="227"/>
      <c r="DC144" s="227"/>
      <c r="DD144" s="228"/>
      <c r="DE144" s="228"/>
      <c r="DH144" s="225"/>
      <c r="DI144" s="225"/>
      <c r="DJ144" s="226"/>
      <c r="DK144" s="227"/>
      <c r="DL144" s="227"/>
      <c r="DM144" s="228"/>
      <c r="DN144" s="228"/>
      <c r="DQ144" s="225"/>
      <c r="DR144" s="225"/>
      <c r="DS144" s="226"/>
      <c r="DT144" s="227"/>
      <c r="DU144" s="227"/>
      <c r="DV144" s="228"/>
      <c r="DW144" s="228"/>
      <c r="DZ144" s="225"/>
      <c r="EA144" s="225"/>
      <c r="EB144" s="226"/>
      <c r="EC144" s="227"/>
      <c r="ED144" s="227"/>
      <c r="EE144" s="228"/>
      <c r="EF144" s="228"/>
      <c r="EI144" s="225"/>
      <c r="EJ144" s="225"/>
      <c r="EK144" s="226"/>
      <c r="EL144" s="227"/>
      <c r="EM144" s="227"/>
      <c r="EN144" s="228"/>
      <c r="EO144" s="228"/>
      <c r="ER144" s="225"/>
      <c r="ES144" s="225"/>
      <c r="ET144" s="226"/>
      <c r="EU144" s="227"/>
      <c r="EV144" s="227"/>
      <c r="EW144" s="228"/>
      <c r="EX144" s="228"/>
      <c r="FA144" s="225"/>
      <c r="FB144" s="225"/>
      <c r="FC144" s="226"/>
      <c r="FD144" s="227"/>
      <c r="FE144" s="227"/>
      <c r="FF144" s="228"/>
      <c r="FG144" s="228"/>
      <c r="FJ144" s="225"/>
      <c r="FK144" s="225"/>
      <c r="FL144" s="226"/>
      <c r="FM144" s="227"/>
      <c r="FN144" s="227"/>
      <c r="FO144" s="228"/>
      <c r="FP144" s="228"/>
      <c r="FS144" s="225"/>
      <c r="FT144" s="225"/>
      <c r="FU144" s="226"/>
      <c r="FV144" s="227"/>
      <c r="FW144" s="227"/>
      <c r="FX144" s="228"/>
      <c r="FY144" s="228"/>
      <c r="GB144" s="225"/>
      <c r="GC144" s="225"/>
      <c r="GD144" s="226"/>
      <c r="GE144" s="227"/>
      <c r="GF144" s="227"/>
      <c r="GG144" s="228"/>
      <c r="GH144" s="228"/>
      <c r="GK144" s="225"/>
      <c r="GL144" s="225"/>
      <c r="GM144" s="226"/>
      <c r="GN144" s="227"/>
      <c r="GO144" s="227"/>
      <c r="GP144" s="228"/>
      <c r="GQ144" s="228"/>
      <c r="GT144" s="225"/>
      <c r="GU144" s="225"/>
      <c r="GV144" s="226"/>
      <c r="GW144" s="227"/>
      <c r="GX144" s="227"/>
      <c r="GY144" s="228"/>
      <c r="GZ144" s="228"/>
      <c r="HC144" s="225"/>
      <c r="HD144" s="225"/>
      <c r="HE144" s="226"/>
      <c r="HF144" s="227"/>
      <c r="HG144" s="227"/>
      <c r="HH144" s="228"/>
      <c r="HI144" s="228"/>
    </row>
    <row r="145" spans="3:217" ht="14" hidden="1" outlineLevel="1">
      <c r="D145" s="225"/>
      <c r="E145" s="225"/>
      <c r="F145" s="229" t="s">
        <v>136</v>
      </c>
      <c r="G145" s="230" t="s">
        <v>451</v>
      </c>
      <c r="H145" s="230" t="s">
        <v>146</v>
      </c>
      <c r="I145" s="230" t="s">
        <v>142</v>
      </c>
      <c r="J145" s="230" t="s">
        <v>452</v>
      </c>
      <c r="M145" s="225"/>
      <c r="N145" s="225"/>
      <c r="O145" s="229" t="s">
        <v>136</v>
      </c>
      <c r="P145" s="230" t="s">
        <v>451</v>
      </c>
      <c r="Q145" s="230" t="s">
        <v>146</v>
      </c>
      <c r="R145" s="230" t="s">
        <v>142</v>
      </c>
      <c r="S145" s="230" t="s">
        <v>452</v>
      </c>
      <c r="V145" s="225"/>
      <c r="W145" s="225"/>
      <c r="X145" s="229" t="s">
        <v>136</v>
      </c>
      <c r="Y145" s="230" t="s">
        <v>451</v>
      </c>
      <c r="Z145" s="230" t="s">
        <v>146</v>
      </c>
      <c r="AA145" s="230" t="s">
        <v>142</v>
      </c>
      <c r="AB145" s="230" t="s">
        <v>452</v>
      </c>
      <c r="AE145" s="225"/>
      <c r="AF145" s="225"/>
      <c r="AG145" s="229" t="s">
        <v>136</v>
      </c>
      <c r="AH145" s="230" t="s">
        <v>451</v>
      </c>
      <c r="AI145" s="230" t="s">
        <v>146</v>
      </c>
      <c r="AJ145" s="230" t="s">
        <v>142</v>
      </c>
      <c r="AK145" s="230" t="s">
        <v>452</v>
      </c>
      <c r="AN145" s="225"/>
      <c r="AO145" s="225"/>
      <c r="AP145" s="229" t="s">
        <v>136</v>
      </c>
      <c r="AQ145" s="230" t="s">
        <v>451</v>
      </c>
      <c r="AR145" s="230" t="s">
        <v>146</v>
      </c>
      <c r="AS145" s="230" t="s">
        <v>142</v>
      </c>
      <c r="AT145" s="230" t="s">
        <v>452</v>
      </c>
      <c r="AW145" s="225"/>
      <c r="AX145" s="225"/>
      <c r="AY145" s="229" t="s">
        <v>136</v>
      </c>
      <c r="AZ145" s="230" t="s">
        <v>451</v>
      </c>
      <c r="BA145" s="230" t="s">
        <v>146</v>
      </c>
      <c r="BB145" s="230" t="s">
        <v>142</v>
      </c>
      <c r="BC145" s="230" t="s">
        <v>452</v>
      </c>
      <c r="BF145" s="225"/>
      <c r="BG145" s="225"/>
      <c r="BH145" s="229" t="s">
        <v>136</v>
      </c>
      <c r="BI145" s="230" t="s">
        <v>451</v>
      </c>
      <c r="BJ145" s="230" t="s">
        <v>146</v>
      </c>
      <c r="BK145" s="230" t="s">
        <v>142</v>
      </c>
      <c r="BL145" s="230" t="s">
        <v>452</v>
      </c>
      <c r="BO145" s="225"/>
      <c r="BP145" s="225"/>
      <c r="BQ145" s="229" t="s">
        <v>136</v>
      </c>
      <c r="BR145" s="230" t="s">
        <v>451</v>
      </c>
      <c r="BS145" s="230" t="s">
        <v>146</v>
      </c>
      <c r="BT145" s="230" t="s">
        <v>142</v>
      </c>
      <c r="BU145" s="230" t="s">
        <v>452</v>
      </c>
      <c r="BX145" s="225"/>
      <c r="BY145" s="225"/>
      <c r="BZ145" s="229" t="s">
        <v>136</v>
      </c>
      <c r="CA145" s="230" t="s">
        <v>451</v>
      </c>
      <c r="CB145" s="230" t="s">
        <v>146</v>
      </c>
      <c r="CC145" s="230" t="s">
        <v>142</v>
      </c>
      <c r="CD145" s="230" t="s">
        <v>452</v>
      </c>
      <c r="CG145" s="225"/>
      <c r="CH145" s="225"/>
      <c r="CI145" s="229" t="s">
        <v>136</v>
      </c>
      <c r="CJ145" s="230" t="s">
        <v>451</v>
      </c>
      <c r="CK145" s="230" t="s">
        <v>146</v>
      </c>
      <c r="CL145" s="230" t="s">
        <v>142</v>
      </c>
      <c r="CM145" s="230" t="s">
        <v>452</v>
      </c>
      <c r="CP145" s="225"/>
      <c r="CQ145" s="225"/>
      <c r="CR145" s="229" t="s">
        <v>136</v>
      </c>
      <c r="CS145" s="230" t="s">
        <v>451</v>
      </c>
      <c r="CT145" s="230" t="s">
        <v>146</v>
      </c>
      <c r="CU145" s="230" t="s">
        <v>142</v>
      </c>
      <c r="CV145" s="230" t="s">
        <v>452</v>
      </c>
      <c r="CY145" s="225"/>
      <c r="CZ145" s="225"/>
      <c r="DA145" s="229" t="s">
        <v>136</v>
      </c>
      <c r="DB145" s="230" t="s">
        <v>451</v>
      </c>
      <c r="DC145" s="230" t="s">
        <v>146</v>
      </c>
      <c r="DD145" s="230" t="s">
        <v>142</v>
      </c>
      <c r="DE145" s="230" t="s">
        <v>452</v>
      </c>
      <c r="DH145" s="225"/>
      <c r="DI145" s="225"/>
      <c r="DJ145" s="229" t="s">
        <v>136</v>
      </c>
      <c r="DK145" s="230" t="s">
        <v>451</v>
      </c>
      <c r="DL145" s="230" t="s">
        <v>146</v>
      </c>
      <c r="DM145" s="230" t="s">
        <v>142</v>
      </c>
      <c r="DN145" s="230" t="s">
        <v>452</v>
      </c>
      <c r="DQ145" s="225"/>
      <c r="DR145" s="225"/>
      <c r="DS145" s="229" t="s">
        <v>136</v>
      </c>
      <c r="DT145" s="230" t="s">
        <v>451</v>
      </c>
      <c r="DU145" s="230" t="s">
        <v>146</v>
      </c>
      <c r="DV145" s="230" t="s">
        <v>142</v>
      </c>
      <c r="DW145" s="230" t="s">
        <v>452</v>
      </c>
      <c r="DZ145" s="225"/>
      <c r="EA145" s="225"/>
      <c r="EB145" s="229" t="s">
        <v>136</v>
      </c>
      <c r="EC145" s="230" t="s">
        <v>451</v>
      </c>
      <c r="ED145" s="230" t="s">
        <v>146</v>
      </c>
      <c r="EE145" s="230" t="s">
        <v>142</v>
      </c>
      <c r="EF145" s="230" t="s">
        <v>452</v>
      </c>
      <c r="EI145" s="225"/>
      <c r="EJ145" s="225"/>
      <c r="EK145" s="229" t="s">
        <v>136</v>
      </c>
      <c r="EL145" s="230" t="s">
        <v>451</v>
      </c>
      <c r="EM145" s="230" t="s">
        <v>146</v>
      </c>
      <c r="EN145" s="230" t="s">
        <v>142</v>
      </c>
      <c r="EO145" s="230" t="s">
        <v>452</v>
      </c>
      <c r="ER145" s="225"/>
      <c r="ES145" s="225"/>
      <c r="ET145" s="229" t="s">
        <v>136</v>
      </c>
      <c r="EU145" s="230" t="s">
        <v>451</v>
      </c>
      <c r="EV145" s="230" t="s">
        <v>146</v>
      </c>
      <c r="EW145" s="230" t="s">
        <v>142</v>
      </c>
      <c r="EX145" s="230" t="s">
        <v>452</v>
      </c>
      <c r="FA145" s="225"/>
      <c r="FB145" s="225"/>
      <c r="FC145" s="229" t="s">
        <v>136</v>
      </c>
      <c r="FD145" s="230" t="s">
        <v>451</v>
      </c>
      <c r="FE145" s="230" t="s">
        <v>146</v>
      </c>
      <c r="FF145" s="230" t="s">
        <v>142</v>
      </c>
      <c r="FG145" s="230" t="s">
        <v>452</v>
      </c>
      <c r="FJ145" s="225"/>
      <c r="FK145" s="225"/>
      <c r="FL145" s="229" t="s">
        <v>136</v>
      </c>
      <c r="FM145" s="230" t="s">
        <v>451</v>
      </c>
      <c r="FN145" s="230" t="s">
        <v>146</v>
      </c>
      <c r="FO145" s="230" t="s">
        <v>142</v>
      </c>
      <c r="FP145" s="230" t="s">
        <v>452</v>
      </c>
      <c r="FS145" s="225"/>
      <c r="FT145" s="225"/>
      <c r="FU145" s="229" t="s">
        <v>136</v>
      </c>
      <c r="FV145" s="230" t="s">
        <v>451</v>
      </c>
      <c r="FW145" s="230" t="s">
        <v>146</v>
      </c>
      <c r="FX145" s="230" t="s">
        <v>142</v>
      </c>
      <c r="FY145" s="230" t="s">
        <v>452</v>
      </c>
      <c r="GB145" s="225"/>
      <c r="GC145" s="225"/>
      <c r="GD145" s="229" t="s">
        <v>136</v>
      </c>
      <c r="GE145" s="230" t="s">
        <v>451</v>
      </c>
      <c r="GF145" s="230" t="s">
        <v>146</v>
      </c>
      <c r="GG145" s="230" t="s">
        <v>142</v>
      </c>
      <c r="GH145" s="230" t="s">
        <v>452</v>
      </c>
      <c r="GK145" s="225"/>
      <c r="GL145" s="225"/>
      <c r="GM145" s="229" t="s">
        <v>136</v>
      </c>
      <c r="GN145" s="230" t="s">
        <v>451</v>
      </c>
      <c r="GO145" s="230" t="s">
        <v>146</v>
      </c>
      <c r="GP145" s="230" t="s">
        <v>142</v>
      </c>
      <c r="GQ145" s="230" t="s">
        <v>452</v>
      </c>
      <c r="GT145" s="225"/>
      <c r="GU145" s="225"/>
      <c r="GV145" s="229" t="s">
        <v>136</v>
      </c>
      <c r="GW145" s="230" t="s">
        <v>451</v>
      </c>
      <c r="GX145" s="230" t="s">
        <v>146</v>
      </c>
      <c r="GY145" s="230" t="s">
        <v>142</v>
      </c>
      <c r="GZ145" s="230" t="s">
        <v>452</v>
      </c>
      <c r="HC145" s="225"/>
      <c r="HD145" s="225"/>
      <c r="HE145" s="229" t="s">
        <v>136</v>
      </c>
      <c r="HF145" s="230" t="s">
        <v>451</v>
      </c>
      <c r="HG145" s="230" t="s">
        <v>146</v>
      </c>
      <c r="HH145" s="230" t="s">
        <v>142</v>
      </c>
      <c r="HI145" s="230" t="s">
        <v>452</v>
      </c>
    </row>
    <row r="146" spans="3:217" ht="14" hidden="1" outlineLevel="1">
      <c r="D146" s="225"/>
      <c r="E146" s="225"/>
      <c r="F146" s="231"/>
      <c r="G146" s="232"/>
      <c r="H146" s="232"/>
      <c r="I146" s="233"/>
      <c r="J146" s="246" t="str">
        <f>IF(SUMPRODUCT((G146:G150)*(H146:H150))=0,"",SUMPRODUCT((G146:G150)*(H146:H150)))</f>
        <v/>
      </c>
      <c r="M146" s="225"/>
      <c r="N146" s="225"/>
      <c r="O146" s="231"/>
      <c r="P146" s="232"/>
      <c r="Q146" s="232"/>
      <c r="R146" s="233"/>
      <c r="S146" s="246" t="str">
        <f>IF(SUMPRODUCT((P146:P150)*(Q146:Q150))=0,"",SUMPRODUCT((P146:P150)*(Q146:Q150)))</f>
        <v/>
      </c>
      <c r="V146" s="225"/>
      <c r="W146" s="225"/>
      <c r="X146" s="231"/>
      <c r="Y146" s="232"/>
      <c r="Z146" s="232"/>
      <c r="AA146" s="233"/>
      <c r="AB146" s="246" t="str">
        <f>IF(SUMPRODUCT((Y146:Y150)*(Z146:Z150))=0,"",SUMPRODUCT((Y146:Y150)*(Z146:Z150)))</f>
        <v/>
      </c>
      <c r="AE146" s="225"/>
      <c r="AF146" s="225"/>
      <c r="AG146" s="231"/>
      <c r="AH146" s="232"/>
      <c r="AI146" s="232"/>
      <c r="AJ146" s="233"/>
      <c r="AK146" s="246" t="str">
        <f>IF(SUMPRODUCT((AH146:AH150)*(AI146:AI150))=0,"",SUMPRODUCT((AH146:AH150)*(AI146:AI150)))</f>
        <v/>
      </c>
      <c r="AN146" s="225"/>
      <c r="AO146" s="225"/>
      <c r="AP146" s="231"/>
      <c r="AQ146" s="232"/>
      <c r="AR146" s="232"/>
      <c r="AS146" s="233"/>
      <c r="AT146" s="246" t="str">
        <f>IF(SUMPRODUCT((AQ146:AQ150)*(AR146:AR150))=0,"",SUMPRODUCT((AQ146:AQ150)*(AR146:AR150)))</f>
        <v/>
      </c>
      <c r="AW146" s="225"/>
      <c r="AX146" s="225"/>
      <c r="AY146" s="231"/>
      <c r="AZ146" s="232"/>
      <c r="BA146" s="232"/>
      <c r="BB146" s="233"/>
      <c r="BC146" s="246" t="str">
        <f>IF(SUMPRODUCT((AZ146:AZ150)*(BA146:BA150))=0,"",SUMPRODUCT((AZ146:AZ150)*(BA146:BA150)))</f>
        <v/>
      </c>
      <c r="BF146" s="225"/>
      <c r="BG146" s="225"/>
      <c r="BH146" s="231"/>
      <c r="BI146" s="232"/>
      <c r="BJ146" s="232"/>
      <c r="BK146" s="233"/>
      <c r="BL146" s="246" t="str">
        <f>IF(SUMPRODUCT((BI146:BI150)*(BJ146:BJ150))=0,"",SUMPRODUCT((BI146:BI150)*(BJ146:BJ150)))</f>
        <v/>
      </c>
      <c r="BO146" s="225"/>
      <c r="BP146" s="225"/>
      <c r="BQ146" s="231"/>
      <c r="BR146" s="232"/>
      <c r="BS146" s="232"/>
      <c r="BT146" s="233"/>
      <c r="BU146" s="246" t="str">
        <f>IF(SUMPRODUCT((BR146:BR150)*(BS146:BS150))=0,"",SUMPRODUCT((BR146:BR150)*(BS146:BS150)))</f>
        <v/>
      </c>
      <c r="BX146" s="225"/>
      <c r="BY146" s="225"/>
      <c r="BZ146" s="231"/>
      <c r="CA146" s="232"/>
      <c r="CB146" s="232"/>
      <c r="CC146" s="233"/>
      <c r="CD146" s="246" t="str">
        <f>IF(SUMPRODUCT((CA146:CA150)*(CB146:CB150))=0,"",SUMPRODUCT((CA146:CA150)*(CB146:CB150)))</f>
        <v/>
      </c>
      <c r="CG146" s="225"/>
      <c r="CH146" s="225"/>
      <c r="CI146" s="231"/>
      <c r="CJ146" s="232"/>
      <c r="CK146" s="232"/>
      <c r="CL146" s="233"/>
      <c r="CM146" s="246" t="str">
        <f>IF(SUMPRODUCT((CJ146:CJ150)*(CK146:CK150))=0,"",SUMPRODUCT((CJ146:CJ150)*(CK146:CK150)))</f>
        <v/>
      </c>
      <c r="CP146" s="225"/>
      <c r="CQ146" s="225"/>
      <c r="CR146" s="231"/>
      <c r="CS146" s="232"/>
      <c r="CT146" s="232"/>
      <c r="CU146" s="233"/>
      <c r="CV146" s="246" t="str">
        <f>IF(SUMPRODUCT((CS146:CS150)*(CT146:CT150))=0,"",SUMPRODUCT((CS146:CS150)*(CT146:CT150)))</f>
        <v/>
      </c>
      <c r="CY146" s="225"/>
      <c r="CZ146" s="225"/>
      <c r="DA146" s="231"/>
      <c r="DB146" s="232"/>
      <c r="DC146" s="232"/>
      <c r="DD146" s="233"/>
      <c r="DE146" s="246" t="str">
        <f>IF(SUMPRODUCT((DB146:DB150)*(DC146:DC150))=0,"",SUMPRODUCT((DB146:DB150)*(DC146:DC150)))</f>
        <v/>
      </c>
      <c r="DH146" s="225"/>
      <c r="DI146" s="225"/>
      <c r="DJ146" s="231"/>
      <c r="DK146" s="232"/>
      <c r="DL146" s="232"/>
      <c r="DM146" s="233"/>
      <c r="DN146" s="246" t="str">
        <f>IF(SUMPRODUCT((DK146:DK150)*(DL146:DL150))=0,"",SUMPRODUCT((DK146:DK150)*(DL146:DL150)))</f>
        <v/>
      </c>
      <c r="DQ146" s="225"/>
      <c r="DR146" s="225"/>
      <c r="DS146" s="231"/>
      <c r="DT146" s="232"/>
      <c r="DU146" s="232"/>
      <c r="DV146" s="233"/>
      <c r="DW146" s="246" t="str">
        <f>IF(SUMPRODUCT((DT146:DT150)*(DU146:DU150))=0,"",SUMPRODUCT((DT146:DT150)*(DU146:DU150)))</f>
        <v/>
      </c>
      <c r="DZ146" s="225"/>
      <c r="EA146" s="225"/>
      <c r="EB146" s="231"/>
      <c r="EC146" s="232"/>
      <c r="ED146" s="232"/>
      <c r="EE146" s="233"/>
      <c r="EF146" s="246" t="str">
        <f>IF(SUMPRODUCT((EC146:EC150)*(ED146:ED150))=0,"",SUMPRODUCT((EC146:EC150)*(ED146:ED150)))</f>
        <v/>
      </c>
      <c r="EI146" s="225"/>
      <c r="EJ146" s="225"/>
      <c r="EK146" s="231"/>
      <c r="EL146" s="232"/>
      <c r="EM146" s="232"/>
      <c r="EN146" s="233"/>
      <c r="EO146" s="246" t="str">
        <f>IF(SUMPRODUCT((EL146:EL150)*(EM146:EM150))=0,"",SUMPRODUCT((EL146:EL150)*(EM146:EM150)))</f>
        <v/>
      </c>
      <c r="ER146" s="225"/>
      <c r="ES146" s="225"/>
      <c r="ET146" s="231"/>
      <c r="EU146" s="232"/>
      <c r="EV146" s="232"/>
      <c r="EW146" s="233"/>
      <c r="EX146" s="246" t="str">
        <f>IF(SUMPRODUCT((EU146:EU150)*(EV146:EV150))=0,"",SUMPRODUCT((EU146:EU150)*(EV146:EV150)))</f>
        <v/>
      </c>
      <c r="FA146" s="225"/>
      <c r="FB146" s="225"/>
      <c r="FC146" s="231"/>
      <c r="FD146" s="232"/>
      <c r="FE146" s="232"/>
      <c r="FF146" s="233"/>
      <c r="FG146" s="246" t="str">
        <f>IF(SUMPRODUCT((FD146:FD150)*(FE146:FE150))=0,"",SUMPRODUCT((FD146:FD150)*(FE146:FE150)))</f>
        <v/>
      </c>
      <c r="FJ146" s="225"/>
      <c r="FK146" s="225"/>
      <c r="FL146" s="231"/>
      <c r="FM146" s="232"/>
      <c r="FN146" s="232"/>
      <c r="FO146" s="233"/>
      <c r="FP146" s="246" t="str">
        <f>IF(SUMPRODUCT((FM146:FM150)*(FN146:FN150))=0,"",SUMPRODUCT((FM146:FM150)*(FN146:FN150)))</f>
        <v/>
      </c>
      <c r="FS146" s="225"/>
      <c r="FT146" s="225"/>
      <c r="FU146" s="231"/>
      <c r="FV146" s="232"/>
      <c r="FW146" s="232"/>
      <c r="FX146" s="233"/>
      <c r="FY146" s="246" t="str">
        <f>IF(SUMPRODUCT((FV146:FV150)*(FW146:FW150))=0,"",SUMPRODUCT((FV146:FV150)*(FW146:FW150)))</f>
        <v/>
      </c>
      <c r="GB146" s="225"/>
      <c r="GC146" s="225"/>
      <c r="GD146" s="231"/>
      <c r="GE146" s="232"/>
      <c r="GF146" s="232"/>
      <c r="GG146" s="233"/>
      <c r="GH146" s="246" t="str">
        <f>IF(SUMPRODUCT((GE146:GE150)*(GF146:GF150))=0,"",SUMPRODUCT((GE146:GE150)*(GF146:GF150)))</f>
        <v/>
      </c>
      <c r="GK146" s="225"/>
      <c r="GL146" s="225"/>
      <c r="GM146" s="231"/>
      <c r="GN146" s="232"/>
      <c r="GO146" s="232"/>
      <c r="GP146" s="233"/>
      <c r="GQ146" s="246" t="str">
        <f>IF(SUMPRODUCT((GN146:GN150)*(GO146:GO150))=0,"",SUMPRODUCT((GN146:GN150)*(GO146:GO150)))</f>
        <v/>
      </c>
      <c r="GT146" s="225"/>
      <c r="GU146" s="225"/>
      <c r="GV146" s="231"/>
      <c r="GW146" s="232"/>
      <c r="GX146" s="232"/>
      <c r="GY146" s="233"/>
      <c r="GZ146" s="246" t="str">
        <f>IF(SUMPRODUCT((GW146:GW150)*(GX146:GX150))=0,"",SUMPRODUCT((GW146:GW150)*(GX146:GX150)))</f>
        <v/>
      </c>
      <c r="HC146" s="225"/>
      <c r="HD146" s="225"/>
      <c r="HE146" s="231"/>
      <c r="HF146" s="232"/>
      <c r="HG146" s="232"/>
      <c r="HH146" s="233"/>
      <c r="HI146" s="246" t="str">
        <f>IF(SUMPRODUCT((HF146:HF150)*(HG146:HG150))=0,"",SUMPRODUCT((HF146:HF150)*(HG146:HG150)))</f>
        <v/>
      </c>
    </row>
    <row r="147" spans="3:217" ht="14" hidden="1" outlineLevel="2">
      <c r="D147" s="225"/>
      <c r="E147" s="225"/>
      <c r="F147" s="231"/>
      <c r="G147" s="232"/>
      <c r="H147" s="232"/>
      <c r="I147" s="233"/>
      <c r="J147" s="246" t="str">
        <f>IF(SUMPRODUCT((G146:G150)*(H146:H150))=0,"",SUMPRODUCT((G146:G150)*(H146:H150)))</f>
        <v/>
      </c>
      <c r="M147" s="225"/>
      <c r="N147" s="225"/>
      <c r="O147" s="231"/>
      <c r="P147" s="232"/>
      <c r="Q147" s="232"/>
      <c r="R147" s="233"/>
      <c r="S147" s="246" t="str">
        <f>IF(SUMPRODUCT((P146:P150)*(Q146:Q150))=0,"",SUMPRODUCT((P146:P150)*(Q146:Q150)))</f>
        <v/>
      </c>
      <c r="V147" s="225"/>
      <c r="W147" s="225"/>
      <c r="X147" s="231"/>
      <c r="Y147" s="232"/>
      <c r="Z147" s="232"/>
      <c r="AA147" s="233"/>
      <c r="AB147" s="246" t="str">
        <f>IF(SUMPRODUCT((Y146:Y150)*(Z146:Z150))=0,"",SUMPRODUCT((Y146:Y150)*(Z146:Z150)))</f>
        <v/>
      </c>
      <c r="AE147" s="225"/>
      <c r="AF147" s="225"/>
      <c r="AG147" s="231"/>
      <c r="AH147" s="232"/>
      <c r="AI147" s="232"/>
      <c r="AJ147" s="233"/>
      <c r="AK147" s="246" t="str">
        <f>IF(SUMPRODUCT((AH146:AH150)*(AI146:AI150))=0,"",SUMPRODUCT((AH146:AH150)*(AI146:AI150)))</f>
        <v/>
      </c>
      <c r="AN147" s="225"/>
      <c r="AO147" s="225"/>
      <c r="AP147" s="231"/>
      <c r="AQ147" s="232"/>
      <c r="AR147" s="232"/>
      <c r="AS147" s="233"/>
      <c r="AT147" s="246" t="str">
        <f>IF(SUMPRODUCT((AQ146:AQ150)*(AR146:AR150))=0,"",SUMPRODUCT((AQ146:AQ150)*(AR146:AR150)))</f>
        <v/>
      </c>
      <c r="AW147" s="225"/>
      <c r="AX147" s="225"/>
      <c r="AY147" s="231"/>
      <c r="AZ147" s="232"/>
      <c r="BA147" s="232"/>
      <c r="BB147" s="233"/>
      <c r="BC147" s="246" t="str">
        <f>IF(SUMPRODUCT((AZ146:AZ150)*(BA146:BA150))=0,"",SUMPRODUCT((AZ146:AZ150)*(BA146:BA150)))</f>
        <v/>
      </c>
      <c r="BF147" s="225"/>
      <c r="BG147" s="225"/>
      <c r="BH147" s="231"/>
      <c r="BI147" s="232"/>
      <c r="BJ147" s="232"/>
      <c r="BK147" s="233"/>
      <c r="BL147" s="246" t="str">
        <f>IF(SUMPRODUCT((BI146:BI150)*(BJ146:BJ150))=0,"",SUMPRODUCT((BI146:BI150)*(BJ146:BJ150)))</f>
        <v/>
      </c>
      <c r="BO147" s="225"/>
      <c r="BP147" s="225"/>
      <c r="BQ147" s="231"/>
      <c r="BR147" s="232"/>
      <c r="BS147" s="232"/>
      <c r="BT147" s="233"/>
      <c r="BU147" s="246" t="str">
        <f>IF(SUMPRODUCT((BR146:BR150)*(BS146:BS150))=0,"",SUMPRODUCT((BR146:BR150)*(BS146:BS150)))</f>
        <v/>
      </c>
      <c r="BX147" s="225"/>
      <c r="BY147" s="225"/>
      <c r="BZ147" s="231"/>
      <c r="CA147" s="232"/>
      <c r="CB147" s="232"/>
      <c r="CC147" s="233"/>
      <c r="CD147" s="246" t="str">
        <f>IF(SUMPRODUCT((CA146:CA150)*(CB146:CB150))=0,"",SUMPRODUCT((CA146:CA150)*(CB146:CB150)))</f>
        <v/>
      </c>
      <c r="CG147" s="225"/>
      <c r="CH147" s="225"/>
      <c r="CI147" s="231"/>
      <c r="CJ147" s="232"/>
      <c r="CK147" s="232"/>
      <c r="CL147" s="233"/>
      <c r="CM147" s="246" t="str">
        <f>IF(SUMPRODUCT((CJ146:CJ150)*(CK146:CK150))=0,"",SUMPRODUCT((CJ146:CJ150)*(CK146:CK150)))</f>
        <v/>
      </c>
      <c r="CP147" s="225"/>
      <c r="CQ147" s="225"/>
      <c r="CR147" s="231"/>
      <c r="CS147" s="232"/>
      <c r="CT147" s="232"/>
      <c r="CU147" s="233"/>
      <c r="CV147" s="246" t="str">
        <f>IF(SUMPRODUCT((CS146:CS150)*(CT146:CT150))=0,"",SUMPRODUCT((CS146:CS150)*(CT146:CT150)))</f>
        <v/>
      </c>
      <c r="CY147" s="225"/>
      <c r="CZ147" s="225"/>
      <c r="DA147" s="231"/>
      <c r="DB147" s="232"/>
      <c r="DC147" s="232"/>
      <c r="DD147" s="233"/>
      <c r="DE147" s="246" t="str">
        <f>IF(SUMPRODUCT((DB146:DB150)*(DC146:DC150))=0,"",SUMPRODUCT((DB146:DB150)*(DC146:DC150)))</f>
        <v/>
      </c>
      <c r="DH147" s="225"/>
      <c r="DI147" s="225"/>
      <c r="DJ147" s="231"/>
      <c r="DK147" s="232"/>
      <c r="DL147" s="232"/>
      <c r="DM147" s="233"/>
      <c r="DN147" s="246" t="str">
        <f>IF(SUMPRODUCT((DK146:DK150)*(DL146:DL150))=0,"",SUMPRODUCT((DK146:DK150)*(DL146:DL150)))</f>
        <v/>
      </c>
      <c r="DQ147" s="225"/>
      <c r="DR147" s="225"/>
      <c r="DS147" s="231"/>
      <c r="DT147" s="232"/>
      <c r="DU147" s="232"/>
      <c r="DV147" s="233"/>
      <c r="DW147" s="246" t="str">
        <f>IF(SUMPRODUCT((DT146:DT150)*(DU146:DU150))=0,"",SUMPRODUCT((DT146:DT150)*(DU146:DU150)))</f>
        <v/>
      </c>
      <c r="DZ147" s="225"/>
      <c r="EA147" s="225"/>
      <c r="EB147" s="231"/>
      <c r="EC147" s="232"/>
      <c r="ED147" s="232"/>
      <c r="EE147" s="233"/>
      <c r="EF147" s="246" t="str">
        <f>IF(SUMPRODUCT((EC146:EC150)*(ED146:ED150))=0,"",SUMPRODUCT((EC146:EC150)*(ED146:ED150)))</f>
        <v/>
      </c>
      <c r="EI147" s="225"/>
      <c r="EJ147" s="225"/>
      <c r="EK147" s="231"/>
      <c r="EL147" s="232"/>
      <c r="EM147" s="232"/>
      <c r="EN147" s="233"/>
      <c r="EO147" s="246" t="str">
        <f>IF(SUMPRODUCT((EL146:EL150)*(EM146:EM150))=0,"",SUMPRODUCT((EL146:EL150)*(EM146:EM150)))</f>
        <v/>
      </c>
      <c r="ER147" s="225"/>
      <c r="ES147" s="225"/>
      <c r="ET147" s="231"/>
      <c r="EU147" s="232"/>
      <c r="EV147" s="232"/>
      <c r="EW147" s="233"/>
      <c r="EX147" s="246" t="str">
        <f>IF(SUMPRODUCT((EU146:EU150)*(EV146:EV150))=0,"",SUMPRODUCT((EU146:EU150)*(EV146:EV150)))</f>
        <v/>
      </c>
      <c r="FA147" s="225"/>
      <c r="FB147" s="225"/>
      <c r="FC147" s="231"/>
      <c r="FD147" s="232"/>
      <c r="FE147" s="232"/>
      <c r="FF147" s="233"/>
      <c r="FG147" s="246" t="str">
        <f>IF(SUMPRODUCT((FD146:FD150)*(FE146:FE150))=0,"",SUMPRODUCT((FD146:FD150)*(FE146:FE150)))</f>
        <v/>
      </c>
      <c r="FJ147" s="225"/>
      <c r="FK147" s="225"/>
      <c r="FL147" s="231"/>
      <c r="FM147" s="232"/>
      <c r="FN147" s="232"/>
      <c r="FO147" s="233"/>
      <c r="FP147" s="246" t="str">
        <f>IF(SUMPRODUCT((FM146:FM150)*(FN146:FN150))=0,"",SUMPRODUCT((FM146:FM150)*(FN146:FN150)))</f>
        <v/>
      </c>
      <c r="FS147" s="225"/>
      <c r="FT147" s="225"/>
      <c r="FU147" s="231"/>
      <c r="FV147" s="232"/>
      <c r="FW147" s="232"/>
      <c r="FX147" s="233"/>
      <c r="FY147" s="246" t="str">
        <f>IF(SUMPRODUCT((FV146:FV150)*(FW146:FW150))=0,"",SUMPRODUCT((FV146:FV150)*(FW146:FW150)))</f>
        <v/>
      </c>
      <c r="GB147" s="225"/>
      <c r="GC147" s="225"/>
      <c r="GD147" s="231"/>
      <c r="GE147" s="232"/>
      <c r="GF147" s="232"/>
      <c r="GG147" s="233"/>
      <c r="GH147" s="246" t="str">
        <f>IF(SUMPRODUCT((GE146:GE150)*(GF146:GF150))=0,"",SUMPRODUCT((GE146:GE150)*(GF146:GF150)))</f>
        <v/>
      </c>
      <c r="GK147" s="225"/>
      <c r="GL147" s="225"/>
      <c r="GM147" s="231"/>
      <c r="GN147" s="232"/>
      <c r="GO147" s="232"/>
      <c r="GP147" s="233"/>
      <c r="GQ147" s="246" t="str">
        <f>IF(SUMPRODUCT((GN146:GN150)*(GO146:GO150))=0,"",SUMPRODUCT((GN146:GN150)*(GO146:GO150)))</f>
        <v/>
      </c>
      <c r="GT147" s="225"/>
      <c r="GU147" s="225"/>
      <c r="GV147" s="231"/>
      <c r="GW147" s="232"/>
      <c r="GX147" s="232"/>
      <c r="GY147" s="233"/>
      <c r="GZ147" s="246" t="str">
        <f>IF(SUMPRODUCT((GW146:GW150)*(GX146:GX150))=0,"",SUMPRODUCT((GW146:GW150)*(GX146:GX150)))</f>
        <v/>
      </c>
      <c r="HC147" s="225"/>
      <c r="HD147" s="225"/>
      <c r="HE147" s="231"/>
      <c r="HF147" s="232"/>
      <c r="HG147" s="232"/>
      <c r="HH147" s="233"/>
      <c r="HI147" s="246" t="str">
        <f>IF(SUMPRODUCT((HF146:HF150)*(HG146:HG150))=0,"",SUMPRODUCT((HF146:HF150)*(HG146:HG150)))</f>
        <v/>
      </c>
    </row>
    <row r="148" spans="3:217" ht="14" hidden="1" outlineLevel="2">
      <c r="D148" s="225"/>
      <c r="E148" s="225"/>
      <c r="F148" s="231"/>
      <c r="G148" s="232"/>
      <c r="H148" s="232"/>
      <c r="I148" s="233"/>
      <c r="J148" s="246" t="str">
        <f>IF(SUMPRODUCT((G146:G150)*(H146:H150))=0,"",SUMPRODUCT((G146:G150)*(H146:H150)))</f>
        <v/>
      </c>
      <c r="M148" s="225"/>
      <c r="N148" s="225"/>
      <c r="O148" s="231"/>
      <c r="P148" s="232"/>
      <c r="Q148" s="232"/>
      <c r="R148" s="233"/>
      <c r="S148" s="246" t="str">
        <f>IF(SUMPRODUCT((P146:P150)*(Q146:Q150))=0,"",SUMPRODUCT((P146:P150)*(Q146:Q150)))</f>
        <v/>
      </c>
      <c r="V148" s="225"/>
      <c r="W148" s="225"/>
      <c r="X148" s="231"/>
      <c r="Y148" s="232"/>
      <c r="Z148" s="232"/>
      <c r="AA148" s="233"/>
      <c r="AB148" s="246" t="str">
        <f>IF(SUMPRODUCT((Y146:Y150)*(Z146:Z150))=0,"",SUMPRODUCT((Y146:Y150)*(Z146:Z150)))</f>
        <v/>
      </c>
      <c r="AE148" s="225"/>
      <c r="AF148" s="225"/>
      <c r="AG148" s="231"/>
      <c r="AH148" s="232"/>
      <c r="AI148" s="232"/>
      <c r="AJ148" s="233"/>
      <c r="AK148" s="246" t="str">
        <f>IF(SUMPRODUCT((AH146:AH150)*(AI146:AI150))=0,"",SUMPRODUCT((AH146:AH150)*(AI146:AI150)))</f>
        <v/>
      </c>
      <c r="AN148" s="225"/>
      <c r="AO148" s="225"/>
      <c r="AP148" s="231"/>
      <c r="AQ148" s="232"/>
      <c r="AR148" s="232"/>
      <c r="AS148" s="233"/>
      <c r="AT148" s="246" t="str">
        <f>IF(SUMPRODUCT((AQ146:AQ150)*(AR146:AR150))=0,"",SUMPRODUCT((AQ146:AQ150)*(AR146:AR150)))</f>
        <v/>
      </c>
      <c r="AW148" s="225"/>
      <c r="AX148" s="225"/>
      <c r="AY148" s="231"/>
      <c r="AZ148" s="232"/>
      <c r="BA148" s="232"/>
      <c r="BB148" s="233"/>
      <c r="BC148" s="246" t="str">
        <f>IF(SUMPRODUCT((AZ146:AZ150)*(BA146:BA150))=0,"",SUMPRODUCT((AZ146:AZ150)*(BA146:BA150)))</f>
        <v/>
      </c>
      <c r="BF148" s="225"/>
      <c r="BG148" s="225"/>
      <c r="BH148" s="231"/>
      <c r="BI148" s="232"/>
      <c r="BJ148" s="232"/>
      <c r="BK148" s="233"/>
      <c r="BL148" s="246" t="str">
        <f>IF(SUMPRODUCT((BI146:BI150)*(BJ146:BJ150))=0,"",SUMPRODUCT((BI146:BI150)*(BJ146:BJ150)))</f>
        <v/>
      </c>
      <c r="BO148" s="225"/>
      <c r="BP148" s="225"/>
      <c r="BQ148" s="231"/>
      <c r="BR148" s="232"/>
      <c r="BS148" s="232"/>
      <c r="BT148" s="233"/>
      <c r="BU148" s="246" t="str">
        <f>IF(SUMPRODUCT((BR146:BR150)*(BS146:BS150))=0,"",SUMPRODUCT((BR146:BR150)*(BS146:BS150)))</f>
        <v/>
      </c>
      <c r="BX148" s="225"/>
      <c r="BY148" s="225"/>
      <c r="BZ148" s="231"/>
      <c r="CA148" s="232"/>
      <c r="CB148" s="232"/>
      <c r="CC148" s="233"/>
      <c r="CD148" s="246" t="str">
        <f>IF(SUMPRODUCT((CA146:CA150)*(CB146:CB150))=0,"",SUMPRODUCT((CA146:CA150)*(CB146:CB150)))</f>
        <v/>
      </c>
      <c r="CG148" s="225"/>
      <c r="CH148" s="225"/>
      <c r="CI148" s="231"/>
      <c r="CJ148" s="232"/>
      <c r="CK148" s="232"/>
      <c r="CL148" s="233"/>
      <c r="CM148" s="246" t="str">
        <f>IF(SUMPRODUCT((CJ146:CJ150)*(CK146:CK150))=0,"",SUMPRODUCT((CJ146:CJ150)*(CK146:CK150)))</f>
        <v/>
      </c>
      <c r="CP148" s="225"/>
      <c r="CQ148" s="225"/>
      <c r="CR148" s="231"/>
      <c r="CS148" s="232"/>
      <c r="CT148" s="232"/>
      <c r="CU148" s="233"/>
      <c r="CV148" s="246" t="str">
        <f>IF(SUMPRODUCT((CS146:CS150)*(CT146:CT150))=0,"",SUMPRODUCT((CS146:CS150)*(CT146:CT150)))</f>
        <v/>
      </c>
      <c r="CY148" s="225"/>
      <c r="CZ148" s="225"/>
      <c r="DA148" s="231"/>
      <c r="DB148" s="232"/>
      <c r="DC148" s="232"/>
      <c r="DD148" s="233"/>
      <c r="DE148" s="246" t="str">
        <f>IF(SUMPRODUCT((DB146:DB150)*(DC146:DC150))=0,"",SUMPRODUCT((DB146:DB150)*(DC146:DC150)))</f>
        <v/>
      </c>
      <c r="DH148" s="225"/>
      <c r="DI148" s="225"/>
      <c r="DJ148" s="231"/>
      <c r="DK148" s="232"/>
      <c r="DL148" s="232"/>
      <c r="DM148" s="233"/>
      <c r="DN148" s="246" t="str">
        <f>IF(SUMPRODUCT((DK146:DK150)*(DL146:DL150))=0,"",SUMPRODUCT((DK146:DK150)*(DL146:DL150)))</f>
        <v/>
      </c>
      <c r="DQ148" s="225"/>
      <c r="DR148" s="225"/>
      <c r="DS148" s="231"/>
      <c r="DT148" s="232"/>
      <c r="DU148" s="232"/>
      <c r="DV148" s="233"/>
      <c r="DW148" s="246" t="str">
        <f>IF(SUMPRODUCT((DT146:DT150)*(DU146:DU150))=0,"",SUMPRODUCT((DT146:DT150)*(DU146:DU150)))</f>
        <v/>
      </c>
      <c r="DZ148" s="225"/>
      <c r="EA148" s="225"/>
      <c r="EB148" s="231"/>
      <c r="EC148" s="232"/>
      <c r="ED148" s="232"/>
      <c r="EE148" s="233"/>
      <c r="EF148" s="246" t="str">
        <f>IF(SUMPRODUCT((EC146:EC150)*(ED146:ED150))=0,"",SUMPRODUCT((EC146:EC150)*(ED146:ED150)))</f>
        <v/>
      </c>
      <c r="EI148" s="225"/>
      <c r="EJ148" s="225"/>
      <c r="EK148" s="231"/>
      <c r="EL148" s="232"/>
      <c r="EM148" s="232"/>
      <c r="EN148" s="233"/>
      <c r="EO148" s="246" t="str">
        <f>IF(SUMPRODUCT((EL146:EL150)*(EM146:EM150))=0,"",SUMPRODUCT((EL146:EL150)*(EM146:EM150)))</f>
        <v/>
      </c>
      <c r="ER148" s="225"/>
      <c r="ES148" s="225"/>
      <c r="ET148" s="231"/>
      <c r="EU148" s="232"/>
      <c r="EV148" s="232"/>
      <c r="EW148" s="233"/>
      <c r="EX148" s="246" t="str">
        <f>IF(SUMPRODUCT((EU146:EU150)*(EV146:EV150))=0,"",SUMPRODUCT((EU146:EU150)*(EV146:EV150)))</f>
        <v/>
      </c>
      <c r="FA148" s="225"/>
      <c r="FB148" s="225"/>
      <c r="FC148" s="231"/>
      <c r="FD148" s="232"/>
      <c r="FE148" s="232"/>
      <c r="FF148" s="233"/>
      <c r="FG148" s="246" t="str">
        <f>IF(SUMPRODUCT((FD146:FD150)*(FE146:FE150))=0,"",SUMPRODUCT((FD146:FD150)*(FE146:FE150)))</f>
        <v/>
      </c>
      <c r="FJ148" s="225"/>
      <c r="FK148" s="225"/>
      <c r="FL148" s="231"/>
      <c r="FM148" s="232"/>
      <c r="FN148" s="232"/>
      <c r="FO148" s="233"/>
      <c r="FP148" s="246" t="str">
        <f>IF(SUMPRODUCT((FM146:FM150)*(FN146:FN150))=0,"",SUMPRODUCT((FM146:FM150)*(FN146:FN150)))</f>
        <v/>
      </c>
      <c r="FS148" s="225"/>
      <c r="FT148" s="225"/>
      <c r="FU148" s="231"/>
      <c r="FV148" s="232"/>
      <c r="FW148" s="232"/>
      <c r="FX148" s="233"/>
      <c r="FY148" s="246" t="str">
        <f>IF(SUMPRODUCT((FV146:FV150)*(FW146:FW150))=0,"",SUMPRODUCT((FV146:FV150)*(FW146:FW150)))</f>
        <v/>
      </c>
      <c r="GB148" s="225"/>
      <c r="GC148" s="225"/>
      <c r="GD148" s="231"/>
      <c r="GE148" s="232"/>
      <c r="GF148" s="232"/>
      <c r="GG148" s="233"/>
      <c r="GH148" s="246" t="str">
        <f>IF(SUMPRODUCT((GE146:GE150)*(GF146:GF150))=0,"",SUMPRODUCT((GE146:GE150)*(GF146:GF150)))</f>
        <v/>
      </c>
      <c r="GK148" s="225"/>
      <c r="GL148" s="225"/>
      <c r="GM148" s="231"/>
      <c r="GN148" s="232"/>
      <c r="GO148" s="232"/>
      <c r="GP148" s="233"/>
      <c r="GQ148" s="246" t="str">
        <f>IF(SUMPRODUCT((GN146:GN150)*(GO146:GO150))=0,"",SUMPRODUCT((GN146:GN150)*(GO146:GO150)))</f>
        <v/>
      </c>
      <c r="GT148" s="225"/>
      <c r="GU148" s="225"/>
      <c r="GV148" s="231"/>
      <c r="GW148" s="232"/>
      <c r="GX148" s="232"/>
      <c r="GY148" s="233"/>
      <c r="GZ148" s="246" t="str">
        <f>IF(SUMPRODUCT((GW146:GW150)*(GX146:GX150))=0,"",SUMPRODUCT((GW146:GW150)*(GX146:GX150)))</f>
        <v/>
      </c>
      <c r="HC148" s="225"/>
      <c r="HD148" s="225"/>
      <c r="HE148" s="231"/>
      <c r="HF148" s="232"/>
      <c r="HG148" s="232"/>
      <c r="HH148" s="233"/>
      <c r="HI148" s="246" t="str">
        <f>IF(SUMPRODUCT((HF146:HF150)*(HG146:HG150))=0,"",SUMPRODUCT((HF146:HF150)*(HG146:HG150)))</f>
        <v/>
      </c>
    </row>
    <row r="149" spans="3:217" ht="14" hidden="1" outlineLevel="2">
      <c r="D149" s="225"/>
      <c r="E149" s="225"/>
      <c r="F149" s="231"/>
      <c r="G149" s="232"/>
      <c r="H149" s="232"/>
      <c r="I149" s="233"/>
      <c r="J149" s="246" t="str">
        <f>IF(SUMPRODUCT((G146:G150)*(H146:H150))=0,"",SUMPRODUCT((G146:G150)*(H146:H150)))</f>
        <v/>
      </c>
      <c r="M149" s="225"/>
      <c r="N149" s="225"/>
      <c r="O149" s="231"/>
      <c r="P149" s="232"/>
      <c r="Q149" s="232"/>
      <c r="R149" s="233"/>
      <c r="S149" s="246" t="str">
        <f>IF(SUMPRODUCT((P146:P150)*(Q146:Q150))=0,"",SUMPRODUCT((P146:P150)*(Q146:Q150)))</f>
        <v/>
      </c>
      <c r="V149" s="225"/>
      <c r="W149" s="225"/>
      <c r="X149" s="231"/>
      <c r="Y149" s="232"/>
      <c r="Z149" s="232"/>
      <c r="AA149" s="233"/>
      <c r="AB149" s="246" t="str">
        <f>IF(SUMPRODUCT((Y146:Y150)*(Z146:Z150))=0,"",SUMPRODUCT((Y146:Y150)*(Z146:Z150)))</f>
        <v/>
      </c>
      <c r="AE149" s="225"/>
      <c r="AF149" s="225"/>
      <c r="AG149" s="231"/>
      <c r="AH149" s="232"/>
      <c r="AI149" s="232"/>
      <c r="AJ149" s="233"/>
      <c r="AK149" s="246" t="str">
        <f>IF(SUMPRODUCT((AH146:AH150)*(AI146:AI150))=0,"",SUMPRODUCT((AH146:AH150)*(AI146:AI150)))</f>
        <v/>
      </c>
      <c r="AN149" s="225"/>
      <c r="AO149" s="225"/>
      <c r="AP149" s="231"/>
      <c r="AQ149" s="232"/>
      <c r="AR149" s="232"/>
      <c r="AS149" s="233"/>
      <c r="AT149" s="246" t="str">
        <f>IF(SUMPRODUCT((AQ146:AQ150)*(AR146:AR150))=0,"",SUMPRODUCT((AQ146:AQ150)*(AR146:AR150)))</f>
        <v/>
      </c>
      <c r="AW149" s="225"/>
      <c r="AX149" s="225"/>
      <c r="AY149" s="231"/>
      <c r="AZ149" s="232"/>
      <c r="BA149" s="232"/>
      <c r="BB149" s="233"/>
      <c r="BC149" s="246" t="str">
        <f>IF(SUMPRODUCT((AZ146:AZ150)*(BA146:BA150))=0,"",SUMPRODUCT((AZ146:AZ150)*(BA146:BA150)))</f>
        <v/>
      </c>
      <c r="BF149" s="225"/>
      <c r="BG149" s="225"/>
      <c r="BH149" s="231"/>
      <c r="BI149" s="232"/>
      <c r="BJ149" s="232"/>
      <c r="BK149" s="233"/>
      <c r="BL149" s="246" t="str">
        <f>IF(SUMPRODUCT((BI146:BI150)*(BJ146:BJ150))=0,"",SUMPRODUCT((BI146:BI150)*(BJ146:BJ150)))</f>
        <v/>
      </c>
      <c r="BO149" s="225"/>
      <c r="BP149" s="225"/>
      <c r="BQ149" s="231"/>
      <c r="BR149" s="232"/>
      <c r="BS149" s="232"/>
      <c r="BT149" s="233"/>
      <c r="BU149" s="246" t="str">
        <f>IF(SUMPRODUCT((BR146:BR150)*(BS146:BS150))=0,"",SUMPRODUCT((BR146:BR150)*(BS146:BS150)))</f>
        <v/>
      </c>
      <c r="BX149" s="225"/>
      <c r="BY149" s="225"/>
      <c r="BZ149" s="231"/>
      <c r="CA149" s="232"/>
      <c r="CB149" s="232"/>
      <c r="CC149" s="233"/>
      <c r="CD149" s="246" t="str">
        <f>IF(SUMPRODUCT((CA146:CA150)*(CB146:CB150))=0,"",SUMPRODUCT((CA146:CA150)*(CB146:CB150)))</f>
        <v/>
      </c>
      <c r="CG149" s="225"/>
      <c r="CH149" s="225"/>
      <c r="CI149" s="231"/>
      <c r="CJ149" s="232"/>
      <c r="CK149" s="232"/>
      <c r="CL149" s="233"/>
      <c r="CM149" s="246" t="str">
        <f>IF(SUMPRODUCT((CJ146:CJ150)*(CK146:CK150))=0,"",SUMPRODUCT((CJ146:CJ150)*(CK146:CK150)))</f>
        <v/>
      </c>
      <c r="CP149" s="225"/>
      <c r="CQ149" s="225"/>
      <c r="CR149" s="231"/>
      <c r="CS149" s="232"/>
      <c r="CT149" s="232"/>
      <c r="CU149" s="233"/>
      <c r="CV149" s="246" t="str">
        <f>IF(SUMPRODUCT((CS146:CS150)*(CT146:CT150))=0,"",SUMPRODUCT((CS146:CS150)*(CT146:CT150)))</f>
        <v/>
      </c>
      <c r="CY149" s="225"/>
      <c r="CZ149" s="225"/>
      <c r="DA149" s="231"/>
      <c r="DB149" s="232"/>
      <c r="DC149" s="232"/>
      <c r="DD149" s="233"/>
      <c r="DE149" s="246" t="str">
        <f>IF(SUMPRODUCT((DB146:DB150)*(DC146:DC150))=0,"",SUMPRODUCT((DB146:DB150)*(DC146:DC150)))</f>
        <v/>
      </c>
      <c r="DH149" s="225"/>
      <c r="DI149" s="225"/>
      <c r="DJ149" s="231"/>
      <c r="DK149" s="232"/>
      <c r="DL149" s="232"/>
      <c r="DM149" s="233"/>
      <c r="DN149" s="246" t="str">
        <f>IF(SUMPRODUCT((DK146:DK150)*(DL146:DL150))=0,"",SUMPRODUCT((DK146:DK150)*(DL146:DL150)))</f>
        <v/>
      </c>
      <c r="DQ149" s="225"/>
      <c r="DR149" s="225"/>
      <c r="DS149" s="231"/>
      <c r="DT149" s="232"/>
      <c r="DU149" s="232"/>
      <c r="DV149" s="233"/>
      <c r="DW149" s="246" t="str">
        <f>IF(SUMPRODUCT((DT146:DT150)*(DU146:DU150))=0,"",SUMPRODUCT((DT146:DT150)*(DU146:DU150)))</f>
        <v/>
      </c>
      <c r="DZ149" s="225"/>
      <c r="EA149" s="225"/>
      <c r="EB149" s="231"/>
      <c r="EC149" s="232"/>
      <c r="ED149" s="232"/>
      <c r="EE149" s="233"/>
      <c r="EF149" s="246" t="str">
        <f>IF(SUMPRODUCT((EC146:EC150)*(ED146:ED150))=0,"",SUMPRODUCT((EC146:EC150)*(ED146:ED150)))</f>
        <v/>
      </c>
      <c r="EI149" s="225"/>
      <c r="EJ149" s="225"/>
      <c r="EK149" s="231"/>
      <c r="EL149" s="232"/>
      <c r="EM149" s="232"/>
      <c r="EN149" s="233"/>
      <c r="EO149" s="246" t="str">
        <f>IF(SUMPRODUCT((EL146:EL150)*(EM146:EM150))=0,"",SUMPRODUCT((EL146:EL150)*(EM146:EM150)))</f>
        <v/>
      </c>
      <c r="ER149" s="225"/>
      <c r="ES149" s="225"/>
      <c r="ET149" s="231"/>
      <c r="EU149" s="232"/>
      <c r="EV149" s="232"/>
      <c r="EW149" s="233"/>
      <c r="EX149" s="246" t="str">
        <f>IF(SUMPRODUCT((EU146:EU150)*(EV146:EV150))=0,"",SUMPRODUCT((EU146:EU150)*(EV146:EV150)))</f>
        <v/>
      </c>
      <c r="FA149" s="225"/>
      <c r="FB149" s="225"/>
      <c r="FC149" s="231"/>
      <c r="FD149" s="232"/>
      <c r="FE149" s="232"/>
      <c r="FF149" s="233"/>
      <c r="FG149" s="246" t="str">
        <f>IF(SUMPRODUCT((FD146:FD150)*(FE146:FE150))=0,"",SUMPRODUCT((FD146:FD150)*(FE146:FE150)))</f>
        <v/>
      </c>
      <c r="FJ149" s="225"/>
      <c r="FK149" s="225"/>
      <c r="FL149" s="231"/>
      <c r="FM149" s="232"/>
      <c r="FN149" s="232"/>
      <c r="FO149" s="233"/>
      <c r="FP149" s="246" t="str">
        <f>IF(SUMPRODUCT((FM146:FM150)*(FN146:FN150))=0,"",SUMPRODUCT((FM146:FM150)*(FN146:FN150)))</f>
        <v/>
      </c>
      <c r="FS149" s="225"/>
      <c r="FT149" s="225"/>
      <c r="FU149" s="231"/>
      <c r="FV149" s="232"/>
      <c r="FW149" s="232"/>
      <c r="FX149" s="233"/>
      <c r="FY149" s="246" t="str">
        <f>IF(SUMPRODUCT((FV146:FV150)*(FW146:FW150))=0,"",SUMPRODUCT((FV146:FV150)*(FW146:FW150)))</f>
        <v/>
      </c>
      <c r="GB149" s="225"/>
      <c r="GC149" s="225"/>
      <c r="GD149" s="231"/>
      <c r="GE149" s="232"/>
      <c r="GF149" s="232"/>
      <c r="GG149" s="233"/>
      <c r="GH149" s="246" t="str">
        <f>IF(SUMPRODUCT((GE146:GE150)*(GF146:GF150))=0,"",SUMPRODUCT((GE146:GE150)*(GF146:GF150)))</f>
        <v/>
      </c>
      <c r="GK149" s="225"/>
      <c r="GL149" s="225"/>
      <c r="GM149" s="231"/>
      <c r="GN149" s="232"/>
      <c r="GO149" s="232"/>
      <c r="GP149" s="233"/>
      <c r="GQ149" s="246" t="str">
        <f>IF(SUMPRODUCT((GN146:GN150)*(GO146:GO150))=0,"",SUMPRODUCT((GN146:GN150)*(GO146:GO150)))</f>
        <v/>
      </c>
      <c r="GT149" s="225"/>
      <c r="GU149" s="225"/>
      <c r="GV149" s="231"/>
      <c r="GW149" s="232"/>
      <c r="GX149" s="232"/>
      <c r="GY149" s="233"/>
      <c r="GZ149" s="246" t="str">
        <f>IF(SUMPRODUCT((GW146:GW150)*(GX146:GX150))=0,"",SUMPRODUCT((GW146:GW150)*(GX146:GX150)))</f>
        <v/>
      </c>
      <c r="HC149" s="225"/>
      <c r="HD149" s="225"/>
      <c r="HE149" s="231"/>
      <c r="HF149" s="232"/>
      <c r="HG149" s="232"/>
      <c r="HH149" s="233"/>
      <c r="HI149" s="246" t="str">
        <f>IF(SUMPRODUCT((HF146:HF150)*(HG146:HG150))=0,"",SUMPRODUCT((HF146:HF150)*(HG146:HG150)))</f>
        <v/>
      </c>
    </row>
    <row r="150" spans="3:217" ht="14" hidden="1" outlineLevel="2">
      <c r="D150" s="225"/>
      <c r="E150" s="225"/>
      <c r="F150" s="231"/>
      <c r="G150" s="232"/>
      <c r="H150" s="232"/>
      <c r="I150" s="233"/>
      <c r="J150" s="246" t="str">
        <f>IF(SUMPRODUCT((G146:G150)*(H146:H150))=0,"",SUMPRODUCT((G146:G150)*(H146:H150)))</f>
        <v/>
      </c>
      <c r="M150" s="225"/>
      <c r="N150" s="225"/>
      <c r="O150" s="231"/>
      <c r="P150" s="232"/>
      <c r="Q150" s="232"/>
      <c r="R150" s="233"/>
      <c r="S150" s="246" t="str">
        <f>IF(SUMPRODUCT((P146:P150)*(Q146:Q150))=0,"",SUMPRODUCT((P146:P150)*(Q146:Q150)))</f>
        <v/>
      </c>
      <c r="V150" s="225"/>
      <c r="W150" s="225"/>
      <c r="X150" s="231"/>
      <c r="Y150" s="232"/>
      <c r="Z150" s="232"/>
      <c r="AA150" s="233"/>
      <c r="AB150" s="246" t="str">
        <f>IF(SUMPRODUCT((Y146:Y150)*(Z146:Z150))=0,"",SUMPRODUCT((Y146:Y150)*(Z146:Z150)))</f>
        <v/>
      </c>
      <c r="AE150" s="225"/>
      <c r="AF150" s="225"/>
      <c r="AG150" s="231"/>
      <c r="AH150" s="232"/>
      <c r="AI150" s="232"/>
      <c r="AJ150" s="233"/>
      <c r="AK150" s="246" t="str">
        <f>IF(SUMPRODUCT((AH146:AH150)*(AI146:AI150))=0,"",SUMPRODUCT((AH146:AH150)*(AI146:AI150)))</f>
        <v/>
      </c>
      <c r="AN150" s="225"/>
      <c r="AO150" s="225"/>
      <c r="AP150" s="231"/>
      <c r="AQ150" s="232"/>
      <c r="AR150" s="232"/>
      <c r="AS150" s="233"/>
      <c r="AT150" s="246" t="str">
        <f>IF(SUMPRODUCT((AQ146:AQ150)*(AR146:AR150))=0,"",SUMPRODUCT((AQ146:AQ150)*(AR146:AR150)))</f>
        <v/>
      </c>
      <c r="AW150" s="225"/>
      <c r="AX150" s="225"/>
      <c r="AY150" s="231"/>
      <c r="AZ150" s="232"/>
      <c r="BA150" s="232"/>
      <c r="BB150" s="233"/>
      <c r="BC150" s="246" t="str">
        <f>IF(SUMPRODUCT((AZ146:AZ150)*(BA146:BA150))=0,"",SUMPRODUCT((AZ146:AZ150)*(BA146:BA150)))</f>
        <v/>
      </c>
      <c r="BF150" s="225"/>
      <c r="BG150" s="225"/>
      <c r="BH150" s="231"/>
      <c r="BI150" s="232"/>
      <c r="BJ150" s="232"/>
      <c r="BK150" s="233"/>
      <c r="BL150" s="246" t="str">
        <f>IF(SUMPRODUCT((BI146:BI150)*(BJ146:BJ150))=0,"",SUMPRODUCT((BI146:BI150)*(BJ146:BJ150)))</f>
        <v/>
      </c>
      <c r="BO150" s="225"/>
      <c r="BP150" s="225"/>
      <c r="BQ150" s="231"/>
      <c r="BR150" s="232"/>
      <c r="BS150" s="232"/>
      <c r="BT150" s="233"/>
      <c r="BU150" s="246" t="str">
        <f>IF(SUMPRODUCT((BR146:BR150)*(BS146:BS150))=0,"",SUMPRODUCT((BR146:BR150)*(BS146:BS150)))</f>
        <v/>
      </c>
      <c r="BX150" s="225"/>
      <c r="BY150" s="225"/>
      <c r="BZ150" s="231"/>
      <c r="CA150" s="232"/>
      <c r="CB150" s="232"/>
      <c r="CC150" s="233"/>
      <c r="CD150" s="246" t="str">
        <f>IF(SUMPRODUCT((CA146:CA150)*(CB146:CB150))=0,"",SUMPRODUCT((CA146:CA150)*(CB146:CB150)))</f>
        <v/>
      </c>
      <c r="CG150" s="225"/>
      <c r="CH150" s="225"/>
      <c r="CI150" s="231"/>
      <c r="CJ150" s="232"/>
      <c r="CK150" s="232"/>
      <c r="CL150" s="233"/>
      <c r="CM150" s="246" t="str">
        <f>IF(SUMPRODUCT((CJ146:CJ150)*(CK146:CK150))=0,"",SUMPRODUCT((CJ146:CJ150)*(CK146:CK150)))</f>
        <v/>
      </c>
      <c r="CP150" s="225"/>
      <c r="CQ150" s="225"/>
      <c r="CR150" s="231"/>
      <c r="CS150" s="232"/>
      <c r="CT150" s="232"/>
      <c r="CU150" s="233"/>
      <c r="CV150" s="246" t="str">
        <f>IF(SUMPRODUCT((CS146:CS150)*(CT146:CT150))=0,"",SUMPRODUCT((CS146:CS150)*(CT146:CT150)))</f>
        <v/>
      </c>
      <c r="CY150" s="225"/>
      <c r="CZ150" s="225"/>
      <c r="DA150" s="231"/>
      <c r="DB150" s="232"/>
      <c r="DC150" s="232"/>
      <c r="DD150" s="233"/>
      <c r="DE150" s="246" t="str">
        <f>IF(SUMPRODUCT((DB146:DB150)*(DC146:DC150))=0,"",SUMPRODUCT((DB146:DB150)*(DC146:DC150)))</f>
        <v/>
      </c>
      <c r="DH150" s="225"/>
      <c r="DI150" s="225"/>
      <c r="DJ150" s="231"/>
      <c r="DK150" s="232"/>
      <c r="DL150" s="232"/>
      <c r="DM150" s="233"/>
      <c r="DN150" s="246" t="str">
        <f>IF(SUMPRODUCT((DK146:DK150)*(DL146:DL150))=0,"",SUMPRODUCT((DK146:DK150)*(DL146:DL150)))</f>
        <v/>
      </c>
      <c r="DQ150" s="225"/>
      <c r="DR150" s="225"/>
      <c r="DS150" s="231"/>
      <c r="DT150" s="232"/>
      <c r="DU150" s="232"/>
      <c r="DV150" s="233"/>
      <c r="DW150" s="246" t="str">
        <f>IF(SUMPRODUCT((DT146:DT150)*(DU146:DU150))=0,"",SUMPRODUCT((DT146:DT150)*(DU146:DU150)))</f>
        <v/>
      </c>
      <c r="DZ150" s="225"/>
      <c r="EA150" s="225"/>
      <c r="EB150" s="231"/>
      <c r="EC150" s="232"/>
      <c r="ED150" s="232"/>
      <c r="EE150" s="233"/>
      <c r="EF150" s="246" t="str">
        <f>IF(SUMPRODUCT((EC146:EC150)*(ED146:ED150))=0,"",SUMPRODUCT((EC146:EC150)*(ED146:ED150)))</f>
        <v/>
      </c>
      <c r="EI150" s="225"/>
      <c r="EJ150" s="225"/>
      <c r="EK150" s="231"/>
      <c r="EL150" s="232"/>
      <c r="EM150" s="232"/>
      <c r="EN150" s="233"/>
      <c r="EO150" s="246" t="str">
        <f>IF(SUMPRODUCT((EL146:EL150)*(EM146:EM150))=0,"",SUMPRODUCT((EL146:EL150)*(EM146:EM150)))</f>
        <v/>
      </c>
      <c r="ER150" s="225"/>
      <c r="ES150" s="225"/>
      <c r="ET150" s="231"/>
      <c r="EU150" s="232"/>
      <c r="EV150" s="232"/>
      <c r="EW150" s="233"/>
      <c r="EX150" s="246" t="str">
        <f>IF(SUMPRODUCT((EU146:EU150)*(EV146:EV150))=0,"",SUMPRODUCT((EU146:EU150)*(EV146:EV150)))</f>
        <v/>
      </c>
      <c r="FA150" s="225"/>
      <c r="FB150" s="225"/>
      <c r="FC150" s="231"/>
      <c r="FD150" s="232"/>
      <c r="FE150" s="232"/>
      <c r="FF150" s="233"/>
      <c r="FG150" s="246" t="str">
        <f>IF(SUMPRODUCT((FD146:FD150)*(FE146:FE150))=0,"",SUMPRODUCT((FD146:FD150)*(FE146:FE150)))</f>
        <v/>
      </c>
      <c r="FJ150" s="225"/>
      <c r="FK150" s="225"/>
      <c r="FL150" s="231"/>
      <c r="FM150" s="232"/>
      <c r="FN150" s="232"/>
      <c r="FO150" s="233"/>
      <c r="FP150" s="246" t="str">
        <f>IF(SUMPRODUCT((FM146:FM150)*(FN146:FN150))=0,"",SUMPRODUCT((FM146:FM150)*(FN146:FN150)))</f>
        <v/>
      </c>
      <c r="FS150" s="225"/>
      <c r="FT150" s="225"/>
      <c r="FU150" s="231"/>
      <c r="FV150" s="232"/>
      <c r="FW150" s="232"/>
      <c r="FX150" s="233"/>
      <c r="FY150" s="246" t="str">
        <f>IF(SUMPRODUCT((FV146:FV150)*(FW146:FW150))=0,"",SUMPRODUCT((FV146:FV150)*(FW146:FW150)))</f>
        <v/>
      </c>
      <c r="GB150" s="225"/>
      <c r="GC150" s="225"/>
      <c r="GD150" s="231"/>
      <c r="GE150" s="232"/>
      <c r="GF150" s="232"/>
      <c r="GG150" s="233"/>
      <c r="GH150" s="246" t="str">
        <f>IF(SUMPRODUCT((GE146:GE150)*(GF146:GF150))=0,"",SUMPRODUCT((GE146:GE150)*(GF146:GF150)))</f>
        <v/>
      </c>
      <c r="GK150" s="225"/>
      <c r="GL150" s="225"/>
      <c r="GM150" s="231"/>
      <c r="GN150" s="232"/>
      <c r="GO150" s="232"/>
      <c r="GP150" s="233"/>
      <c r="GQ150" s="246" t="str">
        <f>IF(SUMPRODUCT((GN146:GN150)*(GO146:GO150))=0,"",SUMPRODUCT((GN146:GN150)*(GO146:GO150)))</f>
        <v/>
      </c>
      <c r="GT150" s="225"/>
      <c r="GU150" s="225"/>
      <c r="GV150" s="231"/>
      <c r="GW150" s="232"/>
      <c r="GX150" s="232"/>
      <c r="GY150" s="233"/>
      <c r="GZ150" s="246" t="str">
        <f>IF(SUMPRODUCT((GW146:GW150)*(GX146:GX150))=0,"",SUMPRODUCT((GW146:GW150)*(GX146:GX150)))</f>
        <v/>
      </c>
      <c r="HC150" s="225"/>
      <c r="HD150" s="225"/>
      <c r="HE150" s="231"/>
      <c r="HF150" s="232"/>
      <c r="HG150" s="232"/>
      <c r="HH150" s="233"/>
      <c r="HI150" s="246" t="str">
        <f>IF(SUMPRODUCT((HF146:HF150)*(HG146:HG150))=0,"",SUMPRODUCT((HF146:HF150)*(HG146:HG150)))</f>
        <v/>
      </c>
    </row>
    <row r="151" spans="3:217" hidden="1" outlineLevel="1">
      <c r="F151" s="221"/>
      <c r="G151" s="228"/>
      <c r="H151" s="228"/>
      <c r="I151" s="228"/>
      <c r="J151" s="228"/>
      <c r="O151" s="221"/>
      <c r="P151" s="228"/>
      <c r="Q151" s="228"/>
      <c r="R151" s="228"/>
      <c r="S151" s="228"/>
      <c r="X151" s="221"/>
      <c r="Y151" s="228"/>
      <c r="Z151" s="228"/>
      <c r="AA151" s="228"/>
      <c r="AB151" s="228"/>
      <c r="AG151" s="221"/>
      <c r="AH151" s="228"/>
      <c r="AI151" s="228"/>
      <c r="AJ151" s="228"/>
      <c r="AK151" s="228"/>
      <c r="AP151" s="221"/>
      <c r="AQ151" s="228"/>
      <c r="AR151" s="228"/>
      <c r="AS151" s="228"/>
      <c r="AT151" s="228"/>
      <c r="AY151" s="221"/>
      <c r="AZ151" s="228"/>
      <c r="BA151" s="228"/>
      <c r="BB151" s="228"/>
      <c r="BC151" s="228"/>
      <c r="BH151" s="221"/>
      <c r="BI151" s="228"/>
      <c r="BJ151" s="228"/>
      <c r="BK151" s="228"/>
      <c r="BL151" s="228"/>
      <c r="BQ151" s="221"/>
      <c r="BR151" s="228"/>
      <c r="BS151" s="228"/>
      <c r="BT151" s="228"/>
      <c r="BU151" s="228"/>
      <c r="BZ151" s="221"/>
      <c r="CA151" s="228"/>
      <c r="CB151" s="228"/>
      <c r="CC151" s="228"/>
      <c r="CD151" s="228"/>
      <c r="CI151" s="221"/>
      <c r="CJ151" s="228"/>
      <c r="CK151" s="228"/>
      <c r="CL151" s="228"/>
      <c r="CM151" s="228"/>
      <c r="CR151" s="221"/>
      <c r="CS151" s="228"/>
      <c r="CT151" s="228"/>
      <c r="CU151" s="228"/>
      <c r="CV151" s="228"/>
      <c r="DA151" s="221"/>
      <c r="DB151" s="228"/>
      <c r="DC151" s="228"/>
      <c r="DD151" s="228"/>
      <c r="DE151" s="228"/>
      <c r="DJ151" s="221"/>
      <c r="DK151" s="228"/>
      <c r="DL151" s="228"/>
      <c r="DM151" s="228"/>
      <c r="DN151" s="228"/>
      <c r="DS151" s="221"/>
      <c r="DT151" s="228"/>
      <c r="DU151" s="228"/>
      <c r="DV151" s="228"/>
      <c r="DW151" s="228"/>
      <c r="EB151" s="221"/>
      <c r="EC151" s="228"/>
      <c r="ED151" s="228"/>
      <c r="EE151" s="228"/>
      <c r="EF151" s="228"/>
      <c r="EK151" s="221"/>
      <c r="EL151" s="228"/>
      <c r="EM151" s="228"/>
      <c r="EN151" s="228"/>
      <c r="EO151" s="228"/>
      <c r="ET151" s="221"/>
      <c r="EU151" s="228"/>
      <c r="EV151" s="228"/>
      <c r="EW151" s="228"/>
      <c r="EX151" s="228"/>
      <c r="FC151" s="221"/>
      <c r="FD151" s="228"/>
      <c r="FE151" s="228"/>
      <c r="FF151" s="228"/>
      <c r="FG151" s="228"/>
      <c r="FL151" s="221"/>
      <c r="FM151" s="228"/>
      <c r="FN151" s="228"/>
      <c r="FO151" s="228"/>
      <c r="FP151" s="228"/>
      <c r="FU151" s="221"/>
      <c r="FV151" s="228"/>
      <c r="FW151" s="228"/>
      <c r="FX151" s="228"/>
      <c r="FY151" s="228"/>
      <c r="GD151" s="221"/>
      <c r="GE151" s="228"/>
      <c r="GF151" s="228"/>
      <c r="GG151" s="228"/>
      <c r="GH151" s="228"/>
      <c r="GM151" s="221"/>
      <c r="GN151" s="228"/>
      <c r="GO151" s="228"/>
      <c r="GP151" s="228"/>
      <c r="GQ151" s="228"/>
      <c r="GV151" s="221"/>
      <c r="GW151" s="228"/>
      <c r="GX151" s="228"/>
      <c r="GY151" s="228"/>
      <c r="GZ151" s="228"/>
      <c r="HE151" s="221"/>
      <c r="HF151" s="228"/>
      <c r="HG151" s="228"/>
      <c r="HH151" s="228"/>
      <c r="HI151" s="228"/>
    </row>
    <row r="152" spans="3:217" hidden="1" outlineLevel="1">
      <c r="F152" s="235" t="s">
        <v>145</v>
      </c>
      <c r="G152" s="64" t="str">
        <f>IF(SUM(G111:G115,G118:G122,G125:G129,G132:G136,G139:G143,G146:G150)=0,"",SUM(G111:G115,G118:G122,G125:G129,G132:G136,G139:G143,G146:G150))</f>
        <v/>
      </c>
      <c r="H152" s="228"/>
      <c r="I152" s="228"/>
      <c r="J152" s="228"/>
      <c r="O152" s="235" t="s">
        <v>145</v>
      </c>
      <c r="P152" s="64" t="str">
        <f>IF(SUM(P111:P115,P118:P122,P125:P129,P132:P136,P139:P143,P146:P150)=0,"",SUM(P111:P115,P118:P122,P125:P129,P132:P136,P139:P143,P146:P150))</f>
        <v/>
      </c>
      <c r="Q152" s="228"/>
      <c r="R152" s="228"/>
      <c r="S152" s="228"/>
      <c r="X152" s="235" t="s">
        <v>145</v>
      </c>
      <c r="Y152" s="64" t="str">
        <f>IF(SUM(Y111:Y115,Y118:Y122,Y125:Y129,Y132:Y136,Y139:Y143,Y146:Y150)=0,"",SUM(Y111:Y115,Y118:Y122,Y125:Y129,Y132:Y136,Y139:Y143,Y146:Y150))</f>
        <v/>
      </c>
      <c r="Z152" s="228"/>
      <c r="AA152" s="228"/>
      <c r="AB152" s="228"/>
      <c r="AG152" s="235" t="s">
        <v>145</v>
      </c>
      <c r="AH152" s="64" t="str">
        <f>IF(SUM(AH111:AH115,AH118:AH122,AH125:AH129,AH132:AH136,AH139:AH143,AH146:AH150)=0,"",SUM(AH111:AH115,AH118:AH122,AH125:AH129,AH132:AH136,AH139:AH143,AH146:AH150))</f>
        <v/>
      </c>
      <c r="AI152" s="228"/>
      <c r="AJ152" s="228"/>
      <c r="AK152" s="228"/>
      <c r="AP152" s="235" t="s">
        <v>145</v>
      </c>
      <c r="AQ152" s="64" t="str">
        <f>IF(SUM(AQ111:AQ115,AQ118:AQ122,AQ125:AQ129,AQ132:AQ136,AQ139:AQ143,AQ146:AQ150)=0,"",SUM(AQ111:AQ115,AQ118:AQ122,AQ125:AQ129,AQ132:AQ136,AQ139:AQ143,AQ146:AQ150))</f>
        <v/>
      </c>
      <c r="AR152" s="228"/>
      <c r="AS152" s="228"/>
      <c r="AT152" s="228"/>
      <c r="AY152" s="235" t="s">
        <v>145</v>
      </c>
      <c r="AZ152" s="64" t="str">
        <f>IF(SUM(AZ111:AZ115,AZ118:AZ122,AZ125:AZ129,AZ132:AZ136,AZ139:AZ143,AZ146:AZ150)=0,"",SUM(AZ111:AZ115,AZ118:AZ122,AZ125:AZ129,AZ132:AZ136,AZ139:AZ143,AZ146:AZ150))</f>
        <v/>
      </c>
      <c r="BA152" s="228"/>
      <c r="BB152" s="228"/>
      <c r="BC152" s="228"/>
      <c r="BH152" s="235" t="s">
        <v>145</v>
      </c>
      <c r="BI152" s="64" t="str">
        <f>IF(SUM(BI111:BI115,BI118:BI122,BI125:BI129,BI132:BI136,BI139:BI143,BI146:BI150)=0,"",SUM(BI111:BI115,BI118:BI122,BI125:BI129,BI132:BI136,BI139:BI143,BI146:BI150))</f>
        <v/>
      </c>
      <c r="BJ152" s="228"/>
      <c r="BK152" s="228"/>
      <c r="BL152" s="228"/>
      <c r="BQ152" s="235" t="s">
        <v>145</v>
      </c>
      <c r="BR152" s="64" t="str">
        <f>IF(SUM(BR111:BR115,BR118:BR122,BR125:BR129,BR132:BR136,BR139:BR143,BR146:BR150)=0,"",SUM(BR111:BR115,BR118:BR122,BR125:BR129,BR132:BR136,BR139:BR143,BR146:BR150))</f>
        <v/>
      </c>
      <c r="BS152" s="228"/>
      <c r="BT152" s="228"/>
      <c r="BU152" s="228"/>
      <c r="BZ152" s="235" t="s">
        <v>145</v>
      </c>
      <c r="CA152" s="64" t="str">
        <f>IF(SUM(CA111:CA115,CA118:CA122,CA125:CA129,CA132:CA136,CA139:CA143,CA146:CA150)=0,"",SUM(CA111:CA115,CA118:CA122,CA125:CA129,CA132:CA136,CA139:CA143,CA146:CA150))</f>
        <v/>
      </c>
      <c r="CB152" s="228"/>
      <c r="CC152" s="228"/>
      <c r="CD152" s="228"/>
      <c r="CI152" s="235" t="s">
        <v>145</v>
      </c>
      <c r="CJ152" s="64" t="str">
        <f>IF(SUM(CJ111:CJ115,CJ118:CJ122,CJ125:CJ129,CJ132:CJ136,CJ139:CJ143,CJ146:CJ150)=0,"",SUM(CJ111:CJ115,CJ118:CJ122,CJ125:CJ129,CJ132:CJ136,CJ139:CJ143,CJ146:CJ150))</f>
        <v/>
      </c>
      <c r="CK152" s="228"/>
      <c r="CL152" s="228"/>
      <c r="CM152" s="228"/>
      <c r="CR152" s="235" t="s">
        <v>145</v>
      </c>
      <c r="CS152" s="64" t="str">
        <f>IF(SUM(CS111:CS115,CS118:CS122,CS125:CS129,CS132:CS136,CS139:CS143,CS146:CS150)=0,"",SUM(CS111:CS115,CS118:CS122,CS125:CS129,CS132:CS136,CS139:CS143,CS146:CS150))</f>
        <v/>
      </c>
      <c r="CT152" s="228"/>
      <c r="CU152" s="228"/>
      <c r="CV152" s="228"/>
      <c r="DA152" s="235" t="s">
        <v>145</v>
      </c>
      <c r="DB152" s="64" t="str">
        <f>IF(SUM(DB111:DB115,DB118:DB122,DB125:DB129,DB132:DB136,DB139:DB143,DB146:DB150)=0,"",SUM(DB111:DB115,DB118:DB122,DB125:DB129,DB132:DB136,DB139:DB143,DB146:DB150))</f>
        <v/>
      </c>
      <c r="DC152" s="228"/>
      <c r="DD152" s="228"/>
      <c r="DE152" s="228"/>
      <c r="DJ152" s="235" t="s">
        <v>145</v>
      </c>
      <c r="DK152" s="64" t="str">
        <f>IF(SUM(DK111:DK115,DK118:DK122,DK125:DK129,DK132:DK136,DK139:DK143,DK146:DK150)=0,"",SUM(DK111:DK115,DK118:DK122,DK125:DK129,DK132:DK136,DK139:DK143,DK146:DK150))</f>
        <v/>
      </c>
      <c r="DL152" s="228"/>
      <c r="DM152" s="228"/>
      <c r="DN152" s="228"/>
      <c r="DS152" s="235" t="s">
        <v>145</v>
      </c>
      <c r="DT152" s="64" t="str">
        <f>IF(SUM(DT111:DT115,DT118:DT122,DT125:DT129,DT132:DT136,DT139:DT143,DT146:DT150)=0,"",SUM(DT111:DT115,DT118:DT122,DT125:DT129,DT132:DT136,DT139:DT143,DT146:DT150))</f>
        <v/>
      </c>
      <c r="DU152" s="228"/>
      <c r="DV152" s="228"/>
      <c r="DW152" s="228"/>
      <c r="EB152" s="235" t="s">
        <v>145</v>
      </c>
      <c r="EC152" s="64" t="str">
        <f>IF(SUM(EC111:EC115,EC118:EC122,EC125:EC129,EC132:EC136,EC139:EC143,EC146:EC150)=0,"",SUM(EC111:EC115,EC118:EC122,EC125:EC129,EC132:EC136,EC139:EC143,EC146:EC150))</f>
        <v/>
      </c>
      <c r="ED152" s="228"/>
      <c r="EE152" s="228"/>
      <c r="EF152" s="228"/>
      <c r="EK152" s="235" t="s">
        <v>145</v>
      </c>
      <c r="EL152" s="64" t="str">
        <f>IF(SUM(EL111:EL115,EL118:EL122,EL125:EL129,EL132:EL136,EL139:EL143,EL146:EL150)=0,"",SUM(EL111:EL115,EL118:EL122,EL125:EL129,EL132:EL136,EL139:EL143,EL146:EL150))</f>
        <v/>
      </c>
      <c r="EM152" s="228"/>
      <c r="EN152" s="228"/>
      <c r="EO152" s="228"/>
      <c r="ET152" s="235" t="s">
        <v>145</v>
      </c>
      <c r="EU152" s="64" t="str">
        <f>IF(SUM(EU111:EU115,EU118:EU122,EU125:EU129,EU132:EU136,EU139:EU143,EU146:EU150)=0,"",SUM(EU111:EU115,EU118:EU122,EU125:EU129,EU132:EU136,EU139:EU143,EU146:EU150))</f>
        <v/>
      </c>
      <c r="EV152" s="228"/>
      <c r="EW152" s="228"/>
      <c r="EX152" s="228"/>
      <c r="FC152" s="235" t="s">
        <v>145</v>
      </c>
      <c r="FD152" s="64" t="str">
        <f>IF(SUM(FD111:FD115,FD118:FD122,FD125:FD129,FD132:FD136,FD139:FD143,FD146:FD150)=0,"",SUM(FD111:FD115,FD118:FD122,FD125:FD129,FD132:FD136,FD139:FD143,FD146:FD150))</f>
        <v/>
      </c>
      <c r="FE152" s="228"/>
      <c r="FF152" s="228"/>
      <c r="FG152" s="228"/>
      <c r="FL152" s="235" t="s">
        <v>145</v>
      </c>
      <c r="FM152" s="64" t="str">
        <f>IF(SUM(FM111:FM115,FM118:FM122,FM125:FM129,FM132:FM136,FM139:FM143,FM146:FM150)=0,"",SUM(FM111:FM115,FM118:FM122,FM125:FM129,FM132:FM136,FM139:FM143,FM146:FM150))</f>
        <v/>
      </c>
      <c r="FN152" s="228"/>
      <c r="FO152" s="228"/>
      <c r="FP152" s="228"/>
      <c r="FU152" s="235" t="s">
        <v>145</v>
      </c>
      <c r="FV152" s="64" t="str">
        <f>IF(SUM(FV111:FV115,FV118:FV122,FV125:FV129,FV132:FV136,FV139:FV143,FV146:FV150)=0,"",SUM(FV111:FV115,FV118:FV122,FV125:FV129,FV132:FV136,FV139:FV143,FV146:FV150))</f>
        <v/>
      </c>
      <c r="FW152" s="228"/>
      <c r="FX152" s="228"/>
      <c r="FY152" s="228"/>
      <c r="GD152" s="235" t="s">
        <v>145</v>
      </c>
      <c r="GE152" s="64" t="str">
        <f>IF(SUM(GE111:GE115,GE118:GE122,GE125:GE129,GE132:GE136,GE139:GE143,GE146:GE150)=0,"",SUM(GE111:GE115,GE118:GE122,GE125:GE129,GE132:GE136,GE139:GE143,GE146:GE150))</f>
        <v/>
      </c>
      <c r="GF152" s="228"/>
      <c r="GG152" s="228"/>
      <c r="GH152" s="228"/>
      <c r="GM152" s="235" t="s">
        <v>145</v>
      </c>
      <c r="GN152" s="64" t="str">
        <f>IF(SUM(GN111:GN115,GN118:GN122,GN125:GN129,GN132:GN136,GN139:GN143,GN146:GN150)=0,"",SUM(GN111:GN115,GN118:GN122,GN125:GN129,GN132:GN136,GN139:GN143,GN146:GN150))</f>
        <v/>
      </c>
      <c r="GO152" s="228"/>
      <c r="GP152" s="228"/>
      <c r="GQ152" s="228"/>
      <c r="GV152" s="235" t="s">
        <v>145</v>
      </c>
      <c r="GW152" s="64" t="str">
        <f>IF(SUM(GW111:GW115,GW118:GW122,GW125:GW129,GW132:GW136,GW139:GW143,GW146:GW150)=0,"",SUM(GW111:GW115,GW118:GW122,GW125:GW129,GW132:GW136,GW139:GW143,GW146:GW150))</f>
        <v/>
      </c>
      <c r="GX152" s="228"/>
      <c r="GY152" s="228"/>
      <c r="GZ152" s="228"/>
      <c r="HE152" s="235" t="s">
        <v>145</v>
      </c>
      <c r="HF152" s="64" t="str">
        <f>IF(SUM(HF111:HF115,HF118:HF122,HF125:HF129,HF132:HF136,HF139:HF143,HF146:HF150)=0,"",SUM(HF111:HF115,HF118:HF122,HF125:HF129,HF132:HF136,HF139:HF143,HF146:HF150))</f>
        <v/>
      </c>
      <c r="HG152" s="228"/>
      <c r="HH152" s="228"/>
      <c r="HI152" s="228"/>
    </row>
    <row r="153" spans="3:217" hidden="1" outlineLevel="1">
      <c r="F153" s="235" t="s">
        <v>149</v>
      </c>
      <c r="G153" s="64" t="str">
        <f>IF(SUM(SUMPRODUCT((G118:G122)*(H118:H122)),SUMPRODUCT((G125:G129)*(H125:H129)),SUMPRODUCT((G132:G136)*(H132:H136)),SUMPRODUCT((G139:G143)*(H139:H143)),SUMPRODUCT((G146:G150)*(H146:H150)),SUMPRODUCT((G111:G115)*(H111:H115)))=0,"",SUM(SUMPRODUCT((G118:G122)*(H118:H122)),SUMPRODUCT((G125:G129)*(H125:H129)),SUMPRODUCT((G132:G136)*(H132:H136)),SUMPRODUCT((G139:G143)*(H139:H143)),SUMPRODUCT((G146:G150)*(H146:H150)),SUMPRODUCT((#REF!)*(#REF!)),SUMPRODUCT((G111:G115)*(H111:H115))))</f>
        <v/>
      </c>
      <c r="H153" s="228"/>
      <c r="I153" s="228"/>
      <c r="J153" s="228"/>
      <c r="O153" s="235" t="s">
        <v>149</v>
      </c>
      <c r="P153" s="64" t="str">
        <f>IF(SUM(SUMPRODUCT((P118:P122)*(Q118:Q122)),SUMPRODUCT((P125:P129)*(Q125:Q129)),SUMPRODUCT((P132:P136)*(Q132:Q136)),SUMPRODUCT((P139:P143)*(Q139:Q143)),SUMPRODUCT((P146:P150)*(Q146:Q150)),SUMPRODUCT((P111:P115)*(Q111:Q115)))=0,"",SUM(SUMPRODUCT((P118:P122)*(Q118:Q122)),SUMPRODUCT((P125:P129)*(Q125:Q129)),SUMPRODUCT((P132:P136)*(Q132:Q136)),SUMPRODUCT((P139:P143)*(Q139:Q143)),SUMPRODUCT((P146:P150)*(Q146:Q150)),SUMPRODUCT((#REF!)*(#REF!)),SUMPRODUCT((P111:P115)*(Q111:Q115))))</f>
        <v/>
      </c>
      <c r="Q153" s="228"/>
      <c r="R153" s="228"/>
      <c r="S153" s="228"/>
      <c r="X153" s="235" t="s">
        <v>149</v>
      </c>
      <c r="Y153" s="64" t="str">
        <f>IF(SUM(SUMPRODUCT((Y118:Y122)*(Z118:Z122)),SUMPRODUCT((Y125:Y129)*(Z125:Z129)),SUMPRODUCT((Y132:Y136)*(Z132:Z136)),SUMPRODUCT((Y139:Y143)*(Z139:Z143)),SUMPRODUCT((Y146:Y150)*(Z146:Z150)),SUMPRODUCT((Y111:Y115)*(Z111:Z115)))=0,"",SUM(SUMPRODUCT((Y118:Y122)*(Z118:Z122)),SUMPRODUCT((Y125:Y129)*(Z125:Z129)),SUMPRODUCT((Y132:Y136)*(Z132:Z136)),SUMPRODUCT((Y139:Y143)*(Z139:Z143)),SUMPRODUCT((Y146:Y150)*(Z146:Z150)),SUMPRODUCT((#REF!)*(#REF!)),SUMPRODUCT((Y111:Y115)*(Z111:Z115))))</f>
        <v/>
      </c>
      <c r="Z153" s="228"/>
      <c r="AA153" s="228"/>
      <c r="AB153" s="228"/>
      <c r="AG153" s="235" t="s">
        <v>149</v>
      </c>
      <c r="AH153" s="64" t="str">
        <f>IF(SUM(SUMPRODUCT((AH118:AH122)*(AI118:AI122)),SUMPRODUCT((AH125:AH129)*(AI125:AI129)),SUMPRODUCT((AH132:AH136)*(AI132:AI136)),SUMPRODUCT((AH139:AH143)*(AI139:AI143)),SUMPRODUCT((AH146:AH150)*(AI146:AI150)),SUMPRODUCT((AH111:AH115)*(AI111:AI115)))=0,"",SUM(SUMPRODUCT((AH118:AH122)*(AI118:AI122)),SUMPRODUCT((AH125:AH129)*(AI125:AI129)),SUMPRODUCT((AH132:AH136)*(AI132:AI136)),SUMPRODUCT((AH139:AH143)*(AI139:AI143)),SUMPRODUCT((AH146:AH150)*(AI146:AI150)),SUMPRODUCT((#REF!)*(#REF!)),SUMPRODUCT((AH111:AH115)*(AI111:AI115))))</f>
        <v/>
      </c>
      <c r="AI153" s="228"/>
      <c r="AJ153" s="228"/>
      <c r="AK153" s="228"/>
      <c r="AP153" s="235" t="s">
        <v>149</v>
      </c>
      <c r="AQ153" s="64" t="str">
        <f>IF(SUM(SUMPRODUCT((AQ118:AQ122)*(AR118:AR122)),SUMPRODUCT((AQ125:AQ129)*(AR125:AR129)),SUMPRODUCT((AQ132:AQ136)*(AR132:AR136)),SUMPRODUCT((AQ139:AQ143)*(AR139:AR143)),SUMPRODUCT((AQ146:AQ150)*(AR146:AR150)),SUMPRODUCT((AQ111:AQ115)*(AR111:AR115)))=0,"",SUM(SUMPRODUCT((AQ118:AQ122)*(AR118:AR122)),SUMPRODUCT((AQ125:AQ129)*(AR125:AR129)),SUMPRODUCT((AQ132:AQ136)*(AR132:AR136)),SUMPRODUCT((AQ139:AQ143)*(AR139:AR143)),SUMPRODUCT((AQ146:AQ150)*(AR146:AR150)),SUMPRODUCT((#REF!)*(#REF!)),SUMPRODUCT((AQ111:AQ115)*(AR111:AR115))))</f>
        <v/>
      </c>
      <c r="AR153" s="228"/>
      <c r="AS153" s="228"/>
      <c r="AT153" s="228"/>
      <c r="AY153" s="235" t="s">
        <v>149</v>
      </c>
      <c r="AZ153" s="64" t="str">
        <f>IF(SUM(SUMPRODUCT((AZ118:AZ122)*(BA118:BA122)),SUMPRODUCT((AZ125:AZ129)*(BA125:BA129)),SUMPRODUCT((AZ132:AZ136)*(BA132:BA136)),SUMPRODUCT((AZ139:AZ143)*(BA139:BA143)),SUMPRODUCT((AZ146:AZ150)*(BA146:BA150)),SUMPRODUCT((AZ111:AZ115)*(BA111:BA115)))=0,"",SUM(SUMPRODUCT((AZ118:AZ122)*(BA118:BA122)),SUMPRODUCT((AZ125:AZ129)*(BA125:BA129)),SUMPRODUCT((AZ132:AZ136)*(BA132:BA136)),SUMPRODUCT((AZ139:AZ143)*(BA139:BA143)),SUMPRODUCT((AZ146:AZ150)*(BA146:BA150)),SUMPRODUCT((#REF!)*(#REF!)),SUMPRODUCT((AZ111:AZ115)*(BA111:BA115))))</f>
        <v/>
      </c>
      <c r="BA153" s="228"/>
      <c r="BB153" s="228"/>
      <c r="BC153" s="228"/>
      <c r="BH153" s="235" t="s">
        <v>149</v>
      </c>
      <c r="BI153" s="64" t="str">
        <f>IF(SUM(SUMPRODUCT((BI118:BI122)*(BJ118:BJ122)),SUMPRODUCT((BI125:BI129)*(BJ125:BJ129)),SUMPRODUCT((BI132:BI136)*(BJ132:BJ136)),SUMPRODUCT((BI139:BI143)*(BJ139:BJ143)),SUMPRODUCT((BI146:BI150)*(BJ146:BJ150)),SUMPRODUCT((BI111:BI115)*(BJ111:BJ115)))=0,"",SUM(SUMPRODUCT((BI118:BI122)*(BJ118:BJ122)),SUMPRODUCT((BI125:BI129)*(BJ125:BJ129)),SUMPRODUCT((BI132:BI136)*(BJ132:BJ136)),SUMPRODUCT((BI139:BI143)*(BJ139:BJ143)),SUMPRODUCT((BI146:BI150)*(BJ146:BJ150)),SUMPRODUCT((#REF!)*(#REF!)),SUMPRODUCT((BI111:BI115)*(BJ111:BJ115))))</f>
        <v/>
      </c>
      <c r="BJ153" s="228"/>
      <c r="BK153" s="228"/>
      <c r="BL153" s="228"/>
      <c r="BQ153" s="235" t="s">
        <v>149</v>
      </c>
      <c r="BR153" s="64" t="str">
        <f>IF(SUM(SUMPRODUCT((BR118:BR122)*(BS118:BS122)),SUMPRODUCT((BR125:BR129)*(BS125:BS129)),SUMPRODUCT((BR132:BR136)*(BS132:BS136)),SUMPRODUCT((BR139:BR143)*(BS139:BS143)),SUMPRODUCT((BR146:BR150)*(BS146:BS150)),SUMPRODUCT((BR111:BR115)*(BS111:BS115)))=0,"",SUM(SUMPRODUCT((BR118:BR122)*(BS118:BS122)),SUMPRODUCT((BR125:BR129)*(BS125:BS129)),SUMPRODUCT((BR132:BR136)*(BS132:BS136)),SUMPRODUCT((BR139:BR143)*(BS139:BS143)),SUMPRODUCT((BR146:BR150)*(BS146:BS150)),SUMPRODUCT((#REF!)*(#REF!)),SUMPRODUCT((BR111:BR115)*(BS111:BS115))))</f>
        <v/>
      </c>
      <c r="BS153" s="228"/>
      <c r="BT153" s="228"/>
      <c r="BU153" s="228"/>
      <c r="BZ153" s="235" t="s">
        <v>149</v>
      </c>
      <c r="CA153" s="64" t="str">
        <f>IF(SUM(SUMPRODUCT((CA118:CA122)*(CB118:CB122)),SUMPRODUCT((CA125:CA129)*(CB125:CB129)),SUMPRODUCT((CA132:CA136)*(CB132:CB136)),SUMPRODUCT((CA139:CA143)*(CB139:CB143)),SUMPRODUCT((CA146:CA150)*(CB146:CB150)),SUMPRODUCT((CA111:CA115)*(CB111:CB115)))=0,"",SUM(SUMPRODUCT((CA118:CA122)*(CB118:CB122)),SUMPRODUCT((CA125:CA129)*(CB125:CB129)),SUMPRODUCT((CA132:CA136)*(CB132:CB136)),SUMPRODUCT((CA139:CA143)*(CB139:CB143)),SUMPRODUCT((CA146:CA150)*(CB146:CB150)),SUMPRODUCT((#REF!)*(#REF!)),SUMPRODUCT((CA111:CA115)*(CB111:CB115))))</f>
        <v/>
      </c>
      <c r="CB153" s="228"/>
      <c r="CC153" s="228"/>
      <c r="CD153" s="228"/>
      <c r="CI153" s="235" t="s">
        <v>149</v>
      </c>
      <c r="CJ153" s="64" t="str">
        <f>IF(SUM(SUMPRODUCT((CJ118:CJ122)*(CK118:CK122)),SUMPRODUCT((CJ125:CJ129)*(CK125:CK129)),SUMPRODUCT((CJ132:CJ136)*(CK132:CK136)),SUMPRODUCT((CJ139:CJ143)*(CK139:CK143)),SUMPRODUCT((CJ146:CJ150)*(CK146:CK150)),SUMPRODUCT((CJ111:CJ115)*(CK111:CK115)))=0,"",SUM(SUMPRODUCT((CJ118:CJ122)*(CK118:CK122)),SUMPRODUCT((CJ125:CJ129)*(CK125:CK129)),SUMPRODUCT((CJ132:CJ136)*(CK132:CK136)),SUMPRODUCT((CJ139:CJ143)*(CK139:CK143)),SUMPRODUCT((CJ146:CJ150)*(CK146:CK150)),SUMPRODUCT((#REF!)*(#REF!)),SUMPRODUCT((CJ111:CJ115)*(CK111:CK115))))</f>
        <v/>
      </c>
      <c r="CK153" s="228"/>
      <c r="CL153" s="228"/>
      <c r="CM153" s="228"/>
      <c r="CR153" s="235" t="s">
        <v>149</v>
      </c>
      <c r="CS153" s="64" t="str">
        <f>IF(SUM(SUMPRODUCT((CS118:CS122)*(CT118:CT122)),SUMPRODUCT((CS125:CS129)*(CT125:CT129)),SUMPRODUCT((CS132:CS136)*(CT132:CT136)),SUMPRODUCT((CS139:CS143)*(CT139:CT143)),SUMPRODUCT((CS146:CS150)*(CT146:CT150)),SUMPRODUCT((CS111:CS115)*(CT111:CT115)))=0,"",SUM(SUMPRODUCT((CS118:CS122)*(CT118:CT122)),SUMPRODUCT((CS125:CS129)*(CT125:CT129)),SUMPRODUCT((CS132:CS136)*(CT132:CT136)),SUMPRODUCT((CS139:CS143)*(CT139:CT143)),SUMPRODUCT((CS146:CS150)*(CT146:CT150)),SUMPRODUCT((#REF!)*(#REF!)),SUMPRODUCT((CS111:CS115)*(CT111:CT115))))</f>
        <v/>
      </c>
      <c r="CT153" s="228"/>
      <c r="CU153" s="228"/>
      <c r="CV153" s="228"/>
      <c r="DA153" s="235" t="s">
        <v>149</v>
      </c>
      <c r="DB153" s="64" t="str">
        <f>IF(SUM(SUMPRODUCT((DB118:DB122)*(DC118:DC122)),SUMPRODUCT((DB125:DB129)*(DC125:DC129)),SUMPRODUCT((DB132:DB136)*(DC132:DC136)),SUMPRODUCT((DB139:DB143)*(DC139:DC143)),SUMPRODUCT((DB146:DB150)*(DC146:DC150)),SUMPRODUCT((DB111:DB115)*(DC111:DC115)))=0,"",SUM(SUMPRODUCT((DB118:DB122)*(DC118:DC122)),SUMPRODUCT((DB125:DB129)*(DC125:DC129)),SUMPRODUCT((DB132:DB136)*(DC132:DC136)),SUMPRODUCT((DB139:DB143)*(DC139:DC143)),SUMPRODUCT((DB146:DB150)*(DC146:DC150)),SUMPRODUCT((#REF!)*(#REF!)),SUMPRODUCT((DB111:DB115)*(DC111:DC115))))</f>
        <v/>
      </c>
      <c r="DC153" s="228"/>
      <c r="DD153" s="228"/>
      <c r="DE153" s="228"/>
      <c r="DJ153" s="235" t="s">
        <v>149</v>
      </c>
      <c r="DK153" s="64" t="str">
        <f>IF(SUM(SUMPRODUCT((DK118:DK122)*(DL118:DL122)),SUMPRODUCT((DK125:DK129)*(DL125:DL129)),SUMPRODUCT((DK132:DK136)*(DL132:DL136)),SUMPRODUCT((DK139:DK143)*(DL139:DL143)),SUMPRODUCT((DK146:DK150)*(DL146:DL150)),SUMPRODUCT((DK111:DK115)*(DL111:DL115)))=0,"",SUM(SUMPRODUCT((DK118:DK122)*(DL118:DL122)),SUMPRODUCT((DK125:DK129)*(DL125:DL129)),SUMPRODUCT((DK132:DK136)*(DL132:DL136)),SUMPRODUCT((DK139:DK143)*(DL139:DL143)),SUMPRODUCT((DK146:DK150)*(DL146:DL150)),SUMPRODUCT((#REF!)*(#REF!)),SUMPRODUCT((DK111:DK115)*(DL111:DL115))))</f>
        <v/>
      </c>
      <c r="DL153" s="228"/>
      <c r="DM153" s="228"/>
      <c r="DN153" s="228"/>
      <c r="DS153" s="235" t="s">
        <v>149</v>
      </c>
      <c r="DT153" s="64" t="str">
        <f>IF(SUM(SUMPRODUCT((DT118:DT122)*(DU118:DU122)),SUMPRODUCT((DT125:DT129)*(DU125:DU129)),SUMPRODUCT((DT132:DT136)*(DU132:DU136)),SUMPRODUCT((DT139:DT143)*(DU139:DU143)),SUMPRODUCT((DT146:DT150)*(DU146:DU150)),SUMPRODUCT((DT111:DT115)*(DU111:DU115)))=0,"",SUM(SUMPRODUCT((DT118:DT122)*(DU118:DU122)),SUMPRODUCT((DT125:DT129)*(DU125:DU129)),SUMPRODUCT((DT132:DT136)*(DU132:DU136)),SUMPRODUCT((DT139:DT143)*(DU139:DU143)),SUMPRODUCT((DT146:DT150)*(DU146:DU150)),SUMPRODUCT((#REF!)*(#REF!)),SUMPRODUCT((DT111:DT115)*(DU111:DU115))))</f>
        <v/>
      </c>
      <c r="DU153" s="228"/>
      <c r="DV153" s="228"/>
      <c r="DW153" s="228"/>
      <c r="EB153" s="235" t="s">
        <v>149</v>
      </c>
      <c r="EC153" s="64" t="str">
        <f>IF(SUM(SUMPRODUCT((EC118:EC122)*(ED118:ED122)),SUMPRODUCT((EC125:EC129)*(ED125:ED129)),SUMPRODUCT((EC132:EC136)*(ED132:ED136)),SUMPRODUCT((EC139:EC143)*(ED139:ED143)),SUMPRODUCT((EC146:EC150)*(ED146:ED150)),SUMPRODUCT((EC111:EC115)*(ED111:ED115)))=0,"",SUM(SUMPRODUCT((EC118:EC122)*(ED118:ED122)),SUMPRODUCT((EC125:EC129)*(ED125:ED129)),SUMPRODUCT((EC132:EC136)*(ED132:ED136)),SUMPRODUCT((EC139:EC143)*(ED139:ED143)),SUMPRODUCT((EC146:EC150)*(ED146:ED150)),SUMPRODUCT((#REF!)*(#REF!)),SUMPRODUCT((EC111:EC115)*(ED111:ED115))))</f>
        <v/>
      </c>
      <c r="ED153" s="228"/>
      <c r="EE153" s="228"/>
      <c r="EF153" s="228"/>
      <c r="EK153" s="235" t="s">
        <v>149</v>
      </c>
      <c r="EL153" s="64" t="str">
        <f>IF(SUM(SUMPRODUCT((EL118:EL122)*(EM118:EM122)),SUMPRODUCT((EL125:EL129)*(EM125:EM129)),SUMPRODUCT((EL132:EL136)*(EM132:EM136)),SUMPRODUCT((EL139:EL143)*(EM139:EM143)),SUMPRODUCT((EL146:EL150)*(EM146:EM150)),SUMPRODUCT((EL111:EL115)*(EM111:EM115)))=0,"",SUM(SUMPRODUCT((EL118:EL122)*(EM118:EM122)),SUMPRODUCT((EL125:EL129)*(EM125:EM129)),SUMPRODUCT((EL132:EL136)*(EM132:EM136)),SUMPRODUCT((EL139:EL143)*(EM139:EM143)),SUMPRODUCT((EL146:EL150)*(EM146:EM150)),SUMPRODUCT((#REF!)*(#REF!)),SUMPRODUCT((EL111:EL115)*(EM111:EM115))))</f>
        <v/>
      </c>
      <c r="EM153" s="228"/>
      <c r="EN153" s="228"/>
      <c r="EO153" s="228"/>
      <c r="ET153" s="235" t="s">
        <v>149</v>
      </c>
      <c r="EU153" s="64" t="str">
        <f>IF(SUM(SUMPRODUCT((EU118:EU122)*(EV118:EV122)),SUMPRODUCT((EU125:EU129)*(EV125:EV129)),SUMPRODUCT((EU132:EU136)*(EV132:EV136)),SUMPRODUCT((EU139:EU143)*(EV139:EV143)),SUMPRODUCT((EU146:EU150)*(EV146:EV150)),SUMPRODUCT((EU111:EU115)*(EV111:EV115)))=0,"",SUM(SUMPRODUCT((EU118:EU122)*(EV118:EV122)),SUMPRODUCT((EU125:EU129)*(EV125:EV129)),SUMPRODUCT((EU132:EU136)*(EV132:EV136)),SUMPRODUCT((EU139:EU143)*(EV139:EV143)),SUMPRODUCT((EU146:EU150)*(EV146:EV150)),SUMPRODUCT((#REF!)*(#REF!)),SUMPRODUCT((EU111:EU115)*(EV111:EV115))))</f>
        <v/>
      </c>
      <c r="EV153" s="228"/>
      <c r="EW153" s="228"/>
      <c r="EX153" s="228"/>
      <c r="FC153" s="235" t="s">
        <v>149</v>
      </c>
      <c r="FD153" s="64" t="str">
        <f>IF(SUM(SUMPRODUCT((FD118:FD122)*(FE118:FE122)),SUMPRODUCT((FD125:FD129)*(FE125:FE129)),SUMPRODUCT((FD132:FD136)*(FE132:FE136)),SUMPRODUCT((FD139:FD143)*(FE139:FE143)),SUMPRODUCT((FD146:FD150)*(FE146:FE150)),SUMPRODUCT((FD111:FD115)*(FE111:FE115)))=0,"",SUM(SUMPRODUCT((FD118:FD122)*(FE118:FE122)),SUMPRODUCT((FD125:FD129)*(FE125:FE129)),SUMPRODUCT((FD132:FD136)*(FE132:FE136)),SUMPRODUCT((FD139:FD143)*(FE139:FE143)),SUMPRODUCT((FD146:FD150)*(FE146:FE150)),SUMPRODUCT((#REF!)*(#REF!)),SUMPRODUCT((FD111:FD115)*(FE111:FE115))))</f>
        <v/>
      </c>
      <c r="FE153" s="228"/>
      <c r="FF153" s="228"/>
      <c r="FG153" s="228"/>
      <c r="FL153" s="235" t="s">
        <v>149</v>
      </c>
      <c r="FM153" s="64" t="str">
        <f>IF(SUM(SUMPRODUCT((FM118:FM122)*(FN118:FN122)),SUMPRODUCT((FM125:FM129)*(FN125:FN129)),SUMPRODUCT((FM132:FM136)*(FN132:FN136)),SUMPRODUCT((FM139:FM143)*(FN139:FN143)),SUMPRODUCT((FM146:FM150)*(FN146:FN150)),SUMPRODUCT((FM111:FM115)*(FN111:FN115)))=0,"",SUM(SUMPRODUCT((FM118:FM122)*(FN118:FN122)),SUMPRODUCT((FM125:FM129)*(FN125:FN129)),SUMPRODUCT((FM132:FM136)*(FN132:FN136)),SUMPRODUCT((FM139:FM143)*(FN139:FN143)),SUMPRODUCT((FM146:FM150)*(FN146:FN150)),SUMPRODUCT((#REF!)*(#REF!)),SUMPRODUCT((FM111:FM115)*(FN111:FN115))))</f>
        <v/>
      </c>
      <c r="FN153" s="228"/>
      <c r="FO153" s="228"/>
      <c r="FP153" s="228"/>
      <c r="FU153" s="235" t="s">
        <v>149</v>
      </c>
      <c r="FV153" s="64" t="str">
        <f>IF(SUM(SUMPRODUCT((FV118:FV122)*(FW118:FW122)),SUMPRODUCT((FV125:FV129)*(FW125:FW129)),SUMPRODUCT((FV132:FV136)*(FW132:FW136)),SUMPRODUCT((FV139:FV143)*(FW139:FW143)),SUMPRODUCT((FV146:FV150)*(FW146:FW150)),SUMPRODUCT((FV111:FV115)*(FW111:FW115)))=0,"",SUM(SUMPRODUCT((FV118:FV122)*(FW118:FW122)),SUMPRODUCT((FV125:FV129)*(FW125:FW129)),SUMPRODUCT((FV132:FV136)*(FW132:FW136)),SUMPRODUCT((FV139:FV143)*(FW139:FW143)),SUMPRODUCT((FV146:FV150)*(FW146:FW150)),SUMPRODUCT((#REF!)*(#REF!)),SUMPRODUCT((FV111:FV115)*(FW111:FW115))))</f>
        <v/>
      </c>
      <c r="FW153" s="228"/>
      <c r="FX153" s="228"/>
      <c r="FY153" s="228"/>
      <c r="GD153" s="235" t="s">
        <v>149</v>
      </c>
      <c r="GE153" s="64" t="str">
        <f>IF(SUM(SUMPRODUCT((GE118:GE122)*(GF118:GF122)),SUMPRODUCT((GE125:GE129)*(GF125:GF129)),SUMPRODUCT((GE132:GE136)*(GF132:GF136)),SUMPRODUCT((GE139:GE143)*(GF139:GF143)),SUMPRODUCT((GE146:GE150)*(GF146:GF150)),SUMPRODUCT((GE111:GE115)*(GF111:GF115)))=0,"",SUM(SUMPRODUCT((GE118:GE122)*(GF118:GF122)),SUMPRODUCT((GE125:GE129)*(GF125:GF129)),SUMPRODUCT((GE132:GE136)*(GF132:GF136)),SUMPRODUCT((GE139:GE143)*(GF139:GF143)),SUMPRODUCT((GE146:GE150)*(GF146:GF150)),SUMPRODUCT((#REF!)*(#REF!)),SUMPRODUCT((GE111:GE115)*(GF111:GF115))))</f>
        <v/>
      </c>
      <c r="GF153" s="228"/>
      <c r="GG153" s="228"/>
      <c r="GH153" s="228"/>
      <c r="GM153" s="235" t="s">
        <v>149</v>
      </c>
      <c r="GN153" s="64" t="str">
        <f>IF(SUM(SUMPRODUCT((GN118:GN122)*(GO118:GO122)),SUMPRODUCT((GN125:GN129)*(GO125:GO129)),SUMPRODUCT((GN132:GN136)*(GO132:GO136)),SUMPRODUCT((GN139:GN143)*(GO139:GO143)),SUMPRODUCT((GN146:GN150)*(GO146:GO150)),SUMPRODUCT((GN111:GN115)*(GO111:GO115)))=0,"",SUM(SUMPRODUCT((GN118:GN122)*(GO118:GO122)),SUMPRODUCT((GN125:GN129)*(GO125:GO129)),SUMPRODUCT((GN132:GN136)*(GO132:GO136)),SUMPRODUCT((GN139:GN143)*(GO139:GO143)),SUMPRODUCT((GN146:GN150)*(GO146:GO150)),SUMPRODUCT((#REF!)*(#REF!)),SUMPRODUCT((GN111:GN115)*(GO111:GO115))))</f>
        <v/>
      </c>
      <c r="GO153" s="228"/>
      <c r="GP153" s="228"/>
      <c r="GQ153" s="228"/>
      <c r="GV153" s="235" t="s">
        <v>149</v>
      </c>
      <c r="GW153" s="64" t="str">
        <f>IF(SUM(SUMPRODUCT((GW118:GW122)*(GX118:GX122)),SUMPRODUCT((GW125:GW129)*(GX125:GX129)),SUMPRODUCT((GW132:GW136)*(GX132:GX136)),SUMPRODUCT((GW139:GW143)*(GX139:GX143)),SUMPRODUCT((GW146:GW150)*(GX146:GX150)),SUMPRODUCT((GW111:GW115)*(GX111:GX115)))=0,"",SUM(SUMPRODUCT((GW118:GW122)*(GX118:GX122)),SUMPRODUCT((GW125:GW129)*(GX125:GX129)),SUMPRODUCT((GW132:GW136)*(GX132:GX136)),SUMPRODUCT((GW139:GW143)*(GX139:GX143)),SUMPRODUCT((GW146:GW150)*(GX146:GX150)),SUMPRODUCT((#REF!)*(#REF!)),SUMPRODUCT((GW111:GW115)*(GX111:GX115))))</f>
        <v/>
      </c>
      <c r="GX153" s="228"/>
      <c r="GY153" s="228"/>
      <c r="GZ153" s="228"/>
      <c r="HE153" s="235" t="s">
        <v>149</v>
      </c>
      <c r="HF153" s="64" t="str">
        <f>IF(SUM(SUMPRODUCT((HF118:HF122)*(HG118:HG122)),SUMPRODUCT((HF125:HF129)*(HG125:HG129)),SUMPRODUCT((HF132:HF136)*(HG132:HG136)),SUMPRODUCT((HF139:HF143)*(HG139:HG143)),SUMPRODUCT((HF146:HF150)*(HG146:HG150)),SUMPRODUCT((HF111:HF115)*(HG111:HG115)))=0,"",SUM(SUMPRODUCT((HF118:HF122)*(HG118:HG122)),SUMPRODUCT((HF125:HF129)*(HG125:HG129)),SUMPRODUCT((HF132:HF136)*(HG132:HG136)),SUMPRODUCT((HF139:HF143)*(HG139:HG143)),SUMPRODUCT((HF146:HF150)*(HG146:HG150)),SUMPRODUCT((#REF!)*(#REF!)),SUMPRODUCT((HF111:HF115)*(HG111:HG115))))</f>
        <v/>
      </c>
      <c r="HG153" s="228"/>
      <c r="HH153" s="228"/>
      <c r="HI153" s="228"/>
    </row>
    <row r="154" spans="3:217" hidden="1" outlineLevel="1">
      <c r="F154" s="235" t="s">
        <v>155</v>
      </c>
      <c r="G154" s="64" t="str">
        <f>IF(SUM(SUMPRODUCT((G118:G122)*(I118:I122)),SUMPRODUCT((G125:G129)*(I125:I129)),SUMPRODUCT((G132:G136)*(I132:I136)),SUMPRODUCT((G139:G143)*(I139:I143)),SUMPRODUCT((G146:G150)*(I146:I150)),SUMPRODUCT((G111:G115)*(I111:I115)))=0,"",SUM(SUMPRODUCT((G118:G122)*(I118:I122)),SUMPRODUCT((G125:G129)*(I125:I129)),SUMPRODUCT((G132:G136)*(I132:I136)),SUMPRODUCT((G139:G143)*(I139:I143)),SUMPRODUCT((G146:G150)*(I146:I150)),SUMPRODUCT((G111:G115)*(I111:I115))))</f>
        <v/>
      </c>
      <c r="H154" s="228"/>
      <c r="I154" s="228"/>
      <c r="J154" s="228"/>
      <c r="O154" s="235" t="s">
        <v>155</v>
      </c>
      <c r="P154" s="64" t="str">
        <f>IF(SUM(SUMPRODUCT((P118:P122)*(R118:R122)),SUMPRODUCT((P125:P129)*(R125:R129)),SUMPRODUCT((P132:P136)*(R132:R136)),SUMPRODUCT((P139:P143)*(R139:R143)),SUMPRODUCT((P146:P150)*(R146:R150)),SUMPRODUCT((P111:P115)*(R111:R115)))=0,"",SUM(SUMPRODUCT((P118:P122)*(R118:R122)),SUMPRODUCT((P125:P129)*(R125:R129)),SUMPRODUCT((P132:P136)*(R132:R136)),SUMPRODUCT((P139:P143)*(R139:R143)),SUMPRODUCT((P146:P150)*(R146:R150)),SUMPRODUCT((P111:P115)*(R111:R115))))</f>
        <v/>
      </c>
      <c r="Q154" s="228"/>
      <c r="R154" s="228"/>
      <c r="S154" s="228"/>
      <c r="X154" s="235" t="s">
        <v>155</v>
      </c>
      <c r="Y154" s="64" t="str">
        <f>IF(SUM(SUMPRODUCT((Y118:Y122)*(AA118:AA122)),SUMPRODUCT((Y125:Y129)*(AA125:AA129)),SUMPRODUCT((Y132:Y136)*(AA132:AA136)),SUMPRODUCT((Y139:Y143)*(AA139:AA143)),SUMPRODUCT((Y146:Y150)*(AA146:AA150)),SUMPRODUCT((Y111:Y115)*(AA111:AA115)))=0,"",SUM(SUMPRODUCT((Y118:Y122)*(AA118:AA122)),SUMPRODUCT((Y125:Y129)*(AA125:AA129)),SUMPRODUCT((Y132:Y136)*(AA132:AA136)),SUMPRODUCT((Y139:Y143)*(AA139:AA143)),SUMPRODUCT((Y146:Y150)*(AA146:AA150)),SUMPRODUCT((Y111:Y115)*(AA111:AA115))))</f>
        <v/>
      </c>
      <c r="Z154" s="228"/>
      <c r="AA154" s="228"/>
      <c r="AB154" s="228"/>
      <c r="AG154" s="235" t="s">
        <v>155</v>
      </c>
      <c r="AH154" s="64" t="str">
        <f>IF(SUM(SUMPRODUCT((AH118:AH122)*(AJ118:AJ122)),SUMPRODUCT((AH125:AH129)*(AJ125:AJ129)),SUMPRODUCT((AH132:AH136)*(AJ132:AJ136)),SUMPRODUCT((AH139:AH143)*(AJ139:AJ143)),SUMPRODUCT((AH146:AH150)*(AJ146:AJ150)),SUMPRODUCT((AH111:AH115)*(AJ111:AJ115)))=0,"",SUM(SUMPRODUCT((AH118:AH122)*(AJ118:AJ122)),SUMPRODUCT((AH125:AH129)*(AJ125:AJ129)),SUMPRODUCT((AH132:AH136)*(AJ132:AJ136)),SUMPRODUCT((AH139:AH143)*(AJ139:AJ143)),SUMPRODUCT((AH146:AH150)*(AJ146:AJ150)),SUMPRODUCT((AH111:AH115)*(AJ111:AJ115))))</f>
        <v/>
      </c>
      <c r="AI154" s="228"/>
      <c r="AJ154" s="228"/>
      <c r="AK154" s="228"/>
      <c r="AP154" s="235" t="s">
        <v>155</v>
      </c>
      <c r="AQ154" s="64" t="str">
        <f>IF(SUM(SUMPRODUCT((AQ118:AQ122)*(AS118:AS122)),SUMPRODUCT((AQ125:AQ129)*(AS125:AS129)),SUMPRODUCT((AQ132:AQ136)*(AS132:AS136)),SUMPRODUCT((AQ139:AQ143)*(AS139:AS143)),SUMPRODUCT((AQ146:AQ150)*(AS146:AS150)),SUMPRODUCT((AQ111:AQ115)*(AS111:AS115)))=0,"",SUM(SUMPRODUCT((AQ118:AQ122)*(AS118:AS122)),SUMPRODUCT((AQ125:AQ129)*(AS125:AS129)),SUMPRODUCT((AQ132:AQ136)*(AS132:AS136)),SUMPRODUCT((AQ139:AQ143)*(AS139:AS143)),SUMPRODUCT((AQ146:AQ150)*(AS146:AS150)),SUMPRODUCT((AQ111:AQ115)*(AS111:AS115))))</f>
        <v/>
      </c>
      <c r="AR154" s="228"/>
      <c r="AS154" s="228"/>
      <c r="AT154" s="228"/>
      <c r="AY154" s="235" t="s">
        <v>155</v>
      </c>
      <c r="AZ154" s="64" t="str">
        <f>IF(SUM(SUMPRODUCT((AZ118:AZ122)*(BB118:BB122)),SUMPRODUCT((AZ125:AZ129)*(BB125:BB129)),SUMPRODUCT((AZ132:AZ136)*(BB132:BB136)),SUMPRODUCT((AZ139:AZ143)*(BB139:BB143)),SUMPRODUCT((AZ146:AZ150)*(BB146:BB150)),SUMPRODUCT((AZ111:AZ115)*(BB111:BB115)))=0,"",SUM(SUMPRODUCT((AZ118:AZ122)*(BB118:BB122)),SUMPRODUCT((AZ125:AZ129)*(BB125:BB129)),SUMPRODUCT((AZ132:AZ136)*(BB132:BB136)),SUMPRODUCT((AZ139:AZ143)*(BB139:BB143)),SUMPRODUCT((AZ146:AZ150)*(BB146:BB150)),SUMPRODUCT((AZ111:AZ115)*(BB111:BB115))))</f>
        <v/>
      </c>
      <c r="BA154" s="228"/>
      <c r="BB154" s="228"/>
      <c r="BC154" s="228"/>
      <c r="BH154" s="235" t="s">
        <v>155</v>
      </c>
      <c r="BI154" s="64" t="str">
        <f>IF(SUM(SUMPRODUCT((BI118:BI122)*(BK118:BK122)),SUMPRODUCT((BI125:BI129)*(BK125:BK129)),SUMPRODUCT((BI132:BI136)*(BK132:BK136)),SUMPRODUCT((BI139:BI143)*(BK139:BK143)),SUMPRODUCT((BI146:BI150)*(BK146:BK150)),SUMPRODUCT((BI111:BI115)*(BK111:BK115)))=0,"",SUM(SUMPRODUCT((BI118:BI122)*(BK118:BK122)),SUMPRODUCT((BI125:BI129)*(BK125:BK129)),SUMPRODUCT((BI132:BI136)*(BK132:BK136)),SUMPRODUCT((BI139:BI143)*(BK139:BK143)),SUMPRODUCT((BI146:BI150)*(BK146:BK150)),SUMPRODUCT((BI111:BI115)*(BK111:BK115))))</f>
        <v/>
      </c>
      <c r="BJ154" s="228"/>
      <c r="BK154" s="228"/>
      <c r="BL154" s="228"/>
      <c r="BQ154" s="235" t="s">
        <v>155</v>
      </c>
      <c r="BR154" s="64" t="str">
        <f>IF(SUM(SUMPRODUCT((BR118:BR122)*(BT118:BT122)),SUMPRODUCT((BR125:BR129)*(BT125:BT129)),SUMPRODUCT((BR132:BR136)*(BT132:BT136)),SUMPRODUCT((BR139:BR143)*(BT139:BT143)),SUMPRODUCT((BR146:BR150)*(BT146:BT150)),SUMPRODUCT((BR111:BR115)*(BT111:BT115)))=0,"",SUM(SUMPRODUCT((BR118:BR122)*(BT118:BT122)),SUMPRODUCT((BR125:BR129)*(BT125:BT129)),SUMPRODUCT((BR132:BR136)*(BT132:BT136)),SUMPRODUCT((BR139:BR143)*(BT139:BT143)),SUMPRODUCT((BR146:BR150)*(BT146:BT150)),SUMPRODUCT((BR111:BR115)*(BT111:BT115))))</f>
        <v/>
      </c>
      <c r="BS154" s="228"/>
      <c r="BT154" s="228"/>
      <c r="BU154" s="228"/>
      <c r="BZ154" s="235" t="s">
        <v>155</v>
      </c>
      <c r="CA154" s="64" t="str">
        <f>IF(SUM(SUMPRODUCT((CA118:CA122)*(CC118:CC122)),SUMPRODUCT((CA125:CA129)*(CC125:CC129)),SUMPRODUCT((CA132:CA136)*(CC132:CC136)),SUMPRODUCT((CA139:CA143)*(CC139:CC143)),SUMPRODUCT((CA146:CA150)*(CC146:CC150)),SUMPRODUCT((CA111:CA115)*(CC111:CC115)))=0,"",SUM(SUMPRODUCT((CA118:CA122)*(CC118:CC122)),SUMPRODUCT((CA125:CA129)*(CC125:CC129)),SUMPRODUCT((CA132:CA136)*(CC132:CC136)),SUMPRODUCT((CA139:CA143)*(CC139:CC143)),SUMPRODUCT((CA146:CA150)*(CC146:CC150)),SUMPRODUCT((CA111:CA115)*(CC111:CC115))))</f>
        <v/>
      </c>
      <c r="CB154" s="228"/>
      <c r="CC154" s="228"/>
      <c r="CD154" s="228"/>
      <c r="CI154" s="235" t="s">
        <v>155</v>
      </c>
      <c r="CJ154" s="64" t="str">
        <f>IF(SUM(SUMPRODUCT((CJ118:CJ122)*(CL118:CL122)),SUMPRODUCT((CJ125:CJ129)*(CL125:CL129)),SUMPRODUCT((CJ132:CJ136)*(CL132:CL136)),SUMPRODUCT((CJ139:CJ143)*(CL139:CL143)),SUMPRODUCT((CJ146:CJ150)*(CL146:CL150)),SUMPRODUCT((CJ111:CJ115)*(CL111:CL115)))=0,"",SUM(SUMPRODUCT((CJ118:CJ122)*(CL118:CL122)),SUMPRODUCT((CJ125:CJ129)*(CL125:CL129)),SUMPRODUCT((CJ132:CJ136)*(CL132:CL136)),SUMPRODUCT((CJ139:CJ143)*(CL139:CL143)),SUMPRODUCT((CJ146:CJ150)*(CL146:CL150)),SUMPRODUCT((CJ111:CJ115)*(CL111:CL115))))</f>
        <v/>
      </c>
      <c r="CK154" s="228"/>
      <c r="CL154" s="228"/>
      <c r="CM154" s="228"/>
      <c r="CR154" s="235" t="s">
        <v>155</v>
      </c>
      <c r="CS154" s="64" t="str">
        <f>IF(SUM(SUMPRODUCT((CS118:CS122)*(CU118:CU122)),SUMPRODUCT((CS125:CS129)*(CU125:CU129)),SUMPRODUCT((CS132:CS136)*(CU132:CU136)),SUMPRODUCT((CS139:CS143)*(CU139:CU143)),SUMPRODUCT((CS146:CS150)*(CU146:CU150)),SUMPRODUCT((CS111:CS115)*(CU111:CU115)))=0,"",SUM(SUMPRODUCT((CS118:CS122)*(CU118:CU122)),SUMPRODUCT((CS125:CS129)*(CU125:CU129)),SUMPRODUCT((CS132:CS136)*(CU132:CU136)),SUMPRODUCT((CS139:CS143)*(CU139:CU143)),SUMPRODUCT((CS146:CS150)*(CU146:CU150)),SUMPRODUCT((CS111:CS115)*(CU111:CU115))))</f>
        <v/>
      </c>
      <c r="CT154" s="228"/>
      <c r="CU154" s="228"/>
      <c r="CV154" s="228"/>
      <c r="DA154" s="235" t="s">
        <v>155</v>
      </c>
      <c r="DB154" s="64" t="str">
        <f>IF(SUM(SUMPRODUCT((DB118:DB122)*(DD118:DD122)),SUMPRODUCT((DB125:DB129)*(DD125:DD129)),SUMPRODUCT((DB132:DB136)*(DD132:DD136)),SUMPRODUCT((DB139:DB143)*(DD139:DD143)),SUMPRODUCT((DB146:DB150)*(DD146:DD150)),SUMPRODUCT((DB111:DB115)*(DD111:DD115)))=0,"",SUM(SUMPRODUCT((DB118:DB122)*(DD118:DD122)),SUMPRODUCT((DB125:DB129)*(DD125:DD129)),SUMPRODUCT((DB132:DB136)*(DD132:DD136)),SUMPRODUCT((DB139:DB143)*(DD139:DD143)),SUMPRODUCT((DB146:DB150)*(DD146:DD150)),SUMPRODUCT((DB111:DB115)*(DD111:DD115))))</f>
        <v/>
      </c>
      <c r="DC154" s="228"/>
      <c r="DD154" s="228"/>
      <c r="DE154" s="228"/>
      <c r="DJ154" s="235" t="s">
        <v>155</v>
      </c>
      <c r="DK154" s="64" t="str">
        <f>IF(SUM(SUMPRODUCT((DK118:DK122)*(DM118:DM122)),SUMPRODUCT((DK125:DK129)*(DM125:DM129)),SUMPRODUCT((DK132:DK136)*(DM132:DM136)),SUMPRODUCT((DK139:DK143)*(DM139:DM143)),SUMPRODUCT((DK146:DK150)*(DM146:DM150)),SUMPRODUCT((DK111:DK115)*(DM111:DM115)))=0,"",SUM(SUMPRODUCT((DK118:DK122)*(DM118:DM122)),SUMPRODUCT((DK125:DK129)*(DM125:DM129)),SUMPRODUCT((DK132:DK136)*(DM132:DM136)),SUMPRODUCT((DK139:DK143)*(DM139:DM143)),SUMPRODUCT((DK146:DK150)*(DM146:DM150)),SUMPRODUCT((DK111:DK115)*(DM111:DM115))))</f>
        <v/>
      </c>
      <c r="DL154" s="228"/>
      <c r="DM154" s="228"/>
      <c r="DN154" s="228"/>
      <c r="DS154" s="235" t="s">
        <v>155</v>
      </c>
      <c r="DT154" s="64" t="str">
        <f>IF(SUM(SUMPRODUCT((DT118:DT122)*(DV118:DV122)),SUMPRODUCT((DT125:DT129)*(DV125:DV129)),SUMPRODUCT((DT132:DT136)*(DV132:DV136)),SUMPRODUCT((DT139:DT143)*(DV139:DV143)),SUMPRODUCT((DT146:DT150)*(DV146:DV150)),SUMPRODUCT((DT111:DT115)*(DV111:DV115)))=0,"",SUM(SUMPRODUCT((DT118:DT122)*(DV118:DV122)),SUMPRODUCT((DT125:DT129)*(DV125:DV129)),SUMPRODUCT((DT132:DT136)*(DV132:DV136)),SUMPRODUCT((DT139:DT143)*(DV139:DV143)),SUMPRODUCT((DT146:DT150)*(DV146:DV150)),SUMPRODUCT((DT111:DT115)*(DV111:DV115))))</f>
        <v/>
      </c>
      <c r="DU154" s="228"/>
      <c r="DV154" s="228"/>
      <c r="DW154" s="228"/>
      <c r="EB154" s="235" t="s">
        <v>155</v>
      </c>
      <c r="EC154" s="64" t="str">
        <f>IF(SUM(SUMPRODUCT((EC118:EC122)*(EE118:EE122)),SUMPRODUCT((EC125:EC129)*(EE125:EE129)),SUMPRODUCT((EC132:EC136)*(EE132:EE136)),SUMPRODUCT((EC139:EC143)*(EE139:EE143)),SUMPRODUCT((EC146:EC150)*(EE146:EE150)),SUMPRODUCT((EC111:EC115)*(EE111:EE115)))=0,"",SUM(SUMPRODUCT((EC118:EC122)*(EE118:EE122)),SUMPRODUCT((EC125:EC129)*(EE125:EE129)),SUMPRODUCT((EC132:EC136)*(EE132:EE136)),SUMPRODUCT((EC139:EC143)*(EE139:EE143)),SUMPRODUCT((EC146:EC150)*(EE146:EE150)),SUMPRODUCT((EC111:EC115)*(EE111:EE115))))</f>
        <v/>
      </c>
      <c r="ED154" s="228"/>
      <c r="EE154" s="228"/>
      <c r="EF154" s="228"/>
      <c r="EK154" s="235" t="s">
        <v>155</v>
      </c>
      <c r="EL154" s="64" t="str">
        <f>IF(SUM(SUMPRODUCT((EL118:EL122)*(EN118:EN122)),SUMPRODUCT((EL125:EL129)*(EN125:EN129)),SUMPRODUCT((EL132:EL136)*(EN132:EN136)),SUMPRODUCT((EL139:EL143)*(EN139:EN143)),SUMPRODUCT((EL146:EL150)*(EN146:EN150)),SUMPRODUCT((EL111:EL115)*(EN111:EN115)))=0,"",SUM(SUMPRODUCT((EL118:EL122)*(EN118:EN122)),SUMPRODUCT((EL125:EL129)*(EN125:EN129)),SUMPRODUCT((EL132:EL136)*(EN132:EN136)),SUMPRODUCT((EL139:EL143)*(EN139:EN143)),SUMPRODUCT((EL146:EL150)*(EN146:EN150)),SUMPRODUCT((EL111:EL115)*(EN111:EN115))))</f>
        <v/>
      </c>
      <c r="EM154" s="228"/>
      <c r="EN154" s="228"/>
      <c r="EO154" s="228"/>
      <c r="ET154" s="235" t="s">
        <v>155</v>
      </c>
      <c r="EU154" s="64" t="str">
        <f>IF(SUM(SUMPRODUCT((EU118:EU122)*(EW118:EW122)),SUMPRODUCT((EU125:EU129)*(EW125:EW129)),SUMPRODUCT((EU132:EU136)*(EW132:EW136)),SUMPRODUCT((EU139:EU143)*(EW139:EW143)),SUMPRODUCT((EU146:EU150)*(EW146:EW150)),SUMPRODUCT((EU111:EU115)*(EW111:EW115)))=0,"",SUM(SUMPRODUCT((EU118:EU122)*(EW118:EW122)),SUMPRODUCT((EU125:EU129)*(EW125:EW129)),SUMPRODUCT((EU132:EU136)*(EW132:EW136)),SUMPRODUCT((EU139:EU143)*(EW139:EW143)),SUMPRODUCT((EU146:EU150)*(EW146:EW150)),SUMPRODUCT((EU111:EU115)*(EW111:EW115))))</f>
        <v/>
      </c>
      <c r="EV154" s="228"/>
      <c r="EW154" s="228"/>
      <c r="EX154" s="228"/>
      <c r="FC154" s="235" t="s">
        <v>155</v>
      </c>
      <c r="FD154" s="64" t="str">
        <f>IF(SUM(SUMPRODUCT((FD118:FD122)*(FF118:FF122)),SUMPRODUCT((FD125:FD129)*(FF125:FF129)),SUMPRODUCT((FD132:FD136)*(FF132:FF136)),SUMPRODUCT((FD139:FD143)*(FF139:FF143)),SUMPRODUCT((FD146:FD150)*(FF146:FF150)),SUMPRODUCT((FD111:FD115)*(FF111:FF115)))=0,"",SUM(SUMPRODUCT((FD118:FD122)*(FF118:FF122)),SUMPRODUCT((FD125:FD129)*(FF125:FF129)),SUMPRODUCT((FD132:FD136)*(FF132:FF136)),SUMPRODUCT((FD139:FD143)*(FF139:FF143)),SUMPRODUCT((FD146:FD150)*(FF146:FF150)),SUMPRODUCT((FD111:FD115)*(FF111:FF115))))</f>
        <v/>
      </c>
      <c r="FE154" s="228"/>
      <c r="FF154" s="228"/>
      <c r="FG154" s="228"/>
      <c r="FL154" s="235" t="s">
        <v>155</v>
      </c>
      <c r="FM154" s="64" t="str">
        <f>IF(SUM(SUMPRODUCT((FM118:FM122)*(FO118:FO122)),SUMPRODUCT((FM125:FM129)*(FO125:FO129)),SUMPRODUCT((FM132:FM136)*(FO132:FO136)),SUMPRODUCT((FM139:FM143)*(FO139:FO143)),SUMPRODUCT((FM146:FM150)*(FO146:FO150)),SUMPRODUCT((FM111:FM115)*(FO111:FO115)))=0,"",SUM(SUMPRODUCT((FM118:FM122)*(FO118:FO122)),SUMPRODUCT((FM125:FM129)*(FO125:FO129)),SUMPRODUCT((FM132:FM136)*(FO132:FO136)),SUMPRODUCT((FM139:FM143)*(FO139:FO143)),SUMPRODUCT((FM146:FM150)*(FO146:FO150)),SUMPRODUCT((FM111:FM115)*(FO111:FO115))))</f>
        <v/>
      </c>
      <c r="FN154" s="228"/>
      <c r="FO154" s="228"/>
      <c r="FP154" s="228"/>
      <c r="FU154" s="235" t="s">
        <v>155</v>
      </c>
      <c r="FV154" s="64" t="str">
        <f>IF(SUM(SUMPRODUCT((FV118:FV122)*(FX118:FX122)),SUMPRODUCT((FV125:FV129)*(FX125:FX129)),SUMPRODUCT((FV132:FV136)*(FX132:FX136)),SUMPRODUCT((FV139:FV143)*(FX139:FX143)),SUMPRODUCT((FV146:FV150)*(FX146:FX150)),SUMPRODUCT((FV111:FV115)*(FX111:FX115)))=0,"",SUM(SUMPRODUCT((FV118:FV122)*(FX118:FX122)),SUMPRODUCT((FV125:FV129)*(FX125:FX129)),SUMPRODUCT((FV132:FV136)*(FX132:FX136)),SUMPRODUCT((FV139:FV143)*(FX139:FX143)),SUMPRODUCT((FV146:FV150)*(FX146:FX150)),SUMPRODUCT((FV111:FV115)*(FX111:FX115))))</f>
        <v/>
      </c>
      <c r="FW154" s="228"/>
      <c r="FX154" s="228"/>
      <c r="FY154" s="228"/>
      <c r="GD154" s="235" t="s">
        <v>155</v>
      </c>
      <c r="GE154" s="64" t="str">
        <f>IF(SUM(SUMPRODUCT((GE118:GE122)*(GG118:GG122)),SUMPRODUCT((GE125:GE129)*(GG125:GG129)),SUMPRODUCT((GE132:GE136)*(GG132:GG136)),SUMPRODUCT((GE139:GE143)*(GG139:GG143)),SUMPRODUCT((GE146:GE150)*(GG146:GG150)),SUMPRODUCT((GE111:GE115)*(GG111:GG115)))=0,"",SUM(SUMPRODUCT((GE118:GE122)*(GG118:GG122)),SUMPRODUCT((GE125:GE129)*(GG125:GG129)),SUMPRODUCT((GE132:GE136)*(GG132:GG136)),SUMPRODUCT((GE139:GE143)*(GG139:GG143)),SUMPRODUCT((GE146:GE150)*(GG146:GG150)),SUMPRODUCT((GE111:GE115)*(GG111:GG115))))</f>
        <v/>
      </c>
      <c r="GF154" s="228"/>
      <c r="GG154" s="228"/>
      <c r="GH154" s="228"/>
      <c r="GM154" s="235" t="s">
        <v>155</v>
      </c>
      <c r="GN154" s="64" t="str">
        <f>IF(SUM(SUMPRODUCT((GN118:GN122)*(GP118:GP122)),SUMPRODUCT((GN125:GN129)*(GP125:GP129)),SUMPRODUCT((GN132:GN136)*(GP132:GP136)),SUMPRODUCT((GN139:GN143)*(GP139:GP143)),SUMPRODUCT((GN146:GN150)*(GP146:GP150)),SUMPRODUCT((GN111:GN115)*(GP111:GP115)))=0,"",SUM(SUMPRODUCT((GN118:GN122)*(GP118:GP122)),SUMPRODUCT((GN125:GN129)*(GP125:GP129)),SUMPRODUCT((GN132:GN136)*(GP132:GP136)),SUMPRODUCT((GN139:GN143)*(GP139:GP143)),SUMPRODUCT((GN146:GN150)*(GP146:GP150)),SUMPRODUCT((GN111:GN115)*(GP111:GP115))))</f>
        <v/>
      </c>
      <c r="GO154" s="228"/>
      <c r="GP154" s="228"/>
      <c r="GQ154" s="228"/>
      <c r="GV154" s="235" t="s">
        <v>155</v>
      </c>
      <c r="GW154" s="64" t="str">
        <f>IF(SUM(SUMPRODUCT((GW118:GW122)*(GY118:GY122)),SUMPRODUCT((GW125:GW129)*(GY125:GY129)),SUMPRODUCT((GW132:GW136)*(GY132:GY136)),SUMPRODUCT((GW139:GW143)*(GY139:GY143)),SUMPRODUCT((GW146:GW150)*(GY146:GY150)),SUMPRODUCT((GW111:GW115)*(GY111:GY115)))=0,"",SUM(SUMPRODUCT((GW118:GW122)*(GY118:GY122)),SUMPRODUCT((GW125:GW129)*(GY125:GY129)),SUMPRODUCT((GW132:GW136)*(GY132:GY136)),SUMPRODUCT((GW139:GW143)*(GY139:GY143)),SUMPRODUCT((GW146:GW150)*(GY146:GY150)),SUMPRODUCT((GW111:GW115)*(GY111:GY115))))</f>
        <v/>
      </c>
      <c r="GX154" s="228"/>
      <c r="GY154" s="228"/>
      <c r="GZ154" s="228"/>
      <c r="HE154" s="235" t="s">
        <v>155</v>
      </c>
      <c r="HF154" s="64" t="str">
        <f>IF(SUM(SUMPRODUCT((HF118:HF122)*(HH118:HH122)),SUMPRODUCT((HF125:HF129)*(HH125:HH129)),SUMPRODUCT((HF132:HF136)*(HH132:HH136)),SUMPRODUCT((HF139:HF143)*(HH139:HH143)),SUMPRODUCT((HF146:HF150)*(HH146:HH150)),SUMPRODUCT((HF111:HF115)*(HH111:HH115)))=0,"",SUM(SUMPRODUCT((HF118:HF122)*(HH118:HH122)),SUMPRODUCT((HF125:HF129)*(HH125:HH129)),SUMPRODUCT((HF132:HF136)*(HH132:HH136)),SUMPRODUCT((HF139:HF143)*(HH139:HH143)),SUMPRODUCT((HF146:HF150)*(HH146:HH150)),SUMPRODUCT((HF111:HF115)*(HH111:HH115))))</f>
        <v/>
      </c>
      <c r="HG154" s="228"/>
      <c r="HH154" s="228"/>
      <c r="HI154" s="228"/>
    </row>
    <row r="155" spans="3:217" hidden="1" outlineLevel="1">
      <c r="F155" s="235" t="s">
        <v>453</v>
      </c>
      <c r="G155" s="64" t="str">
        <f>IF(SUM(J111:J115,J118:J122,J125:J129,J132:J136,J139:J143,J146:J150)=0,"",SUM(J111:J115,J118:J122,J125:J129,J132:J136,J139:J143,J146:J150))</f>
        <v/>
      </c>
      <c r="H155" s="228"/>
      <c r="I155" s="228"/>
      <c r="J155" s="228"/>
      <c r="O155" s="235" t="s">
        <v>453</v>
      </c>
      <c r="P155" s="64" t="str">
        <f>IF(SUM(S111:S115,S118:S122,S125:S129,S132:S136,S139:S143,S146:S150)=0,"",SUM(S111:S115,S118:S122,S125:S129,S132:S136,S139:S143,S146:S150))</f>
        <v/>
      </c>
      <c r="Q155" s="228"/>
      <c r="R155" s="228"/>
      <c r="S155" s="228"/>
      <c r="X155" s="235" t="s">
        <v>453</v>
      </c>
      <c r="Y155" s="64" t="str">
        <f>IF(SUM(AB111:AB115,AB118:AB122,AB125:AB129,AB132:AB136,AB139:AB143,AB146:AB150)=0,"",SUM(AB111:AB115,AB118:AB122,AB125:AB129,AB132:AB136,AB139:AB143,AB146:AB150))</f>
        <v/>
      </c>
      <c r="Z155" s="228"/>
      <c r="AA155" s="228"/>
      <c r="AB155" s="228"/>
      <c r="AG155" s="235" t="s">
        <v>453</v>
      </c>
      <c r="AH155" s="64" t="str">
        <f>IF(SUM(AK111:AK115,AK118:AK122,AK125:AK129,AK132:AK136,AK139:AK143,AK146:AK150)=0,"",SUM(AK111:AK115,AK118:AK122,AK125:AK129,AK132:AK136,AK139:AK143,AK146:AK150))</f>
        <v/>
      </c>
      <c r="AI155" s="228"/>
      <c r="AJ155" s="228"/>
      <c r="AK155" s="228"/>
      <c r="AP155" s="235" t="s">
        <v>453</v>
      </c>
      <c r="AQ155" s="64" t="str">
        <f>IF(SUM(AT111:AT115,AT118:AT122,AT125:AT129,AT132:AT136,AT139:AT143,AT146:AT150)=0,"",SUM(AT111:AT115,AT118:AT122,AT125:AT129,AT132:AT136,AT139:AT143,AT146:AT150))</f>
        <v/>
      </c>
      <c r="AR155" s="228"/>
      <c r="AS155" s="228"/>
      <c r="AT155" s="228"/>
      <c r="AY155" s="235" t="s">
        <v>453</v>
      </c>
      <c r="AZ155" s="64" t="str">
        <f>IF(SUM(BC111:BC115,BC118:BC122,BC125:BC129,BC132:BC136,BC139:BC143,BC146:BC150)=0,"",SUM(BC111:BC115,BC118:BC122,BC125:BC129,BC132:BC136,BC139:BC143,BC146:BC150))</f>
        <v/>
      </c>
      <c r="BA155" s="228"/>
      <c r="BB155" s="228"/>
      <c r="BC155" s="228"/>
      <c r="BH155" s="235" t="s">
        <v>453</v>
      </c>
      <c r="BI155" s="64" t="str">
        <f>IF(SUM(BL111:BL115,BL118:BL122,BL125:BL129,BL132:BL136,BL139:BL143,BL146:BL150)=0,"",SUM(BL111:BL115,BL118:BL122,BL125:BL129,BL132:BL136,BL139:BL143,BL146:BL150))</f>
        <v/>
      </c>
      <c r="BJ155" s="228"/>
      <c r="BK155" s="228"/>
      <c r="BL155" s="228"/>
      <c r="BQ155" s="235" t="s">
        <v>453</v>
      </c>
      <c r="BR155" s="64" t="str">
        <f>IF(SUM(BU111:BU115,BU118:BU122,BU125:BU129,BU132:BU136,BU139:BU143,BU146:BU150)=0,"",SUM(BU111:BU115,BU118:BU122,BU125:BU129,BU132:BU136,BU139:BU143,BU146:BU150))</f>
        <v/>
      </c>
      <c r="BS155" s="228"/>
      <c r="BT155" s="228"/>
      <c r="BU155" s="228"/>
      <c r="BZ155" s="235" t="s">
        <v>453</v>
      </c>
      <c r="CA155" s="64" t="str">
        <f>IF(SUM(CD111:CD115,CD118:CD122,CD125:CD129,CD132:CD136,CD139:CD143,CD146:CD150)=0,"",SUM(CD111:CD115,CD118:CD122,CD125:CD129,CD132:CD136,CD139:CD143,CD146:CD150))</f>
        <v/>
      </c>
      <c r="CB155" s="228"/>
      <c r="CC155" s="228"/>
      <c r="CD155" s="228"/>
      <c r="CI155" s="235" t="s">
        <v>453</v>
      </c>
      <c r="CJ155" s="64" t="str">
        <f>IF(SUM(CM111:CM115,CM118:CM122,CM125:CM129,CM132:CM136,CM139:CM143,CM146:CM150)=0,"",SUM(CM111:CM115,CM118:CM122,CM125:CM129,CM132:CM136,CM139:CM143,CM146:CM150))</f>
        <v/>
      </c>
      <c r="CK155" s="228"/>
      <c r="CL155" s="228"/>
      <c r="CM155" s="228"/>
      <c r="CR155" s="235" t="s">
        <v>453</v>
      </c>
      <c r="CS155" s="64" t="str">
        <f>IF(SUM(CV111:CV115,CV118:CV122,CV125:CV129,CV132:CV136,CV139:CV143,CV146:CV150)=0,"",SUM(CV111:CV115,CV118:CV122,CV125:CV129,CV132:CV136,CV139:CV143,CV146:CV150))</f>
        <v/>
      </c>
      <c r="CT155" s="228"/>
      <c r="CU155" s="228"/>
      <c r="CV155" s="228"/>
      <c r="DA155" s="235" t="s">
        <v>453</v>
      </c>
      <c r="DB155" s="64" t="str">
        <f>IF(SUM(DE111:DE115,DE118:DE122,DE125:DE129,DE132:DE136,DE139:DE143,DE146:DE150)=0,"",SUM(DE111:DE115,DE118:DE122,DE125:DE129,DE132:DE136,DE139:DE143,DE146:DE150))</f>
        <v/>
      </c>
      <c r="DC155" s="228"/>
      <c r="DD155" s="228"/>
      <c r="DE155" s="228"/>
      <c r="DJ155" s="235" t="s">
        <v>453</v>
      </c>
      <c r="DK155" s="64" t="str">
        <f>IF(SUM(DN111:DN115,DN118:DN122,DN125:DN129,DN132:DN136,DN139:DN143,DN146:DN150)=0,"",SUM(DN111:DN115,DN118:DN122,DN125:DN129,DN132:DN136,DN139:DN143,DN146:DN150))</f>
        <v/>
      </c>
      <c r="DL155" s="228"/>
      <c r="DM155" s="228"/>
      <c r="DN155" s="228"/>
      <c r="DS155" s="235" t="s">
        <v>453</v>
      </c>
      <c r="DT155" s="64" t="str">
        <f>IF(SUM(DW111:DW115,DW118:DW122,DW125:DW129,DW132:DW136,DW139:DW143,DW146:DW150)=0,"",SUM(DW111:DW115,DW118:DW122,DW125:DW129,DW132:DW136,DW139:DW143,DW146:DW150))</f>
        <v/>
      </c>
      <c r="DU155" s="228"/>
      <c r="DV155" s="228"/>
      <c r="DW155" s="228"/>
      <c r="EB155" s="235" t="s">
        <v>453</v>
      </c>
      <c r="EC155" s="64" t="str">
        <f>IF(SUM(EF111:EF115,EF118:EF122,EF125:EF129,EF132:EF136,EF139:EF143,EF146:EF150)=0,"",SUM(EF111:EF115,EF118:EF122,EF125:EF129,EF132:EF136,EF139:EF143,EF146:EF150))</f>
        <v/>
      </c>
      <c r="ED155" s="228"/>
      <c r="EE155" s="228"/>
      <c r="EF155" s="228"/>
      <c r="EK155" s="235" t="s">
        <v>453</v>
      </c>
      <c r="EL155" s="64" t="str">
        <f>IF(SUM(EO111:EO115,EO118:EO122,EO125:EO129,EO132:EO136,EO139:EO143,EO146:EO150)=0,"",SUM(EO111:EO115,EO118:EO122,EO125:EO129,EO132:EO136,EO139:EO143,EO146:EO150))</f>
        <v/>
      </c>
      <c r="EM155" s="228"/>
      <c r="EN155" s="228"/>
      <c r="EO155" s="228"/>
      <c r="ET155" s="235" t="s">
        <v>453</v>
      </c>
      <c r="EU155" s="64" t="str">
        <f>IF(SUM(EX111:EX115,EX118:EX122,EX125:EX129,EX132:EX136,EX139:EX143,EX146:EX150)=0,"",SUM(EX111:EX115,EX118:EX122,EX125:EX129,EX132:EX136,EX139:EX143,EX146:EX150))</f>
        <v/>
      </c>
      <c r="EV155" s="228"/>
      <c r="EW155" s="228"/>
      <c r="EX155" s="228"/>
      <c r="FC155" s="235" t="s">
        <v>453</v>
      </c>
      <c r="FD155" s="64" t="str">
        <f>IF(SUM(FG111:FG115,FG118:FG122,FG125:FG129,FG132:FG136,FG139:FG143,FG146:FG150)=0,"",SUM(FG111:FG115,FG118:FG122,FG125:FG129,FG132:FG136,FG139:FG143,FG146:FG150))</f>
        <v/>
      </c>
      <c r="FE155" s="228"/>
      <c r="FF155" s="228"/>
      <c r="FG155" s="228"/>
      <c r="FL155" s="235" t="s">
        <v>453</v>
      </c>
      <c r="FM155" s="64" t="str">
        <f>IF(SUM(FP111:FP115,FP118:FP122,FP125:FP129,FP132:FP136,FP139:FP143,FP146:FP150)=0,"",SUM(FP111:FP115,FP118:FP122,FP125:FP129,FP132:FP136,FP139:FP143,FP146:FP150))</f>
        <v/>
      </c>
      <c r="FN155" s="228"/>
      <c r="FO155" s="228"/>
      <c r="FP155" s="228"/>
      <c r="FU155" s="235" t="s">
        <v>453</v>
      </c>
      <c r="FV155" s="64" t="str">
        <f>IF(SUM(FY111:FY115,FY118:FY122,FY125:FY129,FY132:FY136,FY139:FY143,FY146:FY150)=0,"",SUM(FY111:FY115,FY118:FY122,FY125:FY129,FY132:FY136,FY139:FY143,FY146:FY150))</f>
        <v/>
      </c>
      <c r="FW155" s="228"/>
      <c r="FX155" s="228"/>
      <c r="FY155" s="228"/>
      <c r="GD155" s="235" t="s">
        <v>453</v>
      </c>
      <c r="GE155" s="64" t="str">
        <f>IF(SUM(GH111:GH115,GH118:GH122,GH125:GH129,GH132:GH136,GH139:GH143,GH146:GH150)=0,"",SUM(GH111:GH115,GH118:GH122,GH125:GH129,GH132:GH136,GH139:GH143,GH146:GH150))</f>
        <v/>
      </c>
      <c r="GF155" s="228"/>
      <c r="GG155" s="228"/>
      <c r="GH155" s="228"/>
      <c r="GM155" s="235" t="s">
        <v>453</v>
      </c>
      <c r="GN155" s="64" t="str">
        <f>IF(SUM(GQ111:GQ115,GQ118:GQ122,GQ125:GQ129,GQ132:GQ136,GQ139:GQ143,GQ146:GQ150)=0,"",SUM(GQ111:GQ115,GQ118:GQ122,GQ125:GQ129,GQ132:GQ136,GQ139:GQ143,GQ146:GQ150))</f>
        <v/>
      </c>
      <c r="GO155" s="228"/>
      <c r="GP155" s="228"/>
      <c r="GQ155" s="228"/>
      <c r="GV155" s="235" t="s">
        <v>453</v>
      </c>
      <c r="GW155" s="64" t="str">
        <f>IF(SUM(GZ111:GZ115,GZ118:GZ122,GZ125:GZ129,GZ132:GZ136,GZ139:GZ143,GZ146:GZ150)=0,"",SUM(GZ111:GZ115,GZ118:GZ122,GZ125:GZ129,GZ132:GZ136,GZ139:GZ143,GZ146:GZ150))</f>
        <v/>
      </c>
      <c r="GX155" s="228"/>
      <c r="GY155" s="228"/>
      <c r="GZ155" s="228"/>
      <c r="HE155" s="235" t="s">
        <v>453</v>
      </c>
      <c r="HF155" s="64" t="str">
        <f>IF(SUM(HI111:HI115,HI118:HI122,HI125:HI129,HI132:HI136,HI139:HI143,HI146:HI150)=0,"",SUM(HI111:HI115,HI118:HI122,HI125:HI129,HI132:HI136,HI139:HI143,HI146:HI150))</f>
        <v/>
      </c>
      <c r="HG155" s="228"/>
      <c r="HH155" s="228"/>
      <c r="HI155" s="228"/>
    </row>
    <row r="156" spans="3:217" hidden="1" outlineLevel="1">
      <c r="F156" s="235" t="s">
        <v>159</v>
      </c>
      <c r="G156" s="236" t="str">
        <f>IFERROR(G155/G154,"")</f>
        <v/>
      </c>
      <c r="H156" s="228"/>
      <c r="I156" s="228"/>
      <c r="J156" s="228"/>
      <c r="O156" s="235" t="s">
        <v>159</v>
      </c>
      <c r="P156" s="236" t="str">
        <f>IFERROR(P155/P154,"")</f>
        <v/>
      </c>
      <c r="Q156" s="228"/>
      <c r="R156" s="228"/>
      <c r="S156" s="228"/>
      <c r="X156" s="235" t="s">
        <v>159</v>
      </c>
      <c r="Y156" s="236" t="str">
        <f>IFERROR(Y155/Y154,"")</f>
        <v/>
      </c>
      <c r="Z156" s="228"/>
      <c r="AA156" s="228"/>
      <c r="AB156" s="228"/>
      <c r="AG156" s="235" t="s">
        <v>159</v>
      </c>
      <c r="AH156" s="236" t="str">
        <f>IFERROR(AH155/AH154,"")</f>
        <v/>
      </c>
      <c r="AI156" s="228"/>
      <c r="AJ156" s="228"/>
      <c r="AK156" s="228"/>
      <c r="AP156" s="235" t="s">
        <v>159</v>
      </c>
      <c r="AQ156" s="236" t="str">
        <f>IFERROR(AQ155/AQ154,"")</f>
        <v/>
      </c>
      <c r="AR156" s="228"/>
      <c r="AS156" s="228"/>
      <c r="AT156" s="228"/>
      <c r="AY156" s="235" t="s">
        <v>159</v>
      </c>
      <c r="AZ156" s="236" t="str">
        <f>IFERROR(AZ155/AZ154,"")</f>
        <v/>
      </c>
      <c r="BA156" s="228"/>
      <c r="BB156" s="228"/>
      <c r="BC156" s="228"/>
      <c r="BH156" s="235" t="s">
        <v>159</v>
      </c>
      <c r="BI156" s="236" t="str">
        <f>IFERROR(BI155/BI154,"")</f>
        <v/>
      </c>
      <c r="BJ156" s="228"/>
      <c r="BK156" s="228"/>
      <c r="BL156" s="228"/>
      <c r="BQ156" s="235" t="s">
        <v>159</v>
      </c>
      <c r="BR156" s="236" t="str">
        <f>IFERROR(BR155/BR154,"")</f>
        <v/>
      </c>
      <c r="BS156" s="228"/>
      <c r="BT156" s="228"/>
      <c r="BU156" s="228"/>
      <c r="BZ156" s="235" t="s">
        <v>159</v>
      </c>
      <c r="CA156" s="236" t="str">
        <f>IFERROR(CA155/CA154,"")</f>
        <v/>
      </c>
      <c r="CB156" s="228"/>
      <c r="CC156" s="228"/>
      <c r="CD156" s="228"/>
      <c r="CI156" s="235" t="s">
        <v>159</v>
      </c>
      <c r="CJ156" s="236" t="str">
        <f>IFERROR(CJ155/CJ154,"")</f>
        <v/>
      </c>
      <c r="CK156" s="228"/>
      <c r="CL156" s="228"/>
      <c r="CM156" s="228"/>
      <c r="CR156" s="235" t="s">
        <v>159</v>
      </c>
      <c r="CS156" s="236" t="str">
        <f>IFERROR(CS155/CS154,"")</f>
        <v/>
      </c>
      <c r="CT156" s="228"/>
      <c r="CU156" s="228"/>
      <c r="CV156" s="228"/>
      <c r="DA156" s="235" t="s">
        <v>159</v>
      </c>
      <c r="DB156" s="236" t="str">
        <f>IFERROR(DB155/DB154,"")</f>
        <v/>
      </c>
      <c r="DC156" s="228"/>
      <c r="DD156" s="228"/>
      <c r="DE156" s="228"/>
      <c r="DJ156" s="235" t="s">
        <v>159</v>
      </c>
      <c r="DK156" s="236" t="str">
        <f>IFERROR(DK155/DK154,"")</f>
        <v/>
      </c>
      <c r="DL156" s="228"/>
      <c r="DM156" s="228"/>
      <c r="DN156" s="228"/>
      <c r="DS156" s="235" t="s">
        <v>159</v>
      </c>
      <c r="DT156" s="236" t="str">
        <f>IFERROR(DT155/DT154,"")</f>
        <v/>
      </c>
      <c r="DU156" s="228"/>
      <c r="DV156" s="228"/>
      <c r="DW156" s="228"/>
      <c r="EB156" s="235" t="s">
        <v>159</v>
      </c>
      <c r="EC156" s="236" t="str">
        <f>IFERROR(EC155/EC154,"")</f>
        <v/>
      </c>
      <c r="ED156" s="228"/>
      <c r="EE156" s="228"/>
      <c r="EF156" s="228"/>
      <c r="EK156" s="235" t="s">
        <v>159</v>
      </c>
      <c r="EL156" s="236" t="str">
        <f>IFERROR(EL155/EL154,"")</f>
        <v/>
      </c>
      <c r="EM156" s="228"/>
      <c r="EN156" s="228"/>
      <c r="EO156" s="228"/>
      <c r="ET156" s="235" t="s">
        <v>159</v>
      </c>
      <c r="EU156" s="236" t="str">
        <f>IFERROR(EU155/EU154,"")</f>
        <v/>
      </c>
      <c r="EV156" s="228"/>
      <c r="EW156" s="228"/>
      <c r="EX156" s="228"/>
      <c r="FC156" s="235" t="s">
        <v>159</v>
      </c>
      <c r="FD156" s="236" t="str">
        <f>IFERROR(FD155/FD154,"")</f>
        <v/>
      </c>
      <c r="FE156" s="228"/>
      <c r="FF156" s="228"/>
      <c r="FG156" s="228"/>
      <c r="FL156" s="235" t="s">
        <v>159</v>
      </c>
      <c r="FM156" s="236" t="str">
        <f>IFERROR(FM155/FM154,"")</f>
        <v/>
      </c>
      <c r="FN156" s="228"/>
      <c r="FO156" s="228"/>
      <c r="FP156" s="228"/>
      <c r="FU156" s="235" t="s">
        <v>159</v>
      </c>
      <c r="FV156" s="236" t="str">
        <f>IFERROR(FV155/FV154,"")</f>
        <v/>
      </c>
      <c r="FW156" s="228"/>
      <c r="FX156" s="228"/>
      <c r="FY156" s="228"/>
      <c r="GD156" s="235" t="s">
        <v>159</v>
      </c>
      <c r="GE156" s="236" t="str">
        <f>IFERROR(GE155/GE154,"")</f>
        <v/>
      </c>
      <c r="GF156" s="228"/>
      <c r="GG156" s="228"/>
      <c r="GH156" s="228"/>
      <c r="GM156" s="235" t="s">
        <v>159</v>
      </c>
      <c r="GN156" s="236" t="str">
        <f>IFERROR(GN155/GN154,"")</f>
        <v/>
      </c>
      <c r="GO156" s="228"/>
      <c r="GP156" s="228"/>
      <c r="GQ156" s="228"/>
      <c r="GV156" s="235" t="s">
        <v>159</v>
      </c>
      <c r="GW156" s="236" t="str">
        <f>IFERROR(GW155/GW154,"")</f>
        <v/>
      </c>
      <c r="GX156" s="228"/>
      <c r="GY156" s="228"/>
      <c r="GZ156" s="228"/>
      <c r="HE156" s="235" t="s">
        <v>159</v>
      </c>
      <c r="HF156" s="236" t="str">
        <f>IFERROR(HF155/HF154,"")</f>
        <v/>
      </c>
      <c r="HG156" s="228"/>
      <c r="HH156" s="228"/>
      <c r="HI156" s="228"/>
    </row>
    <row r="157" spans="3:217" collapsed="1"/>
    <row r="158" spans="3:217" ht="14">
      <c r="C158" s="237" t="s">
        <v>162</v>
      </c>
      <c r="F158" s="238"/>
      <c r="G158" s="239"/>
      <c r="H158" s="239"/>
      <c r="L158" s="237" t="s">
        <v>162</v>
      </c>
      <c r="O158" s="238"/>
      <c r="P158" s="239"/>
      <c r="Q158" s="239"/>
      <c r="U158" s="237" t="s">
        <v>162</v>
      </c>
      <c r="X158" s="238"/>
      <c r="Y158" s="239"/>
      <c r="Z158" s="239"/>
      <c r="AD158" s="237" t="s">
        <v>162</v>
      </c>
      <c r="AG158" s="238"/>
      <c r="AH158" s="239"/>
      <c r="AI158" s="239"/>
      <c r="AM158" s="237" t="s">
        <v>162</v>
      </c>
      <c r="AP158" s="238"/>
      <c r="AQ158" s="239"/>
      <c r="AR158" s="239"/>
      <c r="AV158" s="237" t="s">
        <v>162</v>
      </c>
      <c r="AY158" s="238"/>
      <c r="AZ158" s="239"/>
      <c r="BA158" s="239"/>
      <c r="BE158" s="237" t="s">
        <v>162</v>
      </c>
      <c r="BH158" s="238"/>
      <c r="BI158" s="239"/>
      <c r="BJ158" s="239"/>
      <c r="BN158" s="237" t="s">
        <v>162</v>
      </c>
      <c r="BQ158" s="238"/>
      <c r="BR158" s="239"/>
      <c r="BS158" s="239"/>
      <c r="BW158" s="237" t="s">
        <v>162</v>
      </c>
      <c r="BZ158" s="238"/>
      <c r="CA158" s="239"/>
      <c r="CB158" s="239"/>
      <c r="CF158" s="237" t="s">
        <v>162</v>
      </c>
      <c r="CI158" s="238"/>
      <c r="CJ158" s="239"/>
      <c r="CK158" s="239"/>
      <c r="CO158" s="237" t="s">
        <v>162</v>
      </c>
      <c r="CR158" s="238"/>
      <c r="CS158" s="239"/>
      <c r="CT158" s="239"/>
      <c r="CX158" s="237" t="s">
        <v>162</v>
      </c>
      <c r="DA158" s="238"/>
      <c r="DB158" s="239"/>
      <c r="DC158" s="239"/>
      <c r="DG158" s="237" t="s">
        <v>162</v>
      </c>
      <c r="DJ158" s="238"/>
      <c r="DK158" s="239"/>
      <c r="DL158" s="239"/>
      <c r="DP158" s="237" t="s">
        <v>162</v>
      </c>
      <c r="DS158" s="238"/>
      <c r="DT158" s="239"/>
      <c r="DU158" s="239"/>
      <c r="DY158" s="237" t="s">
        <v>162</v>
      </c>
      <c r="EB158" s="238"/>
      <c r="EC158" s="239"/>
      <c r="ED158" s="239"/>
      <c r="EH158" s="237" t="s">
        <v>162</v>
      </c>
      <c r="EK158" s="238"/>
      <c r="EL158" s="239"/>
      <c r="EM158" s="239"/>
      <c r="EQ158" s="237" t="s">
        <v>162</v>
      </c>
      <c r="ET158" s="238"/>
      <c r="EU158" s="239"/>
      <c r="EV158" s="239"/>
      <c r="EZ158" s="237" t="s">
        <v>162</v>
      </c>
      <c r="FC158" s="238"/>
      <c r="FD158" s="239"/>
      <c r="FE158" s="239"/>
      <c r="FI158" s="237" t="s">
        <v>162</v>
      </c>
      <c r="FL158" s="238"/>
      <c r="FM158" s="239"/>
      <c r="FN158" s="239"/>
      <c r="FR158" s="237" t="s">
        <v>162</v>
      </c>
      <c r="FU158" s="238"/>
      <c r="FV158" s="239"/>
      <c r="FW158" s="239"/>
      <c r="GA158" s="237" t="s">
        <v>162</v>
      </c>
      <c r="GD158" s="238"/>
      <c r="GE158" s="239"/>
      <c r="GF158" s="239"/>
      <c r="GJ158" s="237" t="s">
        <v>162</v>
      </c>
      <c r="GM158" s="238"/>
      <c r="GN158" s="239"/>
      <c r="GO158" s="239"/>
      <c r="GS158" s="237" t="s">
        <v>162</v>
      </c>
      <c r="GV158" s="238"/>
      <c r="GW158" s="239"/>
      <c r="GX158" s="239"/>
      <c r="HB158" s="237" t="s">
        <v>162</v>
      </c>
      <c r="HE158" s="238"/>
      <c r="HF158" s="239"/>
      <c r="HG158" s="239"/>
    </row>
    <row r="159" spans="3:217" ht="14" hidden="1" outlineLevel="1">
      <c r="D159" s="225"/>
      <c r="E159" s="225"/>
      <c r="F159" s="247" t="s">
        <v>136</v>
      </c>
      <c r="G159" s="248" t="s">
        <v>451</v>
      </c>
      <c r="H159" s="248" t="s">
        <v>146</v>
      </c>
      <c r="I159" s="248" t="s">
        <v>142</v>
      </c>
      <c r="J159" s="248" t="s">
        <v>452</v>
      </c>
      <c r="M159" s="225"/>
      <c r="N159" s="225"/>
      <c r="O159" s="247" t="s">
        <v>136</v>
      </c>
      <c r="P159" s="248" t="s">
        <v>451</v>
      </c>
      <c r="Q159" s="248" t="s">
        <v>146</v>
      </c>
      <c r="R159" s="248" t="s">
        <v>142</v>
      </c>
      <c r="S159" s="248" t="s">
        <v>452</v>
      </c>
      <c r="V159" s="225"/>
      <c r="W159" s="225"/>
      <c r="X159" s="247" t="s">
        <v>136</v>
      </c>
      <c r="Y159" s="248" t="s">
        <v>451</v>
      </c>
      <c r="Z159" s="248" t="s">
        <v>146</v>
      </c>
      <c r="AA159" s="248" t="s">
        <v>142</v>
      </c>
      <c r="AB159" s="248" t="s">
        <v>452</v>
      </c>
      <c r="AE159" s="225"/>
      <c r="AF159" s="225"/>
      <c r="AG159" s="247" t="s">
        <v>136</v>
      </c>
      <c r="AH159" s="248" t="s">
        <v>451</v>
      </c>
      <c r="AI159" s="248" t="s">
        <v>146</v>
      </c>
      <c r="AJ159" s="248" t="s">
        <v>142</v>
      </c>
      <c r="AK159" s="248" t="s">
        <v>452</v>
      </c>
      <c r="AN159" s="225"/>
      <c r="AO159" s="225"/>
      <c r="AP159" s="247" t="s">
        <v>136</v>
      </c>
      <c r="AQ159" s="248" t="s">
        <v>451</v>
      </c>
      <c r="AR159" s="248" t="s">
        <v>146</v>
      </c>
      <c r="AS159" s="248" t="s">
        <v>142</v>
      </c>
      <c r="AT159" s="248" t="s">
        <v>452</v>
      </c>
      <c r="AW159" s="225"/>
      <c r="AX159" s="225"/>
      <c r="AY159" s="247" t="s">
        <v>136</v>
      </c>
      <c r="AZ159" s="248" t="s">
        <v>451</v>
      </c>
      <c r="BA159" s="248" t="s">
        <v>146</v>
      </c>
      <c r="BB159" s="248" t="s">
        <v>142</v>
      </c>
      <c r="BC159" s="248" t="s">
        <v>452</v>
      </c>
      <c r="BF159" s="225"/>
      <c r="BG159" s="225"/>
      <c r="BH159" s="247" t="s">
        <v>136</v>
      </c>
      <c r="BI159" s="248" t="s">
        <v>451</v>
      </c>
      <c r="BJ159" s="248" t="s">
        <v>146</v>
      </c>
      <c r="BK159" s="248" t="s">
        <v>142</v>
      </c>
      <c r="BL159" s="248" t="s">
        <v>452</v>
      </c>
      <c r="BO159" s="225"/>
      <c r="BP159" s="225"/>
      <c r="BQ159" s="247" t="s">
        <v>136</v>
      </c>
      <c r="BR159" s="248" t="s">
        <v>451</v>
      </c>
      <c r="BS159" s="248" t="s">
        <v>146</v>
      </c>
      <c r="BT159" s="248" t="s">
        <v>142</v>
      </c>
      <c r="BU159" s="248" t="s">
        <v>452</v>
      </c>
      <c r="BX159" s="225"/>
      <c r="BY159" s="225"/>
      <c r="BZ159" s="247" t="s">
        <v>136</v>
      </c>
      <c r="CA159" s="248" t="s">
        <v>451</v>
      </c>
      <c r="CB159" s="248" t="s">
        <v>146</v>
      </c>
      <c r="CC159" s="248" t="s">
        <v>142</v>
      </c>
      <c r="CD159" s="248" t="s">
        <v>452</v>
      </c>
      <c r="CG159" s="225"/>
      <c r="CH159" s="225"/>
      <c r="CI159" s="247" t="s">
        <v>136</v>
      </c>
      <c r="CJ159" s="248" t="s">
        <v>451</v>
      </c>
      <c r="CK159" s="248" t="s">
        <v>146</v>
      </c>
      <c r="CL159" s="248" t="s">
        <v>142</v>
      </c>
      <c r="CM159" s="248" t="s">
        <v>452</v>
      </c>
      <c r="CP159" s="225"/>
      <c r="CQ159" s="225"/>
      <c r="CR159" s="247" t="s">
        <v>136</v>
      </c>
      <c r="CS159" s="248" t="s">
        <v>451</v>
      </c>
      <c r="CT159" s="248" t="s">
        <v>146</v>
      </c>
      <c r="CU159" s="248" t="s">
        <v>142</v>
      </c>
      <c r="CV159" s="248" t="s">
        <v>452</v>
      </c>
      <c r="CY159" s="225"/>
      <c r="CZ159" s="225"/>
      <c r="DA159" s="247" t="s">
        <v>136</v>
      </c>
      <c r="DB159" s="248" t="s">
        <v>451</v>
      </c>
      <c r="DC159" s="248" t="s">
        <v>146</v>
      </c>
      <c r="DD159" s="248" t="s">
        <v>142</v>
      </c>
      <c r="DE159" s="248" t="s">
        <v>452</v>
      </c>
      <c r="DH159" s="225"/>
      <c r="DI159" s="225"/>
      <c r="DJ159" s="247" t="s">
        <v>136</v>
      </c>
      <c r="DK159" s="248" t="s">
        <v>451</v>
      </c>
      <c r="DL159" s="248" t="s">
        <v>146</v>
      </c>
      <c r="DM159" s="248" t="s">
        <v>142</v>
      </c>
      <c r="DN159" s="248" t="s">
        <v>452</v>
      </c>
      <c r="DQ159" s="225"/>
      <c r="DR159" s="225"/>
      <c r="DS159" s="247" t="s">
        <v>136</v>
      </c>
      <c r="DT159" s="248" t="s">
        <v>451</v>
      </c>
      <c r="DU159" s="248" t="s">
        <v>146</v>
      </c>
      <c r="DV159" s="248" t="s">
        <v>142</v>
      </c>
      <c r="DW159" s="248" t="s">
        <v>452</v>
      </c>
      <c r="DZ159" s="225"/>
      <c r="EA159" s="225"/>
      <c r="EB159" s="247" t="s">
        <v>136</v>
      </c>
      <c r="EC159" s="248" t="s">
        <v>451</v>
      </c>
      <c r="ED159" s="248" t="s">
        <v>146</v>
      </c>
      <c r="EE159" s="248" t="s">
        <v>142</v>
      </c>
      <c r="EF159" s="248" t="s">
        <v>452</v>
      </c>
      <c r="EI159" s="225"/>
      <c r="EJ159" s="225"/>
      <c r="EK159" s="247" t="s">
        <v>136</v>
      </c>
      <c r="EL159" s="248" t="s">
        <v>451</v>
      </c>
      <c r="EM159" s="248" t="s">
        <v>146</v>
      </c>
      <c r="EN159" s="248" t="s">
        <v>142</v>
      </c>
      <c r="EO159" s="248" t="s">
        <v>452</v>
      </c>
      <c r="ER159" s="225"/>
      <c r="ES159" s="225"/>
      <c r="ET159" s="247" t="s">
        <v>136</v>
      </c>
      <c r="EU159" s="248" t="s">
        <v>451</v>
      </c>
      <c r="EV159" s="248" t="s">
        <v>146</v>
      </c>
      <c r="EW159" s="248" t="s">
        <v>142</v>
      </c>
      <c r="EX159" s="248" t="s">
        <v>452</v>
      </c>
      <c r="FA159" s="225"/>
      <c r="FB159" s="225"/>
      <c r="FC159" s="247" t="s">
        <v>136</v>
      </c>
      <c r="FD159" s="248" t="s">
        <v>451</v>
      </c>
      <c r="FE159" s="248" t="s">
        <v>146</v>
      </c>
      <c r="FF159" s="248" t="s">
        <v>142</v>
      </c>
      <c r="FG159" s="248" t="s">
        <v>452</v>
      </c>
      <c r="FJ159" s="225"/>
      <c r="FK159" s="225"/>
      <c r="FL159" s="247" t="s">
        <v>136</v>
      </c>
      <c r="FM159" s="248" t="s">
        <v>451</v>
      </c>
      <c r="FN159" s="248" t="s">
        <v>146</v>
      </c>
      <c r="FO159" s="248" t="s">
        <v>142</v>
      </c>
      <c r="FP159" s="248" t="s">
        <v>452</v>
      </c>
      <c r="FS159" s="225"/>
      <c r="FT159" s="225"/>
      <c r="FU159" s="247" t="s">
        <v>136</v>
      </c>
      <c r="FV159" s="248" t="s">
        <v>451</v>
      </c>
      <c r="FW159" s="248" t="s">
        <v>146</v>
      </c>
      <c r="FX159" s="248" t="s">
        <v>142</v>
      </c>
      <c r="FY159" s="248" t="s">
        <v>452</v>
      </c>
      <c r="GB159" s="225"/>
      <c r="GC159" s="225"/>
      <c r="GD159" s="247" t="s">
        <v>136</v>
      </c>
      <c r="GE159" s="248" t="s">
        <v>451</v>
      </c>
      <c r="GF159" s="248" t="s">
        <v>146</v>
      </c>
      <c r="GG159" s="248" t="s">
        <v>142</v>
      </c>
      <c r="GH159" s="248" t="s">
        <v>452</v>
      </c>
      <c r="GK159" s="225"/>
      <c r="GL159" s="225"/>
      <c r="GM159" s="247" t="s">
        <v>136</v>
      </c>
      <c r="GN159" s="248" t="s">
        <v>451</v>
      </c>
      <c r="GO159" s="248" t="s">
        <v>146</v>
      </c>
      <c r="GP159" s="248" t="s">
        <v>142</v>
      </c>
      <c r="GQ159" s="248" t="s">
        <v>452</v>
      </c>
      <c r="GT159" s="225"/>
      <c r="GU159" s="225"/>
      <c r="GV159" s="247" t="s">
        <v>136</v>
      </c>
      <c r="GW159" s="248" t="s">
        <v>451</v>
      </c>
      <c r="GX159" s="248" t="s">
        <v>146</v>
      </c>
      <c r="GY159" s="248" t="s">
        <v>142</v>
      </c>
      <c r="GZ159" s="248" t="s">
        <v>452</v>
      </c>
      <c r="HC159" s="225"/>
      <c r="HD159" s="225"/>
      <c r="HE159" s="247" t="s">
        <v>136</v>
      </c>
      <c r="HF159" s="248" t="s">
        <v>451</v>
      </c>
      <c r="HG159" s="248" t="s">
        <v>146</v>
      </c>
      <c r="HH159" s="248" t="s">
        <v>142</v>
      </c>
      <c r="HI159" s="248" t="s">
        <v>452</v>
      </c>
    </row>
    <row r="160" spans="3:217" ht="14" hidden="1" outlineLevel="1">
      <c r="D160" s="225"/>
      <c r="E160" s="225"/>
      <c r="F160" s="244"/>
      <c r="G160" s="245"/>
      <c r="H160" s="245"/>
      <c r="I160" s="246"/>
      <c r="J160" s="246" t="str">
        <f>IF(SUMPRODUCT((G160:G164)*(H160:H164))=0,"",SUMPRODUCT((G160:G164)*(H160:H164)))</f>
        <v/>
      </c>
      <c r="M160" s="225"/>
      <c r="N160" s="225"/>
      <c r="O160" s="244"/>
      <c r="P160" s="245"/>
      <c r="Q160" s="245"/>
      <c r="R160" s="246"/>
      <c r="S160" s="246" t="str">
        <f>IF(SUMPRODUCT((P160:P164)*(Q160:Q164))=0,"",SUMPRODUCT((P160:P164)*(Q160:Q164)))</f>
        <v/>
      </c>
      <c r="V160" s="225"/>
      <c r="W160" s="225"/>
      <c r="X160" s="244"/>
      <c r="Y160" s="245"/>
      <c r="Z160" s="245"/>
      <c r="AA160" s="246"/>
      <c r="AB160" s="246" t="str">
        <f>IF(SUMPRODUCT((Y160:Y164)*(Z160:Z164))=0,"",SUMPRODUCT((Y160:Y164)*(Z160:Z164)))</f>
        <v/>
      </c>
      <c r="AE160" s="225"/>
      <c r="AF160" s="225"/>
      <c r="AG160" s="244"/>
      <c r="AH160" s="245"/>
      <c r="AI160" s="245"/>
      <c r="AJ160" s="246"/>
      <c r="AK160" s="246" t="str">
        <f>IF(SUMPRODUCT((AH160:AH164)*(AI160:AI164))=0,"",SUMPRODUCT((AH160:AH164)*(AI160:AI164)))</f>
        <v/>
      </c>
      <c r="AN160" s="225"/>
      <c r="AO160" s="225"/>
      <c r="AP160" s="244"/>
      <c r="AQ160" s="245"/>
      <c r="AR160" s="245"/>
      <c r="AS160" s="246"/>
      <c r="AT160" s="246" t="str">
        <f>IF(SUMPRODUCT((AQ160:AQ164)*(AR160:AR164))=0,"",SUMPRODUCT((AQ160:AQ164)*(AR160:AR164)))</f>
        <v/>
      </c>
      <c r="AW160" s="225"/>
      <c r="AX160" s="225"/>
      <c r="AY160" s="244"/>
      <c r="AZ160" s="245"/>
      <c r="BA160" s="245"/>
      <c r="BB160" s="246"/>
      <c r="BC160" s="246" t="str">
        <f>IF(SUMPRODUCT((AZ160:AZ164)*(BA160:BA164))=0,"",SUMPRODUCT((AZ160:AZ164)*(BA160:BA164)))</f>
        <v/>
      </c>
      <c r="BF160" s="225"/>
      <c r="BG160" s="225"/>
      <c r="BH160" s="244"/>
      <c r="BI160" s="245"/>
      <c r="BJ160" s="245"/>
      <c r="BK160" s="246"/>
      <c r="BL160" s="246" t="str">
        <f>IF(SUMPRODUCT((BI160:BI164)*(BJ160:BJ164))=0,"",SUMPRODUCT((BI160:BI164)*(BJ160:BJ164)))</f>
        <v/>
      </c>
      <c r="BO160" s="225"/>
      <c r="BP160" s="225"/>
      <c r="BQ160" s="244"/>
      <c r="BR160" s="245"/>
      <c r="BS160" s="245"/>
      <c r="BT160" s="246"/>
      <c r="BU160" s="246" t="str">
        <f>IF(SUMPRODUCT((BR160:BR164)*(BS160:BS164))=0,"",SUMPRODUCT((BR160:BR164)*(BS160:BS164)))</f>
        <v/>
      </c>
      <c r="BX160" s="225"/>
      <c r="BY160" s="225"/>
      <c r="BZ160" s="244"/>
      <c r="CA160" s="245"/>
      <c r="CB160" s="245"/>
      <c r="CC160" s="246"/>
      <c r="CD160" s="246" t="str">
        <f>IF(SUMPRODUCT((CA160:CA164)*(CB160:CB164))=0,"",SUMPRODUCT((CA160:CA164)*(CB160:CB164)))</f>
        <v/>
      </c>
      <c r="CG160" s="225"/>
      <c r="CH160" s="225"/>
      <c r="CI160" s="244"/>
      <c r="CJ160" s="245"/>
      <c r="CK160" s="245"/>
      <c r="CL160" s="246"/>
      <c r="CM160" s="246" t="str">
        <f>IF(SUMPRODUCT((CJ160:CJ164)*(CK160:CK164))=0,"",SUMPRODUCT((CJ160:CJ164)*(CK160:CK164)))</f>
        <v/>
      </c>
      <c r="CP160" s="225"/>
      <c r="CQ160" s="225"/>
      <c r="CR160" s="244"/>
      <c r="CS160" s="245"/>
      <c r="CT160" s="245"/>
      <c r="CU160" s="246"/>
      <c r="CV160" s="246" t="str">
        <f>IF(SUMPRODUCT((CS160:CS164)*(CT160:CT164))=0,"",SUMPRODUCT((CS160:CS164)*(CT160:CT164)))</f>
        <v/>
      </c>
      <c r="CY160" s="225"/>
      <c r="CZ160" s="225"/>
      <c r="DA160" s="244"/>
      <c r="DB160" s="245"/>
      <c r="DC160" s="245"/>
      <c r="DD160" s="246"/>
      <c r="DE160" s="246" t="str">
        <f>IF(SUMPRODUCT((DB160:DB164)*(DC160:DC164))=0,"",SUMPRODUCT((DB160:DB164)*(DC160:DC164)))</f>
        <v/>
      </c>
      <c r="DH160" s="225"/>
      <c r="DI160" s="225"/>
      <c r="DJ160" s="244"/>
      <c r="DK160" s="245"/>
      <c r="DL160" s="245"/>
      <c r="DM160" s="246"/>
      <c r="DN160" s="246" t="str">
        <f>IF(SUMPRODUCT((DK160:DK164)*(DL160:DL164))=0,"",SUMPRODUCT((DK160:DK164)*(DL160:DL164)))</f>
        <v/>
      </c>
      <c r="DQ160" s="225"/>
      <c r="DR160" s="225"/>
      <c r="DS160" s="244"/>
      <c r="DT160" s="245"/>
      <c r="DU160" s="245"/>
      <c r="DV160" s="246"/>
      <c r="DW160" s="246" t="str">
        <f>IF(SUMPRODUCT((DT160:DT164)*(DU160:DU164))=0,"",SUMPRODUCT((DT160:DT164)*(DU160:DU164)))</f>
        <v/>
      </c>
      <c r="DZ160" s="225"/>
      <c r="EA160" s="225"/>
      <c r="EB160" s="244"/>
      <c r="EC160" s="245"/>
      <c r="ED160" s="245"/>
      <c r="EE160" s="246"/>
      <c r="EF160" s="246" t="str">
        <f>IF(SUMPRODUCT((EC160:EC164)*(ED160:ED164))=0,"",SUMPRODUCT((EC160:EC164)*(ED160:ED164)))</f>
        <v/>
      </c>
      <c r="EI160" s="225"/>
      <c r="EJ160" s="225"/>
      <c r="EK160" s="244"/>
      <c r="EL160" s="245"/>
      <c r="EM160" s="245"/>
      <c r="EN160" s="246"/>
      <c r="EO160" s="246" t="str">
        <f>IF(SUMPRODUCT((EL160:EL164)*(EM160:EM164))=0,"",SUMPRODUCT((EL160:EL164)*(EM160:EM164)))</f>
        <v/>
      </c>
      <c r="ER160" s="225"/>
      <c r="ES160" s="225"/>
      <c r="ET160" s="244"/>
      <c r="EU160" s="245"/>
      <c r="EV160" s="245"/>
      <c r="EW160" s="246"/>
      <c r="EX160" s="246" t="str">
        <f>IF(SUMPRODUCT((EU160:EU164)*(EV160:EV164))=0,"",SUMPRODUCT((EU160:EU164)*(EV160:EV164)))</f>
        <v/>
      </c>
      <c r="FA160" s="225"/>
      <c r="FB160" s="225"/>
      <c r="FC160" s="244"/>
      <c r="FD160" s="245"/>
      <c r="FE160" s="245"/>
      <c r="FF160" s="246"/>
      <c r="FG160" s="246" t="str">
        <f>IF(SUMPRODUCT((FD160:FD164)*(FE160:FE164))=0,"",SUMPRODUCT((FD160:FD164)*(FE160:FE164)))</f>
        <v/>
      </c>
      <c r="FJ160" s="225"/>
      <c r="FK160" s="225"/>
      <c r="FL160" s="244"/>
      <c r="FM160" s="245"/>
      <c r="FN160" s="245"/>
      <c r="FO160" s="246"/>
      <c r="FP160" s="246" t="str">
        <f>IF(SUMPRODUCT((FM160:FM164)*(FN160:FN164))=0,"",SUMPRODUCT((FM160:FM164)*(FN160:FN164)))</f>
        <v/>
      </c>
      <c r="FS160" s="225"/>
      <c r="FT160" s="225"/>
      <c r="FU160" s="244"/>
      <c r="FV160" s="245"/>
      <c r="FW160" s="245"/>
      <c r="FX160" s="246"/>
      <c r="FY160" s="246" t="str">
        <f>IF(SUMPRODUCT((FV160:FV164)*(FW160:FW164))=0,"",SUMPRODUCT((FV160:FV164)*(FW160:FW164)))</f>
        <v/>
      </c>
      <c r="GB160" s="225"/>
      <c r="GC160" s="225"/>
      <c r="GD160" s="244"/>
      <c r="GE160" s="245"/>
      <c r="GF160" s="245"/>
      <c r="GG160" s="246"/>
      <c r="GH160" s="246" t="str">
        <f>IF(SUMPRODUCT((GE160:GE164)*(GF160:GF164))=0,"",SUMPRODUCT((GE160:GE164)*(GF160:GF164)))</f>
        <v/>
      </c>
      <c r="GK160" s="225"/>
      <c r="GL160" s="225"/>
      <c r="GM160" s="244"/>
      <c r="GN160" s="245"/>
      <c r="GO160" s="245"/>
      <c r="GP160" s="246"/>
      <c r="GQ160" s="246" t="str">
        <f>IF(SUMPRODUCT((GN160:GN164)*(GO160:GO164))=0,"",SUMPRODUCT((GN160:GN164)*(GO160:GO164)))</f>
        <v/>
      </c>
      <c r="GT160" s="225"/>
      <c r="GU160" s="225"/>
      <c r="GV160" s="244"/>
      <c r="GW160" s="245"/>
      <c r="GX160" s="245"/>
      <c r="GY160" s="246"/>
      <c r="GZ160" s="246" t="str">
        <f>IF(SUMPRODUCT((GW160:GW164)*(GX160:GX164))=0,"",SUMPRODUCT((GW160:GW164)*(GX160:GX164)))</f>
        <v/>
      </c>
      <c r="HC160" s="225"/>
      <c r="HD160" s="225"/>
      <c r="HE160" s="244"/>
      <c r="HF160" s="245"/>
      <c r="HG160" s="245"/>
      <c r="HH160" s="246"/>
      <c r="HI160" s="246" t="str">
        <f>IF(SUMPRODUCT((HF160:HF164)*(HG160:HG164))=0,"",SUMPRODUCT((HF160:HF164)*(HG160:HG164)))</f>
        <v/>
      </c>
    </row>
    <row r="161" spans="4:217" ht="14" hidden="1" outlineLevel="2">
      <c r="D161" s="225"/>
      <c r="E161" s="225"/>
      <c r="F161" s="231"/>
      <c r="G161" s="232"/>
      <c r="H161" s="232"/>
      <c r="I161" s="233"/>
      <c r="J161" s="246" t="str">
        <f>IF(SUMPRODUCT((G160:G164)*(H160:H164))=0,"",SUMPRODUCT((G160:G164)*(H160:H164)))</f>
        <v/>
      </c>
      <c r="M161" s="225"/>
      <c r="N161" s="225"/>
      <c r="O161" s="231"/>
      <c r="P161" s="232"/>
      <c r="Q161" s="232"/>
      <c r="R161" s="233"/>
      <c r="S161" s="246" t="str">
        <f>IF(SUMPRODUCT((P160:P164)*(Q160:Q164))=0,"",SUMPRODUCT((P160:P164)*(Q160:Q164)))</f>
        <v/>
      </c>
      <c r="V161" s="225"/>
      <c r="W161" s="225"/>
      <c r="X161" s="231"/>
      <c r="Y161" s="232"/>
      <c r="Z161" s="232"/>
      <c r="AA161" s="233"/>
      <c r="AB161" s="246" t="str">
        <f>IF(SUMPRODUCT((Y160:Y164)*(Z160:Z164))=0,"",SUMPRODUCT((Y160:Y164)*(Z160:Z164)))</f>
        <v/>
      </c>
      <c r="AE161" s="225"/>
      <c r="AF161" s="225"/>
      <c r="AG161" s="231"/>
      <c r="AH161" s="232"/>
      <c r="AI161" s="232"/>
      <c r="AJ161" s="233"/>
      <c r="AK161" s="246" t="str">
        <f>IF(SUMPRODUCT((AH160:AH164)*(AI160:AI164))=0,"",SUMPRODUCT((AH160:AH164)*(AI160:AI164)))</f>
        <v/>
      </c>
      <c r="AN161" s="225"/>
      <c r="AO161" s="225"/>
      <c r="AP161" s="231"/>
      <c r="AQ161" s="232"/>
      <c r="AR161" s="232"/>
      <c r="AS161" s="233"/>
      <c r="AT161" s="246" t="str">
        <f>IF(SUMPRODUCT((AQ160:AQ164)*(AR160:AR164))=0,"",SUMPRODUCT((AQ160:AQ164)*(AR160:AR164)))</f>
        <v/>
      </c>
      <c r="AW161" s="225"/>
      <c r="AX161" s="225"/>
      <c r="AY161" s="231"/>
      <c r="AZ161" s="232"/>
      <c r="BA161" s="232"/>
      <c r="BB161" s="233"/>
      <c r="BC161" s="246" t="str">
        <f>IF(SUMPRODUCT((AZ160:AZ164)*(BA160:BA164))=0,"",SUMPRODUCT((AZ160:AZ164)*(BA160:BA164)))</f>
        <v/>
      </c>
      <c r="BF161" s="225"/>
      <c r="BG161" s="225"/>
      <c r="BH161" s="231"/>
      <c r="BI161" s="232"/>
      <c r="BJ161" s="232"/>
      <c r="BK161" s="233"/>
      <c r="BL161" s="246" t="str">
        <f>IF(SUMPRODUCT((BI160:BI164)*(BJ160:BJ164))=0,"",SUMPRODUCT((BI160:BI164)*(BJ160:BJ164)))</f>
        <v/>
      </c>
      <c r="BO161" s="225"/>
      <c r="BP161" s="225"/>
      <c r="BQ161" s="231"/>
      <c r="BR161" s="232"/>
      <c r="BS161" s="232"/>
      <c r="BT161" s="233"/>
      <c r="BU161" s="246" t="str">
        <f>IF(SUMPRODUCT((BR160:BR164)*(BS160:BS164))=0,"",SUMPRODUCT((BR160:BR164)*(BS160:BS164)))</f>
        <v/>
      </c>
      <c r="BX161" s="225"/>
      <c r="BY161" s="225"/>
      <c r="BZ161" s="231"/>
      <c r="CA161" s="232"/>
      <c r="CB161" s="232"/>
      <c r="CC161" s="233"/>
      <c r="CD161" s="246" t="str">
        <f>IF(SUMPRODUCT((CA160:CA164)*(CB160:CB164))=0,"",SUMPRODUCT((CA160:CA164)*(CB160:CB164)))</f>
        <v/>
      </c>
      <c r="CG161" s="225"/>
      <c r="CH161" s="225"/>
      <c r="CI161" s="231"/>
      <c r="CJ161" s="232"/>
      <c r="CK161" s="232"/>
      <c r="CL161" s="233"/>
      <c r="CM161" s="246" t="str">
        <f>IF(SUMPRODUCT((CJ160:CJ164)*(CK160:CK164))=0,"",SUMPRODUCT((CJ160:CJ164)*(CK160:CK164)))</f>
        <v/>
      </c>
      <c r="CP161" s="225"/>
      <c r="CQ161" s="225"/>
      <c r="CR161" s="231"/>
      <c r="CS161" s="232"/>
      <c r="CT161" s="232"/>
      <c r="CU161" s="233"/>
      <c r="CV161" s="246" t="str">
        <f>IF(SUMPRODUCT((CS160:CS164)*(CT160:CT164))=0,"",SUMPRODUCT((CS160:CS164)*(CT160:CT164)))</f>
        <v/>
      </c>
      <c r="CY161" s="225"/>
      <c r="CZ161" s="225"/>
      <c r="DA161" s="231"/>
      <c r="DB161" s="232"/>
      <c r="DC161" s="232"/>
      <c r="DD161" s="233"/>
      <c r="DE161" s="246" t="str">
        <f>IF(SUMPRODUCT((DB160:DB164)*(DC160:DC164))=0,"",SUMPRODUCT((DB160:DB164)*(DC160:DC164)))</f>
        <v/>
      </c>
      <c r="DH161" s="225"/>
      <c r="DI161" s="225"/>
      <c r="DJ161" s="231"/>
      <c r="DK161" s="232"/>
      <c r="DL161" s="232"/>
      <c r="DM161" s="233"/>
      <c r="DN161" s="246" t="str">
        <f>IF(SUMPRODUCT((DK160:DK164)*(DL160:DL164))=0,"",SUMPRODUCT((DK160:DK164)*(DL160:DL164)))</f>
        <v/>
      </c>
      <c r="DQ161" s="225"/>
      <c r="DR161" s="225"/>
      <c r="DS161" s="231"/>
      <c r="DT161" s="232"/>
      <c r="DU161" s="232"/>
      <c r="DV161" s="233"/>
      <c r="DW161" s="246" t="str">
        <f>IF(SUMPRODUCT((DT160:DT164)*(DU160:DU164))=0,"",SUMPRODUCT((DT160:DT164)*(DU160:DU164)))</f>
        <v/>
      </c>
      <c r="DZ161" s="225"/>
      <c r="EA161" s="225"/>
      <c r="EB161" s="231"/>
      <c r="EC161" s="232"/>
      <c r="ED161" s="232"/>
      <c r="EE161" s="233"/>
      <c r="EF161" s="246" t="str">
        <f>IF(SUMPRODUCT((EC160:EC164)*(ED160:ED164))=0,"",SUMPRODUCT((EC160:EC164)*(ED160:ED164)))</f>
        <v/>
      </c>
      <c r="EI161" s="225"/>
      <c r="EJ161" s="225"/>
      <c r="EK161" s="231"/>
      <c r="EL161" s="232"/>
      <c r="EM161" s="232"/>
      <c r="EN161" s="233"/>
      <c r="EO161" s="246" t="str">
        <f>IF(SUMPRODUCT((EL160:EL164)*(EM160:EM164))=0,"",SUMPRODUCT((EL160:EL164)*(EM160:EM164)))</f>
        <v/>
      </c>
      <c r="ER161" s="225"/>
      <c r="ES161" s="225"/>
      <c r="ET161" s="231"/>
      <c r="EU161" s="232"/>
      <c r="EV161" s="232"/>
      <c r="EW161" s="233"/>
      <c r="EX161" s="246" t="str">
        <f>IF(SUMPRODUCT((EU160:EU164)*(EV160:EV164))=0,"",SUMPRODUCT((EU160:EU164)*(EV160:EV164)))</f>
        <v/>
      </c>
      <c r="FA161" s="225"/>
      <c r="FB161" s="225"/>
      <c r="FC161" s="231"/>
      <c r="FD161" s="232"/>
      <c r="FE161" s="232"/>
      <c r="FF161" s="233"/>
      <c r="FG161" s="246" t="str">
        <f>IF(SUMPRODUCT((FD160:FD164)*(FE160:FE164))=0,"",SUMPRODUCT((FD160:FD164)*(FE160:FE164)))</f>
        <v/>
      </c>
      <c r="FJ161" s="225"/>
      <c r="FK161" s="225"/>
      <c r="FL161" s="231"/>
      <c r="FM161" s="232"/>
      <c r="FN161" s="232"/>
      <c r="FO161" s="233"/>
      <c r="FP161" s="246" t="str">
        <f>IF(SUMPRODUCT((FM160:FM164)*(FN160:FN164))=0,"",SUMPRODUCT((FM160:FM164)*(FN160:FN164)))</f>
        <v/>
      </c>
      <c r="FS161" s="225"/>
      <c r="FT161" s="225"/>
      <c r="FU161" s="231"/>
      <c r="FV161" s="232"/>
      <c r="FW161" s="232"/>
      <c r="FX161" s="233"/>
      <c r="FY161" s="246" t="str">
        <f>IF(SUMPRODUCT((FV160:FV164)*(FW160:FW164))=0,"",SUMPRODUCT((FV160:FV164)*(FW160:FW164)))</f>
        <v/>
      </c>
      <c r="GB161" s="225"/>
      <c r="GC161" s="225"/>
      <c r="GD161" s="231"/>
      <c r="GE161" s="232"/>
      <c r="GF161" s="232"/>
      <c r="GG161" s="233"/>
      <c r="GH161" s="246" t="str">
        <f>IF(SUMPRODUCT((GE160:GE164)*(GF160:GF164))=0,"",SUMPRODUCT((GE160:GE164)*(GF160:GF164)))</f>
        <v/>
      </c>
      <c r="GK161" s="225"/>
      <c r="GL161" s="225"/>
      <c r="GM161" s="231"/>
      <c r="GN161" s="232"/>
      <c r="GO161" s="232"/>
      <c r="GP161" s="233"/>
      <c r="GQ161" s="246" t="str">
        <f>IF(SUMPRODUCT((GN160:GN164)*(GO160:GO164))=0,"",SUMPRODUCT((GN160:GN164)*(GO160:GO164)))</f>
        <v/>
      </c>
      <c r="GT161" s="225"/>
      <c r="GU161" s="225"/>
      <c r="GV161" s="231"/>
      <c r="GW161" s="232"/>
      <c r="GX161" s="232"/>
      <c r="GY161" s="233"/>
      <c r="GZ161" s="246" t="str">
        <f>IF(SUMPRODUCT((GW160:GW164)*(GX160:GX164))=0,"",SUMPRODUCT((GW160:GW164)*(GX160:GX164)))</f>
        <v/>
      </c>
      <c r="HC161" s="225"/>
      <c r="HD161" s="225"/>
      <c r="HE161" s="231"/>
      <c r="HF161" s="232"/>
      <c r="HG161" s="232"/>
      <c r="HH161" s="233"/>
      <c r="HI161" s="246" t="str">
        <f>IF(SUMPRODUCT((HF160:HF164)*(HG160:HG164))=0,"",SUMPRODUCT((HF160:HF164)*(HG160:HG164)))</f>
        <v/>
      </c>
    </row>
    <row r="162" spans="4:217" ht="14" hidden="1" outlineLevel="2">
      <c r="D162" s="225"/>
      <c r="E162" s="225"/>
      <c r="F162" s="231"/>
      <c r="G162" s="232"/>
      <c r="H162" s="232"/>
      <c r="I162" s="233"/>
      <c r="J162" s="246" t="str">
        <f>IF(SUMPRODUCT((G160:G164)*(H160:H164))=0,"",SUMPRODUCT((G160:G164)*(H160:H164)))</f>
        <v/>
      </c>
      <c r="M162" s="225"/>
      <c r="N162" s="225"/>
      <c r="O162" s="231"/>
      <c r="P162" s="232"/>
      <c r="Q162" s="232"/>
      <c r="R162" s="233"/>
      <c r="S162" s="246" t="str">
        <f>IF(SUMPRODUCT((P160:P164)*(Q160:Q164))=0,"",SUMPRODUCT((P160:P164)*(Q160:Q164)))</f>
        <v/>
      </c>
      <c r="V162" s="225"/>
      <c r="W162" s="225"/>
      <c r="X162" s="231"/>
      <c r="Y162" s="232"/>
      <c r="Z162" s="232"/>
      <c r="AA162" s="233"/>
      <c r="AB162" s="246" t="str">
        <f>IF(SUMPRODUCT((Y160:Y164)*(Z160:Z164))=0,"",SUMPRODUCT((Y160:Y164)*(Z160:Z164)))</f>
        <v/>
      </c>
      <c r="AE162" s="225"/>
      <c r="AF162" s="225"/>
      <c r="AG162" s="231"/>
      <c r="AH162" s="232"/>
      <c r="AI162" s="232"/>
      <c r="AJ162" s="233"/>
      <c r="AK162" s="246" t="str">
        <f>IF(SUMPRODUCT((AH160:AH164)*(AI160:AI164))=0,"",SUMPRODUCT((AH160:AH164)*(AI160:AI164)))</f>
        <v/>
      </c>
      <c r="AN162" s="225"/>
      <c r="AO162" s="225"/>
      <c r="AP162" s="231"/>
      <c r="AQ162" s="232"/>
      <c r="AR162" s="232"/>
      <c r="AS162" s="233"/>
      <c r="AT162" s="246" t="str">
        <f>IF(SUMPRODUCT((AQ160:AQ164)*(AR160:AR164))=0,"",SUMPRODUCT((AQ160:AQ164)*(AR160:AR164)))</f>
        <v/>
      </c>
      <c r="AW162" s="225"/>
      <c r="AX162" s="225"/>
      <c r="AY162" s="231"/>
      <c r="AZ162" s="232"/>
      <c r="BA162" s="232"/>
      <c r="BB162" s="233"/>
      <c r="BC162" s="246" t="str">
        <f>IF(SUMPRODUCT((AZ160:AZ164)*(BA160:BA164))=0,"",SUMPRODUCT((AZ160:AZ164)*(BA160:BA164)))</f>
        <v/>
      </c>
      <c r="BF162" s="225"/>
      <c r="BG162" s="225"/>
      <c r="BH162" s="231"/>
      <c r="BI162" s="232"/>
      <c r="BJ162" s="232"/>
      <c r="BK162" s="233"/>
      <c r="BL162" s="246" t="str">
        <f>IF(SUMPRODUCT((BI160:BI164)*(BJ160:BJ164))=0,"",SUMPRODUCT((BI160:BI164)*(BJ160:BJ164)))</f>
        <v/>
      </c>
      <c r="BO162" s="225"/>
      <c r="BP162" s="225"/>
      <c r="BQ162" s="231"/>
      <c r="BR162" s="232"/>
      <c r="BS162" s="232"/>
      <c r="BT162" s="233"/>
      <c r="BU162" s="246" t="str">
        <f>IF(SUMPRODUCT((BR160:BR164)*(BS160:BS164))=0,"",SUMPRODUCT((BR160:BR164)*(BS160:BS164)))</f>
        <v/>
      </c>
      <c r="BX162" s="225"/>
      <c r="BY162" s="225"/>
      <c r="BZ162" s="231"/>
      <c r="CA162" s="232"/>
      <c r="CB162" s="232"/>
      <c r="CC162" s="233"/>
      <c r="CD162" s="246" t="str">
        <f>IF(SUMPRODUCT((CA160:CA164)*(CB160:CB164))=0,"",SUMPRODUCT((CA160:CA164)*(CB160:CB164)))</f>
        <v/>
      </c>
      <c r="CG162" s="225"/>
      <c r="CH162" s="225"/>
      <c r="CI162" s="231"/>
      <c r="CJ162" s="232"/>
      <c r="CK162" s="232"/>
      <c r="CL162" s="233"/>
      <c r="CM162" s="246" t="str">
        <f>IF(SUMPRODUCT((CJ160:CJ164)*(CK160:CK164))=0,"",SUMPRODUCT((CJ160:CJ164)*(CK160:CK164)))</f>
        <v/>
      </c>
      <c r="CP162" s="225"/>
      <c r="CQ162" s="225"/>
      <c r="CR162" s="231"/>
      <c r="CS162" s="232"/>
      <c r="CT162" s="232"/>
      <c r="CU162" s="233"/>
      <c r="CV162" s="246" t="str">
        <f>IF(SUMPRODUCT((CS160:CS164)*(CT160:CT164))=0,"",SUMPRODUCT((CS160:CS164)*(CT160:CT164)))</f>
        <v/>
      </c>
      <c r="CY162" s="225"/>
      <c r="CZ162" s="225"/>
      <c r="DA162" s="231"/>
      <c r="DB162" s="232"/>
      <c r="DC162" s="232"/>
      <c r="DD162" s="233"/>
      <c r="DE162" s="246" t="str">
        <f>IF(SUMPRODUCT((DB160:DB164)*(DC160:DC164))=0,"",SUMPRODUCT((DB160:DB164)*(DC160:DC164)))</f>
        <v/>
      </c>
      <c r="DH162" s="225"/>
      <c r="DI162" s="225"/>
      <c r="DJ162" s="231"/>
      <c r="DK162" s="232"/>
      <c r="DL162" s="232"/>
      <c r="DM162" s="233"/>
      <c r="DN162" s="246" t="str">
        <f>IF(SUMPRODUCT((DK160:DK164)*(DL160:DL164))=0,"",SUMPRODUCT((DK160:DK164)*(DL160:DL164)))</f>
        <v/>
      </c>
      <c r="DQ162" s="225"/>
      <c r="DR162" s="225"/>
      <c r="DS162" s="231"/>
      <c r="DT162" s="232"/>
      <c r="DU162" s="232"/>
      <c r="DV162" s="233"/>
      <c r="DW162" s="246" t="str">
        <f>IF(SUMPRODUCT((DT160:DT164)*(DU160:DU164))=0,"",SUMPRODUCT((DT160:DT164)*(DU160:DU164)))</f>
        <v/>
      </c>
      <c r="DZ162" s="225"/>
      <c r="EA162" s="225"/>
      <c r="EB162" s="231"/>
      <c r="EC162" s="232"/>
      <c r="ED162" s="232"/>
      <c r="EE162" s="233"/>
      <c r="EF162" s="246" t="str">
        <f>IF(SUMPRODUCT((EC160:EC164)*(ED160:ED164))=0,"",SUMPRODUCT((EC160:EC164)*(ED160:ED164)))</f>
        <v/>
      </c>
      <c r="EI162" s="225"/>
      <c r="EJ162" s="225"/>
      <c r="EK162" s="231"/>
      <c r="EL162" s="232"/>
      <c r="EM162" s="232"/>
      <c r="EN162" s="233"/>
      <c r="EO162" s="246" t="str">
        <f>IF(SUMPRODUCT((EL160:EL164)*(EM160:EM164))=0,"",SUMPRODUCT((EL160:EL164)*(EM160:EM164)))</f>
        <v/>
      </c>
      <c r="ER162" s="225"/>
      <c r="ES162" s="225"/>
      <c r="ET162" s="231"/>
      <c r="EU162" s="232"/>
      <c r="EV162" s="232"/>
      <c r="EW162" s="233"/>
      <c r="EX162" s="246" t="str">
        <f>IF(SUMPRODUCT((EU160:EU164)*(EV160:EV164))=0,"",SUMPRODUCT((EU160:EU164)*(EV160:EV164)))</f>
        <v/>
      </c>
      <c r="FA162" s="225"/>
      <c r="FB162" s="225"/>
      <c r="FC162" s="231"/>
      <c r="FD162" s="232"/>
      <c r="FE162" s="232"/>
      <c r="FF162" s="233"/>
      <c r="FG162" s="246" t="str">
        <f>IF(SUMPRODUCT((FD160:FD164)*(FE160:FE164))=0,"",SUMPRODUCT((FD160:FD164)*(FE160:FE164)))</f>
        <v/>
      </c>
      <c r="FJ162" s="225"/>
      <c r="FK162" s="225"/>
      <c r="FL162" s="231"/>
      <c r="FM162" s="232"/>
      <c r="FN162" s="232"/>
      <c r="FO162" s="233"/>
      <c r="FP162" s="246" t="str">
        <f>IF(SUMPRODUCT((FM160:FM164)*(FN160:FN164))=0,"",SUMPRODUCT((FM160:FM164)*(FN160:FN164)))</f>
        <v/>
      </c>
      <c r="FS162" s="225"/>
      <c r="FT162" s="225"/>
      <c r="FU162" s="231"/>
      <c r="FV162" s="232"/>
      <c r="FW162" s="232"/>
      <c r="FX162" s="233"/>
      <c r="FY162" s="246" t="str">
        <f>IF(SUMPRODUCT((FV160:FV164)*(FW160:FW164))=0,"",SUMPRODUCT((FV160:FV164)*(FW160:FW164)))</f>
        <v/>
      </c>
      <c r="GB162" s="225"/>
      <c r="GC162" s="225"/>
      <c r="GD162" s="231"/>
      <c r="GE162" s="232"/>
      <c r="GF162" s="232"/>
      <c r="GG162" s="233"/>
      <c r="GH162" s="246" t="str">
        <f>IF(SUMPRODUCT((GE160:GE164)*(GF160:GF164))=0,"",SUMPRODUCT((GE160:GE164)*(GF160:GF164)))</f>
        <v/>
      </c>
      <c r="GK162" s="225"/>
      <c r="GL162" s="225"/>
      <c r="GM162" s="231"/>
      <c r="GN162" s="232"/>
      <c r="GO162" s="232"/>
      <c r="GP162" s="233"/>
      <c r="GQ162" s="246" t="str">
        <f>IF(SUMPRODUCT((GN160:GN164)*(GO160:GO164))=0,"",SUMPRODUCT((GN160:GN164)*(GO160:GO164)))</f>
        <v/>
      </c>
      <c r="GT162" s="225"/>
      <c r="GU162" s="225"/>
      <c r="GV162" s="231"/>
      <c r="GW162" s="232"/>
      <c r="GX162" s="232"/>
      <c r="GY162" s="233"/>
      <c r="GZ162" s="246" t="str">
        <f>IF(SUMPRODUCT((GW160:GW164)*(GX160:GX164))=0,"",SUMPRODUCT((GW160:GW164)*(GX160:GX164)))</f>
        <v/>
      </c>
      <c r="HC162" s="225"/>
      <c r="HD162" s="225"/>
      <c r="HE162" s="231"/>
      <c r="HF162" s="232"/>
      <c r="HG162" s="232"/>
      <c r="HH162" s="233"/>
      <c r="HI162" s="246" t="str">
        <f>IF(SUMPRODUCT((HF160:HF164)*(HG160:HG164))=0,"",SUMPRODUCT((HF160:HF164)*(HG160:HG164)))</f>
        <v/>
      </c>
    </row>
    <row r="163" spans="4:217" ht="14" hidden="1" outlineLevel="2">
      <c r="D163" s="225"/>
      <c r="E163" s="225"/>
      <c r="F163" s="231"/>
      <c r="G163" s="232"/>
      <c r="H163" s="232"/>
      <c r="I163" s="233"/>
      <c r="J163" s="246" t="str">
        <f>IF(SUMPRODUCT((G160:G164)*(H160:H164))=0,"",SUMPRODUCT((G160:G164)*(H160:H164)))</f>
        <v/>
      </c>
      <c r="M163" s="225"/>
      <c r="N163" s="225"/>
      <c r="O163" s="231"/>
      <c r="P163" s="232"/>
      <c r="Q163" s="232"/>
      <c r="R163" s="233"/>
      <c r="S163" s="246" t="str">
        <f>IF(SUMPRODUCT((P160:P164)*(Q160:Q164))=0,"",SUMPRODUCT((P160:P164)*(Q160:Q164)))</f>
        <v/>
      </c>
      <c r="V163" s="225"/>
      <c r="W163" s="225"/>
      <c r="X163" s="231"/>
      <c r="Y163" s="232"/>
      <c r="Z163" s="232"/>
      <c r="AA163" s="233"/>
      <c r="AB163" s="246" t="str">
        <f>IF(SUMPRODUCT((Y160:Y164)*(Z160:Z164))=0,"",SUMPRODUCT((Y160:Y164)*(Z160:Z164)))</f>
        <v/>
      </c>
      <c r="AE163" s="225"/>
      <c r="AF163" s="225"/>
      <c r="AG163" s="231"/>
      <c r="AH163" s="232"/>
      <c r="AI163" s="232"/>
      <c r="AJ163" s="233"/>
      <c r="AK163" s="246" t="str">
        <f>IF(SUMPRODUCT((AH160:AH164)*(AI160:AI164))=0,"",SUMPRODUCT((AH160:AH164)*(AI160:AI164)))</f>
        <v/>
      </c>
      <c r="AN163" s="225"/>
      <c r="AO163" s="225"/>
      <c r="AP163" s="231"/>
      <c r="AQ163" s="232"/>
      <c r="AR163" s="232"/>
      <c r="AS163" s="233"/>
      <c r="AT163" s="246" t="str">
        <f>IF(SUMPRODUCT((AQ160:AQ164)*(AR160:AR164))=0,"",SUMPRODUCT((AQ160:AQ164)*(AR160:AR164)))</f>
        <v/>
      </c>
      <c r="AW163" s="225"/>
      <c r="AX163" s="225"/>
      <c r="AY163" s="231"/>
      <c r="AZ163" s="232"/>
      <c r="BA163" s="232"/>
      <c r="BB163" s="233"/>
      <c r="BC163" s="246" t="str">
        <f>IF(SUMPRODUCT((AZ160:AZ164)*(BA160:BA164))=0,"",SUMPRODUCT((AZ160:AZ164)*(BA160:BA164)))</f>
        <v/>
      </c>
      <c r="BF163" s="225"/>
      <c r="BG163" s="225"/>
      <c r="BH163" s="231"/>
      <c r="BI163" s="232"/>
      <c r="BJ163" s="232"/>
      <c r="BK163" s="233"/>
      <c r="BL163" s="246" t="str">
        <f>IF(SUMPRODUCT((BI160:BI164)*(BJ160:BJ164))=0,"",SUMPRODUCT((BI160:BI164)*(BJ160:BJ164)))</f>
        <v/>
      </c>
      <c r="BO163" s="225"/>
      <c r="BP163" s="225"/>
      <c r="BQ163" s="231"/>
      <c r="BR163" s="232"/>
      <c r="BS163" s="232"/>
      <c r="BT163" s="233"/>
      <c r="BU163" s="246" t="str">
        <f>IF(SUMPRODUCT((BR160:BR164)*(BS160:BS164))=0,"",SUMPRODUCT((BR160:BR164)*(BS160:BS164)))</f>
        <v/>
      </c>
      <c r="BX163" s="225"/>
      <c r="BY163" s="225"/>
      <c r="BZ163" s="231"/>
      <c r="CA163" s="232"/>
      <c r="CB163" s="232"/>
      <c r="CC163" s="233"/>
      <c r="CD163" s="246" t="str">
        <f>IF(SUMPRODUCT((CA160:CA164)*(CB160:CB164))=0,"",SUMPRODUCT((CA160:CA164)*(CB160:CB164)))</f>
        <v/>
      </c>
      <c r="CG163" s="225"/>
      <c r="CH163" s="225"/>
      <c r="CI163" s="231"/>
      <c r="CJ163" s="232"/>
      <c r="CK163" s="232"/>
      <c r="CL163" s="233"/>
      <c r="CM163" s="246" t="str">
        <f>IF(SUMPRODUCT((CJ160:CJ164)*(CK160:CK164))=0,"",SUMPRODUCT((CJ160:CJ164)*(CK160:CK164)))</f>
        <v/>
      </c>
      <c r="CP163" s="225"/>
      <c r="CQ163" s="225"/>
      <c r="CR163" s="231"/>
      <c r="CS163" s="232"/>
      <c r="CT163" s="232"/>
      <c r="CU163" s="233"/>
      <c r="CV163" s="246" t="str">
        <f>IF(SUMPRODUCT((CS160:CS164)*(CT160:CT164))=0,"",SUMPRODUCT((CS160:CS164)*(CT160:CT164)))</f>
        <v/>
      </c>
      <c r="CY163" s="225"/>
      <c r="CZ163" s="225"/>
      <c r="DA163" s="231"/>
      <c r="DB163" s="232"/>
      <c r="DC163" s="232"/>
      <c r="DD163" s="233"/>
      <c r="DE163" s="246" t="str">
        <f>IF(SUMPRODUCT((DB160:DB164)*(DC160:DC164))=0,"",SUMPRODUCT((DB160:DB164)*(DC160:DC164)))</f>
        <v/>
      </c>
      <c r="DH163" s="225"/>
      <c r="DI163" s="225"/>
      <c r="DJ163" s="231"/>
      <c r="DK163" s="232"/>
      <c r="DL163" s="232"/>
      <c r="DM163" s="233"/>
      <c r="DN163" s="246" t="str">
        <f>IF(SUMPRODUCT((DK160:DK164)*(DL160:DL164))=0,"",SUMPRODUCT((DK160:DK164)*(DL160:DL164)))</f>
        <v/>
      </c>
      <c r="DQ163" s="225"/>
      <c r="DR163" s="225"/>
      <c r="DS163" s="231"/>
      <c r="DT163" s="232"/>
      <c r="DU163" s="232"/>
      <c r="DV163" s="233"/>
      <c r="DW163" s="246" t="str">
        <f>IF(SUMPRODUCT((DT160:DT164)*(DU160:DU164))=0,"",SUMPRODUCT((DT160:DT164)*(DU160:DU164)))</f>
        <v/>
      </c>
      <c r="DZ163" s="225"/>
      <c r="EA163" s="225"/>
      <c r="EB163" s="231"/>
      <c r="EC163" s="232"/>
      <c r="ED163" s="232"/>
      <c r="EE163" s="233"/>
      <c r="EF163" s="246" t="str">
        <f>IF(SUMPRODUCT((EC160:EC164)*(ED160:ED164))=0,"",SUMPRODUCT((EC160:EC164)*(ED160:ED164)))</f>
        <v/>
      </c>
      <c r="EI163" s="225"/>
      <c r="EJ163" s="225"/>
      <c r="EK163" s="231"/>
      <c r="EL163" s="232"/>
      <c r="EM163" s="232"/>
      <c r="EN163" s="233"/>
      <c r="EO163" s="246" t="str">
        <f>IF(SUMPRODUCT((EL160:EL164)*(EM160:EM164))=0,"",SUMPRODUCT((EL160:EL164)*(EM160:EM164)))</f>
        <v/>
      </c>
      <c r="ER163" s="225"/>
      <c r="ES163" s="225"/>
      <c r="ET163" s="231"/>
      <c r="EU163" s="232"/>
      <c r="EV163" s="232"/>
      <c r="EW163" s="233"/>
      <c r="EX163" s="246" t="str">
        <f>IF(SUMPRODUCT((EU160:EU164)*(EV160:EV164))=0,"",SUMPRODUCT((EU160:EU164)*(EV160:EV164)))</f>
        <v/>
      </c>
      <c r="FA163" s="225"/>
      <c r="FB163" s="225"/>
      <c r="FC163" s="231"/>
      <c r="FD163" s="232"/>
      <c r="FE163" s="232"/>
      <c r="FF163" s="233"/>
      <c r="FG163" s="246" t="str">
        <f>IF(SUMPRODUCT((FD160:FD164)*(FE160:FE164))=0,"",SUMPRODUCT((FD160:FD164)*(FE160:FE164)))</f>
        <v/>
      </c>
      <c r="FJ163" s="225"/>
      <c r="FK163" s="225"/>
      <c r="FL163" s="231"/>
      <c r="FM163" s="232"/>
      <c r="FN163" s="232"/>
      <c r="FO163" s="233"/>
      <c r="FP163" s="246" t="str">
        <f>IF(SUMPRODUCT((FM160:FM164)*(FN160:FN164))=0,"",SUMPRODUCT((FM160:FM164)*(FN160:FN164)))</f>
        <v/>
      </c>
      <c r="FS163" s="225"/>
      <c r="FT163" s="225"/>
      <c r="FU163" s="231"/>
      <c r="FV163" s="232"/>
      <c r="FW163" s="232"/>
      <c r="FX163" s="233"/>
      <c r="FY163" s="246" t="str">
        <f>IF(SUMPRODUCT((FV160:FV164)*(FW160:FW164))=0,"",SUMPRODUCT((FV160:FV164)*(FW160:FW164)))</f>
        <v/>
      </c>
      <c r="GB163" s="225"/>
      <c r="GC163" s="225"/>
      <c r="GD163" s="231"/>
      <c r="GE163" s="232"/>
      <c r="GF163" s="232"/>
      <c r="GG163" s="233"/>
      <c r="GH163" s="246" t="str">
        <f>IF(SUMPRODUCT((GE160:GE164)*(GF160:GF164))=0,"",SUMPRODUCT((GE160:GE164)*(GF160:GF164)))</f>
        <v/>
      </c>
      <c r="GK163" s="225"/>
      <c r="GL163" s="225"/>
      <c r="GM163" s="231"/>
      <c r="GN163" s="232"/>
      <c r="GO163" s="232"/>
      <c r="GP163" s="233"/>
      <c r="GQ163" s="246" t="str">
        <f>IF(SUMPRODUCT((GN160:GN164)*(GO160:GO164))=0,"",SUMPRODUCT((GN160:GN164)*(GO160:GO164)))</f>
        <v/>
      </c>
      <c r="GT163" s="225"/>
      <c r="GU163" s="225"/>
      <c r="GV163" s="231"/>
      <c r="GW163" s="232"/>
      <c r="GX163" s="232"/>
      <c r="GY163" s="233"/>
      <c r="GZ163" s="246" t="str">
        <f>IF(SUMPRODUCT((GW160:GW164)*(GX160:GX164))=0,"",SUMPRODUCT((GW160:GW164)*(GX160:GX164)))</f>
        <v/>
      </c>
      <c r="HC163" s="225"/>
      <c r="HD163" s="225"/>
      <c r="HE163" s="231"/>
      <c r="HF163" s="232"/>
      <c r="HG163" s="232"/>
      <c r="HH163" s="233"/>
      <c r="HI163" s="246" t="str">
        <f>IF(SUMPRODUCT((HF160:HF164)*(HG160:HG164))=0,"",SUMPRODUCT((HF160:HF164)*(HG160:HG164)))</f>
        <v/>
      </c>
    </row>
    <row r="164" spans="4:217" ht="14" hidden="1" outlineLevel="2">
      <c r="D164" s="225"/>
      <c r="E164" s="225"/>
      <c r="F164" s="231"/>
      <c r="G164" s="232"/>
      <c r="H164" s="232"/>
      <c r="I164" s="233"/>
      <c r="J164" s="246" t="str">
        <f>IF(SUMPRODUCT((G160:G164)*(H160:H164))=0,"",SUMPRODUCT((G160:G164)*(H160:H164)))</f>
        <v/>
      </c>
      <c r="M164" s="225"/>
      <c r="N164" s="225"/>
      <c r="O164" s="231"/>
      <c r="P164" s="232"/>
      <c r="Q164" s="232"/>
      <c r="R164" s="233"/>
      <c r="S164" s="246" t="str">
        <f>IF(SUMPRODUCT((P160:P164)*(Q160:Q164))=0,"",SUMPRODUCT((P160:P164)*(Q160:Q164)))</f>
        <v/>
      </c>
      <c r="V164" s="225"/>
      <c r="W164" s="225"/>
      <c r="X164" s="231"/>
      <c r="Y164" s="232"/>
      <c r="Z164" s="232"/>
      <c r="AA164" s="233"/>
      <c r="AB164" s="246" t="str">
        <f>IF(SUMPRODUCT((Y160:Y164)*(Z160:Z164))=0,"",SUMPRODUCT((Y160:Y164)*(Z160:Z164)))</f>
        <v/>
      </c>
      <c r="AE164" s="225"/>
      <c r="AF164" s="225"/>
      <c r="AG164" s="231"/>
      <c r="AH164" s="232"/>
      <c r="AI164" s="232"/>
      <c r="AJ164" s="233"/>
      <c r="AK164" s="246" t="str">
        <f>IF(SUMPRODUCT((AH160:AH164)*(AI160:AI164))=0,"",SUMPRODUCT((AH160:AH164)*(AI160:AI164)))</f>
        <v/>
      </c>
      <c r="AN164" s="225"/>
      <c r="AO164" s="225"/>
      <c r="AP164" s="231"/>
      <c r="AQ164" s="232"/>
      <c r="AR164" s="232"/>
      <c r="AS164" s="233"/>
      <c r="AT164" s="246" t="str">
        <f>IF(SUMPRODUCT((AQ160:AQ164)*(AR160:AR164))=0,"",SUMPRODUCT((AQ160:AQ164)*(AR160:AR164)))</f>
        <v/>
      </c>
      <c r="AW164" s="225"/>
      <c r="AX164" s="225"/>
      <c r="AY164" s="231"/>
      <c r="AZ164" s="232"/>
      <c r="BA164" s="232"/>
      <c r="BB164" s="233"/>
      <c r="BC164" s="246" t="str">
        <f>IF(SUMPRODUCT((AZ160:AZ164)*(BA160:BA164))=0,"",SUMPRODUCT((AZ160:AZ164)*(BA160:BA164)))</f>
        <v/>
      </c>
      <c r="BF164" s="225"/>
      <c r="BG164" s="225"/>
      <c r="BH164" s="231"/>
      <c r="BI164" s="232"/>
      <c r="BJ164" s="232"/>
      <c r="BK164" s="233"/>
      <c r="BL164" s="246" t="str">
        <f>IF(SUMPRODUCT((BI160:BI164)*(BJ160:BJ164))=0,"",SUMPRODUCT((BI160:BI164)*(BJ160:BJ164)))</f>
        <v/>
      </c>
      <c r="BO164" s="225"/>
      <c r="BP164" s="225"/>
      <c r="BQ164" s="231"/>
      <c r="BR164" s="232"/>
      <c r="BS164" s="232"/>
      <c r="BT164" s="233"/>
      <c r="BU164" s="246" t="str">
        <f>IF(SUMPRODUCT((BR160:BR164)*(BS160:BS164))=0,"",SUMPRODUCT((BR160:BR164)*(BS160:BS164)))</f>
        <v/>
      </c>
      <c r="BX164" s="225"/>
      <c r="BY164" s="225"/>
      <c r="BZ164" s="231"/>
      <c r="CA164" s="232"/>
      <c r="CB164" s="232"/>
      <c r="CC164" s="233"/>
      <c r="CD164" s="246" t="str">
        <f>IF(SUMPRODUCT((CA160:CA164)*(CB160:CB164))=0,"",SUMPRODUCT((CA160:CA164)*(CB160:CB164)))</f>
        <v/>
      </c>
      <c r="CG164" s="225"/>
      <c r="CH164" s="225"/>
      <c r="CI164" s="231"/>
      <c r="CJ164" s="232"/>
      <c r="CK164" s="232"/>
      <c r="CL164" s="233"/>
      <c r="CM164" s="246" t="str">
        <f>IF(SUMPRODUCT((CJ160:CJ164)*(CK160:CK164))=0,"",SUMPRODUCT((CJ160:CJ164)*(CK160:CK164)))</f>
        <v/>
      </c>
      <c r="CP164" s="225"/>
      <c r="CQ164" s="225"/>
      <c r="CR164" s="231"/>
      <c r="CS164" s="232"/>
      <c r="CT164" s="232"/>
      <c r="CU164" s="233"/>
      <c r="CV164" s="246" t="str">
        <f>IF(SUMPRODUCT((CS160:CS164)*(CT160:CT164))=0,"",SUMPRODUCT((CS160:CS164)*(CT160:CT164)))</f>
        <v/>
      </c>
      <c r="CY164" s="225"/>
      <c r="CZ164" s="225"/>
      <c r="DA164" s="231"/>
      <c r="DB164" s="232"/>
      <c r="DC164" s="232"/>
      <c r="DD164" s="233"/>
      <c r="DE164" s="246" t="str">
        <f>IF(SUMPRODUCT((DB160:DB164)*(DC160:DC164))=0,"",SUMPRODUCT((DB160:DB164)*(DC160:DC164)))</f>
        <v/>
      </c>
      <c r="DH164" s="225"/>
      <c r="DI164" s="225"/>
      <c r="DJ164" s="231"/>
      <c r="DK164" s="232"/>
      <c r="DL164" s="232"/>
      <c r="DM164" s="233"/>
      <c r="DN164" s="246" t="str">
        <f>IF(SUMPRODUCT((DK160:DK164)*(DL160:DL164))=0,"",SUMPRODUCT((DK160:DK164)*(DL160:DL164)))</f>
        <v/>
      </c>
      <c r="DQ164" s="225"/>
      <c r="DR164" s="225"/>
      <c r="DS164" s="231"/>
      <c r="DT164" s="232"/>
      <c r="DU164" s="232"/>
      <c r="DV164" s="233"/>
      <c r="DW164" s="246" t="str">
        <f>IF(SUMPRODUCT((DT160:DT164)*(DU160:DU164))=0,"",SUMPRODUCT((DT160:DT164)*(DU160:DU164)))</f>
        <v/>
      </c>
      <c r="DZ164" s="225"/>
      <c r="EA164" s="225"/>
      <c r="EB164" s="231"/>
      <c r="EC164" s="232"/>
      <c r="ED164" s="232"/>
      <c r="EE164" s="233"/>
      <c r="EF164" s="246" t="str">
        <f>IF(SUMPRODUCT((EC160:EC164)*(ED160:ED164))=0,"",SUMPRODUCT((EC160:EC164)*(ED160:ED164)))</f>
        <v/>
      </c>
      <c r="EI164" s="225"/>
      <c r="EJ164" s="225"/>
      <c r="EK164" s="231"/>
      <c r="EL164" s="232"/>
      <c r="EM164" s="232"/>
      <c r="EN164" s="233"/>
      <c r="EO164" s="246" t="str">
        <f>IF(SUMPRODUCT((EL160:EL164)*(EM160:EM164))=0,"",SUMPRODUCT((EL160:EL164)*(EM160:EM164)))</f>
        <v/>
      </c>
      <c r="ER164" s="225"/>
      <c r="ES164" s="225"/>
      <c r="ET164" s="231"/>
      <c r="EU164" s="232"/>
      <c r="EV164" s="232"/>
      <c r="EW164" s="233"/>
      <c r="EX164" s="246" t="str">
        <f>IF(SUMPRODUCT((EU160:EU164)*(EV160:EV164))=0,"",SUMPRODUCT((EU160:EU164)*(EV160:EV164)))</f>
        <v/>
      </c>
      <c r="FA164" s="225"/>
      <c r="FB164" s="225"/>
      <c r="FC164" s="231"/>
      <c r="FD164" s="232"/>
      <c r="FE164" s="232"/>
      <c r="FF164" s="233"/>
      <c r="FG164" s="246" t="str">
        <f>IF(SUMPRODUCT((FD160:FD164)*(FE160:FE164))=0,"",SUMPRODUCT((FD160:FD164)*(FE160:FE164)))</f>
        <v/>
      </c>
      <c r="FJ164" s="225"/>
      <c r="FK164" s="225"/>
      <c r="FL164" s="231"/>
      <c r="FM164" s="232"/>
      <c r="FN164" s="232"/>
      <c r="FO164" s="233"/>
      <c r="FP164" s="246" t="str">
        <f>IF(SUMPRODUCT((FM160:FM164)*(FN160:FN164))=0,"",SUMPRODUCT((FM160:FM164)*(FN160:FN164)))</f>
        <v/>
      </c>
      <c r="FS164" s="225"/>
      <c r="FT164" s="225"/>
      <c r="FU164" s="231"/>
      <c r="FV164" s="232"/>
      <c r="FW164" s="232"/>
      <c r="FX164" s="233"/>
      <c r="FY164" s="246" t="str">
        <f>IF(SUMPRODUCT((FV160:FV164)*(FW160:FW164))=0,"",SUMPRODUCT((FV160:FV164)*(FW160:FW164)))</f>
        <v/>
      </c>
      <c r="GB164" s="225"/>
      <c r="GC164" s="225"/>
      <c r="GD164" s="231"/>
      <c r="GE164" s="232"/>
      <c r="GF164" s="232"/>
      <c r="GG164" s="233"/>
      <c r="GH164" s="246" t="str">
        <f>IF(SUMPRODUCT((GE160:GE164)*(GF160:GF164))=0,"",SUMPRODUCT((GE160:GE164)*(GF160:GF164)))</f>
        <v/>
      </c>
      <c r="GK164" s="225"/>
      <c r="GL164" s="225"/>
      <c r="GM164" s="231"/>
      <c r="GN164" s="232"/>
      <c r="GO164" s="232"/>
      <c r="GP164" s="233"/>
      <c r="GQ164" s="246" t="str">
        <f>IF(SUMPRODUCT((GN160:GN164)*(GO160:GO164))=0,"",SUMPRODUCT((GN160:GN164)*(GO160:GO164)))</f>
        <v/>
      </c>
      <c r="GT164" s="225"/>
      <c r="GU164" s="225"/>
      <c r="GV164" s="231"/>
      <c r="GW164" s="232"/>
      <c r="GX164" s="232"/>
      <c r="GY164" s="233"/>
      <c r="GZ164" s="246" t="str">
        <f>IF(SUMPRODUCT((GW160:GW164)*(GX160:GX164))=0,"",SUMPRODUCT((GW160:GW164)*(GX160:GX164)))</f>
        <v/>
      </c>
      <c r="HC164" s="225"/>
      <c r="HD164" s="225"/>
      <c r="HE164" s="231"/>
      <c r="HF164" s="232"/>
      <c r="HG164" s="232"/>
      <c r="HH164" s="233"/>
      <c r="HI164" s="246" t="str">
        <f>IF(SUMPRODUCT((HF160:HF164)*(HG160:HG164))=0,"",SUMPRODUCT((HF160:HF164)*(HG160:HG164)))</f>
        <v/>
      </c>
    </row>
    <row r="165" spans="4:217" ht="14" hidden="1" outlineLevel="1">
      <c r="D165" s="225"/>
      <c r="E165" s="225"/>
      <c r="F165" s="226"/>
      <c r="G165" s="227"/>
      <c r="H165" s="227"/>
      <c r="I165" s="228"/>
      <c r="J165" s="228"/>
      <c r="M165" s="225"/>
      <c r="N165" s="225"/>
      <c r="O165" s="226"/>
      <c r="P165" s="227"/>
      <c r="Q165" s="227"/>
      <c r="R165" s="228"/>
      <c r="S165" s="228"/>
      <c r="V165" s="225"/>
      <c r="W165" s="225"/>
      <c r="X165" s="226"/>
      <c r="Y165" s="227"/>
      <c r="Z165" s="227"/>
      <c r="AA165" s="228"/>
      <c r="AB165" s="228"/>
      <c r="AE165" s="225"/>
      <c r="AF165" s="225"/>
      <c r="AG165" s="226"/>
      <c r="AH165" s="227"/>
      <c r="AI165" s="227"/>
      <c r="AJ165" s="228"/>
      <c r="AK165" s="228"/>
      <c r="AN165" s="225"/>
      <c r="AO165" s="225"/>
      <c r="AP165" s="226"/>
      <c r="AQ165" s="227"/>
      <c r="AR165" s="227"/>
      <c r="AS165" s="228"/>
      <c r="AT165" s="228"/>
      <c r="AW165" s="225"/>
      <c r="AX165" s="225"/>
      <c r="AY165" s="226"/>
      <c r="AZ165" s="227"/>
      <c r="BA165" s="227"/>
      <c r="BB165" s="228"/>
      <c r="BC165" s="228"/>
      <c r="BF165" s="225"/>
      <c r="BG165" s="225"/>
      <c r="BH165" s="226"/>
      <c r="BI165" s="227"/>
      <c r="BJ165" s="227"/>
      <c r="BK165" s="228"/>
      <c r="BL165" s="228"/>
      <c r="BO165" s="225"/>
      <c r="BP165" s="225"/>
      <c r="BQ165" s="226"/>
      <c r="BR165" s="227"/>
      <c r="BS165" s="227"/>
      <c r="BT165" s="228"/>
      <c r="BU165" s="228"/>
      <c r="BX165" s="225"/>
      <c r="BY165" s="225"/>
      <c r="BZ165" s="226"/>
      <c r="CA165" s="227"/>
      <c r="CB165" s="227"/>
      <c r="CC165" s="228"/>
      <c r="CD165" s="228"/>
      <c r="CG165" s="225"/>
      <c r="CH165" s="225"/>
      <c r="CI165" s="226"/>
      <c r="CJ165" s="227"/>
      <c r="CK165" s="227"/>
      <c r="CL165" s="228"/>
      <c r="CM165" s="228"/>
      <c r="CP165" s="225"/>
      <c r="CQ165" s="225"/>
      <c r="CR165" s="226"/>
      <c r="CS165" s="227"/>
      <c r="CT165" s="227"/>
      <c r="CU165" s="228"/>
      <c r="CV165" s="228"/>
      <c r="CY165" s="225"/>
      <c r="CZ165" s="225"/>
      <c r="DA165" s="226"/>
      <c r="DB165" s="227"/>
      <c r="DC165" s="227"/>
      <c r="DD165" s="228"/>
      <c r="DE165" s="228"/>
      <c r="DH165" s="225"/>
      <c r="DI165" s="225"/>
      <c r="DJ165" s="226"/>
      <c r="DK165" s="227"/>
      <c r="DL165" s="227"/>
      <c r="DM165" s="228"/>
      <c r="DN165" s="228"/>
      <c r="DQ165" s="225"/>
      <c r="DR165" s="225"/>
      <c r="DS165" s="226"/>
      <c r="DT165" s="227"/>
      <c r="DU165" s="227"/>
      <c r="DV165" s="228"/>
      <c r="DW165" s="228"/>
      <c r="DZ165" s="225"/>
      <c r="EA165" s="225"/>
      <c r="EB165" s="226"/>
      <c r="EC165" s="227"/>
      <c r="ED165" s="227"/>
      <c r="EE165" s="228"/>
      <c r="EF165" s="228"/>
      <c r="EI165" s="225"/>
      <c r="EJ165" s="225"/>
      <c r="EK165" s="226"/>
      <c r="EL165" s="227"/>
      <c r="EM165" s="227"/>
      <c r="EN165" s="228"/>
      <c r="EO165" s="228"/>
      <c r="ER165" s="225"/>
      <c r="ES165" s="225"/>
      <c r="ET165" s="226"/>
      <c r="EU165" s="227"/>
      <c r="EV165" s="227"/>
      <c r="EW165" s="228"/>
      <c r="EX165" s="228"/>
      <c r="FA165" s="225"/>
      <c r="FB165" s="225"/>
      <c r="FC165" s="226"/>
      <c r="FD165" s="227"/>
      <c r="FE165" s="227"/>
      <c r="FF165" s="228"/>
      <c r="FG165" s="228"/>
      <c r="FJ165" s="225"/>
      <c r="FK165" s="225"/>
      <c r="FL165" s="226"/>
      <c r="FM165" s="227"/>
      <c r="FN165" s="227"/>
      <c r="FO165" s="228"/>
      <c r="FP165" s="228"/>
      <c r="FS165" s="225"/>
      <c r="FT165" s="225"/>
      <c r="FU165" s="226"/>
      <c r="FV165" s="227"/>
      <c r="FW165" s="227"/>
      <c r="FX165" s="228"/>
      <c r="FY165" s="228"/>
      <c r="GB165" s="225"/>
      <c r="GC165" s="225"/>
      <c r="GD165" s="226"/>
      <c r="GE165" s="227"/>
      <c r="GF165" s="227"/>
      <c r="GG165" s="228"/>
      <c r="GH165" s="228"/>
      <c r="GK165" s="225"/>
      <c r="GL165" s="225"/>
      <c r="GM165" s="226"/>
      <c r="GN165" s="227"/>
      <c r="GO165" s="227"/>
      <c r="GP165" s="228"/>
      <c r="GQ165" s="228"/>
      <c r="GT165" s="225"/>
      <c r="GU165" s="225"/>
      <c r="GV165" s="226"/>
      <c r="GW165" s="227"/>
      <c r="GX165" s="227"/>
      <c r="GY165" s="228"/>
      <c r="GZ165" s="228"/>
      <c r="HC165" s="225"/>
      <c r="HD165" s="225"/>
      <c r="HE165" s="226"/>
      <c r="HF165" s="227"/>
      <c r="HG165" s="227"/>
      <c r="HH165" s="228"/>
      <c r="HI165" s="228"/>
    </row>
    <row r="166" spans="4:217" ht="14" hidden="1" outlineLevel="1">
      <c r="D166" s="225"/>
      <c r="E166" s="225"/>
      <c r="F166" s="229" t="s">
        <v>136</v>
      </c>
      <c r="G166" s="230" t="s">
        <v>451</v>
      </c>
      <c r="H166" s="230" t="s">
        <v>146</v>
      </c>
      <c r="I166" s="230" t="s">
        <v>142</v>
      </c>
      <c r="J166" s="230" t="s">
        <v>452</v>
      </c>
      <c r="M166" s="225"/>
      <c r="N166" s="225"/>
      <c r="O166" s="229" t="s">
        <v>136</v>
      </c>
      <c r="P166" s="230" t="s">
        <v>451</v>
      </c>
      <c r="Q166" s="230" t="s">
        <v>146</v>
      </c>
      <c r="R166" s="230" t="s">
        <v>142</v>
      </c>
      <c r="S166" s="230" t="s">
        <v>452</v>
      </c>
      <c r="V166" s="225"/>
      <c r="W166" s="225"/>
      <c r="X166" s="229" t="s">
        <v>136</v>
      </c>
      <c r="Y166" s="230" t="s">
        <v>451</v>
      </c>
      <c r="Z166" s="230" t="s">
        <v>146</v>
      </c>
      <c r="AA166" s="230" t="s">
        <v>142</v>
      </c>
      <c r="AB166" s="230" t="s">
        <v>452</v>
      </c>
      <c r="AE166" s="225"/>
      <c r="AF166" s="225"/>
      <c r="AG166" s="229" t="s">
        <v>136</v>
      </c>
      <c r="AH166" s="230" t="s">
        <v>451</v>
      </c>
      <c r="AI166" s="230" t="s">
        <v>146</v>
      </c>
      <c r="AJ166" s="230" t="s">
        <v>142</v>
      </c>
      <c r="AK166" s="230" t="s">
        <v>452</v>
      </c>
      <c r="AN166" s="225"/>
      <c r="AO166" s="225"/>
      <c r="AP166" s="229" t="s">
        <v>136</v>
      </c>
      <c r="AQ166" s="230" t="s">
        <v>451</v>
      </c>
      <c r="AR166" s="230" t="s">
        <v>146</v>
      </c>
      <c r="AS166" s="230" t="s">
        <v>142</v>
      </c>
      <c r="AT166" s="230" t="s">
        <v>452</v>
      </c>
      <c r="AW166" s="225"/>
      <c r="AX166" s="225"/>
      <c r="AY166" s="229" t="s">
        <v>136</v>
      </c>
      <c r="AZ166" s="230" t="s">
        <v>451</v>
      </c>
      <c r="BA166" s="230" t="s">
        <v>146</v>
      </c>
      <c r="BB166" s="230" t="s">
        <v>142</v>
      </c>
      <c r="BC166" s="230" t="s">
        <v>452</v>
      </c>
      <c r="BF166" s="225"/>
      <c r="BG166" s="225"/>
      <c r="BH166" s="229" t="s">
        <v>136</v>
      </c>
      <c r="BI166" s="230" t="s">
        <v>451</v>
      </c>
      <c r="BJ166" s="230" t="s">
        <v>146</v>
      </c>
      <c r="BK166" s="230" t="s">
        <v>142</v>
      </c>
      <c r="BL166" s="230" t="s">
        <v>452</v>
      </c>
      <c r="BO166" s="225"/>
      <c r="BP166" s="225"/>
      <c r="BQ166" s="229" t="s">
        <v>136</v>
      </c>
      <c r="BR166" s="230" t="s">
        <v>451</v>
      </c>
      <c r="BS166" s="230" t="s">
        <v>146</v>
      </c>
      <c r="BT166" s="230" t="s">
        <v>142</v>
      </c>
      <c r="BU166" s="230" t="s">
        <v>452</v>
      </c>
      <c r="BX166" s="225"/>
      <c r="BY166" s="225"/>
      <c r="BZ166" s="229" t="s">
        <v>136</v>
      </c>
      <c r="CA166" s="230" t="s">
        <v>451</v>
      </c>
      <c r="CB166" s="230" t="s">
        <v>146</v>
      </c>
      <c r="CC166" s="230" t="s">
        <v>142</v>
      </c>
      <c r="CD166" s="230" t="s">
        <v>452</v>
      </c>
      <c r="CG166" s="225"/>
      <c r="CH166" s="225"/>
      <c r="CI166" s="229" t="s">
        <v>136</v>
      </c>
      <c r="CJ166" s="230" t="s">
        <v>451</v>
      </c>
      <c r="CK166" s="230" t="s">
        <v>146</v>
      </c>
      <c r="CL166" s="230" t="s">
        <v>142</v>
      </c>
      <c r="CM166" s="230" t="s">
        <v>452</v>
      </c>
      <c r="CP166" s="225"/>
      <c r="CQ166" s="225"/>
      <c r="CR166" s="229" t="s">
        <v>136</v>
      </c>
      <c r="CS166" s="230" t="s">
        <v>451</v>
      </c>
      <c r="CT166" s="230" t="s">
        <v>146</v>
      </c>
      <c r="CU166" s="230" t="s">
        <v>142</v>
      </c>
      <c r="CV166" s="230" t="s">
        <v>452</v>
      </c>
      <c r="CY166" s="225"/>
      <c r="CZ166" s="225"/>
      <c r="DA166" s="229" t="s">
        <v>136</v>
      </c>
      <c r="DB166" s="230" t="s">
        <v>451</v>
      </c>
      <c r="DC166" s="230" t="s">
        <v>146</v>
      </c>
      <c r="DD166" s="230" t="s">
        <v>142</v>
      </c>
      <c r="DE166" s="230" t="s">
        <v>452</v>
      </c>
      <c r="DH166" s="225"/>
      <c r="DI166" s="225"/>
      <c r="DJ166" s="229" t="s">
        <v>136</v>
      </c>
      <c r="DK166" s="230" t="s">
        <v>451</v>
      </c>
      <c r="DL166" s="230" t="s">
        <v>146</v>
      </c>
      <c r="DM166" s="230" t="s">
        <v>142</v>
      </c>
      <c r="DN166" s="230" t="s">
        <v>452</v>
      </c>
      <c r="DQ166" s="225"/>
      <c r="DR166" s="225"/>
      <c r="DS166" s="229" t="s">
        <v>136</v>
      </c>
      <c r="DT166" s="230" t="s">
        <v>451</v>
      </c>
      <c r="DU166" s="230" t="s">
        <v>146</v>
      </c>
      <c r="DV166" s="230" t="s">
        <v>142</v>
      </c>
      <c r="DW166" s="230" t="s">
        <v>452</v>
      </c>
      <c r="DZ166" s="225"/>
      <c r="EA166" s="225"/>
      <c r="EB166" s="229" t="s">
        <v>136</v>
      </c>
      <c r="EC166" s="230" t="s">
        <v>451</v>
      </c>
      <c r="ED166" s="230" t="s">
        <v>146</v>
      </c>
      <c r="EE166" s="230" t="s">
        <v>142</v>
      </c>
      <c r="EF166" s="230" t="s">
        <v>452</v>
      </c>
      <c r="EI166" s="225"/>
      <c r="EJ166" s="225"/>
      <c r="EK166" s="229" t="s">
        <v>136</v>
      </c>
      <c r="EL166" s="230" t="s">
        <v>451</v>
      </c>
      <c r="EM166" s="230" t="s">
        <v>146</v>
      </c>
      <c r="EN166" s="230" t="s">
        <v>142</v>
      </c>
      <c r="EO166" s="230" t="s">
        <v>452</v>
      </c>
      <c r="ER166" s="225"/>
      <c r="ES166" s="225"/>
      <c r="ET166" s="229" t="s">
        <v>136</v>
      </c>
      <c r="EU166" s="230" t="s">
        <v>451</v>
      </c>
      <c r="EV166" s="230" t="s">
        <v>146</v>
      </c>
      <c r="EW166" s="230" t="s">
        <v>142</v>
      </c>
      <c r="EX166" s="230" t="s">
        <v>452</v>
      </c>
      <c r="FA166" s="225"/>
      <c r="FB166" s="225"/>
      <c r="FC166" s="229" t="s">
        <v>136</v>
      </c>
      <c r="FD166" s="230" t="s">
        <v>451</v>
      </c>
      <c r="FE166" s="230" t="s">
        <v>146</v>
      </c>
      <c r="FF166" s="230" t="s">
        <v>142</v>
      </c>
      <c r="FG166" s="230" t="s">
        <v>452</v>
      </c>
      <c r="FJ166" s="225"/>
      <c r="FK166" s="225"/>
      <c r="FL166" s="229" t="s">
        <v>136</v>
      </c>
      <c r="FM166" s="230" t="s">
        <v>451</v>
      </c>
      <c r="FN166" s="230" t="s">
        <v>146</v>
      </c>
      <c r="FO166" s="230" t="s">
        <v>142</v>
      </c>
      <c r="FP166" s="230" t="s">
        <v>452</v>
      </c>
      <c r="FS166" s="225"/>
      <c r="FT166" s="225"/>
      <c r="FU166" s="229" t="s">
        <v>136</v>
      </c>
      <c r="FV166" s="230" t="s">
        <v>451</v>
      </c>
      <c r="FW166" s="230" t="s">
        <v>146</v>
      </c>
      <c r="FX166" s="230" t="s">
        <v>142</v>
      </c>
      <c r="FY166" s="230" t="s">
        <v>452</v>
      </c>
      <c r="GB166" s="225"/>
      <c r="GC166" s="225"/>
      <c r="GD166" s="229" t="s">
        <v>136</v>
      </c>
      <c r="GE166" s="230" t="s">
        <v>451</v>
      </c>
      <c r="GF166" s="230" t="s">
        <v>146</v>
      </c>
      <c r="GG166" s="230" t="s">
        <v>142</v>
      </c>
      <c r="GH166" s="230" t="s">
        <v>452</v>
      </c>
      <c r="GK166" s="225"/>
      <c r="GL166" s="225"/>
      <c r="GM166" s="229" t="s">
        <v>136</v>
      </c>
      <c r="GN166" s="230" t="s">
        <v>451</v>
      </c>
      <c r="GO166" s="230" t="s">
        <v>146</v>
      </c>
      <c r="GP166" s="230" t="s">
        <v>142</v>
      </c>
      <c r="GQ166" s="230" t="s">
        <v>452</v>
      </c>
      <c r="GT166" s="225"/>
      <c r="GU166" s="225"/>
      <c r="GV166" s="229" t="s">
        <v>136</v>
      </c>
      <c r="GW166" s="230" t="s">
        <v>451</v>
      </c>
      <c r="GX166" s="230" t="s">
        <v>146</v>
      </c>
      <c r="GY166" s="230" t="s">
        <v>142</v>
      </c>
      <c r="GZ166" s="230" t="s">
        <v>452</v>
      </c>
      <c r="HC166" s="225"/>
      <c r="HD166" s="225"/>
      <c r="HE166" s="229" t="s">
        <v>136</v>
      </c>
      <c r="HF166" s="230" t="s">
        <v>451</v>
      </c>
      <c r="HG166" s="230" t="s">
        <v>146</v>
      </c>
      <c r="HH166" s="230" t="s">
        <v>142</v>
      </c>
      <c r="HI166" s="230" t="s">
        <v>452</v>
      </c>
    </row>
    <row r="167" spans="4:217" ht="14" hidden="1" outlineLevel="1">
      <c r="D167" s="225"/>
      <c r="E167" s="225"/>
      <c r="F167" s="244"/>
      <c r="G167" s="245"/>
      <c r="H167" s="245"/>
      <c r="I167" s="246"/>
      <c r="J167" s="246" t="str">
        <f>IF(SUMPRODUCT((G167:G171)*(H167:H171))=0,"",SUMPRODUCT((G167:G171)*(H167:H171)))</f>
        <v/>
      </c>
      <c r="M167" s="225"/>
      <c r="N167" s="225"/>
      <c r="O167" s="244"/>
      <c r="P167" s="245"/>
      <c r="Q167" s="245"/>
      <c r="R167" s="246"/>
      <c r="S167" s="246" t="str">
        <f>IF(SUMPRODUCT((P167:P171)*(Q167:Q171))=0,"",SUMPRODUCT((P167:P171)*(Q167:Q171)))</f>
        <v/>
      </c>
      <c r="V167" s="225"/>
      <c r="W167" s="225"/>
      <c r="X167" s="244"/>
      <c r="Y167" s="245"/>
      <c r="Z167" s="245"/>
      <c r="AA167" s="246"/>
      <c r="AB167" s="246" t="str">
        <f>IF(SUMPRODUCT((Y167:Y171)*(Z167:Z171))=0,"",SUMPRODUCT((Y167:Y171)*(Z167:Z171)))</f>
        <v/>
      </c>
      <c r="AE167" s="225"/>
      <c r="AF167" s="225"/>
      <c r="AG167" s="244"/>
      <c r="AH167" s="245"/>
      <c r="AI167" s="245"/>
      <c r="AJ167" s="246"/>
      <c r="AK167" s="246" t="str">
        <f>IF(SUMPRODUCT((AH167:AH171)*(AI167:AI171))=0,"",SUMPRODUCT((AH167:AH171)*(AI167:AI171)))</f>
        <v/>
      </c>
      <c r="AN167" s="225"/>
      <c r="AO167" s="225"/>
      <c r="AP167" s="244"/>
      <c r="AQ167" s="245"/>
      <c r="AR167" s="245"/>
      <c r="AS167" s="246"/>
      <c r="AT167" s="246" t="str">
        <f>IF(SUMPRODUCT((AQ167:AQ171)*(AR167:AR171))=0,"",SUMPRODUCT((AQ167:AQ171)*(AR167:AR171)))</f>
        <v/>
      </c>
      <c r="AW167" s="225"/>
      <c r="AX167" s="225"/>
      <c r="AY167" s="244"/>
      <c r="AZ167" s="245"/>
      <c r="BA167" s="245"/>
      <c r="BB167" s="246"/>
      <c r="BC167" s="246" t="str">
        <f>IF(SUMPRODUCT((AZ167:AZ171)*(BA167:BA171))=0,"",SUMPRODUCT((AZ167:AZ171)*(BA167:BA171)))</f>
        <v/>
      </c>
      <c r="BF167" s="225"/>
      <c r="BG167" s="225"/>
      <c r="BH167" s="244"/>
      <c r="BI167" s="245"/>
      <c r="BJ167" s="245"/>
      <c r="BK167" s="246"/>
      <c r="BL167" s="246" t="str">
        <f>IF(SUMPRODUCT((BI167:BI171)*(BJ167:BJ171))=0,"",SUMPRODUCT((BI167:BI171)*(BJ167:BJ171)))</f>
        <v/>
      </c>
      <c r="BO167" s="225"/>
      <c r="BP167" s="225"/>
      <c r="BQ167" s="244"/>
      <c r="BR167" s="245"/>
      <c r="BS167" s="245"/>
      <c r="BT167" s="246"/>
      <c r="BU167" s="246" t="str">
        <f>IF(SUMPRODUCT((BR167:BR171)*(BS167:BS171))=0,"",SUMPRODUCT((BR167:BR171)*(BS167:BS171)))</f>
        <v/>
      </c>
      <c r="BX167" s="225"/>
      <c r="BY167" s="225"/>
      <c r="BZ167" s="244"/>
      <c r="CA167" s="245"/>
      <c r="CB167" s="245"/>
      <c r="CC167" s="246"/>
      <c r="CD167" s="246" t="str">
        <f>IF(SUMPRODUCT((CA167:CA171)*(CB167:CB171))=0,"",SUMPRODUCT((CA167:CA171)*(CB167:CB171)))</f>
        <v/>
      </c>
      <c r="CG167" s="225"/>
      <c r="CH167" s="225"/>
      <c r="CI167" s="244"/>
      <c r="CJ167" s="245"/>
      <c r="CK167" s="245"/>
      <c r="CL167" s="246"/>
      <c r="CM167" s="246" t="str">
        <f>IF(SUMPRODUCT((CJ167:CJ171)*(CK167:CK171))=0,"",SUMPRODUCT((CJ167:CJ171)*(CK167:CK171)))</f>
        <v/>
      </c>
      <c r="CP167" s="225"/>
      <c r="CQ167" s="225"/>
      <c r="CR167" s="244"/>
      <c r="CS167" s="245"/>
      <c r="CT167" s="245"/>
      <c r="CU167" s="246"/>
      <c r="CV167" s="246" t="str">
        <f>IF(SUMPRODUCT((CS167:CS171)*(CT167:CT171))=0,"",SUMPRODUCT((CS167:CS171)*(CT167:CT171)))</f>
        <v/>
      </c>
      <c r="CY167" s="225"/>
      <c r="CZ167" s="225"/>
      <c r="DA167" s="244"/>
      <c r="DB167" s="245"/>
      <c r="DC167" s="245"/>
      <c r="DD167" s="246"/>
      <c r="DE167" s="246" t="str">
        <f>IF(SUMPRODUCT((DB167:DB171)*(DC167:DC171))=0,"",SUMPRODUCT((DB167:DB171)*(DC167:DC171)))</f>
        <v/>
      </c>
      <c r="DH167" s="225"/>
      <c r="DI167" s="225"/>
      <c r="DJ167" s="244"/>
      <c r="DK167" s="245"/>
      <c r="DL167" s="245"/>
      <c r="DM167" s="246"/>
      <c r="DN167" s="246" t="str">
        <f>IF(SUMPRODUCT((DK167:DK171)*(DL167:DL171))=0,"",SUMPRODUCT((DK167:DK171)*(DL167:DL171)))</f>
        <v/>
      </c>
      <c r="DQ167" s="225"/>
      <c r="DR167" s="225"/>
      <c r="DS167" s="244"/>
      <c r="DT167" s="245"/>
      <c r="DU167" s="245"/>
      <c r="DV167" s="246"/>
      <c r="DW167" s="246" t="str">
        <f>IF(SUMPRODUCT((DT167:DT171)*(DU167:DU171))=0,"",SUMPRODUCT((DT167:DT171)*(DU167:DU171)))</f>
        <v/>
      </c>
      <c r="DZ167" s="225"/>
      <c r="EA167" s="225"/>
      <c r="EB167" s="244"/>
      <c r="EC167" s="245"/>
      <c r="ED167" s="245"/>
      <c r="EE167" s="246"/>
      <c r="EF167" s="246" t="str">
        <f>IF(SUMPRODUCT((EC167:EC171)*(ED167:ED171))=0,"",SUMPRODUCT((EC167:EC171)*(ED167:ED171)))</f>
        <v/>
      </c>
      <c r="EI167" s="225"/>
      <c r="EJ167" s="225"/>
      <c r="EK167" s="244"/>
      <c r="EL167" s="245"/>
      <c r="EM167" s="245"/>
      <c r="EN167" s="246"/>
      <c r="EO167" s="246" t="str">
        <f>IF(SUMPRODUCT((EL167:EL171)*(EM167:EM171))=0,"",SUMPRODUCT((EL167:EL171)*(EM167:EM171)))</f>
        <v/>
      </c>
      <c r="ER167" s="225"/>
      <c r="ES167" s="225"/>
      <c r="ET167" s="244"/>
      <c r="EU167" s="245"/>
      <c r="EV167" s="245"/>
      <c r="EW167" s="246"/>
      <c r="EX167" s="246" t="str">
        <f>IF(SUMPRODUCT((EU167:EU171)*(EV167:EV171))=0,"",SUMPRODUCT((EU167:EU171)*(EV167:EV171)))</f>
        <v/>
      </c>
      <c r="FA167" s="225"/>
      <c r="FB167" s="225"/>
      <c r="FC167" s="244"/>
      <c r="FD167" s="245"/>
      <c r="FE167" s="245"/>
      <c r="FF167" s="246"/>
      <c r="FG167" s="246" t="str">
        <f>IF(SUMPRODUCT((FD167:FD171)*(FE167:FE171))=0,"",SUMPRODUCT((FD167:FD171)*(FE167:FE171)))</f>
        <v/>
      </c>
      <c r="FJ167" s="225"/>
      <c r="FK167" s="225"/>
      <c r="FL167" s="244"/>
      <c r="FM167" s="245"/>
      <c r="FN167" s="245"/>
      <c r="FO167" s="246"/>
      <c r="FP167" s="246" t="str">
        <f>IF(SUMPRODUCT((FM167:FM171)*(FN167:FN171))=0,"",SUMPRODUCT((FM167:FM171)*(FN167:FN171)))</f>
        <v/>
      </c>
      <c r="FS167" s="225"/>
      <c r="FT167" s="225"/>
      <c r="FU167" s="244"/>
      <c r="FV167" s="245"/>
      <c r="FW167" s="245"/>
      <c r="FX167" s="246"/>
      <c r="FY167" s="246" t="str">
        <f>IF(SUMPRODUCT((FV167:FV171)*(FW167:FW171))=0,"",SUMPRODUCT((FV167:FV171)*(FW167:FW171)))</f>
        <v/>
      </c>
      <c r="GB167" s="225"/>
      <c r="GC167" s="225"/>
      <c r="GD167" s="244"/>
      <c r="GE167" s="245"/>
      <c r="GF167" s="245"/>
      <c r="GG167" s="246"/>
      <c r="GH167" s="246" t="str">
        <f>IF(SUMPRODUCT((GE167:GE171)*(GF167:GF171))=0,"",SUMPRODUCT((GE167:GE171)*(GF167:GF171)))</f>
        <v/>
      </c>
      <c r="GK167" s="225"/>
      <c r="GL167" s="225"/>
      <c r="GM167" s="244"/>
      <c r="GN167" s="245"/>
      <c r="GO167" s="245"/>
      <c r="GP167" s="246"/>
      <c r="GQ167" s="246" t="str">
        <f>IF(SUMPRODUCT((GN167:GN171)*(GO167:GO171))=0,"",SUMPRODUCT((GN167:GN171)*(GO167:GO171)))</f>
        <v/>
      </c>
      <c r="GT167" s="225"/>
      <c r="GU167" s="225"/>
      <c r="GV167" s="244"/>
      <c r="GW167" s="245"/>
      <c r="GX167" s="245"/>
      <c r="GY167" s="246"/>
      <c r="GZ167" s="246" t="str">
        <f>IF(SUMPRODUCT((GW167:GW171)*(GX167:GX171))=0,"",SUMPRODUCT((GW167:GW171)*(GX167:GX171)))</f>
        <v/>
      </c>
      <c r="HC167" s="225"/>
      <c r="HD167" s="225"/>
      <c r="HE167" s="244"/>
      <c r="HF167" s="245"/>
      <c r="HG167" s="245"/>
      <c r="HH167" s="246"/>
      <c r="HI167" s="246" t="str">
        <f>IF(SUMPRODUCT((HF167:HF171)*(HG167:HG171))=0,"",SUMPRODUCT((HF167:HF171)*(HG167:HG171)))</f>
        <v/>
      </c>
    </row>
    <row r="168" spans="4:217" ht="14" hidden="1" outlineLevel="2">
      <c r="D168" s="225"/>
      <c r="E168" s="225"/>
      <c r="F168" s="231"/>
      <c r="G168" s="232"/>
      <c r="H168" s="232"/>
      <c r="I168" s="233"/>
      <c r="J168" s="246" t="str">
        <f>IF(SUMPRODUCT((G167:G171)*(H167:H171))=0,"",SUMPRODUCT((G167:G171)*(H167:H171)))</f>
        <v/>
      </c>
      <c r="M168" s="225"/>
      <c r="N168" s="225"/>
      <c r="O168" s="231"/>
      <c r="P168" s="232"/>
      <c r="Q168" s="232"/>
      <c r="R168" s="233"/>
      <c r="S168" s="246" t="str">
        <f>IF(SUMPRODUCT((P167:P171)*(Q167:Q171))=0,"",SUMPRODUCT((P167:P171)*(Q167:Q171)))</f>
        <v/>
      </c>
      <c r="V168" s="225"/>
      <c r="W168" s="225"/>
      <c r="X168" s="231"/>
      <c r="Y168" s="232"/>
      <c r="Z168" s="232"/>
      <c r="AA168" s="233"/>
      <c r="AB168" s="246" t="str">
        <f>IF(SUMPRODUCT((Y167:Y171)*(Z167:Z171))=0,"",SUMPRODUCT((Y167:Y171)*(Z167:Z171)))</f>
        <v/>
      </c>
      <c r="AE168" s="225"/>
      <c r="AF168" s="225"/>
      <c r="AG168" s="231"/>
      <c r="AH168" s="232"/>
      <c r="AI168" s="232"/>
      <c r="AJ168" s="233"/>
      <c r="AK168" s="246" t="str">
        <f>IF(SUMPRODUCT((AH167:AH171)*(AI167:AI171))=0,"",SUMPRODUCT((AH167:AH171)*(AI167:AI171)))</f>
        <v/>
      </c>
      <c r="AN168" s="225"/>
      <c r="AO168" s="225"/>
      <c r="AP168" s="231"/>
      <c r="AQ168" s="232"/>
      <c r="AR168" s="232"/>
      <c r="AS168" s="233"/>
      <c r="AT168" s="246" t="str">
        <f>IF(SUMPRODUCT((AQ167:AQ171)*(AR167:AR171))=0,"",SUMPRODUCT((AQ167:AQ171)*(AR167:AR171)))</f>
        <v/>
      </c>
      <c r="AW168" s="225"/>
      <c r="AX168" s="225"/>
      <c r="AY168" s="231"/>
      <c r="AZ168" s="232"/>
      <c r="BA168" s="232"/>
      <c r="BB168" s="233"/>
      <c r="BC168" s="246" t="str">
        <f>IF(SUMPRODUCT((AZ167:AZ171)*(BA167:BA171))=0,"",SUMPRODUCT((AZ167:AZ171)*(BA167:BA171)))</f>
        <v/>
      </c>
      <c r="BF168" s="225"/>
      <c r="BG168" s="225"/>
      <c r="BH168" s="231"/>
      <c r="BI168" s="232"/>
      <c r="BJ168" s="232"/>
      <c r="BK168" s="233"/>
      <c r="BL168" s="246" t="str">
        <f>IF(SUMPRODUCT((BI167:BI171)*(BJ167:BJ171))=0,"",SUMPRODUCT((BI167:BI171)*(BJ167:BJ171)))</f>
        <v/>
      </c>
      <c r="BO168" s="225"/>
      <c r="BP168" s="225"/>
      <c r="BQ168" s="231"/>
      <c r="BR168" s="232"/>
      <c r="BS168" s="232"/>
      <c r="BT168" s="233"/>
      <c r="BU168" s="246" t="str">
        <f>IF(SUMPRODUCT((BR167:BR171)*(BS167:BS171))=0,"",SUMPRODUCT((BR167:BR171)*(BS167:BS171)))</f>
        <v/>
      </c>
      <c r="BX168" s="225"/>
      <c r="BY168" s="225"/>
      <c r="BZ168" s="231"/>
      <c r="CA168" s="232"/>
      <c r="CB168" s="232"/>
      <c r="CC168" s="233"/>
      <c r="CD168" s="246" t="str">
        <f>IF(SUMPRODUCT((CA167:CA171)*(CB167:CB171))=0,"",SUMPRODUCT((CA167:CA171)*(CB167:CB171)))</f>
        <v/>
      </c>
      <c r="CG168" s="225"/>
      <c r="CH168" s="225"/>
      <c r="CI168" s="231"/>
      <c r="CJ168" s="232"/>
      <c r="CK168" s="232"/>
      <c r="CL168" s="233"/>
      <c r="CM168" s="246" t="str">
        <f>IF(SUMPRODUCT((CJ167:CJ171)*(CK167:CK171))=0,"",SUMPRODUCT((CJ167:CJ171)*(CK167:CK171)))</f>
        <v/>
      </c>
      <c r="CP168" s="225"/>
      <c r="CQ168" s="225"/>
      <c r="CR168" s="231"/>
      <c r="CS168" s="232"/>
      <c r="CT168" s="232"/>
      <c r="CU168" s="233"/>
      <c r="CV168" s="246" t="str">
        <f>IF(SUMPRODUCT((CS167:CS171)*(CT167:CT171))=0,"",SUMPRODUCT((CS167:CS171)*(CT167:CT171)))</f>
        <v/>
      </c>
      <c r="CY168" s="225"/>
      <c r="CZ168" s="225"/>
      <c r="DA168" s="231"/>
      <c r="DB168" s="232"/>
      <c r="DC168" s="232"/>
      <c r="DD168" s="233"/>
      <c r="DE168" s="246" t="str">
        <f>IF(SUMPRODUCT((DB167:DB171)*(DC167:DC171))=0,"",SUMPRODUCT((DB167:DB171)*(DC167:DC171)))</f>
        <v/>
      </c>
      <c r="DH168" s="225"/>
      <c r="DI168" s="225"/>
      <c r="DJ168" s="231"/>
      <c r="DK168" s="232"/>
      <c r="DL168" s="232"/>
      <c r="DM168" s="233"/>
      <c r="DN168" s="246" t="str">
        <f>IF(SUMPRODUCT((DK167:DK171)*(DL167:DL171))=0,"",SUMPRODUCT((DK167:DK171)*(DL167:DL171)))</f>
        <v/>
      </c>
      <c r="DQ168" s="225"/>
      <c r="DR168" s="225"/>
      <c r="DS168" s="231"/>
      <c r="DT168" s="232"/>
      <c r="DU168" s="232"/>
      <c r="DV168" s="233"/>
      <c r="DW168" s="246" t="str">
        <f>IF(SUMPRODUCT((DT167:DT171)*(DU167:DU171))=0,"",SUMPRODUCT((DT167:DT171)*(DU167:DU171)))</f>
        <v/>
      </c>
      <c r="DZ168" s="225"/>
      <c r="EA168" s="225"/>
      <c r="EB168" s="231"/>
      <c r="EC168" s="232"/>
      <c r="ED168" s="232"/>
      <c r="EE168" s="233"/>
      <c r="EF168" s="246" t="str">
        <f>IF(SUMPRODUCT((EC167:EC171)*(ED167:ED171))=0,"",SUMPRODUCT((EC167:EC171)*(ED167:ED171)))</f>
        <v/>
      </c>
      <c r="EI168" s="225"/>
      <c r="EJ168" s="225"/>
      <c r="EK168" s="231"/>
      <c r="EL168" s="232"/>
      <c r="EM168" s="232"/>
      <c r="EN168" s="233"/>
      <c r="EO168" s="246" t="str">
        <f>IF(SUMPRODUCT((EL167:EL171)*(EM167:EM171))=0,"",SUMPRODUCT((EL167:EL171)*(EM167:EM171)))</f>
        <v/>
      </c>
      <c r="ER168" s="225"/>
      <c r="ES168" s="225"/>
      <c r="ET168" s="231"/>
      <c r="EU168" s="232"/>
      <c r="EV168" s="232"/>
      <c r="EW168" s="233"/>
      <c r="EX168" s="246" t="str">
        <f>IF(SUMPRODUCT((EU167:EU171)*(EV167:EV171))=0,"",SUMPRODUCT((EU167:EU171)*(EV167:EV171)))</f>
        <v/>
      </c>
      <c r="FA168" s="225"/>
      <c r="FB168" s="225"/>
      <c r="FC168" s="231"/>
      <c r="FD168" s="232"/>
      <c r="FE168" s="232"/>
      <c r="FF168" s="233"/>
      <c r="FG168" s="246" t="str">
        <f>IF(SUMPRODUCT((FD167:FD171)*(FE167:FE171))=0,"",SUMPRODUCT((FD167:FD171)*(FE167:FE171)))</f>
        <v/>
      </c>
      <c r="FJ168" s="225"/>
      <c r="FK168" s="225"/>
      <c r="FL168" s="231"/>
      <c r="FM168" s="232"/>
      <c r="FN168" s="232"/>
      <c r="FO168" s="233"/>
      <c r="FP168" s="246" t="str">
        <f>IF(SUMPRODUCT((FM167:FM171)*(FN167:FN171))=0,"",SUMPRODUCT((FM167:FM171)*(FN167:FN171)))</f>
        <v/>
      </c>
      <c r="FS168" s="225"/>
      <c r="FT168" s="225"/>
      <c r="FU168" s="231"/>
      <c r="FV168" s="232"/>
      <c r="FW168" s="232"/>
      <c r="FX168" s="233"/>
      <c r="FY168" s="246" t="str">
        <f>IF(SUMPRODUCT((FV167:FV171)*(FW167:FW171))=0,"",SUMPRODUCT((FV167:FV171)*(FW167:FW171)))</f>
        <v/>
      </c>
      <c r="GB168" s="225"/>
      <c r="GC168" s="225"/>
      <c r="GD168" s="231"/>
      <c r="GE168" s="232"/>
      <c r="GF168" s="232"/>
      <c r="GG168" s="233"/>
      <c r="GH168" s="246" t="str">
        <f>IF(SUMPRODUCT((GE167:GE171)*(GF167:GF171))=0,"",SUMPRODUCT((GE167:GE171)*(GF167:GF171)))</f>
        <v/>
      </c>
      <c r="GK168" s="225"/>
      <c r="GL168" s="225"/>
      <c r="GM168" s="231"/>
      <c r="GN168" s="232"/>
      <c r="GO168" s="232"/>
      <c r="GP168" s="233"/>
      <c r="GQ168" s="246" t="str">
        <f>IF(SUMPRODUCT((GN167:GN171)*(GO167:GO171))=0,"",SUMPRODUCT((GN167:GN171)*(GO167:GO171)))</f>
        <v/>
      </c>
      <c r="GT168" s="225"/>
      <c r="GU168" s="225"/>
      <c r="GV168" s="231"/>
      <c r="GW168" s="232"/>
      <c r="GX168" s="232"/>
      <c r="GY168" s="233"/>
      <c r="GZ168" s="246" t="str">
        <f>IF(SUMPRODUCT((GW167:GW171)*(GX167:GX171))=0,"",SUMPRODUCT((GW167:GW171)*(GX167:GX171)))</f>
        <v/>
      </c>
      <c r="HC168" s="225"/>
      <c r="HD168" s="225"/>
      <c r="HE168" s="231"/>
      <c r="HF168" s="232"/>
      <c r="HG168" s="232"/>
      <c r="HH168" s="233"/>
      <c r="HI168" s="246" t="str">
        <f>IF(SUMPRODUCT((HF167:HF171)*(HG167:HG171))=0,"",SUMPRODUCT((HF167:HF171)*(HG167:HG171)))</f>
        <v/>
      </c>
    </row>
    <row r="169" spans="4:217" ht="14" hidden="1" outlineLevel="2">
      <c r="D169" s="225"/>
      <c r="E169" s="225"/>
      <c r="F169" s="231"/>
      <c r="G169" s="232"/>
      <c r="H169" s="232"/>
      <c r="I169" s="233"/>
      <c r="J169" s="246" t="str">
        <f>IF(SUMPRODUCT((G167:G171)*(H167:H171))=0,"",SUMPRODUCT((G167:G171)*(H167:H171)))</f>
        <v/>
      </c>
      <c r="M169" s="225"/>
      <c r="N169" s="225"/>
      <c r="O169" s="231"/>
      <c r="P169" s="232"/>
      <c r="Q169" s="232"/>
      <c r="R169" s="233"/>
      <c r="S169" s="246" t="str">
        <f>IF(SUMPRODUCT((P167:P171)*(Q167:Q171))=0,"",SUMPRODUCT((P167:P171)*(Q167:Q171)))</f>
        <v/>
      </c>
      <c r="V169" s="225"/>
      <c r="W169" s="225"/>
      <c r="X169" s="231"/>
      <c r="Y169" s="232"/>
      <c r="Z169" s="232"/>
      <c r="AA169" s="233"/>
      <c r="AB169" s="246" t="str">
        <f>IF(SUMPRODUCT((Y167:Y171)*(Z167:Z171))=0,"",SUMPRODUCT((Y167:Y171)*(Z167:Z171)))</f>
        <v/>
      </c>
      <c r="AE169" s="225"/>
      <c r="AF169" s="225"/>
      <c r="AG169" s="231"/>
      <c r="AH169" s="232"/>
      <c r="AI169" s="232"/>
      <c r="AJ169" s="233"/>
      <c r="AK169" s="246" t="str">
        <f>IF(SUMPRODUCT((AH167:AH171)*(AI167:AI171))=0,"",SUMPRODUCT((AH167:AH171)*(AI167:AI171)))</f>
        <v/>
      </c>
      <c r="AN169" s="225"/>
      <c r="AO169" s="225"/>
      <c r="AP169" s="231"/>
      <c r="AQ169" s="232"/>
      <c r="AR169" s="232"/>
      <c r="AS169" s="233"/>
      <c r="AT169" s="246" t="str">
        <f>IF(SUMPRODUCT((AQ167:AQ171)*(AR167:AR171))=0,"",SUMPRODUCT((AQ167:AQ171)*(AR167:AR171)))</f>
        <v/>
      </c>
      <c r="AW169" s="225"/>
      <c r="AX169" s="225"/>
      <c r="AY169" s="231"/>
      <c r="AZ169" s="232"/>
      <c r="BA169" s="232"/>
      <c r="BB169" s="233"/>
      <c r="BC169" s="246" t="str">
        <f>IF(SUMPRODUCT((AZ167:AZ171)*(BA167:BA171))=0,"",SUMPRODUCT((AZ167:AZ171)*(BA167:BA171)))</f>
        <v/>
      </c>
      <c r="BF169" s="225"/>
      <c r="BG169" s="225"/>
      <c r="BH169" s="231"/>
      <c r="BI169" s="232"/>
      <c r="BJ169" s="232"/>
      <c r="BK169" s="233"/>
      <c r="BL169" s="246" t="str">
        <f>IF(SUMPRODUCT((BI167:BI171)*(BJ167:BJ171))=0,"",SUMPRODUCT((BI167:BI171)*(BJ167:BJ171)))</f>
        <v/>
      </c>
      <c r="BO169" s="225"/>
      <c r="BP169" s="225"/>
      <c r="BQ169" s="231"/>
      <c r="BR169" s="232"/>
      <c r="BS169" s="232"/>
      <c r="BT169" s="233"/>
      <c r="BU169" s="246" t="str">
        <f>IF(SUMPRODUCT((BR167:BR171)*(BS167:BS171))=0,"",SUMPRODUCT((BR167:BR171)*(BS167:BS171)))</f>
        <v/>
      </c>
      <c r="BX169" s="225"/>
      <c r="BY169" s="225"/>
      <c r="BZ169" s="231"/>
      <c r="CA169" s="232"/>
      <c r="CB169" s="232"/>
      <c r="CC169" s="233"/>
      <c r="CD169" s="246" t="str">
        <f>IF(SUMPRODUCT((CA167:CA171)*(CB167:CB171))=0,"",SUMPRODUCT((CA167:CA171)*(CB167:CB171)))</f>
        <v/>
      </c>
      <c r="CG169" s="225"/>
      <c r="CH169" s="225"/>
      <c r="CI169" s="231"/>
      <c r="CJ169" s="232"/>
      <c r="CK169" s="232"/>
      <c r="CL169" s="233"/>
      <c r="CM169" s="246" t="str">
        <f>IF(SUMPRODUCT((CJ167:CJ171)*(CK167:CK171))=0,"",SUMPRODUCT((CJ167:CJ171)*(CK167:CK171)))</f>
        <v/>
      </c>
      <c r="CP169" s="225"/>
      <c r="CQ169" s="225"/>
      <c r="CR169" s="231"/>
      <c r="CS169" s="232"/>
      <c r="CT169" s="232"/>
      <c r="CU169" s="233"/>
      <c r="CV169" s="246" t="str">
        <f>IF(SUMPRODUCT((CS167:CS171)*(CT167:CT171))=0,"",SUMPRODUCT((CS167:CS171)*(CT167:CT171)))</f>
        <v/>
      </c>
      <c r="CY169" s="225"/>
      <c r="CZ169" s="225"/>
      <c r="DA169" s="231"/>
      <c r="DB169" s="232"/>
      <c r="DC169" s="232"/>
      <c r="DD169" s="233"/>
      <c r="DE169" s="246" t="str">
        <f>IF(SUMPRODUCT((DB167:DB171)*(DC167:DC171))=0,"",SUMPRODUCT((DB167:DB171)*(DC167:DC171)))</f>
        <v/>
      </c>
      <c r="DH169" s="225"/>
      <c r="DI169" s="225"/>
      <c r="DJ169" s="231"/>
      <c r="DK169" s="232"/>
      <c r="DL169" s="232"/>
      <c r="DM169" s="233"/>
      <c r="DN169" s="246" t="str">
        <f>IF(SUMPRODUCT((DK167:DK171)*(DL167:DL171))=0,"",SUMPRODUCT((DK167:DK171)*(DL167:DL171)))</f>
        <v/>
      </c>
      <c r="DQ169" s="225"/>
      <c r="DR169" s="225"/>
      <c r="DS169" s="231"/>
      <c r="DT169" s="232"/>
      <c r="DU169" s="232"/>
      <c r="DV169" s="233"/>
      <c r="DW169" s="246" t="str">
        <f>IF(SUMPRODUCT((DT167:DT171)*(DU167:DU171))=0,"",SUMPRODUCT((DT167:DT171)*(DU167:DU171)))</f>
        <v/>
      </c>
      <c r="DZ169" s="225"/>
      <c r="EA169" s="225"/>
      <c r="EB169" s="231"/>
      <c r="EC169" s="232"/>
      <c r="ED169" s="232"/>
      <c r="EE169" s="233"/>
      <c r="EF169" s="246" t="str">
        <f>IF(SUMPRODUCT((EC167:EC171)*(ED167:ED171))=0,"",SUMPRODUCT((EC167:EC171)*(ED167:ED171)))</f>
        <v/>
      </c>
      <c r="EI169" s="225"/>
      <c r="EJ169" s="225"/>
      <c r="EK169" s="231"/>
      <c r="EL169" s="232"/>
      <c r="EM169" s="232"/>
      <c r="EN169" s="233"/>
      <c r="EO169" s="246" t="str">
        <f>IF(SUMPRODUCT((EL167:EL171)*(EM167:EM171))=0,"",SUMPRODUCT((EL167:EL171)*(EM167:EM171)))</f>
        <v/>
      </c>
      <c r="ER169" s="225"/>
      <c r="ES169" s="225"/>
      <c r="ET169" s="231"/>
      <c r="EU169" s="232"/>
      <c r="EV169" s="232"/>
      <c r="EW169" s="233"/>
      <c r="EX169" s="246" t="str">
        <f>IF(SUMPRODUCT((EU167:EU171)*(EV167:EV171))=0,"",SUMPRODUCT((EU167:EU171)*(EV167:EV171)))</f>
        <v/>
      </c>
      <c r="FA169" s="225"/>
      <c r="FB169" s="225"/>
      <c r="FC169" s="231"/>
      <c r="FD169" s="232"/>
      <c r="FE169" s="232"/>
      <c r="FF169" s="233"/>
      <c r="FG169" s="246" t="str">
        <f>IF(SUMPRODUCT((FD167:FD171)*(FE167:FE171))=0,"",SUMPRODUCT((FD167:FD171)*(FE167:FE171)))</f>
        <v/>
      </c>
      <c r="FJ169" s="225"/>
      <c r="FK169" s="225"/>
      <c r="FL169" s="231"/>
      <c r="FM169" s="232"/>
      <c r="FN169" s="232"/>
      <c r="FO169" s="233"/>
      <c r="FP169" s="246" t="str">
        <f>IF(SUMPRODUCT((FM167:FM171)*(FN167:FN171))=0,"",SUMPRODUCT((FM167:FM171)*(FN167:FN171)))</f>
        <v/>
      </c>
      <c r="FS169" s="225"/>
      <c r="FT169" s="225"/>
      <c r="FU169" s="231"/>
      <c r="FV169" s="232"/>
      <c r="FW169" s="232"/>
      <c r="FX169" s="233"/>
      <c r="FY169" s="246" t="str">
        <f>IF(SUMPRODUCT((FV167:FV171)*(FW167:FW171))=0,"",SUMPRODUCT((FV167:FV171)*(FW167:FW171)))</f>
        <v/>
      </c>
      <c r="GB169" s="225"/>
      <c r="GC169" s="225"/>
      <c r="GD169" s="231"/>
      <c r="GE169" s="232"/>
      <c r="GF169" s="232"/>
      <c r="GG169" s="233"/>
      <c r="GH169" s="246" t="str">
        <f>IF(SUMPRODUCT((GE167:GE171)*(GF167:GF171))=0,"",SUMPRODUCT((GE167:GE171)*(GF167:GF171)))</f>
        <v/>
      </c>
      <c r="GK169" s="225"/>
      <c r="GL169" s="225"/>
      <c r="GM169" s="231"/>
      <c r="GN169" s="232"/>
      <c r="GO169" s="232"/>
      <c r="GP169" s="233"/>
      <c r="GQ169" s="246" t="str">
        <f>IF(SUMPRODUCT((GN167:GN171)*(GO167:GO171))=0,"",SUMPRODUCT((GN167:GN171)*(GO167:GO171)))</f>
        <v/>
      </c>
      <c r="GT169" s="225"/>
      <c r="GU169" s="225"/>
      <c r="GV169" s="231"/>
      <c r="GW169" s="232"/>
      <c r="GX169" s="232"/>
      <c r="GY169" s="233"/>
      <c r="GZ169" s="246" t="str">
        <f>IF(SUMPRODUCT((GW167:GW171)*(GX167:GX171))=0,"",SUMPRODUCT((GW167:GW171)*(GX167:GX171)))</f>
        <v/>
      </c>
      <c r="HC169" s="225"/>
      <c r="HD169" s="225"/>
      <c r="HE169" s="231"/>
      <c r="HF169" s="232"/>
      <c r="HG169" s="232"/>
      <c r="HH169" s="233"/>
      <c r="HI169" s="246" t="str">
        <f>IF(SUMPRODUCT((HF167:HF171)*(HG167:HG171))=0,"",SUMPRODUCT((HF167:HF171)*(HG167:HG171)))</f>
        <v/>
      </c>
    </row>
    <row r="170" spans="4:217" ht="14" hidden="1" outlineLevel="2">
      <c r="D170" s="225"/>
      <c r="E170" s="225"/>
      <c r="F170" s="231"/>
      <c r="G170" s="232"/>
      <c r="H170" s="232"/>
      <c r="I170" s="233"/>
      <c r="J170" s="246" t="str">
        <f>IF(SUMPRODUCT((G167:G171)*(H167:H171))=0,"",SUMPRODUCT((G167:G171)*(H167:H171)))</f>
        <v/>
      </c>
      <c r="M170" s="225"/>
      <c r="N170" s="225"/>
      <c r="O170" s="231"/>
      <c r="P170" s="232"/>
      <c r="Q170" s="232"/>
      <c r="R170" s="233"/>
      <c r="S170" s="246" t="str">
        <f>IF(SUMPRODUCT((P167:P171)*(Q167:Q171))=0,"",SUMPRODUCT((P167:P171)*(Q167:Q171)))</f>
        <v/>
      </c>
      <c r="V170" s="225"/>
      <c r="W170" s="225"/>
      <c r="X170" s="231"/>
      <c r="Y170" s="232"/>
      <c r="Z170" s="232"/>
      <c r="AA170" s="233"/>
      <c r="AB170" s="246" t="str">
        <f>IF(SUMPRODUCT((Y167:Y171)*(Z167:Z171))=0,"",SUMPRODUCT((Y167:Y171)*(Z167:Z171)))</f>
        <v/>
      </c>
      <c r="AE170" s="225"/>
      <c r="AF170" s="225"/>
      <c r="AG170" s="231"/>
      <c r="AH170" s="232"/>
      <c r="AI170" s="232"/>
      <c r="AJ170" s="233"/>
      <c r="AK170" s="246" t="str">
        <f>IF(SUMPRODUCT((AH167:AH171)*(AI167:AI171))=0,"",SUMPRODUCT((AH167:AH171)*(AI167:AI171)))</f>
        <v/>
      </c>
      <c r="AN170" s="225"/>
      <c r="AO170" s="225"/>
      <c r="AP170" s="231"/>
      <c r="AQ170" s="232"/>
      <c r="AR170" s="232"/>
      <c r="AS170" s="233"/>
      <c r="AT170" s="246" t="str">
        <f>IF(SUMPRODUCT((AQ167:AQ171)*(AR167:AR171))=0,"",SUMPRODUCT((AQ167:AQ171)*(AR167:AR171)))</f>
        <v/>
      </c>
      <c r="AW170" s="225"/>
      <c r="AX170" s="225"/>
      <c r="AY170" s="231"/>
      <c r="AZ170" s="232"/>
      <c r="BA170" s="232"/>
      <c r="BB170" s="233"/>
      <c r="BC170" s="246" t="str">
        <f>IF(SUMPRODUCT((AZ167:AZ171)*(BA167:BA171))=0,"",SUMPRODUCT((AZ167:AZ171)*(BA167:BA171)))</f>
        <v/>
      </c>
      <c r="BF170" s="225"/>
      <c r="BG170" s="225"/>
      <c r="BH170" s="231"/>
      <c r="BI170" s="232"/>
      <c r="BJ170" s="232"/>
      <c r="BK170" s="233"/>
      <c r="BL170" s="246" t="str">
        <f>IF(SUMPRODUCT((BI167:BI171)*(BJ167:BJ171))=0,"",SUMPRODUCT((BI167:BI171)*(BJ167:BJ171)))</f>
        <v/>
      </c>
      <c r="BO170" s="225"/>
      <c r="BP170" s="225"/>
      <c r="BQ170" s="231"/>
      <c r="BR170" s="232"/>
      <c r="BS170" s="232"/>
      <c r="BT170" s="233"/>
      <c r="BU170" s="246" t="str">
        <f>IF(SUMPRODUCT((BR167:BR171)*(BS167:BS171))=0,"",SUMPRODUCT((BR167:BR171)*(BS167:BS171)))</f>
        <v/>
      </c>
      <c r="BX170" s="225"/>
      <c r="BY170" s="225"/>
      <c r="BZ170" s="231"/>
      <c r="CA170" s="232"/>
      <c r="CB170" s="232"/>
      <c r="CC170" s="233"/>
      <c r="CD170" s="246" t="str">
        <f>IF(SUMPRODUCT((CA167:CA171)*(CB167:CB171))=0,"",SUMPRODUCT((CA167:CA171)*(CB167:CB171)))</f>
        <v/>
      </c>
      <c r="CG170" s="225"/>
      <c r="CH170" s="225"/>
      <c r="CI170" s="231"/>
      <c r="CJ170" s="232"/>
      <c r="CK170" s="232"/>
      <c r="CL170" s="233"/>
      <c r="CM170" s="246" t="str">
        <f>IF(SUMPRODUCT((CJ167:CJ171)*(CK167:CK171))=0,"",SUMPRODUCT((CJ167:CJ171)*(CK167:CK171)))</f>
        <v/>
      </c>
      <c r="CP170" s="225"/>
      <c r="CQ170" s="225"/>
      <c r="CR170" s="231"/>
      <c r="CS170" s="232"/>
      <c r="CT170" s="232"/>
      <c r="CU170" s="233"/>
      <c r="CV170" s="246" t="str">
        <f>IF(SUMPRODUCT((CS167:CS171)*(CT167:CT171))=0,"",SUMPRODUCT((CS167:CS171)*(CT167:CT171)))</f>
        <v/>
      </c>
      <c r="CY170" s="225"/>
      <c r="CZ170" s="225"/>
      <c r="DA170" s="231"/>
      <c r="DB170" s="232"/>
      <c r="DC170" s="232"/>
      <c r="DD170" s="233"/>
      <c r="DE170" s="246" t="str">
        <f>IF(SUMPRODUCT((DB167:DB171)*(DC167:DC171))=0,"",SUMPRODUCT((DB167:DB171)*(DC167:DC171)))</f>
        <v/>
      </c>
      <c r="DH170" s="225"/>
      <c r="DI170" s="225"/>
      <c r="DJ170" s="231"/>
      <c r="DK170" s="232"/>
      <c r="DL170" s="232"/>
      <c r="DM170" s="233"/>
      <c r="DN170" s="246" t="str">
        <f>IF(SUMPRODUCT((DK167:DK171)*(DL167:DL171))=0,"",SUMPRODUCT((DK167:DK171)*(DL167:DL171)))</f>
        <v/>
      </c>
      <c r="DQ170" s="225"/>
      <c r="DR170" s="225"/>
      <c r="DS170" s="231"/>
      <c r="DT170" s="232"/>
      <c r="DU170" s="232"/>
      <c r="DV170" s="233"/>
      <c r="DW170" s="246" t="str">
        <f>IF(SUMPRODUCT((DT167:DT171)*(DU167:DU171))=0,"",SUMPRODUCT((DT167:DT171)*(DU167:DU171)))</f>
        <v/>
      </c>
      <c r="DZ170" s="225"/>
      <c r="EA170" s="225"/>
      <c r="EB170" s="231"/>
      <c r="EC170" s="232"/>
      <c r="ED170" s="232"/>
      <c r="EE170" s="233"/>
      <c r="EF170" s="246" t="str">
        <f>IF(SUMPRODUCT((EC167:EC171)*(ED167:ED171))=0,"",SUMPRODUCT((EC167:EC171)*(ED167:ED171)))</f>
        <v/>
      </c>
      <c r="EI170" s="225"/>
      <c r="EJ170" s="225"/>
      <c r="EK170" s="231"/>
      <c r="EL170" s="232"/>
      <c r="EM170" s="232"/>
      <c r="EN170" s="233"/>
      <c r="EO170" s="246" t="str">
        <f>IF(SUMPRODUCT((EL167:EL171)*(EM167:EM171))=0,"",SUMPRODUCT((EL167:EL171)*(EM167:EM171)))</f>
        <v/>
      </c>
      <c r="ER170" s="225"/>
      <c r="ES170" s="225"/>
      <c r="ET170" s="231"/>
      <c r="EU170" s="232"/>
      <c r="EV170" s="232"/>
      <c r="EW170" s="233"/>
      <c r="EX170" s="246" t="str">
        <f>IF(SUMPRODUCT((EU167:EU171)*(EV167:EV171))=0,"",SUMPRODUCT((EU167:EU171)*(EV167:EV171)))</f>
        <v/>
      </c>
      <c r="FA170" s="225"/>
      <c r="FB170" s="225"/>
      <c r="FC170" s="231"/>
      <c r="FD170" s="232"/>
      <c r="FE170" s="232"/>
      <c r="FF170" s="233"/>
      <c r="FG170" s="246" t="str">
        <f>IF(SUMPRODUCT((FD167:FD171)*(FE167:FE171))=0,"",SUMPRODUCT((FD167:FD171)*(FE167:FE171)))</f>
        <v/>
      </c>
      <c r="FJ170" s="225"/>
      <c r="FK170" s="225"/>
      <c r="FL170" s="231"/>
      <c r="FM170" s="232"/>
      <c r="FN170" s="232"/>
      <c r="FO170" s="233"/>
      <c r="FP170" s="246" t="str">
        <f>IF(SUMPRODUCT((FM167:FM171)*(FN167:FN171))=0,"",SUMPRODUCT((FM167:FM171)*(FN167:FN171)))</f>
        <v/>
      </c>
      <c r="FS170" s="225"/>
      <c r="FT170" s="225"/>
      <c r="FU170" s="231"/>
      <c r="FV170" s="232"/>
      <c r="FW170" s="232"/>
      <c r="FX170" s="233"/>
      <c r="FY170" s="246" t="str">
        <f>IF(SUMPRODUCT((FV167:FV171)*(FW167:FW171))=0,"",SUMPRODUCT((FV167:FV171)*(FW167:FW171)))</f>
        <v/>
      </c>
      <c r="GB170" s="225"/>
      <c r="GC170" s="225"/>
      <c r="GD170" s="231"/>
      <c r="GE170" s="232"/>
      <c r="GF170" s="232"/>
      <c r="GG170" s="233"/>
      <c r="GH170" s="246" t="str">
        <f>IF(SUMPRODUCT((GE167:GE171)*(GF167:GF171))=0,"",SUMPRODUCT((GE167:GE171)*(GF167:GF171)))</f>
        <v/>
      </c>
      <c r="GK170" s="225"/>
      <c r="GL170" s="225"/>
      <c r="GM170" s="231"/>
      <c r="GN170" s="232"/>
      <c r="GO170" s="232"/>
      <c r="GP170" s="233"/>
      <c r="GQ170" s="246" t="str">
        <f>IF(SUMPRODUCT((GN167:GN171)*(GO167:GO171))=0,"",SUMPRODUCT((GN167:GN171)*(GO167:GO171)))</f>
        <v/>
      </c>
      <c r="GT170" s="225"/>
      <c r="GU170" s="225"/>
      <c r="GV170" s="231"/>
      <c r="GW170" s="232"/>
      <c r="GX170" s="232"/>
      <c r="GY170" s="233"/>
      <c r="GZ170" s="246" t="str">
        <f>IF(SUMPRODUCT((GW167:GW171)*(GX167:GX171))=0,"",SUMPRODUCT((GW167:GW171)*(GX167:GX171)))</f>
        <v/>
      </c>
      <c r="HC170" s="225"/>
      <c r="HD170" s="225"/>
      <c r="HE170" s="231"/>
      <c r="HF170" s="232"/>
      <c r="HG170" s="232"/>
      <c r="HH170" s="233"/>
      <c r="HI170" s="246" t="str">
        <f>IF(SUMPRODUCT((HF167:HF171)*(HG167:HG171))=0,"",SUMPRODUCT((HF167:HF171)*(HG167:HG171)))</f>
        <v/>
      </c>
    </row>
    <row r="171" spans="4:217" ht="14" hidden="1" outlineLevel="2">
      <c r="D171" s="225"/>
      <c r="E171" s="225"/>
      <c r="F171" s="231"/>
      <c r="G171" s="232"/>
      <c r="H171" s="232"/>
      <c r="I171" s="233"/>
      <c r="J171" s="246" t="str">
        <f>IF(SUMPRODUCT((G167:G171)*(H167:H171))=0,"",SUMPRODUCT((G167:G171)*(H167:H171)))</f>
        <v/>
      </c>
      <c r="M171" s="225"/>
      <c r="N171" s="225"/>
      <c r="O171" s="231"/>
      <c r="P171" s="232"/>
      <c r="Q171" s="232"/>
      <c r="R171" s="233"/>
      <c r="S171" s="246" t="str">
        <f>IF(SUMPRODUCT((P167:P171)*(Q167:Q171))=0,"",SUMPRODUCT((P167:P171)*(Q167:Q171)))</f>
        <v/>
      </c>
      <c r="V171" s="225"/>
      <c r="W171" s="225"/>
      <c r="X171" s="231"/>
      <c r="Y171" s="232"/>
      <c r="Z171" s="232"/>
      <c r="AA171" s="233"/>
      <c r="AB171" s="246" t="str">
        <f>IF(SUMPRODUCT((Y167:Y171)*(Z167:Z171))=0,"",SUMPRODUCT((Y167:Y171)*(Z167:Z171)))</f>
        <v/>
      </c>
      <c r="AE171" s="225"/>
      <c r="AF171" s="225"/>
      <c r="AG171" s="231"/>
      <c r="AH171" s="232"/>
      <c r="AI171" s="232"/>
      <c r="AJ171" s="233"/>
      <c r="AK171" s="246" t="str">
        <f>IF(SUMPRODUCT((AH167:AH171)*(AI167:AI171))=0,"",SUMPRODUCT((AH167:AH171)*(AI167:AI171)))</f>
        <v/>
      </c>
      <c r="AN171" s="225"/>
      <c r="AO171" s="225"/>
      <c r="AP171" s="231"/>
      <c r="AQ171" s="232"/>
      <c r="AR171" s="232"/>
      <c r="AS171" s="233"/>
      <c r="AT171" s="246" t="str">
        <f>IF(SUMPRODUCT((AQ167:AQ171)*(AR167:AR171))=0,"",SUMPRODUCT((AQ167:AQ171)*(AR167:AR171)))</f>
        <v/>
      </c>
      <c r="AW171" s="225"/>
      <c r="AX171" s="225"/>
      <c r="AY171" s="231"/>
      <c r="AZ171" s="232"/>
      <c r="BA171" s="232"/>
      <c r="BB171" s="233"/>
      <c r="BC171" s="246" t="str">
        <f>IF(SUMPRODUCT((AZ167:AZ171)*(BA167:BA171))=0,"",SUMPRODUCT((AZ167:AZ171)*(BA167:BA171)))</f>
        <v/>
      </c>
      <c r="BF171" s="225"/>
      <c r="BG171" s="225"/>
      <c r="BH171" s="231"/>
      <c r="BI171" s="232"/>
      <c r="BJ171" s="232"/>
      <c r="BK171" s="233"/>
      <c r="BL171" s="246" t="str">
        <f>IF(SUMPRODUCT((BI167:BI171)*(BJ167:BJ171))=0,"",SUMPRODUCT((BI167:BI171)*(BJ167:BJ171)))</f>
        <v/>
      </c>
      <c r="BO171" s="225"/>
      <c r="BP171" s="225"/>
      <c r="BQ171" s="231"/>
      <c r="BR171" s="232"/>
      <c r="BS171" s="232"/>
      <c r="BT171" s="233"/>
      <c r="BU171" s="246" t="str">
        <f>IF(SUMPRODUCT((BR167:BR171)*(BS167:BS171))=0,"",SUMPRODUCT((BR167:BR171)*(BS167:BS171)))</f>
        <v/>
      </c>
      <c r="BX171" s="225"/>
      <c r="BY171" s="225"/>
      <c r="BZ171" s="231"/>
      <c r="CA171" s="232"/>
      <c r="CB171" s="232"/>
      <c r="CC171" s="233"/>
      <c r="CD171" s="246" t="str">
        <f>IF(SUMPRODUCT((CA167:CA171)*(CB167:CB171))=0,"",SUMPRODUCT((CA167:CA171)*(CB167:CB171)))</f>
        <v/>
      </c>
      <c r="CG171" s="225"/>
      <c r="CH171" s="225"/>
      <c r="CI171" s="231"/>
      <c r="CJ171" s="232"/>
      <c r="CK171" s="232"/>
      <c r="CL171" s="233"/>
      <c r="CM171" s="246" t="str">
        <f>IF(SUMPRODUCT((CJ167:CJ171)*(CK167:CK171))=0,"",SUMPRODUCT((CJ167:CJ171)*(CK167:CK171)))</f>
        <v/>
      </c>
      <c r="CP171" s="225"/>
      <c r="CQ171" s="225"/>
      <c r="CR171" s="231"/>
      <c r="CS171" s="232"/>
      <c r="CT171" s="232"/>
      <c r="CU171" s="233"/>
      <c r="CV171" s="246" t="str">
        <f>IF(SUMPRODUCT((CS167:CS171)*(CT167:CT171))=0,"",SUMPRODUCT((CS167:CS171)*(CT167:CT171)))</f>
        <v/>
      </c>
      <c r="CY171" s="225"/>
      <c r="CZ171" s="225"/>
      <c r="DA171" s="231"/>
      <c r="DB171" s="232"/>
      <c r="DC171" s="232"/>
      <c r="DD171" s="233"/>
      <c r="DE171" s="246" t="str">
        <f>IF(SUMPRODUCT((DB167:DB171)*(DC167:DC171))=0,"",SUMPRODUCT((DB167:DB171)*(DC167:DC171)))</f>
        <v/>
      </c>
      <c r="DH171" s="225"/>
      <c r="DI171" s="225"/>
      <c r="DJ171" s="231"/>
      <c r="DK171" s="232"/>
      <c r="DL171" s="232"/>
      <c r="DM171" s="233"/>
      <c r="DN171" s="246" t="str">
        <f>IF(SUMPRODUCT((DK167:DK171)*(DL167:DL171))=0,"",SUMPRODUCT((DK167:DK171)*(DL167:DL171)))</f>
        <v/>
      </c>
      <c r="DQ171" s="225"/>
      <c r="DR171" s="225"/>
      <c r="DS171" s="231"/>
      <c r="DT171" s="232"/>
      <c r="DU171" s="232"/>
      <c r="DV171" s="233"/>
      <c r="DW171" s="246" t="str">
        <f>IF(SUMPRODUCT((DT167:DT171)*(DU167:DU171))=0,"",SUMPRODUCT((DT167:DT171)*(DU167:DU171)))</f>
        <v/>
      </c>
      <c r="DZ171" s="225"/>
      <c r="EA171" s="225"/>
      <c r="EB171" s="231"/>
      <c r="EC171" s="232"/>
      <c r="ED171" s="232"/>
      <c r="EE171" s="233"/>
      <c r="EF171" s="246" t="str">
        <f>IF(SUMPRODUCT((EC167:EC171)*(ED167:ED171))=0,"",SUMPRODUCT((EC167:EC171)*(ED167:ED171)))</f>
        <v/>
      </c>
      <c r="EI171" s="225"/>
      <c r="EJ171" s="225"/>
      <c r="EK171" s="231"/>
      <c r="EL171" s="232"/>
      <c r="EM171" s="232"/>
      <c r="EN171" s="233"/>
      <c r="EO171" s="246" t="str">
        <f>IF(SUMPRODUCT((EL167:EL171)*(EM167:EM171))=0,"",SUMPRODUCT((EL167:EL171)*(EM167:EM171)))</f>
        <v/>
      </c>
      <c r="ER171" s="225"/>
      <c r="ES171" s="225"/>
      <c r="ET171" s="231"/>
      <c r="EU171" s="232"/>
      <c r="EV171" s="232"/>
      <c r="EW171" s="233"/>
      <c r="EX171" s="246" t="str">
        <f>IF(SUMPRODUCT((EU167:EU171)*(EV167:EV171))=0,"",SUMPRODUCT((EU167:EU171)*(EV167:EV171)))</f>
        <v/>
      </c>
      <c r="FA171" s="225"/>
      <c r="FB171" s="225"/>
      <c r="FC171" s="231"/>
      <c r="FD171" s="232"/>
      <c r="FE171" s="232"/>
      <c r="FF171" s="233"/>
      <c r="FG171" s="246" t="str">
        <f>IF(SUMPRODUCT((FD167:FD171)*(FE167:FE171))=0,"",SUMPRODUCT((FD167:FD171)*(FE167:FE171)))</f>
        <v/>
      </c>
      <c r="FJ171" s="225"/>
      <c r="FK171" s="225"/>
      <c r="FL171" s="231"/>
      <c r="FM171" s="232"/>
      <c r="FN171" s="232"/>
      <c r="FO171" s="233"/>
      <c r="FP171" s="246" t="str">
        <f>IF(SUMPRODUCT((FM167:FM171)*(FN167:FN171))=0,"",SUMPRODUCT((FM167:FM171)*(FN167:FN171)))</f>
        <v/>
      </c>
      <c r="FS171" s="225"/>
      <c r="FT171" s="225"/>
      <c r="FU171" s="231"/>
      <c r="FV171" s="232"/>
      <c r="FW171" s="232"/>
      <c r="FX171" s="233"/>
      <c r="FY171" s="246" t="str">
        <f>IF(SUMPRODUCT((FV167:FV171)*(FW167:FW171))=0,"",SUMPRODUCT((FV167:FV171)*(FW167:FW171)))</f>
        <v/>
      </c>
      <c r="GB171" s="225"/>
      <c r="GC171" s="225"/>
      <c r="GD171" s="231"/>
      <c r="GE171" s="232"/>
      <c r="GF171" s="232"/>
      <c r="GG171" s="233"/>
      <c r="GH171" s="246" t="str">
        <f>IF(SUMPRODUCT((GE167:GE171)*(GF167:GF171))=0,"",SUMPRODUCT((GE167:GE171)*(GF167:GF171)))</f>
        <v/>
      </c>
      <c r="GK171" s="225"/>
      <c r="GL171" s="225"/>
      <c r="GM171" s="231"/>
      <c r="GN171" s="232"/>
      <c r="GO171" s="232"/>
      <c r="GP171" s="233"/>
      <c r="GQ171" s="246" t="str">
        <f>IF(SUMPRODUCT((GN167:GN171)*(GO167:GO171))=0,"",SUMPRODUCT((GN167:GN171)*(GO167:GO171)))</f>
        <v/>
      </c>
      <c r="GT171" s="225"/>
      <c r="GU171" s="225"/>
      <c r="GV171" s="231"/>
      <c r="GW171" s="232"/>
      <c r="GX171" s="232"/>
      <c r="GY171" s="233"/>
      <c r="GZ171" s="246" t="str">
        <f>IF(SUMPRODUCT((GW167:GW171)*(GX167:GX171))=0,"",SUMPRODUCT((GW167:GW171)*(GX167:GX171)))</f>
        <v/>
      </c>
      <c r="HC171" s="225"/>
      <c r="HD171" s="225"/>
      <c r="HE171" s="231"/>
      <c r="HF171" s="232"/>
      <c r="HG171" s="232"/>
      <c r="HH171" s="233"/>
      <c r="HI171" s="246" t="str">
        <f>IF(SUMPRODUCT((HF167:HF171)*(HG167:HG171))=0,"",SUMPRODUCT((HF167:HF171)*(HG167:HG171)))</f>
        <v/>
      </c>
    </row>
    <row r="172" spans="4:217" ht="14" hidden="1" outlineLevel="1">
      <c r="D172" s="225"/>
      <c r="E172" s="225"/>
      <c r="F172" s="243"/>
      <c r="G172" s="227"/>
      <c r="H172" s="227"/>
      <c r="I172" s="228"/>
      <c r="J172" s="228"/>
      <c r="M172" s="225"/>
      <c r="N172" s="225"/>
      <c r="O172" s="243"/>
      <c r="P172" s="227"/>
      <c r="Q172" s="227"/>
      <c r="R172" s="228"/>
      <c r="S172" s="228"/>
      <c r="V172" s="225"/>
      <c r="W172" s="225"/>
      <c r="X172" s="243"/>
      <c r="Y172" s="227"/>
      <c r="Z172" s="227"/>
      <c r="AA172" s="228"/>
      <c r="AB172" s="228"/>
      <c r="AE172" s="225"/>
      <c r="AF172" s="225"/>
      <c r="AG172" s="243"/>
      <c r="AH172" s="227"/>
      <c r="AI172" s="227"/>
      <c r="AJ172" s="228"/>
      <c r="AK172" s="228"/>
      <c r="AN172" s="225"/>
      <c r="AO172" s="225"/>
      <c r="AP172" s="243"/>
      <c r="AQ172" s="227"/>
      <c r="AR172" s="227"/>
      <c r="AS172" s="228"/>
      <c r="AT172" s="228"/>
      <c r="AW172" s="225"/>
      <c r="AX172" s="225"/>
      <c r="AY172" s="243"/>
      <c r="AZ172" s="227"/>
      <c r="BA172" s="227"/>
      <c r="BB172" s="228"/>
      <c r="BC172" s="228"/>
      <c r="BF172" s="225"/>
      <c r="BG172" s="225"/>
      <c r="BH172" s="243"/>
      <c r="BI172" s="227"/>
      <c r="BJ172" s="227"/>
      <c r="BK172" s="228"/>
      <c r="BL172" s="228"/>
      <c r="BO172" s="225"/>
      <c r="BP172" s="225"/>
      <c r="BQ172" s="243"/>
      <c r="BR172" s="227"/>
      <c r="BS172" s="227"/>
      <c r="BT172" s="228"/>
      <c r="BU172" s="228"/>
      <c r="BX172" s="225"/>
      <c r="BY172" s="225"/>
      <c r="BZ172" s="243"/>
      <c r="CA172" s="227"/>
      <c r="CB172" s="227"/>
      <c r="CC172" s="228"/>
      <c r="CD172" s="228"/>
      <c r="CG172" s="225"/>
      <c r="CH172" s="225"/>
      <c r="CI172" s="243"/>
      <c r="CJ172" s="227"/>
      <c r="CK172" s="227"/>
      <c r="CL172" s="228"/>
      <c r="CM172" s="228"/>
      <c r="CP172" s="225"/>
      <c r="CQ172" s="225"/>
      <c r="CR172" s="243"/>
      <c r="CS172" s="227"/>
      <c r="CT172" s="227"/>
      <c r="CU172" s="228"/>
      <c r="CV172" s="228"/>
      <c r="CY172" s="225"/>
      <c r="CZ172" s="225"/>
      <c r="DA172" s="243"/>
      <c r="DB172" s="227"/>
      <c r="DC172" s="227"/>
      <c r="DD172" s="228"/>
      <c r="DE172" s="228"/>
      <c r="DH172" s="225"/>
      <c r="DI172" s="225"/>
      <c r="DJ172" s="243"/>
      <c r="DK172" s="227"/>
      <c r="DL172" s="227"/>
      <c r="DM172" s="228"/>
      <c r="DN172" s="228"/>
      <c r="DQ172" s="225"/>
      <c r="DR172" s="225"/>
      <c r="DS172" s="243"/>
      <c r="DT172" s="227"/>
      <c r="DU172" s="227"/>
      <c r="DV172" s="228"/>
      <c r="DW172" s="228"/>
      <c r="DZ172" s="225"/>
      <c r="EA172" s="225"/>
      <c r="EB172" s="243"/>
      <c r="EC172" s="227"/>
      <c r="ED172" s="227"/>
      <c r="EE172" s="228"/>
      <c r="EF172" s="228"/>
      <c r="EI172" s="225"/>
      <c r="EJ172" s="225"/>
      <c r="EK172" s="243"/>
      <c r="EL172" s="227"/>
      <c r="EM172" s="227"/>
      <c r="EN172" s="228"/>
      <c r="EO172" s="228"/>
      <c r="ER172" s="225"/>
      <c r="ES172" s="225"/>
      <c r="ET172" s="243"/>
      <c r="EU172" s="227"/>
      <c r="EV172" s="227"/>
      <c r="EW172" s="228"/>
      <c r="EX172" s="228"/>
      <c r="FA172" s="225"/>
      <c r="FB172" s="225"/>
      <c r="FC172" s="243"/>
      <c r="FD172" s="227"/>
      <c r="FE172" s="227"/>
      <c r="FF172" s="228"/>
      <c r="FG172" s="228"/>
      <c r="FJ172" s="225"/>
      <c r="FK172" s="225"/>
      <c r="FL172" s="243"/>
      <c r="FM172" s="227"/>
      <c r="FN172" s="227"/>
      <c r="FO172" s="228"/>
      <c r="FP172" s="228"/>
      <c r="FS172" s="225"/>
      <c r="FT172" s="225"/>
      <c r="FU172" s="243"/>
      <c r="FV172" s="227"/>
      <c r="FW172" s="227"/>
      <c r="FX172" s="228"/>
      <c r="FY172" s="228"/>
      <c r="GB172" s="225"/>
      <c r="GC172" s="225"/>
      <c r="GD172" s="243"/>
      <c r="GE172" s="227"/>
      <c r="GF172" s="227"/>
      <c r="GG172" s="228"/>
      <c r="GH172" s="228"/>
      <c r="GK172" s="225"/>
      <c r="GL172" s="225"/>
      <c r="GM172" s="243"/>
      <c r="GN172" s="227"/>
      <c r="GO172" s="227"/>
      <c r="GP172" s="228"/>
      <c r="GQ172" s="228"/>
      <c r="GT172" s="225"/>
      <c r="GU172" s="225"/>
      <c r="GV172" s="243"/>
      <c r="GW172" s="227"/>
      <c r="GX172" s="227"/>
      <c r="GY172" s="228"/>
      <c r="GZ172" s="228"/>
      <c r="HC172" s="225"/>
      <c r="HD172" s="225"/>
      <c r="HE172" s="243"/>
      <c r="HF172" s="227"/>
      <c r="HG172" s="227"/>
      <c r="HH172" s="228"/>
      <c r="HI172" s="228"/>
    </row>
    <row r="173" spans="4:217" ht="14" hidden="1" outlineLevel="1">
      <c r="D173" s="225"/>
      <c r="E173" s="225"/>
      <c r="F173" s="247" t="s">
        <v>136</v>
      </c>
      <c r="G173" s="248" t="s">
        <v>451</v>
      </c>
      <c r="H173" s="248" t="s">
        <v>146</v>
      </c>
      <c r="I173" s="248" t="s">
        <v>142</v>
      </c>
      <c r="J173" s="248" t="s">
        <v>452</v>
      </c>
      <c r="M173" s="225"/>
      <c r="N173" s="225"/>
      <c r="O173" s="247" t="s">
        <v>136</v>
      </c>
      <c r="P173" s="248" t="s">
        <v>451</v>
      </c>
      <c r="Q173" s="248" t="s">
        <v>146</v>
      </c>
      <c r="R173" s="248" t="s">
        <v>142</v>
      </c>
      <c r="S173" s="248" t="s">
        <v>452</v>
      </c>
      <c r="V173" s="225"/>
      <c r="W173" s="225"/>
      <c r="X173" s="247" t="s">
        <v>136</v>
      </c>
      <c r="Y173" s="248" t="s">
        <v>451</v>
      </c>
      <c r="Z173" s="248" t="s">
        <v>146</v>
      </c>
      <c r="AA173" s="248" t="s">
        <v>142</v>
      </c>
      <c r="AB173" s="248" t="s">
        <v>452</v>
      </c>
      <c r="AE173" s="225"/>
      <c r="AF173" s="225"/>
      <c r="AG173" s="247" t="s">
        <v>136</v>
      </c>
      <c r="AH173" s="248" t="s">
        <v>451</v>
      </c>
      <c r="AI173" s="248" t="s">
        <v>146</v>
      </c>
      <c r="AJ173" s="248" t="s">
        <v>142</v>
      </c>
      <c r="AK173" s="248" t="s">
        <v>452</v>
      </c>
      <c r="AN173" s="225"/>
      <c r="AO173" s="225"/>
      <c r="AP173" s="247" t="s">
        <v>136</v>
      </c>
      <c r="AQ173" s="248" t="s">
        <v>451</v>
      </c>
      <c r="AR173" s="248" t="s">
        <v>146</v>
      </c>
      <c r="AS173" s="248" t="s">
        <v>142</v>
      </c>
      <c r="AT173" s="248" t="s">
        <v>452</v>
      </c>
      <c r="AW173" s="225"/>
      <c r="AX173" s="225"/>
      <c r="AY173" s="247" t="s">
        <v>136</v>
      </c>
      <c r="AZ173" s="248" t="s">
        <v>451</v>
      </c>
      <c r="BA173" s="248" t="s">
        <v>146</v>
      </c>
      <c r="BB173" s="248" t="s">
        <v>142</v>
      </c>
      <c r="BC173" s="248" t="s">
        <v>452</v>
      </c>
      <c r="BF173" s="225"/>
      <c r="BG173" s="225"/>
      <c r="BH173" s="247" t="s">
        <v>136</v>
      </c>
      <c r="BI173" s="248" t="s">
        <v>451</v>
      </c>
      <c r="BJ173" s="248" t="s">
        <v>146</v>
      </c>
      <c r="BK173" s="248" t="s">
        <v>142</v>
      </c>
      <c r="BL173" s="248" t="s">
        <v>452</v>
      </c>
      <c r="BO173" s="225"/>
      <c r="BP173" s="225"/>
      <c r="BQ173" s="247" t="s">
        <v>136</v>
      </c>
      <c r="BR173" s="248" t="s">
        <v>451</v>
      </c>
      <c r="BS173" s="248" t="s">
        <v>146</v>
      </c>
      <c r="BT173" s="248" t="s">
        <v>142</v>
      </c>
      <c r="BU173" s="248" t="s">
        <v>452</v>
      </c>
      <c r="BX173" s="225"/>
      <c r="BY173" s="225"/>
      <c r="BZ173" s="247" t="s">
        <v>136</v>
      </c>
      <c r="CA173" s="248" t="s">
        <v>451</v>
      </c>
      <c r="CB173" s="248" t="s">
        <v>146</v>
      </c>
      <c r="CC173" s="248" t="s">
        <v>142</v>
      </c>
      <c r="CD173" s="248" t="s">
        <v>452</v>
      </c>
      <c r="CG173" s="225"/>
      <c r="CH173" s="225"/>
      <c r="CI173" s="247" t="s">
        <v>136</v>
      </c>
      <c r="CJ173" s="248" t="s">
        <v>451</v>
      </c>
      <c r="CK173" s="248" t="s">
        <v>146</v>
      </c>
      <c r="CL173" s="248" t="s">
        <v>142</v>
      </c>
      <c r="CM173" s="248" t="s">
        <v>452</v>
      </c>
      <c r="CP173" s="225"/>
      <c r="CQ173" s="225"/>
      <c r="CR173" s="247" t="s">
        <v>136</v>
      </c>
      <c r="CS173" s="248" t="s">
        <v>451</v>
      </c>
      <c r="CT173" s="248" t="s">
        <v>146</v>
      </c>
      <c r="CU173" s="248" t="s">
        <v>142</v>
      </c>
      <c r="CV173" s="248" t="s">
        <v>452</v>
      </c>
      <c r="CY173" s="225"/>
      <c r="CZ173" s="225"/>
      <c r="DA173" s="247" t="s">
        <v>136</v>
      </c>
      <c r="DB173" s="248" t="s">
        <v>451</v>
      </c>
      <c r="DC173" s="248" t="s">
        <v>146</v>
      </c>
      <c r="DD173" s="248" t="s">
        <v>142</v>
      </c>
      <c r="DE173" s="248" t="s">
        <v>452</v>
      </c>
      <c r="DH173" s="225"/>
      <c r="DI173" s="225"/>
      <c r="DJ173" s="247" t="s">
        <v>136</v>
      </c>
      <c r="DK173" s="248" t="s">
        <v>451</v>
      </c>
      <c r="DL173" s="248" t="s">
        <v>146</v>
      </c>
      <c r="DM173" s="248" t="s">
        <v>142</v>
      </c>
      <c r="DN173" s="248" t="s">
        <v>452</v>
      </c>
      <c r="DQ173" s="225"/>
      <c r="DR173" s="225"/>
      <c r="DS173" s="247" t="s">
        <v>136</v>
      </c>
      <c r="DT173" s="248" t="s">
        <v>451</v>
      </c>
      <c r="DU173" s="248" t="s">
        <v>146</v>
      </c>
      <c r="DV173" s="248" t="s">
        <v>142</v>
      </c>
      <c r="DW173" s="248" t="s">
        <v>452</v>
      </c>
      <c r="DZ173" s="225"/>
      <c r="EA173" s="225"/>
      <c r="EB173" s="247" t="s">
        <v>136</v>
      </c>
      <c r="EC173" s="248" t="s">
        <v>451</v>
      </c>
      <c r="ED173" s="248" t="s">
        <v>146</v>
      </c>
      <c r="EE173" s="248" t="s">
        <v>142</v>
      </c>
      <c r="EF173" s="248" t="s">
        <v>452</v>
      </c>
      <c r="EI173" s="225"/>
      <c r="EJ173" s="225"/>
      <c r="EK173" s="247" t="s">
        <v>136</v>
      </c>
      <c r="EL173" s="248" t="s">
        <v>451</v>
      </c>
      <c r="EM173" s="248" t="s">
        <v>146</v>
      </c>
      <c r="EN173" s="248" t="s">
        <v>142</v>
      </c>
      <c r="EO173" s="248" t="s">
        <v>452</v>
      </c>
      <c r="ER173" s="225"/>
      <c r="ES173" s="225"/>
      <c r="ET173" s="247" t="s">
        <v>136</v>
      </c>
      <c r="EU173" s="248" t="s">
        <v>451</v>
      </c>
      <c r="EV173" s="248" t="s">
        <v>146</v>
      </c>
      <c r="EW173" s="248" t="s">
        <v>142</v>
      </c>
      <c r="EX173" s="248" t="s">
        <v>452</v>
      </c>
      <c r="FA173" s="225"/>
      <c r="FB173" s="225"/>
      <c r="FC173" s="247" t="s">
        <v>136</v>
      </c>
      <c r="FD173" s="248" t="s">
        <v>451</v>
      </c>
      <c r="FE173" s="248" t="s">
        <v>146</v>
      </c>
      <c r="FF173" s="248" t="s">
        <v>142</v>
      </c>
      <c r="FG173" s="248" t="s">
        <v>452</v>
      </c>
      <c r="FJ173" s="225"/>
      <c r="FK173" s="225"/>
      <c r="FL173" s="247" t="s">
        <v>136</v>
      </c>
      <c r="FM173" s="248" t="s">
        <v>451</v>
      </c>
      <c r="FN173" s="248" t="s">
        <v>146</v>
      </c>
      <c r="FO173" s="248" t="s">
        <v>142</v>
      </c>
      <c r="FP173" s="248" t="s">
        <v>452</v>
      </c>
      <c r="FS173" s="225"/>
      <c r="FT173" s="225"/>
      <c r="FU173" s="247" t="s">
        <v>136</v>
      </c>
      <c r="FV173" s="248" t="s">
        <v>451</v>
      </c>
      <c r="FW173" s="248" t="s">
        <v>146</v>
      </c>
      <c r="FX173" s="248" t="s">
        <v>142</v>
      </c>
      <c r="FY173" s="248" t="s">
        <v>452</v>
      </c>
      <c r="GB173" s="225"/>
      <c r="GC173" s="225"/>
      <c r="GD173" s="247" t="s">
        <v>136</v>
      </c>
      <c r="GE173" s="248" t="s">
        <v>451</v>
      </c>
      <c r="GF173" s="248" t="s">
        <v>146</v>
      </c>
      <c r="GG173" s="248" t="s">
        <v>142</v>
      </c>
      <c r="GH173" s="248" t="s">
        <v>452</v>
      </c>
      <c r="GK173" s="225"/>
      <c r="GL173" s="225"/>
      <c r="GM173" s="247" t="s">
        <v>136</v>
      </c>
      <c r="GN173" s="248" t="s">
        <v>451</v>
      </c>
      <c r="GO173" s="248" t="s">
        <v>146</v>
      </c>
      <c r="GP173" s="248" t="s">
        <v>142</v>
      </c>
      <c r="GQ173" s="248" t="s">
        <v>452</v>
      </c>
      <c r="GT173" s="225"/>
      <c r="GU173" s="225"/>
      <c r="GV173" s="247" t="s">
        <v>136</v>
      </c>
      <c r="GW173" s="248" t="s">
        <v>451</v>
      </c>
      <c r="GX173" s="248" t="s">
        <v>146</v>
      </c>
      <c r="GY173" s="248" t="s">
        <v>142</v>
      </c>
      <c r="GZ173" s="248" t="s">
        <v>452</v>
      </c>
      <c r="HC173" s="225"/>
      <c r="HD173" s="225"/>
      <c r="HE173" s="247" t="s">
        <v>136</v>
      </c>
      <c r="HF173" s="248" t="s">
        <v>451</v>
      </c>
      <c r="HG173" s="248" t="s">
        <v>146</v>
      </c>
      <c r="HH173" s="248" t="s">
        <v>142</v>
      </c>
      <c r="HI173" s="248" t="s">
        <v>452</v>
      </c>
    </row>
    <row r="174" spans="4:217" ht="14" hidden="1" outlineLevel="1">
      <c r="D174" s="225"/>
      <c r="E174" s="225"/>
      <c r="F174" s="244"/>
      <c r="G174" s="245"/>
      <c r="H174" s="245"/>
      <c r="I174" s="246"/>
      <c r="J174" s="246" t="str">
        <f>IF(SUMPRODUCT((G174:G178)*(H174:H178))=0,"",SUMPRODUCT((G174:G178)*(H174:H178)))</f>
        <v/>
      </c>
      <c r="M174" s="225"/>
      <c r="N174" s="225"/>
      <c r="O174" s="244"/>
      <c r="P174" s="245"/>
      <c r="Q174" s="245"/>
      <c r="R174" s="246"/>
      <c r="S174" s="246" t="str">
        <f>IF(SUMPRODUCT((P174:P178)*(Q174:Q178))=0,"",SUMPRODUCT((P174:P178)*(Q174:Q178)))</f>
        <v/>
      </c>
      <c r="V174" s="225"/>
      <c r="W174" s="225"/>
      <c r="X174" s="244"/>
      <c r="Y174" s="245"/>
      <c r="Z174" s="245"/>
      <c r="AA174" s="246"/>
      <c r="AB174" s="246" t="str">
        <f>IF(SUMPRODUCT((Y174:Y178)*(Z174:Z178))=0,"",SUMPRODUCT((Y174:Y178)*(Z174:Z178)))</f>
        <v/>
      </c>
      <c r="AE174" s="225"/>
      <c r="AF174" s="225"/>
      <c r="AG174" s="244"/>
      <c r="AH174" s="245"/>
      <c r="AI174" s="245"/>
      <c r="AJ174" s="246"/>
      <c r="AK174" s="246" t="str">
        <f>IF(SUMPRODUCT((AH174:AH178)*(AI174:AI178))=0,"",SUMPRODUCT((AH174:AH178)*(AI174:AI178)))</f>
        <v/>
      </c>
      <c r="AN174" s="225"/>
      <c r="AO174" s="225"/>
      <c r="AP174" s="244"/>
      <c r="AQ174" s="245"/>
      <c r="AR174" s="245"/>
      <c r="AS174" s="246"/>
      <c r="AT174" s="246" t="str">
        <f>IF(SUMPRODUCT((AQ174:AQ178)*(AR174:AR178))=0,"",SUMPRODUCT((AQ174:AQ178)*(AR174:AR178)))</f>
        <v/>
      </c>
      <c r="AW174" s="225"/>
      <c r="AX174" s="225"/>
      <c r="AY174" s="244"/>
      <c r="AZ174" s="245"/>
      <c r="BA174" s="245"/>
      <c r="BB174" s="246"/>
      <c r="BC174" s="246" t="str">
        <f>IF(SUMPRODUCT((AZ174:AZ178)*(BA174:BA178))=0,"",SUMPRODUCT((AZ174:AZ178)*(BA174:BA178)))</f>
        <v/>
      </c>
      <c r="BF174" s="225"/>
      <c r="BG174" s="225"/>
      <c r="BH174" s="244"/>
      <c r="BI174" s="245"/>
      <c r="BJ174" s="245"/>
      <c r="BK174" s="246"/>
      <c r="BL174" s="246" t="str">
        <f>IF(SUMPRODUCT((BI174:BI178)*(BJ174:BJ178))=0,"",SUMPRODUCT((BI174:BI178)*(BJ174:BJ178)))</f>
        <v/>
      </c>
      <c r="BO174" s="225"/>
      <c r="BP174" s="225"/>
      <c r="BQ174" s="244"/>
      <c r="BR174" s="245"/>
      <c r="BS174" s="245"/>
      <c r="BT174" s="246"/>
      <c r="BU174" s="246" t="str">
        <f>IF(SUMPRODUCT((BR174:BR178)*(BS174:BS178))=0,"",SUMPRODUCT((BR174:BR178)*(BS174:BS178)))</f>
        <v/>
      </c>
      <c r="BX174" s="225"/>
      <c r="BY174" s="225"/>
      <c r="BZ174" s="244"/>
      <c r="CA174" s="245"/>
      <c r="CB174" s="245"/>
      <c r="CC174" s="246"/>
      <c r="CD174" s="246" t="str">
        <f>IF(SUMPRODUCT((CA174:CA178)*(CB174:CB178))=0,"",SUMPRODUCT((CA174:CA178)*(CB174:CB178)))</f>
        <v/>
      </c>
      <c r="CG174" s="225"/>
      <c r="CH174" s="225"/>
      <c r="CI174" s="244"/>
      <c r="CJ174" s="245"/>
      <c r="CK174" s="245"/>
      <c r="CL174" s="246"/>
      <c r="CM174" s="246" t="str">
        <f>IF(SUMPRODUCT((CJ174:CJ178)*(CK174:CK178))=0,"",SUMPRODUCT((CJ174:CJ178)*(CK174:CK178)))</f>
        <v/>
      </c>
      <c r="CP174" s="225"/>
      <c r="CQ174" s="225"/>
      <c r="CR174" s="244"/>
      <c r="CS174" s="245"/>
      <c r="CT174" s="245"/>
      <c r="CU174" s="246"/>
      <c r="CV174" s="246" t="str">
        <f>IF(SUMPRODUCT((CS174:CS178)*(CT174:CT178))=0,"",SUMPRODUCT((CS174:CS178)*(CT174:CT178)))</f>
        <v/>
      </c>
      <c r="CY174" s="225"/>
      <c r="CZ174" s="225"/>
      <c r="DA174" s="244"/>
      <c r="DB174" s="245"/>
      <c r="DC174" s="245"/>
      <c r="DD174" s="246"/>
      <c r="DE174" s="246" t="str">
        <f>IF(SUMPRODUCT((DB174:DB178)*(DC174:DC178))=0,"",SUMPRODUCT((DB174:DB178)*(DC174:DC178)))</f>
        <v/>
      </c>
      <c r="DH174" s="225"/>
      <c r="DI174" s="225"/>
      <c r="DJ174" s="244"/>
      <c r="DK174" s="245"/>
      <c r="DL174" s="245"/>
      <c r="DM174" s="246"/>
      <c r="DN174" s="246" t="str">
        <f>IF(SUMPRODUCT((DK174:DK178)*(DL174:DL178))=0,"",SUMPRODUCT((DK174:DK178)*(DL174:DL178)))</f>
        <v/>
      </c>
      <c r="DQ174" s="225"/>
      <c r="DR174" s="225"/>
      <c r="DS174" s="244"/>
      <c r="DT174" s="245"/>
      <c r="DU174" s="245"/>
      <c r="DV174" s="246"/>
      <c r="DW174" s="246" t="str">
        <f>IF(SUMPRODUCT((DT174:DT178)*(DU174:DU178))=0,"",SUMPRODUCT((DT174:DT178)*(DU174:DU178)))</f>
        <v/>
      </c>
      <c r="DZ174" s="225"/>
      <c r="EA174" s="225"/>
      <c r="EB174" s="244"/>
      <c r="EC174" s="245"/>
      <c r="ED174" s="245"/>
      <c r="EE174" s="246"/>
      <c r="EF174" s="246" t="str">
        <f>IF(SUMPRODUCT((EC174:EC178)*(ED174:ED178))=0,"",SUMPRODUCT((EC174:EC178)*(ED174:ED178)))</f>
        <v/>
      </c>
      <c r="EI174" s="225"/>
      <c r="EJ174" s="225"/>
      <c r="EK174" s="244"/>
      <c r="EL174" s="245"/>
      <c r="EM174" s="245"/>
      <c r="EN174" s="246"/>
      <c r="EO174" s="246" t="str">
        <f>IF(SUMPRODUCT((EL174:EL178)*(EM174:EM178))=0,"",SUMPRODUCT((EL174:EL178)*(EM174:EM178)))</f>
        <v/>
      </c>
      <c r="ER174" s="225"/>
      <c r="ES174" s="225"/>
      <c r="ET174" s="244"/>
      <c r="EU174" s="245"/>
      <c r="EV174" s="245"/>
      <c r="EW174" s="246"/>
      <c r="EX174" s="246" t="str">
        <f>IF(SUMPRODUCT((EU174:EU178)*(EV174:EV178))=0,"",SUMPRODUCT((EU174:EU178)*(EV174:EV178)))</f>
        <v/>
      </c>
      <c r="FA174" s="225"/>
      <c r="FB174" s="225"/>
      <c r="FC174" s="244"/>
      <c r="FD174" s="245"/>
      <c r="FE174" s="245"/>
      <c r="FF174" s="246"/>
      <c r="FG174" s="246" t="str">
        <f>IF(SUMPRODUCT((FD174:FD178)*(FE174:FE178))=0,"",SUMPRODUCT((FD174:FD178)*(FE174:FE178)))</f>
        <v/>
      </c>
      <c r="FJ174" s="225"/>
      <c r="FK174" s="225"/>
      <c r="FL174" s="244"/>
      <c r="FM174" s="245"/>
      <c r="FN174" s="245"/>
      <c r="FO174" s="246"/>
      <c r="FP174" s="246" t="str">
        <f>IF(SUMPRODUCT((FM174:FM178)*(FN174:FN178))=0,"",SUMPRODUCT((FM174:FM178)*(FN174:FN178)))</f>
        <v/>
      </c>
      <c r="FS174" s="225"/>
      <c r="FT174" s="225"/>
      <c r="FU174" s="244"/>
      <c r="FV174" s="245"/>
      <c r="FW174" s="245"/>
      <c r="FX174" s="246"/>
      <c r="FY174" s="246" t="str">
        <f>IF(SUMPRODUCT((FV174:FV178)*(FW174:FW178))=0,"",SUMPRODUCT((FV174:FV178)*(FW174:FW178)))</f>
        <v/>
      </c>
      <c r="GB174" s="225"/>
      <c r="GC174" s="225"/>
      <c r="GD174" s="244"/>
      <c r="GE174" s="245"/>
      <c r="GF174" s="245"/>
      <c r="GG174" s="246"/>
      <c r="GH174" s="246" t="str">
        <f>IF(SUMPRODUCT((GE174:GE178)*(GF174:GF178))=0,"",SUMPRODUCT((GE174:GE178)*(GF174:GF178)))</f>
        <v/>
      </c>
      <c r="GK174" s="225"/>
      <c r="GL174" s="225"/>
      <c r="GM174" s="244"/>
      <c r="GN174" s="245"/>
      <c r="GO174" s="245"/>
      <c r="GP174" s="246"/>
      <c r="GQ174" s="246" t="str">
        <f>IF(SUMPRODUCT((GN174:GN178)*(GO174:GO178))=0,"",SUMPRODUCT((GN174:GN178)*(GO174:GO178)))</f>
        <v/>
      </c>
      <c r="GT174" s="225"/>
      <c r="GU174" s="225"/>
      <c r="GV174" s="244"/>
      <c r="GW174" s="245"/>
      <c r="GX174" s="245"/>
      <c r="GY174" s="246"/>
      <c r="GZ174" s="246" t="str">
        <f>IF(SUMPRODUCT((GW174:GW178)*(GX174:GX178))=0,"",SUMPRODUCT((GW174:GW178)*(GX174:GX178)))</f>
        <v/>
      </c>
      <c r="HC174" s="225"/>
      <c r="HD174" s="225"/>
      <c r="HE174" s="244"/>
      <c r="HF174" s="245"/>
      <c r="HG174" s="245"/>
      <c r="HH174" s="246"/>
      <c r="HI174" s="246" t="str">
        <f>IF(SUMPRODUCT((HF174:HF178)*(HG174:HG178))=0,"",SUMPRODUCT((HF174:HF178)*(HG174:HG178)))</f>
        <v/>
      </c>
    </row>
    <row r="175" spans="4:217" ht="14" hidden="1" outlineLevel="2">
      <c r="D175" s="225"/>
      <c r="E175" s="225"/>
      <c r="F175" s="231"/>
      <c r="G175" s="232"/>
      <c r="H175" s="232"/>
      <c r="I175" s="233"/>
      <c r="J175" s="246" t="str">
        <f>IF(SUMPRODUCT((G174:G178)*(H174:H178))=0,"",SUMPRODUCT((G174:G178)*(H174:H178)))</f>
        <v/>
      </c>
      <c r="M175" s="225"/>
      <c r="N175" s="225"/>
      <c r="O175" s="231"/>
      <c r="P175" s="232"/>
      <c r="Q175" s="232"/>
      <c r="R175" s="233"/>
      <c r="S175" s="246" t="str">
        <f>IF(SUMPRODUCT((P174:P178)*(Q174:Q178))=0,"",SUMPRODUCT((P174:P178)*(Q174:Q178)))</f>
        <v/>
      </c>
      <c r="V175" s="225"/>
      <c r="W175" s="225"/>
      <c r="X175" s="231"/>
      <c r="Y175" s="232"/>
      <c r="Z175" s="232"/>
      <c r="AA175" s="233"/>
      <c r="AB175" s="246" t="str">
        <f>IF(SUMPRODUCT((Y174:Y178)*(Z174:Z178))=0,"",SUMPRODUCT((Y174:Y178)*(Z174:Z178)))</f>
        <v/>
      </c>
      <c r="AE175" s="225"/>
      <c r="AF175" s="225"/>
      <c r="AG175" s="231"/>
      <c r="AH175" s="232"/>
      <c r="AI175" s="232"/>
      <c r="AJ175" s="233"/>
      <c r="AK175" s="246" t="str">
        <f>IF(SUMPRODUCT((AH174:AH178)*(AI174:AI178))=0,"",SUMPRODUCT((AH174:AH178)*(AI174:AI178)))</f>
        <v/>
      </c>
      <c r="AN175" s="225"/>
      <c r="AO175" s="225"/>
      <c r="AP175" s="231"/>
      <c r="AQ175" s="232"/>
      <c r="AR175" s="232"/>
      <c r="AS175" s="233"/>
      <c r="AT175" s="246" t="str">
        <f>IF(SUMPRODUCT((AQ174:AQ178)*(AR174:AR178))=0,"",SUMPRODUCT((AQ174:AQ178)*(AR174:AR178)))</f>
        <v/>
      </c>
      <c r="AW175" s="225"/>
      <c r="AX175" s="225"/>
      <c r="AY175" s="231"/>
      <c r="AZ175" s="232"/>
      <c r="BA175" s="232"/>
      <c r="BB175" s="233"/>
      <c r="BC175" s="246" t="str">
        <f>IF(SUMPRODUCT((AZ174:AZ178)*(BA174:BA178))=0,"",SUMPRODUCT((AZ174:AZ178)*(BA174:BA178)))</f>
        <v/>
      </c>
      <c r="BF175" s="225"/>
      <c r="BG175" s="225"/>
      <c r="BH175" s="231"/>
      <c r="BI175" s="232"/>
      <c r="BJ175" s="232"/>
      <c r="BK175" s="233"/>
      <c r="BL175" s="246" t="str">
        <f>IF(SUMPRODUCT((BI174:BI178)*(BJ174:BJ178))=0,"",SUMPRODUCT((BI174:BI178)*(BJ174:BJ178)))</f>
        <v/>
      </c>
      <c r="BO175" s="225"/>
      <c r="BP175" s="225"/>
      <c r="BQ175" s="231"/>
      <c r="BR175" s="232"/>
      <c r="BS175" s="232"/>
      <c r="BT175" s="233"/>
      <c r="BU175" s="246" t="str">
        <f>IF(SUMPRODUCT((BR174:BR178)*(BS174:BS178))=0,"",SUMPRODUCT((BR174:BR178)*(BS174:BS178)))</f>
        <v/>
      </c>
      <c r="BX175" s="225"/>
      <c r="BY175" s="225"/>
      <c r="BZ175" s="231"/>
      <c r="CA175" s="232"/>
      <c r="CB175" s="232"/>
      <c r="CC175" s="233"/>
      <c r="CD175" s="246" t="str">
        <f>IF(SUMPRODUCT((CA174:CA178)*(CB174:CB178))=0,"",SUMPRODUCT((CA174:CA178)*(CB174:CB178)))</f>
        <v/>
      </c>
      <c r="CG175" s="225"/>
      <c r="CH175" s="225"/>
      <c r="CI175" s="231"/>
      <c r="CJ175" s="232"/>
      <c r="CK175" s="232"/>
      <c r="CL175" s="233"/>
      <c r="CM175" s="246" t="str">
        <f>IF(SUMPRODUCT((CJ174:CJ178)*(CK174:CK178))=0,"",SUMPRODUCT((CJ174:CJ178)*(CK174:CK178)))</f>
        <v/>
      </c>
      <c r="CP175" s="225"/>
      <c r="CQ175" s="225"/>
      <c r="CR175" s="231"/>
      <c r="CS175" s="232"/>
      <c r="CT175" s="232"/>
      <c r="CU175" s="233"/>
      <c r="CV175" s="246" t="str">
        <f>IF(SUMPRODUCT((CS174:CS178)*(CT174:CT178))=0,"",SUMPRODUCT((CS174:CS178)*(CT174:CT178)))</f>
        <v/>
      </c>
      <c r="CY175" s="225"/>
      <c r="CZ175" s="225"/>
      <c r="DA175" s="231"/>
      <c r="DB175" s="232"/>
      <c r="DC175" s="232"/>
      <c r="DD175" s="233"/>
      <c r="DE175" s="246" t="str">
        <f>IF(SUMPRODUCT((DB174:DB178)*(DC174:DC178))=0,"",SUMPRODUCT((DB174:DB178)*(DC174:DC178)))</f>
        <v/>
      </c>
      <c r="DH175" s="225"/>
      <c r="DI175" s="225"/>
      <c r="DJ175" s="231"/>
      <c r="DK175" s="232"/>
      <c r="DL175" s="232"/>
      <c r="DM175" s="233"/>
      <c r="DN175" s="246" t="str">
        <f>IF(SUMPRODUCT((DK174:DK178)*(DL174:DL178))=0,"",SUMPRODUCT((DK174:DK178)*(DL174:DL178)))</f>
        <v/>
      </c>
      <c r="DQ175" s="225"/>
      <c r="DR175" s="225"/>
      <c r="DS175" s="231"/>
      <c r="DT175" s="232"/>
      <c r="DU175" s="232"/>
      <c r="DV175" s="233"/>
      <c r="DW175" s="246" t="str">
        <f>IF(SUMPRODUCT((DT174:DT178)*(DU174:DU178))=0,"",SUMPRODUCT((DT174:DT178)*(DU174:DU178)))</f>
        <v/>
      </c>
      <c r="DZ175" s="225"/>
      <c r="EA175" s="225"/>
      <c r="EB175" s="231"/>
      <c r="EC175" s="232"/>
      <c r="ED175" s="232"/>
      <c r="EE175" s="233"/>
      <c r="EF175" s="246" t="str">
        <f>IF(SUMPRODUCT((EC174:EC178)*(ED174:ED178))=0,"",SUMPRODUCT((EC174:EC178)*(ED174:ED178)))</f>
        <v/>
      </c>
      <c r="EI175" s="225"/>
      <c r="EJ175" s="225"/>
      <c r="EK175" s="231"/>
      <c r="EL175" s="232"/>
      <c r="EM175" s="232"/>
      <c r="EN175" s="233"/>
      <c r="EO175" s="246" t="str">
        <f>IF(SUMPRODUCT((EL174:EL178)*(EM174:EM178))=0,"",SUMPRODUCT((EL174:EL178)*(EM174:EM178)))</f>
        <v/>
      </c>
      <c r="ER175" s="225"/>
      <c r="ES175" s="225"/>
      <c r="ET175" s="231"/>
      <c r="EU175" s="232"/>
      <c r="EV175" s="232"/>
      <c r="EW175" s="233"/>
      <c r="EX175" s="246" t="str">
        <f>IF(SUMPRODUCT((EU174:EU178)*(EV174:EV178))=0,"",SUMPRODUCT((EU174:EU178)*(EV174:EV178)))</f>
        <v/>
      </c>
      <c r="FA175" s="225"/>
      <c r="FB175" s="225"/>
      <c r="FC175" s="231"/>
      <c r="FD175" s="232"/>
      <c r="FE175" s="232"/>
      <c r="FF175" s="233"/>
      <c r="FG175" s="246" t="str">
        <f>IF(SUMPRODUCT((FD174:FD178)*(FE174:FE178))=0,"",SUMPRODUCT((FD174:FD178)*(FE174:FE178)))</f>
        <v/>
      </c>
      <c r="FJ175" s="225"/>
      <c r="FK175" s="225"/>
      <c r="FL175" s="231"/>
      <c r="FM175" s="232"/>
      <c r="FN175" s="232"/>
      <c r="FO175" s="233"/>
      <c r="FP175" s="246" t="str">
        <f>IF(SUMPRODUCT((FM174:FM178)*(FN174:FN178))=0,"",SUMPRODUCT((FM174:FM178)*(FN174:FN178)))</f>
        <v/>
      </c>
      <c r="FS175" s="225"/>
      <c r="FT175" s="225"/>
      <c r="FU175" s="231"/>
      <c r="FV175" s="232"/>
      <c r="FW175" s="232"/>
      <c r="FX175" s="233"/>
      <c r="FY175" s="246" t="str">
        <f>IF(SUMPRODUCT((FV174:FV178)*(FW174:FW178))=0,"",SUMPRODUCT((FV174:FV178)*(FW174:FW178)))</f>
        <v/>
      </c>
      <c r="GB175" s="225"/>
      <c r="GC175" s="225"/>
      <c r="GD175" s="231"/>
      <c r="GE175" s="232"/>
      <c r="GF175" s="232"/>
      <c r="GG175" s="233"/>
      <c r="GH175" s="246" t="str">
        <f>IF(SUMPRODUCT((GE174:GE178)*(GF174:GF178))=0,"",SUMPRODUCT((GE174:GE178)*(GF174:GF178)))</f>
        <v/>
      </c>
      <c r="GK175" s="225"/>
      <c r="GL175" s="225"/>
      <c r="GM175" s="231"/>
      <c r="GN175" s="232"/>
      <c r="GO175" s="232"/>
      <c r="GP175" s="233"/>
      <c r="GQ175" s="246" t="str">
        <f>IF(SUMPRODUCT((GN174:GN178)*(GO174:GO178))=0,"",SUMPRODUCT((GN174:GN178)*(GO174:GO178)))</f>
        <v/>
      </c>
      <c r="GT175" s="225"/>
      <c r="GU175" s="225"/>
      <c r="GV175" s="231"/>
      <c r="GW175" s="232"/>
      <c r="GX175" s="232"/>
      <c r="GY175" s="233"/>
      <c r="GZ175" s="246" t="str">
        <f>IF(SUMPRODUCT((GW174:GW178)*(GX174:GX178))=0,"",SUMPRODUCT((GW174:GW178)*(GX174:GX178)))</f>
        <v/>
      </c>
      <c r="HC175" s="225"/>
      <c r="HD175" s="225"/>
      <c r="HE175" s="231"/>
      <c r="HF175" s="232"/>
      <c r="HG175" s="232"/>
      <c r="HH175" s="233"/>
      <c r="HI175" s="246" t="str">
        <f>IF(SUMPRODUCT((HF174:HF178)*(HG174:HG178))=0,"",SUMPRODUCT((HF174:HF178)*(HG174:HG178)))</f>
        <v/>
      </c>
    </row>
    <row r="176" spans="4:217" ht="14" hidden="1" outlineLevel="2">
      <c r="D176" s="225"/>
      <c r="E176" s="225"/>
      <c r="F176" s="231"/>
      <c r="G176" s="232"/>
      <c r="H176" s="232"/>
      <c r="I176" s="233"/>
      <c r="J176" s="246" t="str">
        <f>IF(SUMPRODUCT((G174:G178)*(H174:H178))=0,"",SUMPRODUCT((G174:G178)*(H174:H178)))</f>
        <v/>
      </c>
      <c r="M176" s="225"/>
      <c r="N176" s="225"/>
      <c r="O176" s="231"/>
      <c r="P176" s="232"/>
      <c r="Q176" s="232"/>
      <c r="R176" s="233"/>
      <c r="S176" s="246" t="str">
        <f>IF(SUMPRODUCT((P174:P178)*(Q174:Q178))=0,"",SUMPRODUCT((P174:P178)*(Q174:Q178)))</f>
        <v/>
      </c>
      <c r="V176" s="225"/>
      <c r="W176" s="225"/>
      <c r="X176" s="231"/>
      <c r="Y176" s="232"/>
      <c r="Z176" s="232"/>
      <c r="AA176" s="233"/>
      <c r="AB176" s="246" t="str">
        <f>IF(SUMPRODUCT((Y174:Y178)*(Z174:Z178))=0,"",SUMPRODUCT((Y174:Y178)*(Z174:Z178)))</f>
        <v/>
      </c>
      <c r="AE176" s="225"/>
      <c r="AF176" s="225"/>
      <c r="AG176" s="231"/>
      <c r="AH176" s="232"/>
      <c r="AI176" s="232"/>
      <c r="AJ176" s="233"/>
      <c r="AK176" s="246" t="str">
        <f>IF(SUMPRODUCT((AH174:AH178)*(AI174:AI178))=0,"",SUMPRODUCT((AH174:AH178)*(AI174:AI178)))</f>
        <v/>
      </c>
      <c r="AN176" s="225"/>
      <c r="AO176" s="225"/>
      <c r="AP176" s="231"/>
      <c r="AQ176" s="232"/>
      <c r="AR176" s="232"/>
      <c r="AS176" s="233"/>
      <c r="AT176" s="246" t="str">
        <f>IF(SUMPRODUCT((AQ174:AQ178)*(AR174:AR178))=0,"",SUMPRODUCT((AQ174:AQ178)*(AR174:AR178)))</f>
        <v/>
      </c>
      <c r="AW176" s="225"/>
      <c r="AX176" s="225"/>
      <c r="AY176" s="231"/>
      <c r="AZ176" s="232"/>
      <c r="BA176" s="232"/>
      <c r="BB176" s="233"/>
      <c r="BC176" s="246" t="str">
        <f>IF(SUMPRODUCT((AZ174:AZ178)*(BA174:BA178))=0,"",SUMPRODUCT((AZ174:AZ178)*(BA174:BA178)))</f>
        <v/>
      </c>
      <c r="BF176" s="225"/>
      <c r="BG176" s="225"/>
      <c r="BH176" s="231"/>
      <c r="BI176" s="232"/>
      <c r="BJ176" s="232"/>
      <c r="BK176" s="233"/>
      <c r="BL176" s="246" t="str">
        <f>IF(SUMPRODUCT((BI174:BI178)*(BJ174:BJ178))=0,"",SUMPRODUCT((BI174:BI178)*(BJ174:BJ178)))</f>
        <v/>
      </c>
      <c r="BO176" s="225"/>
      <c r="BP176" s="225"/>
      <c r="BQ176" s="231"/>
      <c r="BR176" s="232"/>
      <c r="BS176" s="232"/>
      <c r="BT176" s="233"/>
      <c r="BU176" s="246" t="str">
        <f>IF(SUMPRODUCT((BR174:BR178)*(BS174:BS178))=0,"",SUMPRODUCT((BR174:BR178)*(BS174:BS178)))</f>
        <v/>
      </c>
      <c r="BX176" s="225"/>
      <c r="BY176" s="225"/>
      <c r="BZ176" s="231"/>
      <c r="CA176" s="232"/>
      <c r="CB176" s="232"/>
      <c r="CC176" s="233"/>
      <c r="CD176" s="246" t="str">
        <f>IF(SUMPRODUCT((CA174:CA178)*(CB174:CB178))=0,"",SUMPRODUCT((CA174:CA178)*(CB174:CB178)))</f>
        <v/>
      </c>
      <c r="CG176" s="225"/>
      <c r="CH176" s="225"/>
      <c r="CI176" s="231"/>
      <c r="CJ176" s="232"/>
      <c r="CK176" s="232"/>
      <c r="CL176" s="233"/>
      <c r="CM176" s="246" t="str">
        <f>IF(SUMPRODUCT((CJ174:CJ178)*(CK174:CK178))=0,"",SUMPRODUCT((CJ174:CJ178)*(CK174:CK178)))</f>
        <v/>
      </c>
      <c r="CP176" s="225"/>
      <c r="CQ176" s="225"/>
      <c r="CR176" s="231"/>
      <c r="CS176" s="232"/>
      <c r="CT176" s="232"/>
      <c r="CU176" s="233"/>
      <c r="CV176" s="246" t="str">
        <f>IF(SUMPRODUCT((CS174:CS178)*(CT174:CT178))=0,"",SUMPRODUCT((CS174:CS178)*(CT174:CT178)))</f>
        <v/>
      </c>
      <c r="CY176" s="225"/>
      <c r="CZ176" s="225"/>
      <c r="DA176" s="231"/>
      <c r="DB176" s="232"/>
      <c r="DC176" s="232"/>
      <c r="DD176" s="233"/>
      <c r="DE176" s="246" t="str">
        <f>IF(SUMPRODUCT((DB174:DB178)*(DC174:DC178))=0,"",SUMPRODUCT((DB174:DB178)*(DC174:DC178)))</f>
        <v/>
      </c>
      <c r="DH176" s="225"/>
      <c r="DI176" s="225"/>
      <c r="DJ176" s="231"/>
      <c r="DK176" s="232"/>
      <c r="DL176" s="232"/>
      <c r="DM176" s="233"/>
      <c r="DN176" s="246" t="str">
        <f>IF(SUMPRODUCT((DK174:DK178)*(DL174:DL178))=0,"",SUMPRODUCT((DK174:DK178)*(DL174:DL178)))</f>
        <v/>
      </c>
      <c r="DQ176" s="225"/>
      <c r="DR176" s="225"/>
      <c r="DS176" s="231"/>
      <c r="DT176" s="232"/>
      <c r="DU176" s="232"/>
      <c r="DV176" s="233"/>
      <c r="DW176" s="246" t="str">
        <f>IF(SUMPRODUCT((DT174:DT178)*(DU174:DU178))=0,"",SUMPRODUCT((DT174:DT178)*(DU174:DU178)))</f>
        <v/>
      </c>
      <c r="DZ176" s="225"/>
      <c r="EA176" s="225"/>
      <c r="EB176" s="231"/>
      <c r="EC176" s="232"/>
      <c r="ED176" s="232"/>
      <c r="EE176" s="233"/>
      <c r="EF176" s="246" t="str">
        <f>IF(SUMPRODUCT((EC174:EC178)*(ED174:ED178))=0,"",SUMPRODUCT((EC174:EC178)*(ED174:ED178)))</f>
        <v/>
      </c>
      <c r="EI176" s="225"/>
      <c r="EJ176" s="225"/>
      <c r="EK176" s="231"/>
      <c r="EL176" s="232"/>
      <c r="EM176" s="232"/>
      <c r="EN176" s="233"/>
      <c r="EO176" s="246" t="str">
        <f>IF(SUMPRODUCT((EL174:EL178)*(EM174:EM178))=0,"",SUMPRODUCT((EL174:EL178)*(EM174:EM178)))</f>
        <v/>
      </c>
      <c r="ER176" s="225"/>
      <c r="ES176" s="225"/>
      <c r="ET176" s="231"/>
      <c r="EU176" s="232"/>
      <c r="EV176" s="232"/>
      <c r="EW176" s="233"/>
      <c r="EX176" s="246" t="str">
        <f>IF(SUMPRODUCT((EU174:EU178)*(EV174:EV178))=0,"",SUMPRODUCT((EU174:EU178)*(EV174:EV178)))</f>
        <v/>
      </c>
      <c r="FA176" s="225"/>
      <c r="FB176" s="225"/>
      <c r="FC176" s="231"/>
      <c r="FD176" s="232"/>
      <c r="FE176" s="232"/>
      <c r="FF176" s="233"/>
      <c r="FG176" s="246" t="str">
        <f>IF(SUMPRODUCT((FD174:FD178)*(FE174:FE178))=0,"",SUMPRODUCT((FD174:FD178)*(FE174:FE178)))</f>
        <v/>
      </c>
      <c r="FJ176" s="225"/>
      <c r="FK176" s="225"/>
      <c r="FL176" s="231"/>
      <c r="FM176" s="232"/>
      <c r="FN176" s="232"/>
      <c r="FO176" s="233"/>
      <c r="FP176" s="246" t="str">
        <f>IF(SUMPRODUCT((FM174:FM178)*(FN174:FN178))=0,"",SUMPRODUCT((FM174:FM178)*(FN174:FN178)))</f>
        <v/>
      </c>
      <c r="FS176" s="225"/>
      <c r="FT176" s="225"/>
      <c r="FU176" s="231"/>
      <c r="FV176" s="232"/>
      <c r="FW176" s="232"/>
      <c r="FX176" s="233"/>
      <c r="FY176" s="246" t="str">
        <f>IF(SUMPRODUCT((FV174:FV178)*(FW174:FW178))=0,"",SUMPRODUCT((FV174:FV178)*(FW174:FW178)))</f>
        <v/>
      </c>
      <c r="GB176" s="225"/>
      <c r="GC176" s="225"/>
      <c r="GD176" s="231"/>
      <c r="GE176" s="232"/>
      <c r="GF176" s="232"/>
      <c r="GG176" s="233"/>
      <c r="GH176" s="246" t="str">
        <f>IF(SUMPRODUCT((GE174:GE178)*(GF174:GF178))=0,"",SUMPRODUCT((GE174:GE178)*(GF174:GF178)))</f>
        <v/>
      </c>
      <c r="GK176" s="225"/>
      <c r="GL176" s="225"/>
      <c r="GM176" s="231"/>
      <c r="GN176" s="232"/>
      <c r="GO176" s="232"/>
      <c r="GP176" s="233"/>
      <c r="GQ176" s="246" t="str">
        <f>IF(SUMPRODUCT((GN174:GN178)*(GO174:GO178))=0,"",SUMPRODUCT((GN174:GN178)*(GO174:GO178)))</f>
        <v/>
      </c>
      <c r="GT176" s="225"/>
      <c r="GU176" s="225"/>
      <c r="GV176" s="231"/>
      <c r="GW176" s="232"/>
      <c r="GX176" s="232"/>
      <c r="GY176" s="233"/>
      <c r="GZ176" s="246" t="str">
        <f>IF(SUMPRODUCT((GW174:GW178)*(GX174:GX178))=0,"",SUMPRODUCT((GW174:GW178)*(GX174:GX178)))</f>
        <v/>
      </c>
      <c r="HC176" s="225"/>
      <c r="HD176" s="225"/>
      <c r="HE176" s="231"/>
      <c r="HF176" s="232"/>
      <c r="HG176" s="232"/>
      <c r="HH176" s="233"/>
      <c r="HI176" s="246" t="str">
        <f>IF(SUMPRODUCT((HF174:HF178)*(HG174:HG178))=0,"",SUMPRODUCT((HF174:HF178)*(HG174:HG178)))</f>
        <v/>
      </c>
    </row>
    <row r="177" spans="4:217" ht="14" hidden="1" outlineLevel="2">
      <c r="D177" s="225"/>
      <c r="E177" s="225"/>
      <c r="F177" s="231"/>
      <c r="G177" s="232"/>
      <c r="H177" s="232"/>
      <c r="I177" s="233"/>
      <c r="J177" s="246" t="str">
        <f>IF(SUMPRODUCT((G174:G178)*(H174:H178))=0,"",SUMPRODUCT((G174:G178)*(H174:H178)))</f>
        <v/>
      </c>
      <c r="M177" s="225"/>
      <c r="N177" s="225"/>
      <c r="O177" s="231"/>
      <c r="P177" s="232"/>
      <c r="Q177" s="232"/>
      <c r="R177" s="233"/>
      <c r="S177" s="246" t="str">
        <f>IF(SUMPRODUCT((P174:P178)*(Q174:Q178))=0,"",SUMPRODUCT((P174:P178)*(Q174:Q178)))</f>
        <v/>
      </c>
      <c r="V177" s="225"/>
      <c r="W177" s="225"/>
      <c r="X177" s="231"/>
      <c r="Y177" s="232"/>
      <c r="Z177" s="232"/>
      <c r="AA177" s="233"/>
      <c r="AB177" s="246" t="str">
        <f>IF(SUMPRODUCT((Y174:Y178)*(Z174:Z178))=0,"",SUMPRODUCT((Y174:Y178)*(Z174:Z178)))</f>
        <v/>
      </c>
      <c r="AE177" s="225"/>
      <c r="AF177" s="225"/>
      <c r="AG177" s="231"/>
      <c r="AH177" s="232"/>
      <c r="AI177" s="232"/>
      <c r="AJ177" s="233"/>
      <c r="AK177" s="246" t="str">
        <f>IF(SUMPRODUCT((AH174:AH178)*(AI174:AI178))=0,"",SUMPRODUCT((AH174:AH178)*(AI174:AI178)))</f>
        <v/>
      </c>
      <c r="AN177" s="225"/>
      <c r="AO177" s="225"/>
      <c r="AP177" s="231"/>
      <c r="AQ177" s="232"/>
      <c r="AR177" s="232"/>
      <c r="AS177" s="233"/>
      <c r="AT177" s="246" t="str">
        <f>IF(SUMPRODUCT((AQ174:AQ178)*(AR174:AR178))=0,"",SUMPRODUCT((AQ174:AQ178)*(AR174:AR178)))</f>
        <v/>
      </c>
      <c r="AW177" s="225"/>
      <c r="AX177" s="225"/>
      <c r="AY177" s="231"/>
      <c r="AZ177" s="232"/>
      <c r="BA177" s="232"/>
      <c r="BB177" s="233"/>
      <c r="BC177" s="246" t="str">
        <f>IF(SUMPRODUCT((AZ174:AZ178)*(BA174:BA178))=0,"",SUMPRODUCT((AZ174:AZ178)*(BA174:BA178)))</f>
        <v/>
      </c>
      <c r="BF177" s="225"/>
      <c r="BG177" s="225"/>
      <c r="BH177" s="231"/>
      <c r="BI177" s="232"/>
      <c r="BJ177" s="232"/>
      <c r="BK177" s="233"/>
      <c r="BL177" s="246" t="str">
        <f>IF(SUMPRODUCT((BI174:BI178)*(BJ174:BJ178))=0,"",SUMPRODUCT((BI174:BI178)*(BJ174:BJ178)))</f>
        <v/>
      </c>
      <c r="BO177" s="225"/>
      <c r="BP177" s="225"/>
      <c r="BQ177" s="231"/>
      <c r="BR177" s="232"/>
      <c r="BS177" s="232"/>
      <c r="BT177" s="233"/>
      <c r="BU177" s="246" t="str">
        <f>IF(SUMPRODUCT((BR174:BR178)*(BS174:BS178))=0,"",SUMPRODUCT((BR174:BR178)*(BS174:BS178)))</f>
        <v/>
      </c>
      <c r="BX177" s="225"/>
      <c r="BY177" s="225"/>
      <c r="BZ177" s="231"/>
      <c r="CA177" s="232"/>
      <c r="CB177" s="232"/>
      <c r="CC177" s="233"/>
      <c r="CD177" s="246" t="str">
        <f>IF(SUMPRODUCT((CA174:CA178)*(CB174:CB178))=0,"",SUMPRODUCT((CA174:CA178)*(CB174:CB178)))</f>
        <v/>
      </c>
      <c r="CG177" s="225"/>
      <c r="CH177" s="225"/>
      <c r="CI177" s="231"/>
      <c r="CJ177" s="232"/>
      <c r="CK177" s="232"/>
      <c r="CL177" s="233"/>
      <c r="CM177" s="246" t="str">
        <f>IF(SUMPRODUCT((CJ174:CJ178)*(CK174:CK178))=0,"",SUMPRODUCT((CJ174:CJ178)*(CK174:CK178)))</f>
        <v/>
      </c>
      <c r="CP177" s="225"/>
      <c r="CQ177" s="225"/>
      <c r="CR177" s="231"/>
      <c r="CS177" s="232"/>
      <c r="CT177" s="232"/>
      <c r="CU177" s="233"/>
      <c r="CV177" s="246" t="str">
        <f>IF(SUMPRODUCT((CS174:CS178)*(CT174:CT178))=0,"",SUMPRODUCT((CS174:CS178)*(CT174:CT178)))</f>
        <v/>
      </c>
      <c r="CY177" s="225"/>
      <c r="CZ177" s="225"/>
      <c r="DA177" s="231"/>
      <c r="DB177" s="232"/>
      <c r="DC177" s="232"/>
      <c r="DD177" s="233"/>
      <c r="DE177" s="246" t="str">
        <f>IF(SUMPRODUCT((DB174:DB178)*(DC174:DC178))=0,"",SUMPRODUCT((DB174:DB178)*(DC174:DC178)))</f>
        <v/>
      </c>
      <c r="DH177" s="225"/>
      <c r="DI177" s="225"/>
      <c r="DJ177" s="231"/>
      <c r="DK177" s="232"/>
      <c r="DL177" s="232"/>
      <c r="DM177" s="233"/>
      <c r="DN177" s="246" t="str">
        <f>IF(SUMPRODUCT((DK174:DK178)*(DL174:DL178))=0,"",SUMPRODUCT((DK174:DK178)*(DL174:DL178)))</f>
        <v/>
      </c>
      <c r="DQ177" s="225"/>
      <c r="DR177" s="225"/>
      <c r="DS177" s="231"/>
      <c r="DT177" s="232"/>
      <c r="DU177" s="232"/>
      <c r="DV177" s="233"/>
      <c r="DW177" s="246" t="str">
        <f>IF(SUMPRODUCT((DT174:DT178)*(DU174:DU178))=0,"",SUMPRODUCT((DT174:DT178)*(DU174:DU178)))</f>
        <v/>
      </c>
      <c r="DZ177" s="225"/>
      <c r="EA177" s="225"/>
      <c r="EB177" s="231"/>
      <c r="EC177" s="232"/>
      <c r="ED177" s="232"/>
      <c r="EE177" s="233"/>
      <c r="EF177" s="246" t="str">
        <f>IF(SUMPRODUCT((EC174:EC178)*(ED174:ED178))=0,"",SUMPRODUCT((EC174:EC178)*(ED174:ED178)))</f>
        <v/>
      </c>
      <c r="EI177" s="225"/>
      <c r="EJ177" s="225"/>
      <c r="EK177" s="231"/>
      <c r="EL177" s="232"/>
      <c r="EM177" s="232"/>
      <c r="EN177" s="233"/>
      <c r="EO177" s="246" t="str">
        <f>IF(SUMPRODUCT((EL174:EL178)*(EM174:EM178))=0,"",SUMPRODUCT((EL174:EL178)*(EM174:EM178)))</f>
        <v/>
      </c>
      <c r="ER177" s="225"/>
      <c r="ES177" s="225"/>
      <c r="ET177" s="231"/>
      <c r="EU177" s="232"/>
      <c r="EV177" s="232"/>
      <c r="EW177" s="233"/>
      <c r="EX177" s="246" t="str">
        <f>IF(SUMPRODUCT((EU174:EU178)*(EV174:EV178))=0,"",SUMPRODUCT((EU174:EU178)*(EV174:EV178)))</f>
        <v/>
      </c>
      <c r="FA177" s="225"/>
      <c r="FB177" s="225"/>
      <c r="FC177" s="231"/>
      <c r="FD177" s="232"/>
      <c r="FE177" s="232"/>
      <c r="FF177" s="233"/>
      <c r="FG177" s="246" t="str">
        <f>IF(SUMPRODUCT((FD174:FD178)*(FE174:FE178))=0,"",SUMPRODUCT((FD174:FD178)*(FE174:FE178)))</f>
        <v/>
      </c>
      <c r="FJ177" s="225"/>
      <c r="FK177" s="225"/>
      <c r="FL177" s="231"/>
      <c r="FM177" s="232"/>
      <c r="FN177" s="232"/>
      <c r="FO177" s="233"/>
      <c r="FP177" s="246" t="str">
        <f>IF(SUMPRODUCT((FM174:FM178)*(FN174:FN178))=0,"",SUMPRODUCT((FM174:FM178)*(FN174:FN178)))</f>
        <v/>
      </c>
      <c r="FS177" s="225"/>
      <c r="FT177" s="225"/>
      <c r="FU177" s="231"/>
      <c r="FV177" s="232"/>
      <c r="FW177" s="232"/>
      <c r="FX177" s="233"/>
      <c r="FY177" s="246" t="str">
        <f>IF(SUMPRODUCT((FV174:FV178)*(FW174:FW178))=0,"",SUMPRODUCT((FV174:FV178)*(FW174:FW178)))</f>
        <v/>
      </c>
      <c r="GB177" s="225"/>
      <c r="GC177" s="225"/>
      <c r="GD177" s="231"/>
      <c r="GE177" s="232"/>
      <c r="GF177" s="232"/>
      <c r="GG177" s="233"/>
      <c r="GH177" s="246" t="str">
        <f>IF(SUMPRODUCT((GE174:GE178)*(GF174:GF178))=0,"",SUMPRODUCT((GE174:GE178)*(GF174:GF178)))</f>
        <v/>
      </c>
      <c r="GK177" s="225"/>
      <c r="GL177" s="225"/>
      <c r="GM177" s="231"/>
      <c r="GN177" s="232"/>
      <c r="GO177" s="232"/>
      <c r="GP177" s="233"/>
      <c r="GQ177" s="246" t="str">
        <f>IF(SUMPRODUCT((GN174:GN178)*(GO174:GO178))=0,"",SUMPRODUCT((GN174:GN178)*(GO174:GO178)))</f>
        <v/>
      </c>
      <c r="GT177" s="225"/>
      <c r="GU177" s="225"/>
      <c r="GV177" s="231"/>
      <c r="GW177" s="232"/>
      <c r="GX177" s="232"/>
      <c r="GY177" s="233"/>
      <c r="GZ177" s="246" t="str">
        <f>IF(SUMPRODUCT((GW174:GW178)*(GX174:GX178))=0,"",SUMPRODUCT((GW174:GW178)*(GX174:GX178)))</f>
        <v/>
      </c>
      <c r="HC177" s="225"/>
      <c r="HD177" s="225"/>
      <c r="HE177" s="231"/>
      <c r="HF177" s="232"/>
      <c r="HG177" s="232"/>
      <c r="HH177" s="233"/>
      <c r="HI177" s="246" t="str">
        <f>IF(SUMPRODUCT((HF174:HF178)*(HG174:HG178))=0,"",SUMPRODUCT((HF174:HF178)*(HG174:HG178)))</f>
        <v/>
      </c>
    </row>
    <row r="178" spans="4:217" ht="14" hidden="1" outlineLevel="2">
      <c r="D178" s="225"/>
      <c r="E178" s="225"/>
      <c r="F178" s="231"/>
      <c r="G178" s="232"/>
      <c r="H178" s="232"/>
      <c r="I178" s="233"/>
      <c r="J178" s="246" t="str">
        <f>IF(SUMPRODUCT((G174:G178)*(H174:H178))=0,"",SUMPRODUCT((G174:G178)*(H174:H178)))</f>
        <v/>
      </c>
      <c r="M178" s="225"/>
      <c r="N178" s="225"/>
      <c r="O178" s="231"/>
      <c r="P178" s="232"/>
      <c r="Q178" s="232"/>
      <c r="R178" s="233"/>
      <c r="S178" s="246" t="str">
        <f>IF(SUMPRODUCT((P174:P178)*(Q174:Q178))=0,"",SUMPRODUCT((P174:P178)*(Q174:Q178)))</f>
        <v/>
      </c>
      <c r="V178" s="225"/>
      <c r="W178" s="225"/>
      <c r="X178" s="231"/>
      <c r="Y178" s="232"/>
      <c r="Z178" s="232"/>
      <c r="AA178" s="233"/>
      <c r="AB178" s="246" t="str">
        <f>IF(SUMPRODUCT((Y174:Y178)*(Z174:Z178))=0,"",SUMPRODUCT((Y174:Y178)*(Z174:Z178)))</f>
        <v/>
      </c>
      <c r="AE178" s="225"/>
      <c r="AF178" s="225"/>
      <c r="AG178" s="231"/>
      <c r="AH178" s="232"/>
      <c r="AI178" s="232"/>
      <c r="AJ178" s="233"/>
      <c r="AK178" s="246" t="str">
        <f>IF(SUMPRODUCT((AH174:AH178)*(AI174:AI178))=0,"",SUMPRODUCT((AH174:AH178)*(AI174:AI178)))</f>
        <v/>
      </c>
      <c r="AN178" s="225"/>
      <c r="AO178" s="225"/>
      <c r="AP178" s="231"/>
      <c r="AQ178" s="232"/>
      <c r="AR178" s="232"/>
      <c r="AS178" s="233"/>
      <c r="AT178" s="246" t="str">
        <f>IF(SUMPRODUCT((AQ174:AQ178)*(AR174:AR178))=0,"",SUMPRODUCT((AQ174:AQ178)*(AR174:AR178)))</f>
        <v/>
      </c>
      <c r="AW178" s="225"/>
      <c r="AX178" s="225"/>
      <c r="AY178" s="231"/>
      <c r="AZ178" s="232"/>
      <c r="BA178" s="232"/>
      <c r="BB178" s="233"/>
      <c r="BC178" s="246" t="str">
        <f>IF(SUMPRODUCT((AZ174:AZ178)*(BA174:BA178))=0,"",SUMPRODUCT((AZ174:AZ178)*(BA174:BA178)))</f>
        <v/>
      </c>
      <c r="BF178" s="225"/>
      <c r="BG178" s="225"/>
      <c r="BH178" s="231"/>
      <c r="BI178" s="232"/>
      <c r="BJ178" s="232"/>
      <c r="BK178" s="233"/>
      <c r="BL178" s="246" t="str">
        <f>IF(SUMPRODUCT((BI174:BI178)*(BJ174:BJ178))=0,"",SUMPRODUCT((BI174:BI178)*(BJ174:BJ178)))</f>
        <v/>
      </c>
      <c r="BO178" s="225"/>
      <c r="BP178" s="225"/>
      <c r="BQ178" s="231"/>
      <c r="BR178" s="232"/>
      <c r="BS178" s="232"/>
      <c r="BT178" s="233"/>
      <c r="BU178" s="246" t="str">
        <f>IF(SUMPRODUCT((BR174:BR178)*(BS174:BS178))=0,"",SUMPRODUCT((BR174:BR178)*(BS174:BS178)))</f>
        <v/>
      </c>
      <c r="BX178" s="225"/>
      <c r="BY178" s="225"/>
      <c r="BZ178" s="231"/>
      <c r="CA178" s="232"/>
      <c r="CB178" s="232"/>
      <c r="CC178" s="233"/>
      <c r="CD178" s="246" t="str">
        <f>IF(SUMPRODUCT((CA174:CA178)*(CB174:CB178))=0,"",SUMPRODUCT((CA174:CA178)*(CB174:CB178)))</f>
        <v/>
      </c>
      <c r="CG178" s="225"/>
      <c r="CH178" s="225"/>
      <c r="CI178" s="231"/>
      <c r="CJ178" s="232"/>
      <c r="CK178" s="232"/>
      <c r="CL178" s="233"/>
      <c r="CM178" s="246" t="str">
        <f>IF(SUMPRODUCT((CJ174:CJ178)*(CK174:CK178))=0,"",SUMPRODUCT((CJ174:CJ178)*(CK174:CK178)))</f>
        <v/>
      </c>
      <c r="CP178" s="225"/>
      <c r="CQ178" s="225"/>
      <c r="CR178" s="231"/>
      <c r="CS178" s="232"/>
      <c r="CT178" s="232"/>
      <c r="CU178" s="233"/>
      <c r="CV178" s="246" t="str">
        <f>IF(SUMPRODUCT((CS174:CS178)*(CT174:CT178))=0,"",SUMPRODUCT((CS174:CS178)*(CT174:CT178)))</f>
        <v/>
      </c>
      <c r="CY178" s="225"/>
      <c r="CZ178" s="225"/>
      <c r="DA178" s="231"/>
      <c r="DB178" s="232"/>
      <c r="DC178" s="232"/>
      <c r="DD178" s="233"/>
      <c r="DE178" s="246" t="str">
        <f>IF(SUMPRODUCT((DB174:DB178)*(DC174:DC178))=0,"",SUMPRODUCT((DB174:DB178)*(DC174:DC178)))</f>
        <v/>
      </c>
      <c r="DH178" s="225"/>
      <c r="DI178" s="225"/>
      <c r="DJ178" s="231"/>
      <c r="DK178" s="232"/>
      <c r="DL178" s="232"/>
      <c r="DM178" s="233"/>
      <c r="DN178" s="246" t="str">
        <f>IF(SUMPRODUCT((DK174:DK178)*(DL174:DL178))=0,"",SUMPRODUCT((DK174:DK178)*(DL174:DL178)))</f>
        <v/>
      </c>
      <c r="DQ178" s="225"/>
      <c r="DR178" s="225"/>
      <c r="DS178" s="231"/>
      <c r="DT178" s="232"/>
      <c r="DU178" s="232"/>
      <c r="DV178" s="233"/>
      <c r="DW178" s="246" t="str">
        <f>IF(SUMPRODUCT((DT174:DT178)*(DU174:DU178))=0,"",SUMPRODUCT((DT174:DT178)*(DU174:DU178)))</f>
        <v/>
      </c>
      <c r="DZ178" s="225"/>
      <c r="EA178" s="225"/>
      <c r="EB178" s="231"/>
      <c r="EC178" s="232"/>
      <c r="ED178" s="232"/>
      <c r="EE178" s="233"/>
      <c r="EF178" s="246" t="str">
        <f>IF(SUMPRODUCT((EC174:EC178)*(ED174:ED178))=0,"",SUMPRODUCT((EC174:EC178)*(ED174:ED178)))</f>
        <v/>
      </c>
      <c r="EI178" s="225"/>
      <c r="EJ178" s="225"/>
      <c r="EK178" s="231"/>
      <c r="EL178" s="232"/>
      <c r="EM178" s="232"/>
      <c r="EN178" s="233"/>
      <c r="EO178" s="246" t="str">
        <f>IF(SUMPRODUCT((EL174:EL178)*(EM174:EM178))=0,"",SUMPRODUCT((EL174:EL178)*(EM174:EM178)))</f>
        <v/>
      </c>
      <c r="ER178" s="225"/>
      <c r="ES178" s="225"/>
      <c r="ET178" s="231"/>
      <c r="EU178" s="232"/>
      <c r="EV178" s="232"/>
      <c r="EW178" s="233"/>
      <c r="EX178" s="246" t="str">
        <f>IF(SUMPRODUCT((EU174:EU178)*(EV174:EV178))=0,"",SUMPRODUCT((EU174:EU178)*(EV174:EV178)))</f>
        <v/>
      </c>
      <c r="FA178" s="225"/>
      <c r="FB178" s="225"/>
      <c r="FC178" s="231"/>
      <c r="FD178" s="232"/>
      <c r="FE178" s="232"/>
      <c r="FF178" s="233"/>
      <c r="FG178" s="246" t="str">
        <f>IF(SUMPRODUCT((FD174:FD178)*(FE174:FE178))=0,"",SUMPRODUCT((FD174:FD178)*(FE174:FE178)))</f>
        <v/>
      </c>
      <c r="FJ178" s="225"/>
      <c r="FK178" s="225"/>
      <c r="FL178" s="231"/>
      <c r="FM178" s="232"/>
      <c r="FN178" s="232"/>
      <c r="FO178" s="233"/>
      <c r="FP178" s="246" t="str">
        <f>IF(SUMPRODUCT((FM174:FM178)*(FN174:FN178))=0,"",SUMPRODUCT((FM174:FM178)*(FN174:FN178)))</f>
        <v/>
      </c>
      <c r="FS178" s="225"/>
      <c r="FT178" s="225"/>
      <c r="FU178" s="231"/>
      <c r="FV178" s="232"/>
      <c r="FW178" s="232"/>
      <c r="FX178" s="233"/>
      <c r="FY178" s="246" t="str">
        <f>IF(SUMPRODUCT((FV174:FV178)*(FW174:FW178))=0,"",SUMPRODUCT((FV174:FV178)*(FW174:FW178)))</f>
        <v/>
      </c>
      <c r="GB178" s="225"/>
      <c r="GC178" s="225"/>
      <c r="GD178" s="231"/>
      <c r="GE178" s="232"/>
      <c r="GF178" s="232"/>
      <c r="GG178" s="233"/>
      <c r="GH178" s="246" t="str">
        <f>IF(SUMPRODUCT((GE174:GE178)*(GF174:GF178))=0,"",SUMPRODUCT((GE174:GE178)*(GF174:GF178)))</f>
        <v/>
      </c>
      <c r="GK178" s="225"/>
      <c r="GL178" s="225"/>
      <c r="GM178" s="231"/>
      <c r="GN178" s="232"/>
      <c r="GO178" s="232"/>
      <c r="GP178" s="233"/>
      <c r="GQ178" s="246" t="str">
        <f>IF(SUMPRODUCT((GN174:GN178)*(GO174:GO178))=0,"",SUMPRODUCT((GN174:GN178)*(GO174:GO178)))</f>
        <v/>
      </c>
      <c r="GT178" s="225"/>
      <c r="GU178" s="225"/>
      <c r="GV178" s="231"/>
      <c r="GW178" s="232"/>
      <c r="GX178" s="232"/>
      <c r="GY178" s="233"/>
      <c r="GZ178" s="246" t="str">
        <f>IF(SUMPRODUCT((GW174:GW178)*(GX174:GX178))=0,"",SUMPRODUCT((GW174:GW178)*(GX174:GX178)))</f>
        <v/>
      </c>
      <c r="HC178" s="225"/>
      <c r="HD178" s="225"/>
      <c r="HE178" s="231"/>
      <c r="HF178" s="232"/>
      <c r="HG178" s="232"/>
      <c r="HH178" s="233"/>
      <c r="HI178" s="246" t="str">
        <f>IF(SUMPRODUCT((HF174:HF178)*(HG174:HG178))=0,"",SUMPRODUCT((HF174:HF178)*(HG174:HG178)))</f>
        <v/>
      </c>
    </row>
    <row r="179" spans="4:217" ht="14" hidden="1" outlineLevel="1">
      <c r="D179" s="225"/>
      <c r="E179" s="225"/>
      <c r="F179" s="226"/>
      <c r="G179" s="227"/>
      <c r="H179" s="227"/>
      <c r="I179" s="228"/>
      <c r="J179" s="228"/>
      <c r="M179" s="225"/>
      <c r="N179" s="225"/>
      <c r="O179" s="226"/>
      <c r="P179" s="227"/>
      <c r="Q179" s="227"/>
      <c r="R179" s="228"/>
      <c r="S179" s="228"/>
      <c r="V179" s="225"/>
      <c r="W179" s="225"/>
      <c r="X179" s="226"/>
      <c r="Y179" s="227"/>
      <c r="Z179" s="227"/>
      <c r="AA179" s="228"/>
      <c r="AB179" s="228"/>
      <c r="AE179" s="225"/>
      <c r="AF179" s="225"/>
      <c r="AG179" s="226"/>
      <c r="AH179" s="227"/>
      <c r="AI179" s="227"/>
      <c r="AJ179" s="228"/>
      <c r="AK179" s="228"/>
      <c r="AN179" s="225"/>
      <c r="AO179" s="225"/>
      <c r="AP179" s="226"/>
      <c r="AQ179" s="227"/>
      <c r="AR179" s="227"/>
      <c r="AS179" s="228"/>
      <c r="AT179" s="228"/>
      <c r="AW179" s="225"/>
      <c r="AX179" s="225"/>
      <c r="AY179" s="226"/>
      <c r="AZ179" s="227"/>
      <c r="BA179" s="227"/>
      <c r="BB179" s="228"/>
      <c r="BC179" s="228"/>
      <c r="BF179" s="225"/>
      <c r="BG179" s="225"/>
      <c r="BH179" s="226"/>
      <c r="BI179" s="227"/>
      <c r="BJ179" s="227"/>
      <c r="BK179" s="228"/>
      <c r="BL179" s="228"/>
      <c r="BO179" s="225"/>
      <c r="BP179" s="225"/>
      <c r="BQ179" s="226"/>
      <c r="BR179" s="227"/>
      <c r="BS179" s="227"/>
      <c r="BT179" s="228"/>
      <c r="BU179" s="228"/>
      <c r="BX179" s="225"/>
      <c r="BY179" s="225"/>
      <c r="BZ179" s="226"/>
      <c r="CA179" s="227"/>
      <c r="CB179" s="227"/>
      <c r="CC179" s="228"/>
      <c r="CD179" s="228"/>
      <c r="CG179" s="225"/>
      <c r="CH179" s="225"/>
      <c r="CI179" s="226"/>
      <c r="CJ179" s="227"/>
      <c r="CK179" s="227"/>
      <c r="CL179" s="228"/>
      <c r="CM179" s="228"/>
      <c r="CP179" s="225"/>
      <c r="CQ179" s="225"/>
      <c r="CR179" s="226"/>
      <c r="CS179" s="227"/>
      <c r="CT179" s="227"/>
      <c r="CU179" s="228"/>
      <c r="CV179" s="228"/>
      <c r="CY179" s="225"/>
      <c r="CZ179" s="225"/>
      <c r="DA179" s="226"/>
      <c r="DB179" s="227"/>
      <c r="DC179" s="227"/>
      <c r="DD179" s="228"/>
      <c r="DE179" s="228"/>
      <c r="DH179" s="225"/>
      <c r="DI179" s="225"/>
      <c r="DJ179" s="226"/>
      <c r="DK179" s="227"/>
      <c r="DL179" s="227"/>
      <c r="DM179" s="228"/>
      <c r="DN179" s="228"/>
      <c r="DQ179" s="225"/>
      <c r="DR179" s="225"/>
      <c r="DS179" s="226"/>
      <c r="DT179" s="227"/>
      <c r="DU179" s="227"/>
      <c r="DV179" s="228"/>
      <c r="DW179" s="228"/>
      <c r="DZ179" s="225"/>
      <c r="EA179" s="225"/>
      <c r="EB179" s="226"/>
      <c r="EC179" s="227"/>
      <c r="ED179" s="227"/>
      <c r="EE179" s="228"/>
      <c r="EF179" s="228"/>
      <c r="EI179" s="225"/>
      <c r="EJ179" s="225"/>
      <c r="EK179" s="226"/>
      <c r="EL179" s="227"/>
      <c r="EM179" s="227"/>
      <c r="EN179" s="228"/>
      <c r="EO179" s="228"/>
      <c r="ER179" s="225"/>
      <c r="ES179" s="225"/>
      <c r="ET179" s="226"/>
      <c r="EU179" s="227"/>
      <c r="EV179" s="227"/>
      <c r="EW179" s="228"/>
      <c r="EX179" s="228"/>
      <c r="FA179" s="225"/>
      <c r="FB179" s="225"/>
      <c r="FC179" s="226"/>
      <c r="FD179" s="227"/>
      <c r="FE179" s="227"/>
      <c r="FF179" s="228"/>
      <c r="FG179" s="228"/>
      <c r="FJ179" s="225"/>
      <c r="FK179" s="225"/>
      <c r="FL179" s="226"/>
      <c r="FM179" s="227"/>
      <c r="FN179" s="227"/>
      <c r="FO179" s="228"/>
      <c r="FP179" s="228"/>
      <c r="FS179" s="225"/>
      <c r="FT179" s="225"/>
      <c r="FU179" s="226"/>
      <c r="FV179" s="227"/>
      <c r="FW179" s="227"/>
      <c r="FX179" s="228"/>
      <c r="FY179" s="228"/>
      <c r="GB179" s="225"/>
      <c r="GC179" s="225"/>
      <c r="GD179" s="226"/>
      <c r="GE179" s="227"/>
      <c r="GF179" s="227"/>
      <c r="GG179" s="228"/>
      <c r="GH179" s="228"/>
      <c r="GK179" s="225"/>
      <c r="GL179" s="225"/>
      <c r="GM179" s="226"/>
      <c r="GN179" s="227"/>
      <c r="GO179" s="227"/>
      <c r="GP179" s="228"/>
      <c r="GQ179" s="228"/>
      <c r="GT179" s="225"/>
      <c r="GU179" s="225"/>
      <c r="GV179" s="226"/>
      <c r="GW179" s="227"/>
      <c r="GX179" s="227"/>
      <c r="GY179" s="228"/>
      <c r="GZ179" s="228"/>
      <c r="HC179" s="225"/>
      <c r="HD179" s="225"/>
      <c r="HE179" s="226"/>
      <c r="HF179" s="227"/>
      <c r="HG179" s="227"/>
      <c r="HH179" s="228"/>
      <c r="HI179" s="228"/>
    </row>
    <row r="180" spans="4:217" ht="14" hidden="1" outlineLevel="1">
      <c r="D180" s="225"/>
      <c r="E180" s="225"/>
      <c r="F180" s="229" t="s">
        <v>136</v>
      </c>
      <c r="G180" s="230" t="s">
        <v>451</v>
      </c>
      <c r="H180" s="230" t="s">
        <v>146</v>
      </c>
      <c r="I180" s="230" t="s">
        <v>142</v>
      </c>
      <c r="J180" s="230" t="s">
        <v>452</v>
      </c>
      <c r="M180" s="225"/>
      <c r="N180" s="225"/>
      <c r="O180" s="229" t="s">
        <v>136</v>
      </c>
      <c r="P180" s="230" t="s">
        <v>451</v>
      </c>
      <c r="Q180" s="230" t="s">
        <v>146</v>
      </c>
      <c r="R180" s="230" t="s">
        <v>142</v>
      </c>
      <c r="S180" s="230" t="s">
        <v>452</v>
      </c>
      <c r="V180" s="225"/>
      <c r="W180" s="225"/>
      <c r="X180" s="229" t="s">
        <v>136</v>
      </c>
      <c r="Y180" s="230" t="s">
        <v>451</v>
      </c>
      <c r="Z180" s="230" t="s">
        <v>146</v>
      </c>
      <c r="AA180" s="230" t="s">
        <v>142</v>
      </c>
      <c r="AB180" s="230" t="s">
        <v>452</v>
      </c>
      <c r="AE180" s="225"/>
      <c r="AF180" s="225"/>
      <c r="AG180" s="229" t="s">
        <v>136</v>
      </c>
      <c r="AH180" s="230" t="s">
        <v>451</v>
      </c>
      <c r="AI180" s="230" t="s">
        <v>146</v>
      </c>
      <c r="AJ180" s="230" t="s">
        <v>142</v>
      </c>
      <c r="AK180" s="230" t="s">
        <v>452</v>
      </c>
      <c r="AN180" s="225"/>
      <c r="AO180" s="225"/>
      <c r="AP180" s="229" t="s">
        <v>136</v>
      </c>
      <c r="AQ180" s="230" t="s">
        <v>451</v>
      </c>
      <c r="AR180" s="230" t="s">
        <v>146</v>
      </c>
      <c r="AS180" s="230" t="s">
        <v>142</v>
      </c>
      <c r="AT180" s="230" t="s">
        <v>452</v>
      </c>
      <c r="AW180" s="225"/>
      <c r="AX180" s="225"/>
      <c r="AY180" s="229" t="s">
        <v>136</v>
      </c>
      <c r="AZ180" s="230" t="s">
        <v>451</v>
      </c>
      <c r="BA180" s="230" t="s">
        <v>146</v>
      </c>
      <c r="BB180" s="230" t="s">
        <v>142</v>
      </c>
      <c r="BC180" s="230" t="s">
        <v>452</v>
      </c>
      <c r="BF180" s="225"/>
      <c r="BG180" s="225"/>
      <c r="BH180" s="229" t="s">
        <v>136</v>
      </c>
      <c r="BI180" s="230" t="s">
        <v>451</v>
      </c>
      <c r="BJ180" s="230" t="s">
        <v>146</v>
      </c>
      <c r="BK180" s="230" t="s">
        <v>142</v>
      </c>
      <c r="BL180" s="230" t="s">
        <v>452</v>
      </c>
      <c r="BO180" s="225"/>
      <c r="BP180" s="225"/>
      <c r="BQ180" s="229" t="s">
        <v>136</v>
      </c>
      <c r="BR180" s="230" t="s">
        <v>451</v>
      </c>
      <c r="BS180" s="230" t="s">
        <v>146</v>
      </c>
      <c r="BT180" s="230" t="s">
        <v>142</v>
      </c>
      <c r="BU180" s="230" t="s">
        <v>452</v>
      </c>
      <c r="BX180" s="225"/>
      <c r="BY180" s="225"/>
      <c r="BZ180" s="229" t="s">
        <v>136</v>
      </c>
      <c r="CA180" s="230" t="s">
        <v>451</v>
      </c>
      <c r="CB180" s="230" t="s">
        <v>146</v>
      </c>
      <c r="CC180" s="230" t="s">
        <v>142</v>
      </c>
      <c r="CD180" s="230" t="s">
        <v>452</v>
      </c>
      <c r="CG180" s="225"/>
      <c r="CH180" s="225"/>
      <c r="CI180" s="229" t="s">
        <v>136</v>
      </c>
      <c r="CJ180" s="230" t="s">
        <v>451</v>
      </c>
      <c r="CK180" s="230" t="s">
        <v>146</v>
      </c>
      <c r="CL180" s="230" t="s">
        <v>142</v>
      </c>
      <c r="CM180" s="230" t="s">
        <v>452</v>
      </c>
      <c r="CP180" s="225"/>
      <c r="CQ180" s="225"/>
      <c r="CR180" s="229" t="s">
        <v>136</v>
      </c>
      <c r="CS180" s="230" t="s">
        <v>451</v>
      </c>
      <c r="CT180" s="230" t="s">
        <v>146</v>
      </c>
      <c r="CU180" s="230" t="s">
        <v>142</v>
      </c>
      <c r="CV180" s="230" t="s">
        <v>452</v>
      </c>
      <c r="CY180" s="225"/>
      <c r="CZ180" s="225"/>
      <c r="DA180" s="229" t="s">
        <v>136</v>
      </c>
      <c r="DB180" s="230" t="s">
        <v>451</v>
      </c>
      <c r="DC180" s="230" t="s">
        <v>146</v>
      </c>
      <c r="DD180" s="230" t="s">
        <v>142</v>
      </c>
      <c r="DE180" s="230" t="s">
        <v>452</v>
      </c>
      <c r="DH180" s="225"/>
      <c r="DI180" s="225"/>
      <c r="DJ180" s="229" t="s">
        <v>136</v>
      </c>
      <c r="DK180" s="230" t="s">
        <v>451</v>
      </c>
      <c r="DL180" s="230" t="s">
        <v>146</v>
      </c>
      <c r="DM180" s="230" t="s">
        <v>142</v>
      </c>
      <c r="DN180" s="230" t="s">
        <v>452</v>
      </c>
      <c r="DQ180" s="225"/>
      <c r="DR180" s="225"/>
      <c r="DS180" s="229" t="s">
        <v>136</v>
      </c>
      <c r="DT180" s="230" t="s">
        <v>451</v>
      </c>
      <c r="DU180" s="230" t="s">
        <v>146</v>
      </c>
      <c r="DV180" s="230" t="s">
        <v>142</v>
      </c>
      <c r="DW180" s="230" t="s">
        <v>452</v>
      </c>
      <c r="DZ180" s="225"/>
      <c r="EA180" s="225"/>
      <c r="EB180" s="229" t="s">
        <v>136</v>
      </c>
      <c r="EC180" s="230" t="s">
        <v>451</v>
      </c>
      <c r="ED180" s="230" t="s">
        <v>146</v>
      </c>
      <c r="EE180" s="230" t="s">
        <v>142</v>
      </c>
      <c r="EF180" s="230" t="s">
        <v>452</v>
      </c>
      <c r="EI180" s="225"/>
      <c r="EJ180" s="225"/>
      <c r="EK180" s="229" t="s">
        <v>136</v>
      </c>
      <c r="EL180" s="230" t="s">
        <v>451</v>
      </c>
      <c r="EM180" s="230" t="s">
        <v>146</v>
      </c>
      <c r="EN180" s="230" t="s">
        <v>142</v>
      </c>
      <c r="EO180" s="230" t="s">
        <v>452</v>
      </c>
      <c r="ER180" s="225"/>
      <c r="ES180" s="225"/>
      <c r="ET180" s="229" t="s">
        <v>136</v>
      </c>
      <c r="EU180" s="230" t="s">
        <v>451</v>
      </c>
      <c r="EV180" s="230" t="s">
        <v>146</v>
      </c>
      <c r="EW180" s="230" t="s">
        <v>142</v>
      </c>
      <c r="EX180" s="230" t="s">
        <v>452</v>
      </c>
      <c r="FA180" s="225"/>
      <c r="FB180" s="225"/>
      <c r="FC180" s="229" t="s">
        <v>136</v>
      </c>
      <c r="FD180" s="230" t="s">
        <v>451</v>
      </c>
      <c r="FE180" s="230" t="s">
        <v>146</v>
      </c>
      <c r="FF180" s="230" t="s">
        <v>142</v>
      </c>
      <c r="FG180" s="230" t="s">
        <v>452</v>
      </c>
      <c r="FJ180" s="225"/>
      <c r="FK180" s="225"/>
      <c r="FL180" s="229" t="s">
        <v>136</v>
      </c>
      <c r="FM180" s="230" t="s">
        <v>451</v>
      </c>
      <c r="FN180" s="230" t="s">
        <v>146</v>
      </c>
      <c r="FO180" s="230" t="s">
        <v>142</v>
      </c>
      <c r="FP180" s="230" t="s">
        <v>452</v>
      </c>
      <c r="FS180" s="225"/>
      <c r="FT180" s="225"/>
      <c r="FU180" s="229" t="s">
        <v>136</v>
      </c>
      <c r="FV180" s="230" t="s">
        <v>451</v>
      </c>
      <c r="FW180" s="230" t="s">
        <v>146</v>
      </c>
      <c r="FX180" s="230" t="s">
        <v>142</v>
      </c>
      <c r="FY180" s="230" t="s">
        <v>452</v>
      </c>
      <c r="GB180" s="225"/>
      <c r="GC180" s="225"/>
      <c r="GD180" s="229" t="s">
        <v>136</v>
      </c>
      <c r="GE180" s="230" t="s">
        <v>451</v>
      </c>
      <c r="GF180" s="230" t="s">
        <v>146</v>
      </c>
      <c r="GG180" s="230" t="s">
        <v>142</v>
      </c>
      <c r="GH180" s="230" t="s">
        <v>452</v>
      </c>
      <c r="GK180" s="225"/>
      <c r="GL180" s="225"/>
      <c r="GM180" s="229" t="s">
        <v>136</v>
      </c>
      <c r="GN180" s="230" t="s">
        <v>451</v>
      </c>
      <c r="GO180" s="230" t="s">
        <v>146</v>
      </c>
      <c r="GP180" s="230" t="s">
        <v>142</v>
      </c>
      <c r="GQ180" s="230" t="s">
        <v>452</v>
      </c>
      <c r="GT180" s="225"/>
      <c r="GU180" s="225"/>
      <c r="GV180" s="229" t="s">
        <v>136</v>
      </c>
      <c r="GW180" s="230" t="s">
        <v>451</v>
      </c>
      <c r="GX180" s="230" t="s">
        <v>146</v>
      </c>
      <c r="GY180" s="230" t="s">
        <v>142</v>
      </c>
      <c r="GZ180" s="230" t="s">
        <v>452</v>
      </c>
      <c r="HC180" s="225"/>
      <c r="HD180" s="225"/>
      <c r="HE180" s="229" t="s">
        <v>136</v>
      </c>
      <c r="HF180" s="230" t="s">
        <v>451</v>
      </c>
      <c r="HG180" s="230" t="s">
        <v>146</v>
      </c>
      <c r="HH180" s="230" t="s">
        <v>142</v>
      </c>
      <c r="HI180" s="230" t="s">
        <v>452</v>
      </c>
    </row>
    <row r="181" spans="4:217" ht="14" hidden="1" outlineLevel="1">
      <c r="D181" s="225"/>
      <c r="E181" s="225"/>
      <c r="F181" s="244"/>
      <c r="G181" s="245"/>
      <c r="H181" s="245"/>
      <c r="I181" s="246"/>
      <c r="J181" s="246" t="str">
        <f>IF(SUMPRODUCT((G181:G185)*(H181:H185))=0,"",SUMPRODUCT((G181:G185)*(H181:H185)))</f>
        <v/>
      </c>
      <c r="M181" s="225"/>
      <c r="N181" s="225"/>
      <c r="O181" s="244"/>
      <c r="P181" s="245"/>
      <c r="Q181" s="245"/>
      <c r="R181" s="246"/>
      <c r="S181" s="246" t="str">
        <f>IF(SUMPRODUCT((P181:P185)*(Q181:Q185))=0,"",SUMPRODUCT((P181:P185)*(Q181:Q185)))</f>
        <v/>
      </c>
      <c r="V181" s="225"/>
      <c r="W181" s="225"/>
      <c r="X181" s="244"/>
      <c r="Y181" s="245"/>
      <c r="Z181" s="245"/>
      <c r="AA181" s="246"/>
      <c r="AB181" s="246" t="str">
        <f>IF(SUMPRODUCT((Y181:Y185)*(Z181:Z185))=0,"",SUMPRODUCT((Y181:Y185)*(Z181:Z185)))</f>
        <v/>
      </c>
      <c r="AE181" s="225"/>
      <c r="AF181" s="225"/>
      <c r="AG181" s="244"/>
      <c r="AH181" s="245"/>
      <c r="AI181" s="245"/>
      <c r="AJ181" s="246"/>
      <c r="AK181" s="246" t="str">
        <f>IF(SUMPRODUCT((AH181:AH185)*(AI181:AI185))=0,"",SUMPRODUCT((AH181:AH185)*(AI181:AI185)))</f>
        <v/>
      </c>
      <c r="AN181" s="225"/>
      <c r="AO181" s="225"/>
      <c r="AP181" s="244"/>
      <c r="AQ181" s="245"/>
      <c r="AR181" s="245"/>
      <c r="AS181" s="246"/>
      <c r="AT181" s="246" t="str">
        <f>IF(SUMPRODUCT((AQ181:AQ185)*(AR181:AR185))=0,"",SUMPRODUCT((AQ181:AQ185)*(AR181:AR185)))</f>
        <v/>
      </c>
      <c r="AW181" s="225"/>
      <c r="AX181" s="225"/>
      <c r="AY181" s="244"/>
      <c r="AZ181" s="245"/>
      <c r="BA181" s="245"/>
      <c r="BB181" s="246"/>
      <c r="BC181" s="246" t="str">
        <f>IF(SUMPRODUCT((AZ181:AZ185)*(BA181:BA185))=0,"",SUMPRODUCT((AZ181:AZ185)*(BA181:BA185)))</f>
        <v/>
      </c>
      <c r="BF181" s="225"/>
      <c r="BG181" s="225"/>
      <c r="BH181" s="244"/>
      <c r="BI181" s="245"/>
      <c r="BJ181" s="245"/>
      <c r="BK181" s="246"/>
      <c r="BL181" s="246" t="str">
        <f>IF(SUMPRODUCT((BI181:BI185)*(BJ181:BJ185))=0,"",SUMPRODUCT((BI181:BI185)*(BJ181:BJ185)))</f>
        <v/>
      </c>
      <c r="BO181" s="225"/>
      <c r="BP181" s="225"/>
      <c r="BQ181" s="244"/>
      <c r="BR181" s="245"/>
      <c r="BS181" s="245"/>
      <c r="BT181" s="246"/>
      <c r="BU181" s="246" t="str">
        <f>IF(SUMPRODUCT((BR181:BR185)*(BS181:BS185))=0,"",SUMPRODUCT((BR181:BR185)*(BS181:BS185)))</f>
        <v/>
      </c>
      <c r="BX181" s="225"/>
      <c r="BY181" s="225"/>
      <c r="BZ181" s="244"/>
      <c r="CA181" s="245"/>
      <c r="CB181" s="245"/>
      <c r="CC181" s="246"/>
      <c r="CD181" s="246" t="str">
        <f>IF(SUMPRODUCT((CA181:CA185)*(CB181:CB185))=0,"",SUMPRODUCT((CA181:CA185)*(CB181:CB185)))</f>
        <v/>
      </c>
      <c r="CG181" s="225"/>
      <c r="CH181" s="225"/>
      <c r="CI181" s="244"/>
      <c r="CJ181" s="245"/>
      <c r="CK181" s="245"/>
      <c r="CL181" s="246"/>
      <c r="CM181" s="246" t="str">
        <f>IF(SUMPRODUCT((CJ181:CJ185)*(CK181:CK185))=0,"",SUMPRODUCT((CJ181:CJ185)*(CK181:CK185)))</f>
        <v/>
      </c>
      <c r="CP181" s="225"/>
      <c r="CQ181" s="225"/>
      <c r="CR181" s="244"/>
      <c r="CS181" s="245"/>
      <c r="CT181" s="245"/>
      <c r="CU181" s="246"/>
      <c r="CV181" s="246" t="str">
        <f>IF(SUMPRODUCT((CS181:CS185)*(CT181:CT185))=0,"",SUMPRODUCT((CS181:CS185)*(CT181:CT185)))</f>
        <v/>
      </c>
      <c r="CY181" s="225"/>
      <c r="CZ181" s="225"/>
      <c r="DA181" s="244"/>
      <c r="DB181" s="245"/>
      <c r="DC181" s="245"/>
      <c r="DD181" s="246"/>
      <c r="DE181" s="246" t="str">
        <f>IF(SUMPRODUCT((DB181:DB185)*(DC181:DC185))=0,"",SUMPRODUCT((DB181:DB185)*(DC181:DC185)))</f>
        <v/>
      </c>
      <c r="DH181" s="225"/>
      <c r="DI181" s="225"/>
      <c r="DJ181" s="244"/>
      <c r="DK181" s="245"/>
      <c r="DL181" s="245"/>
      <c r="DM181" s="246"/>
      <c r="DN181" s="246" t="str">
        <f>IF(SUMPRODUCT((DK181:DK185)*(DL181:DL185))=0,"",SUMPRODUCT((DK181:DK185)*(DL181:DL185)))</f>
        <v/>
      </c>
      <c r="DQ181" s="225"/>
      <c r="DR181" s="225"/>
      <c r="DS181" s="244"/>
      <c r="DT181" s="245"/>
      <c r="DU181" s="245"/>
      <c r="DV181" s="246"/>
      <c r="DW181" s="246" t="str">
        <f>IF(SUMPRODUCT((DT181:DT185)*(DU181:DU185))=0,"",SUMPRODUCT((DT181:DT185)*(DU181:DU185)))</f>
        <v/>
      </c>
      <c r="DZ181" s="225"/>
      <c r="EA181" s="225"/>
      <c r="EB181" s="244"/>
      <c r="EC181" s="245"/>
      <c r="ED181" s="245"/>
      <c r="EE181" s="246"/>
      <c r="EF181" s="246" t="str">
        <f>IF(SUMPRODUCT((EC181:EC185)*(ED181:ED185))=0,"",SUMPRODUCT((EC181:EC185)*(ED181:ED185)))</f>
        <v/>
      </c>
      <c r="EI181" s="225"/>
      <c r="EJ181" s="225"/>
      <c r="EK181" s="244"/>
      <c r="EL181" s="245"/>
      <c r="EM181" s="245"/>
      <c r="EN181" s="246"/>
      <c r="EO181" s="246" t="str">
        <f>IF(SUMPRODUCT((EL181:EL185)*(EM181:EM185))=0,"",SUMPRODUCT((EL181:EL185)*(EM181:EM185)))</f>
        <v/>
      </c>
      <c r="ER181" s="225"/>
      <c r="ES181" s="225"/>
      <c r="ET181" s="244"/>
      <c r="EU181" s="245"/>
      <c r="EV181" s="245"/>
      <c r="EW181" s="246"/>
      <c r="EX181" s="246" t="str">
        <f>IF(SUMPRODUCT((EU181:EU185)*(EV181:EV185))=0,"",SUMPRODUCT((EU181:EU185)*(EV181:EV185)))</f>
        <v/>
      </c>
      <c r="FA181" s="225"/>
      <c r="FB181" s="225"/>
      <c r="FC181" s="244"/>
      <c r="FD181" s="245"/>
      <c r="FE181" s="245"/>
      <c r="FF181" s="246"/>
      <c r="FG181" s="246" t="str">
        <f>IF(SUMPRODUCT((FD181:FD185)*(FE181:FE185))=0,"",SUMPRODUCT((FD181:FD185)*(FE181:FE185)))</f>
        <v/>
      </c>
      <c r="FJ181" s="225"/>
      <c r="FK181" s="225"/>
      <c r="FL181" s="244"/>
      <c r="FM181" s="245"/>
      <c r="FN181" s="245"/>
      <c r="FO181" s="246"/>
      <c r="FP181" s="246" t="str">
        <f>IF(SUMPRODUCT((FM181:FM185)*(FN181:FN185))=0,"",SUMPRODUCT((FM181:FM185)*(FN181:FN185)))</f>
        <v/>
      </c>
      <c r="FS181" s="225"/>
      <c r="FT181" s="225"/>
      <c r="FU181" s="244"/>
      <c r="FV181" s="245"/>
      <c r="FW181" s="245"/>
      <c r="FX181" s="246"/>
      <c r="FY181" s="246" t="str">
        <f>IF(SUMPRODUCT((FV181:FV185)*(FW181:FW185))=0,"",SUMPRODUCT((FV181:FV185)*(FW181:FW185)))</f>
        <v/>
      </c>
      <c r="GB181" s="225"/>
      <c r="GC181" s="225"/>
      <c r="GD181" s="244"/>
      <c r="GE181" s="245"/>
      <c r="GF181" s="245"/>
      <c r="GG181" s="246"/>
      <c r="GH181" s="246" t="str">
        <f>IF(SUMPRODUCT((GE181:GE185)*(GF181:GF185))=0,"",SUMPRODUCT((GE181:GE185)*(GF181:GF185)))</f>
        <v/>
      </c>
      <c r="GK181" s="225"/>
      <c r="GL181" s="225"/>
      <c r="GM181" s="244"/>
      <c r="GN181" s="245"/>
      <c r="GO181" s="245"/>
      <c r="GP181" s="246"/>
      <c r="GQ181" s="246" t="str">
        <f>IF(SUMPRODUCT((GN181:GN185)*(GO181:GO185))=0,"",SUMPRODUCT((GN181:GN185)*(GO181:GO185)))</f>
        <v/>
      </c>
      <c r="GT181" s="225"/>
      <c r="GU181" s="225"/>
      <c r="GV181" s="244"/>
      <c r="GW181" s="245"/>
      <c r="GX181" s="245"/>
      <c r="GY181" s="246"/>
      <c r="GZ181" s="246" t="str">
        <f>IF(SUMPRODUCT((GW181:GW185)*(GX181:GX185))=0,"",SUMPRODUCT((GW181:GW185)*(GX181:GX185)))</f>
        <v/>
      </c>
      <c r="HC181" s="225"/>
      <c r="HD181" s="225"/>
      <c r="HE181" s="244"/>
      <c r="HF181" s="245"/>
      <c r="HG181" s="245"/>
      <c r="HH181" s="246"/>
      <c r="HI181" s="246" t="str">
        <f>IF(SUMPRODUCT((HF181:HF185)*(HG181:HG185))=0,"",SUMPRODUCT((HF181:HF185)*(HG181:HG185)))</f>
        <v/>
      </c>
    </row>
    <row r="182" spans="4:217" ht="14" hidden="1" outlineLevel="2">
      <c r="D182" s="225"/>
      <c r="E182" s="225"/>
      <c r="F182" s="231"/>
      <c r="G182" s="232"/>
      <c r="H182" s="232"/>
      <c r="I182" s="233"/>
      <c r="J182" s="246" t="str">
        <f>IF(SUMPRODUCT((G181:G185)*(H181:H185))=0,"",SUMPRODUCT((G181:G185)*(H181:H185)))</f>
        <v/>
      </c>
      <c r="M182" s="225"/>
      <c r="N182" s="225"/>
      <c r="O182" s="231"/>
      <c r="P182" s="232"/>
      <c r="Q182" s="232"/>
      <c r="R182" s="233"/>
      <c r="S182" s="246" t="str">
        <f>IF(SUMPRODUCT((P181:P185)*(Q181:Q185))=0,"",SUMPRODUCT((P181:P185)*(Q181:Q185)))</f>
        <v/>
      </c>
      <c r="V182" s="225"/>
      <c r="W182" s="225"/>
      <c r="X182" s="231"/>
      <c r="Y182" s="232"/>
      <c r="Z182" s="232"/>
      <c r="AA182" s="233"/>
      <c r="AB182" s="246" t="str">
        <f>IF(SUMPRODUCT((Y181:Y185)*(Z181:Z185))=0,"",SUMPRODUCT((Y181:Y185)*(Z181:Z185)))</f>
        <v/>
      </c>
      <c r="AE182" s="225"/>
      <c r="AF182" s="225"/>
      <c r="AG182" s="231"/>
      <c r="AH182" s="232"/>
      <c r="AI182" s="232"/>
      <c r="AJ182" s="233"/>
      <c r="AK182" s="246" t="str">
        <f>IF(SUMPRODUCT((AH181:AH185)*(AI181:AI185))=0,"",SUMPRODUCT((AH181:AH185)*(AI181:AI185)))</f>
        <v/>
      </c>
      <c r="AN182" s="225"/>
      <c r="AO182" s="225"/>
      <c r="AP182" s="231"/>
      <c r="AQ182" s="232"/>
      <c r="AR182" s="232"/>
      <c r="AS182" s="233"/>
      <c r="AT182" s="246" t="str">
        <f>IF(SUMPRODUCT((AQ181:AQ185)*(AR181:AR185))=0,"",SUMPRODUCT((AQ181:AQ185)*(AR181:AR185)))</f>
        <v/>
      </c>
      <c r="AW182" s="225"/>
      <c r="AX182" s="225"/>
      <c r="AY182" s="231"/>
      <c r="AZ182" s="232"/>
      <c r="BA182" s="232"/>
      <c r="BB182" s="233"/>
      <c r="BC182" s="246" t="str">
        <f>IF(SUMPRODUCT((AZ181:AZ185)*(BA181:BA185))=0,"",SUMPRODUCT((AZ181:AZ185)*(BA181:BA185)))</f>
        <v/>
      </c>
      <c r="BF182" s="225"/>
      <c r="BG182" s="225"/>
      <c r="BH182" s="231"/>
      <c r="BI182" s="232"/>
      <c r="BJ182" s="232"/>
      <c r="BK182" s="233"/>
      <c r="BL182" s="246" t="str">
        <f>IF(SUMPRODUCT((BI181:BI185)*(BJ181:BJ185))=0,"",SUMPRODUCT((BI181:BI185)*(BJ181:BJ185)))</f>
        <v/>
      </c>
      <c r="BO182" s="225"/>
      <c r="BP182" s="225"/>
      <c r="BQ182" s="231"/>
      <c r="BR182" s="232"/>
      <c r="BS182" s="232"/>
      <c r="BT182" s="233"/>
      <c r="BU182" s="246" t="str">
        <f>IF(SUMPRODUCT((BR181:BR185)*(BS181:BS185))=0,"",SUMPRODUCT((BR181:BR185)*(BS181:BS185)))</f>
        <v/>
      </c>
      <c r="BX182" s="225"/>
      <c r="BY182" s="225"/>
      <c r="BZ182" s="231"/>
      <c r="CA182" s="232"/>
      <c r="CB182" s="232"/>
      <c r="CC182" s="233"/>
      <c r="CD182" s="246" t="str">
        <f>IF(SUMPRODUCT((CA181:CA185)*(CB181:CB185))=0,"",SUMPRODUCT((CA181:CA185)*(CB181:CB185)))</f>
        <v/>
      </c>
      <c r="CG182" s="225"/>
      <c r="CH182" s="225"/>
      <c r="CI182" s="231"/>
      <c r="CJ182" s="232"/>
      <c r="CK182" s="232"/>
      <c r="CL182" s="233"/>
      <c r="CM182" s="246" t="str">
        <f>IF(SUMPRODUCT((CJ181:CJ185)*(CK181:CK185))=0,"",SUMPRODUCT((CJ181:CJ185)*(CK181:CK185)))</f>
        <v/>
      </c>
      <c r="CP182" s="225"/>
      <c r="CQ182" s="225"/>
      <c r="CR182" s="231"/>
      <c r="CS182" s="232"/>
      <c r="CT182" s="232"/>
      <c r="CU182" s="233"/>
      <c r="CV182" s="246" t="str">
        <f>IF(SUMPRODUCT((CS181:CS185)*(CT181:CT185))=0,"",SUMPRODUCT((CS181:CS185)*(CT181:CT185)))</f>
        <v/>
      </c>
      <c r="CY182" s="225"/>
      <c r="CZ182" s="225"/>
      <c r="DA182" s="231"/>
      <c r="DB182" s="232"/>
      <c r="DC182" s="232"/>
      <c r="DD182" s="233"/>
      <c r="DE182" s="246" t="str">
        <f>IF(SUMPRODUCT((DB181:DB185)*(DC181:DC185))=0,"",SUMPRODUCT((DB181:DB185)*(DC181:DC185)))</f>
        <v/>
      </c>
      <c r="DH182" s="225"/>
      <c r="DI182" s="225"/>
      <c r="DJ182" s="231"/>
      <c r="DK182" s="232"/>
      <c r="DL182" s="232"/>
      <c r="DM182" s="233"/>
      <c r="DN182" s="246" t="str">
        <f>IF(SUMPRODUCT((DK181:DK185)*(DL181:DL185))=0,"",SUMPRODUCT((DK181:DK185)*(DL181:DL185)))</f>
        <v/>
      </c>
      <c r="DQ182" s="225"/>
      <c r="DR182" s="225"/>
      <c r="DS182" s="231"/>
      <c r="DT182" s="232"/>
      <c r="DU182" s="232"/>
      <c r="DV182" s="233"/>
      <c r="DW182" s="246" t="str">
        <f>IF(SUMPRODUCT((DT181:DT185)*(DU181:DU185))=0,"",SUMPRODUCT((DT181:DT185)*(DU181:DU185)))</f>
        <v/>
      </c>
      <c r="DZ182" s="225"/>
      <c r="EA182" s="225"/>
      <c r="EB182" s="231"/>
      <c r="EC182" s="232"/>
      <c r="ED182" s="232"/>
      <c r="EE182" s="233"/>
      <c r="EF182" s="246" t="str">
        <f>IF(SUMPRODUCT((EC181:EC185)*(ED181:ED185))=0,"",SUMPRODUCT((EC181:EC185)*(ED181:ED185)))</f>
        <v/>
      </c>
      <c r="EI182" s="225"/>
      <c r="EJ182" s="225"/>
      <c r="EK182" s="231"/>
      <c r="EL182" s="232"/>
      <c r="EM182" s="232"/>
      <c r="EN182" s="233"/>
      <c r="EO182" s="246" t="str">
        <f>IF(SUMPRODUCT((EL181:EL185)*(EM181:EM185))=0,"",SUMPRODUCT((EL181:EL185)*(EM181:EM185)))</f>
        <v/>
      </c>
      <c r="ER182" s="225"/>
      <c r="ES182" s="225"/>
      <c r="ET182" s="231"/>
      <c r="EU182" s="232"/>
      <c r="EV182" s="232"/>
      <c r="EW182" s="233"/>
      <c r="EX182" s="246" t="str">
        <f>IF(SUMPRODUCT((EU181:EU185)*(EV181:EV185))=0,"",SUMPRODUCT((EU181:EU185)*(EV181:EV185)))</f>
        <v/>
      </c>
      <c r="FA182" s="225"/>
      <c r="FB182" s="225"/>
      <c r="FC182" s="231"/>
      <c r="FD182" s="232"/>
      <c r="FE182" s="232"/>
      <c r="FF182" s="233"/>
      <c r="FG182" s="246" t="str">
        <f>IF(SUMPRODUCT((FD181:FD185)*(FE181:FE185))=0,"",SUMPRODUCT((FD181:FD185)*(FE181:FE185)))</f>
        <v/>
      </c>
      <c r="FJ182" s="225"/>
      <c r="FK182" s="225"/>
      <c r="FL182" s="231"/>
      <c r="FM182" s="232"/>
      <c r="FN182" s="232"/>
      <c r="FO182" s="233"/>
      <c r="FP182" s="246" t="str">
        <f>IF(SUMPRODUCT((FM181:FM185)*(FN181:FN185))=0,"",SUMPRODUCT((FM181:FM185)*(FN181:FN185)))</f>
        <v/>
      </c>
      <c r="FS182" s="225"/>
      <c r="FT182" s="225"/>
      <c r="FU182" s="231"/>
      <c r="FV182" s="232"/>
      <c r="FW182" s="232"/>
      <c r="FX182" s="233"/>
      <c r="FY182" s="246" t="str">
        <f>IF(SUMPRODUCT((FV181:FV185)*(FW181:FW185))=0,"",SUMPRODUCT((FV181:FV185)*(FW181:FW185)))</f>
        <v/>
      </c>
      <c r="GB182" s="225"/>
      <c r="GC182" s="225"/>
      <c r="GD182" s="231"/>
      <c r="GE182" s="232"/>
      <c r="GF182" s="232"/>
      <c r="GG182" s="233"/>
      <c r="GH182" s="246" t="str">
        <f>IF(SUMPRODUCT((GE181:GE185)*(GF181:GF185))=0,"",SUMPRODUCT((GE181:GE185)*(GF181:GF185)))</f>
        <v/>
      </c>
      <c r="GK182" s="225"/>
      <c r="GL182" s="225"/>
      <c r="GM182" s="231"/>
      <c r="GN182" s="232"/>
      <c r="GO182" s="232"/>
      <c r="GP182" s="233"/>
      <c r="GQ182" s="246" t="str">
        <f>IF(SUMPRODUCT((GN181:GN185)*(GO181:GO185))=0,"",SUMPRODUCT((GN181:GN185)*(GO181:GO185)))</f>
        <v/>
      </c>
      <c r="GT182" s="225"/>
      <c r="GU182" s="225"/>
      <c r="GV182" s="231"/>
      <c r="GW182" s="232"/>
      <c r="GX182" s="232"/>
      <c r="GY182" s="233"/>
      <c r="GZ182" s="246" t="str">
        <f>IF(SUMPRODUCT((GW181:GW185)*(GX181:GX185))=0,"",SUMPRODUCT((GW181:GW185)*(GX181:GX185)))</f>
        <v/>
      </c>
      <c r="HC182" s="225"/>
      <c r="HD182" s="225"/>
      <c r="HE182" s="231"/>
      <c r="HF182" s="232"/>
      <c r="HG182" s="232"/>
      <c r="HH182" s="233"/>
      <c r="HI182" s="246" t="str">
        <f>IF(SUMPRODUCT((HF181:HF185)*(HG181:HG185))=0,"",SUMPRODUCT((HF181:HF185)*(HG181:HG185)))</f>
        <v/>
      </c>
    </row>
    <row r="183" spans="4:217" ht="14" hidden="1" outlineLevel="2">
      <c r="D183" s="225"/>
      <c r="E183" s="225"/>
      <c r="F183" s="231"/>
      <c r="G183" s="232"/>
      <c r="H183" s="232"/>
      <c r="I183" s="233"/>
      <c r="J183" s="246" t="str">
        <f>IF(SUMPRODUCT((G181:G185)*(H181:H185))=0,"",SUMPRODUCT((G181:G185)*(H181:H185)))</f>
        <v/>
      </c>
      <c r="M183" s="225"/>
      <c r="N183" s="225"/>
      <c r="O183" s="231"/>
      <c r="P183" s="232"/>
      <c r="Q183" s="232"/>
      <c r="R183" s="233"/>
      <c r="S183" s="246" t="str">
        <f>IF(SUMPRODUCT((P181:P185)*(Q181:Q185))=0,"",SUMPRODUCT((P181:P185)*(Q181:Q185)))</f>
        <v/>
      </c>
      <c r="V183" s="225"/>
      <c r="W183" s="225"/>
      <c r="X183" s="231"/>
      <c r="Y183" s="232"/>
      <c r="Z183" s="232"/>
      <c r="AA183" s="233"/>
      <c r="AB183" s="246" t="str">
        <f>IF(SUMPRODUCT((Y181:Y185)*(Z181:Z185))=0,"",SUMPRODUCT((Y181:Y185)*(Z181:Z185)))</f>
        <v/>
      </c>
      <c r="AE183" s="225"/>
      <c r="AF183" s="225"/>
      <c r="AG183" s="231"/>
      <c r="AH183" s="232"/>
      <c r="AI183" s="232"/>
      <c r="AJ183" s="233"/>
      <c r="AK183" s="246" t="str">
        <f>IF(SUMPRODUCT((AH181:AH185)*(AI181:AI185))=0,"",SUMPRODUCT((AH181:AH185)*(AI181:AI185)))</f>
        <v/>
      </c>
      <c r="AN183" s="225"/>
      <c r="AO183" s="225"/>
      <c r="AP183" s="231"/>
      <c r="AQ183" s="232"/>
      <c r="AR183" s="232"/>
      <c r="AS183" s="233"/>
      <c r="AT183" s="246" t="str">
        <f>IF(SUMPRODUCT((AQ181:AQ185)*(AR181:AR185))=0,"",SUMPRODUCT((AQ181:AQ185)*(AR181:AR185)))</f>
        <v/>
      </c>
      <c r="AW183" s="225"/>
      <c r="AX183" s="225"/>
      <c r="AY183" s="231"/>
      <c r="AZ183" s="232"/>
      <c r="BA183" s="232"/>
      <c r="BB183" s="233"/>
      <c r="BC183" s="246" t="str">
        <f>IF(SUMPRODUCT((AZ181:AZ185)*(BA181:BA185))=0,"",SUMPRODUCT((AZ181:AZ185)*(BA181:BA185)))</f>
        <v/>
      </c>
      <c r="BF183" s="225"/>
      <c r="BG183" s="225"/>
      <c r="BH183" s="231"/>
      <c r="BI183" s="232"/>
      <c r="BJ183" s="232"/>
      <c r="BK183" s="233"/>
      <c r="BL183" s="246" t="str">
        <f>IF(SUMPRODUCT((BI181:BI185)*(BJ181:BJ185))=0,"",SUMPRODUCT((BI181:BI185)*(BJ181:BJ185)))</f>
        <v/>
      </c>
      <c r="BO183" s="225"/>
      <c r="BP183" s="225"/>
      <c r="BQ183" s="231"/>
      <c r="BR183" s="232"/>
      <c r="BS183" s="232"/>
      <c r="BT183" s="233"/>
      <c r="BU183" s="246" t="str">
        <f>IF(SUMPRODUCT((BR181:BR185)*(BS181:BS185))=0,"",SUMPRODUCT((BR181:BR185)*(BS181:BS185)))</f>
        <v/>
      </c>
      <c r="BX183" s="225"/>
      <c r="BY183" s="225"/>
      <c r="BZ183" s="231"/>
      <c r="CA183" s="232"/>
      <c r="CB183" s="232"/>
      <c r="CC183" s="233"/>
      <c r="CD183" s="246" t="str">
        <f>IF(SUMPRODUCT((CA181:CA185)*(CB181:CB185))=0,"",SUMPRODUCT((CA181:CA185)*(CB181:CB185)))</f>
        <v/>
      </c>
      <c r="CG183" s="225"/>
      <c r="CH183" s="225"/>
      <c r="CI183" s="231"/>
      <c r="CJ183" s="232"/>
      <c r="CK183" s="232"/>
      <c r="CL183" s="233"/>
      <c r="CM183" s="246" t="str">
        <f>IF(SUMPRODUCT((CJ181:CJ185)*(CK181:CK185))=0,"",SUMPRODUCT((CJ181:CJ185)*(CK181:CK185)))</f>
        <v/>
      </c>
      <c r="CP183" s="225"/>
      <c r="CQ183" s="225"/>
      <c r="CR183" s="231"/>
      <c r="CS183" s="232"/>
      <c r="CT183" s="232"/>
      <c r="CU183" s="233"/>
      <c r="CV183" s="246" t="str">
        <f>IF(SUMPRODUCT((CS181:CS185)*(CT181:CT185))=0,"",SUMPRODUCT((CS181:CS185)*(CT181:CT185)))</f>
        <v/>
      </c>
      <c r="CY183" s="225"/>
      <c r="CZ183" s="225"/>
      <c r="DA183" s="231"/>
      <c r="DB183" s="232"/>
      <c r="DC183" s="232"/>
      <c r="DD183" s="233"/>
      <c r="DE183" s="246" t="str">
        <f>IF(SUMPRODUCT((DB181:DB185)*(DC181:DC185))=0,"",SUMPRODUCT((DB181:DB185)*(DC181:DC185)))</f>
        <v/>
      </c>
      <c r="DH183" s="225"/>
      <c r="DI183" s="225"/>
      <c r="DJ183" s="231"/>
      <c r="DK183" s="232"/>
      <c r="DL183" s="232"/>
      <c r="DM183" s="233"/>
      <c r="DN183" s="246" t="str">
        <f>IF(SUMPRODUCT((DK181:DK185)*(DL181:DL185))=0,"",SUMPRODUCT((DK181:DK185)*(DL181:DL185)))</f>
        <v/>
      </c>
      <c r="DQ183" s="225"/>
      <c r="DR183" s="225"/>
      <c r="DS183" s="231"/>
      <c r="DT183" s="232"/>
      <c r="DU183" s="232"/>
      <c r="DV183" s="233"/>
      <c r="DW183" s="246" t="str">
        <f>IF(SUMPRODUCT((DT181:DT185)*(DU181:DU185))=0,"",SUMPRODUCT((DT181:DT185)*(DU181:DU185)))</f>
        <v/>
      </c>
      <c r="DZ183" s="225"/>
      <c r="EA183" s="225"/>
      <c r="EB183" s="231"/>
      <c r="EC183" s="232"/>
      <c r="ED183" s="232"/>
      <c r="EE183" s="233"/>
      <c r="EF183" s="246" t="str">
        <f>IF(SUMPRODUCT((EC181:EC185)*(ED181:ED185))=0,"",SUMPRODUCT((EC181:EC185)*(ED181:ED185)))</f>
        <v/>
      </c>
      <c r="EI183" s="225"/>
      <c r="EJ183" s="225"/>
      <c r="EK183" s="231"/>
      <c r="EL183" s="232"/>
      <c r="EM183" s="232"/>
      <c r="EN183" s="233"/>
      <c r="EO183" s="246" t="str">
        <f>IF(SUMPRODUCT((EL181:EL185)*(EM181:EM185))=0,"",SUMPRODUCT((EL181:EL185)*(EM181:EM185)))</f>
        <v/>
      </c>
      <c r="ER183" s="225"/>
      <c r="ES183" s="225"/>
      <c r="ET183" s="231"/>
      <c r="EU183" s="232"/>
      <c r="EV183" s="232"/>
      <c r="EW183" s="233"/>
      <c r="EX183" s="246" t="str">
        <f>IF(SUMPRODUCT((EU181:EU185)*(EV181:EV185))=0,"",SUMPRODUCT((EU181:EU185)*(EV181:EV185)))</f>
        <v/>
      </c>
      <c r="FA183" s="225"/>
      <c r="FB183" s="225"/>
      <c r="FC183" s="231"/>
      <c r="FD183" s="232"/>
      <c r="FE183" s="232"/>
      <c r="FF183" s="233"/>
      <c r="FG183" s="246" t="str">
        <f>IF(SUMPRODUCT((FD181:FD185)*(FE181:FE185))=0,"",SUMPRODUCT((FD181:FD185)*(FE181:FE185)))</f>
        <v/>
      </c>
      <c r="FJ183" s="225"/>
      <c r="FK183" s="225"/>
      <c r="FL183" s="231"/>
      <c r="FM183" s="232"/>
      <c r="FN183" s="232"/>
      <c r="FO183" s="233"/>
      <c r="FP183" s="246" t="str">
        <f>IF(SUMPRODUCT((FM181:FM185)*(FN181:FN185))=0,"",SUMPRODUCT((FM181:FM185)*(FN181:FN185)))</f>
        <v/>
      </c>
      <c r="FS183" s="225"/>
      <c r="FT183" s="225"/>
      <c r="FU183" s="231"/>
      <c r="FV183" s="232"/>
      <c r="FW183" s="232"/>
      <c r="FX183" s="233"/>
      <c r="FY183" s="246" t="str">
        <f>IF(SUMPRODUCT((FV181:FV185)*(FW181:FW185))=0,"",SUMPRODUCT((FV181:FV185)*(FW181:FW185)))</f>
        <v/>
      </c>
      <c r="GB183" s="225"/>
      <c r="GC183" s="225"/>
      <c r="GD183" s="231"/>
      <c r="GE183" s="232"/>
      <c r="GF183" s="232"/>
      <c r="GG183" s="233"/>
      <c r="GH183" s="246" t="str">
        <f>IF(SUMPRODUCT((GE181:GE185)*(GF181:GF185))=0,"",SUMPRODUCT((GE181:GE185)*(GF181:GF185)))</f>
        <v/>
      </c>
      <c r="GK183" s="225"/>
      <c r="GL183" s="225"/>
      <c r="GM183" s="231"/>
      <c r="GN183" s="232"/>
      <c r="GO183" s="232"/>
      <c r="GP183" s="233"/>
      <c r="GQ183" s="246" t="str">
        <f>IF(SUMPRODUCT((GN181:GN185)*(GO181:GO185))=0,"",SUMPRODUCT((GN181:GN185)*(GO181:GO185)))</f>
        <v/>
      </c>
      <c r="GT183" s="225"/>
      <c r="GU183" s="225"/>
      <c r="GV183" s="231"/>
      <c r="GW183" s="232"/>
      <c r="GX183" s="232"/>
      <c r="GY183" s="233"/>
      <c r="GZ183" s="246" t="str">
        <f>IF(SUMPRODUCT((GW181:GW185)*(GX181:GX185))=0,"",SUMPRODUCT((GW181:GW185)*(GX181:GX185)))</f>
        <v/>
      </c>
      <c r="HC183" s="225"/>
      <c r="HD183" s="225"/>
      <c r="HE183" s="231"/>
      <c r="HF183" s="232"/>
      <c r="HG183" s="232"/>
      <c r="HH183" s="233"/>
      <c r="HI183" s="246" t="str">
        <f>IF(SUMPRODUCT((HF181:HF185)*(HG181:HG185))=0,"",SUMPRODUCT((HF181:HF185)*(HG181:HG185)))</f>
        <v/>
      </c>
    </row>
    <row r="184" spans="4:217" ht="14" hidden="1" outlineLevel="2">
      <c r="D184" s="225"/>
      <c r="E184" s="225"/>
      <c r="F184" s="231"/>
      <c r="G184" s="232"/>
      <c r="H184" s="232"/>
      <c r="I184" s="233"/>
      <c r="J184" s="246" t="str">
        <f>IF(SUMPRODUCT((G181:G185)*(H181:H185))=0,"",SUMPRODUCT((G181:G185)*(H181:H185)))</f>
        <v/>
      </c>
      <c r="M184" s="225"/>
      <c r="N184" s="225"/>
      <c r="O184" s="231"/>
      <c r="P184" s="232"/>
      <c r="Q184" s="232"/>
      <c r="R184" s="233"/>
      <c r="S184" s="246" t="str">
        <f>IF(SUMPRODUCT((P181:P185)*(Q181:Q185))=0,"",SUMPRODUCT((P181:P185)*(Q181:Q185)))</f>
        <v/>
      </c>
      <c r="V184" s="225"/>
      <c r="W184" s="225"/>
      <c r="X184" s="231"/>
      <c r="Y184" s="232"/>
      <c r="Z184" s="232"/>
      <c r="AA184" s="233"/>
      <c r="AB184" s="246" t="str">
        <f>IF(SUMPRODUCT((Y181:Y185)*(Z181:Z185))=0,"",SUMPRODUCT((Y181:Y185)*(Z181:Z185)))</f>
        <v/>
      </c>
      <c r="AE184" s="225"/>
      <c r="AF184" s="225"/>
      <c r="AG184" s="231"/>
      <c r="AH184" s="232"/>
      <c r="AI184" s="232"/>
      <c r="AJ184" s="233"/>
      <c r="AK184" s="246" t="str">
        <f>IF(SUMPRODUCT((AH181:AH185)*(AI181:AI185))=0,"",SUMPRODUCT((AH181:AH185)*(AI181:AI185)))</f>
        <v/>
      </c>
      <c r="AN184" s="225"/>
      <c r="AO184" s="225"/>
      <c r="AP184" s="231"/>
      <c r="AQ184" s="232"/>
      <c r="AR184" s="232"/>
      <c r="AS184" s="233"/>
      <c r="AT184" s="246" t="str">
        <f>IF(SUMPRODUCT((AQ181:AQ185)*(AR181:AR185))=0,"",SUMPRODUCT((AQ181:AQ185)*(AR181:AR185)))</f>
        <v/>
      </c>
      <c r="AW184" s="225"/>
      <c r="AX184" s="225"/>
      <c r="AY184" s="231"/>
      <c r="AZ184" s="232"/>
      <c r="BA184" s="232"/>
      <c r="BB184" s="233"/>
      <c r="BC184" s="246" t="str">
        <f>IF(SUMPRODUCT((AZ181:AZ185)*(BA181:BA185))=0,"",SUMPRODUCT((AZ181:AZ185)*(BA181:BA185)))</f>
        <v/>
      </c>
      <c r="BF184" s="225"/>
      <c r="BG184" s="225"/>
      <c r="BH184" s="231"/>
      <c r="BI184" s="232"/>
      <c r="BJ184" s="232"/>
      <c r="BK184" s="233"/>
      <c r="BL184" s="246" t="str">
        <f>IF(SUMPRODUCT((BI181:BI185)*(BJ181:BJ185))=0,"",SUMPRODUCT((BI181:BI185)*(BJ181:BJ185)))</f>
        <v/>
      </c>
      <c r="BO184" s="225"/>
      <c r="BP184" s="225"/>
      <c r="BQ184" s="231"/>
      <c r="BR184" s="232"/>
      <c r="BS184" s="232"/>
      <c r="BT184" s="233"/>
      <c r="BU184" s="246" t="str">
        <f>IF(SUMPRODUCT((BR181:BR185)*(BS181:BS185))=0,"",SUMPRODUCT((BR181:BR185)*(BS181:BS185)))</f>
        <v/>
      </c>
      <c r="BX184" s="225"/>
      <c r="BY184" s="225"/>
      <c r="BZ184" s="231"/>
      <c r="CA184" s="232"/>
      <c r="CB184" s="232"/>
      <c r="CC184" s="233"/>
      <c r="CD184" s="246" t="str">
        <f>IF(SUMPRODUCT((CA181:CA185)*(CB181:CB185))=0,"",SUMPRODUCT((CA181:CA185)*(CB181:CB185)))</f>
        <v/>
      </c>
      <c r="CG184" s="225"/>
      <c r="CH184" s="225"/>
      <c r="CI184" s="231"/>
      <c r="CJ184" s="232"/>
      <c r="CK184" s="232"/>
      <c r="CL184" s="233"/>
      <c r="CM184" s="246" t="str">
        <f>IF(SUMPRODUCT((CJ181:CJ185)*(CK181:CK185))=0,"",SUMPRODUCT((CJ181:CJ185)*(CK181:CK185)))</f>
        <v/>
      </c>
      <c r="CP184" s="225"/>
      <c r="CQ184" s="225"/>
      <c r="CR184" s="231"/>
      <c r="CS184" s="232"/>
      <c r="CT184" s="232"/>
      <c r="CU184" s="233"/>
      <c r="CV184" s="246" t="str">
        <f>IF(SUMPRODUCT((CS181:CS185)*(CT181:CT185))=0,"",SUMPRODUCT((CS181:CS185)*(CT181:CT185)))</f>
        <v/>
      </c>
      <c r="CY184" s="225"/>
      <c r="CZ184" s="225"/>
      <c r="DA184" s="231"/>
      <c r="DB184" s="232"/>
      <c r="DC184" s="232"/>
      <c r="DD184" s="233"/>
      <c r="DE184" s="246" t="str">
        <f>IF(SUMPRODUCT((DB181:DB185)*(DC181:DC185))=0,"",SUMPRODUCT((DB181:DB185)*(DC181:DC185)))</f>
        <v/>
      </c>
      <c r="DH184" s="225"/>
      <c r="DI184" s="225"/>
      <c r="DJ184" s="231"/>
      <c r="DK184" s="232"/>
      <c r="DL184" s="232"/>
      <c r="DM184" s="233"/>
      <c r="DN184" s="246" t="str">
        <f>IF(SUMPRODUCT((DK181:DK185)*(DL181:DL185))=0,"",SUMPRODUCT((DK181:DK185)*(DL181:DL185)))</f>
        <v/>
      </c>
      <c r="DQ184" s="225"/>
      <c r="DR184" s="225"/>
      <c r="DS184" s="231"/>
      <c r="DT184" s="232"/>
      <c r="DU184" s="232"/>
      <c r="DV184" s="233"/>
      <c r="DW184" s="246" t="str">
        <f>IF(SUMPRODUCT((DT181:DT185)*(DU181:DU185))=0,"",SUMPRODUCT((DT181:DT185)*(DU181:DU185)))</f>
        <v/>
      </c>
      <c r="DZ184" s="225"/>
      <c r="EA184" s="225"/>
      <c r="EB184" s="231"/>
      <c r="EC184" s="232"/>
      <c r="ED184" s="232"/>
      <c r="EE184" s="233"/>
      <c r="EF184" s="246" t="str">
        <f>IF(SUMPRODUCT((EC181:EC185)*(ED181:ED185))=0,"",SUMPRODUCT((EC181:EC185)*(ED181:ED185)))</f>
        <v/>
      </c>
      <c r="EI184" s="225"/>
      <c r="EJ184" s="225"/>
      <c r="EK184" s="231"/>
      <c r="EL184" s="232"/>
      <c r="EM184" s="232"/>
      <c r="EN184" s="233"/>
      <c r="EO184" s="246" t="str">
        <f>IF(SUMPRODUCT((EL181:EL185)*(EM181:EM185))=0,"",SUMPRODUCT((EL181:EL185)*(EM181:EM185)))</f>
        <v/>
      </c>
      <c r="ER184" s="225"/>
      <c r="ES184" s="225"/>
      <c r="ET184" s="231"/>
      <c r="EU184" s="232"/>
      <c r="EV184" s="232"/>
      <c r="EW184" s="233"/>
      <c r="EX184" s="246" t="str">
        <f>IF(SUMPRODUCT((EU181:EU185)*(EV181:EV185))=0,"",SUMPRODUCT((EU181:EU185)*(EV181:EV185)))</f>
        <v/>
      </c>
      <c r="FA184" s="225"/>
      <c r="FB184" s="225"/>
      <c r="FC184" s="231"/>
      <c r="FD184" s="232"/>
      <c r="FE184" s="232"/>
      <c r="FF184" s="233"/>
      <c r="FG184" s="246" t="str">
        <f>IF(SUMPRODUCT((FD181:FD185)*(FE181:FE185))=0,"",SUMPRODUCT((FD181:FD185)*(FE181:FE185)))</f>
        <v/>
      </c>
      <c r="FJ184" s="225"/>
      <c r="FK184" s="225"/>
      <c r="FL184" s="231"/>
      <c r="FM184" s="232"/>
      <c r="FN184" s="232"/>
      <c r="FO184" s="233"/>
      <c r="FP184" s="246" t="str">
        <f>IF(SUMPRODUCT((FM181:FM185)*(FN181:FN185))=0,"",SUMPRODUCT((FM181:FM185)*(FN181:FN185)))</f>
        <v/>
      </c>
      <c r="FS184" s="225"/>
      <c r="FT184" s="225"/>
      <c r="FU184" s="231"/>
      <c r="FV184" s="232"/>
      <c r="FW184" s="232"/>
      <c r="FX184" s="233"/>
      <c r="FY184" s="246" t="str">
        <f>IF(SUMPRODUCT((FV181:FV185)*(FW181:FW185))=0,"",SUMPRODUCT((FV181:FV185)*(FW181:FW185)))</f>
        <v/>
      </c>
      <c r="GB184" s="225"/>
      <c r="GC184" s="225"/>
      <c r="GD184" s="231"/>
      <c r="GE184" s="232"/>
      <c r="GF184" s="232"/>
      <c r="GG184" s="233"/>
      <c r="GH184" s="246" t="str">
        <f>IF(SUMPRODUCT((GE181:GE185)*(GF181:GF185))=0,"",SUMPRODUCT((GE181:GE185)*(GF181:GF185)))</f>
        <v/>
      </c>
      <c r="GK184" s="225"/>
      <c r="GL184" s="225"/>
      <c r="GM184" s="231"/>
      <c r="GN184" s="232"/>
      <c r="GO184" s="232"/>
      <c r="GP184" s="233"/>
      <c r="GQ184" s="246" t="str">
        <f>IF(SUMPRODUCT((GN181:GN185)*(GO181:GO185))=0,"",SUMPRODUCT((GN181:GN185)*(GO181:GO185)))</f>
        <v/>
      </c>
      <c r="GT184" s="225"/>
      <c r="GU184" s="225"/>
      <c r="GV184" s="231"/>
      <c r="GW184" s="232"/>
      <c r="GX184" s="232"/>
      <c r="GY184" s="233"/>
      <c r="GZ184" s="246" t="str">
        <f>IF(SUMPRODUCT((GW181:GW185)*(GX181:GX185))=0,"",SUMPRODUCT((GW181:GW185)*(GX181:GX185)))</f>
        <v/>
      </c>
      <c r="HC184" s="225"/>
      <c r="HD184" s="225"/>
      <c r="HE184" s="231"/>
      <c r="HF184" s="232"/>
      <c r="HG184" s="232"/>
      <c r="HH184" s="233"/>
      <c r="HI184" s="246" t="str">
        <f>IF(SUMPRODUCT((HF181:HF185)*(HG181:HG185))=0,"",SUMPRODUCT((HF181:HF185)*(HG181:HG185)))</f>
        <v/>
      </c>
    </row>
    <row r="185" spans="4:217" ht="14" hidden="1" outlineLevel="2">
      <c r="D185" s="225"/>
      <c r="E185" s="225"/>
      <c r="F185" s="231"/>
      <c r="G185" s="232"/>
      <c r="H185" s="232"/>
      <c r="I185" s="233"/>
      <c r="J185" s="246" t="str">
        <f>IF(SUMPRODUCT((G181:G185)*(H181:H185))=0,"",SUMPRODUCT((G181:G185)*(H181:H185)))</f>
        <v/>
      </c>
      <c r="M185" s="225"/>
      <c r="N185" s="225"/>
      <c r="O185" s="231"/>
      <c r="P185" s="232"/>
      <c r="Q185" s="232"/>
      <c r="R185" s="233"/>
      <c r="S185" s="246" t="str">
        <f>IF(SUMPRODUCT((P181:P185)*(Q181:Q185))=0,"",SUMPRODUCT((P181:P185)*(Q181:Q185)))</f>
        <v/>
      </c>
      <c r="V185" s="225"/>
      <c r="W185" s="225"/>
      <c r="X185" s="231"/>
      <c r="Y185" s="232"/>
      <c r="Z185" s="232"/>
      <c r="AA185" s="233"/>
      <c r="AB185" s="246" t="str">
        <f>IF(SUMPRODUCT((Y181:Y185)*(Z181:Z185))=0,"",SUMPRODUCT((Y181:Y185)*(Z181:Z185)))</f>
        <v/>
      </c>
      <c r="AE185" s="225"/>
      <c r="AF185" s="225"/>
      <c r="AG185" s="231"/>
      <c r="AH185" s="232"/>
      <c r="AI185" s="232"/>
      <c r="AJ185" s="233"/>
      <c r="AK185" s="246" t="str">
        <f>IF(SUMPRODUCT((AH181:AH185)*(AI181:AI185))=0,"",SUMPRODUCT((AH181:AH185)*(AI181:AI185)))</f>
        <v/>
      </c>
      <c r="AN185" s="225"/>
      <c r="AO185" s="225"/>
      <c r="AP185" s="231"/>
      <c r="AQ185" s="232"/>
      <c r="AR185" s="232"/>
      <c r="AS185" s="233"/>
      <c r="AT185" s="246" t="str">
        <f>IF(SUMPRODUCT((AQ181:AQ185)*(AR181:AR185))=0,"",SUMPRODUCT((AQ181:AQ185)*(AR181:AR185)))</f>
        <v/>
      </c>
      <c r="AW185" s="225"/>
      <c r="AX185" s="225"/>
      <c r="AY185" s="231"/>
      <c r="AZ185" s="232"/>
      <c r="BA185" s="232"/>
      <c r="BB185" s="233"/>
      <c r="BC185" s="246" t="str">
        <f>IF(SUMPRODUCT((AZ181:AZ185)*(BA181:BA185))=0,"",SUMPRODUCT((AZ181:AZ185)*(BA181:BA185)))</f>
        <v/>
      </c>
      <c r="BF185" s="225"/>
      <c r="BG185" s="225"/>
      <c r="BH185" s="231"/>
      <c r="BI185" s="232"/>
      <c r="BJ185" s="232"/>
      <c r="BK185" s="233"/>
      <c r="BL185" s="246" t="str">
        <f>IF(SUMPRODUCT((BI181:BI185)*(BJ181:BJ185))=0,"",SUMPRODUCT((BI181:BI185)*(BJ181:BJ185)))</f>
        <v/>
      </c>
      <c r="BO185" s="225"/>
      <c r="BP185" s="225"/>
      <c r="BQ185" s="231"/>
      <c r="BR185" s="232"/>
      <c r="BS185" s="232"/>
      <c r="BT185" s="233"/>
      <c r="BU185" s="246" t="str">
        <f>IF(SUMPRODUCT((BR181:BR185)*(BS181:BS185))=0,"",SUMPRODUCT((BR181:BR185)*(BS181:BS185)))</f>
        <v/>
      </c>
      <c r="BX185" s="225"/>
      <c r="BY185" s="225"/>
      <c r="BZ185" s="231"/>
      <c r="CA185" s="232"/>
      <c r="CB185" s="232"/>
      <c r="CC185" s="233"/>
      <c r="CD185" s="246" t="str">
        <f>IF(SUMPRODUCT((CA181:CA185)*(CB181:CB185))=0,"",SUMPRODUCT((CA181:CA185)*(CB181:CB185)))</f>
        <v/>
      </c>
      <c r="CG185" s="225"/>
      <c r="CH185" s="225"/>
      <c r="CI185" s="231"/>
      <c r="CJ185" s="232"/>
      <c r="CK185" s="232"/>
      <c r="CL185" s="233"/>
      <c r="CM185" s="246" t="str">
        <f>IF(SUMPRODUCT((CJ181:CJ185)*(CK181:CK185))=0,"",SUMPRODUCT((CJ181:CJ185)*(CK181:CK185)))</f>
        <v/>
      </c>
      <c r="CP185" s="225"/>
      <c r="CQ185" s="225"/>
      <c r="CR185" s="231"/>
      <c r="CS185" s="232"/>
      <c r="CT185" s="232"/>
      <c r="CU185" s="233"/>
      <c r="CV185" s="246" t="str">
        <f>IF(SUMPRODUCT((CS181:CS185)*(CT181:CT185))=0,"",SUMPRODUCT((CS181:CS185)*(CT181:CT185)))</f>
        <v/>
      </c>
      <c r="CY185" s="225"/>
      <c r="CZ185" s="225"/>
      <c r="DA185" s="231"/>
      <c r="DB185" s="232"/>
      <c r="DC185" s="232"/>
      <c r="DD185" s="233"/>
      <c r="DE185" s="246" t="str">
        <f>IF(SUMPRODUCT((DB181:DB185)*(DC181:DC185))=0,"",SUMPRODUCT((DB181:DB185)*(DC181:DC185)))</f>
        <v/>
      </c>
      <c r="DH185" s="225"/>
      <c r="DI185" s="225"/>
      <c r="DJ185" s="231"/>
      <c r="DK185" s="232"/>
      <c r="DL185" s="232"/>
      <c r="DM185" s="233"/>
      <c r="DN185" s="246" t="str">
        <f>IF(SUMPRODUCT((DK181:DK185)*(DL181:DL185))=0,"",SUMPRODUCT((DK181:DK185)*(DL181:DL185)))</f>
        <v/>
      </c>
      <c r="DQ185" s="225"/>
      <c r="DR185" s="225"/>
      <c r="DS185" s="231"/>
      <c r="DT185" s="232"/>
      <c r="DU185" s="232"/>
      <c r="DV185" s="233"/>
      <c r="DW185" s="246" t="str">
        <f>IF(SUMPRODUCT((DT181:DT185)*(DU181:DU185))=0,"",SUMPRODUCT((DT181:DT185)*(DU181:DU185)))</f>
        <v/>
      </c>
      <c r="DZ185" s="225"/>
      <c r="EA185" s="225"/>
      <c r="EB185" s="231"/>
      <c r="EC185" s="232"/>
      <c r="ED185" s="232"/>
      <c r="EE185" s="233"/>
      <c r="EF185" s="246" t="str">
        <f>IF(SUMPRODUCT((EC181:EC185)*(ED181:ED185))=0,"",SUMPRODUCT((EC181:EC185)*(ED181:ED185)))</f>
        <v/>
      </c>
      <c r="EI185" s="225"/>
      <c r="EJ185" s="225"/>
      <c r="EK185" s="231"/>
      <c r="EL185" s="232"/>
      <c r="EM185" s="232"/>
      <c r="EN185" s="233"/>
      <c r="EO185" s="246" t="str">
        <f>IF(SUMPRODUCT((EL181:EL185)*(EM181:EM185))=0,"",SUMPRODUCT((EL181:EL185)*(EM181:EM185)))</f>
        <v/>
      </c>
      <c r="ER185" s="225"/>
      <c r="ES185" s="225"/>
      <c r="ET185" s="231"/>
      <c r="EU185" s="232"/>
      <c r="EV185" s="232"/>
      <c r="EW185" s="233"/>
      <c r="EX185" s="246" t="str">
        <f>IF(SUMPRODUCT((EU181:EU185)*(EV181:EV185))=0,"",SUMPRODUCT((EU181:EU185)*(EV181:EV185)))</f>
        <v/>
      </c>
      <c r="FA185" s="225"/>
      <c r="FB185" s="225"/>
      <c r="FC185" s="231"/>
      <c r="FD185" s="232"/>
      <c r="FE185" s="232"/>
      <c r="FF185" s="233"/>
      <c r="FG185" s="246" t="str">
        <f>IF(SUMPRODUCT((FD181:FD185)*(FE181:FE185))=0,"",SUMPRODUCT((FD181:FD185)*(FE181:FE185)))</f>
        <v/>
      </c>
      <c r="FJ185" s="225"/>
      <c r="FK185" s="225"/>
      <c r="FL185" s="231"/>
      <c r="FM185" s="232"/>
      <c r="FN185" s="232"/>
      <c r="FO185" s="233"/>
      <c r="FP185" s="246" t="str">
        <f>IF(SUMPRODUCT((FM181:FM185)*(FN181:FN185))=0,"",SUMPRODUCT((FM181:FM185)*(FN181:FN185)))</f>
        <v/>
      </c>
      <c r="FS185" s="225"/>
      <c r="FT185" s="225"/>
      <c r="FU185" s="231"/>
      <c r="FV185" s="232"/>
      <c r="FW185" s="232"/>
      <c r="FX185" s="233"/>
      <c r="FY185" s="246" t="str">
        <f>IF(SUMPRODUCT((FV181:FV185)*(FW181:FW185))=0,"",SUMPRODUCT((FV181:FV185)*(FW181:FW185)))</f>
        <v/>
      </c>
      <c r="GB185" s="225"/>
      <c r="GC185" s="225"/>
      <c r="GD185" s="231"/>
      <c r="GE185" s="232"/>
      <c r="GF185" s="232"/>
      <c r="GG185" s="233"/>
      <c r="GH185" s="246" t="str">
        <f>IF(SUMPRODUCT((GE181:GE185)*(GF181:GF185))=0,"",SUMPRODUCT((GE181:GE185)*(GF181:GF185)))</f>
        <v/>
      </c>
      <c r="GK185" s="225"/>
      <c r="GL185" s="225"/>
      <c r="GM185" s="231"/>
      <c r="GN185" s="232"/>
      <c r="GO185" s="232"/>
      <c r="GP185" s="233"/>
      <c r="GQ185" s="246" t="str">
        <f>IF(SUMPRODUCT((GN181:GN185)*(GO181:GO185))=0,"",SUMPRODUCT((GN181:GN185)*(GO181:GO185)))</f>
        <v/>
      </c>
      <c r="GT185" s="225"/>
      <c r="GU185" s="225"/>
      <c r="GV185" s="231"/>
      <c r="GW185" s="232"/>
      <c r="GX185" s="232"/>
      <c r="GY185" s="233"/>
      <c r="GZ185" s="246" t="str">
        <f>IF(SUMPRODUCT((GW181:GW185)*(GX181:GX185))=0,"",SUMPRODUCT((GW181:GW185)*(GX181:GX185)))</f>
        <v/>
      </c>
      <c r="HC185" s="225"/>
      <c r="HD185" s="225"/>
      <c r="HE185" s="231"/>
      <c r="HF185" s="232"/>
      <c r="HG185" s="232"/>
      <c r="HH185" s="233"/>
      <c r="HI185" s="246" t="str">
        <f>IF(SUMPRODUCT((HF181:HF185)*(HG181:HG185))=0,"",SUMPRODUCT((HF181:HF185)*(HG181:HG185)))</f>
        <v/>
      </c>
    </row>
    <row r="186" spans="4:217" ht="14" hidden="1" outlineLevel="1">
      <c r="D186" s="225"/>
      <c r="E186" s="225"/>
      <c r="F186" s="234"/>
      <c r="G186" s="227"/>
      <c r="H186" s="227"/>
      <c r="I186" s="228"/>
      <c r="J186" s="228"/>
      <c r="M186" s="225"/>
      <c r="N186" s="225"/>
      <c r="O186" s="234"/>
      <c r="P186" s="227"/>
      <c r="Q186" s="227"/>
      <c r="R186" s="228"/>
      <c r="S186" s="228"/>
      <c r="V186" s="225"/>
      <c r="W186" s="225"/>
      <c r="X186" s="234"/>
      <c r="Y186" s="227"/>
      <c r="Z186" s="227"/>
      <c r="AA186" s="228"/>
      <c r="AB186" s="228"/>
      <c r="AE186" s="225"/>
      <c r="AF186" s="225"/>
      <c r="AG186" s="234"/>
      <c r="AH186" s="227"/>
      <c r="AI186" s="227"/>
      <c r="AJ186" s="228"/>
      <c r="AK186" s="228"/>
      <c r="AN186" s="225"/>
      <c r="AO186" s="225"/>
      <c r="AP186" s="234"/>
      <c r="AQ186" s="227"/>
      <c r="AR186" s="227"/>
      <c r="AS186" s="228"/>
      <c r="AT186" s="228"/>
      <c r="AW186" s="225"/>
      <c r="AX186" s="225"/>
      <c r="AY186" s="234"/>
      <c r="AZ186" s="227"/>
      <c r="BA186" s="227"/>
      <c r="BB186" s="228"/>
      <c r="BC186" s="228"/>
      <c r="BF186" s="225"/>
      <c r="BG186" s="225"/>
      <c r="BH186" s="234"/>
      <c r="BI186" s="227"/>
      <c r="BJ186" s="227"/>
      <c r="BK186" s="228"/>
      <c r="BL186" s="228"/>
      <c r="BO186" s="225"/>
      <c r="BP186" s="225"/>
      <c r="BQ186" s="234"/>
      <c r="BR186" s="227"/>
      <c r="BS186" s="227"/>
      <c r="BT186" s="228"/>
      <c r="BU186" s="228"/>
      <c r="BX186" s="225"/>
      <c r="BY186" s="225"/>
      <c r="BZ186" s="234"/>
      <c r="CA186" s="227"/>
      <c r="CB186" s="227"/>
      <c r="CC186" s="228"/>
      <c r="CD186" s="228"/>
      <c r="CG186" s="225"/>
      <c r="CH186" s="225"/>
      <c r="CI186" s="234"/>
      <c r="CJ186" s="227"/>
      <c r="CK186" s="227"/>
      <c r="CL186" s="228"/>
      <c r="CM186" s="228"/>
      <c r="CP186" s="225"/>
      <c r="CQ186" s="225"/>
      <c r="CR186" s="234"/>
      <c r="CS186" s="227"/>
      <c r="CT186" s="227"/>
      <c r="CU186" s="228"/>
      <c r="CV186" s="228"/>
      <c r="CY186" s="225"/>
      <c r="CZ186" s="225"/>
      <c r="DA186" s="234"/>
      <c r="DB186" s="227"/>
      <c r="DC186" s="227"/>
      <c r="DD186" s="228"/>
      <c r="DE186" s="228"/>
      <c r="DH186" s="225"/>
      <c r="DI186" s="225"/>
      <c r="DJ186" s="234"/>
      <c r="DK186" s="227"/>
      <c r="DL186" s="227"/>
      <c r="DM186" s="228"/>
      <c r="DN186" s="228"/>
      <c r="DQ186" s="225"/>
      <c r="DR186" s="225"/>
      <c r="DS186" s="234"/>
      <c r="DT186" s="227"/>
      <c r="DU186" s="227"/>
      <c r="DV186" s="228"/>
      <c r="DW186" s="228"/>
      <c r="DZ186" s="225"/>
      <c r="EA186" s="225"/>
      <c r="EB186" s="234"/>
      <c r="EC186" s="227"/>
      <c r="ED186" s="227"/>
      <c r="EE186" s="228"/>
      <c r="EF186" s="228"/>
      <c r="EI186" s="225"/>
      <c r="EJ186" s="225"/>
      <c r="EK186" s="234"/>
      <c r="EL186" s="227"/>
      <c r="EM186" s="227"/>
      <c r="EN186" s="228"/>
      <c r="EO186" s="228"/>
      <c r="ER186" s="225"/>
      <c r="ES186" s="225"/>
      <c r="ET186" s="234"/>
      <c r="EU186" s="227"/>
      <c r="EV186" s="227"/>
      <c r="EW186" s="228"/>
      <c r="EX186" s="228"/>
      <c r="FA186" s="225"/>
      <c r="FB186" s="225"/>
      <c r="FC186" s="234"/>
      <c r="FD186" s="227"/>
      <c r="FE186" s="227"/>
      <c r="FF186" s="228"/>
      <c r="FG186" s="228"/>
      <c r="FJ186" s="225"/>
      <c r="FK186" s="225"/>
      <c r="FL186" s="234"/>
      <c r="FM186" s="227"/>
      <c r="FN186" s="227"/>
      <c r="FO186" s="228"/>
      <c r="FP186" s="228"/>
      <c r="FS186" s="225"/>
      <c r="FT186" s="225"/>
      <c r="FU186" s="234"/>
      <c r="FV186" s="227"/>
      <c r="FW186" s="227"/>
      <c r="FX186" s="228"/>
      <c r="FY186" s="228"/>
      <c r="GB186" s="225"/>
      <c r="GC186" s="225"/>
      <c r="GD186" s="234"/>
      <c r="GE186" s="227"/>
      <c r="GF186" s="227"/>
      <c r="GG186" s="228"/>
      <c r="GH186" s="228"/>
      <c r="GK186" s="225"/>
      <c r="GL186" s="225"/>
      <c r="GM186" s="234"/>
      <c r="GN186" s="227"/>
      <c r="GO186" s="227"/>
      <c r="GP186" s="228"/>
      <c r="GQ186" s="228"/>
      <c r="GT186" s="225"/>
      <c r="GU186" s="225"/>
      <c r="GV186" s="234"/>
      <c r="GW186" s="227"/>
      <c r="GX186" s="227"/>
      <c r="GY186" s="228"/>
      <c r="GZ186" s="228"/>
      <c r="HC186" s="225"/>
      <c r="HD186" s="225"/>
      <c r="HE186" s="234"/>
      <c r="HF186" s="227"/>
      <c r="HG186" s="227"/>
      <c r="HH186" s="228"/>
      <c r="HI186" s="228"/>
    </row>
    <row r="187" spans="4:217" ht="14" hidden="1" outlineLevel="1">
      <c r="D187" s="225"/>
      <c r="E187" s="225"/>
      <c r="F187" s="241" t="s">
        <v>136</v>
      </c>
      <c r="G187" s="242" t="s">
        <v>451</v>
      </c>
      <c r="H187" s="242" t="s">
        <v>146</v>
      </c>
      <c r="I187" s="242" t="s">
        <v>142</v>
      </c>
      <c r="J187" s="242" t="s">
        <v>452</v>
      </c>
      <c r="M187" s="225"/>
      <c r="N187" s="225"/>
      <c r="O187" s="241" t="s">
        <v>136</v>
      </c>
      <c r="P187" s="242" t="s">
        <v>451</v>
      </c>
      <c r="Q187" s="242" t="s">
        <v>146</v>
      </c>
      <c r="R187" s="242" t="s">
        <v>142</v>
      </c>
      <c r="S187" s="242" t="s">
        <v>452</v>
      </c>
      <c r="V187" s="225"/>
      <c r="W187" s="225"/>
      <c r="X187" s="241" t="s">
        <v>136</v>
      </c>
      <c r="Y187" s="242" t="s">
        <v>451</v>
      </c>
      <c r="Z187" s="242" t="s">
        <v>146</v>
      </c>
      <c r="AA187" s="242" t="s">
        <v>142</v>
      </c>
      <c r="AB187" s="242" t="s">
        <v>452</v>
      </c>
      <c r="AE187" s="225"/>
      <c r="AF187" s="225"/>
      <c r="AG187" s="241" t="s">
        <v>136</v>
      </c>
      <c r="AH187" s="242" t="s">
        <v>451</v>
      </c>
      <c r="AI187" s="242" t="s">
        <v>146</v>
      </c>
      <c r="AJ187" s="242" t="s">
        <v>142</v>
      </c>
      <c r="AK187" s="242" t="s">
        <v>452</v>
      </c>
      <c r="AN187" s="225"/>
      <c r="AO187" s="225"/>
      <c r="AP187" s="241" t="s">
        <v>136</v>
      </c>
      <c r="AQ187" s="242" t="s">
        <v>451</v>
      </c>
      <c r="AR187" s="242" t="s">
        <v>146</v>
      </c>
      <c r="AS187" s="242" t="s">
        <v>142</v>
      </c>
      <c r="AT187" s="242" t="s">
        <v>452</v>
      </c>
      <c r="AW187" s="225"/>
      <c r="AX187" s="225"/>
      <c r="AY187" s="241" t="s">
        <v>136</v>
      </c>
      <c r="AZ187" s="242" t="s">
        <v>451</v>
      </c>
      <c r="BA187" s="242" t="s">
        <v>146</v>
      </c>
      <c r="BB187" s="242" t="s">
        <v>142</v>
      </c>
      <c r="BC187" s="242" t="s">
        <v>452</v>
      </c>
      <c r="BF187" s="225"/>
      <c r="BG187" s="225"/>
      <c r="BH187" s="241" t="s">
        <v>136</v>
      </c>
      <c r="BI187" s="242" t="s">
        <v>451</v>
      </c>
      <c r="BJ187" s="242" t="s">
        <v>146</v>
      </c>
      <c r="BK187" s="242" t="s">
        <v>142</v>
      </c>
      <c r="BL187" s="242" t="s">
        <v>452</v>
      </c>
      <c r="BO187" s="225"/>
      <c r="BP187" s="225"/>
      <c r="BQ187" s="241" t="s">
        <v>136</v>
      </c>
      <c r="BR187" s="242" t="s">
        <v>451</v>
      </c>
      <c r="BS187" s="242" t="s">
        <v>146</v>
      </c>
      <c r="BT187" s="242" t="s">
        <v>142</v>
      </c>
      <c r="BU187" s="242" t="s">
        <v>452</v>
      </c>
      <c r="BX187" s="225"/>
      <c r="BY187" s="225"/>
      <c r="BZ187" s="241" t="s">
        <v>136</v>
      </c>
      <c r="CA187" s="242" t="s">
        <v>451</v>
      </c>
      <c r="CB187" s="242" t="s">
        <v>146</v>
      </c>
      <c r="CC187" s="242" t="s">
        <v>142</v>
      </c>
      <c r="CD187" s="242" t="s">
        <v>452</v>
      </c>
      <c r="CG187" s="225"/>
      <c r="CH187" s="225"/>
      <c r="CI187" s="241" t="s">
        <v>136</v>
      </c>
      <c r="CJ187" s="242" t="s">
        <v>451</v>
      </c>
      <c r="CK187" s="242" t="s">
        <v>146</v>
      </c>
      <c r="CL187" s="242" t="s">
        <v>142</v>
      </c>
      <c r="CM187" s="242" t="s">
        <v>452</v>
      </c>
      <c r="CP187" s="225"/>
      <c r="CQ187" s="225"/>
      <c r="CR187" s="241" t="s">
        <v>136</v>
      </c>
      <c r="CS187" s="242" t="s">
        <v>451</v>
      </c>
      <c r="CT187" s="242" t="s">
        <v>146</v>
      </c>
      <c r="CU187" s="242" t="s">
        <v>142</v>
      </c>
      <c r="CV187" s="242" t="s">
        <v>452</v>
      </c>
      <c r="CY187" s="225"/>
      <c r="CZ187" s="225"/>
      <c r="DA187" s="241" t="s">
        <v>136</v>
      </c>
      <c r="DB187" s="242" t="s">
        <v>451</v>
      </c>
      <c r="DC187" s="242" t="s">
        <v>146</v>
      </c>
      <c r="DD187" s="242" t="s">
        <v>142</v>
      </c>
      <c r="DE187" s="242" t="s">
        <v>452</v>
      </c>
      <c r="DH187" s="225"/>
      <c r="DI187" s="225"/>
      <c r="DJ187" s="241" t="s">
        <v>136</v>
      </c>
      <c r="DK187" s="242" t="s">
        <v>451</v>
      </c>
      <c r="DL187" s="242" t="s">
        <v>146</v>
      </c>
      <c r="DM187" s="242" t="s">
        <v>142</v>
      </c>
      <c r="DN187" s="242" t="s">
        <v>452</v>
      </c>
      <c r="DQ187" s="225"/>
      <c r="DR187" s="225"/>
      <c r="DS187" s="241" t="s">
        <v>136</v>
      </c>
      <c r="DT187" s="242" t="s">
        <v>451</v>
      </c>
      <c r="DU187" s="242" t="s">
        <v>146</v>
      </c>
      <c r="DV187" s="242" t="s">
        <v>142</v>
      </c>
      <c r="DW187" s="242" t="s">
        <v>452</v>
      </c>
      <c r="DZ187" s="225"/>
      <c r="EA187" s="225"/>
      <c r="EB187" s="241" t="s">
        <v>136</v>
      </c>
      <c r="EC187" s="242" t="s">
        <v>451</v>
      </c>
      <c r="ED187" s="242" t="s">
        <v>146</v>
      </c>
      <c r="EE187" s="242" t="s">
        <v>142</v>
      </c>
      <c r="EF187" s="242" t="s">
        <v>452</v>
      </c>
      <c r="EI187" s="225"/>
      <c r="EJ187" s="225"/>
      <c r="EK187" s="241" t="s">
        <v>136</v>
      </c>
      <c r="EL187" s="242" t="s">
        <v>451</v>
      </c>
      <c r="EM187" s="242" t="s">
        <v>146</v>
      </c>
      <c r="EN187" s="242" t="s">
        <v>142</v>
      </c>
      <c r="EO187" s="242" t="s">
        <v>452</v>
      </c>
      <c r="ER187" s="225"/>
      <c r="ES187" s="225"/>
      <c r="ET187" s="241" t="s">
        <v>136</v>
      </c>
      <c r="EU187" s="242" t="s">
        <v>451</v>
      </c>
      <c r="EV187" s="242" t="s">
        <v>146</v>
      </c>
      <c r="EW187" s="242" t="s">
        <v>142</v>
      </c>
      <c r="EX187" s="242" t="s">
        <v>452</v>
      </c>
      <c r="FA187" s="225"/>
      <c r="FB187" s="225"/>
      <c r="FC187" s="241" t="s">
        <v>136</v>
      </c>
      <c r="FD187" s="242" t="s">
        <v>451</v>
      </c>
      <c r="FE187" s="242" t="s">
        <v>146</v>
      </c>
      <c r="FF187" s="242" t="s">
        <v>142</v>
      </c>
      <c r="FG187" s="242" t="s">
        <v>452</v>
      </c>
      <c r="FJ187" s="225"/>
      <c r="FK187" s="225"/>
      <c r="FL187" s="241" t="s">
        <v>136</v>
      </c>
      <c r="FM187" s="242" t="s">
        <v>451</v>
      </c>
      <c r="FN187" s="242" t="s">
        <v>146</v>
      </c>
      <c r="FO187" s="242" t="s">
        <v>142</v>
      </c>
      <c r="FP187" s="242" t="s">
        <v>452</v>
      </c>
      <c r="FS187" s="225"/>
      <c r="FT187" s="225"/>
      <c r="FU187" s="241" t="s">
        <v>136</v>
      </c>
      <c r="FV187" s="242" t="s">
        <v>451</v>
      </c>
      <c r="FW187" s="242" t="s">
        <v>146</v>
      </c>
      <c r="FX187" s="242" t="s">
        <v>142</v>
      </c>
      <c r="FY187" s="242" t="s">
        <v>452</v>
      </c>
      <c r="GB187" s="225"/>
      <c r="GC187" s="225"/>
      <c r="GD187" s="241" t="s">
        <v>136</v>
      </c>
      <c r="GE187" s="242" t="s">
        <v>451</v>
      </c>
      <c r="GF187" s="242" t="s">
        <v>146</v>
      </c>
      <c r="GG187" s="242" t="s">
        <v>142</v>
      </c>
      <c r="GH187" s="242" t="s">
        <v>452</v>
      </c>
      <c r="GK187" s="225"/>
      <c r="GL187" s="225"/>
      <c r="GM187" s="241" t="s">
        <v>136</v>
      </c>
      <c r="GN187" s="242" t="s">
        <v>451</v>
      </c>
      <c r="GO187" s="242" t="s">
        <v>146</v>
      </c>
      <c r="GP187" s="242" t="s">
        <v>142</v>
      </c>
      <c r="GQ187" s="242" t="s">
        <v>452</v>
      </c>
      <c r="GT187" s="225"/>
      <c r="GU187" s="225"/>
      <c r="GV187" s="241" t="s">
        <v>136</v>
      </c>
      <c r="GW187" s="242" t="s">
        <v>451</v>
      </c>
      <c r="GX187" s="242" t="s">
        <v>146</v>
      </c>
      <c r="GY187" s="242" t="s">
        <v>142</v>
      </c>
      <c r="GZ187" s="242" t="s">
        <v>452</v>
      </c>
      <c r="HC187" s="225"/>
      <c r="HD187" s="225"/>
      <c r="HE187" s="241" t="s">
        <v>136</v>
      </c>
      <c r="HF187" s="242" t="s">
        <v>451</v>
      </c>
      <c r="HG187" s="242" t="s">
        <v>146</v>
      </c>
      <c r="HH187" s="242" t="s">
        <v>142</v>
      </c>
      <c r="HI187" s="242" t="s">
        <v>452</v>
      </c>
    </row>
    <row r="188" spans="4:217" ht="14" hidden="1" outlineLevel="1">
      <c r="D188" s="225"/>
      <c r="E188" s="225"/>
      <c r="F188" s="231"/>
      <c r="G188" s="232"/>
      <c r="H188" s="232"/>
      <c r="I188" s="233"/>
      <c r="J188" s="246" t="str">
        <f>IF(SUMPRODUCT((G188:G192)*(H188:H192))=0,"",SUMPRODUCT((G188:G192)*(H188:H192)))</f>
        <v/>
      </c>
      <c r="M188" s="225"/>
      <c r="N188" s="225"/>
      <c r="O188" s="231"/>
      <c r="P188" s="232"/>
      <c r="Q188" s="232"/>
      <c r="R188" s="233"/>
      <c r="S188" s="246" t="str">
        <f>IF(SUMPRODUCT((P188:P192)*(Q188:Q192))=0,"",SUMPRODUCT((P188:P192)*(Q188:Q192)))</f>
        <v/>
      </c>
      <c r="V188" s="225"/>
      <c r="W188" s="225"/>
      <c r="X188" s="231"/>
      <c r="Y188" s="232"/>
      <c r="Z188" s="232"/>
      <c r="AA188" s="233"/>
      <c r="AB188" s="246" t="str">
        <f>IF(SUMPRODUCT((Y188:Y192)*(Z188:Z192))=0,"",SUMPRODUCT((Y188:Y192)*(Z188:Z192)))</f>
        <v/>
      </c>
      <c r="AE188" s="225"/>
      <c r="AF188" s="225"/>
      <c r="AG188" s="231"/>
      <c r="AH188" s="232"/>
      <c r="AI188" s="232"/>
      <c r="AJ188" s="233"/>
      <c r="AK188" s="246" t="str">
        <f>IF(SUMPRODUCT((AH188:AH192)*(AI188:AI192))=0,"",SUMPRODUCT((AH188:AH192)*(AI188:AI192)))</f>
        <v/>
      </c>
      <c r="AN188" s="225"/>
      <c r="AO188" s="225"/>
      <c r="AP188" s="231"/>
      <c r="AQ188" s="232"/>
      <c r="AR188" s="232"/>
      <c r="AS188" s="233"/>
      <c r="AT188" s="246" t="str">
        <f>IF(SUMPRODUCT((AQ188:AQ192)*(AR188:AR192))=0,"",SUMPRODUCT((AQ188:AQ192)*(AR188:AR192)))</f>
        <v/>
      </c>
      <c r="AW188" s="225"/>
      <c r="AX188" s="225"/>
      <c r="AY188" s="231"/>
      <c r="AZ188" s="232"/>
      <c r="BA188" s="232"/>
      <c r="BB188" s="233"/>
      <c r="BC188" s="246" t="str">
        <f>IF(SUMPRODUCT((AZ188:AZ192)*(BA188:BA192))=0,"",SUMPRODUCT((AZ188:AZ192)*(BA188:BA192)))</f>
        <v/>
      </c>
      <c r="BF188" s="225"/>
      <c r="BG188" s="225"/>
      <c r="BH188" s="231"/>
      <c r="BI188" s="232"/>
      <c r="BJ188" s="232"/>
      <c r="BK188" s="233"/>
      <c r="BL188" s="246" t="str">
        <f>IF(SUMPRODUCT((BI188:BI192)*(BJ188:BJ192))=0,"",SUMPRODUCT((BI188:BI192)*(BJ188:BJ192)))</f>
        <v/>
      </c>
      <c r="BO188" s="225"/>
      <c r="BP188" s="225"/>
      <c r="BQ188" s="231"/>
      <c r="BR188" s="232"/>
      <c r="BS188" s="232"/>
      <c r="BT188" s="233"/>
      <c r="BU188" s="246" t="str">
        <f>IF(SUMPRODUCT((BR188:BR192)*(BS188:BS192))=0,"",SUMPRODUCT((BR188:BR192)*(BS188:BS192)))</f>
        <v/>
      </c>
      <c r="BX188" s="225"/>
      <c r="BY188" s="225"/>
      <c r="BZ188" s="231"/>
      <c r="CA188" s="232"/>
      <c r="CB188" s="232"/>
      <c r="CC188" s="233"/>
      <c r="CD188" s="246" t="str">
        <f>IF(SUMPRODUCT((CA188:CA192)*(CB188:CB192))=0,"",SUMPRODUCT((CA188:CA192)*(CB188:CB192)))</f>
        <v/>
      </c>
      <c r="CG188" s="225"/>
      <c r="CH188" s="225"/>
      <c r="CI188" s="231"/>
      <c r="CJ188" s="232"/>
      <c r="CK188" s="232"/>
      <c r="CL188" s="233"/>
      <c r="CM188" s="246" t="str">
        <f>IF(SUMPRODUCT((CJ188:CJ192)*(CK188:CK192))=0,"",SUMPRODUCT((CJ188:CJ192)*(CK188:CK192)))</f>
        <v/>
      </c>
      <c r="CP188" s="225"/>
      <c r="CQ188" s="225"/>
      <c r="CR188" s="231"/>
      <c r="CS188" s="232"/>
      <c r="CT188" s="232"/>
      <c r="CU188" s="233"/>
      <c r="CV188" s="246" t="str">
        <f>IF(SUMPRODUCT((CS188:CS192)*(CT188:CT192))=0,"",SUMPRODUCT((CS188:CS192)*(CT188:CT192)))</f>
        <v/>
      </c>
      <c r="CY188" s="225"/>
      <c r="CZ188" s="225"/>
      <c r="DA188" s="231"/>
      <c r="DB188" s="232"/>
      <c r="DC188" s="232"/>
      <c r="DD188" s="233"/>
      <c r="DE188" s="246" t="str">
        <f>IF(SUMPRODUCT((DB188:DB192)*(DC188:DC192))=0,"",SUMPRODUCT((DB188:DB192)*(DC188:DC192)))</f>
        <v/>
      </c>
      <c r="DH188" s="225"/>
      <c r="DI188" s="225"/>
      <c r="DJ188" s="231"/>
      <c r="DK188" s="232"/>
      <c r="DL188" s="232"/>
      <c r="DM188" s="233"/>
      <c r="DN188" s="246" t="str">
        <f>IF(SUMPRODUCT((DK188:DK192)*(DL188:DL192))=0,"",SUMPRODUCT((DK188:DK192)*(DL188:DL192)))</f>
        <v/>
      </c>
      <c r="DQ188" s="225"/>
      <c r="DR188" s="225"/>
      <c r="DS188" s="231"/>
      <c r="DT188" s="232"/>
      <c r="DU188" s="232"/>
      <c r="DV188" s="233"/>
      <c r="DW188" s="246" t="str">
        <f>IF(SUMPRODUCT((DT188:DT192)*(DU188:DU192))=0,"",SUMPRODUCT((DT188:DT192)*(DU188:DU192)))</f>
        <v/>
      </c>
      <c r="DZ188" s="225"/>
      <c r="EA188" s="225"/>
      <c r="EB188" s="231"/>
      <c r="EC188" s="232"/>
      <c r="ED188" s="232"/>
      <c r="EE188" s="233"/>
      <c r="EF188" s="246" t="str">
        <f>IF(SUMPRODUCT((EC188:EC192)*(ED188:ED192))=0,"",SUMPRODUCT((EC188:EC192)*(ED188:ED192)))</f>
        <v/>
      </c>
      <c r="EI188" s="225"/>
      <c r="EJ188" s="225"/>
      <c r="EK188" s="231"/>
      <c r="EL188" s="232"/>
      <c r="EM188" s="232"/>
      <c r="EN188" s="233"/>
      <c r="EO188" s="246" t="str">
        <f>IF(SUMPRODUCT((EL188:EL192)*(EM188:EM192))=0,"",SUMPRODUCT((EL188:EL192)*(EM188:EM192)))</f>
        <v/>
      </c>
      <c r="ER188" s="225"/>
      <c r="ES188" s="225"/>
      <c r="ET188" s="231"/>
      <c r="EU188" s="232"/>
      <c r="EV188" s="232"/>
      <c r="EW188" s="233"/>
      <c r="EX188" s="246" t="str">
        <f>IF(SUMPRODUCT((EU188:EU192)*(EV188:EV192))=0,"",SUMPRODUCT((EU188:EU192)*(EV188:EV192)))</f>
        <v/>
      </c>
      <c r="FA188" s="225"/>
      <c r="FB188" s="225"/>
      <c r="FC188" s="231"/>
      <c r="FD188" s="232"/>
      <c r="FE188" s="232"/>
      <c r="FF188" s="233"/>
      <c r="FG188" s="246" t="str">
        <f>IF(SUMPRODUCT((FD188:FD192)*(FE188:FE192))=0,"",SUMPRODUCT((FD188:FD192)*(FE188:FE192)))</f>
        <v/>
      </c>
      <c r="FJ188" s="225"/>
      <c r="FK188" s="225"/>
      <c r="FL188" s="231"/>
      <c r="FM188" s="232"/>
      <c r="FN188" s="232"/>
      <c r="FO188" s="233"/>
      <c r="FP188" s="246" t="str">
        <f>IF(SUMPRODUCT((FM188:FM192)*(FN188:FN192))=0,"",SUMPRODUCT((FM188:FM192)*(FN188:FN192)))</f>
        <v/>
      </c>
      <c r="FS188" s="225"/>
      <c r="FT188" s="225"/>
      <c r="FU188" s="231"/>
      <c r="FV188" s="232"/>
      <c r="FW188" s="232"/>
      <c r="FX188" s="233"/>
      <c r="FY188" s="246" t="str">
        <f>IF(SUMPRODUCT((FV188:FV192)*(FW188:FW192))=0,"",SUMPRODUCT((FV188:FV192)*(FW188:FW192)))</f>
        <v/>
      </c>
      <c r="GB188" s="225"/>
      <c r="GC188" s="225"/>
      <c r="GD188" s="231"/>
      <c r="GE188" s="232"/>
      <c r="GF188" s="232"/>
      <c r="GG188" s="233"/>
      <c r="GH188" s="246" t="str">
        <f>IF(SUMPRODUCT((GE188:GE192)*(GF188:GF192))=0,"",SUMPRODUCT((GE188:GE192)*(GF188:GF192)))</f>
        <v/>
      </c>
      <c r="GK188" s="225"/>
      <c r="GL188" s="225"/>
      <c r="GM188" s="231"/>
      <c r="GN188" s="232"/>
      <c r="GO188" s="232"/>
      <c r="GP188" s="233"/>
      <c r="GQ188" s="246" t="str">
        <f>IF(SUMPRODUCT((GN188:GN192)*(GO188:GO192))=0,"",SUMPRODUCT((GN188:GN192)*(GO188:GO192)))</f>
        <v/>
      </c>
      <c r="GT188" s="225"/>
      <c r="GU188" s="225"/>
      <c r="GV188" s="231"/>
      <c r="GW188" s="232"/>
      <c r="GX188" s="232"/>
      <c r="GY188" s="233"/>
      <c r="GZ188" s="246" t="str">
        <f>IF(SUMPRODUCT((GW188:GW192)*(GX188:GX192))=0,"",SUMPRODUCT((GW188:GW192)*(GX188:GX192)))</f>
        <v/>
      </c>
      <c r="HC188" s="225"/>
      <c r="HD188" s="225"/>
      <c r="HE188" s="231"/>
      <c r="HF188" s="232"/>
      <c r="HG188" s="232"/>
      <c r="HH188" s="233"/>
      <c r="HI188" s="246" t="str">
        <f>IF(SUMPRODUCT((HF188:HF192)*(HG188:HG192))=0,"",SUMPRODUCT((HF188:HF192)*(HG188:HG192)))</f>
        <v/>
      </c>
    </row>
    <row r="189" spans="4:217" ht="14" hidden="1" outlineLevel="2">
      <c r="D189" s="225"/>
      <c r="E189" s="225"/>
      <c r="F189" s="231"/>
      <c r="G189" s="232"/>
      <c r="H189" s="232"/>
      <c r="I189" s="233"/>
      <c r="J189" s="246" t="str">
        <f>IF(SUMPRODUCT((G188:G192)*(H188:H192))=0,"",SUMPRODUCT((G188:G192)*(H188:H192)))</f>
        <v/>
      </c>
      <c r="M189" s="225"/>
      <c r="N189" s="225"/>
      <c r="O189" s="231"/>
      <c r="P189" s="232"/>
      <c r="Q189" s="232"/>
      <c r="R189" s="233"/>
      <c r="S189" s="246" t="str">
        <f>IF(SUMPRODUCT((P188:P192)*(Q188:Q192))=0,"",SUMPRODUCT((P188:P192)*(Q188:Q192)))</f>
        <v/>
      </c>
      <c r="V189" s="225"/>
      <c r="W189" s="225"/>
      <c r="X189" s="231"/>
      <c r="Y189" s="232"/>
      <c r="Z189" s="232"/>
      <c r="AA189" s="233"/>
      <c r="AB189" s="246" t="str">
        <f>IF(SUMPRODUCT((Y188:Y192)*(Z188:Z192))=0,"",SUMPRODUCT((Y188:Y192)*(Z188:Z192)))</f>
        <v/>
      </c>
      <c r="AE189" s="225"/>
      <c r="AF189" s="225"/>
      <c r="AG189" s="231"/>
      <c r="AH189" s="232"/>
      <c r="AI189" s="232"/>
      <c r="AJ189" s="233"/>
      <c r="AK189" s="246" t="str">
        <f>IF(SUMPRODUCT((AH188:AH192)*(AI188:AI192))=0,"",SUMPRODUCT((AH188:AH192)*(AI188:AI192)))</f>
        <v/>
      </c>
      <c r="AN189" s="225"/>
      <c r="AO189" s="225"/>
      <c r="AP189" s="231"/>
      <c r="AQ189" s="232"/>
      <c r="AR189" s="232"/>
      <c r="AS189" s="233"/>
      <c r="AT189" s="246" t="str">
        <f>IF(SUMPRODUCT((AQ188:AQ192)*(AR188:AR192))=0,"",SUMPRODUCT((AQ188:AQ192)*(AR188:AR192)))</f>
        <v/>
      </c>
      <c r="AW189" s="225"/>
      <c r="AX189" s="225"/>
      <c r="AY189" s="231"/>
      <c r="AZ189" s="232"/>
      <c r="BA189" s="232"/>
      <c r="BB189" s="233"/>
      <c r="BC189" s="246" t="str">
        <f>IF(SUMPRODUCT((AZ188:AZ192)*(BA188:BA192))=0,"",SUMPRODUCT((AZ188:AZ192)*(BA188:BA192)))</f>
        <v/>
      </c>
      <c r="BF189" s="225"/>
      <c r="BG189" s="225"/>
      <c r="BH189" s="231"/>
      <c r="BI189" s="232"/>
      <c r="BJ189" s="232"/>
      <c r="BK189" s="233"/>
      <c r="BL189" s="246" t="str">
        <f>IF(SUMPRODUCT((BI188:BI192)*(BJ188:BJ192))=0,"",SUMPRODUCT((BI188:BI192)*(BJ188:BJ192)))</f>
        <v/>
      </c>
      <c r="BO189" s="225"/>
      <c r="BP189" s="225"/>
      <c r="BQ189" s="231"/>
      <c r="BR189" s="232"/>
      <c r="BS189" s="232"/>
      <c r="BT189" s="233"/>
      <c r="BU189" s="246" t="str">
        <f>IF(SUMPRODUCT((BR188:BR192)*(BS188:BS192))=0,"",SUMPRODUCT((BR188:BR192)*(BS188:BS192)))</f>
        <v/>
      </c>
      <c r="BX189" s="225"/>
      <c r="BY189" s="225"/>
      <c r="BZ189" s="231"/>
      <c r="CA189" s="232"/>
      <c r="CB189" s="232"/>
      <c r="CC189" s="233"/>
      <c r="CD189" s="246" t="str">
        <f>IF(SUMPRODUCT((CA188:CA192)*(CB188:CB192))=0,"",SUMPRODUCT((CA188:CA192)*(CB188:CB192)))</f>
        <v/>
      </c>
      <c r="CG189" s="225"/>
      <c r="CH189" s="225"/>
      <c r="CI189" s="231"/>
      <c r="CJ189" s="232"/>
      <c r="CK189" s="232"/>
      <c r="CL189" s="233"/>
      <c r="CM189" s="246" t="str">
        <f>IF(SUMPRODUCT((CJ188:CJ192)*(CK188:CK192))=0,"",SUMPRODUCT((CJ188:CJ192)*(CK188:CK192)))</f>
        <v/>
      </c>
      <c r="CP189" s="225"/>
      <c r="CQ189" s="225"/>
      <c r="CR189" s="231"/>
      <c r="CS189" s="232"/>
      <c r="CT189" s="232"/>
      <c r="CU189" s="233"/>
      <c r="CV189" s="246" t="str">
        <f>IF(SUMPRODUCT((CS188:CS192)*(CT188:CT192))=0,"",SUMPRODUCT((CS188:CS192)*(CT188:CT192)))</f>
        <v/>
      </c>
      <c r="CY189" s="225"/>
      <c r="CZ189" s="225"/>
      <c r="DA189" s="231"/>
      <c r="DB189" s="232"/>
      <c r="DC189" s="232"/>
      <c r="DD189" s="233"/>
      <c r="DE189" s="246" t="str">
        <f>IF(SUMPRODUCT((DB188:DB192)*(DC188:DC192))=0,"",SUMPRODUCT((DB188:DB192)*(DC188:DC192)))</f>
        <v/>
      </c>
      <c r="DH189" s="225"/>
      <c r="DI189" s="225"/>
      <c r="DJ189" s="231"/>
      <c r="DK189" s="232"/>
      <c r="DL189" s="232"/>
      <c r="DM189" s="233"/>
      <c r="DN189" s="246" t="str">
        <f>IF(SUMPRODUCT((DK188:DK192)*(DL188:DL192))=0,"",SUMPRODUCT((DK188:DK192)*(DL188:DL192)))</f>
        <v/>
      </c>
      <c r="DQ189" s="225"/>
      <c r="DR189" s="225"/>
      <c r="DS189" s="231"/>
      <c r="DT189" s="232"/>
      <c r="DU189" s="232"/>
      <c r="DV189" s="233"/>
      <c r="DW189" s="246" t="str">
        <f>IF(SUMPRODUCT((DT188:DT192)*(DU188:DU192))=0,"",SUMPRODUCT((DT188:DT192)*(DU188:DU192)))</f>
        <v/>
      </c>
      <c r="DZ189" s="225"/>
      <c r="EA189" s="225"/>
      <c r="EB189" s="231"/>
      <c r="EC189" s="232"/>
      <c r="ED189" s="232"/>
      <c r="EE189" s="233"/>
      <c r="EF189" s="246" t="str">
        <f>IF(SUMPRODUCT((EC188:EC192)*(ED188:ED192))=0,"",SUMPRODUCT((EC188:EC192)*(ED188:ED192)))</f>
        <v/>
      </c>
      <c r="EI189" s="225"/>
      <c r="EJ189" s="225"/>
      <c r="EK189" s="231"/>
      <c r="EL189" s="232"/>
      <c r="EM189" s="232"/>
      <c r="EN189" s="233"/>
      <c r="EO189" s="246" t="str">
        <f>IF(SUMPRODUCT((EL188:EL192)*(EM188:EM192))=0,"",SUMPRODUCT((EL188:EL192)*(EM188:EM192)))</f>
        <v/>
      </c>
      <c r="ER189" s="225"/>
      <c r="ES189" s="225"/>
      <c r="ET189" s="231"/>
      <c r="EU189" s="232"/>
      <c r="EV189" s="232"/>
      <c r="EW189" s="233"/>
      <c r="EX189" s="246" t="str">
        <f>IF(SUMPRODUCT((EU188:EU192)*(EV188:EV192))=0,"",SUMPRODUCT((EU188:EU192)*(EV188:EV192)))</f>
        <v/>
      </c>
      <c r="FA189" s="225"/>
      <c r="FB189" s="225"/>
      <c r="FC189" s="231"/>
      <c r="FD189" s="232"/>
      <c r="FE189" s="232"/>
      <c r="FF189" s="233"/>
      <c r="FG189" s="246" t="str">
        <f>IF(SUMPRODUCT((FD188:FD192)*(FE188:FE192))=0,"",SUMPRODUCT((FD188:FD192)*(FE188:FE192)))</f>
        <v/>
      </c>
      <c r="FJ189" s="225"/>
      <c r="FK189" s="225"/>
      <c r="FL189" s="231"/>
      <c r="FM189" s="232"/>
      <c r="FN189" s="232"/>
      <c r="FO189" s="233"/>
      <c r="FP189" s="246" t="str">
        <f>IF(SUMPRODUCT((FM188:FM192)*(FN188:FN192))=0,"",SUMPRODUCT((FM188:FM192)*(FN188:FN192)))</f>
        <v/>
      </c>
      <c r="FS189" s="225"/>
      <c r="FT189" s="225"/>
      <c r="FU189" s="231"/>
      <c r="FV189" s="232"/>
      <c r="FW189" s="232"/>
      <c r="FX189" s="233"/>
      <c r="FY189" s="246" t="str">
        <f>IF(SUMPRODUCT((FV188:FV192)*(FW188:FW192))=0,"",SUMPRODUCT((FV188:FV192)*(FW188:FW192)))</f>
        <v/>
      </c>
      <c r="GB189" s="225"/>
      <c r="GC189" s="225"/>
      <c r="GD189" s="231"/>
      <c r="GE189" s="232"/>
      <c r="GF189" s="232"/>
      <c r="GG189" s="233"/>
      <c r="GH189" s="246" t="str">
        <f>IF(SUMPRODUCT((GE188:GE192)*(GF188:GF192))=0,"",SUMPRODUCT((GE188:GE192)*(GF188:GF192)))</f>
        <v/>
      </c>
      <c r="GK189" s="225"/>
      <c r="GL189" s="225"/>
      <c r="GM189" s="231"/>
      <c r="GN189" s="232"/>
      <c r="GO189" s="232"/>
      <c r="GP189" s="233"/>
      <c r="GQ189" s="246" t="str">
        <f>IF(SUMPRODUCT((GN188:GN192)*(GO188:GO192))=0,"",SUMPRODUCT((GN188:GN192)*(GO188:GO192)))</f>
        <v/>
      </c>
      <c r="GT189" s="225"/>
      <c r="GU189" s="225"/>
      <c r="GV189" s="231"/>
      <c r="GW189" s="232"/>
      <c r="GX189" s="232"/>
      <c r="GY189" s="233"/>
      <c r="GZ189" s="246" t="str">
        <f>IF(SUMPRODUCT((GW188:GW192)*(GX188:GX192))=0,"",SUMPRODUCT((GW188:GW192)*(GX188:GX192)))</f>
        <v/>
      </c>
      <c r="HC189" s="225"/>
      <c r="HD189" s="225"/>
      <c r="HE189" s="231"/>
      <c r="HF189" s="232"/>
      <c r="HG189" s="232"/>
      <c r="HH189" s="233"/>
      <c r="HI189" s="246" t="str">
        <f>IF(SUMPRODUCT((HF188:HF192)*(HG188:HG192))=0,"",SUMPRODUCT((HF188:HF192)*(HG188:HG192)))</f>
        <v/>
      </c>
    </row>
    <row r="190" spans="4:217" ht="14" hidden="1" outlineLevel="2">
      <c r="D190" s="225"/>
      <c r="E190" s="225"/>
      <c r="F190" s="231"/>
      <c r="G190" s="232"/>
      <c r="H190" s="232"/>
      <c r="I190" s="233"/>
      <c r="J190" s="246" t="str">
        <f>IF(SUMPRODUCT((G188:G192)*(H188:H192))=0,"",SUMPRODUCT((G188:G192)*(H188:H192)))</f>
        <v/>
      </c>
      <c r="M190" s="225"/>
      <c r="N190" s="225"/>
      <c r="O190" s="231"/>
      <c r="P190" s="232"/>
      <c r="Q190" s="232"/>
      <c r="R190" s="233"/>
      <c r="S190" s="246" t="str">
        <f>IF(SUMPRODUCT((P188:P192)*(Q188:Q192))=0,"",SUMPRODUCT((P188:P192)*(Q188:Q192)))</f>
        <v/>
      </c>
      <c r="V190" s="225"/>
      <c r="W190" s="225"/>
      <c r="X190" s="231"/>
      <c r="Y190" s="232"/>
      <c r="Z190" s="232"/>
      <c r="AA190" s="233"/>
      <c r="AB190" s="246" t="str">
        <f>IF(SUMPRODUCT((Y188:Y192)*(Z188:Z192))=0,"",SUMPRODUCT((Y188:Y192)*(Z188:Z192)))</f>
        <v/>
      </c>
      <c r="AE190" s="225"/>
      <c r="AF190" s="225"/>
      <c r="AG190" s="231"/>
      <c r="AH190" s="232"/>
      <c r="AI190" s="232"/>
      <c r="AJ190" s="233"/>
      <c r="AK190" s="246" t="str">
        <f>IF(SUMPRODUCT((AH188:AH192)*(AI188:AI192))=0,"",SUMPRODUCT((AH188:AH192)*(AI188:AI192)))</f>
        <v/>
      </c>
      <c r="AN190" s="225"/>
      <c r="AO190" s="225"/>
      <c r="AP190" s="231"/>
      <c r="AQ190" s="232"/>
      <c r="AR190" s="232"/>
      <c r="AS190" s="233"/>
      <c r="AT190" s="246" t="str">
        <f>IF(SUMPRODUCT((AQ188:AQ192)*(AR188:AR192))=0,"",SUMPRODUCT((AQ188:AQ192)*(AR188:AR192)))</f>
        <v/>
      </c>
      <c r="AW190" s="225"/>
      <c r="AX190" s="225"/>
      <c r="AY190" s="231"/>
      <c r="AZ190" s="232"/>
      <c r="BA190" s="232"/>
      <c r="BB190" s="233"/>
      <c r="BC190" s="246" t="str">
        <f>IF(SUMPRODUCT((AZ188:AZ192)*(BA188:BA192))=0,"",SUMPRODUCT((AZ188:AZ192)*(BA188:BA192)))</f>
        <v/>
      </c>
      <c r="BF190" s="225"/>
      <c r="BG190" s="225"/>
      <c r="BH190" s="231"/>
      <c r="BI190" s="232"/>
      <c r="BJ190" s="232"/>
      <c r="BK190" s="233"/>
      <c r="BL190" s="246" t="str">
        <f>IF(SUMPRODUCT((BI188:BI192)*(BJ188:BJ192))=0,"",SUMPRODUCT((BI188:BI192)*(BJ188:BJ192)))</f>
        <v/>
      </c>
      <c r="BO190" s="225"/>
      <c r="BP190" s="225"/>
      <c r="BQ190" s="231"/>
      <c r="BR190" s="232"/>
      <c r="BS190" s="232"/>
      <c r="BT190" s="233"/>
      <c r="BU190" s="246" t="str">
        <f>IF(SUMPRODUCT((BR188:BR192)*(BS188:BS192))=0,"",SUMPRODUCT((BR188:BR192)*(BS188:BS192)))</f>
        <v/>
      </c>
      <c r="BX190" s="225"/>
      <c r="BY190" s="225"/>
      <c r="BZ190" s="231"/>
      <c r="CA190" s="232"/>
      <c r="CB190" s="232"/>
      <c r="CC190" s="233"/>
      <c r="CD190" s="246" t="str">
        <f>IF(SUMPRODUCT((CA188:CA192)*(CB188:CB192))=0,"",SUMPRODUCT((CA188:CA192)*(CB188:CB192)))</f>
        <v/>
      </c>
      <c r="CG190" s="225"/>
      <c r="CH190" s="225"/>
      <c r="CI190" s="231"/>
      <c r="CJ190" s="232"/>
      <c r="CK190" s="232"/>
      <c r="CL190" s="233"/>
      <c r="CM190" s="246" t="str">
        <f>IF(SUMPRODUCT((CJ188:CJ192)*(CK188:CK192))=0,"",SUMPRODUCT((CJ188:CJ192)*(CK188:CK192)))</f>
        <v/>
      </c>
      <c r="CP190" s="225"/>
      <c r="CQ190" s="225"/>
      <c r="CR190" s="231"/>
      <c r="CS190" s="232"/>
      <c r="CT190" s="232"/>
      <c r="CU190" s="233"/>
      <c r="CV190" s="246" t="str">
        <f>IF(SUMPRODUCT((CS188:CS192)*(CT188:CT192))=0,"",SUMPRODUCT((CS188:CS192)*(CT188:CT192)))</f>
        <v/>
      </c>
      <c r="CY190" s="225"/>
      <c r="CZ190" s="225"/>
      <c r="DA190" s="231"/>
      <c r="DB190" s="232"/>
      <c r="DC190" s="232"/>
      <c r="DD190" s="233"/>
      <c r="DE190" s="246" t="str">
        <f>IF(SUMPRODUCT((DB188:DB192)*(DC188:DC192))=0,"",SUMPRODUCT((DB188:DB192)*(DC188:DC192)))</f>
        <v/>
      </c>
      <c r="DH190" s="225"/>
      <c r="DI190" s="225"/>
      <c r="DJ190" s="231"/>
      <c r="DK190" s="232"/>
      <c r="DL190" s="232"/>
      <c r="DM190" s="233"/>
      <c r="DN190" s="246" t="str">
        <f>IF(SUMPRODUCT((DK188:DK192)*(DL188:DL192))=0,"",SUMPRODUCT((DK188:DK192)*(DL188:DL192)))</f>
        <v/>
      </c>
      <c r="DQ190" s="225"/>
      <c r="DR190" s="225"/>
      <c r="DS190" s="231"/>
      <c r="DT190" s="232"/>
      <c r="DU190" s="232"/>
      <c r="DV190" s="233"/>
      <c r="DW190" s="246" t="str">
        <f>IF(SUMPRODUCT((DT188:DT192)*(DU188:DU192))=0,"",SUMPRODUCT((DT188:DT192)*(DU188:DU192)))</f>
        <v/>
      </c>
      <c r="DZ190" s="225"/>
      <c r="EA190" s="225"/>
      <c r="EB190" s="231"/>
      <c r="EC190" s="232"/>
      <c r="ED190" s="232"/>
      <c r="EE190" s="233"/>
      <c r="EF190" s="246" t="str">
        <f>IF(SUMPRODUCT((EC188:EC192)*(ED188:ED192))=0,"",SUMPRODUCT((EC188:EC192)*(ED188:ED192)))</f>
        <v/>
      </c>
      <c r="EI190" s="225"/>
      <c r="EJ190" s="225"/>
      <c r="EK190" s="231"/>
      <c r="EL190" s="232"/>
      <c r="EM190" s="232"/>
      <c r="EN190" s="233"/>
      <c r="EO190" s="246" t="str">
        <f>IF(SUMPRODUCT((EL188:EL192)*(EM188:EM192))=0,"",SUMPRODUCT((EL188:EL192)*(EM188:EM192)))</f>
        <v/>
      </c>
      <c r="ER190" s="225"/>
      <c r="ES190" s="225"/>
      <c r="ET190" s="231"/>
      <c r="EU190" s="232"/>
      <c r="EV190" s="232"/>
      <c r="EW190" s="233"/>
      <c r="EX190" s="246" t="str">
        <f>IF(SUMPRODUCT((EU188:EU192)*(EV188:EV192))=0,"",SUMPRODUCT((EU188:EU192)*(EV188:EV192)))</f>
        <v/>
      </c>
      <c r="FA190" s="225"/>
      <c r="FB190" s="225"/>
      <c r="FC190" s="231"/>
      <c r="FD190" s="232"/>
      <c r="FE190" s="232"/>
      <c r="FF190" s="233"/>
      <c r="FG190" s="246" t="str">
        <f>IF(SUMPRODUCT((FD188:FD192)*(FE188:FE192))=0,"",SUMPRODUCT((FD188:FD192)*(FE188:FE192)))</f>
        <v/>
      </c>
      <c r="FJ190" s="225"/>
      <c r="FK190" s="225"/>
      <c r="FL190" s="231"/>
      <c r="FM190" s="232"/>
      <c r="FN190" s="232"/>
      <c r="FO190" s="233"/>
      <c r="FP190" s="246" t="str">
        <f>IF(SUMPRODUCT((FM188:FM192)*(FN188:FN192))=0,"",SUMPRODUCT((FM188:FM192)*(FN188:FN192)))</f>
        <v/>
      </c>
      <c r="FS190" s="225"/>
      <c r="FT190" s="225"/>
      <c r="FU190" s="231"/>
      <c r="FV190" s="232"/>
      <c r="FW190" s="232"/>
      <c r="FX190" s="233"/>
      <c r="FY190" s="246" t="str">
        <f>IF(SUMPRODUCT((FV188:FV192)*(FW188:FW192))=0,"",SUMPRODUCT((FV188:FV192)*(FW188:FW192)))</f>
        <v/>
      </c>
      <c r="GB190" s="225"/>
      <c r="GC190" s="225"/>
      <c r="GD190" s="231"/>
      <c r="GE190" s="232"/>
      <c r="GF190" s="232"/>
      <c r="GG190" s="233"/>
      <c r="GH190" s="246" t="str">
        <f>IF(SUMPRODUCT((GE188:GE192)*(GF188:GF192))=0,"",SUMPRODUCT((GE188:GE192)*(GF188:GF192)))</f>
        <v/>
      </c>
      <c r="GK190" s="225"/>
      <c r="GL190" s="225"/>
      <c r="GM190" s="231"/>
      <c r="GN190" s="232"/>
      <c r="GO190" s="232"/>
      <c r="GP190" s="233"/>
      <c r="GQ190" s="246" t="str">
        <f>IF(SUMPRODUCT((GN188:GN192)*(GO188:GO192))=0,"",SUMPRODUCT((GN188:GN192)*(GO188:GO192)))</f>
        <v/>
      </c>
      <c r="GT190" s="225"/>
      <c r="GU190" s="225"/>
      <c r="GV190" s="231"/>
      <c r="GW190" s="232"/>
      <c r="GX190" s="232"/>
      <c r="GY190" s="233"/>
      <c r="GZ190" s="246" t="str">
        <f>IF(SUMPRODUCT((GW188:GW192)*(GX188:GX192))=0,"",SUMPRODUCT((GW188:GW192)*(GX188:GX192)))</f>
        <v/>
      </c>
      <c r="HC190" s="225"/>
      <c r="HD190" s="225"/>
      <c r="HE190" s="231"/>
      <c r="HF190" s="232"/>
      <c r="HG190" s="232"/>
      <c r="HH190" s="233"/>
      <c r="HI190" s="246" t="str">
        <f>IF(SUMPRODUCT((HF188:HF192)*(HG188:HG192))=0,"",SUMPRODUCT((HF188:HF192)*(HG188:HG192)))</f>
        <v/>
      </c>
    </row>
    <row r="191" spans="4:217" ht="14" hidden="1" outlineLevel="2">
      <c r="D191" s="225"/>
      <c r="E191" s="225"/>
      <c r="F191" s="231"/>
      <c r="G191" s="232"/>
      <c r="H191" s="232"/>
      <c r="I191" s="233"/>
      <c r="J191" s="246" t="str">
        <f>IF(SUMPRODUCT((G188:G192)*(H188:H192))=0,"",SUMPRODUCT((G188:G192)*(H188:H192)))</f>
        <v/>
      </c>
      <c r="M191" s="225"/>
      <c r="N191" s="225"/>
      <c r="O191" s="231"/>
      <c r="P191" s="232"/>
      <c r="Q191" s="232"/>
      <c r="R191" s="233"/>
      <c r="S191" s="246" t="str">
        <f>IF(SUMPRODUCT((P188:P192)*(Q188:Q192))=0,"",SUMPRODUCT((P188:P192)*(Q188:Q192)))</f>
        <v/>
      </c>
      <c r="V191" s="225"/>
      <c r="W191" s="225"/>
      <c r="X191" s="231"/>
      <c r="Y191" s="232"/>
      <c r="Z191" s="232"/>
      <c r="AA191" s="233"/>
      <c r="AB191" s="246" t="str">
        <f>IF(SUMPRODUCT((Y188:Y192)*(Z188:Z192))=0,"",SUMPRODUCT((Y188:Y192)*(Z188:Z192)))</f>
        <v/>
      </c>
      <c r="AE191" s="225"/>
      <c r="AF191" s="225"/>
      <c r="AG191" s="231"/>
      <c r="AH191" s="232"/>
      <c r="AI191" s="232"/>
      <c r="AJ191" s="233"/>
      <c r="AK191" s="246" t="str">
        <f>IF(SUMPRODUCT((AH188:AH192)*(AI188:AI192))=0,"",SUMPRODUCT((AH188:AH192)*(AI188:AI192)))</f>
        <v/>
      </c>
      <c r="AN191" s="225"/>
      <c r="AO191" s="225"/>
      <c r="AP191" s="231"/>
      <c r="AQ191" s="232"/>
      <c r="AR191" s="232"/>
      <c r="AS191" s="233"/>
      <c r="AT191" s="246" t="str">
        <f>IF(SUMPRODUCT((AQ188:AQ192)*(AR188:AR192))=0,"",SUMPRODUCT((AQ188:AQ192)*(AR188:AR192)))</f>
        <v/>
      </c>
      <c r="AW191" s="225"/>
      <c r="AX191" s="225"/>
      <c r="AY191" s="231"/>
      <c r="AZ191" s="232"/>
      <c r="BA191" s="232"/>
      <c r="BB191" s="233"/>
      <c r="BC191" s="246" t="str">
        <f>IF(SUMPRODUCT((AZ188:AZ192)*(BA188:BA192))=0,"",SUMPRODUCT((AZ188:AZ192)*(BA188:BA192)))</f>
        <v/>
      </c>
      <c r="BF191" s="225"/>
      <c r="BG191" s="225"/>
      <c r="BH191" s="231"/>
      <c r="BI191" s="232"/>
      <c r="BJ191" s="232"/>
      <c r="BK191" s="233"/>
      <c r="BL191" s="246" t="str">
        <f>IF(SUMPRODUCT((BI188:BI192)*(BJ188:BJ192))=0,"",SUMPRODUCT((BI188:BI192)*(BJ188:BJ192)))</f>
        <v/>
      </c>
      <c r="BO191" s="225"/>
      <c r="BP191" s="225"/>
      <c r="BQ191" s="231"/>
      <c r="BR191" s="232"/>
      <c r="BS191" s="232"/>
      <c r="BT191" s="233"/>
      <c r="BU191" s="246" t="str">
        <f>IF(SUMPRODUCT((BR188:BR192)*(BS188:BS192))=0,"",SUMPRODUCT((BR188:BR192)*(BS188:BS192)))</f>
        <v/>
      </c>
      <c r="BX191" s="225"/>
      <c r="BY191" s="225"/>
      <c r="BZ191" s="231"/>
      <c r="CA191" s="232"/>
      <c r="CB191" s="232"/>
      <c r="CC191" s="233"/>
      <c r="CD191" s="246" t="str">
        <f>IF(SUMPRODUCT((CA188:CA192)*(CB188:CB192))=0,"",SUMPRODUCT((CA188:CA192)*(CB188:CB192)))</f>
        <v/>
      </c>
      <c r="CG191" s="225"/>
      <c r="CH191" s="225"/>
      <c r="CI191" s="231"/>
      <c r="CJ191" s="232"/>
      <c r="CK191" s="232"/>
      <c r="CL191" s="233"/>
      <c r="CM191" s="246" t="str">
        <f>IF(SUMPRODUCT((CJ188:CJ192)*(CK188:CK192))=0,"",SUMPRODUCT((CJ188:CJ192)*(CK188:CK192)))</f>
        <v/>
      </c>
      <c r="CP191" s="225"/>
      <c r="CQ191" s="225"/>
      <c r="CR191" s="231"/>
      <c r="CS191" s="232"/>
      <c r="CT191" s="232"/>
      <c r="CU191" s="233"/>
      <c r="CV191" s="246" t="str">
        <f>IF(SUMPRODUCT((CS188:CS192)*(CT188:CT192))=0,"",SUMPRODUCT((CS188:CS192)*(CT188:CT192)))</f>
        <v/>
      </c>
      <c r="CY191" s="225"/>
      <c r="CZ191" s="225"/>
      <c r="DA191" s="231"/>
      <c r="DB191" s="232"/>
      <c r="DC191" s="232"/>
      <c r="DD191" s="233"/>
      <c r="DE191" s="246" t="str">
        <f>IF(SUMPRODUCT((DB188:DB192)*(DC188:DC192))=0,"",SUMPRODUCT((DB188:DB192)*(DC188:DC192)))</f>
        <v/>
      </c>
      <c r="DH191" s="225"/>
      <c r="DI191" s="225"/>
      <c r="DJ191" s="231"/>
      <c r="DK191" s="232"/>
      <c r="DL191" s="232"/>
      <c r="DM191" s="233"/>
      <c r="DN191" s="246" t="str">
        <f>IF(SUMPRODUCT((DK188:DK192)*(DL188:DL192))=0,"",SUMPRODUCT((DK188:DK192)*(DL188:DL192)))</f>
        <v/>
      </c>
      <c r="DQ191" s="225"/>
      <c r="DR191" s="225"/>
      <c r="DS191" s="231"/>
      <c r="DT191" s="232"/>
      <c r="DU191" s="232"/>
      <c r="DV191" s="233"/>
      <c r="DW191" s="246" t="str">
        <f>IF(SUMPRODUCT((DT188:DT192)*(DU188:DU192))=0,"",SUMPRODUCT((DT188:DT192)*(DU188:DU192)))</f>
        <v/>
      </c>
      <c r="DZ191" s="225"/>
      <c r="EA191" s="225"/>
      <c r="EB191" s="231"/>
      <c r="EC191" s="232"/>
      <c r="ED191" s="232"/>
      <c r="EE191" s="233"/>
      <c r="EF191" s="246" t="str">
        <f>IF(SUMPRODUCT((EC188:EC192)*(ED188:ED192))=0,"",SUMPRODUCT((EC188:EC192)*(ED188:ED192)))</f>
        <v/>
      </c>
      <c r="EI191" s="225"/>
      <c r="EJ191" s="225"/>
      <c r="EK191" s="231"/>
      <c r="EL191" s="232"/>
      <c r="EM191" s="232"/>
      <c r="EN191" s="233"/>
      <c r="EO191" s="246" t="str">
        <f>IF(SUMPRODUCT((EL188:EL192)*(EM188:EM192))=0,"",SUMPRODUCT((EL188:EL192)*(EM188:EM192)))</f>
        <v/>
      </c>
      <c r="ER191" s="225"/>
      <c r="ES191" s="225"/>
      <c r="ET191" s="231"/>
      <c r="EU191" s="232"/>
      <c r="EV191" s="232"/>
      <c r="EW191" s="233"/>
      <c r="EX191" s="246" t="str">
        <f>IF(SUMPRODUCT((EU188:EU192)*(EV188:EV192))=0,"",SUMPRODUCT((EU188:EU192)*(EV188:EV192)))</f>
        <v/>
      </c>
      <c r="FA191" s="225"/>
      <c r="FB191" s="225"/>
      <c r="FC191" s="231"/>
      <c r="FD191" s="232"/>
      <c r="FE191" s="232"/>
      <c r="FF191" s="233"/>
      <c r="FG191" s="246" t="str">
        <f>IF(SUMPRODUCT((FD188:FD192)*(FE188:FE192))=0,"",SUMPRODUCT((FD188:FD192)*(FE188:FE192)))</f>
        <v/>
      </c>
      <c r="FJ191" s="225"/>
      <c r="FK191" s="225"/>
      <c r="FL191" s="231"/>
      <c r="FM191" s="232"/>
      <c r="FN191" s="232"/>
      <c r="FO191" s="233"/>
      <c r="FP191" s="246" t="str">
        <f>IF(SUMPRODUCT((FM188:FM192)*(FN188:FN192))=0,"",SUMPRODUCT((FM188:FM192)*(FN188:FN192)))</f>
        <v/>
      </c>
      <c r="FS191" s="225"/>
      <c r="FT191" s="225"/>
      <c r="FU191" s="231"/>
      <c r="FV191" s="232"/>
      <c r="FW191" s="232"/>
      <c r="FX191" s="233"/>
      <c r="FY191" s="246" t="str">
        <f>IF(SUMPRODUCT((FV188:FV192)*(FW188:FW192))=0,"",SUMPRODUCT((FV188:FV192)*(FW188:FW192)))</f>
        <v/>
      </c>
      <c r="GB191" s="225"/>
      <c r="GC191" s="225"/>
      <c r="GD191" s="231"/>
      <c r="GE191" s="232"/>
      <c r="GF191" s="232"/>
      <c r="GG191" s="233"/>
      <c r="GH191" s="246" t="str">
        <f>IF(SUMPRODUCT((GE188:GE192)*(GF188:GF192))=0,"",SUMPRODUCT((GE188:GE192)*(GF188:GF192)))</f>
        <v/>
      </c>
      <c r="GK191" s="225"/>
      <c r="GL191" s="225"/>
      <c r="GM191" s="231"/>
      <c r="GN191" s="232"/>
      <c r="GO191" s="232"/>
      <c r="GP191" s="233"/>
      <c r="GQ191" s="246" t="str">
        <f>IF(SUMPRODUCT((GN188:GN192)*(GO188:GO192))=0,"",SUMPRODUCT((GN188:GN192)*(GO188:GO192)))</f>
        <v/>
      </c>
      <c r="GT191" s="225"/>
      <c r="GU191" s="225"/>
      <c r="GV191" s="231"/>
      <c r="GW191" s="232"/>
      <c r="GX191" s="232"/>
      <c r="GY191" s="233"/>
      <c r="GZ191" s="246" t="str">
        <f>IF(SUMPRODUCT((GW188:GW192)*(GX188:GX192))=0,"",SUMPRODUCT((GW188:GW192)*(GX188:GX192)))</f>
        <v/>
      </c>
      <c r="HC191" s="225"/>
      <c r="HD191" s="225"/>
      <c r="HE191" s="231"/>
      <c r="HF191" s="232"/>
      <c r="HG191" s="232"/>
      <c r="HH191" s="233"/>
      <c r="HI191" s="246" t="str">
        <f>IF(SUMPRODUCT((HF188:HF192)*(HG188:HG192))=0,"",SUMPRODUCT((HF188:HF192)*(HG188:HG192)))</f>
        <v/>
      </c>
    </row>
    <row r="192" spans="4:217" ht="14" hidden="1" outlineLevel="2">
      <c r="D192" s="225"/>
      <c r="E192" s="225"/>
      <c r="F192" s="231"/>
      <c r="G192" s="232"/>
      <c r="H192" s="232"/>
      <c r="I192" s="233"/>
      <c r="J192" s="246" t="str">
        <f>IF(SUMPRODUCT((G188:G192)*(H188:H192))=0,"",SUMPRODUCT((G188:G192)*(H188:H192)))</f>
        <v/>
      </c>
      <c r="M192" s="225"/>
      <c r="N192" s="225"/>
      <c r="O192" s="231"/>
      <c r="P192" s="232"/>
      <c r="Q192" s="232"/>
      <c r="R192" s="233"/>
      <c r="S192" s="246" t="str">
        <f>IF(SUMPRODUCT((P188:P192)*(Q188:Q192))=0,"",SUMPRODUCT((P188:P192)*(Q188:Q192)))</f>
        <v/>
      </c>
      <c r="V192" s="225"/>
      <c r="W192" s="225"/>
      <c r="X192" s="231"/>
      <c r="Y192" s="232"/>
      <c r="Z192" s="232"/>
      <c r="AA192" s="233"/>
      <c r="AB192" s="246" t="str">
        <f>IF(SUMPRODUCT((Y188:Y192)*(Z188:Z192))=0,"",SUMPRODUCT((Y188:Y192)*(Z188:Z192)))</f>
        <v/>
      </c>
      <c r="AE192" s="225"/>
      <c r="AF192" s="225"/>
      <c r="AG192" s="231"/>
      <c r="AH192" s="232"/>
      <c r="AI192" s="232"/>
      <c r="AJ192" s="233"/>
      <c r="AK192" s="246" t="str">
        <f>IF(SUMPRODUCT((AH188:AH192)*(AI188:AI192))=0,"",SUMPRODUCT((AH188:AH192)*(AI188:AI192)))</f>
        <v/>
      </c>
      <c r="AN192" s="225"/>
      <c r="AO192" s="225"/>
      <c r="AP192" s="231"/>
      <c r="AQ192" s="232"/>
      <c r="AR192" s="232"/>
      <c r="AS192" s="233"/>
      <c r="AT192" s="246" t="str">
        <f>IF(SUMPRODUCT((AQ188:AQ192)*(AR188:AR192))=0,"",SUMPRODUCT((AQ188:AQ192)*(AR188:AR192)))</f>
        <v/>
      </c>
      <c r="AW192" s="225"/>
      <c r="AX192" s="225"/>
      <c r="AY192" s="231"/>
      <c r="AZ192" s="232"/>
      <c r="BA192" s="232"/>
      <c r="BB192" s="233"/>
      <c r="BC192" s="246" t="str">
        <f>IF(SUMPRODUCT((AZ188:AZ192)*(BA188:BA192))=0,"",SUMPRODUCT((AZ188:AZ192)*(BA188:BA192)))</f>
        <v/>
      </c>
      <c r="BF192" s="225"/>
      <c r="BG192" s="225"/>
      <c r="BH192" s="231"/>
      <c r="BI192" s="232"/>
      <c r="BJ192" s="232"/>
      <c r="BK192" s="233"/>
      <c r="BL192" s="246" t="str">
        <f>IF(SUMPRODUCT((BI188:BI192)*(BJ188:BJ192))=0,"",SUMPRODUCT((BI188:BI192)*(BJ188:BJ192)))</f>
        <v/>
      </c>
      <c r="BO192" s="225"/>
      <c r="BP192" s="225"/>
      <c r="BQ192" s="231"/>
      <c r="BR192" s="232"/>
      <c r="BS192" s="232"/>
      <c r="BT192" s="233"/>
      <c r="BU192" s="246" t="str">
        <f>IF(SUMPRODUCT((BR188:BR192)*(BS188:BS192))=0,"",SUMPRODUCT((BR188:BR192)*(BS188:BS192)))</f>
        <v/>
      </c>
      <c r="BX192" s="225"/>
      <c r="BY192" s="225"/>
      <c r="BZ192" s="231"/>
      <c r="CA192" s="232"/>
      <c r="CB192" s="232"/>
      <c r="CC192" s="233"/>
      <c r="CD192" s="246" t="str">
        <f>IF(SUMPRODUCT((CA188:CA192)*(CB188:CB192))=0,"",SUMPRODUCT((CA188:CA192)*(CB188:CB192)))</f>
        <v/>
      </c>
      <c r="CG192" s="225"/>
      <c r="CH192" s="225"/>
      <c r="CI192" s="231"/>
      <c r="CJ192" s="232"/>
      <c r="CK192" s="232"/>
      <c r="CL192" s="233"/>
      <c r="CM192" s="246" t="str">
        <f>IF(SUMPRODUCT((CJ188:CJ192)*(CK188:CK192))=0,"",SUMPRODUCT((CJ188:CJ192)*(CK188:CK192)))</f>
        <v/>
      </c>
      <c r="CP192" s="225"/>
      <c r="CQ192" s="225"/>
      <c r="CR192" s="231"/>
      <c r="CS192" s="232"/>
      <c r="CT192" s="232"/>
      <c r="CU192" s="233"/>
      <c r="CV192" s="246" t="str">
        <f>IF(SUMPRODUCT((CS188:CS192)*(CT188:CT192))=0,"",SUMPRODUCT((CS188:CS192)*(CT188:CT192)))</f>
        <v/>
      </c>
      <c r="CY192" s="225"/>
      <c r="CZ192" s="225"/>
      <c r="DA192" s="231"/>
      <c r="DB192" s="232"/>
      <c r="DC192" s="232"/>
      <c r="DD192" s="233"/>
      <c r="DE192" s="246" t="str">
        <f>IF(SUMPRODUCT((DB188:DB192)*(DC188:DC192))=0,"",SUMPRODUCT((DB188:DB192)*(DC188:DC192)))</f>
        <v/>
      </c>
      <c r="DH192" s="225"/>
      <c r="DI192" s="225"/>
      <c r="DJ192" s="231"/>
      <c r="DK192" s="232"/>
      <c r="DL192" s="232"/>
      <c r="DM192" s="233"/>
      <c r="DN192" s="246" t="str">
        <f>IF(SUMPRODUCT((DK188:DK192)*(DL188:DL192))=0,"",SUMPRODUCT((DK188:DK192)*(DL188:DL192)))</f>
        <v/>
      </c>
      <c r="DQ192" s="225"/>
      <c r="DR192" s="225"/>
      <c r="DS192" s="231"/>
      <c r="DT192" s="232"/>
      <c r="DU192" s="232"/>
      <c r="DV192" s="233"/>
      <c r="DW192" s="246" t="str">
        <f>IF(SUMPRODUCT((DT188:DT192)*(DU188:DU192))=0,"",SUMPRODUCT((DT188:DT192)*(DU188:DU192)))</f>
        <v/>
      </c>
      <c r="DZ192" s="225"/>
      <c r="EA192" s="225"/>
      <c r="EB192" s="231"/>
      <c r="EC192" s="232"/>
      <c r="ED192" s="232"/>
      <c r="EE192" s="233"/>
      <c r="EF192" s="246" t="str">
        <f>IF(SUMPRODUCT((EC188:EC192)*(ED188:ED192))=0,"",SUMPRODUCT((EC188:EC192)*(ED188:ED192)))</f>
        <v/>
      </c>
      <c r="EI192" s="225"/>
      <c r="EJ192" s="225"/>
      <c r="EK192" s="231"/>
      <c r="EL192" s="232"/>
      <c r="EM192" s="232"/>
      <c r="EN192" s="233"/>
      <c r="EO192" s="246" t="str">
        <f>IF(SUMPRODUCT((EL188:EL192)*(EM188:EM192))=0,"",SUMPRODUCT((EL188:EL192)*(EM188:EM192)))</f>
        <v/>
      </c>
      <c r="ER192" s="225"/>
      <c r="ES192" s="225"/>
      <c r="ET192" s="231"/>
      <c r="EU192" s="232"/>
      <c r="EV192" s="232"/>
      <c r="EW192" s="233"/>
      <c r="EX192" s="246" t="str">
        <f>IF(SUMPRODUCT((EU188:EU192)*(EV188:EV192))=0,"",SUMPRODUCT((EU188:EU192)*(EV188:EV192)))</f>
        <v/>
      </c>
      <c r="FA192" s="225"/>
      <c r="FB192" s="225"/>
      <c r="FC192" s="231"/>
      <c r="FD192" s="232"/>
      <c r="FE192" s="232"/>
      <c r="FF192" s="233"/>
      <c r="FG192" s="246" t="str">
        <f>IF(SUMPRODUCT((FD188:FD192)*(FE188:FE192))=0,"",SUMPRODUCT((FD188:FD192)*(FE188:FE192)))</f>
        <v/>
      </c>
      <c r="FJ192" s="225"/>
      <c r="FK192" s="225"/>
      <c r="FL192" s="231"/>
      <c r="FM192" s="232"/>
      <c r="FN192" s="232"/>
      <c r="FO192" s="233"/>
      <c r="FP192" s="246" t="str">
        <f>IF(SUMPRODUCT((FM188:FM192)*(FN188:FN192))=0,"",SUMPRODUCT((FM188:FM192)*(FN188:FN192)))</f>
        <v/>
      </c>
      <c r="FS192" s="225"/>
      <c r="FT192" s="225"/>
      <c r="FU192" s="231"/>
      <c r="FV192" s="232"/>
      <c r="FW192" s="232"/>
      <c r="FX192" s="233"/>
      <c r="FY192" s="246" t="str">
        <f>IF(SUMPRODUCT((FV188:FV192)*(FW188:FW192))=0,"",SUMPRODUCT((FV188:FV192)*(FW188:FW192)))</f>
        <v/>
      </c>
      <c r="GB192" s="225"/>
      <c r="GC192" s="225"/>
      <c r="GD192" s="231"/>
      <c r="GE192" s="232"/>
      <c r="GF192" s="232"/>
      <c r="GG192" s="233"/>
      <c r="GH192" s="246" t="str">
        <f>IF(SUMPRODUCT((GE188:GE192)*(GF188:GF192))=0,"",SUMPRODUCT((GE188:GE192)*(GF188:GF192)))</f>
        <v/>
      </c>
      <c r="GK192" s="225"/>
      <c r="GL192" s="225"/>
      <c r="GM192" s="231"/>
      <c r="GN192" s="232"/>
      <c r="GO192" s="232"/>
      <c r="GP192" s="233"/>
      <c r="GQ192" s="246" t="str">
        <f>IF(SUMPRODUCT((GN188:GN192)*(GO188:GO192))=0,"",SUMPRODUCT((GN188:GN192)*(GO188:GO192)))</f>
        <v/>
      </c>
      <c r="GT192" s="225"/>
      <c r="GU192" s="225"/>
      <c r="GV192" s="231"/>
      <c r="GW192" s="232"/>
      <c r="GX192" s="232"/>
      <c r="GY192" s="233"/>
      <c r="GZ192" s="246" t="str">
        <f>IF(SUMPRODUCT((GW188:GW192)*(GX188:GX192))=0,"",SUMPRODUCT((GW188:GW192)*(GX188:GX192)))</f>
        <v/>
      </c>
      <c r="HC192" s="225"/>
      <c r="HD192" s="225"/>
      <c r="HE192" s="231"/>
      <c r="HF192" s="232"/>
      <c r="HG192" s="232"/>
      <c r="HH192" s="233"/>
      <c r="HI192" s="246" t="str">
        <f>IF(SUMPRODUCT((HF188:HF192)*(HG188:HG192))=0,"",SUMPRODUCT((HF188:HF192)*(HG188:HG192)))</f>
        <v/>
      </c>
    </row>
    <row r="193" spans="3:217" ht="14" hidden="1" outlineLevel="1">
      <c r="D193" s="225"/>
      <c r="E193" s="225"/>
      <c r="F193" s="226"/>
      <c r="G193" s="227"/>
      <c r="H193" s="227"/>
      <c r="I193" s="228"/>
      <c r="J193" s="228"/>
      <c r="M193" s="225"/>
      <c r="N193" s="225"/>
      <c r="O193" s="226"/>
      <c r="P193" s="227"/>
      <c r="Q193" s="227"/>
      <c r="R193" s="228"/>
      <c r="S193" s="228"/>
      <c r="V193" s="225"/>
      <c r="W193" s="225"/>
      <c r="X193" s="226"/>
      <c r="Y193" s="227"/>
      <c r="Z193" s="227"/>
      <c r="AA193" s="228"/>
      <c r="AB193" s="228"/>
      <c r="AE193" s="225"/>
      <c r="AF193" s="225"/>
      <c r="AG193" s="226"/>
      <c r="AH193" s="227"/>
      <c r="AI193" s="227"/>
      <c r="AJ193" s="228"/>
      <c r="AK193" s="228"/>
      <c r="AN193" s="225"/>
      <c r="AO193" s="225"/>
      <c r="AP193" s="226"/>
      <c r="AQ193" s="227"/>
      <c r="AR193" s="227"/>
      <c r="AS193" s="228"/>
      <c r="AT193" s="228"/>
      <c r="AW193" s="225"/>
      <c r="AX193" s="225"/>
      <c r="AY193" s="226"/>
      <c r="AZ193" s="227"/>
      <c r="BA193" s="227"/>
      <c r="BB193" s="228"/>
      <c r="BC193" s="228"/>
      <c r="BF193" s="225"/>
      <c r="BG193" s="225"/>
      <c r="BH193" s="226"/>
      <c r="BI193" s="227"/>
      <c r="BJ193" s="227"/>
      <c r="BK193" s="228"/>
      <c r="BL193" s="228"/>
      <c r="BO193" s="225"/>
      <c r="BP193" s="225"/>
      <c r="BQ193" s="226"/>
      <c r="BR193" s="227"/>
      <c r="BS193" s="227"/>
      <c r="BT193" s="228"/>
      <c r="BU193" s="228"/>
      <c r="BX193" s="225"/>
      <c r="BY193" s="225"/>
      <c r="BZ193" s="226"/>
      <c r="CA193" s="227"/>
      <c r="CB193" s="227"/>
      <c r="CC193" s="228"/>
      <c r="CD193" s="228"/>
      <c r="CG193" s="225"/>
      <c r="CH193" s="225"/>
      <c r="CI193" s="226"/>
      <c r="CJ193" s="227"/>
      <c r="CK193" s="227"/>
      <c r="CL193" s="228"/>
      <c r="CM193" s="228"/>
      <c r="CP193" s="225"/>
      <c r="CQ193" s="225"/>
      <c r="CR193" s="226"/>
      <c r="CS193" s="227"/>
      <c r="CT193" s="227"/>
      <c r="CU193" s="228"/>
      <c r="CV193" s="228"/>
      <c r="CY193" s="225"/>
      <c r="CZ193" s="225"/>
      <c r="DA193" s="226"/>
      <c r="DB193" s="227"/>
      <c r="DC193" s="227"/>
      <c r="DD193" s="228"/>
      <c r="DE193" s="228"/>
      <c r="DH193" s="225"/>
      <c r="DI193" s="225"/>
      <c r="DJ193" s="226"/>
      <c r="DK193" s="227"/>
      <c r="DL193" s="227"/>
      <c r="DM193" s="228"/>
      <c r="DN193" s="228"/>
      <c r="DQ193" s="225"/>
      <c r="DR193" s="225"/>
      <c r="DS193" s="226"/>
      <c r="DT193" s="227"/>
      <c r="DU193" s="227"/>
      <c r="DV193" s="228"/>
      <c r="DW193" s="228"/>
      <c r="DZ193" s="225"/>
      <c r="EA193" s="225"/>
      <c r="EB193" s="226"/>
      <c r="EC193" s="227"/>
      <c r="ED193" s="227"/>
      <c r="EE193" s="228"/>
      <c r="EF193" s="228"/>
      <c r="EI193" s="225"/>
      <c r="EJ193" s="225"/>
      <c r="EK193" s="226"/>
      <c r="EL193" s="227"/>
      <c r="EM193" s="227"/>
      <c r="EN193" s="228"/>
      <c r="EO193" s="228"/>
      <c r="ER193" s="225"/>
      <c r="ES193" s="225"/>
      <c r="ET193" s="226"/>
      <c r="EU193" s="227"/>
      <c r="EV193" s="227"/>
      <c r="EW193" s="228"/>
      <c r="EX193" s="228"/>
      <c r="FA193" s="225"/>
      <c r="FB193" s="225"/>
      <c r="FC193" s="226"/>
      <c r="FD193" s="227"/>
      <c r="FE193" s="227"/>
      <c r="FF193" s="228"/>
      <c r="FG193" s="228"/>
      <c r="FJ193" s="225"/>
      <c r="FK193" s="225"/>
      <c r="FL193" s="226"/>
      <c r="FM193" s="227"/>
      <c r="FN193" s="227"/>
      <c r="FO193" s="228"/>
      <c r="FP193" s="228"/>
      <c r="FS193" s="225"/>
      <c r="FT193" s="225"/>
      <c r="FU193" s="226"/>
      <c r="FV193" s="227"/>
      <c r="FW193" s="227"/>
      <c r="FX193" s="228"/>
      <c r="FY193" s="228"/>
      <c r="GB193" s="225"/>
      <c r="GC193" s="225"/>
      <c r="GD193" s="226"/>
      <c r="GE193" s="227"/>
      <c r="GF193" s="227"/>
      <c r="GG193" s="228"/>
      <c r="GH193" s="228"/>
      <c r="GK193" s="225"/>
      <c r="GL193" s="225"/>
      <c r="GM193" s="226"/>
      <c r="GN193" s="227"/>
      <c r="GO193" s="227"/>
      <c r="GP193" s="228"/>
      <c r="GQ193" s="228"/>
      <c r="GT193" s="225"/>
      <c r="GU193" s="225"/>
      <c r="GV193" s="226"/>
      <c r="GW193" s="227"/>
      <c r="GX193" s="227"/>
      <c r="GY193" s="228"/>
      <c r="GZ193" s="228"/>
      <c r="HC193" s="225"/>
      <c r="HD193" s="225"/>
      <c r="HE193" s="226"/>
      <c r="HF193" s="227"/>
      <c r="HG193" s="227"/>
      <c r="HH193" s="228"/>
      <c r="HI193" s="228"/>
    </row>
    <row r="194" spans="3:217" ht="14" hidden="1" outlineLevel="1">
      <c r="D194" s="225"/>
      <c r="E194" s="225"/>
      <c r="F194" s="229" t="s">
        <v>136</v>
      </c>
      <c r="G194" s="230" t="s">
        <v>451</v>
      </c>
      <c r="H194" s="230" t="s">
        <v>146</v>
      </c>
      <c r="I194" s="230" t="s">
        <v>142</v>
      </c>
      <c r="J194" s="230" t="s">
        <v>452</v>
      </c>
      <c r="M194" s="225"/>
      <c r="N194" s="225"/>
      <c r="O194" s="229" t="s">
        <v>136</v>
      </c>
      <c r="P194" s="230" t="s">
        <v>451</v>
      </c>
      <c r="Q194" s="230" t="s">
        <v>146</v>
      </c>
      <c r="R194" s="230" t="s">
        <v>142</v>
      </c>
      <c r="S194" s="230" t="s">
        <v>452</v>
      </c>
      <c r="V194" s="225"/>
      <c r="W194" s="225"/>
      <c r="X194" s="229" t="s">
        <v>136</v>
      </c>
      <c r="Y194" s="230" t="s">
        <v>451</v>
      </c>
      <c r="Z194" s="230" t="s">
        <v>146</v>
      </c>
      <c r="AA194" s="230" t="s">
        <v>142</v>
      </c>
      <c r="AB194" s="230" t="s">
        <v>452</v>
      </c>
      <c r="AE194" s="225"/>
      <c r="AF194" s="225"/>
      <c r="AG194" s="229" t="s">
        <v>136</v>
      </c>
      <c r="AH194" s="230" t="s">
        <v>451</v>
      </c>
      <c r="AI194" s="230" t="s">
        <v>146</v>
      </c>
      <c r="AJ194" s="230" t="s">
        <v>142</v>
      </c>
      <c r="AK194" s="230" t="s">
        <v>452</v>
      </c>
      <c r="AN194" s="225"/>
      <c r="AO194" s="225"/>
      <c r="AP194" s="229" t="s">
        <v>136</v>
      </c>
      <c r="AQ194" s="230" t="s">
        <v>451</v>
      </c>
      <c r="AR194" s="230" t="s">
        <v>146</v>
      </c>
      <c r="AS194" s="230" t="s">
        <v>142</v>
      </c>
      <c r="AT194" s="230" t="s">
        <v>452</v>
      </c>
      <c r="AW194" s="225"/>
      <c r="AX194" s="225"/>
      <c r="AY194" s="229" t="s">
        <v>136</v>
      </c>
      <c r="AZ194" s="230" t="s">
        <v>451</v>
      </c>
      <c r="BA194" s="230" t="s">
        <v>146</v>
      </c>
      <c r="BB194" s="230" t="s">
        <v>142</v>
      </c>
      <c r="BC194" s="230" t="s">
        <v>452</v>
      </c>
      <c r="BF194" s="225"/>
      <c r="BG194" s="225"/>
      <c r="BH194" s="229" t="s">
        <v>136</v>
      </c>
      <c r="BI194" s="230" t="s">
        <v>451</v>
      </c>
      <c r="BJ194" s="230" t="s">
        <v>146</v>
      </c>
      <c r="BK194" s="230" t="s">
        <v>142</v>
      </c>
      <c r="BL194" s="230" t="s">
        <v>452</v>
      </c>
      <c r="BO194" s="225"/>
      <c r="BP194" s="225"/>
      <c r="BQ194" s="229" t="s">
        <v>136</v>
      </c>
      <c r="BR194" s="230" t="s">
        <v>451</v>
      </c>
      <c r="BS194" s="230" t="s">
        <v>146</v>
      </c>
      <c r="BT194" s="230" t="s">
        <v>142</v>
      </c>
      <c r="BU194" s="230" t="s">
        <v>452</v>
      </c>
      <c r="BX194" s="225"/>
      <c r="BY194" s="225"/>
      <c r="BZ194" s="229" t="s">
        <v>136</v>
      </c>
      <c r="CA194" s="230" t="s">
        <v>451</v>
      </c>
      <c r="CB194" s="230" t="s">
        <v>146</v>
      </c>
      <c r="CC194" s="230" t="s">
        <v>142</v>
      </c>
      <c r="CD194" s="230" t="s">
        <v>452</v>
      </c>
      <c r="CG194" s="225"/>
      <c r="CH194" s="225"/>
      <c r="CI194" s="229" t="s">
        <v>136</v>
      </c>
      <c r="CJ194" s="230" t="s">
        <v>451</v>
      </c>
      <c r="CK194" s="230" t="s">
        <v>146</v>
      </c>
      <c r="CL194" s="230" t="s">
        <v>142</v>
      </c>
      <c r="CM194" s="230" t="s">
        <v>452</v>
      </c>
      <c r="CP194" s="225"/>
      <c r="CQ194" s="225"/>
      <c r="CR194" s="229" t="s">
        <v>136</v>
      </c>
      <c r="CS194" s="230" t="s">
        <v>451</v>
      </c>
      <c r="CT194" s="230" t="s">
        <v>146</v>
      </c>
      <c r="CU194" s="230" t="s">
        <v>142</v>
      </c>
      <c r="CV194" s="230" t="s">
        <v>452</v>
      </c>
      <c r="CY194" s="225"/>
      <c r="CZ194" s="225"/>
      <c r="DA194" s="229" t="s">
        <v>136</v>
      </c>
      <c r="DB194" s="230" t="s">
        <v>451</v>
      </c>
      <c r="DC194" s="230" t="s">
        <v>146</v>
      </c>
      <c r="DD194" s="230" t="s">
        <v>142</v>
      </c>
      <c r="DE194" s="230" t="s">
        <v>452</v>
      </c>
      <c r="DH194" s="225"/>
      <c r="DI194" s="225"/>
      <c r="DJ194" s="229" t="s">
        <v>136</v>
      </c>
      <c r="DK194" s="230" t="s">
        <v>451</v>
      </c>
      <c r="DL194" s="230" t="s">
        <v>146</v>
      </c>
      <c r="DM194" s="230" t="s">
        <v>142</v>
      </c>
      <c r="DN194" s="230" t="s">
        <v>452</v>
      </c>
      <c r="DQ194" s="225"/>
      <c r="DR194" s="225"/>
      <c r="DS194" s="229" t="s">
        <v>136</v>
      </c>
      <c r="DT194" s="230" t="s">
        <v>451</v>
      </c>
      <c r="DU194" s="230" t="s">
        <v>146</v>
      </c>
      <c r="DV194" s="230" t="s">
        <v>142</v>
      </c>
      <c r="DW194" s="230" t="s">
        <v>452</v>
      </c>
      <c r="DZ194" s="225"/>
      <c r="EA194" s="225"/>
      <c r="EB194" s="229" t="s">
        <v>136</v>
      </c>
      <c r="EC194" s="230" t="s">
        <v>451</v>
      </c>
      <c r="ED194" s="230" t="s">
        <v>146</v>
      </c>
      <c r="EE194" s="230" t="s">
        <v>142</v>
      </c>
      <c r="EF194" s="230" t="s">
        <v>452</v>
      </c>
      <c r="EI194" s="225"/>
      <c r="EJ194" s="225"/>
      <c r="EK194" s="229" t="s">
        <v>136</v>
      </c>
      <c r="EL194" s="230" t="s">
        <v>451</v>
      </c>
      <c r="EM194" s="230" t="s">
        <v>146</v>
      </c>
      <c r="EN194" s="230" t="s">
        <v>142</v>
      </c>
      <c r="EO194" s="230" t="s">
        <v>452</v>
      </c>
      <c r="ER194" s="225"/>
      <c r="ES194" s="225"/>
      <c r="ET194" s="229" t="s">
        <v>136</v>
      </c>
      <c r="EU194" s="230" t="s">
        <v>451</v>
      </c>
      <c r="EV194" s="230" t="s">
        <v>146</v>
      </c>
      <c r="EW194" s="230" t="s">
        <v>142</v>
      </c>
      <c r="EX194" s="230" t="s">
        <v>452</v>
      </c>
      <c r="FA194" s="225"/>
      <c r="FB194" s="225"/>
      <c r="FC194" s="229" t="s">
        <v>136</v>
      </c>
      <c r="FD194" s="230" t="s">
        <v>451</v>
      </c>
      <c r="FE194" s="230" t="s">
        <v>146</v>
      </c>
      <c r="FF194" s="230" t="s">
        <v>142</v>
      </c>
      <c r="FG194" s="230" t="s">
        <v>452</v>
      </c>
      <c r="FJ194" s="225"/>
      <c r="FK194" s="225"/>
      <c r="FL194" s="229" t="s">
        <v>136</v>
      </c>
      <c r="FM194" s="230" t="s">
        <v>451</v>
      </c>
      <c r="FN194" s="230" t="s">
        <v>146</v>
      </c>
      <c r="FO194" s="230" t="s">
        <v>142</v>
      </c>
      <c r="FP194" s="230" t="s">
        <v>452</v>
      </c>
      <c r="FS194" s="225"/>
      <c r="FT194" s="225"/>
      <c r="FU194" s="229" t="s">
        <v>136</v>
      </c>
      <c r="FV194" s="230" t="s">
        <v>451</v>
      </c>
      <c r="FW194" s="230" t="s">
        <v>146</v>
      </c>
      <c r="FX194" s="230" t="s">
        <v>142</v>
      </c>
      <c r="FY194" s="230" t="s">
        <v>452</v>
      </c>
      <c r="GB194" s="225"/>
      <c r="GC194" s="225"/>
      <c r="GD194" s="229" t="s">
        <v>136</v>
      </c>
      <c r="GE194" s="230" t="s">
        <v>451</v>
      </c>
      <c r="GF194" s="230" t="s">
        <v>146</v>
      </c>
      <c r="GG194" s="230" t="s">
        <v>142</v>
      </c>
      <c r="GH194" s="230" t="s">
        <v>452</v>
      </c>
      <c r="GK194" s="225"/>
      <c r="GL194" s="225"/>
      <c r="GM194" s="229" t="s">
        <v>136</v>
      </c>
      <c r="GN194" s="230" t="s">
        <v>451</v>
      </c>
      <c r="GO194" s="230" t="s">
        <v>146</v>
      </c>
      <c r="GP194" s="230" t="s">
        <v>142</v>
      </c>
      <c r="GQ194" s="230" t="s">
        <v>452</v>
      </c>
      <c r="GT194" s="225"/>
      <c r="GU194" s="225"/>
      <c r="GV194" s="229" t="s">
        <v>136</v>
      </c>
      <c r="GW194" s="230" t="s">
        <v>451</v>
      </c>
      <c r="GX194" s="230" t="s">
        <v>146</v>
      </c>
      <c r="GY194" s="230" t="s">
        <v>142</v>
      </c>
      <c r="GZ194" s="230" t="s">
        <v>452</v>
      </c>
      <c r="HC194" s="225"/>
      <c r="HD194" s="225"/>
      <c r="HE194" s="229" t="s">
        <v>136</v>
      </c>
      <c r="HF194" s="230" t="s">
        <v>451</v>
      </c>
      <c r="HG194" s="230" t="s">
        <v>146</v>
      </c>
      <c r="HH194" s="230" t="s">
        <v>142</v>
      </c>
      <c r="HI194" s="230" t="s">
        <v>452</v>
      </c>
    </row>
    <row r="195" spans="3:217" ht="14" hidden="1" outlineLevel="1">
      <c r="D195" s="225"/>
      <c r="E195" s="225"/>
      <c r="F195" s="231"/>
      <c r="G195" s="232"/>
      <c r="H195" s="232"/>
      <c r="I195" s="233"/>
      <c r="J195" s="246" t="str">
        <f>IF(SUMPRODUCT((G195:G199)*(H195:H199))=0,"",SUMPRODUCT((G195:G199)*(H195:H199)))</f>
        <v/>
      </c>
      <c r="M195" s="225"/>
      <c r="N195" s="225"/>
      <c r="O195" s="231"/>
      <c r="P195" s="232"/>
      <c r="Q195" s="232"/>
      <c r="R195" s="233"/>
      <c r="S195" s="246" t="str">
        <f>IF(SUMPRODUCT((P195:P199)*(Q195:Q199))=0,"",SUMPRODUCT((P195:P199)*(Q195:Q199)))</f>
        <v/>
      </c>
      <c r="V195" s="225"/>
      <c r="W195" s="225"/>
      <c r="X195" s="231"/>
      <c r="Y195" s="232"/>
      <c r="Z195" s="232"/>
      <c r="AA195" s="233"/>
      <c r="AB195" s="246" t="str">
        <f>IF(SUMPRODUCT((Y195:Y199)*(Z195:Z199))=0,"",SUMPRODUCT((Y195:Y199)*(Z195:Z199)))</f>
        <v/>
      </c>
      <c r="AE195" s="225"/>
      <c r="AF195" s="225"/>
      <c r="AG195" s="231"/>
      <c r="AH195" s="232"/>
      <c r="AI195" s="232"/>
      <c r="AJ195" s="233"/>
      <c r="AK195" s="246" t="str">
        <f>IF(SUMPRODUCT((AH195:AH199)*(AI195:AI199))=0,"",SUMPRODUCT((AH195:AH199)*(AI195:AI199)))</f>
        <v/>
      </c>
      <c r="AN195" s="225"/>
      <c r="AO195" s="225"/>
      <c r="AP195" s="231"/>
      <c r="AQ195" s="232"/>
      <c r="AR195" s="232"/>
      <c r="AS195" s="233"/>
      <c r="AT195" s="246" t="str">
        <f>IF(SUMPRODUCT((AQ195:AQ199)*(AR195:AR199))=0,"",SUMPRODUCT((AQ195:AQ199)*(AR195:AR199)))</f>
        <v/>
      </c>
      <c r="AW195" s="225"/>
      <c r="AX195" s="225"/>
      <c r="AY195" s="231"/>
      <c r="AZ195" s="232"/>
      <c r="BA195" s="232"/>
      <c r="BB195" s="233"/>
      <c r="BC195" s="246" t="str">
        <f>IF(SUMPRODUCT((AZ195:AZ199)*(BA195:BA199))=0,"",SUMPRODUCT((AZ195:AZ199)*(BA195:BA199)))</f>
        <v/>
      </c>
      <c r="BF195" s="225"/>
      <c r="BG195" s="225"/>
      <c r="BH195" s="231"/>
      <c r="BI195" s="232"/>
      <c r="BJ195" s="232"/>
      <c r="BK195" s="233"/>
      <c r="BL195" s="246" t="str">
        <f>IF(SUMPRODUCT((BI195:BI199)*(BJ195:BJ199))=0,"",SUMPRODUCT((BI195:BI199)*(BJ195:BJ199)))</f>
        <v/>
      </c>
      <c r="BO195" s="225"/>
      <c r="BP195" s="225"/>
      <c r="BQ195" s="231"/>
      <c r="BR195" s="232"/>
      <c r="BS195" s="232"/>
      <c r="BT195" s="233"/>
      <c r="BU195" s="246" t="str">
        <f>IF(SUMPRODUCT((BR195:BR199)*(BS195:BS199))=0,"",SUMPRODUCT((BR195:BR199)*(BS195:BS199)))</f>
        <v/>
      </c>
      <c r="BX195" s="225"/>
      <c r="BY195" s="225"/>
      <c r="BZ195" s="231"/>
      <c r="CA195" s="232"/>
      <c r="CB195" s="232"/>
      <c r="CC195" s="233"/>
      <c r="CD195" s="246" t="str">
        <f>IF(SUMPRODUCT((CA195:CA199)*(CB195:CB199))=0,"",SUMPRODUCT((CA195:CA199)*(CB195:CB199)))</f>
        <v/>
      </c>
      <c r="CG195" s="225"/>
      <c r="CH195" s="225"/>
      <c r="CI195" s="231"/>
      <c r="CJ195" s="232"/>
      <c r="CK195" s="232"/>
      <c r="CL195" s="233"/>
      <c r="CM195" s="246" t="str">
        <f>IF(SUMPRODUCT((CJ195:CJ199)*(CK195:CK199))=0,"",SUMPRODUCT((CJ195:CJ199)*(CK195:CK199)))</f>
        <v/>
      </c>
      <c r="CP195" s="225"/>
      <c r="CQ195" s="225"/>
      <c r="CR195" s="231"/>
      <c r="CS195" s="232"/>
      <c r="CT195" s="232"/>
      <c r="CU195" s="233"/>
      <c r="CV195" s="246" t="str">
        <f>IF(SUMPRODUCT((CS195:CS199)*(CT195:CT199))=0,"",SUMPRODUCT((CS195:CS199)*(CT195:CT199)))</f>
        <v/>
      </c>
      <c r="CY195" s="225"/>
      <c r="CZ195" s="225"/>
      <c r="DA195" s="231"/>
      <c r="DB195" s="232"/>
      <c r="DC195" s="232"/>
      <c r="DD195" s="233"/>
      <c r="DE195" s="246" t="str">
        <f>IF(SUMPRODUCT((DB195:DB199)*(DC195:DC199))=0,"",SUMPRODUCT((DB195:DB199)*(DC195:DC199)))</f>
        <v/>
      </c>
      <c r="DH195" s="225"/>
      <c r="DI195" s="225"/>
      <c r="DJ195" s="231"/>
      <c r="DK195" s="232"/>
      <c r="DL195" s="232"/>
      <c r="DM195" s="233"/>
      <c r="DN195" s="246" t="str">
        <f>IF(SUMPRODUCT((DK195:DK199)*(DL195:DL199))=0,"",SUMPRODUCT((DK195:DK199)*(DL195:DL199)))</f>
        <v/>
      </c>
      <c r="DQ195" s="225"/>
      <c r="DR195" s="225"/>
      <c r="DS195" s="231"/>
      <c r="DT195" s="232"/>
      <c r="DU195" s="232"/>
      <c r="DV195" s="233"/>
      <c r="DW195" s="246" t="str">
        <f>IF(SUMPRODUCT((DT195:DT199)*(DU195:DU199))=0,"",SUMPRODUCT((DT195:DT199)*(DU195:DU199)))</f>
        <v/>
      </c>
      <c r="DZ195" s="225"/>
      <c r="EA195" s="225"/>
      <c r="EB195" s="231"/>
      <c r="EC195" s="232"/>
      <c r="ED195" s="232"/>
      <c r="EE195" s="233"/>
      <c r="EF195" s="246" t="str">
        <f>IF(SUMPRODUCT((EC195:EC199)*(ED195:ED199))=0,"",SUMPRODUCT((EC195:EC199)*(ED195:ED199)))</f>
        <v/>
      </c>
      <c r="EI195" s="225"/>
      <c r="EJ195" s="225"/>
      <c r="EK195" s="231"/>
      <c r="EL195" s="232"/>
      <c r="EM195" s="232"/>
      <c r="EN195" s="233"/>
      <c r="EO195" s="246" t="str">
        <f>IF(SUMPRODUCT((EL195:EL199)*(EM195:EM199))=0,"",SUMPRODUCT((EL195:EL199)*(EM195:EM199)))</f>
        <v/>
      </c>
      <c r="ER195" s="225"/>
      <c r="ES195" s="225"/>
      <c r="ET195" s="231"/>
      <c r="EU195" s="232"/>
      <c r="EV195" s="232"/>
      <c r="EW195" s="233"/>
      <c r="EX195" s="246" t="str">
        <f>IF(SUMPRODUCT((EU195:EU199)*(EV195:EV199))=0,"",SUMPRODUCT((EU195:EU199)*(EV195:EV199)))</f>
        <v/>
      </c>
      <c r="FA195" s="225"/>
      <c r="FB195" s="225"/>
      <c r="FC195" s="231"/>
      <c r="FD195" s="232"/>
      <c r="FE195" s="232"/>
      <c r="FF195" s="233"/>
      <c r="FG195" s="246" t="str">
        <f>IF(SUMPRODUCT((FD195:FD199)*(FE195:FE199))=0,"",SUMPRODUCT((FD195:FD199)*(FE195:FE199)))</f>
        <v/>
      </c>
      <c r="FJ195" s="225"/>
      <c r="FK195" s="225"/>
      <c r="FL195" s="231"/>
      <c r="FM195" s="232"/>
      <c r="FN195" s="232"/>
      <c r="FO195" s="233"/>
      <c r="FP195" s="246" t="str">
        <f>IF(SUMPRODUCT((FM195:FM199)*(FN195:FN199))=0,"",SUMPRODUCT((FM195:FM199)*(FN195:FN199)))</f>
        <v/>
      </c>
      <c r="FS195" s="225"/>
      <c r="FT195" s="225"/>
      <c r="FU195" s="231"/>
      <c r="FV195" s="232"/>
      <c r="FW195" s="232"/>
      <c r="FX195" s="233"/>
      <c r="FY195" s="246" t="str">
        <f>IF(SUMPRODUCT((FV195:FV199)*(FW195:FW199))=0,"",SUMPRODUCT((FV195:FV199)*(FW195:FW199)))</f>
        <v/>
      </c>
      <c r="GB195" s="225"/>
      <c r="GC195" s="225"/>
      <c r="GD195" s="231"/>
      <c r="GE195" s="232"/>
      <c r="GF195" s="232"/>
      <c r="GG195" s="233"/>
      <c r="GH195" s="246" t="str">
        <f>IF(SUMPRODUCT((GE195:GE199)*(GF195:GF199))=0,"",SUMPRODUCT((GE195:GE199)*(GF195:GF199)))</f>
        <v/>
      </c>
      <c r="GK195" s="225"/>
      <c r="GL195" s="225"/>
      <c r="GM195" s="231"/>
      <c r="GN195" s="232"/>
      <c r="GO195" s="232"/>
      <c r="GP195" s="233"/>
      <c r="GQ195" s="246" t="str">
        <f>IF(SUMPRODUCT((GN195:GN199)*(GO195:GO199))=0,"",SUMPRODUCT((GN195:GN199)*(GO195:GO199)))</f>
        <v/>
      </c>
      <c r="GT195" s="225"/>
      <c r="GU195" s="225"/>
      <c r="GV195" s="231"/>
      <c r="GW195" s="232"/>
      <c r="GX195" s="232"/>
      <c r="GY195" s="233"/>
      <c r="GZ195" s="246" t="str">
        <f>IF(SUMPRODUCT((GW195:GW199)*(GX195:GX199))=0,"",SUMPRODUCT((GW195:GW199)*(GX195:GX199)))</f>
        <v/>
      </c>
      <c r="HC195" s="225"/>
      <c r="HD195" s="225"/>
      <c r="HE195" s="231"/>
      <c r="HF195" s="232"/>
      <c r="HG195" s="232"/>
      <c r="HH195" s="233"/>
      <c r="HI195" s="246" t="str">
        <f>IF(SUMPRODUCT((HF195:HF199)*(HG195:HG199))=0,"",SUMPRODUCT((HF195:HF199)*(HG195:HG199)))</f>
        <v/>
      </c>
    </row>
    <row r="196" spans="3:217" ht="14" hidden="1" outlineLevel="2">
      <c r="D196" s="225"/>
      <c r="E196" s="225"/>
      <c r="F196" s="231"/>
      <c r="G196" s="232"/>
      <c r="H196" s="232"/>
      <c r="I196" s="233"/>
      <c r="J196" s="246" t="str">
        <f>IF(SUMPRODUCT((G195:G199)*(H195:H199))=0,"",SUMPRODUCT((G195:G199)*(H195:H199)))</f>
        <v/>
      </c>
      <c r="M196" s="225"/>
      <c r="N196" s="225"/>
      <c r="O196" s="231"/>
      <c r="P196" s="232"/>
      <c r="Q196" s="232"/>
      <c r="R196" s="233"/>
      <c r="S196" s="246" t="str">
        <f>IF(SUMPRODUCT((P195:P199)*(Q195:Q199))=0,"",SUMPRODUCT((P195:P199)*(Q195:Q199)))</f>
        <v/>
      </c>
      <c r="V196" s="225"/>
      <c r="W196" s="225"/>
      <c r="X196" s="231"/>
      <c r="Y196" s="232"/>
      <c r="Z196" s="232"/>
      <c r="AA196" s="233"/>
      <c r="AB196" s="246" t="str">
        <f>IF(SUMPRODUCT((Y195:Y199)*(Z195:Z199))=0,"",SUMPRODUCT((Y195:Y199)*(Z195:Z199)))</f>
        <v/>
      </c>
      <c r="AE196" s="225"/>
      <c r="AF196" s="225"/>
      <c r="AG196" s="231"/>
      <c r="AH196" s="232"/>
      <c r="AI196" s="232"/>
      <c r="AJ196" s="233"/>
      <c r="AK196" s="246" t="str">
        <f>IF(SUMPRODUCT((AH195:AH199)*(AI195:AI199))=0,"",SUMPRODUCT((AH195:AH199)*(AI195:AI199)))</f>
        <v/>
      </c>
      <c r="AN196" s="225"/>
      <c r="AO196" s="225"/>
      <c r="AP196" s="231"/>
      <c r="AQ196" s="232"/>
      <c r="AR196" s="232"/>
      <c r="AS196" s="233"/>
      <c r="AT196" s="246" t="str">
        <f>IF(SUMPRODUCT((AQ195:AQ199)*(AR195:AR199))=0,"",SUMPRODUCT((AQ195:AQ199)*(AR195:AR199)))</f>
        <v/>
      </c>
      <c r="AW196" s="225"/>
      <c r="AX196" s="225"/>
      <c r="AY196" s="231"/>
      <c r="AZ196" s="232"/>
      <c r="BA196" s="232"/>
      <c r="BB196" s="233"/>
      <c r="BC196" s="246" t="str">
        <f>IF(SUMPRODUCT((AZ195:AZ199)*(BA195:BA199))=0,"",SUMPRODUCT((AZ195:AZ199)*(BA195:BA199)))</f>
        <v/>
      </c>
      <c r="BF196" s="225"/>
      <c r="BG196" s="225"/>
      <c r="BH196" s="231"/>
      <c r="BI196" s="232"/>
      <c r="BJ196" s="232"/>
      <c r="BK196" s="233"/>
      <c r="BL196" s="246" t="str">
        <f>IF(SUMPRODUCT((BI195:BI199)*(BJ195:BJ199))=0,"",SUMPRODUCT((BI195:BI199)*(BJ195:BJ199)))</f>
        <v/>
      </c>
      <c r="BO196" s="225"/>
      <c r="BP196" s="225"/>
      <c r="BQ196" s="231"/>
      <c r="BR196" s="232"/>
      <c r="BS196" s="232"/>
      <c r="BT196" s="233"/>
      <c r="BU196" s="246" t="str">
        <f>IF(SUMPRODUCT((BR195:BR199)*(BS195:BS199))=0,"",SUMPRODUCT((BR195:BR199)*(BS195:BS199)))</f>
        <v/>
      </c>
      <c r="BX196" s="225"/>
      <c r="BY196" s="225"/>
      <c r="BZ196" s="231"/>
      <c r="CA196" s="232"/>
      <c r="CB196" s="232"/>
      <c r="CC196" s="233"/>
      <c r="CD196" s="246" t="str">
        <f>IF(SUMPRODUCT((CA195:CA199)*(CB195:CB199))=0,"",SUMPRODUCT((CA195:CA199)*(CB195:CB199)))</f>
        <v/>
      </c>
      <c r="CG196" s="225"/>
      <c r="CH196" s="225"/>
      <c r="CI196" s="231"/>
      <c r="CJ196" s="232"/>
      <c r="CK196" s="232"/>
      <c r="CL196" s="233"/>
      <c r="CM196" s="246" t="str">
        <f>IF(SUMPRODUCT((CJ195:CJ199)*(CK195:CK199))=0,"",SUMPRODUCT((CJ195:CJ199)*(CK195:CK199)))</f>
        <v/>
      </c>
      <c r="CP196" s="225"/>
      <c r="CQ196" s="225"/>
      <c r="CR196" s="231"/>
      <c r="CS196" s="232"/>
      <c r="CT196" s="232"/>
      <c r="CU196" s="233"/>
      <c r="CV196" s="246" t="str">
        <f>IF(SUMPRODUCT((CS195:CS199)*(CT195:CT199))=0,"",SUMPRODUCT((CS195:CS199)*(CT195:CT199)))</f>
        <v/>
      </c>
      <c r="CY196" s="225"/>
      <c r="CZ196" s="225"/>
      <c r="DA196" s="231"/>
      <c r="DB196" s="232"/>
      <c r="DC196" s="232"/>
      <c r="DD196" s="233"/>
      <c r="DE196" s="246" t="str">
        <f>IF(SUMPRODUCT((DB195:DB199)*(DC195:DC199))=0,"",SUMPRODUCT((DB195:DB199)*(DC195:DC199)))</f>
        <v/>
      </c>
      <c r="DH196" s="225"/>
      <c r="DI196" s="225"/>
      <c r="DJ196" s="231"/>
      <c r="DK196" s="232"/>
      <c r="DL196" s="232"/>
      <c r="DM196" s="233"/>
      <c r="DN196" s="246" t="str">
        <f>IF(SUMPRODUCT((DK195:DK199)*(DL195:DL199))=0,"",SUMPRODUCT((DK195:DK199)*(DL195:DL199)))</f>
        <v/>
      </c>
      <c r="DQ196" s="225"/>
      <c r="DR196" s="225"/>
      <c r="DS196" s="231"/>
      <c r="DT196" s="232"/>
      <c r="DU196" s="232"/>
      <c r="DV196" s="233"/>
      <c r="DW196" s="246" t="str">
        <f>IF(SUMPRODUCT((DT195:DT199)*(DU195:DU199))=0,"",SUMPRODUCT((DT195:DT199)*(DU195:DU199)))</f>
        <v/>
      </c>
      <c r="DZ196" s="225"/>
      <c r="EA196" s="225"/>
      <c r="EB196" s="231"/>
      <c r="EC196" s="232"/>
      <c r="ED196" s="232"/>
      <c r="EE196" s="233"/>
      <c r="EF196" s="246" t="str">
        <f>IF(SUMPRODUCT((EC195:EC199)*(ED195:ED199))=0,"",SUMPRODUCT((EC195:EC199)*(ED195:ED199)))</f>
        <v/>
      </c>
      <c r="EI196" s="225"/>
      <c r="EJ196" s="225"/>
      <c r="EK196" s="231"/>
      <c r="EL196" s="232"/>
      <c r="EM196" s="232"/>
      <c r="EN196" s="233"/>
      <c r="EO196" s="246" t="str">
        <f>IF(SUMPRODUCT((EL195:EL199)*(EM195:EM199))=0,"",SUMPRODUCT((EL195:EL199)*(EM195:EM199)))</f>
        <v/>
      </c>
      <c r="ER196" s="225"/>
      <c r="ES196" s="225"/>
      <c r="ET196" s="231"/>
      <c r="EU196" s="232"/>
      <c r="EV196" s="232"/>
      <c r="EW196" s="233"/>
      <c r="EX196" s="246" t="str">
        <f>IF(SUMPRODUCT((EU195:EU199)*(EV195:EV199))=0,"",SUMPRODUCT((EU195:EU199)*(EV195:EV199)))</f>
        <v/>
      </c>
      <c r="FA196" s="225"/>
      <c r="FB196" s="225"/>
      <c r="FC196" s="231"/>
      <c r="FD196" s="232"/>
      <c r="FE196" s="232"/>
      <c r="FF196" s="233"/>
      <c r="FG196" s="246" t="str">
        <f>IF(SUMPRODUCT((FD195:FD199)*(FE195:FE199))=0,"",SUMPRODUCT((FD195:FD199)*(FE195:FE199)))</f>
        <v/>
      </c>
      <c r="FJ196" s="225"/>
      <c r="FK196" s="225"/>
      <c r="FL196" s="231"/>
      <c r="FM196" s="232"/>
      <c r="FN196" s="232"/>
      <c r="FO196" s="233"/>
      <c r="FP196" s="246" t="str">
        <f>IF(SUMPRODUCT((FM195:FM199)*(FN195:FN199))=0,"",SUMPRODUCT((FM195:FM199)*(FN195:FN199)))</f>
        <v/>
      </c>
      <c r="FS196" s="225"/>
      <c r="FT196" s="225"/>
      <c r="FU196" s="231"/>
      <c r="FV196" s="232"/>
      <c r="FW196" s="232"/>
      <c r="FX196" s="233"/>
      <c r="FY196" s="246" t="str">
        <f>IF(SUMPRODUCT((FV195:FV199)*(FW195:FW199))=0,"",SUMPRODUCT((FV195:FV199)*(FW195:FW199)))</f>
        <v/>
      </c>
      <c r="GB196" s="225"/>
      <c r="GC196" s="225"/>
      <c r="GD196" s="231"/>
      <c r="GE196" s="232"/>
      <c r="GF196" s="232"/>
      <c r="GG196" s="233"/>
      <c r="GH196" s="246" t="str">
        <f>IF(SUMPRODUCT((GE195:GE199)*(GF195:GF199))=0,"",SUMPRODUCT((GE195:GE199)*(GF195:GF199)))</f>
        <v/>
      </c>
      <c r="GK196" s="225"/>
      <c r="GL196" s="225"/>
      <c r="GM196" s="231"/>
      <c r="GN196" s="232"/>
      <c r="GO196" s="232"/>
      <c r="GP196" s="233"/>
      <c r="GQ196" s="246" t="str">
        <f>IF(SUMPRODUCT((GN195:GN199)*(GO195:GO199))=0,"",SUMPRODUCT((GN195:GN199)*(GO195:GO199)))</f>
        <v/>
      </c>
      <c r="GT196" s="225"/>
      <c r="GU196" s="225"/>
      <c r="GV196" s="231"/>
      <c r="GW196" s="232"/>
      <c r="GX196" s="232"/>
      <c r="GY196" s="233"/>
      <c r="GZ196" s="246" t="str">
        <f>IF(SUMPRODUCT((GW195:GW199)*(GX195:GX199))=0,"",SUMPRODUCT((GW195:GW199)*(GX195:GX199)))</f>
        <v/>
      </c>
      <c r="HC196" s="225"/>
      <c r="HD196" s="225"/>
      <c r="HE196" s="231"/>
      <c r="HF196" s="232"/>
      <c r="HG196" s="232"/>
      <c r="HH196" s="233"/>
      <c r="HI196" s="246" t="str">
        <f>IF(SUMPRODUCT((HF195:HF199)*(HG195:HG199))=0,"",SUMPRODUCT((HF195:HF199)*(HG195:HG199)))</f>
        <v/>
      </c>
    </row>
    <row r="197" spans="3:217" ht="14" hidden="1" outlineLevel="2">
      <c r="D197" s="225"/>
      <c r="E197" s="225"/>
      <c r="F197" s="231"/>
      <c r="G197" s="232"/>
      <c r="H197" s="232"/>
      <c r="I197" s="233"/>
      <c r="J197" s="246" t="str">
        <f>IF(SUMPRODUCT((G195:G199)*(H195:H199))=0,"",SUMPRODUCT((G195:G199)*(H195:H199)))</f>
        <v/>
      </c>
      <c r="M197" s="225"/>
      <c r="N197" s="225"/>
      <c r="O197" s="231"/>
      <c r="P197" s="232"/>
      <c r="Q197" s="232"/>
      <c r="R197" s="233"/>
      <c r="S197" s="246" t="str">
        <f>IF(SUMPRODUCT((P195:P199)*(Q195:Q199))=0,"",SUMPRODUCT((P195:P199)*(Q195:Q199)))</f>
        <v/>
      </c>
      <c r="V197" s="225"/>
      <c r="W197" s="225"/>
      <c r="X197" s="231"/>
      <c r="Y197" s="232"/>
      <c r="Z197" s="232"/>
      <c r="AA197" s="233"/>
      <c r="AB197" s="246" t="str">
        <f>IF(SUMPRODUCT((Y195:Y199)*(Z195:Z199))=0,"",SUMPRODUCT((Y195:Y199)*(Z195:Z199)))</f>
        <v/>
      </c>
      <c r="AE197" s="225"/>
      <c r="AF197" s="225"/>
      <c r="AG197" s="231"/>
      <c r="AH197" s="232"/>
      <c r="AI197" s="232"/>
      <c r="AJ197" s="233"/>
      <c r="AK197" s="246" t="str">
        <f>IF(SUMPRODUCT((AH195:AH199)*(AI195:AI199))=0,"",SUMPRODUCT((AH195:AH199)*(AI195:AI199)))</f>
        <v/>
      </c>
      <c r="AN197" s="225"/>
      <c r="AO197" s="225"/>
      <c r="AP197" s="231"/>
      <c r="AQ197" s="232"/>
      <c r="AR197" s="232"/>
      <c r="AS197" s="233"/>
      <c r="AT197" s="246" t="str">
        <f>IF(SUMPRODUCT((AQ195:AQ199)*(AR195:AR199))=0,"",SUMPRODUCT((AQ195:AQ199)*(AR195:AR199)))</f>
        <v/>
      </c>
      <c r="AW197" s="225"/>
      <c r="AX197" s="225"/>
      <c r="AY197" s="231"/>
      <c r="AZ197" s="232"/>
      <c r="BA197" s="232"/>
      <c r="BB197" s="233"/>
      <c r="BC197" s="246" t="str">
        <f>IF(SUMPRODUCT((AZ195:AZ199)*(BA195:BA199))=0,"",SUMPRODUCT((AZ195:AZ199)*(BA195:BA199)))</f>
        <v/>
      </c>
      <c r="BF197" s="225"/>
      <c r="BG197" s="225"/>
      <c r="BH197" s="231"/>
      <c r="BI197" s="232"/>
      <c r="BJ197" s="232"/>
      <c r="BK197" s="233"/>
      <c r="BL197" s="246" t="str">
        <f>IF(SUMPRODUCT((BI195:BI199)*(BJ195:BJ199))=0,"",SUMPRODUCT((BI195:BI199)*(BJ195:BJ199)))</f>
        <v/>
      </c>
      <c r="BO197" s="225"/>
      <c r="BP197" s="225"/>
      <c r="BQ197" s="231"/>
      <c r="BR197" s="232"/>
      <c r="BS197" s="232"/>
      <c r="BT197" s="233"/>
      <c r="BU197" s="246" t="str">
        <f>IF(SUMPRODUCT((BR195:BR199)*(BS195:BS199))=0,"",SUMPRODUCT((BR195:BR199)*(BS195:BS199)))</f>
        <v/>
      </c>
      <c r="BX197" s="225"/>
      <c r="BY197" s="225"/>
      <c r="BZ197" s="231"/>
      <c r="CA197" s="232"/>
      <c r="CB197" s="232"/>
      <c r="CC197" s="233"/>
      <c r="CD197" s="246" t="str">
        <f>IF(SUMPRODUCT((CA195:CA199)*(CB195:CB199))=0,"",SUMPRODUCT((CA195:CA199)*(CB195:CB199)))</f>
        <v/>
      </c>
      <c r="CG197" s="225"/>
      <c r="CH197" s="225"/>
      <c r="CI197" s="231"/>
      <c r="CJ197" s="232"/>
      <c r="CK197" s="232"/>
      <c r="CL197" s="233"/>
      <c r="CM197" s="246" t="str">
        <f>IF(SUMPRODUCT((CJ195:CJ199)*(CK195:CK199))=0,"",SUMPRODUCT((CJ195:CJ199)*(CK195:CK199)))</f>
        <v/>
      </c>
      <c r="CP197" s="225"/>
      <c r="CQ197" s="225"/>
      <c r="CR197" s="231"/>
      <c r="CS197" s="232"/>
      <c r="CT197" s="232"/>
      <c r="CU197" s="233"/>
      <c r="CV197" s="246" t="str">
        <f>IF(SUMPRODUCT((CS195:CS199)*(CT195:CT199))=0,"",SUMPRODUCT((CS195:CS199)*(CT195:CT199)))</f>
        <v/>
      </c>
      <c r="CY197" s="225"/>
      <c r="CZ197" s="225"/>
      <c r="DA197" s="231"/>
      <c r="DB197" s="232"/>
      <c r="DC197" s="232"/>
      <c r="DD197" s="233"/>
      <c r="DE197" s="246" t="str">
        <f>IF(SUMPRODUCT((DB195:DB199)*(DC195:DC199))=0,"",SUMPRODUCT((DB195:DB199)*(DC195:DC199)))</f>
        <v/>
      </c>
      <c r="DH197" s="225"/>
      <c r="DI197" s="225"/>
      <c r="DJ197" s="231"/>
      <c r="DK197" s="232"/>
      <c r="DL197" s="232"/>
      <c r="DM197" s="233"/>
      <c r="DN197" s="246" t="str">
        <f>IF(SUMPRODUCT((DK195:DK199)*(DL195:DL199))=0,"",SUMPRODUCT((DK195:DK199)*(DL195:DL199)))</f>
        <v/>
      </c>
      <c r="DQ197" s="225"/>
      <c r="DR197" s="225"/>
      <c r="DS197" s="231"/>
      <c r="DT197" s="232"/>
      <c r="DU197" s="232"/>
      <c r="DV197" s="233"/>
      <c r="DW197" s="246" t="str">
        <f>IF(SUMPRODUCT((DT195:DT199)*(DU195:DU199))=0,"",SUMPRODUCT((DT195:DT199)*(DU195:DU199)))</f>
        <v/>
      </c>
      <c r="DZ197" s="225"/>
      <c r="EA197" s="225"/>
      <c r="EB197" s="231"/>
      <c r="EC197" s="232"/>
      <c r="ED197" s="232"/>
      <c r="EE197" s="233"/>
      <c r="EF197" s="246" t="str">
        <f>IF(SUMPRODUCT((EC195:EC199)*(ED195:ED199))=0,"",SUMPRODUCT((EC195:EC199)*(ED195:ED199)))</f>
        <v/>
      </c>
      <c r="EI197" s="225"/>
      <c r="EJ197" s="225"/>
      <c r="EK197" s="231"/>
      <c r="EL197" s="232"/>
      <c r="EM197" s="232"/>
      <c r="EN197" s="233"/>
      <c r="EO197" s="246" t="str">
        <f>IF(SUMPRODUCT((EL195:EL199)*(EM195:EM199))=0,"",SUMPRODUCT((EL195:EL199)*(EM195:EM199)))</f>
        <v/>
      </c>
      <c r="ER197" s="225"/>
      <c r="ES197" s="225"/>
      <c r="ET197" s="231"/>
      <c r="EU197" s="232"/>
      <c r="EV197" s="232"/>
      <c r="EW197" s="233"/>
      <c r="EX197" s="246" t="str">
        <f>IF(SUMPRODUCT((EU195:EU199)*(EV195:EV199))=0,"",SUMPRODUCT((EU195:EU199)*(EV195:EV199)))</f>
        <v/>
      </c>
      <c r="FA197" s="225"/>
      <c r="FB197" s="225"/>
      <c r="FC197" s="231"/>
      <c r="FD197" s="232"/>
      <c r="FE197" s="232"/>
      <c r="FF197" s="233"/>
      <c r="FG197" s="246" t="str">
        <f>IF(SUMPRODUCT((FD195:FD199)*(FE195:FE199))=0,"",SUMPRODUCT((FD195:FD199)*(FE195:FE199)))</f>
        <v/>
      </c>
      <c r="FJ197" s="225"/>
      <c r="FK197" s="225"/>
      <c r="FL197" s="231"/>
      <c r="FM197" s="232"/>
      <c r="FN197" s="232"/>
      <c r="FO197" s="233"/>
      <c r="FP197" s="246" t="str">
        <f>IF(SUMPRODUCT((FM195:FM199)*(FN195:FN199))=0,"",SUMPRODUCT((FM195:FM199)*(FN195:FN199)))</f>
        <v/>
      </c>
      <c r="FS197" s="225"/>
      <c r="FT197" s="225"/>
      <c r="FU197" s="231"/>
      <c r="FV197" s="232"/>
      <c r="FW197" s="232"/>
      <c r="FX197" s="233"/>
      <c r="FY197" s="246" t="str">
        <f>IF(SUMPRODUCT((FV195:FV199)*(FW195:FW199))=0,"",SUMPRODUCT((FV195:FV199)*(FW195:FW199)))</f>
        <v/>
      </c>
      <c r="GB197" s="225"/>
      <c r="GC197" s="225"/>
      <c r="GD197" s="231"/>
      <c r="GE197" s="232"/>
      <c r="GF197" s="232"/>
      <c r="GG197" s="233"/>
      <c r="GH197" s="246" t="str">
        <f>IF(SUMPRODUCT((GE195:GE199)*(GF195:GF199))=0,"",SUMPRODUCT((GE195:GE199)*(GF195:GF199)))</f>
        <v/>
      </c>
      <c r="GK197" s="225"/>
      <c r="GL197" s="225"/>
      <c r="GM197" s="231"/>
      <c r="GN197" s="232"/>
      <c r="GO197" s="232"/>
      <c r="GP197" s="233"/>
      <c r="GQ197" s="246" t="str">
        <f>IF(SUMPRODUCT((GN195:GN199)*(GO195:GO199))=0,"",SUMPRODUCT((GN195:GN199)*(GO195:GO199)))</f>
        <v/>
      </c>
      <c r="GT197" s="225"/>
      <c r="GU197" s="225"/>
      <c r="GV197" s="231"/>
      <c r="GW197" s="232"/>
      <c r="GX197" s="232"/>
      <c r="GY197" s="233"/>
      <c r="GZ197" s="246" t="str">
        <f>IF(SUMPRODUCT((GW195:GW199)*(GX195:GX199))=0,"",SUMPRODUCT((GW195:GW199)*(GX195:GX199)))</f>
        <v/>
      </c>
      <c r="HC197" s="225"/>
      <c r="HD197" s="225"/>
      <c r="HE197" s="231"/>
      <c r="HF197" s="232"/>
      <c r="HG197" s="232"/>
      <c r="HH197" s="233"/>
      <c r="HI197" s="246" t="str">
        <f>IF(SUMPRODUCT((HF195:HF199)*(HG195:HG199))=0,"",SUMPRODUCT((HF195:HF199)*(HG195:HG199)))</f>
        <v/>
      </c>
    </row>
    <row r="198" spans="3:217" ht="14" hidden="1" outlineLevel="2">
      <c r="D198" s="225"/>
      <c r="E198" s="225"/>
      <c r="F198" s="231"/>
      <c r="G198" s="232"/>
      <c r="H198" s="232"/>
      <c r="I198" s="233"/>
      <c r="J198" s="246" t="str">
        <f>IF(SUMPRODUCT((G195:G199)*(H195:H199))=0,"",SUMPRODUCT((G195:G199)*(H195:H199)))</f>
        <v/>
      </c>
      <c r="M198" s="225"/>
      <c r="N198" s="225"/>
      <c r="O198" s="231"/>
      <c r="P198" s="232"/>
      <c r="Q198" s="232"/>
      <c r="R198" s="233"/>
      <c r="S198" s="246" t="str">
        <f>IF(SUMPRODUCT((P195:P199)*(Q195:Q199))=0,"",SUMPRODUCT((P195:P199)*(Q195:Q199)))</f>
        <v/>
      </c>
      <c r="V198" s="225"/>
      <c r="W198" s="225"/>
      <c r="X198" s="231"/>
      <c r="Y198" s="232"/>
      <c r="Z198" s="232"/>
      <c r="AA198" s="233"/>
      <c r="AB198" s="246" t="str">
        <f>IF(SUMPRODUCT((Y195:Y199)*(Z195:Z199))=0,"",SUMPRODUCT((Y195:Y199)*(Z195:Z199)))</f>
        <v/>
      </c>
      <c r="AE198" s="225"/>
      <c r="AF198" s="225"/>
      <c r="AG198" s="231"/>
      <c r="AH198" s="232"/>
      <c r="AI198" s="232"/>
      <c r="AJ198" s="233"/>
      <c r="AK198" s="246" t="str">
        <f>IF(SUMPRODUCT((AH195:AH199)*(AI195:AI199))=0,"",SUMPRODUCT((AH195:AH199)*(AI195:AI199)))</f>
        <v/>
      </c>
      <c r="AN198" s="225"/>
      <c r="AO198" s="225"/>
      <c r="AP198" s="231"/>
      <c r="AQ198" s="232"/>
      <c r="AR198" s="232"/>
      <c r="AS198" s="233"/>
      <c r="AT198" s="246" t="str">
        <f>IF(SUMPRODUCT((AQ195:AQ199)*(AR195:AR199))=0,"",SUMPRODUCT((AQ195:AQ199)*(AR195:AR199)))</f>
        <v/>
      </c>
      <c r="AW198" s="225"/>
      <c r="AX198" s="225"/>
      <c r="AY198" s="231"/>
      <c r="AZ198" s="232"/>
      <c r="BA198" s="232"/>
      <c r="BB198" s="233"/>
      <c r="BC198" s="246" t="str">
        <f>IF(SUMPRODUCT((AZ195:AZ199)*(BA195:BA199))=0,"",SUMPRODUCT((AZ195:AZ199)*(BA195:BA199)))</f>
        <v/>
      </c>
      <c r="BF198" s="225"/>
      <c r="BG198" s="225"/>
      <c r="BH198" s="231"/>
      <c r="BI198" s="232"/>
      <c r="BJ198" s="232"/>
      <c r="BK198" s="233"/>
      <c r="BL198" s="246" t="str">
        <f>IF(SUMPRODUCT((BI195:BI199)*(BJ195:BJ199))=0,"",SUMPRODUCT((BI195:BI199)*(BJ195:BJ199)))</f>
        <v/>
      </c>
      <c r="BO198" s="225"/>
      <c r="BP198" s="225"/>
      <c r="BQ198" s="231"/>
      <c r="BR198" s="232"/>
      <c r="BS198" s="232"/>
      <c r="BT198" s="233"/>
      <c r="BU198" s="246" t="str">
        <f>IF(SUMPRODUCT((BR195:BR199)*(BS195:BS199))=0,"",SUMPRODUCT((BR195:BR199)*(BS195:BS199)))</f>
        <v/>
      </c>
      <c r="BX198" s="225"/>
      <c r="BY198" s="225"/>
      <c r="BZ198" s="231"/>
      <c r="CA198" s="232"/>
      <c r="CB198" s="232"/>
      <c r="CC198" s="233"/>
      <c r="CD198" s="246" t="str">
        <f>IF(SUMPRODUCT((CA195:CA199)*(CB195:CB199))=0,"",SUMPRODUCT((CA195:CA199)*(CB195:CB199)))</f>
        <v/>
      </c>
      <c r="CG198" s="225"/>
      <c r="CH198" s="225"/>
      <c r="CI198" s="231"/>
      <c r="CJ198" s="232"/>
      <c r="CK198" s="232"/>
      <c r="CL198" s="233"/>
      <c r="CM198" s="246" t="str">
        <f>IF(SUMPRODUCT((CJ195:CJ199)*(CK195:CK199))=0,"",SUMPRODUCT((CJ195:CJ199)*(CK195:CK199)))</f>
        <v/>
      </c>
      <c r="CP198" s="225"/>
      <c r="CQ198" s="225"/>
      <c r="CR198" s="231"/>
      <c r="CS198" s="232"/>
      <c r="CT198" s="232"/>
      <c r="CU198" s="233"/>
      <c r="CV198" s="246" t="str">
        <f>IF(SUMPRODUCT((CS195:CS199)*(CT195:CT199))=0,"",SUMPRODUCT((CS195:CS199)*(CT195:CT199)))</f>
        <v/>
      </c>
      <c r="CY198" s="225"/>
      <c r="CZ198" s="225"/>
      <c r="DA198" s="231"/>
      <c r="DB198" s="232"/>
      <c r="DC198" s="232"/>
      <c r="DD198" s="233"/>
      <c r="DE198" s="246" t="str">
        <f>IF(SUMPRODUCT((DB195:DB199)*(DC195:DC199))=0,"",SUMPRODUCT((DB195:DB199)*(DC195:DC199)))</f>
        <v/>
      </c>
      <c r="DH198" s="225"/>
      <c r="DI198" s="225"/>
      <c r="DJ198" s="231"/>
      <c r="DK198" s="232"/>
      <c r="DL198" s="232"/>
      <c r="DM198" s="233"/>
      <c r="DN198" s="246" t="str">
        <f>IF(SUMPRODUCT((DK195:DK199)*(DL195:DL199))=0,"",SUMPRODUCT((DK195:DK199)*(DL195:DL199)))</f>
        <v/>
      </c>
      <c r="DQ198" s="225"/>
      <c r="DR198" s="225"/>
      <c r="DS198" s="231"/>
      <c r="DT198" s="232"/>
      <c r="DU198" s="232"/>
      <c r="DV198" s="233"/>
      <c r="DW198" s="246" t="str">
        <f>IF(SUMPRODUCT((DT195:DT199)*(DU195:DU199))=0,"",SUMPRODUCT((DT195:DT199)*(DU195:DU199)))</f>
        <v/>
      </c>
      <c r="DZ198" s="225"/>
      <c r="EA198" s="225"/>
      <c r="EB198" s="231"/>
      <c r="EC198" s="232"/>
      <c r="ED198" s="232"/>
      <c r="EE198" s="233"/>
      <c r="EF198" s="246" t="str">
        <f>IF(SUMPRODUCT((EC195:EC199)*(ED195:ED199))=0,"",SUMPRODUCT((EC195:EC199)*(ED195:ED199)))</f>
        <v/>
      </c>
      <c r="EI198" s="225"/>
      <c r="EJ198" s="225"/>
      <c r="EK198" s="231"/>
      <c r="EL198" s="232"/>
      <c r="EM198" s="232"/>
      <c r="EN198" s="233"/>
      <c r="EO198" s="246" t="str">
        <f>IF(SUMPRODUCT((EL195:EL199)*(EM195:EM199))=0,"",SUMPRODUCT((EL195:EL199)*(EM195:EM199)))</f>
        <v/>
      </c>
      <c r="ER198" s="225"/>
      <c r="ES198" s="225"/>
      <c r="ET198" s="231"/>
      <c r="EU198" s="232"/>
      <c r="EV198" s="232"/>
      <c r="EW198" s="233"/>
      <c r="EX198" s="246" t="str">
        <f>IF(SUMPRODUCT((EU195:EU199)*(EV195:EV199))=0,"",SUMPRODUCT((EU195:EU199)*(EV195:EV199)))</f>
        <v/>
      </c>
      <c r="FA198" s="225"/>
      <c r="FB198" s="225"/>
      <c r="FC198" s="231"/>
      <c r="FD198" s="232"/>
      <c r="FE198" s="232"/>
      <c r="FF198" s="233"/>
      <c r="FG198" s="246" t="str">
        <f>IF(SUMPRODUCT((FD195:FD199)*(FE195:FE199))=0,"",SUMPRODUCT((FD195:FD199)*(FE195:FE199)))</f>
        <v/>
      </c>
      <c r="FJ198" s="225"/>
      <c r="FK198" s="225"/>
      <c r="FL198" s="231"/>
      <c r="FM198" s="232"/>
      <c r="FN198" s="232"/>
      <c r="FO198" s="233"/>
      <c r="FP198" s="246" t="str">
        <f>IF(SUMPRODUCT((FM195:FM199)*(FN195:FN199))=0,"",SUMPRODUCT((FM195:FM199)*(FN195:FN199)))</f>
        <v/>
      </c>
      <c r="FS198" s="225"/>
      <c r="FT198" s="225"/>
      <c r="FU198" s="231"/>
      <c r="FV198" s="232"/>
      <c r="FW198" s="232"/>
      <c r="FX198" s="233"/>
      <c r="FY198" s="246" t="str">
        <f>IF(SUMPRODUCT((FV195:FV199)*(FW195:FW199))=0,"",SUMPRODUCT((FV195:FV199)*(FW195:FW199)))</f>
        <v/>
      </c>
      <c r="GB198" s="225"/>
      <c r="GC198" s="225"/>
      <c r="GD198" s="231"/>
      <c r="GE198" s="232"/>
      <c r="GF198" s="232"/>
      <c r="GG198" s="233"/>
      <c r="GH198" s="246" t="str">
        <f>IF(SUMPRODUCT((GE195:GE199)*(GF195:GF199))=0,"",SUMPRODUCT((GE195:GE199)*(GF195:GF199)))</f>
        <v/>
      </c>
      <c r="GK198" s="225"/>
      <c r="GL198" s="225"/>
      <c r="GM198" s="231"/>
      <c r="GN198" s="232"/>
      <c r="GO198" s="232"/>
      <c r="GP198" s="233"/>
      <c r="GQ198" s="246" t="str">
        <f>IF(SUMPRODUCT((GN195:GN199)*(GO195:GO199))=0,"",SUMPRODUCT((GN195:GN199)*(GO195:GO199)))</f>
        <v/>
      </c>
      <c r="GT198" s="225"/>
      <c r="GU198" s="225"/>
      <c r="GV198" s="231"/>
      <c r="GW198" s="232"/>
      <c r="GX198" s="232"/>
      <c r="GY198" s="233"/>
      <c r="GZ198" s="246" t="str">
        <f>IF(SUMPRODUCT((GW195:GW199)*(GX195:GX199))=0,"",SUMPRODUCT((GW195:GW199)*(GX195:GX199)))</f>
        <v/>
      </c>
      <c r="HC198" s="225"/>
      <c r="HD198" s="225"/>
      <c r="HE198" s="231"/>
      <c r="HF198" s="232"/>
      <c r="HG198" s="232"/>
      <c r="HH198" s="233"/>
      <c r="HI198" s="246" t="str">
        <f>IF(SUMPRODUCT((HF195:HF199)*(HG195:HG199))=0,"",SUMPRODUCT((HF195:HF199)*(HG195:HG199)))</f>
        <v/>
      </c>
    </row>
    <row r="199" spans="3:217" ht="14" hidden="1" outlineLevel="2">
      <c r="D199" s="225"/>
      <c r="E199" s="225"/>
      <c r="F199" s="231"/>
      <c r="G199" s="232"/>
      <c r="H199" s="232"/>
      <c r="I199" s="233"/>
      <c r="J199" s="246" t="str">
        <f>IF(SUMPRODUCT((G195:G199)*(H195:H199))=0,"",SUMPRODUCT((G195:G199)*(H195:H199)))</f>
        <v/>
      </c>
      <c r="M199" s="225"/>
      <c r="N199" s="225"/>
      <c r="O199" s="231"/>
      <c r="P199" s="232"/>
      <c r="Q199" s="232"/>
      <c r="R199" s="233"/>
      <c r="S199" s="246" t="str">
        <f>IF(SUMPRODUCT((P195:P199)*(Q195:Q199))=0,"",SUMPRODUCT((P195:P199)*(Q195:Q199)))</f>
        <v/>
      </c>
      <c r="V199" s="225"/>
      <c r="W199" s="225"/>
      <c r="X199" s="231"/>
      <c r="Y199" s="232"/>
      <c r="Z199" s="232"/>
      <c r="AA199" s="233"/>
      <c r="AB199" s="246" t="str">
        <f>IF(SUMPRODUCT((Y195:Y199)*(Z195:Z199))=0,"",SUMPRODUCT((Y195:Y199)*(Z195:Z199)))</f>
        <v/>
      </c>
      <c r="AE199" s="225"/>
      <c r="AF199" s="225"/>
      <c r="AG199" s="231"/>
      <c r="AH199" s="232"/>
      <c r="AI199" s="232"/>
      <c r="AJ199" s="233"/>
      <c r="AK199" s="246" t="str">
        <f>IF(SUMPRODUCT((AH195:AH199)*(AI195:AI199))=0,"",SUMPRODUCT((AH195:AH199)*(AI195:AI199)))</f>
        <v/>
      </c>
      <c r="AN199" s="225"/>
      <c r="AO199" s="225"/>
      <c r="AP199" s="231"/>
      <c r="AQ199" s="232"/>
      <c r="AR199" s="232"/>
      <c r="AS199" s="233"/>
      <c r="AT199" s="246" t="str">
        <f>IF(SUMPRODUCT((AQ195:AQ199)*(AR195:AR199))=0,"",SUMPRODUCT((AQ195:AQ199)*(AR195:AR199)))</f>
        <v/>
      </c>
      <c r="AW199" s="225"/>
      <c r="AX199" s="225"/>
      <c r="AY199" s="231"/>
      <c r="AZ199" s="232"/>
      <c r="BA199" s="232"/>
      <c r="BB199" s="233"/>
      <c r="BC199" s="246" t="str">
        <f>IF(SUMPRODUCT((AZ195:AZ199)*(BA195:BA199))=0,"",SUMPRODUCT((AZ195:AZ199)*(BA195:BA199)))</f>
        <v/>
      </c>
      <c r="BF199" s="225"/>
      <c r="BG199" s="225"/>
      <c r="BH199" s="231"/>
      <c r="BI199" s="232"/>
      <c r="BJ199" s="232"/>
      <c r="BK199" s="233"/>
      <c r="BL199" s="246" t="str">
        <f>IF(SUMPRODUCT((BI195:BI199)*(BJ195:BJ199))=0,"",SUMPRODUCT((BI195:BI199)*(BJ195:BJ199)))</f>
        <v/>
      </c>
      <c r="BO199" s="225"/>
      <c r="BP199" s="225"/>
      <c r="BQ199" s="231"/>
      <c r="BR199" s="232"/>
      <c r="BS199" s="232"/>
      <c r="BT199" s="233"/>
      <c r="BU199" s="246" t="str">
        <f>IF(SUMPRODUCT((BR195:BR199)*(BS195:BS199))=0,"",SUMPRODUCT((BR195:BR199)*(BS195:BS199)))</f>
        <v/>
      </c>
      <c r="BX199" s="225"/>
      <c r="BY199" s="225"/>
      <c r="BZ199" s="231"/>
      <c r="CA199" s="232"/>
      <c r="CB199" s="232"/>
      <c r="CC199" s="233"/>
      <c r="CD199" s="246" t="str">
        <f>IF(SUMPRODUCT((CA195:CA199)*(CB195:CB199))=0,"",SUMPRODUCT((CA195:CA199)*(CB195:CB199)))</f>
        <v/>
      </c>
      <c r="CG199" s="225"/>
      <c r="CH199" s="225"/>
      <c r="CI199" s="231"/>
      <c r="CJ199" s="232"/>
      <c r="CK199" s="232"/>
      <c r="CL199" s="233"/>
      <c r="CM199" s="246" t="str">
        <f>IF(SUMPRODUCT((CJ195:CJ199)*(CK195:CK199))=0,"",SUMPRODUCT((CJ195:CJ199)*(CK195:CK199)))</f>
        <v/>
      </c>
      <c r="CP199" s="225"/>
      <c r="CQ199" s="225"/>
      <c r="CR199" s="231"/>
      <c r="CS199" s="232"/>
      <c r="CT199" s="232"/>
      <c r="CU199" s="233"/>
      <c r="CV199" s="246" t="str">
        <f>IF(SUMPRODUCT((CS195:CS199)*(CT195:CT199))=0,"",SUMPRODUCT((CS195:CS199)*(CT195:CT199)))</f>
        <v/>
      </c>
      <c r="CY199" s="225"/>
      <c r="CZ199" s="225"/>
      <c r="DA199" s="231"/>
      <c r="DB199" s="232"/>
      <c r="DC199" s="232"/>
      <c r="DD199" s="233"/>
      <c r="DE199" s="246" t="str">
        <f>IF(SUMPRODUCT((DB195:DB199)*(DC195:DC199))=0,"",SUMPRODUCT((DB195:DB199)*(DC195:DC199)))</f>
        <v/>
      </c>
      <c r="DH199" s="225"/>
      <c r="DI199" s="225"/>
      <c r="DJ199" s="231"/>
      <c r="DK199" s="232"/>
      <c r="DL199" s="232"/>
      <c r="DM199" s="233"/>
      <c r="DN199" s="246" t="str">
        <f>IF(SUMPRODUCT((DK195:DK199)*(DL195:DL199))=0,"",SUMPRODUCT((DK195:DK199)*(DL195:DL199)))</f>
        <v/>
      </c>
      <c r="DQ199" s="225"/>
      <c r="DR199" s="225"/>
      <c r="DS199" s="231"/>
      <c r="DT199" s="232"/>
      <c r="DU199" s="232"/>
      <c r="DV199" s="233"/>
      <c r="DW199" s="246" t="str">
        <f>IF(SUMPRODUCT((DT195:DT199)*(DU195:DU199))=0,"",SUMPRODUCT((DT195:DT199)*(DU195:DU199)))</f>
        <v/>
      </c>
      <c r="DZ199" s="225"/>
      <c r="EA199" s="225"/>
      <c r="EB199" s="231"/>
      <c r="EC199" s="232"/>
      <c r="ED199" s="232"/>
      <c r="EE199" s="233"/>
      <c r="EF199" s="246" t="str">
        <f>IF(SUMPRODUCT((EC195:EC199)*(ED195:ED199))=0,"",SUMPRODUCT((EC195:EC199)*(ED195:ED199)))</f>
        <v/>
      </c>
      <c r="EI199" s="225"/>
      <c r="EJ199" s="225"/>
      <c r="EK199" s="231"/>
      <c r="EL199" s="232"/>
      <c r="EM199" s="232"/>
      <c r="EN199" s="233"/>
      <c r="EO199" s="246" t="str">
        <f>IF(SUMPRODUCT((EL195:EL199)*(EM195:EM199))=0,"",SUMPRODUCT((EL195:EL199)*(EM195:EM199)))</f>
        <v/>
      </c>
      <c r="ER199" s="225"/>
      <c r="ES199" s="225"/>
      <c r="ET199" s="231"/>
      <c r="EU199" s="232"/>
      <c r="EV199" s="232"/>
      <c r="EW199" s="233"/>
      <c r="EX199" s="246" t="str">
        <f>IF(SUMPRODUCT((EU195:EU199)*(EV195:EV199))=0,"",SUMPRODUCT((EU195:EU199)*(EV195:EV199)))</f>
        <v/>
      </c>
      <c r="FA199" s="225"/>
      <c r="FB199" s="225"/>
      <c r="FC199" s="231"/>
      <c r="FD199" s="232"/>
      <c r="FE199" s="232"/>
      <c r="FF199" s="233"/>
      <c r="FG199" s="246" t="str">
        <f>IF(SUMPRODUCT((FD195:FD199)*(FE195:FE199))=0,"",SUMPRODUCT((FD195:FD199)*(FE195:FE199)))</f>
        <v/>
      </c>
      <c r="FJ199" s="225"/>
      <c r="FK199" s="225"/>
      <c r="FL199" s="231"/>
      <c r="FM199" s="232"/>
      <c r="FN199" s="232"/>
      <c r="FO199" s="233"/>
      <c r="FP199" s="246" t="str">
        <f>IF(SUMPRODUCT((FM195:FM199)*(FN195:FN199))=0,"",SUMPRODUCT((FM195:FM199)*(FN195:FN199)))</f>
        <v/>
      </c>
      <c r="FS199" s="225"/>
      <c r="FT199" s="225"/>
      <c r="FU199" s="231"/>
      <c r="FV199" s="232"/>
      <c r="FW199" s="232"/>
      <c r="FX199" s="233"/>
      <c r="FY199" s="246" t="str">
        <f>IF(SUMPRODUCT((FV195:FV199)*(FW195:FW199))=0,"",SUMPRODUCT((FV195:FV199)*(FW195:FW199)))</f>
        <v/>
      </c>
      <c r="GB199" s="225"/>
      <c r="GC199" s="225"/>
      <c r="GD199" s="231"/>
      <c r="GE199" s="232"/>
      <c r="GF199" s="232"/>
      <c r="GG199" s="233"/>
      <c r="GH199" s="246" t="str">
        <f>IF(SUMPRODUCT((GE195:GE199)*(GF195:GF199))=0,"",SUMPRODUCT((GE195:GE199)*(GF195:GF199)))</f>
        <v/>
      </c>
      <c r="GK199" s="225"/>
      <c r="GL199" s="225"/>
      <c r="GM199" s="231"/>
      <c r="GN199" s="232"/>
      <c r="GO199" s="232"/>
      <c r="GP199" s="233"/>
      <c r="GQ199" s="246" t="str">
        <f>IF(SUMPRODUCT((GN195:GN199)*(GO195:GO199))=0,"",SUMPRODUCT((GN195:GN199)*(GO195:GO199)))</f>
        <v/>
      </c>
      <c r="GT199" s="225"/>
      <c r="GU199" s="225"/>
      <c r="GV199" s="231"/>
      <c r="GW199" s="232"/>
      <c r="GX199" s="232"/>
      <c r="GY199" s="233"/>
      <c r="GZ199" s="246" t="str">
        <f>IF(SUMPRODUCT((GW195:GW199)*(GX195:GX199))=0,"",SUMPRODUCT((GW195:GW199)*(GX195:GX199)))</f>
        <v/>
      </c>
      <c r="HC199" s="225"/>
      <c r="HD199" s="225"/>
      <c r="HE199" s="231"/>
      <c r="HF199" s="232"/>
      <c r="HG199" s="232"/>
      <c r="HH199" s="233"/>
      <c r="HI199" s="246" t="str">
        <f>IF(SUMPRODUCT((HF195:HF199)*(HG195:HG199))=0,"",SUMPRODUCT((HF195:HF199)*(HG195:HG199)))</f>
        <v/>
      </c>
    </row>
    <row r="200" spans="3:217" hidden="1" outlineLevel="1">
      <c r="F200" s="221"/>
      <c r="G200" s="228"/>
      <c r="H200" s="228"/>
      <c r="I200" s="228"/>
      <c r="J200" s="228"/>
      <c r="O200" s="221"/>
      <c r="P200" s="228"/>
      <c r="Q200" s="228"/>
      <c r="R200" s="228"/>
      <c r="S200" s="228"/>
      <c r="X200" s="221"/>
      <c r="Y200" s="228"/>
      <c r="Z200" s="228"/>
      <c r="AA200" s="228"/>
      <c r="AB200" s="228"/>
      <c r="AG200" s="221"/>
      <c r="AH200" s="228"/>
      <c r="AI200" s="228"/>
      <c r="AJ200" s="228"/>
      <c r="AK200" s="228"/>
      <c r="AP200" s="221"/>
      <c r="AQ200" s="228"/>
      <c r="AR200" s="228"/>
      <c r="AS200" s="228"/>
      <c r="AT200" s="228"/>
      <c r="AY200" s="221"/>
      <c r="AZ200" s="228"/>
      <c r="BA200" s="228"/>
      <c r="BB200" s="228"/>
      <c r="BC200" s="228"/>
      <c r="BH200" s="221"/>
      <c r="BI200" s="228"/>
      <c r="BJ200" s="228"/>
      <c r="BK200" s="228"/>
      <c r="BL200" s="228"/>
      <c r="BQ200" s="221"/>
      <c r="BR200" s="228"/>
      <c r="BS200" s="228"/>
      <c r="BT200" s="228"/>
      <c r="BU200" s="228"/>
      <c r="BZ200" s="221"/>
      <c r="CA200" s="228"/>
      <c r="CB200" s="228"/>
      <c r="CC200" s="228"/>
      <c r="CD200" s="228"/>
      <c r="CI200" s="221"/>
      <c r="CJ200" s="228"/>
      <c r="CK200" s="228"/>
      <c r="CL200" s="228"/>
      <c r="CM200" s="228"/>
      <c r="CR200" s="221"/>
      <c r="CS200" s="228"/>
      <c r="CT200" s="228"/>
      <c r="CU200" s="228"/>
      <c r="CV200" s="228"/>
      <c r="DA200" s="221"/>
      <c r="DB200" s="228"/>
      <c r="DC200" s="228"/>
      <c r="DD200" s="228"/>
      <c r="DE200" s="228"/>
      <c r="DJ200" s="221"/>
      <c r="DK200" s="228"/>
      <c r="DL200" s="228"/>
      <c r="DM200" s="228"/>
      <c r="DN200" s="228"/>
      <c r="DS200" s="221"/>
      <c r="DT200" s="228"/>
      <c r="DU200" s="228"/>
      <c r="DV200" s="228"/>
      <c r="DW200" s="228"/>
      <c r="EB200" s="221"/>
      <c r="EC200" s="228"/>
      <c r="ED200" s="228"/>
      <c r="EE200" s="228"/>
      <c r="EF200" s="228"/>
      <c r="EK200" s="221"/>
      <c r="EL200" s="228"/>
      <c r="EM200" s="228"/>
      <c r="EN200" s="228"/>
      <c r="EO200" s="228"/>
      <c r="ET200" s="221"/>
      <c r="EU200" s="228"/>
      <c r="EV200" s="228"/>
      <c r="EW200" s="228"/>
      <c r="EX200" s="228"/>
      <c r="FC200" s="221"/>
      <c r="FD200" s="228"/>
      <c r="FE200" s="228"/>
      <c r="FF200" s="228"/>
      <c r="FG200" s="228"/>
      <c r="FL200" s="221"/>
      <c r="FM200" s="228"/>
      <c r="FN200" s="228"/>
      <c r="FO200" s="228"/>
      <c r="FP200" s="228"/>
      <c r="FU200" s="221"/>
      <c r="FV200" s="228"/>
      <c r="FW200" s="228"/>
      <c r="FX200" s="228"/>
      <c r="FY200" s="228"/>
      <c r="GD200" s="221"/>
      <c r="GE200" s="228"/>
      <c r="GF200" s="228"/>
      <c r="GG200" s="228"/>
      <c r="GH200" s="228"/>
      <c r="GM200" s="221"/>
      <c r="GN200" s="228"/>
      <c r="GO200" s="228"/>
      <c r="GP200" s="228"/>
      <c r="GQ200" s="228"/>
      <c r="GV200" s="221"/>
      <c r="GW200" s="228"/>
      <c r="GX200" s="228"/>
      <c r="GY200" s="228"/>
      <c r="GZ200" s="228"/>
      <c r="HE200" s="221"/>
      <c r="HF200" s="228"/>
      <c r="HG200" s="228"/>
      <c r="HH200" s="228"/>
      <c r="HI200" s="228"/>
    </row>
    <row r="201" spans="3:217" hidden="1" outlineLevel="1">
      <c r="F201" s="235" t="s">
        <v>145</v>
      </c>
      <c r="G201" s="64" t="str">
        <f>IF(SUM(G160:G164,G167:G171,G174:G178,G181:G185,G188:G192,G195:G199)=0,"",SUM(G160:G164,G167:G171,G174:G178,G181:G185,G188:G192,G195:G199))</f>
        <v/>
      </c>
      <c r="H201" s="228"/>
      <c r="I201" s="228"/>
      <c r="J201" s="228"/>
      <c r="O201" s="235" t="s">
        <v>145</v>
      </c>
      <c r="P201" s="64" t="str">
        <f>IF(SUM(P160:P164,P167:P171,P174:P178,P181:P185,P188:P192,P195:P199)=0,"",SUM(P160:P164,P167:P171,P174:P178,P181:P185,P188:P192,P195:P199))</f>
        <v/>
      </c>
      <c r="Q201" s="228"/>
      <c r="R201" s="228"/>
      <c r="S201" s="228"/>
      <c r="X201" s="235" t="s">
        <v>145</v>
      </c>
      <c r="Y201" s="64" t="str">
        <f>IF(SUM(Y160:Y164,Y167:Y171,Y174:Y178,Y181:Y185,Y188:Y192,Y195:Y199)=0,"",SUM(Y160:Y164,Y167:Y171,Y174:Y178,Y181:Y185,Y188:Y192,Y195:Y199))</f>
        <v/>
      </c>
      <c r="Z201" s="228"/>
      <c r="AA201" s="228"/>
      <c r="AB201" s="228"/>
      <c r="AG201" s="235" t="s">
        <v>145</v>
      </c>
      <c r="AH201" s="64" t="str">
        <f>IF(SUM(AH160:AH164,AH167:AH171,AH174:AH178,AH181:AH185,AH188:AH192,AH195:AH199)=0,"",SUM(AH160:AH164,AH167:AH171,AH174:AH178,AH181:AH185,AH188:AH192,AH195:AH199))</f>
        <v/>
      </c>
      <c r="AI201" s="228"/>
      <c r="AJ201" s="228"/>
      <c r="AK201" s="228"/>
      <c r="AP201" s="235" t="s">
        <v>145</v>
      </c>
      <c r="AQ201" s="64" t="str">
        <f>IF(SUM(AQ160:AQ164,AQ167:AQ171,AQ174:AQ178,AQ181:AQ185,AQ188:AQ192,AQ195:AQ199)=0,"",SUM(AQ160:AQ164,AQ167:AQ171,AQ174:AQ178,AQ181:AQ185,AQ188:AQ192,AQ195:AQ199))</f>
        <v/>
      </c>
      <c r="AR201" s="228"/>
      <c r="AS201" s="228"/>
      <c r="AT201" s="228"/>
      <c r="AY201" s="235" t="s">
        <v>145</v>
      </c>
      <c r="AZ201" s="64" t="str">
        <f>IF(SUM(AZ160:AZ164,AZ167:AZ171,AZ174:AZ178,AZ181:AZ185,AZ188:AZ192,AZ195:AZ199)=0,"",SUM(AZ160:AZ164,AZ167:AZ171,AZ174:AZ178,AZ181:AZ185,AZ188:AZ192,AZ195:AZ199))</f>
        <v/>
      </c>
      <c r="BA201" s="228"/>
      <c r="BB201" s="228"/>
      <c r="BC201" s="228"/>
      <c r="BH201" s="235" t="s">
        <v>145</v>
      </c>
      <c r="BI201" s="64" t="str">
        <f>IF(SUM(BI160:BI164,BI167:BI171,BI174:BI178,BI181:BI185,BI188:BI192,BI195:BI199)=0,"",SUM(BI160:BI164,BI167:BI171,BI174:BI178,BI181:BI185,BI188:BI192,BI195:BI199))</f>
        <v/>
      </c>
      <c r="BJ201" s="228"/>
      <c r="BK201" s="228"/>
      <c r="BL201" s="228"/>
      <c r="BQ201" s="235" t="s">
        <v>145</v>
      </c>
      <c r="BR201" s="64" t="str">
        <f>IF(SUM(BR160:BR164,BR167:BR171,BR174:BR178,BR181:BR185,BR188:BR192,BR195:BR199)=0,"",SUM(BR160:BR164,BR167:BR171,BR174:BR178,BR181:BR185,BR188:BR192,BR195:BR199))</f>
        <v/>
      </c>
      <c r="BS201" s="228"/>
      <c r="BT201" s="228"/>
      <c r="BU201" s="228"/>
      <c r="BZ201" s="235" t="s">
        <v>145</v>
      </c>
      <c r="CA201" s="64" t="str">
        <f>IF(SUM(CA160:CA164,CA167:CA171,CA174:CA178,CA181:CA185,CA188:CA192,CA195:CA199)=0,"",SUM(CA160:CA164,CA167:CA171,CA174:CA178,CA181:CA185,CA188:CA192,CA195:CA199))</f>
        <v/>
      </c>
      <c r="CB201" s="228"/>
      <c r="CC201" s="228"/>
      <c r="CD201" s="228"/>
      <c r="CI201" s="235" t="s">
        <v>145</v>
      </c>
      <c r="CJ201" s="64" t="str">
        <f>IF(SUM(CJ160:CJ164,CJ167:CJ171,CJ174:CJ178,CJ181:CJ185,CJ188:CJ192,CJ195:CJ199)=0,"",SUM(CJ160:CJ164,CJ167:CJ171,CJ174:CJ178,CJ181:CJ185,CJ188:CJ192,CJ195:CJ199))</f>
        <v/>
      </c>
      <c r="CK201" s="228"/>
      <c r="CL201" s="228"/>
      <c r="CM201" s="228"/>
      <c r="CR201" s="235" t="s">
        <v>145</v>
      </c>
      <c r="CS201" s="64" t="str">
        <f>IF(SUM(CS160:CS164,CS167:CS171,CS174:CS178,CS181:CS185,CS188:CS192,CS195:CS199)=0,"",SUM(CS160:CS164,CS167:CS171,CS174:CS178,CS181:CS185,CS188:CS192,CS195:CS199))</f>
        <v/>
      </c>
      <c r="CT201" s="228"/>
      <c r="CU201" s="228"/>
      <c r="CV201" s="228"/>
      <c r="DA201" s="235" t="s">
        <v>145</v>
      </c>
      <c r="DB201" s="64" t="str">
        <f>IF(SUM(DB160:DB164,DB167:DB171,DB174:DB178,DB181:DB185,DB188:DB192,DB195:DB199)=0,"",SUM(DB160:DB164,DB167:DB171,DB174:DB178,DB181:DB185,DB188:DB192,DB195:DB199))</f>
        <v/>
      </c>
      <c r="DC201" s="228"/>
      <c r="DD201" s="228"/>
      <c r="DE201" s="228"/>
      <c r="DJ201" s="235" t="s">
        <v>145</v>
      </c>
      <c r="DK201" s="64" t="str">
        <f>IF(SUM(DK160:DK164,DK167:DK171,DK174:DK178,DK181:DK185,DK188:DK192,DK195:DK199)=0,"",SUM(DK160:DK164,DK167:DK171,DK174:DK178,DK181:DK185,DK188:DK192,DK195:DK199))</f>
        <v/>
      </c>
      <c r="DL201" s="228"/>
      <c r="DM201" s="228"/>
      <c r="DN201" s="228"/>
      <c r="DS201" s="235" t="s">
        <v>145</v>
      </c>
      <c r="DT201" s="64" t="str">
        <f>IF(SUM(DT160:DT164,DT167:DT171,DT174:DT178,DT181:DT185,DT188:DT192,DT195:DT199)=0,"",SUM(DT160:DT164,DT167:DT171,DT174:DT178,DT181:DT185,DT188:DT192,DT195:DT199))</f>
        <v/>
      </c>
      <c r="DU201" s="228"/>
      <c r="DV201" s="228"/>
      <c r="DW201" s="228"/>
      <c r="EB201" s="235" t="s">
        <v>145</v>
      </c>
      <c r="EC201" s="64" t="str">
        <f>IF(SUM(EC160:EC164,EC167:EC171,EC174:EC178,EC181:EC185,EC188:EC192,EC195:EC199)=0,"",SUM(EC160:EC164,EC167:EC171,EC174:EC178,EC181:EC185,EC188:EC192,EC195:EC199))</f>
        <v/>
      </c>
      <c r="ED201" s="228"/>
      <c r="EE201" s="228"/>
      <c r="EF201" s="228"/>
      <c r="EK201" s="235" t="s">
        <v>145</v>
      </c>
      <c r="EL201" s="64" t="str">
        <f>IF(SUM(EL160:EL164,EL167:EL171,EL174:EL178,EL181:EL185,EL188:EL192,EL195:EL199)=0,"",SUM(EL160:EL164,EL167:EL171,EL174:EL178,EL181:EL185,EL188:EL192,EL195:EL199))</f>
        <v/>
      </c>
      <c r="EM201" s="228"/>
      <c r="EN201" s="228"/>
      <c r="EO201" s="228"/>
      <c r="ET201" s="235" t="s">
        <v>145</v>
      </c>
      <c r="EU201" s="64" t="str">
        <f>IF(SUM(EU160:EU164,EU167:EU171,EU174:EU178,EU181:EU185,EU188:EU192,EU195:EU199)=0,"",SUM(EU160:EU164,EU167:EU171,EU174:EU178,EU181:EU185,EU188:EU192,EU195:EU199))</f>
        <v/>
      </c>
      <c r="EV201" s="228"/>
      <c r="EW201" s="228"/>
      <c r="EX201" s="228"/>
      <c r="FC201" s="235" t="s">
        <v>145</v>
      </c>
      <c r="FD201" s="64" t="str">
        <f>IF(SUM(FD160:FD164,FD167:FD171,FD174:FD178,FD181:FD185,FD188:FD192,FD195:FD199)=0,"",SUM(FD160:FD164,FD167:FD171,FD174:FD178,FD181:FD185,FD188:FD192,FD195:FD199))</f>
        <v/>
      </c>
      <c r="FE201" s="228"/>
      <c r="FF201" s="228"/>
      <c r="FG201" s="228"/>
      <c r="FL201" s="235" t="s">
        <v>145</v>
      </c>
      <c r="FM201" s="64" t="str">
        <f>IF(SUM(FM160:FM164,FM167:FM171,FM174:FM178,FM181:FM185,FM188:FM192,FM195:FM199)=0,"",SUM(FM160:FM164,FM167:FM171,FM174:FM178,FM181:FM185,FM188:FM192,FM195:FM199))</f>
        <v/>
      </c>
      <c r="FN201" s="228"/>
      <c r="FO201" s="228"/>
      <c r="FP201" s="228"/>
      <c r="FU201" s="235" t="s">
        <v>145</v>
      </c>
      <c r="FV201" s="64" t="str">
        <f>IF(SUM(FV160:FV164,FV167:FV171,FV174:FV178,FV181:FV185,FV188:FV192,FV195:FV199)=0,"",SUM(FV160:FV164,FV167:FV171,FV174:FV178,FV181:FV185,FV188:FV192,FV195:FV199))</f>
        <v/>
      </c>
      <c r="FW201" s="228"/>
      <c r="FX201" s="228"/>
      <c r="FY201" s="228"/>
      <c r="GD201" s="235" t="s">
        <v>145</v>
      </c>
      <c r="GE201" s="64" t="str">
        <f>IF(SUM(GE160:GE164,GE167:GE171,GE174:GE178,GE181:GE185,GE188:GE192,GE195:GE199)=0,"",SUM(GE160:GE164,GE167:GE171,GE174:GE178,GE181:GE185,GE188:GE192,GE195:GE199))</f>
        <v/>
      </c>
      <c r="GF201" s="228"/>
      <c r="GG201" s="228"/>
      <c r="GH201" s="228"/>
      <c r="GM201" s="235" t="s">
        <v>145</v>
      </c>
      <c r="GN201" s="64" t="str">
        <f>IF(SUM(GN160:GN164,GN167:GN171,GN174:GN178,GN181:GN185,GN188:GN192,GN195:GN199)=0,"",SUM(GN160:GN164,GN167:GN171,GN174:GN178,GN181:GN185,GN188:GN192,GN195:GN199))</f>
        <v/>
      </c>
      <c r="GO201" s="228"/>
      <c r="GP201" s="228"/>
      <c r="GQ201" s="228"/>
      <c r="GV201" s="235" t="s">
        <v>145</v>
      </c>
      <c r="GW201" s="64" t="str">
        <f>IF(SUM(GW160:GW164,GW167:GW171,GW174:GW178,GW181:GW185,GW188:GW192,GW195:GW199)=0,"",SUM(GW160:GW164,GW167:GW171,GW174:GW178,GW181:GW185,GW188:GW192,GW195:GW199))</f>
        <v/>
      </c>
      <c r="GX201" s="228"/>
      <c r="GY201" s="228"/>
      <c r="GZ201" s="228"/>
      <c r="HE201" s="235" t="s">
        <v>145</v>
      </c>
      <c r="HF201" s="64" t="str">
        <f>IF(SUM(HF160:HF164,HF167:HF171,HF174:HF178,HF181:HF185,HF188:HF192,HF195:HF199)=0,"",SUM(HF160:HF164,HF167:HF171,HF174:HF178,HF181:HF185,HF188:HF192,HF195:HF199))</f>
        <v/>
      </c>
      <c r="HG201" s="228"/>
      <c r="HH201" s="228"/>
      <c r="HI201" s="228"/>
    </row>
    <row r="202" spans="3:217" hidden="1" outlineLevel="1">
      <c r="F202" s="235" t="s">
        <v>149</v>
      </c>
      <c r="G202" s="64" t="str">
        <f>IF(SUM(SUMPRODUCT((G167:G171)*(H167:H171)),SUMPRODUCT((G174:G178)*(H174:H178)),SUMPRODUCT((G181:G185)*(H181:H185)),SUMPRODUCT((G188:G192)*(H188:H192)),SUMPRODUCT((G195:G199)*(H195:H199)),SUMPRODUCT((G160:G164)*(H160:H164)))=0,"",SUM(SUMPRODUCT((G167:G171)*(H167:H171)),SUMPRODUCT((G174:G178)*(H174:H178)),SUMPRODUCT((G181:G185)*(H181:H185)),SUMPRODUCT((G188:G192)*(H188:H192)),SUMPRODUCT((G195:G199)*(H195:H199)),SUMPRODUCT((#REF!)*(#REF!)),SUMPRODUCT((G160:G164)*(H160:H164))))</f>
        <v/>
      </c>
      <c r="H202" s="228"/>
      <c r="I202" s="228"/>
      <c r="J202" s="228"/>
      <c r="O202" s="235" t="s">
        <v>149</v>
      </c>
      <c r="P202" s="64" t="str">
        <f>IF(SUM(SUMPRODUCT((P167:P171)*(Q167:Q171)),SUMPRODUCT((P174:P178)*(Q174:Q178)),SUMPRODUCT((P181:P185)*(Q181:Q185)),SUMPRODUCT((P188:P192)*(Q188:Q192)),SUMPRODUCT((P195:P199)*(Q195:Q199)),SUMPRODUCT((P160:P164)*(Q160:Q164)))=0,"",SUM(SUMPRODUCT((P167:P171)*(Q167:Q171)),SUMPRODUCT((P174:P178)*(Q174:Q178)),SUMPRODUCT((P181:P185)*(Q181:Q185)),SUMPRODUCT((P188:P192)*(Q188:Q192)),SUMPRODUCT((P195:P199)*(Q195:Q199)),SUMPRODUCT((#REF!)*(#REF!)),SUMPRODUCT((P160:P164)*(Q160:Q164))))</f>
        <v/>
      </c>
      <c r="Q202" s="228"/>
      <c r="R202" s="228"/>
      <c r="S202" s="228"/>
      <c r="X202" s="235" t="s">
        <v>149</v>
      </c>
      <c r="Y202" s="64" t="str">
        <f>IF(SUM(SUMPRODUCT((Y167:Y171)*(Z167:Z171)),SUMPRODUCT((Y174:Y178)*(Z174:Z178)),SUMPRODUCT((Y181:Y185)*(Z181:Z185)),SUMPRODUCT((Y188:Y192)*(Z188:Z192)),SUMPRODUCT((Y195:Y199)*(Z195:Z199)),SUMPRODUCT((Y160:Y164)*(Z160:Z164)))=0,"",SUM(SUMPRODUCT((Y167:Y171)*(Z167:Z171)),SUMPRODUCT((Y174:Y178)*(Z174:Z178)),SUMPRODUCT((Y181:Y185)*(Z181:Z185)),SUMPRODUCT((Y188:Y192)*(Z188:Z192)),SUMPRODUCT((Y195:Y199)*(Z195:Z199)),SUMPRODUCT((#REF!)*(#REF!)),SUMPRODUCT((Y160:Y164)*(Z160:Z164))))</f>
        <v/>
      </c>
      <c r="Z202" s="228"/>
      <c r="AA202" s="228"/>
      <c r="AB202" s="228"/>
      <c r="AG202" s="235" t="s">
        <v>149</v>
      </c>
      <c r="AH202" s="64" t="str">
        <f>IF(SUM(SUMPRODUCT((AH167:AH171)*(AI167:AI171)),SUMPRODUCT((AH174:AH178)*(AI174:AI178)),SUMPRODUCT((AH181:AH185)*(AI181:AI185)),SUMPRODUCT((AH188:AH192)*(AI188:AI192)),SUMPRODUCT((AH195:AH199)*(AI195:AI199)),SUMPRODUCT((AH160:AH164)*(AI160:AI164)))=0,"",SUM(SUMPRODUCT((AH167:AH171)*(AI167:AI171)),SUMPRODUCT((AH174:AH178)*(AI174:AI178)),SUMPRODUCT((AH181:AH185)*(AI181:AI185)),SUMPRODUCT((AH188:AH192)*(AI188:AI192)),SUMPRODUCT((AH195:AH199)*(AI195:AI199)),SUMPRODUCT((#REF!)*(#REF!)),SUMPRODUCT((AH160:AH164)*(AI160:AI164))))</f>
        <v/>
      </c>
      <c r="AI202" s="228"/>
      <c r="AJ202" s="228"/>
      <c r="AK202" s="228"/>
      <c r="AP202" s="235" t="s">
        <v>149</v>
      </c>
      <c r="AQ202" s="64" t="str">
        <f>IF(SUM(SUMPRODUCT((AQ167:AQ171)*(AR167:AR171)),SUMPRODUCT((AQ174:AQ178)*(AR174:AR178)),SUMPRODUCT((AQ181:AQ185)*(AR181:AR185)),SUMPRODUCT((AQ188:AQ192)*(AR188:AR192)),SUMPRODUCT((AQ195:AQ199)*(AR195:AR199)),SUMPRODUCT((AQ160:AQ164)*(AR160:AR164)))=0,"",SUM(SUMPRODUCT((AQ167:AQ171)*(AR167:AR171)),SUMPRODUCT((AQ174:AQ178)*(AR174:AR178)),SUMPRODUCT((AQ181:AQ185)*(AR181:AR185)),SUMPRODUCT((AQ188:AQ192)*(AR188:AR192)),SUMPRODUCT((AQ195:AQ199)*(AR195:AR199)),SUMPRODUCT((#REF!)*(#REF!)),SUMPRODUCT((AQ160:AQ164)*(AR160:AR164))))</f>
        <v/>
      </c>
      <c r="AR202" s="228"/>
      <c r="AS202" s="228"/>
      <c r="AT202" s="228"/>
      <c r="AY202" s="235" t="s">
        <v>149</v>
      </c>
      <c r="AZ202" s="64" t="str">
        <f>IF(SUM(SUMPRODUCT((AZ167:AZ171)*(BA167:BA171)),SUMPRODUCT((AZ174:AZ178)*(BA174:BA178)),SUMPRODUCT((AZ181:AZ185)*(BA181:BA185)),SUMPRODUCT((AZ188:AZ192)*(BA188:BA192)),SUMPRODUCT((AZ195:AZ199)*(BA195:BA199)),SUMPRODUCT((AZ160:AZ164)*(BA160:BA164)))=0,"",SUM(SUMPRODUCT((AZ167:AZ171)*(BA167:BA171)),SUMPRODUCT((AZ174:AZ178)*(BA174:BA178)),SUMPRODUCT((AZ181:AZ185)*(BA181:BA185)),SUMPRODUCT((AZ188:AZ192)*(BA188:BA192)),SUMPRODUCT((AZ195:AZ199)*(BA195:BA199)),SUMPRODUCT((#REF!)*(#REF!)),SUMPRODUCT((AZ160:AZ164)*(BA160:BA164))))</f>
        <v/>
      </c>
      <c r="BA202" s="228"/>
      <c r="BB202" s="228"/>
      <c r="BC202" s="228"/>
      <c r="BH202" s="235" t="s">
        <v>149</v>
      </c>
      <c r="BI202" s="64" t="str">
        <f>IF(SUM(SUMPRODUCT((BI167:BI171)*(BJ167:BJ171)),SUMPRODUCT((BI174:BI178)*(BJ174:BJ178)),SUMPRODUCT((BI181:BI185)*(BJ181:BJ185)),SUMPRODUCT((BI188:BI192)*(BJ188:BJ192)),SUMPRODUCT((BI195:BI199)*(BJ195:BJ199)),SUMPRODUCT((BI160:BI164)*(BJ160:BJ164)))=0,"",SUM(SUMPRODUCT((BI167:BI171)*(BJ167:BJ171)),SUMPRODUCT((BI174:BI178)*(BJ174:BJ178)),SUMPRODUCT((BI181:BI185)*(BJ181:BJ185)),SUMPRODUCT((BI188:BI192)*(BJ188:BJ192)),SUMPRODUCT((BI195:BI199)*(BJ195:BJ199)),SUMPRODUCT((#REF!)*(#REF!)),SUMPRODUCT((BI160:BI164)*(BJ160:BJ164))))</f>
        <v/>
      </c>
      <c r="BJ202" s="228"/>
      <c r="BK202" s="228"/>
      <c r="BL202" s="228"/>
      <c r="BQ202" s="235" t="s">
        <v>149</v>
      </c>
      <c r="BR202" s="64" t="str">
        <f>IF(SUM(SUMPRODUCT((BR167:BR171)*(BS167:BS171)),SUMPRODUCT((BR174:BR178)*(BS174:BS178)),SUMPRODUCT((BR181:BR185)*(BS181:BS185)),SUMPRODUCT((BR188:BR192)*(BS188:BS192)),SUMPRODUCT((BR195:BR199)*(BS195:BS199)),SUMPRODUCT((BR160:BR164)*(BS160:BS164)))=0,"",SUM(SUMPRODUCT((BR167:BR171)*(BS167:BS171)),SUMPRODUCT((BR174:BR178)*(BS174:BS178)),SUMPRODUCT((BR181:BR185)*(BS181:BS185)),SUMPRODUCT((BR188:BR192)*(BS188:BS192)),SUMPRODUCT((BR195:BR199)*(BS195:BS199)),SUMPRODUCT((#REF!)*(#REF!)),SUMPRODUCT((BR160:BR164)*(BS160:BS164))))</f>
        <v/>
      </c>
      <c r="BS202" s="228"/>
      <c r="BT202" s="228"/>
      <c r="BU202" s="228"/>
      <c r="BZ202" s="235" t="s">
        <v>149</v>
      </c>
      <c r="CA202" s="64" t="str">
        <f>IF(SUM(SUMPRODUCT((CA167:CA171)*(CB167:CB171)),SUMPRODUCT((CA174:CA178)*(CB174:CB178)),SUMPRODUCT((CA181:CA185)*(CB181:CB185)),SUMPRODUCT((CA188:CA192)*(CB188:CB192)),SUMPRODUCT((CA195:CA199)*(CB195:CB199)),SUMPRODUCT((CA160:CA164)*(CB160:CB164)))=0,"",SUM(SUMPRODUCT((CA167:CA171)*(CB167:CB171)),SUMPRODUCT((CA174:CA178)*(CB174:CB178)),SUMPRODUCT((CA181:CA185)*(CB181:CB185)),SUMPRODUCT((CA188:CA192)*(CB188:CB192)),SUMPRODUCT((CA195:CA199)*(CB195:CB199)),SUMPRODUCT((#REF!)*(#REF!)),SUMPRODUCT((CA160:CA164)*(CB160:CB164))))</f>
        <v/>
      </c>
      <c r="CB202" s="228"/>
      <c r="CC202" s="228"/>
      <c r="CD202" s="228"/>
      <c r="CI202" s="235" t="s">
        <v>149</v>
      </c>
      <c r="CJ202" s="64" t="str">
        <f>IF(SUM(SUMPRODUCT((CJ167:CJ171)*(CK167:CK171)),SUMPRODUCT((CJ174:CJ178)*(CK174:CK178)),SUMPRODUCT((CJ181:CJ185)*(CK181:CK185)),SUMPRODUCT((CJ188:CJ192)*(CK188:CK192)),SUMPRODUCT((CJ195:CJ199)*(CK195:CK199)),SUMPRODUCT((CJ160:CJ164)*(CK160:CK164)))=0,"",SUM(SUMPRODUCT((CJ167:CJ171)*(CK167:CK171)),SUMPRODUCT((CJ174:CJ178)*(CK174:CK178)),SUMPRODUCT((CJ181:CJ185)*(CK181:CK185)),SUMPRODUCT((CJ188:CJ192)*(CK188:CK192)),SUMPRODUCT((CJ195:CJ199)*(CK195:CK199)),SUMPRODUCT((#REF!)*(#REF!)),SUMPRODUCT((CJ160:CJ164)*(CK160:CK164))))</f>
        <v/>
      </c>
      <c r="CK202" s="228"/>
      <c r="CL202" s="228"/>
      <c r="CM202" s="228"/>
      <c r="CR202" s="235" t="s">
        <v>149</v>
      </c>
      <c r="CS202" s="64" t="str">
        <f>IF(SUM(SUMPRODUCT((CS167:CS171)*(CT167:CT171)),SUMPRODUCT((CS174:CS178)*(CT174:CT178)),SUMPRODUCT((CS181:CS185)*(CT181:CT185)),SUMPRODUCT((CS188:CS192)*(CT188:CT192)),SUMPRODUCT((CS195:CS199)*(CT195:CT199)),SUMPRODUCT((CS160:CS164)*(CT160:CT164)))=0,"",SUM(SUMPRODUCT((CS167:CS171)*(CT167:CT171)),SUMPRODUCT((CS174:CS178)*(CT174:CT178)),SUMPRODUCT((CS181:CS185)*(CT181:CT185)),SUMPRODUCT((CS188:CS192)*(CT188:CT192)),SUMPRODUCT((CS195:CS199)*(CT195:CT199)),SUMPRODUCT((#REF!)*(#REF!)),SUMPRODUCT((CS160:CS164)*(CT160:CT164))))</f>
        <v/>
      </c>
      <c r="CT202" s="228"/>
      <c r="CU202" s="228"/>
      <c r="CV202" s="228"/>
      <c r="DA202" s="235" t="s">
        <v>149</v>
      </c>
      <c r="DB202" s="64" t="str">
        <f>IF(SUM(SUMPRODUCT((DB167:DB171)*(DC167:DC171)),SUMPRODUCT((DB174:DB178)*(DC174:DC178)),SUMPRODUCT((DB181:DB185)*(DC181:DC185)),SUMPRODUCT((DB188:DB192)*(DC188:DC192)),SUMPRODUCT((DB195:DB199)*(DC195:DC199)),SUMPRODUCT((DB160:DB164)*(DC160:DC164)))=0,"",SUM(SUMPRODUCT((DB167:DB171)*(DC167:DC171)),SUMPRODUCT((DB174:DB178)*(DC174:DC178)),SUMPRODUCT((DB181:DB185)*(DC181:DC185)),SUMPRODUCT((DB188:DB192)*(DC188:DC192)),SUMPRODUCT((DB195:DB199)*(DC195:DC199)),SUMPRODUCT((#REF!)*(#REF!)),SUMPRODUCT((DB160:DB164)*(DC160:DC164))))</f>
        <v/>
      </c>
      <c r="DC202" s="228"/>
      <c r="DD202" s="228"/>
      <c r="DE202" s="228"/>
      <c r="DJ202" s="235" t="s">
        <v>149</v>
      </c>
      <c r="DK202" s="64" t="str">
        <f>IF(SUM(SUMPRODUCT((DK167:DK171)*(DL167:DL171)),SUMPRODUCT((DK174:DK178)*(DL174:DL178)),SUMPRODUCT((DK181:DK185)*(DL181:DL185)),SUMPRODUCT((DK188:DK192)*(DL188:DL192)),SUMPRODUCT((DK195:DK199)*(DL195:DL199)),SUMPRODUCT((DK160:DK164)*(DL160:DL164)))=0,"",SUM(SUMPRODUCT((DK167:DK171)*(DL167:DL171)),SUMPRODUCT((DK174:DK178)*(DL174:DL178)),SUMPRODUCT((DK181:DK185)*(DL181:DL185)),SUMPRODUCT((DK188:DK192)*(DL188:DL192)),SUMPRODUCT((DK195:DK199)*(DL195:DL199)),SUMPRODUCT((#REF!)*(#REF!)),SUMPRODUCT((DK160:DK164)*(DL160:DL164))))</f>
        <v/>
      </c>
      <c r="DL202" s="228"/>
      <c r="DM202" s="228"/>
      <c r="DN202" s="228"/>
      <c r="DS202" s="235" t="s">
        <v>149</v>
      </c>
      <c r="DT202" s="64" t="str">
        <f>IF(SUM(SUMPRODUCT((DT167:DT171)*(DU167:DU171)),SUMPRODUCT((DT174:DT178)*(DU174:DU178)),SUMPRODUCT((DT181:DT185)*(DU181:DU185)),SUMPRODUCT((DT188:DT192)*(DU188:DU192)),SUMPRODUCT((DT195:DT199)*(DU195:DU199)),SUMPRODUCT((DT160:DT164)*(DU160:DU164)))=0,"",SUM(SUMPRODUCT((DT167:DT171)*(DU167:DU171)),SUMPRODUCT((DT174:DT178)*(DU174:DU178)),SUMPRODUCT((DT181:DT185)*(DU181:DU185)),SUMPRODUCT((DT188:DT192)*(DU188:DU192)),SUMPRODUCT((DT195:DT199)*(DU195:DU199)),SUMPRODUCT((#REF!)*(#REF!)),SUMPRODUCT((DT160:DT164)*(DU160:DU164))))</f>
        <v/>
      </c>
      <c r="DU202" s="228"/>
      <c r="DV202" s="228"/>
      <c r="DW202" s="228"/>
      <c r="EB202" s="235" t="s">
        <v>149</v>
      </c>
      <c r="EC202" s="64" t="str">
        <f>IF(SUM(SUMPRODUCT((EC167:EC171)*(ED167:ED171)),SUMPRODUCT((EC174:EC178)*(ED174:ED178)),SUMPRODUCT((EC181:EC185)*(ED181:ED185)),SUMPRODUCT((EC188:EC192)*(ED188:ED192)),SUMPRODUCT((EC195:EC199)*(ED195:ED199)),SUMPRODUCT((EC160:EC164)*(ED160:ED164)))=0,"",SUM(SUMPRODUCT((EC167:EC171)*(ED167:ED171)),SUMPRODUCT((EC174:EC178)*(ED174:ED178)),SUMPRODUCT((EC181:EC185)*(ED181:ED185)),SUMPRODUCT((EC188:EC192)*(ED188:ED192)),SUMPRODUCT((EC195:EC199)*(ED195:ED199)),SUMPRODUCT((#REF!)*(#REF!)),SUMPRODUCT((EC160:EC164)*(ED160:ED164))))</f>
        <v/>
      </c>
      <c r="ED202" s="228"/>
      <c r="EE202" s="228"/>
      <c r="EF202" s="228"/>
      <c r="EK202" s="235" t="s">
        <v>149</v>
      </c>
      <c r="EL202" s="64" t="str">
        <f>IF(SUM(SUMPRODUCT((EL167:EL171)*(EM167:EM171)),SUMPRODUCT((EL174:EL178)*(EM174:EM178)),SUMPRODUCT((EL181:EL185)*(EM181:EM185)),SUMPRODUCT((EL188:EL192)*(EM188:EM192)),SUMPRODUCT((EL195:EL199)*(EM195:EM199)),SUMPRODUCT((EL160:EL164)*(EM160:EM164)))=0,"",SUM(SUMPRODUCT((EL167:EL171)*(EM167:EM171)),SUMPRODUCT((EL174:EL178)*(EM174:EM178)),SUMPRODUCT((EL181:EL185)*(EM181:EM185)),SUMPRODUCT((EL188:EL192)*(EM188:EM192)),SUMPRODUCT((EL195:EL199)*(EM195:EM199)),SUMPRODUCT((#REF!)*(#REF!)),SUMPRODUCT((EL160:EL164)*(EM160:EM164))))</f>
        <v/>
      </c>
      <c r="EM202" s="228"/>
      <c r="EN202" s="228"/>
      <c r="EO202" s="228"/>
      <c r="ET202" s="235" t="s">
        <v>149</v>
      </c>
      <c r="EU202" s="64" t="str">
        <f>IF(SUM(SUMPRODUCT((EU167:EU171)*(EV167:EV171)),SUMPRODUCT((EU174:EU178)*(EV174:EV178)),SUMPRODUCT((EU181:EU185)*(EV181:EV185)),SUMPRODUCT((EU188:EU192)*(EV188:EV192)),SUMPRODUCT((EU195:EU199)*(EV195:EV199)),SUMPRODUCT((EU160:EU164)*(EV160:EV164)))=0,"",SUM(SUMPRODUCT((EU167:EU171)*(EV167:EV171)),SUMPRODUCT((EU174:EU178)*(EV174:EV178)),SUMPRODUCT((EU181:EU185)*(EV181:EV185)),SUMPRODUCT((EU188:EU192)*(EV188:EV192)),SUMPRODUCT((EU195:EU199)*(EV195:EV199)),SUMPRODUCT((#REF!)*(#REF!)),SUMPRODUCT((EU160:EU164)*(EV160:EV164))))</f>
        <v/>
      </c>
      <c r="EV202" s="228"/>
      <c r="EW202" s="228"/>
      <c r="EX202" s="228"/>
      <c r="FC202" s="235" t="s">
        <v>149</v>
      </c>
      <c r="FD202" s="64" t="str">
        <f>IF(SUM(SUMPRODUCT((FD167:FD171)*(FE167:FE171)),SUMPRODUCT((FD174:FD178)*(FE174:FE178)),SUMPRODUCT((FD181:FD185)*(FE181:FE185)),SUMPRODUCT((FD188:FD192)*(FE188:FE192)),SUMPRODUCT((FD195:FD199)*(FE195:FE199)),SUMPRODUCT((FD160:FD164)*(FE160:FE164)))=0,"",SUM(SUMPRODUCT((FD167:FD171)*(FE167:FE171)),SUMPRODUCT((FD174:FD178)*(FE174:FE178)),SUMPRODUCT((FD181:FD185)*(FE181:FE185)),SUMPRODUCT((FD188:FD192)*(FE188:FE192)),SUMPRODUCT((FD195:FD199)*(FE195:FE199)),SUMPRODUCT((#REF!)*(#REF!)),SUMPRODUCT((FD160:FD164)*(FE160:FE164))))</f>
        <v/>
      </c>
      <c r="FE202" s="228"/>
      <c r="FF202" s="228"/>
      <c r="FG202" s="228"/>
      <c r="FL202" s="235" t="s">
        <v>149</v>
      </c>
      <c r="FM202" s="64" t="str">
        <f>IF(SUM(SUMPRODUCT((FM167:FM171)*(FN167:FN171)),SUMPRODUCT((FM174:FM178)*(FN174:FN178)),SUMPRODUCT((FM181:FM185)*(FN181:FN185)),SUMPRODUCT((FM188:FM192)*(FN188:FN192)),SUMPRODUCT((FM195:FM199)*(FN195:FN199)),SUMPRODUCT((FM160:FM164)*(FN160:FN164)))=0,"",SUM(SUMPRODUCT((FM167:FM171)*(FN167:FN171)),SUMPRODUCT((FM174:FM178)*(FN174:FN178)),SUMPRODUCT((FM181:FM185)*(FN181:FN185)),SUMPRODUCT((FM188:FM192)*(FN188:FN192)),SUMPRODUCT((FM195:FM199)*(FN195:FN199)),SUMPRODUCT((#REF!)*(#REF!)),SUMPRODUCT((FM160:FM164)*(FN160:FN164))))</f>
        <v/>
      </c>
      <c r="FN202" s="228"/>
      <c r="FO202" s="228"/>
      <c r="FP202" s="228"/>
      <c r="FU202" s="235" t="s">
        <v>149</v>
      </c>
      <c r="FV202" s="64" t="str">
        <f>IF(SUM(SUMPRODUCT((FV167:FV171)*(FW167:FW171)),SUMPRODUCT((FV174:FV178)*(FW174:FW178)),SUMPRODUCT((FV181:FV185)*(FW181:FW185)),SUMPRODUCT((FV188:FV192)*(FW188:FW192)),SUMPRODUCT((FV195:FV199)*(FW195:FW199)),SUMPRODUCT((FV160:FV164)*(FW160:FW164)))=0,"",SUM(SUMPRODUCT((FV167:FV171)*(FW167:FW171)),SUMPRODUCT((FV174:FV178)*(FW174:FW178)),SUMPRODUCT((FV181:FV185)*(FW181:FW185)),SUMPRODUCT((FV188:FV192)*(FW188:FW192)),SUMPRODUCT((FV195:FV199)*(FW195:FW199)),SUMPRODUCT((#REF!)*(#REF!)),SUMPRODUCT((FV160:FV164)*(FW160:FW164))))</f>
        <v/>
      </c>
      <c r="FW202" s="228"/>
      <c r="FX202" s="228"/>
      <c r="FY202" s="228"/>
      <c r="GD202" s="235" t="s">
        <v>149</v>
      </c>
      <c r="GE202" s="64" t="str">
        <f>IF(SUM(SUMPRODUCT((GE167:GE171)*(GF167:GF171)),SUMPRODUCT((GE174:GE178)*(GF174:GF178)),SUMPRODUCT((GE181:GE185)*(GF181:GF185)),SUMPRODUCT((GE188:GE192)*(GF188:GF192)),SUMPRODUCT((GE195:GE199)*(GF195:GF199)),SUMPRODUCT((GE160:GE164)*(GF160:GF164)))=0,"",SUM(SUMPRODUCT((GE167:GE171)*(GF167:GF171)),SUMPRODUCT((GE174:GE178)*(GF174:GF178)),SUMPRODUCT((GE181:GE185)*(GF181:GF185)),SUMPRODUCT((GE188:GE192)*(GF188:GF192)),SUMPRODUCT((GE195:GE199)*(GF195:GF199)),SUMPRODUCT((#REF!)*(#REF!)),SUMPRODUCT((GE160:GE164)*(GF160:GF164))))</f>
        <v/>
      </c>
      <c r="GF202" s="228"/>
      <c r="GG202" s="228"/>
      <c r="GH202" s="228"/>
      <c r="GM202" s="235" t="s">
        <v>149</v>
      </c>
      <c r="GN202" s="64" t="str">
        <f>IF(SUM(SUMPRODUCT((GN167:GN171)*(GO167:GO171)),SUMPRODUCT((GN174:GN178)*(GO174:GO178)),SUMPRODUCT((GN181:GN185)*(GO181:GO185)),SUMPRODUCT((GN188:GN192)*(GO188:GO192)),SUMPRODUCT((GN195:GN199)*(GO195:GO199)),SUMPRODUCT((GN160:GN164)*(GO160:GO164)))=0,"",SUM(SUMPRODUCT((GN167:GN171)*(GO167:GO171)),SUMPRODUCT((GN174:GN178)*(GO174:GO178)),SUMPRODUCT((GN181:GN185)*(GO181:GO185)),SUMPRODUCT((GN188:GN192)*(GO188:GO192)),SUMPRODUCT((GN195:GN199)*(GO195:GO199)),SUMPRODUCT((#REF!)*(#REF!)),SUMPRODUCT((GN160:GN164)*(GO160:GO164))))</f>
        <v/>
      </c>
      <c r="GO202" s="228"/>
      <c r="GP202" s="228"/>
      <c r="GQ202" s="228"/>
      <c r="GV202" s="235" t="s">
        <v>149</v>
      </c>
      <c r="GW202" s="64" t="str">
        <f>IF(SUM(SUMPRODUCT((GW167:GW171)*(GX167:GX171)),SUMPRODUCT((GW174:GW178)*(GX174:GX178)),SUMPRODUCT((GW181:GW185)*(GX181:GX185)),SUMPRODUCT((GW188:GW192)*(GX188:GX192)),SUMPRODUCT((GW195:GW199)*(GX195:GX199)),SUMPRODUCT((GW160:GW164)*(GX160:GX164)))=0,"",SUM(SUMPRODUCT((GW167:GW171)*(GX167:GX171)),SUMPRODUCT((GW174:GW178)*(GX174:GX178)),SUMPRODUCT((GW181:GW185)*(GX181:GX185)),SUMPRODUCT((GW188:GW192)*(GX188:GX192)),SUMPRODUCT((GW195:GW199)*(GX195:GX199)),SUMPRODUCT((#REF!)*(#REF!)),SUMPRODUCT((GW160:GW164)*(GX160:GX164))))</f>
        <v/>
      </c>
      <c r="GX202" s="228"/>
      <c r="GY202" s="228"/>
      <c r="GZ202" s="228"/>
      <c r="HE202" s="235" t="s">
        <v>149</v>
      </c>
      <c r="HF202" s="64" t="str">
        <f>IF(SUM(SUMPRODUCT((HF167:HF171)*(HG167:HG171)),SUMPRODUCT((HF174:HF178)*(HG174:HG178)),SUMPRODUCT((HF181:HF185)*(HG181:HG185)),SUMPRODUCT((HF188:HF192)*(HG188:HG192)),SUMPRODUCT((HF195:HF199)*(HG195:HG199)),SUMPRODUCT((HF160:HF164)*(HG160:HG164)))=0,"",SUM(SUMPRODUCT((HF167:HF171)*(HG167:HG171)),SUMPRODUCT((HF174:HF178)*(HG174:HG178)),SUMPRODUCT((HF181:HF185)*(HG181:HG185)),SUMPRODUCT((HF188:HF192)*(HG188:HG192)),SUMPRODUCT((HF195:HF199)*(HG195:HG199)),SUMPRODUCT((#REF!)*(#REF!)),SUMPRODUCT((HF160:HF164)*(HG160:HG164))))</f>
        <v/>
      </c>
      <c r="HG202" s="228"/>
      <c r="HH202" s="228"/>
      <c r="HI202" s="228"/>
    </row>
    <row r="203" spans="3:217" hidden="1" outlineLevel="1">
      <c r="F203" s="235" t="s">
        <v>155</v>
      </c>
      <c r="G203" s="64" t="str">
        <f>IF(SUM(SUMPRODUCT((G167:G171)*(I167:I171)),SUMPRODUCT((G174:G178)*(I174:I178)),SUMPRODUCT((G181:G185)*(I181:I185)),SUMPRODUCT((G188:G192)*(I188:I192)),SUMPRODUCT((G195:G199)*(I195:I199)),SUMPRODUCT((G160:G164)*(I160:I164)))=0,"",SUM(SUMPRODUCT((G167:G171)*(I167:I171)),SUMPRODUCT((G174:G178)*(I174:I178)),SUMPRODUCT((G181:G185)*(I181:I185)),SUMPRODUCT((G188:G192)*(I188:I192)),SUMPRODUCT((G195:G199)*(I195:I199)),SUMPRODUCT((G160:G164)*(I160:I164))))</f>
        <v/>
      </c>
      <c r="H203" s="228"/>
      <c r="I203" s="228"/>
      <c r="J203" s="228"/>
      <c r="O203" s="235" t="s">
        <v>155</v>
      </c>
      <c r="P203" s="64" t="str">
        <f>IF(SUM(SUMPRODUCT((P167:P171)*(R167:R171)),SUMPRODUCT((P174:P178)*(R174:R178)),SUMPRODUCT((P181:P185)*(R181:R185)),SUMPRODUCT((P188:P192)*(R188:R192)),SUMPRODUCT((P195:P199)*(R195:R199)),SUMPRODUCT((P160:P164)*(R160:R164)))=0,"",SUM(SUMPRODUCT((P167:P171)*(R167:R171)),SUMPRODUCT((P174:P178)*(R174:R178)),SUMPRODUCT((P181:P185)*(R181:R185)),SUMPRODUCT((P188:P192)*(R188:R192)),SUMPRODUCT((P195:P199)*(R195:R199)),SUMPRODUCT((P160:P164)*(R160:R164))))</f>
        <v/>
      </c>
      <c r="Q203" s="228"/>
      <c r="R203" s="228"/>
      <c r="S203" s="228"/>
      <c r="X203" s="235" t="s">
        <v>155</v>
      </c>
      <c r="Y203" s="64" t="str">
        <f>IF(SUM(SUMPRODUCT((Y167:Y171)*(AA167:AA171)),SUMPRODUCT((Y174:Y178)*(AA174:AA178)),SUMPRODUCT((Y181:Y185)*(AA181:AA185)),SUMPRODUCT((Y188:Y192)*(AA188:AA192)),SUMPRODUCT((Y195:Y199)*(AA195:AA199)),SUMPRODUCT((Y160:Y164)*(AA160:AA164)))=0,"",SUM(SUMPRODUCT((Y167:Y171)*(AA167:AA171)),SUMPRODUCT((Y174:Y178)*(AA174:AA178)),SUMPRODUCT((Y181:Y185)*(AA181:AA185)),SUMPRODUCT((Y188:Y192)*(AA188:AA192)),SUMPRODUCT((Y195:Y199)*(AA195:AA199)),SUMPRODUCT((Y160:Y164)*(AA160:AA164))))</f>
        <v/>
      </c>
      <c r="Z203" s="228"/>
      <c r="AA203" s="228"/>
      <c r="AB203" s="228"/>
      <c r="AG203" s="235" t="s">
        <v>155</v>
      </c>
      <c r="AH203" s="64" t="str">
        <f>IF(SUM(SUMPRODUCT((AH167:AH171)*(AJ167:AJ171)),SUMPRODUCT((AH174:AH178)*(AJ174:AJ178)),SUMPRODUCT((AH181:AH185)*(AJ181:AJ185)),SUMPRODUCT((AH188:AH192)*(AJ188:AJ192)),SUMPRODUCT((AH195:AH199)*(AJ195:AJ199)),SUMPRODUCT((AH160:AH164)*(AJ160:AJ164)))=0,"",SUM(SUMPRODUCT((AH167:AH171)*(AJ167:AJ171)),SUMPRODUCT((AH174:AH178)*(AJ174:AJ178)),SUMPRODUCT((AH181:AH185)*(AJ181:AJ185)),SUMPRODUCT((AH188:AH192)*(AJ188:AJ192)),SUMPRODUCT((AH195:AH199)*(AJ195:AJ199)),SUMPRODUCT((AH160:AH164)*(AJ160:AJ164))))</f>
        <v/>
      </c>
      <c r="AI203" s="228"/>
      <c r="AJ203" s="228"/>
      <c r="AK203" s="228"/>
      <c r="AP203" s="235" t="s">
        <v>155</v>
      </c>
      <c r="AQ203" s="64" t="str">
        <f>IF(SUM(SUMPRODUCT((AQ167:AQ171)*(AS167:AS171)),SUMPRODUCT((AQ174:AQ178)*(AS174:AS178)),SUMPRODUCT((AQ181:AQ185)*(AS181:AS185)),SUMPRODUCT((AQ188:AQ192)*(AS188:AS192)),SUMPRODUCT((AQ195:AQ199)*(AS195:AS199)),SUMPRODUCT((AQ160:AQ164)*(AS160:AS164)))=0,"",SUM(SUMPRODUCT((AQ167:AQ171)*(AS167:AS171)),SUMPRODUCT((AQ174:AQ178)*(AS174:AS178)),SUMPRODUCT((AQ181:AQ185)*(AS181:AS185)),SUMPRODUCT((AQ188:AQ192)*(AS188:AS192)),SUMPRODUCT((AQ195:AQ199)*(AS195:AS199)),SUMPRODUCT((AQ160:AQ164)*(AS160:AS164))))</f>
        <v/>
      </c>
      <c r="AR203" s="228"/>
      <c r="AS203" s="228"/>
      <c r="AT203" s="228"/>
      <c r="AY203" s="235" t="s">
        <v>155</v>
      </c>
      <c r="AZ203" s="64" t="str">
        <f>IF(SUM(SUMPRODUCT((AZ167:AZ171)*(BB167:BB171)),SUMPRODUCT((AZ174:AZ178)*(BB174:BB178)),SUMPRODUCT((AZ181:AZ185)*(BB181:BB185)),SUMPRODUCT((AZ188:AZ192)*(BB188:BB192)),SUMPRODUCT((AZ195:AZ199)*(BB195:BB199)),SUMPRODUCT((AZ160:AZ164)*(BB160:BB164)))=0,"",SUM(SUMPRODUCT((AZ167:AZ171)*(BB167:BB171)),SUMPRODUCT((AZ174:AZ178)*(BB174:BB178)),SUMPRODUCT((AZ181:AZ185)*(BB181:BB185)),SUMPRODUCT((AZ188:AZ192)*(BB188:BB192)),SUMPRODUCT((AZ195:AZ199)*(BB195:BB199)),SUMPRODUCT((AZ160:AZ164)*(BB160:BB164))))</f>
        <v/>
      </c>
      <c r="BA203" s="228"/>
      <c r="BB203" s="228"/>
      <c r="BC203" s="228"/>
      <c r="BH203" s="235" t="s">
        <v>155</v>
      </c>
      <c r="BI203" s="64" t="str">
        <f>IF(SUM(SUMPRODUCT((BI167:BI171)*(BK167:BK171)),SUMPRODUCT((BI174:BI178)*(BK174:BK178)),SUMPRODUCT((BI181:BI185)*(BK181:BK185)),SUMPRODUCT((BI188:BI192)*(BK188:BK192)),SUMPRODUCT((BI195:BI199)*(BK195:BK199)),SUMPRODUCT((BI160:BI164)*(BK160:BK164)))=0,"",SUM(SUMPRODUCT((BI167:BI171)*(BK167:BK171)),SUMPRODUCT((BI174:BI178)*(BK174:BK178)),SUMPRODUCT((BI181:BI185)*(BK181:BK185)),SUMPRODUCT((BI188:BI192)*(BK188:BK192)),SUMPRODUCT((BI195:BI199)*(BK195:BK199)),SUMPRODUCT((BI160:BI164)*(BK160:BK164))))</f>
        <v/>
      </c>
      <c r="BJ203" s="228"/>
      <c r="BK203" s="228"/>
      <c r="BL203" s="228"/>
      <c r="BQ203" s="235" t="s">
        <v>155</v>
      </c>
      <c r="BR203" s="64" t="str">
        <f>IF(SUM(SUMPRODUCT((BR167:BR171)*(BT167:BT171)),SUMPRODUCT((BR174:BR178)*(BT174:BT178)),SUMPRODUCT((BR181:BR185)*(BT181:BT185)),SUMPRODUCT((BR188:BR192)*(BT188:BT192)),SUMPRODUCT((BR195:BR199)*(BT195:BT199)),SUMPRODUCT((BR160:BR164)*(BT160:BT164)))=0,"",SUM(SUMPRODUCT((BR167:BR171)*(BT167:BT171)),SUMPRODUCT((BR174:BR178)*(BT174:BT178)),SUMPRODUCT((BR181:BR185)*(BT181:BT185)),SUMPRODUCT((BR188:BR192)*(BT188:BT192)),SUMPRODUCT((BR195:BR199)*(BT195:BT199)),SUMPRODUCT((BR160:BR164)*(BT160:BT164))))</f>
        <v/>
      </c>
      <c r="BS203" s="228"/>
      <c r="BT203" s="228"/>
      <c r="BU203" s="228"/>
      <c r="BZ203" s="235" t="s">
        <v>155</v>
      </c>
      <c r="CA203" s="64" t="str">
        <f>IF(SUM(SUMPRODUCT((CA167:CA171)*(CC167:CC171)),SUMPRODUCT((CA174:CA178)*(CC174:CC178)),SUMPRODUCT((CA181:CA185)*(CC181:CC185)),SUMPRODUCT((CA188:CA192)*(CC188:CC192)),SUMPRODUCT((CA195:CA199)*(CC195:CC199)),SUMPRODUCT((CA160:CA164)*(CC160:CC164)))=0,"",SUM(SUMPRODUCT((CA167:CA171)*(CC167:CC171)),SUMPRODUCT((CA174:CA178)*(CC174:CC178)),SUMPRODUCT((CA181:CA185)*(CC181:CC185)),SUMPRODUCT((CA188:CA192)*(CC188:CC192)),SUMPRODUCT((CA195:CA199)*(CC195:CC199)),SUMPRODUCT((CA160:CA164)*(CC160:CC164))))</f>
        <v/>
      </c>
      <c r="CB203" s="228"/>
      <c r="CC203" s="228"/>
      <c r="CD203" s="228"/>
      <c r="CI203" s="235" t="s">
        <v>155</v>
      </c>
      <c r="CJ203" s="64" t="str">
        <f>IF(SUM(SUMPRODUCT((CJ167:CJ171)*(CL167:CL171)),SUMPRODUCT((CJ174:CJ178)*(CL174:CL178)),SUMPRODUCT((CJ181:CJ185)*(CL181:CL185)),SUMPRODUCT((CJ188:CJ192)*(CL188:CL192)),SUMPRODUCT((CJ195:CJ199)*(CL195:CL199)),SUMPRODUCT((CJ160:CJ164)*(CL160:CL164)))=0,"",SUM(SUMPRODUCT((CJ167:CJ171)*(CL167:CL171)),SUMPRODUCT((CJ174:CJ178)*(CL174:CL178)),SUMPRODUCT((CJ181:CJ185)*(CL181:CL185)),SUMPRODUCT((CJ188:CJ192)*(CL188:CL192)),SUMPRODUCT((CJ195:CJ199)*(CL195:CL199)),SUMPRODUCT((CJ160:CJ164)*(CL160:CL164))))</f>
        <v/>
      </c>
      <c r="CK203" s="228"/>
      <c r="CL203" s="228"/>
      <c r="CM203" s="228"/>
      <c r="CR203" s="235" t="s">
        <v>155</v>
      </c>
      <c r="CS203" s="64" t="str">
        <f>IF(SUM(SUMPRODUCT((CS167:CS171)*(CU167:CU171)),SUMPRODUCT((CS174:CS178)*(CU174:CU178)),SUMPRODUCT((CS181:CS185)*(CU181:CU185)),SUMPRODUCT((CS188:CS192)*(CU188:CU192)),SUMPRODUCT((CS195:CS199)*(CU195:CU199)),SUMPRODUCT((CS160:CS164)*(CU160:CU164)))=0,"",SUM(SUMPRODUCT((CS167:CS171)*(CU167:CU171)),SUMPRODUCT((CS174:CS178)*(CU174:CU178)),SUMPRODUCT((CS181:CS185)*(CU181:CU185)),SUMPRODUCT((CS188:CS192)*(CU188:CU192)),SUMPRODUCT((CS195:CS199)*(CU195:CU199)),SUMPRODUCT((CS160:CS164)*(CU160:CU164))))</f>
        <v/>
      </c>
      <c r="CT203" s="228"/>
      <c r="CU203" s="228"/>
      <c r="CV203" s="228"/>
      <c r="DA203" s="235" t="s">
        <v>155</v>
      </c>
      <c r="DB203" s="64" t="str">
        <f>IF(SUM(SUMPRODUCT((DB167:DB171)*(DD167:DD171)),SUMPRODUCT((DB174:DB178)*(DD174:DD178)),SUMPRODUCT((DB181:DB185)*(DD181:DD185)),SUMPRODUCT((DB188:DB192)*(DD188:DD192)),SUMPRODUCT((DB195:DB199)*(DD195:DD199)),SUMPRODUCT((DB160:DB164)*(DD160:DD164)))=0,"",SUM(SUMPRODUCT((DB167:DB171)*(DD167:DD171)),SUMPRODUCT((DB174:DB178)*(DD174:DD178)),SUMPRODUCT((DB181:DB185)*(DD181:DD185)),SUMPRODUCT((DB188:DB192)*(DD188:DD192)),SUMPRODUCT((DB195:DB199)*(DD195:DD199)),SUMPRODUCT((DB160:DB164)*(DD160:DD164))))</f>
        <v/>
      </c>
      <c r="DC203" s="228"/>
      <c r="DD203" s="228"/>
      <c r="DE203" s="228"/>
      <c r="DJ203" s="235" t="s">
        <v>155</v>
      </c>
      <c r="DK203" s="64" t="str">
        <f>IF(SUM(SUMPRODUCT((DK167:DK171)*(DM167:DM171)),SUMPRODUCT((DK174:DK178)*(DM174:DM178)),SUMPRODUCT((DK181:DK185)*(DM181:DM185)),SUMPRODUCT((DK188:DK192)*(DM188:DM192)),SUMPRODUCT((DK195:DK199)*(DM195:DM199)),SUMPRODUCT((DK160:DK164)*(DM160:DM164)))=0,"",SUM(SUMPRODUCT((DK167:DK171)*(DM167:DM171)),SUMPRODUCT((DK174:DK178)*(DM174:DM178)),SUMPRODUCT((DK181:DK185)*(DM181:DM185)),SUMPRODUCT((DK188:DK192)*(DM188:DM192)),SUMPRODUCT((DK195:DK199)*(DM195:DM199)),SUMPRODUCT((DK160:DK164)*(DM160:DM164))))</f>
        <v/>
      </c>
      <c r="DL203" s="228"/>
      <c r="DM203" s="228"/>
      <c r="DN203" s="228"/>
      <c r="DS203" s="235" t="s">
        <v>155</v>
      </c>
      <c r="DT203" s="64" t="str">
        <f>IF(SUM(SUMPRODUCT((DT167:DT171)*(DV167:DV171)),SUMPRODUCT((DT174:DT178)*(DV174:DV178)),SUMPRODUCT((DT181:DT185)*(DV181:DV185)),SUMPRODUCT((DT188:DT192)*(DV188:DV192)),SUMPRODUCT((DT195:DT199)*(DV195:DV199)),SUMPRODUCT((DT160:DT164)*(DV160:DV164)))=0,"",SUM(SUMPRODUCT((DT167:DT171)*(DV167:DV171)),SUMPRODUCT((DT174:DT178)*(DV174:DV178)),SUMPRODUCT((DT181:DT185)*(DV181:DV185)),SUMPRODUCT((DT188:DT192)*(DV188:DV192)),SUMPRODUCT((DT195:DT199)*(DV195:DV199)),SUMPRODUCT((DT160:DT164)*(DV160:DV164))))</f>
        <v/>
      </c>
      <c r="DU203" s="228"/>
      <c r="DV203" s="228"/>
      <c r="DW203" s="228"/>
      <c r="EB203" s="235" t="s">
        <v>155</v>
      </c>
      <c r="EC203" s="64" t="str">
        <f>IF(SUM(SUMPRODUCT((EC167:EC171)*(EE167:EE171)),SUMPRODUCT((EC174:EC178)*(EE174:EE178)),SUMPRODUCT((EC181:EC185)*(EE181:EE185)),SUMPRODUCT((EC188:EC192)*(EE188:EE192)),SUMPRODUCT((EC195:EC199)*(EE195:EE199)),SUMPRODUCT((EC160:EC164)*(EE160:EE164)))=0,"",SUM(SUMPRODUCT((EC167:EC171)*(EE167:EE171)),SUMPRODUCT((EC174:EC178)*(EE174:EE178)),SUMPRODUCT((EC181:EC185)*(EE181:EE185)),SUMPRODUCT((EC188:EC192)*(EE188:EE192)),SUMPRODUCT((EC195:EC199)*(EE195:EE199)),SUMPRODUCT((EC160:EC164)*(EE160:EE164))))</f>
        <v/>
      </c>
      <c r="ED203" s="228"/>
      <c r="EE203" s="228"/>
      <c r="EF203" s="228"/>
      <c r="EK203" s="235" t="s">
        <v>155</v>
      </c>
      <c r="EL203" s="64" t="str">
        <f>IF(SUM(SUMPRODUCT((EL167:EL171)*(EN167:EN171)),SUMPRODUCT((EL174:EL178)*(EN174:EN178)),SUMPRODUCT((EL181:EL185)*(EN181:EN185)),SUMPRODUCT((EL188:EL192)*(EN188:EN192)),SUMPRODUCT((EL195:EL199)*(EN195:EN199)),SUMPRODUCT((EL160:EL164)*(EN160:EN164)))=0,"",SUM(SUMPRODUCT((EL167:EL171)*(EN167:EN171)),SUMPRODUCT((EL174:EL178)*(EN174:EN178)),SUMPRODUCT((EL181:EL185)*(EN181:EN185)),SUMPRODUCT((EL188:EL192)*(EN188:EN192)),SUMPRODUCT((EL195:EL199)*(EN195:EN199)),SUMPRODUCT((EL160:EL164)*(EN160:EN164))))</f>
        <v/>
      </c>
      <c r="EM203" s="228"/>
      <c r="EN203" s="228"/>
      <c r="EO203" s="228"/>
      <c r="ET203" s="235" t="s">
        <v>155</v>
      </c>
      <c r="EU203" s="64" t="str">
        <f>IF(SUM(SUMPRODUCT((EU167:EU171)*(EW167:EW171)),SUMPRODUCT((EU174:EU178)*(EW174:EW178)),SUMPRODUCT((EU181:EU185)*(EW181:EW185)),SUMPRODUCT((EU188:EU192)*(EW188:EW192)),SUMPRODUCT((EU195:EU199)*(EW195:EW199)),SUMPRODUCT((EU160:EU164)*(EW160:EW164)))=0,"",SUM(SUMPRODUCT((EU167:EU171)*(EW167:EW171)),SUMPRODUCT((EU174:EU178)*(EW174:EW178)),SUMPRODUCT((EU181:EU185)*(EW181:EW185)),SUMPRODUCT((EU188:EU192)*(EW188:EW192)),SUMPRODUCT((EU195:EU199)*(EW195:EW199)),SUMPRODUCT((EU160:EU164)*(EW160:EW164))))</f>
        <v/>
      </c>
      <c r="EV203" s="228"/>
      <c r="EW203" s="228"/>
      <c r="EX203" s="228"/>
      <c r="FC203" s="235" t="s">
        <v>155</v>
      </c>
      <c r="FD203" s="64" t="str">
        <f>IF(SUM(SUMPRODUCT((FD167:FD171)*(FF167:FF171)),SUMPRODUCT((FD174:FD178)*(FF174:FF178)),SUMPRODUCT((FD181:FD185)*(FF181:FF185)),SUMPRODUCT((FD188:FD192)*(FF188:FF192)),SUMPRODUCT((FD195:FD199)*(FF195:FF199)),SUMPRODUCT((FD160:FD164)*(FF160:FF164)))=0,"",SUM(SUMPRODUCT((FD167:FD171)*(FF167:FF171)),SUMPRODUCT((FD174:FD178)*(FF174:FF178)),SUMPRODUCT((FD181:FD185)*(FF181:FF185)),SUMPRODUCT((FD188:FD192)*(FF188:FF192)),SUMPRODUCT((FD195:FD199)*(FF195:FF199)),SUMPRODUCT((FD160:FD164)*(FF160:FF164))))</f>
        <v/>
      </c>
      <c r="FE203" s="228"/>
      <c r="FF203" s="228"/>
      <c r="FG203" s="228"/>
      <c r="FL203" s="235" t="s">
        <v>155</v>
      </c>
      <c r="FM203" s="64" t="str">
        <f>IF(SUM(SUMPRODUCT((FM167:FM171)*(FO167:FO171)),SUMPRODUCT((FM174:FM178)*(FO174:FO178)),SUMPRODUCT((FM181:FM185)*(FO181:FO185)),SUMPRODUCT((FM188:FM192)*(FO188:FO192)),SUMPRODUCT((FM195:FM199)*(FO195:FO199)),SUMPRODUCT((FM160:FM164)*(FO160:FO164)))=0,"",SUM(SUMPRODUCT((FM167:FM171)*(FO167:FO171)),SUMPRODUCT((FM174:FM178)*(FO174:FO178)),SUMPRODUCT((FM181:FM185)*(FO181:FO185)),SUMPRODUCT((FM188:FM192)*(FO188:FO192)),SUMPRODUCT((FM195:FM199)*(FO195:FO199)),SUMPRODUCT((FM160:FM164)*(FO160:FO164))))</f>
        <v/>
      </c>
      <c r="FN203" s="228"/>
      <c r="FO203" s="228"/>
      <c r="FP203" s="228"/>
      <c r="FU203" s="235" t="s">
        <v>155</v>
      </c>
      <c r="FV203" s="64" t="str">
        <f>IF(SUM(SUMPRODUCT((FV167:FV171)*(FX167:FX171)),SUMPRODUCT((FV174:FV178)*(FX174:FX178)),SUMPRODUCT((FV181:FV185)*(FX181:FX185)),SUMPRODUCT((FV188:FV192)*(FX188:FX192)),SUMPRODUCT((FV195:FV199)*(FX195:FX199)),SUMPRODUCT((FV160:FV164)*(FX160:FX164)))=0,"",SUM(SUMPRODUCT((FV167:FV171)*(FX167:FX171)),SUMPRODUCT((FV174:FV178)*(FX174:FX178)),SUMPRODUCT((FV181:FV185)*(FX181:FX185)),SUMPRODUCT((FV188:FV192)*(FX188:FX192)),SUMPRODUCT((FV195:FV199)*(FX195:FX199)),SUMPRODUCT((FV160:FV164)*(FX160:FX164))))</f>
        <v/>
      </c>
      <c r="FW203" s="228"/>
      <c r="FX203" s="228"/>
      <c r="FY203" s="228"/>
      <c r="GD203" s="235" t="s">
        <v>155</v>
      </c>
      <c r="GE203" s="64" t="str">
        <f>IF(SUM(SUMPRODUCT((GE167:GE171)*(GG167:GG171)),SUMPRODUCT((GE174:GE178)*(GG174:GG178)),SUMPRODUCT((GE181:GE185)*(GG181:GG185)),SUMPRODUCT((GE188:GE192)*(GG188:GG192)),SUMPRODUCT((GE195:GE199)*(GG195:GG199)),SUMPRODUCT((GE160:GE164)*(GG160:GG164)))=0,"",SUM(SUMPRODUCT((GE167:GE171)*(GG167:GG171)),SUMPRODUCT((GE174:GE178)*(GG174:GG178)),SUMPRODUCT((GE181:GE185)*(GG181:GG185)),SUMPRODUCT((GE188:GE192)*(GG188:GG192)),SUMPRODUCT((GE195:GE199)*(GG195:GG199)),SUMPRODUCT((GE160:GE164)*(GG160:GG164))))</f>
        <v/>
      </c>
      <c r="GF203" s="228"/>
      <c r="GG203" s="228"/>
      <c r="GH203" s="228"/>
      <c r="GM203" s="235" t="s">
        <v>155</v>
      </c>
      <c r="GN203" s="64" t="str">
        <f>IF(SUM(SUMPRODUCT((GN167:GN171)*(GP167:GP171)),SUMPRODUCT((GN174:GN178)*(GP174:GP178)),SUMPRODUCT((GN181:GN185)*(GP181:GP185)),SUMPRODUCT((GN188:GN192)*(GP188:GP192)),SUMPRODUCT((GN195:GN199)*(GP195:GP199)),SUMPRODUCT((GN160:GN164)*(GP160:GP164)))=0,"",SUM(SUMPRODUCT((GN167:GN171)*(GP167:GP171)),SUMPRODUCT((GN174:GN178)*(GP174:GP178)),SUMPRODUCT((GN181:GN185)*(GP181:GP185)),SUMPRODUCT((GN188:GN192)*(GP188:GP192)),SUMPRODUCT((GN195:GN199)*(GP195:GP199)),SUMPRODUCT((GN160:GN164)*(GP160:GP164))))</f>
        <v/>
      </c>
      <c r="GO203" s="228"/>
      <c r="GP203" s="228"/>
      <c r="GQ203" s="228"/>
      <c r="GV203" s="235" t="s">
        <v>155</v>
      </c>
      <c r="GW203" s="64" t="str">
        <f>IF(SUM(SUMPRODUCT((GW167:GW171)*(GY167:GY171)),SUMPRODUCT((GW174:GW178)*(GY174:GY178)),SUMPRODUCT((GW181:GW185)*(GY181:GY185)),SUMPRODUCT((GW188:GW192)*(GY188:GY192)),SUMPRODUCT((GW195:GW199)*(GY195:GY199)),SUMPRODUCT((GW160:GW164)*(GY160:GY164)))=0,"",SUM(SUMPRODUCT((GW167:GW171)*(GY167:GY171)),SUMPRODUCT((GW174:GW178)*(GY174:GY178)),SUMPRODUCT((GW181:GW185)*(GY181:GY185)),SUMPRODUCT((GW188:GW192)*(GY188:GY192)),SUMPRODUCT((GW195:GW199)*(GY195:GY199)),SUMPRODUCT((GW160:GW164)*(GY160:GY164))))</f>
        <v/>
      </c>
      <c r="GX203" s="228"/>
      <c r="GY203" s="228"/>
      <c r="GZ203" s="228"/>
      <c r="HE203" s="235" t="s">
        <v>155</v>
      </c>
      <c r="HF203" s="64" t="str">
        <f>IF(SUM(SUMPRODUCT((HF167:HF171)*(HH167:HH171)),SUMPRODUCT((HF174:HF178)*(HH174:HH178)),SUMPRODUCT((HF181:HF185)*(HH181:HH185)),SUMPRODUCT((HF188:HF192)*(HH188:HH192)),SUMPRODUCT((HF195:HF199)*(HH195:HH199)),SUMPRODUCT((HF160:HF164)*(HH160:HH164)))=0,"",SUM(SUMPRODUCT((HF167:HF171)*(HH167:HH171)),SUMPRODUCT((HF174:HF178)*(HH174:HH178)),SUMPRODUCT((HF181:HF185)*(HH181:HH185)),SUMPRODUCT((HF188:HF192)*(HH188:HH192)),SUMPRODUCT((HF195:HF199)*(HH195:HH199)),SUMPRODUCT((HF160:HF164)*(HH160:HH164))))</f>
        <v/>
      </c>
      <c r="HG203" s="228"/>
      <c r="HH203" s="228"/>
      <c r="HI203" s="228"/>
    </row>
    <row r="204" spans="3:217" hidden="1" outlineLevel="1">
      <c r="F204" s="235" t="s">
        <v>453</v>
      </c>
      <c r="G204" s="64" t="str">
        <f>IF(SUM(J160:J164,J167:J171,J174:J178,J181:J185,J188:J192,J195:J199)=0,"",SUM(J160:J164,J167:J171,J174:J178,J181:J185,J188:J192,J195:J199))</f>
        <v/>
      </c>
      <c r="H204" s="228"/>
      <c r="I204" s="228"/>
      <c r="J204" s="228"/>
      <c r="O204" s="235" t="s">
        <v>453</v>
      </c>
      <c r="P204" s="64" t="str">
        <f>IF(SUM(S160:S164,S167:S171,S174:S178,S181:S185,S188:S192,S195:S199)=0,"",SUM(S160:S164,S167:S171,S174:S178,S181:S185,S188:S192,S195:S199))</f>
        <v/>
      </c>
      <c r="Q204" s="228"/>
      <c r="R204" s="228"/>
      <c r="S204" s="228"/>
      <c r="X204" s="235" t="s">
        <v>453</v>
      </c>
      <c r="Y204" s="64" t="str">
        <f>IF(SUM(AB160:AB164,AB167:AB171,AB174:AB178,AB181:AB185,AB188:AB192,AB195:AB199)=0,"",SUM(AB160:AB164,AB167:AB171,AB174:AB178,AB181:AB185,AB188:AB192,AB195:AB199))</f>
        <v/>
      </c>
      <c r="Z204" s="228"/>
      <c r="AA204" s="228"/>
      <c r="AB204" s="228"/>
      <c r="AG204" s="235" t="s">
        <v>453</v>
      </c>
      <c r="AH204" s="64" t="str">
        <f>IF(SUM(AK160:AK164,AK167:AK171,AK174:AK178,AK181:AK185,AK188:AK192,AK195:AK199)=0,"",SUM(AK160:AK164,AK167:AK171,AK174:AK178,AK181:AK185,AK188:AK192,AK195:AK199))</f>
        <v/>
      </c>
      <c r="AI204" s="228"/>
      <c r="AJ204" s="228"/>
      <c r="AK204" s="228"/>
      <c r="AP204" s="235" t="s">
        <v>453</v>
      </c>
      <c r="AQ204" s="64" t="str">
        <f>IF(SUM(AT160:AT164,AT167:AT171,AT174:AT178,AT181:AT185,AT188:AT192,AT195:AT199)=0,"",SUM(AT160:AT164,AT167:AT171,AT174:AT178,AT181:AT185,AT188:AT192,AT195:AT199))</f>
        <v/>
      </c>
      <c r="AR204" s="228"/>
      <c r="AS204" s="228"/>
      <c r="AT204" s="228"/>
      <c r="AY204" s="235" t="s">
        <v>453</v>
      </c>
      <c r="AZ204" s="64" t="str">
        <f>IF(SUM(BC160:BC164,BC167:BC171,BC174:BC178,BC181:BC185,BC188:BC192,BC195:BC199)=0,"",SUM(BC160:BC164,BC167:BC171,BC174:BC178,BC181:BC185,BC188:BC192,BC195:BC199))</f>
        <v/>
      </c>
      <c r="BA204" s="228"/>
      <c r="BB204" s="228"/>
      <c r="BC204" s="228"/>
      <c r="BH204" s="235" t="s">
        <v>453</v>
      </c>
      <c r="BI204" s="64" t="str">
        <f>IF(SUM(BL160:BL164,BL167:BL171,BL174:BL178,BL181:BL185,BL188:BL192,BL195:BL199)=0,"",SUM(BL160:BL164,BL167:BL171,BL174:BL178,BL181:BL185,BL188:BL192,BL195:BL199))</f>
        <v/>
      </c>
      <c r="BJ204" s="228"/>
      <c r="BK204" s="228"/>
      <c r="BL204" s="228"/>
      <c r="BQ204" s="235" t="s">
        <v>453</v>
      </c>
      <c r="BR204" s="64" t="str">
        <f>IF(SUM(BU160:BU164,BU167:BU171,BU174:BU178,BU181:BU185,BU188:BU192,BU195:BU199)=0,"",SUM(BU160:BU164,BU167:BU171,BU174:BU178,BU181:BU185,BU188:BU192,BU195:BU199))</f>
        <v/>
      </c>
      <c r="BS204" s="228"/>
      <c r="BT204" s="228"/>
      <c r="BU204" s="228"/>
      <c r="BZ204" s="235" t="s">
        <v>453</v>
      </c>
      <c r="CA204" s="64" t="str">
        <f>IF(SUM(CD160:CD164,CD167:CD171,CD174:CD178,CD181:CD185,CD188:CD192,CD195:CD199)=0,"",SUM(CD160:CD164,CD167:CD171,CD174:CD178,CD181:CD185,CD188:CD192,CD195:CD199))</f>
        <v/>
      </c>
      <c r="CB204" s="228"/>
      <c r="CC204" s="228"/>
      <c r="CD204" s="228"/>
      <c r="CI204" s="235" t="s">
        <v>453</v>
      </c>
      <c r="CJ204" s="64" t="str">
        <f>IF(SUM(CM160:CM164,CM167:CM171,CM174:CM178,CM181:CM185,CM188:CM192,CM195:CM199)=0,"",SUM(CM160:CM164,CM167:CM171,CM174:CM178,CM181:CM185,CM188:CM192,CM195:CM199))</f>
        <v/>
      </c>
      <c r="CK204" s="228"/>
      <c r="CL204" s="228"/>
      <c r="CM204" s="228"/>
      <c r="CR204" s="235" t="s">
        <v>453</v>
      </c>
      <c r="CS204" s="64" t="str">
        <f>IF(SUM(CV160:CV164,CV167:CV171,CV174:CV178,CV181:CV185,CV188:CV192,CV195:CV199)=0,"",SUM(CV160:CV164,CV167:CV171,CV174:CV178,CV181:CV185,CV188:CV192,CV195:CV199))</f>
        <v/>
      </c>
      <c r="CT204" s="228"/>
      <c r="CU204" s="228"/>
      <c r="CV204" s="228"/>
      <c r="DA204" s="235" t="s">
        <v>453</v>
      </c>
      <c r="DB204" s="64" t="str">
        <f>IF(SUM(DE160:DE164,DE167:DE171,DE174:DE178,DE181:DE185,DE188:DE192,DE195:DE199)=0,"",SUM(DE160:DE164,DE167:DE171,DE174:DE178,DE181:DE185,DE188:DE192,DE195:DE199))</f>
        <v/>
      </c>
      <c r="DC204" s="228"/>
      <c r="DD204" s="228"/>
      <c r="DE204" s="228"/>
      <c r="DJ204" s="235" t="s">
        <v>453</v>
      </c>
      <c r="DK204" s="64" t="str">
        <f>IF(SUM(DN160:DN164,DN167:DN171,DN174:DN178,DN181:DN185,DN188:DN192,DN195:DN199)=0,"",SUM(DN160:DN164,DN167:DN171,DN174:DN178,DN181:DN185,DN188:DN192,DN195:DN199))</f>
        <v/>
      </c>
      <c r="DL204" s="228"/>
      <c r="DM204" s="228"/>
      <c r="DN204" s="228"/>
      <c r="DS204" s="235" t="s">
        <v>453</v>
      </c>
      <c r="DT204" s="64" t="str">
        <f>IF(SUM(DW160:DW164,DW167:DW171,DW174:DW178,DW181:DW185,DW188:DW192,DW195:DW199)=0,"",SUM(DW160:DW164,DW167:DW171,DW174:DW178,DW181:DW185,DW188:DW192,DW195:DW199))</f>
        <v/>
      </c>
      <c r="DU204" s="228"/>
      <c r="DV204" s="228"/>
      <c r="DW204" s="228"/>
      <c r="EB204" s="235" t="s">
        <v>453</v>
      </c>
      <c r="EC204" s="64" t="str">
        <f>IF(SUM(EF160:EF164,EF167:EF171,EF174:EF178,EF181:EF185,EF188:EF192,EF195:EF199)=0,"",SUM(EF160:EF164,EF167:EF171,EF174:EF178,EF181:EF185,EF188:EF192,EF195:EF199))</f>
        <v/>
      </c>
      <c r="ED204" s="228"/>
      <c r="EE204" s="228"/>
      <c r="EF204" s="228"/>
      <c r="EK204" s="235" t="s">
        <v>453</v>
      </c>
      <c r="EL204" s="64" t="str">
        <f>IF(SUM(EO160:EO164,EO167:EO171,EO174:EO178,EO181:EO185,EO188:EO192,EO195:EO199)=0,"",SUM(EO160:EO164,EO167:EO171,EO174:EO178,EO181:EO185,EO188:EO192,EO195:EO199))</f>
        <v/>
      </c>
      <c r="EM204" s="228"/>
      <c r="EN204" s="228"/>
      <c r="EO204" s="228"/>
      <c r="ET204" s="235" t="s">
        <v>453</v>
      </c>
      <c r="EU204" s="64" t="str">
        <f>IF(SUM(EX160:EX164,EX167:EX171,EX174:EX178,EX181:EX185,EX188:EX192,EX195:EX199)=0,"",SUM(EX160:EX164,EX167:EX171,EX174:EX178,EX181:EX185,EX188:EX192,EX195:EX199))</f>
        <v/>
      </c>
      <c r="EV204" s="228"/>
      <c r="EW204" s="228"/>
      <c r="EX204" s="228"/>
      <c r="FC204" s="235" t="s">
        <v>453</v>
      </c>
      <c r="FD204" s="64" t="str">
        <f>IF(SUM(FG160:FG164,FG167:FG171,FG174:FG178,FG181:FG185,FG188:FG192,FG195:FG199)=0,"",SUM(FG160:FG164,FG167:FG171,FG174:FG178,FG181:FG185,FG188:FG192,FG195:FG199))</f>
        <v/>
      </c>
      <c r="FE204" s="228"/>
      <c r="FF204" s="228"/>
      <c r="FG204" s="228"/>
      <c r="FL204" s="235" t="s">
        <v>453</v>
      </c>
      <c r="FM204" s="64" t="str">
        <f>IF(SUM(FP160:FP164,FP167:FP171,FP174:FP178,FP181:FP185,FP188:FP192,FP195:FP199)=0,"",SUM(FP160:FP164,FP167:FP171,FP174:FP178,FP181:FP185,FP188:FP192,FP195:FP199))</f>
        <v/>
      </c>
      <c r="FN204" s="228"/>
      <c r="FO204" s="228"/>
      <c r="FP204" s="228"/>
      <c r="FU204" s="235" t="s">
        <v>453</v>
      </c>
      <c r="FV204" s="64" t="str">
        <f>IF(SUM(FY160:FY164,FY167:FY171,FY174:FY178,FY181:FY185,FY188:FY192,FY195:FY199)=0,"",SUM(FY160:FY164,FY167:FY171,FY174:FY178,FY181:FY185,FY188:FY192,FY195:FY199))</f>
        <v/>
      </c>
      <c r="FW204" s="228"/>
      <c r="FX204" s="228"/>
      <c r="FY204" s="228"/>
      <c r="GD204" s="235" t="s">
        <v>453</v>
      </c>
      <c r="GE204" s="64" t="str">
        <f>IF(SUM(GH160:GH164,GH167:GH171,GH174:GH178,GH181:GH185,GH188:GH192,GH195:GH199)=0,"",SUM(GH160:GH164,GH167:GH171,GH174:GH178,GH181:GH185,GH188:GH192,GH195:GH199))</f>
        <v/>
      </c>
      <c r="GF204" s="228"/>
      <c r="GG204" s="228"/>
      <c r="GH204" s="228"/>
      <c r="GM204" s="235" t="s">
        <v>453</v>
      </c>
      <c r="GN204" s="64" t="str">
        <f>IF(SUM(GQ160:GQ164,GQ167:GQ171,GQ174:GQ178,GQ181:GQ185,GQ188:GQ192,GQ195:GQ199)=0,"",SUM(GQ160:GQ164,GQ167:GQ171,GQ174:GQ178,GQ181:GQ185,GQ188:GQ192,GQ195:GQ199))</f>
        <v/>
      </c>
      <c r="GO204" s="228"/>
      <c r="GP204" s="228"/>
      <c r="GQ204" s="228"/>
      <c r="GV204" s="235" t="s">
        <v>453</v>
      </c>
      <c r="GW204" s="64" t="str">
        <f>IF(SUM(GZ160:GZ164,GZ167:GZ171,GZ174:GZ178,GZ181:GZ185,GZ188:GZ192,GZ195:GZ199)=0,"",SUM(GZ160:GZ164,GZ167:GZ171,GZ174:GZ178,GZ181:GZ185,GZ188:GZ192,GZ195:GZ199))</f>
        <v/>
      </c>
      <c r="GX204" s="228"/>
      <c r="GY204" s="228"/>
      <c r="GZ204" s="228"/>
      <c r="HE204" s="235" t="s">
        <v>453</v>
      </c>
      <c r="HF204" s="64" t="str">
        <f>IF(SUM(HI160:HI164,HI167:HI171,HI174:HI178,HI181:HI185,HI188:HI192,HI195:HI199)=0,"",SUM(HI160:HI164,HI167:HI171,HI174:HI178,HI181:HI185,HI188:HI192,HI195:HI199))</f>
        <v/>
      </c>
      <c r="HG204" s="228"/>
      <c r="HH204" s="228"/>
      <c r="HI204" s="228"/>
    </row>
    <row r="205" spans="3:217" hidden="1" outlineLevel="1">
      <c r="F205" s="235" t="s">
        <v>159</v>
      </c>
      <c r="G205" s="236" t="str">
        <f>IFERROR(G204/G203,"")</f>
        <v/>
      </c>
      <c r="H205" s="228"/>
      <c r="I205" s="228"/>
      <c r="J205" s="228"/>
      <c r="O205" s="235" t="s">
        <v>159</v>
      </c>
      <c r="P205" s="236" t="str">
        <f>IFERROR(P204/P203,"")</f>
        <v/>
      </c>
      <c r="Q205" s="228"/>
      <c r="R205" s="228"/>
      <c r="S205" s="228"/>
      <c r="X205" s="235" t="s">
        <v>159</v>
      </c>
      <c r="Y205" s="236" t="str">
        <f>IFERROR(Y204/Y203,"")</f>
        <v/>
      </c>
      <c r="Z205" s="228"/>
      <c r="AA205" s="228"/>
      <c r="AB205" s="228"/>
      <c r="AG205" s="235" t="s">
        <v>159</v>
      </c>
      <c r="AH205" s="236" t="str">
        <f>IFERROR(AH204/AH203,"")</f>
        <v/>
      </c>
      <c r="AI205" s="228"/>
      <c r="AJ205" s="228"/>
      <c r="AK205" s="228"/>
      <c r="AP205" s="235" t="s">
        <v>159</v>
      </c>
      <c r="AQ205" s="236" t="str">
        <f>IFERROR(AQ204/AQ203,"")</f>
        <v/>
      </c>
      <c r="AR205" s="228"/>
      <c r="AS205" s="228"/>
      <c r="AT205" s="228"/>
      <c r="AY205" s="235" t="s">
        <v>159</v>
      </c>
      <c r="AZ205" s="236" t="str">
        <f>IFERROR(AZ204/AZ203,"")</f>
        <v/>
      </c>
      <c r="BA205" s="228"/>
      <c r="BB205" s="228"/>
      <c r="BC205" s="228"/>
      <c r="BH205" s="235" t="s">
        <v>159</v>
      </c>
      <c r="BI205" s="236" t="str">
        <f>IFERROR(BI204/BI203,"")</f>
        <v/>
      </c>
      <c r="BJ205" s="228"/>
      <c r="BK205" s="228"/>
      <c r="BL205" s="228"/>
      <c r="BQ205" s="235" t="s">
        <v>159</v>
      </c>
      <c r="BR205" s="236" t="str">
        <f>IFERROR(BR204/BR203,"")</f>
        <v/>
      </c>
      <c r="BS205" s="228"/>
      <c r="BT205" s="228"/>
      <c r="BU205" s="228"/>
      <c r="BZ205" s="235" t="s">
        <v>159</v>
      </c>
      <c r="CA205" s="236" t="str">
        <f>IFERROR(CA204/CA203,"")</f>
        <v/>
      </c>
      <c r="CB205" s="228"/>
      <c r="CC205" s="228"/>
      <c r="CD205" s="228"/>
      <c r="CI205" s="235" t="s">
        <v>159</v>
      </c>
      <c r="CJ205" s="236" t="str">
        <f>IFERROR(CJ204/CJ203,"")</f>
        <v/>
      </c>
      <c r="CK205" s="228"/>
      <c r="CL205" s="228"/>
      <c r="CM205" s="228"/>
      <c r="CR205" s="235" t="s">
        <v>159</v>
      </c>
      <c r="CS205" s="236" t="str">
        <f>IFERROR(CS204/CS203,"")</f>
        <v/>
      </c>
      <c r="CT205" s="228"/>
      <c r="CU205" s="228"/>
      <c r="CV205" s="228"/>
      <c r="DA205" s="235" t="s">
        <v>159</v>
      </c>
      <c r="DB205" s="236" t="str">
        <f>IFERROR(DB204/DB203,"")</f>
        <v/>
      </c>
      <c r="DC205" s="228"/>
      <c r="DD205" s="228"/>
      <c r="DE205" s="228"/>
      <c r="DJ205" s="235" t="s">
        <v>159</v>
      </c>
      <c r="DK205" s="236" t="str">
        <f>IFERROR(DK204/DK203,"")</f>
        <v/>
      </c>
      <c r="DL205" s="228"/>
      <c r="DM205" s="228"/>
      <c r="DN205" s="228"/>
      <c r="DS205" s="235" t="s">
        <v>159</v>
      </c>
      <c r="DT205" s="236" t="str">
        <f>IFERROR(DT204/DT203,"")</f>
        <v/>
      </c>
      <c r="DU205" s="228"/>
      <c r="DV205" s="228"/>
      <c r="DW205" s="228"/>
      <c r="EB205" s="235" t="s">
        <v>159</v>
      </c>
      <c r="EC205" s="236" t="str">
        <f>IFERROR(EC204/EC203,"")</f>
        <v/>
      </c>
      <c r="ED205" s="228"/>
      <c r="EE205" s="228"/>
      <c r="EF205" s="228"/>
      <c r="EK205" s="235" t="s">
        <v>159</v>
      </c>
      <c r="EL205" s="236" t="str">
        <f>IFERROR(EL204/EL203,"")</f>
        <v/>
      </c>
      <c r="EM205" s="228"/>
      <c r="EN205" s="228"/>
      <c r="EO205" s="228"/>
      <c r="ET205" s="235" t="s">
        <v>159</v>
      </c>
      <c r="EU205" s="236" t="str">
        <f>IFERROR(EU204/EU203,"")</f>
        <v/>
      </c>
      <c r="EV205" s="228"/>
      <c r="EW205" s="228"/>
      <c r="EX205" s="228"/>
      <c r="FC205" s="235" t="s">
        <v>159</v>
      </c>
      <c r="FD205" s="236" t="str">
        <f>IFERROR(FD204/FD203,"")</f>
        <v/>
      </c>
      <c r="FE205" s="228"/>
      <c r="FF205" s="228"/>
      <c r="FG205" s="228"/>
      <c r="FL205" s="235" t="s">
        <v>159</v>
      </c>
      <c r="FM205" s="236" t="str">
        <f>IFERROR(FM204/FM203,"")</f>
        <v/>
      </c>
      <c r="FN205" s="228"/>
      <c r="FO205" s="228"/>
      <c r="FP205" s="228"/>
      <c r="FU205" s="235" t="s">
        <v>159</v>
      </c>
      <c r="FV205" s="236" t="str">
        <f>IFERROR(FV204/FV203,"")</f>
        <v/>
      </c>
      <c r="FW205" s="228"/>
      <c r="FX205" s="228"/>
      <c r="FY205" s="228"/>
      <c r="GD205" s="235" t="s">
        <v>159</v>
      </c>
      <c r="GE205" s="236" t="str">
        <f>IFERROR(GE204/GE203,"")</f>
        <v/>
      </c>
      <c r="GF205" s="228"/>
      <c r="GG205" s="228"/>
      <c r="GH205" s="228"/>
      <c r="GM205" s="235" t="s">
        <v>159</v>
      </c>
      <c r="GN205" s="236" t="str">
        <f>IFERROR(GN204/GN203,"")</f>
        <v/>
      </c>
      <c r="GO205" s="228"/>
      <c r="GP205" s="228"/>
      <c r="GQ205" s="228"/>
      <c r="GV205" s="235" t="s">
        <v>159</v>
      </c>
      <c r="GW205" s="236" t="str">
        <f>IFERROR(GW204/GW203,"")</f>
        <v/>
      </c>
      <c r="GX205" s="228"/>
      <c r="GY205" s="228"/>
      <c r="GZ205" s="228"/>
      <c r="HE205" s="235" t="s">
        <v>159</v>
      </c>
      <c r="HF205" s="236" t="str">
        <f>IFERROR(HF204/HF203,"")</f>
        <v/>
      </c>
      <c r="HG205" s="228"/>
      <c r="HH205" s="228"/>
      <c r="HI205" s="228"/>
    </row>
    <row r="206" spans="3:217" collapsed="1"/>
    <row r="207" spans="3:217" ht="14">
      <c r="C207" s="237" t="s">
        <v>163</v>
      </c>
      <c r="F207" s="238"/>
      <c r="G207" s="239"/>
      <c r="H207" s="239"/>
      <c r="L207" s="237" t="s">
        <v>163</v>
      </c>
      <c r="O207" s="238"/>
      <c r="P207" s="239"/>
      <c r="Q207" s="239"/>
      <c r="U207" s="237" t="s">
        <v>163</v>
      </c>
      <c r="X207" s="238"/>
      <c r="Y207" s="239"/>
      <c r="Z207" s="239"/>
      <c r="AD207" s="237" t="s">
        <v>163</v>
      </c>
      <c r="AG207" s="238"/>
      <c r="AH207" s="239"/>
      <c r="AI207" s="239"/>
      <c r="AM207" s="237" t="s">
        <v>163</v>
      </c>
      <c r="AP207" s="238"/>
      <c r="AQ207" s="239"/>
      <c r="AR207" s="239"/>
      <c r="AV207" s="237" t="s">
        <v>163</v>
      </c>
      <c r="AY207" s="238"/>
      <c r="AZ207" s="239"/>
      <c r="BA207" s="239"/>
      <c r="BE207" s="237" t="s">
        <v>163</v>
      </c>
      <c r="BH207" s="238"/>
      <c r="BI207" s="239"/>
      <c r="BJ207" s="239"/>
      <c r="BN207" s="237" t="s">
        <v>163</v>
      </c>
      <c r="BQ207" s="238"/>
      <c r="BR207" s="239"/>
      <c r="BS207" s="239"/>
      <c r="BW207" s="237" t="s">
        <v>163</v>
      </c>
      <c r="BZ207" s="238"/>
      <c r="CA207" s="239"/>
      <c r="CB207" s="239"/>
      <c r="CF207" s="237" t="s">
        <v>163</v>
      </c>
      <c r="CI207" s="238"/>
      <c r="CJ207" s="239"/>
      <c r="CK207" s="239"/>
      <c r="CO207" s="237" t="s">
        <v>163</v>
      </c>
      <c r="CR207" s="238"/>
      <c r="CS207" s="239"/>
      <c r="CT207" s="239"/>
      <c r="CX207" s="237" t="s">
        <v>163</v>
      </c>
      <c r="DA207" s="238"/>
      <c r="DB207" s="239"/>
      <c r="DC207" s="239"/>
      <c r="DG207" s="237" t="s">
        <v>163</v>
      </c>
      <c r="DJ207" s="238"/>
      <c r="DK207" s="239"/>
      <c r="DL207" s="239"/>
      <c r="DP207" s="237" t="s">
        <v>163</v>
      </c>
      <c r="DS207" s="238"/>
      <c r="DT207" s="239"/>
      <c r="DU207" s="239"/>
      <c r="DY207" s="237" t="s">
        <v>163</v>
      </c>
      <c r="EB207" s="238"/>
      <c r="EC207" s="239"/>
      <c r="ED207" s="239"/>
      <c r="EH207" s="237" t="s">
        <v>163</v>
      </c>
      <c r="EK207" s="238"/>
      <c r="EL207" s="239"/>
      <c r="EM207" s="239"/>
      <c r="EQ207" s="237" t="s">
        <v>163</v>
      </c>
      <c r="ET207" s="238"/>
      <c r="EU207" s="239"/>
      <c r="EV207" s="239"/>
      <c r="EZ207" s="237" t="s">
        <v>163</v>
      </c>
      <c r="FC207" s="238"/>
      <c r="FD207" s="239"/>
      <c r="FE207" s="239"/>
      <c r="FI207" s="237" t="s">
        <v>163</v>
      </c>
      <c r="FL207" s="238"/>
      <c r="FM207" s="239"/>
      <c r="FN207" s="239"/>
      <c r="FR207" s="237" t="s">
        <v>163</v>
      </c>
      <c r="FU207" s="238"/>
      <c r="FV207" s="239"/>
      <c r="FW207" s="239"/>
      <c r="GA207" s="237" t="s">
        <v>163</v>
      </c>
      <c r="GD207" s="238"/>
      <c r="GE207" s="239"/>
      <c r="GF207" s="239"/>
      <c r="GJ207" s="237" t="s">
        <v>163</v>
      </c>
      <c r="GM207" s="238"/>
      <c r="GN207" s="239"/>
      <c r="GO207" s="239"/>
      <c r="GS207" s="237" t="s">
        <v>163</v>
      </c>
      <c r="GV207" s="238"/>
      <c r="GW207" s="239"/>
      <c r="GX207" s="239"/>
      <c r="HB207" s="237" t="s">
        <v>163</v>
      </c>
      <c r="HE207" s="238"/>
      <c r="HF207" s="239"/>
      <c r="HG207" s="239"/>
    </row>
    <row r="208" spans="3:217" ht="14" hidden="1" outlineLevel="1">
      <c r="D208" s="225"/>
      <c r="E208" s="225"/>
      <c r="F208" s="247" t="s">
        <v>136</v>
      </c>
      <c r="G208" s="248" t="s">
        <v>451</v>
      </c>
      <c r="H208" s="248" t="s">
        <v>146</v>
      </c>
      <c r="I208" s="248" t="s">
        <v>142</v>
      </c>
      <c r="J208" s="248" t="s">
        <v>452</v>
      </c>
      <c r="M208" s="225"/>
      <c r="N208" s="225"/>
      <c r="O208" s="247" t="s">
        <v>136</v>
      </c>
      <c r="P208" s="248" t="s">
        <v>451</v>
      </c>
      <c r="Q208" s="248" t="s">
        <v>146</v>
      </c>
      <c r="R208" s="248" t="s">
        <v>142</v>
      </c>
      <c r="S208" s="248" t="s">
        <v>452</v>
      </c>
      <c r="V208" s="225"/>
      <c r="W208" s="225"/>
      <c r="X208" s="247" t="s">
        <v>136</v>
      </c>
      <c r="Y208" s="248" t="s">
        <v>451</v>
      </c>
      <c r="Z208" s="248" t="s">
        <v>146</v>
      </c>
      <c r="AA208" s="248" t="s">
        <v>142</v>
      </c>
      <c r="AB208" s="248" t="s">
        <v>452</v>
      </c>
      <c r="AE208" s="225"/>
      <c r="AF208" s="225"/>
      <c r="AG208" s="247" t="s">
        <v>136</v>
      </c>
      <c r="AH208" s="248" t="s">
        <v>451</v>
      </c>
      <c r="AI208" s="248" t="s">
        <v>146</v>
      </c>
      <c r="AJ208" s="248" t="s">
        <v>142</v>
      </c>
      <c r="AK208" s="248" t="s">
        <v>452</v>
      </c>
      <c r="AN208" s="225"/>
      <c r="AO208" s="225"/>
      <c r="AP208" s="247" t="s">
        <v>136</v>
      </c>
      <c r="AQ208" s="248" t="s">
        <v>451</v>
      </c>
      <c r="AR208" s="248" t="s">
        <v>146</v>
      </c>
      <c r="AS208" s="248" t="s">
        <v>142</v>
      </c>
      <c r="AT208" s="248" t="s">
        <v>452</v>
      </c>
      <c r="AW208" s="225"/>
      <c r="AX208" s="225"/>
      <c r="AY208" s="247" t="s">
        <v>136</v>
      </c>
      <c r="AZ208" s="248" t="s">
        <v>451</v>
      </c>
      <c r="BA208" s="248" t="s">
        <v>146</v>
      </c>
      <c r="BB208" s="248" t="s">
        <v>142</v>
      </c>
      <c r="BC208" s="248" t="s">
        <v>452</v>
      </c>
      <c r="BF208" s="225"/>
      <c r="BG208" s="225"/>
      <c r="BH208" s="247" t="s">
        <v>136</v>
      </c>
      <c r="BI208" s="248" t="s">
        <v>451</v>
      </c>
      <c r="BJ208" s="248" t="s">
        <v>146</v>
      </c>
      <c r="BK208" s="248" t="s">
        <v>142</v>
      </c>
      <c r="BL208" s="248" t="s">
        <v>452</v>
      </c>
      <c r="BO208" s="225"/>
      <c r="BP208" s="225"/>
      <c r="BQ208" s="247" t="s">
        <v>136</v>
      </c>
      <c r="BR208" s="248" t="s">
        <v>451</v>
      </c>
      <c r="BS208" s="248" t="s">
        <v>146</v>
      </c>
      <c r="BT208" s="248" t="s">
        <v>142</v>
      </c>
      <c r="BU208" s="248" t="s">
        <v>452</v>
      </c>
      <c r="BX208" s="225"/>
      <c r="BY208" s="225"/>
      <c r="BZ208" s="247" t="s">
        <v>136</v>
      </c>
      <c r="CA208" s="248" t="s">
        <v>451</v>
      </c>
      <c r="CB208" s="248" t="s">
        <v>146</v>
      </c>
      <c r="CC208" s="248" t="s">
        <v>142</v>
      </c>
      <c r="CD208" s="248" t="s">
        <v>452</v>
      </c>
      <c r="CG208" s="225"/>
      <c r="CH208" s="225"/>
      <c r="CI208" s="247" t="s">
        <v>136</v>
      </c>
      <c r="CJ208" s="248" t="s">
        <v>451</v>
      </c>
      <c r="CK208" s="248" t="s">
        <v>146</v>
      </c>
      <c r="CL208" s="248" t="s">
        <v>142</v>
      </c>
      <c r="CM208" s="248" t="s">
        <v>452</v>
      </c>
      <c r="CP208" s="225"/>
      <c r="CQ208" s="225"/>
      <c r="CR208" s="247" t="s">
        <v>136</v>
      </c>
      <c r="CS208" s="248" t="s">
        <v>451</v>
      </c>
      <c r="CT208" s="248" t="s">
        <v>146</v>
      </c>
      <c r="CU208" s="248" t="s">
        <v>142</v>
      </c>
      <c r="CV208" s="248" t="s">
        <v>452</v>
      </c>
      <c r="CY208" s="225"/>
      <c r="CZ208" s="225"/>
      <c r="DA208" s="247" t="s">
        <v>136</v>
      </c>
      <c r="DB208" s="248" t="s">
        <v>451</v>
      </c>
      <c r="DC208" s="248" t="s">
        <v>146</v>
      </c>
      <c r="DD208" s="248" t="s">
        <v>142</v>
      </c>
      <c r="DE208" s="248" t="s">
        <v>452</v>
      </c>
      <c r="DH208" s="225"/>
      <c r="DI208" s="225"/>
      <c r="DJ208" s="247" t="s">
        <v>136</v>
      </c>
      <c r="DK208" s="248" t="s">
        <v>451</v>
      </c>
      <c r="DL208" s="248" t="s">
        <v>146</v>
      </c>
      <c r="DM208" s="248" t="s">
        <v>142</v>
      </c>
      <c r="DN208" s="248" t="s">
        <v>452</v>
      </c>
      <c r="DQ208" s="225"/>
      <c r="DR208" s="225"/>
      <c r="DS208" s="247" t="s">
        <v>136</v>
      </c>
      <c r="DT208" s="248" t="s">
        <v>451</v>
      </c>
      <c r="DU208" s="248" t="s">
        <v>146</v>
      </c>
      <c r="DV208" s="248" t="s">
        <v>142</v>
      </c>
      <c r="DW208" s="248" t="s">
        <v>452</v>
      </c>
      <c r="DZ208" s="225"/>
      <c r="EA208" s="225"/>
      <c r="EB208" s="247" t="s">
        <v>136</v>
      </c>
      <c r="EC208" s="248" t="s">
        <v>451</v>
      </c>
      <c r="ED208" s="248" t="s">
        <v>146</v>
      </c>
      <c r="EE208" s="248" t="s">
        <v>142</v>
      </c>
      <c r="EF208" s="248" t="s">
        <v>452</v>
      </c>
      <c r="EI208" s="225"/>
      <c r="EJ208" s="225"/>
      <c r="EK208" s="247" t="s">
        <v>136</v>
      </c>
      <c r="EL208" s="248" t="s">
        <v>451</v>
      </c>
      <c r="EM208" s="248" t="s">
        <v>146</v>
      </c>
      <c r="EN208" s="248" t="s">
        <v>142</v>
      </c>
      <c r="EO208" s="248" t="s">
        <v>452</v>
      </c>
      <c r="ER208" s="225"/>
      <c r="ES208" s="225"/>
      <c r="ET208" s="247" t="s">
        <v>136</v>
      </c>
      <c r="EU208" s="248" t="s">
        <v>451</v>
      </c>
      <c r="EV208" s="248" t="s">
        <v>146</v>
      </c>
      <c r="EW208" s="248" t="s">
        <v>142</v>
      </c>
      <c r="EX208" s="248" t="s">
        <v>452</v>
      </c>
      <c r="FA208" s="225"/>
      <c r="FB208" s="225"/>
      <c r="FC208" s="247" t="s">
        <v>136</v>
      </c>
      <c r="FD208" s="248" t="s">
        <v>451</v>
      </c>
      <c r="FE208" s="248" t="s">
        <v>146</v>
      </c>
      <c r="FF208" s="248" t="s">
        <v>142</v>
      </c>
      <c r="FG208" s="248" t="s">
        <v>452</v>
      </c>
      <c r="FJ208" s="225"/>
      <c r="FK208" s="225"/>
      <c r="FL208" s="247" t="s">
        <v>136</v>
      </c>
      <c r="FM208" s="248" t="s">
        <v>451</v>
      </c>
      <c r="FN208" s="248" t="s">
        <v>146</v>
      </c>
      <c r="FO208" s="248" t="s">
        <v>142</v>
      </c>
      <c r="FP208" s="248" t="s">
        <v>452</v>
      </c>
      <c r="FS208" s="225"/>
      <c r="FT208" s="225"/>
      <c r="FU208" s="247" t="s">
        <v>136</v>
      </c>
      <c r="FV208" s="248" t="s">
        <v>451</v>
      </c>
      <c r="FW208" s="248" t="s">
        <v>146</v>
      </c>
      <c r="FX208" s="248" t="s">
        <v>142</v>
      </c>
      <c r="FY208" s="248" t="s">
        <v>452</v>
      </c>
      <c r="GB208" s="225"/>
      <c r="GC208" s="225"/>
      <c r="GD208" s="247" t="s">
        <v>136</v>
      </c>
      <c r="GE208" s="248" t="s">
        <v>451</v>
      </c>
      <c r="GF208" s="248" t="s">
        <v>146</v>
      </c>
      <c r="GG208" s="248" t="s">
        <v>142</v>
      </c>
      <c r="GH208" s="248" t="s">
        <v>452</v>
      </c>
      <c r="GK208" s="225"/>
      <c r="GL208" s="225"/>
      <c r="GM208" s="247" t="s">
        <v>136</v>
      </c>
      <c r="GN208" s="248" t="s">
        <v>451</v>
      </c>
      <c r="GO208" s="248" t="s">
        <v>146</v>
      </c>
      <c r="GP208" s="248" t="s">
        <v>142</v>
      </c>
      <c r="GQ208" s="248" t="s">
        <v>452</v>
      </c>
      <c r="GT208" s="225"/>
      <c r="GU208" s="225"/>
      <c r="GV208" s="247" t="s">
        <v>136</v>
      </c>
      <c r="GW208" s="248" t="s">
        <v>451</v>
      </c>
      <c r="GX208" s="248" t="s">
        <v>146</v>
      </c>
      <c r="GY208" s="248" t="s">
        <v>142</v>
      </c>
      <c r="GZ208" s="248" t="s">
        <v>452</v>
      </c>
      <c r="HC208" s="225"/>
      <c r="HD208" s="225"/>
      <c r="HE208" s="247" t="s">
        <v>136</v>
      </c>
      <c r="HF208" s="248" t="s">
        <v>451</v>
      </c>
      <c r="HG208" s="248" t="s">
        <v>146</v>
      </c>
      <c r="HH208" s="248" t="s">
        <v>142</v>
      </c>
      <c r="HI208" s="248" t="s">
        <v>452</v>
      </c>
    </row>
    <row r="209" spans="4:217" ht="14" hidden="1" outlineLevel="1">
      <c r="D209" s="225"/>
      <c r="E209" s="225"/>
      <c r="F209" s="244"/>
      <c r="G209" s="245"/>
      <c r="H209" s="245"/>
      <c r="I209" s="246"/>
      <c r="J209" s="246" t="str">
        <f>IF(SUMPRODUCT((G209:G213)*(H209:H213))=0,"",SUMPRODUCT((G209:G213)*(H209:H213)))</f>
        <v/>
      </c>
      <c r="M209" s="225"/>
      <c r="N209" s="225"/>
      <c r="O209" s="244"/>
      <c r="P209" s="245"/>
      <c r="Q209" s="245"/>
      <c r="R209" s="246"/>
      <c r="S209" s="246" t="str">
        <f>IF(SUMPRODUCT((P209:P213)*(Q209:Q213))=0,"",SUMPRODUCT((P209:P213)*(Q209:Q213)))</f>
        <v/>
      </c>
      <c r="V209" s="225"/>
      <c r="W209" s="225"/>
      <c r="X209" s="244"/>
      <c r="Y209" s="245"/>
      <c r="Z209" s="245"/>
      <c r="AA209" s="246"/>
      <c r="AB209" s="246" t="str">
        <f>IF(SUMPRODUCT((Y209:Y213)*(Z209:Z213))=0,"",SUMPRODUCT((Y209:Y213)*(Z209:Z213)))</f>
        <v/>
      </c>
      <c r="AE209" s="225"/>
      <c r="AF209" s="225"/>
      <c r="AG209" s="244"/>
      <c r="AH209" s="245"/>
      <c r="AI209" s="245"/>
      <c r="AJ209" s="246"/>
      <c r="AK209" s="246" t="str">
        <f>IF(SUMPRODUCT((AH209:AH213)*(AI209:AI213))=0,"",SUMPRODUCT((AH209:AH213)*(AI209:AI213)))</f>
        <v/>
      </c>
      <c r="AN209" s="225"/>
      <c r="AO209" s="225"/>
      <c r="AP209" s="244"/>
      <c r="AQ209" s="245"/>
      <c r="AR209" s="245"/>
      <c r="AS209" s="246"/>
      <c r="AT209" s="246" t="str">
        <f>IF(SUMPRODUCT((AQ209:AQ213)*(AR209:AR213))=0,"",SUMPRODUCT((AQ209:AQ213)*(AR209:AR213)))</f>
        <v/>
      </c>
      <c r="AW209" s="225"/>
      <c r="AX209" s="225"/>
      <c r="AY209" s="244"/>
      <c r="AZ209" s="245"/>
      <c r="BA209" s="245"/>
      <c r="BB209" s="246"/>
      <c r="BC209" s="246" t="str">
        <f>IF(SUMPRODUCT((AZ209:AZ213)*(BA209:BA213))=0,"",SUMPRODUCT((AZ209:AZ213)*(BA209:BA213)))</f>
        <v/>
      </c>
      <c r="BF209" s="225"/>
      <c r="BG209" s="225"/>
      <c r="BH209" s="244"/>
      <c r="BI209" s="245"/>
      <c r="BJ209" s="245"/>
      <c r="BK209" s="246"/>
      <c r="BL209" s="246" t="str">
        <f>IF(SUMPRODUCT((BI209:BI213)*(BJ209:BJ213))=0,"",SUMPRODUCT((BI209:BI213)*(BJ209:BJ213)))</f>
        <v/>
      </c>
      <c r="BO209" s="225"/>
      <c r="BP209" s="225"/>
      <c r="BQ209" s="244"/>
      <c r="BR209" s="245"/>
      <c r="BS209" s="245"/>
      <c r="BT209" s="246"/>
      <c r="BU209" s="246" t="str">
        <f>IF(SUMPRODUCT((BR209:BR213)*(BS209:BS213))=0,"",SUMPRODUCT((BR209:BR213)*(BS209:BS213)))</f>
        <v/>
      </c>
      <c r="BX209" s="225"/>
      <c r="BY209" s="225"/>
      <c r="BZ209" s="244"/>
      <c r="CA209" s="245"/>
      <c r="CB209" s="245"/>
      <c r="CC209" s="246"/>
      <c r="CD209" s="246" t="str">
        <f>IF(SUMPRODUCT((CA209:CA213)*(CB209:CB213))=0,"",SUMPRODUCT((CA209:CA213)*(CB209:CB213)))</f>
        <v/>
      </c>
      <c r="CG209" s="225"/>
      <c r="CH209" s="225"/>
      <c r="CI209" s="244"/>
      <c r="CJ209" s="245"/>
      <c r="CK209" s="245"/>
      <c r="CL209" s="246"/>
      <c r="CM209" s="246" t="str">
        <f>IF(SUMPRODUCT((CJ209:CJ213)*(CK209:CK213))=0,"",SUMPRODUCT((CJ209:CJ213)*(CK209:CK213)))</f>
        <v/>
      </c>
      <c r="CP209" s="225"/>
      <c r="CQ209" s="225"/>
      <c r="CR209" s="244"/>
      <c r="CS209" s="245"/>
      <c r="CT209" s="245"/>
      <c r="CU209" s="246"/>
      <c r="CV209" s="246" t="str">
        <f>IF(SUMPRODUCT((CS209:CS213)*(CT209:CT213))=0,"",SUMPRODUCT((CS209:CS213)*(CT209:CT213)))</f>
        <v/>
      </c>
      <c r="CY209" s="225"/>
      <c r="CZ209" s="225"/>
      <c r="DA209" s="244"/>
      <c r="DB209" s="245"/>
      <c r="DC209" s="245"/>
      <c r="DD209" s="246"/>
      <c r="DE209" s="246" t="str">
        <f>IF(SUMPRODUCT((DB209:DB213)*(DC209:DC213))=0,"",SUMPRODUCT((DB209:DB213)*(DC209:DC213)))</f>
        <v/>
      </c>
      <c r="DH209" s="225"/>
      <c r="DI209" s="225"/>
      <c r="DJ209" s="244"/>
      <c r="DK209" s="245"/>
      <c r="DL209" s="245"/>
      <c r="DM209" s="246"/>
      <c r="DN209" s="246" t="str">
        <f>IF(SUMPRODUCT((DK209:DK213)*(DL209:DL213))=0,"",SUMPRODUCT((DK209:DK213)*(DL209:DL213)))</f>
        <v/>
      </c>
      <c r="DQ209" s="225"/>
      <c r="DR209" s="225"/>
      <c r="DS209" s="244"/>
      <c r="DT209" s="245"/>
      <c r="DU209" s="245"/>
      <c r="DV209" s="246"/>
      <c r="DW209" s="246" t="str">
        <f>IF(SUMPRODUCT((DT209:DT213)*(DU209:DU213))=0,"",SUMPRODUCT((DT209:DT213)*(DU209:DU213)))</f>
        <v/>
      </c>
      <c r="DZ209" s="225"/>
      <c r="EA209" s="225"/>
      <c r="EB209" s="244"/>
      <c r="EC209" s="245"/>
      <c r="ED209" s="245"/>
      <c r="EE209" s="246"/>
      <c r="EF209" s="246" t="str">
        <f>IF(SUMPRODUCT((EC209:EC213)*(ED209:ED213))=0,"",SUMPRODUCT((EC209:EC213)*(ED209:ED213)))</f>
        <v/>
      </c>
      <c r="EI209" s="225"/>
      <c r="EJ209" s="225"/>
      <c r="EK209" s="244"/>
      <c r="EL209" s="245"/>
      <c r="EM209" s="245"/>
      <c r="EN209" s="246"/>
      <c r="EO209" s="246" t="str">
        <f>IF(SUMPRODUCT((EL209:EL213)*(EM209:EM213))=0,"",SUMPRODUCT((EL209:EL213)*(EM209:EM213)))</f>
        <v/>
      </c>
      <c r="ER209" s="225"/>
      <c r="ES209" s="225"/>
      <c r="ET209" s="244"/>
      <c r="EU209" s="245"/>
      <c r="EV209" s="245"/>
      <c r="EW209" s="246"/>
      <c r="EX209" s="246" t="str">
        <f>IF(SUMPRODUCT((EU209:EU213)*(EV209:EV213))=0,"",SUMPRODUCT((EU209:EU213)*(EV209:EV213)))</f>
        <v/>
      </c>
      <c r="FA209" s="225"/>
      <c r="FB209" s="225"/>
      <c r="FC209" s="244"/>
      <c r="FD209" s="245"/>
      <c r="FE209" s="245"/>
      <c r="FF209" s="246"/>
      <c r="FG209" s="246" t="str">
        <f>IF(SUMPRODUCT((FD209:FD213)*(FE209:FE213))=0,"",SUMPRODUCT((FD209:FD213)*(FE209:FE213)))</f>
        <v/>
      </c>
      <c r="FJ209" s="225"/>
      <c r="FK209" s="225"/>
      <c r="FL209" s="244"/>
      <c r="FM209" s="245"/>
      <c r="FN209" s="245"/>
      <c r="FO209" s="246"/>
      <c r="FP209" s="246" t="str">
        <f>IF(SUMPRODUCT((FM209:FM213)*(FN209:FN213))=0,"",SUMPRODUCT((FM209:FM213)*(FN209:FN213)))</f>
        <v/>
      </c>
      <c r="FS209" s="225"/>
      <c r="FT209" s="225"/>
      <c r="FU209" s="244"/>
      <c r="FV209" s="245"/>
      <c r="FW209" s="245"/>
      <c r="FX209" s="246"/>
      <c r="FY209" s="246" t="str">
        <f>IF(SUMPRODUCT((FV209:FV213)*(FW209:FW213))=0,"",SUMPRODUCT((FV209:FV213)*(FW209:FW213)))</f>
        <v/>
      </c>
      <c r="GB209" s="225"/>
      <c r="GC209" s="225"/>
      <c r="GD209" s="244"/>
      <c r="GE209" s="245"/>
      <c r="GF209" s="245"/>
      <c r="GG209" s="246"/>
      <c r="GH209" s="246" t="str">
        <f>IF(SUMPRODUCT((GE209:GE213)*(GF209:GF213))=0,"",SUMPRODUCT((GE209:GE213)*(GF209:GF213)))</f>
        <v/>
      </c>
      <c r="GK209" s="225"/>
      <c r="GL209" s="225"/>
      <c r="GM209" s="244"/>
      <c r="GN209" s="245"/>
      <c r="GO209" s="245"/>
      <c r="GP209" s="246"/>
      <c r="GQ209" s="246" t="str">
        <f>IF(SUMPRODUCT((GN209:GN213)*(GO209:GO213))=0,"",SUMPRODUCT((GN209:GN213)*(GO209:GO213)))</f>
        <v/>
      </c>
      <c r="GT209" s="225"/>
      <c r="GU209" s="225"/>
      <c r="GV209" s="244"/>
      <c r="GW209" s="245"/>
      <c r="GX209" s="245"/>
      <c r="GY209" s="246"/>
      <c r="GZ209" s="246" t="str">
        <f>IF(SUMPRODUCT((GW209:GW213)*(GX209:GX213))=0,"",SUMPRODUCT((GW209:GW213)*(GX209:GX213)))</f>
        <v/>
      </c>
      <c r="HC209" s="225"/>
      <c r="HD209" s="225"/>
      <c r="HE209" s="244"/>
      <c r="HF209" s="245"/>
      <c r="HG209" s="245"/>
      <c r="HH209" s="246"/>
      <c r="HI209" s="246" t="str">
        <f>IF(SUMPRODUCT((HF209:HF213)*(HG209:HG213))=0,"",SUMPRODUCT((HF209:HF213)*(HG209:HG213)))</f>
        <v/>
      </c>
    </row>
    <row r="210" spans="4:217" ht="14" hidden="1" outlineLevel="2">
      <c r="D210" s="225"/>
      <c r="E210" s="225"/>
      <c r="F210" s="231"/>
      <c r="G210" s="232"/>
      <c r="H210" s="232"/>
      <c r="I210" s="233"/>
      <c r="J210" s="246" t="str">
        <f>IF(SUMPRODUCT((G209:G213)*(H209:H213))=0,"",SUMPRODUCT((G209:G213)*(H209:H213)))</f>
        <v/>
      </c>
      <c r="M210" s="225"/>
      <c r="N210" s="225"/>
      <c r="O210" s="231"/>
      <c r="P210" s="232"/>
      <c r="Q210" s="232"/>
      <c r="R210" s="233"/>
      <c r="S210" s="246" t="str">
        <f>IF(SUMPRODUCT((P209:P213)*(Q209:Q213))=0,"",SUMPRODUCT((P209:P213)*(Q209:Q213)))</f>
        <v/>
      </c>
      <c r="V210" s="225"/>
      <c r="W210" s="225"/>
      <c r="X210" s="231"/>
      <c r="Y210" s="232"/>
      <c r="Z210" s="232"/>
      <c r="AA210" s="233"/>
      <c r="AB210" s="246" t="str">
        <f>IF(SUMPRODUCT((Y209:Y213)*(Z209:Z213))=0,"",SUMPRODUCT((Y209:Y213)*(Z209:Z213)))</f>
        <v/>
      </c>
      <c r="AE210" s="225"/>
      <c r="AF210" s="225"/>
      <c r="AG210" s="231"/>
      <c r="AH210" s="232"/>
      <c r="AI210" s="232"/>
      <c r="AJ210" s="233"/>
      <c r="AK210" s="246" t="str">
        <f>IF(SUMPRODUCT((AH209:AH213)*(AI209:AI213))=0,"",SUMPRODUCT((AH209:AH213)*(AI209:AI213)))</f>
        <v/>
      </c>
      <c r="AN210" s="225"/>
      <c r="AO210" s="225"/>
      <c r="AP210" s="231"/>
      <c r="AQ210" s="232"/>
      <c r="AR210" s="232"/>
      <c r="AS210" s="233"/>
      <c r="AT210" s="246" t="str">
        <f>IF(SUMPRODUCT((AQ209:AQ213)*(AR209:AR213))=0,"",SUMPRODUCT((AQ209:AQ213)*(AR209:AR213)))</f>
        <v/>
      </c>
      <c r="AW210" s="225"/>
      <c r="AX210" s="225"/>
      <c r="AY210" s="231"/>
      <c r="AZ210" s="232"/>
      <c r="BA210" s="232"/>
      <c r="BB210" s="233"/>
      <c r="BC210" s="246" t="str">
        <f>IF(SUMPRODUCT((AZ209:AZ213)*(BA209:BA213))=0,"",SUMPRODUCT((AZ209:AZ213)*(BA209:BA213)))</f>
        <v/>
      </c>
      <c r="BF210" s="225"/>
      <c r="BG210" s="225"/>
      <c r="BH210" s="231"/>
      <c r="BI210" s="232"/>
      <c r="BJ210" s="232"/>
      <c r="BK210" s="233"/>
      <c r="BL210" s="246" t="str">
        <f>IF(SUMPRODUCT((BI209:BI213)*(BJ209:BJ213))=0,"",SUMPRODUCT((BI209:BI213)*(BJ209:BJ213)))</f>
        <v/>
      </c>
      <c r="BO210" s="225"/>
      <c r="BP210" s="225"/>
      <c r="BQ210" s="231"/>
      <c r="BR210" s="232"/>
      <c r="BS210" s="232"/>
      <c r="BT210" s="233"/>
      <c r="BU210" s="246" t="str">
        <f>IF(SUMPRODUCT((BR209:BR213)*(BS209:BS213))=0,"",SUMPRODUCT((BR209:BR213)*(BS209:BS213)))</f>
        <v/>
      </c>
      <c r="BX210" s="225"/>
      <c r="BY210" s="225"/>
      <c r="BZ210" s="231"/>
      <c r="CA210" s="232"/>
      <c r="CB210" s="232"/>
      <c r="CC210" s="233"/>
      <c r="CD210" s="246" t="str">
        <f>IF(SUMPRODUCT((CA209:CA213)*(CB209:CB213))=0,"",SUMPRODUCT((CA209:CA213)*(CB209:CB213)))</f>
        <v/>
      </c>
      <c r="CG210" s="225"/>
      <c r="CH210" s="225"/>
      <c r="CI210" s="231"/>
      <c r="CJ210" s="232"/>
      <c r="CK210" s="232"/>
      <c r="CL210" s="233"/>
      <c r="CM210" s="246" t="str">
        <f>IF(SUMPRODUCT((CJ209:CJ213)*(CK209:CK213))=0,"",SUMPRODUCT((CJ209:CJ213)*(CK209:CK213)))</f>
        <v/>
      </c>
      <c r="CP210" s="225"/>
      <c r="CQ210" s="225"/>
      <c r="CR210" s="231"/>
      <c r="CS210" s="232"/>
      <c r="CT210" s="232"/>
      <c r="CU210" s="233"/>
      <c r="CV210" s="246" t="str">
        <f>IF(SUMPRODUCT((CS209:CS213)*(CT209:CT213))=0,"",SUMPRODUCT((CS209:CS213)*(CT209:CT213)))</f>
        <v/>
      </c>
      <c r="CY210" s="225"/>
      <c r="CZ210" s="225"/>
      <c r="DA210" s="231"/>
      <c r="DB210" s="232"/>
      <c r="DC210" s="232"/>
      <c r="DD210" s="233"/>
      <c r="DE210" s="246" t="str">
        <f>IF(SUMPRODUCT((DB209:DB213)*(DC209:DC213))=0,"",SUMPRODUCT((DB209:DB213)*(DC209:DC213)))</f>
        <v/>
      </c>
      <c r="DH210" s="225"/>
      <c r="DI210" s="225"/>
      <c r="DJ210" s="231"/>
      <c r="DK210" s="232"/>
      <c r="DL210" s="232"/>
      <c r="DM210" s="233"/>
      <c r="DN210" s="246" t="str">
        <f>IF(SUMPRODUCT((DK209:DK213)*(DL209:DL213))=0,"",SUMPRODUCT((DK209:DK213)*(DL209:DL213)))</f>
        <v/>
      </c>
      <c r="DQ210" s="225"/>
      <c r="DR210" s="225"/>
      <c r="DS210" s="231"/>
      <c r="DT210" s="232"/>
      <c r="DU210" s="232"/>
      <c r="DV210" s="233"/>
      <c r="DW210" s="246" t="str">
        <f>IF(SUMPRODUCT((DT209:DT213)*(DU209:DU213))=0,"",SUMPRODUCT((DT209:DT213)*(DU209:DU213)))</f>
        <v/>
      </c>
      <c r="DZ210" s="225"/>
      <c r="EA210" s="225"/>
      <c r="EB210" s="231"/>
      <c r="EC210" s="232"/>
      <c r="ED210" s="232"/>
      <c r="EE210" s="233"/>
      <c r="EF210" s="246" t="str">
        <f>IF(SUMPRODUCT((EC209:EC213)*(ED209:ED213))=0,"",SUMPRODUCT((EC209:EC213)*(ED209:ED213)))</f>
        <v/>
      </c>
      <c r="EI210" s="225"/>
      <c r="EJ210" s="225"/>
      <c r="EK210" s="231"/>
      <c r="EL210" s="232"/>
      <c r="EM210" s="232"/>
      <c r="EN210" s="233"/>
      <c r="EO210" s="246" t="str">
        <f>IF(SUMPRODUCT((EL209:EL213)*(EM209:EM213))=0,"",SUMPRODUCT((EL209:EL213)*(EM209:EM213)))</f>
        <v/>
      </c>
      <c r="ER210" s="225"/>
      <c r="ES210" s="225"/>
      <c r="ET210" s="231"/>
      <c r="EU210" s="232"/>
      <c r="EV210" s="232"/>
      <c r="EW210" s="233"/>
      <c r="EX210" s="246" t="str">
        <f>IF(SUMPRODUCT((EU209:EU213)*(EV209:EV213))=0,"",SUMPRODUCT((EU209:EU213)*(EV209:EV213)))</f>
        <v/>
      </c>
      <c r="FA210" s="225"/>
      <c r="FB210" s="225"/>
      <c r="FC210" s="231"/>
      <c r="FD210" s="232"/>
      <c r="FE210" s="232"/>
      <c r="FF210" s="233"/>
      <c r="FG210" s="246" t="str">
        <f>IF(SUMPRODUCT((FD209:FD213)*(FE209:FE213))=0,"",SUMPRODUCT((FD209:FD213)*(FE209:FE213)))</f>
        <v/>
      </c>
      <c r="FJ210" s="225"/>
      <c r="FK210" s="225"/>
      <c r="FL210" s="231"/>
      <c r="FM210" s="232"/>
      <c r="FN210" s="232"/>
      <c r="FO210" s="233"/>
      <c r="FP210" s="246" t="str">
        <f>IF(SUMPRODUCT((FM209:FM213)*(FN209:FN213))=0,"",SUMPRODUCT((FM209:FM213)*(FN209:FN213)))</f>
        <v/>
      </c>
      <c r="FS210" s="225"/>
      <c r="FT210" s="225"/>
      <c r="FU210" s="231"/>
      <c r="FV210" s="232"/>
      <c r="FW210" s="232"/>
      <c r="FX210" s="233"/>
      <c r="FY210" s="246" t="str">
        <f>IF(SUMPRODUCT((FV209:FV213)*(FW209:FW213))=0,"",SUMPRODUCT((FV209:FV213)*(FW209:FW213)))</f>
        <v/>
      </c>
      <c r="GB210" s="225"/>
      <c r="GC210" s="225"/>
      <c r="GD210" s="231"/>
      <c r="GE210" s="232"/>
      <c r="GF210" s="232"/>
      <c r="GG210" s="233"/>
      <c r="GH210" s="246" t="str">
        <f>IF(SUMPRODUCT((GE209:GE213)*(GF209:GF213))=0,"",SUMPRODUCT((GE209:GE213)*(GF209:GF213)))</f>
        <v/>
      </c>
      <c r="GK210" s="225"/>
      <c r="GL210" s="225"/>
      <c r="GM210" s="231"/>
      <c r="GN210" s="232"/>
      <c r="GO210" s="232"/>
      <c r="GP210" s="233"/>
      <c r="GQ210" s="246" t="str">
        <f>IF(SUMPRODUCT((GN209:GN213)*(GO209:GO213))=0,"",SUMPRODUCT((GN209:GN213)*(GO209:GO213)))</f>
        <v/>
      </c>
      <c r="GT210" s="225"/>
      <c r="GU210" s="225"/>
      <c r="GV210" s="231"/>
      <c r="GW210" s="232"/>
      <c r="GX210" s="232"/>
      <c r="GY210" s="233"/>
      <c r="GZ210" s="246" t="str">
        <f>IF(SUMPRODUCT((GW209:GW213)*(GX209:GX213))=0,"",SUMPRODUCT((GW209:GW213)*(GX209:GX213)))</f>
        <v/>
      </c>
      <c r="HC210" s="225"/>
      <c r="HD210" s="225"/>
      <c r="HE210" s="231"/>
      <c r="HF210" s="232"/>
      <c r="HG210" s="232"/>
      <c r="HH210" s="233"/>
      <c r="HI210" s="246" t="str">
        <f>IF(SUMPRODUCT((HF209:HF213)*(HG209:HG213))=0,"",SUMPRODUCT((HF209:HF213)*(HG209:HG213)))</f>
        <v/>
      </c>
    </row>
    <row r="211" spans="4:217" ht="14" hidden="1" outlineLevel="2">
      <c r="D211" s="225"/>
      <c r="E211" s="225"/>
      <c r="F211" s="231"/>
      <c r="G211" s="232"/>
      <c r="H211" s="232"/>
      <c r="I211" s="233"/>
      <c r="J211" s="246" t="str">
        <f>IF(SUMPRODUCT((G209:G213)*(H209:H213))=0,"",SUMPRODUCT((G209:G213)*(H209:H213)))</f>
        <v/>
      </c>
      <c r="M211" s="225"/>
      <c r="N211" s="225"/>
      <c r="O211" s="231"/>
      <c r="P211" s="232"/>
      <c r="Q211" s="232"/>
      <c r="R211" s="233"/>
      <c r="S211" s="246" t="str">
        <f>IF(SUMPRODUCT((P209:P213)*(Q209:Q213))=0,"",SUMPRODUCT((P209:P213)*(Q209:Q213)))</f>
        <v/>
      </c>
      <c r="V211" s="225"/>
      <c r="W211" s="225"/>
      <c r="X211" s="231"/>
      <c r="Y211" s="232"/>
      <c r="Z211" s="232"/>
      <c r="AA211" s="233"/>
      <c r="AB211" s="246" t="str">
        <f>IF(SUMPRODUCT((Y209:Y213)*(Z209:Z213))=0,"",SUMPRODUCT((Y209:Y213)*(Z209:Z213)))</f>
        <v/>
      </c>
      <c r="AE211" s="225"/>
      <c r="AF211" s="225"/>
      <c r="AG211" s="231"/>
      <c r="AH211" s="232"/>
      <c r="AI211" s="232"/>
      <c r="AJ211" s="233"/>
      <c r="AK211" s="246" t="str">
        <f>IF(SUMPRODUCT((AH209:AH213)*(AI209:AI213))=0,"",SUMPRODUCT((AH209:AH213)*(AI209:AI213)))</f>
        <v/>
      </c>
      <c r="AN211" s="225"/>
      <c r="AO211" s="225"/>
      <c r="AP211" s="231"/>
      <c r="AQ211" s="232"/>
      <c r="AR211" s="232"/>
      <c r="AS211" s="233"/>
      <c r="AT211" s="246" t="str">
        <f>IF(SUMPRODUCT((AQ209:AQ213)*(AR209:AR213))=0,"",SUMPRODUCT((AQ209:AQ213)*(AR209:AR213)))</f>
        <v/>
      </c>
      <c r="AW211" s="225"/>
      <c r="AX211" s="225"/>
      <c r="AY211" s="231"/>
      <c r="AZ211" s="232"/>
      <c r="BA211" s="232"/>
      <c r="BB211" s="233"/>
      <c r="BC211" s="246" t="str">
        <f>IF(SUMPRODUCT((AZ209:AZ213)*(BA209:BA213))=0,"",SUMPRODUCT((AZ209:AZ213)*(BA209:BA213)))</f>
        <v/>
      </c>
      <c r="BF211" s="225"/>
      <c r="BG211" s="225"/>
      <c r="BH211" s="231"/>
      <c r="BI211" s="232"/>
      <c r="BJ211" s="232"/>
      <c r="BK211" s="233"/>
      <c r="BL211" s="246" t="str">
        <f>IF(SUMPRODUCT((BI209:BI213)*(BJ209:BJ213))=0,"",SUMPRODUCT((BI209:BI213)*(BJ209:BJ213)))</f>
        <v/>
      </c>
      <c r="BO211" s="225"/>
      <c r="BP211" s="225"/>
      <c r="BQ211" s="231"/>
      <c r="BR211" s="232"/>
      <c r="BS211" s="232"/>
      <c r="BT211" s="233"/>
      <c r="BU211" s="246" t="str">
        <f>IF(SUMPRODUCT((BR209:BR213)*(BS209:BS213))=0,"",SUMPRODUCT((BR209:BR213)*(BS209:BS213)))</f>
        <v/>
      </c>
      <c r="BX211" s="225"/>
      <c r="BY211" s="225"/>
      <c r="BZ211" s="231"/>
      <c r="CA211" s="232"/>
      <c r="CB211" s="232"/>
      <c r="CC211" s="233"/>
      <c r="CD211" s="246" t="str">
        <f>IF(SUMPRODUCT((CA209:CA213)*(CB209:CB213))=0,"",SUMPRODUCT((CA209:CA213)*(CB209:CB213)))</f>
        <v/>
      </c>
      <c r="CG211" s="225"/>
      <c r="CH211" s="225"/>
      <c r="CI211" s="231"/>
      <c r="CJ211" s="232"/>
      <c r="CK211" s="232"/>
      <c r="CL211" s="233"/>
      <c r="CM211" s="246" t="str">
        <f>IF(SUMPRODUCT((CJ209:CJ213)*(CK209:CK213))=0,"",SUMPRODUCT((CJ209:CJ213)*(CK209:CK213)))</f>
        <v/>
      </c>
      <c r="CP211" s="225"/>
      <c r="CQ211" s="225"/>
      <c r="CR211" s="231"/>
      <c r="CS211" s="232"/>
      <c r="CT211" s="232"/>
      <c r="CU211" s="233"/>
      <c r="CV211" s="246" t="str">
        <f>IF(SUMPRODUCT((CS209:CS213)*(CT209:CT213))=0,"",SUMPRODUCT((CS209:CS213)*(CT209:CT213)))</f>
        <v/>
      </c>
      <c r="CY211" s="225"/>
      <c r="CZ211" s="225"/>
      <c r="DA211" s="231"/>
      <c r="DB211" s="232"/>
      <c r="DC211" s="232"/>
      <c r="DD211" s="233"/>
      <c r="DE211" s="246" t="str">
        <f>IF(SUMPRODUCT((DB209:DB213)*(DC209:DC213))=0,"",SUMPRODUCT((DB209:DB213)*(DC209:DC213)))</f>
        <v/>
      </c>
      <c r="DH211" s="225"/>
      <c r="DI211" s="225"/>
      <c r="DJ211" s="231"/>
      <c r="DK211" s="232"/>
      <c r="DL211" s="232"/>
      <c r="DM211" s="233"/>
      <c r="DN211" s="246" t="str">
        <f>IF(SUMPRODUCT((DK209:DK213)*(DL209:DL213))=0,"",SUMPRODUCT((DK209:DK213)*(DL209:DL213)))</f>
        <v/>
      </c>
      <c r="DQ211" s="225"/>
      <c r="DR211" s="225"/>
      <c r="DS211" s="231"/>
      <c r="DT211" s="232"/>
      <c r="DU211" s="232"/>
      <c r="DV211" s="233"/>
      <c r="DW211" s="246" t="str">
        <f>IF(SUMPRODUCT((DT209:DT213)*(DU209:DU213))=0,"",SUMPRODUCT((DT209:DT213)*(DU209:DU213)))</f>
        <v/>
      </c>
      <c r="DZ211" s="225"/>
      <c r="EA211" s="225"/>
      <c r="EB211" s="231"/>
      <c r="EC211" s="232"/>
      <c r="ED211" s="232"/>
      <c r="EE211" s="233"/>
      <c r="EF211" s="246" t="str">
        <f>IF(SUMPRODUCT((EC209:EC213)*(ED209:ED213))=0,"",SUMPRODUCT((EC209:EC213)*(ED209:ED213)))</f>
        <v/>
      </c>
      <c r="EI211" s="225"/>
      <c r="EJ211" s="225"/>
      <c r="EK211" s="231"/>
      <c r="EL211" s="232"/>
      <c r="EM211" s="232"/>
      <c r="EN211" s="233"/>
      <c r="EO211" s="246" t="str">
        <f>IF(SUMPRODUCT((EL209:EL213)*(EM209:EM213))=0,"",SUMPRODUCT((EL209:EL213)*(EM209:EM213)))</f>
        <v/>
      </c>
      <c r="ER211" s="225"/>
      <c r="ES211" s="225"/>
      <c r="ET211" s="231"/>
      <c r="EU211" s="232"/>
      <c r="EV211" s="232"/>
      <c r="EW211" s="233"/>
      <c r="EX211" s="246" t="str">
        <f>IF(SUMPRODUCT((EU209:EU213)*(EV209:EV213))=0,"",SUMPRODUCT((EU209:EU213)*(EV209:EV213)))</f>
        <v/>
      </c>
      <c r="FA211" s="225"/>
      <c r="FB211" s="225"/>
      <c r="FC211" s="231"/>
      <c r="FD211" s="232"/>
      <c r="FE211" s="232"/>
      <c r="FF211" s="233"/>
      <c r="FG211" s="246" t="str">
        <f>IF(SUMPRODUCT((FD209:FD213)*(FE209:FE213))=0,"",SUMPRODUCT((FD209:FD213)*(FE209:FE213)))</f>
        <v/>
      </c>
      <c r="FJ211" s="225"/>
      <c r="FK211" s="225"/>
      <c r="FL211" s="231"/>
      <c r="FM211" s="232"/>
      <c r="FN211" s="232"/>
      <c r="FO211" s="233"/>
      <c r="FP211" s="246" t="str">
        <f>IF(SUMPRODUCT((FM209:FM213)*(FN209:FN213))=0,"",SUMPRODUCT((FM209:FM213)*(FN209:FN213)))</f>
        <v/>
      </c>
      <c r="FS211" s="225"/>
      <c r="FT211" s="225"/>
      <c r="FU211" s="231"/>
      <c r="FV211" s="232"/>
      <c r="FW211" s="232"/>
      <c r="FX211" s="233"/>
      <c r="FY211" s="246" t="str">
        <f>IF(SUMPRODUCT((FV209:FV213)*(FW209:FW213))=0,"",SUMPRODUCT((FV209:FV213)*(FW209:FW213)))</f>
        <v/>
      </c>
      <c r="GB211" s="225"/>
      <c r="GC211" s="225"/>
      <c r="GD211" s="231"/>
      <c r="GE211" s="232"/>
      <c r="GF211" s="232"/>
      <c r="GG211" s="233"/>
      <c r="GH211" s="246" t="str">
        <f>IF(SUMPRODUCT((GE209:GE213)*(GF209:GF213))=0,"",SUMPRODUCT((GE209:GE213)*(GF209:GF213)))</f>
        <v/>
      </c>
      <c r="GK211" s="225"/>
      <c r="GL211" s="225"/>
      <c r="GM211" s="231"/>
      <c r="GN211" s="232"/>
      <c r="GO211" s="232"/>
      <c r="GP211" s="233"/>
      <c r="GQ211" s="246" t="str">
        <f>IF(SUMPRODUCT((GN209:GN213)*(GO209:GO213))=0,"",SUMPRODUCT((GN209:GN213)*(GO209:GO213)))</f>
        <v/>
      </c>
      <c r="GT211" s="225"/>
      <c r="GU211" s="225"/>
      <c r="GV211" s="231"/>
      <c r="GW211" s="232"/>
      <c r="GX211" s="232"/>
      <c r="GY211" s="233"/>
      <c r="GZ211" s="246" t="str">
        <f>IF(SUMPRODUCT((GW209:GW213)*(GX209:GX213))=0,"",SUMPRODUCT((GW209:GW213)*(GX209:GX213)))</f>
        <v/>
      </c>
      <c r="HC211" s="225"/>
      <c r="HD211" s="225"/>
      <c r="HE211" s="231"/>
      <c r="HF211" s="232"/>
      <c r="HG211" s="232"/>
      <c r="HH211" s="233"/>
      <c r="HI211" s="246" t="str">
        <f>IF(SUMPRODUCT((HF209:HF213)*(HG209:HG213))=0,"",SUMPRODUCT((HF209:HF213)*(HG209:HG213)))</f>
        <v/>
      </c>
    </row>
    <row r="212" spans="4:217" ht="14" hidden="1" outlineLevel="2">
      <c r="D212" s="225"/>
      <c r="E212" s="225"/>
      <c r="F212" s="231"/>
      <c r="G212" s="232"/>
      <c r="H212" s="232"/>
      <c r="I212" s="233"/>
      <c r="J212" s="246" t="str">
        <f>IF(SUMPRODUCT((G209:G213)*(H209:H213))=0,"",SUMPRODUCT((G209:G213)*(H209:H213)))</f>
        <v/>
      </c>
      <c r="M212" s="225"/>
      <c r="N212" s="225"/>
      <c r="O212" s="231"/>
      <c r="P212" s="232"/>
      <c r="Q212" s="232"/>
      <c r="R212" s="233"/>
      <c r="S212" s="246" t="str">
        <f>IF(SUMPRODUCT((P209:P213)*(Q209:Q213))=0,"",SUMPRODUCT((P209:P213)*(Q209:Q213)))</f>
        <v/>
      </c>
      <c r="V212" s="225"/>
      <c r="W212" s="225"/>
      <c r="X212" s="231"/>
      <c r="Y212" s="232"/>
      <c r="Z212" s="232"/>
      <c r="AA212" s="233"/>
      <c r="AB212" s="246" t="str">
        <f>IF(SUMPRODUCT((Y209:Y213)*(Z209:Z213))=0,"",SUMPRODUCT((Y209:Y213)*(Z209:Z213)))</f>
        <v/>
      </c>
      <c r="AE212" s="225"/>
      <c r="AF212" s="225"/>
      <c r="AG212" s="231"/>
      <c r="AH212" s="232"/>
      <c r="AI212" s="232"/>
      <c r="AJ212" s="233"/>
      <c r="AK212" s="246" t="str">
        <f>IF(SUMPRODUCT((AH209:AH213)*(AI209:AI213))=0,"",SUMPRODUCT((AH209:AH213)*(AI209:AI213)))</f>
        <v/>
      </c>
      <c r="AN212" s="225"/>
      <c r="AO212" s="225"/>
      <c r="AP212" s="231"/>
      <c r="AQ212" s="232"/>
      <c r="AR212" s="232"/>
      <c r="AS212" s="233"/>
      <c r="AT212" s="246" t="str">
        <f>IF(SUMPRODUCT((AQ209:AQ213)*(AR209:AR213))=0,"",SUMPRODUCT((AQ209:AQ213)*(AR209:AR213)))</f>
        <v/>
      </c>
      <c r="AW212" s="225"/>
      <c r="AX212" s="225"/>
      <c r="AY212" s="231"/>
      <c r="AZ212" s="232"/>
      <c r="BA212" s="232"/>
      <c r="BB212" s="233"/>
      <c r="BC212" s="246" t="str">
        <f>IF(SUMPRODUCT((AZ209:AZ213)*(BA209:BA213))=0,"",SUMPRODUCT((AZ209:AZ213)*(BA209:BA213)))</f>
        <v/>
      </c>
      <c r="BF212" s="225"/>
      <c r="BG212" s="225"/>
      <c r="BH212" s="231"/>
      <c r="BI212" s="232"/>
      <c r="BJ212" s="232"/>
      <c r="BK212" s="233"/>
      <c r="BL212" s="246" t="str">
        <f>IF(SUMPRODUCT((BI209:BI213)*(BJ209:BJ213))=0,"",SUMPRODUCT((BI209:BI213)*(BJ209:BJ213)))</f>
        <v/>
      </c>
      <c r="BO212" s="225"/>
      <c r="BP212" s="225"/>
      <c r="BQ212" s="231"/>
      <c r="BR212" s="232"/>
      <c r="BS212" s="232"/>
      <c r="BT212" s="233"/>
      <c r="BU212" s="246" t="str">
        <f>IF(SUMPRODUCT((BR209:BR213)*(BS209:BS213))=0,"",SUMPRODUCT((BR209:BR213)*(BS209:BS213)))</f>
        <v/>
      </c>
      <c r="BX212" s="225"/>
      <c r="BY212" s="225"/>
      <c r="BZ212" s="231"/>
      <c r="CA212" s="232"/>
      <c r="CB212" s="232"/>
      <c r="CC212" s="233"/>
      <c r="CD212" s="246" t="str">
        <f>IF(SUMPRODUCT((CA209:CA213)*(CB209:CB213))=0,"",SUMPRODUCT((CA209:CA213)*(CB209:CB213)))</f>
        <v/>
      </c>
      <c r="CG212" s="225"/>
      <c r="CH212" s="225"/>
      <c r="CI212" s="231"/>
      <c r="CJ212" s="232"/>
      <c r="CK212" s="232"/>
      <c r="CL212" s="233"/>
      <c r="CM212" s="246" t="str">
        <f>IF(SUMPRODUCT((CJ209:CJ213)*(CK209:CK213))=0,"",SUMPRODUCT((CJ209:CJ213)*(CK209:CK213)))</f>
        <v/>
      </c>
      <c r="CP212" s="225"/>
      <c r="CQ212" s="225"/>
      <c r="CR212" s="231"/>
      <c r="CS212" s="232"/>
      <c r="CT212" s="232"/>
      <c r="CU212" s="233"/>
      <c r="CV212" s="246" t="str">
        <f>IF(SUMPRODUCT((CS209:CS213)*(CT209:CT213))=0,"",SUMPRODUCT((CS209:CS213)*(CT209:CT213)))</f>
        <v/>
      </c>
      <c r="CY212" s="225"/>
      <c r="CZ212" s="225"/>
      <c r="DA212" s="231"/>
      <c r="DB212" s="232"/>
      <c r="DC212" s="232"/>
      <c r="DD212" s="233"/>
      <c r="DE212" s="246" t="str">
        <f>IF(SUMPRODUCT((DB209:DB213)*(DC209:DC213))=0,"",SUMPRODUCT((DB209:DB213)*(DC209:DC213)))</f>
        <v/>
      </c>
      <c r="DH212" s="225"/>
      <c r="DI212" s="225"/>
      <c r="DJ212" s="231"/>
      <c r="DK212" s="232"/>
      <c r="DL212" s="232"/>
      <c r="DM212" s="233"/>
      <c r="DN212" s="246" t="str">
        <f>IF(SUMPRODUCT((DK209:DK213)*(DL209:DL213))=0,"",SUMPRODUCT((DK209:DK213)*(DL209:DL213)))</f>
        <v/>
      </c>
      <c r="DQ212" s="225"/>
      <c r="DR212" s="225"/>
      <c r="DS212" s="231"/>
      <c r="DT212" s="232"/>
      <c r="DU212" s="232"/>
      <c r="DV212" s="233"/>
      <c r="DW212" s="246" t="str">
        <f>IF(SUMPRODUCT((DT209:DT213)*(DU209:DU213))=0,"",SUMPRODUCT((DT209:DT213)*(DU209:DU213)))</f>
        <v/>
      </c>
      <c r="DZ212" s="225"/>
      <c r="EA212" s="225"/>
      <c r="EB212" s="231"/>
      <c r="EC212" s="232"/>
      <c r="ED212" s="232"/>
      <c r="EE212" s="233"/>
      <c r="EF212" s="246" t="str">
        <f>IF(SUMPRODUCT((EC209:EC213)*(ED209:ED213))=0,"",SUMPRODUCT((EC209:EC213)*(ED209:ED213)))</f>
        <v/>
      </c>
      <c r="EI212" s="225"/>
      <c r="EJ212" s="225"/>
      <c r="EK212" s="231"/>
      <c r="EL212" s="232"/>
      <c r="EM212" s="232"/>
      <c r="EN212" s="233"/>
      <c r="EO212" s="246" t="str">
        <f>IF(SUMPRODUCT((EL209:EL213)*(EM209:EM213))=0,"",SUMPRODUCT((EL209:EL213)*(EM209:EM213)))</f>
        <v/>
      </c>
      <c r="ER212" s="225"/>
      <c r="ES212" s="225"/>
      <c r="ET212" s="231"/>
      <c r="EU212" s="232"/>
      <c r="EV212" s="232"/>
      <c r="EW212" s="233"/>
      <c r="EX212" s="246" t="str">
        <f>IF(SUMPRODUCT((EU209:EU213)*(EV209:EV213))=0,"",SUMPRODUCT((EU209:EU213)*(EV209:EV213)))</f>
        <v/>
      </c>
      <c r="FA212" s="225"/>
      <c r="FB212" s="225"/>
      <c r="FC212" s="231"/>
      <c r="FD212" s="232"/>
      <c r="FE212" s="232"/>
      <c r="FF212" s="233"/>
      <c r="FG212" s="246" t="str">
        <f>IF(SUMPRODUCT((FD209:FD213)*(FE209:FE213))=0,"",SUMPRODUCT((FD209:FD213)*(FE209:FE213)))</f>
        <v/>
      </c>
      <c r="FJ212" s="225"/>
      <c r="FK212" s="225"/>
      <c r="FL212" s="231"/>
      <c r="FM212" s="232"/>
      <c r="FN212" s="232"/>
      <c r="FO212" s="233"/>
      <c r="FP212" s="246" t="str">
        <f>IF(SUMPRODUCT((FM209:FM213)*(FN209:FN213))=0,"",SUMPRODUCT((FM209:FM213)*(FN209:FN213)))</f>
        <v/>
      </c>
      <c r="FS212" s="225"/>
      <c r="FT212" s="225"/>
      <c r="FU212" s="231"/>
      <c r="FV212" s="232"/>
      <c r="FW212" s="232"/>
      <c r="FX212" s="233"/>
      <c r="FY212" s="246" t="str">
        <f>IF(SUMPRODUCT((FV209:FV213)*(FW209:FW213))=0,"",SUMPRODUCT((FV209:FV213)*(FW209:FW213)))</f>
        <v/>
      </c>
      <c r="GB212" s="225"/>
      <c r="GC212" s="225"/>
      <c r="GD212" s="231"/>
      <c r="GE212" s="232"/>
      <c r="GF212" s="232"/>
      <c r="GG212" s="233"/>
      <c r="GH212" s="246" t="str">
        <f>IF(SUMPRODUCT((GE209:GE213)*(GF209:GF213))=0,"",SUMPRODUCT((GE209:GE213)*(GF209:GF213)))</f>
        <v/>
      </c>
      <c r="GK212" s="225"/>
      <c r="GL212" s="225"/>
      <c r="GM212" s="231"/>
      <c r="GN212" s="232"/>
      <c r="GO212" s="232"/>
      <c r="GP212" s="233"/>
      <c r="GQ212" s="246" t="str">
        <f>IF(SUMPRODUCT((GN209:GN213)*(GO209:GO213))=0,"",SUMPRODUCT((GN209:GN213)*(GO209:GO213)))</f>
        <v/>
      </c>
      <c r="GT212" s="225"/>
      <c r="GU212" s="225"/>
      <c r="GV212" s="231"/>
      <c r="GW212" s="232"/>
      <c r="GX212" s="232"/>
      <c r="GY212" s="233"/>
      <c r="GZ212" s="246" t="str">
        <f>IF(SUMPRODUCT((GW209:GW213)*(GX209:GX213))=0,"",SUMPRODUCT((GW209:GW213)*(GX209:GX213)))</f>
        <v/>
      </c>
      <c r="HC212" s="225"/>
      <c r="HD212" s="225"/>
      <c r="HE212" s="231"/>
      <c r="HF212" s="232"/>
      <c r="HG212" s="232"/>
      <c r="HH212" s="233"/>
      <c r="HI212" s="246" t="str">
        <f>IF(SUMPRODUCT((HF209:HF213)*(HG209:HG213))=0,"",SUMPRODUCT((HF209:HF213)*(HG209:HG213)))</f>
        <v/>
      </c>
    </row>
    <row r="213" spans="4:217" ht="14" hidden="1" outlineLevel="2">
      <c r="D213" s="225"/>
      <c r="E213" s="225"/>
      <c r="F213" s="231"/>
      <c r="G213" s="232"/>
      <c r="H213" s="232"/>
      <c r="I213" s="233"/>
      <c r="J213" s="246" t="str">
        <f>IF(SUMPRODUCT((G209:G213)*(H209:H213))=0,"",SUMPRODUCT((G209:G213)*(H209:H213)))</f>
        <v/>
      </c>
      <c r="M213" s="225"/>
      <c r="N213" s="225"/>
      <c r="O213" s="231"/>
      <c r="P213" s="232"/>
      <c r="Q213" s="232"/>
      <c r="R213" s="233"/>
      <c r="S213" s="246" t="str">
        <f>IF(SUMPRODUCT((P209:P213)*(Q209:Q213))=0,"",SUMPRODUCT((P209:P213)*(Q209:Q213)))</f>
        <v/>
      </c>
      <c r="V213" s="225"/>
      <c r="W213" s="225"/>
      <c r="X213" s="231"/>
      <c r="Y213" s="232"/>
      <c r="Z213" s="232"/>
      <c r="AA213" s="233"/>
      <c r="AB213" s="246" t="str">
        <f>IF(SUMPRODUCT((Y209:Y213)*(Z209:Z213))=0,"",SUMPRODUCT((Y209:Y213)*(Z209:Z213)))</f>
        <v/>
      </c>
      <c r="AE213" s="225"/>
      <c r="AF213" s="225"/>
      <c r="AG213" s="231"/>
      <c r="AH213" s="232"/>
      <c r="AI213" s="232"/>
      <c r="AJ213" s="233"/>
      <c r="AK213" s="246" t="str">
        <f>IF(SUMPRODUCT((AH209:AH213)*(AI209:AI213))=0,"",SUMPRODUCT((AH209:AH213)*(AI209:AI213)))</f>
        <v/>
      </c>
      <c r="AN213" s="225"/>
      <c r="AO213" s="225"/>
      <c r="AP213" s="231"/>
      <c r="AQ213" s="232"/>
      <c r="AR213" s="232"/>
      <c r="AS213" s="233"/>
      <c r="AT213" s="246" t="str">
        <f>IF(SUMPRODUCT((AQ209:AQ213)*(AR209:AR213))=0,"",SUMPRODUCT((AQ209:AQ213)*(AR209:AR213)))</f>
        <v/>
      </c>
      <c r="AW213" s="225"/>
      <c r="AX213" s="225"/>
      <c r="AY213" s="231"/>
      <c r="AZ213" s="232"/>
      <c r="BA213" s="232"/>
      <c r="BB213" s="233"/>
      <c r="BC213" s="246" t="str">
        <f>IF(SUMPRODUCT((AZ209:AZ213)*(BA209:BA213))=0,"",SUMPRODUCT((AZ209:AZ213)*(BA209:BA213)))</f>
        <v/>
      </c>
      <c r="BF213" s="225"/>
      <c r="BG213" s="225"/>
      <c r="BH213" s="231"/>
      <c r="BI213" s="232"/>
      <c r="BJ213" s="232"/>
      <c r="BK213" s="233"/>
      <c r="BL213" s="246" t="str">
        <f>IF(SUMPRODUCT((BI209:BI213)*(BJ209:BJ213))=0,"",SUMPRODUCT((BI209:BI213)*(BJ209:BJ213)))</f>
        <v/>
      </c>
      <c r="BO213" s="225"/>
      <c r="BP213" s="225"/>
      <c r="BQ213" s="231"/>
      <c r="BR213" s="232"/>
      <c r="BS213" s="232"/>
      <c r="BT213" s="233"/>
      <c r="BU213" s="246" t="str">
        <f>IF(SUMPRODUCT((BR209:BR213)*(BS209:BS213))=0,"",SUMPRODUCT((BR209:BR213)*(BS209:BS213)))</f>
        <v/>
      </c>
      <c r="BX213" s="225"/>
      <c r="BY213" s="225"/>
      <c r="BZ213" s="231"/>
      <c r="CA213" s="232"/>
      <c r="CB213" s="232"/>
      <c r="CC213" s="233"/>
      <c r="CD213" s="246" t="str">
        <f>IF(SUMPRODUCT((CA209:CA213)*(CB209:CB213))=0,"",SUMPRODUCT((CA209:CA213)*(CB209:CB213)))</f>
        <v/>
      </c>
      <c r="CG213" s="225"/>
      <c r="CH213" s="225"/>
      <c r="CI213" s="231"/>
      <c r="CJ213" s="232"/>
      <c r="CK213" s="232"/>
      <c r="CL213" s="233"/>
      <c r="CM213" s="246" t="str">
        <f>IF(SUMPRODUCT((CJ209:CJ213)*(CK209:CK213))=0,"",SUMPRODUCT((CJ209:CJ213)*(CK209:CK213)))</f>
        <v/>
      </c>
      <c r="CP213" s="225"/>
      <c r="CQ213" s="225"/>
      <c r="CR213" s="231"/>
      <c r="CS213" s="232"/>
      <c r="CT213" s="232"/>
      <c r="CU213" s="233"/>
      <c r="CV213" s="246" t="str">
        <f>IF(SUMPRODUCT((CS209:CS213)*(CT209:CT213))=0,"",SUMPRODUCT((CS209:CS213)*(CT209:CT213)))</f>
        <v/>
      </c>
      <c r="CY213" s="225"/>
      <c r="CZ213" s="225"/>
      <c r="DA213" s="231"/>
      <c r="DB213" s="232"/>
      <c r="DC213" s="232"/>
      <c r="DD213" s="233"/>
      <c r="DE213" s="246" t="str">
        <f>IF(SUMPRODUCT((DB209:DB213)*(DC209:DC213))=0,"",SUMPRODUCT((DB209:DB213)*(DC209:DC213)))</f>
        <v/>
      </c>
      <c r="DH213" s="225"/>
      <c r="DI213" s="225"/>
      <c r="DJ213" s="231"/>
      <c r="DK213" s="232"/>
      <c r="DL213" s="232"/>
      <c r="DM213" s="233"/>
      <c r="DN213" s="246" t="str">
        <f>IF(SUMPRODUCT((DK209:DK213)*(DL209:DL213))=0,"",SUMPRODUCT((DK209:DK213)*(DL209:DL213)))</f>
        <v/>
      </c>
      <c r="DQ213" s="225"/>
      <c r="DR213" s="225"/>
      <c r="DS213" s="231"/>
      <c r="DT213" s="232"/>
      <c r="DU213" s="232"/>
      <c r="DV213" s="233"/>
      <c r="DW213" s="246" t="str">
        <f>IF(SUMPRODUCT((DT209:DT213)*(DU209:DU213))=0,"",SUMPRODUCT((DT209:DT213)*(DU209:DU213)))</f>
        <v/>
      </c>
      <c r="DZ213" s="225"/>
      <c r="EA213" s="225"/>
      <c r="EB213" s="231"/>
      <c r="EC213" s="232"/>
      <c r="ED213" s="232"/>
      <c r="EE213" s="233"/>
      <c r="EF213" s="246" t="str">
        <f>IF(SUMPRODUCT((EC209:EC213)*(ED209:ED213))=0,"",SUMPRODUCT((EC209:EC213)*(ED209:ED213)))</f>
        <v/>
      </c>
      <c r="EI213" s="225"/>
      <c r="EJ213" s="225"/>
      <c r="EK213" s="231"/>
      <c r="EL213" s="232"/>
      <c r="EM213" s="232"/>
      <c r="EN213" s="233"/>
      <c r="EO213" s="246" t="str">
        <f>IF(SUMPRODUCT((EL209:EL213)*(EM209:EM213))=0,"",SUMPRODUCT((EL209:EL213)*(EM209:EM213)))</f>
        <v/>
      </c>
      <c r="ER213" s="225"/>
      <c r="ES213" s="225"/>
      <c r="ET213" s="231"/>
      <c r="EU213" s="232"/>
      <c r="EV213" s="232"/>
      <c r="EW213" s="233"/>
      <c r="EX213" s="246" t="str">
        <f>IF(SUMPRODUCT((EU209:EU213)*(EV209:EV213))=0,"",SUMPRODUCT((EU209:EU213)*(EV209:EV213)))</f>
        <v/>
      </c>
      <c r="FA213" s="225"/>
      <c r="FB213" s="225"/>
      <c r="FC213" s="231"/>
      <c r="FD213" s="232"/>
      <c r="FE213" s="232"/>
      <c r="FF213" s="233"/>
      <c r="FG213" s="246" t="str">
        <f>IF(SUMPRODUCT((FD209:FD213)*(FE209:FE213))=0,"",SUMPRODUCT((FD209:FD213)*(FE209:FE213)))</f>
        <v/>
      </c>
      <c r="FJ213" s="225"/>
      <c r="FK213" s="225"/>
      <c r="FL213" s="231"/>
      <c r="FM213" s="232"/>
      <c r="FN213" s="232"/>
      <c r="FO213" s="233"/>
      <c r="FP213" s="246" t="str">
        <f>IF(SUMPRODUCT((FM209:FM213)*(FN209:FN213))=0,"",SUMPRODUCT((FM209:FM213)*(FN209:FN213)))</f>
        <v/>
      </c>
      <c r="FS213" s="225"/>
      <c r="FT213" s="225"/>
      <c r="FU213" s="231"/>
      <c r="FV213" s="232"/>
      <c r="FW213" s="232"/>
      <c r="FX213" s="233"/>
      <c r="FY213" s="246" t="str">
        <f>IF(SUMPRODUCT((FV209:FV213)*(FW209:FW213))=0,"",SUMPRODUCT((FV209:FV213)*(FW209:FW213)))</f>
        <v/>
      </c>
      <c r="GB213" s="225"/>
      <c r="GC213" s="225"/>
      <c r="GD213" s="231"/>
      <c r="GE213" s="232"/>
      <c r="GF213" s="232"/>
      <c r="GG213" s="233"/>
      <c r="GH213" s="246" t="str">
        <f>IF(SUMPRODUCT((GE209:GE213)*(GF209:GF213))=0,"",SUMPRODUCT((GE209:GE213)*(GF209:GF213)))</f>
        <v/>
      </c>
      <c r="GK213" s="225"/>
      <c r="GL213" s="225"/>
      <c r="GM213" s="231"/>
      <c r="GN213" s="232"/>
      <c r="GO213" s="232"/>
      <c r="GP213" s="233"/>
      <c r="GQ213" s="246" t="str">
        <f>IF(SUMPRODUCT((GN209:GN213)*(GO209:GO213))=0,"",SUMPRODUCT((GN209:GN213)*(GO209:GO213)))</f>
        <v/>
      </c>
      <c r="GT213" s="225"/>
      <c r="GU213" s="225"/>
      <c r="GV213" s="231"/>
      <c r="GW213" s="232"/>
      <c r="GX213" s="232"/>
      <c r="GY213" s="233"/>
      <c r="GZ213" s="246" t="str">
        <f>IF(SUMPRODUCT((GW209:GW213)*(GX209:GX213))=0,"",SUMPRODUCT((GW209:GW213)*(GX209:GX213)))</f>
        <v/>
      </c>
      <c r="HC213" s="225"/>
      <c r="HD213" s="225"/>
      <c r="HE213" s="231"/>
      <c r="HF213" s="232"/>
      <c r="HG213" s="232"/>
      <c r="HH213" s="233"/>
      <c r="HI213" s="246" t="str">
        <f>IF(SUMPRODUCT((HF209:HF213)*(HG209:HG213))=0,"",SUMPRODUCT((HF209:HF213)*(HG209:HG213)))</f>
        <v/>
      </c>
    </row>
    <row r="214" spans="4:217" ht="14" hidden="1" outlineLevel="1">
      <c r="D214" s="225"/>
      <c r="E214" s="225"/>
      <c r="F214" s="226"/>
      <c r="G214" s="227"/>
      <c r="H214" s="227"/>
      <c r="I214" s="228"/>
      <c r="J214" s="228"/>
      <c r="M214" s="225"/>
      <c r="N214" s="225"/>
      <c r="O214" s="226"/>
      <c r="P214" s="227"/>
      <c r="Q214" s="227"/>
      <c r="R214" s="228"/>
      <c r="S214" s="228"/>
      <c r="V214" s="225"/>
      <c r="W214" s="225"/>
      <c r="X214" s="226"/>
      <c r="Y214" s="227"/>
      <c r="Z214" s="227"/>
      <c r="AA214" s="228"/>
      <c r="AB214" s="228"/>
      <c r="AE214" s="225"/>
      <c r="AF214" s="225"/>
      <c r="AG214" s="226"/>
      <c r="AH214" s="227"/>
      <c r="AI214" s="227"/>
      <c r="AJ214" s="228"/>
      <c r="AK214" s="228"/>
      <c r="AN214" s="225"/>
      <c r="AO214" s="225"/>
      <c r="AP214" s="226"/>
      <c r="AQ214" s="227"/>
      <c r="AR214" s="227"/>
      <c r="AS214" s="228"/>
      <c r="AT214" s="228"/>
      <c r="AW214" s="225"/>
      <c r="AX214" s="225"/>
      <c r="AY214" s="226"/>
      <c r="AZ214" s="227"/>
      <c r="BA214" s="227"/>
      <c r="BB214" s="228"/>
      <c r="BC214" s="228"/>
      <c r="BF214" s="225"/>
      <c r="BG214" s="225"/>
      <c r="BH214" s="226"/>
      <c r="BI214" s="227"/>
      <c r="BJ214" s="227"/>
      <c r="BK214" s="228"/>
      <c r="BL214" s="228"/>
      <c r="BO214" s="225"/>
      <c r="BP214" s="225"/>
      <c r="BQ214" s="226"/>
      <c r="BR214" s="227"/>
      <c r="BS214" s="227"/>
      <c r="BT214" s="228"/>
      <c r="BU214" s="228"/>
      <c r="BX214" s="225"/>
      <c r="BY214" s="225"/>
      <c r="BZ214" s="226"/>
      <c r="CA214" s="227"/>
      <c r="CB214" s="227"/>
      <c r="CC214" s="228"/>
      <c r="CD214" s="228"/>
      <c r="CG214" s="225"/>
      <c r="CH214" s="225"/>
      <c r="CI214" s="226"/>
      <c r="CJ214" s="227"/>
      <c r="CK214" s="227"/>
      <c r="CL214" s="228"/>
      <c r="CM214" s="228"/>
      <c r="CP214" s="225"/>
      <c r="CQ214" s="225"/>
      <c r="CR214" s="226"/>
      <c r="CS214" s="227"/>
      <c r="CT214" s="227"/>
      <c r="CU214" s="228"/>
      <c r="CV214" s="228"/>
      <c r="CY214" s="225"/>
      <c r="CZ214" s="225"/>
      <c r="DA214" s="226"/>
      <c r="DB214" s="227"/>
      <c r="DC214" s="227"/>
      <c r="DD214" s="228"/>
      <c r="DE214" s="228"/>
      <c r="DH214" s="225"/>
      <c r="DI214" s="225"/>
      <c r="DJ214" s="226"/>
      <c r="DK214" s="227"/>
      <c r="DL214" s="227"/>
      <c r="DM214" s="228"/>
      <c r="DN214" s="228"/>
      <c r="DQ214" s="225"/>
      <c r="DR214" s="225"/>
      <c r="DS214" s="226"/>
      <c r="DT214" s="227"/>
      <c r="DU214" s="227"/>
      <c r="DV214" s="228"/>
      <c r="DW214" s="228"/>
      <c r="DZ214" s="225"/>
      <c r="EA214" s="225"/>
      <c r="EB214" s="226"/>
      <c r="EC214" s="227"/>
      <c r="ED214" s="227"/>
      <c r="EE214" s="228"/>
      <c r="EF214" s="228"/>
      <c r="EI214" s="225"/>
      <c r="EJ214" s="225"/>
      <c r="EK214" s="226"/>
      <c r="EL214" s="227"/>
      <c r="EM214" s="227"/>
      <c r="EN214" s="228"/>
      <c r="EO214" s="228"/>
      <c r="ER214" s="225"/>
      <c r="ES214" s="225"/>
      <c r="ET214" s="226"/>
      <c r="EU214" s="227"/>
      <c r="EV214" s="227"/>
      <c r="EW214" s="228"/>
      <c r="EX214" s="228"/>
      <c r="FA214" s="225"/>
      <c r="FB214" s="225"/>
      <c r="FC214" s="226"/>
      <c r="FD214" s="227"/>
      <c r="FE214" s="227"/>
      <c r="FF214" s="228"/>
      <c r="FG214" s="228"/>
      <c r="FJ214" s="225"/>
      <c r="FK214" s="225"/>
      <c r="FL214" s="226"/>
      <c r="FM214" s="227"/>
      <c r="FN214" s="227"/>
      <c r="FO214" s="228"/>
      <c r="FP214" s="228"/>
      <c r="FS214" s="225"/>
      <c r="FT214" s="225"/>
      <c r="FU214" s="226"/>
      <c r="FV214" s="227"/>
      <c r="FW214" s="227"/>
      <c r="FX214" s="228"/>
      <c r="FY214" s="228"/>
      <c r="GB214" s="225"/>
      <c r="GC214" s="225"/>
      <c r="GD214" s="226"/>
      <c r="GE214" s="227"/>
      <c r="GF214" s="227"/>
      <c r="GG214" s="228"/>
      <c r="GH214" s="228"/>
      <c r="GK214" s="225"/>
      <c r="GL214" s="225"/>
      <c r="GM214" s="226"/>
      <c r="GN214" s="227"/>
      <c r="GO214" s="227"/>
      <c r="GP214" s="228"/>
      <c r="GQ214" s="228"/>
      <c r="GT214" s="225"/>
      <c r="GU214" s="225"/>
      <c r="GV214" s="226"/>
      <c r="GW214" s="227"/>
      <c r="GX214" s="227"/>
      <c r="GY214" s="228"/>
      <c r="GZ214" s="228"/>
      <c r="HC214" s="225"/>
      <c r="HD214" s="225"/>
      <c r="HE214" s="226"/>
      <c r="HF214" s="227"/>
      <c r="HG214" s="227"/>
      <c r="HH214" s="228"/>
      <c r="HI214" s="228"/>
    </row>
    <row r="215" spans="4:217" ht="14" hidden="1" outlineLevel="1">
      <c r="D215" s="225"/>
      <c r="E215" s="225"/>
      <c r="F215" s="229" t="s">
        <v>136</v>
      </c>
      <c r="G215" s="230" t="s">
        <v>451</v>
      </c>
      <c r="H215" s="230" t="s">
        <v>146</v>
      </c>
      <c r="I215" s="230" t="s">
        <v>142</v>
      </c>
      <c r="J215" s="230" t="s">
        <v>452</v>
      </c>
      <c r="M215" s="225"/>
      <c r="N215" s="225"/>
      <c r="O215" s="229" t="s">
        <v>136</v>
      </c>
      <c r="P215" s="230" t="s">
        <v>451</v>
      </c>
      <c r="Q215" s="230" t="s">
        <v>146</v>
      </c>
      <c r="R215" s="230" t="s">
        <v>142</v>
      </c>
      <c r="S215" s="230" t="s">
        <v>452</v>
      </c>
      <c r="V215" s="225"/>
      <c r="W215" s="225"/>
      <c r="X215" s="229" t="s">
        <v>136</v>
      </c>
      <c r="Y215" s="230" t="s">
        <v>451</v>
      </c>
      <c r="Z215" s="230" t="s">
        <v>146</v>
      </c>
      <c r="AA215" s="230" t="s">
        <v>142</v>
      </c>
      <c r="AB215" s="230" t="s">
        <v>452</v>
      </c>
      <c r="AE215" s="225"/>
      <c r="AF215" s="225"/>
      <c r="AG215" s="229" t="s">
        <v>136</v>
      </c>
      <c r="AH215" s="230" t="s">
        <v>451</v>
      </c>
      <c r="AI215" s="230" t="s">
        <v>146</v>
      </c>
      <c r="AJ215" s="230" t="s">
        <v>142</v>
      </c>
      <c r="AK215" s="230" t="s">
        <v>452</v>
      </c>
      <c r="AN215" s="225"/>
      <c r="AO215" s="225"/>
      <c r="AP215" s="229" t="s">
        <v>136</v>
      </c>
      <c r="AQ215" s="230" t="s">
        <v>451</v>
      </c>
      <c r="AR215" s="230" t="s">
        <v>146</v>
      </c>
      <c r="AS215" s="230" t="s">
        <v>142</v>
      </c>
      <c r="AT215" s="230" t="s">
        <v>452</v>
      </c>
      <c r="AW215" s="225"/>
      <c r="AX215" s="225"/>
      <c r="AY215" s="229" t="s">
        <v>136</v>
      </c>
      <c r="AZ215" s="230" t="s">
        <v>451</v>
      </c>
      <c r="BA215" s="230" t="s">
        <v>146</v>
      </c>
      <c r="BB215" s="230" t="s">
        <v>142</v>
      </c>
      <c r="BC215" s="230" t="s">
        <v>452</v>
      </c>
      <c r="BF215" s="225"/>
      <c r="BG215" s="225"/>
      <c r="BH215" s="229" t="s">
        <v>136</v>
      </c>
      <c r="BI215" s="230" t="s">
        <v>451</v>
      </c>
      <c r="BJ215" s="230" t="s">
        <v>146</v>
      </c>
      <c r="BK215" s="230" t="s">
        <v>142</v>
      </c>
      <c r="BL215" s="230" t="s">
        <v>452</v>
      </c>
      <c r="BO215" s="225"/>
      <c r="BP215" s="225"/>
      <c r="BQ215" s="229" t="s">
        <v>136</v>
      </c>
      <c r="BR215" s="230" t="s">
        <v>451</v>
      </c>
      <c r="BS215" s="230" t="s">
        <v>146</v>
      </c>
      <c r="BT215" s="230" t="s">
        <v>142</v>
      </c>
      <c r="BU215" s="230" t="s">
        <v>452</v>
      </c>
      <c r="BX215" s="225"/>
      <c r="BY215" s="225"/>
      <c r="BZ215" s="229" t="s">
        <v>136</v>
      </c>
      <c r="CA215" s="230" t="s">
        <v>451</v>
      </c>
      <c r="CB215" s="230" t="s">
        <v>146</v>
      </c>
      <c r="CC215" s="230" t="s">
        <v>142</v>
      </c>
      <c r="CD215" s="230" t="s">
        <v>452</v>
      </c>
      <c r="CG215" s="225"/>
      <c r="CH215" s="225"/>
      <c r="CI215" s="229" t="s">
        <v>136</v>
      </c>
      <c r="CJ215" s="230" t="s">
        <v>451</v>
      </c>
      <c r="CK215" s="230" t="s">
        <v>146</v>
      </c>
      <c r="CL215" s="230" t="s">
        <v>142</v>
      </c>
      <c r="CM215" s="230" t="s">
        <v>452</v>
      </c>
      <c r="CP215" s="225"/>
      <c r="CQ215" s="225"/>
      <c r="CR215" s="229" t="s">
        <v>136</v>
      </c>
      <c r="CS215" s="230" t="s">
        <v>451</v>
      </c>
      <c r="CT215" s="230" t="s">
        <v>146</v>
      </c>
      <c r="CU215" s="230" t="s">
        <v>142</v>
      </c>
      <c r="CV215" s="230" t="s">
        <v>452</v>
      </c>
      <c r="CY215" s="225"/>
      <c r="CZ215" s="225"/>
      <c r="DA215" s="229" t="s">
        <v>136</v>
      </c>
      <c r="DB215" s="230" t="s">
        <v>451</v>
      </c>
      <c r="DC215" s="230" t="s">
        <v>146</v>
      </c>
      <c r="DD215" s="230" t="s">
        <v>142</v>
      </c>
      <c r="DE215" s="230" t="s">
        <v>452</v>
      </c>
      <c r="DH215" s="225"/>
      <c r="DI215" s="225"/>
      <c r="DJ215" s="229" t="s">
        <v>136</v>
      </c>
      <c r="DK215" s="230" t="s">
        <v>451</v>
      </c>
      <c r="DL215" s="230" t="s">
        <v>146</v>
      </c>
      <c r="DM215" s="230" t="s">
        <v>142</v>
      </c>
      <c r="DN215" s="230" t="s">
        <v>452</v>
      </c>
      <c r="DQ215" s="225"/>
      <c r="DR215" s="225"/>
      <c r="DS215" s="229" t="s">
        <v>136</v>
      </c>
      <c r="DT215" s="230" t="s">
        <v>451</v>
      </c>
      <c r="DU215" s="230" t="s">
        <v>146</v>
      </c>
      <c r="DV215" s="230" t="s">
        <v>142</v>
      </c>
      <c r="DW215" s="230" t="s">
        <v>452</v>
      </c>
      <c r="DZ215" s="225"/>
      <c r="EA215" s="225"/>
      <c r="EB215" s="229" t="s">
        <v>136</v>
      </c>
      <c r="EC215" s="230" t="s">
        <v>451</v>
      </c>
      <c r="ED215" s="230" t="s">
        <v>146</v>
      </c>
      <c r="EE215" s="230" t="s">
        <v>142</v>
      </c>
      <c r="EF215" s="230" t="s">
        <v>452</v>
      </c>
      <c r="EI215" s="225"/>
      <c r="EJ215" s="225"/>
      <c r="EK215" s="229" t="s">
        <v>136</v>
      </c>
      <c r="EL215" s="230" t="s">
        <v>451</v>
      </c>
      <c r="EM215" s="230" t="s">
        <v>146</v>
      </c>
      <c r="EN215" s="230" t="s">
        <v>142</v>
      </c>
      <c r="EO215" s="230" t="s">
        <v>452</v>
      </c>
      <c r="ER215" s="225"/>
      <c r="ES215" s="225"/>
      <c r="ET215" s="229" t="s">
        <v>136</v>
      </c>
      <c r="EU215" s="230" t="s">
        <v>451</v>
      </c>
      <c r="EV215" s="230" t="s">
        <v>146</v>
      </c>
      <c r="EW215" s="230" t="s">
        <v>142</v>
      </c>
      <c r="EX215" s="230" t="s">
        <v>452</v>
      </c>
      <c r="FA215" s="225"/>
      <c r="FB215" s="225"/>
      <c r="FC215" s="229" t="s">
        <v>136</v>
      </c>
      <c r="FD215" s="230" t="s">
        <v>451</v>
      </c>
      <c r="FE215" s="230" t="s">
        <v>146</v>
      </c>
      <c r="FF215" s="230" t="s">
        <v>142</v>
      </c>
      <c r="FG215" s="230" t="s">
        <v>452</v>
      </c>
      <c r="FJ215" s="225"/>
      <c r="FK215" s="225"/>
      <c r="FL215" s="229" t="s">
        <v>136</v>
      </c>
      <c r="FM215" s="230" t="s">
        <v>451</v>
      </c>
      <c r="FN215" s="230" t="s">
        <v>146</v>
      </c>
      <c r="FO215" s="230" t="s">
        <v>142</v>
      </c>
      <c r="FP215" s="230" t="s">
        <v>452</v>
      </c>
      <c r="FS215" s="225"/>
      <c r="FT215" s="225"/>
      <c r="FU215" s="229" t="s">
        <v>136</v>
      </c>
      <c r="FV215" s="230" t="s">
        <v>451</v>
      </c>
      <c r="FW215" s="230" t="s">
        <v>146</v>
      </c>
      <c r="FX215" s="230" t="s">
        <v>142</v>
      </c>
      <c r="FY215" s="230" t="s">
        <v>452</v>
      </c>
      <c r="GB215" s="225"/>
      <c r="GC215" s="225"/>
      <c r="GD215" s="229" t="s">
        <v>136</v>
      </c>
      <c r="GE215" s="230" t="s">
        <v>451</v>
      </c>
      <c r="GF215" s="230" t="s">
        <v>146</v>
      </c>
      <c r="GG215" s="230" t="s">
        <v>142</v>
      </c>
      <c r="GH215" s="230" t="s">
        <v>452</v>
      </c>
      <c r="GK215" s="225"/>
      <c r="GL215" s="225"/>
      <c r="GM215" s="229" t="s">
        <v>136</v>
      </c>
      <c r="GN215" s="230" t="s">
        <v>451</v>
      </c>
      <c r="GO215" s="230" t="s">
        <v>146</v>
      </c>
      <c r="GP215" s="230" t="s">
        <v>142</v>
      </c>
      <c r="GQ215" s="230" t="s">
        <v>452</v>
      </c>
      <c r="GT215" s="225"/>
      <c r="GU215" s="225"/>
      <c r="GV215" s="229" t="s">
        <v>136</v>
      </c>
      <c r="GW215" s="230" t="s">
        <v>451</v>
      </c>
      <c r="GX215" s="230" t="s">
        <v>146</v>
      </c>
      <c r="GY215" s="230" t="s">
        <v>142</v>
      </c>
      <c r="GZ215" s="230" t="s">
        <v>452</v>
      </c>
      <c r="HC215" s="225"/>
      <c r="HD215" s="225"/>
      <c r="HE215" s="229" t="s">
        <v>136</v>
      </c>
      <c r="HF215" s="230" t="s">
        <v>451</v>
      </c>
      <c r="HG215" s="230" t="s">
        <v>146</v>
      </c>
      <c r="HH215" s="230" t="s">
        <v>142</v>
      </c>
      <c r="HI215" s="230" t="s">
        <v>452</v>
      </c>
    </row>
    <row r="216" spans="4:217" ht="14" hidden="1" outlineLevel="1">
      <c r="D216" s="225"/>
      <c r="E216" s="225"/>
      <c r="F216" s="244"/>
      <c r="G216" s="245"/>
      <c r="H216" s="245"/>
      <c r="I216" s="246"/>
      <c r="J216" s="246" t="str">
        <f>IF(SUMPRODUCT((G216:G220)*(H216:H220))=0,"",SUMPRODUCT((G216:G220)*(H216:H220)))</f>
        <v/>
      </c>
      <c r="M216" s="225"/>
      <c r="N216" s="225"/>
      <c r="O216" s="244"/>
      <c r="P216" s="245"/>
      <c r="Q216" s="245"/>
      <c r="R216" s="246"/>
      <c r="S216" s="246" t="str">
        <f>IF(SUMPRODUCT((P216:P220)*(Q216:Q220))=0,"",SUMPRODUCT((P216:P220)*(Q216:Q220)))</f>
        <v/>
      </c>
      <c r="V216" s="225"/>
      <c r="W216" s="225"/>
      <c r="X216" s="244"/>
      <c r="Y216" s="245"/>
      <c r="Z216" s="245"/>
      <c r="AA216" s="246"/>
      <c r="AB216" s="246" t="str">
        <f>IF(SUMPRODUCT((Y216:Y220)*(Z216:Z220))=0,"",SUMPRODUCT((Y216:Y220)*(Z216:Z220)))</f>
        <v/>
      </c>
      <c r="AE216" s="225"/>
      <c r="AF216" s="225"/>
      <c r="AG216" s="244"/>
      <c r="AH216" s="245"/>
      <c r="AI216" s="245"/>
      <c r="AJ216" s="246"/>
      <c r="AK216" s="246" t="str">
        <f>IF(SUMPRODUCT((AH216:AH220)*(AI216:AI220))=0,"",SUMPRODUCT((AH216:AH220)*(AI216:AI220)))</f>
        <v/>
      </c>
      <c r="AN216" s="225"/>
      <c r="AO216" s="225"/>
      <c r="AP216" s="244"/>
      <c r="AQ216" s="245"/>
      <c r="AR216" s="245"/>
      <c r="AS216" s="246"/>
      <c r="AT216" s="246" t="str">
        <f>IF(SUMPRODUCT((AQ216:AQ220)*(AR216:AR220))=0,"",SUMPRODUCT((AQ216:AQ220)*(AR216:AR220)))</f>
        <v/>
      </c>
      <c r="AW216" s="225"/>
      <c r="AX216" s="225"/>
      <c r="AY216" s="244"/>
      <c r="AZ216" s="245"/>
      <c r="BA216" s="245"/>
      <c r="BB216" s="246"/>
      <c r="BC216" s="246" t="str">
        <f>IF(SUMPRODUCT((AZ216:AZ220)*(BA216:BA220))=0,"",SUMPRODUCT((AZ216:AZ220)*(BA216:BA220)))</f>
        <v/>
      </c>
      <c r="BF216" s="225"/>
      <c r="BG216" s="225"/>
      <c r="BH216" s="244"/>
      <c r="BI216" s="245"/>
      <c r="BJ216" s="245"/>
      <c r="BK216" s="246"/>
      <c r="BL216" s="246" t="str">
        <f>IF(SUMPRODUCT((BI216:BI220)*(BJ216:BJ220))=0,"",SUMPRODUCT((BI216:BI220)*(BJ216:BJ220)))</f>
        <v/>
      </c>
      <c r="BO216" s="225"/>
      <c r="BP216" s="225"/>
      <c r="BQ216" s="244"/>
      <c r="BR216" s="245"/>
      <c r="BS216" s="245"/>
      <c r="BT216" s="246"/>
      <c r="BU216" s="246" t="str">
        <f>IF(SUMPRODUCT((BR216:BR220)*(BS216:BS220))=0,"",SUMPRODUCT((BR216:BR220)*(BS216:BS220)))</f>
        <v/>
      </c>
      <c r="BX216" s="225"/>
      <c r="BY216" s="225"/>
      <c r="BZ216" s="244"/>
      <c r="CA216" s="245"/>
      <c r="CB216" s="245"/>
      <c r="CC216" s="246"/>
      <c r="CD216" s="246" t="str">
        <f>IF(SUMPRODUCT((CA216:CA220)*(CB216:CB220))=0,"",SUMPRODUCT((CA216:CA220)*(CB216:CB220)))</f>
        <v/>
      </c>
      <c r="CG216" s="225"/>
      <c r="CH216" s="225"/>
      <c r="CI216" s="244"/>
      <c r="CJ216" s="245"/>
      <c r="CK216" s="245"/>
      <c r="CL216" s="246"/>
      <c r="CM216" s="246" t="str">
        <f>IF(SUMPRODUCT((CJ216:CJ220)*(CK216:CK220))=0,"",SUMPRODUCT((CJ216:CJ220)*(CK216:CK220)))</f>
        <v/>
      </c>
      <c r="CP216" s="225"/>
      <c r="CQ216" s="225"/>
      <c r="CR216" s="244"/>
      <c r="CS216" s="245"/>
      <c r="CT216" s="245"/>
      <c r="CU216" s="246"/>
      <c r="CV216" s="246" t="str">
        <f>IF(SUMPRODUCT((CS216:CS220)*(CT216:CT220))=0,"",SUMPRODUCT((CS216:CS220)*(CT216:CT220)))</f>
        <v/>
      </c>
      <c r="CY216" s="225"/>
      <c r="CZ216" s="225"/>
      <c r="DA216" s="244"/>
      <c r="DB216" s="245"/>
      <c r="DC216" s="245"/>
      <c r="DD216" s="246"/>
      <c r="DE216" s="246" t="str">
        <f>IF(SUMPRODUCT((DB216:DB220)*(DC216:DC220))=0,"",SUMPRODUCT((DB216:DB220)*(DC216:DC220)))</f>
        <v/>
      </c>
      <c r="DH216" s="225"/>
      <c r="DI216" s="225"/>
      <c r="DJ216" s="244"/>
      <c r="DK216" s="245"/>
      <c r="DL216" s="245"/>
      <c r="DM216" s="246"/>
      <c r="DN216" s="246" t="str">
        <f>IF(SUMPRODUCT((DK216:DK220)*(DL216:DL220))=0,"",SUMPRODUCT((DK216:DK220)*(DL216:DL220)))</f>
        <v/>
      </c>
      <c r="DQ216" s="225"/>
      <c r="DR216" s="225"/>
      <c r="DS216" s="244"/>
      <c r="DT216" s="245"/>
      <c r="DU216" s="245"/>
      <c r="DV216" s="246"/>
      <c r="DW216" s="246" t="str">
        <f>IF(SUMPRODUCT((DT216:DT220)*(DU216:DU220))=0,"",SUMPRODUCT((DT216:DT220)*(DU216:DU220)))</f>
        <v/>
      </c>
      <c r="DZ216" s="225"/>
      <c r="EA216" s="225"/>
      <c r="EB216" s="244"/>
      <c r="EC216" s="245"/>
      <c r="ED216" s="245"/>
      <c r="EE216" s="246"/>
      <c r="EF216" s="246" t="str">
        <f>IF(SUMPRODUCT((EC216:EC220)*(ED216:ED220))=0,"",SUMPRODUCT((EC216:EC220)*(ED216:ED220)))</f>
        <v/>
      </c>
      <c r="EI216" s="225"/>
      <c r="EJ216" s="225"/>
      <c r="EK216" s="244"/>
      <c r="EL216" s="245"/>
      <c r="EM216" s="245"/>
      <c r="EN216" s="246"/>
      <c r="EO216" s="246" t="str">
        <f>IF(SUMPRODUCT((EL216:EL220)*(EM216:EM220))=0,"",SUMPRODUCT((EL216:EL220)*(EM216:EM220)))</f>
        <v/>
      </c>
      <c r="ER216" s="225"/>
      <c r="ES216" s="225"/>
      <c r="ET216" s="244"/>
      <c r="EU216" s="245"/>
      <c r="EV216" s="245"/>
      <c r="EW216" s="246"/>
      <c r="EX216" s="246" t="str">
        <f>IF(SUMPRODUCT((EU216:EU220)*(EV216:EV220))=0,"",SUMPRODUCT((EU216:EU220)*(EV216:EV220)))</f>
        <v/>
      </c>
      <c r="FA216" s="225"/>
      <c r="FB216" s="225"/>
      <c r="FC216" s="244"/>
      <c r="FD216" s="245"/>
      <c r="FE216" s="245"/>
      <c r="FF216" s="246"/>
      <c r="FG216" s="246" t="str">
        <f>IF(SUMPRODUCT((FD216:FD220)*(FE216:FE220))=0,"",SUMPRODUCT((FD216:FD220)*(FE216:FE220)))</f>
        <v/>
      </c>
      <c r="FJ216" s="225"/>
      <c r="FK216" s="225"/>
      <c r="FL216" s="244"/>
      <c r="FM216" s="245"/>
      <c r="FN216" s="245"/>
      <c r="FO216" s="246"/>
      <c r="FP216" s="246" t="str">
        <f>IF(SUMPRODUCT((FM216:FM220)*(FN216:FN220))=0,"",SUMPRODUCT((FM216:FM220)*(FN216:FN220)))</f>
        <v/>
      </c>
      <c r="FS216" s="225"/>
      <c r="FT216" s="225"/>
      <c r="FU216" s="244"/>
      <c r="FV216" s="245"/>
      <c r="FW216" s="245"/>
      <c r="FX216" s="246"/>
      <c r="FY216" s="246" t="str">
        <f>IF(SUMPRODUCT((FV216:FV220)*(FW216:FW220))=0,"",SUMPRODUCT((FV216:FV220)*(FW216:FW220)))</f>
        <v/>
      </c>
      <c r="GB216" s="225"/>
      <c r="GC216" s="225"/>
      <c r="GD216" s="244"/>
      <c r="GE216" s="245"/>
      <c r="GF216" s="245"/>
      <c r="GG216" s="246"/>
      <c r="GH216" s="246" t="str">
        <f>IF(SUMPRODUCT((GE216:GE220)*(GF216:GF220))=0,"",SUMPRODUCT((GE216:GE220)*(GF216:GF220)))</f>
        <v/>
      </c>
      <c r="GK216" s="225"/>
      <c r="GL216" s="225"/>
      <c r="GM216" s="244"/>
      <c r="GN216" s="245"/>
      <c r="GO216" s="245"/>
      <c r="GP216" s="246"/>
      <c r="GQ216" s="246" t="str">
        <f>IF(SUMPRODUCT((GN216:GN220)*(GO216:GO220))=0,"",SUMPRODUCT((GN216:GN220)*(GO216:GO220)))</f>
        <v/>
      </c>
      <c r="GT216" s="225"/>
      <c r="GU216" s="225"/>
      <c r="GV216" s="244"/>
      <c r="GW216" s="245"/>
      <c r="GX216" s="245"/>
      <c r="GY216" s="246"/>
      <c r="GZ216" s="246" t="str">
        <f>IF(SUMPRODUCT((GW216:GW220)*(GX216:GX220))=0,"",SUMPRODUCT((GW216:GW220)*(GX216:GX220)))</f>
        <v/>
      </c>
      <c r="HC216" s="225"/>
      <c r="HD216" s="225"/>
      <c r="HE216" s="244"/>
      <c r="HF216" s="245"/>
      <c r="HG216" s="245"/>
      <c r="HH216" s="246"/>
      <c r="HI216" s="246" t="str">
        <f>IF(SUMPRODUCT((HF216:HF220)*(HG216:HG220))=0,"",SUMPRODUCT((HF216:HF220)*(HG216:HG220)))</f>
        <v/>
      </c>
    </row>
    <row r="217" spans="4:217" ht="14" hidden="1" outlineLevel="2">
      <c r="D217" s="225"/>
      <c r="E217" s="225"/>
      <c r="F217" s="231"/>
      <c r="G217" s="232"/>
      <c r="H217" s="232"/>
      <c r="I217" s="233"/>
      <c r="J217" s="246" t="str">
        <f>IF(SUMPRODUCT((G216:G220)*(H216:H220))=0,"",SUMPRODUCT((G216:G220)*(H216:H220)))</f>
        <v/>
      </c>
      <c r="M217" s="225"/>
      <c r="N217" s="225"/>
      <c r="O217" s="231"/>
      <c r="P217" s="232"/>
      <c r="Q217" s="232"/>
      <c r="R217" s="233"/>
      <c r="S217" s="246" t="str">
        <f>IF(SUMPRODUCT((P216:P220)*(Q216:Q220))=0,"",SUMPRODUCT((P216:P220)*(Q216:Q220)))</f>
        <v/>
      </c>
      <c r="V217" s="225"/>
      <c r="W217" s="225"/>
      <c r="X217" s="231"/>
      <c r="Y217" s="232"/>
      <c r="Z217" s="232"/>
      <c r="AA217" s="233"/>
      <c r="AB217" s="246" t="str">
        <f>IF(SUMPRODUCT((Y216:Y220)*(Z216:Z220))=0,"",SUMPRODUCT((Y216:Y220)*(Z216:Z220)))</f>
        <v/>
      </c>
      <c r="AE217" s="225"/>
      <c r="AF217" s="225"/>
      <c r="AG217" s="231"/>
      <c r="AH217" s="232"/>
      <c r="AI217" s="232"/>
      <c r="AJ217" s="233"/>
      <c r="AK217" s="246" t="str">
        <f>IF(SUMPRODUCT((AH216:AH220)*(AI216:AI220))=0,"",SUMPRODUCT((AH216:AH220)*(AI216:AI220)))</f>
        <v/>
      </c>
      <c r="AN217" s="225"/>
      <c r="AO217" s="225"/>
      <c r="AP217" s="231"/>
      <c r="AQ217" s="232"/>
      <c r="AR217" s="232"/>
      <c r="AS217" s="233"/>
      <c r="AT217" s="246" t="str">
        <f>IF(SUMPRODUCT((AQ216:AQ220)*(AR216:AR220))=0,"",SUMPRODUCT((AQ216:AQ220)*(AR216:AR220)))</f>
        <v/>
      </c>
      <c r="AW217" s="225"/>
      <c r="AX217" s="225"/>
      <c r="AY217" s="231"/>
      <c r="AZ217" s="232"/>
      <c r="BA217" s="232"/>
      <c r="BB217" s="233"/>
      <c r="BC217" s="246" t="str">
        <f>IF(SUMPRODUCT((AZ216:AZ220)*(BA216:BA220))=0,"",SUMPRODUCT((AZ216:AZ220)*(BA216:BA220)))</f>
        <v/>
      </c>
      <c r="BF217" s="225"/>
      <c r="BG217" s="225"/>
      <c r="BH217" s="231"/>
      <c r="BI217" s="232"/>
      <c r="BJ217" s="232"/>
      <c r="BK217" s="233"/>
      <c r="BL217" s="246" t="str">
        <f>IF(SUMPRODUCT((BI216:BI220)*(BJ216:BJ220))=0,"",SUMPRODUCT((BI216:BI220)*(BJ216:BJ220)))</f>
        <v/>
      </c>
      <c r="BO217" s="225"/>
      <c r="BP217" s="225"/>
      <c r="BQ217" s="231"/>
      <c r="BR217" s="232"/>
      <c r="BS217" s="232"/>
      <c r="BT217" s="233"/>
      <c r="BU217" s="246" t="str">
        <f>IF(SUMPRODUCT((BR216:BR220)*(BS216:BS220))=0,"",SUMPRODUCT((BR216:BR220)*(BS216:BS220)))</f>
        <v/>
      </c>
      <c r="BX217" s="225"/>
      <c r="BY217" s="225"/>
      <c r="BZ217" s="231"/>
      <c r="CA217" s="232"/>
      <c r="CB217" s="232"/>
      <c r="CC217" s="233"/>
      <c r="CD217" s="246" t="str">
        <f>IF(SUMPRODUCT((CA216:CA220)*(CB216:CB220))=0,"",SUMPRODUCT((CA216:CA220)*(CB216:CB220)))</f>
        <v/>
      </c>
      <c r="CG217" s="225"/>
      <c r="CH217" s="225"/>
      <c r="CI217" s="231"/>
      <c r="CJ217" s="232"/>
      <c r="CK217" s="232"/>
      <c r="CL217" s="233"/>
      <c r="CM217" s="246" t="str">
        <f>IF(SUMPRODUCT((CJ216:CJ220)*(CK216:CK220))=0,"",SUMPRODUCT((CJ216:CJ220)*(CK216:CK220)))</f>
        <v/>
      </c>
      <c r="CP217" s="225"/>
      <c r="CQ217" s="225"/>
      <c r="CR217" s="231"/>
      <c r="CS217" s="232"/>
      <c r="CT217" s="232"/>
      <c r="CU217" s="233"/>
      <c r="CV217" s="246" t="str">
        <f>IF(SUMPRODUCT((CS216:CS220)*(CT216:CT220))=0,"",SUMPRODUCT((CS216:CS220)*(CT216:CT220)))</f>
        <v/>
      </c>
      <c r="CY217" s="225"/>
      <c r="CZ217" s="225"/>
      <c r="DA217" s="231"/>
      <c r="DB217" s="232"/>
      <c r="DC217" s="232"/>
      <c r="DD217" s="233"/>
      <c r="DE217" s="246" t="str">
        <f>IF(SUMPRODUCT((DB216:DB220)*(DC216:DC220))=0,"",SUMPRODUCT((DB216:DB220)*(DC216:DC220)))</f>
        <v/>
      </c>
      <c r="DH217" s="225"/>
      <c r="DI217" s="225"/>
      <c r="DJ217" s="231"/>
      <c r="DK217" s="232"/>
      <c r="DL217" s="232"/>
      <c r="DM217" s="233"/>
      <c r="DN217" s="246" t="str">
        <f>IF(SUMPRODUCT((DK216:DK220)*(DL216:DL220))=0,"",SUMPRODUCT((DK216:DK220)*(DL216:DL220)))</f>
        <v/>
      </c>
      <c r="DQ217" s="225"/>
      <c r="DR217" s="225"/>
      <c r="DS217" s="231"/>
      <c r="DT217" s="232"/>
      <c r="DU217" s="232"/>
      <c r="DV217" s="233"/>
      <c r="DW217" s="246" t="str">
        <f>IF(SUMPRODUCT((DT216:DT220)*(DU216:DU220))=0,"",SUMPRODUCT((DT216:DT220)*(DU216:DU220)))</f>
        <v/>
      </c>
      <c r="DZ217" s="225"/>
      <c r="EA217" s="225"/>
      <c r="EB217" s="231"/>
      <c r="EC217" s="232"/>
      <c r="ED217" s="232"/>
      <c r="EE217" s="233"/>
      <c r="EF217" s="246" t="str">
        <f>IF(SUMPRODUCT((EC216:EC220)*(ED216:ED220))=0,"",SUMPRODUCT((EC216:EC220)*(ED216:ED220)))</f>
        <v/>
      </c>
      <c r="EI217" s="225"/>
      <c r="EJ217" s="225"/>
      <c r="EK217" s="231"/>
      <c r="EL217" s="232"/>
      <c r="EM217" s="232"/>
      <c r="EN217" s="233"/>
      <c r="EO217" s="246" t="str">
        <f>IF(SUMPRODUCT((EL216:EL220)*(EM216:EM220))=0,"",SUMPRODUCT((EL216:EL220)*(EM216:EM220)))</f>
        <v/>
      </c>
      <c r="ER217" s="225"/>
      <c r="ES217" s="225"/>
      <c r="ET217" s="231"/>
      <c r="EU217" s="232"/>
      <c r="EV217" s="232"/>
      <c r="EW217" s="233"/>
      <c r="EX217" s="246" t="str">
        <f>IF(SUMPRODUCT((EU216:EU220)*(EV216:EV220))=0,"",SUMPRODUCT((EU216:EU220)*(EV216:EV220)))</f>
        <v/>
      </c>
      <c r="FA217" s="225"/>
      <c r="FB217" s="225"/>
      <c r="FC217" s="231"/>
      <c r="FD217" s="232"/>
      <c r="FE217" s="232"/>
      <c r="FF217" s="233"/>
      <c r="FG217" s="246" t="str">
        <f>IF(SUMPRODUCT((FD216:FD220)*(FE216:FE220))=0,"",SUMPRODUCT((FD216:FD220)*(FE216:FE220)))</f>
        <v/>
      </c>
      <c r="FJ217" s="225"/>
      <c r="FK217" s="225"/>
      <c r="FL217" s="231"/>
      <c r="FM217" s="232"/>
      <c r="FN217" s="232"/>
      <c r="FO217" s="233"/>
      <c r="FP217" s="246" t="str">
        <f>IF(SUMPRODUCT((FM216:FM220)*(FN216:FN220))=0,"",SUMPRODUCT((FM216:FM220)*(FN216:FN220)))</f>
        <v/>
      </c>
      <c r="FS217" s="225"/>
      <c r="FT217" s="225"/>
      <c r="FU217" s="231"/>
      <c r="FV217" s="232"/>
      <c r="FW217" s="232"/>
      <c r="FX217" s="233"/>
      <c r="FY217" s="246" t="str">
        <f>IF(SUMPRODUCT((FV216:FV220)*(FW216:FW220))=0,"",SUMPRODUCT((FV216:FV220)*(FW216:FW220)))</f>
        <v/>
      </c>
      <c r="GB217" s="225"/>
      <c r="GC217" s="225"/>
      <c r="GD217" s="231"/>
      <c r="GE217" s="232"/>
      <c r="GF217" s="232"/>
      <c r="GG217" s="233"/>
      <c r="GH217" s="246" t="str">
        <f>IF(SUMPRODUCT((GE216:GE220)*(GF216:GF220))=0,"",SUMPRODUCT((GE216:GE220)*(GF216:GF220)))</f>
        <v/>
      </c>
      <c r="GK217" s="225"/>
      <c r="GL217" s="225"/>
      <c r="GM217" s="231"/>
      <c r="GN217" s="232"/>
      <c r="GO217" s="232"/>
      <c r="GP217" s="233"/>
      <c r="GQ217" s="246" t="str">
        <f>IF(SUMPRODUCT((GN216:GN220)*(GO216:GO220))=0,"",SUMPRODUCT((GN216:GN220)*(GO216:GO220)))</f>
        <v/>
      </c>
      <c r="GT217" s="225"/>
      <c r="GU217" s="225"/>
      <c r="GV217" s="231"/>
      <c r="GW217" s="232"/>
      <c r="GX217" s="232"/>
      <c r="GY217" s="233"/>
      <c r="GZ217" s="246" t="str">
        <f>IF(SUMPRODUCT((GW216:GW220)*(GX216:GX220))=0,"",SUMPRODUCT((GW216:GW220)*(GX216:GX220)))</f>
        <v/>
      </c>
      <c r="HC217" s="225"/>
      <c r="HD217" s="225"/>
      <c r="HE217" s="231"/>
      <c r="HF217" s="232"/>
      <c r="HG217" s="232"/>
      <c r="HH217" s="233"/>
      <c r="HI217" s="246" t="str">
        <f>IF(SUMPRODUCT((HF216:HF220)*(HG216:HG220))=0,"",SUMPRODUCT((HF216:HF220)*(HG216:HG220)))</f>
        <v/>
      </c>
    </row>
    <row r="218" spans="4:217" ht="14" hidden="1" outlineLevel="2">
      <c r="D218" s="225"/>
      <c r="E218" s="225"/>
      <c r="F218" s="231"/>
      <c r="G218" s="232"/>
      <c r="H218" s="232"/>
      <c r="I218" s="233"/>
      <c r="J218" s="246" t="str">
        <f>IF(SUMPRODUCT((G216:G220)*(H216:H220))=0,"",SUMPRODUCT((G216:G220)*(H216:H220)))</f>
        <v/>
      </c>
      <c r="M218" s="225"/>
      <c r="N218" s="225"/>
      <c r="O218" s="231"/>
      <c r="P218" s="232"/>
      <c r="Q218" s="232"/>
      <c r="R218" s="233"/>
      <c r="S218" s="246" t="str">
        <f>IF(SUMPRODUCT((P216:P220)*(Q216:Q220))=0,"",SUMPRODUCT((P216:P220)*(Q216:Q220)))</f>
        <v/>
      </c>
      <c r="V218" s="225"/>
      <c r="W218" s="225"/>
      <c r="X218" s="231"/>
      <c r="Y218" s="232"/>
      <c r="Z218" s="232"/>
      <c r="AA218" s="233"/>
      <c r="AB218" s="246" t="str">
        <f>IF(SUMPRODUCT((Y216:Y220)*(Z216:Z220))=0,"",SUMPRODUCT((Y216:Y220)*(Z216:Z220)))</f>
        <v/>
      </c>
      <c r="AE218" s="225"/>
      <c r="AF218" s="225"/>
      <c r="AG218" s="231"/>
      <c r="AH218" s="232"/>
      <c r="AI218" s="232"/>
      <c r="AJ218" s="233"/>
      <c r="AK218" s="246" t="str">
        <f>IF(SUMPRODUCT((AH216:AH220)*(AI216:AI220))=0,"",SUMPRODUCT((AH216:AH220)*(AI216:AI220)))</f>
        <v/>
      </c>
      <c r="AN218" s="225"/>
      <c r="AO218" s="225"/>
      <c r="AP218" s="231"/>
      <c r="AQ218" s="232"/>
      <c r="AR218" s="232"/>
      <c r="AS218" s="233"/>
      <c r="AT218" s="246" t="str">
        <f>IF(SUMPRODUCT((AQ216:AQ220)*(AR216:AR220))=0,"",SUMPRODUCT((AQ216:AQ220)*(AR216:AR220)))</f>
        <v/>
      </c>
      <c r="AW218" s="225"/>
      <c r="AX218" s="225"/>
      <c r="AY218" s="231"/>
      <c r="AZ218" s="232"/>
      <c r="BA218" s="232"/>
      <c r="BB218" s="233"/>
      <c r="BC218" s="246" t="str">
        <f>IF(SUMPRODUCT((AZ216:AZ220)*(BA216:BA220))=0,"",SUMPRODUCT((AZ216:AZ220)*(BA216:BA220)))</f>
        <v/>
      </c>
      <c r="BF218" s="225"/>
      <c r="BG218" s="225"/>
      <c r="BH218" s="231"/>
      <c r="BI218" s="232"/>
      <c r="BJ218" s="232"/>
      <c r="BK218" s="233"/>
      <c r="BL218" s="246" t="str">
        <f>IF(SUMPRODUCT((BI216:BI220)*(BJ216:BJ220))=0,"",SUMPRODUCT((BI216:BI220)*(BJ216:BJ220)))</f>
        <v/>
      </c>
      <c r="BO218" s="225"/>
      <c r="BP218" s="225"/>
      <c r="BQ218" s="231"/>
      <c r="BR218" s="232"/>
      <c r="BS218" s="232"/>
      <c r="BT218" s="233"/>
      <c r="BU218" s="246" t="str">
        <f>IF(SUMPRODUCT((BR216:BR220)*(BS216:BS220))=0,"",SUMPRODUCT((BR216:BR220)*(BS216:BS220)))</f>
        <v/>
      </c>
      <c r="BX218" s="225"/>
      <c r="BY218" s="225"/>
      <c r="BZ218" s="231"/>
      <c r="CA218" s="232"/>
      <c r="CB218" s="232"/>
      <c r="CC218" s="233"/>
      <c r="CD218" s="246" t="str">
        <f>IF(SUMPRODUCT((CA216:CA220)*(CB216:CB220))=0,"",SUMPRODUCT((CA216:CA220)*(CB216:CB220)))</f>
        <v/>
      </c>
      <c r="CG218" s="225"/>
      <c r="CH218" s="225"/>
      <c r="CI218" s="231"/>
      <c r="CJ218" s="232"/>
      <c r="CK218" s="232"/>
      <c r="CL218" s="233"/>
      <c r="CM218" s="246" t="str">
        <f>IF(SUMPRODUCT((CJ216:CJ220)*(CK216:CK220))=0,"",SUMPRODUCT((CJ216:CJ220)*(CK216:CK220)))</f>
        <v/>
      </c>
      <c r="CP218" s="225"/>
      <c r="CQ218" s="225"/>
      <c r="CR218" s="231"/>
      <c r="CS218" s="232"/>
      <c r="CT218" s="232"/>
      <c r="CU218" s="233"/>
      <c r="CV218" s="246" t="str">
        <f>IF(SUMPRODUCT((CS216:CS220)*(CT216:CT220))=0,"",SUMPRODUCT((CS216:CS220)*(CT216:CT220)))</f>
        <v/>
      </c>
      <c r="CY218" s="225"/>
      <c r="CZ218" s="225"/>
      <c r="DA218" s="231"/>
      <c r="DB218" s="232"/>
      <c r="DC218" s="232"/>
      <c r="DD218" s="233"/>
      <c r="DE218" s="246" t="str">
        <f>IF(SUMPRODUCT((DB216:DB220)*(DC216:DC220))=0,"",SUMPRODUCT((DB216:DB220)*(DC216:DC220)))</f>
        <v/>
      </c>
      <c r="DH218" s="225"/>
      <c r="DI218" s="225"/>
      <c r="DJ218" s="231"/>
      <c r="DK218" s="232"/>
      <c r="DL218" s="232"/>
      <c r="DM218" s="233"/>
      <c r="DN218" s="246" t="str">
        <f>IF(SUMPRODUCT((DK216:DK220)*(DL216:DL220))=0,"",SUMPRODUCT((DK216:DK220)*(DL216:DL220)))</f>
        <v/>
      </c>
      <c r="DQ218" s="225"/>
      <c r="DR218" s="225"/>
      <c r="DS218" s="231"/>
      <c r="DT218" s="232"/>
      <c r="DU218" s="232"/>
      <c r="DV218" s="233"/>
      <c r="DW218" s="246" t="str">
        <f>IF(SUMPRODUCT((DT216:DT220)*(DU216:DU220))=0,"",SUMPRODUCT((DT216:DT220)*(DU216:DU220)))</f>
        <v/>
      </c>
      <c r="DZ218" s="225"/>
      <c r="EA218" s="225"/>
      <c r="EB218" s="231"/>
      <c r="EC218" s="232"/>
      <c r="ED218" s="232"/>
      <c r="EE218" s="233"/>
      <c r="EF218" s="246" t="str">
        <f>IF(SUMPRODUCT((EC216:EC220)*(ED216:ED220))=0,"",SUMPRODUCT((EC216:EC220)*(ED216:ED220)))</f>
        <v/>
      </c>
      <c r="EI218" s="225"/>
      <c r="EJ218" s="225"/>
      <c r="EK218" s="231"/>
      <c r="EL218" s="232"/>
      <c r="EM218" s="232"/>
      <c r="EN218" s="233"/>
      <c r="EO218" s="246" t="str">
        <f>IF(SUMPRODUCT((EL216:EL220)*(EM216:EM220))=0,"",SUMPRODUCT((EL216:EL220)*(EM216:EM220)))</f>
        <v/>
      </c>
      <c r="ER218" s="225"/>
      <c r="ES218" s="225"/>
      <c r="ET218" s="231"/>
      <c r="EU218" s="232"/>
      <c r="EV218" s="232"/>
      <c r="EW218" s="233"/>
      <c r="EX218" s="246" t="str">
        <f>IF(SUMPRODUCT((EU216:EU220)*(EV216:EV220))=0,"",SUMPRODUCT((EU216:EU220)*(EV216:EV220)))</f>
        <v/>
      </c>
      <c r="FA218" s="225"/>
      <c r="FB218" s="225"/>
      <c r="FC218" s="231"/>
      <c r="FD218" s="232"/>
      <c r="FE218" s="232"/>
      <c r="FF218" s="233"/>
      <c r="FG218" s="246" t="str">
        <f>IF(SUMPRODUCT((FD216:FD220)*(FE216:FE220))=0,"",SUMPRODUCT((FD216:FD220)*(FE216:FE220)))</f>
        <v/>
      </c>
      <c r="FJ218" s="225"/>
      <c r="FK218" s="225"/>
      <c r="FL218" s="231"/>
      <c r="FM218" s="232"/>
      <c r="FN218" s="232"/>
      <c r="FO218" s="233"/>
      <c r="FP218" s="246" t="str">
        <f>IF(SUMPRODUCT((FM216:FM220)*(FN216:FN220))=0,"",SUMPRODUCT((FM216:FM220)*(FN216:FN220)))</f>
        <v/>
      </c>
      <c r="FS218" s="225"/>
      <c r="FT218" s="225"/>
      <c r="FU218" s="231"/>
      <c r="FV218" s="232"/>
      <c r="FW218" s="232"/>
      <c r="FX218" s="233"/>
      <c r="FY218" s="246" t="str">
        <f>IF(SUMPRODUCT((FV216:FV220)*(FW216:FW220))=0,"",SUMPRODUCT((FV216:FV220)*(FW216:FW220)))</f>
        <v/>
      </c>
      <c r="GB218" s="225"/>
      <c r="GC218" s="225"/>
      <c r="GD218" s="231"/>
      <c r="GE218" s="232"/>
      <c r="GF218" s="232"/>
      <c r="GG218" s="233"/>
      <c r="GH218" s="246" t="str">
        <f>IF(SUMPRODUCT((GE216:GE220)*(GF216:GF220))=0,"",SUMPRODUCT((GE216:GE220)*(GF216:GF220)))</f>
        <v/>
      </c>
      <c r="GK218" s="225"/>
      <c r="GL218" s="225"/>
      <c r="GM218" s="231"/>
      <c r="GN218" s="232"/>
      <c r="GO218" s="232"/>
      <c r="GP218" s="233"/>
      <c r="GQ218" s="246" t="str">
        <f>IF(SUMPRODUCT((GN216:GN220)*(GO216:GO220))=0,"",SUMPRODUCT((GN216:GN220)*(GO216:GO220)))</f>
        <v/>
      </c>
      <c r="GT218" s="225"/>
      <c r="GU218" s="225"/>
      <c r="GV218" s="231"/>
      <c r="GW218" s="232"/>
      <c r="GX218" s="232"/>
      <c r="GY218" s="233"/>
      <c r="GZ218" s="246" t="str">
        <f>IF(SUMPRODUCT((GW216:GW220)*(GX216:GX220))=0,"",SUMPRODUCT((GW216:GW220)*(GX216:GX220)))</f>
        <v/>
      </c>
      <c r="HC218" s="225"/>
      <c r="HD218" s="225"/>
      <c r="HE218" s="231"/>
      <c r="HF218" s="232"/>
      <c r="HG218" s="232"/>
      <c r="HH218" s="233"/>
      <c r="HI218" s="246" t="str">
        <f>IF(SUMPRODUCT((HF216:HF220)*(HG216:HG220))=0,"",SUMPRODUCT((HF216:HF220)*(HG216:HG220)))</f>
        <v/>
      </c>
    </row>
    <row r="219" spans="4:217" ht="14" hidden="1" outlineLevel="2">
      <c r="D219" s="225"/>
      <c r="E219" s="225"/>
      <c r="F219" s="231"/>
      <c r="G219" s="232"/>
      <c r="H219" s="232"/>
      <c r="I219" s="233"/>
      <c r="J219" s="246" t="str">
        <f>IF(SUMPRODUCT((G216:G220)*(H216:H220))=0,"",SUMPRODUCT((G216:G220)*(H216:H220)))</f>
        <v/>
      </c>
      <c r="M219" s="225"/>
      <c r="N219" s="225"/>
      <c r="O219" s="231"/>
      <c r="P219" s="232"/>
      <c r="Q219" s="232"/>
      <c r="R219" s="233"/>
      <c r="S219" s="246" t="str">
        <f>IF(SUMPRODUCT((P216:P220)*(Q216:Q220))=0,"",SUMPRODUCT((P216:P220)*(Q216:Q220)))</f>
        <v/>
      </c>
      <c r="V219" s="225"/>
      <c r="W219" s="225"/>
      <c r="X219" s="231"/>
      <c r="Y219" s="232"/>
      <c r="Z219" s="232"/>
      <c r="AA219" s="233"/>
      <c r="AB219" s="246" t="str">
        <f>IF(SUMPRODUCT((Y216:Y220)*(Z216:Z220))=0,"",SUMPRODUCT((Y216:Y220)*(Z216:Z220)))</f>
        <v/>
      </c>
      <c r="AE219" s="225"/>
      <c r="AF219" s="225"/>
      <c r="AG219" s="231"/>
      <c r="AH219" s="232"/>
      <c r="AI219" s="232"/>
      <c r="AJ219" s="233"/>
      <c r="AK219" s="246" t="str">
        <f>IF(SUMPRODUCT((AH216:AH220)*(AI216:AI220))=0,"",SUMPRODUCT((AH216:AH220)*(AI216:AI220)))</f>
        <v/>
      </c>
      <c r="AN219" s="225"/>
      <c r="AO219" s="225"/>
      <c r="AP219" s="231"/>
      <c r="AQ219" s="232"/>
      <c r="AR219" s="232"/>
      <c r="AS219" s="233"/>
      <c r="AT219" s="246" t="str">
        <f>IF(SUMPRODUCT((AQ216:AQ220)*(AR216:AR220))=0,"",SUMPRODUCT((AQ216:AQ220)*(AR216:AR220)))</f>
        <v/>
      </c>
      <c r="AW219" s="225"/>
      <c r="AX219" s="225"/>
      <c r="AY219" s="231"/>
      <c r="AZ219" s="232"/>
      <c r="BA219" s="232"/>
      <c r="BB219" s="233"/>
      <c r="BC219" s="246" t="str">
        <f>IF(SUMPRODUCT((AZ216:AZ220)*(BA216:BA220))=0,"",SUMPRODUCT((AZ216:AZ220)*(BA216:BA220)))</f>
        <v/>
      </c>
      <c r="BF219" s="225"/>
      <c r="BG219" s="225"/>
      <c r="BH219" s="231"/>
      <c r="BI219" s="232"/>
      <c r="BJ219" s="232"/>
      <c r="BK219" s="233"/>
      <c r="BL219" s="246" t="str">
        <f>IF(SUMPRODUCT((BI216:BI220)*(BJ216:BJ220))=0,"",SUMPRODUCT((BI216:BI220)*(BJ216:BJ220)))</f>
        <v/>
      </c>
      <c r="BO219" s="225"/>
      <c r="BP219" s="225"/>
      <c r="BQ219" s="231"/>
      <c r="BR219" s="232"/>
      <c r="BS219" s="232"/>
      <c r="BT219" s="233"/>
      <c r="BU219" s="246" t="str">
        <f>IF(SUMPRODUCT((BR216:BR220)*(BS216:BS220))=0,"",SUMPRODUCT((BR216:BR220)*(BS216:BS220)))</f>
        <v/>
      </c>
      <c r="BX219" s="225"/>
      <c r="BY219" s="225"/>
      <c r="BZ219" s="231"/>
      <c r="CA219" s="232"/>
      <c r="CB219" s="232"/>
      <c r="CC219" s="233"/>
      <c r="CD219" s="246" t="str">
        <f>IF(SUMPRODUCT((CA216:CA220)*(CB216:CB220))=0,"",SUMPRODUCT((CA216:CA220)*(CB216:CB220)))</f>
        <v/>
      </c>
      <c r="CG219" s="225"/>
      <c r="CH219" s="225"/>
      <c r="CI219" s="231"/>
      <c r="CJ219" s="232"/>
      <c r="CK219" s="232"/>
      <c r="CL219" s="233"/>
      <c r="CM219" s="246" t="str">
        <f>IF(SUMPRODUCT((CJ216:CJ220)*(CK216:CK220))=0,"",SUMPRODUCT((CJ216:CJ220)*(CK216:CK220)))</f>
        <v/>
      </c>
      <c r="CP219" s="225"/>
      <c r="CQ219" s="225"/>
      <c r="CR219" s="231"/>
      <c r="CS219" s="232"/>
      <c r="CT219" s="232"/>
      <c r="CU219" s="233"/>
      <c r="CV219" s="246" t="str">
        <f>IF(SUMPRODUCT((CS216:CS220)*(CT216:CT220))=0,"",SUMPRODUCT((CS216:CS220)*(CT216:CT220)))</f>
        <v/>
      </c>
      <c r="CY219" s="225"/>
      <c r="CZ219" s="225"/>
      <c r="DA219" s="231"/>
      <c r="DB219" s="232"/>
      <c r="DC219" s="232"/>
      <c r="DD219" s="233"/>
      <c r="DE219" s="246" t="str">
        <f>IF(SUMPRODUCT((DB216:DB220)*(DC216:DC220))=0,"",SUMPRODUCT((DB216:DB220)*(DC216:DC220)))</f>
        <v/>
      </c>
      <c r="DH219" s="225"/>
      <c r="DI219" s="225"/>
      <c r="DJ219" s="231"/>
      <c r="DK219" s="232"/>
      <c r="DL219" s="232"/>
      <c r="DM219" s="233"/>
      <c r="DN219" s="246" t="str">
        <f>IF(SUMPRODUCT((DK216:DK220)*(DL216:DL220))=0,"",SUMPRODUCT((DK216:DK220)*(DL216:DL220)))</f>
        <v/>
      </c>
      <c r="DQ219" s="225"/>
      <c r="DR219" s="225"/>
      <c r="DS219" s="231"/>
      <c r="DT219" s="232"/>
      <c r="DU219" s="232"/>
      <c r="DV219" s="233"/>
      <c r="DW219" s="246" t="str">
        <f>IF(SUMPRODUCT((DT216:DT220)*(DU216:DU220))=0,"",SUMPRODUCT((DT216:DT220)*(DU216:DU220)))</f>
        <v/>
      </c>
      <c r="DZ219" s="225"/>
      <c r="EA219" s="225"/>
      <c r="EB219" s="231"/>
      <c r="EC219" s="232"/>
      <c r="ED219" s="232"/>
      <c r="EE219" s="233"/>
      <c r="EF219" s="246" t="str">
        <f>IF(SUMPRODUCT((EC216:EC220)*(ED216:ED220))=0,"",SUMPRODUCT((EC216:EC220)*(ED216:ED220)))</f>
        <v/>
      </c>
      <c r="EI219" s="225"/>
      <c r="EJ219" s="225"/>
      <c r="EK219" s="231"/>
      <c r="EL219" s="232"/>
      <c r="EM219" s="232"/>
      <c r="EN219" s="233"/>
      <c r="EO219" s="246" t="str">
        <f>IF(SUMPRODUCT((EL216:EL220)*(EM216:EM220))=0,"",SUMPRODUCT((EL216:EL220)*(EM216:EM220)))</f>
        <v/>
      </c>
      <c r="ER219" s="225"/>
      <c r="ES219" s="225"/>
      <c r="ET219" s="231"/>
      <c r="EU219" s="232"/>
      <c r="EV219" s="232"/>
      <c r="EW219" s="233"/>
      <c r="EX219" s="246" t="str">
        <f>IF(SUMPRODUCT((EU216:EU220)*(EV216:EV220))=0,"",SUMPRODUCT((EU216:EU220)*(EV216:EV220)))</f>
        <v/>
      </c>
      <c r="FA219" s="225"/>
      <c r="FB219" s="225"/>
      <c r="FC219" s="231"/>
      <c r="FD219" s="232"/>
      <c r="FE219" s="232"/>
      <c r="FF219" s="233"/>
      <c r="FG219" s="246" t="str">
        <f>IF(SUMPRODUCT((FD216:FD220)*(FE216:FE220))=0,"",SUMPRODUCT((FD216:FD220)*(FE216:FE220)))</f>
        <v/>
      </c>
      <c r="FJ219" s="225"/>
      <c r="FK219" s="225"/>
      <c r="FL219" s="231"/>
      <c r="FM219" s="232"/>
      <c r="FN219" s="232"/>
      <c r="FO219" s="233"/>
      <c r="FP219" s="246" t="str">
        <f>IF(SUMPRODUCT((FM216:FM220)*(FN216:FN220))=0,"",SUMPRODUCT((FM216:FM220)*(FN216:FN220)))</f>
        <v/>
      </c>
      <c r="FS219" s="225"/>
      <c r="FT219" s="225"/>
      <c r="FU219" s="231"/>
      <c r="FV219" s="232"/>
      <c r="FW219" s="232"/>
      <c r="FX219" s="233"/>
      <c r="FY219" s="246" t="str">
        <f>IF(SUMPRODUCT((FV216:FV220)*(FW216:FW220))=0,"",SUMPRODUCT((FV216:FV220)*(FW216:FW220)))</f>
        <v/>
      </c>
      <c r="GB219" s="225"/>
      <c r="GC219" s="225"/>
      <c r="GD219" s="231"/>
      <c r="GE219" s="232"/>
      <c r="GF219" s="232"/>
      <c r="GG219" s="233"/>
      <c r="GH219" s="246" t="str">
        <f>IF(SUMPRODUCT((GE216:GE220)*(GF216:GF220))=0,"",SUMPRODUCT((GE216:GE220)*(GF216:GF220)))</f>
        <v/>
      </c>
      <c r="GK219" s="225"/>
      <c r="GL219" s="225"/>
      <c r="GM219" s="231"/>
      <c r="GN219" s="232"/>
      <c r="GO219" s="232"/>
      <c r="GP219" s="233"/>
      <c r="GQ219" s="246" t="str">
        <f>IF(SUMPRODUCT((GN216:GN220)*(GO216:GO220))=0,"",SUMPRODUCT((GN216:GN220)*(GO216:GO220)))</f>
        <v/>
      </c>
      <c r="GT219" s="225"/>
      <c r="GU219" s="225"/>
      <c r="GV219" s="231"/>
      <c r="GW219" s="232"/>
      <c r="GX219" s="232"/>
      <c r="GY219" s="233"/>
      <c r="GZ219" s="246" t="str">
        <f>IF(SUMPRODUCT((GW216:GW220)*(GX216:GX220))=0,"",SUMPRODUCT((GW216:GW220)*(GX216:GX220)))</f>
        <v/>
      </c>
      <c r="HC219" s="225"/>
      <c r="HD219" s="225"/>
      <c r="HE219" s="231"/>
      <c r="HF219" s="232"/>
      <c r="HG219" s="232"/>
      <c r="HH219" s="233"/>
      <c r="HI219" s="246" t="str">
        <f>IF(SUMPRODUCT((HF216:HF220)*(HG216:HG220))=0,"",SUMPRODUCT((HF216:HF220)*(HG216:HG220)))</f>
        <v/>
      </c>
    </row>
    <row r="220" spans="4:217" ht="14" hidden="1" outlineLevel="2">
      <c r="D220" s="225"/>
      <c r="E220" s="225"/>
      <c r="F220" s="231"/>
      <c r="G220" s="232"/>
      <c r="H220" s="232"/>
      <c r="I220" s="233"/>
      <c r="J220" s="246" t="str">
        <f>IF(SUMPRODUCT((G216:G220)*(H216:H220))=0,"",SUMPRODUCT((G216:G220)*(H216:H220)))</f>
        <v/>
      </c>
      <c r="M220" s="225"/>
      <c r="N220" s="225"/>
      <c r="O220" s="231"/>
      <c r="P220" s="232"/>
      <c r="Q220" s="232"/>
      <c r="R220" s="233"/>
      <c r="S220" s="246" t="str">
        <f>IF(SUMPRODUCT((P216:P220)*(Q216:Q220))=0,"",SUMPRODUCT((P216:P220)*(Q216:Q220)))</f>
        <v/>
      </c>
      <c r="V220" s="225"/>
      <c r="W220" s="225"/>
      <c r="X220" s="231"/>
      <c r="Y220" s="232"/>
      <c r="Z220" s="232"/>
      <c r="AA220" s="233"/>
      <c r="AB220" s="246" t="str">
        <f>IF(SUMPRODUCT((Y216:Y220)*(Z216:Z220))=0,"",SUMPRODUCT((Y216:Y220)*(Z216:Z220)))</f>
        <v/>
      </c>
      <c r="AE220" s="225"/>
      <c r="AF220" s="225"/>
      <c r="AG220" s="231"/>
      <c r="AH220" s="232"/>
      <c r="AI220" s="232"/>
      <c r="AJ220" s="233"/>
      <c r="AK220" s="246" t="str">
        <f>IF(SUMPRODUCT((AH216:AH220)*(AI216:AI220))=0,"",SUMPRODUCT((AH216:AH220)*(AI216:AI220)))</f>
        <v/>
      </c>
      <c r="AN220" s="225"/>
      <c r="AO220" s="225"/>
      <c r="AP220" s="231"/>
      <c r="AQ220" s="232"/>
      <c r="AR220" s="232"/>
      <c r="AS220" s="233"/>
      <c r="AT220" s="246" t="str">
        <f>IF(SUMPRODUCT((AQ216:AQ220)*(AR216:AR220))=0,"",SUMPRODUCT((AQ216:AQ220)*(AR216:AR220)))</f>
        <v/>
      </c>
      <c r="AW220" s="225"/>
      <c r="AX220" s="225"/>
      <c r="AY220" s="231"/>
      <c r="AZ220" s="232"/>
      <c r="BA220" s="232"/>
      <c r="BB220" s="233"/>
      <c r="BC220" s="246" t="str">
        <f>IF(SUMPRODUCT((AZ216:AZ220)*(BA216:BA220))=0,"",SUMPRODUCT((AZ216:AZ220)*(BA216:BA220)))</f>
        <v/>
      </c>
      <c r="BF220" s="225"/>
      <c r="BG220" s="225"/>
      <c r="BH220" s="231"/>
      <c r="BI220" s="232"/>
      <c r="BJ220" s="232"/>
      <c r="BK220" s="233"/>
      <c r="BL220" s="246" t="str">
        <f>IF(SUMPRODUCT((BI216:BI220)*(BJ216:BJ220))=0,"",SUMPRODUCT((BI216:BI220)*(BJ216:BJ220)))</f>
        <v/>
      </c>
      <c r="BO220" s="225"/>
      <c r="BP220" s="225"/>
      <c r="BQ220" s="231"/>
      <c r="BR220" s="232"/>
      <c r="BS220" s="232"/>
      <c r="BT220" s="233"/>
      <c r="BU220" s="246" t="str">
        <f>IF(SUMPRODUCT((BR216:BR220)*(BS216:BS220))=0,"",SUMPRODUCT((BR216:BR220)*(BS216:BS220)))</f>
        <v/>
      </c>
      <c r="BX220" s="225"/>
      <c r="BY220" s="225"/>
      <c r="BZ220" s="231"/>
      <c r="CA220" s="232"/>
      <c r="CB220" s="232"/>
      <c r="CC220" s="233"/>
      <c r="CD220" s="246" t="str">
        <f>IF(SUMPRODUCT((CA216:CA220)*(CB216:CB220))=0,"",SUMPRODUCT((CA216:CA220)*(CB216:CB220)))</f>
        <v/>
      </c>
      <c r="CG220" s="225"/>
      <c r="CH220" s="225"/>
      <c r="CI220" s="231"/>
      <c r="CJ220" s="232"/>
      <c r="CK220" s="232"/>
      <c r="CL220" s="233"/>
      <c r="CM220" s="246" t="str">
        <f>IF(SUMPRODUCT((CJ216:CJ220)*(CK216:CK220))=0,"",SUMPRODUCT((CJ216:CJ220)*(CK216:CK220)))</f>
        <v/>
      </c>
      <c r="CP220" s="225"/>
      <c r="CQ220" s="225"/>
      <c r="CR220" s="231"/>
      <c r="CS220" s="232"/>
      <c r="CT220" s="232"/>
      <c r="CU220" s="233"/>
      <c r="CV220" s="246" t="str">
        <f>IF(SUMPRODUCT((CS216:CS220)*(CT216:CT220))=0,"",SUMPRODUCT((CS216:CS220)*(CT216:CT220)))</f>
        <v/>
      </c>
      <c r="CY220" s="225"/>
      <c r="CZ220" s="225"/>
      <c r="DA220" s="231"/>
      <c r="DB220" s="232"/>
      <c r="DC220" s="232"/>
      <c r="DD220" s="233"/>
      <c r="DE220" s="246" t="str">
        <f>IF(SUMPRODUCT((DB216:DB220)*(DC216:DC220))=0,"",SUMPRODUCT((DB216:DB220)*(DC216:DC220)))</f>
        <v/>
      </c>
      <c r="DH220" s="225"/>
      <c r="DI220" s="225"/>
      <c r="DJ220" s="231"/>
      <c r="DK220" s="232"/>
      <c r="DL220" s="232"/>
      <c r="DM220" s="233"/>
      <c r="DN220" s="246" t="str">
        <f>IF(SUMPRODUCT((DK216:DK220)*(DL216:DL220))=0,"",SUMPRODUCT((DK216:DK220)*(DL216:DL220)))</f>
        <v/>
      </c>
      <c r="DQ220" s="225"/>
      <c r="DR220" s="225"/>
      <c r="DS220" s="231"/>
      <c r="DT220" s="232"/>
      <c r="DU220" s="232"/>
      <c r="DV220" s="233"/>
      <c r="DW220" s="246" t="str">
        <f>IF(SUMPRODUCT((DT216:DT220)*(DU216:DU220))=0,"",SUMPRODUCT((DT216:DT220)*(DU216:DU220)))</f>
        <v/>
      </c>
      <c r="DZ220" s="225"/>
      <c r="EA220" s="225"/>
      <c r="EB220" s="231"/>
      <c r="EC220" s="232"/>
      <c r="ED220" s="232"/>
      <c r="EE220" s="233"/>
      <c r="EF220" s="246" t="str">
        <f>IF(SUMPRODUCT((EC216:EC220)*(ED216:ED220))=0,"",SUMPRODUCT((EC216:EC220)*(ED216:ED220)))</f>
        <v/>
      </c>
      <c r="EI220" s="225"/>
      <c r="EJ220" s="225"/>
      <c r="EK220" s="231"/>
      <c r="EL220" s="232"/>
      <c r="EM220" s="232"/>
      <c r="EN220" s="233"/>
      <c r="EO220" s="246" t="str">
        <f>IF(SUMPRODUCT((EL216:EL220)*(EM216:EM220))=0,"",SUMPRODUCT((EL216:EL220)*(EM216:EM220)))</f>
        <v/>
      </c>
      <c r="ER220" s="225"/>
      <c r="ES220" s="225"/>
      <c r="ET220" s="231"/>
      <c r="EU220" s="232"/>
      <c r="EV220" s="232"/>
      <c r="EW220" s="233"/>
      <c r="EX220" s="246" t="str">
        <f>IF(SUMPRODUCT((EU216:EU220)*(EV216:EV220))=0,"",SUMPRODUCT((EU216:EU220)*(EV216:EV220)))</f>
        <v/>
      </c>
      <c r="FA220" s="225"/>
      <c r="FB220" s="225"/>
      <c r="FC220" s="231"/>
      <c r="FD220" s="232"/>
      <c r="FE220" s="232"/>
      <c r="FF220" s="233"/>
      <c r="FG220" s="246" t="str">
        <f>IF(SUMPRODUCT((FD216:FD220)*(FE216:FE220))=0,"",SUMPRODUCT((FD216:FD220)*(FE216:FE220)))</f>
        <v/>
      </c>
      <c r="FJ220" s="225"/>
      <c r="FK220" s="225"/>
      <c r="FL220" s="231"/>
      <c r="FM220" s="232"/>
      <c r="FN220" s="232"/>
      <c r="FO220" s="233"/>
      <c r="FP220" s="246" t="str">
        <f>IF(SUMPRODUCT((FM216:FM220)*(FN216:FN220))=0,"",SUMPRODUCT((FM216:FM220)*(FN216:FN220)))</f>
        <v/>
      </c>
      <c r="FS220" s="225"/>
      <c r="FT220" s="225"/>
      <c r="FU220" s="231"/>
      <c r="FV220" s="232"/>
      <c r="FW220" s="232"/>
      <c r="FX220" s="233"/>
      <c r="FY220" s="246" t="str">
        <f>IF(SUMPRODUCT((FV216:FV220)*(FW216:FW220))=0,"",SUMPRODUCT((FV216:FV220)*(FW216:FW220)))</f>
        <v/>
      </c>
      <c r="GB220" s="225"/>
      <c r="GC220" s="225"/>
      <c r="GD220" s="231"/>
      <c r="GE220" s="232"/>
      <c r="GF220" s="232"/>
      <c r="GG220" s="233"/>
      <c r="GH220" s="246" t="str">
        <f>IF(SUMPRODUCT((GE216:GE220)*(GF216:GF220))=0,"",SUMPRODUCT((GE216:GE220)*(GF216:GF220)))</f>
        <v/>
      </c>
      <c r="GK220" s="225"/>
      <c r="GL220" s="225"/>
      <c r="GM220" s="231"/>
      <c r="GN220" s="232"/>
      <c r="GO220" s="232"/>
      <c r="GP220" s="233"/>
      <c r="GQ220" s="246" t="str">
        <f>IF(SUMPRODUCT((GN216:GN220)*(GO216:GO220))=0,"",SUMPRODUCT((GN216:GN220)*(GO216:GO220)))</f>
        <v/>
      </c>
      <c r="GT220" s="225"/>
      <c r="GU220" s="225"/>
      <c r="GV220" s="231"/>
      <c r="GW220" s="232"/>
      <c r="GX220" s="232"/>
      <c r="GY220" s="233"/>
      <c r="GZ220" s="246" t="str">
        <f>IF(SUMPRODUCT((GW216:GW220)*(GX216:GX220))=0,"",SUMPRODUCT((GW216:GW220)*(GX216:GX220)))</f>
        <v/>
      </c>
      <c r="HC220" s="225"/>
      <c r="HD220" s="225"/>
      <c r="HE220" s="231"/>
      <c r="HF220" s="232"/>
      <c r="HG220" s="232"/>
      <c r="HH220" s="233"/>
      <c r="HI220" s="246" t="str">
        <f>IF(SUMPRODUCT((HF216:HF220)*(HG216:HG220))=0,"",SUMPRODUCT((HF216:HF220)*(HG216:HG220)))</f>
        <v/>
      </c>
    </row>
    <row r="221" spans="4:217" ht="14" hidden="1" outlineLevel="1">
      <c r="D221" s="225"/>
      <c r="E221" s="225"/>
      <c r="F221" s="243"/>
      <c r="G221" s="227"/>
      <c r="H221" s="227"/>
      <c r="I221" s="228"/>
      <c r="J221" s="228"/>
      <c r="M221" s="225"/>
      <c r="N221" s="225"/>
      <c r="O221" s="243"/>
      <c r="P221" s="227"/>
      <c r="Q221" s="227"/>
      <c r="R221" s="228"/>
      <c r="S221" s="228"/>
      <c r="V221" s="225"/>
      <c r="W221" s="225"/>
      <c r="X221" s="243"/>
      <c r="Y221" s="227"/>
      <c r="Z221" s="227"/>
      <c r="AA221" s="228"/>
      <c r="AB221" s="228"/>
      <c r="AE221" s="225"/>
      <c r="AF221" s="225"/>
      <c r="AG221" s="243"/>
      <c r="AH221" s="227"/>
      <c r="AI221" s="227"/>
      <c r="AJ221" s="228"/>
      <c r="AK221" s="228"/>
      <c r="AN221" s="225"/>
      <c r="AO221" s="225"/>
      <c r="AP221" s="243"/>
      <c r="AQ221" s="227"/>
      <c r="AR221" s="227"/>
      <c r="AS221" s="228"/>
      <c r="AT221" s="228"/>
      <c r="AW221" s="225"/>
      <c r="AX221" s="225"/>
      <c r="AY221" s="243"/>
      <c r="AZ221" s="227"/>
      <c r="BA221" s="227"/>
      <c r="BB221" s="228"/>
      <c r="BC221" s="228"/>
      <c r="BF221" s="225"/>
      <c r="BG221" s="225"/>
      <c r="BH221" s="243"/>
      <c r="BI221" s="227"/>
      <c r="BJ221" s="227"/>
      <c r="BK221" s="228"/>
      <c r="BL221" s="228"/>
      <c r="BO221" s="225"/>
      <c r="BP221" s="225"/>
      <c r="BQ221" s="243"/>
      <c r="BR221" s="227"/>
      <c r="BS221" s="227"/>
      <c r="BT221" s="228"/>
      <c r="BU221" s="228"/>
      <c r="BX221" s="225"/>
      <c r="BY221" s="225"/>
      <c r="BZ221" s="243"/>
      <c r="CA221" s="227"/>
      <c r="CB221" s="227"/>
      <c r="CC221" s="228"/>
      <c r="CD221" s="228"/>
      <c r="CG221" s="225"/>
      <c r="CH221" s="225"/>
      <c r="CI221" s="243"/>
      <c r="CJ221" s="227"/>
      <c r="CK221" s="227"/>
      <c r="CL221" s="228"/>
      <c r="CM221" s="228"/>
      <c r="CP221" s="225"/>
      <c r="CQ221" s="225"/>
      <c r="CR221" s="243"/>
      <c r="CS221" s="227"/>
      <c r="CT221" s="227"/>
      <c r="CU221" s="228"/>
      <c r="CV221" s="228"/>
      <c r="CY221" s="225"/>
      <c r="CZ221" s="225"/>
      <c r="DA221" s="243"/>
      <c r="DB221" s="227"/>
      <c r="DC221" s="227"/>
      <c r="DD221" s="228"/>
      <c r="DE221" s="228"/>
      <c r="DH221" s="225"/>
      <c r="DI221" s="225"/>
      <c r="DJ221" s="243"/>
      <c r="DK221" s="227"/>
      <c r="DL221" s="227"/>
      <c r="DM221" s="228"/>
      <c r="DN221" s="228"/>
      <c r="DQ221" s="225"/>
      <c r="DR221" s="225"/>
      <c r="DS221" s="243"/>
      <c r="DT221" s="227"/>
      <c r="DU221" s="227"/>
      <c r="DV221" s="228"/>
      <c r="DW221" s="228"/>
      <c r="DZ221" s="225"/>
      <c r="EA221" s="225"/>
      <c r="EB221" s="243"/>
      <c r="EC221" s="227"/>
      <c r="ED221" s="227"/>
      <c r="EE221" s="228"/>
      <c r="EF221" s="228"/>
      <c r="EI221" s="225"/>
      <c r="EJ221" s="225"/>
      <c r="EK221" s="243"/>
      <c r="EL221" s="227"/>
      <c r="EM221" s="227"/>
      <c r="EN221" s="228"/>
      <c r="EO221" s="228"/>
      <c r="ER221" s="225"/>
      <c r="ES221" s="225"/>
      <c r="ET221" s="243"/>
      <c r="EU221" s="227"/>
      <c r="EV221" s="227"/>
      <c r="EW221" s="228"/>
      <c r="EX221" s="228"/>
      <c r="FA221" s="225"/>
      <c r="FB221" s="225"/>
      <c r="FC221" s="243"/>
      <c r="FD221" s="227"/>
      <c r="FE221" s="227"/>
      <c r="FF221" s="228"/>
      <c r="FG221" s="228"/>
      <c r="FJ221" s="225"/>
      <c r="FK221" s="225"/>
      <c r="FL221" s="243"/>
      <c r="FM221" s="227"/>
      <c r="FN221" s="227"/>
      <c r="FO221" s="228"/>
      <c r="FP221" s="228"/>
      <c r="FS221" s="225"/>
      <c r="FT221" s="225"/>
      <c r="FU221" s="243"/>
      <c r="FV221" s="227"/>
      <c r="FW221" s="227"/>
      <c r="FX221" s="228"/>
      <c r="FY221" s="228"/>
      <c r="GB221" s="225"/>
      <c r="GC221" s="225"/>
      <c r="GD221" s="243"/>
      <c r="GE221" s="227"/>
      <c r="GF221" s="227"/>
      <c r="GG221" s="228"/>
      <c r="GH221" s="228"/>
      <c r="GK221" s="225"/>
      <c r="GL221" s="225"/>
      <c r="GM221" s="243"/>
      <c r="GN221" s="227"/>
      <c r="GO221" s="227"/>
      <c r="GP221" s="228"/>
      <c r="GQ221" s="228"/>
      <c r="GT221" s="225"/>
      <c r="GU221" s="225"/>
      <c r="GV221" s="243"/>
      <c r="GW221" s="227"/>
      <c r="GX221" s="227"/>
      <c r="GY221" s="228"/>
      <c r="GZ221" s="228"/>
      <c r="HC221" s="225"/>
      <c r="HD221" s="225"/>
      <c r="HE221" s="243"/>
      <c r="HF221" s="227"/>
      <c r="HG221" s="227"/>
      <c r="HH221" s="228"/>
      <c r="HI221" s="228"/>
    </row>
    <row r="222" spans="4:217" ht="14" hidden="1" outlineLevel="1">
      <c r="D222" s="225"/>
      <c r="E222" s="225"/>
      <c r="F222" s="247" t="s">
        <v>136</v>
      </c>
      <c r="G222" s="248" t="s">
        <v>451</v>
      </c>
      <c r="H222" s="248" t="s">
        <v>146</v>
      </c>
      <c r="I222" s="248" t="s">
        <v>142</v>
      </c>
      <c r="J222" s="248" t="s">
        <v>452</v>
      </c>
      <c r="M222" s="225"/>
      <c r="N222" s="225"/>
      <c r="O222" s="247" t="s">
        <v>136</v>
      </c>
      <c r="P222" s="248" t="s">
        <v>451</v>
      </c>
      <c r="Q222" s="248" t="s">
        <v>146</v>
      </c>
      <c r="R222" s="248" t="s">
        <v>142</v>
      </c>
      <c r="S222" s="248" t="s">
        <v>452</v>
      </c>
      <c r="V222" s="225"/>
      <c r="W222" s="225"/>
      <c r="X222" s="247" t="s">
        <v>136</v>
      </c>
      <c r="Y222" s="248" t="s">
        <v>451</v>
      </c>
      <c r="Z222" s="248" t="s">
        <v>146</v>
      </c>
      <c r="AA222" s="248" t="s">
        <v>142</v>
      </c>
      <c r="AB222" s="248" t="s">
        <v>452</v>
      </c>
      <c r="AE222" s="225"/>
      <c r="AF222" s="225"/>
      <c r="AG222" s="247" t="s">
        <v>136</v>
      </c>
      <c r="AH222" s="248" t="s">
        <v>451</v>
      </c>
      <c r="AI222" s="248" t="s">
        <v>146</v>
      </c>
      <c r="AJ222" s="248" t="s">
        <v>142</v>
      </c>
      <c r="AK222" s="248" t="s">
        <v>452</v>
      </c>
      <c r="AN222" s="225"/>
      <c r="AO222" s="225"/>
      <c r="AP222" s="247" t="s">
        <v>136</v>
      </c>
      <c r="AQ222" s="248" t="s">
        <v>451</v>
      </c>
      <c r="AR222" s="248" t="s">
        <v>146</v>
      </c>
      <c r="AS222" s="248" t="s">
        <v>142</v>
      </c>
      <c r="AT222" s="248" t="s">
        <v>452</v>
      </c>
      <c r="AW222" s="225"/>
      <c r="AX222" s="225"/>
      <c r="AY222" s="247" t="s">
        <v>136</v>
      </c>
      <c r="AZ222" s="248" t="s">
        <v>451</v>
      </c>
      <c r="BA222" s="248" t="s">
        <v>146</v>
      </c>
      <c r="BB222" s="248" t="s">
        <v>142</v>
      </c>
      <c r="BC222" s="248" t="s">
        <v>452</v>
      </c>
      <c r="BF222" s="225"/>
      <c r="BG222" s="225"/>
      <c r="BH222" s="247" t="s">
        <v>136</v>
      </c>
      <c r="BI222" s="248" t="s">
        <v>451</v>
      </c>
      <c r="BJ222" s="248" t="s">
        <v>146</v>
      </c>
      <c r="BK222" s="248" t="s">
        <v>142</v>
      </c>
      <c r="BL222" s="248" t="s">
        <v>452</v>
      </c>
      <c r="BO222" s="225"/>
      <c r="BP222" s="225"/>
      <c r="BQ222" s="247" t="s">
        <v>136</v>
      </c>
      <c r="BR222" s="248" t="s">
        <v>451</v>
      </c>
      <c r="BS222" s="248" t="s">
        <v>146</v>
      </c>
      <c r="BT222" s="248" t="s">
        <v>142</v>
      </c>
      <c r="BU222" s="248" t="s">
        <v>452</v>
      </c>
      <c r="BX222" s="225"/>
      <c r="BY222" s="225"/>
      <c r="BZ222" s="247" t="s">
        <v>136</v>
      </c>
      <c r="CA222" s="248" t="s">
        <v>451</v>
      </c>
      <c r="CB222" s="248" t="s">
        <v>146</v>
      </c>
      <c r="CC222" s="248" t="s">
        <v>142</v>
      </c>
      <c r="CD222" s="248" t="s">
        <v>452</v>
      </c>
      <c r="CG222" s="225"/>
      <c r="CH222" s="225"/>
      <c r="CI222" s="247" t="s">
        <v>136</v>
      </c>
      <c r="CJ222" s="248" t="s">
        <v>451</v>
      </c>
      <c r="CK222" s="248" t="s">
        <v>146</v>
      </c>
      <c r="CL222" s="248" t="s">
        <v>142</v>
      </c>
      <c r="CM222" s="248" t="s">
        <v>452</v>
      </c>
      <c r="CP222" s="225"/>
      <c r="CQ222" s="225"/>
      <c r="CR222" s="247" t="s">
        <v>136</v>
      </c>
      <c r="CS222" s="248" t="s">
        <v>451</v>
      </c>
      <c r="CT222" s="248" t="s">
        <v>146</v>
      </c>
      <c r="CU222" s="248" t="s">
        <v>142</v>
      </c>
      <c r="CV222" s="248" t="s">
        <v>452</v>
      </c>
      <c r="CY222" s="225"/>
      <c r="CZ222" s="225"/>
      <c r="DA222" s="247" t="s">
        <v>136</v>
      </c>
      <c r="DB222" s="248" t="s">
        <v>451</v>
      </c>
      <c r="DC222" s="248" t="s">
        <v>146</v>
      </c>
      <c r="DD222" s="248" t="s">
        <v>142</v>
      </c>
      <c r="DE222" s="248" t="s">
        <v>452</v>
      </c>
      <c r="DH222" s="225"/>
      <c r="DI222" s="225"/>
      <c r="DJ222" s="247" t="s">
        <v>136</v>
      </c>
      <c r="DK222" s="248" t="s">
        <v>451</v>
      </c>
      <c r="DL222" s="248" t="s">
        <v>146</v>
      </c>
      <c r="DM222" s="248" t="s">
        <v>142</v>
      </c>
      <c r="DN222" s="248" t="s">
        <v>452</v>
      </c>
      <c r="DQ222" s="225"/>
      <c r="DR222" s="225"/>
      <c r="DS222" s="247" t="s">
        <v>136</v>
      </c>
      <c r="DT222" s="248" t="s">
        <v>451</v>
      </c>
      <c r="DU222" s="248" t="s">
        <v>146</v>
      </c>
      <c r="DV222" s="248" t="s">
        <v>142</v>
      </c>
      <c r="DW222" s="248" t="s">
        <v>452</v>
      </c>
      <c r="DZ222" s="225"/>
      <c r="EA222" s="225"/>
      <c r="EB222" s="247" t="s">
        <v>136</v>
      </c>
      <c r="EC222" s="248" t="s">
        <v>451</v>
      </c>
      <c r="ED222" s="248" t="s">
        <v>146</v>
      </c>
      <c r="EE222" s="248" t="s">
        <v>142</v>
      </c>
      <c r="EF222" s="248" t="s">
        <v>452</v>
      </c>
      <c r="EI222" s="225"/>
      <c r="EJ222" s="225"/>
      <c r="EK222" s="247" t="s">
        <v>136</v>
      </c>
      <c r="EL222" s="248" t="s">
        <v>451</v>
      </c>
      <c r="EM222" s="248" t="s">
        <v>146</v>
      </c>
      <c r="EN222" s="248" t="s">
        <v>142</v>
      </c>
      <c r="EO222" s="248" t="s">
        <v>452</v>
      </c>
      <c r="ER222" s="225"/>
      <c r="ES222" s="225"/>
      <c r="ET222" s="247" t="s">
        <v>136</v>
      </c>
      <c r="EU222" s="248" t="s">
        <v>451</v>
      </c>
      <c r="EV222" s="248" t="s">
        <v>146</v>
      </c>
      <c r="EW222" s="248" t="s">
        <v>142</v>
      </c>
      <c r="EX222" s="248" t="s">
        <v>452</v>
      </c>
      <c r="FA222" s="225"/>
      <c r="FB222" s="225"/>
      <c r="FC222" s="247" t="s">
        <v>136</v>
      </c>
      <c r="FD222" s="248" t="s">
        <v>451</v>
      </c>
      <c r="FE222" s="248" t="s">
        <v>146</v>
      </c>
      <c r="FF222" s="248" t="s">
        <v>142</v>
      </c>
      <c r="FG222" s="248" t="s">
        <v>452</v>
      </c>
      <c r="FJ222" s="225"/>
      <c r="FK222" s="225"/>
      <c r="FL222" s="247" t="s">
        <v>136</v>
      </c>
      <c r="FM222" s="248" t="s">
        <v>451</v>
      </c>
      <c r="FN222" s="248" t="s">
        <v>146</v>
      </c>
      <c r="FO222" s="248" t="s">
        <v>142</v>
      </c>
      <c r="FP222" s="248" t="s">
        <v>452</v>
      </c>
      <c r="FS222" s="225"/>
      <c r="FT222" s="225"/>
      <c r="FU222" s="247" t="s">
        <v>136</v>
      </c>
      <c r="FV222" s="248" t="s">
        <v>451</v>
      </c>
      <c r="FW222" s="248" t="s">
        <v>146</v>
      </c>
      <c r="FX222" s="248" t="s">
        <v>142</v>
      </c>
      <c r="FY222" s="248" t="s">
        <v>452</v>
      </c>
      <c r="GB222" s="225"/>
      <c r="GC222" s="225"/>
      <c r="GD222" s="247" t="s">
        <v>136</v>
      </c>
      <c r="GE222" s="248" t="s">
        <v>451</v>
      </c>
      <c r="GF222" s="248" t="s">
        <v>146</v>
      </c>
      <c r="GG222" s="248" t="s">
        <v>142</v>
      </c>
      <c r="GH222" s="248" t="s">
        <v>452</v>
      </c>
      <c r="GK222" s="225"/>
      <c r="GL222" s="225"/>
      <c r="GM222" s="247" t="s">
        <v>136</v>
      </c>
      <c r="GN222" s="248" t="s">
        <v>451</v>
      </c>
      <c r="GO222" s="248" t="s">
        <v>146</v>
      </c>
      <c r="GP222" s="248" t="s">
        <v>142</v>
      </c>
      <c r="GQ222" s="248" t="s">
        <v>452</v>
      </c>
      <c r="GT222" s="225"/>
      <c r="GU222" s="225"/>
      <c r="GV222" s="247" t="s">
        <v>136</v>
      </c>
      <c r="GW222" s="248" t="s">
        <v>451</v>
      </c>
      <c r="GX222" s="248" t="s">
        <v>146</v>
      </c>
      <c r="GY222" s="248" t="s">
        <v>142</v>
      </c>
      <c r="GZ222" s="248" t="s">
        <v>452</v>
      </c>
      <c r="HC222" s="225"/>
      <c r="HD222" s="225"/>
      <c r="HE222" s="247" t="s">
        <v>136</v>
      </c>
      <c r="HF222" s="248" t="s">
        <v>451</v>
      </c>
      <c r="HG222" s="248" t="s">
        <v>146</v>
      </c>
      <c r="HH222" s="248" t="s">
        <v>142</v>
      </c>
      <c r="HI222" s="248" t="s">
        <v>452</v>
      </c>
    </row>
    <row r="223" spans="4:217" ht="14" hidden="1" outlineLevel="1">
      <c r="D223" s="225"/>
      <c r="E223" s="225"/>
      <c r="F223" s="244"/>
      <c r="G223" s="245"/>
      <c r="H223" s="245"/>
      <c r="I223" s="246"/>
      <c r="J223" s="246" t="str">
        <f>IF(SUMPRODUCT((G223:G227)*(H223:H227))=0,"",SUMPRODUCT((G223:G227)*(H223:H227)))</f>
        <v/>
      </c>
      <c r="M223" s="225"/>
      <c r="N223" s="225"/>
      <c r="O223" s="244"/>
      <c r="P223" s="245"/>
      <c r="Q223" s="245"/>
      <c r="R223" s="246"/>
      <c r="S223" s="246" t="str">
        <f>IF(SUMPRODUCT((P223:P227)*(Q223:Q227))=0,"",SUMPRODUCT((P223:P227)*(Q223:Q227)))</f>
        <v/>
      </c>
      <c r="V223" s="225"/>
      <c r="W223" s="225"/>
      <c r="X223" s="244"/>
      <c r="Y223" s="245"/>
      <c r="Z223" s="245"/>
      <c r="AA223" s="246"/>
      <c r="AB223" s="246" t="str">
        <f>IF(SUMPRODUCT((Y223:Y227)*(Z223:Z227))=0,"",SUMPRODUCT((Y223:Y227)*(Z223:Z227)))</f>
        <v/>
      </c>
      <c r="AE223" s="225"/>
      <c r="AF223" s="225"/>
      <c r="AG223" s="244"/>
      <c r="AH223" s="245"/>
      <c r="AI223" s="245"/>
      <c r="AJ223" s="246"/>
      <c r="AK223" s="246" t="str">
        <f>IF(SUMPRODUCT((AH223:AH227)*(AI223:AI227))=0,"",SUMPRODUCT((AH223:AH227)*(AI223:AI227)))</f>
        <v/>
      </c>
      <c r="AN223" s="225"/>
      <c r="AO223" s="225"/>
      <c r="AP223" s="244"/>
      <c r="AQ223" s="245"/>
      <c r="AR223" s="245"/>
      <c r="AS223" s="246"/>
      <c r="AT223" s="246" t="str">
        <f>IF(SUMPRODUCT((AQ223:AQ227)*(AR223:AR227))=0,"",SUMPRODUCT((AQ223:AQ227)*(AR223:AR227)))</f>
        <v/>
      </c>
      <c r="AW223" s="225"/>
      <c r="AX223" s="225"/>
      <c r="AY223" s="244"/>
      <c r="AZ223" s="245"/>
      <c r="BA223" s="245"/>
      <c r="BB223" s="246"/>
      <c r="BC223" s="246" t="str">
        <f>IF(SUMPRODUCT((AZ223:AZ227)*(BA223:BA227))=0,"",SUMPRODUCT((AZ223:AZ227)*(BA223:BA227)))</f>
        <v/>
      </c>
      <c r="BF223" s="225"/>
      <c r="BG223" s="225"/>
      <c r="BH223" s="244"/>
      <c r="BI223" s="245"/>
      <c r="BJ223" s="245"/>
      <c r="BK223" s="246"/>
      <c r="BL223" s="246" t="str">
        <f>IF(SUMPRODUCT((BI223:BI227)*(BJ223:BJ227))=0,"",SUMPRODUCT((BI223:BI227)*(BJ223:BJ227)))</f>
        <v/>
      </c>
      <c r="BO223" s="225"/>
      <c r="BP223" s="225"/>
      <c r="BQ223" s="244"/>
      <c r="BR223" s="245"/>
      <c r="BS223" s="245"/>
      <c r="BT223" s="246"/>
      <c r="BU223" s="246" t="str">
        <f>IF(SUMPRODUCT((BR223:BR227)*(BS223:BS227))=0,"",SUMPRODUCT((BR223:BR227)*(BS223:BS227)))</f>
        <v/>
      </c>
      <c r="BX223" s="225"/>
      <c r="BY223" s="225"/>
      <c r="BZ223" s="244"/>
      <c r="CA223" s="245"/>
      <c r="CB223" s="245"/>
      <c r="CC223" s="246"/>
      <c r="CD223" s="246" t="str">
        <f>IF(SUMPRODUCT((CA223:CA227)*(CB223:CB227))=0,"",SUMPRODUCT((CA223:CA227)*(CB223:CB227)))</f>
        <v/>
      </c>
      <c r="CG223" s="225"/>
      <c r="CH223" s="225"/>
      <c r="CI223" s="244"/>
      <c r="CJ223" s="245"/>
      <c r="CK223" s="245"/>
      <c r="CL223" s="246"/>
      <c r="CM223" s="246" t="str">
        <f>IF(SUMPRODUCT((CJ223:CJ227)*(CK223:CK227))=0,"",SUMPRODUCT((CJ223:CJ227)*(CK223:CK227)))</f>
        <v/>
      </c>
      <c r="CP223" s="225"/>
      <c r="CQ223" s="225"/>
      <c r="CR223" s="244"/>
      <c r="CS223" s="245"/>
      <c r="CT223" s="245"/>
      <c r="CU223" s="246"/>
      <c r="CV223" s="246" t="str">
        <f>IF(SUMPRODUCT((CS223:CS227)*(CT223:CT227))=0,"",SUMPRODUCT((CS223:CS227)*(CT223:CT227)))</f>
        <v/>
      </c>
      <c r="CY223" s="225"/>
      <c r="CZ223" s="225"/>
      <c r="DA223" s="244"/>
      <c r="DB223" s="245"/>
      <c r="DC223" s="245"/>
      <c r="DD223" s="246"/>
      <c r="DE223" s="246" t="str">
        <f>IF(SUMPRODUCT((DB223:DB227)*(DC223:DC227))=0,"",SUMPRODUCT((DB223:DB227)*(DC223:DC227)))</f>
        <v/>
      </c>
      <c r="DH223" s="225"/>
      <c r="DI223" s="225"/>
      <c r="DJ223" s="244"/>
      <c r="DK223" s="245"/>
      <c r="DL223" s="245"/>
      <c r="DM223" s="246"/>
      <c r="DN223" s="246" t="str">
        <f>IF(SUMPRODUCT((DK223:DK227)*(DL223:DL227))=0,"",SUMPRODUCT((DK223:DK227)*(DL223:DL227)))</f>
        <v/>
      </c>
      <c r="DQ223" s="225"/>
      <c r="DR223" s="225"/>
      <c r="DS223" s="244"/>
      <c r="DT223" s="245"/>
      <c r="DU223" s="245"/>
      <c r="DV223" s="246"/>
      <c r="DW223" s="246" t="str">
        <f>IF(SUMPRODUCT((DT223:DT227)*(DU223:DU227))=0,"",SUMPRODUCT((DT223:DT227)*(DU223:DU227)))</f>
        <v/>
      </c>
      <c r="DZ223" s="225"/>
      <c r="EA223" s="225"/>
      <c r="EB223" s="244"/>
      <c r="EC223" s="245"/>
      <c r="ED223" s="245"/>
      <c r="EE223" s="246"/>
      <c r="EF223" s="246" t="str">
        <f>IF(SUMPRODUCT((EC223:EC227)*(ED223:ED227))=0,"",SUMPRODUCT((EC223:EC227)*(ED223:ED227)))</f>
        <v/>
      </c>
      <c r="EI223" s="225"/>
      <c r="EJ223" s="225"/>
      <c r="EK223" s="244"/>
      <c r="EL223" s="245"/>
      <c r="EM223" s="245"/>
      <c r="EN223" s="246"/>
      <c r="EO223" s="246" t="str">
        <f>IF(SUMPRODUCT((EL223:EL227)*(EM223:EM227))=0,"",SUMPRODUCT((EL223:EL227)*(EM223:EM227)))</f>
        <v/>
      </c>
      <c r="ER223" s="225"/>
      <c r="ES223" s="225"/>
      <c r="ET223" s="244"/>
      <c r="EU223" s="245"/>
      <c r="EV223" s="245"/>
      <c r="EW223" s="246"/>
      <c r="EX223" s="246" t="str">
        <f>IF(SUMPRODUCT((EU223:EU227)*(EV223:EV227))=0,"",SUMPRODUCT((EU223:EU227)*(EV223:EV227)))</f>
        <v/>
      </c>
      <c r="FA223" s="225"/>
      <c r="FB223" s="225"/>
      <c r="FC223" s="244"/>
      <c r="FD223" s="245"/>
      <c r="FE223" s="245"/>
      <c r="FF223" s="246"/>
      <c r="FG223" s="246" t="str">
        <f>IF(SUMPRODUCT((FD223:FD227)*(FE223:FE227))=0,"",SUMPRODUCT((FD223:FD227)*(FE223:FE227)))</f>
        <v/>
      </c>
      <c r="FJ223" s="225"/>
      <c r="FK223" s="225"/>
      <c r="FL223" s="244"/>
      <c r="FM223" s="245"/>
      <c r="FN223" s="245"/>
      <c r="FO223" s="246"/>
      <c r="FP223" s="246" t="str">
        <f>IF(SUMPRODUCT((FM223:FM227)*(FN223:FN227))=0,"",SUMPRODUCT((FM223:FM227)*(FN223:FN227)))</f>
        <v/>
      </c>
      <c r="FS223" s="225"/>
      <c r="FT223" s="225"/>
      <c r="FU223" s="244"/>
      <c r="FV223" s="245"/>
      <c r="FW223" s="245"/>
      <c r="FX223" s="246"/>
      <c r="FY223" s="246" t="str">
        <f>IF(SUMPRODUCT((FV223:FV227)*(FW223:FW227))=0,"",SUMPRODUCT((FV223:FV227)*(FW223:FW227)))</f>
        <v/>
      </c>
      <c r="GB223" s="225"/>
      <c r="GC223" s="225"/>
      <c r="GD223" s="244"/>
      <c r="GE223" s="245"/>
      <c r="GF223" s="245"/>
      <c r="GG223" s="246"/>
      <c r="GH223" s="246" t="str">
        <f>IF(SUMPRODUCT((GE223:GE227)*(GF223:GF227))=0,"",SUMPRODUCT((GE223:GE227)*(GF223:GF227)))</f>
        <v/>
      </c>
      <c r="GK223" s="225"/>
      <c r="GL223" s="225"/>
      <c r="GM223" s="244"/>
      <c r="GN223" s="245"/>
      <c r="GO223" s="245"/>
      <c r="GP223" s="246"/>
      <c r="GQ223" s="246" t="str">
        <f>IF(SUMPRODUCT((GN223:GN227)*(GO223:GO227))=0,"",SUMPRODUCT((GN223:GN227)*(GO223:GO227)))</f>
        <v/>
      </c>
      <c r="GT223" s="225"/>
      <c r="GU223" s="225"/>
      <c r="GV223" s="244"/>
      <c r="GW223" s="245"/>
      <c r="GX223" s="245"/>
      <c r="GY223" s="246"/>
      <c r="GZ223" s="246" t="str">
        <f>IF(SUMPRODUCT((GW223:GW227)*(GX223:GX227))=0,"",SUMPRODUCT((GW223:GW227)*(GX223:GX227)))</f>
        <v/>
      </c>
      <c r="HC223" s="225"/>
      <c r="HD223" s="225"/>
      <c r="HE223" s="244"/>
      <c r="HF223" s="245"/>
      <c r="HG223" s="245"/>
      <c r="HH223" s="246"/>
      <c r="HI223" s="246" t="str">
        <f>IF(SUMPRODUCT((HF223:HF227)*(HG223:HG227))=0,"",SUMPRODUCT((HF223:HF227)*(HG223:HG227)))</f>
        <v/>
      </c>
    </row>
    <row r="224" spans="4:217" ht="14" hidden="1" outlineLevel="2">
      <c r="D224" s="225"/>
      <c r="E224" s="225"/>
      <c r="F224" s="231"/>
      <c r="G224" s="232"/>
      <c r="H224" s="232"/>
      <c r="I224" s="233"/>
      <c r="J224" s="246" t="str">
        <f>IF(SUMPRODUCT((G223:G227)*(H223:H227))=0,"",SUMPRODUCT((G223:G227)*(H223:H227)))</f>
        <v/>
      </c>
      <c r="M224" s="225"/>
      <c r="N224" s="225"/>
      <c r="O224" s="231"/>
      <c r="P224" s="232"/>
      <c r="Q224" s="232"/>
      <c r="R224" s="233"/>
      <c r="S224" s="246" t="str">
        <f>IF(SUMPRODUCT((P223:P227)*(Q223:Q227))=0,"",SUMPRODUCT((P223:P227)*(Q223:Q227)))</f>
        <v/>
      </c>
      <c r="V224" s="225"/>
      <c r="W224" s="225"/>
      <c r="X224" s="231"/>
      <c r="Y224" s="232"/>
      <c r="Z224" s="232"/>
      <c r="AA224" s="233"/>
      <c r="AB224" s="246" t="str">
        <f>IF(SUMPRODUCT((Y223:Y227)*(Z223:Z227))=0,"",SUMPRODUCT((Y223:Y227)*(Z223:Z227)))</f>
        <v/>
      </c>
      <c r="AE224" s="225"/>
      <c r="AF224" s="225"/>
      <c r="AG224" s="231"/>
      <c r="AH224" s="232"/>
      <c r="AI224" s="232"/>
      <c r="AJ224" s="233"/>
      <c r="AK224" s="246" t="str">
        <f>IF(SUMPRODUCT((AH223:AH227)*(AI223:AI227))=0,"",SUMPRODUCT((AH223:AH227)*(AI223:AI227)))</f>
        <v/>
      </c>
      <c r="AN224" s="225"/>
      <c r="AO224" s="225"/>
      <c r="AP224" s="231"/>
      <c r="AQ224" s="232"/>
      <c r="AR224" s="232"/>
      <c r="AS224" s="233"/>
      <c r="AT224" s="246" t="str">
        <f>IF(SUMPRODUCT((AQ223:AQ227)*(AR223:AR227))=0,"",SUMPRODUCT((AQ223:AQ227)*(AR223:AR227)))</f>
        <v/>
      </c>
      <c r="AW224" s="225"/>
      <c r="AX224" s="225"/>
      <c r="AY224" s="231"/>
      <c r="AZ224" s="232"/>
      <c r="BA224" s="232"/>
      <c r="BB224" s="233"/>
      <c r="BC224" s="246" t="str">
        <f>IF(SUMPRODUCT((AZ223:AZ227)*(BA223:BA227))=0,"",SUMPRODUCT((AZ223:AZ227)*(BA223:BA227)))</f>
        <v/>
      </c>
      <c r="BF224" s="225"/>
      <c r="BG224" s="225"/>
      <c r="BH224" s="231"/>
      <c r="BI224" s="232"/>
      <c r="BJ224" s="232"/>
      <c r="BK224" s="233"/>
      <c r="BL224" s="246" t="str">
        <f>IF(SUMPRODUCT((BI223:BI227)*(BJ223:BJ227))=0,"",SUMPRODUCT((BI223:BI227)*(BJ223:BJ227)))</f>
        <v/>
      </c>
      <c r="BO224" s="225"/>
      <c r="BP224" s="225"/>
      <c r="BQ224" s="231"/>
      <c r="BR224" s="232"/>
      <c r="BS224" s="232"/>
      <c r="BT224" s="233"/>
      <c r="BU224" s="246" t="str">
        <f>IF(SUMPRODUCT((BR223:BR227)*(BS223:BS227))=0,"",SUMPRODUCT((BR223:BR227)*(BS223:BS227)))</f>
        <v/>
      </c>
      <c r="BX224" s="225"/>
      <c r="BY224" s="225"/>
      <c r="BZ224" s="231"/>
      <c r="CA224" s="232"/>
      <c r="CB224" s="232"/>
      <c r="CC224" s="233"/>
      <c r="CD224" s="246" t="str">
        <f>IF(SUMPRODUCT((CA223:CA227)*(CB223:CB227))=0,"",SUMPRODUCT((CA223:CA227)*(CB223:CB227)))</f>
        <v/>
      </c>
      <c r="CG224" s="225"/>
      <c r="CH224" s="225"/>
      <c r="CI224" s="231"/>
      <c r="CJ224" s="232"/>
      <c r="CK224" s="232"/>
      <c r="CL224" s="233"/>
      <c r="CM224" s="246" t="str">
        <f>IF(SUMPRODUCT((CJ223:CJ227)*(CK223:CK227))=0,"",SUMPRODUCT((CJ223:CJ227)*(CK223:CK227)))</f>
        <v/>
      </c>
      <c r="CP224" s="225"/>
      <c r="CQ224" s="225"/>
      <c r="CR224" s="231"/>
      <c r="CS224" s="232"/>
      <c r="CT224" s="232"/>
      <c r="CU224" s="233"/>
      <c r="CV224" s="246" t="str">
        <f>IF(SUMPRODUCT((CS223:CS227)*(CT223:CT227))=0,"",SUMPRODUCT((CS223:CS227)*(CT223:CT227)))</f>
        <v/>
      </c>
      <c r="CY224" s="225"/>
      <c r="CZ224" s="225"/>
      <c r="DA224" s="231"/>
      <c r="DB224" s="232"/>
      <c r="DC224" s="232"/>
      <c r="DD224" s="233"/>
      <c r="DE224" s="246" t="str">
        <f>IF(SUMPRODUCT((DB223:DB227)*(DC223:DC227))=0,"",SUMPRODUCT((DB223:DB227)*(DC223:DC227)))</f>
        <v/>
      </c>
      <c r="DH224" s="225"/>
      <c r="DI224" s="225"/>
      <c r="DJ224" s="231"/>
      <c r="DK224" s="232"/>
      <c r="DL224" s="232"/>
      <c r="DM224" s="233"/>
      <c r="DN224" s="246" t="str">
        <f>IF(SUMPRODUCT((DK223:DK227)*(DL223:DL227))=0,"",SUMPRODUCT((DK223:DK227)*(DL223:DL227)))</f>
        <v/>
      </c>
      <c r="DQ224" s="225"/>
      <c r="DR224" s="225"/>
      <c r="DS224" s="231"/>
      <c r="DT224" s="232"/>
      <c r="DU224" s="232"/>
      <c r="DV224" s="233"/>
      <c r="DW224" s="246" t="str">
        <f>IF(SUMPRODUCT((DT223:DT227)*(DU223:DU227))=0,"",SUMPRODUCT((DT223:DT227)*(DU223:DU227)))</f>
        <v/>
      </c>
      <c r="DZ224" s="225"/>
      <c r="EA224" s="225"/>
      <c r="EB224" s="231"/>
      <c r="EC224" s="232"/>
      <c r="ED224" s="232"/>
      <c r="EE224" s="233"/>
      <c r="EF224" s="246" t="str">
        <f>IF(SUMPRODUCT((EC223:EC227)*(ED223:ED227))=0,"",SUMPRODUCT((EC223:EC227)*(ED223:ED227)))</f>
        <v/>
      </c>
      <c r="EI224" s="225"/>
      <c r="EJ224" s="225"/>
      <c r="EK224" s="231"/>
      <c r="EL224" s="232"/>
      <c r="EM224" s="232"/>
      <c r="EN224" s="233"/>
      <c r="EO224" s="246" t="str">
        <f>IF(SUMPRODUCT((EL223:EL227)*(EM223:EM227))=0,"",SUMPRODUCT((EL223:EL227)*(EM223:EM227)))</f>
        <v/>
      </c>
      <c r="ER224" s="225"/>
      <c r="ES224" s="225"/>
      <c r="ET224" s="231"/>
      <c r="EU224" s="232"/>
      <c r="EV224" s="232"/>
      <c r="EW224" s="233"/>
      <c r="EX224" s="246" t="str">
        <f>IF(SUMPRODUCT((EU223:EU227)*(EV223:EV227))=0,"",SUMPRODUCT((EU223:EU227)*(EV223:EV227)))</f>
        <v/>
      </c>
      <c r="FA224" s="225"/>
      <c r="FB224" s="225"/>
      <c r="FC224" s="231"/>
      <c r="FD224" s="232"/>
      <c r="FE224" s="232"/>
      <c r="FF224" s="233"/>
      <c r="FG224" s="246" t="str">
        <f>IF(SUMPRODUCT((FD223:FD227)*(FE223:FE227))=0,"",SUMPRODUCT((FD223:FD227)*(FE223:FE227)))</f>
        <v/>
      </c>
      <c r="FJ224" s="225"/>
      <c r="FK224" s="225"/>
      <c r="FL224" s="231"/>
      <c r="FM224" s="232"/>
      <c r="FN224" s="232"/>
      <c r="FO224" s="233"/>
      <c r="FP224" s="246" t="str">
        <f>IF(SUMPRODUCT((FM223:FM227)*(FN223:FN227))=0,"",SUMPRODUCT((FM223:FM227)*(FN223:FN227)))</f>
        <v/>
      </c>
      <c r="FS224" s="225"/>
      <c r="FT224" s="225"/>
      <c r="FU224" s="231"/>
      <c r="FV224" s="232"/>
      <c r="FW224" s="232"/>
      <c r="FX224" s="233"/>
      <c r="FY224" s="246" t="str">
        <f>IF(SUMPRODUCT((FV223:FV227)*(FW223:FW227))=0,"",SUMPRODUCT((FV223:FV227)*(FW223:FW227)))</f>
        <v/>
      </c>
      <c r="GB224" s="225"/>
      <c r="GC224" s="225"/>
      <c r="GD224" s="231"/>
      <c r="GE224" s="232"/>
      <c r="GF224" s="232"/>
      <c r="GG224" s="233"/>
      <c r="GH224" s="246" t="str">
        <f>IF(SUMPRODUCT((GE223:GE227)*(GF223:GF227))=0,"",SUMPRODUCT((GE223:GE227)*(GF223:GF227)))</f>
        <v/>
      </c>
      <c r="GK224" s="225"/>
      <c r="GL224" s="225"/>
      <c r="GM224" s="231"/>
      <c r="GN224" s="232"/>
      <c r="GO224" s="232"/>
      <c r="GP224" s="233"/>
      <c r="GQ224" s="246" t="str">
        <f>IF(SUMPRODUCT((GN223:GN227)*(GO223:GO227))=0,"",SUMPRODUCT((GN223:GN227)*(GO223:GO227)))</f>
        <v/>
      </c>
      <c r="GT224" s="225"/>
      <c r="GU224" s="225"/>
      <c r="GV224" s="231"/>
      <c r="GW224" s="232"/>
      <c r="GX224" s="232"/>
      <c r="GY224" s="233"/>
      <c r="GZ224" s="246" t="str">
        <f>IF(SUMPRODUCT((GW223:GW227)*(GX223:GX227))=0,"",SUMPRODUCT((GW223:GW227)*(GX223:GX227)))</f>
        <v/>
      </c>
      <c r="HC224" s="225"/>
      <c r="HD224" s="225"/>
      <c r="HE224" s="231"/>
      <c r="HF224" s="232"/>
      <c r="HG224" s="232"/>
      <c r="HH224" s="233"/>
      <c r="HI224" s="246" t="str">
        <f>IF(SUMPRODUCT((HF223:HF227)*(HG223:HG227))=0,"",SUMPRODUCT((HF223:HF227)*(HG223:HG227)))</f>
        <v/>
      </c>
    </row>
    <row r="225" spans="4:217" ht="14" hidden="1" outlineLevel="2">
      <c r="D225" s="225"/>
      <c r="E225" s="225"/>
      <c r="F225" s="231"/>
      <c r="G225" s="232"/>
      <c r="H225" s="232"/>
      <c r="I225" s="233"/>
      <c r="J225" s="246" t="str">
        <f>IF(SUMPRODUCT((G223:G227)*(H223:H227))=0,"",SUMPRODUCT((G223:G227)*(H223:H227)))</f>
        <v/>
      </c>
      <c r="M225" s="225"/>
      <c r="N225" s="225"/>
      <c r="O225" s="231"/>
      <c r="P225" s="232"/>
      <c r="Q225" s="232"/>
      <c r="R225" s="233"/>
      <c r="S225" s="246" t="str">
        <f>IF(SUMPRODUCT((P223:P227)*(Q223:Q227))=0,"",SUMPRODUCT((P223:P227)*(Q223:Q227)))</f>
        <v/>
      </c>
      <c r="V225" s="225"/>
      <c r="W225" s="225"/>
      <c r="X225" s="231"/>
      <c r="Y225" s="232"/>
      <c r="Z225" s="232"/>
      <c r="AA225" s="233"/>
      <c r="AB225" s="246" t="str">
        <f>IF(SUMPRODUCT((Y223:Y227)*(Z223:Z227))=0,"",SUMPRODUCT((Y223:Y227)*(Z223:Z227)))</f>
        <v/>
      </c>
      <c r="AE225" s="225"/>
      <c r="AF225" s="225"/>
      <c r="AG225" s="231"/>
      <c r="AH225" s="232"/>
      <c r="AI225" s="232"/>
      <c r="AJ225" s="233"/>
      <c r="AK225" s="246" t="str">
        <f>IF(SUMPRODUCT((AH223:AH227)*(AI223:AI227))=0,"",SUMPRODUCT((AH223:AH227)*(AI223:AI227)))</f>
        <v/>
      </c>
      <c r="AN225" s="225"/>
      <c r="AO225" s="225"/>
      <c r="AP225" s="231"/>
      <c r="AQ225" s="232"/>
      <c r="AR225" s="232"/>
      <c r="AS225" s="233"/>
      <c r="AT225" s="246" t="str">
        <f>IF(SUMPRODUCT((AQ223:AQ227)*(AR223:AR227))=0,"",SUMPRODUCT((AQ223:AQ227)*(AR223:AR227)))</f>
        <v/>
      </c>
      <c r="AW225" s="225"/>
      <c r="AX225" s="225"/>
      <c r="AY225" s="231"/>
      <c r="AZ225" s="232"/>
      <c r="BA225" s="232"/>
      <c r="BB225" s="233"/>
      <c r="BC225" s="246" t="str">
        <f>IF(SUMPRODUCT((AZ223:AZ227)*(BA223:BA227))=0,"",SUMPRODUCT((AZ223:AZ227)*(BA223:BA227)))</f>
        <v/>
      </c>
      <c r="BF225" s="225"/>
      <c r="BG225" s="225"/>
      <c r="BH225" s="231"/>
      <c r="BI225" s="232"/>
      <c r="BJ225" s="232"/>
      <c r="BK225" s="233"/>
      <c r="BL225" s="246" t="str">
        <f>IF(SUMPRODUCT((BI223:BI227)*(BJ223:BJ227))=0,"",SUMPRODUCT((BI223:BI227)*(BJ223:BJ227)))</f>
        <v/>
      </c>
      <c r="BO225" s="225"/>
      <c r="BP225" s="225"/>
      <c r="BQ225" s="231"/>
      <c r="BR225" s="232"/>
      <c r="BS225" s="232"/>
      <c r="BT225" s="233"/>
      <c r="BU225" s="246" t="str">
        <f>IF(SUMPRODUCT((BR223:BR227)*(BS223:BS227))=0,"",SUMPRODUCT((BR223:BR227)*(BS223:BS227)))</f>
        <v/>
      </c>
      <c r="BX225" s="225"/>
      <c r="BY225" s="225"/>
      <c r="BZ225" s="231"/>
      <c r="CA225" s="232"/>
      <c r="CB225" s="232"/>
      <c r="CC225" s="233"/>
      <c r="CD225" s="246" t="str">
        <f>IF(SUMPRODUCT((CA223:CA227)*(CB223:CB227))=0,"",SUMPRODUCT((CA223:CA227)*(CB223:CB227)))</f>
        <v/>
      </c>
      <c r="CG225" s="225"/>
      <c r="CH225" s="225"/>
      <c r="CI225" s="231"/>
      <c r="CJ225" s="232"/>
      <c r="CK225" s="232"/>
      <c r="CL225" s="233"/>
      <c r="CM225" s="246" t="str">
        <f>IF(SUMPRODUCT((CJ223:CJ227)*(CK223:CK227))=0,"",SUMPRODUCT((CJ223:CJ227)*(CK223:CK227)))</f>
        <v/>
      </c>
      <c r="CP225" s="225"/>
      <c r="CQ225" s="225"/>
      <c r="CR225" s="231"/>
      <c r="CS225" s="232"/>
      <c r="CT225" s="232"/>
      <c r="CU225" s="233"/>
      <c r="CV225" s="246" t="str">
        <f>IF(SUMPRODUCT((CS223:CS227)*(CT223:CT227))=0,"",SUMPRODUCT((CS223:CS227)*(CT223:CT227)))</f>
        <v/>
      </c>
      <c r="CY225" s="225"/>
      <c r="CZ225" s="225"/>
      <c r="DA225" s="231"/>
      <c r="DB225" s="232"/>
      <c r="DC225" s="232"/>
      <c r="DD225" s="233"/>
      <c r="DE225" s="246" t="str">
        <f>IF(SUMPRODUCT((DB223:DB227)*(DC223:DC227))=0,"",SUMPRODUCT((DB223:DB227)*(DC223:DC227)))</f>
        <v/>
      </c>
      <c r="DH225" s="225"/>
      <c r="DI225" s="225"/>
      <c r="DJ225" s="231"/>
      <c r="DK225" s="232"/>
      <c r="DL225" s="232"/>
      <c r="DM225" s="233"/>
      <c r="DN225" s="246" t="str">
        <f>IF(SUMPRODUCT((DK223:DK227)*(DL223:DL227))=0,"",SUMPRODUCT((DK223:DK227)*(DL223:DL227)))</f>
        <v/>
      </c>
      <c r="DQ225" s="225"/>
      <c r="DR225" s="225"/>
      <c r="DS225" s="231"/>
      <c r="DT225" s="232"/>
      <c r="DU225" s="232"/>
      <c r="DV225" s="233"/>
      <c r="DW225" s="246" t="str">
        <f>IF(SUMPRODUCT((DT223:DT227)*(DU223:DU227))=0,"",SUMPRODUCT((DT223:DT227)*(DU223:DU227)))</f>
        <v/>
      </c>
      <c r="DZ225" s="225"/>
      <c r="EA225" s="225"/>
      <c r="EB225" s="231"/>
      <c r="EC225" s="232"/>
      <c r="ED225" s="232"/>
      <c r="EE225" s="233"/>
      <c r="EF225" s="246" t="str">
        <f>IF(SUMPRODUCT((EC223:EC227)*(ED223:ED227))=0,"",SUMPRODUCT((EC223:EC227)*(ED223:ED227)))</f>
        <v/>
      </c>
      <c r="EI225" s="225"/>
      <c r="EJ225" s="225"/>
      <c r="EK225" s="231"/>
      <c r="EL225" s="232"/>
      <c r="EM225" s="232"/>
      <c r="EN225" s="233"/>
      <c r="EO225" s="246" t="str">
        <f>IF(SUMPRODUCT((EL223:EL227)*(EM223:EM227))=0,"",SUMPRODUCT((EL223:EL227)*(EM223:EM227)))</f>
        <v/>
      </c>
      <c r="ER225" s="225"/>
      <c r="ES225" s="225"/>
      <c r="ET225" s="231"/>
      <c r="EU225" s="232"/>
      <c r="EV225" s="232"/>
      <c r="EW225" s="233"/>
      <c r="EX225" s="246" t="str">
        <f>IF(SUMPRODUCT((EU223:EU227)*(EV223:EV227))=0,"",SUMPRODUCT((EU223:EU227)*(EV223:EV227)))</f>
        <v/>
      </c>
      <c r="FA225" s="225"/>
      <c r="FB225" s="225"/>
      <c r="FC225" s="231"/>
      <c r="FD225" s="232"/>
      <c r="FE225" s="232"/>
      <c r="FF225" s="233"/>
      <c r="FG225" s="246" t="str">
        <f>IF(SUMPRODUCT((FD223:FD227)*(FE223:FE227))=0,"",SUMPRODUCT((FD223:FD227)*(FE223:FE227)))</f>
        <v/>
      </c>
      <c r="FJ225" s="225"/>
      <c r="FK225" s="225"/>
      <c r="FL225" s="231"/>
      <c r="FM225" s="232"/>
      <c r="FN225" s="232"/>
      <c r="FO225" s="233"/>
      <c r="FP225" s="246" t="str">
        <f>IF(SUMPRODUCT((FM223:FM227)*(FN223:FN227))=0,"",SUMPRODUCT((FM223:FM227)*(FN223:FN227)))</f>
        <v/>
      </c>
      <c r="FS225" s="225"/>
      <c r="FT225" s="225"/>
      <c r="FU225" s="231"/>
      <c r="FV225" s="232"/>
      <c r="FW225" s="232"/>
      <c r="FX225" s="233"/>
      <c r="FY225" s="246" t="str">
        <f>IF(SUMPRODUCT((FV223:FV227)*(FW223:FW227))=0,"",SUMPRODUCT((FV223:FV227)*(FW223:FW227)))</f>
        <v/>
      </c>
      <c r="GB225" s="225"/>
      <c r="GC225" s="225"/>
      <c r="GD225" s="231"/>
      <c r="GE225" s="232"/>
      <c r="GF225" s="232"/>
      <c r="GG225" s="233"/>
      <c r="GH225" s="246" t="str">
        <f>IF(SUMPRODUCT((GE223:GE227)*(GF223:GF227))=0,"",SUMPRODUCT((GE223:GE227)*(GF223:GF227)))</f>
        <v/>
      </c>
      <c r="GK225" s="225"/>
      <c r="GL225" s="225"/>
      <c r="GM225" s="231"/>
      <c r="GN225" s="232"/>
      <c r="GO225" s="232"/>
      <c r="GP225" s="233"/>
      <c r="GQ225" s="246" t="str">
        <f>IF(SUMPRODUCT((GN223:GN227)*(GO223:GO227))=0,"",SUMPRODUCT((GN223:GN227)*(GO223:GO227)))</f>
        <v/>
      </c>
      <c r="GT225" s="225"/>
      <c r="GU225" s="225"/>
      <c r="GV225" s="231"/>
      <c r="GW225" s="232"/>
      <c r="GX225" s="232"/>
      <c r="GY225" s="233"/>
      <c r="GZ225" s="246" t="str">
        <f>IF(SUMPRODUCT((GW223:GW227)*(GX223:GX227))=0,"",SUMPRODUCT((GW223:GW227)*(GX223:GX227)))</f>
        <v/>
      </c>
      <c r="HC225" s="225"/>
      <c r="HD225" s="225"/>
      <c r="HE225" s="231"/>
      <c r="HF225" s="232"/>
      <c r="HG225" s="232"/>
      <c r="HH225" s="233"/>
      <c r="HI225" s="246" t="str">
        <f>IF(SUMPRODUCT((HF223:HF227)*(HG223:HG227))=0,"",SUMPRODUCT((HF223:HF227)*(HG223:HG227)))</f>
        <v/>
      </c>
    </row>
    <row r="226" spans="4:217" ht="14" hidden="1" outlineLevel="2">
      <c r="D226" s="225"/>
      <c r="E226" s="225"/>
      <c r="F226" s="231"/>
      <c r="G226" s="232"/>
      <c r="H226" s="232"/>
      <c r="I226" s="233"/>
      <c r="J226" s="246" t="str">
        <f>IF(SUMPRODUCT((G223:G227)*(H223:H227))=0,"",SUMPRODUCT((G223:G227)*(H223:H227)))</f>
        <v/>
      </c>
      <c r="M226" s="225"/>
      <c r="N226" s="225"/>
      <c r="O226" s="231"/>
      <c r="P226" s="232"/>
      <c r="Q226" s="232"/>
      <c r="R226" s="233"/>
      <c r="S226" s="246" t="str">
        <f>IF(SUMPRODUCT((P223:P227)*(Q223:Q227))=0,"",SUMPRODUCT((P223:P227)*(Q223:Q227)))</f>
        <v/>
      </c>
      <c r="V226" s="225"/>
      <c r="W226" s="225"/>
      <c r="X226" s="231"/>
      <c r="Y226" s="232"/>
      <c r="Z226" s="232"/>
      <c r="AA226" s="233"/>
      <c r="AB226" s="246" t="str">
        <f>IF(SUMPRODUCT((Y223:Y227)*(Z223:Z227))=0,"",SUMPRODUCT((Y223:Y227)*(Z223:Z227)))</f>
        <v/>
      </c>
      <c r="AE226" s="225"/>
      <c r="AF226" s="225"/>
      <c r="AG226" s="231"/>
      <c r="AH226" s="232"/>
      <c r="AI226" s="232"/>
      <c r="AJ226" s="233"/>
      <c r="AK226" s="246" t="str">
        <f>IF(SUMPRODUCT((AH223:AH227)*(AI223:AI227))=0,"",SUMPRODUCT((AH223:AH227)*(AI223:AI227)))</f>
        <v/>
      </c>
      <c r="AN226" s="225"/>
      <c r="AO226" s="225"/>
      <c r="AP226" s="231"/>
      <c r="AQ226" s="232"/>
      <c r="AR226" s="232"/>
      <c r="AS226" s="233"/>
      <c r="AT226" s="246" t="str">
        <f>IF(SUMPRODUCT((AQ223:AQ227)*(AR223:AR227))=0,"",SUMPRODUCT((AQ223:AQ227)*(AR223:AR227)))</f>
        <v/>
      </c>
      <c r="AW226" s="225"/>
      <c r="AX226" s="225"/>
      <c r="AY226" s="231"/>
      <c r="AZ226" s="232"/>
      <c r="BA226" s="232"/>
      <c r="BB226" s="233"/>
      <c r="BC226" s="246" t="str">
        <f>IF(SUMPRODUCT((AZ223:AZ227)*(BA223:BA227))=0,"",SUMPRODUCT((AZ223:AZ227)*(BA223:BA227)))</f>
        <v/>
      </c>
      <c r="BF226" s="225"/>
      <c r="BG226" s="225"/>
      <c r="BH226" s="231"/>
      <c r="BI226" s="232"/>
      <c r="BJ226" s="232"/>
      <c r="BK226" s="233"/>
      <c r="BL226" s="246" t="str">
        <f>IF(SUMPRODUCT((BI223:BI227)*(BJ223:BJ227))=0,"",SUMPRODUCT((BI223:BI227)*(BJ223:BJ227)))</f>
        <v/>
      </c>
      <c r="BO226" s="225"/>
      <c r="BP226" s="225"/>
      <c r="BQ226" s="231"/>
      <c r="BR226" s="232"/>
      <c r="BS226" s="232"/>
      <c r="BT226" s="233"/>
      <c r="BU226" s="246" t="str">
        <f>IF(SUMPRODUCT((BR223:BR227)*(BS223:BS227))=0,"",SUMPRODUCT((BR223:BR227)*(BS223:BS227)))</f>
        <v/>
      </c>
      <c r="BX226" s="225"/>
      <c r="BY226" s="225"/>
      <c r="BZ226" s="231"/>
      <c r="CA226" s="232"/>
      <c r="CB226" s="232"/>
      <c r="CC226" s="233"/>
      <c r="CD226" s="246" t="str">
        <f>IF(SUMPRODUCT((CA223:CA227)*(CB223:CB227))=0,"",SUMPRODUCT((CA223:CA227)*(CB223:CB227)))</f>
        <v/>
      </c>
      <c r="CG226" s="225"/>
      <c r="CH226" s="225"/>
      <c r="CI226" s="231"/>
      <c r="CJ226" s="232"/>
      <c r="CK226" s="232"/>
      <c r="CL226" s="233"/>
      <c r="CM226" s="246" t="str">
        <f>IF(SUMPRODUCT((CJ223:CJ227)*(CK223:CK227))=0,"",SUMPRODUCT((CJ223:CJ227)*(CK223:CK227)))</f>
        <v/>
      </c>
      <c r="CP226" s="225"/>
      <c r="CQ226" s="225"/>
      <c r="CR226" s="231"/>
      <c r="CS226" s="232"/>
      <c r="CT226" s="232"/>
      <c r="CU226" s="233"/>
      <c r="CV226" s="246" t="str">
        <f>IF(SUMPRODUCT((CS223:CS227)*(CT223:CT227))=0,"",SUMPRODUCT((CS223:CS227)*(CT223:CT227)))</f>
        <v/>
      </c>
      <c r="CY226" s="225"/>
      <c r="CZ226" s="225"/>
      <c r="DA226" s="231"/>
      <c r="DB226" s="232"/>
      <c r="DC226" s="232"/>
      <c r="DD226" s="233"/>
      <c r="DE226" s="246" t="str">
        <f>IF(SUMPRODUCT((DB223:DB227)*(DC223:DC227))=0,"",SUMPRODUCT((DB223:DB227)*(DC223:DC227)))</f>
        <v/>
      </c>
      <c r="DH226" s="225"/>
      <c r="DI226" s="225"/>
      <c r="DJ226" s="231"/>
      <c r="DK226" s="232"/>
      <c r="DL226" s="232"/>
      <c r="DM226" s="233"/>
      <c r="DN226" s="246" t="str">
        <f>IF(SUMPRODUCT((DK223:DK227)*(DL223:DL227))=0,"",SUMPRODUCT((DK223:DK227)*(DL223:DL227)))</f>
        <v/>
      </c>
      <c r="DQ226" s="225"/>
      <c r="DR226" s="225"/>
      <c r="DS226" s="231"/>
      <c r="DT226" s="232"/>
      <c r="DU226" s="232"/>
      <c r="DV226" s="233"/>
      <c r="DW226" s="246" t="str">
        <f>IF(SUMPRODUCT((DT223:DT227)*(DU223:DU227))=0,"",SUMPRODUCT((DT223:DT227)*(DU223:DU227)))</f>
        <v/>
      </c>
      <c r="DZ226" s="225"/>
      <c r="EA226" s="225"/>
      <c r="EB226" s="231"/>
      <c r="EC226" s="232"/>
      <c r="ED226" s="232"/>
      <c r="EE226" s="233"/>
      <c r="EF226" s="246" t="str">
        <f>IF(SUMPRODUCT((EC223:EC227)*(ED223:ED227))=0,"",SUMPRODUCT((EC223:EC227)*(ED223:ED227)))</f>
        <v/>
      </c>
      <c r="EI226" s="225"/>
      <c r="EJ226" s="225"/>
      <c r="EK226" s="231"/>
      <c r="EL226" s="232"/>
      <c r="EM226" s="232"/>
      <c r="EN226" s="233"/>
      <c r="EO226" s="246" t="str">
        <f>IF(SUMPRODUCT((EL223:EL227)*(EM223:EM227))=0,"",SUMPRODUCT((EL223:EL227)*(EM223:EM227)))</f>
        <v/>
      </c>
      <c r="ER226" s="225"/>
      <c r="ES226" s="225"/>
      <c r="ET226" s="231"/>
      <c r="EU226" s="232"/>
      <c r="EV226" s="232"/>
      <c r="EW226" s="233"/>
      <c r="EX226" s="246" t="str">
        <f>IF(SUMPRODUCT((EU223:EU227)*(EV223:EV227))=0,"",SUMPRODUCT((EU223:EU227)*(EV223:EV227)))</f>
        <v/>
      </c>
      <c r="FA226" s="225"/>
      <c r="FB226" s="225"/>
      <c r="FC226" s="231"/>
      <c r="FD226" s="232"/>
      <c r="FE226" s="232"/>
      <c r="FF226" s="233"/>
      <c r="FG226" s="246" t="str">
        <f>IF(SUMPRODUCT((FD223:FD227)*(FE223:FE227))=0,"",SUMPRODUCT((FD223:FD227)*(FE223:FE227)))</f>
        <v/>
      </c>
      <c r="FJ226" s="225"/>
      <c r="FK226" s="225"/>
      <c r="FL226" s="231"/>
      <c r="FM226" s="232"/>
      <c r="FN226" s="232"/>
      <c r="FO226" s="233"/>
      <c r="FP226" s="246" t="str">
        <f>IF(SUMPRODUCT((FM223:FM227)*(FN223:FN227))=0,"",SUMPRODUCT((FM223:FM227)*(FN223:FN227)))</f>
        <v/>
      </c>
      <c r="FS226" s="225"/>
      <c r="FT226" s="225"/>
      <c r="FU226" s="231"/>
      <c r="FV226" s="232"/>
      <c r="FW226" s="232"/>
      <c r="FX226" s="233"/>
      <c r="FY226" s="246" t="str">
        <f>IF(SUMPRODUCT((FV223:FV227)*(FW223:FW227))=0,"",SUMPRODUCT((FV223:FV227)*(FW223:FW227)))</f>
        <v/>
      </c>
      <c r="GB226" s="225"/>
      <c r="GC226" s="225"/>
      <c r="GD226" s="231"/>
      <c r="GE226" s="232"/>
      <c r="GF226" s="232"/>
      <c r="GG226" s="233"/>
      <c r="GH226" s="246" t="str">
        <f>IF(SUMPRODUCT((GE223:GE227)*(GF223:GF227))=0,"",SUMPRODUCT((GE223:GE227)*(GF223:GF227)))</f>
        <v/>
      </c>
      <c r="GK226" s="225"/>
      <c r="GL226" s="225"/>
      <c r="GM226" s="231"/>
      <c r="GN226" s="232"/>
      <c r="GO226" s="232"/>
      <c r="GP226" s="233"/>
      <c r="GQ226" s="246" t="str">
        <f>IF(SUMPRODUCT((GN223:GN227)*(GO223:GO227))=0,"",SUMPRODUCT((GN223:GN227)*(GO223:GO227)))</f>
        <v/>
      </c>
      <c r="GT226" s="225"/>
      <c r="GU226" s="225"/>
      <c r="GV226" s="231"/>
      <c r="GW226" s="232"/>
      <c r="GX226" s="232"/>
      <c r="GY226" s="233"/>
      <c r="GZ226" s="246" t="str">
        <f>IF(SUMPRODUCT((GW223:GW227)*(GX223:GX227))=0,"",SUMPRODUCT((GW223:GW227)*(GX223:GX227)))</f>
        <v/>
      </c>
      <c r="HC226" s="225"/>
      <c r="HD226" s="225"/>
      <c r="HE226" s="231"/>
      <c r="HF226" s="232"/>
      <c r="HG226" s="232"/>
      <c r="HH226" s="233"/>
      <c r="HI226" s="246" t="str">
        <f>IF(SUMPRODUCT((HF223:HF227)*(HG223:HG227))=0,"",SUMPRODUCT((HF223:HF227)*(HG223:HG227)))</f>
        <v/>
      </c>
    </row>
    <row r="227" spans="4:217" ht="14" hidden="1" outlineLevel="2">
      <c r="D227" s="225"/>
      <c r="E227" s="225"/>
      <c r="F227" s="231"/>
      <c r="G227" s="232"/>
      <c r="H227" s="232"/>
      <c r="I227" s="233"/>
      <c r="J227" s="246" t="str">
        <f>IF(SUMPRODUCT((G223:G227)*(H223:H227))=0,"",SUMPRODUCT((G223:G227)*(H223:H227)))</f>
        <v/>
      </c>
      <c r="M227" s="225"/>
      <c r="N227" s="225"/>
      <c r="O227" s="231"/>
      <c r="P227" s="232"/>
      <c r="Q227" s="232"/>
      <c r="R227" s="233"/>
      <c r="S227" s="246" t="str">
        <f>IF(SUMPRODUCT((P223:P227)*(Q223:Q227))=0,"",SUMPRODUCT((P223:P227)*(Q223:Q227)))</f>
        <v/>
      </c>
      <c r="V227" s="225"/>
      <c r="W227" s="225"/>
      <c r="X227" s="231"/>
      <c r="Y227" s="232"/>
      <c r="Z227" s="232"/>
      <c r="AA227" s="233"/>
      <c r="AB227" s="246" t="str">
        <f>IF(SUMPRODUCT((Y223:Y227)*(Z223:Z227))=0,"",SUMPRODUCT((Y223:Y227)*(Z223:Z227)))</f>
        <v/>
      </c>
      <c r="AE227" s="225"/>
      <c r="AF227" s="225"/>
      <c r="AG227" s="231"/>
      <c r="AH227" s="232"/>
      <c r="AI227" s="232"/>
      <c r="AJ227" s="233"/>
      <c r="AK227" s="246" t="str">
        <f>IF(SUMPRODUCT((AH223:AH227)*(AI223:AI227))=0,"",SUMPRODUCT((AH223:AH227)*(AI223:AI227)))</f>
        <v/>
      </c>
      <c r="AN227" s="225"/>
      <c r="AO227" s="225"/>
      <c r="AP227" s="231"/>
      <c r="AQ227" s="232"/>
      <c r="AR227" s="232"/>
      <c r="AS227" s="233"/>
      <c r="AT227" s="246" t="str">
        <f>IF(SUMPRODUCT((AQ223:AQ227)*(AR223:AR227))=0,"",SUMPRODUCT((AQ223:AQ227)*(AR223:AR227)))</f>
        <v/>
      </c>
      <c r="AW227" s="225"/>
      <c r="AX227" s="225"/>
      <c r="AY227" s="231"/>
      <c r="AZ227" s="232"/>
      <c r="BA227" s="232"/>
      <c r="BB227" s="233"/>
      <c r="BC227" s="246" t="str">
        <f>IF(SUMPRODUCT((AZ223:AZ227)*(BA223:BA227))=0,"",SUMPRODUCT((AZ223:AZ227)*(BA223:BA227)))</f>
        <v/>
      </c>
      <c r="BF227" s="225"/>
      <c r="BG227" s="225"/>
      <c r="BH227" s="231"/>
      <c r="BI227" s="232"/>
      <c r="BJ227" s="232"/>
      <c r="BK227" s="233"/>
      <c r="BL227" s="246" t="str">
        <f>IF(SUMPRODUCT((BI223:BI227)*(BJ223:BJ227))=0,"",SUMPRODUCT((BI223:BI227)*(BJ223:BJ227)))</f>
        <v/>
      </c>
      <c r="BO227" s="225"/>
      <c r="BP227" s="225"/>
      <c r="BQ227" s="231"/>
      <c r="BR227" s="232"/>
      <c r="BS227" s="232"/>
      <c r="BT227" s="233"/>
      <c r="BU227" s="246" t="str">
        <f>IF(SUMPRODUCT((BR223:BR227)*(BS223:BS227))=0,"",SUMPRODUCT((BR223:BR227)*(BS223:BS227)))</f>
        <v/>
      </c>
      <c r="BX227" s="225"/>
      <c r="BY227" s="225"/>
      <c r="BZ227" s="231"/>
      <c r="CA227" s="232"/>
      <c r="CB227" s="232"/>
      <c r="CC227" s="233"/>
      <c r="CD227" s="246" t="str">
        <f>IF(SUMPRODUCT((CA223:CA227)*(CB223:CB227))=0,"",SUMPRODUCT((CA223:CA227)*(CB223:CB227)))</f>
        <v/>
      </c>
      <c r="CG227" s="225"/>
      <c r="CH227" s="225"/>
      <c r="CI227" s="231"/>
      <c r="CJ227" s="232"/>
      <c r="CK227" s="232"/>
      <c r="CL227" s="233"/>
      <c r="CM227" s="246" t="str">
        <f>IF(SUMPRODUCT((CJ223:CJ227)*(CK223:CK227))=0,"",SUMPRODUCT((CJ223:CJ227)*(CK223:CK227)))</f>
        <v/>
      </c>
      <c r="CP227" s="225"/>
      <c r="CQ227" s="225"/>
      <c r="CR227" s="231"/>
      <c r="CS227" s="232"/>
      <c r="CT227" s="232"/>
      <c r="CU227" s="233"/>
      <c r="CV227" s="246" t="str">
        <f>IF(SUMPRODUCT((CS223:CS227)*(CT223:CT227))=0,"",SUMPRODUCT((CS223:CS227)*(CT223:CT227)))</f>
        <v/>
      </c>
      <c r="CY227" s="225"/>
      <c r="CZ227" s="225"/>
      <c r="DA227" s="231"/>
      <c r="DB227" s="232"/>
      <c r="DC227" s="232"/>
      <c r="DD227" s="233"/>
      <c r="DE227" s="246" t="str">
        <f>IF(SUMPRODUCT((DB223:DB227)*(DC223:DC227))=0,"",SUMPRODUCT((DB223:DB227)*(DC223:DC227)))</f>
        <v/>
      </c>
      <c r="DH227" s="225"/>
      <c r="DI227" s="225"/>
      <c r="DJ227" s="231"/>
      <c r="DK227" s="232"/>
      <c r="DL227" s="232"/>
      <c r="DM227" s="233"/>
      <c r="DN227" s="246" t="str">
        <f>IF(SUMPRODUCT((DK223:DK227)*(DL223:DL227))=0,"",SUMPRODUCT((DK223:DK227)*(DL223:DL227)))</f>
        <v/>
      </c>
      <c r="DQ227" s="225"/>
      <c r="DR227" s="225"/>
      <c r="DS227" s="231"/>
      <c r="DT227" s="232"/>
      <c r="DU227" s="232"/>
      <c r="DV227" s="233"/>
      <c r="DW227" s="246" t="str">
        <f>IF(SUMPRODUCT((DT223:DT227)*(DU223:DU227))=0,"",SUMPRODUCT((DT223:DT227)*(DU223:DU227)))</f>
        <v/>
      </c>
      <c r="DZ227" s="225"/>
      <c r="EA227" s="225"/>
      <c r="EB227" s="231"/>
      <c r="EC227" s="232"/>
      <c r="ED227" s="232"/>
      <c r="EE227" s="233"/>
      <c r="EF227" s="246" t="str">
        <f>IF(SUMPRODUCT((EC223:EC227)*(ED223:ED227))=0,"",SUMPRODUCT((EC223:EC227)*(ED223:ED227)))</f>
        <v/>
      </c>
      <c r="EI227" s="225"/>
      <c r="EJ227" s="225"/>
      <c r="EK227" s="231"/>
      <c r="EL227" s="232"/>
      <c r="EM227" s="232"/>
      <c r="EN227" s="233"/>
      <c r="EO227" s="246" t="str">
        <f>IF(SUMPRODUCT((EL223:EL227)*(EM223:EM227))=0,"",SUMPRODUCT((EL223:EL227)*(EM223:EM227)))</f>
        <v/>
      </c>
      <c r="ER227" s="225"/>
      <c r="ES227" s="225"/>
      <c r="ET227" s="231"/>
      <c r="EU227" s="232"/>
      <c r="EV227" s="232"/>
      <c r="EW227" s="233"/>
      <c r="EX227" s="246" t="str">
        <f>IF(SUMPRODUCT((EU223:EU227)*(EV223:EV227))=0,"",SUMPRODUCT((EU223:EU227)*(EV223:EV227)))</f>
        <v/>
      </c>
      <c r="FA227" s="225"/>
      <c r="FB227" s="225"/>
      <c r="FC227" s="231"/>
      <c r="FD227" s="232"/>
      <c r="FE227" s="232"/>
      <c r="FF227" s="233"/>
      <c r="FG227" s="246" t="str">
        <f>IF(SUMPRODUCT((FD223:FD227)*(FE223:FE227))=0,"",SUMPRODUCT((FD223:FD227)*(FE223:FE227)))</f>
        <v/>
      </c>
      <c r="FJ227" s="225"/>
      <c r="FK227" s="225"/>
      <c r="FL227" s="231"/>
      <c r="FM227" s="232"/>
      <c r="FN227" s="232"/>
      <c r="FO227" s="233"/>
      <c r="FP227" s="246" t="str">
        <f>IF(SUMPRODUCT((FM223:FM227)*(FN223:FN227))=0,"",SUMPRODUCT((FM223:FM227)*(FN223:FN227)))</f>
        <v/>
      </c>
      <c r="FS227" s="225"/>
      <c r="FT227" s="225"/>
      <c r="FU227" s="231"/>
      <c r="FV227" s="232"/>
      <c r="FW227" s="232"/>
      <c r="FX227" s="233"/>
      <c r="FY227" s="246" t="str">
        <f>IF(SUMPRODUCT((FV223:FV227)*(FW223:FW227))=0,"",SUMPRODUCT((FV223:FV227)*(FW223:FW227)))</f>
        <v/>
      </c>
      <c r="GB227" s="225"/>
      <c r="GC227" s="225"/>
      <c r="GD227" s="231"/>
      <c r="GE227" s="232"/>
      <c r="GF227" s="232"/>
      <c r="GG227" s="233"/>
      <c r="GH227" s="246" t="str">
        <f>IF(SUMPRODUCT((GE223:GE227)*(GF223:GF227))=0,"",SUMPRODUCT((GE223:GE227)*(GF223:GF227)))</f>
        <v/>
      </c>
      <c r="GK227" s="225"/>
      <c r="GL227" s="225"/>
      <c r="GM227" s="231"/>
      <c r="GN227" s="232"/>
      <c r="GO227" s="232"/>
      <c r="GP227" s="233"/>
      <c r="GQ227" s="246" t="str">
        <f>IF(SUMPRODUCT((GN223:GN227)*(GO223:GO227))=0,"",SUMPRODUCT((GN223:GN227)*(GO223:GO227)))</f>
        <v/>
      </c>
      <c r="GT227" s="225"/>
      <c r="GU227" s="225"/>
      <c r="GV227" s="231"/>
      <c r="GW227" s="232"/>
      <c r="GX227" s="232"/>
      <c r="GY227" s="233"/>
      <c r="GZ227" s="246" t="str">
        <f>IF(SUMPRODUCT((GW223:GW227)*(GX223:GX227))=0,"",SUMPRODUCT((GW223:GW227)*(GX223:GX227)))</f>
        <v/>
      </c>
      <c r="HC227" s="225"/>
      <c r="HD227" s="225"/>
      <c r="HE227" s="231"/>
      <c r="HF227" s="232"/>
      <c r="HG227" s="232"/>
      <c r="HH227" s="233"/>
      <c r="HI227" s="246" t="str">
        <f>IF(SUMPRODUCT((HF223:HF227)*(HG223:HG227))=0,"",SUMPRODUCT((HF223:HF227)*(HG223:HG227)))</f>
        <v/>
      </c>
    </row>
    <row r="228" spans="4:217" ht="14" hidden="1" outlineLevel="1">
      <c r="D228" s="225"/>
      <c r="E228" s="225"/>
      <c r="F228" s="226"/>
      <c r="G228" s="227"/>
      <c r="H228" s="227"/>
      <c r="I228" s="228"/>
      <c r="J228" s="228"/>
      <c r="M228" s="225"/>
      <c r="N228" s="225"/>
      <c r="O228" s="226"/>
      <c r="P228" s="227"/>
      <c r="Q228" s="227"/>
      <c r="R228" s="228"/>
      <c r="S228" s="228"/>
      <c r="V228" s="225"/>
      <c r="W228" s="225"/>
      <c r="X228" s="226"/>
      <c r="Y228" s="227"/>
      <c r="Z228" s="227"/>
      <c r="AA228" s="228"/>
      <c r="AB228" s="228"/>
      <c r="AE228" s="225"/>
      <c r="AF228" s="225"/>
      <c r="AG228" s="226"/>
      <c r="AH228" s="227"/>
      <c r="AI228" s="227"/>
      <c r="AJ228" s="228"/>
      <c r="AK228" s="228"/>
      <c r="AN228" s="225"/>
      <c r="AO228" s="225"/>
      <c r="AP228" s="226"/>
      <c r="AQ228" s="227"/>
      <c r="AR228" s="227"/>
      <c r="AS228" s="228"/>
      <c r="AT228" s="228"/>
      <c r="AW228" s="225"/>
      <c r="AX228" s="225"/>
      <c r="AY228" s="226"/>
      <c r="AZ228" s="227"/>
      <c r="BA228" s="227"/>
      <c r="BB228" s="228"/>
      <c r="BC228" s="228"/>
      <c r="BF228" s="225"/>
      <c r="BG228" s="225"/>
      <c r="BH228" s="226"/>
      <c r="BI228" s="227"/>
      <c r="BJ228" s="227"/>
      <c r="BK228" s="228"/>
      <c r="BL228" s="228"/>
      <c r="BO228" s="225"/>
      <c r="BP228" s="225"/>
      <c r="BQ228" s="226"/>
      <c r="BR228" s="227"/>
      <c r="BS228" s="227"/>
      <c r="BT228" s="228"/>
      <c r="BU228" s="228"/>
      <c r="BX228" s="225"/>
      <c r="BY228" s="225"/>
      <c r="BZ228" s="226"/>
      <c r="CA228" s="227"/>
      <c r="CB228" s="227"/>
      <c r="CC228" s="228"/>
      <c r="CD228" s="228"/>
      <c r="CG228" s="225"/>
      <c r="CH228" s="225"/>
      <c r="CI228" s="226"/>
      <c r="CJ228" s="227"/>
      <c r="CK228" s="227"/>
      <c r="CL228" s="228"/>
      <c r="CM228" s="228"/>
      <c r="CP228" s="225"/>
      <c r="CQ228" s="225"/>
      <c r="CR228" s="226"/>
      <c r="CS228" s="227"/>
      <c r="CT228" s="227"/>
      <c r="CU228" s="228"/>
      <c r="CV228" s="228"/>
      <c r="CY228" s="225"/>
      <c r="CZ228" s="225"/>
      <c r="DA228" s="226"/>
      <c r="DB228" s="227"/>
      <c r="DC228" s="227"/>
      <c r="DD228" s="228"/>
      <c r="DE228" s="228"/>
      <c r="DH228" s="225"/>
      <c r="DI228" s="225"/>
      <c r="DJ228" s="226"/>
      <c r="DK228" s="227"/>
      <c r="DL228" s="227"/>
      <c r="DM228" s="228"/>
      <c r="DN228" s="228"/>
      <c r="DQ228" s="225"/>
      <c r="DR228" s="225"/>
      <c r="DS228" s="226"/>
      <c r="DT228" s="227"/>
      <c r="DU228" s="227"/>
      <c r="DV228" s="228"/>
      <c r="DW228" s="228"/>
      <c r="DZ228" s="225"/>
      <c r="EA228" s="225"/>
      <c r="EB228" s="226"/>
      <c r="EC228" s="227"/>
      <c r="ED228" s="227"/>
      <c r="EE228" s="228"/>
      <c r="EF228" s="228"/>
      <c r="EI228" s="225"/>
      <c r="EJ228" s="225"/>
      <c r="EK228" s="226"/>
      <c r="EL228" s="227"/>
      <c r="EM228" s="227"/>
      <c r="EN228" s="228"/>
      <c r="EO228" s="228"/>
      <c r="ER228" s="225"/>
      <c r="ES228" s="225"/>
      <c r="ET228" s="226"/>
      <c r="EU228" s="227"/>
      <c r="EV228" s="227"/>
      <c r="EW228" s="228"/>
      <c r="EX228" s="228"/>
      <c r="FA228" s="225"/>
      <c r="FB228" s="225"/>
      <c r="FC228" s="226"/>
      <c r="FD228" s="227"/>
      <c r="FE228" s="227"/>
      <c r="FF228" s="228"/>
      <c r="FG228" s="228"/>
      <c r="FJ228" s="225"/>
      <c r="FK228" s="225"/>
      <c r="FL228" s="226"/>
      <c r="FM228" s="227"/>
      <c r="FN228" s="227"/>
      <c r="FO228" s="228"/>
      <c r="FP228" s="228"/>
      <c r="FS228" s="225"/>
      <c r="FT228" s="225"/>
      <c r="FU228" s="226"/>
      <c r="FV228" s="227"/>
      <c r="FW228" s="227"/>
      <c r="FX228" s="228"/>
      <c r="FY228" s="228"/>
      <c r="GB228" s="225"/>
      <c r="GC228" s="225"/>
      <c r="GD228" s="226"/>
      <c r="GE228" s="227"/>
      <c r="GF228" s="227"/>
      <c r="GG228" s="228"/>
      <c r="GH228" s="228"/>
      <c r="GK228" s="225"/>
      <c r="GL228" s="225"/>
      <c r="GM228" s="226"/>
      <c r="GN228" s="227"/>
      <c r="GO228" s="227"/>
      <c r="GP228" s="228"/>
      <c r="GQ228" s="228"/>
      <c r="GT228" s="225"/>
      <c r="GU228" s="225"/>
      <c r="GV228" s="226"/>
      <c r="GW228" s="227"/>
      <c r="GX228" s="227"/>
      <c r="GY228" s="228"/>
      <c r="GZ228" s="228"/>
      <c r="HC228" s="225"/>
      <c r="HD228" s="225"/>
      <c r="HE228" s="226"/>
      <c r="HF228" s="227"/>
      <c r="HG228" s="227"/>
      <c r="HH228" s="228"/>
      <c r="HI228" s="228"/>
    </row>
    <row r="229" spans="4:217" ht="14" hidden="1" outlineLevel="1">
      <c r="D229" s="225"/>
      <c r="E229" s="225"/>
      <c r="F229" s="229" t="s">
        <v>136</v>
      </c>
      <c r="G229" s="230" t="s">
        <v>451</v>
      </c>
      <c r="H229" s="230" t="s">
        <v>146</v>
      </c>
      <c r="I229" s="230" t="s">
        <v>142</v>
      </c>
      <c r="J229" s="230" t="s">
        <v>452</v>
      </c>
      <c r="M229" s="225"/>
      <c r="N229" s="225"/>
      <c r="O229" s="229" t="s">
        <v>136</v>
      </c>
      <c r="P229" s="230" t="s">
        <v>451</v>
      </c>
      <c r="Q229" s="230" t="s">
        <v>146</v>
      </c>
      <c r="R229" s="230" t="s">
        <v>142</v>
      </c>
      <c r="S229" s="230" t="s">
        <v>452</v>
      </c>
      <c r="V229" s="225"/>
      <c r="W229" s="225"/>
      <c r="X229" s="229" t="s">
        <v>136</v>
      </c>
      <c r="Y229" s="230" t="s">
        <v>451</v>
      </c>
      <c r="Z229" s="230" t="s">
        <v>146</v>
      </c>
      <c r="AA229" s="230" t="s">
        <v>142</v>
      </c>
      <c r="AB229" s="230" t="s">
        <v>452</v>
      </c>
      <c r="AE229" s="225"/>
      <c r="AF229" s="225"/>
      <c r="AG229" s="229" t="s">
        <v>136</v>
      </c>
      <c r="AH229" s="230" t="s">
        <v>451</v>
      </c>
      <c r="AI229" s="230" t="s">
        <v>146</v>
      </c>
      <c r="AJ229" s="230" t="s">
        <v>142</v>
      </c>
      <c r="AK229" s="230" t="s">
        <v>452</v>
      </c>
      <c r="AN229" s="225"/>
      <c r="AO229" s="225"/>
      <c r="AP229" s="229" t="s">
        <v>136</v>
      </c>
      <c r="AQ229" s="230" t="s">
        <v>451</v>
      </c>
      <c r="AR229" s="230" t="s">
        <v>146</v>
      </c>
      <c r="AS229" s="230" t="s">
        <v>142</v>
      </c>
      <c r="AT229" s="230" t="s">
        <v>452</v>
      </c>
      <c r="AW229" s="225"/>
      <c r="AX229" s="225"/>
      <c r="AY229" s="229" t="s">
        <v>136</v>
      </c>
      <c r="AZ229" s="230" t="s">
        <v>451</v>
      </c>
      <c r="BA229" s="230" t="s">
        <v>146</v>
      </c>
      <c r="BB229" s="230" t="s">
        <v>142</v>
      </c>
      <c r="BC229" s="230" t="s">
        <v>452</v>
      </c>
      <c r="BF229" s="225"/>
      <c r="BG229" s="225"/>
      <c r="BH229" s="229" t="s">
        <v>136</v>
      </c>
      <c r="BI229" s="230" t="s">
        <v>451</v>
      </c>
      <c r="BJ229" s="230" t="s">
        <v>146</v>
      </c>
      <c r="BK229" s="230" t="s">
        <v>142</v>
      </c>
      <c r="BL229" s="230" t="s">
        <v>452</v>
      </c>
      <c r="BO229" s="225"/>
      <c r="BP229" s="225"/>
      <c r="BQ229" s="229" t="s">
        <v>136</v>
      </c>
      <c r="BR229" s="230" t="s">
        <v>451</v>
      </c>
      <c r="BS229" s="230" t="s">
        <v>146</v>
      </c>
      <c r="BT229" s="230" t="s">
        <v>142</v>
      </c>
      <c r="BU229" s="230" t="s">
        <v>452</v>
      </c>
      <c r="BX229" s="225"/>
      <c r="BY229" s="225"/>
      <c r="BZ229" s="229" t="s">
        <v>136</v>
      </c>
      <c r="CA229" s="230" t="s">
        <v>451</v>
      </c>
      <c r="CB229" s="230" t="s">
        <v>146</v>
      </c>
      <c r="CC229" s="230" t="s">
        <v>142</v>
      </c>
      <c r="CD229" s="230" t="s">
        <v>452</v>
      </c>
      <c r="CG229" s="225"/>
      <c r="CH229" s="225"/>
      <c r="CI229" s="229" t="s">
        <v>136</v>
      </c>
      <c r="CJ229" s="230" t="s">
        <v>451</v>
      </c>
      <c r="CK229" s="230" t="s">
        <v>146</v>
      </c>
      <c r="CL229" s="230" t="s">
        <v>142</v>
      </c>
      <c r="CM229" s="230" t="s">
        <v>452</v>
      </c>
      <c r="CP229" s="225"/>
      <c r="CQ229" s="225"/>
      <c r="CR229" s="229" t="s">
        <v>136</v>
      </c>
      <c r="CS229" s="230" t="s">
        <v>451</v>
      </c>
      <c r="CT229" s="230" t="s">
        <v>146</v>
      </c>
      <c r="CU229" s="230" t="s">
        <v>142</v>
      </c>
      <c r="CV229" s="230" t="s">
        <v>452</v>
      </c>
      <c r="CY229" s="225"/>
      <c r="CZ229" s="225"/>
      <c r="DA229" s="229" t="s">
        <v>136</v>
      </c>
      <c r="DB229" s="230" t="s">
        <v>451</v>
      </c>
      <c r="DC229" s="230" t="s">
        <v>146</v>
      </c>
      <c r="DD229" s="230" t="s">
        <v>142</v>
      </c>
      <c r="DE229" s="230" t="s">
        <v>452</v>
      </c>
      <c r="DH229" s="225"/>
      <c r="DI229" s="225"/>
      <c r="DJ229" s="229" t="s">
        <v>136</v>
      </c>
      <c r="DK229" s="230" t="s">
        <v>451</v>
      </c>
      <c r="DL229" s="230" t="s">
        <v>146</v>
      </c>
      <c r="DM229" s="230" t="s">
        <v>142</v>
      </c>
      <c r="DN229" s="230" t="s">
        <v>452</v>
      </c>
      <c r="DQ229" s="225"/>
      <c r="DR229" s="225"/>
      <c r="DS229" s="229" t="s">
        <v>136</v>
      </c>
      <c r="DT229" s="230" t="s">
        <v>451</v>
      </c>
      <c r="DU229" s="230" t="s">
        <v>146</v>
      </c>
      <c r="DV229" s="230" t="s">
        <v>142</v>
      </c>
      <c r="DW229" s="230" t="s">
        <v>452</v>
      </c>
      <c r="DZ229" s="225"/>
      <c r="EA229" s="225"/>
      <c r="EB229" s="229" t="s">
        <v>136</v>
      </c>
      <c r="EC229" s="230" t="s">
        <v>451</v>
      </c>
      <c r="ED229" s="230" t="s">
        <v>146</v>
      </c>
      <c r="EE229" s="230" t="s">
        <v>142</v>
      </c>
      <c r="EF229" s="230" t="s">
        <v>452</v>
      </c>
      <c r="EI229" s="225"/>
      <c r="EJ229" s="225"/>
      <c r="EK229" s="229" t="s">
        <v>136</v>
      </c>
      <c r="EL229" s="230" t="s">
        <v>451</v>
      </c>
      <c r="EM229" s="230" t="s">
        <v>146</v>
      </c>
      <c r="EN229" s="230" t="s">
        <v>142</v>
      </c>
      <c r="EO229" s="230" t="s">
        <v>452</v>
      </c>
      <c r="ER229" s="225"/>
      <c r="ES229" s="225"/>
      <c r="ET229" s="229" t="s">
        <v>136</v>
      </c>
      <c r="EU229" s="230" t="s">
        <v>451</v>
      </c>
      <c r="EV229" s="230" t="s">
        <v>146</v>
      </c>
      <c r="EW229" s="230" t="s">
        <v>142</v>
      </c>
      <c r="EX229" s="230" t="s">
        <v>452</v>
      </c>
      <c r="FA229" s="225"/>
      <c r="FB229" s="225"/>
      <c r="FC229" s="229" t="s">
        <v>136</v>
      </c>
      <c r="FD229" s="230" t="s">
        <v>451</v>
      </c>
      <c r="FE229" s="230" t="s">
        <v>146</v>
      </c>
      <c r="FF229" s="230" t="s">
        <v>142</v>
      </c>
      <c r="FG229" s="230" t="s">
        <v>452</v>
      </c>
      <c r="FJ229" s="225"/>
      <c r="FK229" s="225"/>
      <c r="FL229" s="229" t="s">
        <v>136</v>
      </c>
      <c r="FM229" s="230" t="s">
        <v>451</v>
      </c>
      <c r="FN229" s="230" t="s">
        <v>146</v>
      </c>
      <c r="FO229" s="230" t="s">
        <v>142</v>
      </c>
      <c r="FP229" s="230" t="s">
        <v>452</v>
      </c>
      <c r="FS229" s="225"/>
      <c r="FT229" s="225"/>
      <c r="FU229" s="229" t="s">
        <v>136</v>
      </c>
      <c r="FV229" s="230" t="s">
        <v>451</v>
      </c>
      <c r="FW229" s="230" t="s">
        <v>146</v>
      </c>
      <c r="FX229" s="230" t="s">
        <v>142</v>
      </c>
      <c r="FY229" s="230" t="s">
        <v>452</v>
      </c>
      <c r="GB229" s="225"/>
      <c r="GC229" s="225"/>
      <c r="GD229" s="229" t="s">
        <v>136</v>
      </c>
      <c r="GE229" s="230" t="s">
        <v>451</v>
      </c>
      <c r="GF229" s="230" t="s">
        <v>146</v>
      </c>
      <c r="GG229" s="230" t="s">
        <v>142</v>
      </c>
      <c r="GH229" s="230" t="s">
        <v>452</v>
      </c>
      <c r="GK229" s="225"/>
      <c r="GL229" s="225"/>
      <c r="GM229" s="229" t="s">
        <v>136</v>
      </c>
      <c r="GN229" s="230" t="s">
        <v>451</v>
      </c>
      <c r="GO229" s="230" t="s">
        <v>146</v>
      </c>
      <c r="GP229" s="230" t="s">
        <v>142</v>
      </c>
      <c r="GQ229" s="230" t="s">
        <v>452</v>
      </c>
      <c r="GT229" s="225"/>
      <c r="GU229" s="225"/>
      <c r="GV229" s="229" t="s">
        <v>136</v>
      </c>
      <c r="GW229" s="230" t="s">
        <v>451</v>
      </c>
      <c r="GX229" s="230" t="s">
        <v>146</v>
      </c>
      <c r="GY229" s="230" t="s">
        <v>142</v>
      </c>
      <c r="GZ229" s="230" t="s">
        <v>452</v>
      </c>
      <c r="HC229" s="225"/>
      <c r="HD229" s="225"/>
      <c r="HE229" s="229" t="s">
        <v>136</v>
      </c>
      <c r="HF229" s="230" t="s">
        <v>451</v>
      </c>
      <c r="HG229" s="230" t="s">
        <v>146</v>
      </c>
      <c r="HH229" s="230" t="s">
        <v>142</v>
      </c>
      <c r="HI229" s="230" t="s">
        <v>452</v>
      </c>
    </row>
    <row r="230" spans="4:217" ht="14" hidden="1" outlineLevel="1">
      <c r="D230" s="225"/>
      <c r="E230" s="225"/>
      <c r="F230" s="244"/>
      <c r="G230" s="245"/>
      <c r="H230" s="245"/>
      <c r="I230" s="246"/>
      <c r="J230" s="246" t="str">
        <f>IF(SUMPRODUCT((G230:G234)*(H230:H234))=0,"",SUMPRODUCT((G230:G234)*(H230:H234)))</f>
        <v/>
      </c>
      <c r="M230" s="225"/>
      <c r="N230" s="225"/>
      <c r="O230" s="244"/>
      <c r="P230" s="245"/>
      <c r="Q230" s="245"/>
      <c r="R230" s="246"/>
      <c r="S230" s="246" t="str">
        <f>IF(SUMPRODUCT((P230:P234)*(Q230:Q234))=0,"",SUMPRODUCT((P230:P234)*(Q230:Q234)))</f>
        <v/>
      </c>
      <c r="V230" s="225"/>
      <c r="W230" s="225"/>
      <c r="X230" s="244"/>
      <c r="Y230" s="245"/>
      <c r="Z230" s="245"/>
      <c r="AA230" s="246"/>
      <c r="AB230" s="246" t="str">
        <f>IF(SUMPRODUCT((Y230:Y234)*(Z230:Z234))=0,"",SUMPRODUCT((Y230:Y234)*(Z230:Z234)))</f>
        <v/>
      </c>
      <c r="AE230" s="225"/>
      <c r="AF230" s="225"/>
      <c r="AG230" s="244"/>
      <c r="AH230" s="245"/>
      <c r="AI230" s="245"/>
      <c r="AJ230" s="246"/>
      <c r="AK230" s="246" t="str">
        <f>IF(SUMPRODUCT((AH230:AH234)*(AI230:AI234))=0,"",SUMPRODUCT((AH230:AH234)*(AI230:AI234)))</f>
        <v/>
      </c>
      <c r="AN230" s="225"/>
      <c r="AO230" s="225"/>
      <c r="AP230" s="244"/>
      <c r="AQ230" s="245"/>
      <c r="AR230" s="245"/>
      <c r="AS230" s="246"/>
      <c r="AT230" s="246" t="str">
        <f>IF(SUMPRODUCT((AQ230:AQ234)*(AR230:AR234))=0,"",SUMPRODUCT((AQ230:AQ234)*(AR230:AR234)))</f>
        <v/>
      </c>
      <c r="AW230" s="225"/>
      <c r="AX230" s="225"/>
      <c r="AY230" s="244"/>
      <c r="AZ230" s="245"/>
      <c r="BA230" s="245"/>
      <c r="BB230" s="246"/>
      <c r="BC230" s="246" t="str">
        <f>IF(SUMPRODUCT((AZ230:AZ234)*(BA230:BA234))=0,"",SUMPRODUCT((AZ230:AZ234)*(BA230:BA234)))</f>
        <v/>
      </c>
      <c r="BF230" s="225"/>
      <c r="BG230" s="225"/>
      <c r="BH230" s="244"/>
      <c r="BI230" s="245"/>
      <c r="BJ230" s="245"/>
      <c r="BK230" s="246"/>
      <c r="BL230" s="246" t="str">
        <f>IF(SUMPRODUCT((BI230:BI234)*(BJ230:BJ234))=0,"",SUMPRODUCT((BI230:BI234)*(BJ230:BJ234)))</f>
        <v/>
      </c>
      <c r="BO230" s="225"/>
      <c r="BP230" s="225"/>
      <c r="BQ230" s="244"/>
      <c r="BR230" s="245"/>
      <c r="BS230" s="245"/>
      <c r="BT230" s="246"/>
      <c r="BU230" s="246" t="str">
        <f>IF(SUMPRODUCT((BR230:BR234)*(BS230:BS234))=0,"",SUMPRODUCT((BR230:BR234)*(BS230:BS234)))</f>
        <v/>
      </c>
      <c r="BX230" s="225"/>
      <c r="BY230" s="225"/>
      <c r="BZ230" s="244"/>
      <c r="CA230" s="245"/>
      <c r="CB230" s="245"/>
      <c r="CC230" s="246"/>
      <c r="CD230" s="246" t="str">
        <f>IF(SUMPRODUCT((CA230:CA234)*(CB230:CB234))=0,"",SUMPRODUCT((CA230:CA234)*(CB230:CB234)))</f>
        <v/>
      </c>
      <c r="CG230" s="225"/>
      <c r="CH230" s="225"/>
      <c r="CI230" s="244"/>
      <c r="CJ230" s="245"/>
      <c r="CK230" s="245"/>
      <c r="CL230" s="246"/>
      <c r="CM230" s="246" t="str">
        <f>IF(SUMPRODUCT((CJ230:CJ234)*(CK230:CK234))=0,"",SUMPRODUCT((CJ230:CJ234)*(CK230:CK234)))</f>
        <v/>
      </c>
      <c r="CP230" s="225"/>
      <c r="CQ230" s="225"/>
      <c r="CR230" s="244"/>
      <c r="CS230" s="245"/>
      <c r="CT230" s="245"/>
      <c r="CU230" s="246"/>
      <c r="CV230" s="246" t="str">
        <f>IF(SUMPRODUCT((CS230:CS234)*(CT230:CT234))=0,"",SUMPRODUCT((CS230:CS234)*(CT230:CT234)))</f>
        <v/>
      </c>
      <c r="CY230" s="225"/>
      <c r="CZ230" s="225"/>
      <c r="DA230" s="244"/>
      <c r="DB230" s="245"/>
      <c r="DC230" s="245"/>
      <c r="DD230" s="246"/>
      <c r="DE230" s="246" t="str">
        <f>IF(SUMPRODUCT((DB230:DB234)*(DC230:DC234))=0,"",SUMPRODUCT((DB230:DB234)*(DC230:DC234)))</f>
        <v/>
      </c>
      <c r="DH230" s="225"/>
      <c r="DI230" s="225"/>
      <c r="DJ230" s="244"/>
      <c r="DK230" s="245"/>
      <c r="DL230" s="245"/>
      <c r="DM230" s="246"/>
      <c r="DN230" s="246" t="str">
        <f>IF(SUMPRODUCT((DK230:DK234)*(DL230:DL234))=0,"",SUMPRODUCT((DK230:DK234)*(DL230:DL234)))</f>
        <v/>
      </c>
      <c r="DQ230" s="225"/>
      <c r="DR230" s="225"/>
      <c r="DS230" s="244"/>
      <c r="DT230" s="245"/>
      <c r="DU230" s="245"/>
      <c r="DV230" s="246"/>
      <c r="DW230" s="246" t="str">
        <f>IF(SUMPRODUCT((DT230:DT234)*(DU230:DU234))=0,"",SUMPRODUCT((DT230:DT234)*(DU230:DU234)))</f>
        <v/>
      </c>
      <c r="DZ230" s="225"/>
      <c r="EA230" s="225"/>
      <c r="EB230" s="244"/>
      <c r="EC230" s="245"/>
      <c r="ED230" s="245"/>
      <c r="EE230" s="246"/>
      <c r="EF230" s="246" t="str">
        <f>IF(SUMPRODUCT((EC230:EC234)*(ED230:ED234))=0,"",SUMPRODUCT((EC230:EC234)*(ED230:ED234)))</f>
        <v/>
      </c>
      <c r="EI230" s="225"/>
      <c r="EJ230" s="225"/>
      <c r="EK230" s="244"/>
      <c r="EL230" s="245"/>
      <c r="EM230" s="245"/>
      <c r="EN230" s="246"/>
      <c r="EO230" s="246" t="str">
        <f>IF(SUMPRODUCT((EL230:EL234)*(EM230:EM234))=0,"",SUMPRODUCT((EL230:EL234)*(EM230:EM234)))</f>
        <v/>
      </c>
      <c r="ER230" s="225"/>
      <c r="ES230" s="225"/>
      <c r="ET230" s="244"/>
      <c r="EU230" s="245"/>
      <c r="EV230" s="245"/>
      <c r="EW230" s="246"/>
      <c r="EX230" s="246" t="str">
        <f>IF(SUMPRODUCT((EU230:EU234)*(EV230:EV234))=0,"",SUMPRODUCT((EU230:EU234)*(EV230:EV234)))</f>
        <v/>
      </c>
      <c r="FA230" s="225"/>
      <c r="FB230" s="225"/>
      <c r="FC230" s="244"/>
      <c r="FD230" s="245"/>
      <c r="FE230" s="245"/>
      <c r="FF230" s="246"/>
      <c r="FG230" s="246" t="str">
        <f>IF(SUMPRODUCT((FD230:FD234)*(FE230:FE234))=0,"",SUMPRODUCT((FD230:FD234)*(FE230:FE234)))</f>
        <v/>
      </c>
      <c r="FJ230" s="225"/>
      <c r="FK230" s="225"/>
      <c r="FL230" s="244"/>
      <c r="FM230" s="245"/>
      <c r="FN230" s="245"/>
      <c r="FO230" s="246"/>
      <c r="FP230" s="246" t="str">
        <f>IF(SUMPRODUCT((FM230:FM234)*(FN230:FN234))=0,"",SUMPRODUCT((FM230:FM234)*(FN230:FN234)))</f>
        <v/>
      </c>
      <c r="FS230" s="225"/>
      <c r="FT230" s="225"/>
      <c r="FU230" s="244"/>
      <c r="FV230" s="245"/>
      <c r="FW230" s="245"/>
      <c r="FX230" s="246"/>
      <c r="FY230" s="246" t="str">
        <f>IF(SUMPRODUCT((FV230:FV234)*(FW230:FW234))=0,"",SUMPRODUCT((FV230:FV234)*(FW230:FW234)))</f>
        <v/>
      </c>
      <c r="GB230" s="225"/>
      <c r="GC230" s="225"/>
      <c r="GD230" s="244"/>
      <c r="GE230" s="245"/>
      <c r="GF230" s="245"/>
      <c r="GG230" s="246"/>
      <c r="GH230" s="246" t="str">
        <f>IF(SUMPRODUCT((GE230:GE234)*(GF230:GF234))=0,"",SUMPRODUCT((GE230:GE234)*(GF230:GF234)))</f>
        <v/>
      </c>
      <c r="GK230" s="225"/>
      <c r="GL230" s="225"/>
      <c r="GM230" s="244"/>
      <c r="GN230" s="245"/>
      <c r="GO230" s="245"/>
      <c r="GP230" s="246"/>
      <c r="GQ230" s="246" t="str">
        <f>IF(SUMPRODUCT((GN230:GN234)*(GO230:GO234))=0,"",SUMPRODUCT((GN230:GN234)*(GO230:GO234)))</f>
        <v/>
      </c>
      <c r="GT230" s="225"/>
      <c r="GU230" s="225"/>
      <c r="GV230" s="244"/>
      <c r="GW230" s="245"/>
      <c r="GX230" s="245"/>
      <c r="GY230" s="246"/>
      <c r="GZ230" s="246" t="str">
        <f>IF(SUMPRODUCT((GW230:GW234)*(GX230:GX234))=0,"",SUMPRODUCT((GW230:GW234)*(GX230:GX234)))</f>
        <v/>
      </c>
      <c r="HC230" s="225"/>
      <c r="HD230" s="225"/>
      <c r="HE230" s="244"/>
      <c r="HF230" s="245"/>
      <c r="HG230" s="245"/>
      <c r="HH230" s="246"/>
      <c r="HI230" s="246" t="str">
        <f>IF(SUMPRODUCT((HF230:HF234)*(HG230:HG234))=0,"",SUMPRODUCT((HF230:HF234)*(HG230:HG234)))</f>
        <v/>
      </c>
    </row>
    <row r="231" spans="4:217" ht="14" hidden="1" outlineLevel="2">
      <c r="D231" s="225"/>
      <c r="E231" s="225"/>
      <c r="F231" s="231"/>
      <c r="G231" s="232"/>
      <c r="H231" s="232"/>
      <c r="I231" s="233"/>
      <c r="J231" s="246" t="str">
        <f>IF(SUMPRODUCT((G230:G234)*(H230:H234))=0,"",SUMPRODUCT((G230:G234)*(H230:H234)))</f>
        <v/>
      </c>
      <c r="M231" s="225"/>
      <c r="N231" s="225"/>
      <c r="O231" s="231"/>
      <c r="P231" s="232"/>
      <c r="Q231" s="232"/>
      <c r="R231" s="233"/>
      <c r="S231" s="246" t="str">
        <f>IF(SUMPRODUCT((P230:P234)*(Q230:Q234))=0,"",SUMPRODUCT((P230:P234)*(Q230:Q234)))</f>
        <v/>
      </c>
      <c r="V231" s="225"/>
      <c r="W231" s="225"/>
      <c r="X231" s="231"/>
      <c r="Y231" s="232"/>
      <c r="Z231" s="232"/>
      <c r="AA231" s="233"/>
      <c r="AB231" s="246" t="str">
        <f>IF(SUMPRODUCT((Y230:Y234)*(Z230:Z234))=0,"",SUMPRODUCT((Y230:Y234)*(Z230:Z234)))</f>
        <v/>
      </c>
      <c r="AE231" s="225"/>
      <c r="AF231" s="225"/>
      <c r="AG231" s="231"/>
      <c r="AH231" s="232"/>
      <c r="AI231" s="232"/>
      <c r="AJ231" s="233"/>
      <c r="AK231" s="246" t="str">
        <f>IF(SUMPRODUCT((AH230:AH234)*(AI230:AI234))=0,"",SUMPRODUCT((AH230:AH234)*(AI230:AI234)))</f>
        <v/>
      </c>
      <c r="AN231" s="225"/>
      <c r="AO231" s="225"/>
      <c r="AP231" s="231"/>
      <c r="AQ231" s="232"/>
      <c r="AR231" s="232"/>
      <c r="AS231" s="233"/>
      <c r="AT231" s="246" t="str">
        <f>IF(SUMPRODUCT((AQ230:AQ234)*(AR230:AR234))=0,"",SUMPRODUCT((AQ230:AQ234)*(AR230:AR234)))</f>
        <v/>
      </c>
      <c r="AW231" s="225"/>
      <c r="AX231" s="225"/>
      <c r="AY231" s="231"/>
      <c r="AZ231" s="232"/>
      <c r="BA231" s="232"/>
      <c r="BB231" s="233"/>
      <c r="BC231" s="246" t="str">
        <f>IF(SUMPRODUCT((AZ230:AZ234)*(BA230:BA234))=0,"",SUMPRODUCT((AZ230:AZ234)*(BA230:BA234)))</f>
        <v/>
      </c>
      <c r="BF231" s="225"/>
      <c r="BG231" s="225"/>
      <c r="BH231" s="231"/>
      <c r="BI231" s="232"/>
      <c r="BJ231" s="232"/>
      <c r="BK231" s="233"/>
      <c r="BL231" s="246" t="str">
        <f>IF(SUMPRODUCT((BI230:BI234)*(BJ230:BJ234))=0,"",SUMPRODUCT((BI230:BI234)*(BJ230:BJ234)))</f>
        <v/>
      </c>
      <c r="BO231" s="225"/>
      <c r="BP231" s="225"/>
      <c r="BQ231" s="231"/>
      <c r="BR231" s="232"/>
      <c r="BS231" s="232"/>
      <c r="BT231" s="233"/>
      <c r="BU231" s="246" t="str">
        <f>IF(SUMPRODUCT((BR230:BR234)*(BS230:BS234))=0,"",SUMPRODUCT((BR230:BR234)*(BS230:BS234)))</f>
        <v/>
      </c>
      <c r="BX231" s="225"/>
      <c r="BY231" s="225"/>
      <c r="BZ231" s="231"/>
      <c r="CA231" s="232"/>
      <c r="CB231" s="232"/>
      <c r="CC231" s="233"/>
      <c r="CD231" s="246" t="str">
        <f>IF(SUMPRODUCT((CA230:CA234)*(CB230:CB234))=0,"",SUMPRODUCT((CA230:CA234)*(CB230:CB234)))</f>
        <v/>
      </c>
      <c r="CG231" s="225"/>
      <c r="CH231" s="225"/>
      <c r="CI231" s="231"/>
      <c r="CJ231" s="232"/>
      <c r="CK231" s="232"/>
      <c r="CL231" s="233"/>
      <c r="CM231" s="246" t="str">
        <f>IF(SUMPRODUCT((CJ230:CJ234)*(CK230:CK234))=0,"",SUMPRODUCT((CJ230:CJ234)*(CK230:CK234)))</f>
        <v/>
      </c>
      <c r="CP231" s="225"/>
      <c r="CQ231" s="225"/>
      <c r="CR231" s="231"/>
      <c r="CS231" s="232"/>
      <c r="CT231" s="232"/>
      <c r="CU231" s="233"/>
      <c r="CV231" s="246" t="str">
        <f>IF(SUMPRODUCT((CS230:CS234)*(CT230:CT234))=0,"",SUMPRODUCT((CS230:CS234)*(CT230:CT234)))</f>
        <v/>
      </c>
      <c r="CY231" s="225"/>
      <c r="CZ231" s="225"/>
      <c r="DA231" s="231"/>
      <c r="DB231" s="232"/>
      <c r="DC231" s="232"/>
      <c r="DD231" s="233"/>
      <c r="DE231" s="246" t="str">
        <f>IF(SUMPRODUCT((DB230:DB234)*(DC230:DC234))=0,"",SUMPRODUCT((DB230:DB234)*(DC230:DC234)))</f>
        <v/>
      </c>
      <c r="DH231" s="225"/>
      <c r="DI231" s="225"/>
      <c r="DJ231" s="231"/>
      <c r="DK231" s="232"/>
      <c r="DL231" s="232"/>
      <c r="DM231" s="233"/>
      <c r="DN231" s="246" t="str">
        <f>IF(SUMPRODUCT((DK230:DK234)*(DL230:DL234))=0,"",SUMPRODUCT((DK230:DK234)*(DL230:DL234)))</f>
        <v/>
      </c>
      <c r="DQ231" s="225"/>
      <c r="DR231" s="225"/>
      <c r="DS231" s="231"/>
      <c r="DT231" s="232"/>
      <c r="DU231" s="232"/>
      <c r="DV231" s="233"/>
      <c r="DW231" s="246" t="str">
        <f>IF(SUMPRODUCT((DT230:DT234)*(DU230:DU234))=0,"",SUMPRODUCT((DT230:DT234)*(DU230:DU234)))</f>
        <v/>
      </c>
      <c r="DZ231" s="225"/>
      <c r="EA231" s="225"/>
      <c r="EB231" s="231"/>
      <c r="EC231" s="232"/>
      <c r="ED231" s="232"/>
      <c r="EE231" s="233"/>
      <c r="EF231" s="246" t="str">
        <f>IF(SUMPRODUCT((EC230:EC234)*(ED230:ED234))=0,"",SUMPRODUCT((EC230:EC234)*(ED230:ED234)))</f>
        <v/>
      </c>
      <c r="EI231" s="225"/>
      <c r="EJ231" s="225"/>
      <c r="EK231" s="231"/>
      <c r="EL231" s="232"/>
      <c r="EM231" s="232"/>
      <c r="EN231" s="233"/>
      <c r="EO231" s="246" t="str">
        <f>IF(SUMPRODUCT((EL230:EL234)*(EM230:EM234))=0,"",SUMPRODUCT((EL230:EL234)*(EM230:EM234)))</f>
        <v/>
      </c>
      <c r="ER231" s="225"/>
      <c r="ES231" s="225"/>
      <c r="ET231" s="231"/>
      <c r="EU231" s="232"/>
      <c r="EV231" s="232"/>
      <c r="EW231" s="233"/>
      <c r="EX231" s="246" t="str">
        <f>IF(SUMPRODUCT((EU230:EU234)*(EV230:EV234))=0,"",SUMPRODUCT((EU230:EU234)*(EV230:EV234)))</f>
        <v/>
      </c>
      <c r="FA231" s="225"/>
      <c r="FB231" s="225"/>
      <c r="FC231" s="231"/>
      <c r="FD231" s="232"/>
      <c r="FE231" s="232"/>
      <c r="FF231" s="233"/>
      <c r="FG231" s="246" t="str">
        <f>IF(SUMPRODUCT((FD230:FD234)*(FE230:FE234))=0,"",SUMPRODUCT((FD230:FD234)*(FE230:FE234)))</f>
        <v/>
      </c>
      <c r="FJ231" s="225"/>
      <c r="FK231" s="225"/>
      <c r="FL231" s="231"/>
      <c r="FM231" s="232"/>
      <c r="FN231" s="232"/>
      <c r="FO231" s="233"/>
      <c r="FP231" s="246" t="str">
        <f>IF(SUMPRODUCT((FM230:FM234)*(FN230:FN234))=0,"",SUMPRODUCT((FM230:FM234)*(FN230:FN234)))</f>
        <v/>
      </c>
      <c r="FS231" s="225"/>
      <c r="FT231" s="225"/>
      <c r="FU231" s="231"/>
      <c r="FV231" s="232"/>
      <c r="FW231" s="232"/>
      <c r="FX231" s="233"/>
      <c r="FY231" s="246" t="str">
        <f>IF(SUMPRODUCT((FV230:FV234)*(FW230:FW234))=0,"",SUMPRODUCT((FV230:FV234)*(FW230:FW234)))</f>
        <v/>
      </c>
      <c r="GB231" s="225"/>
      <c r="GC231" s="225"/>
      <c r="GD231" s="231"/>
      <c r="GE231" s="232"/>
      <c r="GF231" s="232"/>
      <c r="GG231" s="233"/>
      <c r="GH231" s="246" t="str">
        <f>IF(SUMPRODUCT((GE230:GE234)*(GF230:GF234))=0,"",SUMPRODUCT((GE230:GE234)*(GF230:GF234)))</f>
        <v/>
      </c>
      <c r="GK231" s="225"/>
      <c r="GL231" s="225"/>
      <c r="GM231" s="231"/>
      <c r="GN231" s="232"/>
      <c r="GO231" s="232"/>
      <c r="GP231" s="233"/>
      <c r="GQ231" s="246" t="str">
        <f>IF(SUMPRODUCT((GN230:GN234)*(GO230:GO234))=0,"",SUMPRODUCT((GN230:GN234)*(GO230:GO234)))</f>
        <v/>
      </c>
      <c r="GT231" s="225"/>
      <c r="GU231" s="225"/>
      <c r="GV231" s="231"/>
      <c r="GW231" s="232"/>
      <c r="GX231" s="232"/>
      <c r="GY231" s="233"/>
      <c r="GZ231" s="246" t="str">
        <f>IF(SUMPRODUCT((GW230:GW234)*(GX230:GX234))=0,"",SUMPRODUCT((GW230:GW234)*(GX230:GX234)))</f>
        <v/>
      </c>
      <c r="HC231" s="225"/>
      <c r="HD231" s="225"/>
      <c r="HE231" s="231"/>
      <c r="HF231" s="232"/>
      <c r="HG231" s="232"/>
      <c r="HH231" s="233"/>
      <c r="HI231" s="246" t="str">
        <f>IF(SUMPRODUCT((HF230:HF234)*(HG230:HG234))=0,"",SUMPRODUCT((HF230:HF234)*(HG230:HG234)))</f>
        <v/>
      </c>
    </row>
    <row r="232" spans="4:217" ht="14" hidden="1" outlineLevel="2">
      <c r="D232" s="225"/>
      <c r="E232" s="225"/>
      <c r="F232" s="231"/>
      <c r="G232" s="232"/>
      <c r="H232" s="232"/>
      <c r="I232" s="233"/>
      <c r="J232" s="246" t="str">
        <f>IF(SUMPRODUCT((G230:G234)*(H230:H234))=0,"",SUMPRODUCT((G230:G234)*(H230:H234)))</f>
        <v/>
      </c>
      <c r="M232" s="225"/>
      <c r="N232" s="225"/>
      <c r="O232" s="231"/>
      <c r="P232" s="232"/>
      <c r="Q232" s="232"/>
      <c r="R232" s="233"/>
      <c r="S232" s="246" t="str">
        <f>IF(SUMPRODUCT((P230:P234)*(Q230:Q234))=0,"",SUMPRODUCT((P230:P234)*(Q230:Q234)))</f>
        <v/>
      </c>
      <c r="V232" s="225"/>
      <c r="W232" s="225"/>
      <c r="X232" s="231"/>
      <c r="Y232" s="232"/>
      <c r="Z232" s="232"/>
      <c r="AA232" s="233"/>
      <c r="AB232" s="246" t="str">
        <f>IF(SUMPRODUCT((Y230:Y234)*(Z230:Z234))=0,"",SUMPRODUCT((Y230:Y234)*(Z230:Z234)))</f>
        <v/>
      </c>
      <c r="AE232" s="225"/>
      <c r="AF232" s="225"/>
      <c r="AG232" s="231"/>
      <c r="AH232" s="232"/>
      <c r="AI232" s="232"/>
      <c r="AJ232" s="233"/>
      <c r="AK232" s="246" t="str">
        <f>IF(SUMPRODUCT((AH230:AH234)*(AI230:AI234))=0,"",SUMPRODUCT((AH230:AH234)*(AI230:AI234)))</f>
        <v/>
      </c>
      <c r="AN232" s="225"/>
      <c r="AO232" s="225"/>
      <c r="AP232" s="231"/>
      <c r="AQ232" s="232"/>
      <c r="AR232" s="232"/>
      <c r="AS232" s="233"/>
      <c r="AT232" s="246" t="str">
        <f>IF(SUMPRODUCT((AQ230:AQ234)*(AR230:AR234))=0,"",SUMPRODUCT((AQ230:AQ234)*(AR230:AR234)))</f>
        <v/>
      </c>
      <c r="AW232" s="225"/>
      <c r="AX232" s="225"/>
      <c r="AY232" s="231"/>
      <c r="AZ232" s="232"/>
      <c r="BA232" s="232"/>
      <c r="BB232" s="233"/>
      <c r="BC232" s="246" t="str">
        <f>IF(SUMPRODUCT((AZ230:AZ234)*(BA230:BA234))=0,"",SUMPRODUCT((AZ230:AZ234)*(BA230:BA234)))</f>
        <v/>
      </c>
      <c r="BF232" s="225"/>
      <c r="BG232" s="225"/>
      <c r="BH232" s="231"/>
      <c r="BI232" s="232"/>
      <c r="BJ232" s="232"/>
      <c r="BK232" s="233"/>
      <c r="BL232" s="246" t="str">
        <f>IF(SUMPRODUCT((BI230:BI234)*(BJ230:BJ234))=0,"",SUMPRODUCT((BI230:BI234)*(BJ230:BJ234)))</f>
        <v/>
      </c>
      <c r="BO232" s="225"/>
      <c r="BP232" s="225"/>
      <c r="BQ232" s="231"/>
      <c r="BR232" s="232"/>
      <c r="BS232" s="232"/>
      <c r="BT232" s="233"/>
      <c r="BU232" s="246" t="str">
        <f>IF(SUMPRODUCT((BR230:BR234)*(BS230:BS234))=0,"",SUMPRODUCT((BR230:BR234)*(BS230:BS234)))</f>
        <v/>
      </c>
      <c r="BX232" s="225"/>
      <c r="BY232" s="225"/>
      <c r="BZ232" s="231"/>
      <c r="CA232" s="232"/>
      <c r="CB232" s="232"/>
      <c r="CC232" s="233"/>
      <c r="CD232" s="246" t="str">
        <f>IF(SUMPRODUCT((CA230:CA234)*(CB230:CB234))=0,"",SUMPRODUCT((CA230:CA234)*(CB230:CB234)))</f>
        <v/>
      </c>
      <c r="CG232" s="225"/>
      <c r="CH232" s="225"/>
      <c r="CI232" s="231"/>
      <c r="CJ232" s="232"/>
      <c r="CK232" s="232"/>
      <c r="CL232" s="233"/>
      <c r="CM232" s="246" t="str">
        <f>IF(SUMPRODUCT((CJ230:CJ234)*(CK230:CK234))=0,"",SUMPRODUCT((CJ230:CJ234)*(CK230:CK234)))</f>
        <v/>
      </c>
      <c r="CP232" s="225"/>
      <c r="CQ232" s="225"/>
      <c r="CR232" s="231"/>
      <c r="CS232" s="232"/>
      <c r="CT232" s="232"/>
      <c r="CU232" s="233"/>
      <c r="CV232" s="246" t="str">
        <f>IF(SUMPRODUCT((CS230:CS234)*(CT230:CT234))=0,"",SUMPRODUCT((CS230:CS234)*(CT230:CT234)))</f>
        <v/>
      </c>
      <c r="CY232" s="225"/>
      <c r="CZ232" s="225"/>
      <c r="DA232" s="231"/>
      <c r="DB232" s="232"/>
      <c r="DC232" s="232"/>
      <c r="DD232" s="233"/>
      <c r="DE232" s="246" t="str">
        <f>IF(SUMPRODUCT((DB230:DB234)*(DC230:DC234))=0,"",SUMPRODUCT((DB230:DB234)*(DC230:DC234)))</f>
        <v/>
      </c>
      <c r="DH232" s="225"/>
      <c r="DI232" s="225"/>
      <c r="DJ232" s="231"/>
      <c r="DK232" s="232"/>
      <c r="DL232" s="232"/>
      <c r="DM232" s="233"/>
      <c r="DN232" s="246" t="str">
        <f>IF(SUMPRODUCT((DK230:DK234)*(DL230:DL234))=0,"",SUMPRODUCT((DK230:DK234)*(DL230:DL234)))</f>
        <v/>
      </c>
      <c r="DQ232" s="225"/>
      <c r="DR232" s="225"/>
      <c r="DS232" s="231"/>
      <c r="DT232" s="232"/>
      <c r="DU232" s="232"/>
      <c r="DV232" s="233"/>
      <c r="DW232" s="246" t="str">
        <f>IF(SUMPRODUCT((DT230:DT234)*(DU230:DU234))=0,"",SUMPRODUCT((DT230:DT234)*(DU230:DU234)))</f>
        <v/>
      </c>
      <c r="DZ232" s="225"/>
      <c r="EA232" s="225"/>
      <c r="EB232" s="231"/>
      <c r="EC232" s="232"/>
      <c r="ED232" s="232"/>
      <c r="EE232" s="233"/>
      <c r="EF232" s="246" t="str">
        <f>IF(SUMPRODUCT((EC230:EC234)*(ED230:ED234))=0,"",SUMPRODUCT((EC230:EC234)*(ED230:ED234)))</f>
        <v/>
      </c>
      <c r="EI232" s="225"/>
      <c r="EJ232" s="225"/>
      <c r="EK232" s="231"/>
      <c r="EL232" s="232"/>
      <c r="EM232" s="232"/>
      <c r="EN232" s="233"/>
      <c r="EO232" s="246" t="str">
        <f>IF(SUMPRODUCT((EL230:EL234)*(EM230:EM234))=0,"",SUMPRODUCT((EL230:EL234)*(EM230:EM234)))</f>
        <v/>
      </c>
      <c r="ER232" s="225"/>
      <c r="ES232" s="225"/>
      <c r="ET232" s="231"/>
      <c r="EU232" s="232"/>
      <c r="EV232" s="232"/>
      <c r="EW232" s="233"/>
      <c r="EX232" s="246" t="str">
        <f>IF(SUMPRODUCT((EU230:EU234)*(EV230:EV234))=0,"",SUMPRODUCT((EU230:EU234)*(EV230:EV234)))</f>
        <v/>
      </c>
      <c r="FA232" s="225"/>
      <c r="FB232" s="225"/>
      <c r="FC232" s="231"/>
      <c r="FD232" s="232"/>
      <c r="FE232" s="232"/>
      <c r="FF232" s="233"/>
      <c r="FG232" s="246" t="str">
        <f>IF(SUMPRODUCT((FD230:FD234)*(FE230:FE234))=0,"",SUMPRODUCT((FD230:FD234)*(FE230:FE234)))</f>
        <v/>
      </c>
      <c r="FJ232" s="225"/>
      <c r="FK232" s="225"/>
      <c r="FL232" s="231"/>
      <c r="FM232" s="232"/>
      <c r="FN232" s="232"/>
      <c r="FO232" s="233"/>
      <c r="FP232" s="246" t="str">
        <f>IF(SUMPRODUCT((FM230:FM234)*(FN230:FN234))=0,"",SUMPRODUCT((FM230:FM234)*(FN230:FN234)))</f>
        <v/>
      </c>
      <c r="FS232" s="225"/>
      <c r="FT232" s="225"/>
      <c r="FU232" s="231"/>
      <c r="FV232" s="232"/>
      <c r="FW232" s="232"/>
      <c r="FX232" s="233"/>
      <c r="FY232" s="246" t="str">
        <f>IF(SUMPRODUCT((FV230:FV234)*(FW230:FW234))=0,"",SUMPRODUCT((FV230:FV234)*(FW230:FW234)))</f>
        <v/>
      </c>
      <c r="GB232" s="225"/>
      <c r="GC232" s="225"/>
      <c r="GD232" s="231"/>
      <c r="GE232" s="232"/>
      <c r="GF232" s="232"/>
      <c r="GG232" s="233"/>
      <c r="GH232" s="246" t="str">
        <f>IF(SUMPRODUCT((GE230:GE234)*(GF230:GF234))=0,"",SUMPRODUCT((GE230:GE234)*(GF230:GF234)))</f>
        <v/>
      </c>
      <c r="GK232" s="225"/>
      <c r="GL232" s="225"/>
      <c r="GM232" s="231"/>
      <c r="GN232" s="232"/>
      <c r="GO232" s="232"/>
      <c r="GP232" s="233"/>
      <c r="GQ232" s="246" t="str">
        <f>IF(SUMPRODUCT((GN230:GN234)*(GO230:GO234))=0,"",SUMPRODUCT((GN230:GN234)*(GO230:GO234)))</f>
        <v/>
      </c>
      <c r="GT232" s="225"/>
      <c r="GU232" s="225"/>
      <c r="GV232" s="231"/>
      <c r="GW232" s="232"/>
      <c r="GX232" s="232"/>
      <c r="GY232" s="233"/>
      <c r="GZ232" s="246" t="str">
        <f>IF(SUMPRODUCT((GW230:GW234)*(GX230:GX234))=0,"",SUMPRODUCT((GW230:GW234)*(GX230:GX234)))</f>
        <v/>
      </c>
      <c r="HC232" s="225"/>
      <c r="HD232" s="225"/>
      <c r="HE232" s="231"/>
      <c r="HF232" s="232"/>
      <c r="HG232" s="232"/>
      <c r="HH232" s="233"/>
      <c r="HI232" s="246" t="str">
        <f>IF(SUMPRODUCT((HF230:HF234)*(HG230:HG234))=0,"",SUMPRODUCT((HF230:HF234)*(HG230:HG234)))</f>
        <v/>
      </c>
    </row>
    <row r="233" spans="4:217" ht="14" hidden="1" outlineLevel="2">
      <c r="D233" s="225"/>
      <c r="E233" s="225"/>
      <c r="F233" s="231"/>
      <c r="G233" s="232"/>
      <c r="H233" s="232"/>
      <c r="I233" s="233"/>
      <c r="J233" s="246" t="str">
        <f>IF(SUMPRODUCT((G230:G234)*(H230:H234))=0,"",SUMPRODUCT((G230:G234)*(H230:H234)))</f>
        <v/>
      </c>
      <c r="M233" s="225"/>
      <c r="N233" s="225"/>
      <c r="O233" s="231"/>
      <c r="P233" s="232"/>
      <c r="Q233" s="232"/>
      <c r="R233" s="233"/>
      <c r="S233" s="246" t="str">
        <f>IF(SUMPRODUCT((P230:P234)*(Q230:Q234))=0,"",SUMPRODUCT((P230:P234)*(Q230:Q234)))</f>
        <v/>
      </c>
      <c r="V233" s="225"/>
      <c r="W233" s="225"/>
      <c r="X233" s="231"/>
      <c r="Y233" s="232"/>
      <c r="Z233" s="232"/>
      <c r="AA233" s="233"/>
      <c r="AB233" s="246" t="str">
        <f>IF(SUMPRODUCT((Y230:Y234)*(Z230:Z234))=0,"",SUMPRODUCT((Y230:Y234)*(Z230:Z234)))</f>
        <v/>
      </c>
      <c r="AE233" s="225"/>
      <c r="AF233" s="225"/>
      <c r="AG233" s="231"/>
      <c r="AH233" s="232"/>
      <c r="AI233" s="232"/>
      <c r="AJ233" s="233"/>
      <c r="AK233" s="246" t="str">
        <f>IF(SUMPRODUCT((AH230:AH234)*(AI230:AI234))=0,"",SUMPRODUCT((AH230:AH234)*(AI230:AI234)))</f>
        <v/>
      </c>
      <c r="AN233" s="225"/>
      <c r="AO233" s="225"/>
      <c r="AP233" s="231"/>
      <c r="AQ233" s="232"/>
      <c r="AR233" s="232"/>
      <c r="AS233" s="233"/>
      <c r="AT233" s="246" t="str">
        <f>IF(SUMPRODUCT((AQ230:AQ234)*(AR230:AR234))=0,"",SUMPRODUCT((AQ230:AQ234)*(AR230:AR234)))</f>
        <v/>
      </c>
      <c r="AW233" s="225"/>
      <c r="AX233" s="225"/>
      <c r="AY233" s="231"/>
      <c r="AZ233" s="232"/>
      <c r="BA233" s="232"/>
      <c r="BB233" s="233"/>
      <c r="BC233" s="246" t="str">
        <f>IF(SUMPRODUCT((AZ230:AZ234)*(BA230:BA234))=0,"",SUMPRODUCT((AZ230:AZ234)*(BA230:BA234)))</f>
        <v/>
      </c>
      <c r="BF233" s="225"/>
      <c r="BG233" s="225"/>
      <c r="BH233" s="231"/>
      <c r="BI233" s="232"/>
      <c r="BJ233" s="232"/>
      <c r="BK233" s="233"/>
      <c r="BL233" s="246" t="str">
        <f>IF(SUMPRODUCT((BI230:BI234)*(BJ230:BJ234))=0,"",SUMPRODUCT((BI230:BI234)*(BJ230:BJ234)))</f>
        <v/>
      </c>
      <c r="BO233" s="225"/>
      <c r="BP233" s="225"/>
      <c r="BQ233" s="231"/>
      <c r="BR233" s="232"/>
      <c r="BS233" s="232"/>
      <c r="BT233" s="233"/>
      <c r="BU233" s="246" t="str">
        <f>IF(SUMPRODUCT((BR230:BR234)*(BS230:BS234))=0,"",SUMPRODUCT((BR230:BR234)*(BS230:BS234)))</f>
        <v/>
      </c>
      <c r="BX233" s="225"/>
      <c r="BY233" s="225"/>
      <c r="BZ233" s="231"/>
      <c r="CA233" s="232"/>
      <c r="CB233" s="232"/>
      <c r="CC233" s="233"/>
      <c r="CD233" s="246" t="str">
        <f>IF(SUMPRODUCT((CA230:CA234)*(CB230:CB234))=0,"",SUMPRODUCT((CA230:CA234)*(CB230:CB234)))</f>
        <v/>
      </c>
      <c r="CG233" s="225"/>
      <c r="CH233" s="225"/>
      <c r="CI233" s="231"/>
      <c r="CJ233" s="232"/>
      <c r="CK233" s="232"/>
      <c r="CL233" s="233"/>
      <c r="CM233" s="246" t="str">
        <f>IF(SUMPRODUCT((CJ230:CJ234)*(CK230:CK234))=0,"",SUMPRODUCT((CJ230:CJ234)*(CK230:CK234)))</f>
        <v/>
      </c>
      <c r="CP233" s="225"/>
      <c r="CQ233" s="225"/>
      <c r="CR233" s="231"/>
      <c r="CS233" s="232"/>
      <c r="CT233" s="232"/>
      <c r="CU233" s="233"/>
      <c r="CV233" s="246" t="str">
        <f>IF(SUMPRODUCT((CS230:CS234)*(CT230:CT234))=0,"",SUMPRODUCT((CS230:CS234)*(CT230:CT234)))</f>
        <v/>
      </c>
      <c r="CY233" s="225"/>
      <c r="CZ233" s="225"/>
      <c r="DA233" s="231"/>
      <c r="DB233" s="232"/>
      <c r="DC233" s="232"/>
      <c r="DD233" s="233"/>
      <c r="DE233" s="246" t="str">
        <f>IF(SUMPRODUCT((DB230:DB234)*(DC230:DC234))=0,"",SUMPRODUCT((DB230:DB234)*(DC230:DC234)))</f>
        <v/>
      </c>
      <c r="DH233" s="225"/>
      <c r="DI233" s="225"/>
      <c r="DJ233" s="231"/>
      <c r="DK233" s="232"/>
      <c r="DL233" s="232"/>
      <c r="DM233" s="233"/>
      <c r="DN233" s="246" t="str">
        <f>IF(SUMPRODUCT((DK230:DK234)*(DL230:DL234))=0,"",SUMPRODUCT((DK230:DK234)*(DL230:DL234)))</f>
        <v/>
      </c>
      <c r="DQ233" s="225"/>
      <c r="DR233" s="225"/>
      <c r="DS233" s="231"/>
      <c r="DT233" s="232"/>
      <c r="DU233" s="232"/>
      <c r="DV233" s="233"/>
      <c r="DW233" s="246" t="str">
        <f>IF(SUMPRODUCT((DT230:DT234)*(DU230:DU234))=0,"",SUMPRODUCT((DT230:DT234)*(DU230:DU234)))</f>
        <v/>
      </c>
      <c r="DZ233" s="225"/>
      <c r="EA233" s="225"/>
      <c r="EB233" s="231"/>
      <c r="EC233" s="232"/>
      <c r="ED233" s="232"/>
      <c r="EE233" s="233"/>
      <c r="EF233" s="246" t="str">
        <f>IF(SUMPRODUCT((EC230:EC234)*(ED230:ED234))=0,"",SUMPRODUCT((EC230:EC234)*(ED230:ED234)))</f>
        <v/>
      </c>
      <c r="EI233" s="225"/>
      <c r="EJ233" s="225"/>
      <c r="EK233" s="231"/>
      <c r="EL233" s="232"/>
      <c r="EM233" s="232"/>
      <c r="EN233" s="233"/>
      <c r="EO233" s="246" t="str">
        <f>IF(SUMPRODUCT((EL230:EL234)*(EM230:EM234))=0,"",SUMPRODUCT((EL230:EL234)*(EM230:EM234)))</f>
        <v/>
      </c>
      <c r="ER233" s="225"/>
      <c r="ES233" s="225"/>
      <c r="ET233" s="231"/>
      <c r="EU233" s="232"/>
      <c r="EV233" s="232"/>
      <c r="EW233" s="233"/>
      <c r="EX233" s="246" t="str">
        <f>IF(SUMPRODUCT((EU230:EU234)*(EV230:EV234))=0,"",SUMPRODUCT((EU230:EU234)*(EV230:EV234)))</f>
        <v/>
      </c>
      <c r="FA233" s="225"/>
      <c r="FB233" s="225"/>
      <c r="FC233" s="231"/>
      <c r="FD233" s="232"/>
      <c r="FE233" s="232"/>
      <c r="FF233" s="233"/>
      <c r="FG233" s="246" t="str">
        <f>IF(SUMPRODUCT((FD230:FD234)*(FE230:FE234))=0,"",SUMPRODUCT((FD230:FD234)*(FE230:FE234)))</f>
        <v/>
      </c>
      <c r="FJ233" s="225"/>
      <c r="FK233" s="225"/>
      <c r="FL233" s="231"/>
      <c r="FM233" s="232"/>
      <c r="FN233" s="232"/>
      <c r="FO233" s="233"/>
      <c r="FP233" s="246" t="str">
        <f>IF(SUMPRODUCT((FM230:FM234)*(FN230:FN234))=0,"",SUMPRODUCT((FM230:FM234)*(FN230:FN234)))</f>
        <v/>
      </c>
      <c r="FS233" s="225"/>
      <c r="FT233" s="225"/>
      <c r="FU233" s="231"/>
      <c r="FV233" s="232"/>
      <c r="FW233" s="232"/>
      <c r="FX233" s="233"/>
      <c r="FY233" s="246" t="str">
        <f>IF(SUMPRODUCT((FV230:FV234)*(FW230:FW234))=0,"",SUMPRODUCT((FV230:FV234)*(FW230:FW234)))</f>
        <v/>
      </c>
      <c r="GB233" s="225"/>
      <c r="GC233" s="225"/>
      <c r="GD233" s="231"/>
      <c r="GE233" s="232"/>
      <c r="GF233" s="232"/>
      <c r="GG233" s="233"/>
      <c r="GH233" s="246" t="str">
        <f>IF(SUMPRODUCT((GE230:GE234)*(GF230:GF234))=0,"",SUMPRODUCT((GE230:GE234)*(GF230:GF234)))</f>
        <v/>
      </c>
      <c r="GK233" s="225"/>
      <c r="GL233" s="225"/>
      <c r="GM233" s="231"/>
      <c r="GN233" s="232"/>
      <c r="GO233" s="232"/>
      <c r="GP233" s="233"/>
      <c r="GQ233" s="246" t="str">
        <f>IF(SUMPRODUCT((GN230:GN234)*(GO230:GO234))=0,"",SUMPRODUCT((GN230:GN234)*(GO230:GO234)))</f>
        <v/>
      </c>
      <c r="GT233" s="225"/>
      <c r="GU233" s="225"/>
      <c r="GV233" s="231"/>
      <c r="GW233" s="232"/>
      <c r="GX233" s="232"/>
      <c r="GY233" s="233"/>
      <c r="GZ233" s="246" t="str">
        <f>IF(SUMPRODUCT((GW230:GW234)*(GX230:GX234))=0,"",SUMPRODUCT((GW230:GW234)*(GX230:GX234)))</f>
        <v/>
      </c>
      <c r="HC233" s="225"/>
      <c r="HD233" s="225"/>
      <c r="HE233" s="231"/>
      <c r="HF233" s="232"/>
      <c r="HG233" s="232"/>
      <c r="HH233" s="233"/>
      <c r="HI233" s="246" t="str">
        <f>IF(SUMPRODUCT((HF230:HF234)*(HG230:HG234))=0,"",SUMPRODUCT((HF230:HF234)*(HG230:HG234)))</f>
        <v/>
      </c>
    </row>
    <row r="234" spans="4:217" ht="14" hidden="1" outlineLevel="2">
      <c r="D234" s="225"/>
      <c r="E234" s="225"/>
      <c r="F234" s="231"/>
      <c r="G234" s="232"/>
      <c r="H234" s="232"/>
      <c r="I234" s="233"/>
      <c r="J234" s="246" t="str">
        <f>IF(SUMPRODUCT((G230:G234)*(H230:H234))=0,"",SUMPRODUCT((G230:G234)*(H230:H234)))</f>
        <v/>
      </c>
      <c r="M234" s="225"/>
      <c r="N234" s="225"/>
      <c r="O234" s="231"/>
      <c r="P234" s="232"/>
      <c r="Q234" s="232"/>
      <c r="R234" s="233"/>
      <c r="S234" s="246" t="str">
        <f>IF(SUMPRODUCT((P230:P234)*(Q230:Q234))=0,"",SUMPRODUCT((P230:P234)*(Q230:Q234)))</f>
        <v/>
      </c>
      <c r="V234" s="225"/>
      <c r="W234" s="225"/>
      <c r="X234" s="231"/>
      <c r="Y234" s="232"/>
      <c r="Z234" s="232"/>
      <c r="AA234" s="233"/>
      <c r="AB234" s="246" t="str">
        <f>IF(SUMPRODUCT((Y230:Y234)*(Z230:Z234))=0,"",SUMPRODUCT((Y230:Y234)*(Z230:Z234)))</f>
        <v/>
      </c>
      <c r="AE234" s="225"/>
      <c r="AF234" s="225"/>
      <c r="AG234" s="231"/>
      <c r="AH234" s="232"/>
      <c r="AI234" s="232"/>
      <c r="AJ234" s="233"/>
      <c r="AK234" s="246" t="str">
        <f>IF(SUMPRODUCT((AH230:AH234)*(AI230:AI234))=0,"",SUMPRODUCT((AH230:AH234)*(AI230:AI234)))</f>
        <v/>
      </c>
      <c r="AN234" s="225"/>
      <c r="AO234" s="225"/>
      <c r="AP234" s="231"/>
      <c r="AQ234" s="232"/>
      <c r="AR234" s="232"/>
      <c r="AS234" s="233"/>
      <c r="AT234" s="246" t="str">
        <f>IF(SUMPRODUCT((AQ230:AQ234)*(AR230:AR234))=0,"",SUMPRODUCT((AQ230:AQ234)*(AR230:AR234)))</f>
        <v/>
      </c>
      <c r="AW234" s="225"/>
      <c r="AX234" s="225"/>
      <c r="AY234" s="231"/>
      <c r="AZ234" s="232"/>
      <c r="BA234" s="232"/>
      <c r="BB234" s="233"/>
      <c r="BC234" s="246" t="str">
        <f>IF(SUMPRODUCT((AZ230:AZ234)*(BA230:BA234))=0,"",SUMPRODUCT((AZ230:AZ234)*(BA230:BA234)))</f>
        <v/>
      </c>
      <c r="BF234" s="225"/>
      <c r="BG234" s="225"/>
      <c r="BH234" s="231"/>
      <c r="BI234" s="232"/>
      <c r="BJ234" s="232"/>
      <c r="BK234" s="233"/>
      <c r="BL234" s="246" t="str">
        <f>IF(SUMPRODUCT((BI230:BI234)*(BJ230:BJ234))=0,"",SUMPRODUCT((BI230:BI234)*(BJ230:BJ234)))</f>
        <v/>
      </c>
      <c r="BO234" s="225"/>
      <c r="BP234" s="225"/>
      <c r="BQ234" s="231"/>
      <c r="BR234" s="232"/>
      <c r="BS234" s="232"/>
      <c r="BT234" s="233"/>
      <c r="BU234" s="246" t="str">
        <f>IF(SUMPRODUCT((BR230:BR234)*(BS230:BS234))=0,"",SUMPRODUCT((BR230:BR234)*(BS230:BS234)))</f>
        <v/>
      </c>
      <c r="BX234" s="225"/>
      <c r="BY234" s="225"/>
      <c r="BZ234" s="231"/>
      <c r="CA234" s="232"/>
      <c r="CB234" s="232"/>
      <c r="CC234" s="233"/>
      <c r="CD234" s="246" t="str">
        <f>IF(SUMPRODUCT((CA230:CA234)*(CB230:CB234))=0,"",SUMPRODUCT((CA230:CA234)*(CB230:CB234)))</f>
        <v/>
      </c>
      <c r="CG234" s="225"/>
      <c r="CH234" s="225"/>
      <c r="CI234" s="231"/>
      <c r="CJ234" s="232"/>
      <c r="CK234" s="232"/>
      <c r="CL234" s="233"/>
      <c r="CM234" s="246" t="str">
        <f>IF(SUMPRODUCT((CJ230:CJ234)*(CK230:CK234))=0,"",SUMPRODUCT((CJ230:CJ234)*(CK230:CK234)))</f>
        <v/>
      </c>
      <c r="CP234" s="225"/>
      <c r="CQ234" s="225"/>
      <c r="CR234" s="231"/>
      <c r="CS234" s="232"/>
      <c r="CT234" s="232"/>
      <c r="CU234" s="233"/>
      <c r="CV234" s="246" t="str">
        <f>IF(SUMPRODUCT((CS230:CS234)*(CT230:CT234))=0,"",SUMPRODUCT((CS230:CS234)*(CT230:CT234)))</f>
        <v/>
      </c>
      <c r="CY234" s="225"/>
      <c r="CZ234" s="225"/>
      <c r="DA234" s="231"/>
      <c r="DB234" s="232"/>
      <c r="DC234" s="232"/>
      <c r="DD234" s="233"/>
      <c r="DE234" s="246" t="str">
        <f>IF(SUMPRODUCT((DB230:DB234)*(DC230:DC234))=0,"",SUMPRODUCT((DB230:DB234)*(DC230:DC234)))</f>
        <v/>
      </c>
      <c r="DH234" s="225"/>
      <c r="DI234" s="225"/>
      <c r="DJ234" s="231"/>
      <c r="DK234" s="232"/>
      <c r="DL234" s="232"/>
      <c r="DM234" s="233"/>
      <c r="DN234" s="246" t="str">
        <f>IF(SUMPRODUCT((DK230:DK234)*(DL230:DL234))=0,"",SUMPRODUCT((DK230:DK234)*(DL230:DL234)))</f>
        <v/>
      </c>
      <c r="DQ234" s="225"/>
      <c r="DR234" s="225"/>
      <c r="DS234" s="231"/>
      <c r="DT234" s="232"/>
      <c r="DU234" s="232"/>
      <c r="DV234" s="233"/>
      <c r="DW234" s="246" t="str">
        <f>IF(SUMPRODUCT((DT230:DT234)*(DU230:DU234))=0,"",SUMPRODUCT((DT230:DT234)*(DU230:DU234)))</f>
        <v/>
      </c>
      <c r="DZ234" s="225"/>
      <c r="EA234" s="225"/>
      <c r="EB234" s="231"/>
      <c r="EC234" s="232"/>
      <c r="ED234" s="232"/>
      <c r="EE234" s="233"/>
      <c r="EF234" s="246" t="str">
        <f>IF(SUMPRODUCT((EC230:EC234)*(ED230:ED234))=0,"",SUMPRODUCT((EC230:EC234)*(ED230:ED234)))</f>
        <v/>
      </c>
      <c r="EI234" s="225"/>
      <c r="EJ234" s="225"/>
      <c r="EK234" s="231"/>
      <c r="EL234" s="232"/>
      <c r="EM234" s="232"/>
      <c r="EN234" s="233"/>
      <c r="EO234" s="246" t="str">
        <f>IF(SUMPRODUCT((EL230:EL234)*(EM230:EM234))=0,"",SUMPRODUCT((EL230:EL234)*(EM230:EM234)))</f>
        <v/>
      </c>
      <c r="ER234" s="225"/>
      <c r="ES234" s="225"/>
      <c r="ET234" s="231"/>
      <c r="EU234" s="232"/>
      <c r="EV234" s="232"/>
      <c r="EW234" s="233"/>
      <c r="EX234" s="246" t="str">
        <f>IF(SUMPRODUCT((EU230:EU234)*(EV230:EV234))=0,"",SUMPRODUCT((EU230:EU234)*(EV230:EV234)))</f>
        <v/>
      </c>
      <c r="FA234" s="225"/>
      <c r="FB234" s="225"/>
      <c r="FC234" s="231"/>
      <c r="FD234" s="232"/>
      <c r="FE234" s="232"/>
      <c r="FF234" s="233"/>
      <c r="FG234" s="246" t="str">
        <f>IF(SUMPRODUCT((FD230:FD234)*(FE230:FE234))=0,"",SUMPRODUCT((FD230:FD234)*(FE230:FE234)))</f>
        <v/>
      </c>
      <c r="FJ234" s="225"/>
      <c r="FK234" s="225"/>
      <c r="FL234" s="231"/>
      <c r="FM234" s="232"/>
      <c r="FN234" s="232"/>
      <c r="FO234" s="233"/>
      <c r="FP234" s="246" t="str">
        <f>IF(SUMPRODUCT((FM230:FM234)*(FN230:FN234))=0,"",SUMPRODUCT((FM230:FM234)*(FN230:FN234)))</f>
        <v/>
      </c>
      <c r="FS234" s="225"/>
      <c r="FT234" s="225"/>
      <c r="FU234" s="231"/>
      <c r="FV234" s="232"/>
      <c r="FW234" s="232"/>
      <c r="FX234" s="233"/>
      <c r="FY234" s="246" t="str">
        <f>IF(SUMPRODUCT((FV230:FV234)*(FW230:FW234))=0,"",SUMPRODUCT((FV230:FV234)*(FW230:FW234)))</f>
        <v/>
      </c>
      <c r="GB234" s="225"/>
      <c r="GC234" s="225"/>
      <c r="GD234" s="231"/>
      <c r="GE234" s="232"/>
      <c r="GF234" s="232"/>
      <c r="GG234" s="233"/>
      <c r="GH234" s="246" t="str">
        <f>IF(SUMPRODUCT((GE230:GE234)*(GF230:GF234))=0,"",SUMPRODUCT((GE230:GE234)*(GF230:GF234)))</f>
        <v/>
      </c>
      <c r="GK234" s="225"/>
      <c r="GL234" s="225"/>
      <c r="GM234" s="231"/>
      <c r="GN234" s="232"/>
      <c r="GO234" s="232"/>
      <c r="GP234" s="233"/>
      <c r="GQ234" s="246" t="str">
        <f>IF(SUMPRODUCT((GN230:GN234)*(GO230:GO234))=0,"",SUMPRODUCT((GN230:GN234)*(GO230:GO234)))</f>
        <v/>
      </c>
      <c r="GT234" s="225"/>
      <c r="GU234" s="225"/>
      <c r="GV234" s="231"/>
      <c r="GW234" s="232"/>
      <c r="GX234" s="232"/>
      <c r="GY234" s="233"/>
      <c r="GZ234" s="246" t="str">
        <f>IF(SUMPRODUCT((GW230:GW234)*(GX230:GX234))=0,"",SUMPRODUCT((GW230:GW234)*(GX230:GX234)))</f>
        <v/>
      </c>
      <c r="HC234" s="225"/>
      <c r="HD234" s="225"/>
      <c r="HE234" s="231"/>
      <c r="HF234" s="232"/>
      <c r="HG234" s="232"/>
      <c r="HH234" s="233"/>
      <c r="HI234" s="246" t="str">
        <f>IF(SUMPRODUCT((HF230:HF234)*(HG230:HG234))=0,"",SUMPRODUCT((HF230:HF234)*(HG230:HG234)))</f>
        <v/>
      </c>
    </row>
    <row r="235" spans="4:217" ht="14" hidden="1" outlineLevel="1">
      <c r="D235" s="225"/>
      <c r="E235" s="225"/>
      <c r="F235" s="234"/>
      <c r="G235" s="227"/>
      <c r="H235" s="227"/>
      <c r="I235" s="228"/>
      <c r="J235" s="228"/>
      <c r="M235" s="225"/>
      <c r="N235" s="225"/>
      <c r="O235" s="234"/>
      <c r="P235" s="227"/>
      <c r="Q235" s="227"/>
      <c r="R235" s="228"/>
      <c r="S235" s="228"/>
      <c r="V235" s="225"/>
      <c r="W235" s="225"/>
      <c r="X235" s="234"/>
      <c r="Y235" s="227"/>
      <c r="Z235" s="227"/>
      <c r="AA235" s="228"/>
      <c r="AB235" s="228"/>
      <c r="AE235" s="225"/>
      <c r="AF235" s="225"/>
      <c r="AG235" s="234"/>
      <c r="AH235" s="227"/>
      <c r="AI235" s="227"/>
      <c r="AJ235" s="228"/>
      <c r="AK235" s="228"/>
      <c r="AN235" s="225"/>
      <c r="AO235" s="225"/>
      <c r="AP235" s="234"/>
      <c r="AQ235" s="227"/>
      <c r="AR235" s="227"/>
      <c r="AS235" s="228"/>
      <c r="AT235" s="228"/>
      <c r="AW235" s="225"/>
      <c r="AX235" s="225"/>
      <c r="AY235" s="234"/>
      <c r="AZ235" s="227"/>
      <c r="BA235" s="227"/>
      <c r="BB235" s="228"/>
      <c r="BC235" s="228"/>
      <c r="BF235" s="225"/>
      <c r="BG235" s="225"/>
      <c r="BH235" s="234"/>
      <c r="BI235" s="227"/>
      <c r="BJ235" s="227"/>
      <c r="BK235" s="228"/>
      <c r="BL235" s="228"/>
      <c r="BO235" s="225"/>
      <c r="BP235" s="225"/>
      <c r="BQ235" s="234"/>
      <c r="BR235" s="227"/>
      <c r="BS235" s="227"/>
      <c r="BT235" s="228"/>
      <c r="BU235" s="228"/>
      <c r="BX235" s="225"/>
      <c r="BY235" s="225"/>
      <c r="BZ235" s="234"/>
      <c r="CA235" s="227"/>
      <c r="CB235" s="227"/>
      <c r="CC235" s="228"/>
      <c r="CD235" s="228"/>
      <c r="CG235" s="225"/>
      <c r="CH235" s="225"/>
      <c r="CI235" s="234"/>
      <c r="CJ235" s="227"/>
      <c r="CK235" s="227"/>
      <c r="CL235" s="228"/>
      <c r="CM235" s="228"/>
      <c r="CP235" s="225"/>
      <c r="CQ235" s="225"/>
      <c r="CR235" s="234"/>
      <c r="CS235" s="227"/>
      <c r="CT235" s="227"/>
      <c r="CU235" s="228"/>
      <c r="CV235" s="228"/>
      <c r="CY235" s="225"/>
      <c r="CZ235" s="225"/>
      <c r="DA235" s="234"/>
      <c r="DB235" s="227"/>
      <c r="DC235" s="227"/>
      <c r="DD235" s="228"/>
      <c r="DE235" s="228"/>
      <c r="DH235" s="225"/>
      <c r="DI235" s="225"/>
      <c r="DJ235" s="234"/>
      <c r="DK235" s="227"/>
      <c r="DL235" s="227"/>
      <c r="DM235" s="228"/>
      <c r="DN235" s="228"/>
      <c r="DQ235" s="225"/>
      <c r="DR235" s="225"/>
      <c r="DS235" s="234"/>
      <c r="DT235" s="227"/>
      <c r="DU235" s="227"/>
      <c r="DV235" s="228"/>
      <c r="DW235" s="228"/>
      <c r="DZ235" s="225"/>
      <c r="EA235" s="225"/>
      <c r="EB235" s="234"/>
      <c r="EC235" s="227"/>
      <c r="ED235" s="227"/>
      <c r="EE235" s="228"/>
      <c r="EF235" s="228"/>
      <c r="EI235" s="225"/>
      <c r="EJ235" s="225"/>
      <c r="EK235" s="234"/>
      <c r="EL235" s="227"/>
      <c r="EM235" s="227"/>
      <c r="EN235" s="228"/>
      <c r="EO235" s="228"/>
      <c r="ER235" s="225"/>
      <c r="ES235" s="225"/>
      <c r="ET235" s="234"/>
      <c r="EU235" s="227"/>
      <c r="EV235" s="227"/>
      <c r="EW235" s="228"/>
      <c r="EX235" s="228"/>
      <c r="FA235" s="225"/>
      <c r="FB235" s="225"/>
      <c r="FC235" s="234"/>
      <c r="FD235" s="227"/>
      <c r="FE235" s="227"/>
      <c r="FF235" s="228"/>
      <c r="FG235" s="228"/>
      <c r="FJ235" s="225"/>
      <c r="FK235" s="225"/>
      <c r="FL235" s="234"/>
      <c r="FM235" s="227"/>
      <c r="FN235" s="227"/>
      <c r="FO235" s="228"/>
      <c r="FP235" s="228"/>
      <c r="FS235" s="225"/>
      <c r="FT235" s="225"/>
      <c r="FU235" s="234"/>
      <c r="FV235" s="227"/>
      <c r="FW235" s="227"/>
      <c r="FX235" s="228"/>
      <c r="FY235" s="228"/>
      <c r="GB235" s="225"/>
      <c r="GC235" s="225"/>
      <c r="GD235" s="234"/>
      <c r="GE235" s="227"/>
      <c r="GF235" s="227"/>
      <c r="GG235" s="228"/>
      <c r="GH235" s="228"/>
      <c r="GK235" s="225"/>
      <c r="GL235" s="225"/>
      <c r="GM235" s="234"/>
      <c r="GN235" s="227"/>
      <c r="GO235" s="227"/>
      <c r="GP235" s="228"/>
      <c r="GQ235" s="228"/>
      <c r="GT235" s="225"/>
      <c r="GU235" s="225"/>
      <c r="GV235" s="234"/>
      <c r="GW235" s="227"/>
      <c r="GX235" s="227"/>
      <c r="GY235" s="228"/>
      <c r="GZ235" s="228"/>
      <c r="HC235" s="225"/>
      <c r="HD235" s="225"/>
      <c r="HE235" s="234"/>
      <c r="HF235" s="227"/>
      <c r="HG235" s="227"/>
      <c r="HH235" s="228"/>
      <c r="HI235" s="228"/>
    </row>
    <row r="236" spans="4:217" ht="14" hidden="1" outlineLevel="1">
      <c r="D236" s="225"/>
      <c r="E236" s="225"/>
      <c r="F236" s="241" t="s">
        <v>136</v>
      </c>
      <c r="G236" s="242" t="s">
        <v>451</v>
      </c>
      <c r="H236" s="242" t="s">
        <v>146</v>
      </c>
      <c r="I236" s="242" t="s">
        <v>142</v>
      </c>
      <c r="J236" s="242" t="s">
        <v>452</v>
      </c>
      <c r="M236" s="225"/>
      <c r="N236" s="225"/>
      <c r="O236" s="241" t="s">
        <v>136</v>
      </c>
      <c r="P236" s="242" t="s">
        <v>451</v>
      </c>
      <c r="Q236" s="242" t="s">
        <v>146</v>
      </c>
      <c r="R236" s="242" t="s">
        <v>142</v>
      </c>
      <c r="S236" s="242" t="s">
        <v>452</v>
      </c>
      <c r="V236" s="225"/>
      <c r="W236" s="225"/>
      <c r="X236" s="241" t="s">
        <v>136</v>
      </c>
      <c r="Y236" s="242" t="s">
        <v>451</v>
      </c>
      <c r="Z236" s="242" t="s">
        <v>146</v>
      </c>
      <c r="AA236" s="242" t="s">
        <v>142</v>
      </c>
      <c r="AB236" s="242" t="s">
        <v>452</v>
      </c>
      <c r="AE236" s="225"/>
      <c r="AF236" s="225"/>
      <c r="AG236" s="241" t="s">
        <v>136</v>
      </c>
      <c r="AH236" s="242" t="s">
        <v>451</v>
      </c>
      <c r="AI236" s="242" t="s">
        <v>146</v>
      </c>
      <c r="AJ236" s="242" t="s">
        <v>142</v>
      </c>
      <c r="AK236" s="242" t="s">
        <v>452</v>
      </c>
      <c r="AN236" s="225"/>
      <c r="AO236" s="225"/>
      <c r="AP236" s="241" t="s">
        <v>136</v>
      </c>
      <c r="AQ236" s="242" t="s">
        <v>451</v>
      </c>
      <c r="AR236" s="242" t="s">
        <v>146</v>
      </c>
      <c r="AS236" s="242" t="s">
        <v>142</v>
      </c>
      <c r="AT236" s="242" t="s">
        <v>452</v>
      </c>
      <c r="AW236" s="225"/>
      <c r="AX236" s="225"/>
      <c r="AY236" s="241" t="s">
        <v>136</v>
      </c>
      <c r="AZ236" s="242" t="s">
        <v>451</v>
      </c>
      <c r="BA236" s="242" t="s">
        <v>146</v>
      </c>
      <c r="BB236" s="242" t="s">
        <v>142</v>
      </c>
      <c r="BC236" s="242" t="s">
        <v>452</v>
      </c>
      <c r="BF236" s="225"/>
      <c r="BG236" s="225"/>
      <c r="BH236" s="241" t="s">
        <v>136</v>
      </c>
      <c r="BI236" s="242" t="s">
        <v>451</v>
      </c>
      <c r="BJ236" s="242" t="s">
        <v>146</v>
      </c>
      <c r="BK236" s="242" t="s">
        <v>142</v>
      </c>
      <c r="BL236" s="242" t="s">
        <v>452</v>
      </c>
      <c r="BO236" s="225"/>
      <c r="BP236" s="225"/>
      <c r="BQ236" s="241" t="s">
        <v>136</v>
      </c>
      <c r="BR236" s="242" t="s">
        <v>451</v>
      </c>
      <c r="BS236" s="242" t="s">
        <v>146</v>
      </c>
      <c r="BT236" s="242" t="s">
        <v>142</v>
      </c>
      <c r="BU236" s="242" t="s">
        <v>452</v>
      </c>
      <c r="BX236" s="225"/>
      <c r="BY236" s="225"/>
      <c r="BZ236" s="241" t="s">
        <v>136</v>
      </c>
      <c r="CA236" s="242" t="s">
        <v>451</v>
      </c>
      <c r="CB236" s="242" t="s">
        <v>146</v>
      </c>
      <c r="CC236" s="242" t="s">
        <v>142</v>
      </c>
      <c r="CD236" s="242" t="s">
        <v>452</v>
      </c>
      <c r="CG236" s="225"/>
      <c r="CH236" s="225"/>
      <c r="CI236" s="241" t="s">
        <v>136</v>
      </c>
      <c r="CJ236" s="242" t="s">
        <v>451</v>
      </c>
      <c r="CK236" s="242" t="s">
        <v>146</v>
      </c>
      <c r="CL236" s="242" t="s">
        <v>142</v>
      </c>
      <c r="CM236" s="242" t="s">
        <v>452</v>
      </c>
      <c r="CP236" s="225"/>
      <c r="CQ236" s="225"/>
      <c r="CR236" s="241" t="s">
        <v>136</v>
      </c>
      <c r="CS236" s="242" t="s">
        <v>451</v>
      </c>
      <c r="CT236" s="242" t="s">
        <v>146</v>
      </c>
      <c r="CU236" s="242" t="s">
        <v>142</v>
      </c>
      <c r="CV236" s="242" t="s">
        <v>452</v>
      </c>
      <c r="CY236" s="225"/>
      <c r="CZ236" s="225"/>
      <c r="DA236" s="241" t="s">
        <v>136</v>
      </c>
      <c r="DB236" s="242" t="s">
        <v>451</v>
      </c>
      <c r="DC236" s="242" t="s">
        <v>146</v>
      </c>
      <c r="DD236" s="242" t="s">
        <v>142</v>
      </c>
      <c r="DE236" s="242" t="s">
        <v>452</v>
      </c>
      <c r="DH236" s="225"/>
      <c r="DI236" s="225"/>
      <c r="DJ236" s="241" t="s">
        <v>136</v>
      </c>
      <c r="DK236" s="242" t="s">
        <v>451</v>
      </c>
      <c r="DL236" s="242" t="s">
        <v>146</v>
      </c>
      <c r="DM236" s="242" t="s">
        <v>142</v>
      </c>
      <c r="DN236" s="242" t="s">
        <v>452</v>
      </c>
      <c r="DQ236" s="225"/>
      <c r="DR236" s="225"/>
      <c r="DS236" s="241" t="s">
        <v>136</v>
      </c>
      <c r="DT236" s="242" t="s">
        <v>451</v>
      </c>
      <c r="DU236" s="242" t="s">
        <v>146</v>
      </c>
      <c r="DV236" s="242" t="s">
        <v>142</v>
      </c>
      <c r="DW236" s="242" t="s">
        <v>452</v>
      </c>
      <c r="DZ236" s="225"/>
      <c r="EA236" s="225"/>
      <c r="EB236" s="241" t="s">
        <v>136</v>
      </c>
      <c r="EC236" s="242" t="s">
        <v>451</v>
      </c>
      <c r="ED236" s="242" t="s">
        <v>146</v>
      </c>
      <c r="EE236" s="242" t="s">
        <v>142</v>
      </c>
      <c r="EF236" s="242" t="s">
        <v>452</v>
      </c>
      <c r="EI236" s="225"/>
      <c r="EJ236" s="225"/>
      <c r="EK236" s="241" t="s">
        <v>136</v>
      </c>
      <c r="EL236" s="242" t="s">
        <v>451</v>
      </c>
      <c r="EM236" s="242" t="s">
        <v>146</v>
      </c>
      <c r="EN236" s="242" t="s">
        <v>142</v>
      </c>
      <c r="EO236" s="242" t="s">
        <v>452</v>
      </c>
      <c r="ER236" s="225"/>
      <c r="ES236" s="225"/>
      <c r="ET236" s="241" t="s">
        <v>136</v>
      </c>
      <c r="EU236" s="242" t="s">
        <v>451</v>
      </c>
      <c r="EV236" s="242" t="s">
        <v>146</v>
      </c>
      <c r="EW236" s="242" t="s">
        <v>142</v>
      </c>
      <c r="EX236" s="242" t="s">
        <v>452</v>
      </c>
      <c r="FA236" s="225"/>
      <c r="FB236" s="225"/>
      <c r="FC236" s="241" t="s">
        <v>136</v>
      </c>
      <c r="FD236" s="242" t="s">
        <v>451</v>
      </c>
      <c r="FE236" s="242" t="s">
        <v>146</v>
      </c>
      <c r="FF236" s="242" t="s">
        <v>142</v>
      </c>
      <c r="FG236" s="242" t="s">
        <v>452</v>
      </c>
      <c r="FJ236" s="225"/>
      <c r="FK236" s="225"/>
      <c r="FL236" s="241" t="s">
        <v>136</v>
      </c>
      <c r="FM236" s="242" t="s">
        <v>451</v>
      </c>
      <c r="FN236" s="242" t="s">
        <v>146</v>
      </c>
      <c r="FO236" s="242" t="s">
        <v>142</v>
      </c>
      <c r="FP236" s="242" t="s">
        <v>452</v>
      </c>
      <c r="FS236" s="225"/>
      <c r="FT236" s="225"/>
      <c r="FU236" s="241" t="s">
        <v>136</v>
      </c>
      <c r="FV236" s="242" t="s">
        <v>451</v>
      </c>
      <c r="FW236" s="242" t="s">
        <v>146</v>
      </c>
      <c r="FX236" s="242" t="s">
        <v>142</v>
      </c>
      <c r="FY236" s="242" t="s">
        <v>452</v>
      </c>
      <c r="GB236" s="225"/>
      <c r="GC236" s="225"/>
      <c r="GD236" s="241" t="s">
        <v>136</v>
      </c>
      <c r="GE236" s="242" t="s">
        <v>451</v>
      </c>
      <c r="GF236" s="242" t="s">
        <v>146</v>
      </c>
      <c r="GG236" s="242" t="s">
        <v>142</v>
      </c>
      <c r="GH236" s="242" t="s">
        <v>452</v>
      </c>
      <c r="GK236" s="225"/>
      <c r="GL236" s="225"/>
      <c r="GM236" s="241" t="s">
        <v>136</v>
      </c>
      <c r="GN236" s="242" t="s">
        <v>451</v>
      </c>
      <c r="GO236" s="242" t="s">
        <v>146</v>
      </c>
      <c r="GP236" s="242" t="s">
        <v>142</v>
      </c>
      <c r="GQ236" s="242" t="s">
        <v>452</v>
      </c>
      <c r="GT236" s="225"/>
      <c r="GU236" s="225"/>
      <c r="GV236" s="241" t="s">
        <v>136</v>
      </c>
      <c r="GW236" s="242" t="s">
        <v>451</v>
      </c>
      <c r="GX236" s="242" t="s">
        <v>146</v>
      </c>
      <c r="GY236" s="242" t="s">
        <v>142</v>
      </c>
      <c r="GZ236" s="242" t="s">
        <v>452</v>
      </c>
      <c r="HC236" s="225"/>
      <c r="HD236" s="225"/>
      <c r="HE236" s="241" t="s">
        <v>136</v>
      </c>
      <c r="HF236" s="242" t="s">
        <v>451</v>
      </c>
      <c r="HG236" s="242" t="s">
        <v>146</v>
      </c>
      <c r="HH236" s="242" t="s">
        <v>142</v>
      </c>
      <c r="HI236" s="242" t="s">
        <v>452</v>
      </c>
    </row>
    <row r="237" spans="4:217" ht="14" hidden="1" outlineLevel="1">
      <c r="D237" s="225"/>
      <c r="E237" s="225"/>
      <c r="F237" s="231"/>
      <c r="G237" s="232"/>
      <c r="H237" s="232"/>
      <c r="I237" s="233"/>
      <c r="J237" s="246" t="str">
        <f>IF(SUMPRODUCT((G237:G241)*(H237:H241))=0,"",SUMPRODUCT((G237:G241)*(H237:H241)))</f>
        <v/>
      </c>
      <c r="M237" s="225"/>
      <c r="N237" s="225"/>
      <c r="O237" s="231"/>
      <c r="P237" s="232"/>
      <c r="Q237" s="232"/>
      <c r="R237" s="233"/>
      <c r="S237" s="246" t="str">
        <f>IF(SUMPRODUCT((P237:P241)*(Q237:Q241))=0,"",SUMPRODUCT((P237:P241)*(Q237:Q241)))</f>
        <v/>
      </c>
      <c r="V237" s="225"/>
      <c r="W237" s="225"/>
      <c r="X237" s="231"/>
      <c r="Y237" s="232"/>
      <c r="Z237" s="232"/>
      <c r="AA237" s="233"/>
      <c r="AB237" s="246" t="str">
        <f>IF(SUMPRODUCT((Y237:Y241)*(Z237:Z241))=0,"",SUMPRODUCT((Y237:Y241)*(Z237:Z241)))</f>
        <v/>
      </c>
      <c r="AE237" s="225"/>
      <c r="AF237" s="225"/>
      <c r="AG237" s="231"/>
      <c r="AH237" s="232"/>
      <c r="AI237" s="232"/>
      <c r="AJ237" s="233"/>
      <c r="AK237" s="246" t="str">
        <f>IF(SUMPRODUCT((AH237:AH241)*(AI237:AI241))=0,"",SUMPRODUCT((AH237:AH241)*(AI237:AI241)))</f>
        <v/>
      </c>
      <c r="AN237" s="225"/>
      <c r="AO237" s="225"/>
      <c r="AP237" s="231"/>
      <c r="AQ237" s="232"/>
      <c r="AR237" s="232"/>
      <c r="AS237" s="233"/>
      <c r="AT237" s="246" t="str">
        <f>IF(SUMPRODUCT((AQ237:AQ241)*(AR237:AR241))=0,"",SUMPRODUCT((AQ237:AQ241)*(AR237:AR241)))</f>
        <v/>
      </c>
      <c r="AW237" s="225"/>
      <c r="AX237" s="225"/>
      <c r="AY237" s="231"/>
      <c r="AZ237" s="232"/>
      <c r="BA237" s="232"/>
      <c r="BB237" s="233"/>
      <c r="BC237" s="246" t="str">
        <f>IF(SUMPRODUCT((AZ237:AZ241)*(BA237:BA241))=0,"",SUMPRODUCT((AZ237:AZ241)*(BA237:BA241)))</f>
        <v/>
      </c>
      <c r="BF237" s="225"/>
      <c r="BG237" s="225"/>
      <c r="BH237" s="231"/>
      <c r="BI237" s="232"/>
      <c r="BJ237" s="232"/>
      <c r="BK237" s="233"/>
      <c r="BL237" s="246" t="str">
        <f>IF(SUMPRODUCT((BI237:BI241)*(BJ237:BJ241))=0,"",SUMPRODUCT((BI237:BI241)*(BJ237:BJ241)))</f>
        <v/>
      </c>
      <c r="BO237" s="225"/>
      <c r="BP237" s="225"/>
      <c r="BQ237" s="231"/>
      <c r="BR237" s="232"/>
      <c r="BS237" s="232"/>
      <c r="BT237" s="233"/>
      <c r="BU237" s="246" t="str">
        <f>IF(SUMPRODUCT((BR237:BR241)*(BS237:BS241))=0,"",SUMPRODUCT((BR237:BR241)*(BS237:BS241)))</f>
        <v/>
      </c>
      <c r="BX237" s="225"/>
      <c r="BY237" s="225"/>
      <c r="BZ237" s="231"/>
      <c r="CA237" s="232"/>
      <c r="CB237" s="232"/>
      <c r="CC237" s="233"/>
      <c r="CD237" s="246" t="str">
        <f>IF(SUMPRODUCT((CA237:CA241)*(CB237:CB241))=0,"",SUMPRODUCT((CA237:CA241)*(CB237:CB241)))</f>
        <v/>
      </c>
      <c r="CG237" s="225"/>
      <c r="CH237" s="225"/>
      <c r="CI237" s="231"/>
      <c r="CJ237" s="232"/>
      <c r="CK237" s="232"/>
      <c r="CL237" s="233"/>
      <c r="CM237" s="246" t="str">
        <f>IF(SUMPRODUCT((CJ237:CJ241)*(CK237:CK241))=0,"",SUMPRODUCT((CJ237:CJ241)*(CK237:CK241)))</f>
        <v/>
      </c>
      <c r="CP237" s="225"/>
      <c r="CQ237" s="225"/>
      <c r="CR237" s="231"/>
      <c r="CS237" s="232"/>
      <c r="CT237" s="232"/>
      <c r="CU237" s="233"/>
      <c r="CV237" s="246" t="str">
        <f>IF(SUMPRODUCT((CS237:CS241)*(CT237:CT241))=0,"",SUMPRODUCT((CS237:CS241)*(CT237:CT241)))</f>
        <v/>
      </c>
      <c r="CY237" s="225"/>
      <c r="CZ237" s="225"/>
      <c r="DA237" s="231"/>
      <c r="DB237" s="232"/>
      <c r="DC237" s="232"/>
      <c r="DD237" s="233"/>
      <c r="DE237" s="246" t="str">
        <f>IF(SUMPRODUCT((DB237:DB241)*(DC237:DC241))=0,"",SUMPRODUCT((DB237:DB241)*(DC237:DC241)))</f>
        <v/>
      </c>
      <c r="DH237" s="225"/>
      <c r="DI237" s="225"/>
      <c r="DJ237" s="231"/>
      <c r="DK237" s="232"/>
      <c r="DL237" s="232"/>
      <c r="DM237" s="233"/>
      <c r="DN237" s="246" t="str">
        <f>IF(SUMPRODUCT((DK237:DK241)*(DL237:DL241))=0,"",SUMPRODUCT((DK237:DK241)*(DL237:DL241)))</f>
        <v/>
      </c>
      <c r="DQ237" s="225"/>
      <c r="DR237" s="225"/>
      <c r="DS237" s="231"/>
      <c r="DT237" s="232"/>
      <c r="DU237" s="232"/>
      <c r="DV237" s="233"/>
      <c r="DW237" s="246" t="str">
        <f>IF(SUMPRODUCT((DT237:DT241)*(DU237:DU241))=0,"",SUMPRODUCT((DT237:DT241)*(DU237:DU241)))</f>
        <v/>
      </c>
      <c r="DZ237" s="225"/>
      <c r="EA237" s="225"/>
      <c r="EB237" s="231"/>
      <c r="EC237" s="232"/>
      <c r="ED237" s="232"/>
      <c r="EE237" s="233"/>
      <c r="EF237" s="246" t="str">
        <f>IF(SUMPRODUCT((EC237:EC241)*(ED237:ED241))=0,"",SUMPRODUCT((EC237:EC241)*(ED237:ED241)))</f>
        <v/>
      </c>
      <c r="EI237" s="225"/>
      <c r="EJ237" s="225"/>
      <c r="EK237" s="231"/>
      <c r="EL237" s="232"/>
      <c r="EM237" s="232"/>
      <c r="EN237" s="233"/>
      <c r="EO237" s="246" t="str">
        <f>IF(SUMPRODUCT((EL237:EL241)*(EM237:EM241))=0,"",SUMPRODUCT((EL237:EL241)*(EM237:EM241)))</f>
        <v/>
      </c>
      <c r="ER237" s="225"/>
      <c r="ES237" s="225"/>
      <c r="ET237" s="231"/>
      <c r="EU237" s="232"/>
      <c r="EV237" s="232"/>
      <c r="EW237" s="233"/>
      <c r="EX237" s="246" t="str">
        <f>IF(SUMPRODUCT((EU237:EU241)*(EV237:EV241))=0,"",SUMPRODUCT((EU237:EU241)*(EV237:EV241)))</f>
        <v/>
      </c>
      <c r="FA237" s="225"/>
      <c r="FB237" s="225"/>
      <c r="FC237" s="231"/>
      <c r="FD237" s="232"/>
      <c r="FE237" s="232"/>
      <c r="FF237" s="233"/>
      <c r="FG237" s="246" t="str">
        <f>IF(SUMPRODUCT((FD237:FD241)*(FE237:FE241))=0,"",SUMPRODUCT((FD237:FD241)*(FE237:FE241)))</f>
        <v/>
      </c>
      <c r="FJ237" s="225"/>
      <c r="FK237" s="225"/>
      <c r="FL237" s="231"/>
      <c r="FM237" s="232"/>
      <c r="FN237" s="232"/>
      <c r="FO237" s="233"/>
      <c r="FP237" s="246" t="str">
        <f>IF(SUMPRODUCT((FM237:FM241)*(FN237:FN241))=0,"",SUMPRODUCT((FM237:FM241)*(FN237:FN241)))</f>
        <v/>
      </c>
      <c r="FS237" s="225"/>
      <c r="FT237" s="225"/>
      <c r="FU237" s="231"/>
      <c r="FV237" s="232"/>
      <c r="FW237" s="232"/>
      <c r="FX237" s="233"/>
      <c r="FY237" s="246" t="str">
        <f>IF(SUMPRODUCT((FV237:FV241)*(FW237:FW241))=0,"",SUMPRODUCT((FV237:FV241)*(FW237:FW241)))</f>
        <v/>
      </c>
      <c r="GB237" s="225"/>
      <c r="GC237" s="225"/>
      <c r="GD237" s="231"/>
      <c r="GE237" s="232"/>
      <c r="GF237" s="232"/>
      <c r="GG237" s="233"/>
      <c r="GH237" s="246" t="str">
        <f>IF(SUMPRODUCT((GE237:GE241)*(GF237:GF241))=0,"",SUMPRODUCT((GE237:GE241)*(GF237:GF241)))</f>
        <v/>
      </c>
      <c r="GK237" s="225"/>
      <c r="GL237" s="225"/>
      <c r="GM237" s="231"/>
      <c r="GN237" s="232"/>
      <c r="GO237" s="232"/>
      <c r="GP237" s="233"/>
      <c r="GQ237" s="246" t="str">
        <f>IF(SUMPRODUCT((GN237:GN241)*(GO237:GO241))=0,"",SUMPRODUCT((GN237:GN241)*(GO237:GO241)))</f>
        <v/>
      </c>
      <c r="GT237" s="225"/>
      <c r="GU237" s="225"/>
      <c r="GV237" s="231"/>
      <c r="GW237" s="232"/>
      <c r="GX237" s="232"/>
      <c r="GY237" s="233"/>
      <c r="GZ237" s="246" t="str">
        <f>IF(SUMPRODUCT((GW237:GW241)*(GX237:GX241))=0,"",SUMPRODUCT((GW237:GW241)*(GX237:GX241)))</f>
        <v/>
      </c>
      <c r="HC237" s="225"/>
      <c r="HD237" s="225"/>
      <c r="HE237" s="231"/>
      <c r="HF237" s="232"/>
      <c r="HG237" s="232"/>
      <c r="HH237" s="233"/>
      <c r="HI237" s="246" t="str">
        <f>IF(SUMPRODUCT((HF237:HF241)*(HG237:HG241))=0,"",SUMPRODUCT((HF237:HF241)*(HG237:HG241)))</f>
        <v/>
      </c>
    </row>
    <row r="238" spans="4:217" ht="14" hidden="1" outlineLevel="2">
      <c r="D238" s="225"/>
      <c r="E238" s="225"/>
      <c r="F238" s="231"/>
      <c r="G238" s="232"/>
      <c r="H238" s="232"/>
      <c r="I238" s="233"/>
      <c r="J238" s="246" t="str">
        <f>IF(SUMPRODUCT((G237:G241)*(H237:H241))=0,"",SUMPRODUCT((G237:G241)*(H237:H241)))</f>
        <v/>
      </c>
      <c r="M238" s="225"/>
      <c r="N238" s="225"/>
      <c r="O238" s="231"/>
      <c r="P238" s="232"/>
      <c r="Q238" s="232"/>
      <c r="R238" s="233"/>
      <c r="S238" s="246" t="str">
        <f>IF(SUMPRODUCT((P237:P241)*(Q237:Q241))=0,"",SUMPRODUCT((P237:P241)*(Q237:Q241)))</f>
        <v/>
      </c>
      <c r="V238" s="225"/>
      <c r="W238" s="225"/>
      <c r="X238" s="231"/>
      <c r="Y238" s="232"/>
      <c r="Z238" s="232"/>
      <c r="AA238" s="233"/>
      <c r="AB238" s="246" t="str">
        <f>IF(SUMPRODUCT((Y237:Y241)*(Z237:Z241))=0,"",SUMPRODUCT((Y237:Y241)*(Z237:Z241)))</f>
        <v/>
      </c>
      <c r="AE238" s="225"/>
      <c r="AF238" s="225"/>
      <c r="AG238" s="231"/>
      <c r="AH238" s="232"/>
      <c r="AI238" s="232"/>
      <c r="AJ238" s="233"/>
      <c r="AK238" s="246" t="str">
        <f>IF(SUMPRODUCT((AH237:AH241)*(AI237:AI241))=0,"",SUMPRODUCT((AH237:AH241)*(AI237:AI241)))</f>
        <v/>
      </c>
      <c r="AN238" s="225"/>
      <c r="AO238" s="225"/>
      <c r="AP238" s="231"/>
      <c r="AQ238" s="232"/>
      <c r="AR238" s="232"/>
      <c r="AS238" s="233"/>
      <c r="AT238" s="246" t="str">
        <f>IF(SUMPRODUCT((AQ237:AQ241)*(AR237:AR241))=0,"",SUMPRODUCT((AQ237:AQ241)*(AR237:AR241)))</f>
        <v/>
      </c>
      <c r="AW238" s="225"/>
      <c r="AX238" s="225"/>
      <c r="AY238" s="231"/>
      <c r="AZ238" s="232"/>
      <c r="BA238" s="232"/>
      <c r="BB238" s="233"/>
      <c r="BC238" s="246" t="str">
        <f>IF(SUMPRODUCT((AZ237:AZ241)*(BA237:BA241))=0,"",SUMPRODUCT((AZ237:AZ241)*(BA237:BA241)))</f>
        <v/>
      </c>
      <c r="BF238" s="225"/>
      <c r="BG238" s="225"/>
      <c r="BH238" s="231"/>
      <c r="BI238" s="232"/>
      <c r="BJ238" s="232"/>
      <c r="BK238" s="233"/>
      <c r="BL238" s="246" t="str">
        <f>IF(SUMPRODUCT((BI237:BI241)*(BJ237:BJ241))=0,"",SUMPRODUCT((BI237:BI241)*(BJ237:BJ241)))</f>
        <v/>
      </c>
      <c r="BO238" s="225"/>
      <c r="BP238" s="225"/>
      <c r="BQ238" s="231"/>
      <c r="BR238" s="232"/>
      <c r="BS238" s="232"/>
      <c r="BT238" s="233"/>
      <c r="BU238" s="246" t="str">
        <f>IF(SUMPRODUCT((BR237:BR241)*(BS237:BS241))=0,"",SUMPRODUCT((BR237:BR241)*(BS237:BS241)))</f>
        <v/>
      </c>
      <c r="BX238" s="225"/>
      <c r="BY238" s="225"/>
      <c r="BZ238" s="231"/>
      <c r="CA238" s="232"/>
      <c r="CB238" s="232"/>
      <c r="CC238" s="233"/>
      <c r="CD238" s="246" t="str">
        <f>IF(SUMPRODUCT((CA237:CA241)*(CB237:CB241))=0,"",SUMPRODUCT((CA237:CA241)*(CB237:CB241)))</f>
        <v/>
      </c>
      <c r="CG238" s="225"/>
      <c r="CH238" s="225"/>
      <c r="CI238" s="231"/>
      <c r="CJ238" s="232"/>
      <c r="CK238" s="232"/>
      <c r="CL238" s="233"/>
      <c r="CM238" s="246" t="str">
        <f>IF(SUMPRODUCT((CJ237:CJ241)*(CK237:CK241))=0,"",SUMPRODUCT((CJ237:CJ241)*(CK237:CK241)))</f>
        <v/>
      </c>
      <c r="CP238" s="225"/>
      <c r="CQ238" s="225"/>
      <c r="CR238" s="231"/>
      <c r="CS238" s="232"/>
      <c r="CT238" s="232"/>
      <c r="CU238" s="233"/>
      <c r="CV238" s="246" t="str">
        <f>IF(SUMPRODUCT((CS237:CS241)*(CT237:CT241))=0,"",SUMPRODUCT((CS237:CS241)*(CT237:CT241)))</f>
        <v/>
      </c>
      <c r="CY238" s="225"/>
      <c r="CZ238" s="225"/>
      <c r="DA238" s="231"/>
      <c r="DB238" s="232"/>
      <c r="DC238" s="232"/>
      <c r="DD238" s="233"/>
      <c r="DE238" s="246" t="str">
        <f>IF(SUMPRODUCT((DB237:DB241)*(DC237:DC241))=0,"",SUMPRODUCT((DB237:DB241)*(DC237:DC241)))</f>
        <v/>
      </c>
      <c r="DH238" s="225"/>
      <c r="DI238" s="225"/>
      <c r="DJ238" s="231"/>
      <c r="DK238" s="232"/>
      <c r="DL238" s="232"/>
      <c r="DM238" s="233"/>
      <c r="DN238" s="246" t="str">
        <f>IF(SUMPRODUCT((DK237:DK241)*(DL237:DL241))=0,"",SUMPRODUCT((DK237:DK241)*(DL237:DL241)))</f>
        <v/>
      </c>
      <c r="DQ238" s="225"/>
      <c r="DR238" s="225"/>
      <c r="DS238" s="231"/>
      <c r="DT238" s="232"/>
      <c r="DU238" s="232"/>
      <c r="DV238" s="233"/>
      <c r="DW238" s="246" t="str">
        <f>IF(SUMPRODUCT((DT237:DT241)*(DU237:DU241))=0,"",SUMPRODUCT((DT237:DT241)*(DU237:DU241)))</f>
        <v/>
      </c>
      <c r="DZ238" s="225"/>
      <c r="EA238" s="225"/>
      <c r="EB238" s="231"/>
      <c r="EC238" s="232"/>
      <c r="ED238" s="232"/>
      <c r="EE238" s="233"/>
      <c r="EF238" s="246" t="str">
        <f>IF(SUMPRODUCT((EC237:EC241)*(ED237:ED241))=0,"",SUMPRODUCT((EC237:EC241)*(ED237:ED241)))</f>
        <v/>
      </c>
      <c r="EI238" s="225"/>
      <c r="EJ238" s="225"/>
      <c r="EK238" s="231"/>
      <c r="EL238" s="232"/>
      <c r="EM238" s="232"/>
      <c r="EN238" s="233"/>
      <c r="EO238" s="246" t="str">
        <f>IF(SUMPRODUCT((EL237:EL241)*(EM237:EM241))=0,"",SUMPRODUCT((EL237:EL241)*(EM237:EM241)))</f>
        <v/>
      </c>
      <c r="ER238" s="225"/>
      <c r="ES238" s="225"/>
      <c r="ET238" s="231"/>
      <c r="EU238" s="232"/>
      <c r="EV238" s="232"/>
      <c r="EW238" s="233"/>
      <c r="EX238" s="246" t="str">
        <f>IF(SUMPRODUCT((EU237:EU241)*(EV237:EV241))=0,"",SUMPRODUCT((EU237:EU241)*(EV237:EV241)))</f>
        <v/>
      </c>
      <c r="FA238" s="225"/>
      <c r="FB238" s="225"/>
      <c r="FC238" s="231"/>
      <c r="FD238" s="232"/>
      <c r="FE238" s="232"/>
      <c r="FF238" s="233"/>
      <c r="FG238" s="246" t="str">
        <f>IF(SUMPRODUCT((FD237:FD241)*(FE237:FE241))=0,"",SUMPRODUCT((FD237:FD241)*(FE237:FE241)))</f>
        <v/>
      </c>
      <c r="FJ238" s="225"/>
      <c r="FK238" s="225"/>
      <c r="FL238" s="231"/>
      <c r="FM238" s="232"/>
      <c r="FN238" s="232"/>
      <c r="FO238" s="233"/>
      <c r="FP238" s="246" t="str">
        <f>IF(SUMPRODUCT((FM237:FM241)*(FN237:FN241))=0,"",SUMPRODUCT((FM237:FM241)*(FN237:FN241)))</f>
        <v/>
      </c>
      <c r="FS238" s="225"/>
      <c r="FT238" s="225"/>
      <c r="FU238" s="231"/>
      <c r="FV238" s="232"/>
      <c r="FW238" s="232"/>
      <c r="FX238" s="233"/>
      <c r="FY238" s="246" t="str">
        <f>IF(SUMPRODUCT((FV237:FV241)*(FW237:FW241))=0,"",SUMPRODUCT((FV237:FV241)*(FW237:FW241)))</f>
        <v/>
      </c>
      <c r="GB238" s="225"/>
      <c r="GC238" s="225"/>
      <c r="GD238" s="231"/>
      <c r="GE238" s="232"/>
      <c r="GF238" s="232"/>
      <c r="GG238" s="233"/>
      <c r="GH238" s="246" t="str">
        <f>IF(SUMPRODUCT((GE237:GE241)*(GF237:GF241))=0,"",SUMPRODUCT((GE237:GE241)*(GF237:GF241)))</f>
        <v/>
      </c>
      <c r="GK238" s="225"/>
      <c r="GL238" s="225"/>
      <c r="GM238" s="231"/>
      <c r="GN238" s="232"/>
      <c r="GO238" s="232"/>
      <c r="GP238" s="233"/>
      <c r="GQ238" s="246" t="str">
        <f>IF(SUMPRODUCT((GN237:GN241)*(GO237:GO241))=0,"",SUMPRODUCT((GN237:GN241)*(GO237:GO241)))</f>
        <v/>
      </c>
      <c r="GT238" s="225"/>
      <c r="GU238" s="225"/>
      <c r="GV238" s="231"/>
      <c r="GW238" s="232"/>
      <c r="GX238" s="232"/>
      <c r="GY238" s="233"/>
      <c r="GZ238" s="246" t="str">
        <f>IF(SUMPRODUCT((GW237:GW241)*(GX237:GX241))=0,"",SUMPRODUCT((GW237:GW241)*(GX237:GX241)))</f>
        <v/>
      </c>
      <c r="HC238" s="225"/>
      <c r="HD238" s="225"/>
      <c r="HE238" s="231"/>
      <c r="HF238" s="232"/>
      <c r="HG238" s="232"/>
      <c r="HH238" s="233"/>
      <c r="HI238" s="246" t="str">
        <f>IF(SUMPRODUCT((HF237:HF241)*(HG237:HG241))=0,"",SUMPRODUCT((HF237:HF241)*(HG237:HG241)))</f>
        <v/>
      </c>
    </row>
    <row r="239" spans="4:217" ht="14" hidden="1" outlineLevel="2">
      <c r="D239" s="225"/>
      <c r="E239" s="225"/>
      <c r="F239" s="231"/>
      <c r="G239" s="232"/>
      <c r="H239" s="232"/>
      <c r="I239" s="233"/>
      <c r="J239" s="246" t="str">
        <f>IF(SUMPRODUCT((G237:G241)*(H237:H241))=0,"",SUMPRODUCT((G237:G241)*(H237:H241)))</f>
        <v/>
      </c>
      <c r="M239" s="225"/>
      <c r="N239" s="225"/>
      <c r="O239" s="231"/>
      <c r="P239" s="232"/>
      <c r="Q239" s="232"/>
      <c r="R239" s="233"/>
      <c r="S239" s="246" t="str">
        <f>IF(SUMPRODUCT((P237:P241)*(Q237:Q241))=0,"",SUMPRODUCT((P237:P241)*(Q237:Q241)))</f>
        <v/>
      </c>
      <c r="V239" s="225"/>
      <c r="W239" s="225"/>
      <c r="X239" s="231"/>
      <c r="Y239" s="232"/>
      <c r="Z239" s="232"/>
      <c r="AA239" s="233"/>
      <c r="AB239" s="246" t="str">
        <f>IF(SUMPRODUCT((Y237:Y241)*(Z237:Z241))=0,"",SUMPRODUCT((Y237:Y241)*(Z237:Z241)))</f>
        <v/>
      </c>
      <c r="AE239" s="225"/>
      <c r="AF239" s="225"/>
      <c r="AG239" s="231"/>
      <c r="AH239" s="232"/>
      <c r="AI239" s="232"/>
      <c r="AJ239" s="233"/>
      <c r="AK239" s="246" t="str">
        <f>IF(SUMPRODUCT((AH237:AH241)*(AI237:AI241))=0,"",SUMPRODUCT((AH237:AH241)*(AI237:AI241)))</f>
        <v/>
      </c>
      <c r="AN239" s="225"/>
      <c r="AO239" s="225"/>
      <c r="AP239" s="231"/>
      <c r="AQ239" s="232"/>
      <c r="AR239" s="232"/>
      <c r="AS239" s="233"/>
      <c r="AT239" s="246" t="str">
        <f>IF(SUMPRODUCT((AQ237:AQ241)*(AR237:AR241))=0,"",SUMPRODUCT((AQ237:AQ241)*(AR237:AR241)))</f>
        <v/>
      </c>
      <c r="AW239" s="225"/>
      <c r="AX239" s="225"/>
      <c r="AY239" s="231"/>
      <c r="AZ239" s="232"/>
      <c r="BA239" s="232"/>
      <c r="BB239" s="233"/>
      <c r="BC239" s="246" t="str">
        <f>IF(SUMPRODUCT((AZ237:AZ241)*(BA237:BA241))=0,"",SUMPRODUCT((AZ237:AZ241)*(BA237:BA241)))</f>
        <v/>
      </c>
      <c r="BF239" s="225"/>
      <c r="BG239" s="225"/>
      <c r="BH239" s="231"/>
      <c r="BI239" s="232"/>
      <c r="BJ239" s="232"/>
      <c r="BK239" s="233"/>
      <c r="BL239" s="246" t="str">
        <f>IF(SUMPRODUCT((BI237:BI241)*(BJ237:BJ241))=0,"",SUMPRODUCT((BI237:BI241)*(BJ237:BJ241)))</f>
        <v/>
      </c>
      <c r="BO239" s="225"/>
      <c r="BP239" s="225"/>
      <c r="BQ239" s="231"/>
      <c r="BR239" s="232"/>
      <c r="BS239" s="232"/>
      <c r="BT239" s="233"/>
      <c r="BU239" s="246" t="str">
        <f>IF(SUMPRODUCT((BR237:BR241)*(BS237:BS241))=0,"",SUMPRODUCT((BR237:BR241)*(BS237:BS241)))</f>
        <v/>
      </c>
      <c r="BX239" s="225"/>
      <c r="BY239" s="225"/>
      <c r="BZ239" s="231"/>
      <c r="CA239" s="232"/>
      <c r="CB239" s="232"/>
      <c r="CC239" s="233"/>
      <c r="CD239" s="246" t="str">
        <f>IF(SUMPRODUCT((CA237:CA241)*(CB237:CB241))=0,"",SUMPRODUCT((CA237:CA241)*(CB237:CB241)))</f>
        <v/>
      </c>
      <c r="CG239" s="225"/>
      <c r="CH239" s="225"/>
      <c r="CI239" s="231"/>
      <c r="CJ239" s="232"/>
      <c r="CK239" s="232"/>
      <c r="CL239" s="233"/>
      <c r="CM239" s="246" t="str">
        <f>IF(SUMPRODUCT((CJ237:CJ241)*(CK237:CK241))=0,"",SUMPRODUCT((CJ237:CJ241)*(CK237:CK241)))</f>
        <v/>
      </c>
      <c r="CP239" s="225"/>
      <c r="CQ239" s="225"/>
      <c r="CR239" s="231"/>
      <c r="CS239" s="232"/>
      <c r="CT239" s="232"/>
      <c r="CU239" s="233"/>
      <c r="CV239" s="246" t="str">
        <f>IF(SUMPRODUCT((CS237:CS241)*(CT237:CT241))=0,"",SUMPRODUCT((CS237:CS241)*(CT237:CT241)))</f>
        <v/>
      </c>
      <c r="CY239" s="225"/>
      <c r="CZ239" s="225"/>
      <c r="DA239" s="231"/>
      <c r="DB239" s="232"/>
      <c r="DC239" s="232"/>
      <c r="DD239" s="233"/>
      <c r="DE239" s="246" t="str">
        <f>IF(SUMPRODUCT((DB237:DB241)*(DC237:DC241))=0,"",SUMPRODUCT((DB237:DB241)*(DC237:DC241)))</f>
        <v/>
      </c>
      <c r="DH239" s="225"/>
      <c r="DI239" s="225"/>
      <c r="DJ239" s="231"/>
      <c r="DK239" s="232"/>
      <c r="DL239" s="232"/>
      <c r="DM239" s="233"/>
      <c r="DN239" s="246" t="str">
        <f>IF(SUMPRODUCT((DK237:DK241)*(DL237:DL241))=0,"",SUMPRODUCT((DK237:DK241)*(DL237:DL241)))</f>
        <v/>
      </c>
      <c r="DQ239" s="225"/>
      <c r="DR239" s="225"/>
      <c r="DS239" s="231"/>
      <c r="DT239" s="232"/>
      <c r="DU239" s="232"/>
      <c r="DV239" s="233"/>
      <c r="DW239" s="246" t="str">
        <f>IF(SUMPRODUCT((DT237:DT241)*(DU237:DU241))=0,"",SUMPRODUCT((DT237:DT241)*(DU237:DU241)))</f>
        <v/>
      </c>
      <c r="DZ239" s="225"/>
      <c r="EA239" s="225"/>
      <c r="EB239" s="231"/>
      <c r="EC239" s="232"/>
      <c r="ED239" s="232"/>
      <c r="EE239" s="233"/>
      <c r="EF239" s="246" t="str">
        <f>IF(SUMPRODUCT((EC237:EC241)*(ED237:ED241))=0,"",SUMPRODUCT((EC237:EC241)*(ED237:ED241)))</f>
        <v/>
      </c>
      <c r="EI239" s="225"/>
      <c r="EJ239" s="225"/>
      <c r="EK239" s="231"/>
      <c r="EL239" s="232"/>
      <c r="EM239" s="232"/>
      <c r="EN239" s="233"/>
      <c r="EO239" s="246" t="str">
        <f>IF(SUMPRODUCT((EL237:EL241)*(EM237:EM241))=0,"",SUMPRODUCT((EL237:EL241)*(EM237:EM241)))</f>
        <v/>
      </c>
      <c r="ER239" s="225"/>
      <c r="ES239" s="225"/>
      <c r="ET239" s="231"/>
      <c r="EU239" s="232"/>
      <c r="EV239" s="232"/>
      <c r="EW239" s="233"/>
      <c r="EX239" s="246" t="str">
        <f>IF(SUMPRODUCT((EU237:EU241)*(EV237:EV241))=0,"",SUMPRODUCT((EU237:EU241)*(EV237:EV241)))</f>
        <v/>
      </c>
      <c r="FA239" s="225"/>
      <c r="FB239" s="225"/>
      <c r="FC239" s="231"/>
      <c r="FD239" s="232"/>
      <c r="FE239" s="232"/>
      <c r="FF239" s="233"/>
      <c r="FG239" s="246" t="str">
        <f>IF(SUMPRODUCT((FD237:FD241)*(FE237:FE241))=0,"",SUMPRODUCT((FD237:FD241)*(FE237:FE241)))</f>
        <v/>
      </c>
      <c r="FJ239" s="225"/>
      <c r="FK239" s="225"/>
      <c r="FL239" s="231"/>
      <c r="FM239" s="232"/>
      <c r="FN239" s="232"/>
      <c r="FO239" s="233"/>
      <c r="FP239" s="246" t="str">
        <f>IF(SUMPRODUCT((FM237:FM241)*(FN237:FN241))=0,"",SUMPRODUCT((FM237:FM241)*(FN237:FN241)))</f>
        <v/>
      </c>
      <c r="FS239" s="225"/>
      <c r="FT239" s="225"/>
      <c r="FU239" s="231"/>
      <c r="FV239" s="232"/>
      <c r="FW239" s="232"/>
      <c r="FX239" s="233"/>
      <c r="FY239" s="246" t="str">
        <f>IF(SUMPRODUCT((FV237:FV241)*(FW237:FW241))=0,"",SUMPRODUCT((FV237:FV241)*(FW237:FW241)))</f>
        <v/>
      </c>
      <c r="GB239" s="225"/>
      <c r="GC239" s="225"/>
      <c r="GD239" s="231"/>
      <c r="GE239" s="232"/>
      <c r="GF239" s="232"/>
      <c r="GG239" s="233"/>
      <c r="GH239" s="246" t="str">
        <f>IF(SUMPRODUCT((GE237:GE241)*(GF237:GF241))=0,"",SUMPRODUCT((GE237:GE241)*(GF237:GF241)))</f>
        <v/>
      </c>
      <c r="GK239" s="225"/>
      <c r="GL239" s="225"/>
      <c r="GM239" s="231"/>
      <c r="GN239" s="232"/>
      <c r="GO239" s="232"/>
      <c r="GP239" s="233"/>
      <c r="GQ239" s="246" t="str">
        <f>IF(SUMPRODUCT((GN237:GN241)*(GO237:GO241))=0,"",SUMPRODUCT((GN237:GN241)*(GO237:GO241)))</f>
        <v/>
      </c>
      <c r="GT239" s="225"/>
      <c r="GU239" s="225"/>
      <c r="GV239" s="231"/>
      <c r="GW239" s="232"/>
      <c r="GX239" s="232"/>
      <c r="GY239" s="233"/>
      <c r="GZ239" s="246" t="str">
        <f>IF(SUMPRODUCT((GW237:GW241)*(GX237:GX241))=0,"",SUMPRODUCT((GW237:GW241)*(GX237:GX241)))</f>
        <v/>
      </c>
      <c r="HC239" s="225"/>
      <c r="HD239" s="225"/>
      <c r="HE239" s="231"/>
      <c r="HF239" s="232"/>
      <c r="HG239" s="232"/>
      <c r="HH239" s="233"/>
      <c r="HI239" s="246" t="str">
        <f>IF(SUMPRODUCT((HF237:HF241)*(HG237:HG241))=0,"",SUMPRODUCT((HF237:HF241)*(HG237:HG241)))</f>
        <v/>
      </c>
    </row>
    <row r="240" spans="4:217" ht="14" hidden="1" outlineLevel="2">
      <c r="D240" s="225"/>
      <c r="E240" s="225"/>
      <c r="F240" s="231"/>
      <c r="G240" s="232"/>
      <c r="H240" s="232"/>
      <c r="I240" s="233"/>
      <c r="J240" s="246" t="str">
        <f>IF(SUMPRODUCT((G237:G241)*(H237:H241))=0,"",SUMPRODUCT((G237:G241)*(H237:H241)))</f>
        <v/>
      </c>
      <c r="M240" s="225"/>
      <c r="N240" s="225"/>
      <c r="O240" s="231"/>
      <c r="P240" s="232"/>
      <c r="Q240" s="232"/>
      <c r="R240" s="233"/>
      <c r="S240" s="246" t="str">
        <f>IF(SUMPRODUCT((P237:P241)*(Q237:Q241))=0,"",SUMPRODUCT((P237:P241)*(Q237:Q241)))</f>
        <v/>
      </c>
      <c r="V240" s="225"/>
      <c r="W240" s="225"/>
      <c r="X240" s="231"/>
      <c r="Y240" s="232"/>
      <c r="Z240" s="232"/>
      <c r="AA240" s="233"/>
      <c r="AB240" s="246" t="str">
        <f>IF(SUMPRODUCT((Y237:Y241)*(Z237:Z241))=0,"",SUMPRODUCT((Y237:Y241)*(Z237:Z241)))</f>
        <v/>
      </c>
      <c r="AE240" s="225"/>
      <c r="AF240" s="225"/>
      <c r="AG240" s="231"/>
      <c r="AH240" s="232"/>
      <c r="AI240" s="232"/>
      <c r="AJ240" s="233"/>
      <c r="AK240" s="246" t="str">
        <f>IF(SUMPRODUCT((AH237:AH241)*(AI237:AI241))=0,"",SUMPRODUCT((AH237:AH241)*(AI237:AI241)))</f>
        <v/>
      </c>
      <c r="AN240" s="225"/>
      <c r="AO240" s="225"/>
      <c r="AP240" s="231"/>
      <c r="AQ240" s="232"/>
      <c r="AR240" s="232"/>
      <c r="AS240" s="233"/>
      <c r="AT240" s="246" t="str">
        <f>IF(SUMPRODUCT((AQ237:AQ241)*(AR237:AR241))=0,"",SUMPRODUCT((AQ237:AQ241)*(AR237:AR241)))</f>
        <v/>
      </c>
      <c r="AW240" s="225"/>
      <c r="AX240" s="225"/>
      <c r="AY240" s="231"/>
      <c r="AZ240" s="232"/>
      <c r="BA240" s="232"/>
      <c r="BB240" s="233"/>
      <c r="BC240" s="246" t="str">
        <f>IF(SUMPRODUCT((AZ237:AZ241)*(BA237:BA241))=0,"",SUMPRODUCT((AZ237:AZ241)*(BA237:BA241)))</f>
        <v/>
      </c>
      <c r="BF240" s="225"/>
      <c r="BG240" s="225"/>
      <c r="BH240" s="231"/>
      <c r="BI240" s="232"/>
      <c r="BJ240" s="232"/>
      <c r="BK240" s="233"/>
      <c r="BL240" s="246" t="str">
        <f>IF(SUMPRODUCT((BI237:BI241)*(BJ237:BJ241))=0,"",SUMPRODUCT((BI237:BI241)*(BJ237:BJ241)))</f>
        <v/>
      </c>
      <c r="BO240" s="225"/>
      <c r="BP240" s="225"/>
      <c r="BQ240" s="231"/>
      <c r="BR240" s="232"/>
      <c r="BS240" s="232"/>
      <c r="BT240" s="233"/>
      <c r="BU240" s="246" t="str">
        <f>IF(SUMPRODUCT((BR237:BR241)*(BS237:BS241))=0,"",SUMPRODUCT((BR237:BR241)*(BS237:BS241)))</f>
        <v/>
      </c>
      <c r="BX240" s="225"/>
      <c r="BY240" s="225"/>
      <c r="BZ240" s="231"/>
      <c r="CA240" s="232"/>
      <c r="CB240" s="232"/>
      <c r="CC240" s="233"/>
      <c r="CD240" s="246" t="str">
        <f>IF(SUMPRODUCT((CA237:CA241)*(CB237:CB241))=0,"",SUMPRODUCT((CA237:CA241)*(CB237:CB241)))</f>
        <v/>
      </c>
      <c r="CG240" s="225"/>
      <c r="CH240" s="225"/>
      <c r="CI240" s="231"/>
      <c r="CJ240" s="232"/>
      <c r="CK240" s="232"/>
      <c r="CL240" s="233"/>
      <c r="CM240" s="246" t="str">
        <f>IF(SUMPRODUCT((CJ237:CJ241)*(CK237:CK241))=0,"",SUMPRODUCT((CJ237:CJ241)*(CK237:CK241)))</f>
        <v/>
      </c>
      <c r="CP240" s="225"/>
      <c r="CQ240" s="225"/>
      <c r="CR240" s="231"/>
      <c r="CS240" s="232"/>
      <c r="CT240" s="232"/>
      <c r="CU240" s="233"/>
      <c r="CV240" s="246" t="str">
        <f>IF(SUMPRODUCT((CS237:CS241)*(CT237:CT241))=0,"",SUMPRODUCT((CS237:CS241)*(CT237:CT241)))</f>
        <v/>
      </c>
      <c r="CY240" s="225"/>
      <c r="CZ240" s="225"/>
      <c r="DA240" s="231"/>
      <c r="DB240" s="232"/>
      <c r="DC240" s="232"/>
      <c r="DD240" s="233"/>
      <c r="DE240" s="246" t="str">
        <f>IF(SUMPRODUCT((DB237:DB241)*(DC237:DC241))=0,"",SUMPRODUCT((DB237:DB241)*(DC237:DC241)))</f>
        <v/>
      </c>
      <c r="DH240" s="225"/>
      <c r="DI240" s="225"/>
      <c r="DJ240" s="231"/>
      <c r="DK240" s="232"/>
      <c r="DL240" s="232"/>
      <c r="DM240" s="233"/>
      <c r="DN240" s="246" t="str">
        <f>IF(SUMPRODUCT((DK237:DK241)*(DL237:DL241))=0,"",SUMPRODUCT((DK237:DK241)*(DL237:DL241)))</f>
        <v/>
      </c>
      <c r="DQ240" s="225"/>
      <c r="DR240" s="225"/>
      <c r="DS240" s="231"/>
      <c r="DT240" s="232"/>
      <c r="DU240" s="232"/>
      <c r="DV240" s="233"/>
      <c r="DW240" s="246" t="str">
        <f>IF(SUMPRODUCT((DT237:DT241)*(DU237:DU241))=0,"",SUMPRODUCT((DT237:DT241)*(DU237:DU241)))</f>
        <v/>
      </c>
      <c r="DZ240" s="225"/>
      <c r="EA240" s="225"/>
      <c r="EB240" s="231"/>
      <c r="EC240" s="232"/>
      <c r="ED240" s="232"/>
      <c r="EE240" s="233"/>
      <c r="EF240" s="246" t="str">
        <f>IF(SUMPRODUCT((EC237:EC241)*(ED237:ED241))=0,"",SUMPRODUCT((EC237:EC241)*(ED237:ED241)))</f>
        <v/>
      </c>
      <c r="EI240" s="225"/>
      <c r="EJ240" s="225"/>
      <c r="EK240" s="231"/>
      <c r="EL240" s="232"/>
      <c r="EM240" s="232"/>
      <c r="EN240" s="233"/>
      <c r="EO240" s="246" t="str">
        <f>IF(SUMPRODUCT((EL237:EL241)*(EM237:EM241))=0,"",SUMPRODUCT((EL237:EL241)*(EM237:EM241)))</f>
        <v/>
      </c>
      <c r="ER240" s="225"/>
      <c r="ES240" s="225"/>
      <c r="ET240" s="231"/>
      <c r="EU240" s="232"/>
      <c r="EV240" s="232"/>
      <c r="EW240" s="233"/>
      <c r="EX240" s="246" t="str">
        <f>IF(SUMPRODUCT((EU237:EU241)*(EV237:EV241))=0,"",SUMPRODUCT((EU237:EU241)*(EV237:EV241)))</f>
        <v/>
      </c>
      <c r="FA240" s="225"/>
      <c r="FB240" s="225"/>
      <c r="FC240" s="231"/>
      <c r="FD240" s="232"/>
      <c r="FE240" s="232"/>
      <c r="FF240" s="233"/>
      <c r="FG240" s="246" t="str">
        <f>IF(SUMPRODUCT((FD237:FD241)*(FE237:FE241))=0,"",SUMPRODUCT((FD237:FD241)*(FE237:FE241)))</f>
        <v/>
      </c>
      <c r="FJ240" s="225"/>
      <c r="FK240" s="225"/>
      <c r="FL240" s="231"/>
      <c r="FM240" s="232"/>
      <c r="FN240" s="232"/>
      <c r="FO240" s="233"/>
      <c r="FP240" s="246" t="str">
        <f>IF(SUMPRODUCT((FM237:FM241)*(FN237:FN241))=0,"",SUMPRODUCT((FM237:FM241)*(FN237:FN241)))</f>
        <v/>
      </c>
      <c r="FS240" s="225"/>
      <c r="FT240" s="225"/>
      <c r="FU240" s="231"/>
      <c r="FV240" s="232"/>
      <c r="FW240" s="232"/>
      <c r="FX240" s="233"/>
      <c r="FY240" s="246" t="str">
        <f>IF(SUMPRODUCT((FV237:FV241)*(FW237:FW241))=0,"",SUMPRODUCT((FV237:FV241)*(FW237:FW241)))</f>
        <v/>
      </c>
      <c r="GB240" s="225"/>
      <c r="GC240" s="225"/>
      <c r="GD240" s="231"/>
      <c r="GE240" s="232"/>
      <c r="GF240" s="232"/>
      <c r="GG240" s="233"/>
      <c r="GH240" s="246" t="str">
        <f>IF(SUMPRODUCT((GE237:GE241)*(GF237:GF241))=0,"",SUMPRODUCT((GE237:GE241)*(GF237:GF241)))</f>
        <v/>
      </c>
      <c r="GK240" s="225"/>
      <c r="GL240" s="225"/>
      <c r="GM240" s="231"/>
      <c r="GN240" s="232"/>
      <c r="GO240" s="232"/>
      <c r="GP240" s="233"/>
      <c r="GQ240" s="246" t="str">
        <f>IF(SUMPRODUCT((GN237:GN241)*(GO237:GO241))=0,"",SUMPRODUCT((GN237:GN241)*(GO237:GO241)))</f>
        <v/>
      </c>
      <c r="GT240" s="225"/>
      <c r="GU240" s="225"/>
      <c r="GV240" s="231"/>
      <c r="GW240" s="232"/>
      <c r="GX240" s="232"/>
      <c r="GY240" s="233"/>
      <c r="GZ240" s="246" t="str">
        <f>IF(SUMPRODUCT((GW237:GW241)*(GX237:GX241))=0,"",SUMPRODUCT((GW237:GW241)*(GX237:GX241)))</f>
        <v/>
      </c>
      <c r="HC240" s="225"/>
      <c r="HD240" s="225"/>
      <c r="HE240" s="231"/>
      <c r="HF240" s="232"/>
      <c r="HG240" s="232"/>
      <c r="HH240" s="233"/>
      <c r="HI240" s="246" t="str">
        <f>IF(SUMPRODUCT((HF237:HF241)*(HG237:HG241))=0,"",SUMPRODUCT((HF237:HF241)*(HG237:HG241)))</f>
        <v/>
      </c>
    </row>
    <row r="241" spans="3:217" ht="14" hidden="1" outlineLevel="2">
      <c r="D241" s="225"/>
      <c r="E241" s="225"/>
      <c r="F241" s="231"/>
      <c r="G241" s="232"/>
      <c r="H241" s="232"/>
      <c r="I241" s="233"/>
      <c r="J241" s="246" t="str">
        <f>IF(SUMPRODUCT((G237:G241)*(H237:H241))=0,"",SUMPRODUCT((G237:G241)*(H237:H241)))</f>
        <v/>
      </c>
      <c r="M241" s="225"/>
      <c r="N241" s="225"/>
      <c r="O241" s="231"/>
      <c r="P241" s="232"/>
      <c r="Q241" s="232"/>
      <c r="R241" s="233"/>
      <c r="S241" s="246" t="str">
        <f>IF(SUMPRODUCT((P237:P241)*(Q237:Q241))=0,"",SUMPRODUCT((P237:P241)*(Q237:Q241)))</f>
        <v/>
      </c>
      <c r="V241" s="225"/>
      <c r="W241" s="225"/>
      <c r="X241" s="231"/>
      <c r="Y241" s="232"/>
      <c r="Z241" s="232"/>
      <c r="AA241" s="233"/>
      <c r="AB241" s="246" t="str">
        <f>IF(SUMPRODUCT((Y237:Y241)*(Z237:Z241))=0,"",SUMPRODUCT((Y237:Y241)*(Z237:Z241)))</f>
        <v/>
      </c>
      <c r="AE241" s="225"/>
      <c r="AF241" s="225"/>
      <c r="AG241" s="231"/>
      <c r="AH241" s="232"/>
      <c r="AI241" s="232"/>
      <c r="AJ241" s="233"/>
      <c r="AK241" s="246" t="str">
        <f>IF(SUMPRODUCT((AH237:AH241)*(AI237:AI241))=0,"",SUMPRODUCT((AH237:AH241)*(AI237:AI241)))</f>
        <v/>
      </c>
      <c r="AN241" s="225"/>
      <c r="AO241" s="225"/>
      <c r="AP241" s="231"/>
      <c r="AQ241" s="232"/>
      <c r="AR241" s="232"/>
      <c r="AS241" s="233"/>
      <c r="AT241" s="246" t="str">
        <f>IF(SUMPRODUCT((AQ237:AQ241)*(AR237:AR241))=0,"",SUMPRODUCT((AQ237:AQ241)*(AR237:AR241)))</f>
        <v/>
      </c>
      <c r="AW241" s="225"/>
      <c r="AX241" s="225"/>
      <c r="AY241" s="231"/>
      <c r="AZ241" s="232"/>
      <c r="BA241" s="232"/>
      <c r="BB241" s="233"/>
      <c r="BC241" s="246" t="str">
        <f>IF(SUMPRODUCT((AZ237:AZ241)*(BA237:BA241))=0,"",SUMPRODUCT((AZ237:AZ241)*(BA237:BA241)))</f>
        <v/>
      </c>
      <c r="BF241" s="225"/>
      <c r="BG241" s="225"/>
      <c r="BH241" s="231"/>
      <c r="BI241" s="232"/>
      <c r="BJ241" s="232"/>
      <c r="BK241" s="233"/>
      <c r="BL241" s="246" t="str">
        <f>IF(SUMPRODUCT((BI237:BI241)*(BJ237:BJ241))=0,"",SUMPRODUCT((BI237:BI241)*(BJ237:BJ241)))</f>
        <v/>
      </c>
      <c r="BO241" s="225"/>
      <c r="BP241" s="225"/>
      <c r="BQ241" s="231"/>
      <c r="BR241" s="232"/>
      <c r="BS241" s="232"/>
      <c r="BT241" s="233"/>
      <c r="BU241" s="246" t="str">
        <f>IF(SUMPRODUCT((BR237:BR241)*(BS237:BS241))=0,"",SUMPRODUCT((BR237:BR241)*(BS237:BS241)))</f>
        <v/>
      </c>
      <c r="BX241" s="225"/>
      <c r="BY241" s="225"/>
      <c r="BZ241" s="231"/>
      <c r="CA241" s="232"/>
      <c r="CB241" s="232"/>
      <c r="CC241" s="233"/>
      <c r="CD241" s="246" t="str">
        <f>IF(SUMPRODUCT((CA237:CA241)*(CB237:CB241))=0,"",SUMPRODUCT((CA237:CA241)*(CB237:CB241)))</f>
        <v/>
      </c>
      <c r="CG241" s="225"/>
      <c r="CH241" s="225"/>
      <c r="CI241" s="231"/>
      <c r="CJ241" s="232"/>
      <c r="CK241" s="232"/>
      <c r="CL241" s="233"/>
      <c r="CM241" s="246" t="str">
        <f>IF(SUMPRODUCT((CJ237:CJ241)*(CK237:CK241))=0,"",SUMPRODUCT((CJ237:CJ241)*(CK237:CK241)))</f>
        <v/>
      </c>
      <c r="CP241" s="225"/>
      <c r="CQ241" s="225"/>
      <c r="CR241" s="231"/>
      <c r="CS241" s="232"/>
      <c r="CT241" s="232"/>
      <c r="CU241" s="233"/>
      <c r="CV241" s="246" t="str">
        <f>IF(SUMPRODUCT((CS237:CS241)*(CT237:CT241))=0,"",SUMPRODUCT((CS237:CS241)*(CT237:CT241)))</f>
        <v/>
      </c>
      <c r="CY241" s="225"/>
      <c r="CZ241" s="225"/>
      <c r="DA241" s="231"/>
      <c r="DB241" s="232"/>
      <c r="DC241" s="232"/>
      <c r="DD241" s="233"/>
      <c r="DE241" s="246" t="str">
        <f>IF(SUMPRODUCT((DB237:DB241)*(DC237:DC241))=0,"",SUMPRODUCT((DB237:DB241)*(DC237:DC241)))</f>
        <v/>
      </c>
      <c r="DH241" s="225"/>
      <c r="DI241" s="225"/>
      <c r="DJ241" s="231"/>
      <c r="DK241" s="232"/>
      <c r="DL241" s="232"/>
      <c r="DM241" s="233"/>
      <c r="DN241" s="246" t="str">
        <f>IF(SUMPRODUCT((DK237:DK241)*(DL237:DL241))=0,"",SUMPRODUCT((DK237:DK241)*(DL237:DL241)))</f>
        <v/>
      </c>
      <c r="DQ241" s="225"/>
      <c r="DR241" s="225"/>
      <c r="DS241" s="231"/>
      <c r="DT241" s="232"/>
      <c r="DU241" s="232"/>
      <c r="DV241" s="233"/>
      <c r="DW241" s="246" t="str">
        <f>IF(SUMPRODUCT((DT237:DT241)*(DU237:DU241))=0,"",SUMPRODUCT((DT237:DT241)*(DU237:DU241)))</f>
        <v/>
      </c>
      <c r="DZ241" s="225"/>
      <c r="EA241" s="225"/>
      <c r="EB241" s="231"/>
      <c r="EC241" s="232"/>
      <c r="ED241" s="232"/>
      <c r="EE241" s="233"/>
      <c r="EF241" s="246" t="str">
        <f>IF(SUMPRODUCT((EC237:EC241)*(ED237:ED241))=0,"",SUMPRODUCT((EC237:EC241)*(ED237:ED241)))</f>
        <v/>
      </c>
      <c r="EI241" s="225"/>
      <c r="EJ241" s="225"/>
      <c r="EK241" s="231"/>
      <c r="EL241" s="232"/>
      <c r="EM241" s="232"/>
      <c r="EN241" s="233"/>
      <c r="EO241" s="246" t="str">
        <f>IF(SUMPRODUCT((EL237:EL241)*(EM237:EM241))=0,"",SUMPRODUCT((EL237:EL241)*(EM237:EM241)))</f>
        <v/>
      </c>
      <c r="ER241" s="225"/>
      <c r="ES241" s="225"/>
      <c r="ET241" s="231"/>
      <c r="EU241" s="232"/>
      <c r="EV241" s="232"/>
      <c r="EW241" s="233"/>
      <c r="EX241" s="246" t="str">
        <f>IF(SUMPRODUCT((EU237:EU241)*(EV237:EV241))=0,"",SUMPRODUCT((EU237:EU241)*(EV237:EV241)))</f>
        <v/>
      </c>
      <c r="FA241" s="225"/>
      <c r="FB241" s="225"/>
      <c r="FC241" s="231"/>
      <c r="FD241" s="232"/>
      <c r="FE241" s="232"/>
      <c r="FF241" s="233"/>
      <c r="FG241" s="246" t="str">
        <f>IF(SUMPRODUCT((FD237:FD241)*(FE237:FE241))=0,"",SUMPRODUCT((FD237:FD241)*(FE237:FE241)))</f>
        <v/>
      </c>
      <c r="FJ241" s="225"/>
      <c r="FK241" s="225"/>
      <c r="FL241" s="231"/>
      <c r="FM241" s="232"/>
      <c r="FN241" s="232"/>
      <c r="FO241" s="233"/>
      <c r="FP241" s="246" t="str">
        <f>IF(SUMPRODUCT((FM237:FM241)*(FN237:FN241))=0,"",SUMPRODUCT((FM237:FM241)*(FN237:FN241)))</f>
        <v/>
      </c>
      <c r="FS241" s="225"/>
      <c r="FT241" s="225"/>
      <c r="FU241" s="231"/>
      <c r="FV241" s="232"/>
      <c r="FW241" s="232"/>
      <c r="FX241" s="233"/>
      <c r="FY241" s="246" t="str">
        <f>IF(SUMPRODUCT((FV237:FV241)*(FW237:FW241))=0,"",SUMPRODUCT((FV237:FV241)*(FW237:FW241)))</f>
        <v/>
      </c>
      <c r="GB241" s="225"/>
      <c r="GC241" s="225"/>
      <c r="GD241" s="231"/>
      <c r="GE241" s="232"/>
      <c r="GF241" s="232"/>
      <c r="GG241" s="233"/>
      <c r="GH241" s="246" t="str">
        <f>IF(SUMPRODUCT((GE237:GE241)*(GF237:GF241))=0,"",SUMPRODUCT((GE237:GE241)*(GF237:GF241)))</f>
        <v/>
      </c>
      <c r="GK241" s="225"/>
      <c r="GL241" s="225"/>
      <c r="GM241" s="231"/>
      <c r="GN241" s="232"/>
      <c r="GO241" s="232"/>
      <c r="GP241" s="233"/>
      <c r="GQ241" s="246" t="str">
        <f>IF(SUMPRODUCT((GN237:GN241)*(GO237:GO241))=0,"",SUMPRODUCT((GN237:GN241)*(GO237:GO241)))</f>
        <v/>
      </c>
      <c r="GT241" s="225"/>
      <c r="GU241" s="225"/>
      <c r="GV241" s="231"/>
      <c r="GW241" s="232"/>
      <c r="GX241" s="232"/>
      <c r="GY241" s="233"/>
      <c r="GZ241" s="246" t="str">
        <f>IF(SUMPRODUCT((GW237:GW241)*(GX237:GX241))=0,"",SUMPRODUCT((GW237:GW241)*(GX237:GX241)))</f>
        <v/>
      </c>
      <c r="HC241" s="225"/>
      <c r="HD241" s="225"/>
      <c r="HE241" s="231"/>
      <c r="HF241" s="232"/>
      <c r="HG241" s="232"/>
      <c r="HH241" s="233"/>
      <c r="HI241" s="246" t="str">
        <f>IF(SUMPRODUCT((HF237:HF241)*(HG237:HG241))=0,"",SUMPRODUCT((HF237:HF241)*(HG237:HG241)))</f>
        <v/>
      </c>
    </row>
    <row r="242" spans="3:217" ht="14" hidden="1" outlineLevel="1">
      <c r="D242" s="225"/>
      <c r="E242" s="225"/>
      <c r="F242" s="226"/>
      <c r="G242" s="227"/>
      <c r="H242" s="227"/>
      <c r="I242" s="228"/>
      <c r="J242" s="228"/>
      <c r="M242" s="225"/>
      <c r="N242" s="225"/>
      <c r="O242" s="226"/>
      <c r="P242" s="227"/>
      <c r="Q242" s="227"/>
      <c r="R242" s="228"/>
      <c r="S242" s="228"/>
      <c r="V242" s="225"/>
      <c r="W242" s="225"/>
      <c r="X242" s="226"/>
      <c r="Y242" s="227"/>
      <c r="Z242" s="227"/>
      <c r="AA242" s="228"/>
      <c r="AB242" s="228"/>
      <c r="AE242" s="225"/>
      <c r="AF242" s="225"/>
      <c r="AG242" s="226"/>
      <c r="AH242" s="227"/>
      <c r="AI242" s="227"/>
      <c r="AJ242" s="228"/>
      <c r="AK242" s="228"/>
      <c r="AN242" s="225"/>
      <c r="AO242" s="225"/>
      <c r="AP242" s="226"/>
      <c r="AQ242" s="227"/>
      <c r="AR242" s="227"/>
      <c r="AS242" s="228"/>
      <c r="AT242" s="228"/>
      <c r="AW242" s="225"/>
      <c r="AX242" s="225"/>
      <c r="AY242" s="226"/>
      <c r="AZ242" s="227"/>
      <c r="BA242" s="227"/>
      <c r="BB242" s="228"/>
      <c r="BC242" s="228"/>
      <c r="BF242" s="225"/>
      <c r="BG242" s="225"/>
      <c r="BH242" s="226"/>
      <c r="BI242" s="227"/>
      <c r="BJ242" s="227"/>
      <c r="BK242" s="228"/>
      <c r="BL242" s="228"/>
      <c r="BO242" s="225"/>
      <c r="BP242" s="225"/>
      <c r="BQ242" s="226"/>
      <c r="BR242" s="227"/>
      <c r="BS242" s="227"/>
      <c r="BT242" s="228"/>
      <c r="BU242" s="228"/>
      <c r="BX242" s="225"/>
      <c r="BY242" s="225"/>
      <c r="BZ242" s="226"/>
      <c r="CA242" s="227"/>
      <c r="CB242" s="227"/>
      <c r="CC242" s="228"/>
      <c r="CD242" s="228"/>
      <c r="CG242" s="225"/>
      <c r="CH242" s="225"/>
      <c r="CI242" s="226"/>
      <c r="CJ242" s="227"/>
      <c r="CK242" s="227"/>
      <c r="CL242" s="228"/>
      <c r="CM242" s="228"/>
      <c r="CP242" s="225"/>
      <c r="CQ242" s="225"/>
      <c r="CR242" s="226"/>
      <c r="CS242" s="227"/>
      <c r="CT242" s="227"/>
      <c r="CU242" s="228"/>
      <c r="CV242" s="228"/>
      <c r="CY242" s="225"/>
      <c r="CZ242" s="225"/>
      <c r="DA242" s="226"/>
      <c r="DB242" s="227"/>
      <c r="DC242" s="227"/>
      <c r="DD242" s="228"/>
      <c r="DE242" s="228"/>
      <c r="DH242" s="225"/>
      <c r="DI242" s="225"/>
      <c r="DJ242" s="226"/>
      <c r="DK242" s="227"/>
      <c r="DL242" s="227"/>
      <c r="DM242" s="228"/>
      <c r="DN242" s="228"/>
      <c r="DQ242" s="225"/>
      <c r="DR242" s="225"/>
      <c r="DS242" s="226"/>
      <c r="DT242" s="227"/>
      <c r="DU242" s="227"/>
      <c r="DV242" s="228"/>
      <c r="DW242" s="228"/>
      <c r="DZ242" s="225"/>
      <c r="EA242" s="225"/>
      <c r="EB242" s="226"/>
      <c r="EC242" s="227"/>
      <c r="ED242" s="227"/>
      <c r="EE242" s="228"/>
      <c r="EF242" s="228"/>
      <c r="EI242" s="225"/>
      <c r="EJ242" s="225"/>
      <c r="EK242" s="226"/>
      <c r="EL242" s="227"/>
      <c r="EM242" s="227"/>
      <c r="EN242" s="228"/>
      <c r="EO242" s="228"/>
      <c r="ER242" s="225"/>
      <c r="ES242" s="225"/>
      <c r="ET242" s="226"/>
      <c r="EU242" s="227"/>
      <c r="EV242" s="227"/>
      <c r="EW242" s="228"/>
      <c r="EX242" s="228"/>
      <c r="FA242" s="225"/>
      <c r="FB242" s="225"/>
      <c r="FC242" s="226"/>
      <c r="FD242" s="227"/>
      <c r="FE242" s="227"/>
      <c r="FF242" s="228"/>
      <c r="FG242" s="228"/>
      <c r="FJ242" s="225"/>
      <c r="FK242" s="225"/>
      <c r="FL242" s="226"/>
      <c r="FM242" s="227"/>
      <c r="FN242" s="227"/>
      <c r="FO242" s="228"/>
      <c r="FP242" s="228"/>
      <c r="FS242" s="225"/>
      <c r="FT242" s="225"/>
      <c r="FU242" s="226"/>
      <c r="FV242" s="227"/>
      <c r="FW242" s="227"/>
      <c r="FX242" s="228"/>
      <c r="FY242" s="228"/>
      <c r="GB242" s="225"/>
      <c r="GC242" s="225"/>
      <c r="GD242" s="226"/>
      <c r="GE242" s="227"/>
      <c r="GF242" s="227"/>
      <c r="GG242" s="228"/>
      <c r="GH242" s="228"/>
      <c r="GK242" s="225"/>
      <c r="GL242" s="225"/>
      <c r="GM242" s="226"/>
      <c r="GN242" s="227"/>
      <c r="GO242" s="227"/>
      <c r="GP242" s="228"/>
      <c r="GQ242" s="228"/>
      <c r="GT242" s="225"/>
      <c r="GU242" s="225"/>
      <c r="GV242" s="226"/>
      <c r="GW242" s="227"/>
      <c r="GX242" s="227"/>
      <c r="GY242" s="228"/>
      <c r="GZ242" s="228"/>
      <c r="HC242" s="225"/>
      <c r="HD242" s="225"/>
      <c r="HE242" s="226"/>
      <c r="HF242" s="227"/>
      <c r="HG242" s="227"/>
      <c r="HH242" s="228"/>
      <c r="HI242" s="228"/>
    </row>
    <row r="243" spans="3:217" ht="14" hidden="1" outlineLevel="1">
      <c r="D243" s="225"/>
      <c r="E243" s="225"/>
      <c r="F243" s="229" t="s">
        <v>136</v>
      </c>
      <c r="G243" s="230" t="s">
        <v>451</v>
      </c>
      <c r="H243" s="230" t="s">
        <v>146</v>
      </c>
      <c r="I243" s="230" t="s">
        <v>142</v>
      </c>
      <c r="J243" s="230" t="s">
        <v>452</v>
      </c>
      <c r="M243" s="225"/>
      <c r="N243" s="225"/>
      <c r="O243" s="229" t="s">
        <v>136</v>
      </c>
      <c r="P243" s="230" t="s">
        <v>451</v>
      </c>
      <c r="Q243" s="230" t="s">
        <v>146</v>
      </c>
      <c r="R243" s="230" t="s">
        <v>142</v>
      </c>
      <c r="S243" s="230" t="s">
        <v>452</v>
      </c>
      <c r="V243" s="225"/>
      <c r="W243" s="225"/>
      <c r="X243" s="229" t="s">
        <v>136</v>
      </c>
      <c r="Y243" s="230" t="s">
        <v>451</v>
      </c>
      <c r="Z243" s="230" t="s">
        <v>146</v>
      </c>
      <c r="AA243" s="230" t="s">
        <v>142</v>
      </c>
      <c r="AB243" s="230" t="s">
        <v>452</v>
      </c>
      <c r="AE243" s="225"/>
      <c r="AF243" s="225"/>
      <c r="AG243" s="229" t="s">
        <v>136</v>
      </c>
      <c r="AH243" s="230" t="s">
        <v>451</v>
      </c>
      <c r="AI243" s="230" t="s">
        <v>146</v>
      </c>
      <c r="AJ243" s="230" t="s">
        <v>142</v>
      </c>
      <c r="AK243" s="230" t="s">
        <v>452</v>
      </c>
      <c r="AN243" s="225"/>
      <c r="AO243" s="225"/>
      <c r="AP243" s="229" t="s">
        <v>136</v>
      </c>
      <c r="AQ243" s="230" t="s">
        <v>451</v>
      </c>
      <c r="AR243" s="230" t="s">
        <v>146</v>
      </c>
      <c r="AS243" s="230" t="s">
        <v>142</v>
      </c>
      <c r="AT243" s="230" t="s">
        <v>452</v>
      </c>
      <c r="AW243" s="225"/>
      <c r="AX243" s="225"/>
      <c r="AY243" s="229" t="s">
        <v>136</v>
      </c>
      <c r="AZ243" s="230" t="s">
        <v>451</v>
      </c>
      <c r="BA243" s="230" t="s">
        <v>146</v>
      </c>
      <c r="BB243" s="230" t="s">
        <v>142</v>
      </c>
      <c r="BC243" s="230" t="s">
        <v>452</v>
      </c>
      <c r="BF243" s="225"/>
      <c r="BG243" s="225"/>
      <c r="BH243" s="229" t="s">
        <v>136</v>
      </c>
      <c r="BI243" s="230" t="s">
        <v>451</v>
      </c>
      <c r="BJ243" s="230" t="s">
        <v>146</v>
      </c>
      <c r="BK243" s="230" t="s">
        <v>142</v>
      </c>
      <c r="BL243" s="230" t="s">
        <v>452</v>
      </c>
      <c r="BO243" s="225"/>
      <c r="BP243" s="225"/>
      <c r="BQ243" s="229" t="s">
        <v>136</v>
      </c>
      <c r="BR243" s="230" t="s">
        <v>451</v>
      </c>
      <c r="BS243" s="230" t="s">
        <v>146</v>
      </c>
      <c r="BT243" s="230" t="s">
        <v>142</v>
      </c>
      <c r="BU243" s="230" t="s">
        <v>452</v>
      </c>
      <c r="BX243" s="225"/>
      <c r="BY243" s="225"/>
      <c r="BZ243" s="229" t="s">
        <v>136</v>
      </c>
      <c r="CA243" s="230" t="s">
        <v>451</v>
      </c>
      <c r="CB243" s="230" t="s">
        <v>146</v>
      </c>
      <c r="CC243" s="230" t="s">
        <v>142</v>
      </c>
      <c r="CD243" s="230" t="s">
        <v>452</v>
      </c>
      <c r="CG243" s="225"/>
      <c r="CH243" s="225"/>
      <c r="CI243" s="229" t="s">
        <v>136</v>
      </c>
      <c r="CJ243" s="230" t="s">
        <v>451</v>
      </c>
      <c r="CK243" s="230" t="s">
        <v>146</v>
      </c>
      <c r="CL243" s="230" t="s">
        <v>142</v>
      </c>
      <c r="CM243" s="230" t="s">
        <v>452</v>
      </c>
      <c r="CP243" s="225"/>
      <c r="CQ243" s="225"/>
      <c r="CR243" s="229" t="s">
        <v>136</v>
      </c>
      <c r="CS243" s="230" t="s">
        <v>451</v>
      </c>
      <c r="CT243" s="230" t="s">
        <v>146</v>
      </c>
      <c r="CU243" s="230" t="s">
        <v>142</v>
      </c>
      <c r="CV243" s="230" t="s">
        <v>452</v>
      </c>
      <c r="CY243" s="225"/>
      <c r="CZ243" s="225"/>
      <c r="DA243" s="229" t="s">
        <v>136</v>
      </c>
      <c r="DB243" s="230" t="s">
        <v>451</v>
      </c>
      <c r="DC243" s="230" t="s">
        <v>146</v>
      </c>
      <c r="DD243" s="230" t="s">
        <v>142</v>
      </c>
      <c r="DE243" s="230" t="s">
        <v>452</v>
      </c>
      <c r="DH243" s="225"/>
      <c r="DI243" s="225"/>
      <c r="DJ243" s="229" t="s">
        <v>136</v>
      </c>
      <c r="DK243" s="230" t="s">
        <v>451</v>
      </c>
      <c r="DL243" s="230" t="s">
        <v>146</v>
      </c>
      <c r="DM243" s="230" t="s">
        <v>142</v>
      </c>
      <c r="DN243" s="230" t="s">
        <v>452</v>
      </c>
      <c r="DQ243" s="225"/>
      <c r="DR243" s="225"/>
      <c r="DS243" s="229" t="s">
        <v>136</v>
      </c>
      <c r="DT243" s="230" t="s">
        <v>451</v>
      </c>
      <c r="DU243" s="230" t="s">
        <v>146</v>
      </c>
      <c r="DV243" s="230" t="s">
        <v>142</v>
      </c>
      <c r="DW243" s="230" t="s">
        <v>452</v>
      </c>
      <c r="DZ243" s="225"/>
      <c r="EA243" s="225"/>
      <c r="EB243" s="229" t="s">
        <v>136</v>
      </c>
      <c r="EC243" s="230" t="s">
        <v>451</v>
      </c>
      <c r="ED243" s="230" t="s">
        <v>146</v>
      </c>
      <c r="EE243" s="230" t="s">
        <v>142</v>
      </c>
      <c r="EF243" s="230" t="s">
        <v>452</v>
      </c>
      <c r="EI243" s="225"/>
      <c r="EJ243" s="225"/>
      <c r="EK243" s="229" t="s">
        <v>136</v>
      </c>
      <c r="EL243" s="230" t="s">
        <v>451</v>
      </c>
      <c r="EM243" s="230" t="s">
        <v>146</v>
      </c>
      <c r="EN243" s="230" t="s">
        <v>142</v>
      </c>
      <c r="EO243" s="230" t="s">
        <v>452</v>
      </c>
      <c r="ER243" s="225"/>
      <c r="ES243" s="225"/>
      <c r="ET243" s="229" t="s">
        <v>136</v>
      </c>
      <c r="EU243" s="230" t="s">
        <v>451</v>
      </c>
      <c r="EV243" s="230" t="s">
        <v>146</v>
      </c>
      <c r="EW243" s="230" t="s">
        <v>142</v>
      </c>
      <c r="EX243" s="230" t="s">
        <v>452</v>
      </c>
      <c r="FA243" s="225"/>
      <c r="FB243" s="225"/>
      <c r="FC243" s="229" t="s">
        <v>136</v>
      </c>
      <c r="FD243" s="230" t="s">
        <v>451</v>
      </c>
      <c r="FE243" s="230" t="s">
        <v>146</v>
      </c>
      <c r="FF243" s="230" t="s">
        <v>142</v>
      </c>
      <c r="FG243" s="230" t="s">
        <v>452</v>
      </c>
      <c r="FJ243" s="225"/>
      <c r="FK243" s="225"/>
      <c r="FL243" s="229" t="s">
        <v>136</v>
      </c>
      <c r="FM243" s="230" t="s">
        <v>451</v>
      </c>
      <c r="FN243" s="230" t="s">
        <v>146</v>
      </c>
      <c r="FO243" s="230" t="s">
        <v>142</v>
      </c>
      <c r="FP243" s="230" t="s">
        <v>452</v>
      </c>
      <c r="FS243" s="225"/>
      <c r="FT243" s="225"/>
      <c r="FU243" s="229" t="s">
        <v>136</v>
      </c>
      <c r="FV243" s="230" t="s">
        <v>451</v>
      </c>
      <c r="FW243" s="230" t="s">
        <v>146</v>
      </c>
      <c r="FX243" s="230" t="s">
        <v>142</v>
      </c>
      <c r="FY243" s="230" t="s">
        <v>452</v>
      </c>
      <c r="GB243" s="225"/>
      <c r="GC243" s="225"/>
      <c r="GD243" s="229" t="s">
        <v>136</v>
      </c>
      <c r="GE243" s="230" t="s">
        <v>451</v>
      </c>
      <c r="GF243" s="230" t="s">
        <v>146</v>
      </c>
      <c r="GG243" s="230" t="s">
        <v>142</v>
      </c>
      <c r="GH243" s="230" t="s">
        <v>452</v>
      </c>
      <c r="GK243" s="225"/>
      <c r="GL243" s="225"/>
      <c r="GM243" s="229" t="s">
        <v>136</v>
      </c>
      <c r="GN243" s="230" t="s">
        <v>451</v>
      </c>
      <c r="GO243" s="230" t="s">
        <v>146</v>
      </c>
      <c r="GP243" s="230" t="s">
        <v>142</v>
      </c>
      <c r="GQ243" s="230" t="s">
        <v>452</v>
      </c>
      <c r="GT243" s="225"/>
      <c r="GU243" s="225"/>
      <c r="GV243" s="229" t="s">
        <v>136</v>
      </c>
      <c r="GW243" s="230" t="s">
        <v>451</v>
      </c>
      <c r="GX243" s="230" t="s">
        <v>146</v>
      </c>
      <c r="GY243" s="230" t="s">
        <v>142</v>
      </c>
      <c r="GZ243" s="230" t="s">
        <v>452</v>
      </c>
      <c r="HC243" s="225"/>
      <c r="HD243" s="225"/>
      <c r="HE243" s="229" t="s">
        <v>136</v>
      </c>
      <c r="HF243" s="230" t="s">
        <v>451</v>
      </c>
      <c r="HG243" s="230" t="s">
        <v>146</v>
      </c>
      <c r="HH243" s="230" t="s">
        <v>142</v>
      </c>
      <c r="HI243" s="230" t="s">
        <v>452</v>
      </c>
    </row>
    <row r="244" spans="3:217" ht="14" hidden="1" outlineLevel="1">
      <c r="D244" s="225"/>
      <c r="E244" s="225"/>
      <c r="F244" s="231"/>
      <c r="G244" s="232"/>
      <c r="H244" s="232"/>
      <c r="I244" s="233"/>
      <c r="J244" s="246" t="str">
        <f>IF(SUMPRODUCT((G244:G248)*(H244:H248))=0,"",SUMPRODUCT((G244:G248)*(H244:H248)))</f>
        <v/>
      </c>
      <c r="M244" s="225"/>
      <c r="N244" s="225"/>
      <c r="O244" s="231"/>
      <c r="P244" s="232"/>
      <c r="Q244" s="232"/>
      <c r="R244" s="233"/>
      <c r="S244" s="246" t="str">
        <f>IF(SUMPRODUCT((P244:P248)*(Q244:Q248))=0,"",SUMPRODUCT((P244:P248)*(Q244:Q248)))</f>
        <v/>
      </c>
      <c r="V244" s="225"/>
      <c r="W244" s="225"/>
      <c r="X244" s="231"/>
      <c r="Y244" s="232"/>
      <c r="Z244" s="232"/>
      <c r="AA244" s="233"/>
      <c r="AB244" s="246" t="str">
        <f>IF(SUMPRODUCT((Y244:Y248)*(Z244:Z248))=0,"",SUMPRODUCT((Y244:Y248)*(Z244:Z248)))</f>
        <v/>
      </c>
      <c r="AE244" s="225"/>
      <c r="AF244" s="225"/>
      <c r="AG244" s="231"/>
      <c r="AH244" s="232"/>
      <c r="AI244" s="232"/>
      <c r="AJ244" s="233"/>
      <c r="AK244" s="246" t="str">
        <f>IF(SUMPRODUCT((AH244:AH248)*(AI244:AI248))=0,"",SUMPRODUCT((AH244:AH248)*(AI244:AI248)))</f>
        <v/>
      </c>
      <c r="AN244" s="225"/>
      <c r="AO244" s="225"/>
      <c r="AP244" s="231"/>
      <c r="AQ244" s="232"/>
      <c r="AR244" s="232"/>
      <c r="AS244" s="233"/>
      <c r="AT244" s="246" t="str">
        <f>IF(SUMPRODUCT((AQ244:AQ248)*(AR244:AR248))=0,"",SUMPRODUCT((AQ244:AQ248)*(AR244:AR248)))</f>
        <v/>
      </c>
      <c r="AW244" s="225"/>
      <c r="AX244" s="225"/>
      <c r="AY244" s="231"/>
      <c r="AZ244" s="232"/>
      <c r="BA244" s="232"/>
      <c r="BB244" s="233"/>
      <c r="BC244" s="246" t="str">
        <f>IF(SUMPRODUCT((AZ244:AZ248)*(BA244:BA248))=0,"",SUMPRODUCT((AZ244:AZ248)*(BA244:BA248)))</f>
        <v/>
      </c>
      <c r="BF244" s="225"/>
      <c r="BG244" s="225"/>
      <c r="BH244" s="231"/>
      <c r="BI244" s="232"/>
      <c r="BJ244" s="232"/>
      <c r="BK244" s="233"/>
      <c r="BL244" s="246" t="str">
        <f>IF(SUMPRODUCT((BI244:BI248)*(BJ244:BJ248))=0,"",SUMPRODUCT((BI244:BI248)*(BJ244:BJ248)))</f>
        <v/>
      </c>
      <c r="BO244" s="225"/>
      <c r="BP244" s="225"/>
      <c r="BQ244" s="231"/>
      <c r="BR244" s="232"/>
      <c r="BS244" s="232"/>
      <c r="BT244" s="233"/>
      <c r="BU244" s="246" t="str">
        <f>IF(SUMPRODUCT((BR244:BR248)*(BS244:BS248))=0,"",SUMPRODUCT((BR244:BR248)*(BS244:BS248)))</f>
        <v/>
      </c>
      <c r="BX244" s="225"/>
      <c r="BY244" s="225"/>
      <c r="BZ244" s="231"/>
      <c r="CA244" s="232"/>
      <c r="CB244" s="232"/>
      <c r="CC244" s="233"/>
      <c r="CD244" s="246" t="str">
        <f>IF(SUMPRODUCT((CA244:CA248)*(CB244:CB248))=0,"",SUMPRODUCT((CA244:CA248)*(CB244:CB248)))</f>
        <v/>
      </c>
      <c r="CG244" s="225"/>
      <c r="CH244" s="225"/>
      <c r="CI244" s="231"/>
      <c r="CJ244" s="232"/>
      <c r="CK244" s="232"/>
      <c r="CL244" s="233"/>
      <c r="CM244" s="246" t="str">
        <f>IF(SUMPRODUCT((CJ244:CJ248)*(CK244:CK248))=0,"",SUMPRODUCT((CJ244:CJ248)*(CK244:CK248)))</f>
        <v/>
      </c>
      <c r="CP244" s="225"/>
      <c r="CQ244" s="225"/>
      <c r="CR244" s="231"/>
      <c r="CS244" s="232"/>
      <c r="CT244" s="232"/>
      <c r="CU244" s="233"/>
      <c r="CV244" s="246" t="str">
        <f>IF(SUMPRODUCT((CS244:CS248)*(CT244:CT248))=0,"",SUMPRODUCT((CS244:CS248)*(CT244:CT248)))</f>
        <v/>
      </c>
      <c r="CY244" s="225"/>
      <c r="CZ244" s="225"/>
      <c r="DA244" s="231"/>
      <c r="DB244" s="232"/>
      <c r="DC244" s="232"/>
      <c r="DD244" s="233"/>
      <c r="DE244" s="246" t="str">
        <f>IF(SUMPRODUCT((DB244:DB248)*(DC244:DC248))=0,"",SUMPRODUCT((DB244:DB248)*(DC244:DC248)))</f>
        <v/>
      </c>
      <c r="DH244" s="225"/>
      <c r="DI244" s="225"/>
      <c r="DJ244" s="231"/>
      <c r="DK244" s="232"/>
      <c r="DL244" s="232"/>
      <c r="DM244" s="233"/>
      <c r="DN244" s="246" t="str">
        <f>IF(SUMPRODUCT((DK244:DK248)*(DL244:DL248))=0,"",SUMPRODUCT((DK244:DK248)*(DL244:DL248)))</f>
        <v/>
      </c>
      <c r="DQ244" s="225"/>
      <c r="DR244" s="225"/>
      <c r="DS244" s="231"/>
      <c r="DT244" s="232"/>
      <c r="DU244" s="232"/>
      <c r="DV244" s="233"/>
      <c r="DW244" s="246" t="str">
        <f>IF(SUMPRODUCT((DT244:DT248)*(DU244:DU248))=0,"",SUMPRODUCT((DT244:DT248)*(DU244:DU248)))</f>
        <v/>
      </c>
      <c r="DZ244" s="225"/>
      <c r="EA244" s="225"/>
      <c r="EB244" s="231"/>
      <c r="EC244" s="232"/>
      <c r="ED244" s="232"/>
      <c r="EE244" s="233"/>
      <c r="EF244" s="246" t="str">
        <f>IF(SUMPRODUCT((EC244:EC248)*(ED244:ED248))=0,"",SUMPRODUCT((EC244:EC248)*(ED244:ED248)))</f>
        <v/>
      </c>
      <c r="EI244" s="225"/>
      <c r="EJ244" s="225"/>
      <c r="EK244" s="231"/>
      <c r="EL244" s="232"/>
      <c r="EM244" s="232"/>
      <c r="EN244" s="233"/>
      <c r="EO244" s="246" t="str">
        <f>IF(SUMPRODUCT((EL244:EL248)*(EM244:EM248))=0,"",SUMPRODUCT((EL244:EL248)*(EM244:EM248)))</f>
        <v/>
      </c>
      <c r="ER244" s="225"/>
      <c r="ES244" s="225"/>
      <c r="ET244" s="231"/>
      <c r="EU244" s="232"/>
      <c r="EV244" s="232"/>
      <c r="EW244" s="233"/>
      <c r="EX244" s="246" t="str">
        <f>IF(SUMPRODUCT((EU244:EU248)*(EV244:EV248))=0,"",SUMPRODUCT((EU244:EU248)*(EV244:EV248)))</f>
        <v/>
      </c>
      <c r="FA244" s="225"/>
      <c r="FB244" s="225"/>
      <c r="FC244" s="231"/>
      <c r="FD244" s="232"/>
      <c r="FE244" s="232"/>
      <c r="FF244" s="233"/>
      <c r="FG244" s="246" t="str">
        <f>IF(SUMPRODUCT((FD244:FD248)*(FE244:FE248))=0,"",SUMPRODUCT((FD244:FD248)*(FE244:FE248)))</f>
        <v/>
      </c>
      <c r="FJ244" s="225"/>
      <c r="FK244" s="225"/>
      <c r="FL244" s="231"/>
      <c r="FM244" s="232"/>
      <c r="FN244" s="232"/>
      <c r="FO244" s="233"/>
      <c r="FP244" s="246" t="str">
        <f>IF(SUMPRODUCT((FM244:FM248)*(FN244:FN248))=0,"",SUMPRODUCT((FM244:FM248)*(FN244:FN248)))</f>
        <v/>
      </c>
      <c r="FS244" s="225"/>
      <c r="FT244" s="225"/>
      <c r="FU244" s="231"/>
      <c r="FV244" s="232"/>
      <c r="FW244" s="232"/>
      <c r="FX244" s="233"/>
      <c r="FY244" s="246" t="str">
        <f>IF(SUMPRODUCT((FV244:FV248)*(FW244:FW248))=0,"",SUMPRODUCT((FV244:FV248)*(FW244:FW248)))</f>
        <v/>
      </c>
      <c r="GB244" s="225"/>
      <c r="GC244" s="225"/>
      <c r="GD244" s="231"/>
      <c r="GE244" s="232"/>
      <c r="GF244" s="232"/>
      <c r="GG244" s="233"/>
      <c r="GH244" s="246" t="str">
        <f>IF(SUMPRODUCT((GE244:GE248)*(GF244:GF248))=0,"",SUMPRODUCT((GE244:GE248)*(GF244:GF248)))</f>
        <v/>
      </c>
      <c r="GK244" s="225"/>
      <c r="GL244" s="225"/>
      <c r="GM244" s="231"/>
      <c r="GN244" s="232"/>
      <c r="GO244" s="232"/>
      <c r="GP244" s="233"/>
      <c r="GQ244" s="246" t="str">
        <f>IF(SUMPRODUCT((GN244:GN248)*(GO244:GO248))=0,"",SUMPRODUCT((GN244:GN248)*(GO244:GO248)))</f>
        <v/>
      </c>
      <c r="GT244" s="225"/>
      <c r="GU244" s="225"/>
      <c r="GV244" s="231"/>
      <c r="GW244" s="232"/>
      <c r="GX244" s="232"/>
      <c r="GY244" s="233"/>
      <c r="GZ244" s="246" t="str">
        <f>IF(SUMPRODUCT((GW244:GW248)*(GX244:GX248))=0,"",SUMPRODUCT((GW244:GW248)*(GX244:GX248)))</f>
        <v/>
      </c>
      <c r="HC244" s="225"/>
      <c r="HD244" s="225"/>
      <c r="HE244" s="231"/>
      <c r="HF244" s="232"/>
      <c r="HG244" s="232"/>
      <c r="HH244" s="233"/>
      <c r="HI244" s="246" t="str">
        <f>IF(SUMPRODUCT((HF244:HF248)*(HG244:HG248))=0,"",SUMPRODUCT((HF244:HF248)*(HG244:HG248)))</f>
        <v/>
      </c>
    </row>
    <row r="245" spans="3:217" ht="14" hidden="1" outlineLevel="2">
      <c r="D245" s="225"/>
      <c r="E245" s="225"/>
      <c r="F245" s="231"/>
      <c r="G245" s="232"/>
      <c r="H245" s="232"/>
      <c r="I245" s="233"/>
      <c r="J245" s="246" t="str">
        <f>IF(SUMPRODUCT((G244:G248)*(H244:H248))=0,"",SUMPRODUCT((G244:G248)*(H244:H248)))</f>
        <v/>
      </c>
      <c r="M245" s="225"/>
      <c r="N245" s="225"/>
      <c r="O245" s="231"/>
      <c r="P245" s="232"/>
      <c r="Q245" s="232"/>
      <c r="R245" s="233"/>
      <c r="S245" s="246" t="str">
        <f>IF(SUMPRODUCT((P244:P248)*(Q244:Q248))=0,"",SUMPRODUCT((P244:P248)*(Q244:Q248)))</f>
        <v/>
      </c>
      <c r="V245" s="225"/>
      <c r="W245" s="225"/>
      <c r="X245" s="231"/>
      <c r="Y245" s="232"/>
      <c r="Z245" s="232"/>
      <c r="AA245" s="233"/>
      <c r="AB245" s="246" t="str">
        <f>IF(SUMPRODUCT((Y244:Y248)*(Z244:Z248))=0,"",SUMPRODUCT((Y244:Y248)*(Z244:Z248)))</f>
        <v/>
      </c>
      <c r="AE245" s="225"/>
      <c r="AF245" s="225"/>
      <c r="AG245" s="231"/>
      <c r="AH245" s="232"/>
      <c r="AI245" s="232"/>
      <c r="AJ245" s="233"/>
      <c r="AK245" s="246" t="str">
        <f>IF(SUMPRODUCT((AH244:AH248)*(AI244:AI248))=0,"",SUMPRODUCT((AH244:AH248)*(AI244:AI248)))</f>
        <v/>
      </c>
      <c r="AN245" s="225"/>
      <c r="AO245" s="225"/>
      <c r="AP245" s="231"/>
      <c r="AQ245" s="232"/>
      <c r="AR245" s="232"/>
      <c r="AS245" s="233"/>
      <c r="AT245" s="246" t="str">
        <f>IF(SUMPRODUCT((AQ244:AQ248)*(AR244:AR248))=0,"",SUMPRODUCT((AQ244:AQ248)*(AR244:AR248)))</f>
        <v/>
      </c>
      <c r="AW245" s="225"/>
      <c r="AX245" s="225"/>
      <c r="AY245" s="231"/>
      <c r="AZ245" s="232"/>
      <c r="BA245" s="232"/>
      <c r="BB245" s="233"/>
      <c r="BC245" s="246" t="str">
        <f>IF(SUMPRODUCT((AZ244:AZ248)*(BA244:BA248))=0,"",SUMPRODUCT((AZ244:AZ248)*(BA244:BA248)))</f>
        <v/>
      </c>
      <c r="BF245" s="225"/>
      <c r="BG245" s="225"/>
      <c r="BH245" s="231"/>
      <c r="BI245" s="232"/>
      <c r="BJ245" s="232"/>
      <c r="BK245" s="233"/>
      <c r="BL245" s="246" t="str">
        <f>IF(SUMPRODUCT((BI244:BI248)*(BJ244:BJ248))=0,"",SUMPRODUCT((BI244:BI248)*(BJ244:BJ248)))</f>
        <v/>
      </c>
      <c r="BO245" s="225"/>
      <c r="BP245" s="225"/>
      <c r="BQ245" s="231"/>
      <c r="BR245" s="232"/>
      <c r="BS245" s="232"/>
      <c r="BT245" s="233"/>
      <c r="BU245" s="246" t="str">
        <f>IF(SUMPRODUCT((BR244:BR248)*(BS244:BS248))=0,"",SUMPRODUCT((BR244:BR248)*(BS244:BS248)))</f>
        <v/>
      </c>
      <c r="BX245" s="225"/>
      <c r="BY245" s="225"/>
      <c r="BZ245" s="231"/>
      <c r="CA245" s="232"/>
      <c r="CB245" s="232"/>
      <c r="CC245" s="233"/>
      <c r="CD245" s="246" t="str">
        <f>IF(SUMPRODUCT((CA244:CA248)*(CB244:CB248))=0,"",SUMPRODUCT((CA244:CA248)*(CB244:CB248)))</f>
        <v/>
      </c>
      <c r="CG245" s="225"/>
      <c r="CH245" s="225"/>
      <c r="CI245" s="231"/>
      <c r="CJ245" s="232"/>
      <c r="CK245" s="232"/>
      <c r="CL245" s="233"/>
      <c r="CM245" s="246" t="str">
        <f>IF(SUMPRODUCT((CJ244:CJ248)*(CK244:CK248))=0,"",SUMPRODUCT((CJ244:CJ248)*(CK244:CK248)))</f>
        <v/>
      </c>
      <c r="CP245" s="225"/>
      <c r="CQ245" s="225"/>
      <c r="CR245" s="231"/>
      <c r="CS245" s="232"/>
      <c r="CT245" s="232"/>
      <c r="CU245" s="233"/>
      <c r="CV245" s="246" t="str">
        <f>IF(SUMPRODUCT((CS244:CS248)*(CT244:CT248))=0,"",SUMPRODUCT((CS244:CS248)*(CT244:CT248)))</f>
        <v/>
      </c>
      <c r="CY245" s="225"/>
      <c r="CZ245" s="225"/>
      <c r="DA245" s="231"/>
      <c r="DB245" s="232"/>
      <c r="DC245" s="232"/>
      <c r="DD245" s="233"/>
      <c r="DE245" s="246" t="str">
        <f>IF(SUMPRODUCT((DB244:DB248)*(DC244:DC248))=0,"",SUMPRODUCT((DB244:DB248)*(DC244:DC248)))</f>
        <v/>
      </c>
      <c r="DH245" s="225"/>
      <c r="DI245" s="225"/>
      <c r="DJ245" s="231"/>
      <c r="DK245" s="232"/>
      <c r="DL245" s="232"/>
      <c r="DM245" s="233"/>
      <c r="DN245" s="246" t="str">
        <f>IF(SUMPRODUCT((DK244:DK248)*(DL244:DL248))=0,"",SUMPRODUCT((DK244:DK248)*(DL244:DL248)))</f>
        <v/>
      </c>
      <c r="DQ245" s="225"/>
      <c r="DR245" s="225"/>
      <c r="DS245" s="231"/>
      <c r="DT245" s="232"/>
      <c r="DU245" s="232"/>
      <c r="DV245" s="233"/>
      <c r="DW245" s="246" t="str">
        <f>IF(SUMPRODUCT((DT244:DT248)*(DU244:DU248))=0,"",SUMPRODUCT((DT244:DT248)*(DU244:DU248)))</f>
        <v/>
      </c>
      <c r="DZ245" s="225"/>
      <c r="EA245" s="225"/>
      <c r="EB245" s="231"/>
      <c r="EC245" s="232"/>
      <c r="ED245" s="232"/>
      <c r="EE245" s="233"/>
      <c r="EF245" s="246" t="str">
        <f>IF(SUMPRODUCT((EC244:EC248)*(ED244:ED248))=0,"",SUMPRODUCT((EC244:EC248)*(ED244:ED248)))</f>
        <v/>
      </c>
      <c r="EI245" s="225"/>
      <c r="EJ245" s="225"/>
      <c r="EK245" s="231"/>
      <c r="EL245" s="232"/>
      <c r="EM245" s="232"/>
      <c r="EN245" s="233"/>
      <c r="EO245" s="246" t="str">
        <f>IF(SUMPRODUCT((EL244:EL248)*(EM244:EM248))=0,"",SUMPRODUCT((EL244:EL248)*(EM244:EM248)))</f>
        <v/>
      </c>
      <c r="ER245" s="225"/>
      <c r="ES245" s="225"/>
      <c r="ET245" s="231"/>
      <c r="EU245" s="232"/>
      <c r="EV245" s="232"/>
      <c r="EW245" s="233"/>
      <c r="EX245" s="246" t="str">
        <f>IF(SUMPRODUCT((EU244:EU248)*(EV244:EV248))=0,"",SUMPRODUCT((EU244:EU248)*(EV244:EV248)))</f>
        <v/>
      </c>
      <c r="FA245" s="225"/>
      <c r="FB245" s="225"/>
      <c r="FC245" s="231"/>
      <c r="FD245" s="232"/>
      <c r="FE245" s="232"/>
      <c r="FF245" s="233"/>
      <c r="FG245" s="246" t="str">
        <f>IF(SUMPRODUCT((FD244:FD248)*(FE244:FE248))=0,"",SUMPRODUCT((FD244:FD248)*(FE244:FE248)))</f>
        <v/>
      </c>
      <c r="FJ245" s="225"/>
      <c r="FK245" s="225"/>
      <c r="FL245" s="231"/>
      <c r="FM245" s="232"/>
      <c r="FN245" s="232"/>
      <c r="FO245" s="233"/>
      <c r="FP245" s="246" t="str">
        <f>IF(SUMPRODUCT((FM244:FM248)*(FN244:FN248))=0,"",SUMPRODUCT((FM244:FM248)*(FN244:FN248)))</f>
        <v/>
      </c>
      <c r="FS245" s="225"/>
      <c r="FT245" s="225"/>
      <c r="FU245" s="231"/>
      <c r="FV245" s="232"/>
      <c r="FW245" s="232"/>
      <c r="FX245" s="233"/>
      <c r="FY245" s="246" t="str">
        <f>IF(SUMPRODUCT((FV244:FV248)*(FW244:FW248))=0,"",SUMPRODUCT((FV244:FV248)*(FW244:FW248)))</f>
        <v/>
      </c>
      <c r="GB245" s="225"/>
      <c r="GC245" s="225"/>
      <c r="GD245" s="231"/>
      <c r="GE245" s="232"/>
      <c r="GF245" s="232"/>
      <c r="GG245" s="233"/>
      <c r="GH245" s="246" t="str">
        <f>IF(SUMPRODUCT((GE244:GE248)*(GF244:GF248))=0,"",SUMPRODUCT((GE244:GE248)*(GF244:GF248)))</f>
        <v/>
      </c>
      <c r="GK245" s="225"/>
      <c r="GL245" s="225"/>
      <c r="GM245" s="231"/>
      <c r="GN245" s="232"/>
      <c r="GO245" s="232"/>
      <c r="GP245" s="233"/>
      <c r="GQ245" s="246" t="str">
        <f>IF(SUMPRODUCT((GN244:GN248)*(GO244:GO248))=0,"",SUMPRODUCT((GN244:GN248)*(GO244:GO248)))</f>
        <v/>
      </c>
      <c r="GT245" s="225"/>
      <c r="GU245" s="225"/>
      <c r="GV245" s="231"/>
      <c r="GW245" s="232"/>
      <c r="GX245" s="232"/>
      <c r="GY245" s="233"/>
      <c r="GZ245" s="246" t="str">
        <f>IF(SUMPRODUCT((GW244:GW248)*(GX244:GX248))=0,"",SUMPRODUCT((GW244:GW248)*(GX244:GX248)))</f>
        <v/>
      </c>
      <c r="HC245" s="225"/>
      <c r="HD245" s="225"/>
      <c r="HE245" s="231"/>
      <c r="HF245" s="232"/>
      <c r="HG245" s="232"/>
      <c r="HH245" s="233"/>
      <c r="HI245" s="246" t="str">
        <f>IF(SUMPRODUCT((HF244:HF248)*(HG244:HG248))=0,"",SUMPRODUCT((HF244:HF248)*(HG244:HG248)))</f>
        <v/>
      </c>
    </row>
    <row r="246" spans="3:217" ht="14" hidden="1" outlineLevel="2">
      <c r="D246" s="225"/>
      <c r="E246" s="225"/>
      <c r="F246" s="231"/>
      <c r="G246" s="232"/>
      <c r="H246" s="232"/>
      <c r="I246" s="233"/>
      <c r="J246" s="246" t="str">
        <f>IF(SUMPRODUCT((G244:G248)*(H244:H248))=0,"",SUMPRODUCT((G244:G248)*(H244:H248)))</f>
        <v/>
      </c>
      <c r="M246" s="225"/>
      <c r="N246" s="225"/>
      <c r="O246" s="231"/>
      <c r="P246" s="232"/>
      <c r="Q246" s="232"/>
      <c r="R246" s="233"/>
      <c r="S246" s="246" t="str">
        <f>IF(SUMPRODUCT((P244:P248)*(Q244:Q248))=0,"",SUMPRODUCT((P244:P248)*(Q244:Q248)))</f>
        <v/>
      </c>
      <c r="V246" s="225"/>
      <c r="W246" s="225"/>
      <c r="X246" s="231"/>
      <c r="Y246" s="232"/>
      <c r="Z246" s="232"/>
      <c r="AA246" s="233"/>
      <c r="AB246" s="246" t="str">
        <f>IF(SUMPRODUCT((Y244:Y248)*(Z244:Z248))=0,"",SUMPRODUCT((Y244:Y248)*(Z244:Z248)))</f>
        <v/>
      </c>
      <c r="AE246" s="225"/>
      <c r="AF246" s="225"/>
      <c r="AG246" s="231"/>
      <c r="AH246" s="232"/>
      <c r="AI246" s="232"/>
      <c r="AJ246" s="233"/>
      <c r="AK246" s="246" t="str">
        <f>IF(SUMPRODUCT((AH244:AH248)*(AI244:AI248))=0,"",SUMPRODUCT((AH244:AH248)*(AI244:AI248)))</f>
        <v/>
      </c>
      <c r="AN246" s="225"/>
      <c r="AO246" s="225"/>
      <c r="AP246" s="231"/>
      <c r="AQ246" s="232"/>
      <c r="AR246" s="232"/>
      <c r="AS246" s="233"/>
      <c r="AT246" s="246" t="str">
        <f>IF(SUMPRODUCT((AQ244:AQ248)*(AR244:AR248))=0,"",SUMPRODUCT((AQ244:AQ248)*(AR244:AR248)))</f>
        <v/>
      </c>
      <c r="AW246" s="225"/>
      <c r="AX246" s="225"/>
      <c r="AY246" s="231"/>
      <c r="AZ246" s="232"/>
      <c r="BA246" s="232"/>
      <c r="BB246" s="233"/>
      <c r="BC246" s="246" t="str">
        <f>IF(SUMPRODUCT((AZ244:AZ248)*(BA244:BA248))=0,"",SUMPRODUCT((AZ244:AZ248)*(BA244:BA248)))</f>
        <v/>
      </c>
      <c r="BF246" s="225"/>
      <c r="BG246" s="225"/>
      <c r="BH246" s="231"/>
      <c r="BI246" s="232"/>
      <c r="BJ246" s="232"/>
      <c r="BK246" s="233"/>
      <c r="BL246" s="246" t="str">
        <f>IF(SUMPRODUCT((BI244:BI248)*(BJ244:BJ248))=0,"",SUMPRODUCT((BI244:BI248)*(BJ244:BJ248)))</f>
        <v/>
      </c>
      <c r="BO246" s="225"/>
      <c r="BP246" s="225"/>
      <c r="BQ246" s="231"/>
      <c r="BR246" s="232"/>
      <c r="BS246" s="232"/>
      <c r="BT246" s="233"/>
      <c r="BU246" s="246" t="str">
        <f>IF(SUMPRODUCT((BR244:BR248)*(BS244:BS248))=0,"",SUMPRODUCT((BR244:BR248)*(BS244:BS248)))</f>
        <v/>
      </c>
      <c r="BX246" s="225"/>
      <c r="BY246" s="225"/>
      <c r="BZ246" s="231"/>
      <c r="CA246" s="232"/>
      <c r="CB246" s="232"/>
      <c r="CC246" s="233"/>
      <c r="CD246" s="246" t="str">
        <f>IF(SUMPRODUCT((CA244:CA248)*(CB244:CB248))=0,"",SUMPRODUCT((CA244:CA248)*(CB244:CB248)))</f>
        <v/>
      </c>
      <c r="CG246" s="225"/>
      <c r="CH246" s="225"/>
      <c r="CI246" s="231"/>
      <c r="CJ246" s="232"/>
      <c r="CK246" s="232"/>
      <c r="CL246" s="233"/>
      <c r="CM246" s="246" t="str">
        <f>IF(SUMPRODUCT((CJ244:CJ248)*(CK244:CK248))=0,"",SUMPRODUCT((CJ244:CJ248)*(CK244:CK248)))</f>
        <v/>
      </c>
      <c r="CP246" s="225"/>
      <c r="CQ246" s="225"/>
      <c r="CR246" s="231"/>
      <c r="CS246" s="232"/>
      <c r="CT246" s="232"/>
      <c r="CU246" s="233"/>
      <c r="CV246" s="246" t="str">
        <f>IF(SUMPRODUCT((CS244:CS248)*(CT244:CT248))=0,"",SUMPRODUCT((CS244:CS248)*(CT244:CT248)))</f>
        <v/>
      </c>
      <c r="CY246" s="225"/>
      <c r="CZ246" s="225"/>
      <c r="DA246" s="231"/>
      <c r="DB246" s="232"/>
      <c r="DC246" s="232"/>
      <c r="DD246" s="233"/>
      <c r="DE246" s="246" t="str">
        <f>IF(SUMPRODUCT((DB244:DB248)*(DC244:DC248))=0,"",SUMPRODUCT((DB244:DB248)*(DC244:DC248)))</f>
        <v/>
      </c>
      <c r="DH246" s="225"/>
      <c r="DI246" s="225"/>
      <c r="DJ246" s="231"/>
      <c r="DK246" s="232"/>
      <c r="DL246" s="232"/>
      <c r="DM246" s="233"/>
      <c r="DN246" s="246" t="str">
        <f>IF(SUMPRODUCT((DK244:DK248)*(DL244:DL248))=0,"",SUMPRODUCT((DK244:DK248)*(DL244:DL248)))</f>
        <v/>
      </c>
      <c r="DQ246" s="225"/>
      <c r="DR246" s="225"/>
      <c r="DS246" s="231"/>
      <c r="DT246" s="232"/>
      <c r="DU246" s="232"/>
      <c r="DV246" s="233"/>
      <c r="DW246" s="246" t="str">
        <f>IF(SUMPRODUCT((DT244:DT248)*(DU244:DU248))=0,"",SUMPRODUCT((DT244:DT248)*(DU244:DU248)))</f>
        <v/>
      </c>
      <c r="DZ246" s="225"/>
      <c r="EA246" s="225"/>
      <c r="EB246" s="231"/>
      <c r="EC246" s="232"/>
      <c r="ED246" s="232"/>
      <c r="EE246" s="233"/>
      <c r="EF246" s="246" t="str">
        <f>IF(SUMPRODUCT((EC244:EC248)*(ED244:ED248))=0,"",SUMPRODUCT((EC244:EC248)*(ED244:ED248)))</f>
        <v/>
      </c>
      <c r="EI246" s="225"/>
      <c r="EJ246" s="225"/>
      <c r="EK246" s="231"/>
      <c r="EL246" s="232"/>
      <c r="EM246" s="232"/>
      <c r="EN246" s="233"/>
      <c r="EO246" s="246" t="str">
        <f>IF(SUMPRODUCT((EL244:EL248)*(EM244:EM248))=0,"",SUMPRODUCT((EL244:EL248)*(EM244:EM248)))</f>
        <v/>
      </c>
      <c r="ER246" s="225"/>
      <c r="ES246" s="225"/>
      <c r="ET246" s="231"/>
      <c r="EU246" s="232"/>
      <c r="EV246" s="232"/>
      <c r="EW246" s="233"/>
      <c r="EX246" s="246" t="str">
        <f>IF(SUMPRODUCT((EU244:EU248)*(EV244:EV248))=0,"",SUMPRODUCT((EU244:EU248)*(EV244:EV248)))</f>
        <v/>
      </c>
      <c r="FA246" s="225"/>
      <c r="FB246" s="225"/>
      <c r="FC246" s="231"/>
      <c r="FD246" s="232"/>
      <c r="FE246" s="232"/>
      <c r="FF246" s="233"/>
      <c r="FG246" s="246" t="str">
        <f>IF(SUMPRODUCT((FD244:FD248)*(FE244:FE248))=0,"",SUMPRODUCT((FD244:FD248)*(FE244:FE248)))</f>
        <v/>
      </c>
      <c r="FJ246" s="225"/>
      <c r="FK246" s="225"/>
      <c r="FL246" s="231"/>
      <c r="FM246" s="232"/>
      <c r="FN246" s="232"/>
      <c r="FO246" s="233"/>
      <c r="FP246" s="246" t="str">
        <f>IF(SUMPRODUCT((FM244:FM248)*(FN244:FN248))=0,"",SUMPRODUCT((FM244:FM248)*(FN244:FN248)))</f>
        <v/>
      </c>
      <c r="FS246" s="225"/>
      <c r="FT246" s="225"/>
      <c r="FU246" s="231"/>
      <c r="FV246" s="232"/>
      <c r="FW246" s="232"/>
      <c r="FX246" s="233"/>
      <c r="FY246" s="246" t="str">
        <f>IF(SUMPRODUCT((FV244:FV248)*(FW244:FW248))=0,"",SUMPRODUCT((FV244:FV248)*(FW244:FW248)))</f>
        <v/>
      </c>
      <c r="GB246" s="225"/>
      <c r="GC246" s="225"/>
      <c r="GD246" s="231"/>
      <c r="GE246" s="232"/>
      <c r="GF246" s="232"/>
      <c r="GG246" s="233"/>
      <c r="GH246" s="246" t="str">
        <f>IF(SUMPRODUCT((GE244:GE248)*(GF244:GF248))=0,"",SUMPRODUCT((GE244:GE248)*(GF244:GF248)))</f>
        <v/>
      </c>
      <c r="GK246" s="225"/>
      <c r="GL246" s="225"/>
      <c r="GM246" s="231"/>
      <c r="GN246" s="232"/>
      <c r="GO246" s="232"/>
      <c r="GP246" s="233"/>
      <c r="GQ246" s="246" t="str">
        <f>IF(SUMPRODUCT((GN244:GN248)*(GO244:GO248))=0,"",SUMPRODUCT((GN244:GN248)*(GO244:GO248)))</f>
        <v/>
      </c>
      <c r="GT246" s="225"/>
      <c r="GU246" s="225"/>
      <c r="GV246" s="231"/>
      <c r="GW246" s="232"/>
      <c r="GX246" s="232"/>
      <c r="GY246" s="233"/>
      <c r="GZ246" s="246" t="str">
        <f>IF(SUMPRODUCT((GW244:GW248)*(GX244:GX248))=0,"",SUMPRODUCT((GW244:GW248)*(GX244:GX248)))</f>
        <v/>
      </c>
      <c r="HC246" s="225"/>
      <c r="HD246" s="225"/>
      <c r="HE246" s="231"/>
      <c r="HF246" s="232"/>
      <c r="HG246" s="232"/>
      <c r="HH246" s="233"/>
      <c r="HI246" s="246" t="str">
        <f>IF(SUMPRODUCT((HF244:HF248)*(HG244:HG248))=0,"",SUMPRODUCT((HF244:HF248)*(HG244:HG248)))</f>
        <v/>
      </c>
    </row>
    <row r="247" spans="3:217" ht="14" hidden="1" outlineLevel="2">
      <c r="D247" s="225"/>
      <c r="E247" s="225"/>
      <c r="F247" s="231"/>
      <c r="G247" s="232"/>
      <c r="H247" s="232"/>
      <c r="I247" s="233"/>
      <c r="J247" s="246" t="str">
        <f>IF(SUMPRODUCT((G244:G248)*(H244:H248))=0,"",SUMPRODUCT((G244:G248)*(H244:H248)))</f>
        <v/>
      </c>
      <c r="M247" s="225"/>
      <c r="N247" s="225"/>
      <c r="O247" s="231"/>
      <c r="P247" s="232"/>
      <c r="Q247" s="232"/>
      <c r="R247" s="233"/>
      <c r="S247" s="246" t="str">
        <f>IF(SUMPRODUCT((P244:P248)*(Q244:Q248))=0,"",SUMPRODUCT((P244:P248)*(Q244:Q248)))</f>
        <v/>
      </c>
      <c r="V247" s="225"/>
      <c r="W247" s="225"/>
      <c r="X247" s="231"/>
      <c r="Y247" s="232"/>
      <c r="Z247" s="232"/>
      <c r="AA247" s="233"/>
      <c r="AB247" s="246" t="str">
        <f>IF(SUMPRODUCT((Y244:Y248)*(Z244:Z248))=0,"",SUMPRODUCT((Y244:Y248)*(Z244:Z248)))</f>
        <v/>
      </c>
      <c r="AE247" s="225"/>
      <c r="AF247" s="225"/>
      <c r="AG247" s="231"/>
      <c r="AH247" s="232"/>
      <c r="AI247" s="232"/>
      <c r="AJ247" s="233"/>
      <c r="AK247" s="246" t="str">
        <f>IF(SUMPRODUCT((AH244:AH248)*(AI244:AI248))=0,"",SUMPRODUCT((AH244:AH248)*(AI244:AI248)))</f>
        <v/>
      </c>
      <c r="AN247" s="225"/>
      <c r="AO247" s="225"/>
      <c r="AP247" s="231"/>
      <c r="AQ247" s="232"/>
      <c r="AR247" s="232"/>
      <c r="AS247" s="233"/>
      <c r="AT247" s="246" t="str">
        <f>IF(SUMPRODUCT((AQ244:AQ248)*(AR244:AR248))=0,"",SUMPRODUCT((AQ244:AQ248)*(AR244:AR248)))</f>
        <v/>
      </c>
      <c r="AW247" s="225"/>
      <c r="AX247" s="225"/>
      <c r="AY247" s="231"/>
      <c r="AZ247" s="232"/>
      <c r="BA247" s="232"/>
      <c r="BB247" s="233"/>
      <c r="BC247" s="246" t="str">
        <f>IF(SUMPRODUCT((AZ244:AZ248)*(BA244:BA248))=0,"",SUMPRODUCT((AZ244:AZ248)*(BA244:BA248)))</f>
        <v/>
      </c>
      <c r="BF247" s="225"/>
      <c r="BG247" s="225"/>
      <c r="BH247" s="231"/>
      <c r="BI247" s="232"/>
      <c r="BJ247" s="232"/>
      <c r="BK247" s="233"/>
      <c r="BL247" s="246" t="str">
        <f>IF(SUMPRODUCT((BI244:BI248)*(BJ244:BJ248))=0,"",SUMPRODUCT((BI244:BI248)*(BJ244:BJ248)))</f>
        <v/>
      </c>
      <c r="BO247" s="225"/>
      <c r="BP247" s="225"/>
      <c r="BQ247" s="231"/>
      <c r="BR247" s="232"/>
      <c r="BS247" s="232"/>
      <c r="BT247" s="233"/>
      <c r="BU247" s="246" t="str">
        <f>IF(SUMPRODUCT((BR244:BR248)*(BS244:BS248))=0,"",SUMPRODUCT((BR244:BR248)*(BS244:BS248)))</f>
        <v/>
      </c>
      <c r="BX247" s="225"/>
      <c r="BY247" s="225"/>
      <c r="BZ247" s="231"/>
      <c r="CA247" s="232"/>
      <c r="CB247" s="232"/>
      <c r="CC247" s="233"/>
      <c r="CD247" s="246" t="str">
        <f>IF(SUMPRODUCT((CA244:CA248)*(CB244:CB248))=0,"",SUMPRODUCT((CA244:CA248)*(CB244:CB248)))</f>
        <v/>
      </c>
      <c r="CG247" s="225"/>
      <c r="CH247" s="225"/>
      <c r="CI247" s="231"/>
      <c r="CJ247" s="232"/>
      <c r="CK247" s="232"/>
      <c r="CL247" s="233"/>
      <c r="CM247" s="246" t="str">
        <f>IF(SUMPRODUCT((CJ244:CJ248)*(CK244:CK248))=0,"",SUMPRODUCT((CJ244:CJ248)*(CK244:CK248)))</f>
        <v/>
      </c>
      <c r="CP247" s="225"/>
      <c r="CQ247" s="225"/>
      <c r="CR247" s="231"/>
      <c r="CS247" s="232"/>
      <c r="CT247" s="232"/>
      <c r="CU247" s="233"/>
      <c r="CV247" s="246" t="str">
        <f>IF(SUMPRODUCT((CS244:CS248)*(CT244:CT248))=0,"",SUMPRODUCT((CS244:CS248)*(CT244:CT248)))</f>
        <v/>
      </c>
      <c r="CY247" s="225"/>
      <c r="CZ247" s="225"/>
      <c r="DA247" s="231"/>
      <c r="DB247" s="232"/>
      <c r="DC247" s="232"/>
      <c r="DD247" s="233"/>
      <c r="DE247" s="246" t="str">
        <f>IF(SUMPRODUCT((DB244:DB248)*(DC244:DC248))=0,"",SUMPRODUCT((DB244:DB248)*(DC244:DC248)))</f>
        <v/>
      </c>
      <c r="DH247" s="225"/>
      <c r="DI247" s="225"/>
      <c r="DJ247" s="231"/>
      <c r="DK247" s="232"/>
      <c r="DL247" s="232"/>
      <c r="DM247" s="233"/>
      <c r="DN247" s="246" t="str">
        <f>IF(SUMPRODUCT((DK244:DK248)*(DL244:DL248))=0,"",SUMPRODUCT((DK244:DK248)*(DL244:DL248)))</f>
        <v/>
      </c>
      <c r="DQ247" s="225"/>
      <c r="DR247" s="225"/>
      <c r="DS247" s="231"/>
      <c r="DT247" s="232"/>
      <c r="DU247" s="232"/>
      <c r="DV247" s="233"/>
      <c r="DW247" s="246" t="str">
        <f>IF(SUMPRODUCT((DT244:DT248)*(DU244:DU248))=0,"",SUMPRODUCT((DT244:DT248)*(DU244:DU248)))</f>
        <v/>
      </c>
      <c r="DZ247" s="225"/>
      <c r="EA247" s="225"/>
      <c r="EB247" s="231"/>
      <c r="EC247" s="232"/>
      <c r="ED247" s="232"/>
      <c r="EE247" s="233"/>
      <c r="EF247" s="246" t="str">
        <f>IF(SUMPRODUCT((EC244:EC248)*(ED244:ED248))=0,"",SUMPRODUCT((EC244:EC248)*(ED244:ED248)))</f>
        <v/>
      </c>
      <c r="EI247" s="225"/>
      <c r="EJ247" s="225"/>
      <c r="EK247" s="231"/>
      <c r="EL247" s="232"/>
      <c r="EM247" s="232"/>
      <c r="EN247" s="233"/>
      <c r="EO247" s="246" t="str">
        <f>IF(SUMPRODUCT((EL244:EL248)*(EM244:EM248))=0,"",SUMPRODUCT((EL244:EL248)*(EM244:EM248)))</f>
        <v/>
      </c>
      <c r="ER247" s="225"/>
      <c r="ES247" s="225"/>
      <c r="ET247" s="231"/>
      <c r="EU247" s="232"/>
      <c r="EV247" s="232"/>
      <c r="EW247" s="233"/>
      <c r="EX247" s="246" t="str">
        <f>IF(SUMPRODUCT((EU244:EU248)*(EV244:EV248))=0,"",SUMPRODUCT((EU244:EU248)*(EV244:EV248)))</f>
        <v/>
      </c>
      <c r="FA247" s="225"/>
      <c r="FB247" s="225"/>
      <c r="FC247" s="231"/>
      <c r="FD247" s="232"/>
      <c r="FE247" s="232"/>
      <c r="FF247" s="233"/>
      <c r="FG247" s="246" t="str">
        <f>IF(SUMPRODUCT((FD244:FD248)*(FE244:FE248))=0,"",SUMPRODUCT((FD244:FD248)*(FE244:FE248)))</f>
        <v/>
      </c>
      <c r="FJ247" s="225"/>
      <c r="FK247" s="225"/>
      <c r="FL247" s="231"/>
      <c r="FM247" s="232"/>
      <c r="FN247" s="232"/>
      <c r="FO247" s="233"/>
      <c r="FP247" s="246" t="str">
        <f>IF(SUMPRODUCT((FM244:FM248)*(FN244:FN248))=0,"",SUMPRODUCT((FM244:FM248)*(FN244:FN248)))</f>
        <v/>
      </c>
      <c r="FS247" s="225"/>
      <c r="FT247" s="225"/>
      <c r="FU247" s="231"/>
      <c r="FV247" s="232"/>
      <c r="FW247" s="232"/>
      <c r="FX247" s="233"/>
      <c r="FY247" s="246" t="str">
        <f>IF(SUMPRODUCT((FV244:FV248)*(FW244:FW248))=0,"",SUMPRODUCT((FV244:FV248)*(FW244:FW248)))</f>
        <v/>
      </c>
      <c r="GB247" s="225"/>
      <c r="GC247" s="225"/>
      <c r="GD247" s="231"/>
      <c r="GE247" s="232"/>
      <c r="GF247" s="232"/>
      <c r="GG247" s="233"/>
      <c r="GH247" s="246" t="str">
        <f>IF(SUMPRODUCT((GE244:GE248)*(GF244:GF248))=0,"",SUMPRODUCT((GE244:GE248)*(GF244:GF248)))</f>
        <v/>
      </c>
      <c r="GK247" s="225"/>
      <c r="GL247" s="225"/>
      <c r="GM247" s="231"/>
      <c r="GN247" s="232"/>
      <c r="GO247" s="232"/>
      <c r="GP247" s="233"/>
      <c r="GQ247" s="246" t="str">
        <f>IF(SUMPRODUCT((GN244:GN248)*(GO244:GO248))=0,"",SUMPRODUCT((GN244:GN248)*(GO244:GO248)))</f>
        <v/>
      </c>
      <c r="GT247" s="225"/>
      <c r="GU247" s="225"/>
      <c r="GV247" s="231"/>
      <c r="GW247" s="232"/>
      <c r="GX247" s="232"/>
      <c r="GY247" s="233"/>
      <c r="GZ247" s="246" t="str">
        <f>IF(SUMPRODUCT((GW244:GW248)*(GX244:GX248))=0,"",SUMPRODUCT((GW244:GW248)*(GX244:GX248)))</f>
        <v/>
      </c>
      <c r="HC247" s="225"/>
      <c r="HD247" s="225"/>
      <c r="HE247" s="231"/>
      <c r="HF247" s="232"/>
      <c r="HG247" s="232"/>
      <c r="HH247" s="233"/>
      <c r="HI247" s="246" t="str">
        <f>IF(SUMPRODUCT((HF244:HF248)*(HG244:HG248))=0,"",SUMPRODUCT((HF244:HF248)*(HG244:HG248)))</f>
        <v/>
      </c>
    </row>
    <row r="248" spans="3:217" ht="14" hidden="1" outlineLevel="2">
      <c r="D248" s="225"/>
      <c r="E248" s="225"/>
      <c r="F248" s="231"/>
      <c r="G248" s="232"/>
      <c r="H248" s="232"/>
      <c r="I248" s="233"/>
      <c r="J248" s="246" t="str">
        <f>IF(SUMPRODUCT((G244:G248)*(H244:H248))=0,"",SUMPRODUCT((G244:G248)*(H244:H248)))</f>
        <v/>
      </c>
      <c r="M248" s="225"/>
      <c r="N248" s="225"/>
      <c r="O248" s="231"/>
      <c r="P248" s="232"/>
      <c r="Q248" s="232"/>
      <c r="R248" s="233"/>
      <c r="S248" s="246" t="str">
        <f>IF(SUMPRODUCT((P244:P248)*(Q244:Q248))=0,"",SUMPRODUCT((P244:P248)*(Q244:Q248)))</f>
        <v/>
      </c>
      <c r="V248" s="225"/>
      <c r="W248" s="225"/>
      <c r="X248" s="231"/>
      <c r="Y248" s="232"/>
      <c r="Z248" s="232"/>
      <c r="AA248" s="233"/>
      <c r="AB248" s="246" t="str">
        <f>IF(SUMPRODUCT((Y244:Y248)*(Z244:Z248))=0,"",SUMPRODUCT((Y244:Y248)*(Z244:Z248)))</f>
        <v/>
      </c>
      <c r="AE248" s="225"/>
      <c r="AF248" s="225"/>
      <c r="AG248" s="231"/>
      <c r="AH248" s="232"/>
      <c r="AI248" s="232"/>
      <c r="AJ248" s="233"/>
      <c r="AK248" s="246" t="str">
        <f>IF(SUMPRODUCT((AH244:AH248)*(AI244:AI248))=0,"",SUMPRODUCT((AH244:AH248)*(AI244:AI248)))</f>
        <v/>
      </c>
      <c r="AN248" s="225"/>
      <c r="AO248" s="225"/>
      <c r="AP248" s="231"/>
      <c r="AQ248" s="232"/>
      <c r="AR248" s="232"/>
      <c r="AS248" s="233"/>
      <c r="AT248" s="246" t="str">
        <f>IF(SUMPRODUCT((AQ244:AQ248)*(AR244:AR248))=0,"",SUMPRODUCT((AQ244:AQ248)*(AR244:AR248)))</f>
        <v/>
      </c>
      <c r="AW248" s="225"/>
      <c r="AX248" s="225"/>
      <c r="AY248" s="231"/>
      <c r="AZ248" s="232"/>
      <c r="BA248" s="232"/>
      <c r="BB248" s="233"/>
      <c r="BC248" s="246" t="str">
        <f>IF(SUMPRODUCT((AZ244:AZ248)*(BA244:BA248))=0,"",SUMPRODUCT((AZ244:AZ248)*(BA244:BA248)))</f>
        <v/>
      </c>
      <c r="BF248" s="225"/>
      <c r="BG248" s="225"/>
      <c r="BH248" s="231"/>
      <c r="BI248" s="232"/>
      <c r="BJ248" s="232"/>
      <c r="BK248" s="233"/>
      <c r="BL248" s="246" t="str">
        <f>IF(SUMPRODUCT((BI244:BI248)*(BJ244:BJ248))=0,"",SUMPRODUCT((BI244:BI248)*(BJ244:BJ248)))</f>
        <v/>
      </c>
      <c r="BO248" s="225"/>
      <c r="BP248" s="225"/>
      <c r="BQ248" s="231"/>
      <c r="BR248" s="232"/>
      <c r="BS248" s="232"/>
      <c r="BT248" s="233"/>
      <c r="BU248" s="246" t="str">
        <f>IF(SUMPRODUCT((BR244:BR248)*(BS244:BS248))=0,"",SUMPRODUCT((BR244:BR248)*(BS244:BS248)))</f>
        <v/>
      </c>
      <c r="BX248" s="225"/>
      <c r="BY248" s="225"/>
      <c r="BZ248" s="231"/>
      <c r="CA248" s="232"/>
      <c r="CB248" s="232"/>
      <c r="CC248" s="233"/>
      <c r="CD248" s="246" t="str">
        <f>IF(SUMPRODUCT((CA244:CA248)*(CB244:CB248))=0,"",SUMPRODUCT((CA244:CA248)*(CB244:CB248)))</f>
        <v/>
      </c>
      <c r="CG248" s="225"/>
      <c r="CH248" s="225"/>
      <c r="CI248" s="231"/>
      <c r="CJ248" s="232"/>
      <c r="CK248" s="232"/>
      <c r="CL248" s="233"/>
      <c r="CM248" s="246" t="str">
        <f>IF(SUMPRODUCT((CJ244:CJ248)*(CK244:CK248))=0,"",SUMPRODUCT((CJ244:CJ248)*(CK244:CK248)))</f>
        <v/>
      </c>
      <c r="CP248" s="225"/>
      <c r="CQ248" s="225"/>
      <c r="CR248" s="231"/>
      <c r="CS248" s="232"/>
      <c r="CT248" s="232"/>
      <c r="CU248" s="233"/>
      <c r="CV248" s="246" t="str">
        <f>IF(SUMPRODUCT((CS244:CS248)*(CT244:CT248))=0,"",SUMPRODUCT((CS244:CS248)*(CT244:CT248)))</f>
        <v/>
      </c>
      <c r="CY248" s="225"/>
      <c r="CZ248" s="225"/>
      <c r="DA248" s="231"/>
      <c r="DB248" s="232"/>
      <c r="DC248" s="232"/>
      <c r="DD248" s="233"/>
      <c r="DE248" s="246" t="str">
        <f>IF(SUMPRODUCT((DB244:DB248)*(DC244:DC248))=0,"",SUMPRODUCT((DB244:DB248)*(DC244:DC248)))</f>
        <v/>
      </c>
      <c r="DH248" s="225"/>
      <c r="DI248" s="225"/>
      <c r="DJ248" s="231"/>
      <c r="DK248" s="232"/>
      <c r="DL248" s="232"/>
      <c r="DM248" s="233"/>
      <c r="DN248" s="246" t="str">
        <f>IF(SUMPRODUCT((DK244:DK248)*(DL244:DL248))=0,"",SUMPRODUCT((DK244:DK248)*(DL244:DL248)))</f>
        <v/>
      </c>
      <c r="DQ248" s="225"/>
      <c r="DR248" s="225"/>
      <c r="DS248" s="231"/>
      <c r="DT248" s="232"/>
      <c r="DU248" s="232"/>
      <c r="DV248" s="233"/>
      <c r="DW248" s="246" t="str">
        <f>IF(SUMPRODUCT((DT244:DT248)*(DU244:DU248))=0,"",SUMPRODUCT((DT244:DT248)*(DU244:DU248)))</f>
        <v/>
      </c>
      <c r="DZ248" s="225"/>
      <c r="EA248" s="225"/>
      <c r="EB248" s="231"/>
      <c r="EC248" s="232"/>
      <c r="ED248" s="232"/>
      <c r="EE248" s="233"/>
      <c r="EF248" s="246" t="str">
        <f>IF(SUMPRODUCT((EC244:EC248)*(ED244:ED248))=0,"",SUMPRODUCT((EC244:EC248)*(ED244:ED248)))</f>
        <v/>
      </c>
      <c r="EI248" s="225"/>
      <c r="EJ248" s="225"/>
      <c r="EK248" s="231"/>
      <c r="EL248" s="232"/>
      <c r="EM248" s="232"/>
      <c r="EN248" s="233"/>
      <c r="EO248" s="246" t="str">
        <f>IF(SUMPRODUCT((EL244:EL248)*(EM244:EM248))=0,"",SUMPRODUCT((EL244:EL248)*(EM244:EM248)))</f>
        <v/>
      </c>
      <c r="ER248" s="225"/>
      <c r="ES248" s="225"/>
      <c r="ET248" s="231"/>
      <c r="EU248" s="232"/>
      <c r="EV248" s="232"/>
      <c r="EW248" s="233"/>
      <c r="EX248" s="246" t="str">
        <f>IF(SUMPRODUCT((EU244:EU248)*(EV244:EV248))=0,"",SUMPRODUCT((EU244:EU248)*(EV244:EV248)))</f>
        <v/>
      </c>
      <c r="FA248" s="225"/>
      <c r="FB248" s="225"/>
      <c r="FC248" s="231"/>
      <c r="FD248" s="232"/>
      <c r="FE248" s="232"/>
      <c r="FF248" s="233"/>
      <c r="FG248" s="246" t="str">
        <f>IF(SUMPRODUCT((FD244:FD248)*(FE244:FE248))=0,"",SUMPRODUCT((FD244:FD248)*(FE244:FE248)))</f>
        <v/>
      </c>
      <c r="FJ248" s="225"/>
      <c r="FK248" s="225"/>
      <c r="FL248" s="231"/>
      <c r="FM248" s="232"/>
      <c r="FN248" s="232"/>
      <c r="FO248" s="233"/>
      <c r="FP248" s="246" t="str">
        <f>IF(SUMPRODUCT((FM244:FM248)*(FN244:FN248))=0,"",SUMPRODUCT((FM244:FM248)*(FN244:FN248)))</f>
        <v/>
      </c>
      <c r="FS248" s="225"/>
      <c r="FT248" s="225"/>
      <c r="FU248" s="231"/>
      <c r="FV248" s="232"/>
      <c r="FW248" s="232"/>
      <c r="FX248" s="233"/>
      <c r="FY248" s="246" t="str">
        <f>IF(SUMPRODUCT((FV244:FV248)*(FW244:FW248))=0,"",SUMPRODUCT((FV244:FV248)*(FW244:FW248)))</f>
        <v/>
      </c>
      <c r="GB248" s="225"/>
      <c r="GC248" s="225"/>
      <c r="GD248" s="231"/>
      <c r="GE248" s="232"/>
      <c r="GF248" s="232"/>
      <c r="GG248" s="233"/>
      <c r="GH248" s="246" t="str">
        <f>IF(SUMPRODUCT((GE244:GE248)*(GF244:GF248))=0,"",SUMPRODUCT((GE244:GE248)*(GF244:GF248)))</f>
        <v/>
      </c>
      <c r="GK248" s="225"/>
      <c r="GL248" s="225"/>
      <c r="GM248" s="231"/>
      <c r="GN248" s="232"/>
      <c r="GO248" s="232"/>
      <c r="GP248" s="233"/>
      <c r="GQ248" s="246" t="str">
        <f>IF(SUMPRODUCT((GN244:GN248)*(GO244:GO248))=0,"",SUMPRODUCT((GN244:GN248)*(GO244:GO248)))</f>
        <v/>
      </c>
      <c r="GT248" s="225"/>
      <c r="GU248" s="225"/>
      <c r="GV248" s="231"/>
      <c r="GW248" s="232"/>
      <c r="GX248" s="232"/>
      <c r="GY248" s="233"/>
      <c r="GZ248" s="246" t="str">
        <f>IF(SUMPRODUCT((GW244:GW248)*(GX244:GX248))=0,"",SUMPRODUCT((GW244:GW248)*(GX244:GX248)))</f>
        <v/>
      </c>
      <c r="HC248" s="225"/>
      <c r="HD248" s="225"/>
      <c r="HE248" s="231"/>
      <c r="HF248" s="232"/>
      <c r="HG248" s="232"/>
      <c r="HH248" s="233"/>
      <c r="HI248" s="246" t="str">
        <f>IF(SUMPRODUCT((HF244:HF248)*(HG244:HG248))=0,"",SUMPRODUCT((HF244:HF248)*(HG244:HG248)))</f>
        <v/>
      </c>
    </row>
    <row r="249" spans="3:217" hidden="1" outlineLevel="1">
      <c r="F249" s="221"/>
      <c r="G249" s="228"/>
      <c r="H249" s="228"/>
      <c r="I249" s="228"/>
      <c r="J249" s="228"/>
      <c r="O249" s="221"/>
      <c r="P249" s="228"/>
      <c r="Q249" s="228"/>
      <c r="R249" s="228"/>
      <c r="S249" s="228"/>
      <c r="X249" s="221"/>
      <c r="Y249" s="228"/>
      <c r="Z249" s="228"/>
      <c r="AA249" s="228"/>
      <c r="AB249" s="228"/>
      <c r="AG249" s="221"/>
      <c r="AH249" s="228"/>
      <c r="AI249" s="228"/>
      <c r="AJ249" s="228"/>
      <c r="AK249" s="228"/>
      <c r="AP249" s="221"/>
      <c r="AQ249" s="228"/>
      <c r="AR249" s="228"/>
      <c r="AS249" s="228"/>
      <c r="AT249" s="228"/>
      <c r="AY249" s="221"/>
      <c r="AZ249" s="228"/>
      <c r="BA249" s="228"/>
      <c r="BB249" s="228"/>
      <c r="BC249" s="228"/>
      <c r="BH249" s="221"/>
      <c r="BI249" s="228"/>
      <c r="BJ249" s="228"/>
      <c r="BK249" s="228"/>
      <c r="BL249" s="228"/>
      <c r="BQ249" s="221"/>
      <c r="BR249" s="228"/>
      <c r="BS249" s="228"/>
      <c r="BT249" s="228"/>
      <c r="BU249" s="228"/>
      <c r="BZ249" s="221"/>
      <c r="CA249" s="228"/>
      <c r="CB249" s="228"/>
      <c r="CC249" s="228"/>
      <c r="CD249" s="228"/>
      <c r="CI249" s="221"/>
      <c r="CJ249" s="228"/>
      <c r="CK249" s="228"/>
      <c r="CL249" s="228"/>
      <c r="CM249" s="228"/>
      <c r="CR249" s="221"/>
      <c r="CS249" s="228"/>
      <c r="CT249" s="228"/>
      <c r="CU249" s="228"/>
      <c r="CV249" s="228"/>
      <c r="DA249" s="221"/>
      <c r="DB249" s="228"/>
      <c r="DC249" s="228"/>
      <c r="DD249" s="228"/>
      <c r="DE249" s="228"/>
      <c r="DJ249" s="221"/>
      <c r="DK249" s="228"/>
      <c r="DL249" s="228"/>
      <c r="DM249" s="228"/>
      <c r="DN249" s="228"/>
      <c r="DS249" s="221"/>
      <c r="DT249" s="228"/>
      <c r="DU249" s="228"/>
      <c r="DV249" s="228"/>
      <c r="DW249" s="228"/>
      <c r="EB249" s="221"/>
      <c r="EC249" s="228"/>
      <c r="ED249" s="228"/>
      <c r="EE249" s="228"/>
      <c r="EF249" s="228"/>
      <c r="EK249" s="221"/>
      <c r="EL249" s="228"/>
      <c r="EM249" s="228"/>
      <c r="EN249" s="228"/>
      <c r="EO249" s="228"/>
      <c r="ET249" s="221"/>
      <c r="EU249" s="228"/>
      <c r="EV249" s="228"/>
      <c r="EW249" s="228"/>
      <c r="EX249" s="228"/>
      <c r="FC249" s="221"/>
      <c r="FD249" s="228"/>
      <c r="FE249" s="228"/>
      <c r="FF249" s="228"/>
      <c r="FG249" s="228"/>
      <c r="FL249" s="221"/>
      <c r="FM249" s="228"/>
      <c r="FN249" s="228"/>
      <c r="FO249" s="228"/>
      <c r="FP249" s="228"/>
      <c r="FU249" s="221"/>
      <c r="FV249" s="228"/>
      <c r="FW249" s="228"/>
      <c r="FX249" s="228"/>
      <c r="FY249" s="228"/>
      <c r="GD249" s="221"/>
      <c r="GE249" s="228"/>
      <c r="GF249" s="228"/>
      <c r="GG249" s="228"/>
      <c r="GH249" s="228"/>
      <c r="GM249" s="221"/>
      <c r="GN249" s="228"/>
      <c r="GO249" s="228"/>
      <c r="GP249" s="228"/>
      <c r="GQ249" s="228"/>
      <c r="GV249" s="221"/>
      <c r="GW249" s="228"/>
      <c r="GX249" s="228"/>
      <c r="GY249" s="228"/>
      <c r="GZ249" s="228"/>
      <c r="HE249" s="221"/>
      <c r="HF249" s="228"/>
      <c r="HG249" s="228"/>
      <c r="HH249" s="228"/>
      <c r="HI249" s="228"/>
    </row>
    <row r="250" spans="3:217" hidden="1" outlineLevel="1">
      <c r="F250" s="235" t="s">
        <v>145</v>
      </c>
      <c r="G250" s="64" t="str">
        <f>IF(SUM(G209:G213,G216:G220,G223:G227,G230:G234,G237:G241,G244:G248)=0,"",SUM(G209:G213,G216:G220,G223:G227,G230:G234,G237:G241,G244:G248))</f>
        <v/>
      </c>
      <c r="H250" s="228"/>
      <c r="I250" s="228"/>
      <c r="J250" s="228"/>
      <c r="O250" s="235" t="s">
        <v>145</v>
      </c>
      <c r="P250" s="64" t="str">
        <f>IF(SUM(P209:P213,P216:P220,P223:P227,P230:P234,P237:P241,P244:P248)=0,"",SUM(P209:P213,P216:P220,P223:P227,P230:P234,P237:P241,P244:P248))</f>
        <v/>
      </c>
      <c r="Q250" s="228"/>
      <c r="R250" s="228"/>
      <c r="S250" s="228"/>
      <c r="X250" s="235" t="s">
        <v>145</v>
      </c>
      <c r="Y250" s="64" t="str">
        <f>IF(SUM(Y209:Y213,Y216:Y220,Y223:Y227,Y230:Y234,Y237:Y241,Y244:Y248)=0,"",SUM(Y209:Y213,Y216:Y220,Y223:Y227,Y230:Y234,Y237:Y241,Y244:Y248))</f>
        <v/>
      </c>
      <c r="Z250" s="228"/>
      <c r="AA250" s="228"/>
      <c r="AB250" s="228"/>
      <c r="AG250" s="235" t="s">
        <v>145</v>
      </c>
      <c r="AH250" s="64" t="str">
        <f>IF(SUM(AH209:AH213,AH216:AH220,AH223:AH227,AH230:AH234,AH237:AH241,AH244:AH248)=0,"",SUM(AH209:AH213,AH216:AH220,AH223:AH227,AH230:AH234,AH237:AH241,AH244:AH248))</f>
        <v/>
      </c>
      <c r="AI250" s="228"/>
      <c r="AJ250" s="228"/>
      <c r="AK250" s="228"/>
      <c r="AP250" s="235" t="s">
        <v>145</v>
      </c>
      <c r="AQ250" s="64" t="str">
        <f>IF(SUM(AQ209:AQ213,AQ216:AQ220,AQ223:AQ227,AQ230:AQ234,AQ237:AQ241,AQ244:AQ248)=0,"",SUM(AQ209:AQ213,AQ216:AQ220,AQ223:AQ227,AQ230:AQ234,AQ237:AQ241,AQ244:AQ248))</f>
        <v/>
      </c>
      <c r="AR250" s="228"/>
      <c r="AS250" s="228"/>
      <c r="AT250" s="228"/>
      <c r="AY250" s="235" t="s">
        <v>145</v>
      </c>
      <c r="AZ250" s="64" t="str">
        <f>IF(SUM(AZ209:AZ213,AZ216:AZ220,AZ223:AZ227,AZ230:AZ234,AZ237:AZ241,AZ244:AZ248)=0,"",SUM(AZ209:AZ213,AZ216:AZ220,AZ223:AZ227,AZ230:AZ234,AZ237:AZ241,AZ244:AZ248))</f>
        <v/>
      </c>
      <c r="BA250" s="228"/>
      <c r="BB250" s="228"/>
      <c r="BC250" s="228"/>
      <c r="BH250" s="235" t="s">
        <v>145</v>
      </c>
      <c r="BI250" s="64" t="str">
        <f>IF(SUM(BI209:BI213,BI216:BI220,BI223:BI227,BI230:BI234,BI237:BI241,BI244:BI248)=0,"",SUM(BI209:BI213,BI216:BI220,BI223:BI227,BI230:BI234,BI237:BI241,BI244:BI248))</f>
        <v/>
      </c>
      <c r="BJ250" s="228"/>
      <c r="BK250" s="228"/>
      <c r="BL250" s="228"/>
      <c r="BQ250" s="235" t="s">
        <v>145</v>
      </c>
      <c r="BR250" s="64" t="str">
        <f>IF(SUM(BR209:BR213,BR216:BR220,BR223:BR227,BR230:BR234,BR237:BR241,BR244:BR248)=0,"",SUM(BR209:BR213,BR216:BR220,BR223:BR227,BR230:BR234,BR237:BR241,BR244:BR248))</f>
        <v/>
      </c>
      <c r="BS250" s="228"/>
      <c r="BT250" s="228"/>
      <c r="BU250" s="228"/>
      <c r="BZ250" s="235" t="s">
        <v>145</v>
      </c>
      <c r="CA250" s="64" t="str">
        <f>IF(SUM(CA209:CA213,CA216:CA220,CA223:CA227,CA230:CA234,CA237:CA241,CA244:CA248)=0,"",SUM(CA209:CA213,CA216:CA220,CA223:CA227,CA230:CA234,CA237:CA241,CA244:CA248))</f>
        <v/>
      </c>
      <c r="CB250" s="228"/>
      <c r="CC250" s="228"/>
      <c r="CD250" s="228"/>
      <c r="CI250" s="235" t="s">
        <v>145</v>
      </c>
      <c r="CJ250" s="64" t="str">
        <f>IF(SUM(CJ209:CJ213,CJ216:CJ220,CJ223:CJ227,CJ230:CJ234,CJ237:CJ241,CJ244:CJ248)=0,"",SUM(CJ209:CJ213,CJ216:CJ220,CJ223:CJ227,CJ230:CJ234,CJ237:CJ241,CJ244:CJ248))</f>
        <v/>
      </c>
      <c r="CK250" s="228"/>
      <c r="CL250" s="228"/>
      <c r="CM250" s="228"/>
      <c r="CR250" s="235" t="s">
        <v>145</v>
      </c>
      <c r="CS250" s="64" t="str">
        <f>IF(SUM(CS209:CS213,CS216:CS220,CS223:CS227,CS230:CS234,CS237:CS241,CS244:CS248)=0,"",SUM(CS209:CS213,CS216:CS220,CS223:CS227,CS230:CS234,CS237:CS241,CS244:CS248))</f>
        <v/>
      </c>
      <c r="CT250" s="228"/>
      <c r="CU250" s="228"/>
      <c r="CV250" s="228"/>
      <c r="DA250" s="235" t="s">
        <v>145</v>
      </c>
      <c r="DB250" s="64" t="str">
        <f>IF(SUM(DB209:DB213,DB216:DB220,DB223:DB227,DB230:DB234,DB237:DB241,DB244:DB248)=0,"",SUM(DB209:DB213,DB216:DB220,DB223:DB227,DB230:DB234,DB237:DB241,DB244:DB248))</f>
        <v/>
      </c>
      <c r="DC250" s="228"/>
      <c r="DD250" s="228"/>
      <c r="DE250" s="228"/>
      <c r="DJ250" s="235" t="s">
        <v>145</v>
      </c>
      <c r="DK250" s="64" t="str">
        <f>IF(SUM(DK209:DK213,DK216:DK220,DK223:DK227,DK230:DK234,DK237:DK241,DK244:DK248)=0,"",SUM(DK209:DK213,DK216:DK220,DK223:DK227,DK230:DK234,DK237:DK241,DK244:DK248))</f>
        <v/>
      </c>
      <c r="DL250" s="228"/>
      <c r="DM250" s="228"/>
      <c r="DN250" s="228"/>
      <c r="DS250" s="235" t="s">
        <v>145</v>
      </c>
      <c r="DT250" s="64" t="str">
        <f>IF(SUM(DT209:DT213,DT216:DT220,DT223:DT227,DT230:DT234,DT237:DT241,DT244:DT248)=0,"",SUM(DT209:DT213,DT216:DT220,DT223:DT227,DT230:DT234,DT237:DT241,DT244:DT248))</f>
        <v/>
      </c>
      <c r="DU250" s="228"/>
      <c r="DV250" s="228"/>
      <c r="DW250" s="228"/>
      <c r="EB250" s="235" t="s">
        <v>145</v>
      </c>
      <c r="EC250" s="64" t="str">
        <f>IF(SUM(EC209:EC213,EC216:EC220,EC223:EC227,EC230:EC234,EC237:EC241,EC244:EC248)=0,"",SUM(EC209:EC213,EC216:EC220,EC223:EC227,EC230:EC234,EC237:EC241,EC244:EC248))</f>
        <v/>
      </c>
      <c r="ED250" s="228"/>
      <c r="EE250" s="228"/>
      <c r="EF250" s="228"/>
      <c r="EK250" s="235" t="s">
        <v>145</v>
      </c>
      <c r="EL250" s="64" t="str">
        <f>IF(SUM(EL209:EL213,EL216:EL220,EL223:EL227,EL230:EL234,EL237:EL241,EL244:EL248)=0,"",SUM(EL209:EL213,EL216:EL220,EL223:EL227,EL230:EL234,EL237:EL241,EL244:EL248))</f>
        <v/>
      </c>
      <c r="EM250" s="228"/>
      <c r="EN250" s="228"/>
      <c r="EO250" s="228"/>
      <c r="ET250" s="235" t="s">
        <v>145</v>
      </c>
      <c r="EU250" s="64" t="str">
        <f>IF(SUM(EU209:EU213,EU216:EU220,EU223:EU227,EU230:EU234,EU237:EU241,EU244:EU248)=0,"",SUM(EU209:EU213,EU216:EU220,EU223:EU227,EU230:EU234,EU237:EU241,EU244:EU248))</f>
        <v/>
      </c>
      <c r="EV250" s="228"/>
      <c r="EW250" s="228"/>
      <c r="EX250" s="228"/>
      <c r="FC250" s="235" t="s">
        <v>145</v>
      </c>
      <c r="FD250" s="64" t="str">
        <f>IF(SUM(FD209:FD213,FD216:FD220,FD223:FD227,FD230:FD234,FD237:FD241,FD244:FD248)=0,"",SUM(FD209:FD213,FD216:FD220,FD223:FD227,FD230:FD234,FD237:FD241,FD244:FD248))</f>
        <v/>
      </c>
      <c r="FE250" s="228"/>
      <c r="FF250" s="228"/>
      <c r="FG250" s="228"/>
      <c r="FL250" s="235" t="s">
        <v>145</v>
      </c>
      <c r="FM250" s="64" t="str">
        <f>IF(SUM(FM209:FM213,FM216:FM220,FM223:FM227,FM230:FM234,FM237:FM241,FM244:FM248)=0,"",SUM(FM209:FM213,FM216:FM220,FM223:FM227,FM230:FM234,FM237:FM241,FM244:FM248))</f>
        <v/>
      </c>
      <c r="FN250" s="228"/>
      <c r="FO250" s="228"/>
      <c r="FP250" s="228"/>
      <c r="FU250" s="235" t="s">
        <v>145</v>
      </c>
      <c r="FV250" s="64" t="str">
        <f>IF(SUM(FV209:FV213,FV216:FV220,FV223:FV227,FV230:FV234,FV237:FV241,FV244:FV248)=0,"",SUM(FV209:FV213,FV216:FV220,FV223:FV227,FV230:FV234,FV237:FV241,FV244:FV248))</f>
        <v/>
      </c>
      <c r="FW250" s="228"/>
      <c r="FX250" s="228"/>
      <c r="FY250" s="228"/>
      <c r="GD250" s="235" t="s">
        <v>145</v>
      </c>
      <c r="GE250" s="64" t="str">
        <f>IF(SUM(GE209:GE213,GE216:GE220,GE223:GE227,GE230:GE234,GE237:GE241,GE244:GE248)=0,"",SUM(GE209:GE213,GE216:GE220,GE223:GE227,GE230:GE234,GE237:GE241,GE244:GE248))</f>
        <v/>
      </c>
      <c r="GF250" s="228"/>
      <c r="GG250" s="228"/>
      <c r="GH250" s="228"/>
      <c r="GM250" s="235" t="s">
        <v>145</v>
      </c>
      <c r="GN250" s="64" t="str">
        <f>IF(SUM(GN209:GN213,GN216:GN220,GN223:GN227,GN230:GN234,GN237:GN241,GN244:GN248)=0,"",SUM(GN209:GN213,GN216:GN220,GN223:GN227,GN230:GN234,GN237:GN241,GN244:GN248))</f>
        <v/>
      </c>
      <c r="GO250" s="228"/>
      <c r="GP250" s="228"/>
      <c r="GQ250" s="228"/>
      <c r="GV250" s="235" t="s">
        <v>145</v>
      </c>
      <c r="GW250" s="64" t="str">
        <f>IF(SUM(GW209:GW213,GW216:GW220,GW223:GW227,GW230:GW234,GW237:GW241,GW244:GW248)=0,"",SUM(GW209:GW213,GW216:GW220,GW223:GW227,GW230:GW234,GW237:GW241,GW244:GW248))</f>
        <v/>
      </c>
      <c r="GX250" s="228"/>
      <c r="GY250" s="228"/>
      <c r="GZ250" s="228"/>
      <c r="HE250" s="235" t="s">
        <v>145</v>
      </c>
      <c r="HF250" s="64" t="str">
        <f>IF(SUM(HF209:HF213,HF216:HF220,HF223:HF227,HF230:HF234,HF237:HF241,HF244:HF248)=0,"",SUM(HF209:HF213,HF216:HF220,HF223:HF227,HF230:HF234,HF237:HF241,HF244:HF248))</f>
        <v/>
      </c>
      <c r="HG250" s="228"/>
      <c r="HH250" s="228"/>
      <c r="HI250" s="228"/>
    </row>
    <row r="251" spans="3:217" hidden="1" outlineLevel="1">
      <c r="F251" s="235" t="s">
        <v>149</v>
      </c>
      <c r="G251" s="64" t="str">
        <f>IF(SUM(SUMPRODUCT((G216:G220)*(H216:H220)),SUMPRODUCT((G223:G227)*(H223:H227)),SUMPRODUCT((G230:G234)*(H230:H234)),SUMPRODUCT((G237:G241)*(H237:H241)),SUMPRODUCT((G244:G248)*(H244:H248)),SUMPRODUCT((G209:G213)*(H209:H213)))=0,"",SUM(SUMPRODUCT((G216:G220)*(H216:H220)),SUMPRODUCT((G223:G227)*(H223:H227)),SUMPRODUCT((G230:G234)*(H230:H234)),SUMPRODUCT((G237:G241)*(H237:H241)),SUMPRODUCT((G244:G248)*(H244:H248)),SUMPRODUCT((#REF!)*(#REF!)),SUMPRODUCT((G209:G213)*(H209:H213))))</f>
        <v/>
      </c>
      <c r="H251" s="228"/>
      <c r="I251" s="228"/>
      <c r="J251" s="228"/>
      <c r="O251" s="235" t="s">
        <v>149</v>
      </c>
      <c r="P251" s="64" t="str">
        <f>IF(SUM(SUMPRODUCT((P216:P220)*(Q216:Q220)),SUMPRODUCT((P223:P227)*(Q223:Q227)),SUMPRODUCT((P230:P234)*(Q230:Q234)),SUMPRODUCT((P237:P241)*(Q237:Q241)),SUMPRODUCT((P244:P248)*(Q244:Q248)),SUMPRODUCT((P209:P213)*(Q209:Q213)))=0,"",SUM(SUMPRODUCT((P216:P220)*(Q216:Q220)),SUMPRODUCT((P223:P227)*(Q223:Q227)),SUMPRODUCT((P230:P234)*(Q230:Q234)),SUMPRODUCT((P237:P241)*(Q237:Q241)),SUMPRODUCT((P244:P248)*(Q244:Q248)),SUMPRODUCT((#REF!)*(#REF!)),SUMPRODUCT((P209:P213)*(Q209:Q213))))</f>
        <v/>
      </c>
      <c r="Q251" s="228"/>
      <c r="R251" s="228"/>
      <c r="S251" s="228"/>
      <c r="X251" s="235" t="s">
        <v>149</v>
      </c>
      <c r="Y251" s="64" t="str">
        <f>IF(SUM(SUMPRODUCT((Y216:Y220)*(Z216:Z220)),SUMPRODUCT((Y223:Y227)*(Z223:Z227)),SUMPRODUCT((Y230:Y234)*(Z230:Z234)),SUMPRODUCT((Y237:Y241)*(Z237:Z241)),SUMPRODUCT((Y244:Y248)*(Z244:Z248)),SUMPRODUCT((Y209:Y213)*(Z209:Z213)))=0,"",SUM(SUMPRODUCT((Y216:Y220)*(Z216:Z220)),SUMPRODUCT((Y223:Y227)*(Z223:Z227)),SUMPRODUCT((Y230:Y234)*(Z230:Z234)),SUMPRODUCT((Y237:Y241)*(Z237:Z241)),SUMPRODUCT((Y244:Y248)*(Z244:Z248)),SUMPRODUCT((#REF!)*(#REF!)),SUMPRODUCT((Y209:Y213)*(Z209:Z213))))</f>
        <v/>
      </c>
      <c r="Z251" s="228"/>
      <c r="AA251" s="228"/>
      <c r="AB251" s="228"/>
      <c r="AG251" s="235" t="s">
        <v>149</v>
      </c>
      <c r="AH251" s="64" t="str">
        <f>IF(SUM(SUMPRODUCT((AH216:AH220)*(AI216:AI220)),SUMPRODUCT((AH223:AH227)*(AI223:AI227)),SUMPRODUCT((AH230:AH234)*(AI230:AI234)),SUMPRODUCT((AH237:AH241)*(AI237:AI241)),SUMPRODUCT((AH244:AH248)*(AI244:AI248)),SUMPRODUCT((AH209:AH213)*(AI209:AI213)))=0,"",SUM(SUMPRODUCT((AH216:AH220)*(AI216:AI220)),SUMPRODUCT((AH223:AH227)*(AI223:AI227)),SUMPRODUCT((AH230:AH234)*(AI230:AI234)),SUMPRODUCT((AH237:AH241)*(AI237:AI241)),SUMPRODUCT((AH244:AH248)*(AI244:AI248)),SUMPRODUCT((#REF!)*(#REF!)),SUMPRODUCT((AH209:AH213)*(AI209:AI213))))</f>
        <v/>
      </c>
      <c r="AI251" s="228"/>
      <c r="AJ251" s="228"/>
      <c r="AK251" s="228"/>
      <c r="AP251" s="235" t="s">
        <v>149</v>
      </c>
      <c r="AQ251" s="64" t="str">
        <f>IF(SUM(SUMPRODUCT((AQ216:AQ220)*(AR216:AR220)),SUMPRODUCT((AQ223:AQ227)*(AR223:AR227)),SUMPRODUCT((AQ230:AQ234)*(AR230:AR234)),SUMPRODUCT((AQ237:AQ241)*(AR237:AR241)),SUMPRODUCT((AQ244:AQ248)*(AR244:AR248)),SUMPRODUCT((AQ209:AQ213)*(AR209:AR213)))=0,"",SUM(SUMPRODUCT((AQ216:AQ220)*(AR216:AR220)),SUMPRODUCT((AQ223:AQ227)*(AR223:AR227)),SUMPRODUCT((AQ230:AQ234)*(AR230:AR234)),SUMPRODUCT((AQ237:AQ241)*(AR237:AR241)),SUMPRODUCT((AQ244:AQ248)*(AR244:AR248)),SUMPRODUCT((#REF!)*(#REF!)),SUMPRODUCT((AQ209:AQ213)*(AR209:AR213))))</f>
        <v/>
      </c>
      <c r="AR251" s="228"/>
      <c r="AS251" s="228"/>
      <c r="AT251" s="228"/>
      <c r="AY251" s="235" t="s">
        <v>149</v>
      </c>
      <c r="AZ251" s="64" t="str">
        <f>IF(SUM(SUMPRODUCT((AZ216:AZ220)*(BA216:BA220)),SUMPRODUCT((AZ223:AZ227)*(BA223:BA227)),SUMPRODUCT((AZ230:AZ234)*(BA230:BA234)),SUMPRODUCT((AZ237:AZ241)*(BA237:BA241)),SUMPRODUCT((AZ244:AZ248)*(BA244:BA248)),SUMPRODUCT((AZ209:AZ213)*(BA209:BA213)))=0,"",SUM(SUMPRODUCT((AZ216:AZ220)*(BA216:BA220)),SUMPRODUCT((AZ223:AZ227)*(BA223:BA227)),SUMPRODUCT((AZ230:AZ234)*(BA230:BA234)),SUMPRODUCT((AZ237:AZ241)*(BA237:BA241)),SUMPRODUCT((AZ244:AZ248)*(BA244:BA248)),SUMPRODUCT((#REF!)*(#REF!)),SUMPRODUCT((AZ209:AZ213)*(BA209:BA213))))</f>
        <v/>
      </c>
      <c r="BA251" s="228"/>
      <c r="BB251" s="228"/>
      <c r="BC251" s="228"/>
      <c r="BH251" s="235" t="s">
        <v>149</v>
      </c>
      <c r="BI251" s="64" t="str">
        <f>IF(SUM(SUMPRODUCT((BI216:BI220)*(BJ216:BJ220)),SUMPRODUCT((BI223:BI227)*(BJ223:BJ227)),SUMPRODUCT((BI230:BI234)*(BJ230:BJ234)),SUMPRODUCT((BI237:BI241)*(BJ237:BJ241)),SUMPRODUCT((BI244:BI248)*(BJ244:BJ248)),SUMPRODUCT((BI209:BI213)*(BJ209:BJ213)))=0,"",SUM(SUMPRODUCT((BI216:BI220)*(BJ216:BJ220)),SUMPRODUCT((BI223:BI227)*(BJ223:BJ227)),SUMPRODUCT((BI230:BI234)*(BJ230:BJ234)),SUMPRODUCT((BI237:BI241)*(BJ237:BJ241)),SUMPRODUCT((BI244:BI248)*(BJ244:BJ248)),SUMPRODUCT((#REF!)*(#REF!)),SUMPRODUCT((BI209:BI213)*(BJ209:BJ213))))</f>
        <v/>
      </c>
      <c r="BJ251" s="228"/>
      <c r="BK251" s="228"/>
      <c r="BL251" s="228"/>
      <c r="BQ251" s="235" t="s">
        <v>149</v>
      </c>
      <c r="BR251" s="64" t="str">
        <f>IF(SUM(SUMPRODUCT((BR216:BR220)*(BS216:BS220)),SUMPRODUCT((BR223:BR227)*(BS223:BS227)),SUMPRODUCT((BR230:BR234)*(BS230:BS234)),SUMPRODUCT((BR237:BR241)*(BS237:BS241)),SUMPRODUCT((BR244:BR248)*(BS244:BS248)),SUMPRODUCT((BR209:BR213)*(BS209:BS213)))=0,"",SUM(SUMPRODUCT((BR216:BR220)*(BS216:BS220)),SUMPRODUCT((BR223:BR227)*(BS223:BS227)),SUMPRODUCT((BR230:BR234)*(BS230:BS234)),SUMPRODUCT((BR237:BR241)*(BS237:BS241)),SUMPRODUCT((BR244:BR248)*(BS244:BS248)),SUMPRODUCT((#REF!)*(#REF!)),SUMPRODUCT((BR209:BR213)*(BS209:BS213))))</f>
        <v/>
      </c>
      <c r="BS251" s="228"/>
      <c r="BT251" s="228"/>
      <c r="BU251" s="228"/>
      <c r="BZ251" s="235" t="s">
        <v>149</v>
      </c>
      <c r="CA251" s="64" t="str">
        <f>IF(SUM(SUMPRODUCT((CA216:CA220)*(CB216:CB220)),SUMPRODUCT((CA223:CA227)*(CB223:CB227)),SUMPRODUCT((CA230:CA234)*(CB230:CB234)),SUMPRODUCT((CA237:CA241)*(CB237:CB241)),SUMPRODUCT((CA244:CA248)*(CB244:CB248)),SUMPRODUCT((CA209:CA213)*(CB209:CB213)))=0,"",SUM(SUMPRODUCT((CA216:CA220)*(CB216:CB220)),SUMPRODUCT((CA223:CA227)*(CB223:CB227)),SUMPRODUCT((CA230:CA234)*(CB230:CB234)),SUMPRODUCT((CA237:CA241)*(CB237:CB241)),SUMPRODUCT((CA244:CA248)*(CB244:CB248)),SUMPRODUCT((#REF!)*(#REF!)),SUMPRODUCT((CA209:CA213)*(CB209:CB213))))</f>
        <v/>
      </c>
      <c r="CB251" s="228"/>
      <c r="CC251" s="228"/>
      <c r="CD251" s="228"/>
      <c r="CI251" s="235" t="s">
        <v>149</v>
      </c>
      <c r="CJ251" s="64" t="str">
        <f>IF(SUM(SUMPRODUCT((CJ216:CJ220)*(CK216:CK220)),SUMPRODUCT((CJ223:CJ227)*(CK223:CK227)),SUMPRODUCT((CJ230:CJ234)*(CK230:CK234)),SUMPRODUCT((CJ237:CJ241)*(CK237:CK241)),SUMPRODUCT((CJ244:CJ248)*(CK244:CK248)),SUMPRODUCT((CJ209:CJ213)*(CK209:CK213)))=0,"",SUM(SUMPRODUCT((CJ216:CJ220)*(CK216:CK220)),SUMPRODUCT((CJ223:CJ227)*(CK223:CK227)),SUMPRODUCT((CJ230:CJ234)*(CK230:CK234)),SUMPRODUCT((CJ237:CJ241)*(CK237:CK241)),SUMPRODUCT((CJ244:CJ248)*(CK244:CK248)),SUMPRODUCT((#REF!)*(#REF!)),SUMPRODUCT((CJ209:CJ213)*(CK209:CK213))))</f>
        <v/>
      </c>
      <c r="CK251" s="228"/>
      <c r="CL251" s="228"/>
      <c r="CM251" s="228"/>
      <c r="CR251" s="235" t="s">
        <v>149</v>
      </c>
      <c r="CS251" s="64" t="str">
        <f>IF(SUM(SUMPRODUCT((CS216:CS220)*(CT216:CT220)),SUMPRODUCT((CS223:CS227)*(CT223:CT227)),SUMPRODUCT((CS230:CS234)*(CT230:CT234)),SUMPRODUCT((CS237:CS241)*(CT237:CT241)),SUMPRODUCT((CS244:CS248)*(CT244:CT248)),SUMPRODUCT((CS209:CS213)*(CT209:CT213)))=0,"",SUM(SUMPRODUCT((CS216:CS220)*(CT216:CT220)),SUMPRODUCT((CS223:CS227)*(CT223:CT227)),SUMPRODUCT((CS230:CS234)*(CT230:CT234)),SUMPRODUCT((CS237:CS241)*(CT237:CT241)),SUMPRODUCT((CS244:CS248)*(CT244:CT248)),SUMPRODUCT((#REF!)*(#REF!)),SUMPRODUCT((CS209:CS213)*(CT209:CT213))))</f>
        <v/>
      </c>
      <c r="CT251" s="228"/>
      <c r="CU251" s="228"/>
      <c r="CV251" s="228"/>
      <c r="DA251" s="235" t="s">
        <v>149</v>
      </c>
      <c r="DB251" s="64" t="str">
        <f>IF(SUM(SUMPRODUCT((DB216:DB220)*(DC216:DC220)),SUMPRODUCT((DB223:DB227)*(DC223:DC227)),SUMPRODUCT((DB230:DB234)*(DC230:DC234)),SUMPRODUCT((DB237:DB241)*(DC237:DC241)),SUMPRODUCT((DB244:DB248)*(DC244:DC248)),SUMPRODUCT((DB209:DB213)*(DC209:DC213)))=0,"",SUM(SUMPRODUCT((DB216:DB220)*(DC216:DC220)),SUMPRODUCT((DB223:DB227)*(DC223:DC227)),SUMPRODUCT((DB230:DB234)*(DC230:DC234)),SUMPRODUCT((DB237:DB241)*(DC237:DC241)),SUMPRODUCT((DB244:DB248)*(DC244:DC248)),SUMPRODUCT((#REF!)*(#REF!)),SUMPRODUCT((DB209:DB213)*(DC209:DC213))))</f>
        <v/>
      </c>
      <c r="DC251" s="228"/>
      <c r="DD251" s="228"/>
      <c r="DE251" s="228"/>
      <c r="DJ251" s="235" t="s">
        <v>149</v>
      </c>
      <c r="DK251" s="64" t="str">
        <f>IF(SUM(SUMPRODUCT((DK216:DK220)*(DL216:DL220)),SUMPRODUCT((DK223:DK227)*(DL223:DL227)),SUMPRODUCT((DK230:DK234)*(DL230:DL234)),SUMPRODUCT((DK237:DK241)*(DL237:DL241)),SUMPRODUCT((DK244:DK248)*(DL244:DL248)),SUMPRODUCT((DK209:DK213)*(DL209:DL213)))=0,"",SUM(SUMPRODUCT((DK216:DK220)*(DL216:DL220)),SUMPRODUCT((DK223:DK227)*(DL223:DL227)),SUMPRODUCT((DK230:DK234)*(DL230:DL234)),SUMPRODUCT((DK237:DK241)*(DL237:DL241)),SUMPRODUCT((DK244:DK248)*(DL244:DL248)),SUMPRODUCT((#REF!)*(#REF!)),SUMPRODUCT((DK209:DK213)*(DL209:DL213))))</f>
        <v/>
      </c>
      <c r="DL251" s="228"/>
      <c r="DM251" s="228"/>
      <c r="DN251" s="228"/>
      <c r="DS251" s="235" t="s">
        <v>149</v>
      </c>
      <c r="DT251" s="64" t="str">
        <f>IF(SUM(SUMPRODUCT((DT216:DT220)*(DU216:DU220)),SUMPRODUCT((DT223:DT227)*(DU223:DU227)),SUMPRODUCT((DT230:DT234)*(DU230:DU234)),SUMPRODUCT((DT237:DT241)*(DU237:DU241)),SUMPRODUCT((DT244:DT248)*(DU244:DU248)),SUMPRODUCT((DT209:DT213)*(DU209:DU213)))=0,"",SUM(SUMPRODUCT((DT216:DT220)*(DU216:DU220)),SUMPRODUCT((DT223:DT227)*(DU223:DU227)),SUMPRODUCT((DT230:DT234)*(DU230:DU234)),SUMPRODUCT((DT237:DT241)*(DU237:DU241)),SUMPRODUCT((DT244:DT248)*(DU244:DU248)),SUMPRODUCT((#REF!)*(#REF!)),SUMPRODUCT((DT209:DT213)*(DU209:DU213))))</f>
        <v/>
      </c>
      <c r="DU251" s="228"/>
      <c r="DV251" s="228"/>
      <c r="DW251" s="228"/>
      <c r="EB251" s="235" t="s">
        <v>149</v>
      </c>
      <c r="EC251" s="64" t="str">
        <f>IF(SUM(SUMPRODUCT((EC216:EC220)*(ED216:ED220)),SUMPRODUCT((EC223:EC227)*(ED223:ED227)),SUMPRODUCT((EC230:EC234)*(ED230:ED234)),SUMPRODUCT((EC237:EC241)*(ED237:ED241)),SUMPRODUCT((EC244:EC248)*(ED244:ED248)),SUMPRODUCT((EC209:EC213)*(ED209:ED213)))=0,"",SUM(SUMPRODUCT((EC216:EC220)*(ED216:ED220)),SUMPRODUCT((EC223:EC227)*(ED223:ED227)),SUMPRODUCT((EC230:EC234)*(ED230:ED234)),SUMPRODUCT((EC237:EC241)*(ED237:ED241)),SUMPRODUCT((EC244:EC248)*(ED244:ED248)),SUMPRODUCT((#REF!)*(#REF!)),SUMPRODUCT((EC209:EC213)*(ED209:ED213))))</f>
        <v/>
      </c>
      <c r="ED251" s="228"/>
      <c r="EE251" s="228"/>
      <c r="EF251" s="228"/>
      <c r="EK251" s="235" t="s">
        <v>149</v>
      </c>
      <c r="EL251" s="64" t="str">
        <f>IF(SUM(SUMPRODUCT((EL216:EL220)*(EM216:EM220)),SUMPRODUCT((EL223:EL227)*(EM223:EM227)),SUMPRODUCT((EL230:EL234)*(EM230:EM234)),SUMPRODUCT((EL237:EL241)*(EM237:EM241)),SUMPRODUCT((EL244:EL248)*(EM244:EM248)),SUMPRODUCT((EL209:EL213)*(EM209:EM213)))=0,"",SUM(SUMPRODUCT((EL216:EL220)*(EM216:EM220)),SUMPRODUCT((EL223:EL227)*(EM223:EM227)),SUMPRODUCT((EL230:EL234)*(EM230:EM234)),SUMPRODUCT((EL237:EL241)*(EM237:EM241)),SUMPRODUCT((EL244:EL248)*(EM244:EM248)),SUMPRODUCT((#REF!)*(#REF!)),SUMPRODUCT((EL209:EL213)*(EM209:EM213))))</f>
        <v/>
      </c>
      <c r="EM251" s="228"/>
      <c r="EN251" s="228"/>
      <c r="EO251" s="228"/>
      <c r="ET251" s="235" t="s">
        <v>149</v>
      </c>
      <c r="EU251" s="64" t="str">
        <f>IF(SUM(SUMPRODUCT((EU216:EU220)*(EV216:EV220)),SUMPRODUCT((EU223:EU227)*(EV223:EV227)),SUMPRODUCT((EU230:EU234)*(EV230:EV234)),SUMPRODUCT((EU237:EU241)*(EV237:EV241)),SUMPRODUCT((EU244:EU248)*(EV244:EV248)),SUMPRODUCT((EU209:EU213)*(EV209:EV213)))=0,"",SUM(SUMPRODUCT((EU216:EU220)*(EV216:EV220)),SUMPRODUCT((EU223:EU227)*(EV223:EV227)),SUMPRODUCT((EU230:EU234)*(EV230:EV234)),SUMPRODUCT((EU237:EU241)*(EV237:EV241)),SUMPRODUCT((EU244:EU248)*(EV244:EV248)),SUMPRODUCT((#REF!)*(#REF!)),SUMPRODUCT((EU209:EU213)*(EV209:EV213))))</f>
        <v/>
      </c>
      <c r="EV251" s="228"/>
      <c r="EW251" s="228"/>
      <c r="EX251" s="228"/>
      <c r="FC251" s="235" t="s">
        <v>149</v>
      </c>
      <c r="FD251" s="64" t="str">
        <f>IF(SUM(SUMPRODUCT((FD216:FD220)*(FE216:FE220)),SUMPRODUCT((FD223:FD227)*(FE223:FE227)),SUMPRODUCT((FD230:FD234)*(FE230:FE234)),SUMPRODUCT((FD237:FD241)*(FE237:FE241)),SUMPRODUCT((FD244:FD248)*(FE244:FE248)),SUMPRODUCT((FD209:FD213)*(FE209:FE213)))=0,"",SUM(SUMPRODUCT((FD216:FD220)*(FE216:FE220)),SUMPRODUCT((FD223:FD227)*(FE223:FE227)),SUMPRODUCT((FD230:FD234)*(FE230:FE234)),SUMPRODUCT((FD237:FD241)*(FE237:FE241)),SUMPRODUCT((FD244:FD248)*(FE244:FE248)),SUMPRODUCT((#REF!)*(#REF!)),SUMPRODUCT((FD209:FD213)*(FE209:FE213))))</f>
        <v/>
      </c>
      <c r="FE251" s="228"/>
      <c r="FF251" s="228"/>
      <c r="FG251" s="228"/>
      <c r="FL251" s="235" t="s">
        <v>149</v>
      </c>
      <c r="FM251" s="64" t="str">
        <f>IF(SUM(SUMPRODUCT((FM216:FM220)*(FN216:FN220)),SUMPRODUCT((FM223:FM227)*(FN223:FN227)),SUMPRODUCT((FM230:FM234)*(FN230:FN234)),SUMPRODUCT((FM237:FM241)*(FN237:FN241)),SUMPRODUCT((FM244:FM248)*(FN244:FN248)),SUMPRODUCT((FM209:FM213)*(FN209:FN213)))=0,"",SUM(SUMPRODUCT((FM216:FM220)*(FN216:FN220)),SUMPRODUCT((FM223:FM227)*(FN223:FN227)),SUMPRODUCT((FM230:FM234)*(FN230:FN234)),SUMPRODUCT((FM237:FM241)*(FN237:FN241)),SUMPRODUCT((FM244:FM248)*(FN244:FN248)),SUMPRODUCT((#REF!)*(#REF!)),SUMPRODUCT((FM209:FM213)*(FN209:FN213))))</f>
        <v/>
      </c>
      <c r="FN251" s="228"/>
      <c r="FO251" s="228"/>
      <c r="FP251" s="228"/>
      <c r="FU251" s="235" t="s">
        <v>149</v>
      </c>
      <c r="FV251" s="64" t="str">
        <f>IF(SUM(SUMPRODUCT((FV216:FV220)*(FW216:FW220)),SUMPRODUCT((FV223:FV227)*(FW223:FW227)),SUMPRODUCT((FV230:FV234)*(FW230:FW234)),SUMPRODUCT((FV237:FV241)*(FW237:FW241)),SUMPRODUCT((FV244:FV248)*(FW244:FW248)),SUMPRODUCT((FV209:FV213)*(FW209:FW213)))=0,"",SUM(SUMPRODUCT((FV216:FV220)*(FW216:FW220)),SUMPRODUCT((FV223:FV227)*(FW223:FW227)),SUMPRODUCT((FV230:FV234)*(FW230:FW234)),SUMPRODUCT((FV237:FV241)*(FW237:FW241)),SUMPRODUCT((FV244:FV248)*(FW244:FW248)),SUMPRODUCT((#REF!)*(#REF!)),SUMPRODUCT((FV209:FV213)*(FW209:FW213))))</f>
        <v/>
      </c>
      <c r="FW251" s="228"/>
      <c r="FX251" s="228"/>
      <c r="FY251" s="228"/>
      <c r="GD251" s="235" t="s">
        <v>149</v>
      </c>
      <c r="GE251" s="64" t="str">
        <f>IF(SUM(SUMPRODUCT((GE216:GE220)*(GF216:GF220)),SUMPRODUCT((GE223:GE227)*(GF223:GF227)),SUMPRODUCT((GE230:GE234)*(GF230:GF234)),SUMPRODUCT((GE237:GE241)*(GF237:GF241)),SUMPRODUCT((GE244:GE248)*(GF244:GF248)),SUMPRODUCT((GE209:GE213)*(GF209:GF213)))=0,"",SUM(SUMPRODUCT((GE216:GE220)*(GF216:GF220)),SUMPRODUCT((GE223:GE227)*(GF223:GF227)),SUMPRODUCT((GE230:GE234)*(GF230:GF234)),SUMPRODUCT((GE237:GE241)*(GF237:GF241)),SUMPRODUCT((GE244:GE248)*(GF244:GF248)),SUMPRODUCT((#REF!)*(#REF!)),SUMPRODUCT((GE209:GE213)*(GF209:GF213))))</f>
        <v/>
      </c>
      <c r="GF251" s="228"/>
      <c r="GG251" s="228"/>
      <c r="GH251" s="228"/>
      <c r="GM251" s="235" t="s">
        <v>149</v>
      </c>
      <c r="GN251" s="64" t="str">
        <f>IF(SUM(SUMPRODUCT((GN216:GN220)*(GO216:GO220)),SUMPRODUCT((GN223:GN227)*(GO223:GO227)),SUMPRODUCT((GN230:GN234)*(GO230:GO234)),SUMPRODUCT((GN237:GN241)*(GO237:GO241)),SUMPRODUCT((GN244:GN248)*(GO244:GO248)),SUMPRODUCT((GN209:GN213)*(GO209:GO213)))=0,"",SUM(SUMPRODUCT((GN216:GN220)*(GO216:GO220)),SUMPRODUCT((GN223:GN227)*(GO223:GO227)),SUMPRODUCT((GN230:GN234)*(GO230:GO234)),SUMPRODUCT((GN237:GN241)*(GO237:GO241)),SUMPRODUCT((GN244:GN248)*(GO244:GO248)),SUMPRODUCT((#REF!)*(#REF!)),SUMPRODUCT((GN209:GN213)*(GO209:GO213))))</f>
        <v/>
      </c>
      <c r="GO251" s="228"/>
      <c r="GP251" s="228"/>
      <c r="GQ251" s="228"/>
      <c r="GV251" s="235" t="s">
        <v>149</v>
      </c>
      <c r="GW251" s="64" t="str">
        <f>IF(SUM(SUMPRODUCT((GW216:GW220)*(GX216:GX220)),SUMPRODUCT((GW223:GW227)*(GX223:GX227)),SUMPRODUCT((GW230:GW234)*(GX230:GX234)),SUMPRODUCT((GW237:GW241)*(GX237:GX241)),SUMPRODUCT((GW244:GW248)*(GX244:GX248)),SUMPRODUCT((GW209:GW213)*(GX209:GX213)))=0,"",SUM(SUMPRODUCT((GW216:GW220)*(GX216:GX220)),SUMPRODUCT((GW223:GW227)*(GX223:GX227)),SUMPRODUCT((GW230:GW234)*(GX230:GX234)),SUMPRODUCT((GW237:GW241)*(GX237:GX241)),SUMPRODUCT((GW244:GW248)*(GX244:GX248)),SUMPRODUCT((#REF!)*(#REF!)),SUMPRODUCT((GW209:GW213)*(GX209:GX213))))</f>
        <v/>
      </c>
      <c r="GX251" s="228"/>
      <c r="GY251" s="228"/>
      <c r="GZ251" s="228"/>
      <c r="HE251" s="235" t="s">
        <v>149</v>
      </c>
      <c r="HF251" s="64" t="str">
        <f>IF(SUM(SUMPRODUCT((HF216:HF220)*(HG216:HG220)),SUMPRODUCT((HF223:HF227)*(HG223:HG227)),SUMPRODUCT((HF230:HF234)*(HG230:HG234)),SUMPRODUCT((HF237:HF241)*(HG237:HG241)),SUMPRODUCT((HF244:HF248)*(HG244:HG248)),SUMPRODUCT((HF209:HF213)*(HG209:HG213)))=0,"",SUM(SUMPRODUCT((HF216:HF220)*(HG216:HG220)),SUMPRODUCT((HF223:HF227)*(HG223:HG227)),SUMPRODUCT((HF230:HF234)*(HG230:HG234)),SUMPRODUCT((HF237:HF241)*(HG237:HG241)),SUMPRODUCT((HF244:HF248)*(HG244:HG248)),SUMPRODUCT((#REF!)*(#REF!)),SUMPRODUCT((HF209:HF213)*(HG209:HG213))))</f>
        <v/>
      </c>
      <c r="HG251" s="228"/>
      <c r="HH251" s="228"/>
      <c r="HI251" s="228"/>
    </row>
    <row r="252" spans="3:217" hidden="1" outlineLevel="1">
      <c r="F252" s="235" t="s">
        <v>155</v>
      </c>
      <c r="G252" s="64" t="str">
        <f>IF(SUM(SUMPRODUCT((G216:G220)*(I216:I220)),SUMPRODUCT((G223:G227)*(I223:I227)),SUMPRODUCT((G230:G234)*(I230:I234)),SUMPRODUCT((G237:G241)*(I237:I241)),SUMPRODUCT((G244:G248)*(I244:I248)),SUMPRODUCT((G209:G213)*(I209:I213)))=0,"",SUM(SUMPRODUCT((G216:G220)*(I216:I220)),SUMPRODUCT((G223:G227)*(I223:I227)),SUMPRODUCT((G230:G234)*(I230:I234)),SUMPRODUCT((G237:G241)*(I237:I241)),SUMPRODUCT((G244:G248)*(I244:I248)),SUMPRODUCT((G209:G213)*(I209:I213))))</f>
        <v/>
      </c>
      <c r="H252" s="228"/>
      <c r="I252" s="228"/>
      <c r="J252" s="228"/>
      <c r="O252" s="235" t="s">
        <v>155</v>
      </c>
      <c r="P252" s="64" t="str">
        <f>IF(SUM(SUMPRODUCT((P216:P220)*(R216:R220)),SUMPRODUCT((P223:P227)*(R223:R227)),SUMPRODUCT((P230:P234)*(R230:R234)),SUMPRODUCT((P237:P241)*(R237:R241)),SUMPRODUCT((P244:P248)*(R244:R248)),SUMPRODUCT((P209:P213)*(R209:R213)))=0,"",SUM(SUMPRODUCT((P216:P220)*(R216:R220)),SUMPRODUCT((P223:P227)*(R223:R227)),SUMPRODUCT((P230:P234)*(R230:R234)),SUMPRODUCT((P237:P241)*(R237:R241)),SUMPRODUCT((P244:P248)*(R244:R248)),SUMPRODUCT((P209:P213)*(R209:R213))))</f>
        <v/>
      </c>
      <c r="Q252" s="228"/>
      <c r="R252" s="228"/>
      <c r="S252" s="228"/>
      <c r="X252" s="235" t="s">
        <v>155</v>
      </c>
      <c r="Y252" s="64" t="str">
        <f>IF(SUM(SUMPRODUCT((Y216:Y220)*(AA216:AA220)),SUMPRODUCT((Y223:Y227)*(AA223:AA227)),SUMPRODUCT((Y230:Y234)*(AA230:AA234)),SUMPRODUCT((Y237:Y241)*(AA237:AA241)),SUMPRODUCT((Y244:Y248)*(AA244:AA248)),SUMPRODUCT((Y209:Y213)*(AA209:AA213)))=0,"",SUM(SUMPRODUCT((Y216:Y220)*(AA216:AA220)),SUMPRODUCT((Y223:Y227)*(AA223:AA227)),SUMPRODUCT((Y230:Y234)*(AA230:AA234)),SUMPRODUCT((Y237:Y241)*(AA237:AA241)),SUMPRODUCT((Y244:Y248)*(AA244:AA248)),SUMPRODUCT((Y209:Y213)*(AA209:AA213))))</f>
        <v/>
      </c>
      <c r="Z252" s="228"/>
      <c r="AA252" s="228"/>
      <c r="AB252" s="228"/>
      <c r="AG252" s="235" t="s">
        <v>155</v>
      </c>
      <c r="AH252" s="64" t="str">
        <f>IF(SUM(SUMPRODUCT((AH216:AH220)*(AJ216:AJ220)),SUMPRODUCT((AH223:AH227)*(AJ223:AJ227)),SUMPRODUCT((AH230:AH234)*(AJ230:AJ234)),SUMPRODUCT((AH237:AH241)*(AJ237:AJ241)),SUMPRODUCT((AH244:AH248)*(AJ244:AJ248)),SUMPRODUCT((AH209:AH213)*(AJ209:AJ213)))=0,"",SUM(SUMPRODUCT((AH216:AH220)*(AJ216:AJ220)),SUMPRODUCT((AH223:AH227)*(AJ223:AJ227)),SUMPRODUCT((AH230:AH234)*(AJ230:AJ234)),SUMPRODUCT((AH237:AH241)*(AJ237:AJ241)),SUMPRODUCT((AH244:AH248)*(AJ244:AJ248)),SUMPRODUCT((AH209:AH213)*(AJ209:AJ213))))</f>
        <v/>
      </c>
      <c r="AI252" s="228"/>
      <c r="AJ252" s="228"/>
      <c r="AK252" s="228"/>
      <c r="AP252" s="235" t="s">
        <v>155</v>
      </c>
      <c r="AQ252" s="64" t="str">
        <f>IF(SUM(SUMPRODUCT((AQ216:AQ220)*(AS216:AS220)),SUMPRODUCT((AQ223:AQ227)*(AS223:AS227)),SUMPRODUCT((AQ230:AQ234)*(AS230:AS234)),SUMPRODUCT((AQ237:AQ241)*(AS237:AS241)),SUMPRODUCT((AQ244:AQ248)*(AS244:AS248)),SUMPRODUCT((AQ209:AQ213)*(AS209:AS213)))=0,"",SUM(SUMPRODUCT((AQ216:AQ220)*(AS216:AS220)),SUMPRODUCT((AQ223:AQ227)*(AS223:AS227)),SUMPRODUCT((AQ230:AQ234)*(AS230:AS234)),SUMPRODUCT((AQ237:AQ241)*(AS237:AS241)),SUMPRODUCT((AQ244:AQ248)*(AS244:AS248)),SUMPRODUCT((AQ209:AQ213)*(AS209:AS213))))</f>
        <v/>
      </c>
      <c r="AR252" s="228"/>
      <c r="AS252" s="228"/>
      <c r="AT252" s="228"/>
      <c r="AY252" s="235" t="s">
        <v>155</v>
      </c>
      <c r="AZ252" s="64" t="str">
        <f>IF(SUM(SUMPRODUCT((AZ216:AZ220)*(BB216:BB220)),SUMPRODUCT((AZ223:AZ227)*(BB223:BB227)),SUMPRODUCT((AZ230:AZ234)*(BB230:BB234)),SUMPRODUCT((AZ237:AZ241)*(BB237:BB241)),SUMPRODUCT((AZ244:AZ248)*(BB244:BB248)),SUMPRODUCT((AZ209:AZ213)*(BB209:BB213)))=0,"",SUM(SUMPRODUCT((AZ216:AZ220)*(BB216:BB220)),SUMPRODUCT((AZ223:AZ227)*(BB223:BB227)),SUMPRODUCT((AZ230:AZ234)*(BB230:BB234)),SUMPRODUCT((AZ237:AZ241)*(BB237:BB241)),SUMPRODUCT((AZ244:AZ248)*(BB244:BB248)),SUMPRODUCT((AZ209:AZ213)*(BB209:BB213))))</f>
        <v/>
      </c>
      <c r="BA252" s="228"/>
      <c r="BB252" s="228"/>
      <c r="BC252" s="228"/>
      <c r="BH252" s="235" t="s">
        <v>155</v>
      </c>
      <c r="BI252" s="64" t="str">
        <f>IF(SUM(SUMPRODUCT((BI216:BI220)*(BK216:BK220)),SUMPRODUCT((BI223:BI227)*(BK223:BK227)),SUMPRODUCT((BI230:BI234)*(BK230:BK234)),SUMPRODUCT((BI237:BI241)*(BK237:BK241)),SUMPRODUCT((BI244:BI248)*(BK244:BK248)),SUMPRODUCT((BI209:BI213)*(BK209:BK213)))=0,"",SUM(SUMPRODUCT((BI216:BI220)*(BK216:BK220)),SUMPRODUCT((BI223:BI227)*(BK223:BK227)),SUMPRODUCT((BI230:BI234)*(BK230:BK234)),SUMPRODUCT((BI237:BI241)*(BK237:BK241)),SUMPRODUCT((BI244:BI248)*(BK244:BK248)),SUMPRODUCT((BI209:BI213)*(BK209:BK213))))</f>
        <v/>
      </c>
      <c r="BJ252" s="228"/>
      <c r="BK252" s="228"/>
      <c r="BL252" s="228"/>
      <c r="BQ252" s="235" t="s">
        <v>155</v>
      </c>
      <c r="BR252" s="64" t="str">
        <f>IF(SUM(SUMPRODUCT((BR216:BR220)*(BT216:BT220)),SUMPRODUCT((BR223:BR227)*(BT223:BT227)),SUMPRODUCT((BR230:BR234)*(BT230:BT234)),SUMPRODUCT((BR237:BR241)*(BT237:BT241)),SUMPRODUCT((BR244:BR248)*(BT244:BT248)),SUMPRODUCT((BR209:BR213)*(BT209:BT213)))=0,"",SUM(SUMPRODUCT((BR216:BR220)*(BT216:BT220)),SUMPRODUCT((BR223:BR227)*(BT223:BT227)),SUMPRODUCT((BR230:BR234)*(BT230:BT234)),SUMPRODUCT((BR237:BR241)*(BT237:BT241)),SUMPRODUCT((BR244:BR248)*(BT244:BT248)),SUMPRODUCT((BR209:BR213)*(BT209:BT213))))</f>
        <v/>
      </c>
      <c r="BS252" s="228"/>
      <c r="BT252" s="228"/>
      <c r="BU252" s="228"/>
      <c r="BZ252" s="235" t="s">
        <v>155</v>
      </c>
      <c r="CA252" s="64" t="str">
        <f>IF(SUM(SUMPRODUCT((CA216:CA220)*(CC216:CC220)),SUMPRODUCT((CA223:CA227)*(CC223:CC227)),SUMPRODUCT((CA230:CA234)*(CC230:CC234)),SUMPRODUCT((CA237:CA241)*(CC237:CC241)),SUMPRODUCT((CA244:CA248)*(CC244:CC248)),SUMPRODUCT((CA209:CA213)*(CC209:CC213)))=0,"",SUM(SUMPRODUCT((CA216:CA220)*(CC216:CC220)),SUMPRODUCT((CA223:CA227)*(CC223:CC227)),SUMPRODUCT((CA230:CA234)*(CC230:CC234)),SUMPRODUCT((CA237:CA241)*(CC237:CC241)),SUMPRODUCT((CA244:CA248)*(CC244:CC248)),SUMPRODUCT((CA209:CA213)*(CC209:CC213))))</f>
        <v/>
      </c>
      <c r="CB252" s="228"/>
      <c r="CC252" s="228"/>
      <c r="CD252" s="228"/>
      <c r="CI252" s="235" t="s">
        <v>155</v>
      </c>
      <c r="CJ252" s="64" t="str">
        <f>IF(SUM(SUMPRODUCT((CJ216:CJ220)*(CL216:CL220)),SUMPRODUCT((CJ223:CJ227)*(CL223:CL227)),SUMPRODUCT((CJ230:CJ234)*(CL230:CL234)),SUMPRODUCT((CJ237:CJ241)*(CL237:CL241)),SUMPRODUCT((CJ244:CJ248)*(CL244:CL248)),SUMPRODUCT((CJ209:CJ213)*(CL209:CL213)))=0,"",SUM(SUMPRODUCT((CJ216:CJ220)*(CL216:CL220)),SUMPRODUCT((CJ223:CJ227)*(CL223:CL227)),SUMPRODUCT((CJ230:CJ234)*(CL230:CL234)),SUMPRODUCT((CJ237:CJ241)*(CL237:CL241)),SUMPRODUCT((CJ244:CJ248)*(CL244:CL248)),SUMPRODUCT((CJ209:CJ213)*(CL209:CL213))))</f>
        <v/>
      </c>
      <c r="CK252" s="228"/>
      <c r="CL252" s="228"/>
      <c r="CM252" s="228"/>
      <c r="CR252" s="235" t="s">
        <v>155</v>
      </c>
      <c r="CS252" s="64" t="str">
        <f>IF(SUM(SUMPRODUCT((CS216:CS220)*(CU216:CU220)),SUMPRODUCT((CS223:CS227)*(CU223:CU227)),SUMPRODUCT((CS230:CS234)*(CU230:CU234)),SUMPRODUCT((CS237:CS241)*(CU237:CU241)),SUMPRODUCT((CS244:CS248)*(CU244:CU248)),SUMPRODUCT((CS209:CS213)*(CU209:CU213)))=0,"",SUM(SUMPRODUCT((CS216:CS220)*(CU216:CU220)),SUMPRODUCT((CS223:CS227)*(CU223:CU227)),SUMPRODUCT((CS230:CS234)*(CU230:CU234)),SUMPRODUCT((CS237:CS241)*(CU237:CU241)),SUMPRODUCT((CS244:CS248)*(CU244:CU248)),SUMPRODUCT((CS209:CS213)*(CU209:CU213))))</f>
        <v/>
      </c>
      <c r="CT252" s="228"/>
      <c r="CU252" s="228"/>
      <c r="CV252" s="228"/>
      <c r="DA252" s="235" t="s">
        <v>155</v>
      </c>
      <c r="DB252" s="64" t="str">
        <f>IF(SUM(SUMPRODUCT((DB216:DB220)*(DD216:DD220)),SUMPRODUCT((DB223:DB227)*(DD223:DD227)),SUMPRODUCT((DB230:DB234)*(DD230:DD234)),SUMPRODUCT((DB237:DB241)*(DD237:DD241)),SUMPRODUCT((DB244:DB248)*(DD244:DD248)),SUMPRODUCT((DB209:DB213)*(DD209:DD213)))=0,"",SUM(SUMPRODUCT((DB216:DB220)*(DD216:DD220)),SUMPRODUCT((DB223:DB227)*(DD223:DD227)),SUMPRODUCT((DB230:DB234)*(DD230:DD234)),SUMPRODUCT((DB237:DB241)*(DD237:DD241)),SUMPRODUCT((DB244:DB248)*(DD244:DD248)),SUMPRODUCT((DB209:DB213)*(DD209:DD213))))</f>
        <v/>
      </c>
      <c r="DC252" s="228"/>
      <c r="DD252" s="228"/>
      <c r="DE252" s="228"/>
      <c r="DJ252" s="235" t="s">
        <v>155</v>
      </c>
      <c r="DK252" s="64" t="str">
        <f>IF(SUM(SUMPRODUCT((DK216:DK220)*(DM216:DM220)),SUMPRODUCT((DK223:DK227)*(DM223:DM227)),SUMPRODUCT((DK230:DK234)*(DM230:DM234)),SUMPRODUCT((DK237:DK241)*(DM237:DM241)),SUMPRODUCT((DK244:DK248)*(DM244:DM248)),SUMPRODUCT((DK209:DK213)*(DM209:DM213)))=0,"",SUM(SUMPRODUCT((DK216:DK220)*(DM216:DM220)),SUMPRODUCT((DK223:DK227)*(DM223:DM227)),SUMPRODUCT((DK230:DK234)*(DM230:DM234)),SUMPRODUCT((DK237:DK241)*(DM237:DM241)),SUMPRODUCT((DK244:DK248)*(DM244:DM248)),SUMPRODUCT((DK209:DK213)*(DM209:DM213))))</f>
        <v/>
      </c>
      <c r="DL252" s="228"/>
      <c r="DM252" s="228"/>
      <c r="DN252" s="228"/>
      <c r="DS252" s="235" t="s">
        <v>155</v>
      </c>
      <c r="DT252" s="64" t="str">
        <f>IF(SUM(SUMPRODUCT((DT216:DT220)*(DV216:DV220)),SUMPRODUCT((DT223:DT227)*(DV223:DV227)),SUMPRODUCT((DT230:DT234)*(DV230:DV234)),SUMPRODUCT((DT237:DT241)*(DV237:DV241)),SUMPRODUCT((DT244:DT248)*(DV244:DV248)),SUMPRODUCT((DT209:DT213)*(DV209:DV213)))=0,"",SUM(SUMPRODUCT((DT216:DT220)*(DV216:DV220)),SUMPRODUCT((DT223:DT227)*(DV223:DV227)),SUMPRODUCT((DT230:DT234)*(DV230:DV234)),SUMPRODUCT((DT237:DT241)*(DV237:DV241)),SUMPRODUCT((DT244:DT248)*(DV244:DV248)),SUMPRODUCT((DT209:DT213)*(DV209:DV213))))</f>
        <v/>
      </c>
      <c r="DU252" s="228"/>
      <c r="DV252" s="228"/>
      <c r="DW252" s="228"/>
      <c r="EB252" s="235" t="s">
        <v>155</v>
      </c>
      <c r="EC252" s="64" t="str">
        <f>IF(SUM(SUMPRODUCT((EC216:EC220)*(EE216:EE220)),SUMPRODUCT((EC223:EC227)*(EE223:EE227)),SUMPRODUCT((EC230:EC234)*(EE230:EE234)),SUMPRODUCT((EC237:EC241)*(EE237:EE241)),SUMPRODUCT((EC244:EC248)*(EE244:EE248)),SUMPRODUCT((EC209:EC213)*(EE209:EE213)))=0,"",SUM(SUMPRODUCT((EC216:EC220)*(EE216:EE220)),SUMPRODUCT((EC223:EC227)*(EE223:EE227)),SUMPRODUCT((EC230:EC234)*(EE230:EE234)),SUMPRODUCT((EC237:EC241)*(EE237:EE241)),SUMPRODUCT((EC244:EC248)*(EE244:EE248)),SUMPRODUCT((EC209:EC213)*(EE209:EE213))))</f>
        <v/>
      </c>
      <c r="ED252" s="228"/>
      <c r="EE252" s="228"/>
      <c r="EF252" s="228"/>
      <c r="EK252" s="235" t="s">
        <v>155</v>
      </c>
      <c r="EL252" s="64" t="str">
        <f>IF(SUM(SUMPRODUCT((EL216:EL220)*(EN216:EN220)),SUMPRODUCT((EL223:EL227)*(EN223:EN227)),SUMPRODUCT((EL230:EL234)*(EN230:EN234)),SUMPRODUCT((EL237:EL241)*(EN237:EN241)),SUMPRODUCT((EL244:EL248)*(EN244:EN248)),SUMPRODUCT((EL209:EL213)*(EN209:EN213)))=0,"",SUM(SUMPRODUCT((EL216:EL220)*(EN216:EN220)),SUMPRODUCT((EL223:EL227)*(EN223:EN227)),SUMPRODUCT((EL230:EL234)*(EN230:EN234)),SUMPRODUCT((EL237:EL241)*(EN237:EN241)),SUMPRODUCT((EL244:EL248)*(EN244:EN248)),SUMPRODUCT((EL209:EL213)*(EN209:EN213))))</f>
        <v/>
      </c>
      <c r="EM252" s="228"/>
      <c r="EN252" s="228"/>
      <c r="EO252" s="228"/>
      <c r="ET252" s="235" t="s">
        <v>155</v>
      </c>
      <c r="EU252" s="64" t="str">
        <f>IF(SUM(SUMPRODUCT((EU216:EU220)*(EW216:EW220)),SUMPRODUCT((EU223:EU227)*(EW223:EW227)),SUMPRODUCT((EU230:EU234)*(EW230:EW234)),SUMPRODUCT((EU237:EU241)*(EW237:EW241)),SUMPRODUCT((EU244:EU248)*(EW244:EW248)),SUMPRODUCT((EU209:EU213)*(EW209:EW213)))=0,"",SUM(SUMPRODUCT((EU216:EU220)*(EW216:EW220)),SUMPRODUCT((EU223:EU227)*(EW223:EW227)),SUMPRODUCT((EU230:EU234)*(EW230:EW234)),SUMPRODUCT((EU237:EU241)*(EW237:EW241)),SUMPRODUCT((EU244:EU248)*(EW244:EW248)),SUMPRODUCT((EU209:EU213)*(EW209:EW213))))</f>
        <v/>
      </c>
      <c r="EV252" s="228"/>
      <c r="EW252" s="228"/>
      <c r="EX252" s="228"/>
      <c r="FC252" s="235" t="s">
        <v>155</v>
      </c>
      <c r="FD252" s="64" t="str">
        <f>IF(SUM(SUMPRODUCT((FD216:FD220)*(FF216:FF220)),SUMPRODUCT((FD223:FD227)*(FF223:FF227)),SUMPRODUCT((FD230:FD234)*(FF230:FF234)),SUMPRODUCT((FD237:FD241)*(FF237:FF241)),SUMPRODUCT((FD244:FD248)*(FF244:FF248)),SUMPRODUCT((FD209:FD213)*(FF209:FF213)))=0,"",SUM(SUMPRODUCT((FD216:FD220)*(FF216:FF220)),SUMPRODUCT((FD223:FD227)*(FF223:FF227)),SUMPRODUCT((FD230:FD234)*(FF230:FF234)),SUMPRODUCT((FD237:FD241)*(FF237:FF241)),SUMPRODUCT((FD244:FD248)*(FF244:FF248)),SUMPRODUCT((FD209:FD213)*(FF209:FF213))))</f>
        <v/>
      </c>
      <c r="FE252" s="228"/>
      <c r="FF252" s="228"/>
      <c r="FG252" s="228"/>
      <c r="FL252" s="235" t="s">
        <v>155</v>
      </c>
      <c r="FM252" s="64" t="str">
        <f>IF(SUM(SUMPRODUCT((FM216:FM220)*(FO216:FO220)),SUMPRODUCT((FM223:FM227)*(FO223:FO227)),SUMPRODUCT((FM230:FM234)*(FO230:FO234)),SUMPRODUCT((FM237:FM241)*(FO237:FO241)),SUMPRODUCT((FM244:FM248)*(FO244:FO248)),SUMPRODUCT((FM209:FM213)*(FO209:FO213)))=0,"",SUM(SUMPRODUCT((FM216:FM220)*(FO216:FO220)),SUMPRODUCT((FM223:FM227)*(FO223:FO227)),SUMPRODUCT((FM230:FM234)*(FO230:FO234)),SUMPRODUCT((FM237:FM241)*(FO237:FO241)),SUMPRODUCT((FM244:FM248)*(FO244:FO248)),SUMPRODUCT((FM209:FM213)*(FO209:FO213))))</f>
        <v/>
      </c>
      <c r="FN252" s="228"/>
      <c r="FO252" s="228"/>
      <c r="FP252" s="228"/>
      <c r="FU252" s="235" t="s">
        <v>155</v>
      </c>
      <c r="FV252" s="64" t="str">
        <f>IF(SUM(SUMPRODUCT((FV216:FV220)*(FX216:FX220)),SUMPRODUCT((FV223:FV227)*(FX223:FX227)),SUMPRODUCT((FV230:FV234)*(FX230:FX234)),SUMPRODUCT((FV237:FV241)*(FX237:FX241)),SUMPRODUCT((FV244:FV248)*(FX244:FX248)),SUMPRODUCT((FV209:FV213)*(FX209:FX213)))=0,"",SUM(SUMPRODUCT((FV216:FV220)*(FX216:FX220)),SUMPRODUCT((FV223:FV227)*(FX223:FX227)),SUMPRODUCT((FV230:FV234)*(FX230:FX234)),SUMPRODUCT((FV237:FV241)*(FX237:FX241)),SUMPRODUCT((FV244:FV248)*(FX244:FX248)),SUMPRODUCT((FV209:FV213)*(FX209:FX213))))</f>
        <v/>
      </c>
      <c r="FW252" s="228"/>
      <c r="FX252" s="228"/>
      <c r="FY252" s="228"/>
      <c r="GD252" s="235" t="s">
        <v>155</v>
      </c>
      <c r="GE252" s="64" t="str">
        <f>IF(SUM(SUMPRODUCT((GE216:GE220)*(GG216:GG220)),SUMPRODUCT((GE223:GE227)*(GG223:GG227)),SUMPRODUCT((GE230:GE234)*(GG230:GG234)),SUMPRODUCT((GE237:GE241)*(GG237:GG241)),SUMPRODUCT((GE244:GE248)*(GG244:GG248)),SUMPRODUCT((GE209:GE213)*(GG209:GG213)))=0,"",SUM(SUMPRODUCT((GE216:GE220)*(GG216:GG220)),SUMPRODUCT((GE223:GE227)*(GG223:GG227)),SUMPRODUCT((GE230:GE234)*(GG230:GG234)),SUMPRODUCT((GE237:GE241)*(GG237:GG241)),SUMPRODUCT((GE244:GE248)*(GG244:GG248)),SUMPRODUCT((GE209:GE213)*(GG209:GG213))))</f>
        <v/>
      </c>
      <c r="GF252" s="228"/>
      <c r="GG252" s="228"/>
      <c r="GH252" s="228"/>
      <c r="GM252" s="235" t="s">
        <v>155</v>
      </c>
      <c r="GN252" s="64" t="str">
        <f>IF(SUM(SUMPRODUCT((GN216:GN220)*(GP216:GP220)),SUMPRODUCT((GN223:GN227)*(GP223:GP227)),SUMPRODUCT((GN230:GN234)*(GP230:GP234)),SUMPRODUCT((GN237:GN241)*(GP237:GP241)),SUMPRODUCT((GN244:GN248)*(GP244:GP248)),SUMPRODUCT((GN209:GN213)*(GP209:GP213)))=0,"",SUM(SUMPRODUCT((GN216:GN220)*(GP216:GP220)),SUMPRODUCT((GN223:GN227)*(GP223:GP227)),SUMPRODUCT((GN230:GN234)*(GP230:GP234)),SUMPRODUCT((GN237:GN241)*(GP237:GP241)),SUMPRODUCT((GN244:GN248)*(GP244:GP248)),SUMPRODUCT((GN209:GN213)*(GP209:GP213))))</f>
        <v/>
      </c>
      <c r="GO252" s="228"/>
      <c r="GP252" s="228"/>
      <c r="GQ252" s="228"/>
      <c r="GV252" s="235" t="s">
        <v>155</v>
      </c>
      <c r="GW252" s="64" t="str">
        <f>IF(SUM(SUMPRODUCT((GW216:GW220)*(GY216:GY220)),SUMPRODUCT((GW223:GW227)*(GY223:GY227)),SUMPRODUCT((GW230:GW234)*(GY230:GY234)),SUMPRODUCT((GW237:GW241)*(GY237:GY241)),SUMPRODUCT((GW244:GW248)*(GY244:GY248)),SUMPRODUCT((GW209:GW213)*(GY209:GY213)))=0,"",SUM(SUMPRODUCT((GW216:GW220)*(GY216:GY220)),SUMPRODUCT((GW223:GW227)*(GY223:GY227)),SUMPRODUCT((GW230:GW234)*(GY230:GY234)),SUMPRODUCT((GW237:GW241)*(GY237:GY241)),SUMPRODUCT((GW244:GW248)*(GY244:GY248)),SUMPRODUCT((GW209:GW213)*(GY209:GY213))))</f>
        <v/>
      </c>
      <c r="GX252" s="228"/>
      <c r="GY252" s="228"/>
      <c r="GZ252" s="228"/>
      <c r="HE252" s="235" t="s">
        <v>155</v>
      </c>
      <c r="HF252" s="64" t="str">
        <f>IF(SUM(SUMPRODUCT((HF216:HF220)*(HH216:HH220)),SUMPRODUCT((HF223:HF227)*(HH223:HH227)),SUMPRODUCT((HF230:HF234)*(HH230:HH234)),SUMPRODUCT((HF237:HF241)*(HH237:HH241)),SUMPRODUCT((HF244:HF248)*(HH244:HH248)),SUMPRODUCT((HF209:HF213)*(HH209:HH213)))=0,"",SUM(SUMPRODUCT((HF216:HF220)*(HH216:HH220)),SUMPRODUCT((HF223:HF227)*(HH223:HH227)),SUMPRODUCT((HF230:HF234)*(HH230:HH234)),SUMPRODUCT((HF237:HF241)*(HH237:HH241)),SUMPRODUCT((HF244:HF248)*(HH244:HH248)),SUMPRODUCT((HF209:HF213)*(HH209:HH213))))</f>
        <v/>
      </c>
      <c r="HG252" s="228"/>
      <c r="HH252" s="228"/>
      <c r="HI252" s="228"/>
    </row>
    <row r="253" spans="3:217" hidden="1" outlineLevel="1">
      <c r="F253" s="235" t="s">
        <v>453</v>
      </c>
      <c r="G253" s="64" t="str">
        <f>IF(SUM(J209:J213,J216:J220,J223:J227,J230:J234,J237:J241,J244:J248)=0,"",SUM(J209:J213,J216:J220,J223:J227,J230:J234,J237:J241,J244:J248))</f>
        <v/>
      </c>
      <c r="H253" s="228"/>
      <c r="I253" s="228"/>
      <c r="J253" s="228"/>
      <c r="O253" s="235" t="s">
        <v>453</v>
      </c>
      <c r="P253" s="64" t="str">
        <f>IF(SUM(S209:S213,S216:S220,S223:S227,S230:S234,S237:S241,S244:S248)=0,"",SUM(S209:S213,S216:S220,S223:S227,S230:S234,S237:S241,S244:S248))</f>
        <v/>
      </c>
      <c r="Q253" s="228"/>
      <c r="R253" s="228"/>
      <c r="S253" s="228"/>
      <c r="X253" s="235" t="s">
        <v>453</v>
      </c>
      <c r="Y253" s="64" t="str">
        <f>IF(SUM(AB209:AB213,AB216:AB220,AB223:AB227,AB230:AB234,AB237:AB241,AB244:AB248)=0,"",SUM(AB209:AB213,AB216:AB220,AB223:AB227,AB230:AB234,AB237:AB241,AB244:AB248))</f>
        <v/>
      </c>
      <c r="Z253" s="228"/>
      <c r="AA253" s="228"/>
      <c r="AB253" s="228"/>
      <c r="AG253" s="235" t="s">
        <v>453</v>
      </c>
      <c r="AH253" s="64" t="str">
        <f>IF(SUM(AK209:AK213,AK216:AK220,AK223:AK227,AK230:AK234,AK237:AK241,AK244:AK248)=0,"",SUM(AK209:AK213,AK216:AK220,AK223:AK227,AK230:AK234,AK237:AK241,AK244:AK248))</f>
        <v/>
      </c>
      <c r="AI253" s="228"/>
      <c r="AJ253" s="228"/>
      <c r="AK253" s="228"/>
      <c r="AP253" s="235" t="s">
        <v>453</v>
      </c>
      <c r="AQ253" s="64" t="str">
        <f>IF(SUM(AT209:AT213,AT216:AT220,AT223:AT227,AT230:AT234,AT237:AT241,AT244:AT248)=0,"",SUM(AT209:AT213,AT216:AT220,AT223:AT227,AT230:AT234,AT237:AT241,AT244:AT248))</f>
        <v/>
      </c>
      <c r="AR253" s="228"/>
      <c r="AS253" s="228"/>
      <c r="AT253" s="228"/>
      <c r="AY253" s="235" t="s">
        <v>453</v>
      </c>
      <c r="AZ253" s="64" t="str">
        <f>IF(SUM(BC209:BC213,BC216:BC220,BC223:BC227,BC230:BC234,BC237:BC241,BC244:BC248)=0,"",SUM(BC209:BC213,BC216:BC220,BC223:BC227,BC230:BC234,BC237:BC241,BC244:BC248))</f>
        <v/>
      </c>
      <c r="BA253" s="228"/>
      <c r="BB253" s="228"/>
      <c r="BC253" s="228"/>
      <c r="BH253" s="235" t="s">
        <v>453</v>
      </c>
      <c r="BI253" s="64" t="str">
        <f>IF(SUM(BL209:BL213,BL216:BL220,BL223:BL227,BL230:BL234,BL237:BL241,BL244:BL248)=0,"",SUM(BL209:BL213,BL216:BL220,BL223:BL227,BL230:BL234,BL237:BL241,BL244:BL248))</f>
        <v/>
      </c>
      <c r="BJ253" s="228"/>
      <c r="BK253" s="228"/>
      <c r="BL253" s="228"/>
      <c r="BQ253" s="235" t="s">
        <v>453</v>
      </c>
      <c r="BR253" s="64" t="str">
        <f>IF(SUM(BU209:BU213,BU216:BU220,BU223:BU227,BU230:BU234,BU237:BU241,BU244:BU248)=0,"",SUM(BU209:BU213,BU216:BU220,BU223:BU227,BU230:BU234,BU237:BU241,BU244:BU248))</f>
        <v/>
      </c>
      <c r="BS253" s="228"/>
      <c r="BT253" s="228"/>
      <c r="BU253" s="228"/>
      <c r="BZ253" s="235" t="s">
        <v>453</v>
      </c>
      <c r="CA253" s="64" t="str">
        <f>IF(SUM(CD209:CD213,CD216:CD220,CD223:CD227,CD230:CD234,CD237:CD241,CD244:CD248)=0,"",SUM(CD209:CD213,CD216:CD220,CD223:CD227,CD230:CD234,CD237:CD241,CD244:CD248))</f>
        <v/>
      </c>
      <c r="CB253" s="228"/>
      <c r="CC253" s="228"/>
      <c r="CD253" s="228"/>
      <c r="CI253" s="235" t="s">
        <v>453</v>
      </c>
      <c r="CJ253" s="64" t="str">
        <f>IF(SUM(CM209:CM213,CM216:CM220,CM223:CM227,CM230:CM234,CM237:CM241,CM244:CM248)=0,"",SUM(CM209:CM213,CM216:CM220,CM223:CM227,CM230:CM234,CM237:CM241,CM244:CM248))</f>
        <v/>
      </c>
      <c r="CK253" s="228"/>
      <c r="CL253" s="228"/>
      <c r="CM253" s="228"/>
      <c r="CR253" s="235" t="s">
        <v>453</v>
      </c>
      <c r="CS253" s="64" t="str">
        <f>IF(SUM(CV209:CV213,CV216:CV220,CV223:CV227,CV230:CV234,CV237:CV241,CV244:CV248)=0,"",SUM(CV209:CV213,CV216:CV220,CV223:CV227,CV230:CV234,CV237:CV241,CV244:CV248))</f>
        <v/>
      </c>
      <c r="CT253" s="228"/>
      <c r="CU253" s="228"/>
      <c r="CV253" s="228"/>
      <c r="DA253" s="235" t="s">
        <v>453</v>
      </c>
      <c r="DB253" s="64" t="str">
        <f>IF(SUM(DE209:DE213,DE216:DE220,DE223:DE227,DE230:DE234,DE237:DE241,DE244:DE248)=0,"",SUM(DE209:DE213,DE216:DE220,DE223:DE227,DE230:DE234,DE237:DE241,DE244:DE248))</f>
        <v/>
      </c>
      <c r="DC253" s="228"/>
      <c r="DD253" s="228"/>
      <c r="DE253" s="228"/>
      <c r="DJ253" s="235" t="s">
        <v>453</v>
      </c>
      <c r="DK253" s="64" t="str">
        <f>IF(SUM(DN209:DN213,DN216:DN220,DN223:DN227,DN230:DN234,DN237:DN241,DN244:DN248)=0,"",SUM(DN209:DN213,DN216:DN220,DN223:DN227,DN230:DN234,DN237:DN241,DN244:DN248))</f>
        <v/>
      </c>
      <c r="DL253" s="228"/>
      <c r="DM253" s="228"/>
      <c r="DN253" s="228"/>
      <c r="DS253" s="235" t="s">
        <v>453</v>
      </c>
      <c r="DT253" s="64" t="str">
        <f>IF(SUM(DW209:DW213,DW216:DW220,DW223:DW227,DW230:DW234,DW237:DW241,DW244:DW248)=0,"",SUM(DW209:DW213,DW216:DW220,DW223:DW227,DW230:DW234,DW237:DW241,DW244:DW248))</f>
        <v/>
      </c>
      <c r="DU253" s="228"/>
      <c r="DV253" s="228"/>
      <c r="DW253" s="228"/>
      <c r="EB253" s="235" t="s">
        <v>453</v>
      </c>
      <c r="EC253" s="64" t="str">
        <f>IF(SUM(EF209:EF213,EF216:EF220,EF223:EF227,EF230:EF234,EF237:EF241,EF244:EF248)=0,"",SUM(EF209:EF213,EF216:EF220,EF223:EF227,EF230:EF234,EF237:EF241,EF244:EF248))</f>
        <v/>
      </c>
      <c r="ED253" s="228"/>
      <c r="EE253" s="228"/>
      <c r="EF253" s="228"/>
      <c r="EK253" s="235" t="s">
        <v>453</v>
      </c>
      <c r="EL253" s="64" t="str">
        <f>IF(SUM(EO209:EO213,EO216:EO220,EO223:EO227,EO230:EO234,EO237:EO241,EO244:EO248)=0,"",SUM(EO209:EO213,EO216:EO220,EO223:EO227,EO230:EO234,EO237:EO241,EO244:EO248))</f>
        <v/>
      </c>
      <c r="EM253" s="228"/>
      <c r="EN253" s="228"/>
      <c r="EO253" s="228"/>
      <c r="ET253" s="235" t="s">
        <v>453</v>
      </c>
      <c r="EU253" s="64" t="str">
        <f>IF(SUM(EX209:EX213,EX216:EX220,EX223:EX227,EX230:EX234,EX237:EX241,EX244:EX248)=0,"",SUM(EX209:EX213,EX216:EX220,EX223:EX227,EX230:EX234,EX237:EX241,EX244:EX248))</f>
        <v/>
      </c>
      <c r="EV253" s="228"/>
      <c r="EW253" s="228"/>
      <c r="EX253" s="228"/>
      <c r="FC253" s="235" t="s">
        <v>453</v>
      </c>
      <c r="FD253" s="64" t="str">
        <f>IF(SUM(FG209:FG213,FG216:FG220,FG223:FG227,FG230:FG234,FG237:FG241,FG244:FG248)=0,"",SUM(FG209:FG213,FG216:FG220,FG223:FG227,FG230:FG234,FG237:FG241,FG244:FG248))</f>
        <v/>
      </c>
      <c r="FE253" s="228"/>
      <c r="FF253" s="228"/>
      <c r="FG253" s="228"/>
      <c r="FL253" s="235" t="s">
        <v>453</v>
      </c>
      <c r="FM253" s="64" t="str">
        <f>IF(SUM(FP209:FP213,FP216:FP220,FP223:FP227,FP230:FP234,FP237:FP241,FP244:FP248)=0,"",SUM(FP209:FP213,FP216:FP220,FP223:FP227,FP230:FP234,FP237:FP241,FP244:FP248))</f>
        <v/>
      </c>
      <c r="FN253" s="228"/>
      <c r="FO253" s="228"/>
      <c r="FP253" s="228"/>
      <c r="FU253" s="235" t="s">
        <v>453</v>
      </c>
      <c r="FV253" s="64" t="str">
        <f>IF(SUM(FY209:FY213,FY216:FY220,FY223:FY227,FY230:FY234,FY237:FY241,FY244:FY248)=0,"",SUM(FY209:FY213,FY216:FY220,FY223:FY227,FY230:FY234,FY237:FY241,FY244:FY248))</f>
        <v/>
      </c>
      <c r="FW253" s="228"/>
      <c r="FX253" s="228"/>
      <c r="FY253" s="228"/>
      <c r="GD253" s="235" t="s">
        <v>453</v>
      </c>
      <c r="GE253" s="64" t="str">
        <f>IF(SUM(GH209:GH213,GH216:GH220,GH223:GH227,GH230:GH234,GH237:GH241,GH244:GH248)=0,"",SUM(GH209:GH213,GH216:GH220,GH223:GH227,GH230:GH234,GH237:GH241,GH244:GH248))</f>
        <v/>
      </c>
      <c r="GF253" s="228"/>
      <c r="GG253" s="228"/>
      <c r="GH253" s="228"/>
      <c r="GM253" s="235" t="s">
        <v>453</v>
      </c>
      <c r="GN253" s="64" t="str">
        <f>IF(SUM(GQ209:GQ213,GQ216:GQ220,GQ223:GQ227,GQ230:GQ234,GQ237:GQ241,GQ244:GQ248)=0,"",SUM(GQ209:GQ213,GQ216:GQ220,GQ223:GQ227,GQ230:GQ234,GQ237:GQ241,GQ244:GQ248))</f>
        <v/>
      </c>
      <c r="GO253" s="228"/>
      <c r="GP253" s="228"/>
      <c r="GQ253" s="228"/>
      <c r="GV253" s="235" t="s">
        <v>453</v>
      </c>
      <c r="GW253" s="64" t="str">
        <f>IF(SUM(GZ209:GZ213,GZ216:GZ220,GZ223:GZ227,GZ230:GZ234,GZ237:GZ241,GZ244:GZ248)=0,"",SUM(GZ209:GZ213,GZ216:GZ220,GZ223:GZ227,GZ230:GZ234,GZ237:GZ241,GZ244:GZ248))</f>
        <v/>
      </c>
      <c r="GX253" s="228"/>
      <c r="GY253" s="228"/>
      <c r="GZ253" s="228"/>
      <c r="HE253" s="235" t="s">
        <v>453</v>
      </c>
      <c r="HF253" s="64" t="str">
        <f>IF(SUM(HI209:HI213,HI216:HI220,HI223:HI227,HI230:HI234,HI237:HI241,HI244:HI248)=0,"",SUM(HI209:HI213,HI216:HI220,HI223:HI227,HI230:HI234,HI237:HI241,HI244:HI248))</f>
        <v/>
      </c>
      <c r="HG253" s="228"/>
      <c r="HH253" s="228"/>
      <c r="HI253" s="228"/>
    </row>
    <row r="254" spans="3:217" hidden="1" outlineLevel="1">
      <c r="F254" s="235" t="s">
        <v>159</v>
      </c>
      <c r="G254" s="236" t="str">
        <f>IFERROR(G253/G252,"")</f>
        <v/>
      </c>
      <c r="H254" s="228"/>
      <c r="I254" s="228"/>
      <c r="J254" s="228"/>
      <c r="O254" s="235" t="s">
        <v>159</v>
      </c>
      <c r="P254" s="236" t="str">
        <f>IFERROR(P253/P252,"")</f>
        <v/>
      </c>
      <c r="Q254" s="228"/>
      <c r="R254" s="228"/>
      <c r="S254" s="228"/>
      <c r="X254" s="235" t="s">
        <v>159</v>
      </c>
      <c r="Y254" s="236" t="str">
        <f>IFERROR(Y253/Y252,"")</f>
        <v/>
      </c>
      <c r="Z254" s="228"/>
      <c r="AA254" s="228"/>
      <c r="AB254" s="228"/>
      <c r="AG254" s="235" t="s">
        <v>159</v>
      </c>
      <c r="AH254" s="236" t="str">
        <f>IFERROR(AH253/AH252,"")</f>
        <v/>
      </c>
      <c r="AI254" s="228"/>
      <c r="AJ254" s="228"/>
      <c r="AK254" s="228"/>
      <c r="AP254" s="235" t="s">
        <v>159</v>
      </c>
      <c r="AQ254" s="236" t="str">
        <f>IFERROR(AQ253/AQ252,"")</f>
        <v/>
      </c>
      <c r="AR254" s="228"/>
      <c r="AS254" s="228"/>
      <c r="AT254" s="228"/>
      <c r="AY254" s="235" t="s">
        <v>159</v>
      </c>
      <c r="AZ254" s="236" t="str">
        <f>IFERROR(AZ253/AZ252,"")</f>
        <v/>
      </c>
      <c r="BA254" s="228"/>
      <c r="BB254" s="228"/>
      <c r="BC254" s="228"/>
      <c r="BH254" s="235" t="s">
        <v>159</v>
      </c>
      <c r="BI254" s="236" t="str">
        <f>IFERROR(BI253/BI252,"")</f>
        <v/>
      </c>
      <c r="BJ254" s="228"/>
      <c r="BK254" s="228"/>
      <c r="BL254" s="228"/>
      <c r="BQ254" s="235" t="s">
        <v>159</v>
      </c>
      <c r="BR254" s="236" t="str">
        <f>IFERROR(BR253/BR252,"")</f>
        <v/>
      </c>
      <c r="BS254" s="228"/>
      <c r="BT254" s="228"/>
      <c r="BU254" s="228"/>
      <c r="BZ254" s="235" t="s">
        <v>159</v>
      </c>
      <c r="CA254" s="236" t="str">
        <f>IFERROR(CA253/CA252,"")</f>
        <v/>
      </c>
      <c r="CB254" s="228"/>
      <c r="CC254" s="228"/>
      <c r="CD254" s="228"/>
      <c r="CI254" s="235" t="s">
        <v>159</v>
      </c>
      <c r="CJ254" s="236" t="str">
        <f>IFERROR(CJ253/CJ252,"")</f>
        <v/>
      </c>
      <c r="CK254" s="228"/>
      <c r="CL254" s="228"/>
      <c r="CM254" s="228"/>
      <c r="CR254" s="235" t="s">
        <v>159</v>
      </c>
      <c r="CS254" s="236" t="str">
        <f>IFERROR(CS253/CS252,"")</f>
        <v/>
      </c>
      <c r="CT254" s="228"/>
      <c r="CU254" s="228"/>
      <c r="CV254" s="228"/>
      <c r="DA254" s="235" t="s">
        <v>159</v>
      </c>
      <c r="DB254" s="236" t="str">
        <f>IFERROR(DB253/DB252,"")</f>
        <v/>
      </c>
      <c r="DC254" s="228"/>
      <c r="DD254" s="228"/>
      <c r="DE254" s="228"/>
      <c r="DJ254" s="235" t="s">
        <v>159</v>
      </c>
      <c r="DK254" s="236" t="str">
        <f>IFERROR(DK253/DK252,"")</f>
        <v/>
      </c>
      <c r="DL254" s="228"/>
      <c r="DM254" s="228"/>
      <c r="DN254" s="228"/>
      <c r="DS254" s="235" t="s">
        <v>159</v>
      </c>
      <c r="DT254" s="236" t="str">
        <f>IFERROR(DT253/DT252,"")</f>
        <v/>
      </c>
      <c r="DU254" s="228"/>
      <c r="DV254" s="228"/>
      <c r="DW254" s="228"/>
      <c r="EB254" s="235" t="s">
        <v>159</v>
      </c>
      <c r="EC254" s="236" t="str">
        <f>IFERROR(EC253/EC252,"")</f>
        <v/>
      </c>
      <c r="ED254" s="228"/>
      <c r="EE254" s="228"/>
      <c r="EF254" s="228"/>
      <c r="EK254" s="235" t="s">
        <v>159</v>
      </c>
      <c r="EL254" s="236" t="str">
        <f>IFERROR(EL253/EL252,"")</f>
        <v/>
      </c>
      <c r="EM254" s="228"/>
      <c r="EN254" s="228"/>
      <c r="EO254" s="228"/>
      <c r="ET254" s="235" t="s">
        <v>159</v>
      </c>
      <c r="EU254" s="236" t="str">
        <f>IFERROR(EU253/EU252,"")</f>
        <v/>
      </c>
      <c r="EV254" s="228"/>
      <c r="EW254" s="228"/>
      <c r="EX254" s="228"/>
      <c r="FC254" s="235" t="s">
        <v>159</v>
      </c>
      <c r="FD254" s="236" t="str">
        <f>IFERROR(FD253/FD252,"")</f>
        <v/>
      </c>
      <c r="FE254" s="228"/>
      <c r="FF254" s="228"/>
      <c r="FG254" s="228"/>
      <c r="FL254" s="235" t="s">
        <v>159</v>
      </c>
      <c r="FM254" s="236" t="str">
        <f>IFERROR(FM253/FM252,"")</f>
        <v/>
      </c>
      <c r="FN254" s="228"/>
      <c r="FO254" s="228"/>
      <c r="FP254" s="228"/>
      <c r="FU254" s="235" t="s">
        <v>159</v>
      </c>
      <c r="FV254" s="236" t="str">
        <f>IFERROR(FV253/FV252,"")</f>
        <v/>
      </c>
      <c r="FW254" s="228"/>
      <c r="FX254" s="228"/>
      <c r="FY254" s="228"/>
      <c r="GD254" s="235" t="s">
        <v>159</v>
      </c>
      <c r="GE254" s="236" t="str">
        <f>IFERROR(GE253/GE252,"")</f>
        <v/>
      </c>
      <c r="GF254" s="228"/>
      <c r="GG254" s="228"/>
      <c r="GH254" s="228"/>
      <c r="GM254" s="235" t="s">
        <v>159</v>
      </c>
      <c r="GN254" s="236" t="str">
        <f>IFERROR(GN253/GN252,"")</f>
        <v/>
      </c>
      <c r="GO254" s="228"/>
      <c r="GP254" s="228"/>
      <c r="GQ254" s="228"/>
      <c r="GV254" s="235" t="s">
        <v>159</v>
      </c>
      <c r="GW254" s="236" t="str">
        <f>IFERROR(GW253/GW252,"")</f>
        <v/>
      </c>
      <c r="GX254" s="228"/>
      <c r="GY254" s="228"/>
      <c r="GZ254" s="228"/>
      <c r="HE254" s="235" t="s">
        <v>159</v>
      </c>
      <c r="HF254" s="236" t="str">
        <f>IFERROR(HF253/HF252,"")</f>
        <v/>
      </c>
      <c r="HG254" s="228"/>
      <c r="HH254" s="228"/>
      <c r="HI254" s="228"/>
    </row>
    <row r="255" spans="3:217" collapsed="1">
      <c r="F255" s="670"/>
      <c r="G255" s="670"/>
      <c r="O255" s="670"/>
      <c r="P255" s="670"/>
      <c r="X255" s="670"/>
      <c r="Y255" s="670"/>
      <c r="AG255" s="670"/>
      <c r="AH255" s="670"/>
      <c r="AP255" s="670"/>
      <c r="AQ255" s="670"/>
      <c r="AY255" s="670"/>
      <c r="AZ255" s="670"/>
      <c r="BH255" s="670"/>
      <c r="BI255" s="670"/>
      <c r="BQ255" s="670"/>
      <c r="BR255" s="670"/>
      <c r="BZ255" s="670"/>
      <c r="CA255" s="670"/>
      <c r="CI255" s="670"/>
      <c r="CJ255" s="670"/>
      <c r="CR255" s="670"/>
      <c r="CS255" s="670"/>
      <c r="DA255" s="670"/>
      <c r="DB255" s="670"/>
      <c r="DJ255" s="670"/>
      <c r="DK255" s="670"/>
      <c r="DS255" s="670"/>
      <c r="DT255" s="670"/>
      <c r="EB255" s="670"/>
      <c r="EC255" s="670"/>
      <c r="EK255" s="670"/>
      <c r="EL255" s="670"/>
      <c r="ET255" s="670"/>
      <c r="EU255" s="670"/>
      <c r="FC255" s="670"/>
      <c r="FD255" s="670"/>
      <c r="FL255" s="670"/>
      <c r="FM255" s="670"/>
      <c r="FU255" s="670"/>
      <c r="FV255" s="670"/>
      <c r="GD255" s="670"/>
      <c r="GE255" s="670"/>
      <c r="GM255" s="670"/>
      <c r="GN255" s="670"/>
      <c r="GV255" s="670"/>
      <c r="GW255" s="670"/>
      <c r="HE255" s="670"/>
      <c r="HF255" s="670"/>
    </row>
    <row r="256" spans="3:217" hidden="1" outlineLevel="1">
      <c r="C256" s="235" t="s">
        <v>145</v>
      </c>
      <c r="D256" s="64" t="str">
        <f>IF(SUM(G54,G103,G152,G201,G250)=0,"",SUM(G54,G103,G152,G201,G250))</f>
        <v/>
      </c>
      <c r="L256" s="235" t="s">
        <v>145</v>
      </c>
      <c r="M256" s="64" t="str">
        <f>IF(SUM(P54,P103,P152,P201,P250)=0,"",SUM(P54,P103,P152,P201,P250))</f>
        <v/>
      </c>
      <c r="U256" s="235" t="s">
        <v>145</v>
      </c>
      <c r="V256" s="64" t="str">
        <f>IF(SUM(Y54,Y103,Y152,Y201,Y250)=0,"",SUM(Y54,Y103,Y152,Y201,Y250))</f>
        <v/>
      </c>
      <c r="AD256" s="235" t="s">
        <v>145</v>
      </c>
      <c r="AE256" s="64" t="str">
        <f>IF(SUM(AH54,AH103,AH152,AH201,AH250)=0,"",SUM(AH54,AH103,AH152,AH201,AH250))</f>
        <v/>
      </c>
      <c r="AM256" s="235" t="s">
        <v>145</v>
      </c>
      <c r="AN256" s="64" t="str">
        <f>IF(SUM(AQ54,AQ103,AQ152,AQ201,AQ250)=0,"",SUM(AQ54,AQ103,AQ152,AQ201,AQ250))</f>
        <v/>
      </c>
      <c r="AV256" s="235" t="s">
        <v>145</v>
      </c>
      <c r="AW256" s="64" t="str">
        <f>IF(SUM(AZ54,AZ103,AZ152,AZ201,AZ250)=0,"",SUM(AZ54,AZ103,AZ152,AZ201,AZ250))</f>
        <v/>
      </c>
      <c r="BE256" s="235" t="s">
        <v>145</v>
      </c>
      <c r="BF256" s="64" t="str">
        <f>IF(SUM(BI54,BI103,BI152,BI201,BI250)=0,"",SUM(BI54,BI103,BI152,BI201,BI250))</f>
        <v/>
      </c>
      <c r="BN256" s="235" t="s">
        <v>145</v>
      </c>
      <c r="BO256" s="64" t="str">
        <f>IF(SUM(BR54,BR103,BR152,BR201,BR250)=0,"",SUM(BR54,BR103,BR152,BR201,BR250))</f>
        <v/>
      </c>
      <c r="BW256" s="235" t="s">
        <v>145</v>
      </c>
      <c r="BX256" s="64" t="str">
        <f>IF(SUM(CA54,CA103,CA152,CA201,CA250)=0,"",SUM(CA54,CA103,CA152,CA201,CA250))</f>
        <v/>
      </c>
      <c r="CF256" s="235" t="s">
        <v>145</v>
      </c>
      <c r="CG256" s="64" t="str">
        <f>IF(SUM(CJ54,CJ103,CJ152,CJ201,CJ250)=0,"",SUM(CJ54,CJ103,CJ152,CJ201,CJ250))</f>
        <v/>
      </c>
      <c r="CO256" s="235" t="s">
        <v>145</v>
      </c>
      <c r="CP256" s="64" t="str">
        <f>IF(SUM(CS54,CS103,CS152,CS201,CS250)=0,"",SUM(CS54,CS103,CS152,CS201,CS250))</f>
        <v/>
      </c>
      <c r="CX256" s="235" t="s">
        <v>145</v>
      </c>
      <c r="CY256" s="64" t="str">
        <f>IF(SUM(DB54,DB103,DB152,DB201,DB250)=0,"",SUM(DB54,DB103,DB152,DB201,DB250))</f>
        <v/>
      </c>
      <c r="DG256" s="235" t="s">
        <v>145</v>
      </c>
      <c r="DH256" s="64" t="str">
        <f>IF(SUM(DK54,DK103,DK152,DK201,DK250)=0,"",SUM(DK54,DK103,DK152,DK201,DK250))</f>
        <v/>
      </c>
      <c r="DP256" s="235" t="s">
        <v>145</v>
      </c>
      <c r="DQ256" s="64" t="str">
        <f>IF(SUM(DT54,DT103,DT152,DT201,DT250)=0,"",SUM(DT54,DT103,DT152,DT201,DT250))</f>
        <v/>
      </c>
      <c r="DY256" s="235" t="s">
        <v>145</v>
      </c>
      <c r="DZ256" s="64" t="str">
        <f>IF(SUM(EC54,EC103,EC152,EC201,EC250)=0,"",SUM(EC54,EC103,EC152,EC201,EC250))</f>
        <v/>
      </c>
      <c r="EH256" s="235" t="s">
        <v>145</v>
      </c>
      <c r="EI256" s="64" t="str">
        <f>IF(SUM(EL54,EL103,EL152,EL201,EL250)=0,"",SUM(EL54,EL103,EL152,EL201,EL250))</f>
        <v/>
      </c>
      <c r="EQ256" s="235" t="s">
        <v>145</v>
      </c>
      <c r="ER256" s="64" t="str">
        <f>IF(SUM(EU54,EU103,EU152,EU201,EU250)=0,"",SUM(EU54,EU103,EU152,EU201,EU250))</f>
        <v/>
      </c>
      <c r="EZ256" s="235" t="s">
        <v>145</v>
      </c>
      <c r="FA256" s="64" t="str">
        <f>IF(SUM(FD54,FD103,FD152,FD201,FD250)=0,"",SUM(FD54,FD103,FD152,FD201,FD250))</f>
        <v/>
      </c>
      <c r="FI256" s="235" t="s">
        <v>145</v>
      </c>
      <c r="FJ256" s="64" t="str">
        <f>IF(SUM(FM54,FM103,FM152,FM201,FM250)=0,"",SUM(FM54,FM103,FM152,FM201,FM250))</f>
        <v/>
      </c>
      <c r="FR256" s="235" t="s">
        <v>145</v>
      </c>
      <c r="FS256" s="64" t="str">
        <f>IF(SUM(FV54,FV103,FV152,FV201,FV250)=0,"",SUM(FV54,FV103,FV152,FV201,FV250))</f>
        <v/>
      </c>
      <c r="GA256" s="235" t="s">
        <v>145</v>
      </c>
      <c r="GB256" s="64" t="str">
        <f>IF(SUM(GE54,GE103,GE152,GE201,GE250)=0,"",SUM(GE54,GE103,GE152,GE201,GE250))</f>
        <v/>
      </c>
      <c r="GJ256" s="235" t="s">
        <v>145</v>
      </c>
      <c r="GK256" s="64" t="str">
        <f>IF(SUM(GN54,GN103,GN152,GN201,GN250)=0,"",SUM(GN54,GN103,GN152,GN201,GN250))</f>
        <v/>
      </c>
      <c r="GS256" s="235" t="s">
        <v>145</v>
      </c>
      <c r="GT256" s="64" t="str">
        <f>IF(SUM(GW54,GW103,GW152,GW201,GW250)=0,"",SUM(GW54,GW103,GW152,GW201,GW250))</f>
        <v/>
      </c>
      <c r="HB256" s="235" t="s">
        <v>145</v>
      </c>
      <c r="HC256" s="64" t="str">
        <f>IF(SUM(HF54,HF103,HF152,HF201,HF250)=0,"",SUM(HF54,HF103,HF152,HF201,HF250))</f>
        <v/>
      </c>
    </row>
    <row r="257" spans="3:211" hidden="1" outlineLevel="1">
      <c r="C257" s="235" t="s">
        <v>149</v>
      </c>
      <c r="D257" s="64" t="str">
        <f>IF(SUM(G55,G104,G153,G202,G251)=0,"",SUM(G55,G104,G153,G202,G251))</f>
        <v/>
      </c>
      <c r="L257" s="235" t="s">
        <v>149</v>
      </c>
      <c r="M257" s="64" t="str">
        <f>IF(SUM(P55,P104,P153,P202,P251)=0,"",SUM(P55,P104,P153,P202,P251))</f>
        <v/>
      </c>
      <c r="U257" s="235" t="s">
        <v>149</v>
      </c>
      <c r="V257" s="64" t="str">
        <f>IF(SUM(Y55,Y104,Y153,Y202,Y251)=0,"",SUM(Y55,Y104,Y153,Y202,Y251))</f>
        <v/>
      </c>
      <c r="AD257" s="235" t="s">
        <v>149</v>
      </c>
      <c r="AE257" s="64" t="str">
        <f>IF(SUM(AH55,AH104,AH153,AH202,AH251)=0,"",SUM(AH55,AH104,AH153,AH202,AH251))</f>
        <v/>
      </c>
      <c r="AM257" s="235" t="s">
        <v>149</v>
      </c>
      <c r="AN257" s="64" t="str">
        <f>IF(SUM(AQ55,AQ104,AQ153,AQ202,AQ251)=0,"",SUM(AQ55,AQ104,AQ153,AQ202,AQ251))</f>
        <v/>
      </c>
      <c r="AV257" s="235" t="s">
        <v>149</v>
      </c>
      <c r="AW257" s="64" t="str">
        <f>IF(SUM(AZ55,AZ104,AZ153,AZ202,AZ251)=0,"",SUM(AZ55,AZ104,AZ153,AZ202,AZ251))</f>
        <v/>
      </c>
      <c r="BE257" s="235" t="s">
        <v>149</v>
      </c>
      <c r="BF257" s="64" t="str">
        <f>IF(SUM(BI55,BI104,BI153,BI202,BI251)=0,"",SUM(BI55,BI104,BI153,BI202,BI251))</f>
        <v/>
      </c>
      <c r="BN257" s="235" t="s">
        <v>149</v>
      </c>
      <c r="BO257" s="64" t="str">
        <f>IF(SUM(BR55,BR104,BR153,BR202,BR251)=0,"",SUM(BR55,BR104,BR153,BR202,BR251))</f>
        <v/>
      </c>
      <c r="BW257" s="235" t="s">
        <v>149</v>
      </c>
      <c r="BX257" s="64" t="str">
        <f>IF(SUM(CA55,CA104,CA153,CA202,CA251)=0,"",SUM(CA55,CA104,CA153,CA202,CA251))</f>
        <v/>
      </c>
      <c r="CF257" s="235" t="s">
        <v>149</v>
      </c>
      <c r="CG257" s="64" t="str">
        <f>IF(SUM(CJ55,CJ104,CJ153,CJ202,CJ251)=0,"",SUM(CJ55,CJ104,CJ153,CJ202,CJ251))</f>
        <v/>
      </c>
      <c r="CO257" s="235" t="s">
        <v>149</v>
      </c>
      <c r="CP257" s="64" t="str">
        <f>IF(SUM(CS55,CS104,CS153,CS202,CS251)=0,"",SUM(CS55,CS104,CS153,CS202,CS251))</f>
        <v/>
      </c>
      <c r="CX257" s="235" t="s">
        <v>149</v>
      </c>
      <c r="CY257" s="64" t="str">
        <f>IF(SUM(DB55,DB104,DB153,DB202,DB251)=0,"",SUM(DB55,DB104,DB153,DB202,DB251))</f>
        <v/>
      </c>
      <c r="DG257" s="235" t="s">
        <v>149</v>
      </c>
      <c r="DH257" s="64" t="str">
        <f>IF(SUM(DK55,DK104,DK153,DK202,DK251)=0,"",SUM(DK55,DK104,DK153,DK202,DK251))</f>
        <v/>
      </c>
      <c r="DP257" s="235" t="s">
        <v>149</v>
      </c>
      <c r="DQ257" s="64" t="str">
        <f>IF(SUM(DT55,DT104,DT153,DT202,DT251)=0,"",SUM(DT55,DT104,DT153,DT202,DT251))</f>
        <v/>
      </c>
      <c r="DY257" s="235" t="s">
        <v>149</v>
      </c>
      <c r="DZ257" s="64" t="str">
        <f>IF(SUM(EC55,EC104,EC153,EC202,EC251)=0,"",SUM(EC55,EC104,EC153,EC202,EC251))</f>
        <v/>
      </c>
      <c r="EH257" s="235" t="s">
        <v>149</v>
      </c>
      <c r="EI257" s="64" t="str">
        <f>IF(SUM(EL55,EL104,EL153,EL202,EL251)=0,"",SUM(EL55,EL104,EL153,EL202,EL251))</f>
        <v/>
      </c>
      <c r="EQ257" s="235" t="s">
        <v>149</v>
      </c>
      <c r="ER257" s="64" t="str">
        <f>IF(SUM(EU55,EU104,EU153,EU202,EU251)=0,"",SUM(EU55,EU104,EU153,EU202,EU251))</f>
        <v/>
      </c>
      <c r="EZ257" s="235" t="s">
        <v>149</v>
      </c>
      <c r="FA257" s="64" t="str">
        <f>IF(SUM(FD55,FD104,FD153,FD202,FD251)=0,"",SUM(FD55,FD104,FD153,FD202,FD251))</f>
        <v/>
      </c>
      <c r="FI257" s="235" t="s">
        <v>149</v>
      </c>
      <c r="FJ257" s="64" t="str">
        <f>IF(SUM(FM55,FM104,FM153,FM202,FM251)=0,"",SUM(FM55,FM104,FM153,FM202,FM251))</f>
        <v/>
      </c>
      <c r="FR257" s="235" t="s">
        <v>149</v>
      </c>
      <c r="FS257" s="64" t="str">
        <f>IF(SUM(FV55,FV104,FV153,FV202,FV251)=0,"",SUM(FV55,FV104,FV153,FV202,FV251))</f>
        <v/>
      </c>
      <c r="GA257" s="235" t="s">
        <v>149</v>
      </c>
      <c r="GB257" s="64" t="str">
        <f>IF(SUM(GE55,GE104,GE153,GE202,GE251)=0,"",SUM(GE55,GE104,GE153,GE202,GE251))</f>
        <v/>
      </c>
      <c r="GJ257" s="235" t="s">
        <v>149</v>
      </c>
      <c r="GK257" s="64" t="str">
        <f>IF(SUM(GN55,GN104,GN153,GN202,GN251)=0,"",SUM(GN55,GN104,GN153,GN202,GN251))</f>
        <v/>
      </c>
      <c r="GS257" s="235" t="s">
        <v>149</v>
      </c>
      <c r="GT257" s="64" t="str">
        <f>IF(SUM(GW55,GW104,GW153,GW202,GW251)=0,"",SUM(GW55,GW104,GW153,GW202,GW251))</f>
        <v/>
      </c>
      <c r="HB257" s="235" t="s">
        <v>149</v>
      </c>
      <c r="HC257" s="64" t="str">
        <f>IF(SUM(HF55,HF104,HF153,HF202,HF251)=0,"",SUM(HF55,HF104,HF153,HF202,HF251))</f>
        <v/>
      </c>
    </row>
    <row r="258" spans="3:211" hidden="1" outlineLevel="1">
      <c r="C258" s="235" t="s">
        <v>155</v>
      </c>
      <c r="D258" s="64" t="str">
        <f>IF(SUM(G56,G105,G154,G203,G252)=0,"",SUM(G56,G105,G154,G203,G252))</f>
        <v/>
      </c>
      <c r="L258" s="235" t="s">
        <v>155</v>
      </c>
      <c r="M258" s="64" t="str">
        <f>IF(SUM(P56,P105,P154,P203,P252)=0,"",SUM(P56,P105,P154,P203,P252))</f>
        <v/>
      </c>
      <c r="U258" s="235" t="s">
        <v>155</v>
      </c>
      <c r="V258" s="64" t="str">
        <f>IF(SUM(Y56,Y105,Y154,Y203,Y252)=0,"",SUM(Y56,Y105,Y154,Y203,Y252))</f>
        <v/>
      </c>
      <c r="AD258" s="235" t="s">
        <v>155</v>
      </c>
      <c r="AE258" s="64" t="str">
        <f>IF(SUM(AH56,AH105,AH154,AH203,AH252)=0,"",SUM(AH56,AH105,AH154,AH203,AH252))</f>
        <v/>
      </c>
      <c r="AM258" s="235" t="s">
        <v>155</v>
      </c>
      <c r="AN258" s="64" t="str">
        <f>IF(SUM(AQ56,AQ105,AQ154,AQ203,AQ252)=0,"",SUM(AQ56,AQ105,AQ154,AQ203,AQ252))</f>
        <v/>
      </c>
      <c r="AV258" s="235" t="s">
        <v>155</v>
      </c>
      <c r="AW258" s="64" t="str">
        <f>IF(SUM(AZ56,AZ105,AZ154,AZ203,AZ252)=0,"",SUM(AZ56,AZ105,AZ154,AZ203,AZ252))</f>
        <v/>
      </c>
      <c r="BE258" s="235" t="s">
        <v>155</v>
      </c>
      <c r="BF258" s="64" t="str">
        <f>IF(SUM(BI56,BI105,BI154,BI203,BI252)=0,"",SUM(BI56,BI105,BI154,BI203,BI252))</f>
        <v/>
      </c>
      <c r="BN258" s="235" t="s">
        <v>155</v>
      </c>
      <c r="BO258" s="64" t="str">
        <f>IF(SUM(BR56,BR105,BR154,BR203,BR252)=0,"",SUM(BR56,BR105,BR154,BR203,BR252))</f>
        <v/>
      </c>
      <c r="BW258" s="235" t="s">
        <v>155</v>
      </c>
      <c r="BX258" s="64" t="str">
        <f>IF(SUM(CA56,CA105,CA154,CA203,CA252)=0,"",SUM(CA56,CA105,CA154,CA203,CA252))</f>
        <v/>
      </c>
      <c r="CF258" s="235" t="s">
        <v>155</v>
      </c>
      <c r="CG258" s="64" t="str">
        <f>IF(SUM(CJ56,CJ105,CJ154,CJ203,CJ252)=0,"",SUM(CJ56,CJ105,CJ154,CJ203,CJ252))</f>
        <v/>
      </c>
      <c r="CO258" s="235" t="s">
        <v>155</v>
      </c>
      <c r="CP258" s="64" t="str">
        <f>IF(SUM(CS56,CS105,CS154,CS203,CS252)=0,"",SUM(CS56,CS105,CS154,CS203,CS252))</f>
        <v/>
      </c>
      <c r="CX258" s="235" t="s">
        <v>155</v>
      </c>
      <c r="CY258" s="64" t="str">
        <f>IF(SUM(DB56,DB105,DB154,DB203,DB252)=0,"",SUM(DB56,DB105,DB154,DB203,DB252))</f>
        <v/>
      </c>
      <c r="DG258" s="235" t="s">
        <v>155</v>
      </c>
      <c r="DH258" s="64" t="str">
        <f>IF(SUM(DK56,DK105,DK154,DK203,DK252)=0,"",SUM(DK56,DK105,DK154,DK203,DK252))</f>
        <v/>
      </c>
      <c r="DP258" s="235" t="s">
        <v>155</v>
      </c>
      <c r="DQ258" s="64" t="str">
        <f>IF(SUM(DT56,DT105,DT154,DT203,DT252)=0,"",SUM(DT56,DT105,DT154,DT203,DT252))</f>
        <v/>
      </c>
      <c r="DY258" s="235" t="s">
        <v>155</v>
      </c>
      <c r="DZ258" s="64" t="str">
        <f>IF(SUM(EC56,EC105,EC154,EC203,EC252)=0,"",SUM(EC56,EC105,EC154,EC203,EC252))</f>
        <v/>
      </c>
      <c r="EH258" s="235" t="s">
        <v>155</v>
      </c>
      <c r="EI258" s="64" t="str">
        <f>IF(SUM(EL56,EL105,EL154,EL203,EL252)=0,"",SUM(EL56,EL105,EL154,EL203,EL252))</f>
        <v/>
      </c>
      <c r="EQ258" s="235" t="s">
        <v>155</v>
      </c>
      <c r="ER258" s="64" t="str">
        <f>IF(SUM(EU56,EU105,EU154,EU203,EU252)=0,"",SUM(EU56,EU105,EU154,EU203,EU252))</f>
        <v/>
      </c>
      <c r="EZ258" s="235" t="s">
        <v>155</v>
      </c>
      <c r="FA258" s="64" t="str">
        <f>IF(SUM(FD56,FD105,FD154,FD203,FD252)=0,"",SUM(FD56,FD105,FD154,FD203,FD252))</f>
        <v/>
      </c>
      <c r="FI258" s="235" t="s">
        <v>155</v>
      </c>
      <c r="FJ258" s="64" t="str">
        <f>IF(SUM(FM56,FM105,FM154,FM203,FM252)=0,"",SUM(FM56,FM105,FM154,FM203,FM252))</f>
        <v/>
      </c>
      <c r="FR258" s="235" t="s">
        <v>155</v>
      </c>
      <c r="FS258" s="64" t="str">
        <f>IF(SUM(FV56,FV105,FV154,FV203,FV252)=0,"",SUM(FV56,FV105,FV154,FV203,FV252))</f>
        <v/>
      </c>
      <c r="GA258" s="235" t="s">
        <v>155</v>
      </c>
      <c r="GB258" s="64" t="str">
        <f>IF(SUM(GE56,GE105,GE154,GE203,GE252)=0,"",SUM(GE56,GE105,GE154,GE203,GE252))</f>
        <v/>
      </c>
      <c r="GJ258" s="235" t="s">
        <v>155</v>
      </c>
      <c r="GK258" s="64" t="str">
        <f>IF(SUM(GN56,GN105,GN154,GN203,GN252)=0,"",SUM(GN56,GN105,GN154,GN203,GN252))</f>
        <v/>
      </c>
      <c r="GS258" s="235" t="s">
        <v>155</v>
      </c>
      <c r="GT258" s="64" t="str">
        <f>IF(SUM(GW56,GW105,GW154,GW203,GW252)=0,"",SUM(GW56,GW105,GW154,GW203,GW252))</f>
        <v/>
      </c>
      <c r="HB258" s="235" t="s">
        <v>155</v>
      </c>
      <c r="HC258" s="64" t="str">
        <f>IF(SUM(HF56,HF105,HF154,HF203,HF252)=0,"",SUM(HF56,HF105,HF154,HF203,HF252))</f>
        <v/>
      </c>
    </row>
    <row r="259" spans="3:211" hidden="1" outlineLevel="1">
      <c r="C259" s="235" t="s">
        <v>157</v>
      </c>
      <c r="D259" s="64" t="str">
        <f>IF(SUM(G57,G106,G155,G204,G253)=0,"",SUM(G57,G106,G155,G204,G253))</f>
        <v/>
      </c>
      <c r="L259" s="235" t="s">
        <v>157</v>
      </c>
      <c r="M259" s="64" t="str">
        <f>IF(SUM(P57,P106,P155,P204,P253)=0,"",SUM(P57,P106,P155,P204,P253))</f>
        <v/>
      </c>
      <c r="U259" s="235" t="s">
        <v>157</v>
      </c>
      <c r="V259" s="64" t="str">
        <f>IF(SUM(Y57,Y106,Y155,Y204,Y253)=0,"",SUM(Y57,Y106,Y155,Y204,Y253))</f>
        <v/>
      </c>
      <c r="AD259" s="235" t="s">
        <v>157</v>
      </c>
      <c r="AE259" s="64" t="str">
        <f>IF(SUM(AH57,AH106,AH155,AH204,AH253)=0,"",SUM(AH57,AH106,AH155,AH204,AH253))</f>
        <v/>
      </c>
      <c r="AM259" s="235" t="s">
        <v>157</v>
      </c>
      <c r="AN259" s="64" t="str">
        <f>IF(SUM(AQ57,AQ106,AQ155,AQ204,AQ253)=0,"",SUM(AQ57,AQ106,AQ155,AQ204,AQ253))</f>
        <v/>
      </c>
      <c r="AV259" s="235" t="s">
        <v>157</v>
      </c>
      <c r="AW259" s="64" t="str">
        <f>IF(SUM(AZ57,AZ106,AZ155,AZ204,AZ253)=0,"",SUM(AZ57,AZ106,AZ155,AZ204,AZ253))</f>
        <v/>
      </c>
      <c r="BE259" s="235" t="s">
        <v>157</v>
      </c>
      <c r="BF259" s="64" t="str">
        <f>IF(SUM(BI57,BI106,BI155,BI204,BI253)=0,"",SUM(BI57,BI106,BI155,BI204,BI253))</f>
        <v/>
      </c>
      <c r="BN259" s="235" t="s">
        <v>157</v>
      </c>
      <c r="BO259" s="64" t="str">
        <f>IF(SUM(BR57,BR106,BR155,BR204,BR253)=0,"",SUM(BR57,BR106,BR155,BR204,BR253))</f>
        <v/>
      </c>
      <c r="BW259" s="235" t="s">
        <v>157</v>
      </c>
      <c r="BX259" s="64" t="str">
        <f>IF(SUM(CA57,CA106,CA155,CA204,CA253)=0,"",SUM(CA57,CA106,CA155,CA204,CA253))</f>
        <v/>
      </c>
      <c r="CF259" s="235" t="s">
        <v>157</v>
      </c>
      <c r="CG259" s="64" t="str">
        <f>IF(SUM(CJ57,CJ106,CJ155,CJ204,CJ253)=0,"",SUM(CJ57,CJ106,CJ155,CJ204,CJ253))</f>
        <v/>
      </c>
      <c r="CO259" s="235" t="s">
        <v>157</v>
      </c>
      <c r="CP259" s="64" t="str">
        <f>IF(SUM(CS57,CS106,CS155,CS204,CS253)=0,"",SUM(CS57,CS106,CS155,CS204,CS253))</f>
        <v/>
      </c>
      <c r="CX259" s="235" t="s">
        <v>157</v>
      </c>
      <c r="CY259" s="64" t="str">
        <f>IF(SUM(DB57,DB106,DB155,DB204,DB253)=0,"",SUM(DB57,DB106,DB155,DB204,DB253))</f>
        <v/>
      </c>
      <c r="DG259" s="235" t="s">
        <v>157</v>
      </c>
      <c r="DH259" s="64" t="str">
        <f>IF(SUM(DK57,DK106,DK155,DK204,DK253)=0,"",SUM(DK57,DK106,DK155,DK204,DK253))</f>
        <v/>
      </c>
      <c r="DP259" s="235" t="s">
        <v>157</v>
      </c>
      <c r="DQ259" s="64" t="str">
        <f>IF(SUM(DT57,DT106,DT155,DT204,DT253)=0,"",SUM(DT57,DT106,DT155,DT204,DT253))</f>
        <v/>
      </c>
      <c r="DY259" s="235" t="s">
        <v>157</v>
      </c>
      <c r="DZ259" s="64" t="str">
        <f>IF(SUM(EC57,EC106,EC155,EC204,EC253)=0,"",SUM(EC57,EC106,EC155,EC204,EC253))</f>
        <v/>
      </c>
      <c r="EH259" s="235" t="s">
        <v>157</v>
      </c>
      <c r="EI259" s="64" t="str">
        <f>IF(SUM(EL57,EL106,EL155,EL204,EL253)=0,"",SUM(EL57,EL106,EL155,EL204,EL253))</f>
        <v/>
      </c>
      <c r="EQ259" s="235" t="s">
        <v>157</v>
      </c>
      <c r="ER259" s="64" t="str">
        <f>IF(SUM(EU57,EU106,EU155,EU204,EU253)=0,"",SUM(EU57,EU106,EU155,EU204,EU253))</f>
        <v/>
      </c>
      <c r="EZ259" s="235" t="s">
        <v>157</v>
      </c>
      <c r="FA259" s="64" t="str">
        <f>IF(SUM(FD57,FD106,FD155,FD204,FD253)=0,"",SUM(FD57,FD106,FD155,FD204,FD253))</f>
        <v/>
      </c>
      <c r="FI259" s="235" t="s">
        <v>157</v>
      </c>
      <c r="FJ259" s="64" t="str">
        <f>IF(SUM(FM57,FM106,FM155,FM204,FM253)=0,"",SUM(FM57,FM106,FM155,FM204,FM253))</f>
        <v/>
      </c>
      <c r="FR259" s="235" t="s">
        <v>157</v>
      </c>
      <c r="FS259" s="64" t="str">
        <f>IF(SUM(FV57,FV106,FV155,FV204,FV253)=0,"",SUM(FV57,FV106,FV155,FV204,FV253))</f>
        <v/>
      </c>
      <c r="GA259" s="235" t="s">
        <v>157</v>
      </c>
      <c r="GB259" s="64" t="str">
        <f>IF(SUM(GE57,GE106,GE155,GE204,GE253)=0,"",SUM(GE57,GE106,GE155,GE204,GE253))</f>
        <v/>
      </c>
      <c r="GJ259" s="235" t="s">
        <v>157</v>
      </c>
      <c r="GK259" s="64" t="str">
        <f>IF(SUM(GN57,GN106,GN155,GN204,GN253)=0,"",SUM(GN57,GN106,GN155,GN204,GN253))</f>
        <v/>
      </c>
      <c r="GS259" s="235" t="s">
        <v>157</v>
      </c>
      <c r="GT259" s="64" t="str">
        <f>IF(SUM(GW57,GW106,GW155,GW204,GW253)=0,"",SUM(GW57,GW106,GW155,GW204,GW253))</f>
        <v/>
      </c>
      <c r="HB259" s="235" t="s">
        <v>157</v>
      </c>
      <c r="HC259" s="64" t="str">
        <f>IF(SUM(HF57,HF106,HF155,HF204,HF253)=0,"",SUM(HF57,HF106,HF155,HF204,HF253))</f>
        <v/>
      </c>
    </row>
    <row r="260" spans="3:211" hidden="1" outlineLevel="1">
      <c r="C260" s="235" t="s">
        <v>159</v>
      </c>
      <c r="D260" s="64" t="str">
        <f>IFERROR(AVERAGE(G58,G107,G156,G205,G254),"")</f>
        <v/>
      </c>
      <c r="L260" s="235" t="s">
        <v>159</v>
      </c>
      <c r="M260" s="64" t="str">
        <f>IFERROR(AVERAGE(P58,P107,P156,P205,P254),"")</f>
        <v/>
      </c>
      <c r="U260" s="235" t="s">
        <v>159</v>
      </c>
      <c r="V260" s="64" t="str">
        <f>IFERROR(AVERAGE(Y58,Y107,Y156,Y205,Y254),"")</f>
        <v/>
      </c>
      <c r="AD260" s="235" t="s">
        <v>159</v>
      </c>
      <c r="AE260" s="64" t="str">
        <f>IFERROR(AVERAGE(AH58,AH107,AH156,AH205,AH254),"")</f>
        <v/>
      </c>
      <c r="AM260" s="235" t="s">
        <v>159</v>
      </c>
      <c r="AN260" s="64" t="str">
        <f>IFERROR(AVERAGE(AQ58,AQ107,AQ156,AQ205,AQ254),"")</f>
        <v/>
      </c>
      <c r="AV260" s="235" t="s">
        <v>159</v>
      </c>
      <c r="AW260" s="64" t="str">
        <f>IFERROR(AVERAGE(AZ58,AZ107,AZ156,AZ205,AZ254),"")</f>
        <v/>
      </c>
      <c r="BE260" s="235" t="s">
        <v>159</v>
      </c>
      <c r="BF260" s="64" t="str">
        <f>IFERROR(AVERAGE(BI58,BI107,BI156,BI205,BI254),"")</f>
        <v/>
      </c>
      <c r="BN260" s="235" t="s">
        <v>159</v>
      </c>
      <c r="BO260" s="64" t="str">
        <f>IFERROR(AVERAGE(BR58,BR107,BR156,BR205,BR254),"")</f>
        <v/>
      </c>
      <c r="BW260" s="235" t="s">
        <v>159</v>
      </c>
      <c r="BX260" s="64" t="str">
        <f>IFERROR(AVERAGE(CA58,CA107,CA156,CA205,CA254),"")</f>
        <v/>
      </c>
      <c r="CF260" s="235" t="s">
        <v>159</v>
      </c>
      <c r="CG260" s="64" t="str">
        <f>IFERROR(AVERAGE(CJ58,CJ107,CJ156,CJ205,CJ254),"")</f>
        <v/>
      </c>
      <c r="CO260" s="235" t="s">
        <v>159</v>
      </c>
      <c r="CP260" s="64" t="str">
        <f>IFERROR(AVERAGE(CS58,CS107,CS156,CS205,CS254),"")</f>
        <v/>
      </c>
      <c r="CX260" s="235" t="s">
        <v>159</v>
      </c>
      <c r="CY260" s="64" t="str">
        <f>IFERROR(AVERAGE(DB58,DB107,DB156,DB205,DB254),"")</f>
        <v/>
      </c>
      <c r="DG260" s="235" t="s">
        <v>159</v>
      </c>
      <c r="DH260" s="64" t="str">
        <f>IFERROR(AVERAGE(DK58,DK107,DK156,DK205,DK254),"")</f>
        <v/>
      </c>
      <c r="DP260" s="235" t="s">
        <v>159</v>
      </c>
      <c r="DQ260" s="64" t="str">
        <f>IFERROR(AVERAGE(DT58,DT107,DT156,DT205,DT254),"")</f>
        <v/>
      </c>
      <c r="DY260" s="235" t="s">
        <v>159</v>
      </c>
      <c r="DZ260" s="64" t="str">
        <f>IFERROR(AVERAGE(EC58,EC107,EC156,EC205,EC254),"")</f>
        <v/>
      </c>
      <c r="EH260" s="235" t="s">
        <v>159</v>
      </c>
      <c r="EI260" s="64" t="str">
        <f>IFERROR(AVERAGE(EL58,EL107,EL156,EL205,EL254),"")</f>
        <v/>
      </c>
      <c r="EQ260" s="235" t="s">
        <v>159</v>
      </c>
      <c r="ER260" s="64" t="str">
        <f>IFERROR(AVERAGE(EU58,EU107,EU156,EU205,EU254),"")</f>
        <v/>
      </c>
      <c r="EZ260" s="235" t="s">
        <v>159</v>
      </c>
      <c r="FA260" s="64" t="str">
        <f>IFERROR(AVERAGE(FD58,FD107,FD156,FD205,FD254),"")</f>
        <v/>
      </c>
      <c r="FI260" s="235" t="s">
        <v>159</v>
      </c>
      <c r="FJ260" s="64" t="str">
        <f>IFERROR(AVERAGE(FM58,FM107,FM156,FM205,FM254),"")</f>
        <v/>
      </c>
      <c r="FR260" s="235" t="s">
        <v>159</v>
      </c>
      <c r="FS260" s="64" t="str">
        <f>IFERROR(AVERAGE(FV58,FV107,FV156,FV205,FV254),"")</f>
        <v/>
      </c>
      <c r="GA260" s="235" t="s">
        <v>159</v>
      </c>
      <c r="GB260" s="64" t="str">
        <f>IFERROR(AVERAGE(GE58,GE107,GE156,GE205,GE254),"")</f>
        <v/>
      </c>
      <c r="GJ260" s="235" t="s">
        <v>159</v>
      </c>
      <c r="GK260" s="64" t="str">
        <f>IFERROR(AVERAGE(GN58,GN107,GN156,GN205,GN254),"")</f>
        <v/>
      </c>
      <c r="GS260" s="235" t="s">
        <v>159</v>
      </c>
      <c r="GT260" s="64" t="str">
        <f>IFERROR(AVERAGE(GW58,GW107,GW156,GW205,GW254),"")</f>
        <v/>
      </c>
      <c r="HB260" s="235" t="s">
        <v>159</v>
      </c>
      <c r="HC260" s="64" t="str">
        <f>IFERROR(AVERAGE(HF58,HF107,HF156,HF205,HF254),"")</f>
        <v/>
      </c>
    </row>
    <row r="261" spans="3:211" hidden="1" outlineLevel="1"/>
    <row r="262" spans="3:211" collapsed="1"/>
  </sheetData>
  <dataConsolidate/>
  <mergeCells count="24">
    <mergeCell ref="DA255:DB255"/>
    <mergeCell ref="F255:G255"/>
    <mergeCell ref="O255:P255"/>
    <mergeCell ref="X255:Y255"/>
    <mergeCell ref="AG255:AH255"/>
    <mergeCell ref="AP255:AQ255"/>
    <mergeCell ref="AY255:AZ255"/>
    <mergeCell ref="BH255:BI255"/>
    <mergeCell ref="BQ255:BR255"/>
    <mergeCell ref="BZ255:CA255"/>
    <mergeCell ref="CI255:CJ255"/>
    <mergeCell ref="CR255:CS255"/>
    <mergeCell ref="HE255:HF255"/>
    <mergeCell ref="DJ255:DK255"/>
    <mergeCell ref="DS255:DT255"/>
    <mergeCell ref="EB255:EC255"/>
    <mergeCell ref="EK255:EL255"/>
    <mergeCell ref="ET255:EU255"/>
    <mergeCell ref="FC255:FD255"/>
    <mergeCell ref="FL255:FM255"/>
    <mergeCell ref="FU255:FV255"/>
    <mergeCell ref="GD255:GE255"/>
    <mergeCell ref="GM255:GN255"/>
    <mergeCell ref="GV255:GW255"/>
  </mergeCells>
  <conditionalFormatting sqref="F18 F25">
    <cfRule type="expression" dxfId="18959" priority="43041">
      <formula>AND($G18="SQUAT",ISBLANK($F18))</formula>
    </cfRule>
    <cfRule type="expression" dxfId="18958" priority="43042">
      <formula>AND($G18="BENCH",ISBLANK($F18))</formula>
    </cfRule>
    <cfRule type="expression" dxfId="18957" priority="43043">
      <formula>AND($G18="DEADLIFT",ISBLANK($F18))</formula>
    </cfRule>
  </conditionalFormatting>
  <conditionalFormatting sqref="F25:H25 F18:H18">
    <cfRule type="expression" dxfId="18956" priority="43036">
      <formula>$G18="SQUAT"</formula>
    </cfRule>
    <cfRule type="expression" dxfId="18955" priority="43037">
      <formula>$G18="BENCH"</formula>
    </cfRule>
    <cfRule type="expression" dxfId="18954" priority="43038">
      <formula>$G18="DEADLIFT"</formula>
    </cfRule>
    <cfRule type="expression" dxfId="18953" priority="43039">
      <formula>AND($G18="ACC",ISBLANK($F18))</formula>
    </cfRule>
    <cfRule type="expression" dxfId="18952" priority="43040">
      <formula>$G18="ACC"</formula>
    </cfRule>
  </conditionalFormatting>
  <conditionalFormatting sqref="F39">
    <cfRule type="expression" dxfId="18951" priority="43033">
      <formula>AND($G39="SQUAT",ISBLANK($F39))</formula>
    </cfRule>
    <cfRule type="expression" dxfId="18950" priority="43034">
      <formula>AND($G39="BENCH",ISBLANK($F39))</formula>
    </cfRule>
    <cfRule type="expression" dxfId="18949" priority="43035">
      <formula>AND($G39="DEADLIFT",ISBLANK($F39))</formula>
    </cfRule>
  </conditionalFormatting>
  <conditionalFormatting sqref="F39:H39">
    <cfRule type="expression" dxfId="18948" priority="43028">
      <formula>$G39="SQUAT"</formula>
    </cfRule>
    <cfRule type="expression" dxfId="18947" priority="43029">
      <formula>$G39="BENCH"</formula>
    </cfRule>
    <cfRule type="expression" dxfId="18946" priority="43030">
      <formula>$G39="DEADLIFT"</formula>
    </cfRule>
    <cfRule type="expression" dxfId="18945" priority="43031">
      <formula>AND($G39="ACC",ISBLANK($F39))</formula>
    </cfRule>
    <cfRule type="expression" dxfId="18944" priority="43032">
      <formula>$G39="ACC"</formula>
    </cfRule>
  </conditionalFormatting>
  <conditionalFormatting sqref="F21:F24">
    <cfRule type="expression" dxfId="18943" priority="43009">
      <formula>AND($G21="SQUAT",ISBLANK($F21))</formula>
    </cfRule>
    <cfRule type="expression" dxfId="18942" priority="43010">
      <formula>AND($G21="BENCH",ISBLANK($F21))</formula>
    </cfRule>
    <cfRule type="expression" dxfId="18941" priority="43011">
      <formula>AND($G21="DEADLIFT",ISBLANK($F21))</formula>
    </cfRule>
  </conditionalFormatting>
  <conditionalFormatting sqref="F21:H24">
    <cfRule type="expression" dxfId="18940" priority="43004">
      <formula>$G21="SQUAT"</formula>
    </cfRule>
    <cfRule type="expression" dxfId="18939" priority="43005">
      <formula>$G21="BENCH"</formula>
    </cfRule>
    <cfRule type="expression" dxfId="18938" priority="43006">
      <formula>$G21="DEADLIFT"</formula>
    </cfRule>
    <cfRule type="expression" dxfId="18937" priority="43007">
      <formula>AND($G21="ACC",ISBLANK($F21))</formula>
    </cfRule>
    <cfRule type="expression" dxfId="18936" priority="43008">
      <formula>$G21="ACC"</formula>
    </cfRule>
  </conditionalFormatting>
  <conditionalFormatting sqref="F20">
    <cfRule type="expression" dxfId="18935" priority="43001">
      <formula>AND($G20="SQUAT",ISBLANK($F20))</formula>
    </cfRule>
    <cfRule type="expression" dxfId="18934" priority="43002">
      <formula>AND($G20="BENCH",ISBLANK($F20))</formula>
    </cfRule>
    <cfRule type="expression" dxfId="18933" priority="43003">
      <formula>AND($G20="DEADLIFT",ISBLANK($F20))</formula>
    </cfRule>
  </conditionalFormatting>
  <conditionalFormatting sqref="F20">
    <cfRule type="expression" dxfId="18932" priority="42996">
      <formula>$G20="SQUAT"</formula>
    </cfRule>
    <cfRule type="expression" dxfId="18931" priority="42997">
      <formula>$G20="BENCH"</formula>
    </cfRule>
    <cfRule type="expression" dxfId="18930" priority="42998">
      <formula>$G20="DEADLIFT"</formula>
    </cfRule>
    <cfRule type="expression" dxfId="18929" priority="42999">
      <formula>AND($G20="ACC",ISBLANK($F20))</formula>
    </cfRule>
    <cfRule type="expression" dxfId="18928" priority="43000">
      <formula>$G20="ACC"</formula>
    </cfRule>
  </conditionalFormatting>
  <conditionalFormatting sqref="G20:H20">
    <cfRule type="expression" dxfId="18927" priority="42991">
      <formula>$G20="SQUAT"</formula>
    </cfRule>
    <cfRule type="expression" dxfId="18926" priority="42992">
      <formula>$G20="BENCH"</formula>
    </cfRule>
    <cfRule type="expression" dxfId="18925" priority="42993">
      <formula>$G20="DEADLIFT"</formula>
    </cfRule>
    <cfRule type="expression" dxfId="18924" priority="42994">
      <formula>AND($G20="ACC",ISBLANK($F20))</formula>
    </cfRule>
    <cfRule type="expression" dxfId="18923" priority="42995">
      <formula>$G20="ACC"</formula>
    </cfRule>
  </conditionalFormatting>
  <conditionalFormatting sqref="F14:F17">
    <cfRule type="expression" dxfId="18922" priority="18921">
      <formula>AND($G14="SQUAT",ISBLANK($F14))</formula>
    </cfRule>
    <cfRule type="expression" dxfId="18921" priority="18922">
      <formula>AND($G14="BENCH",ISBLANK($F14))</formula>
    </cfRule>
    <cfRule type="expression" dxfId="18920" priority="18923">
      <formula>AND($G14="DEADLIFT",ISBLANK($F14))</formula>
    </cfRule>
  </conditionalFormatting>
  <conditionalFormatting sqref="F14:H17">
    <cfRule type="expression" dxfId="18919" priority="18916">
      <formula>$G14="SQUAT"</formula>
    </cfRule>
    <cfRule type="expression" dxfId="18918" priority="18917">
      <formula>$G14="BENCH"</formula>
    </cfRule>
    <cfRule type="expression" dxfId="18917" priority="18918">
      <formula>$G14="DEADLIFT"</formula>
    </cfRule>
    <cfRule type="expression" dxfId="18916" priority="18919">
      <formula>AND($G14="ACC",ISBLANK($F14))</formula>
    </cfRule>
    <cfRule type="expression" dxfId="18915" priority="18920">
      <formula>$G14="ACC"</formula>
    </cfRule>
  </conditionalFormatting>
  <conditionalFormatting sqref="F13">
    <cfRule type="expression" dxfId="18914" priority="18913">
      <formula>AND($G13="SQUAT",ISBLANK($F13))</formula>
    </cfRule>
    <cfRule type="expression" dxfId="18913" priority="18914">
      <formula>AND($G13="BENCH",ISBLANK($F13))</formula>
    </cfRule>
    <cfRule type="expression" dxfId="18912" priority="18915">
      <formula>AND($G13="DEADLIFT",ISBLANK($F13))</formula>
    </cfRule>
  </conditionalFormatting>
  <conditionalFormatting sqref="F13">
    <cfRule type="expression" dxfId="18911" priority="18908">
      <formula>$G13="SQUAT"</formula>
    </cfRule>
    <cfRule type="expression" dxfId="18910" priority="18909">
      <formula>$G13="BENCH"</formula>
    </cfRule>
    <cfRule type="expression" dxfId="18909" priority="18910">
      <formula>$G13="DEADLIFT"</formula>
    </cfRule>
    <cfRule type="expression" dxfId="18908" priority="18911">
      <formula>AND($G13="ACC",ISBLANK($F13))</formula>
    </cfRule>
    <cfRule type="expression" dxfId="18907" priority="18912">
      <formula>$G13="ACC"</formula>
    </cfRule>
  </conditionalFormatting>
  <conditionalFormatting sqref="G13:H13">
    <cfRule type="expression" dxfId="18906" priority="18903">
      <formula>$G13="SQUAT"</formula>
    </cfRule>
    <cfRule type="expression" dxfId="18905" priority="18904">
      <formula>$G13="BENCH"</formula>
    </cfRule>
    <cfRule type="expression" dxfId="18904" priority="18905">
      <formula>$G13="DEADLIFT"</formula>
    </cfRule>
    <cfRule type="expression" dxfId="18903" priority="18906">
      <formula>AND($G13="ACC",ISBLANK($F13))</formula>
    </cfRule>
    <cfRule type="expression" dxfId="18902" priority="18907">
      <formula>$G13="ACC"</formula>
    </cfRule>
  </conditionalFormatting>
  <conditionalFormatting sqref="F32">
    <cfRule type="expression" dxfId="18901" priority="18900">
      <formula>AND($G32="SQUAT",ISBLANK($F32))</formula>
    </cfRule>
    <cfRule type="expression" dxfId="18900" priority="18901">
      <formula>AND($G32="BENCH",ISBLANK($F32))</formula>
    </cfRule>
    <cfRule type="expression" dxfId="18899" priority="18902">
      <formula>AND($G32="DEADLIFT",ISBLANK($F32))</formula>
    </cfRule>
  </conditionalFormatting>
  <conditionalFormatting sqref="F32:H32">
    <cfRule type="expression" dxfId="18898" priority="18895">
      <formula>$G32="SQUAT"</formula>
    </cfRule>
    <cfRule type="expression" dxfId="18897" priority="18896">
      <formula>$G32="BENCH"</formula>
    </cfRule>
    <cfRule type="expression" dxfId="18896" priority="18897">
      <formula>$G32="DEADLIFT"</formula>
    </cfRule>
    <cfRule type="expression" dxfId="18895" priority="18898">
      <formula>AND($G32="ACC",ISBLANK($F32))</formula>
    </cfRule>
    <cfRule type="expression" dxfId="18894" priority="18899">
      <formula>$G32="ACC"</formula>
    </cfRule>
  </conditionalFormatting>
  <conditionalFormatting sqref="F35:F38">
    <cfRule type="expression" dxfId="18893" priority="18892">
      <formula>AND($G35="SQUAT",ISBLANK($F35))</formula>
    </cfRule>
    <cfRule type="expression" dxfId="18892" priority="18893">
      <formula>AND($G35="BENCH",ISBLANK($F35))</formula>
    </cfRule>
    <cfRule type="expression" dxfId="18891" priority="18894">
      <formula>AND($G35="DEADLIFT",ISBLANK($F35))</formula>
    </cfRule>
  </conditionalFormatting>
  <conditionalFormatting sqref="F35:H38">
    <cfRule type="expression" dxfId="18890" priority="18887">
      <formula>$G35="SQUAT"</formula>
    </cfRule>
    <cfRule type="expression" dxfId="18889" priority="18888">
      <formula>$G35="BENCH"</formula>
    </cfRule>
    <cfRule type="expression" dxfId="18888" priority="18889">
      <formula>$G35="DEADLIFT"</formula>
    </cfRule>
    <cfRule type="expression" dxfId="18887" priority="18890">
      <formula>AND($G35="ACC",ISBLANK($F35))</formula>
    </cfRule>
    <cfRule type="expression" dxfId="18886" priority="18891">
      <formula>$G35="ACC"</formula>
    </cfRule>
  </conditionalFormatting>
  <conditionalFormatting sqref="F34">
    <cfRule type="expression" dxfId="18885" priority="18884">
      <formula>AND($G34="SQUAT",ISBLANK($F34))</formula>
    </cfRule>
    <cfRule type="expression" dxfId="18884" priority="18885">
      <formula>AND($G34="BENCH",ISBLANK($F34))</formula>
    </cfRule>
    <cfRule type="expression" dxfId="18883" priority="18886">
      <formula>AND($G34="DEADLIFT",ISBLANK($F34))</formula>
    </cfRule>
  </conditionalFormatting>
  <conditionalFormatting sqref="F34">
    <cfRule type="expression" dxfId="18882" priority="18879">
      <formula>$G34="SQUAT"</formula>
    </cfRule>
    <cfRule type="expression" dxfId="18881" priority="18880">
      <formula>$G34="BENCH"</formula>
    </cfRule>
    <cfRule type="expression" dxfId="18880" priority="18881">
      <formula>$G34="DEADLIFT"</formula>
    </cfRule>
    <cfRule type="expression" dxfId="18879" priority="18882">
      <formula>AND($G34="ACC",ISBLANK($F34))</formula>
    </cfRule>
    <cfRule type="expression" dxfId="18878" priority="18883">
      <formula>$G34="ACC"</formula>
    </cfRule>
  </conditionalFormatting>
  <conditionalFormatting sqref="G34:H34">
    <cfRule type="expression" dxfId="18877" priority="18874">
      <formula>$G34="SQUAT"</formula>
    </cfRule>
    <cfRule type="expression" dxfId="18876" priority="18875">
      <formula>$G34="BENCH"</formula>
    </cfRule>
    <cfRule type="expression" dxfId="18875" priority="18876">
      <formula>$G34="DEADLIFT"</formula>
    </cfRule>
    <cfRule type="expression" dxfId="18874" priority="18877">
      <formula>AND($G34="ACC",ISBLANK($F34))</formula>
    </cfRule>
    <cfRule type="expression" dxfId="18873" priority="18878">
      <formula>$G34="ACC"</formula>
    </cfRule>
  </conditionalFormatting>
  <conditionalFormatting sqref="F28:F31">
    <cfRule type="expression" dxfId="18872" priority="18871">
      <formula>AND($G28="SQUAT",ISBLANK($F28))</formula>
    </cfRule>
    <cfRule type="expression" dxfId="18871" priority="18872">
      <formula>AND($G28="BENCH",ISBLANK($F28))</formula>
    </cfRule>
    <cfRule type="expression" dxfId="18870" priority="18873">
      <formula>AND($G28="DEADLIFT",ISBLANK($F28))</formula>
    </cfRule>
  </conditionalFormatting>
  <conditionalFormatting sqref="F28:H31">
    <cfRule type="expression" dxfId="18869" priority="18866">
      <formula>$G28="SQUAT"</formula>
    </cfRule>
    <cfRule type="expression" dxfId="18868" priority="18867">
      <formula>$G28="BENCH"</formula>
    </cfRule>
    <cfRule type="expression" dxfId="18867" priority="18868">
      <formula>$G28="DEADLIFT"</formula>
    </cfRule>
    <cfRule type="expression" dxfId="18866" priority="18869">
      <formula>AND($G28="ACC",ISBLANK($F28))</formula>
    </cfRule>
    <cfRule type="expression" dxfId="18865" priority="18870">
      <formula>$G28="ACC"</formula>
    </cfRule>
  </conditionalFormatting>
  <conditionalFormatting sqref="F27">
    <cfRule type="expression" dxfId="18864" priority="18863">
      <formula>AND($G27="SQUAT",ISBLANK($F27))</formula>
    </cfRule>
    <cfRule type="expression" dxfId="18863" priority="18864">
      <formula>AND($G27="BENCH",ISBLANK($F27))</formula>
    </cfRule>
    <cfRule type="expression" dxfId="18862" priority="18865">
      <formula>AND($G27="DEADLIFT",ISBLANK($F27))</formula>
    </cfRule>
  </conditionalFormatting>
  <conditionalFormatting sqref="F27">
    <cfRule type="expression" dxfId="18861" priority="18858">
      <formula>$G27="SQUAT"</formula>
    </cfRule>
    <cfRule type="expression" dxfId="18860" priority="18859">
      <formula>$G27="BENCH"</formula>
    </cfRule>
    <cfRule type="expression" dxfId="18859" priority="18860">
      <formula>$G27="DEADLIFT"</formula>
    </cfRule>
    <cfRule type="expression" dxfId="18858" priority="18861">
      <formula>AND($G27="ACC",ISBLANK($F27))</formula>
    </cfRule>
    <cfRule type="expression" dxfId="18857" priority="18862">
      <formula>$G27="ACC"</formula>
    </cfRule>
  </conditionalFormatting>
  <conditionalFormatting sqref="G27:H27">
    <cfRule type="expression" dxfId="18856" priority="18853">
      <formula>$G27="SQUAT"</formula>
    </cfRule>
    <cfRule type="expression" dxfId="18855" priority="18854">
      <formula>$G27="BENCH"</formula>
    </cfRule>
    <cfRule type="expression" dxfId="18854" priority="18855">
      <formula>$G27="DEADLIFT"</formula>
    </cfRule>
    <cfRule type="expression" dxfId="18853" priority="18856">
      <formula>AND($G27="ACC",ISBLANK($F27))</formula>
    </cfRule>
    <cfRule type="expression" dxfId="18852" priority="18857">
      <formula>$G27="ACC"</formula>
    </cfRule>
  </conditionalFormatting>
  <conditionalFormatting sqref="F46">
    <cfRule type="expression" dxfId="18851" priority="18850">
      <formula>AND($G46="SQUAT",ISBLANK($F46))</formula>
    </cfRule>
    <cfRule type="expression" dxfId="18850" priority="18851">
      <formula>AND($G46="BENCH",ISBLANK($F46))</formula>
    </cfRule>
    <cfRule type="expression" dxfId="18849" priority="18852">
      <formula>AND($G46="DEADLIFT",ISBLANK($F46))</formula>
    </cfRule>
  </conditionalFormatting>
  <conditionalFormatting sqref="F46:H46">
    <cfRule type="expression" dxfId="18848" priority="18845">
      <formula>$G46="SQUAT"</formula>
    </cfRule>
    <cfRule type="expression" dxfId="18847" priority="18846">
      <formula>$G46="BENCH"</formula>
    </cfRule>
    <cfRule type="expression" dxfId="18846" priority="18847">
      <formula>$G46="DEADLIFT"</formula>
    </cfRule>
    <cfRule type="expression" dxfId="18845" priority="18848">
      <formula>AND($G46="ACC",ISBLANK($F46))</formula>
    </cfRule>
    <cfRule type="expression" dxfId="18844" priority="18849">
      <formula>$G46="ACC"</formula>
    </cfRule>
  </conditionalFormatting>
  <conditionalFormatting sqref="F49:F52">
    <cfRule type="expression" dxfId="18843" priority="18842">
      <formula>AND($G49="SQUAT",ISBLANK($F49))</formula>
    </cfRule>
    <cfRule type="expression" dxfId="18842" priority="18843">
      <formula>AND($G49="BENCH",ISBLANK($F49))</formula>
    </cfRule>
    <cfRule type="expression" dxfId="18841" priority="18844">
      <formula>AND($G49="DEADLIFT",ISBLANK($F49))</formula>
    </cfRule>
  </conditionalFormatting>
  <conditionalFormatting sqref="F49:H52">
    <cfRule type="expression" dxfId="18840" priority="18837">
      <formula>$G49="SQUAT"</formula>
    </cfRule>
    <cfRule type="expression" dxfId="18839" priority="18838">
      <formula>$G49="BENCH"</formula>
    </cfRule>
    <cfRule type="expression" dxfId="18838" priority="18839">
      <formula>$G49="DEADLIFT"</formula>
    </cfRule>
    <cfRule type="expression" dxfId="18837" priority="18840">
      <formula>AND($G49="ACC",ISBLANK($F49))</formula>
    </cfRule>
    <cfRule type="expression" dxfId="18836" priority="18841">
      <formula>$G49="ACC"</formula>
    </cfRule>
  </conditionalFormatting>
  <conditionalFormatting sqref="F48">
    <cfRule type="expression" dxfId="18835" priority="18834">
      <formula>AND($G48="SQUAT",ISBLANK($F48))</formula>
    </cfRule>
    <cfRule type="expression" dxfId="18834" priority="18835">
      <formula>AND($G48="BENCH",ISBLANK($F48))</formula>
    </cfRule>
    <cfRule type="expression" dxfId="18833" priority="18836">
      <formula>AND($G48="DEADLIFT",ISBLANK($F48))</formula>
    </cfRule>
  </conditionalFormatting>
  <conditionalFormatting sqref="F48">
    <cfRule type="expression" dxfId="18832" priority="18829">
      <formula>$G48="SQUAT"</formula>
    </cfRule>
    <cfRule type="expression" dxfId="18831" priority="18830">
      <formula>$G48="BENCH"</formula>
    </cfRule>
    <cfRule type="expression" dxfId="18830" priority="18831">
      <formula>$G48="DEADLIFT"</formula>
    </cfRule>
    <cfRule type="expression" dxfId="18829" priority="18832">
      <formula>AND($G48="ACC",ISBLANK($F48))</formula>
    </cfRule>
    <cfRule type="expression" dxfId="18828" priority="18833">
      <formula>$G48="ACC"</formula>
    </cfRule>
  </conditionalFormatting>
  <conditionalFormatting sqref="G48:H48">
    <cfRule type="expression" dxfId="18827" priority="18824">
      <formula>$G48="SQUAT"</formula>
    </cfRule>
    <cfRule type="expression" dxfId="18826" priority="18825">
      <formula>$G48="BENCH"</formula>
    </cfRule>
    <cfRule type="expression" dxfId="18825" priority="18826">
      <formula>$G48="DEADLIFT"</formula>
    </cfRule>
    <cfRule type="expression" dxfId="18824" priority="18827">
      <formula>AND($G48="ACC",ISBLANK($F48))</formula>
    </cfRule>
    <cfRule type="expression" dxfId="18823" priority="18828">
      <formula>$G48="ACC"</formula>
    </cfRule>
  </conditionalFormatting>
  <conditionalFormatting sqref="F42:F45">
    <cfRule type="expression" dxfId="18822" priority="18821">
      <formula>AND($G42="SQUAT",ISBLANK($F42))</formula>
    </cfRule>
    <cfRule type="expression" dxfId="18821" priority="18822">
      <formula>AND($G42="BENCH",ISBLANK($F42))</formula>
    </cfRule>
    <cfRule type="expression" dxfId="18820" priority="18823">
      <formula>AND($G42="DEADLIFT",ISBLANK($F42))</formula>
    </cfRule>
  </conditionalFormatting>
  <conditionalFormatting sqref="F42:H45">
    <cfRule type="expression" dxfId="18819" priority="18816">
      <formula>$G42="SQUAT"</formula>
    </cfRule>
    <cfRule type="expression" dxfId="18818" priority="18817">
      <formula>$G42="BENCH"</formula>
    </cfRule>
    <cfRule type="expression" dxfId="18817" priority="18818">
      <formula>$G42="DEADLIFT"</formula>
    </cfRule>
    <cfRule type="expression" dxfId="18816" priority="18819">
      <formula>AND($G42="ACC",ISBLANK($F42))</formula>
    </cfRule>
    <cfRule type="expression" dxfId="18815" priority="18820">
      <formula>$G42="ACC"</formula>
    </cfRule>
  </conditionalFormatting>
  <conditionalFormatting sqref="F41">
    <cfRule type="expression" dxfId="18814" priority="18813">
      <formula>AND($G41="SQUAT",ISBLANK($F41))</formula>
    </cfRule>
    <cfRule type="expression" dxfId="18813" priority="18814">
      <formula>AND($G41="BENCH",ISBLANK($F41))</formula>
    </cfRule>
    <cfRule type="expression" dxfId="18812" priority="18815">
      <formula>AND($G41="DEADLIFT",ISBLANK($F41))</formula>
    </cfRule>
  </conditionalFormatting>
  <conditionalFormatting sqref="F41">
    <cfRule type="expression" dxfId="18811" priority="18808">
      <formula>$G41="SQUAT"</formula>
    </cfRule>
    <cfRule type="expression" dxfId="18810" priority="18809">
      <formula>$G41="BENCH"</formula>
    </cfRule>
    <cfRule type="expression" dxfId="18809" priority="18810">
      <formula>$G41="DEADLIFT"</formula>
    </cfRule>
    <cfRule type="expression" dxfId="18808" priority="18811">
      <formula>AND($G41="ACC",ISBLANK($F41))</formula>
    </cfRule>
    <cfRule type="expression" dxfId="18807" priority="18812">
      <formula>$G41="ACC"</formula>
    </cfRule>
  </conditionalFormatting>
  <conditionalFormatting sqref="G41:H41">
    <cfRule type="expression" dxfId="18806" priority="18803">
      <formula>$G41="SQUAT"</formula>
    </cfRule>
    <cfRule type="expression" dxfId="18805" priority="18804">
      <formula>$G41="BENCH"</formula>
    </cfRule>
    <cfRule type="expression" dxfId="18804" priority="18805">
      <formula>$G41="DEADLIFT"</formula>
    </cfRule>
    <cfRule type="expression" dxfId="18803" priority="18806">
      <formula>AND($G41="ACC",ISBLANK($F41))</formula>
    </cfRule>
    <cfRule type="expression" dxfId="18802" priority="18807">
      <formula>$G41="ACC"</formula>
    </cfRule>
  </conditionalFormatting>
  <conditionalFormatting sqref="F67 F74">
    <cfRule type="expression" dxfId="18801" priority="18800">
      <formula>AND($G67="SQUAT",ISBLANK($F67))</formula>
    </cfRule>
    <cfRule type="expression" dxfId="18800" priority="18801">
      <formula>AND($G67="BENCH",ISBLANK($F67))</formula>
    </cfRule>
    <cfRule type="expression" dxfId="18799" priority="18802">
      <formula>AND($G67="DEADLIFT",ISBLANK($F67))</formula>
    </cfRule>
  </conditionalFormatting>
  <conditionalFormatting sqref="F74:H74 F67:H67">
    <cfRule type="expression" dxfId="18798" priority="18795">
      <formula>$G67="SQUAT"</formula>
    </cfRule>
    <cfRule type="expression" dxfId="18797" priority="18796">
      <formula>$G67="BENCH"</formula>
    </cfRule>
    <cfRule type="expression" dxfId="18796" priority="18797">
      <formula>$G67="DEADLIFT"</formula>
    </cfRule>
    <cfRule type="expression" dxfId="18795" priority="18798">
      <formula>AND($G67="ACC",ISBLANK($F67))</formula>
    </cfRule>
    <cfRule type="expression" dxfId="18794" priority="18799">
      <formula>$G67="ACC"</formula>
    </cfRule>
  </conditionalFormatting>
  <conditionalFormatting sqref="F88">
    <cfRule type="expression" dxfId="18793" priority="18792">
      <formula>AND($G88="SQUAT",ISBLANK($F88))</formula>
    </cfRule>
    <cfRule type="expression" dxfId="18792" priority="18793">
      <formula>AND($G88="BENCH",ISBLANK($F88))</formula>
    </cfRule>
    <cfRule type="expression" dxfId="18791" priority="18794">
      <formula>AND($G88="DEADLIFT",ISBLANK($F88))</formula>
    </cfRule>
  </conditionalFormatting>
  <conditionalFormatting sqref="F88:H88">
    <cfRule type="expression" dxfId="18790" priority="18787">
      <formula>$G88="SQUAT"</formula>
    </cfRule>
    <cfRule type="expression" dxfId="18789" priority="18788">
      <formula>$G88="BENCH"</formula>
    </cfRule>
    <cfRule type="expression" dxfId="18788" priority="18789">
      <formula>$G88="DEADLIFT"</formula>
    </cfRule>
    <cfRule type="expression" dxfId="18787" priority="18790">
      <formula>AND($G88="ACC",ISBLANK($F88))</formula>
    </cfRule>
    <cfRule type="expression" dxfId="18786" priority="18791">
      <formula>$G88="ACC"</formula>
    </cfRule>
  </conditionalFormatting>
  <conditionalFormatting sqref="F70:F73">
    <cfRule type="expression" dxfId="18785" priority="18784">
      <formula>AND($G70="SQUAT",ISBLANK($F70))</formula>
    </cfRule>
    <cfRule type="expression" dxfId="18784" priority="18785">
      <formula>AND($G70="BENCH",ISBLANK($F70))</formula>
    </cfRule>
    <cfRule type="expression" dxfId="18783" priority="18786">
      <formula>AND($G70="DEADLIFT",ISBLANK($F70))</formula>
    </cfRule>
  </conditionalFormatting>
  <conditionalFormatting sqref="F70:H73">
    <cfRule type="expression" dxfId="18782" priority="18779">
      <formula>$G70="SQUAT"</formula>
    </cfRule>
    <cfRule type="expression" dxfId="18781" priority="18780">
      <formula>$G70="BENCH"</formula>
    </cfRule>
    <cfRule type="expression" dxfId="18780" priority="18781">
      <formula>$G70="DEADLIFT"</formula>
    </cfRule>
    <cfRule type="expression" dxfId="18779" priority="18782">
      <formula>AND($G70="ACC",ISBLANK($F70))</formula>
    </cfRule>
    <cfRule type="expression" dxfId="18778" priority="18783">
      <formula>$G70="ACC"</formula>
    </cfRule>
  </conditionalFormatting>
  <conditionalFormatting sqref="F69">
    <cfRule type="expression" dxfId="18777" priority="18776">
      <formula>AND($G69="SQUAT",ISBLANK($F69))</formula>
    </cfRule>
    <cfRule type="expression" dxfId="18776" priority="18777">
      <formula>AND($G69="BENCH",ISBLANK($F69))</formula>
    </cfRule>
    <cfRule type="expression" dxfId="18775" priority="18778">
      <formula>AND($G69="DEADLIFT",ISBLANK($F69))</formula>
    </cfRule>
  </conditionalFormatting>
  <conditionalFormatting sqref="F69">
    <cfRule type="expression" dxfId="18774" priority="18771">
      <formula>$G69="SQUAT"</formula>
    </cfRule>
    <cfRule type="expression" dxfId="18773" priority="18772">
      <formula>$G69="BENCH"</formula>
    </cfRule>
    <cfRule type="expression" dxfId="18772" priority="18773">
      <formula>$G69="DEADLIFT"</formula>
    </cfRule>
    <cfRule type="expression" dxfId="18771" priority="18774">
      <formula>AND($G69="ACC",ISBLANK($F69))</formula>
    </cfRule>
    <cfRule type="expression" dxfId="18770" priority="18775">
      <formula>$G69="ACC"</formula>
    </cfRule>
  </conditionalFormatting>
  <conditionalFormatting sqref="G69:H69">
    <cfRule type="expression" dxfId="18769" priority="18766">
      <formula>$G69="SQUAT"</formula>
    </cfRule>
    <cfRule type="expression" dxfId="18768" priority="18767">
      <formula>$G69="BENCH"</formula>
    </cfRule>
    <cfRule type="expression" dxfId="18767" priority="18768">
      <formula>$G69="DEADLIFT"</formula>
    </cfRule>
    <cfRule type="expression" dxfId="18766" priority="18769">
      <formula>AND($G69="ACC",ISBLANK($F69))</formula>
    </cfRule>
    <cfRule type="expression" dxfId="18765" priority="18770">
      <formula>$G69="ACC"</formula>
    </cfRule>
  </conditionalFormatting>
  <conditionalFormatting sqref="F63:F66">
    <cfRule type="expression" dxfId="18764" priority="18763">
      <formula>AND($G63="SQUAT",ISBLANK($F63))</formula>
    </cfRule>
    <cfRule type="expression" dxfId="18763" priority="18764">
      <formula>AND($G63="BENCH",ISBLANK($F63))</formula>
    </cfRule>
    <cfRule type="expression" dxfId="18762" priority="18765">
      <formula>AND($G63="DEADLIFT",ISBLANK($F63))</formula>
    </cfRule>
  </conditionalFormatting>
  <conditionalFormatting sqref="F63:H66">
    <cfRule type="expression" dxfId="18761" priority="18758">
      <formula>$G63="SQUAT"</formula>
    </cfRule>
    <cfRule type="expression" dxfId="18760" priority="18759">
      <formula>$G63="BENCH"</formula>
    </cfRule>
    <cfRule type="expression" dxfId="18759" priority="18760">
      <formula>$G63="DEADLIFT"</formula>
    </cfRule>
    <cfRule type="expression" dxfId="18758" priority="18761">
      <formula>AND($G63="ACC",ISBLANK($F63))</formula>
    </cfRule>
    <cfRule type="expression" dxfId="18757" priority="18762">
      <formula>$G63="ACC"</formula>
    </cfRule>
  </conditionalFormatting>
  <conditionalFormatting sqref="F62">
    <cfRule type="expression" dxfId="18756" priority="18755">
      <formula>AND($G62="SQUAT",ISBLANK($F62))</formula>
    </cfRule>
    <cfRule type="expression" dxfId="18755" priority="18756">
      <formula>AND($G62="BENCH",ISBLANK($F62))</formula>
    </cfRule>
    <cfRule type="expression" dxfId="18754" priority="18757">
      <formula>AND($G62="DEADLIFT",ISBLANK($F62))</formula>
    </cfRule>
  </conditionalFormatting>
  <conditionalFormatting sqref="F62">
    <cfRule type="expression" dxfId="18753" priority="18750">
      <formula>$G62="SQUAT"</formula>
    </cfRule>
    <cfRule type="expression" dxfId="18752" priority="18751">
      <formula>$G62="BENCH"</formula>
    </cfRule>
    <cfRule type="expression" dxfId="18751" priority="18752">
      <formula>$G62="DEADLIFT"</formula>
    </cfRule>
    <cfRule type="expression" dxfId="18750" priority="18753">
      <formula>AND($G62="ACC",ISBLANK($F62))</formula>
    </cfRule>
    <cfRule type="expression" dxfId="18749" priority="18754">
      <formula>$G62="ACC"</formula>
    </cfRule>
  </conditionalFormatting>
  <conditionalFormatting sqref="G62:H62">
    <cfRule type="expression" dxfId="18748" priority="18745">
      <formula>$G62="SQUAT"</formula>
    </cfRule>
    <cfRule type="expression" dxfId="18747" priority="18746">
      <formula>$G62="BENCH"</formula>
    </cfRule>
    <cfRule type="expression" dxfId="18746" priority="18747">
      <formula>$G62="DEADLIFT"</formula>
    </cfRule>
    <cfRule type="expression" dxfId="18745" priority="18748">
      <formula>AND($G62="ACC",ISBLANK($F62))</formula>
    </cfRule>
    <cfRule type="expression" dxfId="18744" priority="18749">
      <formula>$G62="ACC"</formula>
    </cfRule>
  </conditionalFormatting>
  <conditionalFormatting sqref="F81">
    <cfRule type="expression" dxfId="18743" priority="18742">
      <formula>AND($G81="SQUAT",ISBLANK($F81))</formula>
    </cfRule>
    <cfRule type="expression" dxfId="18742" priority="18743">
      <formula>AND($G81="BENCH",ISBLANK($F81))</formula>
    </cfRule>
    <cfRule type="expression" dxfId="18741" priority="18744">
      <formula>AND($G81="DEADLIFT",ISBLANK($F81))</formula>
    </cfRule>
  </conditionalFormatting>
  <conditionalFormatting sqref="F81:H81">
    <cfRule type="expression" dxfId="18740" priority="18737">
      <formula>$G81="SQUAT"</formula>
    </cfRule>
    <cfRule type="expression" dxfId="18739" priority="18738">
      <formula>$G81="BENCH"</formula>
    </cfRule>
    <cfRule type="expression" dxfId="18738" priority="18739">
      <formula>$G81="DEADLIFT"</formula>
    </cfRule>
    <cfRule type="expression" dxfId="18737" priority="18740">
      <formula>AND($G81="ACC",ISBLANK($F81))</formula>
    </cfRule>
    <cfRule type="expression" dxfId="18736" priority="18741">
      <formula>$G81="ACC"</formula>
    </cfRule>
  </conditionalFormatting>
  <conditionalFormatting sqref="F84:F87">
    <cfRule type="expression" dxfId="18735" priority="18734">
      <formula>AND($G84="SQUAT",ISBLANK($F84))</formula>
    </cfRule>
    <cfRule type="expression" dxfId="18734" priority="18735">
      <formula>AND($G84="BENCH",ISBLANK($F84))</formula>
    </cfRule>
    <cfRule type="expression" dxfId="18733" priority="18736">
      <formula>AND($G84="DEADLIFT",ISBLANK($F84))</formula>
    </cfRule>
  </conditionalFormatting>
  <conditionalFormatting sqref="F84:H87">
    <cfRule type="expression" dxfId="18732" priority="18729">
      <formula>$G84="SQUAT"</formula>
    </cfRule>
    <cfRule type="expression" dxfId="18731" priority="18730">
      <formula>$G84="BENCH"</formula>
    </cfRule>
    <cfRule type="expression" dxfId="18730" priority="18731">
      <formula>$G84="DEADLIFT"</formula>
    </cfRule>
    <cfRule type="expression" dxfId="18729" priority="18732">
      <formula>AND($G84="ACC",ISBLANK($F84))</formula>
    </cfRule>
    <cfRule type="expression" dxfId="18728" priority="18733">
      <formula>$G84="ACC"</formula>
    </cfRule>
  </conditionalFormatting>
  <conditionalFormatting sqref="F83">
    <cfRule type="expression" dxfId="18727" priority="18726">
      <formula>AND($G83="SQUAT",ISBLANK($F83))</formula>
    </cfRule>
    <cfRule type="expression" dxfId="18726" priority="18727">
      <formula>AND($G83="BENCH",ISBLANK($F83))</formula>
    </cfRule>
    <cfRule type="expression" dxfId="18725" priority="18728">
      <formula>AND($G83="DEADLIFT",ISBLANK($F83))</formula>
    </cfRule>
  </conditionalFormatting>
  <conditionalFormatting sqref="F83">
    <cfRule type="expression" dxfId="18724" priority="18721">
      <formula>$G83="SQUAT"</formula>
    </cfRule>
    <cfRule type="expression" dxfId="18723" priority="18722">
      <formula>$G83="BENCH"</formula>
    </cfRule>
    <cfRule type="expression" dxfId="18722" priority="18723">
      <formula>$G83="DEADLIFT"</formula>
    </cfRule>
    <cfRule type="expression" dxfId="18721" priority="18724">
      <formula>AND($G83="ACC",ISBLANK($F83))</formula>
    </cfRule>
    <cfRule type="expression" dxfId="18720" priority="18725">
      <formula>$G83="ACC"</formula>
    </cfRule>
  </conditionalFormatting>
  <conditionalFormatting sqref="G83:H83">
    <cfRule type="expression" dxfId="18719" priority="18716">
      <formula>$G83="SQUAT"</formula>
    </cfRule>
    <cfRule type="expression" dxfId="18718" priority="18717">
      <formula>$G83="BENCH"</formula>
    </cfRule>
    <cfRule type="expression" dxfId="18717" priority="18718">
      <formula>$G83="DEADLIFT"</formula>
    </cfRule>
    <cfRule type="expression" dxfId="18716" priority="18719">
      <formula>AND($G83="ACC",ISBLANK($F83))</formula>
    </cfRule>
    <cfRule type="expression" dxfId="18715" priority="18720">
      <formula>$G83="ACC"</formula>
    </cfRule>
  </conditionalFormatting>
  <conditionalFormatting sqref="F77:F80">
    <cfRule type="expression" dxfId="18714" priority="18713">
      <formula>AND($G77="SQUAT",ISBLANK($F77))</formula>
    </cfRule>
    <cfRule type="expression" dxfId="18713" priority="18714">
      <formula>AND($G77="BENCH",ISBLANK($F77))</formula>
    </cfRule>
    <cfRule type="expression" dxfId="18712" priority="18715">
      <formula>AND($G77="DEADLIFT",ISBLANK($F77))</formula>
    </cfRule>
  </conditionalFormatting>
  <conditionalFormatting sqref="F77:H80">
    <cfRule type="expression" dxfId="18711" priority="18708">
      <formula>$G77="SQUAT"</formula>
    </cfRule>
    <cfRule type="expression" dxfId="18710" priority="18709">
      <formula>$G77="BENCH"</formula>
    </cfRule>
    <cfRule type="expression" dxfId="18709" priority="18710">
      <formula>$G77="DEADLIFT"</formula>
    </cfRule>
    <cfRule type="expression" dxfId="18708" priority="18711">
      <formula>AND($G77="ACC",ISBLANK($F77))</formula>
    </cfRule>
    <cfRule type="expression" dxfId="18707" priority="18712">
      <formula>$G77="ACC"</formula>
    </cfRule>
  </conditionalFormatting>
  <conditionalFormatting sqref="F76">
    <cfRule type="expression" dxfId="18706" priority="18705">
      <formula>AND($G76="SQUAT",ISBLANK($F76))</formula>
    </cfRule>
    <cfRule type="expression" dxfId="18705" priority="18706">
      <formula>AND($G76="BENCH",ISBLANK($F76))</formula>
    </cfRule>
    <cfRule type="expression" dxfId="18704" priority="18707">
      <formula>AND($G76="DEADLIFT",ISBLANK($F76))</formula>
    </cfRule>
  </conditionalFormatting>
  <conditionalFormatting sqref="F76">
    <cfRule type="expression" dxfId="18703" priority="18700">
      <formula>$G76="SQUAT"</formula>
    </cfRule>
    <cfRule type="expression" dxfId="18702" priority="18701">
      <formula>$G76="BENCH"</formula>
    </cfRule>
    <cfRule type="expression" dxfId="18701" priority="18702">
      <formula>$G76="DEADLIFT"</formula>
    </cfRule>
    <cfRule type="expression" dxfId="18700" priority="18703">
      <formula>AND($G76="ACC",ISBLANK($F76))</formula>
    </cfRule>
    <cfRule type="expression" dxfId="18699" priority="18704">
      <formula>$G76="ACC"</formula>
    </cfRule>
  </conditionalFormatting>
  <conditionalFormatting sqref="G76:H76">
    <cfRule type="expression" dxfId="18698" priority="18695">
      <formula>$G76="SQUAT"</formula>
    </cfRule>
    <cfRule type="expression" dxfId="18697" priority="18696">
      <formula>$G76="BENCH"</formula>
    </cfRule>
    <cfRule type="expression" dxfId="18696" priority="18697">
      <formula>$G76="DEADLIFT"</formula>
    </cfRule>
    <cfRule type="expression" dxfId="18695" priority="18698">
      <formula>AND($G76="ACC",ISBLANK($F76))</formula>
    </cfRule>
    <cfRule type="expression" dxfId="18694" priority="18699">
      <formula>$G76="ACC"</formula>
    </cfRule>
  </conditionalFormatting>
  <conditionalFormatting sqref="F95">
    <cfRule type="expression" dxfId="18693" priority="18692">
      <formula>AND($G95="SQUAT",ISBLANK($F95))</formula>
    </cfRule>
    <cfRule type="expression" dxfId="18692" priority="18693">
      <formula>AND($G95="BENCH",ISBLANK($F95))</formula>
    </cfRule>
    <cfRule type="expression" dxfId="18691" priority="18694">
      <formula>AND($G95="DEADLIFT",ISBLANK($F95))</formula>
    </cfRule>
  </conditionalFormatting>
  <conditionalFormatting sqref="F95:H95">
    <cfRule type="expression" dxfId="18690" priority="18687">
      <formula>$G95="SQUAT"</formula>
    </cfRule>
    <cfRule type="expression" dxfId="18689" priority="18688">
      <formula>$G95="BENCH"</formula>
    </cfRule>
    <cfRule type="expression" dxfId="18688" priority="18689">
      <formula>$G95="DEADLIFT"</formula>
    </cfRule>
    <cfRule type="expression" dxfId="18687" priority="18690">
      <formula>AND($G95="ACC",ISBLANK($F95))</formula>
    </cfRule>
    <cfRule type="expression" dxfId="18686" priority="18691">
      <formula>$G95="ACC"</formula>
    </cfRule>
  </conditionalFormatting>
  <conditionalFormatting sqref="F98:F101">
    <cfRule type="expression" dxfId="18685" priority="18684">
      <formula>AND($G98="SQUAT",ISBLANK($F98))</formula>
    </cfRule>
    <cfRule type="expression" dxfId="18684" priority="18685">
      <formula>AND($G98="BENCH",ISBLANK($F98))</formula>
    </cfRule>
    <cfRule type="expression" dxfId="18683" priority="18686">
      <formula>AND($G98="DEADLIFT",ISBLANK($F98))</formula>
    </cfRule>
  </conditionalFormatting>
  <conditionalFormatting sqref="F98:H101">
    <cfRule type="expression" dxfId="18682" priority="18679">
      <formula>$G98="SQUAT"</formula>
    </cfRule>
    <cfRule type="expression" dxfId="18681" priority="18680">
      <formula>$G98="BENCH"</formula>
    </cfRule>
    <cfRule type="expression" dxfId="18680" priority="18681">
      <formula>$G98="DEADLIFT"</formula>
    </cfRule>
    <cfRule type="expression" dxfId="18679" priority="18682">
      <formula>AND($G98="ACC",ISBLANK($F98))</formula>
    </cfRule>
    <cfRule type="expression" dxfId="18678" priority="18683">
      <formula>$G98="ACC"</formula>
    </cfRule>
  </conditionalFormatting>
  <conditionalFormatting sqref="F97">
    <cfRule type="expression" dxfId="18677" priority="18676">
      <formula>AND($G97="SQUAT",ISBLANK($F97))</formula>
    </cfRule>
    <cfRule type="expression" dxfId="18676" priority="18677">
      <formula>AND($G97="BENCH",ISBLANK($F97))</formula>
    </cfRule>
    <cfRule type="expression" dxfId="18675" priority="18678">
      <formula>AND($G97="DEADLIFT",ISBLANK($F97))</formula>
    </cfRule>
  </conditionalFormatting>
  <conditionalFormatting sqref="F97">
    <cfRule type="expression" dxfId="18674" priority="18671">
      <formula>$G97="SQUAT"</formula>
    </cfRule>
    <cfRule type="expression" dxfId="18673" priority="18672">
      <formula>$G97="BENCH"</formula>
    </cfRule>
    <cfRule type="expression" dxfId="18672" priority="18673">
      <formula>$G97="DEADLIFT"</formula>
    </cfRule>
    <cfRule type="expression" dxfId="18671" priority="18674">
      <formula>AND($G97="ACC",ISBLANK($F97))</formula>
    </cfRule>
    <cfRule type="expression" dxfId="18670" priority="18675">
      <formula>$G97="ACC"</formula>
    </cfRule>
  </conditionalFormatting>
  <conditionalFormatting sqref="G97:H97">
    <cfRule type="expression" dxfId="18669" priority="18666">
      <formula>$G97="SQUAT"</formula>
    </cfRule>
    <cfRule type="expression" dxfId="18668" priority="18667">
      <formula>$G97="BENCH"</formula>
    </cfRule>
    <cfRule type="expression" dxfId="18667" priority="18668">
      <formula>$G97="DEADLIFT"</formula>
    </cfRule>
    <cfRule type="expression" dxfId="18666" priority="18669">
      <formula>AND($G97="ACC",ISBLANK($F97))</formula>
    </cfRule>
    <cfRule type="expression" dxfId="18665" priority="18670">
      <formula>$G97="ACC"</formula>
    </cfRule>
  </conditionalFormatting>
  <conditionalFormatting sqref="F91:F94">
    <cfRule type="expression" dxfId="18664" priority="18663">
      <formula>AND($G91="SQUAT",ISBLANK($F91))</formula>
    </cfRule>
    <cfRule type="expression" dxfId="18663" priority="18664">
      <formula>AND($G91="BENCH",ISBLANK($F91))</formula>
    </cfRule>
    <cfRule type="expression" dxfId="18662" priority="18665">
      <formula>AND($G91="DEADLIFT",ISBLANK($F91))</formula>
    </cfRule>
  </conditionalFormatting>
  <conditionalFormatting sqref="F91:H94">
    <cfRule type="expression" dxfId="18661" priority="18658">
      <formula>$G91="SQUAT"</formula>
    </cfRule>
    <cfRule type="expression" dxfId="18660" priority="18659">
      <formula>$G91="BENCH"</formula>
    </cfRule>
    <cfRule type="expression" dxfId="18659" priority="18660">
      <formula>$G91="DEADLIFT"</formula>
    </cfRule>
    <cfRule type="expression" dxfId="18658" priority="18661">
      <formula>AND($G91="ACC",ISBLANK($F91))</formula>
    </cfRule>
    <cfRule type="expression" dxfId="18657" priority="18662">
      <formula>$G91="ACC"</formula>
    </cfRule>
  </conditionalFormatting>
  <conditionalFormatting sqref="F90">
    <cfRule type="expression" dxfId="18656" priority="18655">
      <formula>AND($G90="SQUAT",ISBLANK($F90))</formula>
    </cfRule>
    <cfRule type="expression" dxfId="18655" priority="18656">
      <formula>AND($G90="BENCH",ISBLANK($F90))</formula>
    </cfRule>
    <cfRule type="expression" dxfId="18654" priority="18657">
      <formula>AND($G90="DEADLIFT",ISBLANK($F90))</formula>
    </cfRule>
  </conditionalFormatting>
  <conditionalFormatting sqref="F90">
    <cfRule type="expression" dxfId="18653" priority="18650">
      <formula>$G90="SQUAT"</formula>
    </cfRule>
    <cfRule type="expression" dxfId="18652" priority="18651">
      <formula>$G90="BENCH"</formula>
    </cfRule>
    <cfRule type="expression" dxfId="18651" priority="18652">
      <formula>$G90="DEADLIFT"</formula>
    </cfRule>
    <cfRule type="expression" dxfId="18650" priority="18653">
      <formula>AND($G90="ACC",ISBLANK($F90))</formula>
    </cfRule>
    <cfRule type="expression" dxfId="18649" priority="18654">
      <formula>$G90="ACC"</formula>
    </cfRule>
  </conditionalFormatting>
  <conditionalFormatting sqref="G90:H90">
    <cfRule type="expression" dxfId="18648" priority="18645">
      <formula>$G90="SQUAT"</formula>
    </cfRule>
    <cfRule type="expression" dxfId="18647" priority="18646">
      <formula>$G90="BENCH"</formula>
    </cfRule>
    <cfRule type="expression" dxfId="18646" priority="18647">
      <formula>$G90="DEADLIFT"</formula>
    </cfRule>
    <cfRule type="expression" dxfId="18645" priority="18648">
      <formula>AND($G90="ACC",ISBLANK($F90))</formula>
    </cfRule>
    <cfRule type="expression" dxfId="18644" priority="18649">
      <formula>$G90="ACC"</formula>
    </cfRule>
  </conditionalFormatting>
  <conditionalFormatting sqref="F116 F123">
    <cfRule type="expression" dxfId="18643" priority="18642">
      <formula>AND($G116="SQUAT",ISBLANK($F116))</formula>
    </cfRule>
    <cfRule type="expression" dxfId="18642" priority="18643">
      <formula>AND($G116="BENCH",ISBLANK($F116))</formula>
    </cfRule>
    <cfRule type="expression" dxfId="18641" priority="18644">
      <formula>AND($G116="DEADLIFT",ISBLANK($F116))</formula>
    </cfRule>
  </conditionalFormatting>
  <conditionalFormatting sqref="F123:H123 F116:H116">
    <cfRule type="expression" dxfId="18640" priority="18637">
      <formula>$G116="SQUAT"</formula>
    </cfRule>
    <cfRule type="expression" dxfId="18639" priority="18638">
      <formula>$G116="BENCH"</formula>
    </cfRule>
    <cfRule type="expression" dxfId="18638" priority="18639">
      <formula>$G116="DEADLIFT"</formula>
    </cfRule>
    <cfRule type="expression" dxfId="18637" priority="18640">
      <formula>AND($G116="ACC",ISBLANK($F116))</formula>
    </cfRule>
    <cfRule type="expression" dxfId="18636" priority="18641">
      <formula>$G116="ACC"</formula>
    </cfRule>
  </conditionalFormatting>
  <conditionalFormatting sqref="F137">
    <cfRule type="expression" dxfId="18635" priority="18634">
      <formula>AND($G137="SQUAT",ISBLANK($F137))</formula>
    </cfRule>
    <cfRule type="expression" dxfId="18634" priority="18635">
      <formula>AND($G137="BENCH",ISBLANK($F137))</formula>
    </cfRule>
    <cfRule type="expression" dxfId="18633" priority="18636">
      <formula>AND($G137="DEADLIFT",ISBLANK($F137))</formula>
    </cfRule>
  </conditionalFormatting>
  <conditionalFormatting sqref="F137:H137">
    <cfRule type="expression" dxfId="18632" priority="18629">
      <formula>$G137="SQUAT"</formula>
    </cfRule>
    <cfRule type="expression" dxfId="18631" priority="18630">
      <formula>$G137="BENCH"</formula>
    </cfRule>
    <cfRule type="expression" dxfId="18630" priority="18631">
      <formula>$G137="DEADLIFT"</formula>
    </cfRule>
    <cfRule type="expression" dxfId="18629" priority="18632">
      <formula>AND($G137="ACC",ISBLANK($F137))</formula>
    </cfRule>
    <cfRule type="expression" dxfId="18628" priority="18633">
      <formula>$G137="ACC"</formula>
    </cfRule>
  </conditionalFormatting>
  <conditionalFormatting sqref="F119:F122">
    <cfRule type="expression" dxfId="18627" priority="18626">
      <formula>AND($G119="SQUAT",ISBLANK($F119))</formula>
    </cfRule>
    <cfRule type="expression" dxfId="18626" priority="18627">
      <formula>AND($G119="BENCH",ISBLANK($F119))</formula>
    </cfRule>
    <cfRule type="expression" dxfId="18625" priority="18628">
      <formula>AND($G119="DEADLIFT",ISBLANK($F119))</formula>
    </cfRule>
  </conditionalFormatting>
  <conditionalFormatting sqref="F119:H122">
    <cfRule type="expression" dxfId="18624" priority="18621">
      <formula>$G119="SQUAT"</formula>
    </cfRule>
    <cfRule type="expression" dxfId="18623" priority="18622">
      <formula>$G119="BENCH"</formula>
    </cfRule>
    <cfRule type="expression" dxfId="18622" priority="18623">
      <formula>$G119="DEADLIFT"</formula>
    </cfRule>
    <cfRule type="expression" dxfId="18621" priority="18624">
      <formula>AND($G119="ACC",ISBLANK($F119))</formula>
    </cfRule>
    <cfRule type="expression" dxfId="18620" priority="18625">
      <formula>$G119="ACC"</formula>
    </cfRule>
  </conditionalFormatting>
  <conditionalFormatting sqref="F118">
    <cfRule type="expression" dxfId="18619" priority="18618">
      <formula>AND($G118="SQUAT",ISBLANK($F118))</formula>
    </cfRule>
    <cfRule type="expression" dxfId="18618" priority="18619">
      <formula>AND($G118="BENCH",ISBLANK($F118))</formula>
    </cfRule>
    <cfRule type="expression" dxfId="18617" priority="18620">
      <formula>AND($G118="DEADLIFT",ISBLANK($F118))</formula>
    </cfRule>
  </conditionalFormatting>
  <conditionalFormatting sqref="F118">
    <cfRule type="expression" dxfId="18616" priority="18613">
      <formula>$G118="SQUAT"</formula>
    </cfRule>
    <cfRule type="expression" dxfId="18615" priority="18614">
      <formula>$G118="BENCH"</formula>
    </cfRule>
    <cfRule type="expression" dxfId="18614" priority="18615">
      <formula>$G118="DEADLIFT"</formula>
    </cfRule>
    <cfRule type="expression" dxfId="18613" priority="18616">
      <formula>AND($G118="ACC",ISBLANK($F118))</formula>
    </cfRule>
    <cfRule type="expression" dxfId="18612" priority="18617">
      <formula>$G118="ACC"</formula>
    </cfRule>
  </conditionalFormatting>
  <conditionalFormatting sqref="G118:H118">
    <cfRule type="expression" dxfId="18611" priority="18608">
      <formula>$G118="SQUAT"</formula>
    </cfRule>
    <cfRule type="expression" dxfId="18610" priority="18609">
      <formula>$G118="BENCH"</formula>
    </cfRule>
    <cfRule type="expression" dxfId="18609" priority="18610">
      <formula>$G118="DEADLIFT"</formula>
    </cfRule>
    <cfRule type="expression" dxfId="18608" priority="18611">
      <formula>AND($G118="ACC",ISBLANK($F118))</formula>
    </cfRule>
    <cfRule type="expression" dxfId="18607" priority="18612">
      <formula>$G118="ACC"</formula>
    </cfRule>
  </conditionalFormatting>
  <conditionalFormatting sqref="F112:F115">
    <cfRule type="expression" dxfId="18606" priority="18605">
      <formula>AND($G112="SQUAT",ISBLANK($F112))</formula>
    </cfRule>
    <cfRule type="expression" dxfId="18605" priority="18606">
      <formula>AND($G112="BENCH",ISBLANK($F112))</formula>
    </cfRule>
    <cfRule type="expression" dxfId="18604" priority="18607">
      <formula>AND($G112="DEADLIFT",ISBLANK($F112))</formula>
    </cfRule>
  </conditionalFormatting>
  <conditionalFormatting sqref="F112:H115">
    <cfRule type="expression" dxfId="18603" priority="18600">
      <formula>$G112="SQUAT"</formula>
    </cfRule>
    <cfRule type="expression" dxfId="18602" priority="18601">
      <formula>$G112="BENCH"</formula>
    </cfRule>
    <cfRule type="expression" dxfId="18601" priority="18602">
      <formula>$G112="DEADLIFT"</formula>
    </cfRule>
    <cfRule type="expression" dxfId="18600" priority="18603">
      <formula>AND($G112="ACC",ISBLANK($F112))</formula>
    </cfRule>
    <cfRule type="expression" dxfId="18599" priority="18604">
      <formula>$G112="ACC"</formula>
    </cfRule>
  </conditionalFormatting>
  <conditionalFormatting sqref="F111">
    <cfRule type="expression" dxfId="18598" priority="18597">
      <formula>AND($G111="SQUAT",ISBLANK($F111))</formula>
    </cfRule>
    <cfRule type="expression" dxfId="18597" priority="18598">
      <formula>AND($G111="BENCH",ISBLANK($F111))</formula>
    </cfRule>
    <cfRule type="expression" dxfId="18596" priority="18599">
      <formula>AND($G111="DEADLIFT",ISBLANK($F111))</formula>
    </cfRule>
  </conditionalFormatting>
  <conditionalFormatting sqref="F111">
    <cfRule type="expression" dxfId="18595" priority="18592">
      <formula>$G111="SQUAT"</formula>
    </cfRule>
    <cfRule type="expression" dxfId="18594" priority="18593">
      <formula>$G111="BENCH"</formula>
    </cfRule>
    <cfRule type="expression" dxfId="18593" priority="18594">
      <formula>$G111="DEADLIFT"</formula>
    </cfRule>
    <cfRule type="expression" dxfId="18592" priority="18595">
      <formula>AND($G111="ACC",ISBLANK($F111))</formula>
    </cfRule>
    <cfRule type="expression" dxfId="18591" priority="18596">
      <formula>$G111="ACC"</formula>
    </cfRule>
  </conditionalFormatting>
  <conditionalFormatting sqref="G111:H111">
    <cfRule type="expression" dxfId="18590" priority="18587">
      <formula>$G111="SQUAT"</formula>
    </cfRule>
    <cfRule type="expression" dxfId="18589" priority="18588">
      <formula>$G111="BENCH"</formula>
    </cfRule>
    <cfRule type="expression" dxfId="18588" priority="18589">
      <formula>$G111="DEADLIFT"</formula>
    </cfRule>
    <cfRule type="expression" dxfId="18587" priority="18590">
      <formula>AND($G111="ACC",ISBLANK($F111))</formula>
    </cfRule>
    <cfRule type="expression" dxfId="18586" priority="18591">
      <formula>$G111="ACC"</formula>
    </cfRule>
  </conditionalFormatting>
  <conditionalFormatting sqref="F130">
    <cfRule type="expression" dxfId="18585" priority="18584">
      <formula>AND($G130="SQUAT",ISBLANK($F130))</formula>
    </cfRule>
    <cfRule type="expression" dxfId="18584" priority="18585">
      <formula>AND($G130="BENCH",ISBLANK($F130))</formula>
    </cfRule>
    <cfRule type="expression" dxfId="18583" priority="18586">
      <formula>AND($G130="DEADLIFT",ISBLANK($F130))</formula>
    </cfRule>
  </conditionalFormatting>
  <conditionalFormatting sqref="F130:H130">
    <cfRule type="expression" dxfId="18582" priority="18579">
      <formula>$G130="SQUAT"</formula>
    </cfRule>
    <cfRule type="expression" dxfId="18581" priority="18580">
      <formula>$G130="BENCH"</formula>
    </cfRule>
    <cfRule type="expression" dxfId="18580" priority="18581">
      <formula>$G130="DEADLIFT"</formula>
    </cfRule>
    <cfRule type="expression" dxfId="18579" priority="18582">
      <formula>AND($G130="ACC",ISBLANK($F130))</formula>
    </cfRule>
    <cfRule type="expression" dxfId="18578" priority="18583">
      <formula>$G130="ACC"</formula>
    </cfRule>
  </conditionalFormatting>
  <conditionalFormatting sqref="F133:F136">
    <cfRule type="expression" dxfId="18577" priority="18576">
      <formula>AND($G133="SQUAT",ISBLANK($F133))</formula>
    </cfRule>
    <cfRule type="expression" dxfId="18576" priority="18577">
      <formula>AND($G133="BENCH",ISBLANK($F133))</formula>
    </cfRule>
    <cfRule type="expression" dxfId="18575" priority="18578">
      <formula>AND($G133="DEADLIFT",ISBLANK($F133))</formula>
    </cfRule>
  </conditionalFormatting>
  <conditionalFormatting sqref="F133:H136">
    <cfRule type="expression" dxfId="18574" priority="18571">
      <formula>$G133="SQUAT"</formula>
    </cfRule>
    <cfRule type="expression" dxfId="18573" priority="18572">
      <formula>$G133="BENCH"</formula>
    </cfRule>
    <cfRule type="expression" dxfId="18572" priority="18573">
      <formula>$G133="DEADLIFT"</formula>
    </cfRule>
    <cfRule type="expression" dxfId="18571" priority="18574">
      <formula>AND($G133="ACC",ISBLANK($F133))</formula>
    </cfRule>
    <cfRule type="expression" dxfId="18570" priority="18575">
      <formula>$G133="ACC"</formula>
    </cfRule>
  </conditionalFormatting>
  <conditionalFormatting sqref="F132">
    <cfRule type="expression" dxfId="18569" priority="18568">
      <formula>AND($G132="SQUAT",ISBLANK($F132))</formula>
    </cfRule>
    <cfRule type="expression" dxfId="18568" priority="18569">
      <formula>AND($G132="BENCH",ISBLANK($F132))</formula>
    </cfRule>
    <cfRule type="expression" dxfId="18567" priority="18570">
      <formula>AND($G132="DEADLIFT",ISBLANK($F132))</formula>
    </cfRule>
  </conditionalFormatting>
  <conditionalFormatting sqref="F132">
    <cfRule type="expression" dxfId="18566" priority="18563">
      <formula>$G132="SQUAT"</formula>
    </cfRule>
    <cfRule type="expression" dxfId="18565" priority="18564">
      <formula>$G132="BENCH"</formula>
    </cfRule>
    <cfRule type="expression" dxfId="18564" priority="18565">
      <formula>$G132="DEADLIFT"</formula>
    </cfRule>
    <cfRule type="expression" dxfId="18563" priority="18566">
      <formula>AND($G132="ACC",ISBLANK($F132))</formula>
    </cfRule>
    <cfRule type="expression" dxfId="18562" priority="18567">
      <formula>$G132="ACC"</formula>
    </cfRule>
  </conditionalFormatting>
  <conditionalFormatting sqref="G132:H132">
    <cfRule type="expression" dxfId="18561" priority="18558">
      <formula>$G132="SQUAT"</formula>
    </cfRule>
    <cfRule type="expression" dxfId="18560" priority="18559">
      <formula>$G132="BENCH"</formula>
    </cfRule>
    <cfRule type="expression" dxfId="18559" priority="18560">
      <formula>$G132="DEADLIFT"</formula>
    </cfRule>
    <cfRule type="expression" dxfId="18558" priority="18561">
      <formula>AND($G132="ACC",ISBLANK($F132))</formula>
    </cfRule>
    <cfRule type="expression" dxfId="18557" priority="18562">
      <formula>$G132="ACC"</formula>
    </cfRule>
  </conditionalFormatting>
  <conditionalFormatting sqref="F126:F129">
    <cfRule type="expression" dxfId="18556" priority="18555">
      <formula>AND($G126="SQUAT",ISBLANK($F126))</formula>
    </cfRule>
    <cfRule type="expression" dxfId="18555" priority="18556">
      <formula>AND($G126="BENCH",ISBLANK($F126))</formula>
    </cfRule>
    <cfRule type="expression" dxfId="18554" priority="18557">
      <formula>AND($G126="DEADLIFT",ISBLANK($F126))</formula>
    </cfRule>
  </conditionalFormatting>
  <conditionalFormatting sqref="F126:H129">
    <cfRule type="expression" dxfId="18553" priority="18550">
      <formula>$G126="SQUAT"</formula>
    </cfRule>
    <cfRule type="expression" dxfId="18552" priority="18551">
      <formula>$G126="BENCH"</formula>
    </cfRule>
    <cfRule type="expression" dxfId="18551" priority="18552">
      <formula>$G126="DEADLIFT"</formula>
    </cfRule>
    <cfRule type="expression" dxfId="18550" priority="18553">
      <formula>AND($G126="ACC",ISBLANK($F126))</formula>
    </cfRule>
    <cfRule type="expression" dxfId="18549" priority="18554">
      <formula>$G126="ACC"</formula>
    </cfRule>
  </conditionalFormatting>
  <conditionalFormatting sqref="F125">
    <cfRule type="expression" dxfId="18548" priority="18547">
      <formula>AND($G125="SQUAT",ISBLANK($F125))</formula>
    </cfRule>
    <cfRule type="expression" dxfId="18547" priority="18548">
      <formula>AND($G125="BENCH",ISBLANK($F125))</formula>
    </cfRule>
    <cfRule type="expression" dxfId="18546" priority="18549">
      <formula>AND($G125="DEADLIFT",ISBLANK($F125))</formula>
    </cfRule>
  </conditionalFormatting>
  <conditionalFormatting sqref="F125">
    <cfRule type="expression" dxfId="18545" priority="18542">
      <formula>$G125="SQUAT"</formula>
    </cfRule>
    <cfRule type="expression" dxfId="18544" priority="18543">
      <formula>$G125="BENCH"</formula>
    </cfRule>
    <cfRule type="expression" dxfId="18543" priority="18544">
      <formula>$G125="DEADLIFT"</formula>
    </cfRule>
    <cfRule type="expression" dxfId="18542" priority="18545">
      <formula>AND($G125="ACC",ISBLANK($F125))</formula>
    </cfRule>
    <cfRule type="expression" dxfId="18541" priority="18546">
      <formula>$G125="ACC"</formula>
    </cfRule>
  </conditionalFormatting>
  <conditionalFormatting sqref="G125:H125">
    <cfRule type="expression" dxfId="18540" priority="18537">
      <formula>$G125="SQUAT"</formula>
    </cfRule>
    <cfRule type="expression" dxfId="18539" priority="18538">
      <formula>$G125="BENCH"</formula>
    </cfRule>
    <cfRule type="expression" dxfId="18538" priority="18539">
      <formula>$G125="DEADLIFT"</formula>
    </cfRule>
    <cfRule type="expression" dxfId="18537" priority="18540">
      <formula>AND($G125="ACC",ISBLANK($F125))</formula>
    </cfRule>
    <cfRule type="expression" dxfId="18536" priority="18541">
      <formula>$G125="ACC"</formula>
    </cfRule>
  </conditionalFormatting>
  <conditionalFormatting sqref="F144">
    <cfRule type="expression" dxfId="18535" priority="18534">
      <formula>AND($G144="SQUAT",ISBLANK($F144))</formula>
    </cfRule>
    <cfRule type="expression" dxfId="18534" priority="18535">
      <formula>AND($G144="BENCH",ISBLANK($F144))</formula>
    </cfRule>
    <cfRule type="expression" dxfId="18533" priority="18536">
      <formula>AND($G144="DEADLIFT",ISBLANK($F144))</formula>
    </cfRule>
  </conditionalFormatting>
  <conditionalFormatting sqref="F144:H144">
    <cfRule type="expression" dxfId="18532" priority="18529">
      <formula>$G144="SQUAT"</formula>
    </cfRule>
    <cfRule type="expression" dxfId="18531" priority="18530">
      <formula>$G144="BENCH"</formula>
    </cfRule>
    <cfRule type="expression" dxfId="18530" priority="18531">
      <formula>$G144="DEADLIFT"</formula>
    </cfRule>
    <cfRule type="expression" dxfId="18529" priority="18532">
      <formula>AND($G144="ACC",ISBLANK($F144))</formula>
    </cfRule>
    <cfRule type="expression" dxfId="18528" priority="18533">
      <formula>$G144="ACC"</formula>
    </cfRule>
  </conditionalFormatting>
  <conditionalFormatting sqref="F147:F150">
    <cfRule type="expression" dxfId="18527" priority="18526">
      <formula>AND($G147="SQUAT",ISBLANK($F147))</formula>
    </cfRule>
    <cfRule type="expression" dxfId="18526" priority="18527">
      <formula>AND($G147="BENCH",ISBLANK($F147))</formula>
    </cfRule>
    <cfRule type="expression" dxfId="18525" priority="18528">
      <formula>AND($G147="DEADLIFT",ISBLANK($F147))</formula>
    </cfRule>
  </conditionalFormatting>
  <conditionalFormatting sqref="F147:H150">
    <cfRule type="expression" dxfId="18524" priority="18521">
      <formula>$G147="SQUAT"</formula>
    </cfRule>
    <cfRule type="expression" dxfId="18523" priority="18522">
      <formula>$G147="BENCH"</formula>
    </cfRule>
    <cfRule type="expression" dxfId="18522" priority="18523">
      <formula>$G147="DEADLIFT"</formula>
    </cfRule>
    <cfRule type="expression" dxfId="18521" priority="18524">
      <formula>AND($G147="ACC",ISBLANK($F147))</formula>
    </cfRule>
    <cfRule type="expression" dxfId="18520" priority="18525">
      <formula>$G147="ACC"</formula>
    </cfRule>
  </conditionalFormatting>
  <conditionalFormatting sqref="F146">
    <cfRule type="expression" dxfId="18519" priority="18518">
      <formula>AND($G146="SQUAT",ISBLANK($F146))</formula>
    </cfRule>
    <cfRule type="expression" dxfId="18518" priority="18519">
      <formula>AND($G146="BENCH",ISBLANK($F146))</formula>
    </cfRule>
    <cfRule type="expression" dxfId="18517" priority="18520">
      <formula>AND($G146="DEADLIFT",ISBLANK($F146))</formula>
    </cfRule>
  </conditionalFormatting>
  <conditionalFormatting sqref="F146">
    <cfRule type="expression" dxfId="18516" priority="18513">
      <formula>$G146="SQUAT"</formula>
    </cfRule>
    <cfRule type="expression" dxfId="18515" priority="18514">
      <formula>$G146="BENCH"</formula>
    </cfRule>
    <cfRule type="expression" dxfId="18514" priority="18515">
      <formula>$G146="DEADLIFT"</formula>
    </cfRule>
    <cfRule type="expression" dxfId="18513" priority="18516">
      <formula>AND($G146="ACC",ISBLANK($F146))</formula>
    </cfRule>
    <cfRule type="expression" dxfId="18512" priority="18517">
      <formula>$G146="ACC"</formula>
    </cfRule>
  </conditionalFormatting>
  <conditionalFormatting sqref="G146:H146">
    <cfRule type="expression" dxfId="18511" priority="18508">
      <formula>$G146="SQUAT"</formula>
    </cfRule>
    <cfRule type="expression" dxfId="18510" priority="18509">
      <formula>$G146="BENCH"</formula>
    </cfRule>
    <cfRule type="expression" dxfId="18509" priority="18510">
      <formula>$G146="DEADLIFT"</formula>
    </cfRule>
    <cfRule type="expression" dxfId="18508" priority="18511">
      <formula>AND($G146="ACC",ISBLANK($F146))</formula>
    </cfRule>
    <cfRule type="expression" dxfId="18507" priority="18512">
      <formula>$G146="ACC"</formula>
    </cfRule>
  </conditionalFormatting>
  <conditionalFormatting sqref="F140:F143">
    <cfRule type="expression" dxfId="18506" priority="18505">
      <formula>AND($G140="SQUAT",ISBLANK($F140))</formula>
    </cfRule>
    <cfRule type="expression" dxfId="18505" priority="18506">
      <formula>AND($G140="BENCH",ISBLANK($F140))</formula>
    </cfRule>
    <cfRule type="expression" dxfId="18504" priority="18507">
      <formula>AND($G140="DEADLIFT",ISBLANK($F140))</formula>
    </cfRule>
  </conditionalFormatting>
  <conditionalFormatting sqref="F140:H143">
    <cfRule type="expression" dxfId="18503" priority="18500">
      <formula>$G140="SQUAT"</formula>
    </cfRule>
    <cfRule type="expression" dxfId="18502" priority="18501">
      <formula>$G140="BENCH"</formula>
    </cfRule>
    <cfRule type="expression" dxfId="18501" priority="18502">
      <formula>$G140="DEADLIFT"</formula>
    </cfRule>
    <cfRule type="expression" dxfId="18500" priority="18503">
      <formula>AND($G140="ACC",ISBLANK($F140))</formula>
    </cfRule>
    <cfRule type="expression" dxfId="18499" priority="18504">
      <formula>$G140="ACC"</formula>
    </cfRule>
  </conditionalFormatting>
  <conditionalFormatting sqref="F139">
    <cfRule type="expression" dxfId="18498" priority="18497">
      <formula>AND($G139="SQUAT",ISBLANK($F139))</formula>
    </cfRule>
    <cfRule type="expression" dxfId="18497" priority="18498">
      <formula>AND($G139="BENCH",ISBLANK($F139))</formula>
    </cfRule>
    <cfRule type="expression" dxfId="18496" priority="18499">
      <formula>AND($G139="DEADLIFT",ISBLANK($F139))</formula>
    </cfRule>
  </conditionalFormatting>
  <conditionalFormatting sqref="F139">
    <cfRule type="expression" dxfId="18495" priority="18492">
      <formula>$G139="SQUAT"</formula>
    </cfRule>
    <cfRule type="expression" dxfId="18494" priority="18493">
      <formula>$G139="BENCH"</formula>
    </cfRule>
    <cfRule type="expression" dxfId="18493" priority="18494">
      <formula>$G139="DEADLIFT"</formula>
    </cfRule>
    <cfRule type="expression" dxfId="18492" priority="18495">
      <formula>AND($G139="ACC",ISBLANK($F139))</formula>
    </cfRule>
    <cfRule type="expression" dxfId="18491" priority="18496">
      <formula>$G139="ACC"</formula>
    </cfRule>
  </conditionalFormatting>
  <conditionalFormatting sqref="G139:H139">
    <cfRule type="expression" dxfId="18490" priority="18487">
      <formula>$G139="SQUAT"</formula>
    </cfRule>
    <cfRule type="expression" dxfId="18489" priority="18488">
      <formula>$G139="BENCH"</formula>
    </cfRule>
    <cfRule type="expression" dxfId="18488" priority="18489">
      <formula>$G139="DEADLIFT"</formula>
    </cfRule>
    <cfRule type="expression" dxfId="18487" priority="18490">
      <formula>AND($G139="ACC",ISBLANK($F139))</formula>
    </cfRule>
    <cfRule type="expression" dxfId="18486" priority="18491">
      <formula>$G139="ACC"</formula>
    </cfRule>
  </conditionalFormatting>
  <conditionalFormatting sqref="F165 F172">
    <cfRule type="expression" dxfId="18485" priority="18484">
      <formula>AND($G165="SQUAT",ISBLANK($F165))</formula>
    </cfRule>
    <cfRule type="expression" dxfId="18484" priority="18485">
      <formula>AND($G165="BENCH",ISBLANK($F165))</formula>
    </cfRule>
    <cfRule type="expression" dxfId="18483" priority="18486">
      <formula>AND($G165="DEADLIFT",ISBLANK($F165))</formula>
    </cfRule>
  </conditionalFormatting>
  <conditionalFormatting sqref="F172:H172 F165:H165">
    <cfRule type="expression" dxfId="18482" priority="18479">
      <formula>$G165="SQUAT"</formula>
    </cfRule>
    <cfRule type="expression" dxfId="18481" priority="18480">
      <formula>$G165="BENCH"</formula>
    </cfRule>
    <cfRule type="expression" dxfId="18480" priority="18481">
      <formula>$G165="DEADLIFT"</formula>
    </cfRule>
    <cfRule type="expression" dxfId="18479" priority="18482">
      <formula>AND($G165="ACC",ISBLANK($F165))</formula>
    </cfRule>
    <cfRule type="expression" dxfId="18478" priority="18483">
      <formula>$G165="ACC"</formula>
    </cfRule>
  </conditionalFormatting>
  <conditionalFormatting sqref="F186">
    <cfRule type="expression" dxfId="18477" priority="18476">
      <formula>AND($G186="SQUAT",ISBLANK($F186))</formula>
    </cfRule>
    <cfRule type="expression" dxfId="18476" priority="18477">
      <formula>AND($G186="BENCH",ISBLANK($F186))</formula>
    </cfRule>
    <cfRule type="expression" dxfId="18475" priority="18478">
      <formula>AND($G186="DEADLIFT",ISBLANK($F186))</formula>
    </cfRule>
  </conditionalFormatting>
  <conditionalFormatting sqref="F186:H186">
    <cfRule type="expression" dxfId="18474" priority="18471">
      <formula>$G186="SQUAT"</formula>
    </cfRule>
    <cfRule type="expression" dxfId="18473" priority="18472">
      <formula>$G186="BENCH"</formula>
    </cfRule>
    <cfRule type="expression" dxfId="18472" priority="18473">
      <formula>$G186="DEADLIFT"</formula>
    </cfRule>
    <cfRule type="expression" dxfId="18471" priority="18474">
      <formula>AND($G186="ACC",ISBLANK($F186))</formula>
    </cfRule>
    <cfRule type="expression" dxfId="18470" priority="18475">
      <formula>$G186="ACC"</formula>
    </cfRule>
  </conditionalFormatting>
  <conditionalFormatting sqref="F168:F171">
    <cfRule type="expression" dxfId="18469" priority="18468">
      <formula>AND($G168="SQUAT",ISBLANK($F168))</formula>
    </cfRule>
    <cfRule type="expression" dxfId="18468" priority="18469">
      <formula>AND($G168="BENCH",ISBLANK($F168))</formula>
    </cfRule>
    <cfRule type="expression" dxfId="18467" priority="18470">
      <formula>AND($G168="DEADLIFT",ISBLANK($F168))</formula>
    </cfRule>
  </conditionalFormatting>
  <conditionalFormatting sqref="F168:H171">
    <cfRule type="expression" dxfId="18466" priority="18463">
      <formula>$G168="SQUAT"</formula>
    </cfRule>
    <cfRule type="expression" dxfId="18465" priority="18464">
      <formula>$G168="BENCH"</formula>
    </cfRule>
    <cfRule type="expression" dxfId="18464" priority="18465">
      <formula>$G168="DEADLIFT"</formula>
    </cfRule>
    <cfRule type="expression" dxfId="18463" priority="18466">
      <formula>AND($G168="ACC",ISBLANK($F168))</formula>
    </cfRule>
    <cfRule type="expression" dxfId="18462" priority="18467">
      <formula>$G168="ACC"</formula>
    </cfRule>
  </conditionalFormatting>
  <conditionalFormatting sqref="F167">
    <cfRule type="expression" dxfId="18461" priority="18460">
      <formula>AND($G167="SQUAT",ISBLANK($F167))</formula>
    </cfRule>
    <cfRule type="expression" dxfId="18460" priority="18461">
      <formula>AND($G167="BENCH",ISBLANK($F167))</formula>
    </cfRule>
    <cfRule type="expression" dxfId="18459" priority="18462">
      <formula>AND($G167="DEADLIFT",ISBLANK($F167))</formula>
    </cfRule>
  </conditionalFormatting>
  <conditionalFormatting sqref="F167">
    <cfRule type="expression" dxfId="18458" priority="18455">
      <formula>$G167="SQUAT"</formula>
    </cfRule>
    <cfRule type="expression" dxfId="18457" priority="18456">
      <formula>$G167="BENCH"</formula>
    </cfRule>
    <cfRule type="expression" dxfId="18456" priority="18457">
      <formula>$G167="DEADLIFT"</formula>
    </cfRule>
    <cfRule type="expression" dxfId="18455" priority="18458">
      <formula>AND($G167="ACC",ISBLANK($F167))</formula>
    </cfRule>
    <cfRule type="expression" dxfId="18454" priority="18459">
      <formula>$G167="ACC"</formula>
    </cfRule>
  </conditionalFormatting>
  <conditionalFormatting sqref="G167:H167">
    <cfRule type="expression" dxfId="18453" priority="18450">
      <formula>$G167="SQUAT"</formula>
    </cfRule>
    <cfRule type="expression" dxfId="18452" priority="18451">
      <formula>$G167="BENCH"</formula>
    </cfRule>
    <cfRule type="expression" dxfId="18451" priority="18452">
      <formula>$G167="DEADLIFT"</formula>
    </cfRule>
    <cfRule type="expression" dxfId="18450" priority="18453">
      <formula>AND($G167="ACC",ISBLANK($F167))</formula>
    </cfRule>
    <cfRule type="expression" dxfId="18449" priority="18454">
      <formula>$G167="ACC"</formula>
    </cfRule>
  </conditionalFormatting>
  <conditionalFormatting sqref="F161:F164">
    <cfRule type="expression" dxfId="18448" priority="18447">
      <formula>AND($G161="SQUAT",ISBLANK($F161))</formula>
    </cfRule>
    <cfRule type="expression" dxfId="18447" priority="18448">
      <formula>AND($G161="BENCH",ISBLANK($F161))</formula>
    </cfRule>
    <cfRule type="expression" dxfId="18446" priority="18449">
      <formula>AND($G161="DEADLIFT",ISBLANK($F161))</formula>
    </cfRule>
  </conditionalFormatting>
  <conditionalFormatting sqref="F161:H164">
    <cfRule type="expression" dxfId="18445" priority="18442">
      <formula>$G161="SQUAT"</formula>
    </cfRule>
    <cfRule type="expression" dxfId="18444" priority="18443">
      <formula>$G161="BENCH"</formula>
    </cfRule>
    <cfRule type="expression" dxfId="18443" priority="18444">
      <formula>$G161="DEADLIFT"</formula>
    </cfRule>
    <cfRule type="expression" dxfId="18442" priority="18445">
      <formula>AND($G161="ACC",ISBLANK($F161))</formula>
    </cfRule>
    <cfRule type="expression" dxfId="18441" priority="18446">
      <formula>$G161="ACC"</formula>
    </cfRule>
  </conditionalFormatting>
  <conditionalFormatting sqref="F160">
    <cfRule type="expression" dxfId="18440" priority="18439">
      <formula>AND($G160="SQUAT",ISBLANK($F160))</formula>
    </cfRule>
    <cfRule type="expression" dxfId="18439" priority="18440">
      <formula>AND($G160="BENCH",ISBLANK($F160))</formula>
    </cfRule>
    <cfRule type="expression" dxfId="18438" priority="18441">
      <formula>AND($G160="DEADLIFT",ISBLANK($F160))</formula>
    </cfRule>
  </conditionalFormatting>
  <conditionalFormatting sqref="F160">
    <cfRule type="expression" dxfId="18437" priority="18434">
      <formula>$G160="SQUAT"</formula>
    </cfRule>
    <cfRule type="expression" dxfId="18436" priority="18435">
      <formula>$G160="BENCH"</formula>
    </cfRule>
    <cfRule type="expression" dxfId="18435" priority="18436">
      <formula>$G160="DEADLIFT"</formula>
    </cfRule>
    <cfRule type="expression" dxfId="18434" priority="18437">
      <formula>AND($G160="ACC",ISBLANK($F160))</formula>
    </cfRule>
    <cfRule type="expression" dxfId="18433" priority="18438">
      <formula>$G160="ACC"</formula>
    </cfRule>
  </conditionalFormatting>
  <conditionalFormatting sqref="G160:H160">
    <cfRule type="expression" dxfId="18432" priority="18429">
      <formula>$G160="SQUAT"</formula>
    </cfRule>
    <cfRule type="expression" dxfId="18431" priority="18430">
      <formula>$G160="BENCH"</formula>
    </cfRule>
    <cfRule type="expression" dxfId="18430" priority="18431">
      <formula>$G160="DEADLIFT"</formula>
    </cfRule>
    <cfRule type="expression" dxfId="18429" priority="18432">
      <formula>AND($G160="ACC",ISBLANK($F160))</formula>
    </cfRule>
    <cfRule type="expression" dxfId="18428" priority="18433">
      <formula>$G160="ACC"</formula>
    </cfRule>
  </conditionalFormatting>
  <conditionalFormatting sqref="F179">
    <cfRule type="expression" dxfId="18427" priority="18426">
      <formula>AND($G179="SQUAT",ISBLANK($F179))</formula>
    </cfRule>
    <cfRule type="expression" dxfId="18426" priority="18427">
      <formula>AND($G179="BENCH",ISBLANK($F179))</formula>
    </cfRule>
    <cfRule type="expression" dxfId="18425" priority="18428">
      <formula>AND($G179="DEADLIFT",ISBLANK($F179))</formula>
    </cfRule>
  </conditionalFormatting>
  <conditionalFormatting sqref="F179:H179">
    <cfRule type="expression" dxfId="18424" priority="18421">
      <formula>$G179="SQUAT"</formula>
    </cfRule>
    <cfRule type="expression" dxfId="18423" priority="18422">
      <formula>$G179="BENCH"</formula>
    </cfRule>
    <cfRule type="expression" dxfId="18422" priority="18423">
      <formula>$G179="DEADLIFT"</formula>
    </cfRule>
    <cfRule type="expression" dxfId="18421" priority="18424">
      <formula>AND($G179="ACC",ISBLANK($F179))</formula>
    </cfRule>
    <cfRule type="expression" dxfId="18420" priority="18425">
      <formula>$G179="ACC"</formula>
    </cfRule>
  </conditionalFormatting>
  <conditionalFormatting sqref="F182:F185">
    <cfRule type="expression" dxfId="18419" priority="18418">
      <formula>AND($G182="SQUAT",ISBLANK($F182))</formula>
    </cfRule>
    <cfRule type="expression" dxfId="18418" priority="18419">
      <formula>AND($G182="BENCH",ISBLANK($F182))</formula>
    </cfRule>
    <cfRule type="expression" dxfId="18417" priority="18420">
      <formula>AND($G182="DEADLIFT",ISBLANK($F182))</formula>
    </cfRule>
  </conditionalFormatting>
  <conditionalFormatting sqref="F182:H185">
    <cfRule type="expression" dxfId="18416" priority="18413">
      <formula>$G182="SQUAT"</formula>
    </cfRule>
    <cfRule type="expression" dxfId="18415" priority="18414">
      <formula>$G182="BENCH"</formula>
    </cfRule>
    <cfRule type="expression" dxfId="18414" priority="18415">
      <formula>$G182="DEADLIFT"</formula>
    </cfRule>
    <cfRule type="expression" dxfId="18413" priority="18416">
      <formula>AND($G182="ACC",ISBLANK($F182))</formula>
    </cfRule>
    <cfRule type="expression" dxfId="18412" priority="18417">
      <formula>$G182="ACC"</formula>
    </cfRule>
  </conditionalFormatting>
  <conditionalFormatting sqref="F181">
    <cfRule type="expression" dxfId="18411" priority="18410">
      <formula>AND($G181="SQUAT",ISBLANK($F181))</formula>
    </cfRule>
    <cfRule type="expression" dxfId="18410" priority="18411">
      <formula>AND($G181="BENCH",ISBLANK($F181))</formula>
    </cfRule>
    <cfRule type="expression" dxfId="18409" priority="18412">
      <formula>AND($G181="DEADLIFT",ISBLANK($F181))</formula>
    </cfRule>
  </conditionalFormatting>
  <conditionalFormatting sqref="F181">
    <cfRule type="expression" dxfId="18408" priority="18405">
      <formula>$G181="SQUAT"</formula>
    </cfRule>
    <cfRule type="expression" dxfId="18407" priority="18406">
      <formula>$G181="BENCH"</formula>
    </cfRule>
    <cfRule type="expression" dxfId="18406" priority="18407">
      <formula>$G181="DEADLIFT"</formula>
    </cfRule>
    <cfRule type="expression" dxfId="18405" priority="18408">
      <formula>AND($G181="ACC",ISBLANK($F181))</formula>
    </cfRule>
    <cfRule type="expression" dxfId="18404" priority="18409">
      <formula>$G181="ACC"</formula>
    </cfRule>
  </conditionalFormatting>
  <conditionalFormatting sqref="G181:H181">
    <cfRule type="expression" dxfId="18403" priority="18400">
      <formula>$G181="SQUAT"</formula>
    </cfRule>
    <cfRule type="expression" dxfId="18402" priority="18401">
      <formula>$G181="BENCH"</formula>
    </cfRule>
    <cfRule type="expression" dxfId="18401" priority="18402">
      <formula>$G181="DEADLIFT"</formula>
    </cfRule>
    <cfRule type="expression" dxfId="18400" priority="18403">
      <formula>AND($G181="ACC",ISBLANK($F181))</formula>
    </cfRule>
    <cfRule type="expression" dxfId="18399" priority="18404">
      <formula>$G181="ACC"</formula>
    </cfRule>
  </conditionalFormatting>
  <conditionalFormatting sqref="F175:F178">
    <cfRule type="expression" dxfId="18398" priority="18397">
      <formula>AND($G175="SQUAT",ISBLANK($F175))</formula>
    </cfRule>
    <cfRule type="expression" dxfId="18397" priority="18398">
      <formula>AND($G175="BENCH",ISBLANK($F175))</formula>
    </cfRule>
    <cfRule type="expression" dxfId="18396" priority="18399">
      <formula>AND($G175="DEADLIFT",ISBLANK($F175))</formula>
    </cfRule>
  </conditionalFormatting>
  <conditionalFormatting sqref="F175:H178">
    <cfRule type="expression" dxfId="18395" priority="18392">
      <formula>$G175="SQUAT"</formula>
    </cfRule>
    <cfRule type="expression" dxfId="18394" priority="18393">
      <formula>$G175="BENCH"</formula>
    </cfRule>
    <cfRule type="expression" dxfId="18393" priority="18394">
      <formula>$G175="DEADLIFT"</formula>
    </cfRule>
    <cfRule type="expression" dxfId="18392" priority="18395">
      <formula>AND($G175="ACC",ISBLANK($F175))</formula>
    </cfRule>
    <cfRule type="expression" dxfId="18391" priority="18396">
      <formula>$G175="ACC"</formula>
    </cfRule>
  </conditionalFormatting>
  <conditionalFormatting sqref="F174">
    <cfRule type="expression" dxfId="18390" priority="18389">
      <formula>AND($G174="SQUAT",ISBLANK($F174))</formula>
    </cfRule>
    <cfRule type="expression" dxfId="18389" priority="18390">
      <formula>AND($G174="BENCH",ISBLANK($F174))</formula>
    </cfRule>
    <cfRule type="expression" dxfId="18388" priority="18391">
      <formula>AND($G174="DEADLIFT",ISBLANK($F174))</formula>
    </cfRule>
  </conditionalFormatting>
  <conditionalFormatting sqref="F174">
    <cfRule type="expression" dxfId="18387" priority="18384">
      <formula>$G174="SQUAT"</formula>
    </cfRule>
    <cfRule type="expression" dxfId="18386" priority="18385">
      <formula>$G174="BENCH"</formula>
    </cfRule>
    <cfRule type="expression" dxfId="18385" priority="18386">
      <formula>$G174="DEADLIFT"</formula>
    </cfRule>
    <cfRule type="expression" dxfId="18384" priority="18387">
      <formula>AND($G174="ACC",ISBLANK($F174))</formula>
    </cfRule>
    <cfRule type="expression" dxfId="18383" priority="18388">
      <formula>$G174="ACC"</formula>
    </cfRule>
  </conditionalFormatting>
  <conditionalFormatting sqref="G174:H174">
    <cfRule type="expression" dxfId="18382" priority="18379">
      <formula>$G174="SQUAT"</formula>
    </cfRule>
    <cfRule type="expression" dxfId="18381" priority="18380">
      <formula>$G174="BENCH"</formula>
    </cfRule>
    <cfRule type="expression" dxfId="18380" priority="18381">
      <formula>$G174="DEADLIFT"</formula>
    </cfRule>
    <cfRule type="expression" dxfId="18379" priority="18382">
      <formula>AND($G174="ACC",ISBLANK($F174))</formula>
    </cfRule>
    <cfRule type="expression" dxfId="18378" priority="18383">
      <formula>$G174="ACC"</formula>
    </cfRule>
  </conditionalFormatting>
  <conditionalFormatting sqref="F193">
    <cfRule type="expression" dxfId="18377" priority="18376">
      <formula>AND($G193="SQUAT",ISBLANK($F193))</formula>
    </cfRule>
    <cfRule type="expression" dxfId="18376" priority="18377">
      <formula>AND($G193="BENCH",ISBLANK($F193))</formula>
    </cfRule>
    <cfRule type="expression" dxfId="18375" priority="18378">
      <formula>AND($G193="DEADLIFT",ISBLANK($F193))</formula>
    </cfRule>
  </conditionalFormatting>
  <conditionalFormatting sqref="F193:H193">
    <cfRule type="expression" dxfId="18374" priority="18371">
      <formula>$G193="SQUAT"</formula>
    </cfRule>
    <cfRule type="expression" dxfId="18373" priority="18372">
      <formula>$G193="BENCH"</formula>
    </cfRule>
    <cfRule type="expression" dxfId="18372" priority="18373">
      <formula>$G193="DEADLIFT"</formula>
    </cfRule>
    <cfRule type="expression" dxfId="18371" priority="18374">
      <formula>AND($G193="ACC",ISBLANK($F193))</formula>
    </cfRule>
    <cfRule type="expression" dxfId="18370" priority="18375">
      <formula>$G193="ACC"</formula>
    </cfRule>
  </conditionalFormatting>
  <conditionalFormatting sqref="F196:F199">
    <cfRule type="expression" dxfId="18369" priority="18368">
      <formula>AND($G196="SQUAT",ISBLANK($F196))</formula>
    </cfRule>
    <cfRule type="expression" dxfId="18368" priority="18369">
      <formula>AND($G196="BENCH",ISBLANK($F196))</formula>
    </cfRule>
    <cfRule type="expression" dxfId="18367" priority="18370">
      <formula>AND($G196="DEADLIFT",ISBLANK($F196))</formula>
    </cfRule>
  </conditionalFormatting>
  <conditionalFormatting sqref="F196:H199">
    <cfRule type="expression" dxfId="18366" priority="18363">
      <formula>$G196="SQUAT"</formula>
    </cfRule>
    <cfRule type="expression" dxfId="18365" priority="18364">
      <formula>$G196="BENCH"</formula>
    </cfRule>
    <cfRule type="expression" dxfId="18364" priority="18365">
      <formula>$G196="DEADLIFT"</formula>
    </cfRule>
    <cfRule type="expression" dxfId="18363" priority="18366">
      <formula>AND($G196="ACC",ISBLANK($F196))</formula>
    </cfRule>
    <cfRule type="expression" dxfId="18362" priority="18367">
      <formula>$G196="ACC"</formula>
    </cfRule>
  </conditionalFormatting>
  <conditionalFormatting sqref="F195">
    <cfRule type="expression" dxfId="18361" priority="18360">
      <formula>AND($G195="SQUAT",ISBLANK($F195))</formula>
    </cfRule>
    <cfRule type="expression" dxfId="18360" priority="18361">
      <formula>AND($G195="BENCH",ISBLANK($F195))</formula>
    </cfRule>
    <cfRule type="expression" dxfId="18359" priority="18362">
      <formula>AND($G195="DEADLIFT",ISBLANK($F195))</formula>
    </cfRule>
  </conditionalFormatting>
  <conditionalFormatting sqref="F195">
    <cfRule type="expression" dxfId="18358" priority="18355">
      <formula>$G195="SQUAT"</formula>
    </cfRule>
    <cfRule type="expression" dxfId="18357" priority="18356">
      <formula>$G195="BENCH"</formula>
    </cfRule>
    <cfRule type="expression" dxfId="18356" priority="18357">
      <formula>$G195="DEADLIFT"</formula>
    </cfRule>
    <cfRule type="expression" dxfId="18355" priority="18358">
      <formula>AND($G195="ACC",ISBLANK($F195))</formula>
    </cfRule>
    <cfRule type="expression" dxfId="18354" priority="18359">
      <formula>$G195="ACC"</formula>
    </cfRule>
  </conditionalFormatting>
  <conditionalFormatting sqref="G195:H195">
    <cfRule type="expression" dxfId="18353" priority="18350">
      <formula>$G195="SQUAT"</formula>
    </cfRule>
    <cfRule type="expression" dxfId="18352" priority="18351">
      <formula>$G195="BENCH"</formula>
    </cfRule>
    <cfRule type="expression" dxfId="18351" priority="18352">
      <formula>$G195="DEADLIFT"</formula>
    </cfRule>
    <cfRule type="expression" dxfId="18350" priority="18353">
      <formula>AND($G195="ACC",ISBLANK($F195))</formula>
    </cfRule>
    <cfRule type="expression" dxfId="18349" priority="18354">
      <formula>$G195="ACC"</formula>
    </cfRule>
  </conditionalFormatting>
  <conditionalFormatting sqref="F189:F192">
    <cfRule type="expression" dxfId="18348" priority="18347">
      <formula>AND($G189="SQUAT",ISBLANK($F189))</formula>
    </cfRule>
    <cfRule type="expression" dxfId="18347" priority="18348">
      <formula>AND($G189="BENCH",ISBLANK($F189))</formula>
    </cfRule>
    <cfRule type="expression" dxfId="18346" priority="18349">
      <formula>AND($G189="DEADLIFT",ISBLANK($F189))</formula>
    </cfRule>
  </conditionalFormatting>
  <conditionalFormatting sqref="F189:H192">
    <cfRule type="expression" dxfId="18345" priority="18342">
      <formula>$G189="SQUAT"</formula>
    </cfRule>
    <cfRule type="expression" dxfId="18344" priority="18343">
      <formula>$G189="BENCH"</formula>
    </cfRule>
    <cfRule type="expression" dxfId="18343" priority="18344">
      <formula>$G189="DEADLIFT"</formula>
    </cfRule>
    <cfRule type="expression" dxfId="18342" priority="18345">
      <formula>AND($G189="ACC",ISBLANK($F189))</formula>
    </cfRule>
    <cfRule type="expression" dxfId="18341" priority="18346">
      <formula>$G189="ACC"</formula>
    </cfRule>
  </conditionalFormatting>
  <conditionalFormatting sqref="F188">
    <cfRule type="expression" dxfId="18340" priority="18339">
      <formula>AND($G188="SQUAT",ISBLANK($F188))</formula>
    </cfRule>
    <cfRule type="expression" dxfId="18339" priority="18340">
      <formula>AND($G188="BENCH",ISBLANK($F188))</formula>
    </cfRule>
    <cfRule type="expression" dxfId="18338" priority="18341">
      <formula>AND($G188="DEADLIFT",ISBLANK($F188))</formula>
    </cfRule>
  </conditionalFormatting>
  <conditionalFormatting sqref="F188">
    <cfRule type="expression" dxfId="18337" priority="18334">
      <formula>$G188="SQUAT"</formula>
    </cfRule>
    <cfRule type="expression" dxfId="18336" priority="18335">
      <formula>$G188="BENCH"</formula>
    </cfRule>
    <cfRule type="expression" dxfId="18335" priority="18336">
      <formula>$G188="DEADLIFT"</formula>
    </cfRule>
    <cfRule type="expression" dxfId="18334" priority="18337">
      <formula>AND($G188="ACC",ISBLANK($F188))</formula>
    </cfRule>
    <cfRule type="expression" dxfId="18333" priority="18338">
      <formula>$G188="ACC"</formula>
    </cfRule>
  </conditionalFormatting>
  <conditionalFormatting sqref="G188:H188">
    <cfRule type="expression" dxfId="18332" priority="18329">
      <formula>$G188="SQUAT"</formula>
    </cfRule>
    <cfRule type="expression" dxfId="18331" priority="18330">
      <formula>$G188="BENCH"</formula>
    </cfRule>
    <cfRule type="expression" dxfId="18330" priority="18331">
      <formula>$G188="DEADLIFT"</formula>
    </cfRule>
    <cfRule type="expression" dxfId="18329" priority="18332">
      <formula>AND($G188="ACC",ISBLANK($F188))</formula>
    </cfRule>
    <cfRule type="expression" dxfId="18328" priority="18333">
      <formula>$G188="ACC"</formula>
    </cfRule>
  </conditionalFormatting>
  <conditionalFormatting sqref="F214 F221">
    <cfRule type="expression" dxfId="18327" priority="18326">
      <formula>AND($G214="SQUAT",ISBLANK($F214))</formula>
    </cfRule>
    <cfRule type="expression" dxfId="18326" priority="18327">
      <formula>AND($G214="BENCH",ISBLANK($F214))</formula>
    </cfRule>
    <cfRule type="expression" dxfId="18325" priority="18328">
      <formula>AND($G214="DEADLIFT",ISBLANK($F214))</formula>
    </cfRule>
  </conditionalFormatting>
  <conditionalFormatting sqref="F221:H221 F214:H214">
    <cfRule type="expression" dxfId="18324" priority="18321">
      <formula>$G214="SQUAT"</formula>
    </cfRule>
    <cfRule type="expression" dxfId="18323" priority="18322">
      <formula>$G214="BENCH"</formula>
    </cfRule>
    <cfRule type="expression" dxfId="18322" priority="18323">
      <formula>$G214="DEADLIFT"</formula>
    </cfRule>
    <cfRule type="expression" dxfId="18321" priority="18324">
      <formula>AND($G214="ACC",ISBLANK($F214))</formula>
    </cfRule>
    <cfRule type="expression" dxfId="18320" priority="18325">
      <formula>$G214="ACC"</formula>
    </cfRule>
  </conditionalFormatting>
  <conditionalFormatting sqref="F235">
    <cfRule type="expression" dxfId="18319" priority="18318">
      <formula>AND($G235="SQUAT",ISBLANK($F235))</formula>
    </cfRule>
    <cfRule type="expression" dxfId="18318" priority="18319">
      <formula>AND($G235="BENCH",ISBLANK($F235))</formula>
    </cfRule>
    <cfRule type="expression" dxfId="18317" priority="18320">
      <formula>AND($G235="DEADLIFT",ISBLANK($F235))</formula>
    </cfRule>
  </conditionalFormatting>
  <conditionalFormatting sqref="F235:H235">
    <cfRule type="expression" dxfId="18316" priority="18313">
      <formula>$G235="SQUAT"</formula>
    </cfRule>
    <cfRule type="expression" dxfId="18315" priority="18314">
      <formula>$G235="BENCH"</formula>
    </cfRule>
    <cfRule type="expression" dxfId="18314" priority="18315">
      <formula>$G235="DEADLIFT"</formula>
    </cfRule>
    <cfRule type="expression" dxfId="18313" priority="18316">
      <formula>AND($G235="ACC",ISBLANK($F235))</formula>
    </cfRule>
    <cfRule type="expression" dxfId="18312" priority="18317">
      <formula>$G235="ACC"</formula>
    </cfRule>
  </conditionalFormatting>
  <conditionalFormatting sqref="F217:F220">
    <cfRule type="expression" dxfId="18311" priority="18310">
      <formula>AND($G217="SQUAT",ISBLANK($F217))</formula>
    </cfRule>
    <cfRule type="expression" dxfId="18310" priority="18311">
      <formula>AND($G217="BENCH",ISBLANK($F217))</formula>
    </cfRule>
    <cfRule type="expression" dxfId="18309" priority="18312">
      <formula>AND($G217="DEADLIFT",ISBLANK($F217))</formula>
    </cfRule>
  </conditionalFormatting>
  <conditionalFormatting sqref="F217:H220">
    <cfRule type="expression" dxfId="18308" priority="18305">
      <formula>$G217="SQUAT"</formula>
    </cfRule>
    <cfRule type="expression" dxfId="18307" priority="18306">
      <formula>$G217="BENCH"</formula>
    </cfRule>
    <cfRule type="expression" dxfId="18306" priority="18307">
      <formula>$G217="DEADLIFT"</formula>
    </cfRule>
    <cfRule type="expression" dxfId="18305" priority="18308">
      <formula>AND($G217="ACC",ISBLANK($F217))</formula>
    </cfRule>
    <cfRule type="expression" dxfId="18304" priority="18309">
      <formula>$G217="ACC"</formula>
    </cfRule>
  </conditionalFormatting>
  <conditionalFormatting sqref="F216">
    <cfRule type="expression" dxfId="18303" priority="18302">
      <formula>AND($G216="SQUAT",ISBLANK($F216))</formula>
    </cfRule>
    <cfRule type="expression" dxfId="18302" priority="18303">
      <formula>AND($G216="BENCH",ISBLANK($F216))</formula>
    </cfRule>
    <cfRule type="expression" dxfId="18301" priority="18304">
      <formula>AND($G216="DEADLIFT",ISBLANK($F216))</formula>
    </cfRule>
  </conditionalFormatting>
  <conditionalFormatting sqref="F216">
    <cfRule type="expression" dxfId="18300" priority="18297">
      <formula>$G216="SQUAT"</formula>
    </cfRule>
    <cfRule type="expression" dxfId="18299" priority="18298">
      <formula>$G216="BENCH"</formula>
    </cfRule>
    <cfRule type="expression" dxfId="18298" priority="18299">
      <formula>$G216="DEADLIFT"</formula>
    </cfRule>
    <cfRule type="expression" dxfId="18297" priority="18300">
      <formula>AND($G216="ACC",ISBLANK($F216))</formula>
    </cfRule>
    <cfRule type="expression" dxfId="18296" priority="18301">
      <formula>$G216="ACC"</formula>
    </cfRule>
  </conditionalFormatting>
  <conditionalFormatting sqref="G216:H216">
    <cfRule type="expression" dxfId="18295" priority="18292">
      <formula>$G216="SQUAT"</formula>
    </cfRule>
    <cfRule type="expression" dxfId="18294" priority="18293">
      <formula>$G216="BENCH"</formula>
    </cfRule>
    <cfRule type="expression" dxfId="18293" priority="18294">
      <formula>$G216="DEADLIFT"</formula>
    </cfRule>
    <cfRule type="expression" dxfId="18292" priority="18295">
      <formula>AND($G216="ACC",ISBLANK($F216))</formula>
    </cfRule>
    <cfRule type="expression" dxfId="18291" priority="18296">
      <formula>$G216="ACC"</formula>
    </cfRule>
  </conditionalFormatting>
  <conditionalFormatting sqref="F210:F213">
    <cfRule type="expression" dxfId="18290" priority="18289">
      <formula>AND($G210="SQUAT",ISBLANK($F210))</formula>
    </cfRule>
    <cfRule type="expression" dxfId="18289" priority="18290">
      <formula>AND($G210="BENCH",ISBLANK($F210))</formula>
    </cfRule>
    <cfRule type="expression" dxfId="18288" priority="18291">
      <formula>AND($G210="DEADLIFT",ISBLANK($F210))</formula>
    </cfRule>
  </conditionalFormatting>
  <conditionalFormatting sqref="F210:H213">
    <cfRule type="expression" dxfId="18287" priority="18284">
      <formula>$G210="SQUAT"</formula>
    </cfRule>
    <cfRule type="expression" dxfId="18286" priority="18285">
      <formula>$G210="BENCH"</formula>
    </cfRule>
    <cfRule type="expression" dxfId="18285" priority="18286">
      <formula>$G210="DEADLIFT"</formula>
    </cfRule>
    <cfRule type="expression" dxfId="18284" priority="18287">
      <formula>AND($G210="ACC",ISBLANK($F210))</formula>
    </cfRule>
    <cfRule type="expression" dxfId="18283" priority="18288">
      <formula>$G210="ACC"</formula>
    </cfRule>
  </conditionalFormatting>
  <conditionalFormatting sqref="F209">
    <cfRule type="expression" dxfId="18282" priority="18281">
      <formula>AND($G209="SQUAT",ISBLANK($F209))</formula>
    </cfRule>
    <cfRule type="expression" dxfId="18281" priority="18282">
      <formula>AND($G209="BENCH",ISBLANK($F209))</formula>
    </cfRule>
    <cfRule type="expression" dxfId="18280" priority="18283">
      <formula>AND($G209="DEADLIFT",ISBLANK($F209))</formula>
    </cfRule>
  </conditionalFormatting>
  <conditionalFormatting sqref="F209">
    <cfRule type="expression" dxfId="18279" priority="18276">
      <formula>$G209="SQUAT"</formula>
    </cfRule>
    <cfRule type="expression" dxfId="18278" priority="18277">
      <formula>$G209="BENCH"</formula>
    </cfRule>
    <cfRule type="expression" dxfId="18277" priority="18278">
      <formula>$G209="DEADLIFT"</formula>
    </cfRule>
    <cfRule type="expression" dxfId="18276" priority="18279">
      <formula>AND($G209="ACC",ISBLANK($F209))</formula>
    </cfRule>
    <cfRule type="expression" dxfId="18275" priority="18280">
      <formula>$G209="ACC"</formula>
    </cfRule>
  </conditionalFormatting>
  <conditionalFormatting sqref="G209:H209">
    <cfRule type="expression" dxfId="18274" priority="18271">
      <formula>$G209="SQUAT"</formula>
    </cfRule>
    <cfRule type="expression" dxfId="18273" priority="18272">
      <formula>$G209="BENCH"</formula>
    </cfRule>
    <cfRule type="expression" dxfId="18272" priority="18273">
      <formula>$G209="DEADLIFT"</formula>
    </cfRule>
    <cfRule type="expression" dxfId="18271" priority="18274">
      <formula>AND($G209="ACC",ISBLANK($F209))</formula>
    </cfRule>
    <cfRule type="expression" dxfId="18270" priority="18275">
      <formula>$G209="ACC"</formula>
    </cfRule>
  </conditionalFormatting>
  <conditionalFormatting sqref="F228">
    <cfRule type="expression" dxfId="18269" priority="18268">
      <formula>AND($G228="SQUAT",ISBLANK($F228))</formula>
    </cfRule>
    <cfRule type="expression" dxfId="18268" priority="18269">
      <formula>AND($G228="BENCH",ISBLANK($F228))</formula>
    </cfRule>
    <cfRule type="expression" dxfId="18267" priority="18270">
      <formula>AND($G228="DEADLIFT",ISBLANK($F228))</formula>
    </cfRule>
  </conditionalFormatting>
  <conditionalFormatting sqref="F228:H228">
    <cfRule type="expression" dxfId="18266" priority="18263">
      <formula>$G228="SQUAT"</formula>
    </cfRule>
    <cfRule type="expression" dxfId="18265" priority="18264">
      <formula>$G228="BENCH"</formula>
    </cfRule>
    <cfRule type="expression" dxfId="18264" priority="18265">
      <formula>$G228="DEADLIFT"</formula>
    </cfRule>
    <cfRule type="expression" dxfId="18263" priority="18266">
      <formula>AND($G228="ACC",ISBLANK($F228))</formula>
    </cfRule>
    <cfRule type="expression" dxfId="18262" priority="18267">
      <formula>$G228="ACC"</formula>
    </cfRule>
  </conditionalFormatting>
  <conditionalFormatting sqref="F231:F234">
    <cfRule type="expression" dxfId="18261" priority="18260">
      <formula>AND($G231="SQUAT",ISBLANK($F231))</formula>
    </cfRule>
    <cfRule type="expression" dxfId="18260" priority="18261">
      <formula>AND($G231="BENCH",ISBLANK($F231))</formula>
    </cfRule>
    <cfRule type="expression" dxfId="18259" priority="18262">
      <formula>AND($G231="DEADLIFT",ISBLANK($F231))</formula>
    </cfRule>
  </conditionalFormatting>
  <conditionalFormatting sqref="F231:H234">
    <cfRule type="expression" dxfId="18258" priority="18255">
      <formula>$G231="SQUAT"</formula>
    </cfRule>
    <cfRule type="expression" dxfId="18257" priority="18256">
      <formula>$G231="BENCH"</formula>
    </cfRule>
    <cfRule type="expression" dxfId="18256" priority="18257">
      <formula>$G231="DEADLIFT"</formula>
    </cfRule>
    <cfRule type="expression" dxfId="18255" priority="18258">
      <formula>AND($G231="ACC",ISBLANK($F231))</formula>
    </cfRule>
    <cfRule type="expression" dxfId="18254" priority="18259">
      <formula>$G231="ACC"</formula>
    </cfRule>
  </conditionalFormatting>
  <conditionalFormatting sqref="F230">
    <cfRule type="expression" dxfId="18253" priority="18252">
      <formula>AND($G230="SQUAT",ISBLANK($F230))</formula>
    </cfRule>
    <cfRule type="expression" dxfId="18252" priority="18253">
      <formula>AND($G230="BENCH",ISBLANK($F230))</formula>
    </cfRule>
    <cfRule type="expression" dxfId="18251" priority="18254">
      <formula>AND($G230="DEADLIFT",ISBLANK($F230))</formula>
    </cfRule>
  </conditionalFormatting>
  <conditionalFormatting sqref="F230">
    <cfRule type="expression" dxfId="18250" priority="18247">
      <formula>$G230="SQUAT"</formula>
    </cfRule>
    <cfRule type="expression" dxfId="18249" priority="18248">
      <formula>$G230="BENCH"</formula>
    </cfRule>
    <cfRule type="expression" dxfId="18248" priority="18249">
      <formula>$G230="DEADLIFT"</formula>
    </cfRule>
    <cfRule type="expression" dxfId="18247" priority="18250">
      <formula>AND($G230="ACC",ISBLANK($F230))</formula>
    </cfRule>
    <cfRule type="expression" dxfId="18246" priority="18251">
      <formula>$G230="ACC"</formula>
    </cfRule>
  </conditionalFormatting>
  <conditionalFormatting sqref="G230:H230">
    <cfRule type="expression" dxfId="18245" priority="18242">
      <formula>$G230="SQUAT"</formula>
    </cfRule>
    <cfRule type="expression" dxfId="18244" priority="18243">
      <formula>$G230="BENCH"</formula>
    </cfRule>
    <cfRule type="expression" dxfId="18243" priority="18244">
      <formula>$G230="DEADLIFT"</formula>
    </cfRule>
    <cfRule type="expression" dxfId="18242" priority="18245">
      <formula>AND($G230="ACC",ISBLANK($F230))</formula>
    </cfRule>
    <cfRule type="expression" dxfId="18241" priority="18246">
      <formula>$G230="ACC"</formula>
    </cfRule>
  </conditionalFormatting>
  <conditionalFormatting sqref="F224:F227">
    <cfRule type="expression" dxfId="18240" priority="18239">
      <formula>AND($G224="SQUAT",ISBLANK($F224))</formula>
    </cfRule>
    <cfRule type="expression" dxfId="18239" priority="18240">
      <formula>AND($G224="BENCH",ISBLANK($F224))</formula>
    </cfRule>
    <cfRule type="expression" dxfId="18238" priority="18241">
      <formula>AND($G224="DEADLIFT",ISBLANK($F224))</formula>
    </cfRule>
  </conditionalFormatting>
  <conditionalFormatting sqref="F224:H227">
    <cfRule type="expression" dxfId="18237" priority="18234">
      <formula>$G224="SQUAT"</formula>
    </cfRule>
    <cfRule type="expression" dxfId="18236" priority="18235">
      <formula>$G224="BENCH"</formula>
    </cfRule>
    <cfRule type="expression" dxfId="18235" priority="18236">
      <formula>$G224="DEADLIFT"</formula>
    </cfRule>
    <cfRule type="expression" dxfId="18234" priority="18237">
      <formula>AND($G224="ACC",ISBLANK($F224))</formula>
    </cfRule>
    <cfRule type="expression" dxfId="18233" priority="18238">
      <formula>$G224="ACC"</formula>
    </cfRule>
  </conditionalFormatting>
  <conditionalFormatting sqref="F223">
    <cfRule type="expression" dxfId="18232" priority="18231">
      <formula>AND($G223="SQUAT",ISBLANK($F223))</formula>
    </cfRule>
    <cfRule type="expression" dxfId="18231" priority="18232">
      <formula>AND($G223="BENCH",ISBLANK($F223))</formula>
    </cfRule>
    <cfRule type="expression" dxfId="18230" priority="18233">
      <formula>AND($G223="DEADLIFT",ISBLANK($F223))</formula>
    </cfRule>
  </conditionalFormatting>
  <conditionalFormatting sqref="F223">
    <cfRule type="expression" dxfId="18229" priority="18226">
      <formula>$G223="SQUAT"</formula>
    </cfRule>
    <cfRule type="expression" dxfId="18228" priority="18227">
      <formula>$G223="BENCH"</formula>
    </cfRule>
    <cfRule type="expression" dxfId="18227" priority="18228">
      <formula>$G223="DEADLIFT"</formula>
    </cfRule>
    <cfRule type="expression" dxfId="18226" priority="18229">
      <formula>AND($G223="ACC",ISBLANK($F223))</formula>
    </cfRule>
    <cfRule type="expression" dxfId="18225" priority="18230">
      <formula>$G223="ACC"</formula>
    </cfRule>
  </conditionalFormatting>
  <conditionalFormatting sqref="G223:H223">
    <cfRule type="expression" dxfId="18224" priority="18221">
      <formula>$G223="SQUAT"</formula>
    </cfRule>
    <cfRule type="expression" dxfId="18223" priority="18222">
      <formula>$G223="BENCH"</formula>
    </cfRule>
    <cfRule type="expression" dxfId="18222" priority="18223">
      <formula>$G223="DEADLIFT"</formula>
    </cfRule>
    <cfRule type="expression" dxfId="18221" priority="18224">
      <formula>AND($G223="ACC",ISBLANK($F223))</formula>
    </cfRule>
    <cfRule type="expression" dxfId="18220" priority="18225">
      <formula>$G223="ACC"</formula>
    </cfRule>
  </conditionalFormatting>
  <conditionalFormatting sqref="F242">
    <cfRule type="expression" dxfId="18219" priority="18218">
      <formula>AND($G242="SQUAT",ISBLANK($F242))</formula>
    </cfRule>
    <cfRule type="expression" dxfId="18218" priority="18219">
      <formula>AND($G242="BENCH",ISBLANK($F242))</formula>
    </cfRule>
    <cfRule type="expression" dxfId="18217" priority="18220">
      <formula>AND($G242="DEADLIFT",ISBLANK($F242))</formula>
    </cfRule>
  </conditionalFormatting>
  <conditionalFormatting sqref="F242:H242">
    <cfRule type="expression" dxfId="18216" priority="18213">
      <formula>$G242="SQUAT"</formula>
    </cfRule>
    <cfRule type="expression" dxfId="18215" priority="18214">
      <formula>$G242="BENCH"</formula>
    </cfRule>
    <cfRule type="expression" dxfId="18214" priority="18215">
      <formula>$G242="DEADLIFT"</formula>
    </cfRule>
    <cfRule type="expression" dxfId="18213" priority="18216">
      <formula>AND($G242="ACC",ISBLANK($F242))</formula>
    </cfRule>
    <cfRule type="expression" dxfId="18212" priority="18217">
      <formula>$G242="ACC"</formula>
    </cfRule>
  </conditionalFormatting>
  <conditionalFormatting sqref="F245:F248">
    <cfRule type="expression" dxfId="18211" priority="18210">
      <formula>AND($G245="SQUAT",ISBLANK($F245))</formula>
    </cfRule>
    <cfRule type="expression" dxfId="18210" priority="18211">
      <formula>AND($G245="BENCH",ISBLANK($F245))</formula>
    </cfRule>
    <cfRule type="expression" dxfId="18209" priority="18212">
      <formula>AND($G245="DEADLIFT",ISBLANK($F245))</formula>
    </cfRule>
  </conditionalFormatting>
  <conditionalFormatting sqref="F245:H248">
    <cfRule type="expression" dxfId="18208" priority="18205">
      <formula>$G245="SQUAT"</formula>
    </cfRule>
    <cfRule type="expression" dxfId="18207" priority="18206">
      <formula>$G245="BENCH"</formula>
    </cfRule>
    <cfRule type="expression" dxfId="18206" priority="18207">
      <formula>$G245="DEADLIFT"</formula>
    </cfRule>
    <cfRule type="expression" dxfId="18205" priority="18208">
      <formula>AND($G245="ACC",ISBLANK($F245))</formula>
    </cfRule>
    <cfRule type="expression" dxfId="18204" priority="18209">
      <formula>$G245="ACC"</formula>
    </cfRule>
  </conditionalFormatting>
  <conditionalFormatting sqref="F244">
    <cfRule type="expression" dxfId="18203" priority="18202">
      <formula>AND($G244="SQUAT",ISBLANK($F244))</formula>
    </cfRule>
    <cfRule type="expression" dxfId="18202" priority="18203">
      <formula>AND($G244="BENCH",ISBLANK($F244))</formula>
    </cfRule>
    <cfRule type="expression" dxfId="18201" priority="18204">
      <formula>AND($G244="DEADLIFT",ISBLANK($F244))</formula>
    </cfRule>
  </conditionalFormatting>
  <conditionalFormatting sqref="F244">
    <cfRule type="expression" dxfId="18200" priority="18197">
      <formula>$G244="SQUAT"</formula>
    </cfRule>
    <cfRule type="expression" dxfId="18199" priority="18198">
      <formula>$G244="BENCH"</formula>
    </cfRule>
    <cfRule type="expression" dxfId="18198" priority="18199">
      <formula>$G244="DEADLIFT"</formula>
    </cfRule>
    <cfRule type="expression" dxfId="18197" priority="18200">
      <formula>AND($G244="ACC",ISBLANK($F244))</formula>
    </cfRule>
    <cfRule type="expression" dxfId="18196" priority="18201">
      <formula>$G244="ACC"</formula>
    </cfRule>
  </conditionalFormatting>
  <conditionalFormatting sqref="G244:H244">
    <cfRule type="expression" dxfId="18195" priority="18192">
      <formula>$G244="SQUAT"</formula>
    </cfRule>
    <cfRule type="expression" dxfId="18194" priority="18193">
      <formula>$G244="BENCH"</formula>
    </cfRule>
    <cfRule type="expression" dxfId="18193" priority="18194">
      <formula>$G244="DEADLIFT"</formula>
    </cfRule>
    <cfRule type="expression" dxfId="18192" priority="18195">
      <formula>AND($G244="ACC",ISBLANK($F244))</formula>
    </cfRule>
    <cfRule type="expression" dxfId="18191" priority="18196">
      <formula>$G244="ACC"</formula>
    </cfRule>
  </conditionalFormatting>
  <conditionalFormatting sqref="F238:F241">
    <cfRule type="expression" dxfId="18190" priority="18189">
      <formula>AND($G238="SQUAT",ISBLANK($F238))</formula>
    </cfRule>
    <cfRule type="expression" dxfId="18189" priority="18190">
      <formula>AND($G238="BENCH",ISBLANK($F238))</formula>
    </cfRule>
    <cfRule type="expression" dxfId="18188" priority="18191">
      <formula>AND($G238="DEADLIFT",ISBLANK($F238))</formula>
    </cfRule>
  </conditionalFormatting>
  <conditionalFormatting sqref="F238:H241">
    <cfRule type="expression" dxfId="18187" priority="18184">
      <formula>$G238="SQUAT"</formula>
    </cfRule>
    <cfRule type="expression" dxfId="18186" priority="18185">
      <formula>$G238="BENCH"</formula>
    </cfRule>
    <cfRule type="expression" dxfId="18185" priority="18186">
      <formula>$G238="DEADLIFT"</formula>
    </cfRule>
    <cfRule type="expression" dxfId="18184" priority="18187">
      <formula>AND($G238="ACC",ISBLANK($F238))</formula>
    </cfRule>
    <cfRule type="expression" dxfId="18183" priority="18188">
      <formula>$G238="ACC"</formula>
    </cfRule>
  </conditionalFormatting>
  <conditionalFormatting sqref="F237">
    <cfRule type="expression" dxfId="18182" priority="18181">
      <formula>AND($G237="SQUAT",ISBLANK($F237))</formula>
    </cfRule>
    <cfRule type="expression" dxfId="18181" priority="18182">
      <formula>AND($G237="BENCH",ISBLANK($F237))</formula>
    </cfRule>
    <cfRule type="expression" dxfId="18180" priority="18183">
      <formula>AND($G237="DEADLIFT",ISBLANK($F237))</formula>
    </cfRule>
  </conditionalFormatting>
  <conditionalFormatting sqref="F237">
    <cfRule type="expression" dxfId="18179" priority="18176">
      <formula>$G237="SQUAT"</formula>
    </cfRule>
    <cfRule type="expression" dxfId="18178" priority="18177">
      <formula>$G237="BENCH"</formula>
    </cfRule>
    <cfRule type="expression" dxfId="18177" priority="18178">
      <formula>$G237="DEADLIFT"</formula>
    </cfRule>
    <cfRule type="expression" dxfId="18176" priority="18179">
      <formula>AND($G237="ACC",ISBLANK($F237))</formula>
    </cfRule>
    <cfRule type="expression" dxfId="18175" priority="18180">
      <formula>$G237="ACC"</formula>
    </cfRule>
  </conditionalFormatting>
  <conditionalFormatting sqref="G237:H237">
    <cfRule type="expression" dxfId="18174" priority="18171">
      <formula>$G237="SQUAT"</formula>
    </cfRule>
    <cfRule type="expression" dxfId="18173" priority="18172">
      <formula>$G237="BENCH"</formula>
    </cfRule>
    <cfRule type="expression" dxfId="18172" priority="18173">
      <formula>$G237="DEADLIFT"</formula>
    </cfRule>
    <cfRule type="expression" dxfId="18171" priority="18174">
      <formula>AND($G237="ACC",ISBLANK($F237))</formula>
    </cfRule>
    <cfRule type="expression" dxfId="18170" priority="18175">
      <formula>$G237="ACC"</formula>
    </cfRule>
  </conditionalFormatting>
  <conditionalFormatting sqref="O18 O25">
    <cfRule type="expression" dxfId="18169" priority="18168">
      <formula>AND($G18="SQUAT",ISBLANK($F18))</formula>
    </cfRule>
    <cfRule type="expression" dxfId="18168" priority="18169">
      <formula>AND($G18="BENCH",ISBLANK($F18))</formula>
    </cfRule>
    <cfRule type="expression" dxfId="18167" priority="18170">
      <formula>AND($G18="DEADLIFT",ISBLANK($F18))</formula>
    </cfRule>
  </conditionalFormatting>
  <conditionalFormatting sqref="O25:Q25 O18:Q18">
    <cfRule type="expression" dxfId="18166" priority="18163">
      <formula>$G18="SQUAT"</formula>
    </cfRule>
    <cfRule type="expression" dxfId="18165" priority="18164">
      <formula>$G18="BENCH"</formula>
    </cfRule>
    <cfRule type="expression" dxfId="18164" priority="18165">
      <formula>$G18="DEADLIFT"</formula>
    </cfRule>
    <cfRule type="expression" dxfId="18163" priority="18166">
      <formula>AND($G18="ACC",ISBLANK($F18))</formula>
    </cfRule>
    <cfRule type="expression" dxfId="18162" priority="18167">
      <formula>$G18="ACC"</formula>
    </cfRule>
  </conditionalFormatting>
  <conditionalFormatting sqref="O39">
    <cfRule type="expression" dxfId="18161" priority="18160">
      <formula>AND($G39="SQUAT",ISBLANK($F39))</formula>
    </cfRule>
    <cfRule type="expression" dxfId="18160" priority="18161">
      <formula>AND($G39="BENCH",ISBLANK($F39))</formula>
    </cfRule>
    <cfRule type="expression" dxfId="18159" priority="18162">
      <formula>AND($G39="DEADLIFT",ISBLANK($F39))</formula>
    </cfRule>
  </conditionalFormatting>
  <conditionalFormatting sqref="O39:Q39">
    <cfRule type="expression" dxfId="18158" priority="18155">
      <formula>$G39="SQUAT"</formula>
    </cfRule>
    <cfRule type="expression" dxfId="18157" priority="18156">
      <formula>$G39="BENCH"</formula>
    </cfRule>
    <cfRule type="expression" dxfId="18156" priority="18157">
      <formula>$G39="DEADLIFT"</formula>
    </cfRule>
    <cfRule type="expression" dxfId="18155" priority="18158">
      <formula>AND($G39="ACC",ISBLANK($F39))</formula>
    </cfRule>
    <cfRule type="expression" dxfId="18154" priority="18159">
      <formula>$G39="ACC"</formula>
    </cfRule>
  </conditionalFormatting>
  <conditionalFormatting sqref="O21:O24">
    <cfRule type="expression" dxfId="18153" priority="18152">
      <formula>AND($G21="SQUAT",ISBLANK($F21))</formula>
    </cfRule>
    <cfRule type="expression" dxfId="18152" priority="18153">
      <formula>AND($G21="BENCH",ISBLANK($F21))</formula>
    </cfRule>
    <cfRule type="expression" dxfId="18151" priority="18154">
      <formula>AND($G21="DEADLIFT",ISBLANK($F21))</formula>
    </cfRule>
  </conditionalFormatting>
  <conditionalFormatting sqref="O21:Q24">
    <cfRule type="expression" dxfId="18150" priority="18147">
      <formula>$G21="SQUAT"</formula>
    </cfRule>
    <cfRule type="expression" dxfId="18149" priority="18148">
      <formula>$G21="BENCH"</formula>
    </cfRule>
    <cfRule type="expression" dxfId="18148" priority="18149">
      <formula>$G21="DEADLIFT"</formula>
    </cfRule>
    <cfRule type="expression" dxfId="18147" priority="18150">
      <formula>AND($G21="ACC",ISBLANK($F21))</formula>
    </cfRule>
    <cfRule type="expression" dxfId="18146" priority="18151">
      <formula>$G21="ACC"</formula>
    </cfRule>
  </conditionalFormatting>
  <conditionalFormatting sqref="O20">
    <cfRule type="expression" dxfId="18145" priority="18144">
      <formula>AND($G20="SQUAT",ISBLANK($F20))</formula>
    </cfRule>
    <cfRule type="expression" dxfId="18144" priority="18145">
      <formula>AND($G20="BENCH",ISBLANK($F20))</formula>
    </cfRule>
    <cfRule type="expression" dxfId="18143" priority="18146">
      <formula>AND($G20="DEADLIFT",ISBLANK($F20))</formula>
    </cfRule>
  </conditionalFormatting>
  <conditionalFormatting sqref="O20">
    <cfRule type="expression" dxfId="18142" priority="18139">
      <formula>$G20="SQUAT"</formula>
    </cfRule>
    <cfRule type="expression" dxfId="18141" priority="18140">
      <formula>$G20="BENCH"</formula>
    </cfRule>
    <cfRule type="expression" dxfId="18140" priority="18141">
      <formula>$G20="DEADLIFT"</formula>
    </cfRule>
    <cfRule type="expression" dxfId="18139" priority="18142">
      <formula>AND($G20="ACC",ISBLANK($F20))</formula>
    </cfRule>
    <cfRule type="expression" dxfId="18138" priority="18143">
      <formula>$G20="ACC"</formula>
    </cfRule>
  </conditionalFormatting>
  <conditionalFormatting sqref="P20:Q20">
    <cfRule type="expression" dxfId="18137" priority="18134">
      <formula>$G20="SQUAT"</formula>
    </cfRule>
    <cfRule type="expression" dxfId="18136" priority="18135">
      <formula>$G20="BENCH"</formula>
    </cfRule>
    <cfRule type="expression" dxfId="18135" priority="18136">
      <formula>$G20="DEADLIFT"</formula>
    </cfRule>
    <cfRule type="expression" dxfId="18134" priority="18137">
      <formula>AND($G20="ACC",ISBLANK($F20))</formula>
    </cfRule>
    <cfRule type="expression" dxfId="18133" priority="18138">
      <formula>$G20="ACC"</formula>
    </cfRule>
  </conditionalFormatting>
  <conditionalFormatting sqref="O14:O17">
    <cfRule type="expression" dxfId="18132" priority="18131">
      <formula>AND($G14="SQUAT",ISBLANK($F14))</formula>
    </cfRule>
    <cfRule type="expression" dxfId="18131" priority="18132">
      <formula>AND($G14="BENCH",ISBLANK($F14))</formula>
    </cfRule>
    <cfRule type="expression" dxfId="18130" priority="18133">
      <formula>AND($G14="DEADLIFT",ISBLANK($F14))</formula>
    </cfRule>
  </conditionalFormatting>
  <conditionalFormatting sqref="O14:Q17">
    <cfRule type="expression" dxfId="18129" priority="18126">
      <formula>$G14="SQUAT"</formula>
    </cfRule>
    <cfRule type="expression" dxfId="18128" priority="18127">
      <formula>$G14="BENCH"</formula>
    </cfRule>
    <cfRule type="expression" dxfId="18127" priority="18128">
      <formula>$G14="DEADLIFT"</formula>
    </cfRule>
    <cfRule type="expression" dxfId="18126" priority="18129">
      <formula>AND($G14="ACC",ISBLANK($F14))</formula>
    </cfRule>
    <cfRule type="expression" dxfId="18125" priority="18130">
      <formula>$G14="ACC"</formula>
    </cfRule>
  </conditionalFormatting>
  <conditionalFormatting sqref="O13">
    <cfRule type="expression" dxfId="18124" priority="18123">
      <formula>AND($G13="SQUAT",ISBLANK($F13))</formula>
    </cfRule>
    <cfRule type="expression" dxfId="18123" priority="18124">
      <formula>AND($G13="BENCH",ISBLANK($F13))</formula>
    </cfRule>
    <cfRule type="expression" dxfId="18122" priority="18125">
      <formula>AND($G13="DEADLIFT",ISBLANK($F13))</formula>
    </cfRule>
  </conditionalFormatting>
  <conditionalFormatting sqref="O13">
    <cfRule type="expression" dxfId="18121" priority="18118">
      <formula>$G13="SQUAT"</formula>
    </cfRule>
    <cfRule type="expression" dxfId="18120" priority="18119">
      <formula>$G13="BENCH"</formula>
    </cfRule>
    <cfRule type="expression" dxfId="18119" priority="18120">
      <formula>$G13="DEADLIFT"</formula>
    </cfRule>
    <cfRule type="expression" dxfId="18118" priority="18121">
      <formula>AND($G13="ACC",ISBLANK($F13))</formula>
    </cfRule>
    <cfRule type="expression" dxfId="18117" priority="18122">
      <formula>$G13="ACC"</formula>
    </cfRule>
  </conditionalFormatting>
  <conditionalFormatting sqref="P13:Q13">
    <cfRule type="expression" dxfId="18116" priority="18113">
      <formula>$G13="SQUAT"</formula>
    </cfRule>
    <cfRule type="expression" dxfId="18115" priority="18114">
      <formula>$G13="BENCH"</formula>
    </cfRule>
    <cfRule type="expression" dxfId="18114" priority="18115">
      <formula>$G13="DEADLIFT"</formula>
    </cfRule>
    <cfRule type="expression" dxfId="18113" priority="18116">
      <formula>AND($G13="ACC",ISBLANK($F13))</formula>
    </cfRule>
    <cfRule type="expression" dxfId="18112" priority="18117">
      <formula>$G13="ACC"</formula>
    </cfRule>
  </conditionalFormatting>
  <conditionalFormatting sqref="O32">
    <cfRule type="expression" dxfId="18111" priority="18110">
      <formula>AND($G32="SQUAT",ISBLANK($F32))</formula>
    </cfRule>
    <cfRule type="expression" dxfId="18110" priority="18111">
      <formula>AND($G32="BENCH",ISBLANK($F32))</formula>
    </cfRule>
    <cfRule type="expression" dxfId="18109" priority="18112">
      <formula>AND($G32="DEADLIFT",ISBLANK($F32))</formula>
    </cfRule>
  </conditionalFormatting>
  <conditionalFormatting sqref="O32:Q32">
    <cfRule type="expression" dxfId="18108" priority="18105">
      <formula>$G32="SQUAT"</formula>
    </cfRule>
    <cfRule type="expression" dxfId="18107" priority="18106">
      <formula>$G32="BENCH"</formula>
    </cfRule>
    <cfRule type="expression" dxfId="18106" priority="18107">
      <formula>$G32="DEADLIFT"</formula>
    </cfRule>
    <cfRule type="expression" dxfId="18105" priority="18108">
      <formula>AND($G32="ACC",ISBLANK($F32))</formula>
    </cfRule>
    <cfRule type="expression" dxfId="18104" priority="18109">
      <formula>$G32="ACC"</formula>
    </cfRule>
  </conditionalFormatting>
  <conditionalFormatting sqref="O35:O38">
    <cfRule type="expression" dxfId="18103" priority="18102">
      <formula>AND($G35="SQUAT",ISBLANK($F35))</formula>
    </cfRule>
    <cfRule type="expression" dxfId="18102" priority="18103">
      <formula>AND($G35="BENCH",ISBLANK($F35))</formula>
    </cfRule>
    <cfRule type="expression" dxfId="18101" priority="18104">
      <formula>AND($G35="DEADLIFT",ISBLANK($F35))</formula>
    </cfRule>
  </conditionalFormatting>
  <conditionalFormatting sqref="O35:Q38">
    <cfRule type="expression" dxfId="18100" priority="18097">
      <formula>$G35="SQUAT"</formula>
    </cfRule>
    <cfRule type="expression" dxfId="18099" priority="18098">
      <formula>$G35="BENCH"</formula>
    </cfRule>
    <cfRule type="expression" dxfId="18098" priority="18099">
      <formula>$G35="DEADLIFT"</formula>
    </cfRule>
    <cfRule type="expression" dxfId="18097" priority="18100">
      <formula>AND($G35="ACC",ISBLANK($F35))</formula>
    </cfRule>
    <cfRule type="expression" dxfId="18096" priority="18101">
      <formula>$G35="ACC"</formula>
    </cfRule>
  </conditionalFormatting>
  <conditionalFormatting sqref="O34">
    <cfRule type="expression" dxfId="18095" priority="18094">
      <formula>AND($G34="SQUAT",ISBLANK($F34))</formula>
    </cfRule>
    <cfRule type="expression" dxfId="18094" priority="18095">
      <formula>AND($G34="BENCH",ISBLANK($F34))</formula>
    </cfRule>
    <cfRule type="expression" dxfId="18093" priority="18096">
      <formula>AND($G34="DEADLIFT",ISBLANK($F34))</formula>
    </cfRule>
  </conditionalFormatting>
  <conditionalFormatting sqref="O34">
    <cfRule type="expression" dxfId="18092" priority="18089">
      <formula>$G34="SQUAT"</formula>
    </cfRule>
    <cfRule type="expression" dxfId="18091" priority="18090">
      <formula>$G34="BENCH"</formula>
    </cfRule>
    <cfRule type="expression" dxfId="18090" priority="18091">
      <formula>$G34="DEADLIFT"</formula>
    </cfRule>
    <cfRule type="expression" dxfId="18089" priority="18092">
      <formula>AND($G34="ACC",ISBLANK($F34))</formula>
    </cfRule>
    <cfRule type="expression" dxfId="18088" priority="18093">
      <formula>$G34="ACC"</formula>
    </cfRule>
  </conditionalFormatting>
  <conditionalFormatting sqref="P34:Q34">
    <cfRule type="expression" dxfId="18087" priority="18084">
      <formula>$G34="SQUAT"</formula>
    </cfRule>
    <cfRule type="expression" dxfId="18086" priority="18085">
      <formula>$G34="BENCH"</formula>
    </cfRule>
    <cfRule type="expression" dxfId="18085" priority="18086">
      <formula>$G34="DEADLIFT"</formula>
    </cfRule>
    <cfRule type="expression" dxfId="18084" priority="18087">
      <formula>AND($G34="ACC",ISBLANK($F34))</formula>
    </cfRule>
    <cfRule type="expression" dxfId="18083" priority="18088">
      <formula>$G34="ACC"</formula>
    </cfRule>
  </conditionalFormatting>
  <conditionalFormatting sqref="O28:O31">
    <cfRule type="expression" dxfId="18082" priority="18081">
      <formula>AND($G28="SQUAT",ISBLANK($F28))</formula>
    </cfRule>
    <cfRule type="expression" dxfId="18081" priority="18082">
      <formula>AND($G28="BENCH",ISBLANK($F28))</formula>
    </cfRule>
    <cfRule type="expression" dxfId="18080" priority="18083">
      <formula>AND($G28="DEADLIFT",ISBLANK($F28))</formula>
    </cfRule>
  </conditionalFormatting>
  <conditionalFormatting sqref="O28:Q31">
    <cfRule type="expression" dxfId="18079" priority="18076">
      <formula>$G28="SQUAT"</formula>
    </cfRule>
    <cfRule type="expression" dxfId="18078" priority="18077">
      <formula>$G28="BENCH"</formula>
    </cfRule>
    <cfRule type="expression" dxfId="18077" priority="18078">
      <formula>$G28="DEADLIFT"</formula>
    </cfRule>
    <cfRule type="expression" dxfId="18076" priority="18079">
      <formula>AND($G28="ACC",ISBLANK($F28))</formula>
    </cfRule>
    <cfRule type="expression" dxfId="18075" priority="18080">
      <formula>$G28="ACC"</formula>
    </cfRule>
  </conditionalFormatting>
  <conditionalFormatting sqref="O27">
    <cfRule type="expression" dxfId="18074" priority="18073">
      <formula>AND($G27="SQUAT",ISBLANK($F27))</formula>
    </cfRule>
    <cfRule type="expression" dxfId="18073" priority="18074">
      <formula>AND($G27="BENCH",ISBLANK($F27))</formula>
    </cfRule>
    <cfRule type="expression" dxfId="18072" priority="18075">
      <formula>AND($G27="DEADLIFT",ISBLANK($F27))</formula>
    </cfRule>
  </conditionalFormatting>
  <conditionalFormatting sqref="O27">
    <cfRule type="expression" dxfId="18071" priority="18068">
      <formula>$G27="SQUAT"</formula>
    </cfRule>
    <cfRule type="expression" dxfId="18070" priority="18069">
      <formula>$G27="BENCH"</formula>
    </cfRule>
    <cfRule type="expression" dxfId="18069" priority="18070">
      <formula>$G27="DEADLIFT"</formula>
    </cfRule>
    <cfRule type="expression" dxfId="18068" priority="18071">
      <formula>AND($G27="ACC",ISBLANK($F27))</formula>
    </cfRule>
    <cfRule type="expression" dxfId="18067" priority="18072">
      <formula>$G27="ACC"</formula>
    </cfRule>
  </conditionalFormatting>
  <conditionalFormatting sqref="P27:Q27">
    <cfRule type="expression" dxfId="18066" priority="18063">
      <formula>$G27="SQUAT"</formula>
    </cfRule>
    <cfRule type="expression" dxfId="18065" priority="18064">
      <formula>$G27="BENCH"</formula>
    </cfRule>
    <cfRule type="expression" dxfId="18064" priority="18065">
      <formula>$G27="DEADLIFT"</formula>
    </cfRule>
    <cfRule type="expression" dxfId="18063" priority="18066">
      <formula>AND($G27="ACC",ISBLANK($F27))</formula>
    </cfRule>
    <cfRule type="expression" dxfId="18062" priority="18067">
      <formula>$G27="ACC"</formula>
    </cfRule>
  </conditionalFormatting>
  <conditionalFormatting sqref="O46">
    <cfRule type="expression" dxfId="18061" priority="18060">
      <formula>AND($G46="SQUAT",ISBLANK($F46))</formula>
    </cfRule>
    <cfRule type="expression" dxfId="18060" priority="18061">
      <formula>AND($G46="BENCH",ISBLANK($F46))</formula>
    </cfRule>
    <cfRule type="expression" dxfId="18059" priority="18062">
      <formula>AND($G46="DEADLIFT",ISBLANK($F46))</formula>
    </cfRule>
  </conditionalFormatting>
  <conditionalFormatting sqref="O46:Q46">
    <cfRule type="expression" dxfId="18058" priority="18055">
      <formula>$G46="SQUAT"</formula>
    </cfRule>
    <cfRule type="expression" dxfId="18057" priority="18056">
      <formula>$G46="BENCH"</formula>
    </cfRule>
    <cfRule type="expression" dxfId="18056" priority="18057">
      <formula>$G46="DEADLIFT"</formula>
    </cfRule>
    <cfRule type="expression" dxfId="18055" priority="18058">
      <formula>AND($G46="ACC",ISBLANK($F46))</formula>
    </cfRule>
    <cfRule type="expression" dxfId="18054" priority="18059">
      <formula>$G46="ACC"</formula>
    </cfRule>
  </conditionalFormatting>
  <conditionalFormatting sqref="O49:O52">
    <cfRule type="expression" dxfId="18053" priority="18052">
      <formula>AND($G49="SQUAT",ISBLANK($F49))</formula>
    </cfRule>
    <cfRule type="expression" dxfId="18052" priority="18053">
      <formula>AND($G49="BENCH",ISBLANK($F49))</formula>
    </cfRule>
    <cfRule type="expression" dxfId="18051" priority="18054">
      <formula>AND($G49="DEADLIFT",ISBLANK($F49))</formula>
    </cfRule>
  </conditionalFormatting>
  <conditionalFormatting sqref="O49:Q52">
    <cfRule type="expression" dxfId="18050" priority="18047">
      <formula>$G49="SQUAT"</formula>
    </cfRule>
    <cfRule type="expression" dxfId="18049" priority="18048">
      <formula>$G49="BENCH"</formula>
    </cfRule>
    <cfRule type="expression" dxfId="18048" priority="18049">
      <formula>$G49="DEADLIFT"</formula>
    </cfRule>
    <cfRule type="expression" dxfId="18047" priority="18050">
      <formula>AND($G49="ACC",ISBLANK($F49))</formula>
    </cfRule>
    <cfRule type="expression" dxfId="18046" priority="18051">
      <formula>$G49="ACC"</formula>
    </cfRule>
  </conditionalFormatting>
  <conditionalFormatting sqref="O48">
    <cfRule type="expression" dxfId="18045" priority="18044">
      <formula>AND($G48="SQUAT",ISBLANK($F48))</formula>
    </cfRule>
    <cfRule type="expression" dxfId="18044" priority="18045">
      <formula>AND($G48="BENCH",ISBLANK($F48))</formula>
    </cfRule>
    <cfRule type="expression" dxfId="18043" priority="18046">
      <formula>AND($G48="DEADLIFT",ISBLANK($F48))</formula>
    </cfRule>
  </conditionalFormatting>
  <conditionalFormatting sqref="O48">
    <cfRule type="expression" dxfId="18042" priority="18039">
      <formula>$G48="SQUAT"</formula>
    </cfRule>
    <cfRule type="expression" dxfId="18041" priority="18040">
      <formula>$G48="BENCH"</formula>
    </cfRule>
    <cfRule type="expression" dxfId="18040" priority="18041">
      <formula>$G48="DEADLIFT"</formula>
    </cfRule>
    <cfRule type="expression" dxfId="18039" priority="18042">
      <formula>AND($G48="ACC",ISBLANK($F48))</formula>
    </cfRule>
    <cfRule type="expression" dxfId="18038" priority="18043">
      <formula>$G48="ACC"</formula>
    </cfRule>
  </conditionalFormatting>
  <conditionalFormatting sqref="P48:Q48">
    <cfRule type="expression" dxfId="18037" priority="18034">
      <formula>$G48="SQUAT"</formula>
    </cfRule>
    <cfRule type="expression" dxfId="18036" priority="18035">
      <formula>$G48="BENCH"</formula>
    </cfRule>
    <cfRule type="expression" dxfId="18035" priority="18036">
      <formula>$G48="DEADLIFT"</formula>
    </cfRule>
    <cfRule type="expression" dxfId="18034" priority="18037">
      <formula>AND($G48="ACC",ISBLANK($F48))</formula>
    </cfRule>
    <cfRule type="expression" dxfId="18033" priority="18038">
      <formula>$G48="ACC"</formula>
    </cfRule>
  </conditionalFormatting>
  <conditionalFormatting sqref="O42:O45">
    <cfRule type="expression" dxfId="18032" priority="18031">
      <formula>AND($G42="SQUAT",ISBLANK($F42))</formula>
    </cfRule>
    <cfRule type="expression" dxfId="18031" priority="18032">
      <formula>AND($G42="BENCH",ISBLANK($F42))</formula>
    </cfRule>
    <cfRule type="expression" dxfId="18030" priority="18033">
      <formula>AND($G42="DEADLIFT",ISBLANK($F42))</formula>
    </cfRule>
  </conditionalFormatting>
  <conditionalFormatting sqref="O42:Q45">
    <cfRule type="expression" dxfId="18029" priority="18026">
      <formula>$G42="SQUAT"</formula>
    </cfRule>
    <cfRule type="expression" dxfId="18028" priority="18027">
      <formula>$G42="BENCH"</formula>
    </cfRule>
    <cfRule type="expression" dxfId="18027" priority="18028">
      <formula>$G42="DEADLIFT"</formula>
    </cfRule>
    <cfRule type="expression" dxfId="18026" priority="18029">
      <formula>AND($G42="ACC",ISBLANK($F42))</formula>
    </cfRule>
    <cfRule type="expression" dxfId="18025" priority="18030">
      <formula>$G42="ACC"</formula>
    </cfRule>
  </conditionalFormatting>
  <conditionalFormatting sqref="O41">
    <cfRule type="expression" dxfId="18024" priority="18023">
      <formula>AND($G41="SQUAT",ISBLANK($F41))</formula>
    </cfRule>
    <cfRule type="expression" dxfId="18023" priority="18024">
      <formula>AND($G41="BENCH",ISBLANK($F41))</formula>
    </cfRule>
    <cfRule type="expression" dxfId="18022" priority="18025">
      <formula>AND($G41="DEADLIFT",ISBLANK($F41))</formula>
    </cfRule>
  </conditionalFormatting>
  <conditionalFormatting sqref="O41">
    <cfRule type="expression" dxfId="18021" priority="18018">
      <formula>$G41="SQUAT"</formula>
    </cfRule>
    <cfRule type="expression" dxfId="18020" priority="18019">
      <formula>$G41="BENCH"</formula>
    </cfRule>
    <cfRule type="expression" dxfId="18019" priority="18020">
      <formula>$G41="DEADLIFT"</formula>
    </cfRule>
    <cfRule type="expression" dxfId="18018" priority="18021">
      <formula>AND($G41="ACC",ISBLANK($F41))</formula>
    </cfRule>
    <cfRule type="expression" dxfId="18017" priority="18022">
      <formula>$G41="ACC"</formula>
    </cfRule>
  </conditionalFormatting>
  <conditionalFormatting sqref="P41:Q41">
    <cfRule type="expression" dxfId="18016" priority="18013">
      <formula>$G41="SQUAT"</formula>
    </cfRule>
    <cfRule type="expression" dxfId="18015" priority="18014">
      <formula>$G41="BENCH"</formula>
    </cfRule>
    <cfRule type="expression" dxfId="18014" priority="18015">
      <formula>$G41="DEADLIFT"</formula>
    </cfRule>
    <cfRule type="expression" dxfId="18013" priority="18016">
      <formula>AND($G41="ACC",ISBLANK($F41))</formula>
    </cfRule>
    <cfRule type="expression" dxfId="18012" priority="18017">
      <formula>$G41="ACC"</formula>
    </cfRule>
  </conditionalFormatting>
  <conditionalFormatting sqref="O67 O74">
    <cfRule type="expression" dxfId="18011" priority="18010">
      <formula>AND($G67="SQUAT",ISBLANK($F67))</formula>
    </cfRule>
    <cfRule type="expression" dxfId="18010" priority="18011">
      <formula>AND($G67="BENCH",ISBLANK($F67))</formula>
    </cfRule>
    <cfRule type="expression" dxfId="18009" priority="18012">
      <formula>AND($G67="DEADLIFT",ISBLANK($F67))</formula>
    </cfRule>
  </conditionalFormatting>
  <conditionalFormatting sqref="O74:Q74 O67:Q67">
    <cfRule type="expression" dxfId="18008" priority="18005">
      <formula>$G67="SQUAT"</formula>
    </cfRule>
    <cfRule type="expression" dxfId="18007" priority="18006">
      <formula>$G67="BENCH"</formula>
    </cfRule>
    <cfRule type="expression" dxfId="18006" priority="18007">
      <formula>$G67="DEADLIFT"</formula>
    </cfRule>
    <cfRule type="expression" dxfId="18005" priority="18008">
      <formula>AND($G67="ACC",ISBLANK($F67))</formula>
    </cfRule>
    <cfRule type="expression" dxfId="18004" priority="18009">
      <formula>$G67="ACC"</formula>
    </cfRule>
  </conditionalFormatting>
  <conditionalFormatting sqref="O88">
    <cfRule type="expression" dxfId="18003" priority="18002">
      <formula>AND($G88="SQUAT",ISBLANK($F88))</formula>
    </cfRule>
    <cfRule type="expression" dxfId="18002" priority="18003">
      <formula>AND($G88="BENCH",ISBLANK($F88))</formula>
    </cfRule>
    <cfRule type="expression" dxfId="18001" priority="18004">
      <formula>AND($G88="DEADLIFT",ISBLANK($F88))</formula>
    </cfRule>
  </conditionalFormatting>
  <conditionalFormatting sqref="O88:Q88">
    <cfRule type="expression" dxfId="18000" priority="17997">
      <formula>$G88="SQUAT"</formula>
    </cfRule>
    <cfRule type="expression" dxfId="17999" priority="17998">
      <formula>$G88="BENCH"</formula>
    </cfRule>
    <cfRule type="expression" dxfId="17998" priority="17999">
      <formula>$G88="DEADLIFT"</formula>
    </cfRule>
    <cfRule type="expression" dxfId="17997" priority="18000">
      <formula>AND($G88="ACC",ISBLANK($F88))</formula>
    </cfRule>
    <cfRule type="expression" dxfId="17996" priority="18001">
      <formula>$G88="ACC"</formula>
    </cfRule>
  </conditionalFormatting>
  <conditionalFormatting sqref="O70:O73">
    <cfRule type="expression" dxfId="17995" priority="17994">
      <formula>AND($G70="SQUAT",ISBLANK($F70))</formula>
    </cfRule>
    <cfRule type="expression" dxfId="17994" priority="17995">
      <formula>AND($G70="BENCH",ISBLANK($F70))</formula>
    </cfRule>
    <cfRule type="expression" dxfId="17993" priority="17996">
      <formula>AND($G70="DEADLIFT",ISBLANK($F70))</formula>
    </cfRule>
  </conditionalFormatting>
  <conditionalFormatting sqref="O70:Q73">
    <cfRule type="expression" dxfId="17992" priority="17989">
      <formula>$G70="SQUAT"</formula>
    </cfRule>
    <cfRule type="expression" dxfId="17991" priority="17990">
      <formula>$G70="BENCH"</formula>
    </cfRule>
    <cfRule type="expression" dxfId="17990" priority="17991">
      <formula>$G70="DEADLIFT"</formula>
    </cfRule>
    <cfRule type="expression" dxfId="17989" priority="17992">
      <formula>AND($G70="ACC",ISBLANK($F70))</formula>
    </cfRule>
    <cfRule type="expression" dxfId="17988" priority="17993">
      <formula>$G70="ACC"</formula>
    </cfRule>
  </conditionalFormatting>
  <conditionalFormatting sqref="O69">
    <cfRule type="expression" dxfId="17987" priority="17986">
      <formula>AND($G69="SQUAT",ISBLANK($F69))</formula>
    </cfRule>
    <cfRule type="expression" dxfId="17986" priority="17987">
      <formula>AND($G69="BENCH",ISBLANK($F69))</formula>
    </cfRule>
    <cfRule type="expression" dxfId="17985" priority="17988">
      <formula>AND($G69="DEADLIFT",ISBLANK($F69))</formula>
    </cfRule>
  </conditionalFormatting>
  <conditionalFormatting sqref="O69">
    <cfRule type="expression" dxfId="17984" priority="17981">
      <formula>$G69="SQUAT"</formula>
    </cfRule>
    <cfRule type="expression" dxfId="17983" priority="17982">
      <formula>$G69="BENCH"</formula>
    </cfRule>
    <cfRule type="expression" dxfId="17982" priority="17983">
      <formula>$G69="DEADLIFT"</formula>
    </cfRule>
    <cfRule type="expression" dxfId="17981" priority="17984">
      <formula>AND($G69="ACC",ISBLANK($F69))</formula>
    </cfRule>
    <cfRule type="expression" dxfId="17980" priority="17985">
      <formula>$G69="ACC"</formula>
    </cfRule>
  </conditionalFormatting>
  <conditionalFormatting sqref="P69:Q69">
    <cfRule type="expression" dxfId="17979" priority="17976">
      <formula>$G69="SQUAT"</formula>
    </cfRule>
    <cfRule type="expression" dxfId="17978" priority="17977">
      <formula>$G69="BENCH"</formula>
    </cfRule>
    <cfRule type="expression" dxfId="17977" priority="17978">
      <formula>$G69="DEADLIFT"</formula>
    </cfRule>
    <cfRule type="expression" dxfId="17976" priority="17979">
      <formula>AND($G69="ACC",ISBLANK($F69))</formula>
    </cfRule>
    <cfRule type="expression" dxfId="17975" priority="17980">
      <formula>$G69="ACC"</formula>
    </cfRule>
  </conditionalFormatting>
  <conditionalFormatting sqref="O63:O66">
    <cfRule type="expression" dxfId="17974" priority="17973">
      <formula>AND($G63="SQUAT",ISBLANK($F63))</formula>
    </cfRule>
    <cfRule type="expression" dxfId="17973" priority="17974">
      <formula>AND($G63="BENCH",ISBLANK($F63))</formula>
    </cfRule>
    <cfRule type="expression" dxfId="17972" priority="17975">
      <formula>AND($G63="DEADLIFT",ISBLANK($F63))</formula>
    </cfRule>
  </conditionalFormatting>
  <conditionalFormatting sqref="O63:Q66">
    <cfRule type="expression" dxfId="17971" priority="17968">
      <formula>$G63="SQUAT"</formula>
    </cfRule>
    <cfRule type="expression" dxfId="17970" priority="17969">
      <formula>$G63="BENCH"</formula>
    </cfRule>
    <cfRule type="expression" dxfId="17969" priority="17970">
      <formula>$G63="DEADLIFT"</formula>
    </cfRule>
    <cfRule type="expression" dxfId="17968" priority="17971">
      <formula>AND($G63="ACC",ISBLANK($F63))</formula>
    </cfRule>
    <cfRule type="expression" dxfId="17967" priority="17972">
      <formula>$G63="ACC"</formula>
    </cfRule>
  </conditionalFormatting>
  <conditionalFormatting sqref="O62">
    <cfRule type="expression" dxfId="17966" priority="17965">
      <formula>AND($G62="SQUAT",ISBLANK($F62))</formula>
    </cfRule>
    <cfRule type="expression" dxfId="17965" priority="17966">
      <formula>AND($G62="BENCH",ISBLANK($F62))</formula>
    </cfRule>
    <cfRule type="expression" dxfId="17964" priority="17967">
      <formula>AND($G62="DEADLIFT",ISBLANK($F62))</formula>
    </cfRule>
  </conditionalFormatting>
  <conditionalFormatting sqref="O62">
    <cfRule type="expression" dxfId="17963" priority="17960">
      <formula>$G62="SQUAT"</formula>
    </cfRule>
    <cfRule type="expression" dxfId="17962" priority="17961">
      <formula>$G62="BENCH"</formula>
    </cfRule>
    <cfRule type="expression" dxfId="17961" priority="17962">
      <formula>$G62="DEADLIFT"</formula>
    </cfRule>
    <cfRule type="expression" dxfId="17960" priority="17963">
      <formula>AND($G62="ACC",ISBLANK($F62))</formula>
    </cfRule>
    <cfRule type="expression" dxfId="17959" priority="17964">
      <formula>$G62="ACC"</formula>
    </cfRule>
  </conditionalFormatting>
  <conditionalFormatting sqref="P62:Q62">
    <cfRule type="expression" dxfId="17958" priority="17955">
      <formula>$G62="SQUAT"</formula>
    </cfRule>
    <cfRule type="expression" dxfId="17957" priority="17956">
      <formula>$G62="BENCH"</formula>
    </cfRule>
    <cfRule type="expression" dxfId="17956" priority="17957">
      <formula>$G62="DEADLIFT"</formula>
    </cfRule>
    <cfRule type="expression" dxfId="17955" priority="17958">
      <formula>AND($G62="ACC",ISBLANK($F62))</formula>
    </cfRule>
    <cfRule type="expression" dxfId="17954" priority="17959">
      <formula>$G62="ACC"</formula>
    </cfRule>
  </conditionalFormatting>
  <conditionalFormatting sqref="O81">
    <cfRule type="expression" dxfId="17953" priority="17952">
      <formula>AND($G81="SQUAT",ISBLANK($F81))</formula>
    </cfRule>
    <cfRule type="expression" dxfId="17952" priority="17953">
      <formula>AND($G81="BENCH",ISBLANK($F81))</formula>
    </cfRule>
    <cfRule type="expression" dxfId="17951" priority="17954">
      <formula>AND($G81="DEADLIFT",ISBLANK($F81))</formula>
    </cfRule>
  </conditionalFormatting>
  <conditionalFormatting sqref="O81:Q81">
    <cfRule type="expression" dxfId="17950" priority="17947">
      <formula>$G81="SQUAT"</formula>
    </cfRule>
    <cfRule type="expression" dxfId="17949" priority="17948">
      <formula>$G81="BENCH"</formula>
    </cfRule>
    <cfRule type="expression" dxfId="17948" priority="17949">
      <formula>$G81="DEADLIFT"</formula>
    </cfRule>
    <cfRule type="expression" dxfId="17947" priority="17950">
      <formula>AND($G81="ACC",ISBLANK($F81))</formula>
    </cfRule>
    <cfRule type="expression" dxfId="17946" priority="17951">
      <formula>$G81="ACC"</formula>
    </cfRule>
  </conditionalFormatting>
  <conditionalFormatting sqref="O84:O87">
    <cfRule type="expression" dxfId="17945" priority="17944">
      <formula>AND($G84="SQUAT",ISBLANK($F84))</formula>
    </cfRule>
    <cfRule type="expression" dxfId="17944" priority="17945">
      <formula>AND($G84="BENCH",ISBLANK($F84))</formula>
    </cfRule>
    <cfRule type="expression" dxfId="17943" priority="17946">
      <formula>AND($G84="DEADLIFT",ISBLANK($F84))</formula>
    </cfRule>
  </conditionalFormatting>
  <conditionalFormatting sqref="O84:Q87">
    <cfRule type="expression" dxfId="17942" priority="17939">
      <formula>$G84="SQUAT"</formula>
    </cfRule>
    <cfRule type="expression" dxfId="17941" priority="17940">
      <formula>$G84="BENCH"</formula>
    </cfRule>
    <cfRule type="expression" dxfId="17940" priority="17941">
      <formula>$G84="DEADLIFT"</formula>
    </cfRule>
    <cfRule type="expression" dxfId="17939" priority="17942">
      <formula>AND($G84="ACC",ISBLANK($F84))</formula>
    </cfRule>
    <cfRule type="expression" dxfId="17938" priority="17943">
      <formula>$G84="ACC"</formula>
    </cfRule>
  </conditionalFormatting>
  <conditionalFormatting sqref="O83">
    <cfRule type="expression" dxfId="17937" priority="17936">
      <formula>AND($G83="SQUAT",ISBLANK($F83))</formula>
    </cfRule>
    <cfRule type="expression" dxfId="17936" priority="17937">
      <formula>AND($G83="BENCH",ISBLANK($F83))</formula>
    </cfRule>
    <cfRule type="expression" dxfId="17935" priority="17938">
      <formula>AND($G83="DEADLIFT",ISBLANK($F83))</formula>
    </cfRule>
  </conditionalFormatting>
  <conditionalFormatting sqref="O83">
    <cfRule type="expression" dxfId="17934" priority="17931">
      <formula>$G83="SQUAT"</formula>
    </cfRule>
    <cfRule type="expression" dxfId="17933" priority="17932">
      <formula>$G83="BENCH"</formula>
    </cfRule>
    <cfRule type="expression" dxfId="17932" priority="17933">
      <formula>$G83="DEADLIFT"</formula>
    </cfRule>
    <cfRule type="expression" dxfId="17931" priority="17934">
      <formula>AND($G83="ACC",ISBLANK($F83))</formula>
    </cfRule>
    <cfRule type="expression" dxfId="17930" priority="17935">
      <formula>$G83="ACC"</formula>
    </cfRule>
  </conditionalFormatting>
  <conditionalFormatting sqref="P83:Q83">
    <cfRule type="expression" dxfId="17929" priority="17926">
      <formula>$G83="SQUAT"</formula>
    </cfRule>
    <cfRule type="expression" dxfId="17928" priority="17927">
      <formula>$G83="BENCH"</formula>
    </cfRule>
    <cfRule type="expression" dxfId="17927" priority="17928">
      <formula>$G83="DEADLIFT"</formula>
    </cfRule>
    <cfRule type="expression" dxfId="17926" priority="17929">
      <formula>AND($G83="ACC",ISBLANK($F83))</formula>
    </cfRule>
    <cfRule type="expression" dxfId="17925" priority="17930">
      <formula>$G83="ACC"</formula>
    </cfRule>
  </conditionalFormatting>
  <conditionalFormatting sqref="O77:O80">
    <cfRule type="expression" dxfId="17924" priority="17923">
      <formula>AND($G77="SQUAT",ISBLANK($F77))</formula>
    </cfRule>
    <cfRule type="expression" dxfId="17923" priority="17924">
      <formula>AND($G77="BENCH",ISBLANK($F77))</formula>
    </cfRule>
    <cfRule type="expression" dxfId="17922" priority="17925">
      <formula>AND($G77="DEADLIFT",ISBLANK($F77))</formula>
    </cfRule>
  </conditionalFormatting>
  <conditionalFormatting sqref="O77:Q80">
    <cfRule type="expression" dxfId="17921" priority="17918">
      <formula>$G77="SQUAT"</formula>
    </cfRule>
    <cfRule type="expression" dxfId="17920" priority="17919">
      <formula>$G77="BENCH"</formula>
    </cfRule>
    <cfRule type="expression" dxfId="17919" priority="17920">
      <formula>$G77="DEADLIFT"</formula>
    </cfRule>
    <cfRule type="expression" dxfId="17918" priority="17921">
      <formula>AND($G77="ACC",ISBLANK($F77))</formula>
    </cfRule>
    <cfRule type="expression" dxfId="17917" priority="17922">
      <formula>$G77="ACC"</formula>
    </cfRule>
  </conditionalFormatting>
  <conditionalFormatting sqref="O76">
    <cfRule type="expression" dxfId="17916" priority="17915">
      <formula>AND($G76="SQUAT",ISBLANK($F76))</formula>
    </cfRule>
    <cfRule type="expression" dxfId="17915" priority="17916">
      <formula>AND($G76="BENCH",ISBLANK($F76))</formula>
    </cfRule>
    <cfRule type="expression" dxfId="17914" priority="17917">
      <formula>AND($G76="DEADLIFT",ISBLANK($F76))</formula>
    </cfRule>
  </conditionalFormatting>
  <conditionalFormatting sqref="O76">
    <cfRule type="expression" dxfId="17913" priority="17910">
      <formula>$G76="SQUAT"</formula>
    </cfRule>
    <cfRule type="expression" dxfId="17912" priority="17911">
      <formula>$G76="BENCH"</formula>
    </cfRule>
    <cfRule type="expression" dxfId="17911" priority="17912">
      <formula>$G76="DEADLIFT"</formula>
    </cfRule>
    <cfRule type="expression" dxfId="17910" priority="17913">
      <formula>AND($G76="ACC",ISBLANK($F76))</formula>
    </cfRule>
    <cfRule type="expression" dxfId="17909" priority="17914">
      <formula>$G76="ACC"</formula>
    </cfRule>
  </conditionalFormatting>
  <conditionalFormatting sqref="P76:Q76">
    <cfRule type="expression" dxfId="17908" priority="17905">
      <formula>$G76="SQUAT"</formula>
    </cfRule>
    <cfRule type="expression" dxfId="17907" priority="17906">
      <formula>$G76="BENCH"</formula>
    </cfRule>
    <cfRule type="expression" dxfId="17906" priority="17907">
      <formula>$G76="DEADLIFT"</formula>
    </cfRule>
    <cfRule type="expression" dxfId="17905" priority="17908">
      <formula>AND($G76="ACC",ISBLANK($F76))</formula>
    </cfRule>
    <cfRule type="expression" dxfId="17904" priority="17909">
      <formula>$G76="ACC"</formula>
    </cfRule>
  </conditionalFormatting>
  <conditionalFormatting sqref="O95">
    <cfRule type="expression" dxfId="17903" priority="17902">
      <formula>AND($G95="SQUAT",ISBLANK($F95))</formula>
    </cfRule>
    <cfRule type="expression" dxfId="17902" priority="17903">
      <formula>AND($G95="BENCH",ISBLANK($F95))</formula>
    </cfRule>
    <cfRule type="expression" dxfId="17901" priority="17904">
      <formula>AND($G95="DEADLIFT",ISBLANK($F95))</formula>
    </cfRule>
  </conditionalFormatting>
  <conditionalFormatting sqref="O95:Q95">
    <cfRule type="expression" dxfId="17900" priority="17897">
      <formula>$G95="SQUAT"</formula>
    </cfRule>
    <cfRule type="expression" dxfId="17899" priority="17898">
      <formula>$G95="BENCH"</formula>
    </cfRule>
    <cfRule type="expression" dxfId="17898" priority="17899">
      <formula>$G95="DEADLIFT"</formula>
    </cfRule>
    <cfRule type="expression" dxfId="17897" priority="17900">
      <formula>AND($G95="ACC",ISBLANK($F95))</formula>
    </cfRule>
    <cfRule type="expression" dxfId="17896" priority="17901">
      <formula>$G95="ACC"</formula>
    </cfRule>
  </conditionalFormatting>
  <conditionalFormatting sqref="O98:O101">
    <cfRule type="expression" dxfId="17895" priority="17894">
      <formula>AND($G98="SQUAT",ISBLANK($F98))</formula>
    </cfRule>
    <cfRule type="expression" dxfId="17894" priority="17895">
      <formula>AND($G98="BENCH",ISBLANK($F98))</formula>
    </cfRule>
    <cfRule type="expression" dxfId="17893" priority="17896">
      <formula>AND($G98="DEADLIFT",ISBLANK($F98))</formula>
    </cfRule>
  </conditionalFormatting>
  <conditionalFormatting sqref="O98:Q101">
    <cfRule type="expression" dxfId="17892" priority="17889">
      <formula>$G98="SQUAT"</formula>
    </cfRule>
    <cfRule type="expression" dxfId="17891" priority="17890">
      <formula>$G98="BENCH"</formula>
    </cfRule>
    <cfRule type="expression" dxfId="17890" priority="17891">
      <formula>$G98="DEADLIFT"</formula>
    </cfRule>
    <cfRule type="expression" dxfId="17889" priority="17892">
      <formula>AND($G98="ACC",ISBLANK($F98))</formula>
    </cfRule>
    <cfRule type="expression" dxfId="17888" priority="17893">
      <formula>$G98="ACC"</formula>
    </cfRule>
  </conditionalFormatting>
  <conditionalFormatting sqref="O97">
    <cfRule type="expression" dxfId="17887" priority="17886">
      <formula>AND($G97="SQUAT",ISBLANK($F97))</formula>
    </cfRule>
    <cfRule type="expression" dxfId="17886" priority="17887">
      <formula>AND($G97="BENCH",ISBLANK($F97))</formula>
    </cfRule>
    <cfRule type="expression" dxfId="17885" priority="17888">
      <formula>AND($G97="DEADLIFT",ISBLANK($F97))</formula>
    </cfRule>
  </conditionalFormatting>
  <conditionalFormatting sqref="O97">
    <cfRule type="expression" dxfId="17884" priority="17881">
      <formula>$G97="SQUAT"</formula>
    </cfRule>
    <cfRule type="expression" dxfId="17883" priority="17882">
      <formula>$G97="BENCH"</formula>
    </cfRule>
    <cfRule type="expression" dxfId="17882" priority="17883">
      <formula>$G97="DEADLIFT"</formula>
    </cfRule>
    <cfRule type="expression" dxfId="17881" priority="17884">
      <formula>AND($G97="ACC",ISBLANK($F97))</formula>
    </cfRule>
    <cfRule type="expression" dxfId="17880" priority="17885">
      <formula>$G97="ACC"</formula>
    </cfRule>
  </conditionalFormatting>
  <conditionalFormatting sqref="P97:Q97">
    <cfRule type="expression" dxfId="17879" priority="17876">
      <formula>$G97="SQUAT"</formula>
    </cfRule>
    <cfRule type="expression" dxfId="17878" priority="17877">
      <formula>$G97="BENCH"</formula>
    </cfRule>
    <cfRule type="expression" dxfId="17877" priority="17878">
      <formula>$G97="DEADLIFT"</formula>
    </cfRule>
    <cfRule type="expression" dxfId="17876" priority="17879">
      <formula>AND($G97="ACC",ISBLANK($F97))</formula>
    </cfRule>
    <cfRule type="expression" dxfId="17875" priority="17880">
      <formula>$G97="ACC"</formula>
    </cfRule>
  </conditionalFormatting>
  <conditionalFormatting sqref="O91:O94">
    <cfRule type="expression" dxfId="17874" priority="17873">
      <formula>AND($G91="SQUAT",ISBLANK($F91))</formula>
    </cfRule>
    <cfRule type="expression" dxfId="17873" priority="17874">
      <formula>AND($G91="BENCH",ISBLANK($F91))</formula>
    </cfRule>
    <cfRule type="expression" dxfId="17872" priority="17875">
      <formula>AND($G91="DEADLIFT",ISBLANK($F91))</formula>
    </cfRule>
  </conditionalFormatting>
  <conditionalFormatting sqref="O91:Q94">
    <cfRule type="expression" dxfId="17871" priority="17868">
      <formula>$G91="SQUAT"</formula>
    </cfRule>
    <cfRule type="expression" dxfId="17870" priority="17869">
      <formula>$G91="BENCH"</formula>
    </cfRule>
    <cfRule type="expression" dxfId="17869" priority="17870">
      <formula>$G91="DEADLIFT"</formula>
    </cfRule>
    <cfRule type="expression" dxfId="17868" priority="17871">
      <formula>AND($G91="ACC",ISBLANK($F91))</formula>
    </cfRule>
    <cfRule type="expression" dxfId="17867" priority="17872">
      <formula>$G91="ACC"</formula>
    </cfRule>
  </conditionalFormatting>
  <conditionalFormatting sqref="O90">
    <cfRule type="expression" dxfId="17866" priority="17865">
      <formula>AND($G90="SQUAT",ISBLANK($F90))</formula>
    </cfRule>
    <cfRule type="expression" dxfId="17865" priority="17866">
      <formula>AND($G90="BENCH",ISBLANK($F90))</formula>
    </cfRule>
    <cfRule type="expression" dxfId="17864" priority="17867">
      <formula>AND($G90="DEADLIFT",ISBLANK($F90))</formula>
    </cfRule>
  </conditionalFormatting>
  <conditionalFormatting sqref="O90">
    <cfRule type="expression" dxfId="17863" priority="17860">
      <formula>$G90="SQUAT"</formula>
    </cfRule>
    <cfRule type="expression" dxfId="17862" priority="17861">
      <formula>$G90="BENCH"</formula>
    </cfRule>
    <cfRule type="expression" dxfId="17861" priority="17862">
      <formula>$G90="DEADLIFT"</formula>
    </cfRule>
    <cfRule type="expression" dxfId="17860" priority="17863">
      <formula>AND($G90="ACC",ISBLANK($F90))</formula>
    </cfRule>
    <cfRule type="expression" dxfId="17859" priority="17864">
      <formula>$G90="ACC"</formula>
    </cfRule>
  </conditionalFormatting>
  <conditionalFormatting sqref="P90:Q90">
    <cfRule type="expression" dxfId="17858" priority="17855">
      <formula>$G90="SQUAT"</formula>
    </cfRule>
    <cfRule type="expression" dxfId="17857" priority="17856">
      <formula>$G90="BENCH"</formula>
    </cfRule>
    <cfRule type="expression" dxfId="17856" priority="17857">
      <formula>$G90="DEADLIFT"</formula>
    </cfRule>
    <cfRule type="expression" dxfId="17855" priority="17858">
      <formula>AND($G90="ACC",ISBLANK($F90))</formula>
    </cfRule>
    <cfRule type="expression" dxfId="17854" priority="17859">
      <formula>$G90="ACC"</formula>
    </cfRule>
  </conditionalFormatting>
  <conditionalFormatting sqref="O116 O123">
    <cfRule type="expression" dxfId="17853" priority="17852">
      <formula>AND($G116="SQUAT",ISBLANK($F116))</formula>
    </cfRule>
    <cfRule type="expression" dxfId="17852" priority="17853">
      <formula>AND($G116="BENCH",ISBLANK($F116))</formula>
    </cfRule>
    <cfRule type="expression" dxfId="17851" priority="17854">
      <formula>AND($G116="DEADLIFT",ISBLANK($F116))</formula>
    </cfRule>
  </conditionalFormatting>
  <conditionalFormatting sqref="O123:Q123 O116:Q116">
    <cfRule type="expression" dxfId="17850" priority="17847">
      <formula>$G116="SQUAT"</formula>
    </cfRule>
    <cfRule type="expression" dxfId="17849" priority="17848">
      <formula>$G116="BENCH"</formula>
    </cfRule>
    <cfRule type="expression" dxfId="17848" priority="17849">
      <formula>$G116="DEADLIFT"</formula>
    </cfRule>
    <cfRule type="expression" dxfId="17847" priority="17850">
      <formula>AND($G116="ACC",ISBLANK($F116))</formula>
    </cfRule>
    <cfRule type="expression" dxfId="17846" priority="17851">
      <formula>$G116="ACC"</formula>
    </cfRule>
  </conditionalFormatting>
  <conditionalFormatting sqref="O137">
    <cfRule type="expression" dxfId="17845" priority="17844">
      <formula>AND($G137="SQUAT",ISBLANK($F137))</formula>
    </cfRule>
    <cfRule type="expression" dxfId="17844" priority="17845">
      <formula>AND($G137="BENCH",ISBLANK($F137))</formula>
    </cfRule>
    <cfRule type="expression" dxfId="17843" priority="17846">
      <formula>AND($G137="DEADLIFT",ISBLANK($F137))</formula>
    </cfRule>
  </conditionalFormatting>
  <conditionalFormatting sqref="O137:Q137">
    <cfRule type="expression" dxfId="17842" priority="17839">
      <formula>$G137="SQUAT"</formula>
    </cfRule>
    <cfRule type="expression" dxfId="17841" priority="17840">
      <formula>$G137="BENCH"</formula>
    </cfRule>
    <cfRule type="expression" dxfId="17840" priority="17841">
      <formula>$G137="DEADLIFT"</formula>
    </cfRule>
    <cfRule type="expression" dxfId="17839" priority="17842">
      <formula>AND($G137="ACC",ISBLANK($F137))</formula>
    </cfRule>
    <cfRule type="expression" dxfId="17838" priority="17843">
      <formula>$G137="ACC"</formula>
    </cfRule>
  </conditionalFormatting>
  <conditionalFormatting sqref="O119:O122">
    <cfRule type="expression" dxfId="17837" priority="17836">
      <formula>AND($G119="SQUAT",ISBLANK($F119))</formula>
    </cfRule>
    <cfRule type="expression" dxfId="17836" priority="17837">
      <formula>AND($G119="BENCH",ISBLANK($F119))</formula>
    </cfRule>
    <cfRule type="expression" dxfId="17835" priority="17838">
      <formula>AND($G119="DEADLIFT",ISBLANK($F119))</formula>
    </cfRule>
  </conditionalFormatting>
  <conditionalFormatting sqref="O119:Q122">
    <cfRule type="expression" dxfId="17834" priority="17831">
      <formula>$G119="SQUAT"</formula>
    </cfRule>
    <cfRule type="expression" dxfId="17833" priority="17832">
      <formula>$G119="BENCH"</formula>
    </cfRule>
    <cfRule type="expression" dxfId="17832" priority="17833">
      <formula>$G119="DEADLIFT"</formula>
    </cfRule>
    <cfRule type="expression" dxfId="17831" priority="17834">
      <formula>AND($G119="ACC",ISBLANK($F119))</formula>
    </cfRule>
    <cfRule type="expression" dxfId="17830" priority="17835">
      <formula>$G119="ACC"</formula>
    </cfRule>
  </conditionalFormatting>
  <conditionalFormatting sqref="O118">
    <cfRule type="expression" dxfId="17829" priority="17828">
      <formula>AND($G118="SQUAT",ISBLANK($F118))</formula>
    </cfRule>
    <cfRule type="expression" dxfId="17828" priority="17829">
      <formula>AND($G118="BENCH",ISBLANK($F118))</formula>
    </cfRule>
    <cfRule type="expression" dxfId="17827" priority="17830">
      <formula>AND($G118="DEADLIFT",ISBLANK($F118))</formula>
    </cfRule>
  </conditionalFormatting>
  <conditionalFormatting sqref="O118">
    <cfRule type="expression" dxfId="17826" priority="17823">
      <formula>$G118="SQUAT"</formula>
    </cfRule>
    <cfRule type="expression" dxfId="17825" priority="17824">
      <formula>$G118="BENCH"</formula>
    </cfRule>
    <cfRule type="expression" dxfId="17824" priority="17825">
      <formula>$G118="DEADLIFT"</formula>
    </cfRule>
    <cfRule type="expression" dxfId="17823" priority="17826">
      <formula>AND($G118="ACC",ISBLANK($F118))</formula>
    </cfRule>
    <cfRule type="expression" dxfId="17822" priority="17827">
      <formula>$G118="ACC"</formula>
    </cfRule>
  </conditionalFormatting>
  <conditionalFormatting sqref="P118:Q118">
    <cfRule type="expression" dxfId="17821" priority="17818">
      <formula>$G118="SQUAT"</formula>
    </cfRule>
    <cfRule type="expression" dxfId="17820" priority="17819">
      <formula>$G118="BENCH"</formula>
    </cfRule>
    <cfRule type="expression" dxfId="17819" priority="17820">
      <formula>$G118="DEADLIFT"</formula>
    </cfRule>
    <cfRule type="expression" dxfId="17818" priority="17821">
      <formula>AND($G118="ACC",ISBLANK($F118))</formula>
    </cfRule>
    <cfRule type="expression" dxfId="17817" priority="17822">
      <formula>$G118="ACC"</formula>
    </cfRule>
  </conditionalFormatting>
  <conditionalFormatting sqref="O112:O115">
    <cfRule type="expression" dxfId="17816" priority="17815">
      <formula>AND($G112="SQUAT",ISBLANK($F112))</formula>
    </cfRule>
    <cfRule type="expression" dxfId="17815" priority="17816">
      <formula>AND($G112="BENCH",ISBLANK($F112))</formula>
    </cfRule>
    <cfRule type="expression" dxfId="17814" priority="17817">
      <formula>AND($G112="DEADLIFT",ISBLANK($F112))</formula>
    </cfRule>
  </conditionalFormatting>
  <conditionalFormatting sqref="O112:Q115">
    <cfRule type="expression" dxfId="17813" priority="17810">
      <formula>$G112="SQUAT"</formula>
    </cfRule>
    <cfRule type="expression" dxfId="17812" priority="17811">
      <formula>$G112="BENCH"</formula>
    </cfRule>
    <cfRule type="expression" dxfId="17811" priority="17812">
      <formula>$G112="DEADLIFT"</formula>
    </cfRule>
    <cfRule type="expression" dxfId="17810" priority="17813">
      <formula>AND($G112="ACC",ISBLANK($F112))</formula>
    </cfRule>
    <cfRule type="expression" dxfId="17809" priority="17814">
      <formula>$G112="ACC"</formula>
    </cfRule>
  </conditionalFormatting>
  <conditionalFormatting sqref="O111">
    <cfRule type="expression" dxfId="17808" priority="17807">
      <formula>AND($G111="SQUAT",ISBLANK($F111))</formula>
    </cfRule>
    <cfRule type="expression" dxfId="17807" priority="17808">
      <formula>AND($G111="BENCH",ISBLANK($F111))</formula>
    </cfRule>
    <cfRule type="expression" dxfId="17806" priority="17809">
      <formula>AND($G111="DEADLIFT",ISBLANK($F111))</formula>
    </cfRule>
  </conditionalFormatting>
  <conditionalFormatting sqref="O111">
    <cfRule type="expression" dxfId="17805" priority="17802">
      <formula>$G111="SQUAT"</formula>
    </cfRule>
    <cfRule type="expression" dxfId="17804" priority="17803">
      <formula>$G111="BENCH"</formula>
    </cfRule>
    <cfRule type="expression" dxfId="17803" priority="17804">
      <formula>$G111="DEADLIFT"</formula>
    </cfRule>
    <cfRule type="expression" dxfId="17802" priority="17805">
      <formula>AND($G111="ACC",ISBLANK($F111))</formula>
    </cfRule>
    <cfRule type="expression" dxfId="17801" priority="17806">
      <formula>$G111="ACC"</formula>
    </cfRule>
  </conditionalFormatting>
  <conditionalFormatting sqref="P111:Q111">
    <cfRule type="expression" dxfId="17800" priority="17797">
      <formula>$G111="SQUAT"</formula>
    </cfRule>
    <cfRule type="expression" dxfId="17799" priority="17798">
      <formula>$G111="BENCH"</formula>
    </cfRule>
    <cfRule type="expression" dxfId="17798" priority="17799">
      <formula>$G111="DEADLIFT"</formula>
    </cfRule>
    <cfRule type="expression" dxfId="17797" priority="17800">
      <formula>AND($G111="ACC",ISBLANK($F111))</formula>
    </cfRule>
    <cfRule type="expression" dxfId="17796" priority="17801">
      <formula>$G111="ACC"</formula>
    </cfRule>
  </conditionalFormatting>
  <conditionalFormatting sqref="O130">
    <cfRule type="expression" dxfId="17795" priority="17794">
      <formula>AND($G130="SQUAT",ISBLANK($F130))</formula>
    </cfRule>
    <cfRule type="expression" dxfId="17794" priority="17795">
      <formula>AND($G130="BENCH",ISBLANK($F130))</formula>
    </cfRule>
    <cfRule type="expression" dxfId="17793" priority="17796">
      <formula>AND($G130="DEADLIFT",ISBLANK($F130))</formula>
    </cfRule>
  </conditionalFormatting>
  <conditionalFormatting sqref="O130:Q130">
    <cfRule type="expression" dxfId="17792" priority="17789">
      <formula>$G130="SQUAT"</formula>
    </cfRule>
    <cfRule type="expression" dxfId="17791" priority="17790">
      <formula>$G130="BENCH"</formula>
    </cfRule>
    <cfRule type="expression" dxfId="17790" priority="17791">
      <formula>$G130="DEADLIFT"</formula>
    </cfRule>
    <cfRule type="expression" dxfId="17789" priority="17792">
      <formula>AND($G130="ACC",ISBLANK($F130))</formula>
    </cfRule>
    <cfRule type="expression" dxfId="17788" priority="17793">
      <formula>$G130="ACC"</formula>
    </cfRule>
  </conditionalFormatting>
  <conditionalFormatting sqref="O133:O136">
    <cfRule type="expression" dxfId="17787" priority="17786">
      <formula>AND($G133="SQUAT",ISBLANK($F133))</formula>
    </cfRule>
    <cfRule type="expression" dxfId="17786" priority="17787">
      <formula>AND($G133="BENCH",ISBLANK($F133))</formula>
    </cfRule>
    <cfRule type="expression" dxfId="17785" priority="17788">
      <formula>AND($G133="DEADLIFT",ISBLANK($F133))</formula>
    </cfRule>
  </conditionalFormatting>
  <conditionalFormatting sqref="O133:Q136">
    <cfRule type="expression" dxfId="17784" priority="17781">
      <formula>$G133="SQUAT"</formula>
    </cfRule>
    <cfRule type="expression" dxfId="17783" priority="17782">
      <formula>$G133="BENCH"</formula>
    </cfRule>
    <cfRule type="expression" dxfId="17782" priority="17783">
      <formula>$G133="DEADLIFT"</formula>
    </cfRule>
    <cfRule type="expression" dxfId="17781" priority="17784">
      <formula>AND($G133="ACC",ISBLANK($F133))</formula>
    </cfRule>
    <cfRule type="expression" dxfId="17780" priority="17785">
      <formula>$G133="ACC"</formula>
    </cfRule>
  </conditionalFormatting>
  <conditionalFormatting sqref="O132">
    <cfRule type="expression" dxfId="17779" priority="17778">
      <formula>AND($G132="SQUAT",ISBLANK($F132))</formula>
    </cfRule>
    <cfRule type="expression" dxfId="17778" priority="17779">
      <formula>AND($G132="BENCH",ISBLANK($F132))</formula>
    </cfRule>
    <cfRule type="expression" dxfId="17777" priority="17780">
      <formula>AND($G132="DEADLIFT",ISBLANK($F132))</formula>
    </cfRule>
  </conditionalFormatting>
  <conditionalFormatting sqref="O132">
    <cfRule type="expression" dxfId="17776" priority="17773">
      <formula>$G132="SQUAT"</formula>
    </cfRule>
    <cfRule type="expression" dxfId="17775" priority="17774">
      <formula>$G132="BENCH"</formula>
    </cfRule>
    <cfRule type="expression" dxfId="17774" priority="17775">
      <formula>$G132="DEADLIFT"</formula>
    </cfRule>
    <cfRule type="expression" dxfId="17773" priority="17776">
      <formula>AND($G132="ACC",ISBLANK($F132))</formula>
    </cfRule>
    <cfRule type="expression" dxfId="17772" priority="17777">
      <formula>$G132="ACC"</formula>
    </cfRule>
  </conditionalFormatting>
  <conditionalFormatting sqref="P132:Q132">
    <cfRule type="expression" dxfId="17771" priority="17768">
      <formula>$G132="SQUAT"</formula>
    </cfRule>
    <cfRule type="expression" dxfId="17770" priority="17769">
      <formula>$G132="BENCH"</formula>
    </cfRule>
    <cfRule type="expression" dxfId="17769" priority="17770">
      <formula>$G132="DEADLIFT"</formula>
    </cfRule>
    <cfRule type="expression" dxfId="17768" priority="17771">
      <formula>AND($G132="ACC",ISBLANK($F132))</formula>
    </cfRule>
    <cfRule type="expression" dxfId="17767" priority="17772">
      <formula>$G132="ACC"</formula>
    </cfRule>
  </conditionalFormatting>
  <conditionalFormatting sqref="O126:O129">
    <cfRule type="expression" dxfId="17766" priority="17765">
      <formula>AND($G126="SQUAT",ISBLANK($F126))</formula>
    </cfRule>
    <cfRule type="expression" dxfId="17765" priority="17766">
      <formula>AND($G126="BENCH",ISBLANK($F126))</formula>
    </cfRule>
    <cfRule type="expression" dxfId="17764" priority="17767">
      <formula>AND($G126="DEADLIFT",ISBLANK($F126))</formula>
    </cfRule>
  </conditionalFormatting>
  <conditionalFormatting sqref="O126:Q129">
    <cfRule type="expression" dxfId="17763" priority="17760">
      <formula>$G126="SQUAT"</formula>
    </cfRule>
    <cfRule type="expression" dxfId="17762" priority="17761">
      <formula>$G126="BENCH"</formula>
    </cfRule>
    <cfRule type="expression" dxfId="17761" priority="17762">
      <formula>$G126="DEADLIFT"</formula>
    </cfRule>
    <cfRule type="expression" dxfId="17760" priority="17763">
      <formula>AND($G126="ACC",ISBLANK($F126))</formula>
    </cfRule>
    <cfRule type="expression" dxfId="17759" priority="17764">
      <formula>$G126="ACC"</formula>
    </cfRule>
  </conditionalFormatting>
  <conditionalFormatting sqref="O125">
    <cfRule type="expression" dxfId="17758" priority="17757">
      <formula>AND($G125="SQUAT",ISBLANK($F125))</formula>
    </cfRule>
    <cfRule type="expression" dxfId="17757" priority="17758">
      <formula>AND($G125="BENCH",ISBLANK($F125))</formula>
    </cfRule>
    <cfRule type="expression" dxfId="17756" priority="17759">
      <formula>AND($G125="DEADLIFT",ISBLANK($F125))</formula>
    </cfRule>
  </conditionalFormatting>
  <conditionalFormatting sqref="O125">
    <cfRule type="expression" dxfId="17755" priority="17752">
      <formula>$G125="SQUAT"</formula>
    </cfRule>
    <cfRule type="expression" dxfId="17754" priority="17753">
      <formula>$G125="BENCH"</formula>
    </cfRule>
    <cfRule type="expression" dxfId="17753" priority="17754">
      <formula>$G125="DEADLIFT"</formula>
    </cfRule>
    <cfRule type="expression" dxfId="17752" priority="17755">
      <formula>AND($G125="ACC",ISBLANK($F125))</formula>
    </cfRule>
    <cfRule type="expression" dxfId="17751" priority="17756">
      <formula>$G125="ACC"</formula>
    </cfRule>
  </conditionalFormatting>
  <conditionalFormatting sqref="P125:Q125">
    <cfRule type="expression" dxfId="17750" priority="17747">
      <formula>$G125="SQUAT"</formula>
    </cfRule>
    <cfRule type="expression" dxfId="17749" priority="17748">
      <formula>$G125="BENCH"</formula>
    </cfRule>
    <cfRule type="expression" dxfId="17748" priority="17749">
      <formula>$G125="DEADLIFT"</formula>
    </cfRule>
    <cfRule type="expression" dxfId="17747" priority="17750">
      <formula>AND($G125="ACC",ISBLANK($F125))</formula>
    </cfRule>
    <cfRule type="expression" dxfId="17746" priority="17751">
      <formula>$G125="ACC"</formula>
    </cfRule>
  </conditionalFormatting>
  <conditionalFormatting sqref="O144">
    <cfRule type="expression" dxfId="17745" priority="17744">
      <formula>AND($G144="SQUAT",ISBLANK($F144))</formula>
    </cfRule>
    <cfRule type="expression" dxfId="17744" priority="17745">
      <formula>AND($G144="BENCH",ISBLANK($F144))</formula>
    </cfRule>
    <cfRule type="expression" dxfId="17743" priority="17746">
      <formula>AND($G144="DEADLIFT",ISBLANK($F144))</formula>
    </cfRule>
  </conditionalFormatting>
  <conditionalFormatting sqref="O144:Q144">
    <cfRule type="expression" dxfId="17742" priority="17739">
      <formula>$G144="SQUAT"</formula>
    </cfRule>
    <cfRule type="expression" dxfId="17741" priority="17740">
      <formula>$G144="BENCH"</formula>
    </cfRule>
    <cfRule type="expression" dxfId="17740" priority="17741">
      <formula>$G144="DEADLIFT"</formula>
    </cfRule>
    <cfRule type="expression" dxfId="17739" priority="17742">
      <formula>AND($G144="ACC",ISBLANK($F144))</formula>
    </cfRule>
    <cfRule type="expression" dxfId="17738" priority="17743">
      <formula>$G144="ACC"</formula>
    </cfRule>
  </conditionalFormatting>
  <conditionalFormatting sqref="O147:O150">
    <cfRule type="expression" dxfId="17737" priority="17736">
      <formula>AND($G147="SQUAT",ISBLANK($F147))</formula>
    </cfRule>
    <cfRule type="expression" dxfId="17736" priority="17737">
      <formula>AND($G147="BENCH",ISBLANK($F147))</formula>
    </cfRule>
    <cfRule type="expression" dxfId="17735" priority="17738">
      <formula>AND($G147="DEADLIFT",ISBLANK($F147))</formula>
    </cfRule>
  </conditionalFormatting>
  <conditionalFormatting sqref="O147:Q150">
    <cfRule type="expression" dxfId="17734" priority="17731">
      <formula>$G147="SQUAT"</formula>
    </cfRule>
    <cfRule type="expression" dxfId="17733" priority="17732">
      <formula>$G147="BENCH"</formula>
    </cfRule>
    <cfRule type="expression" dxfId="17732" priority="17733">
      <formula>$G147="DEADLIFT"</formula>
    </cfRule>
    <cfRule type="expression" dxfId="17731" priority="17734">
      <formula>AND($G147="ACC",ISBLANK($F147))</formula>
    </cfRule>
    <cfRule type="expression" dxfId="17730" priority="17735">
      <formula>$G147="ACC"</formula>
    </cfRule>
  </conditionalFormatting>
  <conditionalFormatting sqref="O146">
    <cfRule type="expression" dxfId="17729" priority="17728">
      <formula>AND($G146="SQUAT",ISBLANK($F146))</formula>
    </cfRule>
    <cfRule type="expression" dxfId="17728" priority="17729">
      <formula>AND($G146="BENCH",ISBLANK($F146))</formula>
    </cfRule>
    <cfRule type="expression" dxfId="17727" priority="17730">
      <formula>AND($G146="DEADLIFT",ISBLANK($F146))</formula>
    </cfRule>
  </conditionalFormatting>
  <conditionalFormatting sqref="O146">
    <cfRule type="expression" dxfId="17726" priority="17723">
      <formula>$G146="SQUAT"</formula>
    </cfRule>
    <cfRule type="expression" dxfId="17725" priority="17724">
      <formula>$G146="BENCH"</formula>
    </cfRule>
    <cfRule type="expression" dxfId="17724" priority="17725">
      <formula>$G146="DEADLIFT"</formula>
    </cfRule>
    <cfRule type="expression" dxfId="17723" priority="17726">
      <formula>AND($G146="ACC",ISBLANK($F146))</formula>
    </cfRule>
    <cfRule type="expression" dxfId="17722" priority="17727">
      <formula>$G146="ACC"</formula>
    </cfRule>
  </conditionalFormatting>
  <conditionalFormatting sqref="P146:Q146">
    <cfRule type="expression" dxfId="17721" priority="17718">
      <formula>$G146="SQUAT"</formula>
    </cfRule>
    <cfRule type="expression" dxfId="17720" priority="17719">
      <formula>$G146="BENCH"</formula>
    </cfRule>
    <cfRule type="expression" dxfId="17719" priority="17720">
      <formula>$G146="DEADLIFT"</formula>
    </cfRule>
    <cfRule type="expression" dxfId="17718" priority="17721">
      <formula>AND($G146="ACC",ISBLANK($F146))</formula>
    </cfRule>
    <cfRule type="expression" dxfId="17717" priority="17722">
      <formula>$G146="ACC"</formula>
    </cfRule>
  </conditionalFormatting>
  <conditionalFormatting sqref="O140:O143">
    <cfRule type="expression" dxfId="17716" priority="17715">
      <formula>AND($G140="SQUAT",ISBLANK($F140))</formula>
    </cfRule>
    <cfRule type="expression" dxfId="17715" priority="17716">
      <formula>AND($G140="BENCH",ISBLANK($F140))</formula>
    </cfRule>
    <cfRule type="expression" dxfId="17714" priority="17717">
      <formula>AND($G140="DEADLIFT",ISBLANK($F140))</formula>
    </cfRule>
  </conditionalFormatting>
  <conditionalFormatting sqref="O140:Q143">
    <cfRule type="expression" dxfId="17713" priority="17710">
      <formula>$G140="SQUAT"</formula>
    </cfRule>
    <cfRule type="expression" dxfId="17712" priority="17711">
      <formula>$G140="BENCH"</formula>
    </cfRule>
    <cfRule type="expression" dxfId="17711" priority="17712">
      <formula>$G140="DEADLIFT"</formula>
    </cfRule>
    <cfRule type="expression" dxfId="17710" priority="17713">
      <formula>AND($G140="ACC",ISBLANK($F140))</formula>
    </cfRule>
    <cfRule type="expression" dxfId="17709" priority="17714">
      <formula>$G140="ACC"</formula>
    </cfRule>
  </conditionalFormatting>
  <conditionalFormatting sqref="O139">
    <cfRule type="expression" dxfId="17708" priority="17707">
      <formula>AND($G139="SQUAT",ISBLANK($F139))</formula>
    </cfRule>
    <cfRule type="expression" dxfId="17707" priority="17708">
      <formula>AND($G139="BENCH",ISBLANK($F139))</formula>
    </cfRule>
    <cfRule type="expression" dxfId="17706" priority="17709">
      <formula>AND($G139="DEADLIFT",ISBLANK($F139))</formula>
    </cfRule>
  </conditionalFormatting>
  <conditionalFormatting sqref="O139">
    <cfRule type="expression" dxfId="17705" priority="17702">
      <formula>$G139="SQUAT"</formula>
    </cfRule>
    <cfRule type="expression" dxfId="17704" priority="17703">
      <formula>$G139="BENCH"</formula>
    </cfRule>
    <cfRule type="expression" dxfId="17703" priority="17704">
      <formula>$G139="DEADLIFT"</formula>
    </cfRule>
    <cfRule type="expression" dxfId="17702" priority="17705">
      <formula>AND($G139="ACC",ISBLANK($F139))</formula>
    </cfRule>
    <cfRule type="expression" dxfId="17701" priority="17706">
      <formula>$G139="ACC"</formula>
    </cfRule>
  </conditionalFormatting>
  <conditionalFormatting sqref="P139:Q139">
    <cfRule type="expression" dxfId="17700" priority="17697">
      <formula>$G139="SQUAT"</formula>
    </cfRule>
    <cfRule type="expression" dxfId="17699" priority="17698">
      <formula>$G139="BENCH"</formula>
    </cfRule>
    <cfRule type="expression" dxfId="17698" priority="17699">
      <formula>$G139="DEADLIFT"</formula>
    </cfRule>
    <cfRule type="expression" dxfId="17697" priority="17700">
      <formula>AND($G139="ACC",ISBLANK($F139))</formula>
    </cfRule>
    <cfRule type="expression" dxfId="17696" priority="17701">
      <formula>$G139="ACC"</formula>
    </cfRule>
  </conditionalFormatting>
  <conditionalFormatting sqref="O165 O172">
    <cfRule type="expression" dxfId="17695" priority="17694">
      <formula>AND($G165="SQUAT",ISBLANK($F165))</formula>
    </cfRule>
    <cfRule type="expression" dxfId="17694" priority="17695">
      <formula>AND($G165="BENCH",ISBLANK($F165))</formula>
    </cfRule>
    <cfRule type="expression" dxfId="17693" priority="17696">
      <formula>AND($G165="DEADLIFT",ISBLANK($F165))</formula>
    </cfRule>
  </conditionalFormatting>
  <conditionalFormatting sqref="O172:Q172 O165:Q165">
    <cfRule type="expression" dxfId="17692" priority="17689">
      <formula>$G165="SQUAT"</formula>
    </cfRule>
    <cfRule type="expression" dxfId="17691" priority="17690">
      <formula>$G165="BENCH"</formula>
    </cfRule>
    <cfRule type="expression" dxfId="17690" priority="17691">
      <formula>$G165="DEADLIFT"</formula>
    </cfRule>
    <cfRule type="expression" dxfId="17689" priority="17692">
      <formula>AND($G165="ACC",ISBLANK($F165))</formula>
    </cfRule>
    <cfRule type="expression" dxfId="17688" priority="17693">
      <formula>$G165="ACC"</formula>
    </cfRule>
  </conditionalFormatting>
  <conditionalFormatting sqref="O186">
    <cfRule type="expression" dxfId="17687" priority="17686">
      <formula>AND($G186="SQUAT",ISBLANK($F186))</formula>
    </cfRule>
    <cfRule type="expression" dxfId="17686" priority="17687">
      <formula>AND($G186="BENCH",ISBLANK($F186))</formula>
    </cfRule>
    <cfRule type="expression" dxfId="17685" priority="17688">
      <formula>AND($G186="DEADLIFT",ISBLANK($F186))</formula>
    </cfRule>
  </conditionalFormatting>
  <conditionalFormatting sqref="O186:Q186">
    <cfRule type="expression" dxfId="17684" priority="17681">
      <formula>$G186="SQUAT"</formula>
    </cfRule>
    <cfRule type="expression" dxfId="17683" priority="17682">
      <formula>$G186="BENCH"</formula>
    </cfRule>
    <cfRule type="expression" dxfId="17682" priority="17683">
      <formula>$G186="DEADLIFT"</formula>
    </cfRule>
    <cfRule type="expression" dxfId="17681" priority="17684">
      <formula>AND($G186="ACC",ISBLANK($F186))</formula>
    </cfRule>
    <cfRule type="expression" dxfId="17680" priority="17685">
      <formula>$G186="ACC"</formula>
    </cfRule>
  </conditionalFormatting>
  <conditionalFormatting sqref="O168:O171">
    <cfRule type="expression" dxfId="17679" priority="17678">
      <formula>AND($G168="SQUAT",ISBLANK($F168))</formula>
    </cfRule>
    <cfRule type="expression" dxfId="17678" priority="17679">
      <formula>AND($G168="BENCH",ISBLANK($F168))</formula>
    </cfRule>
    <cfRule type="expression" dxfId="17677" priority="17680">
      <formula>AND($G168="DEADLIFT",ISBLANK($F168))</formula>
    </cfRule>
  </conditionalFormatting>
  <conditionalFormatting sqref="O168:Q171">
    <cfRule type="expression" dxfId="17676" priority="17673">
      <formula>$G168="SQUAT"</formula>
    </cfRule>
    <cfRule type="expression" dxfId="17675" priority="17674">
      <formula>$G168="BENCH"</formula>
    </cfRule>
    <cfRule type="expression" dxfId="17674" priority="17675">
      <formula>$G168="DEADLIFT"</formula>
    </cfRule>
    <cfRule type="expression" dxfId="17673" priority="17676">
      <formula>AND($G168="ACC",ISBLANK($F168))</formula>
    </cfRule>
    <cfRule type="expression" dxfId="17672" priority="17677">
      <formula>$G168="ACC"</formula>
    </cfRule>
  </conditionalFormatting>
  <conditionalFormatting sqref="O167">
    <cfRule type="expression" dxfId="17671" priority="17670">
      <formula>AND($G167="SQUAT",ISBLANK($F167))</formula>
    </cfRule>
    <cfRule type="expression" dxfId="17670" priority="17671">
      <formula>AND($G167="BENCH",ISBLANK($F167))</formula>
    </cfRule>
    <cfRule type="expression" dxfId="17669" priority="17672">
      <formula>AND($G167="DEADLIFT",ISBLANK($F167))</formula>
    </cfRule>
  </conditionalFormatting>
  <conditionalFormatting sqref="O167">
    <cfRule type="expression" dxfId="17668" priority="17665">
      <formula>$G167="SQUAT"</formula>
    </cfRule>
    <cfRule type="expression" dxfId="17667" priority="17666">
      <formula>$G167="BENCH"</formula>
    </cfRule>
    <cfRule type="expression" dxfId="17666" priority="17667">
      <formula>$G167="DEADLIFT"</formula>
    </cfRule>
    <cfRule type="expression" dxfId="17665" priority="17668">
      <formula>AND($G167="ACC",ISBLANK($F167))</formula>
    </cfRule>
    <cfRule type="expression" dxfId="17664" priority="17669">
      <formula>$G167="ACC"</formula>
    </cfRule>
  </conditionalFormatting>
  <conditionalFormatting sqref="P167:Q167">
    <cfRule type="expression" dxfId="17663" priority="17660">
      <formula>$G167="SQUAT"</formula>
    </cfRule>
    <cfRule type="expression" dxfId="17662" priority="17661">
      <formula>$G167="BENCH"</formula>
    </cfRule>
    <cfRule type="expression" dxfId="17661" priority="17662">
      <formula>$G167="DEADLIFT"</formula>
    </cfRule>
    <cfRule type="expression" dxfId="17660" priority="17663">
      <formula>AND($G167="ACC",ISBLANK($F167))</formula>
    </cfRule>
    <cfRule type="expression" dxfId="17659" priority="17664">
      <formula>$G167="ACC"</formula>
    </cfRule>
  </conditionalFormatting>
  <conditionalFormatting sqref="O161:O164">
    <cfRule type="expression" dxfId="17658" priority="17657">
      <formula>AND($G161="SQUAT",ISBLANK($F161))</formula>
    </cfRule>
    <cfRule type="expression" dxfId="17657" priority="17658">
      <formula>AND($G161="BENCH",ISBLANK($F161))</formula>
    </cfRule>
    <cfRule type="expression" dxfId="17656" priority="17659">
      <formula>AND($G161="DEADLIFT",ISBLANK($F161))</formula>
    </cfRule>
  </conditionalFormatting>
  <conditionalFormatting sqref="O161:Q164">
    <cfRule type="expression" dxfId="17655" priority="17652">
      <formula>$G161="SQUAT"</formula>
    </cfRule>
    <cfRule type="expression" dxfId="17654" priority="17653">
      <formula>$G161="BENCH"</formula>
    </cfRule>
    <cfRule type="expression" dxfId="17653" priority="17654">
      <formula>$G161="DEADLIFT"</formula>
    </cfRule>
    <cfRule type="expression" dxfId="17652" priority="17655">
      <formula>AND($G161="ACC",ISBLANK($F161))</formula>
    </cfRule>
    <cfRule type="expression" dxfId="17651" priority="17656">
      <formula>$G161="ACC"</formula>
    </cfRule>
  </conditionalFormatting>
  <conditionalFormatting sqref="O160">
    <cfRule type="expression" dxfId="17650" priority="17649">
      <formula>AND($G160="SQUAT",ISBLANK($F160))</formula>
    </cfRule>
    <cfRule type="expression" dxfId="17649" priority="17650">
      <formula>AND($G160="BENCH",ISBLANK($F160))</formula>
    </cfRule>
    <cfRule type="expression" dxfId="17648" priority="17651">
      <formula>AND($G160="DEADLIFT",ISBLANK($F160))</formula>
    </cfRule>
  </conditionalFormatting>
  <conditionalFormatting sqref="O160">
    <cfRule type="expression" dxfId="17647" priority="17644">
      <formula>$G160="SQUAT"</formula>
    </cfRule>
    <cfRule type="expression" dxfId="17646" priority="17645">
      <formula>$G160="BENCH"</formula>
    </cfRule>
    <cfRule type="expression" dxfId="17645" priority="17646">
      <formula>$G160="DEADLIFT"</formula>
    </cfRule>
    <cfRule type="expression" dxfId="17644" priority="17647">
      <formula>AND($G160="ACC",ISBLANK($F160))</formula>
    </cfRule>
    <cfRule type="expression" dxfId="17643" priority="17648">
      <formula>$G160="ACC"</formula>
    </cfRule>
  </conditionalFormatting>
  <conditionalFormatting sqref="P160:Q160">
    <cfRule type="expression" dxfId="17642" priority="17639">
      <formula>$G160="SQUAT"</formula>
    </cfRule>
    <cfRule type="expression" dxfId="17641" priority="17640">
      <formula>$G160="BENCH"</formula>
    </cfRule>
    <cfRule type="expression" dxfId="17640" priority="17641">
      <formula>$G160="DEADLIFT"</formula>
    </cfRule>
    <cfRule type="expression" dxfId="17639" priority="17642">
      <formula>AND($G160="ACC",ISBLANK($F160))</formula>
    </cfRule>
    <cfRule type="expression" dxfId="17638" priority="17643">
      <formula>$G160="ACC"</formula>
    </cfRule>
  </conditionalFormatting>
  <conditionalFormatting sqref="O179">
    <cfRule type="expression" dxfId="17637" priority="17636">
      <formula>AND($G179="SQUAT",ISBLANK($F179))</formula>
    </cfRule>
    <cfRule type="expression" dxfId="17636" priority="17637">
      <formula>AND($G179="BENCH",ISBLANK($F179))</formula>
    </cfRule>
    <cfRule type="expression" dxfId="17635" priority="17638">
      <formula>AND($G179="DEADLIFT",ISBLANK($F179))</formula>
    </cfRule>
  </conditionalFormatting>
  <conditionalFormatting sqref="O179:Q179">
    <cfRule type="expression" dxfId="17634" priority="17631">
      <formula>$G179="SQUAT"</formula>
    </cfRule>
    <cfRule type="expression" dxfId="17633" priority="17632">
      <formula>$G179="BENCH"</formula>
    </cfRule>
    <cfRule type="expression" dxfId="17632" priority="17633">
      <formula>$G179="DEADLIFT"</formula>
    </cfRule>
    <cfRule type="expression" dxfId="17631" priority="17634">
      <formula>AND($G179="ACC",ISBLANK($F179))</formula>
    </cfRule>
    <cfRule type="expression" dxfId="17630" priority="17635">
      <formula>$G179="ACC"</formula>
    </cfRule>
  </conditionalFormatting>
  <conditionalFormatting sqref="O182:O185">
    <cfRule type="expression" dxfId="17629" priority="17628">
      <formula>AND($G182="SQUAT",ISBLANK($F182))</formula>
    </cfRule>
    <cfRule type="expression" dxfId="17628" priority="17629">
      <formula>AND($G182="BENCH",ISBLANK($F182))</formula>
    </cfRule>
    <cfRule type="expression" dxfId="17627" priority="17630">
      <formula>AND($G182="DEADLIFT",ISBLANK($F182))</formula>
    </cfRule>
  </conditionalFormatting>
  <conditionalFormatting sqref="O182:Q185">
    <cfRule type="expression" dxfId="17626" priority="17623">
      <formula>$G182="SQUAT"</formula>
    </cfRule>
    <cfRule type="expression" dxfId="17625" priority="17624">
      <formula>$G182="BENCH"</formula>
    </cfRule>
    <cfRule type="expression" dxfId="17624" priority="17625">
      <formula>$G182="DEADLIFT"</formula>
    </cfRule>
    <cfRule type="expression" dxfId="17623" priority="17626">
      <formula>AND($G182="ACC",ISBLANK($F182))</formula>
    </cfRule>
    <cfRule type="expression" dxfId="17622" priority="17627">
      <formula>$G182="ACC"</formula>
    </cfRule>
  </conditionalFormatting>
  <conditionalFormatting sqref="O181">
    <cfRule type="expression" dxfId="17621" priority="17620">
      <formula>AND($G181="SQUAT",ISBLANK($F181))</formula>
    </cfRule>
    <cfRule type="expression" dxfId="17620" priority="17621">
      <formula>AND($G181="BENCH",ISBLANK($F181))</formula>
    </cfRule>
    <cfRule type="expression" dxfId="17619" priority="17622">
      <formula>AND($G181="DEADLIFT",ISBLANK($F181))</formula>
    </cfRule>
  </conditionalFormatting>
  <conditionalFormatting sqref="O181">
    <cfRule type="expression" dxfId="17618" priority="17615">
      <formula>$G181="SQUAT"</formula>
    </cfRule>
    <cfRule type="expression" dxfId="17617" priority="17616">
      <formula>$G181="BENCH"</formula>
    </cfRule>
    <cfRule type="expression" dxfId="17616" priority="17617">
      <formula>$G181="DEADLIFT"</formula>
    </cfRule>
    <cfRule type="expression" dxfId="17615" priority="17618">
      <formula>AND($G181="ACC",ISBLANK($F181))</formula>
    </cfRule>
    <cfRule type="expression" dxfId="17614" priority="17619">
      <formula>$G181="ACC"</formula>
    </cfRule>
  </conditionalFormatting>
  <conditionalFormatting sqref="P181:Q181">
    <cfRule type="expression" dxfId="17613" priority="17610">
      <formula>$G181="SQUAT"</formula>
    </cfRule>
    <cfRule type="expression" dxfId="17612" priority="17611">
      <formula>$G181="BENCH"</formula>
    </cfRule>
    <cfRule type="expression" dxfId="17611" priority="17612">
      <formula>$G181="DEADLIFT"</formula>
    </cfRule>
    <cfRule type="expression" dxfId="17610" priority="17613">
      <formula>AND($G181="ACC",ISBLANK($F181))</formula>
    </cfRule>
    <cfRule type="expression" dxfId="17609" priority="17614">
      <formula>$G181="ACC"</formula>
    </cfRule>
  </conditionalFormatting>
  <conditionalFormatting sqref="O175:O178">
    <cfRule type="expression" dxfId="17608" priority="17607">
      <formula>AND($G175="SQUAT",ISBLANK($F175))</formula>
    </cfRule>
    <cfRule type="expression" dxfId="17607" priority="17608">
      <formula>AND($G175="BENCH",ISBLANK($F175))</formula>
    </cfRule>
    <cfRule type="expression" dxfId="17606" priority="17609">
      <formula>AND($G175="DEADLIFT",ISBLANK($F175))</formula>
    </cfRule>
  </conditionalFormatting>
  <conditionalFormatting sqref="O175:Q178">
    <cfRule type="expression" dxfId="17605" priority="17602">
      <formula>$G175="SQUAT"</formula>
    </cfRule>
    <cfRule type="expression" dxfId="17604" priority="17603">
      <formula>$G175="BENCH"</formula>
    </cfRule>
    <cfRule type="expression" dxfId="17603" priority="17604">
      <formula>$G175="DEADLIFT"</formula>
    </cfRule>
    <cfRule type="expression" dxfId="17602" priority="17605">
      <formula>AND($G175="ACC",ISBLANK($F175))</formula>
    </cfRule>
    <cfRule type="expression" dxfId="17601" priority="17606">
      <formula>$G175="ACC"</formula>
    </cfRule>
  </conditionalFormatting>
  <conditionalFormatting sqref="O174">
    <cfRule type="expression" dxfId="17600" priority="17599">
      <formula>AND($G174="SQUAT",ISBLANK($F174))</formula>
    </cfRule>
    <cfRule type="expression" dxfId="17599" priority="17600">
      <formula>AND($G174="BENCH",ISBLANK($F174))</formula>
    </cfRule>
    <cfRule type="expression" dxfId="17598" priority="17601">
      <formula>AND($G174="DEADLIFT",ISBLANK($F174))</formula>
    </cfRule>
  </conditionalFormatting>
  <conditionalFormatting sqref="O174">
    <cfRule type="expression" dxfId="17597" priority="17594">
      <formula>$G174="SQUAT"</formula>
    </cfRule>
    <cfRule type="expression" dxfId="17596" priority="17595">
      <formula>$G174="BENCH"</formula>
    </cfRule>
    <cfRule type="expression" dxfId="17595" priority="17596">
      <formula>$G174="DEADLIFT"</formula>
    </cfRule>
    <cfRule type="expression" dxfId="17594" priority="17597">
      <formula>AND($G174="ACC",ISBLANK($F174))</formula>
    </cfRule>
    <cfRule type="expression" dxfId="17593" priority="17598">
      <formula>$G174="ACC"</formula>
    </cfRule>
  </conditionalFormatting>
  <conditionalFormatting sqref="P174:Q174">
    <cfRule type="expression" dxfId="17592" priority="17589">
      <formula>$G174="SQUAT"</formula>
    </cfRule>
    <cfRule type="expression" dxfId="17591" priority="17590">
      <formula>$G174="BENCH"</formula>
    </cfRule>
    <cfRule type="expression" dxfId="17590" priority="17591">
      <formula>$G174="DEADLIFT"</formula>
    </cfRule>
    <cfRule type="expression" dxfId="17589" priority="17592">
      <formula>AND($G174="ACC",ISBLANK($F174))</formula>
    </cfRule>
    <cfRule type="expression" dxfId="17588" priority="17593">
      <formula>$G174="ACC"</formula>
    </cfRule>
  </conditionalFormatting>
  <conditionalFormatting sqref="O193">
    <cfRule type="expression" dxfId="17587" priority="17586">
      <formula>AND($G193="SQUAT",ISBLANK($F193))</formula>
    </cfRule>
    <cfRule type="expression" dxfId="17586" priority="17587">
      <formula>AND($G193="BENCH",ISBLANK($F193))</formula>
    </cfRule>
    <cfRule type="expression" dxfId="17585" priority="17588">
      <formula>AND($G193="DEADLIFT",ISBLANK($F193))</formula>
    </cfRule>
  </conditionalFormatting>
  <conditionalFormatting sqref="O193:Q193">
    <cfRule type="expression" dxfId="17584" priority="17581">
      <formula>$G193="SQUAT"</formula>
    </cfRule>
    <cfRule type="expression" dxfId="17583" priority="17582">
      <formula>$G193="BENCH"</formula>
    </cfRule>
    <cfRule type="expression" dxfId="17582" priority="17583">
      <formula>$G193="DEADLIFT"</formula>
    </cfRule>
    <cfRule type="expression" dxfId="17581" priority="17584">
      <formula>AND($G193="ACC",ISBLANK($F193))</formula>
    </cfRule>
    <cfRule type="expression" dxfId="17580" priority="17585">
      <formula>$G193="ACC"</formula>
    </cfRule>
  </conditionalFormatting>
  <conditionalFormatting sqref="O196:O199">
    <cfRule type="expression" dxfId="17579" priority="17578">
      <formula>AND($G196="SQUAT",ISBLANK($F196))</formula>
    </cfRule>
    <cfRule type="expression" dxfId="17578" priority="17579">
      <formula>AND($G196="BENCH",ISBLANK($F196))</formula>
    </cfRule>
    <cfRule type="expression" dxfId="17577" priority="17580">
      <formula>AND($G196="DEADLIFT",ISBLANK($F196))</formula>
    </cfRule>
  </conditionalFormatting>
  <conditionalFormatting sqref="O196:Q199">
    <cfRule type="expression" dxfId="17576" priority="17573">
      <formula>$G196="SQUAT"</formula>
    </cfRule>
    <cfRule type="expression" dxfId="17575" priority="17574">
      <formula>$G196="BENCH"</formula>
    </cfRule>
    <cfRule type="expression" dxfId="17574" priority="17575">
      <formula>$G196="DEADLIFT"</formula>
    </cfRule>
    <cfRule type="expression" dxfId="17573" priority="17576">
      <formula>AND($G196="ACC",ISBLANK($F196))</formula>
    </cfRule>
    <cfRule type="expression" dxfId="17572" priority="17577">
      <formula>$G196="ACC"</formula>
    </cfRule>
  </conditionalFormatting>
  <conditionalFormatting sqref="O195">
    <cfRule type="expression" dxfId="17571" priority="17570">
      <formula>AND($G195="SQUAT",ISBLANK($F195))</formula>
    </cfRule>
    <cfRule type="expression" dxfId="17570" priority="17571">
      <formula>AND($G195="BENCH",ISBLANK($F195))</formula>
    </cfRule>
    <cfRule type="expression" dxfId="17569" priority="17572">
      <formula>AND($G195="DEADLIFT",ISBLANK($F195))</formula>
    </cfRule>
  </conditionalFormatting>
  <conditionalFormatting sqref="O195">
    <cfRule type="expression" dxfId="17568" priority="17565">
      <formula>$G195="SQUAT"</formula>
    </cfRule>
    <cfRule type="expression" dxfId="17567" priority="17566">
      <formula>$G195="BENCH"</formula>
    </cfRule>
    <cfRule type="expression" dxfId="17566" priority="17567">
      <formula>$G195="DEADLIFT"</formula>
    </cfRule>
    <cfRule type="expression" dxfId="17565" priority="17568">
      <formula>AND($G195="ACC",ISBLANK($F195))</formula>
    </cfRule>
    <cfRule type="expression" dxfId="17564" priority="17569">
      <formula>$G195="ACC"</formula>
    </cfRule>
  </conditionalFormatting>
  <conditionalFormatting sqref="P195:Q195">
    <cfRule type="expression" dxfId="17563" priority="17560">
      <formula>$G195="SQUAT"</formula>
    </cfRule>
    <cfRule type="expression" dxfId="17562" priority="17561">
      <formula>$G195="BENCH"</formula>
    </cfRule>
    <cfRule type="expression" dxfId="17561" priority="17562">
      <formula>$G195="DEADLIFT"</formula>
    </cfRule>
    <cfRule type="expression" dxfId="17560" priority="17563">
      <formula>AND($G195="ACC",ISBLANK($F195))</formula>
    </cfRule>
    <cfRule type="expression" dxfId="17559" priority="17564">
      <formula>$G195="ACC"</formula>
    </cfRule>
  </conditionalFormatting>
  <conditionalFormatting sqref="O189:O192">
    <cfRule type="expression" dxfId="17558" priority="17557">
      <formula>AND($G189="SQUAT",ISBLANK($F189))</formula>
    </cfRule>
    <cfRule type="expression" dxfId="17557" priority="17558">
      <formula>AND($G189="BENCH",ISBLANK($F189))</formula>
    </cfRule>
    <cfRule type="expression" dxfId="17556" priority="17559">
      <formula>AND($G189="DEADLIFT",ISBLANK($F189))</formula>
    </cfRule>
  </conditionalFormatting>
  <conditionalFormatting sqref="O189:Q192">
    <cfRule type="expression" dxfId="17555" priority="17552">
      <formula>$G189="SQUAT"</formula>
    </cfRule>
    <cfRule type="expression" dxfId="17554" priority="17553">
      <formula>$G189="BENCH"</formula>
    </cfRule>
    <cfRule type="expression" dxfId="17553" priority="17554">
      <formula>$G189="DEADLIFT"</formula>
    </cfRule>
    <cfRule type="expression" dxfId="17552" priority="17555">
      <formula>AND($G189="ACC",ISBLANK($F189))</formula>
    </cfRule>
    <cfRule type="expression" dxfId="17551" priority="17556">
      <formula>$G189="ACC"</formula>
    </cfRule>
  </conditionalFormatting>
  <conditionalFormatting sqref="O188">
    <cfRule type="expression" dxfId="17550" priority="17549">
      <formula>AND($G188="SQUAT",ISBLANK($F188))</formula>
    </cfRule>
    <cfRule type="expression" dxfId="17549" priority="17550">
      <formula>AND($G188="BENCH",ISBLANK($F188))</formula>
    </cfRule>
    <cfRule type="expression" dxfId="17548" priority="17551">
      <formula>AND($G188="DEADLIFT",ISBLANK($F188))</formula>
    </cfRule>
  </conditionalFormatting>
  <conditionalFormatting sqref="O188">
    <cfRule type="expression" dxfId="17547" priority="17544">
      <formula>$G188="SQUAT"</formula>
    </cfRule>
    <cfRule type="expression" dxfId="17546" priority="17545">
      <formula>$G188="BENCH"</formula>
    </cfRule>
    <cfRule type="expression" dxfId="17545" priority="17546">
      <formula>$G188="DEADLIFT"</formula>
    </cfRule>
    <cfRule type="expression" dxfId="17544" priority="17547">
      <formula>AND($G188="ACC",ISBLANK($F188))</formula>
    </cfRule>
    <cfRule type="expression" dxfId="17543" priority="17548">
      <formula>$G188="ACC"</formula>
    </cfRule>
  </conditionalFormatting>
  <conditionalFormatting sqref="P188:Q188">
    <cfRule type="expression" dxfId="17542" priority="17539">
      <formula>$G188="SQUAT"</formula>
    </cfRule>
    <cfRule type="expression" dxfId="17541" priority="17540">
      <formula>$G188="BENCH"</formula>
    </cfRule>
    <cfRule type="expression" dxfId="17540" priority="17541">
      <formula>$G188="DEADLIFT"</formula>
    </cfRule>
    <cfRule type="expression" dxfId="17539" priority="17542">
      <formula>AND($G188="ACC",ISBLANK($F188))</formula>
    </cfRule>
    <cfRule type="expression" dxfId="17538" priority="17543">
      <formula>$G188="ACC"</formula>
    </cfRule>
  </conditionalFormatting>
  <conditionalFormatting sqref="O214 O221">
    <cfRule type="expression" dxfId="17537" priority="17536">
      <formula>AND($G214="SQUAT",ISBLANK($F214))</formula>
    </cfRule>
    <cfRule type="expression" dxfId="17536" priority="17537">
      <formula>AND($G214="BENCH",ISBLANK($F214))</formula>
    </cfRule>
    <cfRule type="expression" dxfId="17535" priority="17538">
      <formula>AND($G214="DEADLIFT",ISBLANK($F214))</formula>
    </cfRule>
  </conditionalFormatting>
  <conditionalFormatting sqref="O221:Q221 O214:Q214">
    <cfRule type="expression" dxfId="17534" priority="17531">
      <formula>$G214="SQUAT"</formula>
    </cfRule>
    <cfRule type="expression" dxfId="17533" priority="17532">
      <formula>$G214="BENCH"</formula>
    </cfRule>
    <cfRule type="expression" dxfId="17532" priority="17533">
      <formula>$G214="DEADLIFT"</formula>
    </cfRule>
    <cfRule type="expression" dxfId="17531" priority="17534">
      <formula>AND($G214="ACC",ISBLANK($F214))</formula>
    </cfRule>
    <cfRule type="expression" dxfId="17530" priority="17535">
      <formula>$G214="ACC"</formula>
    </cfRule>
  </conditionalFormatting>
  <conditionalFormatting sqref="O235">
    <cfRule type="expression" dxfId="17529" priority="17528">
      <formula>AND($G235="SQUAT",ISBLANK($F235))</formula>
    </cfRule>
    <cfRule type="expression" dxfId="17528" priority="17529">
      <formula>AND($G235="BENCH",ISBLANK($F235))</formula>
    </cfRule>
    <cfRule type="expression" dxfId="17527" priority="17530">
      <formula>AND($G235="DEADLIFT",ISBLANK($F235))</formula>
    </cfRule>
  </conditionalFormatting>
  <conditionalFormatting sqref="O235:Q235">
    <cfRule type="expression" dxfId="17526" priority="17523">
      <formula>$G235="SQUAT"</formula>
    </cfRule>
    <cfRule type="expression" dxfId="17525" priority="17524">
      <formula>$G235="BENCH"</formula>
    </cfRule>
    <cfRule type="expression" dxfId="17524" priority="17525">
      <formula>$G235="DEADLIFT"</formula>
    </cfRule>
    <cfRule type="expression" dxfId="17523" priority="17526">
      <formula>AND($G235="ACC",ISBLANK($F235))</formula>
    </cfRule>
    <cfRule type="expression" dxfId="17522" priority="17527">
      <formula>$G235="ACC"</formula>
    </cfRule>
  </conditionalFormatting>
  <conditionalFormatting sqref="O217:O220">
    <cfRule type="expression" dxfId="17521" priority="17520">
      <formula>AND($G217="SQUAT",ISBLANK($F217))</formula>
    </cfRule>
    <cfRule type="expression" dxfId="17520" priority="17521">
      <formula>AND($G217="BENCH",ISBLANK($F217))</formula>
    </cfRule>
    <cfRule type="expression" dxfId="17519" priority="17522">
      <formula>AND($G217="DEADLIFT",ISBLANK($F217))</formula>
    </cfRule>
  </conditionalFormatting>
  <conditionalFormatting sqref="O217:Q220">
    <cfRule type="expression" dxfId="17518" priority="17515">
      <formula>$G217="SQUAT"</formula>
    </cfRule>
    <cfRule type="expression" dxfId="17517" priority="17516">
      <formula>$G217="BENCH"</formula>
    </cfRule>
    <cfRule type="expression" dxfId="17516" priority="17517">
      <formula>$G217="DEADLIFT"</formula>
    </cfRule>
    <cfRule type="expression" dxfId="17515" priority="17518">
      <formula>AND($G217="ACC",ISBLANK($F217))</formula>
    </cfRule>
    <cfRule type="expression" dxfId="17514" priority="17519">
      <formula>$G217="ACC"</formula>
    </cfRule>
  </conditionalFormatting>
  <conditionalFormatting sqref="O216">
    <cfRule type="expression" dxfId="17513" priority="17512">
      <formula>AND($G216="SQUAT",ISBLANK($F216))</formula>
    </cfRule>
    <cfRule type="expression" dxfId="17512" priority="17513">
      <formula>AND($G216="BENCH",ISBLANK($F216))</formula>
    </cfRule>
    <cfRule type="expression" dxfId="17511" priority="17514">
      <formula>AND($G216="DEADLIFT",ISBLANK($F216))</formula>
    </cfRule>
  </conditionalFormatting>
  <conditionalFormatting sqref="O216">
    <cfRule type="expression" dxfId="17510" priority="17507">
      <formula>$G216="SQUAT"</formula>
    </cfRule>
    <cfRule type="expression" dxfId="17509" priority="17508">
      <formula>$G216="BENCH"</formula>
    </cfRule>
    <cfRule type="expression" dxfId="17508" priority="17509">
      <formula>$G216="DEADLIFT"</formula>
    </cfRule>
    <cfRule type="expression" dxfId="17507" priority="17510">
      <formula>AND($G216="ACC",ISBLANK($F216))</formula>
    </cfRule>
    <cfRule type="expression" dxfId="17506" priority="17511">
      <formula>$G216="ACC"</formula>
    </cfRule>
  </conditionalFormatting>
  <conditionalFormatting sqref="P216:Q216">
    <cfRule type="expression" dxfId="17505" priority="17502">
      <formula>$G216="SQUAT"</formula>
    </cfRule>
    <cfRule type="expression" dxfId="17504" priority="17503">
      <formula>$G216="BENCH"</formula>
    </cfRule>
    <cfRule type="expression" dxfId="17503" priority="17504">
      <formula>$G216="DEADLIFT"</formula>
    </cfRule>
    <cfRule type="expression" dxfId="17502" priority="17505">
      <formula>AND($G216="ACC",ISBLANK($F216))</formula>
    </cfRule>
    <cfRule type="expression" dxfId="17501" priority="17506">
      <formula>$G216="ACC"</formula>
    </cfRule>
  </conditionalFormatting>
  <conditionalFormatting sqref="O210:O213">
    <cfRule type="expression" dxfId="17500" priority="17499">
      <formula>AND($G210="SQUAT",ISBLANK($F210))</formula>
    </cfRule>
    <cfRule type="expression" dxfId="17499" priority="17500">
      <formula>AND($G210="BENCH",ISBLANK($F210))</formula>
    </cfRule>
    <cfRule type="expression" dxfId="17498" priority="17501">
      <formula>AND($G210="DEADLIFT",ISBLANK($F210))</formula>
    </cfRule>
  </conditionalFormatting>
  <conditionalFormatting sqref="O210:Q213">
    <cfRule type="expression" dxfId="17497" priority="17494">
      <formula>$G210="SQUAT"</formula>
    </cfRule>
    <cfRule type="expression" dxfId="17496" priority="17495">
      <formula>$G210="BENCH"</formula>
    </cfRule>
    <cfRule type="expression" dxfId="17495" priority="17496">
      <formula>$G210="DEADLIFT"</formula>
    </cfRule>
    <cfRule type="expression" dxfId="17494" priority="17497">
      <formula>AND($G210="ACC",ISBLANK($F210))</formula>
    </cfRule>
    <cfRule type="expression" dxfId="17493" priority="17498">
      <formula>$G210="ACC"</formula>
    </cfRule>
  </conditionalFormatting>
  <conditionalFormatting sqref="O209">
    <cfRule type="expression" dxfId="17492" priority="17491">
      <formula>AND($G209="SQUAT",ISBLANK($F209))</formula>
    </cfRule>
    <cfRule type="expression" dxfId="17491" priority="17492">
      <formula>AND($G209="BENCH",ISBLANK($F209))</formula>
    </cfRule>
    <cfRule type="expression" dxfId="17490" priority="17493">
      <formula>AND($G209="DEADLIFT",ISBLANK($F209))</formula>
    </cfRule>
  </conditionalFormatting>
  <conditionalFormatting sqref="O209">
    <cfRule type="expression" dxfId="17489" priority="17486">
      <formula>$G209="SQUAT"</formula>
    </cfRule>
    <cfRule type="expression" dxfId="17488" priority="17487">
      <formula>$G209="BENCH"</formula>
    </cfRule>
    <cfRule type="expression" dxfId="17487" priority="17488">
      <formula>$G209="DEADLIFT"</formula>
    </cfRule>
    <cfRule type="expression" dxfId="17486" priority="17489">
      <formula>AND($G209="ACC",ISBLANK($F209))</formula>
    </cfRule>
    <cfRule type="expression" dxfId="17485" priority="17490">
      <formula>$G209="ACC"</formula>
    </cfRule>
  </conditionalFormatting>
  <conditionalFormatting sqref="P209:Q209">
    <cfRule type="expression" dxfId="17484" priority="17481">
      <formula>$G209="SQUAT"</formula>
    </cfRule>
    <cfRule type="expression" dxfId="17483" priority="17482">
      <formula>$G209="BENCH"</formula>
    </cfRule>
    <cfRule type="expression" dxfId="17482" priority="17483">
      <formula>$G209="DEADLIFT"</formula>
    </cfRule>
    <cfRule type="expression" dxfId="17481" priority="17484">
      <formula>AND($G209="ACC",ISBLANK($F209))</formula>
    </cfRule>
    <cfRule type="expression" dxfId="17480" priority="17485">
      <formula>$G209="ACC"</formula>
    </cfRule>
  </conditionalFormatting>
  <conditionalFormatting sqref="O228">
    <cfRule type="expression" dxfId="17479" priority="17478">
      <formula>AND($G228="SQUAT",ISBLANK($F228))</formula>
    </cfRule>
    <cfRule type="expression" dxfId="17478" priority="17479">
      <formula>AND($G228="BENCH",ISBLANK($F228))</formula>
    </cfRule>
    <cfRule type="expression" dxfId="17477" priority="17480">
      <formula>AND($G228="DEADLIFT",ISBLANK($F228))</formula>
    </cfRule>
  </conditionalFormatting>
  <conditionalFormatting sqref="O228:Q228">
    <cfRule type="expression" dxfId="17476" priority="17473">
      <formula>$G228="SQUAT"</formula>
    </cfRule>
    <cfRule type="expression" dxfId="17475" priority="17474">
      <formula>$G228="BENCH"</formula>
    </cfRule>
    <cfRule type="expression" dxfId="17474" priority="17475">
      <formula>$G228="DEADLIFT"</formula>
    </cfRule>
    <cfRule type="expression" dxfId="17473" priority="17476">
      <formula>AND($G228="ACC",ISBLANK($F228))</formula>
    </cfRule>
    <cfRule type="expression" dxfId="17472" priority="17477">
      <formula>$G228="ACC"</formula>
    </cfRule>
  </conditionalFormatting>
  <conditionalFormatting sqref="O231:O234">
    <cfRule type="expression" dxfId="17471" priority="17470">
      <formula>AND($G231="SQUAT",ISBLANK($F231))</formula>
    </cfRule>
    <cfRule type="expression" dxfId="17470" priority="17471">
      <formula>AND($G231="BENCH",ISBLANK($F231))</formula>
    </cfRule>
    <cfRule type="expression" dxfId="17469" priority="17472">
      <formula>AND($G231="DEADLIFT",ISBLANK($F231))</formula>
    </cfRule>
  </conditionalFormatting>
  <conditionalFormatting sqref="O231:Q234">
    <cfRule type="expression" dxfId="17468" priority="17465">
      <formula>$G231="SQUAT"</formula>
    </cfRule>
    <cfRule type="expression" dxfId="17467" priority="17466">
      <formula>$G231="BENCH"</formula>
    </cfRule>
    <cfRule type="expression" dxfId="17466" priority="17467">
      <formula>$G231="DEADLIFT"</formula>
    </cfRule>
    <cfRule type="expression" dxfId="17465" priority="17468">
      <formula>AND($G231="ACC",ISBLANK($F231))</formula>
    </cfRule>
    <cfRule type="expression" dxfId="17464" priority="17469">
      <formula>$G231="ACC"</formula>
    </cfRule>
  </conditionalFormatting>
  <conditionalFormatting sqref="O230">
    <cfRule type="expression" dxfId="17463" priority="17462">
      <formula>AND($G230="SQUAT",ISBLANK($F230))</formula>
    </cfRule>
    <cfRule type="expression" dxfId="17462" priority="17463">
      <formula>AND($G230="BENCH",ISBLANK($F230))</formula>
    </cfRule>
    <cfRule type="expression" dxfId="17461" priority="17464">
      <formula>AND($G230="DEADLIFT",ISBLANK($F230))</formula>
    </cfRule>
  </conditionalFormatting>
  <conditionalFormatting sqref="O230">
    <cfRule type="expression" dxfId="17460" priority="17457">
      <formula>$G230="SQUAT"</formula>
    </cfRule>
    <cfRule type="expression" dxfId="17459" priority="17458">
      <formula>$G230="BENCH"</formula>
    </cfRule>
    <cfRule type="expression" dxfId="17458" priority="17459">
      <formula>$G230="DEADLIFT"</formula>
    </cfRule>
    <cfRule type="expression" dxfId="17457" priority="17460">
      <formula>AND($G230="ACC",ISBLANK($F230))</formula>
    </cfRule>
    <cfRule type="expression" dxfId="17456" priority="17461">
      <formula>$G230="ACC"</formula>
    </cfRule>
  </conditionalFormatting>
  <conditionalFormatting sqref="P230:Q230">
    <cfRule type="expression" dxfId="17455" priority="17452">
      <formula>$G230="SQUAT"</formula>
    </cfRule>
    <cfRule type="expression" dxfId="17454" priority="17453">
      <formula>$G230="BENCH"</formula>
    </cfRule>
    <cfRule type="expression" dxfId="17453" priority="17454">
      <formula>$G230="DEADLIFT"</formula>
    </cfRule>
    <cfRule type="expression" dxfId="17452" priority="17455">
      <formula>AND($G230="ACC",ISBLANK($F230))</formula>
    </cfRule>
    <cfRule type="expression" dxfId="17451" priority="17456">
      <formula>$G230="ACC"</formula>
    </cfRule>
  </conditionalFormatting>
  <conditionalFormatting sqref="O224:O227">
    <cfRule type="expression" dxfId="17450" priority="17449">
      <formula>AND($G224="SQUAT",ISBLANK($F224))</formula>
    </cfRule>
    <cfRule type="expression" dxfId="17449" priority="17450">
      <formula>AND($G224="BENCH",ISBLANK($F224))</formula>
    </cfRule>
    <cfRule type="expression" dxfId="17448" priority="17451">
      <formula>AND($G224="DEADLIFT",ISBLANK($F224))</formula>
    </cfRule>
  </conditionalFormatting>
  <conditionalFormatting sqref="O224:Q227">
    <cfRule type="expression" dxfId="17447" priority="17444">
      <formula>$G224="SQUAT"</formula>
    </cfRule>
    <cfRule type="expression" dxfId="17446" priority="17445">
      <formula>$G224="BENCH"</formula>
    </cfRule>
    <cfRule type="expression" dxfId="17445" priority="17446">
      <formula>$G224="DEADLIFT"</formula>
    </cfRule>
    <cfRule type="expression" dxfId="17444" priority="17447">
      <formula>AND($G224="ACC",ISBLANK($F224))</formula>
    </cfRule>
    <cfRule type="expression" dxfId="17443" priority="17448">
      <formula>$G224="ACC"</formula>
    </cfRule>
  </conditionalFormatting>
  <conditionalFormatting sqref="O223">
    <cfRule type="expression" dxfId="17442" priority="17441">
      <formula>AND($G223="SQUAT",ISBLANK($F223))</formula>
    </cfRule>
    <cfRule type="expression" dxfId="17441" priority="17442">
      <formula>AND($G223="BENCH",ISBLANK($F223))</formula>
    </cfRule>
    <cfRule type="expression" dxfId="17440" priority="17443">
      <formula>AND($G223="DEADLIFT",ISBLANK($F223))</formula>
    </cfRule>
  </conditionalFormatting>
  <conditionalFormatting sqref="O223">
    <cfRule type="expression" dxfId="17439" priority="17436">
      <formula>$G223="SQUAT"</formula>
    </cfRule>
    <cfRule type="expression" dxfId="17438" priority="17437">
      <formula>$G223="BENCH"</formula>
    </cfRule>
    <cfRule type="expression" dxfId="17437" priority="17438">
      <formula>$G223="DEADLIFT"</formula>
    </cfRule>
    <cfRule type="expression" dxfId="17436" priority="17439">
      <formula>AND($G223="ACC",ISBLANK($F223))</formula>
    </cfRule>
    <cfRule type="expression" dxfId="17435" priority="17440">
      <formula>$G223="ACC"</formula>
    </cfRule>
  </conditionalFormatting>
  <conditionalFormatting sqref="P223:Q223">
    <cfRule type="expression" dxfId="17434" priority="17431">
      <formula>$G223="SQUAT"</formula>
    </cfRule>
    <cfRule type="expression" dxfId="17433" priority="17432">
      <formula>$G223="BENCH"</formula>
    </cfRule>
    <cfRule type="expression" dxfId="17432" priority="17433">
      <formula>$G223="DEADLIFT"</formula>
    </cfRule>
    <cfRule type="expression" dxfId="17431" priority="17434">
      <formula>AND($G223="ACC",ISBLANK($F223))</formula>
    </cfRule>
    <cfRule type="expression" dxfId="17430" priority="17435">
      <formula>$G223="ACC"</formula>
    </cfRule>
  </conditionalFormatting>
  <conditionalFormatting sqref="O242">
    <cfRule type="expression" dxfId="17429" priority="17428">
      <formula>AND($G242="SQUAT",ISBLANK($F242))</formula>
    </cfRule>
    <cfRule type="expression" dxfId="17428" priority="17429">
      <formula>AND($G242="BENCH",ISBLANK($F242))</formula>
    </cfRule>
    <cfRule type="expression" dxfId="17427" priority="17430">
      <formula>AND($G242="DEADLIFT",ISBLANK($F242))</formula>
    </cfRule>
  </conditionalFormatting>
  <conditionalFormatting sqref="O242:Q242">
    <cfRule type="expression" dxfId="17426" priority="17423">
      <formula>$G242="SQUAT"</formula>
    </cfRule>
    <cfRule type="expression" dxfId="17425" priority="17424">
      <formula>$G242="BENCH"</formula>
    </cfRule>
    <cfRule type="expression" dxfId="17424" priority="17425">
      <formula>$G242="DEADLIFT"</formula>
    </cfRule>
    <cfRule type="expression" dxfId="17423" priority="17426">
      <formula>AND($G242="ACC",ISBLANK($F242))</formula>
    </cfRule>
    <cfRule type="expression" dxfId="17422" priority="17427">
      <formula>$G242="ACC"</formula>
    </cfRule>
  </conditionalFormatting>
  <conditionalFormatting sqref="O245:O248">
    <cfRule type="expression" dxfId="17421" priority="17420">
      <formula>AND($G245="SQUAT",ISBLANK($F245))</formula>
    </cfRule>
    <cfRule type="expression" dxfId="17420" priority="17421">
      <formula>AND($G245="BENCH",ISBLANK($F245))</formula>
    </cfRule>
    <cfRule type="expression" dxfId="17419" priority="17422">
      <formula>AND($G245="DEADLIFT",ISBLANK($F245))</formula>
    </cfRule>
  </conditionalFormatting>
  <conditionalFormatting sqref="O245:Q248">
    <cfRule type="expression" dxfId="17418" priority="17415">
      <formula>$G245="SQUAT"</formula>
    </cfRule>
    <cfRule type="expression" dxfId="17417" priority="17416">
      <formula>$G245="BENCH"</formula>
    </cfRule>
    <cfRule type="expression" dxfId="17416" priority="17417">
      <formula>$G245="DEADLIFT"</formula>
    </cfRule>
    <cfRule type="expression" dxfId="17415" priority="17418">
      <formula>AND($G245="ACC",ISBLANK($F245))</formula>
    </cfRule>
    <cfRule type="expression" dxfId="17414" priority="17419">
      <formula>$G245="ACC"</formula>
    </cfRule>
  </conditionalFormatting>
  <conditionalFormatting sqref="O244">
    <cfRule type="expression" dxfId="17413" priority="17412">
      <formula>AND($G244="SQUAT",ISBLANK($F244))</formula>
    </cfRule>
    <cfRule type="expression" dxfId="17412" priority="17413">
      <formula>AND($G244="BENCH",ISBLANK($F244))</formula>
    </cfRule>
    <cfRule type="expression" dxfId="17411" priority="17414">
      <formula>AND($G244="DEADLIFT",ISBLANK($F244))</formula>
    </cfRule>
  </conditionalFormatting>
  <conditionalFormatting sqref="O244">
    <cfRule type="expression" dxfId="17410" priority="17407">
      <formula>$G244="SQUAT"</formula>
    </cfRule>
    <cfRule type="expression" dxfId="17409" priority="17408">
      <formula>$G244="BENCH"</formula>
    </cfRule>
    <cfRule type="expression" dxfId="17408" priority="17409">
      <formula>$G244="DEADLIFT"</formula>
    </cfRule>
    <cfRule type="expression" dxfId="17407" priority="17410">
      <formula>AND($G244="ACC",ISBLANK($F244))</formula>
    </cfRule>
    <cfRule type="expression" dxfId="17406" priority="17411">
      <formula>$G244="ACC"</formula>
    </cfRule>
  </conditionalFormatting>
  <conditionalFormatting sqref="P244:Q244">
    <cfRule type="expression" dxfId="17405" priority="17402">
      <formula>$G244="SQUAT"</formula>
    </cfRule>
    <cfRule type="expression" dxfId="17404" priority="17403">
      <formula>$G244="BENCH"</formula>
    </cfRule>
    <cfRule type="expression" dxfId="17403" priority="17404">
      <formula>$G244="DEADLIFT"</formula>
    </cfRule>
    <cfRule type="expression" dxfId="17402" priority="17405">
      <formula>AND($G244="ACC",ISBLANK($F244))</formula>
    </cfRule>
    <cfRule type="expression" dxfId="17401" priority="17406">
      <formula>$G244="ACC"</formula>
    </cfRule>
  </conditionalFormatting>
  <conditionalFormatting sqref="O238:O241">
    <cfRule type="expression" dxfId="17400" priority="17399">
      <formula>AND($G238="SQUAT",ISBLANK($F238))</formula>
    </cfRule>
    <cfRule type="expression" dxfId="17399" priority="17400">
      <formula>AND($G238="BENCH",ISBLANK($F238))</formula>
    </cfRule>
    <cfRule type="expression" dxfId="17398" priority="17401">
      <formula>AND($G238="DEADLIFT",ISBLANK($F238))</formula>
    </cfRule>
  </conditionalFormatting>
  <conditionalFormatting sqref="O238:Q241">
    <cfRule type="expression" dxfId="17397" priority="17394">
      <formula>$G238="SQUAT"</formula>
    </cfRule>
    <cfRule type="expression" dxfId="17396" priority="17395">
      <formula>$G238="BENCH"</formula>
    </cfRule>
    <cfRule type="expression" dxfId="17395" priority="17396">
      <formula>$G238="DEADLIFT"</formula>
    </cfRule>
    <cfRule type="expression" dxfId="17394" priority="17397">
      <formula>AND($G238="ACC",ISBLANK($F238))</formula>
    </cfRule>
    <cfRule type="expression" dxfId="17393" priority="17398">
      <formula>$G238="ACC"</formula>
    </cfRule>
  </conditionalFormatting>
  <conditionalFormatting sqref="O237">
    <cfRule type="expression" dxfId="17392" priority="17391">
      <formula>AND($G237="SQUAT",ISBLANK($F237))</formula>
    </cfRule>
    <cfRule type="expression" dxfId="17391" priority="17392">
      <formula>AND($G237="BENCH",ISBLANK($F237))</formula>
    </cfRule>
    <cfRule type="expression" dxfId="17390" priority="17393">
      <formula>AND($G237="DEADLIFT",ISBLANK($F237))</formula>
    </cfRule>
  </conditionalFormatting>
  <conditionalFormatting sqref="O237">
    <cfRule type="expression" dxfId="17389" priority="17386">
      <formula>$G237="SQUAT"</formula>
    </cfRule>
    <cfRule type="expression" dxfId="17388" priority="17387">
      <formula>$G237="BENCH"</formula>
    </cfRule>
    <cfRule type="expression" dxfId="17387" priority="17388">
      <formula>$G237="DEADLIFT"</formula>
    </cfRule>
    <cfRule type="expression" dxfId="17386" priority="17389">
      <formula>AND($G237="ACC",ISBLANK($F237))</formula>
    </cfRule>
    <cfRule type="expression" dxfId="17385" priority="17390">
      <formula>$G237="ACC"</formula>
    </cfRule>
  </conditionalFormatting>
  <conditionalFormatting sqref="P237:Q237">
    <cfRule type="expression" dxfId="17384" priority="17381">
      <formula>$G237="SQUAT"</formula>
    </cfRule>
    <cfRule type="expression" dxfId="17383" priority="17382">
      <formula>$G237="BENCH"</formula>
    </cfRule>
    <cfRule type="expression" dxfId="17382" priority="17383">
      <formula>$G237="DEADLIFT"</formula>
    </cfRule>
    <cfRule type="expression" dxfId="17381" priority="17384">
      <formula>AND($G237="ACC",ISBLANK($F237))</formula>
    </cfRule>
    <cfRule type="expression" dxfId="17380" priority="17385">
      <formula>$G237="ACC"</formula>
    </cfRule>
  </conditionalFormatting>
  <conditionalFormatting sqref="X18 X25">
    <cfRule type="expression" dxfId="17379" priority="17378">
      <formula>AND($G18="SQUAT",ISBLANK($F18))</formula>
    </cfRule>
    <cfRule type="expression" dxfId="17378" priority="17379">
      <formula>AND($G18="BENCH",ISBLANK($F18))</formula>
    </cfRule>
    <cfRule type="expression" dxfId="17377" priority="17380">
      <formula>AND($G18="DEADLIFT",ISBLANK($F18))</formula>
    </cfRule>
  </conditionalFormatting>
  <conditionalFormatting sqref="X25:Z25 X18:Z18">
    <cfRule type="expression" dxfId="17376" priority="17373">
      <formula>$G18="SQUAT"</formula>
    </cfRule>
    <cfRule type="expression" dxfId="17375" priority="17374">
      <formula>$G18="BENCH"</formula>
    </cfRule>
    <cfRule type="expression" dxfId="17374" priority="17375">
      <formula>$G18="DEADLIFT"</formula>
    </cfRule>
    <cfRule type="expression" dxfId="17373" priority="17376">
      <formula>AND($G18="ACC",ISBLANK($F18))</formula>
    </cfRule>
    <cfRule type="expression" dxfId="17372" priority="17377">
      <formula>$G18="ACC"</formula>
    </cfRule>
  </conditionalFormatting>
  <conditionalFormatting sqref="X39">
    <cfRule type="expression" dxfId="17371" priority="17370">
      <formula>AND($G39="SQUAT",ISBLANK($F39))</formula>
    </cfRule>
    <cfRule type="expression" dxfId="17370" priority="17371">
      <formula>AND($G39="BENCH",ISBLANK($F39))</formula>
    </cfRule>
    <cfRule type="expression" dxfId="17369" priority="17372">
      <formula>AND($G39="DEADLIFT",ISBLANK($F39))</formula>
    </cfRule>
  </conditionalFormatting>
  <conditionalFormatting sqref="X39:Z39">
    <cfRule type="expression" dxfId="17368" priority="17365">
      <formula>$G39="SQUAT"</formula>
    </cfRule>
    <cfRule type="expression" dxfId="17367" priority="17366">
      <formula>$G39="BENCH"</formula>
    </cfRule>
    <cfRule type="expression" dxfId="17366" priority="17367">
      <formula>$G39="DEADLIFT"</formula>
    </cfRule>
    <cfRule type="expression" dxfId="17365" priority="17368">
      <formula>AND($G39="ACC",ISBLANK($F39))</formula>
    </cfRule>
    <cfRule type="expression" dxfId="17364" priority="17369">
      <formula>$G39="ACC"</formula>
    </cfRule>
  </conditionalFormatting>
  <conditionalFormatting sqref="X21:X24">
    <cfRule type="expression" dxfId="17363" priority="17362">
      <formula>AND($G21="SQUAT",ISBLANK($F21))</formula>
    </cfRule>
    <cfRule type="expression" dxfId="17362" priority="17363">
      <formula>AND($G21="BENCH",ISBLANK($F21))</formula>
    </cfRule>
    <cfRule type="expression" dxfId="17361" priority="17364">
      <formula>AND($G21="DEADLIFT",ISBLANK($F21))</formula>
    </cfRule>
  </conditionalFormatting>
  <conditionalFormatting sqref="X21:Z24">
    <cfRule type="expression" dxfId="17360" priority="17357">
      <formula>$G21="SQUAT"</formula>
    </cfRule>
    <cfRule type="expression" dxfId="17359" priority="17358">
      <formula>$G21="BENCH"</formula>
    </cfRule>
    <cfRule type="expression" dxfId="17358" priority="17359">
      <formula>$G21="DEADLIFT"</formula>
    </cfRule>
    <cfRule type="expression" dxfId="17357" priority="17360">
      <formula>AND($G21="ACC",ISBLANK($F21))</formula>
    </cfRule>
    <cfRule type="expression" dxfId="17356" priority="17361">
      <formula>$G21="ACC"</formula>
    </cfRule>
  </conditionalFormatting>
  <conditionalFormatting sqref="X20">
    <cfRule type="expression" dxfId="17355" priority="17354">
      <formula>AND($G20="SQUAT",ISBLANK($F20))</formula>
    </cfRule>
    <cfRule type="expression" dxfId="17354" priority="17355">
      <formula>AND($G20="BENCH",ISBLANK($F20))</formula>
    </cfRule>
    <cfRule type="expression" dxfId="17353" priority="17356">
      <formula>AND($G20="DEADLIFT",ISBLANK($F20))</formula>
    </cfRule>
  </conditionalFormatting>
  <conditionalFormatting sqref="X20">
    <cfRule type="expression" dxfId="17352" priority="17349">
      <formula>$G20="SQUAT"</formula>
    </cfRule>
    <cfRule type="expression" dxfId="17351" priority="17350">
      <formula>$G20="BENCH"</formula>
    </cfRule>
    <cfRule type="expression" dxfId="17350" priority="17351">
      <formula>$G20="DEADLIFT"</formula>
    </cfRule>
    <cfRule type="expression" dxfId="17349" priority="17352">
      <formula>AND($G20="ACC",ISBLANK($F20))</formula>
    </cfRule>
    <cfRule type="expression" dxfId="17348" priority="17353">
      <formula>$G20="ACC"</formula>
    </cfRule>
  </conditionalFormatting>
  <conditionalFormatting sqref="Y20:Z20">
    <cfRule type="expression" dxfId="17347" priority="17344">
      <formula>$G20="SQUAT"</formula>
    </cfRule>
    <cfRule type="expression" dxfId="17346" priority="17345">
      <formula>$G20="BENCH"</formula>
    </cfRule>
    <cfRule type="expression" dxfId="17345" priority="17346">
      <formula>$G20="DEADLIFT"</formula>
    </cfRule>
    <cfRule type="expression" dxfId="17344" priority="17347">
      <formula>AND($G20="ACC",ISBLANK($F20))</formula>
    </cfRule>
    <cfRule type="expression" dxfId="17343" priority="17348">
      <formula>$G20="ACC"</formula>
    </cfRule>
  </conditionalFormatting>
  <conditionalFormatting sqref="X14:X17">
    <cfRule type="expression" dxfId="17342" priority="17341">
      <formula>AND($G14="SQUAT",ISBLANK($F14))</formula>
    </cfRule>
    <cfRule type="expression" dxfId="17341" priority="17342">
      <formula>AND($G14="BENCH",ISBLANK($F14))</formula>
    </cfRule>
    <cfRule type="expression" dxfId="17340" priority="17343">
      <formula>AND($G14="DEADLIFT",ISBLANK($F14))</formula>
    </cfRule>
  </conditionalFormatting>
  <conditionalFormatting sqref="X14:Z17">
    <cfRule type="expression" dxfId="17339" priority="17336">
      <formula>$G14="SQUAT"</formula>
    </cfRule>
    <cfRule type="expression" dxfId="17338" priority="17337">
      <formula>$G14="BENCH"</formula>
    </cfRule>
    <cfRule type="expression" dxfId="17337" priority="17338">
      <formula>$G14="DEADLIFT"</formula>
    </cfRule>
    <cfRule type="expression" dxfId="17336" priority="17339">
      <formula>AND($G14="ACC",ISBLANK($F14))</formula>
    </cfRule>
    <cfRule type="expression" dxfId="17335" priority="17340">
      <formula>$G14="ACC"</formula>
    </cfRule>
  </conditionalFormatting>
  <conditionalFormatting sqref="X13">
    <cfRule type="expression" dxfId="17334" priority="17333">
      <formula>AND($G13="SQUAT",ISBLANK($F13))</formula>
    </cfRule>
    <cfRule type="expression" dxfId="17333" priority="17334">
      <formula>AND($G13="BENCH",ISBLANK($F13))</formula>
    </cfRule>
    <cfRule type="expression" dxfId="17332" priority="17335">
      <formula>AND($G13="DEADLIFT",ISBLANK($F13))</formula>
    </cfRule>
  </conditionalFormatting>
  <conditionalFormatting sqref="X13">
    <cfRule type="expression" dxfId="17331" priority="17328">
      <formula>$G13="SQUAT"</formula>
    </cfRule>
    <cfRule type="expression" dxfId="17330" priority="17329">
      <formula>$G13="BENCH"</formula>
    </cfRule>
    <cfRule type="expression" dxfId="17329" priority="17330">
      <formula>$G13="DEADLIFT"</formula>
    </cfRule>
    <cfRule type="expression" dxfId="17328" priority="17331">
      <formula>AND($G13="ACC",ISBLANK($F13))</formula>
    </cfRule>
    <cfRule type="expression" dxfId="17327" priority="17332">
      <formula>$G13="ACC"</formula>
    </cfRule>
  </conditionalFormatting>
  <conditionalFormatting sqref="Y13:Z13">
    <cfRule type="expression" dxfId="17326" priority="17323">
      <formula>$G13="SQUAT"</formula>
    </cfRule>
    <cfRule type="expression" dxfId="17325" priority="17324">
      <formula>$G13="BENCH"</formula>
    </cfRule>
    <cfRule type="expression" dxfId="17324" priority="17325">
      <formula>$G13="DEADLIFT"</formula>
    </cfRule>
    <cfRule type="expression" dxfId="17323" priority="17326">
      <formula>AND($G13="ACC",ISBLANK($F13))</formula>
    </cfRule>
    <cfRule type="expression" dxfId="17322" priority="17327">
      <formula>$G13="ACC"</formula>
    </cfRule>
  </conditionalFormatting>
  <conditionalFormatting sqref="X32">
    <cfRule type="expression" dxfId="17321" priority="17320">
      <formula>AND($G32="SQUAT",ISBLANK($F32))</formula>
    </cfRule>
    <cfRule type="expression" dxfId="17320" priority="17321">
      <formula>AND($G32="BENCH",ISBLANK($F32))</formula>
    </cfRule>
    <cfRule type="expression" dxfId="17319" priority="17322">
      <formula>AND($G32="DEADLIFT",ISBLANK($F32))</formula>
    </cfRule>
  </conditionalFormatting>
  <conditionalFormatting sqref="X32:Z32">
    <cfRule type="expression" dxfId="17318" priority="17315">
      <formula>$G32="SQUAT"</formula>
    </cfRule>
    <cfRule type="expression" dxfId="17317" priority="17316">
      <formula>$G32="BENCH"</formula>
    </cfRule>
    <cfRule type="expression" dxfId="17316" priority="17317">
      <formula>$G32="DEADLIFT"</formula>
    </cfRule>
    <cfRule type="expression" dxfId="17315" priority="17318">
      <formula>AND($G32="ACC",ISBLANK($F32))</formula>
    </cfRule>
    <cfRule type="expression" dxfId="17314" priority="17319">
      <formula>$G32="ACC"</formula>
    </cfRule>
  </conditionalFormatting>
  <conditionalFormatting sqref="X35:X38">
    <cfRule type="expression" dxfId="17313" priority="17312">
      <formula>AND($G35="SQUAT",ISBLANK($F35))</formula>
    </cfRule>
    <cfRule type="expression" dxfId="17312" priority="17313">
      <formula>AND($G35="BENCH",ISBLANK($F35))</formula>
    </cfRule>
    <cfRule type="expression" dxfId="17311" priority="17314">
      <formula>AND($G35="DEADLIFT",ISBLANK($F35))</formula>
    </cfRule>
  </conditionalFormatting>
  <conditionalFormatting sqref="X35:Z38">
    <cfRule type="expression" dxfId="17310" priority="17307">
      <formula>$G35="SQUAT"</formula>
    </cfRule>
    <cfRule type="expression" dxfId="17309" priority="17308">
      <formula>$G35="BENCH"</formula>
    </cfRule>
    <cfRule type="expression" dxfId="17308" priority="17309">
      <formula>$G35="DEADLIFT"</formula>
    </cfRule>
    <cfRule type="expression" dxfId="17307" priority="17310">
      <formula>AND($G35="ACC",ISBLANK($F35))</formula>
    </cfRule>
    <cfRule type="expression" dxfId="17306" priority="17311">
      <formula>$G35="ACC"</formula>
    </cfRule>
  </conditionalFormatting>
  <conditionalFormatting sqref="X34">
    <cfRule type="expression" dxfId="17305" priority="17304">
      <formula>AND($G34="SQUAT",ISBLANK($F34))</formula>
    </cfRule>
    <cfRule type="expression" dxfId="17304" priority="17305">
      <formula>AND($G34="BENCH",ISBLANK($F34))</formula>
    </cfRule>
    <cfRule type="expression" dxfId="17303" priority="17306">
      <formula>AND($G34="DEADLIFT",ISBLANK($F34))</formula>
    </cfRule>
  </conditionalFormatting>
  <conditionalFormatting sqref="X34">
    <cfRule type="expression" dxfId="17302" priority="17299">
      <formula>$G34="SQUAT"</formula>
    </cfRule>
    <cfRule type="expression" dxfId="17301" priority="17300">
      <formula>$G34="BENCH"</formula>
    </cfRule>
    <cfRule type="expression" dxfId="17300" priority="17301">
      <formula>$G34="DEADLIFT"</formula>
    </cfRule>
    <cfRule type="expression" dxfId="17299" priority="17302">
      <formula>AND($G34="ACC",ISBLANK($F34))</formula>
    </cfRule>
    <cfRule type="expression" dxfId="17298" priority="17303">
      <formula>$G34="ACC"</formula>
    </cfRule>
  </conditionalFormatting>
  <conditionalFormatting sqref="Y34:Z34">
    <cfRule type="expression" dxfId="17297" priority="17294">
      <formula>$G34="SQUAT"</formula>
    </cfRule>
    <cfRule type="expression" dxfId="17296" priority="17295">
      <formula>$G34="BENCH"</formula>
    </cfRule>
    <cfRule type="expression" dxfId="17295" priority="17296">
      <formula>$G34="DEADLIFT"</formula>
    </cfRule>
    <cfRule type="expression" dxfId="17294" priority="17297">
      <formula>AND($G34="ACC",ISBLANK($F34))</formula>
    </cfRule>
    <cfRule type="expression" dxfId="17293" priority="17298">
      <formula>$G34="ACC"</formula>
    </cfRule>
  </conditionalFormatting>
  <conditionalFormatting sqref="X28:X31">
    <cfRule type="expression" dxfId="17292" priority="17291">
      <formula>AND($G28="SQUAT",ISBLANK($F28))</formula>
    </cfRule>
    <cfRule type="expression" dxfId="17291" priority="17292">
      <formula>AND($G28="BENCH",ISBLANK($F28))</formula>
    </cfRule>
    <cfRule type="expression" dxfId="17290" priority="17293">
      <formula>AND($G28="DEADLIFT",ISBLANK($F28))</formula>
    </cfRule>
  </conditionalFormatting>
  <conditionalFormatting sqref="X28:Z31">
    <cfRule type="expression" dxfId="17289" priority="17286">
      <formula>$G28="SQUAT"</formula>
    </cfRule>
    <cfRule type="expression" dxfId="17288" priority="17287">
      <formula>$G28="BENCH"</formula>
    </cfRule>
    <cfRule type="expression" dxfId="17287" priority="17288">
      <formula>$G28="DEADLIFT"</formula>
    </cfRule>
    <cfRule type="expression" dxfId="17286" priority="17289">
      <formula>AND($G28="ACC",ISBLANK($F28))</formula>
    </cfRule>
    <cfRule type="expression" dxfId="17285" priority="17290">
      <formula>$G28="ACC"</formula>
    </cfRule>
  </conditionalFormatting>
  <conditionalFormatting sqref="X27">
    <cfRule type="expression" dxfId="17284" priority="17283">
      <formula>AND($G27="SQUAT",ISBLANK($F27))</formula>
    </cfRule>
    <cfRule type="expression" dxfId="17283" priority="17284">
      <formula>AND($G27="BENCH",ISBLANK($F27))</formula>
    </cfRule>
    <cfRule type="expression" dxfId="17282" priority="17285">
      <formula>AND($G27="DEADLIFT",ISBLANK($F27))</formula>
    </cfRule>
  </conditionalFormatting>
  <conditionalFormatting sqref="X27">
    <cfRule type="expression" dxfId="17281" priority="17278">
      <formula>$G27="SQUAT"</formula>
    </cfRule>
    <cfRule type="expression" dxfId="17280" priority="17279">
      <formula>$G27="BENCH"</formula>
    </cfRule>
    <cfRule type="expression" dxfId="17279" priority="17280">
      <formula>$G27="DEADLIFT"</formula>
    </cfRule>
    <cfRule type="expression" dxfId="17278" priority="17281">
      <formula>AND($G27="ACC",ISBLANK($F27))</formula>
    </cfRule>
    <cfRule type="expression" dxfId="17277" priority="17282">
      <formula>$G27="ACC"</formula>
    </cfRule>
  </conditionalFormatting>
  <conditionalFormatting sqref="Y27:Z27">
    <cfRule type="expression" dxfId="17276" priority="17273">
      <formula>$G27="SQUAT"</formula>
    </cfRule>
    <cfRule type="expression" dxfId="17275" priority="17274">
      <formula>$G27="BENCH"</formula>
    </cfRule>
    <cfRule type="expression" dxfId="17274" priority="17275">
      <formula>$G27="DEADLIFT"</formula>
    </cfRule>
    <cfRule type="expression" dxfId="17273" priority="17276">
      <formula>AND($G27="ACC",ISBLANK($F27))</formula>
    </cfRule>
    <cfRule type="expression" dxfId="17272" priority="17277">
      <formula>$G27="ACC"</formula>
    </cfRule>
  </conditionalFormatting>
  <conditionalFormatting sqref="X46">
    <cfRule type="expression" dxfId="17271" priority="17270">
      <formula>AND($G46="SQUAT",ISBLANK($F46))</formula>
    </cfRule>
    <cfRule type="expression" dxfId="17270" priority="17271">
      <formula>AND($G46="BENCH",ISBLANK($F46))</formula>
    </cfRule>
    <cfRule type="expression" dxfId="17269" priority="17272">
      <formula>AND($G46="DEADLIFT",ISBLANK($F46))</formula>
    </cfRule>
  </conditionalFormatting>
  <conditionalFormatting sqref="X46:Z46">
    <cfRule type="expression" dxfId="17268" priority="17265">
      <formula>$G46="SQUAT"</formula>
    </cfRule>
    <cfRule type="expression" dxfId="17267" priority="17266">
      <formula>$G46="BENCH"</formula>
    </cfRule>
    <cfRule type="expression" dxfId="17266" priority="17267">
      <formula>$G46="DEADLIFT"</formula>
    </cfRule>
    <cfRule type="expression" dxfId="17265" priority="17268">
      <formula>AND($G46="ACC",ISBLANK($F46))</formula>
    </cfRule>
    <cfRule type="expression" dxfId="17264" priority="17269">
      <formula>$G46="ACC"</formula>
    </cfRule>
  </conditionalFormatting>
  <conditionalFormatting sqref="X49:X52">
    <cfRule type="expression" dxfId="17263" priority="17262">
      <formula>AND($G49="SQUAT",ISBLANK($F49))</formula>
    </cfRule>
    <cfRule type="expression" dxfId="17262" priority="17263">
      <formula>AND($G49="BENCH",ISBLANK($F49))</formula>
    </cfRule>
    <cfRule type="expression" dxfId="17261" priority="17264">
      <formula>AND($G49="DEADLIFT",ISBLANK($F49))</formula>
    </cfRule>
  </conditionalFormatting>
  <conditionalFormatting sqref="X49:Z52">
    <cfRule type="expression" dxfId="17260" priority="17257">
      <formula>$G49="SQUAT"</formula>
    </cfRule>
    <cfRule type="expression" dxfId="17259" priority="17258">
      <formula>$G49="BENCH"</formula>
    </cfRule>
    <cfRule type="expression" dxfId="17258" priority="17259">
      <formula>$G49="DEADLIFT"</formula>
    </cfRule>
    <cfRule type="expression" dxfId="17257" priority="17260">
      <formula>AND($G49="ACC",ISBLANK($F49))</formula>
    </cfRule>
    <cfRule type="expression" dxfId="17256" priority="17261">
      <formula>$G49="ACC"</formula>
    </cfRule>
  </conditionalFormatting>
  <conditionalFormatting sqref="X48">
    <cfRule type="expression" dxfId="17255" priority="17254">
      <formula>AND($G48="SQUAT",ISBLANK($F48))</formula>
    </cfRule>
    <cfRule type="expression" dxfId="17254" priority="17255">
      <formula>AND($G48="BENCH",ISBLANK($F48))</formula>
    </cfRule>
    <cfRule type="expression" dxfId="17253" priority="17256">
      <formula>AND($G48="DEADLIFT",ISBLANK($F48))</formula>
    </cfRule>
  </conditionalFormatting>
  <conditionalFormatting sqref="X48">
    <cfRule type="expression" dxfId="17252" priority="17249">
      <formula>$G48="SQUAT"</formula>
    </cfRule>
    <cfRule type="expression" dxfId="17251" priority="17250">
      <formula>$G48="BENCH"</formula>
    </cfRule>
    <cfRule type="expression" dxfId="17250" priority="17251">
      <formula>$G48="DEADLIFT"</formula>
    </cfRule>
    <cfRule type="expression" dxfId="17249" priority="17252">
      <formula>AND($G48="ACC",ISBLANK($F48))</formula>
    </cfRule>
    <cfRule type="expression" dxfId="17248" priority="17253">
      <formula>$G48="ACC"</formula>
    </cfRule>
  </conditionalFormatting>
  <conditionalFormatting sqref="Y48:Z48">
    <cfRule type="expression" dxfId="17247" priority="17244">
      <formula>$G48="SQUAT"</formula>
    </cfRule>
    <cfRule type="expression" dxfId="17246" priority="17245">
      <formula>$G48="BENCH"</formula>
    </cfRule>
    <cfRule type="expression" dxfId="17245" priority="17246">
      <formula>$G48="DEADLIFT"</formula>
    </cfRule>
    <cfRule type="expression" dxfId="17244" priority="17247">
      <formula>AND($G48="ACC",ISBLANK($F48))</formula>
    </cfRule>
    <cfRule type="expression" dxfId="17243" priority="17248">
      <formula>$G48="ACC"</formula>
    </cfRule>
  </conditionalFormatting>
  <conditionalFormatting sqref="X42:X45">
    <cfRule type="expression" dxfId="17242" priority="17241">
      <formula>AND($G42="SQUAT",ISBLANK($F42))</formula>
    </cfRule>
    <cfRule type="expression" dxfId="17241" priority="17242">
      <formula>AND($G42="BENCH",ISBLANK($F42))</formula>
    </cfRule>
    <cfRule type="expression" dxfId="17240" priority="17243">
      <formula>AND($G42="DEADLIFT",ISBLANK($F42))</formula>
    </cfRule>
  </conditionalFormatting>
  <conditionalFormatting sqref="X42:Z45">
    <cfRule type="expression" dxfId="17239" priority="17236">
      <formula>$G42="SQUAT"</formula>
    </cfRule>
    <cfRule type="expression" dxfId="17238" priority="17237">
      <formula>$G42="BENCH"</formula>
    </cfRule>
    <cfRule type="expression" dxfId="17237" priority="17238">
      <formula>$G42="DEADLIFT"</formula>
    </cfRule>
    <cfRule type="expression" dxfId="17236" priority="17239">
      <formula>AND($G42="ACC",ISBLANK($F42))</formula>
    </cfRule>
    <cfRule type="expression" dxfId="17235" priority="17240">
      <formula>$G42="ACC"</formula>
    </cfRule>
  </conditionalFormatting>
  <conditionalFormatting sqref="X41">
    <cfRule type="expression" dxfId="17234" priority="17233">
      <formula>AND($G41="SQUAT",ISBLANK($F41))</formula>
    </cfRule>
    <cfRule type="expression" dxfId="17233" priority="17234">
      <formula>AND($G41="BENCH",ISBLANK($F41))</formula>
    </cfRule>
    <cfRule type="expression" dxfId="17232" priority="17235">
      <formula>AND($G41="DEADLIFT",ISBLANK($F41))</formula>
    </cfRule>
  </conditionalFormatting>
  <conditionalFormatting sqref="X41">
    <cfRule type="expression" dxfId="17231" priority="17228">
      <formula>$G41="SQUAT"</formula>
    </cfRule>
    <cfRule type="expression" dxfId="17230" priority="17229">
      <formula>$G41="BENCH"</formula>
    </cfRule>
    <cfRule type="expression" dxfId="17229" priority="17230">
      <formula>$G41="DEADLIFT"</formula>
    </cfRule>
    <cfRule type="expression" dxfId="17228" priority="17231">
      <formula>AND($G41="ACC",ISBLANK($F41))</formula>
    </cfRule>
    <cfRule type="expression" dxfId="17227" priority="17232">
      <formula>$G41="ACC"</formula>
    </cfRule>
  </conditionalFormatting>
  <conditionalFormatting sqref="Y41:Z41">
    <cfRule type="expression" dxfId="17226" priority="17223">
      <formula>$G41="SQUAT"</formula>
    </cfRule>
    <cfRule type="expression" dxfId="17225" priority="17224">
      <formula>$G41="BENCH"</formula>
    </cfRule>
    <cfRule type="expression" dxfId="17224" priority="17225">
      <formula>$G41="DEADLIFT"</formula>
    </cfRule>
    <cfRule type="expression" dxfId="17223" priority="17226">
      <formula>AND($G41="ACC",ISBLANK($F41))</formula>
    </cfRule>
    <cfRule type="expression" dxfId="17222" priority="17227">
      <formula>$G41="ACC"</formula>
    </cfRule>
  </conditionalFormatting>
  <conditionalFormatting sqref="X67 X74">
    <cfRule type="expression" dxfId="17221" priority="17220">
      <formula>AND($G67="SQUAT",ISBLANK($F67))</formula>
    </cfRule>
    <cfRule type="expression" dxfId="17220" priority="17221">
      <formula>AND($G67="BENCH",ISBLANK($F67))</formula>
    </cfRule>
    <cfRule type="expression" dxfId="17219" priority="17222">
      <formula>AND($G67="DEADLIFT",ISBLANK($F67))</formula>
    </cfRule>
  </conditionalFormatting>
  <conditionalFormatting sqref="X74:Z74 X67:Z67">
    <cfRule type="expression" dxfId="17218" priority="17215">
      <formula>$G67="SQUAT"</formula>
    </cfRule>
    <cfRule type="expression" dxfId="17217" priority="17216">
      <formula>$G67="BENCH"</formula>
    </cfRule>
    <cfRule type="expression" dxfId="17216" priority="17217">
      <formula>$G67="DEADLIFT"</formula>
    </cfRule>
    <cfRule type="expression" dxfId="17215" priority="17218">
      <formula>AND($G67="ACC",ISBLANK($F67))</formula>
    </cfRule>
    <cfRule type="expression" dxfId="17214" priority="17219">
      <formula>$G67="ACC"</formula>
    </cfRule>
  </conditionalFormatting>
  <conditionalFormatting sqref="X88">
    <cfRule type="expression" dxfId="17213" priority="17212">
      <formula>AND($G88="SQUAT",ISBLANK($F88))</formula>
    </cfRule>
    <cfRule type="expression" dxfId="17212" priority="17213">
      <formula>AND($G88="BENCH",ISBLANK($F88))</formula>
    </cfRule>
    <cfRule type="expression" dxfId="17211" priority="17214">
      <formula>AND($G88="DEADLIFT",ISBLANK($F88))</formula>
    </cfRule>
  </conditionalFormatting>
  <conditionalFormatting sqref="X88:Z88">
    <cfRule type="expression" dxfId="17210" priority="17207">
      <formula>$G88="SQUAT"</formula>
    </cfRule>
    <cfRule type="expression" dxfId="17209" priority="17208">
      <formula>$G88="BENCH"</formula>
    </cfRule>
    <cfRule type="expression" dxfId="17208" priority="17209">
      <formula>$G88="DEADLIFT"</formula>
    </cfRule>
    <cfRule type="expression" dxfId="17207" priority="17210">
      <formula>AND($G88="ACC",ISBLANK($F88))</formula>
    </cfRule>
    <cfRule type="expression" dxfId="17206" priority="17211">
      <formula>$G88="ACC"</formula>
    </cfRule>
  </conditionalFormatting>
  <conditionalFormatting sqref="X70:X73">
    <cfRule type="expression" dxfId="17205" priority="17204">
      <formula>AND($G70="SQUAT",ISBLANK($F70))</formula>
    </cfRule>
    <cfRule type="expression" dxfId="17204" priority="17205">
      <formula>AND($G70="BENCH",ISBLANK($F70))</formula>
    </cfRule>
    <cfRule type="expression" dxfId="17203" priority="17206">
      <formula>AND($G70="DEADLIFT",ISBLANK($F70))</formula>
    </cfRule>
  </conditionalFormatting>
  <conditionalFormatting sqref="X70:Z73">
    <cfRule type="expression" dxfId="17202" priority="17199">
      <formula>$G70="SQUAT"</formula>
    </cfRule>
    <cfRule type="expression" dxfId="17201" priority="17200">
      <formula>$G70="BENCH"</formula>
    </cfRule>
    <cfRule type="expression" dxfId="17200" priority="17201">
      <formula>$G70="DEADLIFT"</formula>
    </cfRule>
    <cfRule type="expression" dxfId="17199" priority="17202">
      <formula>AND($G70="ACC",ISBLANK($F70))</formula>
    </cfRule>
    <cfRule type="expression" dxfId="17198" priority="17203">
      <formula>$G70="ACC"</formula>
    </cfRule>
  </conditionalFormatting>
  <conditionalFormatting sqref="X69">
    <cfRule type="expression" dxfId="17197" priority="17196">
      <formula>AND($G69="SQUAT",ISBLANK($F69))</formula>
    </cfRule>
    <cfRule type="expression" dxfId="17196" priority="17197">
      <formula>AND($G69="BENCH",ISBLANK($F69))</formula>
    </cfRule>
    <cfRule type="expression" dxfId="17195" priority="17198">
      <formula>AND($G69="DEADLIFT",ISBLANK($F69))</formula>
    </cfRule>
  </conditionalFormatting>
  <conditionalFormatting sqref="X69">
    <cfRule type="expression" dxfId="17194" priority="17191">
      <formula>$G69="SQUAT"</formula>
    </cfRule>
    <cfRule type="expression" dxfId="17193" priority="17192">
      <formula>$G69="BENCH"</formula>
    </cfRule>
    <cfRule type="expression" dxfId="17192" priority="17193">
      <formula>$G69="DEADLIFT"</formula>
    </cfRule>
    <cfRule type="expression" dxfId="17191" priority="17194">
      <formula>AND($G69="ACC",ISBLANK($F69))</formula>
    </cfRule>
    <cfRule type="expression" dxfId="17190" priority="17195">
      <formula>$G69="ACC"</formula>
    </cfRule>
  </conditionalFormatting>
  <conditionalFormatting sqref="Y69:Z69">
    <cfRule type="expression" dxfId="17189" priority="17186">
      <formula>$G69="SQUAT"</formula>
    </cfRule>
    <cfRule type="expression" dxfId="17188" priority="17187">
      <formula>$G69="BENCH"</formula>
    </cfRule>
    <cfRule type="expression" dxfId="17187" priority="17188">
      <formula>$G69="DEADLIFT"</formula>
    </cfRule>
    <cfRule type="expression" dxfId="17186" priority="17189">
      <formula>AND($G69="ACC",ISBLANK($F69))</formula>
    </cfRule>
    <cfRule type="expression" dxfId="17185" priority="17190">
      <formula>$G69="ACC"</formula>
    </cfRule>
  </conditionalFormatting>
  <conditionalFormatting sqref="X63:X66">
    <cfRule type="expression" dxfId="17184" priority="17183">
      <formula>AND($G63="SQUAT",ISBLANK($F63))</formula>
    </cfRule>
    <cfRule type="expression" dxfId="17183" priority="17184">
      <formula>AND($G63="BENCH",ISBLANK($F63))</formula>
    </cfRule>
    <cfRule type="expression" dxfId="17182" priority="17185">
      <formula>AND($G63="DEADLIFT",ISBLANK($F63))</formula>
    </cfRule>
  </conditionalFormatting>
  <conditionalFormatting sqref="X63:Z66">
    <cfRule type="expression" dxfId="17181" priority="17178">
      <formula>$G63="SQUAT"</formula>
    </cfRule>
    <cfRule type="expression" dxfId="17180" priority="17179">
      <formula>$G63="BENCH"</formula>
    </cfRule>
    <cfRule type="expression" dxfId="17179" priority="17180">
      <formula>$G63="DEADLIFT"</formula>
    </cfRule>
    <cfRule type="expression" dxfId="17178" priority="17181">
      <formula>AND($G63="ACC",ISBLANK($F63))</formula>
    </cfRule>
    <cfRule type="expression" dxfId="17177" priority="17182">
      <formula>$G63="ACC"</formula>
    </cfRule>
  </conditionalFormatting>
  <conditionalFormatting sqref="X62">
    <cfRule type="expression" dxfId="17176" priority="17175">
      <formula>AND($G62="SQUAT",ISBLANK($F62))</formula>
    </cfRule>
    <cfRule type="expression" dxfId="17175" priority="17176">
      <formula>AND($G62="BENCH",ISBLANK($F62))</formula>
    </cfRule>
    <cfRule type="expression" dxfId="17174" priority="17177">
      <formula>AND($G62="DEADLIFT",ISBLANK($F62))</formula>
    </cfRule>
  </conditionalFormatting>
  <conditionalFormatting sqref="X62">
    <cfRule type="expression" dxfId="17173" priority="17170">
      <formula>$G62="SQUAT"</formula>
    </cfRule>
    <cfRule type="expression" dxfId="17172" priority="17171">
      <formula>$G62="BENCH"</formula>
    </cfRule>
    <cfRule type="expression" dxfId="17171" priority="17172">
      <formula>$G62="DEADLIFT"</formula>
    </cfRule>
    <cfRule type="expression" dxfId="17170" priority="17173">
      <formula>AND($G62="ACC",ISBLANK($F62))</formula>
    </cfRule>
    <cfRule type="expression" dxfId="17169" priority="17174">
      <formula>$G62="ACC"</formula>
    </cfRule>
  </conditionalFormatting>
  <conditionalFormatting sqref="Y62:Z62">
    <cfRule type="expression" dxfId="17168" priority="17165">
      <formula>$G62="SQUAT"</formula>
    </cfRule>
    <cfRule type="expression" dxfId="17167" priority="17166">
      <formula>$G62="BENCH"</formula>
    </cfRule>
    <cfRule type="expression" dxfId="17166" priority="17167">
      <formula>$G62="DEADLIFT"</formula>
    </cfRule>
    <cfRule type="expression" dxfId="17165" priority="17168">
      <formula>AND($G62="ACC",ISBLANK($F62))</formula>
    </cfRule>
    <cfRule type="expression" dxfId="17164" priority="17169">
      <formula>$G62="ACC"</formula>
    </cfRule>
  </conditionalFormatting>
  <conditionalFormatting sqref="X81">
    <cfRule type="expression" dxfId="17163" priority="17162">
      <formula>AND($G81="SQUAT",ISBLANK($F81))</formula>
    </cfRule>
    <cfRule type="expression" dxfId="17162" priority="17163">
      <formula>AND($G81="BENCH",ISBLANK($F81))</formula>
    </cfRule>
    <cfRule type="expression" dxfId="17161" priority="17164">
      <formula>AND($G81="DEADLIFT",ISBLANK($F81))</formula>
    </cfRule>
  </conditionalFormatting>
  <conditionalFormatting sqref="X81:Z81">
    <cfRule type="expression" dxfId="17160" priority="17157">
      <formula>$G81="SQUAT"</formula>
    </cfRule>
    <cfRule type="expression" dxfId="17159" priority="17158">
      <formula>$G81="BENCH"</formula>
    </cfRule>
    <cfRule type="expression" dxfId="17158" priority="17159">
      <formula>$G81="DEADLIFT"</formula>
    </cfRule>
    <cfRule type="expression" dxfId="17157" priority="17160">
      <formula>AND($G81="ACC",ISBLANK($F81))</formula>
    </cfRule>
    <cfRule type="expression" dxfId="17156" priority="17161">
      <formula>$G81="ACC"</formula>
    </cfRule>
  </conditionalFormatting>
  <conditionalFormatting sqref="X84:X87">
    <cfRule type="expression" dxfId="17155" priority="17154">
      <formula>AND($G84="SQUAT",ISBLANK($F84))</formula>
    </cfRule>
    <cfRule type="expression" dxfId="17154" priority="17155">
      <formula>AND($G84="BENCH",ISBLANK($F84))</formula>
    </cfRule>
    <cfRule type="expression" dxfId="17153" priority="17156">
      <formula>AND($G84="DEADLIFT",ISBLANK($F84))</formula>
    </cfRule>
  </conditionalFormatting>
  <conditionalFormatting sqref="X84:Z87">
    <cfRule type="expression" dxfId="17152" priority="17149">
      <formula>$G84="SQUAT"</formula>
    </cfRule>
    <cfRule type="expression" dxfId="17151" priority="17150">
      <formula>$G84="BENCH"</formula>
    </cfRule>
    <cfRule type="expression" dxfId="17150" priority="17151">
      <formula>$G84="DEADLIFT"</formula>
    </cfRule>
    <cfRule type="expression" dxfId="17149" priority="17152">
      <formula>AND($G84="ACC",ISBLANK($F84))</formula>
    </cfRule>
    <cfRule type="expression" dxfId="17148" priority="17153">
      <formula>$G84="ACC"</formula>
    </cfRule>
  </conditionalFormatting>
  <conditionalFormatting sqref="X83">
    <cfRule type="expression" dxfId="17147" priority="17146">
      <formula>AND($G83="SQUAT",ISBLANK($F83))</formula>
    </cfRule>
    <cfRule type="expression" dxfId="17146" priority="17147">
      <formula>AND($G83="BENCH",ISBLANK($F83))</formula>
    </cfRule>
    <cfRule type="expression" dxfId="17145" priority="17148">
      <formula>AND($G83="DEADLIFT",ISBLANK($F83))</formula>
    </cfRule>
  </conditionalFormatting>
  <conditionalFormatting sqref="X83">
    <cfRule type="expression" dxfId="17144" priority="17141">
      <formula>$G83="SQUAT"</formula>
    </cfRule>
    <cfRule type="expression" dxfId="17143" priority="17142">
      <formula>$G83="BENCH"</formula>
    </cfRule>
    <cfRule type="expression" dxfId="17142" priority="17143">
      <formula>$G83="DEADLIFT"</formula>
    </cfRule>
    <cfRule type="expression" dxfId="17141" priority="17144">
      <formula>AND($G83="ACC",ISBLANK($F83))</formula>
    </cfRule>
    <cfRule type="expression" dxfId="17140" priority="17145">
      <formula>$G83="ACC"</formula>
    </cfRule>
  </conditionalFormatting>
  <conditionalFormatting sqref="Y83:Z83">
    <cfRule type="expression" dxfId="17139" priority="17136">
      <formula>$G83="SQUAT"</formula>
    </cfRule>
    <cfRule type="expression" dxfId="17138" priority="17137">
      <formula>$G83="BENCH"</formula>
    </cfRule>
    <cfRule type="expression" dxfId="17137" priority="17138">
      <formula>$G83="DEADLIFT"</formula>
    </cfRule>
    <cfRule type="expression" dxfId="17136" priority="17139">
      <formula>AND($G83="ACC",ISBLANK($F83))</formula>
    </cfRule>
    <cfRule type="expression" dxfId="17135" priority="17140">
      <formula>$G83="ACC"</formula>
    </cfRule>
  </conditionalFormatting>
  <conditionalFormatting sqref="X77:X80">
    <cfRule type="expression" dxfId="17134" priority="17133">
      <formula>AND($G77="SQUAT",ISBLANK($F77))</formula>
    </cfRule>
    <cfRule type="expression" dxfId="17133" priority="17134">
      <formula>AND($G77="BENCH",ISBLANK($F77))</formula>
    </cfRule>
    <cfRule type="expression" dxfId="17132" priority="17135">
      <formula>AND($G77="DEADLIFT",ISBLANK($F77))</formula>
    </cfRule>
  </conditionalFormatting>
  <conditionalFormatting sqref="X77:Z80">
    <cfRule type="expression" dxfId="17131" priority="17128">
      <formula>$G77="SQUAT"</formula>
    </cfRule>
    <cfRule type="expression" dxfId="17130" priority="17129">
      <formula>$G77="BENCH"</formula>
    </cfRule>
    <cfRule type="expression" dxfId="17129" priority="17130">
      <formula>$G77="DEADLIFT"</formula>
    </cfRule>
    <cfRule type="expression" dxfId="17128" priority="17131">
      <formula>AND($G77="ACC",ISBLANK($F77))</formula>
    </cfRule>
    <cfRule type="expression" dxfId="17127" priority="17132">
      <formula>$G77="ACC"</formula>
    </cfRule>
  </conditionalFormatting>
  <conditionalFormatting sqref="X76">
    <cfRule type="expression" dxfId="17126" priority="17125">
      <formula>AND($G76="SQUAT",ISBLANK($F76))</formula>
    </cfRule>
    <cfRule type="expression" dxfId="17125" priority="17126">
      <formula>AND($G76="BENCH",ISBLANK($F76))</formula>
    </cfRule>
    <cfRule type="expression" dxfId="17124" priority="17127">
      <formula>AND($G76="DEADLIFT",ISBLANK($F76))</formula>
    </cfRule>
  </conditionalFormatting>
  <conditionalFormatting sqref="X76">
    <cfRule type="expression" dxfId="17123" priority="17120">
      <formula>$G76="SQUAT"</formula>
    </cfRule>
    <cfRule type="expression" dxfId="17122" priority="17121">
      <formula>$G76="BENCH"</formula>
    </cfRule>
    <cfRule type="expression" dxfId="17121" priority="17122">
      <formula>$G76="DEADLIFT"</formula>
    </cfRule>
    <cfRule type="expression" dxfId="17120" priority="17123">
      <formula>AND($G76="ACC",ISBLANK($F76))</formula>
    </cfRule>
    <cfRule type="expression" dxfId="17119" priority="17124">
      <formula>$G76="ACC"</formula>
    </cfRule>
  </conditionalFormatting>
  <conditionalFormatting sqref="Y76:Z76">
    <cfRule type="expression" dxfId="17118" priority="17115">
      <formula>$G76="SQUAT"</formula>
    </cfRule>
    <cfRule type="expression" dxfId="17117" priority="17116">
      <formula>$G76="BENCH"</formula>
    </cfRule>
    <cfRule type="expression" dxfId="17116" priority="17117">
      <formula>$G76="DEADLIFT"</formula>
    </cfRule>
    <cfRule type="expression" dxfId="17115" priority="17118">
      <formula>AND($G76="ACC",ISBLANK($F76))</formula>
    </cfRule>
    <cfRule type="expression" dxfId="17114" priority="17119">
      <formula>$G76="ACC"</formula>
    </cfRule>
  </conditionalFormatting>
  <conditionalFormatting sqref="X95">
    <cfRule type="expression" dxfId="17113" priority="17112">
      <formula>AND($G95="SQUAT",ISBLANK($F95))</formula>
    </cfRule>
    <cfRule type="expression" dxfId="17112" priority="17113">
      <formula>AND($G95="BENCH",ISBLANK($F95))</formula>
    </cfRule>
    <cfRule type="expression" dxfId="17111" priority="17114">
      <formula>AND($G95="DEADLIFT",ISBLANK($F95))</formula>
    </cfRule>
  </conditionalFormatting>
  <conditionalFormatting sqref="X95:Z95">
    <cfRule type="expression" dxfId="17110" priority="17107">
      <formula>$G95="SQUAT"</formula>
    </cfRule>
    <cfRule type="expression" dxfId="17109" priority="17108">
      <formula>$G95="BENCH"</formula>
    </cfRule>
    <cfRule type="expression" dxfId="17108" priority="17109">
      <formula>$G95="DEADLIFT"</formula>
    </cfRule>
    <cfRule type="expression" dxfId="17107" priority="17110">
      <formula>AND($G95="ACC",ISBLANK($F95))</formula>
    </cfRule>
    <cfRule type="expression" dxfId="17106" priority="17111">
      <formula>$G95="ACC"</formula>
    </cfRule>
  </conditionalFormatting>
  <conditionalFormatting sqref="X98:X101">
    <cfRule type="expression" dxfId="17105" priority="17104">
      <formula>AND($G98="SQUAT",ISBLANK($F98))</formula>
    </cfRule>
    <cfRule type="expression" dxfId="17104" priority="17105">
      <formula>AND($G98="BENCH",ISBLANK($F98))</formula>
    </cfRule>
    <cfRule type="expression" dxfId="17103" priority="17106">
      <formula>AND($G98="DEADLIFT",ISBLANK($F98))</formula>
    </cfRule>
  </conditionalFormatting>
  <conditionalFormatting sqref="X98:Z101">
    <cfRule type="expression" dxfId="17102" priority="17099">
      <formula>$G98="SQUAT"</formula>
    </cfRule>
    <cfRule type="expression" dxfId="17101" priority="17100">
      <formula>$G98="BENCH"</formula>
    </cfRule>
    <cfRule type="expression" dxfId="17100" priority="17101">
      <formula>$G98="DEADLIFT"</formula>
    </cfRule>
    <cfRule type="expression" dxfId="17099" priority="17102">
      <formula>AND($G98="ACC",ISBLANK($F98))</formula>
    </cfRule>
    <cfRule type="expression" dxfId="17098" priority="17103">
      <formula>$G98="ACC"</formula>
    </cfRule>
  </conditionalFormatting>
  <conditionalFormatting sqref="X97">
    <cfRule type="expression" dxfId="17097" priority="17096">
      <formula>AND($G97="SQUAT",ISBLANK($F97))</formula>
    </cfRule>
    <cfRule type="expression" dxfId="17096" priority="17097">
      <formula>AND($G97="BENCH",ISBLANK($F97))</formula>
    </cfRule>
    <cfRule type="expression" dxfId="17095" priority="17098">
      <formula>AND($G97="DEADLIFT",ISBLANK($F97))</formula>
    </cfRule>
  </conditionalFormatting>
  <conditionalFormatting sqref="X97">
    <cfRule type="expression" dxfId="17094" priority="17091">
      <formula>$G97="SQUAT"</formula>
    </cfRule>
    <cfRule type="expression" dxfId="17093" priority="17092">
      <formula>$G97="BENCH"</formula>
    </cfRule>
    <cfRule type="expression" dxfId="17092" priority="17093">
      <formula>$G97="DEADLIFT"</formula>
    </cfRule>
    <cfRule type="expression" dxfId="17091" priority="17094">
      <formula>AND($G97="ACC",ISBLANK($F97))</formula>
    </cfRule>
    <cfRule type="expression" dxfId="17090" priority="17095">
      <formula>$G97="ACC"</formula>
    </cfRule>
  </conditionalFormatting>
  <conditionalFormatting sqref="Y97:Z97">
    <cfRule type="expression" dxfId="17089" priority="17086">
      <formula>$G97="SQUAT"</formula>
    </cfRule>
    <cfRule type="expression" dxfId="17088" priority="17087">
      <formula>$G97="BENCH"</formula>
    </cfRule>
    <cfRule type="expression" dxfId="17087" priority="17088">
      <formula>$G97="DEADLIFT"</formula>
    </cfRule>
    <cfRule type="expression" dxfId="17086" priority="17089">
      <formula>AND($G97="ACC",ISBLANK($F97))</formula>
    </cfRule>
    <cfRule type="expression" dxfId="17085" priority="17090">
      <formula>$G97="ACC"</formula>
    </cfRule>
  </conditionalFormatting>
  <conditionalFormatting sqref="X91:X94">
    <cfRule type="expression" dxfId="17084" priority="17083">
      <formula>AND($G91="SQUAT",ISBLANK($F91))</formula>
    </cfRule>
    <cfRule type="expression" dxfId="17083" priority="17084">
      <formula>AND($G91="BENCH",ISBLANK($F91))</formula>
    </cfRule>
    <cfRule type="expression" dxfId="17082" priority="17085">
      <formula>AND($G91="DEADLIFT",ISBLANK($F91))</formula>
    </cfRule>
  </conditionalFormatting>
  <conditionalFormatting sqref="X91:Z94">
    <cfRule type="expression" dxfId="17081" priority="17078">
      <formula>$G91="SQUAT"</formula>
    </cfRule>
    <cfRule type="expression" dxfId="17080" priority="17079">
      <formula>$G91="BENCH"</formula>
    </cfRule>
    <cfRule type="expression" dxfId="17079" priority="17080">
      <formula>$G91="DEADLIFT"</formula>
    </cfRule>
    <cfRule type="expression" dxfId="17078" priority="17081">
      <formula>AND($G91="ACC",ISBLANK($F91))</formula>
    </cfRule>
    <cfRule type="expression" dxfId="17077" priority="17082">
      <formula>$G91="ACC"</formula>
    </cfRule>
  </conditionalFormatting>
  <conditionalFormatting sqref="X90">
    <cfRule type="expression" dxfId="17076" priority="17075">
      <formula>AND($G90="SQUAT",ISBLANK($F90))</formula>
    </cfRule>
    <cfRule type="expression" dxfId="17075" priority="17076">
      <formula>AND($G90="BENCH",ISBLANK($F90))</formula>
    </cfRule>
    <cfRule type="expression" dxfId="17074" priority="17077">
      <formula>AND($G90="DEADLIFT",ISBLANK($F90))</formula>
    </cfRule>
  </conditionalFormatting>
  <conditionalFormatting sqref="X90">
    <cfRule type="expression" dxfId="17073" priority="17070">
      <formula>$G90="SQUAT"</formula>
    </cfRule>
    <cfRule type="expression" dxfId="17072" priority="17071">
      <formula>$G90="BENCH"</formula>
    </cfRule>
    <cfRule type="expression" dxfId="17071" priority="17072">
      <formula>$G90="DEADLIFT"</formula>
    </cfRule>
    <cfRule type="expression" dxfId="17070" priority="17073">
      <formula>AND($G90="ACC",ISBLANK($F90))</formula>
    </cfRule>
    <cfRule type="expression" dxfId="17069" priority="17074">
      <formula>$G90="ACC"</formula>
    </cfRule>
  </conditionalFormatting>
  <conditionalFormatting sqref="Y90:Z90">
    <cfRule type="expression" dxfId="17068" priority="17065">
      <formula>$G90="SQUAT"</formula>
    </cfRule>
    <cfRule type="expression" dxfId="17067" priority="17066">
      <formula>$G90="BENCH"</formula>
    </cfRule>
    <cfRule type="expression" dxfId="17066" priority="17067">
      <formula>$G90="DEADLIFT"</formula>
    </cfRule>
    <cfRule type="expression" dxfId="17065" priority="17068">
      <formula>AND($G90="ACC",ISBLANK($F90))</formula>
    </cfRule>
    <cfRule type="expression" dxfId="17064" priority="17069">
      <formula>$G90="ACC"</formula>
    </cfRule>
  </conditionalFormatting>
  <conditionalFormatting sqref="X116 X123">
    <cfRule type="expression" dxfId="17063" priority="17062">
      <formula>AND($G116="SQUAT",ISBLANK($F116))</formula>
    </cfRule>
    <cfRule type="expression" dxfId="17062" priority="17063">
      <formula>AND($G116="BENCH",ISBLANK($F116))</formula>
    </cfRule>
    <cfRule type="expression" dxfId="17061" priority="17064">
      <formula>AND($G116="DEADLIFT",ISBLANK($F116))</formula>
    </cfRule>
  </conditionalFormatting>
  <conditionalFormatting sqref="X123:Z123 X116:Z116">
    <cfRule type="expression" dxfId="17060" priority="17057">
      <formula>$G116="SQUAT"</formula>
    </cfRule>
    <cfRule type="expression" dxfId="17059" priority="17058">
      <formula>$G116="BENCH"</formula>
    </cfRule>
    <cfRule type="expression" dxfId="17058" priority="17059">
      <formula>$G116="DEADLIFT"</formula>
    </cfRule>
    <cfRule type="expression" dxfId="17057" priority="17060">
      <formula>AND($G116="ACC",ISBLANK($F116))</formula>
    </cfRule>
    <cfRule type="expression" dxfId="17056" priority="17061">
      <formula>$G116="ACC"</formula>
    </cfRule>
  </conditionalFormatting>
  <conditionalFormatting sqref="X137">
    <cfRule type="expression" dxfId="17055" priority="17054">
      <formula>AND($G137="SQUAT",ISBLANK($F137))</formula>
    </cfRule>
    <cfRule type="expression" dxfId="17054" priority="17055">
      <formula>AND($G137="BENCH",ISBLANK($F137))</formula>
    </cfRule>
    <cfRule type="expression" dxfId="17053" priority="17056">
      <formula>AND($G137="DEADLIFT",ISBLANK($F137))</formula>
    </cfRule>
  </conditionalFormatting>
  <conditionalFormatting sqref="X137:Z137">
    <cfRule type="expression" dxfId="17052" priority="17049">
      <formula>$G137="SQUAT"</formula>
    </cfRule>
    <cfRule type="expression" dxfId="17051" priority="17050">
      <formula>$G137="BENCH"</formula>
    </cfRule>
    <cfRule type="expression" dxfId="17050" priority="17051">
      <formula>$G137="DEADLIFT"</formula>
    </cfRule>
    <cfRule type="expression" dxfId="17049" priority="17052">
      <formula>AND($G137="ACC",ISBLANK($F137))</formula>
    </cfRule>
    <cfRule type="expression" dxfId="17048" priority="17053">
      <formula>$G137="ACC"</formula>
    </cfRule>
  </conditionalFormatting>
  <conditionalFormatting sqref="X119:X122">
    <cfRule type="expression" dxfId="17047" priority="17046">
      <formula>AND($G119="SQUAT",ISBLANK($F119))</formula>
    </cfRule>
    <cfRule type="expression" dxfId="17046" priority="17047">
      <formula>AND($G119="BENCH",ISBLANK($F119))</formula>
    </cfRule>
    <cfRule type="expression" dxfId="17045" priority="17048">
      <formula>AND($G119="DEADLIFT",ISBLANK($F119))</formula>
    </cfRule>
  </conditionalFormatting>
  <conditionalFormatting sqref="X119:Z122">
    <cfRule type="expression" dxfId="17044" priority="17041">
      <formula>$G119="SQUAT"</formula>
    </cfRule>
    <cfRule type="expression" dxfId="17043" priority="17042">
      <formula>$G119="BENCH"</formula>
    </cfRule>
    <cfRule type="expression" dxfId="17042" priority="17043">
      <formula>$G119="DEADLIFT"</formula>
    </cfRule>
    <cfRule type="expression" dxfId="17041" priority="17044">
      <formula>AND($G119="ACC",ISBLANK($F119))</formula>
    </cfRule>
    <cfRule type="expression" dxfId="17040" priority="17045">
      <formula>$G119="ACC"</formula>
    </cfRule>
  </conditionalFormatting>
  <conditionalFormatting sqref="X118">
    <cfRule type="expression" dxfId="17039" priority="17038">
      <formula>AND($G118="SQUAT",ISBLANK($F118))</formula>
    </cfRule>
    <cfRule type="expression" dxfId="17038" priority="17039">
      <formula>AND($G118="BENCH",ISBLANK($F118))</formula>
    </cfRule>
    <cfRule type="expression" dxfId="17037" priority="17040">
      <formula>AND($G118="DEADLIFT",ISBLANK($F118))</formula>
    </cfRule>
  </conditionalFormatting>
  <conditionalFormatting sqref="X118">
    <cfRule type="expression" dxfId="17036" priority="17033">
      <formula>$G118="SQUAT"</formula>
    </cfRule>
    <cfRule type="expression" dxfId="17035" priority="17034">
      <formula>$G118="BENCH"</formula>
    </cfRule>
    <cfRule type="expression" dxfId="17034" priority="17035">
      <formula>$G118="DEADLIFT"</formula>
    </cfRule>
    <cfRule type="expression" dxfId="17033" priority="17036">
      <formula>AND($G118="ACC",ISBLANK($F118))</formula>
    </cfRule>
    <cfRule type="expression" dxfId="17032" priority="17037">
      <formula>$G118="ACC"</formula>
    </cfRule>
  </conditionalFormatting>
  <conditionalFormatting sqref="Y118:Z118">
    <cfRule type="expression" dxfId="17031" priority="17028">
      <formula>$G118="SQUAT"</formula>
    </cfRule>
    <cfRule type="expression" dxfId="17030" priority="17029">
      <formula>$G118="BENCH"</formula>
    </cfRule>
    <cfRule type="expression" dxfId="17029" priority="17030">
      <formula>$G118="DEADLIFT"</formula>
    </cfRule>
    <cfRule type="expression" dxfId="17028" priority="17031">
      <formula>AND($G118="ACC",ISBLANK($F118))</formula>
    </cfRule>
    <cfRule type="expression" dxfId="17027" priority="17032">
      <formula>$G118="ACC"</formula>
    </cfRule>
  </conditionalFormatting>
  <conditionalFormatting sqref="X112:X115">
    <cfRule type="expression" dxfId="17026" priority="17025">
      <formula>AND($G112="SQUAT",ISBLANK($F112))</formula>
    </cfRule>
    <cfRule type="expression" dxfId="17025" priority="17026">
      <formula>AND($G112="BENCH",ISBLANK($F112))</formula>
    </cfRule>
    <cfRule type="expression" dxfId="17024" priority="17027">
      <formula>AND($G112="DEADLIFT",ISBLANK($F112))</formula>
    </cfRule>
  </conditionalFormatting>
  <conditionalFormatting sqref="X112:Z115">
    <cfRule type="expression" dxfId="17023" priority="17020">
      <formula>$G112="SQUAT"</formula>
    </cfRule>
    <cfRule type="expression" dxfId="17022" priority="17021">
      <formula>$G112="BENCH"</formula>
    </cfRule>
    <cfRule type="expression" dxfId="17021" priority="17022">
      <formula>$G112="DEADLIFT"</formula>
    </cfRule>
    <cfRule type="expression" dxfId="17020" priority="17023">
      <formula>AND($G112="ACC",ISBLANK($F112))</formula>
    </cfRule>
    <cfRule type="expression" dxfId="17019" priority="17024">
      <formula>$G112="ACC"</formula>
    </cfRule>
  </conditionalFormatting>
  <conditionalFormatting sqref="X111">
    <cfRule type="expression" dxfId="17018" priority="17017">
      <formula>AND($G111="SQUAT",ISBLANK($F111))</formula>
    </cfRule>
    <cfRule type="expression" dxfId="17017" priority="17018">
      <formula>AND($G111="BENCH",ISBLANK($F111))</formula>
    </cfRule>
    <cfRule type="expression" dxfId="17016" priority="17019">
      <formula>AND($G111="DEADLIFT",ISBLANK($F111))</formula>
    </cfRule>
  </conditionalFormatting>
  <conditionalFormatting sqref="X111">
    <cfRule type="expression" dxfId="17015" priority="17012">
      <formula>$G111="SQUAT"</formula>
    </cfRule>
    <cfRule type="expression" dxfId="17014" priority="17013">
      <formula>$G111="BENCH"</formula>
    </cfRule>
    <cfRule type="expression" dxfId="17013" priority="17014">
      <formula>$G111="DEADLIFT"</formula>
    </cfRule>
    <cfRule type="expression" dxfId="17012" priority="17015">
      <formula>AND($G111="ACC",ISBLANK($F111))</formula>
    </cfRule>
    <cfRule type="expression" dxfId="17011" priority="17016">
      <formula>$G111="ACC"</formula>
    </cfRule>
  </conditionalFormatting>
  <conditionalFormatting sqref="Y111:Z111">
    <cfRule type="expression" dxfId="17010" priority="17007">
      <formula>$G111="SQUAT"</formula>
    </cfRule>
    <cfRule type="expression" dxfId="17009" priority="17008">
      <formula>$G111="BENCH"</formula>
    </cfRule>
    <cfRule type="expression" dxfId="17008" priority="17009">
      <formula>$G111="DEADLIFT"</formula>
    </cfRule>
    <cfRule type="expression" dxfId="17007" priority="17010">
      <formula>AND($G111="ACC",ISBLANK($F111))</formula>
    </cfRule>
    <cfRule type="expression" dxfId="17006" priority="17011">
      <formula>$G111="ACC"</formula>
    </cfRule>
  </conditionalFormatting>
  <conditionalFormatting sqref="X130">
    <cfRule type="expression" dxfId="17005" priority="17004">
      <formula>AND($G130="SQUAT",ISBLANK($F130))</formula>
    </cfRule>
    <cfRule type="expression" dxfId="17004" priority="17005">
      <formula>AND($G130="BENCH",ISBLANK($F130))</formula>
    </cfRule>
    <cfRule type="expression" dxfId="17003" priority="17006">
      <formula>AND($G130="DEADLIFT",ISBLANK($F130))</formula>
    </cfRule>
  </conditionalFormatting>
  <conditionalFormatting sqref="X130:Z130">
    <cfRule type="expression" dxfId="17002" priority="16999">
      <formula>$G130="SQUAT"</formula>
    </cfRule>
    <cfRule type="expression" dxfId="17001" priority="17000">
      <formula>$G130="BENCH"</formula>
    </cfRule>
    <cfRule type="expression" dxfId="17000" priority="17001">
      <formula>$G130="DEADLIFT"</formula>
    </cfRule>
    <cfRule type="expression" dxfId="16999" priority="17002">
      <formula>AND($G130="ACC",ISBLANK($F130))</formula>
    </cfRule>
    <cfRule type="expression" dxfId="16998" priority="17003">
      <formula>$G130="ACC"</formula>
    </cfRule>
  </conditionalFormatting>
  <conditionalFormatting sqref="X133:X136">
    <cfRule type="expression" dxfId="16997" priority="16996">
      <formula>AND($G133="SQUAT",ISBLANK($F133))</formula>
    </cfRule>
    <cfRule type="expression" dxfId="16996" priority="16997">
      <formula>AND($G133="BENCH",ISBLANK($F133))</formula>
    </cfRule>
    <cfRule type="expression" dxfId="16995" priority="16998">
      <formula>AND($G133="DEADLIFT",ISBLANK($F133))</formula>
    </cfRule>
  </conditionalFormatting>
  <conditionalFormatting sqref="X133:Z136">
    <cfRule type="expression" dxfId="16994" priority="16991">
      <formula>$G133="SQUAT"</formula>
    </cfRule>
    <cfRule type="expression" dxfId="16993" priority="16992">
      <formula>$G133="BENCH"</formula>
    </cfRule>
    <cfRule type="expression" dxfId="16992" priority="16993">
      <formula>$G133="DEADLIFT"</formula>
    </cfRule>
    <cfRule type="expression" dxfId="16991" priority="16994">
      <formula>AND($G133="ACC",ISBLANK($F133))</formula>
    </cfRule>
    <cfRule type="expression" dxfId="16990" priority="16995">
      <formula>$G133="ACC"</formula>
    </cfRule>
  </conditionalFormatting>
  <conditionalFormatting sqref="X132">
    <cfRule type="expression" dxfId="16989" priority="16988">
      <formula>AND($G132="SQUAT",ISBLANK($F132))</formula>
    </cfRule>
    <cfRule type="expression" dxfId="16988" priority="16989">
      <formula>AND($G132="BENCH",ISBLANK($F132))</formula>
    </cfRule>
    <cfRule type="expression" dxfId="16987" priority="16990">
      <formula>AND($G132="DEADLIFT",ISBLANK($F132))</formula>
    </cfRule>
  </conditionalFormatting>
  <conditionalFormatting sqref="X132">
    <cfRule type="expression" dxfId="16986" priority="16983">
      <formula>$G132="SQUAT"</formula>
    </cfRule>
    <cfRule type="expression" dxfId="16985" priority="16984">
      <formula>$G132="BENCH"</formula>
    </cfRule>
    <cfRule type="expression" dxfId="16984" priority="16985">
      <formula>$G132="DEADLIFT"</formula>
    </cfRule>
    <cfRule type="expression" dxfId="16983" priority="16986">
      <formula>AND($G132="ACC",ISBLANK($F132))</formula>
    </cfRule>
    <cfRule type="expression" dxfId="16982" priority="16987">
      <formula>$G132="ACC"</formula>
    </cfRule>
  </conditionalFormatting>
  <conditionalFormatting sqref="Y132:Z132">
    <cfRule type="expression" dxfId="16981" priority="16978">
      <formula>$G132="SQUAT"</formula>
    </cfRule>
    <cfRule type="expression" dxfId="16980" priority="16979">
      <formula>$G132="BENCH"</formula>
    </cfRule>
    <cfRule type="expression" dxfId="16979" priority="16980">
      <formula>$G132="DEADLIFT"</formula>
    </cfRule>
    <cfRule type="expression" dxfId="16978" priority="16981">
      <formula>AND($G132="ACC",ISBLANK($F132))</formula>
    </cfRule>
    <cfRule type="expression" dxfId="16977" priority="16982">
      <formula>$G132="ACC"</formula>
    </cfRule>
  </conditionalFormatting>
  <conditionalFormatting sqref="X126:X129">
    <cfRule type="expression" dxfId="16976" priority="16975">
      <formula>AND($G126="SQUAT",ISBLANK($F126))</formula>
    </cfRule>
    <cfRule type="expression" dxfId="16975" priority="16976">
      <formula>AND($G126="BENCH",ISBLANK($F126))</formula>
    </cfRule>
    <cfRule type="expression" dxfId="16974" priority="16977">
      <formula>AND($G126="DEADLIFT",ISBLANK($F126))</formula>
    </cfRule>
  </conditionalFormatting>
  <conditionalFormatting sqref="X126:Z129">
    <cfRule type="expression" dxfId="16973" priority="16970">
      <formula>$G126="SQUAT"</formula>
    </cfRule>
    <cfRule type="expression" dxfId="16972" priority="16971">
      <formula>$G126="BENCH"</formula>
    </cfRule>
    <cfRule type="expression" dxfId="16971" priority="16972">
      <formula>$G126="DEADLIFT"</formula>
    </cfRule>
    <cfRule type="expression" dxfId="16970" priority="16973">
      <formula>AND($G126="ACC",ISBLANK($F126))</formula>
    </cfRule>
    <cfRule type="expression" dxfId="16969" priority="16974">
      <formula>$G126="ACC"</formula>
    </cfRule>
  </conditionalFormatting>
  <conditionalFormatting sqref="X125">
    <cfRule type="expression" dxfId="16968" priority="16967">
      <formula>AND($G125="SQUAT",ISBLANK($F125))</formula>
    </cfRule>
    <cfRule type="expression" dxfId="16967" priority="16968">
      <formula>AND($G125="BENCH",ISBLANK($F125))</formula>
    </cfRule>
    <cfRule type="expression" dxfId="16966" priority="16969">
      <formula>AND($G125="DEADLIFT",ISBLANK($F125))</formula>
    </cfRule>
  </conditionalFormatting>
  <conditionalFormatting sqref="X125">
    <cfRule type="expression" dxfId="16965" priority="16962">
      <formula>$G125="SQUAT"</formula>
    </cfRule>
    <cfRule type="expression" dxfId="16964" priority="16963">
      <formula>$G125="BENCH"</formula>
    </cfRule>
    <cfRule type="expression" dxfId="16963" priority="16964">
      <formula>$G125="DEADLIFT"</formula>
    </cfRule>
    <cfRule type="expression" dxfId="16962" priority="16965">
      <formula>AND($G125="ACC",ISBLANK($F125))</formula>
    </cfRule>
    <cfRule type="expression" dxfId="16961" priority="16966">
      <formula>$G125="ACC"</formula>
    </cfRule>
  </conditionalFormatting>
  <conditionalFormatting sqref="Y125:Z125">
    <cfRule type="expression" dxfId="16960" priority="16957">
      <formula>$G125="SQUAT"</formula>
    </cfRule>
    <cfRule type="expression" dxfId="16959" priority="16958">
      <formula>$G125="BENCH"</formula>
    </cfRule>
    <cfRule type="expression" dxfId="16958" priority="16959">
      <formula>$G125="DEADLIFT"</formula>
    </cfRule>
    <cfRule type="expression" dxfId="16957" priority="16960">
      <formula>AND($G125="ACC",ISBLANK($F125))</formula>
    </cfRule>
    <cfRule type="expression" dxfId="16956" priority="16961">
      <formula>$G125="ACC"</formula>
    </cfRule>
  </conditionalFormatting>
  <conditionalFormatting sqref="X144">
    <cfRule type="expression" dxfId="16955" priority="16954">
      <formula>AND($G144="SQUAT",ISBLANK($F144))</formula>
    </cfRule>
    <cfRule type="expression" dxfId="16954" priority="16955">
      <formula>AND($G144="BENCH",ISBLANK($F144))</formula>
    </cfRule>
    <cfRule type="expression" dxfId="16953" priority="16956">
      <formula>AND($G144="DEADLIFT",ISBLANK($F144))</formula>
    </cfRule>
  </conditionalFormatting>
  <conditionalFormatting sqref="X144:Z144">
    <cfRule type="expression" dxfId="16952" priority="16949">
      <formula>$G144="SQUAT"</formula>
    </cfRule>
    <cfRule type="expression" dxfId="16951" priority="16950">
      <formula>$G144="BENCH"</formula>
    </cfRule>
    <cfRule type="expression" dxfId="16950" priority="16951">
      <formula>$G144="DEADLIFT"</formula>
    </cfRule>
    <cfRule type="expression" dxfId="16949" priority="16952">
      <formula>AND($G144="ACC",ISBLANK($F144))</formula>
    </cfRule>
    <cfRule type="expression" dxfId="16948" priority="16953">
      <formula>$G144="ACC"</formula>
    </cfRule>
  </conditionalFormatting>
  <conditionalFormatting sqref="X147:X150">
    <cfRule type="expression" dxfId="16947" priority="16946">
      <formula>AND($G147="SQUAT",ISBLANK($F147))</formula>
    </cfRule>
    <cfRule type="expression" dxfId="16946" priority="16947">
      <formula>AND($G147="BENCH",ISBLANK($F147))</formula>
    </cfRule>
    <cfRule type="expression" dxfId="16945" priority="16948">
      <formula>AND($G147="DEADLIFT",ISBLANK($F147))</formula>
    </cfRule>
  </conditionalFormatting>
  <conditionalFormatting sqref="X147:Z150">
    <cfRule type="expression" dxfId="16944" priority="16941">
      <formula>$G147="SQUAT"</formula>
    </cfRule>
    <cfRule type="expression" dxfId="16943" priority="16942">
      <formula>$G147="BENCH"</formula>
    </cfRule>
    <cfRule type="expression" dxfId="16942" priority="16943">
      <formula>$G147="DEADLIFT"</formula>
    </cfRule>
    <cfRule type="expression" dxfId="16941" priority="16944">
      <formula>AND($G147="ACC",ISBLANK($F147))</formula>
    </cfRule>
    <cfRule type="expression" dxfId="16940" priority="16945">
      <formula>$G147="ACC"</formula>
    </cfRule>
  </conditionalFormatting>
  <conditionalFormatting sqref="X146">
    <cfRule type="expression" dxfId="16939" priority="16938">
      <formula>AND($G146="SQUAT",ISBLANK($F146))</formula>
    </cfRule>
    <cfRule type="expression" dxfId="16938" priority="16939">
      <formula>AND($G146="BENCH",ISBLANK($F146))</formula>
    </cfRule>
    <cfRule type="expression" dxfId="16937" priority="16940">
      <formula>AND($G146="DEADLIFT",ISBLANK($F146))</formula>
    </cfRule>
  </conditionalFormatting>
  <conditionalFormatting sqref="X146">
    <cfRule type="expression" dxfId="16936" priority="16933">
      <formula>$G146="SQUAT"</formula>
    </cfRule>
    <cfRule type="expression" dxfId="16935" priority="16934">
      <formula>$G146="BENCH"</formula>
    </cfRule>
    <cfRule type="expression" dxfId="16934" priority="16935">
      <formula>$G146="DEADLIFT"</formula>
    </cfRule>
    <cfRule type="expression" dxfId="16933" priority="16936">
      <formula>AND($G146="ACC",ISBLANK($F146))</formula>
    </cfRule>
    <cfRule type="expression" dxfId="16932" priority="16937">
      <formula>$G146="ACC"</formula>
    </cfRule>
  </conditionalFormatting>
  <conditionalFormatting sqref="Y146:Z146">
    <cfRule type="expression" dxfId="16931" priority="16928">
      <formula>$G146="SQUAT"</formula>
    </cfRule>
    <cfRule type="expression" dxfId="16930" priority="16929">
      <formula>$G146="BENCH"</formula>
    </cfRule>
    <cfRule type="expression" dxfId="16929" priority="16930">
      <formula>$G146="DEADLIFT"</formula>
    </cfRule>
    <cfRule type="expression" dxfId="16928" priority="16931">
      <formula>AND($G146="ACC",ISBLANK($F146))</formula>
    </cfRule>
    <cfRule type="expression" dxfId="16927" priority="16932">
      <formula>$G146="ACC"</formula>
    </cfRule>
  </conditionalFormatting>
  <conditionalFormatting sqref="X140:X143">
    <cfRule type="expression" dxfId="16926" priority="16925">
      <formula>AND($G140="SQUAT",ISBLANK($F140))</formula>
    </cfRule>
    <cfRule type="expression" dxfId="16925" priority="16926">
      <formula>AND($G140="BENCH",ISBLANK($F140))</formula>
    </cfRule>
    <cfRule type="expression" dxfId="16924" priority="16927">
      <formula>AND($G140="DEADLIFT",ISBLANK($F140))</formula>
    </cfRule>
  </conditionalFormatting>
  <conditionalFormatting sqref="X140:Z143">
    <cfRule type="expression" dxfId="16923" priority="16920">
      <formula>$G140="SQUAT"</formula>
    </cfRule>
    <cfRule type="expression" dxfId="16922" priority="16921">
      <formula>$G140="BENCH"</formula>
    </cfRule>
    <cfRule type="expression" dxfId="16921" priority="16922">
      <formula>$G140="DEADLIFT"</formula>
    </cfRule>
    <cfRule type="expression" dxfId="16920" priority="16923">
      <formula>AND($G140="ACC",ISBLANK($F140))</formula>
    </cfRule>
    <cfRule type="expression" dxfId="16919" priority="16924">
      <formula>$G140="ACC"</formula>
    </cfRule>
  </conditionalFormatting>
  <conditionalFormatting sqref="X139">
    <cfRule type="expression" dxfId="16918" priority="16917">
      <formula>AND($G139="SQUAT",ISBLANK($F139))</formula>
    </cfRule>
    <cfRule type="expression" dxfId="16917" priority="16918">
      <formula>AND($G139="BENCH",ISBLANK($F139))</formula>
    </cfRule>
    <cfRule type="expression" dxfId="16916" priority="16919">
      <formula>AND($G139="DEADLIFT",ISBLANK($F139))</formula>
    </cfRule>
  </conditionalFormatting>
  <conditionalFormatting sqref="X139">
    <cfRule type="expression" dxfId="16915" priority="16912">
      <formula>$G139="SQUAT"</formula>
    </cfRule>
    <cfRule type="expression" dxfId="16914" priority="16913">
      <formula>$G139="BENCH"</formula>
    </cfRule>
    <cfRule type="expression" dxfId="16913" priority="16914">
      <formula>$G139="DEADLIFT"</formula>
    </cfRule>
    <cfRule type="expression" dxfId="16912" priority="16915">
      <formula>AND($G139="ACC",ISBLANK($F139))</formula>
    </cfRule>
    <cfRule type="expression" dxfId="16911" priority="16916">
      <formula>$G139="ACC"</formula>
    </cfRule>
  </conditionalFormatting>
  <conditionalFormatting sqref="Y139:Z139">
    <cfRule type="expression" dxfId="16910" priority="16907">
      <formula>$G139="SQUAT"</formula>
    </cfRule>
    <cfRule type="expression" dxfId="16909" priority="16908">
      <formula>$G139="BENCH"</formula>
    </cfRule>
    <cfRule type="expression" dxfId="16908" priority="16909">
      <formula>$G139="DEADLIFT"</formula>
    </cfRule>
    <cfRule type="expression" dxfId="16907" priority="16910">
      <formula>AND($G139="ACC",ISBLANK($F139))</formula>
    </cfRule>
    <cfRule type="expression" dxfId="16906" priority="16911">
      <formula>$G139="ACC"</formula>
    </cfRule>
  </conditionalFormatting>
  <conditionalFormatting sqref="X165 X172">
    <cfRule type="expression" dxfId="16905" priority="16904">
      <formula>AND($G165="SQUAT",ISBLANK($F165))</formula>
    </cfRule>
    <cfRule type="expression" dxfId="16904" priority="16905">
      <formula>AND($G165="BENCH",ISBLANK($F165))</formula>
    </cfRule>
    <cfRule type="expression" dxfId="16903" priority="16906">
      <formula>AND($G165="DEADLIFT",ISBLANK($F165))</formula>
    </cfRule>
  </conditionalFormatting>
  <conditionalFormatting sqref="X172:Z172 X165:Z165">
    <cfRule type="expression" dxfId="16902" priority="16899">
      <formula>$G165="SQUAT"</formula>
    </cfRule>
    <cfRule type="expression" dxfId="16901" priority="16900">
      <formula>$G165="BENCH"</formula>
    </cfRule>
    <cfRule type="expression" dxfId="16900" priority="16901">
      <formula>$G165="DEADLIFT"</formula>
    </cfRule>
    <cfRule type="expression" dxfId="16899" priority="16902">
      <formula>AND($G165="ACC",ISBLANK($F165))</formula>
    </cfRule>
    <cfRule type="expression" dxfId="16898" priority="16903">
      <formula>$G165="ACC"</formula>
    </cfRule>
  </conditionalFormatting>
  <conditionalFormatting sqref="X186">
    <cfRule type="expression" dxfId="16897" priority="16896">
      <formula>AND($G186="SQUAT",ISBLANK($F186))</formula>
    </cfRule>
    <cfRule type="expression" dxfId="16896" priority="16897">
      <formula>AND($G186="BENCH",ISBLANK($F186))</formula>
    </cfRule>
    <cfRule type="expression" dxfId="16895" priority="16898">
      <formula>AND($G186="DEADLIFT",ISBLANK($F186))</formula>
    </cfRule>
  </conditionalFormatting>
  <conditionalFormatting sqref="X186:Z186">
    <cfRule type="expression" dxfId="16894" priority="16891">
      <formula>$G186="SQUAT"</formula>
    </cfRule>
    <cfRule type="expression" dxfId="16893" priority="16892">
      <formula>$G186="BENCH"</formula>
    </cfRule>
    <cfRule type="expression" dxfId="16892" priority="16893">
      <formula>$G186="DEADLIFT"</formula>
    </cfRule>
    <cfRule type="expression" dxfId="16891" priority="16894">
      <formula>AND($G186="ACC",ISBLANK($F186))</formula>
    </cfRule>
    <cfRule type="expression" dxfId="16890" priority="16895">
      <formula>$G186="ACC"</formula>
    </cfRule>
  </conditionalFormatting>
  <conditionalFormatting sqref="X168:X171">
    <cfRule type="expression" dxfId="16889" priority="16888">
      <formula>AND($G168="SQUAT",ISBLANK($F168))</formula>
    </cfRule>
    <cfRule type="expression" dxfId="16888" priority="16889">
      <formula>AND($G168="BENCH",ISBLANK($F168))</formula>
    </cfRule>
    <cfRule type="expression" dxfId="16887" priority="16890">
      <formula>AND($G168="DEADLIFT",ISBLANK($F168))</formula>
    </cfRule>
  </conditionalFormatting>
  <conditionalFormatting sqref="X168:Z171">
    <cfRule type="expression" dxfId="16886" priority="16883">
      <formula>$G168="SQUAT"</formula>
    </cfRule>
    <cfRule type="expression" dxfId="16885" priority="16884">
      <formula>$G168="BENCH"</formula>
    </cfRule>
    <cfRule type="expression" dxfId="16884" priority="16885">
      <formula>$G168="DEADLIFT"</formula>
    </cfRule>
    <cfRule type="expression" dxfId="16883" priority="16886">
      <formula>AND($G168="ACC",ISBLANK($F168))</formula>
    </cfRule>
    <cfRule type="expression" dxfId="16882" priority="16887">
      <formula>$G168="ACC"</formula>
    </cfRule>
  </conditionalFormatting>
  <conditionalFormatting sqref="X167">
    <cfRule type="expression" dxfId="16881" priority="16880">
      <formula>AND($G167="SQUAT",ISBLANK($F167))</formula>
    </cfRule>
    <cfRule type="expression" dxfId="16880" priority="16881">
      <formula>AND($G167="BENCH",ISBLANK($F167))</formula>
    </cfRule>
    <cfRule type="expression" dxfId="16879" priority="16882">
      <formula>AND($G167="DEADLIFT",ISBLANK($F167))</formula>
    </cfRule>
  </conditionalFormatting>
  <conditionalFormatting sqref="X167">
    <cfRule type="expression" dxfId="16878" priority="16875">
      <formula>$G167="SQUAT"</formula>
    </cfRule>
    <cfRule type="expression" dxfId="16877" priority="16876">
      <formula>$G167="BENCH"</formula>
    </cfRule>
    <cfRule type="expression" dxfId="16876" priority="16877">
      <formula>$G167="DEADLIFT"</formula>
    </cfRule>
    <cfRule type="expression" dxfId="16875" priority="16878">
      <formula>AND($G167="ACC",ISBLANK($F167))</formula>
    </cfRule>
    <cfRule type="expression" dxfId="16874" priority="16879">
      <formula>$G167="ACC"</formula>
    </cfRule>
  </conditionalFormatting>
  <conditionalFormatting sqref="Y167:Z167">
    <cfRule type="expression" dxfId="16873" priority="16870">
      <formula>$G167="SQUAT"</formula>
    </cfRule>
    <cfRule type="expression" dxfId="16872" priority="16871">
      <formula>$G167="BENCH"</formula>
    </cfRule>
    <cfRule type="expression" dxfId="16871" priority="16872">
      <formula>$G167="DEADLIFT"</formula>
    </cfRule>
    <cfRule type="expression" dxfId="16870" priority="16873">
      <formula>AND($G167="ACC",ISBLANK($F167))</formula>
    </cfRule>
    <cfRule type="expression" dxfId="16869" priority="16874">
      <formula>$G167="ACC"</formula>
    </cfRule>
  </conditionalFormatting>
  <conditionalFormatting sqref="X161:X164">
    <cfRule type="expression" dxfId="16868" priority="16867">
      <formula>AND($G161="SQUAT",ISBLANK($F161))</formula>
    </cfRule>
    <cfRule type="expression" dxfId="16867" priority="16868">
      <formula>AND($G161="BENCH",ISBLANK($F161))</formula>
    </cfRule>
    <cfRule type="expression" dxfId="16866" priority="16869">
      <formula>AND($G161="DEADLIFT",ISBLANK($F161))</formula>
    </cfRule>
  </conditionalFormatting>
  <conditionalFormatting sqref="X161:Z164">
    <cfRule type="expression" dxfId="16865" priority="16862">
      <formula>$G161="SQUAT"</formula>
    </cfRule>
    <cfRule type="expression" dxfId="16864" priority="16863">
      <formula>$G161="BENCH"</formula>
    </cfRule>
    <cfRule type="expression" dxfId="16863" priority="16864">
      <formula>$G161="DEADLIFT"</formula>
    </cfRule>
    <cfRule type="expression" dxfId="16862" priority="16865">
      <formula>AND($G161="ACC",ISBLANK($F161))</formula>
    </cfRule>
    <cfRule type="expression" dxfId="16861" priority="16866">
      <formula>$G161="ACC"</formula>
    </cfRule>
  </conditionalFormatting>
  <conditionalFormatting sqref="X160">
    <cfRule type="expression" dxfId="16860" priority="16859">
      <formula>AND($G160="SQUAT",ISBLANK($F160))</formula>
    </cfRule>
    <cfRule type="expression" dxfId="16859" priority="16860">
      <formula>AND($G160="BENCH",ISBLANK($F160))</formula>
    </cfRule>
    <cfRule type="expression" dxfId="16858" priority="16861">
      <formula>AND($G160="DEADLIFT",ISBLANK($F160))</formula>
    </cfRule>
  </conditionalFormatting>
  <conditionalFormatting sqref="X160">
    <cfRule type="expression" dxfId="16857" priority="16854">
      <formula>$G160="SQUAT"</formula>
    </cfRule>
    <cfRule type="expression" dxfId="16856" priority="16855">
      <formula>$G160="BENCH"</formula>
    </cfRule>
    <cfRule type="expression" dxfId="16855" priority="16856">
      <formula>$G160="DEADLIFT"</formula>
    </cfRule>
    <cfRule type="expression" dxfId="16854" priority="16857">
      <formula>AND($G160="ACC",ISBLANK($F160))</formula>
    </cfRule>
    <cfRule type="expression" dxfId="16853" priority="16858">
      <formula>$G160="ACC"</formula>
    </cfRule>
  </conditionalFormatting>
  <conditionalFormatting sqref="Y160:Z160">
    <cfRule type="expression" dxfId="16852" priority="16849">
      <formula>$G160="SQUAT"</formula>
    </cfRule>
    <cfRule type="expression" dxfId="16851" priority="16850">
      <formula>$G160="BENCH"</formula>
    </cfRule>
    <cfRule type="expression" dxfId="16850" priority="16851">
      <formula>$G160="DEADLIFT"</formula>
    </cfRule>
    <cfRule type="expression" dxfId="16849" priority="16852">
      <formula>AND($G160="ACC",ISBLANK($F160))</formula>
    </cfRule>
    <cfRule type="expression" dxfId="16848" priority="16853">
      <formula>$G160="ACC"</formula>
    </cfRule>
  </conditionalFormatting>
  <conditionalFormatting sqref="X179">
    <cfRule type="expression" dxfId="16847" priority="16846">
      <formula>AND($G179="SQUAT",ISBLANK($F179))</formula>
    </cfRule>
    <cfRule type="expression" dxfId="16846" priority="16847">
      <formula>AND($G179="BENCH",ISBLANK($F179))</formula>
    </cfRule>
    <cfRule type="expression" dxfId="16845" priority="16848">
      <formula>AND($G179="DEADLIFT",ISBLANK($F179))</formula>
    </cfRule>
  </conditionalFormatting>
  <conditionalFormatting sqref="X179:Z179">
    <cfRule type="expression" dxfId="16844" priority="16841">
      <formula>$G179="SQUAT"</formula>
    </cfRule>
    <cfRule type="expression" dxfId="16843" priority="16842">
      <formula>$G179="BENCH"</formula>
    </cfRule>
    <cfRule type="expression" dxfId="16842" priority="16843">
      <formula>$G179="DEADLIFT"</formula>
    </cfRule>
    <cfRule type="expression" dxfId="16841" priority="16844">
      <formula>AND($G179="ACC",ISBLANK($F179))</formula>
    </cfRule>
    <cfRule type="expression" dxfId="16840" priority="16845">
      <formula>$G179="ACC"</formula>
    </cfRule>
  </conditionalFormatting>
  <conditionalFormatting sqref="X182:X185">
    <cfRule type="expression" dxfId="16839" priority="16838">
      <formula>AND($G182="SQUAT",ISBLANK($F182))</formula>
    </cfRule>
    <cfRule type="expression" dxfId="16838" priority="16839">
      <formula>AND($G182="BENCH",ISBLANK($F182))</formula>
    </cfRule>
    <cfRule type="expression" dxfId="16837" priority="16840">
      <formula>AND($G182="DEADLIFT",ISBLANK($F182))</formula>
    </cfRule>
  </conditionalFormatting>
  <conditionalFormatting sqref="X182:Z185">
    <cfRule type="expression" dxfId="16836" priority="16833">
      <formula>$G182="SQUAT"</formula>
    </cfRule>
    <cfRule type="expression" dxfId="16835" priority="16834">
      <formula>$G182="BENCH"</formula>
    </cfRule>
    <cfRule type="expression" dxfId="16834" priority="16835">
      <formula>$G182="DEADLIFT"</formula>
    </cfRule>
    <cfRule type="expression" dxfId="16833" priority="16836">
      <formula>AND($G182="ACC",ISBLANK($F182))</formula>
    </cfRule>
    <cfRule type="expression" dxfId="16832" priority="16837">
      <formula>$G182="ACC"</formula>
    </cfRule>
  </conditionalFormatting>
  <conditionalFormatting sqref="X181">
    <cfRule type="expression" dxfId="16831" priority="16830">
      <formula>AND($G181="SQUAT",ISBLANK($F181))</formula>
    </cfRule>
    <cfRule type="expression" dxfId="16830" priority="16831">
      <formula>AND($G181="BENCH",ISBLANK($F181))</formula>
    </cfRule>
    <cfRule type="expression" dxfId="16829" priority="16832">
      <formula>AND($G181="DEADLIFT",ISBLANK($F181))</formula>
    </cfRule>
  </conditionalFormatting>
  <conditionalFormatting sqref="X181">
    <cfRule type="expression" dxfId="16828" priority="16825">
      <formula>$G181="SQUAT"</formula>
    </cfRule>
    <cfRule type="expression" dxfId="16827" priority="16826">
      <formula>$G181="BENCH"</formula>
    </cfRule>
    <cfRule type="expression" dxfId="16826" priority="16827">
      <formula>$G181="DEADLIFT"</formula>
    </cfRule>
    <cfRule type="expression" dxfId="16825" priority="16828">
      <formula>AND($G181="ACC",ISBLANK($F181))</formula>
    </cfRule>
    <cfRule type="expression" dxfId="16824" priority="16829">
      <formula>$G181="ACC"</formula>
    </cfRule>
  </conditionalFormatting>
  <conditionalFormatting sqref="Y181:Z181">
    <cfRule type="expression" dxfId="16823" priority="16820">
      <formula>$G181="SQUAT"</formula>
    </cfRule>
    <cfRule type="expression" dxfId="16822" priority="16821">
      <formula>$G181="BENCH"</formula>
    </cfRule>
    <cfRule type="expression" dxfId="16821" priority="16822">
      <formula>$G181="DEADLIFT"</formula>
    </cfRule>
    <cfRule type="expression" dxfId="16820" priority="16823">
      <formula>AND($G181="ACC",ISBLANK($F181))</formula>
    </cfRule>
    <cfRule type="expression" dxfId="16819" priority="16824">
      <formula>$G181="ACC"</formula>
    </cfRule>
  </conditionalFormatting>
  <conditionalFormatting sqref="X175:X178">
    <cfRule type="expression" dxfId="16818" priority="16817">
      <formula>AND($G175="SQUAT",ISBLANK($F175))</formula>
    </cfRule>
    <cfRule type="expression" dxfId="16817" priority="16818">
      <formula>AND($G175="BENCH",ISBLANK($F175))</formula>
    </cfRule>
    <cfRule type="expression" dxfId="16816" priority="16819">
      <formula>AND($G175="DEADLIFT",ISBLANK($F175))</formula>
    </cfRule>
  </conditionalFormatting>
  <conditionalFormatting sqref="X175:Z178">
    <cfRule type="expression" dxfId="16815" priority="16812">
      <formula>$G175="SQUAT"</formula>
    </cfRule>
    <cfRule type="expression" dxfId="16814" priority="16813">
      <formula>$G175="BENCH"</formula>
    </cfRule>
    <cfRule type="expression" dxfId="16813" priority="16814">
      <formula>$G175="DEADLIFT"</formula>
    </cfRule>
    <cfRule type="expression" dxfId="16812" priority="16815">
      <formula>AND($G175="ACC",ISBLANK($F175))</formula>
    </cfRule>
    <cfRule type="expression" dxfId="16811" priority="16816">
      <formula>$G175="ACC"</formula>
    </cfRule>
  </conditionalFormatting>
  <conditionalFormatting sqref="X174">
    <cfRule type="expression" dxfId="16810" priority="16809">
      <formula>AND($G174="SQUAT",ISBLANK($F174))</formula>
    </cfRule>
    <cfRule type="expression" dxfId="16809" priority="16810">
      <formula>AND($G174="BENCH",ISBLANK($F174))</formula>
    </cfRule>
    <cfRule type="expression" dxfId="16808" priority="16811">
      <formula>AND($G174="DEADLIFT",ISBLANK($F174))</formula>
    </cfRule>
  </conditionalFormatting>
  <conditionalFormatting sqref="X174">
    <cfRule type="expression" dxfId="16807" priority="16804">
      <formula>$G174="SQUAT"</formula>
    </cfRule>
    <cfRule type="expression" dxfId="16806" priority="16805">
      <formula>$G174="BENCH"</formula>
    </cfRule>
    <cfRule type="expression" dxfId="16805" priority="16806">
      <formula>$G174="DEADLIFT"</formula>
    </cfRule>
    <cfRule type="expression" dxfId="16804" priority="16807">
      <formula>AND($G174="ACC",ISBLANK($F174))</formula>
    </cfRule>
    <cfRule type="expression" dxfId="16803" priority="16808">
      <formula>$G174="ACC"</formula>
    </cfRule>
  </conditionalFormatting>
  <conditionalFormatting sqref="Y174:Z174">
    <cfRule type="expression" dxfId="16802" priority="16799">
      <formula>$G174="SQUAT"</formula>
    </cfRule>
    <cfRule type="expression" dxfId="16801" priority="16800">
      <formula>$G174="BENCH"</formula>
    </cfRule>
    <cfRule type="expression" dxfId="16800" priority="16801">
      <formula>$G174="DEADLIFT"</formula>
    </cfRule>
    <cfRule type="expression" dxfId="16799" priority="16802">
      <formula>AND($G174="ACC",ISBLANK($F174))</formula>
    </cfRule>
    <cfRule type="expression" dxfId="16798" priority="16803">
      <formula>$G174="ACC"</formula>
    </cfRule>
  </conditionalFormatting>
  <conditionalFormatting sqref="X193">
    <cfRule type="expression" dxfId="16797" priority="16796">
      <formula>AND($G193="SQUAT",ISBLANK($F193))</formula>
    </cfRule>
    <cfRule type="expression" dxfId="16796" priority="16797">
      <formula>AND($G193="BENCH",ISBLANK($F193))</formula>
    </cfRule>
    <cfRule type="expression" dxfId="16795" priority="16798">
      <formula>AND($G193="DEADLIFT",ISBLANK($F193))</formula>
    </cfRule>
  </conditionalFormatting>
  <conditionalFormatting sqref="X193:Z193">
    <cfRule type="expression" dxfId="16794" priority="16791">
      <formula>$G193="SQUAT"</formula>
    </cfRule>
    <cfRule type="expression" dxfId="16793" priority="16792">
      <formula>$G193="BENCH"</formula>
    </cfRule>
    <cfRule type="expression" dxfId="16792" priority="16793">
      <formula>$G193="DEADLIFT"</formula>
    </cfRule>
    <cfRule type="expression" dxfId="16791" priority="16794">
      <formula>AND($G193="ACC",ISBLANK($F193))</formula>
    </cfRule>
    <cfRule type="expression" dxfId="16790" priority="16795">
      <formula>$G193="ACC"</formula>
    </cfRule>
  </conditionalFormatting>
  <conditionalFormatting sqref="X196:X199">
    <cfRule type="expression" dxfId="16789" priority="16788">
      <formula>AND($G196="SQUAT",ISBLANK($F196))</formula>
    </cfRule>
    <cfRule type="expression" dxfId="16788" priority="16789">
      <formula>AND($G196="BENCH",ISBLANK($F196))</formula>
    </cfRule>
    <cfRule type="expression" dxfId="16787" priority="16790">
      <formula>AND($G196="DEADLIFT",ISBLANK($F196))</formula>
    </cfRule>
  </conditionalFormatting>
  <conditionalFormatting sqref="X196:Z199">
    <cfRule type="expression" dxfId="16786" priority="16783">
      <formula>$G196="SQUAT"</formula>
    </cfRule>
    <cfRule type="expression" dxfId="16785" priority="16784">
      <formula>$G196="BENCH"</formula>
    </cfRule>
    <cfRule type="expression" dxfId="16784" priority="16785">
      <formula>$G196="DEADLIFT"</formula>
    </cfRule>
    <cfRule type="expression" dxfId="16783" priority="16786">
      <formula>AND($G196="ACC",ISBLANK($F196))</formula>
    </cfRule>
    <cfRule type="expression" dxfId="16782" priority="16787">
      <formula>$G196="ACC"</formula>
    </cfRule>
  </conditionalFormatting>
  <conditionalFormatting sqref="X195">
    <cfRule type="expression" dxfId="16781" priority="16780">
      <formula>AND($G195="SQUAT",ISBLANK($F195))</formula>
    </cfRule>
    <cfRule type="expression" dxfId="16780" priority="16781">
      <formula>AND($G195="BENCH",ISBLANK($F195))</formula>
    </cfRule>
    <cfRule type="expression" dxfId="16779" priority="16782">
      <formula>AND($G195="DEADLIFT",ISBLANK($F195))</formula>
    </cfRule>
  </conditionalFormatting>
  <conditionalFormatting sqref="X195">
    <cfRule type="expression" dxfId="16778" priority="16775">
      <formula>$G195="SQUAT"</formula>
    </cfRule>
    <cfRule type="expression" dxfId="16777" priority="16776">
      <formula>$G195="BENCH"</formula>
    </cfRule>
    <cfRule type="expression" dxfId="16776" priority="16777">
      <formula>$G195="DEADLIFT"</formula>
    </cfRule>
    <cfRule type="expression" dxfId="16775" priority="16778">
      <formula>AND($G195="ACC",ISBLANK($F195))</formula>
    </cfRule>
    <cfRule type="expression" dxfId="16774" priority="16779">
      <formula>$G195="ACC"</formula>
    </cfRule>
  </conditionalFormatting>
  <conditionalFormatting sqref="Y195:Z195">
    <cfRule type="expression" dxfId="16773" priority="16770">
      <formula>$G195="SQUAT"</formula>
    </cfRule>
    <cfRule type="expression" dxfId="16772" priority="16771">
      <formula>$G195="BENCH"</formula>
    </cfRule>
    <cfRule type="expression" dxfId="16771" priority="16772">
      <formula>$G195="DEADLIFT"</formula>
    </cfRule>
    <cfRule type="expression" dxfId="16770" priority="16773">
      <formula>AND($G195="ACC",ISBLANK($F195))</formula>
    </cfRule>
    <cfRule type="expression" dxfId="16769" priority="16774">
      <formula>$G195="ACC"</formula>
    </cfRule>
  </conditionalFormatting>
  <conditionalFormatting sqref="X189:X192">
    <cfRule type="expression" dxfId="16768" priority="16767">
      <formula>AND($G189="SQUAT",ISBLANK($F189))</formula>
    </cfRule>
    <cfRule type="expression" dxfId="16767" priority="16768">
      <formula>AND($G189="BENCH",ISBLANK($F189))</formula>
    </cfRule>
    <cfRule type="expression" dxfId="16766" priority="16769">
      <formula>AND($G189="DEADLIFT",ISBLANK($F189))</formula>
    </cfRule>
  </conditionalFormatting>
  <conditionalFormatting sqref="X189:Z192">
    <cfRule type="expression" dxfId="16765" priority="16762">
      <formula>$G189="SQUAT"</formula>
    </cfRule>
    <cfRule type="expression" dxfId="16764" priority="16763">
      <formula>$G189="BENCH"</formula>
    </cfRule>
    <cfRule type="expression" dxfId="16763" priority="16764">
      <formula>$G189="DEADLIFT"</formula>
    </cfRule>
    <cfRule type="expression" dxfId="16762" priority="16765">
      <formula>AND($G189="ACC",ISBLANK($F189))</formula>
    </cfRule>
    <cfRule type="expression" dxfId="16761" priority="16766">
      <formula>$G189="ACC"</formula>
    </cfRule>
  </conditionalFormatting>
  <conditionalFormatting sqref="X188">
    <cfRule type="expression" dxfId="16760" priority="16759">
      <formula>AND($G188="SQUAT",ISBLANK($F188))</formula>
    </cfRule>
    <cfRule type="expression" dxfId="16759" priority="16760">
      <formula>AND($G188="BENCH",ISBLANK($F188))</formula>
    </cfRule>
    <cfRule type="expression" dxfId="16758" priority="16761">
      <formula>AND($G188="DEADLIFT",ISBLANK($F188))</formula>
    </cfRule>
  </conditionalFormatting>
  <conditionalFormatting sqref="X188">
    <cfRule type="expression" dxfId="16757" priority="16754">
      <formula>$G188="SQUAT"</formula>
    </cfRule>
    <cfRule type="expression" dxfId="16756" priority="16755">
      <formula>$G188="BENCH"</formula>
    </cfRule>
    <cfRule type="expression" dxfId="16755" priority="16756">
      <formula>$G188="DEADLIFT"</formula>
    </cfRule>
    <cfRule type="expression" dxfId="16754" priority="16757">
      <formula>AND($G188="ACC",ISBLANK($F188))</formula>
    </cfRule>
    <cfRule type="expression" dxfId="16753" priority="16758">
      <formula>$G188="ACC"</formula>
    </cfRule>
  </conditionalFormatting>
  <conditionalFormatting sqref="Y188:Z188">
    <cfRule type="expression" dxfId="16752" priority="16749">
      <formula>$G188="SQUAT"</formula>
    </cfRule>
    <cfRule type="expression" dxfId="16751" priority="16750">
      <formula>$G188="BENCH"</formula>
    </cfRule>
    <cfRule type="expression" dxfId="16750" priority="16751">
      <formula>$G188="DEADLIFT"</formula>
    </cfRule>
    <cfRule type="expression" dxfId="16749" priority="16752">
      <formula>AND($G188="ACC",ISBLANK($F188))</formula>
    </cfRule>
    <cfRule type="expression" dxfId="16748" priority="16753">
      <formula>$G188="ACC"</formula>
    </cfRule>
  </conditionalFormatting>
  <conditionalFormatting sqref="X214 X221">
    <cfRule type="expression" dxfId="16747" priority="16746">
      <formula>AND($G214="SQUAT",ISBLANK($F214))</formula>
    </cfRule>
    <cfRule type="expression" dxfId="16746" priority="16747">
      <formula>AND($G214="BENCH",ISBLANK($F214))</formula>
    </cfRule>
    <cfRule type="expression" dxfId="16745" priority="16748">
      <formula>AND($G214="DEADLIFT",ISBLANK($F214))</formula>
    </cfRule>
  </conditionalFormatting>
  <conditionalFormatting sqref="X221:Z221 X214:Z214">
    <cfRule type="expression" dxfId="16744" priority="16741">
      <formula>$G214="SQUAT"</formula>
    </cfRule>
    <cfRule type="expression" dxfId="16743" priority="16742">
      <formula>$G214="BENCH"</formula>
    </cfRule>
    <cfRule type="expression" dxfId="16742" priority="16743">
      <formula>$G214="DEADLIFT"</formula>
    </cfRule>
    <cfRule type="expression" dxfId="16741" priority="16744">
      <formula>AND($G214="ACC",ISBLANK($F214))</formula>
    </cfRule>
    <cfRule type="expression" dxfId="16740" priority="16745">
      <formula>$G214="ACC"</formula>
    </cfRule>
  </conditionalFormatting>
  <conditionalFormatting sqref="X235">
    <cfRule type="expression" dxfId="16739" priority="16738">
      <formula>AND($G235="SQUAT",ISBLANK($F235))</formula>
    </cfRule>
    <cfRule type="expression" dxfId="16738" priority="16739">
      <formula>AND($G235="BENCH",ISBLANK($F235))</formula>
    </cfRule>
    <cfRule type="expression" dxfId="16737" priority="16740">
      <formula>AND($G235="DEADLIFT",ISBLANK($F235))</formula>
    </cfRule>
  </conditionalFormatting>
  <conditionalFormatting sqref="X235:Z235">
    <cfRule type="expression" dxfId="16736" priority="16733">
      <formula>$G235="SQUAT"</formula>
    </cfRule>
    <cfRule type="expression" dxfId="16735" priority="16734">
      <formula>$G235="BENCH"</formula>
    </cfRule>
    <cfRule type="expression" dxfId="16734" priority="16735">
      <formula>$G235="DEADLIFT"</formula>
    </cfRule>
    <cfRule type="expression" dxfId="16733" priority="16736">
      <formula>AND($G235="ACC",ISBLANK($F235))</formula>
    </cfRule>
    <cfRule type="expression" dxfId="16732" priority="16737">
      <formula>$G235="ACC"</formula>
    </cfRule>
  </conditionalFormatting>
  <conditionalFormatting sqref="X217:X220">
    <cfRule type="expression" dxfId="16731" priority="16730">
      <formula>AND($G217="SQUAT",ISBLANK($F217))</formula>
    </cfRule>
    <cfRule type="expression" dxfId="16730" priority="16731">
      <formula>AND($G217="BENCH",ISBLANK($F217))</formula>
    </cfRule>
    <cfRule type="expression" dxfId="16729" priority="16732">
      <formula>AND($G217="DEADLIFT",ISBLANK($F217))</formula>
    </cfRule>
  </conditionalFormatting>
  <conditionalFormatting sqref="X217:Z220">
    <cfRule type="expression" dxfId="16728" priority="16725">
      <formula>$G217="SQUAT"</formula>
    </cfRule>
    <cfRule type="expression" dxfId="16727" priority="16726">
      <formula>$G217="BENCH"</formula>
    </cfRule>
    <cfRule type="expression" dxfId="16726" priority="16727">
      <formula>$G217="DEADLIFT"</formula>
    </cfRule>
    <cfRule type="expression" dxfId="16725" priority="16728">
      <formula>AND($G217="ACC",ISBLANK($F217))</formula>
    </cfRule>
    <cfRule type="expression" dxfId="16724" priority="16729">
      <formula>$G217="ACC"</formula>
    </cfRule>
  </conditionalFormatting>
  <conditionalFormatting sqref="X216">
    <cfRule type="expression" dxfId="16723" priority="16722">
      <formula>AND($G216="SQUAT",ISBLANK($F216))</formula>
    </cfRule>
    <cfRule type="expression" dxfId="16722" priority="16723">
      <formula>AND($G216="BENCH",ISBLANK($F216))</formula>
    </cfRule>
    <cfRule type="expression" dxfId="16721" priority="16724">
      <formula>AND($G216="DEADLIFT",ISBLANK($F216))</formula>
    </cfRule>
  </conditionalFormatting>
  <conditionalFormatting sqref="X216">
    <cfRule type="expression" dxfId="16720" priority="16717">
      <formula>$G216="SQUAT"</formula>
    </cfRule>
    <cfRule type="expression" dxfId="16719" priority="16718">
      <formula>$G216="BENCH"</formula>
    </cfRule>
    <cfRule type="expression" dxfId="16718" priority="16719">
      <formula>$G216="DEADLIFT"</formula>
    </cfRule>
    <cfRule type="expression" dxfId="16717" priority="16720">
      <formula>AND($G216="ACC",ISBLANK($F216))</formula>
    </cfRule>
    <cfRule type="expression" dxfId="16716" priority="16721">
      <formula>$G216="ACC"</formula>
    </cfRule>
  </conditionalFormatting>
  <conditionalFormatting sqref="Y216:Z216">
    <cfRule type="expression" dxfId="16715" priority="16712">
      <formula>$G216="SQUAT"</formula>
    </cfRule>
    <cfRule type="expression" dxfId="16714" priority="16713">
      <formula>$G216="BENCH"</formula>
    </cfRule>
    <cfRule type="expression" dxfId="16713" priority="16714">
      <formula>$G216="DEADLIFT"</formula>
    </cfRule>
    <cfRule type="expression" dxfId="16712" priority="16715">
      <formula>AND($G216="ACC",ISBLANK($F216))</formula>
    </cfRule>
    <cfRule type="expression" dxfId="16711" priority="16716">
      <formula>$G216="ACC"</formula>
    </cfRule>
  </conditionalFormatting>
  <conditionalFormatting sqref="X210:X213">
    <cfRule type="expression" dxfId="16710" priority="16709">
      <formula>AND($G210="SQUAT",ISBLANK($F210))</formula>
    </cfRule>
    <cfRule type="expression" dxfId="16709" priority="16710">
      <formula>AND($G210="BENCH",ISBLANK($F210))</formula>
    </cfRule>
    <cfRule type="expression" dxfId="16708" priority="16711">
      <formula>AND($G210="DEADLIFT",ISBLANK($F210))</formula>
    </cfRule>
  </conditionalFormatting>
  <conditionalFormatting sqref="X210:Z213">
    <cfRule type="expression" dxfId="16707" priority="16704">
      <formula>$G210="SQUAT"</formula>
    </cfRule>
    <cfRule type="expression" dxfId="16706" priority="16705">
      <formula>$G210="BENCH"</formula>
    </cfRule>
    <cfRule type="expression" dxfId="16705" priority="16706">
      <formula>$G210="DEADLIFT"</formula>
    </cfRule>
    <cfRule type="expression" dxfId="16704" priority="16707">
      <formula>AND($G210="ACC",ISBLANK($F210))</formula>
    </cfRule>
    <cfRule type="expression" dxfId="16703" priority="16708">
      <formula>$G210="ACC"</formula>
    </cfRule>
  </conditionalFormatting>
  <conditionalFormatting sqref="X209">
    <cfRule type="expression" dxfId="16702" priority="16701">
      <formula>AND($G209="SQUAT",ISBLANK($F209))</formula>
    </cfRule>
    <cfRule type="expression" dxfId="16701" priority="16702">
      <formula>AND($G209="BENCH",ISBLANK($F209))</formula>
    </cfRule>
    <cfRule type="expression" dxfId="16700" priority="16703">
      <formula>AND($G209="DEADLIFT",ISBLANK($F209))</formula>
    </cfRule>
  </conditionalFormatting>
  <conditionalFormatting sqref="X209">
    <cfRule type="expression" dxfId="16699" priority="16696">
      <formula>$G209="SQUAT"</formula>
    </cfRule>
    <cfRule type="expression" dxfId="16698" priority="16697">
      <formula>$G209="BENCH"</formula>
    </cfRule>
    <cfRule type="expression" dxfId="16697" priority="16698">
      <formula>$G209="DEADLIFT"</formula>
    </cfRule>
    <cfRule type="expression" dxfId="16696" priority="16699">
      <formula>AND($G209="ACC",ISBLANK($F209))</formula>
    </cfRule>
    <cfRule type="expression" dxfId="16695" priority="16700">
      <formula>$G209="ACC"</formula>
    </cfRule>
  </conditionalFormatting>
  <conditionalFormatting sqref="Y209:Z209">
    <cfRule type="expression" dxfId="16694" priority="16691">
      <formula>$G209="SQUAT"</formula>
    </cfRule>
    <cfRule type="expression" dxfId="16693" priority="16692">
      <formula>$G209="BENCH"</formula>
    </cfRule>
    <cfRule type="expression" dxfId="16692" priority="16693">
      <formula>$G209="DEADLIFT"</formula>
    </cfRule>
    <cfRule type="expression" dxfId="16691" priority="16694">
      <formula>AND($G209="ACC",ISBLANK($F209))</formula>
    </cfRule>
    <cfRule type="expression" dxfId="16690" priority="16695">
      <formula>$G209="ACC"</formula>
    </cfRule>
  </conditionalFormatting>
  <conditionalFormatting sqref="X228">
    <cfRule type="expression" dxfId="16689" priority="16688">
      <formula>AND($G228="SQUAT",ISBLANK($F228))</formula>
    </cfRule>
    <cfRule type="expression" dxfId="16688" priority="16689">
      <formula>AND($G228="BENCH",ISBLANK($F228))</formula>
    </cfRule>
    <cfRule type="expression" dxfId="16687" priority="16690">
      <formula>AND($G228="DEADLIFT",ISBLANK($F228))</formula>
    </cfRule>
  </conditionalFormatting>
  <conditionalFormatting sqref="X228:Z228">
    <cfRule type="expression" dxfId="16686" priority="16683">
      <formula>$G228="SQUAT"</formula>
    </cfRule>
    <cfRule type="expression" dxfId="16685" priority="16684">
      <formula>$G228="BENCH"</formula>
    </cfRule>
    <cfRule type="expression" dxfId="16684" priority="16685">
      <formula>$G228="DEADLIFT"</formula>
    </cfRule>
    <cfRule type="expression" dxfId="16683" priority="16686">
      <formula>AND($G228="ACC",ISBLANK($F228))</formula>
    </cfRule>
    <cfRule type="expression" dxfId="16682" priority="16687">
      <formula>$G228="ACC"</formula>
    </cfRule>
  </conditionalFormatting>
  <conditionalFormatting sqref="X231:X234">
    <cfRule type="expression" dxfId="16681" priority="16680">
      <formula>AND($G231="SQUAT",ISBLANK($F231))</formula>
    </cfRule>
    <cfRule type="expression" dxfId="16680" priority="16681">
      <formula>AND($G231="BENCH",ISBLANK($F231))</formula>
    </cfRule>
    <cfRule type="expression" dxfId="16679" priority="16682">
      <formula>AND($G231="DEADLIFT",ISBLANK($F231))</formula>
    </cfRule>
  </conditionalFormatting>
  <conditionalFormatting sqref="X231:Z234">
    <cfRule type="expression" dxfId="16678" priority="16675">
      <formula>$G231="SQUAT"</formula>
    </cfRule>
    <cfRule type="expression" dxfId="16677" priority="16676">
      <formula>$G231="BENCH"</formula>
    </cfRule>
    <cfRule type="expression" dxfId="16676" priority="16677">
      <formula>$G231="DEADLIFT"</formula>
    </cfRule>
    <cfRule type="expression" dxfId="16675" priority="16678">
      <formula>AND($G231="ACC",ISBLANK($F231))</formula>
    </cfRule>
    <cfRule type="expression" dxfId="16674" priority="16679">
      <formula>$G231="ACC"</formula>
    </cfRule>
  </conditionalFormatting>
  <conditionalFormatting sqref="X230">
    <cfRule type="expression" dxfId="16673" priority="16672">
      <formula>AND($G230="SQUAT",ISBLANK($F230))</formula>
    </cfRule>
    <cfRule type="expression" dxfId="16672" priority="16673">
      <formula>AND($G230="BENCH",ISBLANK($F230))</formula>
    </cfRule>
    <cfRule type="expression" dxfId="16671" priority="16674">
      <formula>AND($G230="DEADLIFT",ISBLANK($F230))</formula>
    </cfRule>
  </conditionalFormatting>
  <conditionalFormatting sqref="X230">
    <cfRule type="expression" dxfId="16670" priority="16667">
      <formula>$G230="SQUAT"</formula>
    </cfRule>
    <cfRule type="expression" dxfId="16669" priority="16668">
      <formula>$G230="BENCH"</formula>
    </cfRule>
    <cfRule type="expression" dxfId="16668" priority="16669">
      <formula>$G230="DEADLIFT"</formula>
    </cfRule>
    <cfRule type="expression" dxfId="16667" priority="16670">
      <formula>AND($G230="ACC",ISBLANK($F230))</formula>
    </cfRule>
    <cfRule type="expression" dxfId="16666" priority="16671">
      <formula>$G230="ACC"</formula>
    </cfRule>
  </conditionalFormatting>
  <conditionalFormatting sqref="Y230:Z230">
    <cfRule type="expression" dxfId="16665" priority="16662">
      <formula>$G230="SQUAT"</formula>
    </cfRule>
    <cfRule type="expression" dxfId="16664" priority="16663">
      <formula>$G230="BENCH"</formula>
    </cfRule>
    <cfRule type="expression" dxfId="16663" priority="16664">
      <formula>$G230="DEADLIFT"</formula>
    </cfRule>
    <cfRule type="expression" dxfId="16662" priority="16665">
      <formula>AND($G230="ACC",ISBLANK($F230))</formula>
    </cfRule>
    <cfRule type="expression" dxfId="16661" priority="16666">
      <formula>$G230="ACC"</formula>
    </cfRule>
  </conditionalFormatting>
  <conditionalFormatting sqref="X224:X227">
    <cfRule type="expression" dxfId="16660" priority="16659">
      <formula>AND($G224="SQUAT",ISBLANK($F224))</formula>
    </cfRule>
    <cfRule type="expression" dxfId="16659" priority="16660">
      <formula>AND($G224="BENCH",ISBLANK($F224))</formula>
    </cfRule>
    <cfRule type="expression" dxfId="16658" priority="16661">
      <formula>AND($G224="DEADLIFT",ISBLANK($F224))</formula>
    </cfRule>
  </conditionalFormatting>
  <conditionalFormatting sqref="X224:Z227">
    <cfRule type="expression" dxfId="16657" priority="16654">
      <formula>$G224="SQUAT"</formula>
    </cfRule>
    <cfRule type="expression" dxfId="16656" priority="16655">
      <formula>$G224="BENCH"</formula>
    </cfRule>
    <cfRule type="expression" dxfId="16655" priority="16656">
      <formula>$G224="DEADLIFT"</formula>
    </cfRule>
    <cfRule type="expression" dxfId="16654" priority="16657">
      <formula>AND($G224="ACC",ISBLANK($F224))</formula>
    </cfRule>
    <cfRule type="expression" dxfId="16653" priority="16658">
      <formula>$G224="ACC"</formula>
    </cfRule>
  </conditionalFormatting>
  <conditionalFormatting sqref="X223">
    <cfRule type="expression" dxfId="16652" priority="16651">
      <formula>AND($G223="SQUAT",ISBLANK($F223))</formula>
    </cfRule>
    <cfRule type="expression" dxfId="16651" priority="16652">
      <formula>AND($G223="BENCH",ISBLANK($F223))</formula>
    </cfRule>
    <cfRule type="expression" dxfId="16650" priority="16653">
      <formula>AND($G223="DEADLIFT",ISBLANK($F223))</formula>
    </cfRule>
  </conditionalFormatting>
  <conditionalFormatting sqref="X223">
    <cfRule type="expression" dxfId="16649" priority="16646">
      <formula>$G223="SQUAT"</formula>
    </cfRule>
    <cfRule type="expression" dxfId="16648" priority="16647">
      <formula>$G223="BENCH"</formula>
    </cfRule>
    <cfRule type="expression" dxfId="16647" priority="16648">
      <formula>$G223="DEADLIFT"</formula>
    </cfRule>
    <cfRule type="expression" dxfId="16646" priority="16649">
      <formula>AND($G223="ACC",ISBLANK($F223))</formula>
    </cfRule>
    <cfRule type="expression" dxfId="16645" priority="16650">
      <formula>$G223="ACC"</formula>
    </cfRule>
  </conditionalFormatting>
  <conditionalFormatting sqref="Y223:Z223">
    <cfRule type="expression" dxfId="16644" priority="16641">
      <formula>$G223="SQUAT"</formula>
    </cfRule>
    <cfRule type="expression" dxfId="16643" priority="16642">
      <formula>$G223="BENCH"</formula>
    </cfRule>
    <cfRule type="expression" dxfId="16642" priority="16643">
      <formula>$G223="DEADLIFT"</formula>
    </cfRule>
    <cfRule type="expression" dxfId="16641" priority="16644">
      <formula>AND($G223="ACC",ISBLANK($F223))</formula>
    </cfRule>
    <cfRule type="expression" dxfId="16640" priority="16645">
      <formula>$G223="ACC"</formula>
    </cfRule>
  </conditionalFormatting>
  <conditionalFormatting sqref="X242">
    <cfRule type="expression" dxfId="16639" priority="16638">
      <formula>AND($G242="SQUAT",ISBLANK($F242))</formula>
    </cfRule>
    <cfRule type="expression" dxfId="16638" priority="16639">
      <formula>AND($G242="BENCH",ISBLANK($F242))</formula>
    </cfRule>
    <cfRule type="expression" dxfId="16637" priority="16640">
      <formula>AND($G242="DEADLIFT",ISBLANK($F242))</formula>
    </cfRule>
  </conditionalFormatting>
  <conditionalFormatting sqref="X242:Z242">
    <cfRule type="expression" dxfId="16636" priority="16633">
      <formula>$G242="SQUAT"</formula>
    </cfRule>
    <cfRule type="expression" dxfId="16635" priority="16634">
      <formula>$G242="BENCH"</formula>
    </cfRule>
    <cfRule type="expression" dxfId="16634" priority="16635">
      <formula>$G242="DEADLIFT"</formula>
    </cfRule>
    <cfRule type="expression" dxfId="16633" priority="16636">
      <formula>AND($G242="ACC",ISBLANK($F242))</formula>
    </cfRule>
    <cfRule type="expression" dxfId="16632" priority="16637">
      <formula>$G242="ACC"</formula>
    </cfRule>
  </conditionalFormatting>
  <conditionalFormatting sqref="X245:X248">
    <cfRule type="expression" dxfId="16631" priority="16630">
      <formula>AND($G245="SQUAT",ISBLANK($F245))</formula>
    </cfRule>
    <cfRule type="expression" dxfId="16630" priority="16631">
      <formula>AND($G245="BENCH",ISBLANK($F245))</formula>
    </cfRule>
    <cfRule type="expression" dxfId="16629" priority="16632">
      <formula>AND($G245="DEADLIFT",ISBLANK($F245))</formula>
    </cfRule>
  </conditionalFormatting>
  <conditionalFormatting sqref="X245:Z248">
    <cfRule type="expression" dxfId="16628" priority="16625">
      <formula>$G245="SQUAT"</formula>
    </cfRule>
    <cfRule type="expression" dxfId="16627" priority="16626">
      <formula>$G245="BENCH"</formula>
    </cfRule>
    <cfRule type="expression" dxfId="16626" priority="16627">
      <formula>$G245="DEADLIFT"</formula>
    </cfRule>
    <cfRule type="expression" dxfId="16625" priority="16628">
      <formula>AND($G245="ACC",ISBLANK($F245))</formula>
    </cfRule>
    <cfRule type="expression" dxfId="16624" priority="16629">
      <formula>$G245="ACC"</formula>
    </cfRule>
  </conditionalFormatting>
  <conditionalFormatting sqref="X244">
    <cfRule type="expression" dxfId="16623" priority="16622">
      <formula>AND($G244="SQUAT",ISBLANK($F244))</formula>
    </cfRule>
    <cfRule type="expression" dxfId="16622" priority="16623">
      <formula>AND($G244="BENCH",ISBLANK($F244))</formula>
    </cfRule>
    <cfRule type="expression" dxfId="16621" priority="16624">
      <formula>AND($G244="DEADLIFT",ISBLANK($F244))</formula>
    </cfRule>
  </conditionalFormatting>
  <conditionalFormatting sqref="X244">
    <cfRule type="expression" dxfId="16620" priority="16617">
      <formula>$G244="SQUAT"</formula>
    </cfRule>
    <cfRule type="expression" dxfId="16619" priority="16618">
      <formula>$G244="BENCH"</formula>
    </cfRule>
    <cfRule type="expression" dxfId="16618" priority="16619">
      <formula>$G244="DEADLIFT"</formula>
    </cfRule>
    <cfRule type="expression" dxfId="16617" priority="16620">
      <formula>AND($G244="ACC",ISBLANK($F244))</formula>
    </cfRule>
    <cfRule type="expression" dxfId="16616" priority="16621">
      <formula>$G244="ACC"</formula>
    </cfRule>
  </conditionalFormatting>
  <conditionalFormatting sqref="Y244:Z244">
    <cfRule type="expression" dxfId="16615" priority="16612">
      <formula>$G244="SQUAT"</formula>
    </cfRule>
    <cfRule type="expression" dxfId="16614" priority="16613">
      <formula>$G244="BENCH"</formula>
    </cfRule>
    <cfRule type="expression" dxfId="16613" priority="16614">
      <formula>$G244="DEADLIFT"</formula>
    </cfRule>
    <cfRule type="expression" dxfId="16612" priority="16615">
      <formula>AND($G244="ACC",ISBLANK($F244))</formula>
    </cfRule>
    <cfRule type="expression" dxfId="16611" priority="16616">
      <formula>$G244="ACC"</formula>
    </cfRule>
  </conditionalFormatting>
  <conditionalFormatting sqref="X238:X241">
    <cfRule type="expression" dxfId="16610" priority="16609">
      <formula>AND($G238="SQUAT",ISBLANK($F238))</formula>
    </cfRule>
    <cfRule type="expression" dxfId="16609" priority="16610">
      <formula>AND($G238="BENCH",ISBLANK($F238))</formula>
    </cfRule>
    <cfRule type="expression" dxfId="16608" priority="16611">
      <formula>AND($G238="DEADLIFT",ISBLANK($F238))</formula>
    </cfRule>
  </conditionalFormatting>
  <conditionalFormatting sqref="X238:Z241">
    <cfRule type="expression" dxfId="16607" priority="16604">
      <formula>$G238="SQUAT"</formula>
    </cfRule>
    <cfRule type="expression" dxfId="16606" priority="16605">
      <formula>$G238="BENCH"</formula>
    </cfRule>
    <cfRule type="expression" dxfId="16605" priority="16606">
      <formula>$G238="DEADLIFT"</formula>
    </cfRule>
    <cfRule type="expression" dxfId="16604" priority="16607">
      <formula>AND($G238="ACC",ISBLANK($F238))</formula>
    </cfRule>
    <cfRule type="expression" dxfId="16603" priority="16608">
      <formula>$G238="ACC"</formula>
    </cfRule>
  </conditionalFormatting>
  <conditionalFormatting sqref="X237">
    <cfRule type="expression" dxfId="16602" priority="16601">
      <formula>AND($G237="SQUAT",ISBLANK($F237))</formula>
    </cfRule>
    <cfRule type="expression" dxfId="16601" priority="16602">
      <formula>AND($G237="BENCH",ISBLANK($F237))</formula>
    </cfRule>
    <cfRule type="expression" dxfId="16600" priority="16603">
      <formula>AND($G237="DEADLIFT",ISBLANK($F237))</formula>
    </cfRule>
  </conditionalFormatting>
  <conditionalFormatting sqref="X237">
    <cfRule type="expression" dxfId="16599" priority="16596">
      <formula>$G237="SQUAT"</formula>
    </cfRule>
    <cfRule type="expression" dxfId="16598" priority="16597">
      <formula>$G237="BENCH"</formula>
    </cfRule>
    <cfRule type="expression" dxfId="16597" priority="16598">
      <formula>$G237="DEADLIFT"</formula>
    </cfRule>
    <cfRule type="expression" dxfId="16596" priority="16599">
      <formula>AND($G237="ACC",ISBLANK($F237))</formula>
    </cfRule>
    <cfRule type="expression" dxfId="16595" priority="16600">
      <formula>$G237="ACC"</formula>
    </cfRule>
  </conditionalFormatting>
  <conditionalFormatting sqref="Y237:Z237">
    <cfRule type="expression" dxfId="16594" priority="16591">
      <formula>$G237="SQUAT"</formula>
    </cfRule>
    <cfRule type="expression" dxfId="16593" priority="16592">
      <formula>$G237="BENCH"</formula>
    </cfRule>
    <cfRule type="expression" dxfId="16592" priority="16593">
      <formula>$G237="DEADLIFT"</formula>
    </cfRule>
    <cfRule type="expression" dxfId="16591" priority="16594">
      <formula>AND($G237="ACC",ISBLANK($F237))</formula>
    </cfRule>
    <cfRule type="expression" dxfId="16590" priority="16595">
      <formula>$G237="ACC"</formula>
    </cfRule>
  </conditionalFormatting>
  <conditionalFormatting sqref="AG18 AG25">
    <cfRule type="expression" dxfId="16589" priority="16588">
      <formula>AND($G18="SQUAT",ISBLANK($F18))</formula>
    </cfRule>
    <cfRule type="expression" dxfId="16588" priority="16589">
      <formula>AND($G18="BENCH",ISBLANK($F18))</formula>
    </cfRule>
    <cfRule type="expression" dxfId="16587" priority="16590">
      <formula>AND($G18="DEADLIFT",ISBLANK($F18))</formula>
    </cfRule>
  </conditionalFormatting>
  <conditionalFormatting sqref="AG25:AI25 AG18:AI18">
    <cfRule type="expression" dxfId="16586" priority="16583">
      <formula>$G18="SQUAT"</formula>
    </cfRule>
    <cfRule type="expression" dxfId="16585" priority="16584">
      <formula>$G18="BENCH"</formula>
    </cfRule>
    <cfRule type="expression" dxfId="16584" priority="16585">
      <formula>$G18="DEADLIFT"</formula>
    </cfRule>
    <cfRule type="expression" dxfId="16583" priority="16586">
      <formula>AND($G18="ACC",ISBLANK($F18))</formula>
    </cfRule>
    <cfRule type="expression" dxfId="16582" priority="16587">
      <formula>$G18="ACC"</formula>
    </cfRule>
  </conditionalFormatting>
  <conditionalFormatting sqref="AG39">
    <cfRule type="expression" dxfId="16581" priority="16580">
      <formula>AND($G39="SQUAT",ISBLANK($F39))</formula>
    </cfRule>
    <cfRule type="expression" dxfId="16580" priority="16581">
      <formula>AND($G39="BENCH",ISBLANK($F39))</formula>
    </cfRule>
    <cfRule type="expression" dxfId="16579" priority="16582">
      <formula>AND($G39="DEADLIFT",ISBLANK($F39))</formula>
    </cfRule>
  </conditionalFormatting>
  <conditionalFormatting sqref="AG39:AI39">
    <cfRule type="expression" dxfId="16578" priority="16575">
      <formula>$G39="SQUAT"</formula>
    </cfRule>
    <cfRule type="expression" dxfId="16577" priority="16576">
      <formula>$G39="BENCH"</formula>
    </cfRule>
    <cfRule type="expression" dxfId="16576" priority="16577">
      <formula>$G39="DEADLIFT"</formula>
    </cfRule>
    <cfRule type="expression" dxfId="16575" priority="16578">
      <formula>AND($G39="ACC",ISBLANK($F39))</formula>
    </cfRule>
    <cfRule type="expression" dxfId="16574" priority="16579">
      <formula>$G39="ACC"</formula>
    </cfRule>
  </conditionalFormatting>
  <conditionalFormatting sqref="AG21:AG24">
    <cfRule type="expression" dxfId="16573" priority="16572">
      <formula>AND($G21="SQUAT",ISBLANK($F21))</formula>
    </cfRule>
    <cfRule type="expression" dxfId="16572" priority="16573">
      <formula>AND($G21="BENCH",ISBLANK($F21))</formula>
    </cfRule>
    <cfRule type="expression" dxfId="16571" priority="16574">
      <formula>AND($G21="DEADLIFT",ISBLANK($F21))</formula>
    </cfRule>
  </conditionalFormatting>
  <conditionalFormatting sqref="AG21:AI24">
    <cfRule type="expression" dxfId="16570" priority="16567">
      <formula>$G21="SQUAT"</formula>
    </cfRule>
    <cfRule type="expression" dxfId="16569" priority="16568">
      <formula>$G21="BENCH"</formula>
    </cfRule>
    <cfRule type="expression" dxfId="16568" priority="16569">
      <formula>$G21="DEADLIFT"</formula>
    </cfRule>
    <cfRule type="expression" dxfId="16567" priority="16570">
      <formula>AND($G21="ACC",ISBLANK($F21))</formula>
    </cfRule>
    <cfRule type="expression" dxfId="16566" priority="16571">
      <formula>$G21="ACC"</formula>
    </cfRule>
  </conditionalFormatting>
  <conditionalFormatting sqref="AG20">
    <cfRule type="expression" dxfId="16565" priority="16564">
      <formula>AND($G20="SQUAT",ISBLANK($F20))</formula>
    </cfRule>
    <cfRule type="expression" dxfId="16564" priority="16565">
      <formula>AND($G20="BENCH",ISBLANK($F20))</formula>
    </cfRule>
    <cfRule type="expression" dxfId="16563" priority="16566">
      <formula>AND($G20="DEADLIFT",ISBLANK($F20))</formula>
    </cfRule>
  </conditionalFormatting>
  <conditionalFormatting sqref="AG20">
    <cfRule type="expression" dxfId="16562" priority="16559">
      <formula>$G20="SQUAT"</formula>
    </cfRule>
    <cfRule type="expression" dxfId="16561" priority="16560">
      <formula>$G20="BENCH"</formula>
    </cfRule>
    <cfRule type="expression" dxfId="16560" priority="16561">
      <formula>$G20="DEADLIFT"</formula>
    </cfRule>
    <cfRule type="expression" dxfId="16559" priority="16562">
      <formula>AND($G20="ACC",ISBLANK($F20))</formula>
    </cfRule>
    <cfRule type="expression" dxfId="16558" priority="16563">
      <formula>$G20="ACC"</formula>
    </cfRule>
  </conditionalFormatting>
  <conditionalFormatting sqref="AH20:AI20">
    <cfRule type="expression" dxfId="16557" priority="16554">
      <formula>$G20="SQUAT"</formula>
    </cfRule>
    <cfRule type="expression" dxfId="16556" priority="16555">
      <formula>$G20="BENCH"</formula>
    </cfRule>
    <cfRule type="expression" dxfId="16555" priority="16556">
      <formula>$G20="DEADLIFT"</formula>
    </cfRule>
    <cfRule type="expression" dxfId="16554" priority="16557">
      <formula>AND($G20="ACC",ISBLANK($F20))</formula>
    </cfRule>
    <cfRule type="expression" dxfId="16553" priority="16558">
      <formula>$G20="ACC"</formula>
    </cfRule>
  </conditionalFormatting>
  <conditionalFormatting sqref="AG14:AG17">
    <cfRule type="expression" dxfId="16552" priority="16551">
      <formula>AND($G14="SQUAT",ISBLANK($F14))</formula>
    </cfRule>
    <cfRule type="expression" dxfId="16551" priority="16552">
      <formula>AND($G14="BENCH",ISBLANK($F14))</formula>
    </cfRule>
    <cfRule type="expression" dxfId="16550" priority="16553">
      <formula>AND($G14="DEADLIFT",ISBLANK($F14))</formula>
    </cfRule>
  </conditionalFormatting>
  <conditionalFormatting sqref="AG14:AI17">
    <cfRule type="expression" dxfId="16549" priority="16546">
      <formula>$G14="SQUAT"</formula>
    </cfRule>
    <cfRule type="expression" dxfId="16548" priority="16547">
      <formula>$G14="BENCH"</formula>
    </cfRule>
    <cfRule type="expression" dxfId="16547" priority="16548">
      <formula>$G14="DEADLIFT"</formula>
    </cfRule>
    <cfRule type="expression" dxfId="16546" priority="16549">
      <formula>AND($G14="ACC",ISBLANK($F14))</formula>
    </cfRule>
    <cfRule type="expression" dxfId="16545" priority="16550">
      <formula>$G14="ACC"</formula>
    </cfRule>
  </conditionalFormatting>
  <conditionalFormatting sqref="AG13">
    <cfRule type="expression" dxfId="16544" priority="16543">
      <formula>AND($G13="SQUAT",ISBLANK($F13))</formula>
    </cfRule>
    <cfRule type="expression" dxfId="16543" priority="16544">
      <formula>AND($G13="BENCH",ISBLANK($F13))</formula>
    </cfRule>
    <cfRule type="expression" dxfId="16542" priority="16545">
      <formula>AND($G13="DEADLIFT",ISBLANK($F13))</formula>
    </cfRule>
  </conditionalFormatting>
  <conditionalFormatting sqref="AG13">
    <cfRule type="expression" dxfId="16541" priority="16538">
      <formula>$G13="SQUAT"</formula>
    </cfRule>
    <cfRule type="expression" dxfId="16540" priority="16539">
      <formula>$G13="BENCH"</formula>
    </cfRule>
    <cfRule type="expression" dxfId="16539" priority="16540">
      <formula>$G13="DEADLIFT"</formula>
    </cfRule>
    <cfRule type="expression" dxfId="16538" priority="16541">
      <formula>AND($G13="ACC",ISBLANK($F13))</formula>
    </cfRule>
    <cfRule type="expression" dxfId="16537" priority="16542">
      <formula>$G13="ACC"</formula>
    </cfRule>
  </conditionalFormatting>
  <conditionalFormatting sqref="AH13:AI13">
    <cfRule type="expression" dxfId="16536" priority="16533">
      <formula>$G13="SQUAT"</formula>
    </cfRule>
    <cfRule type="expression" dxfId="16535" priority="16534">
      <formula>$G13="BENCH"</formula>
    </cfRule>
    <cfRule type="expression" dxfId="16534" priority="16535">
      <formula>$G13="DEADLIFT"</formula>
    </cfRule>
    <cfRule type="expression" dxfId="16533" priority="16536">
      <formula>AND($G13="ACC",ISBLANK($F13))</formula>
    </cfRule>
    <cfRule type="expression" dxfId="16532" priority="16537">
      <formula>$G13="ACC"</formula>
    </cfRule>
  </conditionalFormatting>
  <conditionalFormatting sqref="AG32">
    <cfRule type="expression" dxfId="16531" priority="16530">
      <formula>AND($G32="SQUAT",ISBLANK($F32))</formula>
    </cfRule>
    <cfRule type="expression" dxfId="16530" priority="16531">
      <formula>AND($G32="BENCH",ISBLANK($F32))</formula>
    </cfRule>
    <cfRule type="expression" dxfId="16529" priority="16532">
      <formula>AND($G32="DEADLIFT",ISBLANK($F32))</formula>
    </cfRule>
  </conditionalFormatting>
  <conditionalFormatting sqref="AG32:AI32">
    <cfRule type="expression" dxfId="16528" priority="16525">
      <formula>$G32="SQUAT"</formula>
    </cfRule>
    <cfRule type="expression" dxfId="16527" priority="16526">
      <formula>$G32="BENCH"</formula>
    </cfRule>
    <cfRule type="expression" dxfId="16526" priority="16527">
      <formula>$G32="DEADLIFT"</formula>
    </cfRule>
    <cfRule type="expression" dxfId="16525" priority="16528">
      <formula>AND($G32="ACC",ISBLANK($F32))</formula>
    </cfRule>
    <cfRule type="expression" dxfId="16524" priority="16529">
      <formula>$G32="ACC"</formula>
    </cfRule>
  </conditionalFormatting>
  <conditionalFormatting sqref="AG35:AG38">
    <cfRule type="expression" dxfId="16523" priority="16522">
      <formula>AND($G35="SQUAT",ISBLANK($F35))</formula>
    </cfRule>
    <cfRule type="expression" dxfId="16522" priority="16523">
      <formula>AND($G35="BENCH",ISBLANK($F35))</formula>
    </cfRule>
    <cfRule type="expression" dxfId="16521" priority="16524">
      <formula>AND($G35="DEADLIFT",ISBLANK($F35))</formula>
    </cfRule>
  </conditionalFormatting>
  <conditionalFormatting sqref="AG35:AI38">
    <cfRule type="expression" dxfId="16520" priority="16517">
      <formula>$G35="SQUAT"</formula>
    </cfRule>
    <cfRule type="expression" dxfId="16519" priority="16518">
      <formula>$G35="BENCH"</formula>
    </cfRule>
    <cfRule type="expression" dxfId="16518" priority="16519">
      <formula>$G35="DEADLIFT"</formula>
    </cfRule>
    <cfRule type="expression" dxfId="16517" priority="16520">
      <formula>AND($G35="ACC",ISBLANK($F35))</formula>
    </cfRule>
    <cfRule type="expression" dxfId="16516" priority="16521">
      <formula>$G35="ACC"</formula>
    </cfRule>
  </conditionalFormatting>
  <conditionalFormatting sqref="AG34">
    <cfRule type="expression" dxfId="16515" priority="16514">
      <formula>AND($G34="SQUAT",ISBLANK($F34))</formula>
    </cfRule>
    <cfRule type="expression" dxfId="16514" priority="16515">
      <formula>AND($G34="BENCH",ISBLANK($F34))</formula>
    </cfRule>
    <cfRule type="expression" dxfId="16513" priority="16516">
      <formula>AND($G34="DEADLIFT",ISBLANK($F34))</formula>
    </cfRule>
  </conditionalFormatting>
  <conditionalFormatting sqref="AG34">
    <cfRule type="expression" dxfId="16512" priority="16509">
      <formula>$G34="SQUAT"</formula>
    </cfRule>
    <cfRule type="expression" dxfId="16511" priority="16510">
      <formula>$G34="BENCH"</formula>
    </cfRule>
    <cfRule type="expression" dxfId="16510" priority="16511">
      <formula>$G34="DEADLIFT"</formula>
    </cfRule>
    <cfRule type="expression" dxfId="16509" priority="16512">
      <formula>AND($G34="ACC",ISBLANK($F34))</formula>
    </cfRule>
    <cfRule type="expression" dxfId="16508" priority="16513">
      <formula>$G34="ACC"</formula>
    </cfRule>
  </conditionalFormatting>
  <conditionalFormatting sqref="AH34:AI34">
    <cfRule type="expression" dxfId="16507" priority="16504">
      <formula>$G34="SQUAT"</formula>
    </cfRule>
    <cfRule type="expression" dxfId="16506" priority="16505">
      <formula>$G34="BENCH"</formula>
    </cfRule>
    <cfRule type="expression" dxfId="16505" priority="16506">
      <formula>$G34="DEADLIFT"</formula>
    </cfRule>
    <cfRule type="expression" dxfId="16504" priority="16507">
      <formula>AND($G34="ACC",ISBLANK($F34))</formula>
    </cfRule>
    <cfRule type="expression" dxfId="16503" priority="16508">
      <formula>$G34="ACC"</formula>
    </cfRule>
  </conditionalFormatting>
  <conditionalFormatting sqref="AG28:AG31">
    <cfRule type="expression" dxfId="16502" priority="16501">
      <formula>AND($G28="SQUAT",ISBLANK($F28))</formula>
    </cfRule>
    <cfRule type="expression" dxfId="16501" priority="16502">
      <formula>AND($G28="BENCH",ISBLANK($F28))</formula>
    </cfRule>
    <cfRule type="expression" dxfId="16500" priority="16503">
      <formula>AND($G28="DEADLIFT",ISBLANK($F28))</formula>
    </cfRule>
  </conditionalFormatting>
  <conditionalFormatting sqref="AG28:AI31">
    <cfRule type="expression" dxfId="16499" priority="16496">
      <formula>$G28="SQUAT"</formula>
    </cfRule>
    <cfRule type="expression" dxfId="16498" priority="16497">
      <formula>$G28="BENCH"</formula>
    </cfRule>
    <cfRule type="expression" dxfId="16497" priority="16498">
      <formula>$G28="DEADLIFT"</formula>
    </cfRule>
    <cfRule type="expression" dxfId="16496" priority="16499">
      <formula>AND($G28="ACC",ISBLANK($F28))</formula>
    </cfRule>
    <cfRule type="expression" dxfId="16495" priority="16500">
      <formula>$G28="ACC"</formula>
    </cfRule>
  </conditionalFormatting>
  <conditionalFormatting sqref="AG27">
    <cfRule type="expression" dxfId="16494" priority="16493">
      <formula>AND($G27="SQUAT",ISBLANK($F27))</formula>
    </cfRule>
    <cfRule type="expression" dxfId="16493" priority="16494">
      <formula>AND($G27="BENCH",ISBLANK($F27))</formula>
    </cfRule>
    <cfRule type="expression" dxfId="16492" priority="16495">
      <formula>AND($G27="DEADLIFT",ISBLANK($F27))</formula>
    </cfRule>
  </conditionalFormatting>
  <conditionalFormatting sqref="AG27">
    <cfRule type="expression" dxfId="16491" priority="16488">
      <formula>$G27="SQUAT"</formula>
    </cfRule>
    <cfRule type="expression" dxfId="16490" priority="16489">
      <formula>$G27="BENCH"</formula>
    </cfRule>
    <cfRule type="expression" dxfId="16489" priority="16490">
      <formula>$G27="DEADLIFT"</formula>
    </cfRule>
    <cfRule type="expression" dxfId="16488" priority="16491">
      <formula>AND($G27="ACC",ISBLANK($F27))</formula>
    </cfRule>
    <cfRule type="expression" dxfId="16487" priority="16492">
      <formula>$G27="ACC"</formula>
    </cfRule>
  </conditionalFormatting>
  <conditionalFormatting sqref="AH27:AI27">
    <cfRule type="expression" dxfId="16486" priority="16483">
      <formula>$G27="SQUAT"</formula>
    </cfRule>
    <cfRule type="expression" dxfId="16485" priority="16484">
      <formula>$G27="BENCH"</formula>
    </cfRule>
    <cfRule type="expression" dxfId="16484" priority="16485">
      <formula>$G27="DEADLIFT"</formula>
    </cfRule>
    <cfRule type="expression" dxfId="16483" priority="16486">
      <formula>AND($G27="ACC",ISBLANK($F27))</formula>
    </cfRule>
    <cfRule type="expression" dxfId="16482" priority="16487">
      <formula>$G27="ACC"</formula>
    </cfRule>
  </conditionalFormatting>
  <conditionalFormatting sqref="AG46">
    <cfRule type="expression" dxfId="16481" priority="16480">
      <formula>AND($G46="SQUAT",ISBLANK($F46))</formula>
    </cfRule>
    <cfRule type="expression" dxfId="16480" priority="16481">
      <formula>AND($G46="BENCH",ISBLANK($F46))</formula>
    </cfRule>
    <cfRule type="expression" dxfId="16479" priority="16482">
      <formula>AND($G46="DEADLIFT",ISBLANK($F46))</formula>
    </cfRule>
  </conditionalFormatting>
  <conditionalFormatting sqref="AG46:AI46">
    <cfRule type="expression" dxfId="16478" priority="16475">
      <formula>$G46="SQUAT"</formula>
    </cfRule>
    <cfRule type="expression" dxfId="16477" priority="16476">
      <formula>$G46="BENCH"</formula>
    </cfRule>
    <cfRule type="expression" dxfId="16476" priority="16477">
      <formula>$G46="DEADLIFT"</formula>
    </cfRule>
    <cfRule type="expression" dxfId="16475" priority="16478">
      <formula>AND($G46="ACC",ISBLANK($F46))</formula>
    </cfRule>
    <cfRule type="expression" dxfId="16474" priority="16479">
      <formula>$G46="ACC"</formula>
    </cfRule>
  </conditionalFormatting>
  <conditionalFormatting sqref="AG49:AG52">
    <cfRule type="expression" dxfId="16473" priority="16472">
      <formula>AND($G49="SQUAT",ISBLANK($F49))</formula>
    </cfRule>
    <cfRule type="expression" dxfId="16472" priority="16473">
      <formula>AND($G49="BENCH",ISBLANK($F49))</formula>
    </cfRule>
    <cfRule type="expression" dxfId="16471" priority="16474">
      <formula>AND($G49="DEADLIFT",ISBLANK($F49))</formula>
    </cfRule>
  </conditionalFormatting>
  <conditionalFormatting sqref="AG49:AI52">
    <cfRule type="expression" dxfId="16470" priority="16467">
      <formula>$G49="SQUAT"</formula>
    </cfRule>
    <cfRule type="expression" dxfId="16469" priority="16468">
      <formula>$G49="BENCH"</formula>
    </cfRule>
    <cfRule type="expression" dxfId="16468" priority="16469">
      <formula>$G49="DEADLIFT"</formula>
    </cfRule>
    <cfRule type="expression" dxfId="16467" priority="16470">
      <formula>AND($G49="ACC",ISBLANK($F49))</formula>
    </cfRule>
    <cfRule type="expression" dxfId="16466" priority="16471">
      <formula>$G49="ACC"</formula>
    </cfRule>
  </conditionalFormatting>
  <conditionalFormatting sqref="AG48">
    <cfRule type="expression" dxfId="16465" priority="16464">
      <formula>AND($G48="SQUAT",ISBLANK($F48))</formula>
    </cfRule>
    <cfRule type="expression" dxfId="16464" priority="16465">
      <formula>AND($G48="BENCH",ISBLANK($F48))</formula>
    </cfRule>
    <cfRule type="expression" dxfId="16463" priority="16466">
      <formula>AND($G48="DEADLIFT",ISBLANK($F48))</formula>
    </cfRule>
  </conditionalFormatting>
  <conditionalFormatting sqref="AG48">
    <cfRule type="expression" dxfId="16462" priority="16459">
      <formula>$G48="SQUAT"</formula>
    </cfRule>
    <cfRule type="expression" dxfId="16461" priority="16460">
      <formula>$G48="BENCH"</formula>
    </cfRule>
    <cfRule type="expression" dxfId="16460" priority="16461">
      <formula>$G48="DEADLIFT"</formula>
    </cfRule>
    <cfRule type="expression" dxfId="16459" priority="16462">
      <formula>AND($G48="ACC",ISBLANK($F48))</formula>
    </cfRule>
    <cfRule type="expression" dxfId="16458" priority="16463">
      <formula>$G48="ACC"</formula>
    </cfRule>
  </conditionalFormatting>
  <conditionalFormatting sqref="AH48:AI48">
    <cfRule type="expression" dxfId="16457" priority="16454">
      <formula>$G48="SQUAT"</formula>
    </cfRule>
    <cfRule type="expression" dxfId="16456" priority="16455">
      <formula>$G48="BENCH"</formula>
    </cfRule>
    <cfRule type="expression" dxfId="16455" priority="16456">
      <formula>$G48="DEADLIFT"</formula>
    </cfRule>
    <cfRule type="expression" dxfId="16454" priority="16457">
      <formula>AND($G48="ACC",ISBLANK($F48))</formula>
    </cfRule>
    <cfRule type="expression" dxfId="16453" priority="16458">
      <formula>$G48="ACC"</formula>
    </cfRule>
  </conditionalFormatting>
  <conditionalFormatting sqref="AG42:AG45">
    <cfRule type="expression" dxfId="16452" priority="16451">
      <formula>AND($G42="SQUAT",ISBLANK($F42))</formula>
    </cfRule>
    <cfRule type="expression" dxfId="16451" priority="16452">
      <formula>AND($G42="BENCH",ISBLANK($F42))</formula>
    </cfRule>
    <cfRule type="expression" dxfId="16450" priority="16453">
      <formula>AND($G42="DEADLIFT",ISBLANK($F42))</formula>
    </cfRule>
  </conditionalFormatting>
  <conditionalFormatting sqref="AG42:AI45">
    <cfRule type="expression" dxfId="16449" priority="16446">
      <formula>$G42="SQUAT"</formula>
    </cfRule>
    <cfRule type="expression" dxfId="16448" priority="16447">
      <formula>$G42="BENCH"</formula>
    </cfRule>
    <cfRule type="expression" dxfId="16447" priority="16448">
      <formula>$G42="DEADLIFT"</formula>
    </cfRule>
    <cfRule type="expression" dxfId="16446" priority="16449">
      <formula>AND($G42="ACC",ISBLANK($F42))</formula>
    </cfRule>
    <cfRule type="expression" dxfId="16445" priority="16450">
      <formula>$G42="ACC"</formula>
    </cfRule>
  </conditionalFormatting>
  <conditionalFormatting sqref="AG41">
    <cfRule type="expression" dxfId="16444" priority="16443">
      <formula>AND($G41="SQUAT",ISBLANK($F41))</formula>
    </cfRule>
    <cfRule type="expression" dxfId="16443" priority="16444">
      <formula>AND($G41="BENCH",ISBLANK($F41))</formula>
    </cfRule>
    <cfRule type="expression" dxfId="16442" priority="16445">
      <formula>AND($G41="DEADLIFT",ISBLANK($F41))</formula>
    </cfRule>
  </conditionalFormatting>
  <conditionalFormatting sqref="AG41">
    <cfRule type="expression" dxfId="16441" priority="16438">
      <formula>$G41="SQUAT"</formula>
    </cfRule>
    <cfRule type="expression" dxfId="16440" priority="16439">
      <formula>$G41="BENCH"</formula>
    </cfRule>
    <cfRule type="expression" dxfId="16439" priority="16440">
      <formula>$G41="DEADLIFT"</formula>
    </cfRule>
    <cfRule type="expression" dxfId="16438" priority="16441">
      <formula>AND($G41="ACC",ISBLANK($F41))</formula>
    </cfRule>
    <cfRule type="expression" dxfId="16437" priority="16442">
      <formula>$G41="ACC"</formula>
    </cfRule>
  </conditionalFormatting>
  <conditionalFormatting sqref="AH41:AI41">
    <cfRule type="expression" dxfId="16436" priority="16433">
      <formula>$G41="SQUAT"</formula>
    </cfRule>
    <cfRule type="expression" dxfId="16435" priority="16434">
      <formula>$G41="BENCH"</formula>
    </cfRule>
    <cfRule type="expression" dxfId="16434" priority="16435">
      <formula>$G41="DEADLIFT"</formula>
    </cfRule>
    <cfRule type="expression" dxfId="16433" priority="16436">
      <formula>AND($G41="ACC",ISBLANK($F41))</formula>
    </cfRule>
    <cfRule type="expression" dxfId="16432" priority="16437">
      <formula>$G41="ACC"</formula>
    </cfRule>
  </conditionalFormatting>
  <conditionalFormatting sqref="AG67 AG74">
    <cfRule type="expression" dxfId="16431" priority="16430">
      <formula>AND($G67="SQUAT",ISBLANK($F67))</formula>
    </cfRule>
    <cfRule type="expression" dxfId="16430" priority="16431">
      <formula>AND($G67="BENCH",ISBLANK($F67))</formula>
    </cfRule>
    <cfRule type="expression" dxfId="16429" priority="16432">
      <formula>AND($G67="DEADLIFT",ISBLANK($F67))</formula>
    </cfRule>
  </conditionalFormatting>
  <conditionalFormatting sqref="AG74:AI74 AG67:AI67">
    <cfRule type="expression" dxfId="16428" priority="16425">
      <formula>$G67="SQUAT"</formula>
    </cfRule>
    <cfRule type="expression" dxfId="16427" priority="16426">
      <formula>$G67="BENCH"</formula>
    </cfRule>
    <cfRule type="expression" dxfId="16426" priority="16427">
      <formula>$G67="DEADLIFT"</formula>
    </cfRule>
    <cfRule type="expression" dxfId="16425" priority="16428">
      <formula>AND($G67="ACC",ISBLANK($F67))</formula>
    </cfRule>
    <cfRule type="expression" dxfId="16424" priority="16429">
      <formula>$G67="ACC"</formula>
    </cfRule>
  </conditionalFormatting>
  <conditionalFormatting sqref="AG88">
    <cfRule type="expression" dxfId="16423" priority="16422">
      <formula>AND($G88="SQUAT",ISBLANK($F88))</formula>
    </cfRule>
    <cfRule type="expression" dxfId="16422" priority="16423">
      <formula>AND($G88="BENCH",ISBLANK($F88))</formula>
    </cfRule>
    <cfRule type="expression" dxfId="16421" priority="16424">
      <formula>AND($G88="DEADLIFT",ISBLANK($F88))</formula>
    </cfRule>
  </conditionalFormatting>
  <conditionalFormatting sqref="AG88:AI88">
    <cfRule type="expression" dxfId="16420" priority="16417">
      <formula>$G88="SQUAT"</formula>
    </cfRule>
    <cfRule type="expression" dxfId="16419" priority="16418">
      <formula>$G88="BENCH"</formula>
    </cfRule>
    <cfRule type="expression" dxfId="16418" priority="16419">
      <formula>$G88="DEADLIFT"</formula>
    </cfRule>
    <cfRule type="expression" dxfId="16417" priority="16420">
      <formula>AND($G88="ACC",ISBLANK($F88))</formula>
    </cfRule>
    <cfRule type="expression" dxfId="16416" priority="16421">
      <formula>$G88="ACC"</formula>
    </cfRule>
  </conditionalFormatting>
  <conditionalFormatting sqref="AG70:AG73">
    <cfRule type="expression" dxfId="16415" priority="16414">
      <formula>AND($G70="SQUAT",ISBLANK($F70))</formula>
    </cfRule>
    <cfRule type="expression" dxfId="16414" priority="16415">
      <formula>AND($G70="BENCH",ISBLANK($F70))</formula>
    </cfRule>
    <cfRule type="expression" dxfId="16413" priority="16416">
      <formula>AND($G70="DEADLIFT",ISBLANK($F70))</formula>
    </cfRule>
  </conditionalFormatting>
  <conditionalFormatting sqref="AG70:AI73">
    <cfRule type="expression" dxfId="16412" priority="16409">
      <formula>$G70="SQUAT"</formula>
    </cfRule>
    <cfRule type="expression" dxfId="16411" priority="16410">
      <formula>$G70="BENCH"</formula>
    </cfRule>
    <cfRule type="expression" dxfId="16410" priority="16411">
      <formula>$G70="DEADLIFT"</formula>
    </cfRule>
    <cfRule type="expression" dxfId="16409" priority="16412">
      <formula>AND($G70="ACC",ISBLANK($F70))</formula>
    </cfRule>
    <cfRule type="expression" dxfId="16408" priority="16413">
      <formula>$G70="ACC"</formula>
    </cfRule>
  </conditionalFormatting>
  <conditionalFormatting sqref="AG69">
    <cfRule type="expression" dxfId="16407" priority="16406">
      <formula>AND($G69="SQUAT",ISBLANK($F69))</formula>
    </cfRule>
    <cfRule type="expression" dxfId="16406" priority="16407">
      <formula>AND($G69="BENCH",ISBLANK($F69))</formula>
    </cfRule>
    <cfRule type="expression" dxfId="16405" priority="16408">
      <formula>AND($G69="DEADLIFT",ISBLANK($F69))</formula>
    </cfRule>
  </conditionalFormatting>
  <conditionalFormatting sqref="AG69">
    <cfRule type="expression" dxfId="16404" priority="16401">
      <formula>$G69="SQUAT"</formula>
    </cfRule>
    <cfRule type="expression" dxfId="16403" priority="16402">
      <formula>$G69="BENCH"</formula>
    </cfRule>
    <cfRule type="expression" dxfId="16402" priority="16403">
      <formula>$G69="DEADLIFT"</formula>
    </cfRule>
    <cfRule type="expression" dxfId="16401" priority="16404">
      <formula>AND($G69="ACC",ISBLANK($F69))</formula>
    </cfRule>
    <cfRule type="expression" dxfId="16400" priority="16405">
      <formula>$G69="ACC"</formula>
    </cfRule>
  </conditionalFormatting>
  <conditionalFormatting sqref="AH69:AI69">
    <cfRule type="expression" dxfId="16399" priority="16396">
      <formula>$G69="SQUAT"</formula>
    </cfRule>
    <cfRule type="expression" dxfId="16398" priority="16397">
      <formula>$G69="BENCH"</formula>
    </cfRule>
    <cfRule type="expression" dxfId="16397" priority="16398">
      <formula>$G69="DEADLIFT"</formula>
    </cfRule>
    <cfRule type="expression" dxfId="16396" priority="16399">
      <formula>AND($G69="ACC",ISBLANK($F69))</formula>
    </cfRule>
    <cfRule type="expression" dxfId="16395" priority="16400">
      <formula>$G69="ACC"</formula>
    </cfRule>
  </conditionalFormatting>
  <conditionalFormatting sqref="AG63:AG66">
    <cfRule type="expression" dxfId="16394" priority="16393">
      <formula>AND($G63="SQUAT",ISBLANK($F63))</formula>
    </cfRule>
    <cfRule type="expression" dxfId="16393" priority="16394">
      <formula>AND($G63="BENCH",ISBLANK($F63))</formula>
    </cfRule>
    <cfRule type="expression" dxfId="16392" priority="16395">
      <formula>AND($G63="DEADLIFT",ISBLANK($F63))</formula>
    </cfRule>
  </conditionalFormatting>
  <conditionalFormatting sqref="AG63:AI66">
    <cfRule type="expression" dxfId="16391" priority="16388">
      <formula>$G63="SQUAT"</formula>
    </cfRule>
    <cfRule type="expression" dxfId="16390" priority="16389">
      <formula>$G63="BENCH"</formula>
    </cfRule>
    <cfRule type="expression" dxfId="16389" priority="16390">
      <formula>$G63="DEADLIFT"</formula>
    </cfRule>
    <cfRule type="expression" dxfId="16388" priority="16391">
      <formula>AND($G63="ACC",ISBLANK($F63))</formula>
    </cfRule>
    <cfRule type="expression" dxfId="16387" priority="16392">
      <formula>$G63="ACC"</formula>
    </cfRule>
  </conditionalFormatting>
  <conditionalFormatting sqref="AG62">
    <cfRule type="expression" dxfId="16386" priority="16385">
      <formula>AND($G62="SQUAT",ISBLANK($F62))</formula>
    </cfRule>
    <cfRule type="expression" dxfId="16385" priority="16386">
      <formula>AND($G62="BENCH",ISBLANK($F62))</formula>
    </cfRule>
    <cfRule type="expression" dxfId="16384" priority="16387">
      <formula>AND($G62="DEADLIFT",ISBLANK($F62))</formula>
    </cfRule>
  </conditionalFormatting>
  <conditionalFormatting sqref="AG62">
    <cfRule type="expression" dxfId="16383" priority="16380">
      <formula>$G62="SQUAT"</formula>
    </cfRule>
    <cfRule type="expression" dxfId="16382" priority="16381">
      <formula>$G62="BENCH"</formula>
    </cfRule>
    <cfRule type="expression" dxfId="16381" priority="16382">
      <formula>$G62="DEADLIFT"</formula>
    </cfRule>
    <cfRule type="expression" dxfId="16380" priority="16383">
      <formula>AND($G62="ACC",ISBLANK($F62))</formula>
    </cfRule>
    <cfRule type="expression" dxfId="16379" priority="16384">
      <formula>$G62="ACC"</formula>
    </cfRule>
  </conditionalFormatting>
  <conditionalFormatting sqref="AH62:AI62">
    <cfRule type="expression" dxfId="16378" priority="16375">
      <formula>$G62="SQUAT"</formula>
    </cfRule>
    <cfRule type="expression" dxfId="16377" priority="16376">
      <formula>$G62="BENCH"</formula>
    </cfRule>
    <cfRule type="expression" dxfId="16376" priority="16377">
      <formula>$G62="DEADLIFT"</formula>
    </cfRule>
    <cfRule type="expression" dxfId="16375" priority="16378">
      <formula>AND($G62="ACC",ISBLANK($F62))</formula>
    </cfRule>
    <cfRule type="expression" dxfId="16374" priority="16379">
      <formula>$G62="ACC"</formula>
    </cfRule>
  </conditionalFormatting>
  <conditionalFormatting sqref="AG81">
    <cfRule type="expression" dxfId="16373" priority="16372">
      <formula>AND($G81="SQUAT",ISBLANK($F81))</formula>
    </cfRule>
    <cfRule type="expression" dxfId="16372" priority="16373">
      <formula>AND($G81="BENCH",ISBLANK($F81))</formula>
    </cfRule>
    <cfRule type="expression" dxfId="16371" priority="16374">
      <formula>AND($G81="DEADLIFT",ISBLANK($F81))</formula>
    </cfRule>
  </conditionalFormatting>
  <conditionalFormatting sqref="AG81:AI81">
    <cfRule type="expression" dxfId="16370" priority="16367">
      <formula>$G81="SQUAT"</formula>
    </cfRule>
    <cfRule type="expression" dxfId="16369" priority="16368">
      <formula>$G81="BENCH"</formula>
    </cfRule>
    <cfRule type="expression" dxfId="16368" priority="16369">
      <formula>$G81="DEADLIFT"</formula>
    </cfRule>
    <cfRule type="expression" dxfId="16367" priority="16370">
      <formula>AND($G81="ACC",ISBLANK($F81))</formula>
    </cfRule>
    <cfRule type="expression" dxfId="16366" priority="16371">
      <formula>$G81="ACC"</formula>
    </cfRule>
  </conditionalFormatting>
  <conditionalFormatting sqref="AG84:AG87">
    <cfRule type="expression" dxfId="16365" priority="16364">
      <formula>AND($G84="SQUAT",ISBLANK($F84))</formula>
    </cfRule>
    <cfRule type="expression" dxfId="16364" priority="16365">
      <formula>AND($G84="BENCH",ISBLANK($F84))</formula>
    </cfRule>
    <cfRule type="expression" dxfId="16363" priority="16366">
      <formula>AND($G84="DEADLIFT",ISBLANK($F84))</formula>
    </cfRule>
  </conditionalFormatting>
  <conditionalFormatting sqref="AG84:AI87">
    <cfRule type="expression" dxfId="16362" priority="16359">
      <formula>$G84="SQUAT"</formula>
    </cfRule>
    <cfRule type="expression" dxfId="16361" priority="16360">
      <formula>$G84="BENCH"</formula>
    </cfRule>
    <cfRule type="expression" dxfId="16360" priority="16361">
      <formula>$G84="DEADLIFT"</formula>
    </cfRule>
    <cfRule type="expression" dxfId="16359" priority="16362">
      <formula>AND($G84="ACC",ISBLANK($F84))</formula>
    </cfRule>
    <cfRule type="expression" dxfId="16358" priority="16363">
      <formula>$G84="ACC"</formula>
    </cfRule>
  </conditionalFormatting>
  <conditionalFormatting sqref="AG83">
    <cfRule type="expression" dxfId="16357" priority="16356">
      <formula>AND($G83="SQUAT",ISBLANK($F83))</formula>
    </cfRule>
    <cfRule type="expression" dxfId="16356" priority="16357">
      <formula>AND($G83="BENCH",ISBLANK($F83))</formula>
    </cfRule>
    <cfRule type="expression" dxfId="16355" priority="16358">
      <formula>AND($G83="DEADLIFT",ISBLANK($F83))</formula>
    </cfRule>
  </conditionalFormatting>
  <conditionalFormatting sqref="AG83">
    <cfRule type="expression" dxfId="16354" priority="16351">
      <formula>$G83="SQUAT"</formula>
    </cfRule>
    <cfRule type="expression" dxfId="16353" priority="16352">
      <formula>$G83="BENCH"</formula>
    </cfRule>
    <cfRule type="expression" dxfId="16352" priority="16353">
      <formula>$G83="DEADLIFT"</formula>
    </cfRule>
    <cfRule type="expression" dxfId="16351" priority="16354">
      <formula>AND($G83="ACC",ISBLANK($F83))</formula>
    </cfRule>
    <cfRule type="expression" dxfId="16350" priority="16355">
      <formula>$G83="ACC"</formula>
    </cfRule>
  </conditionalFormatting>
  <conditionalFormatting sqref="AH83:AI83">
    <cfRule type="expression" dxfId="16349" priority="16346">
      <formula>$G83="SQUAT"</formula>
    </cfRule>
    <cfRule type="expression" dxfId="16348" priority="16347">
      <formula>$G83="BENCH"</formula>
    </cfRule>
    <cfRule type="expression" dxfId="16347" priority="16348">
      <formula>$G83="DEADLIFT"</formula>
    </cfRule>
    <cfRule type="expression" dxfId="16346" priority="16349">
      <formula>AND($G83="ACC",ISBLANK($F83))</formula>
    </cfRule>
    <cfRule type="expression" dxfId="16345" priority="16350">
      <formula>$G83="ACC"</formula>
    </cfRule>
  </conditionalFormatting>
  <conditionalFormatting sqref="AG77:AG80">
    <cfRule type="expression" dxfId="16344" priority="16343">
      <formula>AND($G77="SQUAT",ISBLANK($F77))</formula>
    </cfRule>
    <cfRule type="expression" dxfId="16343" priority="16344">
      <formula>AND($G77="BENCH",ISBLANK($F77))</formula>
    </cfRule>
    <cfRule type="expression" dxfId="16342" priority="16345">
      <formula>AND($G77="DEADLIFT",ISBLANK($F77))</formula>
    </cfRule>
  </conditionalFormatting>
  <conditionalFormatting sqref="AG77:AI80">
    <cfRule type="expression" dxfId="16341" priority="16338">
      <formula>$G77="SQUAT"</formula>
    </cfRule>
    <cfRule type="expression" dxfId="16340" priority="16339">
      <formula>$G77="BENCH"</formula>
    </cfRule>
    <cfRule type="expression" dxfId="16339" priority="16340">
      <formula>$G77="DEADLIFT"</formula>
    </cfRule>
    <cfRule type="expression" dxfId="16338" priority="16341">
      <formula>AND($G77="ACC",ISBLANK($F77))</formula>
    </cfRule>
    <cfRule type="expression" dxfId="16337" priority="16342">
      <formula>$G77="ACC"</formula>
    </cfRule>
  </conditionalFormatting>
  <conditionalFormatting sqref="AG76">
    <cfRule type="expression" dxfId="16336" priority="16335">
      <formula>AND($G76="SQUAT",ISBLANK($F76))</formula>
    </cfRule>
    <cfRule type="expression" dxfId="16335" priority="16336">
      <formula>AND($G76="BENCH",ISBLANK($F76))</formula>
    </cfRule>
    <cfRule type="expression" dxfId="16334" priority="16337">
      <formula>AND($G76="DEADLIFT",ISBLANK($F76))</formula>
    </cfRule>
  </conditionalFormatting>
  <conditionalFormatting sqref="AG76">
    <cfRule type="expression" dxfId="16333" priority="16330">
      <formula>$G76="SQUAT"</formula>
    </cfRule>
    <cfRule type="expression" dxfId="16332" priority="16331">
      <formula>$G76="BENCH"</formula>
    </cfRule>
    <cfRule type="expression" dxfId="16331" priority="16332">
      <formula>$G76="DEADLIFT"</formula>
    </cfRule>
    <cfRule type="expression" dxfId="16330" priority="16333">
      <formula>AND($G76="ACC",ISBLANK($F76))</formula>
    </cfRule>
    <cfRule type="expression" dxfId="16329" priority="16334">
      <formula>$G76="ACC"</formula>
    </cfRule>
  </conditionalFormatting>
  <conditionalFormatting sqref="AH76:AI76">
    <cfRule type="expression" dxfId="16328" priority="16325">
      <formula>$G76="SQUAT"</formula>
    </cfRule>
    <cfRule type="expression" dxfId="16327" priority="16326">
      <formula>$G76="BENCH"</formula>
    </cfRule>
    <cfRule type="expression" dxfId="16326" priority="16327">
      <formula>$G76="DEADLIFT"</formula>
    </cfRule>
    <cfRule type="expression" dxfId="16325" priority="16328">
      <formula>AND($G76="ACC",ISBLANK($F76))</formula>
    </cfRule>
    <cfRule type="expression" dxfId="16324" priority="16329">
      <formula>$G76="ACC"</formula>
    </cfRule>
  </conditionalFormatting>
  <conditionalFormatting sqref="AG95">
    <cfRule type="expression" dxfId="16323" priority="16322">
      <formula>AND($G95="SQUAT",ISBLANK($F95))</formula>
    </cfRule>
    <cfRule type="expression" dxfId="16322" priority="16323">
      <formula>AND($G95="BENCH",ISBLANK($F95))</formula>
    </cfRule>
    <cfRule type="expression" dxfId="16321" priority="16324">
      <formula>AND($G95="DEADLIFT",ISBLANK($F95))</formula>
    </cfRule>
  </conditionalFormatting>
  <conditionalFormatting sqref="AG95:AI95">
    <cfRule type="expression" dxfId="16320" priority="16317">
      <formula>$G95="SQUAT"</formula>
    </cfRule>
    <cfRule type="expression" dxfId="16319" priority="16318">
      <formula>$G95="BENCH"</formula>
    </cfRule>
    <cfRule type="expression" dxfId="16318" priority="16319">
      <formula>$G95="DEADLIFT"</formula>
    </cfRule>
    <cfRule type="expression" dxfId="16317" priority="16320">
      <formula>AND($G95="ACC",ISBLANK($F95))</formula>
    </cfRule>
    <cfRule type="expression" dxfId="16316" priority="16321">
      <formula>$G95="ACC"</formula>
    </cfRule>
  </conditionalFormatting>
  <conditionalFormatting sqref="AG98:AG101">
    <cfRule type="expression" dxfId="16315" priority="16314">
      <formula>AND($G98="SQUAT",ISBLANK($F98))</formula>
    </cfRule>
    <cfRule type="expression" dxfId="16314" priority="16315">
      <formula>AND($G98="BENCH",ISBLANK($F98))</formula>
    </cfRule>
    <cfRule type="expression" dxfId="16313" priority="16316">
      <formula>AND($G98="DEADLIFT",ISBLANK($F98))</formula>
    </cfRule>
  </conditionalFormatting>
  <conditionalFormatting sqref="AG98:AI101">
    <cfRule type="expression" dxfId="16312" priority="16309">
      <formula>$G98="SQUAT"</formula>
    </cfRule>
    <cfRule type="expression" dxfId="16311" priority="16310">
      <formula>$G98="BENCH"</formula>
    </cfRule>
    <cfRule type="expression" dxfId="16310" priority="16311">
      <formula>$G98="DEADLIFT"</formula>
    </cfRule>
    <cfRule type="expression" dxfId="16309" priority="16312">
      <formula>AND($G98="ACC",ISBLANK($F98))</formula>
    </cfRule>
    <cfRule type="expression" dxfId="16308" priority="16313">
      <formula>$G98="ACC"</formula>
    </cfRule>
  </conditionalFormatting>
  <conditionalFormatting sqref="AG97">
    <cfRule type="expression" dxfId="16307" priority="16306">
      <formula>AND($G97="SQUAT",ISBLANK($F97))</formula>
    </cfRule>
    <cfRule type="expression" dxfId="16306" priority="16307">
      <formula>AND($G97="BENCH",ISBLANK($F97))</formula>
    </cfRule>
    <cfRule type="expression" dxfId="16305" priority="16308">
      <formula>AND($G97="DEADLIFT",ISBLANK($F97))</formula>
    </cfRule>
  </conditionalFormatting>
  <conditionalFormatting sqref="AG97">
    <cfRule type="expression" dxfId="16304" priority="16301">
      <formula>$G97="SQUAT"</formula>
    </cfRule>
    <cfRule type="expression" dxfId="16303" priority="16302">
      <formula>$G97="BENCH"</formula>
    </cfRule>
    <cfRule type="expression" dxfId="16302" priority="16303">
      <formula>$G97="DEADLIFT"</formula>
    </cfRule>
    <cfRule type="expression" dxfId="16301" priority="16304">
      <formula>AND($G97="ACC",ISBLANK($F97))</formula>
    </cfRule>
    <cfRule type="expression" dxfId="16300" priority="16305">
      <formula>$G97="ACC"</formula>
    </cfRule>
  </conditionalFormatting>
  <conditionalFormatting sqref="AH97:AI97">
    <cfRule type="expression" dxfId="16299" priority="16296">
      <formula>$G97="SQUAT"</formula>
    </cfRule>
    <cfRule type="expression" dxfId="16298" priority="16297">
      <formula>$G97="BENCH"</formula>
    </cfRule>
    <cfRule type="expression" dxfId="16297" priority="16298">
      <formula>$G97="DEADLIFT"</formula>
    </cfRule>
    <cfRule type="expression" dxfId="16296" priority="16299">
      <formula>AND($G97="ACC",ISBLANK($F97))</formula>
    </cfRule>
    <cfRule type="expression" dxfId="16295" priority="16300">
      <formula>$G97="ACC"</formula>
    </cfRule>
  </conditionalFormatting>
  <conditionalFormatting sqref="AG91:AG94">
    <cfRule type="expression" dxfId="16294" priority="16293">
      <formula>AND($G91="SQUAT",ISBLANK($F91))</formula>
    </cfRule>
    <cfRule type="expression" dxfId="16293" priority="16294">
      <formula>AND($G91="BENCH",ISBLANK($F91))</formula>
    </cfRule>
    <cfRule type="expression" dxfId="16292" priority="16295">
      <formula>AND($G91="DEADLIFT",ISBLANK($F91))</formula>
    </cfRule>
  </conditionalFormatting>
  <conditionalFormatting sqref="AG91:AI94">
    <cfRule type="expression" dxfId="16291" priority="16288">
      <formula>$G91="SQUAT"</formula>
    </cfRule>
    <cfRule type="expression" dxfId="16290" priority="16289">
      <formula>$G91="BENCH"</formula>
    </cfRule>
    <cfRule type="expression" dxfId="16289" priority="16290">
      <formula>$G91="DEADLIFT"</formula>
    </cfRule>
    <cfRule type="expression" dxfId="16288" priority="16291">
      <formula>AND($G91="ACC",ISBLANK($F91))</formula>
    </cfRule>
    <cfRule type="expression" dxfId="16287" priority="16292">
      <formula>$G91="ACC"</formula>
    </cfRule>
  </conditionalFormatting>
  <conditionalFormatting sqref="AG90">
    <cfRule type="expression" dxfId="16286" priority="16285">
      <formula>AND($G90="SQUAT",ISBLANK($F90))</formula>
    </cfRule>
    <cfRule type="expression" dxfId="16285" priority="16286">
      <formula>AND($G90="BENCH",ISBLANK($F90))</formula>
    </cfRule>
    <cfRule type="expression" dxfId="16284" priority="16287">
      <formula>AND($G90="DEADLIFT",ISBLANK($F90))</formula>
    </cfRule>
  </conditionalFormatting>
  <conditionalFormatting sqref="AG90">
    <cfRule type="expression" dxfId="16283" priority="16280">
      <formula>$G90="SQUAT"</formula>
    </cfRule>
    <cfRule type="expression" dxfId="16282" priority="16281">
      <formula>$G90="BENCH"</formula>
    </cfRule>
    <cfRule type="expression" dxfId="16281" priority="16282">
      <formula>$G90="DEADLIFT"</formula>
    </cfRule>
    <cfRule type="expression" dxfId="16280" priority="16283">
      <formula>AND($G90="ACC",ISBLANK($F90))</formula>
    </cfRule>
    <cfRule type="expression" dxfId="16279" priority="16284">
      <formula>$G90="ACC"</formula>
    </cfRule>
  </conditionalFormatting>
  <conditionalFormatting sqref="AH90:AI90">
    <cfRule type="expression" dxfId="16278" priority="16275">
      <formula>$G90="SQUAT"</formula>
    </cfRule>
    <cfRule type="expression" dxfId="16277" priority="16276">
      <formula>$G90="BENCH"</formula>
    </cfRule>
    <cfRule type="expression" dxfId="16276" priority="16277">
      <formula>$G90="DEADLIFT"</formula>
    </cfRule>
    <cfRule type="expression" dxfId="16275" priority="16278">
      <formula>AND($G90="ACC",ISBLANK($F90))</formula>
    </cfRule>
    <cfRule type="expression" dxfId="16274" priority="16279">
      <formula>$G90="ACC"</formula>
    </cfRule>
  </conditionalFormatting>
  <conditionalFormatting sqref="AG116 AG123">
    <cfRule type="expression" dxfId="16273" priority="16272">
      <formula>AND($G116="SQUAT",ISBLANK($F116))</formula>
    </cfRule>
    <cfRule type="expression" dxfId="16272" priority="16273">
      <formula>AND($G116="BENCH",ISBLANK($F116))</formula>
    </cfRule>
    <cfRule type="expression" dxfId="16271" priority="16274">
      <formula>AND($G116="DEADLIFT",ISBLANK($F116))</formula>
    </cfRule>
  </conditionalFormatting>
  <conditionalFormatting sqref="AG123:AI123 AG116:AI116">
    <cfRule type="expression" dxfId="16270" priority="16267">
      <formula>$G116="SQUAT"</formula>
    </cfRule>
    <cfRule type="expression" dxfId="16269" priority="16268">
      <formula>$G116="BENCH"</formula>
    </cfRule>
    <cfRule type="expression" dxfId="16268" priority="16269">
      <formula>$G116="DEADLIFT"</formula>
    </cfRule>
    <cfRule type="expression" dxfId="16267" priority="16270">
      <formula>AND($G116="ACC",ISBLANK($F116))</formula>
    </cfRule>
    <cfRule type="expression" dxfId="16266" priority="16271">
      <formula>$G116="ACC"</formula>
    </cfRule>
  </conditionalFormatting>
  <conditionalFormatting sqref="AG137">
    <cfRule type="expression" dxfId="16265" priority="16264">
      <formula>AND($G137="SQUAT",ISBLANK($F137))</formula>
    </cfRule>
    <cfRule type="expression" dxfId="16264" priority="16265">
      <formula>AND($G137="BENCH",ISBLANK($F137))</formula>
    </cfRule>
    <cfRule type="expression" dxfId="16263" priority="16266">
      <formula>AND($G137="DEADLIFT",ISBLANK($F137))</formula>
    </cfRule>
  </conditionalFormatting>
  <conditionalFormatting sqref="AG137:AI137">
    <cfRule type="expression" dxfId="16262" priority="16259">
      <formula>$G137="SQUAT"</formula>
    </cfRule>
    <cfRule type="expression" dxfId="16261" priority="16260">
      <formula>$G137="BENCH"</formula>
    </cfRule>
    <cfRule type="expression" dxfId="16260" priority="16261">
      <formula>$G137="DEADLIFT"</formula>
    </cfRule>
    <cfRule type="expression" dxfId="16259" priority="16262">
      <formula>AND($G137="ACC",ISBLANK($F137))</formula>
    </cfRule>
    <cfRule type="expression" dxfId="16258" priority="16263">
      <formula>$G137="ACC"</formula>
    </cfRule>
  </conditionalFormatting>
  <conditionalFormatting sqref="AG119:AG122">
    <cfRule type="expression" dxfId="16257" priority="16256">
      <formula>AND($G119="SQUAT",ISBLANK($F119))</formula>
    </cfRule>
    <cfRule type="expression" dxfId="16256" priority="16257">
      <formula>AND($G119="BENCH",ISBLANK($F119))</formula>
    </cfRule>
    <cfRule type="expression" dxfId="16255" priority="16258">
      <formula>AND($G119="DEADLIFT",ISBLANK($F119))</formula>
    </cfRule>
  </conditionalFormatting>
  <conditionalFormatting sqref="AG119:AI122">
    <cfRule type="expression" dxfId="16254" priority="16251">
      <formula>$G119="SQUAT"</formula>
    </cfRule>
    <cfRule type="expression" dxfId="16253" priority="16252">
      <formula>$G119="BENCH"</formula>
    </cfRule>
    <cfRule type="expression" dxfId="16252" priority="16253">
      <formula>$G119="DEADLIFT"</formula>
    </cfRule>
    <cfRule type="expression" dxfId="16251" priority="16254">
      <formula>AND($G119="ACC",ISBLANK($F119))</formula>
    </cfRule>
    <cfRule type="expression" dxfId="16250" priority="16255">
      <formula>$G119="ACC"</formula>
    </cfRule>
  </conditionalFormatting>
  <conditionalFormatting sqref="AG118">
    <cfRule type="expression" dxfId="16249" priority="16248">
      <formula>AND($G118="SQUAT",ISBLANK($F118))</formula>
    </cfRule>
    <cfRule type="expression" dxfId="16248" priority="16249">
      <formula>AND($G118="BENCH",ISBLANK($F118))</formula>
    </cfRule>
    <cfRule type="expression" dxfId="16247" priority="16250">
      <formula>AND($G118="DEADLIFT",ISBLANK($F118))</formula>
    </cfRule>
  </conditionalFormatting>
  <conditionalFormatting sqref="AG118">
    <cfRule type="expression" dxfId="16246" priority="16243">
      <formula>$G118="SQUAT"</formula>
    </cfRule>
    <cfRule type="expression" dxfId="16245" priority="16244">
      <formula>$G118="BENCH"</formula>
    </cfRule>
    <cfRule type="expression" dxfId="16244" priority="16245">
      <formula>$G118="DEADLIFT"</formula>
    </cfRule>
    <cfRule type="expression" dxfId="16243" priority="16246">
      <formula>AND($G118="ACC",ISBLANK($F118))</formula>
    </cfRule>
    <cfRule type="expression" dxfId="16242" priority="16247">
      <formula>$G118="ACC"</formula>
    </cfRule>
  </conditionalFormatting>
  <conditionalFormatting sqref="AH118:AI118">
    <cfRule type="expression" dxfId="16241" priority="16238">
      <formula>$G118="SQUAT"</formula>
    </cfRule>
    <cfRule type="expression" dxfId="16240" priority="16239">
      <formula>$G118="BENCH"</formula>
    </cfRule>
    <cfRule type="expression" dxfId="16239" priority="16240">
      <formula>$G118="DEADLIFT"</formula>
    </cfRule>
    <cfRule type="expression" dxfId="16238" priority="16241">
      <formula>AND($G118="ACC",ISBLANK($F118))</formula>
    </cfRule>
    <cfRule type="expression" dxfId="16237" priority="16242">
      <formula>$G118="ACC"</formula>
    </cfRule>
  </conditionalFormatting>
  <conditionalFormatting sqref="AG112:AG115">
    <cfRule type="expression" dxfId="16236" priority="16235">
      <formula>AND($G112="SQUAT",ISBLANK($F112))</formula>
    </cfRule>
    <cfRule type="expression" dxfId="16235" priority="16236">
      <formula>AND($G112="BENCH",ISBLANK($F112))</formula>
    </cfRule>
    <cfRule type="expression" dxfId="16234" priority="16237">
      <formula>AND($G112="DEADLIFT",ISBLANK($F112))</formula>
    </cfRule>
  </conditionalFormatting>
  <conditionalFormatting sqref="AG112:AI115">
    <cfRule type="expression" dxfId="16233" priority="16230">
      <formula>$G112="SQUAT"</formula>
    </cfRule>
    <cfRule type="expression" dxfId="16232" priority="16231">
      <formula>$G112="BENCH"</formula>
    </cfRule>
    <cfRule type="expression" dxfId="16231" priority="16232">
      <formula>$G112="DEADLIFT"</formula>
    </cfRule>
    <cfRule type="expression" dxfId="16230" priority="16233">
      <formula>AND($G112="ACC",ISBLANK($F112))</formula>
    </cfRule>
    <cfRule type="expression" dxfId="16229" priority="16234">
      <formula>$G112="ACC"</formula>
    </cfRule>
  </conditionalFormatting>
  <conditionalFormatting sqref="AG111">
    <cfRule type="expression" dxfId="16228" priority="16227">
      <formula>AND($G111="SQUAT",ISBLANK($F111))</formula>
    </cfRule>
    <cfRule type="expression" dxfId="16227" priority="16228">
      <formula>AND($G111="BENCH",ISBLANK($F111))</formula>
    </cfRule>
    <cfRule type="expression" dxfId="16226" priority="16229">
      <formula>AND($G111="DEADLIFT",ISBLANK($F111))</formula>
    </cfRule>
  </conditionalFormatting>
  <conditionalFormatting sqref="AG111">
    <cfRule type="expression" dxfId="16225" priority="16222">
      <formula>$G111="SQUAT"</formula>
    </cfRule>
    <cfRule type="expression" dxfId="16224" priority="16223">
      <formula>$G111="BENCH"</formula>
    </cfRule>
    <cfRule type="expression" dxfId="16223" priority="16224">
      <formula>$G111="DEADLIFT"</formula>
    </cfRule>
    <cfRule type="expression" dxfId="16222" priority="16225">
      <formula>AND($G111="ACC",ISBLANK($F111))</formula>
    </cfRule>
    <cfRule type="expression" dxfId="16221" priority="16226">
      <formula>$G111="ACC"</formula>
    </cfRule>
  </conditionalFormatting>
  <conditionalFormatting sqref="AH111:AI111">
    <cfRule type="expression" dxfId="16220" priority="16217">
      <formula>$G111="SQUAT"</formula>
    </cfRule>
    <cfRule type="expression" dxfId="16219" priority="16218">
      <formula>$G111="BENCH"</formula>
    </cfRule>
    <cfRule type="expression" dxfId="16218" priority="16219">
      <formula>$G111="DEADLIFT"</formula>
    </cfRule>
    <cfRule type="expression" dxfId="16217" priority="16220">
      <formula>AND($G111="ACC",ISBLANK($F111))</formula>
    </cfRule>
    <cfRule type="expression" dxfId="16216" priority="16221">
      <formula>$G111="ACC"</formula>
    </cfRule>
  </conditionalFormatting>
  <conditionalFormatting sqref="AG130">
    <cfRule type="expression" dxfId="16215" priority="16214">
      <formula>AND($G130="SQUAT",ISBLANK($F130))</formula>
    </cfRule>
    <cfRule type="expression" dxfId="16214" priority="16215">
      <formula>AND($G130="BENCH",ISBLANK($F130))</formula>
    </cfRule>
    <cfRule type="expression" dxfId="16213" priority="16216">
      <formula>AND($G130="DEADLIFT",ISBLANK($F130))</formula>
    </cfRule>
  </conditionalFormatting>
  <conditionalFormatting sqref="AG130:AI130">
    <cfRule type="expression" dxfId="16212" priority="16209">
      <formula>$G130="SQUAT"</formula>
    </cfRule>
    <cfRule type="expression" dxfId="16211" priority="16210">
      <formula>$G130="BENCH"</formula>
    </cfRule>
    <cfRule type="expression" dxfId="16210" priority="16211">
      <formula>$G130="DEADLIFT"</formula>
    </cfRule>
    <cfRule type="expression" dxfId="16209" priority="16212">
      <formula>AND($G130="ACC",ISBLANK($F130))</formula>
    </cfRule>
    <cfRule type="expression" dxfId="16208" priority="16213">
      <formula>$G130="ACC"</formula>
    </cfRule>
  </conditionalFormatting>
  <conditionalFormatting sqref="AG133:AG136">
    <cfRule type="expression" dxfId="16207" priority="16206">
      <formula>AND($G133="SQUAT",ISBLANK($F133))</formula>
    </cfRule>
    <cfRule type="expression" dxfId="16206" priority="16207">
      <formula>AND($G133="BENCH",ISBLANK($F133))</formula>
    </cfRule>
    <cfRule type="expression" dxfId="16205" priority="16208">
      <formula>AND($G133="DEADLIFT",ISBLANK($F133))</formula>
    </cfRule>
  </conditionalFormatting>
  <conditionalFormatting sqref="AG133:AI136">
    <cfRule type="expression" dxfId="16204" priority="16201">
      <formula>$G133="SQUAT"</formula>
    </cfRule>
    <cfRule type="expression" dxfId="16203" priority="16202">
      <formula>$G133="BENCH"</formula>
    </cfRule>
    <cfRule type="expression" dxfId="16202" priority="16203">
      <formula>$G133="DEADLIFT"</formula>
    </cfRule>
    <cfRule type="expression" dxfId="16201" priority="16204">
      <formula>AND($G133="ACC",ISBLANK($F133))</formula>
    </cfRule>
    <cfRule type="expression" dxfId="16200" priority="16205">
      <formula>$G133="ACC"</formula>
    </cfRule>
  </conditionalFormatting>
  <conditionalFormatting sqref="AG132">
    <cfRule type="expression" dxfId="16199" priority="16198">
      <formula>AND($G132="SQUAT",ISBLANK($F132))</formula>
    </cfRule>
    <cfRule type="expression" dxfId="16198" priority="16199">
      <formula>AND($G132="BENCH",ISBLANK($F132))</formula>
    </cfRule>
    <cfRule type="expression" dxfId="16197" priority="16200">
      <formula>AND($G132="DEADLIFT",ISBLANK($F132))</formula>
    </cfRule>
  </conditionalFormatting>
  <conditionalFormatting sqref="AG132">
    <cfRule type="expression" dxfId="16196" priority="16193">
      <formula>$G132="SQUAT"</formula>
    </cfRule>
    <cfRule type="expression" dxfId="16195" priority="16194">
      <formula>$G132="BENCH"</formula>
    </cfRule>
    <cfRule type="expression" dxfId="16194" priority="16195">
      <formula>$G132="DEADLIFT"</formula>
    </cfRule>
    <cfRule type="expression" dxfId="16193" priority="16196">
      <formula>AND($G132="ACC",ISBLANK($F132))</formula>
    </cfRule>
    <cfRule type="expression" dxfId="16192" priority="16197">
      <formula>$G132="ACC"</formula>
    </cfRule>
  </conditionalFormatting>
  <conditionalFormatting sqref="AH132:AI132">
    <cfRule type="expression" dxfId="16191" priority="16188">
      <formula>$G132="SQUAT"</formula>
    </cfRule>
    <cfRule type="expression" dxfId="16190" priority="16189">
      <formula>$G132="BENCH"</formula>
    </cfRule>
    <cfRule type="expression" dxfId="16189" priority="16190">
      <formula>$G132="DEADLIFT"</formula>
    </cfRule>
    <cfRule type="expression" dxfId="16188" priority="16191">
      <formula>AND($G132="ACC",ISBLANK($F132))</formula>
    </cfRule>
    <cfRule type="expression" dxfId="16187" priority="16192">
      <formula>$G132="ACC"</formula>
    </cfRule>
  </conditionalFormatting>
  <conditionalFormatting sqref="AG126:AG129">
    <cfRule type="expression" dxfId="16186" priority="16185">
      <formula>AND($G126="SQUAT",ISBLANK($F126))</formula>
    </cfRule>
    <cfRule type="expression" dxfId="16185" priority="16186">
      <formula>AND($G126="BENCH",ISBLANK($F126))</formula>
    </cfRule>
    <cfRule type="expression" dxfId="16184" priority="16187">
      <formula>AND($G126="DEADLIFT",ISBLANK($F126))</formula>
    </cfRule>
  </conditionalFormatting>
  <conditionalFormatting sqref="AG126:AI129">
    <cfRule type="expression" dxfId="16183" priority="16180">
      <formula>$G126="SQUAT"</formula>
    </cfRule>
    <cfRule type="expression" dxfId="16182" priority="16181">
      <formula>$G126="BENCH"</formula>
    </cfRule>
    <cfRule type="expression" dxfId="16181" priority="16182">
      <formula>$G126="DEADLIFT"</formula>
    </cfRule>
    <cfRule type="expression" dxfId="16180" priority="16183">
      <formula>AND($G126="ACC",ISBLANK($F126))</formula>
    </cfRule>
    <cfRule type="expression" dxfId="16179" priority="16184">
      <formula>$G126="ACC"</formula>
    </cfRule>
  </conditionalFormatting>
  <conditionalFormatting sqref="AG125">
    <cfRule type="expression" dxfId="16178" priority="16177">
      <formula>AND($G125="SQUAT",ISBLANK($F125))</formula>
    </cfRule>
    <cfRule type="expression" dxfId="16177" priority="16178">
      <formula>AND($G125="BENCH",ISBLANK($F125))</formula>
    </cfRule>
    <cfRule type="expression" dxfId="16176" priority="16179">
      <formula>AND($G125="DEADLIFT",ISBLANK($F125))</formula>
    </cfRule>
  </conditionalFormatting>
  <conditionalFormatting sqref="AG125">
    <cfRule type="expression" dxfId="16175" priority="16172">
      <formula>$G125="SQUAT"</formula>
    </cfRule>
    <cfRule type="expression" dxfId="16174" priority="16173">
      <formula>$G125="BENCH"</formula>
    </cfRule>
    <cfRule type="expression" dxfId="16173" priority="16174">
      <formula>$G125="DEADLIFT"</formula>
    </cfRule>
    <cfRule type="expression" dxfId="16172" priority="16175">
      <formula>AND($G125="ACC",ISBLANK($F125))</formula>
    </cfRule>
    <cfRule type="expression" dxfId="16171" priority="16176">
      <formula>$G125="ACC"</formula>
    </cfRule>
  </conditionalFormatting>
  <conditionalFormatting sqref="AH125:AI125">
    <cfRule type="expression" dxfId="16170" priority="16167">
      <formula>$G125="SQUAT"</formula>
    </cfRule>
    <cfRule type="expression" dxfId="16169" priority="16168">
      <formula>$G125="BENCH"</formula>
    </cfRule>
    <cfRule type="expression" dxfId="16168" priority="16169">
      <formula>$G125="DEADLIFT"</formula>
    </cfRule>
    <cfRule type="expression" dxfId="16167" priority="16170">
      <formula>AND($G125="ACC",ISBLANK($F125))</formula>
    </cfRule>
    <cfRule type="expression" dxfId="16166" priority="16171">
      <formula>$G125="ACC"</formula>
    </cfRule>
  </conditionalFormatting>
  <conditionalFormatting sqref="AG144">
    <cfRule type="expression" dxfId="16165" priority="16164">
      <formula>AND($G144="SQUAT",ISBLANK($F144))</formula>
    </cfRule>
    <cfRule type="expression" dxfId="16164" priority="16165">
      <formula>AND($G144="BENCH",ISBLANK($F144))</formula>
    </cfRule>
    <cfRule type="expression" dxfId="16163" priority="16166">
      <formula>AND($G144="DEADLIFT",ISBLANK($F144))</formula>
    </cfRule>
  </conditionalFormatting>
  <conditionalFormatting sqref="AG144:AI144">
    <cfRule type="expression" dxfId="16162" priority="16159">
      <formula>$G144="SQUAT"</formula>
    </cfRule>
    <cfRule type="expression" dxfId="16161" priority="16160">
      <formula>$G144="BENCH"</formula>
    </cfRule>
    <cfRule type="expression" dxfId="16160" priority="16161">
      <formula>$G144="DEADLIFT"</formula>
    </cfRule>
    <cfRule type="expression" dxfId="16159" priority="16162">
      <formula>AND($G144="ACC",ISBLANK($F144))</formula>
    </cfRule>
    <cfRule type="expression" dxfId="16158" priority="16163">
      <formula>$G144="ACC"</formula>
    </cfRule>
  </conditionalFormatting>
  <conditionalFormatting sqref="AG147:AG150">
    <cfRule type="expression" dxfId="16157" priority="16156">
      <formula>AND($G147="SQUAT",ISBLANK($F147))</formula>
    </cfRule>
    <cfRule type="expression" dxfId="16156" priority="16157">
      <formula>AND($G147="BENCH",ISBLANK($F147))</formula>
    </cfRule>
    <cfRule type="expression" dxfId="16155" priority="16158">
      <formula>AND($G147="DEADLIFT",ISBLANK($F147))</formula>
    </cfRule>
  </conditionalFormatting>
  <conditionalFormatting sqref="AG147:AI150">
    <cfRule type="expression" dxfId="16154" priority="16151">
      <formula>$G147="SQUAT"</formula>
    </cfRule>
    <cfRule type="expression" dxfId="16153" priority="16152">
      <formula>$G147="BENCH"</formula>
    </cfRule>
    <cfRule type="expression" dxfId="16152" priority="16153">
      <formula>$G147="DEADLIFT"</formula>
    </cfRule>
    <cfRule type="expression" dxfId="16151" priority="16154">
      <formula>AND($G147="ACC",ISBLANK($F147))</formula>
    </cfRule>
    <cfRule type="expression" dxfId="16150" priority="16155">
      <formula>$G147="ACC"</formula>
    </cfRule>
  </conditionalFormatting>
  <conditionalFormatting sqref="AG146">
    <cfRule type="expression" dxfId="16149" priority="16148">
      <formula>AND($G146="SQUAT",ISBLANK($F146))</formula>
    </cfRule>
    <cfRule type="expression" dxfId="16148" priority="16149">
      <formula>AND($G146="BENCH",ISBLANK($F146))</formula>
    </cfRule>
    <cfRule type="expression" dxfId="16147" priority="16150">
      <formula>AND($G146="DEADLIFT",ISBLANK($F146))</formula>
    </cfRule>
  </conditionalFormatting>
  <conditionalFormatting sqref="AG146">
    <cfRule type="expression" dxfId="16146" priority="16143">
      <formula>$G146="SQUAT"</formula>
    </cfRule>
    <cfRule type="expression" dxfId="16145" priority="16144">
      <formula>$G146="BENCH"</formula>
    </cfRule>
    <cfRule type="expression" dxfId="16144" priority="16145">
      <formula>$G146="DEADLIFT"</formula>
    </cfRule>
    <cfRule type="expression" dxfId="16143" priority="16146">
      <formula>AND($G146="ACC",ISBLANK($F146))</formula>
    </cfRule>
    <cfRule type="expression" dxfId="16142" priority="16147">
      <formula>$G146="ACC"</formula>
    </cfRule>
  </conditionalFormatting>
  <conditionalFormatting sqref="AH146:AI146">
    <cfRule type="expression" dxfId="16141" priority="16138">
      <formula>$G146="SQUAT"</formula>
    </cfRule>
    <cfRule type="expression" dxfId="16140" priority="16139">
      <formula>$G146="BENCH"</formula>
    </cfRule>
    <cfRule type="expression" dxfId="16139" priority="16140">
      <formula>$G146="DEADLIFT"</formula>
    </cfRule>
    <cfRule type="expression" dxfId="16138" priority="16141">
      <formula>AND($G146="ACC",ISBLANK($F146))</formula>
    </cfRule>
    <cfRule type="expression" dxfId="16137" priority="16142">
      <formula>$G146="ACC"</formula>
    </cfRule>
  </conditionalFormatting>
  <conditionalFormatting sqref="AG140:AG143">
    <cfRule type="expression" dxfId="16136" priority="16135">
      <formula>AND($G140="SQUAT",ISBLANK($F140))</formula>
    </cfRule>
    <cfRule type="expression" dxfId="16135" priority="16136">
      <formula>AND($G140="BENCH",ISBLANK($F140))</formula>
    </cfRule>
    <cfRule type="expression" dxfId="16134" priority="16137">
      <formula>AND($G140="DEADLIFT",ISBLANK($F140))</formula>
    </cfRule>
  </conditionalFormatting>
  <conditionalFormatting sqref="AG140:AI143">
    <cfRule type="expression" dxfId="16133" priority="16130">
      <formula>$G140="SQUAT"</formula>
    </cfRule>
    <cfRule type="expression" dxfId="16132" priority="16131">
      <formula>$G140="BENCH"</formula>
    </cfRule>
    <cfRule type="expression" dxfId="16131" priority="16132">
      <formula>$G140="DEADLIFT"</formula>
    </cfRule>
    <cfRule type="expression" dxfId="16130" priority="16133">
      <formula>AND($G140="ACC",ISBLANK($F140))</formula>
    </cfRule>
    <cfRule type="expression" dxfId="16129" priority="16134">
      <formula>$G140="ACC"</formula>
    </cfRule>
  </conditionalFormatting>
  <conditionalFormatting sqref="AG139">
    <cfRule type="expression" dxfId="16128" priority="16127">
      <formula>AND($G139="SQUAT",ISBLANK($F139))</formula>
    </cfRule>
    <cfRule type="expression" dxfId="16127" priority="16128">
      <formula>AND($G139="BENCH",ISBLANK($F139))</formula>
    </cfRule>
    <cfRule type="expression" dxfId="16126" priority="16129">
      <formula>AND($G139="DEADLIFT",ISBLANK($F139))</formula>
    </cfRule>
  </conditionalFormatting>
  <conditionalFormatting sqref="AG139">
    <cfRule type="expression" dxfId="16125" priority="16122">
      <formula>$G139="SQUAT"</formula>
    </cfRule>
    <cfRule type="expression" dxfId="16124" priority="16123">
      <formula>$G139="BENCH"</formula>
    </cfRule>
    <cfRule type="expression" dxfId="16123" priority="16124">
      <formula>$G139="DEADLIFT"</formula>
    </cfRule>
    <cfRule type="expression" dxfId="16122" priority="16125">
      <formula>AND($G139="ACC",ISBLANK($F139))</formula>
    </cfRule>
    <cfRule type="expression" dxfId="16121" priority="16126">
      <formula>$G139="ACC"</formula>
    </cfRule>
  </conditionalFormatting>
  <conditionalFormatting sqref="AH139:AI139">
    <cfRule type="expression" dxfId="16120" priority="16117">
      <formula>$G139="SQUAT"</formula>
    </cfRule>
    <cfRule type="expression" dxfId="16119" priority="16118">
      <formula>$G139="BENCH"</formula>
    </cfRule>
    <cfRule type="expression" dxfId="16118" priority="16119">
      <formula>$G139="DEADLIFT"</formula>
    </cfRule>
    <cfRule type="expression" dxfId="16117" priority="16120">
      <formula>AND($G139="ACC",ISBLANK($F139))</formula>
    </cfRule>
    <cfRule type="expression" dxfId="16116" priority="16121">
      <formula>$G139="ACC"</formula>
    </cfRule>
  </conditionalFormatting>
  <conditionalFormatting sqref="AG165 AG172">
    <cfRule type="expression" dxfId="16115" priority="16114">
      <formula>AND($G165="SQUAT",ISBLANK($F165))</formula>
    </cfRule>
    <cfRule type="expression" dxfId="16114" priority="16115">
      <formula>AND($G165="BENCH",ISBLANK($F165))</formula>
    </cfRule>
    <cfRule type="expression" dxfId="16113" priority="16116">
      <formula>AND($G165="DEADLIFT",ISBLANK($F165))</formula>
    </cfRule>
  </conditionalFormatting>
  <conditionalFormatting sqref="AG172:AI172 AG165:AI165">
    <cfRule type="expression" dxfId="16112" priority="16109">
      <formula>$G165="SQUAT"</formula>
    </cfRule>
    <cfRule type="expression" dxfId="16111" priority="16110">
      <formula>$G165="BENCH"</formula>
    </cfRule>
    <cfRule type="expression" dxfId="16110" priority="16111">
      <formula>$G165="DEADLIFT"</formula>
    </cfRule>
    <cfRule type="expression" dxfId="16109" priority="16112">
      <formula>AND($G165="ACC",ISBLANK($F165))</formula>
    </cfRule>
    <cfRule type="expression" dxfId="16108" priority="16113">
      <formula>$G165="ACC"</formula>
    </cfRule>
  </conditionalFormatting>
  <conditionalFormatting sqref="AG186">
    <cfRule type="expression" dxfId="16107" priority="16106">
      <formula>AND($G186="SQUAT",ISBLANK($F186))</formula>
    </cfRule>
    <cfRule type="expression" dxfId="16106" priority="16107">
      <formula>AND($G186="BENCH",ISBLANK($F186))</formula>
    </cfRule>
    <cfRule type="expression" dxfId="16105" priority="16108">
      <formula>AND($G186="DEADLIFT",ISBLANK($F186))</formula>
    </cfRule>
  </conditionalFormatting>
  <conditionalFormatting sqref="AG186:AI186">
    <cfRule type="expression" dxfId="16104" priority="16101">
      <formula>$G186="SQUAT"</formula>
    </cfRule>
    <cfRule type="expression" dxfId="16103" priority="16102">
      <formula>$G186="BENCH"</formula>
    </cfRule>
    <cfRule type="expression" dxfId="16102" priority="16103">
      <formula>$G186="DEADLIFT"</formula>
    </cfRule>
    <cfRule type="expression" dxfId="16101" priority="16104">
      <formula>AND($G186="ACC",ISBLANK($F186))</formula>
    </cfRule>
    <cfRule type="expression" dxfId="16100" priority="16105">
      <formula>$G186="ACC"</formula>
    </cfRule>
  </conditionalFormatting>
  <conditionalFormatting sqref="AG168:AG171">
    <cfRule type="expression" dxfId="16099" priority="16098">
      <formula>AND($G168="SQUAT",ISBLANK($F168))</formula>
    </cfRule>
    <cfRule type="expression" dxfId="16098" priority="16099">
      <formula>AND($G168="BENCH",ISBLANK($F168))</formula>
    </cfRule>
    <cfRule type="expression" dxfId="16097" priority="16100">
      <formula>AND($G168="DEADLIFT",ISBLANK($F168))</formula>
    </cfRule>
  </conditionalFormatting>
  <conditionalFormatting sqref="AG168:AI171">
    <cfRule type="expression" dxfId="16096" priority="16093">
      <formula>$G168="SQUAT"</formula>
    </cfRule>
    <cfRule type="expression" dxfId="16095" priority="16094">
      <formula>$G168="BENCH"</formula>
    </cfRule>
    <cfRule type="expression" dxfId="16094" priority="16095">
      <formula>$G168="DEADLIFT"</formula>
    </cfRule>
    <cfRule type="expression" dxfId="16093" priority="16096">
      <formula>AND($G168="ACC",ISBLANK($F168))</formula>
    </cfRule>
    <cfRule type="expression" dxfId="16092" priority="16097">
      <formula>$G168="ACC"</formula>
    </cfRule>
  </conditionalFormatting>
  <conditionalFormatting sqref="AG167">
    <cfRule type="expression" dxfId="16091" priority="16090">
      <formula>AND($G167="SQUAT",ISBLANK($F167))</formula>
    </cfRule>
    <cfRule type="expression" dxfId="16090" priority="16091">
      <formula>AND($G167="BENCH",ISBLANK($F167))</formula>
    </cfRule>
    <cfRule type="expression" dxfId="16089" priority="16092">
      <formula>AND($G167="DEADLIFT",ISBLANK($F167))</formula>
    </cfRule>
  </conditionalFormatting>
  <conditionalFormatting sqref="AG167">
    <cfRule type="expression" dxfId="16088" priority="16085">
      <formula>$G167="SQUAT"</formula>
    </cfRule>
    <cfRule type="expression" dxfId="16087" priority="16086">
      <formula>$G167="BENCH"</formula>
    </cfRule>
    <cfRule type="expression" dxfId="16086" priority="16087">
      <formula>$G167="DEADLIFT"</formula>
    </cfRule>
    <cfRule type="expression" dxfId="16085" priority="16088">
      <formula>AND($G167="ACC",ISBLANK($F167))</formula>
    </cfRule>
    <cfRule type="expression" dxfId="16084" priority="16089">
      <formula>$G167="ACC"</formula>
    </cfRule>
  </conditionalFormatting>
  <conditionalFormatting sqref="AH167:AI167">
    <cfRule type="expression" dxfId="16083" priority="16080">
      <formula>$G167="SQUAT"</formula>
    </cfRule>
    <cfRule type="expression" dxfId="16082" priority="16081">
      <formula>$G167="BENCH"</formula>
    </cfRule>
    <cfRule type="expression" dxfId="16081" priority="16082">
      <formula>$G167="DEADLIFT"</formula>
    </cfRule>
    <cfRule type="expression" dxfId="16080" priority="16083">
      <formula>AND($G167="ACC",ISBLANK($F167))</formula>
    </cfRule>
    <cfRule type="expression" dxfId="16079" priority="16084">
      <formula>$G167="ACC"</formula>
    </cfRule>
  </conditionalFormatting>
  <conditionalFormatting sqref="AG161:AG164">
    <cfRule type="expression" dxfId="16078" priority="16077">
      <formula>AND($G161="SQUAT",ISBLANK($F161))</formula>
    </cfRule>
    <cfRule type="expression" dxfId="16077" priority="16078">
      <formula>AND($G161="BENCH",ISBLANK($F161))</formula>
    </cfRule>
    <cfRule type="expression" dxfId="16076" priority="16079">
      <formula>AND($G161="DEADLIFT",ISBLANK($F161))</formula>
    </cfRule>
  </conditionalFormatting>
  <conditionalFormatting sqref="AG161:AI164">
    <cfRule type="expression" dxfId="16075" priority="16072">
      <formula>$G161="SQUAT"</formula>
    </cfRule>
    <cfRule type="expression" dxfId="16074" priority="16073">
      <formula>$G161="BENCH"</formula>
    </cfRule>
    <cfRule type="expression" dxfId="16073" priority="16074">
      <formula>$G161="DEADLIFT"</formula>
    </cfRule>
    <cfRule type="expression" dxfId="16072" priority="16075">
      <formula>AND($G161="ACC",ISBLANK($F161))</formula>
    </cfRule>
    <cfRule type="expression" dxfId="16071" priority="16076">
      <formula>$G161="ACC"</formula>
    </cfRule>
  </conditionalFormatting>
  <conditionalFormatting sqref="AG160">
    <cfRule type="expression" dxfId="16070" priority="16069">
      <formula>AND($G160="SQUAT",ISBLANK($F160))</formula>
    </cfRule>
    <cfRule type="expression" dxfId="16069" priority="16070">
      <formula>AND($G160="BENCH",ISBLANK($F160))</formula>
    </cfRule>
    <cfRule type="expression" dxfId="16068" priority="16071">
      <formula>AND($G160="DEADLIFT",ISBLANK($F160))</formula>
    </cfRule>
  </conditionalFormatting>
  <conditionalFormatting sqref="AG160">
    <cfRule type="expression" dxfId="16067" priority="16064">
      <formula>$G160="SQUAT"</formula>
    </cfRule>
    <cfRule type="expression" dxfId="16066" priority="16065">
      <formula>$G160="BENCH"</formula>
    </cfRule>
    <cfRule type="expression" dxfId="16065" priority="16066">
      <formula>$G160="DEADLIFT"</formula>
    </cfRule>
    <cfRule type="expression" dxfId="16064" priority="16067">
      <formula>AND($G160="ACC",ISBLANK($F160))</formula>
    </cfRule>
    <cfRule type="expression" dxfId="16063" priority="16068">
      <formula>$G160="ACC"</formula>
    </cfRule>
  </conditionalFormatting>
  <conditionalFormatting sqref="AH160:AI160">
    <cfRule type="expression" dxfId="16062" priority="16059">
      <formula>$G160="SQUAT"</formula>
    </cfRule>
    <cfRule type="expression" dxfId="16061" priority="16060">
      <formula>$G160="BENCH"</formula>
    </cfRule>
    <cfRule type="expression" dxfId="16060" priority="16061">
      <formula>$G160="DEADLIFT"</formula>
    </cfRule>
    <cfRule type="expression" dxfId="16059" priority="16062">
      <formula>AND($G160="ACC",ISBLANK($F160))</formula>
    </cfRule>
    <cfRule type="expression" dxfId="16058" priority="16063">
      <formula>$G160="ACC"</formula>
    </cfRule>
  </conditionalFormatting>
  <conditionalFormatting sqref="AG179">
    <cfRule type="expression" dxfId="16057" priority="16056">
      <formula>AND($G179="SQUAT",ISBLANK($F179))</formula>
    </cfRule>
    <cfRule type="expression" dxfId="16056" priority="16057">
      <formula>AND($G179="BENCH",ISBLANK($F179))</formula>
    </cfRule>
    <cfRule type="expression" dxfId="16055" priority="16058">
      <formula>AND($G179="DEADLIFT",ISBLANK($F179))</formula>
    </cfRule>
  </conditionalFormatting>
  <conditionalFormatting sqref="AG179:AI179">
    <cfRule type="expression" dxfId="16054" priority="16051">
      <formula>$G179="SQUAT"</formula>
    </cfRule>
    <cfRule type="expression" dxfId="16053" priority="16052">
      <formula>$G179="BENCH"</formula>
    </cfRule>
    <cfRule type="expression" dxfId="16052" priority="16053">
      <formula>$G179="DEADLIFT"</formula>
    </cfRule>
    <cfRule type="expression" dxfId="16051" priority="16054">
      <formula>AND($G179="ACC",ISBLANK($F179))</formula>
    </cfRule>
    <cfRule type="expression" dxfId="16050" priority="16055">
      <formula>$G179="ACC"</formula>
    </cfRule>
  </conditionalFormatting>
  <conditionalFormatting sqref="AG182:AG185">
    <cfRule type="expression" dxfId="16049" priority="16048">
      <formula>AND($G182="SQUAT",ISBLANK($F182))</formula>
    </cfRule>
    <cfRule type="expression" dxfId="16048" priority="16049">
      <formula>AND($G182="BENCH",ISBLANK($F182))</formula>
    </cfRule>
    <cfRule type="expression" dxfId="16047" priority="16050">
      <formula>AND($G182="DEADLIFT",ISBLANK($F182))</formula>
    </cfRule>
  </conditionalFormatting>
  <conditionalFormatting sqref="AG182:AI185">
    <cfRule type="expression" dxfId="16046" priority="16043">
      <formula>$G182="SQUAT"</formula>
    </cfRule>
    <cfRule type="expression" dxfId="16045" priority="16044">
      <formula>$G182="BENCH"</formula>
    </cfRule>
    <cfRule type="expression" dxfId="16044" priority="16045">
      <formula>$G182="DEADLIFT"</formula>
    </cfRule>
    <cfRule type="expression" dxfId="16043" priority="16046">
      <formula>AND($G182="ACC",ISBLANK($F182))</formula>
    </cfRule>
    <cfRule type="expression" dxfId="16042" priority="16047">
      <formula>$G182="ACC"</formula>
    </cfRule>
  </conditionalFormatting>
  <conditionalFormatting sqref="AG181">
    <cfRule type="expression" dxfId="16041" priority="16040">
      <formula>AND($G181="SQUAT",ISBLANK($F181))</formula>
    </cfRule>
    <cfRule type="expression" dxfId="16040" priority="16041">
      <formula>AND($G181="BENCH",ISBLANK($F181))</formula>
    </cfRule>
    <cfRule type="expression" dxfId="16039" priority="16042">
      <formula>AND($G181="DEADLIFT",ISBLANK($F181))</formula>
    </cfRule>
  </conditionalFormatting>
  <conditionalFormatting sqref="AG181">
    <cfRule type="expression" dxfId="16038" priority="16035">
      <formula>$G181="SQUAT"</formula>
    </cfRule>
    <cfRule type="expression" dxfId="16037" priority="16036">
      <formula>$G181="BENCH"</formula>
    </cfRule>
    <cfRule type="expression" dxfId="16036" priority="16037">
      <formula>$G181="DEADLIFT"</formula>
    </cfRule>
    <cfRule type="expression" dxfId="16035" priority="16038">
      <formula>AND($G181="ACC",ISBLANK($F181))</formula>
    </cfRule>
    <cfRule type="expression" dxfId="16034" priority="16039">
      <formula>$G181="ACC"</formula>
    </cfRule>
  </conditionalFormatting>
  <conditionalFormatting sqref="AH181:AI181">
    <cfRule type="expression" dxfId="16033" priority="16030">
      <formula>$G181="SQUAT"</formula>
    </cfRule>
    <cfRule type="expression" dxfId="16032" priority="16031">
      <formula>$G181="BENCH"</formula>
    </cfRule>
    <cfRule type="expression" dxfId="16031" priority="16032">
      <formula>$G181="DEADLIFT"</formula>
    </cfRule>
    <cfRule type="expression" dxfId="16030" priority="16033">
      <formula>AND($G181="ACC",ISBLANK($F181))</formula>
    </cfRule>
    <cfRule type="expression" dxfId="16029" priority="16034">
      <formula>$G181="ACC"</formula>
    </cfRule>
  </conditionalFormatting>
  <conditionalFormatting sqref="AG175:AG178">
    <cfRule type="expression" dxfId="16028" priority="16027">
      <formula>AND($G175="SQUAT",ISBLANK($F175))</formula>
    </cfRule>
    <cfRule type="expression" dxfId="16027" priority="16028">
      <formula>AND($G175="BENCH",ISBLANK($F175))</formula>
    </cfRule>
    <cfRule type="expression" dxfId="16026" priority="16029">
      <formula>AND($G175="DEADLIFT",ISBLANK($F175))</formula>
    </cfRule>
  </conditionalFormatting>
  <conditionalFormatting sqref="AG175:AI178">
    <cfRule type="expression" dxfId="16025" priority="16022">
      <formula>$G175="SQUAT"</formula>
    </cfRule>
    <cfRule type="expression" dxfId="16024" priority="16023">
      <formula>$G175="BENCH"</formula>
    </cfRule>
    <cfRule type="expression" dxfId="16023" priority="16024">
      <formula>$G175="DEADLIFT"</formula>
    </cfRule>
    <cfRule type="expression" dxfId="16022" priority="16025">
      <formula>AND($G175="ACC",ISBLANK($F175))</formula>
    </cfRule>
    <cfRule type="expression" dxfId="16021" priority="16026">
      <formula>$G175="ACC"</formula>
    </cfRule>
  </conditionalFormatting>
  <conditionalFormatting sqref="AG174">
    <cfRule type="expression" dxfId="16020" priority="16019">
      <formula>AND($G174="SQUAT",ISBLANK($F174))</formula>
    </cfRule>
    <cfRule type="expression" dxfId="16019" priority="16020">
      <formula>AND($G174="BENCH",ISBLANK($F174))</formula>
    </cfRule>
    <cfRule type="expression" dxfId="16018" priority="16021">
      <formula>AND($G174="DEADLIFT",ISBLANK($F174))</formula>
    </cfRule>
  </conditionalFormatting>
  <conditionalFormatting sqref="AG174">
    <cfRule type="expression" dxfId="16017" priority="16014">
      <formula>$G174="SQUAT"</formula>
    </cfRule>
    <cfRule type="expression" dxfId="16016" priority="16015">
      <formula>$G174="BENCH"</formula>
    </cfRule>
    <cfRule type="expression" dxfId="16015" priority="16016">
      <formula>$G174="DEADLIFT"</formula>
    </cfRule>
    <cfRule type="expression" dxfId="16014" priority="16017">
      <formula>AND($G174="ACC",ISBLANK($F174))</formula>
    </cfRule>
    <cfRule type="expression" dxfId="16013" priority="16018">
      <formula>$G174="ACC"</formula>
    </cfRule>
  </conditionalFormatting>
  <conditionalFormatting sqref="AH174:AI174">
    <cfRule type="expression" dxfId="16012" priority="16009">
      <formula>$G174="SQUAT"</formula>
    </cfRule>
    <cfRule type="expression" dxfId="16011" priority="16010">
      <formula>$G174="BENCH"</formula>
    </cfRule>
    <cfRule type="expression" dxfId="16010" priority="16011">
      <formula>$G174="DEADLIFT"</formula>
    </cfRule>
    <cfRule type="expression" dxfId="16009" priority="16012">
      <formula>AND($G174="ACC",ISBLANK($F174))</formula>
    </cfRule>
    <cfRule type="expression" dxfId="16008" priority="16013">
      <formula>$G174="ACC"</formula>
    </cfRule>
  </conditionalFormatting>
  <conditionalFormatting sqref="AG193">
    <cfRule type="expression" dxfId="16007" priority="16006">
      <formula>AND($G193="SQUAT",ISBLANK($F193))</formula>
    </cfRule>
    <cfRule type="expression" dxfId="16006" priority="16007">
      <formula>AND($G193="BENCH",ISBLANK($F193))</formula>
    </cfRule>
    <cfRule type="expression" dxfId="16005" priority="16008">
      <formula>AND($G193="DEADLIFT",ISBLANK($F193))</formula>
    </cfRule>
  </conditionalFormatting>
  <conditionalFormatting sqref="AG193:AI193">
    <cfRule type="expression" dxfId="16004" priority="16001">
      <formula>$G193="SQUAT"</formula>
    </cfRule>
    <cfRule type="expression" dxfId="16003" priority="16002">
      <formula>$G193="BENCH"</formula>
    </cfRule>
    <cfRule type="expression" dxfId="16002" priority="16003">
      <formula>$G193="DEADLIFT"</formula>
    </cfRule>
    <cfRule type="expression" dxfId="16001" priority="16004">
      <formula>AND($G193="ACC",ISBLANK($F193))</formula>
    </cfRule>
    <cfRule type="expression" dxfId="16000" priority="16005">
      <formula>$G193="ACC"</formula>
    </cfRule>
  </conditionalFormatting>
  <conditionalFormatting sqref="AG196:AG199">
    <cfRule type="expression" dxfId="15999" priority="15998">
      <formula>AND($G196="SQUAT",ISBLANK($F196))</formula>
    </cfRule>
    <cfRule type="expression" dxfId="15998" priority="15999">
      <formula>AND($G196="BENCH",ISBLANK($F196))</formula>
    </cfRule>
    <cfRule type="expression" dxfId="15997" priority="16000">
      <formula>AND($G196="DEADLIFT",ISBLANK($F196))</formula>
    </cfRule>
  </conditionalFormatting>
  <conditionalFormatting sqref="AG196:AI199">
    <cfRule type="expression" dxfId="15996" priority="15993">
      <formula>$G196="SQUAT"</formula>
    </cfRule>
    <cfRule type="expression" dxfId="15995" priority="15994">
      <formula>$G196="BENCH"</formula>
    </cfRule>
    <cfRule type="expression" dxfId="15994" priority="15995">
      <formula>$G196="DEADLIFT"</formula>
    </cfRule>
    <cfRule type="expression" dxfId="15993" priority="15996">
      <formula>AND($G196="ACC",ISBLANK($F196))</formula>
    </cfRule>
    <cfRule type="expression" dxfId="15992" priority="15997">
      <formula>$G196="ACC"</formula>
    </cfRule>
  </conditionalFormatting>
  <conditionalFormatting sqref="AG195">
    <cfRule type="expression" dxfId="15991" priority="15990">
      <formula>AND($G195="SQUAT",ISBLANK($F195))</formula>
    </cfRule>
    <cfRule type="expression" dxfId="15990" priority="15991">
      <formula>AND($G195="BENCH",ISBLANK($F195))</formula>
    </cfRule>
    <cfRule type="expression" dxfId="15989" priority="15992">
      <formula>AND($G195="DEADLIFT",ISBLANK($F195))</formula>
    </cfRule>
  </conditionalFormatting>
  <conditionalFormatting sqref="AG195">
    <cfRule type="expression" dxfId="15988" priority="15985">
      <formula>$G195="SQUAT"</formula>
    </cfRule>
    <cfRule type="expression" dxfId="15987" priority="15986">
      <formula>$G195="BENCH"</formula>
    </cfRule>
    <cfRule type="expression" dxfId="15986" priority="15987">
      <formula>$G195="DEADLIFT"</formula>
    </cfRule>
    <cfRule type="expression" dxfId="15985" priority="15988">
      <formula>AND($G195="ACC",ISBLANK($F195))</formula>
    </cfRule>
    <cfRule type="expression" dxfId="15984" priority="15989">
      <formula>$G195="ACC"</formula>
    </cfRule>
  </conditionalFormatting>
  <conditionalFormatting sqref="AH195:AI195">
    <cfRule type="expression" dxfId="15983" priority="15980">
      <formula>$G195="SQUAT"</formula>
    </cfRule>
    <cfRule type="expression" dxfId="15982" priority="15981">
      <formula>$G195="BENCH"</formula>
    </cfRule>
    <cfRule type="expression" dxfId="15981" priority="15982">
      <formula>$G195="DEADLIFT"</formula>
    </cfRule>
    <cfRule type="expression" dxfId="15980" priority="15983">
      <formula>AND($G195="ACC",ISBLANK($F195))</formula>
    </cfRule>
    <cfRule type="expression" dxfId="15979" priority="15984">
      <formula>$G195="ACC"</formula>
    </cfRule>
  </conditionalFormatting>
  <conditionalFormatting sqref="AG189:AG192">
    <cfRule type="expression" dxfId="15978" priority="15977">
      <formula>AND($G189="SQUAT",ISBLANK($F189))</formula>
    </cfRule>
    <cfRule type="expression" dxfId="15977" priority="15978">
      <formula>AND($G189="BENCH",ISBLANK($F189))</formula>
    </cfRule>
    <cfRule type="expression" dxfId="15976" priority="15979">
      <formula>AND($G189="DEADLIFT",ISBLANK($F189))</formula>
    </cfRule>
  </conditionalFormatting>
  <conditionalFormatting sqref="AG189:AI192">
    <cfRule type="expression" dxfId="15975" priority="15972">
      <formula>$G189="SQUAT"</formula>
    </cfRule>
    <cfRule type="expression" dxfId="15974" priority="15973">
      <formula>$G189="BENCH"</formula>
    </cfRule>
    <cfRule type="expression" dxfId="15973" priority="15974">
      <formula>$G189="DEADLIFT"</formula>
    </cfRule>
    <cfRule type="expression" dxfId="15972" priority="15975">
      <formula>AND($G189="ACC",ISBLANK($F189))</formula>
    </cfRule>
    <cfRule type="expression" dxfId="15971" priority="15976">
      <formula>$G189="ACC"</formula>
    </cfRule>
  </conditionalFormatting>
  <conditionalFormatting sqref="AG188">
    <cfRule type="expression" dxfId="15970" priority="15969">
      <formula>AND($G188="SQUAT",ISBLANK($F188))</formula>
    </cfRule>
    <cfRule type="expression" dxfId="15969" priority="15970">
      <formula>AND($G188="BENCH",ISBLANK($F188))</formula>
    </cfRule>
    <cfRule type="expression" dxfId="15968" priority="15971">
      <formula>AND($G188="DEADLIFT",ISBLANK($F188))</formula>
    </cfRule>
  </conditionalFormatting>
  <conditionalFormatting sqref="AG188">
    <cfRule type="expression" dxfId="15967" priority="15964">
      <formula>$G188="SQUAT"</formula>
    </cfRule>
    <cfRule type="expression" dxfId="15966" priority="15965">
      <formula>$G188="BENCH"</formula>
    </cfRule>
    <cfRule type="expression" dxfId="15965" priority="15966">
      <formula>$G188="DEADLIFT"</formula>
    </cfRule>
    <cfRule type="expression" dxfId="15964" priority="15967">
      <formula>AND($G188="ACC",ISBLANK($F188))</formula>
    </cfRule>
    <cfRule type="expression" dxfId="15963" priority="15968">
      <formula>$G188="ACC"</formula>
    </cfRule>
  </conditionalFormatting>
  <conditionalFormatting sqref="AH188:AI188">
    <cfRule type="expression" dxfId="15962" priority="15959">
      <formula>$G188="SQUAT"</formula>
    </cfRule>
    <cfRule type="expression" dxfId="15961" priority="15960">
      <formula>$G188="BENCH"</formula>
    </cfRule>
    <cfRule type="expression" dxfId="15960" priority="15961">
      <formula>$G188="DEADLIFT"</formula>
    </cfRule>
    <cfRule type="expression" dxfId="15959" priority="15962">
      <formula>AND($G188="ACC",ISBLANK($F188))</formula>
    </cfRule>
    <cfRule type="expression" dxfId="15958" priority="15963">
      <formula>$G188="ACC"</formula>
    </cfRule>
  </conditionalFormatting>
  <conditionalFormatting sqref="AG214 AG221">
    <cfRule type="expression" dxfId="15957" priority="15956">
      <formula>AND($G214="SQUAT",ISBLANK($F214))</formula>
    </cfRule>
    <cfRule type="expression" dxfId="15956" priority="15957">
      <formula>AND($G214="BENCH",ISBLANK($F214))</formula>
    </cfRule>
    <cfRule type="expression" dxfId="15955" priority="15958">
      <formula>AND($G214="DEADLIFT",ISBLANK($F214))</formula>
    </cfRule>
  </conditionalFormatting>
  <conditionalFormatting sqref="AG221:AI221 AG214:AI214">
    <cfRule type="expression" dxfId="15954" priority="15951">
      <formula>$G214="SQUAT"</formula>
    </cfRule>
    <cfRule type="expression" dxfId="15953" priority="15952">
      <formula>$G214="BENCH"</formula>
    </cfRule>
    <cfRule type="expression" dxfId="15952" priority="15953">
      <formula>$G214="DEADLIFT"</formula>
    </cfRule>
    <cfRule type="expression" dxfId="15951" priority="15954">
      <formula>AND($G214="ACC",ISBLANK($F214))</formula>
    </cfRule>
    <cfRule type="expression" dxfId="15950" priority="15955">
      <formula>$G214="ACC"</formula>
    </cfRule>
  </conditionalFormatting>
  <conditionalFormatting sqref="AG235">
    <cfRule type="expression" dxfId="15949" priority="15948">
      <formula>AND($G235="SQUAT",ISBLANK($F235))</formula>
    </cfRule>
    <cfRule type="expression" dxfId="15948" priority="15949">
      <formula>AND($G235="BENCH",ISBLANK($F235))</formula>
    </cfRule>
    <cfRule type="expression" dxfId="15947" priority="15950">
      <formula>AND($G235="DEADLIFT",ISBLANK($F235))</formula>
    </cfRule>
  </conditionalFormatting>
  <conditionalFormatting sqref="AG235:AI235">
    <cfRule type="expression" dxfId="15946" priority="15943">
      <formula>$G235="SQUAT"</formula>
    </cfRule>
    <cfRule type="expression" dxfId="15945" priority="15944">
      <formula>$G235="BENCH"</formula>
    </cfRule>
    <cfRule type="expression" dxfId="15944" priority="15945">
      <formula>$G235="DEADLIFT"</formula>
    </cfRule>
    <cfRule type="expression" dxfId="15943" priority="15946">
      <formula>AND($G235="ACC",ISBLANK($F235))</formula>
    </cfRule>
    <cfRule type="expression" dxfId="15942" priority="15947">
      <formula>$G235="ACC"</formula>
    </cfRule>
  </conditionalFormatting>
  <conditionalFormatting sqref="AG217:AG220">
    <cfRule type="expression" dxfId="15941" priority="15940">
      <formula>AND($G217="SQUAT",ISBLANK($F217))</formula>
    </cfRule>
    <cfRule type="expression" dxfId="15940" priority="15941">
      <formula>AND($G217="BENCH",ISBLANK($F217))</formula>
    </cfRule>
    <cfRule type="expression" dxfId="15939" priority="15942">
      <formula>AND($G217="DEADLIFT",ISBLANK($F217))</formula>
    </cfRule>
  </conditionalFormatting>
  <conditionalFormatting sqref="AG217:AI220">
    <cfRule type="expression" dxfId="15938" priority="15935">
      <formula>$G217="SQUAT"</formula>
    </cfRule>
    <cfRule type="expression" dxfId="15937" priority="15936">
      <formula>$G217="BENCH"</formula>
    </cfRule>
    <cfRule type="expression" dxfId="15936" priority="15937">
      <formula>$G217="DEADLIFT"</formula>
    </cfRule>
    <cfRule type="expression" dxfId="15935" priority="15938">
      <formula>AND($G217="ACC",ISBLANK($F217))</formula>
    </cfRule>
    <cfRule type="expression" dxfId="15934" priority="15939">
      <formula>$G217="ACC"</formula>
    </cfRule>
  </conditionalFormatting>
  <conditionalFormatting sqref="AG216">
    <cfRule type="expression" dxfId="15933" priority="15932">
      <formula>AND($G216="SQUAT",ISBLANK($F216))</formula>
    </cfRule>
    <cfRule type="expression" dxfId="15932" priority="15933">
      <formula>AND($G216="BENCH",ISBLANK($F216))</formula>
    </cfRule>
    <cfRule type="expression" dxfId="15931" priority="15934">
      <formula>AND($G216="DEADLIFT",ISBLANK($F216))</formula>
    </cfRule>
  </conditionalFormatting>
  <conditionalFormatting sqref="AG216">
    <cfRule type="expression" dxfId="15930" priority="15927">
      <formula>$G216="SQUAT"</formula>
    </cfRule>
    <cfRule type="expression" dxfId="15929" priority="15928">
      <formula>$G216="BENCH"</formula>
    </cfRule>
    <cfRule type="expression" dxfId="15928" priority="15929">
      <formula>$G216="DEADLIFT"</formula>
    </cfRule>
    <cfRule type="expression" dxfId="15927" priority="15930">
      <formula>AND($G216="ACC",ISBLANK($F216))</formula>
    </cfRule>
    <cfRule type="expression" dxfId="15926" priority="15931">
      <formula>$G216="ACC"</formula>
    </cfRule>
  </conditionalFormatting>
  <conditionalFormatting sqref="AH216:AI216">
    <cfRule type="expression" dxfId="15925" priority="15922">
      <formula>$G216="SQUAT"</formula>
    </cfRule>
    <cfRule type="expression" dxfId="15924" priority="15923">
      <formula>$G216="BENCH"</formula>
    </cfRule>
    <cfRule type="expression" dxfId="15923" priority="15924">
      <formula>$G216="DEADLIFT"</formula>
    </cfRule>
    <cfRule type="expression" dxfId="15922" priority="15925">
      <formula>AND($G216="ACC",ISBLANK($F216))</formula>
    </cfRule>
    <cfRule type="expression" dxfId="15921" priority="15926">
      <formula>$G216="ACC"</formula>
    </cfRule>
  </conditionalFormatting>
  <conditionalFormatting sqref="AG210:AG213">
    <cfRule type="expression" dxfId="15920" priority="15919">
      <formula>AND($G210="SQUAT",ISBLANK($F210))</formula>
    </cfRule>
    <cfRule type="expression" dxfId="15919" priority="15920">
      <formula>AND($G210="BENCH",ISBLANK($F210))</formula>
    </cfRule>
    <cfRule type="expression" dxfId="15918" priority="15921">
      <formula>AND($G210="DEADLIFT",ISBLANK($F210))</formula>
    </cfRule>
  </conditionalFormatting>
  <conditionalFormatting sqref="AG210:AI213">
    <cfRule type="expression" dxfId="15917" priority="15914">
      <formula>$G210="SQUAT"</formula>
    </cfRule>
    <cfRule type="expression" dxfId="15916" priority="15915">
      <formula>$G210="BENCH"</formula>
    </cfRule>
    <cfRule type="expression" dxfId="15915" priority="15916">
      <formula>$G210="DEADLIFT"</formula>
    </cfRule>
    <cfRule type="expression" dxfId="15914" priority="15917">
      <formula>AND($G210="ACC",ISBLANK($F210))</formula>
    </cfRule>
    <cfRule type="expression" dxfId="15913" priority="15918">
      <formula>$G210="ACC"</formula>
    </cfRule>
  </conditionalFormatting>
  <conditionalFormatting sqref="AG209">
    <cfRule type="expression" dxfId="15912" priority="15911">
      <formula>AND($G209="SQUAT",ISBLANK($F209))</formula>
    </cfRule>
    <cfRule type="expression" dxfId="15911" priority="15912">
      <formula>AND($G209="BENCH",ISBLANK($F209))</formula>
    </cfRule>
    <cfRule type="expression" dxfId="15910" priority="15913">
      <formula>AND($G209="DEADLIFT",ISBLANK($F209))</formula>
    </cfRule>
  </conditionalFormatting>
  <conditionalFormatting sqref="AG209">
    <cfRule type="expression" dxfId="15909" priority="15906">
      <formula>$G209="SQUAT"</formula>
    </cfRule>
    <cfRule type="expression" dxfId="15908" priority="15907">
      <formula>$G209="BENCH"</formula>
    </cfRule>
    <cfRule type="expression" dxfId="15907" priority="15908">
      <formula>$G209="DEADLIFT"</formula>
    </cfRule>
    <cfRule type="expression" dxfId="15906" priority="15909">
      <formula>AND($G209="ACC",ISBLANK($F209))</formula>
    </cfRule>
    <cfRule type="expression" dxfId="15905" priority="15910">
      <formula>$G209="ACC"</formula>
    </cfRule>
  </conditionalFormatting>
  <conditionalFormatting sqref="AH209:AI209">
    <cfRule type="expression" dxfId="15904" priority="15901">
      <formula>$G209="SQUAT"</formula>
    </cfRule>
    <cfRule type="expression" dxfId="15903" priority="15902">
      <formula>$G209="BENCH"</formula>
    </cfRule>
    <cfRule type="expression" dxfId="15902" priority="15903">
      <formula>$G209="DEADLIFT"</formula>
    </cfRule>
    <cfRule type="expression" dxfId="15901" priority="15904">
      <formula>AND($G209="ACC",ISBLANK($F209))</formula>
    </cfRule>
    <cfRule type="expression" dxfId="15900" priority="15905">
      <formula>$G209="ACC"</formula>
    </cfRule>
  </conditionalFormatting>
  <conditionalFormatting sqref="AG228">
    <cfRule type="expression" dxfId="15899" priority="15898">
      <formula>AND($G228="SQUAT",ISBLANK($F228))</formula>
    </cfRule>
    <cfRule type="expression" dxfId="15898" priority="15899">
      <formula>AND($G228="BENCH",ISBLANK($F228))</formula>
    </cfRule>
    <cfRule type="expression" dxfId="15897" priority="15900">
      <formula>AND($G228="DEADLIFT",ISBLANK($F228))</formula>
    </cfRule>
  </conditionalFormatting>
  <conditionalFormatting sqref="AG228:AI228">
    <cfRule type="expression" dxfId="15896" priority="15893">
      <formula>$G228="SQUAT"</formula>
    </cfRule>
    <cfRule type="expression" dxfId="15895" priority="15894">
      <formula>$G228="BENCH"</formula>
    </cfRule>
    <cfRule type="expression" dxfId="15894" priority="15895">
      <formula>$G228="DEADLIFT"</formula>
    </cfRule>
    <cfRule type="expression" dxfId="15893" priority="15896">
      <formula>AND($G228="ACC",ISBLANK($F228))</formula>
    </cfRule>
    <cfRule type="expression" dxfId="15892" priority="15897">
      <formula>$G228="ACC"</formula>
    </cfRule>
  </conditionalFormatting>
  <conditionalFormatting sqref="AG231:AG234">
    <cfRule type="expression" dxfId="15891" priority="15890">
      <formula>AND($G231="SQUAT",ISBLANK($F231))</formula>
    </cfRule>
    <cfRule type="expression" dxfId="15890" priority="15891">
      <formula>AND($G231="BENCH",ISBLANK($F231))</formula>
    </cfRule>
    <cfRule type="expression" dxfId="15889" priority="15892">
      <formula>AND($G231="DEADLIFT",ISBLANK($F231))</formula>
    </cfRule>
  </conditionalFormatting>
  <conditionalFormatting sqref="AG231:AI234">
    <cfRule type="expression" dxfId="15888" priority="15885">
      <formula>$G231="SQUAT"</formula>
    </cfRule>
    <cfRule type="expression" dxfId="15887" priority="15886">
      <formula>$G231="BENCH"</formula>
    </cfRule>
    <cfRule type="expression" dxfId="15886" priority="15887">
      <formula>$G231="DEADLIFT"</formula>
    </cfRule>
    <cfRule type="expression" dxfId="15885" priority="15888">
      <formula>AND($G231="ACC",ISBLANK($F231))</formula>
    </cfRule>
    <cfRule type="expression" dxfId="15884" priority="15889">
      <formula>$G231="ACC"</formula>
    </cfRule>
  </conditionalFormatting>
  <conditionalFormatting sqref="AG230">
    <cfRule type="expression" dxfId="15883" priority="15882">
      <formula>AND($G230="SQUAT",ISBLANK($F230))</formula>
    </cfRule>
    <cfRule type="expression" dxfId="15882" priority="15883">
      <formula>AND($G230="BENCH",ISBLANK($F230))</formula>
    </cfRule>
    <cfRule type="expression" dxfId="15881" priority="15884">
      <formula>AND($G230="DEADLIFT",ISBLANK($F230))</formula>
    </cfRule>
  </conditionalFormatting>
  <conditionalFormatting sqref="AG230">
    <cfRule type="expression" dxfId="15880" priority="15877">
      <formula>$G230="SQUAT"</formula>
    </cfRule>
    <cfRule type="expression" dxfId="15879" priority="15878">
      <formula>$G230="BENCH"</formula>
    </cfRule>
    <cfRule type="expression" dxfId="15878" priority="15879">
      <formula>$G230="DEADLIFT"</formula>
    </cfRule>
    <cfRule type="expression" dxfId="15877" priority="15880">
      <formula>AND($G230="ACC",ISBLANK($F230))</formula>
    </cfRule>
    <cfRule type="expression" dxfId="15876" priority="15881">
      <formula>$G230="ACC"</formula>
    </cfRule>
  </conditionalFormatting>
  <conditionalFormatting sqref="AH230:AI230">
    <cfRule type="expression" dxfId="15875" priority="15872">
      <formula>$G230="SQUAT"</formula>
    </cfRule>
    <cfRule type="expression" dxfId="15874" priority="15873">
      <formula>$G230="BENCH"</formula>
    </cfRule>
    <cfRule type="expression" dxfId="15873" priority="15874">
      <formula>$G230="DEADLIFT"</formula>
    </cfRule>
    <cfRule type="expression" dxfId="15872" priority="15875">
      <formula>AND($G230="ACC",ISBLANK($F230))</formula>
    </cfRule>
    <cfRule type="expression" dxfId="15871" priority="15876">
      <formula>$G230="ACC"</formula>
    </cfRule>
  </conditionalFormatting>
  <conditionalFormatting sqref="AG224:AG227">
    <cfRule type="expression" dxfId="15870" priority="15869">
      <formula>AND($G224="SQUAT",ISBLANK($F224))</formula>
    </cfRule>
    <cfRule type="expression" dxfId="15869" priority="15870">
      <formula>AND($G224="BENCH",ISBLANK($F224))</formula>
    </cfRule>
    <cfRule type="expression" dxfId="15868" priority="15871">
      <formula>AND($G224="DEADLIFT",ISBLANK($F224))</formula>
    </cfRule>
  </conditionalFormatting>
  <conditionalFormatting sqref="AG224:AI227">
    <cfRule type="expression" dxfId="15867" priority="15864">
      <formula>$G224="SQUAT"</formula>
    </cfRule>
    <cfRule type="expression" dxfId="15866" priority="15865">
      <formula>$G224="BENCH"</formula>
    </cfRule>
    <cfRule type="expression" dxfId="15865" priority="15866">
      <formula>$G224="DEADLIFT"</formula>
    </cfRule>
    <cfRule type="expression" dxfId="15864" priority="15867">
      <formula>AND($G224="ACC",ISBLANK($F224))</formula>
    </cfRule>
    <cfRule type="expression" dxfId="15863" priority="15868">
      <formula>$G224="ACC"</formula>
    </cfRule>
  </conditionalFormatting>
  <conditionalFormatting sqref="AG223">
    <cfRule type="expression" dxfId="15862" priority="15861">
      <formula>AND($G223="SQUAT",ISBLANK($F223))</formula>
    </cfRule>
    <cfRule type="expression" dxfId="15861" priority="15862">
      <formula>AND($G223="BENCH",ISBLANK($F223))</formula>
    </cfRule>
    <cfRule type="expression" dxfId="15860" priority="15863">
      <formula>AND($G223="DEADLIFT",ISBLANK($F223))</formula>
    </cfRule>
  </conditionalFormatting>
  <conditionalFormatting sqref="AG223">
    <cfRule type="expression" dxfId="15859" priority="15856">
      <formula>$G223="SQUAT"</formula>
    </cfRule>
    <cfRule type="expression" dxfId="15858" priority="15857">
      <formula>$G223="BENCH"</formula>
    </cfRule>
    <cfRule type="expression" dxfId="15857" priority="15858">
      <formula>$G223="DEADLIFT"</formula>
    </cfRule>
    <cfRule type="expression" dxfId="15856" priority="15859">
      <formula>AND($G223="ACC",ISBLANK($F223))</formula>
    </cfRule>
    <cfRule type="expression" dxfId="15855" priority="15860">
      <formula>$G223="ACC"</formula>
    </cfRule>
  </conditionalFormatting>
  <conditionalFormatting sqref="AH223:AI223">
    <cfRule type="expression" dxfId="15854" priority="15851">
      <formula>$G223="SQUAT"</formula>
    </cfRule>
    <cfRule type="expression" dxfId="15853" priority="15852">
      <formula>$G223="BENCH"</formula>
    </cfRule>
    <cfRule type="expression" dxfId="15852" priority="15853">
      <formula>$G223="DEADLIFT"</formula>
    </cfRule>
    <cfRule type="expression" dxfId="15851" priority="15854">
      <formula>AND($G223="ACC",ISBLANK($F223))</formula>
    </cfRule>
    <cfRule type="expression" dxfId="15850" priority="15855">
      <formula>$G223="ACC"</formula>
    </cfRule>
  </conditionalFormatting>
  <conditionalFormatting sqref="AG242">
    <cfRule type="expression" dxfId="15849" priority="15848">
      <formula>AND($G242="SQUAT",ISBLANK($F242))</formula>
    </cfRule>
    <cfRule type="expression" dxfId="15848" priority="15849">
      <formula>AND($G242="BENCH",ISBLANK($F242))</formula>
    </cfRule>
    <cfRule type="expression" dxfId="15847" priority="15850">
      <formula>AND($G242="DEADLIFT",ISBLANK($F242))</formula>
    </cfRule>
  </conditionalFormatting>
  <conditionalFormatting sqref="AG242:AI242">
    <cfRule type="expression" dxfId="15846" priority="15843">
      <formula>$G242="SQUAT"</formula>
    </cfRule>
    <cfRule type="expression" dxfId="15845" priority="15844">
      <formula>$G242="BENCH"</formula>
    </cfRule>
    <cfRule type="expression" dxfId="15844" priority="15845">
      <formula>$G242="DEADLIFT"</formula>
    </cfRule>
    <cfRule type="expression" dxfId="15843" priority="15846">
      <formula>AND($G242="ACC",ISBLANK($F242))</formula>
    </cfRule>
    <cfRule type="expression" dxfId="15842" priority="15847">
      <formula>$G242="ACC"</formula>
    </cfRule>
  </conditionalFormatting>
  <conditionalFormatting sqref="AG245:AG248">
    <cfRule type="expression" dxfId="15841" priority="15840">
      <formula>AND($G245="SQUAT",ISBLANK($F245))</formula>
    </cfRule>
    <cfRule type="expression" dxfId="15840" priority="15841">
      <formula>AND($G245="BENCH",ISBLANK($F245))</formula>
    </cfRule>
    <cfRule type="expression" dxfId="15839" priority="15842">
      <formula>AND($G245="DEADLIFT",ISBLANK($F245))</formula>
    </cfRule>
  </conditionalFormatting>
  <conditionalFormatting sqref="AG245:AI248">
    <cfRule type="expression" dxfId="15838" priority="15835">
      <formula>$G245="SQUAT"</formula>
    </cfRule>
    <cfRule type="expression" dxfId="15837" priority="15836">
      <formula>$G245="BENCH"</formula>
    </cfRule>
    <cfRule type="expression" dxfId="15836" priority="15837">
      <formula>$G245="DEADLIFT"</formula>
    </cfRule>
    <cfRule type="expression" dxfId="15835" priority="15838">
      <formula>AND($G245="ACC",ISBLANK($F245))</formula>
    </cfRule>
    <cfRule type="expression" dxfId="15834" priority="15839">
      <formula>$G245="ACC"</formula>
    </cfRule>
  </conditionalFormatting>
  <conditionalFormatting sqref="AG244">
    <cfRule type="expression" dxfId="15833" priority="15832">
      <formula>AND($G244="SQUAT",ISBLANK($F244))</formula>
    </cfRule>
    <cfRule type="expression" dxfId="15832" priority="15833">
      <formula>AND($G244="BENCH",ISBLANK($F244))</formula>
    </cfRule>
    <cfRule type="expression" dxfId="15831" priority="15834">
      <formula>AND($G244="DEADLIFT",ISBLANK($F244))</formula>
    </cfRule>
  </conditionalFormatting>
  <conditionalFormatting sqref="AG244">
    <cfRule type="expression" dxfId="15830" priority="15827">
      <formula>$G244="SQUAT"</formula>
    </cfRule>
    <cfRule type="expression" dxfId="15829" priority="15828">
      <formula>$G244="BENCH"</formula>
    </cfRule>
    <cfRule type="expression" dxfId="15828" priority="15829">
      <formula>$G244="DEADLIFT"</formula>
    </cfRule>
    <cfRule type="expression" dxfId="15827" priority="15830">
      <formula>AND($G244="ACC",ISBLANK($F244))</formula>
    </cfRule>
    <cfRule type="expression" dxfId="15826" priority="15831">
      <formula>$G244="ACC"</formula>
    </cfRule>
  </conditionalFormatting>
  <conditionalFormatting sqref="AH244:AI244">
    <cfRule type="expression" dxfId="15825" priority="15822">
      <formula>$G244="SQUAT"</formula>
    </cfRule>
    <cfRule type="expression" dxfId="15824" priority="15823">
      <formula>$G244="BENCH"</formula>
    </cfRule>
    <cfRule type="expression" dxfId="15823" priority="15824">
      <formula>$G244="DEADLIFT"</formula>
    </cfRule>
    <cfRule type="expression" dxfId="15822" priority="15825">
      <formula>AND($G244="ACC",ISBLANK($F244))</formula>
    </cfRule>
    <cfRule type="expression" dxfId="15821" priority="15826">
      <formula>$G244="ACC"</formula>
    </cfRule>
  </conditionalFormatting>
  <conditionalFormatting sqref="AG238:AG241">
    <cfRule type="expression" dxfId="15820" priority="15819">
      <formula>AND($G238="SQUAT",ISBLANK($F238))</formula>
    </cfRule>
    <cfRule type="expression" dxfId="15819" priority="15820">
      <formula>AND($G238="BENCH",ISBLANK($F238))</formula>
    </cfRule>
    <cfRule type="expression" dxfId="15818" priority="15821">
      <formula>AND($G238="DEADLIFT",ISBLANK($F238))</formula>
    </cfRule>
  </conditionalFormatting>
  <conditionalFormatting sqref="AG238:AI241">
    <cfRule type="expression" dxfId="15817" priority="15814">
      <formula>$G238="SQUAT"</formula>
    </cfRule>
    <cfRule type="expression" dxfId="15816" priority="15815">
      <formula>$G238="BENCH"</formula>
    </cfRule>
    <cfRule type="expression" dxfId="15815" priority="15816">
      <formula>$G238="DEADLIFT"</formula>
    </cfRule>
    <cfRule type="expression" dxfId="15814" priority="15817">
      <formula>AND($G238="ACC",ISBLANK($F238))</formula>
    </cfRule>
    <cfRule type="expression" dxfId="15813" priority="15818">
      <formula>$G238="ACC"</formula>
    </cfRule>
  </conditionalFormatting>
  <conditionalFormatting sqref="AG237">
    <cfRule type="expression" dxfId="15812" priority="15811">
      <formula>AND($G237="SQUAT",ISBLANK($F237))</formula>
    </cfRule>
    <cfRule type="expression" dxfId="15811" priority="15812">
      <formula>AND($G237="BENCH",ISBLANK($F237))</formula>
    </cfRule>
    <cfRule type="expression" dxfId="15810" priority="15813">
      <formula>AND($G237="DEADLIFT",ISBLANK($F237))</formula>
    </cfRule>
  </conditionalFormatting>
  <conditionalFormatting sqref="AG237">
    <cfRule type="expression" dxfId="15809" priority="15806">
      <formula>$G237="SQUAT"</formula>
    </cfRule>
    <cfRule type="expression" dxfId="15808" priority="15807">
      <formula>$G237="BENCH"</formula>
    </cfRule>
    <cfRule type="expression" dxfId="15807" priority="15808">
      <formula>$G237="DEADLIFT"</formula>
    </cfRule>
    <cfRule type="expression" dxfId="15806" priority="15809">
      <formula>AND($G237="ACC",ISBLANK($F237))</formula>
    </cfRule>
    <cfRule type="expression" dxfId="15805" priority="15810">
      <formula>$G237="ACC"</formula>
    </cfRule>
  </conditionalFormatting>
  <conditionalFormatting sqref="AH237:AI237">
    <cfRule type="expression" dxfId="15804" priority="15801">
      <formula>$G237="SQUAT"</formula>
    </cfRule>
    <cfRule type="expression" dxfId="15803" priority="15802">
      <formula>$G237="BENCH"</formula>
    </cfRule>
    <cfRule type="expression" dxfId="15802" priority="15803">
      <formula>$G237="DEADLIFT"</formula>
    </cfRule>
    <cfRule type="expression" dxfId="15801" priority="15804">
      <formula>AND($G237="ACC",ISBLANK($F237))</formula>
    </cfRule>
    <cfRule type="expression" dxfId="15800" priority="15805">
      <formula>$G237="ACC"</formula>
    </cfRule>
  </conditionalFormatting>
  <conditionalFormatting sqref="AP18 AP25">
    <cfRule type="expression" dxfId="15799" priority="15798">
      <formula>AND($G18="SQUAT",ISBLANK($F18))</formula>
    </cfRule>
    <cfRule type="expression" dxfId="15798" priority="15799">
      <formula>AND($G18="BENCH",ISBLANK($F18))</formula>
    </cfRule>
    <cfRule type="expression" dxfId="15797" priority="15800">
      <formula>AND($G18="DEADLIFT",ISBLANK($F18))</formula>
    </cfRule>
  </conditionalFormatting>
  <conditionalFormatting sqref="AP25:AR25 AP18:AR18">
    <cfRule type="expression" dxfId="15796" priority="15793">
      <formula>$G18="SQUAT"</formula>
    </cfRule>
    <cfRule type="expression" dxfId="15795" priority="15794">
      <formula>$G18="BENCH"</formula>
    </cfRule>
    <cfRule type="expression" dxfId="15794" priority="15795">
      <formula>$G18="DEADLIFT"</formula>
    </cfRule>
    <cfRule type="expression" dxfId="15793" priority="15796">
      <formula>AND($G18="ACC",ISBLANK($F18))</formula>
    </cfRule>
    <cfRule type="expression" dxfId="15792" priority="15797">
      <formula>$G18="ACC"</formula>
    </cfRule>
  </conditionalFormatting>
  <conditionalFormatting sqref="AP39">
    <cfRule type="expression" dxfId="15791" priority="15790">
      <formula>AND($G39="SQUAT",ISBLANK($F39))</formula>
    </cfRule>
    <cfRule type="expression" dxfId="15790" priority="15791">
      <formula>AND($G39="BENCH",ISBLANK($F39))</formula>
    </cfRule>
    <cfRule type="expression" dxfId="15789" priority="15792">
      <formula>AND($G39="DEADLIFT",ISBLANK($F39))</formula>
    </cfRule>
  </conditionalFormatting>
  <conditionalFormatting sqref="AP39:AR39">
    <cfRule type="expression" dxfId="15788" priority="15785">
      <formula>$G39="SQUAT"</formula>
    </cfRule>
    <cfRule type="expression" dxfId="15787" priority="15786">
      <formula>$G39="BENCH"</formula>
    </cfRule>
    <cfRule type="expression" dxfId="15786" priority="15787">
      <formula>$G39="DEADLIFT"</formula>
    </cfRule>
    <cfRule type="expression" dxfId="15785" priority="15788">
      <formula>AND($G39="ACC",ISBLANK($F39))</formula>
    </cfRule>
    <cfRule type="expression" dxfId="15784" priority="15789">
      <formula>$G39="ACC"</formula>
    </cfRule>
  </conditionalFormatting>
  <conditionalFormatting sqref="AP21:AP24">
    <cfRule type="expression" dxfId="15783" priority="15782">
      <formula>AND($G21="SQUAT",ISBLANK($F21))</formula>
    </cfRule>
    <cfRule type="expression" dxfId="15782" priority="15783">
      <formula>AND($G21="BENCH",ISBLANK($F21))</formula>
    </cfRule>
    <cfRule type="expression" dxfId="15781" priority="15784">
      <formula>AND($G21="DEADLIFT",ISBLANK($F21))</formula>
    </cfRule>
  </conditionalFormatting>
  <conditionalFormatting sqref="AP21:AR24">
    <cfRule type="expression" dxfId="15780" priority="15777">
      <formula>$G21="SQUAT"</formula>
    </cfRule>
    <cfRule type="expression" dxfId="15779" priority="15778">
      <formula>$G21="BENCH"</formula>
    </cfRule>
    <cfRule type="expression" dxfId="15778" priority="15779">
      <formula>$G21="DEADLIFT"</formula>
    </cfRule>
    <cfRule type="expression" dxfId="15777" priority="15780">
      <formula>AND($G21="ACC",ISBLANK($F21))</formula>
    </cfRule>
    <cfRule type="expression" dxfId="15776" priority="15781">
      <formula>$G21="ACC"</formula>
    </cfRule>
  </conditionalFormatting>
  <conditionalFormatting sqref="AP20">
    <cfRule type="expression" dxfId="15775" priority="15774">
      <formula>AND($G20="SQUAT",ISBLANK($F20))</formula>
    </cfRule>
    <cfRule type="expression" dxfId="15774" priority="15775">
      <formula>AND($G20="BENCH",ISBLANK($F20))</formula>
    </cfRule>
    <cfRule type="expression" dxfId="15773" priority="15776">
      <formula>AND($G20="DEADLIFT",ISBLANK($F20))</formula>
    </cfRule>
  </conditionalFormatting>
  <conditionalFormatting sqref="AP20">
    <cfRule type="expression" dxfId="15772" priority="15769">
      <formula>$G20="SQUAT"</formula>
    </cfRule>
    <cfRule type="expression" dxfId="15771" priority="15770">
      <formula>$G20="BENCH"</formula>
    </cfRule>
    <cfRule type="expression" dxfId="15770" priority="15771">
      <formula>$G20="DEADLIFT"</formula>
    </cfRule>
    <cfRule type="expression" dxfId="15769" priority="15772">
      <formula>AND($G20="ACC",ISBLANK($F20))</formula>
    </cfRule>
    <cfRule type="expression" dxfId="15768" priority="15773">
      <formula>$G20="ACC"</formula>
    </cfRule>
  </conditionalFormatting>
  <conditionalFormatting sqref="AQ20:AR20">
    <cfRule type="expression" dxfId="15767" priority="15764">
      <formula>$G20="SQUAT"</formula>
    </cfRule>
    <cfRule type="expression" dxfId="15766" priority="15765">
      <formula>$G20="BENCH"</formula>
    </cfRule>
    <cfRule type="expression" dxfId="15765" priority="15766">
      <formula>$G20="DEADLIFT"</formula>
    </cfRule>
    <cfRule type="expression" dxfId="15764" priority="15767">
      <formula>AND($G20="ACC",ISBLANK($F20))</formula>
    </cfRule>
    <cfRule type="expression" dxfId="15763" priority="15768">
      <formula>$G20="ACC"</formula>
    </cfRule>
  </conditionalFormatting>
  <conditionalFormatting sqref="AP14:AP17">
    <cfRule type="expression" dxfId="15762" priority="15761">
      <formula>AND($G14="SQUAT",ISBLANK($F14))</formula>
    </cfRule>
    <cfRule type="expression" dxfId="15761" priority="15762">
      <formula>AND($G14="BENCH",ISBLANK($F14))</formula>
    </cfRule>
    <cfRule type="expression" dxfId="15760" priority="15763">
      <formula>AND($G14="DEADLIFT",ISBLANK($F14))</formula>
    </cfRule>
  </conditionalFormatting>
  <conditionalFormatting sqref="AP14:AR17">
    <cfRule type="expression" dxfId="15759" priority="15756">
      <formula>$G14="SQUAT"</formula>
    </cfRule>
    <cfRule type="expression" dxfId="15758" priority="15757">
      <formula>$G14="BENCH"</formula>
    </cfRule>
    <cfRule type="expression" dxfId="15757" priority="15758">
      <formula>$G14="DEADLIFT"</formula>
    </cfRule>
    <cfRule type="expression" dxfId="15756" priority="15759">
      <formula>AND($G14="ACC",ISBLANK($F14))</formula>
    </cfRule>
    <cfRule type="expression" dxfId="15755" priority="15760">
      <formula>$G14="ACC"</formula>
    </cfRule>
  </conditionalFormatting>
  <conditionalFormatting sqref="AP13">
    <cfRule type="expression" dxfId="15754" priority="15753">
      <formula>AND($G13="SQUAT",ISBLANK($F13))</formula>
    </cfRule>
    <cfRule type="expression" dxfId="15753" priority="15754">
      <formula>AND($G13="BENCH",ISBLANK($F13))</formula>
    </cfRule>
    <cfRule type="expression" dxfId="15752" priority="15755">
      <formula>AND($G13="DEADLIFT",ISBLANK($F13))</formula>
    </cfRule>
  </conditionalFormatting>
  <conditionalFormatting sqref="AP13">
    <cfRule type="expression" dxfId="15751" priority="15748">
      <formula>$G13="SQUAT"</formula>
    </cfRule>
    <cfRule type="expression" dxfId="15750" priority="15749">
      <formula>$G13="BENCH"</formula>
    </cfRule>
    <cfRule type="expression" dxfId="15749" priority="15750">
      <formula>$G13="DEADLIFT"</formula>
    </cfRule>
    <cfRule type="expression" dxfId="15748" priority="15751">
      <formula>AND($G13="ACC",ISBLANK($F13))</formula>
    </cfRule>
    <cfRule type="expression" dxfId="15747" priority="15752">
      <formula>$G13="ACC"</formula>
    </cfRule>
  </conditionalFormatting>
  <conditionalFormatting sqref="AQ13:AR13">
    <cfRule type="expression" dxfId="15746" priority="15743">
      <formula>$G13="SQUAT"</formula>
    </cfRule>
    <cfRule type="expression" dxfId="15745" priority="15744">
      <formula>$G13="BENCH"</formula>
    </cfRule>
    <cfRule type="expression" dxfId="15744" priority="15745">
      <formula>$G13="DEADLIFT"</formula>
    </cfRule>
    <cfRule type="expression" dxfId="15743" priority="15746">
      <formula>AND($G13="ACC",ISBLANK($F13))</formula>
    </cfRule>
    <cfRule type="expression" dxfId="15742" priority="15747">
      <formula>$G13="ACC"</formula>
    </cfRule>
  </conditionalFormatting>
  <conditionalFormatting sqref="AP32">
    <cfRule type="expression" dxfId="15741" priority="15740">
      <formula>AND($G32="SQUAT",ISBLANK($F32))</formula>
    </cfRule>
    <cfRule type="expression" dxfId="15740" priority="15741">
      <formula>AND($G32="BENCH",ISBLANK($F32))</formula>
    </cfRule>
    <cfRule type="expression" dxfId="15739" priority="15742">
      <formula>AND($G32="DEADLIFT",ISBLANK($F32))</formula>
    </cfRule>
  </conditionalFormatting>
  <conditionalFormatting sqref="AP32:AR32">
    <cfRule type="expression" dxfId="15738" priority="15735">
      <formula>$G32="SQUAT"</formula>
    </cfRule>
    <cfRule type="expression" dxfId="15737" priority="15736">
      <formula>$G32="BENCH"</formula>
    </cfRule>
    <cfRule type="expression" dxfId="15736" priority="15737">
      <formula>$G32="DEADLIFT"</formula>
    </cfRule>
    <cfRule type="expression" dxfId="15735" priority="15738">
      <formula>AND($G32="ACC",ISBLANK($F32))</formula>
    </cfRule>
    <cfRule type="expression" dxfId="15734" priority="15739">
      <formula>$G32="ACC"</formula>
    </cfRule>
  </conditionalFormatting>
  <conditionalFormatting sqref="AP35:AP38">
    <cfRule type="expression" dxfId="15733" priority="15732">
      <formula>AND($G35="SQUAT",ISBLANK($F35))</formula>
    </cfRule>
    <cfRule type="expression" dxfId="15732" priority="15733">
      <formula>AND($G35="BENCH",ISBLANK($F35))</formula>
    </cfRule>
    <cfRule type="expression" dxfId="15731" priority="15734">
      <formula>AND($G35="DEADLIFT",ISBLANK($F35))</formula>
    </cfRule>
  </conditionalFormatting>
  <conditionalFormatting sqref="AP35:AR38">
    <cfRule type="expression" dxfId="15730" priority="15727">
      <formula>$G35="SQUAT"</formula>
    </cfRule>
    <cfRule type="expression" dxfId="15729" priority="15728">
      <formula>$G35="BENCH"</formula>
    </cfRule>
    <cfRule type="expression" dxfId="15728" priority="15729">
      <formula>$G35="DEADLIFT"</formula>
    </cfRule>
    <cfRule type="expression" dxfId="15727" priority="15730">
      <formula>AND($G35="ACC",ISBLANK($F35))</formula>
    </cfRule>
    <cfRule type="expression" dxfId="15726" priority="15731">
      <formula>$G35="ACC"</formula>
    </cfRule>
  </conditionalFormatting>
  <conditionalFormatting sqref="AP34">
    <cfRule type="expression" dxfId="15725" priority="15724">
      <formula>AND($G34="SQUAT",ISBLANK($F34))</formula>
    </cfRule>
    <cfRule type="expression" dxfId="15724" priority="15725">
      <formula>AND($G34="BENCH",ISBLANK($F34))</formula>
    </cfRule>
    <cfRule type="expression" dxfId="15723" priority="15726">
      <formula>AND($G34="DEADLIFT",ISBLANK($F34))</formula>
    </cfRule>
  </conditionalFormatting>
  <conditionalFormatting sqref="AP34">
    <cfRule type="expression" dxfId="15722" priority="15719">
      <formula>$G34="SQUAT"</formula>
    </cfRule>
    <cfRule type="expression" dxfId="15721" priority="15720">
      <formula>$G34="BENCH"</formula>
    </cfRule>
    <cfRule type="expression" dxfId="15720" priority="15721">
      <formula>$G34="DEADLIFT"</formula>
    </cfRule>
    <cfRule type="expression" dxfId="15719" priority="15722">
      <formula>AND($G34="ACC",ISBLANK($F34))</formula>
    </cfRule>
    <cfRule type="expression" dxfId="15718" priority="15723">
      <formula>$G34="ACC"</formula>
    </cfRule>
  </conditionalFormatting>
  <conditionalFormatting sqref="AQ34:AR34">
    <cfRule type="expression" dxfId="15717" priority="15714">
      <formula>$G34="SQUAT"</formula>
    </cfRule>
    <cfRule type="expression" dxfId="15716" priority="15715">
      <formula>$G34="BENCH"</formula>
    </cfRule>
    <cfRule type="expression" dxfId="15715" priority="15716">
      <formula>$G34="DEADLIFT"</formula>
    </cfRule>
    <cfRule type="expression" dxfId="15714" priority="15717">
      <formula>AND($G34="ACC",ISBLANK($F34))</formula>
    </cfRule>
    <cfRule type="expression" dxfId="15713" priority="15718">
      <formula>$G34="ACC"</formula>
    </cfRule>
  </conditionalFormatting>
  <conditionalFormatting sqref="AP28:AP31">
    <cfRule type="expression" dxfId="15712" priority="15711">
      <formula>AND($G28="SQUAT",ISBLANK($F28))</formula>
    </cfRule>
    <cfRule type="expression" dxfId="15711" priority="15712">
      <formula>AND($G28="BENCH",ISBLANK($F28))</formula>
    </cfRule>
    <cfRule type="expression" dxfId="15710" priority="15713">
      <formula>AND($G28="DEADLIFT",ISBLANK($F28))</formula>
    </cfRule>
  </conditionalFormatting>
  <conditionalFormatting sqref="AP28:AR31">
    <cfRule type="expression" dxfId="15709" priority="15706">
      <formula>$G28="SQUAT"</formula>
    </cfRule>
    <cfRule type="expression" dxfId="15708" priority="15707">
      <formula>$G28="BENCH"</formula>
    </cfRule>
    <cfRule type="expression" dxfId="15707" priority="15708">
      <formula>$G28="DEADLIFT"</formula>
    </cfRule>
    <cfRule type="expression" dxfId="15706" priority="15709">
      <formula>AND($G28="ACC",ISBLANK($F28))</formula>
    </cfRule>
    <cfRule type="expression" dxfId="15705" priority="15710">
      <formula>$G28="ACC"</formula>
    </cfRule>
  </conditionalFormatting>
  <conditionalFormatting sqref="AP27">
    <cfRule type="expression" dxfId="15704" priority="15703">
      <formula>AND($G27="SQUAT",ISBLANK($F27))</formula>
    </cfRule>
    <cfRule type="expression" dxfId="15703" priority="15704">
      <formula>AND($G27="BENCH",ISBLANK($F27))</formula>
    </cfRule>
    <cfRule type="expression" dxfId="15702" priority="15705">
      <formula>AND($G27="DEADLIFT",ISBLANK($F27))</formula>
    </cfRule>
  </conditionalFormatting>
  <conditionalFormatting sqref="AP27">
    <cfRule type="expression" dxfId="15701" priority="15698">
      <formula>$G27="SQUAT"</formula>
    </cfRule>
    <cfRule type="expression" dxfId="15700" priority="15699">
      <formula>$G27="BENCH"</formula>
    </cfRule>
    <cfRule type="expression" dxfId="15699" priority="15700">
      <formula>$G27="DEADLIFT"</formula>
    </cfRule>
    <cfRule type="expression" dxfId="15698" priority="15701">
      <formula>AND($G27="ACC",ISBLANK($F27))</formula>
    </cfRule>
    <cfRule type="expression" dxfId="15697" priority="15702">
      <formula>$G27="ACC"</formula>
    </cfRule>
  </conditionalFormatting>
  <conditionalFormatting sqref="AQ27:AR27">
    <cfRule type="expression" dxfId="15696" priority="15693">
      <formula>$G27="SQUAT"</formula>
    </cfRule>
    <cfRule type="expression" dxfId="15695" priority="15694">
      <formula>$G27="BENCH"</formula>
    </cfRule>
    <cfRule type="expression" dxfId="15694" priority="15695">
      <formula>$G27="DEADLIFT"</formula>
    </cfRule>
    <cfRule type="expression" dxfId="15693" priority="15696">
      <formula>AND($G27="ACC",ISBLANK($F27))</formula>
    </cfRule>
    <cfRule type="expression" dxfId="15692" priority="15697">
      <formula>$G27="ACC"</formula>
    </cfRule>
  </conditionalFormatting>
  <conditionalFormatting sqref="AP46">
    <cfRule type="expression" dxfId="15691" priority="15690">
      <formula>AND($G46="SQUAT",ISBLANK($F46))</formula>
    </cfRule>
    <cfRule type="expression" dxfId="15690" priority="15691">
      <formula>AND($G46="BENCH",ISBLANK($F46))</formula>
    </cfRule>
    <cfRule type="expression" dxfId="15689" priority="15692">
      <formula>AND($G46="DEADLIFT",ISBLANK($F46))</formula>
    </cfRule>
  </conditionalFormatting>
  <conditionalFormatting sqref="AP46:AR46">
    <cfRule type="expression" dxfId="15688" priority="15685">
      <formula>$G46="SQUAT"</formula>
    </cfRule>
    <cfRule type="expression" dxfId="15687" priority="15686">
      <formula>$G46="BENCH"</formula>
    </cfRule>
    <cfRule type="expression" dxfId="15686" priority="15687">
      <formula>$G46="DEADLIFT"</formula>
    </cfRule>
    <cfRule type="expression" dxfId="15685" priority="15688">
      <formula>AND($G46="ACC",ISBLANK($F46))</formula>
    </cfRule>
    <cfRule type="expression" dxfId="15684" priority="15689">
      <formula>$G46="ACC"</formula>
    </cfRule>
  </conditionalFormatting>
  <conditionalFormatting sqref="AP49:AP52">
    <cfRule type="expression" dxfId="15683" priority="15682">
      <formula>AND($G49="SQUAT",ISBLANK($F49))</formula>
    </cfRule>
    <cfRule type="expression" dxfId="15682" priority="15683">
      <formula>AND($G49="BENCH",ISBLANK($F49))</formula>
    </cfRule>
    <cfRule type="expression" dxfId="15681" priority="15684">
      <formula>AND($G49="DEADLIFT",ISBLANK($F49))</formula>
    </cfRule>
  </conditionalFormatting>
  <conditionalFormatting sqref="AP49:AR52">
    <cfRule type="expression" dxfId="15680" priority="15677">
      <formula>$G49="SQUAT"</formula>
    </cfRule>
    <cfRule type="expression" dxfId="15679" priority="15678">
      <formula>$G49="BENCH"</formula>
    </cfRule>
    <cfRule type="expression" dxfId="15678" priority="15679">
      <formula>$G49="DEADLIFT"</formula>
    </cfRule>
    <cfRule type="expression" dxfId="15677" priority="15680">
      <formula>AND($G49="ACC",ISBLANK($F49))</formula>
    </cfRule>
    <cfRule type="expression" dxfId="15676" priority="15681">
      <formula>$G49="ACC"</formula>
    </cfRule>
  </conditionalFormatting>
  <conditionalFormatting sqref="AP48">
    <cfRule type="expression" dxfId="15675" priority="15674">
      <formula>AND($G48="SQUAT",ISBLANK($F48))</formula>
    </cfRule>
    <cfRule type="expression" dxfId="15674" priority="15675">
      <formula>AND($G48="BENCH",ISBLANK($F48))</formula>
    </cfRule>
    <cfRule type="expression" dxfId="15673" priority="15676">
      <formula>AND($G48="DEADLIFT",ISBLANK($F48))</formula>
    </cfRule>
  </conditionalFormatting>
  <conditionalFormatting sqref="AP48">
    <cfRule type="expression" dxfId="15672" priority="15669">
      <formula>$G48="SQUAT"</formula>
    </cfRule>
    <cfRule type="expression" dxfId="15671" priority="15670">
      <formula>$G48="BENCH"</formula>
    </cfRule>
    <cfRule type="expression" dxfId="15670" priority="15671">
      <formula>$G48="DEADLIFT"</formula>
    </cfRule>
    <cfRule type="expression" dxfId="15669" priority="15672">
      <formula>AND($G48="ACC",ISBLANK($F48))</formula>
    </cfRule>
    <cfRule type="expression" dxfId="15668" priority="15673">
      <formula>$G48="ACC"</formula>
    </cfRule>
  </conditionalFormatting>
  <conditionalFormatting sqref="AQ48:AR48">
    <cfRule type="expression" dxfId="15667" priority="15664">
      <formula>$G48="SQUAT"</formula>
    </cfRule>
    <cfRule type="expression" dxfId="15666" priority="15665">
      <formula>$G48="BENCH"</formula>
    </cfRule>
    <cfRule type="expression" dxfId="15665" priority="15666">
      <formula>$G48="DEADLIFT"</formula>
    </cfRule>
    <cfRule type="expression" dxfId="15664" priority="15667">
      <formula>AND($G48="ACC",ISBLANK($F48))</formula>
    </cfRule>
    <cfRule type="expression" dxfId="15663" priority="15668">
      <formula>$G48="ACC"</formula>
    </cfRule>
  </conditionalFormatting>
  <conditionalFormatting sqref="AP42:AP45">
    <cfRule type="expression" dxfId="15662" priority="15661">
      <formula>AND($G42="SQUAT",ISBLANK($F42))</formula>
    </cfRule>
    <cfRule type="expression" dxfId="15661" priority="15662">
      <formula>AND($G42="BENCH",ISBLANK($F42))</formula>
    </cfRule>
    <cfRule type="expression" dxfId="15660" priority="15663">
      <formula>AND($G42="DEADLIFT",ISBLANK($F42))</formula>
    </cfRule>
  </conditionalFormatting>
  <conditionalFormatting sqref="AP42:AR45">
    <cfRule type="expression" dxfId="15659" priority="15656">
      <formula>$G42="SQUAT"</formula>
    </cfRule>
    <cfRule type="expression" dxfId="15658" priority="15657">
      <formula>$G42="BENCH"</formula>
    </cfRule>
    <cfRule type="expression" dxfId="15657" priority="15658">
      <formula>$G42="DEADLIFT"</formula>
    </cfRule>
    <cfRule type="expression" dxfId="15656" priority="15659">
      <formula>AND($G42="ACC",ISBLANK($F42))</formula>
    </cfRule>
    <cfRule type="expression" dxfId="15655" priority="15660">
      <formula>$G42="ACC"</formula>
    </cfRule>
  </conditionalFormatting>
  <conditionalFormatting sqref="AP41">
    <cfRule type="expression" dxfId="15654" priority="15653">
      <formula>AND($G41="SQUAT",ISBLANK($F41))</formula>
    </cfRule>
    <cfRule type="expression" dxfId="15653" priority="15654">
      <formula>AND($G41="BENCH",ISBLANK($F41))</formula>
    </cfRule>
    <cfRule type="expression" dxfId="15652" priority="15655">
      <formula>AND($G41="DEADLIFT",ISBLANK($F41))</formula>
    </cfRule>
  </conditionalFormatting>
  <conditionalFormatting sqref="AP41">
    <cfRule type="expression" dxfId="15651" priority="15648">
      <formula>$G41="SQUAT"</formula>
    </cfRule>
    <cfRule type="expression" dxfId="15650" priority="15649">
      <formula>$G41="BENCH"</formula>
    </cfRule>
    <cfRule type="expression" dxfId="15649" priority="15650">
      <formula>$G41="DEADLIFT"</formula>
    </cfRule>
    <cfRule type="expression" dxfId="15648" priority="15651">
      <formula>AND($G41="ACC",ISBLANK($F41))</formula>
    </cfRule>
    <cfRule type="expression" dxfId="15647" priority="15652">
      <formula>$G41="ACC"</formula>
    </cfRule>
  </conditionalFormatting>
  <conditionalFormatting sqref="AQ41:AR41">
    <cfRule type="expression" dxfId="15646" priority="15643">
      <formula>$G41="SQUAT"</formula>
    </cfRule>
    <cfRule type="expression" dxfId="15645" priority="15644">
      <formula>$G41="BENCH"</formula>
    </cfRule>
    <cfRule type="expression" dxfId="15644" priority="15645">
      <formula>$G41="DEADLIFT"</formula>
    </cfRule>
    <cfRule type="expression" dxfId="15643" priority="15646">
      <formula>AND($G41="ACC",ISBLANK($F41))</formula>
    </cfRule>
    <cfRule type="expression" dxfId="15642" priority="15647">
      <formula>$G41="ACC"</formula>
    </cfRule>
  </conditionalFormatting>
  <conditionalFormatting sqref="AP67 AP74">
    <cfRule type="expression" dxfId="15641" priority="15640">
      <formula>AND($G67="SQUAT",ISBLANK($F67))</formula>
    </cfRule>
    <cfRule type="expression" dxfId="15640" priority="15641">
      <formula>AND($G67="BENCH",ISBLANK($F67))</formula>
    </cfRule>
    <cfRule type="expression" dxfId="15639" priority="15642">
      <formula>AND($G67="DEADLIFT",ISBLANK($F67))</formula>
    </cfRule>
  </conditionalFormatting>
  <conditionalFormatting sqref="AP74:AR74 AP67:AR67">
    <cfRule type="expression" dxfId="15638" priority="15635">
      <formula>$G67="SQUAT"</formula>
    </cfRule>
    <cfRule type="expression" dxfId="15637" priority="15636">
      <formula>$G67="BENCH"</formula>
    </cfRule>
    <cfRule type="expression" dxfId="15636" priority="15637">
      <formula>$G67="DEADLIFT"</formula>
    </cfRule>
    <cfRule type="expression" dxfId="15635" priority="15638">
      <formula>AND($G67="ACC",ISBLANK($F67))</formula>
    </cfRule>
    <cfRule type="expression" dxfId="15634" priority="15639">
      <formula>$G67="ACC"</formula>
    </cfRule>
  </conditionalFormatting>
  <conditionalFormatting sqref="AP88">
    <cfRule type="expression" dxfId="15633" priority="15632">
      <formula>AND($G88="SQUAT",ISBLANK($F88))</formula>
    </cfRule>
    <cfRule type="expression" dxfId="15632" priority="15633">
      <formula>AND($G88="BENCH",ISBLANK($F88))</formula>
    </cfRule>
    <cfRule type="expression" dxfId="15631" priority="15634">
      <formula>AND($G88="DEADLIFT",ISBLANK($F88))</formula>
    </cfRule>
  </conditionalFormatting>
  <conditionalFormatting sqref="AP88:AR88">
    <cfRule type="expression" dxfId="15630" priority="15627">
      <formula>$G88="SQUAT"</formula>
    </cfRule>
    <cfRule type="expression" dxfId="15629" priority="15628">
      <formula>$G88="BENCH"</formula>
    </cfRule>
    <cfRule type="expression" dxfId="15628" priority="15629">
      <formula>$G88="DEADLIFT"</formula>
    </cfRule>
    <cfRule type="expression" dxfId="15627" priority="15630">
      <formula>AND($G88="ACC",ISBLANK($F88))</formula>
    </cfRule>
    <cfRule type="expression" dxfId="15626" priority="15631">
      <formula>$G88="ACC"</formula>
    </cfRule>
  </conditionalFormatting>
  <conditionalFormatting sqref="AP70:AP73">
    <cfRule type="expression" dxfId="15625" priority="15624">
      <formula>AND($G70="SQUAT",ISBLANK($F70))</formula>
    </cfRule>
    <cfRule type="expression" dxfId="15624" priority="15625">
      <formula>AND($G70="BENCH",ISBLANK($F70))</formula>
    </cfRule>
    <cfRule type="expression" dxfId="15623" priority="15626">
      <formula>AND($G70="DEADLIFT",ISBLANK($F70))</formula>
    </cfRule>
  </conditionalFormatting>
  <conditionalFormatting sqref="AP70:AR73">
    <cfRule type="expression" dxfId="15622" priority="15619">
      <formula>$G70="SQUAT"</formula>
    </cfRule>
    <cfRule type="expression" dxfId="15621" priority="15620">
      <formula>$G70="BENCH"</formula>
    </cfRule>
    <cfRule type="expression" dxfId="15620" priority="15621">
      <formula>$G70="DEADLIFT"</formula>
    </cfRule>
    <cfRule type="expression" dxfId="15619" priority="15622">
      <formula>AND($G70="ACC",ISBLANK($F70))</formula>
    </cfRule>
    <cfRule type="expression" dxfId="15618" priority="15623">
      <formula>$G70="ACC"</formula>
    </cfRule>
  </conditionalFormatting>
  <conditionalFormatting sqref="AP69">
    <cfRule type="expression" dxfId="15617" priority="15616">
      <formula>AND($G69="SQUAT",ISBLANK($F69))</formula>
    </cfRule>
    <cfRule type="expression" dxfId="15616" priority="15617">
      <formula>AND($G69="BENCH",ISBLANK($F69))</formula>
    </cfRule>
    <cfRule type="expression" dxfId="15615" priority="15618">
      <formula>AND($G69="DEADLIFT",ISBLANK($F69))</formula>
    </cfRule>
  </conditionalFormatting>
  <conditionalFormatting sqref="AP69">
    <cfRule type="expression" dxfId="15614" priority="15611">
      <formula>$G69="SQUAT"</formula>
    </cfRule>
    <cfRule type="expression" dxfId="15613" priority="15612">
      <formula>$G69="BENCH"</formula>
    </cfRule>
    <cfRule type="expression" dxfId="15612" priority="15613">
      <formula>$G69="DEADLIFT"</formula>
    </cfRule>
    <cfRule type="expression" dxfId="15611" priority="15614">
      <formula>AND($G69="ACC",ISBLANK($F69))</formula>
    </cfRule>
    <cfRule type="expression" dxfId="15610" priority="15615">
      <formula>$G69="ACC"</formula>
    </cfRule>
  </conditionalFormatting>
  <conditionalFormatting sqref="AQ69:AR69">
    <cfRule type="expression" dxfId="15609" priority="15606">
      <formula>$G69="SQUAT"</formula>
    </cfRule>
    <cfRule type="expression" dxfId="15608" priority="15607">
      <formula>$G69="BENCH"</formula>
    </cfRule>
    <cfRule type="expression" dxfId="15607" priority="15608">
      <formula>$G69="DEADLIFT"</formula>
    </cfRule>
    <cfRule type="expression" dxfId="15606" priority="15609">
      <formula>AND($G69="ACC",ISBLANK($F69))</formula>
    </cfRule>
    <cfRule type="expression" dxfId="15605" priority="15610">
      <formula>$G69="ACC"</formula>
    </cfRule>
  </conditionalFormatting>
  <conditionalFormatting sqref="AP63:AP66">
    <cfRule type="expression" dxfId="15604" priority="15603">
      <formula>AND($G63="SQUAT",ISBLANK($F63))</formula>
    </cfRule>
    <cfRule type="expression" dxfId="15603" priority="15604">
      <formula>AND($G63="BENCH",ISBLANK($F63))</formula>
    </cfRule>
    <cfRule type="expression" dxfId="15602" priority="15605">
      <formula>AND($G63="DEADLIFT",ISBLANK($F63))</formula>
    </cfRule>
  </conditionalFormatting>
  <conditionalFormatting sqref="AP63:AR66">
    <cfRule type="expression" dxfId="15601" priority="15598">
      <formula>$G63="SQUAT"</formula>
    </cfRule>
    <cfRule type="expression" dxfId="15600" priority="15599">
      <formula>$G63="BENCH"</formula>
    </cfRule>
    <cfRule type="expression" dxfId="15599" priority="15600">
      <formula>$G63="DEADLIFT"</formula>
    </cfRule>
    <cfRule type="expression" dxfId="15598" priority="15601">
      <formula>AND($G63="ACC",ISBLANK($F63))</formula>
    </cfRule>
    <cfRule type="expression" dxfId="15597" priority="15602">
      <formula>$G63="ACC"</formula>
    </cfRule>
  </conditionalFormatting>
  <conditionalFormatting sqref="AP62">
    <cfRule type="expression" dxfId="15596" priority="15595">
      <formula>AND($G62="SQUAT",ISBLANK($F62))</formula>
    </cfRule>
    <cfRule type="expression" dxfId="15595" priority="15596">
      <formula>AND($G62="BENCH",ISBLANK($F62))</formula>
    </cfRule>
    <cfRule type="expression" dxfId="15594" priority="15597">
      <formula>AND($G62="DEADLIFT",ISBLANK($F62))</formula>
    </cfRule>
  </conditionalFormatting>
  <conditionalFormatting sqref="AP62">
    <cfRule type="expression" dxfId="15593" priority="15590">
      <formula>$G62="SQUAT"</formula>
    </cfRule>
    <cfRule type="expression" dxfId="15592" priority="15591">
      <formula>$G62="BENCH"</formula>
    </cfRule>
    <cfRule type="expression" dxfId="15591" priority="15592">
      <formula>$G62="DEADLIFT"</formula>
    </cfRule>
    <cfRule type="expression" dxfId="15590" priority="15593">
      <formula>AND($G62="ACC",ISBLANK($F62))</formula>
    </cfRule>
    <cfRule type="expression" dxfId="15589" priority="15594">
      <formula>$G62="ACC"</formula>
    </cfRule>
  </conditionalFormatting>
  <conditionalFormatting sqref="AQ62:AR62">
    <cfRule type="expression" dxfId="15588" priority="15585">
      <formula>$G62="SQUAT"</formula>
    </cfRule>
    <cfRule type="expression" dxfId="15587" priority="15586">
      <formula>$G62="BENCH"</formula>
    </cfRule>
    <cfRule type="expression" dxfId="15586" priority="15587">
      <formula>$G62="DEADLIFT"</formula>
    </cfRule>
    <cfRule type="expression" dxfId="15585" priority="15588">
      <formula>AND($G62="ACC",ISBLANK($F62))</formula>
    </cfRule>
    <cfRule type="expression" dxfId="15584" priority="15589">
      <formula>$G62="ACC"</formula>
    </cfRule>
  </conditionalFormatting>
  <conditionalFormatting sqref="AP81">
    <cfRule type="expression" dxfId="15583" priority="15582">
      <formula>AND($G81="SQUAT",ISBLANK($F81))</formula>
    </cfRule>
    <cfRule type="expression" dxfId="15582" priority="15583">
      <formula>AND($G81="BENCH",ISBLANK($F81))</formula>
    </cfRule>
    <cfRule type="expression" dxfId="15581" priority="15584">
      <formula>AND($G81="DEADLIFT",ISBLANK($F81))</formula>
    </cfRule>
  </conditionalFormatting>
  <conditionalFormatting sqref="AP81:AR81">
    <cfRule type="expression" dxfId="15580" priority="15577">
      <formula>$G81="SQUAT"</formula>
    </cfRule>
    <cfRule type="expression" dxfId="15579" priority="15578">
      <formula>$G81="BENCH"</formula>
    </cfRule>
    <cfRule type="expression" dxfId="15578" priority="15579">
      <formula>$G81="DEADLIFT"</formula>
    </cfRule>
    <cfRule type="expression" dxfId="15577" priority="15580">
      <formula>AND($G81="ACC",ISBLANK($F81))</formula>
    </cfRule>
    <cfRule type="expression" dxfId="15576" priority="15581">
      <formula>$G81="ACC"</formula>
    </cfRule>
  </conditionalFormatting>
  <conditionalFormatting sqref="AP84:AP87">
    <cfRule type="expression" dxfId="15575" priority="15574">
      <formula>AND($G84="SQUAT",ISBLANK($F84))</formula>
    </cfRule>
    <cfRule type="expression" dxfId="15574" priority="15575">
      <formula>AND($G84="BENCH",ISBLANK($F84))</formula>
    </cfRule>
    <cfRule type="expression" dxfId="15573" priority="15576">
      <formula>AND($G84="DEADLIFT",ISBLANK($F84))</formula>
    </cfRule>
  </conditionalFormatting>
  <conditionalFormatting sqref="AP84:AR87">
    <cfRule type="expression" dxfId="15572" priority="15569">
      <formula>$G84="SQUAT"</formula>
    </cfRule>
    <cfRule type="expression" dxfId="15571" priority="15570">
      <formula>$G84="BENCH"</formula>
    </cfRule>
    <cfRule type="expression" dxfId="15570" priority="15571">
      <formula>$G84="DEADLIFT"</formula>
    </cfRule>
    <cfRule type="expression" dxfId="15569" priority="15572">
      <formula>AND($G84="ACC",ISBLANK($F84))</formula>
    </cfRule>
    <cfRule type="expression" dxfId="15568" priority="15573">
      <formula>$G84="ACC"</formula>
    </cfRule>
  </conditionalFormatting>
  <conditionalFormatting sqref="AP83">
    <cfRule type="expression" dxfId="15567" priority="15566">
      <formula>AND($G83="SQUAT",ISBLANK($F83))</formula>
    </cfRule>
    <cfRule type="expression" dxfId="15566" priority="15567">
      <formula>AND($G83="BENCH",ISBLANK($F83))</formula>
    </cfRule>
    <cfRule type="expression" dxfId="15565" priority="15568">
      <formula>AND($G83="DEADLIFT",ISBLANK($F83))</formula>
    </cfRule>
  </conditionalFormatting>
  <conditionalFormatting sqref="AP83">
    <cfRule type="expression" dxfId="15564" priority="15561">
      <formula>$G83="SQUAT"</formula>
    </cfRule>
    <cfRule type="expression" dxfId="15563" priority="15562">
      <formula>$G83="BENCH"</formula>
    </cfRule>
    <cfRule type="expression" dxfId="15562" priority="15563">
      <formula>$G83="DEADLIFT"</formula>
    </cfRule>
    <cfRule type="expression" dxfId="15561" priority="15564">
      <formula>AND($G83="ACC",ISBLANK($F83))</formula>
    </cfRule>
    <cfRule type="expression" dxfId="15560" priority="15565">
      <formula>$G83="ACC"</formula>
    </cfRule>
  </conditionalFormatting>
  <conditionalFormatting sqref="AQ83:AR83">
    <cfRule type="expression" dxfId="15559" priority="15556">
      <formula>$G83="SQUAT"</formula>
    </cfRule>
    <cfRule type="expression" dxfId="15558" priority="15557">
      <formula>$G83="BENCH"</formula>
    </cfRule>
    <cfRule type="expression" dxfId="15557" priority="15558">
      <formula>$G83="DEADLIFT"</formula>
    </cfRule>
    <cfRule type="expression" dxfId="15556" priority="15559">
      <formula>AND($G83="ACC",ISBLANK($F83))</formula>
    </cfRule>
    <cfRule type="expression" dxfId="15555" priority="15560">
      <formula>$G83="ACC"</formula>
    </cfRule>
  </conditionalFormatting>
  <conditionalFormatting sqref="AP77:AP80">
    <cfRule type="expression" dxfId="15554" priority="15553">
      <formula>AND($G77="SQUAT",ISBLANK($F77))</formula>
    </cfRule>
    <cfRule type="expression" dxfId="15553" priority="15554">
      <formula>AND($G77="BENCH",ISBLANK($F77))</formula>
    </cfRule>
    <cfRule type="expression" dxfId="15552" priority="15555">
      <formula>AND($G77="DEADLIFT",ISBLANK($F77))</formula>
    </cfRule>
  </conditionalFormatting>
  <conditionalFormatting sqref="AP77:AR80">
    <cfRule type="expression" dxfId="15551" priority="15548">
      <formula>$G77="SQUAT"</formula>
    </cfRule>
    <cfRule type="expression" dxfId="15550" priority="15549">
      <formula>$G77="BENCH"</formula>
    </cfRule>
    <cfRule type="expression" dxfId="15549" priority="15550">
      <formula>$G77="DEADLIFT"</formula>
    </cfRule>
    <cfRule type="expression" dxfId="15548" priority="15551">
      <formula>AND($G77="ACC",ISBLANK($F77))</formula>
    </cfRule>
    <cfRule type="expression" dxfId="15547" priority="15552">
      <formula>$G77="ACC"</formula>
    </cfRule>
  </conditionalFormatting>
  <conditionalFormatting sqref="AP76">
    <cfRule type="expression" dxfId="15546" priority="15545">
      <formula>AND($G76="SQUAT",ISBLANK($F76))</formula>
    </cfRule>
    <cfRule type="expression" dxfId="15545" priority="15546">
      <formula>AND($G76="BENCH",ISBLANK($F76))</formula>
    </cfRule>
    <cfRule type="expression" dxfId="15544" priority="15547">
      <formula>AND($G76="DEADLIFT",ISBLANK($F76))</formula>
    </cfRule>
  </conditionalFormatting>
  <conditionalFormatting sqref="AP76">
    <cfRule type="expression" dxfId="15543" priority="15540">
      <formula>$G76="SQUAT"</formula>
    </cfRule>
    <cfRule type="expression" dxfId="15542" priority="15541">
      <formula>$G76="BENCH"</formula>
    </cfRule>
    <cfRule type="expression" dxfId="15541" priority="15542">
      <formula>$G76="DEADLIFT"</formula>
    </cfRule>
    <cfRule type="expression" dxfId="15540" priority="15543">
      <formula>AND($G76="ACC",ISBLANK($F76))</formula>
    </cfRule>
    <cfRule type="expression" dxfId="15539" priority="15544">
      <formula>$G76="ACC"</formula>
    </cfRule>
  </conditionalFormatting>
  <conditionalFormatting sqref="AQ76:AR76">
    <cfRule type="expression" dxfId="15538" priority="15535">
      <formula>$G76="SQUAT"</formula>
    </cfRule>
    <cfRule type="expression" dxfId="15537" priority="15536">
      <formula>$G76="BENCH"</formula>
    </cfRule>
    <cfRule type="expression" dxfId="15536" priority="15537">
      <formula>$G76="DEADLIFT"</formula>
    </cfRule>
    <cfRule type="expression" dxfId="15535" priority="15538">
      <formula>AND($G76="ACC",ISBLANK($F76))</formula>
    </cfRule>
    <cfRule type="expression" dxfId="15534" priority="15539">
      <formula>$G76="ACC"</formula>
    </cfRule>
  </conditionalFormatting>
  <conditionalFormatting sqref="AP95">
    <cfRule type="expression" dxfId="15533" priority="15532">
      <formula>AND($G95="SQUAT",ISBLANK($F95))</formula>
    </cfRule>
    <cfRule type="expression" dxfId="15532" priority="15533">
      <formula>AND($G95="BENCH",ISBLANK($F95))</formula>
    </cfRule>
    <cfRule type="expression" dxfId="15531" priority="15534">
      <formula>AND($G95="DEADLIFT",ISBLANK($F95))</formula>
    </cfRule>
  </conditionalFormatting>
  <conditionalFormatting sqref="AP95:AR95">
    <cfRule type="expression" dxfId="15530" priority="15527">
      <formula>$G95="SQUAT"</formula>
    </cfRule>
    <cfRule type="expression" dxfId="15529" priority="15528">
      <formula>$G95="BENCH"</formula>
    </cfRule>
    <cfRule type="expression" dxfId="15528" priority="15529">
      <formula>$G95="DEADLIFT"</formula>
    </cfRule>
    <cfRule type="expression" dxfId="15527" priority="15530">
      <formula>AND($G95="ACC",ISBLANK($F95))</formula>
    </cfRule>
    <cfRule type="expression" dxfId="15526" priority="15531">
      <formula>$G95="ACC"</formula>
    </cfRule>
  </conditionalFormatting>
  <conditionalFormatting sqref="AP98:AP101">
    <cfRule type="expression" dxfId="15525" priority="15524">
      <formula>AND($G98="SQUAT",ISBLANK($F98))</formula>
    </cfRule>
    <cfRule type="expression" dxfId="15524" priority="15525">
      <formula>AND($G98="BENCH",ISBLANK($F98))</formula>
    </cfRule>
    <cfRule type="expression" dxfId="15523" priority="15526">
      <formula>AND($G98="DEADLIFT",ISBLANK($F98))</formula>
    </cfRule>
  </conditionalFormatting>
  <conditionalFormatting sqref="AP98:AR101">
    <cfRule type="expression" dxfId="15522" priority="15519">
      <formula>$G98="SQUAT"</formula>
    </cfRule>
    <cfRule type="expression" dxfId="15521" priority="15520">
      <formula>$G98="BENCH"</formula>
    </cfRule>
    <cfRule type="expression" dxfId="15520" priority="15521">
      <formula>$G98="DEADLIFT"</formula>
    </cfRule>
    <cfRule type="expression" dxfId="15519" priority="15522">
      <formula>AND($G98="ACC",ISBLANK($F98))</formula>
    </cfRule>
    <cfRule type="expression" dxfId="15518" priority="15523">
      <formula>$G98="ACC"</formula>
    </cfRule>
  </conditionalFormatting>
  <conditionalFormatting sqref="AP97">
    <cfRule type="expression" dxfId="15517" priority="15516">
      <formula>AND($G97="SQUAT",ISBLANK($F97))</formula>
    </cfRule>
    <cfRule type="expression" dxfId="15516" priority="15517">
      <formula>AND($G97="BENCH",ISBLANK($F97))</formula>
    </cfRule>
    <cfRule type="expression" dxfId="15515" priority="15518">
      <formula>AND($G97="DEADLIFT",ISBLANK($F97))</formula>
    </cfRule>
  </conditionalFormatting>
  <conditionalFormatting sqref="AP97">
    <cfRule type="expression" dxfId="15514" priority="15511">
      <formula>$G97="SQUAT"</formula>
    </cfRule>
    <cfRule type="expression" dxfId="15513" priority="15512">
      <formula>$G97="BENCH"</formula>
    </cfRule>
    <cfRule type="expression" dxfId="15512" priority="15513">
      <formula>$G97="DEADLIFT"</formula>
    </cfRule>
    <cfRule type="expression" dxfId="15511" priority="15514">
      <formula>AND($G97="ACC",ISBLANK($F97))</formula>
    </cfRule>
    <cfRule type="expression" dxfId="15510" priority="15515">
      <formula>$G97="ACC"</formula>
    </cfRule>
  </conditionalFormatting>
  <conditionalFormatting sqref="AQ97:AR97">
    <cfRule type="expression" dxfId="15509" priority="15506">
      <formula>$G97="SQUAT"</formula>
    </cfRule>
    <cfRule type="expression" dxfId="15508" priority="15507">
      <formula>$G97="BENCH"</formula>
    </cfRule>
    <cfRule type="expression" dxfId="15507" priority="15508">
      <formula>$G97="DEADLIFT"</formula>
    </cfRule>
    <cfRule type="expression" dxfId="15506" priority="15509">
      <formula>AND($G97="ACC",ISBLANK($F97))</formula>
    </cfRule>
    <cfRule type="expression" dxfId="15505" priority="15510">
      <formula>$G97="ACC"</formula>
    </cfRule>
  </conditionalFormatting>
  <conditionalFormatting sqref="AP91:AP94">
    <cfRule type="expression" dxfId="15504" priority="15503">
      <formula>AND($G91="SQUAT",ISBLANK($F91))</formula>
    </cfRule>
    <cfRule type="expression" dxfId="15503" priority="15504">
      <formula>AND($G91="BENCH",ISBLANK($F91))</formula>
    </cfRule>
    <cfRule type="expression" dxfId="15502" priority="15505">
      <formula>AND($G91="DEADLIFT",ISBLANK($F91))</formula>
    </cfRule>
  </conditionalFormatting>
  <conditionalFormatting sqref="AP91:AR94">
    <cfRule type="expression" dxfId="15501" priority="15498">
      <formula>$G91="SQUAT"</formula>
    </cfRule>
    <cfRule type="expression" dxfId="15500" priority="15499">
      <formula>$G91="BENCH"</formula>
    </cfRule>
    <cfRule type="expression" dxfId="15499" priority="15500">
      <formula>$G91="DEADLIFT"</formula>
    </cfRule>
    <cfRule type="expression" dxfId="15498" priority="15501">
      <formula>AND($G91="ACC",ISBLANK($F91))</formula>
    </cfRule>
    <cfRule type="expression" dxfId="15497" priority="15502">
      <formula>$G91="ACC"</formula>
    </cfRule>
  </conditionalFormatting>
  <conditionalFormatting sqref="AP90">
    <cfRule type="expression" dxfId="15496" priority="15495">
      <formula>AND($G90="SQUAT",ISBLANK($F90))</formula>
    </cfRule>
    <cfRule type="expression" dxfId="15495" priority="15496">
      <formula>AND($G90="BENCH",ISBLANK($F90))</formula>
    </cfRule>
    <cfRule type="expression" dxfId="15494" priority="15497">
      <formula>AND($G90="DEADLIFT",ISBLANK($F90))</formula>
    </cfRule>
  </conditionalFormatting>
  <conditionalFormatting sqref="AP90">
    <cfRule type="expression" dxfId="15493" priority="15490">
      <formula>$G90="SQUAT"</formula>
    </cfRule>
    <cfRule type="expression" dxfId="15492" priority="15491">
      <formula>$G90="BENCH"</formula>
    </cfRule>
    <cfRule type="expression" dxfId="15491" priority="15492">
      <formula>$G90="DEADLIFT"</formula>
    </cfRule>
    <cfRule type="expression" dxfId="15490" priority="15493">
      <formula>AND($G90="ACC",ISBLANK($F90))</formula>
    </cfRule>
    <cfRule type="expression" dxfId="15489" priority="15494">
      <formula>$G90="ACC"</formula>
    </cfRule>
  </conditionalFormatting>
  <conditionalFormatting sqref="AQ90:AR90">
    <cfRule type="expression" dxfId="15488" priority="15485">
      <formula>$G90="SQUAT"</formula>
    </cfRule>
    <cfRule type="expression" dxfId="15487" priority="15486">
      <formula>$G90="BENCH"</formula>
    </cfRule>
    <cfRule type="expression" dxfId="15486" priority="15487">
      <formula>$G90="DEADLIFT"</formula>
    </cfRule>
    <cfRule type="expression" dxfId="15485" priority="15488">
      <formula>AND($G90="ACC",ISBLANK($F90))</formula>
    </cfRule>
    <cfRule type="expression" dxfId="15484" priority="15489">
      <formula>$G90="ACC"</formula>
    </cfRule>
  </conditionalFormatting>
  <conditionalFormatting sqref="AP116 AP123">
    <cfRule type="expression" dxfId="15483" priority="15482">
      <formula>AND($G116="SQUAT",ISBLANK($F116))</formula>
    </cfRule>
    <cfRule type="expression" dxfId="15482" priority="15483">
      <formula>AND($G116="BENCH",ISBLANK($F116))</formula>
    </cfRule>
    <cfRule type="expression" dxfId="15481" priority="15484">
      <formula>AND($G116="DEADLIFT",ISBLANK($F116))</formula>
    </cfRule>
  </conditionalFormatting>
  <conditionalFormatting sqref="AP123:AR123 AP116:AR116">
    <cfRule type="expression" dxfId="15480" priority="15477">
      <formula>$G116="SQUAT"</formula>
    </cfRule>
    <cfRule type="expression" dxfId="15479" priority="15478">
      <formula>$G116="BENCH"</formula>
    </cfRule>
    <cfRule type="expression" dxfId="15478" priority="15479">
      <formula>$G116="DEADLIFT"</formula>
    </cfRule>
    <cfRule type="expression" dxfId="15477" priority="15480">
      <formula>AND($G116="ACC",ISBLANK($F116))</formula>
    </cfRule>
    <cfRule type="expression" dxfId="15476" priority="15481">
      <formula>$G116="ACC"</formula>
    </cfRule>
  </conditionalFormatting>
  <conditionalFormatting sqref="AP137">
    <cfRule type="expression" dxfId="15475" priority="15474">
      <formula>AND($G137="SQUAT",ISBLANK($F137))</formula>
    </cfRule>
    <cfRule type="expression" dxfId="15474" priority="15475">
      <formula>AND($G137="BENCH",ISBLANK($F137))</formula>
    </cfRule>
    <cfRule type="expression" dxfId="15473" priority="15476">
      <formula>AND($G137="DEADLIFT",ISBLANK($F137))</formula>
    </cfRule>
  </conditionalFormatting>
  <conditionalFormatting sqref="AP137:AR137">
    <cfRule type="expression" dxfId="15472" priority="15469">
      <formula>$G137="SQUAT"</formula>
    </cfRule>
    <cfRule type="expression" dxfId="15471" priority="15470">
      <formula>$G137="BENCH"</formula>
    </cfRule>
    <cfRule type="expression" dxfId="15470" priority="15471">
      <formula>$G137="DEADLIFT"</formula>
    </cfRule>
    <cfRule type="expression" dxfId="15469" priority="15472">
      <formula>AND($G137="ACC",ISBLANK($F137))</formula>
    </cfRule>
    <cfRule type="expression" dxfId="15468" priority="15473">
      <formula>$G137="ACC"</formula>
    </cfRule>
  </conditionalFormatting>
  <conditionalFormatting sqref="AP119:AP122">
    <cfRule type="expression" dxfId="15467" priority="15466">
      <formula>AND($G119="SQUAT",ISBLANK($F119))</formula>
    </cfRule>
    <cfRule type="expression" dxfId="15466" priority="15467">
      <formula>AND($G119="BENCH",ISBLANK($F119))</formula>
    </cfRule>
    <cfRule type="expression" dxfId="15465" priority="15468">
      <formula>AND($G119="DEADLIFT",ISBLANK($F119))</formula>
    </cfRule>
  </conditionalFormatting>
  <conditionalFormatting sqref="AP119:AR122">
    <cfRule type="expression" dxfId="15464" priority="15461">
      <formula>$G119="SQUAT"</formula>
    </cfRule>
    <cfRule type="expression" dxfId="15463" priority="15462">
      <formula>$G119="BENCH"</formula>
    </cfRule>
    <cfRule type="expression" dxfId="15462" priority="15463">
      <formula>$G119="DEADLIFT"</formula>
    </cfRule>
    <cfRule type="expression" dxfId="15461" priority="15464">
      <formula>AND($G119="ACC",ISBLANK($F119))</formula>
    </cfRule>
    <cfRule type="expression" dxfId="15460" priority="15465">
      <formula>$G119="ACC"</formula>
    </cfRule>
  </conditionalFormatting>
  <conditionalFormatting sqref="AP118">
    <cfRule type="expression" dxfId="15459" priority="15458">
      <formula>AND($G118="SQUAT",ISBLANK($F118))</formula>
    </cfRule>
    <cfRule type="expression" dxfId="15458" priority="15459">
      <formula>AND($G118="BENCH",ISBLANK($F118))</formula>
    </cfRule>
    <cfRule type="expression" dxfId="15457" priority="15460">
      <formula>AND($G118="DEADLIFT",ISBLANK($F118))</formula>
    </cfRule>
  </conditionalFormatting>
  <conditionalFormatting sqref="AP118">
    <cfRule type="expression" dxfId="15456" priority="15453">
      <formula>$G118="SQUAT"</formula>
    </cfRule>
    <cfRule type="expression" dxfId="15455" priority="15454">
      <formula>$G118="BENCH"</formula>
    </cfRule>
    <cfRule type="expression" dxfId="15454" priority="15455">
      <formula>$G118="DEADLIFT"</formula>
    </cfRule>
    <cfRule type="expression" dxfId="15453" priority="15456">
      <formula>AND($G118="ACC",ISBLANK($F118))</formula>
    </cfRule>
    <cfRule type="expression" dxfId="15452" priority="15457">
      <formula>$G118="ACC"</formula>
    </cfRule>
  </conditionalFormatting>
  <conditionalFormatting sqref="AQ118:AR118">
    <cfRule type="expression" dxfId="15451" priority="15448">
      <formula>$G118="SQUAT"</formula>
    </cfRule>
    <cfRule type="expression" dxfId="15450" priority="15449">
      <formula>$G118="BENCH"</formula>
    </cfRule>
    <cfRule type="expression" dxfId="15449" priority="15450">
      <formula>$G118="DEADLIFT"</formula>
    </cfRule>
    <cfRule type="expression" dxfId="15448" priority="15451">
      <formula>AND($G118="ACC",ISBLANK($F118))</formula>
    </cfRule>
    <cfRule type="expression" dxfId="15447" priority="15452">
      <formula>$G118="ACC"</formula>
    </cfRule>
  </conditionalFormatting>
  <conditionalFormatting sqref="AP112:AP115">
    <cfRule type="expression" dxfId="15446" priority="15445">
      <formula>AND($G112="SQUAT",ISBLANK($F112))</formula>
    </cfRule>
    <cfRule type="expression" dxfId="15445" priority="15446">
      <formula>AND($G112="BENCH",ISBLANK($F112))</formula>
    </cfRule>
    <cfRule type="expression" dxfId="15444" priority="15447">
      <formula>AND($G112="DEADLIFT",ISBLANK($F112))</formula>
    </cfRule>
  </conditionalFormatting>
  <conditionalFormatting sqref="AP112:AR115">
    <cfRule type="expression" dxfId="15443" priority="15440">
      <formula>$G112="SQUAT"</formula>
    </cfRule>
    <cfRule type="expression" dxfId="15442" priority="15441">
      <formula>$G112="BENCH"</formula>
    </cfRule>
    <cfRule type="expression" dxfId="15441" priority="15442">
      <formula>$G112="DEADLIFT"</formula>
    </cfRule>
    <cfRule type="expression" dxfId="15440" priority="15443">
      <formula>AND($G112="ACC",ISBLANK($F112))</formula>
    </cfRule>
    <cfRule type="expression" dxfId="15439" priority="15444">
      <formula>$G112="ACC"</formula>
    </cfRule>
  </conditionalFormatting>
  <conditionalFormatting sqref="AP111">
    <cfRule type="expression" dxfId="15438" priority="15437">
      <formula>AND($G111="SQUAT",ISBLANK($F111))</formula>
    </cfRule>
    <cfRule type="expression" dxfId="15437" priority="15438">
      <formula>AND($G111="BENCH",ISBLANK($F111))</formula>
    </cfRule>
    <cfRule type="expression" dxfId="15436" priority="15439">
      <formula>AND($G111="DEADLIFT",ISBLANK($F111))</formula>
    </cfRule>
  </conditionalFormatting>
  <conditionalFormatting sqref="AP111">
    <cfRule type="expression" dxfId="15435" priority="15432">
      <formula>$G111="SQUAT"</formula>
    </cfRule>
    <cfRule type="expression" dxfId="15434" priority="15433">
      <formula>$G111="BENCH"</formula>
    </cfRule>
    <cfRule type="expression" dxfId="15433" priority="15434">
      <formula>$G111="DEADLIFT"</formula>
    </cfRule>
    <cfRule type="expression" dxfId="15432" priority="15435">
      <formula>AND($G111="ACC",ISBLANK($F111))</formula>
    </cfRule>
    <cfRule type="expression" dxfId="15431" priority="15436">
      <formula>$G111="ACC"</formula>
    </cfRule>
  </conditionalFormatting>
  <conditionalFormatting sqref="AQ111:AR111">
    <cfRule type="expression" dxfId="15430" priority="15427">
      <formula>$G111="SQUAT"</formula>
    </cfRule>
    <cfRule type="expression" dxfId="15429" priority="15428">
      <formula>$G111="BENCH"</formula>
    </cfRule>
    <cfRule type="expression" dxfId="15428" priority="15429">
      <formula>$G111="DEADLIFT"</formula>
    </cfRule>
    <cfRule type="expression" dxfId="15427" priority="15430">
      <formula>AND($G111="ACC",ISBLANK($F111))</formula>
    </cfRule>
    <cfRule type="expression" dxfId="15426" priority="15431">
      <formula>$G111="ACC"</formula>
    </cfRule>
  </conditionalFormatting>
  <conditionalFormatting sqref="AP130">
    <cfRule type="expression" dxfId="15425" priority="15424">
      <formula>AND($G130="SQUAT",ISBLANK($F130))</formula>
    </cfRule>
    <cfRule type="expression" dxfId="15424" priority="15425">
      <formula>AND($G130="BENCH",ISBLANK($F130))</formula>
    </cfRule>
    <cfRule type="expression" dxfId="15423" priority="15426">
      <formula>AND($G130="DEADLIFT",ISBLANK($F130))</formula>
    </cfRule>
  </conditionalFormatting>
  <conditionalFormatting sqref="AP130:AR130">
    <cfRule type="expression" dxfId="15422" priority="15419">
      <formula>$G130="SQUAT"</formula>
    </cfRule>
    <cfRule type="expression" dxfId="15421" priority="15420">
      <formula>$G130="BENCH"</formula>
    </cfRule>
    <cfRule type="expression" dxfId="15420" priority="15421">
      <formula>$G130="DEADLIFT"</formula>
    </cfRule>
    <cfRule type="expression" dxfId="15419" priority="15422">
      <formula>AND($G130="ACC",ISBLANK($F130))</formula>
    </cfRule>
    <cfRule type="expression" dxfId="15418" priority="15423">
      <formula>$G130="ACC"</formula>
    </cfRule>
  </conditionalFormatting>
  <conditionalFormatting sqref="AP133:AP136">
    <cfRule type="expression" dxfId="15417" priority="15416">
      <formula>AND($G133="SQUAT",ISBLANK($F133))</formula>
    </cfRule>
    <cfRule type="expression" dxfId="15416" priority="15417">
      <formula>AND($G133="BENCH",ISBLANK($F133))</formula>
    </cfRule>
    <cfRule type="expression" dxfId="15415" priority="15418">
      <formula>AND($G133="DEADLIFT",ISBLANK($F133))</formula>
    </cfRule>
  </conditionalFormatting>
  <conditionalFormatting sqref="AP133:AR136">
    <cfRule type="expression" dxfId="15414" priority="15411">
      <formula>$G133="SQUAT"</formula>
    </cfRule>
    <cfRule type="expression" dxfId="15413" priority="15412">
      <formula>$G133="BENCH"</formula>
    </cfRule>
    <cfRule type="expression" dxfId="15412" priority="15413">
      <formula>$G133="DEADLIFT"</formula>
    </cfRule>
    <cfRule type="expression" dxfId="15411" priority="15414">
      <formula>AND($G133="ACC",ISBLANK($F133))</formula>
    </cfRule>
    <cfRule type="expression" dxfId="15410" priority="15415">
      <formula>$G133="ACC"</formula>
    </cfRule>
  </conditionalFormatting>
  <conditionalFormatting sqref="AP132">
    <cfRule type="expression" dxfId="15409" priority="15408">
      <formula>AND($G132="SQUAT",ISBLANK($F132))</formula>
    </cfRule>
    <cfRule type="expression" dxfId="15408" priority="15409">
      <formula>AND($G132="BENCH",ISBLANK($F132))</formula>
    </cfRule>
    <cfRule type="expression" dxfId="15407" priority="15410">
      <formula>AND($G132="DEADLIFT",ISBLANK($F132))</formula>
    </cfRule>
  </conditionalFormatting>
  <conditionalFormatting sqref="AP132">
    <cfRule type="expression" dxfId="15406" priority="15403">
      <formula>$G132="SQUAT"</formula>
    </cfRule>
    <cfRule type="expression" dxfId="15405" priority="15404">
      <formula>$G132="BENCH"</formula>
    </cfRule>
    <cfRule type="expression" dxfId="15404" priority="15405">
      <formula>$G132="DEADLIFT"</formula>
    </cfRule>
    <cfRule type="expression" dxfId="15403" priority="15406">
      <formula>AND($G132="ACC",ISBLANK($F132))</formula>
    </cfRule>
    <cfRule type="expression" dxfId="15402" priority="15407">
      <formula>$G132="ACC"</formula>
    </cfRule>
  </conditionalFormatting>
  <conditionalFormatting sqref="AQ132:AR132">
    <cfRule type="expression" dxfId="15401" priority="15398">
      <formula>$G132="SQUAT"</formula>
    </cfRule>
    <cfRule type="expression" dxfId="15400" priority="15399">
      <formula>$G132="BENCH"</formula>
    </cfRule>
    <cfRule type="expression" dxfId="15399" priority="15400">
      <formula>$G132="DEADLIFT"</formula>
    </cfRule>
    <cfRule type="expression" dxfId="15398" priority="15401">
      <formula>AND($G132="ACC",ISBLANK($F132))</formula>
    </cfRule>
    <cfRule type="expression" dxfId="15397" priority="15402">
      <formula>$G132="ACC"</formula>
    </cfRule>
  </conditionalFormatting>
  <conditionalFormatting sqref="AP126:AP129">
    <cfRule type="expression" dxfId="15396" priority="15395">
      <formula>AND($G126="SQUAT",ISBLANK($F126))</formula>
    </cfRule>
    <cfRule type="expression" dxfId="15395" priority="15396">
      <formula>AND($G126="BENCH",ISBLANK($F126))</formula>
    </cfRule>
    <cfRule type="expression" dxfId="15394" priority="15397">
      <formula>AND($G126="DEADLIFT",ISBLANK($F126))</formula>
    </cfRule>
  </conditionalFormatting>
  <conditionalFormatting sqref="AP126:AR129">
    <cfRule type="expression" dxfId="15393" priority="15390">
      <formula>$G126="SQUAT"</formula>
    </cfRule>
    <cfRule type="expression" dxfId="15392" priority="15391">
      <formula>$G126="BENCH"</formula>
    </cfRule>
    <cfRule type="expression" dxfId="15391" priority="15392">
      <formula>$G126="DEADLIFT"</formula>
    </cfRule>
    <cfRule type="expression" dxfId="15390" priority="15393">
      <formula>AND($G126="ACC",ISBLANK($F126))</formula>
    </cfRule>
    <cfRule type="expression" dxfId="15389" priority="15394">
      <formula>$G126="ACC"</formula>
    </cfRule>
  </conditionalFormatting>
  <conditionalFormatting sqref="AP125">
    <cfRule type="expression" dxfId="15388" priority="15387">
      <formula>AND($G125="SQUAT",ISBLANK($F125))</formula>
    </cfRule>
    <cfRule type="expression" dxfId="15387" priority="15388">
      <formula>AND($G125="BENCH",ISBLANK($F125))</formula>
    </cfRule>
    <cfRule type="expression" dxfId="15386" priority="15389">
      <formula>AND($G125="DEADLIFT",ISBLANK($F125))</formula>
    </cfRule>
  </conditionalFormatting>
  <conditionalFormatting sqref="AP125">
    <cfRule type="expression" dxfId="15385" priority="15382">
      <formula>$G125="SQUAT"</formula>
    </cfRule>
    <cfRule type="expression" dxfId="15384" priority="15383">
      <formula>$G125="BENCH"</formula>
    </cfRule>
    <cfRule type="expression" dxfId="15383" priority="15384">
      <formula>$G125="DEADLIFT"</formula>
    </cfRule>
    <cfRule type="expression" dxfId="15382" priority="15385">
      <formula>AND($G125="ACC",ISBLANK($F125))</formula>
    </cfRule>
    <cfRule type="expression" dxfId="15381" priority="15386">
      <formula>$G125="ACC"</formula>
    </cfRule>
  </conditionalFormatting>
  <conditionalFormatting sqref="AQ125:AR125">
    <cfRule type="expression" dxfId="15380" priority="15377">
      <formula>$G125="SQUAT"</formula>
    </cfRule>
    <cfRule type="expression" dxfId="15379" priority="15378">
      <formula>$G125="BENCH"</formula>
    </cfRule>
    <cfRule type="expression" dxfId="15378" priority="15379">
      <formula>$G125="DEADLIFT"</formula>
    </cfRule>
    <cfRule type="expression" dxfId="15377" priority="15380">
      <formula>AND($G125="ACC",ISBLANK($F125))</formula>
    </cfRule>
    <cfRule type="expression" dxfId="15376" priority="15381">
      <formula>$G125="ACC"</formula>
    </cfRule>
  </conditionalFormatting>
  <conditionalFormatting sqref="AP144">
    <cfRule type="expression" dxfId="15375" priority="15374">
      <formula>AND($G144="SQUAT",ISBLANK($F144))</formula>
    </cfRule>
    <cfRule type="expression" dxfId="15374" priority="15375">
      <formula>AND($G144="BENCH",ISBLANK($F144))</formula>
    </cfRule>
    <cfRule type="expression" dxfId="15373" priority="15376">
      <formula>AND($G144="DEADLIFT",ISBLANK($F144))</formula>
    </cfRule>
  </conditionalFormatting>
  <conditionalFormatting sqref="AP144:AR144">
    <cfRule type="expression" dxfId="15372" priority="15369">
      <formula>$G144="SQUAT"</formula>
    </cfRule>
    <cfRule type="expression" dxfId="15371" priority="15370">
      <formula>$G144="BENCH"</formula>
    </cfRule>
    <cfRule type="expression" dxfId="15370" priority="15371">
      <formula>$G144="DEADLIFT"</formula>
    </cfRule>
    <cfRule type="expression" dxfId="15369" priority="15372">
      <formula>AND($G144="ACC",ISBLANK($F144))</formula>
    </cfRule>
    <cfRule type="expression" dxfId="15368" priority="15373">
      <formula>$G144="ACC"</formula>
    </cfRule>
  </conditionalFormatting>
  <conditionalFormatting sqref="AP147:AP150">
    <cfRule type="expression" dxfId="15367" priority="15366">
      <formula>AND($G147="SQUAT",ISBLANK($F147))</formula>
    </cfRule>
    <cfRule type="expression" dxfId="15366" priority="15367">
      <formula>AND($G147="BENCH",ISBLANK($F147))</formula>
    </cfRule>
    <cfRule type="expression" dxfId="15365" priority="15368">
      <formula>AND($G147="DEADLIFT",ISBLANK($F147))</formula>
    </cfRule>
  </conditionalFormatting>
  <conditionalFormatting sqref="AP147:AR150">
    <cfRule type="expression" dxfId="15364" priority="15361">
      <formula>$G147="SQUAT"</formula>
    </cfRule>
    <cfRule type="expression" dxfId="15363" priority="15362">
      <formula>$G147="BENCH"</formula>
    </cfRule>
    <cfRule type="expression" dxfId="15362" priority="15363">
      <formula>$G147="DEADLIFT"</formula>
    </cfRule>
    <cfRule type="expression" dxfId="15361" priority="15364">
      <formula>AND($G147="ACC",ISBLANK($F147))</formula>
    </cfRule>
    <cfRule type="expression" dxfId="15360" priority="15365">
      <formula>$G147="ACC"</formula>
    </cfRule>
  </conditionalFormatting>
  <conditionalFormatting sqref="AP146">
    <cfRule type="expression" dxfId="15359" priority="15358">
      <formula>AND($G146="SQUAT",ISBLANK($F146))</formula>
    </cfRule>
    <cfRule type="expression" dxfId="15358" priority="15359">
      <formula>AND($G146="BENCH",ISBLANK($F146))</formula>
    </cfRule>
    <cfRule type="expression" dxfId="15357" priority="15360">
      <formula>AND($G146="DEADLIFT",ISBLANK($F146))</formula>
    </cfRule>
  </conditionalFormatting>
  <conditionalFormatting sqref="AP146">
    <cfRule type="expression" dxfId="15356" priority="15353">
      <formula>$G146="SQUAT"</formula>
    </cfRule>
    <cfRule type="expression" dxfId="15355" priority="15354">
      <formula>$G146="BENCH"</formula>
    </cfRule>
    <cfRule type="expression" dxfId="15354" priority="15355">
      <formula>$G146="DEADLIFT"</formula>
    </cfRule>
    <cfRule type="expression" dxfId="15353" priority="15356">
      <formula>AND($G146="ACC",ISBLANK($F146))</formula>
    </cfRule>
    <cfRule type="expression" dxfId="15352" priority="15357">
      <formula>$G146="ACC"</formula>
    </cfRule>
  </conditionalFormatting>
  <conditionalFormatting sqref="AQ146:AR146">
    <cfRule type="expression" dxfId="15351" priority="15348">
      <formula>$G146="SQUAT"</formula>
    </cfRule>
    <cfRule type="expression" dxfId="15350" priority="15349">
      <formula>$G146="BENCH"</formula>
    </cfRule>
    <cfRule type="expression" dxfId="15349" priority="15350">
      <formula>$G146="DEADLIFT"</formula>
    </cfRule>
    <cfRule type="expression" dxfId="15348" priority="15351">
      <formula>AND($G146="ACC",ISBLANK($F146))</formula>
    </cfRule>
    <cfRule type="expression" dxfId="15347" priority="15352">
      <formula>$G146="ACC"</formula>
    </cfRule>
  </conditionalFormatting>
  <conditionalFormatting sqref="AP140:AP143">
    <cfRule type="expression" dxfId="15346" priority="15345">
      <formula>AND($G140="SQUAT",ISBLANK($F140))</formula>
    </cfRule>
    <cfRule type="expression" dxfId="15345" priority="15346">
      <formula>AND($G140="BENCH",ISBLANK($F140))</formula>
    </cfRule>
    <cfRule type="expression" dxfId="15344" priority="15347">
      <formula>AND($G140="DEADLIFT",ISBLANK($F140))</formula>
    </cfRule>
  </conditionalFormatting>
  <conditionalFormatting sqref="AP140:AR143">
    <cfRule type="expression" dxfId="15343" priority="15340">
      <formula>$G140="SQUAT"</formula>
    </cfRule>
    <cfRule type="expression" dxfId="15342" priority="15341">
      <formula>$G140="BENCH"</formula>
    </cfRule>
    <cfRule type="expression" dxfId="15341" priority="15342">
      <formula>$G140="DEADLIFT"</formula>
    </cfRule>
    <cfRule type="expression" dxfId="15340" priority="15343">
      <formula>AND($G140="ACC",ISBLANK($F140))</formula>
    </cfRule>
    <cfRule type="expression" dxfId="15339" priority="15344">
      <formula>$G140="ACC"</formula>
    </cfRule>
  </conditionalFormatting>
  <conditionalFormatting sqref="AP139">
    <cfRule type="expression" dxfId="15338" priority="15337">
      <formula>AND($G139="SQUAT",ISBLANK($F139))</formula>
    </cfRule>
    <cfRule type="expression" dxfId="15337" priority="15338">
      <formula>AND($G139="BENCH",ISBLANK($F139))</formula>
    </cfRule>
    <cfRule type="expression" dxfId="15336" priority="15339">
      <formula>AND($G139="DEADLIFT",ISBLANK($F139))</formula>
    </cfRule>
  </conditionalFormatting>
  <conditionalFormatting sqref="AP139">
    <cfRule type="expression" dxfId="15335" priority="15332">
      <formula>$G139="SQUAT"</formula>
    </cfRule>
    <cfRule type="expression" dxfId="15334" priority="15333">
      <formula>$G139="BENCH"</formula>
    </cfRule>
    <cfRule type="expression" dxfId="15333" priority="15334">
      <formula>$G139="DEADLIFT"</formula>
    </cfRule>
    <cfRule type="expression" dxfId="15332" priority="15335">
      <formula>AND($G139="ACC",ISBLANK($F139))</formula>
    </cfRule>
    <cfRule type="expression" dxfId="15331" priority="15336">
      <formula>$G139="ACC"</formula>
    </cfRule>
  </conditionalFormatting>
  <conditionalFormatting sqref="AQ139:AR139">
    <cfRule type="expression" dxfId="15330" priority="15327">
      <formula>$G139="SQUAT"</formula>
    </cfRule>
    <cfRule type="expression" dxfId="15329" priority="15328">
      <formula>$G139="BENCH"</formula>
    </cfRule>
    <cfRule type="expression" dxfId="15328" priority="15329">
      <formula>$G139="DEADLIFT"</formula>
    </cfRule>
    <cfRule type="expression" dxfId="15327" priority="15330">
      <formula>AND($G139="ACC",ISBLANK($F139))</formula>
    </cfRule>
    <cfRule type="expression" dxfId="15326" priority="15331">
      <formula>$G139="ACC"</formula>
    </cfRule>
  </conditionalFormatting>
  <conditionalFormatting sqref="AP165 AP172">
    <cfRule type="expression" dxfId="15325" priority="15324">
      <formula>AND($G165="SQUAT",ISBLANK($F165))</formula>
    </cfRule>
    <cfRule type="expression" dxfId="15324" priority="15325">
      <formula>AND($G165="BENCH",ISBLANK($F165))</formula>
    </cfRule>
    <cfRule type="expression" dxfId="15323" priority="15326">
      <formula>AND($G165="DEADLIFT",ISBLANK($F165))</formula>
    </cfRule>
  </conditionalFormatting>
  <conditionalFormatting sqref="AP172:AR172 AP165:AR165">
    <cfRule type="expression" dxfId="15322" priority="15319">
      <formula>$G165="SQUAT"</formula>
    </cfRule>
    <cfRule type="expression" dxfId="15321" priority="15320">
      <formula>$G165="BENCH"</formula>
    </cfRule>
    <cfRule type="expression" dxfId="15320" priority="15321">
      <formula>$G165="DEADLIFT"</formula>
    </cfRule>
    <cfRule type="expression" dxfId="15319" priority="15322">
      <formula>AND($G165="ACC",ISBLANK($F165))</formula>
    </cfRule>
    <cfRule type="expression" dxfId="15318" priority="15323">
      <formula>$G165="ACC"</formula>
    </cfRule>
  </conditionalFormatting>
  <conditionalFormatting sqref="AP186">
    <cfRule type="expression" dxfId="15317" priority="15316">
      <formula>AND($G186="SQUAT",ISBLANK($F186))</formula>
    </cfRule>
    <cfRule type="expression" dxfId="15316" priority="15317">
      <formula>AND($G186="BENCH",ISBLANK($F186))</formula>
    </cfRule>
    <cfRule type="expression" dxfId="15315" priority="15318">
      <formula>AND($G186="DEADLIFT",ISBLANK($F186))</formula>
    </cfRule>
  </conditionalFormatting>
  <conditionalFormatting sqref="AP186:AR186">
    <cfRule type="expression" dxfId="15314" priority="15311">
      <formula>$G186="SQUAT"</formula>
    </cfRule>
    <cfRule type="expression" dxfId="15313" priority="15312">
      <formula>$G186="BENCH"</formula>
    </cfRule>
    <cfRule type="expression" dxfId="15312" priority="15313">
      <formula>$G186="DEADLIFT"</formula>
    </cfRule>
    <cfRule type="expression" dxfId="15311" priority="15314">
      <formula>AND($G186="ACC",ISBLANK($F186))</formula>
    </cfRule>
    <cfRule type="expression" dxfId="15310" priority="15315">
      <formula>$G186="ACC"</formula>
    </cfRule>
  </conditionalFormatting>
  <conditionalFormatting sqref="AP168:AP171">
    <cfRule type="expression" dxfId="15309" priority="15308">
      <formula>AND($G168="SQUAT",ISBLANK($F168))</formula>
    </cfRule>
    <cfRule type="expression" dxfId="15308" priority="15309">
      <formula>AND($G168="BENCH",ISBLANK($F168))</formula>
    </cfRule>
    <cfRule type="expression" dxfId="15307" priority="15310">
      <formula>AND($G168="DEADLIFT",ISBLANK($F168))</formula>
    </cfRule>
  </conditionalFormatting>
  <conditionalFormatting sqref="AP168:AR171">
    <cfRule type="expression" dxfId="15306" priority="15303">
      <formula>$G168="SQUAT"</formula>
    </cfRule>
    <cfRule type="expression" dxfId="15305" priority="15304">
      <formula>$G168="BENCH"</formula>
    </cfRule>
    <cfRule type="expression" dxfId="15304" priority="15305">
      <formula>$G168="DEADLIFT"</formula>
    </cfRule>
    <cfRule type="expression" dxfId="15303" priority="15306">
      <formula>AND($G168="ACC",ISBLANK($F168))</formula>
    </cfRule>
    <cfRule type="expression" dxfId="15302" priority="15307">
      <formula>$G168="ACC"</formula>
    </cfRule>
  </conditionalFormatting>
  <conditionalFormatting sqref="AP167">
    <cfRule type="expression" dxfId="15301" priority="15300">
      <formula>AND($G167="SQUAT",ISBLANK($F167))</formula>
    </cfRule>
    <cfRule type="expression" dxfId="15300" priority="15301">
      <formula>AND($G167="BENCH",ISBLANK($F167))</formula>
    </cfRule>
    <cfRule type="expression" dxfId="15299" priority="15302">
      <formula>AND($G167="DEADLIFT",ISBLANK($F167))</formula>
    </cfRule>
  </conditionalFormatting>
  <conditionalFormatting sqref="AP167">
    <cfRule type="expression" dxfId="15298" priority="15295">
      <formula>$G167="SQUAT"</formula>
    </cfRule>
    <cfRule type="expression" dxfId="15297" priority="15296">
      <formula>$G167="BENCH"</formula>
    </cfRule>
    <cfRule type="expression" dxfId="15296" priority="15297">
      <formula>$G167="DEADLIFT"</formula>
    </cfRule>
    <cfRule type="expression" dxfId="15295" priority="15298">
      <formula>AND($G167="ACC",ISBLANK($F167))</formula>
    </cfRule>
    <cfRule type="expression" dxfId="15294" priority="15299">
      <formula>$G167="ACC"</formula>
    </cfRule>
  </conditionalFormatting>
  <conditionalFormatting sqref="AQ167:AR167">
    <cfRule type="expression" dxfId="15293" priority="15290">
      <formula>$G167="SQUAT"</formula>
    </cfRule>
    <cfRule type="expression" dxfId="15292" priority="15291">
      <formula>$G167="BENCH"</formula>
    </cfRule>
    <cfRule type="expression" dxfId="15291" priority="15292">
      <formula>$G167="DEADLIFT"</formula>
    </cfRule>
    <cfRule type="expression" dxfId="15290" priority="15293">
      <formula>AND($G167="ACC",ISBLANK($F167))</formula>
    </cfRule>
    <cfRule type="expression" dxfId="15289" priority="15294">
      <formula>$G167="ACC"</formula>
    </cfRule>
  </conditionalFormatting>
  <conditionalFormatting sqref="AP161:AP164">
    <cfRule type="expression" dxfId="15288" priority="15287">
      <formula>AND($G161="SQUAT",ISBLANK($F161))</formula>
    </cfRule>
    <cfRule type="expression" dxfId="15287" priority="15288">
      <formula>AND($G161="BENCH",ISBLANK($F161))</formula>
    </cfRule>
    <cfRule type="expression" dxfId="15286" priority="15289">
      <formula>AND($G161="DEADLIFT",ISBLANK($F161))</formula>
    </cfRule>
  </conditionalFormatting>
  <conditionalFormatting sqref="AP161:AR164">
    <cfRule type="expression" dxfId="15285" priority="15282">
      <formula>$G161="SQUAT"</formula>
    </cfRule>
    <cfRule type="expression" dxfId="15284" priority="15283">
      <formula>$G161="BENCH"</formula>
    </cfRule>
    <cfRule type="expression" dxfId="15283" priority="15284">
      <formula>$G161="DEADLIFT"</formula>
    </cfRule>
    <cfRule type="expression" dxfId="15282" priority="15285">
      <formula>AND($G161="ACC",ISBLANK($F161))</formula>
    </cfRule>
    <cfRule type="expression" dxfId="15281" priority="15286">
      <formula>$G161="ACC"</formula>
    </cfRule>
  </conditionalFormatting>
  <conditionalFormatting sqref="AP160">
    <cfRule type="expression" dxfId="15280" priority="15279">
      <formula>AND($G160="SQUAT",ISBLANK($F160))</formula>
    </cfRule>
    <cfRule type="expression" dxfId="15279" priority="15280">
      <formula>AND($G160="BENCH",ISBLANK($F160))</formula>
    </cfRule>
    <cfRule type="expression" dxfId="15278" priority="15281">
      <formula>AND($G160="DEADLIFT",ISBLANK($F160))</formula>
    </cfRule>
  </conditionalFormatting>
  <conditionalFormatting sqref="AP160">
    <cfRule type="expression" dxfId="15277" priority="15274">
      <formula>$G160="SQUAT"</formula>
    </cfRule>
    <cfRule type="expression" dxfId="15276" priority="15275">
      <formula>$G160="BENCH"</formula>
    </cfRule>
    <cfRule type="expression" dxfId="15275" priority="15276">
      <formula>$G160="DEADLIFT"</formula>
    </cfRule>
    <cfRule type="expression" dxfId="15274" priority="15277">
      <formula>AND($G160="ACC",ISBLANK($F160))</formula>
    </cfRule>
    <cfRule type="expression" dxfId="15273" priority="15278">
      <formula>$G160="ACC"</formula>
    </cfRule>
  </conditionalFormatting>
  <conditionalFormatting sqref="AQ160:AR160">
    <cfRule type="expression" dxfId="15272" priority="15269">
      <formula>$G160="SQUAT"</formula>
    </cfRule>
    <cfRule type="expression" dxfId="15271" priority="15270">
      <formula>$G160="BENCH"</formula>
    </cfRule>
    <cfRule type="expression" dxfId="15270" priority="15271">
      <formula>$G160="DEADLIFT"</formula>
    </cfRule>
    <cfRule type="expression" dxfId="15269" priority="15272">
      <formula>AND($G160="ACC",ISBLANK($F160))</formula>
    </cfRule>
    <cfRule type="expression" dxfId="15268" priority="15273">
      <formula>$G160="ACC"</formula>
    </cfRule>
  </conditionalFormatting>
  <conditionalFormatting sqref="AP179">
    <cfRule type="expression" dxfId="15267" priority="15266">
      <formula>AND($G179="SQUAT",ISBLANK($F179))</formula>
    </cfRule>
    <cfRule type="expression" dxfId="15266" priority="15267">
      <formula>AND($G179="BENCH",ISBLANK($F179))</formula>
    </cfRule>
    <cfRule type="expression" dxfId="15265" priority="15268">
      <formula>AND($G179="DEADLIFT",ISBLANK($F179))</formula>
    </cfRule>
  </conditionalFormatting>
  <conditionalFormatting sqref="AP179:AR179">
    <cfRule type="expression" dxfId="15264" priority="15261">
      <formula>$G179="SQUAT"</formula>
    </cfRule>
    <cfRule type="expression" dxfId="15263" priority="15262">
      <formula>$G179="BENCH"</formula>
    </cfRule>
    <cfRule type="expression" dxfId="15262" priority="15263">
      <formula>$G179="DEADLIFT"</formula>
    </cfRule>
    <cfRule type="expression" dxfId="15261" priority="15264">
      <formula>AND($G179="ACC",ISBLANK($F179))</formula>
    </cfRule>
    <cfRule type="expression" dxfId="15260" priority="15265">
      <formula>$G179="ACC"</formula>
    </cfRule>
  </conditionalFormatting>
  <conditionalFormatting sqref="AP182:AP185">
    <cfRule type="expression" dxfId="15259" priority="15258">
      <formula>AND($G182="SQUAT",ISBLANK($F182))</formula>
    </cfRule>
    <cfRule type="expression" dxfId="15258" priority="15259">
      <formula>AND($G182="BENCH",ISBLANK($F182))</formula>
    </cfRule>
    <cfRule type="expression" dxfId="15257" priority="15260">
      <formula>AND($G182="DEADLIFT",ISBLANK($F182))</formula>
    </cfRule>
  </conditionalFormatting>
  <conditionalFormatting sqref="AP182:AR185">
    <cfRule type="expression" dxfId="15256" priority="15253">
      <formula>$G182="SQUAT"</formula>
    </cfRule>
    <cfRule type="expression" dxfId="15255" priority="15254">
      <formula>$G182="BENCH"</formula>
    </cfRule>
    <cfRule type="expression" dxfId="15254" priority="15255">
      <formula>$G182="DEADLIFT"</formula>
    </cfRule>
    <cfRule type="expression" dxfId="15253" priority="15256">
      <formula>AND($G182="ACC",ISBLANK($F182))</formula>
    </cfRule>
    <cfRule type="expression" dxfId="15252" priority="15257">
      <formula>$G182="ACC"</formula>
    </cfRule>
  </conditionalFormatting>
  <conditionalFormatting sqref="AP181">
    <cfRule type="expression" dxfId="15251" priority="15250">
      <formula>AND($G181="SQUAT",ISBLANK($F181))</formula>
    </cfRule>
    <cfRule type="expression" dxfId="15250" priority="15251">
      <formula>AND($G181="BENCH",ISBLANK($F181))</formula>
    </cfRule>
    <cfRule type="expression" dxfId="15249" priority="15252">
      <formula>AND($G181="DEADLIFT",ISBLANK($F181))</formula>
    </cfRule>
  </conditionalFormatting>
  <conditionalFormatting sqref="AP181">
    <cfRule type="expression" dxfId="15248" priority="15245">
      <formula>$G181="SQUAT"</formula>
    </cfRule>
    <cfRule type="expression" dxfId="15247" priority="15246">
      <formula>$G181="BENCH"</formula>
    </cfRule>
    <cfRule type="expression" dxfId="15246" priority="15247">
      <formula>$G181="DEADLIFT"</formula>
    </cfRule>
    <cfRule type="expression" dxfId="15245" priority="15248">
      <formula>AND($G181="ACC",ISBLANK($F181))</formula>
    </cfRule>
    <cfRule type="expression" dxfId="15244" priority="15249">
      <formula>$G181="ACC"</formula>
    </cfRule>
  </conditionalFormatting>
  <conditionalFormatting sqref="AQ181:AR181">
    <cfRule type="expression" dxfId="15243" priority="15240">
      <formula>$G181="SQUAT"</formula>
    </cfRule>
    <cfRule type="expression" dxfId="15242" priority="15241">
      <formula>$G181="BENCH"</formula>
    </cfRule>
    <cfRule type="expression" dxfId="15241" priority="15242">
      <formula>$G181="DEADLIFT"</formula>
    </cfRule>
    <cfRule type="expression" dxfId="15240" priority="15243">
      <formula>AND($G181="ACC",ISBLANK($F181))</formula>
    </cfRule>
    <cfRule type="expression" dxfId="15239" priority="15244">
      <formula>$G181="ACC"</formula>
    </cfRule>
  </conditionalFormatting>
  <conditionalFormatting sqref="AP175:AP178">
    <cfRule type="expression" dxfId="15238" priority="15237">
      <formula>AND($G175="SQUAT",ISBLANK($F175))</formula>
    </cfRule>
    <cfRule type="expression" dxfId="15237" priority="15238">
      <formula>AND($G175="BENCH",ISBLANK($F175))</formula>
    </cfRule>
    <cfRule type="expression" dxfId="15236" priority="15239">
      <formula>AND($G175="DEADLIFT",ISBLANK($F175))</formula>
    </cfRule>
  </conditionalFormatting>
  <conditionalFormatting sqref="AP175:AR178">
    <cfRule type="expression" dxfId="15235" priority="15232">
      <formula>$G175="SQUAT"</formula>
    </cfRule>
    <cfRule type="expression" dxfId="15234" priority="15233">
      <formula>$G175="BENCH"</formula>
    </cfRule>
    <cfRule type="expression" dxfId="15233" priority="15234">
      <formula>$G175="DEADLIFT"</formula>
    </cfRule>
    <cfRule type="expression" dxfId="15232" priority="15235">
      <formula>AND($G175="ACC",ISBLANK($F175))</formula>
    </cfRule>
    <cfRule type="expression" dxfId="15231" priority="15236">
      <formula>$G175="ACC"</formula>
    </cfRule>
  </conditionalFormatting>
  <conditionalFormatting sqref="AP174">
    <cfRule type="expression" dxfId="15230" priority="15229">
      <formula>AND($G174="SQUAT",ISBLANK($F174))</formula>
    </cfRule>
    <cfRule type="expression" dxfId="15229" priority="15230">
      <formula>AND($G174="BENCH",ISBLANK($F174))</formula>
    </cfRule>
    <cfRule type="expression" dxfId="15228" priority="15231">
      <formula>AND($G174="DEADLIFT",ISBLANK($F174))</formula>
    </cfRule>
  </conditionalFormatting>
  <conditionalFormatting sqref="AP174">
    <cfRule type="expression" dxfId="15227" priority="15224">
      <formula>$G174="SQUAT"</formula>
    </cfRule>
    <cfRule type="expression" dxfId="15226" priority="15225">
      <formula>$G174="BENCH"</formula>
    </cfRule>
    <cfRule type="expression" dxfId="15225" priority="15226">
      <formula>$G174="DEADLIFT"</formula>
    </cfRule>
    <cfRule type="expression" dxfId="15224" priority="15227">
      <formula>AND($G174="ACC",ISBLANK($F174))</formula>
    </cfRule>
    <cfRule type="expression" dxfId="15223" priority="15228">
      <formula>$G174="ACC"</formula>
    </cfRule>
  </conditionalFormatting>
  <conditionalFormatting sqref="AQ174:AR174">
    <cfRule type="expression" dxfId="15222" priority="15219">
      <formula>$G174="SQUAT"</formula>
    </cfRule>
    <cfRule type="expression" dxfId="15221" priority="15220">
      <formula>$G174="BENCH"</formula>
    </cfRule>
    <cfRule type="expression" dxfId="15220" priority="15221">
      <formula>$G174="DEADLIFT"</formula>
    </cfRule>
    <cfRule type="expression" dxfId="15219" priority="15222">
      <formula>AND($G174="ACC",ISBLANK($F174))</formula>
    </cfRule>
    <cfRule type="expression" dxfId="15218" priority="15223">
      <formula>$G174="ACC"</formula>
    </cfRule>
  </conditionalFormatting>
  <conditionalFormatting sqref="AP193">
    <cfRule type="expression" dxfId="15217" priority="15216">
      <formula>AND($G193="SQUAT",ISBLANK($F193))</formula>
    </cfRule>
    <cfRule type="expression" dxfId="15216" priority="15217">
      <formula>AND($G193="BENCH",ISBLANK($F193))</formula>
    </cfRule>
    <cfRule type="expression" dxfId="15215" priority="15218">
      <formula>AND($G193="DEADLIFT",ISBLANK($F193))</formula>
    </cfRule>
  </conditionalFormatting>
  <conditionalFormatting sqref="AP193:AR193">
    <cfRule type="expression" dxfId="15214" priority="15211">
      <formula>$G193="SQUAT"</formula>
    </cfRule>
    <cfRule type="expression" dxfId="15213" priority="15212">
      <formula>$G193="BENCH"</formula>
    </cfRule>
    <cfRule type="expression" dxfId="15212" priority="15213">
      <formula>$G193="DEADLIFT"</formula>
    </cfRule>
    <cfRule type="expression" dxfId="15211" priority="15214">
      <formula>AND($G193="ACC",ISBLANK($F193))</formula>
    </cfRule>
    <cfRule type="expression" dxfId="15210" priority="15215">
      <formula>$G193="ACC"</formula>
    </cfRule>
  </conditionalFormatting>
  <conditionalFormatting sqref="AP196:AP199">
    <cfRule type="expression" dxfId="15209" priority="15208">
      <formula>AND($G196="SQUAT",ISBLANK($F196))</formula>
    </cfRule>
    <cfRule type="expression" dxfId="15208" priority="15209">
      <formula>AND($G196="BENCH",ISBLANK($F196))</formula>
    </cfRule>
    <cfRule type="expression" dxfId="15207" priority="15210">
      <formula>AND($G196="DEADLIFT",ISBLANK($F196))</formula>
    </cfRule>
  </conditionalFormatting>
  <conditionalFormatting sqref="AP196:AR199">
    <cfRule type="expression" dxfId="15206" priority="15203">
      <formula>$G196="SQUAT"</formula>
    </cfRule>
    <cfRule type="expression" dxfId="15205" priority="15204">
      <formula>$G196="BENCH"</formula>
    </cfRule>
    <cfRule type="expression" dxfId="15204" priority="15205">
      <formula>$G196="DEADLIFT"</formula>
    </cfRule>
    <cfRule type="expression" dxfId="15203" priority="15206">
      <formula>AND($G196="ACC",ISBLANK($F196))</formula>
    </cfRule>
    <cfRule type="expression" dxfId="15202" priority="15207">
      <formula>$G196="ACC"</formula>
    </cfRule>
  </conditionalFormatting>
  <conditionalFormatting sqref="AP195">
    <cfRule type="expression" dxfId="15201" priority="15200">
      <formula>AND($G195="SQUAT",ISBLANK($F195))</formula>
    </cfRule>
    <cfRule type="expression" dxfId="15200" priority="15201">
      <formula>AND($G195="BENCH",ISBLANK($F195))</formula>
    </cfRule>
    <cfRule type="expression" dxfId="15199" priority="15202">
      <formula>AND($G195="DEADLIFT",ISBLANK($F195))</formula>
    </cfRule>
  </conditionalFormatting>
  <conditionalFormatting sqref="AP195">
    <cfRule type="expression" dxfId="15198" priority="15195">
      <formula>$G195="SQUAT"</formula>
    </cfRule>
    <cfRule type="expression" dxfId="15197" priority="15196">
      <formula>$G195="BENCH"</formula>
    </cfRule>
    <cfRule type="expression" dxfId="15196" priority="15197">
      <formula>$G195="DEADLIFT"</formula>
    </cfRule>
    <cfRule type="expression" dxfId="15195" priority="15198">
      <formula>AND($G195="ACC",ISBLANK($F195))</formula>
    </cfRule>
    <cfRule type="expression" dxfId="15194" priority="15199">
      <formula>$G195="ACC"</formula>
    </cfRule>
  </conditionalFormatting>
  <conditionalFormatting sqref="AQ195:AR195">
    <cfRule type="expression" dxfId="15193" priority="15190">
      <formula>$G195="SQUAT"</formula>
    </cfRule>
    <cfRule type="expression" dxfId="15192" priority="15191">
      <formula>$G195="BENCH"</formula>
    </cfRule>
    <cfRule type="expression" dxfId="15191" priority="15192">
      <formula>$G195="DEADLIFT"</formula>
    </cfRule>
    <cfRule type="expression" dxfId="15190" priority="15193">
      <formula>AND($G195="ACC",ISBLANK($F195))</formula>
    </cfRule>
    <cfRule type="expression" dxfId="15189" priority="15194">
      <formula>$G195="ACC"</formula>
    </cfRule>
  </conditionalFormatting>
  <conditionalFormatting sqref="AP189:AP192">
    <cfRule type="expression" dxfId="15188" priority="15187">
      <formula>AND($G189="SQUAT",ISBLANK($F189))</formula>
    </cfRule>
    <cfRule type="expression" dxfId="15187" priority="15188">
      <formula>AND($G189="BENCH",ISBLANK($F189))</formula>
    </cfRule>
    <cfRule type="expression" dxfId="15186" priority="15189">
      <formula>AND($G189="DEADLIFT",ISBLANK($F189))</formula>
    </cfRule>
  </conditionalFormatting>
  <conditionalFormatting sqref="AP189:AR192">
    <cfRule type="expression" dxfId="15185" priority="15182">
      <formula>$G189="SQUAT"</formula>
    </cfRule>
    <cfRule type="expression" dxfId="15184" priority="15183">
      <formula>$G189="BENCH"</formula>
    </cfRule>
    <cfRule type="expression" dxfId="15183" priority="15184">
      <formula>$G189="DEADLIFT"</formula>
    </cfRule>
    <cfRule type="expression" dxfId="15182" priority="15185">
      <formula>AND($G189="ACC",ISBLANK($F189))</formula>
    </cfRule>
    <cfRule type="expression" dxfId="15181" priority="15186">
      <formula>$G189="ACC"</formula>
    </cfRule>
  </conditionalFormatting>
  <conditionalFormatting sqref="AP188">
    <cfRule type="expression" dxfId="15180" priority="15179">
      <formula>AND($G188="SQUAT",ISBLANK($F188))</formula>
    </cfRule>
    <cfRule type="expression" dxfId="15179" priority="15180">
      <formula>AND($G188="BENCH",ISBLANK($F188))</formula>
    </cfRule>
    <cfRule type="expression" dxfId="15178" priority="15181">
      <formula>AND($G188="DEADLIFT",ISBLANK($F188))</formula>
    </cfRule>
  </conditionalFormatting>
  <conditionalFormatting sqref="AP188">
    <cfRule type="expression" dxfId="15177" priority="15174">
      <formula>$G188="SQUAT"</formula>
    </cfRule>
    <cfRule type="expression" dxfId="15176" priority="15175">
      <formula>$G188="BENCH"</formula>
    </cfRule>
    <cfRule type="expression" dxfId="15175" priority="15176">
      <formula>$G188="DEADLIFT"</formula>
    </cfRule>
    <cfRule type="expression" dxfId="15174" priority="15177">
      <formula>AND($G188="ACC",ISBLANK($F188))</formula>
    </cfRule>
    <cfRule type="expression" dxfId="15173" priority="15178">
      <formula>$G188="ACC"</formula>
    </cfRule>
  </conditionalFormatting>
  <conditionalFormatting sqref="AQ188:AR188">
    <cfRule type="expression" dxfId="15172" priority="15169">
      <formula>$G188="SQUAT"</formula>
    </cfRule>
    <cfRule type="expression" dxfId="15171" priority="15170">
      <formula>$G188="BENCH"</formula>
    </cfRule>
    <cfRule type="expression" dxfId="15170" priority="15171">
      <formula>$G188="DEADLIFT"</formula>
    </cfRule>
    <cfRule type="expression" dxfId="15169" priority="15172">
      <formula>AND($G188="ACC",ISBLANK($F188))</formula>
    </cfRule>
    <cfRule type="expression" dxfId="15168" priority="15173">
      <formula>$G188="ACC"</formula>
    </cfRule>
  </conditionalFormatting>
  <conditionalFormatting sqref="AP214 AP221">
    <cfRule type="expression" dxfId="15167" priority="15166">
      <formula>AND($G214="SQUAT",ISBLANK($F214))</formula>
    </cfRule>
    <cfRule type="expression" dxfId="15166" priority="15167">
      <formula>AND($G214="BENCH",ISBLANK($F214))</formula>
    </cfRule>
    <cfRule type="expression" dxfId="15165" priority="15168">
      <formula>AND($G214="DEADLIFT",ISBLANK($F214))</formula>
    </cfRule>
  </conditionalFormatting>
  <conditionalFormatting sqref="AP221:AR221 AP214:AR214">
    <cfRule type="expression" dxfId="15164" priority="15161">
      <formula>$G214="SQUAT"</formula>
    </cfRule>
    <cfRule type="expression" dxfId="15163" priority="15162">
      <formula>$G214="BENCH"</formula>
    </cfRule>
    <cfRule type="expression" dxfId="15162" priority="15163">
      <formula>$G214="DEADLIFT"</formula>
    </cfRule>
    <cfRule type="expression" dxfId="15161" priority="15164">
      <formula>AND($G214="ACC",ISBLANK($F214))</formula>
    </cfRule>
    <cfRule type="expression" dxfId="15160" priority="15165">
      <formula>$G214="ACC"</formula>
    </cfRule>
  </conditionalFormatting>
  <conditionalFormatting sqref="AP235">
    <cfRule type="expression" dxfId="15159" priority="15158">
      <formula>AND($G235="SQUAT",ISBLANK($F235))</formula>
    </cfRule>
    <cfRule type="expression" dxfId="15158" priority="15159">
      <formula>AND($G235="BENCH",ISBLANK($F235))</formula>
    </cfRule>
    <cfRule type="expression" dxfId="15157" priority="15160">
      <formula>AND($G235="DEADLIFT",ISBLANK($F235))</formula>
    </cfRule>
  </conditionalFormatting>
  <conditionalFormatting sqref="AP235:AR235">
    <cfRule type="expression" dxfId="15156" priority="15153">
      <formula>$G235="SQUAT"</formula>
    </cfRule>
    <cfRule type="expression" dxfId="15155" priority="15154">
      <formula>$G235="BENCH"</formula>
    </cfRule>
    <cfRule type="expression" dxfId="15154" priority="15155">
      <formula>$G235="DEADLIFT"</formula>
    </cfRule>
    <cfRule type="expression" dxfId="15153" priority="15156">
      <formula>AND($G235="ACC",ISBLANK($F235))</formula>
    </cfRule>
    <cfRule type="expression" dxfId="15152" priority="15157">
      <formula>$G235="ACC"</formula>
    </cfRule>
  </conditionalFormatting>
  <conditionalFormatting sqref="AP217:AP220">
    <cfRule type="expression" dxfId="15151" priority="15150">
      <formula>AND($G217="SQUAT",ISBLANK($F217))</formula>
    </cfRule>
    <cfRule type="expression" dxfId="15150" priority="15151">
      <formula>AND($G217="BENCH",ISBLANK($F217))</formula>
    </cfRule>
    <cfRule type="expression" dxfId="15149" priority="15152">
      <formula>AND($G217="DEADLIFT",ISBLANK($F217))</formula>
    </cfRule>
  </conditionalFormatting>
  <conditionalFormatting sqref="AP217:AR220">
    <cfRule type="expression" dxfId="15148" priority="15145">
      <formula>$G217="SQUAT"</formula>
    </cfRule>
    <cfRule type="expression" dxfId="15147" priority="15146">
      <formula>$G217="BENCH"</formula>
    </cfRule>
    <cfRule type="expression" dxfId="15146" priority="15147">
      <formula>$G217="DEADLIFT"</formula>
    </cfRule>
    <cfRule type="expression" dxfId="15145" priority="15148">
      <formula>AND($G217="ACC",ISBLANK($F217))</formula>
    </cfRule>
    <cfRule type="expression" dxfId="15144" priority="15149">
      <formula>$G217="ACC"</formula>
    </cfRule>
  </conditionalFormatting>
  <conditionalFormatting sqref="AP216">
    <cfRule type="expression" dxfId="15143" priority="15142">
      <formula>AND($G216="SQUAT",ISBLANK($F216))</formula>
    </cfRule>
    <cfRule type="expression" dxfId="15142" priority="15143">
      <formula>AND($G216="BENCH",ISBLANK($F216))</formula>
    </cfRule>
    <cfRule type="expression" dxfId="15141" priority="15144">
      <formula>AND($G216="DEADLIFT",ISBLANK($F216))</formula>
    </cfRule>
  </conditionalFormatting>
  <conditionalFormatting sqref="AP216">
    <cfRule type="expression" dxfId="15140" priority="15137">
      <formula>$G216="SQUAT"</formula>
    </cfRule>
    <cfRule type="expression" dxfId="15139" priority="15138">
      <formula>$G216="BENCH"</formula>
    </cfRule>
    <cfRule type="expression" dxfId="15138" priority="15139">
      <formula>$G216="DEADLIFT"</formula>
    </cfRule>
    <cfRule type="expression" dxfId="15137" priority="15140">
      <formula>AND($G216="ACC",ISBLANK($F216))</formula>
    </cfRule>
    <cfRule type="expression" dxfId="15136" priority="15141">
      <formula>$G216="ACC"</formula>
    </cfRule>
  </conditionalFormatting>
  <conditionalFormatting sqref="AQ216:AR216">
    <cfRule type="expression" dxfId="15135" priority="15132">
      <formula>$G216="SQUAT"</formula>
    </cfRule>
    <cfRule type="expression" dxfId="15134" priority="15133">
      <formula>$G216="BENCH"</formula>
    </cfRule>
    <cfRule type="expression" dxfId="15133" priority="15134">
      <formula>$G216="DEADLIFT"</formula>
    </cfRule>
    <cfRule type="expression" dxfId="15132" priority="15135">
      <formula>AND($G216="ACC",ISBLANK($F216))</formula>
    </cfRule>
    <cfRule type="expression" dxfId="15131" priority="15136">
      <formula>$G216="ACC"</formula>
    </cfRule>
  </conditionalFormatting>
  <conditionalFormatting sqref="AP210:AP213">
    <cfRule type="expression" dxfId="15130" priority="15129">
      <formula>AND($G210="SQUAT",ISBLANK($F210))</formula>
    </cfRule>
    <cfRule type="expression" dxfId="15129" priority="15130">
      <formula>AND($G210="BENCH",ISBLANK($F210))</formula>
    </cfRule>
    <cfRule type="expression" dxfId="15128" priority="15131">
      <formula>AND($G210="DEADLIFT",ISBLANK($F210))</formula>
    </cfRule>
  </conditionalFormatting>
  <conditionalFormatting sqref="AP210:AR213">
    <cfRule type="expression" dxfId="15127" priority="15124">
      <formula>$G210="SQUAT"</formula>
    </cfRule>
    <cfRule type="expression" dxfId="15126" priority="15125">
      <formula>$G210="BENCH"</formula>
    </cfRule>
    <cfRule type="expression" dxfId="15125" priority="15126">
      <formula>$G210="DEADLIFT"</formula>
    </cfRule>
    <cfRule type="expression" dxfId="15124" priority="15127">
      <formula>AND($G210="ACC",ISBLANK($F210))</formula>
    </cfRule>
    <cfRule type="expression" dxfId="15123" priority="15128">
      <formula>$G210="ACC"</formula>
    </cfRule>
  </conditionalFormatting>
  <conditionalFormatting sqref="AP209">
    <cfRule type="expression" dxfId="15122" priority="15121">
      <formula>AND($G209="SQUAT",ISBLANK($F209))</formula>
    </cfRule>
    <cfRule type="expression" dxfId="15121" priority="15122">
      <formula>AND($G209="BENCH",ISBLANK($F209))</formula>
    </cfRule>
    <cfRule type="expression" dxfId="15120" priority="15123">
      <formula>AND($G209="DEADLIFT",ISBLANK($F209))</formula>
    </cfRule>
  </conditionalFormatting>
  <conditionalFormatting sqref="AP209">
    <cfRule type="expression" dxfId="15119" priority="15116">
      <formula>$G209="SQUAT"</formula>
    </cfRule>
    <cfRule type="expression" dxfId="15118" priority="15117">
      <formula>$G209="BENCH"</formula>
    </cfRule>
    <cfRule type="expression" dxfId="15117" priority="15118">
      <formula>$G209="DEADLIFT"</formula>
    </cfRule>
    <cfRule type="expression" dxfId="15116" priority="15119">
      <formula>AND($G209="ACC",ISBLANK($F209))</formula>
    </cfRule>
    <cfRule type="expression" dxfId="15115" priority="15120">
      <formula>$G209="ACC"</formula>
    </cfRule>
  </conditionalFormatting>
  <conditionalFormatting sqref="AQ209:AR209">
    <cfRule type="expression" dxfId="15114" priority="15111">
      <formula>$G209="SQUAT"</formula>
    </cfRule>
    <cfRule type="expression" dxfId="15113" priority="15112">
      <formula>$G209="BENCH"</formula>
    </cfRule>
    <cfRule type="expression" dxfId="15112" priority="15113">
      <formula>$G209="DEADLIFT"</formula>
    </cfRule>
    <cfRule type="expression" dxfId="15111" priority="15114">
      <formula>AND($G209="ACC",ISBLANK($F209))</formula>
    </cfRule>
    <cfRule type="expression" dxfId="15110" priority="15115">
      <formula>$G209="ACC"</formula>
    </cfRule>
  </conditionalFormatting>
  <conditionalFormatting sqref="AP228">
    <cfRule type="expression" dxfId="15109" priority="15108">
      <formula>AND($G228="SQUAT",ISBLANK($F228))</formula>
    </cfRule>
    <cfRule type="expression" dxfId="15108" priority="15109">
      <formula>AND($G228="BENCH",ISBLANK($F228))</formula>
    </cfRule>
    <cfRule type="expression" dxfId="15107" priority="15110">
      <formula>AND($G228="DEADLIFT",ISBLANK($F228))</formula>
    </cfRule>
  </conditionalFormatting>
  <conditionalFormatting sqref="AP228:AR228">
    <cfRule type="expression" dxfId="15106" priority="15103">
      <formula>$G228="SQUAT"</formula>
    </cfRule>
    <cfRule type="expression" dxfId="15105" priority="15104">
      <formula>$G228="BENCH"</formula>
    </cfRule>
    <cfRule type="expression" dxfId="15104" priority="15105">
      <formula>$G228="DEADLIFT"</formula>
    </cfRule>
    <cfRule type="expression" dxfId="15103" priority="15106">
      <formula>AND($G228="ACC",ISBLANK($F228))</formula>
    </cfRule>
    <cfRule type="expression" dxfId="15102" priority="15107">
      <formula>$G228="ACC"</formula>
    </cfRule>
  </conditionalFormatting>
  <conditionalFormatting sqref="AP231:AP234">
    <cfRule type="expression" dxfId="15101" priority="15100">
      <formula>AND($G231="SQUAT",ISBLANK($F231))</formula>
    </cfRule>
    <cfRule type="expression" dxfId="15100" priority="15101">
      <formula>AND($G231="BENCH",ISBLANK($F231))</formula>
    </cfRule>
    <cfRule type="expression" dxfId="15099" priority="15102">
      <formula>AND($G231="DEADLIFT",ISBLANK($F231))</formula>
    </cfRule>
  </conditionalFormatting>
  <conditionalFormatting sqref="AP231:AR234">
    <cfRule type="expression" dxfId="15098" priority="15095">
      <formula>$G231="SQUAT"</formula>
    </cfRule>
    <cfRule type="expression" dxfId="15097" priority="15096">
      <formula>$G231="BENCH"</formula>
    </cfRule>
    <cfRule type="expression" dxfId="15096" priority="15097">
      <formula>$G231="DEADLIFT"</formula>
    </cfRule>
    <cfRule type="expression" dxfId="15095" priority="15098">
      <formula>AND($G231="ACC",ISBLANK($F231))</formula>
    </cfRule>
    <cfRule type="expression" dxfId="15094" priority="15099">
      <formula>$G231="ACC"</formula>
    </cfRule>
  </conditionalFormatting>
  <conditionalFormatting sqref="AP230">
    <cfRule type="expression" dxfId="15093" priority="15092">
      <formula>AND($G230="SQUAT",ISBLANK($F230))</formula>
    </cfRule>
    <cfRule type="expression" dxfId="15092" priority="15093">
      <formula>AND($G230="BENCH",ISBLANK($F230))</formula>
    </cfRule>
    <cfRule type="expression" dxfId="15091" priority="15094">
      <formula>AND($G230="DEADLIFT",ISBLANK($F230))</formula>
    </cfRule>
  </conditionalFormatting>
  <conditionalFormatting sqref="AP230">
    <cfRule type="expression" dxfId="15090" priority="15087">
      <formula>$G230="SQUAT"</formula>
    </cfRule>
    <cfRule type="expression" dxfId="15089" priority="15088">
      <formula>$G230="BENCH"</formula>
    </cfRule>
    <cfRule type="expression" dxfId="15088" priority="15089">
      <formula>$G230="DEADLIFT"</formula>
    </cfRule>
    <cfRule type="expression" dxfId="15087" priority="15090">
      <formula>AND($G230="ACC",ISBLANK($F230))</formula>
    </cfRule>
    <cfRule type="expression" dxfId="15086" priority="15091">
      <formula>$G230="ACC"</formula>
    </cfRule>
  </conditionalFormatting>
  <conditionalFormatting sqref="AQ230:AR230">
    <cfRule type="expression" dxfId="15085" priority="15082">
      <formula>$G230="SQUAT"</formula>
    </cfRule>
    <cfRule type="expression" dxfId="15084" priority="15083">
      <formula>$G230="BENCH"</formula>
    </cfRule>
    <cfRule type="expression" dxfId="15083" priority="15084">
      <formula>$G230="DEADLIFT"</formula>
    </cfRule>
    <cfRule type="expression" dxfId="15082" priority="15085">
      <formula>AND($G230="ACC",ISBLANK($F230))</formula>
    </cfRule>
    <cfRule type="expression" dxfId="15081" priority="15086">
      <formula>$G230="ACC"</formula>
    </cfRule>
  </conditionalFormatting>
  <conditionalFormatting sqref="AP224:AP227">
    <cfRule type="expression" dxfId="15080" priority="15079">
      <formula>AND($G224="SQUAT",ISBLANK($F224))</formula>
    </cfRule>
    <cfRule type="expression" dxfId="15079" priority="15080">
      <formula>AND($G224="BENCH",ISBLANK($F224))</formula>
    </cfRule>
    <cfRule type="expression" dxfId="15078" priority="15081">
      <formula>AND($G224="DEADLIFT",ISBLANK($F224))</formula>
    </cfRule>
  </conditionalFormatting>
  <conditionalFormatting sqref="AP224:AR227">
    <cfRule type="expression" dxfId="15077" priority="15074">
      <formula>$G224="SQUAT"</formula>
    </cfRule>
    <cfRule type="expression" dxfId="15076" priority="15075">
      <formula>$G224="BENCH"</formula>
    </cfRule>
    <cfRule type="expression" dxfId="15075" priority="15076">
      <formula>$G224="DEADLIFT"</formula>
    </cfRule>
    <cfRule type="expression" dxfId="15074" priority="15077">
      <formula>AND($G224="ACC",ISBLANK($F224))</formula>
    </cfRule>
    <cfRule type="expression" dxfId="15073" priority="15078">
      <formula>$G224="ACC"</formula>
    </cfRule>
  </conditionalFormatting>
  <conditionalFormatting sqref="AP223">
    <cfRule type="expression" dxfId="15072" priority="15071">
      <formula>AND($G223="SQUAT",ISBLANK($F223))</formula>
    </cfRule>
    <cfRule type="expression" dxfId="15071" priority="15072">
      <formula>AND($G223="BENCH",ISBLANK($F223))</formula>
    </cfRule>
    <cfRule type="expression" dxfId="15070" priority="15073">
      <formula>AND($G223="DEADLIFT",ISBLANK($F223))</formula>
    </cfRule>
  </conditionalFormatting>
  <conditionalFormatting sqref="AP223">
    <cfRule type="expression" dxfId="15069" priority="15066">
      <formula>$G223="SQUAT"</formula>
    </cfRule>
    <cfRule type="expression" dxfId="15068" priority="15067">
      <formula>$G223="BENCH"</formula>
    </cfRule>
    <cfRule type="expression" dxfId="15067" priority="15068">
      <formula>$G223="DEADLIFT"</formula>
    </cfRule>
    <cfRule type="expression" dxfId="15066" priority="15069">
      <formula>AND($G223="ACC",ISBLANK($F223))</formula>
    </cfRule>
    <cfRule type="expression" dxfId="15065" priority="15070">
      <formula>$G223="ACC"</formula>
    </cfRule>
  </conditionalFormatting>
  <conditionalFormatting sqref="AQ223:AR223">
    <cfRule type="expression" dxfId="15064" priority="15061">
      <formula>$G223="SQUAT"</formula>
    </cfRule>
    <cfRule type="expression" dxfId="15063" priority="15062">
      <formula>$G223="BENCH"</formula>
    </cfRule>
    <cfRule type="expression" dxfId="15062" priority="15063">
      <formula>$G223="DEADLIFT"</formula>
    </cfRule>
    <cfRule type="expression" dxfId="15061" priority="15064">
      <formula>AND($G223="ACC",ISBLANK($F223))</formula>
    </cfRule>
    <cfRule type="expression" dxfId="15060" priority="15065">
      <formula>$G223="ACC"</formula>
    </cfRule>
  </conditionalFormatting>
  <conditionalFormatting sqref="AP242">
    <cfRule type="expression" dxfId="15059" priority="15058">
      <formula>AND($G242="SQUAT",ISBLANK($F242))</formula>
    </cfRule>
    <cfRule type="expression" dxfId="15058" priority="15059">
      <formula>AND($G242="BENCH",ISBLANK($F242))</formula>
    </cfRule>
    <cfRule type="expression" dxfId="15057" priority="15060">
      <formula>AND($G242="DEADLIFT",ISBLANK($F242))</formula>
    </cfRule>
  </conditionalFormatting>
  <conditionalFormatting sqref="AP242:AR242">
    <cfRule type="expression" dxfId="15056" priority="15053">
      <formula>$G242="SQUAT"</formula>
    </cfRule>
    <cfRule type="expression" dxfId="15055" priority="15054">
      <formula>$G242="BENCH"</formula>
    </cfRule>
    <cfRule type="expression" dxfId="15054" priority="15055">
      <formula>$G242="DEADLIFT"</formula>
    </cfRule>
    <cfRule type="expression" dxfId="15053" priority="15056">
      <formula>AND($G242="ACC",ISBLANK($F242))</formula>
    </cfRule>
    <cfRule type="expression" dxfId="15052" priority="15057">
      <formula>$G242="ACC"</formula>
    </cfRule>
  </conditionalFormatting>
  <conditionalFormatting sqref="AP245:AP248">
    <cfRule type="expression" dxfId="15051" priority="15050">
      <formula>AND($G245="SQUAT",ISBLANK($F245))</formula>
    </cfRule>
    <cfRule type="expression" dxfId="15050" priority="15051">
      <formula>AND($G245="BENCH",ISBLANK($F245))</formula>
    </cfRule>
    <cfRule type="expression" dxfId="15049" priority="15052">
      <formula>AND($G245="DEADLIFT",ISBLANK($F245))</formula>
    </cfRule>
  </conditionalFormatting>
  <conditionalFormatting sqref="AP245:AR248">
    <cfRule type="expression" dxfId="15048" priority="15045">
      <formula>$G245="SQUAT"</formula>
    </cfRule>
    <cfRule type="expression" dxfId="15047" priority="15046">
      <formula>$G245="BENCH"</formula>
    </cfRule>
    <cfRule type="expression" dxfId="15046" priority="15047">
      <formula>$G245="DEADLIFT"</formula>
    </cfRule>
    <cfRule type="expression" dxfId="15045" priority="15048">
      <formula>AND($G245="ACC",ISBLANK($F245))</formula>
    </cfRule>
    <cfRule type="expression" dxfId="15044" priority="15049">
      <formula>$G245="ACC"</formula>
    </cfRule>
  </conditionalFormatting>
  <conditionalFormatting sqref="AP244">
    <cfRule type="expression" dxfId="15043" priority="15042">
      <formula>AND($G244="SQUAT",ISBLANK($F244))</formula>
    </cfRule>
    <cfRule type="expression" dxfId="15042" priority="15043">
      <formula>AND($G244="BENCH",ISBLANK($F244))</formula>
    </cfRule>
    <cfRule type="expression" dxfId="15041" priority="15044">
      <formula>AND($G244="DEADLIFT",ISBLANK($F244))</formula>
    </cfRule>
  </conditionalFormatting>
  <conditionalFormatting sqref="AP244">
    <cfRule type="expression" dxfId="15040" priority="15037">
      <formula>$G244="SQUAT"</formula>
    </cfRule>
    <cfRule type="expression" dxfId="15039" priority="15038">
      <formula>$G244="BENCH"</formula>
    </cfRule>
    <cfRule type="expression" dxfId="15038" priority="15039">
      <formula>$G244="DEADLIFT"</formula>
    </cfRule>
    <cfRule type="expression" dxfId="15037" priority="15040">
      <formula>AND($G244="ACC",ISBLANK($F244))</formula>
    </cfRule>
    <cfRule type="expression" dxfId="15036" priority="15041">
      <formula>$G244="ACC"</formula>
    </cfRule>
  </conditionalFormatting>
  <conditionalFormatting sqref="AQ244:AR244">
    <cfRule type="expression" dxfId="15035" priority="15032">
      <formula>$G244="SQUAT"</formula>
    </cfRule>
    <cfRule type="expression" dxfId="15034" priority="15033">
      <formula>$G244="BENCH"</formula>
    </cfRule>
    <cfRule type="expression" dxfId="15033" priority="15034">
      <formula>$G244="DEADLIFT"</formula>
    </cfRule>
    <cfRule type="expression" dxfId="15032" priority="15035">
      <formula>AND($G244="ACC",ISBLANK($F244))</formula>
    </cfRule>
    <cfRule type="expression" dxfId="15031" priority="15036">
      <formula>$G244="ACC"</formula>
    </cfRule>
  </conditionalFormatting>
  <conditionalFormatting sqref="AP238:AP241">
    <cfRule type="expression" dxfId="15030" priority="15029">
      <formula>AND($G238="SQUAT",ISBLANK($F238))</formula>
    </cfRule>
    <cfRule type="expression" dxfId="15029" priority="15030">
      <formula>AND($G238="BENCH",ISBLANK($F238))</formula>
    </cfRule>
    <cfRule type="expression" dxfId="15028" priority="15031">
      <formula>AND($G238="DEADLIFT",ISBLANK($F238))</formula>
    </cfRule>
  </conditionalFormatting>
  <conditionalFormatting sqref="AP238:AR241">
    <cfRule type="expression" dxfId="15027" priority="15024">
      <formula>$G238="SQUAT"</formula>
    </cfRule>
    <cfRule type="expression" dxfId="15026" priority="15025">
      <formula>$G238="BENCH"</formula>
    </cfRule>
    <cfRule type="expression" dxfId="15025" priority="15026">
      <formula>$G238="DEADLIFT"</formula>
    </cfRule>
    <cfRule type="expression" dxfId="15024" priority="15027">
      <formula>AND($G238="ACC",ISBLANK($F238))</formula>
    </cfRule>
    <cfRule type="expression" dxfId="15023" priority="15028">
      <formula>$G238="ACC"</formula>
    </cfRule>
  </conditionalFormatting>
  <conditionalFormatting sqref="AP237">
    <cfRule type="expression" dxfId="15022" priority="15021">
      <formula>AND($G237="SQUAT",ISBLANK($F237))</formula>
    </cfRule>
    <cfRule type="expression" dxfId="15021" priority="15022">
      <formula>AND($G237="BENCH",ISBLANK($F237))</formula>
    </cfRule>
    <cfRule type="expression" dxfId="15020" priority="15023">
      <formula>AND($G237="DEADLIFT",ISBLANK($F237))</formula>
    </cfRule>
  </conditionalFormatting>
  <conditionalFormatting sqref="AP237">
    <cfRule type="expression" dxfId="15019" priority="15016">
      <formula>$G237="SQUAT"</formula>
    </cfRule>
    <cfRule type="expression" dxfId="15018" priority="15017">
      <formula>$G237="BENCH"</formula>
    </cfRule>
    <cfRule type="expression" dxfId="15017" priority="15018">
      <formula>$G237="DEADLIFT"</formula>
    </cfRule>
    <cfRule type="expression" dxfId="15016" priority="15019">
      <formula>AND($G237="ACC",ISBLANK($F237))</formula>
    </cfRule>
    <cfRule type="expression" dxfId="15015" priority="15020">
      <formula>$G237="ACC"</formula>
    </cfRule>
  </conditionalFormatting>
  <conditionalFormatting sqref="AQ237:AR237">
    <cfRule type="expression" dxfId="15014" priority="15011">
      <formula>$G237="SQUAT"</formula>
    </cfRule>
    <cfRule type="expression" dxfId="15013" priority="15012">
      <formula>$G237="BENCH"</formula>
    </cfRule>
    <cfRule type="expression" dxfId="15012" priority="15013">
      <formula>$G237="DEADLIFT"</formula>
    </cfRule>
    <cfRule type="expression" dxfId="15011" priority="15014">
      <formula>AND($G237="ACC",ISBLANK($F237))</formula>
    </cfRule>
    <cfRule type="expression" dxfId="15010" priority="15015">
      <formula>$G237="ACC"</formula>
    </cfRule>
  </conditionalFormatting>
  <conditionalFormatting sqref="AY18 AY25">
    <cfRule type="expression" dxfId="15009" priority="15008">
      <formula>AND($G18="SQUAT",ISBLANK($F18))</formula>
    </cfRule>
    <cfRule type="expression" dxfId="15008" priority="15009">
      <formula>AND($G18="BENCH",ISBLANK($F18))</formula>
    </cfRule>
    <cfRule type="expression" dxfId="15007" priority="15010">
      <formula>AND($G18="DEADLIFT",ISBLANK($F18))</formula>
    </cfRule>
  </conditionalFormatting>
  <conditionalFormatting sqref="AY25:BA25 AY18:BA18">
    <cfRule type="expression" dxfId="15006" priority="15003">
      <formula>$G18="SQUAT"</formula>
    </cfRule>
    <cfRule type="expression" dxfId="15005" priority="15004">
      <formula>$G18="BENCH"</formula>
    </cfRule>
    <cfRule type="expression" dxfId="15004" priority="15005">
      <formula>$G18="DEADLIFT"</formula>
    </cfRule>
    <cfRule type="expression" dxfId="15003" priority="15006">
      <formula>AND($G18="ACC",ISBLANK($F18))</formula>
    </cfRule>
    <cfRule type="expression" dxfId="15002" priority="15007">
      <formula>$G18="ACC"</formula>
    </cfRule>
  </conditionalFormatting>
  <conditionalFormatting sqref="AY39">
    <cfRule type="expression" dxfId="15001" priority="15000">
      <formula>AND($G39="SQUAT",ISBLANK($F39))</formula>
    </cfRule>
    <cfRule type="expression" dxfId="15000" priority="15001">
      <formula>AND($G39="BENCH",ISBLANK($F39))</formula>
    </cfRule>
    <cfRule type="expression" dxfId="14999" priority="15002">
      <formula>AND($G39="DEADLIFT",ISBLANK($F39))</formula>
    </cfRule>
  </conditionalFormatting>
  <conditionalFormatting sqref="AY39:BA39">
    <cfRule type="expression" dxfId="14998" priority="14995">
      <formula>$G39="SQUAT"</formula>
    </cfRule>
    <cfRule type="expression" dxfId="14997" priority="14996">
      <formula>$G39="BENCH"</formula>
    </cfRule>
    <cfRule type="expression" dxfId="14996" priority="14997">
      <formula>$G39="DEADLIFT"</formula>
    </cfRule>
    <cfRule type="expression" dxfId="14995" priority="14998">
      <formula>AND($G39="ACC",ISBLANK($F39))</formula>
    </cfRule>
    <cfRule type="expression" dxfId="14994" priority="14999">
      <formula>$G39="ACC"</formula>
    </cfRule>
  </conditionalFormatting>
  <conditionalFormatting sqref="AY21:AY24">
    <cfRule type="expression" dxfId="14993" priority="14992">
      <formula>AND($G21="SQUAT",ISBLANK($F21))</formula>
    </cfRule>
    <cfRule type="expression" dxfId="14992" priority="14993">
      <formula>AND($G21="BENCH",ISBLANK($F21))</formula>
    </cfRule>
    <cfRule type="expression" dxfId="14991" priority="14994">
      <formula>AND($G21="DEADLIFT",ISBLANK($F21))</formula>
    </cfRule>
  </conditionalFormatting>
  <conditionalFormatting sqref="AY21:BA24">
    <cfRule type="expression" dxfId="14990" priority="14987">
      <formula>$G21="SQUAT"</formula>
    </cfRule>
    <cfRule type="expression" dxfId="14989" priority="14988">
      <formula>$G21="BENCH"</formula>
    </cfRule>
    <cfRule type="expression" dxfId="14988" priority="14989">
      <formula>$G21="DEADLIFT"</formula>
    </cfRule>
    <cfRule type="expression" dxfId="14987" priority="14990">
      <formula>AND($G21="ACC",ISBLANK($F21))</formula>
    </cfRule>
    <cfRule type="expression" dxfId="14986" priority="14991">
      <formula>$G21="ACC"</formula>
    </cfRule>
  </conditionalFormatting>
  <conditionalFormatting sqref="AY20">
    <cfRule type="expression" dxfId="14985" priority="14984">
      <formula>AND($G20="SQUAT",ISBLANK($F20))</formula>
    </cfRule>
    <cfRule type="expression" dxfId="14984" priority="14985">
      <formula>AND($G20="BENCH",ISBLANK($F20))</formula>
    </cfRule>
    <cfRule type="expression" dxfId="14983" priority="14986">
      <formula>AND($G20="DEADLIFT",ISBLANK($F20))</formula>
    </cfRule>
  </conditionalFormatting>
  <conditionalFormatting sqref="AY20">
    <cfRule type="expression" dxfId="14982" priority="14979">
      <formula>$G20="SQUAT"</formula>
    </cfRule>
    <cfRule type="expression" dxfId="14981" priority="14980">
      <formula>$G20="BENCH"</formula>
    </cfRule>
    <cfRule type="expression" dxfId="14980" priority="14981">
      <formula>$G20="DEADLIFT"</formula>
    </cfRule>
    <cfRule type="expression" dxfId="14979" priority="14982">
      <formula>AND($G20="ACC",ISBLANK($F20))</formula>
    </cfRule>
    <cfRule type="expression" dxfId="14978" priority="14983">
      <formula>$G20="ACC"</formula>
    </cfRule>
  </conditionalFormatting>
  <conditionalFormatting sqref="AZ20:BA20">
    <cfRule type="expression" dxfId="14977" priority="14974">
      <formula>$G20="SQUAT"</formula>
    </cfRule>
    <cfRule type="expression" dxfId="14976" priority="14975">
      <formula>$G20="BENCH"</formula>
    </cfRule>
    <cfRule type="expression" dxfId="14975" priority="14976">
      <formula>$G20="DEADLIFT"</formula>
    </cfRule>
    <cfRule type="expression" dxfId="14974" priority="14977">
      <formula>AND($G20="ACC",ISBLANK($F20))</formula>
    </cfRule>
    <cfRule type="expression" dxfId="14973" priority="14978">
      <formula>$G20="ACC"</formula>
    </cfRule>
  </conditionalFormatting>
  <conditionalFormatting sqref="AY14:AY17">
    <cfRule type="expression" dxfId="14972" priority="14971">
      <formula>AND($G14="SQUAT",ISBLANK($F14))</formula>
    </cfRule>
    <cfRule type="expression" dxfId="14971" priority="14972">
      <formula>AND($G14="BENCH",ISBLANK($F14))</formula>
    </cfRule>
    <cfRule type="expression" dxfId="14970" priority="14973">
      <formula>AND($G14="DEADLIFT",ISBLANK($F14))</formula>
    </cfRule>
  </conditionalFormatting>
  <conditionalFormatting sqref="AY14:BA17">
    <cfRule type="expression" dxfId="14969" priority="14966">
      <formula>$G14="SQUAT"</formula>
    </cfRule>
    <cfRule type="expression" dxfId="14968" priority="14967">
      <formula>$G14="BENCH"</formula>
    </cfRule>
    <cfRule type="expression" dxfId="14967" priority="14968">
      <formula>$G14="DEADLIFT"</formula>
    </cfRule>
    <cfRule type="expression" dxfId="14966" priority="14969">
      <formula>AND($G14="ACC",ISBLANK($F14))</formula>
    </cfRule>
    <cfRule type="expression" dxfId="14965" priority="14970">
      <formula>$G14="ACC"</formula>
    </cfRule>
  </conditionalFormatting>
  <conditionalFormatting sqref="AY13">
    <cfRule type="expression" dxfId="14964" priority="14963">
      <formula>AND($G13="SQUAT",ISBLANK($F13))</formula>
    </cfRule>
    <cfRule type="expression" dxfId="14963" priority="14964">
      <formula>AND($G13="BENCH",ISBLANK($F13))</formula>
    </cfRule>
    <cfRule type="expression" dxfId="14962" priority="14965">
      <formula>AND($G13="DEADLIFT",ISBLANK($F13))</formula>
    </cfRule>
  </conditionalFormatting>
  <conditionalFormatting sqref="AY13">
    <cfRule type="expression" dxfId="14961" priority="14958">
      <formula>$G13="SQUAT"</formula>
    </cfRule>
    <cfRule type="expression" dxfId="14960" priority="14959">
      <formula>$G13="BENCH"</formula>
    </cfRule>
    <cfRule type="expression" dxfId="14959" priority="14960">
      <formula>$G13="DEADLIFT"</formula>
    </cfRule>
    <cfRule type="expression" dxfId="14958" priority="14961">
      <formula>AND($G13="ACC",ISBLANK($F13))</formula>
    </cfRule>
    <cfRule type="expression" dxfId="14957" priority="14962">
      <formula>$G13="ACC"</formula>
    </cfRule>
  </conditionalFormatting>
  <conditionalFormatting sqref="AZ13:BA13">
    <cfRule type="expression" dxfId="14956" priority="14953">
      <formula>$G13="SQUAT"</formula>
    </cfRule>
    <cfRule type="expression" dxfId="14955" priority="14954">
      <formula>$G13="BENCH"</formula>
    </cfRule>
    <cfRule type="expression" dxfId="14954" priority="14955">
      <formula>$G13="DEADLIFT"</formula>
    </cfRule>
    <cfRule type="expression" dxfId="14953" priority="14956">
      <formula>AND($G13="ACC",ISBLANK($F13))</formula>
    </cfRule>
    <cfRule type="expression" dxfId="14952" priority="14957">
      <formula>$G13="ACC"</formula>
    </cfRule>
  </conditionalFormatting>
  <conditionalFormatting sqref="AY32">
    <cfRule type="expression" dxfId="14951" priority="14950">
      <formula>AND($G32="SQUAT",ISBLANK($F32))</formula>
    </cfRule>
    <cfRule type="expression" dxfId="14950" priority="14951">
      <formula>AND($G32="BENCH",ISBLANK($F32))</formula>
    </cfRule>
    <cfRule type="expression" dxfId="14949" priority="14952">
      <formula>AND($G32="DEADLIFT",ISBLANK($F32))</formula>
    </cfRule>
  </conditionalFormatting>
  <conditionalFormatting sqref="AY32:BA32">
    <cfRule type="expression" dxfId="14948" priority="14945">
      <formula>$G32="SQUAT"</formula>
    </cfRule>
    <cfRule type="expression" dxfId="14947" priority="14946">
      <formula>$G32="BENCH"</formula>
    </cfRule>
    <cfRule type="expression" dxfId="14946" priority="14947">
      <formula>$G32="DEADLIFT"</formula>
    </cfRule>
    <cfRule type="expression" dxfId="14945" priority="14948">
      <formula>AND($G32="ACC",ISBLANK($F32))</formula>
    </cfRule>
    <cfRule type="expression" dxfId="14944" priority="14949">
      <formula>$G32="ACC"</formula>
    </cfRule>
  </conditionalFormatting>
  <conditionalFormatting sqref="AY35:AY38">
    <cfRule type="expression" dxfId="14943" priority="14942">
      <formula>AND($G35="SQUAT",ISBLANK($F35))</formula>
    </cfRule>
    <cfRule type="expression" dxfId="14942" priority="14943">
      <formula>AND($G35="BENCH",ISBLANK($F35))</formula>
    </cfRule>
    <cfRule type="expression" dxfId="14941" priority="14944">
      <formula>AND($G35="DEADLIFT",ISBLANK($F35))</formula>
    </cfRule>
  </conditionalFormatting>
  <conditionalFormatting sqref="AY35:BA38">
    <cfRule type="expression" dxfId="14940" priority="14937">
      <formula>$G35="SQUAT"</formula>
    </cfRule>
    <cfRule type="expression" dxfId="14939" priority="14938">
      <formula>$G35="BENCH"</formula>
    </cfRule>
    <cfRule type="expression" dxfId="14938" priority="14939">
      <formula>$G35="DEADLIFT"</formula>
    </cfRule>
    <cfRule type="expression" dxfId="14937" priority="14940">
      <formula>AND($G35="ACC",ISBLANK($F35))</formula>
    </cfRule>
    <cfRule type="expression" dxfId="14936" priority="14941">
      <formula>$G35="ACC"</formula>
    </cfRule>
  </conditionalFormatting>
  <conditionalFormatting sqref="AY34">
    <cfRule type="expression" dxfId="14935" priority="14934">
      <formula>AND($G34="SQUAT",ISBLANK($F34))</formula>
    </cfRule>
    <cfRule type="expression" dxfId="14934" priority="14935">
      <formula>AND($G34="BENCH",ISBLANK($F34))</formula>
    </cfRule>
    <cfRule type="expression" dxfId="14933" priority="14936">
      <formula>AND($G34="DEADLIFT",ISBLANK($F34))</formula>
    </cfRule>
  </conditionalFormatting>
  <conditionalFormatting sqref="AY34">
    <cfRule type="expression" dxfId="14932" priority="14929">
      <formula>$G34="SQUAT"</formula>
    </cfRule>
    <cfRule type="expression" dxfId="14931" priority="14930">
      <formula>$G34="BENCH"</formula>
    </cfRule>
    <cfRule type="expression" dxfId="14930" priority="14931">
      <formula>$G34="DEADLIFT"</formula>
    </cfRule>
    <cfRule type="expression" dxfId="14929" priority="14932">
      <formula>AND($G34="ACC",ISBLANK($F34))</formula>
    </cfRule>
    <cfRule type="expression" dxfId="14928" priority="14933">
      <formula>$G34="ACC"</formula>
    </cfRule>
  </conditionalFormatting>
  <conditionalFormatting sqref="AZ34:BA34">
    <cfRule type="expression" dxfId="14927" priority="14924">
      <formula>$G34="SQUAT"</formula>
    </cfRule>
    <cfRule type="expression" dxfId="14926" priority="14925">
      <formula>$G34="BENCH"</formula>
    </cfRule>
    <cfRule type="expression" dxfId="14925" priority="14926">
      <formula>$G34="DEADLIFT"</formula>
    </cfRule>
    <cfRule type="expression" dxfId="14924" priority="14927">
      <formula>AND($G34="ACC",ISBLANK($F34))</formula>
    </cfRule>
    <cfRule type="expression" dxfId="14923" priority="14928">
      <formula>$G34="ACC"</formula>
    </cfRule>
  </conditionalFormatting>
  <conditionalFormatting sqref="AY28:AY31">
    <cfRule type="expression" dxfId="14922" priority="14921">
      <formula>AND($G28="SQUAT",ISBLANK($F28))</formula>
    </cfRule>
    <cfRule type="expression" dxfId="14921" priority="14922">
      <formula>AND($G28="BENCH",ISBLANK($F28))</formula>
    </cfRule>
    <cfRule type="expression" dxfId="14920" priority="14923">
      <formula>AND($G28="DEADLIFT",ISBLANK($F28))</formula>
    </cfRule>
  </conditionalFormatting>
  <conditionalFormatting sqref="AY28:BA31">
    <cfRule type="expression" dxfId="14919" priority="14916">
      <formula>$G28="SQUAT"</formula>
    </cfRule>
    <cfRule type="expression" dxfId="14918" priority="14917">
      <formula>$G28="BENCH"</formula>
    </cfRule>
    <cfRule type="expression" dxfId="14917" priority="14918">
      <formula>$G28="DEADLIFT"</formula>
    </cfRule>
    <cfRule type="expression" dxfId="14916" priority="14919">
      <formula>AND($G28="ACC",ISBLANK($F28))</formula>
    </cfRule>
    <cfRule type="expression" dxfId="14915" priority="14920">
      <formula>$G28="ACC"</formula>
    </cfRule>
  </conditionalFormatting>
  <conditionalFormatting sqref="AY27">
    <cfRule type="expression" dxfId="14914" priority="14913">
      <formula>AND($G27="SQUAT",ISBLANK($F27))</formula>
    </cfRule>
    <cfRule type="expression" dxfId="14913" priority="14914">
      <formula>AND($G27="BENCH",ISBLANK($F27))</formula>
    </cfRule>
    <cfRule type="expression" dxfId="14912" priority="14915">
      <formula>AND($G27="DEADLIFT",ISBLANK($F27))</formula>
    </cfRule>
  </conditionalFormatting>
  <conditionalFormatting sqref="AY27">
    <cfRule type="expression" dxfId="14911" priority="14908">
      <formula>$G27="SQUAT"</formula>
    </cfRule>
    <cfRule type="expression" dxfId="14910" priority="14909">
      <formula>$G27="BENCH"</formula>
    </cfRule>
    <cfRule type="expression" dxfId="14909" priority="14910">
      <formula>$G27="DEADLIFT"</formula>
    </cfRule>
    <cfRule type="expression" dxfId="14908" priority="14911">
      <formula>AND($G27="ACC",ISBLANK($F27))</formula>
    </cfRule>
    <cfRule type="expression" dxfId="14907" priority="14912">
      <formula>$G27="ACC"</formula>
    </cfRule>
  </conditionalFormatting>
  <conditionalFormatting sqref="AZ27:BA27">
    <cfRule type="expression" dxfId="14906" priority="14903">
      <formula>$G27="SQUAT"</formula>
    </cfRule>
    <cfRule type="expression" dxfId="14905" priority="14904">
      <formula>$G27="BENCH"</formula>
    </cfRule>
    <cfRule type="expression" dxfId="14904" priority="14905">
      <formula>$G27="DEADLIFT"</formula>
    </cfRule>
    <cfRule type="expression" dxfId="14903" priority="14906">
      <formula>AND($G27="ACC",ISBLANK($F27))</formula>
    </cfRule>
    <cfRule type="expression" dxfId="14902" priority="14907">
      <formula>$G27="ACC"</formula>
    </cfRule>
  </conditionalFormatting>
  <conditionalFormatting sqref="AY46">
    <cfRule type="expression" dxfId="14901" priority="14900">
      <formula>AND($G46="SQUAT",ISBLANK($F46))</formula>
    </cfRule>
    <cfRule type="expression" dxfId="14900" priority="14901">
      <formula>AND($G46="BENCH",ISBLANK($F46))</formula>
    </cfRule>
    <cfRule type="expression" dxfId="14899" priority="14902">
      <formula>AND($G46="DEADLIFT",ISBLANK($F46))</formula>
    </cfRule>
  </conditionalFormatting>
  <conditionalFormatting sqref="AY46:BA46">
    <cfRule type="expression" dxfId="14898" priority="14895">
      <formula>$G46="SQUAT"</formula>
    </cfRule>
    <cfRule type="expression" dxfId="14897" priority="14896">
      <formula>$G46="BENCH"</formula>
    </cfRule>
    <cfRule type="expression" dxfId="14896" priority="14897">
      <formula>$G46="DEADLIFT"</formula>
    </cfRule>
    <cfRule type="expression" dxfId="14895" priority="14898">
      <formula>AND($G46="ACC",ISBLANK($F46))</formula>
    </cfRule>
    <cfRule type="expression" dxfId="14894" priority="14899">
      <formula>$G46="ACC"</formula>
    </cfRule>
  </conditionalFormatting>
  <conditionalFormatting sqref="AY49:AY52">
    <cfRule type="expression" dxfId="14893" priority="14892">
      <formula>AND($G49="SQUAT",ISBLANK($F49))</formula>
    </cfRule>
    <cfRule type="expression" dxfId="14892" priority="14893">
      <formula>AND($G49="BENCH",ISBLANK($F49))</formula>
    </cfRule>
    <cfRule type="expression" dxfId="14891" priority="14894">
      <formula>AND($G49="DEADLIFT",ISBLANK($F49))</formula>
    </cfRule>
  </conditionalFormatting>
  <conditionalFormatting sqref="AY49:BA52">
    <cfRule type="expression" dxfId="14890" priority="14887">
      <formula>$G49="SQUAT"</formula>
    </cfRule>
    <cfRule type="expression" dxfId="14889" priority="14888">
      <formula>$G49="BENCH"</formula>
    </cfRule>
    <cfRule type="expression" dxfId="14888" priority="14889">
      <formula>$G49="DEADLIFT"</formula>
    </cfRule>
    <cfRule type="expression" dxfId="14887" priority="14890">
      <formula>AND($G49="ACC",ISBLANK($F49))</formula>
    </cfRule>
    <cfRule type="expression" dxfId="14886" priority="14891">
      <formula>$G49="ACC"</formula>
    </cfRule>
  </conditionalFormatting>
  <conditionalFormatting sqref="AY48">
    <cfRule type="expression" dxfId="14885" priority="14884">
      <formula>AND($G48="SQUAT",ISBLANK($F48))</formula>
    </cfRule>
    <cfRule type="expression" dxfId="14884" priority="14885">
      <formula>AND($G48="BENCH",ISBLANK($F48))</formula>
    </cfRule>
    <cfRule type="expression" dxfId="14883" priority="14886">
      <formula>AND($G48="DEADLIFT",ISBLANK($F48))</formula>
    </cfRule>
  </conditionalFormatting>
  <conditionalFormatting sqref="AY48">
    <cfRule type="expression" dxfId="14882" priority="14879">
      <formula>$G48="SQUAT"</formula>
    </cfRule>
    <cfRule type="expression" dxfId="14881" priority="14880">
      <formula>$G48="BENCH"</formula>
    </cfRule>
    <cfRule type="expression" dxfId="14880" priority="14881">
      <formula>$G48="DEADLIFT"</formula>
    </cfRule>
    <cfRule type="expression" dxfId="14879" priority="14882">
      <formula>AND($G48="ACC",ISBLANK($F48))</formula>
    </cfRule>
    <cfRule type="expression" dxfId="14878" priority="14883">
      <formula>$G48="ACC"</formula>
    </cfRule>
  </conditionalFormatting>
  <conditionalFormatting sqref="AZ48:BA48">
    <cfRule type="expression" dxfId="14877" priority="14874">
      <formula>$G48="SQUAT"</formula>
    </cfRule>
    <cfRule type="expression" dxfId="14876" priority="14875">
      <formula>$G48="BENCH"</formula>
    </cfRule>
    <cfRule type="expression" dxfId="14875" priority="14876">
      <formula>$G48="DEADLIFT"</formula>
    </cfRule>
    <cfRule type="expression" dxfId="14874" priority="14877">
      <formula>AND($G48="ACC",ISBLANK($F48))</formula>
    </cfRule>
    <cfRule type="expression" dxfId="14873" priority="14878">
      <formula>$G48="ACC"</formula>
    </cfRule>
  </conditionalFormatting>
  <conditionalFormatting sqref="AY42:AY45">
    <cfRule type="expression" dxfId="14872" priority="14871">
      <formula>AND($G42="SQUAT",ISBLANK($F42))</formula>
    </cfRule>
    <cfRule type="expression" dxfId="14871" priority="14872">
      <formula>AND($G42="BENCH",ISBLANK($F42))</formula>
    </cfRule>
    <cfRule type="expression" dxfId="14870" priority="14873">
      <formula>AND($G42="DEADLIFT",ISBLANK($F42))</formula>
    </cfRule>
  </conditionalFormatting>
  <conditionalFormatting sqref="AY42:BA45">
    <cfRule type="expression" dxfId="14869" priority="14866">
      <formula>$G42="SQUAT"</formula>
    </cfRule>
    <cfRule type="expression" dxfId="14868" priority="14867">
      <formula>$G42="BENCH"</formula>
    </cfRule>
    <cfRule type="expression" dxfId="14867" priority="14868">
      <formula>$G42="DEADLIFT"</formula>
    </cfRule>
    <cfRule type="expression" dxfId="14866" priority="14869">
      <formula>AND($G42="ACC",ISBLANK($F42))</formula>
    </cfRule>
    <cfRule type="expression" dxfId="14865" priority="14870">
      <formula>$G42="ACC"</formula>
    </cfRule>
  </conditionalFormatting>
  <conditionalFormatting sqref="AY41">
    <cfRule type="expression" dxfId="14864" priority="14863">
      <formula>AND($G41="SQUAT",ISBLANK($F41))</formula>
    </cfRule>
    <cfRule type="expression" dxfId="14863" priority="14864">
      <formula>AND($G41="BENCH",ISBLANK($F41))</formula>
    </cfRule>
    <cfRule type="expression" dxfId="14862" priority="14865">
      <formula>AND($G41="DEADLIFT",ISBLANK($F41))</formula>
    </cfRule>
  </conditionalFormatting>
  <conditionalFormatting sqref="AY41">
    <cfRule type="expression" dxfId="14861" priority="14858">
      <formula>$G41="SQUAT"</formula>
    </cfRule>
    <cfRule type="expression" dxfId="14860" priority="14859">
      <formula>$G41="BENCH"</formula>
    </cfRule>
    <cfRule type="expression" dxfId="14859" priority="14860">
      <formula>$G41="DEADLIFT"</formula>
    </cfRule>
    <cfRule type="expression" dxfId="14858" priority="14861">
      <formula>AND($G41="ACC",ISBLANK($F41))</formula>
    </cfRule>
    <cfRule type="expression" dxfId="14857" priority="14862">
      <formula>$G41="ACC"</formula>
    </cfRule>
  </conditionalFormatting>
  <conditionalFormatting sqref="AZ41:BA41">
    <cfRule type="expression" dxfId="14856" priority="14853">
      <formula>$G41="SQUAT"</formula>
    </cfRule>
    <cfRule type="expression" dxfId="14855" priority="14854">
      <formula>$G41="BENCH"</formula>
    </cfRule>
    <cfRule type="expression" dxfId="14854" priority="14855">
      <formula>$G41="DEADLIFT"</formula>
    </cfRule>
    <cfRule type="expression" dxfId="14853" priority="14856">
      <formula>AND($G41="ACC",ISBLANK($F41))</formula>
    </cfRule>
    <cfRule type="expression" dxfId="14852" priority="14857">
      <formula>$G41="ACC"</formula>
    </cfRule>
  </conditionalFormatting>
  <conditionalFormatting sqref="AY67 AY74">
    <cfRule type="expression" dxfId="14851" priority="14850">
      <formula>AND($G67="SQUAT",ISBLANK($F67))</formula>
    </cfRule>
    <cfRule type="expression" dxfId="14850" priority="14851">
      <formula>AND($G67="BENCH",ISBLANK($F67))</formula>
    </cfRule>
    <cfRule type="expression" dxfId="14849" priority="14852">
      <formula>AND($G67="DEADLIFT",ISBLANK($F67))</formula>
    </cfRule>
  </conditionalFormatting>
  <conditionalFormatting sqref="AY74:BA74 AY67:BA67">
    <cfRule type="expression" dxfId="14848" priority="14845">
      <formula>$G67="SQUAT"</formula>
    </cfRule>
    <cfRule type="expression" dxfId="14847" priority="14846">
      <formula>$G67="BENCH"</formula>
    </cfRule>
    <cfRule type="expression" dxfId="14846" priority="14847">
      <formula>$G67="DEADLIFT"</formula>
    </cfRule>
    <cfRule type="expression" dxfId="14845" priority="14848">
      <formula>AND($G67="ACC",ISBLANK($F67))</formula>
    </cfRule>
    <cfRule type="expression" dxfId="14844" priority="14849">
      <formula>$G67="ACC"</formula>
    </cfRule>
  </conditionalFormatting>
  <conditionalFormatting sqref="AY88">
    <cfRule type="expression" dxfId="14843" priority="14842">
      <formula>AND($G88="SQUAT",ISBLANK($F88))</formula>
    </cfRule>
    <cfRule type="expression" dxfId="14842" priority="14843">
      <formula>AND($G88="BENCH",ISBLANK($F88))</formula>
    </cfRule>
    <cfRule type="expression" dxfId="14841" priority="14844">
      <formula>AND($G88="DEADLIFT",ISBLANK($F88))</formula>
    </cfRule>
  </conditionalFormatting>
  <conditionalFormatting sqref="AY88:BA88">
    <cfRule type="expression" dxfId="14840" priority="14837">
      <formula>$G88="SQUAT"</formula>
    </cfRule>
    <cfRule type="expression" dxfId="14839" priority="14838">
      <formula>$G88="BENCH"</formula>
    </cfRule>
    <cfRule type="expression" dxfId="14838" priority="14839">
      <formula>$G88="DEADLIFT"</formula>
    </cfRule>
    <cfRule type="expression" dxfId="14837" priority="14840">
      <formula>AND($G88="ACC",ISBLANK($F88))</formula>
    </cfRule>
    <cfRule type="expression" dxfId="14836" priority="14841">
      <formula>$G88="ACC"</formula>
    </cfRule>
  </conditionalFormatting>
  <conditionalFormatting sqref="AY70:AY73">
    <cfRule type="expression" dxfId="14835" priority="14834">
      <formula>AND($G70="SQUAT",ISBLANK($F70))</formula>
    </cfRule>
    <cfRule type="expression" dxfId="14834" priority="14835">
      <formula>AND($G70="BENCH",ISBLANK($F70))</formula>
    </cfRule>
    <cfRule type="expression" dxfId="14833" priority="14836">
      <formula>AND($G70="DEADLIFT",ISBLANK($F70))</formula>
    </cfRule>
  </conditionalFormatting>
  <conditionalFormatting sqref="AY70:BA73">
    <cfRule type="expression" dxfId="14832" priority="14829">
      <formula>$G70="SQUAT"</formula>
    </cfRule>
    <cfRule type="expression" dxfId="14831" priority="14830">
      <formula>$G70="BENCH"</formula>
    </cfRule>
    <cfRule type="expression" dxfId="14830" priority="14831">
      <formula>$G70="DEADLIFT"</formula>
    </cfRule>
    <cfRule type="expression" dxfId="14829" priority="14832">
      <formula>AND($G70="ACC",ISBLANK($F70))</formula>
    </cfRule>
    <cfRule type="expression" dxfId="14828" priority="14833">
      <formula>$G70="ACC"</formula>
    </cfRule>
  </conditionalFormatting>
  <conditionalFormatting sqref="AY69">
    <cfRule type="expression" dxfId="14827" priority="14826">
      <formula>AND($G69="SQUAT",ISBLANK($F69))</formula>
    </cfRule>
    <cfRule type="expression" dxfId="14826" priority="14827">
      <formula>AND($G69="BENCH",ISBLANK($F69))</formula>
    </cfRule>
    <cfRule type="expression" dxfId="14825" priority="14828">
      <formula>AND($G69="DEADLIFT",ISBLANK($F69))</formula>
    </cfRule>
  </conditionalFormatting>
  <conditionalFormatting sqref="AY69">
    <cfRule type="expression" dxfId="14824" priority="14821">
      <formula>$G69="SQUAT"</formula>
    </cfRule>
    <cfRule type="expression" dxfId="14823" priority="14822">
      <formula>$G69="BENCH"</formula>
    </cfRule>
    <cfRule type="expression" dxfId="14822" priority="14823">
      <formula>$G69="DEADLIFT"</formula>
    </cfRule>
    <cfRule type="expression" dxfId="14821" priority="14824">
      <formula>AND($G69="ACC",ISBLANK($F69))</formula>
    </cfRule>
    <cfRule type="expression" dxfId="14820" priority="14825">
      <formula>$G69="ACC"</formula>
    </cfRule>
  </conditionalFormatting>
  <conditionalFormatting sqref="AZ69:BA69">
    <cfRule type="expression" dxfId="14819" priority="14816">
      <formula>$G69="SQUAT"</formula>
    </cfRule>
    <cfRule type="expression" dxfId="14818" priority="14817">
      <formula>$G69="BENCH"</formula>
    </cfRule>
    <cfRule type="expression" dxfId="14817" priority="14818">
      <formula>$G69="DEADLIFT"</formula>
    </cfRule>
    <cfRule type="expression" dxfId="14816" priority="14819">
      <formula>AND($G69="ACC",ISBLANK($F69))</formula>
    </cfRule>
    <cfRule type="expression" dxfId="14815" priority="14820">
      <formula>$G69="ACC"</formula>
    </cfRule>
  </conditionalFormatting>
  <conditionalFormatting sqref="AY63:AY66">
    <cfRule type="expression" dxfId="14814" priority="14813">
      <formula>AND($G63="SQUAT",ISBLANK($F63))</formula>
    </cfRule>
    <cfRule type="expression" dxfId="14813" priority="14814">
      <formula>AND($G63="BENCH",ISBLANK($F63))</formula>
    </cfRule>
    <cfRule type="expression" dxfId="14812" priority="14815">
      <formula>AND($G63="DEADLIFT",ISBLANK($F63))</formula>
    </cfRule>
  </conditionalFormatting>
  <conditionalFormatting sqref="AY63:BA66">
    <cfRule type="expression" dxfId="14811" priority="14808">
      <formula>$G63="SQUAT"</formula>
    </cfRule>
    <cfRule type="expression" dxfId="14810" priority="14809">
      <formula>$G63="BENCH"</formula>
    </cfRule>
    <cfRule type="expression" dxfId="14809" priority="14810">
      <formula>$G63="DEADLIFT"</formula>
    </cfRule>
    <cfRule type="expression" dxfId="14808" priority="14811">
      <formula>AND($G63="ACC",ISBLANK($F63))</formula>
    </cfRule>
    <cfRule type="expression" dxfId="14807" priority="14812">
      <formula>$G63="ACC"</formula>
    </cfRule>
  </conditionalFormatting>
  <conditionalFormatting sqref="AY62">
    <cfRule type="expression" dxfId="14806" priority="14805">
      <formula>AND($G62="SQUAT",ISBLANK($F62))</formula>
    </cfRule>
    <cfRule type="expression" dxfId="14805" priority="14806">
      <formula>AND($G62="BENCH",ISBLANK($F62))</formula>
    </cfRule>
    <cfRule type="expression" dxfId="14804" priority="14807">
      <formula>AND($G62="DEADLIFT",ISBLANK($F62))</formula>
    </cfRule>
  </conditionalFormatting>
  <conditionalFormatting sqref="AY62">
    <cfRule type="expression" dxfId="14803" priority="14800">
      <formula>$G62="SQUAT"</formula>
    </cfRule>
    <cfRule type="expression" dxfId="14802" priority="14801">
      <formula>$G62="BENCH"</formula>
    </cfRule>
    <cfRule type="expression" dxfId="14801" priority="14802">
      <formula>$G62="DEADLIFT"</formula>
    </cfRule>
    <cfRule type="expression" dxfId="14800" priority="14803">
      <formula>AND($G62="ACC",ISBLANK($F62))</formula>
    </cfRule>
    <cfRule type="expression" dxfId="14799" priority="14804">
      <formula>$G62="ACC"</formula>
    </cfRule>
  </conditionalFormatting>
  <conditionalFormatting sqref="AZ62:BA62">
    <cfRule type="expression" dxfId="14798" priority="14795">
      <formula>$G62="SQUAT"</formula>
    </cfRule>
    <cfRule type="expression" dxfId="14797" priority="14796">
      <formula>$G62="BENCH"</formula>
    </cfRule>
    <cfRule type="expression" dxfId="14796" priority="14797">
      <formula>$G62="DEADLIFT"</formula>
    </cfRule>
    <cfRule type="expression" dxfId="14795" priority="14798">
      <formula>AND($G62="ACC",ISBLANK($F62))</formula>
    </cfRule>
    <cfRule type="expression" dxfId="14794" priority="14799">
      <formula>$G62="ACC"</formula>
    </cfRule>
  </conditionalFormatting>
  <conditionalFormatting sqref="AY81">
    <cfRule type="expression" dxfId="14793" priority="14792">
      <formula>AND($G81="SQUAT",ISBLANK($F81))</formula>
    </cfRule>
    <cfRule type="expression" dxfId="14792" priority="14793">
      <formula>AND($G81="BENCH",ISBLANK($F81))</formula>
    </cfRule>
    <cfRule type="expression" dxfId="14791" priority="14794">
      <formula>AND($G81="DEADLIFT",ISBLANK($F81))</formula>
    </cfRule>
  </conditionalFormatting>
  <conditionalFormatting sqref="AY81:BA81">
    <cfRule type="expression" dxfId="14790" priority="14787">
      <formula>$G81="SQUAT"</formula>
    </cfRule>
    <cfRule type="expression" dxfId="14789" priority="14788">
      <formula>$G81="BENCH"</formula>
    </cfRule>
    <cfRule type="expression" dxfId="14788" priority="14789">
      <formula>$G81="DEADLIFT"</formula>
    </cfRule>
    <cfRule type="expression" dxfId="14787" priority="14790">
      <formula>AND($G81="ACC",ISBLANK($F81))</formula>
    </cfRule>
    <cfRule type="expression" dxfId="14786" priority="14791">
      <formula>$G81="ACC"</formula>
    </cfRule>
  </conditionalFormatting>
  <conditionalFormatting sqref="AY84:AY87">
    <cfRule type="expression" dxfId="14785" priority="14784">
      <formula>AND($G84="SQUAT",ISBLANK($F84))</formula>
    </cfRule>
    <cfRule type="expression" dxfId="14784" priority="14785">
      <formula>AND($G84="BENCH",ISBLANK($F84))</formula>
    </cfRule>
    <cfRule type="expression" dxfId="14783" priority="14786">
      <formula>AND($G84="DEADLIFT",ISBLANK($F84))</formula>
    </cfRule>
  </conditionalFormatting>
  <conditionalFormatting sqref="AY84:BA87">
    <cfRule type="expression" dxfId="14782" priority="14779">
      <formula>$G84="SQUAT"</formula>
    </cfRule>
    <cfRule type="expression" dxfId="14781" priority="14780">
      <formula>$G84="BENCH"</formula>
    </cfRule>
    <cfRule type="expression" dxfId="14780" priority="14781">
      <formula>$G84="DEADLIFT"</formula>
    </cfRule>
    <cfRule type="expression" dxfId="14779" priority="14782">
      <formula>AND($G84="ACC",ISBLANK($F84))</formula>
    </cfRule>
    <cfRule type="expression" dxfId="14778" priority="14783">
      <formula>$G84="ACC"</formula>
    </cfRule>
  </conditionalFormatting>
  <conditionalFormatting sqref="AY83">
    <cfRule type="expression" dxfId="14777" priority="14776">
      <formula>AND($G83="SQUAT",ISBLANK($F83))</formula>
    </cfRule>
    <cfRule type="expression" dxfId="14776" priority="14777">
      <formula>AND($G83="BENCH",ISBLANK($F83))</formula>
    </cfRule>
    <cfRule type="expression" dxfId="14775" priority="14778">
      <formula>AND($G83="DEADLIFT",ISBLANK($F83))</formula>
    </cfRule>
  </conditionalFormatting>
  <conditionalFormatting sqref="AY83">
    <cfRule type="expression" dxfId="14774" priority="14771">
      <formula>$G83="SQUAT"</formula>
    </cfRule>
    <cfRule type="expression" dxfId="14773" priority="14772">
      <formula>$G83="BENCH"</formula>
    </cfRule>
    <cfRule type="expression" dxfId="14772" priority="14773">
      <formula>$G83="DEADLIFT"</formula>
    </cfRule>
    <cfRule type="expression" dxfId="14771" priority="14774">
      <formula>AND($G83="ACC",ISBLANK($F83))</formula>
    </cfRule>
    <cfRule type="expression" dxfId="14770" priority="14775">
      <formula>$G83="ACC"</formula>
    </cfRule>
  </conditionalFormatting>
  <conditionalFormatting sqref="AZ83:BA83">
    <cfRule type="expression" dxfId="14769" priority="14766">
      <formula>$G83="SQUAT"</formula>
    </cfRule>
    <cfRule type="expression" dxfId="14768" priority="14767">
      <formula>$G83="BENCH"</formula>
    </cfRule>
    <cfRule type="expression" dxfId="14767" priority="14768">
      <formula>$G83="DEADLIFT"</formula>
    </cfRule>
    <cfRule type="expression" dxfId="14766" priority="14769">
      <formula>AND($G83="ACC",ISBLANK($F83))</formula>
    </cfRule>
    <cfRule type="expression" dxfId="14765" priority="14770">
      <formula>$G83="ACC"</formula>
    </cfRule>
  </conditionalFormatting>
  <conditionalFormatting sqref="AY77:AY80">
    <cfRule type="expression" dxfId="14764" priority="14763">
      <formula>AND($G77="SQUAT",ISBLANK($F77))</formula>
    </cfRule>
    <cfRule type="expression" dxfId="14763" priority="14764">
      <formula>AND($G77="BENCH",ISBLANK($F77))</formula>
    </cfRule>
    <cfRule type="expression" dxfId="14762" priority="14765">
      <formula>AND($G77="DEADLIFT",ISBLANK($F77))</formula>
    </cfRule>
  </conditionalFormatting>
  <conditionalFormatting sqref="AY77:BA80">
    <cfRule type="expression" dxfId="14761" priority="14758">
      <formula>$G77="SQUAT"</formula>
    </cfRule>
    <cfRule type="expression" dxfId="14760" priority="14759">
      <formula>$G77="BENCH"</formula>
    </cfRule>
    <cfRule type="expression" dxfId="14759" priority="14760">
      <formula>$G77="DEADLIFT"</formula>
    </cfRule>
    <cfRule type="expression" dxfId="14758" priority="14761">
      <formula>AND($G77="ACC",ISBLANK($F77))</formula>
    </cfRule>
    <cfRule type="expression" dxfId="14757" priority="14762">
      <formula>$G77="ACC"</formula>
    </cfRule>
  </conditionalFormatting>
  <conditionalFormatting sqref="AY76">
    <cfRule type="expression" dxfId="14756" priority="14755">
      <formula>AND($G76="SQUAT",ISBLANK($F76))</formula>
    </cfRule>
    <cfRule type="expression" dxfId="14755" priority="14756">
      <formula>AND($G76="BENCH",ISBLANK($F76))</formula>
    </cfRule>
    <cfRule type="expression" dxfId="14754" priority="14757">
      <formula>AND($G76="DEADLIFT",ISBLANK($F76))</formula>
    </cfRule>
  </conditionalFormatting>
  <conditionalFormatting sqref="AY76">
    <cfRule type="expression" dxfId="14753" priority="14750">
      <formula>$G76="SQUAT"</formula>
    </cfRule>
    <cfRule type="expression" dxfId="14752" priority="14751">
      <formula>$G76="BENCH"</formula>
    </cfRule>
    <cfRule type="expression" dxfId="14751" priority="14752">
      <formula>$G76="DEADLIFT"</formula>
    </cfRule>
    <cfRule type="expression" dxfId="14750" priority="14753">
      <formula>AND($G76="ACC",ISBLANK($F76))</formula>
    </cfRule>
    <cfRule type="expression" dxfId="14749" priority="14754">
      <formula>$G76="ACC"</formula>
    </cfRule>
  </conditionalFormatting>
  <conditionalFormatting sqref="AZ76:BA76">
    <cfRule type="expression" dxfId="14748" priority="14745">
      <formula>$G76="SQUAT"</formula>
    </cfRule>
    <cfRule type="expression" dxfId="14747" priority="14746">
      <formula>$G76="BENCH"</formula>
    </cfRule>
    <cfRule type="expression" dxfId="14746" priority="14747">
      <formula>$G76="DEADLIFT"</formula>
    </cfRule>
    <cfRule type="expression" dxfId="14745" priority="14748">
      <formula>AND($G76="ACC",ISBLANK($F76))</formula>
    </cfRule>
    <cfRule type="expression" dxfId="14744" priority="14749">
      <formula>$G76="ACC"</formula>
    </cfRule>
  </conditionalFormatting>
  <conditionalFormatting sqref="AY95">
    <cfRule type="expression" dxfId="14743" priority="14742">
      <formula>AND($G95="SQUAT",ISBLANK($F95))</formula>
    </cfRule>
    <cfRule type="expression" dxfId="14742" priority="14743">
      <formula>AND($G95="BENCH",ISBLANK($F95))</formula>
    </cfRule>
    <cfRule type="expression" dxfId="14741" priority="14744">
      <formula>AND($G95="DEADLIFT",ISBLANK($F95))</formula>
    </cfRule>
  </conditionalFormatting>
  <conditionalFormatting sqref="AY95:BA95">
    <cfRule type="expression" dxfId="14740" priority="14737">
      <formula>$G95="SQUAT"</formula>
    </cfRule>
    <cfRule type="expression" dxfId="14739" priority="14738">
      <formula>$G95="BENCH"</formula>
    </cfRule>
    <cfRule type="expression" dxfId="14738" priority="14739">
      <formula>$G95="DEADLIFT"</formula>
    </cfRule>
    <cfRule type="expression" dxfId="14737" priority="14740">
      <formula>AND($G95="ACC",ISBLANK($F95))</formula>
    </cfRule>
    <cfRule type="expression" dxfId="14736" priority="14741">
      <formula>$G95="ACC"</formula>
    </cfRule>
  </conditionalFormatting>
  <conditionalFormatting sqref="AY98:AY101">
    <cfRule type="expression" dxfId="14735" priority="14734">
      <formula>AND($G98="SQUAT",ISBLANK($F98))</formula>
    </cfRule>
    <cfRule type="expression" dxfId="14734" priority="14735">
      <formula>AND($G98="BENCH",ISBLANK($F98))</formula>
    </cfRule>
    <cfRule type="expression" dxfId="14733" priority="14736">
      <formula>AND($G98="DEADLIFT",ISBLANK($F98))</formula>
    </cfRule>
  </conditionalFormatting>
  <conditionalFormatting sqref="AY98:BA101">
    <cfRule type="expression" dxfId="14732" priority="14729">
      <formula>$G98="SQUAT"</formula>
    </cfRule>
    <cfRule type="expression" dxfId="14731" priority="14730">
      <formula>$G98="BENCH"</formula>
    </cfRule>
    <cfRule type="expression" dxfId="14730" priority="14731">
      <formula>$G98="DEADLIFT"</formula>
    </cfRule>
    <cfRule type="expression" dxfId="14729" priority="14732">
      <formula>AND($G98="ACC",ISBLANK($F98))</formula>
    </cfRule>
    <cfRule type="expression" dxfId="14728" priority="14733">
      <formula>$G98="ACC"</formula>
    </cfRule>
  </conditionalFormatting>
  <conditionalFormatting sqref="AY97">
    <cfRule type="expression" dxfId="14727" priority="14726">
      <formula>AND($G97="SQUAT",ISBLANK($F97))</formula>
    </cfRule>
    <cfRule type="expression" dxfId="14726" priority="14727">
      <formula>AND($G97="BENCH",ISBLANK($F97))</formula>
    </cfRule>
    <cfRule type="expression" dxfId="14725" priority="14728">
      <formula>AND($G97="DEADLIFT",ISBLANK($F97))</formula>
    </cfRule>
  </conditionalFormatting>
  <conditionalFormatting sqref="AY97">
    <cfRule type="expression" dxfId="14724" priority="14721">
      <formula>$G97="SQUAT"</formula>
    </cfRule>
    <cfRule type="expression" dxfId="14723" priority="14722">
      <formula>$G97="BENCH"</formula>
    </cfRule>
    <cfRule type="expression" dxfId="14722" priority="14723">
      <formula>$G97="DEADLIFT"</formula>
    </cfRule>
    <cfRule type="expression" dxfId="14721" priority="14724">
      <formula>AND($G97="ACC",ISBLANK($F97))</formula>
    </cfRule>
    <cfRule type="expression" dxfId="14720" priority="14725">
      <formula>$G97="ACC"</formula>
    </cfRule>
  </conditionalFormatting>
  <conditionalFormatting sqref="AZ97:BA97">
    <cfRule type="expression" dxfId="14719" priority="14716">
      <formula>$G97="SQUAT"</formula>
    </cfRule>
    <cfRule type="expression" dxfId="14718" priority="14717">
      <formula>$G97="BENCH"</formula>
    </cfRule>
    <cfRule type="expression" dxfId="14717" priority="14718">
      <formula>$G97="DEADLIFT"</formula>
    </cfRule>
    <cfRule type="expression" dxfId="14716" priority="14719">
      <formula>AND($G97="ACC",ISBLANK($F97))</formula>
    </cfRule>
    <cfRule type="expression" dxfId="14715" priority="14720">
      <formula>$G97="ACC"</formula>
    </cfRule>
  </conditionalFormatting>
  <conditionalFormatting sqref="AY91:AY94">
    <cfRule type="expression" dxfId="14714" priority="14713">
      <formula>AND($G91="SQUAT",ISBLANK($F91))</formula>
    </cfRule>
    <cfRule type="expression" dxfId="14713" priority="14714">
      <formula>AND($G91="BENCH",ISBLANK($F91))</formula>
    </cfRule>
    <cfRule type="expression" dxfId="14712" priority="14715">
      <formula>AND($G91="DEADLIFT",ISBLANK($F91))</formula>
    </cfRule>
  </conditionalFormatting>
  <conditionalFormatting sqref="AY91:BA94">
    <cfRule type="expression" dxfId="14711" priority="14708">
      <formula>$G91="SQUAT"</formula>
    </cfRule>
    <cfRule type="expression" dxfId="14710" priority="14709">
      <formula>$G91="BENCH"</formula>
    </cfRule>
    <cfRule type="expression" dxfId="14709" priority="14710">
      <formula>$G91="DEADLIFT"</formula>
    </cfRule>
    <cfRule type="expression" dxfId="14708" priority="14711">
      <formula>AND($G91="ACC",ISBLANK($F91))</formula>
    </cfRule>
    <cfRule type="expression" dxfId="14707" priority="14712">
      <formula>$G91="ACC"</formula>
    </cfRule>
  </conditionalFormatting>
  <conditionalFormatting sqref="AY90">
    <cfRule type="expression" dxfId="14706" priority="14705">
      <formula>AND($G90="SQUAT",ISBLANK($F90))</formula>
    </cfRule>
    <cfRule type="expression" dxfId="14705" priority="14706">
      <formula>AND($G90="BENCH",ISBLANK($F90))</formula>
    </cfRule>
    <cfRule type="expression" dxfId="14704" priority="14707">
      <formula>AND($G90="DEADLIFT",ISBLANK($F90))</formula>
    </cfRule>
  </conditionalFormatting>
  <conditionalFormatting sqref="AY90">
    <cfRule type="expression" dxfId="14703" priority="14700">
      <formula>$G90="SQUAT"</formula>
    </cfRule>
    <cfRule type="expression" dxfId="14702" priority="14701">
      <formula>$G90="BENCH"</formula>
    </cfRule>
    <cfRule type="expression" dxfId="14701" priority="14702">
      <formula>$G90="DEADLIFT"</formula>
    </cfRule>
    <cfRule type="expression" dxfId="14700" priority="14703">
      <formula>AND($G90="ACC",ISBLANK($F90))</formula>
    </cfRule>
    <cfRule type="expression" dxfId="14699" priority="14704">
      <formula>$G90="ACC"</formula>
    </cfRule>
  </conditionalFormatting>
  <conditionalFormatting sqref="AZ90:BA90">
    <cfRule type="expression" dxfId="14698" priority="14695">
      <formula>$G90="SQUAT"</formula>
    </cfRule>
    <cfRule type="expression" dxfId="14697" priority="14696">
      <formula>$G90="BENCH"</formula>
    </cfRule>
    <cfRule type="expression" dxfId="14696" priority="14697">
      <formula>$G90="DEADLIFT"</formula>
    </cfRule>
    <cfRule type="expression" dxfId="14695" priority="14698">
      <formula>AND($G90="ACC",ISBLANK($F90))</formula>
    </cfRule>
    <cfRule type="expression" dxfId="14694" priority="14699">
      <formula>$G90="ACC"</formula>
    </cfRule>
  </conditionalFormatting>
  <conditionalFormatting sqref="AY116 AY123">
    <cfRule type="expression" dxfId="14693" priority="14692">
      <formula>AND($G116="SQUAT",ISBLANK($F116))</formula>
    </cfRule>
    <cfRule type="expression" dxfId="14692" priority="14693">
      <formula>AND($G116="BENCH",ISBLANK($F116))</formula>
    </cfRule>
    <cfRule type="expression" dxfId="14691" priority="14694">
      <formula>AND($G116="DEADLIFT",ISBLANK($F116))</formula>
    </cfRule>
  </conditionalFormatting>
  <conditionalFormatting sqref="AY123:BA123 AY116:BA116">
    <cfRule type="expression" dxfId="14690" priority="14687">
      <formula>$G116="SQUAT"</formula>
    </cfRule>
    <cfRule type="expression" dxfId="14689" priority="14688">
      <formula>$G116="BENCH"</formula>
    </cfRule>
    <cfRule type="expression" dxfId="14688" priority="14689">
      <formula>$G116="DEADLIFT"</formula>
    </cfRule>
    <cfRule type="expression" dxfId="14687" priority="14690">
      <formula>AND($G116="ACC",ISBLANK($F116))</formula>
    </cfRule>
    <cfRule type="expression" dxfId="14686" priority="14691">
      <formula>$G116="ACC"</formula>
    </cfRule>
  </conditionalFormatting>
  <conditionalFormatting sqref="AY137">
    <cfRule type="expression" dxfId="14685" priority="14684">
      <formula>AND($G137="SQUAT",ISBLANK($F137))</formula>
    </cfRule>
    <cfRule type="expression" dxfId="14684" priority="14685">
      <formula>AND($G137="BENCH",ISBLANK($F137))</formula>
    </cfRule>
    <cfRule type="expression" dxfId="14683" priority="14686">
      <formula>AND($G137="DEADLIFT",ISBLANK($F137))</formula>
    </cfRule>
  </conditionalFormatting>
  <conditionalFormatting sqref="AY137:BA137">
    <cfRule type="expression" dxfId="14682" priority="14679">
      <formula>$G137="SQUAT"</formula>
    </cfRule>
    <cfRule type="expression" dxfId="14681" priority="14680">
      <formula>$G137="BENCH"</formula>
    </cfRule>
    <cfRule type="expression" dxfId="14680" priority="14681">
      <formula>$G137="DEADLIFT"</formula>
    </cfRule>
    <cfRule type="expression" dxfId="14679" priority="14682">
      <formula>AND($G137="ACC",ISBLANK($F137))</formula>
    </cfRule>
    <cfRule type="expression" dxfId="14678" priority="14683">
      <formula>$G137="ACC"</formula>
    </cfRule>
  </conditionalFormatting>
  <conditionalFormatting sqref="AY119:AY122">
    <cfRule type="expression" dxfId="14677" priority="14676">
      <formula>AND($G119="SQUAT",ISBLANK($F119))</formula>
    </cfRule>
    <cfRule type="expression" dxfId="14676" priority="14677">
      <formula>AND($G119="BENCH",ISBLANK($F119))</formula>
    </cfRule>
    <cfRule type="expression" dxfId="14675" priority="14678">
      <formula>AND($G119="DEADLIFT",ISBLANK($F119))</formula>
    </cfRule>
  </conditionalFormatting>
  <conditionalFormatting sqref="AY119:BA122">
    <cfRule type="expression" dxfId="14674" priority="14671">
      <formula>$G119="SQUAT"</formula>
    </cfRule>
    <cfRule type="expression" dxfId="14673" priority="14672">
      <formula>$G119="BENCH"</formula>
    </cfRule>
    <cfRule type="expression" dxfId="14672" priority="14673">
      <formula>$G119="DEADLIFT"</formula>
    </cfRule>
    <cfRule type="expression" dxfId="14671" priority="14674">
      <formula>AND($G119="ACC",ISBLANK($F119))</formula>
    </cfRule>
    <cfRule type="expression" dxfId="14670" priority="14675">
      <formula>$G119="ACC"</formula>
    </cfRule>
  </conditionalFormatting>
  <conditionalFormatting sqref="AY118">
    <cfRule type="expression" dxfId="14669" priority="14668">
      <formula>AND($G118="SQUAT",ISBLANK($F118))</formula>
    </cfRule>
    <cfRule type="expression" dxfId="14668" priority="14669">
      <formula>AND($G118="BENCH",ISBLANK($F118))</formula>
    </cfRule>
    <cfRule type="expression" dxfId="14667" priority="14670">
      <formula>AND($G118="DEADLIFT",ISBLANK($F118))</formula>
    </cfRule>
  </conditionalFormatting>
  <conditionalFormatting sqref="AY118">
    <cfRule type="expression" dxfId="14666" priority="14663">
      <formula>$G118="SQUAT"</formula>
    </cfRule>
    <cfRule type="expression" dxfId="14665" priority="14664">
      <formula>$G118="BENCH"</formula>
    </cfRule>
    <cfRule type="expression" dxfId="14664" priority="14665">
      <formula>$G118="DEADLIFT"</formula>
    </cfRule>
    <cfRule type="expression" dxfId="14663" priority="14666">
      <formula>AND($G118="ACC",ISBLANK($F118))</formula>
    </cfRule>
    <cfRule type="expression" dxfId="14662" priority="14667">
      <formula>$G118="ACC"</formula>
    </cfRule>
  </conditionalFormatting>
  <conditionalFormatting sqref="AZ118:BA118">
    <cfRule type="expression" dxfId="14661" priority="14658">
      <formula>$G118="SQUAT"</formula>
    </cfRule>
    <cfRule type="expression" dxfId="14660" priority="14659">
      <formula>$G118="BENCH"</formula>
    </cfRule>
    <cfRule type="expression" dxfId="14659" priority="14660">
      <formula>$G118="DEADLIFT"</formula>
    </cfRule>
    <cfRule type="expression" dxfId="14658" priority="14661">
      <formula>AND($G118="ACC",ISBLANK($F118))</formula>
    </cfRule>
    <cfRule type="expression" dxfId="14657" priority="14662">
      <formula>$G118="ACC"</formula>
    </cfRule>
  </conditionalFormatting>
  <conditionalFormatting sqref="AY112:AY115">
    <cfRule type="expression" dxfId="14656" priority="14655">
      <formula>AND($G112="SQUAT",ISBLANK($F112))</formula>
    </cfRule>
    <cfRule type="expression" dxfId="14655" priority="14656">
      <formula>AND($G112="BENCH",ISBLANK($F112))</formula>
    </cfRule>
    <cfRule type="expression" dxfId="14654" priority="14657">
      <formula>AND($G112="DEADLIFT",ISBLANK($F112))</formula>
    </cfRule>
  </conditionalFormatting>
  <conditionalFormatting sqref="AY112:BA115">
    <cfRule type="expression" dxfId="14653" priority="14650">
      <formula>$G112="SQUAT"</formula>
    </cfRule>
    <cfRule type="expression" dxfId="14652" priority="14651">
      <formula>$G112="BENCH"</formula>
    </cfRule>
    <cfRule type="expression" dxfId="14651" priority="14652">
      <formula>$G112="DEADLIFT"</formula>
    </cfRule>
    <cfRule type="expression" dxfId="14650" priority="14653">
      <formula>AND($G112="ACC",ISBLANK($F112))</formula>
    </cfRule>
    <cfRule type="expression" dxfId="14649" priority="14654">
      <formula>$G112="ACC"</formula>
    </cfRule>
  </conditionalFormatting>
  <conditionalFormatting sqref="AY111">
    <cfRule type="expression" dxfId="14648" priority="14647">
      <formula>AND($G111="SQUAT",ISBLANK($F111))</formula>
    </cfRule>
    <cfRule type="expression" dxfId="14647" priority="14648">
      <formula>AND($G111="BENCH",ISBLANK($F111))</formula>
    </cfRule>
    <cfRule type="expression" dxfId="14646" priority="14649">
      <formula>AND($G111="DEADLIFT",ISBLANK($F111))</formula>
    </cfRule>
  </conditionalFormatting>
  <conditionalFormatting sqref="AY111">
    <cfRule type="expression" dxfId="14645" priority="14642">
      <formula>$G111="SQUAT"</formula>
    </cfRule>
    <cfRule type="expression" dxfId="14644" priority="14643">
      <formula>$G111="BENCH"</formula>
    </cfRule>
    <cfRule type="expression" dxfId="14643" priority="14644">
      <formula>$G111="DEADLIFT"</formula>
    </cfRule>
    <cfRule type="expression" dxfId="14642" priority="14645">
      <formula>AND($G111="ACC",ISBLANK($F111))</formula>
    </cfRule>
    <cfRule type="expression" dxfId="14641" priority="14646">
      <formula>$G111="ACC"</formula>
    </cfRule>
  </conditionalFormatting>
  <conditionalFormatting sqref="AZ111:BA111">
    <cfRule type="expression" dxfId="14640" priority="14637">
      <formula>$G111="SQUAT"</formula>
    </cfRule>
    <cfRule type="expression" dxfId="14639" priority="14638">
      <formula>$G111="BENCH"</formula>
    </cfRule>
    <cfRule type="expression" dxfId="14638" priority="14639">
      <formula>$G111="DEADLIFT"</formula>
    </cfRule>
    <cfRule type="expression" dxfId="14637" priority="14640">
      <formula>AND($G111="ACC",ISBLANK($F111))</formula>
    </cfRule>
    <cfRule type="expression" dxfId="14636" priority="14641">
      <formula>$G111="ACC"</formula>
    </cfRule>
  </conditionalFormatting>
  <conditionalFormatting sqref="AY130">
    <cfRule type="expression" dxfId="14635" priority="14634">
      <formula>AND($G130="SQUAT",ISBLANK($F130))</formula>
    </cfRule>
    <cfRule type="expression" dxfId="14634" priority="14635">
      <formula>AND($G130="BENCH",ISBLANK($F130))</formula>
    </cfRule>
    <cfRule type="expression" dxfId="14633" priority="14636">
      <formula>AND($G130="DEADLIFT",ISBLANK($F130))</formula>
    </cfRule>
  </conditionalFormatting>
  <conditionalFormatting sqref="AY130:BA130">
    <cfRule type="expression" dxfId="14632" priority="14629">
      <formula>$G130="SQUAT"</formula>
    </cfRule>
    <cfRule type="expression" dxfId="14631" priority="14630">
      <formula>$G130="BENCH"</formula>
    </cfRule>
    <cfRule type="expression" dxfId="14630" priority="14631">
      <formula>$G130="DEADLIFT"</formula>
    </cfRule>
    <cfRule type="expression" dxfId="14629" priority="14632">
      <formula>AND($G130="ACC",ISBLANK($F130))</formula>
    </cfRule>
    <cfRule type="expression" dxfId="14628" priority="14633">
      <formula>$G130="ACC"</formula>
    </cfRule>
  </conditionalFormatting>
  <conditionalFormatting sqref="AY133:AY136">
    <cfRule type="expression" dxfId="14627" priority="14626">
      <formula>AND($G133="SQUAT",ISBLANK($F133))</formula>
    </cfRule>
    <cfRule type="expression" dxfId="14626" priority="14627">
      <formula>AND($G133="BENCH",ISBLANK($F133))</formula>
    </cfRule>
    <cfRule type="expression" dxfId="14625" priority="14628">
      <formula>AND($G133="DEADLIFT",ISBLANK($F133))</formula>
    </cfRule>
  </conditionalFormatting>
  <conditionalFormatting sqref="AY133:BA136">
    <cfRule type="expression" dxfId="14624" priority="14621">
      <formula>$G133="SQUAT"</formula>
    </cfRule>
    <cfRule type="expression" dxfId="14623" priority="14622">
      <formula>$G133="BENCH"</formula>
    </cfRule>
    <cfRule type="expression" dxfId="14622" priority="14623">
      <formula>$G133="DEADLIFT"</formula>
    </cfRule>
    <cfRule type="expression" dxfId="14621" priority="14624">
      <formula>AND($G133="ACC",ISBLANK($F133))</formula>
    </cfRule>
    <cfRule type="expression" dxfId="14620" priority="14625">
      <formula>$G133="ACC"</formula>
    </cfRule>
  </conditionalFormatting>
  <conditionalFormatting sqref="AY132">
    <cfRule type="expression" dxfId="14619" priority="14618">
      <formula>AND($G132="SQUAT",ISBLANK($F132))</formula>
    </cfRule>
    <cfRule type="expression" dxfId="14618" priority="14619">
      <formula>AND($G132="BENCH",ISBLANK($F132))</formula>
    </cfRule>
    <cfRule type="expression" dxfId="14617" priority="14620">
      <formula>AND($G132="DEADLIFT",ISBLANK($F132))</formula>
    </cfRule>
  </conditionalFormatting>
  <conditionalFormatting sqref="AY132">
    <cfRule type="expression" dxfId="14616" priority="14613">
      <formula>$G132="SQUAT"</formula>
    </cfRule>
    <cfRule type="expression" dxfId="14615" priority="14614">
      <formula>$G132="BENCH"</formula>
    </cfRule>
    <cfRule type="expression" dxfId="14614" priority="14615">
      <formula>$G132="DEADLIFT"</formula>
    </cfRule>
    <cfRule type="expression" dxfId="14613" priority="14616">
      <formula>AND($G132="ACC",ISBLANK($F132))</formula>
    </cfRule>
    <cfRule type="expression" dxfId="14612" priority="14617">
      <formula>$G132="ACC"</formula>
    </cfRule>
  </conditionalFormatting>
  <conditionalFormatting sqref="AZ132:BA132">
    <cfRule type="expression" dxfId="14611" priority="14608">
      <formula>$G132="SQUAT"</formula>
    </cfRule>
    <cfRule type="expression" dxfId="14610" priority="14609">
      <formula>$G132="BENCH"</formula>
    </cfRule>
    <cfRule type="expression" dxfId="14609" priority="14610">
      <formula>$G132="DEADLIFT"</formula>
    </cfRule>
    <cfRule type="expression" dxfId="14608" priority="14611">
      <formula>AND($G132="ACC",ISBLANK($F132))</formula>
    </cfRule>
    <cfRule type="expression" dxfId="14607" priority="14612">
      <formula>$G132="ACC"</formula>
    </cfRule>
  </conditionalFormatting>
  <conditionalFormatting sqref="AY126:AY129">
    <cfRule type="expression" dxfId="14606" priority="14605">
      <formula>AND($G126="SQUAT",ISBLANK($F126))</formula>
    </cfRule>
    <cfRule type="expression" dxfId="14605" priority="14606">
      <formula>AND($G126="BENCH",ISBLANK($F126))</formula>
    </cfRule>
    <cfRule type="expression" dxfId="14604" priority="14607">
      <formula>AND($G126="DEADLIFT",ISBLANK($F126))</formula>
    </cfRule>
  </conditionalFormatting>
  <conditionalFormatting sqref="AY126:BA129">
    <cfRule type="expression" dxfId="14603" priority="14600">
      <formula>$G126="SQUAT"</formula>
    </cfRule>
    <cfRule type="expression" dxfId="14602" priority="14601">
      <formula>$G126="BENCH"</formula>
    </cfRule>
    <cfRule type="expression" dxfId="14601" priority="14602">
      <formula>$G126="DEADLIFT"</formula>
    </cfRule>
    <cfRule type="expression" dxfId="14600" priority="14603">
      <formula>AND($G126="ACC",ISBLANK($F126))</formula>
    </cfRule>
    <cfRule type="expression" dxfId="14599" priority="14604">
      <formula>$G126="ACC"</formula>
    </cfRule>
  </conditionalFormatting>
  <conditionalFormatting sqref="AY125">
    <cfRule type="expression" dxfId="14598" priority="14597">
      <formula>AND($G125="SQUAT",ISBLANK($F125))</formula>
    </cfRule>
    <cfRule type="expression" dxfId="14597" priority="14598">
      <formula>AND($G125="BENCH",ISBLANK($F125))</formula>
    </cfRule>
    <cfRule type="expression" dxfId="14596" priority="14599">
      <formula>AND($G125="DEADLIFT",ISBLANK($F125))</formula>
    </cfRule>
  </conditionalFormatting>
  <conditionalFormatting sqref="AY125">
    <cfRule type="expression" dxfId="14595" priority="14592">
      <formula>$G125="SQUAT"</formula>
    </cfRule>
    <cfRule type="expression" dxfId="14594" priority="14593">
      <formula>$G125="BENCH"</formula>
    </cfRule>
    <cfRule type="expression" dxfId="14593" priority="14594">
      <formula>$G125="DEADLIFT"</formula>
    </cfRule>
    <cfRule type="expression" dxfId="14592" priority="14595">
      <formula>AND($G125="ACC",ISBLANK($F125))</formula>
    </cfRule>
    <cfRule type="expression" dxfId="14591" priority="14596">
      <formula>$G125="ACC"</formula>
    </cfRule>
  </conditionalFormatting>
  <conditionalFormatting sqref="AZ125:BA125">
    <cfRule type="expression" dxfId="14590" priority="14587">
      <formula>$G125="SQUAT"</formula>
    </cfRule>
    <cfRule type="expression" dxfId="14589" priority="14588">
      <formula>$G125="BENCH"</formula>
    </cfRule>
    <cfRule type="expression" dxfId="14588" priority="14589">
      <formula>$G125="DEADLIFT"</formula>
    </cfRule>
    <cfRule type="expression" dxfId="14587" priority="14590">
      <formula>AND($G125="ACC",ISBLANK($F125))</formula>
    </cfRule>
    <cfRule type="expression" dxfId="14586" priority="14591">
      <formula>$G125="ACC"</formula>
    </cfRule>
  </conditionalFormatting>
  <conditionalFormatting sqref="AY144">
    <cfRule type="expression" dxfId="14585" priority="14584">
      <formula>AND($G144="SQUAT",ISBLANK($F144))</formula>
    </cfRule>
    <cfRule type="expression" dxfId="14584" priority="14585">
      <formula>AND($G144="BENCH",ISBLANK($F144))</formula>
    </cfRule>
    <cfRule type="expression" dxfId="14583" priority="14586">
      <formula>AND($G144="DEADLIFT",ISBLANK($F144))</formula>
    </cfRule>
  </conditionalFormatting>
  <conditionalFormatting sqref="AY144:BA144">
    <cfRule type="expression" dxfId="14582" priority="14579">
      <formula>$G144="SQUAT"</formula>
    </cfRule>
    <cfRule type="expression" dxfId="14581" priority="14580">
      <formula>$G144="BENCH"</formula>
    </cfRule>
    <cfRule type="expression" dxfId="14580" priority="14581">
      <formula>$G144="DEADLIFT"</formula>
    </cfRule>
    <cfRule type="expression" dxfId="14579" priority="14582">
      <formula>AND($G144="ACC",ISBLANK($F144))</formula>
    </cfRule>
    <cfRule type="expression" dxfId="14578" priority="14583">
      <formula>$G144="ACC"</formula>
    </cfRule>
  </conditionalFormatting>
  <conditionalFormatting sqref="AY147:AY150">
    <cfRule type="expression" dxfId="14577" priority="14576">
      <formula>AND($G147="SQUAT",ISBLANK($F147))</formula>
    </cfRule>
    <cfRule type="expression" dxfId="14576" priority="14577">
      <formula>AND($G147="BENCH",ISBLANK($F147))</formula>
    </cfRule>
    <cfRule type="expression" dxfId="14575" priority="14578">
      <formula>AND($G147="DEADLIFT",ISBLANK($F147))</formula>
    </cfRule>
  </conditionalFormatting>
  <conditionalFormatting sqref="AY147:BA150">
    <cfRule type="expression" dxfId="14574" priority="14571">
      <formula>$G147="SQUAT"</formula>
    </cfRule>
    <cfRule type="expression" dxfId="14573" priority="14572">
      <formula>$G147="BENCH"</formula>
    </cfRule>
    <cfRule type="expression" dxfId="14572" priority="14573">
      <formula>$G147="DEADLIFT"</formula>
    </cfRule>
    <cfRule type="expression" dxfId="14571" priority="14574">
      <formula>AND($G147="ACC",ISBLANK($F147))</formula>
    </cfRule>
    <cfRule type="expression" dxfId="14570" priority="14575">
      <formula>$G147="ACC"</formula>
    </cfRule>
  </conditionalFormatting>
  <conditionalFormatting sqref="AY146">
    <cfRule type="expression" dxfId="14569" priority="14568">
      <formula>AND($G146="SQUAT",ISBLANK($F146))</formula>
    </cfRule>
    <cfRule type="expression" dxfId="14568" priority="14569">
      <formula>AND($G146="BENCH",ISBLANK($F146))</formula>
    </cfRule>
    <cfRule type="expression" dxfId="14567" priority="14570">
      <formula>AND($G146="DEADLIFT",ISBLANK($F146))</formula>
    </cfRule>
  </conditionalFormatting>
  <conditionalFormatting sqref="AY146">
    <cfRule type="expression" dxfId="14566" priority="14563">
      <formula>$G146="SQUAT"</formula>
    </cfRule>
    <cfRule type="expression" dxfId="14565" priority="14564">
      <formula>$G146="BENCH"</formula>
    </cfRule>
    <cfRule type="expression" dxfId="14564" priority="14565">
      <formula>$G146="DEADLIFT"</formula>
    </cfRule>
    <cfRule type="expression" dxfId="14563" priority="14566">
      <formula>AND($G146="ACC",ISBLANK($F146))</formula>
    </cfRule>
    <cfRule type="expression" dxfId="14562" priority="14567">
      <formula>$G146="ACC"</formula>
    </cfRule>
  </conditionalFormatting>
  <conditionalFormatting sqref="AZ146:BA146">
    <cfRule type="expression" dxfId="14561" priority="14558">
      <formula>$G146="SQUAT"</formula>
    </cfRule>
    <cfRule type="expression" dxfId="14560" priority="14559">
      <formula>$G146="BENCH"</formula>
    </cfRule>
    <cfRule type="expression" dxfId="14559" priority="14560">
      <formula>$G146="DEADLIFT"</formula>
    </cfRule>
    <cfRule type="expression" dxfId="14558" priority="14561">
      <formula>AND($G146="ACC",ISBLANK($F146))</formula>
    </cfRule>
    <cfRule type="expression" dxfId="14557" priority="14562">
      <formula>$G146="ACC"</formula>
    </cfRule>
  </conditionalFormatting>
  <conditionalFormatting sqref="AY140:AY143">
    <cfRule type="expression" dxfId="14556" priority="14555">
      <formula>AND($G140="SQUAT",ISBLANK($F140))</formula>
    </cfRule>
    <cfRule type="expression" dxfId="14555" priority="14556">
      <formula>AND($G140="BENCH",ISBLANK($F140))</formula>
    </cfRule>
    <cfRule type="expression" dxfId="14554" priority="14557">
      <formula>AND($G140="DEADLIFT",ISBLANK($F140))</formula>
    </cfRule>
  </conditionalFormatting>
  <conditionalFormatting sqref="AY140:BA143">
    <cfRule type="expression" dxfId="14553" priority="14550">
      <formula>$G140="SQUAT"</formula>
    </cfRule>
    <cfRule type="expression" dxfId="14552" priority="14551">
      <formula>$G140="BENCH"</formula>
    </cfRule>
    <cfRule type="expression" dxfId="14551" priority="14552">
      <formula>$G140="DEADLIFT"</formula>
    </cfRule>
    <cfRule type="expression" dxfId="14550" priority="14553">
      <formula>AND($G140="ACC",ISBLANK($F140))</formula>
    </cfRule>
    <cfRule type="expression" dxfId="14549" priority="14554">
      <formula>$G140="ACC"</formula>
    </cfRule>
  </conditionalFormatting>
  <conditionalFormatting sqref="AY139">
    <cfRule type="expression" dxfId="14548" priority="14547">
      <formula>AND($G139="SQUAT",ISBLANK($F139))</formula>
    </cfRule>
    <cfRule type="expression" dxfId="14547" priority="14548">
      <formula>AND($G139="BENCH",ISBLANK($F139))</formula>
    </cfRule>
    <cfRule type="expression" dxfId="14546" priority="14549">
      <formula>AND($G139="DEADLIFT",ISBLANK($F139))</formula>
    </cfRule>
  </conditionalFormatting>
  <conditionalFormatting sqref="AY139">
    <cfRule type="expression" dxfId="14545" priority="14542">
      <formula>$G139="SQUAT"</formula>
    </cfRule>
    <cfRule type="expression" dxfId="14544" priority="14543">
      <formula>$G139="BENCH"</formula>
    </cfRule>
    <cfRule type="expression" dxfId="14543" priority="14544">
      <formula>$G139="DEADLIFT"</formula>
    </cfRule>
    <cfRule type="expression" dxfId="14542" priority="14545">
      <formula>AND($G139="ACC",ISBLANK($F139))</formula>
    </cfRule>
    <cfRule type="expression" dxfId="14541" priority="14546">
      <formula>$G139="ACC"</formula>
    </cfRule>
  </conditionalFormatting>
  <conditionalFormatting sqref="AZ139:BA139">
    <cfRule type="expression" dxfId="14540" priority="14537">
      <formula>$G139="SQUAT"</formula>
    </cfRule>
    <cfRule type="expression" dxfId="14539" priority="14538">
      <formula>$G139="BENCH"</formula>
    </cfRule>
    <cfRule type="expression" dxfId="14538" priority="14539">
      <formula>$G139="DEADLIFT"</formula>
    </cfRule>
    <cfRule type="expression" dxfId="14537" priority="14540">
      <formula>AND($G139="ACC",ISBLANK($F139))</formula>
    </cfRule>
    <cfRule type="expression" dxfId="14536" priority="14541">
      <formula>$G139="ACC"</formula>
    </cfRule>
  </conditionalFormatting>
  <conditionalFormatting sqref="AY165 AY172">
    <cfRule type="expression" dxfId="14535" priority="14534">
      <formula>AND($G165="SQUAT",ISBLANK($F165))</formula>
    </cfRule>
    <cfRule type="expression" dxfId="14534" priority="14535">
      <formula>AND($G165="BENCH",ISBLANK($F165))</formula>
    </cfRule>
    <cfRule type="expression" dxfId="14533" priority="14536">
      <formula>AND($G165="DEADLIFT",ISBLANK($F165))</formula>
    </cfRule>
  </conditionalFormatting>
  <conditionalFormatting sqref="AY172:BA172 AY165:BA165">
    <cfRule type="expression" dxfId="14532" priority="14529">
      <formula>$G165="SQUAT"</formula>
    </cfRule>
    <cfRule type="expression" dxfId="14531" priority="14530">
      <formula>$G165="BENCH"</formula>
    </cfRule>
    <cfRule type="expression" dxfId="14530" priority="14531">
      <formula>$G165="DEADLIFT"</formula>
    </cfRule>
    <cfRule type="expression" dxfId="14529" priority="14532">
      <formula>AND($G165="ACC",ISBLANK($F165))</formula>
    </cfRule>
    <cfRule type="expression" dxfId="14528" priority="14533">
      <formula>$G165="ACC"</formula>
    </cfRule>
  </conditionalFormatting>
  <conditionalFormatting sqref="AY186">
    <cfRule type="expression" dxfId="14527" priority="14526">
      <formula>AND($G186="SQUAT",ISBLANK($F186))</formula>
    </cfRule>
    <cfRule type="expression" dxfId="14526" priority="14527">
      <formula>AND($G186="BENCH",ISBLANK($F186))</formula>
    </cfRule>
    <cfRule type="expression" dxfId="14525" priority="14528">
      <formula>AND($G186="DEADLIFT",ISBLANK($F186))</formula>
    </cfRule>
  </conditionalFormatting>
  <conditionalFormatting sqref="AY186:BA186">
    <cfRule type="expression" dxfId="14524" priority="14521">
      <formula>$G186="SQUAT"</formula>
    </cfRule>
    <cfRule type="expression" dxfId="14523" priority="14522">
      <formula>$G186="BENCH"</formula>
    </cfRule>
    <cfRule type="expression" dxfId="14522" priority="14523">
      <formula>$G186="DEADLIFT"</formula>
    </cfRule>
    <cfRule type="expression" dxfId="14521" priority="14524">
      <formula>AND($G186="ACC",ISBLANK($F186))</formula>
    </cfRule>
    <cfRule type="expression" dxfId="14520" priority="14525">
      <formula>$G186="ACC"</formula>
    </cfRule>
  </conditionalFormatting>
  <conditionalFormatting sqref="AY168:AY171">
    <cfRule type="expression" dxfId="14519" priority="14518">
      <formula>AND($G168="SQUAT",ISBLANK($F168))</formula>
    </cfRule>
    <cfRule type="expression" dxfId="14518" priority="14519">
      <formula>AND($G168="BENCH",ISBLANK($F168))</formula>
    </cfRule>
    <cfRule type="expression" dxfId="14517" priority="14520">
      <formula>AND($G168="DEADLIFT",ISBLANK($F168))</formula>
    </cfRule>
  </conditionalFormatting>
  <conditionalFormatting sqref="AY168:BA171">
    <cfRule type="expression" dxfId="14516" priority="14513">
      <formula>$G168="SQUAT"</formula>
    </cfRule>
    <cfRule type="expression" dxfId="14515" priority="14514">
      <formula>$G168="BENCH"</formula>
    </cfRule>
    <cfRule type="expression" dxfId="14514" priority="14515">
      <formula>$G168="DEADLIFT"</formula>
    </cfRule>
    <cfRule type="expression" dxfId="14513" priority="14516">
      <formula>AND($G168="ACC",ISBLANK($F168))</formula>
    </cfRule>
    <cfRule type="expression" dxfId="14512" priority="14517">
      <formula>$G168="ACC"</formula>
    </cfRule>
  </conditionalFormatting>
  <conditionalFormatting sqref="AY167">
    <cfRule type="expression" dxfId="14511" priority="14510">
      <formula>AND($G167="SQUAT",ISBLANK($F167))</formula>
    </cfRule>
    <cfRule type="expression" dxfId="14510" priority="14511">
      <formula>AND($G167="BENCH",ISBLANK($F167))</formula>
    </cfRule>
    <cfRule type="expression" dxfId="14509" priority="14512">
      <formula>AND($G167="DEADLIFT",ISBLANK($F167))</formula>
    </cfRule>
  </conditionalFormatting>
  <conditionalFormatting sqref="AY167">
    <cfRule type="expression" dxfId="14508" priority="14505">
      <formula>$G167="SQUAT"</formula>
    </cfRule>
    <cfRule type="expression" dxfId="14507" priority="14506">
      <formula>$G167="BENCH"</formula>
    </cfRule>
    <cfRule type="expression" dxfId="14506" priority="14507">
      <formula>$G167="DEADLIFT"</formula>
    </cfRule>
    <cfRule type="expression" dxfId="14505" priority="14508">
      <formula>AND($G167="ACC",ISBLANK($F167))</formula>
    </cfRule>
    <cfRule type="expression" dxfId="14504" priority="14509">
      <formula>$G167="ACC"</formula>
    </cfRule>
  </conditionalFormatting>
  <conditionalFormatting sqref="AZ167:BA167">
    <cfRule type="expression" dxfId="14503" priority="14500">
      <formula>$G167="SQUAT"</formula>
    </cfRule>
    <cfRule type="expression" dxfId="14502" priority="14501">
      <formula>$G167="BENCH"</formula>
    </cfRule>
    <cfRule type="expression" dxfId="14501" priority="14502">
      <formula>$G167="DEADLIFT"</formula>
    </cfRule>
    <cfRule type="expression" dxfId="14500" priority="14503">
      <formula>AND($G167="ACC",ISBLANK($F167))</formula>
    </cfRule>
    <cfRule type="expression" dxfId="14499" priority="14504">
      <formula>$G167="ACC"</formula>
    </cfRule>
  </conditionalFormatting>
  <conditionalFormatting sqref="AY161:AY164">
    <cfRule type="expression" dxfId="14498" priority="14497">
      <formula>AND($G161="SQUAT",ISBLANK($F161))</formula>
    </cfRule>
    <cfRule type="expression" dxfId="14497" priority="14498">
      <formula>AND($G161="BENCH",ISBLANK($F161))</formula>
    </cfRule>
    <cfRule type="expression" dxfId="14496" priority="14499">
      <formula>AND($G161="DEADLIFT",ISBLANK($F161))</formula>
    </cfRule>
  </conditionalFormatting>
  <conditionalFormatting sqref="AY161:BA164">
    <cfRule type="expression" dxfId="14495" priority="14492">
      <formula>$G161="SQUAT"</formula>
    </cfRule>
    <cfRule type="expression" dxfId="14494" priority="14493">
      <formula>$G161="BENCH"</formula>
    </cfRule>
    <cfRule type="expression" dxfId="14493" priority="14494">
      <formula>$G161="DEADLIFT"</formula>
    </cfRule>
    <cfRule type="expression" dxfId="14492" priority="14495">
      <formula>AND($G161="ACC",ISBLANK($F161))</formula>
    </cfRule>
    <cfRule type="expression" dxfId="14491" priority="14496">
      <formula>$G161="ACC"</formula>
    </cfRule>
  </conditionalFormatting>
  <conditionalFormatting sqref="AY160">
    <cfRule type="expression" dxfId="14490" priority="14489">
      <formula>AND($G160="SQUAT",ISBLANK($F160))</formula>
    </cfRule>
    <cfRule type="expression" dxfId="14489" priority="14490">
      <formula>AND($G160="BENCH",ISBLANK($F160))</formula>
    </cfRule>
    <cfRule type="expression" dxfId="14488" priority="14491">
      <formula>AND($G160="DEADLIFT",ISBLANK($F160))</formula>
    </cfRule>
  </conditionalFormatting>
  <conditionalFormatting sqref="AY160">
    <cfRule type="expression" dxfId="14487" priority="14484">
      <formula>$G160="SQUAT"</formula>
    </cfRule>
    <cfRule type="expression" dxfId="14486" priority="14485">
      <formula>$G160="BENCH"</formula>
    </cfRule>
    <cfRule type="expression" dxfId="14485" priority="14486">
      <formula>$G160="DEADLIFT"</formula>
    </cfRule>
    <cfRule type="expression" dxfId="14484" priority="14487">
      <formula>AND($G160="ACC",ISBLANK($F160))</formula>
    </cfRule>
    <cfRule type="expression" dxfId="14483" priority="14488">
      <formula>$G160="ACC"</formula>
    </cfRule>
  </conditionalFormatting>
  <conditionalFormatting sqref="AZ160:BA160">
    <cfRule type="expression" dxfId="14482" priority="14479">
      <formula>$G160="SQUAT"</formula>
    </cfRule>
    <cfRule type="expression" dxfId="14481" priority="14480">
      <formula>$G160="BENCH"</formula>
    </cfRule>
    <cfRule type="expression" dxfId="14480" priority="14481">
      <formula>$G160="DEADLIFT"</formula>
    </cfRule>
    <cfRule type="expression" dxfId="14479" priority="14482">
      <formula>AND($G160="ACC",ISBLANK($F160))</formula>
    </cfRule>
    <cfRule type="expression" dxfId="14478" priority="14483">
      <formula>$G160="ACC"</formula>
    </cfRule>
  </conditionalFormatting>
  <conditionalFormatting sqref="AY179">
    <cfRule type="expression" dxfId="14477" priority="14476">
      <formula>AND($G179="SQUAT",ISBLANK($F179))</formula>
    </cfRule>
    <cfRule type="expression" dxfId="14476" priority="14477">
      <formula>AND($G179="BENCH",ISBLANK($F179))</formula>
    </cfRule>
    <cfRule type="expression" dxfId="14475" priority="14478">
      <formula>AND($G179="DEADLIFT",ISBLANK($F179))</formula>
    </cfRule>
  </conditionalFormatting>
  <conditionalFormatting sqref="AY179:BA179">
    <cfRule type="expression" dxfId="14474" priority="14471">
      <formula>$G179="SQUAT"</formula>
    </cfRule>
    <cfRule type="expression" dxfId="14473" priority="14472">
      <formula>$G179="BENCH"</formula>
    </cfRule>
    <cfRule type="expression" dxfId="14472" priority="14473">
      <formula>$G179="DEADLIFT"</formula>
    </cfRule>
    <cfRule type="expression" dxfId="14471" priority="14474">
      <formula>AND($G179="ACC",ISBLANK($F179))</formula>
    </cfRule>
    <cfRule type="expression" dxfId="14470" priority="14475">
      <formula>$G179="ACC"</formula>
    </cfRule>
  </conditionalFormatting>
  <conditionalFormatting sqref="AY182:AY185">
    <cfRule type="expression" dxfId="14469" priority="14468">
      <formula>AND($G182="SQUAT",ISBLANK($F182))</formula>
    </cfRule>
    <cfRule type="expression" dxfId="14468" priority="14469">
      <formula>AND($G182="BENCH",ISBLANK($F182))</formula>
    </cfRule>
    <cfRule type="expression" dxfId="14467" priority="14470">
      <formula>AND($G182="DEADLIFT",ISBLANK($F182))</formula>
    </cfRule>
  </conditionalFormatting>
  <conditionalFormatting sqref="AY182:BA185">
    <cfRule type="expression" dxfId="14466" priority="14463">
      <formula>$G182="SQUAT"</formula>
    </cfRule>
    <cfRule type="expression" dxfId="14465" priority="14464">
      <formula>$G182="BENCH"</formula>
    </cfRule>
    <cfRule type="expression" dxfId="14464" priority="14465">
      <formula>$G182="DEADLIFT"</formula>
    </cfRule>
    <cfRule type="expression" dxfId="14463" priority="14466">
      <formula>AND($G182="ACC",ISBLANK($F182))</formula>
    </cfRule>
    <cfRule type="expression" dxfId="14462" priority="14467">
      <formula>$G182="ACC"</formula>
    </cfRule>
  </conditionalFormatting>
  <conditionalFormatting sqref="AY181">
    <cfRule type="expression" dxfId="14461" priority="14460">
      <formula>AND($G181="SQUAT",ISBLANK($F181))</formula>
    </cfRule>
    <cfRule type="expression" dxfId="14460" priority="14461">
      <formula>AND($G181="BENCH",ISBLANK($F181))</formula>
    </cfRule>
    <cfRule type="expression" dxfId="14459" priority="14462">
      <formula>AND($G181="DEADLIFT",ISBLANK($F181))</formula>
    </cfRule>
  </conditionalFormatting>
  <conditionalFormatting sqref="AY181">
    <cfRule type="expression" dxfId="14458" priority="14455">
      <formula>$G181="SQUAT"</formula>
    </cfRule>
    <cfRule type="expression" dxfId="14457" priority="14456">
      <formula>$G181="BENCH"</formula>
    </cfRule>
    <cfRule type="expression" dxfId="14456" priority="14457">
      <formula>$G181="DEADLIFT"</formula>
    </cfRule>
    <cfRule type="expression" dxfId="14455" priority="14458">
      <formula>AND($G181="ACC",ISBLANK($F181))</formula>
    </cfRule>
    <cfRule type="expression" dxfId="14454" priority="14459">
      <formula>$G181="ACC"</formula>
    </cfRule>
  </conditionalFormatting>
  <conditionalFormatting sqref="AZ181:BA181">
    <cfRule type="expression" dxfId="14453" priority="14450">
      <formula>$G181="SQUAT"</formula>
    </cfRule>
    <cfRule type="expression" dxfId="14452" priority="14451">
      <formula>$G181="BENCH"</formula>
    </cfRule>
    <cfRule type="expression" dxfId="14451" priority="14452">
      <formula>$G181="DEADLIFT"</formula>
    </cfRule>
    <cfRule type="expression" dxfId="14450" priority="14453">
      <formula>AND($G181="ACC",ISBLANK($F181))</formula>
    </cfRule>
    <cfRule type="expression" dxfId="14449" priority="14454">
      <formula>$G181="ACC"</formula>
    </cfRule>
  </conditionalFormatting>
  <conditionalFormatting sqref="AY175:AY178">
    <cfRule type="expression" dxfId="14448" priority="14447">
      <formula>AND($G175="SQUAT",ISBLANK($F175))</formula>
    </cfRule>
    <cfRule type="expression" dxfId="14447" priority="14448">
      <formula>AND($G175="BENCH",ISBLANK($F175))</formula>
    </cfRule>
    <cfRule type="expression" dxfId="14446" priority="14449">
      <formula>AND($G175="DEADLIFT",ISBLANK($F175))</formula>
    </cfRule>
  </conditionalFormatting>
  <conditionalFormatting sqref="AY175:BA178">
    <cfRule type="expression" dxfId="14445" priority="14442">
      <formula>$G175="SQUAT"</formula>
    </cfRule>
    <cfRule type="expression" dxfId="14444" priority="14443">
      <formula>$G175="BENCH"</formula>
    </cfRule>
    <cfRule type="expression" dxfId="14443" priority="14444">
      <formula>$G175="DEADLIFT"</formula>
    </cfRule>
    <cfRule type="expression" dxfId="14442" priority="14445">
      <formula>AND($G175="ACC",ISBLANK($F175))</formula>
    </cfRule>
    <cfRule type="expression" dxfId="14441" priority="14446">
      <formula>$G175="ACC"</formula>
    </cfRule>
  </conditionalFormatting>
  <conditionalFormatting sqref="AY174">
    <cfRule type="expression" dxfId="14440" priority="14439">
      <formula>AND($G174="SQUAT",ISBLANK($F174))</formula>
    </cfRule>
    <cfRule type="expression" dxfId="14439" priority="14440">
      <formula>AND($G174="BENCH",ISBLANK($F174))</formula>
    </cfRule>
    <cfRule type="expression" dxfId="14438" priority="14441">
      <formula>AND($G174="DEADLIFT",ISBLANK($F174))</formula>
    </cfRule>
  </conditionalFormatting>
  <conditionalFormatting sqref="AY174">
    <cfRule type="expression" dxfId="14437" priority="14434">
      <formula>$G174="SQUAT"</formula>
    </cfRule>
    <cfRule type="expression" dxfId="14436" priority="14435">
      <formula>$G174="BENCH"</formula>
    </cfRule>
    <cfRule type="expression" dxfId="14435" priority="14436">
      <formula>$G174="DEADLIFT"</formula>
    </cfRule>
    <cfRule type="expression" dxfId="14434" priority="14437">
      <formula>AND($G174="ACC",ISBLANK($F174))</formula>
    </cfRule>
    <cfRule type="expression" dxfId="14433" priority="14438">
      <formula>$G174="ACC"</formula>
    </cfRule>
  </conditionalFormatting>
  <conditionalFormatting sqref="AZ174:BA174">
    <cfRule type="expression" dxfId="14432" priority="14429">
      <formula>$G174="SQUAT"</formula>
    </cfRule>
    <cfRule type="expression" dxfId="14431" priority="14430">
      <formula>$G174="BENCH"</formula>
    </cfRule>
    <cfRule type="expression" dxfId="14430" priority="14431">
      <formula>$G174="DEADLIFT"</formula>
    </cfRule>
    <cfRule type="expression" dxfId="14429" priority="14432">
      <formula>AND($G174="ACC",ISBLANK($F174))</formula>
    </cfRule>
    <cfRule type="expression" dxfId="14428" priority="14433">
      <formula>$G174="ACC"</formula>
    </cfRule>
  </conditionalFormatting>
  <conditionalFormatting sqref="AY193">
    <cfRule type="expression" dxfId="14427" priority="14426">
      <formula>AND($G193="SQUAT",ISBLANK($F193))</formula>
    </cfRule>
    <cfRule type="expression" dxfId="14426" priority="14427">
      <formula>AND($G193="BENCH",ISBLANK($F193))</formula>
    </cfRule>
    <cfRule type="expression" dxfId="14425" priority="14428">
      <formula>AND($G193="DEADLIFT",ISBLANK($F193))</formula>
    </cfRule>
  </conditionalFormatting>
  <conditionalFormatting sqref="AY193:BA193">
    <cfRule type="expression" dxfId="14424" priority="14421">
      <formula>$G193="SQUAT"</formula>
    </cfRule>
    <cfRule type="expression" dxfId="14423" priority="14422">
      <formula>$G193="BENCH"</formula>
    </cfRule>
    <cfRule type="expression" dxfId="14422" priority="14423">
      <formula>$G193="DEADLIFT"</formula>
    </cfRule>
    <cfRule type="expression" dxfId="14421" priority="14424">
      <formula>AND($G193="ACC",ISBLANK($F193))</formula>
    </cfRule>
    <cfRule type="expression" dxfId="14420" priority="14425">
      <formula>$G193="ACC"</formula>
    </cfRule>
  </conditionalFormatting>
  <conditionalFormatting sqref="AY196:AY199">
    <cfRule type="expression" dxfId="14419" priority="14418">
      <formula>AND($G196="SQUAT",ISBLANK($F196))</formula>
    </cfRule>
    <cfRule type="expression" dxfId="14418" priority="14419">
      <formula>AND($G196="BENCH",ISBLANK($F196))</formula>
    </cfRule>
    <cfRule type="expression" dxfId="14417" priority="14420">
      <formula>AND($G196="DEADLIFT",ISBLANK($F196))</formula>
    </cfRule>
  </conditionalFormatting>
  <conditionalFormatting sqref="AY196:BA199">
    <cfRule type="expression" dxfId="14416" priority="14413">
      <formula>$G196="SQUAT"</formula>
    </cfRule>
    <cfRule type="expression" dxfId="14415" priority="14414">
      <formula>$G196="BENCH"</formula>
    </cfRule>
    <cfRule type="expression" dxfId="14414" priority="14415">
      <formula>$G196="DEADLIFT"</formula>
    </cfRule>
    <cfRule type="expression" dxfId="14413" priority="14416">
      <formula>AND($G196="ACC",ISBLANK($F196))</formula>
    </cfRule>
    <cfRule type="expression" dxfId="14412" priority="14417">
      <formula>$G196="ACC"</formula>
    </cfRule>
  </conditionalFormatting>
  <conditionalFormatting sqref="AY195">
    <cfRule type="expression" dxfId="14411" priority="14410">
      <formula>AND($G195="SQUAT",ISBLANK($F195))</formula>
    </cfRule>
    <cfRule type="expression" dxfId="14410" priority="14411">
      <formula>AND($G195="BENCH",ISBLANK($F195))</formula>
    </cfRule>
    <cfRule type="expression" dxfId="14409" priority="14412">
      <formula>AND($G195="DEADLIFT",ISBLANK($F195))</formula>
    </cfRule>
  </conditionalFormatting>
  <conditionalFormatting sqref="AY195">
    <cfRule type="expression" dxfId="14408" priority="14405">
      <formula>$G195="SQUAT"</formula>
    </cfRule>
    <cfRule type="expression" dxfId="14407" priority="14406">
      <formula>$G195="BENCH"</formula>
    </cfRule>
    <cfRule type="expression" dxfId="14406" priority="14407">
      <formula>$G195="DEADLIFT"</formula>
    </cfRule>
    <cfRule type="expression" dxfId="14405" priority="14408">
      <formula>AND($G195="ACC",ISBLANK($F195))</formula>
    </cfRule>
    <cfRule type="expression" dxfId="14404" priority="14409">
      <formula>$G195="ACC"</formula>
    </cfRule>
  </conditionalFormatting>
  <conditionalFormatting sqref="AZ195:BA195">
    <cfRule type="expression" dxfId="14403" priority="14400">
      <formula>$G195="SQUAT"</formula>
    </cfRule>
    <cfRule type="expression" dxfId="14402" priority="14401">
      <formula>$G195="BENCH"</formula>
    </cfRule>
    <cfRule type="expression" dxfId="14401" priority="14402">
      <formula>$G195="DEADLIFT"</formula>
    </cfRule>
    <cfRule type="expression" dxfId="14400" priority="14403">
      <formula>AND($G195="ACC",ISBLANK($F195))</formula>
    </cfRule>
    <cfRule type="expression" dxfId="14399" priority="14404">
      <formula>$G195="ACC"</formula>
    </cfRule>
  </conditionalFormatting>
  <conditionalFormatting sqref="AY189:AY192">
    <cfRule type="expression" dxfId="14398" priority="14397">
      <formula>AND($G189="SQUAT",ISBLANK($F189))</formula>
    </cfRule>
    <cfRule type="expression" dxfId="14397" priority="14398">
      <formula>AND($G189="BENCH",ISBLANK($F189))</formula>
    </cfRule>
    <cfRule type="expression" dxfId="14396" priority="14399">
      <formula>AND($G189="DEADLIFT",ISBLANK($F189))</formula>
    </cfRule>
  </conditionalFormatting>
  <conditionalFormatting sqref="AY189:BA192">
    <cfRule type="expression" dxfId="14395" priority="14392">
      <formula>$G189="SQUAT"</formula>
    </cfRule>
    <cfRule type="expression" dxfId="14394" priority="14393">
      <formula>$G189="BENCH"</formula>
    </cfRule>
    <cfRule type="expression" dxfId="14393" priority="14394">
      <formula>$G189="DEADLIFT"</formula>
    </cfRule>
    <cfRule type="expression" dxfId="14392" priority="14395">
      <formula>AND($G189="ACC",ISBLANK($F189))</formula>
    </cfRule>
    <cfRule type="expression" dxfId="14391" priority="14396">
      <formula>$G189="ACC"</formula>
    </cfRule>
  </conditionalFormatting>
  <conditionalFormatting sqref="AY188">
    <cfRule type="expression" dxfId="14390" priority="14389">
      <formula>AND($G188="SQUAT",ISBLANK($F188))</formula>
    </cfRule>
    <cfRule type="expression" dxfId="14389" priority="14390">
      <formula>AND($G188="BENCH",ISBLANK($F188))</formula>
    </cfRule>
    <cfRule type="expression" dxfId="14388" priority="14391">
      <formula>AND($G188="DEADLIFT",ISBLANK($F188))</formula>
    </cfRule>
  </conditionalFormatting>
  <conditionalFormatting sqref="AY188">
    <cfRule type="expression" dxfId="14387" priority="14384">
      <formula>$G188="SQUAT"</formula>
    </cfRule>
    <cfRule type="expression" dxfId="14386" priority="14385">
      <formula>$G188="BENCH"</formula>
    </cfRule>
    <cfRule type="expression" dxfId="14385" priority="14386">
      <formula>$G188="DEADLIFT"</formula>
    </cfRule>
    <cfRule type="expression" dxfId="14384" priority="14387">
      <formula>AND($G188="ACC",ISBLANK($F188))</formula>
    </cfRule>
    <cfRule type="expression" dxfId="14383" priority="14388">
      <formula>$G188="ACC"</formula>
    </cfRule>
  </conditionalFormatting>
  <conditionalFormatting sqref="AZ188:BA188">
    <cfRule type="expression" dxfId="14382" priority="14379">
      <formula>$G188="SQUAT"</formula>
    </cfRule>
    <cfRule type="expression" dxfId="14381" priority="14380">
      <formula>$G188="BENCH"</formula>
    </cfRule>
    <cfRule type="expression" dxfId="14380" priority="14381">
      <formula>$G188="DEADLIFT"</formula>
    </cfRule>
    <cfRule type="expression" dxfId="14379" priority="14382">
      <formula>AND($G188="ACC",ISBLANK($F188))</formula>
    </cfRule>
    <cfRule type="expression" dxfId="14378" priority="14383">
      <formula>$G188="ACC"</formula>
    </cfRule>
  </conditionalFormatting>
  <conditionalFormatting sqref="AY214 AY221">
    <cfRule type="expression" dxfId="14377" priority="14376">
      <formula>AND($G214="SQUAT",ISBLANK($F214))</formula>
    </cfRule>
    <cfRule type="expression" dxfId="14376" priority="14377">
      <formula>AND($G214="BENCH",ISBLANK($F214))</formula>
    </cfRule>
    <cfRule type="expression" dxfId="14375" priority="14378">
      <formula>AND($G214="DEADLIFT",ISBLANK($F214))</formula>
    </cfRule>
  </conditionalFormatting>
  <conditionalFormatting sqref="AY221:BA221 AY214:BA214">
    <cfRule type="expression" dxfId="14374" priority="14371">
      <formula>$G214="SQUAT"</formula>
    </cfRule>
    <cfRule type="expression" dxfId="14373" priority="14372">
      <formula>$G214="BENCH"</formula>
    </cfRule>
    <cfRule type="expression" dxfId="14372" priority="14373">
      <formula>$G214="DEADLIFT"</formula>
    </cfRule>
    <cfRule type="expression" dxfId="14371" priority="14374">
      <formula>AND($G214="ACC",ISBLANK($F214))</formula>
    </cfRule>
    <cfRule type="expression" dxfId="14370" priority="14375">
      <formula>$G214="ACC"</formula>
    </cfRule>
  </conditionalFormatting>
  <conditionalFormatting sqref="AY235">
    <cfRule type="expression" dxfId="14369" priority="14368">
      <formula>AND($G235="SQUAT",ISBLANK($F235))</formula>
    </cfRule>
    <cfRule type="expression" dxfId="14368" priority="14369">
      <formula>AND($G235="BENCH",ISBLANK($F235))</formula>
    </cfRule>
    <cfRule type="expression" dxfId="14367" priority="14370">
      <formula>AND($G235="DEADLIFT",ISBLANK($F235))</formula>
    </cfRule>
  </conditionalFormatting>
  <conditionalFormatting sqref="AY235:BA235">
    <cfRule type="expression" dxfId="14366" priority="14363">
      <formula>$G235="SQUAT"</formula>
    </cfRule>
    <cfRule type="expression" dxfId="14365" priority="14364">
      <formula>$G235="BENCH"</formula>
    </cfRule>
    <cfRule type="expression" dxfId="14364" priority="14365">
      <formula>$G235="DEADLIFT"</formula>
    </cfRule>
    <cfRule type="expression" dxfId="14363" priority="14366">
      <formula>AND($G235="ACC",ISBLANK($F235))</formula>
    </cfRule>
    <cfRule type="expression" dxfId="14362" priority="14367">
      <formula>$G235="ACC"</formula>
    </cfRule>
  </conditionalFormatting>
  <conditionalFormatting sqref="AY217:AY220">
    <cfRule type="expression" dxfId="14361" priority="14360">
      <formula>AND($G217="SQUAT",ISBLANK($F217))</formula>
    </cfRule>
    <cfRule type="expression" dxfId="14360" priority="14361">
      <formula>AND($G217="BENCH",ISBLANK($F217))</formula>
    </cfRule>
    <cfRule type="expression" dxfId="14359" priority="14362">
      <formula>AND($G217="DEADLIFT",ISBLANK($F217))</formula>
    </cfRule>
  </conditionalFormatting>
  <conditionalFormatting sqref="AY217:BA220">
    <cfRule type="expression" dxfId="14358" priority="14355">
      <formula>$G217="SQUAT"</formula>
    </cfRule>
    <cfRule type="expression" dxfId="14357" priority="14356">
      <formula>$G217="BENCH"</formula>
    </cfRule>
    <cfRule type="expression" dxfId="14356" priority="14357">
      <formula>$G217="DEADLIFT"</formula>
    </cfRule>
    <cfRule type="expression" dxfId="14355" priority="14358">
      <formula>AND($G217="ACC",ISBLANK($F217))</formula>
    </cfRule>
    <cfRule type="expression" dxfId="14354" priority="14359">
      <formula>$G217="ACC"</formula>
    </cfRule>
  </conditionalFormatting>
  <conditionalFormatting sqref="AY216">
    <cfRule type="expression" dxfId="14353" priority="14352">
      <formula>AND($G216="SQUAT",ISBLANK($F216))</formula>
    </cfRule>
    <cfRule type="expression" dxfId="14352" priority="14353">
      <formula>AND($G216="BENCH",ISBLANK($F216))</formula>
    </cfRule>
    <cfRule type="expression" dxfId="14351" priority="14354">
      <formula>AND($G216="DEADLIFT",ISBLANK($F216))</formula>
    </cfRule>
  </conditionalFormatting>
  <conditionalFormatting sqref="AY216">
    <cfRule type="expression" dxfId="14350" priority="14347">
      <formula>$G216="SQUAT"</formula>
    </cfRule>
    <cfRule type="expression" dxfId="14349" priority="14348">
      <formula>$G216="BENCH"</formula>
    </cfRule>
    <cfRule type="expression" dxfId="14348" priority="14349">
      <formula>$G216="DEADLIFT"</formula>
    </cfRule>
    <cfRule type="expression" dxfId="14347" priority="14350">
      <formula>AND($G216="ACC",ISBLANK($F216))</formula>
    </cfRule>
    <cfRule type="expression" dxfId="14346" priority="14351">
      <formula>$G216="ACC"</formula>
    </cfRule>
  </conditionalFormatting>
  <conditionalFormatting sqref="AZ216:BA216">
    <cfRule type="expression" dxfId="14345" priority="14342">
      <formula>$G216="SQUAT"</formula>
    </cfRule>
    <cfRule type="expression" dxfId="14344" priority="14343">
      <formula>$G216="BENCH"</formula>
    </cfRule>
    <cfRule type="expression" dxfId="14343" priority="14344">
      <formula>$G216="DEADLIFT"</formula>
    </cfRule>
    <cfRule type="expression" dxfId="14342" priority="14345">
      <formula>AND($G216="ACC",ISBLANK($F216))</formula>
    </cfRule>
    <cfRule type="expression" dxfId="14341" priority="14346">
      <formula>$G216="ACC"</formula>
    </cfRule>
  </conditionalFormatting>
  <conditionalFormatting sqref="AY210:AY213">
    <cfRule type="expression" dxfId="14340" priority="14339">
      <formula>AND($G210="SQUAT",ISBLANK($F210))</formula>
    </cfRule>
    <cfRule type="expression" dxfId="14339" priority="14340">
      <formula>AND($G210="BENCH",ISBLANK($F210))</formula>
    </cfRule>
    <cfRule type="expression" dxfId="14338" priority="14341">
      <formula>AND($G210="DEADLIFT",ISBLANK($F210))</formula>
    </cfRule>
  </conditionalFormatting>
  <conditionalFormatting sqref="AY210:BA213">
    <cfRule type="expression" dxfId="14337" priority="14334">
      <formula>$G210="SQUAT"</formula>
    </cfRule>
    <cfRule type="expression" dxfId="14336" priority="14335">
      <formula>$G210="BENCH"</formula>
    </cfRule>
    <cfRule type="expression" dxfId="14335" priority="14336">
      <formula>$G210="DEADLIFT"</formula>
    </cfRule>
    <cfRule type="expression" dxfId="14334" priority="14337">
      <formula>AND($G210="ACC",ISBLANK($F210))</formula>
    </cfRule>
    <cfRule type="expression" dxfId="14333" priority="14338">
      <formula>$G210="ACC"</formula>
    </cfRule>
  </conditionalFormatting>
  <conditionalFormatting sqref="AY209">
    <cfRule type="expression" dxfId="14332" priority="14331">
      <formula>AND($G209="SQUAT",ISBLANK($F209))</formula>
    </cfRule>
    <cfRule type="expression" dxfId="14331" priority="14332">
      <formula>AND($G209="BENCH",ISBLANK($F209))</formula>
    </cfRule>
    <cfRule type="expression" dxfId="14330" priority="14333">
      <formula>AND($G209="DEADLIFT",ISBLANK($F209))</formula>
    </cfRule>
  </conditionalFormatting>
  <conditionalFormatting sqref="AY209">
    <cfRule type="expression" dxfId="14329" priority="14326">
      <formula>$G209="SQUAT"</formula>
    </cfRule>
    <cfRule type="expression" dxfId="14328" priority="14327">
      <formula>$G209="BENCH"</formula>
    </cfRule>
    <cfRule type="expression" dxfId="14327" priority="14328">
      <formula>$G209="DEADLIFT"</formula>
    </cfRule>
    <cfRule type="expression" dxfId="14326" priority="14329">
      <formula>AND($G209="ACC",ISBLANK($F209))</formula>
    </cfRule>
    <cfRule type="expression" dxfId="14325" priority="14330">
      <formula>$G209="ACC"</formula>
    </cfRule>
  </conditionalFormatting>
  <conditionalFormatting sqref="AZ209:BA209">
    <cfRule type="expression" dxfId="14324" priority="14321">
      <formula>$G209="SQUAT"</formula>
    </cfRule>
    <cfRule type="expression" dxfId="14323" priority="14322">
      <formula>$G209="BENCH"</formula>
    </cfRule>
    <cfRule type="expression" dxfId="14322" priority="14323">
      <formula>$G209="DEADLIFT"</formula>
    </cfRule>
    <cfRule type="expression" dxfId="14321" priority="14324">
      <formula>AND($G209="ACC",ISBLANK($F209))</formula>
    </cfRule>
    <cfRule type="expression" dxfId="14320" priority="14325">
      <formula>$G209="ACC"</formula>
    </cfRule>
  </conditionalFormatting>
  <conditionalFormatting sqref="AY228">
    <cfRule type="expression" dxfId="14319" priority="14318">
      <formula>AND($G228="SQUAT",ISBLANK($F228))</formula>
    </cfRule>
    <cfRule type="expression" dxfId="14318" priority="14319">
      <formula>AND($G228="BENCH",ISBLANK($F228))</formula>
    </cfRule>
    <cfRule type="expression" dxfId="14317" priority="14320">
      <formula>AND($G228="DEADLIFT",ISBLANK($F228))</formula>
    </cfRule>
  </conditionalFormatting>
  <conditionalFormatting sqref="AY228:BA228">
    <cfRule type="expression" dxfId="14316" priority="14313">
      <formula>$G228="SQUAT"</formula>
    </cfRule>
    <cfRule type="expression" dxfId="14315" priority="14314">
      <formula>$G228="BENCH"</formula>
    </cfRule>
    <cfRule type="expression" dxfId="14314" priority="14315">
      <formula>$G228="DEADLIFT"</formula>
    </cfRule>
    <cfRule type="expression" dxfId="14313" priority="14316">
      <formula>AND($G228="ACC",ISBLANK($F228))</formula>
    </cfRule>
    <cfRule type="expression" dxfId="14312" priority="14317">
      <formula>$G228="ACC"</formula>
    </cfRule>
  </conditionalFormatting>
  <conditionalFormatting sqref="AY231:AY234">
    <cfRule type="expression" dxfId="14311" priority="14310">
      <formula>AND($G231="SQUAT",ISBLANK($F231))</formula>
    </cfRule>
    <cfRule type="expression" dxfId="14310" priority="14311">
      <formula>AND($G231="BENCH",ISBLANK($F231))</formula>
    </cfRule>
    <cfRule type="expression" dxfId="14309" priority="14312">
      <formula>AND($G231="DEADLIFT",ISBLANK($F231))</formula>
    </cfRule>
  </conditionalFormatting>
  <conditionalFormatting sqref="AY231:BA234">
    <cfRule type="expression" dxfId="14308" priority="14305">
      <formula>$G231="SQUAT"</formula>
    </cfRule>
    <cfRule type="expression" dxfId="14307" priority="14306">
      <formula>$G231="BENCH"</formula>
    </cfRule>
    <cfRule type="expression" dxfId="14306" priority="14307">
      <formula>$G231="DEADLIFT"</formula>
    </cfRule>
    <cfRule type="expression" dxfId="14305" priority="14308">
      <formula>AND($G231="ACC",ISBLANK($F231))</formula>
    </cfRule>
    <cfRule type="expression" dxfId="14304" priority="14309">
      <formula>$G231="ACC"</formula>
    </cfRule>
  </conditionalFormatting>
  <conditionalFormatting sqref="AY230">
    <cfRule type="expression" dxfId="14303" priority="14302">
      <formula>AND($G230="SQUAT",ISBLANK($F230))</formula>
    </cfRule>
    <cfRule type="expression" dxfId="14302" priority="14303">
      <formula>AND($G230="BENCH",ISBLANK($F230))</formula>
    </cfRule>
    <cfRule type="expression" dxfId="14301" priority="14304">
      <formula>AND($G230="DEADLIFT",ISBLANK($F230))</formula>
    </cfRule>
  </conditionalFormatting>
  <conditionalFormatting sqref="AY230">
    <cfRule type="expression" dxfId="14300" priority="14297">
      <formula>$G230="SQUAT"</formula>
    </cfRule>
    <cfRule type="expression" dxfId="14299" priority="14298">
      <formula>$G230="BENCH"</formula>
    </cfRule>
    <cfRule type="expression" dxfId="14298" priority="14299">
      <formula>$G230="DEADLIFT"</formula>
    </cfRule>
    <cfRule type="expression" dxfId="14297" priority="14300">
      <formula>AND($G230="ACC",ISBLANK($F230))</formula>
    </cfRule>
    <cfRule type="expression" dxfId="14296" priority="14301">
      <formula>$G230="ACC"</formula>
    </cfRule>
  </conditionalFormatting>
  <conditionalFormatting sqref="AZ230:BA230">
    <cfRule type="expression" dxfId="14295" priority="14292">
      <formula>$G230="SQUAT"</formula>
    </cfRule>
    <cfRule type="expression" dxfId="14294" priority="14293">
      <formula>$G230="BENCH"</formula>
    </cfRule>
    <cfRule type="expression" dxfId="14293" priority="14294">
      <formula>$G230="DEADLIFT"</formula>
    </cfRule>
    <cfRule type="expression" dxfId="14292" priority="14295">
      <formula>AND($G230="ACC",ISBLANK($F230))</formula>
    </cfRule>
    <cfRule type="expression" dxfId="14291" priority="14296">
      <formula>$G230="ACC"</formula>
    </cfRule>
  </conditionalFormatting>
  <conditionalFormatting sqref="AY224:AY227">
    <cfRule type="expression" dxfId="14290" priority="14289">
      <formula>AND($G224="SQUAT",ISBLANK($F224))</formula>
    </cfRule>
    <cfRule type="expression" dxfId="14289" priority="14290">
      <formula>AND($G224="BENCH",ISBLANK($F224))</formula>
    </cfRule>
    <cfRule type="expression" dxfId="14288" priority="14291">
      <formula>AND($G224="DEADLIFT",ISBLANK($F224))</formula>
    </cfRule>
  </conditionalFormatting>
  <conditionalFormatting sqref="AY224:BA227">
    <cfRule type="expression" dxfId="14287" priority="14284">
      <formula>$G224="SQUAT"</formula>
    </cfRule>
    <cfRule type="expression" dxfId="14286" priority="14285">
      <formula>$G224="BENCH"</formula>
    </cfRule>
    <cfRule type="expression" dxfId="14285" priority="14286">
      <formula>$G224="DEADLIFT"</formula>
    </cfRule>
    <cfRule type="expression" dxfId="14284" priority="14287">
      <formula>AND($G224="ACC",ISBLANK($F224))</formula>
    </cfRule>
    <cfRule type="expression" dxfId="14283" priority="14288">
      <formula>$G224="ACC"</formula>
    </cfRule>
  </conditionalFormatting>
  <conditionalFormatting sqref="AY223">
    <cfRule type="expression" dxfId="14282" priority="14281">
      <formula>AND($G223="SQUAT",ISBLANK($F223))</formula>
    </cfRule>
    <cfRule type="expression" dxfId="14281" priority="14282">
      <formula>AND($G223="BENCH",ISBLANK($F223))</formula>
    </cfRule>
    <cfRule type="expression" dxfId="14280" priority="14283">
      <formula>AND($G223="DEADLIFT",ISBLANK($F223))</formula>
    </cfRule>
  </conditionalFormatting>
  <conditionalFormatting sqref="AY223">
    <cfRule type="expression" dxfId="14279" priority="14276">
      <formula>$G223="SQUAT"</formula>
    </cfRule>
    <cfRule type="expression" dxfId="14278" priority="14277">
      <formula>$G223="BENCH"</formula>
    </cfRule>
    <cfRule type="expression" dxfId="14277" priority="14278">
      <formula>$G223="DEADLIFT"</formula>
    </cfRule>
    <cfRule type="expression" dxfId="14276" priority="14279">
      <formula>AND($G223="ACC",ISBLANK($F223))</formula>
    </cfRule>
    <cfRule type="expression" dxfId="14275" priority="14280">
      <formula>$G223="ACC"</formula>
    </cfRule>
  </conditionalFormatting>
  <conditionalFormatting sqref="AZ223:BA223">
    <cfRule type="expression" dxfId="14274" priority="14271">
      <formula>$G223="SQUAT"</formula>
    </cfRule>
    <cfRule type="expression" dxfId="14273" priority="14272">
      <formula>$G223="BENCH"</formula>
    </cfRule>
    <cfRule type="expression" dxfId="14272" priority="14273">
      <formula>$G223="DEADLIFT"</formula>
    </cfRule>
    <cfRule type="expression" dxfId="14271" priority="14274">
      <formula>AND($G223="ACC",ISBLANK($F223))</formula>
    </cfRule>
    <cfRule type="expression" dxfId="14270" priority="14275">
      <formula>$G223="ACC"</formula>
    </cfRule>
  </conditionalFormatting>
  <conditionalFormatting sqref="AY242">
    <cfRule type="expression" dxfId="14269" priority="14268">
      <formula>AND($G242="SQUAT",ISBLANK($F242))</formula>
    </cfRule>
    <cfRule type="expression" dxfId="14268" priority="14269">
      <formula>AND($G242="BENCH",ISBLANK($F242))</formula>
    </cfRule>
    <cfRule type="expression" dxfId="14267" priority="14270">
      <formula>AND($G242="DEADLIFT",ISBLANK($F242))</formula>
    </cfRule>
  </conditionalFormatting>
  <conditionalFormatting sqref="AY242:BA242">
    <cfRule type="expression" dxfId="14266" priority="14263">
      <formula>$G242="SQUAT"</formula>
    </cfRule>
    <cfRule type="expression" dxfId="14265" priority="14264">
      <formula>$G242="BENCH"</formula>
    </cfRule>
    <cfRule type="expression" dxfId="14264" priority="14265">
      <formula>$G242="DEADLIFT"</formula>
    </cfRule>
    <cfRule type="expression" dxfId="14263" priority="14266">
      <formula>AND($G242="ACC",ISBLANK($F242))</formula>
    </cfRule>
    <cfRule type="expression" dxfId="14262" priority="14267">
      <formula>$G242="ACC"</formula>
    </cfRule>
  </conditionalFormatting>
  <conditionalFormatting sqref="AY245:AY248">
    <cfRule type="expression" dxfId="14261" priority="14260">
      <formula>AND($G245="SQUAT",ISBLANK($F245))</formula>
    </cfRule>
    <cfRule type="expression" dxfId="14260" priority="14261">
      <formula>AND($G245="BENCH",ISBLANK($F245))</formula>
    </cfRule>
    <cfRule type="expression" dxfId="14259" priority="14262">
      <formula>AND($G245="DEADLIFT",ISBLANK($F245))</formula>
    </cfRule>
  </conditionalFormatting>
  <conditionalFormatting sqref="AY245:BA248">
    <cfRule type="expression" dxfId="14258" priority="14255">
      <formula>$G245="SQUAT"</formula>
    </cfRule>
    <cfRule type="expression" dxfId="14257" priority="14256">
      <formula>$G245="BENCH"</formula>
    </cfRule>
    <cfRule type="expression" dxfId="14256" priority="14257">
      <formula>$G245="DEADLIFT"</formula>
    </cfRule>
    <cfRule type="expression" dxfId="14255" priority="14258">
      <formula>AND($G245="ACC",ISBLANK($F245))</formula>
    </cfRule>
    <cfRule type="expression" dxfId="14254" priority="14259">
      <formula>$G245="ACC"</formula>
    </cfRule>
  </conditionalFormatting>
  <conditionalFormatting sqref="AY244">
    <cfRule type="expression" dxfId="14253" priority="14252">
      <formula>AND($G244="SQUAT",ISBLANK($F244))</formula>
    </cfRule>
    <cfRule type="expression" dxfId="14252" priority="14253">
      <formula>AND($G244="BENCH",ISBLANK($F244))</formula>
    </cfRule>
    <cfRule type="expression" dxfId="14251" priority="14254">
      <formula>AND($G244="DEADLIFT",ISBLANK($F244))</formula>
    </cfRule>
  </conditionalFormatting>
  <conditionalFormatting sqref="AY244">
    <cfRule type="expression" dxfId="14250" priority="14247">
      <formula>$G244="SQUAT"</formula>
    </cfRule>
    <cfRule type="expression" dxfId="14249" priority="14248">
      <formula>$G244="BENCH"</formula>
    </cfRule>
    <cfRule type="expression" dxfId="14248" priority="14249">
      <formula>$G244="DEADLIFT"</formula>
    </cfRule>
    <cfRule type="expression" dxfId="14247" priority="14250">
      <formula>AND($G244="ACC",ISBLANK($F244))</formula>
    </cfRule>
    <cfRule type="expression" dxfId="14246" priority="14251">
      <formula>$G244="ACC"</formula>
    </cfRule>
  </conditionalFormatting>
  <conditionalFormatting sqref="AZ244:BA244">
    <cfRule type="expression" dxfId="14245" priority="14242">
      <formula>$G244="SQUAT"</formula>
    </cfRule>
    <cfRule type="expression" dxfId="14244" priority="14243">
      <formula>$G244="BENCH"</formula>
    </cfRule>
    <cfRule type="expression" dxfId="14243" priority="14244">
      <formula>$G244="DEADLIFT"</formula>
    </cfRule>
    <cfRule type="expression" dxfId="14242" priority="14245">
      <formula>AND($G244="ACC",ISBLANK($F244))</formula>
    </cfRule>
    <cfRule type="expression" dxfId="14241" priority="14246">
      <formula>$G244="ACC"</formula>
    </cfRule>
  </conditionalFormatting>
  <conditionalFormatting sqref="AY238:AY241">
    <cfRule type="expression" dxfId="14240" priority="14239">
      <formula>AND($G238="SQUAT",ISBLANK($F238))</formula>
    </cfRule>
    <cfRule type="expression" dxfId="14239" priority="14240">
      <formula>AND($G238="BENCH",ISBLANK($F238))</formula>
    </cfRule>
    <cfRule type="expression" dxfId="14238" priority="14241">
      <formula>AND($G238="DEADLIFT",ISBLANK($F238))</formula>
    </cfRule>
  </conditionalFormatting>
  <conditionalFormatting sqref="AY238:BA241">
    <cfRule type="expression" dxfId="14237" priority="14234">
      <formula>$G238="SQUAT"</formula>
    </cfRule>
    <cfRule type="expression" dxfId="14236" priority="14235">
      <formula>$G238="BENCH"</formula>
    </cfRule>
    <cfRule type="expression" dxfId="14235" priority="14236">
      <formula>$G238="DEADLIFT"</formula>
    </cfRule>
    <cfRule type="expression" dxfId="14234" priority="14237">
      <formula>AND($G238="ACC",ISBLANK($F238))</formula>
    </cfRule>
    <cfRule type="expression" dxfId="14233" priority="14238">
      <formula>$G238="ACC"</formula>
    </cfRule>
  </conditionalFormatting>
  <conditionalFormatting sqref="AY237">
    <cfRule type="expression" dxfId="14232" priority="14231">
      <formula>AND($G237="SQUAT",ISBLANK($F237))</formula>
    </cfRule>
    <cfRule type="expression" dxfId="14231" priority="14232">
      <formula>AND($G237="BENCH",ISBLANK($F237))</formula>
    </cfRule>
    <cfRule type="expression" dxfId="14230" priority="14233">
      <formula>AND($G237="DEADLIFT",ISBLANK($F237))</formula>
    </cfRule>
  </conditionalFormatting>
  <conditionalFormatting sqref="AY237">
    <cfRule type="expression" dxfId="14229" priority="14226">
      <formula>$G237="SQUAT"</formula>
    </cfRule>
    <cfRule type="expression" dxfId="14228" priority="14227">
      <formula>$G237="BENCH"</formula>
    </cfRule>
    <cfRule type="expression" dxfId="14227" priority="14228">
      <formula>$G237="DEADLIFT"</formula>
    </cfRule>
    <cfRule type="expression" dxfId="14226" priority="14229">
      <formula>AND($G237="ACC",ISBLANK($F237))</formula>
    </cfRule>
    <cfRule type="expression" dxfId="14225" priority="14230">
      <formula>$G237="ACC"</formula>
    </cfRule>
  </conditionalFormatting>
  <conditionalFormatting sqref="AZ237:BA237">
    <cfRule type="expression" dxfId="14224" priority="14221">
      <formula>$G237="SQUAT"</formula>
    </cfRule>
    <cfRule type="expression" dxfId="14223" priority="14222">
      <formula>$G237="BENCH"</formula>
    </cfRule>
    <cfRule type="expression" dxfId="14222" priority="14223">
      <formula>$G237="DEADLIFT"</formula>
    </cfRule>
    <cfRule type="expression" dxfId="14221" priority="14224">
      <formula>AND($G237="ACC",ISBLANK($F237))</formula>
    </cfRule>
    <cfRule type="expression" dxfId="14220" priority="14225">
      <formula>$G237="ACC"</formula>
    </cfRule>
  </conditionalFormatting>
  <conditionalFormatting sqref="BH18 BH25">
    <cfRule type="expression" dxfId="14219" priority="14218">
      <formula>AND($G18="SQUAT",ISBLANK($F18))</formula>
    </cfRule>
    <cfRule type="expression" dxfId="14218" priority="14219">
      <formula>AND($G18="BENCH",ISBLANK($F18))</formula>
    </cfRule>
    <cfRule type="expression" dxfId="14217" priority="14220">
      <formula>AND($G18="DEADLIFT",ISBLANK($F18))</formula>
    </cfRule>
  </conditionalFormatting>
  <conditionalFormatting sqref="BH25:BJ25 BH18:BJ18">
    <cfRule type="expression" dxfId="14216" priority="14213">
      <formula>$G18="SQUAT"</formula>
    </cfRule>
    <cfRule type="expression" dxfId="14215" priority="14214">
      <formula>$G18="BENCH"</formula>
    </cfRule>
    <cfRule type="expression" dxfId="14214" priority="14215">
      <formula>$G18="DEADLIFT"</formula>
    </cfRule>
    <cfRule type="expression" dxfId="14213" priority="14216">
      <formula>AND($G18="ACC",ISBLANK($F18))</formula>
    </cfRule>
    <cfRule type="expression" dxfId="14212" priority="14217">
      <formula>$G18="ACC"</formula>
    </cfRule>
  </conditionalFormatting>
  <conditionalFormatting sqref="BH39">
    <cfRule type="expression" dxfId="14211" priority="14210">
      <formula>AND($G39="SQUAT",ISBLANK($F39))</formula>
    </cfRule>
    <cfRule type="expression" dxfId="14210" priority="14211">
      <formula>AND($G39="BENCH",ISBLANK($F39))</formula>
    </cfRule>
    <cfRule type="expression" dxfId="14209" priority="14212">
      <formula>AND($G39="DEADLIFT",ISBLANK($F39))</formula>
    </cfRule>
  </conditionalFormatting>
  <conditionalFormatting sqref="BH39:BJ39">
    <cfRule type="expression" dxfId="14208" priority="14205">
      <formula>$G39="SQUAT"</formula>
    </cfRule>
    <cfRule type="expression" dxfId="14207" priority="14206">
      <formula>$G39="BENCH"</formula>
    </cfRule>
    <cfRule type="expression" dxfId="14206" priority="14207">
      <formula>$G39="DEADLIFT"</formula>
    </cfRule>
    <cfRule type="expression" dxfId="14205" priority="14208">
      <formula>AND($G39="ACC",ISBLANK($F39))</formula>
    </cfRule>
    <cfRule type="expression" dxfId="14204" priority="14209">
      <formula>$G39="ACC"</formula>
    </cfRule>
  </conditionalFormatting>
  <conditionalFormatting sqref="BH21:BH24">
    <cfRule type="expression" dxfId="14203" priority="14202">
      <formula>AND($G21="SQUAT",ISBLANK($F21))</formula>
    </cfRule>
    <cfRule type="expression" dxfId="14202" priority="14203">
      <formula>AND($G21="BENCH",ISBLANK($F21))</formula>
    </cfRule>
    <cfRule type="expression" dxfId="14201" priority="14204">
      <formula>AND($G21="DEADLIFT",ISBLANK($F21))</formula>
    </cfRule>
  </conditionalFormatting>
  <conditionalFormatting sqref="BH21:BJ24">
    <cfRule type="expression" dxfId="14200" priority="14197">
      <formula>$G21="SQUAT"</formula>
    </cfRule>
    <cfRule type="expression" dxfId="14199" priority="14198">
      <formula>$G21="BENCH"</formula>
    </cfRule>
    <cfRule type="expression" dxfId="14198" priority="14199">
      <formula>$G21="DEADLIFT"</formula>
    </cfRule>
    <cfRule type="expression" dxfId="14197" priority="14200">
      <formula>AND($G21="ACC",ISBLANK($F21))</formula>
    </cfRule>
    <cfRule type="expression" dxfId="14196" priority="14201">
      <formula>$G21="ACC"</formula>
    </cfRule>
  </conditionalFormatting>
  <conditionalFormatting sqref="BH20">
    <cfRule type="expression" dxfId="14195" priority="14194">
      <formula>AND($G20="SQUAT",ISBLANK($F20))</formula>
    </cfRule>
    <cfRule type="expression" dxfId="14194" priority="14195">
      <formula>AND($G20="BENCH",ISBLANK($F20))</formula>
    </cfRule>
    <cfRule type="expression" dxfId="14193" priority="14196">
      <formula>AND($G20="DEADLIFT",ISBLANK($F20))</formula>
    </cfRule>
  </conditionalFormatting>
  <conditionalFormatting sqref="BH20">
    <cfRule type="expression" dxfId="14192" priority="14189">
      <formula>$G20="SQUAT"</formula>
    </cfRule>
    <cfRule type="expression" dxfId="14191" priority="14190">
      <formula>$G20="BENCH"</formula>
    </cfRule>
    <cfRule type="expression" dxfId="14190" priority="14191">
      <formula>$G20="DEADLIFT"</formula>
    </cfRule>
    <cfRule type="expression" dxfId="14189" priority="14192">
      <formula>AND($G20="ACC",ISBLANK($F20))</formula>
    </cfRule>
    <cfRule type="expression" dxfId="14188" priority="14193">
      <formula>$G20="ACC"</formula>
    </cfRule>
  </conditionalFormatting>
  <conditionalFormatting sqref="BI20:BJ20">
    <cfRule type="expression" dxfId="14187" priority="14184">
      <formula>$G20="SQUAT"</formula>
    </cfRule>
    <cfRule type="expression" dxfId="14186" priority="14185">
      <formula>$G20="BENCH"</formula>
    </cfRule>
    <cfRule type="expression" dxfId="14185" priority="14186">
      <formula>$G20="DEADLIFT"</formula>
    </cfRule>
    <cfRule type="expression" dxfId="14184" priority="14187">
      <formula>AND($G20="ACC",ISBLANK($F20))</formula>
    </cfRule>
    <cfRule type="expression" dxfId="14183" priority="14188">
      <formula>$G20="ACC"</formula>
    </cfRule>
  </conditionalFormatting>
  <conditionalFormatting sqref="BH14:BH17">
    <cfRule type="expression" dxfId="14182" priority="14181">
      <formula>AND($G14="SQUAT",ISBLANK($F14))</formula>
    </cfRule>
    <cfRule type="expression" dxfId="14181" priority="14182">
      <formula>AND($G14="BENCH",ISBLANK($F14))</formula>
    </cfRule>
    <cfRule type="expression" dxfId="14180" priority="14183">
      <formula>AND($G14="DEADLIFT",ISBLANK($F14))</formula>
    </cfRule>
  </conditionalFormatting>
  <conditionalFormatting sqref="BH14:BJ17">
    <cfRule type="expression" dxfId="14179" priority="14176">
      <formula>$G14="SQUAT"</formula>
    </cfRule>
    <cfRule type="expression" dxfId="14178" priority="14177">
      <formula>$G14="BENCH"</formula>
    </cfRule>
    <cfRule type="expression" dxfId="14177" priority="14178">
      <formula>$G14="DEADLIFT"</formula>
    </cfRule>
    <cfRule type="expression" dxfId="14176" priority="14179">
      <formula>AND($G14="ACC",ISBLANK($F14))</formula>
    </cfRule>
    <cfRule type="expression" dxfId="14175" priority="14180">
      <formula>$G14="ACC"</formula>
    </cfRule>
  </conditionalFormatting>
  <conditionalFormatting sqref="BH13">
    <cfRule type="expression" dxfId="14174" priority="14173">
      <formula>AND($G13="SQUAT",ISBLANK($F13))</formula>
    </cfRule>
    <cfRule type="expression" dxfId="14173" priority="14174">
      <formula>AND($G13="BENCH",ISBLANK($F13))</formula>
    </cfRule>
    <cfRule type="expression" dxfId="14172" priority="14175">
      <formula>AND($G13="DEADLIFT",ISBLANK($F13))</formula>
    </cfRule>
  </conditionalFormatting>
  <conditionalFormatting sqref="BH13">
    <cfRule type="expression" dxfId="14171" priority="14168">
      <formula>$G13="SQUAT"</formula>
    </cfRule>
    <cfRule type="expression" dxfId="14170" priority="14169">
      <formula>$G13="BENCH"</formula>
    </cfRule>
    <cfRule type="expression" dxfId="14169" priority="14170">
      <formula>$G13="DEADLIFT"</formula>
    </cfRule>
    <cfRule type="expression" dxfId="14168" priority="14171">
      <formula>AND($G13="ACC",ISBLANK($F13))</formula>
    </cfRule>
    <cfRule type="expression" dxfId="14167" priority="14172">
      <formula>$G13="ACC"</formula>
    </cfRule>
  </conditionalFormatting>
  <conditionalFormatting sqref="BI13:BJ13">
    <cfRule type="expression" dxfId="14166" priority="14163">
      <formula>$G13="SQUAT"</formula>
    </cfRule>
    <cfRule type="expression" dxfId="14165" priority="14164">
      <formula>$G13="BENCH"</formula>
    </cfRule>
    <cfRule type="expression" dxfId="14164" priority="14165">
      <formula>$G13="DEADLIFT"</formula>
    </cfRule>
    <cfRule type="expression" dxfId="14163" priority="14166">
      <formula>AND($G13="ACC",ISBLANK($F13))</formula>
    </cfRule>
    <cfRule type="expression" dxfId="14162" priority="14167">
      <formula>$G13="ACC"</formula>
    </cfRule>
  </conditionalFormatting>
  <conditionalFormatting sqref="BH32">
    <cfRule type="expression" dxfId="14161" priority="14160">
      <formula>AND($G32="SQUAT",ISBLANK($F32))</formula>
    </cfRule>
    <cfRule type="expression" dxfId="14160" priority="14161">
      <formula>AND($G32="BENCH",ISBLANK($F32))</formula>
    </cfRule>
    <cfRule type="expression" dxfId="14159" priority="14162">
      <formula>AND($G32="DEADLIFT",ISBLANK($F32))</formula>
    </cfRule>
  </conditionalFormatting>
  <conditionalFormatting sqref="BH32:BJ32">
    <cfRule type="expression" dxfId="14158" priority="14155">
      <formula>$G32="SQUAT"</formula>
    </cfRule>
    <cfRule type="expression" dxfId="14157" priority="14156">
      <formula>$G32="BENCH"</formula>
    </cfRule>
    <cfRule type="expression" dxfId="14156" priority="14157">
      <formula>$G32="DEADLIFT"</formula>
    </cfRule>
    <cfRule type="expression" dxfId="14155" priority="14158">
      <formula>AND($G32="ACC",ISBLANK($F32))</formula>
    </cfRule>
    <cfRule type="expression" dxfId="14154" priority="14159">
      <formula>$G32="ACC"</formula>
    </cfRule>
  </conditionalFormatting>
  <conditionalFormatting sqref="BH35:BH38">
    <cfRule type="expression" dxfId="14153" priority="14152">
      <formula>AND($G35="SQUAT",ISBLANK($F35))</formula>
    </cfRule>
    <cfRule type="expression" dxfId="14152" priority="14153">
      <formula>AND($G35="BENCH",ISBLANK($F35))</formula>
    </cfRule>
    <cfRule type="expression" dxfId="14151" priority="14154">
      <formula>AND($G35="DEADLIFT",ISBLANK($F35))</formula>
    </cfRule>
  </conditionalFormatting>
  <conditionalFormatting sqref="BH35:BJ38">
    <cfRule type="expression" dxfId="14150" priority="14147">
      <formula>$G35="SQUAT"</formula>
    </cfRule>
    <cfRule type="expression" dxfId="14149" priority="14148">
      <formula>$G35="BENCH"</formula>
    </cfRule>
    <cfRule type="expression" dxfId="14148" priority="14149">
      <formula>$G35="DEADLIFT"</formula>
    </cfRule>
    <cfRule type="expression" dxfId="14147" priority="14150">
      <formula>AND($G35="ACC",ISBLANK($F35))</formula>
    </cfRule>
    <cfRule type="expression" dxfId="14146" priority="14151">
      <formula>$G35="ACC"</formula>
    </cfRule>
  </conditionalFormatting>
  <conditionalFormatting sqref="BH34">
    <cfRule type="expression" dxfId="14145" priority="14144">
      <formula>AND($G34="SQUAT",ISBLANK($F34))</formula>
    </cfRule>
    <cfRule type="expression" dxfId="14144" priority="14145">
      <formula>AND($G34="BENCH",ISBLANK($F34))</formula>
    </cfRule>
    <cfRule type="expression" dxfId="14143" priority="14146">
      <formula>AND($G34="DEADLIFT",ISBLANK($F34))</formula>
    </cfRule>
  </conditionalFormatting>
  <conditionalFormatting sqref="BH34">
    <cfRule type="expression" dxfId="14142" priority="14139">
      <formula>$G34="SQUAT"</formula>
    </cfRule>
    <cfRule type="expression" dxfId="14141" priority="14140">
      <formula>$G34="BENCH"</formula>
    </cfRule>
    <cfRule type="expression" dxfId="14140" priority="14141">
      <formula>$G34="DEADLIFT"</formula>
    </cfRule>
    <cfRule type="expression" dxfId="14139" priority="14142">
      <formula>AND($G34="ACC",ISBLANK($F34))</formula>
    </cfRule>
    <cfRule type="expression" dxfId="14138" priority="14143">
      <formula>$G34="ACC"</formula>
    </cfRule>
  </conditionalFormatting>
  <conditionalFormatting sqref="BI34:BJ34">
    <cfRule type="expression" dxfId="14137" priority="14134">
      <formula>$G34="SQUAT"</formula>
    </cfRule>
    <cfRule type="expression" dxfId="14136" priority="14135">
      <formula>$G34="BENCH"</formula>
    </cfRule>
    <cfRule type="expression" dxfId="14135" priority="14136">
      <formula>$G34="DEADLIFT"</formula>
    </cfRule>
    <cfRule type="expression" dxfId="14134" priority="14137">
      <formula>AND($G34="ACC",ISBLANK($F34))</formula>
    </cfRule>
    <cfRule type="expression" dxfId="14133" priority="14138">
      <formula>$G34="ACC"</formula>
    </cfRule>
  </conditionalFormatting>
  <conditionalFormatting sqref="BH28:BH31">
    <cfRule type="expression" dxfId="14132" priority="14131">
      <formula>AND($G28="SQUAT",ISBLANK($F28))</formula>
    </cfRule>
    <cfRule type="expression" dxfId="14131" priority="14132">
      <formula>AND($G28="BENCH",ISBLANK($F28))</formula>
    </cfRule>
    <cfRule type="expression" dxfId="14130" priority="14133">
      <formula>AND($G28="DEADLIFT",ISBLANK($F28))</formula>
    </cfRule>
  </conditionalFormatting>
  <conditionalFormatting sqref="BH28:BJ31">
    <cfRule type="expression" dxfId="14129" priority="14126">
      <formula>$G28="SQUAT"</formula>
    </cfRule>
    <cfRule type="expression" dxfId="14128" priority="14127">
      <formula>$G28="BENCH"</formula>
    </cfRule>
    <cfRule type="expression" dxfId="14127" priority="14128">
      <formula>$G28="DEADLIFT"</formula>
    </cfRule>
    <cfRule type="expression" dxfId="14126" priority="14129">
      <formula>AND($G28="ACC",ISBLANK($F28))</formula>
    </cfRule>
    <cfRule type="expression" dxfId="14125" priority="14130">
      <formula>$G28="ACC"</formula>
    </cfRule>
  </conditionalFormatting>
  <conditionalFormatting sqref="BH27">
    <cfRule type="expression" dxfId="14124" priority="14123">
      <formula>AND($G27="SQUAT",ISBLANK($F27))</formula>
    </cfRule>
    <cfRule type="expression" dxfId="14123" priority="14124">
      <formula>AND($G27="BENCH",ISBLANK($F27))</formula>
    </cfRule>
    <cfRule type="expression" dxfId="14122" priority="14125">
      <formula>AND($G27="DEADLIFT",ISBLANK($F27))</formula>
    </cfRule>
  </conditionalFormatting>
  <conditionalFormatting sqref="BH27">
    <cfRule type="expression" dxfId="14121" priority="14118">
      <formula>$G27="SQUAT"</formula>
    </cfRule>
    <cfRule type="expression" dxfId="14120" priority="14119">
      <formula>$G27="BENCH"</formula>
    </cfRule>
    <cfRule type="expression" dxfId="14119" priority="14120">
      <formula>$G27="DEADLIFT"</formula>
    </cfRule>
    <cfRule type="expression" dxfId="14118" priority="14121">
      <formula>AND($G27="ACC",ISBLANK($F27))</formula>
    </cfRule>
    <cfRule type="expression" dxfId="14117" priority="14122">
      <formula>$G27="ACC"</formula>
    </cfRule>
  </conditionalFormatting>
  <conditionalFormatting sqref="BI27:BJ27">
    <cfRule type="expression" dxfId="14116" priority="14113">
      <formula>$G27="SQUAT"</formula>
    </cfRule>
    <cfRule type="expression" dxfId="14115" priority="14114">
      <formula>$G27="BENCH"</formula>
    </cfRule>
    <cfRule type="expression" dxfId="14114" priority="14115">
      <formula>$G27="DEADLIFT"</formula>
    </cfRule>
    <cfRule type="expression" dxfId="14113" priority="14116">
      <formula>AND($G27="ACC",ISBLANK($F27))</formula>
    </cfRule>
    <cfRule type="expression" dxfId="14112" priority="14117">
      <formula>$G27="ACC"</formula>
    </cfRule>
  </conditionalFormatting>
  <conditionalFormatting sqref="BH46">
    <cfRule type="expression" dxfId="14111" priority="14110">
      <formula>AND($G46="SQUAT",ISBLANK($F46))</formula>
    </cfRule>
    <cfRule type="expression" dxfId="14110" priority="14111">
      <formula>AND($G46="BENCH",ISBLANK($F46))</formula>
    </cfRule>
    <cfRule type="expression" dxfId="14109" priority="14112">
      <formula>AND($G46="DEADLIFT",ISBLANK($F46))</formula>
    </cfRule>
  </conditionalFormatting>
  <conditionalFormatting sqref="BH46:BJ46">
    <cfRule type="expression" dxfId="14108" priority="14105">
      <formula>$G46="SQUAT"</formula>
    </cfRule>
    <cfRule type="expression" dxfId="14107" priority="14106">
      <formula>$G46="BENCH"</formula>
    </cfRule>
    <cfRule type="expression" dxfId="14106" priority="14107">
      <formula>$G46="DEADLIFT"</formula>
    </cfRule>
    <cfRule type="expression" dxfId="14105" priority="14108">
      <formula>AND($G46="ACC",ISBLANK($F46))</formula>
    </cfRule>
    <cfRule type="expression" dxfId="14104" priority="14109">
      <formula>$G46="ACC"</formula>
    </cfRule>
  </conditionalFormatting>
  <conditionalFormatting sqref="BH49:BH52">
    <cfRule type="expression" dxfId="14103" priority="14102">
      <formula>AND($G49="SQUAT",ISBLANK($F49))</formula>
    </cfRule>
    <cfRule type="expression" dxfId="14102" priority="14103">
      <formula>AND($G49="BENCH",ISBLANK($F49))</formula>
    </cfRule>
    <cfRule type="expression" dxfId="14101" priority="14104">
      <formula>AND($G49="DEADLIFT",ISBLANK($F49))</formula>
    </cfRule>
  </conditionalFormatting>
  <conditionalFormatting sqref="BH49:BJ52">
    <cfRule type="expression" dxfId="14100" priority="14097">
      <formula>$G49="SQUAT"</formula>
    </cfRule>
    <cfRule type="expression" dxfId="14099" priority="14098">
      <formula>$G49="BENCH"</formula>
    </cfRule>
    <cfRule type="expression" dxfId="14098" priority="14099">
      <formula>$G49="DEADLIFT"</formula>
    </cfRule>
    <cfRule type="expression" dxfId="14097" priority="14100">
      <formula>AND($G49="ACC",ISBLANK($F49))</formula>
    </cfRule>
    <cfRule type="expression" dxfId="14096" priority="14101">
      <formula>$G49="ACC"</formula>
    </cfRule>
  </conditionalFormatting>
  <conditionalFormatting sqref="BH48">
    <cfRule type="expression" dxfId="14095" priority="14094">
      <formula>AND($G48="SQUAT",ISBLANK($F48))</formula>
    </cfRule>
    <cfRule type="expression" dxfId="14094" priority="14095">
      <formula>AND($G48="BENCH",ISBLANK($F48))</formula>
    </cfRule>
    <cfRule type="expression" dxfId="14093" priority="14096">
      <formula>AND($G48="DEADLIFT",ISBLANK($F48))</formula>
    </cfRule>
  </conditionalFormatting>
  <conditionalFormatting sqref="BH48">
    <cfRule type="expression" dxfId="14092" priority="14089">
      <formula>$G48="SQUAT"</formula>
    </cfRule>
    <cfRule type="expression" dxfId="14091" priority="14090">
      <formula>$G48="BENCH"</formula>
    </cfRule>
    <cfRule type="expression" dxfId="14090" priority="14091">
      <formula>$G48="DEADLIFT"</formula>
    </cfRule>
    <cfRule type="expression" dxfId="14089" priority="14092">
      <formula>AND($G48="ACC",ISBLANK($F48))</formula>
    </cfRule>
    <cfRule type="expression" dxfId="14088" priority="14093">
      <formula>$G48="ACC"</formula>
    </cfRule>
  </conditionalFormatting>
  <conditionalFormatting sqref="BI48:BJ48">
    <cfRule type="expression" dxfId="14087" priority="14084">
      <formula>$G48="SQUAT"</formula>
    </cfRule>
    <cfRule type="expression" dxfId="14086" priority="14085">
      <formula>$G48="BENCH"</formula>
    </cfRule>
    <cfRule type="expression" dxfId="14085" priority="14086">
      <formula>$G48="DEADLIFT"</formula>
    </cfRule>
    <cfRule type="expression" dxfId="14084" priority="14087">
      <formula>AND($G48="ACC",ISBLANK($F48))</formula>
    </cfRule>
    <cfRule type="expression" dxfId="14083" priority="14088">
      <formula>$G48="ACC"</formula>
    </cfRule>
  </conditionalFormatting>
  <conditionalFormatting sqref="BH42:BH45">
    <cfRule type="expression" dxfId="14082" priority="14081">
      <formula>AND($G42="SQUAT",ISBLANK($F42))</formula>
    </cfRule>
    <cfRule type="expression" dxfId="14081" priority="14082">
      <formula>AND($G42="BENCH",ISBLANK($F42))</formula>
    </cfRule>
    <cfRule type="expression" dxfId="14080" priority="14083">
      <formula>AND($G42="DEADLIFT",ISBLANK($F42))</formula>
    </cfRule>
  </conditionalFormatting>
  <conditionalFormatting sqref="BH42:BJ45">
    <cfRule type="expression" dxfId="14079" priority="14076">
      <formula>$G42="SQUAT"</formula>
    </cfRule>
    <cfRule type="expression" dxfId="14078" priority="14077">
      <formula>$G42="BENCH"</formula>
    </cfRule>
    <cfRule type="expression" dxfId="14077" priority="14078">
      <formula>$G42="DEADLIFT"</formula>
    </cfRule>
    <cfRule type="expression" dxfId="14076" priority="14079">
      <formula>AND($G42="ACC",ISBLANK($F42))</formula>
    </cfRule>
    <cfRule type="expression" dxfId="14075" priority="14080">
      <formula>$G42="ACC"</formula>
    </cfRule>
  </conditionalFormatting>
  <conditionalFormatting sqref="BH41">
    <cfRule type="expression" dxfId="14074" priority="14073">
      <formula>AND($G41="SQUAT",ISBLANK($F41))</formula>
    </cfRule>
    <cfRule type="expression" dxfId="14073" priority="14074">
      <formula>AND($G41="BENCH",ISBLANK($F41))</formula>
    </cfRule>
    <cfRule type="expression" dxfId="14072" priority="14075">
      <formula>AND($G41="DEADLIFT",ISBLANK($F41))</formula>
    </cfRule>
  </conditionalFormatting>
  <conditionalFormatting sqref="BH41">
    <cfRule type="expression" dxfId="14071" priority="14068">
      <formula>$G41="SQUAT"</formula>
    </cfRule>
    <cfRule type="expression" dxfId="14070" priority="14069">
      <formula>$G41="BENCH"</formula>
    </cfRule>
    <cfRule type="expression" dxfId="14069" priority="14070">
      <formula>$G41="DEADLIFT"</formula>
    </cfRule>
    <cfRule type="expression" dxfId="14068" priority="14071">
      <formula>AND($G41="ACC",ISBLANK($F41))</formula>
    </cfRule>
    <cfRule type="expression" dxfId="14067" priority="14072">
      <formula>$G41="ACC"</formula>
    </cfRule>
  </conditionalFormatting>
  <conditionalFormatting sqref="BI41:BJ41">
    <cfRule type="expression" dxfId="14066" priority="14063">
      <formula>$G41="SQUAT"</formula>
    </cfRule>
    <cfRule type="expression" dxfId="14065" priority="14064">
      <formula>$G41="BENCH"</formula>
    </cfRule>
    <cfRule type="expression" dxfId="14064" priority="14065">
      <formula>$G41="DEADLIFT"</formula>
    </cfRule>
    <cfRule type="expression" dxfId="14063" priority="14066">
      <formula>AND($G41="ACC",ISBLANK($F41))</formula>
    </cfRule>
    <cfRule type="expression" dxfId="14062" priority="14067">
      <formula>$G41="ACC"</formula>
    </cfRule>
  </conditionalFormatting>
  <conditionalFormatting sqref="BH67 BH74">
    <cfRule type="expression" dxfId="14061" priority="14060">
      <formula>AND($G67="SQUAT",ISBLANK($F67))</formula>
    </cfRule>
    <cfRule type="expression" dxfId="14060" priority="14061">
      <formula>AND($G67="BENCH",ISBLANK($F67))</formula>
    </cfRule>
    <cfRule type="expression" dxfId="14059" priority="14062">
      <formula>AND($G67="DEADLIFT",ISBLANK($F67))</formula>
    </cfRule>
  </conditionalFormatting>
  <conditionalFormatting sqref="BH74:BJ74 BH67:BJ67">
    <cfRule type="expression" dxfId="14058" priority="14055">
      <formula>$G67="SQUAT"</formula>
    </cfRule>
    <cfRule type="expression" dxfId="14057" priority="14056">
      <formula>$G67="BENCH"</formula>
    </cfRule>
    <cfRule type="expression" dxfId="14056" priority="14057">
      <formula>$G67="DEADLIFT"</formula>
    </cfRule>
    <cfRule type="expression" dxfId="14055" priority="14058">
      <formula>AND($G67="ACC",ISBLANK($F67))</formula>
    </cfRule>
    <cfRule type="expression" dxfId="14054" priority="14059">
      <formula>$G67="ACC"</formula>
    </cfRule>
  </conditionalFormatting>
  <conditionalFormatting sqref="BH88">
    <cfRule type="expression" dxfId="14053" priority="14052">
      <formula>AND($G88="SQUAT",ISBLANK($F88))</formula>
    </cfRule>
    <cfRule type="expression" dxfId="14052" priority="14053">
      <formula>AND($G88="BENCH",ISBLANK($F88))</formula>
    </cfRule>
    <cfRule type="expression" dxfId="14051" priority="14054">
      <formula>AND($G88="DEADLIFT",ISBLANK($F88))</formula>
    </cfRule>
  </conditionalFormatting>
  <conditionalFormatting sqref="BH88:BJ88">
    <cfRule type="expression" dxfId="14050" priority="14047">
      <formula>$G88="SQUAT"</formula>
    </cfRule>
    <cfRule type="expression" dxfId="14049" priority="14048">
      <formula>$G88="BENCH"</formula>
    </cfRule>
    <cfRule type="expression" dxfId="14048" priority="14049">
      <formula>$G88="DEADLIFT"</formula>
    </cfRule>
    <cfRule type="expression" dxfId="14047" priority="14050">
      <formula>AND($G88="ACC",ISBLANK($F88))</formula>
    </cfRule>
    <cfRule type="expression" dxfId="14046" priority="14051">
      <formula>$G88="ACC"</formula>
    </cfRule>
  </conditionalFormatting>
  <conditionalFormatting sqref="BH70:BH73">
    <cfRule type="expression" dxfId="14045" priority="14044">
      <formula>AND($G70="SQUAT",ISBLANK($F70))</formula>
    </cfRule>
    <cfRule type="expression" dxfId="14044" priority="14045">
      <formula>AND($G70="BENCH",ISBLANK($F70))</formula>
    </cfRule>
    <cfRule type="expression" dxfId="14043" priority="14046">
      <formula>AND($G70="DEADLIFT",ISBLANK($F70))</formula>
    </cfRule>
  </conditionalFormatting>
  <conditionalFormatting sqref="BH70:BJ73">
    <cfRule type="expression" dxfId="14042" priority="14039">
      <formula>$G70="SQUAT"</formula>
    </cfRule>
    <cfRule type="expression" dxfId="14041" priority="14040">
      <formula>$G70="BENCH"</formula>
    </cfRule>
    <cfRule type="expression" dxfId="14040" priority="14041">
      <formula>$G70="DEADLIFT"</formula>
    </cfRule>
    <cfRule type="expression" dxfId="14039" priority="14042">
      <formula>AND($G70="ACC",ISBLANK($F70))</formula>
    </cfRule>
    <cfRule type="expression" dxfId="14038" priority="14043">
      <formula>$G70="ACC"</formula>
    </cfRule>
  </conditionalFormatting>
  <conditionalFormatting sqref="BH69">
    <cfRule type="expression" dxfId="14037" priority="14036">
      <formula>AND($G69="SQUAT",ISBLANK($F69))</formula>
    </cfRule>
    <cfRule type="expression" dxfId="14036" priority="14037">
      <formula>AND($G69="BENCH",ISBLANK($F69))</formula>
    </cfRule>
    <cfRule type="expression" dxfId="14035" priority="14038">
      <formula>AND($G69="DEADLIFT",ISBLANK($F69))</formula>
    </cfRule>
  </conditionalFormatting>
  <conditionalFormatting sqref="BH69">
    <cfRule type="expression" dxfId="14034" priority="14031">
      <formula>$G69="SQUAT"</formula>
    </cfRule>
    <cfRule type="expression" dxfId="14033" priority="14032">
      <formula>$G69="BENCH"</formula>
    </cfRule>
    <cfRule type="expression" dxfId="14032" priority="14033">
      <formula>$G69="DEADLIFT"</formula>
    </cfRule>
    <cfRule type="expression" dxfId="14031" priority="14034">
      <formula>AND($G69="ACC",ISBLANK($F69))</formula>
    </cfRule>
    <cfRule type="expression" dxfId="14030" priority="14035">
      <formula>$G69="ACC"</formula>
    </cfRule>
  </conditionalFormatting>
  <conditionalFormatting sqref="BI69:BJ69">
    <cfRule type="expression" dxfId="14029" priority="14026">
      <formula>$G69="SQUAT"</formula>
    </cfRule>
    <cfRule type="expression" dxfId="14028" priority="14027">
      <formula>$G69="BENCH"</formula>
    </cfRule>
    <cfRule type="expression" dxfId="14027" priority="14028">
      <formula>$G69="DEADLIFT"</formula>
    </cfRule>
    <cfRule type="expression" dxfId="14026" priority="14029">
      <formula>AND($G69="ACC",ISBLANK($F69))</formula>
    </cfRule>
    <cfRule type="expression" dxfId="14025" priority="14030">
      <formula>$G69="ACC"</formula>
    </cfRule>
  </conditionalFormatting>
  <conditionalFormatting sqref="BH63:BH66">
    <cfRule type="expression" dxfId="14024" priority="14023">
      <formula>AND($G63="SQUAT",ISBLANK($F63))</formula>
    </cfRule>
    <cfRule type="expression" dxfId="14023" priority="14024">
      <formula>AND($G63="BENCH",ISBLANK($F63))</formula>
    </cfRule>
    <cfRule type="expression" dxfId="14022" priority="14025">
      <formula>AND($G63="DEADLIFT",ISBLANK($F63))</formula>
    </cfRule>
  </conditionalFormatting>
  <conditionalFormatting sqref="BH63:BJ66">
    <cfRule type="expression" dxfId="14021" priority="14018">
      <formula>$G63="SQUAT"</formula>
    </cfRule>
    <cfRule type="expression" dxfId="14020" priority="14019">
      <formula>$G63="BENCH"</formula>
    </cfRule>
    <cfRule type="expression" dxfId="14019" priority="14020">
      <formula>$G63="DEADLIFT"</formula>
    </cfRule>
    <cfRule type="expression" dxfId="14018" priority="14021">
      <formula>AND($G63="ACC",ISBLANK($F63))</formula>
    </cfRule>
    <cfRule type="expression" dxfId="14017" priority="14022">
      <formula>$G63="ACC"</formula>
    </cfRule>
  </conditionalFormatting>
  <conditionalFormatting sqref="BH62">
    <cfRule type="expression" dxfId="14016" priority="14015">
      <formula>AND($G62="SQUAT",ISBLANK($F62))</formula>
    </cfRule>
    <cfRule type="expression" dxfId="14015" priority="14016">
      <formula>AND($G62="BENCH",ISBLANK($F62))</formula>
    </cfRule>
    <cfRule type="expression" dxfId="14014" priority="14017">
      <formula>AND($G62="DEADLIFT",ISBLANK($F62))</formula>
    </cfRule>
  </conditionalFormatting>
  <conditionalFormatting sqref="BH62">
    <cfRule type="expression" dxfId="14013" priority="14010">
      <formula>$G62="SQUAT"</formula>
    </cfRule>
    <cfRule type="expression" dxfId="14012" priority="14011">
      <formula>$G62="BENCH"</formula>
    </cfRule>
    <cfRule type="expression" dxfId="14011" priority="14012">
      <formula>$G62="DEADLIFT"</formula>
    </cfRule>
    <cfRule type="expression" dxfId="14010" priority="14013">
      <formula>AND($G62="ACC",ISBLANK($F62))</formula>
    </cfRule>
    <cfRule type="expression" dxfId="14009" priority="14014">
      <formula>$G62="ACC"</formula>
    </cfRule>
  </conditionalFormatting>
  <conditionalFormatting sqref="BI62:BJ62">
    <cfRule type="expression" dxfId="14008" priority="14005">
      <formula>$G62="SQUAT"</formula>
    </cfRule>
    <cfRule type="expression" dxfId="14007" priority="14006">
      <formula>$G62="BENCH"</formula>
    </cfRule>
    <cfRule type="expression" dxfId="14006" priority="14007">
      <formula>$G62="DEADLIFT"</formula>
    </cfRule>
    <cfRule type="expression" dxfId="14005" priority="14008">
      <formula>AND($G62="ACC",ISBLANK($F62))</formula>
    </cfRule>
    <cfRule type="expression" dxfId="14004" priority="14009">
      <formula>$G62="ACC"</formula>
    </cfRule>
  </conditionalFormatting>
  <conditionalFormatting sqref="BH81">
    <cfRule type="expression" dxfId="14003" priority="14002">
      <formula>AND($G81="SQUAT",ISBLANK($F81))</formula>
    </cfRule>
    <cfRule type="expression" dxfId="14002" priority="14003">
      <formula>AND($G81="BENCH",ISBLANK($F81))</formula>
    </cfRule>
    <cfRule type="expression" dxfId="14001" priority="14004">
      <formula>AND($G81="DEADLIFT",ISBLANK($F81))</formula>
    </cfRule>
  </conditionalFormatting>
  <conditionalFormatting sqref="BH81:BJ81">
    <cfRule type="expression" dxfId="14000" priority="13997">
      <formula>$G81="SQUAT"</formula>
    </cfRule>
    <cfRule type="expression" dxfId="13999" priority="13998">
      <formula>$G81="BENCH"</formula>
    </cfRule>
    <cfRule type="expression" dxfId="13998" priority="13999">
      <formula>$G81="DEADLIFT"</formula>
    </cfRule>
    <cfRule type="expression" dxfId="13997" priority="14000">
      <formula>AND($G81="ACC",ISBLANK($F81))</formula>
    </cfRule>
    <cfRule type="expression" dxfId="13996" priority="14001">
      <formula>$G81="ACC"</formula>
    </cfRule>
  </conditionalFormatting>
  <conditionalFormatting sqref="BH84:BH87">
    <cfRule type="expression" dxfId="13995" priority="13994">
      <formula>AND($G84="SQUAT",ISBLANK($F84))</formula>
    </cfRule>
    <cfRule type="expression" dxfId="13994" priority="13995">
      <formula>AND($G84="BENCH",ISBLANK($F84))</formula>
    </cfRule>
    <cfRule type="expression" dxfId="13993" priority="13996">
      <formula>AND($G84="DEADLIFT",ISBLANK($F84))</formula>
    </cfRule>
  </conditionalFormatting>
  <conditionalFormatting sqref="BH84:BJ87">
    <cfRule type="expression" dxfId="13992" priority="13989">
      <formula>$G84="SQUAT"</formula>
    </cfRule>
    <cfRule type="expression" dxfId="13991" priority="13990">
      <formula>$G84="BENCH"</formula>
    </cfRule>
    <cfRule type="expression" dxfId="13990" priority="13991">
      <formula>$G84="DEADLIFT"</formula>
    </cfRule>
    <cfRule type="expression" dxfId="13989" priority="13992">
      <formula>AND($G84="ACC",ISBLANK($F84))</formula>
    </cfRule>
    <cfRule type="expression" dxfId="13988" priority="13993">
      <formula>$G84="ACC"</formula>
    </cfRule>
  </conditionalFormatting>
  <conditionalFormatting sqref="BH83">
    <cfRule type="expression" dxfId="13987" priority="13986">
      <formula>AND($G83="SQUAT",ISBLANK($F83))</formula>
    </cfRule>
    <cfRule type="expression" dxfId="13986" priority="13987">
      <formula>AND($G83="BENCH",ISBLANK($F83))</formula>
    </cfRule>
    <cfRule type="expression" dxfId="13985" priority="13988">
      <formula>AND($G83="DEADLIFT",ISBLANK($F83))</formula>
    </cfRule>
  </conditionalFormatting>
  <conditionalFormatting sqref="BH83">
    <cfRule type="expression" dxfId="13984" priority="13981">
      <formula>$G83="SQUAT"</formula>
    </cfRule>
    <cfRule type="expression" dxfId="13983" priority="13982">
      <formula>$G83="BENCH"</formula>
    </cfRule>
    <cfRule type="expression" dxfId="13982" priority="13983">
      <formula>$G83="DEADLIFT"</formula>
    </cfRule>
    <cfRule type="expression" dxfId="13981" priority="13984">
      <formula>AND($G83="ACC",ISBLANK($F83))</formula>
    </cfRule>
    <cfRule type="expression" dxfId="13980" priority="13985">
      <formula>$G83="ACC"</formula>
    </cfRule>
  </conditionalFormatting>
  <conditionalFormatting sqref="BI83:BJ83">
    <cfRule type="expression" dxfId="13979" priority="13976">
      <formula>$G83="SQUAT"</formula>
    </cfRule>
    <cfRule type="expression" dxfId="13978" priority="13977">
      <formula>$G83="BENCH"</formula>
    </cfRule>
    <cfRule type="expression" dxfId="13977" priority="13978">
      <formula>$G83="DEADLIFT"</formula>
    </cfRule>
    <cfRule type="expression" dxfId="13976" priority="13979">
      <formula>AND($G83="ACC",ISBLANK($F83))</formula>
    </cfRule>
    <cfRule type="expression" dxfId="13975" priority="13980">
      <formula>$G83="ACC"</formula>
    </cfRule>
  </conditionalFormatting>
  <conditionalFormatting sqref="BH77:BH80">
    <cfRule type="expression" dxfId="13974" priority="13973">
      <formula>AND($G77="SQUAT",ISBLANK($F77))</formula>
    </cfRule>
    <cfRule type="expression" dxfId="13973" priority="13974">
      <formula>AND($G77="BENCH",ISBLANK($F77))</formula>
    </cfRule>
    <cfRule type="expression" dxfId="13972" priority="13975">
      <formula>AND($G77="DEADLIFT",ISBLANK($F77))</formula>
    </cfRule>
  </conditionalFormatting>
  <conditionalFormatting sqref="BH77:BJ80">
    <cfRule type="expression" dxfId="13971" priority="13968">
      <formula>$G77="SQUAT"</formula>
    </cfRule>
    <cfRule type="expression" dxfId="13970" priority="13969">
      <formula>$G77="BENCH"</formula>
    </cfRule>
    <cfRule type="expression" dxfId="13969" priority="13970">
      <formula>$G77="DEADLIFT"</formula>
    </cfRule>
    <cfRule type="expression" dxfId="13968" priority="13971">
      <formula>AND($G77="ACC",ISBLANK($F77))</formula>
    </cfRule>
    <cfRule type="expression" dxfId="13967" priority="13972">
      <formula>$G77="ACC"</formula>
    </cfRule>
  </conditionalFormatting>
  <conditionalFormatting sqref="BH76">
    <cfRule type="expression" dxfId="13966" priority="13965">
      <formula>AND($G76="SQUAT",ISBLANK($F76))</formula>
    </cfRule>
    <cfRule type="expression" dxfId="13965" priority="13966">
      <formula>AND($G76="BENCH",ISBLANK($F76))</formula>
    </cfRule>
    <cfRule type="expression" dxfId="13964" priority="13967">
      <formula>AND($G76="DEADLIFT",ISBLANK($F76))</formula>
    </cfRule>
  </conditionalFormatting>
  <conditionalFormatting sqref="BH76">
    <cfRule type="expression" dxfId="13963" priority="13960">
      <formula>$G76="SQUAT"</formula>
    </cfRule>
    <cfRule type="expression" dxfId="13962" priority="13961">
      <formula>$G76="BENCH"</formula>
    </cfRule>
    <cfRule type="expression" dxfId="13961" priority="13962">
      <formula>$G76="DEADLIFT"</formula>
    </cfRule>
    <cfRule type="expression" dxfId="13960" priority="13963">
      <formula>AND($G76="ACC",ISBLANK($F76))</formula>
    </cfRule>
    <cfRule type="expression" dxfId="13959" priority="13964">
      <formula>$G76="ACC"</formula>
    </cfRule>
  </conditionalFormatting>
  <conditionalFormatting sqref="BI76:BJ76">
    <cfRule type="expression" dxfId="13958" priority="13955">
      <formula>$G76="SQUAT"</formula>
    </cfRule>
    <cfRule type="expression" dxfId="13957" priority="13956">
      <formula>$G76="BENCH"</formula>
    </cfRule>
    <cfRule type="expression" dxfId="13956" priority="13957">
      <formula>$G76="DEADLIFT"</formula>
    </cfRule>
    <cfRule type="expression" dxfId="13955" priority="13958">
      <formula>AND($G76="ACC",ISBLANK($F76))</formula>
    </cfRule>
    <cfRule type="expression" dxfId="13954" priority="13959">
      <formula>$G76="ACC"</formula>
    </cfRule>
  </conditionalFormatting>
  <conditionalFormatting sqref="BH95">
    <cfRule type="expression" dxfId="13953" priority="13952">
      <formula>AND($G95="SQUAT",ISBLANK($F95))</formula>
    </cfRule>
    <cfRule type="expression" dxfId="13952" priority="13953">
      <formula>AND($G95="BENCH",ISBLANK($F95))</formula>
    </cfRule>
    <cfRule type="expression" dxfId="13951" priority="13954">
      <formula>AND($G95="DEADLIFT",ISBLANK($F95))</formula>
    </cfRule>
  </conditionalFormatting>
  <conditionalFormatting sqref="BH95:BJ95">
    <cfRule type="expression" dxfId="13950" priority="13947">
      <formula>$G95="SQUAT"</formula>
    </cfRule>
    <cfRule type="expression" dxfId="13949" priority="13948">
      <formula>$G95="BENCH"</formula>
    </cfRule>
    <cfRule type="expression" dxfId="13948" priority="13949">
      <formula>$G95="DEADLIFT"</formula>
    </cfRule>
    <cfRule type="expression" dxfId="13947" priority="13950">
      <formula>AND($G95="ACC",ISBLANK($F95))</formula>
    </cfRule>
    <cfRule type="expression" dxfId="13946" priority="13951">
      <formula>$G95="ACC"</formula>
    </cfRule>
  </conditionalFormatting>
  <conditionalFormatting sqref="BH98:BH101">
    <cfRule type="expression" dxfId="13945" priority="13944">
      <formula>AND($G98="SQUAT",ISBLANK($F98))</formula>
    </cfRule>
    <cfRule type="expression" dxfId="13944" priority="13945">
      <formula>AND($G98="BENCH",ISBLANK($F98))</formula>
    </cfRule>
    <cfRule type="expression" dxfId="13943" priority="13946">
      <formula>AND($G98="DEADLIFT",ISBLANK($F98))</formula>
    </cfRule>
  </conditionalFormatting>
  <conditionalFormatting sqref="BH98:BJ101">
    <cfRule type="expression" dxfId="13942" priority="13939">
      <formula>$G98="SQUAT"</formula>
    </cfRule>
    <cfRule type="expression" dxfId="13941" priority="13940">
      <formula>$G98="BENCH"</formula>
    </cfRule>
    <cfRule type="expression" dxfId="13940" priority="13941">
      <formula>$G98="DEADLIFT"</formula>
    </cfRule>
    <cfRule type="expression" dxfId="13939" priority="13942">
      <formula>AND($G98="ACC",ISBLANK($F98))</formula>
    </cfRule>
    <cfRule type="expression" dxfId="13938" priority="13943">
      <formula>$G98="ACC"</formula>
    </cfRule>
  </conditionalFormatting>
  <conditionalFormatting sqref="BH97">
    <cfRule type="expression" dxfId="13937" priority="13936">
      <formula>AND($G97="SQUAT",ISBLANK($F97))</formula>
    </cfRule>
    <cfRule type="expression" dxfId="13936" priority="13937">
      <formula>AND($G97="BENCH",ISBLANK($F97))</formula>
    </cfRule>
    <cfRule type="expression" dxfId="13935" priority="13938">
      <formula>AND($G97="DEADLIFT",ISBLANK($F97))</formula>
    </cfRule>
  </conditionalFormatting>
  <conditionalFormatting sqref="BH97">
    <cfRule type="expression" dxfId="13934" priority="13931">
      <formula>$G97="SQUAT"</formula>
    </cfRule>
    <cfRule type="expression" dxfId="13933" priority="13932">
      <formula>$G97="BENCH"</formula>
    </cfRule>
    <cfRule type="expression" dxfId="13932" priority="13933">
      <formula>$G97="DEADLIFT"</formula>
    </cfRule>
    <cfRule type="expression" dxfId="13931" priority="13934">
      <formula>AND($G97="ACC",ISBLANK($F97))</formula>
    </cfRule>
    <cfRule type="expression" dxfId="13930" priority="13935">
      <formula>$G97="ACC"</formula>
    </cfRule>
  </conditionalFormatting>
  <conditionalFormatting sqref="BI97:BJ97">
    <cfRule type="expression" dxfId="13929" priority="13926">
      <formula>$G97="SQUAT"</formula>
    </cfRule>
    <cfRule type="expression" dxfId="13928" priority="13927">
      <formula>$G97="BENCH"</formula>
    </cfRule>
    <cfRule type="expression" dxfId="13927" priority="13928">
      <formula>$G97="DEADLIFT"</formula>
    </cfRule>
    <cfRule type="expression" dxfId="13926" priority="13929">
      <formula>AND($G97="ACC",ISBLANK($F97))</formula>
    </cfRule>
    <cfRule type="expression" dxfId="13925" priority="13930">
      <formula>$G97="ACC"</formula>
    </cfRule>
  </conditionalFormatting>
  <conditionalFormatting sqref="BH91:BH94">
    <cfRule type="expression" dxfId="13924" priority="13923">
      <formula>AND($G91="SQUAT",ISBLANK($F91))</formula>
    </cfRule>
    <cfRule type="expression" dxfId="13923" priority="13924">
      <formula>AND($G91="BENCH",ISBLANK($F91))</formula>
    </cfRule>
    <cfRule type="expression" dxfId="13922" priority="13925">
      <formula>AND($G91="DEADLIFT",ISBLANK($F91))</formula>
    </cfRule>
  </conditionalFormatting>
  <conditionalFormatting sqref="BH91:BJ94">
    <cfRule type="expression" dxfId="13921" priority="13918">
      <formula>$G91="SQUAT"</formula>
    </cfRule>
    <cfRule type="expression" dxfId="13920" priority="13919">
      <formula>$G91="BENCH"</formula>
    </cfRule>
    <cfRule type="expression" dxfId="13919" priority="13920">
      <formula>$G91="DEADLIFT"</formula>
    </cfRule>
    <cfRule type="expression" dxfId="13918" priority="13921">
      <formula>AND($G91="ACC",ISBLANK($F91))</formula>
    </cfRule>
    <cfRule type="expression" dxfId="13917" priority="13922">
      <formula>$G91="ACC"</formula>
    </cfRule>
  </conditionalFormatting>
  <conditionalFormatting sqref="BH90">
    <cfRule type="expression" dxfId="13916" priority="13915">
      <formula>AND($G90="SQUAT",ISBLANK($F90))</formula>
    </cfRule>
    <cfRule type="expression" dxfId="13915" priority="13916">
      <formula>AND($G90="BENCH",ISBLANK($F90))</formula>
    </cfRule>
    <cfRule type="expression" dxfId="13914" priority="13917">
      <formula>AND($G90="DEADLIFT",ISBLANK($F90))</formula>
    </cfRule>
  </conditionalFormatting>
  <conditionalFormatting sqref="BH90">
    <cfRule type="expression" dxfId="13913" priority="13910">
      <formula>$G90="SQUAT"</formula>
    </cfRule>
    <cfRule type="expression" dxfId="13912" priority="13911">
      <formula>$G90="BENCH"</formula>
    </cfRule>
    <cfRule type="expression" dxfId="13911" priority="13912">
      <formula>$G90="DEADLIFT"</formula>
    </cfRule>
    <cfRule type="expression" dxfId="13910" priority="13913">
      <formula>AND($G90="ACC",ISBLANK($F90))</formula>
    </cfRule>
    <cfRule type="expression" dxfId="13909" priority="13914">
      <formula>$G90="ACC"</formula>
    </cfRule>
  </conditionalFormatting>
  <conditionalFormatting sqref="BI90:BJ90">
    <cfRule type="expression" dxfId="13908" priority="13905">
      <formula>$G90="SQUAT"</formula>
    </cfRule>
    <cfRule type="expression" dxfId="13907" priority="13906">
      <formula>$G90="BENCH"</formula>
    </cfRule>
    <cfRule type="expression" dxfId="13906" priority="13907">
      <formula>$G90="DEADLIFT"</formula>
    </cfRule>
    <cfRule type="expression" dxfId="13905" priority="13908">
      <formula>AND($G90="ACC",ISBLANK($F90))</formula>
    </cfRule>
    <cfRule type="expression" dxfId="13904" priority="13909">
      <formula>$G90="ACC"</formula>
    </cfRule>
  </conditionalFormatting>
  <conditionalFormatting sqref="BH116 BH123">
    <cfRule type="expression" dxfId="13903" priority="13902">
      <formula>AND($G116="SQUAT",ISBLANK($F116))</formula>
    </cfRule>
    <cfRule type="expression" dxfId="13902" priority="13903">
      <formula>AND($G116="BENCH",ISBLANK($F116))</formula>
    </cfRule>
    <cfRule type="expression" dxfId="13901" priority="13904">
      <formula>AND($G116="DEADLIFT",ISBLANK($F116))</formula>
    </cfRule>
  </conditionalFormatting>
  <conditionalFormatting sqref="BH123:BJ123 BH116:BJ116">
    <cfRule type="expression" dxfId="13900" priority="13897">
      <formula>$G116="SQUAT"</formula>
    </cfRule>
    <cfRule type="expression" dxfId="13899" priority="13898">
      <formula>$G116="BENCH"</formula>
    </cfRule>
    <cfRule type="expression" dxfId="13898" priority="13899">
      <formula>$G116="DEADLIFT"</formula>
    </cfRule>
    <cfRule type="expression" dxfId="13897" priority="13900">
      <formula>AND($G116="ACC",ISBLANK($F116))</formula>
    </cfRule>
    <cfRule type="expression" dxfId="13896" priority="13901">
      <formula>$G116="ACC"</formula>
    </cfRule>
  </conditionalFormatting>
  <conditionalFormatting sqref="BH137">
    <cfRule type="expression" dxfId="13895" priority="13894">
      <formula>AND($G137="SQUAT",ISBLANK($F137))</formula>
    </cfRule>
    <cfRule type="expression" dxfId="13894" priority="13895">
      <formula>AND($G137="BENCH",ISBLANK($F137))</formula>
    </cfRule>
    <cfRule type="expression" dxfId="13893" priority="13896">
      <formula>AND($G137="DEADLIFT",ISBLANK($F137))</formula>
    </cfRule>
  </conditionalFormatting>
  <conditionalFormatting sqref="BH137:BJ137">
    <cfRule type="expression" dxfId="13892" priority="13889">
      <formula>$G137="SQUAT"</formula>
    </cfRule>
    <cfRule type="expression" dxfId="13891" priority="13890">
      <formula>$G137="BENCH"</formula>
    </cfRule>
    <cfRule type="expression" dxfId="13890" priority="13891">
      <formula>$G137="DEADLIFT"</formula>
    </cfRule>
    <cfRule type="expression" dxfId="13889" priority="13892">
      <formula>AND($G137="ACC",ISBLANK($F137))</formula>
    </cfRule>
    <cfRule type="expression" dxfId="13888" priority="13893">
      <formula>$G137="ACC"</formula>
    </cfRule>
  </conditionalFormatting>
  <conditionalFormatting sqref="BH119:BH122">
    <cfRule type="expression" dxfId="13887" priority="13886">
      <formula>AND($G119="SQUAT",ISBLANK($F119))</formula>
    </cfRule>
    <cfRule type="expression" dxfId="13886" priority="13887">
      <formula>AND($G119="BENCH",ISBLANK($F119))</formula>
    </cfRule>
    <cfRule type="expression" dxfId="13885" priority="13888">
      <formula>AND($G119="DEADLIFT",ISBLANK($F119))</formula>
    </cfRule>
  </conditionalFormatting>
  <conditionalFormatting sqref="BH119:BJ122">
    <cfRule type="expression" dxfId="13884" priority="13881">
      <formula>$G119="SQUAT"</formula>
    </cfRule>
    <cfRule type="expression" dxfId="13883" priority="13882">
      <formula>$G119="BENCH"</formula>
    </cfRule>
    <cfRule type="expression" dxfId="13882" priority="13883">
      <formula>$G119="DEADLIFT"</formula>
    </cfRule>
    <cfRule type="expression" dxfId="13881" priority="13884">
      <formula>AND($G119="ACC",ISBLANK($F119))</formula>
    </cfRule>
    <cfRule type="expression" dxfId="13880" priority="13885">
      <formula>$G119="ACC"</formula>
    </cfRule>
  </conditionalFormatting>
  <conditionalFormatting sqref="BH118">
    <cfRule type="expression" dxfId="13879" priority="13878">
      <formula>AND($G118="SQUAT",ISBLANK($F118))</formula>
    </cfRule>
    <cfRule type="expression" dxfId="13878" priority="13879">
      <formula>AND($G118="BENCH",ISBLANK($F118))</formula>
    </cfRule>
    <cfRule type="expression" dxfId="13877" priority="13880">
      <formula>AND($G118="DEADLIFT",ISBLANK($F118))</formula>
    </cfRule>
  </conditionalFormatting>
  <conditionalFormatting sqref="BH118">
    <cfRule type="expression" dxfId="13876" priority="13873">
      <formula>$G118="SQUAT"</formula>
    </cfRule>
    <cfRule type="expression" dxfId="13875" priority="13874">
      <formula>$G118="BENCH"</formula>
    </cfRule>
    <cfRule type="expression" dxfId="13874" priority="13875">
      <formula>$G118="DEADLIFT"</formula>
    </cfRule>
    <cfRule type="expression" dxfId="13873" priority="13876">
      <formula>AND($G118="ACC",ISBLANK($F118))</formula>
    </cfRule>
    <cfRule type="expression" dxfId="13872" priority="13877">
      <formula>$G118="ACC"</formula>
    </cfRule>
  </conditionalFormatting>
  <conditionalFormatting sqref="BI118:BJ118">
    <cfRule type="expression" dxfId="13871" priority="13868">
      <formula>$G118="SQUAT"</formula>
    </cfRule>
    <cfRule type="expression" dxfId="13870" priority="13869">
      <formula>$G118="BENCH"</formula>
    </cfRule>
    <cfRule type="expression" dxfId="13869" priority="13870">
      <formula>$G118="DEADLIFT"</formula>
    </cfRule>
    <cfRule type="expression" dxfId="13868" priority="13871">
      <formula>AND($G118="ACC",ISBLANK($F118))</formula>
    </cfRule>
    <cfRule type="expression" dxfId="13867" priority="13872">
      <formula>$G118="ACC"</formula>
    </cfRule>
  </conditionalFormatting>
  <conditionalFormatting sqref="BH112:BH115">
    <cfRule type="expression" dxfId="13866" priority="13865">
      <formula>AND($G112="SQUAT",ISBLANK($F112))</formula>
    </cfRule>
    <cfRule type="expression" dxfId="13865" priority="13866">
      <formula>AND($G112="BENCH",ISBLANK($F112))</formula>
    </cfRule>
    <cfRule type="expression" dxfId="13864" priority="13867">
      <formula>AND($G112="DEADLIFT",ISBLANK($F112))</formula>
    </cfRule>
  </conditionalFormatting>
  <conditionalFormatting sqref="BH112:BJ115">
    <cfRule type="expression" dxfId="13863" priority="13860">
      <formula>$G112="SQUAT"</formula>
    </cfRule>
    <cfRule type="expression" dxfId="13862" priority="13861">
      <formula>$G112="BENCH"</formula>
    </cfRule>
    <cfRule type="expression" dxfId="13861" priority="13862">
      <formula>$G112="DEADLIFT"</formula>
    </cfRule>
    <cfRule type="expression" dxfId="13860" priority="13863">
      <formula>AND($G112="ACC",ISBLANK($F112))</formula>
    </cfRule>
    <cfRule type="expression" dxfId="13859" priority="13864">
      <formula>$G112="ACC"</formula>
    </cfRule>
  </conditionalFormatting>
  <conditionalFormatting sqref="BH111">
    <cfRule type="expression" dxfId="13858" priority="13857">
      <formula>AND($G111="SQUAT",ISBLANK($F111))</formula>
    </cfRule>
    <cfRule type="expression" dxfId="13857" priority="13858">
      <formula>AND($G111="BENCH",ISBLANK($F111))</formula>
    </cfRule>
    <cfRule type="expression" dxfId="13856" priority="13859">
      <formula>AND($G111="DEADLIFT",ISBLANK($F111))</formula>
    </cfRule>
  </conditionalFormatting>
  <conditionalFormatting sqref="BH111">
    <cfRule type="expression" dxfId="13855" priority="13852">
      <formula>$G111="SQUAT"</formula>
    </cfRule>
    <cfRule type="expression" dxfId="13854" priority="13853">
      <formula>$G111="BENCH"</formula>
    </cfRule>
    <cfRule type="expression" dxfId="13853" priority="13854">
      <formula>$G111="DEADLIFT"</formula>
    </cfRule>
    <cfRule type="expression" dxfId="13852" priority="13855">
      <formula>AND($G111="ACC",ISBLANK($F111))</formula>
    </cfRule>
    <cfRule type="expression" dxfId="13851" priority="13856">
      <formula>$G111="ACC"</formula>
    </cfRule>
  </conditionalFormatting>
  <conditionalFormatting sqref="BI111:BJ111">
    <cfRule type="expression" dxfId="13850" priority="13847">
      <formula>$G111="SQUAT"</formula>
    </cfRule>
    <cfRule type="expression" dxfId="13849" priority="13848">
      <formula>$G111="BENCH"</formula>
    </cfRule>
    <cfRule type="expression" dxfId="13848" priority="13849">
      <formula>$G111="DEADLIFT"</formula>
    </cfRule>
    <cfRule type="expression" dxfId="13847" priority="13850">
      <formula>AND($G111="ACC",ISBLANK($F111))</formula>
    </cfRule>
    <cfRule type="expression" dxfId="13846" priority="13851">
      <formula>$G111="ACC"</formula>
    </cfRule>
  </conditionalFormatting>
  <conditionalFormatting sqref="BH130">
    <cfRule type="expression" dxfId="13845" priority="13844">
      <formula>AND($G130="SQUAT",ISBLANK($F130))</formula>
    </cfRule>
    <cfRule type="expression" dxfId="13844" priority="13845">
      <formula>AND($G130="BENCH",ISBLANK($F130))</formula>
    </cfRule>
    <cfRule type="expression" dxfId="13843" priority="13846">
      <formula>AND($G130="DEADLIFT",ISBLANK($F130))</formula>
    </cfRule>
  </conditionalFormatting>
  <conditionalFormatting sqref="BH130:BJ130">
    <cfRule type="expression" dxfId="13842" priority="13839">
      <formula>$G130="SQUAT"</formula>
    </cfRule>
    <cfRule type="expression" dxfId="13841" priority="13840">
      <formula>$G130="BENCH"</formula>
    </cfRule>
    <cfRule type="expression" dxfId="13840" priority="13841">
      <formula>$G130="DEADLIFT"</formula>
    </cfRule>
    <cfRule type="expression" dxfId="13839" priority="13842">
      <formula>AND($G130="ACC",ISBLANK($F130))</formula>
    </cfRule>
    <cfRule type="expression" dxfId="13838" priority="13843">
      <formula>$G130="ACC"</formula>
    </cfRule>
  </conditionalFormatting>
  <conditionalFormatting sqref="BH133:BH136">
    <cfRule type="expression" dxfId="13837" priority="13836">
      <formula>AND($G133="SQUAT",ISBLANK($F133))</formula>
    </cfRule>
    <cfRule type="expression" dxfId="13836" priority="13837">
      <formula>AND($G133="BENCH",ISBLANK($F133))</formula>
    </cfRule>
    <cfRule type="expression" dxfId="13835" priority="13838">
      <formula>AND($G133="DEADLIFT",ISBLANK($F133))</formula>
    </cfRule>
  </conditionalFormatting>
  <conditionalFormatting sqref="BH133:BJ136">
    <cfRule type="expression" dxfId="13834" priority="13831">
      <formula>$G133="SQUAT"</formula>
    </cfRule>
    <cfRule type="expression" dxfId="13833" priority="13832">
      <formula>$G133="BENCH"</formula>
    </cfRule>
    <cfRule type="expression" dxfId="13832" priority="13833">
      <formula>$G133="DEADLIFT"</formula>
    </cfRule>
    <cfRule type="expression" dxfId="13831" priority="13834">
      <formula>AND($G133="ACC",ISBLANK($F133))</formula>
    </cfRule>
    <cfRule type="expression" dxfId="13830" priority="13835">
      <formula>$G133="ACC"</formula>
    </cfRule>
  </conditionalFormatting>
  <conditionalFormatting sqref="BH132">
    <cfRule type="expression" dxfId="13829" priority="13828">
      <formula>AND($G132="SQUAT",ISBLANK($F132))</formula>
    </cfRule>
    <cfRule type="expression" dxfId="13828" priority="13829">
      <formula>AND($G132="BENCH",ISBLANK($F132))</formula>
    </cfRule>
    <cfRule type="expression" dxfId="13827" priority="13830">
      <formula>AND($G132="DEADLIFT",ISBLANK($F132))</formula>
    </cfRule>
  </conditionalFormatting>
  <conditionalFormatting sqref="BH132">
    <cfRule type="expression" dxfId="13826" priority="13823">
      <formula>$G132="SQUAT"</formula>
    </cfRule>
    <cfRule type="expression" dxfId="13825" priority="13824">
      <formula>$G132="BENCH"</formula>
    </cfRule>
    <cfRule type="expression" dxfId="13824" priority="13825">
      <formula>$G132="DEADLIFT"</formula>
    </cfRule>
    <cfRule type="expression" dxfId="13823" priority="13826">
      <formula>AND($G132="ACC",ISBLANK($F132))</formula>
    </cfRule>
    <cfRule type="expression" dxfId="13822" priority="13827">
      <formula>$G132="ACC"</formula>
    </cfRule>
  </conditionalFormatting>
  <conditionalFormatting sqref="BI132:BJ132">
    <cfRule type="expression" dxfId="13821" priority="13818">
      <formula>$G132="SQUAT"</formula>
    </cfRule>
    <cfRule type="expression" dxfId="13820" priority="13819">
      <formula>$G132="BENCH"</formula>
    </cfRule>
    <cfRule type="expression" dxfId="13819" priority="13820">
      <formula>$G132="DEADLIFT"</formula>
    </cfRule>
    <cfRule type="expression" dxfId="13818" priority="13821">
      <formula>AND($G132="ACC",ISBLANK($F132))</formula>
    </cfRule>
    <cfRule type="expression" dxfId="13817" priority="13822">
      <formula>$G132="ACC"</formula>
    </cfRule>
  </conditionalFormatting>
  <conditionalFormatting sqref="BH126:BH129">
    <cfRule type="expression" dxfId="13816" priority="13815">
      <formula>AND($G126="SQUAT",ISBLANK($F126))</formula>
    </cfRule>
    <cfRule type="expression" dxfId="13815" priority="13816">
      <formula>AND($G126="BENCH",ISBLANK($F126))</formula>
    </cfRule>
    <cfRule type="expression" dxfId="13814" priority="13817">
      <formula>AND($G126="DEADLIFT",ISBLANK($F126))</formula>
    </cfRule>
  </conditionalFormatting>
  <conditionalFormatting sqref="BH126:BJ129">
    <cfRule type="expression" dxfId="13813" priority="13810">
      <formula>$G126="SQUAT"</formula>
    </cfRule>
    <cfRule type="expression" dxfId="13812" priority="13811">
      <formula>$G126="BENCH"</formula>
    </cfRule>
    <cfRule type="expression" dxfId="13811" priority="13812">
      <formula>$G126="DEADLIFT"</formula>
    </cfRule>
    <cfRule type="expression" dxfId="13810" priority="13813">
      <formula>AND($G126="ACC",ISBLANK($F126))</formula>
    </cfRule>
    <cfRule type="expression" dxfId="13809" priority="13814">
      <formula>$G126="ACC"</formula>
    </cfRule>
  </conditionalFormatting>
  <conditionalFormatting sqref="BH125">
    <cfRule type="expression" dxfId="13808" priority="13807">
      <formula>AND($G125="SQUAT",ISBLANK($F125))</formula>
    </cfRule>
    <cfRule type="expression" dxfId="13807" priority="13808">
      <formula>AND($G125="BENCH",ISBLANK($F125))</formula>
    </cfRule>
    <cfRule type="expression" dxfId="13806" priority="13809">
      <formula>AND($G125="DEADLIFT",ISBLANK($F125))</formula>
    </cfRule>
  </conditionalFormatting>
  <conditionalFormatting sqref="BH125">
    <cfRule type="expression" dxfId="13805" priority="13802">
      <formula>$G125="SQUAT"</formula>
    </cfRule>
    <cfRule type="expression" dxfId="13804" priority="13803">
      <formula>$G125="BENCH"</formula>
    </cfRule>
    <cfRule type="expression" dxfId="13803" priority="13804">
      <formula>$G125="DEADLIFT"</formula>
    </cfRule>
    <cfRule type="expression" dxfId="13802" priority="13805">
      <formula>AND($G125="ACC",ISBLANK($F125))</formula>
    </cfRule>
    <cfRule type="expression" dxfId="13801" priority="13806">
      <formula>$G125="ACC"</formula>
    </cfRule>
  </conditionalFormatting>
  <conditionalFormatting sqref="BI125:BJ125">
    <cfRule type="expression" dxfId="13800" priority="13797">
      <formula>$G125="SQUAT"</formula>
    </cfRule>
    <cfRule type="expression" dxfId="13799" priority="13798">
      <formula>$G125="BENCH"</formula>
    </cfRule>
    <cfRule type="expression" dxfId="13798" priority="13799">
      <formula>$G125="DEADLIFT"</formula>
    </cfRule>
    <cfRule type="expression" dxfId="13797" priority="13800">
      <formula>AND($G125="ACC",ISBLANK($F125))</formula>
    </cfRule>
    <cfRule type="expression" dxfId="13796" priority="13801">
      <formula>$G125="ACC"</formula>
    </cfRule>
  </conditionalFormatting>
  <conditionalFormatting sqref="BH144">
    <cfRule type="expression" dxfId="13795" priority="13794">
      <formula>AND($G144="SQUAT",ISBLANK($F144))</formula>
    </cfRule>
    <cfRule type="expression" dxfId="13794" priority="13795">
      <formula>AND($G144="BENCH",ISBLANK($F144))</formula>
    </cfRule>
    <cfRule type="expression" dxfId="13793" priority="13796">
      <formula>AND($G144="DEADLIFT",ISBLANK($F144))</formula>
    </cfRule>
  </conditionalFormatting>
  <conditionalFormatting sqref="BH144:BJ144">
    <cfRule type="expression" dxfId="13792" priority="13789">
      <formula>$G144="SQUAT"</formula>
    </cfRule>
    <cfRule type="expression" dxfId="13791" priority="13790">
      <formula>$G144="BENCH"</formula>
    </cfRule>
    <cfRule type="expression" dxfId="13790" priority="13791">
      <formula>$G144="DEADLIFT"</formula>
    </cfRule>
    <cfRule type="expression" dxfId="13789" priority="13792">
      <formula>AND($G144="ACC",ISBLANK($F144))</formula>
    </cfRule>
    <cfRule type="expression" dxfId="13788" priority="13793">
      <formula>$G144="ACC"</formula>
    </cfRule>
  </conditionalFormatting>
  <conditionalFormatting sqref="BH147:BH150">
    <cfRule type="expression" dxfId="13787" priority="13786">
      <formula>AND($G147="SQUAT",ISBLANK($F147))</formula>
    </cfRule>
    <cfRule type="expression" dxfId="13786" priority="13787">
      <formula>AND($G147="BENCH",ISBLANK($F147))</formula>
    </cfRule>
    <cfRule type="expression" dxfId="13785" priority="13788">
      <formula>AND($G147="DEADLIFT",ISBLANK($F147))</formula>
    </cfRule>
  </conditionalFormatting>
  <conditionalFormatting sqref="BH147:BJ150">
    <cfRule type="expression" dxfId="13784" priority="13781">
      <formula>$G147="SQUAT"</formula>
    </cfRule>
    <cfRule type="expression" dxfId="13783" priority="13782">
      <formula>$G147="BENCH"</formula>
    </cfRule>
    <cfRule type="expression" dxfId="13782" priority="13783">
      <formula>$G147="DEADLIFT"</formula>
    </cfRule>
    <cfRule type="expression" dxfId="13781" priority="13784">
      <formula>AND($G147="ACC",ISBLANK($F147))</formula>
    </cfRule>
    <cfRule type="expression" dxfId="13780" priority="13785">
      <formula>$G147="ACC"</formula>
    </cfRule>
  </conditionalFormatting>
  <conditionalFormatting sqref="BH146">
    <cfRule type="expression" dxfId="13779" priority="13778">
      <formula>AND($G146="SQUAT",ISBLANK($F146))</formula>
    </cfRule>
    <cfRule type="expression" dxfId="13778" priority="13779">
      <formula>AND($G146="BENCH",ISBLANK($F146))</formula>
    </cfRule>
    <cfRule type="expression" dxfId="13777" priority="13780">
      <formula>AND($G146="DEADLIFT",ISBLANK($F146))</formula>
    </cfRule>
  </conditionalFormatting>
  <conditionalFormatting sqref="BH146">
    <cfRule type="expression" dxfId="13776" priority="13773">
      <formula>$G146="SQUAT"</formula>
    </cfRule>
    <cfRule type="expression" dxfId="13775" priority="13774">
      <formula>$G146="BENCH"</formula>
    </cfRule>
    <cfRule type="expression" dxfId="13774" priority="13775">
      <formula>$G146="DEADLIFT"</formula>
    </cfRule>
    <cfRule type="expression" dxfId="13773" priority="13776">
      <formula>AND($G146="ACC",ISBLANK($F146))</formula>
    </cfRule>
    <cfRule type="expression" dxfId="13772" priority="13777">
      <formula>$G146="ACC"</formula>
    </cfRule>
  </conditionalFormatting>
  <conditionalFormatting sqref="BI146:BJ146">
    <cfRule type="expression" dxfId="13771" priority="13768">
      <formula>$G146="SQUAT"</formula>
    </cfRule>
    <cfRule type="expression" dxfId="13770" priority="13769">
      <formula>$G146="BENCH"</formula>
    </cfRule>
    <cfRule type="expression" dxfId="13769" priority="13770">
      <formula>$G146="DEADLIFT"</formula>
    </cfRule>
    <cfRule type="expression" dxfId="13768" priority="13771">
      <formula>AND($G146="ACC",ISBLANK($F146))</formula>
    </cfRule>
    <cfRule type="expression" dxfId="13767" priority="13772">
      <formula>$G146="ACC"</formula>
    </cfRule>
  </conditionalFormatting>
  <conditionalFormatting sqref="BH140:BH143">
    <cfRule type="expression" dxfId="13766" priority="13765">
      <formula>AND($G140="SQUAT",ISBLANK($F140))</formula>
    </cfRule>
    <cfRule type="expression" dxfId="13765" priority="13766">
      <formula>AND($G140="BENCH",ISBLANK($F140))</formula>
    </cfRule>
    <cfRule type="expression" dxfId="13764" priority="13767">
      <formula>AND($G140="DEADLIFT",ISBLANK($F140))</formula>
    </cfRule>
  </conditionalFormatting>
  <conditionalFormatting sqref="BH140:BJ143">
    <cfRule type="expression" dxfId="13763" priority="13760">
      <formula>$G140="SQUAT"</formula>
    </cfRule>
    <cfRule type="expression" dxfId="13762" priority="13761">
      <formula>$G140="BENCH"</formula>
    </cfRule>
    <cfRule type="expression" dxfId="13761" priority="13762">
      <formula>$G140="DEADLIFT"</formula>
    </cfRule>
    <cfRule type="expression" dxfId="13760" priority="13763">
      <formula>AND($G140="ACC",ISBLANK($F140))</formula>
    </cfRule>
    <cfRule type="expression" dxfId="13759" priority="13764">
      <formula>$G140="ACC"</formula>
    </cfRule>
  </conditionalFormatting>
  <conditionalFormatting sqref="BH139">
    <cfRule type="expression" dxfId="13758" priority="13757">
      <formula>AND($G139="SQUAT",ISBLANK($F139))</formula>
    </cfRule>
    <cfRule type="expression" dxfId="13757" priority="13758">
      <formula>AND($G139="BENCH",ISBLANK($F139))</formula>
    </cfRule>
    <cfRule type="expression" dxfId="13756" priority="13759">
      <formula>AND($G139="DEADLIFT",ISBLANK($F139))</formula>
    </cfRule>
  </conditionalFormatting>
  <conditionalFormatting sqref="BH139">
    <cfRule type="expression" dxfId="13755" priority="13752">
      <formula>$G139="SQUAT"</formula>
    </cfRule>
    <cfRule type="expression" dxfId="13754" priority="13753">
      <formula>$G139="BENCH"</formula>
    </cfRule>
    <cfRule type="expression" dxfId="13753" priority="13754">
      <formula>$G139="DEADLIFT"</formula>
    </cfRule>
    <cfRule type="expression" dxfId="13752" priority="13755">
      <formula>AND($G139="ACC",ISBLANK($F139))</formula>
    </cfRule>
    <cfRule type="expression" dxfId="13751" priority="13756">
      <formula>$G139="ACC"</formula>
    </cfRule>
  </conditionalFormatting>
  <conditionalFormatting sqref="BI139:BJ139">
    <cfRule type="expression" dxfId="13750" priority="13747">
      <formula>$G139="SQUAT"</formula>
    </cfRule>
    <cfRule type="expression" dxfId="13749" priority="13748">
      <formula>$G139="BENCH"</formula>
    </cfRule>
    <cfRule type="expression" dxfId="13748" priority="13749">
      <formula>$G139="DEADLIFT"</formula>
    </cfRule>
    <cfRule type="expression" dxfId="13747" priority="13750">
      <formula>AND($G139="ACC",ISBLANK($F139))</formula>
    </cfRule>
    <cfRule type="expression" dxfId="13746" priority="13751">
      <formula>$G139="ACC"</formula>
    </cfRule>
  </conditionalFormatting>
  <conditionalFormatting sqref="BH165 BH172">
    <cfRule type="expression" dxfId="13745" priority="13744">
      <formula>AND($G165="SQUAT",ISBLANK($F165))</formula>
    </cfRule>
    <cfRule type="expression" dxfId="13744" priority="13745">
      <formula>AND($G165="BENCH",ISBLANK($F165))</formula>
    </cfRule>
    <cfRule type="expression" dxfId="13743" priority="13746">
      <formula>AND($G165="DEADLIFT",ISBLANK($F165))</formula>
    </cfRule>
  </conditionalFormatting>
  <conditionalFormatting sqref="BH172:BJ172 BH165:BJ165">
    <cfRule type="expression" dxfId="13742" priority="13739">
      <formula>$G165="SQUAT"</formula>
    </cfRule>
    <cfRule type="expression" dxfId="13741" priority="13740">
      <formula>$G165="BENCH"</formula>
    </cfRule>
    <cfRule type="expression" dxfId="13740" priority="13741">
      <formula>$G165="DEADLIFT"</formula>
    </cfRule>
    <cfRule type="expression" dxfId="13739" priority="13742">
      <formula>AND($G165="ACC",ISBLANK($F165))</formula>
    </cfRule>
    <cfRule type="expression" dxfId="13738" priority="13743">
      <formula>$G165="ACC"</formula>
    </cfRule>
  </conditionalFormatting>
  <conditionalFormatting sqref="BH186">
    <cfRule type="expression" dxfId="13737" priority="13736">
      <formula>AND($G186="SQUAT",ISBLANK($F186))</formula>
    </cfRule>
    <cfRule type="expression" dxfId="13736" priority="13737">
      <formula>AND($G186="BENCH",ISBLANK($F186))</formula>
    </cfRule>
    <cfRule type="expression" dxfId="13735" priority="13738">
      <formula>AND($G186="DEADLIFT",ISBLANK($F186))</formula>
    </cfRule>
  </conditionalFormatting>
  <conditionalFormatting sqref="BH186:BJ186">
    <cfRule type="expression" dxfId="13734" priority="13731">
      <formula>$G186="SQUAT"</formula>
    </cfRule>
    <cfRule type="expression" dxfId="13733" priority="13732">
      <formula>$G186="BENCH"</formula>
    </cfRule>
    <cfRule type="expression" dxfId="13732" priority="13733">
      <formula>$G186="DEADLIFT"</formula>
    </cfRule>
    <cfRule type="expression" dxfId="13731" priority="13734">
      <formula>AND($G186="ACC",ISBLANK($F186))</formula>
    </cfRule>
    <cfRule type="expression" dxfId="13730" priority="13735">
      <formula>$G186="ACC"</formula>
    </cfRule>
  </conditionalFormatting>
  <conditionalFormatting sqref="BH168:BH171">
    <cfRule type="expression" dxfId="13729" priority="13728">
      <formula>AND($G168="SQUAT",ISBLANK($F168))</formula>
    </cfRule>
    <cfRule type="expression" dxfId="13728" priority="13729">
      <formula>AND($G168="BENCH",ISBLANK($F168))</formula>
    </cfRule>
    <cfRule type="expression" dxfId="13727" priority="13730">
      <formula>AND($G168="DEADLIFT",ISBLANK($F168))</formula>
    </cfRule>
  </conditionalFormatting>
  <conditionalFormatting sqref="BH168:BJ171">
    <cfRule type="expression" dxfId="13726" priority="13723">
      <formula>$G168="SQUAT"</formula>
    </cfRule>
    <cfRule type="expression" dxfId="13725" priority="13724">
      <formula>$G168="BENCH"</formula>
    </cfRule>
    <cfRule type="expression" dxfId="13724" priority="13725">
      <formula>$G168="DEADLIFT"</formula>
    </cfRule>
    <cfRule type="expression" dxfId="13723" priority="13726">
      <formula>AND($G168="ACC",ISBLANK($F168))</formula>
    </cfRule>
    <cfRule type="expression" dxfId="13722" priority="13727">
      <formula>$G168="ACC"</formula>
    </cfRule>
  </conditionalFormatting>
  <conditionalFormatting sqref="BH167">
    <cfRule type="expression" dxfId="13721" priority="13720">
      <formula>AND($G167="SQUAT",ISBLANK($F167))</formula>
    </cfRule>
    <cfRule type="expression" dxfId="13720" priority="13721">
      <formula>AND($G167="BENCH",ISBLANK($F167))</formula>
    </cfRule>
    <cfRule type="expression" dxfId="13719" priority="13722">
      <formula>AND($G167="DEADLIFT",ISBLANK($F167))</formula>
    </cfRule>
  </conditionalFormatting>
  <conditionalFormatting sqref="BH167">
    <cfRule type="expression" dxfId="13718" priority="13715">
      <formula>$G167="SQUAT"</formula>
    </cfRule>
    <cfRule type="expression" dxfId="13717" priority="13716">
      <formula>$G167="BENCH"</formula>
    </cfRule>
    <cfRule type="expression" dxfId="13716" priority="13717">
      <formula>$G167="DEADLIFT"</formula>
    </cfRule>
    <cfRule type="expression" dxfId="13715" priority="13718">
      <formula>AND($G167="ACC",ISBLANK($F167))</formula>
    </cfRule>
    <cfRule type="expression" dxfId="13714" priority="13719">
      <formula>$G167="ACC"</formula>
    </cfRule>
  </conditionalFormatting>
  <conditionalFormatting sqref="BI167:BJ167">
    <cfRule type="expression" dxfId="13713" priority="13710">
      <formula>$G167="SQUAT"</formula>
    </cfRule>
    <cfRule type="expression" dxfId="13712" priority="13711">
      <formula>$G167="BENCH"</formula>
    </cfRule>
    <cfRule type="expression" dxfId="13711" priority="13712">
      <formula>$G167="DEADLIFT"</formula>
    </cfRule>
    <cfRule type="expression" dxfId="13710" priority="13713">
      <formula>AND($G167="ACC",ISBLANK($F167))</formula>
    </cfRule>
    <cfRule type="expression" dxfId="13709" priority="13714">
      <formula>$G167="ACC"</formula>
    </cfRule>
  </conditionalFormatting>
  <conditionalFormatting sqref="BH161:BH164">
    <cfRule type="expression" dxfId="13708" priority="13707">
      <formula>AND($G161="SQUAT",ISBLANK($F161))</formula>
    </cfRule>
    <cfRule type="expression" dxfId="13707" priority="13708">
      <formula>AND($G161="BENCH",ISBLANK($F161))</formula>
    </cfRule>
    <cfRule type="expression" dxfId="13706" priority="13709">
      <formula>AND($G161="DEADLIFT",ISBLANK($F161))</formula>
    </cfRule>
  </conditionalFormatting>
  <conditionalFormatting sqref="BH161:BJ164">
    <cfRule type="expression" dxfId="13705" priority="13702">
      <formula>$G161="SQUAT"</formula>
    </cfRule>
    <cfRule type="expression" dxfId="13704" priority="13703">
      <formula>$G161="BENCH"</formula>
    </cfRule>
    <cfRule type="expression" dxfId="13703" priority="13704">
      <formula>$G161="DEADLIFT"</formula>
    </cfRule>
    <cfRule type="expression" dxfId="13702" priority="13705">
      <formula>AND($G161="ACC",ISBLANK($F161))</formula>
    </cfRule>
    <cfRule type="expression" dxfId="13701" priority="13706">
      <formula>$G161="ACC"</formula>
    </cfRule>
  </conditionalFormatting>
  <conditionalFormatting sqref="BH160">
    <cfRule type="expression" dxfId="13700" priority="13699">
      <formula>AND($G160="SQUAT",ISBLANK($F160))</formula>
    </cfRule>
    <cfRule type="expression" dxfId="13699" priority="13700">
      <formula>AND($G160="BENCH",ISBLANK($F160))</formula>
    </cfRule>
    <cfRule type="expression" dxfId="13698" priority="13701">
      <formula>AND($G160="DEADLIFT",ISBLANK($F160))</formula>
    </cfRule>
  </conditionalFormatting>
  <conditionalFormatting sqref="BH160">
    <cfRule type="expression" dxfId="13697" priority="13694">
      <formula>$G160="SQUAT"</formula>
    </cfRule>
    <cfRule type="expression" dxfId="13696" priority="13695">
      <formula>$G160="BENCH"</formula>
    </cfRule>
    <cfRule type="expression" dxfId="13695" priority="13696">
      <formula>$G160="DEADLIFT"</formula>
    </cfRule>
    <cfRule type="expression" dxfId="13694" priority="13697">
      <formula>AND($G160="ACC",ISBLANK($F160))</formula>
    </cfRule>
    <cfRule type="expression" dxfId="13693" priority="13698">
      <formula>$G160="ACC"</formula>
    </cfRule>
  </conditionalFormatting>
  <conditionalFormatting sqref="BI160:BJ160">
    <cfRule type="expression" dxfId="13692" priority="13689">
      <formula>$G160="SQUAT"</formula>
    </cfRule>
    <cfRule type="expression" dxfId="13691" priority="13690">
      <formula>$G160="BENCH"</formula>
    </cfRule>
    <cfRule type="expression" dxfId="13690" priority="13691">
      <formula>$G160="DEADLIFT"</formula>
    </cfRule>
    <cfRule type="expression" dxfId="13689" priority="13692">
      <formula>AND($G160="ACC",ISBLANK($F160))</formula>
    </cfRule>
    <cfRule type="expression" dxfId="13688" priority="13693">
      <formula>$G160="ACC"</formula>
    </cfRule>
  </conditionalFormatting>
  <conditionalFormatting sqref="BH179">
    <cfRule type="expression" dxfId="13687" priority="13686">
      <formula>AND($G179="SQUAT",ISBLANK($F179))</formula>
    </cfRule>
    <cfRule type="expression" dxfId="13686" priority="13687">
      <formula>AND($G179="BENCH",ISBLANK($F179))</formula>
    </cfRule>
    <cfRule type="expression" dxfId="13685" priority="13688">
      <formula>AND($G179="DEADLIFT",ISBLANK($F179))</formula>
    </cfRule>
  </conditionalFormatting>
  <conditionalFormatting sqref="BH179:BJ179">
    <cfRule type="expression" dxfId="13684" priority="13681">
      <formula>$G179="SQUAT"</formula>
    </cfRule>
    <cfRule type="expression" dxfId="13683" priority="13682">
      <formula>$G179="BENCH"</formula>
    </cfRule>
    <cfRule type="expression" dxfId="13682" priority="13683">
      <formula>$G179="DEADLIFT"</formula>
    </cfRule>
    <cfRule type="expression" dxfId="13681" priority="13684">
      <formula>AND($G179="ACC",ISBLANK($F179))</formula>
    </cfRule>
    <cfRule type="expression" dxfId="13680" priority="13685">
      <formula>$G179="ACC"</formula>
    </cfRule>
  </conditionalFormatting>
  <conditionalFormatting sqref="BH182:BH185">
    <cfRule type="expression" dxfId="13679" priority="13678">
      <formula>AND($G182="SQUAT",ISBLANK($F182))</formula>
    </cfRule>
    <cfRule type="expression" dxfId="13678" priority="13679">
      <formula>AND($G182="BENCH",ISBLANK($F182))</formula>
    </cfRule>
    <cfRule type="expression" dxfId="13677" priority="13680">
      <formula>AND($G182="DEADLIFT",ISBLANK($F182))</formula>
    </cfRule>
  </conditionalFormatting>
  <conditionalFormatting sqref="BH182:BJ185">
    <cfRule type="expression" dxfId="13676" priority="13673">
      <formula>$G182="SQUAT"</formula>
    </cfRule>
    <cfRule type="expression" dxfId="13675" priority="13674">
      <formula>$G182="BENCH"</formula>
    </cfRule>
    <cfRule type="expression" dxfId="13674" priority="13675">
      <formula>$G182="DEADLIFT"</formula>
    </cfRule>
    <cfRule type="expression" dxfId="13673" priority="13676">
      <formula>AND($G182="ACC",ISBLANK($F182))</formula>
    </cfRule>
    <cfRule type="expression" dxfId="13672" priority="13677">
      <formula>$G182="ACC"</formula>
    </cfRule>
  </conditionalFormatting>
  <conditionalFormatting sqref="BH181">
    <cfRule type="expression" dxfId="13671" priority="13670">
      <formula>AND($G181="SQUAT",ISBLANK($F181))</formula>
    </cfRule>
    <cfRule type="expression" dxfId="13670" priority="13671">
      <formula>AND($G181="BENCH",ISBLANK($F181))</formula>
    </cfRule>
    <cfRule type="expression" dxfId="13669" priority="13672">
      <formula>AND($G181="DEADLIFT",ISBLANK($F181))</formula>
    </cfRule>
  </conditionalFormatting>
  <conditionalFormatting sqref="BH181">
    <cfRule type="expression" dxfId="13668" priority="13665">
      <formula>$G181="SQUAT"</formula>
    </cfRule>
    <cfRule type="expression" dxfId="13667" priority="13666">
      <formula>$G181="BENCH"</formula>
    </cfRule>
    <cfRule type="expression" dxfId="13666" priority="13667">
      <formula>$G181="DEADLIFT"</formula>
    </cfRule>
    <cfRule type="expression" dxfId="13665" priority="13668">
      <formula>AND($G181="ACC",ISBLANK($F181))</formula>
    </cfRule>
    <cfRule type="expression" dxfId="13664" priority="13669">
      <formula>$G181="ACC"</formula>
    </cfRule>
  </conditionalFormatting>
  <conditionalFormatting sqref="BI181:BJ181">
    <cfRule type="expression" dxfId="13663" priority="13660">
      <formula>$G181="SQUAT"</formula>
    </cfRule>
    <cfRule type="expression" dxfId="13662" priority="13661">
      <formula>$G181="BENCH"</formula>
    </cfRule>
    <cfRule type="expression" dxfId="13661" priority="13662">
      <formula>$G181="DEADLIFT"</formula>
    </cfRule>
    <cfRule type="expression" dxfId="13660" priority="13663">
      <formula>AND($G181="ACC",ISBLANK($F181))</formula>
    </cfRule>
    <cfRule type="expression" dxfId="13659" priority="13664">
      <formula>$G181="ACC"</formula>
    </cfRule>
  </conditionalFormatting>
  <conditionalFormatting sqref="BH175:BH178">
    <cfRule type="expression" dxfId="13658" priority="13657">
      <formula>AND($G175="SQUAT",ISBLANK($F175))</formula>
    </cfRule>
    <cfRule type="expression" dxfId="13657" priority="13658">
      <formula>AND($G175="BENCH",ISBLANK($F175))</formula>
    </cfRule>
    <cfRule type="expression" dxfId="13656" priority="13659">
      <formula>AND($G175="DEADLIFT",ISBLANK($F175))</formula>
    </cfRule>
  </conditionalFormatting>
  <conditionalFormatting sqref="BH175:BJ178">
    <cfRule type="expression" dxfId="13655" priority="13652">
      <formula>$G175="SQUAT"</formula>
    </cfRule>
    <cfRule type="expression" dxfId="13654" priority="13653">
      <formula>$G175="BENCH"</formula>
    </cfRule>
    <cfRule type="expression" dxfId="13653" priority="13654">
      <formula>$G175="DEADLIFT"</formula>
    </cfRule>
    <cfRule type="expression" dxfId="13652" priority="13655">
      <formula>AND($G175="ACC",ISBLANK($F175))</formula>
    </cfRule>
    <cfRule type="expression" dxfId="13651" priority="13656">
      <formula>$G175="ACC"</formula>
    </cfRule>
  </conditionalFormatting>
  <conditionalFormatting sqref="BH174">
    <cfRule type="expression" dxfId="13650" priority="13649">
      <formula>AND($G174="SQUAT",ISBLANK($F174))</formula>
    </cfRule>
    <cfRule type="expression" dxfId="13649" priority="13650">
      <formula>AND($G174="BENCH",ISBLANK($F174))</formula>
    </cfRule>
    <cfRule type="expression" dxfId="13648" priority="13651">
      <formula>AND($G174="DEADLIFT",ISBLANK($F174))</formula>
    </cfRule>
  </conditionalFormatting>
  <conditionalFormatting sqref="BH174">
    <cfRule type="expression" dxfId="13647" priority="13644">
      <formula>$G174="SQUAT"</formula>
    </cfRule>
    <cfRule type="expression" dxfId="13646" priority="13645">
      <formula>$G174="BENCH"</formula>
    </cfRule>
    <cfRule type="expression" dxfId="13645" priority="13646">
      <formula>$G174="DEADLIFT"</formula>
    </cfRule>
    <cfRule type="expression" dxfId="13644" priority="13647">
      <formula>AND($G174="ACC",ISBLANK($F174))</formula>
    </cfRule>
    <cfRule type="expression" dxfId="13643" priority="13648">
      <formula>$G174="ACC"</formula>
    </cfRule>
  </conditionalFormatting>
  <conditionalFormatting sqref="BI174:BJ174">
    <cfRule type="expression" dxfId="13642" priority="13639">
      <formula>$G174="SQUAT"</formula>
    </cfRule>
    <cfRule type="expression" dxfId="13641" priority="13640">
      <formula>$G174="BENCH"</formula>
    </cfRule>
    <cfRule type="expression" dxfId="13640" priority="13641">
      <formula>$G174="DEADLIFT"</formula>
    </cfRule>
    <cfRule type="expression" dxfId="13639" priority="13642">
      <formula>AND($G174="ACC",ISBLANK($F174))</formula>
    </cfRule>
    <cfRule type="expression" dxfId="13638" priority="13643">
      <formula>$G174="ACC"</formula>
    </cfRule>
  </conditionalFormatting>
  <conditionalFormatting sqref="BH193">
    <cfRule type="expression" dxfId="13637" priority="13636">
      <formula>AND($G193="SQUAT",ISBLANK($F193))</formula>
    </cfRule>
    <cfRule type="expression" dxfId="13636" priority="13637">
      <formula>AND($G193="BENCH",ISBLANK($F193))</formula>
    </cfRule>
    <cfRule type="expression" dxfId="13635" priority="13638">
      <formula>AND($G193="DEADLIFT",ISBLANK($F193))</formula>
    </cfRule>
  </conditionalFormatting>
  <conditionalFormatting sqref="BH193:BJ193">
    <cfRule type="expression" dxfId="13634" priority="13631">
      <formula>$G193="SQUAT"</formula>
    </cfRule>
    <cfRule type="expression" dxfId="13633" priority="13632">
      <formula>$G193="BENCH"</formula>
    </cfRule>
    <cfRule type="expression" dxfId="13632" priority="13633">
      <formula>$G193="DEADLIFT"</formula>
    </cfRule>
    <cfRule type="expression" dxfId="13631" priority="13634">
      <formula>AND($G193="ACC",ISBLANK($F193))</formula>
    </cfRule>
    <cfRule type="expression" dxfId="13630" priority="13635">
      <formula>$G193="ACC"</formula>
    </cfRule>
  </conditionalFormatting>
  <conditionalFormatting sqref="BH196:BH199">
    <cfRule type="expression" dxfId="13629" priority="13628">
      <formula>AND($G196="SQUAT",ISBLANK($F196))</formula>
    </cfRule>
    <cfRule type="expression" dxfId="13628" priority="13629">
      <formula>AND($G196="BENCH",ISBLANK($F196))</formula>
    </cfRule>
    <cfRule type="expression" dxfId="13627" priority="13630">
      <formula>AND($G196="DEADLIFT",ISBLANK($F196))</formula>
    </cfRule>
  </conditionalFormatting>
  <conditionalFormatting sqref="BH196:BJ199">
    <cfRule type="expression" dxfId="13626" priority="13623">
      <formula>$G196="SQUAT"</formula>
    </cfRule>
    <cfRule type="expression" dxfId="13625" priority="13624">
      <formula>$G196="BENCH"</formula>
    </cfRule>
    <cfRule type="expression" dxfId="13624" priority="13625">
      <formula>$G196="DEADLIFT"</formula>
    </cfRule>
    <cfRule type="expression" dxfId="13623" priority="13626">
      <formula>AND($G196="ACC",ISBLANK($F196))</formula>
    </cfRule>
    <cfRule type="expression" dxfId="13622" priority="13627">
      <formula>$G196="ACC"</formula>
    </cfRule>
  </conditionalFormatting>
  <conditionalFormatting sqref="BH195">
    <cfRule type="expression" dxfId="13621" priority="13620">
      <formula>AND($G195="SQUAT",ISBLANK($F195))</formula>
    </cfRule>
    <cfRule type="expression" dxfId="13620" priority="13621">
      <formula>AND($G195="BENCH",ISBLANK($F195))</formula>
    </cfRule>
    <cfRule type="expression" dxfId="13619" priority="13622">
      <formula>AND($G195="DEADLIFT",ISBLANK($F195))</formula>
    </cfRule>
  </conditionalFormatting>
  <conditionalFormatting sqref="BH195">
    <cfRule type="expression" dxfId="13618" priority="13615">
      <formula>$G195="SQUAT"</formula>
    </cfRule>
    <cfRule type="expression" dxfId="13617" priority="13616">
      <formula>$G195="BENCH"</formula>
    </cfRule>
    <cfRule type="expression" dxfId="13616" priority="13617">
      <formula>$G195="DEADLIFT"</formula>
    </cfRule>
    <cfRule type="expression" dxfId="13615" priority="13618">
      <formula>AND($G195="ACC",ISBLANK($F195))</formula>
    </cfRule>
    <cfRule type="expression" dxfId="13614" priority="13619">
      <formula>$G195="ACC"</formula>
    </cfRule>
  </conditionalFormatting>
  <conditionalFormatting sqref="BI195:BJ195">
    <cfRule type="expression" dxfId="13613" priority="13610">
      <formula>$G195="SQUAT"</formula>
    </cfRule>
    <cfRule type="expression" dxfId="13612" priority="13611">
      <formula>$G195="BENCH"</formula>
    </cfRule>
    <cfRule type="expression" dxfId="13611" priority="13612">
      <formula>$G195="DEADLIFT"</formula>
    </cfRule>
    <cfRule type="expression" dxfId="13610" priority="13613">
      <formula>AND($G195="ACC",ISBLANK($F195))</formula>
    </cfRule>
    <cfRule type="expression" dxfId="13609" priority="13614">
      <formula>$G195="ACC"</formula>
    </cfRule>
  </conditionalFormatting>
  <conditionalFormatting sqref="BH189:BH192">
    <cfRule type="expression" dxfId="13608" priority="13607">
      <formula>AND($G189="SQUAT",ISBLANK($F189))</formula>
    </cfRule>
    <cfRule type="expression" dxfId="13607" priority="13608">
      <formula>AND($G189="BENCH",ISBLANK($F189))</formula>
    </cfRule>
    <cfRule type="expression" dxfId="13606" priority="13609">
      <formula>AND($G189="DEADLIFT",ISBLANK($F189))</formula>
    </cfRule>
  </conditionalFormatting>
  <conditionalFormatting sqref="BH189:BJ192">
    <cfRule type="expression" dxfId="13605" priority="13602">
      <formula>$G189="SQUAT"</formula>
    </cfRule>
    <cfRule type="expression" dxfId="13604" priority="13603">
      <formula>$G189="BENCH"</formula>
    </cfRule>
    <cfRule type="expression" dxfId="13603" priority="13604">
      <formula>$G189="DEADLIFT"</formula>
    </cfRule>
    <cfRule type="expression" dxfId="13602" priority="13605">
      <formula>AND($G189="ACC",ISBLANK($F189))</formula>
    </cfRule>
    <cfRule type="expression" dxfId="13601" priority="13606">
      <formula>$G189="ACC"</formula>
    </cfRule>
  </conditionalFormatting>
  <conditionalFormatting sqref="BH188">
    <cfRule type="expression" dxfId="13600" priority="13599">
      <formula>AND($G188="SQUAT",ISBLANK($F188))</formula>
    </cfRule>
    <cfRule type="expression" dxfId="13599" priority="13600">
      <formula>AND($G188="BENCH",ISBLANK($F188))</formula>
    </cfRule>
    <cfRule type="expression" dxfId="13598" priority="13601">
      <formula>AND($G188="DEADLIFT",ISBLANK($F188))</formula>
    </cfRule>
  </conditionalFormatting>
  <conditionalFormatting sqref="BH188">
    <cfRule type="expression" dxfId="13597" priority="13594">
      <formula>$G188="SQUAT"</formula>
    </cfRule>
    <cfRule type="expression" dxfId="13596" priority="13595">
      <formula>$G188="BENCH"</formula>
    </cfRule>
    <cfRule type="expression" dxfId="13595" priority="13596">
      <formula>$G188="DEADLIFT"</formula>
    </cfRule>
    <cfRule type="expression" dxfId="13594" priority="13597">
      <formula>AND($G188="ACC",ISBLANK($F188))</formula>
    </cfRule>
    <cfRule type="expression" dxfId="13593" priority="13598">
      <formula>$G188="ACC"</formula>
    </cfRule>
  </conditionalFormatting>
  <conditionalFormatting sqref="BI188:BJ188">
    <cfRule type="expression" dxfId="13592" priority="13589">
      <formula>$G188="SQUAT"</formula>
    </cfRule>
    <cfRule type="expression" dxfId="13591" priority="13590">
      <formula>$G188="BENCH"</formula>
    </cfRule>
    <cfRule type="expression" dxfId="13590" priority="13591">
      <formula>$G188="DEADLIFT"</formula>
    </cfRule>
    <cfRule type="expression" dxfId="13589" priority="13592">
      <formula>AND($G188="ACC",ISBLANK($F188))</formula>
    </cfRule>
    <cfRule type="expression" dxfId="13588" priority="13593">
      <formula>$G188="ACC"</formula>
    </cfRule>
  </conditionalFormatting>
  <conditionalFormatting sqref="BH214 BH221">
    <cfRule type="expression" dxfId="13587" priority="13586">
      <formula>AND($G214="SQUAT",ISBLANK($F214))</formula>
    </cfRule>
    <cfRule type="expression" dxfId="13586" priority="13587">
      <formula>AND($G214="BENCH",ISBLANK($F214))</formula>
    </cfRule>
    <cfRule type="expression" dxfId="13585" priority="13588">
      <formula>AND($G214="DEADLIFT",ISBLANK($F214))</formula>
    </cfRule>
  </conditionalFormatting>
  <conditionalFormatting sqref="BH221:BJ221 BH214:BJ214">
    <cfRule type="expression" dxfId="13584" priority="13581">
      <formula>$G214="SQUAT"</formula>
    </cfRule>
    <cfRule type="expression" dxfId="13583" priority="13582">
      <formula>$G214="BENCH"</formula>
    </cfRule>
    <cfRule type="expression" dxfId="13582" priority="13583">
      <formula>$G214="DEADLIFT"</formula>
    </cfRule>
    <cfRule type="expression" dxfId="13581" priority="13584">
      <formula>AND($G214="ACC",ISBLANK($F214))</formula>
    </cfRule>
    <cfRule type="expression" dxfId="13580" priority="13585">
      <formula>$G214="ACC"</formula>
    </cfRule>
  </conditionalFormatting>
  <conditionalFormatting sqref="BH235">
    <cfRule type="expression" dxfId="13579" priority="13578">
      <formula>AND($G235="SQUAT",ISBLANK($F235))</formula>
    </cfRule>
    <cfRule type="expression" dxfId="13578" priority="13579">
      <formula>AND($G235="BENCH",ISBLANK($F235))</formula>
    </cfRule>
    <cfRule type="expression" dxfId="13577" priority="13580">
      <formula>AND($G235="DEADLIFT",ISBLANK($F235))</formula>
    </cfRule>
  </conditionalFormatting>
  <conditionalFormatting sqref="BH235:BJ235">
    <cfRule type="expression" dxfId="13576" priority="13573">
      <formula>$G235="SQUAT"</formula>
    </cfRule>
    <cfRule type="expression" dxfId="13575" priority="13574">
      <formula>$G235="BENCH"</formula>
    </cfRule>
    <cfRule type="expression" dxfId="13574" priority="13575">
      <formula>$G235="DEADLIFT"</formula>
    </cfRule>
    <cfRule type="expression" dxfId="13573" priority="13576">
      <formula>AND($G235="ACC",ISBLANK($F235))</formula>
    </cfRule>
    <cfRule type="expression" dxfId="13572" priority="13577">
      <formula>$G235="ACC"</formula>
    </cfRule>
  </conditionalFormatting>
  <conditionalFormatting sqref="BH217:BH220">
    <cfRule type="expression" dxfId="13571" priority="13570">
      <formula>AND($G217="SQUAT",ISBLANK($F217))</formula>
    </cfRule>
    <cfRule type="expression" dxfId="13570" priority="13571">
      <formula>AND($G217="BENCH",ISBLANK($F217))</formula>
    </cfRule>
    <cfRule type="expression" dxfId="13569" priority="13572">
      <formula>AND($G217="DEADLIFT",ISBLANK($F217))</formula>
    </cfRule>
  </conditionalFormatting>
  <conditionalFormatting sqref="BH217:BJ220">
    <cfRule type="expression" dxfId="13568" priority="13565">
      <formula>$G217="SQUAT"</formula>
    </cfRule>
    <cfRule type="expression" dxfId="13567" priority="13566">
      <formula>$G217="BENCH"</formula>
    </cfRule>
    <cfRule type="expression" dxfId="13566" priority="13567">
      <formula>$G217="DEADLIFT"</formula>
    </cfRule>
    <cfRule type="expression" dxfId="13565" priority="13568">
      <formula>AND($G217="ACC",ISBLANK($F217))</formula>
    </cfRule>
    <cfRule type="expression" dxfId="13564" priority="13569">
      <formula>$G217="ACC"</formula>
    </cfRule>
  </conditionalFormatting>
  <conditionalFormatting sqref="BH216">
    <cfRule type="expression" dxfId="13563" priority="13562">
      <formula>AND($G216="SQUAT",ISBLANK($F216))</formula>
    </cfRule>
    <cfRule type="expression" dxfId="13562" priority="13563">
      <formula>AND($G216="BENCH",ISBLANK($F216))</formula>
    </cfRule>
    <cfRule type="expression" dxfId="13561" priority="13564">
      <formula>AND($G216="DEADLIFT",ISBLANK($F216))</formula>
    </cfRule>
  </conditionalFormatting>
  <conditionalFormatting sqref="BH216">
    <cfRule type="expression" dxfId="13560" priority="13557">
      <formula>$G216="SQUAT"</formula>
    </cfRule>
    <cfRule type="expression" dxfId="13559" priority="13558">
      <formula>$G216="BENCH"</formula>
    </cfRule>
    <cfRule type="expression" dxfId="13558" priority="13559">
      <formula>$G216="DEADLIFT"</formula>
    </cfRule>
    <cfRule type="expression" dxfId="13557" priority="13560">
      <formula>AND($G216="ACC",ISBLANK($F216))</formula>
    </cfRule>
    <cfRule type="expression" dxfId="13556" priority="13561">
      <formula>$G216="ACC"</formula>
    </cfRule>
  </conditionalFormatting>
  <conditionalFormatting sqref="BI216:BJ216">
    <cfRule type="expression" dxfId="13555" priority="13552">
      <formula>$G216="SQUAT"</formula>
    </cfRule>
    <cfRule type="expression" dxfId="13554" priority="13553">
      <formula>$G216="BENCH"</formula>
    </cfRule>
    <cfRule type="expression" dxfId="13553" priority="13554">
      <formula>$G216="DEADLIFT"</formula>
    </cfRule>
    <cfRule type="expression" dxfId="13552" priority="13555">
      <formula>AND($G216="ACC",ISBLANK($F216))</formula>
    </cfRule>
    <cfRule type="expression" dxfId="13551" priority="13556">
      <formula>$G216="ACC"</formula>
    </cfRule>
  </conditionalFormatting>
  <conditionalFormatting sqref="BH210:BH213">
    <cfRule type="expression" dxfId="13550" priority="13549">
      <formula>AND($G210="SQUAT",ISBLANK($F210))</formula>
    </cfRule>
    <cfRule type="expression" dxfId="13549" priority="13550">
      <formula>AND($G210="BENCH",ISBLANK($F210))</formula>
    </cfRule>
    <cfRule type="expression" dxfId="13548" priority="13551">
      <formula>AND($G210="DEADLIFT",ISBLANK($F210))</formula>
    </cfRule>
  </conditionalFormatting>
  <conditionalFormatting sqref="BH210:BJ213">
    <cfRule type="expression" dxfId="13547" priority="13544">
      <formula>$G210="SQUAT"</formula>
    </cfRule>
    <cfRule type="expression" dxfId="13546" priority="13545">
      <formula>$G210="BENCH"</formula>
    </cfRule>
    <cfRule type="expression" dxfId="13545" priority="13546">
      <formula>$G210="DEADLIFT"</formula>
    </cfRule>
    <cfRule type="expression" dxfId="13544" priority="13547">
      <formula>AND($G210="ACC",ISBLANK($F210))</formula>
    </cfRule>
    <cfRule type="expression" dxfId="13543" priority="13548">
      <formula>$G210="ACC"</formula>
    </cfRule>
  </conditionalFormatting>
  <conditionalFormatting sqref="BH209">
    <cfRule type="expression" dxfId="13542" priority="13541">
      <formula>AND($G209="SQUAT",ISBLANK($F209))</formula>
    </cfRule>
    <cfRule type="expression" dxfId="13541" priority="13542">
      <formula>AND($G209="BENCH",ISBLANK($F209))</formula>
    </cfRule>
    <cfRule type="expression" dxfId="13540" priority="13543">
      <formula>AND($G209="DEADLIFT",ISBLANK($F209))</formula>
    </cfRule>
  </conditionalFormatting>
  <conditionalFormatting sqref="BH209">
    <cfRule type="expression" dxfId="13539" priority="13536">
      <formula>$G209="SQUAT"</formula>
    </cfRule>
    <cfRule type="expression" dxfId="13538" priority="13537">
      <formula>$G209="BENCH"</formula>
    </cfRule>
    <cfRule type="expression" dxfId="13537" priority="13538">
      <formula>$G209="DEADLIFT"</formula>
    </cfRule>
    <cfRule type="expression" dxfId="13536" priority="13539">
      <formula>AND($G209="ACC",ISBLANK($F209))</formula>
    </cfRule>
    <cfRule type="expression" dxfId="13535" priority="13540">
      <formula>$G209="ACC"</formula>
    </cfRule>
  </conditionalFormatting>
  <conditionalFormatting sqref="BI209:BJ209">
    <cfRule type="expression" dxfId="13534" priority="13531">
      <formula>$G209="SQUAT"</formula>
    </cfRule>
    <cfRule type="expression" dxfId="13533" priority="13532">
      <formula>$G209="BENCH"</formula>
    </cfRule>
    <cfRule type="expression" dxfId="13532" priority="13533">
      <formula>$G209="DEADLIFT"</formula>
    </cfRule>
    <cfRule type="expression" dxfId="13531" priority="13534">
      <formula>AND($G209="ACC",ISBLANK($F209))</formula>
    </cfRule>
    <cfRule type="expression" dxfId="13530" priority="13535">
      <formula>$G209="ACC"</formula>
    </cfRule>
  </conditionalFormatting>
  <conditionalFormatting sqref="BH228">
    <cfRule type="expression" dxfId="13529" priority="13528">
      <formula>AND($G228="SQUAT",ISBLANK($F228))</formula>
    </cfRule>
    <cfRule type="expression" dxfId="13528" priority="13529">
      <formula>AND($G228="BENCH",ISBLANK($F228))</formula>
    </cfRule>
    <cfRule type="expression" dxfId="13527" priority="13530">
      <formula>AND($G228="DEADLIFT",ISBLANK($F228))</formula>
    </cfRule>
  </conditionalFormatting>
  <conditionalFormatting sqref="BH228:BJ228">
    <cfRule type="expression" dxfId="13526" priority="13523">
      <formula>$G228="SQUAT"</formula>
    </cfRule>
    <cfRule type="expression" dxfId="13525" priority="13524">
      <formula>$G228="BENCH"</formula>
    </cfRule>
    <cfRule type="expression" dxfId="13524" priority="13525">
      <formula>$G228="DEADLIFT"</formula>
    </cfRule>
    <cfRule type="expression" dxfId="13523" priority="13526">
      <formula>AND($G228="ACC",ISBLANK($F228))</formula>
    </cfRule>
    <cfRule type="expression" dxfId="13522" priority="13527">
      <formula>$G228="ACC"</formula>
    </cfRule>
  </conditionalFormatting>
  <conditionalFormatting sqref="BH231:BH234">
    <cfRule type="expression" dxfId="13521" priority="13520">
      <formula>AND($G231="SQUAT",ISBLANK($F231))</formula>
    </cfRule>
    <cfRule type="expression" dxfId="13520" priority="13521">
      <formula>AND($G231="BENCH",ISBLANK($F231))</formula>
    </cfRule>
    <cfRule type="expression" dxfId="13519" priority="13522">
      <formula>AND($G231="DEADLIFT",ISBLANK($F231))</formula>
    </cfRule>
  </conditionalFormatting>
  <conditionalFormatting sqref="BH231:BJ234">
    <cfRule type="expression" dxfId="13518" priority="13515">
      <formula>$G231="SQUAT"</formula>
    </cfRule>
    <cfRule type="expression" dxfId="13517" priority="13516">
      <formula>$G231="BENCH"</formula>
    </cfRule>
    <cfRule type="expression" dxfId="13516" priority="13517">
      <formula>$G231="DEADLIFT"</formula>
    </cfRule>
    <cfRule type="expression" dxfId="13515" priority="13518">
      <formula>AND($G231="ACC",ISBLANK($F231))</formula>
    </cfRule>
    <cfRule type="expression" dxfId="13514" priority="13519">
      <formula>$G231="ACC"</formula>
    </cfRule>
  </conditionalFormatting>
  <conditionalFormatting sqref="BH230">
    <cfRule type="expression" dxfId="13513" priority="13512">
      <formula>AND($G230="SQUAT",ISBLANK($F230))</formula>
    </cfRule>
    <cfRule type="expression" dxfId="13512" priority="13513">
      <formula>AND($G230="BENCH",ISBLANK($F230))</formula>
    </cfRule>
    <cfRule type="expression" dxfId="13511" priority="13514">
      <formula>AND($G230="DEADLIFT",ISBLANK($F230))</formula>
    </cfRule>
  </conditionalFormatting>
  <conditionalFormatting sqref="BH230">
    <cfRule type="expression" dxfId="13510" priority="13507">
      <formula>$G230="SQUAT"</formula>
    </cfRule>
    <cfRule type="expression" dxfId="13509" priority="13508">
      <formula>$G230="BENCH"</formula>
    </cfRule>
    <cfRule type="expression" dxfId="13508" priority="13509">
      <formula>$G230="DEADLIFT"</formula>
    </cfRule>
    <cfRule type="expression" dxfId="13507" priority="13510">
      <formula>AND($G230="ACC",ISBLANK($F230))</formula>
    </cfRule>
    <cfRule type="expression" dxfId="13506" priority="13511">
      <formula>$G230="ACC"</formula>
    </cfRule>
  </conditionalFormatting>
  <conditionalFormatting sqref="BI230:BJ230">
    <cfRule type="expression" dxfId="13505" priority="13502">
      <formula>$G230="SQUAT"</formula>
    </cfRule>
    <cfRule type="expression" dxfId="13504" priority="13503">
      <formula>$G230="BENCH"</formula>
    </cfRule>
    <cfRule type="expression" dxfId="13503" priority="13504">
      <formula>$G230="DEADLIFT"</formula>
    </cfRule>
    <cfRule type="expression" dxfId="13502" priority="13505">
      <formula>AND($G230="ACC",ISBLANK($F230))</formula>
    </cfRule>
    <cfRule type="expression" dxfId="13501" priority="13506">
      <formula>$G230="ACC"</formula>
    </cfRule>
  </conditionalFormatting>
  <conditionalFormatting sqref="BH224:BH227">
    <cfRule type="expression" dxfId="13500" priority="13499">
      <formula>AND($G224="SQUAT",ISBLANK($F224))</formula>
    </cfRule>
    <cfRule type="expression" dxfId="13499" priority="13500">
      <formula>AND($G224="BENCH",ISBLANK($F224))</formula>
    </cfRule>
    <cfRule type="expression" dxfId="13498" priority="13501">
      <formula>AND($G224="DEADLIFT",ISBLANK($F224))</formula>
    </cfRule>
  </conditionalFormatting>
  <conditionalFormatting sqref="BH224:BJ227">
    <cfRule type="expression" dxfId="13497" priority="13494">
      <formula>$G224="SQUAT"</formula>
    </cfRule>
    <cfRule type="expression" dxfId="13496" priority="13495">
      <formula>$G224="BENCH"</formula>
    </cfRule>
    <cfRule type="expression" dxfId="13495" priority="13496">
      <formula>$G224="DEADLIFT"</formula>
    </cfRule>
    <cfRule type="expression" dxfId="13494" priority="13497">
      <formula>AND($G224="ACC",ISBLANK($F224))</formula>
    </cfRule>
    <cfRule type="expression" dxfId="13493" priority="13498">
      <formula>$G224="ACC"</formula>
    </cfRule>
  </conditionalFormatting>
  <conditionalFormatting sqref="BH223">
    <cfRule type="expression" dxfId="13492" priority="13491">
      <formula>AND($G223="SQUAT",ISBLANK($F223))</formula>
    </cfRule>
    <cfRule type="expression" dxfId="13491" priority="13492">
      <formula>AND($G223="BENCH",ISBLANK($F223))</formula>
    </cfRule>
    <cfRule type="expression" dxfId="13490" priority="13493">
      <formula>AND($G223="DEADLIFT",ISBLANK($F223))</formula>
    </cfRule>
  </conditionalFormatting>
  <conditionalFormatting sqref="BH223">
    <cfRule type="expression" dxfId="13489" priority="13486">
      <formula>$G223="SQUAT"</formula>
    </cfRule>
    <cfRule type="expression" dxfId="13488" priority="13487">
      <formula>$G223="BENCH"</formula>
    </cfRule>
    <cfRule type="expression" dxfId="13487" priority="13488">
      <formula>$G223="DEADLIFT"</formula>
    </cfRule>
    <cfRule type="expression" dxfId="13486" priority="13489">
      <formula>AND($G223="ACC",ISBLANK($F223))</formula>
    </cfRule>
    <cfRule type="expression" dxfId="13485" priority="13490">
      <formula>$G223="ACC"</formula>
    </cfRule>
  </conditionalFormatting>
  <conditionalFormatting sqref="BI223:BJ223">
    <cfRule type="expression" dxfId="13484" priority="13481">
      <formula>$G223="SQUAT"</formula>
    </cfRule>
    <cfRule type="expression" dxfId="13483" priority="13482">
      <formula>$G223="BENCH"</formula>
    </cfRule>
    <cfRule type="expression" dxfId="13482" priority="13483">
      <formula>$G223="DEADLIFT"</formula>
    </cfRule>
    <cfRule type="expression" dxfId="13481" priority="13484">
      <formula>AND($G223="ACC",ISBLANK($F223))</formula>
    </cfRule>
    <cfRule type="expression" dxfId="13480" priority="13485">
      <formula>$G223="ACC"</formula>
    </cfRule>
  </conditionalFormatting>
  <conditionalFormatting sqref="BH242">
    <cfRule type="expression" dxfId="13479" priority="13478">
      <formula>AND($G242="SQUAT",ISBLANK($F242))</formula>
    </cfRule>
    <cfRule type="expression" dxfId="13478" priority="13479">
      <formula>AND($G242="BENCH",ISBLANK($F242))</formula>
    </cfRule>
    <cfRule type="expression" dxfId="13477" priority="13480">
      <formula>AND($G242="DEADLIFT",ISBLANK($F242))</formula>
    </cfRule>
  </conditionalFormatting>
  <conditionalFormatting sqref="BH242:BJ242">
    <cfRule type="expression" dxfId="13476" priority="13473">
      <formula>$G242="SQUAT"</formula>
    </cfRule>
    <cfRule type="expression" dxfId="13475" priority="13474">
      <formula>$G242="BENCH"</formula>
    </cfRule>
    <cfRule type="expression" dxfId="13474" priority="13475">
      <formula>$G242="DEADLIFT"</formula>
    </cfRule>
    <cfRule type="expression" dxfId="13473" priority="13476">
      <formula>AND($G242="ACC",ISBLANK($F242))</formula>
    </cfRule>
    <cfRule type="expression" dxfId="13472" priority="13477">
      <formula>$G242="ACC"</formula>
    </cfRule>
  </conditionalFormatting>
  <conditionalFormatting sqref="BH245:BH248">
    <cfRule type="expression" dxfId="13471" priority="13470">
      <formula>AND($G245="SQUAT",ISBLANK($F245))</formula>
    </cfRule>
    <cfRule type="expression" dxfId="13470" priority="13471">
      <formula>AND($G245="BENCH",ISBLANK($F245))</formula>
    </cfRule>
    <cfRule type="expression" dxfId="13469" priority="13472">
      <formula>AND($G245="DEADLIFT",ISBLANK($F245))</formula>
    </cfRule>
  </conditionalFormatting>
  <conditionalFormatting sqref="BH245:BJ248">
    <cfRule type="expression" dxfId="13468" priority="13465">
      <formula>$G245="SQUAT"</formula>
    </cfRule>
    <cfRule type="expression" dxfId="13467" priority="13466">
      <formula>$G245="BENCH"</formula>
    </cfRule>
    <cfRule type="expression" dxfId="13466" priority="13467">
      <formula>$G245="DEADLIFT"</formula>
    </cfRule>
    <cfRule type="expression" dxfId="13465" priority="13468">
      <formula>AND($G245="ACC",ISBLANK($F245))</formula>
    </cfRule>
    <cfRule type="expression" dxfId="13464" priority="13469">
      <formula>$G245="ACC"</formula>
    </cfRule>
  </conditionalFormatting>
  <conditionalFormatting sqref="BH244">
    <cfRule type="expression" dxfId="13463" priority="13462">
      <formula>AND($G244="SQUAT",ISBLANK($F244))</formula>
    </cfRule>
    <cfRule type="expression" dxfId="13462" priority="13463">
      <formula>AND($G244="BENCH",ISBLANK($F244))</formula>
    </cfRule>
    <cfRule type="expression" dxfId="13461" priority="13464">
      <formula>AND($G244="DEADLIFT",ISBLANK($F244))</formula>
    </cfRule>
  </conditionalFormatting>
  <conditionalFormatting sqref="BH244">
    <cfRule type="expression" dxfId="13460" priority="13457">
      <formula>$G244="SQUAT"</formula>
    </cfRule>
    <cfRule type="expression" dxfId="13459" priority="13458">
      <formula>$G244="BENCH"</formula>
    </cfRule>
    <cfRule type="expression" dxfId="13458" priority="13459">
      <formula>$G244="DEADLIFT"</formula>
    </cfRule>
    <cfRule type="expression" dxfId="13457" priority="13460">
      <formula>AND($G244="ACC",ISBLANK($F244))</formula>
    </cfRule>
    <cfRule type="expression" dxfId="13456" priority="13461">
      <formula>$G244="ACC"</formula>
    </cfRule>
  </conditionalFormatting>
  <conditionalFormatting sqref="BI244:BJ244">
    <cfRule type="expression" dxfId="13455" priority="13452">
      <formula>$G244="SQUAT"</formula>
    </cfRule>
    <cfRule type="expression" dxfId="13454" priority="13453">
      <formula>$G244="BENCH"</formula>
    </cfRule>
    <cfRule type="expression" dxfId="13453" priority="13454">
      <formula>$G244="DEADLIFT"</formula>
    </cfRule>
    <cfRule type="expression" dxfId="13452" priority="13455">
      <formula>AND($G244="ACC",ISBLANK($F244))</formula>
    </cfRule>
    <cfRule type="expression" dxfId="13451" priority="13456">
      <formula>$G244="ACC"</formula>
    </cfRule>
  </conditionalFormatting>
  <conditionalFormatting sqref="BH238:BH241">
    <cfRule type="expression" dxfId="13450" priority="13449">
      <formula>AND($G238="SQUAT",ISBLANK($F238))</formula>
    </cfRule>
    <cfRule type="expression" dxfId="13449" priority="13450">
      <formula>AND($G238="BENCH",ISBLANK($F238))</formula>
    </cfRule>
    <cfRule type="expression" dxfId="13448" priority="13451">
      <formula>AND($G238="DEADLIFT",ISBLANK($F238))</formula>
    </cfRule>
  </conditionalFormatting>
  <conditionalFormatting sqref="BH238:BJ241">
    <cfRule type="expression" dxfId="13447" priority="13444">
      <formula>$G238="SQUAT"</formula>
    </cfRule>
    <cfRule type="expression" dxfId="13446" priority="13445">
      <formula>$G238="BENCH"</formula>
    </cfRule>
    <cfRule type="expression" dxfId="13445" priority="13446">
      <formula>$G238="DEADLIFT"</formula>
    </cfRule>
    <cfRule type="expression" dxfId="13444" priority="13447">
      <formula>AND($G238="ACC",ISBLANK($F238))</formula>
    </cfRule>
    <cfRule type="expression" dxfId="13443" priority="13448">
      <formula>$G238="ACC"</formula>
    </cfRule>
  </conditionalFormatting>
  <conditionalFormatting sqref="BH237">
    <cfRule type="expression" dxfId="13442" priority="13441">
      <formula>AND($G237="SQUAT",ISBLANK($F237))</formula>
    </cfRule>
    <cfRule type="expression" dxfId="13441" priority="13442">
      <formula>AND($G237="BENCH",ISBLANK($F237))</formula>
    </cfRule>
    <cfRule type="expression" dxfId="13440" priority="13443">
      <formula>AND($G237="DEADLIFT",ISBLANK($F237))</formula>
    </cfRule>
  </conditionalFormatting>
  <conditionalFormatting sqref="BH237">
    <cfRule type="expression" dxfId="13439" priority="13436">
      <formula>$G237="SQUAT"</formula>
    </cfRule>
    <cfRule type="expression" dxfId="13438" priority="13437">
      <formula>$G237="BENCH"</formula>
    </cfRule>
    <cfRule type="expression" dxfId="13437" priority="13438">
      <formula>$G237="DEADLIFT"</formula>
    </cfRule>
    <cfRule type="expression" dxfId="13436" priority="13439">
      <formula>AND($G237="ACC",ISBLANK($F237))</formula>
    </cfRule>
    <cfRule type="expression" dxfId="13435" priority="13440">
      <formula>$G237="ACC"</formula>
    </cfRule>
  </conditionalFormatting>
  <conditionalFormatting sqref="BI237:BJ237">
    <cfRule type="expression" dxfId="13434" priority="13431">
      <formula>$G237="SQUAT"</formula>
    </cfRule>
    <cfRule type="expression" dxfId="13433" priority="13432">
      <formula>$G237="BENCH"</formula>
    </cfRule>
    <cfRule type="expression" dxfId="13432" priority="13433">
      <formula>$G237="DEADLIFT"</formula>
    </cfRule>
    <cfRule type="expression" dxfId="13431" priority="13434">
      <formula>AND($G237="ACC",ISBLANK($F237))</formula>
    </cfRule>
    <cfRule type="expression" dxfId="13430" priority="13435">
      <formula>$G237="ACC"</formula>
    </cfRule>
  </conditionalFormatting>
  <conditionalFormatting sqref="BQ18 BQ25">
    <cfRule type="expression" dxfId="13429" priority="13428">
      <formula>AND($G18="SQUAT",ISBLANK($F18))</formula>
    </cfRule>
    <cfRule type="expression" dxfId="13428" priority="13429">
      <formula>AND($G18="BENCH",ISBLANK($F18))</formula>
    </cfRule>
    <cfRule type="expression" dxfId="13427" priority="13430">
      <formula>AND($G18="DEADLIFT",ISBLANK($F18))</formula>
    </cfRule>
  </conditionalFormatting>
  <conditionalFormatting sqref="BQ25:BS25 BQ18:BS18">
    <cfRule type="expression" dxfId="13426" priority="13423">
      <formula>$G18="SQUAT"</formula>
    </cfRule>
    <cfRule type="expression" dxfId="13425" priority="13424">
      <formula>$G18="BENCH"</formula>
    </cfRule>
    <cfRule type="expression" dxfId="13424" priority="13425">
      <formula>$G18="DEADLIFT"</formula>
    </cfRule>
    <cfRule type="expression" dxfId="13423" priority="13426">
      <formula>AND($G18="ACC",ISBLANK($F18))</formula>
    </cfRule>
    <cfRule type="expression" dxfId="13422" priority="13427">
      <formula>$G18="ACC"</formula>
    </cfRule>
  </conditionalFormatting>
  <conditionalFormatting sqref="BQ39">
    <cfRule type="expression" dxfId="13421" priority="13420">
      <formula>AND($G39="SQUAT",ISBLANK($F39))</formula>
    </cfRule>
    <cfRule type="expression" dxfId="13420" priority="13421">
      <formula>AND($G39="BENCH",ISBLANK($F39))</formula>
    </cfRule>
    <cfRule type="expression" dxfId="13419" priority="13422">
      <formula>AND($G39="DEADLIFT",ISBLANK($F39))</formula>
    </cfRule>
  </conditionalFormatting>
  <conditionalFormatting sqref="BQ39:BS39">
    <cfRule type="expression" dxfId="13418" priority="13415">
      <formula>$G39="SQUAT"</formula>
    </cfRule>
    <cfRule type="expression" dxfId="13417" priority="13416">
      <formula>$G39="BENCH"</formula>
    </cfRule>
    <cfRule type="expression" dxfId="13416" priority="13417">
      <formula>$G39="DEADLIFT"</formula>
    </cfRule>
    <cfRule type="expression" dxfId="13415" priority="13418">
      <formula>AND($G39="ACC",ISBLANK($F39))</formula>
    </cfRule>
    <cfRule type="expression" dxfId="13414" priority="13419">
      <formula>$G39="ACC"</formula>
    </cfRule>
  </conditionalFormatting>
  <conditionalFormatting sqref="BQ21:BQ24">
    <cfRule type="expression" dxfId="13413" priority="13412">
      <formula>AND($G21="SQUAT",ISBLANK($F21))</formula>
    </cfRule>
    <cfRule type="expression" dxfId="13412" priority="13413">
      <formula>AND($G21="BENCH",ISBLANK($F21))</formula>
    </cfRule>
    <cfRule type="expression" dxfId="13411" priority="13414">
      <formula>AND($G21="DEADLIFT",ISBLANK($F21))</formula>
    </cfRule>
  </conditionalFormatting>
  <conditionalFormatting sqref="BQ21:BS24">
    <cfRule type="expression" dxfId="13410" priority="13407">
      <formula>$G21="SQUAT"</formula>
    </cfRule>
    <cfRule type="expression" dxfId="13409" priority="13408">
      <formula>$G21="BENCH"</formula>
    </cfRule>
    <cfRule type="expression" dxfId="13408" priority="13409">
      <formula>$G21="DEADLIFT"</formula>
    </cfRule>
    <cfRule type="expression" dxfId="13407" priority="13410">
      <formula>AND($G21="ACC",ISBLANK($F21))</formula>
    </cfRule>
    <cfRule type="expression" dxfId="13406" priority="13411">
      <formula>$G21="ACC"</formula>
    </cfRule>
  </conditionalFormatting>
  <conditionalFormatting sqref="BQ20">
    <cfRule type="expression" dxfId="13405" priority="13404">
      <formula>AND($G20="SQUAT",ISBLANK($F20))</formula>
    </cfRule>
    <cfRule type="expression" dxfId="13404" priority="13405">
      <formula>AND($G20="BENCH",ISBLANK($F20))</formula>
    </cfRule>
    <cfRule type="expression" dxfId="13403" priority="13406">
      <formula>AND($G20="DEADLIFT",ISBLANK($F20))</formula>
    </cfRule>
  </conditionalFormatting>
  <conditionalFormatting sqref="BQ20">
    <cfRule type="expression" dxfId="13402" priority="13399">
      <formula>$G20="SQUAT"</formula>
    </cfRule>
    <cfRule type="expression" dxfId="13401" priority="13400">
      <formula>$G20="BENCH"</formula>
    </cfRule>
    <cfRule type="expression" dxfId="13400" priority="13401">
      <formula>$G20="DEADLIFT"</formula>
    </cfRule>
    <cfRule type="expression" dxfId="13399" priority="13402">
      <formula>AND($G20="ACC",ISBLANK($F20))</formula>
    </cfRule>
    <cfRule type="expression" dxfId="13398" priority="13403">
      <formula>$G20="ACC"</formula>
    </cfRule>
  </conditionalFormatting>
  <conditionalFormatting sqref="BR20:BS20">
    <cfRule type="expression" dxfId="13397" priority="13394">
      <formula>$G20="SQUAT"</formula>
    </cfRule>
    <cfRule type="expression" dxfId="13396" priority="13395">
      <formula>$G20="BENCH"</formula>
    </cfRule>
    <cfRule type="expression" dxfId="13395" priority="13396">
      <formula>$G20="DEADLIFT"</formula>
    </cfRule>
    <cfRule type="expression" dxfId="13394" priority="13397">
      <formula>AND($G20="ACC",ISBLANK($F20))</formula>
    </cfRule>
    <cfRule type="expression" dxfId="13393" priority="13398">
      <formula>$G20="ACC"</formula>
    </cfRule>
  </conditionalFormatting>
  <conditionalFormatting sqref="BQ14:BQ17">
    <cfRule type="expression" dxfId="13392" priority="13391">
      <formula>AND($G14="SQUAT",ISBLANK($F14))</formula>
    </cfRule>
    <cfRule type="expression" dxfId="13391" priority="13392">
      <formula>AND($G14="BENCH",ISBLANK($F14))</formula>
    </cfRule>
    <cfRule type="expression" dxfId="13390" priority="13393">
      <formula>AND($G14="DEADLIFT",ISBLANK($F14))</formula>
    </cfRule>
  </conditionalFormatting>
  <conditionalFormatting sqref="BQ14:BS17">
    <cfRule type="expression" dxfId="13389" priority="13386">
      <formula>$G14="SQUAT"</formula>
    </cfRule>
    <cfRule type="expression" dxfId="13388" priority="13387">
      <formula>$G14="BENCH"</formula>
    </cfRule>
    <cfRule type="expression" dxfId="13387" priority="13388">
      <formula>$G14="DEADLIFT"</formula>
    </cfRule>
    <cfRule type="expression" dxfId="13386" priority="13389">
      <formula>AND($G14="ACC",ISBLANK($F14))</formula>
    </cfRule>
    <cfRule type="expression" dxfId="13385" priority="13390">
      <formula>$G14="ACC"</formula>
    </cfRule>
  </conditionalFormatting>
  <conditionalFormatting sqref="BQ13">
    <cfRule type="expression" dxfId="13384" priority="13383">
      <formula>AND($G13="SQUAT",ISBLANK($F13))</formula>
    </cfRule>
    <cfRule type="expression" dxfId="13383" priority="13384">
      <formula>AND($G13="BENCH",ISBLANK($F13))</formula>
    </cfRule>
    <cfRule type="expression" dxfId="13382" priority="13385">
      <formula>AND($G13="DEADLIFT",ISBLANK($F13))</formula>
    </cfRule>
  </conditionalFormatting>
  <conditionalFormatting sqref="BQ13">
    <cfRule type="expression" dxfId="13381" priority="13378">
      <formula>$G13="SQUAT"</formula>
    </cfRule>
    <cfRule type="expression" dxfId="13380" priority="13379">
      <formula>$G13="BENCH"</formula>
    </cfRule>
    <cfRule type="expression" dxfId="13379" priority="13380">
      <formula>$G13="DEADLIFT"</formula>
    </cfRule>
    <cfRule type="expression" dxfId="13378" priority="13381">
      <formula>AND($G13="ACC",ISBLANK($F13))</formula>
    </cfRule>
    <cfRule type="expression" dxfId="13377" priority="13382">
      <formula>$G13="ACC"</formula>
    </cfRule>
  </conditionalFormatting>
  <conditionalFormatting sqref="BR13:BS13">
    <cfRule type="expression" dxfId="13376" priority="13373">
      <formula>$G13="SQUAT"</formula>
    </cfRule>
    <cfRule type="expression" dxfId="13375" priority="13374">
      <formula>$G13="BENCH"</formula>
    </cfRule>
    <cfRule type="expression" dxfId="13374" priority="13375">
      <formula>$G13="DEADLIFT"</formula>
    </cfRule>
    <cfRule type="expression" dxfId="13373" priority="13376">
      <formula>AND($G13="ACC",ISBLANK($F13))</formula>
    </cfRule>
    <cfRule type="expression" dxfId="13372" priority="13377">
      <formula>$G13="ACC"</formula>
    </cfRule>
  </conditionalFormatting>
  <conditionalFormatting sqref="BQ32">
    <cfRule type="expression" dxfId="13371" priority="13370">
      <formula>AND($G32="SQUAT",ISBLANK($F32))</formula>
    </cfRule>
    <cfRule type="expression" dxfId="13370" priority="13371">
      <formula>AND($G32="BENCH",ISBLANK($F32))</formula>
    </cfRule>
    <cfRule type="expression" dxfId="13369" priority="13372">
      <formula>AND($G32="DEADLIFT",ISBLANK($F32))</formula>
    </cfRule>
  </conditionalFormatting>
  <conditionalFormatting sqref="BQ32:BS32">
    <cfRule type="expression" dxfId="13368" priority="13365">
      <formula>$G32="SQUAT"</formula>
    </cfRule>
    <cfRule type="expression" dxfId="13367" priority="13366">
      <formula>$G32="BENCH"</formula>
    </cfRule>
    <cfRule type="expression" dxfId="13366" priority="13367">
      <formula>$G32="DEADLIFT"</formula>
    </cfRule>
    <cfRule type="expression" dxfId="13365" priority="13368">
      <formula>AND($G32="ACC",ISBLANK($F32))</formula>
    </cfRule>
    <cfRule type="expression" dxfId="13364" priority="13369">
      <formula>$G32="ACC"</formula>
    </cfRule>
  </conditionalFormatting>
  <conditionalFormatting sqref="BQ35:BQ38">
    <cfRule type="expression" dxfId="13363" priority="13362">
      <formula>AND($G35="SQUAT",ISBLANK($F35))</formula>
    </cfRule>
    <cfRule type="expression" dxfId="13362" priority="13363">
      <formula>AND($G35="BENCH",ISBLANK($F35))</formula>
    </cfRule>
    <cfRule type="expression" dxfId="13361" priority="13364">
      <formula>AND($G35="DEADLIFT",ISBLANK($F35))</formula>
    </cfRule>
  </conditionalFormatting>
  <conditionalFormatting sqref="BQ35:BS38">
    <cfRule type="expression" dxfId="13360" priority="13357">
      <formula>$G35="SQUAT"</formula>
    </cfRule>
    <cfRule type="expression" dxfId="13359" priority="13358">
      <formula>$G35="BENCH"</formula>
    </cfRule>
    <cfRule type="expression" dxfId="13358" priority="13359">
      <formula>$G35="DEADLIFT"</formula>
    </cfRule>
    <cfRule type="expression" dxfId="13357" priority="13360">
      <formula>AND($G35="ACC",ISBLANK($F35))</formula>
    </cfRule>
    <cfRule type="expression" dxfId="13356" priority="13361">
      <formula>$G35="ACC"</formula>
    </cfRule>
  </conditionalFormatting>
  <conditionalFormatting sqref="BQ34">
    <cfRule type="expression" dxfId="13355" priority="13354">
      <formula>AND($G34="SQUAT",ISBLANK($F34))</formula>
    </cfRule>
    <cfRule type="expression" dxfId="13354" priority="13355">
      <formula>AND($G34="BENCH",ISBLANK($F34))</formula>
    </cfRule>
    <cfRule type="expression" dxfId="13353" priority="13356">
      <formula>AND($G34="DEADLIFT",ISBLANK($F34))</formula>
    </cfRule>
  </conditionalFormatting>
  <conditionalFormatting sqref="BQ34">
    <cfRule type="expression" dxfId="13352" priority="13349">
      <formula>$G34="SQUAT"</formula>
    </cfRule>
    <cfRule type="expression" dxfId="13351" priority="13350">
      <formula>$G34="BENCH"</formula>
    </cfRule>
    <cfRule type="expression" dxfId="13350" priority="13351">
      <formula>$G34="DEADLIFT"</formula>
    </cfRule>
    <cfRule type="expression" dxfId="13349" priority="13352">
      <formula>AND($G34="ACC",ISBLANK($F34))</formula>
    </cfRule>
    <cfRule type="expression" dxfId="13348" priority="13353">
      <formula>$G34="ACC"</formula>
    </cfRule>
  </conditionalFormatting>
  <conditionalFormatting sqref="BR34:BS34">
    <cfRule type="expression" dxfId="13347" priority="13344">
      <formula>$G34="SQUAT"</formula>
    </cfRule>
    <cfRule type="expression" dxfId="13346" priority="13345">
      <formula>$G34="BENCH"</formula>
    </cfRule>
    <cfRule type="expression" dxfId="13345" priority="13346">
      <formula>$G34="DEADLIFT"</formula>
    </cfRule>
    <cfRule type="expression" dxfId="13344" priority="13347">
      <formula>AND($G34="ACC",ISBLANK($F34))</formula>
    </cfRule>
    <cfRule type="expression" dxfId="13343" priority="13348">
      <formula>$G34="ACC"</formula>
    </cfRule>
  </conditionalFormatting>
  <conditionalFormatting sqref="BQ28:BQ31">
    <cfRule type="expression" dxfId="13342" priority="13341">
      <formula>AND($G28="SQUAT",ISBLANK($F28))</formula>
    </cfRule>
    <cfRule type="expression" dxfId="13341" priority="13342">
      <formula>AND($G28="BENCH",ISBLANK($F28))</formula>
    </cfRule>
    <cfRule type="expression" dxfId="13340" priority="13343">
      <formula>AND($G28="DEADLIFT",ISBLANK($F28))</formula>
    </cfRule>
  </conditionalFormatting>
  <conditionalFormatting sqref="BQ28:BS31">
    <cfRule type="expression" dxfId="13339" priority="13336">
      <formula>$G28="SQUAT"</formula>
    </cfRule>
    <cfRule type="expression" dxfId="13338" priority="13337">
      <formula>$G28="BENCH"</formula>
    </cfRule>
    <cfRule type="expression" dxfId="13337" priority="13338">
      <formula>$G28="DEADLIFT"</formula>
    </cfRule>
    <cfRule type="expression" dxfId="13336" priority="13339">
      <formula>AND($G28="ACC",ISBLANK($F28))</formula>
    </cfRule>
    <cfRule type="expression" dxfId="13335" priority="13340">
      <formula>$G28="ACC"</formula>
    </cfRule>
  </conditionalFormatting>
  <conditionalFormatting sqref="BQ27">
    <cfRule type="expression" dxfId="13334" priority="13333">
      <formula>AND($G27="SQUAT",ISBLANK($F27))</formula>
    </cfRule>
    <cfRule type="expression" dxfId="13333" priority="13334">
      <formula>AND($G27="BENCH",ISBLANK($F27))</formula>
    </cfRule>
    <cfRule type="expression" dxfId="13332" priority="13335">
      <formula>AND($G27="DEADLIFT",ISBLANK($F27))</formula>
    </cfRule>
  </conditionalFormatting>
  <conditionalFormatting sqref="BQ27">
    <cfRule type="expression" dxfId="13331" priority="13328">
      <formula>$G27="SQUAT"</formula>
    </cfRule>
    <cfRule type="expression" dxfId="13330" priority="13329">
      <formula>$G27="BENCH"</formula>
    </cfRule>
    <cfRule type="expression" dxfId="13329" priority="13330">
      <formula>$G27="DEADLIFT"</formula>
    </cfRule>
    <cfRule type="expression" dxfId="13328" priority="13331">
      <formula>AND($G27="ACC",ISBLANK($F27))</formula>
    </cfRule>
    <cfRule type="expression" dxfId="13327" priority="13332">
      <formula>$G27="ACC"</formula>
    </cfRule>
  </conditionalFormatting>
  <conditionalFormatting sqref="BR27:BS27">
    <cfRule type="expression" dxfId="13326" priority="13323">
      <formula>$G27="SQUAT"</formula>
    </cfRule>
    <cfRule type="expression" dxfId="13325" priority="13324">
      <formula>$G27="BENCH"</formula>
    </cfRule>
    <cfRule type="expression" dxfId="13324" priority="13325">
      <formula>$G27="DEADLIFT"</formula>
    </cfRule>
    <cfRule type="expression" dxfId="13323" priority="13326">
      <formula>AND($G27="ACC",ISBLANK($F27))</formula>
    </cfRule>
    <cfRule type="expression" dxfId="13322" priority="13327">
      <formula>$G27="ACC"</formula>
    </cfRule>
  </conditionalFormatting>
  <conditionalFormatting sqref="BQ46">
    <cfRule type="expression" dxfId="13321" priority="13320">
      <formula>AND($G46="SQUAT",ISBLANK($F46))</formula>
    </cfRule>
    <cfRule type="expression" dxfId="13320" priority="13321">
      <formula>AND($G46="BENCH",ISBLANK($F46))</formula>
    </cfRule>
    <cfRule type="expression" dxfId="13319" priority="13322">
      <formula>AND($G46="DEADLIFT",ISBLANK($F46))</formula>
    </cfRule>
  </conditionalFormatting>
  <conditionalFormatting sqref="BQ46:BS46">
    <cfRule type="expression" dxfId="13318" priority="13315">
      <formula>$G46="SQUAT"</formula>
    </cfRule>
    <cfRule type="expression" dxfId="13317" priority="13316">
      <formula>$G46="BENCH"</formula>
    </cfRule>
    <cfRule type="expression" dxfId="13316" priority="13317">
      <formula>$G46="DEADLIFT"</formula>
    </cfRule>
    <cfRule type="expression" dxfId="13315" priority="13318">
      <formula>AND($G46="ACC",ISBLANK($F46))</formula>
    </cfRule>
    <cfRule type="expression" dxfId="13314" priority="13319">
      <formula>$G46="ACC"</formula>
    </cfRule>
  </conditionalFormatting>
  <conditionalFormatting sqref="BQ49:BQ52">
    <cfRule type="expression" dxfId="13313" priority="13312">
      <formula>AND($G49="SQUAT",ISBLANK($F49))</formula>
    </cfRule>
    <cfRule type="expression" dxfId="13312" priority="13313">
      <formula>AND($G49="BENCH",ISBLANK($F49))</formula>
    </cfRule>
    <cfRule type="expression" dxfId="13311" priority="13314">
      <formula>AND($G49="DEADLIFT",ISBLANK($F49))</formula>
    </cfRule>
  </conditionalFormatting>
  <conditionalFormatting sqref="BQ49:BS52">
    <cfRule type="expression" dxfId="13310" priority="13307">
      <formula>$G49="SQUAT"</formula>
    </cfRule>
    <cfRule type="expression" dxfId="13309" priority="13308">
      <formula>$G49="BENCH"</formula>
    </cfRule>
    <cfRule type="expression" dxfId="13308" priority="13309">
      <formula>$G49="DEADLIFT"</formula>
    </cfRule>
    <cfRule type="expression" dxfId="13307" priority="13310">
      <formula>AND($G49="ACC",ISBLANK($F49))</formula>
    </cfRule>
    <cfRule type="expression" dxfId="13306" priority="13311">
      <formula>$G49="ACC"</formula>
    </cfRule>
  </conditionalFormatting>
  <conditionalFormatting sqref="BQ48">
    <cfRule type="expression" dxfId="13305" priority="13304">
      <formula>AND($G48="SQUAT",ISBLANK($F48))</formula>
    </cfRule>
    <cfRule type="expression" dxfId="13304" priority="13305">
      <formula>AND($G48="BENCH",ISBLANK($F48))</formula>
    </cfRule>
    <cfRule type="expression" dxfId="13303" priority="13306">
      <formula>AND($G48="DEADLIFT",ISBLANK($F48))</formula>
    </cfRule>
  </conditionalFormatting>
  <conditionalFormatting sqref="BQ48">
    <cfRule type="expression" dxfId="13302" priority="13299">
      <formula>$G48="SQUAT"</formula>
    </cfRule>
    <cfRule type="expression" dxfId="13301" priority="13300">
      <formula>$G48="BENCH"</formula>
    </cfRule>
    <cfRule type="expression" dxfId="13300" priority="13301">
      <formula>$G48="DEADLIFT"</formula>
    </cfRule>
    <cfRule type="expression" dxfId="13299" priority="13302">
      <formula>AND($G48="ACC",ISBLANK($F48))</formula>
    </cfRule>
    <cfRule type="expression" dxfId="13298" priority="13303">
      <formula>$G48="ACC"</formula>
    </cfRule>
  </conditionalFormatting>
  <conditionalFormatting sqref="BR48:BS48">
    <cfRule type="expression" dxfId="13297" priority="13294">
      <formula>$G48="SQUAT"</formula>
    </cfRule>
    <cfRule type="expression" dxfId="13296" priority="13295">
      <formula>$G48="BENCH"</formula>
    </cfRule>
    <cfRule type="expression" dxfId="13295" priority="13296">
      <formula>$G48="DEADLIFT"</formula>
    </cfRule>
    <cfRule type="expression" dxfId="13294" priority="13297">
      <formula>AND($G48="ACC",ISBLANK($F48))</formula>
    </cfRule>
    <cfRule type="expression" dxfId="13293" priority="13298">
      <formula>$G48="ACC"</formula>
    </cfRule>
  </conditionalFormatting>
  <conditionalFormatting sqref="BQ42:BQ45">
    <cfRule type="expression" dxfId="13292" priority="13291">
      <formula>AND($G42="SQUAT",ISBLANK($F42))</formula>
    </cfRule>
    <cfRule type="expression" dxfId="13291" priority="13292">
      <formula>AND($G42="BENCH",ISBLANK($F42))</formula>
    </cfRule>
    <cfRule type="expression" dxfId="13290" priority="13293">
      <formula>AND($G42="DEADLIFT",ISBLANK($F42))</formula>
    </cfRule>
  </conditionalFormatting>
  <conditionalFormatting sqref="BQ42:BS45">
    <cfRule type="expression" dxfId="13289" priority="13286">
      <formula>$G42="SQUAT"</formula>
    </cfRule>
    <cfRule type="expression" dxfId="13288" priority="13287">
      <formula>$G42="BENCH"</formula>
    </cfRule>
    <cfRule type="expression" dxfId="13287" priority="13288">
      <formula>$G42="DEADLIFT"</formula>
    </cfRule>
    <cfRule type="expression" dxfId="13286" priority="13289">
      <formula>AND($G42="ACC",ISBLANK($F42))</formula>
    </cfRule>
    <cfRule type="expression" dxfId="13285" priority="13290">
      <formula>$G42="ACC"</formula>
    </cfRule>
  </conditionalFormatting>
  <conditionalFormatting sqref="BQ41">
    <cfRule type="expression" dxfId="13284" priority="13283">
      <formula>AND($G41="SQUAT",ISBLANK($F41))</formula>
    </cfRule>
    <cfRule type="expression" dxfId="13283" priority="13284">
      <formula>AND($G41="BENCH",ISBLANK($F41))</formula>
    </cfRule>
    <cfRule type="expression" dxfId="13282" priority="13285">
      <formula>AND($G41="DEADLIFT",ISBLANK($F41))</formula>
    </cfRule>
  </conditionalFormatting>
  <conditionalFormatting sqref="BQ41">
    <cfRule type="expression" dxfId="13281" priority="13278">
      <formula>$G41="SQUAT"</formula>
    </cfRule>
    <cfRule type="expression" dxfId="13280" priority="13279">
      <formula>$G41="BENCH"</formula>
    </cfRule>
    <cfRule type="expression" dxfId="13279" priority="13280">
      <formula>$G41="DEADLIFT"</formula>
    </cfRule>
    <cfRule type="expression" dxfId="13278" priority="13281">
      <formula>AND($G41="ACC",ISBLANK($F41))</formula>
    </cfRule>
    <cfRule type="expression" dxfId="13277" priority="13282">
      <formula>$G41="ACC"</formula>
    </cfRule>
  </conditionalFormatting>
  <conditionalFormatting sqref="BR41:BS41">
    <cfRule type="expression" dxfId="13276" priority="13273">
      <formula>$G41="SQUAT"</formula>
    </cfRule>
    <cfRule type="expression" dxfId="13275" priority="13274">
      <formula>$G41="BENCH"</formula>
    </cfRule>
    <cfRule type="expression" dxfId="13274" priority="13275">
      <formula>$G41="DEADLIFT"</formula>
    </cfRule>
    <cfRule type="expression" dxfId="13273" priority="13276">
      <formula>AND($G41="ACC",ISBLANK($F41))</formula>
    </cfRule>
    <cfRule type="expression" dxfId="13272" priority="13277">
      <formula>$G41="ACC"</formula>
    </cfRule>
  </conditionalFormatting>
  <conditionalFormatting sqref="BQ67 BQ74">
    <cfRule type="expression" dxfId="13271" priority="13270">
      <formula>AND($G67="SQUAT",ISBLANK($F67))</formula>
    </cfRule>
    <cfRule type="expression" dxfId="13270" priority="13271">
      <formula>AND($G67="BENCH",ISBLANK($F67))</formula>
    </cfRule>
    <cfRule type="expression" dxfId="13269" priority="13272">
      <formula>AND($G67="DEADLIFT",ISBLANK($F67))</formula>
    </cfRule>
  </conditionalFormatting>
  <conditionalFormatting sqref="BQ74:BS74 BQ67:BS67">
    <cfRule type="expression" dxfId="13268" priority="13265">
      <formula>$G67="SQUAT"</formula>
    </cfRule>
    <cfRule type="expression" dxfId="13267" priority="13266">
      <formula>$G67="BENCH"</formula>
    </cfRule>
    <cfRule type="expression" dxfId="13266" priority="13267">
      <formula>$G67="DEADLIFT"</formula>
    </cfRule>
    <cfRule type="expression" dxfId="13265" priority="13268">
      <formula>AND($G67="ACC",ISBLANK($F67))</formula>
    </cfRule>
    <cfRule type="expression" dxfId="13264" priority="13269">
      <formula>$G67="ACC"</formula>
    </cfRule>
  </conditionalFormatting>
  <conditionalFormatting sqref="BQ88">
    <cfRule type="expression" dxfId="13263" priority="13262">
      <formula>AND($G88="SQUAT",ISBLANK($F88))</formula>
    </cfRule>
    <cfRule type="expression" dxfId="13262" priority="13263">
      <formula>AND($G88="BENCH",ISBLANK($F88))</formula>
    </cfRule>
    <cfRule type="expression" dxfId="13261" priority="13264">
      <formula>AND($G88="DEADLIFT",ISBLANK($F88))</formula>
    </cfRule>
  </conditionalFormatting>
  <conditionalFormatting sqref="BQ88:BS88">
    <cfRule type="expression" dxfId="13260" priority="13257">
      <formula>$G88="SQUAT"</formula>
    </cfRule>
    <cfRule type="expression" dxfId="13259" priority="13258">
      <formula>$G88="BENCH"</formula>
    </cfRule>
    <cfRule type="expression" dxfId="13258" priority="13259">
      <formula>$G88="DEADLIFT"</formula>
    </cfRule>
    <cfRule type="expression" dxfId="13257" priority="13260">
      <formula>AND($G88="ACC",ISBLANK($F88))</formula>
    </cfRule>
    <cfRule type="expression" dxfId="13256" priority="13261">
      <formula>$G88="ACC"</formula>
    </cfRule>
  </conditionalFormatting>
  <conditionalFormatting sqref="BQ70:BQ73">
    <cfRule type="expression" dxfId="13255" priority="13254">
      <formula>AND($G70="SQUAT",ISBLANK($F70))</formula>
    </cfRule>
    <cfRule type="expression" dxfId="13254" priority="13255">
      <formula>AND($G70="BENCH",ISBLANK($F70))</formula>
    </cfRule>
    <cfRule type="expression" dxfId="13253" priority="13256">
      <formula>AND($G70="DEADLIFT",ISBLANK($F70))</formula>
    </cfRule>
  </conditionalFormatting>
  <conditionalFormatting sqref="BQ70:BS73">
    <cfRule type="expression" dxfId="13252" priority="13249">
      <formula>$G70="SQUAT"</formula>
    </cfRule>
    <cfRule type="expression" dxfId="13251" priority="13250">
      <formula>$G70="BENCH"</formula>
    </cfRule>
    <cfRule type="expression" dxfId="13250" priority="13251">
      <formula>$G70="DEADLIFT"</formula>
    </cfRule>
    <cfRule type="expression" dxfId="13249" priority="13252">
      <formula>AND($G70="ACC",ISBLANK($F70))</formula>
    </cfRule>
    <cfRule type="expression" dxfId="13248" priority="13253">
      <formula>$G70="ACC"</formula>
    </cfRule>
  </conditionalFormatting>
  <conditionalFormatting sqref="BQ69">
    <cfRule type="expression" dxfId="13247" priority="13246">
      <formula>AND($G69="SQUAT",ISBLANK($F69))</formula>
    </cfRule>
    <cfRule type="expression" dxfId="13246" priority="13247">
      <formula>AND($G69="BENCH",ISBLANK($F69))</formula>
    </cfRule>
    <cfRule type="expression" dxfId="13245" priority="13248">
      <formula>AND($G69="DEADLIFT",ISBLANK($F69))</formula>
    </cfRule>
  </conditionalFormatting>
  <conditionalFormatting sqref="BQ69">
    <cfRule type="expression" dxfId="13244" priority="13241">
      <formula>$G69="SQUAT"</formula>
    </cfRule>
    <cfRule type="expression" dxfId="13243" priority="13242">
      <formula>$G69="BENCH"</formula>
    </cfRule>
    <cfRule type="expression" dxfId="13242" priority="13243">
      <formula>$G69="DEADLIFT"</formula>
    </cfRule>
    <cfRule type="expression" dxfId="13241" priority="13244">
      <formula>AND($G69="ACC",ISBLANK($F69))</formula>
    </cfRule>
    <cfRule type="expression" dxfId="13240" priority="13245">
      <formula>$G69="ACC"</formula>
    </cfRule>
  </conditionalFormatting>
  <conditionalFormatting sqref="BR69:BS69">
    <cfRule type="expression" dxfId="13239" priority="13236">
      <formula>$G69="SQUAT"</formula>
    </cfRule>
    <cfRule type="expression" dxfId="13238" priority="13237">
      <formula>$G69="BENCH"</formula>
    </cfRule>
    <cfRule type="expression" dxfId="13237" priority="13238">
      <formula>$G69="DEADLIFT"</formula>
    </cfRule>
    <cfRule type="expression" dxfId="13236" priority="13239">
      <formula>AND($G69="ACC",ISBLANK($F69))</formula>
    </cfRule>
    <cfRule type="expression" dxfId="13235" priority="13240">
      <formula>$G69="ACC"</formula>
    </cfRule>
  </conditionalFormatting>
  <conditionalFormatting sqref="BQ63:BQ66">
    <cfRule type="expression" dxfId="13234" priority="13233">
      <formula>AND($G63="SQUAT",ISBLANK($F63))</formula>
    </cfRule>
    <cfRule type="expression" dxfId="13233" priority="13234">
      <formula>AND($G63="BENCH",ISBLANK($F63))</formula>
    </cfRule>
    <cfRule type="expression" dxfId="13232" priority="13235">
      <formula>AND($G63="DEADLIFT",ISBLANK($F63))</formula>
    </cfRule>
  </conditionalFormatting>
  <conditionalFormatting sqref="BQ63:BS66">
    <cfRule type="expression" dxfId="13231" priority="13228">
      <formula>$G63="SQUAT"</formula>
    </cfRule>
    <cfRule type="expression" dxfId="13230" priority="13229">
      <formula>$G63="BENCH"</formula>
    </cfRule>
    <cfRule type="expression" dxfId="13229" priority="13230">
      <formula>$G63="DEADLIFT"</formula>
    </cfRule>
    <cfRule type="expression" dxfId="13228" priority="13231">
      <formula>AND($G63="ACC",ISBLANK($F63))</formula>
    </cfRule>
    <cfRule type="expression" dxfId="13227" priority="13232">
      <formula>$G63="ACC"</formula>
    </cfRule>
  </conditionalFormatting>
  <conditionalFormatting sqref="BQ62">
    <cfRule type="expression" dxfId="13226" priority="13225">
      <formula>AND($G62="SQUAT",ISBLANK($F62))</formula>
    </cfRule>
    <cfRule type="expression" dxfId="13225" priority="13226">
      <formula>AND($G62="BENCH",ISBLANK($F62))</formula>
    </cfRule>
    <cfRule type="expression" dxfId="13224" priority="13227">
      <formula>AND($G62="DEADLIFT",ISBLANK($F62))</formula>
    </cfRule>
  </conditionalFormatting>
  <conditionalFormatting sqref="BQ62">
    <cfRule type="expression" dxfId="13223" priority="13220">
      <formula>$G62="SQUAT"</formula>
    </cfRule>
    <cfRule type="expression" dxfId="13222" priority="13221">
      <formula>$G62="BENCH"</formula>
    </cfRule>
    <cfRule type="expression" dxfId="13221" priority="13222">
      <formula>$G62="DEADLIFT"</formula>
    </cfRule>
    <cfRule type="expression" dxfId="13220" priority="13223">
      <formula>AND($G62="ACC",ISBLANK($F62))</formula>
    </cfRule>
    <cfRule type="expression" dxfId="13219" priority="13224">
      <formula>$G62="ACC"</formula>
    </cfRule>
  </conditionalFormatting>
  <conditionalFormatting sqref="BR62:BS62">
    <cfRule type="expression" dxfId="13218" priority="13215">
      <formula>$G62="SQUAT"</formula>
    </cfRule>
    <cfRule type="expression" dxfId="13217" priority="13216">
      <formula>$G62="BENCH"</formula>
    </cfRule>
    <cfRule type="expression" dxfId="13216" priority="13217">
      <formula>$G62="DEADLIFT"</formula>
    </cfRule>
    <cfRule type="expression" dxfId="13215" priority="13218">
      <formula>AND($G62="ACC",ISBLANK($F62))</formula>
    </cfRule>
    <cfRule type="expression" dxfId="13214" priority="13219">
      <formula>$G62="ACC"</formula>
    </cfRule>
  </conditionalFormatting>
  <conditionalFormatting sqref="BQ81">
    <cfRule type="expression" dxfId="13213" priority="13212">
      <formula>AND($G81="SQUAT",ISBLANK($F81))</formula>
    </cfRule>
    <cfRule type="expression" dxfId="13212" priority="13213">
      <formula>AND($G81="BENCH",ISBLANK($F81))</formula>
    </cfRule>
    <cfRule type="expression" dxfId="13211" priority="13214">
      <formula>AND($G81="DEADLIFT",ISBLANK($F81))</formula>
    </cfRule>
  </conditionalFormatting>
  <conditionalFormatting sqref="BQ81:BS81">
    <cfRule type="expression" dxfId="13210" priority="13207">
      <formula>$G81="SQUAT"</formula>
    </cfRule>
    <cfRule type="expression" dxfId="13209" priority="13208">
      <formula>$G81="BENCH"</formula>
    </cfRule>
    <cfRule type="expression" dxfId="13208" priority="13209">
      <formula>$G81="DEADLIFT"</formula>
    </cfRule>
    <cfRule type="expression" dxfId="13207" priority="13210">
      <formula>AND($G81="ACC",ISBLANK($F81))</formula>
    </cfRule>
    <cfRule type="expression" dxfId="13206" priority="13211">
      <formula>$G81="ACC"</formula>
    </cfRule>
  </conditionalFormatting>
  <conditionalFormatting sqref="BQ84:BQ87">
    <cfRule type="expression" dxfId="13205" priority="13204">
      <formula>AND($G84="SQUAT",ISBLANK($F84))</formula>
    </cfRule>
    <cfRule type="expression" dxfId="13204" priority="13205">
      <formula>AND($G84="BENCH",ISBLANK($F84))</formula>
    </cfRule>
    <cfRule type="expression" dxfId="13203" priority="13206">
      <formula>AND($G84="DEADLIFT",ISBLANK($F84))</formula>
    </cfRule>
  </conditionalFormatting>
  <conditionalFormatting sqref="BQ84:BS87">
    <cfRule type="expression" dxfId="13202" priority="13199">
      <formula>$G84="SQUAT"</formula>
    </cfRule>
    <cfRule type="expression" dxfId="13201" priority="13200">
      <formula>$G84="BENCH"</formula>
    </cfRule>
    <cfRule type="expression" dxfId="13200" priority="13201">
      <formula>$G84="DEADLIFT"</formula>
    </cfRule>
    <cfRule type="expression" dxfId="13199" priority="13202">
      <formula>AND($G84="ACC",ISBLANK($F84))</formula>
    </cfRule>
    <cfRule type="expression" dxfId="13198" priority="13203">
      <formula>$G84="ACC"</formula>
    </cfRule>
  </conditionalFormatting>
  <conditionalFormatting sqref="BQ83">
    <cfRule type="expression" dxfId="13197" priority="13196">
      <formula>AND($G83="SQUAT",ISBLANK($F83))</formula>
    </cfRule>
    <cfRule type="expression" dxfId="13196" priority="13197">
      <formula>AND($G83="BENCH",ISBLANK($F83))</formula>
    </cfRule>
    <cfRule type="expression" dxfId="13195" priority="13198">
      <formula>AND($G83="DEADLIFT",ISBLANK($F83))</formula>
    </cfRule>
  </conditionalFormatting>
  <conditionalFormatting sqref="BQ83">
    <cfRule type="expression" dxfId="13194" priority="13191">
      <formula>$G83="SQUAT"</formula>
    </cfRule>
    <cfRule type="expression" dxfId="13193" priority="13192">
      <formula>$G83="BENCH"</formula>
    </cfRule>
    <cfRule type="expression" dxfId="13192" priority="13193">
      <formula>$G83="DEADLIFT"</formula>
    </cfRule>
    <cfRule type="expression" dxfId="13191" priority="13194">
      <formula>AND($G83="ACC",ISBLANK($F83))</formula>
    </cfRule>
    <cfRule type="expression" dxfId="13190" priority="13195">
      <formula>$G83="ACC"</formula>
    </cfRule>
  </conditionalFormatting>
  <conditionalFormatting sqref="BR83:BS83">
    <cfRule type="expression" dxfId="13189" priority="13186">
      <formula>$G83="SQUAT"</formula>
    </cfRule>
    <cfRule type="expression" dxfId="13188" priority="13187">
      <formula>$G83="BENCH"</formula>
    </cfRule>
    <cfRule type="expression" dxfId="13187" priority="13188">
      <formula>$G83="DEADLIFT"</formula>
    </cfRule>
    <cfRule type="expression" dxfId="13186" priority="13189">
      <formula>AND($G83="ACC",ISBLANK($F83))</formula>
    </cfRule>
    <cfRule type="expression" dxfId="13185" priority="13190">
      <formula>$G83="ACC"</formula>
    </cfRule>
  </conditionalFormatting>
  <conditionalFormatting sqref="BQ77:BQ80">
    <cfRule type="expression" dxfId="13184" priority="13183">
      <formula>AND($G77="SQUAT",ISBLANK($F77))</formula>
    </cfRule>
    <cfRule type="expression" dxfId="13183" priority="13184">
      <formula>AND($G77="BENCH",ISBLANK($F77))</formula>
    </cfRule>
    <cfRule type="expression" dxfId="13182" priority="13185">
      <formula>AND($G77="DEADLIFT",ISBLANK($F77))</formula>
    </cfRule>
  </conditionalFormatting>
  <conditionalFormatting sqref="BQ77:BS80">
    <cfRule type="expression" dxfId="13181" priority="13178">
      <formula>$G77="SQUAT"</formula>
    </cfRule>
    <cfRule type="expression" dxfId="13180" priority="13179">
      <formula>$G77="BENCH"</formula>
    </cfRule>
    <cfRule type="expression" dxfId="13179" priority="13180">
      <formula>$G77="DEADLIFT"</formula>
    </cfRule>
    <cfRule type="expression" dxfId="13178" priority="13181">
      <formula>AND($G77="ACC",ISBLANK($F77))</formula>
    </cfRule>
    <cfRule type="expression" dxfId="13177" priority="13182">
      <formula>$G77="ACC"</formula>
    </cfRule>
  </conditionalFormatting>
  <conditionalFormatting sqref="BQ76">
    <cfRule type="expression" dxfId="13176" priority="13175">
      <formula>AND($G76="SQUAT",ISBLANK($F76))</formula>
    </cfRule>
    <cfRule type="expression" dxfId="13175" priority="13176">
      <formula>AND($G76="BENCH",ISBLANK($F76))</formula>
    </cfRule>
    <cfRule type="expression" dxfId="13174" priority="13177">
      <formula>AND($G76="DEADLIFT",ISBLANK($F76))</formula>
    </cfRule>
  </conditionalFormatting>
  <conditionalFormatting sqref="BQ76">
    <cfRule type="expression" dxfId="13173" priority="13170">
      <formula>$G76="SQUAT"</formula>
    </cfRule>
    <cfRule type="expression" dxfId="13172" priority="13171">
      <formula>$G76="BENCH"</formula>
    </cfRule>
    <cfRule type="expression" dxfId="13171" priority="13172">
      <formula>$G76="DEADLIFT"</formula>
    </cfRule>
    <cfRule type="expression" dxfId="13170" priority="13173">
      <formula>AND($G76="ACC",ISBLANK($F76))</formula>
    </cfRule>
    <cfRule type="expression" dxfId="13169" priority="13174">
      <formula>$G76="ACC"</formula>
    </cfRule>
  </conditionalFormatting>
  <conditionalFormatting sqref="BR76:BS76">
    <cfRule type="expression" dxfId="13168" priority="13165">
      <formula>$G76="SQUAT"</formula>
    </cfRule>
    <cfRule type="expression" dxfId="13167" priority="13166">
      <formula>$G76="BENCH"</formula>
    </cfRule>
    <cfRule type="expression" dxfId="13166" priority="13167">
      <formula>$G76="DEADLIFT"</formula>
    </cfRule>
    <cfRule type="expression" dxfId="13165" priority="13168">
      <formula>AND($G76="ACC",ISBLANK($F76))</formula>
    </cfRule>
    <cfRule type="expression" dxfId="13164" priority="13169">
      <formula>$G76="ACC"</formula>
    </cfRule>
  </conditionalFormatting>
  <conditionalFormatting sqref="BQ95">
    <cfRule type="expression" dxfId="13163" priority="13162">
      <formula>AND($G95="SQUAT",ISBLANK($F95))</formula>
    </cfRule>
    <cfRule type="expression" dxfId="13162" priority="13163">
      <formula>AND($G95="BENCH",ISBLANK($F95))</formula>
    </cfRule>
    <cfRule type="expression" dxfId="13161" priority="13164">
      <formula>AND($G95="DEADLIFT",ISBLANK($F95))</formula>
    </cfRule>
  </conditionalFormatting>
  <conditionalFormatting sqref="BQ95:BS95">
    <cfRule type="expression" dxfId="13160" priority="13157">
      <formula>$G95="SQUAT"</formula>
    </cfRule>
    <cfRule type="expression" dxfId="13159" priority="13158">
      <formula>$G95="BENCH"</formula>
    </cfRule>
    <cfRule type="expression" dxfId="13158" priority="13159">
      <formula>$G95="DEADLIFT"</formula>
    </cfRule>
    <cfRule type="expression" dxfId="13157" priority="13160">
      <formula>AND($G95="ACC",ISBLANK($F95))</formula>
    </cfRule>
    <cfRule type="expression" dxfId="13156" priority="13161">
      <formula>$G95="ACC"</formula>
    </cfRule>
  </conditionalFormatting>
  <conditionalFormatting sqref="BQ98:BQ101">
    <cfRule type="expression" dxfId="13155" priority="13154">
      <formula>AND($G98="SQUAT",ISBLANK($F98))</formula>
    </cfRule>
    <cfRule type="expression" dxfId="13154" priority="13155">
      <formula>AND($G98="BENCH",ISBLANK($F98))</formula>
    </cfRule>
    <cfRule type="expression" dxfId="13153" priority="13156">
      <formula>AND($G98="DEADLIFT",ISBLANK($F98))</formula>
    </cfRule>
  </conditionalFormatting>
  <conditionalFormatting sqref="BQ98:BS101">
    <cfRule type="expression" dxfId="13152" priority="13149">
      <formula>$G98="SQUAT"</formula>
    </cfRule>
    <cfRule type="expression" dxfId="13151" priority="13150">
      <formula>$G98="BENCH"</formula>
    </cfRule>
    <cfRule type="expression" dxfId="13150" priority="13151">
      <formula>$G98="DEADLIFT"</formula>
    </cfRule>
    <cfRule type="expression" dxfId="13149" priority="13152">
      <formula>AND($G98="ACC",ISBLANK($F98))</formula>
    </cfRule>
    <cfRule type="expression" dxfId="13148" priority="13153">
      <formula>$G98="ACC"</formula>
    </cfRule>
  </conditionalFormatting>
  <conditionalFormatting sqref="BQ97">
    <cfRule type="expression" dxfId="13147" priority="13146">
      <formula>AND($G97="SQUAT",ISBLANK($F97))</formula>
    </cfRule>
    <cfRule type="expression" dxfId="13146" priority="13147">
      <formula>AND($G97="BENCH",ISBLANK($F97))</formula>
    </cfRule>
    <cfRule type="expression" dxfId="13145" priority="13148">
      <formula>AND($G97="DEADLIFT",ISBLANK($F97))</formula>
    </cfRule>
  </conditionalFormatting>
  <conditionalFormatting sqref="BQ97">
    <cfRule type="expression" dxfId="13144" priority="13141">
      <formula>$G97="SQUAT"</formula>
    </cfRule>
    <cfRule type="expression" dxfId="13143" priority="13142">
      <formula>$G97="BENCH"</formula>
    </cfRule>
    <cfRule type="expression" dxfId="13142" priority="13143">
      <formula>$G97="DEADLIFT"</formula>
    </cfRule>
    <cfRule type="expression" dxfId="13141" priority="13144">
      <formula>AND($G97="ACC",ISBLANK($F97))</formula>
    </cfRule>
    <cfRule type="expression" dxfId="13140" priority="13145">
      <formula>$G97="ACC"</formula>
    </cfRule>
  </conditionalFormatting>
  <conditionalFormatting sqref="BR97:BS97">
    <cfRule type="expression" dxfId="13139" priority="13136">
      <formula>$G97="SQUAT"</formula>
    </cfRule>
    <cfRule type="expression" dxfId="13138" priority="13137">
      <formula>$G97="BENCH"</formula>
    </cfRule>
    <cfRule type="expression" dxfId="13137" priority="13138">
      <formula>$G97="DEADLIFT"</formula>
    </cfRule>
    <cfRule type="expression" dxfId="13136" priority="13139">
      <formula>AND($G97="ACC",ISBLANK($F97))</formula>
    </cfRule>
    <cfRule type="expression" dxfId="13135" priority="13140">
      <formula>$G97="ACC"</formula>
    </cfRule>
  </conditionalFormatting>
  <conditionalFormatting sqref="BQ91:BQ94">
    <cfRule type="expression" dxfId="13134" priority="13133">
      <formula>AND($G91="SQUAT",ISBLANK($F91))</formula>
    </cfRule>
    <cfRule type="expression" dxfId="13133" priority="13134">
      <formula>AND($G91="BENCH",ISBLANK($F91))</formula>
    </cfRule>
    <cfRule type="expression" dxfId="13132" priority="13135">
      <formula>AND($G91="DEADLIFT",ISBLANK($F91))</formula>
    </cfRule>
  </conditionalFormatting>
  <conditionalFormatting sqref="BQ91:BS94">
    <cfRule type="expression" dxfId="13131" priority="13128">
      <formula>$G91="SQUAT"</formula>
    </cfRule>
    <cfRule type="expression" dxfId="13130" priority="13129">
      <formula>$G91="BENCH"</formula>
    </cfRule>
    <cfRule type="expression" dxfId="13129" priority="13130">
      <formula>$G91="DEADLIFT"</formula>
    </cfRule>
    <cfRule type="expression" dxfId="13128" priority="13131">
      <formula>AND($G91="ACC",ISBLANK($F91))</formula>
    </cfRule>
    <cfRule type="expression" dxfId="13127" priority="13132">
      <formula>$G91="ACC"</formula>
    </cfRule>
  </conditionalFormatting>
  <conditionalFormatting sqref="BQ90">
    <cfRule type="expression" dxfId="13126" priority="13125">
      <formula>AND($G90="SQUAT",ISBLANK($F90))</formula>
    </cfRule>
    <cfRule type="expression" dxfId="13125" priority="13126">
      <formula>AND($G90="BENCH",ISBLANK($F90))</formula>
    </cfRule>
    <cfRule type="expression" dxfId="13124" priority="13127">
      <formula>AND($G90="DEADLIFT",ISBLANK($F90))</formula>
    </cfRule>
  </conditionalFormatting>
  <conditionalFormatting sqref="BQ90">
    <cfRule type="expression" dxfId="13123" priority="13120">
      <formula>$G90="SQUAT"</formula>
    </cfRule>
    <cfRule type="expression" dxfId="13122" priority="13121">
      <formula>$G90="BENCH"</formula>
    </cfRule>
    <cfRule type="expression" dxfId="13121" priority="13122">
      <formula>$G90="DEADLIFT"</formula>
    </cfRule>
    <cfRule type="expression" dxfId="13120" priority="13123">
      <formula>AND($G90="ACC",ISBLANK($F90))</formula>
    </cfRule>
    <cfRule type="expression" dxfId="13119" priority="13124">
      <formula>$G90="ACC"</formula>
    </cfRule>
  </conditionalFormatting>
  <conditionalFormatting sqref="BR90:BS90">
    <cfRule type="expression" dxfId="13118" priority="13115">
      <formula>$G90="SQUAT"</formula>
    </cfRule>
    <cfRule type="expression" dxfId="13117" priority="13116">
      <formula>$G90="BENCH"</formula>
    </cfRule>
    <cfRule type="expression" dxfId="13116" priority="13117">
      <formula>$G90="DEADLIFT"</formula>
    </cfRule>
    <cfRule type="expression" dxfId="13115" priority="13118">
      <formula>AND($G90="ACC",ISBLANK($F90))</formula>
    </cfRule>
    <cfRule type="expression" dxfId="13114" priority="13119">
      <formula>$G90="ACC"</formula>
    </cfRule>
  </conditionalFormatting>
  <conditionalFormatting sqref="BQ116 BQ123">
    <cfRule type="expression" dxfId="13113" priority="13112">
      <formula>AND($G116="SQUAT",ISBLANK($F116))</formula>
    </cfRule>
    <cfRule type="expression" dxfId="13112" priority="13113">
      <formula>AND($G116="BENCH",ISBLANK($F116))</formula>
    </cfRule>
    <cfRule type="expression" dxfId="13111" priority="13114">
      <formula>AND($G116="DEADLIFT",ISBLANK($F116))</formula>
    </cfRule>
  </conditionalFormatting>
  <conditionalFormatting sqref="BQ123:BS123 BQ116:BS116">
    <cfRule type="expression" dxfId="13110" priority="13107">
      <formula>$G116="SQUAT"</formula>
    </cfRule>
    <cfRule type="expression" dxfId="13109" priority="13108">
      <formula>$G116="BENCH"</formula>
    </cfRule>
    <cfRule type="expression" dxfId="13108" priority="13109">
      <formula>$G116="DEADLIFT"</formula>
    </cfRule>
    <cfRule type="expression" dxfId="13107" priority="13110">
      <formula>AND($G116="ACC",ISBLANK($F116))</formula>
    </cfRule>
    <cfRule type="expression" dxfId="13106" priority="13111">
      <formula>$G116="ACC"</formula>
    </cfRule>
  </conditionalFormatting>
  <conditionalFormatting sqref="BQ137">
    <cfRule type="expression" dxfId="13105" priority="13104">
      <formula>AND($G137="SQUAT",ISBLANK($F137))</formula>
    </cfRule>
    <cfRule type="expression" dxfId="13104" priority="13105">
      <formula>AND($G137="BENCH",ISBLANK($F137))</formula>
    </cfRule>
    <cfRule type="expression" dxfId="13103" priority="13106">
      <formula>AND($G137="DEADLIFT",ISBLANK($F137))</formula>
    </cfRule>
  </conditionalFormatting>
  <conditionalFormatting sqref="BQ137:BS137">
    <cfRule type="expression" dxfId="13102" priority="13099">
      <formula>$G137="SQUAT"</formula>
    </cfRule>
    <cfRule type="expression" dxfId="13101" priority="13100">
      <formula>$G137="BENCH"</formula>
    </cfRule>
    <cfRule type="expression" dxfId="13100" priority="13101">
      <formula>$G137="DEADLIFT"</formula>
    </cfRule>
    <cfRule type="expression" dxfId="13099" priority="13102">
      <formula>AND($G137="ACC",ISBLANK($F137))</formula>
    </cfRule>
    <cfRule type="expression" dxfId="13098" priority="13103">
      <formula>$G137="ACC"</formula>
    </cfRule>
  </conditionalFormatting>
  <conditionalFormatting sqref="BQ119:BQ122">
    <cfRule type="expression" dxfId="13097" priority="13096">
      <formula>AND($G119="SQUAT",ISBLANK($F119))</formula>
    </cfRule>
    <cfRule type="expression" dxfId="13096" priority="13097">
      <formula>AND($G119="BENCH",ISBLANK($F119))</formula>
    </cfRule>
    <cfRule type="expression" dxfId="13095" priority="13098">
      <formula>AND($G119="DEADLIFT",ISBLANK($F119))</formula>
    </cfRule>
  </conditionalFormatting>
  <conditionalFormatting sqref="BQ119:BS122">
    <cfRule type="expression" dxfId="13094" priority="13091">
      <formula>$G119="SQUAT"</formula>
    </cfRule>
    <cfRule type="expression" dxfId="13093" priority="13092">
      <formula>$G119="BENCH"</formula>
    </cfRule>
    <cfRule type="expression" dxfId="13092" priority="13093">
      <formula>$G119="DEADLIFT"</formula>
    </cfRule>
    <cfRule type="expression" dxfId="13091" priority="13094">
      <formula>AND($G119="ACC",ISBLANK($F119))</formula>
    </cfRule>
    <cfRule type="expression" dxfId="13090" priority="13095">
      <formula>$G119="ACC"</formula>
    </cfRule>
  </conditionalFormatting>
  <conditionalFormatting sqref="BQ118">
    <cfRule type="expression" dxfId="13089" priority="13088">
      <formula>AND($G118="SQUAT",ISBLANK($F118))</formula>
    </cfRule>
    <cfRule type="expression" dxfId="13088" priority="13089">
      <formula>AND($G118="BENCH",ISBLANK($F118))</formula>
    </cfRule>
    <cfRule type="expression" dxfId="13087" priority="13090">
      <formula>AND($G118="DEADLIFT",ISBLANK($F118))</formula>
    </cfRule>
  </conditionalFormatting>
  <conditionalFormatting sqref="BQ118">
    <cfRule type="expression" dxfId="13086" priority="13083">
      <formula>$G118="SQUAT"</formula>
    </cfRule>
    <cfRule type="expression" dxfId="13085" priority="13084">
      <formula>$G118="BENCH"</formula>
    </cfRule>
    <cfRule type="expression" dxfId="13084" priority="13085">
      <formula>$G118="DEADLIFT"</formula>
    </cfRule>
    <cfRule type="expression" dxfId="13083" priority="13086">
      <formula>AND($G118="ACC",ISBLANK($F118))</formula>
    </cfRule>
    <cfRule type="expression" dxfId="13082" priority="13087">
      <formula>$G118="ACC"</formula>
    </cfRule>
  </conditionalFormatting>
  <conditionalFormatting sqref="BR118:BS118">
    <cfRule type="expression" dxfId="13081" priority="13078">
      <formula>$G118="SQUAT"</formula>
    </cfRule>
    <cfRule type="expression" dxfId="13080" priority="13079">
      <formula>$G118="BENCH"</formula>
    </cfRule>
    <cfRule type="expression" dxfId="13079" priority="13080">
      <formula>$G118="DEADLIFT"</formula>
    </cfRule>
    <cfRule type="expression" dxfId="13078" priority="13081">
      <formula>AND($G118="ACC",ISBLANK($F118))</formula>
    </cfRule>
    <cfRule type="expression" dxfId="13077" priority="13082">
      <formula>$G118="ACC"</formula>
    </cfRule>
  </conditionalFormatting>
  <conditionalFormatting sqref="BQ112:BQ115">
    <cfRule type="expression" dxfId="13076" priority="13075">
      <formula>AND($G112="SQUAT",ISBLANK($F112))</formula>
    </cfRule>
    <cfRule type="expression" dxfId="13075" priority="13076">
      <formula>AND($G112="BENCH",ISBLANK($F112))</formula>
    </cfRule>
    <cfRule type="expression" dxfId="13074" priority="13077">
      <formula>AND($G112="DEADLIFT",ISBLANK($F112))</formula>
    </cfRule>
  </conditionalFormatting>
  <conditionalFormatting sqref="BQ112:BS115">
    <cfRule type="expression" dxfId="13073" priority="13070">
      <formula>$G112="SQUAT"</formula>
    </cfRule>
    <cfRule type="expression" dxfId="13072" priority="13071">
      <formula>$G112="BENCH"</formula>
    </cfRule>
    <cfRule type="expression" dxfId="13071" priority="13072">
      <formula>$G112="DEADLIFT"</formula>
    </cfRule>
    <cfRule type="expression" dxfId="13070" priority="13073">
      <formula>AND($G112="ACC",ISBLANK($F112))</formula>
    </cfRule>
    <cfRule type="expression" dxfId="13069" priority="13074">
      <formula>$G112="ACC"</formula>
    </cfRule>
  </conditionalFormatting>
  <conditionalFormatting sqref="BQ111">
    <cfRule type="expression" dxfId="13068" priority="13067">
      <formula>AND($G111="SQUAT",ISBLANK($F111))</formula>
    </cfRule>
    <cfRule type="expression" dxfId="13067" priority="13068">
      <formula>AND($G111="BENCH",ISBLANK($F111))</formula>
    </cfRule>
    <cfRule type="expression" dxfId="13066" priority="13069">
      <formula>AND($G111="DEADLIFT",ISBLANK($F111))</formula>
    </cfRule>
  </conditionalFormatting>
  <conditionalFormatting sqref="BQ111">
    <cfRule type="expression" dxfId="13065" priority="13062">
      <formula>$G111="SQUAT"</formula>
    </cfRule>
    <cfRule type="expression" dxfId="13064" priority="13063">
      <formula>$G111="BENCH"</formula>
    </cfRule>
    <cfRule type="expression" dxfId="13063" priority="13064">
      <formula>$G111="DEADLIFT"</formula>
    </cfRule>
    <cfRule type="expression" dxfId="13062" priority="13065">
      <formula>AND($G111="ACC",ISBLANK($F111))</formula>
    </cfRule>
    <cfRule type="expression" dxfId="13061" priority="13066">
      <formula>$G111="ACC"</formula>
    </cfRule>
  </conditionalFormatting>
  <conditionalFormatting sqref="BR111:BS111">
    <cfRule type="expression" dxfId="13060" priority="13057">
      <formula>$G111="SQUAT"</formula>
    </cfRule>
    <cfRule type="expression" dxfId="13059" priority="13058">
      <formula>$G111="BENCH"</formula>
    </cfRule>
    <cfRule type="expression" dxfId="13058" priority="13059">
      <formula>$G111="DEADLIFT"</formula>
    </cfRule>
    <cfRule type="expression" dxfId="13057" priority="13060">
      <formula>AND($G111="ACC",ISBLANK($F111))</formula>
    </cfRule>
    <cfRule type="expression" dxfId="13056" priority="13061">
      <formula>$G111="ACC"</formula>
    </cfRule>
  </conditionalFormatting>
  <conditionalFormatting sqref="BQ130">
    <cfRule type="expression" dxfId="13055" priority="13054">
      <formula>AND($G130="SQUAT",ISBLANK($F130))</formula>
    </cfRule>
    <cfRule type="expression" dxfId="13054" priority="13055">
      <formula>AND($G130="BENCH",ISBLANK($F130))</formula>
    </cfRule>
    <cfRule type="expression" dxfId="13053" priority="13056">
      <formula>AND($G130="DEADLIFT",ISBLANK($F130))</formula>
    </cfRule>
  </conditionalFormatting>
  <conditionalFormatting sqref="BQ130:BS130">
    <cfRule type="expression" dxfId="13052" priority="13049">
      <formula>$G130="SQUAT"</formula>
    </cfRule>
    <cfRule type="expression" dxfId="13051" priority="13050">
      <formula>$G130="BENCH"</formula>
    </cfRule>
    <cfRule type="expression" dxfId="13050" priority="13051">
      <formula>$G130="DEADLIFT"</formula>
    </cfRule>
    <cfRule type="expression" dxfId="13049" priority="13052">
      <formula>AND($G130="ACC",ISBLANK($F130))</formula>
    </cfRule>
    <cfRule type="expression" dxfId="13048" priority="13053">
      <formula>$G130="ACC"</formula>
    </cfRule>
  </conditionalFormatting>
  <conditionalFormatting sqref="BQ133:BQ136">
    <cfRule type="expression" dxfId="13047" priority="13046">
      <formula>AND($G133="SQUAT",ISBLANK($F133))</formula>
    </cfRule>
    <cfRule type="expression" dxfId="13046" priority="13047">
      <formula>AND($G133="BENCH",ISBLANK($F133))</formula>
    </cfRule>
    <cfRule type="expression" dxfId="13045" priority="13048">
      <formula>AND($G133="DEADLIFT",ISBLANK($F133))</formula>
    </cfRule>
  </conditionalFormatting>
  <conditionalFormatting sqref="BQ133:BS136">
    <cfRule type="expression" dxfId="13044" priority="13041">
      <formula>$G133="SQUAT"</formula>
    </cfRule>
    <cfRule type="expression" dxfId="13043" priority="13042">
      <formula>$G133="BENCH"</formula>
    </cfRule>
    <cfRule type="expression" dxfId="13042" priority="13043">
      <formula>$G133="DEADLIFT"</formula>
    </cfRule>
    <cfRule type="expression" dxfId="13041" priority="13044">
      <formula>AND($G133="ACC",ISBLANK($F133))</formula>
    </cfRule>
    <cfRule type="expression" dxfId="13040" priority="13045">
      <formula>$G133="ACC"</formula>
    </cfRule>
  </conditionalFormatting>
  <conditionalFormatting sqref="BQ132">
    <cfRule type="expression" dxfId="13039" priority="13038">
      <formula>AND($G132="SQUAT",ISBLANK($F132))</formula>
    </cfRule>
    <cfRule type="expression" dxfId="13038" priority="13039">
      <formula>AND($G132="BENCH",ISBLANK($F132))</formula>
    </cfRule>
    <cfRule type="expression" dxfId="13037" priority="13040">
      <formula>AND($G132="DEADLIFT",ISBLANK($F132))</formula>
    </cfRule>
  </conditionalFormatting>
  <conditionalFormatting sqref="BQ132">
    <cfRule type="expression" dxfId="13036" priority="13033">
      <formula>$G132="SQUAT"</formula>
    </cfRule>
    <cfRule type="expression" dxfId="13035" priority="13034">
      <formula>$G132="BENCH"</formula>
    </cfRule>
    <cfRule type="expression" dxfId="13034" priority="13035">
      <formula>$G132="DEADLIFT"</formula>
    </cfRule>
    <cfRule type="expression" dxfId="13033" priority="13036">
      <formula>AND($G132="ACC",ISBLANK($F132))</formula>
    </cfRule>
    <cfRule type="expression" dxfId="13032" priority="13037">
      <formula>$G132="ACC"</formula>
    </cfRule>
  </conditionalFormatting>
  <conditionalFormatting sqref="BR132:BS132">
    <cfRule type="expression" dxfId="13031" priority="13028">
      <formula>$G132="SQUAT"</formula>
    </cfRule>
    <cfRule type="expression" dxfId="13030" priority="13029">
      <formula>$G132="BENCH"</formula>
    </cfRule>
    <cfRule type="expression" dxfId="13029" priority="13030">
      <formula>$G132="DEADLIFT"</formula>
    </cfRule>
    <cfRule type="expression" dxfId="13028" priority="13031">
      <formula>AND($G132="ACC",ISBLANK($F132))</formula>
    </cfRule>
    <cfRule type="expression" dxfId="13027" priority="13032">
      <formula>$G132="ACC"</formula>
    </cfRule>
  </conditionalFormatting>
  <conditionalFormatting sqref="BQ126:BQ129">
    <cfRule type="expression" dxfId="13026" priority="13025">
      <formula>AND($G126="SQUAT",ISBLANK($F126))</formula>
    </cfRule>
    <cfRule type="expression" dxfId="13025" priority="13026">
      <formula>AND($G126="BENCH",ISBLANK($F126))</formula>
    </cfRule>
    <cfRule type="expression" dxfId="13024" priority="13027">
      <formula>AND($G126="DEADLIFT",ISBLANK($F126))</formula>
    </cfRule>
  </conditionalFormatting>
  <conditionalFormatting sqref="BQ126:BS129">
    <cfRule type="expression" dxfId="13023" priority="13020">
      <formula>$G126="SQUAT"</formula>
    </cfRule>
    <cfRule type="expression" dxfId="13022" priority="13021">
      <formula>$G126="BENCH"</formula>
    </cfRule>
    <cfRule type="expression" dxfId="13021" priority="13022">
      <formula>$G126="DEADLIFT"</formula>
    </cfRule>
    <cfRule type="expression" dxfId="13020" priority="13023">
      <formula>AND($G126="ACC",ISBLANK($F126))</formula>
    </cfRule>
    <cfRule type="expression" dxfId="13019" priority="13024">
      <formula>$G126="ACC"</formula>
    </cfRule>
  </conditionalFormatting>
  <conditionalFormatting sqref="BQ125">
    <cfRule type="expression" dxfId="13018" priority="13017">
      <formula>AND($G125="SQUAT",ISBLANK($F125))</formula>
    </cfRule>
    <cfRule type="expression" dxfId="13017" priority="13018">
      <formula>AND($G125="BENCH",ISBLANK($F125))</formula>
    </cfRule>
    <cfRule type="expression" dxfId="13016" priority="13019">
      <formula>AND($G125="DEADLIFT",ISBLANK($F125))</formula>
    </cfRule>
  </conditionalFormatting>
  <conditionalFormatting sqref="BQ125">
    <cfRule type="expression" dxfId="13015" priority="13012">
      <formula>$G125="SQUAT"</formula>
    </cfRule>
    <cfRule type="expression" dxfId="13014" priority="13013">
      <formula>$G125="BENCH"</formula>
    </cfRule>
    <cfRule type="expression" dxfId="13013" priority="13014">
      <formula>$G125="DEADLIFT"</formula>
    </cfRule>
    <cfRule type="expression" dxfId="13012" priority="13015">
      <formula>AND($G125="ACC",ISBLANK($F125))</formula>
    </cfRule>
    <cfRule type="expression" dxfId="13011" priority="13016">
      <formula>$G125="ACC"</formula>
    </cfRule>
  </conditionalFormatting>
  <conditionalFormatting sqref="BR125:BS125">
    <cfRule type="expression" dxfId="13010" priority="13007">
      <formula>$G125="SQUAT"</formula>
    </cfRule>
    <cfRule type="expression" dxfId="13009" priority="13008">
      <formula>$G125="BENCH"</formula>
    </cfRule>
    <cfRule type="expression" dxfId="13008" priority="13009">
      <formula>$G125="DEADLIFT"</formula>
    </cfRule>
    <cfRule type="expression" dxfId="13007" priority="13010">
      <formula>AND($G125="ACC",ISBLANK($F125))</formula>
    </cfRule>
    <cfRule type="expression" dxfId="13006" priority="13011">
      <formula>$G125="ACC"</formula>
    </cfRule>
  </conditionalFormatting>
  <conditionalFormatting sqref="BQ144">
    <cfRule type="expression" dxfId="13005" priority="13004">
      <formula>AND($G144="SQUAT",ISBLANK($F144))</formula>
    </cfRule>
    <cfRule type="expression" dxfId="13004" priority="13005">
      <formula>AND($G144="BENCH",ISBLANK($F144))</formula>
    </cfRule>
    <cfRule type="expression" dxfId="13003" priority="13006">
      <formula>AND($G144="DEADLIFT",ISBLANK($F144))</formula>
    </cfRule>
  </conditionalFormatting>
  <conditionalFormatting sqref="BQ144:BS144">
    <cfRule type="expression" dxfId="13002" priority="12999">
      <formula>$G144="SQUAT"</formula>
    </cfRule>
    <cfRule type="expression" dxfId="13001" priority="13000">
      <formula>$G144="BENCH"</formula>
    </cfRule>
    <cfRule type="expression" dxfId="13000" priority="13001">
      <formula>$G144="DEADLIFT"</formula>
    </cfRule>
    <cfRule type="expression" dxfId="12999" priority="13002">
      <formula>AND($G144="ACC",ISBLANK($F144))</formula>
    </cfRule>
    <cfRule type="expression" dxfId="12998" priority="13003">
      <formula>$G144="ACC"</formula>
    </cfRule>
  </conditionalFormatting>
  <conditionalFormatting sqref="BQ147:BQ150">
    <cfRule type="expression" dxfId="12997" priority="12996">
      <formula>AND($G147="SQUAT",ISBLANK($F147))</formula>
    </cfRule>
    <cfRule type="expression" dxfId="12996" priority="12997">
      <formula>AND($G147="BENCH",ISBLANK($F147))</formula>
    </cfRule>
    <cfRule type="expression" dxfId="12995" priority="12998">
      <formula>AND($G147="DEADLIFT",ISBLANK($F147))</formula>
    </cfRule>
  </conditionalFormatting>
  <conditionalFormatting sqref="BQ147:BS150">
    <cfRule type="expression" dxfId="12994" priority="12991">
      <formula>$G147="SQUAT"</formula>
    </cfRule>
    <cfRule type="expression" dxfId="12993" priority="12992">
      <formula>$G147="BENCH"</formula>
    </cfRule>
    <cfRule type="expression" dxfId="12992" priority="12993">
      <formula>$G147="DEADLIFT"</formula>
    </cfRule>
    <cfRule type="expression" dxfId="12991" priority="12994">
      <formula>AND($G147="ACC",ISBLANK($F147))</formula>
    </cfRule>
    <cfRule type="expression" dxfId="12990" priority="12995">
      <formula>$G147="ACC"</formula>
    </cfRule>
  </conditionalFormatting>
  <conditionalFormatting sqref="BQ146">
    <cfRule type="expression" dxfId="12989" priority="12988">
      <formula>AND($G146="SQUAT",ISBLANK($F146))</formula>
    </cfRule>
    <cfRule type="expression" dxfId="12988" priority="12989">
      <formula>AND($G146="BENCH",ISBLANK($F146))</formula>
    </cfRule>
    <cfRule type="expression" dxfId="12987" priority="12990">
      <formula>AND($G146="DEADLIFT",ISBLANK($F146))</formula>
    </cfRule>
  </conditionalFormatting>
  <conditionalFormatting sqref="BQ146">
    <cfRule type="expression" dxfId="12986" priority="12983">
      <formula>$G146="SQUAT"</formula>
    </cfRule>
    <cfRule type="expression" dxfId="12985" priority="12984">
      <formula>$G146="BENCH"</formula>
    </cfRule>
    <cfRule type="expression" dxfId="12984" priority="12985">
      <formula>$G146="DEADLIFT"</formula>
    </cfRule>
    <cfRule type="expression" dxfId="12983" priority="12986">
      <formula>AND($G146="ACC",ISBLANK($F146))</formula>
    </cfRule>
    <cfRule type="expression" dxfId="12982" priority="12987">
      <formula>$G146="ACC"</formula>
    </cfRule>
  </conditionalFormatting>
  <conditionalFormatting sqref="BR146:BS146">
    <cfRule type="expression" dxfId="12981" priority="12978">
      <formula>$G146="SQUAT"</formula>
    </cfRule>
    <cfRule type="expression" dxfId="12980" priority="12979">
      <formula>$G146="BENCH"</formula>
    </cfRule>
    <cfRule type="expression" dxfId="12979" priority="12980">
      <formula>$G146="DEADLIFT"</formula>
    </cfRule>
    <cfRule type="expression" dxfId="12978" priority="12981">
      <formula>AND($G146="ACC",ISBLANK($F146))</formula>
    </cfRule>
    <cfRule type="expression" dxfId="12977" priority="12982">
      <formula>$G146="ACC"</formula>
    </cfRule>
  </conditionalFormatting>
  <conditionalFormatting sqref="BQ140:BQ143">
    <cfRule type="expression" dxfId="12976" priority="12975">
      <formula>AND($G140="SQUAT",ISBLANK($F140))</formula>
    </cfRule>
    <cfRule type="expression" dxfId="12975" priority="12976">
      <formula>AND($G140="BENCH",ISBLANK($F140))</formula>
    </cfRule>
    <cfRule type="expression" dxfId="12974" priority="12977">
      <formula>AND($G140="DEADLIFT",ISBLANK($F140))</formula>
    </cfRule>
  </conditionalFormatting>
  <conditionalFormatting sqref="BQ140:BS143">
    <cfRule type="expression" dxfId="12973" priority="12970">
      <formula>$G140="SQUAT"</formula>
    </cfRule>
    <cfRule type="expression" dxfId="12972" priority="12971">
      <formula>$G140="BENCH"</formula>
    </cfRule>
    <cfRule type="expression" dxfId="12971" priority="12972">
      <formula>$G140="DEADLIFT"</formula>
    </cfRule>
    <cfRule type="expression" dxfId="12970" priority="12973">
      <formula>AND($G140="ACC",ISBLANK($F140))</formula>
    </cfRule>
    <cfRule type="expression" dxfId="12969" priority="12974">
      <formula>$G140="ACC"</formula>
    </cfRule>
  </conditionalFormatting>
  <conditionalFormatting sqref="BQ139">
    <cfRule type="expression" dxfId="12968" priority="12967">
      <formula>AND($G139="SQUAT",ISBLANK($F139))</formula>
    </cfRule>
    <cfRule type="expression" dxfId="12967" priority="12968">
      <formula>AND($G139="BENCH",ISBLANK($F139))</formula>
    </cfRule>
    <cfRule type="expression" dxfId="12966" priority="12969">
      <formula>AND($G139="DEADLIFT",ISBLANK($F139))</formula>
    </cfRule>
  </conditionalFormatting>
  <conditionalFormatting sqref="BQ139">
    <cfRule type="expression" dxfId="12965" priority="12962">
      <formula>$G139="SQUAT"</formula>
    </cfRule>
    <cfRule type="expression" dxfId="12964" priority="12963">
      <formula>$G139="BENCH"</formula>
    </cfRule>
    <cfRule type="expression" dxfId="12963" priority="12964">
      <formula>$G139="DEADLIFT"</formula>
    </cfRule>
    <cfRule type="expression" dxfId="12962" priority="12965">
      <formula>AND($G139="ACC",ISBLANK($F139))</formula>
    </cfRule>
    <cfRule type="expression" dxfId="12961" priority="12966">
      <formula>$G139="ACC"</formula>
    </cfRule>
  </conditionalFormatting>
  <conditionalFormatting sqref="BR139:BS139">
    <cfRule type="expression" dxfId="12960" priority="12957">
      <formula>$G139="SQUAT"</formula>
    </cfRule>
    <cfRule type="expression" dxfId="12959" priority="12958">
      <formula>$G139="BENCH"</formula>
    </cfRule>
    <cfRule type="expression" dxfId="12958" priority="12959">
      <formula>$G139="DEADLIFT"</formula>
    </cfRule>
    <cfRule type="expression" dxfId="12957" priority="12960">
      <formula>AND($G139="ACC",ISBLANK($F139))</formula>
    </cfRule>
    <cfRule type="expression" dxfId="12956" priority="12961">
      <formula>$G139="ACC"</formula>
    </cfRule>
  </conditionalFormatting>
  <conditionalFormatting sqref="BQ165 BQ172">
    <cfRule type="expression" dxfId="12955" priority="12954">
      <formula>AND($G165="SQUAT",ISBLANK($F165))</formula>
    </cfRule>
    <cfRule type="expression" dxfId="12954" priority="12955">
      <formula>AND($G165="BENCH",ISBLANK($F165))</formula>
    </cfRule>
    <cfRule type="expression" dxfId="12953" priority="12956">
      <formula>AND($G165="DEADLIFT",ISBLANK($F165))</formula>
    </cfRule>
  </conditionalFormatting>
  <conditionalFormatting sqref="BQ172:BS172 BQ165:BS165">
    <cfRule type="expression" dxfId="12952" priority="12949">
      <formula>$G165="SQUAT"</formula>
    </cfRule>
    <cfRule type="expression" dxfId="12951" priority="12950">
      <formula>$G165="BENCH"</formula>
    </cfRule>
    <cfRule type="expression" dxfId="12950" priority="12951">
      <formula>$G165="DEADLIFT"</formula>
    </cfRule>
    <cfRule type="expression" dxfId="12949" priority="12952">
      <formula>AND($G165="ACC",ISBLANK($F165))</formula>
    </cfRule>
    <cfRule type="expression" dxfId="12948" priority="12953">
      <formula>$G165="ACC"</formula>
    </cfRule>
  </conditionalFormatting>
  <conditionalFormatting sqref="BQ186">
    <cfRule type="expression" dxfId="12947" priority="12946">
      <formula>AND($G186="SQUAT",ISBLANK($F186))</formula>
    </cfRule>
    <cfRule type="expression" dxfId="12946" priority="12947">
      <formula>AND($G186="BENCH",ISBLANK($F186))</formula>
    </cfRule>
    <cfRule type="expression" dxfId="12945" priority="12948">
      <formula>AND($G186="DEADLIFT",ISBLANK($F186))</formula>
    </cfRule>
  </conditionalFormatting>
  <conditionalFormatting sqref="BQ186:BS186">
    <cfRule type="expression" dxfId="12944" priority="12941">
      <formula>$G186="SQUAT"</formula>
    </cfRule>
    <cfRule type="expression" dxfId="12943" priority="12942">
      <formula>$G186="BENCH"</formula>
    </cfRule>
    <cfRule type="expression" dxfId="12942" priority="12943">
      <formula>$G186="DEADLIFT"</formula>
    </cfRule>
    <cfRule type="expression" dxfId="12941" priority="12944">
      <formula>AND($G186="ACC",ISBLANK($F186))</formula>
    </cfRule>
    <cfRule type="expression" dxfId="12940" priority="12945">
      <formula>$G186="ACC"</formula>
    </cfRule>
  </conditionalFormatting>
  <conditionalFormatting sqref="BQ168:BQ171">
    <cfRule type="expression" dxfId="12939" priority="12938">
      <formula>AND($G168="SQUAT",ISBLANK($F168))</formula>
    </cfRule>
    <cfRule type="expression" dxfId="12938" priority="12939">
      <formula>AND($G168="BENCH",ISBLANK($F168))</formula>
    </cfRule>
    <cfRule type="expression" dxfId="12937" priority="12940">
      <formula>AND($G168="DEADLIFT",ISBLANK($F168))</formula>
    </cfRule>
  </conditionalFormatting>
  <conditionalFormatting sqref="BQ168:BS171">
    <cfRule type="expression" dxfId="12936" priority="12933">
      <formula>$G168="SQUAT"</formula>
    </cfRule>
    <cfRule type="expression" dxfId="12935" priority="12934">
      <formula>$G168="BENCH"</formula>
    </cfRule>
    <cfRule type="expression" dxfId="12934" priority="12935">
      <formula>$G168="DEADLIFT"</formula>
    </cfRule>
    <cfRule type="expression" dxfId="12933" priority="12936">
      <formula>AND($G168="ACC",ISBLANK($F168))</formula>
    </cfRule>
    <cfRule type="expression" dxfId="12932" priority="12937">
      <formula>$G168="ACC"</formula>
    </cfRule>
  </conditionalFormatting>
  <conditionalFormatting sqref="BQ167">
    <cfRule type="expression" dxfId="12931" priority="12930">
      <formula>AND($G167="SQUAT",ISBLANK($F167))</formula>
    </cfRule>
    <cfRule type="expression" dxfId="12930" priority="12931">
      <formula>AND($G167="BENCH",ISBLANK($F167))</formula>
    </cfRule>
    <cfRule type="expression" dxfId="12929" priority="12932">
      <formula>AND($G167="DEADLIFT",ISBLANK($F167))</formula>
    </cfRule>
  </conditionalFormatting>
  <conditionalFormatting sqref="BQ167">
    <cfRule type="expression" dxfId="12928" priority="12925">
      <formula>$G167="SQUAT"</formula>
    </cfRule>
    <cfRule type="expression" dxfId="12927" priority="12926">
      <formula>$G167="BENCH"</formula>
    </cfRule>
    <cfRule type="expression" dxfId="12926" priority="12927">
      <formula>$G167="DEADLIFT"</formula>
    </cfRule>
    <cfRule type="expression" dxfId="12925" priority="12928">
      <formula>AND($G167="ACC",ISBLANK($F167))</formula>
    </cfRule>
    <cfRule type="expression" dxfId="12924" priority="12929">
      <formula>$G167="ACC"</formula>
    </cfRule>
  </conditionalFormatting>
  <conditionalFormatting sqref="BR167:BS167">
    <cfRule type="expression" dxfId="12923" priority="12920">
      <formula>$G167="SQUAT"</formula>
    </cfRule>
    <cfRule type="expression" dxfId="12922" priority="12921">
      <formula>$G167="BENCH"</formula>
    </cfRule>
    <cfRule type="expression" dxfId="12921" priority="12922">
      <formula>$G167="DEADLIFT"</formula>
    </cfRule>
    <cfRule type="expression" dxfId="12920" priority="12923">
      <formula>AND($G167="ACC",ISBLANK($F167))</formula>
    </cfRule>
    <cfRule type="expression" dxfId="12919" priority="12924">
      <formula>$G167="ACC"</formula>
    </cfRule>
  </conditionalFormatting>
  <conditionalFormatting sqref="BQ161:BQ164">
    <cfRule type="expression" dxfId="12918" priority="12917">
      <formula>AND($G161="SQUAT",ISBLANK($F161))</formula>
    </cfRule>
    <cfRule type="expression" dxfId="12917" priority="12918">
      <formula>AND($G161="BENCH",ISBLANK($F161))</formula>
    </cfRule>
    <cfRule type="expression" dxfId="12916" priority="12919">
      <formula>AND($G161="DEADLIFT",ISBLANK($F161))</formula>
    </cfRule>
  </conditionalFormatting>
  <conditionalFormatting sqref="BQ161:BS164">
    <cfRule type="expression" dxfId="12915" priority="12912">
      <formula>$G161="SQUAT"</formula>
    </cfRule>
    <cfRule type="expression" dxfId="12914" priority="12913">
      <formula>$G161="BENCH"</formula>
    </cfRule>
    <cfRule type="expression" dxfId="12913" priority="12914">
      <formula>$G161="DEADLIFT"</formula>
    </cfRule>
    <cfRule type="expression" dxfId="12912" priority="12915">
      <formula>AND($G161="ACC",ISBLANK($F161))</formula>
    </cfRule>
    <cfRule type="expression" dxfId="12911" priority="12916">
      <formula>$G161="ACC"</formula>
    </cfRule>
  </conditionalFormatting>
  <conditionalFormatting sqref="BQ160">
    <cfRule type="expression" dxfId="12910" priority="12909">
      <formula>AND($G160="SQUAT",ISBLANK($F160))</formula>
    </cfRule>
    <cfRule type="expression" dxfId="12909" priority="12910">
      <formula>AND($G160="BENCH",ISBLANK($F160))</formula>
    </cfRule>
    <cfRule type="expression" dxfId="12908" priority="12911">
      <formula>AND($G160="DEADLIFT",ISBLANK($F160))</formula>
    </cfRule>
  </conditionalFormatting>
  <conditionalFormatting sqref="BQ160">
    <cfRule type="expression" dxfId="12907" priority="12904">
      <formula>$G160="SQUAT"</formula>
    </cfRule>
    <cfRule type="expression" dxfId="12906" priority="12905">
      <formula>$G160="BENCH"</formula>
    </cfRule>
    <cfRule type="expression" dxfId="12905" priority="12906">
      <formula>$G160="DEADLIFT"</formula>
    </cfRule>
    <cfRule type="expression" dxfId="12904" priority="12907">
      <formula>AND($G160="ACC",ISBLANK($F160))</formula>
    </cfRule>
    <cfRule type="expression" dxfId="12903" priority="12908">
      <formula>$G160="ACC"</formula>
    </cfRule>
  </conditionalFormatting>
  <conditionalFormatting sqref="BR160:BS160">
    <cfRule type="expression" dxfId="12902" priority="12899">
      <formula>$G160="SQUAT"</formula>
    </cfRule>
    <cfRule type="expression" dxfId="12901" priority="12900">
      <formula>$G160="BENCH"</formula>
    </cfRule>
    <cfRule type="expression" dxfId="12900" priority="12901">
      <formula>$G160="DEADLIFT"</formula>
    </cfRule>
    <cfRule type="expression" dxfId="12899" priority="12902">
      <formula>AND($G160="ACC",ISBLANK($F160))</formula>
    </cfRule>
    <cfRule type="expression" dxfId="12898" priority="12903">
      <formula>$G160="ACC"</formula>
    </cfRule>
  </conditionalFormatting>
  <conditionalFormatting sqref="BQ179">
    <cfRule type="expression" dxfId="12897" priority="12896">
      <formula>AND($G179="SQUAT",ISBLANK($F179))</formula>
    </cfRule>
    <cfRule type="expression" dxfId="12896" priority="12897">
      <formula>AND($G179="BENCH",ISBLANK($F179))</formula>
    </cfRule>
    <cfRule type="expression" dxfId="12895" priority="12898">
      <formula>AND($G179="DEADLIFT",ISBLANK($F179))</formula>
    </cfRule>
  </conditionalFormatting>
  <conditionalFormatting sqref="BQ179:BS179">
    <cfRule type="expression" dxfId="12894" priority="12891">
      <formula>$G179="SQUAT"</formula>
    </cfRule>
    <cfRule type="expression" dxfId="12893" priority="12892">
      <formula>$G179="BENCH"</formula>
    </cfRule>
    <cfRule type="expression" dxfId="12892" priority="12893">
      <formula>$G179="DEADLIFT"</formula>
    </cfRule>
    <cfRule type="expression" dxfId="12891" priority="12894">
      <formula>AND($G179="ACC",ISBLANK($F179))</formula>
    </cfRule>
    <cfRule type="expression" dxfId="12890" priority="12895">
      <formula>$G179="ACC"</formula>
    </cfRule>
  </conditionalFormatting>
  <conditionalFormatting sqref="BQ182:BQ185">
    <cfRule type="expression" dxfId="12889" priority="12888">
      <formula>AND($G182="SQUAT",ISBLANK($F182))</formula>
    </cfRule>
    <cfRule type="expression" dxfId="12888" priority="12889">
      <formula>AND($G182="BENCH",ISBLANK($F182))</formula>
    </cfRule>
    <cfRule type="expression" dxfId="12887" priority="12890">
      <formula>AND($G182="DEADLIFT",ISBLANK($F182))</formula>
    </cfRule>
  </conditionalFormatting>
  <conditionalFormatting sqref="BQ182:BS185">
    <cfRule type="expression" dxfId="12886" priority="12883">
      <formula>$G182="SQUAT"</formula>
    </cfRule>
    <cfRule type="expression" dxfId="12885" priority="12884">
      <formula>$G182="BENCH"</formula>
    </cfRule>
    <cfRule type="expression" dxfId="12884" priority="12885">
      <formula>$G182="DEADLIFT"</formula>
    </cfRule>
    <cfRule type="expression" dxfId="12883" priority="12886">
      <formula>AND($G182="ACC",ISBLANK($F182))</formula>
    </cfRule>
    <cfRule type="expression" dxfId="12882" priority="12887">
      <formula>$G182="ACC"</formula>
    </cfRule>
  </conditionalFormatting>
  <conditionalFormatting sqref="BQ181">
    <cfRule type="expression" dxfId="12881" priority="12880">
      <formula>AND($G181="SQUAT",ISBLANK($F181))</formula>
    </cfRule>
    <cfRule type="expression" dxfId="12880" priority="12881">
      <formula>AND($G181="BENCH",ISBLANK($F181))</formula>
    </cfRule>
    <cfRule type="expression" dxfId="12879" priority="12882">
      <formula>AND($G181="DEADLIFT",ISBLANK($F181))</formula>
    </cfRule>
  </conditionalFormatting>
  <conditionalFormatting sqref="BQ181">
    <cfRule type="expression" dxfId="12878" priority="12875">
      <formula>$G181="SQUAT"</formula>
    </cfRule>
    <cfRule type="expression" dxfId="12877" priority="12876">
      <formula>$G181="BENCH"</formula>
    </cfRule>
    <cfRule type="expression" dxfId="12876" priority="12877">
      <formula>$G181="DEADLIFT"</formula>
    </cfRule>
    <cfRule type="expression" dxfId="12875" priority="12878">
      <formula>AND($G181="ACC",ISBLANK($F181))</formula>
    </cfRule>
    <cfRule type="expression" dxfId="12874" priority="12879">
      <formula>$G181="ACC"</formula>
    </cfRule>
  </conditionalFormatting>
  <conditionalFormatting sqref="BR181:BS181">
    <cfRule type="expression" dxfId="12873" priority="12870">
      <formula>$G181="SQUAT"</formula>
    </cfRule>
    <cfRule type="expression" dxfId="12872" priority="12871">
      <formula>$G181="BENCH"</formula>
    </cfRule>
    <cfRule type="expression" dxfId="12871" priority="12872">
      <formula>$G181="DEADLIFT"</formula>
    </cfRule>
    <cfRule type="expression" dxfId="12870" priority="12873">
      <formula>AND($G181="ACC",ISBLANK($F181))</formula>
    </cfRule>
    <cfRule type="expression" dxfId="12869" priority="12874">
      <formula>$G181="ACC"</formula>
    </cfRule>
  </conditionalFormatting>
  <conditionalFormatting sqref="BQ175:BQ178">
    <cfRule type="expression" dxfId="12868" priority="12867">
      <formula>AND($G175="SQUAT",ISBLANK($F175))</formula>
    </cfRule>
    <cfRule type="expression" dxfId="12867" priority="12868">
      <formula>AND($G175="BENCH",ISBLANK($F175))</formula>
    </cfRule>
    <cfRule type="expression" dxfId="12866" priority="12869">
      <formula>AND($G175="DEADLIFT",ISBLANK($F175))</formula>
    </cfRule>
  </conditionalFormatting>
  <conditionalFormatting sqref="BQ175:BS178">
    <cfRule type="expression" dxfId="12865" priority="12862">
      <formula>$G175="SQUAT"</formula>
    </cfRule>
    <cfRule type="expression" dxfId="12864" priority="12863">
      <formula>$G175="BENCH"</formula>
    </cfRule>
    <cfRule type="expression" dxfId="12863" priority="12864">
      <formula>$G175="DEADLIFT"</formula>
    </cfRule>
    <cfRule type="expression" dxfId="12862" priority="12865">
      <formula>AND($G175="ACC",ISBLANK($F175))</formula>
    </cfRule>
    <cfRule type="expression" dxfId="12861" priority="12866">
      <formula>$G175="ACC"</formula>
    </cfRule>
  </conditionalFormatting>
  <conditionalFormatting sqref="BQ174">
    <cfRule type="expression" dxfId="12860" priority="12859">
      <formula>AND($G174="SQUAT",ISBLANK($F174))</formula>
    </cfRule>
    <cfRule type="expression" dxfId="12859" priority="12860">
      <formula>AND($G174="BENCH",ISBLANK($F174))</formula>
    </cfRule>
    <cfRule type="expression" dxfId="12858" priority="12861">
      <formula>AND($G174="DEADLIFT",ISBLANK($F174))</formula>
    </cfRule>
  </conditionalFormatting>
  <conditionalFormatting sqref="BQ174">
    <cfRule type="expression" dxfId="12857" priority="12854">
      <formula>$G174="SQUAT"</formula>
    </cfRule>
    <cfRule type="expression" dxfId="12856" priority="12855">
      <formula>$G174="BENCH"</formula>
    </cfRule>
    <cfRule type="expression" dxfId="12855" priority="12856">
      <formula>$G174="DEADLIFT"</formula>
    </cfRule>
    <cfRule type="expression" dxfId="12854" priority="12857">
      <formula>AND($G174="ACC",ISBLANK($F174))</formula>
    </cfRule>
    <cfRule type="expression" dxfId="12853" priority="12858">
      <formula>$G174="ACC"</formula>
    </cfRule>
  </conditionalFormatting>
  <conditionalFormatting sqref="BR174:BS174">
    <cfRule type="expression" dxfId="12852" priority="12849">
      <formula>$G174="SQUAT"</formula>
    </cfRule>
    <cfRule type="expression" dxfId="12851" priority="12850">
      <formula>$G174="BENCH"</formula>
    </cfRule>
    <cfRule type="expression" dxfId="12850" priority="12851">
      <formula>$G174="DEADLIFT"</formula>
    </cfRule>
    <cfRule type="expression" dxfId="12849" priority="12852">
      <formula>AND($G174="ACC",ISBLANK($F174))</formula>
    </cfRule>
    <cfRule type="expression" dxfId="12848" priority="12853">
      <formula>$G174="ACC"</formula>
    </cfRule>
  </conditionalFormatting>
  <conditionalFormatting sqref="BQ193">
    <cfRule type="expression" dxfId="12847" priority="12846">
      <formula>AND($G193="SQUAT",ISBLANK($F193))</formula>
    </cfRule>
    <cfRule type="expression" dxfId="12846" priority="12847">
      <formula>AND($G193="BENCH",ISBLANK($F193))</formula>
    </cfRule>
    <cfRule type="expression" dxfId="12845" priority="12848">
      <formula>AND($G193="DEADLIFT",ISBLANK($F193))</formula>
    </cfRule>
  </conditionalFormatting>
  <conditionalFormatting sqref="BQ193:BS193">
    <cfRule type="expression" dxfId="12844" priority="12841">
      <formula>$G193="SQUAT"</formula>
    </cfRule>
    <cfRule type="expression" dxfId="12843" priority="12842">
      <formula>$G193="BENCH"</formula>
    </cfRule>
    <cfRule type="expression" dxfId="12842" priority="12843">
      <formula>$G193="DEADLIFT"</formula>
    </cfRule>
    <cfRule type="expression" dxfId="12841" priority="12844">
      <formula>AND($G193="ACC",ISBLANK($F193))</formula>
    </cfRule>
    <cfRule type="expression" dxfId="12840" priority="12845">
      <formula>$G193="ACC"</formula>
    </cfRule>
  </conditionalFormatting>
  <conditionalFormatting sqref="BQ196:BQ199">
    <cfRule type="expression" dxfId="12839" priority="12838">
      <formula>AND($G196="SQUAT",ISBLANK($F196))</formula>
    </cfRule>
    <cfRule type="expression" dxfId="12838" priority="12839">
      <formula>AND($G196="BENCH",ISBLANK($F196))</formula>
    </cfRule>
    <cfRule type="expression" dxfId="12837" priority="12840">
      <formula>AND($G196="DEADLIFT",ISBLANK($F196))</formula>
    </cfRule>
  </conditionalFormatting>
  <conditionalFormatting sqref="BQ196:BS199">
    <cfRule type="expression" dxfId="12836" priority="12833">
      <formula>$G196="SQUAT"</formula>
    </cfRule>
    <cfRule type="expression" dxfId="12835" priority="12834">
      <formula>$G196="BENCH"</formula>
    </cfRule>
    <cfRule type="expression" dxfId="12834" priority="12835">
      <formula>$G196="DEADLIFT"</formula>
    </cfRule>
    <cfRule type="expression" dxfId="12833" priority="12836">
      <formula>AND($G196="ACC",ISBLANK($F196))</formula>
    </cfRule>
    <cfRule type="expression" dxfId="12832" priority="12837">
      <formula>$G196="ACC"</formula>
    </cfRule>
  </conditionalFormatting>
  <conditionalFormatting sqref="BQ195">
    <cfRule type="expression" dxfId="12831" priority="12830">
      <formula>AND($G195="SQUAT",ISBLANK($F195))</formula>
    </cfRule>
    <cfRule type="expression" dxfId="12830" priority="12831">
      <formula>AND($G195="BENCH",ISBLANK($F195))</formula>
    </cfRule>
    <cfRule type="expression" dxfId="12829" priority="12832">
      <formula>AND($G195="DEADLIFT",ISBLANK($F195))</formula>
    </cfRule>
  </conditionalFormatting>
  <conditionalFormatting sqref="BQ195">
    <cfRule type="expression" dxfId="12828" priority="12825">
      <formula>$G195="SQUAT"</formula>
    </cfRule>
    <cfRule type="expression" dxfId="12827" priority="12826">
      <formula>$G195="BENCH"</formula>
    </cfRule>
    <cfRule type="expression" dxfId="12826" priority="12827">
      <formula>$G195="DEADLIFT"</formula>
    </cfRule>
    <cfRule type="expression" dxfId="12825" priority="12828">
      <formula>AND($G195="ACC",ISBLANK($F195))</formula>
    </cfRule>
    <cfRule type="expression" dxfId="12824" priority="12829">
      <formula>$G195="ACC"</formula>
    </cfRule>
  </conditionalFormatting>
  <conditionalFormatting sqref="BR195:BS195">
    <cfRule type="expression" dxfId="12823" priority="12820">
      <formula>$G195="SQUAT"</formula>
    </cfRule>
    <cfRule type="expression" dxfId="12822" priority="12821">
      <formula>$G195="BENCH"</formula>
    </cfRule>
    <cfRule type="expression" dxfId="12821" priority="12822">
      <formula>$G195="DEADLIFT"</formula>
    </cfRule>
    <cfRule type="expression" dxfId="12820" priority="12823">
      <formula>AND($G195="ACC",ISBLANK($F195))</formula>
    </cfRule>
    <cfRule type="expression" dxfId="12819" priority="12824">
      <formula>$G195="ACC"</formula>
    </cfRule>
  </conditionalFormatting>
  <conditionalFormatting sqref="BQ189:BQ192">
    <cfRule type="expression" dxfId="12818" priority="12817">
      <formula>AND($G189="SQUAT",ISBLANK($F189))</formula>
    </cfRule>
    <cfRule type="expression" dxfId="12817" priority="12818">
      <formula>AND($G189="BENCH",ISBLANK($F189))</formula>
    </cfRule>
    <cfRule type="expression" dxfId="12816" priority="12819">
      <formula>AND($G189="DEADLIFT",ISBLANK($F189))</formula>
    </cfRule>
  </conditionalFormatting>
  <conditionalFormatting sqref="BQ189:BS192">
    <cfRule type="expression" dxfId="12815" priority="12812">
      <formula>$G189="SQUAT"</formula>
    </cfRule>
    <cfRule type="expression" dxfId="12814" priority="12813">
      <formula>$G189="BENCH"</formula>
    </cfRule>
    <cfRule type="expression" dxfId="12813" priority="12814">
      <formula>$G189="DEADLIFT"</formula>
    </cfRule>
    <cfRule type="expression" dxfId="12812" priority="12815">
      <formula>AND($G189="ACC",ISBLANK($F189))</formula>
    </cfRule>
    <cfRule type="expression" dxfId="12811" priority="12816">
      <formula>$G189="ACC"</formula>
    </cfRule>
  </conditionalFormatting>
  <conditionalFormatting sqref="BQ188">
    <cfRule type="expression" dxfId="12810" priority="12809">
      <formula>AND($G188="SQUAT",ISBLANK($F188))</formula>
    </cfRule>
    <cfRule type="expression" dxfId="12809" priority="12810">
      <formula>AND($G188="BENCH",ISBLANK($F188))</formula>
    </cfRule>
    <cfRule type="expression" dxfId="12808" priority="12811">
      <formula>AND($G188="DEADLIFT",ISBLANK($F188))</formula>
    </cfRule>
  </conditionalFormatting>
  <conditionalFormatting sqref="BQ188">
    <cfRule type="expression" dxfId="12807" priority="12804">
      <formula>$G188="SQUAT"</formula>
    </cfRule>
    <cfRule type="expression" dxfId="12806" priority="12805">
      <formula>$G188="BENCH"</formula>
    </cfRule>
    <cfRule type="expression" dxfId="12805" priority="12806">
      <formula>$G188="DEADLIFT"</formula>
    </cfRule>
    <cfRule type="expression" dxfId="12804" priority="12807">
      <formula>AND($G188="ACC",ISBLANK($F188))</formula>
    </cfRule>
    <cfRule type="expression" dxfId="12803" priority="12808">
      <formula>$G188="ACC"</formula>
    </cfRule>
  </conditionalFormatting>
  <conditionalFormatting sqref="BR188:BS188">
    <cfRule type="expression" dxfId="12802" priority="12799">
      <formula>$G188="SQUAT"</formula>
    </cfRule>
    <cfRule type="expression" dxfId="12801" priority="12800">
      <formula>$G188="BENCH"</formula>
    </cfRule>
    <cfRule type="expression" dxfId="12800" priority="12801">
      <formula>$G188="DEADLIFT"</formula>
    </cfRule>
    <cfRule type="expression" dxfId="12799" priority="12802">
      <formula>AND($G188="ACC",ISBLANK($F188))</formula>
    </cfRule>
    <cfRule type="expression" dxfId="12798" priority="12803">
      <formula>$G188="ACC"</formula>
    </cfRule>
  </conditionalFormatting>
  <conditionalFormatting sqref="BQ214 BQ221">
    <cfRule type="expression" dxfId="12797" priority="12796">
      <formula>AND($G214="SQUAT",ISBLANK($F214))</formula>
    </cfRule>
    <cfRule type="expression" dxfId="12796" priority="12797">
      <formula>AND($G214="BENCH",ISBLANK($F214))</formula>
    </cfRule>
    <cfRule type="expression" dxfId="12795" priority="12798">
      <formula>AND($G214="DEADLIFT",ISBLANK($F214))</formula>
    </cfRule>
  </conditionalFormatting>
  <conditionalFormatting sqref="BQ221:BS221 BQ214:BS214">
    <cfRule type="expression" dxfId="12794" priority="12791">
      <formula>$G214="SQUAT"</formula>
    </cfRule>
    <cfRule type="expression" dxfId="12793" priority="12792">
      <formula>$G214="BENCH"</formula>
    </cfRule>
    <cfRule type="expression" dxfId="12792" priority="12793">
      <formula>$G214="DEADLIFT"</formula>
    </cfRule>
    <cfRule type="expression" dxfId="12791" priority="12794">
      <formula>AND($G214="ACC",ISBLANK($F214))</formula>
    </cfRule>
    <cfRule type="expression" dxfId="12790" priority="12795">
      <formula>$G214="ACC"</formula>
    </cfRule>
  </conditionalFormatting>
  <conditionalFormatting sqref="BQ235">
    <cfRule type="expression" dxfId="12789" priority="12788">
      <formula>AND($G235="SQUAT",ISBLANK($F235))</formula>
    </cfRule>
    <cfRule type="expression" dxfId="12788" priority="12789">
      <formula>AND($G235="BENCH",ISBLANK($F235))</formula>
    </cfRule>
    <cfRule type="expression" dxfId="12787" priority="12790">
      <formula>AND($G235="DEADLIFT",ISBLANK($F235))</formula>
    </cfRule>
  </conditionalFormatting>
  <conditionalFormatting sqref="BQ235:BS235">
    <cfRule type="expression" dxfId="12786" priority="12783">
      <formula>$G235="SQUAT"</formula>
    </cfRule>
    <cfRule type="expression" dxfId="12785" priority="12784">
      <formula>$G235="BENCH"</formula>
    </cfRule>
    <cfRule type="expression" dxfId="12784" priority="12785">
      <formula>$G235="DEADLIFT"</formula>
    </cfRule>
    <cfRule type="expression" dxfId="12783" priority="12786">
      <formula>AND($G235="ACC",ISBLANK($F235))</formula>
    </cfRule>
    <cfRule type="expression" dxfId="12782" priority="12787">
      <formula>$G235="ACC"</formula>
    </cfRule>
  </conditionalFormatting>
  <conditionalFormatting sqref="BQ217:BQ220">
    <cfRule type="expression" dxfId="12781" priority="12780">
      <formula>AND($G217="SQUAT",ISBLANK($F217))</formula>
    </cfRule>
    <cfRule type="expression" dxfId="12780" priority="12781">
      <formula>AND($G217="BENCH",ISBLANK($F217))</formula>
    </cfRule>
    <cfRule type="expression" dxfId="12779" priority="12782">
      <formula>AND($G217="DEADLIFT",ISBLANK($F217))</formula>
    </cfRule>
  </conditionalFormatting>
  <conditionalFormatting sqref="BQ217:BS220">
    <cfRule type="expression" dxfId="12778" priority="12775">
      <formula>$G217="SQUAT"</formula>
    </cfRule>
    <cfRule type="expression" dxfId="12777" priority="12776">
      <formula>$G217="BENCH"</formula>
    </cfRule>
    <cfRule type="expression" dxfId="12776" priority="12777">
      <formula>$G217="DEADLIFT"</formula>
    </cfRule>
    <cfRule type="expression" dxfId="12775" priority="12778">
      <formula>AND($G217="ACC",ISBLANK($F217))</formula>
    </cfRule>
    <cfRule type="expression" dxfId="12774" priority="12779">
      <formula>$G217="ACC"</formula>
    </cfRule>
  </conditionalFormatting>
  <conditionalFormatting sqref="BQ216">
    <cfRule type="expression" dxfId="12773" priority="12772">
      <formula>AND($G216="SQUAT",ISBLANK($F216))</formula>
    </cfRule>
    <cfRule type="expression" dxfId="12772" priority="12773">
      <formula>AND($G216="BENCH",ISBLANK($F216))</formula>
    </cfRule>
    <cfRule type="expression" dxfId="12771" priority="12774">
      <formula>AND($G216="DEADLIFT",ISBLANK($F216))</formula>
    </cfRule>
  </conditionalFormatting>
  <conditionalFormatting sqref="BQ216">
    <cfRule type="expression" dxfId="12770" priority="12767">
      <formula>$G216="SQUAT"</formula>
    </cfRule>
    <cfRule type="expression" dxfId="12769" priority="12768">
      <formula>$G216="BENCH"</formula>
    </cfRule>
    <cfRule type="expression" dxfId="12768" priority="12769">
      <formula>$G216="DEADLIFT"</formula>
    </cfRule>
    <cfRule type="expression" dxfId="12767" priority="12770">
      <formula>AND($G216="ACC",ISBLANK($F216))</formula>
    </cfRule>
    <cfRule type="expression" dxfId="12766" priority="12771">
      <formula>$G216="ACC"</formula>
    </cfRule>
  </conditionalFormatting>
  <conditionalFormatting sqref="BR216:BS216">
    <cfRule type="expression" dxfId="12765" priority="12762">
      <formula>$G216="SQUAT"</formula>
    </cfRule>
    <cfRule type="expression" dxfId="12764" priority="12763">
      <formula>$G216="BENCH"</formula>
    </cfRule>
    <cfRule type="expression" dxfId="12763" priority="12764">
      <formula>$G216="DEADLIFT"</formula>
    </cfRule>
    <cfRule type="expression" dxfId="12762" priority="12765">
      <formula>AND($G216="ACC",ISBLANK($F216))</formula>
    </cfRule>
    <cfRule type="expression" dxfId="12761" priority="12766">
      <formula>$G216="ACC"</formula>
    </cfRule>
  </conditionalFormatting>
  <conditionalFormatting sqref="BQ210:BQ213">
    <cfRule type="expression" dxfId="12760" priority="12759">
      <formula>AND($G210="SQUAT",ISBLANK($F210))</formula>
    </cfRule>
    <cfRule type="expression" dxfId="12759" priority="12760">
      <formula>AND($G210="BENCH",ISBLANK($F210))</formula>
    </cfRule>
    <cfRule type="expression" dxfId="12758" priority="12761">
      <formula>AND($G210="DEADLIFT",ISBLANK($F210))</formula>
    </cfRule>
  </conditionalFormatting>
  <conditionalFormatting sqref="BQ210:BS213">
    <cfRule type="expression" dxfId="12757" priority="12754">
      <formula>$G210="SQUAT"</formula>
    </cfRule>
    <cfRule type="expression" dxfId="12756" priority="12755">
      <formula>$G210="BENCH"</formula>
    </cfRule>
    <cfRule type="expression" dxfId="12755" priority="12756">
      <formula>$G210="DEADLIFT"</formula>
    </cfRule>
    <cfRule type="expression" dxfId="12754" priority="12757">
      <formula>AND($G210="ACC",ISBLANK($F210))</formula>
    </cfRule>
    <cfRule type="expression" dxfId="12753" priority="12758">
      <formula>$G210="ACC"</formula>
    </cfRule>
  </conditionalFormatting>
  <conditionalFormatting sqref="BQ209">
    <cfRule type="expression" dxfId="12752" priority="12751">
      <formula>AND($G209="SQUAT",ISBLANK($F209))</formula>
    </cfRule>
    <cfRule type="expression" dxfId="12751" priority="12752">
      <formula>AND($G209="BENCH",ISBLANK($F209))</formula>
    </cfRule>
    <cfRule type="expression" dxfId="12750" priority="12753">
      <formula>AND($G209="DEADLIFT",ISBLANK($F209))</formula>
    </cfRule>
  </conditionalFormatting>
  <conditionalFormatting sqref="BQ209">
    <cfRule type="expression" dxfId="12749" priority="12746">
      <formula>$G209="SQUAT"</formula>
    </cfRule>
    <cfRule type="expression" dxfId="12748" priority="12747">
      <formula>$G209="BENCH"</formula>
    </cfRule>
    <cfRule type="expression" dxfId="12747" priority="12748">
      <formula>$G209="DEADLIFT"</formula>
    </cfRule>
    <cfRule type="expression" dxfId="12746" priority="12749">
      <formula>AND($G209="ACC",ISBLANK($F209))</formula>
    </cfRule>
    <cfRule type="expression" dxfId="12745" priority="12750">
      <formula>$G209="ACC"</formula>
    </cfRule>
  </conditionalFormatting>
  <conditionalFormatting sqref="BR209:BS209">
    <cfRule type="expression" dxfId="12744" priority="12741">
      <formula>$G209="SQUAT"</formula>
    </cfRule>
    <cfRule type="expression" dxfId="12743" priority="12742">
      <formula>$G209="BENCH"</formula>
    </cfRule>
    <cfRule type="expression" dxfId="12742" priority="12743">
      <formula>$G209="DEADLIFT"</formula>
    </cfRule>
    <cfRule type="expression" dxfId="12741" priority="12744">
      <formula>AND($G209="ACC",ISBLANK($F209))</formula>
    </cfRule>
    <cfRule type="expression" dxfId="12740" priority="12745">
      <formula>$G209="ACC"</formula>
    </cfRule>
  </conditionalFormatting>
  <conditionalFormatting sqref="BQ228">
    <cfRule type="expression" dxfId="12739" priority="12738">
      <formula>AND($G228="SQUAT",ISBLANK($F228))</formula>
    </cfRule>
    <cfRule type="expression" dxfId="12738" priority="12739">
      <formula>AND($G228="BENCH",ISBLANK($F228))</formula>
    </cfRule>
    <cfRule type="expression" dxfId="12737" priority="12740">
      <formula>AND($G228="DEADLIFT",ISBLANK($F228))</formula>
    </cfRule>
  </conditionalFormatting>
  <conditionalFormatting sqref="BQ228:BS228">
    <cfRule type="expression" dxfId="12736" priority="12733">
      <formula>$G228="SQUAT"</formula>
    </cfRule>
    <cfRule type="expression" dxfId="12735" priority="12734">
      <formula>$G228="BENCH"</formula>
    </cfRule>
    <cfRule type="expression" dxfId="12734" priority="12735">
      <formula>$G228="DEADLIFT"</formula>
    </cfRule>
    <cfRule type="expression" dxfId="12733" priority="12736">
      <formula>AND($G228="ACC",ISBLANK($F228))</formula>
    </cfRule>
    <cfRule type="expression" dxfId="12732" priority="12737">
      <formula>$G228="ACC"</formula>
    </cfRule>
  </conditionalFormatting>
  <conditionalFormatting sqref="BQ231:BQ234">
    <cfRule type="expression" dxfId="12731" priority="12730">
      <formula>AND($G231="SQUAT",ISBLANK($F231))</formula>
    </cfRule>
    <cfRule type="expression" dxfId="12730" priority="12731">
      <formula>AND($G231="BENCH",ISBLANK($F231))</formula>
    </cfRule>
    <cfRule type="expression" dxfId="12729" priority="12732">
      <formula>AND($G231="DEADLIFT",ISBLANK($F231))</formula>
    </cfRule>
  </conditionalFormatting>
  <conditionalFormatting sqref="BQ231:BS234">
    <cfRule type="expression" dxfId="12728" priority="12725">
      <formula>$G231="SQUAT"</formula>
    </cfRule>
    <cfRule type="expression" dxfId="12727" priority="12726">
      <formula>$G231="BENCH"</formula>
    </cfRule>
    <cfRule type="expression" dxfId="12726" priority="12727">
      <formula>$G231="DEADLIFT"</formula>
    </cfRule>
    <cfRule type="expression" dxfId="12725" priority="12728">
      <formula>AND($G231="ACC",ISBLANK($F231))</formula>
    </cfRule>
    <cfRule type="expression" dxfId="12724" priority="12729">
      <formula>$G231="ACC"</formula>
    </cfRule>
  </conditionalFormatting>
  <conditionalFormatting sqref="BQ230">
    <cfRule type="expression" dxfId="12723" priority="12722">
      <formula>AND($G230="SQUAT",ISBLANK($F230))</formula>
    </cfRule>
    <cfRule type="expression" dxfId="12722" priority="12723">
      <formula>AND($G230="BENCH",ISBLANK($F230))</formula>
    </cfRule>
    <cfRule type="expression" dxfId="12721" priority="12724">
      <formula>AND($G230="DEADLIFT",ISBLANK($F230))</formula>
    </cfRule>
  </conditionalFormatting>
  <conditionalFormatting sqref="BQ230">
    <cfRule type="expression" dxfId="12720" priority="12717">
      <formula>$G230="SQUAT"</formula>
    </cfRule>
    <cfRule type="expression" dxfId="12719" priority="12718">
      <formula>$G230="BENCH"</formula>
    </cfRule>
    <cfRule type="expression" dxfId="12718" priority="12719">
      <formula>$G230="DEADLIFT"</formula>
    </cfRule>
    <cfRule type="expression" dxfId="12717" priority="12720">
      <formula>AND($G230="ACC",ISBLANK($F230))</formula>
    </cfRule>
    <cfRule type="expression" dxfId="12716" priority="12721">
      <formula>$G230="ACC"</formula>
    </cfRule>
  </conditionalFormatting>
  <conditionalFormatting sqref="BR230:BS230">
    <cfRule type="expression" dxfId="12715" priority="12712">
      <formula>$G230="SQUAT"</formula>
    </cfRule>
    <cfRule type="expression" dxfId="12714" priority="12713">
      <formula>$G230="BENCH"</formula>
    </cfRule>
    <cfRule type="expression" dxfId="12713" priority="12714">
      <formula>$G230="DEADLIFT"</formula>
    </cfRule>
    <cfRule type="expression" dxfId="12712" priority="12715">
      <formula>AND($G230="ACC",ISBLANK($F230))</formula>
    </cfRule>
    <cfRule type="expression" dxfId="12711" priority="12716">
      <formula>$G230="ACC"</formula>
    </cfRule>
  </conditionalFormatting>
  <conditionalFormatting sqref="BQ224:BQ227">
    <cfRule type="expression" dxfId="12710" priority="12709">
      <formula>AND($G224="SQUAT",ISBLANK($F224))</formula>
    </cfRule>
    <cfRule type="expression" dxfId="12709" priority="12710">
      <formula>AND($G224="BENCH",ISBLANK($F224))</formula>
    </cfRule>
    <cfRule type="expression" dxfId="12708" priority="12711">
      <formula>AND($G224="DEADLIFT",ISBLANK($F224))</formula>
    </cfRule>
  </conditionalFormatting>
  <conditionalFormatting sqref="BQ224:BS227">
    <cfRule type="expression" dxfId="12707" priority="12704">
      <formula>$G224="SQUAT"</formula>
    </cfRule>
    <cfRule type="expression" dxfId="12706" priority="12705">
      <formula>$G224="BENCH"</formula>
    </cfRule>
    <cfRule type="expression" dxfId="12705" priority="12706">
      <formula>$G224="DEADLIFT"</formula>
    </cfRule>
    <cfRule type="expression" dxfId="12704" priority="12707">
      <formula>AND($G224="ACC",ISBLANK($F224))</formula>
    </cfRule>
    <cfRule type="expression" dxfId="12703" priority="12708">
      <formula>$G224="ACC"</formula>
    </cfRule>
  </conditionalFormatting>
  <conditionalFormatting sqref="BQ223">
    <cfRule type="expression" dxfId="12702" priority="12701">
      <formula>AND($G223="SQUAT",ISBLANK($F223))</formula>
    </cfRule>
    <cfRule type="expression" dxfId="12701" priority="12702">
      <formula>AND($G223="BENCH",ISBLANK($F223))</formula>
    </cfRule>
    <cfRule type="expression" dxfId="12700" priority="12703">
      <formula>AND($G223="DEADLIFT",ISBLANK($F223))</formula>
    </cfRule>
  </conditionalFormatting>
  <conditionalFormatting sqref="BQ223">
    <cfRule type="expression" dxfId="12699" priority="12696">
      <formula>$G223="SQUAT"</formula>
    </cfRule>
    <cfRule type="expression" dxfId="12698" priority="12697">
      <formula>$G223="BENCH"</formula>
    </cfRule>
    <cfRule type="expression" dxfId="12697" priority="12698">
      <formula>$G223="DEADLIFT"</formula>
    </cfRule>
    <cfRule type="expression" dxfId="12696" priority="12699">
      <formula>AND($G223="ACC",ISBLANK($F223))</formula>
    </cfRule>
    <cfRule type="expression" dxfId="12695" priority="12700">
      <formula>$G223="ACC"</formula>
    </cfRule>
  </conditionalFormatting>
  <conditionalFormatting sqref="BR223:BS223">
    <cfRule type="expression" dxfId="12694" priority="12691">
      <formula>$G223="SQUAT"</formula>
    </cfRule>
    <cfRule type="expression" dxfId="12693" priority="12692">
      <formula>$G223="BENCH"</formula>
    </cfRule>
    <cfRule type="expression" dxfId="12692" priority="12693">
      <formula>$G223="DEADLIFT"</formula>
    </cfRule>
    <cfRule type="expression" dxfId="12691" priority="12694">
      <formula>AND($G223="ACC",ISBLANK($F223))</formula>
    </cfRule>
    <cfRule type="expression" dxfId="12690" priority="12695">
      <formula>$G223="ACC"</formula>
    </cfRule>
  </conditionalFormatting>
  <conditionalFormatting sqref="BQ242">
    <cfRule type="expression" dxfId="12689" priority="12688">
      <formula>AND($G242="SQUAT",ISBLANK($F242))</formula>
    </cfRule>
    <cfRule type="expression" dxfId="12688" priority="12689">
      <formula>AND($G242="BENCH",ISBLANK($F242))</formula>
    </cfRule>
    <cfRule type="expression" dxfId="12687" priority="12690">
      <formula>AND($G242="DEADLIFT",ISBLANK($F242))</formula>
    </cfRule>
  </conditionalFormatting>
  <conditionalFormatting sqref="BQ242:BS242">
    <cfRule type="expression" dxfId="12686" priority="12683">
      <formula>$G242="SQUAT"</formula>
    </cfRule>
    <cfRule type="expression" dxfId="12685" priority="12684">
      <formula>$G242="BENCH"</formula>
    </cfRule>
    <cfRule type="expression" dxfId="12684" priority="12685">
      <formula>$G242="DEADLIFT"</formula>
    </cfRule>
    <cfRule type="expression" dxfId="12683" priority="12686">
      <formula>AND($G242="ACC",ISBLANK($F242))</formula>
    </cfRule>
    <cfRule type="expression" dxfId="12682" priority="12687">
      <formula>$G242="ACC"</formula>
    </cfRule>
  </conditionalFormatting>
  <conditionalFormatting sqref="BQ245:BQ248">
    <cfRule type="expression" dxfId="12681" priority="12680">
      <formula>AND($G245="SQUAT",ISBLANK($F245))</formula>
    </cfRule>
    <cfRule type="expression" dxfId="12680" priority="12681">
      <formula>AND($G245="BENCH",ISBLANK($F245))</formula>
    </cfRule>
    <cfRule type="expression" dxfId="12679" priority="12682">
      <formula>AND($G245="DEADLIFT",ISBLANK($F245))</formula>
    </cfRule>
  </conditionalFormatting>
  <conditionalFormatting sqref="BQ245:BS248">
    <cfRule type="expression" dxfId="12678" priority="12675">
      <formula>$G245="SQUAT"</formula>
    </cfRule>
    <cfRule type="expression" dxfId="12677" priority="12676">
      <formula>$G245="BENCH"</formula>
    </cfRule>
    <cfRule type="expression" dxfId="12676" priority="12677">
      <formula>$G245="DEADLIFT"</formula>
    </cfRule>
    <cfRule type="expression" dxfId="12675" priority="12678">
      <formula>AND($G245="ACC",ISBLANK($F245))</formula>
    </cfRule>
    <cfRule type="expression" dxfId="12674" priority="12679">
      <formula>$G245="ACC"</formula>
    </cfRule>
  </conditionalFormatting>
  <conditionalFormatting sqref="BQ244">
    <cfRule type="expression" dxfId="12673" priority="12672">
      <formula>AND($G244="SQUAT",ISBLANK($F244))</formula>
    </cfRule>
    <cfRule type="expression" dxfId="12672" priority="12673">
      <formula>AND($G244="BENCH",ISBLANK($F244))</formula>
    </cfRule>
    <cfRule type="expression" dxfId="12671" priority="12674">
      <formula>AND($G244="DEADLIFT",ISBLANK($F244))</formula>
    </cfRule>
  </conditionalFormatting>
  <conditionalFormatting sqref="BQ244">
    <cfRule type="expression" dxfId="12670" priority="12667">
      <formula>$G244="SQUAT"</formula>
    </cfRule>
    <cfRule type="expression" dxfId="12669" priority="12668">
      <formula>$G244="BENCH"</formula>
    </cfRule>
    <cfRule type="expression" dxfId="12668" priority="12669">
      <formula>$G244="DEADLIFT"</formula>
    </cfRule>
    <cfRule type="expression" dxfId="12667" priority="12670">
      <formula>AND($G244="ACC",ISBLANK($F244))</formula>
    </cfRule>
    <cfRule type="expression" dxfId="12666" priority="12671">
      <formula>$G244="ACC"</formula>
    </cfRule>
  </conditionalFormatting>
  <conditionalFormatting sqref="BR244:BS244">
    <cfRule type="expression" dxfId="12665" priority="12662">
      <formula>$G244="SQUAT"</formula>
    </cfRule>
    <cfRule type="expression" dxfId="12664" priority="12663">
      <formula>$G244="BENCH"</formula>
    </cfRule>
    <cfRule type="expression" dxfId="12663" priority="12664">
      <formula>$G244="DEADLIFT"</formula>
    </cfRule>
    <cfRule type="expression" dxfId="12662" priority="12665">
      <formula>AND($G244="ACC",ISBLANK($F244))</formula>
    </cfRule>
    <cfRule type="expression" dxfId="12661" priority="12666">
      <formula>$G244="ACC"</formula>
    </cfRule>
  </conditionalFormatting>
  <conditionalFormatting sqref="BQ238:BQ241">
    <cfRule type="expression" dxfId="12660" priority="12659">
      <formula>AND($G238="SQUAT",ISBLANK($F238))</formula>
    </cfRule>
    <cfRule type="expression" dxfId="12659" priority="12660">
      <formula>AND($G238="BENCH",ISBLANK($F238))</formula>
    </cfRule>
    <cfRule type="expression" dxfId="12658" priority="12661">
      <formula>AND($G238="DEADLIFT",ISBLANK($F238))</formula>
    </cfRule>
  </conditionalFormatting>
  <conditionalFormatting sqref="BQ238:BS241">
    <cfRule type="expression" dxfId="12657" priority="12654">
      <formula>$G238="SQUAT"</formula>
    </cfRule>
    <cfRule type="expression" dxfId="12656" priority="12655">
      <formula>$G238="BENCH"</formula>
    </cfRule>
    <cfRule type="expression" dxfId="12655" priority="12656">
      <formula>$G238="DEADLIFT"</formula>
    </cfRule>
    <cfRule type="expression" dxfId="12654" priority="12657">
      <formula>AND($G238="ACC",ISBLANK($F238))</formula>
    </cfRule>
    <cfRule type="expression" dxfId="12653" priority="12658">
      <formula>$G238="ACC"</formula>
    </cfRule>
  </conditionalFormatting>
  <conditionalFormatting sqref="BQ237">
    <cfRule type="expression" dxfId="12652" priority="12651">
      <formula>AND($G237="SQUAT",ISBLANK($F237))</formula>
    </cfRule>
    <cfRule type="expression" dxfId="12651" priority="12652">
      <formula>AND($G237="BENCH",ISBLANK($F237))</formula>
    </cfRule>
    <cfRule type="expression" dxfId="12650" priority="12653">
      <formula>AND($G237="DEADLIFT",ISBLANK($F237))</formula>
    </cfRule>
  </conditionalFormatting>
  <conditionalFormatting sqref="BQ237">
    <cfRule type="expression" dxfId="12649" priority="12646">
      <formula>$G237="SQUAT"</formula>
    </cfRule>
    <cfRule type="expression" dxfId="12648" priority="12647">
      <formula>$G237="BENCH"</formula>
    </cfRule>
    <cfRule type="expression" dxfId="12647" priority="12648">
      <formula>$G237="DEADLIFT"</formula>
    </cfRule>
    <cfRule type="expression" dxfId="12646" priority="12649">
      <formula>AND($G237="ACC",ISBLANK($F237))</formula>
    </cfRule>
    <cfRule type="expression" dxfId="12645" priority="12650">
      <formula>$G237="ACC"</formula>
    </cfRule>
  </conditionalFormatting>
  <conditionalFormatting sqref="BR237:BS237">
    <cfRule type="expression" dxfId="12644" priority="12641">
      <formula>$G237="SQUAT"</formula>
    </cfRule>
    <cfRule type="expression" dxfId="12643" priority="12642">
      <formula>$G237="BENCH"</formula>
    </cfRule>
    <cfRule type="expression" dxfId="12642" priority="12643">
      <formula>$G237="DEADLIFT"</formula>
    </cfRule>
    <cfRule type="expression" dxfId="12641" priority="12644">
      <formula>AND($G237="ACC",ISBLANK($F237))</formula>
    </cfRule>
    <cfRule type="expression" dxfId="12640" priority="12645">
      <formula>$G237="ACC"</formula>
    </cfRule>
  </conditionalFormatting>
  <conditionalFormatting sqref="BZ18 BZ25">
    <cfRule type="expression" dxfId="12639" priority="12638">
      <formula>AND($G18="SQUAT",ISBLANK($F18))</formula>
    </cfRule>
    <cfRule type="expression" dxfId="12638" priority="12639">
      <formula>AND($G18="BENCH",ISBLANK($F18))</formula>
    </cfRule>
    <cfRule type="expression" dxfId="12637" priority="12640">
      <formula>AND($G18="DEADLIFT",ISBLANK($F18))</formula>
    </cfRule>
  </conditionalFormatting>
  <conditionalFormatting sqref="BZ25:CB25 BZ18:CB18">
    <cfRule type="expression" dxfId="12636" priority="12633">
      <formula>$G18="SQUAT"</formula>
    </cfRule>
    <cfRule type="expression" dxfId="12635" priority="12634">
      <formula>$G18="BENCH"</formula>
    </cfRule>
    <cfRule type="expression" dxfId="12634" priority="12635">
      <formula>$G18="DEADLIFT"</formula>
    </cfRule>
    <cfRule type="expression" dxfId="12633" priority="12636">
      <formula>AND($G18="ACC",ISBLANK($F18))</formula>
    </cfRule>
    <cfRule type="expression" dxfId="12632" priority="12637">
      <formula>$G18="ACC"</formula>
    </cfRule>
  </conditionalFormatting>
  <conditionalFormatting sqref="BZ39">
    <cfRule type="expression" dxfId="12631" priority="12630">
      <formula>AND($G39="SQUAT",ISBLANK($F39))</formula>
    </cfRule>
    <cfRule type="expression" dxfId="12630" priority="12631">
      <formula>AND($G39="BENCH",ISBLANK($F39))</formula>
    </cfRule>
    <cfRule type="expression" dxfId="12629" priority="12632">
      <formula>AND($G39="DEADLIFT",ISBLANK($F39))</formula>
    </cfRule>
  </conditionalFormatting>
  <conditionalFormatting sqref="BZ39:CB39">
    <cfRule type="expression" dxfId="12628" priority="12625">
      <formula>$G39="SQUAT"</formula>
    </cfRule>
    <cfRule type="expression" dxfId="12627" priority="12626">
      <formula>$G39="BENCH"</formula>
    </cfRule>
    <cfRule type="expression" dxfId="12626" priority="12627">
      <formula>$G39="DEADLIFT"</formula>
    </cfRule>
    <cfRule type="expression" dxfId="12625" priority="12628">
      <formula>AND($G39="ACC",ISBLANK($F39))</formula>
    </cfRule>
    <cfRule type="expression" dxfId="12624" priority="12629">
      <formula>$G39="ACC"</formula>
    </cfRule>
  </conditionalFormatting>
  <conditionalFormatting sqref="BZ21:BZ24">
    <cfRule type="expression" dxfId="12623" priority="12622">
      <formula>AND($G21="SQUAT",ISBLANK($F21))</formula>
    </cfRule>
    <cfRule type="expression" dxfId="12622" priority="12623">
      <formula>AND($G21="BENCH",ISBLANK($F21))</formula>
    </cfRule>
    <cfRule type="expression" dxfId="12621" priority="12624">
      <formula>AND($G21="DEADLIFT",ISBLANK($F21))</formula>
    </cfRule>
  </conditionalFormatting>
  <conditionalFormatting sqref="BZ21:CB24">
    <cfRule type="expression" dxfId="12620" priority="12617">
      <formula>$G21="SQUAT"</formula>
    </cfRule>
    <cfRule type="expression" dxfId="12619" priority="12618">
      <formula>$G21="BENCH"</formula>
    </cfRule>
    <cfRule type="expression" dxfId="12618" priority="12619">
      <formula>$G21="DEADLIFT"</formula>
    </cfRule>
    <cfRule type="expression" dxfId="12617" priority="12620">
      <formula>AND($G21="ACC",ISBLANK($F21))</formula>
    </cfRule>
    <cfRule type="expression" dxfId="12616" priority="12621">
      <formula>$G21="ACC"</formula>
    </cfRule>
  </conditionalFormatting>
  <conditionalFormatting sqref="BZ20">
    <cfRule type="expression" dxfId="12615" priority="12614">
      <formula>AND($G20="SQUAT",ISBLANK($F20))</formula>
    </cfRule>
    <cfRule type="expression" dxfId="12614" priority="12615">
      <formula>AND($G20="BENCH",ISBLANK($F20))</formula>
    </cfRule>
    <cfRule type="expression" dxfId="12613" priority="12616">
      <formula>AND($G20="DEADLIFT",ISBLANK($F20))</formula>
    </cfRule>
  </conditionalFormatting>
  <conditionalFormatting sqref="BZ20">
    <cfRule type="expression" dxfId="12612" priority="12609">
      <formula>$G20="SQUAT"</formula>
    </cfRule>
    <cfRule type="expression" dxfId="12611" priority="12610">
      <formula>$G20="BENCH"</formula>
    </cfRule>
    <cfRule type="expression" dxfId="12610" priority="12611">
      <formula>$G20="DEADLIFT"</formula>
    </cfRule>
    <cfRule type="expression" dxfId="12609" priority="12612">
      <formula>AND($G20="ACC",ISBLANK($F20))</formula>
    </cfRule>
    <cfRule type="expression" dxfId="12608" priority="12613">
      <formula>$G20="ACC"</formula>
    </cfRule>
  </conditionalFormatting>
  <conditionalFormatting sqref="CA20:CB20">
    <cfRule type="expression" dxfId="12607" priority="12604">
      <formula>$G20="SQUAT"</formula>
    </cfRule>
    <cfRule type="expression" dxfId="12606" priority="12605">
      <formula>$G20="BENCH"</formula>
    </cfRule>
    <cfRule type="expression" dxfId="12605" priority="12606">
      <formula>$G20="DEADLIFT"</formula>
    </cfRule>
    <cfRule type="expression" dxfId="12604" priority="12607">
      <formula>AND($G20="ACC",ISBLANK($F20))</formula>
    </cfRule>
    <cfRule type="expression" dxfId="12603" priority="12608">
      <formula>$G20="ACC"</formula>
    </cfRule>
  </conditionalFormatting>
  <conditionalFormatting sqref="BZ14:BZ17">
    <cfRule type="expression" dxfId="12602" priority="12601">
      <formula>AND($G14="SQUAT",ISBLANK($F14))</formula>
    </cfRule>
    <cfRule type="expression" dxfId="12601" priority="12602">
      <formula>AND($G14="BENCH",ISBLANK($F14))</formula>
    </cfRule>
    <cfRule type="expression" dxfId="12600" priority="12603">
      <formula>AND($G14="DEADLIFT",ISBLANK($F14))</formula>
    </cfRule>
  </conditionalFormatting>
  <conditionalFormatting sqref="BZ14:CB17">
    <cfRule type="expression" dxfId="12599" priority="12596">
      <formula>$G14="SQUAT"</formula>
    </cfRule>
    <cfRule type="expression" dxfId="12598" priority="12597">
      <formula>$G14="BENCH"</formula>
    </cfRule>
    <cfRule type="expression" dxfId="12597" priority="12598">
      <formula>$G14="DEADLIFT"</formula>
    </cfRule>
    <cfRule type="expression" dxfId="12596" priority="12599">
      <formula>AND($G14="ACC",ISBLANK($F14))</formula>
    </cfRule>
    <cfRule type="expression" dxfId="12595" priority="12600">
      <formula>$G14="ACC"</formula>
    </cfRule>
  </conditionalFormatting>
  <conditionalFormatting sqref="BZ13">
    <cfRule type="expression" dxfId="12594" priority="12593">
      <formula>AND($G13="SQUAT",ISBLANK($F13))</formula>
    </cfRule>
    <cfRule type="expression" dxfId="12593" priority="12594">
      <formula>AND($G13="BENCH",ISBLANK($F13))</formula>
    </cfRule>
    <cfRule type="expression" dxfId="12592" priority="12595">
      <formula>AND($G13="DEADLIFT",ISBLANK($F13))</formula>
    </cfRule>
  </conditionalFormatting>
  <conditionalFormatting sqref="BZ13">
    <cfRule type="expression" dxfId="12591" priority="12588">
      <formula>$G13="SQUAT"</formula>
    </cfRule>
    <cfRule type="expression" dxfId="12590" priority="12589">
      <formula>$G13="BENCH"</formula>
    </cfRule>
    <cfRule type="expression" dxfId="12589" priority="12590">
      <formula>$G13="DEADLIFT"</formula>
    </cfRule>
    <cfRule type="expression" dxfId="12588" priority="12591">
      <formula>AND($G13="ACC",ISBLANK($F13))</formula>
    </cfRule>
    <cfRule type="expression" dxfId="12587" priority="12592">
      <formula>$G13="ACC"</formula>
    </cfRule>
  </conditionalFormatting>
  <conditionalFormatting sqref="CA13:CB13">
    <cfRule type="expression" dxfId="12586" priority="12583">
      <formula>$G13="SQUAT"</formula>
    </cfRule>
    <cfRule type="expression" dxfId="12585" priority="12584">
      <formula>$G13="BENCH"</formula>
    </cfRule>
    <cfRule type="expression" dxfId="12584" priority="12585">
      <formula>$G13="DEADLIFT"</formula>
    </cfRule>
    <cfRule type="expression" dxfId="12583" priority="12586">
      <formula>AND($G13="ACC",ISBLANK($F13))</formula>
    </cfRule>
    <cfRule type="expression" dxfId="12582" priority="12587">
      <formula>$G13="ACC"</formula>
    </cfRule>
  </conditionalFormatting>
  <conditionalFormatting sqref="BZ32">
    <cfRule type="expression" dxfId="12581" priority="12580">
      <formula>AND($G32="SQUAT",ISBLANK($F32))</formula>
    </cfRule>
    <cfRule type="expression" dxfId="12580" priority="12581">
      <formula>AND($G32="BENCH",ISBLANK($F32))</formula>
    </cfRule>
    <cfRule type="expression" dxfId="12579" priority="12582">
      <formula>AND($G32="DEADLIFT",ISBLANK($F32))</formula>
    </cfRule>
  </conditionalFormatting>
  <conditionalFormatting sqref="BZ32:CB32">
    <cfRule type="expression" dxfId="12578" priority="12575">
      <formula>$G32="SQUAT"</formula>
    </cfRule>
    <cfRule type="expression" dxfId="12577" priority="12576">
      <formula>$G32="BENCH"</formula>
    </cfRule>
    <cfRule type="expression" dxfId="12576" priority="12577">
      <formula>$G32="DEADLIFT"</formula>
    </cfRule>
    <cfRule type="expression" dxfId="12575" priority="12578">
      <formula>AND($G32="ACC",ISBLANK($F32))</formula>
    </cfRule>
    <cfRule type="expression" dxfId="12574" priority="12579">
      <formula>$G32="ACC"</formula>
    </cfRule>
  </conditionalFormatting>
  <conditionalFormatting sqref="BZ35:BZ38">
    <cfRule type="expression" dxfId="12573" priority="12572">
      <formula>AND($G35="SQUAT",ISBLANK($F35))</formula>
    </cfRule>
    <cfRule type="expression" dxfId="12572" priority="12573">
      <formula>AND($G35="BENCH",ISBLANK($F35))</formula>
    </cfRule>
    <cfRule type="expression" dxfId="12571" priority="12574">
      <formula>AND($G35="DEADLIFT",ISBLANK($F35))</formula>
    </cfRule>
  </conditionalFormatting>
  <conditionalFormatting sqref="BZ35:CB38">
    <cfRule type="expression" dxfId="12570" priority="12567">
      <formula>$G35="SQUAT"</formula>
    </cfRule>
    <cfRule type="expression" dxfId="12569" priority="12568">
      <formula>$G35="BENCH"</formula>
    </cfRule>
    <cfRule type="expression" dxfId="12568" priority="12569">
      <formula>$G35="DEADLIFT"</formula>
    </cfRule>
    <cfRule type="expression" dxfId="12567" priority="12570">
      <formula>AND($G35="ACC",ISBLANK($F35))</formula>
    </cfRule>
    <cfRule type="expression" dxfId="12566" priority="12571">
      <formula>$G35="ACC"</formula>
    </cfRule>
  </conditionalFormatting>
  <conditionalFormatting sqref="BZ34">
    <cfRule type="expression" dxfId="12565" priority="12564">
      <formula>AND($G34="SQUAT",ISBLANK($F34))</formula>
    </cfRule>
    <cfRule type="expression" dxfId="12564" priority="12565">
      <formula>AND($G34="BENCH",ISBLANK($F34))</formula>
    </cfRule>
    <cfRule type="expression" dxfId="12563" priority="12566">
      <formula>AND($G34="DEADLIFT",ISBLANK($F34))</formula>
    </cfRule>
  </conditionalFormatting>
  <conditionalFormatting sqref="BZ34">
    <cfRule type="expression" dxfId="12562" priority="12559">
      <formula>$G34="SQUAT"</formula>
    </cfRule>
    <cfRule type="expression" dxfId="12561" priority="12560">
      <formula>$G34="BENCH"</formula>
    </cfRule>
    <cfRule type="expression" dxfId="12560" priority="12561">
      <formula>$G34="DEADLIFT"</formula>
    </cfRule>
    <cfRule type="expression" dxfId="12559" priority="12562">
      <formula>AND($G34="ACC",ISBLANK($F34))</formula>
    </cfRule>
    <cfRule type="expression" dxfId="12558" priority="12563">
      <formula>$G34="ACC"</formula>
    </cfRule>
  </conditionalFormatting>
  <conditionalFormatting sqref="CA34:CB34">
    <cfRule type="expression" dxfId="12557" priority="12554">
      <formula>$G34="SQUAT"</formula>
    </cfRule>
    <cfRule type="expression" dxfId="12556" priority="12555">
      <formula>$G34="BENCH"</formula>
    </cfRule>
    <cfRule type="expression" dxfId="12555" priority="12556">
      <formula>$G34="DEADLIFT"</formula>
    </cfRule>
    <cfRule type="expression" dxfId="12554" priority="12557">
      <formula>AND($G34="ACC",ISBLANK($F34))</formula>
    </cfRule>
    <cfRule type="expression" dxfId="12553" priority="12558">
      <formula>$G34="ACC"</formula>
    </cfRule>
  </conditionalFormatting>
  <conditionalFormatting sqref="BZ28:BZ31">
    <cfRule type="expression" dxfId="12552" priority="12551">
      <formula>AND($G28="SQUAT",ISBLANK($F28))</formula>
    </cfRule>
    <cfRule type="expression" dxfId="12551" priority="12552">
      <formula>AND($G28="BENCH",ISBLANK($F28))</formula>
    </cfRule>
    <cfRule type="expression" dxfId="12550" priority="12553">
      <formula>AND($G28="DEADLIFT",ISBLANK($F28))</formula>
    </cfRule>
  </conditionalFormatting>
  <conditionalFormatting sqref="BZ28:CB31">
    <cfRule type="expression" dxfId="12549" priority="12546">
      <formula>$G28="SQUAT"</formula>
    </cfRule>
    <cfRule type="expression" dxfId="12548" priority="12547">
      <formula>$G28="BENCH"</formula>
    </cfRule>
    <cfRule type="expression" dxfId="12547" priority="12548">
      <formula>$G28="DEADLIFT"</formula>
    </cfRule>
    <cfRule type="expression" dxfId="12546" priority="12549">
      <formula>AND($G28="ACC",ISBLANK($F28))</formula>
    </cfRule>
    <cfRule type="expression" dxfId="12545" priority="12550">
      <formula>$G28="ACC"</formula>
    </cfRule>
  </conditionalFormatting>
  <conditionalFormatting sqref="BZ27">
    <cfRule type="expression" dxfId="12544" priority="12543">
      <formula>AND($G27="SQUAT",ISBLANK($F27))</formula>
    </cfRule>
    <cfRule type="expression" dxfId="12543" priority="12544">
      <formula>AND($G27="BENCH",ISBLANK($F27))</formula>
    </cfRule>
    <cfRule type="expression" dxfId="12542" priority="12545">
      <formula>AND($G27="DEADLIFT",ISBLANK($F27))</formula>
    </cfRule>
  </conditionalFormatting>
  <conditionalFormatting sqref="BZ27">
    <cfRule type="expression" dxfId="12541" priority="12538">
      <formula>$G27="SQUAT"</formula>
    </cfRule>
    <cfRule type="expression" dxfId="12540" priority="12539">
      <formula>$G27="BENCH"</formula>
    </cfRule>
    <cfRule type="expression" dxfId="12539" priority="12540">
      <formula>$G27="DEADLIFT"</formula>
    </cfRule>
    <cfRule type="expression" dxfId="12538" priority="12541">
      <formula>AND($G27="ACC",ISBLANK($F27))</formula>
    </cfRule>
    <cfRule type="expression" dxfId="12537" priority="12542">
      <formula>$G27="ACC"</formula>
    </cfRule>
  </conditionalFormatting>
  <conditionalFormatting sqref="CA27:CB27">
    <cfRule type="expression" dxfId="12536" priority="12533">
      <formula>$G27="SQUAT"</formula>
    </cfRule>
    <cfRule type="expression" dxfId="12535" priority="12534">
      <formula>$G27="BENCH"</formula>
    </cfRule>
    <cfRule type="expression" dxfId="12534" priority="12535">
      <formula>$G27="DEADLIFT"</formula>
    </cfRule>
    <cfRule type="expression" dxfId="12533" priority="12536">
      <formula>AND($G27="ACC",ISBLANK($F27))</formula>
    </cfRule>
    <cfRule type="expression" dxfId="12532" priority="12537">
      <formula>$G27="ACC"</formula>
    </cfRule>
  </conditionalFormatting>
  <conditionalFormatting sqref="BZ46">
    <cfRule type="expression" dxfId="12531" priority="12530">
      <formula>AND($G46="SQUAT",ISBLANK($F46))</formula>
    </cfRule>
    <cfRule type="expression" dxfId="12530" priority="12531">
      <formula>AND($G46="BENCH",ISBLANK($F46))</formula>
    </cfRule>
    <cfRule type="expression" dxfId="12529" priority="12532">
      <formula>AND($G46="DEADLIFT",ISBLANK($F46))</formula>
    </cfRule>
  </conditionalFormatting>
  <conditionalFormatting sqref="BZ46:CB46">
    <cfRule type="expression" dxfId="12528" priority="12525">
      <formula>$G46="SQUAT"</formula>
    </cfRule>
    <cfRule type="expression" dxfId="12527" priority="12526">
      <formula>$G46="BENCH"</formula>
    </cfRule>
    <cfRule type="expression" dxfId="12526" priority="12527">
      <formula>$G46="DEADLIFT"</formula>
    </cfRule>
    <cfRule type="expression" dxfId="12525" priority="12528">
      <formula>AND($G46="ACC",ISBLANK($F46))</formula>
    </cfRule>
    <cfRule type="expression" dxfId="12524" priority="12529">
      <formula>$G46="ACC"</formula>
    </cfRule>
  </conditionalFormatting>
  <conditionalFormatting sqref="BZ49:BZ52">
    <cfRule type="expression" dxfId="12523" priority="12522">
      <formula>AND($G49="SQUAT",ISBLANK($F49))</formula>
    </cfRule>
    <cfRule type="expression" dxfId="12522" priority="12523">
      <formula>AND($G49="BENCH",ISBLANK($F49))</formula>
    </cfRule>
    <cfRule type="expression" dxfId="12521" priority="12524">
      <formula>AND($G49="DEADLIFT",ISBLANK($F49))</formula>
    </cfRule>
  </conditionalFormatting>
  <conditionalFormatting sqref="BZ49:CB52">
    <cfRule type="expression" dxfId="12520" priority="12517">
      <formula>$G49="SQUAT"</formula>
    </cfRule>
    <cfRule type="expression" dxfId="12519" priority="12518">
      <formula>$G49="BENCH"</formula>
    </cfRule>
    <cfRule type="expression" dxfId="12518" priority="12519">
      <formula>$G49="DEADLIFT"</formula>
    </cfRule>
    <cfRule type="expression" dxfId="12517" priority="12520">
      <formula>AND($G49="ACC",ISBLANK($F49))</formula>
    </cfRule>
    <cfRule type="expression" dxfId="12516" priority="12521">
      <formula>$G49="ACC"</formula>
    </cfRule>
  </conditionalFormatting>
  <conditionalFormatting sqref="BZ48">
    <cfRule type="expression" dxfId="12515" priority="12514">
      <formula>AND($G48="SQUAT",ISBLANK($F48))</formula>
    </cfRule>
    <cfRule type="expression" dxfId="12514" priority="12515">
      <formula>AND($G48="BENCH",ISBLANK($F48))</formula>
    </cfRule>
    <cfRule type="expression" dxfId="12513" priority="12516">
      <formula>AND($G48="DEADLIFT",ISBLANK($F48))</formula>
    </cfRule>
  </conditionalFormatting>
  <conditionalFormatting sqref="BZ48">
    <cfRule type="expression" dxfId="12512" priority="12509">
      <formula>$G48="SQUAT"</formula>
    </cfRule>
    <cfRule type="expression" dxfId="12511" priority="12510">
      <formula>$G48="BENCH"</formula>
    </cfRule>
    <cfRule type="expression" dxfId="12510" priority="12511">
      <formula>$G48="DEADLIFT"</formula>
    </cfRule>
    <cfRule type="expression" dxfId="12509" priority="12512">
      <formula>AND($G48="ACC",ISBLANK($F48))</formula>
    </cfRule>
    <cfRule type="expression" dxfId="12508" priority="12513">
      <formula>$G48="ACC"</formula>
    </cfRule>
  </conditionalFormatting>
  <conditionalFormatting sqref="CA48:CB48">
    <cfRule type="expression" dxfId="12507" priority="12504">
      <formula>$G48="SQUAT"</formula>
    </cfRule>
    <cfRule type="expression" dxfId="12506" priority="12505">
      <formula>$G48="BENCH"</formula>
    </cfRule>
    <cfRule type="expression" dxfId="12505" priority="12506">
      <formula>$G48="DEADLIFT"</formula>
    </cfRule>
    <cfRule type="expression" dxfId="12504" priority="12507">
      <formula>AND($G48="ACC",ISBLANK($F48))</formula>
    </cfRule>
    <cfRule type="expression" dxfId="12503" priority="12508">
      <formula>$G48="ACC"</formula>
    </cfRule>
  </conditionalFormatting>
  <conditionalFormatting sqref="BZ42:BZ45">
    <cfRule type="expression" dxfId="12502" priority="12501">
      <formula>AND($G42="SQUAT",ISBLANK($F42))</formula>
    </cfRule>
    <cfRule type="expression" dxfId="12501" priority="12502">
      <formula>AND($G42="BENCH",ISBLANK($F42))</formula>
    </cfRule>
    <cfRule type="expression" dxfId="12500" priority="12503">
      <formula>AND($G42="DEADLIFT",ISBLANK($F42))</formula>
    </cfRule>
  </conditionalFormatting>
  <conditionalFormatting sqref="BZ42:CB45">
    <cfRule type="expression" dxfId="12499" priority="12496">
      <formula>$G42="SQUAT"</formula>
    </cfRule>
    <cfRule type="expression" dxfId="12498" priority="12497">
      <formula>$G42="BENCH"</formula>
    </cfRule>
    <cfRule type="expression" dxfId="12497" priority="12498">
      <formula>$G42="DEADLIFT"</formula>
    </cfRule>
    <cfRule type="expression" dxfId="12496" priority="12499">
      <formula>AND($G42="ACC",ISBLANK($F42))</formula>
    </cfRule>
    <cfRule type="expression" dxfId="12495" priority="12500">
      <formula>$G42="ACC"</formula>
    </cfRule>
  </conditionalFormatting>
  <conditionalFormatting sqref="BZ41">
    <cfRule type="expression" dxfId="12494" priority="12493">
      <formula>AND($G41="SQUAT",ISBLANK($F41))</formula>
    </cfRule>
    <cfRule type="expression" dxfId="12493" priority="12494">
      <formula>AND($G41="BENCH",ISBLANK($F41))</formula>
    </cfRule>
    <cfRule type="expression" dxfId="12492" priority="12495">
      <formula>AND($G41="DEADLIFT",ISBLANK($F41))</formula>
    </cfRule>
  </conditionalFormatting>
  <conditionalFormatting sqref="BZ41">
    <cfRule type="expression" dxfId="12491" priority="12488">
      <formula>$G41="SQUAT"</formula>
    </cfRule>
    <cfRule type="expression" dxfId="12490" priority="12489">
      <formula>$G41="BENCH"</formula>
    </cfRule>
    <cfRule type="expression" dxfId="12489" priority="12490">
      <formula>$G41="DEADLIFT"</formula>
    </cfRule>
    <cfRule type="expression" dxfId="12488" priority="12491">
      <formula>AND($G41="ACC",ISBLANK($F41))</formula>
    </cfRule>
    <cfRule type="expression" dxfId="12487" priority="12492">
      <formula>$G41="ACC"</formula>
    </cfRule>
  </conditionalFormatting>
  <conditionalFormatting sqref="CA41:CB41">
    <cfRule type="expression" dxfId="12486" priority="12483">
      <formula>$G41="SQUAT"</formula>
    </cfRule>
    <cfRule type="expression" dxfId="12485" priority="12484">
      <formula>$G41="BENCH"</formula>
    </cfRule>
    <cfRule type="expression" dxfId="12484" priority="12485">
      <formula>$G41="DEADLIFT"</formula>
    </cfRule>
    <cfRule type="expression" dxfId="12483" priority="12486">
      <formula>AND($G41="ACC",ISBLANK($F41))</formula>
    </cfRule>
    <cfRule type="expression" dxfId="12482" priority="12487">
      <formula>$G41="ACC"</formula>
    </cfRule>
  </conditionalFormatting>
  <conditionalFormatting sqref="BZ67 BZ74">
    <cfRule type="expression" dxfId="12481" priority="12480">
      <formula>AND($G67="SQUAT",ISBLANK($F67))</formula>
    </cfRule>
    <cfRule type="expression" dxfId="12480" priority="12481">
      <formula>AND($G67="BENCH",ISBLANK($F67))</formula>
    </cfRule>
    <cfRule type="expression" dxfId="12479" priority="12482">
      <formula>AND($G67="DEADLIFT",ISBLANK($F67))</formula>
    </cfRule>
  </conditionalFormatting>
  <conditionalFormatting sqref="BZ74:CB74 BZ67:CB67">
    <cfRule type="expression" dxfId="12478" priority="12475">
      <formula>$G67="SQUAT"</formula>
    </cfRule>
    <cfRule type="expression" dxfId="12477" priority="12476">
      <formula>$G67="BENCH"</formula>
    </cfRule>
    <cfRule type="expression" dxfId="12476" priority="12477">
      <formula>$G67="DEADLIFT"</formula>
    </cfRule>
    <cfRule type="expression" dxfId="12475" priority="12478">
      <formula>AND($G67="ACC",ISBLANK($F67))</formula>
    </cfRule>
    <cfRule type="expression" dxfId="12474" priority="12479">
      <formula>$G67="ACC"</formula>
    </cfRule>
  </conditionalFormatting>
  <conditionalFormatting sqref="BZ88">
    <cfRule type="expression" dxfId="12473" priority="12472">
      <formula>AND($G88="SQUAT",ISBLANK($F88))</formula>
    </cfRule>
    <cfRule type="expression" dxfId="12472" priority="12473">
      <formula>AND($G88="BENCH",ISBLANK($F88))</formula>
    </cfRule>
    <cfRule type="expression" dxfId="12471" priority="12474">
      <formula>AND($G88="DEADLIFT",ISBLANK($F88))</formula>
    </cfRule>
  </conditionalFormatting>
  <conditionalFormatting sqref="BZ88:CB88">
    <cfRule type="expression" dxfId="12470" priority="12467">
      <formula>$G88="SQUAT"</formula>
    </cfRule>
    <cfRule type="expression" dxfId="12469" priority="12468">
      <formula>$G88="BENCH"</formula>
    </cfRule>
    <cfRule type="expression" dxfId="12468" priority="12469">
      <formula>$G88="DEADLIFT"</formula>
    </cfRule>
    <cfRule type="expression" dxfId="12467" priority="12470">
      <formula>AND($G88="ACC",ISBLANK($F88))</formula>
    </cfRule>
    <cfRule type="expression" dxfId="12466" priority="12471">
      <formula>$G88="ACC"</formula>
    </cfRule>
  </conditionalFormatting>
  <conditionalFormatting sqref="BZ70:BZ73">
    <cfRule type="expression" dxfId="12465" priority="12464">
      <formula>AND($G70="SQUAT",ISBLANK($F70))</formula>
    </cfRule>
    <cfRule type="expression" dxfId="12464" priority="12465">
      <formula>AND($G70="BENCH",ISBLANK($F70))</formula>
    </cfRule>
    <cfRule type="expression" dxfId="12463" priority="12466">
      <formula>AND($G70="DEADLIFT",ISBLANK($F70))</formula>
    </cfRule>
  </conditionalFormatting>
  <conditionalFormatting sqref="BZ70:CB73">
    <cfRule type="expression" dxfId="12462" priority="12459">
      <formula>$G70="SQUAT"</formula>
    </cfRule>
    <cfRule type="expression" dxfId="12461" priority="12460">
      <formula>$G70="BENCH"</formula>
    </cfRule>
    <cfRule type="expression" dxfId="12460" priority="12461">
      <formula>$G70="DEADLIFT"</formula>
    </cfRule>
    <cfRule type="expression" dxfId="12459" priority="12462">
      <formula>AND($G70="ACC",ISBLANK($F70))</formula>
    </cfRule>
    <cfRule type="expression" dxfId="12458" priority="12463">
      <formula>$G70="ACC"</formula>
    </cfRule>
  </conditionalFormatting>
  <conditionalFormatting sqref="BZ69">
    <cfRule type="expression" dxfId="12457" priority="12456">
      <formula>AND($G69="SQUAT",ISBLANK($F69))</formula>
    </cfRule>
    <cfRule type="expression" dxfId="12456" priority="12457">
      <formula>AND($G69="BENCH",ISBLANK($F69))</formula>
    </cfRule>
    <cfRule type="expression" dxfId="12455" priority="12458">
      <formula>AND($G69="DEADLIFT",ISBLANK($F69))</formula>
    </cfRule>
  </conditionalFormatting>
  <conditionalFormatting sqref="BZ69">
    <cfRule type="expression" dxfId="12454" priority="12451">
      <formula>$G69="SQUAT"</formula>
    </cfRule>
    <cfRule type="expression" dxfId="12453" priority="12452">
      <formula>$G69="BENCH"</formula>
    </cfRule>
    <cfRule type="expression" dxfId="12452" priority="12453">
      <formula>$G69="DEADLIFT"</formula>
    </cfRule>
    <cfRule type="expression" dxfId="12451" priority="12454">
      <formula>AND($G69="ACC",ISBLANK($F69))</formula>
    </cfRule>
    <cfRule type="expression" dxfId="12450" priority="12455">
      <formula>$G69="ACC"</formula>
    </cfRule>
  </conditionalFormatting>
  <conditionalFormatting sqref="CA69:CB69">
    <cfRule type="expression" dxfId="12449" priority="12446">
      <formula>$G69="SQUAT"</formula>
    </cfRule>
    <cfRule type="expression" dxfId="12448" priority="12447">
      <formula>$G69="BENCH"</formula>
    </cfRule>
    <cfRule type="expression" dxfId="12447" priority="12448">
      <formula>$G69="DEADLIFT"</formula>
    </cfRule>
    <cfRule type="expression" dxfId="12446" priority="12449">
      <formula>AND($G69="ACC",ISBLANK($F69))</formula>
    </cfRule>
    <cfRule type="expression" dxfId="12445" priority="12450">
      <formula>$G69="ACC"</formula>
    </cfRule>
  </conditionalFormatting>
  <conditionalFormatting sqref="BZ63:BZ66">
    <cfRule type="expression" dxfId="12444" priority="12443">
      <formula>AND($G63="SQUAT",ISBLANK($F63))</formula>
    </cfRule>
    <cfRule type="expression" dxfId="12443" priority="12444">
      <formula>AND($G63="BENCH",ISBLANK($F63))</formula>
    </cfRule>
    <cfRule type="expression" dxfId="12442" priority="12445">
      <formula>AND($G63="DEADLIFT",ISBLANK($F63))</formula>
    </cfRule>
  </conditionalFormatting>
  <conditionalFormatting sqref="BZ63:CB66">
    <cfRule type="expression" dxfId="12441" priority="12438">
      <formula>$G63="SQUAT"</formula>
    </cfRule>
    <cfRule type="expression" dxfId="12440" priority="12439">
      <formula>$G63="BENCH"</formula>
    </cfRule>
    <cfRule type="expression" dxfId="12439" priority="12440">
      <formula>$G63="DEADLIFT"</formula>
    </cfRule>
    <cfRule type="expression" dxfId="12438" priority="12441">
      <formula>AND($G63="ACC",ISBLANK($F63))</formula>
    </cfRule>
    <cfRule type="expression" dxfId="12437" priority="12442">
      <formula>$G63="ACC"</formula>
    </cfRule>
  </conditionalFormatting>
  <conditionalFormatting sqref="BZ62">
    <cfRule type="expression" dxfId="12436" priority="12435">
      <formula>AND($G62="SQUAT",ISBLANK($F62))</formula>
    </cfRule>
    <cfRule type="expression" dxfId="12435" priority="12436">
      <formula>AND($G62="BENCH",ISBLANK($F62))</formula>
    </cfRule>
    <cfRule type="expression" dxfId="12434" priority="12437">
      <formula>AND($G62="DEADLIFT",ISBLANK($F62))</formula>
    </cfRule>
  </conditionalFormatting>
  <conditionalFormatting sqref="BZ62">
    <cfRule type="expression" dxfId="12433" priority="12430">
      <formula>$G62="SQUAT"</formula>
    </cfRule>
    <cfRule type="expression" dxfId="12432" priority="12431">
      <formula>$G62="BENCH"</formula>
    </cfRule>
    <cfRule type="expression" dxfId="12431" priority="12432">
      <formula>$G62="DEADLIFT"</formula>
    </cfRule>
    <cfRule type="expression" dxfId="12430" priority="12433">
      <formula>AND($G62="ACC",ISBLANK($F62))</formula>
    </cfRule>
    <cfRule type="expression" dxfId="12429" priority="12434">
      <formula>$G62="ACC"</formula>
    </cfRule>
  </conditionalFormatting>
  <conditionalFormatting sqref="CA62:CB62">
    <cfRule type="expression" dxfId="12428" priority="12425">
      <formula>$G62="SQUAT"</formula>
    </cfRule>
    <cfRule type="expression" dxfId="12427" priority="12426">
      <formula>$G62="BENCH"</formula>
    </cfRule>
    <cfRule type="expression" dxfId="12426" priority="12427">
      <formula>$G62="DEADLIFT"</formula>
    </cfRule>
    <cfRule type="expression" dxfId="12425" priority="12428">
      <formula>AND($G62="ACC",ISBLANK($F62))</formula>
    </cfRule>
    <cfRule type="expression" dxfId="12424" priority="12429">
      <formula>$G62="ACC"</formula>
    </cfRule>
  </conditionalFormatting>
  <conditionalFormatting sqref="BZ81">
    <cfRule type="expression" dxfId="12423" priority="12422">
      <formula>AND($G81="SQUAT",ISBLANK($F81))</formula>
    </cfRule>
    <cfRule type="expression" dxfId="12422" priority="12423">
      <formula>AND($G81="BENCH",ISBLANK($F81))</formula>
    </cfRule>
    <cfRule type="expression" dxfId="12421" priority="12424">
      <formula>AND($G81="DEADLIFT",ISBLANK($F81))</formula>
    </cfRule>
  </conditionalFormatting>
  <conditionalFormatting sqref="BZ81:CB81">
    <cfRule type="expression" dxfId="12420" priority="12417">
      <formula>$G81="SQUAT"</formula>
    </cfRule>
    <cfRule type="expression" dxfId="12419" priority="12418">
      <formula>$G81="BENCH"</formula>
    </cfRule>
    <cfRule type="expression" dxfId="12418" priority="12419">
      <formula>$G81="DEADLIFT"</formula>
    </cfRule>
    <cfRule type="expression" dxfId="12417" priority="12420">
      <formula>AND($G81="ACC",ISBLANK($F81))</formula>
    </cfRule>
    <cfRule type="expression" dxfId="12416" priority="12421">
      <formula>$G81="ACC"</formula>
    </cfRule>
  </conditionalFormatting>
  <conditionalFormatting sqref="BZ84:BZ87">
    <cfRule type="expression" dxfId="12415" priority="12414">
      <formula>AND($G84="SQUAT",ISBLANK($F84))</formula>
    </cfRule>
    <cfRule type="expression" dxfId="12414" priority="12415">
      <formula>AND($G84="BENCH",ISBLANK($F84))</formula>
    </cfRule>
    <cfRule type="expression" dxfId="12413" priority="12416">
      <formula>AND($G84="DEADLIFT",ISBLANK($F84))</formula>
    </cfRule>
  </conditionalFormatting>
  <conditionalFormatting sqref="BZ84:CB87">
    <cfRule type="expression" dxfId="12412" priority="12409">
      <formula>$G84="SQUAT"</formula>
    </cfRule>
    <cfRule type="expression" dxfId="12411" priority="12410">
      <formula>$G84="BENCH"</formula>
    </cfRule>
    <cfRule type="expression" dxfId="12410" priority="12411">
      <formula>$G84="DEADLIFT"</formula>
    </cfRule>
    <cfRule type="expression" dxfId="12409" priority="12412">
      <formula>AND($G84="ACC",ISBLANK($F84))</formula>
    </cfRule>
    <cfRule type="expression" dxfId="12408" priority="12413">
      <formula>$G84="ACC"</formula>
    </cfRule>
  </conditionalFormatting>
  <conditionalFormatting sqref="BZ83">
    <cfRule type="expression" dxfId="12407" priority="12406">
      <formula>AND($G83="SQUAT",ISBLANK($F83))</formula>
    </cfRule>
    <cfRule type="expression" dxfId="12406" priority="12407">
      <formula>AND($G83="BENCH",ISBLANK($F83))</formula>
    </cfRule>
    <cfRule type="expression" dxfId="12405" priority="12408">
      <formula>AND($G83="DEADLIFT",ISBLANK($F83))</formula>
    </cfRule>
  </conditionalFormatting>
  <conditionalFormatting sqref="BZ83">
    <cfRule type="expression" dxfId="12404" priority="12401">
      <formula>$G83="SQUAT"</formula>
    </cfRule>
    <cfRule type="expression" dxfId="12403" priority="12402">
      <formula>$G83="BENCH"</formula>
    </cfRule>
    <cfRule type="expression" dxfId="12402" priority="12403">
      <formula>$G83="DEADLIFT"</formula>
    </cfRule>
    <cfRule type="expression" dxfId="12401" priority="12404">
      <formula>AND($G83="ACC",ISBLANK($F83))</formula>
    </cfRule>
    <cfRule type="expression" dxfId="12400" priority="12405">
      <formula>$G83="ACC"</formula>
    </cfRule>
  </conditionalFormatting>
  <conditionalFormatting sqref="CA83:CB83">
    <cfRule type="expression" dxfId="12399" priority="12396">
      <formula>$G83="SQUAT"</formula>
    </cfRule>
    <cfRule type="expression" dxfId="12398" priority="12397">
      <formula>$G83="BENCH"</formula>
    </cfRule>
    <cfRule type="expression" dxfId="12397" priority="12398">
      <formula>$G83="DEADLIFT"</formula>
    </cfRule>
    <cfRule type="expression" dxfId="12396" priority="12399">
      <formula>AND($G83="ACC",ISBLANK($F83))</formula>
    </cfRule>
    <cfRule type="expression" dxfId="12395" priority="12400">
      <formula>$G83="ACC"</formula>
    </cfRule>
  </conditionalFormatting>
  <conditionalFormatting sqref="BZ77:BZ80">
    <cfRule type="expression" dxfId="12394" priority="12393">
      <formula>AND($G77="SQUAT",ISBLANK($F77))</formula>
    </cfRule>
    <cfRule type="expression" dxfId="12393" priority="12394">
      <formula>AND($G77="BENCH",ISBLANK($F77))</formula>
    </cfRule>
    <cfRule type="expression" dxfId="12392" priority="12395">
      <formula>AND($G77="DEADLIFT",ISBLANK($F77))</formula>
    </cfRule>
  </conditionalFormatting>
  <conditionalFormatting sqref="BZ77:CB80">
    <cfRule type="expression" dxfId="12391" priority="12388">
      <formula>$G77="SQUAT"</formula>
    </cfRule>
    <cfRule type="expression" dxfId="12390" priority="12389">
      <formula>$G77="BENCH"</formula>
    </cfRule>
    <cfRule type="expression" dxfId="12389" priority="12390">
      <formula>$G77="DEADLIFT"</formula>
    </cfRule>
    <cfRule type="expression" dxfId="12388" priority="12391">
      <formula>AND($G77="ACC",ISBLANK($F77))</formula>
    </cfRule>
    <cfRule type="expression" dxfId="12387" priority="12392">
      <formula>$G77="ACC"</formula>
    </cfRule>
  </conditionalFormatting>
  <conditionalFormatting sqref="BZ76">
    <cfRule type="expression" dxfId="12386" priority="12385">
      <formula>AND($G76="SQUAT",ISBLANK($F76))</formula>
    </cfRule>
    <cfRule type="expression" dxfId="12385" priority="12386">
      <formula>AND($G76="BENCH",ISBLANK($F76))</formula>
    </cfRule>
    <cfRule type="expression" dxfId="12384" priority="12387">
      <formula>AND($G76="DEADLIFT",ISBLANK($F76))</formula>
    </cfRule>
  </conditionalFormatting>
  <conditionalFormatting sqref="BZ76">
    <cfRule type="expression" dxfId="12383" priority="12380">
      <formula>$G76="SQUAT"</formula>
    </cfRule>
    <cfRule type="expression" dxfId="12382" priority="12381">
      <formula>$G76="BENCH"</formula>
    </cfRule>
    <cfRule type="expression" dxfId="12381" priority="12382">
      <formula>$G76="DEADLIFT"</formula>
    </cfRule>
    <cfRule type="expression" dxfId="12380" priority="12383">
      <formula>AND($G76="ACC",ISBLANK($F76))</formula>
    </cfRule>
    <cfRule type="expression" dxfId="12379" priority="12384">
      <formula>$G76="ACC"</formula>
    </cfRule>
  </conditionalFormatting>
  <conditionalFormatting sqref="CA76:CB76">
    <cfRule type="expression" dxfId="12378" priority="12375">
      <formula>$G76="SQUAT"</formula>
    </cfRule>
    <cfRule type="expression" dxfId="12377" priority="12376">
      <formula>$G76="BENCH"</formula>
    </cfRule>
    <cfRule type="expression" dxfId="12376" priority="12377">
      <formula>$G76="DEADLIFT"</formula>
    </cfRule>
    <cfRule type="expression" dxfId="12375" priority="12378">
      <formula>AND($G76="ACC",ISBLANK($F76))</formula>
    </cfRule>
    <cfRule type="expression" dxfId="12374" priority="12379">
      <formula>$G76="ACC"</formula>
    </cfRule>
  </conditionalFormatting>
  <conditionalFormatting sqref="BZ95">
    <cfRule type="expression" dxfId="12373" priority="12372">
      <formula>AND($G95="SQUAT",ISBLANK($F95))</formula>
    </cfRule>
    <cfRule type="expression" dxfId="12372" priority="12373">
      <formula>AND($G95="BENCH",ISBLANK($F95))</formula>
    </cfRule>
    <cfRule type="expression" dxfId="12371" priority="12374">
      <formula>AND($G95="DEADLIFT",ISBLANK($F95))</formula>
    </cfRule>
  </conditionalFormatting>
  <conditionalFormatting sqref="BZ95:CB95">
    <cfRule type="expression" dxfId="12370" priority="12367">
      <formula>$G95="SQUAT"</formula>
    </cfRule>
    <cfRule type="expression" dxfId="12369" priority="12368">
      <formula>$G95="BENCH"</formula>
    </cfRule>
    <cfRule type="expression" dxfId="12368" priority="12369">
      <formula>$G95="DEADLIFT"</formula>
    </cfRule>
    <cfRule type="expression" dxfId="12367" priority="12370">
      <formula>AND($G95="ACC",ISBLANK($F95))</formula>
    </cfRule>
    <cfRule type="expression" dxfId="12366" priority="12371">
      <formula>$G95="ACC"</formula>
    </cfRule>
  </conditionalFormatting>
  <conditionalFormatting sqref="BZ98:BZ101">
    <cfRule type="expression" dxfId="12365" priority="12364">
      <formula>AND($G98="SQUAT",ISBLANK($F98))</formula>
    </cfRule>
    <cfRule type="expression" dxfId="12364" priority="12365">
      <formula>AND($G98="BENCH",ISBLANK($F98))</formula>
    </cfRule>
    <cfRule type="expression" dxfId="12363" priority="12366">
      <formula>AND($G98="DEADLIFT",ISBLANK($F98))</formula>
    </cfRule>
  </conditionalFormatting>
  <conditionalFormatting sqref="BZ98:CB101">
    <cfRule type="expression" dxfId="12362" priority="12359">
      <formula>$G98="SQUAT"</formula>
    </cfRule>
    <cfRule type="expression" dxfId="12361" priority="12360">
      <formula>$G98="BENCH"</formula>
    </cfRule>
    <cfRule type="expression" dxfId="12360" priority="12361">
      <formula>$G98="DEADLIFT"</formula>
    </cfRule>
    <cfRule type="expression" dxfId="12359" priority="12362">
      <formula>AND($G98="ACC",ISBLANK($F98))</formula>
    </cfRule>
    <cfRule type="expression" dxfId="12358" priority="12363">
      <formula>$G98="ACC"</formula>
    </cfRule>
  </conditionalFormatting>
  <conditionalFormatting sqref="BZ97">
    <cfRule type="expression" dxfId="12357" priority="12356">
      <formula>AND($G97="SQUAT",ISBLANK($F97))</formula>
    </cfRule>
    <cfRule type="expression" dxfId="12356" priority="12357">
      <formula>AND($G97="BENCH",ISBLANK($F97))</formula>
    </cfRule>
    <cfRule type="expression" dxfId="12355" priority="12358">
      <formula>AND($G97="DEADLIFT",ISBLANK($F97))</formula>
    </cfRule>
  </conditionalFormatting>
  <conditionalFormatting sqref="BZ97">
    <cfRule type="expression" dxfId="12354" priority="12351">
      <formula>$G97="SQUAT"</formula>
    </cfRule>
    <cfRule type="expression" dxfId="12353" priority="12352">
      <formula>$G97="BENCH"</formula>
    </cfRule>
    <cfRule type="expression" dxfId="12352" priority="12353">
      <formula>$G97="DEADLIFT"</formula>
    </cfRule>
    <cfRule type="expression" dxfId="12351" priority="12354">
      <formula>AND($G97="ACC",ISBLANK($F97))</formula>
    </cfRule>
    <cfRule type="expression" dxfId="12350" priority="12355">
      <formula>$G97="ACC"</formula>
    </cfRule>
  </conditionalFormatting>
  <conditionalFormatting sqref="CA97:CB97">
    <cfRule type="expression" dxfId="12349" priority="12346">
      <formula>$G97="SQUAT"</formula>
    </cfRule>
    <cfRule type="expression" dxfId="12348" priority="12347">
      <formula>$G97="BENCH"</formula>
    </cfRule>
    <cfRule type="expression" dxfId="12347" priority="12348">
      <formula>$G97="DEADLIFT"</formula>
    </cfRule>
    <cfRule type="expression" dxfId="12346" priority="12349">
      <formula>AND($G97="ACC",ISBLANK($F97))</formula>
    </cfRule>
    <cfRule type="expression" dxfId="12345" priority="12350">
      <formula>$G97="ACC"</formula>
    </cfRule>
  </conditionalFormatting>
  <conditionalFormatting sqref="BZ91:BZ94">
    <cfRule type="expression" dxfId="12344" priority="12343">
      <formula>AND($G91="SQUAT",ISBLANK($F91))</formula>
    </cfRule>
    <cfRule type="expression" dxfId="12343" priority="12344">
      <formula>AND($G91="BENCH",ISBLANK($F91))</formula>
    </cfRule>
    <cfRule type="expression" dxfId="12342" priority="12345">
      <formula>AND($G91="DEADLIFT",ISBLANK($F91))</formula>
    </cfRule>
  </conditionalFormatting>
  <conditionalFormatting sqref="BZ91:CB94">
    <cfRule type="expression" dxfId="12341" priority="12338">
      <formula>$G91="SQUAT"</formula>
    </cfRule>
    <cfRule type="expression" dxfId="12340" priority="12339">
      <formula>$G91="BENCH"</formula>
    </cfRule>
    <cfRule type="expression" dxfId="12339" priority="12340">
      <formula>$G91="DEADLIFT"</formula>
    </cfRule>
    <cfRule type="expression" dxfId="12338" priority="12341">
      <formula>AND($G91="ACC",ISBLANK($F91))</formula>
    </cfRule>
    <cfRule type="expression" dxfId="12337" priority="12342">
      <formula>$G91="ACC"</formula>
    </cfRule>
  </conditionalFormatting>
  <conditionalFormatting sqref="BZ90">
    <cfRule type="expression" dxfId="12336" priority="12335">
      <formula>AND($G90="SQUAT",ISBLANK($F90))</formula>
    </cfRule>
    <cfRule type="expression" dxfId="12335" priority="12336">
      <formula>AND($G90="BENCH",ISBLANK($F90))</formula>
    </cfRule>
    <cfRule type="expression" dxfId="12334" priority="12337">
      <formula>AND($G90="DEADLIFT",ISBLANK($F90))</formula>
    </cfRule>
  </conditionalFormatting>
  <conditionalFormatting sqref="BZ90">
    <cfRule type="expression" dxfId="12333" priority="12330">
      <formula>$G90="SQUAT"</formula>
    </cfRule>
    <cfRule type="expression" dxfId="12332" priority="12331">
      <formula>$G90="BENCH"</formula>
    </cfRule>
    <cfRule type="expression" dxfId="12331" priority="12332">
      <formula>$G90="DEADLIFT"</formula>
    </cfRule>
    <cfRule type="expression" dxfId="12330" priority="12333">
      <formula>AND($G90="ACC",ISBLANK($F90))</formula>
    </cfRule>
    <cfRule type="expression" dxfId="12329" priority="12334">
      <formula>$G90="ACC"</formula>
    </cfRule>
  </conditionalFormatting>
  <conditionalFormatting sqref="CA90:CB90">
    <cfRule type="expression" dxfId="12328" priority="12325">
      <formula>$G90="SQUAT"</formula>
    </cfRule>
    <cfRule type="expression" dxfId="12327" priority="12326">
      <formula>$G90="BENCH"</formula>
    </cfRule>
    <cfRule type="expression" dxfId="12326" priority="12327">
      <formula>$G90="DEADLIFT"</formula>
    </cfRule>
    <cfRule type="expression" dxfId="12325" priority="12328">
      <formula>AND($G90="ACC",ISBLANK($F90))</formula>
    </cfRule>
    <cfRule type="expression" dxfId="12324" priority="12329">
      <formula>$G90="ACC"</formula>
    </cfRule>
  </conditionalFormatting>
  <conditionalFormatting sqref="BZ116 BZ123">
    <cfRule type="expression" dxfId="12323" priority="12322">
      <formula>AND($G116="SQUAT",ISBLANK($F116))</formula>
    </cfRule>
    <cfRule type="expression" dxfId="12322" priority="12323">
      <formula>AND($G116="BENCH",ISBLANK($F116))</formula>
    </cfRule>
    <cfRule type="expression" dxfId="12321" priority="12324">
      <formula>AND($G116="DEADLIFT",ISBLANK($F116))</formula>
    </cfRule>
  </conditionalFormatting>
  <conditionalFormatting sqref="BZ123:CB123 BZ116:CB116">
    <cfRule type="expression" dxfId="12320" priority="12317">
      <formula>$G116="SQUAT"</formula>
    </cfRule>
    <cfRule type="expression" dxfId="12319" priority="12318">
      <formula>$G116="BENCH"</formula>
    </cfRule>
    <cfRule type="expression" dxfId="12318" priority="12319">
      <formula>$G116="DEADLIFT"</formula>
    </cfRule>
    <cfRule type="expression" dxfId="12317" priority="12320">
      <formula>AND($G116="ACC",ISBLANK($F116))</formula>
    </cfRule>
    <cfRule type="expression" dxfId="12316" priority="12321">
      <formula>$G116="ACC"</formula>
    </cfRule>
  </conditionalFormatting>
  <conditionalFormatting sqref="BZ137">
    <cfRule type="expression" dxfId="12315" priority="12314">
      <formula>AND($G137="SQUAT",ISBLANK($F137))</formula>
    </cfRule>
    <cfRule type="expression" dxfId="12314" priority="12315">
      <formula>AND($G137="BENCH",ISBLANK($F137))</formula>
    </cfRule>
    <cfRule type="expression" dxfId="12313" priority="12316">
      <formula>AND($G137="DEADLIFT",ISBLANK($F137))</formula>
    </cfRule>
  </conditionalFormatting>
  <conditionalFormatting sqref="BZ137:CB137">
    <cfRule type="expression" dxfId="12312" priority="12309">
      <formula>$G137="SQUAT"</formula>
    </cfRule>
    <cfRule type="expression" dxfId="12311" priority="12310">
      <formula>$G137="BENCH"</formula>
    </cfRule>
    <cfRule type="expression" dxfId="12310" priority="12311">
      <formula>$G137="DEADLIFT"</formula>
    </cfRule>
    <cfRule type="expression" dxfId="12309" priority="12312">
      <formula>AND($G137="ACC",ISBLANK($F137))</formula>
    </cfRule>
    <cfRule type="expression" dxfId="12308" priority="12313">
      <formula>$G137="ACC"</formula>
    </cfRule>
  </conditionalFormatting>
  <conditionalFormatting sqref="BZ119:BZ122">
    <cfRule type="expression" dxfId="12307" priority="12306">
      <formula>AND($G119="SQUAT",ISBLANK($F119))</formula>
    </cfRule>
    <cfRule type="expression" dxfId="12306" priority="12307">
      <formula>AND($G119="BENCH",ISBLANK($F119))</formula>
    </cfRule>
    <cfRule type="expression" dxfId="12305" priority="12308">
      <formula>AND($G119="DEADLIFT",ISBLANK($F119))</formula>
    </cfRule>
  </conditionalFormatting>
  <conditionalFormatting sqref="BZ119:CB122">
    <cfRule type="expression" dxfId="12304" priority="12301">
      <formula>$G119="SQUAT"</formula>
    </cfRule>
    <cfRule type="expression" dxfId="12303" priority="12302">
      <formula>$G119="BENCH"</formula>
    </cfRule>
    <cfRule type="expression" dxfId="12302" priority="12303">
      <formula>$G119="DEADLIFT"</formula>
    </cfRule>
    <cfRule type="expression" dxfId="12301" priority="12304">
      <formula>AND($G119="ACC",ISBLANK($F119))</formula>
    </cfRule>
    <cfRule type="expression" dxfId="12300" priority="12305">
      <formula>$G119="ACC"</formula>
    </cfRule>
  </conditionalFormatting>
  <conditionalFormatting sqref="BZ118">
    <cfRule type="expression" dxfId="12299" priority="12298">
      <formula>AND($G118="SQUAT",ISBLANK($F118))</formula>
    </cfRule>
    <cfRule type="expression" dxfId="12298" priority="12299">
      <formula>AND($G118="BENCH",ISBLANK($F118))</formula>
    </cfRule>
    <cfRule type="expression" dxfId="12297" priority="12300">
      <formula>AND($G118="DEADLIFT",ISBLANK($F118))</formula>
    </cfRule>
  </conditionalFormatting>
  <conditionalFormatting sqref="BZ118">
    <cfRule type="expression" dxfId="12296" priority="12293">
      <formula>$G118="SQUAT"</formula>
    </cfRule>
    <cfRule type="expression" dxfId="12295" priority="12294">
      <formula>$G118="BENCH"</formula>
    </cfRule>
    <cfRule type="expression" dxfId="12294" priority="12295">
      <formula>$G118="DEADLIFT"</formula>
    </cfRule>
    <cfRule type="expression" dxfId="12293" priority="12296">
      <formula>AND($G118="ACC",ISBLANK($F118))</formula>
    </cfRule>
    <cfRule type="expression" dxfId="12292" priority="12297">
      <formula>$G118="ACC"</formula>
    </cfRule>
  </conditionalFormatting>
  <conditionalFormatting sqref="CA118:CB118">
    <cfRule type="expression" dxfId="12291" priority="12288">
      <formula>$G118="SQUAT"</formula>
    </cfRule>
    <cfRule type="expression" dxfId="12290" priority="12289">
      <formula>$G118="BENCH"</formula>
    </cfRule>
    <cfRule type="expression" dxfId="12289" priority="12290">
      <formula>$G118="DEADLIFT"</formula>
    </cfRule>
    <cfRule type="expression" dxfId="12288" priority="12291">
      <formula>AND($G118="ACC",ISBLANK($F118))</formula>
    </cfRule>
    <cfRule type="expression" dxfId="12287" priority="12292">
      <formula>$G118="ACC"</formula>
    </cfRule>
  </conditionalFormatting>
  <conditionalFormatting sqref="BZ112:BZ115">
    <cfRule type="expression" dxfId="12286" priority="12285">
      <formula>AND($G112="SQUAT",ISBLANK($F112))</formula>
    </cfRule>
    <cfRule type="expression" dxfId="12285" priority="12286">
      <formula>AND($G112="BENCH",ISBLANK($F112))</formula>
    </cfRule>
    <cfRule type="expression" dxfId="12284" priority="12287">
      <formula>AND($G112="DEADLIFT",ISBLANK($F112))</formula>
    </cfRule>
  </conditionalFormatting>
  <conditionalFormatting sqref="BZ112:CB115">
    <cfRule type="expression" dxfId="12283" priority="12280">
      <formula>$G112="SQUAT"</formula>
    </cfRule>
    <cfRule type="expression" dxfId="12282" priority="12281">
      <formula>$G112="BENCH"</formula>
    </cfRule>
    <cfRule type="expression" dxfId="12281" priority="12282">
      <formula>$G112="DEADLIFT"</formula>
    </cfRule>
    <cfRule type="expression" dxfId="12280" priority="12283">
      <formula>AND($G112="ACC",ISBLANK($F112))</formula>
    </cfRule>
    <cfRule type="expression" dxfId="12279" priority="12284">
      <formula>$G112="ACC"</formula>
    </cfRule>
  </conditionalFormatting>
  <conditionalFormatting sqref="BZ111">
    <cfRule type="expression" dxfId="12278" priority="12277">
      <formula>AND($G111="SQUAT",ISBLANK($F111))</formula>
    </cfRule>
    <cfRule type="expression" dxfId="12277" priority="12278">
      <formula>AND($G111="BENCH",ISBLANK($F111))</formula>
    </cfRule>
    <cfRule type="expression" dxfId="12276" priority="12279">
      <formula>AND($G111="DEADLIFT",ISBLANK($F111))</formula>
    </cfRule>
  </conditionalFormatting>
  <conditionalFormatting sqref="BZ111">
    <cfRule type="expression" dxfId="12275" priority="12272">
      <formula>$G111="SQUAT"</formula>
    </cfRule>
    <cfRule type="expression" dxfId="12274" priority="12273">
      <formula>$G111="BENCH"</formula>
    </cfRule>
    <cfRule type="expression" dxfId="12273" priority="12274">
      <formula>$G111="DEADLIFT"</formula>
    </cfRule>
    <cfRule type="expression" dxfId="12272" priority="12275">
      <formula>AND($G111="ACC",ISBLANK($F111))</formula>
    </cfRule>
    <cfRule type="expression" dxfId="12271" priority="12276">
      <formula>$G111="ACC"</formula>
    </cfRule>
  </conditionalFormatting>
  <conditionalFormatting sqref="CA111:CB111">
    <cfRule type="expression" dxfId="12270" priority="12267">
      <formula>$G111="SQUAT"</formula>
    </cfRule>
    <cfRule type="expression" dxfId="12269" priority="12268">
      <formula>$G111="BENCH"</formula>
    </cfRule>
    <cfRule type="expression" dxfId="12268" priority="12269">
      <formula>$G111="DEADLIFT"</formula>
    </cfRule>
    <cfRule type="expression" dxfId="12267" priority="12270">
      <formula>AND($G111="ACC",ISBLANK($F111))</formula>
    </cfRule>
    <cfRule type="expression" dxfId="12266" priority="12271">
      <formula>$G111="ACC"</formula>
    </cfRule>
  </conditionalFormatting>
  <conditionalFormatting sqref="BZ130">
    <cfRule type="expression" dxfId="12265" priority="12264">
      <formula>AND($G130="SQUAT",ISBLANK($F130))</formula>
    </cfRule>
    <cfRule type="expression" dxfId="12264" priority="12265">
      <formula>AND($G130="BENCH",ISBLANK($F130))</formula>
    </cfRule>
    <cfRule type="expression" dxfId="12263" priority="12266">
      <formula>AND($G130="DEADLIFT",ISBLANK($F130))</formula>
    </cfRule>
  </conditionalFormatting>
  <conditionalFormatting sqref="BZ130:CB130">
    <cfRule type="expression" dxfId="12262" priority="12259">
      <formula>$G130="SQUAT"</formula>
    </cfRule>
    <cfRule type="expression" dxfId="12261" priority="12260">
      <formula>$G130="BENCH"</formula>
    </cfRule>
    <cfRule type="expression" dxfId="12260" priority="12261">
      <formula>$G130="DEADLIFT"</formula>
    </cfRule>
    <cfRule type="expression" dxfId="12259" priority="12262">
      <formula>AND($G130="ACC",ISBLANK($F130))</formula>
    </cfRule>
    <cfRule type="expression" dxfId="12258" priority="12263">
      <formula>$G130="ACC"</formula>
    </cfRule>
  </conditionalFormatting>
  <conditionalFormatting sqref="BZ133:BZ136">
    <cfRule type="expression" dxfId="12257" priority="12256">
      <formula>AND($G133="SQUAT",ISBLANK($F133))</formula>
    </cfRule>
    <cfRule type="expression" dxfId="12256" priority="12257">
      <formula>AND($G133="BENCH",ISBLANK($F133))</formula>
    </cfRule>
    <cfRule type="expression" dxfId="12255" priority="12258">
      <formula>AND($G133="DEADLIFT",ISBLANK($F133))</formula>
    </cfRule>
  </conditionalFormatting>
  <conditionalFormatting sqref="BZ133:CB136">
    <cfRule type="expression" dxfId="12254" priority="12251">
      <formula>$G133="SQUAT"</formula>
    </cfRule>
    <cfRule type="expression" dxfId="12253" priority="12252">
      <formula>$G133="BENCH"</formula>
    </cfRule>
    <cfRule type="expression" dxfId="12252" priority="12253">
      <formula>$G133="DEADLIFT"</formula>
    </cfRule>
    <cfRule type="expression" dxfId="12251" priority="12254">
      <formula>AND($G133="ACC",ISBLANK($F133))</formula>
    </cfRule>
    <cfRule type="expression" dxfId="12250" priority="12255">
      <formula>$G133="ACC"</formula>
    </cfRule>
  </conditionalFormatting>
  <conditionalFormatting sqref="BZ132">
    <cfRule type="expression" dxfId="12249" priority="12248">
      <formula>AND($G132="SQUAT",ISBLANK($F132))</formula>
    </cfRule>
    <cfRule type="expression" dxfId="12248" priority="12249">
      <formula>AND($G132="BENCH",ISBLANK($F132))</formula>
    </cfRule>
    <cfRule type="expression" dxfId="12247" priority="12250">
      <formula>AND($G132="DEADLIFT",ISBLANK($F132))</formula>
    </cfRule>
  </conditionalFormatting>
  <conditionalFormatting sqref="BZ132">
    <cfRule type="expression" dxfId="12246" priority="12243">
      <formula>$G132="SQUAT"</formula>
    </cfRule>
    <cfRule type="expression" dxfId="12245" priority="12244">
      <formula>$G132="BENCH"</formula>
    </cfRule>
    <cfRule type="expression" dxfId="12244" priority="12245">
      <formula>$G132="DEADLIFT"</formula>
    </cfRule>
    <cfRule type="expression" dxfId="12243" priority="12246">
      <formula>AND($G132="ACC",ISBLANK($F132))</formula>
    </cfRule>
    <cfRule type="expression" dxfId="12242" priority="12247">
      <formula>$G132="ACC"</formula>
    </cfRule>
  </conditionalFormatting>
  <conditionalFormatting sqref="CA132:CB132">
    <cfRule type="expression" dxfId="12241" priority="12238">
      <formula>$G132="SQUAT"</formula>
    </cfRule>
    <cfRule type="expression" dxfId="12240" priority="12239">
      <formula>$G132="BENCH"</formula>
    </cfRule>
    <cfRule type="expression" dxfId="12239" priority="12240">
      <formula>$G132="DEADLIFT"</formula>
    </cfRule>
    <cfRule type="expression" dxfId="12238" priority="12241">
      <formula>AND($G132="ACC",ISBLANK($F132))</formula>
    </cfRule>
    <cfRule type="expression" dxfId="12237" priority="12242">
      <formula>$G132="ACC"</formula>
    </cfRule>
  </conditionalFormatting>
  <conditionalFormatting sqref="BZ126:BZ129">
    <cfRule type="expression" dxfId="12236" priority="12235">
      <formula>AND($G126="SQUAT",ISBLANK($F126))</formula>
    </cfRule>
    <cfRule type="expression" dxfId="12235" priority="12236">
      <formula>AND($G126="BENCH",ISBLANK($F126))</formula>
    </cfRule>
    <cfRule type="expression" dxfId="12234" priority="12237">
      <formula>AND($G126="DEADLIFT",ISBLANK($F126))</formula>
    </cfRule>
  </conditionalFormatting>
  <conditionalFormatting sqref="BZ126:CB129">
    <cfRule type="expression" dxfId="12233" priority="12230">
      <formula>$G126="SQUAT"</formula>
    </cfRule>
    <cfRule type="expression" dxfId="12232" priority="12231">
      <formula>$G126="BENCH"</formula>
    </cfRule>
    <cfRule type="expression" dxfId="12231" priority="12232">
      <formula>$G126="DEADLIFT"</formula>
    </cfRule>
    <cfRule type="expression" dxfId="12230" priority="12233">
      <formula>AND($G126="ACC",ISBLANK($F126))</formula>
    </cfRule>
    <cfRule type="expression" dxfId="12229" priority="12234">
      <formula>$G126="ACC"</formula>
    </cfRule>
  </conditionalFormatting>
  <conditionalFormatting sqref="BZ125">
    <cfRule type="expression" dxfId="12228" priority="12227">
      <formula>AND($G125="SQUAT",ISBLANK($F125))</formula>
    </cfRule>
    <cfRule type="expression" dxfId="12227" priority="12228">
      <formula>AND($G125="BENCH",ISBLANK($F125))</formula>
    </cfRule>
    <cfRule type="expression" dxfId="12226" priority="12229">
      <formula>AND($G125="DEADLIFT",ISBLANK($F125))</formula>
    </cfRule>
  </conditionalFormatting>
  <conditionalFormatting sqref="BZ125">
    <cfRule type="expression" dxfId="12225" priority="12222">
      <formula>$G125="SQUAT"</formula>
    </cfRule>
    <cfRule type="expression" dxfId="12224" priority="12223">
      <formula>$G125="BENCH"</formula>
    </cfRule>
    <cfRule type="expression" dxfId="12223" priority="12224">
      <formula>$G125="DEADLIFT"</formula>
    </cfRule>
    <cfRule type="expression" dxfId="12222" priority="12225">
      <formula>AND($G125="ACC",ISBLANK($F125))</formula>
    </cfRule>
    <cfRule type="expression" dxfId="12221" priority="12226">
      <formula>$G125="ACC"</formula>
    </cfRule>
  </conditionalFormatting>
  <conditionalFormatting sqref="CA125:CB125">
    <cfRule type="expression" dxfId="12220" priority="12217">
      <formula>$G125="SQUAT"</formula>
    </cfRule>
    <cfRule type="expression" dxfId="12219" priority="12218">
      <formula>$G125="BENCH"</formula>
    </cfRule>
    <cfRule type="expression" dxfId="12218" priority="12219">
      <formula>$G125="DEADLIFT"</formula>
    </cfRule>
    <cfRule type="expression" dxfId="12217" priority="12220">
      <formula>AND($G125="ACC",ISBLANK($F125))</formula>
    </cfRule>
    <cfRule type="expression" dxfId="12216" priority="12221">
      <formula>$G125="ACC"</formula>
    </cfRule>
  </conditionalFormatting>
  <conditionalFormatting sqref="BZ144">
    <cfRule type="expression" dxfId="12215" priority="12214">
      <formula>AND($G144="SQUAT",ISBLANK($F144))</formula>
    </cfRule>
    <cfRule type="expression" dxfId="12214" priority="12215">
      <formula>AND($G144="BENCH",ISBLANK($F144))</formula>
    </cfRule>
    <cfRule type="expression" dxfId="12213" priority="12216">
      <formula>AND($G144="DEADLIFT",ISBLANK($F144))</formula>
    </cfRule>
  </conditionalFormatting>
  <conditionalFormatting sqref="BZ144:CB144">
    <cfRule type="expression" dxfId="12212" priority="12209">
      <formula>$G144="SQUAT"</formula>
    </cfRule>
    <cfRule type="expression" dxfId="12211" priority="12210">
      <formula>$G144="BENCH"</formula>
    </cfRule>
    <cfRule type="expression" dxfId="12210" priority="12211">
      <formula>$G144="DEADLIFT"</formula>
    </cfRule>
    <cfRule type="expression" dxfId="12209" priority="12212">
      <formula>AND($G144="ACC",ISBLANK($F144))</formula>
    </cfRule>
    <cfRule type="expression" dxfId="12208" priority="12213">
      <formula>$G144="ACC"</formula>
    </cfRule>
  </conditionalFormatting>
  <conditionalFormatting sqref="BZ147:BZ150">
    <cfRule type="expression" dxfId="12207" priority="12206">
      <formula>AND($G147="SQUAT",ISBLANK($F147))</formula>
    </cfRule>
    <cfRule type="expression" dxfId="12206" priority="12207">
      <formula>AND($G147="BENCH",ISBLANK($F147))</formula>
    </cfRule>
    <cfRule type="expression" dxfId="12205" priority="12208">
      <formula>AND($G147="DEADLIFT",ISBLANK($F147))</formula>
    </cfRule>
  </conditionalFormatting>
  <conditionalFormatting sqref="BZ147:CB150">
    <cfRule type="expression" dxfId="12204" priority="12201">
      <formula>$G147="SQUAT"</formula>
    </cfRule>
    <cfRule type="expression" dxfId="12203" priority="12202">
      <formula>$G147="BENCH"</formula>
    </cfRule>
    <cfRule type="expression" dxfId="12202" priority="12203">
      <formula>$G147="DEADLIFT"</formula>
    </cfRule>
    <cfRule type="expression" dxfId="12201" priority="12204">
      <formula>AND($G147="ACC",ISBLANK($F147))</formula>
    </cfRule>
    <cfRule type="expression" dxfId="12200" priority="12205">
      <formula>$G147="ACC"</formula>
    </cfRule>
  </conditionalFormatting>
  <conditionalFormatting sqref="BZ146">
    <cfRule type="expression" dxfId="12199" priority="12198">
      <formula>AND($G146="SQUAT",ISBLANK($F146))</formula>
    </cfRule>
    <cfRule type="expression" dxfId="12198" priority="12199">
      <formula>AND($G146="BENCH",ISBLANK($F146))</formula>
    </cfRule>
    <cfRule type="expression" dxfId="12197" priority="12200">
      <formula>AND($G146="DEADLIFT",ISBLANK($F146))</formula>
    </cfRule>
  </conditionalFormatting>
  <conditionalFormatting sqref="BZ146">
    <cfRule type="expression" dxfId="12196" priority="12193">
      <formula>$G146="SQUAT"</formula>
    </cfRule>
    <cfRule type="expression" dxfId="12195" priority="12194">
      <formula>$G146="BENCH"</formula>
    </cfRule>
    <cfRule type="expression" dxfId="12194" priority="12195">
      <formula>$G146="DEADLIFT"</formula>
    </cfRule>
    <cfRule type="expression" dxfId="12193" priority="12196">
      <formula>AND($G146="ACC",ISBLANK($F146))</formula>
    </cfRule>
    <cfRule type="expression" dxfId="12192" priority="12197">
      <formula>$G146="ACC"</formula>
    </cfRule>
  </conditionalFormatting>
  <conditionalFormatting sqref="CA146:CB146">
    <cfRule type="expression" dxfId="12191" priority="12188">
      <formula>$G146="SQUAT"</formula>
    </cfRule>
    <cfRule type="expression" dxfId="12190" priority="12189">
      <formula>$G146="BENCH"</formula>
    </cfRule>
    <cfRule type="expression" dxfId="12189" priority="12190">
      <formula>$G146="DEADLIFT"</formula>
    </cfRule>
    <cfRule type="expression" dxfId="12188" priority="12191">
      <formula>AND($G146="ACC",ISBLANK($F146))</formula>
    </cfRule>
    <cfRule type="expression" dxfId="12187" priority="12192">
      <formula>$G146="ACC"</formula>
    </cfRule>
  </conditionalFormatting>
  <conditionalFormatting sqref="BZ140:BZ143">
    <cfRule type="expression" dxfId="12186" priority="12185">
      <formula>AND($G140="SQUAT",ISBLANK($F140))</formula>
    </cfRule>
    <cfRule type="expression" dxfId="12185" priority="12186">
      <formula>AND($G140="BENCH",ISBLANK($F140))</formula>
    </cfRule>
    <cfRule type="expression" dxfId="12184" priority="12187">
      <formula>AND($G140="DEADLIFT",ISBLANK($F140))</formula>
    </cfRule>
  </conditionalFormatting>
  <conditionalFormatting sqref="BZ140:CB143">
    <cfRule type="expression" dxfId="12183" priority="12180">
      <formula>$G140="SQUAT"</formula>
    </cfRule>
    <cfRule type="expression" dxfId="12182" priority="12181">
      <formula>$G140="BENCH"</formula>
    </cfRule>
    <cfRule type="expression" dxfId="12181" priority="12182">
      <formula>$G140="DEADLIFT"</formula>
    </cfRule>
    <cfRule type="expression" dxfId="12180" priority="12183">
      <formula>AND($G140="ACC",ISBLANK($F140))</formula>
    </cfRule>
    <cfRule type="expression" dxfId="12179" priority="12184">
      <formula>$G140="ACC"</formula>
    </cfRule>
  </conditionalFormatting>
  <conditionalFormatting sqref="BZ139">
    <cfRule type="expression" dxfId="12178" priority="12177">
      <formula>AND($G139="SQUAT",ISBLANK($F139))</formula>
    </cfRule>
    <cfRule type="expression" dxfId="12177" priority="12178">
      <formula>AND($G139="BENCH",ISBLANK($F139))</formula>
    </cfRule>
    <cfRule type="expression" dxfId="12176" priority="12179">
      <formula>AND($G139="DEADLIFT",ISBLANK($F139))</formula>
    </cfRule>
  </conditionalFormatting>
  <conditionalFormatting sqref="BZ139">
    <cfRule type="expression" dxfId="12175" priority="12172">
      <formula>$G139="SQUAT"</formula>
    </cfRule>
    <cfRule type="expression" dxfId="12174" priority="12173">
      <formula>$G139="BENCH"</formula>
    </cfRule>
    <cfRule type="expression" dxfId="12173" priority="12174">
      <formula>$G139="DEADLIFT"</formula>
    </cfRule>
    <cfRule type="expression" dxfId="12172" priority="12175">
      <formula>AND($G139="ACC",ISBLANK($F139))</formula>
    </cfRule>
    <cfRule type="expression" dxfId="12171" priority="12176">
      <formula>$G139="ACC"</formula>
    </cfRule>
  </conditionalFormatting>
  <conditionalFormatting sqref="CA139:CB139">
    <cfRule type="expression" dxfId="12170" priority="12167">
      <formula>$G139="SQUAT"</formula>
    </cfRule>
    <cfRule type="expression" dxfId="12169" priority="12168">
      <formula>$G139="BENCH"</formula>
    </cfRule>
    <cfRule type="expression" dxfId="12168" priority="12169">
      <formula>$G139="DEADLIFT"</formula>
    </cfRule>
    <cfRule type="expression" dxfId="12167" priority="12170">
      <formula>AND($G139="ACC",ISBLANK($F139))</formula>
    </cfRule>
    <cfRule type="expression" dxfId="12166" priority="12171">
      <formula>$G139="ACC"</formula>
    </cfRule>
  </conditionalFormatting>
  <conditionalFormatting sqref="BZ165 BZ172">
    <cfRule type="expression" dxfId="12165" priority="12164">
      <formula>AND($G165="SQUAT",ISBLANK($F165))</formula>
    </cfRule>
    <cfRule type="expression" dxfId="12164" priority="12165">
      <formula>AND($G165="BENCH",ISBLANK($F165))</formula>
    </cfRule>
    <cfRule type="expression" dxfId="12163" priority="12166">
      <formula>AND($G165="DEADLIFT",ISBLANK($F165))</formula>
    </cfRule>
  </conditionalFormatting>
  <conditionalFormatting sqref="BZ172:CB172 BZ165:CB165">
    <cfRule type="expression" dxfId="12162" priority="12159">
      <formula>$G165="SQUAT"</formula>
    </cfRule>
    <cfRule type="expression" dxfId="12161" priority="12160">
      <formula>$G165="BENCH"</formula>
    </cfRule>
    <cfRule type="expression" dxfId="12160" priority="12161">
      <formula>$G165="DEADLIFT"</formula>
    </cfRule>
    <cfRule type="expression" dxfId="12159" priority="12162">
      <formula>AND($G165="ACC",ISBLANK($F165))</formula>
    </cfRule>
    <cfRule type="expression" dxfId="12158" priority="12163">
      <formula>$G165="ACC"</formula>
    </cfRule>
  </conditionalFormatting>
  <conditionalFormatting sqref="BZ186">
    <cfRule type="expression" dxfId="12157" priority="12156">
      <formula>AND($G186="SQUAT",ISBLANK($F186))</formula>
    </cfRule>
    <cfRule type="expression" dxfId="12156" priority="12157">
      <formula>AND($G186="BENCH",ISBLANK($F186))</formula>
    </cfRule>
    <cfRule type="expression" dxfId="12155" priority="12158">
      <formula>AND($G186="DEADLIFT",ISBLANK($F186))</formula>
    </cfRule>
  </conditionalFormatting>
  <conditionalFormatting sqref="BZ186:CB186">
    <cfRule type="expression" dxfId="12154" priority="12151">
      <formula>$G186="SQUAT"</formula>
    </cfRule>
    <cfRule type="expression" dxfId="12153" priority="12152">
      <formula>$G186="BENCH"</formula>
    </cfRule>
    <cfRule type="expression" dxfId="12152" priority="12153">
      <formula>$G186="DEADLIFT"</formula>
    </cfRule>
    <cfRule type="expression" dxfId="12151" priority="12154">
      <formula>AND($G186="ACC",ISBLANK($F186))</formula>
    </cfRule>
    <cfRule type="expression" dxfId="12150" priority="12155">
      <formula>$G186="ACC"</formula>
    </cfRule>
  </conditionalFormatting>
  <conditionalFormatting sqref="BZ168:BZ171">
    <cfRule type="expression" dxfId="12149" priority="12148">
      <formula>AND($G168="SQUAT",ISBLANK($F168))</formula>
    </cfRule>
    <cfRule type="expression" dxfId="12148" priority="12149">
      <formula>AND($G168="BENCH",ISBLANK($F168))</formula>
    </cfRule>
    <cfRule type="expression" dxfId="12147" priority="12150">
      <formula>AND($G168="DEADLIFT",ISBLANK($F168))</formula>
    </cfRule>
  </conditionalFormatting>
  <conditionalFormatting sqref="BZ168:CB171">
    <cfRule type="expression" dxfId="12146" priority="12143">
      <formula>$G168="SQUAT"</formula>
    </cfRule>
    <cfRule type="expression" dxfId="12145" priority="12144">
      <formula>$G168="BENCH"</formula>
    </cfRule>
    <cfRule type="expression" dxfId="12144" priority="12145">
      <formula>$G168="DEADLIFT"</formula>
    </cfRule>
    <cfRule type="expression" dxfId="12143" priority="12146">
      <formula>AND($G168="ACC",ISBLANK($F168))</formula>
    </cfRule>
    <cfRule type="expression" dxfId="12142" priority="12147">
      <formula>$G168="ACC"</formula>
    </cfRule>
  </conditionalFormatting>
  <conditionalFormatting sqref="BZ167">
    <cfRule type="expression" dxfId="12141" priority="12140">
      <formula>AND($G167="SQUAT",ISBLANK($F167))</formula>
    </cfRule>
    <cfRule type="expression" dxfId="12140" priority="12141">
      <formula>AND($G167="BENCH",ISBLANK($F167))</formula>
    </cfRule>
    <cfRule type="expression" dxfId="12139" priority="12142">
      <formula>AND($G167="DEADLIFT",ISBLANK($F167))</formula>
    </cfRule>
  </conditionalFormatting>
  <conditionalFormatting sqref="BZ167">
    <cfRule type="expression" dxfId="12138" priority="12135">
      <formula>$G167="SQUAT"</formula>
    </cfRule>
    <cfRule type="expression" dxfId="12137" priority="12136">
      <formula>$G167="BENCH"</formula>
    </cfRule>
    <cfRule type="expression" dxfId="12136" priority="12137">
      <formula>$G167="DEADLIFT"</formula>
    </cfRule>
    <cfRule type="expression" dxfId="12135" priority="12138">
      <formula>AND($G167="ACC",ISBLANK($F167))</formula>
    </cfRule>
    <cfRule type="expression" dxfId="12134" priority="12139">
      <formula>$G167="ACC"</formula>
    </cfRule>
  </conditionalFormatting>
  <conditionalFormatting sqref="CA167:CB167">
    <cfRule type="expression" dxfId="12133" priority="12130">
      <formula>$G167="SQUAT"</formula>
    </cfRule>
    <cfRule type="expression" dxfId="12132" priority="12131">
      <formula>$G167="BENCH"</formula>
    </cfRule>
    <cfRule type="expression" dxfId="12131" priority="12132">
      <formula>$G167="DEADLIFT"</formula>
    </cfRule>
    <cfRule type="expression" dxfId="12130" priority="12133">
      <formula>AND($G167="ACC",ISBLANK($F167))</formula>
    </cfRule>
    <cfRule type="expression" dxfId="12129" priority="12134">
      <formula>$G167="ACC"</formula>
    </cfRule>
  </conditionalFormatting>
  <conditionalFormatting sqref="BZ161:BZ164">
    <cfRule type="expression" dxfId="12128" priority="12127">
      <formula>AND($G161="SQUAT",ISBLANK($F161))</formula>
    </cfRule>
    <cfRule type="expression" dxfId="12127" priority="12128">
      <formula>AND($G161="BENCH",ISBLANK($F161))</formula>
    </cfRule>
    <cfRule type="expression" dxfId="12126" priority="12129">
      <formula>AND($G161="DEADLIFT",ISBLANK($F161))</formula>
    </cfRule>
  </conditionalFormatting>
  <conditionalFormatting sqref="BZ161:CB164">
    <cfRule type="expression" dxfId="12125" priority="12122">
      <formula>$G161="SQUAT"</formula>
    </cfRule>
    <cfRule type="expression" dxfId="12124" priority="12123">
      <formula>$G161="BENCH"</formula>
    </cfRule>
    <cfRule type="expression" dxfId="12123" priority="12124">
      <formula>$G161="DEADLIFT"</formula>
    </cfRule>
    <cfRule type="expression" dxfId="12122" priority="12125">
      <formula>AND($G161="ACC",ISBLANK($F161))</formula>
    </cfRule>
    <cfRule type="expression" dxfId="12121" priority="12126">
      <formula>$G161="ACC"</formula>
    </cfRule>
  </conditionalFormatting>
  <conditionalFormatting sqref="BZ160">
    <cfRule type="expression" dxfId="12120" priority="12119">
      <formula>AND($G160="SQUAT",ISBLANK($F160))</formula>
    </cfRule>
    <cfRule type="expression" dxfId="12119" priority="12120">
      <formula>AND($G160="BENCH",ISBLANK($F160))</formula>
    </cfRule>
    <cfRule type="expression" dxfId="12118" priority="12121">
      <formula>AND($G160="DEADLIFT",ISBLANK($F160))</formula>
    </cfRule>
  </conditionalFormatting>
  <conditionalFormatting sqref="BZ160">
    <cfRule type="expression" dxfId="12117" priority="12114">
      <formula>$G160="SQUAT"</formula>
    </cfRule>
    <cfRule type="expression" dxfId="12116" priority="12115">
      <formula>$G160="BENCH"</formula>
    </cfRule>
    <cfRule type="expression" dxfId="12115" priority="12116">
      <formula>$G160="DEADLIFT"</formula>
    </cfRule>
    <cfRule type="expression" dxfId="12114" priority="12117">
      <formula>AND($G160="ACC",ISBLANK($F160))</formula>
    </cfRule>
    <cfRule type="expression" dxfId="12113" priority="12118">
      <formula>$G160="ACC"</formula>
    </cfRule>
  </conditionalFormatting>
  <conditionalFormatting sqref="CA160:CB160">
    <cfRule type="expression" dxfId="12112" priority="12109">
      <formula>$G160="SQUAT"</formula>
    </cfRule>
    <cfRule type="expression" dxfId="12111" priority="12110">
      <formula>$G160="BENCH"</formula>
    </cfRule>
    <cfRule type="expression" dxfId="12110" priority="12111">
      <formula>$G160="DEADLIFT"</formula>
    </cfRule>
    <cfRule type="expression" dxfId="12109" priority="12112">
      <formula>AND($G160="ACC",ISBLANK($F160))</formula>
    </cfRule>
    <cfRule type="expression" dxfId="12108" priority="12113">
      <formula>$G160="ACC"</formula>
    </cfRule>
  </conditionalFormatting>
  <conditionalFormatting sqref="BZ179">
    <cfRule type="expression" dxfId="12107" priority="12106">
      <formula>AND($G179="SQUAT",ISBLANK($F179))</formula>
    </cfRule>
    <cfRule type="expression" dxfId="12106" priority="12107">
      <formula>AND($G179="BENCH",ISBLANK($F179))</formula>
    </cfRule>
    <cfRule type="expression" dxfId="12105" priority="12108">
      <formula>AND($G179="DEADLIFT",ISBLANK($F179))</formula>
    </cfRule>
  </conditionalFormatting>
  <conditionalFormatting sqref="BZ179:CB179">
    <cfRule type="expression" dxfId="12104" priority="12101">
      <formula>$G179="SQUAT"</formula>
    </cfRule>
    <cfRule type="expression" dxfId="12103" priority="12102">
      <formula>$G179="BENCH"</formula>
    </cfRule>
    <cfRule type="expression" dxfId="12102" priority="12103">
      <formula>$G179="DEADLIFT"</formula>
    </cfRule>
    <cfRule type="expression" dxfId="12101" priority="12104">
      <formula>AND($G179="ACC",ISBLANK($F179))</formula>
    </cfRule>
    <cfRule type="expression" dxfId="12100" priority="12105">
      <formula>$G179="ACC"</formula>
    </cfRule>
  </conditionalFormatting>
  <conditionalFormatting sqref="BZ182:BZ185">
    <cfRule type="expression" dxfId="12099" priority="12098">
      <formula>AND($G182="SQUAT",ISBLANK($F182))</formula>
    </cfRule>
    <cfRule type="expression" dxfId="12098" priority="12099">
      <formula>AND($G182="BENCH",ISBLANK($F182))</formula>
    </cfRule>
    <cfRule type="expression" dxfId="12097" priority="12100">
      <formula>AND($G182="DEADLIFT",ISBLANK($F182))</formula>
    </cfRule>
  </conditionalFormatting>
  <conditionalFormatting sqref="BZ182:CB185">
    <cfRule type="expression" dxfId="12096" priority="12093">
      <formula>$G182="SQUAT"</formula>
    </cfRule>
    <cfRule type="expression" dxfId="12095" priority="12094">
      <formula>$G182="BENCH"</formula>
    </cfRule>
    <cfRule type="expression" dxfId="12094" priority="12095">
      <formula>$G182="DEADLIFT"</formula>
    </cfRule>
    <cfRule type="expression" dxfId="12093" priority="12096">
      <formula>AND($G182="ACC",ISBLANK($F182))</formula>
    </cfRule>
    <cfRule type="expression" dxfId="12092" priority="12097">
      <formula>$G182="ACC"</formula>
    </cfRule>
  </conditionalFormatting>
  <conditionalFormatting sqref="BZ181">
    <cfRule type="expression" dxfId="12091" priority="12090">
      <formula>AND($G181="SQUAT",ISBLANK($F181))</formula>
    </cfRule>
    <cfRule type="expression" dxfId="12090" priority="12091">
      <formula>AND($G181="BENCH",ISBLANK($F181))</formula>
    </cfRule>
    <cfRule type="expression" dxfId="12089" priority="12092">
      <formula>AND($G181="DEADLIFT",ISBLANK($F181))</formula>
    </cfRule>
  </conditionalFormatting>
  <conditionalFormatting sqref="BZ181">
    <cfRule type="expression" dxfId="12088" priority="12085">
      <formula>$G181="SQUAT"</formula>
    </cfRule>
    <cfRule type="expression" dxfId="12087" priority="12086">
      <formula>$G181="BENCH"</formula>
    </cfRule>
    <cfRule type="expression" dxfId="12086" priority="12087">
      <formula>$G181="DEADLIFT"</formula>
    </cfRule>
    <cfRule type="expression" dxfId="12085" priority="12088">
      <formula>AND($G181="ACC",ISBLANK($F181))</formula>
    </cfRule>
    <cfRule type="expression" dxfId="12084" priority="12089">
      <formula>$G181="ACC"</formula>
    </cfRule>
  </conditionalFormatting>
  <conditionalFormatting sqref="CA181:CB181">
    <cfRule type="expression" dxfId="12083" priority="12080">
      <formula>$G181="SQUAT"</formula>
    </cfRule>
    <cfRule type="expression" dxfId="12082" priority="12081">
      <formula>$G181="BENCH"</formula>
    </cfRule>
    <cfRule type="expression" dxfId="12081" priority="12082">
      <formula>$G181="DEADLIFT"</formula>
    </cfRule>
    <cfRule type="expression" dxfId="12080" priority="12083">
      <formula>AND($G181="ACC",ISBLANK($F181))</formula>
    </cfRule>
    <cfRule type="expression" dxfId="12079" priority="12084">
      <formula>$G181="ACC"</formula>
    </cfRule>
  </conditionalFormatting>
  <conditionalFormatting sqref="BZ175:BZ178">
    <cfRule type="expression" dxfId="12078" priority="12077">
      <formula>AND($G175="SQUAT",ISBLANK($F175))</formula>
    </cfRule>
    <cfRule type="expression" dxfId="12077" priority="12078">
      <formula>AND($G175="BENCH",ISBLANK($F175))</formula>
    </cfRule>
    <cfRule type="expression" dxfId="12076" priority="12079">
      <formula>AND($G175="DEADLIFT",ISBLANK($F175))</formula>
    </cfRule>
  </conditionalFormatting>
  <conditionalFormatting sqref="BZ175:CB178">
    <cfRule type="expression" dxfId="12075" priority="12072">
      <formula>$G175="SQUAT"</formula>
    </cfRule>
    <cfRule type="expression" dxfId="12074" priority="12073">
      <formula>$G175="BENCH"</formula>
    </cfRule>
    <cfRule type="expression" dxfId="12073" priority="12074">
      <formula>$G175="DEADLIFT"</formula>
    </cfRule>
    <cfRule type="expression" dxfId="12072" priority="12075">
      <formula>AND($G175="ACC",ISBLANK($F175))</formula>
    </cfRule>
    <cfRule type="expression" dxfId="12071" priority="12076">
      <formula>$G175="ACC"</formula>
    </cfRule>
  </conditionalFormatting>
  <conditionalFormatting sqref="BZ174">
    <cfRule type="expression" dxfId="12070" priority="12069">
      <formula>AND($G174="SQUAT",ISBLANK($F174))</formula>
    </cfRule>
    <cfRule type="expression" dxfId="12069" priority="12070">
      <formula>AND($G174="BENCH",ISBLANK($F174))</formula>
    </cfRule>
    <cfRule type="expression" dxfId="12068" priority="12071">
      <formula>AND($G174="DEADLIFT",ISBLANK($F174))</formula>
    </cfRule>
  </conditionalFormatting>
  <conditionalFormatting sqref="BZ174">
    <cfRule type="expression" dxfId="12067" priority="12064">
      <formula>$G174="SQUAT"</formula>
    </cfRule>
    <cfRule type="expression" dxfId="12066" priority="12065">
      <formula>$G174="BENCH"</formula>
    </cfRule>
    <cfRule type="expression" dxfId="12065" priority="12066">
      <formula>$G174="DEADLIFT"</formula>
    </cfRule>
    <cfRule type="expression" dxfId="12064" priority="12067">
      <formula>AND($G174="ACC",ISBLANK($F174))</formula>
    </cfRule>
    <cfRule type="expression" dxfId="12063" priority="12068">
      <formula>$G174="ACC"</formula>
    </cfRule>
  </conditionalFormatting>
  <conditionalFormatting sqref="CA174:CB174">
    <cfRule type="expression" dxfId="12062" priority="12059">
      <formula>$G174="SQUAT"</formula>
    </cfRule>
    <cfRule type="expression" dxfId="12061" priority="12060">
      <formula>$G174="BENCH"</formula>
    </cfRule>
    <cfRule type="expression" dxfId="12060" priority="12061">
      <formula>$G174="DEADLIFT"</formula>
    </cfRule>
    <cfRule type="expression" dxfId="12059" priority="12062">
      <formula>AND($G174="ACC",ISBLANK($F174))</formula>
    </cfRule>
    <cfRule type="expression" dxfId="12058" priority="12063">
      <formula>$G174="ACC"</formula>
    </cfRule>
  </conditionalFormatting>
  <conditionalFormatting sqref="BZ193">
    <cfRule type="expression" dxfId="12057" priority="12056">
      <formula>AND($G193="SQUAT",ISBLANK($F193))</formula>
    </cfRule>
    <cfRule type="expression" dxfId="12056" priority="12057">
      <formula>AND($G193="BENCH",ISBLANK($F193))</formula>
    </cfRule>
    <cfRule type="expression" dxfId="12055" priority="12058">
      <formula>AND($G193="DEADLIFT",ISBLANK($F193))</formula>
    </cfRule>
  </conditionalFormatting>
  <conditionalFormatting sqref="BZ193:CB193">
    <cfRule type="expression" dxfId="12054" priority="12051">
      <formula>$G193="SQUAT"</formula>
    </cfRule>
    <cfRule type="expression" dxfId="12053" priority="12052">
      <formula>$G193="BENCH"</formula>
    </cfRule>
    <cfRule type="expression" dxfId="12052" priority="12053">
      <formula>$G193="DEADLIFT"</formula>
    </cfRule>
    <cfRule type="expression" dxfId="12051" priority="12054">
      <formula>AND($G193="ACC",ISBLANK($F193))</formula>
    </cfRule>
    <cfRule type="expression" dxfId="12050" priority="12055">
      <formula>$G193="ACC"</formula>
    </cfRule>
  </conditionalFormatting>
  <conditionalFormatting sqref="BZ196:BZ199">
    <cfRule type="expression" dxfId="12049" priority="12048">
      <formula>AND($G196="SQUAT",ISBLANK($F196))</formula>
    </cfRule>
    <cfRule type="expression" dxfId="12048" priority="12049">
      <formula>AND($G196="BENCH",ISBLANK($F196))</formula>
    </cfRule>
    <cfRule type="expression" dxfId="12047" priority="12050">
      <formula>AND($G196="DEADLIFT",ISBLANK($F196))</formula>
    </cfRule>
  </conditionalFormatting>
  <conditionalFormatting sqref="BZ196:CB199">
    <cfRule type="expression" dxfId="12046" priority="12043">
      <formula>$G196="SQUAT"</formula>
    </cfRule>
    <cfRule type="expression" dxfId="12045" priority="12044">
      <formula>$G196="BENCH"</formula>
    </cfRule>
    <cfRule type="expression" dxfId="12044" priority="12045">
      <formula>$G196="DEADLIFT"</formula>
    </cfRule>
    <cfRule type="expression" dxfId="12043" priority="12046">
      <formula>AND($G196="ACC",ISBLANK($F196))</formula>
    </cfRule>
    <cfRule type="expression" dxfId="12042" priority="12047">
      <formula>$G196="ACC"</formula>
    </cfRule>
  </conditionalFormatting>
  <conditionalFormatting sqref="BZ195">
    <cfRule type="expression" dxfId="12041" priority="12040">
      <formula>AND($G195="SQUAT",ISBLANK($F195))</formula>
    </cfRule>
    <cfRule type="expression" dxfId="12040" priority="12041">
      <formula>AND($G195="BENCH",ISBLANK($F195))</formula>
    </cfRule>
    <cfRule type="expression" dxfId="12039" priority="12042">
      <formula>AND($G195="DEADLIFT",ISBLANK($F195))</formula>
    </cfRule>
  </conditionalFormatting>
  <conditionalFormatting sqref="BZ195">
    <cfRule type="expression" dxfId="12038" priority="12035">
      <formula>$G195="SQUAT"</formula>
    </cfRule>
    <cfRule type="expression" dxfId="12037" priority="12036">
      <formula>$G195="BENCH"</formula>
    </cfRule>
    <cfRule type="expression" dxfId="12036" priority="12037">
      <formula>$G195="DEADLIFT"</formula>
    </cfRule>
    <cfRule type="expression" dxfId="12035" priority="12038">
      <formula>AND($G195="ACC",ISBLANK($F195))</formula>
    </cfRule>
    <cfRule type="expression" dxfId="12034" priority="12039">
      <formula>$G195="ACC"</formula>
    </cfRule>
  </conditionalFormatting>
  <conditionalFormatting sqref="CA195:CB195">
    <cfRule type="expression" dxfId="12033" priority="12030">
      <formula>$G195="SQUAT"</formula>
    </cfRule>
    <cfRule type="expression" dxfId="12032" priority="12031">
      <formula>$G195="BENCH"</formula>
    </cfRule>
    <cfRule type="expression" dxfId="12031" priority="12032">
      <formula>$G195="DEADLIFT"</formula>
    </cfRule>
    <cfRule type="expression" dxfId="12030" priority="12033">
      <formula>AND($G195="ACC",ISBLANK($F195))</formula>
    </cfRule>
    <cfRule type="expression" dxfId="12029" priority="12034">
      <formula>$G195="ACC"</formula>
    </cfRule>
  </conditionalFormatting>
  <conditionalFormatting sqref="BZ189:BZ192">
    <cfRule type="expression" dxfId="12028" priority="12027">
      <formula>AND($G189="SQUAT",ISBLANK($F189))</formula>
    </cfRule>
    <cfRule type="expression" dxfId="12027" priority="12028">
      <formula>AND($G189="BENCH",ISBLANK($F189))</formula>
    </cfRule>
    <cfRule type="expression" dxfId="12026" priority="12029">
      <formula>AND($G189="DEADLIFT",ISBLANK($F189))</formula>
    </cfRule>
  </conditionalFormatting>
  <conditionalFormatting sqref="BZ189:CB192">
    <cfRule type="expression" dxfId="12025" priority="12022">
      <formula>$G189="SQUAT"</formula>
    </cfRule>
    <cfRule type="expression" dxfId="12024" priority="12023">
      <formula>$G189="BENCH"</formula>
    </cfRule>
    <cfRule type="expression" dxfId="12023" priority="12024">
      <formula>$G189="DEADLIFT"</formula>
    </cfRule>
    <cfRule type="expression" dxfId="12022" priority="12025">
      <formula>AND($G189="ACC",ISBLANK($F189))</formula>
    </cfRule>
    <cfRule type="expression" dxfId="12021" priority="12026">
      <formula>$G189="ACC"</formula>
    </cfRule>
  </conditionalFormatting>
  <conditionalFormatting sqref="BZ188">
    <cfRule type="expression" dxfId="12020" priority="12019">
      <formula>AND($G188="SQUAT",ISBLANK($F188))</formula>
    </cfRule>
    <cfRule type="expression" dxfId="12019" priority="12020">
      <formula>AND($G188="BENCH",ISBLANK($F188))</formula>
    </cfRule>
    <cfRule type="expression" dxfId="12018" priority="12021">
      <formula>AND($G188="DEADLIFT",ISBLANK($F188))</formula>
    </cfRule>
  </conditionalFormatting>
  <conditionalFormatting sqref="BZ188">
    <cfRule type="expression" dxfId="12017" priority="12014">
      <formula>$G188="SQUAT"</formula>
    </cfRule>
    <cfRule type="expression" dxfId="12016" priority="12015">
      <formula>$G188="BENCH"</formula>
    </cfRule>
    <cfRule type="expression" dxfId="12015" priority="12016">
      <formula>$G188="DEADLIFT"</formula>
    </cfRule>
    <cfRule type="expression" dxfId="12014" priority="12017">
      <formula>AND($G188="ACC",ISBLANK($F188))</formula>
    </cfRule>
    <cfRule type="expression" dxfId="12013" priority="12018">
      <formula>$G188="ACC"</formula>
    </cfRule>
  </conditionalFormatting>
  <conditionalFormatting sqref="CA188:CB188">
    <cfRule type="expression" dxfId="12012" priority="12009">
      <formula>$G188="SQUAT"</formula>
    </cfRule>
    <cfRule type="expression" dxfId="12011" priority="12010">
      <formula>$G188="BENCH"</formula>
    </cfRule>
    <cfRule type="expression" dxfId="12010" priority="12011">
      <formula>$G188="DEADLIFT"</formula>
    </cfRule>
    <cfRule type="expression" dxfId="12009" priority="12012">
      <formula>AND($G188="ACC",ISBLANK($F188))</formula>
    </cfRule>
    <cfRule type="expression" dxfId="12008" priority="12013">
      <formula>$G188="ACC"</formula>
    </cfRule>
  </conditionalFormatting>
  <conditionalFormatting sqref="BZ214 BZ221">
    <cfRule type="expression" dxfId="12007" priority="12006">
      <formula>AND($G214="SQUAT",ISBLANK($F214))</formula>
    </cfRule>
    <cfRule type="expression" dxfId="12006" priority="12007">
      <formula>AND($G214="BENCH",ISBLANK($F214))</formula>
    </cfRule>
    <cfRule type="expression" dxfId="12005" priority="12008">
      <formula>AND($G214="DEADLIFT",ISBLANK($F214))</formula>
    </cfRule>
  </conditionalFormatting>
  <conditionalFormatting sqref="BZ221:CB221 BZ214:CB214">
    <cfRule type="expression" dxfId="12004" priority="12001">
      <formula>$G214="SQUAT"</formula>
    </cfRule>
    <cfRule type="expression" dxfId="12003" priority="12002">
      <formula>$G214="BENCH"</formula>
    </cfRule>
    <cfRule type="expression" dxfId="12002" priority="12003">
      <formula>$G214="DEADLIFT"</formula>
    </cfRule>
    <cfRule type="expression" dxfId="12001" priority="12004">
      <formula>AND($G214="ACC",ISBLANK($F214))</formula>
    </cfRule>
    <cfRule type="expression" dxfId="12000" priority="12005">
      <formula>$G214="ACC"</formula>
    </cfRule>
  </conditionalFormatting>
  <conditionalFormatting sqref="BZ235">
    <cfRule type="expression" dxfId="11999" priority="11998">
      <formula>AND($G235="SQUAT",ISBLANK($F235))</formula>
    </cfRule>
    <cfRule type="expression" dxfId="11998" priority="11999">
      <formula>AND($G235="BENCH",ISBLANK($F235))</formula>
    </cfRule>
    <cfRule type="expression" dxfId="11997" priority="12000">
      <formula>AND($G235="DEADLIFT",ISBLANK($F235))</formula>
    </cfRule>
  </conditionalFormatting>
  <conditionalFormatting sqref="BZ235:CB235">
    <cfRule type="expression" dxfId="11996" priority="11993">
      <formula>$G235="SQUAT"</formula>
    </cfRule>
    <cfRule type="expression" dxfId="11995" priority="11994">
      <formula>$G235="BENCH"</formula>
    </cfRule>
    <cfRule type="expression" dxfId="11994" priority="11995">
      <formula>$G235="DEADLIFT"</formula>
    </cfRule>
    <cfRule type="expression" dxfId="11993" priority="11996">
      <formula>AND($G235="ACC",ISBLANK($F235))</formula>
    </cfRule>
    <cfRule type="expression" dxfId="11992" priority="11997">
      <formula>$G235="ACC"</formula>
    </cfRule>
  </conditionalFormatting>
  <conditionalFormatting sqref="BZ217:BZ220">
    <cfRule type="expression" dxfId="11991" priority="11990">
      <formula>AND($G217="SQUAT",ISBLANK($F217))</formula>
    </cfRule>
    <cfRule type="expression" dxfId="11990" priority="11991">
      <formula>AND($G217="BENCH",ISBLANK($F217))</formula>
    </cfRule>
    <cfRule type="expression" dxfId="11989" priority="11992">
      <formula>AND($G217="DEADLIFT",ISBLANK($F217))</formula>
    </cfRule>
  </conditionalFormatting>
  <conditionalFormatting sqref="BZ217:CB220">
    <cfRule type="expression" dxfId="11988" priority="11985">
      <formula>$G217="SQUAT"</formula>
    </cfRule>
    <cfRule type="expression" dxfId="11987" priority="11986">
      <formula>$G217="BENCH"</formula>
    </cfRule>
    <cfRule type="expression" dxfId="11986" priority="11987">
      <formula>$G217="DEADLIFT"</formula>
    </cfRule>
    <cfRule type="expression" dxfId="11985" priority="11988">
      <formula>AND($G217="ACC",ISBLANK($F217))</formula>
    </cfRule>
    <cfRule type="expression" dxfId="11984" priority="11989">
      <formula>$G217="ACC"</formula>
    </cfRule>
  </conditionalFormatting>
  <conditionalFormatting sqref="BZ216">
    <cfRule type="expression" dxfId="11983" priority="11982">
      <formula>AND($G216="SQUAT",ISBLANK($F216))</formula>
    </cfRule>
    <cfRule type="expression" dxfId="11982" priority="11983">
      <formula>AND($G216="BENCH",ISBLANK($F216))</formula>
    </cfRule>
    <cfRule type="expression" dxfId="11981" priority="11984">
      <formula>AND($G216="DEADLIFT",ISBLANK($F216))</formula>
    </cfRule>
  </conditionalFormatting>
  <conditionalFormatting sqref="BZ216">
    <cfRule type="expression" dxfId="11980" priority="11977">
      <formula>$G216="SQUAT"</formula>
    </cfRule>
    <cfRule type="expression" dxfId="11979" priority="11978">
      <formula>$G216="BENCH"</formula>
    </cfRule>
    <cfRule type="expression" dxfId="11978" priority="11979">
      <formula>$G216="DEADLIFT"</formula>
    </cfRule>
    <cfRule type="expression" dxfId="11977" priority="11980">
      <formula>AND($G216="ACC",ISBLANK($F216))</formula>
    </cfRule>
    <cfRule type="expression" dxfId="11976" priority="11981">
      <formula>$G216="ACC"</formula>
    </cfRule>
  </conditionalFormatting>
  <conditionalFormatting sqref="CA216:CB216">
    <cfRule type="expression" dxfId="11975" priority="11972">
      <formula>$G216="SQUAT"</formula>
    </cfRule>
    <cfRule type="expression" dxfId="11974" priority="11973">
      <formula>$G216="BENCH"</formula>
    </cfRule>
    <cfRule type="expression" dxfId="11973" priority="11974">
      <formula>$G216="DEADLIFT"</formula>
    </cfRule>
    <cfRule type="expression" dxfId="11972" priority="11975">
      <formula>AND($G216="ACC",ISBLANK($F216))</formula>
    </cfRule>
    <cfRule type="expression" dxfId="11971" priority="11976">
      <formula>$G216="ACC"</formula>
    </cfRule>
  </conditionalFormatting>
  <conditionalFormatting sqref="BZ210:BZ213">
    <cfRule type="expression" dxfId="11970" priority="11969">
      <formula>AND($G210="SQUAT",ISBLANK($F210))</formula>
    </cfRule>
    <cfRule type="expression" dxfId="11969" priority="11970">
      <formula>AND($G210="BENCH",ISBLANK($F210))</formula>
    </cfRule>
    <cfRule type="expression" dxfId="11968" priority="11971">
      <formula>AND($G210="DEADLIFT",ISBLANK($F210))</formula>
    </cfRule>
  </conditionalFormatting>
  <conditionalFormatting sqref="BZ210:CB213">
    <cfRule type="expression" dxfId="11967" priority="11964">
      <formula>$G210="SQUAT"</formula>
    </cfRule>
    <cfRule type="expression" dxfId="11966" priority="11965">
      <formula>$G210="BENCH"</formula>
    </cfRule>
    <cfRule type="expression" dxfId="11965" priority="11966">
      <formula>$G210="DEADLIFT"</formula>
    </cfRule>
    <cfRule type="expression" dxfId="11964" priority="11967">
      <formula>AND($G210="ACC",ISBLANK($F210))</formula>
    </cfRule>
    <cfRule type="expression" dxfId="11963" priority="11968">
      <formula>$G210="ACC"</formula>
    </cfRule>
  </conditionalFormatting>
  <conditionalFormatting sqref="BZ209">
    <cfRule type="expression" dxfId="11962" priority="11961">
      <formula>AND($G209="SQUAT",ISBLANK($F209))</formula>
    </cfRule>
    <cfRule type="expression" dxfId="11961" priority="11962">
      <formula>AND($G209="BENCH",ISBLANK($F209))</formula>
    </cfRule>
    <cfRule type="expression" dxfId="11960" priority="11963">
      <formula>AND($G209="DEADLIFT",ISBLANK($F209))</formula>
    </cfRule>
  </conditionalFormatting>
  <conditionalFormatting sqref="BZ209">
    <cfRule type="expression" dxfId="11959" priority="11956">
      <formula>$G209="SQUAT"</formula>
    </cfRule>
    <cfRule type="expression" dxfId="11958" priority="11957">
      <formula>$G209="BENCH"</formula>
    </cfRule>
    <cfRule type="expression" dxfId="11957" priority="11958">
      <formula>$G209="DEADLIFT"</formula>
    </cfRule>
    <cfRule type="expression" dxfId="11956" priority="11959">
      <formula>AND($G209="ACC",ISBLANK($F209))</formula>
    </cfRule>
    <cfRule type="expression" dxfId="11955" priority="11960">
      <formula>$G209="ACC"</formula>
    </cfRule>
  </conditionalFormatting>
  <conditionalFormatting sqref="CA209:CB209">
    <cfRule type="expression" dxfId="11954" priority="11951">
      <formula>$G209="SQUAT"</formula>
    </cfRule>
    <cfRule type="expression" dxfId="11953" priority="11952">
      <formula>$G209="BENCH"</formula>
    </cfRule>
    <cfRule type="expression" dxfId="11952" priority="11953">
      <formula>$G209="DEADLIFT"</formula>
    </cfRule>
    <cfRule type="expression" dxfId="11951" priority="11954">
      <formula>AND($G209="ACC",ISBLANK($F209))</formula>
    </cfRule>
    <cfRule type="expression" dxfId="11950" priority="11955">
      <formula>$G209="ACC"</formula>
    </cfRule>
  </conditionalFormatting>
  <conditionalFormatting sqref="BZ228">
    <cfRule type="expression" dxfId="11949" priority="11948">
      <formula>AND($G228="SQUAT",ISBLANK($F228))</formula>
    </cfRule>
    <cfRule type="expression" dxfId="11948" priority="11949">
      <formula>AND($G228="BENCH",ISBLANK($F228))</formula>
    </cfRule>
    <cfRule type="expression" dxfId="11947" priority="11950">
      <formula>AND($G228="DEADLIFT",ISBLANK($F228))</formula>
    </cfRule>
  </conditionalFormatting>
  <conditionalFormatting sqref="BZ228:CB228">
    <cfRule type="expression" dxfId="11946" priority="11943">
      <formula>$G228="SQUAT"</formula>
    </cfRule>
    <cfRule type="expression" dxfId="11945" priority="11944">
      <formula>$G228="BENCH"</formula>
    </cfRule>
    <cfRule type="expression" dxfId="11944" priority="11945">
      <formula>$G228="DEADLIFT"</formula>
    </cfRule>
    <cfRule type="expression" dxfId="11943" priority="11946">
      <formula>AND($G228="ACC",ISBLANK($F228))</formula>
    </cfRule>
    <cfRule type="expression" dxfId="11942" priority="11947">
      <formula>$G228="ACC"</formula>
    </cfRule>
  </conditionalFormatting>
  <conditionalFormatting sqref="BZ231:BZ234">
    <cfRule type="expression" dxfId="11941" priority="11940">
      <formula>AND($G231="SQUAT",ISBLANK($F231))</formula>
    </cfRule>
    <cfRule type="expression" dxfId="11940" priority="11941">
      <formula>AND($G231="BENCH",ISBLANK($F231))</formula>
    </cfRule>
    <cfRule type="expression" dxfId="11939" priority="11942">
      <formula>AND($G231="DEADLIFT",ISBLANK($F231))</formula>
    </cfRule>
  </conditionalFormatting>
  <conditionalFormatting sqref="BZ231:CB234">
    <cfRule type="expression" dxfId="11938" priority="11935">
      <formula>$G231="SQUAT"</formula>
    </cfRule>
    <cfRule type="expression" dxfId="11937" priority="11936">
      <formula>$G231="BENCH"</formula>
    </cfRule>
    <cfRule type="expression" dxfId="11936" priority="11937">
      <formula>$G231="DEADLIFT"</formula>
    </cfRule>
    <cfRule type="expression" dxfId="11935" priority="11938">
      <formula>AND($G231="ACC",ISBLANK($F231))</formula>
    </cfRule>
    <cfRule type="expression" dxfId="11934" priority="11939">
      <formula>$G231="ACC"</formula>
    </cfRule>
  </conditionalFormatting>
  <conditionalFormatting sqref="BZ230">
    <cfRule type="expression" dxfId="11933" priority="11932">
      <formula>AND($G230="SQUAT",ISBLANK($F230))</formula>
    </cfRule>
    <cfRule type="expression" dxfId="11932" priority="11933">
      <formula>AND($G230="BENCH",ISBLANK($F230))</formula>
    </cfRule>
    <cfRule type="expression" dxfId="11931" priority="11934">
      <formula>AND($G230="DEADLIFT",ISBLANK($F230))</formula>
    </cfRule>
  </conditionalFormatting>
  <conditionalFormatting sqref="BZ230">
    <cfRule type="expression" dxfId="11930" priority="11927">
      <formula>$G230="SQUAT"</formula>
    </cfRule>
    <cfRule type="expression" dxfId="11929" priority="11928">
      <formula>$G230="BENCH"</formula>
    </cfRule>
    <cfRule type="expression" dxfId="11928" priority="11929">
      <formula>$G230="DEADLIFT"</formula>
    </cfRule>
    <cfRule type="expression" dxfId="11927" priority="11930">
      <formula>AND($G230="ACC",ISBLANK($F230))</formula>
    </cfRule>
    <cfRule type="expression" dxfId="11926" priority="11931">
      <formula>$G230="ACC"</formula>
    </cfRule>
  </conditionalFormatting>
  <conditionalFormatting sqref="CA230:CB230">
    <cfRule type="expression" dxfId="11925" priority="11922">
      <formula>$G230="SQUAT"</formula>
    </cfRule>
    <cfRule type="expression" dxfId="11924" priority="11923">
      <formula>$G230="BENCH"</formula>
    </cfRule>
    <cfRule type="expression" dxfId="11923" priority="11924">
      <formula>$G230="DEADLIFT"</formula>
    </cfRule>
    <cfRule type="expression" dxfId="11922" priority="11925">
      <formula>AND($G230="ACC",ISBLANK($F230))</formula>
    </cfRule>
    <cfRule type="expression" dxfId="11921" priority="11926">
      <formula>$G230="ACC"</formula>
    </cfRule>
  </conditionalFormatting>
  <conditionalFormatting sqref="BZ224:BZ227">
    <cfRule type="expression" dxfId="11920" priority="11919">
      <formula>AND($G224="SQUAT",ISBLANK($F224))</formula>
    </cfRule>
    <cfRule type="expression" dxfId="11919" priority="11920">
      <formula>AND($G224="BENCH",ISBLANK($F224))</formula>
    </cfRule>
    <cfRule type="expression" dxfId="11918" priority="11921">
      <formula>AND($G224="DEADLIFT",ISBLANK($F224))</formula>
    </cfRule>
  </conditionalFormatting>
  <conditionalFormatting sqref="BZ224:CB227">
    <cfRule type="expression" dxfId="11917" priority="11914">
      <formula>$G224="SQUAT"</formula>
    </cfRule>
    <cfRule type="expression" dxfId="11916" priority="11915">
      <formula>$G224="BENCH"</formula>
    </cfRule>
    <cfRule type="expression" dxfId="11915" priority="11916">
      <formula>$G224="DEADLIFT"</formula>
    </cfRule>
    <cfRule type="expression" dxfId="11914" priority="11917">
      <formula>AND($G224="ACC",ISBLANK($F224))</formula>
    </cfRule>
    <cfRule type="expression" dxfId="11913" priority="11918">
      <formula>$G224="ACC"</formula>
    </cfRule>
  </conditionalFormatting>
  <conditionalFormatting sqref="BZ223">
    <cfRule type="expression" dxfId="11912" priority="11911">
      <formula>AND($G223="SQUAT",ISBLANK($F223))</formula>
    </cfRule>
    <cfRule type="expression" dxfId="11911" priority="11912">
      <formula>AND($G223="BENCH",ISBLANK($F223))</formula>
    </cfRule>
    <cfRule type="expression" dxfId="11910" priority="11913">
      <formula>AND($G223="DEADLIFT",ISBLANK($F223))</formula>
    </cfRule>
  </conditionalFormatting>
  <conditionalFormatting sqref="BZ223">
    <cfRule type="expression" dxfId="11909" priority="11906">
      <formula>$G223="SQUAT"</formula>
    </cfRule>
    <cfRule type="expression" dxfId="11908" priority="11907">
      <formula>$G223="BENCH"</formula>
    </cfRule>
    <cfRule type="expression" dxfId="11907" priority="11908">
      <formula>$G223="DEADLIFT"</formula>
    </cfRule>
    <cfRule type="expression" dxfId="11906" priority="11909">
      <formula>AND($G223="ACC",ISBLANK($F223))</formula>
    </cfRule>
    <cfRule type="expression" dxfId="11905" priority="11910">
      <formula>$G223="ACC"</formula>
    </cfRule>
  </conditionalFormatting>
  <conditionalFormatting sqref="CA223:CB223">
    <cfRule type="expression" dxfId="11904" priority="11901">
      <formula>$G223="SQUAT"</formula>
    </cfRule>
    <cfRule type="expression" dxfId="11903" priority="11902">
      <formula>$G223="BENCH"</formula>
    </cfRule>
    <cfRule type="expression" dxfId="11902" priority="11903">
      <formula>$G223="DEADLIFT"</formula>
    </cfRule>
    <cfRule type="expression" dxfId="11901" priority="11904">
      <formula>AND($G223="ACC",ISBLANK($F223))</formula>
    </cfRule>
    <cfRule type="expression" dxfId="11900" priority="11905">
      <formula>$G223="ACC"</formula>
    </cfRule>
  </conditionalFormatting>
  <conditionalFormatting sqref="BZ242">
    <cfRule type="expression" dxfId="11899" priority="11898">
      <formula>AND($G242="SQUAT",ISBLANK($F242))</formula>
    </cfRule>
    <cfRule type="expression" dxfId="11898" priority="11899">
      <formula>AND($G242="BENCH",ISBLANK($F242))</formula>
    </cfRule>
    <cfRule type="expression" dxfId="11897" priority="11900">
      <formula>AND($G242="DEADLIFT",ISBLANK($F242))</formula>
    </cfRule>
  </conditionalFormatting>
  <conditionalFormatting sqref="BZ242:CB242">
    <cfRule type="expression" dxfId="11896" priority="11893">
      <formula>$G242="SQUAT"</formula>
    </cfRule>
    <cfRule type="expression" dxfId="11895" priority="11894">
      <formula>$G242="BENCH"</formula>
    </cfRule>
    <cfRule type="expression" dxfId="11894" priority="11895">
      <formula>$G242="DEADLIFT"</formula>
    </cfRule>
    <cfRule type="expression" dxfId="11893" priority="11896">
      <formula>AND($G242="ACC",ISBLANK($F242))</formula>
    </cfRule>
    <cfRule type="expression" dxfId="11892" priority="11897">
      <formula>$G242="ACC"</formula>
    </cfRule>
  </conditionalFormatting>
  <conditionalFormatting sqref="BZ245:BZ248">
    <cfRule type="expression" dxfId="11891" priority="11890">
      <formula>AND($G245="SQUAT",ISBLANK($F245))</formula>
    </cfRule>
    <cfRule type="expression" dxfId="11890" priority="11891">
      <formula>AND($G245="BENCH",ISBLANK($F245))</formula>
    </cfRule>
    <cfRule type="expression" dxfId="11889" priority="11892">
      <formula>AND($G245="DEADLIFT",ISBLANK($F245))</formula>
    </cfRule>
  </conditionalFormatting>
  <conditionalFormatting sqref="BZ245:CB248">
    <cfRule type="expression" dxfId="11888" priority="11885">
      <formula>$G245="SQUAT"</formula>
    </cfRule>
    <cfRule type="expression" dxfId="11887" priority="11886">
      <formula>$G245="BENCH"</formula>
    </cfRule>
    <cfRule type="expression" dxfId="11886" priority="11887">
      <formula>$G245="DEADLIFT"</formula>
    </cfRule>
    <cfRule type="expression" dxfId="11885" priority="11888">
      <formula>AND($G245="ACC",ISBLANK($F245))</formula>
    </cfRule>
    <cfRule type="expression" dxfId="11884" priority="11889">
      <formula>$G245="ACC"</formula>
    </cfRule>
  </conditionalFormatting>
  <conditionalFormatting sqref="BZ244">
    <cfRule type="expression" dxfId="11883" priority="11882">
      <formula>AND($G244="SQUAT",ISBLANK($F244))</formula>
    </cfRule>
    <cfRule type="expression" dxfId="11882" priority="11883">
      <formula>AND($G244="BENCH",ISBLANK($F244))</formula>
    </cfRule>
    <cfRule type="expression" dxfId="11881" priority="11884">
      <formula>AND($G244="DEADLIFT",ISBLANK($F244))</formula>
    </cfRule>
  </conditionalFormatting>
  <conditionalFormatting sqref="BZ244">
    <cfRule type="expression" dxfId="11880" priority="11877">
      <formula>$G244="SQUAT"</formula>
    </cfRule>
    <cfRule type="expression" dxfId="11879" priority="11878">
      <formula>$G244="BENCH"</formula>
    </cfRule>
    <cfRule type="expression" dxfId="11878" priority="11879">
      <formula>$G244="DEADLIFT"</formula>
    </cfRule>
    <cfRule type="expression" dxfId="11877" priority="11880">
      <formula>AND($G244="ACC",ISBLANK($F244))</formula>
    </cfRule>
    <cfRule type="expression" dxfId="11876" priority="11881">
      <formula>$G244="ACC"</formula>
    </cfRule>
  </conditionalFormatting>
  <conditionalFormatting sqref="CA244:CB244">
    <cfRule type="expression" dxfId="11875" priority="11872">
      <formula>$G244="SQUAT"</formula>
    </cfRule>
    <cfRule type="expression" dxfId="11874" priority="11873">
      <formula>$G244="BENCH"</formula>
    </cfRule>
    <cfRule type="expression" dxfId="11873" priority="11874">
      <formula>$G244="DEADLIFT"</formula>
    </cfRule>
    <cfRule type="expression" dxfId="11872" priority="11875">
      <formula>AND($G244="ACC",ISBLANK($F244))</formula>
    </cfRule>
    <cfRule type="expression" dxfId="11871" priority="11876">
      <formula>$G244="ACC"</formula>
    </cfRule>
  </conditionalFormatting>
  <conditionalFormatting sqref="BZ238:BZ241">
    <cfRule type="expression" dxfId="11870" priority="11869">
      <formula>AND($G238="SQUAT",ISBLANK($F238))</formula>
    </cfRule>
    <cfRule type="expression" dxfId="11869" priority="11870">
      <formula>AND($G238="BENCH",ISBLANK($F238))</formula>
    </cfRule>
    <cfRule type="expression" dxfId="11868" priority="11871">
      <formula>AND($G238="DEADLIFT",ISBLANK($F238))</formula>
    </cfRule>
  </conditionalFormatting>
  <conditionalFormatting sqref="BZ238:CB241">
    <cfRule type="expression" dxfId="11867" priority="11864">
      <formula>$G238="SQUAT"</formula>
    </cfRule>
    <cfRule type="expression" dxfId="11866" priority="11865">
      <formula>$G238="BENCH"</formula>
    </cfRule>
    <cfRule type="expression" dxfId="11865" priority="11866">
      <formula>$G238="DEADLIFT"</formula>
    </cfRule>
    <cfRule type="expression" dxfId="11864" priority="11867">
      <formula>AND($G238="ACC",ISBLANK($F238))</formula>
    </cfRule>
    <cfRule type="expression" dxfId="11863" priority="11868">
      <formula>$G238="ACC"</formula>
    </cfRule>
  </conditionalFormatting>
  <conditionalFormatting sqref="BZ237">
    <cfRule type="expression" dxfId="11862" priority="11861">
      <formula>AND($G237="SQUAT",ISBLANK($F237))</formula>
    </cfRule>
    <cfRule type="expression" dxfId="11861" priority="11862">
      <formula>AND($G237="BENCH",ISBLANK($F237))</formula>
    </cfRule>
    <cfRule type="expression" dxfId="11860" priority="11863">
      <formula>AND($G237="DEADLIFT",ISBLANK($F237))</formula>
    </cfRule>
  </conditionalFormatting>
  <conditionalFormatting sqref="BZ237">
    <cfRule type="expression" dxfId="11859" priority="11856">
      <formula>$G237="SQUAT"</formula>
    </cfRule>
    <cfRule type="expression" dxfId="11858" priority="11857">
      <formula>$G237="BENCH"</formula>
    </cfRule>
    <cfRule type="expression" dxfId="11857" priority="11858">
      <formula>$G237="DEADLIFT"</formula>
    </cfRule>
    <cfRule type="expression" dxfId="11856" priority="11859">
      <formula>AND($G237="ACC",ISBLANK($F237))</formula>
    </cfRule>
    <cfRule type="expression" dxfId="11855" priority="11860">
      <formula>$G237="ACC"</formula>
    </cfRule>
  </conditionalFormatting>
  <conditionalFormatting sqref="CA237:CB237">
    <cfRule type="expression" dxfId="11854" priority="11851">
      <formula>$G237="SQUAT"</formula>
    </cfRule>
    <cfRule type="expression" dxfId="11853" priority="11852">
      <formula>$G237="BENCH"</formula>
    </cfRule>
    <cfRule type="expression" dxfId="11852" priority="11853">
      <formula>$G237="DEADLIFT"</formula>
    </cfRule>
    <cfRule type="expression" dxfId="11851" priority="11854">
      <formula>AND($G237="ACC",ISBLANK($F237))</formula>
    </cfRule>
    <cfRule type="expression" dxfId="11850" priority="11855">
      <formula>$G237="ACC"</formula>
    </cfRule>
  </conditionalFormatting>
  <conditionalFormatting sqref="CI18 CI25">
    <cfRule type="expression" dxfId="11849" priority="11848">
      <formula>AND($G18="SQUAT",ISBLANK($F18))</formula>
    </cfRule>
    <cfRule type="expression" dxfId="11848" priority="11849">
      <formula>AND($G18="BENCH",ISBLANK($F18))</formula>
    </cfRule>
    <cfRule type="expression" dxfId="11847" priority="11850">
      <formula>AND($G18="DEADLIFT",ISBLANK($F18))</formula>
    </cfRule>
  </conditionalFormatting>
  <conditionalFormatting sqref="CI25:CK25 CI18:CK18">
    <cfRule type="expression" dxfId="11846" priority="11843">
      <formula>$G18="SQUAT"</formula>
    </cfRule>
    <cfRule type="expression" dxfId="11845" priority="11844">
      <formula>$G18="BENCH"</formula>
    </cfRule>
    <cfRule type="expression" dxfId="11844" priority="11845">
      <formula>$G18="DEADLIFT"</formula>
    </cfRule>
    <cfRule type="expression" dxfId="11843" priority="11846">
      <formula>AND($G18="ACC",ISBLANK($F18))</formula>
    </cfRule>
    <cfRule type="expression" dxfId="11842" priority="11847">
      <formula>$G18="ACC"</formula>
    </cfRule>
  </conditionalFormatting>
  <conditionalFormatting sqref="CI39">
    <cfRule type="expression" dxfId="11841" priority="11840">
      <formula>AND($G39="SQUAT",ISBLANK($F39))</formula>
    </cfRule>
    <cfRule type="expression" dxfId="11840" priority="11841">
      <formula>AND($G39="BENCH",ISBLANK($F39))</formula>
    </cfRule>
    <cfRule type="expression" dxfId="11839" priority="11842">
      <formula>AND($G39="DEADLIFT",ISBLANK($F39))</formula>
    </cfRule>
  </conditionalFormatting>
  <conditionalFormatting sqref="CI39:CK39">
    <cfRule type="expression" dxfId="11838" priority="11835">
      <formula>$G39="SQUAT"</formula>
    </cfRule>
    <cfRule type="expression" dxfId="11837" priority="11836">
      <formula>$G39="BENCH"</formula>
    </cfRule>
    <cfRule type="expression" dxfId="11836" priority="11837">
      <formula>$G39="DEADLIFT"</formula>
    </cfRule>
    <cfRule type="expression" dxfId="11835" priority="11838">
      <formula>AND($G39="ACC",ISBLANK($F39))</formula>
    </cfRule>
    <cfRule type="expression" dxfId="11834" priority="11839">
      <formula>$G39="ACC"</formula>
    </cfRule>
  </conditionalFormatting>
  <conditionalFormatting sqref="CI21:CI24">
    <cfRule type="expression" dxfId="11833" priority="11832">
      <formula>AND($G21="SQUAT",ISBLANK($F21))</formula>
    </cfRule>
    <cfRule type="expression" dxfId="11832" priority="11833">
      <formula>AND($G21="BENCH",ISBLANK($F21))</formula>
    </cfRule>
    <cfRule type="expression" dxfId="11831" priority="11834">
      <formula>AND($G21="DEADLIFT",ISBLANK($F21))</formula>
    </cfRule>
  </conditionalFormatting>
  <conditionalFormatting sqref="CI21:CK24">
    <cfRule type="expression" dxfId="11830" priority="11827">
      <formula>$G21="SQUAT"</formula>
    </cfRule>
    <cfRule type="expression" dxfId="11829" priority="11828">
      <formula>$G21="BENCH"</formula>
    </cfRule>
    <cfRule type="expression" dxfId="11828" priority="11829">
      <formula>$G21="DEADLIFT"</formula>
    </cfRule>
    <cfRule type="expression" dxfId="11827" priority="11830">
      <formula>AND($G21="ACC",ISBLANK($F21))</formula>
    </cfRule>
    <cfRule type="expression" dxfId="11826" priority="11831">
      <formula>$G21="ACC"</formula>
    </cfRule>
  </conditionalFormatting>
  <conditionalFormatting sqref="CI20">
    <cfRule type="expression" dxfId="11825" priority="11824">
      <formula>AND($G20="SQUAT",ISBLANK($F20))</formula>
    </cfRule>
    <cfRule type="expression" dxfId="11824" priority="11825">
      <formula>AND($G20="BENCH",ISBLANK($F20))</formula>
    </cfRule>
    <cfRule type="expression" dxfId="11823" priority="11826">
      <formula>AND($G20="DEADLIFT",ISBLANK($F20))</formula>
    </cfRule>
  </conditionalFormatting>
  <conditionalFormatting sqref="CI20">
    <cfRule type="expression" dxfId="11822" priority="11819">
      <formula>$G20="SQUAT"</formula>
    </cfRule>
    <cfRule type="expression" dxfId="11821" priority="11820">
      <formula>$G20="BENCH"</formula>
    </cfRule>
    <cfRule type="expression" dxfId="11820" priority="11821">
      <formula>$G20="DEADLIFT"</formula>
    </cfRule>
    <cfRule type="expression" dxfId="11819" priority="11822">
      <formula>AND($G20="ACC",ISBLANK($F20))</formula>
    </cfRule>
    <cfRule type="expression" dxfId="11818" priority="11823">
      <formula>$G20="ACC"</formula>
    </cfRule>
  </conditionalFormatting>
  <conditionalFormatting sqref="CJ20:CK20">
    <cfRule type="expression" dxfId="11817" priority="11814">
      <formula>$G20="SQUAT"</formula>
    </cfRule>
    <cfRule type="expression" dxfId="11816" priority="11815">
      <formula>$G20="BENCH"</formula>
    </cfRule>
    <cfRule type="expression" dxfId="11815" priority="11816">
      <formula>$G20="DEADLIFT"</formula>
    </cfRule>
    <cfRule type="expression" dxfId="11814" priority="11817">
      <formula>AND($G20="ACC",ISBLANK($F20))</formula>
    </cfRule>
    <cfRule type="expression" dxfId="11813" priority="11818">
      <formula>$G20="ACC"</formula>
    </cfRule>
  </conditionalFormatting>
  <conditionalFormatting sqref="CI14:CI17">
    <cfRule type="expression" dxfId="11812" priority="11811">
      <formula>AND($G14="SQUAT",ISBLANK($F14))</formula>
    </cfRule>
    <cfRule type="expression" dxfId="11811" priority="11812">
      <formula>AND($G14="BENCH",ISBLANK($F14))</formula>
    </cfRule>
    <cfRule type="expression" dxfId="11810" priority="11813">
      <formula>AND($G14="DEADLIFT",ISBLANK($F14))</formula>
    </cfRule>
  </conditionalFormatting>
  <conditionalFormatting sqref="CI14:CK17">
    <cfRule type="expression" dxfId="11809" priority="11806">
      <formula>$G14="SQUAT"</formula>
    </cfRule>
    <cfRule type="expression" dxfId="11808" priority="11807">
      <formula>$G14="BENCH"</formula>
    </cfRule>
    <cfRule type="expression" dxfId="11807" priority="11808">
      <formula>$G14="DEADLIFT"</formula>
    </cfRule>
    <cfRule type="expression" dxfId="11806" priority="11809">
      <formula>AND($G14="ACC",ISBLANK($F14))</formula>
    </cfRule>
    <cfRule type="expression" dxfId="11805" priority="11810">
      <formula>$G14="ACC"</formula>
    </cfRule>
  </conditionalFormatting>
  <conditionalFormatting sqref="CI13">
    <cfRule type="expression" dxfId="11804" priority="11803">
      <formula>AND($G13="SQUAT",ISBLANK($F13))</formula>
    </cfRule>
    <cfRule type="expression" dxfId="11803" priority="11804">
      <formula>AND($G13="BENCH",ISBLANK($F13))</formula>
    </cfRule>
    <cfRule type="expression" dxfId="11802" priority="11805">
      <formula>AND($G13="DEADLIFT",ISBLANK($F13))</formula>
    </cfRule>
  </conditionalFormatting>
  <conditionalFormatting sqref="CI13">
    <cfRule type="expression" dxfId="11801" priority="11798">
      <formula>$G13="SQUAT"</formula>
    </cfRule>
    <cfRule type="expression" dxfId="11800" priority="11799">
      <formula>$G13="BENCH"</formula>
    </cfRule>
    <cfRule type="expression" dxfId="11799" priority="11800">
      <formula>$G13="DEADLIFT"</formula>
    </cfRule>
    <cfRule type="expression" dxfId="11798" priority="11801">
      <formula>AND($G13="ACC",ISBLANK($F13))</formula>
    </cfRule>
    <cfRule type="expression" dxfId="11797" priority="11802">
      <formula>$G13="ACC"</formula>
    </cfRule>
  </conditionalFormatting>
  <conditionalFormatting sqref="CJ13:CK13">
    <cfRule type="expression" dxfId="11796" priority="11793">
      <formula>$G13="SQUAT"</formula>
    </cfRule>
    <cfRule type="expression" dxfId="11795" priority="11794">
      <formula>$G13="BENCH"</formula>
    </cfRule>
    <cfRule type="expression" dxfId="11794" priority="11795">
      <formula>$G13="DEADLIFT"</formula>
    </cfRule>
    <cfRule type="expression" dxfId="11793" priority="11796">
      <formula>AND($G13="ACC",ISBLANK($F13))</formula>
    </cfRule>
    <cfRule type="expression" dxfId="11792" priority="11797">
      <formula>$G13="ACC"</formula>
    </cfRule>
  </conditionalFormatting>
  <conditionalFormatting sqref="CI32">
    <cfRule type="expression" dxfId="11791" priority="11790">
      <formula>AND($G32="SQUAT",ISBLANK($F32))</formula>
    </cfRule>
    <cfRule type="expression" dxfId="11790" priority="11791">
      <formula>AND($G32="BENCH",ISBLANK($F32))</formula>
    </cfRule>
    <cfRule type="expression" dxfId="11789" priority="11792">
      <formula>AND($G32="DEADLIFT",ISBLANK($F32))</formula>
    </cfRule>
  </conditionalFormatting>
  <conditionalFormatting sqref="CI32:CK32">
    <cfRule type="expression" dxfId="11788" priority="11785">
      <formula>$G32="SQUAT"</formula>
    </cfRule>
    <cfRule type="expression" dxfId="11787" priority="11786">
      <formula>$G32="BENCH"</formula>
    </cfRule>
    <cfRule type="expression" dxfId="11786" priority="11787">
      <formula>$G32="DEADLIFT"</formula>
    </cfRule>
    <cfRule type="expression" dxfId="11785" priority="11788">
      <formula>AND($G32="ACC",ISBLANK($F32))</formula>
    </cfRule>
    <cfRule type="expression" dxfId="11784" priority="11789">
      <formula>$G32="ACC"</formula>
    </cfRule>
  </conditionalFormatting>
  <conditionalFormatting sqref="CI35:CI38">
    <cfRule type="expression" dxfId="11783" priority="11782">
      <formula>AND($G35="SQUAT",ISBLANK($F35))</formula>
    </cfRule>
    <cfRule type="expression" dxfId="11782" priority="11783">
      <formula>AND($G35="BENCH",ISBLANK($F35))</formula>
    </cfRule>
    <cfRule type="expression" dxfId="11781" priority="11784">
      <formula>AND($G35="DEADLIFT",ISBLANK($F35))</formula>
    </cfRule>
  </conditionalFormatting>
  <conditionalFormatting sqref="CI35:CK38">
    <cfRule type="expression" dxfId="11780" priority="11777">
      <formula>$G35="SQUAT"</formula>
    </cfRule>
    <cfRule type="expression" dxfId="11779" priority="11778">
      <formula>$G35="BENCH"</formula>
    </cfRule>
    <cfRule type="expression" dxfId="11778" priority="11779">
      <formula>$G35="DEADLIFT"</formula>
    </cfRule>
    <cfRule type="expression" dxfId="11777" priority="11780">
      <formula>AND($G35="ACC",ISBLANK($F35))</formula>
    </cfRule>
    <cfRule type="expression" dxfId="11776" priority="11781">
      <formula>$G35="ACC"</formula>
    </cfRule>
  </conditionalFormatting>
  <conditionalFormatting sqref="CI34">
    <cfRule type="expression" dxfId="11775" priority="11774">
      <formula>AND($G34="SQUAT",ISBLANK($F34))</formula>
    </cfRule>
    <cfRule type="expression" dxfId="11774" priority="11775">
      <formula>AND($G34="BENCH",ISBLANK($F34))</formula>
    </cfRule>
    <cfRule type="expression" dxfId="11773" priority="11776">
      <formula>AND($G34="DEADLIFT",ISBLANK($F34))</formula>
    </cfRule>
  </conditionalFormatting>
  <conditionalFormatting sqref="CI34">
    <cfRule type="expression" dxfId="11772" priority="11769">
      <formula>$G34="SQUAT"</formula>
    </cfRule>
    <cfRule type="expression" dxfId="11771" priority="11770">
      <formula>$G34="BENCH"</formula>
    </cfRule>
    <cfRule type="expression" dxfId="11770" priority="11771">
      <formula>$G34="DEADLIFT"</formula>
    </cfRule>
    <cfRule type="expression" dxfId="11769" priority="11772">
      <formula>AND($G34="ACC",ISBLANK($F34))</formula>
    </cfRule>
    <cfRule type="expression" dxfId="11768" priority="11773">
      <formula>$G34="ACC"</formula>
    </cfRule>
  </conditionalFormatting>
  <conditionalFormatting sqref="CJ34:CK34">
    <cfRule type="expression" dxfId="11767" priority="11764">
      <formula>$G34="SQUAT"</formula>
    </cfRule>
    <cfRule type="expression" dxfId="11766" priority="11765">
      <formula>$G34="BENCH"</formula>
    </cfRule>
    <cfRule type="expression" dxfId="11765" priority="11766">
      <formula>$G34="DEADLIFT"</formula>
    </cfRule>
    <cfRule type="expression" dxfId="11764" priority="11767">
      <formula>AND($G34="ACC",ISBLANK($F34))</formula>
    </cfRule>
    <cfRule type="expression" dxfId="11763" priority="11768">
      <formula>$G34="ACC"</formula>
    </cfRule>
  </conditionalFormatting>
  <conditionalFormatting sqref="CI28:CI31">
    <cfRule type="expression" dxfId="11762" priority="11761">
      <formula>AND($G28="SQUAT",ISBLANK($F28))</formula>
    </cfRule>
    <cfRule type="expression" dxfId="11761" priority="11762">
      <formula>AND($G28="BENCH",ISBLANK($F28))</formula>
    </cfRule>
    <cfRule type="expression" dxfId="11760" priority="11763">
      <formula>AND($G28="DEADLIFT",ISBLANK($F28))</formula>
    </cfRule>
  </conditionalFormatting>
  <conditionalFormatting sqref="CI28:CK31">
    <cfRule type="expression" dxfId="11759" priority="11756">
      <formula>$G28="SQUAT"</formula>
    </cfRule>
    <cfRule type="expression" dxfId="11758" priority="11757">
      <formula>$G28="BENCH"</formula>
    </cfRule>
    <cfRule type="expression" dxfId="11757" priority="11758">
      <formula>$G28="DEADLIFT"</formula>
    </cfRule>
    <cfRule type="expression" dxfId="11756" priority="11759">
      <formula>AND($G28="ACC",ISBLANK($F28))</formula>
    </cfRule>
    <cfRule type="expression" dxfId="11755" priority="11760">
      <formula>$G28="ACC"</formula>
    </cfRule>
  </conditionalFormatting>
  <conditionalFormatting sqref="CI27">
    <cfRule type="expression" dxfId="11754" priority="11753">
      <formula>AND($G27="SQUAT",ISBLANK($F27))</formula>
    </cfRule>
    <cfRule type="expression" dxfId="11753" priority="11754">
      <formula>AND($G27="BENCH",ISBLANK($F27))</formula>
    </cfRule>
    <cfRule type="expression" dxfId="11752" priority="11755">
      <formula>AND($G27="DEADLIFT",ISBLANK($F27))</formula>
    </cfRule>
  </conditionalFormatting>
  <conditionalFormatting sqref="CI27">
    <cfRule type="expression" dxfId="11751" priority="11748">
      <formula>$G27="SQUAT"</formula>
    </cfRule>
    <cfRule type="expression" dxfId="11750" priority="11749">
      <formula>$G27="BENCH"</formula>
    </cfRule>
    <cfRule type="expression" dxfId="11749" priority="11750">
      <formula>$G27="DEADLIFT"</formula>
    </cfRule>
    <cfRule type="expression" dxfId="11748" priority="11751">
      <formula>AND($G27="ACC",ISBLANK($F27))</formula>
    </cfRule>
    <cfRule type="expression" dxfId="11747" priority="11752">
      <formula>$G27="ACC"</formula>
    </cfRule>
  </conditionalFormatting>
  <conditionalFormatting sqref="CJ27:CK27">
    <cfRule type="expression" dxfId="11746" priority="11743">
      <formula>$G27="SQUAT"</formula>
    </cfRule>
    <cfRule type="expression" dxfId="11745" priority="11744">
      <formula>$G27="BENCH"</formula>
    </cfRule>
    <cfRule type="expression" dxfId="11744" priority="11745">
      <formula>$G27="DEADLIFT"</formula>
    </cfRule>
    <cfRule type="expression" dxfId="11743" priority="11746">
      <formula>AND($G27="ACC",ISBLANK($F27))</formula>
    </cfRule>
    <cfRule type="expression" dxfId="11742" priority="11747">
      <formula>$G27="ACC"</formula>
    </cfRule>
  </conditionalFormatting>
  <conditionalFormatting sqref="CI46">
    <cfRule type="expression" dxfId="11741" priority="11740">
      <formula>AND($G46="SQUAT",ISBLANK($F46))</formula>
    </cfRule>
    <cfRule type="expression" dxfId="11740" priority="11741">
      <formula>AND($G46="BENCH",ISBLANK($F46))</formula>
    </cfRule>
    <cfRule type="expression" dxfId="11739" priority="11742">
      <formula>AND($G46="DEADLIFT",ISBLANK($F46))</formula>
    </cfRule>
  </conditionalFormatting>
  <conditionalFormatting sqref="CI46:CK46">
    <cfRule type="expression" dxfId="11738" priority="11735">
      <formula>$G46="SQUAT"</formula>
    </cfRule>
    <cfRule type="expression" dxfId="11737" priority="11736">
      <formula>$G46="BENCH"</formula>
    </cfRule>
    <cfRule type="expression" dxfId="11736" priority="11737">
      <formula>$G46="DEADLIFT"</formula>
    </cfRule>
    <cfRule type="expression" dxfId="11735" priority="11738">
      <formula>AND($G46="ACC",ISBLANK($F46))</formula>
    </cfRule>
    <cfRule type="expression" dxfId="11734" priority="11739">
      <formula>$G46="ACC"</formula>
    </cfRule>
  </conditionalFormatting>
  <conditionalFormatting sqref="CI49:CI52">
    <cfRule type="expression" dxfId="11733" priority="11732">
      <formula>AND($G49="SQUAT",ISBLANK($F49))</formula>
    </cfRule>
    <cfRule type="expression" dxfId="11732" priority="11733">
      <formula>AND($G49="BENCH",ISBLANK($F49))</formula>
    </cfRule>
    <cfRule type="expression" dxfId="11731" priority="11734">
      <formula>AND($G49="DEADLIFT",ISBLANK($F49))</formula>
    </cfRule>
  </conditionalFormatting>
  <conditionalFormatting sqref="CI49:CK52">
    <cfRule type="expression" dxfId="11730" priority="11727">
      <formula>$G49="SQUAT"</formula>
    </cfRule>
    <cfRule type="expression" dxfId="11729" priority="11728">
      <formula>$G49="BENCH"</formula>
    </cfRule>
    <cfRule type="expression" dxfId="11728" priority="11729">
      <formula>$G49="DEADLIFT"</formula>
    </cfRule>
    <cfRule type="expression" dxfId="11727" priority="11730">
      <formula>AND($G49="ACC",ISBLANK($F49))</formula>
    </cfRule>
    <cfRule type="expression" dxfId="11726" priority="11731">
      <formula>$G49="ACC"</formula>
    </cfRule>
  </conditionalFormatting>
  <conditionalFormatting sqref="CI48">
    <cfRule type="expression" dxfId="11725" priority="11724">
      <formula>AND($G48="SQUAT",ISBLANK($F48))</formula>
    </cfRule>
    <cfRule type="expression" dxfId="11724" priority="11725">
      <formula>AND($G48="BENCH",ISBLANK($F48))</formula>
    </cfRule>
    <cfRule type="expression" dxfId="11723" priority="11726">
      <formula>AND($G48="DEADLIFT",ISBLANK($F48))</formula>
    </cfRule>
  </conditionalFormatting>
  <conditionalFormatting sqref="CI48">
    <cfRule type="expression" dxfId="11722" priority="11719">
      <formula>$G48="SQUAT"</formula>
    </cfRule>
    <cfRule type="expression" dxfId="11721" priority="11720">
      <formula>$G48="BENCH"</formula>
    </cfRule>
    <cfRule type="expression" dxfId="11720" priority="11721">
      <formula>$G48="DEADLIFT"</formula>
    </cfRule>
    <cfRule type="expression" dxfId="11719" priority="11722">
      <formula>AND($G48="ACC",ISBLANK($F48))</formula>
    </cfRule>
    <cfRule type="expression" dxfId="11718" priority="11723">
      <formula>$G48="ACC"</formula>
    </cfRule>
  </conditionalFormatting>
  <conditionalFormatting sqref="CJ48:CK48">
    <cfRule type="expression" dxfId="11717" priority="11714">
      <formula>$G48="SQUAT"</formula>
    </cfRule>
    <cfRule type="expression" dxfId="11716" priority="11715">
      <formula>$G48="BENCH"</formula>
    </cfRule>
    <cfRule type="expression" dxfId="11715" priority="11716">
      <formula>$G48="DEADLIFT"</formula>
    </cfRule>
    <cfRule type="expression" dxfId="11714" priority="11717">
      <formula>AND($G48="ACC",ISBLANK($F48))</formula>
    </cfRule>
    <cfRule type="expression" dxfId="11713" priority="11718">
      <formula>$G48="ACC"</formula>
    </cfRule>
  </conditionalFormatting>
  <conditionalFormatting sqref="CI42:CI45">
    <cfRule type="expression" dxfId="11712" priority="11711">
      <formula>AND($G42="SQUAT",ISBLANK($F42))</formula>
    </cfRule>
    <cfRule type="expression" dxfId="11711" priority="11712">
      <formula>AND($G42="BENCH",ISBLANK($F42))</formula>
    </cfRule>
    <cfRule type="expression" dxfId="11710" priority="11713">
      <formula>AND($G42="DEADLIFT",ISBLANK($F42))</formula>
    </cfRule>
  </conditionalFormatting>
  <conditionalFormatting sqref="CI42:CK45">
    <cfRule type="expression" dxfId="11709" priority="11706">
      <formula>$G42="SQUAT"</formula>
    </cfRule>
    <cfRule type="expression" dxfId="11708" priority="11707">
      <formula>$G42="BENCH"</formula>
    </cfRule>
    <cfRule type="expression" dxfId="11707" priority="11708">
      <formula>$G42="DEADLIFT"</formula>
    </cfRule>
    <cfRule type="expression" dxfId="11706" priority="11709">
      <formula>AND($G42="ACC",ISBLANK($F42))</formula>
    </cfRule>
    <cfRule type="expression" dxfId="11705" priority="11710">
      <formula>$G42="ACC"</formula>
    </cfRule>
  </conditionalFormatting>
  <conditionalFormatting sqref="CI41">
    <cfRule type="expression" dxfId="11704" priority="11703">
      <formula>AND($G41="SQUAT",ISBLANK($F41))</formula>
    </cfRule>
    <cfRule type="expression" dxfId="11703" priority="11704">
      <formula>AND($G41="BENCH",ISBLANK($F41))</formula>
    </cfRule>
    <cfRule type="expression" dxfId="11702" priority="11705">
      <formula>AND($G41="DEADLIFT",ISBLANK($F41))</formula>
    </cfRule>
  </conditionalFormatting>
  <conditionalFormatting sqref="CI41">
    <cfRule type="expression" dxfId="11701" priority="11698">
      <formula>$G41="SQUAT"</formula>
    </cfRule>
    <cfRule type="expression" dxfId="11700" priority="11699">
      <formula>$G41="BENCH"</formula>
    </cfRule>
    <cfRule type="expression" dxfId="11699" priority="11700">
      <formula>$G41="DEADLIFT"</formula>
    </cfRule>
    <cfRule type="expression" dxfId="11698" priority="11701">
      <formula>AND($G41="ACC",ISBLANK($F41))</formula>
    </cfRule>
    <cfRule type="expression" dxfId="11697" priority="11702">
      <formula>$G41="ACC"</formula>
    </cfRule>
  </conditionalFormatting>
  <conditionalFormatting sqref="CJ41:CK41">
    <cfRule type="expression" dxfId="11696" priority="11693">
      <formula>$G41="SQUAT"</formula>
    </cfRule>
    <cfRule type="expression" dxfId="11695" priority="11694">
      <formula>$G41="BENCH"</formula>
    </cfRule>
    <cfRule type="expression" dxfId="11694" priority="11695">
      <formula>$G41="DEADLIFT"</formula>
    </cfRule>
    <cfRule type="expression" dxfId="11693" priority="11696">
      <formula>AND($G41="ACC",ISBLANK($F41))</formula>
    </cfRule>
    <cfRule type="expression" dxfId="11692" priority="11697">
      <formula>$G41="ACC"</formula>
    </cfRule>
  </conditionalFormatting>
  <conditionalFormatting sqref="CI67 CI74">
    <cfRule type="expression" dxfId="11691" priority="11690">
      <formula>AND($G67="SQUAT",ISBLANK($F67))</formula>
    </cfRule>
    <cfRule type="expression" dxfId="11690" priority="11691">
      <formula>AND($G67="BENCH",ISBLANK($F67))</formula>
    </cfRule>
    <cfRule type="expression" dxfId="11689" priority="11692">
      <formula>AND($G67="DEADLIFT",ISBLANK($F67))</formula>
    </cfRule>
  </conditionalFormatting>
  <conditionalFormatting sqref="CI74:CK74 CI67:CK67">
    <cfRule type="expression" dxfId="11688" priority="11685">
      <formula>$G67="SQUAT"</formula>
    </cfRule>
    <cfRule type="expression" dxfId="11687" priority="11686">
      <formula>$G67="BENCH"</formula>
    </cfRule>
    <cfRule type="expression" dxfId="11686" priority="11687">
      <formula>$G67="DEADLIFT"</formula>
    </cfRule>
    <cfRule type="expression" dxfId="11685" priority="11688">
      <formula>AND($G67="ACC",ISBLANK($F67))</formula>
    </cfRule>
    <cfRule type="expression" dxfId="11684" priority="11689">
      <formula>$G67="ACC"</formula>
    </cfRule>
  </conditionalFormatting>
  <conditionalFormatting sqref="CI88">
    <cfRule type="expression" dxfId="11683" priority="11682">
      <formula>AND($G88="SQUAT",ISBLANK($F88))</formula>
    </cfRule>
    <cfRule type="expression" dxfId="11682" priority="11683">
      <formula>AND($G88="BENCH",ISBLANK($F88))</formula>
    </cfRule>
    <cfRule type="expression" dxfId="11681" priority="11684">
      <formula>AND($G88="DEADLIFT",ISBLANK($F88))</formula>
    </cfRule>
  </conditionalFormatting>
  <conditionalFormatting sqref="CI88:CK88">
    <cfRule type="expression" dxfId="11680" priority="11677">
      <formula>$G88="SQUAT"</formula>
    </cfRule>
    <cfRule type="expression" dxfId="11679" priority="11678">
      <formula>$G88="BENCH"</formula>
    </cfRule>
    <cfRule type="expression" dxfId="11678" priority="11679">
      <formula>$G88="DEADLIFT"</formula>
    </cfRule>
    <cfRule type="expression" dxfId="11677" priority="11680">
      <formula>AND($G88="ACC",ISBLANK($F88))</formula>
    </cfRule>
    <cfRule type="expression" dxfId="11676" priority="11681">
      <formula>$G88="ACC"</formula>
    </cfRule>
  </conditionalFormatting>
  <conditionalFormatting sqref="CI70:CI73">
    <cfRule type="expression" dxfId="11675" priority="11674">
      <formula>AND($G70="SQUAT",ISBLANK($F70))</formula>
    </cfRule>
    <cfRule type="expression" dxfId="11674" priority="11675">
      <formula>AND($G70="BENCH",ISBLANK($F70))</formula>
    </cfRule>
    <cfRule type="expression" dxfId="11673" priority="11676">
      <formula>AND($G70="DEADLIFT",ISBLANK($F70))</formula>
    </cfRule>
  </conditionalFormatting>
  <conditionalFormatting sqref="CI70:CK73">
    <cfRule type="expression" dxfId="11672" priority="11669">
      <formula>$G70="SQUAT"</formula>
    </cfRule>
    <cfRule type="expression" dxfId="11671" priority="11670">
      <formula>$G70="BENCH"</formula>
    </cfRule>
    <cfRule type="expression" dxfId="11670" priority="11671">
      <formula>$G70="DEADLIFT"</formula>
    </cfRule>
    <cfRule type="expression" dxfId="11669" priority="11672">
      <formula>AND($G70="ACC",ISBLANK($F70))</formula>
    </cfRule>
    <cfRule type="expression" dxfId="11668" priority="11673">
      <formula>$G70="ACC"</formula>
    </cfRule>
  </conditionalFormatting>
  <conditionalFormatting sqref="CI69">
    <cfRule type="expression" dxfId="11667" priority="11666">
      <formula>AND($G69="SQUAT",ISBLANK($F69))</formula>
    </cfRule>
    <cfRule type="expression" dxfId="11666" priority="11667">
      <formula>AND($G69="BENCH",ISBLANK($F69))</formula>
    </cfRule>
    <cfRule type="expression" dxfId="11665" priority="11668">
      <formula>AND($G69="DEADLIFT",ISBLANK($F69))</formula>
    </cfRule>
  </conditionalFormatting>
  <conditionalFormatting sqref="CI69">
    <cfRule type="expression" dxfId="11664" priority="11661">
      <formula>$G69="SQUAT"</formula>
    </cfRule>
    <cfRule type="expression" dxfId="11663" priority="11662">
      <formula>$G69="BENCH"</formula>
    </cfRule>
    <cfRule type="expression" dxfId="11662" priority="11663">
      <formula>$G69="DEADLIFT"</formula>
    </cfRule>
    <cfRule type="expression" dxfId="11661" priority="11664">
      <formula>AND($G69="ACC",ISBLANK($F69))</formula>
    </cfRule>
    <cfRule type="expression" dxfId="11660" priority="11665">
      <formula>$G69="ACC"</formula>
    </cfRule>
  </conditionalFormatting>
  <conditionalFormatting sqref="CJ69:CK69">
    <cfRule type="expression" dxfId="11659" priority="11656">
      <formula>$G69="SQUAT"</formula>
    </cfRule>
    <cfRule type="expression" dxfId="11658" priority="11657">
      <formula>$G69="BENCH"</formula>
    </cfRule>
    <cfRule type="expression" dxfId="11657" priority="11658">
      <formula>$G69="DEADLIFT"</formula>
    </cfRule>
    <cfRule type="expression" dxfId="11656" priority="11659">
      <formula>AND($G69="ACC",ISBLANK($F69))</formula>
    </cfRule>
    <cfRule type="expression" dxfId="11655" priority="11660">
      <formula>$G69="ACC"</formula>
    </cfRule>
  </conditionalFormatting>
  <conditionalFormatting sqref="CI63:CI66">
    <cfRule type="expression" dxfId="11654" priority="11653">
      <formula>AND($G63="SQUAT",ISBLANK($F63))</formula>
    </cfRule>
    <cfRule type="expression" dxfId="11653" priority="11654">
      <formula>AND($G63="BENCH",ISBLANK($F63))</formula>
    </cfRule>
    <cfRule type="expression" dxfId="11652" priority="11655">
      <formula>AND($G63="DEADLIFT",ISBLANK($F63))</formula>
    </cfRule>
  </conditionalFormatting>
  <conditionalFormatting sqref="CI63:CK66">
    <cfRule type="expression" dxfId="11651" priority="11648">
      <formula>$G63="SQUAT"</formula>
    </cfRule>
    <cfRule type="expression" dxfId="11650" priority="11649">
      <formula>$G63="BENCH"</formula>
    </cfRule>
    <cfRule type="expression" dxfId="11649" priority="11650">
      <formula>$G63="DEADLIFT"</formula>
    </cfRule>
    <cfRule type="expression" dxfId="11648" priority="11651">
      <formula>AND($G63="ACC",ISBLANK($F63))</formula>
    </cfRule>
    <cfRule type="expression" dxfId="11647" priority="11652">
      <formula>$G63="ACC"</formula>
    </cfRule>
  </conditionalFormatting>
  <conditionalFormatting sqref="CI62">
    <cfRule type="expression" dxfId="11646" priority="11645">
      <formula>AND($G62="SQUAT",ISBLANK($F62))</formula>
    </cfRule>
    <cfRule type="expression" dxfId="11645" priority="11646">
      <formula>AND($G62="BENCH",ISBLANK($F62))</formula>
    </cfRule>
    <cfRule type="expression" dxfId="11644" priority="11647">
      <formula>AND($G62="DEADLIFT",ISBLANK($F62))</formula>
    </cfRule>
  </conditionalFormatting>
  <conditionalFormatting sqref="CI62">
    <cfRule type="expression" dxfId="11643" priority="11640">
      <formula>$G62="SQUAT"</formula>
    </cfRule>
    <cfRule type="expression" dxfId="11642" priority="11641">
      <formula>$G62="BENCH"</formula>
    </cfRule>
    <cfRule type="expression" dxfId="11641" priority="11642">
      <formula>$G62="DEADLIFT"</formula>
    </cfRule>
    <cfRule type="expression" dxfId="11640" priority="11643">
      <formula>AND($G62="ACC",ISBLANK($F62))</formula>
    </cfRule>
    <cfRule type="expression" dxfId="11639" priority="11644">
      <formula>$G62="ACC"</formula>
    </cfRule>
  </conditionalFormatting>
  <conditionalFormatting sqref="CJ62:CK62">
    <cfRule type="expression" dxfId="11638" priority="11635">
      <formula>$G62="SQUAT"</formula>
    </cfRule>
    <cfRule type="expression" dxfId="11637" priority="11636">
      <formula>$G62="BENCH"</formula>
    </cfRule>
    <cfRule type="expression" dxfId="11636" priority="11637">
      <formula>$G62="DEADLIFT"</formula>
    </cfRule>
    <cfRule type="expression" dxfId="11635" priority="11638">
      <formula>AND($G62="ACC",ISBLANK($F62))</formula>
    </cfRule>
    <cfRule type="expression" dxfId="11634" priority="11639">
      <formula>$G62="ACC"</formula>
    </cfRule>
  </conditionalFormatting>
  <conditionalFormatting sqref="CI81">
    <cfRule type="expression" dxfId="11633" priority="11632">
      <formula>AND($G81="SQUAT",ISBLANK($F81))</formula>
    </cfRule>
    <cfRule type="expression" dxfId="11632" priority="11633">
      <formula>AND($G81="BENCH",ISBLANK($F81))</formula>
    </cfRule>
    <cfRule type="expression" dxfId="11631" priority="11634">
      <formula>AND($G81="DEADLIFT",ISBLANK($F81))</formula>
    </cfRule>
  </conditionalFormatting>
  <conditionalFormatting sqref="CI81:CK81">
    <cfRule type="expression" dxfId="11630" priority="11627">
      <formula>$G81="SQUAT"</formula>
    </cfRule>
    <cfRule type="expression" dxfId="11629" priority="11628">
      <formula>$G81="BENCH"</formula>
    </cfRule>
    <cfRule type="expression" dxfId="11628" priority="11629">
      <formula>$G81="DEADLIFT"</formula>
    </cfRule>
    <cfRule type="expression" dxfId="11627" priority="11630">
      <formula>AND($G81="ACC",ISBLANK($F81))</formula>
    </cfRule>
    <cfRule type="expression" dxfId="11626" priority="11631">
      <formula>$G81="ACC"</formula>
    </cfRule>
  </conditionalFormatting>
  <conditionalFormatting sqref="CI84:CI87">
    <cfRule type="expression" dxfId="11625" priority="11624">
      <formula>AND($G84="SQUAT",ISBLANK($F84))</formula>
    </cfRule>
    <cfRule type="expression" dxfId="11624" priority="11625">
      <formula>AND($G84="BENCH",ISBLANK($F84))</formula>
    </cfRule>
    <cfRule type="expression" dxfId="11623" priority="11626">
      <formula>AND($G84="DEADLIFT",ISBLANK($F84))</formula>
    </cfRule>
  </conditionalFormatting>
  <conditionalFormatting sqref="CI84:CK87">
    <cfRule type="expression" dxfId="11622" priority="11619">
      <formula>$G84="SQUAT"</formula>
    </cfRule>
    <cfRule type="expression" dxfId="11621" priority="11620">
      <formula>$G84="BENCH"</formula>
    </cfRule>
    <cfRule type="expression" dxfId="11620" priority="11621">
      <formula>$G84="DEADLIFT"</formula>
    </cfRule>
    <cfRule type="expression" dxfId="11619" priority="11622">
      <formula>AND($G84="ACC",ISBLANK($F84))</formula>
    </cfRule>
    <cfRule type="expression" dxfId="11618" priority="11623">
      <formula>$G84="ACC"</formula>
    </cfRule>
  </conditionalFormatting>
  <conditionalFormatting sqref="CI83">
    <cfRule type="expression" dxfId="11617" priority="11616">
      <formula>AND($G83="SQUAT",ISBLANK($F83))</formula>
    </cfRule>
    <cfRule type="expression" dxfId="11616" priority="11617">
      <formula>AND($G83="BENCH",ISBLANK($F83))</formula>
    </cfRule>
    <cfRule type="expression" dxfId="11615" priority="11618">
      <formula>AND($G83="DEADLIFT",ISBLANK($F83))</formula>
    </cfRule>
  </conditionalFormatting>
  <conditionalFormatting sqref="CI83">
    <cfRule type="expression" dxfId="11614" priority="11611">
      <formula>$G83="SQUAT"</formula>
    </cfRule>
    <cfRule type="expression" dxfId="11613" priority="11612">
      <formula>$G83="BENCH"</formula>
    </cfRule>
    <cfRule type="expression" dxfId="11612" priority="11613">
      <formula>$G83="DEADLIFT"</formula>
    </cfRule>
    <cfRule type="expression" dxfId="11611" priority="11614">
      <formula>AND($G83="ACC",ISBLANK($F83))</formula>
    </cfRule>
    <cfRule type="expression" dxfId="11610" priority="11615">
      <formula>$G83="ACC"</formula>
    </cfRule>
  </conditionalFormatting>
  <conditionalFormatting sqref="CJ83:CK83">
    <cfRule type="expression" dxfId="11609" priority="11606">
      <formula>$G83="SQUAT"</formula>
    </cfRule>
    <cfRule type="expression" dxfId="11608" priority="11607">
      <formula>$G83="BENCH"</formula>
    </cfRule>
    <cfRule type="expression" dxfId="11607" priority="11608">
      <formula>$G83="DEADLIFT"</formula>
    </cfRule>
    <cfRule type="expression" dxfId="11606" priority="11609">
      <formula>AND($G83="ACC",ISBLANK($F83))</formula>
    </cfRule>
    <cfRule type="expression" dxfId="11605" priority="11610">
      <formula>$G83="ACC"</formula>
    </cfRule>
  </conditionalFormatting>
  <conditionalFormatting sqref="CI77:CI80">
    <cfRule type="expression" dxfId="11604" priority="11603">
      <formula>AND($G77="SQUAT",ISBLANK($F77))</formula>
    </cfRule>
    <cfRule type="expression" dxfId="11603" priority="11604">
      <formula>AND($G77="BENCH",ISBLANK($F77))</formula>
    </cfRule>
    <cfRule type="expression" dxfId="11602" priority="11605">
      <formula>AND($G77="DEADLIFT",ISBLANK($F77))</formula>
    </cfRule>
  </conditionalFormatting>
  <conditionalFormatting sqref="CI77:CK80">
    <cfRule type="expression" dxfId="11601" priority="11598">
      <formula>$G77="SQUAT"</formula>
    </cfRule>
    <cfRule type="expression" dxfId="11600" priority="11599">
      <formula>$G77="BENCH"</formula>
    </cfRule>
    <cfRule type="expression" dxfId="11599" priority="11600">
      <formula>$G77="DEADLIFT"</formula>
    </cfRule>
    <cfRule type="expression" dxfId="11598" priority="11601">
      <formula>AND($G77="ACC",ISBLANK($F77))</formula>
    </cfRule>
    <cfRule type="expression" dxfId="11597" priority="11602">
      <formula>$G77="ACC"</formula>
    </cfRule>
  </conditionalFormatting>
  <conditionalFormatting sqref="CI76">
    <cfRule type="expression" dxfId="11596" priority="11595">
      <formula>AND($G76="SQUAT",ISBLANK($F76))</formula>
    </cfRule>
    <cfRule type="expression" dxfId="11595" priority="11596">
      <formula>AND($G76="BENCH",ISBLANK($F76))</formula>
    </cfRule>
    <cfRule type="expression" dxfId="11594" priority="11597">
      <formula>AND($G76="DEADLIFT",ISBLANK($F76))</formula>
    </cfRule>
  </conditionalFormatting>
  <conditionalFormatting sqref="CI76">
    <cfRule type="expression" dxfId="11593" priority="11590">
      <formula>$G76="SQUAT"</formula>
    </cfRule>
    <cfRule type="expression" dxfId="11592" priority="11591">
      <formula>$G76="BENCH"</formula>
    </cfRule>
    <cfRule type="expression" dxfId="11591" priority="11592">
      <formula>$G76="DEADLIFT"</formula>
    </cfRule>
    <cfRule type="expression" dxfId="11590" priority="11593">
      <formula>AND($G76="ACC",ISBLANK($F76))</formula>
    </cfRule>
    <cfRule type="expression" dxfId="11589" priority="11594">
      <formula>$G76="ACC"</formula>
    </cfRule>
  </conditionalFormatting>
  <conditionalFormatting sqref="CJ76:CK76">
    <cfRule type="expression" dxfId="11588" priority="11585">
      <formula>$G76="SQUAT"</formula>
    </cfRule>
    <cfRule type="expression" dxfId="11587" priority="11586">
      <formula>$G76="BENCH"</formula>
    </cfRule>
    <cfRule type="expression" dxfId="11586" priority="11587">
      <formula>$G76="DEADLIFT"</formula>
    </cfRule>
    <cfRule type="expression" dxfId="11585" priority="11588">
      <formula>AND($G76="ACC",ISBLANK($F76))</formula>
    </cfRule>
    <cfRule type="expression" dxfId="11584" priority="11589">
      <formula>$G76="ACC"</formula>
    </cfRule>
  </conditionalFormatting>
  <conditionalFormatting sqref="CI95">
    <cfRule type="expression" dxfId="11583" priority="11582">
      <formula>AND($G95="SQUAT",ISBLANK($F95))</formula>
    </cfRule>
    <cfRule type="expression" dxfId="11582" priority="11583">
      <formula>AND($G95="BENCH",ISBLANK($F95))</formula>
    </cfRule>
    <cfRule type="expression" dxfId="11581" priority="11584">
      <formula>AND($G95="DEADLIFT",ISBLANK($F95))</formula>
    </cfRule>
  </conditionalFormatting>
  <conditionalFormatting sqref="CI95:CK95">
    <cfRule type="expression" dxfId="11580" priority="11577">
      <formula>$G95="SQUAT"</formula>
    </cfRule>
    <cfRule type="expression" dxfId="11579" priority="11578">
      <formula>$G95="BENCH"</formula>
    </cfRule>
    <cfRule type="expression" dxfId="11578" priority="11579">
      <formula>$G95="DEADLIFT"</formula>
    </cfRule>
    <cfRule type="expression" dxfId="11577" priority="11580">
      <formula>AND($G95="ACC",ISBLANK($F95))</formula>
    </cfRule>
    <cfRule type="expression" dxfId="11576" priority="11581">
      <formula>$G95="ACC"</formula>
    </cfRule>
  </conditionalFormatting>
  <conditionalFormatting sqref="CI98:CI101">
    <cfRule type="expression" dxfId="11575" priority="11574">
      <formula>AND($G98="SQUAT",ISBLANK($F98))</formula>
    </cfRule>
    <cfRule type="expression" dxfId="11574" priority="11575">
      <formula>AND($G98="BENCH",ISBLANK($F98))</formula>
    </cfRule>
    <cfRule type="expression" dxfId="11573" priority="11576">
      <formula>AND($G98="DEADLIFT",ISBLANK($F98))</formula>
    </cfRule>
  </conditionalFormatting>
  <conditionalFormatting sqref="CI98:CK101">
    <cfRule type="expression" dxfId="11572" priority="11569">
      <formula>$G98="SQUAT"</formula>
    </cfRule>
    <cfRule type="expression" dxfId="11571" priority="11570">
      <formula>$G98="BENCH"</formula>
    </cfRule>
    <cfRule type="expression" dxfId="11570" priority="11571">
      <formula>$G98="DEADLIFT"</formula>
    </cfRule>
    <cfRule type="expression" dxfId="11569" priority="11572">
      <formula>AND($G98="ACC",ISBLANK($F98))</formula>
    </cfRule>
    <cfRule type="expression" dxfId="11568" priority="11573">
      <formula>$G98="ACC"</formula>
    </cfRule>
  </conditionalFormatting>
  <conditionalFormatting sqref="CI97">
    <cfRule type="expression" dxfId="11567" priority="11566">
      <formula>AND($G97="SQUAT",ISBLANK($F97))</formula>
    </cfRule>
    <cfRule type="expression" dxfId="11566" priority="11567">
      <formula>AND($G97="BENCH",ISBLANK($F97))</formula>
    </cfRule>
    <cfRule type="expression" dxfId="11565" priority="11568">
      <formula>AND($G97="DEADLIFT",ISBLANK($F97))</formula>
    </cfRule>
  </conditionalFormatting>
  <conditionalFormatting sqref="CI97">
    <cfRule type="expression" dxfId="11564" priority="11561">
      <formula>$G97="SQUAT"</formula>
    </cfRule>
    <cfRule type="expression" dxfId="11563" priority="11562">
      <formula>$G97="BENCH"</formula>
    </cfRule>
    <cfRule type="expression" dxfId="11562" priority="11563">
      <formula>$G97="DEADLIFT"</formula>
    </cfRule>
    <cfRule type="expression" dxfId="11561" priority="11564">
      <formula>AND($G97="ACC",ISBLANK($F97))</formula>
    </cfRule>
    <cfRule type="expression" dxfId="11560" priority="11565">
      <formula>$G97="ACC"</formula>
    </cfRule>
  </conditionalFormatting>
  <conditionalFormatting sqref="CJ97:CK97">
    <cfRule type="expression" dxfId="11559" priority="11556">
      <formula>$G97="SQUAT"</formula>
    </cfRule>
    <cfRule type="expression" dxfId="11558" priority="11557">
      <formula>$G97="BENCH"</formula>
    </cfRule>
    <cfRule type="expression" dxfId="11557" priority="11558">
      <formula>$G97="DEADLIFT"</formula>
    </cfRule>
    <cfRule type="expression" dxfId="11556" priority="11559">
      <formula>AND($G97="ACC",ISBLANK($F97))</formula>
    </cfRule>
    <cfRule type="expression" dxfId="11555" priority="11560">
      <formula>$G97="ACC"</formula>
    </cfRule>
  </conditionalFormatting>
  <conditionalFormatting sqref="CI91:CI94">
    <cfRule type="expression" dxfId="11554" priority="11553">
      <formula>AND($G91="SQUAT",ISBLANK($F91))</formula>
    </cfRule>
    <cfRule type="expression" dxfId="11553" priority="11554">
      <formula>AND($G91="BENCH",ISBLANK($F91))</formula>
    </cfRule>
    <cfRule type="expression" dxfId="11552" priority="11555">
      <formula>AND($G91="DEADLIFT",ISBLANK($F91))</formula>
    </cfRule>
  </conditionalFormatting>
  <conditionalFormatting sqref="CI91:CK94">
    <cfRule type="expression" dxfId="11551" priority="11548">
      <formula>$G91="SQUAT"</formula>
    </cfRule>
    <cfRule type="expression" dxfId="11550" priority="11549">
      <formula>$G91="BENCH"</formula>
    </cfRule>
    <cfRule type="expression" dxfId="11549" priority="11550">
      <formula>$G91="DEADLIFT"</formula>
    </cfRule>
    <cfRule type="expression" dxfId="11548" priority="11551">
      <formula>AND($G91="ACC",ISBLANK($F91))</formula>
    </cfRule>
    <cfRule type="expression" dxfId="11547" priority="11552">
      <formula>$G91="ACC"</formula>
    </cfRule>
  </conditionalFormatting>
  <conditionalFormatting sqref="CI90">
    <cfRule type="expression" dxfId="11546" priority="11545">
      <formula>AND($G90="SQUAT",ISBLANK($F90))</formula>
    </cfRule>
    <cfRule type="expression" dxfId="11545" priority="11546">
      <formula>AND($G90="BENCH",ISBLANK($F90))</formula>
    </cfRule>
    <cfRule type="expression" dxfId="11544" priority="11547">
      <formula>AND($G90="DEADLIFT",ISBLANK($F90))</formula>
    </cfRule>
  </conditionalFormatting>
  <conditionalFormatting sqref="CI90">
    <cfRule type="expression" dxfId="11543" priority="11540">
      <formula>$G90="SQUAT"</formula>
    </cfRule>
    <cfRule type="expression" dxfId="11542" priority="11541">
      <formula>$G90="BENCH"</formula>
    </cfRule>
    <cfRule type="expression" dxfId="11541" priority="11542">
      <formula>$G90="DEADLIFT"</formula>
    </cfRule>
    <cfRule type="expression" dxfId="11540" priority="11543">
      <formula>AND($G90="ACC",ISBLANK($F90))</formula>
    </cfRule>
    <cfRule type="expression" dxfId="11539" priority="11544">
      <formula>$G90="ACC"</formula>
    </cfRule>
  </conditionalFormatting>
  <conditionalFormatting sqref="CJ90:CK90">
    <cfRule type="expression" dxfId="11538" priority="11535">
      <formula>$G90="SQUAT"</formula>
    </cfRule>
    <cfRule type="expression" dxfId="11537" priority="11536">
      <formula>$G90="BENCH"</formula>
    </cfRule>
    <cfRule type="expression" dxfId="11536" priority="11537">
      <formula>$G90="DEADLIFT"</formula>
    </cfRule>
    <cfRule type="expression" dxfId="11535" priority="11538">
      <formula>AND($G90="ACC",ISBLANK($F90))</formula>
    </cfRule>
    <cfRule type="expression" dxfId="11534" priority="11539">
      <formula>$G90="ACC"</formula>
    </cfRule>
  </conditionalFormatting>
  <conditionalFormatting sqref="CI116 CI123">
    <cfRule type="expression" dxfId="11533" priority="11532">
      <formula>AND($G116="SQUAT",ISBLANK($F116))</formula>
    </cfRule>
    <cfRule type="expression" dxfId="11532" priority="11533">
      <formula>AND($G116="BENCH",ISBLANK($F116))</formula>
    </cfRule>
    <cfRule type="expression" dxfId="11531" priority="11534">
      <formula>AND($G116="DEADLIFT",ISBLANK($F116))</formula>
    </cfRule>
  </conditionalFormatting>
  <conditionalFormatting sqref="CI123:CK123 CI116:CK116">
    <cfRule type="expression" dxfId="11530" priority="11527">
      <formula>$G116="SQUAT"</formula>
    </cfRule>
    <cfRule type="expression" dxfId="11529" priority="11528">
      <formula>$G116="BENCH"</formula>
    </cfRule>
    <cfRule type="expression" dxfId="11528" priority="11529">
      <formula>$G116="DEADLIFT"</formula>
    </cfRule>
    <cfRule type="expression" dxfId="11527" priority="11530">
      <formula>AND($G116="ACC",ISBLANK($F116))</formula>
    </cfRule>
    <cfRule type="expression" dxfId="11526" priority="11531">
      <formula>$G116="ACC"</formula>
    </cfRule>
  </conditionalFormatting>
  <conditionalFormatting sqref="CI137">
    <cfRule type="expression" dxfId="11525" priority="11524">
      <formula>AND($G137="SQUAT",ISBLANK($F137))</formula>
    </cfRule>
    <cfRule type="expression" dxfId="11524" priority="11525">
      <formula>AND($G137="BENCH",ISBLANK($F137))</formula>
    </cfRule>
    <cfRule type="expression" dxfId="11523" priority="11526">
      <formula>AND($G137="DEADLIFT",ISBLANK($F137))</formula>
    </cfRule>
  </conditionalFormatting>
  <conditionalFormatting sqref="CI137:CK137">
    <cfRule type="expression" dxfId="11522" priority="11519">
      <formula>$G137="SQUAT"</formula>
    </cfRule>
    <cfRule type="expression" dxfId="11521" priority="11520">
      <formula>$G137="BENCH"</formula>
    </cfRule>
    <cfRule type="expression" dxfId="11520" priority="11521">
      <formula>$G137="DEADLIFT"</formula>
    </cfRule>
    <cfRule type="expression" dxfId="11519" priority="11522">
      <formula>AND($G137="ACC",ISBLANK($F137))</formula>
    </cfRule>
    <cfRule type="expression" dxfId="11518" priority="11523">
      <formula>$G137="ACC"</formula>
    </cfRule>
  </conditionalFormatting>
  <conditionalFormatting sqref="CI119:CI122">
    <cfRule type="expression" dxfId="11517" priority="11516">
      <formula>AND($G119="SQUAT",ISBLANK($F119))</formula>
    </cfRule>
    <cfRule type="expression" dxfId="11516" priority="11517">
      <formula>AND($G119="BENCH",ISBLANK($F119))</formula>
    </cfRule>
    <cfRule type="expression" dxfId="11515" priority="11518">
      <formula>AND($G119="DEADLIFT",ISBLANK($F119))</formula>
    </cfRule>
  </conditionalFormatting>
  <conditionalFormatting sqref="CI119:CK122">
    <cfRule type="expression" dxfId="11514" priority="11511">
      <formula>$G119="SQUAT"</formula>
    </cfRule>
    <cfRule type="expression" dxfId="11513" priority="11512">
      <formula>$G119="BENCH"</formula>
    </cfRule>
    <cfRule type="expression" dxfId="11512" priority="11513">
      <formula>$G119="DEADLIFT"</formula>
    </cfRule>
    <cfRule type="expression" dxfId="11511" priority="11514">
      <formula>AND($G119="ACC",ISBLANK($F119))</formula>
    </cfRule>
    <cfRule type="expression" dxfId="11510" priority="11515">
      <formula>$G119="ACC"</formula>
    </cfRule>
  </conditionalFormatting>
  <conditionalFormatting sqref="CI118">
    <cfRule type="expression" dxfId="11509" priority="11508">
      <formula>AND($G118="SQUAT",ISBLANK($F118))</formula>
    </cfRule>
    <cfRule type="expression" dxfId="11508" priority="11509">
      <formula>AND($G118="BENCH",ISBLANK($F118))</formula>
    </cfRule>
    <cfRule type="expression" dxfId="11507" priority="11510">
      <formula>AND($G118="DEADLIFT",ISBLANK($F118))</formula>
    </cfRule>
  </conditionalFormatting>
  <conditionalFormatting sqref="CI118">
    <cfRule type="expression" dxfId="11506" priority="11503">
      <formula>$G118="SQUAT"</formula>
    </cfRule>
    <cfRule type="expression" dxfId="11505" priority="11504">
      <formula>$G118="BENCH"</formula>
    </cfRule>
    <cfRule type="expression" dxfId="11504" priority="11505">
      <formula>$G118="DEADLIFT"</formula>
    </cfRule>
    <cfRule type="expression" dxfId="11503" priority="11506">
      <formula>AND($G118="ACC",ISBLANK($F118))</formula>
    </cfRule>
    <cfRule type="expression" dxfId="11502" priority="11507">
      <formula>$G118="ACC"</formula>
    </cfRule>
  </conditionalFormatting>
  <conditionalFormatting sqref="CJ118:CK118">
    <cfRule type="expression" dxfId="11501" priority="11498">
      <formula>$G118="SQUAT"</formula>
    </cfRule>
    <cfRule type="expression" dxfId="11500" priority="11499">
      <formula>$G118="BENCH"</formula>
    </cfRule>
    <cfRule type="expression" dxfId="11499" priority="11500">
      <formula>$G118="DEADLIFT"</formula>
    </cfRule>
    <cfRule type="expression" dxfId="11498" priority="11501">
      <formula>AND($G118="ACC",ISBLANK($F118))</formula>
    </cfRule>
    <cfRule type="expression" dxfId="11497" priority="11502">
      <formula>$G118="ACC"</formula>
    </cfRule>
  </conditionalFormatting>
  <conditionalFormatting sqref="CI112:CI115">
    <cfRule type="expression" dxfId="11496" priority="11495">
      <formula>AND($G112="SQUAT",ISBLANK($F112))</formula>
    </cfRule>
    <cfRule type="expression" dxfId="11495" priority="11496">
      <formula>AND($G112="BENCH",ISBLANK($F112))</formula>
    </cfRule>
    <cfRule type="expression" dxfId="11494" priority="11497">
      <formula>AND($G112="DEADLIFT",ISBLANK($F112))</formula>
    </cfRule>
  </conditionalFormatting>
  <conditionalFormatting sqref="CI112:CK115">
    <cfRule type="expression" dxfId="11493" priority="11490">
      <formula>$G112="SQUAT"</formula>
    </cfRule>
    <cfRule type="expression" dxfId="11492" priority="11491">
      <formula>$G112="BENCH"</formula>
    </cfRule>
    <cfRule type="expression" dxfId="11491" priority="11492">
      <formula>$G112="DEADLIFT"</formula>
    </cfRule>
    <cfRule type="expression" dxfId="11490" priority="11493">
      <formula>AND($G112="ACC",ISBLANK($F112))</formula>
    </cfRule>
    <cfRule type="expression" dxfId="11489" priority="11494">
      <formula>$G112="ACC"</formula>
    </cfRule>
  </conditionalFormatting>
  <conditionalFormatting sqref="CI111">
    <cfRule type="expression" dxfId="11488" priority="11487">
      <formula>AND($G111="SQUAT",ISBLANK($F111))</formula>
    </cfRule>
    <cfRule type="expression" dxfId="11487" priority="11488">
      <formula>AND($G111="BENCH",ISBLANK($F111))</formula>
    </cfRule>
    <cfRule type="expression" dxfId="11486" priority="11489">
      <formula>AND($G111="DEADLIFT",ISBLANK($F111))</formula>
    </cfRule>
  </conditionalFormatting>
  <conditionalFormatting sqref="CI111">
    <cfRule type="expression" dxfId="11485" priority="11482">
      <formula>$G111="SQUAT"</formula>
    </cfRule>
    <cfRule type="expression" dxfId="11484" priority="11483">
      <formula>$G111="BENCH"</formula>
    </cfRule>
    <cfRule type="expression" dxfId="11483" priority="11484">
      <formula>$G111="DEADLIFT"</formula>
    </cfRule>
    <cfRule type="expression" dxfId="11482" priority="11485">
      <formula>AND($G111="ACC",ISBLANK($F111))</formula>
    </cfRule>
    <cfRule type="expression" dxfId="11481" priority="11486">
      <formula>$G111="ACC"</formula>
    </cfRule>
  </conditionalFormatting>
  <conditionalFormatting sqref="CJ111:CK111">
    <cfRule type="expression" dxfId="11480" priority="11477">
      <formula>$G111="SQUAT"</formula>
    </cfRule>
    <cfRule type="expression" dxfId="11479" priority="11478">
      <formula>$G111="BENCH"</formula>
    </cfRule>
    <cfRule type="expression" dxfId="11478" priority="11479">
      <formula>$G111="DEADLIFT"</formula>
    </cfRule>
    <cfRule type="expression" dxfId="11477" priority="11480">
      <formula>AND($G111="ACC",ISBLANK($F111))</formula>
    </cfRule>
    <cfRule type="expression" dxfId="11476" priority="11481">
      <formula>$G111="ACC"</formula>
    </cfRule>
  </conditionalFormatting>
  <conditionalFormatting sqref="CI130">
    <cfRule type="expression" dxfId="11475" priority="11474">
      <formula>AND($G130="SQUAT",ISBLANK($F130))</formula>
    </cfRule>
    <cfRule type="expression" dxfId="11474" priority="11475">
      <formula>AND($G130="BENCH",ISBLANK($F130))</formula>
    </cfRule>
    <cfRule type="expression" dxfId="11473" priority="11476">
      <formula>AND($G130="DEADLIFT",ISBLANK($F130))</formula>
    </cfRule>
  </conditionalFormatting>
  <conditionalFormatting sqref="CI130:CK130">
    <cfRule type="expression" dxfId="11472" priority="11469">
      <formula>$G130="SQUAT"</formula>
    </cfRule>
    <cfRule type="expression" dxfId="11471" priority="11470">
      <formula>$G130="BENCH"</formula>
    </cfRule>
    <cfRule type="expression" dxfId="11470" priority="11471">
      <formula>$G130="DEADLIFT"</formula>
    </cfRule>
    <cfRule type="expression" dxfId="11469" priority="11472">
      <formula>AND($G130="ACC",ISBLANK($F130))</formula>
    </cfRule>
    <cfRule type="expression" dxfId="11468" priority="11473">
      <formula>$G130="ACC"</formula>
    </cfRule>
  </conditionalFormatting>
  <conditionalFormatting sqref="CI133:CI136">
    <cfRule type="expression" dxfId="11467" priority="11466">
      <formula>AND($G133="SQUAT",ISBLANK($F133))</formula>
    </cfRule>
    <cfRule type="expression" dxfId="11466" priority="11467">
      <formula>AND($G133="BENCH",ISBLANK($F133))</formula>
    </cfRule>
    <cfRule type="expression" dxfId="11465" priority="11468">
      <formula>AND($G133="DEADLIFT",ISBLANK($F133))</formula>
    </cfRule>
  </conditionalFormatting>
  <conditionalFormatting sqref="CI133:CK136">
    <cfRule type="expression" dxfId="11464" priority="11461">
      <formula>$G133="SQUAT"</formula>
    </cfRule>
    <cfRule type="expression" dxfId="11463" priority="11462">
      <formula>$G133="BENCH"</formula>
    </cfRule>
    <cfRule type="expression" dxfId="11462" priority="11463">
      <formula>$G133="DEADLIFT"</formula>
    </cfRule>
    <cfRule type="expression" dxfId="11461" priority="11464">
      <formula>AND($G133="ACC",ISBLANK($F133))</formula>
    </cfRule>
    <cfRule type="expression" dxfId="11460" priority="11465">
      <formula>$G133="ACC"</formula>
    </cfRule>
  </conditionalFormatting>
  <conditionalFormatting sqref="CI132">
    <cfRule type="expression" dxfId="11459" priority="11458">
      <formula>AND($G132="SQUAT",ISBLANK($F132))</formula>
    </cfRule>
    <cfRule type="expression" dxfId="11458" priority="11459">
      <formula>AND($G132="BENCH",ISBLANK($F132))</formula>
    </cfRule>
    <cfRule type="expression" dxfId="11457" priority="11460">
      <formula>AND($G132="DEADLIFT",ISBLANK($F132))</formula>
    </cfRule>
  </conditionalFormatting>
  <conditionalFormatting sqref="CI132">
    <cfRule type="expression" dxfId="11456" priority="11453">
      <formula>$G132="SQUAT"</formula>
    </cfRule>
    <cfRule type="expression" dxfId="11455" priority="11454">
      <formula>$G132="BENCH"</formula>
    </cfRule>
    <cfRule type="expression" dxfId="11454" priority="11455">
      <formula>$G132="DEADLIFT"</formula>
    </cfRule>
    <cfRule type="expression" dxfId="11453" priority="11456">
      <formula>AND($G132="ACC",ISBLANK($F132))</formula>
    </cfRule>
    <cfRule type="expression" dxfId="11452" priority="11457">
      <formula>$G132="ACC"</formula>
    </cfRule>
  </conditionalFormatting>
  <conditionalFormatting sqref="CJ132:CK132">
    <cfRule type="expression" dxfId="11451" priority="11448">
      <formula>$G132="SQUAT"</formula>
    </cfRule>
    <cfRule type="expression" dxfId="11450" priority="11449">
      <formula>$G132="BENCH"</formula>
    </cfRule>
    <cfRule type="expression" dxfId="11449" priority="11450">
      <formula>$G132="DEADLIFT"</formula>
    </cfRule>
    <cfRule type="expression" dxfId="11448" priority="11451">
      <formula>AND($G132="ACC",ISBLANK($F132))</formula>
    </cfRule>
    <cfRule type="expression" dxfId="11447" priority="11452">
      <formula>$G132="ACC"</formula>
    </cfRule>
  </conditionalFormatting>
  <conditionalFormatting sqref="CI126:CI129">
    <cfRule type="expression" dxfId="11446" priority="11445">
      <formula>AND($G126="SQUAT",ISBLANK($F126))</formula>
    </cfRule>
    <cfRule type="expression" dxfId="11445" priority="11446">
      <formula>AND($G126="BENCH",ISBLANK($F126))</formula>
    </cfRule>
    <cfRule type="expression" dxfId="11444" priority="11447">
      <formula>AND($G126="DEADLIFT",ISBLANK($F126))</formula>
    </cfRule>
  </conditionalFormatting>
  <conditionalFormatting sqref="CI126:CK129">
    <cfRule type="expression" dxfId="11443" priority="11440">
      <formula>$G126="SQUAT"</formula>
    </cfRule>
    <cfRule type="expression" dxfId="11442" priority="11441">
      <formula>$G126="BENCH"</formula>
    </cfRule>
    <cfRule type="expression" dxfId="11441" priority="11442">
      <formula>$G126="DEADLIFT"</formula>
    </cfRule>
    <cfRule type="expression" dxfId="11440" priority="11443">
      <formula>AND($G126="ACC",ISBLANK($F126))</formula>
    </cfRule>
    <cfRule type="expression" dxfId="11439" priority="11444">
      <formula>$G126="ACC"</formula>
    </cfRule>
  </conditionalFormatting>
  <conditionalFormatting sqref="CI125">
    <cfRule type="expression" dxfId="11438" priority="11437">
      <formula>AND($G125="SQUAT",ISBLANK($F125))</formula>
    </cfRule>
    <cfRule type="expression" dxfId="11437" priority="11438">
      <formula>AND($G125="BENCH",ISBLANK($F125))</formula>
    </cfRule>
    <cfRule type="expression" dxfId="11436" priority="11439">
      <formula>AND($G125="DEADLIFT",ISBLANK($F125))</formula>
    </cfRule>
  </conditionalFormatting>
  <conditionalFormatting sqref="CI125">
    <cfRule type="expression" dxfId="11435" priority="11432">
      <formula>$G125="SQUAT"</formula>
    </cfRule>
    <cfRule type="expression" dxfId="11434" priority="11433">
      <formula>$G125="BENCH"</formula>
    </cfRule>
    <cfRule type="expression" dxfId="11433" priority="11434">
      <formula>$G125="DEADLIFT"</formula>
    </cfRule>
    <cfRule type="expression" dxfId="11432" priority="11435">
      <formula>AND($G125="ACC",ISBLANK($F125))</formula>
    </cfRule>
    <cfRule type="expression" dxfId="11431" priority="11436">
      <formula>$G125="ACC"</formula>
    </cfRule>
  </conditionalFormatting>
  <conditionalFormatting sqref="CJ125:CK125">
    <cfRule type="expression" dxfId="11430" priority="11427">
      <formula>$G125="SQUAT"</formula>
    </cfRule>
    <cfRule type="expression" dxfId="11429" priority="11428">
      <formula>$G125="BENCH"</formula>
    </cfRule>
    <cfRule type="expression" dxfId="11428" priority="11429">
      <formula>$G125="DEADLIFT"</formula>
    </cfRule>
    <cfRule type="expression" dxfId="11427" priority="11430">
      <formula>AND($G125="ACC",ISBLANK($F125))</formula>
    </cfRule>
    <cfRule type="expression" dxfId="11426" priority="11431">
      <formula>$G125="ACC"</formula>
    </cfRule>
  </conditionalFormatting>
  <conditionalFormatting sqref="CI144">
    <cfRule type="expression" dxfId="11425" priority="11424">
      <formula>AND($G144="SQUAT",ISBLANK($F144))</formula>
    </cfRule>
    <cfRule type="expression" dxfId="11424" priority="11425">
      <formula>AND($G144="BENCH",ISBLANK($F144))</formula>
    </cfRule>
    <cfRule type="expression" dxfId="11423" priority="11426">
      <formula>AND($G144="DEADLIFT",ISBLANK($F144))</formula>
    </cfRule>
  </conditionalFormatting>
  <conditionalFormatting sqref="CI144:CK144">
    <cfRule type="expression" dxfId="11422" priority="11419">
      <formula>$G144="SQUAT"</formula>
    </cfRule>
    <cfRule type="expression" dxfId="11421" priority="11420">
      <formula>$G144="BENCH"</formula>
    </cfRule>
    <cfRule type="expression" dxfId="11420" priority="11421">
      <formula>$G144="DEADLIFT"</formula>
    </cfRule>
    <cfRule type="expression" dxfId="11419" priority="11422">
      <formula>AND($G144="ACC",ISBLANK($F144))</formula>
    </cfRule>
    <cfRule type="expression" dxfId="11418" priority="11423">
      <formula>$G144="ACC"</formula>
    </cfRule>
  </conditionalFormatting>
  <conditionalFormatting sqref="CI147:CI150">
    <cfRule type="expression" dxfId="11417" priority="11416">
      <formula>AND($G147="SQUAT",ISBLANK($F147))</formula>
    </cfRule>
    <cfRule type="expression" dxfId="11416" priority="11417">
      <formula>AND($G147="BENCH",ISBLANK($F147))</formula>
    </cfRule>
    <cfRule type="expression" dxfId="11415" priority="11418">
      <formula>AND($G147="DEADLIFT",ISBLANK($F147))</formula>
    </cfRule>
  </conditionalFormatting>
  <conditionalFormatting sqref="CI147:CK150">
    <cfRule type="expression" dxfId="11414" priority="11411">
      <formula>$G147="SQUAT"</formula>
    </cfRule>
    <cfRule type="expression" dxfId="11413" priority="11412">
      <formula>$G147="BENCH"</formula>
    </cfRule>
    <cfRule type="expression" dxfId="11412" priority="11413">
      <formula>$G147="DEADLIFT"</formula>
    </cfRule>
    <cfRule type="expression" dxfId="11411" priority="11414">
      <formula>AND($G147="ACC",ISBLANK($F147))</formula>
    </cfRule>
    <cfRule type="expression" dxfId="11410" priority="11415">
      <formula>$G147="ACC"</formula>
    </cfRule>
  </conditionalFormatting>
  <conditionalFormatting sqref="CI146">
    <cfRule type="expression" dxfId="11409" priority="11408">
      <formula>AND($G146="SQUAT",ISBLANK($F146))</formula>
    </cfRule>
    <cfRule type="expression" dxfId="11408" priority="11409">
      <formula>AND($G146="BENCH",ISBLANK($F146))</formula>
    </cfRule>
    <cfRule type="expression" dxfId="11407" priority="11410">
      <formula>AND($G146="DEADLIFT",ISBLANK($F146))</formula>
    </cfRule>
  </conditionalFormatting>
  <conditionalFormatting sqref="CI146">
    <cfRule type="expression" dxfId="11406" priority="11403">
      <formula>$G146="SQUAT"</formula>
    </cfRule>
    <cfRule type="expression" dxfId="11405" priority="11404">
      <formula>$G146="BENCH"</formula>
    </cfRule>
    <cfRule type="expression" dxfId="11404" priority="11405">
      <formula>$G146="DEADLIFT"</formula>
    </cfRule>
    <cfRule type="expression" dxfId="11403" priority="11406">
      <formula>AND($G146="ACC",ISBLANK($F146))</formula>
    </cfRule>
    <cfRule type="expression" dxfId="11402" priority="11407">
      <formula>$G146="ACC"</formula>
    </cfRule>
  </conditionalFormatting>
  <conditionalFormatting sqref="CJ146:CK146">
    <cfRule type="expression" dxfId="11401" priority="11398">
      <formula>$G146="SQUAT"</formula>
    </cfRule>
    <cfRule type="expression" dxfId="11400" priority="11399">
      <formula>$G146="BENCH"</formula>
    </cfRule>
    <cfRule type="expression" dxfId="11399" priority="11400">
      <formula>$G146="DEADLIFT"</formula>
    </cfRule>
    <cfRule type="expression" dxfId="11398" priority="11401">
      <formula>AND($G146="ACC",ISBLANK($F146))</formula>
    </cfRule>
    <cfRule type="expression" dxfId="11397" priority="11402">
      <formula>$G146="ACC"</formula>
    </cfRule>
  </conditionalFormatting>
  <conditionalFormatting sqref="CI140:CI143">
    <cfRule type="expression" dxfId="11396" priority="11395">
      <formula>AND($G140="SQUAT",ISBLANK($F140))</formula>
    </cfRule>
    <cfRule type="expression" dxfId="11395" priority="11396">
      <formula>AND($G140="BENCH",ISBLANK($F140))</formula>
    </cfRule>
    <cfRule type="expression" dxfId="11394" priority="11397">
      <formula>AND($G140="DEADLIFT",ISBLANK($F140))</formula>
    </cfRule>
  </conditionalFormatting>
  <conditionalFormatting sqref="CI140:CK143">
    <cfRule type="expression" dxfId="11393" priority="11390">
      <formula>$G140="SQUAT"</formula>
    </cfRule>
    <cfRule type="expression" dxfId="11392" priority="11391">
      <formula>$G140="BENCH"</formula>
    </cfRule>
    <cfRule type="expression" dxfId="11391" priority="11392">
      <formula>$G140="DEADLIFT"</formula>
    </cfRule>
    <cfRule type="expression" dxfId="11390" priority="11393">
      <formula>AND($G140="ACC",ISBLANK($F140))</formula>
    </cfRule>
    <cfRule type="expression" dxfId="11389" priority="11394">
      <formula>$G140="ACC"</formula>
    </cfRule>
  </conditionalFormatting>
  <conditionalFormatting sqref="CI139">
    <cfRule type="expression" dxfId="11388" priority="11387">
      <formula>AND($G139="SQUAT",ISBLANK($F139))</formula>
    </cfRule>
    <cfRule type="expression" dxfId="11387" priority="11388">
      <formula>AND($G139="BENCH",ISBLANK($F139))</formula>
    </cfRule>
    <cfRule type="expression" dxfId="11386" priority="11389">
      <formula>AND($G139="DEADLIFT",ISBLANK($F139))</formula>
    </cfRule>
  </conditionalFormatting>
  <conditionalFormatting sqref="CI139">
    <cfRule type="expression" dxfId="11385" priority="11382">
      <formula>$G139="SQUAT"</formula>
    </cfRule>
    <cfRule type="expression" dxfId="11384" priority="11383">
      <formula>$G139="BENCH"</formula>
    </cfRule>
    <cfRule type="expression" dxfId="11383" priority="11384">
      <formula>$G139="DEADLIFT"</formula>
    </cfRule>
    <cfRule type="expression" dxfId="11382" priority="11385">
      <formula>AND($G139="ACC",ISBLANK($F139))</formula>
    </cfRule>
    <cfRule type="expression" dxfId="11381" priority="11386">
      <formula>$G139="ACC"</formula>
    </cfRule>
  </conditionalFormatting>
  <conditionalFormatting sqref="CJ139:CK139">
    <cfRule type="expression" dxfId="11380" priority="11377">
      <formula>$G139="SQUAT"</formula>
    </cfRule>
    <cfRule type="expression" dxfId="11379" priority="11378">
      <formula>$G139="BENCH"</formula>
    </cfRule>
    <cfRule type="expression" dxfId="11378" priority="11379">
      <formula>$G139="DEADLIFT"</formula>
    </cfRule>
    <cfRule type="expression" dxfId="11377" priority="11380">
      <formula>AND($G139="ACC",ISBLANK($F139))</formula>
    </cfRule>
    <cfRule type="expression" dxfId="11376" priority="11381">
      <formula>$G139="ACC"</formula>
    </cfRule>
  </conditionalFormatting>
  <conditionalFormatting sqref="CI165 CI172">
    <cfRule type="expression" dxfId="11375" priority="11374">
      <formula>AND($G165="SQUAT",ISBLANK($F165))</formula>
    </cfRule>
    <cfRule type="expression" dxfId="11374" priority="11375">
      <formula>AND($G165="BENCH",ISBLANK($F165))</formula>
    </cfRule>
    <cfRule type="expression" dxfId="11373" priority="11376">
      <formula>AND($G165="DEADLIFT",ISBLANK($F165))</formula>
    </cfRule>
  </conditionalFormatting>
  <conditionalFormatting sqref="CI172:CK172 CI165:CK165">
    <cfRule type="expression" dxfId="11372" priority="11369">
      <formula>$G165="SQUAT"</formula>
    </cfRule>
    <cfRule type="expression" dxfId="11371" priority="11370">
      <formula>$G165="BENCH"</formula>
    </cfRule>
    <cfRule type="expression" dxfId="11370" priority="11371">
      <formula>$G165="DEADLIFT"</formula>
    </cfRule>
    <cfRule type="expression" dxfId="11369" priority="11372">
      <formula>AND($G165="ACC",ISBLANK($F165))</formula>
    </cfRule>
    <cfRule type="expression" dxfId="11368" priority="11373">
      <formula>$G165="ACC"</formula>
    </cfRule>
  </conditionalFormatting>
  <conditionalFormatting sqref="CI186">
    <cfRule type="expression" dxfId="11367" priority="11366">
      <formula>AND($G186="SQUAT",ISBLANK($F186))</formula>
    </cfRule>
    <cfRule type="expression" dxfId="11366" priority="11367">
      <formula>AND($G186="BENCH",ISBLANK($F186))</formula>
    </cfRule>
    <cfRule type="expression" dxfId="11365" priority="11368">
      <formula>AND($G186="DEADLIFT",ISBLANK($F186))</formula>
    </cfRule>
  </conditionalFormatting>
  <conditionalFormatting sqref="CI186:CK186">
    <cfRule type="expression" dxfId="11364" priority="11361">
      <formula>$G186="SQUAT"</formula>
    </cfRule>
    <cfRule type="expression" dxfId="11363" priority="11362">
      <formula>$G186="BENCH"</formula>
    </cfRule>
    <cfRule type="expression" dxfId="11362" priority="11363">
      <formula>$G186="DEADLIFT"</formula>
    </cfRule>
    <cfRule type="expression" dxfId="11361" priority="11364">
      <formula>AND($G186="ACC",ISBLANK($F186))</formula>
    </cfRule>
    <cfRule type="expression" dxfId="11360" priority="11365">
      <formula>$G186="ACC"</formula>
    </cfRule>
  </conditionalFormatting>
  <conditionalFormatting sqref="CI168:CI171">
    <cfRule type="expression" dxfId="11359" priority="11358">
      <formula>AND($G168="SQUAT",ISBLANK($F168))</formula>
    </cfRule>
    <cfRule type="expression" dxfId="11358" priority="11359">
      <formula>AND($G168="BENCH",ISBLANK($F168))</formula>
    </cfRule>
    <cfRule type="expression" dxfId="11357" priority="11360">
      <formula>AND($G168="DEADLIFT",ISBLANK($F168))</formula>
    </cfRule>
  </conditionalFormatting>
  <conditionalFormatting sqref="CI168:CK171">
    <cfRule type="expression" dxfId="11356" priority="11353">
      <formula>$G168="SQUAT"</formula>
    </cfRule>
    <cfRule type="expression" dxfId="11355" priority="11354">
      <formula>$G168="BENCH"</formula>
    </cfRule>
    <cfRule type="expression" dxfId="11354" priority="11355">
      <formula>$G168="DEADLIFT"</formula>
    </cfRule>
    <cfRule type="expression" dxfId="11353" priority="11356">
      <formula>AND($G168="ACC",ISBLANK($F168))</formula>
    </cfRule>
    <cfRule type="expression" dxfId="11352" priority="11357">
      <formula>$G168="ACC"</formula>
    </cfRule>
  </conditionalFormatting>
  <conditionalFormatting sqref="CI167">
    <cfRule type="expression" dxfId="11351" priority="11350">
      <formula>AND($G167="SQUAT",ISBLANK($F167))</formula>
    </cfRule>
    <cfRule type="expression" dxfId="11350" priority="11351">
      <formula>AND($G167="BENCH",ISBLANK($F167))</formula>
    </cfRule>
    <cfRule type="expression" dxfId="11349" priority="11352">
      <formula>AND($G167="DEADLIFT",ISBLANK($F167))</formula>
    </cfRule>
  </conditionalFormatting>
  <conditionalFormatting sqref="CI167">
    <cfRule type="expression" dxfId="11348" priority="11345">
      <formula>$G167="SQUAT"</formula>
    </cfRule>
    <cfRule type="expression" dxfId="11347" priority="11346">
      <formula>$G167="BENCH"</formula>
    </cfRule>
    <cfRule type="expression" dxfId="11346" priority="11347">
      <formula>$G167="DEADLIFT"</formula>
    </cfRule>
    <cfRule type="expression" dxfId="11345" priority="11348">
      <formula>AND($G167="ACC",ISBLANK($F167))</formula>
    </cfRule>
    <cfRule type="expression" dxfId="11344" priority="11349">
      <formula>$G167="ACC"</formula>
    </cfRule>
  </conditionalFormatting>
  <conditionalFormatting sqref="CJ167:CK167">
    <cfRule type="expression" dxfId="11343" priority="11340">
      <formula>$G167="SQUAT"</formula>
    </cfRule>
    <cfRule type="expression" dxfId="11342" priority="11341">
      <formula>$G167="BENCH"</formula>
    </cfRule>
    <cfRule type="expression" dxfId="11341" priority="11342">
      <formula>$G167="DEADLIFT"</formula>
    </cfRule>
    <cfRule type="expression" dxfId="11340" priority="11343">
      <formula>AND($G167="ACC",ISBLANK($F167))</formula>
    </cfRule>
    <cfRule type="expression" dxfId="11339" priority="11344">
      <formula>$G167="ACC"</formula>
    </cfRule>
  </conditionalFormatting>
  <conditionalFormatting sqref="CI161:CI164">
    <cfRule type="expression" dxfId="11338" priority="11337">
      <formula>AND($G161="SQUAT",ISBLANK($F161))</formula>
    </cfRule>
    <cfRule type="expression" dxfId="11337" priority="11338">
      <formula>AND($G161="BENCH",ISBLANK($F161))</formula>
    </cfRule>
    <cfRule type="expression" dxfId="11336" priority="11339">
      <formula>AND($G161="DEADLIFT",ISBLANK($F161))</formula>
    </cfRule>
  </conditionalFormatting>
  <conditionalFormatting sqref="CI161:CK164">
    <cfRule type="expression" dxfId="11335" priority="11332">
      <formula>$G161="SQUAT"</formula>
    </cfRule>
    <cfRule type="expression" dxfId="11334" priority="11333">
      <formula>$G161="BENCH"</formula>
    </cfRule>
    <cfRule type="expression" dxfId="11333" priority="11334">
      <formula>$G161="DEADLIFT"</formula>
    </cfRule>
    <cfRule type="expression" dxfId="11332" priority="11335">
      <formula>AND($G161="ACC",ISBLANK($F161))</formula>
    </cfRule>
    <cfRule type="expression" dxfId="11331" priority="11336">
      <formula>$G161="ACC"</formula>
    </cfRule>
  </conditionalFormatting>
  <conditionalFormatting sqref="CI160">
    <cfRule type="expression" dxfId="11330" priority="11329">
      <formula>AND($G160="SQUAT",ISBLANK($F160))</formula>
    </cfRule>
    <cfRule type="expression" dxfId="11329" priority="11330">
      <formula>AND($G160="BENCH",ISBLANK($F160))</formula>
    </cfRule>
    <cfRule type="expression" dxfId="11328" priority="11331">
      <formula>AND($G160="DEADLIFT",ISBLANK($F160))</formula>
    </cfRule>
  </conditionalFormatting>
  <conditionalFormatting sqref="CI160">
    <cfRule type="expression" dxfId="11327" priority="11324">
      <formula>$G160="SQUAT"</formula>
    </cfRule>
    <cfRule type="expression" dxfId="11326" priority="11325">
      <formula>$G160="BENCH"</formula>
    </cfRule>
    <cfRule type="expression" dxfId="11325" priority="11326">
      <formula>$G160="DEADLIFT"</formula>
    </cfRule>
    <cfRule type="expression" dxfId="11324" priority="11327">
      <formula>AND($G160="ACC",ISBLANK($F160))</formula>
    </cfRule>
    <cfRule type="expression" dxfId="11323" priority="11328">
      <formula>$G160="ACC"</formula>
    </cfRule>
  </conditionalFormatting>
  <conditionalFormatting sqref="CJ160:CK160">
    <cfRule type="expression" dxfId="11322" priority="11319">
      <formula>$G160="SQUAT"</formula>
    </cfRule>
    <cfRule type="expression" dxfId="11321" priority="11320">
      <formula>$G160="BENCH"</formula>
    </cfRule>
    <cfRule type="expression" dxfId="11320" priority="11321">
      <formula>$G160="DEADLIFT"</formula>
    </cfRule>
    <cfRule type="expression" dxfId="11319" priority="11322">
      <formula>AND($G160="ACC",ISBLANK($F160))</formula>
    </cfRule>
    <cfRule type="expression" dxfId="11318" priority="11323">
      <formula>$G160="ACC"</formula>
    </cfRule>
  </conditionalFormatting>
  <conditionalFormatting sqref="CI179">
    <cfRule type="expression" dxfId="11317" priority="11316">
      <formula>AND($G179="SQUAT",ISBLANK($F179))</formula>
    </cfRule>
    <cfRule type="expression" dxfId="11316" priority="11317">
      <formula>AND($G179="BENCH",ISBLANK($F179))</formula>
    </cfRule>
    <cfRule type="expression" dxfId="11315" priority="11318">
      <formula>AND($G179="DEADLIFT",ISBLANK($F179))</formula>
    </cfRule>
  </conditionalFormatting>
  <conditionalFormatting sqref="CI179:CK179">
    <cfRule type="expression" dxfId="11314" priority="11311">
      <formula>$G179="SQUAT"</formula>
    </cfRule>
    <cfRule type="expression" dxfId="11313" priority="11312">
      <formula>$G179="BENCH"</formula>
    </cfRule>
    <cfRule type="expression" dxfId="11312" priority="11313">
      <formula>$G179="DEADLIFT"</formula>
    </cfRule>
    <cfRule type="expression" dxfId="11311" priority="11314">
      <formula>AND($G179="ACC",ISBLANK($F179))</formula>
    </cfRule>
    <cfRule type="expression" dxfId="11310" priority="11315">
      <formula>$G179="ACC"</formula>
    </cfRule>
  </conditionalFormatting>
  <conditionalFormatting sqref="CI182:CI185">
    <cfRule type="expression" dxfId="11309" priority="11308">
      <formula>AND($G182="SQUAT",ISBLANK($F182))</formula>
    </cfRule>
    <cfRule type="expression" dxfId="11308" priority="11309">
      <formula>AND($G182="BENCH",ISBLANK($F182))</formula>
    </cfRule>
    <cfRule type="expression" dxfId="11307" priority="11310">
      <formula>AND($G182="DEADLIFT",ISBLANK($F182))</formula>
    </cfRule>
  </conditionalFormatting>
  <conditionalFormatting sqref="CI182:CK185">
    <cfRule type="expression" dxfId="11306" priority="11303">
      <formula>$G182="SQUAT"</formula>
    </cfRule>
    <cfRule type="expression" dxfId="11305" priority="11304">
      <formula>$G182="BENCH"</formula>
    </cfRule>
    <cfRule type="expression" dxfId="11304" priority="11305">
      <formula>$G182="DEADLIFT"</formula>
    </cfRule>
    <cfRule type="expression" dxfId="11303" priority="11306">
      <formula>AND($G182="ACC",ISBLANK($F182))</formula>
    </cfRule>
    <cfRule type="expression" dxfId="11302" priority="11307">
      <formula>$G182="ACC"</formula>
    </cfRule>
  </conditionalFormatting>
  <conditionalFormatting sqref="CI181">
    <cfRule type="expression" dxfId="11301" priority="11300">
      <formula>AND($G181="SQUAT",ISBLANK($F181))</formula>
    </cfRule>
    <cfRule type="expression" dxfId="11300" priority="11301">
      <formula>AND($G181="BENCH",ISBLANK($F181))</formula>
    </cfRule>
    <cfRule type="expression" dxfId="11299" priority="11302">
      <formula>AND($G181="DEADLIFT",ISBLANK($F181))</formula>
    </cfRule>
  </conditionalFormatting>
  <conditionalFormatting sqref="CI181">
    <cfRule type="expression" dxfId="11298" priority="11295">
      <formula>$G181="SQUAT"</formula>
    </cfRule>
    <cfRule type="expression" dxfId="11297" priority="11296">
      <formula>$G181="BENCH"</formula>
    </cfRule>
    <cfRule type="expression" dxfId="11296" priority="11297">
      <formula>$G181="DEADLIFT"</formula>
    </cfRule>
    <cfRule type="expression" dxfId="11295" priority="11298">
      <formula>AND($G181="ACC",ISBLANK($F181))</formula>
    </cfRule>
    <cfRule type="expression" dxfId="11294" priority="11299">
      <formula>$G181="ACC"</formula>
    </cfRule>
  </conditionalFormatting>
  <conditionalFormatting sqref="CJ181:CK181">
    <cfRule type="expression" dxfId="11293" priority="11290">
      <formula>$G181="SQUAT"</formula>
    </cfRule>
    <cfRule type="expression" dxfId="11292" priority="11291">
      <formula>$G181="BENCH"</formula>
    </cfRule>
    <cfRule type="expression" dxfId="11291" priority="11292">
      <formula>$G181="DEADLIFT"</formula>
    </cfRule>
    <cfRule type="expression" dxfId="11290" priority="11293">
      <formula>AND($G181="ACC",ISBLANK($F181))</formula>
    </cfRule>
    <cfRule type="expression" dxfId="11289" priority="11294">
      <formula>$G181="ACC"</formula>
    </cfRule>
  </conditionalFormatting>
  <conditionalFormatting sqref="CI175:CI178">
    <cfRule type="expression" dxfId="11288" priority="11287">
      <formula>AND($G175="SQUAT",ISBLANK($F175))</formula>
    </cfRule>
    <cfRule type="expression" dxfId="11287" priority="11288">
      <formula>AND($G175="BENCH",ISBLANK($F175))</formula>
    </cfRule>
    <cfRule type="expression" dxfId="11286" priority="11289">
      <formula>AND($G175="DEADLIFT",ISBLANK($F175))</formula>
    </cfRule>
  </conditionalFormatting>
  <conditionalFormatting sqref="CI175:CK178">
    <cfRule type="expression" dxfId="11285" priority="11282">
      <formula>$G175="SQUAT"</formula>
    </cfRule>
    <cfRule type="expression" dxfId="11284" priority="11283">
      <formula>$G175="BENCH"</formula>
    </cfRule>
    <cfRule type="expression" dxfId="11283" priority="11284">
      <formula>$G175="DEADLIFT"</formula>
    </cfRule>
    <cfRule type="expression" dxfId="11282" priority="11285">
      <formula>AND($G175="ACC",ISBLANK($F175))</formula>
    </cfRule>
    <cfRule type="expression" dxfId="11281" priority="11286">
      <formula>$G175="ACC"</formula>
    </cfRule>
  </conditionalFormatting>
  <conditionalFormatting sqref="CI174">
    <cfRule type="expression" dxfId="11280" priority="11279">
      <formula>AND($G174="SQUAT",ISBLANK($F174))</formula>
    </cfRule>
    <cfRule type="expression" dxfId="11279" priority="11280">
      <formula>AND($G174="BENCH",ISBLANK($F174))</formula>
    </cfRule>
    <cfRule type="expression" dxfId="11278" priority="11281">
      <formula>AND($G174="DEADLIFT",ISBLANK($F174))</formula>
    </cfRule>
  </conditionalFormatting>
  <conditionalFormatting sqref="CI174">
    <cfRule type="expression" dxfId="11277" priority="11274">
      <formula>$G174="SQUAT"</formula>
    </cfRule>
    <cfRule type="expression" dxfId="11276" priority="11275">
      <formula>$G174="BENCH"</formula>
    </cfRule>
    <cfRule type="expression" dxfId="11275" priority="11276">
      <formula>$G174="DEADLIFT"</formula>
    </cfRule>
    <cfRule type="expression" dxfId="11274" priority="11277">
      <formula>AND($G174="ACC",ISBLANK($F174))</formula>
    </cfRule>
    <cfRule type="expression" dxfId="11273" priority="11278">
      <formula>$G174="ACC"</formula>
    </cfRule>
  </conditionalFormatting>
  <conditionalFormatting sqref="CJ174:CK174">
    <cfRule type="expression" dxfId="11272" priority="11269">
      <formula>$G174="SQUAT"</formula>
    </cfRule>
    <cfRule type="expression" dxfId="11271" priority="11270">
      <formula>$G174="BENCH"</formula>
    </cfRule>
    <cfRule type="expression" dxfId="11270" priority="11271">
      <formula>$G174="DEADLIFT"</formula>
    </cfRule>
    <cfRule type="expression" dxfId="11269" priority="11272">
      <formula>AND($G174="ACC",ISBLANK($F174))</formula>
    </cfRule>
    <cfRule type="expression" dxfId="11268" priority="11273">
      <formula>$G174="ACC"</formula>
    </cfRule>
  </conditionalFormatting>
  <conditionalFormatting sqref="CI193">
    <cfRule type="expression" dxfId="11267" priority="11266">
      <formula>AND($G193="SQUAT",ISBLANK($F193))</formula>
    </cfRule>
    <cfRule type="expression" dxfId="11266" priority="11267">
      <formula>AND($G193="BENCH",ISBLANK($F193))</formula>
    </cfRule>
    <cfRule type="expression" dxfId="11265" priority="11268">
      <formula>AND($G193="DEADLIFT",ISBLANK($F193))</formula>
    </cfRule>
  </conditionalFormatting>
  <conditionalFormatting sqref="CI193:CK193">
    <cfRule type="expression" dxfId="11264" priority="11261">
      <formula>$G193="SQUAT"</formula>
    </cfRule>
    <cfRule type="expression" dxfId="11263" priority="11262">
      <formula>$G193="BENCH"</formula>
    </cfRule>
    <cfRule type="expression" dxfId="11262" priority="11263">
      <formula>$G193="DEADLIFT"</formula>
    </cfRule>
    <cfRule type="expression" dxfId="11261" priority="11264">
      <formula>AND($G193="ACC",ISBLANK($F193))</formula>
    </cfRule>
    <cfRule type="expression" dxfId="11260" priority="11265">
      <formula>$G193="ACC"</formula>
    </cfRule>
  </conditionalFormatting>
  <conditionalFormatting sqref="CI196:CI199">
    <cfRule type="expression" dxfId="11259" priority="11258">
      <formula>AND($G196="SQUAT",ISBLANK($F196))</formula>
    </cfRule>
    <cfRule type="expression" dxfId="11258" priority="11259">
      <formula>AND($G196="BENCH",ISBLANK($F196))</formula>
    </cfRule>
    <cfRule type="expression" dxfId="11257" priority="11260">
      <formula>AND($G196="DEADLIFT",ISBLANK($F196))</formula>
    </cfRule>
  </conditionalFormatting>
  <conditionalFormatting sqref="CI196:CK199">
    <cfRule type="expression" dxfId="11256" priority="11253">
      <formula>$G196="SQUAT"</formula>
    </cfRule>
    <cfRule type="expression" dxfId="11255" priority="11254">
      <formula>$G196="BENCH"</formula>
    </cfRule>
    <cfRule type="expression" dxfId="11254" priority="11255">
      <formula>$G196="DEADLIFT"</formula>
    </cfRule>
    <cfRule type="expression" dxfId="11253" priority="11256">
      <formula>AND($G196="ACC",ISBLANK($F196))</formula>
    </cfRule>
    <cfRule type="expression" dxfId="11252" priority="11257">
      <formula>$G196="ACC"</formula>
    </cfRule>
  </conditionalFormatting>
  <conditionalFormatting sqref="CI195">
    <cfRule type="expression" dxfId="11251" priority="11250">
      <formula>AND($G195="SQUAT",ISBLANK($F195))</formula>
    </cfRule>
    <cfRule type="expression" dxfId="11250" priority="11251">
      <formula>AND($G195="BENCH",ISBLANK($F195))</formula>
    </cfRule>
    <cfRule type="expression" dxfId="11249" priority="11252">
      <formula>AND($G195="DEADLIFT",ISBLANK($F195))</formula>
    </cfRule>
  </conditionalFormatting>
  <conditionalFormatting sqref="CI195">
    <cfRule type="expression" dxfId="11248" priority="11245">
      <formula>$G195="SQUAT"</formula>
    </cfRule>
    <cfRule type="expression" dxfId="11247" priority="11246">
      <formula>$G195="BENCH"</formula>
    </cfRule>
    <cfRule type="expression" dxfId="11246" priority="11247">
      <formula>$G195="DEADLIFT"</formula>
    </cfRule>
    <cfRule type="expression" dxfId="11245" priority="11248">
      <formula>AND($G195="ACC",ISBLANK($F195))</formula>
    </cfRule>
    <cfRule type="expression" dxfId="11244" priority="11249">
      <formula>$G195="ACC"</formula>
    </cfRule>
  </conditionalFormatting>
  <conditionalFormatting sqref="CJ195:CK195">
    <cfRule type="expression" dxfId="11243" priority="11240">
      <formula>$G195="SQUAT"</formula>
    </cfRule>
    <cfRule type="expression" dxfId="11242" priority="11241">
      <formula>$G195="BENCH"</formula>
    </cfRule>
    <cfRule type="expression" dxfId="11241" priority="11242">
      <formula>$G195="DEADLIFT"</formula>
    </cfRule>
    <cfRule type="expression" dxfId="11240" priority="11243">
      <formula>AND($G195="ACC",ISBLANK($F195))</formula>
    </cfRule>
    <cfRule type="expression" dxfId="11239" priority="11244">
      <formula>$G195="ACC"</formula>
    </cfRule>
  </conditionalFormatting>
  <conditionalFormatting sqref="CI189:CI192">
    <cfRule type="expression" dxfId="11238" priority="11237">
      <formula>AND($G189="SQUAT",ISBLANK($F189))</formula>
    </cfRule>
    <cfRule type="expression" dxfId="11237" priority="11238">
      <formula>AND($G189="BENCH",ISBLANK($F189))</formula>
    </cfRule>
    <cfRule type="expression" dxfId="11236" priority="11239">
      <formula>AND($G189="DEADLIFT",ISBLANK($F189))</formula>
    </cfRule>
  </conditionalFormatting>
  <conditionalFormatting sqref="CI189:CK192">
    <cfRule type="expression" dxfId="11235" priority="11232">
      <formula>$G189="SQUAT"</formula>
    </cfRule>
    <cfRule type="expression" dxfId="11234" priority="11233">
      <formula>$G189="BENCH"</formula>
    </cfRule>
    <cfRule type="expression" dxfId="11233" priority="11234">
      <formula>$G189="DEADLIFT"</formula>
    </cfRule>
    <cfRule type="expression" dxfId="11232" priority="11235">
      <formula>AND($G189="ACC",ISBLANK($F189))</formula>
    </cfRule>
    <cfRule type="expression" dxfId="11231" priority="11236">
      <formula>$G189="ACC"</formula>
    </cfRule>
  </conditionalFormatting>
  <conditionalFormatting sqref="CI188">
    <cfRule type="expression" dxfId="11230" priority="11229">
      <formula>AND($G188="SQUAT",ISBLANK($F188))</formula>
    </cfRule>
    <cfRule type="expression" dxfId="11229" priority="11230">
      <formula>AND($G188="BENCH",ISBLANK($F188))</formula>
    </cfRule>
    <cfRule type="expression" dxfId="11228" priority="11231">
      <formula>AND($G188="DEADLIFT",ISBLANK($F188))</formula>
    </cfRule>
  </conditionalFormatting>
  <conditionalFormatting sqref="CI188">
    <cfRule type="expression" dxfId="11227" priority="11224">
      <formula>$G188="SQUAT"</formula>
    </cfRule>
    <cfRule type="expression" dxfId="11226" priority="11225">
      <formula>$G188="BENCH"</formula>
    </cfRule>
    <cfRule type="expression" dxfId="11225" priority="11226">
      <formula>$G188="DEADLIFT"</formula>
    </cfRule>
    <cfRule type="expression" dxfId="11224" priority="11227">
      <formula>AND($G188="ACC",ISBLANK($F188))</formula>
    </cfRule>
    <cfRule type="expression" dxfId="11223" priority="11228">
      <formula>$G188="ACC"</formula>
    </cfRule>
  </conditionalFormatting>
  <conditionalFormatting sqref="CJ188:CK188">
    <cfRule type="expression" dxfId="11222" priority="11219">
      <formula>$G188="SQUAT"</formula>
    </cfRule>
    <cfRule type="expression" dxfId="11221" priority="11220">
      <formula>$G188="BENCH"</formula>
    </cfRule>
    <cfRule type="expression" dxfId="11220" priority="11221">
      <formula>$G188="DEADLIFT"</formula>
    </cfRule>
    <cfRule type="expression" dxfId="11219" priority="11222">
      <formula>AND($G188="ACC",ISBLANK($F188))</formula>
    </cfRule>
    <cfRule type="expression" dxfId="11218" priority="11223">
      <formula>$G188="ACC"</formula>
    </cfRule>
  </conditionalFormatting>
  <conditionalFormatting sqref="CI214 CI221">
    <cfRule type="expression" dxfId="11217" priority="11216">
      <formula>AND($G214="SQUAT",ISBLANK($F214))</formula>
    </cfRule>
    <cfRule type="expression" dxfId="11216" priority="11217">
      <formula>AND($G214="BENCH",ISBLANK($F214))</formula>
    </cfRule>
    <cfRule type="expression" dxfId="11215" priority="11218">
      <formula>AND($G214="DEADLIFT",ISBLANK($F214))</formula>
    </cfRule>
  </conditionalFormatting>
  <conditionalFormatting sqref="CI221:CK221 CI214:CK214">
    <cfRule type="expression" dxfId="11214" priority="11211">
      <formula>$G214="SQUAT"</formula>
    </cfRule>
    <cfRule type="expression" dxfId="11213" priority="11212">
      <formula>$G214="BENCH"</formula>
    </cfRule>
    <cfRule type="expression" dxfId="11212" priority="11213">
      <formula>$G214="DEADLIFT"</formula>
    </cfRule>
    <cfRule type="expression" dxfId="11211" priority="11214">
      <formula>AND($G214="ACC",ISBLANK($F214))</formula>
    </cfRule>
    <cfRule type="expression" dxfId="11210" priority="11215">
      <formula>$G214="ACC"</formula>
    </cfRule>
  </conditionalFormatting>
  <conditionalFormatting sqref="CI235">
    <cfRule type="expression" dxfId="11209" priority="11208">
      <formula>AND($G235="SQUAT",ISBLANK($F235))</formula>
    </cfRule>
    <cfRule type="expression" dxfId="11208" priority="11209">
      <formula>AND($G235="BENCH",ISBLANK($F235))</formula>
    </cfRule>
    <cfRule type="expression" dxfId="11207" priority="11210">
      <formula>AND($G235="DEADLIFT",ISBLANK($F235))</formula>
    </cfRule>
  </conditionalFormatting>
  <conditionalFormatting sqref="CI235:CK235">
    <cfRule type="expression" dxfId="11206" priority="11203">
      <formula>$G235="SQUAT"</formula>
    </cfRule>
    <cfRule type="expression" dxfId="11205" priority="11204">
      <formula>$G235="BENCH"</formula>
    </cfRule>
    <cfRule type="expression" dxfId="11204" priority="11205">
      <formula>$G235="DEADLIFT"</formula>
    </cfRule>
    <cfRule type="expression" dxfId="11203" priority="11206">
      <formula>AND($G235="ACC",ISBLANK($F235))</formula>
    </cfRule>
    <cfRule type="expression" dxfId="11202" priority="11207">
      <formula>$G235="ACC"</formula>
    </cfRule>
  </conditionalFormatting>
  <conditionalFormatting sqref="CI217:CI220">
    <cfRule type="expression" dxfId="11201" priority="11200">
      <formula>AND($G217="SQUAT",ISBLANK($F217))</formula>
    </cfRule>
    <cfRule type="expression" dxfId="11200" priority="11201">
      <formula>AND($G217="BENCH",ISBLANK($F217))</formula>
    </cfRule>
    <cfRule type="expression" dxfId="11199" priority="11202">
      <formula>AND($G217="DEADLIFT",ISBLANK($F217))</formula>
    </cfRule>
  </conditionalFormatting>
  <conditionalFormatting sqref="CI217:CK220">
    <cfRule type="expression" dxfId="11198" priority="11195">
      <formula>$G217="SQUAT"</formula>
    </cfRule>
    <cfRule type="expression" dxfId="11197" priority="11196">
      <formula>$G217="BENCH"</formula>
    </cfRule>
    <cfRule type="expression" dxfId="11196" priority="11197">
      <formula>$G217="DEADLIFT"</formula>
    </cfRule>
    <cfRule type="expression" dxfId="11195" priority="11198">
      <formula>AND($G217="ACC",ISBLANK($F217))</formula>
    </cfRule>
    <cfRule type="expression" dxfId="11194" priority="11199">
      <formula>$G217="ACC"</formula>
    </cfRule>
  </conditionalFormatting>
  <conditionalFormatting sqref="CI216">
    <cfRule type="expression" dxfId="11193" priority="11192">
      <formula>AND($G216="SQUAT",ISBLANK($F216))</formula>
    </cfRule>
    <cfRule type="expression" dxfId="11192" priority="11193">
      <formula>AND($G216="BENCH",ISBLANK($F216))</formula>
    </cfRule>
    <cfRule type="expression" dxfId="11191" priority="11194">
      <formula>AND($G216="DEADLIFT",ISBLANK($F216))</formula>
    </cfRule>
  </conditionalFormatting>
  <conditionalFormatting sqref="CI216">
    <cfRule type="expression" dxfId="11190" priority="11187">
      <formula>$G216="SQUAT"</formula>
    </cfRule>
    <cfRule type="expression" dxfId="11189" priority="11188">
      <formula>$G216="BENCH"</formula>
    </cfRule>
    <cfRule type="expression" dxfId="11188" priority="11189">
      <formula>$G216="DEADLIFT"</formula>
    </cfRule>
    <cfRule type="expression" dxfId="11187" priority="11190">
      <formula>AND($G216="ACC",ISBLANK($F216))</formula>
    </cfRule>
    <cfRule type="expression" dxfId="11186" priority="11191">
      <formula>$G216="ACC"</formula>
    </cfRule>
  </conditionalFormatting>
  <conditionalFormatting sqref="CJ216:CK216">
    <cfRule type="expression" dxfId="11185" priority="11182">
      <formula>$G216="SQUAT"</formula>
    </cfRule>
    <cfRule type="expression" dxfId="11184" priority="11183">
      <formula>$G216="BENCH"</formula>
    </cfRule>
    <cfRule type="expression" dxfId="11183" priority="11184">
      <formula>$G216="DEADLIFT"</formula>
    </cfRule>
    <cfRule type="expression" dxfId="11182" priority="11185">
      <formula>AND($G216="ACC",ISBLANK($F216))</formula>
    </cfRule>
    <cfRule type="expression" dxfId="11181" priority="11186">
      <formula>$G216="ACC"</formula>
    </cfRule>
  </conditionalFormatting>
  <conditionalFormatting sqref="CI210:CI213">
    <cfRule type="expression" dxfId="11180" priority="11179">
      <formula>AND($G210="SQUAT",ISBLANK($F210))</formula>
    </cfRule>
    <cfRule type="expression" dxfId="11179" priority="11180">
      <formula>AND($G210="BENCH",ISBLANK($F210))</formula>
    </cfRule>
    <cfRule type="expression" dxfId="11178" priority="11181">
      <formula>AND($G210="DEADLIFT",ISBLANK($F210))</formula>
    </cfRule>
  </conditionalFormatting>
  <conditionalFormatting sqref="CI210:CK213">
    <cfRule type="expression" dxfId="11177" priority="11174">
      <formula>$G210="SQUAT"</formula>
    </cfRule>
    <cfRule type="expression" dxfId="11176" priority="11175">
      <formula>$G210="BENCH"</formula>
    </cfRule>
    <cfRule type="expression" dxfId="11175" priority="11176">
      <formula>$G210="DEADLIFT"</formula>
    </cfRule>
    <cfRule type="expression" dxfId="11174" priority="11177">
      <formula>AND($G210="ACC",ISBLANK($F210))</formula>
    </cfRule>
    <cfRule type="expression" dxfId="11173" priority="11178">
      <formula>$G210="ACC"</formula>
    </cfRule>
  </conditionalFormatting>
  <conditionalFormatting sqref="CI209">
    <cfRule type="expression" dxfId="11172" priority="11171">
      <formula>AND($G209="SQUAT",ISBLANK($F209))</formula>
    </cfRule>
    <cfRule type="expression" dxfId="11171" priority="11172">
      <formula>AND($G209="BENCH",ISBLANK($F209))</formula>
    </cfRule>
    <cfRule type="expression" dxfId="11170" priority="11173">
      <formula>AND($G209="DEADLIFT",ISBLANK($F209))</formula>
    </cfRule>
  </conditionalFormatting>
  <conditionalFormatting sqref="CI209">
    <cfRule type="expression" dxfId="11169" priority="11166">
      <formula>$G209="SQUAT"</formula>
    </cfRule>
    <cfRule type="expression" dxfId="11168" priority="11167">
      <formula>$G209="BENCH"</formula>
    </cfRule>
    <cfRule type="expression" dxfId="11167" priority="11168">
      <formula>$G209="DEADLIFT"</formula>
    </cfRule>
    <cfRule type="expression" dxfId="11166" priority="11169">
      <formula>AND($G209="ACC",ISBLANK($F209))</formula>
    </cfRule>
    <cfRule type="expression" dxfId="11165" priority="11170">
      <formula>$G209="ACC"</formula>
    </cfRule>
  </conditionalFormatting>
  <conditionalFormatting sqref="CJ209:CK209">
    <cfRule type="expression" dxfId="11164" priority="11161">
      <formula>$G209="SQUAT"</formula>
    </cfRule>
    <cfRule type="expression" dxfId="11163" priority="11162">
      <formula>$G209="BENCH"</formula>
    </cfRule>
    <cfRule type="expression" dxfId="11162" priority="11163">
      <formula>$G209="DEADLIFT"</formula>
    </cfRule>
    <cfRule type="expression" dxfId="11161" priority="11164">
      <formula>AND($G209="ACC",ISBLANK($F209))</formula>
    </cfRule>
    <cfRule type="expression" dxfId="11160" priority="11165">
      <formula>$G209="ACC"</formula>
    </cfRule>
  </conditionalFormatting>
  <conditionalFormatting sqref="CI228">
    <cfRule type="expression" dxfId="11159" priority="11158">
      <formula>AND($G228="SQUAT",ISBLANK($F228))</formula>
    </cfRule>
    <cfRule type="expression" dxfId="11158" priority="11159">
      <formula>AND($G228="BENCH",ISBLANK($F228))</formula>
    </cfRule>
    <cfRule type="expression" dxfId="11157" priority="11160">
      <formula>AND($G228="DEADLIFT",ISBLANK($F228))</formula>
    </cfRule>
  </conditionalFormatting>
  <conditionalFormatting sqref="CI228:CK228">
    <cfRule type="expression" dxfId="11156" priority="11153">
      <formula>$G228="SQUAT"</formula>
    </cfRule>
    <cfRule type="expression" dxfId="11155" priority="11154">
      <formula>$G228="BENCH"</formula>
    </cfRule>
    <cfRule type="expression" dxfId="11154" priority="11155">
      <formula>$G228="DEADLIFT"</formula>
    </cfRule>
    <cfRule type="expression" dxfId="11153" priority="11156">
      <formula>AND($G228="ACC",ISBLANK($F228))</formula>
    </cfRule>
    <cfRule type="expression" dxfId="11152" priority="11157">
      <formula>$G228="ACC"</formula>
    </cfRule>
  </conditionalFormatting>
  <conditionalFormatting sqref="CI231:CI234">
    <cfRule type="expression" dxfId="11151" priority="11150">
      <formula>AND($G231="SQUAT",ISBLANK($F231))</formula>
    </cfRule>
    <cfRule type="expression" dxfId="11150" priority="11151">
      <formula>AND($G231="BENCH",ISBLANK($F231))</formula>
    </cfRule>
    <cfRule type="expression" dxfId="11149" priority="11152">
      <formula>AND($G231="DEADLIFT",ISBLANK($F231))</formula>
    </cfRule>
  </conditionalFormatting>
  <conditionalFormatting sqref="CI231:CK234">
    <cfRule type="expression" dxfId="11148" priority="11145">
      <formula>$G231="SQUAT"</formula>
    </cfRule>
    <cfRule type="expression" dxfId="11147" priority="11146">
      <formula>$G231="BENCH"</formula>
    </cfRule>
    <cfRule type="expression" dxfId="11146" priority="11147">
      <formula>$G231="DEADLIFT"</formula>
    </cfRule>
    <cfRule type="expression" dxfId="11145" priority="11148">
      <formula>AND($G231="ACC",ISBLANK($F231))</formula>
    </cfRule>
    <cfRule type="expression" dxfId="11144" priority="11149">
      <formula>$G231="ACC"</formula>
    </cfRule>
  </conditionalFormatting>
  <conditionalFormatting sqref="CI230">
    <cfRule type="expression" dxfId="11143" priority="11142">
      <formula>AND($G230="SQUAT",ISBLANK($F230))</formula>
    </cfRule>
    <cfRule type="expression" dxfId="11142" priority="11143">
      <formula>AND($G230="BENCH",ISBLANK($F230))</formula>
    </cfRule>
    <cfRule type="expression" dxfId="11141" priority="11144">
      <formula>AND($G230="DEADLIFT",ISBLANK($F230))</formula>
    </cfRule>
  </conditionalFormatting>
  <conditionalFormatting sqref="CI230">
    <cfRule type="expression" dxfId="11140" priority="11137">
      <formula>$G230="SQUAT"</formula>
    </cfRule>
    <cfRule type="expression" dxfId="11139" priority="11138">
      <formula>$G230="BENCH"</formula>
    </cfRule>
    <cfRule type="expression" dxfId="11138" priority="11139">
      <formula>$G230="DEADLIFT"</formula>
    </cfRule>
    <cfRule type="expression" dxfId="11137" priority="11140">
      <formula>AND($G230="ACC",ISBLANK($F230))</formula>
    </cfRule>
    <cfRule type="expression" dxfId="11136" priority="11141">
      <formula>$G230="ACC"</formula>
    </cfRule>
  </conditionalFormatting>
  <conditionalFormatting sqref="CJ230:CK230">
    <cfRule type="expression" dxfId="11135" priority="11132">
      <formula>$G230="SQUAT"</formula>
    </cfRule>
    <cfRule type="expression" dxfId="11134" priority="11133">
      <formula>$G230="BENCH"</formula>
    </cfRule>
    <cfRule type="expression" dxfId="11133" priority="11134">
      <formula>$G230="DEADLIFT"</formula>
    </cfRule>
    <cfRule type="expression" dxfId="11132" priority="11135">
      <formula>AND($G230="ACC",ISBLANK($F230))</formula>
    </cfRule>
    <cfRule type="expression" dxfId="11131" priority="11136">
      <formula>$G230="ACC"</formula>
    </cfRule>
  </conditionalFormatting>
  <conditionalFormatting sqref="CI224:CI227">
    <cfRule type="expression" dxfId="11130" priority="11129">
      <formula>AND($G224="SQUAT",ISBLANK($F224))</formula>
    </cfRule>
    <cfRule type="expression" dxfId="11129" priority="11130">
      <formula>AND($G224="BENCH",ISBLANK($F224))</formula>
    </cfRule>
    <cfRule type="expression" dxfId="11128" priority="11131">
      <formula>AND($G224="DEADLIFT",ISBLANK($F224))</formula>
    </cfRule>
  </conditionalFormatting>
  <conditionalFormatting sqref="CI224:CK227">
    <cfRule type="expression" dxfId="11127" priority="11124">
      <formula>$G224="SQUAT"</formula>
    </cfRule>
    <cfRule type="expression" dxfId="11126" priority="11125">
      <formula>$G224="BENCH"</formula>
    </cfRule>
    <cfRule type="expression" dxfId="11125" priority="11126">
      <formula>$G224="DEADLIFT"</formula>
    </cfRule>
    <cfRule type="expression" dxfId="11124" priority="11127">
      <formula>AND($G224="ACC",ISBLANK($F224))</formula>
    </cfRule>
    <cfRule type="expression" dxfId="11123" priority="11128">
      <formula>$G224="ACC"</formula>
    </cfRule>
  </conditionalFormatting>
  <conditionalFormatting sqref="CI223">
    <cfRule type="expression" dxfId="11122" priority="11121">
      <formula>AND($G223="SQUAT",ISBLANK($F223))</formula>
    </cfRule>
    <cfRule type="expression" dxfId="11121" priority="11122">
      <formula>AND($G223="BENCH",ISBLANK($F223))</formula>
    </cfRule>
    <cfRule type="expression" dxfId="11120" priority="11123">
      <formula>AND($G223="DEADLIFT",ISBLANK($F223))</formula>
    </cfRule>
  </conditionalFormatting>
  <conditionalFormatting sqref="CI223">
    <cfRule type="expression" dxfId="11119" priority="11116">
      <formula>$G223="SQUAT"</formula>
    </cfRule>
    <cfRule type="expression" dxfId="11118" priority="11117">
      <formula>$G223="BENCH"</formula>
    </cfRule>
    <cfRule type="expression" dxfId="11117" priority="11118">
      <formula>$G223="DEADLIFT"</formula>
    </cfRule>
    <cfRule type="expression" dxfId="11116" priority="11119">
      <formula>AND($G223="ACC",ISBLANK($F223))</formula>
    </cfRule>
    <cfRule type="expression" dxfId="11115" priority="11120">
      <formula>$G223="ACC"</formula>
    </cfRule>
  </conditionalFormatting>
  <conditionalFormatting sqref="CJ223:CK223">
    <cfRule type="expression" dxfId="11114" priority="11111">
      <formula>$G223="SQUAT"</formula>
    </cfRule>
    <cfRule type="expression" dxfId="11113" priority="11112">
      <formula>$G223="BENCH"</formula>
    </cfRule>
    <cfRule type="expression" dxfId="11112" priority="11113">
      <formula>$G223="DEADLIFT"</formula>
    </cfRule>
    <cfRule type="expression" dxfId="11111" priority="11114">
      <formula>AND($G223="ACC",ISBLANK($F223))</formula>
    </cfRule>
    <cfRule type="expression" dxfId="11110" priority="11115">
      <formula>$G223="ACC"</formula>
    </cfRule>
  </conditionalFormatting>
  <conditionalFormatting sqref="CI242">
    <cfRule type="expression" dxfId="11109" priority="11108">
      <formula>AND($G242="SQUAT",ISBLANK($F242))</formula>
    </cfRule>
    <cfRule type="expression" dxfId="11108" priority="11109">
      <formula>AND($G242="BENCH",ISBLANK($F242))</formula>
    </cfRule>
    <cfRule type="expression" dxfId="11107" priority="11110">
      <formula>AND($G242="DEADLIFT",ISBLANK($F242))</formula>
    </cfRule>
  </conditionalFormatting>
  <conditionalFormatting sqref="CI242:CK242">
    <cfRule type="expression" dxfId="11106" priority="11103">
      <formula>$G242="SQUAT"</formula>
    </cfRule>
    <cfRule type="expression" dxfId="11105" priority="11104">
      <formula>$G242="BENCH"</formula>
    </cfRule>
    <cfRule type="expression" dxfId="11104" priority="11105">
      <formula>$G242="DEADLIFT"</formula>
    </cfRule>
    <cfRule type="expression" dxfId="11103" priority="11106">
      <formula>AND($G242="ACC",ISBLANK($F242))</formula>
    </cfRule>
    <cfRule type="expression" dxfId="11102" priority="11107">
      <formula>$G242="ACC"</formula>
    </cfRule>
  </conditionalFormatting>
  <conditionalFormatting sqref="CI245:CI248">
    <cfRule type="expression" dxfId="11101" priority="11100">
      <formula>AND($G245="SQUAT",ISBLANK($F245))</formula>
    </cfRule>
    <cfRule type="expression" dxfId="11100" priority="11101">
      <formula>AND($G245="BENCH",ISBLANK($F245))</formula>
    </cfRule>
    <cfRule type="expression" dxfId="11099" priority="11102">
      <formula>AND($G245="DEADLIFT",ISBLANK($F245))</formula>
    </cfRule>
  </conditionalFormatting>
  <conditionalFormatting sqref="CI245:CK248">
    <cfRule type="expression" dxfId="11098" priority="11095">
      <formula>$G245="SQUAT"</formula>
    </cfRule>
    <cfRule type="expression" dxfId="11097" priority="11096">
      <formula>$G245="BENCH"</formula>
    </cfRule>
    <cfRule type="expression" dxfId="11096" priority="11097">
      <formula>$G245="DEADLIFT"</formula>
    </cfRule>
    <cfRule type="expression" dxfId="11095" priority="11098">
      <formula>AND($G245="ACC",ISBLANK($F245))</formula>
    </cfRule>
    <cfRule type="expression" dxfId="11094" priority="11099">
      <formula>$G245="ACC"</formula>
    </cfRule>
  </conditionalFormatting>
  <conditionalFormatting sqref="CI244">
    <cfRule type="expression" dxfId="11093" priority="11092">
      <formula>AND($G244="SQUAT",ISBLANK($F244))</formula>
    </cfRule>
    <cfRule type="expression" dxfId="11092" priority="11093">
      <formula>AND($G244="BENCH",ISBLANK($F244))</formula>
    </cfRule>
    <cfRule type="expression" dxfId="11091" priority="11094">
      <formula>AND($G244="DEADLIFT",ISBLANK($F244))</formula>
    </cfRule>
  </conditionalFormatting>
  <conditionalFormatting sqref="CI244">
    <cfRule type="expression" dxfId="11090" priority="11087">
      <formula>$G244="SQUAT"</formula>
    </cfRule>
    <cfRule type="expression" dxfId="11089" priority="11088">
      <formula>$G244="BENCH"</formula>
    </cfRule>
    <cfRule type="expression" dxfId="11088" priority="11089">
      <formula>$G244="DEADLIFT"</formula>
    </cfRule>
    <cfRule type="expression" dxfId="11087" priority="11090">
      <formula>AND($G244="ACC",ISBLANK($F244))</formula>
    </cfRule>
    <cfRule type="expression" dxfId="11086" priority="11091">
      <formula>$G244="ACC"</formula>
    </cfRule>
  </conditionalFormatting>
  <conditionalFormatting sqref="CJ244:CK244">
    <cfRule type="expression" dxfId="11085" priority="11082">
      <formula>$G244="SQUAT"</formula>
    </cfRule>
    <cfRule type="expression" dxfId="11084" priority="11083">
      <formula>$G244="BENCH"</formula>
    </cfRule>
    <cfRule type="expression" dxfId="11083" priority="11084">
      <formula>$G244="DEADLIFT"</formula>
    </cfRule>
    <cfRule type="expression" dxfId="11082" priority="11085">
      <formula>AND($G244="ACC",ISBLANK($F244))</formula>
    </cfRule>
    <cfRule type="expression" dxfId="11081" priority="11086">
      <formula>$G244="ACC"</formula>
    </cfRule>
  </conditionalFormatting>
  <conditionalFormatting sqref="CI238:CI241">
    <cfRule type="expression" dxfId="11080" priority="11079">
      <formula>AND($G238="SQUAT",ISBLANK($F238))</formula>
    </cfRule>
    <cfRule type="expression" dxfId="11079" priority="11080">
      <formula>AND($G238="BENCH",ISBLANK($F238))</formula>
    </cfRule>
    <cfRule type="expression" dxfId="11078" priority="11081">
      <formula>AND($G238="DEADLIFT",ISBLANK($F238))</formula>
    </cfRule>
  </conditionalFormatting>
  <conditionalFormatting sqref="CI238:CK241">
    <cfRule type="expression" dxfId="11077" priority="11074">
      <formula>$G238="SQUAT"</formula>
    </cfRule>
    <cfRule type="expression" dxfId="11076" priority="11075">
      <formula>$G238="BENCH"</formula>
    </cfRule>
    <cfRule type="expression" dxfId="11075" priority="11076">
      <formula>$G238="DEADLIFT"</formula>
    </cfRule>
    <cfRule type="expression" dxfId="11074" priority="11077">
      <formula>AND($G238="ACC",ISBLANK($F238))</formula>
    </cfRule>
    <cfRule type="expression" dxfId="11073" priority="11078">
      <formula>$G238="ACC"</formula>
    </cfRule>
  </conditionalFormatting>
  <conditionalFormatting sqref="CI237">
    <cfRule type="expression" dxfId="11072" priority="11071">
      <formula>AND($G237="SQUAT",ISBLANK($F237))</formula>
    </cfRule>
    <cfRule type="expression" dxfId="11071" priority="11072">
      <formula>AND($G237="BENCH",ISBLANK($F237))</formula>
    </cfRule>
    <cfRule type="expression" dxfId="11070" priority="11073">
      <formula>AND($G237="DEADLIFT",ISBLANK($F237))</formula>
    </cfRule>
  </conditionalFormatting>
  <conditionalFormatting sqref="CI237">
    <cfRule type="expression" dxfId="11069" priority="11066">
      <formula>$G237="SQUAT"</formula>
    </cfRule>
    <cfRule type="expression" dxfId="11068" priority="11067">
      <formula>$G237="BENCH"</formula>
    </cfRule>
    <cfRule type="expression" dxfId="11067" priority="11068">
      <formula>$G237="DEADLIFT"</formula>
    </cfRule>
    <cfRule type="expression" dxfId="11066" priority="11069">
      <formula>AND($G237="ACC",ISBLANK($F237))</formula>
    </cfRule>
    <cfRule type="expression" dxfId="11065" priority="11070">
      <formula>$G237="ACC"</formula>
    </cfRule>
  </conditionalFormatting>
  <conditionalFormatting sqref="CJ237:CK237">
    <cfRule type="expression" dxfId="11064" priority="11061">
      <formula>$G237="SQUAT"</formula>
    </cfRule>
    <cfRule type="expression" dxfId="11063" priority="11062">
      <formula>$G237="BENCH"</formula>
    </cfRule>
    <cfRule type="expression" dxfId="11062" priority="11063">
      <formula>$G237="DEADLIFT"</formula>
    </cfRule>
    <cfRule type="expression" dxfId="11061" priority="11064">
      <formula>AND($G237="ACC",ISBLANK($F237))</formula>
    </cfRule>
    <cfRule type="expression" dxfId="11060" priority="11065">
      <formula>$G237="ACC"</formula>
    </cfRule>
  </conditionalFormatting>
  <conditionalFormatting sqref="CR18 CR25">
    <cfRule type="expression" dxfId="11059" priority="11058">
      <formula>AND($G18="SQUAT",ISBLANK($F18))</formula>
    </cfRule>
    <cfRule type="expression" dxfId="11058" priority="11059">
      <formula>AND($G18="BENCH",ISBLANK($F18))</formula>
    </cfRule>
    <cfRule type="expression" dxfId="11057" priority="11060">
      <formula>AND($G18="DEADLIFT",ISBLANK($F18))</formula>
    </cfRule>
  </conditionalFormatting>
  <conditionalFormatting sqref="CR25:CT25 CR18:CT18">
    <cfRule type="expression" dxfId="11056" priority="11053">
      <formula>$G18="SQUAT"</formula>
    </cfRule>
    <cfRule type="expression" dxfId="11055" priority="11054">
      <formula>$G18="BENCH"</formula>
    </cfRule>
    <cfRule type="expression" dxfId="11054" priority="11055">
      <formula>$G18="DEADLIFT"</formula>
    </cfRule>
    <cfRule type="expression" dxfId="11053" priority="11056">
      <formula>AND($G18="ACC",ISBLANK($F18))</formula>
    </cfRule>
    <cfRule type="expression" dxfId="11052" priority="11057">
      <formula>$G18="ACC"</formula>
    </cfRule>
  </conditionalFormatting>
  <conditionalFormatting sqref="CR39">
    <cfRule type="expression" dxfId="11051" priority="11050">
      <formula>AND($G39="SQUAT",ISBLANK($F39))</formula>
    </cfRule>
    <cfRule type="expression" dxfId="11050" priority="11051">
      <formula>AND($G39="BENCH",ISBLANK($F39))</formula>
    </cfRule>
    <cfRule type="expression" dxfId="11049" priority="11052">
      <formula>AND($G39="DEADLIFT",ISBLANK($F39))</formula>
    </cfRule>
  </conditionalFormatting>
  <conditionalFormatting sqref="CR39:CT39">
    <cfRule type="expression" dxfId="11048" priority="11045">
      <formula>$G39="SQUAT"</formula>
    </cfRule>
    <cfRule type="expression" dxfId="11047" priority="11046">
      <formula>$G39="BENCH"</formula>
    </cfRule>
    <cfRule type="expression" dxfId="11046" priority="11047">
      <formula>$G39="DEADLIFT"</formula>
    </cfRule>
    <cfRule type="expression" dxfId="11045" priority="11048">
      <formula>AND($G39="ACC",ISBLANK($F39))</formula>
    </cfRule>
    <cfRule type="expression" dxfId="11044" priority="11049">
      <formula>$G39="ACC"</formula>
    </cfRule>
  </conditionalFormatting>
  <conditionalFormatting sqref="CR21:CR24">
    <cfRule type="expression" dxfId="11043" priority="11042">
      <formula>AND($G21="SQUAT",ISBLANK($F21))</formula>
    </cfRule>
    <cfRule type="expression" dxfId="11042" priority="11043">
      <formula>AND($G21="BENCH",ISBLANK($F21))</formula>
    </cfRule>
    <cfRule type="expression" dxfId="11041" priority="11044">
      <formula>AND($G21="DEADLIFT",ISBLANK($F21))</formula>
    </cfRule>
  </conditionalFormatting>
  <conditionalFormatting sqref="CR21:CT24">
    <cfRule type="expression" dxfId="11040" priority="11037">
      <formula>$G21="SQUAT"</formula>
    </cfRule>
    <cfRule type="expression" dxfId="11039" priority="11038">
      <formula>$G21="BENCH"</formula>
    </cfRule>
    <cfRule type="expression" dxfId="11038" priority="11039">
      <formula>$G21="DEADLIFT"</formula>
    </cfRule>
    <cfRule type="expression" dxfId="11037" priority="11040">
      <formula>AND($G21="ACC",ISBLANK($F21))</formula>
    </cfRule>
    <cfRule type="expression" dxfId="11036" priority="11041">
      <formula>$G21="ACC"</formula>
    </cfRule>
  </conditionalFormatting>
  <conditionalFormatting sqref="CR20">
    <cfRule type="expression" dxfId="11035" priority="11034">
      <formula>AND($G20="SQUAT",ISBLANK($F20))</formula>
    </cfRule>
    <cfRule type="expression" dxfId="11034" priority="11035">
      <formula>AND($G20="BENCH",ISBLANK($F20))</formula>
    </cfRule>
    <cfRule type="expression" dxfId="11033" priority="11036">
      <formula>AND($G20="DEADLIFT",ISBLANK($F20))</formula>
    </cfRule>
  </conditionalFormatting>
  <conditionalFormatting sqref="CR20">
    <cfRule type="expression" dxfId="11032" priority="11029">
      <formula>$G20="SQUAT"</formula>
    </cfRule>
    <cfRule type="expression" dxfId="11031" priority="11030">
      <formula>$G20="BENCH"</formula>
    </cfRule>
    <cfRule type="expression" dxfId="11030" priority="11031">
      <formula>$G20="DEADLIFT"</formula>
    </cfRule>
    <cfRule type="expression" dxfId="11029" priority="11032">
      <formula>AND($G20="ACC",ISBLANK($F20))</formula>
    </cfRule>
    <cfRule type="expression" dxfId="11028" priority="11033">
      <formula>$G20="ACC"</formula>
    </cfRule>
  </conditionalFormatting>
  <conditionalFormatting sqref="CS20:CT20">
    <cfRule type="expression" dxfId="11027" priority="11024">
      <formula>$G20="SQUAT"</formula>
    </cfRule>
    <cfRule type="expression" dxfId="11026" priority="11025">
      <formula>$G20="BENCH"</formula>
    </cfRule>
    <cfRule type="expression" dxfId="11025" priority="11026">
      <formula>$G20="DEADLIFT"</formula>
    </cfRule>
    <cfRule type="expression" dxfId="11024" priority="11027">
      <formula>AND($G20="ACC",ISBLANK($F20))</formula>
    </cfRule>
    <cfRule type="expression" dxfId="11023" priority="11028">
      <formula>$G20="ACC"</formula>
    </cfRule>
  </conditionalFormatting>
  <conditionalFormatting sqref="CR14:CR17">
    <cfRule type="expression" dxfId="11022" priority="11021">
      <formula>AND($G14="SQUAT",ISBLANK($F14))</formula>
    </cfRule>
    <cfRule type="expression" dxfId="11021" priority="11022">
      <formula>AND($G14="BENCH",ISBLANK($F14))</formula>
    </cfRule>
    <cfRule type="expression" dxfId="11020" priority="11023">
      <formula>AND($G14="DEADLIFT",ISBLANK($F14))</formula>
    </cfRule>
  </conditionalFormatting>
  <conditionalFormatting sqref="CR14:CT17">
    <cfRule type="expression" dxfId="11019" priority="11016">
      <formula>$G14="SQUAT"</formula>
    </cfRule>
    <cfRule type="expression" dxfId="11018" priority="11017">
      <formula>$G14="BENCH"</formula>
    </cfRule>
    <cfRule type="expression" dxfId="11017" priority="11018">
      <formula>$G14="DEADLIFT"</formula>
    </cfRule>
    <cfRule type="expression" dxfId="11016" priority="11019">
      <formula>AND($G14="ACC",ISBLANK($F14))</formula>
    </cfRule>
    <cfRule type="expression" dxfId="11015" priority="11020">
      <formula>$G14="ACC"</formula>
    </cfRule>
  </conditionalFormatting>
  <conditionalFormatting sqref="CR13">
    <cfRule type="expression" dxfId="11014" priority="11013">
      <formula>AND($G13="SQUAT",ISBLANK($F13))</formula>
    </cfRule>
    <cfRule type="expression" dxfId="11013" priority="11014">
      <formula>AND($G13="BENCH",ISBLANK($F13))</formula>
    </cfRule>
    <cfRule type="expression" dxfId="11012" priority="11015">
      <formula>AND($G13="DEADLIFT",ISBLANK($F13))</formula>
    </cfRule>
  </conditionalFormatting>
  <conditionalFormatting sqref="CR13">
    <cfRule type="expression" dxfId="11011" priority="11008">
      <formula>$G13="SQUAT"</formula>
    </cfRule>
    <cfRule type="expression" dxfId="11010" priority="11009">
      <formula>$G13="BENCH"</formula>
    </cfRule>
    <cfRule type="expression" dxfId="11009" priority="11010">
      <formula>$G13="DEADLIFT"</formula>
    </cfRule>
    <cfRule type="expression" dxfId="11008" priority="11011">
      <formula>AND($G13="ACC",ISBLANK($F13))</formula>
    </cfRule>
    <cfRule type="expression" dxfId="11007" priority="11012">
      <formula>$G13="ACC"</formula>
    </cfRule>
  </conditionalFormatting>
  <conditionalFormatting sqref="CS13:CT13">
    <cfRule type="expression" dxfId="11006" priority="11003">
      <formula>$G13="SQUAT"</formula>
    </cfRule>
    <cfRule type="expression" dxfId="11005" priority="11004">
      <formula>$G13="BENCH"</formula>
    </cfRule>
    <cfRule type="expression" dxfId="11004" priority="11005">
      <formula>$G13="DEADLIFT"</formula>
    </cfRule>
    <cfRule type="expression" dxfId="11003" priority="11006">
      <formula>AND($G13="ACC",ISBLANK($F13))</formula>
    </cfRule>
    <cfRule type="expression" dxfId="11002" priority="11007">
      <formula>$G13="ACC"</formula>
    </cfRule>
  </conditionalFormatting>
  <conditionalFormatting sqref="CR32">
    <cfRule type="expression" dxfId="11001" priority="11000">
      <formula>AND($G32="SQUAT",ISBLANK($F32))</formula>
    </cfRule>
    <cfRule type="expression" dxfId="11000" priority="11001">
      <formula>AND($G32="BENCH",ISBLANK($F32))</formula>
    </cfRule>
    <cfRule type="expression" dxfId="10999" priority="11002">
      <formula>AND($G32="DEADLIFT",ISBLANK($F32))</formula>
    </cfRule>
  </conditionalFormatting>
  <conditionalFormatting sqref="CR32:CT32">
    <cfRule type="expression" dxfId="10998" priority="10995">
      <formula>$G32="SQUAT"</formula>
    </cfRule>
    <cfRule type="expression" dxfId="10997" priority="10996">
      <formula>$G32="BENCH"</formula>
    </cfRule>
    <cfRule type="expression" dxfId="10996" priority="10997">
      <formula>$G32="DEADLIFT"</formula>
    </cfRule>
    <cfRule type="expression" dxfId="10995" priority="10998">
      <formula>AND($G32="ACC",ISBLANK($F32))</formula>
    </cfRule>
    <cfRule type="expression" dxfId="10994" priority="10999">
      <formula>$G32="ACC"</formula>
    </cfRule>
  </conditionalFormatting>
  <conditionalFormatting sqref="CR35:CR38">
    <cfRule type="expression" dxfId="10993" priority="10992">
      <formula>AND($G35="SQUAT",ISBLANK($F35))</formula>
    </cfRule>
    <cfRule type="expression" dxfId="10992" priority="10993">
      <formula>AND($G35="BENCH",ISBLANK($F35))</formula>
    </cfRule>
    <cfRule type="expression" dxfId="10991" priority="10994">
      <formula>AND($G35="DEADLIFT",ISBLANK($F35))</formula>
    </cfRule>
  </conditionalFormatting>
  <conditionalFormatting sqref="CR35:CT38">
    <cfRule type="expression" dxfId="10990" priority="10987">
      <formula>$G35="SQUAT"</formula>
    </cfRule>
    <cfRule type="expression" dxfId="10989" priority="10988">
      <formula>$G35="BENCH"</formula>
    </cfRule>
    <cfRule type="expression" dxfId="10988" priority="10989">
      <formula>$G35="DEADLIFT"</formula>
    </cfRule>
    <cfRule type="expression" dxfId="10987" priority="10990">
      <formula>AND($G35="ACC",ISBLANK($F35))</formula>
    </cfRule>
    <cfRule type="expression" dxfId="10986" priority="10991">
      <formula>$G35="ACC"</formula>
    </cfRule>
  </conditionalFormatting>
  <conditionalFormatting sqref="CR34">
    <cfRule type="expression" dxfId="10985" priority="10984">
      <formula>AND($G34="SQUAT",ISBLANK($F34))</formula>
    </cfRule>
    <cfRule type="expression" dxfId="10984" priority="10985">
      <formula>AND($G34="BENCH",ISBLANK($F34))</formula>
    </cfRule>
    <cfRule type="expression" dxfId="10983" priority="10986">
      <formula>AND($G34="DEADLIFT",ISBLANK($F34))</formula>
    </cfRule>
  </conditionalFormatting>
  <conditionalFormatting sqref="CR34">
    <cfRule type="expression" dxfId="10982" priority="10979">
      <formula>$G34="SQUAT"</formula>
    </cfRule>
    <cfRule type="expression" dxfId="10981" priority="10980">
      <formula>$G34="BENCH"</formula>
    </cfRule>
    <cfRule type="expression" dxfId="10980" priority="10981">
      <formula>$G34="DEADLIFT"</formula>
    </cfRule>
    <cfRule type="expression" dxfId="10979" priority="10982">
      <formula>AND($G34="ACC",ISBLANK($F34))</formula>
    </cfRule>
    <cfRule type="expression" dxfId="10978" priority="10983">
      <formula>$G34="ACC"</formula>
    </cfRule>
  </conditionalFormatting>
  <conditionalFormatting sqref="CS34:CT34">
    <cfRule type="expression" dxfId="10977" priority="10974">
      <formula>$G34="SQUAT"</formula>
    </cfRule>
    <cfRule type="expression" dxfId="10976" priority="10975">
      <formula>$G34="BENCH"</formula>
    </cfRule>
    <cfRule type="expression" dxfId="10975" priority="10976">
      <formula>$G34="DEADLIFT"</formula>
    </cfRule>
    <cfRule type="expression" dxfId="10974" priority="10977">
      <formula>AND($G34="ACC",ISBLANK($F34))</formula>
    </cfRule>
    <cfRule type="expression" dxfId="10973" priority="10978">
      <formula>$G34="ACC"</formula>
    </cfRule>
  </conditionalFormatting>
  <conditionalFormatting sqref="CR28:CR31">
    <cfRule type="expression" dxfId="10972" priority="10971">
      <formula>AND($G28="SQUAT",ISBLANK($F28))</formula>
    </cfRule>
    <cfRule type="expression" dxfId="10971" priority="10972">
      <formula>AND($G28="BENCH",ISBLANK($F28))</formula>
    </cfRule>
    <cfRule type="expression" dxfId="10970" priority="10973">
      <formula>AND($G28="DEADLIFT",ISBLANK($F28))</formula>
    </cfRule>
  </conditionalFormatting>
  <conditionalFormatting sqref="CR28:CT31">
    <cfRule type="expression" dxfId="10969" priority="10966">
      <formula>$G28="SQUAT"</formula>
    </cfRule>
    <cfRule type="expression" dxfId="10968" priority="10967">
      <formula>$G28="BENCH"</formula>
    </cfRule>
    <cfRule type="expression" dxfId="10967" priority="10968">
      <formula>$G28="DEADLIFT"</formula>
    </cfRule>
    <cfRule type="expression" dxfId="10966" priority="10969">
      <formula>AND($G28="ACC",ISBLANK($F28))</formula>
    </cfRule>
    <cfRule type="expression" dxfId="10965" priority="10970">
      <formula>$G28="ACC"</formula>
    </cfRule>
  </conditionalFormatting>
  <conditionalFormatting sqref="CR27">
    <cfRule type="expression" dxfId="10964" priority="10963">
      <formula>AND($G27="SQUAT",ISBLANK($F27))</formula>
    </cfRule>
    <cfRule type="expression" dxfId="10963" priority="10964">
      <formula>AND($G27="BENCH",ISBLANK($F27))</formula>
    </cfRule>
    <cfRule type="expression" dxfId="10962" priority="10965">
      <formula>AND($G27="DEADLIFT",ISBLANK($F27))</formula>
    </cfRule>
  </conditionalFormatting>
  <conditionalFormatting sqref="CR27">
    <cfRule type="expression" dxfId="10961" priority="10958">
      <formula>$G27="SQUAT"</formula>
    </cfRule>
    <cfRule type="expression" dxfId="10960" priority="10959">
      <formula>$G27="BENCH"</formula>
    </cfRule>
    <cfRule type="expression" dxfId="10959" priority="10960">
      <formula>$G27="DEADLIFT"</formula>
    </cfRule>
    <cfRule type="expression" dxfId="10958" priority="10961">
      <formula>AND($G27="ACC",ISBLANK($F27))</formula>
    </cfRule>
    <cfRule type="expression" dxfId="10957" priority="10962">
      <formula>$G27="ACC"</formula>
    </cfRule>
  </conditionalFormatting>
  <conditionalFormatting sqref="CS27:CT27">
    <cfRule type="expression" dxfId="10956" priority="10953">
      <formula>$G27="SQUAT"</formula>
    </cfRule>
    <cfRule type="expression" dxfId="10955" priority="10954">
      <formula>$G27="BENCH"</formula>
    </cfRule>
    <cfRule type="expression" dxfId="10954" priority="10955">
      <formula>$G27="DEADLIFT"</formula>
    </cfRule>
    <cfRule type="expression" dxfId="10953" priority="10956">
      <formula>AND($G27="ACC",ISBLANK($F27))</formula>
    </cfRule>
    <cfRule type="expression" dxfId="10952" priority="10957">
      <formula>$G27="ACC"</formula>
    </cfRule>
  </conditionalFormatting>
  <conditionalFormatting sqref="CR46">
    <cfRule type="expression" dxfId="10951" priority="10950">
      <formula>AND($G46="SQUAT",ISBLANK($F46))</formula>
    </cfRule>
    <cfRule type="expression" dxfId="10950" priority="10951">
      <formula>AND($G46="BENCH",ISBLANK($F46))</formula>
    </cfRule>
    <cfRule type="expression" dxfId="10949" priority="10952">
      <formula>AND($G46="DEADLIFT",ISBLANK($F46))</formula>
    </cfRule>
  </conditionalFormatting>
  <conditionalFormatting sqref="CR46:CT46">
    <cfRule type="expression" dxfId="10948" priority="10945">
      <formula>$G46="SQUAT"</formula>
    </cfRule>
    <cfRule type="expression" dxfId="10947" priority="10946">
      <formula>$G46="BENCH"</formula>
    </cfRule>
    <cfRule type="expression" dxfId="10946" priority="10947">
      <formula>$G46="DEADLIFT"</formula>
    </cfRule>
    <cfRule type="expression" dxfId="10945" priority="10948">
      <formula>AND($G46="ACC",ISBLANK($F46))</formula>
    </cfRule>
    <cfRule type="expression" dxfId="10944" priority="10949">
      <formula>$G46="ACC"</formula>
    </cfRule>
  </conditionalFormatting>
  <conditionalFormatting sqref="CR49:CR52">
    <cfRule type="expression" dxfId="10943" priority="10942">
      <formula>AND($G49="SQUAT",ISBLANK($F49))</formula>
    </cfRule>
    <cfRule type="expression" dxfId="10942" priority="10943">
      <formula>AND($G49="BENCH",ISBLANK($F49))</formula>
    </cfRule>
    <cfRule type="expression" dxfId="10941" priority="10944">
      <formula>AND($G49="DEADLIFT",ISBLANK($F49))</formula>
    </cfRule>
  </conditionalFormatting>
  <conditionalFormatting sqref="CR49:CT52">
    <cfRule type="expression" dxfId="10940" priority="10937">
      <formula>$G49="SQUAT"</formula>
    </cfRule>
    <cfRule type="expression" dxfId="10939" priority="10938">
      <formula>$G49="BENCH"</formula>
    </cfRule>
    <cfRule type="expression" dxfId="10938" priority="10939">
      <formula>$G49="DEADLIFT"</formula>
    </cfRule>
    <cfRule type="expression" dxfId="10937" priority="10940">
      <formula>AND($G49="ACC",ISBLANK($F49))</formula>
    </cfRule>
    <cfRule type="expression" dxfId="10936" priority="10941">
      <formula>$G49="ACC"</formula>
    </cfRule>
  </conditionalFormatting>
  <conditionalFormatting sqref="CR48">
    <cfRule type="expression" dxfId="10935" priority="10934">
      <formula>AND($G48="SQUAT",ISBLANK($F48))</formula>
    </cfRule>
    <cfRule type="expression" dxfId="10934" priority="10935">
      <formula>AND($G48="BENCH",ISBLANK($F48))</formula>
    </cfRule>
    <cfRule type="expression" dxfId="10933" priority="10936">
      <formula>AND($G48="DEADLIFT",ISBLANK($F48))</formula>
    </cfRule>
  </conditionalFormatting>
  <conditionalFormatting sqref="CR48">
    <cfRule type="expression" dxfId="10932" priority="10929">
      <formula>$G48="SQUAT"</formula>
    </cfRule>
    <cfRule type="expression" dxfId="10931" priority="10930">
      <formula>$G48="BENCH"</formula>
    </cfRule>
    <cfRule type="expression" dxfId="10930" priority="10931">
      <formula>$G48="DEADLIFT"</formula>
    </cfRule>
    <cfRule type="expression" dxfId="10929" priority="10932">
      <formula>AND($G48="ACC",ISBLANK($F48))</formula>
    </cfRule>
    <cfRule type="expression" dxfId="10928" priority="10933">
      <formula>$G48="ACC"</formula>
    </cfRule>
  </conditionalFormatting>
  <conditionalFormatting sqref="CS48:CT48">
    <cfRule type="expression" dxfId="10927" priority="10924">
      <formula>$G48="SQUAT"</formula>
    </cfRule>
    <cfRule type="expression" dxfId="10926" priority="10925">
      <formula>$G48="BENCH"</formula>
    </cfRule>
    <cfRule type="expression" dxfId="10925" priority="10926">
      <formula>$G48="DEADLIFT"</formula>
    </cfRule>
    <cfRule type="expression" dxfId="10924" priority="10927">
      <formula>AND($G48="ACC",ISBLANK($F48))</formula>
    </cfRule>
    <cfRule type="expression" dxfId="10923" priority="10928">
      <formula>$G48="ACC"</formula>
    </cfRule>
  </conditionalFormatting>
  <conditionalFormatting sqref="CR42:CR45">
    <cfRule type="expression" dxfId="10922" priority="10921">
      <formula>AND($G42="SQUAT",ISBLANK($F42))</formula>
    </cfRule>
    <cfRule type="expression" dxfId="10921" priority="10922">
      <formula>AND($G42="BENCH",ISBLANK($F42))</formula>
    </cfRule>
    <cfRule type="expression" dxfId="10920" priority="10923">
      <formula>AND($G42="DEADLIFT",ISBLANK($F42))</formula>
    </cfRule>
  </conditionalFormatting>
  <conditionalFormatting sqref="CR42:CT45">
    <cfRule type="expression" dxfId="10919" priority="10916">
      <formula>$G42="SQUAT"</formula>
    </cfRule>
    <cfRule type="expression" dxfId="10918" priority="10917">
      <formula>$G42="BENCH"</formula>
    </cfRule>
    <cfRule type="expression" dxfId="10917" priority="10918">
      <formula>$G42="DEADLIFT"</formula>
    </cfRule>
    <cfRule type="expression" dxfId="10916" priority="10919">
      <formula>AND($G42="ACC",ISBLANK($F42))</formula>
    </cfRule>
    <cfRule type="expression" dxfId="10915" priority="10920">
      <formula>$G42="ACC"</formula>
    </cfRule>
  </conditionalFormatting>
  <conditionalFormatting sqref="CR41">
    <cfRule type="expression" dxfId="10914" priority="10913">
      <formula>AND($G41="SQUAT",ISBLANK($F41))</formula>
    </cfRule>
    <cfRule type="expression" dxfId="10913" priority="10914">
      <formula>AND($G41="BENCH",ISBLANK($F41))</formula>
    </cfRule>
    <cfRule type="expression" dxfId="10912" priority="10915">
      <formula>AND($G41="DEADLIFT",ISBLANK($F41))</formula>
    </cfRule>
  </conditionalFormatting>
  <conditionalFormatting sqref="CR41">
    <cfRule type="expression" dxfId="10911" priority="10908">
      <formula>$G41="SQUAT"</formula>
    </cfRule>
    <cfRule type="expression" dxfId="10910" priority="10909">
      <formula>$G41="BENCH"</formula>
    </cfRule>
    <cfRule type="expression" dxfId="10909" priority="10910">
      <formula>$G41="DEADLIFT"</formula>
    </cfRule>
    <cfRule type="expression" dxfId="10908" priority="10911">
      <formula>AND($G41="ACC",ISBLANK($F41))</formula>
    </cfRule>
    <cfRule type="expression" dxfId="10907" priority="10912">
      <formula>$G41="ACC"</formula>
    </cfRule>
  </conditionalFormatting>
  <conditionalFormatting sqref="CS41:CT41">
    <cfRule type="expression" dxfId="10906" priority="10903">
      <formula>$G41="SQUAT"</formula>
    </cfRule>
    <cfRule type="expression" dxfId="10905" priority="10904">
      <formula>$G41="BENCH"</formula>
    </cfRule>
    <cfRule type="expression" dxfId="10904" priority="10905">
      <formula>$G41="DEADLIFT"</formula>
    </cfRule>
    <cfRule type="expression" dxfId="10903" priority="10906">
      <formula>AND($G41="ACC",ISBLANK($F41))</formula>
    </cfRule>
    <cfRule type="expression" dxfId="10902" priority="10907">
      <formula>$G41="ACC"</formula>
    </cfRule>
  </conditionalFormatting>
  <conditionalFormatting sqref="CR67 CR74">
    <cfRule type="expression" dxfId="10901" priority="10900">
      <formula>AND($G67="SQUAT",ISBLANK($F67))</formula>
    </cfRule>
    <cfRule type="expression" dxfId="10900" priority="10901">
      <formula>AND($G67="BENCH",ISBLANK($F67))</formula>
    </cfRule>
    <cfRule type="expression" dxfId="10899" priority="10902">
      <formula>AND($G67="DEADLIFT",ISBLANK($F67))</formula>
    </cfRule>
  </conditionalFormatting>
  <conditionalFormatting sqref="CR74:CT74 CR67:CT67">
    <cfRule type="expression" dxfId="10898" priority="10895">
      <formula>$G67="SQUAT"</formula>
    </cfRule>
    <cfRule type="expression" dxfId="10897" priority="10896">
      <formula>$G67="BENCH"</formula>
    </cfRule>
    <cfRule type="expression" dxfId="10896" priority="10897">
      <formula>$G67="DEADLIFT"</formula>
    </cfRule>
    <cfRule type="expression" dxfId="10895" priority="10898">
      <formula>AND($G67="ACC",ISBLANK($F67))</formula>
    </cfRule>
    <cfRule type="expression" dxfId="10894" priority="10899">
      <formula>$G67="ACC"</formula>
    </cfRule>
  </conditionalFormatting>
  <conditionalFormatting sqref="CR88">
    <cfRule type="expression" dxfId="10893" priority="10892">
      <formula>AND($G88="SQUAT",ISBLANK($F88))</formula>
    </cfRule>
    <cfRule type="expression" dxfId="10892" priority="10893">
      <formula>AND($G88="BENCH",ISBLANK($F88))</formula>
    </cfRule>
    <cfRule type="expression" dxfId="10891" priority="10894">
      <formula>AND($G88="DEADLIFT",ISBLANK($F88))</formula>
    </cfRule>
  </conditionalFormatting>
  <conditionalFormatting sqref="CR88:CT88">
    <cfRule type="expression" dxfId="10890" priority="10887">
      <formula>$G88="SQUAT"</formula>
    </cfRule>
    <cfRule type="expression" dxfId="10889" priority="10888">
      <formula>$G88="BENCH"</formula>
    </cfRule>
    <cfRule type="expression" dxfId="10888" priority="10889">
      <formula>$G88="DEADLIFT"</formula>
    </cfRule>
    <cfRule type="expression" dxfId="10887" priority="10890">
      <formula>AND($G88="ACC",ISBLANK($F88))</formula>
    </cfRule>
    <cfRule type="expression" dxfId="10886" priority="10891">
      <formula>$G88="ACC"</formula>
    </cfRule>
  </conditionalFormatting>
  <conditionalFormatting sqref="CR70:CR73">
    <cfRule type="expression" dxfId="10885" priority="10884">
      <formula>AND($G70="SQUAT",ISBLANK($F70))</formula>
    </cfRule>
    <cfRule type="expression" dxfId="10884" priority="10885">
      <formula>AND($G70="BENCH",ISBLANK($F70))</formula>
    </cfRule>
    <cfRule type="expression" dxfId="10883" priority="10886">
      <formula>AND($G70="DEADLIFT",ISBLANK($F70))</formula>
    </cfRule>
  </conditionalFormatting>
  <conditionalFormatting sqref="CR70:CT73">
    <cfRule type="expression" dxfId="10882" priority="10879">
      <formula>$G70="SQUAT"</formula>
    </cfRule>
    <cfRule type="expression" dxfId="10881" priority="10880">
      <formula>$G70="BENCH"</formula>
    </cfRule>
    <cfRule type="expression" dxfId="10880" priority="10881">
      <formula>$G70="DEADLIFT"</formula>
    </cfRule>
    <cfRule type="expression" dxfId="10879" priority="10882">
      <formula>AND($G70="ACC",ISBLANK($F70))</formula>
    </cfRule>
    <cfRule type="expression" dxfId="10878" priority="10883">
      <formula>$G70="ACC"</formula>
    </cfRule>
  </conditionalFormatting>
  <conditionalFormatting sqref="CR69">
    <cfRule type="expression" dxfId="10877" priority="10876">
      <formula>AND($G69="SQUAT",ISBLANK($F69))</formula>
    </cfRule>
    <cfRule type="expression" dxfId="10876" priority="10877">
      <formula>AND($G69="BENCH",ISBLANK($F69))</formula>
    </cfRule>
    <cfRule type="expression" dxfId="10875" priority="10878">
      <formula>AND($G69="DEADLIFT",ISBLANK($F69))</formula>
    </cfRule>
  </conditionalFormatting>
  <conditionalFormatting sqref="CR69">
    <cfRule type="expression" dxfId="10874" priority="10871">
      <formula>$G69="SQUAT"</formula>
    </cfRule>
    <cfRule type="expression" dxfId="10873" priority="10872">
      <formula>$G69="BENCH"</formula>
    </cfRule>
    <cfRule type="expression" dxfId="10872" priority="10873">
      <formula>$G69="DEADLIFT"</formula>
    </cfRule>
    <cfRule type="expression" dxfId="10871" priority="10874">
      <formula>AND($G69="ACC",ISBLANK($F69))</formula>
    </cfRule>
    <cfRule type="expression" dxfId="10870" priority="10875">
      <formula>$G69="ACC"</formula>
    </cfRule>
  </conditionalFormatting>
  <conditionalFormatting sqref="CS69:CT69">
    <cfRule type="expression" dxfId="10869" priority="10866">
      <formula>$G69="SQUAT"</formula>
    </cfRule>
    <cfRule type="expression" dxfId="10868" priority="10867">
      <formula>$G69="BENCH"</formula>
    </cfRule>
    <cfRule type="expression" dxfId="10867" priority="10868">
      <formula>$G69="DEADLIFT"</formula>
    </cfRule>
    <cfRule type="expression" dxfId="10866" priority="10869">
      <formula>AND($G69="ACC",ISBLANK($F69))</formula>
    </cfRule>
    <cfRule type="expression" dxfId="10865" priority="10870">
      <formula>$G69="ACC"</formula>
    </cfRule>
  </conditionalFormatting>
  <conditionalFormatting sqref="CR63:CR66">
    <cfRule type="expression" dxfId="10864" priority="10863">
      <formula>AND($G63="SQUAT",ISBLANK($F63))</formula>
    </cfRule>
    <cfRule type="expression" dxfId="10863" priority="10864">
      <formula>AND($G63="BENCH",ISBLANK($F63))</formula>
    </cfRule>
    <cfRule type="expression" dxfId="10862" priority="10865">
      <formula>AND($G63="DEADLIFT",ISBLANK($F63))</formula>
    </cfRule>
  </conditionalFormatting>
  <conditionalFormatting sqref="CR63:CT66">
    <cfRule type="expression" dxfId="10861" priority="10858">
      <formula>$G63="SQUAT"</formula>
    </cfRule>
    <cfRule type="expression" dxfId="10860" priority="10859">
      <formula>$G63="BENCH"</formula>
    </cfRule>
    <cfRule type="expression" dxfId="10859" priority="10860">
      <formula>$G63="DEADLIFT"</formula>
    </cfRule>
    <cfRule type="expression" dxfId="10858" priority="10861">
      <formula>AND($G63="ACC",ISBLANK($F63))</formula>
    </cfRule>
    <cfRule type="expression" dxfId="10857" priority="10862">
      <formula>$G63="ACC"</formula>
    </cfRule>
  </conditionalFormatting>
  <conditionalFormatting sqref="CR62">
    <cfRule type="expression" dxfId="10856" priority="10855">
      <formula>AND($G62="SQUAT",ISBLANK($F62))</formula>
    </cfRule>
    <cfRule type="expression" dxfId="10855" priority="10856">
      <formula>AND($G62="BENCH",ISBLANK($F62))</formula>
    </cfRule>
    <cfRule type="expression" dxfId="10854" priority="10857">
      <formula>AND($G62="DEADLIFT",ISBLANK($F62))</formula>
    </cfRule>
  </conditionalFormatting>
  <conditionalFormatting sqref="CR62">
    <cfRule type="expression" dxfId="10853" priority="10850">
      <formula>$G62="SQUAT"</formula>
    </cfRule>
    <cfRule type="expression" dxfId="10852" priority="10851">
      <formula>$G62="BENCH"</formula>
    </cfRule>
    <cfRule type="expression" dxfId="10851" priority="10852">
      <formula>$G62="DEADLIFT"</formula>
    </cfRule>
    <cfRule type="expression" dxfId="10850" priority="10853">
      <formula>AND($G62="ACC",ISBLANK($F62))</formula>
    </cfRule>
    <cfRule type="expression" dxfId="10849" priority="10854">
      <formula>$G62="ACC"</formula>
    </cfRule>
  </conditionalFormatting>
  <conditionalFormatting sqref="CS62:CT62">
    <cfRule type="expression" dxfId="10848" priority="10845">
      <formula>$G62="SQUAT"</formula>
    </cfRule>
    <cfRule type="expression" dxfId="10847" priority="10846">
      <formula>$G62="BENCH"</formula>
    </cfRule>
    <cfRule type="expression" dxfId="10846" priority="10847">
      <formula>$G62="DEADLIFT"</formula>
    </cfRule>
    <cfRule type="expression" dxfId="10845" priority="10848">
      <formula>AND($G62="ACC",ISBLANK($F62))</formula>
    </cfRule>
    <cfRule type="expression" dxfId="10844" priority="10849">
      <formula>$G62="ACC"</formula>
    </cfRule>
  </conditionalFormatting>
  <conditionalFormatting sqref="CR81">
    <cfRule type="expression" dxfId="10843" priority="10842">
      <formula>AND($G81="SQUAT",ISBLANK($F81))</formula>
    </cfRule>
    <cfRule type="expression" dxfId="10842" priority="10843">
      <formula>AND($G81="BENCH",ISBLANK($F81))</formula>
    </cfRule>
    <cfRule type="expression" dxfId="10841" priority="10844">
      <formula>AND($G81="DEADLIFT",ISBLANK($F81))</formula>
    </cfRule>
  </conditionalFormatting>
  <conditionalFormatting sqref="CR81:CT81">
    <cfRule type="expression" dxfId="10840" priority="10837">
      <formula>$G81="SQUAT"</formula>
    </cfRule>
    <cfRule type="expression" dxfId="10839" priority="10838">
      <formula>$G81="BENCH"</formula>
    </cfRule>
    <cfRule type="expression" dxfId="10838" priority="10839">
      <formula>$G81="DEADLIFT"</formula>
    </cfRule>
    <cfRule type="expression" dxfId="10837" priority="10840">
      <formula>AND($G81="ACC",ISBLANK($F81))</formula>
    </cfRule>
    <cfRule type="expression" dxfId="10836" priority="10841">
      <formula>$G81="ACC"</formula>
    </cfRule>
  </conditionalFormatting>
  <conditionalFormatting sqref="CR84:CR87">
    <cfRule type="expression" dxfId="10835" priority="10834">
      <formula>AND($G84="SQUAT",ISBLANK($F84))</formula>
    </cfRule>
    <cfRule type="expression" dxfId="10834" priority="10835">
      <formula>AND($G84="BENCH",ISBLANK($F84))</formula>
    </cfRule>
    <cfRule type="expression" dxfId="10833" priority="10836">
      <formula>AND($G84="DEADLIFT",ISBLANK($F84))</formula>
    </cfRule>
  </conditionalFormatting>
  <conditionalFormatting sqref="CR84:CT87">
    <cfRule type="expression" dxfId="10832" priority="10829">
      <formula>$G84="SQUAT"</formula>
    </cfRule>
    <cfRule type="expression" dxfId="10831" priority="10830">
      <formula>$G84="BENCH"</formula>
    </cfRule>
    <cfRule type="expression" dxfId="10830" priority="10831">
      <formula>$G84="DEADLIFT"</formula>
    </cfRule>
    <cfRule type="expression" dxfId="10829" priority="10832">
      <formula>AND($G84="ACC",ISBLANK($F84))</formula>
    </cfRule>
    <cfRule type="expression" dxfId="10828" priority="10833">
      <formula>$G84="ACC"</formula>
    </cfRule>
  </conditionalFormatting>
  <conditionalFormatting sqref="CR83">
    <cfRule type="expression" dxfId="10827" priority="10826">
      <formula>AND($G83="SQUAT",ISBLANK($F83))</formula>
    </cfRule>
    <cfRule type="expression" dxfId="10826" priority="10827">
      <formula>AND($G83="BENCH",ISBLANK($F83))</formula>
    </cfRule>
    <cfRule type="expression" dxfId="10825" priority="10828">
      <formula>AND($G83="DEADLIFT",ISBLANK($F83))</formula>
    </cfRule>
  </conditionalFormatting>
  <conditionalFormatting sqref="CR83">
    <cfRule type="expression" dxfId="10824" priority="10821">
      <formula>$G83="SQUAT"</formula>
    </cfRule>
    <cfRule type="expression" dxfId="10823" priority="10822">
      <formula>$G83="BENCH"</formula>
    </cfRule>
    <cfRule type="expression" dxfId="10822" priority="10823">
      <formula>$G83="DEADLIFT"</formula>
    </cfRule>
    <cfRule type="expression" dxfId="10821" priority="10824">
      <formula>AND($G83="ACC",ISBLANK($F83))</formula>
    </cfRule>
    <cfRule type="expression" dxfId="10820" priority="10825">
      <formula>$G83="ACC"</formula>
    </cfRule>
  </conditionalFormatting>
  <conditionalFormatting sqref="CS83:CT83">
    <cfRule type="expression" dxfId="10819" priority="10816">
      <formula>$G83="SQUAT"</formula>
    </cfRule>
    <cfRule type="expression" dxfId="10818" priority="10817">
      <formula>$G83="BENCH"</formula>
    </cfRule>
    <cfRule type="expression" dxfId="10817" priority="10818">
      <formula>$G83="DEADLIFT"</formula>
    </cfRule>
    <cfRule type="expression" dxfId="10816" priority="10819">
      <formula>AND($G83="ACC",ISBLANK($F83))</formula>
    </cfRule>
    <cfRule type="expression" dxfId="10815" priority="10820">
      <formula>$G83="ACC"</formula>
    </cfRule>
  </conditionalFormatting>
  <conditionalFormatting sqref="CR77:CR80">
    <cfRule type="expression" dxfId="10814" priority="10813">
      <formula>AND($G77="SQUAT",ISBLANK($F77))</formula>
    </cfRule>
    <cfRule type="expression" dxfId="10813" priority="10814">
      <formula>AND($G77="BENCH",ISBLANK($F77))</formula>
    </cfRule>
    <cfRule type="expression" dxfId="10812" priority="10815">
      <formula>AND($G77="DEADLIFT",ISBLANK($F77))</formula>
    </cfRule>
  </conditionalFormatting>
  <conditionalFormatting sqref="CR77:CT80">
    <cfRule type="expression" dxfId="10811" priority="10808">
      <formula>$G77="SQUAT"</formula>
    </cfRule>
    <cfRule type="expression" dxfId="10810" priority="10809">
      <formula>$G77="BENCH"</formula>
    </cfRule>
    <cfRule type="expression" dxfId="10809" priority="10810">
      <formula>$G77="DEADLIFT"</formula>
    </cfRule>
    <cfRule type="expression" dxfId="10808" priority="10811">
      <formula>AND($G77="ACC",ISBLANK($F77))</formula>
    </cfRule>
    <cfRule type="expression" dxfId="10807" priority="10812">
      <formula>$G77="ACC"</formula>
    </cfRule>
  </conditionalFormatting>
  <conditionalFormatting sqref="CR76">
    <cfRule type="expression" dxfId="10806" priority="10805">
      <formula>AND($G76="SQUAT",ISBLANK($F76))</formula>
    </cfRule>
    <cfRule type="expression" dxfId="10805" priority="10806">
      <formula>AND($G76="BENCH",ISBLANK($F76))</formula>
    </cfRule>
    <cfRule type="expression" dxfId="10804" priority="10807">
      <formula>AND($G76="DEADLIFT",ISBLANK($F76))</formula>
    </cfRule>
  </conditionalFormatting>
  <conditionalFormatting sqref="CR76">
    <cfRule type="expression" dxfId="10803" priority="10800">
      <formula>$G76="SQUAT"</formula>
    </cfRule>
    <cfRule type="expression" dxfId="10802" priority="10801">
      <formula>$G76="BENCH"</formula>
    </cfRule>
    <cfRule type="expression" dxfId="10801" priority="10802">
      <formula>$G76="DEADLIFT"</formula>
    </cfRule>
    <cfRule type="expression" dxfId="10800" priority="10803">
      <formula>AND($G76="ACC",ISBLANK($F76))</formula>
    </cfRule>
    <cfRule type="expression" dxfId="10799" priority="10804">
      <formula>$G76="ACC"</formula>
    </cfRule>
  </conditionalFormatting>
  <conditionalFormatting sqref="CS76:CT76">
    <cfRule type="expression" dxfId="10798" priority="10795">
      <formula>$G76="SQUAT"</formula>
    </cfRule>
    <cfRule type="expression" dxfId="10797" priority="10796">
      <formula>$G76="BENCH"</formula>
    </cfRule>
    <cfRule type="expression" dxfId="10796" priority="10797">
      <formula>$G76="DEADLIFT"</formula>
    </cfRule>
    <cfRule type="expression" dxfId="10795" priority="10798">
      <formula>AND($G76="ACC",ISBLANK($F76))</formula>
    </cfRule>
    <cfRule type="expression" dxfId="10794" priority="10799">
      <formula>$G76="ACC"</formula>
    </cfRule>
  </conditionalFormatting>
  <conditionalFormatting sqref="CR95">
    <cfRule type="expression" dxfId="10793" priority="10792">
      <formula>AND($G95="SQUAT",ISBLANK($F95))</formula>
    </cfRule>
    <cfRule type="expression" dxfId="10792" priority="10793">
      <formula>AND($G95="BENCH",ISBLANK($F95))</formula>
    </cfRule>
    <cfRule type="expression" dxfId="10791" priority="10794">
      <formula>AND($G95="DEADLIFT",ISBLANK($F95))</formula>
    </cfRule>
  </conditionalFormatting>
  <conditionalFormatting sqref="CR95:CT95">
    <cfRule type="expression" dxfId="10790" priority="10787">
      <formula>$G95="SQUAT"</formula>
    </cfRule>
    <cfRule type="expression" dxfId="10789" priority="10788">
      <formula>$G95="BENCH"</formula>
    </cfRule>
    <cfRule type="expression" dxfId="10788" priority="10789">
      <formula>$G95="DEADLIFT"</formula>
    </cfRule>
    <cfRule type="expression" dxfId="10787" priority="10790">
      <formula>AND($G95="ACC",ISBLANK($F95))</formula>
    </cfRule>
    <cfRule type="expression" dxfId="10786" priority="10791">
      <formula>$G95="ACC"</formula>
    </cfRule>
  </conditionalFormatting>
  <conditionalFormatting sqref="CR98:CR101">
    <cfRule type="expression" dxfId="10785" priority="10784">
      <formula>AND($G98="SQUAT",ISBLANK($F98))</formula>
    </cfRule>
    <cfRule type="expression" dxfId="10784" priority="10785">
      <formula>AND($G98="BENCH",ISBLANK($F98))</formula>
    </cfRule>
    <cfRule type="expression" dxfId="10783" priority="10786">
      <formula>AND($G98="DEADLIFT",ISBLANK($F98))</formula>
    </cfRule>
  </conditionalFormatting>
  <conditionalFormatting sqref="CR98:CT101">
    <cfRule type="expression" dxfId="10782" priority="10779">
      <formula>$G98="SQUAT"</formula>
    </cfRule>
    <cfRule type="expression" dxfId="10781" priority="10780">
      <formula>$G98="BENCH"</formula>
    </cfRule>
    <cfRule type="expression" dxfId="10780" priority="10781">
      <formula>$G98="DEADLIFT"</formula>
    </cfRule>
    <cfRule type="expression" dxfId="10779" priority="10782">
      <formula>AND($G98="ACC",ISBLANK($F98))</formula>
    </cfRule>
    <cfRule type="expression" dxfId="10778" priority="10783">
      <formula>$G98="ACC"</formula>
    </cfRule>
  </conditionalFormatting>
  <conditionalFormatting sqref="CR97">
    <cfRule type="expression" dxfId="10777" priority="10776">
      <formula>AND($G97="SQUAT",ISBLANK($F97))</formula>
    </cfRule>
    <cfRule type="expression" dxfId="10776" priority="10777">
      <formula>AND($G97="BENCH",ISBLANK($F97))</formula>
    </cfRule>
    <cfRule type="expression" dxfId="10775" priority="10778">
      <formula>AND($G97="DEADLIFT",ISBLANK($F97))</formula>
    </cfRule>
  </conditionalFormatting>
  <conditionalFormatting sqref="CR97">
    <cfRule type="expression" dxfId="10774" priority="10771">
      <formula>$G97="SQUAT"</formula>
    </cfRule>
    <cfRule type="expression" dxfId="10773" priority="10772">
      <formula>$G97="BENCH"</formula>
    </cfRule>
    <cfRule type="expression" dxfId="10772" priority="10773">
      <formula>$G97="DEADLIFT"</formula>
    </cfRule>
    <cfRule type="expression" dxfId="10771" priority="10774">
      <formula>AND($G97="ACC",ISBLANK($F97))</formula>
    </cfRule>
    <cfRule type="expression" dxfId="10770" priority="10775">
      <formula>$G97="ACC"</formula>
    </cfRule>
  </conditionalFormatting>
  <conditionalFormatting sqref="CS97:CT97">
    <cfRule type="expression" dxfId="10769" priority="10766">
      <formula>$G97="SQUAT"</formula>
    </cfRule>
    <cfRule type="expression" dxfId="10768" priority="10767">
      <formula>$G97="BENCH"</formula>
    </cfRule>
    <cfRule type="expression" dxfId="10767" priority="10768">
      <formula>$G97="DEADLIFT"</formula>
    </cfRule>
    <cfRule type="expression" dxfId="10766" priority="10769">
      <formula>AND($G97="ACC",ISBLANK($F97))</formula>
    </cfRule>
    <cfRule type="expression" dxfId="10765" priority="10770">
      <formula>$G97="ACC"</formula>
    </cfRule>
  </conditionalFormatting>
  <conditionalFormatting sqref="CR91:CR94">
    <cfRule type="expression" dxfId="10764" priority="10763">
      <formula>AND($G91="SQUAT",ISBLANK($F91))</formula>
    </cfRule>
    <cfRule type="expression" dxfId="10763" priority="10764">
      <formula>AND($G91="BENCH",ISBLANK($F91))</formula>
    </cfRule>
    <cfRule type="expression" dxfId="10762" priority="10765">
      <formula>AND($G91="DEADLIFT",ISBLANK($F91))</formula>
    </cfRule>
  </conditionalFormatting>
  <conditionalFormatting sqref="CR91:CT94">
    <cfRule type="expression" dxfId="10761" priority="10758">
      <formula>$G91="SQUAT"</formula>
    </cfRule>
    <cfRule type="expression" dxfId="10760" priority="10759">
      <formula>$G91="BENCH"</formula>
    </cfRule>
    <cfRule type="expression" dxfId="10759" priority="10760">
      <formula>$G91="DEADLIFT"</formula>
    </cfRule>
    <cfRule type="expression" dxfId="10758" priority="10761">
      <formula>AND($G91="ACC",ISBLANK($F91))</formula>
    </cfRule>
    <cfRule type="expression" dxfId="10757" priority="10762">
      <formula>$G91="ACC"</formula>
    </cfRule>
  </conditionalFormatting>
  <conditionalFormatting sqref="CR90">
    <cfRule type="expression" dxfId="10756" priority="10755">
      <formula>AND($G90="SQUAT",ISBLANK($F90))</formula>
    </cfRule>
    <cfRule type="expression" dxfId="10755" priority="10756">
      <formula>AND($G90="BENCH",ISBLANK($F90))</formula>
    </cfRule>
    <cfRule type="expression" dxfId="10754" priority="10757">
      <formula>AND($G90="DEADLIFT",ISBLANK($F90))</formula>
    </cfRule>
  </conditionalFormatting>
  <conditionalFormatting sqref="CR90">
    <cfRule type="expression" dxfId="10753" priority="10750">
      <formula>$G90="SQUAT"</formula>
    </cfRule>
    <cfRule type="expression" dxfId="10752" priority="10751">
      <formula>$G90="BENCH"</formula>
    </cfRule>
    <cfRule type="expression" dxfId="10751" priority="10752">
      <formula>$G90="DEADLIFT"</formula>
    </cfRule>
    <cfRule type="expression" dxfId="10750" priority="10753">
      <formula>AND($G90="ACC",ISBLANK($F90))</formula>
    </cfRule>
    <cfRule type="expression" dxfId="10749" priority="10754">
      <formula>$G90="ACC"</formula>
    </cfRule>
  </conditionalFormatting>
  <conditionalFormatting sqref="CS90:CT90">
    <cfRule type="expression" dxfId="10748" priority="10745">
      <formula>$G90="SQUAT"</formula>
    </cfRule>
    <cfRule type="expression" dxfId="10747" priority="10746">
      <formula>$G90="BENCH"</formula>
    </cfRule>
    <cfRule type="expression" dxfId="10746" priority="10747">
      <formula>$G90="DEADLIFT"</formula>
    </cfRule>
    <cfRule type="expression" dxfId="10745" priority="10748">
      <formula>AND($G90="ACC",ISBLANK($F90))</formula>
    </cfRule>
    <cfRule type="expression" dxfId="10744" priority="10749">
      <formula>$G90="ACC"</formula>
    </cfRule>
  </conditionalFormatting>
  <conditionalFormatting sqref="CR116 CR123">
    <cfRule type="expression" dxfId="10743" priority="10742">
      <formula>AND($G116="SQUAT",ISBLANK($F116))</formula>
    </cfRule>
    <cfRule type="expression" dxfId="10742" priority="10743">
      <formula>AND($G116="BENCH",ISBLANK($F116))</formula>
    </cfRule>
    <cfRule type="expression" dxfId="10741" priority="10744">
      <formula>AND($G116="DEADLIFT",ISBLANK($F116))</formula>
    </cfRule>
  </conditionalFormatting>
  <conditionalFormatting sqref="CR123:CT123 CR116:CT116">
    <cfRule type="expression" dxfId="10740" priority="10737">
      <formula>$G116="SQUAT"</formula>
    </cfRule>
    <cfRule type="expression" dxfId="10739" priority="10738">
      <formula>$G116="BENCH"</formula>
    </cfRule>
    <cfRule type="expression" dxfId="10738" priority="10739">
      <formula>$G116="DEADLIFT"</formula>
    </cfRule>
    <cfRule type="expression" dxfId="10737" priority="10740">
      <formula>AND($G116="ACC",ISBLANK($F116))</formula>
    </cfRule>
    <cfRule type="expression" dxfId="10736" priority="10741">
      <formula>$G116="ACC"</formula>
    </cfRule>
  </conditionalFormatting>
  <conditionalFormatting sqref="CR137">
    <cfRule type="expression" dxfId="10735" priority="10734">
      <formula>AND($G137="SQUAT",ISBLANK($F137))</formula>
    </cfRule>
    <cfRule type="expression" dxfId="10734" priority="10735">
      <formula>AND($G137="BENCH",ISBLANK($F137))</formula>
    </cfRule>
    <cfRule type="expression" dxfId="10733" priority="10736">
      <formula>AND($G137="DEADLIFT",ISBLANK($F137))</formula>
    </cfRule>
  </conditionalFormatting>
  <conditionalFormatting sqref="CR137:CT137">
    <cfRule type="expression" dxfId="10732" priority="10729">
      <formula>$G137="SQUAT"</formula>
    </cfRule>
    <cfRule type="expression" dxfId="10731" priority="10730">
      <formula>$G137="BENCH"</formula>
    </cfRule>
    <cfRule type="expression" dxfId="10730" priority="10731">
      <formula>$G137="DEADLIFT"</formula>
    </cfRule>
    <cfRule type="expression" dxfId="10729" priority="10732">
      <formula>AND($G137="ACC",ISBLANK($F137))</formula>
    </cfRule>
    <cfRule type="expression" dxfId="10728" priority="10733">
      <formula>$G137="ACC"</formula>
    </cfRule>
  </conditionalFormatting>
  <conditionalFormatting sqref="CR119:CR122">
    <cfRule type="expression" dxfId="10727" priority="10726">
      <formula>AND($G119="SQUAT",ISBLANK($F119))</formula>
    </cfRule>
    <cfRule type="expression" dxfId="10726" priority="10727">
      <formula>AND($G119="BENCH",ISBLANK($F119))</formula>
    </cfRule>
    <cfRule type="expression" dxfId="10725" priority="10728">
      <formula>AND($G119="DEADLIFT",ISBLANK($F119))</formula>
    </cfRule>
  </conditionalFormatting>
  <conditionalFormatting sqref="CR119:CT122">
    <cfRule type="expression" dxfId="10724" priority="10721">
      <formula>$G119="SQUAT"</formula>
    </cfRule>
    <cfRule type="expression" dxfId="10723" priority="10722">
      <formula>$G119="BENCH"</formula>
    </cfRule>
    <cfRule type="expression" dxfId="10722" priority="10723">
      <formula>$G119="DEADLIFT"</formula>
    </cfRule>
    <cfRule type="expression" dxfId="10721" priority="10724">
      <formula>AND($G119="ACC",ISBLANK($F119))</formula>
    </cfRule>
    <cfRule type="expression" dxfId="10720" priority="10725">
      <formula>$G119="ACC"</formula>
    </cfRule>
  </conditionalFormatting>
  <conditionalFormatting sqref="CR118">
    <cfRule type="expression" dxfId="10719" priority="10718">
      <formula>AND($G118="SQUAT",ISBLANK($F118))</formula>
    </cfRule>
    <cfRule type="expression" dxfId="10718" priority="10719">
      <formula>AND($G118="BENCH",ISBLANK($F118))</formula>
    </cfRule>
    <cfRule type="expression" dxfId="10717" priority="10720">
      <formula>AND($G118="DEADLIFT",ISBLANK($F118))</formula>
    </cfRule>
  </conditionalFormatting>
  <conditionalFormatting sqref="CR118">
    <cfRule type="expression" dxfId="10716" priority="10713">
      <formula>$G118="SQUAT"</formula>
    </cfRule>
    <cfRule type="expression" dxfId="10715" priority="10714">
      <formula>$G118="BENCH"</formula>
    </cfRule>
    <cfRule type="expression" dxfId="10714" priority="10715">
      <formula>$G118="DEADLIFT"</formula>
    </cfRule>
    <cfRule type="expression" dxfId="10713" priority="10716">
      <formula>AND($G118="ACC",ISBLANK($F118))</formula>
    </cfRule>
    <cfRule type="expression" dxfId="10712" priority="10717">
      <formula>$G118="ACC"</formula>
    </cfRule>
  </conditionalFormatting>
  <conditionalFormatting sqref="CS118:CT118">
    <cfRule type="expression" dxfId="10711" priority="10708">
      <formula>$G118="SQUAT"</formula>
    </cfRule>
    <cfRule type="expression" dxfId="10710" priority="10709">
      <formula>$G118="BENCH"</formula>
    </cfRule>
    <cfRule type="expression" dxfId="10709" priority="10710">
      <formula>$G118="DEADLIFT"</formula>
    </cfRule>
    <cfRule type="expression" dxfId="10708" priority="10711">
      <formula>AND($G118="ACC",ISBLANK($F118))</formula>
    </cfRule>
    <cfRule type="expression" dxfId="10707" priority="10712">
      <formula>$G118="ACC"</formula>
    </cfRule>
  </conditionalFormatting>
  <conditionalFormatting sqref="CR112:CR115">
    <cfRule type="expression" dxfId="10706" priority="10705">
      <formula>AND($G112="SQUAT",ISBLANK($F112))</formula>
    </cfRule>
    <cfRule type="expression" dxfId="10705" priority="10706">
      <formula>AND($G112="BENCH",ISBLANK($F112))</formula>
    </cfRule>
    <cfRule type="expression" dxfId="10704" priority="10707">
      <formula>AND($G112="DEADLIFT",ISBLANK($F112))</formula>
    </cfRule>
  </conditionalFormatting>
  <conditionalFormatting sqref="CR112:CT115">
    <cfRule type="expression" dxfId="10703" priority="10700">
      <formula>$G112="SQUAT"</formula>
    </cfRule>
    <cfRule type="expression" dxfId="10702" priority="10701">
      <formula>$G112="BENCH"</formula>
    </cfRule>
    <cfRule type="expression" dxfId="10701" priority="10702">
      <formula>$G112="DEADLIFT"</formula>
    </cfRule>
    <cfRule type="expression" dxfId="10700" priority="10703">
      <formula>AND($G112="ACC",ISBLANK($F112))</formula>
    </cfRule>
    <cfRule type="expression" dxfId="10699" priority="10704">
      <formula>$G112="ACC"</formula>
    </cfRule>
  </conditionalFormatting>
  <conditionalFormatting sqref="CR111">
    <cfRule type="expression" dxfId="10698" priority="10697">
      <formula>AND($G111="SQUAT",ISBLANK($F111))</formula>
    </cfRule>
    <cfRule type="expression" dxfId="10697" priority="10698">
      <formula>AND($G111="BENCH",ISBLANK($F111))</formula>
    </cfRule>
    <cfRule type="expression" dxfId="10696" priority="10699">
      <formula>AND($G111="DEADLIFT",ISBLANK($F111))</formula>
    </cfRule>
  </conditionalFormatting>
  <conditionalFormatting sqref="CR111">
    <cfRule type="expression" dxfId="10695" priority="10692">
      <formula>$G111="SQUAT"</formula>
    </cfRule>
    <cfRule type="expression" dxfId="10694" priority="10693">
      <formula>$G111="BENCH"</formula>
    </cfRule>
    <cfRule type="expression" dxfId="10693" priority="10694">
      <formula>$G111="DEADLIFT"</formula>
    </cfRule>
    <cfRule type="expression" dxfId="10692" priority="10695">
      <formula>AND($G111="ACC",ISBLANK($F111))</formula>
    </cfRule>
    <cfRule type="expression" dxfId="10691" priority="10696">
      <formula>$G111="ACC"</formula>
    </cfRule>
  </conditionalFormatting>
  <conditionalFormatting sqref="CS111:CT111">
    <cfRule type="expression" dxfId="10690" priority="10687">
      <formula>$G111="SQUAT"</formula>
    </cfRule>
    <cfRule type="expression" dxfId="10689" priority="10688">
      <formula>$G111="BENCH"</formula>
    </cfRule>
    <cfRule type="expression" dxfId="10688" priority="10689">
      <formula>$G111="DEADLIFT"</formula>
    </cfRule>
    <cfRule type="expression" dxfId="10687" priority="10690">
      <formula>AND($G111="ACC",ISBLANK($F111))</formula>
    </cfRule>
    <cfRule type="expression" dxfId="10686" priority="10691">
      <formula>$G111="ACC"</formula>
    </cfRule>
  </conditionalFormatting>
  <conditionalFormatting sqref="CR130">
    <cfRule type="expression" dxfId="10685" priority="10684">
      <formula>AND($G130="SQUAT",ISBLANK($F130))</formula>
    </cfRule>
    <cfRule type="expression" dxfId="10684" priority="10685">
      <formula>AND($G130="BENCH",ISBLANK($F130))</formula>
    </cfRule>
    <cfRule type="expression" dxfId="10683" priority="10686">
      <formula>AND($G130="DEADLIFT",ISBLANK($F130))</formula>
    </cfRule>
  </conditionalFormatting>
  <conditionalFormatting sqref="CR130:CT130">
    <cfRule type="expression" dxfId="10682" priority="10679">
      <formula>$G130="SQUAT"</formula>
    </cfRule>
    <cfRule type="expression" dxfId="10681" priority="10680">
      <formula>$G130="BENCH"</formula>
    </cfRule>
    <cfRule type="expression" dxfId="10680" priority="10681">
      <formula>$G130="DEADLIFT"</formula>
    </cfRule>
    <cfRule type="expression" dxfId="10679" priority="10682">
      <formula>AND($G130="ACC",ISBLANK($F130))</formula>
    </cfRule>
    <cfRule type="expression" dxfId="10678" priority="10683">
      <formula>$G130="ACC"</formula>
    </cfRule>
  </conditionalFormatting>
  <conditionalFormatting sqref="CR133:CR136">
    <cfRule type="expression" dxfId="10677" priority="10676">
      <formula>AND($G133="SQUAT",ISBLANK($F133))</formula>
    </cfRule>
    <cfRule type="expression" dxfId="10676" priority="10677">
      <formula>AND($G133="BENCH",ISBLANK($F133))</formula>
    </cfRule>
    <cfRule type="expression" dxfId="10675" priority="10678">
      <formula>AND($G133="DEADLIFT",ISBLANK($F133))</formula>
    </cfRule>
  </conditionalFormatting>
  <conditionalFormatting sqref="CR133:CT136">
    <cfRule type="expression" dxfId="10674" priority="10671">
      <formula>$G133="SQUAT"</formula>
    </cfRule>
    <cfRule type="expression" dxfId="10673" priority="10672">
      <formula>$G133="BENCH"</formula>
    </cfRule>
    <cfRule type="expression" dxfId="10672" priority="10673">
      <formula>$G133="DEADLIFT"</formula>
    </cfRule>
    <cfRule type="expression" dxfId="10671" priority="10674">
      <formula>AND($G133="ACC",ISBLANK($F133))</formula>
    </cfRule>
    <cfRule type="expression" dxfId="10670" priority="10675">
      <formula>$G133="ACC"</formula>
    </cfRule>
  </conditionalFormatting>
  <conditionalFormatting sqref="CR132">
    <cfRule type="expression" dxfId="10669" priority="10668">
      <formula>AND($G132="SQUAT",ISBLANK($F132))</formula>
    </cfRule>
    <cfRule type="expression" dxfId="10668" priority="10669">
      <formula>AND($G132="BENCH",ISBLANK($F132))</formula>
    </cfRule>
    <cfRule type="expression" dxfId="10667" priority="10670">
      <formula>AND($G132="DEADLIFT",ISBLANK($F132))</formula>
    </cfRule>
  </conditionalFormatting>
  <conditionalFormatting sqref="CR132">
    <cfRule type="expression" dxfId="10666" priority="10663">
      <formula>$G132="SQUAT"</formula>
    </cfRule>
    <cfRule type="expression" dxfId="10665" priority="10664">
      <formula>$G132="BENCH"</formula>
    </cfRule>
    <cfRule type="expression" dxfId="10664" priority="10665">
      <formula>$G132="DEADLIFT"</formula>
    </cfRule>
    <cfRule type="expression" dxfId="10663" priority="10666">
      <formula>AND($G132="ACC",ISBLANK($F132))</formula>
    </cfRule>
    <cfRule type="expression" dxfId="10662" priority="10667">
      <formula>$G132="ACC"</formula>
    </cfRule>
  </conditionalFormatting>
  <conditionalFormatting sqref="CS132:CT132">
    <cfRule type="expression" dxfId="10661" priority="10658">
      <formula>$G132="SQUAT"</formula>
    </cfRule>
    <cfRule type="expression" dxfId="10660" priority="10659">
      <formula>$G132="BENCH"</formula>
    </cfRule>
    <cfRule type="expression" dxfId="10659" priority="10660">
      <formula>$G132="DEADLIFT"</formula>
    </cfRule>
    <cfRule type="expression" dxfId="10658" priority="10661">
      <formula>AND($G132="ACC",ISBLANK($F132))</formula>
    </cfRule>
    <cfRule type="expression" dxfId="10657" priority="10662">
      <formula>$G132="ACC"</formula>
    </cfRule>
  </conditionalFormatting>
  <conditionalFormatting sqref="CR126:CR129">
    <cfRule type="expression" dxfId="10656" priority="10655">
      <formula>AND($G126="SQUAT",ISBLANK($F126))</formula>
    </cfRule>
    <cfRule type="expression" dxfId="10655" priority="10656">
      <formula>AND($G126="BENCH",ISBLANK($F126))</formula>
    </cfRule>
    <cfRule type="expression" dxfId="10654" priority="10657">
      <formula>AND($G126="DEADLIFT",ISBLANK($F126))</formula>
    </cfRule>
  </conditionalFormatting>
  <conditionalFormatting sqref="CR126:CT129">
    <cfRule type="expression" dxfId="10653" priority="10650">
      <formula>$G126="SQUAT"</formula>
    </cfRule>
    <cfRule type="expression" dxfId="10652" priority="10651">
      <formula>$G126="BENCH"</formula>
    </cfRule>
    <cfRule type="expression" dxfId="10651" priority="10652">
      <formula>$G126="DEADLIFT"</formula>
    </cfRule>
    <cfRule type="expression" dxfId="10650" priority="10653">
      <formula>AND($G126="ACC",ISBLANK($F126))</formula>
    </cfRule>
    <cfRule type="expression" dxfId="10649" priority="10654">
      <formula>$G126="ACC"</formula>
    </cfRule>
  </conditionalFormatting>
  <conditionalFormatting sqref="CR125">
    <cfRule type="expression" dxfId="10648" priority="10647">
      <formula>AND($G125="SQUAT",ISBLANK($F125))</formula>
    </cfRule>
    <cfRule type="expression" dxfId="10647" priority="10648">
      <formula>AND($G125="BENCH",ISBLANK($F125))</formula>
    </cfRule>
    <cfRule type="expression" dxfId="10646" priority="10649">
      <formula>AND($G125="DEADLIFT",ISBLANK($F125))</formula>
    </cfRule>
  </conditionalFormatting>
  <conditionalFormatting sqref="CR125">
    <cfRule type="expression" dxfId="10645" priority="10642">
      <formula>$G125="SQUAT"</formula>
    </cfRule>
    <cfRule type="expression" dxfId="10644" priority="10643">
      <formula>$G125="BENCH"</formula>
    </cfRule>
    <cfRule type="expression" dxfId="10643" priority="10644">
      <formula>$G125="DEADLIFT"</formula>
    </cfRule>
    <cfRule type="expression" dxfId="10642" priority="10645">
      <formula>AND($G125="ACC",ISBLANK($F125))</formula>
    </cfRule>
    <cfRule type="expression" dxfId="10641" priority="10646">
      <formula>$G125="ACC"</formula>
    </cfRule>
  </conditionalFormatting>
  <conditionalFormatting sqref="CS125:CT125">
    <cfRule type="expression" dxfId="10640" priority="10637">
      <formula>$G125="SQUAT"</formula>
    </cfRule>
    <cfRule type="expression" dxfId="10639" priority="10638">
      <formula>$G125="BENCH"</formula>
    </cfRule>
    <cfRule type="expression" dxfId="10638" priority="10639">
      <formula>$G125="DEADLIFT"</formula>
    </cfRule>
    <cfRule type="expression" dxfId="10637" priority="10640">
      <formula>AND($G125="ACC",ISBLANK($F125))</formula>
    </cfRule>
    <cfRule type="expression" dxfId="10636" priority="10641">
      <formula>$G125="ACC"</formula>
    </cfRule>
  </conditionalFormatting>
  <conditionalFormatting sqref="CR144">
    <cfRule type="expression" dxfId="10635" priority="10634">
      <formula>AND($G144="SQUAT",ISBLANK($F144))</formula>
    </cfRule>
    <cfRule type="expression" dxfId="10634" priority="10635">
      <formula>AND($G144="BENCH",ISBLANK($F144))</formula>
    </cfRule>
    <cfRule type="expression" dxfId="10633" priority="10636">
      <formula>AND($G144="DEADLIFT",ISBLANK($F144))</formula>
    </cfRule>
  </conditionalFormatting>
  <conditionalFormatting sqref="CR144:CT144">
    <cfRule type="expression" dxfId="10632" priority="10629">
      <formula>$G144="SQUAT"</formula>
    </cfRule>
    <cfRule type="expression" dxfId="10631" priority="10630">
      <formula>$G144="BENCH"</formula>
    </cfRule>
    <cfRule type="expression" dxfId="10630" priority="10631">
      <formula>$G144="DEADLIFT"</formula>
    </cfRule>
    <cfRule type="expression" dxfId="10629" priority="10632">
      <formula>AND($G144="ACC",ISBLANK($F144))</formula>
    </cfRule>
    <cfRule type="expression" dxfId="10628" priority="10633">
      <formula>$G144="ACC"</formula>
    </cfRule>
  </conditionalFormatting>
  <conditionalFormatting sqref="CR147:CR150">
    <cfRule type="expression" dxfId="10627" priority="10626">
      <formula>AND($G147="SQUAT",ISBLANK($F147))</formula>
    </cfRule>
    <cfRule type="expression" dxfId="10626" priority="10627">
      <formula>AND($G147="BENCH",ISBLANK($F147))</formula>
    </cfRule>
    <cfRule type="expression" dxfId="10625" priority="10628">
      <formula>AND($G147="DEADLIFT",ISBLANK($F147))</formula>
    </cfRule>
  </conditionalFormatting>
  <conditionalFormatting sqref="CR147:CT150">
    <cfRule type="expression" dxfId="10624" priority="10621">
      <formula>$G147="SQUAT"</formula>
    </cfRule>
    <cfRule type="expression" dxfId="10623" priority="10622">
      <formula>$G147="BENCH"</formula>
    </cfRule>
    <cfRule type="expression" dxfId="10622" priority="10623">
      <formula>$G147="DEADLIFT"</formula>
    </cfRule>
    <cfRule type="expression" dxfId="10621" priority="10624">
      <formula>AND($G147="ACC",ISBLANK($F147))</formula>
    </cfRule>
    <cfRule type="expression" dxfId="10620" priority="10625">
      <formula>$G147="ACC"</formula>
    </cfRule>
  </conditionalFormatting>
  <conditionalFormatting sqref="CR146">
    <cfRule type="expression" dxfId="10619" priority="10618">
      <formula>AND($G146="SQUAT",ISBLANK($F146))</formula>
    </cfRule>
    <cfRule type="expression" dxfId="10618" priority="10619">
      <formula>AND($G146="BENCH",ISBLANK($F146))</formula>
    </cfRule>
    <cfRule type="expression" dxfId="10617" priority="10620">
      <formula>AND($G146="DEADLIFT",ISBLANK($F146))</formula>
    </cfRule>
  </conditionalFormatting>
  <conditionalFormatting sqref="CR146">
    <cfRule type="expression" dxfId="10616" priority="10613">
      <formula>$G146="SQUAT"</formula>
    </cfRule>
    <cfRule type="expression" dxfId="10615" priority="10614">
      <formula>$G146="BENCH"</formula>
    </cfRule>
    <cfRule type="expression" dxfId="10614" priority="10615">
      <formula>$G146="DEADLIFT"</formula>
    </cfRule>
    <cfRule type="expression" dxfId="10613" priority="10616">
      <formula>AND($G146="ACC",ISBLANK($F146))</formula>
    </cfRule>
    <cfRule type="expression" dxfId="10612" priority="10617">
      <formula>$G146="ACC"</formula>
    </cfRule>
  </conditionalFormatting>
  <conditionalFormatting sqref="CS146:CT146">
    <cfRule type="expression" dxfId="10611" priority="10608">
      <formula>$G146="SQUAT"</formula>
    </cfRule>
    <cfRule type="expression" dxfId="10610" priority="10609">
      <formula>$G146="BENCH"</formula>
    </cfRule>
    <cfRule type="expression" dxfId="10609" priority="10610">
      <formula>$G146="DEADLIFT"</formula>
    </cfRule>
    <cfRule type="expression" dxfId="10608" priority="10611">
      <formula>AND($G146="ACC",ISBLANK($F146))</formula>
    </cfRule>
    <cfRule type="expression" dxfId="10607" priority="10612">
      <formula>$G146="ACC"</formula>
    </cfRule>
  </conditionalFormatting>
  <conditionalFormatting sqref="CR140:CR143">
    <cfRule type="expression" dxfId="10606" priority="10605">
      <formula>AND($G140="SQUAT",ISBLANK($F140))</formula>
    </cfRule>
    <cfRule type="expression" dxfId="10605" priority="10606">
      <formula>AND($G140="BENCH",ISBLANK($F140))</formula>
    </cfRule>
    <cfRule type="expression" dxfId="10604" priority="10607">
      <formula>AND($G140="DEADLIFT",ISBLANK($F140))</formula>
    </cfRule>
  </conditionalFormatting>
  <conditionalFormatting sqref="CR140:CT143">
    <cfRule type="expression" dxfId="10603" priority="10600">
      <formula>$G140="SQUAT"</formula>
    </cfRule>
    <cfRule type="expression" dxfId="10602" priority="10601">
      <formula>$G140="BENCH"</formula>
    </cfRule>
    <cfRule type="expression" dxfId="10601" priority="10602">
      <formula>$G140="DEADLIFT"</formula>
    </cfRule>
    <cfRule type="expression" dxfId="10600" priority="10603">
      <formula>AND($G140="ACC",ISBLANK($F140))</formula>
    </cfRule>
    <cfRule type="expression" dxfId="10599" priority="10604">
      <formula>$G140="ACC"</formula>
    </cfRule>
  </conditionalFormatting>
  <conditionalFormatting sqref="CR139">
    <cfRule type="expression" dxfId="10598" priority="10597">
      <formula>AND($G139="SQUAT",ISBLANK($F139))</formula>
    </cfRule>
    <cfRule type="expression" dxfId="10597" priority="10598">
      <formula>AND($G139="BENCH",ISBLANK($F139))</formula>
    </cfRule>
    <cfRule type="expression" dxfId="10596" priority="10599">
      <formula>AND($G139="DEADLIFT",ISBLANK($F139))</formula>
    </cfRule>
  </conditionalFormatting>
  <conditionalFormatting sqref="CR139">
    <cfRule type="expression" dxfId="10595" priority="10592">
      <formula>$G139="SQUAT"</formula>
    </cfRule>
    <cfRule type="expression" dxfId="10594" priority="10593">
      <formula>$G139="BENCH"</formula>
    </cfRule>
    <cfRule type="expression" dxfId="10593" priority="10594">
      <formula>$G139="DEADLIFT"</formula>
    </cfRule>
    <cfRule type="expression" dxfId="10592" priority="10595">
      <formula>AND($G139="ACC",ISBLANK($F139))</formula>
    </cfRule>
    <cfRule type="expression" dxfId="10591" priority="10596">
      <formula>$G139="ACC"</formula>
    </cfRule>
  </conditionalFormatting>
  <conditionalFormatting sqref="CS139:CT139">
    <cfRule type="expression" dxfId="10590" priority="10587">
      <formula>$G139="SQUAT"</formula>
    </cfRule>
    <cfRule type="expression" dxfId="10589" priority="10588">
      <formula>$G139="BENCH"</formula>
    </cfRule>
    <cfRule type="expression" dxfId="10588" priority="10589">
      <formula>$G139="DEADLIFT"</formula>
    </cfRule>
    <cfRule type="expression" dxfId="10587" priority="10590">
      <formula>AND($G139="ACC",ISBLANK($F139))</formula>
    </cfRule>
    <cfRule type="expression" dxfId="10586" priority="10591">
      <formula>$G139="ACC"</formula>
    </cfRule>
  </conditionalFormatting>
  <conditionalFormatting sqref="CR165 CR172">
    <cfRule type="expression" dxfId="10585" priority="10584">
      <formula>AND($G165="SQUAT",ISBLANK($F165))</formula>
    </cfRule>
    <cfRule type="expression" dxfId="10584" priority="10585">
      <formula>AND($G165="BENCH",ISBLANK($F165))</formula>
    </cfRule>
    <cfRule type="expression" dxfId="10583" priority="10586">
      <formula>AND($G165="DEADLIFT",ISBLANK($F165))</formula>
    </cfRule>
  </conditionalFormatting>
  <conditionalFormatting sqref="CR172:CT172 CR165:CT165">
    <cfRule type="expression" dxfId="10582" priority="10579">
      <formula>$G165="SQUAT"</formula>
    </cfRule>
    <cfRule type="expression" dxfId="10581" priority="10580">
      <formula>$G165="BENCH"</formula>
    </cfRule>
    <cfRule type="expression" dxfId="10580" priority="10581">
      <formula>$G165="DEADLIFT"</formula>
    </cfRule>
    <cfRule type="expression" dxfId="10579" priority="10582">
      <formula>AND($G165="ACC",ISBLANK($F165))</formula>
    </cfRule>
    <cfRule type="expression" dxfId="10578" priority="10583">
      <formula>$G165="ACC"</formula>
    </cfRule>
  </conditionalFormatting>
  <conditionalFormatting sqref="CR186">
    <cfRule type="expression" dxfId="10577" priority="10576">
      <formula>AND($G186="SQUAT",ISBLANK($F186))</formula>
    </cfRule>
    <cfRule type="expression" dxfId="10576" priority="10577">
      <formula>AND($G186="BENCH",ISBLANK($F186))</formula>
    </cfRule>
    <cfRule type="expression" dxfId="10575" priority="10578">
      <formula>AND($G186="DEADLIFT",ISBLANK($F186))</formula>
    </cfRule>
  </conditionalFormatting>
  <conditionalFormatting sqref="CR186:CT186">
    <cfRule type="expression" dxfId="10574" priority="10571">
      <formula>$G186="SQUAT"</formula>
    </cfRule>
    <cfRule type="expression" dxfId="10573" priority="10572">
      <formula>$G186="BENCH"</formula>
    </cfRule>
    <cfRule type="expression" dxfId="10572" priority="10573">
      <formula>$G186="DEADLIFT"</formula>
    </cfRule>
    <cfRule type="expression" dxfId="10571" priority="10574">
      <formula>AND($G186="ACC",ISBLANK($F186))</formula>
    </cfRule>
    <cfRule type="expression" dxfId="10570" priority="10575">
      <formula>$G186="ACC"</formula>
    </cfRule>
  </conditionalFormatting>
  <conditionalFormatting sqref="CR168:CR171">
    <cfRule type="expression" dxfId="10569" priority="10568">
      <formula>AND($G168="SQUAT",ISBLANK($F168))</formula>
    </cfRule>
    <cfRule type="expression" dxfId="10568" priority="10569">
      <formula>AND($G168="BENCH",ISBLANK($F168))</formula>
    </cfRule>
    <cfRule type="expression" dxfId="10567" priority="10570">
      <formula>AND($G168="DEADLIFT",ISBLANK($F168))</formula>
    </cfRule>
  </conditionalFormatting>
  <conditionalFormatting sqref="CR168:CT171">
    <cfRule type="expression" dxfId="10566" priority="10563">
      <formula>$G168="SQUAT"</formula>
    </cfRule>
    <cfRule type="expression" dxfId="10565" priority="10564">
      <formula>$G168="BENCH"</formula>
    </cfRule>
    <cfRule type="expression" dxfId="10564" priority="10565">
      <formula>$G168="DEADLIFT"</formula>
    </cfRule>
    <cfRule type="expression" dxfId="10563" priority="10566">
      <formula>AND($G168="ACC",ISBLANK($F168))</formula>
    </cfRule>
    <cfRule type="expression" dxfId="10562" priority="10567">
      <formula>$G168="ACC"</formula>
    </cfRule>
  </conditionalFormatting>
  <conditionalFormatting sqref="CR167">
    <cfRule type="expression" dxfId="10561" priority="10560">
      <formula>AND($G167="SQUAT",ISBLANK($F167))</formula>
    </cfRule>
    <cfRule type="expression" dxfId="10560" priority="10561">
      <formula>AND($G167="BENCH",ISBLANK($F167))</formula>
    </cfRule>
    <cfRule type="expression" dxfId="10559" priority="10562">
      <formula>AND($G167="DEADLIFT",ISBLANK($F167))</formula>
    </cfRule>
  </conditionalFormatting>
  <conditionalFormatting sqref="CR167">
    <cfRule type="expression" dxfId="10558" priority="10555">
      <formula>$G167="SQUAT"</formula>
    </cfRule>
    <cfRule type="expression" dxfId="10557" priority="10556">
      <formula>$G167="BENCH"</formula>
    </cfRule>
    <cfRule type="expression" dxfId="10556" priority="10557">
      <formula>$G167="DEADLIFT"</formula>
    </cfRule>
    <cfRule type="expression" dxfId="10555" priority="10558">
      <formula>AND($G167="ACC",ISBLANK($F167))</formula>
    </cfRule>
    <cfRule type="expression" dxfId="10554" priority="10559">
      <formula>$G167="ACC"</formula>
    </cfRule>
  </conditionalFormatting>
  <conditionalFormatting sqref="CS167:CT167">
    <cfRule type="expression" dxfId="10553" priority="10550">
      <formula>$G167="SQUAT"</formula>
    </cfRule>
    <cfRule type="expression" dxfId="10552" priority="10551">
      <formula>$G167="BENCH"</formula>
    </cfRule>
    <cfRule type="expression" dxfId="10551" priority="10552">
      <formula>$G167="DEADLIFT"</formula>
    </cfRule>
    <cfRule type="expression" dxfId="10550" priority="10553">
      <formula>AND($G167="ACC",ISBLANK($F167))</formula>
    </cfRule>
    <cfRule type="expression" dxfId="10549" priority="10554">
      <formula>$G167="ACC"</formula>
    </cfRule>
  </conditionalFormatting>
  <conditionalFormatting sqref="CR161:CR164">
    <cfRule type="expression" dxfId="10548" priority="10547">
      <formula>AND($G161="SQUAT",ISBLANK($F161))</formula>
    </cfRule>
    <cfRule type="expression" dxfId="10547" priority="10548">
      <formula>AND($G161="BENCH",ISBLANK($F161))</formula>
    </cfRule>
    <cfRule type="expression" dxfId="10546" priority="10549">
      <formula>AND($G161="DEADLIFT",ISBLANK($F161))</formula>
    </cfRule>
  </conditionalFormatting>
  <conditionalFormatting sqref="CR161:CT164">
    <cfRule type="expression" dxfId="10545" priority="10542">
      <formula>$G161="SQUAT"</formula>
    </cfRule>
    <cfRule type="expression" dxfId="10544" priority="10543">
      <formula>$G161="BENCH"</formula>
    </cfRule>
    <cfRule type="expression" dxfId="10543" priority="10544">
      <formula>$G161="DEADLIFT"</formula>
    </cfRule>
    <cfRule type="expression" dxfId="10542" priority="10545">
      <formula>AND($G161="ACC",ISBLANK($F161))</formula>
    </cfRule>
    <cfRule type="expression" dxfId="10541" priority="10546">
      <formula>$G161="ACC"</formula>
    </cfRule>
  </conditionalFormatting>
  <conditionalFormatting sqref="CR160">
    <cfRule type="expression" dxfId="10540" priority="10539">
      <formula>AND($G160="SQUAT",ISBLANK($F160))</formula>
    </cfRule>
    <cfRule type="expression" dxfId="10539" priority="10540">
      <formula>AND($G160="BENCH",ISBLANK($F160))</formula>
    </cfRule>
    <cfRule type="expression" dxfId="10538" priority="10541">
      <formula>AND($G160="DEADLIFT",ISBLANK($F160))</formula>
    </cfRule>
  </conditionalFormatting>
  <conditionalFormatting sqref="CR160">
    <cfRule type="expression" dxfId="10537" priority="10534">
      <formula>$G160="SQUAT"</formula>
    </cfRule>
    <cfRule type="expression" dxfId="10536" priority="10535">
      <formula>$G160="BENCH"</formula>
    </cfRule>
    <cfRule type="expression" dxfId="10535" priority="10536">
      <formula>$G160="DEADLIFT"</formula>
    </cfRule>
    <cfRule type="expression" dxfId="10534" priority="10537">
      <formula>AND($G160="ACC",ISBLANK($F160))</formula>
    </cfRule>
    <cfRule type="expression" dxfId="10533" priority="10538">
      <formula>$G160="ACC"</formula>
    </cfRule>
  </conditionalFormatting>
  <conditionalFormatting sqref="CS160:CT160">
    <cfRule type="expression" dxfId="10532" priority="10529">
      <formula>$G160="SQUAT"</formula>
    </cfRule>
    <cfRule type="expression" dxfId="10531" priority="10530">
      <formula>$G160="BENCH"</formula>
    </cfRule>
    <cfRule type="expression" dxfId="10530" priority="10531">
      <formula>$G160="DEADLIFT"</formula>
    </cfRule>
    <cfRule type="expression" dxfId="10529" priority="10532">
      <formula>AND($G160="ACC",ISBLANK($F160))</formula>
    </cfRule>
    <cfRule type="expression" dxfId="10528" priority="10533">
      <formula>$G160="ACC"</formula>
    </cfRule>
  </conditionalFormatting>
  <conditionalFormatting sqref="CR179">
    <cfRule type="expression" dxfId="10527" priority="10526">
      <formula>AND($G179="SQUAT",ISBLANK($F179))</formula>
    </cfRule>
    <cfRule type="expression" dxfId="10526" priority="10527">
      <formula>AND($G179="BENCH",ISBLANK($F179))</formula>
    </cfRule>
    <cfRule type="expression" dxfId="10525" priority="10528">
      <formula>AND($G179="DEADLIFT",ISBLANK($F179))</formula>
    </cfRule>
  </conditionalFormatting>
  <conditionalFormatting sqref="CR179:CT179">
    <cfRule type="expression" dxfId="10524" priority="10521">
      <formula>$G179="SQUAT"</formula>
    </cfRule>
    <cfRule type="expression" dxfId="10523" priority="10522">
      <formula>$G179="BENCH"</formula>
    </cfRule>
    <cfRule type="expression" dxfId="10522" priority="10523">
      <formula>$G179="DEADLIFT"</formula>
    </cfRule>
    <cfRule type="expression" dxfId="10521" priority="10524">
      <formula>AND($G179="ACC",ISBLANK($F179))</formula>
    </cfRule>
    <cfRule type="expression" dxfId="10520" priority="10525">
      <formula>$G179="ACC"</formula>
    </cfRule>
  </conditionalFormatting>
  <conditionalFormatting sqref="CR182:CR185">
    <cfRule type="expression" dxfId="10519" priority="10518">
      <formula>AND($G182="SQUAT",ISBLANK($F182))</formula>
    </cfRule>
    <cfRule type="expression" dxfId="10518" priority="10519">
      <formula>AND($G182="BENCH",ISBLANK($F182))</formula>
    </cfRule>
    <cfRule type="expression" dxfId="10517" priority="10520">
      <formula>AND($G182="DEADLIFT",ISBLANK($F182))</formula>
    </cfRule>
  </conditionalFormatting>
  <conditionalFormatting sqref="CR182:CT185">
    <cfRule type="expression" dxfId="10516" priority="10513">
      <formula>$G182="SQUAT"</formula>
    </cfRule>
    <cfRule type="expression" dxfId="10515" priority="10514">
      <formula>$G182="BENCH"</formula>
    </cfRule>
    <cfRule type="expression" dxfId="10514" priority="10515">
      <formula>$G182="DEADLIFT"</formula>
    </cfRule>
    <cfRule type="expression" dxfId="10513" priority="10516">
      <formula>AND($G182="ACC",ISBLANK($F182))</formula>
    </cfRule>
    <cfRule type="expression" dxfId="10512" priority="10517">
      <formula>$G182="ACC"</formula>
    </cfRule>
  </conditionalFormatting>
  <conditionalFormatting sqref="CR181">
    <cfRule type="expression" dxfId="10511" priority="10510">
      <formula>AND($G181="SQUAT",ISBLANK($F181))</formula>
    </cfRule>
    <cfRule type="expression" dxfId="10510" priority="10511">
      <formula>AND($G181="BENCH",ISBLANK($F181))</formula>
    </cfRule>
    <cfRule type="expression" dxfId="10509" priority="10512">
      <formula>AND($G181="DEADLIFT",ISBLANK($F181))</formula>
    </cfRule>
  </conditionalFormatting>
  <conditionalFormatting sqref="CR181">
    <cfRule type="expression" dxfId="10508" priority="10505">
      <formula>$G181="SQUAT"</formula>
    </cfRule>
    <cfRule type="expression" dxfId="10507" priority="10506">
      <formula>$G181="BENCH"</formula>
    </cfRule>
    <cfRule type="expression" dxfId="10506" priority="10507">
      <formula>$G181="DEADLIFT"</formula>
    </cfRule>
    <cfRule type="expression" dxfId="10505" priority="10508">
      <formula>AND($G181="ACC",ISBLANK($F181))</formula>
    </cfRule>
    <cfRule type="expression" dxfId="10504" priority="10509">
      <formula>$G181="ACC"</formula>
    </cfRule>
  </conditionalFormatting>
  <conditionalFormatting sqref="CS181:CT181">
    <cfRule type="expression" dxfId="10503" priority="10500">
      <formula>$G181="SQUAT"</formula>
    </cfRule>
    <cfRule type="expression" dxfId="10502" priority="10501">
      <formula>$G181="BENCH"</formula>
    </cfRule>
    <cfRule type="expression" dxfId="10501" priority="10502">
      <formula>$G181="DEADLIFT"</formula>
    </cfRule>
    <cfRule type="expression" dxfId="10500" priority="10503">
      <formula>AND($G181="ACC",ISBLANK($F181))</formula>
    </cfRule>
    <cfRule type="expression" dxfId="10499" priority="10504">
      <formula>$G181="ACC"</formula>
    </cfRule>
  </conditionalFormatting>
  <conditionalFormatting sqref="CR175:CR178">
    <cfRule type="expression" dxfId="10498" priority="10497">
      <formula>AND($G175="SQUAT",ISBLANK($F175))</formula>
    </cfRule>
    <cfRule type="expression" dxfId="10497" priority="10498">
      <formula>AND($G175="BENCH",ISBLANK($F175))</formula>
    </cfRule>
    <cfRule type="expression" dxfId="10496" priority="10499">
      <formula>AND($G175="DEADLIFT",ISBLANK($F175))</formula>
    </cfRule>
  </conditionalFormatting>
  <conditionalFormatting sqref="CR175:CT178">
    <cfRule type="expression" dxfId="10495" priority="10492">
      <formula>$G175="SQUAT"</formula>
    </cfRule>
    <cfRule type="expression" dxfId="10494" priority="10493">
      <formula>$G175="BENCH"</formula>
    </cfRule>
    <cfRule type="expression" dxfId="10493" priority="10494">
      <formula>$G175="DEADLIFT"</formula>
    </cfRule>
    <cfRule type="expression" dxfId="10492" priority="10495">
      <formula>AND($G175="ACC",ISBLANK($F175))</formula>
    </cfRule>
    <cfRule type="expression" dxfId="10491" priority="10496">
      <formula>$G175="ACC"</formula>
    </cfRule>
  </conditionalFormatting>
  <conditionalFormatting sqref="CR174">
    <cfRule type="expression" dxfId="10490" priority="10489">
      <formula>AND($G174="SQUAT",ISBLANK($F174))</formula>
    </cfRule>
    <cfRule type="expression" dxfId="10489" priority="10490">
      <formula>AND($G174="BENCH",ISBLANK($F174))</formula>
    </cfRule>
    <cfRule type="expression" dxfId="10488" priority="10491">
      <formula>AND($G174="DEADLIFT",ISBLANK($F174))</formula>
    </cfRule>
  </conditionalFormatting>
  <conditionalFormatting sqref="CR174">
    <cfRule type="expression" dxfId="10487" priority="10484">
      <formula>$G174="SQUAT"</formula>
    </cfRule>
    <cfRule type="expression" dxfId="10486" priority="10485">
      <formula>$G174="BENCH"</formula>
    </cfRule>
    <cfRule type="expression" dxfId="10485" priority="10486">
      <formula>$G174="DEADLIFT"</formula>
    </cfRule>
    <cfRule type="expression" dxfId="10484" priority="10487">
      <formula>AND($G174="ACC",ISBLANK($F174))</formula>
    </cfRule>
    <cfRule type="expression" dxfId="10483" priority="10488">
      <formula>$G174="ACC"</formula>
    </cfRule>
  </conditionalFormatting>
  <conditionalFormatting sqref="CS174:CT174">
    <cfRule type="expression" dxfId="10482" priority="10479">
      <formula>$G174="SQUAT"</formula>
    </cfRule>
    <cfRule type="expression" dxfId="10481" priority="10480">
      <formula>$G174="BENCH"</formula>
    </cfRule>
    <cfRule type="expression" dxfId="10480" priority="10481">
      <formula>$G174="DEADLIFT"</formula>
    </cfRule>
    <cfRule type="expression" dxfId="10479" priority="10482">
      <formula>AND($G174="ACC",ISBLANK($F174))</formula>
    </cfRule>
    <cfRule type="expression" dxfId="10478" priority="10483">
      <formula>$G174="ACC"</formula>
    </cfRule>
  </conditionalFormatting>
  <conditionalFormatting sqref="CR193">
    <cfRule type="expression" dxfId="10477" priority="10476">
      <formula>AND($G193="SQUAT",ISBLANK($F193))</formula>
    </cfRule>
    <cfRule type="expression" dxfId="10476" priority="10477">
      <formula>AND($G193="BENCH",ISBLANK($F193))</formula>
    </cfRule>
    <cfRule type="expression" dxfId="10475" priority="10478">
      <formula>AND($G193="DEADLIFT",ISBLANK($F193))</formula>
    </cfRule>
  </conditionalFormatting>
  <conditionalFormatting sqref="CR193:CT193">
    <cfRule type="expression" dxfId="10474" priority="10471">
      <formula>$G193="SQUAT"</formula>
    </cfRule>
    <cfRule type="expression" dxfId="10473" priority="10472">
      <formula>$G193="BENCH"</formula>
    </cfRule>
    <cfRule type="expression" dxfId="10472" priority="10473">
      <formula>$G193="DEADLIFT"</formula>
    </cfRule>
    <cfRule type="expression" dxfId="10471" priority="10474">
      <formula>AND($G193="ACC",ISBLANK($F193))</formula>
    </cfRule>
    <cfRule type="expression" dxfId="10470" priority="10475">
      <formula>$G193="ACC"</formula>
    </cfRule>
  </conditionalFormatting>
  <conditionalFormatting sqref="CR196:CR199">
    <cfRule type="expression" dxfId="10469" priority="10468">
      <formula>AND($G196="SQUAT",ISBLANK($F196))</formula>
    </cfRule>
    <cfRule type="expression" dxfId="10468" priority="10469">
      <formula>AND($G196="BENCH",ISBLANK($F196))</formula>
    </cfRule>
    <cfRule type="expression" dxfId="10467" priority="10470">
      <formula>AND($G196="DEADLIFT",ISBLANK($F196))</formula>
    </cfRule>
  </conditionalFormatting>
  <conditionalFormatting sqref="CR196:CT199">
    <cfRule type="expression" dxfId="10466" priority="10463">
      <formula>$G196="SQUAT"</formula>
    </cfRule>
    <cfRule type="expression" dxfId="10465" priority="10464">
      <formula>$G196="BENCH"</formula>
    </cfRule>
    <cfRule type="expression" dxfId="10464" priority="10465">
      <formula>$G196="DEADLIFT"</formula>
    </cfRule>
    <cfRule type="expression" dxfId="10463" priority="10466">
      <formula>AND($G196="ACC",ISBLANK($F196))</formula>
    </cfRule>
    <cfRule type="expression" dxfId="10462" priority="10467">
      <formula>$G196="ACC"</formula>
    </cfRule>
  </conditionalFormatting>
  <conditionalFormatting sqref="CR195">
    <cfRule type="expression" dxfId="10461" priority="10460">
      <formula>AND($G195="SQUAT",ISBLANK($F195))</formula>
    </cfRule>
    <cfRule type="expression" dxfId="10460" priority="10461">
      <formula>AND($G195="BENCH",ISBLANK($F195))</formula>
    </cfRule>
    <cfRule type="expression" dxfId="10459" priority="10462">
      <formula>AND($G195="DEADLIFT",ISBLANK($F195))</formula>
    </cfRule>
  </conditionalFormatting>
  <conditionalFormatting sqref="CR195">
    <cfRule type="expression" dxfId="10458" priority="10455">
      <formula>$G195="SQUAT"</formula>
    </cfRule>
    <cfRule type="expression" dxfId="10457" priority="10456">
      <formula>$G195="BENCH"</formula>
    </cfRule>
    <cfRule type="expression" dxfId="10456" priority="10457">
      <formula>$G195="DEADLIFT"</formula>
    </cfRule>
    <cfRule type="expression" dxfId="10455" priority="10458">
      <formula>AND($G195="ACC",ISBLANK($F195))</formula>
    </cfRule>
    <cfRule type="expression" dxfId="10454" priority="10459">
      <formula>$G195="ACC"</formula>
    </cfRule>
  </conditionalFormatting>
  <conditionalFormatting sqref="CS195:CT195">
    <cfRule type="expression" dxfId="10453" priority="10450">
      <formula>$G195="SQUAT"</formula>
    </cfRule>
    <cfRule type="expression" dxfId="10452" priority="10451">
      <formula>$G195="BENCH"</formula>
    </cfRule>
    <cfRule type="expression" dxfId="10451" priority="10452">
      <formula>$G195="DEADLIFT"</formula>
    </cfRule>
    <cfRule type="expression" dxfId="10450" priority="10453">
      <formula>AND($G195="ACC",ISBLANK($F195))</formula>
    </cfRule>
    <cfRule type="expression" dxfId="10449" priority="10454">
      <formula>$G195="ACC"</formula>
    </cfRule>
  </conditionalFormatting>
  <conditionalFormatting sqref="CR189:CR192">
    <cfRule type="expression" dxfId="10448" priority="10447">
      <formula>AND($G189="SQUAT",ISBLANK($F189))</formula>
    </cfRule>
    <cfRule type="expression" dxfId="10447" priority="10448">
      <formula>AND($G189="BENCH",ISBLANK($F189))</formula>
    </cfRule>
    <cfRule type="expression" dxfId="10446" priority="10449">
      <formula>AND($G189="DEADLIFT",ISBLANK($F189))</formula>
    </cfRule>
  </conditionalFormatting>
  <conditionalFormatting sqref="CR189:CT192">
    <cfRule type="expression" dxfId="10445" priority="10442">
      <formula>$G189="SQUAT"</formula>
    </cfRule>
    <cfRule type="expression" dxfId="10444" priority="10443">
      <formula>$G189="BENCH"</formula>
    </cfRule>
    <cfRule type="expression" dxfId="10443" priority="10444">
      <formula>$G189="DEADLIFT"</formula>
    </cfRule>
    <cfRule type="expression" dxfId="10442" priority="10445">
      <formula>AND($G189="ACC",ISBLANK($F189))</formula>
    </cfRule>
    <cfRule type="expression" dxfId="10441" priority="10446">
      <formula>$G189="ACC"</formula>
    </cfRule>
  </conditionalFormatting>
  <conditionalFormatting sqref="CR188">
    <cfRule type="expression" dxfId="10440" priority="10439">
      <formula>AND($G188="SQUAT",ISBLANK($F188))</formula>
    </cfRule>
    <cfRule type="expression" dxfId="10439" priority="10440">
      <formula>AND($G188="BENCH",ISBLANK($F188))</formula>
    </cfRule>
    <cfRule type="expression" dxfId="10438" priority="10441">
      <formula>AND($G188="DEADLIFT",ISBLANK($F188))</formula>
    </cfRule>
  </conditionalFormatting>
  <conditionalFormatting sqref="CR188">
    <cfRule type="expression" dxfId="10437" priority="10434">
      <formula>$G188="SQUAT"</formula>
    </cfRule>
    <cfRule type="expression" dxfId="10436" priority="10435">
      <formula>$G188="BENCH"</formula>
    </cfRule>
    <cfRule type="expression" dxfId="10435" priority="10436">
      <formula>$G188="DEADLIFT"</formula>
    </cfRule>
    <cfRule type="expression" dxfId="10434" priority="10437">
      <formula>AND($G188="ACC",ISBLANK($F188))</formula>
    </cfRule>
    <cfRule type="expression" dxfId="10433" priority="10438">
      <formula>$G188="ACC"</formula>
    </cfRule>
  </conditionalFormatting>
  <conditionalFormatting sqref="CS188:CT188">
    <cfRule type="expression" dxfId="10432" priority="10429">
      <formula>$G188="SQUAT"</formula>
    </cfRule>
    <cfRule type="expression" dxfId="10431" priority="10430">
      <formula>$G188="BENCH"</formula>
    </cfRule>
    <cfRule type="expression" dxfId="10430" priority="10431">
      <formula>$G188="DEADLIFT"</formula>
    </cfRule>
    <cfRule type="expression" dxfId="10429" priority="10432">
      <formula>AND($G188="ACC",ISBLANK($F188))</formula>
    </cfRule>
    <cfRule type="expression" dxfId="10428" priority="10433">
      <formula>$G188="ACC"</formula>
    </cfRule>
  </conditionalFormatting>
  <conditionalFormatting sqref="CR214 CR221">
    <cfRule type="expression" dxfId="10427" priority="10426">
      <formula>AND($G214="SQUAT",ISBLANK($F214))</formula>
    </cfRule>
    <cfRule type="expression" dxfId="10426" priority="10427">
      <formula>AND($G214="BENCH",ISBLANK($F214))</formula>
    </cfRule>
    <cfRule type="expression" dxfId="10425" priority="10428">
      <formula>AND($G214="DEADLIFT",ISBLANK($F214))</formula>
    </cfRule>
  </conditionalFormatting>
  <conditionalFormatting sqref="CR221:CT221 CR214:CT214">
    <cfRule type="expression" dxfId="10424" priority="10421">
      <formula>$G214="SQUAT"</formula>
    </cfRule>
    <cfRule type="expression" dxfId="10423" priority="10422">
      <formula>$G214="BENCH"</formula>
    </cfRule>
    <cfRule type="expression" dxfId="10422" priority="10423">
      <formula>$G214="DEADLIFT"</formula>
    </cfRule>
    <cfRule type="expression" dxfId="10421" priority="10424">
      <formula>AND($G214="ACC",ISBLANK($F214))</formula>
    </cfRule>
    <cfRule type="expression" dxfId="10420" priority="10425">
      <formula>$G214="ACC"</formula>
    </cfRule>
  </conditionalFormatting>
  <conditionalFormatting sqref="CR235">
    <cfRule type="expression" dxfId="10419" priority="10418">
      <formula>AND($G235="SQUAT",ISBLANK($F235))</formula>
    </cfRule>
    <cfRule type="expression" dxfId="10418" priority="10419">
      <formula>AND($G235="BENCH",ISBLANK($F235))</formula>
    </cfRule>
    <cfRule type="expression" dxfId="10417" priority="10420">
      <formula>AND($G235="DEADLIFT",ISBLANK($F235))</formula>
    </cfRule>
  </conditionalFormatting>
  <conditionalFormatting sqref="CR235:CT235">
    <cfRule type="expression" dxfId="10416" priority="10413">
      <formula>$G235="SQUAT"</formula>
    </cfRule>
    <cfRule type="expression" dxfId="10415" priority="10414">
      <formula>$G235="BENCH"</formula>
    </cfRule>
    <cfRule type="expression" dxfId="10414" priority="10415">
      <formula>$G235="DEADLIFT"</formula>
    </cfRule>
    <cfRule type="expression" dxfId="10413" priority="10416">
      <formula>AND($G235="ACC",ISBLANK($F235))</formula>
    </cfRule>
    <cfRule type="expression" dxfId="10412" priority="10417">
      <formula>$G235="ACC"</formula>
    </cfRule>
  </conditionalFormatting>
  <conditionalFormatting sqref="CR217:CR220">
    <cfRule type="expression" dxfId="10411" priority="10410">
      <formula>AND($G217="SQUAT",ISBLANK($F217))</formula>
    </cfRule>
    <cfRule type="expression" dxfId="10410" priority="10411">
      <formula>AND($G217="BENCH",ISBLANK($F217))</formula>
    </cfRule>
    <cfRule type="expression" dxfId="10409" priority="10412">
      <formula>AND($G217="DEADLIFT",ISBLANK($F217))</formula>
    </cfRule>
  </conditionalFormatting>
  <conditionalFormatting sqref="CR217:CT220">
    <cfRule type="expression" dxfId="10408" priority="10405">
      <formula>$G217="SQUAT"</formula>
    </cfRule>
    <cfRule type="expression" dxfId="10407" priority="10406">
      <formula>$G217="BENCH"</formula>
    </cfRule>
    <cfRule type="expression" dxfId="10406" priority="10407">
      <formula>$G217="DEADLIFT"</formula>
    </cfRule>
    <cfRule type="expression" dxfId="10405" priority="10408">
      <formula>AND($G217="ACC",ISBLANK($F217))</formula>
    </cfRule>
    <cfRule type="expression" dxfId="10404" priority="10409">
      <formula>$G217="ACC"</formula>
    </cfRule>
  </conditionalFormatting>
  <conditionalFormatting sqref="CR216">
    <cfRule type="expression" dxfId="10403" priority="10402">
      <formula>AND($G216="SQUAT",ISBLANK($F216))</formula>
    </cfRule>
    <cfRule type="expression" dxfId="10402" priority="10403">
      <formula>AND($G216="BENCH",ISBLANK($F216))</formula>
    </cfRule>
    <cfRule type="expression" dxfId="10401" priority="10404">
      <formula>AND($G216="DEADLIFT",ISBLANK($F216))</formula>
    </cfRule>
  </conditionalFormatting>
  <conditionalFormatting sqref="CR216">
    <cfRule type="expression" dxfId="10400" priority="10397">
      <formula>$G216="SQUAT"</formula>
    </cfRule>
    <cfRule type="expression" dxfId="10399" priority="10398">
      <formula>$G216="BENCH"</formula>
    </cfRule>
    <cfRule type="expression" dxfId="10398" priority="10399">
      <formula>$G216="DEADLIFT"</formula>
    </cfRule>
    <cfRule type="expression" dxfId="10397" priority="10400">
      <formula>AND($G216="ACC",ISBLANK($F216))</formula>
    </cfRule>
    <cfRule type="expression" dxfId="10396" priority="10401">
      <formula>$G216="ACC"</formula>
    </cfRule>
  </conditionalFormatting>
  <conditionalFormatting sqref="CS216:CT216">
    <cfRule type="expression" dxfId="10395" priority="10392">
      <formula>$G216="SQUAT"</formula>
    </cfRule>
    <cfRule type="expression" dxfId="10394" priority="10393">
      <formula>$G216="BENCH"</formula>
    </cfRule>
    <cfRule type="expression" dxfId="10393" priority="10394">
      <formula>$G216="DEADLIFT"</formula>
    </cfRule>
    <cfRule type="expression" dxfId="10392" priority="10395">
      <formula>AND($G216="ACC",ISBLANK($F216))</formula>
    </cfRule>
    <cfRule type="expression" dxfId="10391" priority="10396">
      <formula>$G216="ACC"</formula>
    </cfRule>
  </conditionalFormatting>
  <conditionalFormatting sqref="CR210:CR213">
    <cfRule type="expression" dxfId="10390" priority="10389">
      <formula>AND($G210="SQUAT",ISBLANK($F210))</formula>
    </cfRule>
    <cfRule type="expression" dxfId="10389" priority="10390">
      <formula>AND($G210="BENCH",ISBLANK($F210))</formula>
    </cfRule>
    <cfRule type="expression" dxfId="10388" priority="10391">
      <formula>AND($G210="DEADLIFT",ISBLANK($F210))</formula>
    </cfRule>
  </conditionalFormatting>
  <conditionalFormatting sqref="CR210:CT213">
    <cfRule type="expression" dxfId="10387" priority="10384">
      <formula>$G210="SQUAT"</formula>
    </cfRule>
    <cfRule type="expression" dxfId="10386" priority="10385">
      <formula>$G210="BENCH"</formula>
    </cfRule>
    <cfRule type="expression" dxfId="10385" priority="10386">
      <formula>$G210="DEADLIFT"</formula>
    </cfRule>
    <cfRule type="expression" dxfId="10384" priority="10387">
      <formula>AND($G210="ACC",ISBLANK($F210))</formula>
    </cfRule>
    <cfRule type="expression" dxfId="10383" priority="10388">
      <formula>$G210="ACC"</formula>
    </cfRule>
  </conditionalFormatting>
  <conditionalFormatting sqref="CR209">
    <cfRule type="expression" dxfId="10382" priority="10381">
      <formula>AND($G209="SQUAT",ISBLANK($F209))</formula>
    </cfRule>
    <cfRule type="expression" dxfId="10381" priority="10382">
      <formula>AND($G209="BENCH",ISBLANK($F209))</formula>
    </cfRule>
    <cfRule type="expression" dxfId="10380" priority="10383">
      <formula>AND($G209="DEADLIFT",ISBLANK($F209))</formula>
    </cfRule>
  </conditionalFormatting>
  <conditionalFormatting sqref="CR209">
    <cfRule type="expression" dxfId="10379" priority="10376">
      <formula>$G209="SQUAT"</formula>
    </cfRule>
    <cfRule type="expression" dxfId="10378" priority="10377">
      <formula>$G209="BENCH"</formula>
    </cfRule>
    <cfRule type="expression" dxfId="10377" priority="10378">
      <formula>$G209="DEADLIFT"</formula>
    </cfRule>
    <cfRule type="expression" dxfId="10376" priority="10379">
      <formula>AND($G209="ACC",ISBLANK($F209))</formula>
    </cfRule>
    <cfRule type="expression" dxfId="10375" priority="10380">
      <formula>$G209="ACC"</formula>
    </cfRule>
  </conditionalFormatting>
  <conditionalFormatting sqref="CS209:CT209">
    <cfRule type="expression" dxfId="10374" priority="10371">
      <formula>$G209="SQUAT"</formula>
    </cfRule>
    <cfRule type="expression" dxfId="10373" priority="10372">
      <formula>$G209="BENCH"</formula>
    </cfRule>
    <cfRule type="expression" dxfId="10372" priority="10373">
      <formula>$G209="DEADLIFT"</formula>
    </cfRule>
    <cfRule type="expression" dxfId="10371" priority="10374">
      <formula>AND($G209="ACC",ISBLANK($F209))</formula>
    </cfRule>
    <cfRule type="expression" dxfId="10370" priority="10375">
      <formula>$G209="ACC"</formula>
    </cfRule>
  </conditionalFormatting>
  <conditionalFormatting sqref="CR228">
    <cfRule type="expression" dxfId="10369" priority="10368">
      <formula>AND($G228="SQUAT",ISBLANK($F228))</formula>
    </cfRule>
    <cfRule type="expression" dxfId="10368" priority="10369">
      <formula>AND($G228="BENCH",ISBLANK($F228))</formula>
    </cfRule>
    <cfRule type="expression" dxfId="10367" priority="10370">
      <formula>AND($G228="DEADLIFT",ISBLANK($F228))</formula>
    </cfRule>
  </conditionalFormatting>
  <conditionalFormatting sqref="CR228:CT228">
    <cfRule type="expression" dxfId="10366" priority="10363">
      <formula>$G228="SQUAT"</formula>
    </cfRule>
    <cfRule type="expression" dxfId="10365" priority="10364">
      <formula>$G228="BENCH"</formula>
    </cfRule>
    <cfRule type="expression" dxfId="10364" priority="10365">
      <formula>$G228="DEADLIFT"</formula>
    </cfRule>
    <cfRule type="expression" dxfId="10363" priority="10366">
      <formula>AND($G228="ACC",ISBLANK($F228))</formula>
    </cfRule>
    <cfRule type="expression" dxfId="10362" priority="10367">
      <formula>$G228="ACC"</formula>
    </cfRule>
  </conditionalFormatting>
  <conditionalFormatting sqref="CR231:CR234">
    <cfRule type="expression" dxfId="10361" priority="10360">
      <formula>AND($G231="SQUAT",ISBLANK($F231))</formula>
    </cfRule>
    <cfRule type="expression" dxfId="10360" priority="10361">
      <formula>AND($G231="BENCH",ISBLANK($F231))</formula>
    </cfRule>
    <cfRule type="expression" dxfId="10359" priority="10362">
      <formula>AND($G231="DEADLIFT",ISBLANK($F231))</formula>
    </cfRule>
  </conditionalFormatting>
  <conditionalFormatting sqref="CR231:CT234">
    <cfRule type="expression" dxfId="10358" priority="10355">
      <formula>$G231="SQUAT"</formula>
    </cfRule>
    <cfRule type="expression" dxfId="10357" priority="10356">
      <formula>$G231="BENCH"</formula>
    </cfRule>
    <cfRule type="expression" dxfId="10356" priority="10357">
      <formula>$G231="DEADLIFT"</formula>
    </cfRule>
    <cfRule type="expression" dxfId="10355" priority="10358">
      <formula>AND($G231="ACC",ISBLANK($F231))</formula>
    </cfRule>
    <cfRule type="expression" dxfId="10354" priority="10359">
      <formula>$G231="ACC"</formula>
    </cfRule>
  </conditionalFormatting>
  <conditionalFormatting sqref="CR230">
    <cfRule type="expression" dxfId="10353" priority="10352">
      <formula>AND($G230="SQUAT",ISBLANK($F230))</formula>
    </cfRule>
    <cfRule type="expression" dxfId="10352" priority="10353">
      <formula>AND($G230="BENCH",ISBLANK($F230))</formula>
    </cfRule>
    <cfRule type="expression" dxfId="10351" priority="10354">
      <formula>AND($G230="DEADLIFT",ISBLANK($F230))</formula>
    </cfRule>
  </conditionalFormatting>
  <conditionalFormatting sqref="CR230">
    <cfRule type="expression" dxfId="10350" priority="10347">
      <formula>$G230="SQUAT"</formula>
    </cfRule>
    <cfRule type="expression" dxfId="10349" priority="10348">
      <formula>$G230="BENCH"</formula>
    </cfRule>
    <cfRule type="expression" dxfId="10348" priority="10349">
      <formula>$G230="DEADLIFT"</formula>
    </cfRule>
    <cfRule type="expression" dxfId="10347" priority="10350">
      <formula>AND($G230="ACC",ISBLANK($F230))</formula>
    </cfRule>
    <cfRule type="expression" dxfId="10346" priority="10351">
      <formula>$G230="ACC"</formula>
    </cfRule>
  </conditionalFormatting>
  <conditionalFormatting sqref="CS230:CT230">
    <cfRule type="expression" dxfId="10345" priority="10342">
      <formula>$G230="SQUAT"</formula>
    </cfRule>
    <cfRule type="expression" dxfId="10344" priority="10343">
      <formula>$G230="BENCH"</formula>
    </cfRule>
    <cfRule type="expression" dxfId="10343" priority="10344">
      <formula>$G230="DEADLIFT"</formula>
    </cfRule>
    <cfRule type="expression" dxfId="10342" priority="10345">
      <formula>AND($G230="ACC",ISBLANK($F230))</formula>
    </cfRule>
    <cfRule type="expression" dxfId="10341" priority="10346">
      <formula>$G230="ACC"</formula>
    </cfRule>
  </conditionalFormatting>
  <conditionalFormatting sqref="CR224:CR227">
    <cfRule type="expression" dxfId="10340" priority="10339">
      <formula>AND($G224="SQUAT",ISBLANK($F224))</formula>
    </cfRule>
    <cfRule type="expression" dxfId="10339" priority="10340">
      <formula>AND($G224="BENCH",ISBLANK($F224))</formula>
    </cfRule>
    <cfRule type="expression" dxfId="10338" priority="10341">
      <formula>AND($G224="DEADLIFT",ISBLANK($F224))</formula>
    </cfRule>
  </conditionalFormatting>
  <conditionalFormatting sqref="CR224:CT227">
    <cfRule type="expression" dxfId="10337" priority="10334">
      <formula>$G224="SQUAT"</formula>
    </cfRule>
    <cfRule type="expression" dxfId="10336" priority="10335">
      <formula>$G224="BENCH"</formula>
    </cfRule>
    <cfRule type="expression" dxfId="10335" priority="10336">
      <formula>$G224="DEADLIFT"</formula>
    </cfRule>
    <cfRule type="expression" dxfId="10334" priority="10337">
      <formula>AND($G224="ACC",ISBLANK($F224))</formula>
    </cfRule>
    <cfRule type="expression" dxfId="10333" priority="10338">
      <formula>$G224="ACC"</formula>
    </cfRule>
  </conditionalFormatting>
  <conditionalFormatting sqref="CR223">
    <cfRule type="expression" dxfId="10332" priority="10331">
      <formula>AND($G223="SQUAT",ISBLANK($F223))</formula>
    </cfRule>
    <cfRule type="expression" dxfId="10331" priority="10332">
      <formula>AND($G223="BENCH",ISBLANK($F223))</formula>
    </cfRule>
    <cfRule type="expression" dxfId="10330" priority="10333">
      <formula>AND($G223="DEADLIFT",ISBLANK($F223))</formula>
    </cfRule>
  </conditionalFormatting>
  <conditionalFormatting sqref="CR223">
    <cfRule type="expression" dxfId="10329" priority="10326">
      <formula>$G223="SQUAT"</formula>
    </cfRule>
    <cfRule type="expression" dxfId="10328" priority="10327">
      <formula>$G223="BENCH"</formula>
    </cfRule>
    <cfRule type="expression" dxfId="10327" priority="10328">
      <formula>$G223="DEADLIFT"</formula>
    </cfRule>
    <cfRule type="expression" dxfId="10326" priority="10329">
      <formula>AND($G223="ACC",ISBLANK($F223))</formula>
    </cfRule>
    <cfRule type="expression" dxfId="10325" priority="10330">
      <formula>$G223="ACC"</formula>
    </cfRule>
  </conditionalFormatting>
  <conditionalFormatting sqref="CS223:CT223">
    <cfRule type="expression" dxfId="10324" priority="10321">
      <formula>$G223="SQUAT"</formula>
    </cfRule>
    <cfRule type="expression" dxfId="10323" priority="10322">
      <formula>$G223="BENCH"</formula>
    </cfRule>
    <cfRule type="expression" dxfId="10322" priority="10323">
      <formula>$G223="DEADLIFT"</formula>
    </cfRule>
    <cfRule type="expression" dxfId="10321" priority="10324">
      <formula>AND($G223="ACC",ISBLANK($F223))</formula>
    </cfRule>
    <cfRule type="expression" dxfId="10320" priority="10325">
      <formula>$G223="ACC"</formula>
    </cfRule>
  </conditionalFormatting>
  <conditionalFormatting sqref="CR242">
    <cfRule type="expression" dxfId="10319" priority="10318">
      <formula>AND($G242="SQUAT",ISBLANK($F242))</formula>
    </cfRule>
    <cfRule type="expression" dxfId="10318" priority="10319">
      <formula>AND($G242="BENCH",ISBLANK($F242))</formula>
    </cfRule>
    <cfRule type="expression" dxfId="10317" priority="10320">
      <formula>AND($G242="DEADLIFT",ISBLANK($F242))</formula>
    </cfRule>
  </conditionalFormatting>
  <conditionalFormatting sqref="CR242:CT242">
    <cfRule type="expression" dxfId="10316" priority="10313">
      <formula>$G242="SQUAT"</formula>
    </cfRule>
    <cfRule type="expression" dxfId="10315" priority="10314">
      <formula>$G242="BENCH"</formula>
    </cfRule>
    <cfRule type="expression" dxfId="10314" priority="10315">
      <formula>$G242="DEADLIFT"</formula>
    </cfRule>
    <cfRule type="expression" dxfId="10313" priority="10316">
      <formula>AND($G242="ACC",ISBLANK($F242))</formula>
    </cfRule>
    <cfRule type="expression" dxfId="10312" priority="10317">
      <formula>$G242="ACC"</formula>
    </cfRule>
  </conditionalFormatting>
  <conditionalFormatting sqref="CR245:CR248">
    <cfRule type="expression" dxfId="10311" priority="10310">
      <formula>AND($G245="SQUAT",ISBLANK($F245))</formula>
    </cfRule>
    <cfRule type="expression" dxfId="10310" priority="10311">
      <formula>AND($G245="BENCH",ISBLANK($F245))</formula>
    </cfRule>
    <cfRule type="expression" dxfId="10309" priority="10312">
      <formula>AND($G245="DEADLIFT",ISBLANK($F245))</formula>
    </cfRule>
  </conditionalFormatting>
  <conditionalFormatting sqref="CR245:CT248">
    <cfRule type="expression" dxfId="10308" priority="10305">
      <formula>$G245="SQUAT"</formula>
    </cfRule>
    <cfRule type="expression" dxfId="10307" priority="10306">
      <formula>$G245="BENCH"</formula>
    </cfRule>
    <cfRule type="expression" dxfId="10306" priority="10307">
      <formula>$G245="DEADLIFT"</formula>
    </cfRule>
    <cfRule type="expression" dxfId="10305" priority="10308">
      <formula>AND($G245="ACC",ISBLANK($F245))</formula>
    </cfRule>
    <cfRule type="expression" dxfId="10304" priority="10309">
      <formula>$G245="ACC"</formula>
    </cfRule>
  </conditionalFormatting>
  <conditionalFormatting sqref="CR244">
    <cfRule type="expression" dxfId="10303" priority="10302">
      <formula>AND($G244="SQUAT",ISBLANK($F244))</formula>
    </cfRule>
    <cfRule type="expression" dxfId="10302" priority="10303">
      <formula>AND($G244="BENCH",ISBLANK($F244))</formula>
    </cfRule>
    <cfRule type="expression" dxfId="10301" priority="10304">
      <formula>AND($G244="DEADLIFT",ISBLANK($F244))</formula>
    </cfRule>
  </conditionalFormatting>
  <conditionalFormatting sqref="CR244">
    <cfRule type="expression" dxfId="10300" priority="10297">
      <formula>$G244="SQUAT"</formula>
    </cfRule>
    <cfRule type="expression" dxfId="10299" priority="10298">
      <formula>$G244="BENCH"</formula>
    </cfRule>
    <cfRule type="expression" dxfId="10298" priority="10299">
      <formula>$G244="DEADLIFT"</formula>
    </cfRule>
    <cfRule type="expression" dxfId="10297" priority="10300">
      <formula>AND($G244="ACC",ISBLANK($F244))</formula>
    </cfRule>
    <cfRule type="expression" dxfId="10296" priority="10301">
      <formula>$G244="ACC"</formula>
    </cfRule>
  </conditionalFormatting>
  <conditionalFormatting sqref="CS244:CT244">
    <cfRule type="expression" dxfId="10295" priority="10292">
      <formula>$G244="SQUAT"</formula>
    </cfRule>
    <cfRule type="expression" dxfId="10294" priority="10293">
      <formula>$G244="BENCH"</formula>
    </cfRule>
    <cfRule type="expression" dxfId="10293" priority="10294">
      <formula>$G244="DEADLIFT"</formula>
    </cfRule>
    <cfRule type="expression" dxfId="10292" priority="10295">
      <formula>AND($G244="ACC",ISBLANK($F244))</formula>
    </cfRule>
    <cfRule type="expression" dxfId="10291" priority="10296">
      <formula>$G244="ACC"</formula>
    </cfRule>
  </conditionalFormatting>
  <conditionalFormatting sqref="CR238:CR241">
    <cfRule type="expression" dxfId="10290" priority="10289">
      <formula>AND($G238="SQUAT",ISBLANK($F238))</formula>
    </cfRule>
    <cfRule type="expression" dxfId="10289" priority="10290">
      <formula>AND($G238="BENCH",ISBLANK($F238))</formula>
    </cfRule>
    <cfRule type="expression" dxfId="10288" priority="10291">
      <formula>AND($G238="DEADLIFT",ISBLANK($F238))</formula>
    </cfRule>
  </conditionalFormatting>
  <conditionalFormatting sqref="CR238:CT241">
    <cfRule type="expression" dxfId="10287" priority="10284">
      <formula>$G238="SQUAT"</formula>
    </cfRule>
    <cfRule type="expression" dxfId="10286" priority="10285">
      <formula>$G238="BENCH"</formula>
    </cfRule>
    <cfRule type="expression" dxfId="10285" priority="10286">
      <formula>$G238="DEADLIFT"</formula>
    </cfRule>
    <cfRule type="expression" dxfId="10284" priority="10287">
      <formula>AND($G238="ACC",ISBLANK($F238))</formula>
    </cfRule>
    <cfRule type="expression" dxfId="10283" priority="10288">
      <formula>$G238="ACC"</formula>
    </cfRule>
  </conditionalFormatting>
  <conditionalFormatting sqref="CR237">
    <cfRule type="expression" dxfId="10282" priority="10281">
      <formula>AND($G237="SQUAT",ISBLANK($F237))</formula>
    </cfRule>
    <cfRule type="expression" dxfId="10281" priority="10282">
      <formula>AND($G237="BENCH",ISBLANK($F237))</formula>
    </cfRule>
    <cfRule type="expression" dxfId="10280" priority="10283">
      <formula>AND($G237="DEADLIFT",ISBLANK($F237))</formula>
    </cfRule>
  </conditionalFormatting>
  <conditionalFormatting sqref="CR237">
    <cfRule type="expression" dxfId="10279" priority="10276">
      <formula>$G237="SQUAT"</formula>
    </cfRule>
    <cfRule type="expression" dxfId="10278" priority="10277">
      <formula>$G237="BENCH"</formula>
    </cfRule>
    <cfRule type="expression" dxfId="10277" priority="10278">
      <formula>$G237="DEADLIFT"</formula>
    </cfRule>
    <cfRule type="expression" dxfId="10276" priority="10279">
      <formula>AND($G237="ACC",ISBLANK($F237))</formula>
    </cfRule>
    <cfRule type="expression" dxfId="10275" priority="10280">
      <formula>$G237="ACC"</formula>
    </cfRule>
  </conditionalFormatting>
  <conditionalFormatting sqref="CS237:CT237">
    <cfRule type="expression" dxfId="10274" priority="10271">
      <formula>$G237="SQUAT"</formula>
    </cfRule>
    <cfRule type="expression" dxfId="10273" priority="10272">
      <formula>$G237="BENCH"</formula>
    </cfRule>
    <cfRule type="expression" dxfId="10272" priority="10273">
      <formula>$G237="DEADLIFT"</formula>
    </cfRule>
    <cfRule type="expression" dxfId="10271" priority="10274">
      <formula>AND($G237="ACC",ISBLANK($F237))</formula>
    </cfRule>
    <cfRule type="expression" dxfId="10270" priority="10275">
      <formula>$G237="ACC"</formula>
    </cfRule>
  </conditionalFormatting>
  <conditionalFormatting sqref="DA18 DA25">
    <cfRule type="expression" dxfId="10269" priority="10268">
      <formula>AND($G18="SQUAT",ISBLANK($F18))</formula>
    </cfRule>
    <cfRule type="expression" dxfId="10268" priority="10269">
      <formula>AND($G18="BENCH",ISBLANK($F18))</formula>
    </cfRule>
    <cfRule type="expression" dxfId="10267" priority="10270">
      <formula>AND($G18="DEADLIFT",ISBLANK($F18))</formula>
    </cfRule>
  </conditionalFormatting>
  <conditionalFormatting sqref="DA25:DC25 DA18:DC18">
    <cfRule type="expression" dxfId="10266" priority="10263">
      <formula>$G18="SQUAT"</formula>
    </cfRule>
    <cfRule type="expression" dxfId="10265" priority="10264">
      <formula>$G18="BENCH"</formula>
    </cfRule>
    <cfRule type="expression" dxfId="10264" priority="10265">
      <formula>$G18="DEADLIFT"</formula>
    </cfRule>
    <cfRule type="expression" dxfId="10263" priority="10266">
      <formula>AND($G18="ACC",ISBLANK($F18))</formula>
    </cfRule>
    <cfRule type="expression" dxfId="10262" priority="10267">
      <formula>$G18="ACC"</formula>
    </cfRule>
  </conditionalFormatting>
  <conditionalFormatting sqref="DA39">
    <cfRule type="expression" dxfId="10261" priority="10260">
      <formula>AND($G39="SQUAT",ISBLANK($F39))</formula>
    </cfRule>
    <cfRule type="expression" dxfId="10260" priority="10261">
      <formula>AND($G39="BENCH",ISBLANK($F39))</formula>
    </cfRule>
    <cfRule type="expression" dxfId="10259" priority="10262">
      <formula>AND($G39="DEADLIFT",ISBLANK($F39))</formula>
    </cfRule>
  </conditionalFormatting>
  <conditionalFormatting sqref="DA39:DC39">
    <cfRule type="expression" dxfId="10258" priority="10255">
      <formula>$G39="SQUAT"</formula>
    </cfRule>
    <cfRule type="expression" dxfId="10257" priority="10256">
      <formula>$G39="BENCH"</formula>
    </cfRule>
    <cfRule type="expression" dxfId="10256" priority="10257">
      <formula>$G39="DEADLIFT"</formula>
    </cfRule>
    <cfRule type="expression" dxfId="10255" priority="10258">
      <formula>AND($G39="ACC",ISBLANK($F39))</formula>
    </cfRule>
    <cfRule type="expression" dxfId="10254" priority="10259">
      <formula>$G39="ACC"</formula>
    </cfRule>
  </conditionalFormatting>
  <conditionalFormatting sqref="DA21:DA24">
    <cfRule type="expression" dxfId="10253" priority="10252">
      <formula>AND($G21="SQUAT",ISBLANK($F21))</formula>
    </cfRule>
    <cfRule type="expression" dxfId="10252" priority="10253">
      <formula>AND($G21="BENCH",ISBLANK($F21))</formula>
    </cfRule>
    <cfRule type="expression" dxfId="10251" priority="10254">
      <formula>AND($G21="DEADLIFT",ISBLANK($F21))</formula>
    </cfRule>
  </conditionalFormatting>
  <conditionalFormatting sqref="DA21:DC24">
    <cfRule type="expression" dxfId="10250" priority="10247">
      <formula>$G21="SQUAT"</formula>
    </cfRule>
    <cfRule type="expression" dxfId="10249" priority="10248">
      <formula>$G21="BENCH"</formula>
    </cfRule>
    <cfRule type="expression" dxfId="10248" priority="10249">
      <formula>$G21="DEADLIFT"</formula>
    </cfRule>
    <cfRule type="expression" dxfId="10247" priority="10250">
      <formula>AND($G21="ACC",ISBLANK($F21))</formula>
    </cfRule>
    <cfRule type="expression" dxfId="10246" priority="10251">
      <formula>$G21="ACC"</formula>
    </cfRule>
  </conditionalFormatting>
  <conditionalFormatting sqref="DA20">
    <cfRule type="expression" dxfId="10245" priority="10244">
      <formula>AND($G20="SQUAT",ISBLANK($F20))</formula>
    </cfRule>
    <cfRule type="expression" dxfId="10244" priority="10245">
      <formula>AND($G20="BENCH",ISBLANK($F20))</formula>
    </cfRule>
    <cfRule type="expression" dxfId="10243" priority="10246">
      <formula>AND($G20="DEADLIFT",ISBLANK($F20))</formula>
    </cfRule>
  </conditionalFormatting>
  <conditionalFormatting sqref="DA20">
    <cfRule type="expression" dxfId="10242" priority="10239">
      <formula>$G20="SQUAT"</formula>
    </cfRule>
    <cfRule type="expression" dxfId="10241" priority="10240">
      <formula>$G20="BENCH"</formula>
    </cfRule>
    <cfRule type="expression" dxfId="10240" priority="10241">
      <formula>$G20="DEADLIFT"</formula>
    </cfRule>
    <cfRule type="expression" dxfId="10239" priority="10242">
      <formula>AND($G20="ACC",ISBLANK($F20))</formula>
    </cfRule>
    <cfRule type="expression" dxfId="10238" priority="10243">
      <formula>$G20="ACC"</formula>
    </cfRule>
  </conditionalFormatting>
  <conditionalFormatting sqref="DB20:DC20">
    <cfRule type="expression" dxfId="10237" priority="10234">
      <formula>$G20="SQUAT"</formula>
    </cfRule>
    <cfRule type="expression" dxfId="10236" priority="10235">
      <formula>$G20="BENCH"</formula>
    </cfRule>
    <cfRule type="expression" dxfId="10235" priority="10236">
      <formula>$G20="DEADLIFT"</formula>
    </cfRule>
    <cfRule type="expression" dxfId="10234" priority="10237">
      <formula>AND($G20="ACC",ISBLANK($F20))</formula>
    </cfRule>
    <cfRule type="expression" dxfId="10233" priority="10238">
      <formula>$G20="ACC"</formula>
    </cfRule>
  </conditionalFormatting>
  <conditionalFormatting sqref="DA14:DA17">
    <cfRule type="expression" dxfId="10232" priority="10231">
      <formula>AND($G14="SQUAT",ISBLANK($F14))</formula>
    </cfRule>
    <cfRule type="expression" dxfId="10231" priority="10232">
      <formula>AND($G14="BENCH",ISBLANK($F14))</formula>
    </cfRule>
    <cfRule type="expression" dxfId="10230" priority="10233">
      <formula>AND($G14="DEADLIFT",ISBLANK($F14))</formula>
    </cfRule>
  </conditionalFormatting>
  <conditionalFormatting sqref="DA14:DC17">
    <cfRule type="expression" dxfId="10229" priority="10226">
      <formula>$G14="SQUAT"</formula>
    </cfRule>
    <cfRule type="expression" dxfId="10228" priority="10227">
      <formula>$G14="BENCH"</formula>
    </cfRule>
    <cfRule type="expression" dxfId="10227" priority="10228">
      <formula>$G14="DEADLIFT"</formula>
    </cfRule>
    <cfRule type="expression" dxfId="10226" priority="10229">
      <formula>AND($G14="ACC",ISBLANK($F14))</formula>
    </cfRule>
    <cfRule type="expression" dxfId="10225" priority="10230">
      <formula>$G14="ACC"</formula>
    </cfRule>
  </conditionalFormatting>
  <conditionalFormatting sqref="DA13">
    <cfRule type="expression" dxfId="10224" priority="10223">
      <formula>AND($G13="SQUAT",ISBLANK($F13))</formula>
    </cfRule>
    <cfRule type="expression" dxfId="10223" priority="10224">
      <formula>AND($G13="BENCH",ISBLANK($F13))</formula>
    </cfRule>
    <cfRule type="expression" dxfId="10222" priority="10225">
      <formula>AND($G13="DEADLIFT",ISBLANK($F13))</formula>
    </cfRule>
  </conditionalFormatting>
  <conditionalFormatting sqref="DA13">
    <cfRule type="expression" dxfId="10221" priority="10218">
      <formula>$G13="SQUAT"</formula>
    </cfRule>
    <cfRule type="expression" dxfId="10220" priority="10219">
      <formula>$G13="BENCH"</formula>
    </cfRule>
    <cfRule type="expression" dxfId="10219" priority="10220">
      <formula>$G13="DEADLIFT"</formula>
    </cfRule>
    <cfRule type="expression" dxfId="10218" priority="10221">
      <formula>AND($G13="ACC",ISBLANK($F13))</formula>
    </cfRule>
    <cfRule type="expression" dxfId="10217" priority="10222">
      <formula>$G13="ACC"</formula>
    </cfRule>
  </conditionalFormatting>
  <conditionalFormatting sqref="DB13:DC13">
    <cfRule type="expression" dxfId="10216" priority="10213">
      <formula>$G13="SQUAT"</formula>
    </cfRule>
    <cfRule type="expression" dxfId="10215" priority="10214">
      <formula>$G13="BENCH"</formula>
    </cfRule>
    <cfRule type="expression" dxfId="10214" priority="10215">
      <formula>$G13="DEADLIFT"</formula>
    </cfRule>
    <cfRule type="expression" dxfId="10213" priority="10216">
      <formula>AND($G13="ACC",ISBLANK($F13))</formula>
    </cfRule>
    <cfRule type="expression" dxfId="10212" priority="10217">
      <formula>$G13="ACC"</formula>
    </cfRule>
  </conditionalFormatting>
  <conditionalFormatting sqref="DA32">
    <cfRule type="expression" dxfId="10211" priority="10210">
      <formula>AND($G32="SQUAT",ISBLANK($F32))</formula>
    </cfRule>
    <cfRule type="expression" dxfId="10210" priority="10211">
      <formula>AND($G32="BENCH",ISBLANK($F32))</formula>
    </cfRule>
    <cfRule type="expression" dxfId="10209" priority="10212">
      <formula>AND($G32="DEADLIFT",ISBLANK($F32))</formula>
    </cfRule>
  </conditionalFormatting>
  <conditionalFormatting sqref="DA32:DC32">
    <cfRule type="expression" dxfId="10208" priority="10205">
      <formula>$G32="SQUAT"</formula>
    </cfRule>
    <cfRule type="expression" dxfId="10207" priority="10206">
      <formula>$G32="BENCH"</formula>
    </cfRule>
    <cfRule type="expression" dxfId="10206" priority="10207">
      <formula>$G32="DEADLIFT"</formula>
    </cfRule>
    <cfRule type="expression" dxfId="10205" priority="10208">
      <formula>AND($G32="ACC",ISBLANK($F32))</formula>
    </cfRule>
    <cfRule type="expression" dxfId="10204" priority="10209">
      <formula>$G32="ACC"</formula>
    </cfRule>
  </conditionalFormatting>
  <conditionalFormatting sqref="DA35:DA38">
    <cfRule type="expression" dxfId="10203" priority="10202">
      <formula>AND($G35="SQUAT",ISBLANK($F35))</formula>
    </cfRule>
    <cfRule type="expression" dxfId="10202" priority="10203">
      <formula>AND($G35="BENCH",ISBLANK($F35))</formula>
    </cfRule>
    <cfRule type="expression" dxfId="10201" priority="10204">
      <formula>AND($G35="DEADLIFT",ISBLANK($F35))</formula>
    </cfRule>
  </conditionalFormatting>
  <conditionalFormatting sqref="DA35:DC38">
    <cfRule type="expression" dxfId="10200" priority="10197">
      <formula>$G35="SQUAT"</formula>
    </cfRule>
    <cfRule type="expression" dxfId="10199" priority="10198">
      <formula>$G35="BENCH"</formula>
    </cfRule>
    <cfRule type="expression" dxfId="10198" priority="10199">
      <formula>$G35="DEADLIFT"</formula>
    </cfRule>
    <cfRule type="expression" dxfId="10197" priority="10200">
      <formula>AND($G35="ACC",ISBLANK($F35))</formula>
    </cfRule>
    <cfRule type="expression" dxfId="10196" priority="10201">
      <formula>$G35="ACC"</formula>
    </cfRule>
  </conditionalFormatting>
  <conditionalFormatting sqref="DA34">
    <cfRule type="expression" dxfId="10195" priority="10194">
      <formula>AND($G34="SQUAT",ISBLANK($F34))</formula>
    </cfRule>
    <cfRule type="expression" dxfId="10194" priority="10195">
      <formula>AND($G34="BENCH",ISBLANK($F34))</formula>
    </cfRule>
    <cfRule type="expression" dxfId="10193" priority="10196">
      <formula>AND($G34="DEADLIFT",ISBLANK($F34))</formula>
    </cfRule>
  </conditionalFormatting>
  <conditionalFormatting sqref="DA34">
    <cfRule type="expression" dxfId="10192" priority="10189">
      <formula>$G34="SQUAT"</formula>
    </cfRule>
    <cfRule type="expression" dxfId="10191" priority="10190">
      <formula>$G34="BENCH"</formula>
    </cfRule>
    <cfRule type="expression" dxfId="10190" priority="10191">
      <formula>$G34="DEADLIFT"</formula>
    </cfRule>
    <cfRule type="expression" dxfId="10189" priority="10192">
      <formula>AND($G34="ACC",ISBLANK($F34))</formula>
    </cfRule>
    <cfRule type="expression" dxfId="10188" priority="10193">
      <formula>$G34="ACC"</formula>
    </cfRule>
  </conditionalFormatting>
  <conditionalFormatting sqref="DB34:DC34">
    <cfRule type="expression" dxfId="10187" priority="10184">
      <formula>$G34="SQUAT"</formula>
    </cfRule>
    <cfRule type="expression" dxfId="10186" priority="10185">
      <formula>$G34="BENCH"</formula>
    </cfRule>
    <cfRule type="expression" dxfId="10185" priority="10186">
      <formula>$G34="DEADLIFT"</formula>
    </cfRule>
    <cfRule type="expression" dxfId="10184" priority="10187">
      <formula>AND($G34="ACC",ISBLANK($F34))</formula>
    </cfRule>
    <cfRule type="expression" dxfId="10183" priority="10188">
      <formula>$G34="ACC"</formula>
    </cfRule>
  </conditionalFormatting>
  <conditionalFormatting sqref="DA28:DA31">
    <cfRule type="expression" dxfId="10182" priority="10181">
      <formula>AND($G28="SQUAT",ISBLANK($F28))</formula>
    </cfRule>
    <cfRule type="expression" dxfId="10181" priority="10182">
      <formula>AND($G28="BENCH",ISBLANK($F28))</formula>
    </cfRule>
    <cfRule type="expression" dxfId="10180" priority="10183">
      <formula>AND($G28="DEADLIFT",ISBLANK($F28))</formula>
    </cfRule>
  </conditionalFormatting>
  <conditionalFormatting sqref="DA28:DC31">
    <cfRule type="expression" dxfId="10179" priority="10176">
      <formula>$G28="SQUAT"</formula>
    </cfRule>
    <cfRule type="expression" dxfId="10178" priority="10177">
      <formula>$G28="BENCH"</formula>
    </cfRule>
    <cfRule type="expression" dxfId="10177" priority="10178">
      <formula>$G28="DEADLIFT"</formula>
    </cfRule>
    <cfRule type="expression" dxfId="10176" priority="10179">
      <formula>AND($G28="ACC",ISBLANK($F28))</formula>
    </cfRule>
    <cfRule type="expression" dxfId="10175" priority="10180">
      <formula>$G28="ACC"</formula>
    </cfRule>
  </conditionalFormatting>
  <conditionalFormatting sqref="DA27">
    <cfRule type="expression" dxfId="10174" priority="10173">
      <formula>AND($G27="SQUAT",ISBLANK($F27))</formula>
    </cfRule>
    <cfRule type="expression" dxfId="10173" priority="10174">
      <formula>AND($G27="BENCH",ISBLANK($F27))</formula>
    </cfRule>
    <cfRule type="expression" dxfId="10172" priority="10175">
      <formula>AND($G27="DEADLIFT",ISBLANK($F27))</formula>
    </cfRule>
  </conditionalFormatting>
  <conditionalFormatting sqref="DA27">
    <cfRule type="expression" dxfId="10171" priority="10168">
      <formula>$G27="SQUAT"</formula>
    </cfRule>
    <cfRule type="expression" dxfId="10170" priority="10169">
      <formula>$G27="BENCH"</formula>
    </cfRule>
    <cfRule type="expression" dxfId="10169" priority="10170">
      <formula>$G27="DEADLIFT"</formula>
    </cfRule>
    <cfRule type="expression" dxfId="10168" priority="10171">
      <formula>AND($G27="ACC",ISBLANK($F27))</formula>
    </cfRule>
    <cfRule type="expression" dxfId="10167" priority="10172">
      <formula>$G27="ACC"</formula>
    </cfRule>
  </conditionalFormatting>
  <conditionalFormatting sqref="DB27:DC27">
    <cfRule type="expression" dxfId="10166" priority="10163">
      <formula>$G27="SQUAT"</formula>
    </cfRule>
    <cfRule type="expression" dxfId="10165" priority="10164">
      <formula>$G27="BENCH"</formula>
    </cfRule>
    <cfRule type="expression" dxfId="10164" priority="10165">
      <formula>$G27="DEADLIFT"</formula>
    </cfRule>
    <cfRule type="expression" dxfId="10163" priority="10166">
      <formula>AND($G27="ACC",ISBLANK($F27))</formula>
    </cfRule>
    <cfRule type="expression" dxfId="10162" priority="10167">
      <formula>$G27="ACC"</formula>
    </cfRule>
  </conditionalFormatting>
  <conditionalFormatting sqref="DA46">
    <cfRule type="expression" dxfId="10161" priority="10160">
      <formula>AND($G46="SQUAT",ISBLANK($F46))</formula>
    </cfRule>
    <cfRule type="expression" dxfId="10160" priority="10161">
      <formula>AND($G46="BENCH",ISBLANK($F46))</formula>
    </cfRule>
    <cfRule type="expression" dxfId="10159" priority="10162">
      <formula>AND($G46="DEADLIFT",ISBLANK($F46))</formula>
    </cfRule>
  </conditionalFormatting>
  <conditionalFormatting sqref="DA46:DC46">
    <cfRule type="expression" dxfId="10158" priority="10155">
      <formula>$G46="SQUAT"</formula>
    </cfRule>
    <cfRule type="expression" dxfId="10157" priority="10156">
      <formula>$G46="BENCH"</formula>
    </cfRule>
    <cfRule type="expression" dxfId="10156" priority="10157">
      <formula>$G46="DEADLIFT"</formula>
    </cfRule>
    <cfRule type="expression" dxfId="10155" priority="10158">
      <formula>AND($G46="ACC",ISBLANK($F46))</formula>
    </cfRule>
    <cfRule type="expression" dxfId="10154" priority="10159">
      <formula>$G46="ACC"</formula>
    </cfRule>
  </conditionalFormatting>
  <conditionalFormatting sqref="DA49:DA52">
    <cfRule type="expression" dxfId="10153" priority="10152">
      <formula>AND($G49="SQUAT",ISBLANK($F49))</formula>
    </cfRule>
    <cfRule type="expression" dxfId="10152" priority="10153">
      <formula>AND($G49="BENCH",ISBLANK($F49))</formula>
    </cfRule>
    <cfRule type="expression" dxfId="10151" priority="10154">
      <formula>AND($G49="DEADLIFT",ISBLANK($F49))</formula>
    </cfRule>
  </conditionalFormatting>
  <conditionalFormatting sqref="DA49:DC52">
    <cfRule type="expression" dxfId="10150" priority="10147">
      <formula>$G49="SQUAT"</formula>
    </cfRule>
    <cfRule type="expression" dxfId="10149" priority="10148">
      <formula>$G49="BENCH"</formula>
    </cfRule>
    <cfRule type="expression" dxfId="10148" priority="10149">
      <formula>$G49="DEADLIFT"</formula>
    </cfRule>
    <cfRule type="expression" dxfId="10147" priority="10150">
      <formula>AND($G49="ACC",ISBLANK($F49))</formula>
    </cfRule>
    <cfRule type="expression" dxfId="10146" priority="10151">
      <formula>$G49="ACC"</formula>
    </cfRule>
  </conditionalFormatting>
  <conditionalFormatting sqref="DA48">
    <cfRule type="expression" dxfId="10145" priority="10144">
      <formula>AND($G48="SQUAT",ISBLANK($F48))</formula>
    </cfRule>
    <cfRule type="expression" dxfId="10144" priority="10145">
      <formula>AND($G48="BENCH",ISBLANK($F48))</formula>
    </cfRule>
    <cfRule type="expression" dxfId="10143" priority="10146">
      <formula>AND($G48="DEADLIFT",ISBLANK($F48))</formula>
    </cfRule>
  </conditionalFormatting>
  <conditionalFormatting sqref="DA48">
    <cfRule type="expression" dxfId="10142" priority="10139">
      <formula>$G48="SQUAT"</formula>
    </cfRule>
    <cfRule type="expression" dxfId="10141" priority="10140">
      <formula>$G48="BENCH"</formula>
    </cfRule>
    <cfRule type="expression" dxfId="10140" priority="10141">
      <formula>$G48="DEADLIFT"</formula>
    </cfRule>
    <cfRule type="expression" dxfId="10139" priority="10142">
      <formula>AND($G48="ACC",ISBLANK($F48))</formula>
    </cfRule>
    <cfRule type="expression" dxfId="10138" priority="10143">
      <formula>$G48="ACC"</formula>
    </cfRule>
  </conditionalFormatting>
  <conditionalFormatting sqref="DB48:DC48">
    <cfRule type="expression" dxfId="10137" priority="10134">
      <formula>$G48="SQUAT"</formula>
    </cfRule>
    <cfRule type="expression" dxfId="10136" priority="10135">
      <formula>$G48="BENCH"</formula>
    </cfRule>
    <cfRule type="expression" dxfId="10135" priority="10136">
      <formula>$G48="DEADLIFT"</formula>
    </cfRule>
    <cfRule type="expression" dxfId="10134" priority="10137">
      <formula>AND($G48="ACC",ISBLANK($F48))</formula>
    </cfRule>
    <cfRule type="expression" dxfId="10133" priority="10138">
      <formula>$G48="ACC"</formula>
    </cfRule>
  </conditionalFormatting>
  <conditionalFormatting sqref="DA42:DA45">
    <cfRule type="expression" dxfId="10132" priority="10131">
      <formula>AND($G42="SQUAT",ISBLANK($F42))</formula>
    </cfRule>
    <cfRule type="expression" dxfId="10131" priority="10132">
      <formula>AND($G42="BENCH",ISBLANK($F42))</formula>
    </cfRule>
    <cfRule type="expression" dxfId="10130" priority="10133">
      <formula>AND($G42="DEADLIFT",ISBLANK($F42))</formula>
    </cfRule>
  </conditionalFormatting>
  <conditionalFormatting sqref="DA42:DC45">
    <cfRule type="expression" dxfId="10129" priority="10126">
      <formula>$G42="SQUAT"</formula>
    </cfRule>
    <cfRule type="expression" dxfId="10128" priority="10127">
      <formula>$G42="BENCH"</formula>
    </cfRule>
    <cfRule type="expression" dxfId="10127" priority="10128">
      <formula>$G42="DEADLIFT"</formula>
    </cfRule>
    <cfRule type="expression" dxfId="10126" priority="10129">
      <formula>AND($G42="ACC",ISBLANK($F42))</formula>
    </cfRule>
    <cfRule type="expression" dxfId="10125" priority="10130">
      <formula>$G42="ACC"</formula>
    </cfRule>
  </conditionalFormatting>
  <conditionalFormatting sqref="DA41">
    <cfRule type="expression" dxfId="10124" priority="10123">
      <formula>AND($G41="SQUAT",ISBLANK($F41))</formula>
    </cfRule>
    <cfRule type="expression" dxfId="10123" priority="10124">
      <formula>AND($G41="BENCH",ISBLANK($F41))</formula>
    </cfRule>
    <cfRule type="expression" dxfId="10122" priority="10125">
      <formula>AND($G41="DEADLIFT",ISBLANK($F41))</formula>
    </cfRule>
  </conditionalFormatting>
  <conditionalFormatting sqref="DA41">
    <cfRule type="expression" dxfId="10121" priority="10118">
      <formula>$G41="SQUAT"</formula>
    </cfRule>
    <cfRule type="expression" dxfId="10120" priority="10119">
      <formula>$G41="BENCH"</formula>
    </cfRule>
    <cfRule type="expression" dxfId="10119" priority="10120">
      <formula>$G41="DEADLIFT"</formula>
    </cfRule>
    <cfRule type="expression" dxfId="10118" priority="10121">
      <formula>AND($G41="ACC",ISBLANK($F41))</formula>
    </cfRule>
    <cfRule type="expression" dxfId="10117" priority="10122">
      <formula>$G41="ACC"</formula>
    </cfRule>
  </conditionalFormatting>
  <conditionalFormatting sqref="DB41:DC41">
    <cfRule type="expression" dxfId="10116" priority="10113">
      <formula>$G41="SQUAT"</formula>
    </cfRule>
    <cfRule type="expression" dxfId="10115" priority="10114">
      <formula>$G41="BENCH"</formula>
    </cfRule>
    <cfRule type="expression" dxfId="10114" priority="10115">
      <formula>$G41="DEADLIFT"</formula>
    </cfRule>
    <cfRule type="expression" dxfId="10113" priority="10116">
      <formula>AND($G41="ACC",ISBLANK($F41))</formula>
    </cfRule>
    <cfRule type="expression" dxfId="10112" priority="10117">
      <formula>$G41="ACC"</formula>
    </cfRule>
  </conditionalFormatting>
  <conditionalFormatting sqref="DA67 DA74">
    <cfRule type="expression" dxfId="10111" priority="10110">
      <formula>AND($G67="SQUAT",ISBLANK($F67))</formula>
    </cfRule>
    <cfRule type="expression" dxfId="10110" priority="10111">
      <formula>AND($G67="BENCH",ISBLANK($F67))</formula>
    </cfRule>
    <cfRule type="expression" dxfId="10109" priority="10112">
      <formula>AND($G67="DEADLIFT",ISBLANK($F67))</formula>
    </cfRule>
  </conditionalFormatting>
  <conditionalFormatting sqref="DA74:DC74 DA67:DC67">
    <cfRule type="expression" dxfId="10108" priority="10105">
      <formula>$G67="SQUAT"</formula>
    </cfRule>
    <cfRule type="expression" dxfId="10107" priority="10106">
      <formula>$G67="BENCH"</formula>
    </cfRule>
    <cfRule type="expression" dxfId="10106" priority="10107">
      <formula>$G67="DEADLIFT"</formula>
    </cfRule>
    <cfRule type="expression" dxfId="10105" priority="10108">
      <formula>AND($G67="ACC",ISBLANK($F67))</formula>
    </cfRule>
    <cfRule type="expression" dxfId="10104" priority="10109">
      <formula>$G67="ACC"</formula>
    </cfRule>
  </conditionalFormatting>
  <conditionalFormatting sqref="DA88">
    <cfRule type="expression" dxfId="10103" priority="10102">
      <formula>AND($G88="SQUAT",ISBLANK($F88))</formula>
    </cfRule>
    <cfRule type="expression" dxfId="10102" priority="10103">
      <formula>AND($G88="BENCH",ISBLANK($F88))</formula>
    </cfRule>
    <cfRule type="expression" dxfId="10101" priority="10104">
      <formula>AND($G88="DEADLIFT",ISBLANK($F88))</formula>
    </cfRule>
  </conditionalFormatting>
  <conditionalFormatting sqref="DA88:DC88">
    <cfRule type="expression" dxfId="10100" priority="10097">
      <formula>$G88="SQUAT"</formula>
    </cfRule>
    <cfRule type="expression" dxfId="10099" priority="10098">
      <formula>$G88="BENCH"</formula>
    </cfRule>
    <cfRule type="expression" dxfId="10098" priority="10099">
      <formula>$G88="DEADLIFT"</formula>
    </cfRule>
    <cfRule type="expression" dxfId="10097" priority="10100">
      <formula>AND($G88="ACC",ISBLANK($F88))</formula>
    </cfRule>
    <cfRule type="expression" dxfId="10096" priority="10101">
      <formula>$G88="ACC"</formula>
    </cfRule>
  </conditionalFormatting>
  <conditionalFormatting sqref="DA70:DA73">
    <cfRule type="expression" dxfId="10095" priority="10094">
      <formula>AND($G70="SQUAT",ISBLANK($F70))</formula>
    </cfRule>
    <cfRule type="expression" dxfId="10094" priority="10095">
      <formula>AND($G70="BENCH",ISBLANK($F70))</formula>
    </cfRule>
    <cfRule type="expression" dxfId="10093" priority="10096">
      <formula>AND($G70="DEADLIFT",ISBLANK($F70))</formula>
    </cfRule>
  </conditionalFormatting>
  <conditionalFormatting sqref="DA70:DC73">
    <cfRule type="expression" dxfId="10092" priority="10089">
      <formula>$G70="SQUAT"</formula>
    </cfRule>
    <cfRule type="expression" dxfId="10091" priority="10090">
      <formula>$G70="BENCH"</formula>
    </cfRule>
    <cfRule type="expression" dxfId="10090" priority="10091">
      <formula>$G70="DEADLIFT"</formula>
    </cfRule>
    <cfRule type="expression" dxfId="10089" priority="10092">
      <formula>AND($G70="ACC",ISBLANK($F70))</formula>
    </cfRule>
    <cfRule type="expression" dxfId="10088" priority="10093">
      <formula>$G70="ACC"</formula>
    </cfRule>
  </conditionalFormatting>
  <conditionalFormatting sqref="DA69">
    <cfRule type="expression" dxfId="10087" priority="10086">
      <formula>AND($G69="SQUAT",ISBLANK($F69))</formula>
    </cfRule>
    <cfRule type="expression" dxfId="10086" priority="10087">
      <formula>AND($G69="BENCH",ISBLANK($F69))</formula>
    </cfRule>
    <cfRule type="expression" dxfId="10085" priority="10088">
      <formula>AND($G69="DEADLIFT",ISBLANK($F69))</formula>
    </cfRule>
  </conditionalFormatting>
  <conditionalFormatting sqref="DA69">
    <cfRule type="expression" dxfId="10084" priority="10081">
      <formula>$G69="SQUAT"</formula>
    </cfRule>
    <cfRule type="expression" dxfId="10083" priority="10082">
      <formula>$G69="BENCH"</formula>
    </cfRule>
    <cfRule type="expression" dxfId="10082" priority="10083">
      <formula>$G69="DEADLIFT"</formula>
    </cfRule>
    <cfRule type="expression" dxfId="10081" priority="10084">
      <formula>AND($G69="ACC",ISBLANK($F69))</formula>
    </cfRule>
    <cfRule type="expression" dxfId="10080" priority="10085">
      <formula>$G69="ACC"</formula>
    </cfRule>
  </conditionalFormatting>
  <conditionalFormatting sqref="DB69:DC69">
    <cfRule type="expression" dxfId="10079" priority="10076">
      <formula>$G69="SQUAT"</formula>
    </cfRule>
    <cfRule type="expression" dxfId="10078" priority="10077">
      <formula>$G69="BENCH"</formula>
    </cfRule>
    <cfRule type="expression" dxfId="10077" priority="10078">
      <formula>$G69="DEADLIFT"</formula>
    </cfRule>
    <cfRule type="expression" dxfId="10076" priority="10079">
      <formula>AND($G69="ACC",ISBLANK($F69))</formula>
    </cfRule>
    <cfRule type="expression" dxfId="10075" priority="10080">
      <formula>$G69="ACC"</formula>
    </cfRule>
  </conditionalFormatting>
  <conditionalFormatting sqref="DA63:DA66">
    <cfRule type="expression" dxfId="10074" priority="10073">
      <formula>AND($G63="SQUAT",ISBLANK($F63))</formula>
    </cfRule>
    <cfRule type="expression" dxfId="10073" priority="10074">
      <formula>AND($G63="BENCH",ISBLANK($F63))</formula>
    </cfRule>
    <cfRule type="expression" dxfId="10072" priority="10075">
      <formula>AND($G63="DEADLIFT",ISBLANK($F63))</formula>
    </cfRule>
  </conditionalFormatting>
  <conditionalFormatting sqref="DA63:DC66">
    <cfRule type="expression" dxfId="10071" priority="10068">
      <formula>$G63="SQUAT"</formula>
    </cfRule>
    <cfRule type="expression" dxfId="10070" priority="10069">
      <formula>$G63="BENCH"</formula>
    </cfRule>
    <cfRule type="expression" dxfId="10069" priority="10070">
      <formula>$G63="DEADLIFT"</formula>
    </cfRule>
    <cfRule type="expression" dxfId="10068" priority="10071">
      <formula>AND($G63="ACC",ISBLANK($F63))</formula>
    </cfRule>
    <cfRule type="expression" dxfId="10067" priority="10072">
      <formula>$G63="ACC"</formula>
    </cfRule>
  </conditionalFormatting>
  <conditionalFormatting sqref="DA62">
    <cfRule type="expression" dxfId="10066" priority="10065">
      <formula>AND($G62="SQUAT",ISBLANK($F62))</formula>
    </cfRule>
    <cfRule type="expression" dxfId="10065" priority="10066">
      <formula>AND($G62="BENCH",ISBLANK($F62))</formula>
    </cfRule>
    <cfRule type="expression" dxfId="10064" priority="10067">
      <formula>AND($G62="DEADLIFT",ISBLANK($F62))</formula>
    </cfRule>
  </conditionalFormatting>
  <conditionalFormatting sqref="DA62">
    <cfRule type="expression" dxfId="10063" priority="10060">
      <formula>$G62="SQUAT"</formula>
    </cfRule>
    <cfRule type="expression" dxfId="10062" priority="10061">
      <formula>$G62="BENCH"</formula>
    </cfRule>
    <cfRule type="expression" dxfId="10061" priority="10062">
      <formula>$G62="DEADLIFT"</formula>
    </cfRule>
    <cfRule type="expression" dxfId="10060" priority="10063">
      <formula>AND($G62="ACC",ISBLANK($F62))</formula>
    </cfRule>
    <cfRule type="expression" dxfId="10059" priority="10064">
      <formula>$G62="ACC"</formula>
    </cfRule>
  </conditionalFormatting>
  <conditionalFormatting sqref="DB62:DC62">
    <cfRule type="expression" dxfId="10058" priority="10055">
      <formula>$G62="SQUAT"</formula>
    </cfRule>
    <cfRule type="expression" dxfId="10057" priority="10056">
      <formula>$G62="BENCH"</formula>
    </cfRule>
    <cfRule type="expression" dxfId="10056" priority="10057">
      <formula>$G62="DEADLIFT"</formula>
    </cfRule>
    <cfRule type="expression" dxfId="10055" priority="10058">
      <formula>AND($G62="ACC",ISBLANK($F62))</formula>
    </cfRule>
    <cfRule type="expression" dxfId="10054" priority="10059">
      <formula>$G62="ACC"</formula>
    </cfRule>
  </conditionalFormatting>
  <conditionalFormatting sqref="DA81">
    <cfRule type="expression" dxfId="10053" priority="10052">
      <formula>AND($G81="SQUAT",ISBLANK($F81))</formula>
    </cfRule>
    <cfRule type="expression" dxfId="10052" priority="10053">
      <formula>AND($G81="BENCH",ISBLANK($F81))</formula>
    </cfRule>
    <cfRule type="expression" dxfId="10051" priority="10054">
      <formula>AND($G81="DEADLIFT",ISBLANK($F81))</formula>
    </cfRule>
  </conditionalFormatting>
  <conditionalFormatting sqref="DA81:DC81">
    <cfRule type="expression" dxfId="10050" priority="10047">
      <formula>$G81="SQUAT"</formula>
    </cfRule>
    <cfRule type="expression" dxfId="10049" priority="10048">
      <formula>$G81="BENCH"</formula>
    </cfRule>
    <cfRule type="expression" dxfId="10048" priority="10049">
      <formula>$G81="DEADLIFT"</formula>
    </cfRule>
    <cfRule type="expression" dxfId="10047" priority="10050">
      <formula>AND($G81="ACC",ISBLANK($F81))</formula>
    </cfRule>
    <cfRule type="expression" dxfId="10046" priority="10051">
      <formula>$G81="ACC"</formula>
    </cfRule>
  </conditionalFormatting>
  <conditionalFormatting sqref="DA84:DA87">
    <cfRule type="expression" dxfId="10045" priority="10044">
      <formula>AND($G84="SQUAT",ISBLANK($F84))</formula>
    </cfRule>
    <cfRule type="expression" dxfId="10044" priority="10045">
      <formula>AND($G84="BENCH",ISBLANK($F84))</formula>
    </cfRule>
    <cfRule type="expression" dxfId="10043" priority="10046">
      <formula>AND($G84="DEADLIFT",ISBLANK($F84))</formula>
    </cfRule>
  </conditionalFormatting>
  <conditionalFormatting sqref="DA84:DC87">
    <cfRule type="expression" dxfId="10042" priority="10039">
      <formula>$G84="SQUAT"</formula>
    </cfRule>
    <cfRule type="expression" dxfId="10041" priority="10040">
      <formula>$G84="BENCH"</formula>
    </cfRule>
    <cfRule type="expression" dxfId="10040" priority="10041">
      <formula>$G84="DEADLIFT"</formula>
    </cfRule>
    <cfRule type="expression" dxfId="10039" priority="10042">
      <formula>AND($G84="ACC",ISBLANK($F84))</formula>
    </cfRule>
    <cfRule type="expression" dxfId="10038" priority="10043">
      <formula>$G84="ACC"</formula>
    </cfRule>
  </conditionalFormatting>
  <conditionalFormatting sqref="DA83">
    <cfRule type="expression" dxfId="10037" priority="10036">
      <formula>AND($G83="SQUAT",ISBLANK($F83))</formula>
    </cfRule>
    <cfRule type="expression" dxfId="10036" priority="10037">
      <formula>AND($G83="BENCH",ISBLANK($F83))</formula>
    </cfRule>
    <cfRule type="expression" dxfId="10035" priority="10038">
      <formula>AND($G83="DEADLIFT",ISBLANK($F83))</formula>
    </cfRule>
  </conditionalFormatting>
  <conditionalFormatting sqref="DA83">
    <cfRule type="expression" dxfId="10034" priority="10031">
      <formula>$G83="SQUAT"</formula>
    </cfRule>
    <cfRule type="expression" dxfId="10033" priority="10032">
      <formula>$G83="BENCH"</formula>
    </cfRule>
    <cfRule type="expression" dxfId="10032" priority="10033">
      <formula>$G83="DEADLIFT"</formula>
    </cfRule>
    <cfRule type="expression" dxfId="10031" priority="10034">
      <formula>AND($G83="ACC",ISBLANK($F83))</formula>
    </cfRule>
    <cfRule type="expression" dxfId="10030" priority="10035">
      <formula>$G83="ACC"</formula>
    </cfRule>
  </conditionalFormatting>
  <conditionalFormatting sqref="DB83:DC83">
    <cfRule type="expression" dxfId="10029" priority="10026">
      <formula>$G83="SQUAT"</formula>
    </cfRule>
    <cfRule type="expression" dxfId="10028" priority="10027">
      <formula>$G83="BENCH"</formula>
    </cfRule>
    <cfRule type="expression" dxfId="10027" priority="10028">
      <formula>$G83="DEADLIFT"</formula>
    </cfRule>
    <cfRule type="expression" dxfId="10026" priority="10029">
      <formula>AND($G83="ACC",ISBLANK($F83))</formula>
    </cfRule>
    <cfRule type="expression" dxfId="10025" priority="10030">
      <formula>$G83="ACC"</formula>
    </cfRule>
  </conditionalFormatting>
  <conditionalFormatting sqref="DA77:DA80">
    <cfRule type="expression" dxfId="10024" priority="10023">
      <formula>AND($G77="SQUAT",ISBLANK($F77))</formula>
    </cfRule>
    <cfRule type="expression" dxfId="10023" priority="10024">
      <formula>AND($G77="BENCH",ISBLANK($F77))</formula>
    </cfRule>
    <cfRule type="expression" dxfId="10022" priority="10025">
      <formula>AND($G77="DEADLIFT",ISBLANK($F77))</formula>
    </cfRule>
  </conditionalFormatting>
  <conditionalFormatting sqref="DA77:DC80">
    <cfRule type="expression" dxfId="10021" priority="10018">
      <formula>$G77="SQUAT"</formula>
    </cfRule>
    <cfRule type="expression" dxfId="10020" priority="10019">
      <formula>$G77="BENCH"</formula>
    </cfRule>
    <cfRule type="expression" dxfId="10019" priority="10020">
      <formula>$G77="DEADLIFT"</formula>
    </cfRule>
    <cfRule type="expression" dxfId="10018" priority="10021">
      <formula>AND($G77="ACC",ISBLANK($F77))</formula>
    </cfRule>
    <cfRule type="expression" dxfId="10017" priority="10022">
      <formula>$G77="ACC"</formula>
    </cfRule>
  </conditionalFormatting>
  <conditionalFormatting sqref="DA76">
    <cfRule type="expression" dxfId="10016" priority="10015">
      <formula>AND($G76="SQUAT",ISBLANK($F76))</formula>
    </cfRule>
    <cfRule type="expression" dxfId="10015" priority="10016">
      <formula>AND($G76="BENCH",ISBLANK($F76))</formula>
    </cfRule>
    <cfRule type="expression" dxfId="10014" priority="10017">
      <formula>AND($G76="DEADLIFT",ISBLANK($F76))</formula>
    </cfRule>
  </conditionalFormatting>
  <conditionalFormatting sqref="DA76">
    <cfRule type="expression" dxfId="10013" priority="10010">
      <formula>$G76="SQUAT"</formula>
    </cfRule>
    <cfRule type="expression" dxfId="10012" priority="10011">
      <formula>$G76="BENCH"</formula>
    </cfRule>
    <cfRule type="expression" dxfId="10011" priority="10012">
      <formula>$G76="DEADLIFT"</formula>
    </cfRule>
    <cfRule type="expression" dxfId="10010" priority="10013">
      <formula>AND($G76="ACC",ISBLANK($F76))</formula>
    </cfRule>
    <cfRule type="expression" dxfId="10009" priority="10014">
      <formula>$G76="ACC"</formula>
    </cfRule>
  </conditionalFormatting>
  <conditionalFormatting sqref="DB76:DC76">
    <cfRule type="expression" dxfId="10008" priority="10005">
      <formula>$G76="SQUAT"</formula>
    </cfRule>
    <cfRule type="expression" dxfId="10007" priority="10006">
      <formula>$G76="BENCH"</formula>
    </cfRule>
    <cfRule type="expression" dxfId="10006" priority="10007">
      <formula>$G76="DEADLIFT"</formula>
    </cfRule>
    <cfRule type="expression" dxfId="10005" priority="10008">
      <formula>AND($G76="ACC",ISBLANK($F76))</formula>
    </cfRule>
    <cfRule type="expression" dxfId="10004" priority="10009">
      <formula>$G76="ACC"</formula>
    </cfRule>
  </conditionalFormatting>
  <conditionalFormatting sqref="DA95">
    <cfRule type="expression" dxfId="10003" priority="10002">
      <formula>AND($G95="SQUAT",ISBLANK($F95))</formula>
    </cfRule>
    <cfRule type="expression" dxfId="10002" priority="10003">
      <formula>AND($G95="BENCH",ISBLANK($F95))</formula>
    </cfRule>
    <cfRule type="expression" dxfId="10001" priority="10004">
      <formula>AND($G95="DEADLIFT",ISBLANK($F95))</formula>
    </cfRule>
  </conditionalFormatting>
  <conditionalFormatting sqref="DA95:DC95">
    <cfRule type="expression" dxfId="10000" priority="9997">
      <formula>$G95="SQUAT"</formula>
    </cfRule>
    <cfRule type="expression" dxfId="9999" priority="9998">
      <formula>$G95="BENCH"</formula>
    </cfRule>
    <cfRule type="expression" dxfId="9998" priority="9999">
      <formula>$G95="DEADLIFT"</formula>
    </cfRule>
    <cfRule type="expression" dxfId="9997" priority="10000">
      <formula>AND($G95="ACC",ISBLANK($F95))</formula>
    </cfRule>
    <cfRule type="expression" dxfId="9996" priority="10001">
      <formula>$G95="ACC"</formula>
    </cfRule>
  </conditionalFormatting>
  <conditionalFormatting sqref="DA98:DA101">
    <cfRule type="expression" dxfId="9995" priority="9994">
      <formula>AND($G98="SQUAT",ISBLANK($F98))</formula>
    </cfRule>
    <cfRule type="expression" dxfId="9994" priority="9995">
      <formula>AND($G98="BENCH",ISBLANK($F98))</formula>
    </cfRule>
    <cfRule type="expression" dxfId="9993" priority="9996">
      <formula>AND($G98="DEADLIFT",ISBLANK($F98))</formula>
    </cfRule>
  </conditionalFormatting>
  <conditionalFormatting sqref="DA98:DC101">
    <cfRule type="expression" dxfId="9992" priority="9989">
      <formula>$G98="SQUAT"</formula>
    </cfRule>
    <cfRule type="expression" dxfId="9991" priority="9990">
      <formula>$G98="BENCH"</formula>
    </cfRule>
    <cfRule type="expression" dxfId="9990" priority="9991">
      <formula>$G98="DEADLIFT"</formula>
    </cfRule>
    <cfRule type="expression" dxfId="9989" priority="9992">
      <formula>AND($G98="ACC",ISBLANK($F98))</formula>
    </cfRule>
    <cfRule type="expression" dxfId="9988" priority="9993">
      <formula>$G98="ACC"</formula>
    </cfRule>
  </conditionalFormatting>
  <conditionalFormatting sqref="DA97">
    <cfRule type="expression" dxfId="9987" priority="9986">
      <formula>AND($G97="SQUAT",ISBLANK($F97))</formula>
    </cfRule>
    <cfRule type="expression" dxfId="9986" priority="9987">
      <formula>AND($G97="BENCH",ISBLANK($F97))</formula>
    </cfRule>
    <cfRule type="expression" dxfId="9985" priority="9988">
      <formula>AND($G97="DEADLIFT",ISBLANK($F97))</formula>
    </cfRule>
  </conditionalFormatting>
  <conditionalFormatting sqref="DA97">
    <cfRule type="expression" dxfId="9984" priority="9981">
      <formula>$G97="SQUAT"</formula>
    </cfRule>
    <cfRule type="expression" dxfId="9983" priority="9982">
      <formula>$G97="BENCH"</formula>
    </cfRule>
    <cfRule type="expression" dxfId="9982" priority="9983">
      <formula>$G97="DEADLIFT"</formula>
    </cfRule>
    <cfRule type="expression" dxfId="9981" priority="9984">
      <formula>AND($G97="ACC",ISBLANK($F97))</formula>
    </cfRule>
    <cfRule type="expression" dxfId="9980" priority="9985">
      <formula>$G97="ACC"</formula>
    </cfRule>
  </conditionalFormatting>
  <conditionalFormatting sqref="DB97:DC97">
    <cfRule type="expression" dxfId="9979" priority="9976">
      <formula>$G97="SQUAT"</formula>
    </cfRule>
    <cfRule type="expression" dxfId="9978" priority="9977">
      <formula>$G97="BENCH"</formula>
    </cfRule>
    <cfRule type="expression" dxfId="9977" priority="9978">
      <formula>$G97="DEADLIFT"</formula>
    </cfRule>
    <cfRule type="expression" dxfId="9976" priority="9979">
      <formula>AND($G97="ACC",ISBLANK($F97))</formula>
    </cfRule>
    <cfRule type="expression" dxfId="9975" priority="9980">
      <formula>$G97="ACC"</formula>
    </cfRule>
  </conditionalFormatting>
  <conditionalFormatting sqref="DA91:DA94">
    <cfRule type="expression" dxfId="9974" priority="9973">
      <formula>AND($G91="SQUAT",ISBLANK($F91))</formula>
    </cfRule>
    <cfRule type="expression" dxfId="9973" priority="9974">
      <formula>AND($G91="BENCH",ISBLANK($F91))</formula>
    </cfRule>
    <cfRule type="expression" dxfId="9972" priority="9975">
      <formula>AND($G91="DEADLIFT",ISBLANK($F91))</formula>
    </cfRule>
  </conditionalFormatting>
  <conditionalFormatting sqref="DA91:DC94">
    <cfRule type="expression" dxfId="9971" priority="9968">
      <formula>$G91="SQUAT"</formula>
    </cfRule>
    <cfRule type="expression" dxfId="9970" priority="9969">
      <formula>$G91="BENCH"</formula>
    </cfRule>
    <cfRule type="expression" dxfId="9969" priority="9970">
      <formula>$G91="DEADLIFT"</formula>
    </cfRule>
    <cfRule type="expression" dxfId="9968" priority="9971">
      <formula>AND($G91="ACC",ISBLANK($F91))</formula>
    </cfRule>
    <cfRule type="expression" dxfId="9967" priority="9972">
      <formula>$G91="ACC"</formula>
    </cfRule>
  </conditionalFormatting>
  <conditionalFormatting sqref="DA90">
    <cfRule type="expression" dxfId="9966" priority="9965">
      <formula>AND($G90="SQUAT",ISBLANK($F90))</formula>
    </cfRule>
    <cfRule type="expression" dxfId="9965" priority="9966">
      <formula>AND($G90="BENCH",ISBLANK($F90))</formula>
    </cfRule>
    <cfRule type="expression" dxfId="9964" priority="9967">
      <formula>AND($G90="DEADLIFT",ISBLANK($F90))</formula>
    </cfRule>
  </conditionalFormatting>
  <conditionalFormatting sqref="DA90">
    <cfRule type="expression" dxfId="9963" priority="9960">
      <formula>$G90="SQUAT"</formula>
    </cfRule>
    <cfRule type="expression" dxfId="9962" priority="9961">
      <formula>$G90="BENCH"</formula>
    </cfRule>
    <cfRule type="expression" dxfId="9961" priority="9962">
      <formula>$G90="DEADLIFT"</formula>
    </cfRule>
    <cfRule type="expression" dxfId="9960" priority="9963">
      <formula>AND($G90="ACC",ISBLANK($F90))</formula>
    </cfRule>
    <cfRule type="expression" dxfId="9959" priority="9964">
      <formula>$G90="ACC"</formula>
    </cfRule>
  </conditionalFormatting>
  <conditionalFormatting sqref="DB90:DC90">
    <cfRule type="expression" dxfId="9958" priority="9955">
      <formula>$G90="SQUAT"</formula>
    </cfRule>
    <cfRule type="expression" dxfId="9957" priority="9956">
      <formula>$G90="BENCH"</formula>
    </cfRule>
    <cfRule type="expression" dxfId="9956" priority="9957">
      <formula>$G90="DEADLIFT"</formula>
    </cfRule>
    <cfRule type="expression" dxfId="9955" priority="9958">
      <formula>AND($G90="ACC",ISBLANK($F90))</formula>
    </cfRule>
    <cfRule type="expression" dxfId="9954" priority="9959">
      <formula>$G90="ACC"</formula>
    </cfRule>
  </conditionalFormatting>
  <conditionalFormatting sqref="DA116 DA123">
    <cfRule type="expression" dxfId="9953" priority="9952">
      <formula>AND($G116="SQUAT",ISBLANK($F116))</formula>
    </cfRule>
    <cfRule type="expression" dxfId="9952" priority="9953">
      <formula>AND($G116="BENCH",ISBLANK($F116))</formula>
    </cfRule>
    <cfRule type="expression" dxfId="9951" priority="9954">
      <formula>AND($G116="DEADLIFT",ISBLANK($F116))</formula>
    </cfRule>
  </conditionalFormatting>
  <conditionalFormatting sqref="DA123:DC123 DA116:DC116">
    <cfRule type="expression" dxfId="9950" priority="9947">
      <formula>$G116="SQUAT"</formula>
    </cfRule>
    <cfRule type="expression" dxfId="9949" priority="9948">
      <formula>$G116="BENCH"</formula>
    </cfRule>
    <cfRule type="expression" dxfId="9948" priority="9949">
      <formula>$G116="DEADLIFT"</formula>
    </cfRule>
    <cfRule type="expression" dxfId="9947" priority="9950">
      <formula>AND($G116="ACC",ISBLANK($F116))</formula>
    </cfRule>
    <cfRule type="expression" dxfId="9946" priority="9951">
      <formula>$G116="ACC"</formula>
    </cfRule>
  </conditionalFormatting>
  <conditionalFormatting sqref="DA137">
    <cfRule type="expression" dxfId="9945" priority="9944">
      <formula>AND($G137="SQUAT",ISBLANK($F137))</formula>
    </cfRule>
    <cfRule type="expression" dxfId="9944" priority="9945">
      <formula>AND($G137="BENCH",ISBLANK($F137))</formula>
    </cfRule>
    <cfRule type="expression" dxfId="9943" priority="9946">
      <formula>AND($G137="DEADLIFT",ISBLANK($F137))</formula>
    </cfRule>
  </conditionalFormatting>
  <conditionalFormatting sqref="DA137:DC137">
    <cfRule type="expression" dxfId="9942" priority="9939">
      <formula>$G137="SQUAT"</formula>
    </cfRule>
    <cfRule type="expression" dxfId="9941" priority="9940">
      <formula>$G137="BENCH"</formula>
    </cfRule>
    <cfRule type="expression" dxfId="9940" priority="9941">
      <formula>$G137="DEADLIFT"</formula>
    </cfRule>
    <cfRule type="expression" dxfId="9939" priority="9942">
      <formula>AND($G137="ACC",ISBLANK($F137))</formula>
    </cfRule>
    <cfRule type="expression" dxfId="9938" priority="9943">
      <formula>$G137="ACC"</formula>
    </cfRule>
  </conditionalFormatting>
  <conditionalFormatting sqref="DA119:DA122">
    <cfRule type="expression" dxfId="9937" priority="9936">
      <formula>AND($G119="SQUAT",ISBLANK($F119))</formula>
    </cfRule>
    <cfRule type="expression" dxfId="9936" priority="9937">
      <formula>AND($G119="BENCH",ISBLANK($F119))</formula>
    </cfRule>
    <cfRule type="expression" dxfId="9935" priority="9938">
      <formula>AND($G119="DEADLIFT",ISBLANK($F119))</formula>
    </cfRule>
  </conditionalFormatting>
  <conditionalFormatting sqref="DA119:DC122">
    <cfRule type="expression" dxfId="9934" priority="9931">
      <formula>$G119="SQUAT"</formula>
    </cfRule>
    <cfRule type="expression" dxfId="9933" priority="9932">
      <formula>$G119="BENCH"</formula>
    </cfRule>
    <cfRule type="expression" dxfId="9932" priority="9933">
      <formula>$G119="DEADLIFT"</formula>
    </cfRule>
    <cfRule type="expression" dxfId="9931" priority="9934">
      <formula>AND($G119="ACC",ISBLANK($F119))</formula>
    </cfRule>
    <cfRule type="expression" dxfId="9930" priority="9935">
      <formula>$G119="ACC"</formula>
    </cfRule>
  </conditionalFormatting>
  <conditionalFormatting sqref="DA118">
    <cfRule type="expression" dxfId="9929" priority="9928">
      <formula>AND($G118="SQUAT",ISBLANK($F118))</formula>
    </cfRule>
    <cfRule type="expression" dxfId="9928" priority="9929">
      <formula>AND($G118="BENCH",ISBLANK($F118))</formula>
    </cfRule>
    <cfRule type="expression" dxfId="9927" priority="9930">
      <formula>AND($G118="DEADLIFT",ISBLANK($F118))</formula>
    </cfRule>
  </conditionalFormatting>
  <conditionalFormatting sqref="DA118">
    <cfRule type="expression" dxfId="9926" priority="9923">
      <formula>$G118="SQUAT"</formula>
    </cfRule>
    <cfRule type="expression" dxfId="9925" priority="9924">
      <formula>$G118="BENCH"</formula>
    </cfRule>
    <cfRule type="expression" dxfId="9924" priority="9925">
      <formula>$G118="DEADLIFT"</formula>
    </cfRule>
    <cfRule type="expression" dxfId="9923" priority="9926">
      <formula>AND($G118="ACC",ISBLANK($F118))</formula>
    </cfRule>
    <cfRule type="expression" dxfId="9922" priority="9927">
      <formula>$G118="ACC"</formula>
    </cfRule>
  </conditionalFormatting>
  <conditionalFormatting sqref="DB118:DC118">
    <cfRule type="expression" dxfId="9921" priority="9918">
      <formula>$G118="SQUAT"</formula>
    </cfRule>
    <cfRule type="expression" dxfId="9920" priority="9919">
      <formula>$G118="BENCH"</formula>
    </cfRule>
    <cfRule type="expression" dxfId="9919" priority="9920">
      <formula>$G118="DEADLIFT"</formula>
    </cfRule>
    <cfRule type="expression" dxfId="9918" priority="9921">
      <formula>AND($G118="ACC",ISBLANK($F118))</formula>
    </cfRule>
    <cfRule type="expression" dxfId="9917" priority="9922">
      <formula>$G118="ACC"</formula>
    </cfRule>
  </conditionalFormatting>
  <conditionalFormatting sqref="DA112:DA115">
    <cfRule type="expression" dxfId="9916" priority="9915">
      <formula>AND($G112="SQUAT",ISBLANK($F112))</formula>
    </cfRule>
    <cfRule type="expression" dxfId="9915" priority="9916">
      <formula>AND($G112="BENCH",ISBLANK($F112))</formula>
    </cfRule>
    <cfRule type="expression" dxfId="9914" priority="9917">
      <formula>AND($G112="DEADLIFT",ISBLANK($F112))</formula>
    </cfRule>
  </conditionalFormatting>
  <conditionalFormatting sqref="DA112:DC115">
    <cfRule type="expression" dxfId="9913" priority="9910">
      <formula>$G112="SQUAT"</formula>
    </cfRule>
    <cfRule type="expression" dxfId="9912" priority="9911">
      <formula>$G112="BENCH"</formula>
    </cfRule>
    <cfRule type="expression" dxfId="9911" priority="9912">
      <formula>$G112="DEADLIFT"</formula>
    </cfRule>
    <cfRule type="expression" dxfId="9910" priority="9913">
      <formula>AND($G112="ACC",ISBLANK($F112))</formula>
    </cfRule>
    <cfRule type="expression" dxfId="9909" priority="9914">
      <formula>$G112="ACC"</formula>
    </cfRule>
  </conditionalFormatting>
  <conditionalFormatting sqref="DA111">
    <cfRule type="expression" dxfId="9908" priority="9907">
      <formula>AND($G111="SQUAT",ISBLANK($F111))</formula>
    </cfRule>
    <cfRule type="expression" dxfId="9907" priority="9908">
      <formula>AND($G111="BENCH",ISBLANK($F111))</formula>
    </cfRule>
    <cfRule type="expression" dxfId="9906" priority="9909">
      <formula>AND($G111="DEADLIFT",ISBLANK($F111))</formula>
    </cfRule>
  </conditionalFormatting>
  <conditionalFormatting sqref="DA111">
    <cfRule type="expression" dxfId="9905" priority="9902">
      <formula>$G111="SQUAT"</formula>
    </cfRule>
    <cfRule type="expression" dxfId="9904" priority="9903">
      <formula>$G111="BENCH"</formula>
    </cfRule>
    <cfRule type="expression" dxfId="9903" priority="9904">
      <formula>$G111="DEADLIFT"</formula>
    </cfRule>
    <cfRule type="expression" dxfId="9902" priority="9905">
      <formula>AND($G111="ACC",ISBLANK($F111))</formula>
    </cfRule>
    <cfRule type="expression" dxfId="9901" priority="9906">
      <formula>$G111="ACC"</formula>
    </cfRule>
  </conditionalFormatting>
  <conditionalFormatting sqref="DB111:DC111">
    <cfRule type="expression" dxfId="9900" priority="9897">
      <formula>$G111="SQUAT"</formula>
    </cfRule>
    <cfRule type="expression" dxfId="9899" priority="9898">
      <formula>$G111="BENCH"</formula>
    </cfRule>
    <cfRule type="expression" dxfId="9898" priority="9899">
      <formula>$G111="DEADLIFT"</formula>
    </cfRule>
    <cfRule type="expression" dxfId="9897" priority="9900">
      <formula>AND($G111="ACC",ISBLANK($F111))</formula>
    </cfRule>
    <cfRule type="expression" dxfId="9896" priority="9901">
      <formula>$G111="ACC"</formula>
    </cfRule>
  </conditionalFormatting>
  <conditionalFormatting sqref="DA130">
    <cfRule type="expression" dxfId="9895" priority="9894">
      <formula>AND($G130="SQUAT",ISBLANK($F130))</formula>
    </cfRule>
    <cfRule type="expression" dxfId="9894" priority="9895">
      <formula>AND($G130="BENCH",ISBLANK($F130))</formula>
    </cfRule>
    <cfRule type="expression" dxfId="9893" priority="9896">
      <formula>AND($G130="DEADLIFT",ISBLANK($F130))</formula>
    </cfRule>
  </conditionalFormatting>
  <conditionalFormatting sqref="DA130:DC130">
    <cfRule type="expression" dxfId="9892" priority="9889">
      <formula>$G130="SQUAT"</formula>
    </cfRule>
    <cfRule type="expression" dxfId="9891" priority="9890">
      <formula>$G130="BENCH"</formula>
    </cfRule>
    <cfRule type="expression" dxfId="9890" priority="9891">
      <formula>$G130="DEADLIFT"</formula>
    </cfRule>
    <cfRule type="expression" dxfId="9889" priority="9892">
      <formula>AND($G130="ACC",ISBLANK($F130))</formula>
    </cfRule>
    <cfRule type="expression" dxfId="9888" priority="9893">
      <formula>$G130="ACC"</formula>
    </cfRule>
  </conditionalFormatting>
  <conditionalFormatting sqref="DA133:DA136">
    <cfRule type="expression" dxfId="9887" priority="9886">
      <formula>AND($G133="SQUAT",ISBLANK($F133))</formula>
    </cfRule>
    <cfRule type="expression" dxfId="9886" priority="9887">
      <formula>AND($G133="BENCH",ISBLANK($F133))</formula>
    </cfRule>
    <cfRule type="expression" dxfId="9885" priority="9888">
      <formula>AND($G133="DEADLIFT",ISBLANK($F133))</formula>
    </cfRule>
  </conditionalFormatting>
  <conditionalFormatting sqref="DA133:DC136">
    <cfRule type="expression" dxfId="9884" priority="9881">
      <formula>$G133="SQUAT"</formula>
    </cfRule>
    <cfRule type="expression" dxfId="9883" priority="9882">
      <formula>$G133="BENCH"</formula>
    </cfRule>
    <cfRule type="expression" dxfId="9882" priority="9883">
      <formula>$G133="DEADLIFT"</formula>
    </cfRule>
    <cfRule type="expression" dxfId="9881" priority="9884">
      <formula>AND($G133="ACC",ISBLANK($F133))</formula>
    </cfRule>
    <cfRule type="expression" dxfId="9880" priority="9885">
      <formula>$G133="ACC"</formula>
    </cfRule>
  </conditionalFormatting>
  <conditionalFormatting sqref="DA132">
    <cfRule type="expression" dxfId="9879" priority="9878">
      <formula>AND($G132="SQUAT",ISBLANK($F132))</formula>
    </cfRule>
    <cfRule type="expression" dxfId="9878" priority="9879">
      <formula>AND($G132="BENCH",ISBLANK($F132))</formula>
    </cfRule>
    <cfRule type="expression" dxfId="9877" priority="9880">
      <formula>AND($G132="DEADLIFT",ISBLANK($F132))</formula>
    </cfRule>
  </conditionalFormatting>
  <conditionalFormatting sqref="DA132">
    <cfRule type="expression" dxfId="9876" priority="9873">
      <formula>$G132="SQUAT"</formula>
    </cfRule>
    <cfRule type="expression" dxfId="9875" priority="9874">
      <formula>$G132="BENCH"</formula>
    </cfRule>
    <cfRule type="expression" dxfId="9874" priority="9875">
      <formula>$G132="DEADLIFT"</formula>
    </cfRule>
    <cfRule type="expression" dxfId="9873" priority="9876">
      <formula>AND($G132="ACC",ISBLANK($F132))</formula>
    </cfRule>
    <cfRule type="expression" dxfId="9872" priority="9877">
      <formula>$G132="ACC"</formula>
    </cfRule>
  </conditionalFormatting>
  <conditionalFormatting sqref="DB132:DC132">
    <cfRule type="expression" dxfId="9871" priority="9868">
      <formula>$G132="SQUAT"</formula>
    </cfRule>
    <cfRule type="expression" dxfId="9870" priority="9869">
      <formula>$G132="BENCH"</formula>
    </cfRule>
    <cfRule type="expression" dxfId="9869" priority="9870">
      <formula>$G132="DEADLIFT"</formula>
    </cfRule>
    <cfRule type="expression" dxfId="9868" priority="9871">
      <formula>AND($G132="ACC",ISBLANK($F132))</formula>
    </cfRule>
    <cfRule type="expression" dxfId="9867" priority="9872">
      <formula>$G132="ACC"</formula>
    </cfRule>
  </conditionalFormatting>
  <conditionalFormatting sqref="DA126:DA129">
    <cfRule type="expression" dxfId="9866" priority="9865">
      <formula>AND($G126="SQUAT",ISBLANK($F126))</formula>
    </cfRule>
    <cfRule type="expression" dxfId="9865" priority="9866">
      <formula>AND($G126="BENCH",ISBLANK($F126))</formula>
    </cfRule>
    <cfRule type="expression" dxfId="9864" priority="9867">
      <formula>AND($G126="DEADLIFT",ISBLANK($F126))</formula>
    </cfRule>
  </conditionalFormatting>
  <conditionalFormatting sqref="DA126:DC129">
    <cfRule type="expression" dxfId="9863" priority="9860">
      <formula>$G126="SQUAT"</formula>
    </cfRule>
    <cfRule type="expression" dxfId="9862" priority="9861">
      <formula>$G126="BENCH"</formula>
    </cfRule>
    <cfRule type="expression" dxfId="9861" priority="9862">
      <formula>$G126="DEADLIFT"</formula>
    </cfRule>
    <cfRule type="expression" dxfId="9860" priority="9863">
      <formula>AND($G126="ACC",ISBLANK($F126))</formula>
    </cfRule>
    <cfRule type="expression" dxfId="9859" priority="9864">
      <formula>$G126="ACC"</formula>
    </cfRule>
  </conditionalFormatting>
  <conditionalFormatting sqref="DA125">
    <cfRule type="expression" dxfId="9858" priority="9857">
      <formula>AND($G125="SQUAT",ISBLANK($F125))</formula>
    </cfRule>
    <cfRule type="expression" dxfId="9857" priority="9858">
      <formula>AND($G125="BENCH",ISBLANK($F125))</formula>
    </cfRule>
    <cfRule type="expression" dxfId="9856" priority="9859">
      <formula>AND($G125="DEADLIFT",ISBLANK($F125))</formula>
    </cfRule>
  </conditionalFormatting>
  <conditionalFormatting sqref="DA125">
    <cfRule type="expression" dxfId="9855" priority="9852">
      <formula>$G125="SQUAT"</formula>
    </cfRule>
    <cfRule type="expression" dxfId="9854" priority="9853">
      <formula>$G125="BENCH"</formula>
    </cfRule>
    <cfRule type="expression" dxfId="9853" priority="9854">
      <formula>$G125="DEADLIFT"</formula>
    </cfRule>
    <cfRule type="expression" dxfId="9852" priority="9855">
      <formula>AND($G125="ACC",ISBLANK($F125))</formula>
    </cfRule>
    <cfRule type="expression" dxfId="9851" priority="9856">
      <formula>$G125="ACC"</formula>
    </cfRule>
  </conditionalFormatting>
  <conditionalFormatting sqref="DB125:DC125">
    <cfRule type="expression" dxfId="9850" priority="9847">
      <formula>$G125="SQUAT"</formula>
    </cfRule>
    <cfRule type="expression" dxfId="9849" priority="9848">
      <formula>$G125="BENCH"</formula>
    </cfRule>
    <cfRule type="expression" dxfId="9848" priority="9849">
      <formula>$G125="DEADLIFT"</formula>
    </cfRule>
    <cfRule type="expression" dxfId="9847" priority="9850">
      <formula>AND($G125="ACC",ISBLANK($F125))</formula>
    </cfRule>
    <cfRule type="expression" dxfId="9846" priority="9851">
      <formula>$G125="ACC"</formula>
    </cfRule>
  </conditionalFormatting>
  <conditionalFormatting sqref="DA144">
    <cfRule type="expression" dxfId="9845" priority="9844">
      <formula>AND($G144="SQUAT",ISBLANK($F144))</formula>
    </cfRule>
    <cfRule type="expression" dxfId="9844" priority="9845">
      <formula>AND($G144="BENCH",ISBLANK($F144))</formula>
    </cfRule>
    <cfRule type="expression" dxfId="9843" priority="9846">
      <formula>AND($G144="DEADLIFT",ISBLANK($F144))</formula>
    </cfRule>
  </conditionalFormatting>
  <conditionalFormatting sqref="DA144:DC144">
    <cfRule type="expression" dxfId="9842" priority="9839">
      <formula>$G144="SQUAT"</formula>
    </cfRule>
    <cfRule type="expression" dxfId="9841" priority="9840">
      <formula>$G144="BENCH"</formula>
    </cfRule>
    <cfRule type="expression" dxfId="9840" priority="9841">
      <formula>$G144="DEADLIFT"</formula>
    </cfRule>
    <cfRule type="expression" dxfId="9839" priority="9842">
      <formula>AND($G144="ACC",ISBLANK($F144))</formula>
    </cfRule>
    <cfRule type="expression" dxfId="9838" priority="9843">
      <formula>$G144="ACC"</formula>
    </cfRule>
  </conditionalFormatting>
  <conditionalFormatting sqref="DA147:DA150">
    <cfRule type="expression" dxfId="9837" priority="9836">
      <formula>AND($G147="SQUAT",ISBLANK($F147))</formula>
    </cfRule>
    <cfRule type="expression" dxfId="9836" priority="9837">
      <formula>AND($G147="BENCH",ISBLANK($F147))</formula>
    </cfRule>
    <cfRule type="expression" dxfId="9835" priority="9838">
      <formula>AND($G147="DEADLIFT",ISBLANK($F147))</formula>
    </cfRule>
  </conditionalFormatting>
  <conditionalFormatting sqref="DA147:DC150">
    <cfRule type="expression" dxfId="9834" priority="9831">
      <formula>$G147="SQUAT"</formula>
    </cfRule>
    <cfRule type="expression" dxfId="9833" priority="9832">
      <formula>$G147="BENCH"</formula>
    </cfRule>
    <cfRule type="expression" dxfId="9832" priority="9833">
      <formula>$G147="DEADLIFT"</formula>
    </cfRule>
    <cfRule type="expression" dxfId="9831" priority="9834">
      <formula>AND($G147="ACC",ISBLANK($F147))</formula>
    </cfRule>
    <cfRule type="expression" dxfId="9830" priority="9835">
      <formula>$G147="ACC"</formula>
    </cfRule>
  </conditionalFormatting>
  <conditionalFormatting sqref="DA146">
    <cfRule type="expression" dxfId="9829" priority="9828">
      <formula>AND($G146="SQUAT",ISBLANK($F146))</formula>
    </cfRule>
    <cfRule type="expression" dxfId="9828" priority="9829">
      <formula>AND($G146="BENCH",ISBLANK($F146))</formula>
    </cfRule>
    <cfRule type="expression" dxfId="9827" priority="9830">
      <formula>AND($G146="DEADLIFT",ISBLANK($F146))</formula>
    </cfRule>
  </conditionalFormatting>
  <conditionalFormatting sqref="DA146">
    <cfRule type="expression" dxfId="9826" priority="9823">
      <formula>$G146="SQUAT"</formula>
    </cfRule>
    <cfRule type="expression" dxfId="9825" priority="9824">
      <formula>$G146="BENCH"</formula>
    </cfRule>
    <cfRule type="expression" dxfId="9824" priority="9825">
      <formula>$G146="DEADLIFT"</formula>
    </cfRule>
    <cfRule type="expression" dxfId="9823" priority="9826">
      <formula>AND($G146="ACC",ISBLANK($F146))</formula>
    </cfRule>
    <cfRule type="expression" dxfId="9822" priority="9827">
      <formula>$G146="ACC"</formula>
    </cfRule>
  </conditionalFormatting>
  <conditionalFormatting sqref="DB146:DC146">
    <cfRule type="expression" dxfId="9821" priority="9818">
      <formula>$G146="SQUAT"</formula>
    </cfRule>
    <cfRule type="expression" dxfId="9820" priority="9819">
      <formula>$G146="BENCH"</formula>
    </cfRule>
    <cfRule type="expression" dxfId="9819" priority="9820">
      <formula>$G146="DEADLIFT"</formula>
    </cfRule>
    <cfRule type="expression" dxfId="9818" priority="9821">
      <formula>AND($G146="ACC",ISBLANK($F146))</formula>
    </cfRule>
    <cfRule type="expression" dxfId="9817" priority="9822">
      <formula>$G146="ACC"</formula>
    </cfRule>
  </conditionalFormatting>
  <conditionalFormatting sqref="DA140:DA143">
    <cfRule type="expression" dxfId="9816" priority="9815">
      <formula>AND($G140="SQUAT",ISBLANK($F140))</formula>
    </cfRule>
    <cfRule type="expression" dxfId="9815" priority="9816">
      <formula>AND($G140="BENCH",ISBLANK($F140))</formula>
    </cfRule>
    <cfRule type="expression" dxfId="9814" priority="9817">
      <formula>AND($G140="DEADLIFT",ISBLANK($F140))</formula>
    </cfRule>
  </conditionalFormatting>
  <conditionalFormatting sqref="DA140:DC143">
    <cfRule type="expression" dxfId="9813" priority="9810">
      <formula>$G140="SQUAT"</formula>
    </cfRule>
    <cfRule type="expression" dxfId="9812" priority="9811">
      <formula>$G140="BENCH"</formula>
    </cfRule>
    <cfRule type="expression" dxfId="9811" priority="9812">
      <formula>$G140="DEADLIFT"</formula>
    </cfRule>
    <cfRule type="expression" dxfId="9810" priority="9813">
      <formula>AND($G140="ACC",ISBLANK($F140))</formula>
    </cfRule>
    <cfRule type="expression" dxfId="9809" priority="9814">
      <formula>$G140="ACC"</formula>
    </cfRule>
  </conditionalFormatting>
  <conditionalFormatting sqref="DA139">
    <cfRule type="expression" dxfId="9808" priority="9807">
      <formula>AND($G139="SQUAT",ISBLANK($F139))</formula>
    </cfRule>
    <cfRule type="expression" dxfId="9807" priority="9808">
      <formula>AND($G139="BENCH",ISBLANK($F139))</formula>
    </cfRule>
    <cfRule type="expression" dxfId="9806" priority="9809">
      <formula>AND($G139="DEADLIFT",ISBLANK($F139))</formula>
    </cfRule>
  </conditionalFormatting>
  <conditionalFormatting sqref="DA139">
    <cfRule type="expression" dxfId="9805" priority="9802">
      <formula>$G139="SQUAT"</formula>
    </cfRule>
    <cfRule type="expression" dxfId="9804" priority="9803">
      <formula>$G139="BENCH"</formula>
    </cfRule>
    <cfRule type="expression" dxfId="9803" priority="9804">
      <formula>$G139="DEADLIFT"</formula>
    </cfRule>
    <cfRule type="expression" dxfId="9802" priority="9805">
      <formula>AND($G139="ACC",ISBLANK($F139))</formula>
    </cfRule>
    <cfRule type="expression" dxfId="9801" priority="9806">
      <formula>$G139="ACC"</formula>
    </cfRule>
  </conditionalFormatting>
  <conditionalFormatting sqref="DB139:DC139">
    <cfRule type="expression" dxfId="9800" priority="9797">
      <formula>$G139="SQUAT"</formula>
    </cfRule>
    <cfRule type="expression" dxfId="9799" priority="9798">
      <formula>$G139="BENCH"</formula>
    </cfRule>
    <cfRule type="expression" dxfId="9798" priority="9799">
      <formula>$G139="DEADLIFT"</formula>
    </cfRule>
    <cfRule type="expression" dxfId="9797" priority="9800">
      <formula>AND($G139="ACC",ISBLANK($F139))</formula>
    </cfRule>
    <cfRule type="expression" dxfId="9796" priority="9801">
      <formula>$G139="ACC"</formula>
    </cfRule>
  </conditionalFormatting>
  <conditionalFormatting sqref="DA165 DA172">
    <cfRule type="expression" dxfId="9795" priority="9794">
      <formula>AND($G165="SQUAT",ISBLANK($F165))</formula>
    </cfRule>
    <cfRule type="expression" dxfId="9794" priority="9795">
      <formula>AND($G165="BENCH",ISBLANK($F165))</formula>
    </cfRule>
    <cfRule type="expression" dxfId="9793" priority="9796">
      <formula>AND($G165="DEADLIFT",ISBLANK($F165))</formula>
    </cfRule>
  </conditionalFormatting>
  <conditionalFormatting sqref="DA172:DC172 DA165:DC165">
    <cfRule type="expression" dxfId="9792" priority="9789">
      <formula>$G165="SQUAT"</formula>
    </cfRule>
    <cfRule type="expression" dxfId="9791" priority="9790">
      <formula>$G165="BENCH"</formula>
    </cfRule>
    <cfRule type="expression" dxfId="9790" priority="9791">
      <formula>$G165="DEADLIFT"</formula>
    </cfRule>
    <cfRule type="expression" dxfId="9789" priority="9792">
      <formula>AND($G165="ACC",ISBLANK($F165))</formula>
    </cfRule>
    <cfRule type="expression" dxfId="9788" priority="9793">
      <formula>$G165="ACC"</formula>
    </cfRule>
  </conditionalFormatting>
  <conditionalFormatting sqref="DA186">
    <cfRule type="expression" dxfId="9787" priority="9786">
      <formula>AND($G186="SQUAT",ISBLANK($F186))</formula>
    </cfRule>
    <cfRule type="expression" dxfId="9786" priority="9787">
      <formula>AND($G186="BENCH",ISBLANK($F186))</formula>
    </cfRule>
    <cfRule type="expression" dxfId="9785" priority="9788">
      <formula>AND($G186="DEADLIFT",ISBLANK($F186))</formula>
    </cfRule>
  </conditionalFormatting>
  <conditionalFormatting sqref="DA186:DC186">
    <cfRule type="expression" dxfId="9784" priority="9781">
      <formula>$G186="SQUAT"</formula>
    </cfRule>
    <cfRule type="expression" dxfId="9783" priority="9782">
      <formula>$G186="BENCH"</formula>
    </cfRule>
    <cfRule type="expression" dxfId="9782" priority="9783">
      <formula>$G186="DEADLIFT"</formula>
    </cfRule>
    <cfRule type="expression" dxfId="9781" priority="9784">
      <formula>AND($G186="ACC",ISBLANK($F186))</formula>
    </cfRule>
    <cfRule type="expression" dxfId="9780" priority="9785">
      <formula>$G186="ACC"</formula>
    </cfRule>
  </conditionalFormatting>
  <conditionalFormatting sqref="DA168:DA171">
    <cfRule type="expression" dxfId="9779" priority="9778">
      <formula>AND($G168="SQUAT",ISBLANK($F168))</formula>
    </cfRule>
    <cfRule type="expression" dxfId="9778" priority="9779">
      <formula>AND($G168="BENCH",ISBLANK($F168))</formula>
    </cfRule>
    <cfRule type="expression" dxfId="9777" priority="9780">
      <formula>AND($G168="DEADLIFT",ISBLANK($F168))</formula>
    </cfRule>
  </conditionalFormatting>
  <conditionalFormatting sqref="DA168:DC171">
    <cfRule type="expression" dxfId="9776" priority="9773">
      <formula>$G168="SQUAT"</formula>
    </cfRule>
    <cfRule type="expression" dxfId="9775" priority="9774">
      <formula>$G168="BENCH"</formula>
    </cfRule>
    <cfRule type="expression" dxfId="9774" priority="9775">
      <formula>$G168="DEADLIFT"</formula>
    </cfRule>
    <cfRule type="expression" dxfId="9773" priority="9776">
      <formula>AND($G168="ACC",ISBLANK($F168))</formula>
    </cfRule>
    <cfRule type="expression" dxfId="9772" priority="9777">
      <formula>$G168="ACC"</formula>
    </cfRule>
  </conditionalFormatting>
  <conditionalFormatting sqref="DA167">
    <cfRule type="expression" dxfId="9771" priority="9770">
      <formula>AND($G167="SQUAT",ISBLANK($F167))</formula>
    </cfRule>
    <cfRule type="expression" dxfId="9770" priority="9771">
      <formula>AND($G167="BENCH",ISBLANK($F167))</formula>
    </cfRule>
    <cfRule type="expression" dxfId="9769" priority="9772">
      <formula>AND($G167="DEADLIFT",ISBLANK($F167))</formula>
    </cfRule>
  </conditionalFormatting>
  <conditionalFormatting sqref="DA167">
    <cfRule type="expression" dxfId="9768" priority="9765">
      <formula>$G167="SQUAT"</formula>
    </cfRule>
    <cfRule type="expression" dxfId="9767" priority="9766">
      <formula>$G167="BENCH"</formula>
    </cfRule>
    <cfRule type="expression" dxfId="9766" priority="9767">
      <formula>$G167="DEADLIFT"</formula>
    </cfRule>
    <cfRule type="expression" dxfId="9765" priority="9768">
      <formula>AND($G167="ACC",ISBLANK($F167))</formula>
    </cfRule>
    <cfRule type="expression" dxfId="9764" priority="9769">
      <formula>$G167="ACC"</formula>
    </cfRule>
  </conditionalFormatting>
  <conditionalFormatting sqref="DB167:DC167">
    <cfRule type="expression" dxfId="9763" priority="9760">
      <formula>$G167="SQUAT"</formula>
    </cfRule>
    <cfRule type="expression" dxfId="9762" priority="9761">
      <formula>$G167="BENCH"</formula>
    </cfRule>
    <cfRule type="expression" dxfId="9761" priority="9762">
      <formula>$G167="DEADLIFT"</formula>
    </cfRule>
    <cfRule type="expression" dxfId="9760" priority="9763">
      <formula>AND($G167="ACC",ISBLANK($F167))</formula>
    </cfRule>
    <cfRule type="expression" dxfId="9759" priority="9764">
      <formula>$G167="ACC"</formula>
    </cfRule>
  </conditionalFormatting>
  <conditionalFormatting sqref="DA161:DA164">
    <cfRule type="expression" dxfId="9758" priority="9757">
      <formula>AND($G161="SQUAT",ISBLANK($F161))</formula>
    </cfRule>
    <cfRule type="expression" dxfId="9757" priority="9758">
      <formula>AND($G161="BENCH",ISBLANK($F161))</formula>
    </cfRule>
    <cfRule type="expression" dxfId="9756" priority="9759">
      <formula>AND($G161="DEADLIFT",ISBLANK($F161))</formula>
    </cfRule>
  </conditionalFormatting>
  <conditionalFormatting sqref="DA161:DC164">
    <cfRule type="expression" dxfId="9755" priority="9752">
      <formula>$G161="SQUAT"</formula>
    </cfRule>
    <cfRule type="expression" dxfId="9754" priority="9753">
      <formula>$G161="BENCH"</formula>
    </cfRule>
    <cfRule type="expression" dxfId="9753" priority="9754">
      <formula>$G161="DEADLIFT"</formula>
    </cfRule>
    <cfRule type="expression" dxfId="9752" priority="9755">
      <formula>AND($G161="ACC",ISBLANK($F161))</formula>
    </cfRule>
    <cfRule type="expression" dxfId="9751" priority="9756">
      <formula>$G161="ACC"</formula>
    </cfRule>
  </conditionalFormatting>
  <conditionalFormatting sqref="DA160">
    <cfRule type="expression" dxfId="9750" priority="9749">
      <formula>AND($G160="SQUAT",ISBLANK($F160))</formula>
    </cfRule>
    <cfRule type="expression" dxfId="9749" priority="9750">
      <formula>AND($G160="BENCH",ISBLANK($F160))</formula>
    </cfRule>
    <cfRule type="expression" dxfId="9748" priority="9751">
      <formula>AND($G160="DEADLIFT",ISBLANK($F160))</formula>
    </cfRule>
  </conditionalFormatting>
  <conditionalFormatting sqref="DA160">
    <cfRule type="expression" dxfId="9747" priority="9744">
      <formula>$G160="SQUAT"</formula>
    </cfRule>
    <cfRule type="expression" dxfId="9746" priority="9745">
      <formula>$G160="BENCH"</formula>
    </cfRule>
    <cfRule type="expression" dxfId="9745" priority="9746">
      <formula>$G160="DEADLIFT"</formula>
    </cfRule>
    <cfRule type="expression" dxfId="9744" priority="9747">
      <formula>AND($G160="ACC",ISBLANK($F160))</formula>
    </cfRule>
    <cfRule type="expression" dxfId="9743" priority="9748">
      <formula>$G160="ACC"</formula>
    </cfRule>
  </conditionalFormatting>
  <conditionalFormatting sqref="DB160:DC160">
    <cfRule type="expression" dxfId="9742" priority="9739">
      <formula>$G160="SQUAT"</formula>
    </cfRule>
    <cfRule type="expression" dxfId="9741" priority="9740">
      <formula>$G160="BENCH"</formula>
    </cfRule>
    <cfRule type="expression" dxfId="9740" priority="9741">
      <formula>$G160="DEADLIFT"</formula>
    </cfRule>
    <cfRule type="expression" dxfId="9739" priority="9742">
      <formula>AND($G160="ACC",ISBLANK($F160))</formula>
    </cfRule>
    <cfRule type="expression" dxfId="9738" priority="9743">
      <formula>$G160="ACC"</formula>
    </cfRule>
  </conditionalFormatting>
  <conditionalFormatting sqref="DA179">
    <cfRule type="expression" dxfId="9737" priority="9736">
      <formula>AND($G179="SQUAT",ISBLANK($F179))</formula>
    </cfRule>
    <cfRule type="expression" dxfId="9736" priority="9737">
      <formula>AND($G179="BENCH",ISBLANK($F179))</formula>
    </cfRule>
    <cfRule type="expression" dxfId="9735" priority="9738">
      <formula>AND($G179="DEADLIFT",ISBLANK($F179))</formula>
    </cfRule>
  </conditionalFormatting>
  <conditionalFormatting sqref="DA179:DC179">
    <cfRule type="expression" dxfId="9734" priority="9731">
      <formula>$G179="SQUAT"</formula>
    </cfRule>
    <cfRule type="expression" dxfId="9733" priority="9732">
      <formula>$G179="BENCH"</formula>
    </cfRule>
    <cfRule type="expression" dxfId="9732" priority="9733">
      <formula>$G179="DEADLIFT"</formula>
    </cfRule>
    <cfRule type="expression" dxfId="9731" priority="9734">
      <formula>AND($G179="ACC",ISBLANK($F179))</formula>
    </cfRule>
    <cfRule type="expression" dxfId="9730" priority="9735">
      <formula>$G179="ACC"</formula>
    </cfRule>
  </conditionalFormatting>
  <conditionalFormatting sqref="DA182:DA185">
    <cfRule type="expression" dxfId="9729" priority="9728">
      <formula>AND($G182="SQUAT",ISBLANK($F182))</formula>
    </cfRule>
    <cfRule type="expression" dxfId="9728" priority="9729">
      <formula>AND($G182="BENCH",ISBLANK($F182))</formula>
    </cfRule>
    <cfRule type="expression" dxfId="9727" priority="9730">
      <formula>AND($G182="DEADLIFT",ISBLANK($F182))</formula>
    </cfRule>
  </conditionalFormatting>
  <conditionalFormatting sqref="DA182:DC185">
    <cfRule type="expression" dxfId="9726" priority="9723">
      <formula>$G182="SQUAT"</formula>
    </cfRule>
    <cfRule type="expression" dxfId="9725" priority="9724">
      <formula>$G182="BENCH"</formula>
    </cfRule>
    <cfRule type="expression" dxfId="9724" priority="9725">
      <formula>$G182="DEADLIFT"</formula>
    </cfRule>
    <cfRule type="expression" dxfId="9723" priority="9726">
      <formula>AND($G182="ACC",ISBLANK($F182))</formula>
    </cfRule>
    <cfRule type="expression" dxfId="9722" priority="9727">
      <formula>$G182="ACC"</formula>
    </cfRule>
  </conditionalFormatting>
  <conditionalFormatting sqref="DA181">
    <cfRule type="expression" dxfId="9721" priority="9720">
      <formula>AND($G181="SQUAT",ISBLANK($F181))</formula>
    </cfRule>
    <cfRule type="expression" dxfId="9720" priority="9721">
      <formula>AND($G181="BENCH",ISBLANK($F181))</formula>
    </cfRule>
    <cfRule type="expression" dxfId="9719" priority="9722">
      <formula>AND($G181="DEADLIFT",ISBLANK($F181))</formula>
    </cfRule>
  </conditionalFormatting>
  <conditionalFormatting sqref="DA181">
    <cfRule type="expression" dxfId="9718" priority="9715">
      <formula>$G181="SQUAT"</formula>
    </cfRule>
    <cfRule type="expression" dxfId="9717" priority="9716">
      <formula>$G181="BENCH"</formula>
    </cfRule>
    <cfRule type="expression" dxfId="9716" priority="9717">
      <formula>$G181="DEADLIFT"</formula>
    </cfRule>
    <cfRule type="expression" dxfId="9715" priority="9718">
      <formula>AND($G181="ACC",ISBLANK($F181))</formula>
    </cfRule>
    <cfRule type="expression" dxfId="9714" priority="9719">
      <formula>$G181="ACC"</formula>
    </cfRule>
  </conditionalFormatting>
  <conditionalFormatting sqref="DB181:DC181">
    <cfRule type="expression" dxfId="9713" priority="9710">
      <formula>$G181="SQUAT"</formula>
    </cfRule>
    <cfRule type="expression" dxfId="9712" priority="9711">
      <formula>$G181="BENCH"</formula>
    </cfRule>
    <cfRule type="expression" dxfId="9711" priority="9712">
      <formula>$G181="DEADLIFT"</formula>
    </cfRule>
    <cfRule type="expression" dxfId="9710" priority="9713">
      <formula>AND($G181="ACC",ISBLANK($F181))</formula>
    </cfRule>
    <cfRule type="expression" dxfId="9709" priority="9714">
      <formula>$G181="ACC"</formula>
    </cfRule>
  </conditionalFormatting>
  <conditionalFormatting sqref="DA175:DA178">
    <cfRule type="expression" dxfId="9708" priority="9707">
      <formula>AND($G175="SQUAT",ISBLANK($F175))</formula>
    </cfRule>
    <cfRule type="expression" dxfId="9707" priority="9708">
      <formula>AND($G175="BENCH",ISBLANK($F175))</formula>
    </cfRule>
    <cfRule type="expression" dxfId="9706" priority="9709">
      <formula>AND($G175="DEADLIFT",ISBLANK($F175))</formula>
    </cfRule>
  </conditionalFormatting>
  <conditionalFormatting sqref="DA175:DC178">
    <cfRule type="expression" dxfId="9705" priority="9702">
      <formula>$G175="SQUAT"</formula>
    </cfRule>
    <cfRule type="expression" dxfId="9704" priority="9703">
      <formula>$G175="BENCH"</formula>
    </cfRule>
    <cfRule type="expression" dxfId="9703" priority="9704">
      <formula>$G175="DEADLIFT"</formula>
    </cfRule>
    <cfRule type="expression" dxfId="9702" priority="9705">
      <formula>AND($G175="ACC",ISBLANK($F175))</formula>
    </cfRule>
    <cfRule type="expression" dxfId="9701" priority="9706">
      <formula>$G175="ACC"</formula>
    </cfRule>
  </conditionalFormatting>
  <conditionalFormatting sqref="DA174">
    <cfRule type="expression" dxfId="9700" priority="9699">
      <formula>AND($G174="SQUAT",ISBLANK($F174))</formula>
    </cfRule>
    <cfRule type="expression" dxfId="9699" priority="9700">
      <formula>AND($G174="BENCH",ISBLANK($F174))</formula>
    </cfRule>
    <cfRule type="expression" dxfId="9698" priority="9701">
      <formula>AND($G174="DEADLIFT",ISBLANK($F174))</formula>
    </cfRule>
  </conditionalFormatting>
  <conditionalFormatting sqref="DA174">
    <cfRule type="expression" dxfId="9697" priority="9694">
      <formula>$G174="SQUAT"</formula>
    </cfRule>
    <cfRule type="expression" dxfId="9696" priority="9695">
      <formula>$G174="BENCH"</formula>
    </cfRule>
    <cfRule type="expression" dxfId="9695" priority="9696">
      <formula>$G174="DEADLIFT"</formula>
    </cfRule>
    <cfRule type="expression" dxfId="9694" priority="9697">
      <formula>AND($G174="ACC",ISBLANK($F174))</formula>
    </cfRule>
    <cfRule type="expression" dxfId="9693" priority="9698">
      <formula>$G174="ACC"</formula>
    </cfRule>
  </conditionalFormatting>
  <conditionalFormatting sqref="DB174:DC174">
    <cfRule type="expression" dxfId="9692" priority="9689">
      <formula>$G174="SQUAT"</formula>
    </cfRule>
    <cfRule type="expression" dxfId="9691" priority="9690">
      <formula>$G174="BENCH"</formula>
    </cfRule>
    <cfRule type="expression" dxfId="9690" priority="9691">
      <formula>$G174="DEADLIFT"</formula>
    </cfRule>
    <cfRule type="expression" dxfId="9689" priority="9692">
      <formula>AND($G174="ACC",ISBLANK($F174))</formula>
    </cfRule>
    <cfRule type="expression" dxfId="9688" priority="9693">
      <formula>$G174="ACC"</formula>
    </cfRule>
  </conditionalFormatting>
  <conditionalFormatting sqref="DA193">
    <cfRule type="expression" dxfId="9687" priority="9686">
      <formula>AND($G193="SQUAT",ISBLANK($F193))</formula>
    </cfRule>
    <cfRule type="expression" dxfId="9686" priority="9687">
      <formula>AND($G193="BENCH",ISBLANK($F193))</formula>
    </cfRule>
    <cfRule type="expression" dxfId="9685" priority="9688">
      <formula>AND($G193="DEADLIFT",ISBLANK($F193))</formula>
    </cfRule>
  </conditionalFormatting>
  <conditionalFormatting sqref="DA193:DC193">
    <cfRule type="expression" dxfId="9684" priority="9681">
      <formula>$G193="SQUAT"</formula>
    </cfRule>
    <cfRule type="expression" dxfId="9683" priority="9682">
      <formula>$G193="BENCH"</formula>
    </cfRule>
    <cfRule type="expression" dxfId="9682" priority="9683">
      <formula>$G193="DEADLIFT"</formula>
    </cfRule>
    <cfRule type="expression" dxfId="9681" priority="9684">
      <formula>AND($G193="ACC",ISBLANK($F193))</formula>
    </cfRule>
    <cfRule type="expression" dxfId="9680" priority="9685">
      <formula>$G193="ACC"</formula>
    </cfRule>
  </conditionalFormatting>
  <conditionalFormatting sqref="DA196:DA199">
    <cfRule type="expression" dxfId="9679" priority="9678">
      <formula>AND($G196="SQUAT",ISBLANK($F196))</formula>
    </cfRule>
    <cfRule type="expression" dxfId="9678" priority="9679">
      <formula>AND($G196="BENCH",ISBLANK($F196))</formula>
    </cfRule>
    <cfRule type="expression" dxfId="9677" priority="9680">
      <formula>AND($G196="DEADLIFT",ISBLANK($F196))</formula>
    </cfRule>
  </conditionalFormatting>
  <conditionalFormatting sqref="DA196:DC199">
    <cfRule type="expression" dxfId="9676" priority="9673">
      <formula>$G196="SQUAT"</formula>
    </cfRule>
    <cfRule type="expression" dxfId="9675" priority="9674">
      <formula>$G196="BENCH"</formula>
    </cfRule>
    <cfRule type="expression" dxfId="9674" priority="9675">
      <formula>$G196="DEADLIFT"</formula>
    </cfRule>
    <cfRule type="expression" dxfId="9673" priority="9676">
      <formula>AND($G196="ACC",ISBLANK($F196))</formula>
    </cfRule>
    <cfRule type="expression" dxfId="9672" priority="9677">
      <formula>$G196="ACC"</formula>
    </cfRule>
  </conditionalFormatting>
  <conditionalFormatting sqref="DA195">
    <cfRule type="expression" dxfId="9671" priority="9670">
      <formula>AND($G195="SQUAT",ISBLANK($F195))</formula>
    </cfRule>
    <cfRule type="expression" dxfId="9670" priority="9671">
      <formula>AND($G195="BENCH",ISBLANK($F195))</formula>
    </cfRule>
    <cfRule type="expression" dxfId="9669" priority="9672">
      <formula>AND($G195="DEADLIFT",ISBLANK($F195))</formula>
    </cfRule>
  </conditionalFormatting>
  <conditionalFormatting sqref="DA195">
    <cfRule type="expression" dxfId="9668" priority="9665">
      <formula>$G195="SQUAT"</formula>
    </cfRule>
    <cfRule type="expression" dxfId="9667" priority="9666">
      <formula>$G195="BENCH"</formula>
    </cfRule>
    <cfRule type="expression" dxfId="9666" priority="9667">
      <formula>$G195="DEADLIFT"</formula>
    </cfRule>
    <cfRule type="expression" dxfId="9665" priority="9668">
      <formula>AND($G195="ACC",ISBLANK($F195))</formula>
    </cfRule>
    <cfRule type="expression" dxfId="9664" priority="9669">
      <formula>$G195="ACC"</formula>
    </cfRule>
  </conditionalFormatting>
  <conditionalFormatting sqref="DB195:DC195">
    <cfRule type="expression" dxfId="9663" priority="9660">
      <formula>$G195="SQUAT"</formula>
    </cfRule>
    <cfRule type="expression" dxfId="9662" priority="9661">
      <formula>$G195="BENCH"</formula>
    </cfRule>
    <cfRule type="expression" dxfId="9661" priority="9662">
      <formula>$G195="DEADLIFT"</formula>
    </cfRule>
    <cfRule type="expression" dxfId="9660" priority="9663">
      <formula>AND($G195="ACC",ISBLANK($F195))</formula>
    </cfRule>
    <cfRule type="expression" dxfId="9659" priority="9664">
      <formula>$G195="ACC"</formula>
    </cfRule>
  </conditionalFormatting>
  <conditionalFormatting sqref="DA189:DA192">
    <cfRule type="expression" dxfId="9658" priority="9657">
      <formula>AND($G189="SQUAT",ISBLANK($F189))</formula>
    </cfRule>
    <cfRule type="expression" dxfId="9657" priority="9658">
      <formula>AND($G189="BENCH",ISBLANK($F189))</formula>
    </cfRule>
    <cfRule type="expression" dxfId="9656" priority="9659">
      <formula>AND($G189="DEADLIFT",ISBLANK($F189))</formula>
    </cfRule>
  </conditionalFormatting>
  <conditionalFormatting sqref="DA189:DC192">
    <cfRule type="expression" dxfId="9655" priority="9652">
      <formula>$G189="SQUAT"</formula>
    </cfRule>
    <cfRule type="expression" dxfId="9654" priority="9653">
      <formula>$G189="BENCH"</formula>
    </cfRule>
    <cfRule type="expression" dxfId="9653" priority="9654">
      <formula>$G189="DEADLIFT"</formula>
    </cfRule>
    <cfRule type="expression" dxfId="9652" priority="9655">
      <formula>AND($G189="ACC",ISBLANK($F189))</formula>
    </cfRule>
    <cfRule type="expression" dxfId="9651" priority="9656">
      <formula>$G189="ACC"</formula>
    </cfRule>
  </conditionalFormatting>
  <conditionalFormatting sqref="DA188">
    <cfRule type="expression" dxfId="9650" priority="9649">
      <formula>AND($G188="SQUAT",ISBLANK($F188))</formula>
    </cfRule>
    <cfRule type="expression" dxfId="9649" priority="9650">
      <formula>AND($G188="BENCH",ISBLANK($F188))</formula>
    </cfRule>
    <cfRule type="expression" dxfId="9648" priority="9651">
      <formula>AND($G188="DEADLIFT",ISBLANK($F188))</formula>
    </cfRule>
  </conditionalFormatting>
  <conditionalFormatting sqref="DA188">
    <cfRule type="expression" dxfId="9647" priority="9644">
      <formula>$G188="SQUAT"</formula>
    </cfRule>
    <cfRule type="expression" dxfId="9646" priority="9645">
      <formula>$G188="BENCH"</formula>
    </cfRule>
    <cfRule type="expression" dxfId="9645" priority="9646">
      <formula>$G188="DEADLIFT"</formula>
    </cfRule>
    <cfRule type="expression" dxfId="9644" priority="9647">
      <formula>AND($G188="ACC",ISBLANK($F188))</formula>
    </cfRule>
    <cfRule type="expression" dxfId="9643" priority="9648">
      <formula>$G188="ACC"</formula>
    </cfRule>
  </conditionalFormatting>
  <conditionalFormatting sqref="DB188:DC188">
    <cfRule type="expression" dxfId="9642" priority="9639">
      <formula>$G188="SQUAT"</formula>
    </cfRule>
    <cfRule type="expression" dxfId="9641" priority="9640">
      <formula>$G188="BENCH"</formula>
    </cfRule>
    <cfRule type="expression" dxfId="9640" priority="9641">
      <formula>$G188="DEADLIFT"</formula>
    </cfRule>
    <cfRule type="expression" dxfId="9639" priority="9642">
      <formula>AND($G188="ACC",ISBLANK($F188))</formula>
    </cfRule>
    <cfRule type="expression" dxfId="9638" priority="9643">
      <formula>$G188="ACC"</formula>
    </cfRule>
  </conditionalFormatting>
  <conditionalFormatting sqref="DA214 DA221">
    <cfRule type="expression" dxfId="9637" priority="9636">
      <formula>AND($G214="SQUAT",ISBLANK($F214))</formula>
    </cfRule>
    <cfRule type="expression" dxfId="9636" priority="9637">
      <formula>AND($G214="BENCH",ISBLANK($F214))</formula>
    </cfRule>
    <cfRule type="expression" dxfId="9635" priority="9638">
      <formula>AND($G214="DEADLIFT",ISBLANK($F214))</formula>
    </cfRule>
  </conditionalFormatting>
  <conditionalFormatting sqref="DA221:DC221 DA214:DC214">
    <cfRule type="expression" dxfId="9634" priority="9631">
      <formula>$G214="SQUAT"</formula>
    </cfRule>
    <cfRule type="expression" dxfId="9633" priority="9632">
      <formula>$G214="BENCH"</formula>
    </cfRule>
    <cfRule type="expression" dxfId="9632" priority="9633">
      <formula>$G214="DEADLIFT"</formula>
    </cfRule>
    <cfRule type="expression" dxfId="9631" priority="9634">
      <formula>AND($G214="ACC",ISBLANK($F214))</formula>
    </cfRule>
    <cfRule type="expression" dxfId="9630" priority="9635">
      <formula>$G214="ACC"</formula>
    </cfRule>
  </conditionalFormatting>
  <conditionalFormatting sqref="DA235">
    <cfRule type="expression" dxfId="9629" priority="9628">
      <formula>AND($G235="SQUAT",ISBLANK($F235))</formula>
    </cfRule>
    <cfRule type="expression" dxfId="9628" priority="9629">
      <formula>AND($G235="BENCH",ISBLANK($F235))</formula>
    </cfRule>
    <cfRule type="expression" dxfId="9627" priority="9630">
      <formula>AND($G235="DEADLIFT",ISBLANK($F235))</formula>
    </cfRule>
  </conditionalFormatting>
  <conditionalFormatting sqref="DA235:DC235">
    <cfRule type="expression" dxfId="9626" priority="9623">
      <formula>$G235="SQUAT"</formula>
    </cfRule>
    <cfRule type="expression" dxfId="9625" priority="9624">
      <formula>$G235="BENCH"</formula>
    </cfRule>
    <cfRule type="expression" dxfId="9624" priority="9625">
      <formula>$G235="DEADLIFT"</formula>
    </cfRule>
    <cfRule type="expression" dxfId="9623" priority="9626">
      <formula>AND($G235="ACC",ISBLANK($F235))</formula>
    </cfRule>
    <cfRule type="expression" dxfId="9622" priority="9627">
      <formula>$G235="ACC"</formula>
    </cfRule>
  </conditionalFormatting>
  <conditionalFormatting sqref="DA217:DA220">
    <cfRule type="expression" dxfId="9621" priority="9620">
      <formula>AND($G217="SQUAT",ISBLANK($F217))</formula>
    </cfRule>
    <cfRule type="expression" dxfId="9620" priority="9621">
      <formula>AND($G217="BENCH",ISBLANK($F217))</formula>
    </cfRule>
    <cfRule type="expression" dxfId="9619" priority="9622">
      <formula>AND($G217="DEADLIFT",ISBLANK($F217))</formula>
    </cfRule>
  </conditionalFormatting>
  <conditionalFormatting sqref="DA217:DC220">
    <cfRule type="expression" dxfId="9618" priority="9615">
      <formula>$G217="SQUAT"</formula>
    </cfRule>
    <cfRule type="expression" dxfId="9617" priority="9616">
      <formula>$G217="BENCH"</formula>
    </cfRule>
    <cfRule type="expression" dxfId="9616" priority="9617">
      <formula>$G217="DEADLIFT"</formula>
    </cfRule>
    <cfRule type="expression" dxfId="9615" priority="9618">
      <formula>AND($G217="ACC",ISBLANK($F217))</formula>
    </cfRule>
    <cfRule type="expression" dxfId="9614" priority="9619">
      <formula>$G217="ACC"</formula>
    </cfRule>
  </conditionalFormatting>
  <conditionalFormatting sqref="DA216">
    <cfRule type="expression" dxfId="9613" priority="9612">
      <formula>AND($G216="SQUAT",ISBLANK($F216))</formula>
    </cfRule>
    <cfRule type="expression" dxfId="9612" priority="9613">
      <formula>AND($G216="BENCH",ISBLANK($F216))</formula>
    </cfRule>
    <cfRule type="expression" dxfId="9611" priority="9614">
      <formula>AND($G216="DEADLIFT",ISBLANK($F216))</formula>
    </cfRule>
  </conditionalFormatting>
  <conditionalFormatting sqref="DA216">
    <cfRule type="expression" dxfId="9610" priority="9607">
      <formula>$G216="SQUAT"</formula>
    </cfRule>
    <cfRule type="expression" dxfId="9609" priority="9608">
      <formula>$G216="BENCH"</formula>
    </cfRule>
    <cfRule type="expression" dxfId="9608" priority="9609">
      <formula>$G216="DEADLIFT"</formula>
    </cfRule>
    <cfRule type="expression" dxfId="9607" priority="9610">
      <formula>AND($G216="ACC",ISBLANK($F216))</formula>
    </cfRule>
    <cfRule type="expression" dxfId="9606" priority="9611">
      <formula>$G216="ACC"</formula>
    </cfRule>
  </conditionalFormatting>
  <conditionalFormatting sqref="DB216:DC216">
    <cfRule type="expression" dxfId="9605" priority="9602">
      <formula>$G216="SQUAT"</formula>
    </cfRule>
    <cfRule type="expression" dxfId="9604" priority="9603">
      <formula>$G216="BENCH"</formula>
    </cfRule>
    <cfRule type="expression" dxfId="9603" priority="9604">
      <formula>$G216="DEADLIFT"</formula>
    </cfRule>
    <cfRule type="expression" dxfId="9602" priority="9605">
      <formula>AND($G216="ACC",ISBLANK($F216))</formula>
    </cfRule>
    <cfRule type="expression" dxfId="9601" priority="9606">
      <formula>$G216="ACC"</formula>
    </cfRule>
  </conditionalFormatting>
  <conditionalFormatting sqref="DA210:DA213">
    <cfRule type="expression" dxfId="9600" priority="9599">
      <formula>AND($G210="SQUAT",ISBLANK($F210))</formula>
    </cfRule>
    <cfRule type="expression" dxfId="9599" priority="9600">
      <formula>AND($G210="BENCH",ISBLANK($F210))</formula>
    </cfRule>
    <cfRule type="expression" dxfId="9598" priority="9601">
      <formula>AND($G210="DEADLIFT",ISBLANK($F210))</formula>
    </cfRule>
  </conditionalFormatting>
  <conditionalFormatting sqref="DA210:DC213">
    <cfRule type="expression" dxfId="9597" priority="9594">
      <formula>$G210="SQUAT"</formula>
    </cfRule>
    <cfRule type="expression" dxfId="9596" priority="9595">
      <formula>$G210="BENCH"</formula>
    </cfRule>
    <cfRule type="expression" dxfId="9595" priority="9596">
      <formula>$G210="DEADLIFT"</formula>
    </cfRule>
    <cfRule type="expression" dxfId="9594" priority="9597">
      <formula>AND($G210="ACC",ISBLANK($F210))</formula>
    </cfRule>
    <cfRule type="expression" dxfId="9593" priority="9598">
      <formula>$G210="ACC"</formula>
    </cfRule>
  </conditionalFormatting>
  <conditionalFormatting sqref="DA209">
    <cfRule type="expression" dxfId="9592" priority="9591">
      <formula>AND($G209="SQUAT",ISBLANK($F209))</formula>
    </cfRule>
    <cfRule type="expression" dxfId="9591" priority="9592">
      <formula>AND($G209="BENCH",ISBLANK($F209))</formula>
    </cfRule>
    <cfRule type="expression" dxfId="9590" priority="9593">
      <formula>AND($G209="DEADLIFT",ISBLANK($F209))</formula>
    </cfRule>
  </conditionalFormatting>
  <conditionalFormatting sqref="DA209">
    <cfRule type="expression" dxfId="9589" priority="9586">
      <formula>$G209="SQUAT"</formula>
    </cfRule>
    <cfRule type="expression" dxfId="9588" priority="9587">
      <formula>$G209="BENCH"</formula>
    </cfRule>
    <cfRule type="expression" dxfId="9587" priority="9588">
      <formula>$G209="DEADLIFT"</formula>
    </cfRule>
    <cfRule type="expression" dxfId="9586" priority="9589">
      <formula>AND($G209="ACC",ISBLANK($F209))</formula>
    </cfRule>
    <cfRule type="expression" dxfId="9585" priority="9590">
      <formula>$G209="ACC"</formula>
    </cfRule>
  </conditionalFormatting>
  <conditionalFormatting sqref="DB209:DC209">
    <cfRule type="expression" dxfId="9584" priority="9581">
      <formula>$G209="SQUAT"</formula>
    </cfRule>
    <cfRule type="expression" dxfId="9583" priority="9582">
      <formula>$G209="BENCH"</formula>
    </cfRule>
    <cfRule type="expression" dxfId="9582" priority="9583">
      <formula>$G209="DEADLIFT"</formula>
    </cfRule>
    <cfRule type="expression" dxfId="9581" priority="9584">
      <formula>AND($G209="ACC",ISBLANK($F209))</formula>
    </cfRule>
    <cfRule type="expression" dxfId="9580" priority="9585">
      <formula>$G209="ACC"</formula>
    </cfRule>
  </conditionalFormatting>
  <conditionalFormatting sqref="DA228">
    <cfRule type="expression" dxfId="9579" priority="9578">
      <formula>AND($G228="SQUAT",ISBLANK($F228))</formula>
    </cfRule>
    <cfRule type="expression" dxfId="9578" priority="9579">
      <formula>AND($G228="BENCH",ISBLANK($F228))</formula>
    </cfRule>
    <cfRule type="expression" dxfId="9577" priority="9580">
      <formula>AND($G228="DEADLIFT",ISBLANK($F228))</formula>
    </cfRule>
  </conditionalFormatting>
  <conditionalFormatting sqref="DA228:DC228">
    <cfRule type="expression" dxfId="9576" priority="9573">
      <formula>$G228="SQUAT"</formula>
    </cfRule>
    <cfRule type="expression" dxfId="9575" priority="9574">
      <formula>$G228="BENCH"</formula>
    </cfRule>
    <cfRule type="expression" dxfId="9574" priority="9575">
      <formula>$G228="DEADLIFT"</formula>
    </cfRule>
    <cfRule type="expression" dxfId="9573" priority="9576">
      <formula>AND($G228="ACC",ISBLANK($F228))</formula>
    </cfRule>
    <cfRule type="expression" dxfId="9572" priority="9577">
      <formula>$G228="ACC"</formula>
    </cfRule>
  </conditionalFormatting>
  <conditionalFormatting sqref="DA231:DA234">
    <cfRule type="expression" dxfId="9571" priority="9570">
      <formula>AND($G231="SQUAT",ISBLANK($F231))</formula>
    </cfRule>
    <cfRule type="expression" dxfId="9570" priority="9571">
      <formula>AND($G231="BENCH",ISBLANK($F231))</formula>
    </cfRule>
    <cfRule type="expression" dxfId="9569" priority="9572">
      <formula>AND($G231="DEADLIFT",ISBLANK($F231))</formula>
    </cfRule>
  </conditionalFormatting>
  <conditionalFormatting sqref="DA231:DC234">
    <cfRule type="expression" dxfId="9568" priority="9565">
      <formula>$G231="SQUAT"</formula>
    </cfRule>
    <cfRule type="expression" dxfId="9567" priority="9566">
      <formula>$G231="BENCH"</formula>
    </cfRule>
    <cfRule type="expression" dxfId="9566" priority="9567">
      <formula>$G231="DEADLIFT"</formula>
    </cfRule>
    <cfRule type="expression" dxfId="9565" priority="9568">
      <formula>AND($G231="ACC",ISBLANK($F231))</formula>
    </cfRule>
    <cfRule type="expression" dxfId="9564" priority="9569">
      <formula>$G231="ACC"</formula>
    </cfRule>
  </conditionalFormatting>
  <conditionalFormatting sqref="DA230">
    <cfRule type="expression" dxfId="9563" priority="9562">
      <formula>AND($G230="SQUAT",ISBLANK($F230))</formula>
    </cfRule>
    <cfRule type="expression" dxfId="9562" priority="9563">
      <formula>AND($G230="BENCH",ISBLANK($F230))</formula>
    </cfRule>
    <cfRule type="expression" dxfId="9561" priority="9564">
      <formula>AND($G230="DEADLIFT",ISBLANK($F230))</formula>
    </cfRule>
  </conditionalFormatting>
  <conditionalFormatting sqref="DA230">
    <cfRule type="expression" dxfId="9560" priority="9557">
      <formula>$G230="SQUAT"</formula>
    </cfRule>
    <cfRule type="expression" dxfId="9559" priority="9558">
      <formula>$G230="BENCH"</formula>
    </cfRule>
    <cfRule type="expression" dxfId="9558" priority="9559">
      <formula>$G230="DEADLIFT"</formula>
    </cfRule>
    <cfRule type="expression" dxfId="9557" priority="9560">
      <formula>AND($G230="ACC",ISBLANK($F230))</formula>
    </cfRule>
    <cfRule type="expression" dxfId="9556" priority="9561">
      <formula>$G230="ACC"</formula>
    </cfRule>
  </conditionalFormatting>
  <conditionalFormatting sqref="DB230:DC230">
    <cfRule type="expression" dxfId="9555" priority="9552">
      <formula>$G230="SQUAT"</formula>
    </cfRule>
    <cfRule type="expression" dxfId="9554" priority="9553">
      <formula>$G230="BENCH"</formula>
    </cfRule>
    <cfRule type="expression" dxfId="9553" priority="9554">
      <formula>$G230="DEADLIFT"</formula>
    </cfRule>
    <cfRule type="expression" dxfId="9552" priority="9555">
      <formula>AND($G230="ACC",ISBLANK($F230))</formula>
    </cfRule>
    <cfRule type="expression" dxfId="9551" priority="9556">
      <formula>$G230="ACC"</formula>
    </cfRule>
  </conditionalFormatting>
  <conditionalFormatting sqref="DA224:DA227">
    <cfRule type="expression" dxfId="9550" priority="9549">
      <formula>AND($G224="SQUAT",ISBLANK($F224))</formula>
    </cfRule>
    <cfRule type="expression" dxfId="9549" priority="9550">
      <formula>AND($G224="BENCH",ISBLANK($F224))</formula>
    </cfRule>
    <cfRule type="expression" dxfId="9548" priority="9551">
      <formula>AND($G224="DEADLIFT",ISBLANK($F224))</formula>
    </cfRule>
  </conditionalFormatting>
  <conditionalFormatting sqref="DA224:DC227">
    <cfRule type="expression" dxfId="9547" priority="9544">
      <formula>$G224="SQUAT"</formula>
    </cfRule>
    <cfRule type="expression" dxfId="9546" priority="9545">
      <formula>$G224="BENCH"</formula>
    </cfRule>
    <cfRule type="expression" dxfId="9545" priority="9546">
      <formula>$G224="DEADLIFT"</formula>
    </cfRule>
    <cfRule type="expression" dxfId="9544" priority="9547">
      <formula>AND($G224="ACC",ISBLANK($F224))</formula>
    </cfRule>
    <cfRule type="expression" dxfId="9543" priority="9548">
      <formula>$G224="ACC"</formula>
    </cfRule>
  </conditionalFormatting>
  <conditionalFormatting sqref="DA223">
    <cfRule type="expression" dxfId="9542" priority="9541">
      <formula>AND($G223="SQUAT",ISBLANK($F223))</formula>
    </cfRule>
    <cfRule type="expression" dxfId="9541" priority="9542">
      <formula>AND($G223="BENCH",ISBLANK($F223))</formula>
    </cfRule>
    <cfRule type="expression" dxfId="9540" priority="9543">
      <formula>AND($G223="DEADLIFT",ISBLANK($F223))</formula>
    </cfRule>
  </conditionalFormatting>
  <conditionalFormatting sqref="DA223">
    <cfRule type="expression" dxfId="9539" priority="9536">
      <formula>$G223="SQUAT"</formula>
    </cfRule>
    <cfRule type="expression" dxfId="9538" priority="9537">
      <formula>$G223="BENCH"</formula>
    </cfRule>
    <cfRule type="expression" dxfId="9537" priority="9538">
      <formula>$G223="DEADLIFT"</formula>
    </cfRule>
    <cfRule type="expression" dxfId="9536" priority="9539">
      <formula>AND($G223="ACC",ISBLANK($F223))</formula>
    </cfRule>
    <cfRule type="expression" dxfId="9535" priority="9540">
      <formula>$G223="ACC"</formula>
    </cfRule>
  </conditionalFormatting>
  <conditionalFormatting sqref="DB223:DC223">
    <cfRule type="expression" dxfId="9534" priority="9531">
      <formula>$G223="SQUAT"</formula>
    </cfRule>
    <cfRule type="expression" dxfId="9533" priority="9532">
      <formula>$G223="BENCH"</formula>
    </cfRule>
    <cfRule type="expression" dxfId="9532" priority="9533">
      <formula>$G223="DEADLIFT"</formula>
    </cfRule>
    <cfRule type="expression" dxfId="9531" priority="9534">
      <formula>AND($G223="ACC",ISBLANK($F223))</formula>
    </cfRule>
    <cfRule type="expression" dxfId="9530" priority="9535">
      <formula>$G223="ACC"</formula>
    </cfRule>
  </conditionalFormatting>
  <conditionalFormatting sqref="DA242">
    <cfRule type="expression" dxfId="9529" priority="9528">
      <formula>AND($G242="SQUAT",ISBLANK($F242))</formula>
    </cfRule>
    <cfRule type="expression" dxfId="9528" priority="9529">
      <formula>AND($G242="BENCH",ISBLANK($F242))</formula>
    </cfRule>
    <cfRule type="expression" dxfId="9527" priority="9530">
      <formula>AND($G242="DEADLIFT",ISBLANK($F242))</formula>
    </cfRule>
  </conditionalFormatting>
  <conditionalFormatting sqref="DA242:DC242">
    <cfRule type="expression" dxfId="9526" priority="9523">
      <formula>$G242="SQUAT"</formula>
    </cfRule>
    <cfRule type="expression" dxfId="9525" priority="9524">
      <formula>$G242="BENCH"</formula>
    </cfRule>
    <cfRule type="expression" dxfId="9524" priority="9525">
      <formula>$G242="DEADLIFT"</formula>
    </cfRule>
    <cfRule type="expression" dxfId="9523" priority="9526">
      <formula>AND($G242="ACC",ISBLANK($F242))</formula>
    </cfRule>
    <cfRule type="expression" dxfId="9522" priority="9527">
      <formula>$G242="ACC"</formula>
    </cfRule>
  </conditionalFormatting>
  <conditionalFormatting sqref="DA245:DA248">
    <cfRule type="expression" dxfId="9521" priority="9520">
      <formula>AND($G245="SQUAT",ISBLANK($F245))</formula>
    </cfRule>
    <cfRule type="expression" dxfId="9520" priority="9521">
      <formula>AND($G245="BENCH",ISBLANK($F245))</formula>
    </cfRule>
    <cfRule type="expression" dxfId="9519" priority="9522">
      <formula>AND($G245="DEADLIFT",ISBLANK($F245))</formula>
    </cfRule>
  </conditionalFormatting>
  <conditionalFormatting sqref="DA245:DC248">
    <cfRule type="expression" dxfId="9518" priority="9515">
      <formula>$G245="SQUAT"</formula>
    </cfRule>
    <cfRule type="expression" dxfId="9517" priority="9516">
      <formula>$G245="BENCH"</formula>
    </cfRule>
    <cfRule type="expression" dxfId="9516" priority="9517">
      <formula>$G245="DEADLIFT"</formula>
    </cfRule>
    <cfRule type="expression" dxfId="9515" priority="9518">
      <formula>AND($G245="ACC",ISBLANK($F245))</formula>
    </cfRule>
    <cfRule type="expression" dxfId="9514" priority="9519">
      <formula>$G245="ACC"</formula>
    </cfRule>
  </conditionalFormatting>
  <conditionalFormatting sqref="DA244">
    <cfRule type="expression" dxfId="9513" priority="9512">
      <formula>AND($G244="SQUAT",ISBLANK($F244))</formula>
    </cfRule>
    <cfRule type="expression" dxfId="9512" priority="9513">
      <formula>AND($G244="BENCH",ISBLANK($F244))</formula>
    </cfRule>
    <cfRule type="expression" dxfId="9511" priority="9514">
      <formula>AND($G244="DEADLIFT",ISBLANK($F244))</formula>
    </cfRule>
  </conditionalFormatting>
  <conditionalFormatting sqref="DA244">
    <cfRule type="expression" dxfId="9510" priority="9507">
      <formula>$G244="SQUAT"</formula>
    </cfRule>
    <cfRule type="expression" dxfId="9509" priority="9508">
      <formula>$G244="BENCH"</formula>
    </cfRule>
    <cfRule type="expression" dxfId="9508" priority="9509">
      <formula>$G244="DEADLIFT"</formula>
    </cfRule>
    <cfRule type="expression" dxfId="9507" priority="9510">
      <formula>AND($G244="ACC",ISBLANK($F244))</formula>
    </cfRule>
    <cfRule type="expression" dxfId="9506" priority="9511">
      <formula>$G244="ACC"</formula>
    </cfRule>
  </conditionalFormatting>
  <conditionalFormatting sqref="DB244:DC244">
    <cfRule type="expression" dxfId="9505" priority="9502">
      <formula>$G244="SQUAT"</formula>
    </cfRule>
    <cfRule type="expression" dxfId="9504" priority="9503">
      <formula>$G244="BENCH"</formula>
    </cfRule>
    <cfRule type="expression" dxfId="9503" priority="9504">
      <formula>$G244="DEADLIFT"</formula>
    </cfRule>
    <cfRule type="expression" dxfId="9502" priority="9505">
      <formula>AND($G244="ACC",ISBLANK($F244))</formula>
    </cfRule>
    <cfRule type="expression" dxfId="9501" priority="9506">
      <formula>$G244="ACC"</formula>
    </cfRule>
  </conditionalFormatting>
  <conditionalFormatting sqref="DA238:DA241">
    <cfRule type="expression" dxfId="9500" priority="9499">
      <formula>AND($G238="SQUAT",ISBLANK($F238))</formula>
    </cfRule>
    <cfRule type="expression" dxfId="9499" priority="9500">
      <formula>AND($G238="BENCH",ISBLANK($F238))</formula>
    </cfRule>
    <cfRule type="expression" dxfId="9498" priority="9501">
      <formula>AND($G238="DEADLIFT",ISBLANK($F238))</formula>
    </cfRule>
  </conditionalFormatting>
  <conditionalFormatting sqref="DA238:DC241">
    <cfRule type="expression" dxfId="9497" priority="9494">
      <formula>$G238="SQUAT"</formula>
    </cfRule>
    <cfRule type="expression" dxfId="9496" priority="9495">
      <formula>$G238="BENCH"</formula>
    </cfRule>
    <cfRule type="expression" dxfId="9495" priority="9496">
      <formula>$G238="DEADLIFT"</formula>
    </cfRule>
    <cfRule type="expression" dxfId="9494" priority="9497">
      <formula>AND($G238="ACC",ISBLANK($F238))</formula>
    </cfRule>
    <cfRule type="expression" dxfId="9493" priority="9498">
      <formula>$G238="ACC"</formula>
    </cfRule>
  </conditionalFormatting>
  <conditionalFormatting sqref="DA237">
    <cfRule type="expression" dxfId="9492" priority="9491">
      <formula>AND($G237="SQUAT",ISBLANK($F237))</formula>
    </cfRule>
    <cfRule type="expression" dxfId="9491" priority="9492">
      <formula>AND($G237="BENCH",ISBLANK($F237))</formula>
    </cfRule>
    <cfRule type="expression" dxfId="9490" priority="9493">
      <formula>AND($G237="DEADLIFT",ISBLANK($F237))</formula>
    </cfRule>
  </conditionalFormatting>
  <conditionalFormatting sqref="DA237">
    <cfRule type="expression" dxfId="9489" priority="9486">
      <formula>$G237="SQUAT"</formula>
    </cfRule>
    <cfRule type="expression" dxfId="9488" priority="9487">
      <formula>$G237="BENCH"</formula>
    </cfRule>
    <cfRule type="expression" dxfId="9487" priority="9488">
      <formula>$G237="DEADLIFT"</formula>
    </cfRule>
    <cfRule type="expression" dxfId="9486" priority="9489">
      <formula>AND($G237="ACC",ISBLANK($F237))</formula>
    </cfRule>
    <cfRule type="expression" dxfId="9485" priority="9490">
      <formula>$G237="ACC"</formula>
    </cfRule>
  </conditionalFormatting>
  <conditionalFormatting sqref="DB237:DC237">
    <cfRule type="expression" dxfId="9484" priority="9481">
      <formula>$G237="SQUAT"</formula>
    </cfRule>
    <cfRule type="expression" dxfId="9483" priority="9482">
      <formula>$G237="BENCH"</formula>
    </cfRule>
    <cfRule type="expression" dxfId="9482" priority="9483">
      <formula>$G237="DEADLIFT"</formula>
    </cfRule>
    <cfRule type="expression" dxfId="9481" priority="9484">
      <formula>AND($G237="ACC",ISBLANK($F237))</formula>
    </cfRule>
    <cfRule type="expression" dxfId="9480" priority="9485">
      <formula>$G237="ACC"</formula>
    </cfRule>
  </conditionalFormatting>
  <conditionalFormatting sqref="DJ18 DJ25">
    <cfRule type="expression" dxfId="9479" priority="9478">
      <formula>AND($G18="SQUAT",ISBLANK($F18))</formula>
    </cfRule>
    <cfRule type="expression" dxfId="9478" priority="9479">
      <formula>AND($G18="BENCH",ISBLANK($F18))</formula>
    </cfRule>
    <cfRule type="expression" dxfId="9477" priority="9480">
      <formula>AND($G18="DEADLIFT",ISBLANK($F18))</formula>
    </cfRule>
  </conditionalFormatting>
  <conditionalFormatting sqref="DJ25:DL25 DJ18:DL18">
    <cfRule type="expression" dxfId="9476" priority="9473">
      <formula>$G18="SQUAT"</formula>
    </cfRule>
    <cfRule type="expression" dxfId="9475" priority="9474">
      <formula>$G18="BENCH"</formula>
    </cfRule>
    <cfRule type="expression" dxfId="9474" priority="9475">
      <formula>$G18="DEADLIFT"</formula>
    </cfRule>
    <cfRule type="expression" dxfId="9473" priority="9476">
      <formula>AND($G18="ACC",ISBLANK($F18))</formula>
    </cfRule>
    <cfRule type="expression" dxfId="9472" priority="9477">
      <formula>$G18="ACC"</formula>
    </cfRule>
  </conditionalFormatting>
  <conditionalFormatting sqref="DJ39">
    <cfRule type="expression" dxfId="9471" priority="9470">
      <formula>AND($G39="SQUAT",ISBLANK($F39))</formula>
    </cfRule>
    <cfRule type="expression" dxfId="9470" priority="9471">
      <formula>AND($G39="BENCH",ISBLANK($F39))</formula>
    </cfRule>
    <cfRule type="expression" dxfId="9469" priority="9472">
      <formula>AND($G39="DEADLIFT",ISBLANK($F39))</formula>
    </cfRule>
  </conditionalFormatting>
  <conditionalFormatting sqref="DJ39:DL39">
    <cfRule type="expression" dxfId="9468" priority="9465">
      <formula>$G39="SQUAT"</formula>
    </cfRule>
    <cfRule type="expression" dxfId="9467" priority="9466">
      <formula>$G39="BENCH"</formula>
    </cfRule>
    <cfRule type="expression" dxfId="9466" priority="9467">
      <formula>$G39="DEADLIFT"</formula>
    </cfRule>
    <cfRule type="expression" dxfId="9465" priority="9468">
      <formula>AND($G39="ACC",ISBLANK($F39))</formula>
    </cfRule>
    <cfRule type="expression" dxfId="9464" priority="9469">
      <formula>$G39="ACC"</formula>
    </cfRule>
  </conditionalFormatting>
  <conditionalFormatting sqref="DJ21:DJ24">
    <cfRule type="expression" dxfId="9463" priority="9462">
      <formula>AND($G21="SQUAT",ISBLANK($F21))</formula>
    </cfRule>
    <cfRule type="expression" dxfId="9462" priority="9463">
      <formula>AND($G21="BENCH",ISBLANK($F21))</formula>
    </cfRule>
    <cfRule type="expression" dxfId="9461" priority="9464">
      <formula>AND($G21="DEADLIFT",ISBLANK($F21))</formula>
    </cfRule>
  </conditionalFormatting>
  <conditionalFormatting sqref="DJ21:DL24">
    <cfRule type="expression" dxfId="9460" priority="9457">
      <formula>$G21="SQUAT"</formula>
    </cfRule>
    <cfRule type="expression" dxfId="9459" priority="9458">
      <formula>$G21="BENCH"</formula>
    </cfRule>
    <cfRule type="expression" dxfId="9458" priority="9459">
      <formula>$G21="DEADLIFT"</formula>
    </cfRule>
    <cfRule type="expression" dxfId="9457" priority="9460">
      <formula>AND($G21="ACC",ISBLANK($F21))</formula>
    </cfRule>
    <cfRule type="expression" dxfId="9456" priority="9461">
      <formula>$G21="ACC"</formula>
    </cfRule>
  </conditionalFormatting>
  <conditionalFormatting sqref="DJ20">
    <cfRule type="expression" dxfId="9455" priority="9454">
      <formula>AND($G20="SQUAT",ISBLANK($F20))</formula>
    </cfRule>
    <cfRule type="expression" dxfId="9454" priority="9455">
      <formula>AND($G20="BENCH",ISBLANK($F20))</formula>
    </cfRule>
    <cfRule type="expression" dxfId="9453" priority="9456">
      <formula>AND($G20="DEADLIFT",ISBLANK($F20))</formula>
    </cfRule>
  </conditionalFormatting>
  <conditionalFormatting sqref="DJ20">
    <cfRule type="expression" dxfId="9452" priority="9449">
      <formula>$G20="SQUAT"</formula>
    </cfRule>
    <cfRule type="expression" dxfId="9451" priority="9450">
      <formula>$G20="BENCH"</formula>
    </cfRule>
    <cfRule type="expression" dxfId="9450" priority="9451">
      <formula>$G20="DEADLIFT"</formula>
    </cfRule>
    <cfRule type="expression" dxfId="9449" priority="9452">
      <formula>AND($G20="ACC",ISBLANK($F20))</formula>
    </cfRule>
    <cfRule type="expression" dxfId="9448" priority="9453">
      <formula>$G20="ACC"</formula>
    </cfRule>
  </conditionalFormatting>
  <conditionalFormatting sqref="DK20:DL20">
    <cfRule type="expression" dxfId="9447" priority="9444">
      <formula>$G20="SQUAT"</formula>
    </cfRule>
    <cfRule type="expression" dxfId="9446" priority="9445">
      <formula>$G20="BENCH"</formula>
    </cfRule>
    <cfRule type="expression" dxfId="9445" priority="9446">
      <formula>$G20="DEADLIFT"</formula>
    </cfRule>
    <cfRule type="expression" dxfId="9444" priority="9447">
      <formula>AND($G20="ACC",ISBLANK($F20))</formula>
    </cfRule>
    <cfRule type="expression" dxfId="9443" priority="9448">
      <formula>$G20="ACC"</formula>
    </cfRule>
  </conditionalFormatting>
  <conditionalFormatting sqref="DJ14:DJ17">
    <cfRule type="expression" dxfId="9442" priority="9441">
      <formula>AND($G14="SQUAT",ISBLANK($F14))</formula>
    </cfRule>
    <cfRule type="expression" dxfId="9441" priority="9442">
      <formula>AND($G14="BENCH",ISBLANK($F14))</formula>
    </cfRule>
    <cfRule type="expression" dxfId="9440" priority="9443">
      <formula>AND($G14="DEADLIFT",ISBLANK($F14))</formula>
    </cfRule>
  </conditionalFormatting>
  <conditionalFormatting sqref="DJ14:DL17">
    <cfRule type="expression" dxfId="9439" priority="9436">
      <formula>$G14="SQUAT"</formula>
    </cfRule>
    <cfRule type="expression" dxfId="9438" priority="9437">
      <formula>$G14="BENCH"</formula>
    </cfRule>
    <cfRule type="expression" dxfId="9437" priority="9438">
      <formula>$G14="DEADLIFT"</formula>
    </cfRule>
    <cfRule type="expression" dxfId="9436" priority="9439">
      <formula>AND($G14="ACC",ISBLANK($F14))</formula>
    </cfRule>
    <cfRule type="expression" dxfId="9435" priority="9440">
      <formula>$G14="ACC"</formula>
    </cfRule>
  </conditionalFormatting>
  <conditionalFormatting sqref="DJ13">
    <cfRule type="expression" dxfId="9434" priority="9433">
      <formula>AND($G13="SQUAT",ISBLANK($F13))</formula>
    </cfRule>
    <cfRule type="expression" dxfId="9433" priority="9434">
      <formula>AND($G13="BENCH",ISBLANK($F13))</formula>
    </cfRule>
    <cfRule type="expression" dxfId="9432" priority="9435">
      <formula>AND($G13="DEADLIFT",ISBLANK($F13))</formula>
    </cfRule>
  </conditionalFormatting>
  <conditionalFormatting sqref="DJ13">
    <cfRule type="expression" dxfId="9431" priority="9428">
      <formula>$G13="SQUAT"</formula>
    </cfRule>
    <cfRule type="expression" dxfId="9430" priority="9429">
      <formula>$G13="BENCH"</formula>
    </cfRule>
    <cfRule type="expression" dxfId="9429" priority="9430">
      <formula>$G13="DEADLIFT"</formula>
    </cfRule>
    <cfRule type="expression" dxfId="9428" priority="9431">
      <formula>AND($G13="ACC",ISBLANK($F13))</formula>
    </cfRule>
    <cfRule type="expression" dxfId="9427" priority="9432">
      <formula>$G13="ACC"</formula>
    </cfRule>
  </conditionalFormatting>
  <conditionalFormatting sqref="DK13:DL13">
    <cfRule type="expression" dxfId="9426" priority="9423">
      <formula>$G13="SQUAT"</formula>
    </cfRule>
    <cfRule type="expression" dxfId="9425" priority="9424">
      <formula>$G13="BENCH"</formula>
    </cfRule>
    <cfRule type="expression" dxfId="9424" priority="9425">
      <formula>$G13="DEADLIFT"</formula>
    </cfRule>
    <cfRule type="expression" dxfId="9423" priority="9426">
      <formula>AND($G13="ACC",ISBLANK($F13))</formula>
    </cfRule>
    <cfRule type="expression" dxfId="9422" priority="9427">
      <formula>$G13="ACC"</formula>
    </cfRule>
  </conditionalFormatting>
  <conditionalFormatting sqref="DJ32">
    <cfRule type="expression" dxfId="9421" priority="9420">
      <formula>AND($G32="SQUAT",ISBLANK($F32))</formula>
    </cfRule>
    <cfRule type="expression" dxfId="9420" priority="9421">
      <formula>AND($G32="BENCH",ISBLANK($F32))</formula>
    </cfRule>
    <cfRule type="expression" dxfId="9419" priority="9422">
      <formula>AND($G32="DEADLIFT",ISBLANK($F32))</formula>
    </cfRule>
  </conditionalFormatting>
  <conditionalFormatting sqref="DJ32:DL32">
    <cfRule type="expression" dxfId="9418" priority="9415">
      <formula>$G32="SQUAT"</formula>
    </cfRule>
    <cfRule type="expression" dxfId="9417" priority="9416">
      <formula>$G32="BENCH"</formula>
    </cfRule>
    <cfRule type="expression" dxfId="9416" priority="9417">
      <formula>$G32="DEADLIFT"</formula>
    </cfRule>
    <cfRule type="expression" dxfId="9415" priority="9418">
      <formula>AND($G32="ACC",ISBLANK($F32))</formula>
    </cfRule>
    <cfRule type="expression" dxfId="9414" priority="9419">
      <formula>$G32="ACC"</formula>
    </cfRule>
  </conditionalFormatting>
  <conditionalFormatting sqref="DJ35:DJ38">
    <cfRule type="expression" dxfId="9413" priority="9412">
      <formula>AND($G35="SQUAT",ISBLANK($F35))</formula>
    </cfRule>
    <cfRule type="expression" dxfId="9412" priority="9413">
      <formula>AND($G35="BENCH",ISBLANK($F35))</formula>
    </cfRule>
    <cfRule type="expression" dxfId="9411" priority="9414">
      <formula>AND($G35="DEADLIFT",ISBLANK($F35))</formula>
    </cfRule>
  </conditionalFormatting>
  <conditionalFormatting sqref="DJ35:DL38">
    <cfRule type="expression" dxfId="9410" priority="9407">
      <formula>$G35="SQUAT"</formula>
    </cfRule>
    <cfRule type="expression" dxfId="9409" priority="9408">
      <formula>$G35="BENCH"</formula>
    </cfRule>
    <cfRule type="expression" dxfId="9408" priority="9409">
      <formula>$G35="DEADLIFT"</formula>
    </cfRule>
    <cfRule type="expression" dxfId="9407" priority="9410">
      <formula>AND($G35="ACC",ISBLANK($F35))</formula>
    </cfRule>
    <cfRule type="expression" dxfId="9406" priority="9411">
      <formula>$G35="ACC"</formula>
    </cfRule>
  </conditionalFormatting>
  <conditionalFormatting sqref="DJ34">
    <cfRule type="expression" dxfId="9405" priority="9404">
      <formula>AND($G34="SQUAT",ISBLANK($F34))</formula>
    </cfRule>
    <cfRule type="expression" dxfId="9404" priority="9405">
      <formula>AND($G34="BENCH",ISBLANK($F34))</formula>
    </cfRule>
    <cfRule type="expression" dxfId="9403" priority="9406">
      <formula>AND($G34="DEADLIFT",ISBLANK($F34))</formula>
    </cfRule>
  </conditionalFormatting>
  <conditionalFormatting sqref="DJ34">
    <cfRule type="expression" dxfId="9402" priority="9399">
      <formula>$G34="SQUAT"</formula>
    </cfRule>
    <cfRule type="expression" dxfId="9401" priority="9400">
      <formula>$G34="BENCH"</formula>
    </cfRule>
    <cfRule type="expression" dxfId="9400" priority="9401">
      <formula>$G34="DEADLIFT"</formula>
    </cfRule>
    <cfRule type="expression" dxfId="9399" priority="9402">
      <formula>AND($G34="ACC",ISBLANK($F34))</formula>
    </cfRule>
    <cfRule type="expression" dxfId="9398" priority="9403">
      <formula>$G34="ACC"</formula>
    </cfRule>
  </conditionalFormatting>
  <conditionalFormatting sqref="DK34:DL34">
    <cfRule type="expression" dxfId="9397" priority="9394">
      <formula>$G34="SQUAT"</formula>
    </cfRule>
    <cfRule type="expression" dxfId="9396" priority="9395">
      <formula>$G34="BENCH"</formula>
    </cfRule>
    <cfRule type="expression" dxfId="9395" priority="9396">
      <formula>$G34="DEADLIFT"</formula>
    </cfRule>
    <cfRule type="expression" dxfId="9394" priority="9397">
      <formula>AND($G34="ACC",ISBLANK($F34))</formula>
    </cfRule>
    <cfRule type="expression" dxfId="9393" priority="9398">
      <formula>$G34="ACC"</formula>
    </cfRule>
  </conditionalFormatting>
  <conditionalFormatting sqref="DJ28:DJ31">
    <cfRule type="expression" dxfId="9392" priority="9391">
      <formula>AND($G28="SQUAT",ISBLANK($F28))</formula>
    </cfRule>
    <cfRule type="expression" dxfId="9391" priority="9392">
      <formula>AND($G28="BENCH",ISBLANK($F28))</formula>
    </cfRule>
    <cfRule type="expression" dxfId="9390" priority="9393">
      <formula>AND($G28="DEADLIFT",ISBLANK($F28))</formula>
    </cfRule>
  </conditionalFormatting>
  <conditionalFormatting sqref="DJ28:DL31">
    <cfRule type="expression" dxfId="9389" priority="9386">
      <formula>$G28="SQUAT"</formula>
    </cfRule>
    <cfRule type="expression" dxfId="9388" priority="9387">
      <formula>$G28="BENCH"</formula>
    </cfRule>
    <cfRule type="expression" dxfId="9387" priority="9388">
      <formula>$G28="DEADLIFT"</formula>
    </cfRule>
    <cfRule type="expression" dxfId="9386" priority="9389">
      <formula>AND($G28="ACC",ISBLANK($F28))</formula>
    </cfRule>
    <cfRule type="expression" dxfId="9385" priority="9390">
      <formula>$G28="ACC"</formula>
    </cfRule>
  </conditionalFormatting>
  <conditionalFormatting sqref="DJ27">
    <cfRule type="expression" dxfId="9384" priority="9383">
      <formula>AND($G27="SQUAT",ISBLANK($F27))</formula>
    </cfRule>
    <cfRule type="expression" dxfId="9383" priority="9384">
      <formula>AND($G27="BENCH",ISBLANK($F27))</formula>
    </cfRule>
    <cfRule type="expression" dxfId="9382" priority="9385">
      <formula>AND($G27="DEADLIFT",ISBLANK($F27))</formula>
    </cfRule>
  </conditionalFormatting>
  <conditionalFormatting sqref="DJ27">
    <cfRule type="expression" dxfId="9381" priority="9378">
      <formula>$G27="SQUAT"</formula>
    </cfRule>
    <cfRule type="expression" dxfId="9380" priority="9379">
      <formula>$G27="BENCH"</formula>
    </cfRule>
    <cfRule type="expression" dxfId="9379" priority="9380">
      <formula>$G27="DEADLIFT"</formula>
    </cfRule>
    <cfRule type="expression" dxfId="9378" priority="9381">
      <formula>AND($G27="ACC",ISBLANK($F27))</formula>
    </cfRule>
    <cfRule type="expression" dxfId="9377" priority="9382">
      <formula>$G27="ACC"</formula>
    </cfRule>
  </conditionalFormatting>
  <conditionalFormatting sqref="DK27:DL27">
    <cfRule type="expression" dxfId="9376" priority="9373">
      <formula>$G27="SQUAT"</formula>
    </cfRule>
    <cfRule type="expression" dxfId="9375" priority="9374">
      <formula>$G27="BENCH"</formula>
    </cfRule>
    <cfRule type="expression" dxfId="9374" priority="9375">
      <formula>$G27="DEADLIFT"</formula>
    </cfRule>
    <cfRule type="expression" dxfId="9373" priority="9376">
      <formula>AND($G27="ACC",ISBLANK($F27))</formula>
    </cfRule>
    <cfRule type="expression" dxfId="9372" priority="9377">
      <formula>$G27="ACC"</formula>
    </cfRule>
  </conditionalFormatting>
  <conditionalFormatting sqref="DJ46">
    <cfRule type="expression" dxfId="9371" priority="9370">
      <formula>AND($G46="SQUAT",ISBLANK($F46))</formula>
    </cfRule>
    <cfRule type="expression" dxfId="9370" priority="9371">
      <formula>AND($G46="BENCH",ISBLANK($F46))</formula>
    </cfRule>
    <cfRule type="expression" dxfId="9369" priority="9372">
      <formula>AND($G46="DEADLIFT",ISBLANK($F46))</formula>
    </cfRule>
  </conditionalFormatting>
  <conditionalFormatting sqref="DJ46:DL46">
    <cfRule type="expression" dxfId="9368" priority="9365">
      <formula>$G46="SQUAT"</formula>
    </cfRule>
    <cfRule type="expression" dxfId="9367" priority="9366">
      <formula>$G46="BENCH"</formula>
    </cfRule>
    <cfRule type="expression" dxfId="9366" priority="9367">
      <formula>$G46="DEADLIFT"</formula>
    </cfRule>
    <cfRule type="expression" dxfId="9365" priority="9368">
      <formula>AND($G46="ACC",ISBLANK($F46))</formula>
    </cfRule>
    <cfRule type="expression" dxfId="9364" priority="9369">
      <formula>$G46="ACC"</formula>
    </cfRule>
  </conditionalFormatting>
  <conditionalFormatting sqref="DJ49:DJ52">
    <cfRule type="expression" dxfId="9363" priority="9362">
      <formula>AND($G49="SQUAT",ISBLANK($F49))</formula>
    </cfRule>
    <cfRule type="expression" dxfId="9362" priority="9363">
      <formula>AND($G49="BENCH",ISBLANK($F49))</formula>
    </cfRule>
    <cfRule type="expression" dxfId="9361" priority="9364">
      <formula>AND($G49="DEADLIFT",ISBLANK($F49))</formula>
    </cfRule>
  </conditionalFormatting>
  <conditionalFormatting sqref="DJ49:DL52">
    <cfRule type="expression" dxfId="9360" priority="9357">
      <formula>$G49="SQUAT"</formula>
    </cfRule>
    <cfRule type="expression" dxfId="9359" priority="9358">
      <formula>$G49="BENCH"</formula>
    </cfRule>
    <cfRule type="expression" dxfId="9358" priority="9359">
      <formula>$G49="DEADLIFT"</formula>
    </cfRule>
    <cfRule type="expression" dxfId="9357" priority="9360">
      <formula>AND($G49="ACC",ISBLANK($F49))</formula>
    </cfRule>
    <cfRule type="expression" dxfId="9356" priority="9361">
      <formula>$G49="ACC"</formula>
    </cfRule>
  </conditionalFormatting>
  <conditionalFormatting sqref="DJ48">
    <cfRule type="expression" dxfId="9355" priority="9354">
      <formula>AND($G48="SQUAT",ISBLANK($F48))</formula>
    </cfRule>
    <cfRule type="expression" dxfId="9354" priority="9355">
      <formula>AND($G48="BENCH",ISBLANK($F48))</formula>
    </cfRule>
    <cfRule type="expression" dxfId="9353" priority="9356">
      <formula>AND($G48="DEADLIFT",ISBLANK($F48))</formula>
    </cfRule>
  </conditionalFormatting>
  <conditionalFormatting sqref="DJ48">
    <cfRule type="expression" dxfId="9352" priority="9349">
      <formula>$G48="SQUAT"</formula>
    </cfRule>
    <cfRule type="expression" dxfId="9351" priority="9350">
      <formula>$G48="BENCH"</formula>
    </cfRule>
    <cfRule type="expression" dxfId="9350" priority="9351">
      <formula>$G48="DEADLIFT"</formula>
    </cfRule>
    <cfRule type="expression" dxfId="9349" priority="9352">
      <formula>AND($G48="ACC",ISBLANK($F48))</formula>
    </cfRule>
    <cfRule type="expression" dxfId="9348" priority="9353">
      <formula>$G48="ACC"</formula>
    </cfRule>
  </conditionalFormatting>
  <conditionalFormatting sqref="DK48:DL48">
    <cfRule type="expression" dxfId="9347" priority="9344">
      <formula>$G48="SQUAT"</formula>
    </cfRule>
    <cfRule type="expression" dxfId="9346" priority="9345">
      <formula>$G48="BENCH"</formula>
    </cfRule>
    <cfRule type="expression" dxfId="9345" priority="9346">
      <formula>$G48="DEADLIFT"</formula>
    </cfRule>
    <cfRule type="expression" dxfId="9344" priority="9347">
      <formula>AND($G48="ACC",ISBLANK($F48))</formula>
    </cfRule>
    <cfRule type="expression" dxfId="9343" priority="9348">
      <formula>$G48="ACC"</formula>
    </cfRule>
  </conditionalFormatting>
  <conditionalFormatting sqref="DJ42:DJ45">
    <cfRule type="expression" dxfId="9342" priority="9341">
      <formula>AND($G42="SQUAT",ISBLANK($F42))</formula>
    </cfRule>
    <cfRule type="expression" dxfId="9341" priority="9342">
      <formula>AND($G42="BENCH",ISBLANK($F42))</formula>
    </cfRule>
    <cfRule type="expression" dxfId="9340" priority="9343">
      <formula>AND($G42="DEADLIFT",ISBLANK($F42))</formula>
    </cfRule>
  </conditionalFormatting>
  <conditionalFormatting sqref="DJ42:DL45">
    <cfRule type="expression" dxfId="9339" priority="9336">
      <formula>$G42="SQUAT"</formula>
    </cfRule>
    <cfRule type="expression" dxfId="9338" priority="9337">
      <formula>$G42="BENCH"</formula>
    </cfRule>
    <cfRule type="expression" dxfId="9337" priority="9338">
      <formula>$G42="DEADLIFT"</formula>
    </cfRule>
    <cfRule type="expression" dxfId="9336" priority="9339">
      <formula>AND($G42="ACC",ISBLANK($F42))</formula>
    </cfRule>
    <cfRule type="expression" dxfId="9335" priority="9340">
      <formula>$G42="ACC"</formula>
    </cfRule>
  </conditionalFormatting>
  <conditionalFormatting sqref="DJ41">
    <cfRule type="expression" dxfId="9334" priority="9333">
      <formula>AND($G41="SQUAT",ISBLANK($F41))</formula>
    </cfRule>
    <cfRule type="expression" dxfId="9333" priority="9334">
      <formula>AND($G41="BENCH",ISBLANK($F41))</formula>
    </cfRule>
    <cfRule type="expression" dxfId="9332" priority="9335">
      <formula>AND($G41="DEADLIFT",ISBLANK($F41))</formula>
    </cfRule>
  </conditionalFormatting>
  <conditionalFormatting sqref="DJ41">
    <cfRule type="expression" dxfId="9331" priority="9328">
      <formula>$G41="SQUAT"</formula>
    </cfRule>
    <cfRule type="expression" dxfId="9330" priority="9329">
      <formula>$G41="BENCH"</formula>
    </cfRule>
    <cfRule type="expression" dxfId="9329" priority="9330">
      <formula>$G41="DEADLIFT"</formula>
    </cfRule>
    <cfRule type="expression" dxfId="9328" priority="9331">
      <formula>AND($G41="ACC",ISBLANK($F41))</formula>
    </cfRule>
    <cfRule type="expression" dxfId="9327" priority="9332">
      <formula>$G41="ACC"</formula>
    </cfRule>
  </conditionalFormatting>
  <conditionalFormatting sqref="DK41:DL41">
    <cfRule type="expression" dxfId="9326" priority="9323">
      <formula>$G41="SQUAT"</formula>
    </cfRule>
    <cfRule type="expression" dxfId="9325" priority="9324">
      <formula>$G41="BENCH"</formula>
    </cfRule>
    <cfRule type="expression" dxfId="9324" priority="9325">
      <formula>$G41="DEADLIFT"</formula>
    </cfRule>
    <cfRule type="expression" dxfId="9323" priority="9326">
      <formula>AND($G41="ACC",ISBLANK($F41))</formula>
    </cfRule>
    <cfRule type="expression" dxfId="9322" priority="9327">
      <formula>$G41="ACC"</formula>
    </cfRule>
  </conditionalFormatting>
  <conditionalFormatting sqref="DJ67 DJ74">
    <cfRule type="expression" dxfId="9321" priority="9320">
      <formula>AND($G67="SQUAT",ISBLANK($F67))</formula>
    </cfRule>
    <cfRule type="expression" dxfId="9320" priority="9321">
      <formula>AND($G67="BENCH",ISBLANK($F67))</formula>
    </cfRule>
    <cfRule type="expression" dxfId="9319" priority="9322">
      <formula>AND($G67="DEADLIFT",ISBLANK($F67))</formula>
    </cfRule>
  </conditionalFormatting>
  <conditionalFormatting sqref="DJ74:DL74 DJ67:DL67">
    <cfRule type="expression" dxfId="9318" priority="9315">
      <formula>$G67="SQUAT"</formula>
    </cfRule>
    <cfRule type="expression" dxfId="9317" priority="9316">
      <formula>$G67="BENCH"</formula>
    </cfRule>
    <cfRule type="expression" dxfId="9316" priority="9317">
      <formula>$G67="DEADLIFT"</formula>
    </cfRule>
    <cfRule type="expression" dxfId="9315" priority="9318">
      <formula>AND($G67="ACC",ISBLANK($F67))</formula>
    </cfRule>
    <cfRule type="expression" dxfId="9314" priority="9319">
      <formula>$G67="ACC"</formula>
    </cfRule>
  </conditionalFormatting>
  <conditionalFormatting sqref="DJ88">
    <cfRule type="expression" dxfId="9313" priority="9312">
      <formula>AND($G88="SQUAT",ISBLANK($F88))</formula>
    </cfRule>
    <cfRule type="expression" dxfId="9312" priority="9313">
      <formula>AND($G88="BENCH",ISBLANK($F88))</formula>
    </cfRule>
    <cfRule type="expression" dxfId="9311" priority="9314">
      <formula>AND($G88="DEADLIFT",ISBLANK($F88))</formula>
    </cfRule>
  </conditionalFormatting>
  <conditionalFormatting sqref="DJ88:DL88">
    <cfRule type="expression" dxfId="9310" priority="9307">
      <formula>$G88="SQUAT"</formula>
    </cfRule>
    <cfRule type="expression" dxfId="9309" priority="9308">
      <formula>$G88="BENCH"</formula>
    </cfRule>
    <cfRule type="expression" dxfId="9308" priority="9309">
      <formula>$G88="DEADLIFT"</formula>
    </cfRule>
    <cfRule type="expression" dxfId="9307" priority="9310">
      <formula>AND($G88="ACC",ISBLANK($F88))</formula>
    </cfRule>
    <cfRule type="expression" dxfId="9306" priority="9311">
      <formula>$G88="ACC"</formula>
    </cfRule>
  </conditionalFormatting>
  <conditionalFormatting sqref="DJ70:DJ73">
    <cfRule type="expression" dxfId="9305" priority="9304">
      <formula>AND($G70="SQUAT",ISBLANK($F70))</formula>
    </cfRule>
    <cfRule type="expression" dxfId="9304" priority="9305">
      <formula>AND($G70="BENCH",ISBLANK($F70))</formula>
    </cfRule>
    <cfRule type="expression" dxfId="9303" priority="9306">
      <formula>AND($G70="DEADLIFT",ISBLANK($F70))</formula>
    </cfRule>
  </conditionalFormatting>
  <conditionalFormatting sqref="DJ70:DL73">
    <cfRule type="expression" dxfId="9302" priority="9299">
      <formula>$G70="SQUAT"</formula>
    </cfRule>
    <cfRule type="expression" dxfId="9301" priority="9300">
      <formula>$G70="BENCH"</formula>
    </cfRule>
    <cfRule type="expression" dxfId="9300" priority="9301">
      <formula>$G70="DEADLIFT"</formula>
    </cfRule>
    <cfRule type="expression" dxfId="9299" priority="9302">
      <formula>AND($G70="ACC",ISBLANK($F70))</formula>
    </cfRule>
    <cfRule type="expression" dxfId="9298" priority="9303">
      <formula>$G70="ACC"</formula>
    </cfRule>
  </conditionalFormatting>
  <conditionalFormatting sqref="DJ69">
    <cfRule type="expression" dxfId="9297" priority="9296">
      <formula>AND($G69="SQUAT",ISBLANK($F69))</formula>
    </cfRule>
    <cfRule type="expression" dxfId="9296" priority="9297">
      <formula>AND($G69="BENCH",ISBLANK($F69))</formula>
    </cfRule>
    <cfRule type="expression" dxfId="9295" priority="9298">
      <formula>AND($G69="DEADLIFT",ISBLANK($F69))</formula>
    </cfRule>
  </conditionalFormatting>
  <conditionalFormatting sqref="DJ69">
    <cfRule type="expression" dxfId="9294" priority="9291">
      <formula>$G69="SQUAT"</formula>
    </cfRule>
    <cfRule type="expression" dxfId="9293" priority="9292">
      <formula>$G69="BENCH"</formula>
    </cfRule>
    <cfRule type="expression" dxfId="9292" priority="9293">
      <formula>$G69="DEADLIFT"</formula>
    </cfRule>
    <cfRule type="expression" dxfId="9291" priority="9294">
      <formula>AND($G69="ACC",ISBLANK($F69))</formula>
    </cfRule>
    <cfRule type="expression" dxfId="9290" priority="9295">
      <formula>$G69="ACC"</formula>
    </cfRule>
  </conditionalFormatting>
  <conditionalFormatting sqref="DK69:DL69">
    <cfRule type="expression" dxfId="9289" priority="9286">
      <formula>$G69="SQUAT"</formula>
    </cfRule>
    <cfRule type="expression" dxfId="9288" priority="9287">
      <formula>$G69="BENCH"</formula>
    </cfRule>
    <cfRule type="expression" dxfId="9287" priority="9288">
      <formula>$G69="DEADLIFT"</formula>
    </cfRule>
    <cfRule type="expression" dxfId="9286" priority="9289">
      <formula>AND($G69="ACC",ISBLANK($F69))</formula>
    </cfRule>
    <cfRule type="expression" dxfId="9285" priority="9290">
      <formula>$G69="ACC"</formula>
    </cfRule>
  </conditionalFormatting>
  <conditionalFormatting sqref="DJ63:DJ66">
    <cfRule type="expression" dxfId="9284" priority="9283">
      <formula>AND($G63="SQUAT",ISBLANK($F63))</formula>
    </cfRule>
    <cfRule type="expression" dxfId="9283" priority="9284">
      <formula>AND($G63="BENCH",ISBLANK($F63))</formula>
    </cfRule>
    <cfRule type="expression" dxfId="9282" priority="9285">
      <formula>AND($G63="DEADLIFT",ISBLANK($F63))</formula>
    </cfRule>
  </conditionalFormatting>
  <conditionalFormatting sqref="DJ63:DL66">
    <cfRule type="expression" dxfId="9281" priority="9278">
      <formula>$G63="SQUAT"</formula>
    </cfRule>
    <cfRule type="expression" dxfId="9280" priority="9279">
      <formula>$G63="BENCH"</formula>
    </cfRule>
    <cfRule type="expression" dxfId="9279" priority="9280">
      <formula>$G63="DEADLIFT"</formula>
    </cfRule>
    <cfRule type="expression" dxfId="9278" priority="9281">
      <formula>AND($G63="ACC",ISBLANK($F63))</formula>
    </cfRule>
    <cfRule type="expression" dxfId="9277" priority="9282">
      <formula>$G63="ACC"</formula>
    </cfRule>
  </conditionalFormatting>
  <conditionalFormatting sqref="DJ62">
    <cfRule type="expression" dxfId="9276" priority="9275">
      <formula>AND($G62="SQUAT",ISBLANK($F62))</formula>
    </cfRule>
    <cfRule type="expression" dxfId="9275" priority="9276">
      <formula>AND($G62="BENCH",ISBLANK($F62))</formula>
    </cfRule>
    <cfRule type="expression" dxfId="9274" priority="9277">
      <formula>AND($G62="DEADLIFT",ISBLANK($F62))</formula>
    </cfRule>
  </conditionalFormatting>
  <conditionalFormatting sqref="DJ62">
    <cfRule type="expression" dxfId="9273" priority="9270">
      <formula>$G62="SQUAT"</formula>
    </cfRule>
    <cfRule type="expression" dxfId="9272" priority="9271">
      <formula>$G62="BENCH"</formula>
    </cfRule>
    <cfRule type="expression" dxfId="9271" priority="9272">
      <formula>$G62="DEADLIFT"</formula>
    </cfRule>
    <cfRule type="expression" dxfId="9270" priority="9273">
      <formula>AND($G62="ACC",ISBLANK($F62))</formula>
    </cfRule>
    <cfRule type="expression" dxfId="9269" priority="9274">
      <formula>$G62="ACC"</formula>
    </cfRule>
  </conditionalFormatting>
  <conditionalFormatting sqref="DK62:DL62">
    <cfRule type="expression" dxfId="9268" priority="9265">
      <formula>$G62="SQUAT"</formula>
    </cfRule>
    <cfRule type="expression" dxfId="9267" priority="9266">
      <formula>$G62="BENCH"</formula>
    </cfRule>
    <cfRule type="expression" dxfId="9266" priority="9267">
      <formula>$G62="DEADLIFT"</formula>
    </cfRule>
    <cfRule type="expression" dxfId="9265" priority="9268">
      <formula>AND($G62="ACC",ISBLANK($F62))</formula>
    </cfRule>
    <cfRule type="expression" dxfId="9264" priority="9269">
      <formula>$G62="ACC"</formula>
    </cfRule>
  </conditionalFormatting>
  <conditionalFormatting sqref="DJ81">
    <cfRule type="expression" dxfId="9263" priority="9262">
      <formula>AND($G81="SQUAT",ISBLANK($F81))</formula>
    </cfRule>
    <cfRule type="expression" dxfId="9262" priority="9263">
      <formula>AND($G81="BENCH",ISBLANK($F81))</formula>
    </cfRule>
    <cfRule type="expression" dxfId="9261" priority="9264">
      <formula>AND($G81="DEADLIFT",ISBLANK($F81))</formula>
    </cfRule>
  </conditionalFormatting>
  <conditionalFormatting sqref="DJ81:DL81">
    <cfRule type="expression" dxfId="9260" priority="9257">
      <formula>$G81="SQUAT"</formula>
    </cfRule>
    <cfRule type="expression" dxfId="9259" priority="9258">
      <formula>$G81="BENCH"</formula>
    </cfRule>
    <cfRule type="expression" dxfId="9258" priority="9259">
      <formula>$G81="DEADLIFT"</formula>
    </cfRule>
    <cfRule type="expression" dxfId="9257" priority="9260">
      <formula>AND($G81="ACC",ISBLANK($F81))</formula>
    </cfRule>
    <cfRule type="expression" dxfId="9256" priority="9261">
      <formula>$G81="ACC"</formula>
    </cfRule>
  </conditionalFormatting>
  <conditionalFormatting sqref="DJ84:DJ87">
    <cfRule type="expression" dxfId="9255" priority="9254">
      <formula>AND($G84="SQUAT",ISBLANK($F84))</formula>
    </cfRule>
    <cfRule type="expression" dxfId="9254" priority="9255">
      <formula>AND($G84="BENCH",ISBLANK($F84))</formula>
    </cfRule>
    <cfRule type="expression" dxfId="9253" priority="9256">
      <formula>AND($G84="DEADLIFT",ISBLANK($F84))</formula>
    </cfRule>
  </conditionalFormatting>
  <conditionalFormatting sqref="DJ84:DL87">
    <cfRule type="expression" dxfId="9252" priority="9249">
      <formula>$G84="SQUAT"</formula>
    </cfRule>
    <cfRule type="expression" dxfId="9251" priority="9250">
      <formula>$G84="BENCH"</formula>
    </cfRule>
    <cfRule type="expression" dxfId="9250" priority="9251">
      <formula>$G84="DEADLIFT"</formula>
    </cfRule>
    <cfRule type="expression" dxfId="9249" priority="9252">
      <formula>AND($G84="ACC",ISBLANK($F84))</formula>
    </cfRule>
    <cfRule type="expression" dxfId="9248" priority="9253">
      <formula>$G84="ACC"</formula>
    </cfRule>
  </conditionalFormatting>
  <conditionalFormatting sqref="DJ83">
    <cfRule type="expression" dxfId="9247" priority="9246">
      <formula>AND($G83="SQUAT",ISBLANK($F83))</formula>
    </cfRule>
    <cfRule type="expression" dxfId="9246" priority="9247">
      <formula>AND($G83="BENCH",ISBLANK($F83))</formula>
    </cfRule>
    <cfRule type="expression" dxfId="9245" priority="9248">
      <formula>AND($G83="DEADLIFT",ISBLANK($F83))</formula>
    </cfRule>
  </conditionalFormatting>
  <conditionalFormatting sqref="DJ83">
    <cfRule type="expression" dxfId="9244" priority="9241">
      <formula>$G83="SQUAT"</formula>
    </cfRule>
    <cfRule type="expression" dxfId="9243" priority="9242">
      <formula>$G83="BENCH"</formula>
    </cfRule>
    <cfRule type="expression" dxfId="9242" priority="9243">
      <formula>$G83="DEADLIFT"</formula>
    </cfRule>
    <cfRule type="expression" dxfId="9241" priority="9244">
      <formula>AND($G83="ACC",ISBLANK($F83))</formula>
    </cfRule>
    <cfRule type="expression" dxfId="9240" priority="9245">
      <formula>$G83="ACC"</formula>
    </cfRule>
  </conditionalFormatting>
  <conditionalFormatting sqref="DK83:DL83">
    <cfRule type="expression" dxfId="9239" priority="9236">
      <formula>$G83="SQUAT"</formula>
    </cfRule>
    <cfRule type="expression" dxfId="9238" priority="9237">
      <formula>$G83="BENCH"</formula>
    </cfRule>
    <cfRule type="expression" dxfId="9237" priority="9238">
      <formula>$G83="DEADLIFT"</formula>
    </cfRule>
    <cfRule type="expression" dxfId="9236" priority="9239">
      <formula>AND($G83="ACC",ISBLANK($F83))</formula>
    </cfRule>
    <cfRule type="expression" dxfId="9235" priority="9240">
      <formula>$G83="ACC"</formula>
    </cfRule>
  </conditionalFormatting>
  <conditionalFormatting sqref="DJ77:DJ80">
    <cfRule type="expression" dxfId="9234" priority="9233">
      <formula>AND($G77="SQUAT",ISBLANK($F77))</formula>
    </cfRule>
    <cfRule type="expression" dxfId="9233" priority="9234">
      <formula>AND($G77="BENCH",ISBLANK($F77))</formula>
    </cfRule>
    <cfRule type="expression" dxfId="9232" priority="9235">
      <formula>AND($G77="DEADLIFT",ISBLANK($F77))</formula>
    </cfRule>
  </conditionalFormatting>
  <conditionalFormatting sqref="DJ77:DL80">
    <cfRule type="expression" dxfId="9231" priority="9228">
      <formula>$G77="SQUAT"</formula>
    </cfRule>
    <cfRule type="expression" dxfId="9230" priority="9229">
      <formula>$G77="BENCH"</formula>
    </cfRule>
    <cfRule type="expression" dxfId="9229" priority="9230">
      <formula>$G77="DEADLIFT"</formula>
    </cfRule>
    <cfRule type="expression" dxfId="9228" priority="9231">
      <formula>AND($G77="ACC",ISBLANK($F77))</formula>
    </cfRule>
    <cfRule type="expression" dxfId="9227" priority="9232">
      <formula>$G77="ACC"</formula>
    </cfRule>
  </conditionalFormatting>
  <conditionalFormatting sqref="DJ76">
    <cfRule type="expression" dxfId="9226" priority="9225">
      <formula>AND($G76="SQUAT",ISBLANK($F76))</formula>
    </cfRule>
    <cfRule type="expression" dxfId="9225" priority="9226">
      <formula>AND($G76="BENCH",ISBLANK($F76))</formula>
    </cfRule>
    <cfRule type="expression" dxfId="9224" priority="9227">
      <formula>AND($G76="DEADLIFT",ISBLANK($F76))</formula>
    </cfRule>
  </conditionalFormatting>
  <conditionalFormatting sqref="DJ76">
    <cfRule type="expression" dxfId="9223" priority="9220">
      <formula>$G76="SQUAT"</formula>
    </cfRule>
    <cfRule type="expression" dxfId="9222" priority="9221">
      <formula>$G76="BENCH"</formula>
    </cfRule>
    <cfRule type="expression" dxfId="9221" priority="9222">
      <formula>$G76="DEADLIFT"</formula>
    </cfRule>
    <cfRule type="expression" dxfId="9220" priority="9223">
      <formula>AND($G76="ACC",ISBLANK($F76))</formula>
    </cfRule>
    <cfRule type="expression" dxfId="9219" priority="9224">
      <formula>$G76="ACC"</formula>
    </cfRule>
  </conditionalFormatting>
  <conditionalFormatting sqref="DK76:DL76">
    <cfRule type="expression" dxfId="9218" priority="9215">
      <formula>$G76="SQUAT"</formula>
    </cfRule>
    <cfRule type="expression" dxfId="9217" priority="9216">
      <formula>$G76="BENCH"</formula>
    </cfRule>
    <cfRule type="expression" dxfId="9216" priority="9217">
      <formula>$G76="DEADLIFT"</formula>
    </cfRule>
    <cfRule type="expression" dxfId="9215" priority="9218">
      <formula>AND($G76="ACC",ISBLANK($F76))</formula>
    </cfRule>
    <cfRule type="expression" dxfId="9214" priority="9219">
      <formula>$G76="ACC"</formula>
    </cfRule>
  </conditionalFormatting>
  <conditionalFormatting sqref="DJ95">
    <cfRule type="expression" dxfId="9213" priority="9212">
      <formula>AND($G95="SQUAT",ISBLANK($F95))</formula>
    </cfRule>
    <cfRule type="expression" dxfId="9212" priority="9213">
      <formula>AND($G95="BENCH",ISBLANK($F95))</formula>
    </cfRule>
    <cfRule type="expression" dxfId="9211" priority="9214">
      <formula>AND($G95="DEADLIFT",ISBLANK($F95))</formula>
    </cfRule>
  </conditionalFormatting>
  <conditionalFormatting sqref="DJ95:DL95">
    <cfRule type="expression" dxfId="9210" priority="9207">
      <formula>$G95="SQUAT"</formula>
    </cfRule>
    <cfRule type="expression" dxfId="9209" priority="9208">
      <formula>$G95="BENCH"</formula>
    </cfRule>
    <cfRule type="expression" dxfId="9208" priority="9209">
      <formula>$G95="DEADLIFT"</formula>
    </cfRule>
    <cfRule type="expression" dxfId="9207" priority="9210">
      <formula>AND($G95="ACC",ISBLANK($F95))</formula>
    </cfRule>
    <cfRule type="expression" dxfId="9206" priority="9211">
      <formula>$G95="ACC"</formula>
    </cfRule>
  </conditionalFormatting>
  <conditionalFormatting sqref="DJ98:DJ101">
    <cfRule type="expression" dxfId="9205" priority="9204">
      <formula>AND($G98="SQUAT",ISBLANK($F98))</formula>
    </cfRule>
    <cfRule type="expression" dxfId="9204" priority="9205">
      <formula>AND($G98="BENCH",ISBLANK($F98))</formula>
    </cfRule>
    <cfRule type="expression" dxfId="9203" priority="9206">
      <formula>AND($G98="DEADLIFT",ISBLANK($F98))</formula>
    </cfRule>
  </conditionalFormatting>
  <conditionalFormatting sqref="DJ98:DL101">
    <cfRule type="expression" dxfId="9202" priority="9199">
      <formula>$G98="SQUAT"</formula>
    </cfRule>
    <cfRule type="expression" dxfId="9201" priority="9200">
      <formula>$G98="BENCH"</formula>
    </cfRule>
    <cfRule type="expression" dxfId="9200" priority="9201">
      <formula>$G98="DEADLIFT"</formula>
    </cfRule>
    <cfRule type="expression" dxfId="9199" priority="9202">
      <formula>AND($G98="ACC",ISBLANK($F98))</formula>
    </cfRule>
    <cfRule type="expression" dxfId="9198" priority="9203">
      <formula>$G98="ACC"</formula>
    </cfRule>
  </conditionalFormatting>
  <conditionalFormatting sqref="DJ97">
    <cfRule type="expression" dxfId="9197" priority="9196">
      <formula>AND($G97="SQUAT",ISBLANK($F97))</formula>
    </cfRule>
    <cfRule type="expression" dxfId="9196" priority="9197">
      <formula>AND($G97="BENCH",ISBLANK($F97))</formula>
    </cfRule>
    <cfRule type="expression" dxfId="9195" priority="9198">
      <formula>AND($G97="DEADLIFT",ISBLANK($F97))</formula>
    </cfRule>
  </conditionalFormatting>
  <conditionalFormatting sqref="DJ97">
    <cfRule type="expression" dxfId="9194" priority="9191">
      <formula>$G97="SQUAT"</formula>
    </cfRule>
    <cfRule type="expression" dxfId="9193" priority="9192">
      <formula>$G97="BENCH"</formula>
    </cfRule>
    <cfRule type="expression" dxfId="9192" priority="9193">
      <formula>$G97="DEADLIFT"</formula>
    </cfRule>
    <cfRule type="expression" dxfId="9191" priority="9194">
      <formula>AND($G97="ACC",ISBLANK($F97))</formula>
    </cfRule>
    <cfRule type="expression" dxfId="9190" priority="9195">
      <formula>$G97="ACC"</formula>
    </cfRule>
  </conditionalFormatting>
  <conditionalFormatting sqref="DK97:DL97">
    <cfRule type="expression" dxfId="9189" priority="9186">
      <formula>$G97="SQUAT"</formula>
    </cfRule>
    <cfRule type="expression" dxfId="9188" priority="9187">
      <formula>$G97="BENCH"</formula>
    </cfRule>
    <cfRule type="expression" dxfId="9187" priority="9188">
      <formula>$G97="DEADLIFT"</formula>
    </cfRule>
    <cfRule type="expression" dxfId="9186" priority="9189">
      <formula>AND($G97="ACC",ISBLANK($F97))</formula>
    </cfRule>
    <cfRule type="expression" dxfId="9185" priority="9190">
      <formula>$G97="ACC"</formula>
    </cfRule>
  </conditionalFormatting>
  <conditionalFormatting sqref="DJ91:DJ94">
    <cfRule type="expression" dxfId="9184" priority="9183">
      <formula>AND($G91="SQUAT",ISBLANK($F91))</formula>
    </cfRule>
    <cfRule type="expression" dxfId="9183" priority="9184">
      <formula>AND($G91="BENCH",ISBLANK($F91))</formula>
    </cfRule>
    <cfRule type="expression" dxfId="9182" priority="9185">
      <formula>AND($G91="DEADLIFT",ISBLANK($F91))</formula>
    </cfRule>
  </conditionalFormatting>
  <conditionalFormatting sqref="DJ91:DL94">
    <cfRule type="expression" dxfId="9181" priority="9178">
      <formula>$G91="SQUAT"</formula>
    </cfRule>
    <cfRule type="expression" dxfId="9180" priority="9179">
      <formula>$G91="BENCH"</formula>
    </cfRule>
    <cfRule type="expression" dxfId="9179" priority="9180">
      <formula>$G91="DEADLIFT"</formula>
    </cfRule>
    <cfRule type="expression" dxfId="9178" priority="9181">
      <formula>AND($G91="ACC",ISBLANK($F91))</formula>
    </cfRule>
    <cfRule type="expression" dxfId="9177" priority="9182">
      <formula>$G91="ACC"</formula>
    </cfRule>
  </conditionalFormatting>
  <conditionalFormatting sqref="DJ90">
    <cfRule type="expression" dxfId="9176" priority="9175">
      <formula>AND($G90="SQUAT",ISBLANK($F90))</formula>
    </cfRule>
    <cfRule type="expression" dxfId="9175" priority="9176">
      <formula>AND($G90="BENCH",ISBLANK($F90))</formula>
    </cfRule>
    <cfRule type="expression" dxfId="9174" priority="9177">
      <formula>AND($G90="DEADLIFT",ISBLANK($F90))</formula>
    </cfRule>
  </conditionalFormatting>
  <conditionalFormatting sqref="DJ90">
    <cfRule type="expression" dxfId="9173" priority="9170">
      <formula>$G90="SQUAT"</formula>
    </cfRule>
    <cfRule type="expression" dxfId="9172" priority="9171">
      <formula>$G90="BENCH"</formula>
    </cfRule>
    <cfRule type="expression" dxfId="9171" priority="9172">
      <formula>$G90="DEADLIFT"</formula>
    </cfRule>
    <cfRule type="expression" dxfId="9170" priority="9173">
      <formula>AND($G90="ACC",ISBLANK($F90))</formula>
    </cfRule>
    <cfRule type="expression" dxfId="9169" priority="9174">
      <formula>$G90="ACC"</formula>
    </cfRule>
  </conditionalFormatting>
  <conditionalFormatting sqref="DK90:DL90">
    <cfRule type="expression" dxfId="9168" priority="9165">
      <formula>$G90="SQUAT"</formula>
    </cfRule>
    <cfRule type="expression" dxfId="9167" priority="9166">
      <formula>$G90="BENCH"</formula>
    </cfRule>
    <cfRule type="expression" dxfId="9166" priority="9167">
      <formula>$G90="DEADLIFT"</formula>
    </cfRule>
    <cfRule type="expression" dxfId="9165" priority="9168">
      <formula>AND($G90="ACC",ISBLANK($F90))</formula>
    </cfRule>
    <cfRule type="expression" dxfId="9164" priority="9169">
      <formula>$G90="ACC"</formula>
    </cfRule>
  </conditionalFormatting>
  <conditionalFormatting sqref="DJ116 DJ123">
    <cfRule type="expression" dxfId="9163" priority="9162">
      <formula>AND($G116="SQUAT",ISBLANK($F116))</formula>
    </cfRule>
    <cfRule type="expression" dxfId="9162" priority="9163">
      <formula>AND($G116="BENCH",ISBLANK($F116))</formula>
    </cfRule>
    <cfRule type="expression" dxfId="9161" priority="9164">
      <formula>AND($G116="DEADLIFT",ISBLANK($F116))</formula>
    </cfRule>
  </conditionalFormatting>
  <conditionalFormatting sqref="DJ123:DL123 DJ116:DL116">
    <cfRule type="expression" dxfId="9160" priority="9157">
      <formula>$G116="SQUAT"</formula>
    </cfRule>
    <cfRule type="expression" dxfId="9159" priority="9158">
      <formula>$G116="BENCH"</formula>
    </cfRule>
    <cfRule type="expression" dxfId="9158" priority="9159">
      <formula>$G116="DEADLIFT"</formula>
    </cfRule>
    <cfRule type="expression" dxfId="9157" priority="9160">
      <formula>AND($G116="ACC",ISBLANK($F116))</formula>
    </cfRule>
    <cfRule type="expression" dxfId="9156" priority="9161">
      <formula>$G116="ACC"</formula>
    </cfRule>
  </conditionalFormatting>
  <conditionalFormatting sqref="DJ137">
    <cfRule type="expression" dxfId="9155" priority="9154">
      <formula>AND($G137="SQUAT",ISBLANK($F137))</formula>
    </cfRule>
    <cfRule type="expression" dxfId="9154" priority="9155">
      <formula>AND($G137="BENCH",ISBLANK($F137))</formula>
    </cfRule>
    <cfRule type="expression" dxfId="9153" priority="9156">
      <formula>AND($G137="DEADLIFT",ISBLANK($F137))</formula>
    </cfRule>
  </conditionalFormatting>
  <conditionalFormatting sqref="DJ137:DL137">
    <cfRule type="expression" dxfId="9152" priority="9149">
      <formula>$G137="SQUAT"</formula>
    </cfRule>
    <cfRule type="expression" dxfId="9151" priority="9150">
      <formula>$G137="BENCH"</formula>
    </cfRule>
    <cfRule type="expression" dxfId="9150" priority="9151">
      <formula>$G137="DEADLIFT"</formula>
    </cfRule>
    <cfRule type="expression" dxfId="9149" priority="9152">
      <formula>AND($G137="ACC",ISBLANK($F137))</formula>
    </cfRule>
    <cfRule type="expression" dxfId="9148" priority="9153">
      <formula>$G137="ACC"</formula>
    </cfRule>
  </conditionalFormatting>
  <conditionalFormatting sqref="DJ119:DJ122">
    <cfRule type="expression" dxfId="9147" priority="9146">
      <formula>AND($G119="SQUAT",ISBLANK($F119))</formula>
    </cfRule>
    <cfRule type="expression" dxfId="9146" priority="9147">
      <formula>AND($G119="BENCH",ISBLANK($F119))</formula>
    </cfRule>
    <cfRule type="expression" dxfId="9145" priority="9148">
      <formula>AND($G119="DEADLIFT",ISBLANK($F119))</formula>
    </cfRule>
  </conditionalFormatting>
  <conditionalFormatting sqref="DJ119:DL122">
    <cfRule type="expression" dxfId="9144" priority="9141">
      <formula>$G119="SQUAT"</formula>
    </cfRule>
    <cfRule type="expression" dxfId="9143" priority="9142">
      <formula>$G119="BENCH"</formula>
    </cfRule>
    <cfRule type="expression" dxfId="9142" priority="9143">
      <formula>$G119="DEADLIFT"</formula>
    </cfRule>
    <cfRule type="expression" dxfId="9141" priority="9144">
      <formula>AND($G119="ACC",ISBLANK($F119))</formula>
    </cfRule>
    <cfRule type="expression" dxfId="9140" priority="9145">
      <formula>$G119="ACC"</formula>
    </cfRule>
  </conditionalFormatting>
  <conditionalFormatting sqref="DJ118">
    <cfRule type="expression" dxfId="9139" priority="9138">
      <formula>AND($G118="SQUAT",ISBLANK($F118))</formula>
    </cfRule>
    <cfRule type="expression" dxfId="9138" priority="9139">
      <formula>AND($G118="BENCH",ISBLANK($F118))</formula>
    </cfRule>
    <cfRule type="expression" dxfId="9137" priority="9140">
      <formula>AND($G118="DEADLIFT",ISBLANK($F118))</formula>
    </cfRule>
  </conditionalFormatting>
  <conditionalFormatting sqref="DJ118">
    <cfRule type="expression" dxfId="9136" priority="9133">
      <formula>$G118="SQUAT"</formula>
    </cfRule>
    <cfRule type="expression" dxfId="9135" priority="9134">
      <formula>$G118="BENCH"</formula>
    </cfRule>
    <cfRule type="expression" dxfId="9134" priority="9135">
      <formula>$G118="DEADLIFT"</formula>
    </cfRule>
    <cfRule type="expression" dxfId="9133" priority="9136">
      <formula>AND($G118="ACC",ISBLANK($F118))</formula>
    </cfRule>
    <cfRule type="expression" dxfId="9132" priority="9137">
      <formula>$G118="ACC"</formula>
    </cfRule>
  </conditionalFormatting>
  <conditionalFormatting sqref="DK118:DL118">
    <cfRule type="expression" dxfId="9131" priority="9128">
      <formula>$G118="SQUAT"</formula>
    </cfRule>
    <cfRule type="expression" dxfId="9130" priority="9129">
      <formula>$G118="BENCH"</formula>
    </cfRule>
    <cfRule type="expression" dxfId="9129" priority="9130">
      <formula>$G118="DEADLIFT"</formula>
    </cfRule>
    <cfRule type="expression" dxfId="9128" priority="9131">
      <formula>AND($G118="ACC",ISBLANK($F118))</formula>
    </cfRule>
    <cfRule type="expression" dxfId="9127" priority="9132">
      <formula>$G118="ACC"</formula>
    </cfRule>
  </conditionalFormatting>
  <conditionalFormatting sqref="DJ112:DJ115">
    <cfRule type="expression" dxfId="9126" priority="9125">
      <formula>AND($G112="SQUAT",ISBLANK($F112))</formula>
    </cfRule>
    <cfRule type="expression" dxfId="9125" priority="9126">
      <formula>AND($G112="BENCH",ISBLANK($F112))</formula>
    </cfRule>
    <cfRule type="expression" dxfId="9124" priority="9127">
      <formula>AND($G112="DEADLIFT",ISBLANK($F112))</formula>
    </cfRule>
  </conditionalFormatting>
  <conditionalFormatting sqref="DJ112:DL115">
    <cfRule type="expression" dxfId="9123" priority="9120">
      <formula>$G112="SQUAT"</formula>
    </cfRule>
    <cfRule type="expression" dxfId="9122" priority="9121">
      <formula>$G112="BENCH"</formula>
    </cfRule>
    <cfRule type="expression" dxfId="9121" priority="9122">
      <formula>$G112="DEADLIFT"</formula>
    </cfRule>
    <cfRule type="expression" dxfId="9120" priority="9123">
      <formula>AND($G112="ACC",ISBLANK($F112))</formula>
    </cfRule>
    <cfRule type="expression" dxfId="9119" priority="9124">
      <formula>$G112="ACC"</formula>
    </cfRule>
  </conditionalFormatting>
  <conditionalFormatting sqref="DJ111">
    <cfRule type="expression" dxfId="9118" priority="9117">
      <formula>AND($G111="SQUAT",ISBLANK($F111))</formula>
    </cfRule>
    <cfRule type="expression" dxfId="9117" priority="9118">
      <formula>AND($G111="BENCH",ISBLANK($F111))</formula>
    </cfRule>
    <cfRule type="expression" dxfId="9116" priority="9119">
      <formula>AND($G111="DEADLIFT",ISBLANK($F111))</formula>
    </cfRule>
  </conditionalFormatting>
  <conditionalFormatting sqref="DJ111">
    <cfRule type="expression" dxfId="9115" priority="9112">
      <formula>$G111="SQUAT"</formula>
    </cfRule>
    <cfRule type="expression" dxfId="9114" priority="9113">
      <formula>$G111="BENCH"</formula>
    </cfRule>
    <cfRule type="expression" dxfId="9113" priority="9114">
      <formula>$G111="DEADLIFT"</formula>
    </cfRule>
    <cfRule type="expression" dxfId="9112" priority="9115">
      <formula>AND($G111="ACC",ISBLANK($F111))</formula>
    </cfRule>
    <cfRule type="expression" dxfId="9111" priority="9116">
      <formula>$G111="ACC"</formula>
    </cfRule>
  </conditionalFormatting>
  <conditionalFormatting sqref="DK111:DL111">
    <cfRule type="expression" dxfId="9110" priority="9107">
      <formula>$G111="SQUAT"</formula>
    </cfRule>
    <cfRule type="expression" dxfId="9109" priority="9108">
      <formula>$G111="BENCH"</formula>
    </cfRule>
    <cfRule type="expression" dxfId="9108" priority="9109">
      <formula>$G111="DEADLIFT"</formula>
    </cfRule>
    <cfRule type="expression" dxfId="9107" priority="9110">
      <formula>AND($G111="ACC",ISBLANK($F111))</formula>
    </cfRule>
    <cfRule type="expression" dxfId="9106" priority="9111">
      <formula>$G111="ACC"</formula>
    </cfRule>
  </conditionalFormatting>
  <conditionalFormatting sqref="DJ130">
    <cfRule type="expression" dxfId="9105" priority="9104">
      <formula>AND($G130="SQUAT",ISBLANK($F130))</formula>
    </cfRule>
    <cfRule type="expression" dxfId="9104" priority="9105">
      <formula>AND($G130="BENCH",ISBLANK($F130))</formula>
    </cfRule>
    <cfRule type="expression" dxfId="9103" priority="9106">
      <formula>AND($G130="DEADLIFT",ISBLANK($F130))</formula>
    </cfRule>
  </conditionalFormatting>
  <conditionalFormatting sqref="DJ130:DL130">
    <cfRule type="expression" dxfId="9102" priority="9099">
      <formula>$G130="SQUAT"</formula>
    </cfRule>
    <cfRule type="expression" dxfId="9101" priority="9100">
      <formula>$G130="BENCH"</formula>
    </cfRule>
    <cfRule type="expression" dxfId="9100" priority="9101">
      <formula>$G130="DEADLIFT"</formula>
    </cfRule>
    <cfRule type="expression" dxfId="9099" priority="9102">
      <formula>AND($G130="ACC",ISBLANK($F130))</formula>
    </cfRule>
    <cfRule type="expression" dxfId="9098" priority="9103">
      <formula>$G130="ACC"</formula>
    </cfRule>
  </conditionalFormatting>
  <conditionalFormatting sqref="DJ133:DJ136">
    <cfRule type="expression" dxfId="9097" priority="9096">
      <formula>AND($G133="SQUAT",ISBLANK($F133))</formula>
    </cfRule>
    <cfRule type="expression" dxfId="9096" priority="9097">
      <formula>AND($G133="BENCH",ISBLANK($F133))</formula>
    </cfRule>
    <cfRule type="expression" dxfId="9095" priority="9098">
      <formula>AND($G133="DEADLIFT",ISBLANK($F133))</formula>
    </cfRule>
  </conditionalFormatting>
  <conditionalFormatting sqref="DJ133:DL136">
    <cfRule type="expression" dxfId="9094" priority="9091">
      <formula>$G133="SQUAT"</formula>
    </cfRule>
    <cfRule type="expression" dxfId="9093" priority="9092">
      <formula>$G133="BENCH"</formula>
    </cfRule>
    <cfRule type="expression" dxfId="9092" priority="9093">
      <formula>$G133="DEADLIFT"</formula>
    </cfRule>
    <cfRule type="expression" dxfId="9091" priority="9094">
      <formula>AND($G133="ACC",ISBLANK($F133))</formula>
    </cfRule>
    <cfRule type="expression" dxfId="9090" priority="9095">
      <formula>$G133="ACC"</formula>
    </cfRule>
  </conditionalFormatting>
  <conditionalFormatting sqref="DJ132">
    <cfRule type="expression" dxfId="9089" priority="9088">
      <formula>AND($G132="SQUAT",ISBLANK($F132))</formula>
    </cfRule>
    <cfRule type="expression" dxfId="9088" priority="9089">
      <formula>AND($G132="BENCH",ISBLANK($F132))</formula>
    </cfRule>
    <cfRule type="expression" dxfId="9087" priority="9090">
      <formula>AND($G132="DEADLIFT",ISBLANK($F132))</formula>
    </cfRule>
  </conditionalFormatting>
  <conditionalFormatting sqref="DJ132">
    <cfRule type="expression" dxfId="9086" priority="9083">
      <formula>$G132="SQUAT"</formula>
    </cfRule>
    <cfRule type="expression" dxfId="9085" priority="9084">
      <formula>$G132="BENCH"</formula>
    </cfRule>
    <cfRule type="expression" dxfId="9084" priority="9085">
      <formula>$G132="DEADLIFT"</formula>
    </cfRule>
    <cfRule type="expression" dxfId="9083" priority="9086">
      <formula>AND($G132="ACC",ISBLANK($F132))</formula>
    </cfRule>
    <cfRule type="expression" dxfId="9082" priority="9087">
      <formula>$G132="ACC"</formula>
    </cfRule>
  </conditionalFormatting>
  <conditionalFormatting sqref="DK132:DL132">
    <cfRule type="expression" dxfId="9081" priority="9078">
      <formula>$G132="SQUAT"</formula>
    </cfRule>
    <cfRule type="expression" dxfId="9080" priority="9079">
      <formula>$G132="BENCH"</formula>
    </cfRule>
    <cfRule type="expression" dxfId="9079" priority="9080">
      <formula>$G132="DEADLIFT"</formula>
    </cfRule>
    <cfRule type="expression" dxfId="9078" priority="9081">
      <formula>AND($G132="ACC",ISBLANK($F132))</formula>
    </cfRule>
    <cfRule type="expression" dxfId="9077" priority="9082">
      <formula>$G132="ACC"</formula>
    </cfRule>
  </conditionalFormatting>
  <conditionalFormatting sqref="DJ126:DJ129">
    <cfRule type="expression" dxfId="9076" priority="9075">
      <formula>AND($G126="SQUAT",ISBLANK($F126))</formula>
    </cfRule>
    <cfRule type="expression" dxfId="9075" priority="9076">
      <formula>AND($G126="BENCH",ISBLANK($F126))</formula>
    </cfRule>
    <cfRule type="expression" dxfId="9074" priority="9077">
      <formula>AND($G126="DEADLIFT",ISBLANK($F126))</formula>
    </cfRule>
  </conditionalFormatting>
  <conditionalFormatting sqref="DJ126:DL129">
    <cfRule type="expression" dxfId="9073" priority="9070">
      <formula>$G126="SQUAT"</formula>
    </cfRule>
    <cfRule type="expression" dxfId="9072" priority="9071">
      <formula>$G126="BENCH"</formula>
    </cfRule>
    <cfRule type="expression" dxfId="9071" priority="9072">
      <formula>$G126="DEADLIFT"</formula>
    </cfRule>
    <cfRule type="expression" dxfId="9070" priority="9073">
      <formula>AND($G126="ACC",ISBLANK($F126))</formula>
    </cfRule>
    <cfRule type="expression" dxfId="9069" priority="9074">
      <formula>$G126="ACC"</formula>
    </cfRule>
  </conditionalFormatting>
  <conditionalFormatting sqref="DJ125">
    <cfRule type="expression" dxfId="9068" priority="9067">
      <formula>AND($G125="SQUAT",ISBLANK($F125))</formula>
    </cfRule>
    <cfRule type="expression" dxfId="9067" priority="9068">
      <formula>AND($G125="BENCH",ISBLANK($F125))</formula>
    </cfRule>
    <cfRule type="expression" dxfId="9066" priority="9069">
      <formula>AND($G125="DEADLIFT",ISBLANK($F125))</formula>
    </cfRule>
  </conditionalFormatting>
  <conditionalFormatting sqref="DJ125">
    <cfRule type="expression" dxfId="9065" priority="9062">
      <formula>$G125="SQUAT"</formula>
    </cfRule>
    <cfRule type="expression" dxfId="9064" priority="9063">
      <formula>$G125="BENCH"</formula>
    </cfRule>
    <cfRule type="expression" dxfId="9063" priority="9064">
      <formula>$G125="DEADLIFT"</formula>
    </cfRule>
    <cfRule type="expression" dxfId="9062" priority="9065">
      <formula>AND($G125="ACC",ISBLANK($F125))</formula>
    </cfRule>
    <cfRule type="expression" dxfId="9061" priority="9066">
      <formula>$G125="ACC"</formula>
    </cfRule>
  </conditionalFormatting>
  <conditionalFormatting sqref="DK125:DL125">
    <cfRule type="expression" dxfId="9060" priority="9057">
      <formula>$G125="SQUAT"</formula>
    </cfRule>
    <cfRule type="expression" dxfId="9059" priority="9058">
      <formula>$G125="BENCH"</formula>
    </cfRule>
    <cfRule type="expression" dxfId="9058" priority="9059">
      <formula>$G125="DEADLIFT"</formula>
    </cfRule>
    <cfRule type="expression" dxfId="9057" priority="9060">
      <formula>AND($G125="ACC",ISBLANK($F125))</formula>
    </cfRule>
    <cfRule type="expression" dxfId="9056" priority="9061">
      <formula>$G125="ACC"</formula>
    </cfRule>
  </conditionalFormatting>
  <conditionalFormatting sqref="DJ144">
    <cfRule type="expression" dxfId="9055" priority="9054">
      <formula>AND($G144="SQUAT",ISBLANK($F144))</formula>
    </cfRule>
    <cfRule type="expression" dxfId="9054" priority="9055">
      <formula>AND($G144="BENCH",ISBLANK($F144))</formula>
    </cfRule>
    <cfRule type="expression" dxfId="9053" priority="9056">
      <formula>AND($G144="DEADLIFT",ISBLANK($F144))</formula>
    </cfRule>
  </conditionalFormatting>
  <conditionalFormatting sqref="DJ144:DL144">
    <cfRule type="expression" dxfId="9052" priority="9049">
      <formula>$G144="SQUAT"</formula>
    </cfRule>
    <cfRule type="expression" dxfId="9051" priority="9050">
      <formula>$G144="BENCH"</formula>
    </cfRule>
    <cfRule type="expression" dxfId="9050" priority="9051">
      <formula>$G144="DEADLIFT"</formula>
    </cfRule>
    <cfRule type="expression" dxfId="9049" priority="9052">
      <formula>AND($G144="ACC",ISBLANK($F144))</formula>
    </cfRule>
    <cfRule type="expression" dxfId="9048" priority="9053">
      <formula>$G144="ACC"</formula>
    </cfRule>
  </conditionalFormatting>
  <conditionalFormatting sqref="DJ147:DJ150">
    <cfRule type="expression" dxfId="9047" priority="9046">
      <formula>AND($G147="SQUAT",ISBLANK($F147))</formula>
    </cfRule>
    <cfRule type="expression" dxfId="9046" priority="9047">
      <formula>AND($G147="BENCH",ISBLANK($F147))</formula>
    </cfRule>
    <cfRule type="expression" dxfId="9045" priority="9048">
      <formula>AND($G147="DEADLIFT",ISBLANK($F147))</formula>
    </cfRule>
  </conditionalFormatting>
  <conditionalFormatting sqref="DJ147:DL150">
    <cfRule type="expression" dxfId="9044" priority="9041">
      <formula>$G147="SQUAT"</formula>
    </cfRule>
    <cfRule type="expression" dxfId="9043" priority="9042">
      <formula>$G147="BENCH"</formula>
    </cfRule>
    <cfRule type="expression" dxfId="9042" priority="9043">
      <formula>$G147="DEADLIFT"</formula>
    </cfRule>
    <cfRule type="expression" dxfId="9041" priority="9044">
      <formula>AND($G147="ACC",ISBLANK($F147))</formula>
    </cfRule>
    <cfRule type="expression" dxfId="9040" priority="9045">
      <formula>$G147="ACC"</formula>
    </cfRule>
  </conditionalFormatting>
  <conditionalFormatting sqref="DJ146">
    <cfRule type="expression" dxfId="9039" priority="9038">
      <formula>AND($G146="SQUAT",ISBLANK($F146))</formula>
    </cfRule>
    <cfRule type="expression" dxfId="9038" priority="9039">
      <formula>AND($G146="BENCH",ISBLANK($F146))</formula>
    </cfRule>
    <cfRule type="expression" dxfId="9037" priority="9040">
      <formula>AND($G146="DEADLIFT",ISBLANK($F146))</formula>
    </cfRule>
  </conditionalFormatting>
  <conditionalFormatting sqref="DJ146">
    <cfRule type="expression" dxfId="9036" priority="9033">
      <formula>$G146="SQUAT"</formula>
    </cfRule>
    <cfRule type="expression" dxfId="9035" priority="9034">
      <formula>$G146="BENCH"</formula>
    </cfRule>
    <cfRule type="expression" dxfId="9034" priority="9035">
      <formula>$G146="DEADLIFT"</formula>
    </cfRule>
    <cfRule type="expression" dxfId="9033" priority="9036">
      <formula>AND($G146="ACC",ISBLANK($F146))</formula>
    </cfRule>
    <cfRule type="expression" dxfId="9032" priority="9037">
      <formula>$G146="ACC"</formula>
    </cfRule>
  </conditionalFormatting>
  <conditionalFormatting sqref="DK146:DL146">
    <cfRule type="expression" dxfId="9031" priority="9028">
      <formula>$G146="SQUAT"</formula>
    </cfRule>
    <cfRule type="expression" dxfId="9030" priority="9029">
      <formula>$G146="BENCH"</formula>
    </cfRule>
    <cfRule type="expression" dxfId="9029" priority="9030">
      <formula>$G146="DEADLIFT"</formula>
    </cfRule>
    <cfRule type="expression" dxfId="9028" priority="9031">
      <formula>AND($G146="ACC",ISBLANK($F146))</formula>
    </cfRule>
    <cfRule type="expression" dxfId="9027" priority="9032">
      <formula>$G146="ACC"</formula>
    </cfRule>
  </conditionalFormatting>
  <conditionalFormatting sqref="DJ140:DJ143">
    <cfRule type="expression" dxfId="9026" priority="9025">
      <formula>AND($G140="SQUAT",ISBLANK($F140))</formula>
    </cfRule>
    <cfRule type="expression" dxfId="9025" priority="9026">
      <formula>AND($G140="BENCH",ISBLANK($F140))</formula>
    </cfRule>
    <cfRule type="expression" dxfId="9024" priority="9027">
      <formula>AND($G140="DEADLIFT",ISBLANK($F140))</formula>
    </cfRule>
  </conditionalFormatting>
  <conditionalFormatting sqref="DJ140:DL143">
    <cfRule type="expression" dxfId="9023" priority="9020">
      <formula>$G140="SQUAT"</formula>
    </cfRule>
    <cfRule type="expression" dxfId="9022" priority="9021">
      <formula>$G140="BENCH"</formula>
    </cfRule>
    <cfRule type="expression" dxfId="9021" priority="9022">
      <formula>$G140="DEADLIFT"</formula>
    </cfRule>
    <cfRule type="expression" dxfId="9020" priority="9023">
      <formula>AND($G140="ACC",ISBLANK($F140))</formula>
    </cfRule>
    <cfRule type="expression" dxfId="9019" priority="9024">
      <formula>$G140="ACC"</formula>
    </cfRule>
  </conditionalFormatting>
  <conditionalFormatting sqref="DJ139">
    <cfRule type="expression" dxfId="9018" priority="9017">
      <formula>AND($G139="SQUAT",ISBLANK($F139))</formula>
    </cfRule>
    <cfRule type="expression" dxfId="9017" priority="9018">
      <formula>AND($G139="BENCH",ISBLANK($F139))</formula>
    </cfRule>
    <cfRule type="expression" dxfId="9016" priority="9019">
      <formula>AND($G139="DEADLIFT",ISBLANK($F139))</formula>
    </cfRule>
  </conditionalFormatting>
  <conditionalFormatting sqref="DJ139">
    <cfRule type="expression" dxfId="9015" priority="9012">
      <formula>$G139="SQUAT"</formula>
    </cfRule>
    <cfRule type="expression" dxfId="9014" priority="9013">
      <formula>$G139="BENCH"</formula>
    </cfRule>
    <cfRule type="expression" dxfId="9013" priority="9014">
      <formula>$G139="DEADLIFT"</formula>
    </cfRule>
    <cfRule type="expression" dxfId="9012" priority="9015">
      <formula>AND($G139="ACC",ISBLANK($F139))</formula>
    </cfRule>
    <cfRule type="expression" dxfId="9011" priority="9016">
      <formula>$G139="ACC"</formula>
    </cfRule>
  </conditionalFormatting>
  <conditionalFormatting sqref="DK139:DL139">
    <cfRule type="expression" dxfId="9010" priority="9007">
      <formula>$G139="SQUAT"</formula>
    </cfRule>
    <cfRule type="expression" dxfId="9009" priority="9008">
      <formula>$G139="BENCH"</formula>
    </cfRule>
    <cfRule type="expression" dxfId="9008" priority="9009">
      <formula>$G139="DEADLIFT"</formula>
    </cfRule>
    <cfRule type="expression" dxfId="9007" priority="9010">
      <formula>AND($G139="ACC",ISBLANK($F139))</formula>
    </cfRule>
    <cfRule type="expression" dxfId="9006" priority="9011">
      <formula>$G139="ACC"</formula>
    </cfRule>
  </conditionalFormatting>
  <conditionalFormatting sqref="DJ165 DJ172">
    <cfRule type="expression" dxfId="9005" priority="9004">
      <formula>AND($G165="SQUAT",ISBLANK($F165))</formula>
    </cfRule>
    <cfRule type="expression" dxfId="9004" priority="9005">
      <formula>AND($G165="BENCH",ISBLANK($F165))</formula>
    </cfRule>
    <cfRule type="expression" dxfId="9003" priority="9006">
      <formula>AND($G165="DEADLIFT",ISBLANK($F165))</formula>
    </cfRule>
  </conditionalFormatting>
  <conditionalFormatting sqref="DJ172:DL172 DJ165:DL165">
    <cfRule type="expression" dxfId="9002" priority="8999">
      <formula>$G165="SQUAT"</formula>
    </cfRule>
    <cfRule type="expression" dxfId="9001" priority="9000">
      <formula>$G165="BENCH"</formula>
    </cfRule>
    <cfRule type="expression" dxfId="9000" priority="9001">
      <formula>$G165="DEADLIFT"</formula>
    </cfRule>
    <cfRule type="expression" dxfId="8999" priority="9002">
      <formula>AND($G165="ACC",ISBLANK($F165))</formula>
    </cfRule>
    <cfRule type="expression" dxfId="8998" priority="9003">
      <formula>$G165="ACC"</formula>
    </cfRule>
  </conditionalFormatting>
  <conditionalFormatting sqref="DJ186">
    <cfRule type="expression" dxfId="8997" priority="8996">
      <formula>AND($G186="SQUAT",ISBLANK($F186))</formula>
    </cfRule>
    <cfRule type="expression" dxfId="8996" priority="8997">
      <formula>AND($G186="BENCH",ISBLANK($F186))</formula>
    </cfRule>
    <cfRule type="expression" dxfId="8995" priority="8998">
      <formula>AND($G186="DEADLIFT",ISBLANK($F186))</formula>
    </cfRule>
  </conditionalFormatting>
  <conditionalFormatting sqref="DJ186:DL186">
    <cfRule type="expression" dxfId="8994" priority="8991">
      <formula>$G186="SQUAT"</formula>
    </cfRule>
    <cfRule type="expression" dxfId="8993" priority="8992">
      <formula>$G186="BENCH"</formula>
    </cfRule>
    <cfRule type="expression" dxfId="8992" priority="8993">
      <formula>$G186="DEADLIFT"</formula>
    </cfRule>
    <cfRule type="expression" dxfId="8991" priority="8994">
      <formula>AND($G186="ACC",ISBLANK($F186))</formula>
    </cfRule>
    <cfRule type="expression" dxfId="8990" priority="8995">
      <formula>$G186="ACC"</formula>
    </cfRule>
  </conditionalFormatting>
  <conditionalFormatting sqref="DJ168:DJ171">
    <cfRule type="expression" dxfId="8989" priority="8988">
      <formula>AND($G168="SQUAT",ISBLANK($F168))</formula>
    </cfRule>
    <cfRule type="expression" dxfId="8988" priority="8989">
      <formula>AND($G168="BENCH",ISBLANK($F168))</formula>
    </cfRule>
    <cfRule type="expression" dxfId="8987" priority="8990">
      <formula>AND($G168="DEADLIFT",ISBLANK($F168))</formula>
    </cfRule>
  </conditionalFormatting>
  <conditionalFormatting sqref="DJ168:DL171">
    <cfRule type="expression" dxfId="8986" priority="8983">
      <formula>$G168="SQUAT"</formula>
    </cfRule>
    <cfRule type="expression" dxfId="8985" priority="8984">
      <formula>$G168="BENCH"</formula>
    </cfRule>
    <cfRule type="expression" dxfId="8984" priority="8985">
      <formula>$G168="DEADLIFT"</formula>
    </cfRule>
    <cfRule type="expression" dxfId="8983" priority="8986">
      <formula>AND($G168="ACC",ISBLANK($F168))</formula>
    </cfRule>
    <cfRule type="expression" dxfId="8982" priority="8987">
      <formula>$G168="ACC"</formula>
    </cfRule>
  </conditionalFormatting>
  <conditionalFormatting sqref="DJ167">
    <cfRule type="expression" dxfId="8981" priority="8980">
      <formula>AND($G167="SQUAT",ISBLANK($F167))</formula>
    </cfRule>
    <cfRule type="expression" dxfId="8980" priority="8981">
      <formula>AND($G167="BENCH",ISBLANK($F167))</formula>
    </cfRule>
    <cfRule type="expression" dxfId="8979" priority="8982">
      <formula>AND($G167="DEADLIFT",ISBLANK($F167))</formula>
    </cfRule>
  </conditionalFormatting>
  <conditionalFormatting sqref="DJ167">
    <cfRule type="expression" dxfId="8978" priority="8975">
      <formula>$G167="SQUAT"</formula>
    </cfRule>
    <cfRule type="expression" dxfId="8977" priority="8976">
      <formula>$G167="BENCH"</formula>
    </cfRule>
    <cfRule type="expression" dxfId="8976" priority="8977">
      <formula>$G167="DEADLIFT"</formula>
    </cfRule>
    <cfRule type="expression" dxfId="8975" priority="8978">
      <formula>AND($G167="ACC",ISBLANK($F167))</formula>
    </cfRule>
    <cfRule type="expression" dxfId="8974" priority="8979">
      <formula>$G167="ACC"</formula>
    </cfRule>
  </conditionalFormatting>
  <conditionalFormatting sqref="DK167:DL167">
    <cfRule type="expression" dxfId="8973" priority="8970">
      <formula>$G167="SQUAT"</formula>
    </cfRule>
    <cfRule type="expression" dxfId="8972" priority="8971">
      <formula>$G167="BENCH"</formula>
    </cfRule>
    <cfRule type="expression" dxfId="8971" priority="8972">
      <formula>$G167="DEADLIFT"</formula>
    </cfRule>
    <cfRule type="expression" dxfId="8970" priority="8973">
      <formula>AND($G167="ACC",ISBLANK($F167))</formula>
    </cfRule>
    <cfRule type="expression" dxfId="8969" priority="8974">
      <formula>$G167="ACC"</formula>
    </cfRule>
  </conditionalFormatting>
  <conditionalFormatting sqref="DJ161:DJ164">
    <cfRule type="expression" dxfId="8968" priority="8967">
      <formula>AND($G161="SQUAT",ISBLANK($F161))</formula>
    </cfRule>
    <cfRule type="expression" dxfId="8967" priority="8968">
      <formula>AND($G161="BENCH",ISBLANK($F161))</formula>
    </cfRule>
    <cfRule type="expression" dxfId="8966" priority="8969">
      <formula>AND($G161="DEADLIFT",ISBLANK($F161))</formula>
    </cfRule>
  </conditionalFormatting>
  <conditionalFormatting sqref="DJ161:DL164">
    <cfRule type="expression" dxfId="8965" priority="8962">
      <formula>$G161="SQUAT"</formula>
    </cfRule>
    <cfRule type="expression" dxfId="8964" priority="8963">
      <formula>$G161="BENCH"</formula>
    </cfRule>
    <cfRule type="expression" dxfId="8963" priority="8964">
      <formula>$G161="DEADLIFT"</formula>
    </cfRule>
    <cfRule type="expression" dxfId="8962" priority="8965">
      <formula>AND($G161="ACC",ISBLANK($F161))</formula>
    </cfRule>
    <cfRule type="expression" dxfId="8961" priority="8966">
      <formula>$G161="ACC"</formula>
    </cfRule>
  </conditionalFormatting>
  <conditionalFormatting sqref="DJ160">
    <cfRule type="expression" dxfId="8960" priority="8959">
      <formula>AND($G160="SQUAT",ISBLANK($F160))</formula>
    </cfRule>
    <cfRule type="expression" dxfId="8959" priority="8960">
      <formula>AND($G160="BENCH",ISBLANK($F160))</formula>
    </cfRule>
    <cfRule type="expression" dxfId="8958" priority="8961">
      <formula>AND($G160="DEADLIFT",ISBLANK($F160))</formula>
    </cfRule>
  </conditionalFormatting>
  <conditionalFormatting sqref="DJ160">
    <cfRule type="expression" dxfId="8957" priority="8954">
      <formula>$G160="SQUAT"</formula>
    </cfRule>
    <cfRule type="expression" dxfId="8956" priority="8955">
      <formula>$G160="BENCH"</formula>
    </cfRule>
    <cfRule type="expression" dxfId="8955" priority="8956">
      <formula>$G160="DEADLIFT"</formula>
    </cfRule>
    <cfRule type="expression" dxfId="8954" priority="8957">
      <formula>AND($G160="ACC",ISBLANK($F160))</formula>
    </cfRule>
    <cfRule type="expression" dxfId="8953" priority="8958">
      <formula>$G160="ACC"</formula>
    </cfRule>
  </conditionalFormatting>
  <conditionalFormatting sqref="DK160:DL160">
    <cfRule type="expression" dxfId="8952" priority="8949">
      <formula>$G160="SQUAT"</formula>
    </cfRule>
    <cfRule type="expression" dxfId="8951" priority="8950">
      <formula>$G160="BENCH"</formula>
    </cfRule>
    <cfRule type="expression" dxfId="8950" priority="8951">
      <formula>$G160="DEADLIFT"</formula>
    </cfRule>
    <cfRule type="expression" dxfId="8949" priority="8952">
      <formula>AND($G160="ACC",ISBLANK($F160))</formula>
    </cfRule>
    <cfRule type="expression" dxfId="8948" priority="8953">
      <formula>$G160="ACC"</formula>
    </cfRule>
  </conditionalFormatting>
  <conditionalFormatting sqref="DJ179">
    <cfRule type="expression" dxfId="8947" priority="8946">
      <formula>AND($G179="SQUAT",ISBLANK($F179))</formula>
    </cfRule>
    <cfRule type="expression" dxfId="8946" priority="8947">
      <formula>AND($G179="BENCH",ISBLANK($F179))</formula>
    </cfRule>
    <cfRule type="expression" dxfId="8945" priority="8948">
      <formula>AND($G179="DEADLIFT",ISBLANK($F179))</formula>
    </cfRule>
  </conditionalFormatting>
  <conditionalFormatting sqref="DJ179:DL179">
    <cfRule type="expression" dxfId="8944" priority="8941">
      <formula>$G179="SQUAT"</formula>
    </cfRule>
    <cfRule type="expression" dxfId="8943" priority="8942">
      <formula>$G179="BENCH"</formula>
    </cfRule>
    <cfRule type="expression" dxfId="8942" priority="8943">
      <formula>$G179="DEADLIFT"</formula>
    </cfRule>
    <cfRule type="expression" dxfId="8941" priority="8944">
      <formula>AND($G179="ACC",ISBLANK($F179))</formula>
    </cfRule>
    <cfRule type="expression" dxfId="8940" priority="8945">
      <formula>$G179="ACC"</formula>
    </cfRule>
  </conditionalFormatting>
  <conditionalFormatting sqref="DJ182:DJ185">
    <cfRule type="expression" dxfId="8939" priority="8938">
      <formula>AND($G182="SQUAT",ISBLANK($F182))</formula>
    </cfRule>
    <cfRule type="expression" dxfId="8938" priority="8939">
      <formula>AND($G182="BENCH",ISBLANK($F182))</formula>
    </cfRule>
    <cfRule type="expression" dxfId="8937" priority="8940">
      <formula>AND($G182="DEADLIFT",ISBLANK($F182))</formula>
    </cfRule>
  </conditionalFormatting>
  <conditionalFormatting sqref="DJ182:DL185">
    <cfRule type="expression" dxfId="8936" priority="8933">
      <formula>$G182="SQUAT"</formula>
    </cfRule>
    <cfRule type="expression" dxfId="8935" priority="8934">
      <formula>$G182="BENCH"</formula>
    </cfRule>
    <cfRule type="expression" dxfId="8934" priority="8935">
      <formula>$G182="DEADLIFT"</formula>
    </cfRule>
    <cfRule type="expression" dxfId="8933" priority="8936">
      <formula>AND($G182="ACC",ISBLANK($F182))</formula>
    </cfRule>
    <cfRule type="expression" dxfId="8932" priority="8937">
      <formula>$G182="ACC"</formula>
    </cfRule>
  </conditionalFormatting>
  <conditionalFormatting sqref="DJ181">
    <cfRule type="expression" dxfId="8931" priority="8930">
      <formula>AND($G181="SQUAT",ISBLANK($F181))</formula>
    </cfRule>
    <cfRule type="expression" dxfId="8930" priority="8931">
      <formula>AND($G181="BENCH",ISBLANK($F181))</formula>
    </cfRule>
    <cfRule type="expression" dxfId="8929" priority="8932">
      <formula>AND($G181="DEADLIFT",ISBLANK($F181))</formula>
    </cfRule>
  </conditionalFormatting>
  <conditionalFormatting sqref="DJ181">
    <cfRule type="expression" dxfId="8928" priority="8925">
      <formula>$G181="SQUAT"</formula>
    </cfRule>
    <cfRule type="expression" dxfId="8927" priority="8926">
      <formula>$G181="BENCH"</formula>
    </cfRule>
    <cfRule type="expression" dxfId="8926" priority="8927">
      <formula>$G181="DEADLIFT"</formula>
    </cfRule>
    <cfRule type="expression" dxfId="8925" priority="8928">
      <formula>AND($G181="ACC",ISBLANK($F181))</formula>
    </cfRule>
    <cfRule type="expression" dxfId="8924" priority="8929">
      <formula>$G181="ACC"</formula>
    </cfRule>
  </conditionalFormatting>
  <conditionalFormatting sqref="DK181:DL181">
    <cfRule type="expression" dxfId="8923" priority="8920">
      <formula>$G181="SQUAT"</formula>
    </cfRule>
    <cfRule type="expression" dxfId="8922" priority="8921">
      <formula>$G181="BENCH"</formula>
    </cfRule>
    <cfRule type="expression" dxfId="8921" priority="8922">
      <formula>$G181="DEADLIFT"</formula>
    </cfRule>
    <cfRule type="expression" dxfId="8920" priority="8923">
      <formula>AND($G181="ACC",ISBLANK($F181))</formula>
    </cfRule>
    <cfRule type="expression" dxfId="8919" priority="8924">
      <formula>$G181="ACC"</formula>
    </cfRule>
  </conditionalFormatting>
  <conditionalFormatting sqref="DJ175:DJ178">
    <cfRule type="expression" dxfId="8918" priority="8917">
      <formula>AND($G175="SQUAT",ISBLANK($F175))</formula>
    </cfRule>
    <cfRule type="expression" dxfId="8917" priority="8918">
      <formula>AND($G175="BENCH",ISBLANK($F175))</formula>
    </cfRule>
    <cfRule type="expression" dxfId="8916" priority="8919">
      <formula>AND($G175="DEADLIFT",ISBLANK($F175))</formula>
    </cfRule>
  </conditionalFormatting>
  <conditionalFormatting sqref="DJ175:DL178">
    <cfRule type="expression" dxfId="8915" priority="8912">
      <formula>$G175="SQUAT"</formula>
    </cfRule>
    <cfRule type="expression" dxfId="8914" priority="8913">
      <formula>$G175="BENCH"</formula>
    </cfRule>
    <cfRule type="expression" dxfId="8913" priority="8914">
      <formula>$G175="DEADLIFT"</formula>
    </cfRule>
    <cfRule type="expression" dxfId="8912" priority="8915">
      <formula>AND($G175="ACC",ISBLANK($F175))</formula>
    </cfRule>
    <cfRule type="expression" dxfId="8911" priority="8916">
      <formula>$G175="ACC"</formula>
    </cfRule>
  </conditionalFormatting>
  <conditionalFormatting sqref="DJ174">
    <cfRule type="expression" dxfId="8910" priority="8909">
      <formula>AND($G174="SQUAT",ISBLANK($F174))</formula>
    </cfRule>
    <cfRule type="expression" dxfId="8909" priority="8910">
      <formula>AND($G174="BENCH",ISBLANK($F174))</formula>
    </cfRule>
    <cfRule type="expression" dxfId="8908" priority="8911">
      <formula>AND($G174="DEADLIFT",ISBLANK($F174))</formula>
    </cfRule>
  </conditionalFormatting>
  <conditionalFormatting sqref="DJ174">
    <cfRule type="expression" dxfId="8907" priority="8904">
      <formula>$G174="SQUAT"</formula>
    </cfRule>
    <cfRule type="expression" dxfId="8906" priority="8905">
      <formula>$G174="BENCH"</formula>
    </cfRule>
    <cfRule type="expression" dxfId="8905" priority="8906">
      <formula>$G174="DEADLIFT"</formula>
    </cfRule>
    <cfRule type="expression" dxfId="8904" priority="8907">
      <formula>AND($G174="ACC",ISBLANK($F174))</formula>
    </cfRule>
    <cfRule type="expression" dxfId="8903" priority="8908">
      <formula>$G174="ACC"</formula>
    </cfRule>
  </conditionalFormatting>
  <conditionalFormatting sqref="DK174:DL174">
    <cfRule type="expression" dxfId="8902" priority="8899">
      <formula>$G174="SQUAT"</formula>
    </cfRule>
    <cfRule type="expression" dxfId="8901" priority="8900">
      <formula>$G174="BENCH"</formula>
    </cfRule>
    <cfRule type="expression" dxfId="8900" priority="8901">
      <formula>$G174="DEADLIFT"</formula>
    </cfRule>
    <cfRule type="expression" dxfId="8899" priority="8902">
      <formula>AND($G174="ACC",ISBLANK($F174))</formula>
    </cfRule>
    <cfRule type="expression" dxfId="8898" priority="8903">
      <formula>$G174="ACC"</formula>
    </cfRule>
  </conditionalFormatting>
  <conditionalFormatting sqref="DJ193">
    <cfRule type="expression" dxfId="8897" priority="8896">
      <formula>AND($G193="SQUAT",ISBLANK($F193))</formula>
    </cfRule>
    <cfRule type="expression" dxfId="8896" priority="8897">
      <formula>AND($G193="BENCH",ISBLANK($F193))</formula>
    </cfRule>
    <cfRule type="expression" dxfId="8895" priority="8898">
      <formula>AND($G193="DEADLIFT",ISBLANK($F193))</formula>
    </cfRule>
  </conditionalFormatting>
  <conditionalFormatting sqref="DJ193:DL193">
    <cfRule type="expression" dxfId="8894" priority="8891">
      <formula>$G193="SQUAT"</formula>
    </cfRule>
    <cfRule type="expression" dxfId="8893" priority="8892">
      <formula>$G193="BENCH"</formula>
    </cfRule>
    <cfRule type="expression" dxfId="8892" priority="8893">
      <formula>$G193="DEADLIFT"</formula>
    </cfRule>
    <cfRule type="expression" dxfId="8891" priority="8894">
      <formula>AND($G193="ACC",ISBLANK($F193))</formula>
    </cfRule>
    <cfRule type="expression" dxfId="8890" priority="8895">
      <formula>$G193="ACC"</formula>
    </cfRule>
  </conditionalFormatting>
  <conditionalFormatting sqref="DJ196:DJ199">
    <cfRule type="expression" dxfId="8889" priority="8888">
      <formula>AND($G196="SQUAT",ISBLANK($F196))</formula>
    </cfRule>
    <cfRule type="expression" dxfId="8888" priority="8889">
      <formula>AND($G196="BENCH",ISBLANK($F196))</formula>
    </cfRule>
    <cfRule type="expression" dxfId="8887" priority="8890">
      <formula>AND($G196="DEADLIFT",ISBLANK($F196))</formula>
    </cfRule>
  </conditionalFormatting>
  <conditionalFormatting sqref="DJ196:DL199">
    <cfRule type="expression" dxfId="8886" priority="8883">
      <formula>$G196="SQUAT"</formula>
    </cfRule>
    <cfRule type="expression" dxfId="8885" priority="8884">
      <formula>$G196="BENCH"</formula>
    </cfRule>
    <cfRule type="expression" dxfId="8884" priority="8885">
      <formula>$G196="DEADLIFT"</formula>
    </cfRule>
    <cfRule type="expression" dxfId="8883" priority="8886">
      <formula>AND($G196="ACC",ISBLANK($F196))</formula>
    </cfRule>
    <cfRule type="expression" dxfId="8882" priority="8887">
      <formula>$G196="ACC"</formula>
    </cfRule>
  </conditionalFormatting>
  <conditionalFormatting sqref="DJ195">
    <cfRule type="expression" dxfId="8881" priority="8880">
      <formula>AND($G195="SQUAT",ISBLANK($F195))</formula>
    </cfRule>
    <cfRule type="expression" dxfId="8880" priority="8881">
      <formula>AND($G195="BENCH",ISBLANK($F195))</formula>
    </cfRule>
    <cfRule type="expression" dxfId="8879" priority="8882">
      <formula>AND($G195="DEADLIFT",ISBLANK($F195))</formula>
    </cfRule>
  </conditionalFormatting>
  <conditionalFormatting sqref="DJ195">
    <cfRule type="expression" dxfId="8878" priority="8875">
      <formula>$G195="SQUAT"</formula>
    </cfRule>
    <cfRule type="expression" dxfId="8877" priority="8876">
      <formula>$G195="BENCH"</formula>
    </cfRule>
    <cfRule type="expression" dxfId="8876" priority="8877">
      <formula>$G195="DEADLIFT"</formula>
    </cfRule>
    <cfRule type="expression" dxfId="8875" priority="8878">
      <formula>AND($G195="ACC",ISBLANK($F195))</formula>
    </cfRule>
    <cfRule type="expression" dxfId="8874" priority="8879">
      <formula>$G195="ACC"</formula>
    </cfRule>
  </conditionalFormatting>
  <conditionalFormatting sqref="DK195:DL195">
    <cfRule type="expression" dxfId="8873" priority="8870">
      <formula>$G195="SQUAT"</formula>
    </cfRule>
    <cfRule type="expression" dxfId="8872" priority="8871">
      <formula>$G195="BENCH"</formula>
    </cfRule>
    <cfRule type="expression" dxfId="8871" priority="8872">
      <formula>$G195="DEADLIFT"</formula>
    </cfRule>
    <cfRule type="expression" dxfId="8870" priority="8873">
      <formula>AND($G195="ACC",ISBLANK($F195))</formula>
    </cfRule>
    <cfRule type="expression" dxfId="8869" priority="8874">
      <formula>$G195="ACC"</formula>
    </cfRule>
  </conditionalFormatting>
  <conditionalFormatting sqref="DJ189:DJ192">
    <cfRule type="expression" dxfId="8868" priority="8867">
      <formula>AND($G189="SQUAT",ISBLANK($F189))</formula>
    </cfRule>
    <cfRule type="expression" dxfId="8867" priority="8868">
      <formula>AND($G189="BENCH",ISBLANK($F189))</formula>
    </cfRule>
    <cfRule type="expression" dxfId="8866" priority="8869">
      <formula>AND($G189="DEADLIFT",ISBLANK($F189))</formula>
    </cfRule>
  </conditionalFormatting>
  <conditionalFormatting sqref="DJ189:DL192">
    <cfRule type="expression" dxfId="8865" priority="8862">
      <formula>$G189="SQUAT"</formula>
    </cfRule>
    <cfRule type="expression" dxfId="8864" priority="8863">
      <formula>$G189="BENCH"</formula>
    </cfRule>
    <cfRule type="expression" dxfId="8863" priority="8864">
      <formula>$G189="DEADLIFT"</formula>
    </cfRule>
    <cfRule type="expression" dxfId="8862" priority="8865">
      <formula>AND($G189="ACC",ISBLANK($F189))</formula>
    </cfRule>
    <cfRule type="expression" dxfId="8861" priority="8866">
      <formula>$G189="ACC"</formula>
    </cfRule>
  </conditionalFormatting>
  <conditionalFormatting sqref="DJ188">
    <cfRule type="expression" dxfId="8860" priority="8859">
      <formula>AND($G188="SQUAT",ISBLANK($F188))</formula>
    </cfRule>
    <cfRule type="expression" dxfId="8859" priority="8860">
      <formula>AND($G188="BENCH",ISBLANK($F188))</formula>
    </cfRule>
    <cfRule type="expression" dxfId="8858" priority="8861">
      <formula>AND($G188="DEADLIFT",ISBLANK($F188))</formula>
    </cfRule>
  </conditionalFormatting>
  <conditionalFormatting sqref="DJ188">
    <cfRule type="expression" dxfId="8857" priority="8854">
      <formula>$G188="SQUAT"</formula>
    </cfRule>
    <cfRule type="expression" dxfId="8856" priority="8855">
      <formula>$G188="BENCH"</formula>
    </cfRule>
    <cfRule type="expression" dxfId="8855" priority="8856">
      <formula>$G188="DEADLIFT"</formula>
    </cfRule>
    <cfRule type="expression" dxfId="8854" priority="8857">
      <formula>AND($G188="ACC",ISBLANK($F188))</formula>
    </cfRule>
    <cfRule type="expression" dxfId="8853" priority="8858">
      <formula>$G188="ACC"</formula>
    </cfRule>
  </conditionalFormatting>
  <conditionalFormatting sqref="DK188:DL188">
    <cfRule type="expression" dxfId="8852" priority="8849">
      <formula>$G188="SQUAT"</formula>
    </cfRule>
    <cfRule type="expression" dxfId="8851" priority="8850">
      <formula>$G188="BENCH"</formula>
    </cfRule>
    <cfRule type="expression" dxfId="8850" priority="8851">
      <formula>$G188="DEADLIFT"</formula>
    </cfRule>
    <cfRule type="expression" dxfId="8849" priority="8852">
      <formula>AND($G188="ACC",ISBLANK($F188))</formula>
    </cfRule>
    <cfRule type="expression" dxfId="8848" priority="8853">
      <formula>$G188="ACC"</formula>
    </cfRule>
  </conditionalFormatting>
  <conditionalFormatting sqref="DJ214 DJ221">
    <cfRule type="expression" dxfId="8847" priority="8846">
      <formula>AND($G214="SQUAT",ISBLANK($F214))</formula>
    </cfRule>
    <cfRule type="expression" dxfId="8846" priority="8847">
      <formula>AND($G214="BENCH",ISBLANK($F214))</formula>
    </cfRule>
    <cfRule type="expression" dxfId="8845" priority="8848">
      <formula>AND($G214="DEADLIFT",ISBLANK($F214))</formula>
    </cfRule>
  </conditionalFormatting>
  <conditionalFormatting sqref="DJ221:DL221 DJ214:DL214">
    <cfRule type="expression" dxfId="8844" priority="8841">
      <formula>$G214="SQUAT"</formula>
    </cfRule>
    <cfRule type="expression" dxfId="8843" priority="8842">
      <formula>$G214="BENCH"</formula>
    </cfRule>
    <cfRule type="expression" dxfId="8842" priority="8843">
      <formula>$G214="DEADLIFT"</formula>
    </cfRule>
    <cfRule type="expression" dxfId="8841" priority="8844">
      <formula>AND($G214="ACC",ISBLANK($F214))</formula>
    </cfRule>
    <cfRule type="expression" dxfId="8840" priority="8845">
      <formula>$G214="ACC"</formula>
    </cfRule>
  </conditionalFormatting>
  <conditionalFormatting sqref="DJ235">
    <cfRule type="expression" dxfId="8839" priority="8838">
      <formula>AND($G235="SQUAT",ISBLANK($F235))</formula>
    </cfRule>
    <cfRule type="expression" dxfId="8838" priority="8839">
      <formula>AND($G235="BENCH",ISBLANK($F235))</formula>
    </cfRule>
    <cfRule type="expression" dxfId="8837" priority="8840">
      <formula>AND($G235="DEADLIFT",ISBLANK($F235))</formula>
    </cfRule>
  </conditionalFormatting>
  <conditionalFormatting sqref="DJ235:DL235">
    <cfRule type="expression" dxfId="8836" priority="8833">
      <formula>$G235="SQUAT"</formula>
    </cfRule>
    <cfRule type="expression" dxfId="8835" priority="8834">
      <formula>$G235="BENCH"</formula>
    </cfRule>
    <cfRule type="expression" dxfId="8834" priority="8835">
      <formula>$G235="DEADLIFT"</formula>
    </cfRule>
    <cfRule type="expression" dxfId="8833" priority="8836">
      <formula>AND($G235="ACC",ISBLANK($F235))</formula>
    </cfRule>
    <cfRule type="expression" dxfId="8832" priority="8837">
      <formula>$G235="ACC"</formula>
    </cfRule>
  </conditionalFormatting>
  <conditionalFormatting sqref="DJ217:DJ220">
    <cfRule type="expression" dxfId="8831" priority="8830">
      <formula>AND($G217="SQUAT",ISBLANK($F217))</formula>
    </cfRule>
    <cfRule type="expression" dxfId="8830" priority="8831">
      <formula>AND($G217="BENCH",ISBLANK($F217))</formula>
    </cfRule>
    <cfRule type="expression" dxfId="8829" priority="8832">
      <formula>AND($G217="DEADLIFT",ISBLANK($F217))</formula>
    </cfRule>
  </conditionalFormatting>
  <conditionalFormatting sqref="DJ217:DL220">
    <cfRule type="expression" dxfId="8828" priority="8825">
      <formula>$G217="SQUAT"</formula>
    </cfRule>
    <cfRule type="expression" dxfId="8827" priority="8826">
      <formula>$G217="BENCH"</formula>
    </cfRule>
    <cfRule type="expression" dxfId="8826" priority="8827">
      <formula>$G217="DEADLIFT"</formula>
    </cfRule>
    <cfRule type="expression" dxfId="8825" priority="8828">
      <formula>AND($G217="ACC",ISBLANK($F217))</formula>
    </cfRule>
    <cfRule type="expression" dxfId="8824" priority="8829">
      <formula>$G217="ACC"</formula>
    </cfRule>
  </conditionalFormatting>
  <conditionalFormatting sqref="DJ216">
    <cfRule type="expression" dxfId="8823" priority="8822">
      <formula>AND($G216="SQUAT",ISBLANK($F216))</formula>
    </cfRule>
    <cfRule type="expression" dxfId="8822" priority="8823">
      <formula>AND($G216="BENCH",ISBLANK($F216))</formula>
    </cfRule>
    <cfRule type="expression" dxfId="8821" priority="8824">
      <formula>AND($G216="DEADLIFT",ISBLANK($F216))</formula>
    </cfRule>
  </conditionalFormatting>
  <conditionalFormatting sqref="DJ216">
    <cfRule type="expression" dxfId="8820" priority="8817">
      <formula>$G216="SQUAT"</formula>
    </cfRule>
    <cfRule type="expression" dxfId="8819" priority="8818">
      <formula>$G216="BENCH"</formula>
    </cfRule>
    <cfRule type="expression" dxfId="8818" priority="8819">
      <formula>$G216="DEADLIFT"</formula>
    </cfRule>
    <cfRule type="expression" dxfId="8817" priority="8820">
      <formula>AND($G216="ACC",ISBLANK($F216))</formula>
    </cfRule>
    <cfRule type="expression" dxfId="8816" priority="8821">
      <formula>$G216="ACC"</formula>
    </cfRule>
  </conditionalFormatting>
  <conditionalFormatting sqref="DK216:DL216">
    <cfRule type="expression" dxfId="8815" priority="8812">
      <formula>$G216="SQUAT"</formula>
    </cfRule>
    <cfRule type="expression" dxfId="8814" priority="8813">
      <formula>$G216="BENCH"</formula>
    </cfRule>
    <cfRule type="expression" dxfId="8813" priority="8814">
      <formula>$G216="DEADLIFT"</formula>
    </cfRule>
    <cfRule type="expression" dxfId="8812" priority="8815">
      <formula>AND($G216="ACC",ISBLANK($F216))</formula>
    </cfRule>
    <cfRule type="expression" dxfId="8811" priority="8816">
      <formula>$G216="ACC"</formula>
    </cfRule>
  </conditionalFormatting>
  <conditionalFormatting sqref="DJ210:DJ213">
    <cfRule type="expression" dxfId="8810" priority="8809">
      <formula>AND($G210="SQUAT",ISBLANK($F210))</formula>
    </cfRule>
    <cfRule type="expression" dxfId="8809" priority="8810">
      <formula>AND($G210="BENCH",ISBLANK($F210))</formula>
    </cfRule>
    <cfRule type="expression" dxfId="8808" priority="8811">
      <formula>AND($G210="DEADLIFT",ISBLANK($F210))</formula>
    </cfRule>
  </conditionalFormatting>
  <conditionalFormatting sqref="DJ210:DL213">
    <cfRule type="expression" dxfId="8807" priority="8804">
      <formula>$G210="SQUAT"</formula>
    </cfRule>
    <cfRule type="expression" dxfId="8806" priority="8805">
      <formula>$G210="BENCH"</formula>
    </cfRule>
    <cfRule type="expression" dxfId="8805" priority="8806">
      <formula>$G210="DEADLIFT"</formula>
    </cfRule>
    <cfRule type="expression" dxfId="8804" priority="8807">
      <formula>AND($G210="ACC",ISBLANK($F210))</formula>
    </cfRule>
    <cfRule type="expression" dxfId="8803" priority="8808">
      <formula>$G210="ACC"</formula>
    </cfRule>
  </conditionalFormatting>
  <conditionalFormatting sqref="DJ209">
    <cfRule type="expression" dxfId="8802" priority="8801">
      <formula>AND($G209="SQUAT",ISBLANK($F209))</formula>
    </cfRule>
    <cfRule type="expression" dxfId="8801" priority="8802">
      <formula>AND($G209="BENCH",ISBLANK($F209))</formula>
    </cfRule>
    <cfRule type="expression" dxfId="8800" priority="8803">
      <formula>AND($G209="DEADLIFT",ISBLANK($F209))</formula>
    </cfRule>
  </conditionalFormatting>
  <conditionalFormatting sqref="DJ209">
    <cfRule type="expression" dxfId="8799" priority="8796">
      <formula>$G209="SQUAT"</formula>
    </cfRule>
    <cfRule type="expression" dxfId="8798" priority="8797">
      <formula>$G209="BENCH"</formula>
    </cfRule>
    <cfRule type="expression" dxfId="8797" priority="8798">
      <formula>$G209="DEADLIFT"</formula>
    </cfRule>
    <cfRule type="expression" dxfId="8796" priority="8799">
      <formula>AND($G209="ACC",ISBLANK($F209))</formula>
    </cfRule>
    <cfRule type="expression" dxfId="8795" priority="8800">
      <formula>$G209="ACC"</formula>
    </cfRule>
  </conditionalFormatting>
  <conditionalFormatting sqref="DK209:DL209">
    <cfRule type="expression" dxfId="8794" priority="8791">
      <formula>$G209="SQUAT"</formula>
    </cfRule>
    <cfRule type="expression" dxfId="8793" priority="8792">
      <formula>$G209="BENCH"</formula>
    </cfRule>
    <cfRule type="expression" dxfId="8792" priority="8793">
      <formula>$G209="DEADLIFT"</formula>
    </cfRule>
    <cfRule type="expression" dxfId="8791" priority="8794">
      <formula>AND($G209="ACC",ISBLANK($F209))</formula>
    </cfRule>
    <cfRule type="expression" dxfId="8790" priority="8795">
      <formula>$G209="ACC"</formula>
    </cfRule>
  </conditionalFormatting>
  <conditionalFormatting sqref="DJ228">
    <cfRule type="expression" dxfId="8789" priority="8788">
      <formula>AND($G228="SQUAT",ISBLANK($F228))</formula>
    </cfRule>
    <cfRule type="expression" dxfId="8788" priority="8789">
      <formula>AND($G228="BENCH",ISBLANK($F228))</formula>
    </cfRule>
    <cfRule type="expression" dxfId="8787" priority="8790">
      <formula>AND($G228="DEADLIFT",ISBLANK($F228))</formula>
    </cfRule>
  </conditionalFormatting>
  <conditionalFormatting sqref="DJ228:DL228">
    <cfRule type="expression" dxfId="8786" priority="8783">
      <formula>$G228="SQUAT"</formula>
    </cfRule>
    <cfRule type="expression" dxfId="8785" priority="8784">
      <formula>$G228="BENCH"</formula>
    </cfRule>
    <cfRule type="expression" dxfId="8784" priority="8785">
      <formula>$G228="DEADLIFT"</formula>
    </cfRule>
    <cfRule type="expression" dxfId="8783" priority="8786">
      <formula>AND($G228="ACC",ISBLANK($F228))</formula>
    </cfRule>
    <cfRule type="expression" dxfId="8782" priority="8787">
      <formula>$G228="ACC"</formula>
    </cfRule>
  </conditionalFormatting>
  <conditionalFormatting sqref="DJ231:DJ234">
    <cfRule type="expression" dxfId="8781" priority="8780">
      <formula>AND($G231="SQUAT",ISBLANK($F231))</formula>
    </cfRule>
    <cfRule type="expression" dxfId="8780" priority="8781">
      <formula>AND($G231="BENCH",ISBLANK($F231))</formula>
    </cfRule>
    <cfRule type="expression" dxfId="8779" priority="8782">
      <formula>AND($G231="DEADLIFT",ISBLANK($F231))</formula>
    </cfRule>
  </conditionalFormatting>
  <conditionalFormatting sqref="DJ231:DL234">
    <cfRule type="expression" dxfId="8778" priority="8775">
      <formula>$G231="SQUAT"</formula>
    </cfRule>
    <cfRule type="expression" dxfId="8777" priority="8776">
      <formula>$G231="BENCH"</formula>
    </cfRule>
    <cfRule type="expression" dxfId="8776" priority="8777">
      <formula>$G231="DEADLIFT"</formula>
    </cfRule>
    <cfRule type="expression" dxfId="8775" priority="8778">
      <formula>AND($G231="ACC",ISBLANK($F231))</formula>
    </cfRule>
    <cfRule type="expression" dxfId="8774" priority="8779">
      <formula>$G231="ACC"</formula>
    </cfRule>
  </conditionalFormatting>
  <conditionalFormatting sqref="DJ230">
    <cfRule type="expression" dxfId="8773" priority="8772">
      <formula>AND($G230="SQUAT",ISBLANK($F230))</formula>
    </cfRule>
    <cfRule type="expression" dxfId="8772" priority="8773">
      <formula>AND($G230="BENCH",ISBLANK($F230))</formula>
    </cfRule>
    <cfRule type="expression" dxfId="8771" priority="8774">
      <formula>AND($G230="DEADLIFT",ISBLANK($F230))</formula>
    </cfRule>
  </conditionalFormatting>
  <conditionalFormatting sqref="DJ230">
    <cfRule type="expression" dxfId="8770" priority="8767">
      <formula>$G230="SQUAT"</formula>
    </cfRule>
    <cfRule type="expression" dxfId="8769" priority="8768">
      <formula>$G230="BENCH"</formula>
    </cfRule>
    <cfRule type="expression" dxfId="8768" priority="8769">
      <formula>$G230="DEADLIFT"</formula>
    </cfRule>
    <cfRule type="expression" dxfId="8767" priority="8770">
      <formula>AND($G230="ACC",ISBLANK($F230))</formula>
    </cfRule>
    <cfRule type="expression" dxfId="8766" priority="8771">
      <formula>$G230="ACC"</formula>
    </cfRule>
  </conditionalFormatting>
  <conditionalFormatting sqref="DK230:DL230">
    <cfRule type="expression" dxfId="8765" priority="8762">
      <formula>$G230="SQUAT"</formula>
    </cfRule>
    <cfRule type="expression" dxfId="8764" priority="8763">
      <formula>$G230="BENCH"</formula>
    </cfRule>
    <cfRule type="expression" dxfId="8763" priority="8764">
      <formula>$G230="DEADLIFT"</formula>
    </cfRule>
    <cfRule type="expression" dxfId="8762" priority="8765">
      <formula>AND($G230="ACC",ISBLANK($F230))</formula>
    </cfRule>
    <cfRule type="expression" dxfId="8761" priority="8766">
      <formula>$G230="ACC"</formula>
    </cfRule>
  </conditionalFormatting>
  <conditionalFormatting sqref="DJ224:DJ227">
    <cfRule type="expression" dxfId="8760" priority="8759">
      <formula>AND($G224="SQUAT",ISBLANK($F224))</formula>
    </cfRule>
    <cfRule type="expression" dxfId="8759" priority="8760">
      <formula>AND($G224="BENCH",ISBLANK($F224))</formula>
    </cfRule>
    <cfRule type="expression" dxfId="8758" priority="8761">
      <formula>AND($G224="DEADLIFT",ISBLANK($F224))</formula>
    </cfRule>
  </conditionalFormatting>
  <conditionalFormatting sqref="DJ224:DL227">
    <cfRule type="expression" dxfId="8757" priority="8754">
      <formula>$G224="SQUAT"</formula>
    </cfRule>
    <cfRule type="expression" dxfId="8756" priority="8755">
      <formula>$G224="BENCH"</formula>
    </cfRule>
    <cfRule type="expression" dxfId="8755" priority="8756">
      <formula>$G224="DEADLIFT"</formula>
    </cfRule>
    <cfRule type="expression" dxfId="8754" priority="8757">
      <formula>AND($G224="ACC",ISBLANK($F224))</formula>
    </cfRule>
    <cfRule type="expression" dxfId="8753" priority="8758">
      <formula>$G224="ACC"</formula>
    </cfRule>
  </conditionalFormatting>
  <conditionalFormatting sqref="DJ223">
    <cfRule type="expression" dxfId="8752" priority="8751">
      <formula>AND($G223="SQUAT",ISBLANK($F223))</formula>
    </cfRule>
    <cfRule type="expression" dxfId="8751" priority="8752">
      <formula>AND($G223="BENCH",ISBLANK($F223))</formula>
    </cfRule>
    <cfRule type="expression" dxfId="8750" priority="8753">
      <formula>AND($G223="DEADLIFT",ISBLANK($F223))</formula>
    </cfRule>
  </conditionalFormatting>
  <conditionalFormatting sqref="DJ223">
    <cfRule type="expression" dxfId="8749" priority="8746">
      <formula>$G223="SQUAT"</formula>
    </cfRule>
    <cfRule type="expression" dxfId="8748" priority="8747">
      <formula>$G223="BENCH"</formula>
    </cfRule>
    <cfRule type="expression" dxfId="8747" priority="8748">
      <formula>$G223="DEADLIFT"</formula>
    </cfRule>
    <cfRule type="expression" dxfId="8746" priority="8749">
      <formula>AND($G223="ACC",ISBLANK($F223))</formula>
    </cfRule>
    <cfRule type="expression" dxfId="8745" priority="8750">
      <formula>$G223="ACC"</formula>
    </cfRule>
  </conditionalFormatting>
  <conditionalFormatting sqref="DK223:DL223">
    <cfRule type="expression" dxfId="8744" priority="8741">
      <formula>$G223="SQUAT"</formula>
    </cfRule>
    <cfRule type="expression" dxfId="8743" priority="8742">
      <formula>$G223="BENCH"</formula>
    </cfRule>
    <cfRule type="expression" dxfId="8742" priority="8743">
      <formula>$G223="DEADLIFT"</formula>
    </cfRule>
    <cfRule type="expression" dxfId="8741" priority="8744">
      <formula>AND($G223="ACC",ISBLANK($F223))</formula>
    </cfRule>
    <cfRule type="expression" dxfId="8740" priority="8745">
      <formula>$G223="ACC"</formula>
    </cfRule>
  </conditionalFormatting>
  <conditionalFormatting sqref="DJ242">
    <cfRule type="expression" dxfId="8739" priority="8738">
      <formula>AND($G242="SQUAT",ISBLANK($F242))</formula>
    </cfRule>
    <cfRule type="expression" dxfId="8738" priority="8739">
      <formula>AND($G242="BENCH",ISBLANK($F242))</formula>
    </cfRule>
    <cfRule type="expression" dxfId="8737" priority="8740">
      <formula>AND($G242="DEADLIFT",ISBLANK($F242))</formula>
    </cfRule>
  </conditionalFormatting>
  <conditionalFormatting sqref="DJ242:DL242">
    <cfRule type="expression" dxfId="8736" priority="8733">
      <formula>$G242="SQUAT"</formula>
    </cfRule>
    <cfRule type="expression" dxfId="8735" priority="8734">
      <formula>$G242="BENCH"</formula>
    </cfRule>
    <cfRule type="expression" dxfId="8734" priority="8735">
      <formula>$G242="DEADLIFT"</formula>
    </cfRule>
    <cfRule type="expression" dxfId="8733" priority="8736">
      <formula>AND($G242="ACC",ISBLANK($F242))</formula>
    </cfRule>
    <cfRule type="expression" dxfId="8732" priority="8737">
      <formula>$G242="ACC"</formula>
    </cfRule>
  </conditionalFormatting>
  <conditionalFormatting sqref="DJ245:DJ248">
    <cfRule type="expression" dxfId="8731" priority="8730">
      <formula>AND($G245="SQUAT",ISBLANK($F245))</formula>
    </cfRule>
    <cfRule type="expression" dxfId="8730" priority="8731">
      <formula>AND($G245="BENCH",ISBLANK($F245))</formula>
    </cfRule>
    <cfRule type="expression" dxfId="8729" priority="8732">
      <formula>AND($G245="DEADLIFT",ISBLANK($F245))</formula>
    </cfRule>
  </conditionalFormatting>
  <conditionalFormatting sqref="DJ245:DL248">
    <cfRule type="expression" dxfId="8728" priority="8725">
      <formula>$G245="SQUAT"</formula>
    </cfRule>
    <cfRule type="expression" dxfId="8727" priority="8726">
      <formula>$G245="BENCH"</formula>
    </cfRule>
    <cfRule type="expression" dxfId="8726" priority="8727">
      <formula>$G245="DEADLIFT"</formula>
    </cfRule>
    <cfRule type="expression" dxfId="8725" priority="8728">
      <formula>AND($G245="ACC",ISBLANK($F245))</formula>
    </cfRule>
    <cfRule type="expression" dxfId="8724" priority="8729">
      <formula>$G245="ACC"</formula>
    </cfRule>
  </conditionalFormatting>
  <conditionalFormatting sqref="DJ244">
    <cfRule type="expression" dxfId="8723" priority="8722">
      <formula>AND($G244="SQUAT",ISBLANK($F244))</formula>
    </cfRule>
    <cfRule type="expression" dxfId="8722" priority="8723">
      <formula>AND($G244="BENCH",ISBLANK($F244))</formula>
    </cfRule>
    <cfRule type="expression" dxfId="8721" priority="8724">
      <formula>AND($G244="DEADLIFT",ISBLANK($F244))</formula>
    </cfRule>
  </conditionalFormatting>
  <conditionalFormatting sqref="DJ244">
    <cfRule type="expression" dxfId="8720" priority="8717">
      <formula>$G244="SQUAT"</formula>
    </cfRule>
    <cfRule type="expression" dxfId="8719" priority="8718">
      <formula>$G244="BENCH"</formula>
    </cfRule>
    <cfRule type="expression" dxfId="8718" priority="8719">
      <formula>$G244="DEADLIFT"</formula>
    </cfRule>
    <cfRule type="expression" dxfId="8717" priority="8720">
      <formula>AND($G244="ACC",ISBLANK($F244))</formula>
    </cfRule>
    <cfRule type="expression" dxfId="8716" priority="8721">
      <formula>$G244="ACC"</formula>
    </cfRule>
  </conditionalFormatting>
  <conditionalFormatting sqref="DK244:DL244">
    <cfRule type="expression" dxfId="8715" priority="8712">
      <formula>$G244="SQUAT"</formula>
    </cfRule>
    <cfRule type="expression" dxfId="8714" priority="8713">
      <formula>$G244="BENCH"</formula>
    </cfRule>
    <cfRule type="expression" dxfId="8713" priority="8714">
      <formula>$G244="DEADLIFT"</formula>
    </cfRule>
    <cfRule type="expression" dxfId="8712" priority="8715">
      <formula>AND($G244="ACC",ISBLANK($F244))</formula>
    </cfRule>
    <cfRule type="expression" dxfId="8711" priority="8716">
      <formula>$G244="ACC"</formula>
    </cfRule>
  </conditionalFormatting>
  <conditionalFormatting sqref="DJ238:DJ241">
    <cfRule type="expression" dxfId="8710" priority="8709">
      <formula>AND($G238="SQUAT",ISBLANK($F238))</formula>
    </cfRule>
    <cfRule type="expression" dxfId="8709" priority="8710">
      <formula>AND($G238="BENCH",ISBLANK($F238))</formula>
    </cfRule>
    <cfRule type="expression" dxfId="8708" priority="8711">
      <formula>AND($G238="DEADLIFT",ISBLANK($F238))</formula>
    </cfRule>
  </conditionalFormatting>
  <conditionalFormatting sqref="DJ238:DL241">
    <cfRule type="expression" dxfId="8707" priority="8704">
      <formula>$G238="SQUAT"</formula>
    </cfRule>
    <cfRule type="expression" dxfId="8706" priority="8705">
      <formula>$G238="BENCH"</formula>
    </cfRule>
    <cfRule type="expression" dxfId="8705" priority="8706">
      <formula>$G238="DEADLIFT"</formula>
    </cfRule>
    <cfRule type="expression" dxfId="8704" priority="8707">
      <formula>AND($G238="ACC",ISBLANK($F238))</formula>
    </cfRule>
    <cfRule type="expression" dxfId="8703" priority="8708">
      <formula>$G238="ACC"</formula>
    </cfRule>
  </conditionalFormatting>
  <conditionalFormatting sqref="DJ237">
    <cfRule type="expression" dxfId="8702" priority="8701">
      <formula>AND($G237="SQUAT",ISBLANK($F237))</formula>
    </cfRule>
    <cfRule type="expression" dxfId="8701" priority="8702">
      <formula>AND($G237="BENCH",ISBLANK($F237))</formula>
    </cfRule>
    <cfRule type="expression" dxfId="8700" priority="8703">
      <formula>AND($G237="DEADLIFT",ISBLANK($F237))</formula>
    </cfRule>
  </conditionalFormatting>
  <conditionalFormatting sqref="DJ237">
    <cfRule type="expression" dxfId="8699" priority="8696">
      <formula>$G237="SQUAT"</formula>
    </cfRule>
    <cfRule type="expression" dxfId="8698" priority="8697">
      <formula>$G237="BENCH"</formula>
    </cfRule>
    <cfRule type="expression" dxfId="8697" priority="8698">
      <formula>$G237="DEADLIFT"</formula>
    </cfRule>
    <cfRule type="expression" dxfId="8696" priority="8699">
      <formula>AND($G237="ACC",ISBLANK($F237))</formula>
    </cfRule>
    <cfRule type="expression" dxfId="8695" priority="8700">
      <formula>$G237="ACC"</formula>
    </cfRule>
  </conditionalFormatting>
  <conditionalFormatting sqref="DK237:DL237">
    <cfRule type="expression" dxfId="8694" priority="8691">
      <formula>$G237="SQUAT"</formula>
    </cfRule>
    <cfRule type="expression" dxfId="8693" priority="8692">
      <formula>$G237="BENCH"</formula>
    </cfRule>
    <cfRule type="expression" dxfId="8692" priority="8693">
      <formula>$G237="DEADLIFT"</formula>
    </cfRule>
    <cfRule type="expression" dxfId="8691" priority="8694">
      <formula>AND($G237="ACC",ISBLANK($F237))</formula>
    </cfRule>
    <cfRule type="expression" dxfId="8690" priority="8695">
      <formula>$G237="ACC"</formula>
    </cfRule>
  </conditionalFormatting>
  <conditionalFormatting sqref="DS18 DS25">
    <cfRule type="expression" dxfId="8689" priority="8688">
      <formula>AND($G18="SQUAT",ISBLANK($F18))</formula>
    </cfRule>
    <cfRule type="expression" dxfId="8688" priority="8689">
      <formula>AND($G18="BENCH",ISBLANK($F18))</formula>
    </cfRule>
    <cfRule type="expression" dxfId="8687" priority="8690">
      <formula>AND($G18="DEADLIFT",ISBLANK($F18))</formula>
    </cfRule>
  </conditionalFormatting>
  <conditionalFormatting sqref="DS25:DU25 DS18:DU18">
    <cfRule type="expression" dxfId="8686" priority="8683">
      <formula>$G18="SQUAT"</formula>
    </cfRule>
    <cfRule type="expression" dxfId="8685" priority="8684">
      <formula>$G18="BENCH"</formula>
    </cfRule>
    <cfRule type="expression" dxfId="8684" priority="8685">
      <formula>$G18="DEADLIFT"</formula>
    </cfRule>
    <cfRule type="expression" dxfId="8683" priority="8686">
      <formula>AND($G18="ACC",ISBLANK($F18))</formula>
    </cfRule>
    <cfRule type="expression" dxfId="8682" priority="8687">
      <formula>$G18="ACC"</formula>
    </cfRule>
  </conditionalFormatting>
  <conditionalFormatting sqref="DS39">
    <cfRule type="expression" dxfId="8681" priority="8680">
      <formula>AND($G39="SQUAT",ISBLANK($F39))</formula>
    </cfRule>
    <cfRule type="expression" dxfId="8680" priority="8681">
      <formula>AND($G39="BENCH",ISBLANK($F39))</formula>
    </cfRule>
    <cfRule type="expression" dxfId="8679" priority="8682">
      <formula>AND($G39="DEADLIFT",ISBLANK($F39))</formula>
    </cfRule>
  </conditionalFormatting>
  <conditionalFormatting sqref="DS39:DU39">
    <cfRule type="expression" dxfId="8678" priority="8675">
      <formula>$G39="SQUAT"</formula>
    </cfRule>
    <cfRule type="expression" dxfId="8677" priority="8676">
      <formula>$G39="BENCH"</formula>
    </cfRule>
    <cfRule type="expression" dxfId="8676" priority="8677">
      <formula>$G39="DEADLIFT"</formula>
    </cfRule>
    <cfRule type="expression" dxfId="8675" priority="8678">
      <formula>AND($G39="ACC",ISBLANK($F39))</formula>
    </cfRule>
    <cfRule type="expression" dxfId="8674" priority="8679">
      <formula>$G39="ACC"</formula>
    </cfRule>
  </conditionalFormatting>
  <conditionalFormatting sqref="DS21:DS24">
    <cfRule type="expression" dxfId="8673" priority="8672">
      <formula>AND($G21="SQUAT",ISBLANK($F21))</formula>
    </cfRule>
    <cfRule type="expression" dxfId="8672" priority="8673">
      <formula>AND($G21="BENCH",ISBLANK($F21))</formula>
    </cfRule>
    <cfRule type="expression" dxfId="8671" priority="8674">
      <formula>AND($G21="DEADLIFT",ISBLANK($F21))</formula>
    </cfRule>
  </conditionalFormatting>
  <conditionalFormatting sqref="DS21:DU24">
    <cfRule type="expression" dxfId="8670" priority="8667">
      <formula>$G21="SQUAT"</formula>
    </cfRule>
    <cfRule type="expression" dxfId="8669" priority="8668">
      <formula>$G21="BENCH"</formula>
    </cfRule>
    <cfRule type="expression" dxfId="8668" priority="8669">
      <formula>$G21="DEADLIFT"</formula>
    </cfRule>
    <cfRule type="expression" dxfId="8667" priority="8670">
      <formula>AND($G21="ACC",ISBLANK($F21))</formula>
    </cfRule>
    <cfRule type="expression" dxfId="8666" priority="8671">
      <formula>$G21="ACC"</formula>
    </cfRule>
  </conditionalFormatting>
  <conditionalFormatting sqref="DS20">
    <cfRule type="expression" dxfId="8665" priority="8664">
      <formula>AND($G20="SQUAT",ISBLANK($F20))</formula>
    </cfRule>
    <cfRule type="expression" dxfId="8664" priority="8665">
      <formula>AND($G20="BENCH",ISBLANK($F20))</formula>
    </cfRule>
    <cfRule type="expression" dxfId="8663" priority="8666">
      <formula>AND($G20="DEADLIFT",ISBLANK($F20))</formula>
    </cfRule>
  </conditionalFormatting>
  <conditionalFormatting sqref="DS20">
    <cfRule type="expression" dxfId="8662" priority="8659">
      <formula>$G20="SQUAT"</formula>
    </cfRule>
    <cfRule type="expression" dxfId="8661" priority="8660">
      <formula>$G20="BENCH"</formula>
    </cfRule>
    <cfRule type="expression" dxfId="8660" priority="8661">
      <formula>$G20="DEADLIFT"</formula>
    </cfRule>
    <cfRule type="expression" dxfId="8659" priority="8662">
      <formula>AND($G20="ACC",ISBLANK($F20))</formula>
    </cfRule>
    <cfRule type="expression" dxfId="8658" priority="8663">
      <formula>$G20="ACC"</formula>
    </cfRule>
  </conditionalFormatting>
  <conditionalFormatting sqref="DT20:DU20">
    <cfRule type="expression" dxfId="8657" priority="8654">
      <formula>$G20="SQUAT"</formula>
    </cfRule>
    <cfRule type="expression" dxfId="8656" priority="8655">
      <formula>$G20="BENCH"</formula>
    </cfRule>
    <cfRule type="expression" dxfId="8655" priority="8656">
      <formula>$G20="DEADLIFT"</formula>
    </cfRule>
    <cfRule type="expression" dxfId="8654" priority="8657">
      <formula>AND($G20="ACC",ISBLANK($F20))</formula>
    </cfRule>
    <cfRule type="expression" dxfId="8653" priority="8658">
      <formula>$G20="ACC"</formula>
    </cfRule>
  </conditionalFormatting>
  <conditionalFormatting sqref="DS14:DS17">
    <cfRule type="expression" dxfId="8652" priority="8651">
      <formula>AND($G14="SQUAT",ISBLANK($F14))</formula>
    </cfRule>
    <cfRule type="expression" dxfId="8651" priority="8652">
      <formula>AND($G14="BENCH",ISBLANK($F14))</formula>
    </cfRule>
    <cfRule type="expression" dxfId="8650" priority="8653">
      <formula>AND($G14="DEADLIFT",ISBLANK($F14))</formula>
    </cfRule>
  </conditionalFormatting>
  <conditionalFormatting sqref="DS14:DU17">
    <cfRule type="expression" dxfId="8649" priority="8646">
      <formula>$G14="SQUAT"</formula>
    </cfRule>
    <cfRule type="expression" dxfId="8648" priority="8647">
      <formula>$G14="BENCH"</formula>
    </cfRule>
    <cfRule type="expression" dxfId="8647" priority="8648">
      <formula>$G14="DEADLIFT"</formula>
    </cfRule>
    <cfRule type="expression" dxfId="8646" priority="8649">
      <formula>AND($G14="ACC",ISBLANK($F14))</formula>
    </cfRule>
    <cfRule type="expression" dxfId="8645" priority="8650">
      <formula>$G14="ACC"</formula>
    </cfRule>
  </conditionalFormatting>
  <conditionalFormatting sqref="DS13">
    <cfRule type="expression" dxfId="8644" priority="8643">
      <formula>AND($G13="SQUAT",ISBLANK($F13))</formula>
    </cfRule>
    <cfRule type="expression" dxfId="8643" priority="8644">
      <formula>AND($G13="BENCH",ISBLANK($F13))</formula>
    </cfRule>
    <cfRule type="expression" dxfId="8642" priority="8645">
      <formula>AND($G13="DEADLIFT",ISBLANK($F13))</formula>
    </cfRule>
  </conditionalFormatting>
  <conditionalFormatting sqref="DS13">
    <cfRule type="expression" dxfId="8641" priority="8638">
      <formula>$G13="SQUAT"</formula>
    </cfRule>
    <cfRule type="expression" dxfId="8640" priority="8639">
      <formula>$G13="BENCH"</formula>
    </cfRule>
    <cfRule type="expression" dxfId="8639" priority="8640">
      <formula>$G13="DEADLIFT"</formula>
    </cfRule>
    <cfRule type="expression" dxfId="8638" priority="8641">
      <formula>AND($G13="ACC",ISBLANK($F13))</formula>
    </cfRule>
    <cfRule type="expression" dxfId="8637" priority="8642">
      <formula>$G13="ACC"</formula>
    </cfRule>
  </conditionalFormatting>
  <conditionalFormatting sqref="DT13:DU13">
    <cfRule type="expression" dxfId="8636" priority="8633">
      <formula>$G13="SQUAT"</formula>
    </cfRule>
    <cfRule type="expression" dxfId="8635" priority="8634">
      <formula>$G13="BENCH"</formula>
    </cfRule>
    <cfRule type="expression" dxfId="8634" priority="8635">
      <formula>$G13="DEADLIFT"</formula>
    </cfRule>
    <cfRule type="expression" dxfId="8633" priority="8636">
      <formula>AND($G13="ACC",ISBLANK($F13))</formula>
    </cfRule>
    <cfRule type="expression" dxfId="8632" priority="8637">
      <formula>$G13="ACC"</formula>
    </cfRule>
  </conditionalFormatting>
  <conditionalFormatting sqref="DS32">
    <cfRule type="expression" dxfId="8631" priority="8630">
      <formula>AND($G32="SQUAT",ISBLANK($F32))</formula>
    </cfRule>
    <cfRule type="expression" dxfId="8630" priority="8631">
      <formula>AND($G32="BENCH",ISBLANK($F32))</formula>
    </cfRule>
    <cfRule type="expression" dxfId="8629" priority="8632">
      <formula>AND($G32="DEADLIFT",ISBLANK($F32))</formula>
    </cfRule>
  </conditionalFormatting>
  <conditionalFormatting sqref="DS32:DU32">
    <cfRule type="expression" dxfId="8628" priority="8625">
      <formula>$G32="SQUAT"</formula>
    </cfRule>
    <cfRule type="expression" dxfId="8627" priority="8626">
      <formula>$G32="BENCH"</formula>
    </cfRule>
    <cfRule type="expression" dxfId="8626" priority="8627">
      <formula>$G32="DEADLIFT"</formula>
    </cfRule>
    <cfRule type="expression" dxfId="8625" priority="8628">
      <formula>AND($G32="ACC",ISBLANK($F32))</formula>
    </cfRule>
    <cfRule type="expression" dxfId="8624" priority="8629">
      <formula>$G32="ACC"</formula>
    </cfRule>
  </conditionalFormatting>
  <conditionalFormatting sqref="DS35:DS38">
    <cfRule type="expression" dxfId="8623" priority="8622">
      <formula>AND($G35="SQUAT",ISBLANK($F35))</formula>
    </cfRule>
    <cfRule type="expression" dxfId="8622" priority="8623">
      <formula>AND($G35="BENCH",ISBLANK($F35))</formula>
    </cfRule>
    <cfRule type="expression" dxfId="8621" priority="8624">
      <formula>AND($G35="DEADLIFT",ISBLANK($F35))</formula>
    </cfRule>
  </conditionalFormatting>
  <conditionalFormatting sqref="DS35:DU38">
    <cfRule type="expression" dxfId="8620" priority="8617">
      <formula>$G35="SQUAT"</formula>
    </cfRule>
    <cfRule type="expression" dxfId="8619" priority="8618">
      <formula>$G35="BENCH"</formula>
    </cfRule>
    <cfRule type="expression" dxfId="8618" priority="8619">
      <formula>$G35="DEADLIFT"</formula>
    </cfRule>
    <cfRule type="expression" dxfId="8617" priority="8620">
      <formula>AND($G35="ACC",ISBLANK($F35))</formula>
    </cfRule>
    <cfRule type="expression" dxfId="8616" priority="8621">
      <formula>$G35="ACC"</formula>
    </cfRule>
  </conditionalFormatting>
  <conditionalFormatting sqref="DS34">
    <cfRule type="expression" dxfId="8615" priority="8614">
      <formula>AND($G34="SQUAT",ISBLANK($F34))</formula>
    </cfRule>
    <cfRule type="expression" dxfId="8614" priority="8615">
      <formula>AND($G34="BENCH",ISBLANK($F34))</formula>
    </cfRule>
    <cfRule type="expression" dxfId="8613" priority="8616">
      <formula>AND($G34="DEADLIFT",ISBLANK($F34))</formula>
    </cfRule>
  </conditionalFormatting>
  <conditionalFormatting sqref="DS34">
    <cfRule type="expression" dxfId="8612" priority="8609">
      <formula>$G34="SQUAT"</formula>
    </cfRule>
    <cfRule type="expression" dxfId="8611" priority="8610">
      <formula>$G34="BENCH"</formula>
    </cfRule>
    <cfRule type="expression" dxfId="8610" priority="8611">
      <formula>$G34="DEADLIFT"</formula>
    </cfRule>
    <cfRule type="expression" dxfId="8609" priority="8612">
      <formula>AND($G34="ACC",ISBLANK($F34))</formula>
    </cfRule>
    <cfRule type="expression" dxfId="8608" priority="8613">
      <formula>$G34="ACC"</formula>
    </cfRule>
  </conditionalFormatting>
  <conditionalFormatting sqref="DT34:DU34">
    <cfRule type="expression" dxfId="8607" priority="8604">
      <formula>$G34="SQUAT"</formula>
    </cfRule>
    <cfRule type="expression" dxfId="8606" priority="8605">
      <formula>$G34="BENCH"</formula>
    </cfRule>
    <cfRule type="expression" dxfId="8605" priority="8606">
      <formula>$G34="DEADLIFT"</formula>
    </cfRule>
    <cfRule type="expression" dxfId="8604" priority="8607">
      <formula>AND($G34="ACC",ISBLANK($F34))</formula>
    </cfRule>
    <cfRule type="expression" dxfId="8603" priority="8608">
      <formula>$G34="ACC"</formula>
    </cfRule>
  </conditionalFormatting>
  <conditionalFormatting sqref="DS28:DS31">
    <cfRule type="expression" dxfId="8602" priority="8601">
      <formula>AND($G28="SQUAT",ISBLANK($F28))</formula>
    </cfRule>
    <cfRule type="expression" dxfId="8601" priority="8602">
      <formula>AND($G28="BENCH",ISBLANK($F28))</formula>
    </cfRule>
    <cfRule type="expression" dxfId="8600" priority="8603">
      <formula>AND($G28="DEADLIFT",ISBLANK($F28))</formula>
    </cfRule>
  </conditionalFormatting>
  <conditionalFormatting sqref="DS28:DU31">
    <cfRule type="expression" dxfId="8599" priority="8596">
      <formula>$G28="SQUAT"</formula>
    </cfRule>
    <cfRule type="expression" dxfId="8598" priority="8597">
      <formula>$G28="BENCH"</formula>
    </cfRule>
    <cfRule type="expression" dxfId="8597" priority="8598">
      <formula>$G28="DEADLIFT"</formula>
    </cfRule>
    <cfRule type="expression" dxfId="8596" priority="8599">
      <formula>AND($G28="ACC",ISBLANK($F28))</formula>
    </cfRule>
    <cfRule type="expression" dxfId="8595" priority="8600">
      <formula>$G28="ACC"</formula>
    </cfRule>
  </conditionalFormatting>
  <conditionalFormatting sqref="DS27">
    <cfRule type="expression" dxfId="8594" priority="8593">
      <formula>AND($G27="SQUAT",ISBLANK($F27))</formula>
    </cfRule>
    <cfRule type="expression" dxfId="8593" priority="8594">
      <formula>AND($G27="BENCH",ISBLANK($F27))</formula>
    </cfRule>
    <cfRule type="expression" dxfId="8592" priority="8595">
      <formula>AND($G27="DEADLIFT",ISBLANK($F27))</formula>
    </cfRule>
  </conditionalFormatting>
  <conditionalFormatting sqref="DS27">
    <cfRule type="expression" dxfId="8591" priority="8588">
      <formula>$G27="SQUAT"</formula>
    </cfRule>
    <cfRule type="expression" dxfId="8590" priority="8589">
      <formula>$G27="BENCH"</formula>
    </cfRule>
    <cfRule type="expression" dxfId="8589" priority="8590">
      <formula>$G27="DEADLIFT"</formula>
    </cfRule>
    <cfRule type="expression" dxfId="8588" priority="8591">
      <formula>AND($G27="ACC",ISBLANK($F27))</formula>
    </cfRule>
    <cfRule type="expression" dxfId="8587" priority="8592">
      <formula>$G27="ACC"</formula>
    </cfRule>
  </conditionalFormatting>
  <conditionalFormatting sqref="DT27:DU27">
    <cfRule type="expression" dxfId="8586" priority="8583">
      <formula>$G27="SQUAT"</formula>
    </cfRule>
    <cfRule type="expression" dxfId="8585" priority="8584">
      <formula>$G27="BENCH"</formula>
    </cfRule>
    <cfRule type="expression" dxfId="8584" priority="8585">
      <formula>$G27="DEADLIFT"</formula>
    </cfRule>
    <cfRule type="expression" dxfId="8583" priority="8586">
      <formula>AND($G27="ACC",ISBLANK($F27))</formula>
    </cfRule>
    <cfRule type="expression" dxfId="8582" priority="8587">
      <formula>$G27="ACC"</formula>
    </cfRule>
  </conditionalFormatting>
  <conditionalFormatting sqref="DS46">
    <cfRule type="expression" dxfId="8581" priority="8580">
      <formula>AND($G46="SQUAT",ISBLANK($F46))</formula>
    </cfRule>
    <cfRule type="expression" dxfId="8580" priority="8581">
      <formula>AND($G46="BENCH",ISBLANK($F46))</formula>
    </cfRule>
    <cfRule type="expression" dxfId="8579" priority="8582">
      <formula>AND($G46="DEADLIFT",ISBLANK($F46))</formula>
    </cfRule>
  </conditionalFormatting>
  <conditionalFormatting sqref="DS46:DU46">
    <cfRule type="expression" dxfId="8578" priority="8575">
      <formula>$G46="SQUAT"</formula>
    </cfRule>
    <cfRule type="expression" dxfId="8577" priority="8576">
      <formula>$G46="BENCH"</formula>
    </cfRule>
    <cfRule type="expression" dxfId="8576" priority="8577">
      <formula>$G46="DEADLIFT"</formula>
    </cfRule>
    <cfRule type="expression" dxfId="8575" priority="8578">
      <formula>AND($G46="ACC",ISBLANK($F46))</formula>
    </cfRule>
    <cfRule type="expression" dxfId="8574" priority="8579">
      <formula>$G46="ACC"</formula>
    </cfRule>
  </conditionalFormatting>
  <conditionalFormatting sqref="DS49:DS52">
    <cfRule type="expression" dxfId="8573" priority="8572">
      <formula>AND($G49="SQUAT",ISBLANK($F49))</formula>
    </cfRule>
    <cfRule type="expression" dxfId="8572" priority="8573">
      <formula>AND($G49="BENCH",ISBLANK($F49))</formula>
    </cfRule>
    <cfRule type="expression" dxfId="8571" priority="8574">
      <formula>AND($G49="DEADLIFT",ISBLANK($F49))</formula>
    </cfRule>
  </conditionalFormatting>
  <conditionalFormatting sqref="DS49:DU52">
    <cfRule type="expression" dxfId="8570" priority="8567">
      <formula>$G49="SQUAT"</formula>
    </cfRule>
    <cfRule type="expression" dxfId="8569" priority="8568">
      <formula>$G49="BENCH"</formula>
    </cfRule>
    <cfRule type="expression" dxfId="8568" priority="8569">
      <formula>$G49="DEADLIFT"</formula>
    </cfRule>
    <cfRule type="expression" dxfId="8567" priority="8570">
      <formula>AND($G49="ACC",ISBLANK($F49))</formula>
    </cfRule>
    <cfRule type="expression" dxfId="8566" priority="8571">
      <formula>$G49="ACC"</formula>
    </cfRule>
  </conditionalFormatting>
  <conditionalFormatting sqref="DS48">
    <cfRule type="expression" dxfId="8565" priority="8564">
      <formula>AND($G48="SQUAT",ISBLANK($F48))</formula>
    </cfRule>
    <cfRule type="expression" dxfId="8564" priority="8565">
      <formula>AND($G48="BENCH",ISBLANK($F48))</formula>
    </cfRule>
    <cfRule type="expression" dxfId="8563" priority="8566">
      <formula>AND($G48="DEADLIFT",ISBLANK($F48))</formula>
    </cfRule>
  </conditionalFormatting>
  <conditionalFormatting sqref="DS48">
    <cfRule type="expression" dxfId="8562" priority="8559">
      <formula>$G48="SQUAT"</formula>
    </cfRule>
    <cfRule type="expression" dxfId="8561" priority="8560">
      <formula>$G48="BENCH"</formula>
    </cfRule>
    <cfRule type="expression" dxfId="8560" priority="8561">
      <formula>$G48="DEADLIFT"</formula>
    </cfRule>
    <cfRule type="expression" dxfId="8559" priority="8562">
      <formula>AND($G48="ACC",ISBLANK($F48))</formula>
    </cfRule>
    <cfRule type="expression" dxfId="8558" priority="8563">
      <formula>$G48="ACC"</formula>
    </cfRule>
  </conditionalFormatting>
  <conditionalFormatting sqref="DT48:DU48">
    <cfRule type="expression" dxfId="8557" priority="8554">
      <formula>$G48="SQUAT"</formula>
    </cfRule>
    <cfRule type="expression" dxfId="8556" priority="8555">
      <formula>$G48="BENCH"</formula>
    </cfRule>
    <cfRule type="expression" dxfId="8555" priority="8556">
      <formula>$G48="DEADLIFT"</formula>
    </cfRule>
    <cfRule type="expression" dxfId="8554" priority="8557">
      <formula>AND($G48="ACC",ISBLANK($F48))</formula>
    </cfRule>
    <cfRule type="expression" dxfId="8553" priority="8558">
      <formula>$G48="ACC"</formula>
    </cfRule>
  </conditionalFormatting>
  <conditionalFormatting sqref="DS42:DS45">
    <cfRule type="expression" dxfId="8552" priority="8551">
      <formula>AND($G42="SQUAT",ISBLANK($F42))</formula>
    </cfRule>
    <cfRule type="expression" dxfId="8551" priority="8552">
      <formula>AND($G42="BENCH",ISBLANK($F42))</formula>
    </cfRule>
    <cfRule type="expression" dxfId="8550" priority="8553">
      <formula>AND($G42="DEADLIFT",ISBLANK($F42))</formula>
    </cfRule>
  </conditionalFormatting>
  <conditionalFormatting sqref="DS42:DU45">
    <cfRule type="expression" dxfId="8549" priority="8546">
      <formula>$G42="SQUAT"</formula>
    </cfRule>
    <cfRule type="expression" dxfId="8548" priority="8547">
      <formula>$G42="BENCH"</formula>
    </cfRule>
    <cfRule type="expression" dxfId="8547" priority="8548">
      <formula>$G42="DEADLIFT"</formula>
    </cfRule>
    <cfRule type="expression" dxfId="8546" priority="8549">
      <formula>AND($G42="ACC",ISBLANK($F42))</formula>
    </cfRule>
    <cfRule type="expression" dxfId="8545" priority="8550">
      <formula>$G42="ACC"</formula>
    </cfRule>
  </conditionalFormatting>
  <conditionalFormatting sqref="DS41">
    <cfRule type="expression" dxfId="8544" priority="8543">
      <formula>AND($G41="SQUAT",ISBLANK($F41))</formula>
    </cfRule>
    <cfRule type="expression" dxfId="8543" priority="8544">
      <formula>AND($G41="BENCH",ISBLANK($F41))</formula>
    </cfRule>
    <cfRule type="expression" dxfId="8542" priority="8545">
      <formula>AND($G41="DEADLIFT",ISBLANK($F41))</formula>
    </cfRule>
  </conditionalFormatting>
  <conditionalFormatting sqref="DS41">
    <cfRule type="expression" dxfId="8541" priority="8538">
      <formula>$G41="SQUAT"</formula>
    </cfRule>
    <cfRule type="expression" dxfId="8540" priority="8539">
      <formula>$G41="BENCH"</formula>
    </cfRule>
    <cfRule type="expression" dxfId="8539" priority="8540">
      <formula>$G41="DEADLIFT"</formula>
    </cfRule>
    <cfRule type="expression" dxfId="8538" priority="8541">
      <formula>AND($G41="ACC",ISBLANK($F41))</formula>
    </cfRule>
    <cfRule type="expression" dxfId="8537" priority="8542">
      <formula>$G41="ACC"</formula>
    </cfRule>
  </conditionalFormatting>
  <conditionalFormatting sqref="DT41:DU41">
    <cfRule type="expression" dxfId="8536" priority="8533">
      <formula>$G41="SQUAT"</formula>
    </cfRule>
    <cfRule type="expression" dxfId="8535" priority="8534">
      <formula>$G41="BENCH"</formula>
    </cfRule>
    <cfRule type="expression" dxfId="8534" priority="8535">
      <formula>$G41="DEADLIFT"</formula>
    </cfRule>
    <cfRule type="expression" dxfId="8533" priority="8536">
      <formula>AND($G41="ACC",ISBLANK($F41))</formula>
    </cfRule>
    <cfRule type="expression" dxfId="8532" priority="8537">
      <formula>$G41="ACC"</formula>
    </cfRule>
  </conditionalFormatting>
  <conditionalFormatting sqref="DS67 DS74">
    <cfRule type="expression" dxfId="8531" priority="8530">
      <formula>AND($G67="SQUAT",ISBLANK($F67))</formula>
    </cfRule>
    <cfRule type="expression" dxfId="8530" priority="8531">
      <formula>AND($G67="BENCH",ISBLANK($F67))</formula>
    </cfRule>
    <cfRule type="expression" dxfId="8529" priority="8532">
      <formula>AND($G67="DEADLIFT",ISBLANK($F67))</formula>
    </cfRule>
  </conditionalFormatting>
  <conditionalFormatting sqref="DS74:DU74 DS67:DU67">
    <cfRule type="expression" dxfId="8528" priority="8525">
      <formula>$G67="SQUAT"</formula>
    </cfRule>
    <cfRule type="expression" dxfId="8527" priority="8526">
      <formula>$G67="BENCH"</formula>
    </cfRule>
    <cfRule type="expression" dxfId="8526" priority="8527">
      <formula>$G67="DEADLIFT"</formula>
    </cfRule>
    <cfRule type="expression" dxfId="8525" priority="8528">
      <formula>AND($G67="ACC",ISBLANK($F67))</formula>
    </cfRule>
    <cfRule type="expression" dxfId="8524" priority="8529">
      <formula>$G67="ACC"</formula>
    </cfRule>
  </conditionalFormatting>
  <conditionalFormatting sqref="DS88">
    <cfRule type="expression" dxfId="8523" priority="8522">
      <formula>AND($G88="SQUAT",ISBLANK($F88))</formula>
    </cfRule>
    <cfRule type="expression" dxfId="8522" priority="8523">
      <formula>AND($G88="BENCH",ISBLANK($F88))</formula>
    </cfRule>
    <cfRule type="expression" dxfId="8521" priority="8524">
      <formula>AND($G88="DEADLIFT",ISBLANK($F88))</formula>
    </cfRule>
  </conditionalFormatting>
  <conditionalFormatting sqref="DS88:DU88">
    <cfRule type="expression" dxfId="8520" priority="8517">
      <formula>$G88="SQUAT"</formula>
    </cfRule>
    <cfRule type="expression" dxfId="8519" priority="8518">
      <formula>$G88="BENCH"</formula>
    </cfRule>
    <cfRule type="expression" dxfId="8518" priority="8519">
      <formula>$G88="DEADLIFT"</formula>
    </cfRule>
    <cfRule type="expression" dxfId="8517" priority="8520">
      <formula>AND($G88="ACC",ISBLANK($F88))</formula>
    </cfRule>
    <cfRule type="expression" dxfId="8516" priority="8521">
      <formula>$G88="ACC"</formula>
    </cfRule>
  </conditionalFormatting>
  <conditionalFormatting sqref="DS70:DS73">
    <cfRule type="expression" dxfId="8515" priority="8514">
      <formula>AND($G70="SQUAT",ISBLANK($F70))</formula>
    </cfRule>
    <cfRule type="expression" dxfId="8514" priority="8515">
      <formula>AND($G70="BENCH",ISBLANK($F70))</formula>
    </cfRule>
    <cfRule type="expression" dxfId="8513" priority="8516">
      <formula>AND($G70="DEADLIFT",ISBLANK($F70))</formula>
    </cfRule>
  </conditionalFormatting>
  <conditionalFormatting sqref="DS70:DU73">
    <cfRule type="expression" dxfId="8512" priority="8509">
      <formula>$G70="SQUAT"</formula>
    </cfRule>
    <cfRule type="expression" dxfId="8511" priority="8510">
      <formula>$G70="BENCH"</formula>
    </cfRule>
    <cfRule type="expression" dxfId="8510" priority="8511">
      <formula>$G70="DEADLIFT"</formula>
    </cfRule>
    <cfRule type="expression" dxfId="8509" priority="8512">
      <formula>AND($G70="ACC",ISBLANK($F70))</formula>
    </cfRule>
    <cfRule type="expression" dxfId="8508" priority="8513">
      <formula>$G70="ACC"</formula>
    </cfRule>
  </conditionalFormatting>
  <conditionalFormatting sqref="DS69">
    <cfRule type="expression" dxfId="8507" priority="8506">
      <formula>AND($G69="SQUAT",ISBLANK($F69))</formula>
    </cfRule>
    <cfRule type="expression" dxfId="8506" priority="8507">
      <formula>AND($G69="BENCH",ISBLANK($F69))</formula>
    </cfRule>
    <cfRule type="expression" dxfId="8505" priority="8508">
      <formula>AND($G69="DEADLIFT",ISBLANK($F69))</formula>
    </cfRule>
  </conditionalFormatting>
  <conditionalFormatting sqref="DS69">
    <cfRule type="expression" dxfId="8504" priority="8501">
      <formula>$G69="SQUAT"</formula>
    </cfRule>
    <cfRule type="expression" dxfId="8503" priority="8502">
      <formula>$G69="BENCH"</formula>
    </cfRule>
    <cfRule type="expression" dxfId="8502" priority="8503">
      <formula>$G69="DEADLIFT"</formula>
    </cfRule>
    <cfRule type="expression" dxfId="8501" priority="8504">
      <formula>AND($G69="ACC",ISBLANK($F69))</formula>
    </cfRule>
    <cfRule type="expression" dxfId="8500" priority="8505">
      <formula>$G69="ACC"</formula>
    </cfRule>
  </conditionalFormatting>
  <conditionalFormatting sqref="DT69:DU69">
    <cfRule type="expression" dxfId="8499" priority="8496">
      <formula>$G69="SQUAT"</formula>
    </cfRule>
    <cfRule type="expression" dxfId="8498" priority="8497">
      <formula>$G69="BENCH"</formula>
    </cfRule>
    <cfRule type="expression" dxfId="8497" priority="8498">
      <formula>$G69="DEADLIFT"</formula>
    </cfRule>
    <cfRule type="expression" dxfId="8496" priority="8499">
      <formula>AND($G69="ACC",ISBLANK($F69))</formula>
    </cfRule>
    <cfRule type="expression" dxfId="8495" priority="8500">
      <formula>$G69="ACC"</formula>
    </cfRule>
  </conditionalFormatting>
  <conditionalFormatting sqref="DS63:DS66">
    <cfRule type="expression" dxfId="8494" priority="8493">
      <formula>AND($G63="SQUAT",ISBLANK($F63))</formula>
    </cfRule>
    <cfRule type="expression" dxfId="8493" priority="8494">
      <formula>AND($G63="BENCH",ISBLANK($F63))</formula>
    </cfRule>
    <cfRule type="expression" dxfId="8492" priority="8495">
      <formula>AND($G63="DEADLIFT",ISBLANK($F63))</formula>
    </cfRule>
  </conditionalFormatting>
  <conditionalFormatting sqref="DS63:DU66">
    <cfRule type="expression" dxfId="8491" priority="8488">
      <formula>$G63="SQUAT"</formula>
    </cfRule>
    <cfRule type="expression" dxfId="8490" priority="8489">
      <formula>$G63="BENCH"</formula>
    </cfRule>
    <cfRule type="expression" dxfId="8489" priority="8490">
      <formula>$G63="DEADLIFT"</formula>
    </cfRule>
    <cfRule type="expression" dxfId="8488" priority="8491">
      <formula>AND($G63="ACC",ISBLANK($F63))</formula>
    </cfRule>
    <cfRule type="expression" dxfId="8487" priority="8492">
      <formula>$G63="ACC"</formula>
    </cfRule>
  </conditionalFormatting>
  <conditionalFormatting sqref="DS62">
    <cfRule type="expression" dxfId="8486" priority="8485">
      <formula>AND($G62="SQUAT",ISBLANK($F62))</formula>
    </cfRule>
    <cfRule type="expression" dxfId="8485" priority="8486">
      <formula>AND($G62="BENCH",ISBLANK($F62))</formula>
    </cfRule>
    <cfRule type="expression" dxfId="8484" priority="8487">
      <formula>AND($G62="DEADLIFT",ISBLANK($F62))</formula>
    </cfRule>
  </conditionalFormatting>
  <conditionalFormatting sqref="DS62">
    <cfRule type="expression" dxfId="8483" priority="8480">
      <formula>$G62="SQUAT"</formula>
    </cfRule>
    <cfRule type="expression" dxfId="8482" priority="8481">
      <formula>$G62="BENCH"</formula>
    </cfRule>
    <cfRule type="expression" dxfId="8481" priority="8482">
      <formula>$G62="DEADLIFT"</formula>
    </cfRule>
    <cfRule type="expression" dxfId="8480" priority="8483">
      <formula>AND($G62="ACC",ISBLANK($F62))</formula>
    </cfRule>
    <cfRule type="expression" dxfId="8479" priority="8484">
      <formula>$G62="ACC"</formula>
    </cfRule>
  </conditionalFormatting>
  <conditionalFormatting sqref="DT62:DU62">
    <cfRule type="expression" dxfId="8478" priority="8475">
      <formula>$G62="SQUAT"</formula>
    </cfRule>
    <cfRule type="expression" dxfId="8477" priority="8476">
      <formula>$G62="BENCH"</formula>
    </cfRule>
    <cfRule type="expression" dxfId="8476" priority="8477">
      <formula>$G62="DEADLIFT"</formula>
    </cfRule>
    <cfRule type="expression" dxfId="8475" priority="8478">
      <formula>AND($G62="ACC",ISBLANK($F62))</formula>
    </cfRule>
    <cfRule type="expression" dxfId="8474" priority="8479">
      <formula>$G62="ACC"</formula>
    </cfRule>
  </conditionalFormatting>
  <conditionalFormatting sqref="DS81">
    <cfRule type="expression" dxfId="8473" priority="8472">
      <formula>AND($G81="SQUAT",ISBLANK($F81))</formula>
    </cfRule>
    <cfRule type="expression" dxfId="8472" priority="8473">
      <formula>AND($G81="BENCH",ISBLANK($F81))</formula>
    </cfRule>
    <cfRule type="expression" dxfId="8471" priority="8474">
      <formula>AND($G81="DEADLIFT",ISBLANK($F81))</formula>
    </cfRule>
  </conditionalFormatting>
  <conditionalFormatting sqref="DS81:DU81">
    <cfRule type="expression" dxfId="8470" priority="8467">
      <formula>$G81="SQUAT"</formula>
    </cfRule>
    <cfRule type="expression" dxfId="8469" priority="8468">
      <formula>$G81="BENCH"</formula>
    </cfRule>
    <cfRule type="expression" dxfId="8468" priority="8469">
      <formula>$G81="DEADLIFT"</formula>
    </cfRule>
    <cfRule type="expression" dxfId="8467" priority="8470">
      <formula>AND($G81="ACC",ISBLANK($F81))</formula>
    </cfRule>
    <cfRule type="expression" dxfId="8466" priority="8471">
      <formula>$G81="ACC"</formula>
    </cfRule>
  </conditionalFormatting>
  <conditionalFormatting sqref="DS84:DS87">
    <cfRule type="expression" dxfId="8465" priority="8464">
      <formula>AND($G84="SQUAT",ISBLANK($F84))</formula>
    </cfRule>
    <cfRule type="expression" dxfId="8464" priority="8465">
      <formula>AND($G84="BENCH",ISBLANK($F84))</formula>
    </cfRule>
    <cfRule type="expression" dxfId="8463" priority="8466">
      <formula>AND($G84="DEADLIFT",ISBLANK($F84))</formula>
    </cfRule>
  </conditionalFormatting>
  <conditionalFormatting sqref="DS84:DU87">
    <cfRule type="expression" dxfId="8462" priority="8459">
      <formula>$G84="SQUAT"</formula>
    </cfRule>
    <cfRule type="expression" dxfId="8461" priority="8460">
      <formula>$G84="BENCH"</formula>
    </cfRule>
    <cfRule type="expression" dxfId="8460" priority="8461">
      <formula>$G84="DEADLIFT"</formula>
    </cfRule>
    <cfRule type="expression" dxfId="8459" priority="8462">
      <formula>AND($G84="ACC",ISBLANK($F84))</formula>
    </cfRule>
    <cfRule type="expression" dxfId="8458" priority="8463">
      <formula>$G84="ACC"</formula>
    </cfRule>
  </conditionalFormatting>
  <conditionalFormatting sqref="DS83">
    <cfRule type="expression" dxfId="8457" priority="8456">
      <formula>AND($G83="SQUAT",ISBLANK($F83))</formula>
    </cfRule>
    <cfRule type="expression" dxfId="8456" priority="8457">
      <formula>AND($G83="BENCH",ISBLANK($F83))</formula>
    </cfRule>
    <cfRule type="expression" dxfId="8455" priority="8458">
      <formula>AND($G83="DEADLIFT",ISBLANK($F83))</formula>
    </cfRule>
  </conditionalFormatting>
  <conditionalFormatting sqref="DS83">
    <cfRule type="expression" dxfId="8454" priority="8451">
      <formula>$G83="SQUAT"</formula>
    </cfRule>
    <cfRule type="expression" dxfId="8453" priority="8452">
      <formula>$G83="BENCH"</formula>
    </cfRule>
    <cfRule type="expression" dxfId="8452" priority="8453">
      <formula>$G83="DEADLIFT"</formula>
    </cfRule>
    <cfRule type="expression" dxfId="8451" priority="8454">
      <formula>AND($G83="ACC",ISBLANK($F83))</formula>
    </cfRule>
    <cfRule type="expression" dxfId="8450" priority="8455">
      <formula>$G83="ACC"</formula>
    </cfRule>
  </conditionalFormatting>
  <conditionalFormatting sqref="DT83:DU83">
    <cfRule type="expression" dxfId="8449" priority="8446">
      <formula>$G83="SQUAT"</formula>
    </cfRule>
    <cfRule type="expression" dxfId="8448" priority="8447">
      <formula>$G83="BENCH"</formula>
    </cfRule>
    <cfRule type="expression" dxfId="8447" priority="8448">
      <formula>$G83="DEADLIFT"</formula>
    </cfRule>
    <cfRule type="expression" dxfId="8446" priority="8449">
      <formula>AND($G83="ACC",ISBLANK($F83))</formula>
    </cfRule>
    <cfRule type="expression" dxfId="8445" priority="8450">
      <formula>$G83="ACC"</formula>
    </cfRule>
  </conditionalFormatting>
  <conditionalFormatting sqref="DS77:DS80">
    <cfRule type="expression" dxfId="8444" priority="8443">
      <formula>AND($G77="SQUAT",ISBLANK($F77))</formula>
    </cfRule>
    <cfRule type="expression" dxfId="8443" priority="8444">
      <formula>AND($G77="BENCH",ISBLANK($F77))</formula>
    </cfRule>
    <cfRule type="expression" dxfId="8442" priority="8445">
      <formula>AND($G77="DEADLIFT",ISBLANK($F77))</formula>
    </cfRule>
  </conditionalFormatting>
  <conditionalFormatting sqref="DS77:DU80">
    <cfRule type="expression" dxfId="8441" priority="8438">
      <formula>$G77="SQUAT"</formula>
    </cfRule>
    <cfRule type="expression" dxfId="8440" priority="8439">
      <formula>$G77="BENCH"</formula>
    </cfRule>
    <cfRule type="expression" dxfId="8439" priority="8440">
      <formula>$G77="DEADLIFT"</formula>
    </cfRule>
    <cfRule type="expression" dxfId="8438" priority="8441">
      <formula>AND($G77="ACC",ISBLANK($F77))</formula>
    </cfRule>
    <cfRule type="expression" dxfId="8437" priority="8442">
      <formula>$G77="ACC"</formula>
    </cfRule>
  </conditionalFormatting>
  <conditionalFormatting sqref="DS76">
    <cfRule type="expression" dxfId="8436" priority="8435">
      <formula>AND($G76="SQUAT",ISBLANK($F76))</formula>
    </cfRule>
    <cfRule type="expression" dxfId="8435" priority="8436">
      <formula>AND($G76="BENCH",ISBLANK($F76))</formula>
    </cfRule>
    <cfRule type="expression" dxfId="8434" priority="8437">
      <formula>AND($G76="DEADLIFT",ISBLANK($F76))</formula>
    </cfRule>
  </conditionalFormatting>
  <conditionalFormatting sqref="DS76">
    <cfRule type="expression" dxfId="8433" priority="8430">
      <formula>$G76="SQUAT"</formula>
    </cfRule>
    <cfRule type="expression" dxfId="8432" priority="8431">
      <formula>$G76="BENCH"</formula>
    </cfRule>
    <cfRule type="expression" dxfId="8431" priority="8432">
      <formula>$G76="DEADLIFT"</formula>
    </cfRule>
    <cfRule type="expression" dxfId="8430" priority="8433">
      <formula>AND($G76="ACC",ISBLANK($F76))</formula>
    </cfRule>
    <cfRule type="expression" dxfId="8429" priority="8434">
      <formula>$G76="ACC"</formula>
    </cfRule>
  </conditionalFormatting>
  <conditionalFormatting sqref="DT76:DU76">
    <cfRule type="expression" dxfId="8428" priority="8425">
      <formula>$G76="SQUAT"</formula>
    </cfRule>
    <cfRule type="expression" dxfId="8427" priority="8426">
      <formula>$G76="BENCH"</formula>
    </cfRule>
    <cfRule type="expression" dxfId="8426" priority="8427">
      <formula>$G76="DEADLIFT"</formula>
    </cfRule>
    <cfRule type="expression" dxfId="8425" priority="8428">
      <formula>AND($G76="ACC",ISBLANK($F76))</formula>
    </cfRule>
    <cfRule type="expression" dxfId="8424" priority="8429">
      <formula>$G76="ACC"</formula>
    </cfRule>
  </conditionalFormatting>
  <conditionalFormatting sqref="DS95">
    <cfRule type="expression" dxfId="8423" priority="8422">
      <formula>AND($G95="SQUAT",ISBLANK($F95))</formula>
    </cfRule>
    <cfRule type="expression" dxfId="8422" priority="8423">
      <formula>AND($G95="BENCH",ISBLANK($F95))</formula>
    </cfRule>
    <cfRule type="expression" dxfId="8421" priority="8424">
      <formula>AND($G95="DEADLIFT",ISBLANK($F95))</formula>
    </cfRule>
  </conditionalFormatting>
  <conditionalFormatting sqref="DS95:DU95">
    <cfRule type="expression" dxfId="8420" priority="8417">
      <formula>$G95="SQUAT"</formula>
    </cfRule>
    <cfRule type="expression" dxfId="8419" priority="8418">
      <formula>$G95="BENCH"</formula>
    </cfRule>
    <cfRule type="expression" dxfId="8418" priority="8419">
      <formula>$G95="DEADLIFT"</formula>
    </cfRule>
    <cfRule type="expression" dxfId="8417" priority="8420">
      <formula>AND($G95="ACC",ISBLANK($F95))</formula>
    </cfRule>
    <cfRule type="expression" dxfId="8416" priority="8421">
      <formula>$G95="ACC"</formula>
    </cfRule>
  </conditionalFormatting>
  <conditionalFormatting sqref="DS98:DS101">
    <cfRule type="expression" dxfId="8415" priority="8414">
      <formula>AND($G98="SQUAT",ISBLANK($F98))</formula>
    </cfRule>
    <cfRule type="expression" dxfId="8414" priority="8415">
      <formula>AND($G98="BENCH",ISBLANK($F98))</formula>
    </cfRule>
    <cfRule type="expression" dxfId="8413" priority="8416">
      <formula>AND($G98="DEADLIFT",ISBLANK($F98))</formula>
    </cfRule>
  </conditionalFormatting>
  <conditionalFormatting sqref="DS98:DU101">
    <cfRule type="expression" dxfId="8412" priority="8409">
      <formula>$G98="SQUAT"</formula>
    </cfRule>
    <cfRule type="expression" dxfId="8411" priority="8410">
      <formula>$G98="BENCH"</formula>
    </cfRule>
    <cfRule type="expression" dxfId="8410" priority="8411">
      <formula>$G98="DEADLIFT"</formula>
    </cfRule>
    <cfRule type="expression" dxfId="8409" priority="8412">
      <formula>AND($G98="ACC",ISBLANK($F98))</formula>
    </cfRule>
    <cfRule type="expression" dxfId="8408" priority="8413">
      <formula>$G98="ACC"</formula>
    </cfRule>
  </conditionalFormatting>
  <conditionalFormatting sqref="DS97">
    <cfRule type="expression" dxfId="8407" priority="8406">
      <formula>AND($G97="SQUAT",ISBLANK($F97))</formula>
    </cfRule>
    <cfRule type="expression" dxfId="8406" priority="8407">
      <formula>AND($G97="BENCH",ISBLANK($F97))</formula>
    </cfRule>
    <cfRule type="expression" dxfId="8405" priority="8408">
      <formula>AND($G97="DEADLIFT",ISBLANK($F97))</formula>
    </cfRule>
  </conditionalFormatting>
  <conditionalFormatting sqref="DS97">
    <cfRule type="expression" dxfId="8404" priority="8401">
      <formula>$G97="SQUAT"</formula>
    </cfRule>
    <cfRule type="expression" dxfId="8403" priority="8402">
      <formula>$G97="BENCH"</formula>
    </cfRule>
    <cfRule type="expression" dxfId="8402" priority="8403">
      <formula>$G97="DEADLIFT"</formula>
    </cfRule>
    <cfRule type="expression" dxfId="8401" priority="8404">
      <formula>AND($G97="ACC",ISBLANK($F97))</formula>
    </cfRule>
    <cfRule type="expression" dxfId="8400" priority="8405">
      <formula>$G97="ACC"</formula>
    </cfRule>
  </conditionalFormatting>
  <conditionalFormatting sqref="DT97:DU97">
    <cfRule type="expression" dxfId="8399" priority="8396">
      <formula>$G97="SQUAT"</formula>
    </cfRule>
    <cfRule type="expression" dxfId="8398" priority="8397">
      <formula>$G97="BENCH"</formula>
    </cfRule>
    <cfRule type="expression" dxfId="8397" priority="8398">
      <formula>$G97="DEADLIFT"</formula>
    </cfRule>
    <cfRule type="expression" dxfId="8396" priority="8399">
      <formula>AND($G97="ACC",ISBLANK($F97))</formula>
    </cfRule>
    <cfRule type="expression" dxfId="8395" priority="8400">
      <formula>$G97="ACC"</formula>
    </cfRule>
  </conditionalFormatting>
  <conditionalFormatting sqref="DS91:DS94">
    <cfRule type="expression" dxfId="8394" priority="8393">
      <formula>AND($G91="SQUAT",ISBLANK($F91))</formula>
    </cfRule>
    <cfRule type="expression" dxfId="8393" priority="8394">
      <formula>AND($G91="BENCH",ISBLANK($F91))</formula>
    </cfRule>
    <cfRule type="expression" dxfId="8392" priority="8395">
      <formula>AND($G91="DEADLIFT",ISBLANK($F91))</formula>
    </cfRule>
  </conditionalFormatting>
  <conditionalFormatting sqref="DS91:DU94">
    <cfRule type="expression" dxfId="8391" priority="8388">
      <formula>$G91="SQUAT"</formula>
    </cfRule>
    <cfRule type="expression" dxfId="8390" priority="8389">
      <formula>$G91="BENCH"</formula>
    </cfRule>
    <cfRule type="expression" dxfId="8389" priority="8390">
      <formula>$G91="DEADLIFT"</formula>
    </cfRule>
    <cfRule type="expression" dxfId="8388" priority="8391">
      <formula>AND($G91="ACC",ISBLANK($F91))</formula>
    </cfRule>
    <cfRule type="expression" dxfId="8387" priority="8392">
      <formula>$G91="ACC"</formula>
    </cfRule>
  </conditionalFormatting>
  <conditionalFormatting sqref="DS90">
    <cfRule type="expression" dxfId="8386" priority="8385">
      <formula>AND($G90="SQUAT",ISBLANK($F90))</formula>
    </cfRule>
    <cfRule type="expression" dxfId="8385" priority="8386">
      <formula>AND($G90="BENCH",ISBLANK($F90))</formula>
    </cfRule>
    <cfRule type="expression" dxfId="8384" priority="8387">
      <formula>AND($G90="DEADLIFT",ISBLANK($F90))</formula>
    </cfRule>
  </conditionalFormatting>
  <conditionalFormatting sqref="DS90">
    <cfRule type="expression" dxfId="8383" priority="8380">
      <formula>$G90="SQUAT"</formula>
    </cfRule>
    <cfRule type="expression" dxfId="8382" priority="8381">
      <formula>$G90="BENCH"</formula>
    </cfRule>
    <cfRule type="expression" dxfId="8381" priority="8382">
      <formula>$G90="DEADLIFT"</formula>
    </cfRule>
    <cfRule type="expression" dxfId="8380" priority="8383">
      <formula>AND($G90="ACC",ISBLANK($F90))</formula>
    </cfRule>
    <cfRule type="expression" dxfId="8379" priority="8384">
      <formula>$G90="ACC"</formula>
    </cfRule>
  </conditionalFormatting>
  <conditionalFormatting sqref="DT90:DU90">
    <cfRule type="expression" dxfId="8378" priority="8375">
      <formula>$G90="SQUAT"</formula>
    </cfRule>
    <cfRule type="expression" dxfId="8377" priority="8376">
      <formula>$G90="BENCH"</formula>
    </cfRule>
    <cfRule type="expression" dxfId="8376" priority="8377">
      <formula>$G90="DEADLIFT"</formula>
    </cfRule>
    <cfRule type="expression" dxfId="8375" priority="8378">
      <formula>AND($G90="ACC",ISBLANK($F90))</formula>
    </cfRule>
    <cfRule type="expression" dxfId="8374" priority="8379">
      <formula>$G90="ACC"</formula>
    </cfRule>
  </conditionalFormatting>
  <conditionalFormatting sqref="DS116 DS123">
    <cfRule type="expression" dxfId="8373" priority="8372">
      <formula>AND($G116="SQUAT",ISBLANK($F116))</formula>
    </cfRule>
    <cfRule type="expression" dxfId="8372" priority="8373">
      <formula>AND($G116="BENCH",ISBLANK($F116))</formula>
    </cfRule>
    <cfRule type="expression" dxfId="8371" priority="8374">
      <formula>AND($G116="DEADLIFT",ISBLANK($F116))</formula>
    </cfRule>
  </conditionalFormatting>
  <conditionalFormatting sqref="DS123:DU123 DS116:DU116">
    <cfRule type="expression" dxfId="8370" priority="8367">
      <formula>$G116="SQUAT"</formula>
    </cfRule>
    <cfRule type="expression" dxfId="8369" priority="8368">
      <formula>$G116="BENCH"</formula>
    </cfRule>
    <cfRule type="expression" dxfId="8368" priority="8369">
      <formula>$G116="DEADLIFT"</formula>
    </cfRule>
    <cfRule type="expression" dxfId="8367" priority="8370">
      <formula>AND($G116="ACC",ISBLANK($F116))</formula>
    </cfRule>
    <cfRule type="expression" dxfId="8366" priority="8371">
      <formula>$G116="ACC"</formula>
    </cfRule>
  </conditionalFormatting>
  <conditionalFormatting sqref="DS137">
    <cfRule type="expression" dxfId="8365" priority="8364">
      <formula>AND($G137="SQUAT",ISBLANK($F137))</formula>
    </cfRule>
    <cfRule type="expression" dxfId="8364" priority="8365">
      <formula>AND($G137="BENCH",ISBLANK($F137))</formula>
    </cfRule>
    <cfRule type="expression" dxfId="8363" priority="8366">
      <formula>AND($G137="DEADLIFT",ISBLANK($F137))</formula>
    </cfRule>
  </conditionalFormatting>
  <conditionalFormatting sqref="DS137:DU137">
    <cfRule type="expression" dxfId="8362" priority="8359">
      <formula>$G137="SQUAT"</formula>
    </cfRule>
    <cfRule type="expression" dxfId="8361" priority="8360">
      <formula>$G137="BENCH"</formula>
    </cfRule>
    <cfRule type="expression" dxfId="8360" priority="8361">
      <formula>$G137="DEADLIFT"</formula>
    </cfRule>
    <cfRule type="expression" dxfId="8359" priority="8362">
      <formula>AND($G137="ACC",ISBLANK($F137))</formula>
    </cfRule>
    <cfRule type="expression" dxfId="8358" priority="8363">
      <formula>$G137="ACC"</formula>
    </cfRule>
  </conditionalFormatting>
  <conditionalFormatting sqref="DS119:DS122">
    <cfRule type="expression" dxfId="8357" priority="8356">
      <formula>AND($G119="SQUAT",ISBLANK($F119))</formula>
    </cfRule>
    <cfRule type="expression" dxfId="8356" priority="8357">
      <formula>AND($G119="BENCH",ISBLANK($F119))</formula>
    </cfRule>
    <cfRule type="expression" dxfId="8355" priority="8358">
      <formula>AND($G119="DEADLIFT",ISBLANK($F119))</formula>
    </cfRule>
  </conditionalFormatting>
  <conditionalFormatting sqref="DS119:DU122">
    <cfRule type="expression" dxfId="8354" priority="8351">
      <formula>$G119="SQUAT"</formula>
    </cfRule>
    <cfRule type="expression" dxfId="8353" priority="8352">
      <formula>$G119="BENCH"</formula>
    </cfRule>
    <cfRule type="expression" dxfId="8352" priority="8353">
      <formula>$G119="DEADLIFT"</formula>
    </cfRule>
    <cfRule type="expression" dxfId="8351" priority="8354">
      <formula>AND($G119="ACC",ISBLANK($F119))</formula>
    </cfRule>
    <cfRule type="expression" dxfId="8350" priority="8355">
      <formula>$G119="ACC"</formula>
    </cfRule>
  </conditionalFormatting>
  <conditionalFormatting sqref="DS118">
    <cfRule type="expression" dxfId="8349" priority="8348">
      <formula>AND($G118="SQUAT",ISBLANK($F118))</formula>
    </cfRule>
    <cfRule type="expression" dxfId="8348" priority="8349">
      <formula>AND($G118="BENCH",ISBLANK($F118))</formula>
    </cfRule>
    <cfRule type="expression" dxfId="8347" priority="8350">
      <formula>AND($G118="DEADLIFT",ISBLANK($F118))</formula>
    </cfRule>
  </conditionalFormatting>
  <conditionalFormatting sqref="DS118">
    <cfRule type="expression" dxfId="8346" priority="8343">
      <formula>$G118="SQUAT"</formula>
    </cfRule>
    <cfRule type="expression" dxfId="8345" priority="8344">
      <formula>$G118="BENCH"</formula>
    </cfRule>
    <cfRule type="expression" dxfId="8344" priority="8345">
      <formula>$G118="DEADLIFT"</formula>
    </cfRule>
    <cfRule type="expression" dxfId="8343" priority="8346">
      <formula>AND($G118="ACC",ISBLANK($F118))</formula>
    </cfRule>
    <cfRule type="expression" dxfId="8342" priority="8347">
      <formula>$G118="ACC"</formula>
    </cfRule>
  </conditionalFormatting>
  <conditionalFormatting sqref="DT118:DU118">
    <cfRule type="expression" dxfId="8341" priority="8338">
      <formula>$G118="SQUAT"</formula>
    </cfRule>
    <cfRule type="expression" dxfId="8340" priority="8339">
      <formula>$G118="BENCH"</formula>
    </cfRule>
    <cfRule type="expression" dxfId="8339" priority="8340">
      <formula>$G118="DEADLIFT"</formula>
    </cfRule>
    <cfRule type="expression" dxfId="8338" priority="8341">
      <formula>AND($G118="ACC",ISBLANK($F118))</formula>
    </cfRule>
    <cfRule type="expression" dxfId="8337" priority="8342">
      <formula>$G118="ACC"</formula>
    </cfRule>
  </conditionalFormatting>
  <conditionalFormatting sqref="DS112:DS115">
    <cfRule type="expression" dxfId="8336" priority="8335">
      <formula>AND($G112="SQUAT",ISBLANK($F112))</formula>
    </cfRule>
    <cfRule type="expression" dxfId="8335" priority="8336">
      <formula>AND($G112="BENCH",ISBLANK($F112))</formula>
    </cfRule>
    <cfRule type="expression" dxfId="8334" priority="8337">
      <formula>AND($G112="DEADLIFT",ISBLANK($F112))</formula>
    </cfRule>
  </conditionalFormatting>
  <conditionalFormatting sqref="DS112:DU115">
    <cfRule type="expression" dxfId="8333" priority="8330">
      <formula>$G112="SQUAT"</formula>
    </cfRule>
    <cfRule type="expression" dxfId="8332" priority="8331">
      <formula>$G112="BENCH"</formula>
    </cfRule>
    <cfRule type="expression" dxfId="8331" priority="8332">
      <formula>$G112="DEADLIFT"</formula>
    </cfRule>
    <cfRule type="expression" dxfId="8330" priority="8333">
      <formula>AND($G112="ACC",ISBLANK($F112))</formula>
    </cfRule>
    <cfRule type="expression" dxfId="8329" priority="8334">
      <formula>$G112="ACC"</formula>
    </cfRule>
  </conditionalFormatting>
  <conditionalFormatting sqref="DS111">
    <cfRule type="expression" dxfId="8328" priority="8327">
      <formula>AND($G111="SQUAT",ISBLANK($F111))</formula>
    </cfRule>
    <cfRule type="expression" dxfId="8327" priority="8328">
      <formula>AND($G111="BENCH",ISBLANK($F111))</formula>
    </cfRule>
    <cfRule type="expression" dxfId="8326" priority="8329">
      <formula>AND($G111="DEADLIFT",ISBLANK($F111))</formula>
    </cfRule>
  </conditionalFormatting>
  <conditionalFormatting sqref="DS111">
    <cfRule type="expression" dxfId="8325" priority="8322">
      <formula>$G111="SQUAT"</formula>
    </cfRule>
    <cfRule type="expression" dxfId="8324" priority="8323">
      <formula>$G111="BENCH"</formula>
    </cfRule>
    <cfRule type="expression" dxfId="8323" priority="8324">
      <formula>$G111="DEADLIFT"</formula>
    </cfRule>
    <cfRule type="expression" dxfId="8322" priority="8325">
      <formula>AND($G111="ACC",ISBLANK($F111))</formula>
    </cfRule>
    <cfRule type="expression" dxfId="8321" priority="8326">
      <formula>$G111="ACC"</formula>
    </cfRule>
  </conditionalFormatting>
  <conditionalFormatting sqref="DT111:DU111">
    <cfRule type="expression" dxfId="8320" priority="8317">
      <formula>$G111="SQUAT"</formula>
    </cfRule>
    <cfRule type="expression" dxfId="8319" priority="8318">
      <formula>$G111="BENCH"</formula>
    </cfRule>
    <cfRule type="expression" dxfId="8318" priority="8319">
      <formula>$G111="DEADLIFT"</formula>
    </cfRule>
    <cfRule type="expression" dxfId="8317" priority="8320">
      <formula>AND($G111="ACC",ISBLANK($F111))</formula>
    </cfRule>
    <cfRule type="expression" dxfId="8316" priority="8321">
      <formula>$G111="ACC"</formula>
    </cfRule>
  </conditionalFormatting>
  <conditionalFormatting sqref="DS130">
    <cfRule type="expression" dxfId="8315" priority="8314">
      <formula>AND($G130="SQUAT",ISBLANK($F130))</formula>
    </cfRule>
    <cfRule type="expression" dxfId="8314" priority="8315">
      <formula>AND($G130="BENCH",ISBLANK($F130))</formula>
    </cfRule>
    <cfRule type="expression" dxfId="8313" priority="8316">
      <formula>AND($G130="DEADLIFT",ISBLANK($F130))</formula>
    </cfRule>
  </conditionalFormatting>
  <conditionalFormatting sqref="DS130:DU130">
    <cfRule type="expression" dxfId="8312" priority="8309">
      <formula>$G130="SQUAT"</formula>
    </cfRule>
    <cfRule type="expression" dxfId="8311" priority="8310">
      <formula>$G130="BENCH"</formula>
    </cfRule>
    <cfRule type="expression" dxfId="8310" priority="8311">
      <formula>$G130="DEADLIFT"</formula>
    </cfRule>
    <cfRule type="expression" dxfId="8309" priority="8312">
      <formula>AND($G130="ACC",ISBLANK($F130))</formula>
    </cfRule>
    <cfRule type="expression" dxfId="8308" priority="8313">
      <formula>$G130="ACC"</formula>
    </cfRule>
  </conditionalFormatting>
  <conditionalFormatting sqref="DS133:DS136">
    <cfRule type="expression" dxfId="8307" priority="8306">
      <formula>AND($G133="SQUAT",ISBLANK($F133))</formula>
    </cfRule>
    <cfRule type="expression" dxfId="8306" priority="8307">
      <formula>AND($G133="BENCH",ISBLANK($F133))</formula>
    </cfRule>
    <cfRule type="expression" dxfId="8305" priority="8308">
      <formula>AND($G133="DEADLIFT",ISBLANK($F133))</formula>
    </cfRule>
  </conditionalFormatting>
  <conditionalFormatting sqref="DS133:DU136">
    <cfRule type="expression" dxfId="8304" priority="8301">
      <formula>$G133="SQUAT"</formula>
    </cfRule>
    <cfRule type="expression" dxfId="8303" priority="8302">
      <formula>$G133="BENCH"</formula>
    </cfRule>
    <cfRule type="expression" dxfId="8302" priority="8303">
      <formula>$G133="DEADLIFT"</formula>
    </cfRule>
    <cfRule type="expression" dxfId="8301" priority="8304">
      <formula>AND($G133="ACC",ISBLANK($F133))</formula>
    </cfRule>
    <cfRule type="expression" dxfId="8300" priority="8305">
      <formula>$G133="ACC"</formula>
    </cfRule>
  </conditionalFormatting>
  <conditionalFormatting sqref="DS132">
    <cfRule type="expression" dxfId="8299" priority="8298">
      <formula>AND($G132="SQUAT",ISBLANK($F132))</formula>
    </cfRule>
    <cfRule type="expression" dxfId="8298" priority="8299">
      <formula>AND($G132="BENCH",ISBLANK($F132))</formula>
    </cfRule>
    <cfRule type="expression" dxfId="8297" priority="8300">
      <formula>AND($G132="DEADLIFT",ISBLANK($F132))</formula>
    </cfRule>
  </conditionalFormatting>
  <conditionalFormatting sqref="DS132">
    <cfRule type="expression" dxfId="8296" priority="8293">
      <formula>$G132="SQUAT"</formula>
    </cfRule>
    <cfRule type="expression" dxfId="8295" priority="8294">
      <formula>$G132="BENCH"</formula>
    </cfRule>
    <cfRule type="expression" dxfId="8294" priority="8295">
      <formula>$G132="DEADLIFT"</formula>
    </cfRule>
    <cfRule type="expression" dxfId="8293" priority="8296">
      <formula>AND($G132="ACC",ISBLANK($F132))</formula>
    </cfRule>
    <cfRule type="expression" dxfId="8292" priority="8297">
      <formula>$G132="ACC"</formula>
    </cfRule>
  </conditionalFormatting>
  <conditionalFormatting sqref="DT132:DU132">
    <cfRule type="expression" dxfId="8291" priority="8288">
      <formula>$G132="SQUAT"</formula>
    </cfRule>
    <cfRule type="expression" dxfId="8290" priority="8289">
      <formula>$G132="BENCH"</formula>
    </cfRule>
    <cfRule type="expression" dxfId="8289" priority="8290">
      <formula>$G132="DEADLIFT"</formula>
    </cfRule>
    <cfRule type="expression" dxfId="8288" priority="8291">
      <formula>AND($G132="ACC",ISBLANK($F132))</formula>
    </cfRule>
    <cfRule type="expression" dxfId="8287" priority="8292">
      <formula>$G132="ACC"</formula>
    </cfRule>
  </conditionalFormatting>
  <conditionalFormatting sqref="DS126:DS129">
    <cfRule type="expression" dxfId="8286" priority="8285">
      <formula>AND($G126="SQUAT",ISBLANK($F126))</formula>
    </cfRule>
    <cfRule type="expression" dxfId="8285" priority="8286">
      <formula>AND($G126="BENCH",ISBLANK($F126))</formula>
    </cfRule>
    <cfRule type="expression" dxfId="8284" priority="8287">
      <formula>AND($G126="DEADLIFT",ISBLANK($F126))</formula>
    </cfRule>
  </conditionalFormatting>
  <conditionalFormatting sqref="DS126:DU129">
    <cfRule type="expression" dxfId="8283" priority="8280">
      <formula>$G126="SQUAT"</formula>
    </cfRule>
    <cfRule type="expression" dxfId="8282" priority="8281">
      <formula>$G126="BENCH"</formula>
    </cfRule>
    <cfRule type="expression" dxfId="8281" priority="8282">
      <formula>$G126="DEADLIFT"</formula>
    </cfRule>
    <cfRule type="expression" dxfId="8280" priority="8283">
      <formula>AND($G126="ACC",ISBLANK($F126))</formula>
    </cfRule>
    <cfRule type="expression" dxfId="8279" priority="8284">
      <formula>$G126="ACC"</formula>
    </cfRule>
  </conditionalFormatting>
  <conditionalFormatting sqref="DS125">
    <cfRule type="expression" dxfId="8278" priority="8277">
      <formula>AND($G125="SQUAT",ISBLANK($F125))</formula>
    </cfRule>
    <cfRule type="expression" dxfId="8277" priority="8278">
      <formula>AND($G125="BENCH",ISBLANK($F125))</formula>
    </cfRule>
    <cfRule type="expression" dxfId="8276" priority="8279">
      <formula>AND($G125="DEADLIFT",ISBLANK($F125))</formula>
    </cfRule>
  </conditionalFormatting>
  <conditionalFormatting sqref="DS125">
    <cfRule type="expression" dxfId="8275" priority="8272">
      <formula>$G125="SQUAT"</formula>
    </cfRule>
    <cfRule type="expression" dxfId="8274" priority="8273">
      <formula>$G125="BENCH"</formula>
    </cfRule>
    <cfRule type="expression" dxfId="8273" priority="8274">
      <formula>$G125="DEADLIFT"</formula>
    </cfRule>
    <cfRule type="expression" dxfId="8272" priority="8275">
      <formula>AND($G125="ACC",ISBLANK($F125))</formula>
    </cfRule>
    <cfRule type="expression" dxfId="8271" priority="8276">
      <formula>$G125="ACC"</formula>
    </cfRule>
  </conditionalFormatting>
  <conditionalFormatting sqref="DT125:DU125">
    <cfRule type="expression" dxfId="8270" priority="8267">
      <formula>$G125="SQUAT"</formula>
    </cfRule>
    <cfRule type="expression" dxfId="8269" priority="8268">
      <formula>$G125="BENCH"</formula>
    </cfRule>
    <cfRule type="expression" dxfId="8268" priority="8269">
      <formula>$G125="DEADLIFT"</formula>
    </cfRule>
    <cfRule type="expression" dxfId="8267" priority="8270">
      <formula>AND($G125="ACC",ISBLANK($F125))</formula>
    </cfRule>
    <cfRule type="expression" dxfId="8266" priority="8271">
      <formula>$G125="ACC"</formula>
    </cfRule>
  </conditionalFormatting>
  <conditionalFormatting sqref="DS144">
    <cfRule type="expression" dxfId="8265" priority="8264">
      <formula>AND($G144="SQUAT",ISBLANK($F144))</formula>
    </cfRule>
    <cfRule type="expression" dxfId="8264" priority="8265">
      <formula>AND($G144="BENCH",ISBLANK($F144))</formula>
    </cfRule>
    <cfRule type="expression" dxfId="8263" priority="8266">
      <formula>AND($G144="DEADLIFT",ISBLANK($F144))</formula>
    </cfRule>
  </conditionalFormatting>
  <conditionalFormatting sqref="DS144:DU144">
    <cfRule type="expression" dxfId="8262" priority="8259">
      <formula>$G144="SQUAT"</formula>
    </cfRule>
    <cfRule type="expression" dxfId="8261" priority="8260">
      <formula>$G144="BENCH"</formula>
    </cfRule>
    <cfRule type="expression" dxfId="8260" priority="8261">
      <formula>$G144="DEADLIFT"</formula>
    </cfRule>
    <cfRule type="expression" dxfId="8259" priority="8262">
      <formula>AND($G144="ACC",ISBLANK($F144))</formula>
    </cfRule>
    <cfRule type="expression" dxfId="8258" priority="8263">
      <formula>$G144="ACC"</formula>
    </cfRule>
  </conditionalFormatting>
  <conditionalFormatting sqref="DS147:DS150">
    <cfRule type="expression" dxfId="8257" priority="8256">
      <formula>AND($G147="SQUAT",ISBLANK($F147))</formula>
    </cfRule>
    <cfRule type="expression" dxfId="8256" priority="8257">
      <formula>AND($G147="BENCH",ISBLANK($F147))</formula>
    </cfRule>
    <cfRule type="expression" dxfId="8255" priority="8258">
      <formula>AND($G147="DEADLIFT",ISBLANK($F147))</formula>
    </cfRule>
  </conditionalFormatting>
  <conditionalFormatting sqref="DS147:DU150">
    <cfRule type="expression" dxfId="8254" priority="8251">
      <formula>$G147="SQUAT"</formula>
    </cfRule>
    <cfRule type="expression" dxfId="8253" priority="8252">
      <formula>$G147="BENCH"</formula>
    </cfRule>
    <cfRule type="expression" dxfId="8252" priority="8253">
      <formula>$G147="DEADLIFT"</formula>
    </cfRule>
    <cfRule type="expression" dxfId="8251" priority="8254">
      <formula>AND($G147="ACC",ISBLANK($F147))</formula>
    </cfRule>
    <cfRule type="expression" dxfId="8250" priority="8255">
      <formula>$G147="ACC"</formula>
    </cfRule>
  </conditionalFormatting>
  <conditionalFormatting sqref="DS146">
    <cfRule type="expression" dxfId="8249" priority="8248">
      <formula>AND($G146="SQUAT",ISBLANK($F146))</formula>
    </cfRule>
    <cfRule type="expression" dxfId="8248" priority="8249">
      <formula>AND($G146="BENCH",ISBLANK($F146))</formula>
    </cfRule>
    <cfRule type="expression" dxfId="8247" priority="8250">
      <formula>AND($G146="DEADLIFT",ISBLANK($F146))</formula>
    </cfRule>
  </conditionalFormatting>
  <conditionalFormatting sqref="DS146">
    <cfRule type="expression" dxfId="8246" priority="8243">
      <formula>$G146="SQUAT"</formula>
    </cfRule>
    <cfRule type="expression" dxfId="8245" priority="8244">
      <formula>$G146="BENCH"</formula>
    </cfRule>
    <cfRule type="expression" dxfId="8244" priority="8245">
      <formula>$G146="DEADLIFT"</formula>
    </cfRule>
    <cfRule type="expression" dxfId="8243" priority="8246">
      <formula>AND($G146="ACC",ISBLANK($F146))</formula>
    </cfRule>
    <cfRule type="expression" dxfId="8242" priority="8247">
      <formula>$G146="ACC"</formula>
    </cfRule>
  </conditionalFormatting>
  <conditionalFormatting sqref="DT146:DU146">
    <cfRule type="expression" dxfId="8241" priority="8238">
      <formula>$G146="SQUAT"</formula>
    </cfRule>
    <cfRule type="expression" dxfId="8240" priority="8239">
      <formula>$G146="BENCH"</formula>
    </cfRule>
    <cfRule type="expression" dxfId="8239" priority="8240">
      <formula>$G146="DEADLIFT"</formula>
    </cfRule>
    <cfRule type="expression" dxfId="8238" priority="8241">
      <formula>AND($G146="ACC",ISBLANK($F146))</formula>
    </cfRule>
    <cfRule type="expression" dxfId="8237" priority="8242">
      <formula>$G146="ACC"</formula>
    </cfRule>
  </conditionalFormatting>
  <conditionalFormatting sqref="DS140:DS143">
    <cfRule type="expression" dxfId="8236" priority="8235">
      <formula>AND($G140="SQUAT",ISBLANK($F140))</formula>
    </cfRule>
    <cfRule type="expression" dxfId="8235" priority="8236">
      <formula>AND($G140="BENCH",ISBLANK($F140))</formula>
    </cfRule>
    <cfRule type="expression" dxfId="8234" priority="8237">
      <formula>AND($G140="DEADLIFT",ISBLANK($F140))</formula>
    </cfRule>
  </conditionalFormatting>
  <conditionalFormatting sqref="DS140:DU143">
    <cfRule type="expression" dxfId="8233" priority="8230">
      <formula>$G140="SQUAT"</formula>
    </cfRule>
    <cfRule type="expression" dxfId="8232" priority="8231">
      <formula>$G140="BENCH"</formula>
    </cfRule>
    <cfRule type="expression" dxfId="8231" priority="8232">
      <formula>$G140="DEADLIFT"</formula>
    </cfRule>
    <cfRule type="expression" dxfId="8230" priority="8233">
      <formula>AND($G140="ACC",ISBLANK($F140))</formula>
    </cfRule>
    <cfRule type="expression" dxfId="8229" priority="8234">
      <formula>$G140="ACC"</formula>
    </cfRule>
  </conditionalFormatting>
  <conditionalFormatting sqref="DS139">
    <cfRule type="expression" dxfId="8228" priority="8227">
      <formula>AND($G139="SQUAT",ISBLANK($F139))</formula>
    </cfRule>
    <cfRule type="expression" dxfId="8227" priority="8228">
      <formula>AND($G139="BENCH",ISBLANK($F139))</formula>
    </cfRule>
    <cfRule type="expression" dxfId="8226" priority="8229">
      <formula>AND($G139="DEADLIFT",ISBLANK($F139))</formula>
    </cfRule>
  </conditionalFormatting>
  <conditionalFormatting sqref="DS139">
    <cfRule type="expression" dxfId="8225" priority="8222">
      <formula>$G139="SQUAT"</formula>
    </cfRule>
    <cfRule type="expression" dxfId="8224" priority="8223">
      <formula>$G139="BENCH"</formula>
    </cfRule>
    <cfRule type="expression" dxfId="8223" priority="8224">
      <formula>$G139="DEADLIFT"</formula>
    </cfRule>
    <cfRule type="expression" dxfId="8222" priority="8225">
      <formula>AND($G139="ACC",ISBLANK($F139))</formula>
    </cfRule>
    <cfRule type="expression" dxfId="8221" priority="8226">
      <formula>$G139="ACC"</formula>
    </cfRule>
  </conditionalFormatting>
  <conditionalFormatting sqref="DT139:DU139">
    <cfRule type="expression" dxfId="8220" priority="8217">
      <formula>$G139="SQUAT"</formula>
    </cfRule>
    <cfRule type="expression" dxfId="8219" priority="8218">
      <formula>$G139="BENCH"</formula>
    </cfRule>
    <cfRule type="expression" dxfId="8218" priority="8219">
      <formula>$G139="DEADLIFT"</formula>
    </cfRule>
    <cfRule type="expression" dxfId="8217" priority="8220">
      <formula>AND($G139="ACC",ISBLANK($F139))</formula>
    </cfRule>
    <cfRule type="expression" dxfId="8216" priority="8221">
      <formula>$G139="ACC"</formula>
    </cfRule>
  </conditionalFormatting>
  <conditionalFormatting sqref="DS165 DS172">
    <cfRule type="expression" dxfId="8215" priority="8214">
      <formula>AND($G165="SQUAT",ISBLANK($F165))</formula>
    </cfRule>
    <cfRule type="expression" dxfId="8214" priority="8215">
      <formula>AND($G165="BENCH",ISBLANK($F165))</formula>
    </cfRule>
    <cfRule type="expression" dxfId="8213" priority="8216">
      <formula>AND($G165="DEADLIFT",ISBLANK($F165))</formula>
    </cfRule>
  </conditionalFormatting>
  <conditionalFormatting sqref="DS172:DU172 DS165:DU165">
    <cfRule type="expression" dxfId="8212" priority="8209">
      <formula>$G165="SQUAT"</formula>
    </cfRule>
    <cfRule type="expression" dxfId="8211" priority="8210">
      <formula>$G165="BENCH"</formula>
    </cfRule>
    <cfRule type="expression" dxfId="8210" priority="8211">
      <formula>$G165="DEADLIFT"</formula>
    </cfRule>
    <cfRule type="expression" dxfId="8209" priority="8212">
      <formula>AND($G165="ACC",ISBLANK($F165))</formula>
    </cfRule>
    <cfRule type="expression" dxfId="8208" priority="8213">
      <formula>$G165="ACC"</formula>
    </cfRule>
  </conditionalFormatting>
  <conditionalFormatting sqref="DS186">
    <cfRule type="expression" dxfId="8207" priority="8206">
      <formula>AND($G186="SQUAT",ISBLANK($F186))</formula>
    </cfRule>
    <cfRule type="expression" dxfId="8206" priority="8207">
      <formula>AND($G186="BENCH",ISBLANK($F186))</formula>
    </cfRule>
    <cfRule type="expression" dxfId="8205" priority="8208">
      <formula>AND($G186="DEADLIFT",ISBLANK($F186))</formula>
    </cfRule>
  </conditionalFormatting>
  <conditionalFormatting sqref="DS186:DU186">
    <cfRule type="expression" dxfId="8204" priority="8201">
      <formula>$G186="SQUAT"</formula>
    </cfRule>
    <cfRule type="expression" dxfId="8203" priority="8202">
      <formula>$G186="BENCH"</formula>
    </cfRule>
    <cfRule type="expression" dxfId="8202" priority="8203">
      <formula>$G186="DEADLIFT"</formula>
    </cfRule>
    <cfRule type="expression" dxfId="8201" priority="8204">
      <formula>AND($G186="ACC",ISBLANK($F186))</formula>
    </cfRule>
    <cfRule type="expression" dxfId="8200" priority="8205">
      <formula>$G186="ACC"</formula>
    </cfRule>
  </conditionalFormatting>
  <conditionalFormatting sqref="DS168:DS171">
    <cfRule type="expression" dxfId="8199" priority="8198">
      <formula>AND($G168="SQUAT",ISBLANK($F168))</formula>
    </cfRule>
    <cfRule type="expression" dxfId="8198" priority="8199">
      <formula>AND($G168="BENCH",ISBLANK($F168))</formula>
    </cfRule>
    <cfRule type="expression" dxfId="8197" priority="8200">
      <formula>AND($G168="DEADLIFT",ISBLANK($F168))</formula>
    </cfRule>
  </conditionalFormatting>
  <conditionalFormatting sqref="DS168:DU171">
    <cfRule type="expression" dxfId="8196" priority="8193">
      <formula>$G168="SQUAT"</formula>
    </cfRule>
    <cfRule type="expression" dxfId="8195" priority="8194">
      <formula>$G168="BENCH"</formula>
    </cfRule>
    <cfRule type="expression" dxfId="8194" priority="8195">
      <formula>$G168="DEADLIFT"</formula>
    </cfRule>
    <cfRule type="expression" dxfId="8193" priority="8196">
      <formula>AND($G168="ACC",ISBLANK($F168))</formula>
    </cfRule>
    <cfRule type="expression" dxfId="8192" priority="8197">
      <formula>$G168="ACC"</formula>
    </cfRule>
  </conditionalFormatting>
  <conditionalFormatting sqref="DS167">
    <cfRule type="expression" dxfId="8191" priority="8190">
      <formula>AND($G167="SQUAT",ISBLANK($F167))</formula>
    </cfRule>
    <cfRule type="expression" dxfId="8190" priority="8191">
      <formula>AND($G167="BENCH",ISBLANK($F167))</formula>
    </cfRule>
    <cfRule type="expression" dxfId="8189" priority="8192">
      <formula>AND($G167="DEADLIFT",ISBLANK($F167))</formula>
    </cfRule>
  </conditionalFormatting>
  <conditionalFormatting sqref="DS167">
    <cfRule type="expression" dxfId="8188" priority="8185">
      <formula>$G167="SQUAT"</formula>
    </cfRule>
    <cfRule type="expression" dxfId="8187" priority="8186">
      <formula>$G167="BENCH"</formula>
    </cfRule>
    <cfRule type="expression" dxfId="8186" priority="8187">
      <formula>$G167="DEADLIFT"</formula>
    </cfRule>
    <cfRule type="expression" dxfId="8185" priority="8188">
      <formula>AND($G167="ACC",ISBLANK($F167))</formula>
    </cfRule>
    <cfRule type="expression" dxfId="8184" priority="8189">
      <formula>$G167="ACC"</formula>
    </cfRule>
  </conditionalFormatting>
  <conditionalFormatting sqref="DT167:DU167">
    <cfRule type="expression" dxfId="8183" priority="8180">
      <formula>$G167="SQUAT"</formula>
    </cfRule>
    <cfRule type="expression" dxfId="8182" priority="8181">
      <formula>$G167="BENCH"</formula>
    </cfRule>
    <cfRule type="expression" dxfId="8181" priority="8182">
      <formula>$G167="DEADLIFT"</formula>
    </cfRule>
    <cfRule type="expression" dxfId="8180" priority="8183">
      <formula>AND($G167="ACC",ISBLANK($F167))</formula>
    </cfRule>
    <cfRule type="expression" dxfId="8179" priority="8184">
      <formula>$G167="ACC"</formula>
    </cfRule>
  </conditionalFormatting>
  <conditionalFormatting sqref="DS161:DS164">
    <cfRule type="expression" dxfId="8178" priority="8177">
      <formula>AND($G161="SQUAT",ISBLANK($F161))</formula>
    </cfRule>
    <cfRule type="expression" dxfId="8177" priority="8178">
      <formula>AND($G161="BENCH",ISBLANK($F161))</formula>
    </cfRule>
    <cfRule type="expression" dxfId="8176" priority="8179">
      <formula>AND($G161="DEADLIFT",ISBLANK($F161))</formula>
    </cfRule>
  </conditionalFormatting>
  <conditionalFormatting sqref="DS161:DU164">
    <cfRule type="expression" dxfId="8175" priority="8172">
      <formula>$G161="SQUAT"</formula>
    </cfRule>
    <cfRule type="expression" dxfId="8174" priority="8173">
      <formula>$G161="BENCH"</formula>
    </cfRule>
    <cfRule type="expression" dxfId="8173" priority="8174">
      <formula>$G161="DEADLIFT"</formula>
    </cfRule>
    <cfRule type="expression" dxfId="8172" priority="8175">
      <formula>AND($G161="ACC",ISBLANK($F161))</formula>
    </cfRule>
    <cfRule type="expression" dxfId="8171" priority="8176">
      <formula>$G161="ACC"</formula>
    </cfRule>
  </conditionalFormatting>
  <conditionalFormatting sqref="DS160">
    <cfRule type="expression" dxfId="8170" priority="8169">
      <formula>AND($G160="SQUAT",ISBLANK($F160))</formula>
    </cfRule>
    <cfRule type="expression" dxfId="8169" priority="8170">
      <formula>AND($G160="BENCH",ISBLANK($F160))</formula>
    </cfRule>
    <cfRule type="expression" dxfId="8168" priority="8171">
      <formula>AND($G160="DEADLIFT",ISBLANK($F160))</formula>
    </cfRule>
  </conditionalFormatting>
  <conditionalFormatting sqref="DS160">
    <cfRule type="expression" dxfId="8167" priority="8164">
      <formula>$G160="SQUAT"</formula>
    </cfRule>
    <cfRule type="expression" dxfId="8166" priority="8165">
      <formula>$G160="BENCH"</formula>
    </cfRule>
    <cfRule type="expression" dxfId="8165" priority="8166">
      <formula>$G160="DEADLIFT"</formula>
    </cfRule>
    <cfRule type="expression" dxfId="8164" priority="8167">
      <formula>AND($G160="ACC",ISBLANK($F160))</formula>
    </cfRule>
    <cfRule type="expression" dxfId="8163" priority="8168">
      <formula>$G160="ACC"</formula>
    </cfRule>
  </conditionalFormatting>
  <conditionalFormatting sqref="DT160:DU160">
    <cfRule type="expression" dxfId="8162" priority="8159">
      <formula>$G160="SQUAT"</formula>
    </cfRule>
    <cfRule type="expression" dxfId="8161" priority="8160">
      <formula>$G160="BENCH"</formula>
    </cfRule>
    <cfRule type="expression" dxfId="8160" priority="8161">
      <formula>$G160="DEADLIFT"</formula>
    </cfRule>
    <cfRule type="expression" dxfId="8159" priority="8162">
      <formula>AND($G160="ACC",ISBLANK($F160))</formula>
    </cfRule>
    <cfRule type="expression" dxfId="8158" priority="8163">
      <formula>$G160="ACC"</formula>
    </cfRule>
  </conditionalFormatting>
  <conditionalFormatting sqref="DS179">
    <cfRule type="expression" dxfId="8157" priority="8156">
      <formula>AND($G179="SQUAT",ISBLANK($F179))</formula>
    </cfRule>
    <cfRule type="expression" dxfId="8156" priority="8157">
      <formula>AND($G179="BENCH",ISBLANK($F179))</formula>
    </cfRule>
    <cfRule type="expression" dxfId="8155" priority="8158">
      <formula>AND($G179="DEADLIFT",ISBLANK($F179))</formula>
    </cfRule>
  </conditionalFormatting>
  <conditionalFormatting sqref="DS179:DU179">
    <cfRule type="expression" dxfId="8154" priority="8151">
      <formula>$G179="SQUAT"</formula>
    </cfRule>
    <cfRule type="expression" dxfId="8153" priority="8152">
      <formula>$G179="BENCH"</formula>
    </cfRule>
    <cfRule type="expression" dxfId="8152" priority="8153">
      <formula>$G179="DEADLIFT"</formula>
    </cfRule>
    <cfRule type="expression" dxfId="8151" priority="8154">
      <formula>AND($G179="ACC",ISBLANK($F179))</formula>
    </cfRule>
    <cfRule type="expression" dxfId="8150" priority="8155">
      <formula>$G179="ACC"</formula>
    </cfRule>
  </conditionalFormatting>
  <conditionalFormatting sqref="DS182:DS185">
    <cfRule type="expression" dxfId="8149" priority="8148">
      <formula>AND($G182="SQUAT",ISBLANK($F182))</formula>
    </cfRule>
    <cfRule type="expression" dxfId="8148" priority="8149">
      <formula>AND($G182="BENCH",ISBLANK($F182))</formula>
    </cfRule>
    <cfRule type="expression" dxfId="8147" priority="8150">
      <formula>AND($G182="DEADLIFT",ISBLANK($F182))</formula>
    </cfRule>
  </conditionalFormatting>
  <conditionalFormatting sqref="DS182:DU185">
    <cfRule type="expression" dxfId="8146" priority="8143">
      <formula>$G182="SQUAT"</formula>
    </cfRule>
    <cfRule type="expression" dxfId="8145" priority="8144">
      <formula>$G182="BENCH"</formula>
    </cfRule>
    <cfRule type="expression" dxfId="8144" priority="8145">
      <formula>$G182="DEADLIFT"</formula>
    </cfRule>
    <cfRule type="expression" dxfId="8143" priority="8146">
      <formula>AND($G182="ACC",ISBLANK($F182))</formula>
    </cfRule>
    <cfRule type="expression" dxfId="8142" priority="8147">
      <formula>$G182="ACC"</formula>
    </cfRule>
  </conditionalFormatting>
  <conditionalFormatting sqref="DS181">
    <cfRule type="expression" dxfId="8141" priority="8140">
      <formula>AND($G181="SQUAT",ISBLANK($F181))</formula>
    </cfRule>
    <cfRule type="expression" dxfId="8140" priority="8141">
      <formula>AND($G181="BENCH",ISBLANK($F181))</formula>
    </cfRule>
    <cfRule type="expression" dxfId="8139" priority="8142">
      <formula>AND($G181="DEADLIFT",ISBLANK($F181))</formula>
    </cfRule>
  </conditionalFormatting>
  <conditionalFormatting sqref="DS181">
    <cfRule type="expression" dxfId="8138" priority="8135">
      <formula>$G181="SQUAT"</formula>
    </cfRule>
    <cfRule type="expression" dxfId="8137" priority="8136">
      <formula>$G181="BENCH"</formula>
    </cfRule>
    <cfRule type="expression" dxfId="8136" priority="8137">
      <formula>$G181="DEADLIFT"</formula>
    </cfRule>
    <cfRule type="expression" dxfId="8135" priority="8138">
      <formula>AND($G181="ACC",ISBLANK($F181))</formula>
    </cfRule>
    <cfRule type="expression" dxfId="8134" priority="8139">
      <formula>$G181="ACC"</formula>
    </cfRule>
  </conditionalFormatting>
  <conditionalFormatting sqref="DT181:DU181">
    <cfRule type="expression" dxfId="8133" priority="8130">
      <formula>$G181="SQUAT"</formula>
    </cfRule>
    <cfRule type="expression" dxfId="8132" priority="8131">
      <formula>$G181="BENCH"</formula>
    </cfRule>
    <cfRule type="expression" dxfId="8131" priority="8132">
      <formula>$G181="DEADLIFT"</formula>
    </cfRule>
    <cfRule type="expression" dxfId="8130" priority="8133">
      <formula>AND($G181="ACC",ISBLANK($F181))</formula>
    </cfRule>
    <cfRule type="expression" dxfId="8129" priority="8134">
      <formula>$G181="ACC"</formula>
    </cfRule>
  </conditionalFormatting>
  <conditionalFormatting sqref="DS175:DS178">
    <cfRule type="expression" dxfId="8128" priority="8127">
      <formula>AND($G175="SQUAT",ISBLANK($F175))</formula>
    </cfRule>
    <cfRule type="expression" dxfId="8127" priority="8128">
      <formula>AND($G175="BENCH",ISBLANK($F175))</formula>
    </cfRule>
    <cfRule type="expression" dxfId="8126" priority="8129">
      <formula>AND($G175="DEADLIFT",ISBLANK($F175))</formula>
    </cfRule>
  </conditionalFormatting>
  <conditionalFormatting sqref="DS175:DU178">
    <cfRule type="expression" dxfId="8125" priority="8122">
      <formula>$G175="SQUAT"</formula>
    </cfRule>
    <cfRule type="expression" dxfId="8124" priority="8123">
      <formula>$G175="BENCH"</formula>
    </cfRule>
    <cfRule type="expression" dxfId="8123" priority="8124">
      <formula>$G175="DEADLIFT"</formula>
    </cfRule>
    <cfRule type="expression" dxfId="8122" priority="8125">
      <formula>AND($G175="ACC",ISBLANK($F175))</formula>
    </cfRule>
    <cfRule type="expression" dxfId="8121" priority="8126">
      <formula>$G175="ACC"</formula>
    </cfRule>
  </conditionalFormatting>
  <conditionalFormatting sqref="DS174">
    <cfRule type="expression" dxfId="8120" priority="8119">
      <formula>AND($G174="SQUAT",ISBLANK($F174))</formula>
    </cfRule>
    <cfRule type="expression" dxfId="8119" priority="8120">
      <formula>AND($G174="BENCH",ISBLANK($F174))</formula>
    </cfRule>
    <cfRule type="expression" dxfId="8118" priority="8121">
      <formula>AND($G174="DEADLIFT",ISBLANK($F174))</formula>
    </cfRule>
  </conditionalFormatting>
  <conditionalFormatting sqref="DS174">
    <cfRule type="expression" dxfId="8117" priority="8114">
      <formula>$G174="SQUAT"</formula>
    </cfRule>
    <cfRule type="expression" dxfId="8116" priority="8115">
      <formula>$G174="BENCH"</formula>
    </cfRule>
    <cfRule type="expression" dxfId="8115" priority="8116">
      <formula>$G174="DEADLIFT"</formula>
    </cfRule>
    <cfRule type="expression" dxfId="8114" priority="8117">
      <formula>AND($G174="ACC",ISBLANK($F174))</formula>
    </cfRule>
    <cfRule type="expression" dxfId="8113" priority="8118">
      <formula>$G174="ACC"</formula>
    </cfRule>
  </conditionalFormatting>
  <conditionalFormatting sqref="DT174:DU174">
    <cfRule type="expression" dxfId="8112" priority="8109">
      <formula>$G174="SQUAT"</formula>
    </cfRule>
    <cfRule type="expression" dxfId="8111" priority="8110">
      <formula>$G174="BENCH"</formula>
    </cfRule>
    <cfRule type="expression" dxfId="8110" priority="8111">
      <formula>$G174="DEADLIFT"</formula>
    </cfRule>
    <cfRule type="expression" dxfId="8109" priority="8112">
      <formula>AND($G174="ACC",ISBLANK($F174))</formula>
    </cfRule>
    <cfRule type="expression" dxfId="8108" priority="8113">
      <formula>$G174="ACC"</formula>
    </cfRule>
  </conditionalFormatting>
  <conditionalFormatting sqref="DS193">
    <cfRule type="expression" dxfId="8107" priority="8106">
      <formula>AND($G193="SQUAT",ISBLANK($F193))</formula>
    </cfRule>
    <cfRule type="expression" dxfId="8106" priority="8107">
      <formula>AND($G193="BENCH",ISBLANK($F193))</formula>
    </cfRule>
    <cfRule type="expression" dxfId="8105" priority="8108">
      <formula>AND($G193="DEADLIFT",ISBLANK($F193))</formula>
    </cfRule>
  </conditionalFormatting>
  <conditionalFormatting sqref="DS193:DU193">
    <cfRule type="expression" dxfId="8104" priority="8101">
      <formula>$G193="SQUAT"</formula>
    </cfRule>
    <cfRule type="expression" dxfId="8103" priority="8102">
      <formula>$G193="BENCH"</formula>
    </cfRule>
    <cfRule type="expression" dxfId="8102" priority="8103">
      <formula>$G193="DEADLIFT"</formula>
    </cfRule>
    <cfRule type="expression" dxfId="8101" priority="8104">
      <formula>AND($G193="ACC",ISBLANK($F193))</formula>
    </cfRule>
    <cfRule type="expression" dxfId="8100" priority="8105">
      <formula>$G193="ACC"</formula>
    </cfRule>
  </conditionalFormatting>
  <conditionalFormatting sqref="DS196:DS199">
    <cfRule type="expression" dxfId="8099" priority="8098">
      <formula>AND($G196="SQUAT",ISBLANK($F196))</formula>
    </cfRule>
    <cfRule type="expression" dxfId="8098" priority="8099">
      <formula>AND($G196="BENCH",ISBLANK($F196))</formula>
    </cfRule>
    <cfRule type="expression" dxfId="8097" priority="8100">
      <formula>AND($G196="DEADLIFT",ISBLANK($F196))</formula>
    </cfRule>
  </conditionalFormatting>
  <conditionalFormatting sqref="DS196:DU199">
    <cfRule type="expression" dxfId="8096" priority="8093">
      <formula>$G196="SQUAT"</formula>
    </cfRule>
    <cfRule type="expression" dxfId="8095" priority="8094">
      <formula>$G196="BENCH"</formula>
    </cfRule>
    <cfRule type="expression" dxfId="8094" priority="8095">
      <formula>$G196="DEADLIFT"</formula>
    </cfRule>
    <cfRule type="expression" dxfId="8093" priority="8096">
      <formula>AND($G196="ACC",ISBLANK($F196))</formula>
    </cfRule>
    <cfRule type="expression" dxfId="8092" priority="8097">
      <formula>$G196="ACC"</formula>
    </cfRule>
  </conditionalFormatting>
  <conditionalFormatting sqref="DS195">
    <cfRule type="expression" dxfId="8091" priority="8090">
      <formula>AND($G195="SQUAT",ISBLANK($F195))</formula>
    </cfRule>
    <cfRule type="expression" dxfId="8090" priority="8091">
      <formula>AND($G195="BENCH",ISBLANK($F195))</formula>
    </cfRule>
    <cfRule type="expression" dxfId="8089" priority="8092">
      <formula>AND($G195="DEADLIFT",ISBLANK($F195))</formula>
    </cfRule>
  </conditionalFormatting>
  <conditionalFormatting sqref="DS195">
    <cfRule type="expression" dxfId="8088" priority="8085">
      <formula>$G195="SQUAT"</formula>
    </cfRule>
    <cfRule type="expression" dxfId="8087" priority="8086">
      <formula>$G195="BENCH"</formula>
    </cfRule>
    <cfRule type="expression" dxfId="8086" priority="8087">
      <formula>$G195="DEADLIFT"</formula>
    </cfRule>
    <cfRule type="expression" dxfId="8085" priority="8088">
      <formula>AND($G195="ACC",ISBLANK($F195))</formula>
    </cfRule>
    <cfRule type="expression" dxfId="8084" priority="8089">
      <formula>$G195="ACC"</formula>
    </cfRule>
  </conditionalFormatting>
  <conditionalFormatting sqref="DT195:DU195">
    <cfRule type="expression" dxfId="8083" priority="8080">
      <formula>$G195="SQUAT"</formula>
    </cfRule>
    <cfRule type="expression" dxfId="8082" priority="8081">
      <formula>$G195="BENCH"</formula>
    </cfRule>
    <cfRule type="expression" dxfId="8081" priority="8082">
      <formula>$G195="DEADLIFT"</formula>
    </cfRule>
    <cfRule type="expression" dxfId="8080" priority="8083">
      <formula>AND($G195="ACC",ISBLANK($F195))</formula>
    </cfRule>
    <cfRule type="expression" dxfId="8079" priority="8084">
      <formula>$G195="ACC"</formula>
    </cfRule>
  </conditionalFormatting>
  <conditionalFormatting sqref="DS189:DS192">
    <cfRule type="expression" dxfId="8078" priority="8077">
      <formula>AND($G189="SQUAT",ISBLANK($F189))</formula>
    </cfRule>
    <cfRule type="expression" dxfId="8077" priority="8078">
      <formula>AND($G189="BENCH",ISBLANK($F189))</formula>
    </cfRule>
    <cfRule type="expression" dxfId="8076" priority="8079">
      <formula>AND($G189="DEADLIFT",ISBLANK($F189))</formula>
    </cfRule>
  </conditionalFormatting>
  <conditionalFormatting sqref="DS189:DU192">
    <cfRule type="expression" dxfId="8075" priority="8072">
      <formula>$G189="SQUAT"</formula>
    </cfRule>
    <cfRule type="expression" dxfId="8074" priority="8073">
      <formula>$G189="BENCH"</formula>
    </cfRule>
    <cfRule type="expression" dxfId="8073" priority="8074">
      <formula>$G189="DEADLIFT"</formula>
    </cfRule>
    <cfRule type="expression" dxfId="8072" priority="8075">
      <formula>AND($G189="ACC",ISBLANK($F189))</formula>
    </cfRule>
    <cfRule type="expression" dxfId="8071" priority="8076">
      <formula>$G189="ACC"</formula>
    </cfRule>
  </conditionalFormatting>
  <conditionalFormatting sqref="DS188">
    <cfRule type="expression" dxfId="8070" priority="8069">
      <formula>AND($G188="SQUAT",ISBLANK($F188))</formula>
    </cfRule>
    <cfRule type="expression" dxfId="8069" priority="8070">
      <formula>AND($G188="BENCH",ISBLANK($F188))</formula>
    </cfRule>
    <cfRule type="expression" dxfId="8068" priority="8071">
      <formula>AND($G188="DEADLIFT",ISBLANK($F188))</formula>
    </cfRule>
  </conditionalFormatting>
  <conditionalFormatting sqref="DS188">
    <cfRule type="expression" dxfId="8067" priority="8064">
      <formula>$G188="SQUAT"</formula>
    </cfRule>
    <cfRule type="expression" dxfId="8066" priority="8065">
      <formula>$G188="BENCH"</formula>
    </cfRule>
    <cfRule type="expression" dxfId="8065" priority="8066">
      <formula>$G188="DEADLIFT"</formula>
    </cfRule>
    <cfRule type="expression" dxfId="8064" priority="8067">
      <formula>AND($G188="ACC",ISBLANK($F188))</formula>
    </cfRule>
    <cfRule type="expression" dxfId="8063" priority="8068">
      <formula>$G188="ACC"</formula>
    </cfRule>
  </conditionalFormatting>
  <conditionalFormatting sqref="DT188:DU188">
    <cfRule type="expression" dxfId="8062" priority="8059">
      <formula>$G188="SQUAT"</formula>
    </cfRule>
    <cfRule type="expression" dxfId="8061" priority="8060">
      <formula>$G188="BENCH"</formula>
    </cfRule>
    <cfRule type="expression" dxfId="8060" priority="8061">
      <formula>$G188="DEADLIFT"</formula>
    </cfRule>
    <cfRule type="expression" dxfId="8059" priority="8062">
      <formula>AND($G188="ACC",ISBLANK($F188))</formula>
    </cfRule>
    <cfRule type="expression" dxfId="8058" priority="8063">
      <formula>$G188="ACC"</formula>
    </cfRule>
  </conditionalFormatting>
  <conditionalFormatting sqref="DS214 DS221">
    <cfRule type="expression" dxfId="8057" priority="8056">
      <formula>AND($G214="SQUAT",ISBLANK($F214))</formula>
    </cfRule>
    <cfRule type="expression" dxfId="8056" priority="8057">
      <formula>AND($G214="BENCH",ISBLANK($F214))</formula>
    </cfRule>
    <cfRule type="expression" dxfId="8055" priority="8058">
      <formula>AND($G214="DEADLIFT",ISBLANK($F214))</formula>
    </cfRule>
  </conditionalFormatting>
  <conditionalFormatting sqref="DS221:DU221 DS214:DU214">
    <cfRule type="expression" dxfId="8054" priority="8051">
      <formula>$G214="SQUAT"</formula>
    </cfRule>
    <cfRule type="expression" dxfId="8053" priority="8052">
      <formula>$G214="BENCH"</formula>
    </cfRule>
    <cfRule type="expression" dxfId="8052" priority="8053">
      <formula>$G214="DEADLIFT"</formula>
    </cfRule>
    <cfRule type="expression" dxfId="8051" priority="8054">
      <formula>AND($G214="ACC",ISBLANK($F214))</formula>
    </cfRule>
    <cfRule type="expression" dxfId="8050" priority="8055">
      <formula>$G214="ACC"</formula>
    </cfRule>
  </conditionalFormatting>
  <conditionalFormatting sqref="DS235">
    <cfRule type="expression" dxfId="8049" priority="8048">
      <formula>AND($G235="SQUAT",ISBLANK($F235))</formula>
    </cfRule>
    <cfRule type="expression" dxfId="8048" priority="8049">
      <formula>AND($G235="BENCH",ISBLANK($F235))</formula>
    </cfRule>
    <cfRule type="expression" dxfId="8047" priority="8050">
      <formula>AND($G235="DEADLIFT",ISBLANK($F235))</formula>
    </cfRule>
  </conditionalFormatting>
  <conditionalFormatting sqref="DS235:DU235">
    <cfRule type="expression" dxfId="8046" priority="8043">
      <formula>$G235="SQUAT"</formula>
    </cfRule>
    <cfRule type="expression" dxfId="8045" priority="8044">
      <formula>$G235="BENCH"</formula>
    </cfRule>
    <cfRule type="expression" dxfId="8044" priority="8045">
      <formula>$G235="DEADLIFT"</formula>
    </cfRule>
    <cfRule type="expression" dxfId="8043" priority="8046">
      <formula>AND($G235="ACC",ISBLANK($F235))</formula>
    </cfRule>
    <cfRule type="expression" dxfId="8042" priority="8047">
      <formula>$G235="ACC"</formula>
    </cfRule>
  </conditionalFormatting>
  <conditionalFormatting sqref="DS217:DS220">
    <cfRule type="expression" dxfId="8041" priority="8040">
      <formula>AND($G217="SQUAT",ISBLANK($F217))</formula>
    </cfRule>
    <cfRule type="expression" dxfId="8040" priority="8041">
      <formula>AND($G217="BENCH",ISBLANK($F217))</formula>
    </cfRule>
    <cfRule type="expression" dxfId="8039" priority="8042">
      <formula>AND($G217="DEADLIFT",ISBLANK($F217))</formula>
    </cfRule>
  </conditionalFormatting>
  <conditionalFormatting sqref="DS217:DU220">
    <cfRule type="expression" dxfId="8038" priority="8035">
      <formula>$G217="SQUAT"</formula>
    </cfRule>
    <cfRule type="expression" dxfId="8037" priority="8036">
      <formula>$G217="BENCH"</formula>
    </cfRule>
    <cfRule type="expression" dxfId="8036" priority="8037">
      <formula>$G217="DEADLIFT"</formula>
    </cfRule>
    <cfRule type="expression" dxfId="8035" priority="8038">
      <formula>AND($G217="ACC",ISBLANK($F217))</formula>
    </cfRule>
    <cfRule type="expression" dxfId="8034" priority="8039">
      <formula>$G217="ACC"</formula>
    </cfRule>
  </conditionalFormatting>
  <conditionalFormatting sqref="DS216">
    <cfRule type="expression" dxfId="8033" priority="8032">
      <formula>AND($G216="SQUAT",ISBLANK($F216))</formula>
    </cfRule>
    <cfRule type="expression" dxfId="8032" priority="8033">
      <formula>AND($G216="BENCH",ISBLANK($F216))</formula>
    </cfRule>
    <cfRule type="expression" dxfId="8031" priority="8034">
      <formula>AND($G216="DEADLIFT",ISBLANK($F216))</formula>
    </cfRule>
  </conditionalFormatting>
  <conditionalFormatting sqref="DS216">
    <cfRule type="expression" dxfId="8030" priority="8027">
      <formula>$G216="SQUAT"</formula>
    </cfRule>
    <cfRule type="expression" dxfId="8029" priority="8028">
      <formula>$G216="BENCH"</formula>
    </cfRule>
    <cfRule type="expression" dxfId="8028" priority="8029">
      <formula>$G216="DEADLIFT"</formula>
    </cfRule>
    <cfRule type="expression" dxfId="8027" priority="8030">
      <formula>AND($G216="ACC",ISBLANK($F216))</formula>
    </cfRule>
    <cfRule type="expression" dxfId="8026" priority="8031">
      <formula>$G216="ACC"</formula>
    </cfRule>
  </conditionalFormatting>
  <conditionalFormatting sqref="DT216:DU216">
    <cfRule type="expression" dxfId="8025" priority="8022">
      <formula>$G216="SQUAT"</formula>
    </cfRule>
    <cfRule type="expression" dxfId="8024" priority="8023">
      <formula>$G216="BENCH"</formula>
    </cfRule>
    <cfRule type="expression" dxfId="8023" priority="8024">
      <formula>$G216="DEADLIFT"</formula>
    </cfRule>
    <cfRule type="expression" dxfId="8022" priority="8025">
      <formula>AND($G216="ACC",ISBLANK($F216))</formula>
    </cfRule>
    <cfRule type="expression" dxfId="8021" priority="8026">
      <formula>$G216="ACC"</formula>
    </cfRule>
  </conditionalFormatting>
  <conditionalFormatting sqref="DS210:DS213">
    <cfRule type="expression" dxfId="8020" priority="8019">
      <formula>AND($G210="SQUAT",ISBLANK($F210))</formula>
    </cfRule>
    <cfRule type="expression" dxfId="8019" priority="8020">
      <formula>AND($G210="BENCH",ISBLANK($F210))</formula>
    </cfRule>
    <cfRule type="expression" dxfId="8018" priority="8021">
      <formula>AND($G210="DEADLIFT",ISBLANK($F210))</formula>
    </cfRule>
  </conditionalFormatting>
  <conditionalFormatting sqref="DS210:DU213">
    <cfRule type="expression" dxfId="8017" priority="8014">
      <formula>$G210="SQUAT"</formula>
    </cfRule>
    <cfRule type="expression" dxfId="8016" priority="8015">
      <formula>$G210="BENCH"</formula>
    </cfRule>
    <cfRule type="expression" dxfId="8015" priority="8016">
      <formula>$G210="DEADLIFT"</formula>
    </cfRule>
    <cfRule type="expression" dxfId="8014" priority="8017">
      <formula>AND($G210="ACC",ISBLANK($F210))</formula>
    </cfRule>
    <cfRule type="expression" dxfId="8013" priority="8018">
      <formula>$G210="ACC"</formula>
    </cfRule>
  </conditionalFormatting>
  <conditionalFormatting sqref="DS209">
    <cfRule type="expression" dxfId="8012" priority="8011">
      <formula>AND($G209="SQUAT",ISBLANK($F209))</formula>
    </cfRule>
    <cfRule type="expression" dxfId="8011" priority="8012">
      <formula>AND($G209="BENCH",ISBLANK($F209))</formula>
    </cfRule>
    <cfRule type="expression" dxfId="8010" priority="8013">
      <formula>AND($G209="DEADLIFT",ISBLANK($F209))</formula>
    </cfRule>
  </conditionalFormatting>
  <conditionalFormatting sqref="DS209">
    <cfRule type="expression" dxfId="8009" priority="8006">
      <formula>$G209="SQUAT"</formula>
    </cfRule>
    <cfRule type="expression" dxfId="8008" priority="8007">
      <formula>$G209="BENCH"</formula>
    </cfRule>
    <cfRule type="expression" dxfId="8007" priority="8008">
      <formula>$G209="DEADLIFT"</formula>
    </cfRule>
    <cfRule type="expression" dxfId="8006" priority="8009">
      <formula>AND($G209="ACC",ISBLANK($F209))</formula>
    </cfRule>
    <cfRule type="expression" dxfId="8005" priority="8010">
      <formula>$G209="ACC"</formula>
    </cfRule>
  </conditionalFormatting>
  <conditionalFormatting sqref="DT209:DU209">
    <cfRule type="expression" dxfId="8004" priority="8001">
      <formula>$G209="SQUAT"</formula>
    </cfRule>
    <cfRule type="expression" dxfId="8003" priority="8002">
      <formula>$G209="BENCH"</formula>
    </cfRule>
    <cfRule type="expression" dxfId="8002" priority="8003">
      <formula>$G209="DEADLIFT"</formula>
    </cfRule>
    <cfRule type="expression" dxfId="8001" priority="8004">
      <formula>AND($G209="ACC",ISBLANK($F209))</formula>
    </cfRule>
    <cfRule type="expression" dxfId="8000" priority="8005">
      <formula>$G209="ACC"</formula>
    </cfRule>
  </conditionalFormatting>
  <conditionalFormatting sqref="DS228">
    <cfRule type="expression" dxfId="7999" priority="7998">
      <formula>AND($G228="SQUAT",ISBLANK($F228))</formula>
    </cfRule>
    <cfRule type="expression" dxfId="7998" priority="7999">
      <formula>AND($G228="BENCH",ISBLANK($F228))</formula>
    </cfRule>
    <cfRule type="expression" dxfId="7997" priority="8000">
      <formula>AND($G228="DEADLIFT",ISBLANK($F228))</formula>
    </cfRule>
  </conditionalFormatting>
  <conditionalFormatting sqref="DS228:DU228">
    <cfRule type="expression" dxfId="7996" priority="7993">
      <formula>$G228="SQUAT"</formula>
    </cfRule>
    <cfRule type="expression" dxfId="7995" priority="7994">
      <formula>$G228="BENCH"</formula>
    </cfRule>
    <cfRule type="expression" dxfId="7994" priority="7995">
      <formula>$G228="DEADLIFT"</formula>
    </cfRule>
    <cfRule type="expression" dxfId="7993" priority="7996">
      <formula>AND($G228="ACC",ISBLANK($F228))</formula>
    </cfRule>
    <cfRule type="expression" dxfId="7992" priority="7997">
      <formula>$G228="ACC"</formula>
    </cfRule>
  </conditionalFormatting>
  <conditionalFormatting sqref="DS231:DS234">
    <cfRule type="expression" dxfId="7991" priority="7990">
      <formula>AND($G231="SQUAT",ISBLANK($F231))</formula>
    </cfRule>
    <cfRule type="expression" dxfId="7990" priority="7991">
      <formula>AND($G231="BENCH",ISBLANK($F231))</formula>
    </cfRule>
    <cfRule type="expression" dxfId="7989" priority="7992">
      <formula>AND($G231="DEADLIFT",ISBLANK($F231))</formula>
    </cfRule>
  </conditionalFormatting>
  <conditionalFormatting sqref="DS231:DU234">
    <cfRule type="expression" dxfId="7988" priority="7985">
      <formula>$G231="SQUAT"</formula>
    </cfRule>
    <cfRule type="expression" dxfId="7987" priority="7986">
      <formula>$G231="BENCH"</formula>
    </cfRule>
    <cfRule type="expression" dxfId="7986" priority="7987">
      <formula>$G231="DEADLIFT"</formula>
    </cfRule>
    <cfRule type="expression" dxfId="7985" priority="7988">
      <formula>AND($G231="ACC",ISBLANK($F231))</formula>
    </cfRule>
    <cfRule type="expression" dxfId="7984" priority="7989">
      <formula>$G231="ACC"</formula>
    </cfRule>
  </conditionalFormatting>
  <conditionalFormatting sqref="DS230">
    <cfRule type="expression" dxfId="7983" priority="7982">
      <formula>AND($G230="SQUAT",ISBLANK($F230))</formula>
    </cfRule>
    <cfRule type="expression" dxfId="7982" priority="7983">
      <formula>AND($G230="BENCH",ISBLANK($F230))</formula>
    </cfRule>
    <cfRule type="expression" dxfId="7981" priority="7984">
      <formula>AND($G230="DEADLIFT",ISBLANK($F230))</formula>
    </cfRule>
  </conditionalFormatting>
  <conditionalFormatting sqref="DS230">
    <cfRule type="expression" dxfId="7980" priority="7977">
      <formula>$G230="SQUAT"</formula>
    </cfRule>
    <cfRule type="expression" dxfId="7979" priority="7978">
      <formula>$G230="BENCH"</formula>
    </cfRule>
    <cfRule type="expression" dxfId="7978" priority="7979">
      <formula>$G230="DEADLIFT"</formula>
    </cfRule>
    <cfRule type="expression" dxfId="7977" priority="7980">
      <formula>AND($G230="ACC",ISBLANK($F230))</formula>
    </cfRule>
    <cfRule type="expression" dxfId="7976" priority="7981">
      <formula>$G230="ACC"</formula>
    </cfRule>
  </conditionalFormatting>
  <conditionalFormatting sqref="DT230:DU230">
    <cfRule type="expression" dxfId="7975" priority="7972">
      <formula>$G230="SQUAT"</formula>
    </cfRule>
    <cfRule type="expression" dxfId="7974" priority="7973">
      <formula>$G230="BENCH"</formula>
    </cfRule>
    <cfRule type="expression" dxfId="7973" priority="7974">
      <formula>$G230="DEADLIFT"</formula>
    </cfRule>
    <cfRule type="expression" dxfId="7972" priority="7975">
      <formula>AND($G230="ACC",ISBLANK($F230))</formula>
    </cfRule>
    <cfRule type="expression" dxfId="7971" priority="7976">
      <formula>$G230="ACC"</formula>
    </cfRule>
  </conditionalFormatting>
  <conditionalFormatting sqref="DS224:DS227">
    <cfRule type="expression" dxfId="7970" priority="7969">
      <formula>AND($G224="SQUAT",ISBLANK($F224))</formula>
    </cfRule>
    <cfRule type="expression" dxfId="7969" priority="7970">
      <formula>AND($G224="BENCH",ISBLANK($F224))</formula>
    </cfRule>
    <cfRule type="expression" dxfId="7968" priority="7971">
      <formula>AND($G224="DEADLIFT",ISBLANK($F224))</formula>
    </cfRule>
  </conditionalFormatting>
  <conditionalFormatting sqref="DS224:DU227">
    <cfRule type="expression" dxfId="7967" priority="7964">
      <formula>$G224="SQUAT"</formula>
    </cfRule>
    <cfRule type="expression" dxfId="7966" priority="7965">
      <formula>$G224="BENCH"</formula>
    </cfRule>
    <cfRule type="expression" dxfId="7965" priority="7966">
      <formula>$G224="DEADLIFT"</formula>
    </cfRule>
    <cfRule type="expression" dxfId="7964" priority="7967">
      <formula>AND($G224="ACC",ISBLANK($F224))</formula>
    </cfRule>
    <cfRule type="expression" dxfId="7963" priority="7968">
      <formula>$G224="ACC"</formula>
    </cfRule>
  </conditionalFormatting>
  <conditionalFormatting sqref="DS223">
    <cfRule type="expression" dxfId="7962" priority="7961">
      <formula>AND($G223="SQUAT",ISBLANK($F223))</formula>
    </cfRule>
    <cfRule type="expression" dxfId="7961" priority="7962">
      <formula>AND($G223="BENCH",ISBLANK($F223))</formula>
    </cfRule>
    <cfRule type="expression" dxfId="7960" priority="7963">
      <formula>AND($G223="DEADLIFT",ISBLANK($F223))</formula>
    </cfRule>
  </conditionalFormatting>
  <conditionalFormatting sqref="DS223">
    <cfRule type="expression" dxfId="7959" priority="7956">
      <formula>$G223="SQUAT"</formula>
    </cfRule>
    <cfRule type="expression" dxfId="7958" priority="7957">
      <formula>$G223="BENCH"</formula>
    </cfRule>
    <cfRule type="expression" dxfId="7957" priority="7958">
      <formula>$G223="DEADLIFT"</formula>
    </cfRule>
    <cfRule type="expression" dxfId="7956" priority="7959">
      <formula>AND($G223="ACC",ISBLANK($F223))</formula>
    </cfRule>
    <cfRule type="expression" dxfId="7955" priority="7960">
      <formula>$G223="ACC"</formula>
    </cfRule>
  </conditionalFormatting>
  <conditionalFormatting sqref="DT223:DU223">
    <cfRule type="expression" dxfId="7954" priority="7951">
      <formula>$G223="SQUAT"</formula>
    </cfRule>
    <cfRule type="expression" dxfId="7953" priority="7952">
      <formula>$G223="BENCH"</formula>
    </cfRule>
    <cfRule type="expression" dxfId="7952" priority="7953">
      <formula>$G223="DEADLIFT"</formula>
    </cfRule>
    <cfRule type="expression" dxfId="7951" priority="7954">
      <formula>AND($G223="ACC",ISBLANK($F223))</formula>
    </cfRule>
    <cfRule type="expression" dxfId="7950" priority="7955">
      <formula>$G223="ACC"</formula>
    </cfRule>
  </conditionalFormatting>
  <conditionalFormatting sqref="DS242">
    <cfRule type="expression" dxfId="7949" priority="7948">
      <formula>AND($G242="SQUAT",ISBLANK($F242))</formula>
    </cfRule>
    <cfRule type="expression" dxfId="7948" priority="7949">
      <formula>AND($G242="BENCH",ISBLANK($F242))</formula>
    </cfRule>
    <cfRule type="expression" dxfId="7947" priority="7950">
      <formula>AND($G242="DEADLIFT",ISBLANK($F242))</formula>
    </cfRule>
  </conditionalFormatting>
  <conditionalFormatting sqref="DS242:DU242">
    <cfRule type="expression" dxfId="7946" priority="7943">
      <formula>$G242="SQUAT"</formula>
    </cfRule>
    <cfRule type="expression" dxfId="7945" priority="7944">
      <formula>$G242="BENCH"</formula>
    </cfRule>
    <cfRule type="expression" dxfId="7944" priority="7945">
      <formula>$G242="DEADLIFT"</formula>
    </cfRule>
    <cfRule type="expression" dxfId="7943" priority="7946">
      <formula>AND($G242="ACC",ISBLANK($F242))</formula>
    </cfRule>
    <cfRule type="expression" dxfId="7942" priority="7947">
      <formula>$G242="ACC"</formula>
    </cfRule>
  </conditionalFormatting>
  <conditionalFormatting sqref="DS245:DS248">
    <cfRule type="expression" dxfId="7941" priority="7940">
      <formula>AND($G245="SQUAT",ISBLANK($F245))</formula>
    </cfRule>
    <cfRule type="expression" dxfId="7940" priority="7941">
      <formula>AND($G245="BENCH",ISBLANK($F245))</formula>
    </cfRule>
    <cfRule type="expression" dxfId="7939" priority="7942">
      <formula>AND($G245="DEADLIFT",ISBLANK($F245))</formula>
    </cfRule>
  </conditionalFormatting>
  <conditionalFormatting sqref="DS245:DU248">
    <cfRule type="expression" dxfId="7938" priority="7935">
      <formula>$G245="SQUAT"</formula>
    </cfRule>
    <cfRule type="expression" dxfId="7937" priority="7936">
      <formula>$G245="BENCH"</formula>
    </cfRule>
    <cfRule type="expression" dxfId="7936" priority="7937">
      <formula>$G245="DEADLIFT"</formula>
    </cfRule>
    <cfRule type="expression" dxfId="7935" priority="7938">
      <formula>AND($G245="ACC",ISBLANK($F245))</formula>
    </cfRule>
    <cfRule type="expression" dxfId="7934" priority="7939">
      <formula>$G245="ACC"</formula>
    </cfRule>
  </conditionalFormatting>
  <conditionalFormatting sqref="DS244">
    <cfRule type="expression" dxfId="7933" priority="7932">
      <formula>AND($G244="SQUAT",ISBLANK($F244))</formula>
    </cfRule>
    <cfRule type="expression" dxfId="7932" priority="7933">
      <formula>AND($G244="BENCH",ISBLANK($F244))</formula>
    </cfRule>
    <cfRule type="expression" dxfId="7931" priority="7934">
      <formula>AND($G244="DEADLIFT",ISBLANK($F244))</formula>
    </cfRule>
  </conditionalFormatting>
  <conditionalFormatting sqref="DS244">
    <cfRule type="expression" dxfId="7930" priority="7927">
      <formula>$G244="SQUAT"</formula>
    </cfRule>
    <cfRule type="expression" dxfId="7929" priority="7928">
      <formula>$G244="BENCH"</formula>
    </cfRule>
    <cfRule type="expression" dxfId="7928" priority="7929">
      <formula>$G244="DEADLIFT"</formula>
    </cfRule>
    <cfRule type="expression" dxfId="7927" priority="7930">
      <formula>AND($G244="ACC",ISBLANK($F244))</formula>
    </cfRule>
    <cfRule type="expression" dxfId="7926" priority="7931">
      <formula>$G244="ACC"</formula>
    </cfRule>
  </conditionalFormatting>
  <conditionalFormatting sqref="DT244:DU244">
    <cfRule type="expression" dxfId="7925" priority="7922">
      <formula>$G244="SQUAT"</formula>
    </cfRule>
    <cfRule type="expression" dxfId="7924" priority="7923">
      <formula>$G244="BENCH"</formula>
    </cfRule>
    <cfRule type="expression" dxfId="7923" priority="7924">
      <formula>$G244="DEADLIFT"</formula>
    </cfRule>
    <cfRule type="expression" dxfId="7922" priority="7925">
      <formula>AND($G244="ACC",ISBLANK($F244))</formula>
    </cfRule>
    <cfRule type="expression" dxfId="7921" priority="7926">
      <formula>$G244="ACC"</formula>
    </cfRule>
  </conditionalFormatting>
  <conditionalFormatting sqref="DS238:DS241">
    <cfRule type="expression" dxfId="7920" priority="7919">
      <formula>AND($G238="SQUAT",ISBLANK($F238))</formula>
    </cfRule>
    <cfRule type="expression" dxfId="7919" priority="7920">
      <formula>AND($G238="BENCH",ISBLANK($F238))</formula>
    </cfRule>
    <cfRule type="expression" dxfId="7918" priority="7921">
      <formula>AND($G238="DEADLIFT",ISBLANK($F238))</formula>
    </cfRule>
  </conditionalFormatting>
  <conditionalFormatting sqref="DS238:DU241">
    <cfRule type="expression" dxfId="7917" priority="7914">
      <formula>$G238="SQUAT"</formula>
    </cfRule>
    <cfRule type="expression" dxfId="7916" priority="7915">
      <formula>$G238="BENCH"</formula>
    </cfRule>
    <cfRule type="expression" dxfId="7915" priority="7916">
      <formula>$G238="DEADLIFT"</formula>
    </cfRule>
    <cfRule type="expression" dxfId="7914" priority="7917">
      <formula>AND($G238="ACC",ISBLANK($F238))</formula>
    </cfRule>
    <cfRule type="expression" dxfId="7913" priority="7918">
      <formula>$G238="ACC"</formula>
    </cfRule>
  </conditionalFormatting>
  <conditionalFormatting sqref="DS237">
    <cfRule type="expression" dxfId="7912" priority="7911">
      <formula>AND($G237="SQUAT",ISBLANK($F237))</formula>
    </cfRule>
    <cfRule type="expression" dxfId="7911" priority="7912">
      <formula>AND($G237="BENCH",ISBLANK($F237))</formula>
    </cfRule>
    <cfRule type="expression" dxfId="7910" priority="7913">
      <formula>AND($G237="DEADLIFT",ISBLANK($F237))</formula>
    </cfRule>
  </conditionalFormatting>
  <conditionalFormatting sqref="DS237">
    <cfRule type="expression" dxfId="7909" priority="7906">
      <formula>$G237="SQUAT"</formula>
    </cfRule>
    <cfRule type="expression" dxfId="7908" priority="7907">
      <formula>$G237="BENCH"</formula>
    </cfRule>
    <cfRule type="expression" dxfId="7907" priority="7908">
      <formula>$G237="DEADLIFT"</formula>
    </cfRule>
    <cfRule type="expression" dxfId="7906" priority="7909">
      <formula>AND($G237="ACC",ISBLANK($F237))</formula>
    </cfRule>
    <cfRule type="expression" dxfId="7905" priority="7910">
      <formula>$G237="ACC"</formula>
    </cfRule>
  </conditionalFormatting>
  <conditionalFormatting sqref="DT237:DU237">
    <cfRule type="expression" dxfId="7904" priority="7901">
      <formula>$G237="SQUAT"</formula>
    </cfRule>
    <cfRule type="expression" dxfId="7903" priority="7902">
      <formula>$G237="BENCH"</formula>
    </cfRule>
    <cfRule type="expression" dxfId="7902" priority="7903">
      <formula>$G237="DEADLIFT"</formula>
    </cfRule>
    <cfRule type="expression" dxfId="7901" priority="7904">
      <formula>AND($G237="ACC",ISBLANK($F237))</formula>
    </cfRule>
    <cfRule type="expression" dxfId="7900" priority="7905">
      <formula>$G237="ACC"</formula>
    </cfRule>
  </conditionalFormatting>
  <conditionalFormatting sqref="EB18 EB25">
    <cfRule type="expression" dxfId="7899" priority="7898">
      <formula>AND($G18="SQUAT",ISBLANK($F18))</formula>
    </cfRule>
    <cfRule type="expression" dxfId="7898" priority="7899">
      <formula>AND($G18="BENCH",ISBLANK($F18))</formula>
    </cfRule>
    <cfRule type="expression" dxfId="7897" priority="7900">
      <formula>AND($G18="DEADLIFT",ISBLANK($F18))</formula>
    </cfRule>
  </conditionalFormatting>
  <conditionalFormatting sqref="EB25:ED25 EB18:ED18">
    <cfRule type="expression" dxfId="7896" priority="7893">
      <formula>$G18="SQUAT"</formula>
    </cfRule>
    <cfRule type="expression" dxfId="7895" priority="7894">
      <formula>$G18="BENCH"</formula>
    </cfRule>
    <cfRule type="expression" dxfId="7894" priority="7895">
      <formula>$G18="DEADLIFT"</formula>
    </cfRule>
    <cfRule type="expression" dxfId="7893" priority="7896">
      <formula>AND($G18="ACC",ISBLANK($F18))</formula>
    </cfRule>
    <cfRule type="expression" dxfId="7892" priority="7897">
      <formula>$G18="ACC"</formula>
    </cfRule>
  </conditionalFormatting>
  <conditionalFormatting sqref="EB39">
    <cfRule type="expression" dxfId="7891" priority="7890">
      <formula>AND($G39="SQUAT",ISBLANK($F39))</formula>
    </cfRule>
    <cfRule type="expression" dxfId="7890" priority="7891">
      <formula>AND($G39="BENCH",ISBLANK($F39))</formula>
    </cfRule>
    <cfRule type="expression" dxfId="7889" priority="7892">
      <formula>AND($G39="DEADLIFT",ISBLANK($F39))</formula>
    </cfRule>
  </conditionalFormatting>
  <conditionalFormatting sqref="EB39:ED39">
    <cfRule type="expression" dxfId="7888" priority="7885">
      <formula>$G39="SQUAT"</formula>
    </cfRule>
    <cfRule type="expression" dxfId="7887" priority="7886">
      <formula>$G39="BENCH"</formula>
    </cfRule>
    <cfRule type="expression" dxfId="7886" priority="7887">
      <formula>$G39="DEADLIFT"</formula>
    </cfRule>
    <cfRule type="expression" dxfId="7885" priority="7888">
      <formula>AND($G39="ACC",ISBLANK($F39))</formula>
    </cfRule>
    <cfRule type="expression" dxfId="7884" priority="7889">
      <formula>$G39="ACC"</formula>
    </cfRule>
  </conditionalFormatting>
  <conditionalFormatting sqref="EB21:EB24">
    <cfRule type="expression" dxfId="7883" priority="7882">
      <formula>AND($G21="SQUAT",ISBLANK($F21))</formula>
    </cfRule>
    <cfRule type="expression" dxfId="7882" priority="7883">
      <formula>AND($G21="BENCH",ISBLANK($F21))</formula>
    </cfRule>
    <cfRule type="expression" dxfId="7881" priority="7884">
      <formula>AND($G21="DEADLIFT",ISBLANK($F21))</formula>
    </cfRule>
  </conditionalFormatting>
  <conditionalFormatting sqref="EB21:ED24">
    <cfRule type="expression" dxfId="7880" priority="7877">
      <formula>$G21="SQUAT"</formula>
    </cfRule>
    <cfRule type="expression" dxfId="7879" priority="7878">
      <formula>$G21="BENCH"</formula>
    </cfRule>
    <cfRule type="expression" dxfId="7878" priority="7879">
      <formula>$G21="DEADLIFT"</formula>
    </cfRule>
    <cfRule type="expression" dxfId="7877" priority="7880">
      <formula>AND($G21="ACC",ISBLANK($F21))</formula>
    </cfRule>
    <cfRule type="expression" dxfId="7876" priority="7881">
      <formula>$G21="ACC"</formula>
    </cfRule>
  </conditionalFormatting>
  <conditionalFormatting sqref="EB20">
    <cfRule type="expression" dxfId="7875" priority="7874">
      <formula>AND($G20="SQUAT",ISBLANK($F20))</formula>
    </cfRule>
    <cfRule type="expression" dxfId="7874" priority="7875">
      <formula>AND($G20="BENCH",ISBLANK($F20))</formula>
    </cfRule>
    <cfRule type="expression" dxfId="7873" priority="7876">
      <formula>AND($G20="DEADLIFT",ISBLANK($F20))</formula>
    </cfRule>
  </conditionalFormatting>
  <conditionalFormatting sqref="EB20">
    <cfRule type="expression" dxfId="7872" priority="7869">
      <formula>$G20="SQUAT"</formula>
    </cfRule>
    <cfRule type="expression" dxfId="7871" priority="7870">
      <formula>$G20="BENCH"</formula>
    </cfRule>
    <cfRule type="expression" dxfId="7870" priority="7871">
      <formula>$G20="DEADLIFT"</formula>
    </cfRule>
    <cfRule type="expression" dxfId="7869" priority="7872">
      <formula>AND($G20="ACC",ISBLANK($F20))</formula>
    </cfRule>
    <cfRule type="expression" dxfId="7868" priority="7873">
      <formula>$G20="ACC"</formula>
    </cfRule>
  </conditionalFormatting>
  <conditionalFormatting sqref="EC20:ED20">
    <cfRule type="expression" dxfId="7867" priority="7864">
      <formula>$G20="SQUAT"</formula>
    </cfRule>
    <cfRule type="expression" dxfId="7866" priority="7865">
      <formula>$G20="BENCH"</formula>
    </cfRule>
    <cfRule type="expression" dxfId="7865" priority="7866">
      <formula>$G20="DEADLIFT"</formula>
    </cfRule>
    <cfRule type="expression" dxfId="7864" priority="7867">
      <formula>AND($G20="ACC",ISBLANK($F20))</formula>
    </cfRule>
    <cfRule type="expression" dxfId="7863" priority="7868">
      <formula>$G20="ACC"</formula>
    </cfRule>
  </conditionalFormatting>
  <conditionalFormatting sqref="EB14:EB17">
    <cfRule type="expression" dxfId="7862" priority="7861">
      <formula>AND($G14="SQUAT",ISBLANK($F14))</formula>
    </cfRule>
    <cfRule type="expression" dxfId="7861" priority="7862">
      <formula>AND($G14="BENCH",ISBLANK($F14))</formula>
    </cfRule>
    <cfRule type="expression" dxfId="7860" priority="7863">
      <formula>AND($G14="DEADLIFT",ISBLANK($F14))</formula>
    </cfRule>
  </conditionalFormatting>
  <conditionalFormatting sqref="EB14:ED17">
    <cfRule type="expression" dxfId="7859" priority="7856">
      <formula>$G14="SQUAT"</formula>
    </cfRule>
    <cfRule type="expression" dxfId="7858" priority="7857">
      <formula>$G14="BENCH"</formula>
    </cfRule>
    <cfRule type="expression" dxfId="7857" priority="7858">
      <formula>$G14="DEADLIFT"</formula>
    </cfRule>
    <cfRule type="expression" dxfId="7856" priority="7859">
      <formula>AND($G14="ACC",ISBLANK($F14))</formula>
    </cfRule>
    <cfRule type="expression" dxfId="7855" priority="7860">
      <formula>$G14="ACC"</formula>
    </cfRule>
  </conditionalFormatting>
  <conditionalFormatting sqref="EB13">
    <cfRule type="expression" dxfId="7854" priority="7853">
      <formula>AND($G13="SQUAT",ISBLANK($F13))</formula>
    </cfRule>
    <cfRule type="expression" dxfId="7853" priority="7854">
      <formula>AND($G13="BENCH",ISBLANK($F13))</formula>
    </cfRule>
    <cfRule type="expression" dxfId="7852" priority="7855">
      <formula>AND($G13="DEADLIFT",ISBLANK($F13))</formula>
    </cfRule>
  </conditionalFormatting>
  <conditionalFormatting sqref="EB13">
    <cfRule type="expression" dxfId="7851" priority="7848">
      <formula>$G13="SQUAT"</formula>
    </cfRule>
    <cfRule type="expression" dxfId="7850" priority="7849">
      <formula>$G13="BENCH"</formula>
    </cfRule>
    <cfRule type="expression" dxfId="7849" priority="7850">
      <formula>$G13="DEADLIFT"</formula>
    </cfRule>
    <cfRule type="expression" dxfId="7848" priority="7851">
      <formula>AND($G13="ACC",ISBLANK($F13))</formula>
    </cfRule>
    <cfRule type="expression" dxfId="7847" priority="7852">
      <formula>$G13="ACC"</formula>
    </cfRule>
  </conditionalFormatting>
  <conditionalFormatting sqref="EC13:ED13">
    <cfRule type="expression" dxfId="7846" priority="7843">
      <formula>$G13="SQUAT"</formula>
    </cfRule>
    <cfRule type="expression" dxfId="7845" priority="7844">
      <formula>$G13="BENCH"</formula>
    </cfRule>
    <cfRule type="expression" dxfId="7844" priority="7845">
      <formula>$G13="DEADLIFT"</formula>
    </cfRule>
    <cfRule type="expression" dxfId="7843" priority="7846">
      <formula>AND($G13="ACC",ISBLANK($F13))</formula>
    </cfRule>
    <cfRule type="expression" dxfId="7842" priority="7847">
      <formula>$G13="ACC"</formula>
    </cfRule>
  </conditionalFormatting>
  <conditionalFormatting sqref="EB32">
    <cfRule type="expression" dxfId="7841" priority="7840">
      <formula>AND($G32="SQUAT",ISBLANK($F32))</formula>
    </cfRule>
    <cfRule type="expression" dxfId="7840" priority="7841">
      <formula>AND($G32="BENCH",ISBLANK($F32))</formula>
    </cfRule>
    <cfRule type="expression" dxfId="7839" priority="7842">
      <formula>AND($G32="DEADLIFT",ISBLANK($F32))</formula>
    </cfRule>
  </conditionalFormatting>
  <conditionalFormatting sqref="EB32:ED32">
    <cfRule type="expression" dxfId="7838" priority="7835">
      <formula>$G32="SQUAT"</formula>
    </cfRule>
    <cfRule type="expression" dxfId="7837" priority="7836">
      <formula>$G32="BENCH"</formula>
    </cfRule>
    <cfRule type="expression" dxfId="7836" priority="7837">
      <formula>$G32="DEADLIFT"</formula>
    </cfRule>
    <cfRule type="expression" dxfId="7835" priority="7838">
      <formula>AND($G32="ACC",ISBLANK($F32))</formula>
    </cfRule>
    <cfRule type="expression" dxfId="7834" priority="7839">
      <formula>$G32="ACC"</formula>
    </cfRule>
  </conditionalFormatting>
  <conditionalFormatting sqref="EB35:EB38">
    <cfRule type="expression" dxfId="7833" priority="7832">
      <formula>AND($G35="SQUAT",ISBLANK($F35))</formula>
    </cfRule>
    <cfRule type="expression" dxfId="7832" priority="7833">
      <formula>AND($G35="BENCH",ISBLANK($F35))</formula>
    </cfRule>
    <cfRule type="expression" dxfId="7831" priority="7834">
      <formula>AND($G35="DEADLIFT",ISBLANK($F35))</formula>
    </cfRule>
  </conditionalFormatting>
  <conditionalFormatting sqref="EB35:ED38">
    <cfRule type="expression" dxfId="7830" priority="7827">
      <formula>$G35="SQUAT"</formula>
    </cfRule>
    <cfRule type="expression" dxfId="7829" priority="7828">
      <formula>$G35="BENCH"</formula>
    </cfRule>
    <cfRule type="expression" dxfId="7828" priority="7829">
      <formula>$G35="DEADLIFT"</formula>
    </cfRule>
    <cfRule type="expression" dxfId="7827" priority="7830">
      <formula>AND($G35="ACC",ISBLANK($F35))</formula>
    </cfRule>
    <cfRule type="expression" dxfId="7826" priority="7831">
      <formula>$G35="ACC"</formula>
    </cfRule>
  </conditionalFormatting>
  <conditionalFormatting sqref="EB34">
    <cfRule type="expression" dxfId="7825" priority="7824">
      <formula>AND($G34="SQUAT",ISBLANK($F34))</formula>
    </cfRule>
    <cfRule type="expression" dxfId="7824" priority="7825">
      <formula>AND($G34="BENCH",ISBLANK($F34))</formula>
    </cfRule>
    <cfRule type="expression" dxfId="7823" priority="7826">
      <formula>AND($G34="DEADLIFT",ISBLANK($F34))</formula>
    </cfRule>
  </conditionalFormatting>
  <conditionalFormatting sqref="EB34">
    <cfRule type="expression" dxfId="7822" priority="7819">
      <formula>$G34="SQUAT"</formula>
    </cfRule>
    <cfRule type="expression" dxfId="7821" priority="7820">
      <formula>$G34="BENCH"</formula>
    </cfRule>
    <cfRule type="expression" dxfId="7820" priority="7821">
      <formula>$G34="DEADLIFT"</formula>
    </cfRule>
    <cfRule type="expression" dxfId="7819" priority="7822">
      <formula>AND($G34="ACC",ISBLANK($F34))</formula>
    </cfRule>
    <cfRule type="expression" dxfId="7818" priority="7823">
      <formula>$G34="ACC"</formula>
    </cfRule>
  </conditionalFormatting>
  <conditionalFormatting sqref="EC34:ED34">
    <cfRule type="expression" dxfId="7817" priority="7814">
      <formula>$G34="SQUAT"</formula>
    </cfRule>
    <cfRule type="expression" dxfId="7816" priority="7815">
      <formula>$G34="BENCH"</formula>
    </cfRule>
    <cfRule type="expression" dxfId="7815" priority="7816">
      <formula>$G34="DEADLIFT"</formula>
    </cfRule>
    <cfRule type="expression" dxfId="7814" priority="7817">
      <formula>AND($G34="ACC",ISBLANK($F34))</formula>
    </cfRule>
    <cfRule type="expression" dxfId="7813" priority="7818">
      <formula>$G34="ACC"</formula>
    </cfRule>
  </conditionalFormatting>
  <conditionalFormatting sqref="EB28:EB31">
    <cfRule type="expression" dxfId="7812" priority="7811">
      <formula>AND($G28="SQUAT",ISBLANK($F28))</formula>
    </cfRule>
    <cfRule type="expression" dxfId="7811" priority="7812">
      <formula>AND($G28="BENCH",ISBLANK($F28))</formula>
    </cfRule>
    <cfRule type="expression" dxfId="7810" priority="7813">
      <formula>AND($G28="DEADLIFT",ISBLANK($F28))</formula>
    </cfRule>
  </conditionalFormatting>
  <conditionalFormatting sqref="EB28:ED31">
    <cfRule type="expression" dxfId="7809" priority="7806">
      <formula>$G28="SQUAT"</formula>
    </cfRule>
    <cfRule type="expression" dxfId="7808" priority="7807">
      <formula>$G28="BENCH"</formula>
    </cfRule>
    <cfRule type="expression" dxfId="7807" priority="7808">
      <formula>$G28="DEADLIFT"</formula>
    </cfRule>
    <cfRule type="expression" dxfId="7806" priority="7809">
      <formula>AND($G28="ACC",ISBLANK($F28))</formula>
    </cfRule>
    <cfRule type="expression" dxfId="7805" priority="7810">
      <formula>$G28="ACC"</formula>
    </cfRule>
  </conditionalFormatting>
  <conditionalFormatting sqref="EB27">
    <cfRule type="expression" dxfId="7804" priority="7803">
      <formula>AND($G27="SQUAT",ISBLANK($F27))</formula>
    </cfRule>
    <cfRule type="expression" dxfId="7803" priority="7804">
      <formula>AND($G27="BENCH",ISBLANK($F27))</formula>
    </cfRule>
    <cfRule type="expression" dxfId="7802" priority="7805">
      <formula>AND($G27="DEADLIFT",ISBLANK($F27))</formula>
    </cfRule>
  </conditionalFormatting>
  <conditionalFormatting sqref="EB27">
    <cfRule type="expression" dxfId="7801" priority="7798">
      <formula>$G27="SQUAT"</formula>
    </cfRule>
    <cfRule type="expression" dxfId="7800" priority="7799">
      <formula>$G27="BENCH"</formula>
    </cfRule>
    <cfRule type="expression" dxfId="7799" priority="7800">
      <formula>$G27="DEADLIFT"</formula>
    </cfRule>
    <cfRule type="expression" dxfId="7798" priority="7801">
      <formula>AND($G27="ACC",ISBLANK($F27))</formula>
    </cfRule>
    <cfRule type="expression" dxfId="7797" priority="7802">
      <formula>$G27="ACC"</formula>
    </cfRule>
  </conditionalFormatting>
  <conditionalFormatting sqref="EC27:ED27">
    <cfRule type="expression" dxfId="7796" priority="7793">
      <formula>$G27="SQUAT"</formula>
    </cfRule>
    <cfRule type="expression" dxfId="7795" priority="7794">
      <formula>$G27="BENCH"</formula>
    </cfRule>
    <cfRule type="expression" dxfId="7794" priority="7795">
      <formula>$G27="DEADLIFT"</formula>
    </cfRule>
    <cfRule type="expression" dxfId="7793" priority="7796">
      <formula>AND($G27="ACC",ISBLANK($F27))</formula>
    </cfRule>
    <cfRule type="expression" dxfId="7792" priority="7797">
      <formula>$G27="ACC"</formula>
    </cfRule>
  </conditionalFormatting>
  <conditionalFormatting sqref="EB46">
    <cfRule type="expression" dxfId="7791" priority="7790">
      <formula>AND($G46="SQUAT",ISBLANK($F46))</formula>
    </cfRule>
    <cfRule type="expression" dxfId="7790" priority="7791">
      <formula>AND($G46="BENCH",ISBLANK($F46))</formula>
    </cfRule>
    <cfRule type="expression" dxfId="7789" priority="7792">
      <formula>AND($G46="DEADLIFT",ISBLANK($F46))</formula>
    </cfRule>
  </conditionalFormatting>
  <conditionalFormatting sqref="EB46:ED46">
    <cfRule type="expression" dxfId="7788" priority="7785">
      <formula>$G46="SQUAT"</formula>
    </cfRule>
    <cfRule type="expression" dxfId="7787" priority="7786">
      <formula>$G46="BENCH"</formula>
    </cfRule>
    <cfRule type="expression" dxfId="7786" priority="7787">
      <formula>$G46="DEADLIFT"</formula>
    </cfRule>
    <cfRule type="expression" dxfId="7785" priority="7788">
      <formula>AND($G46="ACC",ISBLANK($F46))</formula>
    </cfRule>
    <cfRule type="expression" dxfId="7784" priority="7789">
      <formula>$G46="ACC"</formula>
    </cfRule>
  </conditionalFormatting>
  <conditionalFormatting sqref="EB49:EB52">
    <cfRule type="expression" dxfId="7783" priority="7782">
      <formula>AND($G49="SQUAT",ISBLANK($F49))</formula>
    </cfRule>
    <cfRule type="expression" dxfId="7782" priority="7783">
      <formula>AND($G49="BENCH",ISBLANK($F49))</formula>
    </cfRule>
    <cfRule type="expression" dxfId="7781" priority="7784">
      <formula>AND($G49="DEADLIFT",ISBLANK($F49))</formula>
    </cfRule>
  </conditionalFormatting>
  <conditionalFormatting sqref="EB49:ED52">
    <cfRule type="expression" dxfId="7780" priority="7777">
      <formula>$G49="SQUAT"</formula>
    </cfRule>
    <cfRule type="expression" dxfId="7779" priority="7778">
      <formula>$G49="BENCH"</formula>
    </cfRule>
    <cfRule type="expression" dxfId="7778" priority="7779">
      <formula>$G49="DEADLIFT"</formula>
    </cfRule>
    <cfRule type="expression" dxfId="7777" priority="7780">
      <formula>AND($G49="ACC",ISBLANK($F49))</formula>
    </cfRule>
    <cfRule type="expression" dxfId="7776" priority="7781">
      <formula>$G49="ACC"</formula>
    </cfRule>
  </conditionalFormatting>
  <conditionalFormatting sqref="EB48">
    <cfRule type="expression" dxfId="7775" priority="7774">
      <formula>AND($G48="SQUAT",ISBLANK($F48))</formula>
    </cfRule>
    <cfRule type="expression" dxfId="7774" priority="7775">
      <formula>AND($G48="BENCH",ISBLANK($F48))</formula>
    </cfRule>
    <cfRule type="expression" dxfId="7773" priority="7776">
      <formula>AND($G48="DEADLIFT",ISBLANK($F48))</formula>
    </cfRule>
  </conditionalFormatting>
  <conditionalFormatting sqref="EB48">
    <cfRule type="expression" dxfId="7772" priority="7769">
      <formula>$G48="SQUAT"</formula>
    </cfRule>
    <cfRule type="expression" dxfId="7771" priority="7770">
      <formula>$G48="BENCH"</formula>
    </cfRule>
    <cfRule type="expression" dxfId="7770" priority="7771">
      <formula>$G48="DEADLIFT"</formula>
    </cfRule>
    <cfRule type="expression" dxfId="7769" priority="7772">
      <formula>AND($G48="ACC",ISBLANK($F48))</formula>
    </cfRule>
    <cfRule type="expression" dxfId="7768" priority="7773">
      <formula>$G48="ACC"</formula>
    </cfRule>
  </conditionalFormatting>
  <conditionalFormatting sqref="EC48:ED48">
    <cfRule type="expression" dxfId="7767" priority="7764">
      <formula>$G48="SQUAT"</formula>
    </cfRule>
    <cfRule type="expression" dxfId="7766" priority="7765">
      <formula>$G48="BENCH"</formula>
    </cfRule>
    <cfRule type="expression" dxfId="7765" priority="7766">
      <formula>$G48="DEADLIFT"</formula>
    </cfRule>
    <cfRule type="expression" dxfId="7764" priority="7767">
      <formula>AND($G48="ACC",ISBLANK($F48))</formula>
    </cfRule>
    <cfRule type="expression" dxfId="7763" priority="7768">
      <formula>$G48="ACC"</formula>
    </cfRule>
  </conditionalFormatting>
  <conditionalFormatting sqref="EB42:EB45">
    <cfRule type="expression" dxfId="7762" priority="7761">
      <formula>AND($G42="SQUAT",ISBLANK($F42))</formula>
    </cfRule>
    <cfRule type="expression" dxfId="7761" priority="7762">
      <formula>AND($G42="BENCH",ISBLANK($F42))</formula>
    </cfRule>
    <cfRule type="expression" dxfId="7760" priority="7763">
      <formula>AND($G42="DEADLIFT",ISBLANK($F42))</formula>
    </cfRule>
  </conditionalFormatting>
  <conditionalFormatting sqref="EB42:ED45">
    <cfRule type="expression" dxfId="7759" priority="7756">
      <formula>$G42="SQUAT"</formula>
    </cfRule>
    <cfRule type="expression" dxfId="7758" priority="7757">
      <formula>$G42="BENCH"</formula>
    </cfRule>
    <cfRule type="expression" dxfId="7757" priority="7758">
      <formula>$G42="DEADLIFT"</formula>
    </cfRule>
    <cfRule type="expression" dxfId="7756" priority="7759">
      <formula>AND($G42="ACC",ISBLANK($F42))</formula>
    </cfRule>
    <cfRule type="expression" dxfId="7755" priority="7760">
      <formula>$G42="ACC"</formula>
    </cfRule>
  </conditionalFormatting>
  <conditionalFormatting sqref="EB41">
    <cfRule type="expression" dxfId="7754" priority="7753">
      <formula>AND($G41="SQUAT",ISBLANK($F41))</formula>
    </cfRule>
    <cfRule type="expression" dxfId="7753" priority="7754">
      <formula>AND($G41="BENCH",ISBLANK($F41))</formula>
    </cfRule>
    <cfRule type="expression" dxfId="7752" priority="7755">
      <formula>AND($G41="DEADLIFT",ISBLANK($F41))</formula>
    </cfRule>
  </conditionalFormatting>
  <conditionalFormatting sqref="EB41">
    <cfRule type="expression" dxfId="7751" priority="7748">
      <formula>$G41="SQUAT"</formula>
    </cfRule>
    <cfRule type="expression" dxfId="7750" priority="7749">
      <formula>$G41="BENCH"</formula>
    </cfRule>
    <cfRule type="expression" dxfId="7749" priority="7750">
      <formula>$G41="DEADLIFT"</formula>
    </cfRule>
    <cfRule type="expression" dxfId="7748" priority="7751">
      <formula>AND($G41="ACC",ISBLANK($F41))</formula>
    </cfRule>
    <cfRule type="expression" dxfId="7747" priority="7752">
      <formula>$G41="ACC"</formula>
    </cfRule>
  </conditionalFormatting>
  <conditionalFormatting sqref="EC41:ED41">
    <cfRule type="expression" dxfId="7746" priority="7743">
      <formula>$G41="SQUAT"</formula>
    </cfRule>
    <cfRule type="expression" dxfId="7745" priority="7744">
      <formula>$G41="BENCH"</formula>
    </cfRule>
    <cfRule type="expression" dxfId="7744" priority="7745">
      <formula>$G41="DEADLIFT"</formula>
    </cfRule>
    <cfRule type="expression" dxfId="7743" priority="7746">
      <formula>AND($G41="ACC",ISBLANK($F41))</formula>
    </cfRule>
    <cfRule type="expression" dxfId="7742" priority="7747">
      <formula>$G41="ACC"</formula>
    </cfRule>
  </conditionalFormatting>
  <conditionalFormatting sqref="EB67 EB74">
    <cfRule type="expression" dxfId="7741" priority="7740">
      <formula>AND($G67="SQUAT",ISBLANK($F67))</formula>
    </cfRule>
    <cfRule type="expression" dxfId="7740" priority="7741">
      <formula>AND($G67="BENCH",ISBLANK($F67))</formula>
    </cfRule>
    <cfRule type="expression" dxfId="7739" priority="7742">
      <formula>AND($G67="DEADLIFT",ISBLANK($F67))</formula>
    </cfRule>
  </conditionalFormatting>
  <conditionalFormatting sqref="EB74:ED74 EB67:ED67">
    <cfRule type="expression" dxfId="7738" priority="7735">
      <formula>$G67="SQUAT"</formula>
    </cfRule>
    <cfRule type="expression" dxfId="7737" priority="7736">
      <formula>$G67="BENCH"</formula>
    </cfRule>
    <cfRule type="expression" dxfId="7736" priority="7737">
      <formula>$G67="DEADLIFT"</formula>
    </cfRule>
    <cfRule type="expression" dxfId="7735" priority="7738">
      <formula>AND($G67="ACC",ISBLANK($F67))</formula>
    </cfRule>
    <cfRule type="expression" dxfId="7734" priority="7739">
      <formula>$G67="ACC"</formula>
    </cfRule>
  </conditionalFormatting>
  <conditionalFormatting sqref="EB88">
    <cfRule type="expression" dxfId="7733" priority="7732">
      <formula>AND($G88="SQUAT",ISBLANK($F88))</formula>
    </cfRule>
    <cfRule type="expression" dxfId="7732" priority="7733">
      <formula>AND($G88="BENCH",ISBLANK($F88))</formula>
    </cfRule>
    <cfRule type="expression" dxfId="7731" priority="7734">
      <formula>AND($G88="DEADLIFT",ISBLANK($F88))</formula>
    </cfRule>
  </conditionalFormatting>
  <conditionalFormatting sqref="EB88:ED88">
    <cfRule type="expression" dxfId="7730" priority="7727">
      <formula>$G88="SQUAT"</formula>
    </cfRule>
    <cfRule type="expression" dxfId="7729" priority="7728">
      <formula>$G88="BENCH"</formula>
    </cfRule>
    <cfRule type="expression" dxfId="7728" priority="7729">
      <formula>$G88="DEADLIFT"</formula>
    </cfRule>
    <cfRule type="expression" dxfId="7727" priority="7730">
      <formula>AND($G88="ACC",ISBLANK($F88))</formula>
    </cfRule>
    <cfRule type="expression" dxfId="7726" priority="7731">
      <formula>$G88="ACC"</formula>
    </cfRule>
  </conditionalFormatting>
  <conditionalFormatting sqref="EB70:EB73">
    <cfRule type="expression" dxfId="7725" priority="7724">
      <formula>AND($G70="SQUAT",ISBLANK($F70))</formula>
    </cfRule>
    <cfRule type="expression" dxfId="7724" priority="7725">
      <formula>AND($G70="BENCH",ISBLANK($F70))</formula>
    </cfRule>
    <cfRule type="expression" dxfId="7723" priority="7726">
      <formula>AND($G70="DEADLIFT",ISBLANK($F70))</formula>
    </cfRule>
  </conditionalFormatting>
  <conditionalFormatting sqref="EB70:ED73">
    <cfRule type="expression" dxfId="7722" priority="7719">
      <formula>$G70="SQUAT"</formula>
    </cfRule>
    <cfRule type="expression" dxfId="7721" priority="7720">
      <formula>$G70="BENCH"</formula>
    </cfRule>
    <cfRule type="expression" dxfId="7720" priority="7721">
      <formula>$G70="DEADLIFT"</formula>
    </cfRule>
    <cfRule type="expression" dxfId="7719" priority="7722">
      <formula>AND($G70="ACC",ISBLANK($F70))</formula>
    </cfRule>
    <cfRule type="expression" dxfId="7718" priority="7723">
      <formula>$G70="ACC"</formula>
    </cfRule>
  </conditionalFormatting>
  <conditionalFormatting sqref="EB69">
    <cfRule type="expression" dxfId="7717" priority="7716">
      <formula>AND($G69="SQUAT",ISBLANK($F69))</formula>
    </cfRule>
    <cfRule type="expression" dxfId="7716" priority="7717">
      <formula>AND($G69="BENCH",ISBLANK($F69))</formula>
    </cfRule>
    <cfRule type="expression" dxfId="7715" priority="7718">
      <formula>AND($G69="DEADLIFT",ISBLANK($F69))</formula>
    </cfRule>
  </conditionalFormatting>
  <conditionalFormatting sqref="EB69">
    <cfRule type="expression" dxfId="7714" priority="7711">
      <formula>$G69="SQUAT"</formula>
    </cfRule>
    <cfRule type="expression" dxfId="7713" priority="7712">
      <formula>$G69="BENCH"</formula>
    </cfRule>
    <cfRule type="expression" dxfId="7712" priority="7713">
      <formula>$G69="DEADLIFT"</formula>
    </cfRule>
    <cfRule type="expression" dxfId="7711" priority="7714">
      <formula>AND($G69="ACC",ISBLANK($F69))</formula>
    </cfRule>
    <cfRule type="expression" dxfId="7710" priority="7715">
      <formula>$G69="ACC"</formula>
    </cfRule>
  </conditionalFormatting>
  <conditionalFormatting sqref="EC69:ED69">
    <cfRule type="expression" dxfId="7709" priority="7706">
      <formula>$G69="SQUAT"</formula>
    </cfRule>
    <cfRule type="expression" dxfId="7708" priority="7707">
      <formula>$G69="BENCH"</formula>
    </cfRule>
    <cfRule type="expression" dxfId="7707" priority="7708">
      <formula>$G69="DEADLIFT"</formula>
    </cfRule>
    <cfRule type="expression" dxfId="7706" priority="7709">
      <formula>AND($G69="ACC",ISBLANK($F69))</formula>
    </cfRule>
    <cfRule type="expression" dxfId="7705" priority="7710">
      <formula>$G69="ACC"</formula>
    </cfRule>
  </conditionalFormatting>
  <conditionalFormatting sqref="EB63:EB66">
    <cfRule type="expression" dxfId="7704" priority="7703">
      <formula>AND($G63="SQUAT",ISBLANK($F63))</formula>
    </cfRule>
    <cfRule type="expression" dxfId="7703" priority="7704">
      <formula>AND($G63="BENCH",ISBLANK($F63))</formula>
    </cfRule>
    <cfRule type="expression" dxfId="7702" priority="7705">
      <formula>AND($G63="DEADLIFT",ISBLANK($F63))</formula>
    </cfRule>
  </conditionalFormatting>
  <conditionalFormatting sqref="EB63:ED66">
    <cfRule type="expression" dxfId="7701" priority="7698">
      <formula>$G63="SQUAT"</formula>
    </cfRule>
    <cfRule type="expression" dxfId="7700" priority="7699">
      <formula>$G63="BENCH"</formula>
    </cfRule>
    <cfRule type="expression" dxfId="7699" priority="7700">
      <formula>$G63="DEADLIFT"</formula>
    </cfRule>
    <cfRule type="expression" dxfId="7698" priority="7701">
      <formula>AND($G63="ACC",ISBLANK($F63))</formula>
    </cfRule>
    <cfRule type="expression" dxfId="7697" priority="7702">
      <formula>$G63="ACC"</formula>
    </cfRule>
  </conditionalFormatting>
  <conditionalFormatting sqref="EB62">
    <cfRule type="expression" dxfId="7696" priority="7695">
      <formula>AND($G62="SQUAT",ISBLANK($F62))</formula>
    </cfRule>
    <cfRule type="expression" dxfId="7695" priority="7696">
      <formula>AND($G62="BENCH",ISBLANK($F62))</formula>
    </cfRule>
    <cfRule type="expression" dxfId="7694" priority="7697">
      <formula>AND($G62="DEADLIFT",ISBLANK($F62))</formula>
    </cfRule>
  </conditionalFormatting>
  <conditionalFormatting sqref="EB62">
    <cfRule type="expression" dxfId="7693" priority="7690">
      <formula>$G62="SQUAT"</formula>
    </cfRule>
    <cfRule type="expression" dxfId="7692" priority="7691">
      <formula>$G62="BENCH"</formula>
    </cfRule>
    <cfRule type="expression" dxfId="7691" priority="7692">
      <formula>$G62="DEADLIFT"</formula>
    </cfRule>
    <cfRule type="expression" dxfId="7690" priority="7693">
      <formula>AND($G62="ACC",ISBLANK($F62))</formula>
    </cfRule>
    <cfRule type="expression" dxfId="7689" priority="7694">
      <formula>$G62="ACC"</formula>
    </cfRule>
  </conditionalFormatting>
  <conditionalFormatting sqref="EC62:ED62">
    <cfRule type="expression" dxfId="7688" priority="7685">
      <formula>$G62="SQUAT"</formula>
    </cfRule>
    <cfRule type="expression" dxfId="7687" priority="7686">
      <formula>$G62="BENCH"</formula>
    </cfRule>
    <cfRule type="expression" dxfId="7686" priority="7687">
      <formula>$G62="DEADLIFT"</formula>
    </cfRule>
    <cfRule type="expression" dxfId="7685" priority="7688">
      <formula>AND($G62="ACC",ISBLANK($F62))</formula>
    </cfRule>
    <cfRule type="expression" dxfId="7684" priority="7689">
      <formula>$G62="ACC"</formula>
    </cfRule>
  </conditionalFormatting>
  <conditionalFormatting sqref="EB81">
    <cfRule type="expression" dxfId="7683" priority="7682">
      <formula>AND($G81="SQUAT",ISBLANK($F81))</formula>
    </cfRule>
    <cfRule type="expression" dxfId="7682" priority="7683">
      <formula>AND($G81="BENCH",ISBLANK($F81))</formula>
    </cfRule>
    <cfRule type="expression" dxfId="7681" priority="7684">
      <formula>AND($G81="DEADLIFT",ISBLANK($F81))</formula>
    </cfRule>
  </conditionalFormatting>
  <conditionalFormatting sqref="EB81:ED81">
    <cfRule type="expression" dxfId="7680" priority="7677">
      <formula>$G81="SQUAT"</formula>
    </cfRule>
    <cfRule type="expression" dxfId="7679" priority="7678">
      <formula>$G81="BENCH"</formula>
    </cfRule>
    <cfRule type="expression" dxfId="7678" priority="7679">
      <formula>$G81="DEADLIFT"</formula>
    </cfRule>
    <cfRule type="expression" dxfId="7677" priority="7680">
      <formula>AND($G81="ACC",ISBLANK($F81))</formula>
    </cfRule>
    <cfRule type="expression" dxfId="7676" priority="7681">
      <formula>$G81="ACC"</formula>
    </cfRule>
  </conditionalFormatting>
  <conditionalFormatting sqref="EB84:EB87">
    <cfRule type="expression" dxfId="7675" priority="7674">
      <formula>AND($G84="SQUAT",ISBLANK($F84))</formula>
    </cfRule>
    <cfRule type="expression" dxfId="7674" priority="7675">
      <formula>AND($G84="BENCH",ISBLANK($F84))</formula>
    </cfRule>
    <cfRule type="expression" dxfId="7673" priority="7676">
      <formula>AND($G84="DEADLIFT",ISBLANK($F84))</formula>
    </cfRule>
  </conditionalFormatting>
  <conditionalFormatting sqref="EB84:ED87">
    <cfRule type="expression" dxfId="7672" priority="7669">
      <formula>$G84="SQUAT"</formula>
    </cfRule>
    <cfRule type="expression" dxfId="7671" priority="7670">
      <formula>$G84="BENCH"</formula>
    </cfRule>
    <cfRule type="expression" dxfId="7670" priority="7671">
      <formula>$G84="DEADLIFT"</formula>
    </cfRule>
    <cfRule type="expression" dxfId="7669" priority="7672">
      <formula>AND($G84="ACC",ISBLANK($F84))</formula>
    </cfRule>
    <cfRule type="expression" dxfId="7668" priority="7673">
      <formula>$G84="ACC"</formula>
    </cfRule>
  </conditionalFormatting>
  <conditionalFormatting sqref="EB83">
    <cfRule type="expression" dxfId="7667" priority="7666">
      <formula>AND($G83="SQUAT",ISBLANK($F83))</formula>
    </cfRule>
    <cfRule type="expression" dxfId="7666" priority="7667">
      <formula>AND($G83="BENCH",ISBLANK($F83))</formula>
    </cfRule>
    <cfRule type="expression" dxfId="7665" priority="7668">
      <formula>AND($G83="DEADLIFT",ISBLANK($F83))</formula>
    </cfRule>
  </conditionalFormatting>
  <conditionalFormatting sqref="EB83">
    <cfRule type="expression" dxfId="7664" priority="7661">
      <formula>$G83="SQUAT"</formula>
    </cfRule>
    <cfRule type="expression" dxfId="7663" priority="7662">
      <formula>$G83="BENCH"</formula>
    </cfRule>
    <cfRule type="expression" dxfId="7662" priority="7663">
      <formula>$G83="DEADLIFT"</formula>
    </cfRule>
    <cfRule type="expression" dxfId="7661" priority="7664">
      <formula>AND($G83="ACC",ISBLANK($F83))</formula>
    </cfRule>
    <cfRule type="expression" dxfId="7660" priority="7665">
      <formula>$G83="ACC"</formula>
    </cfRule>
  </conditionalFormatting>
  <conditionalFormatting sqref="EC83:ED83">
    <cfRule type="expression" dxfId="7659" priority="7656">
      <formula>$G83="SQUAT"</formula>
    </cfRule>
    <cfRule type="expression" dxfId="7658" priority="7657">
      <formula>$G83="BENCH"</formula>
    </cfRule>
    <cfRule type="expression" dxfId="7657" priority="7658">
      <formula>$G83="DEADLIFT"</formula>
    </cfRule>
    <cfRule type="expression" dxfId="7656" priority="7659">
      <formula>AND($G83="ACC",ISBLANK($F83))</formula>
    </cfRule>
    <cfRule type="expression" dxfId="7655" priority="7660">
      <formula>$G83="ACC"</formula>
    </cfRule>
  </conditionalFormatting>
  <conditionalFormatting sqref="EB77:EB80">
    <cfRule type="expression" dxfId="7654" priority="7653">
      <formula>AND($G77="SQUAT",ISBLANK($F77))</formula>
    </cfRule>
    <cfRule type="expression" dxfId="7653" priority="7654">
      <formula>AND($G77="BENCH",ISBLANK($F77))</formula>
    </cfRule>
    <cfRule type="expression" dxfId="7652" priority="7655">
      <formula>AND($G77="DEADLIFT",ISBLANK($F77))</formula>
    </cfRule>
  </conditionalFormatting>
  <conditionalFormatting sqref="EB77:ED80">
    <cfRule type="expression" dxfId="7651" priority="7648">
      <formula>$G77="SQUAT"</formula>
    </cfRule>
    <cfRule type="expression" dxfId="7650" priority="7649">
      <formula>$G77="BENCH"</formula>
    </cfRule>
    <cfRule type="expression" dxfId="7649" priority="7650">
      <formula>$G77="DEADLIFT"</formula>
    </cfRule>
    <cfRule type="expression" dxfId="7648" priority="7651">
      <formula>AND($G77="ACC",ISBLANK($F77))</formula>
    </cfRule>
    <cfRule type="expression" dxfId="7647" priority="7652">
      <formula>$G77="ACC"</formula>
    </cfRule>
  </conditionalFormatting>
  <conditionalFormatting sqref="EB76">
    <cfRule type="expression" dxfId="7646" priority="7645">
      <formula>AND($G76="SQUAT",ISBLANK($F76))</formula>
    </cfRule>
    <cfRule type="expression" dxfId="7645" priority="7646">
      <formula>AND($G76="BENCH",ISBLANK($F76))</formula>
    </cfRule>
    <cfRule type="expression" dxfId="7644" priority="7647">
      <formula>AND($G76="DEADLIFT",ISBLANK($F76))</formula>
    </cfRule>
  </conditionalFormatting>
  <conditionalFormatting sqref="EB76">
    <cfRule type="expression" dxfId="7643" priority="7640">
      <formula>$G76="SQUAT"</formula>
    </cfRule>
    <cfRule type="expression" dxfId="7642" priority="7641">
      <formula>$G76="BENCH"</formula>
    </cfRule>
    <cfRule type="expression" dxfId="7641" priority="7642">
      <formula>$G76="DEADLIFT"</formula>
    </cfRule>
    <cfRule type="expression" dxfId="7640" priority="7643">
      <formula>AND($G76="ACC",ISBLANK($F76))</formula>
    </cfRule>
    <cfRule type="expression" dxfId="7639" priority="7644">
      <formula>$G76="ACC"</formula>
    </cfRule>
  </conditionalFormatting>
  <conditionalFormatting sqref="EC76:ED76">
    <cfRule type="expression" dxfId="7638" priority="7635">
      <formula>$G76="SQUAT"</formula>
    </cfRule>
    <cfRule type="expression" dxfId="7637" priority="7636">
      <formula>$G76="BENCH"</formula>
    </cfRule>
    <cfRule type="expression" dxfId="7636" priority="7637">
      <formula>$G76="DEADLIFT"</formula>
    </cfRule>
    <cfRule type="expression" dxfId="7635" priority="7638">
      <formula>AND($G76="ACC",ISBLANK($F76))</formula>
    </cfRule>
    <cfRule type="expression" dxfId="7634" priority="7639">
      <formula>$G76="ACC"</formula>
    </cfRule>
  </conditionalFormatting>
  <conditionalFormatting sqref="EB95">
    <cfRule type="expression" dxfId="7633" priority="7632">
      <formula>AND($G95="SQUAT",ISBLANK($F95))</formula>
    </cfRule>
    <cfRule type="expression" dxfId="7632" priority="7633">
      <formula>AND($G95="BENCH",ISBLANK($F95))</formula>
    </cfRule>
    <cfRule type="expression" dxfId="7631" priority="7634">
      <formula>AND($G95="DEADLIFT",ISBLANK($F95))</formula>
    </cfRule>
  </conditionalFormatting>
  <conditionalFormatting sqref="EB95:ED95">
    <cfRule type="expression" dxfId="7630" priority="7627">
      <formula>$G95="SQUAT"</formula>
    </cfRule>
    <cfRule type="expression" dxfId="7629" priority="7628">
      <formula>$G95="BENCH"</formula>
    </cfRule>
    <cfRule type="expression" dxfId="7628" priority="7629">
      <formula>$G95="DEADLIFT"</formula>
    </cfRule>
    <cfRule type="expression" dxfId="7627" priority="7630">
      <formula>AND($G95="ACC",ISBLANK($F95))</formula>
    </cfRule>
    <cfRule type="expression" dxfId="7626" priority="7631">
      <formula>$G95="ACC"</formula>
    </cfRule>
  </conditionalFormatting>
  <conditionalFormatting sqref="EB98:EB101">
    <cfRule type="expression" dxfId="7625" priority="7624">
      <formula>AND($G98="SQUAT",ISBLANK($F98))</formula>
    </cfRule>
    <cfRule type="expression" dxfId="7624" priority="7625">
      <formula>AND($G98="BENCH",ISBLANK($F98))</formula>
    </cfRule>
    <cfRule type="expression" dxfId="7623" priority="7626">
      <formula>AND($G98="DEADLIFT",ISBLANK($F98))</formula>
    </cfRule>
  </conditionalFormatting>
  <conditionalFormatting sqref="EB98:ED101">
    <cfRule type="expression" dxfId="7622" priority="7619">
      <formula>$G98="SQUAT"</formula>
    </cfRule>
    <cfRule type="expression" dxfId="7621" priority="7620">
      <formula>$G98="BENCH"</formula>
    </cfRule>
    <cfRule type="expression" dxfId="7620" priority="7621">
      <formula>$G98="DEADLIFT"</formula>
    </cfRule>
    <cfRule type="expression" dxfId="7619" priority="7622">
      <formula>AND($G98="ACC",ISBLANK($F98))</formula>
    </cfRule>
    <cfRule type="expression" dxfId="7618" priority="7623">
      <formula>$G98="ACC"</formula>
    </cfRule>
  </conditionalFormatting>
  <conditionalFormatting sqref="EB97">
    <cfRule type="expression" dxfId="7617" priority="7616">
      <formula>AND($G97="SQUAT",ISBLANK($F97))</formula>
    </cfRule>
    <cfRule type="expression" dxfId="7616" priority="7617">
      <formula>AND($G97="BENCH",ISBLANK($F97))</formula>
    </cfRule>
    <cfRule type="expression" dxfId="7615" priority="7618">
      <formula>AND($G97="DEADLIFT",ISBLANK($F97))</formula>
    </cfRule>
  </conditionalFormatting>
  <conditionalFormatting sqref="EB97">
    <cfRule type="expression" dxfId="7614" priority="7611">
      <formula>$G97="SQUAT"</formula>
    </cfRule>
    <cfRule type="expression" dxfId="7613" priority="7612">
      <formula>$G97="BENCH"</formula>
    </cfRule>
    <cfRule type="expression" dxfId="7612" priority="7613">
      <formula>$G97="DEADLIFT"</formula>
    </cfRule>
    <cfRule type="expression" dxfId="7611" priority="7614">
      <formula>AND($G97="ACC",ISBLANK($F97))</formula>
    </cfRule>
    <cfRule type="expression" dxfId="7610" priority="7615">
      <formula>$G97="ACC"</formula>
    </cfRule>
  </conditionalFormatting>
  <conditionalFormatting sqref="EC97:ED97">
    <cfRule type="expression" dxfId="7609" priority="7606">
      <formula>$G97="SQUAT"</formula>
    </cfRule>
    <cfRule type="expression" dxfId="7608" priority="7607">
      <formula>$G97="BENCH"</formula>
    </cfRule>
    <cfRule type="expression" dxfId="7607" priority="7608">
      <formula>$G97="DEADLIFT"</formula>
    </cfRule>
    <cfRule type="expression" dxfId="7606" priority="7609">
      <formula>AND($G97="ACC",ISBLANK($F97))</formula>
    </cfRule>
    <cfRule type="expression" dxfId="7605" priority="7610">
      <formula>$G97="ACC"</formula>
    </cfRule>
  </conditionalFormatting>
  <conditionalFormatting sqref="EB91:EB94">
    <cfRule type="expression" dxfId="7604" priority="7603">
      <formula>AND($G91="SQUAT",ISBLANK($F91))</formula>
    </cfRule>
    <cfRule type="expression" dxfId="7603" priority="7604">
      <formula>AND($G91="BENCH",ISBLANK($F91))</formula>
    </cfRule>
    <cfRule type="expression" dxfId="7602" priority="7605">
      <formula>AND($G91="DEADLIFT",ISBLANK($F91))</formula>
    </cfRule>
  </conditionalFormatting>
  <conditionalFormatting sqref="EB91:ED94">
    <cfRule type="expression" dxfId="7601" priority="7598">
      <formula>$G91="SQUAT"</formula>
    </cfRule>
    <cfRule type="expression" dxfId="7600" priority="7599">
      <formula>$G91="BENCH"</formula>
    </cfRule>
    <cfRule type="expression" dxfId="7599" priority="7600">
      <formula>$G91="DEADLIFT"</formula>
    </cfRule>
    <cfRule type="expression" dxfId="7598" priority="7601">
      <formula>AND($G91="ACC",ISBLANK($F91))</formula>
    </cfRule>
    <cfRule type="expression" dxfId="7597" priority="7602">
      <formula>$G91="ACC"</formula>
    </cfRule>
  </conditionalFormatting>
  <conditionalFormatting sqref="EB90">
    <cfRule type="expression" dxfId="7596" priority="7595">
      <formula>AND($G90="SQUAT",ISBLANK($F90))</formula>
    </cfRule>
    <cfRule type="expression" dxfId="7595" priority="7596">
      <formula>AND($G90="BENCH",ISBLANK($F90))</formula>
    </cfRule>
    <cfRule type="expression" dxfId="7594" priority="7597">
      <formula>AND($G90="DEADLIFT",ISBLANK($F90))</formula>
    </cfRule>
  </conditionalFormatting>
  <conditionalFormatting sqref="EB90">
    <cfRule type="expression" dxfId="7593" priority="7590">
      <formula>$G90="SQUAT"</formula>
    </cfRule>
    <cfRule type="expression" dxfId="7592" priority="7591">
      <formula>$G90="BENCH"</formula>
    </cfRule>
    <cfRule type="expression" dxfId="7591" priority="7592">
      <formula>$G90="DEADLIFT"</formula>
    </cfRule>
    <cfRule type="expression" dxfId="7590" priority="7593">
      <formula>AND($G90="ACC",ISBLANK($F90))</formula>
    </cfRule>
    <cfRule type="expression" dxfId="7589" priority="7594">
      <formula>$G90="ACC"</formula>
    </cfRule>
  </conditionalFormatting>
  <conditionalFormatting sqref="EC90:ED90">
    <cfRule type="expression" dxfId="7588" priority="7585">
      <formula>$G90="SQUAT"</formula>
    </cfRule>
    <cfRule type="expression" dxfId="7587" priority="7586">
      <formula>$G90="BENCH"</formula>
    </cfRule>
    <cfRule type="expression" dxfId="7586" priority="7587">
      <formula>$G90="DEADLIFT"</formula>
    </cfRule>
    <cfRule type="expression" dxfId="7585" priority="7588">
      <formula>AND($G90="ACC",ISBLANK($F90))</formula>
    </cfRule>
    <cfRule type="expression" dxfId="7584" priority="7589">
      <formula>$G90="ACC"</formula>
    </cfRule>
  </conditionalFormatting>
  <conditionalFormatting sqref="EB116 EB123">
    <cfRule type="expression" dxfId="7583" priority="7582">
      <formula>AND($G116="SQUAT",ISBLANK($F116))</formula>
    </cfRule>
    <cfRule type="expression" dxfId="7582" priority="7583">
      <formula>AND($G116="BENCH",ISBLANK($F116))</formula>
    </cfRule>
    <cfRule type="expression" dxfId="7581" priority="7584">
      <formula>AND($G116="DEADLIFT",ISBLANK($F116))</formula>
    </cfRule>
  </conditionalFormatting>
  <conditionalFormatting sqref="EB123:ED123 EB116:ED116">
    <cfRule type="expression" dxfId="7580" priority="7577">
      <formula>$G116="SQUAT"</formula>
    </cfRule>
    <cfRule type="expression" dxfId="7579" priority="7578">
      <formula>$G116="BENCH"</formula>
    </cfRule>
    <cfRule type="expression" dxfId="7578" priority="7579">
      <formula>$G116="DEADLIFT"</formula>
    </cfRule>
    <cfRule type="expression" dxfId="7577" priority="7580">
      <formula>AND($G116="ACC",ISBLANK($F116))</formula>
    </cfRule>
    <cfRule type="expression" dxfId="7576" priority="7581">
      <formula>$G116="ACC"</formula>
    </cfRule>
  </conditionalFormatting>
  <conditionalFormatting sqref="EB137">
    <cfRule type="expression" dxfId="7575" priority="7574">
      <formula>AND($G137="SQUAT",ISBLANK($F137))</formula>
    </cfRule>
    <cfRule type="expression" dxfId="7574" priority="7575">
      <formula>AND($G137="BENCH",ISBLANK($F137))</formula>
    </cfRule>
    <cfRule type="expression" dxfId="7573" priority="7576">
      <formula>AND($G137="DEADLIFT",ISBLANK($F137))</formula>
    </cfRule>
  </conditionalFormatting>
  <conditionalFormatting sqref="EB137:ED137">
    <cfRule type="expression" dxfId="7572" priority="7569">
      <formula>$G137="SQUAT"</formula>
    </cfRule>
    <cfRule type="expression" dxfId="7571" priority="7570">
      <formula>$G137="BENCH"</formula>
    </cfRule>
    <cfRule type="expression" dxfId="7570" priority="7571">
      <formula>$G137="DEADLIFT"</formula>
    </cfRule>
    <cfRule type="expression" dxfId="7569" priority="7572">
      <formula>AND($G137="ACC",ISBLANK($F137))</formula>
    </cfRule>
    <cfRule type="expression" dxfId="7568" priority="7573">
      <formula>$G137="ACC"</formula>
    </cfRule>
  </conditionalFormatting>
  <conditionalFormatting sqref="EB119:EB122">
    <cfRule type="expression" dxfId="7567" priority="7566">
      <formula>AND($G119="SQUAT",ISBLANK($F119))</formula>
    </cfRule>
    <cfRule type="expression" dxfId="7566" priority="7567">
      <formula>AND($G119="BENCH",ISBLANK($F119))</formula>
    </cfRule>
    <cfRule type="expression" dxfId="7565" priority="7568">
      <formula>AND($G119="DEADLIFT",ISBLANK($F119))</formula>
    </cfRule>
  </conditionalFormatting>
  <conditionalFormatting sqref="EB119:ED122">
    <cfRule type="expression" dxfId="7564" priority="7561">
      <formula>$G119="SQUAT"</formula>
    </cfRule>
    <cfRule type="expression" dxfId="7563" priority="7562">
      <formula>$G119="BENCH"</formula>
    </cfRule>
    <cfRule type="expression" dxfId="7562" priority="7563">
      <formula>$G119="DEADLIFT"</formula>
    </cfRule>
    <cfRule type="expression" dxfId="7561" priority="7564">
      <formula>AND($G119="ACC",ISBLANK($F119))</formula>
    </cfRule>
    <cfRule type="expression" dxfId="7560" priority="7565">
      <formula>$G119="ACC"</formula>
    </cfRule>
  </conditionalFormatting>
  <conditionalFormatting sqref="EB118">
    <cfRule type="expression" dxfId="7559" priority="7558">
      <formula>AND($G118="SQUAT",ISBLANK($F118))</formula>
    </cfRule>
    <cfRule type="expression" dxfId="7558" priority="7559">
      <formula>AND($G118="BENCH",ISBLANK($F118))</formula>
    </cfRule>
    <cfRule type="expression" dxfId="7557" priority="7560">
      <formula>AND($G118="DEADLIFT",ISBLANK($F118))</formula>
    </cfRule>
  </conditionalFormatting>
  <conditionalFormatting sqref="EB118">
    <cfRule type="expression" dxfId="7556" priority="7553">
      <formula>$G118="SQUAT"</formula>
    </cfRule>
    <cfRule type="expression" dxfId="7555" priority="7554">
      <formula>$G118="BENCH"</formula>
    </cfRule>
    <cfRule type="expression" dxfId="7554" priority="7555">
      <formula>$G118="DEADLIFT"</formula>
    </cfRule>
    <cfRule type="expression" dxfId="7553" priority="7556">
      <formula>AND($G118="ACC",ISBLANK($F118))</formula>
    </cfRule>
    <cfRule type="expression" dxfId="7552" priority="7557">
      <formula>$G118="ACC"</formula>
    </cfRule>
  </conditionalFormatting>
  <conditionalFormatting sqref="EC118:ED118">
    <cfRule type="expression" dxfId="7551" priority="7548">
      <formula>$G118="SQUAT"</formula>
    </cfRule>
    <cfRule type="expression" dxfId="7550" priority="7549">
      <formula>$G118="BENCH"</formula>
    </cfRule>
    <cfRule type="expression" dxfId="7549" priority="7550">
      <formula>$G118="DEADLIFT"</formula>
    </cfRule>
    <cfRule type="expression" dxfId="7548" priority="7551">
      <formula>AND($G118="ACC",ISBLANK($F118))</formula>
    </cfRule>
    <cfRule type="expression" dxfId="7547" priority="7552">
      <formula>$G118="ACC"</formula>
    </cfRule>
  </conditionalFormatting>
  <conditionalFormatting sqref="EB112:EB115">
    <cfRule type="expression" dxfId="7546" priority="7545">
      <formula>AND($G112="SQUAT",ISBLANK($F112))</formula>
    </cfRule>
    <cfRule type="expression" dxfId="7545" priority="7546">
      <formula>AND($G112="BENCH",ISBLANK($F112))</formula>
    </cfRule>
    <cfRule type="expression" dxfId="7544" priority="7547">
      <formula>AND($G112="DEADLIFT",ISBLANK($F112))</formula>
    </cfRule>
  </conditionalFormatting>
  <conditionalFormatting sqref="EB112:ED115">
    <cfRule type="expression" dxfId="7543" priority="7540">
      <formula>$G112="SQUAT"</formula>
    </cfRule>
    <cfRule type="expression" dxfId="7542" priority="7541">
      <formula>$G112="BENCH"</formula>
    </cfRule>
    <cfRule type="expression" dxfId="7541" priority="7542">
      <formula>$G112="DEADLIFT"</formula>
    </cfRule>
    <cfRule type="expression" dxfId="7540" priority="7543">
      <formula>AND($G112="ACC",ISBLANK($F112))</formula>
    </cfRule>
    <cfRule type="expression" dxfId="7539" priority="7544">
      <formula>$G112="ACC"</formula>
    </cfRule>
  </conditionalFormatting>
  <conditionalFormatting sqref="EB111">
    <cfRule type="expression" dxfId="7538" priority="7537">
      <formula>AND($G111="SQUAT",ISBLANK($F111))</formula>
    </cfRule>
    <cfRule type="expression" dxfId="7537" priority="7538">
      <formula>AND($G111="BENCH",ISBLANK($F111))</formula>
    </cfRule>
    <cfRule type="expression" dxfId="7536" priority="7539">
      <formula>AND($G111="DEADLIFT",ISBLANK($F111))</formula>
    </cfRule>
  </conditionalFormatting>
  <conditionalFormatting sqref="EB111">
    <cfRule type="expression" dxfId="7535" priority="7532">
      <formula>$G111="SQUAT"</formula>
    </cfRule>
    <cfRule type="expression" dxfId="7534" priority="7533">
      <formula>$G111="BENCH"</formula>
    </cfRule>
    <cfRule type="expression" dxfId="7533" priority="7534">
      <formula>$G111="DEADLIFT"</formula>
    </cfRule>
    <cfRule type="expression" dxfId="7532" priority="7535">
      <formula>AND($G111="ACC",ISBLANK($F111))</formula>
    </cfRule>
    <cfRule type="expression" dxfId="7531" priority="7536">
      <formula>$G111="ACC"</formula>
    </cfRule>
  </conditionalFormatting>
  <conditionalFormatting sqref="EC111:ED111">
    <cfRule type="expression" dxfId="7530" priority="7527">
      <formula>$G111="SQUAT"</formula>
    </cfRule>
    <cfRule type="expression" dxfId="7529" priority="7528">
      <formula>$G111="BENCH"</formula>
    </cfRule>
    <cfRule type="expression" dxfId="7528" priority="7529">
      <formula>$G111="DEADLIFT"</formula>
    </cfRule>
    <cfRule type="expression" dxfId="7527" priority="7530">
      <formula>AND($G111="ACC",ISBLANK($F111))</formula>
    </cfRule>
    <cfRule type="expression" dxfId="7526" priority="7531">
      <formula>$G111="ACC"</formula>
    </cfRule>
  </conditionalFormatting>
  <conditionalFormatting sqref="EB130">
    <cfRule type="expression" dxfId="7525" priority="7524">
      <formula>AND($G130="SQUAT",ISBLANK($F130))</formula>
    </cfRule>
    <cfRule type="expression" dxfId="7524" priority="7525">
      <formula>AND($G130="BENCH",ISBLANK($F130))</formula>
    </cfRule>
    <cfRule type="expression" dxfId="7523" priority="7526">
      <formula>AND($G130="DEADLIFT",ISBLANK($F130))</formula>
    </cfRule>
  </conditionalFormatting>
  <conditionalFormatting sqref="EB130:ED130">
    <cfRule type="expression" dxfId="7522" priority="7519">
      <formula>$G130="SQUAT"</formula>
    </cfRule>
    <cfRule type="expression" dxfId="7521" priority="7520">
      <formula>$G130="BENCH"</formula>
    </cfRule>
    <cfRule type="expression" dxfId="7520" priority="7521">
      <formula>$G130="DEADLIFT"</formula>
    </cfRule>
    <cfRule type="expression" dxfId="7519" priority="7522">
      <formula>AND($G130="ACC",ISBLANK($F130))</formula>
    </cfRule>
    <cfRule type="expression" dxfId="7518" priority="7523">
      <formula>$G130="ACC"</formula>
    </cfRule>
  </conditionalFormatting>
  <conditionalFormatting sqref="EB133:EB136">
    <cfRule type="expression" dxfId="7517" priority="7516">
      <formula>AND($G133="SQUAT",ISBLANK($F133))</formula>
    </cfRule>
    <cfRule type="expression" dxfId="7516" priority="7517">
      <formula>AND($G133="BENCH",ISBLANK($F133))</formula>
    </cfRule>
    <cfRule type="expression" dxfId="7515" priority="7518">
      <formula>AND($G133="DEADLIFT",ISBLANK($F133))</formula>
    </cfRule>
  </conditionalFormatting>
  <conditionalFormatting sqref="EB133:ED136">
    <cfRule type="expression" dxfId="7514" priority="7511">
      <formula>$G133="SQUAT"</formula>
    </cfRule>
    <cfRule type="expression" dxfId="7513" priority="7512">
      <formula>$G133="BENCH"</formula>
    </cfRule>
    <cfRule type="expression" dxfId="7512" priority="7513">
      <formula>$G133="DEADLIFT"</formula>
    </cfRule>
    <cfRule type="expression" dxfId="7511" priority="7514">
      <formula>AND($G133="ACC",ISBLANK($F133))</formula>
    </cfRule>
    <cfRule type="expression" dxfId="7510" priority="7515">
      <formula>$G133="ACC"</formula>
    </cfRule>
  </conditionalFormatting>
  <conditionalFormatting sqref="EB132">
    <cfRule type="expression" dxfId="7509" priority="7508">
      <formula>AND($G132="SQUAT",ISBLANK($F132))</formula>
    </cfRule>
    <cfRule type="expression" dxfId="7508" priority="7509">
      <formula>AND($G132="BENCH",ISBLANK($F132))</formula>
    </cfRule>
    <cfRule type="expression" dxfId="7507" priority="7510">
      <formula>AND($G132="DEADLIFT",ISBLANK($F132))</formula>
    </cfRule>
  </conditionalFormatting>
  <conditionalFormatting sqref="EB132">
    <cfRule type="expression" dxfId="7506" priority="7503">
      <formula>$G132="SQUAT"</formula>
    </cfRule>
    <cfRule type="expression" dxfId="7505" priority="7504">
      <formula>$G132="BENCH"</formula>
    </cfRule>
    <cfRule type="expression" dxfId="7504" priority="7505">
      <formula>$G132="DEADLIFT"</formula>
    </cfRule>
    <cfRule type="expression" dxfId="7503" priority="7506">
      <formula>AND($G132="ACC",ISBLANK($F132))</formula>
    </cfRule>
    <cfRule type="expression" dxfId="7502" priority="7507">
      <formula>$G132="ACC"</formula>
    </cfRule>
  </conditionalFormatting>
  <conditionalFormatting sqref="EC132:ED132">
    <cfRule type="expression" dxfId="7501" priority="7498">
      <formula>$G132="SQUAT"</formula>
    </cfRule>
    <cfRule type="expression" dxfId="7500" priority="7499">
      <formula>$G132="BENCH"</formula>
    </cfRule>
    <cfRule type="expression" dxfId="7499" priority="7500">
      <formula>$G132="DEADLIFT"</formula>
    </cfRule>
    <cfRule type="expression" dxfId="7498" priority="7501">
      <formula>AND($G132="ACC",ISBLANK($F132))</formula>
    </cfRule>
    <cfRule type="expression" dxfId="7497" priority="7502">
      <formula>$G132="ACC"</formula>
    </cfRule>
  </conditionalFormatting>
  <conditionalFormatting sqref="EB126:EB129">
    <cfRule type="expression" dxfId="7496" priority="7495">
      <formula>AND($G126="SQUAT",ISBLANK($F126))</formula>
    </cfRule>
    <cfRule type="expression" dxfId="7495" priority="7496">
      <formula>AND($G126="BENCH",ISBLANK($F126))</formula>
    </cfRule>
    <cfRule type="expression" dxfId="7494" priority="7497">
      <formula>AND($G126="DEADLIFT",ISBLANK($F126))</formula>
    </cfRule>
  </conditionalFormatting>
  <conditionalFormatting sqref="EB126:ED129">
    <cfRule type="expression" dxfId="7493" priority="7490">
      <formula>$G126="SQUAT"</formula>
    </cfRule>
    <cfRule type="expression" dxfId="7492" priority="7491">
      <formula>$G126="BENCH"</formula>
    </cfRule>
    <cfRule type="expression" dxfId="7491" priority="7492">
      <formula>$G126="DEADLIFT"</formula>
    </cfRule>
    <cfRule type="expression" dxfId="7490" priority="7493">
      <formula>AND($G126="ACC",ISBLANK($F126))</formula>
    </cfRule>
    <cfRule type="expression" dxfId="7489" priority="7494">
      <formula>$G126="ACC"</formula>
    </cfRule>
  </conditionalFormatting>
  <conditionalFormatting sqref="EB125">
    <cfRule type="expression" dxfId="7488" priority="7487">
      <formula>AND($G125="SQUAT",ISBLANK($F125))</formula>
    </cfRule>
    <cfRule type="expression" dxfId="7487" priority="7488">
      <formula>AND($G125="BENCH",ISBLANK($F125))</formula>
    </cfRule>
    <cfRule type="expression" dxfId="7486" priority="7489">
      <formula>AND($G125="DEADLIFT",ISBLANK($F125))</formula>
    </cfRule>
  </conditionalFormatting>
  <conditionalFormatting sqref="EB125">
    <cfRule type="expression" dxfId="7485" priority="7482">
      <formula>$G125="SQUAT"</formula>
    </cfRule>
    <cfRule type="expression" dxfId="7484" priority="7483">
      <formula>$G125="BENCH"</formula>
    </cfRule>
    <cfRule type="expression" dxfId="7483" priority="7484">
      <formula>$G125="DEADLIFT"</formula>
    </cfRule>
    <cfRule type="expression" dxfId="7482" priority="7485">
      <formula>AND($G125="ACC",ISBLANK($F125))</formula>
    </cfRule>
    <cfRule type="expression" dxfId="7481" priority="7486">
      <formula>$G125="ACC"</formula>
    </cfRule>
  </conditionalFormatting>
  <conditionalFormatting sqref="EC125:ED125">
    <cfRule type="expression" dxfId="7480" priority="7477">
      <formula>$G125="SQUAT"</formula>
    </cfRule>
    <cfRule type="expression" dxfId="7479" priority="7478">
      <formula>$G125="BENCH"</formula>
    </cfRule>
    <cfRule type="expression" dxfId="7478" priority="7479">
      <formula>$G125="DEADLIFT"</formula>
    </cfRule>
    <cfRule type="expression" dxfId="7477" priority="7480">
      <formula>AND($G125="ACC",ISBLANK($F125))</formula>
    </cfRule>
    <cfRule type="expression" dxfId="7476" priority="7481">
      <formula>$G125="ACC"</formula>
    </cfRule>
  </conditionalFormatting>
  <conditionalFormatting sqref="EB144">
    <cfRule type="expression" dxfId="7475" priority="7474">
      <formula>AND($G144="SQUAT",ISBLANK($F144))</formula>
    </cfRule>
    <cfRule type="expression" dxfId="7474" priority="7475">
      <formula>AND($G144="BENCH",ISBLANK($F144))</formula>
    </cfRule>
    <cfRule type="expression" dxfId="7473" priority="7476">
      <formula>AND($G144="DEADLIFT",ISBLANK($F144))</formula>
    </cfRule>
  </conditionalFormatting>
  <conditionalFormatting sqref="EB144:ED144">
    <cfRule type="expression" dxfId="7472" priority="7469">
      <formula>$G144="SQUAT"</formula>
    </cfRule>
    <cfRule type="expression" dxfId="7471" priority="7470">
      <formula>$G144="BENCH"</formula>
    </cfRule>
    <cfRule type="expression" dxfId="7470" priority="7471">
      <formula>$G144="DEADLIFT"</formula>
    </cfRule>
    <cfRule type="expression" dxfId="7469" priority="7472">
      <formula>AND($G144="ACC",ISBLANK($F144))</formula>
    </cfRule>
    <cfRule type="expression" dxfId="7468" priority="7473">
      <formula>$G144="ACC"</formula>
    </cfRule>
  </conditionalFormatting>
  <conditionalFormatting sqref="EB147:EB150">
    <cfRule type="expression" dxfId="7467" priority="7466">
      <formula>AND($G147="SQUAT",ISBLANK($F147))</formula>
    </cfRule>
    <cfRule type="expression" dxfId="7466" priority="7467">
      <formula>AND($G147="BENCH",ISBLANK($F147))</formula>
    </cfRule>
    <cfRule type="expression" dxfId="7465" priority="7468">
      <formula>AND($G147="DEADLIFT",ISBLANK($F147))</formula>
    </cfRule>
  </conditionalFormatting>
  <conditionalFormatting sqref="EB147:ED150">
    <cfRule type="expression" dxfId="7464" priority="7461">
      <formula>$G147="SQUAT"</formula>
    </cfRule>
    <cfRule type="expression" dxfId="7463" priority="7462">
      <formula>$G147="BENCH"</formula>
    </cfRule>
    <cfRule type="expression" dxfId="7462" priority="7463">
      <formula>$G147="DEADLIFT"</formula>
    </cfRule>
    <cfRule type="expression" dxfId="7461" priority="7464">
      <formula>AND($G147="ACC",ISBLANK($F147))</formula>
    </cfRule>
    <cfRule type="expression" dxfId="7460" priority="7465">
      <formula>$G147="ACC"</formula>
    </cfRule>
  </conditionalFormatting>
  <conditionalFormatting sqref="EB146">
    <cfRule type="expression" dxfId="7459" priority="7458">
      <formula>AND($G146="SQUAT",ISBLANK($F146))</formula>
    </cfRule>
    <cfRule type="expression" dxfId="7458" priority="7459">
      <formula>AND($G146="BENCH",ISBLANK($F146))</formula>
    </cfRule>
    <cfRule type="expression" dxfId="7457" priority="7460">
      <formula>AND($G146="DEADLIFT",ISBLANK($F146))</formula>
    </cfRule>
  </conditionalFormatting>
  <conditionalFormatting sqref="EB146">
    <cfRule type="expression" dxfId="7456" priority="7453">
      <formula>$G146="SQUAT"</formula>
    </cfRule>
    <cfRule type="expression" dxfId="7455" priority="7454">
      <formula>$G146="BENCH"</formula>
    </cfRule>
    <cfRule type="expression" dxfId="7454" priority="7455">
      <formula>$G146="DEADLIFT"</formula>
    </cfRule>
    <cfRule type="expression" dxfId="7453" priority="7456">
      <formula>AND($G146="ACC",ISBLANK($F146))</formula>
    </cfRule>
    <cfRule type="expression" dxfId="7452" priority="7457">
      <formula>$G146="ACC"</formula>
    </cfRule>
  </conditionalFormatting>
  <conditionalFormatting sqref="EC146:ED146">
    <cfRule type="expression" dxfId="7451" priority="7448">
      <formula>$G146="SQUAT"</formula>
    </cfRule>
    <cfRule type="expression" dxfId="7450" priority="7449">
      <formula>$G146="BENCH"</formula>
    </cfRule>
    <cfRule type="expression" dxfId="7449" priority="7450">
      <formula>$G146="DEADLIFT"</formula>
    </cfRule>
    <cfRule type="expression" dxfId="7448" priority="7451">
      <formula>AND($G146="ACC",ISBLANK($F146))</formula>
    </cfRule>
    <cfRule type="expression" dxfId="7447" priority="7452">
      <formula>$G146="ACC"</formula>
    </cfRule>
  </conditionalFormatting>
  <conditionalFormatting sqref="EB140:EB143">
    <cfRule type="expression" dxfId="7446" priority="7445">
      <formula>AND($G140="SQUAT",ISBLANK($F140))</formula>
    </cfRule>
    <cfRule type="expression" dxfId="7445" priority="7446">
      <formula>AND($G140="BENCH",ISBLANK($F140))</formula>
    </cfRule>
    <cfRule type="expression" dxfId="7444" priority="7447">
      <formula>AND($G140="DEADLIFT",ISBLANK($F140))</formula>
    </cfRule>
  </conditionalFormatting>
  <conditionalFormatting sqref="EB140:ED143">
    <cfRule type="expression" dxfId="7443" priority="7440">
      <formula>$G140="SQUAT"</formula>
    </cfRule>
    <cfRule type="expression" dxfId="7442" priority="7441">
      <formula>$G140="BENCH"</formula>
    </cfRule>
    <cfRule type="expression" dxfId="7441" priority="7442">
      <formula>$G140="DEADLIFT"</formula>
    </cfRule>
    <cfRule type="expression" dxfId="7440" priority="7443">
      <formula>AND($G140="ACC",ISBLANK($F140))</formula>
    </cfRule>
    <cfRule type="expression" dxfId="7439" priority="7444">
      <formula>$G140="ACC"</formula>
    </cfRule>
  </conditionalFormatting>
  <conditionalFormatting sqref="EB139">
    <cfRule type="expression" dxfId="7438" priority="7437">
      <formula>AND($G139="SQUAT",ISBLANK($F139))</formula>
    </cfRule>
    <cfRule type="expression" dxfId="7437" priority="7438">
      <formula>AND($G139="BENCH",ISBLANK($F139))</formula>
    </cfRule>
    <cfRule type="expression" dxfId="7436" priority="7439">
      <formula>AND($G139="DEADLIFT",ISBLANK($F139))</formula>
    </cfRule>
  </conditionalFormatting>
  <conditionalFormatting sqref="EB139">
    <cfRule type="expression" dxfId="7435" priority="7432">
      <formula>$G139="SQUAT"</formula>
    </cfRule>
    <cfRule type="expression" dxfId="7434" priority="7433">
      <formula>$G139="BENCH"</formula>
    </cfRule>
    <cfRule type="expression" dxfId="7433" priority="7434">
      <formula>$G139="DEADLIFT"</formula>
    </cfRule>
    <cfRule type="expression" dxfId="7432" priority="7435">
      <formula>AND($G139="ACC",ISBLANK($F139))</formula>
    </cfRule>
    <cfRule type="expression" dxfId="7431" priority="7436">
      <formula>$G139="ACC"</formula>
    </cfRule>
  </conditionalFormatting>
  <conditionalFormatting sqref="EC139:ED139">
    <cfRule type="expression" dxfId="7430" priority="7427">
      <formula>$G139="SQUAT"</formula>
    </cfRule>
    <cfRule type="expression" dxfId="7429" priority="7428">
      <formula>$G139="BENCH"</formula>
    </cfRule>
    <cfRule type="expression" dxfId="7428" priority="7429">
      <formula>$G139="DEADLIFT"</formula>
    </cfRule>
    <cfRule type="expression" dxfId="7427" priority="7430">
      <formula>AND($G139="ACC",ISBLANK($F139))</formula>
    </cfRule>
    <cfRule type="expression" dxfId="7426" priority="7431">
      <formula>$G139="ACC"</formula>
    </cfRule>
  </conditionalFormatting>
  <conditionalFormatting sqref="EB165 EB172">
    <cfRule type="expression" dxfId="7425" priority="7424">
      <formula>AND($G165="SQUAT",ISBLANK($F165))</formula>
    </cfRule>
    <cfRule type="expression" dxfId="7424" priority="7425">
      <formula>AND($G165="BENCH",ISBLANK($F165))</formula>
    </cfRule>
    <cfRule type="expression" dxfId="7423" priority="7426">
      <formula>AND($G165="DEADLIFT",ISBLANK($F165))</formula>
    </cfRule>
  </conditionalFormatting>
  <conditionalFormatting sqref="EB172:ED172 EB165:ED165">
    <cfRule type="expression" dxfId="7422" priority="7419">
      <formula>$G165="SQUAT"</formula>
    </cfRule>
    <cfRule type="expression" dxfId="7421" priority="7420">
      <formula>$G165="BENCH"</formula>
    </cfRule>
    <cfRule type="expression" dxfId="7420" priority="7421">
      <formula>$G165="DEADLIFT"</formula>
    </cfRule>
    <cfRule type="expression" dxfId="7419" priority="7422">
      <formula>AND($G165="ACC",ISBLANK($F165))</formula>
    </cfRule>
    <cfRule type="expression" dxfId="7418" priority="7423">
      <formula>$G165="ACC"</formula>
    </cfRule>
  </conditionalFormatting>
  <conditionalFormatting sqref="EB186">
    <cfRule type="expression" dxfId="7417" priority="7416">
      <formula>AND($G186="SQUAT",ISBLANK($F186))</formula>
    </cfRule>
    <cfRule type="expression" dxfId="7416" priority="7417">
      <formula>AND($G186="BENCH",ISBLANK($F186))</formula>
    </cfRule>
    <cfRule type="expression" dxfId="7415" priority="7418">
      <formula>AND($G186="DEADLIFT",ISBLANK($F186))</formula>
    </cfRule>
  </conditionalFormatting>
  <conditionalFormatting sqref="EB186:ED186">
    <cfRule type="expression" dxfId="7414" priority="7411">
      <formula>$G186="SQUAT"</formula>
    </cfRule>
    <cfRule type="expression" dxfId="7413" priority="7412">
      <formula>$G186="BENCH"</formula>
    </cfRule>
    <cfRule type="expression" dxfId="7412" priority="7413">
      <formula>$G186="DEADLIFT"</formula>
    </cfRule>
    <cfRule type="expression" dxfId="7411" priority="7414">
      <formula>AND($G186="ACC",ISBLANK($F186))</formula>
    </cfRule>
    <cfRule type="expression" dxfId="7410" priority="7415">
      <formula>$G186="ACC"</formula>
    </cfRule>
  </conditionalFormatting>
  <conditionalFormatting sqref="EB168:EB171">
    <cfRule type="expression" dxfId="7409" priority="7408">
      <formula>AND($G168="SQUAT",ISBLANK($F168))</formula>
    </cfRule>
    <cfRule type="expression" dxfId="7408" priority="7409">
      <formula>AND($G168="BENCH",ISBLANK($F168))</formula>
    </cfRule>
    <cfRule type="expression" dxfId="7407" priority="7410">
      <formula>AND($G168="DEADLIFT",ISBLANK($F168))</formula>
    </cfRule>
  </conditionalFormatting>
  <conditionalFormatting sqref="EB168:ED171">
    <cfRule type="expression" dxfId="7406" priority="7403">
      <formula>$G168="SQUAT"</formula>
    </cfRule>
    <cfRule type="expression" dxfId="7405" priority="7404">
      <formula>$G168="BENCH"</formula>
    </cfRule>
    <cfRule type="expression" dxfId="7404" priority="7405">
      <formula>$G168="DEADLIFT"</formula>
    </cfRule>
    <cfRule type="expression" dxfId="7403" priority="7406">
      <formula>AND($G168="ACC",ISBLANK($F168))</formula>
    </cfRule>
    <cfRule type="expression" dxfId="7402" priority="7407">
      <formula>$G168="ACC"</formula>
    </cfRule>
  </conditionalFormatting>
  <conditionalFormatting sqref="EB167">
    <cfRule type="expression" dxfId="7401" priority="7400">
      <formula>AND($G167="SQUAT",ISBLANK($F167))</formula>
    </cfRule>
    <cfRule type="expression" dxfId="7400" priority="7401">
      <formula>AND($G167="BENCH",ISBLANK($F167))</formula>
    </cfRule>
    <cfRule type="expression" dxfId="7399" priority="7402">
      <formula>AND($G167="DEADLIFT",ISBLANK($F167))</formula>
    </cfRule>
  </conditionalFormatting>
  <conditionalFormatting sqref="EB167">
    <cfRule type="expression" dxfId="7398" priority="7395">
      <formula>$G167="SQUAT"</formula>
    </cfRule>
    <cfRule type="expression" dxfId="7397" priority="7396">
      <formula>$G167="BENCH"</formula>
    </cfRule>
    <cfRule type="expression" dxfId="7396" priority="7397">
      <formula>$G167="DEADLIFT"</formula>
    </cfRule>
    <cfRule type="expression" dxfId="7395" priority="7398">
      <formula>AND($G167="ACC",ISBLANK($F167))</formula>
    </cfRule>
    <cfRule type="expression" dxfId="7394" priority="7399">
      <formula>$G167="ACC"</formula>
    </cfRule>
  </conditionalFormatting>
  <conditionalFormatting sqref="EC167:ED167">
    <cfRule type="expression" dxfId="7393" priority="7390">
      <formula>$G167="SQUAT"</formula>
    </cfRule>
    <cfRule type="expression" dxfId="7392" priority="7391">
      <formula>$G167="BENCH"</formula>
    </cfRule>
    <cfRule type="expression" dxfId="7391" priority="7392">
      <formula>$G167="DEADLIFT"</formula>
    </cfRule>
    <cfRule type="expression" dxfId="7390" priority="7393">
      <formula>AND($G167="ACC",ISBLANK($F167))</formula>
    </cfRule>
    <cfRule type="expression" dxfId="7389" priority="7394">
      <formula>$G167="ACC"</formula>
    </cfRule>
  </conditionalFormatting>
  <conditionalFormatting sqref="EB161:EB164">
    <cfRule type="expression" dxfId="7388" priority="7387">
      <formula>AND($G161="SQUAT",ISBLANK($F161))</formula>
    </cfRule>
    <cfRule type="expression" dxfId="7387" priority="7388">
      <formula>AND($G161="BENCH",ISBLANK($F161))</formula>
    </cfRule>
    <cfRule type="expression" dxfId="7386" priority="7389">
      <formula>AND($G161="DEADLIFT",ISBLANK($F161))</formula>
    </cfRule>
  </conditionalFormatting>
  <conditionalFormatting sqref="EB161:ED164">
    <cfRule type="expression" dxfId="7385" priority="7382">
      <formula>$G161="SQUAT"</formula>
    </cfRule>
    <cfRule type="expression" dxfId="7384" priority="7383">
      <formula>$G161="BENCH"</formula>
    </cfRule>
    <cfRule type="expression" dxfId="7383" priority="7384">
      <formula>$G161="DEADLIFT"</formula>
    </cfRule>
    <cfRule type="expression" dxfId="7382" priority="7385">
      <formula>AND($G161="ACC",ISBLANK($F161))</formula>
    </cfRule>
    <cfRule type="expression" dxfId="7381" priority="7386">
      <formula>$G161="ACC"</formula>
    </cfRule>
  </conditionalFormatting>
  <conditionalFormatting sqref="EB160">
    <cfRule type="expression" dxfId="7380" priority="7379">
      <formula>AND($G160="SQUAT",ISBLANK($F160))</formula>
    </cfRule>
    <cfRule type="expression" dxfId="7379" priority="7380">
      <formula>AND($G160="BENCH",ISBLANK($F160))</formula>
    </cfRule>
    <cfRule type="expression" dxfId="7378" priority="7381">
      <formula>AND($G160="DEADLIFT",ISBLANK($F160))</formula>
    </cfRule>
  </conditionalFormatting>
  <conditionalFormatting sqref="EB160">
    <cfRule type="expression" dxfId="7377" priority="7374">
      <formula>$G160="SQUAT"</formula>
    </cfRule>
    <cfRule type="expression" dxfId="7376" priority="7375">
      <formula>$G160="BENCH"</formula>
    </cfRule>
    <cfRule type="expression" dxfId="7375" priority="7376">
      <formula>$G160="DEADLIFT"</formula>
    </cfRule>
    <cfRule type="expression" dxfId="7374" priority="7377">
      <formula>AND($G160="ACC",ISBLANK($F160))</formula>
    </cfRule>
    <cfRule type="expression" dxfId="7373" priority="7378">
      <formula>$G160="ACC"</formula>
    </cfRule>
  </conditionalFormatting>
  <conditionalFormatting sqref="EC160:ED160">
    <cfRule type="expression" dxfId="7372" priority="7369">
      <formula>$G160="SQUAT"</formula>
    </cfRule>
    <cfRule type="expression" dxfId="7371" priority="7370">
      <formula>$G160="BENCH"</formula>
    </cfRule>
    <cfRule type="expression" dxfId="7370" priority="7371">
      <formula>$G160="DEADLIFT"</formula>
    </cfRule>
    <cfRule type="expression" dxfId="7369" priority="7372">
      <formula>AND($G160="ACC",ISBLANK($F160))</formula>
    </cfRule>
    <cfRule type="expression" dxfId="7368" priority="7373">
      <formula>$G160="ACC"</formula>
    </cfRule>
  </conditionalFormatting>
  <conditionalFormatting sqref="EB179">
    <cfRule type="expression" dxfId="7367" priority="7366">
      <formula>AND($G179="SQUAT",ISBLANK($F179))</formula>
    </cfRule>
    <cfRule type="expression" dxfId="7366" priority="7367">
      <formula>AND($G179="BENCH",ISBLANK($F179))</formula>
    </cfRule>
    <cfRule type="expression" dxfId="7365" priority="7368">
      <formula>AND($G179="DEADLIFT",ISBLANK($F179))</formula>
    </cfRule>
  </conditionalFormatting>
  <conditionalFormatting sqref="EB179:ED179">
    <cfRule type="expression" dxfId="7364" priority="7361">
      <formula>$G179="SQUAT"</formula>
    </cfRule>
    <cfRule type="expression" dxfId="7363" priority="7362">
      <formula>$G179="BENCH"</formula>
    </cfRule>
    <cfRule type="expression" dxfId="7362" priority="7363">
      <formula>$G179="DEADLIFT"</formula>
    </cfRule>
    <cfRule type="expression" dxfId="7361" priority="7364">
      <formula>AND($G179="ACC",ISBLANK($F179))</formula>
    </cfRule>
    <cfRule type="expression" dxfId="7360" priority="7365">
      <formula>$G179="ACC"</formula>
    </cfRule>
  </conditionalFormatting>
  <conditionalFormatting sqref="EB182:EB185">
    <cfRule type="expression" dxfId="7359" priority="7358">
      <formula>AND($G182="SQUAT",ISBLANK($F182))</formula>
    </cfRule>
    <cfRule type="expression" dxfId="7358" priority="7359">
      <formula>AND($G182="BENCH",ISBLANK($F182))</formula>
    </cfRule>
    <cfRule type="expression" dxfId="7357" priority="7360">
      <formula>AND($G182="DEADLIFT",ISBLANK($F182))</formula>
    </cfRule>
  </conditionalFormatting>
  <conditionalFormatting sqref="EB182:ED185">
    <cfRule type="expression" dxfId="7356" priority="7353">
      <formula>$G182="SQUAT"</formula>
    </cfRule>
    <cfRule type="expression" dxfId="7355" priority="7354">
      <formula>$G182="BENCH"</formula>
    </cfRule>
    <cfRule type="expression" dxfId="7354" priority="7355">
      <formula>$G182="DEADLIFT"</formula>
    </cfRule>
    <cfRule type="expression" dxfId="7353" priority="7356">
      <formula>AND($G182="ACC",ISBLANK($F182))</formula>
    </cfRule>
    <cfRule type="expression" dxfId="7352" priority="7357">
      <formula>$G182="ACC"</formula>
    </cfRule>
  </conditionalFormatting>
  <conditionalFormatting sqref="EB181">
    <cfRule type="expression" dxfId="7351" priority="7350">
      <formula>AND($G181="SQUAT",ISBLANK($F181))</formula>
    </cfRule>
    <cfRule type="expression" dxfId="7350" priority="7351">
      <formula>AND($G181="BENCH",ISBLANK($F181))</formula>
    </cfRule>
    <cfRule type="expression" dxfId="7349" priority="7352">
      <formula>AND($G181="DEADLIFT",ISBLANK($F181))</formula>
    </cfRule>
  </conditionalFormatting>
  <conditionalFormatting sqref="EB181">
    <cfRule type="expression" dxfId="7348" priority="7345">
      <formula>$G181="SQUAT"</formula>
    </cfRule>
    <cfRule type="expression" dxfId="7347" priority="7346">
      <formula>$G181="BENCH"</formula>
    </cfRule>
    <cfRule type="expression" dxfId="7346" priority="7347">
      <formula>$G181="DEADLIFT"</formula>
    </cfRule>
    <cfRule type="expression" dxfId="7345" priority="7348">
      <formula>AND($G181="ACC",ISBLANK($F181))</formula>
    </cfRule>
    <cfRule type="expression" dxfId="7344" priority="7349">
      <formula>$G181="ACC"</formula>
    </cfRule>
  </conditionalFormatting>
  <conditionalFormatting sqref="EC181:ED181">
    <cfRule type="expression" dxfId="7343" priority="7340">
      <formula>$G181="SQUAT"</formula>
    </cfRule>
    <cfRule type="expression" dxfId="7342" priority="7341">
      <formula>$G181="BENCH"</formula>
    </cfRule>
    <cfRule type="expression" dxfId="7341" priority="7342">
      <formula>$G181="DEADLIFT"</formula>
    </cfRule>
    <cfRule type="expression" dxfId="7340" priority="7343">
      <formula>AND($G181="ACC",ISBLANK($F181))</formula>
    </cfRule>
    <cfRule type="expression" dxfId="7339" priority="7344">
      <formula>$G181="ACC"</formula>
    </cfRule>
  </conditionalFormatting>
  <conditionalFormatting sqref="EB175:EB178">
    <cfRule type="expression" dxfId="7338" priority="7337">
      <formula>AND($G175="SQUAT",ISBLANK($F175))</formula>
    </cfRule>
    <cfRule type="expression" dxfId="7337" priority="7338">
      <formula>AND($G175="BENCH",ISBLANK($F175))</formula>
    </cfRule>
    <cfRule type="expression" dxfId="7336" priority="7339">
      <formula>AND($G175="DEADLIFT",ISBLANK($F175))</formula>
    </cfRule>
  </conditionalFormatting>
  <conditionalFormatting sqref="EB175:ED178">
    <cfRule type="expression" dxfId="7335" priority="7332">
      <formula>$G175="SQUAT"</formula>
    </cfRule>
    <cfRule type="expression" dxfId="7334" priority="7333">
      <formula>$G175="BENCH"</formula>
    </cfRule>
    <cfRule type="expression" dxfId="7333" priority="7334">
      <formula>$G175="DEADLIFT"</formula>
    </cfRule>
    <cfRule type="expression" dxfId="7332" priority="7335">
      <formula>AND($G175="ACC",ISBLANK($F175))</formula>
    </cfRule>
    <cfRule type="expression" dxfId="7331" priority="7336">
      <formula>$G175="ACC"</formula>
    </cfRule>
  </conditionalFormatting>
  <conditionalFormatting sqref="EB174">
    <cfRule type="expression" dxfId="7330" priority="7329">
      <formula>AND($G174="SQUAT",ISBLANK($F174))</formula>
    </cfRule>
    <cfRule type="expression" dxfId="7329" priority="7330">
      <formula>AND($G174="BENCH",ISBLANK($F174))</formula>
    </cfRule>
    <cfRule type="expression" dxfId="7328" priority="7331">
      <formula>AND($G174="DEADLIFT",ISBLANK($F174))</formula>
    </cfRule>
  </conditionalFormatting>
  <conditionalFormatting sqref="EB174">
    <cfRule type="expression" dxfId="7327" priority="7324">
      <formula>$G174="SQUAT"</formula>
    </cfRule>
    <cfRule type="expression" dxfId="7326" priority="7325">
      <formula>$G174="BENCH"</formula>
    </cfRule>
    <cfRule type="expression" dxfId="7325" priority="7326">
      <formula>$G174="DEADLIFT"</formula>
    </cfRule>
    <cfRule type="expression" dxfId="7324" priority="7327">
      <formula>AND($G174="ACC",ISBLANK($F174))</formula>
    </cfRule>
    <cfRule type="expression" dxfId="7323" priority="7328">
      <formula>$G174="ACC"</formula>
    </cfRule>
  </conditionalFormatting>
  <conditionalFormatting sqref="EC174:ED174">
    <cfRule type="expression" dxfId="7322" priority="7319">
      <formula>$G174="SQUAT"</formula>
    </cfRule>
    <cfRule type="expression" dxfId="7321" priority="7320">
      <formula>$G174="BENCH"</formula>
    </cfRule>
    <cfRule type="expression" dxfId="7320" priority="7321">
      <formula>$G174="DEADLIFT"</formula>
    </cfRule>
    <cfRule type="expression" dxfId="7319" priority="7322">
      <formula>AND($G174="ACC",ISBLANK($F174))</formula>
    </cfRule>
    <cfRule type="expression" dxfId="7318" priority="7323">
      <formula>$G174="ACC"</formula>
    </cfRule>
  </conditionalFormatting>
  <conditionalFormatting sqref="EB193">
    <cfRule type="expression" dxfId="7317" priority="7316">
      <formula>AND($G193="SQUAT",ISBLANK($F193))</formula>
    </cfRule>
    <cfRule type="expression" dxfId="7316" priority="7317">
      <formula>AND($G193="BENCH",ISBLANK($F193))</formula>
    </cfRule>
    <cfRule type="expression" dxfId="7315" priority="7318">
      <formula>AND($G193="DEADLIFT",ISBLANK($F193))</formula>
    </cfRule>
  </conditionalFormatting>
  <conditionalFormatting sqref="EB193:ED193">
    <cfRule type="expression" dxfId="7314" priority="7311">
      <formula>$G193="SQUAT"</formula>
    </cfRule>
    <cfRule type="expression" dxfId="7313" priority="7312">
      <formula>$G193="BENCH"</formula>
    </cfRule>
    <cfRule type="expression" dxfId="7312" priority="7313">
      <formula>$G193="DEADLIFT"</formula>
    </cfRule>
    <cfRule type="expression" dxfId="7311" priority="7314">
      <formula>AND($G193="ACC",ISBLANK($F193))</formula>
    </cfRule>
    <cfRule type="expression" dxfId="7310" priority="7315">
      <formula>$G193="ACC"</formula>
    </cfRule>
  </conditionalFormatting>
  <conditionalFormatting sqref="EB196:EB199">
    <cfRule type="expression" dxfId="7309" priority="7308">
      <formula>AND($G196="SQUAT",ISBLANK($F196))</formula>
    </cfRule>
    <cfRule type="expression" dxfId="7308" priority="7309">
      <formula>AND($G196="BENCH",ISBLANK($F196))</formula>
    </cfRule>
    <cfRule type="expression" dxfId="7307" priority="7310">
      <formula>AND($G196="DEADLIFT",ISBLANK($F196))</formula>
    </cfRule>
  </conditionalFormatting>
  <conditionalFormatting sqref="EB196:ED199">
    <cfRule type="expression" dxfId="7306" priority="7303">
      <formula>$G196="SQUAT"</formula>
    </cfRule>
    <cfRule type="expression" dxfId="7305" priority="7304">
      <formula>$G196="BENCH"</formula>
    </cfRule>
    <cfRule type="expression" dxfId="7304" priority="7305">
      <formula>$G196="DEADLIFT"</formula>
    </cfRule>
    <cfRule type="expression" dxfId="7303" priority="7306">
      <formula>AND($G196="ACC",ISBLANK($F196))</formula>
    </cfRule>
    <cfRule type="expression" dxfId="7302" priority="7307">
      <formula>$G196="ACC"</formula>
    </cfRule>
  </conditionalFormatting>
  <conditionalFormatting sqref="EB195">
    <cfRule type="expression" dxfId="7301" priority="7300">
      <formula>AND($G195="SQUAT",ISBLANK($F195))</formula>
    </cfRule>
    <cfRule type="expression" dxfId="7300" priority="7301">
      <formula>AND($G195="BENCH",ISBLANK($F195))</formula>
    </cfRule>
    <cfRule type="expression" dxfId="7299" priority="7302">
      <formula>AND($G195="DEADLIFT",ISBLANK($F195))</formula>
    </cfRule>
  </conditionalFormatting>
  <conditionalFormatting sqref="EB195">
    <cfRule type="expression" dxfId="7298" priority="7295">
      <formula>$G195="SQUAT"</formula>
    </cfRule>
    <cfRule type="expression" dxfId="7297" priority="7296">
      <formula>$G195="BENCH"</formula>
    </cfRule>
    <cfRule type="expression" dxfId="7296" priority="7297">
      <formula>$G195="DEADLIFT"</formula>
    </cfRule>
    <cfRule type="expression" dxfId="7295" priority="7298">
      <formula>AND($G195="ACC",ISBLANK($F195))</formula>
    </cfRule>
    <cfRule type="expression" dxfId="7294" priority="7299">
      <formula>$G195="ACC"</formula>
    </cfRule>
  </conditionalFormatting>
  <conditionalFormatting sqref="EC195:ED195">
    <cfRule type="expression" dxfId="7293" priority="7290">
      <formula>$G195="SQUAT"</formula>
    </cfRule>
    <cfRule type="expression" dxfId="7292" priority="7291">
      <formula>$G195="BENCH"</formula>
    </cfRule>
    <cfRule type="expression" dxfId="7291" priority="7292">
      <formula>$G195="DEADLIFT"</formula>
    </cfRule>
    <cfRule type="expression" dxfId="7290" priority="7293">
      <formula>AND($G195="ACC",ISBLANK($F195))</formula>
    </cfRule>
    <cfRule type="expression" dxfId="7289" priority="7294">
      <formula>$G195="ACC"</formula>
    </cfRule>
  </conditionalFormatting>
  <conditionalFormatting sqref="EB189:EB192">
    <cfRule type="expression" dxfId="7288" priority="7287">
      <formula>AND($G189="SQUAT",ISBLANK($F189))</formula>
    </cfRule>
    <cfRule type="expression" dxfId="7287" priority="7288">
      <formula>AND($G189="BENCH",ISBLANK($F189))</formula>
    </cfRule>
    <cfRule type="expression" dxfId="7286" priority="7289">
      <formula>AND($G189="DEADLIFT",ISBLANK($F189))</formula>
    </cfRule>
  </conditionalFormatting>
  <conditionalFormatting sqref="EB189:ED192">
    <cfRule type="expression" dxfId="7285" priority="7282">
      <formula>$G189="SQUAT"</formula>
    </cfRule>
    <cfRule type="expression" dxfId="7284" priority="7283">
      <formula>$G189="BENCH"</formula>
    </cfRule>
    <cfRule type="expression" dxfId="7283" priority="7284">
      <formula>$G189="DEADLIFT"</formula>
    </cfRule>
    <cfRule type="expression" dxfId="7282" priority="7285">
      <formula>AND($G189="ACC",ISBLANK($F189))</formula>
    </cfRule>
    <cfRule type="expression" dxfId="7281" priority="7286">
      <formula>$G189="ACC"</formula>
    </cfRule>
  </conditionalFormatting>
  <conditionalFormatting sqref="EB188">
    <cfRule type="expression" dxfId="7280" priority="7279">
      <formula>AND($G188="SQUAT",ISBLANK($F188))</formula>
    </cfRule>
    <cfRule type="expression" dxfId="7279" priority="7280">
      <formula>AND($G188="BENCH",ISBLANK($F188))</formula>
    </cfRule>
    <cfRule type="expression" dxfId="7278" priority="7281">
      <formula>AND($G188="DEADLIFT",ISBLANK($F188))</formula>
    </cfRule>
  </conditionalFormatting>
  <conditionalFormatting sqref="EB188">
    <cfRule type="expression" dxfId="7277" priority="7274">
      <formula>$G188="SQUAT"</formula>
    </cfRule>
    <cfRule type="expression" dxfId="7276" priority="7275">
      <formula>$G188="BENCH"</formula>
    </cfRule>
    <cfRule type="expression" dxfId="7275" priority="7276">
      <formula>$G188="DEADLIFT"</formula>
    </cfRule>
    <cfRule type="expression" dxfId="7274" priority="7277">
      <formula>AND($G188="ACC",ISBLANK($F188))</formula>
    </cfRule>
    <cfRule type="expression" dxfId="7273" priority="7278">
      <formula>$G188="ACC"</formula>
    </cfRule>
  </conditionalFormatting>
  <conditionalFormatting sqref="EC188:ED188">
    <cfRule type="expression" dxfId="7272" priority="7269">
      <formula>$G188="SQUAT"</formula>
    </cfRule>
    <cfRule type="expression" dxfId="7271" priority="7270">
      <formula>$G188="BENCH"</formula>
    </cfRule>
    <cfRule type="expression" dxfId="7270" priority="7271">
      <formula>$G188="DEADLIFT"</formula>
    </cfRule>
    <cfRule type="expression" dxfId="7269" priority="7272">
      <formula>AND($G188="ACC",ISBLANK($F188))</formula>
    </cfRule>
    <cfRule type="expression" dxfId="7268" priority="7273">
      <formula>$G188="ACC"</formula>
    </cfRule>
  </conditionalFormatting>
  <conditionalFormatting sqref="EB214 EB221">
    <cfRule type="expression" dxfId="7267" priority="7266">
      <formula>AND($G214="SQUAT",ISBLANK($F214))</formula>
    </cfRule>
    <cfRule type="expression" dxfId="7266" priority="7267">
      <formula>AND($G214="BENCH",ISBLANK($F214))</formula>
    </cfRule>
    <cfRule type="expression" dxfId="7265" priority="7268">
      <formula>AND($G214="DEADLIFT",ISBLANK($F214))</formula>
    </cfRule>
  </conditionalFormatting>
  <conditionalFormatting sqref="EB221:ED221 EB214:ED214">
    <cfRule type="expression" dxfId="7264" priority="7261">
      <formula>$G214="SQUAT"</formula>
    </cfRule>
    <cfRule type="expression" dxfId="7263" priority="7262">
      <formula>$G214="BENCH"</formula>
    </cfRule>
    <cfRule type="expression" dxfId="7262" priority="7263">
      <formula>$G214="DEADLIFT"</formula>
    </cfRule>
    <cfRule type="expression" dxfId="7261" priority="7264">
      <formula>AND($G214="ACC",ISBLANK($F214))</formula>
    </cfRule>
    <cfRule type="expression" dxfId="7260" priority="7265">
      <formula>$G214="ACC"</formula>
    </cfRule>
  </conditionalFormatting>
  <conditionalFormatting sqref="EB235">
    <cfRule type="expression" dxfId="7259" priority="7258">
      <formula>AND($G235="SQUAT",ISBLANK($F235))</formula>
    </cfRule>
    <cfRule type="expression" dxfId="7258" priority="7259">
      <formula>AND($G235="BENCH",ISBLANK($F235))</formula>
    </cfRule>
    <cfRule type="expression" dxfId="7257" priority="7260">
      <formula>AND($G235="DEADLIFT",ISBLANK($F235))</formula>
    </cfRule>
  </conditionalFormatting>
  <conditionalFormatting sqref="EB235:ED235">
    <cfRule type="expression" dxfId="7256" priority="7253">
      <formula>$G235="SQUAT"</formula>
    </cfRule>
    <cfRule type="expression" dxfId="7255" priority="7254">
      <formula>$G235="BENCH"</formula>
    </cfRule>
    <cfRule type="expression" dxfId="7254" priority="7255">
      <formula>$G235="DEADLIFT"</formula>
    </cfRule>
    <cfRule type="expression" dxfId="7253" priority="7256">
      <formula>AND($G235="ACC",ISBLANK($F235))</formula>
    </cfRule>
    <cfRule type="expression" dxfId="7252" priority="7257">
      <formula>$G235="ACC"</formula>
    </cfRule>
  </conditionalFormatting>
  <conditionalFormatting sqref="EB217:EB220">
    <cfRule type="expression" dxfId="7251" priority="7250">
      <formula>AND($G217="SQUAT",ISBLANK($F217))</formula>
    </cfRule>
    <cfRule type="expression" dxfId="7250" priority="7251">
      <formula>AND($G217="BENCH",ISBLANK($F217))</formula>
    </cfRule>
    <cfRule type="expression" dxfId="7249" priority="7252">
      <formula>AND($G217="DEADLIFT",ISBLANK($F217))</formula>
    </cfRule>
  </conditionalFormatting>
  <conditionalFormatting sqref="EB217:ED220">
    <cfRule type="expression" dxfId="7248" priority="7245">
      <formula>$G217="SQUAT"</formula>
    </cfRule>
    <cfRule type="expression" dxfId="7247" priority="7246">
      <formula>$G217="BENCH"</formula>
    </cfRule>
    <cfRule type="expression" dxfId="7246" priority="7247">
      <formula>$G217="DEADLIFT"</formula>
    </cfRule>
    <cfRule type="expression" dxfId="7245" priority="7248">
      <formula>AND($G217="ACC",ISBLANK($F217))</formula>
    </cfRule>
    <cfRule type="expression" dxfId="7244" priority="7249">
      <formula>$G217="ACC"</formula>
    </cfRule>
  </conditionalFormatting>
  <conditionalFormatting sqref="EB216">
    <cfRule type="expression" dxfId="7243" priority="7242">
      <formula>AND($G216="SQUAT",ISBLANK($F216))</formula>
    </cfRule>
    <cfRule type="expression" dxfId="7242" priority="7243">
      <formula>AND($G216="BENCH",ISBLANK($F216))</formula>
    </cfRule>
    <cfRule type="expression" dxfId="7241" priority="7244">
      <formula>AND($G216="DEADLIFT",ISBLANK($F216))</formula>
    </cfRule>
  </conditionalFormatting>
  <conditionalFormatting sqref="EB216">
    <cfRule type="expression" dxfId="7240" priority="7237">
      <formula>$G216="SQUAT"</formula>
    </cfRule>
    <cfRule type="expression" dxfId="7239" priority="7238">
      <formula>$G216="BENCH"</formula>
    </cfRule>
    <cfRule type="expression" dxfId="7238" priority="7239">
      <formula>$G216="DEADLIFT"</formula>
    </cfRule>
    <cfRule type="expression" dxfId="7237" priority="7240">
      <formula>AND($G216="ACC",ISBLANK($F216))</formula>
    </cfRule>
    <cfRule type="expression" dxfId="7236" priority="7241">
      <formula>$G216="ACC"</formula>
    </cfRule>
  </conditionalFormatting>
  <conditionalFormatting sqref="EC216:ED216">
    <cfRule type="expression" dxfId="7235" priority="7232">
      <formula>$G216="SQUAT"</formula>
    </cfRule>
    <cfRule type="expression" dxfId="7234" priority="7233">
      <formula>$G216="BENCH"</formula>
    </cfRule>
    <cfRule type="expression" dxfId="7233" priority="7234">
      <formula>$G216="DEADLIFT"</formula>
    </cfRule>
    <cfRule type="expression" dxfId="7232" priority="7235">
      <formula>AND($G216="ACC",ISBLANK($F216))</formula>
    </cfRule>
    <cfRule type="expression" dxfId="7231" priority="7236">
      <formula>$G216="ACC"</formula>
    </cfRule>
  </conditionalFormatting>
  <conditionalFormatting sqref="EB210:EB213">
    <cfRule type="expression" dxfId="7230" priority="7229">
      <formula>AND($G210="SQUAT",ISBLANK($F210))</formula>
    </cfRule>
    <cfRule type="expression" dxfId="7229" priority="7230">
      <formula>AND($G210="BENCH",ISBLANK($F210))</formula>
    </cfRule>
    <cfRule type="expression" dxfId="7228" priority="7231">
      <formula>AND($G210="DEADLIFT",ISBLANK($F210))</formula>
    </cfRule>
  </conditionalFormatting>
  <conditionalFormatting sqref="EB210:ED213">
    <cfRule type="expression" dxfId="7227" priority="7224">
      <formula>$G210="SQUAT"</formula>
    </cfRule>
    <cfRule type="expression" dxfId="7226" priority="7225">
      <formula>$G210="BENCH"</formula>
    </cfRule>
    <cfRule type="expression" dxfId="7225" priority="7226">
      <formula>$G210="DEADLIFT"</formula>
    </cfRule>
    <cfRule type="expression" dxfId="7224" priority="7227">
      <formula>AND($G210="ACC",ISBLANK($F210))</formula>
    </cfRule>
    <cfRule type="expression" dxfId="7223" priority="7228">
      <formula>$G210="ACC"</formula>
    </cfRule>
  </conditionalFormatting>
  <conditionalFormatting sqref="EB209">
    <cfRule type="expression" dxfId="7222" priority="7221">
      <formula>AND($G209="SQUAT",ISBLANK($F209))</formula>
    </cfRule>
    <cfRule type="expression" dxfId="7221" priority="7222">
      <formula>AND($G209="BENCH",ISBLANK($F209))</formula>
    </cfRule>
    <cfRule type="expression" dxfId="7220" priority="7223">
      <formula>AND($G209="DEADLIFT",ISBLANK($F209))</formula>
    </cfRule>
  </conditionalFormatting>
  <conditionalFormatting sqref="EB209">
    <cfRule type="expression" dxfId="7219" priority="7216">
      <formula>$G209="SQUAT"</formula>
    </cfRule>
    <cfRule type="expression" dxfId="7218" priority="7217">
      <formula>$G209="BENCH"</formula>
    </cfRule>
    <cfRule type="expression" dxfId="7217" priority="7218">
      <formula>$G209="DEADLIFT"</formula>
    </cfRule>
    <cfRule type="expression" dxfId="7216" priority="7219">
      <formula>AND($G209="ACC",ISBLANK($F209))</formula>
    </cfRule>
    <cfRule type="expression" dxfId="7215" priority="7220">
      <formula>$G209="ACC"</formula>
    </cfRule>
  </conditionalFormatting>
  <conditionalFormatting sqref="EC209:ED209">
    <cfRule type="expression" dxfId="7214" priority="7211">
      <formula>$G209="SQUAT"</formula>
    </cfRule>
    <cfRule type="expression" dxfId="7213" priority="7212">
      <formula>$G209="BENCH"</formula>
    </cfRule>
    <cfRule type="expression" dxfId="7212" priority="7213">
      <formula>$G209="DEADLIFT"</formula>
    </cfRule>
    <cfRule type="expression" dxfId="7211" priority="7214">
      <formula>AND($G209="ACC",ISBLANK($F209))</formula>
    </cfRule>
    <cfRule type="expression" dxfId="7210" priority="7215">
      <formula>$G209="ACC"</formula>
    </cfRule>
  </conditionalFormatting>
  <conditionalFormatting sqref="EB228">
    <cfRule type="expression" dxfId="7209" priority="7208">
      <formula>AND($G228="SQUAT",ISBLANK($F228))</formula>
    </cfRule>
    <cfRule type="expression" dxfId="7208" priority="7209">
      <formula>AND($G228="BENCH",ISBLANK($F228))</formula>
    </cfRule>
    <cfRule type="expression" dxfId="7207" priority="7210">
      <formula>AND($G228="DEADLIFT",ISBLANK($F228))</formula>
    </cfRule>
  </conditionalFormatting>
  <conditionalFormatting sqref="EB228:ED228">
    <cfRule type="expression" dxfId="7206" priority="7203">
      <formula>$G228="SQUAT"</formula>
    </cfRule>
    <cfRule type="expression" dxfId="7205" priority="7204">
      <formula>$G228="BENCH"</formula>
    </cfRule>
    <cfRule type="expression" dxfId="7204" priority="7205">
      <formula>$G228="DEADLIFT"</formula>
    </cfRule>
    <cfRule type="expression" dxfId="7203" priority="7206">
      <formula>AND($G228="ACC",ISBLANK($F228))</formula>
    </cfRule>
    <cfRule type="expression" dxfId="7202" priority="7207">
      <formula>$G228="ACC"</formula>
    </cfRule>
  </conditionalFormatting>
  <conditionalFormatting sqref="EB231:EB234">
    <cfRule type="expression" dxfId="7201" priority="7200">
      <formula>AND($G231="SQUAT",ISBLANK($F231))</formula>
    </cfRule>
    <cfRule type="expression" dxfId="7200" priority="7201">
      <formula>AND($G231="BENCH",ISBLANK($F231))</formula>
    </cfRule>
    <cfRule type="expression" dxfId="7199" priority="7202">
      <formula>AND($G231="DEADLIFT",ISBLANK($F231))</formula>
    </cfRule>
  </conditionalFormatting>
  <conditionalFormatting sqref="EB231:ED234">
    <cfRule type="expression" dxfId="7198" priority="7195">
      <formula>$G231="SQUAT"</formula>
    </cfRule>
    <cfRule type="expression" dxfId="7197" priority="7196">
      <formula>$G231="BENCH"</formula>
    </cfRule>
    <cfRule type="expression" dxfId="7196" priority="7197">
      <formula>$G231="DEADLIFT"</formula>
    </cfRule>
    <cfRule type="expression" dxfId="7195" priority="7198">
      <formula>AND($G231="ACC",ISBLANK($F231))</formula>
    </cfRule>
    <cfRule type="expression" dxfId="7194" priority="7199">
      <formula>$G231="ACC"</formula>
    </cfRule>
  </conditionalFormatting>
  <conditionalFormatting sqref="EB230">
    <cfRule type="expression" dxfId="7193" priority="7192">
      <formula>AND($G230="SQUAT",ISBLANK($F230))</formula>
    </cfRule>
    <cfRule type="expression" dxfId="7192" priority="7193">
      <formula>AND($G230="BENCH",ISBLANK($F230))</formula>
    </cfRule>
    <cfRule type="expression" dxfId="7191" priority="7194">
      <formula>AND($G230="DEADLIFT",ISBLANK($F230))</formula>
    </cfRule>
  </conditionalFormatting>
  <conditionalFormatting sqref="EB230">
    <cfRule type="expression" dxfId="7190" priority="7187">
      <formula>$G230="SQUAT"</formula>
    </cfRule>
    <cfRule type="expression" dxfId="7189" priority="7188">
      <formula>$G230="BENCH"</formula>
    </cfRule>
    <cfRule type="expression" dxfId="7188" priority="7189">
      <formula>$G230="DEADLIFT"</formula>
    </cfRule>
    <cfRule type="expression" dxfId="7187" priority="7190">
      <formula>AND($G230="ACC",ISBLANK($F230))</formula>
    </cfRule>
    <cfRule type="expression" dxfId="7186" priority="7191">
      <formula>$G230="ACC"</formula>
    </cfRule>
  </conditionalFormatting>
  <conditionalFormatting sqref="EC230:ED230">
    <cfRule type="expression" dxfId="7185" priority="7182">
      <formula>$G230="SQUAT"</formula>
    </cfRule>
    <cfRule type="expression" dxfId="7184" priority="7183">
      <formula>$G230="BENCH"</formula>
    </cfRule>
    <cfRule type="expression" dxfId="7183" priority="7184">
      <formula>$G230="DEADLIFT"</formula>
    </cfRule>
    <cfRule type="expression" dxfId="7182" priority="7185">
      <formula>AND($G230="ACC",ISBLANK($F230))</formula>
    </cfRule>
    <cfRule type="expression" dxfId="7181" priority="7186">
      <formula>$G230="ACC"</formula>
    </cfRule>
  </conditionalFormatting>
  <conditionalFormatting sqref="EB224:EB227">
    <cfRule type="expression" dxfId="7180" priority="7179">
      <formula>AND($G224="SQUAT",ISBLANK($F224))</formula>
    </cfRule>
    <cfRule type="expression" dxfId="7179" priority="7180">
      <formula>AND($G224="BENCH",ISBLANK($F224))</formula>
    </cfRule>
    <cfRule type="expression" dxfId="7178" priority="7181">
      <formula>AND($G224="DEADLIFT",ISBLANK($F224))</formula>
    </cfRule>
  </conditionalFormatting>
  <conditionalFormatting sqref="EB224:ED227">
    <cfRule type="expression" dxfId="7177" priority="7174">
      <formula>$G224="SQUAT"</formula>
    </cfRule>
    <cfRule type="expression" dxfId="7176" priority="7175">
      <formula>$G224="BENCH"</formula>
    </cfRule>
    <cfRule type="expression" dxfId="7175" priority="7176">
      <formula>$G224="DEADLIFT"</formula>
    </cfRule>
    <cfRule type="expression" dxfId="7174" priority="7177">
      <formula>AND($G224="ACC",ISBLANK($F224))</formula>
    </cfRule>
    <cfRule type="expression" dxfId="7173" priority="7178">
      <formula>$G224="ACC"</formula>
    </cfRule>
  </conditionalFormatting>
  <conditionalFormatting sqref="EB223">
    <cfRule type="expression" dxfId="7172" priority="7171">
      <formula>AND($G223="SQUAT",ISBLANK($F223))</formula>
    </cfRule>
    <cfRule type="expression" dxfId="7171" priority="7172">
      <formula>AND($G223="BENCH",ISBLANK($F223))</formula>
    </cfRule>
    <cfRule type="expression" dxfId="7170" priority="7173">
      <formula>AND($G223="DEADLIFT",ISBLANK($F223))</formula>
    </cfRule>
  </conditionalFormatting>
  <conditionalFormatting sqref="EB223">
    <cfRule type="expression" dxfId="7169" priority="7166">
      <formula>$G223="SQUAT"</formula>
    </cfRule>
    <cfRule type="expression" dxfId="7168" priority="7167">
      <formula>$G223="BENCH"</formula>
    </cfRule>
    <cfRule type="expression" dxfId="7167" priority="7168">
      <formula>$G223="DEADLIFT"</formula>
    </cfRule>
    <cfRule type="expression" dxfId="7166" priority="7169">
      <formula>AND($G223="ACC",ISBLANK($F223))</formula>
    </cfRule>
    <cfRule type="expression" dxfId="7165" priority="7170">
      <formula>$G223="ACC"</formula>
    </cfRule>
  </conditionalFormatting>
  <conditionalFormatting sqref="EC223:ED223">
    <cfRule type="expression" dxfId="7164" priority="7161">
      <formula>$G223="SQUAT"</formula>
    </cfRule>
    <cfRule type="expression" dxfId="7163" priority="7162">
      <formula>$G223="BENCH"</formula>
    </cfRule>
    <cfRule type="expression" dxfId="7162" priority="7163">
      <formula>$G223="DEADLIFT"</formula>
    </cfRule>
    <cfRule type="expression" dxfId="7161" priority="7164">
      <formula>AND($G223="ACC",ISBLANK($F223))</formula>
    </cfRule>
    <cfRule type="expression" dxfId="7160" priority="7165">
      <formula>$G223="ACC"</formula>
    </cfRule>
  </conditionalFormatting>
  <conditionalFormatting sqref="EB242">
    <cfRule type="expression" dxfId="7159" priority="7158">
      <formula>AND($G242="SQUAT",ISBLANK($F242))</formula>
    </cfRule>
    <cfRule type="expression" dxfId="7158" priority="7159">
      <formula>AND($G242="BENCH",ISBLANK($F242))</formula>
    </cfRule>
    <cfRule type="expression" dxfId="7157" priority="7160">
      <formula>AND($G242="DEADLIFT",ISBLANK($F242))</formula>
    </cfRule>
  </conditionalFormatting>
  <conditionalFormatting sqref="EB242:ED242">
    <cfRule type="expression" dxfId="7156" priority="7153">
      <formula>$G242="SQUAT"</formula>
    </cfRule>
    <cfRule type="expression" dxfId="7155" priority="7154">
      <formula>$G242="BENCH"</formula>
    </cfRule>
    <cfRule type="expression" dxfId="7154" priority="7155">
      <formula>$G242="DEADLIFT"</formula>
    </cfRule>
    <cfRule type="expression" dxfId="7153" priority="7156">
      <formula>AND($G242="ACC",ISBLANK($F242))</formula>
    </cfRule>
    <cfRule type="expression" dxfId="7152" priority="7157">
      <formula>$G242="ACC"</formula>
    </cfRule>
  </conditionalFormatting>
  <conditionalFormatting sqref="EB245:EB248">
    <cfRule type="expression" dxfId="7151" priority="7150">
      <formula>AND($G245="SQUAT",ISBLANK($F245))</formula>
    </cfRule>
    <cfRule type="expression" dxfId="7150" priority="7151">
      <formula>AND($G245="BENCH",ISBLANK($F245))</formula>
    </cfRule>
    <cfRule type="expression" dxfId="7149" priority="7152">
      <formula>AND($G245="DEADLIFT",ISBLANK($F245))</formula>
    </cfRule>
  </conditionalFormatting>
  <conditionalFormatting sqref="EB245:ED248">
    <cfRule type="expression" dxfId="7148" priority="7145">
      <formula>$G245="SQUAT"</formula>
    </cfRule>
    <cfRule type="expression" dxfId="7147" priority="7146">
      <formula>$G245="BENCH"</formula>
    </cfRule>
    <cfRule type="expression" dxfId="7146" priority="7147">
      <formula>$G245="DEADLIFT"</formula>
    </cfRule>
    <cfRule type="expression" dxfId="7145" priority="7148">
      <formula>AND($G245="ACC",ISBLANK($F245))</formula>
    </cfRule>
    <cfRule type="expression" dxfId="7144" priority="7149">
      <formula>$G245="ACC"</formula>
    </cfRule>
  </conditionalFormatting>
  <conditionalFormatting sqref="EB244">
    <cfRule type="expression" dxfId="7143" priority="7142">
      <formula>AND($G244="SQUAT",ISBLANK($F244))</formula>
    </cfRule>
    <cfRule type="expression" dxfId="7142" priority="7143">
      <formula>AND($G244="BENCH",ISBLANK($F244))</formula>
    </cfRule>
    <cfRule type="expression" dxfId="7141" priority="7144">
      <formula>AND($G244="DEADLIFT",ISBLANK($F244))</formula>
    </cfRule>
  </conditionalFormatting>
  <conditionalFormatting sqref="EB244">
    <cfRule type="expression" dxfId="7140" priority="7137">
      <formula>$G244="SQUAT"</formula>
    </cfRule>
    <cfRule type="expression" dxfId="7139" priority="7138">
      <formula>$G244="BENCH"</formula>
    </cfRule>
    <cfRule type="expression" dxfId="7138" priority="7139">
      <formula>$G244="DEADLIFT"</formula>
    </cfRule>
    <cfRule type="expression" dxfId="7137" priority="7140">
      <formula>AND($G244="ACC",ISBLANK($F244))</formula>
    </cfRule>
    <cfRule type="expression" dxfId="7136" priority="7141">
      <formula>$G244="ACC"</formula>
    </cfRule>
  </conditionalFormatting>
  <conditionalFormatting sqref="EC244:ED244">
    <cfRule type="expression" dxfId="7135" priority="7132">
      <formula>$G244="SQUAT"</formula>
    </cfRule>
    <cfRule type="expression" dxfId="7134" priority="7133">
      <formula>$G244="BENCH"</formula>
    </cfRule>
    <cfRule type="expression" dxfId="7133" priority="7134">
      <formula>$G244="DEADLIFT"</formula>
    </cfRule>
    <cfRule type="expression" dxfId="7132" priority="7135">
      <formula>AND($G244="ACC",ISBLANK($F244))</formula>
    </cfRule>
    <cfRule type="expression" dxfId="7131" priority="7136">
      <formula>$G244="ACC"</formula>
    </cfRule>
  </conditionalFormatting>
  <conditionalFormatting sqref="EB238:EB241">
    <cfRule type="expression" dxfId="7130" priority="7129">
      <formula>AND($G238="SQUAT",ISBLANK($F238))</formula>
    </cfRule>
    <cfRule type="expression" dxfId="7129" priority="7130">
      <formula>AND($G238="BENCH",ISBLANK($F238))</formula>
    </cfRule>
    <cfRule type="expression" dxfId="7128" priority="7131">
      <formula>AND($G238="DEADLIFT",ISBLANK($F238))</formula>
    </cfRule>
  </conditionalFormatting>
  <conditionalFormatting sqref="EB238:ED241">
    <cfRule type="expression" dxfId="7127" priority="7124">
      <formula>$G238="SQUAT"</formula>
    </cfRule>
    <cfRule type="expression" dxfId="7126" priority="7125">
      <formula>$G238="BENCH"</formula>
    </cfRule>
    <cfRule type="expression" dxfId="7125" priority="7126">
      <formula>$G238="DEADLIFT"</formula>
    </cfRule>
    <cfRule type="expression" dxfId="7124" priority="7127">
      <formula>AND($G238="ACC",ISBLANK($F238))</formula>
    </cfRule>
    <cfRule type="expression" dxfId="7123" priority="7128">
      <formula>$G238="ACC"</formula>
    </cfRule>
  </conditionalFormatting>
  <conditionalFormatting sqref="EB237">
    <cfRule type="expression" dxfId="7122" priority="7121">
      <formula>AND($G237="SQUAT",ISBLANK($F237))</formula>
    </cfRule>
    <cfRule type="expression" dxfId="7121" priority="7122">
      <formula>AND($G237="BENCH",ISBLANK($F237))</formula>
    </cfRule>
    <cfRule type="expression" dxfId="7120" priority="7123">
      <formula>AND($G237="DEADLIFT",ISBLANK($F237))</formula>
    </cfRule>
  </conditionalFormatting>
  <conditionalFormatting sqref="EB237">
    <cfRule type="expression" dxfId="7119" priority="7116">
      <formula>$G237="SQUAT"</formula>
    </cfRule>
    <cfRule type="expression" dxfId="7118" priority="7117">
      <formula>$G237="BENCH"</formula>
    </cfRule>
    <cfRule type="expression" dxfId="7117" priority="7118">
      <formula>$G237="DEADLIFT"</formula>
    </cfRule>
    <cfRule type="expression" dxfId="7116" priority="7119">
      <formula>AND($G237="ACC",ISBLANK($F237))</formula>
    </cfRule>
    <cfRule type="expression" dxfId="7115" priority="7120">
      <formula>$G237="ACC"</formula>
    </cfRule>
  </conditionalFormatting>
  <conditionalFormatting sqref="EC237:ED237">
    <cfRule type="expression" dxfId="7114" priority="7111">
      <formula>$G237="SQUAT"</formula>
    </cfRule>
    <cfRule type="expression" dxfId="7113" priority="7112">
      <formula>$G237="BENCH"</formula>
    </cfRule>
    <cfRule type="expression" dxfId="7112" priority="7113">
      <formula>$G237="DEADLIFT"</formula>
    </cfRule>
    <cfRule type="expression" dxfId="7111" priority="7114">
      <formula>AND($G237="ACC",ISBLANK($F237))</formula>
    </cfRule>
    <cfRule type="expression" dxfId="7110" priority="7115">
      <formula>$G237="ACC"</formula>
    </cfRule>
  </conditionalFormatting>
  <conditionalFormatting sqref="EK18 EK25">
    <cfRule type="expression" dxfId="7109" priority="7108">
      <formula>AND($G18="SQUAT",ISBLANK($F18))</formula>
    </cfRule>
    <cfRule type="expression" dxfId="7108" priority="7109">
      <formula>AND($G18="BENCH",ISBLANK($F18))</formula>
    </cfRule>
    <cfRule type="expression" dxfId="7107" priority="7110">
      <formula>AND($G18="DEADLIFT",ISBLANK($F18))</formula>
    </cfRule>
  </conditionalFormatting>
  <conditionalFormatting sqref="EK25:EM25 EK18:EM18">
    <cfRule type="expression" dxfId="7106" priority="7103">
      <formula>$G18="SQUAT"</formula>
    </cfRule>
    <cfRule type="expression" dxfId="7105" priority="7104">
      <formula>$G18="BENCH"</formula>
    </cfRule>
    <cfRule type="expression" dxfId="7104" priority="7105">
      <formula>$G18="DEADLIFT"</formula>
    </cfRule>
    <cfRule type="expression" dxfId="7103" priority="7106">
      <formula>AND($G18="ACC",ISBLANK($F18))</formula>
    </cfRule>
    <cfRule type="expression" dxfId="7102" priority="7107">
      <formula>$G18="ACC"</formula>
    </cfRule>
  </conditionalFormatting>
  <conditionalFormatting sqref="EK39">
    <cfRule type="expression" dxfId="7101" priority="7100">
      <formula>AND($G39="SQUAT",ISBLANK($F39))</formula>
    </cfRule>
    <cfRule type="expression" dxfId="7100" priority="7101">
      <formula>AND($G39="BENCH",ISBLANK($F39))</formula>
    </cfRule>
    <cfRule type="expression" dxfId="7099" priority="7102">
      <formula>AND($G39="DEADLIFT",ISBLANK($F39))</formula>
    </cfRule>
  </conditionalFormatting>
  <conditionalFormatting sqref="EK39:EM39">
    <cfRule type="expression" dxfId="7098" priority="7095">
      <formula>$G39="SQUAT"</formula>
    </cfRule>
    <cfRule type="expression" dxfId="7097" priority="7096">
      <formula>$G39="BENCH"</formula>
    </cfRule>
    <cfRule type="expression" dxfId="7096" priority="7097">
      <formula>$G39="DEADLIFT"</formula>
    </cfRule>
    <cfRule type="expression" dxfId="7095" priority="7098">
      <formula>AND($G39="ACC",ISBLANK($F39))</formula>
    </cfRule>
    <cfRule type="expression" dxfId="7094" priority="7099">
      <formula>$G39="ACC"</formula>
    </cfRule>
  </conditionalFormatting>
  <conditionalFormatting sqref="EK21:EK24">
    <cfRule type="expression" dxfId="7093" priority="7092">
      <formula>AND($G21="SQUAT",ISBLANK($F21))</formula>
    </cfRule>
    <cfRule type="expression" dxfId="7092" priority="7093">
      <formula>AND($G21="BENCH",ISBLANK($F21))</formula>
    </cfRule>
    <cfRule type="expression" dxfId="7091" priority="7094">
      <formula>AND($G21="DEADLIFT",ISBLANK($F21))</formula>
    </cfRule>
  </conditionalFormatting>
  <conditionalFormatting sqref="EK21:EM24">
    <cfRule type="expression" dxfId="7090" priority="7087">
      <formula>$G21="SQUAT"</formula>
    </cfRule>
    <cfRule type="expression" dxfId="7089" priority="7088">
      <formula>$G21="BENCH"</formula>
    </cfRule>
    <cfRule type="expression" dxfId="7088" priority="7089">
      <formula>$G21="DEADLIFT"</formula>
    </cfRule>
    <cfRule type="expression" dxfId="7087" priority="7090">
      <formula>AND($G21="ACC",ISBLANK($F21))</formula>
    </cfRule>
    <cfRule type="expression" dxfId="7086" priority="7091">
      <formula>$G21="ACC"</formula>
    </cfRule>
  </conditionalFormatting>
  <conditionalFormatting sqref="EK20">
    <cfRule type="expression" dxfId="7085" priority="7084">
      <formula>AND($G20="SQUAT",ISBLANK($F20))</formula>
    </cfRule>
    <cfRule type="expression" dxfId="7084" priority="7085">
      <formula>AND($G20="BENCH",ISBLANK($F20))</formula>
    </cfRule>
    <cfRule type="expression" dxfId="7083" priority="7086">
      <formula>AND($G20="DEADLIFT",ISBLANK($F20))</formula>
    </cfRule>
  </conditionalFormatting>
  <conditionalFormatting sqref="EK20">
    <cfRule type="expression" dxfId="7082" priority="7079">
      <formula>$G20="SQUAT"</formula>
    </cfRule>
    <cfRule type="expression" dxfId="7081" priority="7080">
      <formula>$G20="BENCH"</formula>
    </cfRule>
    <cfRule type="expression" dxfId="7080" priority="7081">
      <formula>$G20="DEADLIFT"</formula>
    </cfRule>
    <cfRule type="expression" dxfId="7079" priority="7082">
      <formula>AND($G20="ACC",ISBLANK($F20))</formula>
    </cfRule>
    <cfRule type="expression" dxfId="7078" priority="7083">
      <formula>$G20="ACC"</formula>
    </cfRule>
  </conditionalFormatting>
  <conditionalFormatting sqref="EL20:EM20">
    <cfRule type="expression" dxfId="7077" priority="7074">
      <formula>$G20="SQUAT"</formula>
    </cfRule>
    <cfRule type="expression" dxfId="7076" priority="7075">
      <formula>$G20="BENCH"</formula>
    </cfRule>
    <cfRule type="expression" dxfId="7075" priority="7076">
      <formula>$G20="DEADLIFT"</formula>
    </cfRule>
    <cfRule type="expression" dxfId="7074" priority="7077">
      <formula>AND($G20="ACC",ISBLANK($F20))</formula>
    </cfRule>
    <cfRule type="expression" dxfId="7073" priority="7078">
      <formula>$G20="ACC"</formula>
    </cfRule>
  </conditionalFormatting>
  <conditionalFormatting sqref="EK14:EK17">
    <cfRule type="expression" dxfId="7072" priority="7071">
      <formula>AND($G14="SQUAT",ISBLANK($F14))</formula>
    </cfRule>
    <cfRule type="expression" dxfId="7071" priority="7072">
      <formula>AND($G14="BENCH",ISBLANK($F14))</formula>
    </cfRule>
    <cfRule type="expression" dxfId="7070" priority="7073">
      <formula>AND($G14="DEADLIFT",ISBLANK($F14))</formula>
    </cfRule>
  </conditionalFormatting>
  <conditionalFormatting sqref="EK14:EM17">
    <cfRule type="expression" dxfId="7069" priority="7066">
      <formula>$G14="SQUAT"</formula>
    </cfRule>
    <cfRule type="expression" dxfId="7068" priority="7067">
      <formula>$G14="BENCH"</formula>
    </cfRule>
    <cfRule type="expression" dxfId="7067" priority="7068">
      <formula>$G14="DEADLIFT"</formula>
    </cfRule>
    <cfRule type="expression" dxfId="7066" priority="7069">
      <formula>AND($G14="ACC",ISBLANK($F14))</formula>
    </cfRule>
    <cfRule type="expression" dxfId="7065" priority="7070">
      <formula>$G14="ACC"</formula>
    </cfRule>
  </conditionalFormatting>
  <conditionalFormatting sqref="EK13">
    <cfRule type="expression" dxfId="7064" priority="7063">
      <formula>AND($G13="SQUAT",ISBLANK($F13))</formula>
    </cfRule>
    <cfRule type="expression" dxfId="7063" priority="7064">
      <formula>AND($G13="BENCH",ISBLANK($F13))</formula>
    </cfRule>
    <cfRule type="expression" dxfId="7062" priority="7065">
      <formula>AND($G13="DEADLIFT",ISBLANK($F13))</formula>
    </cfRule>
  </conditionalFormatting>
  <conditionalFormatting sqref="EK13">
    <cfRule type="expression" dxfId="7061" priority="7058">
      <formula>$G13="SQUAT"</formula>
    </cfRule>
    <cfRule type="expression" dxfId="7060" priority="7059">
      <formula>$G13="BENCH"</formula>
    </cfRule>
    <cfRule type="expression" dxfId="7059" priority="7060">
      <formula>$G13="DEADLIFT"</formula>
    </cfRule>
    <cfRule type="expression" dxfId="7058" priority="7061">
      <formula>AND($G13="ACC",ISBLANK($F13))</formula>
    </cfRule>
    <cfRule type="expression" dxfId="7057" priority="7062">
      <formula>$G13="ACC"</formula>
    </cfRule>
  </conditionalFormatting>
  <conditionalFormatting sqref="EL13:EM13">
    <cfRule type="expression" dxfId="7056" priority="7053">
      <formula>$G13="SQUAT"</formula>
    </cfRule>
    <cfRule type="expression" dxfId="7055" priority="7054">
      <formula>$G13="BENCH"</formula>
    </cfRule>
    <cfRule type="expression" dxfId="7054" priority="7055">
      <formula>$G13="DEADLIFT"</formula>
    </cfRule>
    <cfRule type="expression" dxfId="7053" priority="7056">
      <formula>AND($G13="ACC",ISBLANK($F13))</formula>
    </cfRule>
    <cfRule type="expression" dxfId="7052" priority="7057">
      <formula>$G13="ACC"</formula>
    </cfRule>
  </conditionalFormatting>
  <conditionalFormatting sqref="EK32">
    <cfRule type="expression" dxfId="7051" priority="7050">
      <formula>AND($G32="SQUAT",ISBLANK($F32))</formula>
    </cfRule>
    <cfRule type="expression" dxfId="7050" priority="7051">
      <formula>AND($G32="BENCH",ISBLANK($F32))</formula>
    </cfRule>
    <cfRule type="expression" dxfId="7049" priority="7052">
      <formula>AND($G32="DEADLIFT",ISBLANK($F32))</formula>
    </cfRule>
  </conditionalFormatting>
  <conditionalFormatting sqref="EK32:EM32">
    <cfRule type="expression" dxfId="7048" priority="7045">
      <formula>$G32="SQUAT"</formula>
    </cfRule>
    <cfRule type="expression" dxfId="7047" priority="7046">
      <formula>$G32="BENCH"</formula>
    </cfRule>
    <cfRule type="expression" dxfId="7046" priority="7047">
      <formula>$G32="DEADLIFT"</formula>
    </cfRule>
    <cfRule type="expression" dxfId="7045" priority="7048">
      <formula>AND($G32="ACC",ISBLANK($F32))</formula>
    </cfRule>
    <cfRule type="expression" dxfId="7044" priority="7049">
      <formula>$G32="ACC"</formula>
    </cfRule>
  </conditionalFormatting>
  <conditionalFormatting sqref="EK35:EK38">
    <cfRule type="expression" dxfId="7043" priority="7042">
      <formula>AND($G35="SQUAT",ISBLANK($F35))</formula>
    </cfRule>
    <cfRule type="expression" dxfId="7042" priority="7043">
      <formula>AND($G35="BENCH",ISBLANK($F35))</formula>
    </cfRule>
    <cfRule type="expression" dxfId="7041" priority="7044">
      <formula>AND($G35="DEADLIFT",ISBLANK($F35))</formula>
    </cfRule>
  </conditionalFormatting>
  <conditionalFormatting sqref="EK35:EM38">
    <cfRule type="expression" dxfId="7040" priority="7037">
      <formula>$G35="SQUAT"</formula>
    </cfRule>
    <cfRule type="expression" dxfId="7039" priority="7038">
      <formula>$G35="BENCH"</formula>
    </cfRule>
    <cfRule type="expression" dxfId="7038" priority="7039">
      <formula>$G35="DEADLIFT"</formula>
    </cfRule>
    <cfRule type="expression" dxfId="7037" priority="7040">
      <formula>AND($G35="ACC",ISBLANK($F35))</formula>
    </cfRule>
    <cfRule type="expression" dxfId="7036" priority="7041">
      <formula>$G35="ACC"</formula>
    </cfRule>
  </conditionalFormatting>
  <conditionalFormatting sqref="EK34">
    <cfRule type="expression" dxfId="7035" priority="7034">
      <formula>AND($G34="SQUAT",ISBLANK($F34))</formula>
    </cfRule>
    <cfRule type="expression" dxfId="7034" priority="7035">
      <formula>AND($G34="BENCH",ISBLANK($F34))</formula>
    </cfRule>
    <cfRule type="expression" dxfId="7033" priority="7036">
      <formula>AND($G34="DEADLIFT",ISBLANK($F34))</formula>
    </cfRule>
  </conditionalFormatting>
  <conditionalFormatting sqref="EK34">
    <cfRule type="expression" dxfId="7032" priority="7029">
      <formula>$G34="SQUAT"</formula>
    </cfRule>
    <cfRule type="expression" dxfId="7031" priority="7030">
      <formula>$G34="BENCH"</formula>
    </cfRule>
    <cfRule type="expression" dxfId="7030" priority="7031">
      <formula>$G34="DEADLIFT"</formula>
    </cfRule>
    <cfRule type="expression" dxfId="7029" priority="7032">
      <formula>AND($G34="ACC",ISBLANK($F34))</formula>
    </cfRule>
    <cfRule type="expression" dxfId="7028" priority="7033">
      <formula>$G34="ACC"</formula>
    </cfRule>
  </conditionalFormatting>
  <conditionalFormatting sqref="EL34:EM34">
    <cfRule type="expression" dxfId="7027" priority="7024">
      <formula>$G34="SQUAT"</formula>
    </cfRule>
    <cfRule type="expression" dxfId="7026" priority="7025">
      <formula>$G34="BENCH"</formula>
    </cfRule>
    <cfRule type="expression" dxfId="7025" priority="7026">
      <formula>$G34="DEADLIFT"</formula>
    </cfRule>
    <cfRule type="expression" dxfId="7024" priority="7027">
      <formula>AND($G34="ACC",ISBLANK($F34))</formula>
    </cfRule>
    <cfRule type="expression" dxfId="7023" priority="7028">
      <formula>$G34="ACC"</formula>
    </cfRule>
  </conditionalFormatting>
  <conditionalFormatting sqref="EK28:EK31">
    <cfRule type="expression" dxfId="7022" priority="7021">
      <formula>AND($G28="SQUAT",ISBLANK($F28))</formula>
    </cfRule>
    <cfRule type="expression" dxfId="7021" priority="7022">
      <formula>AND($G28="BENCH",ISBLANK($F28))</formula>
    </cfRule>
    <cfRule type="expression" dxfId="7020" priority="7023">
      <formula>AND($G28="DEADLIFT",ISBLANK($F28))</formula>
    </cfRule>
  </conditionalFormatting>
  <conditionalFormatting sqref="EK28:EM31">
    <cfRule type="expression" dxfId="7019" priority="7016">
      <formula>$G28="SQUAT"</formula>
    </cfRule>
    <cfRule type="expression" dxfId="7018" priority="7017">
      <formula>$G28="BENCH"</formula>
    </cfRule>
    <cfRule type="expression" dxfId="7017" priority="7018">
      <formula>$G28="DEADLIFT"</formula>
    </cfRule>
    <cfRule type="expression" dxfId="7016" priority="7019">
      <formula>AND($G28="ACC",ISBLANK($F28))</formula>
    </cfRule>
    <cfRule type="expression" dxfId="7015" priority="7020">
      <formula>$G28="ACC"</formula>
    </cfRule>
  </conditionalFormatting>
  <conditionalFormatting sqref="EK27">
    <cfRule type="expression" dxfId="7014" priority="7013">
      <formula>AND($G27="SQUAT",ISBLANK($F27))</formula>
    </cfRule>
    <cfRule type="expression" dxfId="7013" priority="7014">
      <formula>AND($G27="BENCH",ISBLANK($F27))</formula>
    </cfRule>
    <cfRule type="expression" dxfId="7012" priority="7015">
      <formula>AND($G27="DEADLIFT",ISBLANK($F27))</formula>
    </cfRule>
  </conditionalFormatting>
  <conditionalFormatting sqref="EK27">
    <cfRule type="expression" dxfId="7011" priority="7008">
      <formula>$G27="SQUAT"</formula>
    </cfRule>
    <cfRule type="expression" dxfId="7010" priority="7009">
      <formula>$G27="BENCH"</formula>
    </cfRule>
    <cfRule type="expression" dxfId="7009" priority="7010">
      <formula>$G27="DEADLIFT"</formula>
    </cfRule>
    <cfRule type="expression" dxfId="7008" priority="7011">
      <formula>AND($G27="ACC",ISBLANK($F27))</formula>
    </cfRule>
    <cfRule type="expression" dxfId="7007" priority="7012">
      <formula>$G27="ACC"</formula>
    </cfRule>
  </conditionalFormatting>
  <conditionalFormatting sqref="EL27:EM27">
    <cfRule type="expression" dxfId="7006" priority="7003">
      <formula>$G27="SQUAT"</formula>
    </cfRule>
    <cfRule type="expression" dxfId="7005" priority="7004">
      <formula>$G27="BENCH"</formula>
    </cfRule>
    <cfRule type="expression" dxfId="7004" priority="7005">
      <formula>$G27="DEADLIFT"</formula>
    </cfRule>
    <cfRule type="expression" dxfId="7003" priority="7006">
      <formula>AND($G27="ACC",ISBLANK($F27))</formula>
    </cfRule>
    <cfRule type="expression" dxfId="7002" priority="7007">
      <formula>$G27="ACC"</formula>
    </cfRule>
  </conditionalFormatting>
  <conditionalFormatting sqref="EK46">
    <cfRule type="expression" dxfId="7001" priority="7000">
      <formula>AND($G46="SQUAT",ISBLANK($F46))</formula>
    </cfRule>
    <cfRule type="expression" dxfId="7000" priority="7001">
      <formula>AND($G46="BENCH",ISBLANK($F46))</formula>
    </cfRule>
    <cfRule type="expression" dxfId="6999" priority="7002">
      <formula>AND($G46="DEADLIFT",ISBLANK($F46))</formula>
    </cfRule>
  </conditionalFormatting>
  <conditionalFormatting sqref="EK46:EM46">
    <cfRule type="expression" dxfId="6998" priority="6995">
      <formula>$G46="SQUAT"</formula>
    </cfRule>
    <cfRule type="expression" dxfId="6997" priority="6996">
      <formula>$G46="BENCH"</formula>
    </cfRule>
    <cfRule type="expression" dxfId="6996" priority="6997">
      <formula>$G46="DEADLIFT"</formula>
    </cfRule>
    <cfRule type="expression" dxfId="6995" priority="6998">
      <formula>AND($G46="ACC",ISBLANK($F46))</formula>
    </cfRule>
    <cfRule type="expression" dxfId="6994" priority="6999">
      <formula>$G46="ACC"</formula>
    </cfRule>
  </conditionalFormatting>
  <conditionalFormatting sqref="EK49:EK52">
    <cfRule type="expression" dxfId="6993" priority="6992">
      <formula>AND($G49="SQUAT",ISBLANK($F49))</formula>
    </cfRule>
    <cfRule type="expression" dxfId="6992" priority="6993">
      <formula>AND($G49="BENCH",ISBLANK($F49))</formula>
    </cfRule>
    <cfRule type="expression" dxfId="6991" priority="6994">
      <formula>AND($G49="DEADLIFT",ISBLANK($F49))</formula>
    </cfRule>
  </conditionalFormatting>
  <conditionalFormatting sqref="EK49:EM52">
    <cfRule type="expression" dxfId="6990" priority="6987">
      <formula>$G49="SQUAT"</formula>
    </cfRule>
    <cfRule type="expression" dxfId="6989" priority="6988">
      <formula>$G49="BENCH"</formula>
    </cfRule>
    <cfRule type="expression" dxfId="6988" priority="6989">
      <formula>$G49="DEADLIFT"</formula>
    </cfRule>
    <cfRule type="expression" dxfId="6987" priority="6990">
      <formula>AND($G49="ACC",ISBLANK($F49))</formula>
    </cfRule>
    <cfRule type="expression" dxfId="6986" priority="6991">
      <formula>$G49="ACC"</formula>
    </cfRule>
  </conditionalFormatting>
  <conditionalFormatting sqref="EK48">
    <cfRule type="expression" dxfId="6985" priority="6984">
      <formula>AND($G48="SQUAT",ISBLANK($F48))</formula>
    </cfRule>
    <cfRule type="expression" dxfId="6984" priority="6985">
      <formula>AND($G48="BENCH",ISBLANK($F48))</formula>
    </cfRule>
    <cfRule type="expression" dxfId="6983" priority="6986">
      <formula>AND($G48="DEADLIFT",ISBLANK($F48))</formula>
    </cfRule>
  </conditionalFormatting>
  <conditionalFormatting sqref="EK48">
    <cfRule type="expression" dxfId="6982" priority="6979">
      <formula>$G48="SQUAT"</formula>
    </cfRule>
    <cfRule type="expression" dxfId="6981" priority="6980">
      <formula>$G48="BENCH"</formula>
    </cfRule>
    <cfRule type="expression" dxfId="6980" priority="6981">
      <formula>$G48="DEADLIFT"</formula>
    </cfRule>
    <cfRule type="expression" dxfId="6979" priority="6982">
      <formula>AND($G48="ACC",ISBLANK($F48))</formula>
    </cfRule>
    <cfRule type="expression" dxfId="6978" priority="6983">
      <formula>$G48="ACC"</formula>
    </cfRule>
  </conditionalFormatting>
  <conditionalFormatting sqref="EL48:EM48">
    <cfRule type="expression" dxfId="6977" priority="6974">
      <formula>$G48="SQUAT"</formula>
    </cfRule>
    <cfRule type="expression" dxfId="6976" priority="6975">
      <formula>$G48="BENCH"</formula>
    </cfRule>
    <cfRule type="expression" dxfId="6975" priority="6976">
      <formula>$G48="DEADLIFT"</formula>
    </cfRule>
    <cfRule type="expression" dxfId="6974" priority="6977">
      <formula>AND($G48="ACC",ISBLANK($F48))</formula>
    </cfRule>
    <cfRule type="expression" dxfId="6973" priority="6978">
      <formula>$G48="ACC"</formula>
    </cfRule>
  </conditionalFormatting>
  <conditionalFormatting sqref="EK42:EK45">
    <cfRule type="expression" dxfId="6972" priority="6971">
      <formula>AND($G42="SQUAT",ISBLANK($F42))</formula>
    </cfRule>
    <cfRule type="expression" dxfId="6971" priority="6972">
      <formula>AND($G42="BENCH",ISBLANK($F42))</formula>
    </cfRule>
    <cfRule type="expression" dxfId="6970" priority="6973">
      <formula>AND($G42="DEADLIFT",ISBLANK($F42))</formula>
    </cfRule>
  </conditionalFormatting>
  <conditionalFormatting sqref="EK42:EM45">
    <cfRule type="expression" dxfId="6969" priority="6966">
      <formula>$G42="SQUAT"</formula>
    </cfRule>
    <cfRule type="expression" dxfId="6968" priority="6967">
      <formula>$G42="BENCH"</formula>
    </cfRule>
    <cfRule type="expression" dxfId="6967" priority="6968">
      <formula>$G42="DEADLIFT"</formula>
    </cfRule>
    <cfRule type="expression" dxfId="6966" priority="6969">
      <formula>AND($G42="ACC",ISBLANK($F42))</formula>
    </cfRule>
    <cfRule type="expression" dxfId="6965" priority="6970">
      <formula>$G42="ACC"</formula>
    </cfRule>
  </conditionalFormatting>
  <conditionalFormatting sqref="EK41">
    <cfRule type="expression" dxfId="6964" priority="6963">
      <formula>AND($G41="SQUAT",ISBLANK($F41))</formula>
    </cfRule>
    <cfRule type="expression" dxfId="6963" priority="6964">
      <formula>AND($G41="BENCH",ISBLANK($F41))</formula>
    </cfRule>
    <cfRule type="expression" dxfId="6962" priority="6965">
      <formula>AND($G41="DEADLIFT",ISBLANK($F41))</formula>
    </cfRule>
  </conditionalFormatting>
  <conditionalFormatting sqref="EK41">
    <cfRule type="expression" dxfId="6961" priority="6958">
      <formula>$G41="SQUAT"</formula>
    </cfRule>
    <cfRule type="expression" dxfId="6960" priority="6959">
      <formula>$G41="BENCH"</formula>
    </cfRule>
    <cfRule type="expression" dxfId="6959" priority="6960">
      <formula>$G41="DEADLIFT"</formula>
    </cfRule>
    <cfRule type="expression" dxfId="6958" priority="6961">
      <formula>AND($G41="ACC",ISBLANK($F41))</formula>
    </cfRule>
    <cfRule type="expression" dxfId="6957" priority="6962">
      <formula>$G41="ACC"</formula>
    </cfRule>
  </conditionalFormatting>
  <conditionalFormatting sqref="EL41:EM41">
    <cfRule type="expression" dxfId="6956" priority="6953">
      <formula>$G41="SQUAT"</formula>
    </cfRule>
    <cfRule type="expression" dxfId="6955" priority="6954">
      <formula>$G41="BENCH"</formula>
    </cfRule>
    <cfRule type="expression" dxfId="6954" priority="6955">
      <formula>$G41="DEADLIFT"</formula>
    </cfRule>
    <cfRule type="expression" dxfId="6953" priority="6956">
      <formula>AND($G41="ACC",ISBLANK($F41))</formula>
    </cfRule>
    <cfRule type="expression" dxfId="6952" priority="6957">
      <formula>$G41="ACC"</formula>
    </cfRule>
  </conditionalFormatting>
  <conditionalFormatting sqref="EK67 EK74">
    <cfRule type="expression" dxfId="6951" priority="6950">
      <formula>AND($G67="SQUAT",ISBLANK($F67))</formula>
    </cfRule>
    <cfRule type="expression" dxfId="6950" priority="6951">
      <formula>AND($G67="BENCH",ISBLANK($F67))</formula>
    </cfRule>
    <cfRule type="expression" dxfId="6949" priority="6952">
      <formula>AND($G67="DEADLIFT",ISBLANK($F67))</formula>
    </cfRule>
  </conditionalFormatting>
  <conditionalFormatting sqref="EK74:EM74 EK67:EM67">
    <cfRule type="expression" dxfId="6948" priority="6945">
      <formula>$G67="SQUAT"</formula>
    </cfRule>
    <cfRule type="expression" dxfId="6947" priority="6946">
      <formula>$G67="BENCH"</formula>
    </cfRule>
    <cfRule type="expression" dxfId="6946" priority="6947">
      <formula>$G67="DEADLIFT"</formula>
    </cfRule>
    <cfRule type="expression" dxfId="6945" priority="6948">
      <formula>AND($G67="ACC",ISBLANK($F67))</formula>
    </cfRule>
    <cfRule type="expression" dxfId="6944" priority="6949">
      <formula>$G67="ACC"</formula>
    </cfRule>
  </conditionalFormatting>
  <conditionalFormatting sqref="EK88">
    <cfRule type="expression" dxfId="6943" priority="6942">
      <formula>AND($G88="SQUAT",ISBLANK($F88))</formula>
    </cfRule>
    <cfRule type="expression" dxfId="6942" priority="6943">
      <formula>AND($G88="BENCH",ISBLANK($F88))</formula>
    </cfRule>
    <cfRule type="expression" dxfId="6941" priority="6944">
      <formula>AND($G88="DEADLIFT",ISBLANK($F88))</formula>
    </cfRule>
  </conditionalFormatting>
  <conditionalFormatting sqref="EK88:EM88">
    <cfRule type="expression" dxfId="6940" priority="6937">
      <formula>$G88="SQUAT"</formula>
    </cfRule>
    <cfRule type="expression" dxfId="6939" priority="6938">
      <formula>$G88="BENCH"</formula>
    </cfRule>
    <cfRule type="expression" dxfId="6938" priority="6939">
      <formula>$G88="DEADLIFT"</formula>
    </cfRule>
    <cfRule type="expression" dxfId="6937" priority="6940">
      <formula>AND($G88="ACC",ISBLANK($F88))</formula>
    </cfRule>
    <cfRule type="expression" dxfId="6936" priority="6941">
      <formula>$G88="ACC"</formula>
    </cfRule>
  </conditionalFormatting>
  <conditionalFormatting sqref="EK70:EK73">
    <cfRule type="expression" dxfId="6935" priority="6934">
      <formula>AND($G70="SQUAT",ISBLANK($F70))</formula>
    </cfRule>
    <cfRule type="expression" dxfId="6934" priority="6935">
      <formula>AND($G70="BENCH",ISBLANK($F70))</formula>
    </cfRule>
    <cfRule type="expression" dxfId="6933" priority="6936">
      <formula>AND($G70="DEADLIFT",ISBLANK($F70))</formula>
    </cfRule>
  </conditionalFormatting>
  <conditionalFormatting sqref="EK70:EM73">
    <cfRule type="expression" dxfId="6932" priority="6929">
      <formula>$G70="SQUAT"</formula>
    </cfRule>
    <cfRule type="expression" dxfId="6931" priority="6930">
      <formula>$G70="BENCH"</formula>
    </cfRule>
    <cfRule type="expression" dxfId="6930" priority="6931">
      <formula>$G70="DEADLIFT"</formula>
    </cfRule>
    <cfRule type="expression" dxfId="6929" priority="6932">
      <formula>AND($G70="ACC",ISBLANK($F70))</formula>
    </cfRule>
    <cfRule type="expression" dxfId="6928" priority="6933">
      <formula>$G70="ACC"</formula>
    </cfRule>
  </conditionalFormatting>
  <conditionalFormatting sqref="EK69">
    <cfRule type="expression" dxfId="6927" priority="6926">
      <formula>AND($G69="SQUAT",ISBLANK($F69))</formula>
    </cfRule>
    <cfRule type="expression" dxfId="6926" priority="6927">
      <formula>AND($G69="BENCH",ISBLANK($F69))</formula>
    </cfRule>
    <cfRule type="expression" dxfId="6925" priority="6928">
      <formula>AND($G69="DEADLIFT",ISBLANK($F69))</formula>
    </cfRule>
  </conditionalFormatting>
  <conditionalFormatting sqref="EK69">
    <cfRule type="expression" dxfId="6924" priority="6921">
      <formula>$G69="SQUAT"</formula>
    </cfRule>
    <cfRule type="expression" dxfId="6923" priority="6922">
      <formula>$G69="BENCH"</formula>
    </cfRule>
    <cfRule type="expression" dxfId="6922" priority="6923">
      <formula>$G69="DEADLIFT"</formula>
    </cfRule>
    <cfRule type="expression" dxfId="6921" priority="6924">
      <formula>AND($G69="ACC",ISBLANK($F69))</formula>
    </cfRule>
    <cfRule type="expression" dxfId="6920" priority="6925">
      <formula>$G69="ACC"</formula>
    </cfRule>
  </conditionalFormatting>
  <conditionalFormatting sqref="EL69:EM69">
    <cfRule type="expression" dxfId="6919" priority="6916">
      <formula>$G69="SQUAT"</formula>
    </cfRule>
    <cfRule type="expression" dxfId="6918" priority="6917">
      <formula>$G69="BENCH"</formula>
    </cfRule>
    <cfRule type="expression" dxfId="6917" priority="6918">
      <formula>$G69="DEADLIFT"</formula>
    </cfRule>
    <cfRule type="expression" dxfId="6916" priority="6919">
      <formula>AND($G69="ACC",ISBLANK($F69))</formula>
    </cfRule>
    <cfRule type="expression" dxfId="6915" priority="6920">
      <formula>$G69="ACC"</formula>
    </cfRule>
  </conditionalFormatting>
  <conditionalFormatting sqref="EK63:EK66">
    <cfRule type="expression" dxfId="6914" priority="6913">
      <formula>AND($G63="SQUAT",ISBLANK($F63))</formula>
    </cfRule>
    <cfRule type="expression" dxfId="6913" priority="6914">
      <formula>AND($G63="BENCH",ISBLANK($F63))</formula>
    </cfRule>
    <cfRule type="expression" dxfId="6912" priority="6915">
      <formula>AND($G63="DEADLIFT",ISBLANK($F63))</formula>
    </cfRule>
  </conditionalFormatting>
  <conditionalFormatting sqref="EK63:EM66">
    <cfRule type="expression" dxfId="6911" priority="6908">
      <formula>$G63="SQUAT"</formula>
    </cfRule>
    <cfRule type="expression" dxfId="6910" priority="6909">
      <formula>$G63="BENCH"</formula>
    </cfRule>
    <cfRule type="expression" dxfId="6909" priority="6910">
      <formula>$G63="DEADLIFT"</formula>
    </cfRule>
    <cfRule type="expression" dxfId="6908" priority="6911">
      <formula>AND($G63="ACC",ISBLANK($F63))</formula>
    </cfRule>
    <cfRule type="expression" dxfId="6907" priority="6912">
      <formula>$G63="ACC"</formula>
    </cfRule>
  </conditionalFormatting>
  <conditionalFormatting sqref="EK62">
    <cfRule type="expression" dxfId="6906" priority="6905">
      <formula>AND($G62="SQUAT",ISBLANK($F62))</formula>
    </cfRule>
    <cfRule type="expression" dxfId="6905" priority="6906">
      <formula>AND($G62="BENCH",ISBLANK($F62))</formula>
    </cfRule>
    <cfRule type="expression" dxfId="6904" priority="6907">
      <formula>AND($G62="DEADLIFT",ISBLANK($F62))</formula>
    </cfRule>
  </conditionalFormatting>
  <conditionalFormatting sqref="EK62">
    <cfRule type="expression" dxfId="6903" priority="6900">
      <formula>$G62="SQUAT"</formula>
    </cfRule>
    <cfRule type="expression" dxfId="6902" priority="6901">
      <formula>$G62="BENCH"</formula>
    </cfRule>
    <cfRule type="expression" dxfId="6901" priority="6902">
      <formula>$G62="DEADLIFT"</formula>
    </cfRule>
    <cfRule type="expression" dxfId="6900" priority="6903">
      <formula>AND($G62="ACC",ISBLANK($F62))</formula>
    </cfRule>
    <cfRule type="expression" dxfId="6899" priority="6904">
      <formula>$G62="ACC"</formula>
    </cfRule>
  </conditionalFormatting>
  <conditionalFormatting sqref="EL62:EM62">
    <cfRule type="expression" dxfId="6898" priority="6895">
      <formula>$G62="SQUAT"</formula>
    </cfRule>
    <cfRule type="expression" dxfId="6897" priority="6896">
      <formula>$G62="BENCH"</formula>
    </cfRule>
    <cfRule type="expression" dxfId="6896" priority="6897">
      <formula>$G62="DEADLIFT"</formula>
    </cfRule>
    <cfRule type="expression" dxfId="6895" priority="6898">
      <formula>AND($G62="ACC",ISBLANK($F62))</formula>
    </cfRule>
    <cfRule type="expression" dxfId="6894" priority="6899">
      <formula>$G62="ACC"</formula>
    </cfRule>
  </conditionalFormatting>
  <conditionalFormatting sqref="EK81">
    <cfRule type="expression" dxfId="6893" priority="6892">
      <formula>AND($G81="SQUAT",ISBLANK($F81))</formula>
    </cfRule>
    <cfRule type="expression" dxfId="6892" priority="6893">
      <formula>AND($G81="BENCH",ISBLANK($F81))</formula>
    </cfRule>
    <cfRule type="expression" dxfId="6891" priority="6894">
      <formula>AND($G81="DEADLIFT",ISBLANK($F81))</formula>
    </cfRule>
  </conditionalFormatting>
  <conditionalFormatting sqref="EK81:EM81">
    <cfRule type="expression" dxfId="6890" priority="6887">
      <formula>$G81="SQUAT"</formula>
    </cfRule>
    <cfRule type="expression" dxfId="6889" priority="6888">
      <formula>$G81="BENCH"</formula>
    </cfRule>
    <cfRule type="expression" dxfId="6888" priority="6889">
      <formula>$G81="DEADLIFT"</formula>
    </cfRule>
    <cfRule type="expression" dxfId="6887" priority="6890">
      <formula>AND($G81="ACC",ISBLANK($F81))</formula>
    </cfRule>
    <cfRule type="expression" dxfId="6886" priority="6891">
      <formula>$G81="ACC"</formula>
    </cfRule>
  </conditionalFormatting>
  <conditionalFormatting sqref="EK84:EK87">
    <cfRule type="expression" dxfId="6885" priority="6884">
      <formula>AND($G84="SQUAT",ISBLANK($F84))</formula>
    </cfRule>
    <cfRule type="expression" dxfId="6884" priority="6885">
      <formula>AND($G84="BENCH",ISBLANK($F84))</formula>
    </cfRule>
    <cfRule type="expression" dxfId="6883" priority="6886">
      <formula>AND($G84="DEADLIFT",ISBLANK($F84))</formula>
    </cfRule>
  </conditionalFormatting>
  <conditionalFormatting sqref="EK84:EM87">
    <cfRule type="expression" dxfId="6882" priority="6879">
      <formula>$G84="SQUAT"</formula>
    </cfRule>
    <cfRule type="expression" dxfId="6881" priority="6880">
      <formula>$G84="BENCH"</formula>
    </cfRule>
    <cfRule type="expression" dxfId="6880" priority="6881">
      <formula>$G84="DEADLIFT"</formula>
    </cfRule>
    <cfRule type="expression" dxfId="6879" priority="6882">
      <formula>AND($G84="ACC",ISBLANK($F84))</formula>
    </cfRule>
    <cfRule type="expression" dxfId="6878" priority="6883">
      <formula>$G84="ACC"</formula>
    </cfRule>
  </conditionalFormatting>
  <conditionalFormatting sqref="EK83">
    <cfRule type="expression" dxfId="6877" priority="6876">
      <formula>AND($G83="SQUAT",ISBLANK($F83))</formula>
    </cfRule>
    <cfRule type="expression" dxfId="6876" priority="6877">
      <formula>AND($G83="BENCH",ISBLANK($F83))</formula>
    </cfRule>
    <cfRule type="expression" dxfId="6875" priority="6878">
      <formula>AND($G83="DEADLIFT",ISBLANK($F83))</formula>
    </cfRule>
  </conditionalFormatting>
  <conditionalFormatting sqref="EK83">
    <cfRule type="expression" dxfId="6874" priority="6871">
      <formula>$G83="SQUAT"</formula>
    </cfRule>
    <cfRule type="expression" dxfId="6873" priority="6872">
      <formula>$G83="BENCH"</formula>
    </cfRule>
    <cfRule type="expression" dxfId="6872" priority="6873">
      <formula>$G83="DEADLIFT"</formula>
    </cfRule>
    <cfRule type="expression" dxfId="6871" priority="6874">
      <formula>AND($G83="ACC",ISBLANK($F83))</formula>
    </cfRule>
    <cfRule type="expression" dxfId="6870" priority="6875">
      <formula>$G83="ACC"</formula>
    </cfRule>
  </conditionalFormatting>
  <conditionalFormatting sqref="EL83:EM83">
    <cfRule type="expression" dxfId="6869" priority="6866">
      <formula>$G83="SQUAT"</formula>
    </cfRule>
    <cfRule type="expression" dxfId="6868" priority="6867">
      <formula>$G83="BENCH"</formula>
    </cfRule>
    <cfRule type="expression" dxfId="6867" priority="6868">
      <formula>$G83="DEADLIFT"</formula>
    </cfRule>
    <cfRule type="expression" dxfId="6866" priority="6869">
      <formula>AND($G83="ACC",ISBLANK($F83))</formula>
    </cfRule>
    <cfRule type="expression" dxfId="6865" priority="6870">
      <formula>$G83="ACC"</formula>
    </cfRule>
  </conditionalFormatting>
  <conditionalFormatting sqref="EK77:EK80">
    <cfRule type="expression" dxfId="6864" priority="6863">
      <formula>AND($G77="SQUAT",ISBLANK($F77))</formula>
    </cfRule>
    <cfRule type="expression" dxfId="6863" priority="6864">
      <formula>AND($G77="BENCH",ISBLANK($F77))</formula>
    </cfRule>
    <cfRule type="expression" dxfId="6862" priority="6865">
      <formula>AND($G77="DEADLIFT",ISBLANK($F77))</formula>
    </cfRule>
  </conditionalFormatting>
  <conditionalFormatting sqref="EK77:EM80">
    <cfRule type="expression" dxfId="6861" priority="6858">
      <formula>$G77="SQUAT"</formula>
    </cfRule>
    <cfRule type="expression" dxfId="6860" priority="6859">
      <formula>$G77="BENCH"</formula>
    </cfRule>
    <cfRule type="expression" dxfId="6859" priority="6860">
      <formula>$G77="DEADLIFT"</formula>
    </cfRule>
    <cfRule type="expression" dxfId="6858" priority="6861">
      <formula>AND($G77="ACC",ISBLANK($F77))</formula>
    </cfRule>
    <cfRule type="expression" dxfId="6857" priority="6862">
      <formula>$G77="ACC"</formula>
    </cfRule>
  </conditionalFormatting>
  <conditionalFormatting sqref="EK76">
    <cfRule type="expression" dxfId="6856" priority="6855">
      <formula>AND($G76="SQUAT",ISBLANK($F76))</formula>
    </cfRule>
    <cfRule type="expression" dxfId="6855" priority="6856">
      <formula>AND($G76="BENCH",ISBLANK($F76))</formula>
    </cfRule>
    <cfRule type="expression" dxfId="6854" priority="6857">
      <formula>AND($G76="DEADLIFT",ISBLANK($F76))</formula>
    </cfRule>
  </conditionalFormatting>
  <conditionalFormatting sqref="EK76">
    <cfRule type="expression" dxfId="6853" priority="6850">
      <formula>$G76="SQUAT"</formula>
    </cfRule>
    <cfRule type="expression" dxfId="6852" priority="6851">
      <formula>$G76="BENCH"</formula>
    </cfRule>
    <cfRule type="expression" dxfId="6851" priority="6852">
      <formula>$G76="DEADLIFT"</formula>
    </cfRule>
    <cfRule type="expression" dxfId="6850" priority="6853">
      <formula>AND($G76="ACC",ISBLANK($F76))</formula>
    </cfRule>
    <cfRule type="expression" dxfId="6849" priority="6854">
      <formula>$G76="ACC"</formula>
    </cfRule>
  </conditionalFormatting>
  <conditionalFormatting sqref="EL76:EM76">
    <cfRule type="expression" dxfId="6848" priority="6845">
      <formula>$G76="SQUAT"</formula>
    </cfRule>
    <cfRule type="expression" dxfId="6847" priority="6846">
      <formula>$G76="BENCH"</formula>
    </cfRule>
    <cfRule type="expression" dxfId="6846" priority="6847">
      <formula>$G76="DEADLIFT"</formula>
    </cfRule>
    <cfRule type="expression" dxfId="6845" priority="6848">
      <formula>AND($G76="ACC",ISBLANK($F76))</formula>
    </cfRule>
    <cfRule type="expression" dxfId="6844" priority="6849">
      <formula>$G76="ACC"</formula>
    </cfRule>
  </conditionalFormatting>
  <conditionalFormatting sqref="EK95">
    <cfRule type="expression" dxfId="6843" priority="6842">
      <formula>AND($G95="SQUAT",ISBLANK($F95))</formula>
    </cfRule>
    <cfRule type="expression" dxfId="6842" priority="6843">
      <formula>AND($G95="BENCH",ISBLANK($F95))</formula>
    </cfRule>
    <cfRule type="expression" dxfId="6841" priority="6844">
      <formula>AND($G95="DEADLIFT",ISBLANK($F95))</formula>
    </cfRule>
  </conditionalFormatting>
  <conditionalFormatting sqref="EK95:EM95">
    <cfRule type="expression" dxfId="6840" priority="6837">
      <formula>$G95="SQUAT"</formula>
    </cfRule>
    <cfRule type="expression" dxfId="6839" priority="6838">
      <formula>$G95="BENCH"</formula>
    </cfRule>
    <cfRule type="expression" dxfId="6838" priority="6839">
      <formula>$G95="DEADLIFT"</formula>
    </cfRule>
    <cfRule type="expression" dxfId="6837" priority="6840">
      <formula>AND($G95="ACC",ISBLANK($F95))</formula>
    </cfRule>
    <cfRule type="expression" dxfId="6836" priority="6841">
      <formula>$G95="ACC"</formula>
    </cfRule>
  </conditionalFormatting>
  <conditionalFormatting sqref="EK98:EK101">
    <cfRule type="expression" dxfId="6835" priority="6834">
      <formula>AND($G98="SQUAT",ISBLANK($F98))</formula>
    </cfRule>
    <cfRule type="expression" dxfId="6834" priority="6835">
      <formula>AND($G98="BENCH",ISBLANK($F98))</formula>
    </cfRule>
    <cfRule type="expression" dxfId="6833" priority="6836">
      <formula>AND($G98="DEADLIFT",ISBLANK($F98))</formula>
    </cfRule>
  </conditionalFormatting>
  <conditionalFormatting sqref="EK98:EM101">
    <cfRule type="expression" dxfId="6832" priority="6829">
      <formula>$G98="SQUAT"</formula>
    </cfRule>
    <cfRule type="expression" dxfId="6831" priority="6830">
      <formula>$G98="BENCH"</formula>
    </cfRule>
    <cfRule type="expression" dxfId="6830" priority="6831">
      <formula>$G98="DEADLIFT"</formula>
    </cfRule>
    <cfRule type="expression" dxfId="6829" priority="6832">
      <formula>AND($G98="ACC",ISBLANK($F98))</formula>
    </cfRule>
    <cfRule type="expression" dxfId="6828" priority="6833">
      <formula>$G98="ACC"</formula>
    </cfRule>
  </conditionalFormatting>
  <conditionalFormatting sqref="EK97">
    <cfRule type="expression" dxfId="6827" priority="6826">
      <formula>AND($G97="SQUAT",ISBLANK($F97))</formula>
    </cfRule>
    <cfRule type="expression" dxfId="6826" priority="6827">
      <formula>AND($G97="BENCH",ISBLANK($F97))</formula>
    </cfRule>
    <cfRule type="expression" dxfId="6825" priority="6828">
      <formula>AND($G97="DEADLIFT",ISBLANK($F97))</formula>
    </cfRule>
  </conditionalFormatting>
  <conditionalFormatting sqref="EK97">
    <cfRule type="expression" dxfId="6824" priority="6821">
      <formula>$G97="SQUAT"</formula>
    </cfRule>
    <cfRule type="expression" dxfId="6823" priority="6822">
      <formula>$G97="BENCH"</formula>
    </cfRule>
    <cfRule type="expression" dxfId="6822" priority="6823">
      <formula>$G97="DEADLIFT"</formula>
    </cfRule>
    <cfRule type="expression" dxfId="6821" priority="6824">
      <formula>AND($G97="ACC",ISBLANK($F97))</formula>
    </cfRule>
    <cfRule type="expression" dxfId="6820" priority="6825">
      <formula>$G97="ACC"</formula>
    </cfRule>
  </conditionalFormatting>
  <conditionalFormatting sqref="EL97:EM97">
    <cfRule type="expression" dxfId="6819" priority="6816">
      <formula>$G97="SQUAT"</formula>
    </cfRule>
    <cfRule type="expression" dxfId="6818" priority="6817">
      <formula>$G97="BENCH"</formula>
    </cfRule>
    <cfRule type="expression" dxfId="6817" priority="6818">
      <formula>$G97="DEADLIFT"</formula>
    </cfRule>
    <cfRule type="expression" dxfId="6816" priority="6819">
      <formula>AND($G97="ACC",ISBLANK($F97))</formula>
    </cfRule>
    <cfRule type="expression" dxfId="6815" priority="6820">
      <formula>$G97="ACC"</formula>
    </cfRule>
  </conditionalFormatting>
  <conditionalFormatting sqref="EK91:EK94">
    <cfRule type="expression" dxfId="6814" priority="6813">
      <formula>AND($G91="SQUAT",ISBLANK($F91))</formula>
    </cfRule>
    <cfRule type="expression" dxfId="6813" priority="6814">
      <formula>AND($G91="BENCH",ISBLANK($F91))</formula>
    </cfRule>
    <cfRule type="expression" dxfId="6812" priority="6815">
      <formula>AND($G91="DEADLIFT",ISBLANK($F91))</formula>
    </cfRule>
  </conditionalFormatting>
  <conditionalFormatting sqref="EK91:EM94">
    <cfRule type="expression" dxfId="6811" priority="6808">
      <formula>$G91="SQUAT"</formula>
    </cfRule>
    <cfRule type="expression" dxfId="6810" priority="6809">
      <formula>$G91="BENCH"</formula>
    </cfRule>
    <cfRule type="expression" dxfId="6809" priority="6810">
      <formula>$G91="DEADLIFT"</formula>
    </cfRule>
    <cfRule type="expression" dxfId="6808" priority="6811">
      <formula>AND($G91="ACC",ISBLANK($F91))</formula>
    </cfRule>
    <cfRule type="expression" dxfId="6807" priority="6812">
      <formula>$G91="ACC"</formula>
    </cfRule>
  </conditionalFormatting>
  <conditionalFormatting sqref="EK90">
    <cfRule type="expression" dxfId="6806" priority="6805">
      <formula>AND($G90="SQUAT",ISBLANK($F90))</formula>
    </cfRule>
    <cfRule type="expression" dxfId="6805" priority="6806">
      <formula>AND($G90="BENCH",ISBLANK($F90))</formula>
    </cfRule>
    <cfRule type="expression" dxfId="6804" priority="6807">
      <formula>AND($G90="DEADLIFT",ISBLANK($F90))</formula>
    </cfRule>
  </conditionalFormatting>
  <conditionalFormatting sqref="EK90">
    <cfRule type="expression" dxfId="6803" priority="6800">
      <formula>$G90="SQUAT"</formula>
    </cfRule>
    <cfRule type="expression" dxfId="6802" priority="6801">
      <formula>$G90="BENCH"</formula>
    </cfRule>
    <cfRule type="expression" dxfId="6801" priority="6802">
      <formula>$G90="DEADLIFT"</formula>
    </cfRule>
    <cfRule type="expression" dxfId="6800" priority="6803">
      <formula>AND($G90="ACC",ISBLANK($F90))</formula>
    </cfRule>
    <cfRule type="expression" dxfId="6799" priority="6804">
      <formula>$G90="ACC"</formula>
    </cfRule>
  </conditionalFormatting>
  <conditionalFormatting sqref="EL90:EM90">
    <cfRule type="expression" dxfId="6798" priority="6795">
      <formula>$G90="SQUAT"</formula>
    </cfRule>
    <cfRule type="expression" dxfId="6797" priority="6796">
      <formula>$G90="BENCH"</formula>
    </cfRule>
    <cfRule type="expression" dxfId="6796" priority="6797">
      <formula>$G90="DEADLIFT"</formula>
    </cfRule>
    <cfRule type="expression" dxfId="6795" priority="6798">
      <formula>AND($G90="ACC",ISBLANK($F90))</formula>
    </cfRule>
    <cfRule type="expression" dxfId="6794" priority="6799">
      <formula>$G90="ACC"</formula>
    </cfRule>
  </conditionalFormatting>
  <conditionalFormatting sqref="EK116 EK123">
    <cfRule type="expression" dxfId="6793" priority="6792">
      <formula>AND($G116="SQUAT",ISBLANK($F116))</formula>
    </cfRule>
    <cfRule type="expression" dxfId="6792" priority="6793">
      <formula>AND($G116="BENCH",ISBLANK($F116))</formula>
    </cfRule>
    <cfRule type="expression" dxfId="6791" priority="6794">
      <formula>AND($G116="DEADLIFT",ISBLANK($F116))</formula>
    </cfRule>
  </conditionalFormatting>
  <conditionalFormatting sqref="EK123:EM123 EK116:EM116">
    <cfRule type="expression" dxfId="6790" priority="6787">
      <formula>$G116="SQUAT"</formula>
    </cfRule>
    <cfRule type="expression" dxfId="6789" priority="6788">
      <formula>$G116="BENCH"</formula>
    </cfRule>
    <cfRule type="expression" dxfId="6788" priority="6789">
      <formula>$G116="DEADLIFT"</formula>
    </cfRule>
    <cfRule type="expression" dxfId="6787" priority="6790">
      <formula>AND($G116="ACC",ISBLANK($F116))</formula>
    </cfRule>
    <cfRule type="expression" dxfId="6786" priority="6791">
      <formula>$G116="ACC"</formula>
    </cfRule>
  </conditionalFormatting>
  <conditionalFormatting sqref="EK137">
    <cfRule type="expression" dxfId="6785" priority="6784">
      <formula>AND($G137="SQUAT",ISBLANK($F137))</formula>
    </cfRule>
    <cfRule type="expression" dxfId="6784" priority="6785">
      <formula>AND($G137="BENCH",ISBLANK($F137))</formula>
    </cfRule>
    <cfRule type="expression" dxfId="6783" priority="6786">
      <formula>AND($G137="DEADLIFT",ISBLANK($F137))</formula>
    </cfRule>
  </conditionalFormatting>
  <conditionalFormatting sqref="EK137:EM137">
    <cfRule type="expression" dxfId="6782" priority="6779">
      <formula>$G137="SQUAT"</formula>
    </cfRule>
    <cfRule type="expression" dxfId="6781" priority="6780">
      <formula>$G137="BENCH"</formula>
    </cfRule>
    <cfRule type="expression" dxfId="6780" priority="6781">
      <formula>$G137="DEADLIFT"</formula>
    </cfRule>
    <cfRule type="expression" dxfId="6779" priority="6782">
      <formula>AND($G137="ACC",ISBLANK($F137))</formula>
    </cfRule>
    <cfRule type="expression" dxfId="6778" priority="6783">
      <formula>$G137="ACC"</formula>
    </cfRule>
  </conditionalFormatting>
  <conditionalFormatting sqref="EK119:EK122">
    <cfRule type="expression" dxfId="6777" priority="6776">
      <formula>AND($G119="SQUAT",ISBLANK($F119))</formula>
    </cfRule>
    <cfRule type="expression" dxfId="6776" priority="6777">
      <formula>AND($G119="BENCH",ISBLANK($F119))</formula>
    </cfRule>
    <cfRule type="expression" dxfId="6775" priority="6778">
      <formula>AND($G119="DEADLIFT",ISBLANK($F119))</formula>
    </cfRule>
  </conditionalFormatting>
  <conditionalFormatting sqref="EK119:EM122">
    <cfRule type="expression" dxfId="6774" priority="6771">
      <formula>$G119="SQUAT"</formula>
    </cfRule>
    <cfRule type="expression" dxfId="6773" priority="6772">
      <formula>$G119="BENCH"</formula>
    </cfRule>
    <cfRule type="expression" dxfId="6772" priority="6773">
      <formula>$G119="DEADLIFT"</formula>
    </cfRule>
    <cfRule type="expression" dxfId="6771" priority="6774">
      <formula>AND($G119="ACC",ISBLANK($F119))</formula>
    </cfRule>
    <cfRule type="expression" dxfId="6770" priority="6775">
      <formula>$G119="ACC"</formula>
    </cfRule>
  </conditionalFormatting>
  <conditionalFormatting sqref="EK118">
    <cfRule type="expression" dxfId="6769" priority="6768">
      <formula>AND($G118="SQUAT",ISBLANK($F118))</formula>
    </cfRule>
    <cfRule type="expression" dxfId="6768" priority="6769">
      <formula>AND($G118="BENCH",ISBLANK($F118))</formula>
    </cfRule>
    <cfRule type="expression" dxfId="6767" priority="6770">
      <formula>AND($G118="DEADLIFT",ISBLANK($F118))</formula>
    </cfRule>
  </conditionalFormatting>
  <conditionalFormatting sqref="EK118">
    <cfRule type="expression" dxfId="6766" priority="6763">
      <formula>$G118="SQUAT"</formula>
    </cfRule>
    <cfRule type="expression" dxfId="6765" priority="6764">
      <formula>$G118="BENCH"</formula>
    </cfRule>
    <cfRule type="expression" dxfId="6764" priority="6765">
      <formula>$G118="DEADLIFT"</formula>
    </cfRule>
    <cfRule type="expression" dxfId="6763" priority="6766">
      <formula>AND($G118="ACC",ISBLANK($F118))</formula>
    </cfRule>
    <cfRule type="expression" dxfId="6762" priority="6767">
      <formula>$G118="ACC"</formula>
    </cfRule>
  </conditionalFormatting>
  <conditionalFormatting sqref="EL118:EM118">
    <cfRule type="expression" dxfId="6761" priority="6758">
      <formula>$G118="SQUAT"</formula>
    </cfRule>
    <cfRule type="expression" dxfId="6760" priority="6759">
      <formula>$G118="BENCH"</formula>
    </cfRule>
    <cfRule type="expression" dxfId="6759" priority="6760">
      <formula>$G118="DEADLIFT"</formula>
    </cfRule>
    <cfRule type="expression" dxfId="6758" priority="6761">
      <formula>AND($G118="ACC",ISBLANK($F118))</formula>
    </cfRule>
    <cfRule type="expression" dxfId="6757" priority="6762">
      <formula>$G118="ACC"</formula>
    </cfRule>
  </conditionalFormatting>
  <conditionalFormatting sqref="EK112:EK115">
    <cfRule type="expression" dxfId="6756" priority="6755">
      <formula>AND($G112="SQUAT",ISBLANK($F112))</formula>
    </cfRule>
    <cfRule type="expression" dxfId="6755" priority="6756">
      <formula>AND($G112="BENCH",ISBLANK($F112))</formula>
    </cfRule>
    <cfRule type="expression" dxfId="6754" priority="6757">
      <formula>AND($G112="DEADLIFT",ISBLANK($F112))</formula>
    </cfRule>
  </conditionalFormatting>
  <conditionalFormatting sqref="EK112:EM115">
    <cfRule type="expression" dxfId="6753" priority="6750">
      <formula>$G112="SQUAT"</formula>
    </cfRule>
    <cfRule type="expression" dxfId="6752" priority="6751">
      <formula>$G112="BENCH"</formula>
    </cfRule>
    <cfRule type="expression" dxfId="6751" priority="6752">
      <formula>$G112="DEADLIFT"</formula>
    </cfRule>
    <cfRule type="expression" dxfId="6750" priority="6753">
      <formula>AND($G112="ACC",ISBLANK($F112))</formula>
    </cfRule>
    <cfRule type="expression" dxfId="6749" priority="6754">
      <formula>$G112="ACC"</formula>
    </cfRule>
  </conditionalFormatting>
  <conditionalFormatting sqref="EK111">
    <cfRule type="expression" dxfId="6748" priority="6747">
      <formula>AND($G111="SQUAT",ISBLANK($F111))</formula>
    </cfRule>
    <cfRule type="expression" dxfId="6747" priority="6748">
      <formula>AND($G111="BENCH",ISBLANK($F111))</formula>
    </cfRule>
    <cfRule type="expression" dxfId="6746" priority="6749">
      <formula>AND($G111="DEADLIFT",ISBLANK($F111))</formula>
    </cfRule>
  </conditionalFormatting>
  <conditionalFormatting sqref="EK111">
    <cfRule type="expression" dxfId="6745" priority="6742">
      <formula>$G111="SQUAT"</formula>
    </cfRule>
    <cfRule type="expression" dxfId="6744" priority="6743">
      <formula>$G111="BENCH"</formula>
    </cfRule>
    <cfRule type="expression" dxfId="6743" priority="6744">
      <formula>$G111="DEADLIFT"</formula>
    </cfRule>
    <cfRule type="expression" dxfId="6742" priority="6745">
      <formula>AND($G111="ACC",ISBLANK($F111))</formula>
    </cfRule>
    <cfRule type="expression" dxfId="6741" priority="6746">
      <formula>$G111="ACC"</formula>
    </cfRule>
  </conditionalFormatting>
  <conditionalFormatting sqref="EL111:EM111">
    <cfRule type="expression" dxfId="6740" priority="6737">
      <formula>$G111="SQUAT"</formula>
    </cfRule>
    <cfRule type="expression" dxfId="6739" priority="6738">
      <formula>$G111="BENCH"</formula>
    </cfRule>
    <cfRule type="expression" dxfId="6738" priority="6739">
      <formula>$G111="DEADLIFT"</formula>
    </cfRule>
    <cfRule type="expression" dxfId="6737" priority="6740">
      <formula>AND($G111="ACC",ISBLANK($F111))</formula>
    </cfRule>
    <cfRule type="expression" dxfId="6736" priority="6741">
      <formula>$G111="ACC"</formula>
    </cfRule>
  </conditionalFormatting>
  <conditionalFormatting sqref="EK130">
    <cfRule type="expression" dxfId="6735" priority="6734">
      <formula>AND($G130="SQUAT",ISBLANK($F130))</formula>
    </cfRule>
    <cfRule type="expression" dxfId="6734" priority="6735">
      <formula>AND($G130="BENCH",ISBLANK($F130))</formula>
    </cfRule>
    <cfRule type="expression" dxfId="6733" priority="6736">
      <formula>AND($G130="DEADLIFT",ISBLANK($F130))</formula>
    </cfRule>
  </conditionalFormatting>
  <conditionalFormatting sqref="EK130:EM130">
    <cfRule type="expression" dxfId="6732" priority="6729">
      <formula>$G130="SQUAT"</formula>
    </cfRule>
    <cfRule type="expression" dxfId="6731" priority="6730">
      <formula>$G130="BENCH"</formula>
    </cfRule>
    <cfRule type="expression" dxfId="6730" priority="6731">
      <formula>$G130="DEADLIFT"</formula>
    </cfRule>
    <cfRule type="expression" dxfId="6729" priority="6732">
      <formula>AND($G130="ACC",ISBLANK($F130))</formula>
    </cfRule>
    <cfRule type="expression" dxfId="6728" priority="6733">
      <formula>$G130="ACC"</formula>
    </cfRule>
  </conditionalFormatting>
  <conditionalFormatting sqref="EK133:EK136">
    <cfRule type="expression" dxfId="6727" priority="6726">
      <formula>AND($G133="SQUAT",ISBLANK($F133))</formula>
    </cfRule>
    <cfRule type="expression" dxfId="6726" priority="6727">
      <formula>AND($G133="BENCH",ISBLANK($F133))</formula>
    </cfRule>
    <cfRule type="expression" dxfId="6725" priority="6728">
      <formula>AND($G133="DEADLIFT",ISBLANK($F133))</formula>
    </cfRule>
  </conditionalFormatting>
  <conditionalFormatting sqref="EK133:EM136">
    <cfRule type="expression" dxfId="6724" priority="6721">
      <formula>$G133="SQUAT"</formula>
    </cfRule>
    <cfRule type="expression" dxfId="6723" priority="6722">
      <formula>$G133="BENCH"</formula>
    </cfRule>
    <cfRule type="expression" dxfId="6722" priority="6723">
      <formula>$G133="DEADLIFT"</formula>
    </cfRule>
    <cfRule type="expression" dxfId="6721" priority="6724">
      <formula>AND($G133="ACC",ISBLANK($F133))</formula>
    </cfRule>
    <cfRule type="expression" dxfId="6720" priority="6725">
      <formula>$G133="ACC"</formula>
    </cfRule>
  </conditionalFormatting>
  <conditionalFormatting sqref="EK132">
    <cfRule type="expression" dxfId="6719" priority="6718">
      <formula>AND($G132="SQUAT",ISBLANK($F132))</formula>
    </cfRule>
    <cfRule type="expression" dxfId="6718" priority="6719">
      <formula>AND($G132="BENCH",ISBLANK($F132))</formula>
    </cfRule>
    <cfRule type="expression" dxfId="6717" priority="6720">
      <formula>AND($G132="DEADLIFT",ISBLANK($F132))</formula>
    </cfRule>
  </conditionalFormatting>
  <conditionalFormatting sqref="EK132">
    <cfRule type="expression" dxfId="6716" priority="6713">
      <formula>$G132="SQUAT"</formula>
    </cfRule>
    <cfRule type="expression" dxfId="6715" priority="6714">
      <formula>$G132="BENCH"</formula>
    </cfRule>
    <cfRule type="expression" dxfId="6714" priority="6715">
      <formula>$G132="DEADLIFT"</formula>
    </cfRule>
    <cfRule type="expression" dxfId="6713" priority="6716">
      <formula>AND($G132="ACC",ISBLANK($F132))</formula>
    </cfRule>
    <cfRule type="expression" dxfId="6712" priority="6717">
      <formula>$G132="ACC"</formula>
    </cfRule>
  </conditionalFormatting>
  <conditionalFormatting sqref="EL132:EM132">
    <cfRule type="expression" dxfId="6711" priority="6708">
      <formula>$G132="SQUAT"</formula>
    </cfRule>
    <cfRule type="expression" dxfId="6710" priority="6709">
      <formula>$G132="BENCH"</formula>
    </cfRule>
    <cfRule type="expression" dxfId="6709" priority="6710">
      <formula>$G132="DEADLIFT"</formula>
    </cfRule>
    <cfRule type="expression" dxfId="6708" priority="6711">
      <formula>AND($G132="ACC",ISBLANK($F132))</formula>
    </cfRule>
    <cfRule type="expression" dxfId="6707" priority="6712">
      <formula>$G132="ACC"</formula>
    </cfRule>
  </conditionalFormatting>
  <conditionalFormatting sqref="EK126:EK129">
    <cfRule type="expression" dxfId="6706" priority="6705">
      <formula>AND($G126="SQUAT",ISBLANK($F126))</formula>
    </cfRule>
    <cfRule type="expression" dxfId="6705" priority="6706">
      <formula>AND($G126="BENCH",ISBLANK($F126))</formula>
    </cfRule>
    <cfRule type="expression" dxfId="6704" priority="6707">
      <formula>AND($G126="DEADLIFT",ISBLANK($F126))</formula>
    </cfRule>
  </conditionalFormatting>
  <conditionalFormatting sqref="EK126:EM129">
    <cfRule type="expression" dxfId="6703" priority="6700">
      <formula>$G126="SQUAT"</formula>
    </cfRule>
    <cfRule type="expression" dxfId="6702" priority="6701">
      <formula>$G126="BENCH"</formula>
    </cfRule>
    <cfRule type="expression" dxfId="6701" priority="6702">
      <formula>$G126="DEADLIFT"</formula>
    </cfRule>
    <cfRule type="expression" dxfId="6700" priority="6703">
      <formula>AND($G126="ACC",ISBLANK($F126))</formula>
    </cfRule>
    <cfRule type="expression" dxfId="6699" priority="6704">
      <formula>$G126="ACC"</formula>
    </cfRule>
  </conditionalFormatting>
  <conditionalFormatting sqref="EK125">
    <cfRule type="expression" dxfId="6698" priority="6697">
      <formula>AND($G125="SQUAT",ISBLANK($F125))</formula>
    </cfRule>
    <cfRule type="expression" dxfId="6697" priority="6698">
      <formula>AND($G125="BENCH",ISBLANK($F125))</formula>
    </cfRule>
    <cfRule type="expression" dxfId="6696" priority="6699">
      <formula>AND($G125="DEADLIFT",ISBLANK($F125))</formula>
    </cfRule>
  </conditionalFormatting>
  <conditionalFormatting sqref="EK125">
    <cfRule type="expression" dxfId="6695" priority="6692">
      <formula>$G125="SQUAT"</formula>
    </cfRule>
    <cfRule type="expression" dxfId="6694" priority="6693">
      <formula>$G125="BENCH"</formula>
    </cfRule>
    <cfRule type="expression" dxfId="6693" priority="6694">
      <formula>$G125="DEADLIFT"</formula>
    </cfRule>
    <cfRule type="expression" dxfId="6692" priority="6695">
      <formula>AND($G125="ACC",ISBLANK($F125))</formula>
    </cfRule>
    <cfRule type="expression" dxfId="6691" priority="6696">
      <formula>$G125="ACC"</formula>
    </cfRule>
  </conditionalFormatting>
  <conditionalFormatting sqref="EL125:EM125">
    <cfRule type="expression" dxfId="6690" priority="6687">
      <formula>$G125="SQUAT"</formula>
    </cfRule>
    <cfRule type="expression" dxfId="6689" priority="6688">
      <formula>$G125="BENCH"</formula>
    </cfRule>
    <cfRule type="expression" dxfId="6688" priority="6689">
      <formula>$G125="DEADLIFT"</formula>
    </cfRule>
    <cfRule type="expression" dxfId="6687" priority="6690">
      <formula>AND($G125="ACC",ISBLANK($F125))</formula>
    </cfRule>
    <cfRule type="expression" dxfId="6686" priority="6691">
      <formula>$G125="ACC"</formula>
    </cfRule>
  </conditionalFormatting>
  <conditionalFormatting sqref="EK144">
    <cfRule type="expression" dxfId="6685" priority="6684">
      <formula>AND($G144="SQUAT",ISBLANK($F144))</formula>
    </cfRule>
    <cfRule type="expression" dxfId="6684" priority="6685">
      <formula>AND($G144="BENCH",ISBLANK($F144))</formula>
    </cfRule>
    <cfRule type="expression" dxfId="6683" priority="6686">
      <formula>AND($G144="DEADLIFT",ISBLANK($F144))</formula>
    </cfRule>
  </conditionalFormatting>
  <conditionalFormatting sqref="EK144:EM144">
    <cfRule type="expression" dxfId="6682" priority="6679">
      <formula>$G144="SQUAT"</formula>
    </cfRule>
    <cfRule type="expression" dxfId="6681" priority="6680">
      <formula>$G144="BENCH"</formula>
    </cfRule>
    <cfRule type="expression" dxfId="6680" priority="6681">
      <formula>$G144="DEADLIFT"</formula>
    </cfRule>
    <cfRule type="expression" dxfId="6679" priority="6682">
      <formula>AND($G144="ACC",ISBLANK($F144))</formula>
    </cfRule>
    <cfRule type="expression" dxfId="6678" priority="6683">
      <formula>$G144="ACC"</formula>
    </cfRule>
  </conditionalFormatting>
  <conditionalFormatting sqref="EK147:EK150">
    <cfRule type="expression" dxfId="6677" priority="6676">
      <formula>AND($G147="SQUAT",ISBLANK($F147))</formula>
    </cfRule>
    <cfRule type="expression" dxfId="6676" priority="6677">
      <formula>AND($G147="BENCH",ISBLANK($F147))</formula>
    </cfRule>
    <cfRule type="expression" dxfId="6675" priority="6678">
      <formula>AND($G147="DEADLIFT",ISBLANK($F147))</formula>
    </cfRule>
  </conditionalFormatting>
  <conditionalFormatting sqref="EK147:EM150">
    <cfRule type="expression" dxfId="6674" priority="6671">
      <formula>$G147="SQUAT"</formula>
    </cfRule>
    <cfRule type="expression" dxfId="6673" priority="6672">
      <formula>$G147="BENCH"</formula>
    </cfRule>
    <cfRule type="expression" dxfId="6672" priority="6673">
      <formula>$G147="DEADLIFT"</formula>
    </cfRule>
    <cfRule type="expression" dxfId="6671" priority="6674">
      <formula>AND($G147="ACC",ISBLANK($F147))</formula>
    </cfRule>
    <cfRule type="expression" dxfId="6670" priority="6675">
      <formula>$G147="ACC"</formula>
    </cfRule>
  </conditionalFormatting>
  <conditionalFormatting sqref="EK146">
    <cfRule type="expression" dxfId="6669" priority="6668">
      <formula>AND($G146="SQUAT",ISBLANK($F146))</formula>
    </cfRule>
    <cfRule type="expression" dxfId="6668" priority="6669">
      <formula>AND($G146="BENCH",ISBLANK($F146))</formula>
    </cfRule>
    <cfRule type="expression" dxfId="6667" priority="6670">
      <formula>AND($G146="DEADLIFT",ISBLANK($F146))</formula>
    </cfRule>
  </conditionalFormatting>
  <conditionalFormatting sqref="EK146">
    <cfRule type="expression" dxfId="6666" priority="6663">
      <formula>$G146="SQUAT"</formula>
    </cfRule>
    <cfRule type="expression" dxfId="6665" priority="6664">
      <formula>$G146="BENCH"</formula>
    </cfRule>
    <cfRule type="expression" dxfId="6664" priority="6665">
      <formula>$G146="DEADLIFT"</formula>
    </cfRule>
    <cfRule type="expression" dxfId="6663" priority="6666">
      <formula>AND($G146="ACC",ISBLANK($F146))</formula>
    </cfRule>
    <cfRule type="expression" dxfId="6662" priority="6667">
      <formula>$G146="ACC"</formula>
    </cfRule>
  </conditionalFormatting>
  <conditionalFormatting sqref="EL146:EM146">
    <cfRule type="expression" dxfId="6661" priority="6658">
      <formula>$G146="SQUAT"</formula>
    </cfRule>
    <cfRule type="expression" dxfId="6660" priority="6659">
      <formula>$G146="BENCH"</formula>
    </cfRule>
    <cfRule type="expression" dxfId="6659" priority="6660">
      <formula>$G146="DEADLIFT"</formula>
    </cfRule>
    <cfRule type="expression" dxfId="6658" priority="6661">
      <formula>AND($G146="ACC",ISBLANK($F146))</formula>
    </cfRule>
    <cfRule type="expression" dxfId="6657" priority="6662">
      <formula>$G146="ACC"</formula>
    </cfRule>
  </conditionalFormatting>
  <conditionalFormatting sqref="EK140:EK143">
    <cfRule type="expression" dxfId="6656" priority="6655">
      <formula>AND($G140="SQUAT",ISBLANK($F140))</formula>
    </cfRule>
    <cfRule type="expression" dxfId="6655" priority="6656">
      <formula>AND($G140="BENCH",ISBLANK($F140))</formula>
    </cfRule>
    <cfRule type="expression" dxfId="6654" priority="6657">
      <formula>AND($G140="DEADLIFT",ISBLANK($F140))</formula>
    </cfRule>
  </conditionalFormatting>
  <conditionalFormatting sqref="EK140:EM143">
    <cfRule type="expression" dxfId="6653" priority="6650">
      <formula>$G140="SQUAT"</formula>
    </cfRule>
    <cfRule type="expression" dxfId="6652" priority="6651">
      <formula>$G140="BENCH"</formula>
    </cfRule>
    <cfRule type="expression" dxfId="6651" priority="6652">
      <formula>$G140="DEADLIFT"</formula>
    </cfRule>
    <cfRule type="expression" dxfId="6650" priority="6653">
      <formula>AND($G140="ACC",ISBLANK($F140))</formula>
    </cfRule>
    <cfRule type="expression" dxfId="6649" priority="6654">
      <formula>$G140="ACC"</formula>
    </cfRule>
  </conditionalFormatting>
  <conditionalFormatting sqref="EK139">
    <cfRule type="expression" dxfId="6648" priority="6647">
      <formula>AND($G139="SQUAT",ISBLANK($F139))</formula>
    </cfRule>
    <cfRule type="expression" dxfId="6647" priority="6648">
      <formula>AND($G139="BENCH",ISBLANK($F139))</formula>
    </cfRule>
    <cfRule type="expression" dxfId="6646" priority="6649">
      <formula>AND($G139="DEADLIFT",ISBLANK($F139))</formula>
    </cfRule>
  </conditionalFormatting>
  <conditionalFormatting sqref="EK139">
    <cfRule type="expression" dxfId="6645" priority="6642">
      <formula>$G139="SQUAT"</formula>
    </cfRule>
    <cfRule type="expression" dxfId="6644" priority="6643">
      <formula>$G139="BENCH"</formula>
    </cfRule>
    <cfRule type="expression" dxfId="6643" priority="6644">
      <formula>$G139="DEADLIFT"</formula>
    </cfRule>
    <cfRule type="expression" dxfId="6642" priority="6645">
      <formula>AND($G139="ACC",ISBLANK($F139))</formula>
    </cfRule>
    <cfRule type="expression" dxfId="6641" priority="6646">
      <formula>$G139="ACC"</formula>
    </cfRule>
  </conditionalFormatting>
  <conditionalFormatting sqref="EL139:EM139">
    <cfRule type="expression" dxfId="6640" priority="6637">
      <formula>$G139="SQUAT"</formula>
    </cfRule>
    <cfRule type="expression" dxfId="6639" priority="6638">
      <formula>$G139="BENCH"</formula>
    </cfRule>
    <cfRule type="expression" dxfId="6638" priority="6639">
      <formula>$G139="DEADLIFT"</formula>
    </cfRule>
    <cfRule type="expression" dxfId="6637" priority="6640">
      <formula>AND($G139="ACC",ISBLANK($F139))</formula>
    </cfRule>
    <cfRule type="expression" dxfId="6636" priority="6641">
      <formula>$G139="ACC"</formula>
    </cfRule>
  </conditionalFormatting>
  <conditionalFormatting sqref="EK165 EK172">
    <cfRule type="expression" dxfId="6635" priority="6634">
      <formula>AND($G165="SQUAT",ISBLANK($F165))</formula>
    </cfRule>
    <cfRule type="expression" dxfId="6634" priority="6635">
      <formula>AND($G165="BENCH",ISBLANK($F165))</formula>
    </cfRule>
    <cfRule type="expression" dxfId="6633" priority="6636">
      <formula>AND($G165="DEADLIFT",ISBLANK($F165))</formula>
    </cfRule>
  </conditionalFormatting>
  <conditionalFormatting sqref="EK172:EM172 EK165:EM165">
    <cfRule type="expression" dxfId="6632" priority="6629">
      <formula>$G165="SQUAT"</formula>
    </cfRule>
    <cfRule type="expression" dxfId="6631" priority="6630">
      <formula>$G165="BENCH"</formula>
    </cfRule>
    <cfRule type="expression" dxfId="6630" priority="6631">
      <formula>$G165="DEADLIFT"</formula>
    </cfRule>
    <cfRule type="expression" dxfId="6629" priority="6632">
      <formula>AND($G165="ACC",ISBLANK($F165))</formula>
    </cfRule>
    <cfRule type="expression" dxfId="6628" priority="6633">
      <formula>$G165="ACC"</formula>
    </cfRule>
  </conditionalFormatting>
  <conditionalFormatting sqref="EK186">
    <cfRule type="expression" dxfId="6627" priority="6626">
      <formula>AND($G186="SQUAT",ISBLANK($F186))</formula>
    </cfRule>
    <cfRule type="expression" dxfId="6626" priority="6627">
      <formula>AND($G186="BENCH",ISBLANK($F186))</formula>
    </cfRule>
    <cfRule type="expression" dxfId="6625" priority="6628">
      <formula>AND($G186="DEADLIFT",ISBLANK($F186))</formula>
    </cfRule>
  </conditionalFormatting>
  <conditionalFormatting sqref="EK186:EM186">
    <cfRule type="expression" dxfId="6624" priority="6621">
      <formula>$G186="SQUAT"</formula>
    </cfRule>
    <cfRule type="expression" dxfId="6623" priority="6622">
      <formula>$G186="BENCH"</formula>
    </cfRule>
    <cfRule type="expression" dxfId="6622" priority="6623">
      <formula>$G186="DEADLIFT"</formula>
    </cfRule>
    <cfRule type="expression" dxfId="6621" priority="6624">
      <formula>AND($G186="ACC",ISBLANK($F186))</formula>
    </cfRule>
    <cfRule type="expression" dxfId="6620" priority="6625">
      <formula>$G186="ACC"</formula>
    </cfRule>
  </conditionalFormatting>
  <conditionalFormatting sqref="EK168:EK171">
    <cfRule type="expression" dxfId="6619" priority="6618">
      <formula>AND($G168="SQUAT",ISBLANK($F168))</formula>
    </cfRule>
    <cfRule type="expression" dxfId="6618" priority="6619">
      <formula>AND($G168="BENCH",ISBLANK($F168))</formula>
    </cfRule>
    <cfRule type="expression" dxfId="6617" priority="6620">
      <formula>AND($G168="DEADLIFT",ISBLANK($F168))</formula>
    </cfRule>
  </conditionalFormatting>
  <conditionalFormatting sqref="EK168:EM171">
    <cfRule type="expression" dxfId="6616" priority="6613">
      <formula>$G168="SQUAT"</formula>
    </cfRule>
    <cfRule type="expression" dxfId="6615" priority="6614">
      <formula>$G168="BENCH"</formula>
    </cfRule>
    <cfRule type="expression" dxfId="6614" priority="6615">
      <formula>$G168="DEADLIFT"</formula>
    </cfRule>
    <cfRule type="expression" dxfId="6613" priority="6616">
      <formula>AND($G168="ACC",ISBLANK($F168))</formula>
    </cfRule>
    <cfRule type="expression" dxfId="6612" priority="6617">
      <formula>$G168="ACC"</formula>
    </cfRule>
  </conditionalFormatting>
  <conditionalFormatting sqref="EK167">
    <cfRule type="expression" dxfId="6611" priority="6610">
      <formula>AND($G167="SQUAT",ISBLANK($F167))</formula>
    </cfRule>
    <cfRule type="expression" dxfId="6610" priority="6611">
      <formula>AND($G167="BENCH",ISBLANK($F167))</formula>
    </cfRule>
    <cfRule type="expression" dxfId="6609" priority="6612">
      <formula>AND($G167="DEADLIFT",ISBLANK($F167))</formula>
    </cfRule>
  </conditionalFormatting>
  <conditionalFormatting sqref="EK167">
    <cfRule type="expression" dxfId="6608" priority="6605">
      <formula>$G167="SQUAT"</formula>
    </cfRule>
    <cfRule type="expression" dxfId="6607" priority="6606">
      <formula>$G167="BENCH"</formula>
    </cfRule>
    <cfRule type="expression" dxfId="6606" priority="6607">
      <formula>$G167="DEADLIFT"</formula>
    </cfRule>
    <cfRule type="expression" dxfId="6605" priority="6608">
      <formula>AND($G167="ACC",ISBLANK($F167))</formula>
    </cfRule>
    <cfRule type="expression" dxfId="6604" priority="6609">
      <formula>$G167="ACC"</formula>
    </cfRule>
  </conditionalFormatting>
  <conditionalFormatting sqref="EL167:EM167">
    <cfRule type="expression" dxfId="6603" priority="6600">
      <formula>$G167="SQUAT"</formula>
    </cfRule>
    <cfRule type="expression" dxfId="6602" priority="6601">
      <formula>$G167="BENCH"</formula>
    </cfRule>
    <cfRule type="expression" dxfId="6601" priority="6602">
      <formula>$G167="DEADLIFT"</formula>
    </cfRule>
    <cfRule type="expression" dxfId="6600" priority="6603">
      <formula>AND($G167="ACC",ISBLANK($F167))</formula>
    </cfRule>
    <cfRule type="expression" dxfId="6599" priority="6604">
      <formula>$G167="ACC"</formula>
    </cfRule>
  </conditionalFormatting>
  <conditionalFormatting sqref="EK161:EK164">
    <cfRule type="expression" dxfId="6598" priority="6597">
      <formula>AND($G161="SQUAT",ISBLANK($F161))</formula>
    </cfRule>
    <cfRule type="expression" dxfId="6597" priority="6598">
      <formula>AND($G161="BENCH",ISBLANK($F161))</formula>
    </cfRule>
    <cfRule type="expression" dxfId="6596" priority="6599">
      <formula>AND($G161="DEADLIFT",ISBLANK($F161))</formula>
    </cfRule>
  </conditionalFormatting>
  <conditionalFormatting sqref="EK161:EM164">
    <cfRule type="expression" dxfId="6595" priority="6592">
      <formula>$G161="SQUAT"</formula>
    </cfRule>
    <cfRule type="expression" dxfId="6594" priority="6593">
      <formula>$G161="BENCH"</formula>
    </cfRule>
    <cfRule type="expression" dxfId="6593" priority="6594">
      <formula>$G161="DEADLIFT"</formula>
    </cfRule>
    <cfRule type="expression" dxfId="6592" priority="6595">
      <formula>AND($G161="ACC",ISBLANK($F161))</formula>
    </cfRule>
    <cfRule type="expression" dxfId="6591" priority="6596">
      <formula>$G161="ACC"</formula>
    </cfRule>
  </conditionalFormatting>
  <conditionalFormatting sqref="EK160">
    <cfRule type="expression" dxfId="6590" priority="6589">
      <formula>AND($G160="SQUAT",ISBLANK($F160))</formula>
    </cfRule>
    <cfRule type="expression" dxfId="6589" priority="6590">
      <formula>AND($G160="BENCH",ISBLANK($F160))</formula>
    </cfRule>
    <cfRule type="expression" dxfId="6588" priority="6591">
      <formula>AND($G160="DEADLIFT",ISBLANK($F160))</formula>
    </cfRule>
  </conditionalFormatting>
  <conditionalFormatting sqref="EK160">
    <cfRule type="expression" dxfId="6587" priority="6584">
      <formula>$G160="SQUAT"</formula>
    </cfRule>
    <cfRule type="expression" dxfId="6586" priority="6585">
      <formula>$G160="BENCH"</formula>
    </cfRule>
    <cfRule type="expression" dxfId="6585" priority="6586">
      <formula>$G160="DEADLIFT"</formula>
    </cfRule>
    <cfRule type="expression" dxfId="6584" priority="6587">
      <formula>AND($G160="ACC",ISBLANK($F160))</formula>
    </cfRule>
    <cfRule type="expression" dxfId="6583" priority="6588">
      <formula>$G160="ACC"</formula>
    </cfRule>
  </conditionalFormatting>
  <conditionalFormatting sqref="EL160:EM160">
    <cfRule type="expression" dxfId="6582" priority="6579">
      <formula>$G160="SQUAT"</formula>
    </cfRule>
    <cfRule type="expression" dxfId="6581" priority="6580">
      <formula>$G160="BENCH"</formula>
    </cfRule>
    <cfRule type="expression" dxfId="6580" priority="6581">
      <formula>$G160="DEADLIFT"</formula>
    </cfRule>
    <cfRule type="expression" dxfId="6579" priority="6582">
      <formula>AND($G160="ACC",ISBLANK($F160))</formula>
    </cfRule>
    <cfRule type="expression" dxfId="6578" priority="6583">
      <formula>$G160="ACC"</formula>
    </cfRule>
  </conditionalFormatting>
  <conditionalFormatting sqref="EK179">
    <cfRule type="expression" dxfId="6577" priority="6576">
      <formula>AND($G179="SQUAT",ISBLANK($F179))</formula>
    </cfRule>
    <cfRule type="expression" dxfId="6576" priority="6577">
      <formula>AND($G179="BENCH",ISBLANK($F179))</formula>
    </cfRule>
    <cfRule type="expression" dxfId="6575" priority="6578">
      <formula>AND($G179="DEADLIFT",ISBLANK($F179))</formula>
    </cfRule>
  </conditionalFormatting>
  <conditionalFormatting sqref="EK179:EM179">
    <cfRule type="expression" dxfId="6574" priority="6571">
      <formula>$G179="SQUAT"</formula>
    </cfRule>
    <cfRule type="expression" dxfId="6573" priority="6572">
      <formula>$G179="BENCH"</formula>
    </cfRule>
    <cfRule type="expression" dxfId="6572" priority="6573">
      <formula>$G179="DEADLIFT"</formula>
    </cfRule>
    <cfRule type="expression" dxfId="6571" priority="6574">
      <formula>AND($G179="ACC",ISBLANK($F179))</formula>
    </cfRule>
    <cfRule type="expression" dxfId="6570" priority="6575">
      <formula>$G179="ACC"</formula>
    </cfRule>
  </conditionalFormatting>
  <conditionalFormatting sqref="EK182:EK185">
    <cfRule type="expression" dxfId="6569" priority="6568">
      <formula>AND($G182="SQUAT",ISBLANK($F182))</formula>
    </cfRule>
    <cfRule type="expression" dxfId="6568" priority="6569">
      <formula>AND($G182="BENCH",ISBLANK($F182))</formula>
    </cfRule>
    <cfRule type="expression" dxfId="6567" priority="6570">
      <formula>AND($G182="DEADLIFT",ISBLANK($F182))</formula>
    </cfRule>
  </conditionalFormatting>
  <conditionalFormatting sqref="EK182:EM185">
    <cfRule type="expression" dxfId="6566" priority="6563">
      <formula>$G182="SQUAT"</formula>
    </cfRule>
    <cfRule type="expression" dxfId="6565" priority="6564">
      <formula>$G182="BENCH"</formula>
    </cfRule>
    <cfRule type="expression" dxfId="6564" priority="6565">
      <formula>$G182="DEADLIFT"</formula>
    </cfRule>
    <cfRule type="expression" dxfId="6563" priority="6566">
      <formula>AND($G182="ACC",ISBLANK($F182))</formula>
    </cfRule>
    <cfRule type="expression" dxfId="6562" priority="6567">
      <formula>$G182="ACC"</formula>
    </cfRule>
  </conditionalFormatting>
  <conditionalFormatting sqref="EK181">
    <cfRule type="expression" dxfId="6561" priority="6560">
      <formula>AND($G181="SQUAT",ISBLANK($F181))</formula>
    </cfRule>
    <cfRule type="expression" dxfId="6560" priority="6561">
      <formula>AND($G181="BENCH",ISBLANK($F181))</formula>
    </cfRule>
    <cfRule type="expression" dxfId="6559" priority="6562">
      <formula>AND($G181="DEADLIFT",ISBLANK($F181))</formula>
    </cfRule>
  </conditionalFormatting>
  <conditionalFormatting sqref="EK181">
    <cfRule type="expression" dxfId="6558" priority="6555">
      <formula>$G181="SQUAT"</formula>
    </cfRule>
    <cfRule type="expression" dxfId="6557" priority="6556">
      <formula>$G181="BENCH"</formula>
    </cfRule>
    <cfRule type="expression" dxfId="6556" priority="6557">
      <formula>$G181="DEADLIFT"</formula>
    </cfRule>
    <cfRule type="expression" dxfId="6555" priority="6558">
      <formula>AND($G181="ACC",ISBLANK($F181))</formula>
    </cfRule>
    <cfRule type="expression" dxfId="6554" priority="6559">
      <formula>$G181="ACC"</formula>
    </cfRule>
  </conditionalFormatting>
  <conditionalFormatting sqref="EL181:EM181">
    <cfRule type="expression" dxfId="6553" priority="6550">
      <formula>$G181="SQUAT"</formula>
    </cfRule>
    <cfRule type="expression" dxfId="6552" priority="6551">
      <formula>$G181="BENCH"</formula>
    </cfRule>
    <cfRule type="expression" dxfId="6551" priority="6552">
      <formula>$G181="DEADLIFT"</formula>
    </cfRule>
    <cfRule type="expression" dxfId="6550" priority="6553">
      <formula>AND($G181="ACC",ISBLANK($F181))</formula>
    </cfRule>
    <cfRule type="expression" dxfId="6549" priority="6554">
      <formula>$G181="ACC"</formula>
    </cfRule>
  </conditionalFormatting>
  <conditionalFormatting sqref="EK175:EK178">
    <cfRule type="expression" dxfId="6548" priority="6547">
      <formula>AND($G175="SQUAT",ISBLANK($F175))</formula>
    </cfRule>
    <cfRule type="expression" dxfId="6547" priority="6548">
      <formula>AND($G175="BENCH",ISBLANK($F175))</formula>
    </cfRule>
    <cfRule type="expression" dxfId="6546" priority="6549">
      <formula>AND($G175="DEADLIFT",ISBLANK($F175))</formula>
    </cfRule>
  </conditionalFormatting>
  <conditionalFormatting sqref="EK175:EM178">
    <cfRule type="expression" dxfId="6545" priority="6542">
      <formula>$G175="SQUAT"</formula>
    </cfRule>
    <cfRule type="expression" dxfId="6544" priority="6543">
      <formula>$G175="BENCH"</formula>
    </cfRule>
    <cfRule type="expression" dxfId="6543" priority="6544">
      <formula>$G175="DEADLIFT"</formula>
    </cfRule>
    <cfRule type="expression" dxfId="6542" priority="6545">
      <formula>AND($G175="ACC",ISBLANK($F175))</formula>
    </cfRule>
    <cfRule type="expression" dxfId="6541" priority="6546">
      <formula>$G175="ACC"</formula>
    </cfRule>
  </conditionalFormatting>
  <conditionalFormatting sqref="EK174">
    <cfRule type="expression" dxfId="6540" priority="6539">
      <formula>AND($G174="SQUAT",ISBLANK($F174))</formula>
    </cfRule>
    <cfRule type="expression" dxfId="6539" priority="6540">
      <formula>AND($G174="BENCH",ISBLANK($F174))</formula>
    </cfRule>
    <cfRule type="expression" dxfId="6538" priority="6541">
      <formula>AND($G174="DEADLIFT",ISBLANK($F174))</formula>
    </cfRule>
  </conditionalFormatting>
  <conditionalFormatting sqref="EK174">
    <cfRule type="expression" dxfId="6537" priority="6534">
      <formula>$G174="SQUAT"</formula>
    </cfRule>
    <cfRule type="expression" dxfId="6536" priority="6535">
      <formula>$G174="BENCH"</formula>
    </cfRule>
    <cfRule type="expression" dxfId="6535" priority="6536">
      <formula>$G174="DEADLIFT"</formula>
    </cfRule>
    <cfRule type="expression" dxfId="6534" priority="6537">
      <formula>AND($G174="ACC",ISBLANK($F174))</formula>
    </cfRule>
    <cfRule type="expression" dxfId="6533" priority="6538">
      <formula>$G174="ACC"</formula>
    </cfRule>
  </conditionalFormatting>
  <conditionalFormatting sqref="EL174:EM174">
    <cfRule type="expression" dxfId="6532" priority="6529">
      <formula>$G174="SQUAT"</formula>
    </cfRule>
    <cfRule type="expression" dxfId="6531" priority="6530">
      <formula>$G174="BENCH"</formula>
    </cfRule>
    <cfRule type="expression" dxfId="6530" priority="6531">
      <formula>$G174="DEADLIFT"</formula>
    </cfRule>
    <cfRule type="expression" dxfId="6529" priority="6532">
      <formula>AND($G174="ACC",ISBLANK($F174))</formula>
    </cfRule>
    <cfRule type="expression" dxfId="6528" priority="6533">
      <formula>$G174="ACC"</formula>
    </cfRule>
  </conditionalFormatting>
  <conditionalFormatting sqref="EK193">
    <cfRule type="expression" dxfId="6527" priority="6526">
      <formula>AND($G193="SQUAT",ISBLANK($F193))</formula>
    </cfRule>
    <cfRule type="expression" dxfId="6526" priority="6527">
      <formula>AND($G193="BENCH",ISBLANK($F193))</formula>
    </cfRule>
    <cfRule type="expression" dxfId="6525" priority="6528">
      <formula>AND($G193="DEADLIFT",ISBLANK($F193))</formula>
    </cfRule>
  </conditionalFormatting>
  <conditionalFormatting sqref="EK193:EM193">
    <cfRule type="expression" dxfId="6524" priority="6521">
      <formula>$G193="SQUAT"</formula>
    </cfRule>
    <cfRule type="expression" dxfId="6523" priority="6522">
      <formula>$G193="BENCH"</formula>
    </cfRule>
    <cfRule type="expression" dxfId="6522" priority="6523">
      <formula>$G193="DEADLIFT"</formula>
    </cfRule>
    <cfRule type="expression" dxfId="6521" priority="6524">
      <formula>AND($G193="ACC",ISBLANK($F193))</formula>
    </cfRule>
    <cfRule type="expression" dxfId="6520" priority="6525">
      <formula>$G193="ACC"</formula>
    </cfRule>
  </conditionalFormatting>
  <conditionalFormatting sqref="EK196:EK199">
    <cfRule type="expression" dxfId="6519" priority="6518">
      <formula>AND($G196="SQUAT",ISBLANK($F196))</formula>
    </cfRule>
    <cfRule type="expression" dxfId="6518" priority="6519">
      <formula>AND($G196="BENCH",ISBLANK($F196))</formula>
    </cfRule>
    <cfRule type="expression" dxfId="6517" priority="6520">
      <formula>AND($G196="DEADLIFT",ISBLANK($F196))</formula>
    </cfRule>
  </conditionalFormatting>
  <conditionalFormatting sqref="EK196:EM199">
    <cfRule type="expression" dxfId="6516" priority="6513">
      <formula>$G196="SQUAT"</formula>
    </cfRule>
    <cfRule type="expression" dxfId="6515" priority="6514">
      <formula>$G196="BENCH"</formula>
    </cfRule>
    <cfRule type="expression" dxfId="6514" priority="6515">
      <formula>$G196="DEADLIFT"</formula>
    </cfRule>
    <cfRule type="expression" dxfId="6513" priority="6516">
      <formula>AND($G196="ACC",ISBLANK($F196))</formula>
    </cfRule>
    <cfRule type="expression" dxfId="6512" priority="6517">
      <formula>$G196="ACC"</formula>
    </cfRule>
  </conditionalFormatting>
  <conditionalFormatting sqref="EK195">
    <cfRule type="expression" dxfId="6511" priority="6510">
      <formula>AND($G195="SQUAT",ISBLANK($F195))</formula>
    </cfRule>
    <cfRule type="expression" dxfId="6510" priority="6511">
      <formula>AND($G195="BENCH",ISBLANK($F195))</formula>
    </cfRule>
    <cfRule type="expression" dxfId="6509" priority="6512">
      <formula>AND($G195="DEADLIFT",ISBLANK($F195))</formula>
    </cfRule>
  </conditionalFormatting>
  <conditionalFormatting sqref="EK195">
    <cfRule type="expression" dxfId="6508" priority="6505">
      <formula>$G195="SQUAT"</formula>
    </cfRule>
    <cfRule type="expression" dxfId="6507" priority="6506">
      <formula>$G195="BENCH"</formula>
    </cfRule>
    <cfRule type="expression" dxfId="6506" priority="6507">
      <formula>$G195="DEADLIFT"</formula>
    </cfRule>
    <cfRule type="expression" dxfId="6505" priority="6508">
      <formula>AND($G195="ACC",ISBLANK($F195))</formula>
    </cfRule>
    <cfRule type="expression" dxfId="6504" priority="6509">
      <formula>$G195="ACC"</formula>
    </cfRule>
  </conditionalFormatting>
  <conditionalFormatting sqref="EL195:EM195">
    <cfRule type="expression" dxfId="6503" priority="6500">
      <formula>$G195="SQUAT"</formula>
    </cfRule>
    <cfRule type="expression" dxfId="6502" priority="6501">
      <formula>$G195="BENCH"</formula>
    </cfRule>
    <cfRule type="expression" dxfId="6501" priority="6502">
      <formula>$G195="DEADLIFT"</formula>
    </cfRule>
    <cfRule type="expression" dxfId="6500" priority="6503">
      <formula>AND($G195="ACC",ISBLANK($F195))</formula>
    </cfRule>
    <cfRule type="expression" dxfId="6499" priority="6504">
      <formula>$G195="ACC"</formula>
    </cfRule>
  </conditionalFormatting>
  <conditionalFormatting sqref="EK189:EK192">
    <cfRule type="expression" dxfId="6498" priority="6497">
      <formula>AND($G189="SQUAT",ISBLANK($F189))</formula>
    </cfRule>
    <cfRule type="expression" dxfId="6497" priority="6498">
      <formula>AND($G189="BENCH",ISBLANK($F189))</formula>
    </cfRule>
    <cfRule type="expression" dxfId="6496" priority="6499">
      <formula>AND($G189="DEADLIFT",ISBLANK($F189))</formula>
    </cfRule>
  </conditionalFormatting>
  <conditionalFormatting sqref="EK189:EM192">
    <cfRule type="expression" dxfId="6495" priority="6492">
      <formula>$G189="SQUAT"</formula>
    </cfRule>
    <cfRule type="expression" dxfId="6494" priority="6493">
      <formula>$G189="BENCH"</formula>
    </cfRule>
    <cfRule type="expression" dxfId="6493" priority="6494">
      <formula>$G189="DEADLIFT"</formula>
    </cfRule>
    <cfRule type="expression" dxfId="6492" priority="6495">
      <formula>AND($G189="ACC",ISBLANK($F189))</formula>
    </cfRule>
    <cfRule type="expression" dxfId="6491" priority="6496">
      <formula>$G189="ACC"</formula>
    </cfRule>
  </conditionalFormatting>
  <conditionalFormatting sqref="EK188">
    <cfRule type="expression" dxfId="6490" priority="6489">
      <formula>AND($G188="SQUAT",ISBLANK($F188))</formula>
    </cfRule>
    <cfRule type="expression" dxfId="6489" priority="6490">
      <formula>AND($G188="BENCH",ISBLANK($F188))</formula>
    </cfRule>
    <cfRule type="expression" dxfId="6488" priority="6491">
      <formula>AND($G188="DEADLIFT",ISBLANK($F188))</formula>
    </cfRule>
  </conditionalFormatting>
  <conditionalFormatting sqref="EK188">
    <cfRule type="expression" dxfId="6487" priority="6484">
      <formula>$G188="SQUAT"</formula>
    </cfRule>
    <cfRule type="expression" dxfId="6486" priority="6485">
      <formula>$G188="BENCH"</formula>
    </cfRule>
    <cfRule type="expression" dxfId="6485" priority="6486">
      <formula>$G188="DEADLIFT"</formula>
    </cfRule>
    <cfRule type="expression" dxfId="6484" priority="6487">
      <formula>AND($G188="ACC",ISBLANK($F188))</formula>
    </cfRule>
    <cfRule type="expression" dxfId="6483" priority="6488">
      <formula>$G188="ACC"</formula>
    </cfRule>
  </conditionalFormatting>
  <conditionalFormatting sqref="EL188:EM188">
    <cfRule type="expression" dxfId="6482" priority="6479">
      <formula>$G188="SQUAT"</formula>
    </cfRule>
    <cfRule type="expression" dxfId="6481" priority="6480">
      <formula>$G188="BENCH"</formula>
    </cfRule>
    <cfRule type="expression" dxfId="6480" priority="6481">
      <formula>$G188="DEADLIFT"</formula>
    </cfRule>
    <cfRule type="expression" dxfId="6479" priority="6482">
      <formula>AND($G188="ACC",ISBLANK($F188))</formula>
    </cfRule>
    <cfRule type="expression" dxfId="6478" priority="6483">
      <formula>$G188="ACC"</formula>
    </cfRule>
  </conditionalFormatting>
  <conditionalFormatting sqref="EK214 EK221">
    <cfRule type="expression" dxfId="6477" priority="6476">
      <formula>AND($G214="SQUAT",ISBLANK($F214))</formula>
    </cfRule>
    <cfRule type="expression" dxfId="6476" priority="6477">
      <formula>AND($G214="BENCH",ISBLANK($F214))</formula>
    </cfRule>
    <cfRule type="expression" dxfId="6475" priority="6478">
      <formula>AND($G214="DEADLIFT",ISBLANK($F214))</formula>
    </cfRule>
  </conditionalFormatting>
  <conditionalFormatting sqref="EK221:EM221 EK214:EM214">
    <cfRule type="expression" dxfId="6474" priority="6471">
      <formula>$G214="SQUAT"</formula>
    </cfRule>
    <cfRule type="expression" dxfId="6473" priority="6472">
      <formula>$G214="BENCH"</formula>
    </cfRule>
    <cfRule type="expression" dxfId="6472" priority="6473">
      <formula>$G214="DEADLIFT"</formula>
    </cfRule>
    <cfRule type="expression" dxfId="6471" priority="6474">
      <formula>AND($G214="ACC",ISBLANK($F214))</formula>
    </cfRule>
    <cfRule type="expression" dxfId="6470" priority="6475">
      <formula>$G214="ACC"</formula>
    </cfRule>
  </conditionalFormatting>
  <conditionalFormatting sqref="EK235">
    <cfRule type="expression" dxfId="6469" priority="6468">
      <formula>AND($G235="SQUAT",ISBLANK($F235))</formula>
    </cfRule>
    <cfRule type="expression" dxfId="6468" priority="6469">
      <formula>AND($G235="BENCH",ISBLANK($F235))</formula>
    </cfRule>
    <cfRule type="expression" dxfId="6467" priority="6470">
      <formula>AND($G235="DEADLIFT",ISBLANK($F235))</formula>
    </cfRule>
  </conditionalFormatting>
  <conditionalFormatting sqref="EK235:EM235">
    <cfRule type="expression" dxfId="6466" priority="6463">
      <formula>$G235="SQUAT"</formula>
    </cfRule>
    <cfRule type="expression" dxfId="6465" priority="6464">
      <formula>$G235="BENCH"</formula>
    </cfRule>
    <cfRule type="expression" dxfId="6464" priority="6465">
      <formula>$G235="DEADLIFT"</formula>
    </cfRule>
    <cfRule type="expression" dxfId="6463" priority="6466">
      <formula>AND($G235="ACC",ISBLANK($F235))</formula>
    </cfRule>
    <cfRule type="expression" dxfId="6462" priority="6467">
      <formula>$G235="ACC"</formula>
    </cfRule>
  </conditionalFormatting>
  <conditionalFormatting sqref="EK217:EK220">
    <cfRule type="expression" dxfId="6461" priority="6460">
      <formula>AND($G217="SQUAT",ISBLANK($F217))</formula>
    </cfRule>
    <cfRule type="expression" dxfId="6460" priority="6461">
      <formula>AND($G217="BENCH",ISBLANK($F217))</formula>
    </cfRule>
    <cfRule type="expression" dxfId="6459" priority="6462">
      <formula>AND($G217="DEADLIFT",ISBLANK($F217))</formula>
    </cfRule>
  </conditionalFormatting>
  <conditionalFormatting sqref="EK217:EM220">
    <cfRule type="expression" dxfId="6458" priority="6455">
      <formula>$G217="SQUAT"</formula>
    </cfRule>
    <cfRule type="expression" dxfId="6457" priority="6456">
      <formula>$G217="BENCH"</formula>
    </cfRule>
    <cfRule type="expression" dxfId="6456" priority="6457">
      <formula>$G217="DEADLIFT"</formula>
    </cfRule>
    <cfRule type="expression" dxfId="6455" priority="6458">
      <formula>AND($G217="ACC",ISBLANK($F217))</formula>
    </cfRule>
    <cfRule type="expression" dxfId="6454" priority="6459">
      <formula>$G217="ACC"</formula>
    </cfRule>
  </conditionalFormatting>
  <conditionalFormatting sqref="EK216">
    <cfRule type="expression" dxfId="6453" priority="6452">
      <formula>AND($G216="SQUAT",ISBLANK($F216))</formula>
    </cfRule>
    <cfRule type="expression" dxfId="6452" priority="6453">
      <formula>AND($G216="BENCH",ISBLANK($F216))</formula>
    </cfRule>
    <cfRule type="expression" dxfId="6451" priority="6454">
      <formula>AND($G216="DEADLIFT",ISBLANK($F216))</formula>
    </cfRule>
  </conditionalFormatting>
  <conditionalFormatting sqref="EK216">
    <cfRule type="expression" dxfId="6450" priority="6447">
      <formula>$G216="SQUAT"</formula>
    </cfRule>
    <cfRule type="expression" dxfId="6449" priority="6448">
      <formula>$G216="BENCH"</formula>
    </cfRule>
    <cfRule type="expression" dxfId="6448" priority="6449">
      <formula>$G216="DEADLIFT"</formula>
    </cfRule>
    <cfRule type="expression" dxfId="6447" priority="6450">
      <formula>AND($G216="ACC",ISBLANK($F216))</formula>
    </cfRule>
    <cfRule type="expression" dxfId="6446" priority="6451">
      <formula>$G216="ACC"</formula>
    </cfRule>
  </conditionalFormatting>
  <conditionalFormatting sqref="EL216:EM216">
    <cfRule type="expression" dxfId="6445" priority="6442">
      <formula>$G216="SQUAT"</formula>
    </cfRule>
    <cfRule type="expression" dxfId="6444" priority="6443">
      <formula>$G216="BENCH"</formula>
    </cfRule>
    <cfRule type="expression" dxfId="6443" priority="6444">
      <formula>$G216="DEADLIFT"</formula>
    </cfRule>
    <cfRule type="expression" dxfId="6442" priority="6445">
      <formula>AND($G216="ACC",ISBLANK($F216))</formula>
    </cfRule>
    <cfRule type="expression" dxfId="6441" priority="6446">
      <formula>$G216="ACC"</formula>
    </cfRule>
  </conditionalFormatting>
  <conditionalFormatting sqref="EK210:EK213">
    <cfRule type="expression" dxfId="6440" priority="6439">
      <formula>AND($G210="SQUAT",ISBLANK($F210))</formula>
    </cfRule>
    <cfRule type="expression" dxfId="6439" priority="6440">
      <formula>AND($G210="BENCH",ISBLANK($F210))</formula>
    </cfRule>
    <cfRule type="expression" dxfId="6438" priority="6441">
      <formula>AND($G210="DEADLIFT",ISBLANK($F210))</formula>
    </cfRule>
  </conditionalFormatting>
  <conditionalFormatting sqref="EK210:EM213">
    <cfRule type="expression" dxfId="6437" priority="6434">
      <formula>$G210="SQUAT"</formula>
    </cfRule>
    <cfRule type="expression" dxfId="6436" priority="6435">
      <formula>$G210="BENCH"</formula>
    </cfRule>
    <cfRule type="expression" dxfId="6435" priority="6436">
      <formula>$G210="DEADLIFT"</formula>
    </cfRule>
    <cfRule type="expression" dxfId="6434" priority="6437">
      <formula>AND($G210="ACC",ISBLANK($F210))</formula>
    </cfRule>
    <cfRule type="expression" dxfId="6433" priority="6438">
      <formula>$G210="ACC"</formula>
    </cfRule>
  </conditionalFormatting>
  <conditionalFormatting sqref="EK209">
    <cfRule type="expression" dxfId="6432" priority="6431">
      <formula>AND($G209="SQUAT",ISBLANK($F209))</formula>
    </cfRule>
    <cfRule type="expression" dxfId="6431" priority="6432">
      <formula>AND($G209="BENCH",ISBLANK($F209))</formula>
    </cfRule>
    <cfRule type="expression" dxfId="6430" priority="6433">
      <formula>AND($G209="DEADLIFT",ISBLANK($F209))</formula>
    </cfRule>
  </conditionalFormatting>
  <conditionalFormatting sqref="EK209">
    <cfRule type="expression" dxfId="6429" priority="6426">
      <formula>$G209="SQUAT"</formula>
    </cfRule>
    <cfRule type="expression" dxfId="6428" priority="6427">
      <formula>$G209="BENCH"</formula>
    </cfRule>
    <cfRule type="expression" dxfId="6427" priority="6428">
      <formula>$G209="DEADLIFT"</formula>
    </cfRule>
    <cfRule type="expression" dxfId="6426" priority="6429">
      <formula>AND($G209="ACC",ISBLANK($F209))</formula>
    </cfRule>
    <cfRule type="expression" dxfId="6425" priority="6430">
      <formula>$G209="ACC"</formula>
    </cfRule>
  </conditionalFormatting>
  <conditionalFormatting sqref="EL209:EM209">
    <cfRule type="expression" dxfId="6424" priority="6421">
      <formula>$G209="SQUAT"</formula>
    </cfRule>
    <cfRule type="expression" dxfId="6423" priority="6422">
      <formula>$G209="BENCH"</formula>
    </cfRule>
    <cfRule type="expression" dxfId="6422" priority="6423">
      <formula>$G209="DEADLIFT"</formula>
    </cfRule>
    <cfRule type="expression" dxfId="6421" priority="6424">
      <formula>AND($G209="ACC",ISBLANK($F209))</formula>
    </cfRule>
    <cfRule type="expression" dxfId="6420" priority="6425">
      <formula>$G209="ACC"</formula>
    </cfRule>
  </conditionalFormatting>
  <conditionalFormatting sqref="EK228">
    <cfRule type="expression" dxfId="6419" priority="6418">
      <formula>AND($G228="SQUAT",ISBLANK($F228))</formula>
    </cfRule>
    <cfRule type="expression" dxfId="6418" priority="6419">
      <formula>AND($G228="BENCH",ISBLANK($F228))</formula>
    </cfRule>
    <cfRule type="expression" dxfId="6417" priority="6420">
      <formula>AND($G228="DEADLIFT",ISBLANK($F228))</formula>
    </cfRule>
  </conditionalFormatting>
  <conditionalFormatting sqref="EK228:EM228">
    <cfRule type="expression" dxfId="6416" priority="6413">
      <formula>$G228="SQUAT"</formula>
    </cfRule>
    <cfRule type="expression" dxfId="6415" priority="6414">
      <formula>$G228="BENCH"</formula>
    </cfRule>
    <cfRule type="expression" dxfId="6414" priority="6415">
      <formula>$G228="DEADLIFT"</formula>
    </cfRule>
    <cfRule type="expression" dxfId="6413" priority="6416">
      <formula>AND($G228="ACC",ISBLANK($F228))</formula>
    </cfRule>
    <cfRule type="expression" dxfId="6412" priority="6417">
      <formula>$G228="ACC"</formula>
    </cfRule>
  </conditionalFormatting>
  <conditionalFormatting sqref="EK231:EK234">
    <cfRule type="expression" dxfId="6411" priority="6410">
      <formula>AND($G231="SQUAT",ISBLANK($F231))</formula>
    </cfRule>
    <cfRule type="expression" dxfId="6410" priority="6411">
      <formula>AND($G231="BENCH",ISBLANK($F231))</formula>
    </cfRule>
    <cfRule type="expression" dxfId="6409" priority="6412">
      <formula>AND($G231="DEADLIFT",ISBLANK($F231))</formula>
    </cfRule>
  </conditionalFormatting>
  <conditionalFormatting sqref="EK231:EM234">
    <cfRule type="expression" dxfId="6408" priority="6405">
      <formula>$G231="SQUAT"</formula>
    </cfRule>
    <cfRule type="expression" dxfId="6407" priority="6406">
      <formula>$G231="BENCH"</formula>
    </cfRule>
    <cfRule type="expression" dxfId="6406" priority="6407">
      <formula>$G231="DEADLIFT"</formula>
    </cfRule>
    <cfRule type="expression" dxfId="6405" priority="6408">
      <formula>AND($G231="ACC",ISBLANK($F231))</formula>
    </cfRule>
    <cfRule type="expression" dxfId="6404" priority="6409">
      <formula>$G231="ACC"</formula>
    </cfRule>
  </conditionalFormatting>
  <conditionalFormatting sqref="EK230">
    <cfRule type="expression" dxfId="6403" priority="6402">
      <formula>AND($G230="SQUAT",ISBLANK($F230))</formula>
    </cfRule>
    <cfRule type="expression" dxfId="6402" priority="6403">
      <formula>AND($G230="BENCH",ISBLANK($F230))</formula>
    </cfRule>
    <cfRule type="expression" dxfId="6401" priority="6404">
      <formula>AND($G230="DEADLIFT",ISBLANK($F230))</formula>
    </cfRule>
  </conditionalFormatting>
  <conditionalFormatting sqref="EK230">
    <cfRule type="expression" dxfId="6400" priority="6397">
      <formula>$G230="SQUAT"</formula>
    </cfRule>
    <cfRule type="expression" dxfId="6399" priority="6398">
      <formula>$G230="BENCH"</formula>
    </cfRule>
    <cfRule type="expression" dxfId="6398" priority="6399">
      <formula>$G230="DEADLIFT"</formula>
    </cfRule>
    <cfRule type="expression" dxfId="6397" priority="6400">
      <formula>AND($G230="ACC",ISBLANK($F230))</formula>
    </cfRule>
    <cfRule type="expression" dxfId="6396" priority="6401">
      <formula>$G230="ACC"</formula>
    </cfRule>
  </conditionalFormatting>
  <conditionalFormatting sqref="EL230:EM230">
    <cfRule type="expression" dxfId="6395" priority="6392">
      <formula>$G230="SQUAT"</formula>
    </cfRule>
    <cfRule type="expression" dxfId="6394" priority="6393">
      <formula>$G230="BENCH"</formula>
    </cfRule>
    <cfRule type="expression" dxfId="6393" priority="6394">
      <formula>$G230="DEADLIFT"</formula>
    </cfRule>
    <cfRule type="expression" dxfId="6392" priority="6395">
      <formula>AND($G230="ACC",ISBLANK($F230))</formula>
    </cfRule>
    <cfRule type="expression" dxfId="6391" priority="6396">
      <formula>$G230="ACC"</formula>
    </cfRule>
  </conditionalFormatting>
  <conditionalFormatting sqref="EK224:EK227">
    <cfRule type="expression" dxfId="6390" priority="6389">
      <formula>AND($G224="SQUAT",ISBLANK($F224))</formula>
    </cfRule>
    <cfRule type="expression" dxfId="6389" priority="6390">
      <formula>AND($G224="BENCH",ISBLANK($F224))</formula>
    </cfRule>
    <cfRule type="expression" dxfId="6388" priority="6391">
      <formula>AND($G224="DEADLIFT",ISBLANK($F224))</formula>
    </cfRule>
  </conditionalFormatting>
  <conditionalFormatting sqref="EK224:EM227">
    <cfRule type="expression" dxfId="6387" priority="6384">
      <formula>$G224="SQUAT"</formula>
    </cfRule>
    <cfRule type="expression" dxfId="6386" priority="6385">
      <formula>$G224="BENCH"</formula>
    </cfRule>
    <cfRule type="expression" dxfId="6385" priority="6386">
      <formula>$G224="DEADLIFT"</formula>
    </cfRule>
    <cfRule type="expression" dxfId="6384" priority="6387">
      <formula>AND($G224="ACC",ISBLANK($F224))</formula>
    </cfRule>
    <cfRule type="expression" dxfId="6383" priority="6388">
      <formula>$G224="ACC"</formula>
    </cfRule>
  </conditionalFormatting>
  <conditionalFormatting sqref="EK223">
    <cfRule type="expression" dxfId="6382" priority="6381">
      <formula>AND($G223="SQUAT",ISBLANK($F223))</formula>
    </cfRule>
    <cfRule type="expression" dxfId="6381" priority="6382">
      <formula>AND($G223="BENCH",ISBLANK($F223))</formula>
    </cfRule>
    <cfRule type="expression" dxfId="6380" priority="6383">
      <formula>AND($G223="DEADLIFT",ISBLANK($F223))</formula>
    </cfRule>
  </conditionalFormatting>
  <conditionalFormatting sqref="EK223">
    <cfRule type="expression" dxfId="6379" priority="6376">
      <formula>$G223="SQUAT"</formula>
    </cfRule>
    <cfRule type="expression" dxfId="6378" priority="6377">
      <formula>$G223="BENCH"</formula>
    </cfRule>
    <cfRule type="expression" dxfId="6377" priority="6378">
      <formula>$G223="DEADLIFT"</formula>
    </cfRule>
    <cfRule type="expression" dxfId="6376" priority="6379">
      <formula>AND($G223="ACC",ISBLANK($F223))</formula>
    </cfRule>
    <cfRule type="expression" dxfId="6375" priority="6380">
      <formula>$G223="ACC"</formula>
    </cfRule>
  </conditionalFormatting>
  <conditionalFormatting sqref="EL223:EM223">
    <cfRule type="expression" dxfId="6374" priority="6371">
      <formula>$G223="SQUAT"</formula>
    </cfRule>
    <cfRule type="expression" dxfId="6373" priority="6372">
      <formula>$G223="BENCH"</formula>
    </cfRule>
    <cfRule type="expression" dxfId="6372" priority="6373">
      <formula>$G223="DEADLIFT"</formula>
    </cfRule>
    <cfRule type="expression" dxfId="6371" priority="6374">
      <formula>AND($G223="ACC",ISBLANK($F223))</formula>
    </cfRule>
    <cfRule type="expression" dxfId="6370" priority="6375">
      <formula>$G223="ACC"</formula>
    </cfRule>
  </conditionalFormatting>
  <conditionalFormatting sqref="EK242">
    <cfRule type="expression" dxfId="6369" priority="6368">
      <formula>AND($G242="SQUAT",ISBLANK($F242))</formula>
    </cfRule>
    <cfRule type="expression" dxfId="6368" priority="6369">
      <formula>AND($G242="BENCH",ISBLANK($F242))</formula>
    </cfRule>
    <cfRule type="expression" dxfId="6367" priority="6370">
      <formula>AND($G242="DEADLIFT",ISBLANK($F242))</formula>
    </cfRule>
  </conditionalFormatting>
  <conditionalFormatting sqref="EK242:EM242">
    <cfRule type="expression" dxfId="6366" priority="6363">
      <formula>$G242="SQUAT"</formula>
    </cfRule>
    <cfRule type="expression" dxfId="6365" priority="6364">
      <formula>$G242="BENCH"</formula>
    </cfRule>
    <cfRule type="expression" dxfId="6364" priority="6365">
      <formula>$G242="DEADLIFT"</formula>
    </cfRule>
    <cfRule type="expression" dxfId="6363" priority="6366">
      <formula>AND($G242="ACC",ISBLANK($F242))</formula>
    </cfRule>
    <cfRule type="expression" dxfId="6362" priority="6367">
      <formula>$G242="ACC"</formula>
    </cfRule>
  </conditionalFormatting>
  <conditionalFormatting sqref="EK245:EK248">
    <cfRule type="expression" dxfId="6361" priority="6360">
      <formula>AND($G245="SQUAT",ISBLANK($F245))</formula>
    </cfRule>
    <cfRule type="expression" dxfId="6360" priority="6361">
      <formula>AND($G245="BENCH",ISBLANK($F245))</formula>
    </cfRule>
    <cfRule type="expression" dxfId="6359" priority="6362">
      <formula>AND($G245="DEADLIFT",ISBLANK($F245))</formula>
    </cfRule>
  </conditionalFormatting>
  <conditionalFormatting sqref="EK245:EM248">
    <cfRule type="expression" dxfId="6358" priority="6355">
      <formula>$G245="SQUAT"</formula>
    </cfRule>
    <cfRule type="expression" dxfId="6357" priority="6356">
      <formula>$G245="BENCH"</formula>
    </cfRule>
    <cfRule type="expression" dxfId="6356" priority="6357">
      <formula>$G245="DEADLIFT"</formula>
    </cfRule>
    <cfRule type="expression" dxfId="6355" priority="6358">
      <formula>AND($G245="ACC",ISBLANK($F245))</formula>
    </cfRule>
    <cfRule type="expression" dxfId="6354" priority="6359">
      <formula>$G245="ACC"</formula>
    </cfRule>
  </conditionalFormatting>
  <conditionalFormatting sqref="EK244">
    <cfRule type="expression" dxfId="6353" priority="6352">
      <formula>AND($G244="SQUAT",ISBLANK($F244))</formula>
    </cfRule>
    <cfRule type="expression" dxfId="6352" priority="6353">
      <formula>AND($G244="BENCH",ISBLANK($F244))</formula>
    </cfRule>
    <cfRule type="expression" dxfId="6351" priority="6354">
      <formula>AND($G244="DEADLIFT",ISBLANK($F244))</formula>
    </cfRule>
  </conditionalFormatting>
  <conditionalFormatting sqref="EK244">
    <cfRule type="expression" dxfId="6350" priority="6347">
      <formula>$G244="SQUAT"</formula>
    </cfRule>
    <cfRule type="expression" dxfId="6349" priority="6348">
      <formula>$G244="BENCH"</formula>
    </cfRule>
    <cfRule type="expression" dxfId="6348" priority="6349">
      <formula>$G244="DEADLIFT"</formula>
    </cfRule>
    <cfRule type="expression" dxfId="6347" priority="6350">
      <formula>AND($G244="ACC",ISBLANK($F244))</formula>
    </cfRule>
    <cfRule type="expression" dxfId="6346" priority="6351">
      <formula>$G244="ACC"</formula>
    </cfRule>
  </conditionalFormatting>
  <conditionalFormatting sqref="EL244:EM244">
    <cfRule type="expression" dxfId="6345" priority="6342">
      <formula>$G244="SQUAT"</formula>
    </cfRule>
    <cfRule type="expression" dxfId="6344" priority="6343">
      <formula>$G244="BENCH"</formula>
    </cfRule>
    <cfRule type="expression" dxfId="6343" priority="6344">
      <formula>$G244="DEADLIFT"</formula>
    </cfRule>
    <cfRule type="expression" dxfId="6342" priority="6345">
      <formula>AND($G244="ACC",ISBLANK($F244))</formula>
    </cfRule>
    <cfRule type="expression" dxfId="6341" priority="6346">
      <formula>$G244="ACC"</formula>
    </cfRule>
  </conditionalFormatting>
  <conditionalFormatting sqref="EK238:EK241">
    <cfRule type="expression" dxfId="6340" priority="6339">
      <formula>AND($G238="SQUAT",ISBLANK($F238))</formula>
    </cfRule>
    <cfRule type="expression" dxfId="6339" priority="6340">
      <formula>AND($G238="BENCH",ISBLANK($F238))</formula>
    </cfRule>
    <cfRule type="expression" dxfId="6338" priority="6341">
      <formula>AND($G238="DEADLIFT",ISBLANK($F238))</formula>
    </cfRule>
  </conditionalFormatting>
  <conditionalFormatting sqref="EK238:EM241">
    <cfRule type="expression" dxfId="6337" priority="6334">
      <formula>$G238="SQUAT"</formula>
    </cfRule>
    <cfRule type="expression" dxfId="6336" priority="6335">
      <formula>$G238="BENCH"</formula>
    </cfRule>
    <cfRule type="expression" dxfId="6335" priority="6336">
      <formula>$G238="DEADLIFT"</formula>
    </cfRule>
    <cfRule type="expression" dxfId="6334" priority="6337">
      <formula>AND($G238="ACC",ISBLANK($F238))</formula>
    </cfRule>
    <cfRule type="expression" dxfId="6333" priority="6338">
      <formula>$G238="ACC"</formula>
    </cfRule>
  </conditionalFormatting>
  <conditionalFormatting sqref="EK237">
    <cfRule type="expression" dxfId="6332" priority="6331">
      <formula>AND($G237="SQUAT",ISBLANK($F237))</formula>
    </cfRule>
    <cfRule type="expression" dxfId="6331" priority="6332">
      <formula>AND($G237="BENCH",ISBLANK($F237))</formula>
    </cfRule>
    <cfRule type="expression" dxfId="6330" priority="6333">
      <formula>AND($G237="DEADLIFT",ISBLANK($F237))</formula>
    </cfRule>
  </conditionalFormatting>
  <conditionalFormatting sqref="EK237">
    <cfRule type="expression" dxfId="6329" priority="6326">
      <formula>$G237="SQUAT"</formula>
    </cfRule>
    <cfRule type="expression" dxfId="6328" priority="6327">
      <formula>$G237="BENCH"</formula>
    </cfRule>
    <cfRule type="expression" dxfId="6327" priority="6328">
      <formula>$G237="DEADLIFT"</formula>
    </cfRule>
    <cfRule type="expression" dxfId="6326" priority="6329">
      <formula>AND($G237="ACC",ISBLANK($F237))</formula>
    </cfRule>
    <cfRule type="expression" dxfId="6325" priority="6330">
      <formula>$G237="ACC"</formula>
    </cfRule>
  </conditionalFormatting>
  <conditionalFormatting sqref="EL237:EM237">
    <cfRule type="expression" dxfId="6324" priority="6321">
      <formula>$G237="SQUAT"</formula>
    </cfRule>
    <cfRule type="expression" dxfId="6323" priority="6322">
      <formula>$G237="BENCH"</formula>
    </cfRule>
    <cfRule type="expression" dxfId="6322" priority="6323">
      <formula>$G237="DEADLIFT"</formula>
    </cfRule>
    <cfRule type="expression" dxfId="6321" priority="6324">
      <formula>AND($G237="ACC",ISBLANK($F237))</formula>
    </cfRule>
    <cfRule type="expression" dxfId="6320" priority="6325">
      <formula>$G237="ACC"</formula>
    </cfRule>
  </conditionalFormatting>
  <conditionalFormatting sqref="ET18 ET25">
    <cfRule type="expression" dxfId="6319" priority="6318">
      <formula>AND($G18="SQUAT",ISBLANK($F18))</formula>
    </cfRule>
    <cfRule type="expression" dxfId="6318" priority="6319">
      <formula>AND($G18="BENCH",ISBLANK($F18))</formula>
    </cfRule>
    <cfRule type="expression" dxfId="6317" priority="6320">
      <formula>AND($G18="DEADLIFT",ISBLANK($F18))</formula>
    </cfRule>
  </conditionalFormatting>
  <conditionalFormatting sqref="ET25:EV25 ET18:EV18">
    <cfRule type="expression" dxfId="6316" priority="6313">
      <formula>$G18="SQUAT"</formula>
    </cfRule>
    <cfRule type="expression" dxfId="6315" priority="6314">
      <formula>$G18="BENCH"</formula>
    </cfRule>
    <cfRule type="expression" dxfId="6314" priority="6315">
      <formula>$G18="DEADLIFT"</formula>
    </cfRule>
    <cfRule type="expression" dxfId="6313" priority="6316">
      <formula>AND($G18="ACC",ISBLANK($F18))</formula>
    </cfRule>
    <cfRule type="expression" dxfId="6312" priority="6317">
      <formula>$G18="ACC"</formula>
    </cfRule>
  </conditionalFormatting>
  <conditionalFormatting sqref="ET39">
    <cfRule type="expression" dxfId="6311" priority="6310">
      <formula>AND($G39="SQUAT",ISBLANK($F39))</formula>
    </cfRule>
    <cfRule type="expression" dxfId="6310" priority="6311">
      <formula>AND($G39="BENCH",ISBLANK($F39))</formula>
    </cfRule>
    <cfRule type="expression" dxfId="6309" priority="6312">
      <formula>AND($G39="DEADLIFT",ISBLANK($F39))</formula>
    </cfRule>
  </conditionalFormatting>
  <conditionalFormatting sqref="ET39:EV39">
    <cfRule type="expression" dxfId="6308" priority="6305">
      <formula>$G39="SQUAT"</formula>
    </cfRule>
    <cfRule type="expression" dxfId="6307" priority="6306">
      <formula>$G39="BENCH"</formula>
    </cfRule>
    <cfRule type="expression" dxfId="6306" priority="6307">
      <formula>$G39="DEADLIFT"</formula>
    </cfRule>
    <cfRule type="expression" dxfId="6305" priority="6308">
      <formula>AND($G39="ACC",ISBLANK($F39))</formula>
    </cfRule>
    <cfRule type="expression" dxfId="6304" priority="6309">
      <formula>$G39="ACC"</formula>
    </cfRule>
  </conditionalFormatting>
  <conditionalFormatting sqref="ET21:ET24">
    <cfRule type="expression" dxfId="6303" priority="6302">
      <formula>AND($G21="SQUAT",ISBLANK($F21))</formula>
    </cfRule>
    <cfRule type="expression" dxfId="6302" priority="6303">
      <formula>AND($G21="BENCH",ISBLANK($F21))</formula>
    </cfRule>
    <cfRule type="expression" dxfId="6301" priority="6304">
      <formula>AND($G21="DEADLIFT",ISBLANK($F21))</formula>
    </cfRule>
  </conditionalFormatting>
  <conditionalFormatting sqref="ET21:EV24">
    <cfRule type="expression" dxfId="6300" priority="6297">
      <formula>$G21="SQUAT"</formula>
    </cfRule>
    <cfRule type="expression" dxfId="6299" priority="6298">
      <formula>$G21="BENCH"</formula>
    </cfRule>
    <cfRule type="expression" dxfId="6298" priority="6299">
      <formula>$G21="DEADLIFT"</formula>
    </cfRule>
    <cfRule type="expression" dxfId="6297" priority="6300">
      <formula>AND($G21="ACC",ISBLANK($F21))</formula>
    </cfRule>
    <cfRule type="expression" dxfId="6296" priority="6301">
      <formula>$G21="ACC"</formula>
    </cfRule>
  </conditionalFormatting>
  <conditionalFormatting sqref="ET20">
    <cfRule type="expression" dxfId="6295" priority="6294">
      <formula>AND($G20="SQUAT",ISBLANK($F20))</formula>
    </cfRule>
    <cfRule type="expression" dxfId="6294" priority="6295">
      <formula>AND($G20="BENCH",ISBLANK($F20))</formula>
    </cfRule>
    <cfRule type="expression" dxfId="6293" priority="6296">
      <formula>AND($G20="DEADLIFT",ISBLANK($F20))</formula>
    </cfRule>
  </conditionalFormatting>
  <conditionalFormatting sqref="ET20">
    <cfRule type="expression" dxfId="6292" priority="6289">
      <formula>$G20="SQUAT"</formula>
    </cfRule>
    <cfRule type="expression" dxfId="6291" priority="6290">
      <formula>$G20="BENCH"</formula>
    </cfRule>
    <cfRule type="expression" dxfId="6290" priority="6291">
      <formula>$G20="DEADLIFT"</formula>
    </cfRule>
    <cfRule type="expression" dxfId="6289" priority="6292">
      <formula>AND($G20="ACC",ISBLANK($F20))</formula>
    </cfRule>
    <cfRule type="expression" dxfId="6288" priority="6293">
      <formula>$G20="ACC"</formula>
    </cfRule>
  </conditionalFormatting>
  <conditionalFormatting sqref="EU20:EV20">
    <cfRule type="expression" dxfId="6287" priority="6284">
      <formula>$G20="SQUAT"</formula>
    </cfRule>
    <cfRule type="expression" dxfId="6286" priority="6285">
      <formula>$G20="BENCH"</formula>
    </cfRule>
    <cfRule type="expression" dxfId="6285" priority="6286">
      <formula>$G20="DEADLIFT"</formula>
    </cfRule>
    <cfRule type="expression" dxfId="6284" priority="6287">
      <formula>AND($G20="ACC",ISBLANK($F20))</formula>
    </cfRule>
    <cfRule type="expression" dxfId="6283" priority="6288">
      <formula>$G20="ACC"</formula>
    </cfRule>
  </conditionalFormatting>
  <conditionalFormatting sqref="ET14:ET17">
    <cfRule type="expression" dxfId="6282" priority="6281">
      <formula>AND($G14="SQUAT",ISBLANK($F14))</formula>
    </cfRule>
    <cfRule type="expression" dxfId="6281" priority="6282">
      <formula>AND($G14="BENCH",ISBLANK($F14))</formula>
    </cfRule>
    <cfRule type="expression" dxfId="6280" priority="6283">
      <formula>AND($G14="DEADLIFT",ISBLANK($F14))</formula>
    </cfRule>
  </conditionalFormatting>
  <conditionalFormatting sqref="ET14:EV17">
    <cfRule type="expression" dxfId="6279" priority="6276">
      <formula>$G14="SQUAT"</formula>
    </cfRule>
    <cfRule type="expression" dxfId="6278" priority="6277">
      <formula>$G14="BENCH"</formula>
    </cfRule>
    <cfRule type="expression" dxfId="6277" priority="6278">
      <formula>$G14="DEADLIFT"</formula>
    </cfRule>
    <cfRule type="expression" dxfId="6276" priority="6279">
      <formula>AND($G14="ACC",ISBLANK($F14))</formula>
    </cfRule>
    <cfRule type="expression" dxfId="6275" priority="6280">
      <formula>$G14="ACC"</formula>
    </cfRule>
  </conditionalFormatting>
  <conditionalFormatting sqref="ET13">
    <cfRule type="expression" dxfId="6274" priority="6273">
      <formula>AND($G13="SQUAT",ISBLANK($F13))</formula>
    </cfRule>
    <cfRule type="expression" dxfId="6273" priority="6274">
      <formula>AND($G13="BENCH",ISBLANK($F13))</formula>
    </cfRule>
    <cfRule type="expression" dxfId="6272" priority="6275">
      <formula>AND($G13="DEADLIFT",ISBLANK($F13))</formula>
    </cfRule>
  </conditionalFormatting>
  <conditionalFormatting sqref="ET13">
    <cfRule type="expression" dxfId="6271" priority="6268">
      <formula>$G13="SQUAT"</formula>
    </cfRule>
    <cfRule type="expression" dxfId="6270" priority="6269">
      <formula>$G13="BENCH"</formula>
    </cfRule>
    <cfRule type="expression" dxfId="6269" priority="6270">
      <formula>$G13="DEADLIFT"</formula>
    </cfRule>
    <cfRule type="expression" dxfId="6268" priority="6271">
      <formula>AND($G13="ACC",ISBLANK($F13))</formula>
    </cfRule>
    <cfRule type="expression" dxfId="6267" priority="6272">
      <formula>$G13="ACC"</formula>
    </cfRule>
  </conditionalFormatting>
  <conditionalFormatting sqref="EU13:EV13">
    <cfRule type="expression" dxfId="6266" priority="6263">
      <formula>$G13="SQUAT"</formula>
    </cfRule>
    <cfRule type="expression" dxfId="6265" priority="6264">
      <formula>$G13="BENCH"</formula>
    </cfRule>
    <cfRule type="expression" dxfId="6264" priority="6265">
      <formula>$G13="DEADLIFT"</formula>
    </cfRule>
    <cfRule type="expression" dxfId="6263" priority="6266">
      <formula>AND($G13="ACC",ISBLANK($F13))</formula>
    </cfRule>
    <cfRule type="expression" dxfId="6262" priority="6267">
      <formula>$G13="ACC"</formula>
    </cfRule>
  </conditionalFormatting>
  <conditionalFormatting sqref="ET32">
    <cfRule type="expression" dxfId="6261" priority="6260">
      <formula>AND($G32="SQUAT",ISBLANK($F32))</formula>
    </cfRule>
    <cfRule type="expression" dxfId="6260" priority="6261">
      <formula>AND($G32="BENCH",ISBLANK($F32))</formula>
    </cfRule>
    <cfRule type="expression" dxfId="6259" priority="6262">
      <formula>AND($G32="DEADLIFT",ISBLANK($F32))</formula>
    </cfRule>
  </conditionalFormatting>
  <conditionalFormatting sqref="ET32:EV32">
    <cfRule type="expression" dxfId="6258" priority="6255">
      <formula>$G32="SQUAT"</formula>
    </cfRule>
    <cfRule type="expression" dxfId="6257" priority="6256">
      <formula>$G32="BENCH"</formula>
    </cfRule>
    <cfRule type="expression" dxfId="6256" priority="6257">
      <formula>$G32="DEADLIFT"</formula>
    </cfRule>
    <cfRule type="expression" dxfId="6255" priority="6258">
      <formula>AND($G32="ACC",ISBLANK($F32))</formula>
    </cfRule>
    <cfRule type="expression" dxfId="6254" priority="6259">
      <formula>$G32="ACC"</formula>
    </cfRule>
  </conditionalFormatting>
  <conditionalFormatting sqref="ET35:ET38">
    <cfRule type="expression" dxfId="6253" priority="6252">
      <formula>AND($G35="SQUAT",ISBLANK($F35))</formula>
    </cfRule>
    <cfRule type="expression" dxfId="6252" priority="6253">
      <formula>AND($G35="BENCH",ISBLANK($F35))</formula>
    </cfRule>
    <cfRule type="expression" dxfId="6251" priority="6254">
      <formula>AND($G35="DEADLIFT",ISBLANK($F35))</formula>
    </cfRule>
  </conditionalFormatting>
  <conditionalFormatting sqref="ET35:EV38">
    <cfRule type="expression" dxfId="6250" priority="6247">
      <formula>$G35="SQUAT"</formula>
    </cfRule>
    <cfRule type="expression" dxfId="6249" priority="6248">
      <formula>$G35="BENCH"</formula>
    </cfRule>
    <cfRule type="expression" dxfId="6248" priority="6249">
      <formula>$G35="DEADLIFT"</formula>
    </cfRule>
    <cfRule type="expression" dxfId="6247" priority="6250">
      <formula>AND($G35="ACC",ISBLANK($F35))</formula>
    </cfRule>
    <cfRule type="expression" dxfId="6246" priority="6251">
      <formula>$G35="ACC"</formula>
    </cfRule>
  </conditionalFormatting>
  <conditionalFormatting sqref="ET34">
    <cfRule type="expression" dxfId="6245" priority="6244">
      <formula>AND($G34="SQUAT",ISBLANK($F34))</formula>
    </cfRule>
    <cfRule type="expression" dxfId="6244" priority="6245">
      <formula>AND($G34="BENCH",ISBLANK($F34))</formula>
    </cfRule>
    <cfRule type="expression" dxfId="6243" priority="6246">
      <formula>AND($G34="DEADLIFT",ISBLANK($F34))</formula>
    </cfRule>
  </conditionalFormatting>
  <conditionalFormatting sqref="ET34">
    <cfRule type="expression" dxfId="6242" priority="6239">
      <formula>$G34="SQUAT"</formula>
    </cfRule>
    <cfRule type="expression" dxfId="6241" priority="6240">
      <formula>$G34="BENCH"</formula>
    </cfRule>
    <cfRule type="expression" dxfId="6240" priority="6241">
      <formula>$G34="DEADLIFT"</formula>
    </cfRule>
    <cfRule type="expression" dxfId="6239" priority="6242">
      <formula>AND($G34="ACC",ISBLANK($F34))</formula>
    </cfRule>
    <cfRule type="expression" dxfId="6238" priority="6243">
      <formula>$G34="ACC"</formula>
    </cfRule>
  </conditionalFormatting>
  <conditionalFormatting sqref="EU34:EV34">
    <cfRule type="expression" dxfId="6237" priority="6234">
      <formula>$G34="SQUAT"</formula>
    </cfRule>
    <cfRule type="expression" dxfId="6236" priority="6235">
      <formula>$G34="BENCH"</formula>
    </cfRule>
    <cfRule type="expression" dxfId="6235" priority="6236">
      <formula>$G34="DEADLIFT"</formula>
    </cfRule>
    <cfRule type="expression" dxfId="6234" priority="6237">
      <formula>AND($G34="ACC",ISBLANK($F34))</formula>
    </cfRule>
    <cfRule type="expression" dxfId="6233" priority="6238">
      <formula>$G34="ACC"</formula>
    </cfRule>
  </conditionalFormatting>
  <conditionalFormatting sqref="ET28:ET31">
    <cfRule type="expression" dxfId="6232" priority="6231">
      <formula>AND($G28="SQUAT",ISBLANK($F28))</formula>
    </cfRule>
    <cfRule type="expression" dxfId="6231" priority="6232">
      <formula>AND($G28="BENCH",ISBLANK($F28))</formula>
    </cfRule>
    <cfRule type="expression" dxfId="6230" priority="6233">
      <formula>AND($G28="DEADLIFT",ISBLANK($F28))</formula>
    </cfRule>
  </conditionalFormatting>
  <conditionalFormatting sqref="ET28:EV31">
    <cfRule type="expression" dxfId="6229" priority="6226">
      <formula>$G28="SQUAT"</formula>
    </cfRule>
    <cfRule type="expression" dxfId="6228" priority="6227">
      <formula>$G28="BENCH"</formula>
    </cfRule>
    <cfRule type="expression" dxfId="6227" priority="6228">
      <formula>$G28="DEADLIFT"</formula>
    </cfRule>
    <cfRule type="expression" dxfId="6226" priority="6229">
      <formula>AND($G28="ACC",ISBLANK($F28))</formula>
    </cfRule>
    <cfRule type="expression" dxfId="6225" priority="6230">
      <formula>$G28="ACC"</formula>
    </cfRule>
  </conditionalFormatting>
  <conditionalFormatting sqref="ET27">
    <cfRule type="expression" dxfId="6224" priority="6223">
      <formula>AND($G27="SQUAT",ISBLANK($F27))</formula>
    </cfRule>
    <cfRule type="expression" dxfId="6223" priority="6224">
      <formula>AND($G27="BENCH",ISBLANK($F27))</formula>
    </cfRule>
    <cfRule type="expression" dxfId="6222" priority="6225">
      <formula>AND($G27="DEADLIFT",ISBLANK($F27))</formula>
    </cfRule>
  </conditionalFormatting>
  <conditionalFormatting sqref="ET27">
    <cfRule type="expression" dxfId="6221" priority="6218">
      <formula>$G27="SQUAT"</formula>
    </cfRule>
    <cfRule type="expression" dxfId="6220" priority="6219">
      <formula>$G27="BENCH"</formula>
    </cfRule>
    <cfRule type="expression" dxfId="6219" priority="6220">
      <formula>$G27="DEADLIFT"</formula>
    </cfRule>
    <cfRule type="expression" dxfId="6218" priority="6221">
      <formula>AND($G27="ACC",ISBLANK($F27))</formula>
    </cfRule>
    <cfRule type="expression" dxfId="6217" priority="6222">
      <formula>$G27="ACC"</formula>
    </cfRule>
  </conditionalFormatting>
  <conditionalFormatting sqref="EU27:EV27">
    <cfRule type="expression" dxfId="6216" priority="6213">
      <formula>$G27="SQUAT"</formula>
    </cfRule>
    <cfRule type="expression" dxfId="6215" priority="6214">
      <formula>$G27="BENCH"</formula>
    </cfRule>
    <cfRule type="expression" dxfId="6214" priority="6215">
      <formula>$G27="DEADLIFT"</formula>
    </cfRule>
    <cfRule type="expression" dxfId="6213" priority="6216">
      <formula>AND($G27="ACC",ISBLANK($F27))</formula>
    </cfRule>
    <cfRule type="expression" dxfId="6212" priority="6217">
      <formula>$G27="ACC"</formula>
    </cfRule>
  </conditionalFormatting>
  <conditionalFormatting sqref="ET46">
    <cfRule type="expression" dxfId="6211" priority="6210">
      <formula>AND($G46="SQUAT",ISBLANK($F46))</formula>
    </cfRule>
    <cfRule type="expression" dxfId="6210" priority="6211">
      <formula>AND($G46="BENCH",ISBLANK($F46))</formula>
    </cfRule>
    <cfRule type="expression" dxfId="6209" priority="6212">
      <formula>AND($G46="DEADLIFT",ISBLANK($F46))</formula>
    </cfRule>
  </conditionalFormatting>
  <conditionalFormatting sqref="ET46:EV46">
    <cfRule type="expression" dxfId="6208" priority="6205">
      <formula>$G46="SQUAT"</formula>
    </cfRule>
    <cfRule type="expression" dxfId="6207" priority="6206">
      <formula>$G46="BENCH"</formula>
    </cfRule>
    <cfRule type="expression" dxfId="6206" priority="6207">
      <formula>$G46="DEADLIFT"</formula>
    </cfRule>
    <cfRule type="expression" dxfId="6205" priority="6208">
      <formula>AND($G46="ACC",ISBLANK($F46))</formula>
    </cfRule>
    <cfRule type="expression" dxfId="6204" priority="6209">
      <formula>$G46="ACC"</formula>
    </cfRule>
  </conditionalFormatting>
  <conditionalFormatting sqref="ET49:ET52">
    <cfRule type="expression" dxfId="6203" priority="6202">
      <formula>AND($G49="SQUAT",ISBLANK($F49))</formula>
    </cfRule>
    <cfRule type="expression" dxfId="6202" priority="6203">
      <formula>AND($G49="BENCH",ISBLANK($F49))</formula>
    </cfRule>
    <cfRule type="expression" dxfId="6201" priority="6204">
      <formula>AND($G49="DEADLIFT",ISBLANK($F49))</formula>
    </cfRule>
  </conditionalFormatting>
  <conditionalFormatting sqref="ET49:EV52">
    <cfRule type="expression" dxfId="6200" priority="6197">
      <formula>$G49="SQUAT"</formula>
    </cfRule>
    <cfRule type="expression" dxfId="6199" priority="6198">
      <formula>$G49="BENCH"</formula>
    </cfRule>
    <cfRule type="expression" dxfId="6198" priority="6199">
      <formula>$G49="DEADLIFT"</formula>
    </cfRule>
    <cfRule type="expression" dxfId="6197" priority="6200">
      <formula>AND($G49="ACC",ISBLANK($F49))</formula>
    </cfRule>
    <cfRule type="expression" dxfId="6196" priority="6201">
      <formula>$G49="ACC"</formula>
    </cfRule>
  </conditionalFormatting>
  <conditionalFormatting sqref="ET48">
    <cfRule type="expression" dxfId="6195" priority="6194">
      <formula>AND($G48="SQUAT",ISBLANK($F48))</formula>
    </cfRule>
    <cfRule type="expression" dxfId="6194" priority="6195">
      <formula>AND($G48="BENCH",ISBLANK($F48))</formula>
    </cfRule>
    <cfRule type="expression" dxfId="6193" priority="6196">
      <formula>AND($G48="DEADLIFT",ISBLANK($F48))</formula>
    </cfRule>
  </conditionalFormatting>
  <conditionalFormatting sqref="ET48">
    <cfRule type="expression" dxfId="6192" priority="6189">
      <formula>$G48="SQUAT"</formula>
    </cfRule>
    <cfRule type="expression" dxfId="6191" priority="6190">
      <formula>$G48="BENCH"</formula>
    </cfRule>
    <cfRule type="expression" dxfId="6190" priority="6191">
      <formula>$G48="DEADLIFT"</formula>
    </cfRule>
    <cfRule type="expression" dxfId="6189" priority="6192">
      <formula>AND($G48="ACC",ISBLANK($F48))</formula>
    </cfRule>
    <cfRule type="expression" dxfId="6188" priority="6193">
      <formula>$G48="ACC"</formula>
    </cfRule>
  </conditionalFormatting>
  <conditionalFormatting sqref="EU48:EV48">
    <cfRule type="expression" dxfId="6187" priority="6184">
      <formula>$G48="SQUAT"</formula>
    </cfRule>
    <cfRule type="expression" dxfId="6186" priority="6185">
      <formula>$G48="BENCH"</formula>
    </cfRule>
    <cfRule type="expression" dxfId="6185" priority="6186">
      <formula>$G48="DEADLIFT"</formula>
    </cfRule>
    <cfRule type="expression" dxfId="6184" priority="6187">
      <formula>AND($G48="ACC",ISBLANK($F48))</formula>
    </cfRule>
    <cfRule type="expression" dxfId="6183" priority="6188">
      <formula>$G48="ACC"</formula>
    </cfRule>
  </conditionalFormatting>
  <conditionalFormatting sqref="ET42:ET45">
    <cfRule type="expression" dxfId="6182" priority="6181">
      <formula>AND($G42="SQUAT",ISBLANK($F42))</formula>
    </cfRule>
    <cfRule type="expression" dxfId="6181" priority="6182">
      <formula>AND($G42="BENCH",ISBLANK($F42))</formula>
    </cfRule>
    <cfRule type="expression" dxfId="6180" priority="6183">
      <formula>AND($G42="DEADLIFT",ISBLANK($F42))</formula>
    </cfRule>
  </conditionalFormatting>
  <conditionalFormatting sqref="ET42:EV45">
    <cfRule type="expression" dxfId="6179" priority="6176">
      <formula>$G42="SQUAT"</formula>
    </cfRule>
    <cfRule type="expression" dxfId="6178" priority="6177">
      <formula>$G42="BENCH"</formula>
    </cfRule>
    <cfRule type="expression" dxfId="6177" priority="6178">
      <formula>$G42="DEADLIFT"</formula>
    </cfRule>
    <cfRule type="expression" dxfId="6176" priority="6179">
      <formula>AND($G42="ACC",ISBLANK($F42))</formula>
    </cfRule>
    <cfRule type="expression" dxfId="6175" priority="6180">
      <formula>$G42="ACC"</formula>
    </cfRule>
  </conditionalFormatting>
  <conditionalFormatting sqref="ET41">
    <cfRule type="expression" dxfId="6174" priority="6173">
      <formula>AND($G41="SQUAT",ISBLANK($F41))</formula>
    </cfRule>
    <cfRule type="expression" dxfId="6173" priority="6174">
      <formula>AND($G41="BENCH",ISBLANK($F41))</formula>
    </cfRule>
    <cfRule type="expression" dxfId="6172" priority="6175">
      <formula>AND($G41="DEADLIFT",ISBLANK($F41))</formula>
    </cfRule>
  </conditionalFormatting>
  <conditionalFormatting sqref="ET41">
    <cfRule type="expression" dxfId="6171" priority="6168">
      <formula>$G41="SQUAT"</formula>
    </cfRule>
    <cfRule type="expression" dxfId="6170" priority="6169">
      <formula>$G41="BENCH"</formula>
    </cfRule>
    <cfRule type="expression" dxfId="6169" priority="6170">
      <formula>$G41="DEADLIFT"</formula>
    </cfRule>
    <cfRule type="expression" dxfId="6168" priority="6171">
      <formula>AND($G41="ACC",ISBLANK($F41))</formula>
    </cfRule>
    <cfRule type="expression" dxfId="6167" priority="6172">
      <formula>$G41="ACC"</formula>
    </cfRule>
  </conditionalFormatting>
  <conditionalFormatting sqref="EU41:EV41">
    <cfRule type="expression" dxfId="6166" priority="6163">
      <formula>$G41="SQUAT"</formula>
    </cfRule>
    <cfRule type="expression" dxfId="6165" priority="6164">
      <formula>$G41="BENCH"</formula>
    </cfRule>
    <cfRule type="expression" dxfId="6164" priority="6165">
      <formula>$G41="DEADLIFT"</formula>
    </cfRule>
    <cfRule type="expression" dxfId="6163" priority="6166">
      <formula>AND($G41="ACC",ISBLANK($F41))</formula>
    </cfRule>
    <cfRule type="expression" dxfId="6162" priority="6167">
      <formula>$G41="ACC"</formula>
    </cfRule>
  </conditionalFormatting>
  <conditionalFormatting sqref="ET67 ET74">
    <cfRule type="expression" dxfId="6161" priority="6160">
      <formula>AND($G67="SQUAT",ISBLANK($F67))</formula>
    </cfRule>
    <cfRule type="expression" dxfId="6160" priority="6161">
      <formula>AND($G67="BENCH",ISBLANK($F67))</formula>
    </cfRule>
    <cfRule type="expression" dxfId="6159" priority="6162">
      <formula>AND($G67="DEADLIFT",ISBLANK($F67))</formula>
    </cfRule>
  </conditionalFormatting>
  <conditionalFormatting sqref="ET74:EV74 ET67:EV67">
    <cfRule type="expression" dxfId="6158" priority="6155">
      <formula>$G67="SQUAT"</formula>
    </cfRule>
    <cfRule type="expression" dxfId="6157" priority="6156">
      <formula>$G67="BENCH"</formula>
    </cfRule>
    <cfRule type="expression" dxfId="6156" priority="6157">
      <formula>$G67="DEADLIFT"</formula>
    </cfRule>
    <cfRule type="expression" dxfId="6155" priority="6158">
      <formula>AND($G67="ACC",ISBLANK($F67))</formula>
    </cfRule>
    <cfRule type="expression" dxfId="6154" priority="6159">
      <formula>$G67="ACC"</formula>
    </cfRule>
  </conditionalFormatting>
  <conditionalFormatting sqref="ET88">
    <cfRule type="expression" dxfId="6153" priority="6152">
      <formula>AND($G88="SQUAT",ISBLANK($F88))</formula>
    </cfRule>
    <cfRule type="expression" dxfId="6152" priority="6153">
      <formula>AND($G88="BENCH",ISBLANK($F88))</formula>
    </cfRule>
    <cfRule type="expression" dxfId="6151" priority="6154">
      <formula>AND($G88="DEADLIFT",ISBLANK($F88))</formula>
    </cfRule>
  </conditionalFormatting>
  <conditionalFormatting sqref="ET88:EV88">
    <cfRule type="expression" dxfId="6150" priority="6147">
      <formula>$G88="SQUAT"</formula>
    </cfRule>
    <cfRule type="expression" dxfId="6149" priority="6148">
      <formula>$G88="BENCH"</formula>
    </cfRule>
    <cfRule type="expression" dxfId="6148" priority="6149">
      <formula>$G88="DEADLIFT"</formula>
    </cfRule>
    <cfRule type="expression" dxfId="6147" priority="6150">
      <formula>AND($G88="ACC",ISBLANK($F88))</formula>
    </cfRule>
    <cfRule type="expression" dxfId="6146" priority="6151">
      <formula>$G88="ACC"</formula>
    </cfRule>
  </conditionalFormatting>
  <conditionalFormatting sqref="ET70:ET73">
    <cfRule type="expression" dxfId="6145" priority="6144">
      <formula>AND($G70="SQUAT",ISBLANK($F70))</formula>
    </cfRule>
    <cfRule type="expression" dxfId="6144" priority="6145">
      <formula>AND($G70="BENCH",ISBLANK($F70))</formula>
    </cfRule>
    <cfRule type="expression" dxfId="6143" priority="6146">
      <formula>AND($G70="DEADLIFT",ISBLANK($F70))</formula>
    </cfRule>
  </conditionalFormatting>
  <conditionalFormatting sqref="ET70:EV73">
    <cfRule type="expression" dxfId="6142" priority="6139">
      <formula>$G70="SQUAT"</formula>
    </cfRule>
    <cfRule type="expression" dxfId="6141" priority="6140">
      <formula>$G70="BENCH"</formula>
    </cfRule>
    <cfRule type="expression" dxfId="6140" priority="6141">
      <formula>$G70="DEADLIFT"</formula>
    </cfRule>
    <cfRule type="expression" dxfId="6139" priority="6142">
      <formula>AND($G70="ACC",ISBLANK($F70))</formula>
    </cfRule>
    <cfRule type="expression" dxfId="6138" priority="6143">
      <formula>$G70="ACC"</formula>
    </cfRule>
  </conditionalFormatting>
  <conditionalFormatting sqref="ET69">
    <cfRule type="expression" dxfId="6137" priority="6136">
      <formula>AND($G69="SQUAT",ISBLANK($F69))</formula>
    </cfRule>
    <cfRule type="expression" dxfId="6136" priority="6137">
      <formula>AND($G69="BENCH",ISBLANK($F69))</formula>
    </cfRule>
    <cfRule type="expression" dxfId="6135" priority="6138">
      <formula>AND($G69="DEADLIFT",ISBLANK($F69))</formula>
    </cfRule>
  </conditionalFormatting>
  <conditionalFormatting sqref="ET69">
    <cfRule type="expression" dxfId="6134" priority="6131">
      <formula>$G69="SQUAT"</formula>
    </cfRule>
    <cfRule type="expression" dxfId="6133" priority="6132">
      <formula>$G69="BENCH"</formula>
    </cfRule>
    <cfRule type="expression" dxfId="6132" priority="6133">
      <formula>$G69="DEADLIFT"</formula>
    </cfRule>
    <cfRule type="expression" dxfId="6131" priority="6134">
      <formula>AND($G69="ACC",ISBLANK($F69))</formula>
    </cfRule>
    <cfRule type="expression" dxfId="6130" priority="6135">
      <formula>$G69="ACC"</formula>
    </cfRule>
  </conditionalFormatting>
  <conditionalFormatting sqref="EU69:EV69">
    <cfRule type="expression" dxfId="6129" priority="6126">
      <formula>$G69="SQUAT"</formula>
    </cfRule>
    <cfRule type="expression" dxfId="6128" priority="6127">
      <formula>$G69="BENCH"</formula>
    </cfRule>
    <cfRule type="expression" dxfId="6127" priority="6128">
      <formula>$G69="DEADLIFT"</formula>
    </cfRule>
    <cfRule type="expression" dxfId="6126" priority="6129">
      <formula>AND($G69="ACC",ISBLANK($F69))</formula>
    </cfRule>
    <cfRule type="expression" dxfId="6125" priority="6130">
      <formula>$G69="ACC"</formula>
    </cfRule>
  </conditionalFormatting>
  <conditionalFormatting sqref="ET63:ET66">
    <cfRule type="expression" dxfId="6124" priority="6123">
      <formula>AND($G63="SQUAT",ISBLANK($F63))</formula>
    </cfRule>
    <cfRule type="expression" dxfId="6123" priority="6124">
      <formula>AND($G63="BENCH",ISBLANK($F63))</formula>
    </cfRule>
    <cfRule type="expression" dxfId="6122" priority="6125">
      <formula>AND($G63="DEADLIFT",ISBLANK($F63))</formula>
    </cfRule>
  </conditionalFormatting>
  <conditionalFormatting sqref="ET63:EV66">
    <cfRule type="expression" dxfId="6121" priority="6118">
      <formula>$G63="SQUAT"</formula>
    </cfRule>
    <cfRule type="expression" dxfId="6120" priority="6119">
      <formula>$G63="BENCH"</formula>
    </cfRule>
    <cfRule type="expression" dxfId="6119" priority="6120">
      <formula>$G63="DEADLIFT"</formula>
    </cfRule>
    <cfRule type="expression" dxfId="6118" priority="6121">
      <formula>AND($G63="ACC",ISBLANK($F63))</formula>
    </cfRule>
    <cfRule type="expression" dxfId="6117" priority="6122">
      <formula>$G63="ACC"</formula>
    </cfRule>
  </conditionalFormatting>
  <conditionalFormatting sqref="ET62">
    <cfRule type="expression" dxfId="6116" priority="6115">
      <formula>AND($G62="SQUAT",ISBLANK($F62))</formula>
    </cfRule>
    <cfRule type="expression" dxfId="6115" priority="6116">
      <formula>AND($G62="BENCH",ISBLANK($F62))</formula>
    </cfRule>
    <cfRule type="expression" dxfId="6114" priority="6117">
      <formula>AND($G62="DEADLIFT",ISBLANK($F62))</formula>
    </cfRule>
  </conditionalFormatting>
  <conditionalFormatting sqref="ET62">
    <cfRule type="expression" dxfId="6113" priority="6110">
      <formula>$G62="SQUAT"</formula>
    </cfRule>
    <cfRule type="expression" dxfId="6112" priority="6111">
      <formula>$G62="BENCH"</formula>
    </cfRule>
    <cfRule type="expression" dxfId="6111" priority="6112">
      <formula>$G62="DEADLIFT"</formula>
    </cfRule>
    <cfRule type="expression" dxfId="6110" priority="6113">
      <formula>AND($G62="ACC",ISBLANK($F62))</formula>
    </cfRule>
    <cfRule type="expression" dxfId="6109" priority="6114">
      <formula>$G62="ACC"</formula>
    </cfRule>
  </conditionalFormatting>
  <conditionalFormatting sqref="EU62:EV62">
    <cfRule type="expression" dxfId="6108" priority="6105">
      <formula>$G62="SQUAT"</formula>
    </cfRule>
    <cfRule type="expression" dxfId="6107" priority="6106">
      <formula>$G62="BENCH"</formula>
    </cfRule>
    <cfRule type="expression" dxfId="6106" priority="6107">
      <formula>$G62="DEADLIFT"</formula>
    </cfRule>
    <cfRule type="expression" dxfId="6105" priority="6108">
      <formula>AND($G62="ACC",ISBLANK($F62))</formula>
    </cfRule>
    <cfRule type="expression" dxfId="6104" priority="6109">
      <formula>$G62="ACC"</formula>
    </cfRule>
  </conditionalFormatting>
  <conditionalFormatting sqref="ET81">
    <cfRule type="expression" dxfId="6103" priority="6102">
      <formula>AND($G81="SQUAT",ISBLANK($F81))</formula>
    </cfRule>
    <cfRule type="expression" dxfId="6102" priority="6103">
      <formula>AND($G81="BENCH",ISBLANK($F81))</formula>
    </cfRule>
    <cfRule type="expression" dxfId="6101" priority="6104">
      <formula>AND($G81="DEADLIFT",ISBLANK($F81))</formula>
    </cfRule>
  </conditionalFormatting>
  <conditionalFormatting sqref="ET81:EV81">
    <cfRule type="expression" dxfId="6100" priority="6097">
      <formula>$G81="SQUAT"</formula>
    </cfRule>
    <cfRule type="expression" dxfId="6099" priority="6098">
      <formula>$G81="BENCH"</formula>
    </cfRule>
    <cfRule type="expression" dxfId="6098" priority="6099">
      <formula>$G81="DEADLIFT"</formula>
    </cfRule>
    <cfRule type="expression" dxfId="6097" priority="6100">
      <formula>AND($G81="ACC",ISBLANK($F81))</formula>
    </cfRule>
    <cfRule type="expression" dxfId="6096" priority="6101">
      <formula>$G81="ACC"</formula>
    </cfRule>
  </conditionalFormatting>
  <conditionalFormatting sqref="ET84:ET87">
    <cfRule type="expression" dxfId="6095" priority="6094">
      <formula>AND($G84="SQUAT",ISBLANK($F84))</formula>
    </cfRule>
    <cfRule type="expression" dxfId="6094" priority="6095">
      <formula>AND($G84="BENCH",ISBLANK($F84))</formula>
    </cfRule>
    <cfRule type="expression" dxfId="6093" priority="6096">
      <formula>AND($G84="DEADLIFT",ISBLANK($F84))</formula>
    </cfRule>
  </conditionalFormatting>
  <conditionalFormatting sqref="ET84:EV87">
    <cfRule type="expression" dxfId="6092" priority="6089">
      <formula>$G84="SQUAT"</formula>
    </cfRule>
    <cfRule type="expression" dxfId="6091" priority="6090">
      <formula>$G84="BENCH"</formula>
    </cfRule>
    <cfRule type="expression" dxfId="6090" priority="6091">
      <formula>$G84="DEADLIFT"</formula>
    </cfRule>
    <cfRule type="expression" dxfId="6089" priority="6092">
      <formula>AND($G84="ACC",ISBLANK($F84))</formula>
    </cfRule>
    <cfRule type="expression" dxfId="6088" priority="6093">
      <formula>$G84="ACC"</formula>
    </cfRule>
  </conditionalFormatting>
  <conditionalFormatting sqref="ET83">
    <cfRule type="expression" dxfId="6087" priority="6086">
      <formula>AND($G83="SQUAT",ISBLANK($F83))</formula>
    </cfRule>
    <cfRule type="expression" dxfId="6086" priority="6087">
      <formula>AND($G83="BENCH",ISBLANK($F83))</formula>
    </cfRule>
    <cfRule type="expression" dxfId="6085" priority="6088">
      <formula>AND($G83="DEADLIFT",ISBLANK($F83))</formula>
    </cfRule>
  </conditionalFormatting>
  <conditionalFormatting sqref="ET83">
    <cfRule type="expression" dxfId="6084" priority="6081">
      <formula>$G83="SQUAT"</formula>
    </cfRule>
    <cfRule type="expression" dxfId="6083" priority="6082">
      <formula>$G83="BENCH"</formula>
    </cfRule>
    <cfRule type="expression" dxfId="6082" priority="6083">
      <formula>$G83="DEADLIFT"</formula>
    </cfRule>
    <cfRule type="expression" dxfId="6081" priority="6084">
      <formula>AND($G83="ACC",ISBLANK($F83))</formula>
    </cfRule>
    <cfRule type="expression" dxfId="6080" priority="6085">
      <formula>$G83="ACC"</formula>
    </cfRule>
  </conditionalFormatting>
  <conditionalFormatting sqref="EU83:EV83">
    <cfRule type="expression" dxfId="6079" priority="6076">
      <formula>$G83="SQUAT"</formula>
    </cfRule>
    <cfRule type="expression" dxfId="6078" priority="6077">
      <formula>$G83="BENCH"</formula>
    </cfRule>
    <cfRule type="expression" dxfId="6077" priority="6078">
      <formula>$G83="DEADLIFT"</formula>
    </cfRule>
    <cfRule type="expression" dxfId="6076" priority="6079">
      <formula>AND($G83="ACC",ISBLANK($F83))</formula>
    </cfRule>
    <cfRule type="expression" dxfId="6075" priority="6080">
      <formula>$G83="ACC"</formula>
    </cfRule>
  </conditionalFormatting>
  <conditionalFormatting sqref="ET77:ET80">
    <cfRule type="expression" dxfId="6074" priority="6073">
      <formula>AND($G77="SQUAT",ISBLANK($F77))</formula>
    </cfRule>
    <cfRule type="expression" dxfId="6073" priority="6074">
      <formula>AND($G77="BENCH",ISBLANK($F77))</formula>
    </cfRule>
    <cfRule type="expression" dxfId="6072" priority="6075">
      <formula>AND($G77="DEADLIFT",ISBLANK($F77))</formula>
    </cfRule>
  </conditionalFormatting>
  <conditionalFormatting sqref="ET77:EV80">
    <cfRule type="expression" dxfId="6071" priority="6068">
      <formula>$G77="SQUAT"</formula>
    </cfRule>
    <cfRule type="expression" dxfId="6070" priority="6069">
      <formula>$G77="BENCH"</formula>
    </cfRule>
    <cfRule type="expression" dxfId="6069" priority="6070">
      <formula>$G77="DEADLIFT"</formula>
    </cfRule>
    <cfRule type="expression" dxfId="6068" priority="6071">
      <formula>AND($G77="ACC",ISBLANK($F77))</formula>
    </cfRule>
    <cfRule type="expression" dxfId="6067" priority="6072">
      <formula>$G77="ACC"</formula>
    </cfRule>
  </conditionalFormatting>
  <conditionalFormatting sqref="ET76">
    <cfRule type="expression" dxfId="6066" priority="6065">
      <formula>AND($G76="SQUAT",ISBLANK($F76))</formula>
    </cfRule>
    <cfRule type="expression" dxfId="6065" priority="6066">
      <formula>AND($G76="BENCH",ISBLANK($F76))</formula>
    </cfRule>
    <cfRule type="expression" dxfId="6064" priority="6067">
      <formula>AND($G76="DEADLIFT",ISBLANK($F76))</formula>
    </cfRule>
  </conditionalFormatting>
  <conditionalFormatting sqref="ET76">
    <cfRule type="expression" dxfId="6063" priority="6060">
      <formula>$G76="SQUAT"</formula>
    </cfRule>
    <cfRule type="expression" dxfId="6062" priority="6061">
      <formula>$G76="BENCH"</formula>
    </cfRule>
    <cfRule type="expression" dxfId="6061" priority="6062">
      <formula>$G76="DEADLIFT"</formula>
    </cfRule>
    <cfRule type="expression" dxfId="6060" priority="6063">
      <formula>AND($G76="ACC",ISBLANK($F76))</formula>
    </cfRule>
    <cfRule type="expression" dxfId="6059" priority="6064">
      <formula>$G76="ACC"</formula>
    </cfRule>
  </conditionalFormatting>
  <conditionalFormatting sqref="EU76:EV76">
    <cfRule type="expression" dxfId="6058" priority="6055">
      <formula>$G76="SQUAT"</formula>
    </cfRule>
    <cfRule type="expression" dxfId="6057" priority="6056">
      <formula>$G76="BENCH"</formula>
    </cfRule>
    <cfRule type="expression" dxfId="6056" priority="6057">
      <formula>$G76="DEADLIFT"</formula>
    </cfRule>
    <cfRule type="expression" dxfId="6055" priority="6058">
      <formula>AND($G76="ACC",ISBLANK($F76))</formula>
    </cfRule>
    <cfRule type="expression" dxfId="6054" priority="6059">
      <formula>$G76="ACC"</formula>
    </cfRule>
  </conditionalFormatting>
  <conditionalFormatting sqref="ET95">
    <cfRule type="expression" dxfId="6053" priority="6052">
      <formula>AND($G95="SQUAT",ISBLANK($F95))</formula>
    </cfRule>
    <cfRule type="expression" dxfId="6052" priority="6053">
      <formula>AND($G95="BENCH",ISBLANK($F95))</formula>
    </cfRule>
    <cfRule type="expression" dxfId="6051" priority="6054">
      <formula>AND($G95="DEADLIFT",ISBLANK($F95))</formula>
    </cfRule>
  </conditionalFormatting>
  <conditionalFormatting sqref="ET95:EV95">
    <cfRule type="expression" dxfId="6050" priority="6047">
      <formula>$G95="SQUAT"</formula>
    </cfRule>
    <cfRule type="expression" dxfId="6049" priority="6048">
      <formula>$G95="BENCH"</formula>
    </cfRule>
    <cfRule type="expression" dxfId="6048" priority="6049">
      <formula>$G95="DEADLIFT"</formula>
    </cfRule>
    <cfRule type="expression" dxfId="6047" priority="6050">
      <formula>AND($G95="ACC",ISBLANK($F95))</formula>
    </cfRule>
    <cfRule type="expression" dxfId="6046" priority="6051">
      <formula>$G95="ACC"</formula>
    </cfRule>
  </conditionalFormatting>
  <conditionalFormatting sqref="ET98:ET101">
    <cfRule type="expression" dxfId="6045" priority="6044">
      <formula>AND($G98="SQUAT",ISBLANK($F98))</formula>
    </cfRule>
    <cfRule type="expression" dxfId="6044" priority="6045">
      <formula>AND($G98="BENCH",ISBLANK($F98))</formula>
    </cfRule>
    <cfRule type="expression" dxfId="6043" priority="6046">
      <formula>AND($G98="DEADLIFT",ISBLANK($F98))</formula>
    </cfRule>
  </conditionalFormatting>
  <conditionalFormatting sqref="ET98:EV101">
    <cfRule type="expression" dxfId="6042" priority="6039">
      <formula>$G98="SQUAT"</formula>
    </cfRule>
    <cfRule type="expression" dxfId="6041" priority="6040">
      <formula>$G98="BENCH"</formula>
    </cfRule>
    <cfRule type="expression" dxfId="6040" priority="6041">
      <formula>$G98="DEADLIFT"</formula>
    </cfRule>
    <cfRule type="expression" dxfId="6039" priority="6042">
      <formula>AND($G98="ACC",ISBLANK($F98))</formula>
    </cfRule>
    <cfRule type="expression" dxfId="6038" priority="6043">
      <formula>$G98="ACC"</formula>
    </cfRule>
  </conditionalFormatting>
  <conditionalFormatting sqref="ET97">
    <cfRule type="expression" dxfId="6037" priority="6036">
      <formula>AND($G97="SQUAT",ISBLANK($F97))</formula>
    </cfRule>
    <cfRule type="expression" dxfId="6036" priority="6037">
      <formula>AND($G97="BENCH",ISBLANK($F97))</formula>
    </cfRule>
    <cfRule type="expression" dxfId="6035" priority="6038">
      <formula>AND($G97="DEADLIFT",ISBLANK($F97))</formula>
    </cfRule>
  </conditionalFormatting>
  <conditionalFormatting sqref="ET97">
    <cfRule type="expression" dxfId="6034" priority="6031">
      <formula>$G97="SQUAT"</formula>
    </cfRule>
    <cfRule type="expression" dxfId="6033" priority="6032">
      <formula>$G97="BENCH"</formula>
    </cfRule>
    <cfRule type="expression" dxfId="6032" priority="6033">
      <formula>$G97="DEADLIFT"</formula>
    </cfRule>
    <cfRule type="expression" dxfId="6031" priority="6034">
      <formula>AND($G97="ACC",ISBLANK($F97))</formula>
    </cfRule>
    <cfRule type="expression" dxfId="6030" priority="6035">
      <formula>$G97="ACC"</formula>
    </cfRule>
  </conditionalFormatting>
  <conditionalFormatting sqref="EU97:EV97">
    <cfRule type="expression" dxfId="6029" priority="6026">
      <formula>$G97="SQUAT"</formula>
    </cfRule>
    <cfRule type="expression" dxfId="6028" priority="6027">
      <formula>$G97="BENCH"</formula>
    </cfRule>
    <cfRule type="expression" dxfId="6027" priority="6028">
      <formula>$G97="DEADLIFT"</formula>
    </cfRule>
    <cfRule type="expression" dxfId="6026" priority="6029">
      <formula>AND($G97="ACC",ISBLANK($F97))</formula>
    </cfRule>
    <cfRule type="expression" dxfId="6025" priority="6030">
      <formula>$G97="ACC"</formula>
    </cfRule>
  </conditionalFormatting>
  <conditionalFormatting sqref="ET91:ET94">
    <cfRule type="expression" dxfId="6024" priority="6023">
      <formula>AND($G91="SQUAT",ISBLANK($F91))</formula>
    </cfRule>
    <cfRule type="expression" dxfId="6023" priority="6024">
      <formula>AND($G91="BENCH",ISBLANK($F91))</formula>
    </cfRule>
    <cfRule type="expression" dxfId="6022" priority="6025">
      <formula>AND($G91="DEADLIFT",ISBLANK($F91))</formula>
    </cfRule>
  </conditionalFormatting>
  <conditionalFormatting sqref="ET91:EV94">
    <cfRule type="expression" dxfId="6021" priority="6018">
      <formula>$G91="SQUAT"</formula>
    </cfRule>
    <cfRule type="expression" dxfId="6020" priority="6019">
      <formula>$G91="BENCH"</formula>
    </cfRule>
    <cfRule type="expression" dxfId="6019" priority="6020">
      <formula>$G91="DEADLIFT"</formula>
    </cfRule>
    <cfRule type="expression" dxfId="6018" priority="6021">
      <formula>AND($G91="ACC",ISBLANK($F91))</formula>
    </cfRule>
    <cfRule type="expression" dxfId="6017" priority="6022">
      <formula>$G91="ACC"</formula>
    </cfRule>
  </conditionalFormatting>
  <conditionalFormatting sqref="ET90">
    <cfRule type="expression" dxfId="6016" priority="6015">
      <formula>AND($G90="SQUAT",ISBLANK($F90))</formula>
    </cfRule>
    <cfRule type="expression" dxfId="6015" priority="6016">
      <formula>AND($G90="BENCH",ISBLANK($F90))</formula>
    </cfRule>
    <cfRule type="expression" dxfId="6014" priority="6017">
      <formula>AND($G90="DEADLIFT",ISBLANK($F90))</formula>
    </cfRule>
  </conditionalFormatting>
  <conditionalFormatting sqref="ET90">
    <cfRule type="expression" dxfId="6013" priority="6010">
      <formula>$G90="SQUAT"</formula>
    </cfRule>
    <cfRule type="expression" dxfId="6012" priority="6011">
      <formula>$G90="BENCH"</formula>
    </cfRule>
    <cfRule type="expression" dxfId="6011" priority="6012">
      <formula>$G90="DEADLIFT"</formula>
    </cfRule>
    <cfRule type="expression" dxfId="6010" priority="6013">
      <formula>AND($G90="ACC",ISBLANK($F90))</formula>
    </cfRule>
    <cfRule type="expression" dxfId="6009" priority="6014">
      <formula>$G90="ACC"</formula>
    </cfRule>
  </conditionalFormatting>
  <conditionalFormatting sqref="EU90:EV90">
    <cfRule type="expression" dxfId="6008" priority="6005">
      <formula>$G90="SQUAT"</formula>
    </cfRule>
    <cfRule type="expression" dxfId="6007" priority="6006">
      <formula>$G90="BENCH"</formula>
    </cfRule>
    <cfRule type="expression" dxfId="6006" priority="6007">
      <formula>$G90="DEADLIFT"</formula>
    </cfRule>
    <cfRule type="expression" dxfId="6005" priority="6008">
      <formula>AND($G90="ACC",ISBLANK($F90))</formula>
    </cfRule>
    <cfRule type="expression" dxfId="6004" priority="6009">
      <formula>$G90="ACC"</formula>
    </cfRule>
  </conditionalFormatting>
  <conditionalFormatting sqref="ET116 ET123">
    <cfRule type="expression" dxfId="6003" priority="6002">
      <formula>AND($G116="SQUAT",ISBLANK($F116))</formula>
    </cfRule>
    <cfRule type="expression" dxfId="6002" priority="6003">
      <formula>AND($G116="BENCH",ISBLANK($F116))</formula>
    </cfRule>
    <cfRule type="expression" dxfId="6001" priority="6004">
      <formula>AND($G116="DEADLIFT",ISBLANK($F116))</formula>
    </cfRule>
  </conditionalFormatting>
  <conditionalFormatting sqref="ET123:EV123 ET116:EV116">
    <cfRule type="expression" dxfId="6000" priority="5997">
      <formula>$G116="SQUAT"</formula>
    </cfRule>
    <cfRule type="expression" dxfId="5999" priority="5998">
      <formula>$G116="BENCH"</formula>
    </cfRule>
    <cfRule type="expression" dxfId="5998" priority="5999">
      <formula>$G116="DEADLIFT"</formula>
    </cfRule>
    <cfRule type="expression" dxfId="5997" priority="6000">
      <formula>AND($G116="ACC",ISBLANK($F116))</formula>
    </cfRule>
    <cfRule type="expression" dxfId="5996" priority="6001">
      <formula>$G116="ACC"</formula>
    </cfRule>
  </conditionalFormatting>
  <conditionalFormatting sqref="ET137">
    <cfRule type="expression" dxfId="5995" priority="5994">
      <formula>AND($G137="SQUAT",ISBLANK($F137))</formula>
    </cfRule>
    <cfRule type="expression" dxfId="5994" priority="5995">
      <formula>AND($G137="BENCH",ISBLANK($F137))</formula>
    </cfRule>
    <cfRule type="expression" dxfId="5993" priority="5996">
      <formula>AND($G137="DEADLIFT",ISBLANK($F137))</formula>
    </cfRule>
  </conditionalFormatting>
  <conditionalFormatting sqref="ET137:EV137">
    <cfRule type="expression" dxfId="5992" priority="5989">
      <formula>$G137="SQUAT"</formula>
    </cfRule>
    <cfRule type="expression" dxfId="5991" priority="5990">
      <formula>$G137="BENCH"</formula>
    </cfRule>
    <cfRule type="expression" dxfId="5990" priority="5991">
      <formula>$G137="DEADLIFT"</formula>
    </cfRule>
    <cfRule type="expression" dxfId="5989" priority="5992">
      <formula>AND($G137="ACC",ISBLANK($F137))</formula>
    </cfRule>
    <cfRule type="expression" dxfId="5988" priority="5993">
      <formula>$G137="ACC"</formula>
    </cfRule>
  </conditionalFormatting>
  <conditionalFormatting sqref="ET119:ET122">
    <cfRule type="expression" dxfId="5987" priority="5986">
      <formula>AND($G119="SQUAT",ISBLANK($F119))</formula>
    </cfRule>
    <cfRule type="expression" dxfId="5986" priority="5987">
      <formula>AND($G119="BENCH",ISBLANK($F119))</formula>
    </cfRule>
    <cfRule type="expression" dxfId="5985" priority="5988">
      <formula>AND($G119="DEADLIFT",ISBLANK($F119))</formula>
    </cfRule>
  </conditionalFormatting>
  <conditionalFormatting sqref="ET119:EV122">
    <cfRule type="expression" dxfId="5984" priority="5981">
      <formula>$G119="SQUAT"</formula>
    </cfRule>
    <cfRule type="expression" dxfId="5983" priority="5982">
      <formula>$G119="BENCH"</formula>
    </cfRule>
    <cfRule type="expression" dxfId="5982" priority="5983">
      <formula>$G119="DEADLIFT"</formula>
    </cfRule>
    <cfRule type="expression" dxfId="5981" priority="5984">
      <formula>AND($G119="ACC",ISBLANK($F119))</formula>
    </cfRule>
    <cfRule type="expression" dxfId="5980" priority="5985">
      <formula>$G119="ACC"</formula>
    </cfRule>
  </conditionalFormatting>
  <conditionalFormatting sqref="ET118">
    <cfRule type="expression" dxfId="5979" priority="5978">
      <formula>AND($G118="SQUAT",ISBLANK($F118))</formula>
    </cfRule>
    <cfRule type="expression" dxfId="5978" priority="5979">
      <formula>AND($G118="BENCH",ISBLANK($F118))</formula>
    </cfRule>
    <cfRule type="expression" dxfId="5977" priority="5980">
      <formula>AND($G118="DEADLIFT",ISBLANK($F118))</formula>
    </cfRule>
  </conditionalFormatting>
  <conditionalFormatting sqref="ET118">
    <cfRule type="expression" dxfId="5976" priority="5973">
      <formula>$G118="SQUAT"</formula>
    </cfRule>
    <cfRule type="expression" dxfId="5975" priority="5974">
      <formula>$G118="BENCH"</formula>
    </cfRule>
    <cfRule type="expression" dxfId="5974" priority="5975">
      <formula>$G118="DEADLIFT"</formula>
    </cfRule>
    <cfRule type="expression" dxfId="5973" priority="5976">
      <formula>AND($G118="ACC",ISBLANK($F118))</formula>
    </cfRule>
    <cfRule type="expression" dxfId="5972" priority="5977">
      <formula>$G118="ACC"</formula>
    </cfRule>
  </conditionalFormatting>
  <conditionalFormatting sqref="EU118:EV118">
    <cfRule type="expression" dxfId="5971" priority="5968">
      <formula>$G118="SQUAT"</formula>
    </cfRule>
    <cfRule type="expression" dxfId="5970" priority="5969">
      <formula>$G118="BENCH"</formula>
    </cfRule>
    <cfRule type="expression" dxfId="5969" priority="5970">
      <formula>$G118="DEADLIFT"</formula>
    </cfRule>
    <cfRule type="expression" dxfId="5968" priority="5971">
      <formula>AND($G118="ACC",ISBLANK($F118))</formula>
    </cfRule>
    <cfRule type="expression" dxfId="5967" priority="5972">
      <formula>$G118="ACC"</formula>
    </cfRule>
  </conditionalFormatting>
  <conditionalFormatting sqref="ET112:ET115">
    <cfRule type="expression" dxfId="5966" priority="5965">
      <formula>AND($G112="SQUAT",ISBLANK($F112))</formula>
    </cfRule>
    <cfRule type="expression" dxfId="5965" priority="5966">
      <formula>AND($G112="BENCH",ISBLANK($F112))</formula>
    </cfRule>
    <cfRule type="expression" dxfId="5964" priority="5967">
      <formula>AND($G112="DEADLIFT",ISBLANK($F112))</formula>
    </cfRule>
  </conditionalFormatting>
  <conditionalFormatting sqref="ET112:EV115">
    <cfRule type="expression" dxfId="5963" priority="5960">
      <formula>$G112="SQUAT"</formula>
    </cfRule>
    <cfRule type="expression" dxfId="5962" priority="5961">
      <formula>$G112="BENCH"</formula>
    </cfRule>
    <cfRule type="expression" dxfId="5961" priority="5962">
      <formula>$G112="DEADLIFT"</formula>
    </cfRule>
    <cfRule type="expression" dxfId="5960" priority="5963">
      <formula>AND($G112="ACC",ISBLANK($F112))</formula>
    </cfRule>
    <cfRule type="expression" dxfId="5959" priority="5964">
      <formula>$G112="ACC"</formula>
    </cfRule>
  </conditionalFormatting>
  <conditionalFormatting sqref="ET111">
    <cfRule type="expression" dxfId="5958" priority="5957">
      <formula>AND($G111="SQUAT",ISBLANK($F111))</formula>
    </cfRule>
    <cfRule type="expression" dxfId="5957" priority="5958">
      <formula>AND($G111="BENCH",ISBLANK($F111))</formula>
    </cfRule>
    <cfRule type="expression" dxfId="5956" priority="5959">
      <formula>AND($G111="DEADLIFT",ISBLANK($F111))</formula>
    </cfRule>
  </conditionalFormatting>
  <conditionalFormatting sqref="ET111">
    <cfRule type="expression" dxfId="5955" priority="5952">
      <formula>$G111="SQUAT"</formula>
    </cfRule>
    <cfRule type="expression" dxfId="5954" priority="5953">
      <formula>$G111="BENCH"</formula>
    </cfRule>
    <cfRule type="expression" dxfId="5953" priority="5954">
      <formula>$G111="DEADLIFT"</formula>
    </cfRule>
    <cfRule type="expression" dxfId="5952" priority="5955">
      <formula>AND($G111="ACC",ISBLANK($F111))</formula>
    </cfRule>
    <cfRule type="expression" dxfId="5951" priority="5956">
      <formula>$G111="ACC"</formula>
    </cfRule>
  </conditionalFormatting>
  <conditionalFormatting sqref="EU111:EV111">
    <cfRule type="expression" dxfId="5950" priority="5947">
      <formula>$G111="SQUAT"</formula>
    </cfRule>
    <cfRule type="expression" dxfId="5949" priority="5948">
      <formula>$G111="BENCH"</formula>
    </cfRule>
    <cfRule type="expression" dxfId="5948" priority="5949">
      <formula>$G111="DEADLIFT"</formula>
    </cfRule>
    <cfRule type="expression" dxfId="5947" priority="5950">
      <formula>AND($G111="ACC",ISBLANK($F111))</formula>
    </cfRule>
    <cfRule type="expression" dxfId="5946" priority="5951">
      <formula>$G111="ACC"</formula>
    </cfRule>
  </conditionalFormatting>
  <conditionalFormatting sqref="ET130">
    <cfRule type="expression" dxfId="5945" priority="5944">
      <formula>AND($G130="SQUAT",ISBLANK($F130))</formula>
    </cfRule>
    <cfRule type="expression" dxfId="5944" priority="5945">
      <formula>AND($G130="BENCH",ISBLANK($F130))</formula>
    </cfRule>
    <cfRule type="expression" dxfId="5943" priority="5946">
      <formula>AND($G130="DEADLIFT",ISBLANK($F130))</formula>
    </cfRule>
  </conditionalFormatting>
  <conditionalFormatting sqref="ET130:EV130">
    <cfRule type="expression" dxfId="5942" priority="5939">
      <formula>$G130="SQUAT"</formula>
    </cfRule>
    <cfRule type="expression" dxfId="5941" priority="5940">
      <formula>$G130="BENCH"</formula>
    </cfRule>
    <cfRule type="expression" dxfId="5940" priority="5941">
      <formula>$G130="DEADLIFT"</formula>
    </cfRule>
    <cfRule type="expression" dxfId="5939" priority="5942">
      <formula>AND($G130="ACC",ISBLANK($F130))</formula>
    </cfRule>
    <cfRule type="expression" dxfId="5938" priority="5943">
      <formula>$G130="ACC"</formula>
    </cfRule>
  </conditionalFormatting>
  <conditionalFormatting sqref="ET133:ET136">
    <cfRule type="expression" dxfId="5937" priority="5936">
      <formula>AND($G133="SQUAT",ISBLANK($F133))</formula>
    </cfRule>
    <cfRule type="expression" dxfId="5936" priority="5937">
      <formula>AND($G133="BENCH",ISBLANK($F133))</formula>
    </cfRule>
    <cfRule type="expression" dxfId="5935" priority="5938">
      <formula>AND($G133="DEADLIFT",ISBLANK($F133))</formula>
    </cfRule>
  </conditionalFormatting>
  <conditionalFormatting sqref="ET133:EV136">
    <cfRule type="expression" dxfId="5934" priority="5931">
      <formula>$G133="SQUAT"</formula>
    </cfRule>
    <cfRule type="expression" dxfId="5933" priority="5932">
      <formula>$G133="BENCH"</formula>
    </cfRule>
    <cfRule type="expression" dxfId="5932" priority="5933">
      <formula>$G133="DEADLIFT"</formula>
    </cfRule>
    <cfRule type="expression" dxfId="5931" priority="5934">
      <formula>AND($G133="ACC",ISBLANK($F133))</formula>
    </cfRule>
    <cfRule type="expression" dxfId="5930" priority="5935">
      <formula>$G133="ACC"</formula>
    </cfRule>
  </conditionalFormatting>
  <conditionalFormatting sqref="ET132">
    <cfRule type="expression" dxfId="5929" priority="5928">
      <formula>AND($G132="SQUAT",ISBLANK($F132))</formula>
    </cfRule>
    <cfRule type="expression" dxfId="5928" priority="5929">
      <formula>AND($G132="BENCH",ISBLANK($F132))</formula>
    </cfRule>
    <cfRule type="expression" dxfId="5927" priority="5930">
      <formula>AND($G132="DEADLIFT",ISBLANK($F132))</formula>
    </cfRule>
  </conditionalFormatting>
  <conditionalFormatting sqref="ET132">
    <cfRule type="expression" dxfId="5926" priority="5923">
      <formula>$G132="SQUAT"</formula>
    </cfRule>
    <cfRule type="expression" dxfId="5925" priority="5924">
      <formula>$G132="BENCH"</formula>
    </cfRule>
    <cfRule type="expression" dxfId="5924" priority="5925">
      <formula>$G132="DEADLIFT"</formula>
    </cfRule>
    <cfRule type="expression" dxfId="5923" priority="5926">
      <formula>AND($G132="ACC",ISBLANK($F132))</formula>
    </cfRule>
    <cfRule type="expression" dxfId="5922" priority="5927">
      <formula>$G132="ACC"</formula>
    </cfRule>
  </conditionalFormatting>
  <conditionalFormatting sqref="EU132:EV132">
    <cfRule type="expression" dxfId="5921" priority="5918">
      <formula>$G132="SQUAT"</formula>
    </cfRule>
    <cfRule type="expression" dxfId="5920" priority="5919">
      <formula>$G132="BENCH"</formula>
    </cfRule>
    <cfRule type="expression" dxfId="5919" priority="5920">
      <formula>$G132="DEADLIFT"</formula>
    </cfRule>
    <cfRule type="expression" dxfId="5918" priority="5921">
      <formula>AND($G132="ACC",ISBLANK($F132))</formula>
    </cfRule>
    <cfRule type="expression" dxfId="5917" priority="5922">
      <formula>$G132="ACC"</formula>
    </cfRule>
  </conditionalFormatting>
  <conditionalFormatting sqref="ET126:ET129">
    <cfRule type="expression" dxfId="5916" priority="5915">
      <formula>AND($G126="SQUAT",ISBLANK($F126))</formula>
    </cfRule>
    <cfRule type="expression" dxfId="5915" priority="5916">
      <formula>AND($G126="BENCH",ISBLANK($F126))</formula>
    </cfRule>
    <cfRule type="expression" dxfId="5914" priority="5917">
      <formula>AND($G126="DEADLIFT",ISBLANK($F126))</formula>
    </cfRule>
  </conditionalFormatting>
  <conditionalFormatting sqref="ET126:EV129">
    <cfRule type="expression" dxfId="5913" priority="5910">
      <formula>$G126="SQUAT"</formula>
    </cfRule>
    <cfRule type="expression" dxfId="5912" priority="5911">
      <formula>$G126="BENCH"</formula>
    </cfRule>
    <cfRule type="expression" dxfId="5911" priority="5912">
      <formula>$G126="DEADLIFT"</formula>
    </cfRule>
    <cfRule type="expression" dxfId="5910" priority="5913">
      <formula>AND($G126="ACC",ISBLANK($F126))</formula>
    </cfRule>
    <cfRule type="expression" dxfId="5909" priority="5914">
      <formula>$G126="ACC"</formula>
    </cfRule>
  </conditionalFormatting>
  <conditionalFormatting sqref="ET125">
    <cfRule type="expression" dxfId="5908" priority="5907">
      <formula>AND($G125="SQUAT",ISBLANK($F125))</formula>
    </cfRule>
    <cfRule type="expression" dxfId="5907" priority="5908">
      <formula>AND($G125="BENCH",ISBLANK($F125))</formula>
    </cfRule>
    <cfRule type="expression" dxfId="5906" priority="5909">
      <formula>AND($G125="DEADLIFT",ISBLANK($F125))</formula>
    </cfRule>
  </conditionalFormatting>
  <conditionalFormatting sqref="ET125">
    <cfRule type="expression" dxfId="5905" priority="5902">
      <formula>$G125="SQUAT"</formula>
    </cfRule>
    <cfRule type="expression" dxfId="5904" priority="5903">
      <formula>$G125="BENCH"</formula>
    </cfRule>
    <cfRule type="expression" dxfId="5903" priority="5904">
      <formula>$G125="DEADLIFT"</formula>
    </cfRule>
    <cfRule type="expression" dxfId="5902" priority="5905">
      <formula>AND($G125="ACC",ISBLANK($F125))</formula>
    </cfRule>
    <cfRule type="expression" dxfId="5901" priority="5906">
      <formula>$G125="ACC"</formula>
    </cfRule>
  </conditionalFormatting>
  <conditionalFormatting sqref="EU125:EV125">
    <cfRule type="expression" dxfId="5900" priority="5897">
      <formula>$G125="SQUAT"</formula>
    </cfRule>
    <cfRule type="expression" dxfId="5899" priority="5898">
      <formula>$G125="BENCH"</formula>
    </cfRule>
    <cfRule type="expression" dxfId="5898" priority="5899">
      <formula>$G125="DEADLIFT"</formula>
    </cfRule>
    <cfRule type="expression" dxfId="5897" priority="5900">
      <formula>AND($G125="ACC",ISBLANK($F125))</formula>
    </cfRule>
    <cfRule type="expression" dxfId="5896" priority="5901">
      <formula>$G125="ACC"</formula>
    </cfRule>
  </conditionalFormatting>
  <conditionalFormatting sqref="ET144">
    <cfRule type="expression" dxfId="5895" priority="5894">
      <formula>AND($G144="SQUAT",ISBLANK($F144))</formula>
    </cfRule>
    <cfRule type="expression" dxfId="5894" priority="5895">
      <formula>AND($G144="BENCH",ISBLANK($F144))</formula>
    </cfRule>
    <cfRule type="expression" dxfId="5893" priority="5896">
      <formula>AND($G144="DEADLIFT",ISBLANK($F144))</formula>
    </cfRule>
  </conditionalFormatting>
  <conditionalFormatting sqref="ET144:EV144">
    <cfRule type="expression" dxfId="5892" priority="5889">
      <formula>$G144="SQUAT"</formula>
    </cfRule>
    <cfRule type="expression" dxfId="5891" priority="5890">
      <formula>$G144="BENCH"</formula>
    </cfRule>
    <cfRule type="expression" dxfId="5890" priority="5891">
      <formula>$G144="DEADLIFT"</formula>
    </cfRule>
    <cfRule type="expression" dxfId="5889" priority="5892">
      <formula>AND($G144="ACC",ISBLANK($F144))</formula>
    </cfRule>
    <cfRule type="expression" dxfId="5888" priority="5893">
      <formula>$G144="ACC"</formula>
    </cfRule>
  </conditionalFormatting>
  <conditionalFormatting sqref="ET147:ET150">
    <cfRule type="expression" dxfId="5887" priority="5886">
      <formula>AND($G147="SQUAT",ISBLANK($F147))</formula>
    </cfRule>
    <cfRule type="expression" dxfId="5886" priority="5887">
      <formula>AND($G147="BENCH",ISBLANK($F147))</formula>
    </cfRule>
    <cfRule type="expression" dxfId="5885" priority="5888">
      <formula>AND($G147="DEADLIFT",ISBLANK($F147))</formula>
    </cfRule>
  </conditionalFormatting>
  <conditionalFormatting sqref="ET147:EV150">
    <cfRule type="expression" dxfId="5884" priority="5881">
      <formula>$G147="SQUAT"</formula>
    </cfRule>
    <cfRule type="expression" dxfId="5883" priority="5882">
      <formula>$G147="BENCH"</formula>
    </cfRule>
    <cfRule type="expression" dxfId="5882" priority="5883">
      <formula>$G147="DEADLIFT"</formula>
    </cfRule>
    <cfRule type="expression" dxfId="5881" priority="5884">
      <formula>AND($G147="ACC",ISBLANK($F147))</formula>
    </cfRule>
    <cfRule type="expression" dxfId="5880" priority="5885">
      <formula>$G147="ACC"</formula>
    </cfRule>
  </conditionalFormatting>
  <conditionalFormatting sqref="ET146">
    <cfRule type="expression" dxfId="5879" priority="5878">
      <formula>AND($G146="SQUAT",ISBLANK($F146))</formula>
    </cfRule>
    <cfRule type="expression" dxfId="5878" priority="5879">
      <formula>AND($G146="BENCH",ISBLANK($F146))</formula>
    </cfRule>
    <cfRule type="expression" dxfId="5877" priority="5880">
      <formula>AND($G146="DEADLIFT",ISBLANK($F146))</formula>
    </cfRule>
  </conditionalFormatting>
  <conditionalFormatting sqref="ET146">
    <cfRule type="expression" dxfId="5876" priority="5873">
      <formula>$G146="SQUAT"</formula>
    </cfRule>
    <cfRule type="expression" dxfId="5875" priority="5874">
      <formula>$G146="BENCH"</formula>
    </cfRule>
    <cfRule type="expression" dxfId="5874" priority="5875">
      <formula>$G146="DEADLIFT"</formula>
    </cfRule>
    <cfRule type="expression" dxfId="5873" priority="5876">
      <formula>AND($G146="ACC",ISBLANK($F146))</formula>
    </cfRule>
    <cfRule type="expression" dxfId="5872" priority="5877">
      <formula>$G146="ACC"</formula>
    </cfRule>
  </conditionalFormatting>
  <conditionalFormatting sqref="EU146:EV146">
    <cfRule type="expression" dxfId="5871" priority="5868">
      <formula>$G146="SQUAT"</formula>
    </cfRule>
    <cfRule type="expression" dxfId="5870" priority="5869">
      <formula>$G146="BENCH"</formula>
    </cfRule>
    <cfRule type="expression" dxfId="5869" priority="5870">
      <formula>$G146="DEADLIFT"</formula>
    </cfRule>
    <cfRule type="expression" dxfId="5868" priority="5871">
      <formula>AND($G146="ACC",ISBLANK($F146))</formula>
    </cfRule>
    <cfRule type="expression" dxfId="5867" priority="5872">
      <formula>$G146="ACC"</formula>
    </cfRule>
  </conditionalFormatting>
  <conditionalFormatting sqref="ET140:ET143">
    <cfRule type="expression" dxfId="5866" priority="5865">
      <formula>AND($G140="SQUAT",ISBLANK($F140))</formula>
    </cfRule>
    <cfRule type="expression" dxfId="5865" priority="5866">
      <formula>AND($G140="BENCH",ISBLANK($F140))</formula>
    </cfRule>
    <cfRule type="expression" dxfId="5864" priority="5867">
      <formula>AND($G140="DEADLIFT",ISBLANK($F140))</formula>
    </cfRule>
  </conditionalFormatting>
  <conditionalFormatting sqref="ET140:EV143">
    <cfRule type="expression" dxfId="5863" priority="5860">
      <formula>$G140="SQUAT"</formula>
    </cfRule>
    <cfRule type="expression" dxfId="5862" priority="5861">
      <formula>$G140="BENCH"</formula>
    </cfRule>
    <cfRule type="expression" dxfId="5861" priority="5862">
      <formula>$G140="DEADLIFT"</formula>
    </cfRule>
    <cfRule type="expression" dxfId="5860" priority="5863">
      <formula>AND($G140="ACC",ISBLANK($F140))</formula>
    </cfRule>
    <cfRule type="expression" dxfId="5859" priority="5864">
      <formula>$G140="ACC"</formula>
    </cfRule>
  </conditionalFormatting>
  <conditionalFormatting sqref="ET139">
    <cfRule type="expression" dxfId="5858" priority="5857">
      <formula>AND($G139="SQUAT",ISBLANK($F139))</formula>
    </cfRule>
    <cfRule type="expression" dxfId="5857" priority="5858">
      <formula>AND($G139="BENCH",ISBLANK($F139))</formula>
    </cfRule>
    <cfRule type="expression" dxfId="5856" priority="5859">
      <formula>AND($G139="DEADLIFT",ISBLANK($F139))</formula>
    </cfRule>
  </conditionalFormatting>
  <conditionalFormatting sqref="ET139">
    <cfRule type="expression" dxfId="5855" priority="5852">
      <formula>$G139="SQUAT"</formula>
    </cfRule>
    <cfRule type="expression" dxfId="5854" priority="5853">
      <formula>$G139="BENCH"</formula>
    </cfRule>
    <cfRule type="expression" dxfId="5853" priority="5854">
      <formula>$G139="DEADLIFT"</formula>
    </cfRule>
    <cfRule type="expression" dxfId="5852" priority="5855">
      <formula>AND($G139="ACC",ISBLANK($F139))</formula>
    </cfRule>
    <cfRule type="expression" dxfId="5851" priority="5856">
      <formula>$G139="ACC"</formula>
    </cfRule>
  </conditionalFormatting>
  <conditionalFormatting sqref="EU139:EV139">
    <cfRule type="expression" dxfId="5850" priority="5847">
      <formula>$G139="SQUAT"</formula>
    </cfRule>
    <cfRule type="expression" dxfId="5849" priority="5848">
      <formula>$G139="BENCH"</formula>
    </cfRule>
    <cfRule type="expression" dxfId="5848" priority="5849">
      <formula>$G139="DEADLIFT"</formula>
    </cfRule>
    <cfRule type="expression" dxfId="5847" priority="5850">
      <formula>AND($G139="ACC",ISBLANK($F139))</formula>
    </cfRule>
    <cfRule type="expression" dxfId="5846" priority="5851">
      <formula>$G139="ACC"</formula>
    </cfRule>
  </conditionalFormatting>
  <conditionalFormatting sqref="ET165 ET172">
    <cfRule type="expression" dxfId="5845" priority="5844">
      <formula>AND($G165="SQUAT",ISBLANK($F165))</formula>
    </cfRule>
    <cfRule type="expression" dxfId="5844" priority="5845">
      <formula>AND($G165="BENCH",ISBLANK($F165))</formula>
    </cfRule>
    <cfRule type="expression" dxfId="5843" priority="5846">
      <formula>AND($G165="DEADLIFT",ISBLANK($F165))</formula>
    </cfRule>
  </conditionalFormatting>
  <conditionalFormatting sqref="ET172:EV172 ET165:EV165">
    <cfRule type="expression" dxfId="5842" priority="5839">
      <formula>$G165="SQUAT"</formula>
    </cfRule>
    <cfRule type="expression" dxfId="5841" priority="5840">
      <formula>$G165="BENCH"</formula>
    </cfRule>
    <cfRule type="expression" dxfId="5840" priority="5841">
      <formula>$G165="DEADLIFT"</formula>
    </cfRule>
    <cfRule type="expression" dxfId="5839" priority="5842">
      <formula>AND($G165="ACC",ISBLANK($F165))</formula>
    </cfRule>
    <cfRule type="expression" dxfId="5838" priority="5843">
      <formula>$G165="ACC"</formula>
    </cfRule>
  </conditionalFormatting>
  <conditionalFormatting sqref="ET186">
    <cfRule type="expression" dxfId="5837" priority="5836">
      <formula>AND($G186="SQUAT",ISBLANK($F186))</formula>
    </cfRule>
    <cfRule type="expression" dxfId="5836" priority="5837">
      <formula>AND($G186="BENCH",ISBLANK($F186))</formula>
    </cfRule>
    <cfRule type="expression" dxfId="5835" priority="5838">
      <formula>AND($G186="DEADLIFT",ISBLANK($F186))</formula>
    </cfRule>
  </conditionalFormatting>
  <conditionalFormatting sqref="ET186:EV186">
    <cfRule type="expression" dxfId="5834" priority="5831">
      <formula>$G186="SQUAT"</formula>
    </cfRule>
    <cfRule type="expression" dxfId="5833" priority="5832">
      <formula>$G186="BENCH"</formula>
    </cfRule>
    <cfRule type="expression" dxfId="5832" priority="5833">
      <formula>$G186="DEADLIFT"</formula>
    </cfRule>
    <cfRule type="expression" dxfId="5831" priority="5834">
      <formula>AND($G186="ACC",ISBLANK($F186))</formula>
    </cfRule>
    <cfRule type="expression" dxfId="5830" priority="5835">
      <formula>$G186="ACC"</formula>
    </cfRule>
  </conditionalFormatting>
  <conditionalFormatting sqref="ET168:ET171">
    <cfRule type="expression" dxfId="5829" priority="5828">
      <formula>AND($G168="SQUAT",ISBLANK($F168))</formula>
    </cfRule>
    <cfRule type="expression" dxfId="5828" priority="5829">
      <formula>AND($G168="BENCH",ISBLANK($F168))</formula>
    </cfRule>
    <cfRule type="expression" dxfId="5827" priority="5830">
      <formula>AND($G168="DEADLIFT",ISBLANK($F168))</formula>
    </cfRule>
  </conditionalFormatting>
  <conditionalFormatting sqref="ET168:EV171">
    <cfRule type="expression" dxfId="5826" priority="5823">
      <formula>$G168="SQUAT"</formula>
    </cfRule>
    <cfRule type="expression" dxfId="5825" priority="5824">
      <formula>$G168="BENCH"</formula>
    </cfRule>
    <cfRule type="expression" dxfId="5824" priority="5825">
      <formula>$G168="DEADLIFT"</formula>
    </cfRule>
    <cfRule type="expression" dxfId="5823" priority="5826">
      <formula>AND($G168="ACC",ISBLANK($F168))</formula>
    </cfRule>
    <cfRule type="expression" dxfId="5822" priority="5827">
      <formula>$G168="ACC"</formula>
    </cfRule>
  </conditionalFormatting>
  <conditionalFormatting sqref="ET167">
    <cfRule type="expression" dxfId="5821" priority="5820">
      <formula>AND($G167="SQUAT",ISBLANK($F167))</formula>
    </cfRule>
    <cfRule type="expression" dxfId="5820" priority="5821">
      <formula>AND($G167="BENCH",ISBLANK($F167))</formula>
    </cfRule>
    <cfRule type="expression" dxfId="5819" priority="5822">
      <formula>AND($G167="DEADLIFT",ISBLANK($F167))</formula>
    </cfRule>
  </conditionalFormatting>
  <conditionalFormatting sqref="ET167">
    <cfRule type="expression" dxfId="5818" priority="5815">
      <formula>$G167="SQUAT"</formula>
    </cfRule>
    <cfRule type="expression" dxfId="5817" priority="5816">
      <formula>$G167="BENCH"</formula>
    </cfRule>
    <cfRule type="expression" dxfId="5816" priority="5817">
      <formula>$G167="DEADLIFT"</formula>
    </cfRule>
    <cfRule type="expression" dxfId="5815" priority="5818">
      <formula>AND($G167="ACC",ISBLANK($F167))</formula>
    </cfRule>
    <cfRule type="expression" dxfId="5814" priority="5819">
      <formula>$G167="ACC"</formula>
    </cfRule>
  </conditionalFormatting>
  <conditionalFormatting sqref="EU167:EV167">
    <cfRule type="expression" dxfId="5813" priority="5810">
      <formula>$G167="SQUAT"</formula>
    </cfRule>
    <cfRule type="expression" dxfId="5812" priority="5811">
      <formula>$G167="BENCH"</formula>
    </cfRule>
    <cfRule type="expression" dxfId="5811" priority="5812">
      <formula>$G167="DEADLIFT"</formula>
    </cfRule>
    <cfRule type="expression" dxfId="5810" priority="5813">
      <formula>AND($G167="ACC",ISBLANK($F167))</formula>
    </cfRule>
    <cfRule type="expression" dxfId="5809" priority="5814">
      <formula>$G167="ACC"</formula>
    </cfRule>
  </conditionalFormatting>
  <conditionalFormatting sqref="ET161:ET164">
    <cfRule type="expression" dxfId="5808" priority="5807">
      <formula>AND($G161="SQUAT",ISBLANK($F161))</formula>
    </cfRule>
    <cfRule type="expression" dxfId="5807" priority="5808">
      <formula>AND($G161="BENCH",ISBLANK($F161))</formula>
    </cfRule>
    <cfRule type="expression" dxfId="5806" priority="5809">
      <formula>AND($G161="DEADLIFT",ISBLANK($F161))</formula>
    </cfRule>
  </conditionalFormatting>
  <conditionalFormatting sqref="ET161:EV164">
    <cfRule type="expression" dxfId="5805" priority="5802">
      <formula>$G161="SQUAT"</formula>
    </cfRule>
    <cfRule type="expression" dxfId="5804" priority="5803">
      <formula>$G161="BENCH"</formula>
    </cfRule>
    <cfRule type="expression" dxfId="5803" priority="5804">
      <formula>$G161="DEADLIFT"</formula>
    </cfRule>
    <cfRule type="expression" dxfId="5802" priority="5805">
      <formula>AND($G161="ACC",ISBLANK($F161))</formula>
    </cfRule>
    <cfRule type="expression" dxfId="5801" priority="5806">
      <formula>$G161="ACC"</formula>
    </cfRule>
  </conditionalFormatting>
  <conditionalFormatting sqref="ET160">
    <cfRule type="expression" dxfId="5800" priority="5799">
      <formula>AND($G160="SQUAT",ISBLANK($F160))</formula>
    </cfRule>
    <cfRule type="expression" dxfId="5799" priority="5800">
      <formula>AND($G160="BENCH",ISBLANK($F160))</formula>
    </cfRule>
    <cfRule type="expression" dxfId="5798" priority="5801">
      <formula>AND($G160="DEADLIFT",ISBLANK($F160))</formula>
    </cfRule>
  </conditionalFormatting>
  <conditionalFormatting sqref="ET160">
    <cfRule type="expression" dxfId="5797" priority="5794">
      <formula>$G160="SQUAT"</formula>
    </cfRule>
    <cfRule type="expression" dxfId="5796" priority="5795">
      <formula>$G160="BENCH"</formula>
    </cfRule>
    <cfRule type="expression" dxfId="5795" priority="5796">
      <formula>$G160="DEADLIFT"</formula>
    </cfRule>
    <cfRule type="expression" dxfId="5794" priority="5797">
      <formula>AND($G160="ACC",ISBLANK($F160))</formula>
    </cfRule>
    <cfRule type="expression" dxfId="5793" priority="5798">
      <formula>$G160="ACC"</formula>
    </cfRule>
  </conditionalFormatting>
  <conditionalFormatting sqref="EU160:EV160">
    <cfRule type="expression" dxfId="5792" priority="5789">
      <formula>$G160="SQUAT"</formula>
    </cfRule>
    <cfRule type="expression" dxfId="5791" priority="5790">
      <formula>$G160="BENCH"</formula>
    </cfRule>
    <cfRule type="expression" dxfId="5790" priority="5791">
      <formula>$G160="DEADLIFT"</formula>
    </cfRule>
    <cfRule type="expression" dxfId="5789" priority="5792">
      <formula>AND($G160="ACC",ISBLANK($F160))</formula>
    </cfRule>
    <cfRule type="expression" dxfId="5788" priority="5793">
      <formula>$G160="ACC"</formula>
    </cfRule>
  </conditionalFormatting>
  <conditionalFormatting sqref="ET179">
    <cfRule type="expression" dxfId="5787" priority="5786">
      <formula>AND($G179="SQUAT",ISBLANK($F179))</formula>
    </cfRule>
    <cfRule type="expression" dxfId="5786" priority="5787">
      <formula>AND($G179="BENCH",ISBLANK($F179))</formula>
    </cfRule>
    <cfRule type="expression" dxfId="5785" priority="5788">
      <formula>AND($G179="DEADLIFT",ISBLANK($F179))</formula>
    </cfRule>
  </conditionalFormatting>
  <conditionalFormatting sqref="ET179:EV179">
    <cfRule type="expression" dxfId="5784" priority="5781">
      <formula>$G179="SQUAT"</formula>
    </cfRule>
    <cfRule type="expression" dxfId="5783" priority="5782">
      <formula>$G179="BENCH"</formula>
    </cfRule>
    <cfRule type="expression" dxfId="5782" priority="5783">
      <formula>$G179="DEADLIFT"</formula>
    </cfRule>
    <cfRule type="expression" dxfId="5781" priority="5784">
      <formula>AND($G179="ACC",ISBLANK($F179))</formula>
    </cfRule>
    <cfRule type="expression" dxfId="5780" priority="5785">
      <formula>$G179="ACC"</formula>
    </cfRule>
  </conditionalFormatting>
  <conditionalFormatting sqref="ET182:ET185">
    <cfRule type="expression" dxfId="5779" priority="5778">
      <formula>AND($G182="SQUAT",ISBLANK($F182))</formula>
    </cfRule>
    <cfRule type="expression" dxfId="5778" priority="5779">
      <formula>AND($G182="BENCH",ISBLANK($F182))</formula>
    </cfRule>
    <cfRule type="expression" dxfId="5777" priority="5780">
      <formula>AND($G182="DEADLIFT",ISBLANK($F182))</formula>
    </cfRule>
  </conditionalFormatting>
  <conditionalFormatting sqref="ET182:EV185">
    <cfRule type="expression" dxfId="5776" priority="5773">
      <formula>$G182="SQUAT"</formula>
    </cfRule>
    <cfRule type="expression" dxfId="5775" priority="5774">
      <formula>$G182="BENCH"</formula>
    </cfRule>
    <cfRule type="expression" dxfId="5774" priority="5775">
      <formula>$G182="DEADLIFT"</formula>
    </cfRule>
    <cfRule type="expression" dxfId="5773" priority="5776">
      <formula>AND($G182="ACC",ISBLANK($F182))</formula>
    </cfRule>
    <cfRule type="expression" dxfId="5772" priority="5777">
      <formula>$G182="ACC"</formula>
    </cfRule>
  </conditionalFormatting>
  <conditionalFormatting sqref="ET181">
    <cfRule type="expression" dxfId="5771" priority="5770">
      <formula>AND($G181="SQUAT",ISBLANK($F181))</formula>
    </cfRule>
    <cfRule type="expression" dxfId="5770" priority="5771">
      <formula>AND($G181="BENCH",ISBLANK($F181))</formula>
    </cfRule>
    <cfRule type="expression" dxfId="5769" priority="5772">
      <formula>AND($G181="DEADLIFT",ISBLANK($F181))</formula>
    </cfRule>
  </conditionalFormatting>
  <conditionalFormatting sqref="ET181">
    <cfRule type="expression" dxfId="5768" priority="5765">
      <formula>$G181="SQUAT"</formula>
    </cfRule>
    <cfRule type="expression" dxfId="5767" priority="5766">
      <formula>$G181="BENCH"</formula>
    </cfRule>
    <cfRule type="expression" dxfId="5766" priority="5767">
      <formula>$G181="DEADLIFT"</formula>
    </cfRule>
    <cfRule type="expression" dxfId="5765" priority="5768">
      <formula>AND($G181="ACC",ISBLANK($F181))</formula>
    </cfRule>
    <cfRule type="expression" dxfId="5764" priority="5769">
      <formula>$G181="ACC"</formula>
    </cfRule>
  </conditionalFormatting>
  <conditionalFormatting sqref="EU181:EV181">
    <cfRule type="expression" dxfId="5763" priority="5760">
      <formula>$G181="SQUAT"</formula>
    </cfRule>
    <cfRule type="expression" dxfId="5762" priority="5761">
      <formula>$G181="BENCH"</formula>
    </cfRule>
    <cfRule type="expression" dxfId="5761" priority="5762">
      <formula>$G181="DEADLIFT"</formula>
    </cfRule>
    <cfRule type="expression" dxfId="5760" priority="5763">
      <formula>AND($G181="ACC",ISBLANK($F181))</formula>
    </cfRule>
    <cfRule type="expression" dxfId="5759" priority="5764">
      <formula>$G181="ACC"</formula>
    </cfRule>
  </conditionalFormatting>
  <conditionalFormatting sqref="ET175:ET178">
    <cfRule type="expression" dxfId="5758" priority="5757">
      <formula>AND($G175="SQUAT",ISBLANK($F175))</formula>
    </cfRule>
    <cfRule type="expression" dxfId="5757" priority="5758">
      <formula>AND($G175="BENCH",ISBLANK($F175))</formula>
    </cfRule>
    <cfRule type="expression" dxfId="5756" priority="5759">
      <formula>AND($G175="DEADLIFT",ISBLANK($F175))</formula>
    </cfRule>
  </conditionalFormatting>
  <conditionalFormatting sqref="ET175:EV178">
    <cfRule type="expression" dxfId="5755" priority="5752">
      <formula>$G175="SQUAT"</formula>
    </cfRule>
    <cfRule type="expression" dxfId="5754" priority="5753">
      <formula>$G175="BENCH"</formula>
    </cfRule>
    <cfRule type="expression" dxfId="5753" priority="5754">
      <formula>$G175="DEADLIFT"</formula>
    </cfRule>
    <cfRule type="expression" dxfId="5752" priority="5755">
      <formula>AND($G175="ACC",ISBLANK($F175))</formula>
    </cfRule>
    <cfRule type="expression" dxfId="5751" priority="5756">
      <formula>$G175="ACC"</formula>
    </cfRule>
  </conditionalFormatting>
  <conditionalFormatting sqref="ET174">
    <cfRule type="expression" dxfId="5750" priority="5749">
      <formula>AND($G174="SQUAT",ISBLANK($F174))</formula>
    </cfRule>
    <cfRule type="expression" dxfId="5749" priority="5750">
      <formula>AND($G174="BENCH",ISBLANK($F174))</formula>
    </cfRule>
    <cfRule type="expression" dxfId="5748" priority="5751">
      <formula>AND($G174="DEADLIFT",ISBLANK($F174))</formula>
    </cfRule>
  </conditionalFormatting>
  <conditionalFormatting sqref="ET174">
    <cfRule type="expression" dxfId="5747" priority="5744">
      <formula>$G174="SQUAT"</formula>
    </cfRule>
    <cfRule type="expression" dxfId="5746" priority="5745">
      <formula>$G174="BENCH"</formula>
    </cfRule>
    <cfRule type="expression" dxfId="5745" priority="5746">
      <formula>$G174="DEADLIFT"</formula>
    </cfRule>
    <cfRule type="expression" dxfId="5744" priority="5747">
      <formula>AND($G174="ACC",ISBLANK($F174))</formula>
    </cfRule>
    <cfRule type="expression" dxfId="5743" priority="5748">
      <formula>$G174="ACC"</formula>
    </cfRule>
  </conditionalFormatting>
  <conditionalFormatting sqref="EU174:EV174">
    <cfRule type="expression" dxfId="5742" priority="5739">
      <formula>$G174="SQUAT"</formula>
    </cfRule>
    <cfRule type="expression" dxfId="5741" priority="5740">
      <formula>$G174="BENCH"</formula>
    </cfRule>
    <cfRule type="expression" dxfId="5740" priority="5741">
      <formula>$G174="DEADLIFT"</formula>
    </cfRule>
    <cfRule type="expression" dxfId="5739" priority="5742">
      <formula>AND($G174="ACC",ISBLANK($F174))</formula>
    </cfRule>
    <cfRule type="expression" dxfId="5738" priority="5743">
      <formula>$G174="ACC"</formula>
    </cfRule>
  </conditionalFormatting>
  <conditionalFormatting sqref="ET193">
    <cfRule type="expression" dxfId="5737" priority="5736">
      <formula>AND($G193="SQUAT",ISBLANK($F193))</formula>
    </cfRule>
    <cfRule type="expression" dxfId="5736" priority="5737">
      <formula>AND($G193="BENCH",ISBLANK($F193))</formula>
    </cfRule>
    <cfRule type="expression" dxfId="5735" priority="5738">
      <formula>AND($G193="DEADLIFT",ISBLANK($F193))</formula>
    </cfRule>
  </conditionalFormatting>
  <conditionalFormatting sqref="ET193:EV193">
    <cfRule type="expression" dxfId="5734" priority="5731">
      <formula>$G193="SQUAT"</formula>
    </cfRule>
    <cfRule type="expression" dxfId="5733" priority="5732">
      <formula>$G193="BENCH"</formula>
    </cfRule>
    <cfRule type="expression" dxfId="5732" priority="5733">
      <formula>$G193="DEADLIFT"</formula>
    </cfRule>
    <cfRule type="expression" dxfId="5731" priority="5734">
      <formula>AND($G193="ACC",ISBLANK($F193))</formula>
    </cfRule>
    <cfRule type="expression" dxfId="5730" priority="5735">
      <formula>$G193="ACC"</formula>
    </cfRule>
  </conditionalFormatting>
  <conditionalFormatting sqref="ET196:ET199">
    <cfRule type="expression" dxfId="5729" priority="5728">
      <formula>AND($G196="SQUAT",ISBLANK($F196))</formula>
    </cfRule>
    <cfRule type="expression" dxfId="5728" priority="5729">
      <formula>AND($G196="BENCH",ISBLANK($F196))</formula>
    </cfRule>
    <cfRule type="expression" dxfId="5727" priority="5730">
      <formula>AND($G196="DEADLIFT",ISBLANK($F196))</formula>
    </cfRule>
  </conditionalFormatting>
  <conditionalFormatting sqref="ET196:EV199">
    <cfRule type="expression" dxfId="5726" priority="5723">
      <formula>$G196="SQUAT"</formula>
    </cfRule>
    <cfRule type="expression" dxfId="5725" priority="5724">
      <formula>$G196="BENCH"</formula>
    </cfRule>
    <cfRule type="expression" dxfId="5724" priority="5725">
      <formula>$G196="DEADLIFT"</formula>
    </cfRule>
    <cfRule type="expression" dxfId="5723" priority="5726">
      <formula>AND($G196="ACC",ISBLANK($F196))</formula>
    </cfRule>
    <cfRule type="expression" dxfId="5722" priority="5727">
      <formula>$G196="ACC"</formula>
    </cfRule>
  </conditionalFormatting>
  <conditionalFormatting sqref="ET195">
    <cfRule type="expression" dxfId="5721" priority="5720">
      <formula>AND($G195="SQUAT",ISBLANK($F195))</formula>
    </cfRule>
    <cfRule type="expression" dxfId="5720" priority="5721">
      <formula>AND($G195="BENCH",ISBLANK($F195))</formula>
    </cfRule>
    <cfRule type="expression" dxfId="5719" priority="5722">
      <formula>AND($G195="DEADLIFT",ISBLANK($F195))</formula>
    </cfRule>
  </conditionalFormatting>
  <conditionalFormatting sqref="ET195">
    <cfRule type="expression" dxfId="5718" priority="5715">
      <formula>$G195="SQUAT"</formula>
    </cfRule>
    <cfRule type="expression" dxfId="5717" priority="5716">
      <formula>$G195="BENCH"</formula>
    </cfRule>
    <cfRule type="expression" dxfId="5716" priority="5717">
      <formula>$G195="DEADLIFT"</formula>
    </cfRule>
    <cfRule type="expression" dxfId="5715" priority="5718">
      <formula>AND($G195="ACC",ISBLANK($F195))</formula>
    </cfRule>
    <cfRule type="expression" dxfId="5714" priority="5719">
      <formula>$G195="ACC"</formula>
    </cfRule>
  </conditionalFormatting>
  <conditionalFormatting sqref="EU195:EV195">
    <cfRule type="expression" dxfId="5713" priority="5710">
      <formula>$G195="SQUAT"</formula>
    </cfRule>
    <cfRule type="expression" dxfId="5712" priority="5711">
      <formula>$G195="BENCH"</formula>
    </cfRule>
    <cfRule type="expression" dxfId="5711" priority="5712">
      <formula>$G195="DEADLIFT"</formula>
    </cfRule>
    <cfRule type="expression" dxfId="5710" priority="5713">
      <formula>AND($G195="ACC",ISBLANK($F195))</formula>
    </cfRule>
    <cfRule type="expression" dxfId="5709" priority="5714">
      <formula>$G195="ACC"</formula>
    </cfRule>
  </conditionalFormatting>
  <conditionalFormatting sqref="ET189:ET192">
    <cfRule type="expression" dxfId="5708" priority="5707">
      <formula>AND($G189="SQUAT",ISBLANK($F189))</formula>
    </cfRule>
    <cfRule type="expression" dxfId="5707" priority="5708">
      <formula>AND($G189="BENCH",ISBLANK($F189))</formula>
    </cfRule>
    <cfRule type="expression" dxfId="5706" priority="5709">
      <formula>AND($G189="DEADLIFT",ISBLANK($F189))</formula>
    </cfRule>
  </conditionalFormatting>
  <conditionalFormatting sqref="ET189:EV192">
    <cfRule type="expression" dxfId="5705" priority="5702">
      <formula>$G189="SQUAT"</formula>
    </cfRule>
    <cfRule type="expression" dxfId="5704" priority="5703">
      <formula>$G189="BENCH"</formula>
    </cfRule>
    <cfRule type="expression" dxfId="5703" priority="5704">
      <formula>$G189="DEADLIFT"</formula>
    </cfRule>
    <cfRule type="expression" dxfId="5702" priority="5705">
      <formula>AND($G189="ACC",ISBLANK($F189))</formula>
    </cfRule>
    <cfRule type="expression" dxfId="5701" priority="5706">
      <formula>$G189="ACC"</formula>
    </cfRule>
  </conditionalFormatting>
  <conditionalFormatting sqref="ET188">
    <cfRule type="expression" dxfId="5700" priority="5699">
      <formula>AND($G188="SQUAT",ISBLANK($F188))</formula>
    </cfRule>
    <cfRule type="expression" dxfId="5699" priority="5700">
      <formula>AND($G188="BENCH",ISBLANK($F188))</formula>
    </cfRule>
    <cfRule type="expression" dxfId="5698" priority="5701">
      <formula>AND($G188="DEADLIFT",ISBLANK($F188))</formula>
    </cfRule>
  </conditionalFormatting>
  <conditionalFormatting sqref="ET188">
    <cfRule type="expression" dxfId="5697" priority="5694">
      <formula>$G188="SQUAT"</formula>
    </cfRule>
    <cfRule type="expression" dxfId="5696" priority="5695">
      <formula>$G188="BENCH"</formula>
    </cfRule>
    <cfRule type="expression" dxfId="5695" priority="5696">
      <formula>$G188="DEADLIFT"</formula>
    </cfRule>
    <cfRule type="expression" dxfId="5694" priority="5697">
      <formula>AND($G188="ACC",ISBLANK($F188))</formula>
    </cfRule>
    <cfRule type="expression" dxfId="5693" priority="5698">
      <formula>$G188="ACC"</formula>
    </cfRule>
  </conditionalFormatting>
  <conditionalFormatting sqref="EU188:EV188">
    <cfRule type="expression" dxfId="5692" priority="5689">
      <formula>$G188="SQUAT"</formula>
    </cfRule>
    <cfRule type="expression" dxfId="5691" priority="5690">
      <formula>$G188="BENCH"</formula>
    </cfRule>
    <cfRule type="expression" dxfId="5690" priority="5691">
      <formula>$G188="DEADLIFT"</formula>
    </cfRule>
    <cfRule type="expression" dxfId="5689" priority="5692">
      <formula>AND($G188="ACC",ISBLANK($F188))</formula>
    </cfRule>
    <cfRule type="expression" dxfId="5688" priority="5693">
      <formula>$G188="ACC"</formula>
    </cfRule>
  </conditionalFormatting>
  <conditionalFormatting sqref="ET214 ET221">
    <cfRule type="expression" dxfId="5687" priority="5686">
      <formula>AND($G214="SQUAT",ISBLANK($F214))</formula>
    </cfRule>
    <cfRule type="expression" dxfId="5686" priority="5687">
      <formula>AND($G214="BENCH",ISBLANK($F214))</formula>
    </cfRule>
    <cfRule type="expression" dxfId="5685" priority="5688">
      <formula>AND($G214="DEADLIFT",ISBLANK($F214))</formula>
    </cfRule>
  </conditionalFormatting>
  <conditionalFormatting sqref="ET221:EV221 ET214:EV214">
    <cfRule type="expression" dxfId="5684" priority="5681">
      <formula>$G214="SQUAT"</formula>
    </cfRule>
    <cfRule type="expression" dxfId="5683" priority="5682">
      <formula>$G214="BENCH"</formula>
    </cfRule>
    <cfRule type="expression" dxfId="5682" priority="5683">
      <formula>$G214="DEADLIFT"</formula>
    </cfRule>
    <cfRule type="expression" dxfId="5681" priority="5684">
      <formula>AND($G214="ACC",ISBLANK($F214))</formula>
    </cfRule>
    <cfRule type="expression" dxfId="5680" priority="5685">
      <formula>$G214="ACC"</formula>
    </cfRule>
  </conditionalFormatting>
  <conditionalFormatting sqref="ET235">
    <cfRule type="expression" dxfId="5679" priority="5678">
      <formula>AND($G235="SQUAT",ISBLANK($F235))</formula>
    </cfRule>
    <cfRule type="expression" dxfId="5678" priority="5679">
      <formula>AND($G235="BENCH",ISBLANK($F235))</formula>
    </cfRule>
    <cfRule type="expression" dxfId="5677" priority="5680">
      <formula>AND($G235="DEADLIFT",ISBLANK($F235))</formula>
    </cfRule>
  </conditionalFormatting>
  <conditionalFormatting sqref="ET235:EV235">
    <cfRule type="expression" dxfId="5676" priority="5673">
      <formula>$G235="SQUAT"</formula>
    </cfRule>
    <cfRule type="expression" dxfId="5675" priority="5674">
      <formula>$G235="BENCH"</formula>
    </cfRule>
    <cfRule type="expression" dxfId="5674" priority="5675">
      <formula>$G235="DEADLIFT"</formula>
    </cfRule>
    <cfRule type="expression" dxfId="5673" priority="5676">
      <formula>AND($G235="ACC",ISBLANK($F235))</formula>
    </cfRule>
    <cfRule type="expression" dxfId="5672" priority="5677">
      <formula>$G235="ACC"</formula>
    </cfRule>
  </conditionalFormatting>
  <conditionalFormatting sqref="ET217:ET220">
    <cfRule type="expression" dxfId="5671" priority="5670">
      <formula>AND($G217="SQUAT",ISBLANK($F217))</formula>
    </cfRule>
    <cfRule type="expression" dxfId="5670" priority="5671">
      <formula>AND($G217="BENCH",ISBLANK($F217))</formula>
    </cfRule>
    <cfRule type="expression" dxfId="5669" priority="5672">
      <formula>AND($G217="DEADLIFT",ISBLANK($F217))</formula>
    </cfRule>
  </conditionalFormatting>
  <conditionalFormatting sqref="ET217:EV220">
    <cfRule type="expression" dxfId="5668" priority="5665">
      <formula>$G217="SQUAT"</formula>
    </cfRule>
    <cfRule type="expression" dxfId="5667" priority="5666">
      <formula>$G217="BENCH"</formula>
    </cfRule>
    <cfRule type="expression" dxfId="5666" priority="5667">
      <formula>$G217="DEADLIFT"</formula>
    </cfRule>
    <cfRule type="expression" dxfId="5665" priority="5668">
      <formula>AND($G217="ACC",ISBLANK($F217))</formula>
    </cfRule>
    <cfRule type="expression" dxfId="5664" priority="5669">
      <formula>$G217="ACC"</formula>
    </cfRule>
  </conditionalFormatting>
  <conditionalFormatting sqref="ET216">
    <cfRule type="expression" dxfId="5663" priority="5662">
      <formula>AND($G216="SQUAT",ISBLANK($F216))</formula>
    </cfRule>
    <cfRule type="expression" dxfId="5662" priority="5663">
      <formula>AND($G216="BENCH",ISBLANK($F216))</formula>
    </cfRule>
    <cfRule type="expression" dxfId="5661" priority="5664">
      <formula>AND($G216="DEADLIFT",ISBLANK($F216))</formula>
    </cfRule>
  </conditionalFormatting>
  <conditionalFormatting sqref="ET216">
    <cfRule type="expression" dxfId="5660" priority="5657">
      <formula>$G216="SQUAT"</formula>
    </cfRule>
    <cfRule type="expression" dxfId="5659" priority="5658">
      <formula>$G216="BENCH"</formula>
    </cfRule>
    <cfRule type="expression" dxfId="5658" priority="5659">
      <formula>$G216="DEADLIFT"</formula>
    </cfRule>
    <cfRule type="expression" dxfId="5657" priority="5660">
      <formula>AND($G216="ACC",ISBLANK($F216))</formula>
    </cfRule>
    <cfRule type="expression" dxfId="5656" priority="5661">
      <formula>$G216="ACC"</formula>
    </cfRule>
  </conditionalFormatting>
  <conditionalFormatting sqref="EU216:EV216">
    <cfRule type="expression" dxfId="5655" priority="5652">
      <formula>$G216="SQUAT"</formula>
    </cfRule>
    <cfRule type="expression" dxfId="5654" priority="5653">
      <formula>$G216="BENCH"</formula>
    </cfRule>
    <cfRule type="expression" dxfId="5653" priority="5654">
      <formula>$G216="DEADLIFT"</formula>
    </cfRule>
    <cfRule type="expression" dxfId="5652" priority="5655">
      <formula>AND($G216="ACC",ISBLANK($F216))</formula>
    </cfRule>
    <cfRule type="expression" dxfId="5651" priority="5656">
      <formula>$G216="ACC"</formula>
    </cfRule>
  </conditionalFormatting>
  <conditionalFormatting sqref="ET210:ET213">
    <cfRule type="expression" dxfId="5650" priority="5649">
      <formula>AND($G210="SQUAT",ISBLANK($F210))</formula>
    </cfRule>
    <cfRule type="expression" dxfId="5649" priority="5650">
      <formula>AND($G210="BENCH",ISBLANK($F210))</formula>
    </cfRule>
    <cfRule type="expression" dxfId="5648" priority="5651">
      <formula>AND($G210="DEADLIFT",ISBLANK($F210))</formula>
    </cfRule>
  </conditionalFormatting>
  <conditionalFormatting sqref="ET210:EV213">
    <cfRule type="expression" dxfId="5647" priority="5644">
      <formula>$G210="SQUAT"</formula>
    </cfRule>
    <cfRule type="expression" dxfId="5646" priority="5645">
      <formula>$G210="BENCH"</formula>
    </cfRule>
    <cfRule type="expression" dxfId="5645" priority="5646">
      <formula>$G210="DEADLIFT"</formula>
    </cfRule>
    <cfRule type="expression" dxfId="5644" priority="5647">
      <formula>AND($G210="ACC",ISBLANK($F210))</formula>
    </cfRule>
    <cfRule type="expression" dxfId="5643" priority="5648">
      <formula>$G210="ACC"</formula>
    </cfRule>
  </conditionalFormatting>
  <conditionalFormatting sqref="ET209">
    <cfRule type="expression" dxfId="5642" priority="5641">
      <formula>AND($G209="SQUAT",ISBLANK($F209))</formula>
    </cfRule>
    <cfRule type="expression" dxfId="5641" priority="5642">
      <formula>AND($G209="BENCH",ISBLANK($F209))</formula>
    </cfRule>
    <cfRule type="expression" dxfId="5640" priority="5643">
      <formula>AND($G209="DEADLIFT",ISBLANK($F209))</formula>
    </cfRule>
  </conditionalFormatting>
  <conditionalFormatting sqref="ET209">
    <cfRule type="expression" dxfId="5639" priority="5636">
      <formula>$G209="SQUAT"</formula>
    </cfRule>
    <cfRule type="expression" dxfId="5638" priority="5637">
      <formula>$G209="BENCH"</formula>
    </cfRule>
    <cfRule type="expression" dxfId="5637" priority="5638">
      <formula>$G209="DEADLIFT"</formula>
    </cfRule>
    <cfRule type="expression" dxfId="5636" priority="5639">
      <formula>AND($G209="ACC",ISBLANK($F209))</formula>
    </cfRule>
    <cfRule type="expression" dxfId="5635" priority="5640">
      <formula>$G209="ACC"</formula>
    </cfRule>
  </conditionalFormatting>
  <conditionalFormatting sqref="EU209:EV209">
    <cfRule type="expression" dxfId="5634" priority="5631">
      <formula>$G209="SQUAT"</formula>
    </cfRule>
    <cfRule type="expression" dxfId="5633" priority="5632">
      <formula>$G209="BENCH"</formula>
    </cfRule>
    <cfRule type="expression" dxfId="5632" priority="5633">
      <formula>$G209="DEADLIFT"</formula>
    </cfRule>
    <cfRule type="expression" dxfId="5631" priority="5634">
      <formula>AND($G209="ACC",ISBLANK($F209))</formula>
    </cfRule>
    <cfRule type="expression" dxfId="5630" priority="5635">
      <formula>$G209="ACC"</formula>
    </cfRule>
  </conditionalFormatting>
  <conditionalFormatting sqref="ET228">
    <cfRule type="expression" dxfId="5629" priority="5628">
      <formula>AND($G228="SQUAT",ISBLANK($F228))</formula>
    </cfRule>
    <cfRule type="expression" dxfId="5628" priority="5629">
      <formula>AND($G228="BENCH",ISBLANK($F228))</formula>
    </cfRule>
    <cfRule type="expression" dxfId="5627" priority="5630">
      <formula>AND($G228="DEADLIFT",ISBLANK($F228))</formula>
    </cfRule>
  </conditionalFormatting>
  <conditionalFormatting sqref="ET228:EV228">
    <cfRule type="expression" dxfId="5626" priority="5623">
      <formula>$G228="SQUAT"</formula>
    </cfRule>
    <cfRule type="expression" dxfId="5625" priority="5624">
      <formula>$G228="BENCH"</formula>
    </cfRule>
    <cfRule type="expression" dxfId="5624" priority="5625">
      <formula>$G228="DEADLIFT"</formula>
    </cfRule>
    <cfRule type="expression" dxfId="5623" priority="5626">
      <formula>AND($G228="ACC",ISBLANK($F228))</formula>
    </cfRule>
    <cfRule type="expression" dxfId="5622" priority="5627">
      <formula>$G228="ACC"</formula>
    </cfRule>
  </conditionalFormatting>
  <conditionalFormatting sqref="ET231:ET234">
    <cfRule type="expression" dxfId="5621" priority="5620">
      <formula>AND($G231="SQUAT",ISBLANK($F231))</formula>
    </cfRule>
    <cfRule type="expression" dxfId="5620" priority="5621">
      <formula>AND($G231="BENCH",ISBLANK($F231))</formula>
    </cfRule>
    <cfRule type="expression" dxfId="5619" priority="5622">
      <formula>AND($G231="DEADLIFT",ISBLANK($F231))</formula>
    </cfRule>
  </conditionalFormatting>
  <conditionalFormatting sqref="ET231:EV234">
    <cfRule type="expression" dxfId="5618" priority="5615">
      <formula>$G231="SQUAT"</formula>
    </cfRule>
    <cfRule type="expression" dxfId="5617" priority="5616">
      <formula>$G231="BENCH"</formula>
    </cfRule>
    <cfRule type="expression" dxfId="5616" priority="5617">
      <formula>$G231="DEADLIFT"</formula>
    </cfRule>
    <cfRule type="expression" dxfId="5615" priority="5618">
      <formula>AND($G231="ACC",ISBLANK($F231))</formula>
    </cfRule>
    <cfRule type="expression" dxfId="5614" priority="5619">
      <formula>$G231="ACC"</formula>
    </cfRule>
  </conditionalFormatting>
  <conditionalFormatting sqref="ET230">
    <cfRule type="expression" dxfId="5613" priority="5612">
      <formula>AND($G230="SQUAT",ISBLANK($F230))</formula>
    </cfRule>
    <cfRule type="expression" dxfId="5612" priority="5613">
      <formula>AND($G230="BENCH",ISBLANK($F230))</formula>
    </cfRule>
    <cfRule type="expression" dxfId="5611" priority="5614">
      <formula>AND($G230="DEADLIFT",ISBLANK($F230))</formula>
    </cfRule>
  </conditionalFormatting>
  <conditionalFormatting sqref="ET230">
    <cfRule type="expression" dxfId="5610" priority="5607">
      <formula>$G230="SQUAT"</formula>
    </cfRule>
    <cfRule type="expression" dxfId="5609" priority="5608">
      <formula>$G230="BENCH"</formula>
    </cfRule>
    <cfRule type="expression" dxfId="5608" priority="5609">
      <formula>$G230="DEADLIFT"</formula>
    </cfRule>
    <cfRule type="expression" dxfId="5607" priority="5610">
      <formula>AND($G230="ACC",ISBLANK($F230))</formula>
    </cfRule>
    <cfRule type="expression" dxfId="5606" priority="5611">
      <formula>$G230="ACC"</formula>
    </cfRule>
  </conditionalFormatting>
  <conditionalFormatting sqref="EU230:EV230">
    <cfRule type="expression" dxfId="5605" priority="5602">
      <formula>$G230="SQUAT"</formula>
    </cfRule>
    <cfRule type="expression" dxfId="5604" priority="5603">
      <formula>$G230="BENCH"</formula>
    </cfRule>
    <cfRule type="expression" dxfId="5603" priority="5604">
      <formula>$G230="DEADLIFT"</formula>
    </cfRule>
    <cfRule type="expression" dxfId="5602" priority="5605">
      <formula>AND($G230="ACC",ISBLANK($F230))</formula>
    </cfRule>
    <cfRule type="expression" dxfId="5601" priority="5606">
      <formula>$G230="ACC"</formula>
    </cfRule>
  </conditionalFormatting>
  <conditionalFormatting sqref="ET224:ET227">
    <cfRule type="expression" dxfId="5600" priority="5599">
      <formula>AND($G224="SQUAT",ISBLANK($F224))</formula>
    </cfRule>
    <cfRule type="expression" dxfId="5599" priority="5600">
      <formula>AND($G224="BENCH",ISBLANK($F224))</formula>
    </cfRule>
    <cfRule type="expression" dxfId="5598" priority="5601">
      <formula>AND($G224="DEADLIFT",ISBLANK($F224))</formula>
    </cfRule>
  </conditionalFormatting>
  <conditionalFormatting sqref="ET224:EV227">
    <cfRule type="expression" dxfId="5597" priority="5594">
      <formula>$G224="SQUAT"</formula>
    </cfRule>
    <cfRule type="expression" dxfId="5596" priority="5595">
      <formula>$G224="BENCH"</formula>
    </cfRule>
    <cfRule type="expression" dxfId="5595" priority="5596">
      <formula>$G224="DEADLIFT"</formula>
    </cfRule>
    <cfRule type="expression" dxfId="5594" priority="5597">
      <formula>AND($G224="ACC",ISBLANK($F224))</formula>
    </cfRule>
    <cfRule type="expression" dxfId="5593" priority="5598">
      <formula>$G224="ACC"</formula>
    </cfRule>
  </conditionalFormatting>
  <conditionalFormatting sqref="ET223">
    <cfRule type="expression" dxfId="5592" priority="5591">
      <formula>AND($G223="SQUAT",ISBLANK($F223))</formula>
    </cfRule>
    <cfRule type="expression" dxfId="5591" priority="5592">
      <formula>AND($G223="BENCH",ISBLANK($F223))</formula>
    </cfRule>
    <cfRule type="expression" dxfId="5590" priority="5593">
      <formula>AND($G223="DEADLIFT",ISBLANK($F223))</formula>
    </cfRule>
  </conditionalFormatting>
  <conditionalFormatting sqref="ET223">
    <cfRule type="expression" dxfId="5589" priority="5586">
      <formula>$G223="SQUAT"</formula>
    </cfRule>
    <cfRule type="expression" dxfId="5588" priority="5587">
      <formula>$G223="BENCH"</formula>
    </cfRule>
    <cfRule type="expression" dxfId="5587" priority="5588">
      <formula>$G223="DEADLIFT"</formula>
    </cfRule>
    <cfRule type="expression" dxfId="5586" priority="5589">
      <formula>AND($G223="ACC",ISBLANK($F223))</formula>
    </cfRule>
    <cfRule type="expression" dxfId="5585" priority="5590">
      <formula>$G223="ACC"</formula>
    </cfRule>
  </conditionalFormatting>
  <conditionalFormatting sqref="EU223:EV223">
    <cfRule type="expression" dxfId="5584" priority="5581">
      <formula>$G223="SQUAT"</formula>
    </cfRule>
    <cfRule type="expression" dxfId="5583" priority="5582">
      <formula>$G223="BENCH"</formula>
    </cfRule>
    <cfRule type="expression" dxfId="5582" priority="5583">
      <formula>$G223="DEADLIFT"</formula>
    </cfRule>
    <cfRule type="expression" dxfId="5581" priority="5584">
      <formula>AND($G223="ACC",ISBLANK($F223))</formula>
    </cfRule>
    <cfRule type="expression" dxfId="5580" priority="5585">
      <formula>$G223="ACC"</formula>
    </cfRule>
  </conditionalFormatting>
  <conditionalFormatting sqref="ET242">
    <cfRule type="expression" dxfId="5579" priority="5578">
      <formula>AND($G242="SQUAT",ISBLANK($F242))</formula>
    </cfRule>
    <cfRule type="expression" dxfId="5578" priority="5579">
      <formula>AND($G242="BENCH",ISBLANK($F242))</formula>
    </cfRule>
    <cfRule type="expression" dxfId="5577" priority="5580">
      <formula>AND($G242="DEADLIFT",ISBLANK($F242))</formula>
    </cfRule>
  </conditionalFormatting>
  <conditionalFormatting sqref="ET242:EV242">
    <cfRule type="expression" dxfId="5576" priority="5573">
      <formula>$G242="SQUAT"</formula>
    </cfRule>
    <cfRule type="expression" dxfId="5575" priority="5574">
      <formula>$G242="BENCH"</formula>
    </cfRule>
    <cfRule type="expression" dxfId="5574" priority="5575">
      <formula>$G242="DEADLIFT"</formula>
    </cfRule>
    <cfRule type="expression" dxfId="5573" priority="5576">
      <formula>AND($G242="ACC",ISBLANK($F242))</formula>
    </cfRule>
    <cfRule type="expression" dxfId="5572" priority="5577">
      <formula>$G242="ACC"</formula>
    </cfRule>
  </conditionalFormatting>
  <conditionalFormatting sqref="ET245:ET248">
    <cfRule type="expression" dxfId="5571" priority="5570">
      <formula>AND($G245="SQUAT",ISBLANK($F245))</formula>
    </cfRule>
    <cfRule type="expression" dxfId="5570" priority="5571">
      <formula>AND($G245="BENCH",ISBLANK($F245))</formula>
    </cfRule>
    <cfRule type="expression" dxfId="5569" priority="5572">
      <formula>AND($G245="DEADLIFT",ISBLANK($F245))</formula>
    </cfRule>
  </conditionalFormatting>
  <conditionalFormatting sqref="ET245:EV248">
    <cfRule type="expression" dxfId="5568" priority="5565">
      <formula>$G245="SQUAT"</formula>
    </cfRule>
    <cfRule type="expression" dxfId="5567" priority="5566">
      <formula>$G245="BENCH"</formula>
    </cfRule>
    <cfRule type="expression" dxfId="5566" priority="5567">
      <formula>$G245="DEADLIFT"</formula>
    </cfRule>
    <cfRule type="expression" dxfId="5565" priority="5568">
      <formula>AND($G245="ACC",ISBLANK($F245))</formula>
    </cfRule>
    <cfRule type="expression" dxfId="5564" priority="5569">
      <formula>$G245="ACC"</formula>
    </cfRule>
  </conditionalFormatting>
  <conditionalFormatting sqref="ET244">
    <cfRule type="expression" dxfId="5563" priority="5562">
      <formula>AND($G244="SQUAT",ISBLANK($F244))</formula>
    </cfRule>
    <cfRule type="expression" dxfId="5562" priority="5563">
      <formula>AND($G244="BENCH",ISBLANK($F244))</formula>
    </cfRule>
    <cfRule type="expression" dxfId="5561" priority="5564">
      <formula>AND($G244="DEADLIFT",ISBLANK($F244))</formula>
    </cfRule>
  </conditionalFormatting>
  <conditionalFormatting sqref="ET244">
    <cfRule type="expression" dxfId="5560" priority="5557">
      <formula>$G244="SQUAT"</formula>
    </cfRule>
    <cfRule type="expression" dxfId="5559" priority="5558">
      <formula>$G244="BENCH"</formula>
    </cfRule>
    <cfRule type="expression" dxfId="5558" priority="5559">
      <formula>$G244="DEADLIFT"</formula>
    </cfRule>
    <cfRule type="expression" dxfId="5557" priority="5560">
      <formula>AND($G244="ACC",ISBLANK($F244))</formula>
    </cfRule>
    <cfRule type="expression" dxfId="5556" priority="5561">
      <formula>$G244="ACC"</formula>
    </cfRule>
  </conditionalFormatting>
  <conditionalFormatting sqref="EU244:EV244">
    <cfRule type="expression" dxfId="5555" priority="5552">
      <formula>$G244="SQUAT"</formula>
    </cfRule>
    <cfRule type="expression" dxfId="5554" priority="5553">
      <formula>$G244="BENCH"</formula>
    </cfRule>
    <cfRule type="expression" dxfId="5553" priority="5554">
      <formula>$G244="DEADLIFT"</formula>
    </cfRule>
    <cfRule type="expression" dxfId="5552" priority="5555">
      <formula>AND($G244="ACC",ISBLANK($F244))</formula>
    </cfRule>
    <cfRule type="expression" dxfId="5551" priority="5556">
      <formula>$G244="ACC"</formula>
    </cfRule>
  </conditionalFormatting>
  <conditionalFormatting sqref="ET238:ET241">
    <cfRule type="expression" dxfId="5550" priority="5549">
      <formula>AND($G238="SQUAT",ISBLANK($F238))</formula>
    </cfRule>
    <cfRule type="expression" dxfId="5549" priority="5550">
      <formula>AND($G238="BENCH",ISBLANK($F238))</formula>
    </cfRule>
    <cfRule type="expression" dxfId="5548" priority="5551">
      <formula>AND($G238="DEADLIFT",ISBLANK($F238))</formula>
    </cfRule>
  </conditionalFormatting>
  <conditionalFormatting sqref="ET238:EV241">
    <cfRule type="expression" dxfId="5547" priority="5544">
      <formula>$G238="SQUAT"</formula>
    </cfRule>
    <cfRule type="expression" dxfId="5546" priority="5545">
      <formula>$G238="BENCH"</formula>
    </cfRule>
    <cfRule type="expression" dxfId="5545" priority="5546">
      <formula>$G238="DEADLIFT"</formula>
    </cfRule>
    <cfRule type="expression" dxfId="5544" priority="5547">
      <formula>AND($G238="ACC",ISBLANK($F238))</formula>
    </cfRule>
    <cfRule type="expression" dxfId="5543" priority="5548">
      <formula>$G238="ACC"</formula>
    </cfRule>
  </conditionalFormatting>
  <conditionalFormatting sqref="ET237">
    <cfRule type="expression" dxfId="5542" priority="5541">
      <formula>AND($G237="SQUAT",ISBLANK($F237))</formula>
    </cfRule>
    <cfRule type="expression" dxfId="5541" priority="5542">
      <formula>AND($G237="BENCH",ISBLANK($F237))</formula>
    </cfRule>
    <cfRule type="expression" dxfId="5540" priority="5543">
      <formula>AND($G237="DEADLIFT",ISBLANK($F237))</formula>
    </cfRule>
  </conditionalFormatting>
  <conditionalFormatting sqref="ET237">
    <cfRule type="expression" dxfId="5539" priority="5536">
      <formula>$G237="SQUAT"</formula>
    </cfRule>
    <cfRule type="expression" dxfId="5538" priority="5537">
      <formula>$G237="BENCH"</formula>
    </cfRule>
    <cfRule type="expression" dxfId="5537" priority="5538">
      <formula>$G237="DEADLIFT"</formula>
    </cfRule>
    <cfRule type="expression" dxfId="5536" priority="5539">
      <formula>AND($G237="ACC",ISBLANK($F237))</formula>
    </cfRule>
    <cfRule type="expression" dxfId="5535" priority="5540">
      <formula>$G237="ACC"</formula>
    </cfRule>
  </conditionalFormatting>
  <conditionalFormatting sqref="EU237:EV237">
    <cfRule type="expression" dxfId="5534" priority="5531">
      <formula>$G237="SQUAT"</formula>
    </cfRule>
    <cfRule type="expression" dxfId="5533" priority="5532">
      <formula>$G237="BENCH"</formula>
    </cfRule>
    <cfRule type="expression" dxfId="5532" priority="5533">
      <formula>$G237="DEADLIFT"</formula>
    </cfRule>
    <cfRule type="expression" dxfId="5531" priority="5534">
      <formula>AND($G237="ACC",ISBLANK($F237))</formula>
    </cfRule>
    <cfRule type="expression" dxfId="5530" priority="5535">
      <formula>$G237="ACC"</formula>
    </cfRule>
  </conditionalFormatting>
  <conditionalFormatting sqref="FC18 FC25">
    <cfRule type="expression" dxfId="5529" priority="5528">
      <formula>AND($G18="SQUAT",ISBLANK($F18))</formula>
    </cfRule>
    <cfRule type="expression" dxfId="5528" priority="5529">
      <formula>AND($G18="BENCH",ISBLANK($F18))</formula>
    </cfRule>
    <cfRule type="expression" dxfId="5527" priority="5530">
      <formula>AND($G18="DEADLIFT",ISBLANK($F18))</formula>
    </cfRule>
  </conditionalFormatting>
  <conditionalFormatting sqref="FC25:FE25 FC18:FE18">
    <cfRule type="expression" dxfId="5526" priority="5523">
      <formula>$G18="SQUAT"</formula>
    </cfRule>
    <cfRule type="expression" dxfId="5525" priority="5524">
      <formula>$G18="BENCH"</formula>
    </cfRule>
    <cfRule type="expression" dxfId="5524" priority="5525">
      <formula>$G18="DEADLIFT"</formula>
    </cfRule>
    <cfRule type="expression" dxfId="5523" priority="5526">
      <formula>AND($G18="ACC",ISBLANK($F18))</formula>
    </cfRule>
    <cfRule type="expression" dxfId="5522" priority="5527">
      <formula>$G18="ACC"</formula>
    </cfRule>
  </conditionalFormatting>
  <conditionalFormatting sqref="FC39">
    <cfRule type="expression" dxfId="5521" priority="5520">
      <formula>AND($G39="SQUAT",ISBLANK($F39))</formula>
    </cfRule>
    <cfRule type="expression" dxfId="5520" priority="5521">
      <formula>AND($G39="BENCH",ISBLANK($F39))</formula>
    </cfRule>
    <cfRule type="expression" dxfId="5519" priority="5522">
      <formula>AND($G39="DEADLIFT",ISBLANK($F39))</formula>
    </cfRule>
  </conditionalFormatting>
  <conditionalFormatting sqref="FC39:FE39">
    <cfRule type="expression" dxfId="5518" priority="5515">
      <formula>$G39="SQUAT"</formula>
    </cfRule>
    <cfRule type="expression" dxfId="5517" priority="5516">
      <formula>$G39="BENCH"</formula>
    </cfRule>
    <cfRule type="expression" dxfId="5516" priority="5517">
      <formula>$G39="DEADLIFT"</formula>
    </cfRule>
    <cfRule type="expression" dxfId="5515" priority="5518">
      <formula>AND($G39="ACC",ISBLANK($F39))</formula>
    </cfRule>
    <cfRule type="expression" dxfId="5514" priority="5519">
      <formula>$G39="ACC"</formula>
    </cfRule>
  </conditionalFormatting>
  <conditionalFormatting sqref="FC21:FC24">
    <cfRule type="expression" dxfId="5513" priority="5512">
      <formula>AND($G21="SQUAT",ISBLANK($F21))</formula>
    </cfRule>
    <cfRule type="expression" dxfId="5512" priority="5513">
      <formula>AND($G21="BENCH",ISBLANK($F21))</formula>
    </cfRule>
    <cfRule type="expression" dxfId="5511" priority="5514">
      <formula>AND($G21="DEADLIFT",ISBLANK($F21))</formula>
    </cfRule>
  </conditionalFormatting>
  <conditionalFormatting sqref="FC21:FE24">
    <cfRule type="expression" dxfId="5510" priority="5507">
      <formula>$G21="SQUAT"</formula>
    </cfRule>
    <cfRule type="expression" dxfId="5509" priority="5508">
      <formula>$G21="BENCH"</formula>
    </cfRule>
    <cfRule type="expression" dxfId="5508" priority="5509">
      <formula>$G21="DEADLIFT"</formula>
    </cfRule>
    <cfRule type="expression" dxfId="5507" priority="5510">
      <formula>AND($G21="ACC",ISBLANK($F21))</formula>
    </cfRule>
    <cfRule type="expression" dxfId="5506" priority="5511">
      <formula>$G21="ACC"</formula>
    </cfRule>
  </conditionalFormatting>
  <conditionalFormatting sqref="FC20">
    <cfRule type="expression" dxfId="5505" priority="5504">
      <formula>AND($G20="SQUAT",ISBLANK($F20))</formula>
    </cfRule>
    <cfRule type="expression" dxfId="5504" priority="5505">
      <formula>AND($G20="BENCH",ISBLANK($F20))</formula>
    </cfRule>
    <cfRule type="expression" dxfId="5503" priority="5506">
      <formula>AND($G20="DEADLIFT",ISBLANK($F20))</formula>
    </cfRule>
  </conditionalFormatting>
  <conditionalFormatting sqref="FC20">
    <cfRule type="expression" dxfId="5502" priority="5499">
      <formula>$G20="SQUAT"</formula>
    </cfRule>
    <cfRule type="expression" dxfId="5501" priority="5500">
      <formula>$G20="BENCH"</formula>
    </cfRule>
    <cfRule type="expression" dxfId="5500" priority="5501">
      <formula>$G20="DEADLIFT"</formula>
    </cfRule>
    <cfRule type="expression" dxfId="5499" priority="5502">
      <formula>AND($G20="ACC",ISBLANK($F20))</formula>
    </cfRule>
    <cfRule type="expression" dxfId="5498" priority="5503">
      <formula>$G20="ACC"</formula>
    </cfRule>
  </conditionalFormatting>
  <conditionalFormatting sqref="FD20:FE20">
    <cfRule type="expression" dxfId="5497" priority="5494">
      <formula>$G20="SQUAT"</formula>
    </cfRule>
    <cfRule type="expression" dxfId="5496" priority="5495">
      <formula>$G20="BENCH"</formula>
    </cfRule>
    <cfRule type="expression" dxfId="5495" priority="5496">
      <formula>$G20="DEADLIFT"</formula>
    </cfRule>
    <cfRule type="expression" dxfId="5494" priority="5497">
      <formula>AND($G20="ACC",ISBLANK($F20))</formula>
    </cfRule>
    <cfRule type="expression" dxfId="5493" priority="5498">
      <formula>$G20="ACC"</formula>
    </cfRule>
  </conditionalFormatting>
  <conditionalFormatting sqref="FC14:FC17">
    <cfRule type="expression" dxfId="5492" priority="5491">
      <formula>AND($G14="SQUAT",ISBLANK($F14))</formula>
    </cfRule>
    <cfRule type="expression" dxfId="5491" priority="5492">
      <formula>AND($G14="BENCH",ISBLANK($F14))</formula>
    </cfRule>
    <cfRule type="expression" dxfId="5490" priority="5493">
      <formula>AND($G14="DEADLIFT",ISBLANK($F14))</formula>
    </cfRule>
  </conditionalFormatting>
  <conditionalFormatting sqref="FC14:FE17">
    <cfRule type="expression" dxfId="5489" priority="5486">
      <formula>$G14="SQUAT"</formula>
    </cfRule>
    <cfRule type="expression" dxfId="5488" priority="5487">
      <formula>$G14="BENCH"</formula>
    </cfRule>
    <cfRule type="expression" dxfId="5487" priority="5488">
      <formula>$G14="DEADLIFT"</formula>
    </cfRule>
    <cfRule type="expression" dxfId="5486" priority="5489">
      <formula>AND($G14="ACC",ISBLANK($F14))</formula>
    </cfRule>
    <cfRule type="expression" dxfId="5485" priority="5490">
      <formula>$G14="ACC"</formula>
    </cfRule>
  </conditionalFormatting>
  <conditionalFormatting sqref="FC13">
    <cfRule type="expression" dxfId="5484" priority="5483">
      <formula>AND($G13="SQUAT",ISBLANK($F13))</formula>
    </cfRule>
    <cfRule type="expression" dxfId="5483" priority="5484">
      <formula>AND($G13="BENCH",ISBLANK($F13))</formula>
    </cfRule>
    <cfRule type="expression" dxfId="5482" priority="5485">
      <formula>AND($G13="DEADLIFT",ISBLANK($F13))</formula>
    </cfRule>
  </conditionalFormatting>
  <conditionalFormatting sqref="FC13">
    <cfRule type="expression" dxfId="5481" priority="5478">
      <formula>$G13="SQUAT"</formula>
    </cfRule>
    <cfRule type="expression" dxfId="5480" priority="5479">
      <formula>$G13="BENCH"</formula>
    </cfRule>
    <cfRule type="expression" dxfId="5479" priority="5480">
      <formula>$G13="DEADLIFT"</formula>
    </cfRule>
    <cfRule type="expression" dxfId="5478" priority="5481">
      <formula>AND($G13="ACC",ISBLANK($F13))</formula>
    </cfRule>
    <cfRule type="expression" dxfId="5477" priority="5482">
      <formula>$G13="ACC"</formula>
    </cfRule>
  </conditionalFormatting>
  <conditionalFormatting sqref="FD13:FE13">
    <cfRule type="expression" dxfId="5476" priority="5473">
      <formula>$G13="SQUAT"</formula>
    </cfRule>
    <cfRule type="expression" dxfId="5475" priority="5474">
      <formula>$G13="BENCH"</formula>
    </cfRule>
    <cfRule type="expression" dxfId="5474" priority="5475">
      <formula>$G13="DEADLIFT"</formula>
    </cfRule>
    <cfRule type="expression" dxfId="5473" priority="5476">
      <formula>AND($G13="ACC",ISBLANK($F13))</formula>
    </cfRule>
    <cfRule type="expression" dxfId="5472" priority="5477">
      <formula>$G13="ACC"</formula>
    </cfRule>
  </conditionalFormatting>
  <conditionalFormatting sqref="FC32">
    <cfRule type="expression" dxfId="5471" priority="5470">
      <formula>AND($G32="SQUAT",ISBLANK($F32))</formula>
    </cfRule>
    <cfRule type="expression" dxfId="5470" priority="5471">
      <formula>AND($G32="BENCH",ISBLANK($F32))</formula>
    </cfRule>
    <cfRule type="expression" dxfId="5469" priority="5472">
      <formula>AND($G32="DEADLIFT",ISBLANK($F32))</formula>
    </cfRule>
  </conditionalFormatting>
  <conditionalFormatting sqref="FC32:FE32">
    <cfRule type="expression" dxfId="5468" priority="5465">
      <formula>$G32="SQUAT"</formula>
    </cfRule>
    <cfRule type="expression" dxfId="5467" priority="5466">
      <formula>$G32="BENCH"</formula>
    </cfRule>
    <cfRule type="expression" dxfId="5466" priority="5467">
      <formula>$G32="DEADLIFT"</formula>
    </cfRule>
    <cfRule type="expression" dxfId="5465" priority="5468">
      <formula>AND($G32="ACC",ISBLANK($F32))</formula>
    </cfRule>
    <cfRule type="expression" dxfId="5464" priority="5469">
      <formula>$G32="ACC"</formula>
    </cfRule>
  </conditionalFormatting>
  <conditionalFormatting sqref="FC35:FC38">
    <cfRule type="expression" dxfId="5463" priority="5462">
      <formula>AND($G35="SQUAT",ISBLANK($F35))</formula>
    </cfRule>
    <cfRule type="expression" dxfId="5462" priority="5463">
      <formula>AND($G35="BENCH",ISBLANK($F35))</formula>
    </cfRule>
    <cfRule type="expression" dxfId="5461" priority="5464">
      <formula>AND($G35="DEADLIFT",ISBLANK($F35))</formula>
    </cfRule>
  </conditionalFormatting>
  <conditionalFormatting sqref="FC35:FE38">
    <cfRule type="expression" dxfId="5460" priority="5457">
      <formula>$G35="SQUAT"</formula>
    </cfRule>
    <cfRule type="expression" dxfId="5459" priority="5458">
      <formula>$G35="BENCH"</formula>
    </cfRule>
    <cfRule type="expression" dxfId="5458" priority="5459">
      <formula>$G35="DEADLIFT"</formula>
    </cfRule>
    <cfRule type="expression" dxfId="5457" priority="5460">
      <formula>AND($G35="ACC",ISBLANK($F35))</formula>
    </cfRule>
    <cfRule type="expression" dxfId="5456" priority="5461">
      <formula>$G35="ACC"</formula>
    </cfRule>
  </conditionalFormatting>
  <conditionalFormatting sqref="FC34">
    <cfRule type="expression" dxfId="5455" priority="5454">
      <formula>AND($G34="SQUAT",ISBLANK($F34))</formula>
    </cfRule>
    <cfRule type="expression" dxfId="5454" priority="5455">
      <formula>AND($G34="BENCH",ISBLANK($F34))</formula>
    </cfRule>
    <cfRule type="expression" dxfId="5453" priority="5456">
      <formula>AND($G34="DEADLIFT",ISBLANK($F34))</formula>
    </cfRule>
  </conditionalFormatting>
  <conditionalFormatting sqref="FC34">
    <cfRule type="expression" dxfId="5452" priority="5449">
      <formula>$G34="SQUAT"</formula>
    </cfRule>
    <cfRule type="expression" dxfId="5451" priority="5450">
      <formula>$G34="BENCH"</formula>
    </cfRule>
    <cfRule type="expression" dxfId="5450" priority="5451">
      <formula>$G34="DEADLIFT"</formula>
    </cfRule>
    <cfRule type="expression" dxfId="5449" priority="5452">
      <formula>AND($G34="ACC",ISBLANK($F34))</formula>
    </cfRule>
    <cfRule type="expression" dxfId="5448" priority="5453">
      <formula>$G34="ACC"</formula>
    </cfRule>
  </conditionalFormatting>
  <conditionalFormatting sqref="FD34:FE34">
    <cfRule type="expression" dxfId="5447" priority="5444">
      <formula>$G34="SQUAT"</formula>
    </cfRule>
    <cfRule type="expression" dxfId="5446" priority="5445">
      <formula>$G34="BENCH"</formula>
    </cfRule>
    <cfRule type="expression" dxfId="5445" priority="5446">
      <formula>$G34="DEADLIFT"</formula>
    </cfRule>
    <cfRule type="expression" dxfId="5444" priority="5447">
      <formula>AND($G34="ACC",ISBLANK($F34))</formula>
    </cfRule>
    <cfRule type="expression" dxfId="5443" priority="5448">
      <formula>$G34="ACC"</formula>
    </cfRule>
  </conditionalFormatting>
  <conditionalFormatting sqref="FC28:FC31">
    <cfRule type="expression" dxfId="5442" priority="5441">
      <formula>AND($G28="SQUAT",ISBLANK($F28))</formula>
    </cfRule>
    <cfRule type="expression" dxfId="5441" priority="5442">
      <formula>AND($G28="BENCH",ISBLANK($F28))</formula>
    </cfRule>
    <cfRule type="expression" dxfId="5440" priority="5443">
      <formula>AND($G28="DEADLIFT",ISBLANK($F28))</formula>
    </cfRule>
  </conditionalFormatting>
  <conditionalFormatting sqref="FC28:FE31">
    <cfRule type="expression" dxfId="5439" priority="5436">
      <formula>$G28="SQUAT"</formula>
    </cfRule>
    <cfRule type="expression" dxfId="5438" priority="5437">
      <formula>$G28="BENCH"</formula>
    </cfRule>
    <cfRule type="expression" dxfId="5437" priority="5438">
      <formula>$G28="DEADLIFT"</formula>
    </cfRule>
    <cfRule type="expression" dxfId="5436" priority="5439">
      <formula>AND($G28="ACC",ISBLANK($F28))</formula>
    </cfRule>
    <cfRule type="expression" dxfId="5435" priority="5440">
      <formula>$G28="ACC"</formula>
    </cfRule>
  </conditionalFormatting>
  <conditionalFormatting sqref="FC27">
    <cfRule type="expression" dxfId="5434" priority="5433">
      <formula>AND($G27="SQUAT",ISBLANK($F27))</formula>
    </cfRule>
    <cfRule type="expression" dxfId="5433" priority="5434">
      <formula>AND($G27="BENCH",ISBLANK($F27))</formula>
    </cfRule>
    <cfRule type="expression" dxfId="5432" priority="5435">
      <formula>AND($G27="DEADLIFT",ISBLANK($F27))</formula>
    </cfRule>
  </conditionalFormatting>
  <conditionalFormatting sqref="FC27">
    <cfRule type="expression" dxfId="5431" priority="5428">
      <formula>$G27="SQUAT"</formula>
    </cfRule>
    <cfRule type="expression" dxfId="5430" priority="5429">
      <formula>$G27="BENCH"</formula>
    </cfRule>
    <cfRule type="expression" dxfId="5429" priority="5430">
      <formula>$G27="DEADLIFT"</formula>
    </cfRule>
    <cfRule type="expression" dxfId="5428" priority="5431">
      <formula>AND($G27="ACC",ISBLANK($F27))</formula>
    </cfRule>
    <cfRule type="expression" dxfId="5427" priority="5432">
      <formula>$G27="ACC"</formula>
    </cfRule>
  </conditionalFormatting>
  <conditionalFormatting sqref="FD27:FE27">
    <cfRule type="expression" dxfId="5426" priority="5423">
      <formula>$G27="SQUAT"</formula>
    </cfRule>
    <cfRule type="expression" dxfId="5425" priority="5424">
      <formula>$G27="BENCH"</formula>
    </cfRule>
    <cfRule type="expression" dxfId="5424" priority="5425">
      <formula>$G27="DEADLIFT"</formula>
    </cfRule>
    <cfRule type="expression" dxfId="5423" priority="5426">
      <formula>AND($G27="ACC",ISBLANK($F27))</formula>
    </cfRule>
    <cfRule type="expression" dxfId="5422" priority="5427">
      <formula>$G27="ACC"</formula>
    </cfRule>
  </conditionalFormatting>
  <conditionalFormatting sqref="FC46">
    <cfRule type="expression" dxfId="5421" priority="5420">
      <formula>AND($G46="SQUAT",ISBLANK($F46))</formula>
    </cfRule>
    <cfRule type="expression" dxfId="5420" priority="5421">
      <formula>AND($G46="BENCH",ISBLANK($F46))</formula>
    </cfRule>
    <cfRule type="expression" dxfId="5419" priority="5422">
      <formula>AND($G46="DEADLIFT",ISBLANK($F46))</formula>
    </cfRule>
  </conditionalFormatting>
  <conditionalFormatting sqref="FC46:FE46">
    <cfRule type="expression" dxfId="5418" priority="5415">
      <formula>$G46="SQUAT"</formula>
    </cfRule>
    <cfRule type="expression" dxfId="5417" priority="5416">
      <formula>$G46="BENCH"</formula>
    </cfRule>
    <cfRule type="expression" dxfId="5416" priority="5417">
      <formula>$G46="DEADLIFT"</formula>
    </cfRule>
    <cfRule type="expression" dxfId="5415" priority="5418">
      <formula>AND($G46="ACC",ISBLANK($F46))</formula>
    </cfRule>
    <cfRule type="expression" dxfId="5414" priority="5419">
      <formula>$G46="ACC"</formula>
    </cfRule>
  </conditionalFormatting>
  <conditionalFormatting sqref="FC49:FC52">
    <cfRule type="expression" dxfId="5413" priority="5412">
      <formula>AND($G49="SQUAT",ISBLANK($F49))</formula>
    </cfRule>
    <cfRule type="expression" dxfId="5412" priority="5413">
      <formula>AND($G49="BENCH",ISBLANK($F49))</formula>
    </cfRule>
    <cfRule type="expression" dxfId="5411" priority="5414">
      <formula>AND($G49="DEADLIFT",ISBLANK($F49))</formula>
    </cfRule>
  </conditionalFormatting>
  <conditionalFormatting sqref="FC49:FE52">
    <cfRule type="expression" dxfId="5410" priority="5407">
      <formula>$G49="SQUAT"</formula>
    </cfRule>
    <cfRule type="expression" dxfId="5409" priority="5408">
      <formula>$G49="BENCH"</formula>
    </cfRule>
    <cfRule type="expression" dxfId="5408" priority="5409">
      <formula>$G49="DEADLIFT"</formula>
    </cfRule>
    <cfRule type="expression" dxfId="5407" priority="5410">
      <formula>AND($G49="ACC",ISBLANK($F49))</formula>
    </cfRule>
    <cfRule type="expression" dxfId="5406" priority="5411">
      <formula>$G49="ACC"</formula>
    </cfRule>
  </conditionalFormatting>
  <conditionalFormatting sqref="FC48">
    <cfRule type="expression" dxfId="5405" priority="5404">
      <formula>AND($G48="SQUAT",ISBLANK($F48))</formula>
    </cfRule>
    <cfRule type="expression" dxfId="5404" priority="5405">
      <formula>AND($G48="BENCH",ISBLANK($F48))</formula>
    </cfRule>
    <cfRule type="expression" dxfId="5403" priority="5406">
      <formula>AND($G48="DEADLIFT",ISBLANK($F48))</formula>
    </cfRule>
  </conditionalFormatting>
  <conditionalFormatting sqref="FC48">
    <cfRule type="expression" dxfId="5402" priority="5399">
      <formula>$G48="SQUAT"</formula>
    </cfRule>
    <cfRule type="expression" dxfId="5401" priority="5400">
      <formula>$G48="BENCH"</formula>
    </cfRule>
    <cfRule type="expression" dxfId="5400" priority="5401">
      <formula>$G48="DEADLIFT"</formula>
    </cfRule>
    <cfRule type="expression" dxfId="5399" priority="5402">
      <formula>AND($G48="ACC",ISBLANK($F48))</formula>
    </cfRule>
    <cfRule type="expression" dxfId="5398" priority="5403">
      <formula>$G48="ACC"</formula>
    </cfRule>
  </conditionalFormatting>
  <conditionalFormatting sqref="FD48:FE48">
    <cfRule type="expression" dxfId="5397" priority="5394">
      <formula>$G48="SQUAT"</formula>
    </cfRule>
    <cfRule type="expression" dxfId="5396" priority="5395">
      <formula>$G48="BENCH"</formula>
    </cfRule>
    <cfRule type="expression" dxfId="5395" priority="5396">
      <formula>$G48="DEADLIFT"</formula>
    </cfRule>
    <cfRule type="expression" dxfId="5394" priority="5397">
      <formula>AND($G48="ACC",ISBLANK($F48))</formula>
    </cfRule>
    <cfRule type="expression" dxfId="5393" priority="5398">
      <formula>$G48="ACC"</formula>
    </cfRule>
  </conditionalFormatting>
  <conditionalFormatting sqref="FC42:FC45">
    <cfRule type="expression" dxfId="5392" priority="5391">
      <formula>AND($G42="SQUAT",ISBLANK($F42))</formula>
    </cfRule>
    <cfRule type="expression" dxfId="5391" priority="5392">
      <formula>AND($G42="BENCH",ISBLANK($F42))</formula>
    </cfRule>
    <cfRule type="expression" dxfId="5390" priority="5393">
      <formula>AND($G42="DEADLIFT",ISBLANK($F42))</formula>
    </cfRule>
  </conditionalFormatting>
  <conditionalFormatting sqref="FC42:FE45">
    <cfRule type="expression" dxfId="5389" priority="5386">
      <formula>$G42="SQUAT"</formula>
    </cfRule>
    <cfRule type="expression" dxfId="5388" priority="5387">
      <formula>$G42="BENCH"</formula>
    </cfRule>
    <cfRule type="expression" dxfId="5387" priority="5388">
      <formula>$G42="DEADLIFT"</formula>
    </cfRule>
    <cfRule type="expression" dxfId="5386" priority="5389">
      <formula>AND($G42="ACC",ISBLANK($F42))</formula>
    </cfRule>
    <cfRule type="expression" dxfId="5385" priority="5390">
      <formula>$G42="ACC"</formula>
    </cfRule>
  </conditionalFormatting>
  <conditionalFormatting sqref="FC41">
    <cfRule type="expression" dxfId="5384" priority="5383">
      <formula>AND($G41="SQUAT",ISBLANK($F41))</formula>
    </cfRule>
    <cfRule type="expression" dxfId="5383" priority="5384">
      <formula>AND($G41="BENCH",ISBLANK($F41))</formula>
    </cfRule>
    <cfRule type="expression" dxfId="5382" priority="5385">
      <formula>AND($G41="DEADLIFT",ISBLANK($F41))</formula>
    </cfRule>
  </conditionalFormatting>
  <conditionalFormatting sqref="FC41">
    <cfRule type="expression" dxfId="5381" priority="5378">
      <formula>$G41="SQUAT"</formula>
    </cfRule>
    <cfRule type="expression" dxfId="5380" priority="5379">
      <formula>$G41="BENCH"</formula>
    </cfRule>
    <cfRule type="expression" dxfId="5379" priority="5380">
      <formula>$G41="DEADLIFT"</formula>
    </cfRule>
    <cfRule type="expression" dxfId="5378" priority="5381">
      <formula>AND($G41="ACC",ISBLANK($F41))</formula>
    </cfRule>
    <cfRule type="expression" dxfId="5377" priority="5382">
      <formula>$G41="ACC"</formula>
    </cfRule>
  </conditionalFormatting>
  <conditionalFormatting sqref="FD41:FE41">
    <cfRule type="expression" dxfId="5376" priority="5373">
      <formula>$G41="SQUAT"</formula>
    </cfRule>
    <cfRule type="expression" dxfId="5375" priority="5374">
      <formula>$G41="BENCH"</formula>
    </cfRule>
    <cfRule type="expression" dxfId="5374" priority="5375">
      <formula>$G41="DEADLIFT"</formula>
    </cfRule>
    <cfRule type="expression" dxfId="5373" priority="5376">
      <formula>AND($G41="ACC",ISBLANK($F41))</formula>
    </cfRule>
    <cfRule type="expression" dxfId="5372" priority="5377">
      <formula>$G41="ACC"</formula>
    </cfRule>
  </conditionalFormatting>
  <conditionalFormatting sqref="FC67 FC74">
    <cfRule type="expression" dxfId="5371" priority="5370">
      <formula>AND($G67="SQUAT",ISBLANK($F67))</formula>
    </cfRule>
    <cfRule type="expression" dxfId="5370" priority="5371">
      <formula>AND($G67="BENCH",ISBLANK($F67))</formula>
    </cfRule>
    <cfRule type="expression" dxfId="5369" priority="5372">
      <formula>AND($G67="DEADLIFT",ISBLANK($F67))</formula>
    </cfRule>
  </conditionalFormatting>
  <conditionalFormatting sqref="FC74:FE74 FC67:FE67">
    <cfRule type="expression" dxfId="5368" priority="5365">
      <formula>$G67="SQUAT"</formula>
    </cfRule>
    <cfRule type="expression" dxfId="5367" priority="5366">
      <formula>$G67="BENCH"</formula>
    </cfRule>
    <cfRule type="expression" dxfId="5366" priority="5367">
      <formula>$G67="DEADLIFT"</formula>
    </cfRule>
    <cfRule type="expression" dxfId="5365" priority="5368">
      <formula>AND($G67="ACC",ISBLANK($F67))</formula>
    </cfRule>
    <cfRule type="expression" dxfId="5364" priority="5369">
      <formula>$G67="ACC"</formula>
    </cfRule>
  </conditionalFormatting>
  <conditionalFormatting sqref="FC88">
    <cfRule type="expression" dxfId="5363" priority="5362">
      <formula>AND($G88="SQUAT",ISBLANK($F88))</formula>
    </cfRule>
    <cfRule type="expression" dxfId="5362" priority="5363">
      <formula>AND($G88="BENCH",ISBLANK($F88))</formula>
    </cfRule>
    <cfRule type="expression" dxfId="5361" priority="5364">
      <formula>AND($G88="DEADLIFT",ISBLANK($F88))</formula>
    </cfRule>
  </conditionalFormatting>
  <conditionalFormatting sqref="FC88:FE88">
    <cfRule type="expression" dxfId="5360" priority="5357">
      <formula>$G88="SQUAT"</formula>
    </cfRule>
    <cfRule type="expression" dxfId="5359" priority="5358">
      <formula>$G88="BENCH"</formula>
    </cfRule>
    <cfRule type="expression" dxfId="5358" priority="5359">
      <formula>$G88="DEADLIFT"</formula>
    </cfRule>
    <cfRule type="expression" dxfId="5357" priority="5360">
      <formula>AND($G88="ACC",ISBLANK($F88))</formula>
    </cfRule>
    <cfRule type="expression" dxfId="5356" priority="5361">
      <formula>$G88="ACC"</formula>
    </cfRule>
  </conditionalFormatting>
  <conditionalFormatting sqref="FC70:FC73">
    <cfRule type="expression" dxfId="5355" priority="5354">
      <formula>AND($G70="SQUAT",ISBLANK($F70))</formula>
    </cfRule>
    <cfRule type="expression" dxfId="5354" priority="5355">
      <formula>AND($G70="BENCH",ISBLANK($F70))</formula>
    </cfRule>
    <cfRule type="expression" dxfId="5353" priority="5356">
      <formula>AND($G70="DEADLIFT",ISBLANK($F70))</formula>
    </cfRule>
  </conditionalFormatting>
  <conditionalFormatting sqref="FC70:FE73">
    <cfRule type="expression" dxfId="5352" priority="5349">
      <formula>$G70="SQUAT"</formula>
    </cfRule>
    <cfRule type="expression" dxfId="5351" priority="5350">
      <formula>$G70="BENCH"</formula>
    </cfRule>
    <cfRule type="expression" dxfId="5350" priority="5351">
      <formula>$G70="DEADLIFT"</formula>
    </cfRule>
    <cfRule type="expression" dxfId="5349" priority="5352">
      <formula>AND($G70="ACC",ISBLANK($F70))</formula>
    </cfRule>
    <cfRule type="expression" dxfId="5348" priority="5353">
      <formula>$G70="ACC"</formula>
    </cfRule>
  </conditionalFormatting>
  <conditionalFormatting sqref="FC69">
    <cfRule type="expression" dxfId="5347" priority="5346">
      <formula>AND($G69="SQUAT",ISBLANK($F69))</formula>
    </cfRule>
    <cfRule type="expression" dxfId="5346" priority="5347">
      <formula>AND($G69="BENCH",ISBLANK($F69))</formula>
    </cfRule>
    <cfRule type="expression" dxfId="5345" priority="5348">
      <formula>AND($G69="DEADLIFT",ISBLANK($F69))</formula>
    </cfRule>
  </conditionalFormatting>
  <conditionalFormatting sqref="FC69">
    <cfRule type="expression" dxfId="5344" priority="5341">
      <formula>$G69="SQUAT"</formula>
    </cfRule>
    <cfRule type="expression" dxfId="5343" priority="5342">
      <formula>$G69="BENCH"</formula>
    </cfRule>
    <cfRule type="expression" dxfId="5342" priority="5343">
      <formula>$G69="DEADLIFT"</formula>
    </cfRule>
    <cfRule type="expression" dxfId="5341" priority="5344">
      <formula>AND($G69="ACC",ISBLANK($F69))</formula>
    </cfRule>
    <cfRule type="expression" dxfId="5340" priority="5345">
      <formula>$G69="ACC"</formula>
    </cfRule>
  </conditionalFormatting>
  <conditionalFormatting sqref="FD69:FE69">
    <cfRule type="expression" dxfId="5339" priority="5336">
      <formula>$G69="SQUAT"</formula>
    </cfRule>
    <cfRule type="expression" dxfId="5338" priority="5337">
      <formula>$G69="BENCH"</formula>
    </cfRule>
    <cfRule type="expression" dxfId="5337" priority="5338">
      <formula>$G69="DEADLIFT"</formula>
    </cfRule>
    <cfRule type="expression" dxfId="5336" priority="5339">
      <formula>AND($G69="ACC",ISBLANK($F69))</formula>
    </cfRule>
    <cfRule type="expression" dxfId="5335" priority="5340">
      <formula>$G69="ACC"</formula>
    </cfRule>
  </conditionalFormatting>
  <conditionalFormatting sqref="FC63:FC66">
    <cfRule type="expression" dxfId="5334" priority="5333">
      <formula>AND($G63="SQUAT",ISBLANK($F63))</formula>
    </cfRule>
    <cfRule type="expression" dxfId="5333" priority="5334">
      <formula>AND($G63="BENCH",ISBLANK($F63))</formula>
    </cfRule>
    <cfRule type="expression" dxfId="5332" priority="5335">
      <formula>AND($G63="DEADLIFT",ISBLANK($F63))</formula>
    </cfRule>
  </conditionalFormatting>
  <conditionalFormatting sqref="FC63:FE66">
    <cfRule type="expression" dxfId="5331" priority="5328">
      <formula>$G63="SQUAT"</formula>
    </cfRule>
    <cfRule type="expression" dxfId="5330" priority="5329">
      <formula>$G63="BENCH"</formula>
    </cfRule>
    <cfRule type="expression" dxfId="5329" priority="5330">
      <formula>$G63="DEADLIFT"</formula>
    </cfRule>
    <cfRule type="expression" dxfId="5328" priority="5331">
      <formula>AND($G63="ACC",ISBLANK($F63))</formula>
    </cfRule>
    <cfRule type="expression" dxfId="5327" priority="5332">
      <formula>$G63="ACC"</formula>
    </cfRule>
  </conditionalFormatting>
  <conditionalFormatting sqref="FC62">
    <cfRule type="expression" dxfId="5326" priority="5325">
      <formula>AND($G62="SQUAT",ISBLANK($F62))</formula>
    </cfRule>
    <cfRule type="expression" dxfId="5325" priority="5326">
      <formula>AND($G62="BENCH",ISBLANK($F62))</formula>
    </cfRule>
    <cfRule type="expression" dxfId="5324" priority="5327">
      <formula>AND($G62="DEADLIFT",ISBLANK($F62))</formula>
    </cfRule>
  </conditionalFormatting>
  <conditionalFormatting sqref="FC62">
    <cfRule type="expression" dxfId="5323" priority="5320">
      <formula>$G62="SQUAT"</formula>
    </cfRule>
    <cfRule type="expression" dxfId="5322" priority="5321">
      <formula>$G62="BENCH"</formula>
    </cfRule>
    <cfRule type="expression" dxfId="5321" priority="5322">
      <formula>$G62="DEADLIFT"</formula>
    </cfRule>
    <cfRule type="expression" dxfId="5320" priority="5323">
      <formula>AND($G62="ACC",ISBLANK($F62))</formula>
    </cfRule>
    <cfRule type="expression" dxfId="5319" priority="5324">
      <formula>$G62="ACC"</formula>
    </cfRule>
  </conditionalFormatting>
  <conditionalFormatting sqref="FD62:FE62">
    <cfRule type="expression" dxfId="5318" priority="5315">
      <formula>$G62="SQUAT"</formula>
    </cfRule>
    <cfRule type="expression" dxfId="5317" priority="5316">
      <formula>$G62="BENCH"</formula>
    </cfRule>
    <cfRule type="expression" dxfId="5316" priority="5317">
      <formula>$G62="DEADLIFT"</formula>
    </cfRule>
    <cfRule type="expression" dxfId="5315" priority="5318">
      <formula>AND($G62="ACC",ISBLANK($F62))</formula>
    </cfRule>
    <cfRule type="expression" dxfId="5314" priority="5319">
      <formula>$G62="ACC"</formula>
    </cfRule>
  </conditionalFormatting>
  <conditionalFormatting sqref="FC81">
    <cfRule type="expression" dxfId="5313" priority="5312">
      <formula>AND($G81="SQUAT",ISBLANK($F81))</formula>
    </cfRule>
    <cfRule type="expression" dxfId="5312" priority="5313">
      <formula>AND($G81="BENCH",ISBLANK($F81))</formula>
    </cfRule>
    <cfRule type="expression" dxfId="5311" priority="5314">
      <formula>AND($G81="DEADLIFT",ISBLANK($F81))</formula>
    </cfRule>
  </conditionalFormatting>
  <conditionalFormatting sqref="FC81:FE81">
    <cfRule type="expression" dxfId="5310" priority="5307">
      <formula>$G81="SQUAT"</formula>
    </cfRule>
    <cfRule type="expression" dxfId="5309" priority="5308">
      <formula>$G81="BENCH"</formula>
    </cfRule>
    <cfRule type="expression" dxfId="5308" priority="5309">
      <formula>$G81="DEADLIFT"</formula>
    </cfRule>
    <cfRule type="expression" dxfId="5307" priority="5310">
      <formula>AND($G81="ACC",ISBLANK($F81))</formula>
    </cfRule>
    <cfRule type="expression" dxfId="5306" priority="5311">
      <formula>$G81="ACC"</formula>
    </cfRule>
  </conditionalFormatting>
  <conditionalFormatting sqref="FC84:FC87">
    <cfRule type="expression" dxfId="5305" priority="5304">
      <formula>AND($G84="SQUAT",ISBLANK($F84))</formula>
    </cfRule>
    <cfRule type="expression" dxfId="5304" priority="5305">
      <formula>AND($G84="BENCH",ISBLANK($F84))</formula>
    </cfRule>
    <cfRule type="expression" dxfId="5303" priority="5306">
      <formula>AND($G84="DEADLIFT",ISBLANK($F84))</formula>
    </cfRule>
  </conditionalFormatting>
  <conditionalFormatting sqref="FC84:FE87">
    <cfRule type="expression" dxfId="5302" priority="5299">
      <formula>$G84="SQUAT"</formula>
    </cfRule>
    <cfRule type="expression" dxfId="5301" priority="5300">
      <formula>$G84="BENCH"</formula>
    </cfRule>
    <cfRule type="expression" dxfId="5300" priority="5301">
      <formula>$G84="DEADLIFT"</formula>
    </cfRule>
    <cfRule type="expression" dxfId="5299" priority="5302">
      <formula>AND($G84="ACC",ISBLANK($F84))</formula>
    </cfRule>
    <cfRule type="expression" dxfId="5298" priority="5303">
      <formula>$G84="ACC"</formula>
    </cfRule>
  </conditionalFormatting>
  <conditionalFormatting sqref="FC83">
    <cfRule type="expression" dxfId="5297" priority="5296">
      <formula>AND($G83="SQUAT",ISBLANK($F83))</formula>
    </cfRule>
    <cfRule type="expression" dxfId="5296" priority="5297">
      <formula>AND($G83="BENCH",ISBLANK($F83))</formula>
    </cfRule>
    <cfRule type="expression" dxfId="5295" priority="5298">
      <formula>AND($G83="DEADLIFT",ISBLANK($F83))</formula>
    </cfRule>
  </conditionalFormatting>
  <conditionalFormatting sqref="FC83">
    <cfRule type="expression" dxfId="5294" priority="5291">
      <formula>$G83="SQUAT"</formula>
    </cfRule>
    <cfRule type="expression" dxfId="5293" priority="5292">
      <formula>$G83="BENCH"</formula>
    </cfRule>
    <cfRule type="expression" dxfId="5292" priority="5293">
      <formula>$G83="DEADLIFT"</formula>
    </cfRule>
    <cfRule type="expression" dxfId="5291" priority="5294">
      <formula>AND($G83="ACC",ISBLANK($F83))</formula>
    </cfRule>
    <cfRule type="expression" dxfId="5290" priority="5295">
      <formula>$G83="ACC"</formula>
    </cfRule>
  </conditionalFormatting>
  <conditionalFormatting sqref="FD83:FE83">
    <cfRule type="expression" dxfId="5289" priority="5286">
      <formula>$G83="SQUAT"</formula>
    </cfRule>
    <cfRule type="expression" dxfId="5288" priority="5287">
      <formula>$G83="BENCH"</formula>
    </cfRule>
    <cfRule type="expression" dxfId="5287" priority="5288">
      <formula>$G83="DEADLIFT"</formula>
    </cfRule>
    <cfRule type="expression" dxfId="5286" priority="5289">
      <formula>AND($G83="ACC",ISBLANK($F83))</formula>
    </cfRule>
    <cfRule type="expression" dxfId="5285" priority="5290">
      <formula>$G83="ACC"</formula>
    </cfRule>
  </conditionalFormatting>
  <conditionalFormatting sqref="FC77:FC80">
    <cfRule type="expression" dxfId="5284" priority="5283">
      <formula>AND($G77="SQUAT",ISBLANK($F77))</formula>
    </cfRule>
    <cfRule type="expression" dxfId="5283" priority="5284">
      <formula>AND($G77="BENCH",ISBLANK($F77))</formula>
    </cfRule>
    <cfRule type="expression" dxfId="5282" priority="5285">
      <formula>AND($G77="DEADLIFT",ISBLANK($F77))</formula>
    </cfRule>
  </conditionalFormatting>
  <conditionalFormatting sqref="FC77:FE80">
    <cfRule type="expression" dxfId="5281" priority="5278">
      <formula>$G77="SQUAT"</formula>
    </cfRule>
    <cfRule type="expression" dxfId="5280" priority="5279">
      <formula>$G77="BENCH"</formula>
    </cfRule>
    <cfRule type="expression" dxfId="5279" priority="5280">
      <formula>$G77="DEADLIFT"</formula>
    </cfRule>
    <cfRule type="expression" dxfId="5278" priority="5281">
      <formula>AND($G77="ACC",ISBLANK($F77))</formula>
    </cfRule>
    <cfRule type="expression" dxfId="5277" priority="5282">
      <formula>$G77="ACC"</formula>
    </cfRule>
  </conditionalFormatting>
  <conditionalFormatting sqref="FC76">
    <cfRule type="expression" dxfId="5276" priority="5275">
      <formula>AND($G76="SQUAT",ISBLANK($F76))</formula>
    </cfRule>
    <cfRule type="expression" dxfId="5275" priority="5276">
      <formula>AND($G76="BENCH",ISBLANK($F76))</formula>
    </cfRule>
    <cfRule type="expression" dxfId="5274" priority="5277">
      <formula>AND($G76="DEADLIFT",ISBLANK($F76))</formula>
    </cfRule>
  </conditionalFormatting>
  <conditionalFormatting sqref="FC76">
    <cfRule type="expression" dxfId="5273" priority="5270">
      <formula>$G76="SQUAT"</formula>
    </cfRule>
    <cfRule type="expression" dxfId="5272" priority="5271">
      <formula>$G76="BENCH"</formula>
    </cfRule>
    <cfRule type="expression" dxfId="5271" priority="5272">
      <formula>$G76="DEADLIFT"</formula>
    </cfRule>
    <cfRule type="expression" dxfId="5270" priority="5273">
      <formula>AND($G76="ACC",ISBLANK($F76))</formula>
    </cfRule>
    <cfRule type="expression" dxfId="5269" priority="5274">
      <formula>$G76="ACC"</formula>
    </cfRule>
  </conditionalFormatting>
  <conditionalFormatting sqref="FD76:FE76">
    <cfRule type="expression" dxfId="5268" priority="5265">
      <formula>$G76="SQUAT"</formula>
    </cfRule>
    <cfRule type="expression" dxfId="5267" priority="5266">
      <formula>$G76="BENCH"</formula>
    </cfRule>
    <cfRule type="expression" dxfId="5266" priority="5267">
      <formula>$G76="DEADLIFT"</formula>
    </cfRule>
    <cfRule type="expression" dxfId="5265" priority="5268">
      <formula>AND($G76="ACC",ISBLANK($F76))</formula>
    </cfRule>
    <cfRule type="expression" dxfId="5264" priority="5269">
      <formula>$G76="ACC"</formula>
    </cfRule>
  </conditionalFormatting>
  <conditionalFormatting sqref="FC95">
    <cfRule type="expression" dxfId="5263" priority="5262">
      <formula>AND($G95="SQUAT",ISBLANK($F95))</formula>
    </cfRule>
    <cfRule type="expression" dxfId="5262" priority="5263">
      <formula>AND($G95="BENCH",ISBLANK($F95))</formula>
    </cfRule>
    <cfRule type="expression" dxfId="5261" priority="5264">
      <formula>AND($G95="DEADLIFT",ISBLANK($F95))</formula>
    </cfRule>
  </conditionalFormatting>
  <conditionalFormatting sqref="FC95:FE95">
    <cfRule type="expression" dxfId="5260" priority="5257">
      <formula>$G95="SQUAT"</formula>
    </cfRule>
    <cfRule type="expression" dxfId="5259" priority="5258">
      <formula>$G95="BENCH"</formula>
    </cfRule>
    <cfRule type="expression" dxfId="5258" priority="5259">
      <formula>$G95="DEADLIFT"</formula>
    </cfRule>
    <cfRule type="expression" dxfId="5257" priority="5260">
      <formula>AND($G95="ACC",ISBLANK($F95))</formula>
    </cfRule>
    <cfRule type="expression" dxfId="5256" priority="5261">
      <formula>$G95="ACC"</formula>
    </cfRule>
  </conditionalFormatting>
  <conditionalFormatting sqref="FC98:FC101">
    <cfRule type="expression" dxfId="5255" priority="5254">
      <formula>AND($G98="SQUAT",ISBLANK($F98))</formula>
    </cfRule>
    <cfRule type="expression" dxfId="5254" priority="5255">
      <formula>AND($G98="BENCH",ISBLANK($F98))</formula>
    </cfRule>
    <cfRule type="expression" dxfId="5253" priority="5256">
      <formula>AND($G98="DEADLIFT",ISBLANK($F98))</formula>
    </cfRule>
  </conditionalFormatting>
  <conditionalFormatting sqref="FC98:FE101">
    <cfRule type="expression" dxfId="5252" priority="5249">
      <formula>$G98="SQUAT"</formula>
    </cfRule>
    <cfRule type="expression" dxfId="5251" priority="5250">
      <formula>$G98="BENCH"</formula>
    </cfRule>
    <cfRule type="expression" dxfId="5250" priority="5251">
      <formula>$G98="DEADLIFT"</formula>
    </cfRule>
    <cfRule type="expression" dxfId="5249" priority="5252">
      <formula>AND($G98="ACC",ISBLANK($F98))</formula>
    </cfRule>
    <cfRule type="expression" dxfId="5248" priority="5253">
      <formula>$G98="ACC"</formula>
    </cfRule>
  </conditionalFormatting>
  <conditionalFormatting sqref="FC97">
    <cfRule type="expression" dxfId="5247" priority="5246">
      <formula>AND($G97="SQUAT",ISBLANK($F97))</formula>
    </cfRule>
    <cfRule type="expression" dxfId="5246" priority="5247">
      <formula>AND($G97="BENCH",ISBLANK($F97))</formula>
    </cfRule>
    <cfRule type="expression" dxfId="5245" priority="5248">
      <formula>AND($G97="DEADLIFT",ISBLANK($F97))</formula>
    </cfRule>
  </conditionalFormatting>
  <conditionalFormatting sqref="FC97">
    <cfRule type="expression" dxfId="5244" priority="5241">
      <formula>$G97="SQUAT"</formula>
    </cfRule>
    <cfRule type="expression" dxfId="5243" priority="5242">
      <formula>$G97="BENCH"</formula>
    </cfRule>
    <cfRule type="expression" dxfId="5242" priority="5243">
      <formula>$G97="DEADLIFT"</formula>
    </cfRule>
    <cfRule type="expression" dxfId="5241" priority="5244">
      <formula>AND($G97="ACC",ISBLANK($F97))</formula>
    </cfRule>
    <cfRule type="expression" dxfId="5240" priority="5245">
      <formula>$G97="ACC"</formula>
    </cfRule>
  </conditionalFormatting>
  <conditionalFormatting sqref="FD97:FE97">
    <cfRule type="expression" dxfId="5239" priority="5236">
      <formula>$G97="SQUAT"</formula>
    </cfRule>
    <cfRule type="expression" dxfId="5238" priority="5237">
      <formula>$G97="BENCH"</formula>
    </cfRule>
    <cfRule type="expression" dxfId="5237" priority="5238">
      <formula>$G97="DEADLIFT"</formula>
    </cfRule>
    <cfRule type="expression" dxfId="5236" priority="5239">
      <formula>AND($G97="ACC",ISBLANK($F97))</formula>
    </cfRule>
    <cfRule type="expression" dxfId="5235" priority="5240">
      <formula>$G97="ACC"</formula>
    </cfRule>
  </conditionalFormatting>
  <conditionalFormatting sqref="FC91:FC94">
    <cfRule type="expression" dxfId="5234" priority="5233">
      <formula>AND($G91="SQUAT",ISBLANK($F91))</formula>
    </cfRule>
    <cfRule type="expression" dxfId="5233" priority="5234">
      <formula>AND($G91="BENCH",ISBLANK($F91))</formula>
    </cfRule>
    <cfRule type="expression" dxfId="5232" priority="5235">
      <formula>AND($G91="DEADLIFT",ISBLANK($F91))</formula>
    </cfRule>
  </conditionalFormatting>
  <conditionalFormatting sqref="FC91:FE94">
    <cfRule type="expression" dxfId="5231" priority="5228">
      <formula>$G91="SQUAT"</formula>
    </cfRule>
    <cfRule type="expression" dxfId="5230" priority="5229">
      <formula>$G91="BENCH"</formula>
    </cfRule>
    <cfRule type="expression" dxfId="5229" priority="5230">
      <formula>$G91="DEADLIFT"</formula>
    </cfRule>
    <cfRule type="expression" dxfId="5228" priority="5231">
      <formula>AND($G91="ACC",ISBLANK($F91))</formula>
    </cfRule>
    <cfRule type="expression" dxfId="5227" priority="5232">
      <formula>$G91="ACC"</formula>
    </cfRule>
  </conditionalFormatting>
  <conditionalFormatting sqref="FC90">
    <cfRule type="expression" dxfId="5226" priority="5225">
      <formula>AND($G90="SQUAT",ISBLANK($F90))</formula>
    </cfRule>
    <cfRule type="expression" dxfId="5225" priority="5226">
      <formula>AND($G90="BENCH",ISBLANK($F90))</formula>
    </cfRule>
    <cfRule type="expression" dxfId="5224" priority="5227">
      <formula>AND($G90="DEADLIFT",ISBLANK($F90))</formula>
    </cfRule>
  </conditionalFormatting>
  <conditionalFormatting sqref="FC90">
    <cfRule type="expression" dxfId="5223" priority="5220">
      <formula>$G90="SQUAT"</formula>
    </cfRule>
    <cfRule type="expression" dxfId="5222" priority="5221">
      <formula>$G90="BENCH"</formula>
    </cfRule>
    <cfRule type="expression" dxfId="5221" priority="5222">
      <formula>$G90="DEADLIFT"</formula>
    </cfRule>
    <cfRule type="expression" dxfId="5220" priority="5223">
      <formula>AND($G90="ACC",ISBLANK($F90))</formula>
    </cfRule>
    <cfRule type="expression" dxfId="5219" priority="5224">
      <formula>$G90="ACC"</formula>
    </cfRule>
  </conditionalFormatting>
  <conditionalFormatting sqref="FD90:FE90">
    <cfRule type="expression" dxfId="5218" priority="5215">
      <formula>$G90="SQUAT"</formula>
    </cfRule>
    <cfRule type="expression" dxfId="5217" priority="5216">
      <formula>$G90="BENCH"</formula>
    </cfRule>
    <cfRule type="expression" dxfId="5216" priority="5217">
      <formula>$G90="DEADLIFT"</formula>
    </cfRule>
    <cfRule type="expression" dxfId="5215" priority="5218">
      <formula>AND($G90="ACC",ISBLANK($F90))</formula>
    </cfRule>
    <cfRule type="expression" dxfId="5214" priority="5219">
      <formula>$G90="ACC"</formula>
    </cfRule>
  </conditionalFormatting>
  <conditionalFormatting sqref="FC116 FC123">
    <cfRule type="expression" dxfId="5213" priority="5212">
      <formula>AND($G116="SQUAT",ISBLANK($F116))</formula>
    </cfRule>
    <cfRule type="expression" dxfId="5212" priority="5213">
      <formula>AND($G116="BENCH",ISBLANK($F116))</formula>
    </cfRule>
    <cfRule type="expression" dxfId="5211" priority="5214">
      <formula>AND($G116="DEADLIFT",ISBLANK($F116))</formula>
    </cfRule>
  </conditionalFormatting>
  <conditionalFormatting sqref="FC123:FE123 FC116:FE116">
    <cfRule type="expression" dxfId="5210" priority="5207">
      <formula>$G116="SQUAT"</formula>
    </cfRule>
    <cfRule type="expression" dxfId="5209" priority="5208">
      <formula>$G116="BENCH"</formula>
    </cfRule>
    <cfRule type="expression" dxfId="5208" priority="5209">
      <formula>$G116="DEADLIFT"</formula>
    </cfRule>
    <cfRule type="expression" dxfId="5207" priority="5210">
      <formula>AND($G116="ACC",ISBLANK($F116))</formula>
    </cfRule>
    <cfRule type="expression" dxfId="5206" priority="5211">
      <formula>$G116="ACC"</formula>
    </cfRule>
  </conditionalFormatting>
  <conditionalFormatting sqref="FC137">
    <cfRule type="expression" dxfId="5205" priority="5204">
      <formula>AND($G137="SQUAT",ISBLANK($F137))</formula>
    </cfRule>
    <cfRule type="expression" dxfId="5204" priority="5205">
      <formula>AND($G137="BENCH",ISBLANK($F137))</formula>
    </cfRule>
    <cfRule type="expression" dxfId="5203" priority="5206">
      <formula>AND($G137="DEADLIFT",ISBLANK($F137))</formula>
    </cfRule>
  </conditionalFormatting>
  <conditionalFormatting sqref="FC137:FE137">
    <cfRule type="expression" dxfId="5202" priority="5199">
      <formula>$G137="SQUAT"</formula>
    </cfRule>
    <cfRule type="expression" dxfId="5201" priority="5200">
      <formula>$G137="BENCH"</formula>
    </cfRule>
    <cfRule type="expression" dxfId="5200" priority="5201">
      <formula>$G137="DEADLIFT"</formula>
    </cfRule>
    <cfRule type="expression" dxfId="5199" priority="5202">
      <formula>AND($G137="ACC",ISBLANK($F137))</formula>
    </cfRule>
    <cfRule type="expression" dxfId="5198" priority="5203">
      <formula>$G137="ACC"</formula>
    </cfRule>
  </conditionalFormatting>
  <conditionalFormatting sqref="FC119:FC122">
    <cfRule type="expression" dxfId="5197" priority="5196">
      <formula>AND($G119="SQUAT",ISBLANK($F119))</formula>
    </cfRule>
    <cfRule type="expression" dxfId="5196" priority="5197">
      <formula>AND($G119="BENCH",ISBLANK($F119))</formula>
    </cfRule>
    <cfRule type="expression" dxfId="5195" priority="5198">
      <formula>AND($G119="DEADLIFT",ISBLANK($F119))</formula>
    </cfRule>
  </conditionalFormatting>
  <conditionalFormatting sqref="FC119:FE122">
    <cfRule type="expression" dxfId="5194" priority="5191">
      <formula>$G119="SQUAT"</formula>
    </cfRule>
    <cfRule type="expression" dxfId="5193" priority="5192">
      <formula>$G119="BENCH"</formula>
    </cfRule>
    <cfRule type="expression" dxfId="5192" priority="5193">
      <formula>$G119="DEADLIFT"</formula>
    </cfRule>
    <cfRule type="expression" dxfId="5191" priority="5194">
      <formula>AND($G119="ACC",ISBLANK($F119))</formula>
    </cfRule>
    <cfRule type="expression" dxfId="5190" priority="5195">
      <formula>$G119="ACC"</formula>
    </cfRule>
  </conditionalFormatting>
  <conditionalFormatting sqref="FC118">
    <cfRule type="expression" dxfId="5189" priority="5188">
      <formula>AND($G118="SQUAT",ISBLANK($F118))</formula>
    </cfRule>
    <cfRule type="expression" dxfId="5188" priority="5189">
      <formula>AND($G118="BENCH",ISBLANK($F118))</formula>
    </cfRule>
    <cfRule type="expression" dxfId="5187" priority="5190">
      <formula>AND($G118="DEADLIFT",ISBLANK($F118))</formula>
    </cfRule>
  </conditionalFormatting>
  <conditionalFormatting sqref="FC118">
    <cfRule type="expression" dxfId="5186" priority="5183">
      <formula>$G118="SQUAT"</formula>
    </cfRule>
    <cfRule type="expression" dxfId="5185" priority="5184">
      <formula>$G118="BENCH"</formula>
    </cfRule>
    <cfRule type="expression" dxfId="5184" priority="5185">
      <formula>$G118="DEADLIFT"</formula>
    </cfRule>
    <cfRule type="expression" dxfId="5183" priority="5186">
      <formula>AND($G118="ACC",ISBLANK($F118))</formula>
    </cfRule>
    <cfRule type="expression" dxfId="5182" priority="5187">
      <formula>$G118="ACC"</formula>
    </cfRule>
  </conditionalFormatting>
  <conditionalFormatting sqref="FD118:FE118">
    <cfRule type="expression" dxfId="5181" priority="5178">
      <formula>$G118="SQUAT"</formula>
    </cfRule>
    <cfRule type="expression" dxfId="5180" priority="5179">
      <formula>$G118="BENCH"</formula>
    </cfRule>
    <cfRule type="expression" dxfId="5179" priority="5180">
      <formula>$G118="DEADLIFT"</formula>
    </cfRule>
    <cfRule type="expression" dxfId="5178" priority="5181">
      <formula>AND($G118="ACC",ISBLANK($F118))</formula>
    </cfRule>
    <cfRule type="expression" dxfId="5177" priority="5182">
      <formula>$G118="ACC"</formula>
    </cfRule>
  </conditionalFormatting>
  <conditionalFormatting sqref="FC112:FC115">
    <cfRule type="expression" dxfId="5176" priority="5175">
      <formula>AND($G112="SQUAT",ISBLANK($F112))</formula>
    </cfRule>
    <cfRule type="expression" dxfId="5175" priority="5176">
      <formula>AND($G112="BENCH",ISBLANK($F112))</formula>
    </cfRule>
    <cfRule type="expression" dxfId="5174" priority="5177">
      <formula>AND($G112="DEADLIFT",ISBLANK($F112))</formula>
    </cfRule>
  </conditionalFormatting>
  <conditionalFormatting sqref="FC112:FE115">
    <cfRule type="expression" dxfId="5173" priority="5170">
      <formula>$G112="SQUAT"</formula>
    </cfRule>
    <cfRule type="expression" dxfId="5172" priority="5171">
      <formula>$G112="BENCH"</formula>
    </cfRule>
    <cfRule type="expression" dxfId="5171" priority="5172">
      <formula>$G112="DEADLIFT"</formula>
    </cfRule>
    <cfRule type="expression" dxfId="5170" priority="5173">
      <formula>AND($G112="ACC",ISBLANK($F112))</formula>
    </cfRule>
    <cfRule type="expression" dxfId="5169" priority="5174">
      <formula>$G112="ACC"</formula>
    </cfRule>
  </conditionalFormatting>
  <conditionalFormatting sqref="FC111">
    <cfRule type="expression" dxfId="5168" priority="5167">
      <formula>AND($G111="SQUAT",ISBLANK($F111))</formula>
    </cfRule>
    <cfRule type="expression" dxfId="5167" priority="5168">
      <formula>AND($G111="BENCH",ISBLANK($F111))</formula>
    </cfRule>
    <cfRule type="expression" dxfId="5166" priority="5169">
      <formula>AND($G111="DEADLIFT",ISBLANK($F111))</formula>
    </cfRule>
  </conditionalFormatting>
  <conditionalFormatting sqref="FC111">
    <cfRule type="expression" dxfId="5165" priority="5162">
      <formula>$G111="SQUAT"</formula>
    </cfRule>
    <cfRule type="expression" dxfId="5164" priority="5163">
      <formula>$G111="BENCH"</formula>
    </cfRule>
    <cfRule type="expression" dxfId="5163" priority="5164">
      <formula>$G111="DEADLIFT"</formula>
    </cfRule>
    <cfRule type="expression" dxfId="5162" priority="5165">
      <formula>AND($G111="ACC",ISBLANK($F111))</formula>
    </cfRule>
    <cfRule type="expression" dxfId="5161" priority="5166">
      <formula>$G111="ACC"</formula>
    </cfRule>
  </conditionalFormatting>
  <conditionalFormatting sqref="FD111:FE111">
    <cfRule type="expression" dxfId="5160" priority="5157">
      <formula>$G111="SQUAT"</formula>
    </cfRule>
    <cfRule type="expression" dxfId="5159" priority="5158">
      <formula>$G111="BENCH"</formula>
    </cfRule>
    <cfRule type="expression" dxfId="5158" priority="5159">
      <formula>$G111="DEADLIFT"</formula>
    </cfRule>
    <cfRule type="expression" dxfId="5157" priority="5160">
      <formula>AND($G111="ACC",ISBLANK($F111))</formula>
    </cfRule>
    <cfRule type="expression" dxfId="5156" priority="5161">
      <formula>$G111="ACC"</formula>
    </cfRule>
  </conditionalFormatting>
  <conditionalFormatting sqref="FC130">
    <cfRule type="expression" dxfId="5155" priority="5154">
      <formula>AND($G130="SQUAT",ISBLANK($F130))</formula>
    </cfRule>
    <cfRule type="expression" dxfId="5154" priority="5155">
      <formula>AND($G130="BENCH",ISBLANK($F130))</formula>
    </cfRule>
    <cfRule type="expression" dxfId="5153" priority="5156">
      <formula>AND($G130="DEADLIFT",ISBLANK($F130))</formula>
    </cfRule>
  </conditionalFormatting>
  <conditionalFormatting sqref="FC130:FE130">
    <cfRule type="expression" dxfId="5152" priority="5149">
      <formula>$G130="SQUAT"</formula>
    </cfRule>
    <cfRule type="expression" dxfId="5151" priority="5150">
      <formula>$G130="BENCH"</formula>
    </cfRule>
    <cfRule type="expression" dxfId="5150" priority="5151">
      <formula>$G130="DEADLIFT"</formula>
    </cfRule>
    <cfRule type="expression" dxfId="5149" priority="5152">
      <formula>AND($G130="ACC",ISBLANK($F130))</formula>
    </cfRule>
    <cfRule type="expression" dxfId="5148" priority="5153">
      <formula>$G130="ACC"</formula>
    </cfRule>
  </conditionalFormatting>
  <conditionalFormatting sqref="FC133:FC136">
    <cfRule type="expression" dxfId="5147" priority="5146">
      <formula>AND($G133="SQUAT",ISBLANK($F133))</formula>
    </cfRule>
    <cfRule type="expression" dxfId="5146" priority="5147">
      <formula>AND($G133="BENCH",ISBLANK($F133))</formula>
    </cfRule>
    <cfRule type="expression" dxfId="5145" priority="5148">
      <formula>AND($G133="DEADLIFT",ISBLANK($F133))</formula>
    </cfRule>
  </conditionalFormatting>
  <conditionalFormatting sqref="FC133:FE136">
    <cfRule type="expression" dxfId="5144" priority="5141">
      <formula>$G133="SQUAT"</formula>
    </cfRule>
    <cfRule type="expression" dxfId="5143" priority="5142">
      <formula>$G133="BENCH"</formula>
    </cfRule>
    <cfRule type="expression" dxfId="5142" priority="5143">
      <formula>$G133="DEADLIFT"</formula>
    </cfRule>
    <cfRule type="expression" dxfId="5141" priority="5144">
      <formula>AND($G133="ACC",ISBLANK($F133))</formula>
    </cfRule>
    <cfRule type="expression" dxfId="5140" priority="5145">
      <formula>$G133="ACC"</formula>
    </cfRule>
  </conditionalFormatting>
  <conditionalFormatting sqref="FC132">
    <cfRule type="expression" dxfId="5139" priority="5138">
      <formula>AND($G132="SQUAT",ISBLANK($F132))</formula>
    </cfRule>
    <cfRule type="expression" dxfId="5138" priority="5139">
      <formula>AND($G132="BENCH",ISBLANK($F132))</formula>
    </cfRule>
    <cfRule type="expression" dxfId="5137" priority="5140">
      <formula>AND($G132="DEADLIFT",ISBLANK($F132))</formula>
    </cfRule>
  </conditionalFormatting>
  <conditionalFormatting sqref="FC132">
    <cfRule type="expression" dxfId="5136" priority="5133">
      <formula>$G132="SQUAT"</formula>
    </cfRule>
    <cfRule type="expression" dxfId="5135" priority="5134">
      <formula>$G132="BENCH"</formula>
    </cfRule>
    <cfRule type="expression" dxfId="5134" priority="5135">
      <formula>$G132="DEADLIFT"</formula>
    </cfRule>
    <cfRule type="expression" dxfId="5133" priority="5136">
      <formula>AND($G132="ACC",ISBLANK($F132))</formula>
    </cfRule>
    <cfRule type="expression" dxfId="5132" priority="5137">
      <formula>$G132="ACC"</formula>
    </cfRule>
  </conditionalFormatting>
  <conditionalFormatting sqref="FD132:FE132">
    <cfRule type="expression" dxfId="5131" priority="5128">
      <formula>$G132="SQUAT"</formula>
    </cfRule>
    <cfRule type="expression" dxfId="5130" priority="5129">
      <formula>$G132="BENCH"</formula>
    </cfRule>
    <cfRule type="expression" dxfId="5129" priority="5130">
      <formula>$G132="DEADLIFT"</formula>
    </cfRule>
    <cfRule type="expression" dxfId="5128" priority="5131">
      <formula>AND($G132="ACC",ISBLANK($F132))</formula>
    </cfRule>
    <cfRule type="expression" dxfId="5127" priority="5132">
      <formula>$G132="ACC"</formula>
    </cfRule>
  </conditionalFormatting>
  <conditionalFormatting sqref="FC126:FC129">
    <cfRule type="expression" dxfId="5126" priority="5125">
      <formula>AND($G126="SQUAT",ISBLANK($F126))</formula>
    </cfRule>
    <cfRule type="expression" dxfId="5125" priority="5126">
      <formula>AND($G126="BENCH",ISBLANK($F126))</formula>
    </cfRule>
    <cfRule type="expression" dxfId="5124" priority="5127">
      <formula>AND($G126="DEADLIFT",ISBLANK($F126))</formula>
    </cfRule>
  </conditionalFormatting>
  <conditionalFormatting sqref="FC126:FE129">
    <cfRule type="expression" dxfId="5123" priority="5120">
      <formula>$G126="SQUAT"</formula>
    </cfRule>
    <cfRule type="expression" dxfId="5122" priority="5121">
      <formula>$G126="BENCH"</formula>
    </cfRule>
    <cfRule type="expression" dxfId="5121" priority="5122">
      <formula>$G126="DEADLIFT"</formula>
    </cfRule>
    <cfRule type="expression" dxfId="5120" priority="5123">
      <formula>AND($G126="ACC",ISBLANK($F126))</formula>
    </cfRule>
    <cfRule type="expression" dxfId="5119" priority="5124">
      <formula>$G126="ACC"</formula>
    </cfRule>
  </conditionalFormatting>
  <conditionalFormatting sqref="FC125">
    <cfRule type="expression" dxfId="5118" priority="5117">
      <formula>AND($G125="SQUAT",ISBLANK($F125))</formula>
    </cfRule>
    <cfRule type="expression" dxfId="5117" priority="5118">
      <formula>AND($G125="BENCH",ISBLANK($F125))</formula>
    </cfRule>
    <cfRule type="expression" dxfId="5116" priority="5119">
      <formula>AND($G125="DEADLIFT",ISBLANK($F125))</formula>
    </cfRule>
  </conditionalFormatting>
  <conditionalFormatting sqref="FC125">
    <cfRule type="expression" dxfId="5115" priority="5112">
      <formula>$G125="SQUAT"</formula>
    </cfRule>
    <cfRule type="expression" dxfId="5114" priority="5113">
      <formula>$G125="BENCH"</formula>
    </cfRule>
    <cfRule type="expression" dxfId="5113" priority="5114">
      <formula>$G125="DEADLIFT"</formula>
    </cfRule>
    <cfRule type="expression" dxfId="5112" priority="5115">
      <formula>AND($G125="ACC",ISBLANK($F125))</formula>
    </cfRule>
    <cfRule type="expression" dxfId="5111" priority="5116">
      <formula>$G125="ACC"</formula>
    </cfRule>
  </conditionalFormatting>
  <conditionalFormatting sqref="FD125:FE125">
    <cfRule type="expression" dxfId="5110" priority="5107">
      <formula>$G125="SQUAT"</formula>
    </cfRule>
    <cfRule type="expression" dxfId="5109" priority="5108">
      <formula>$G125="BENCH"</formula>
    </cfRule>
    <cfRule type="expression" dxfId="5108" priority="5109">
      <formula>$G125="DEADLIFT"</formula>
    </cfRule>
    <cfRule type="expression" dxfId="5107" priority="5110">
      <formula>AND($G125="ACC",ISBLANK($F125))</formula>
    </cfRule>
    <cfRule type="expression" dxfId="5106" priority="5111">
      <formula>$G125="ACC"</formula>
    </cfRule>
  </conditionalFormatting>
  <conditionalFormatting sqref="FC144">
    <cfRule type="expression" dxfId="5105" priority="5104">
      <formula>AND($G144="SQUAT",ISBLANK($F144))</formula>
    </cfRule>
    <cfRule type="expression" dxfId="5104" priority="5105">
      <formula>AND($G144="BENCH",ISBLANK($F144))</formula>
    </cfRule>
    <cfRule type="expression" dxfId="5103" priority="5106">
      <formula>AND($G144="DEADLIFT",ISBLANK($F144))</formula>
    </cfRule>
  </conditionalFormatting>
  <conditionalFormatting sqref="FC144:FE144">
    <cfRule type="expression" dxfId="5102" priority="5099">
      <formula>$G144="SQUAT"</formula>
    </cfRule>
    <cfRule type="expression" dxfId="5101" priority="5100">
      <formula>$G144="BENCH"</formula>
    </cfRule>
    <cfRule type="expression" dxfId="5100" priority="5101">
      <formula>$G144="DEADLIFT"</formula>
    </cfRule>
    <cfRule type="expression" dxfId="5099" priority="5102">
      <formula>AND($G144="ACC",ISBLANK($F144))</formula>
    </cfRule>
    <cfRule type="expression" dxfId="5098" priority="5103">
      <formula>$G144="ACC"</formula>
    </cfRule>
  </conditionalFormatting>
  <conditionalFormatting sqref="FC147:FC150">
    <cfRule type="expression" dxfId="5097" priority="5096">
      <formula>AND($G147="SQUAT",ISBLANK($F147))</formula>
    </cfRule>
    <cfRule type="expression" dxfId="5096" priority="5097">
      <formula>AND($G147="BENCH",ISBLANK($F147))</formula>
    </cfRule>
    <cfRule type="expression" dxfId="5095" priority="5098">
      <formula>AND($G147="DEADLIFT",ISBLANK($F147))</formula>
    </cfRule>
  </conditionalFormatting>
  <conditionalFormatting sqref="FC147:FE150">
    <cfRule type="expression" dxfId="5094" priority="5091">
      <formula>$G147="SQUAT"</formula>
    </cfRule>
    <cfRule type="expression" dxfId="5093" priority="5092">
      <formula>$G147="BENCH"</formula>
    </cfRule>
    <cfRule type="expression" dxfId="5092" priority="5093">
      <formula>$G147="DEADLIFT"</formula>
    </cfRule>
    <cfRule type="expression" dxfId="5091" priority="5094">
      <formula>AND($G147="ACC",ISBLANK($F147))</formula>
    </cfRule>
    <cfRule type="expression" dxfId="5090" priority="5095">
      <formula>$G147="ACC"</formula>
    </cfRule>
  </conditionalFormatting>
  <conditionalFormatting sqref="FC146">
    <cfRule type="expression" dxfId="5089" priority="5088">
      <formula>AND($G146="SQUAT",ISBLANK($F146))</formula>
    </cfRule>
    <cfRule type="expression" dxfId="5088" priority="5089">
      <formula>AND($G146="BENCH",ISBLANK($F146))</formula>
    </cfRule>
    <cfRule type="expression" dxfId="5087" priority="5090">
      <formula>AND($G146="DEADLIFT",ISBLANK($F146))</formula>
    </cfRule>
  </conditionalFormatting>
  <conditionalFormatting sqref="FC146">
    <cfRule type="expression" dxfId="5086" priority="5083">
      <formula>$G146="SQUAT"</formula>
    </cfRule>
    <cfRule type="expression" dxfId="5085" priority="5084">
      <formula>$G146="BENCH"</formula>
    </cfRule>
    <cfRule type="expression" dxfId="5084" priority="5085">
      <formula>$G146="DEADLIFT"</formula>
    </cfRule>
    <cfRule type="expression" dxfId="5083" priority="5086">
      <formula>AND($G146="ACC",ISBLANK($F146))</formula>
    </cfRule>
    <cfRule type="expression" dxfId="5082" priority="5087">
      <formula>$G146="ACC"</formula>
    </cfRule>
  </conditionalFormatting>
  <conditionalFormatting sqref="FD146:FE146">
    <cfRule type="expression" dxfId="5081" priority="5078">
      <formula>$G146="SQUAT"</formula>
    </cfRule>
    <cfRule type="expression" dxfId="5080" priority="5079">
      <formula>$G146="BENCH"</formula>
    </cfRule>
    <cfRule type="expression" dxfId="5079" priority="5080">
      <formula>$G146="DEADLIFT"</formula>
    </cfRule>
    <cfRule type="expression" dxfId="5078" priority="5081">
      <formula>AND($G146="ACC",ISBLANK($F146))</formula>
    </cfRule>
    <cfRule type="expression" dxfId="5077" priority="5082">
      <formula>$G146="ACC"</formula>
    </cfRule>
  </conditionalFormatting>
  <conditionalFormatting sqref="FC140:FC143">
    <cfRule type="expression" dxfId="5076" priority="5075">
      <formula>AND($G140="SQUAT",ISBLANK($F140))</formula>
    </cfRule>
    <cfRule type="expression" dxfId="5075" priority="5076">
      <formula>AND($G140="BENCH",ISBLANK($F140))</formula>
    </cfRule>
    <cfRule type="expression" dxfId="5074" priority="5077">
      <formula>AND($G140="DEADLIFT",ISBLANK($F140))</formula>
    </cfRule>
  </conditionalFormatting>
  <conditionalFormatting sqref="FC140:FE143">
    <cfRule type="expression" dxfId="5073" priority="5070">
      <formula>$G140="SQUAT"</formula>
    </cfRule>
    <cfRule type="expression" dxfId="5072" priority="5071">
      <formula>$G140="BENCH"</formula>
    </cfRule>
    <cfRule type="expression" dxfId="5071" priority="5072">
      <formula>$G140="DEADLIFT"</formula>
    </cfRule>
    <cfRule type="expression" dxfId="5070" priority="5073">
      <formula>AND($G140="ACC",ISBLANK($F140))</formula>
    </cfRule>
    <cfRule type="expression" dxfId="5069" priority="5074">
      <formula>$G140="ACC"</formula>
    </cfRule>
  </conditionalFormatting>
  <conditionalFormatting sqref="FC139">
    <cfRule type="expression" dxfId="5068" priority="5067">
      <formula>AND($G139="SQUAT",ISBLANK($F139))</formula>
    </cfRule>
    <cfRule type="expression" dxfId="5067" priority="5068">
      <formula>AND($G139="BENCH",ISBLANK($F139))</formula>
    </cfRule>
    <cfRule type="expression" dxfId="5066" priority="5069">
      <formula>AND($G139="DEADLIFT",ISBLANK($F139))</formula>
    </cfRule>
  </conditionalFormatting>
  <conditionalFormatting sqref="FC139">
    <cfRule type="expression" dxfId="5065" priority="5062">
      <formula>$G139="SQUAT"</formula>
    </cfRule>
    <cfRule type="expression" dxfId="5064" priority="5063">
      <formula>$G139="BENCH"</formula>
    </cfRule>
    <cfRule type="expression" dxfId="5063" priority="5064">
      <formula>$G139="DEADLIFT"</formula>
    </cfRule>
    <cfRule type="expression" dxfId="5062" priority="5065">
      <formula>AND($G139="ACC",ISBLANK($F139))</formula>
    </cfRule>
    <cfRule type="expression" dxfId="5061" priority="5066">
      <formula>$G139="ACC"</formula>
    </cfRule>
  </conditionalFormatting>
  <conditionalFormatting sqref="FD139:FE139">
    <cfRule type="expression" dxfId="5060" priority="5057">
      <formula>$G139="SQUAT"</formula>
    </cfRule>
    <cfRule type="expression" dxfId="5059" priority="5058">
      <formula>$G139="BENCH"</formula>
    </cfRule>
    <cfRule type="expression" dxfId="5058" priority="5059">
      <formula>$G139="DEADLIFT"</formula>
    </cfRule>
    <cfRule type="expression" dxfId="5057" priority="5060">
      <formula>AND($G139="ACC",ISBLANK($F139))</formula>
    </cfRule>
    <cfRule type="expression" dxfId="5056" priority="5061">
      <formula>$G139="ACC"</formula>
    </cfRule>
  </conditionalFormatting>
  <conditionalFormatting sqref="FC165 FC172">
    <cfRule type="expression" dxfId="5055" priority="5054">
      <formula>AND($G165="SQUAT",ISBLANK($F165))</formula>
    </cfRule>
    <cfRule type="expression" dxfId="5054" priority="5055">
      <formula>AND($G165="BENCH",ISBLANK($F165))</formula>
    </cfRule>
    <cfRule type="expression" dxfId="5053" priority="5056">
      <formula>AND($G165="DEADLIFT",ISBLANK($F165))</formula>
    </cfRule>
  </conditionalFormatting>
  <conditionalFormatting sqref="FC172:FE172 FC165:FE165">
    <cfRule type="expression" dxfId="5052" priority="5049">
      <formula>$G165="SQUAT"</formula>
    </cfRule>
    <cfRule type="expression" dxfId="5051" priority="5050">
      <formula>$G165="BENCH"</formula>
    </cfRule>
    <cfRule type="expression" dxfId="5050" priority="5051">
      <formula>$G165="DEADLIFT"</formula>
    </cfRule>
    <cfRule type="expression" dxfId="5049" priority="5052">
      <formula>AND($G165="ACC",ISBLANK($F165))</formula>
    </cfRule>
    <cfRule type="expression" dxfId="5048" priority="5053">
      <formula>$G165="ACC"</formula>
    </cfRule>
  </conditionalFormatting>
  <conditionalFormatting sqref="FC186">
    <cfRule type="expression" dxfId="5047" priority="5046">
      <formula>AND($G186="SQUAT",ISBLANK($F186))</formula>
    </cfRule>
    <cfRule type="expression" dxfId="5046" priority="5047">
      <formula>AND($G186="BENCH",ISBLANK($F186))</formula>
    </cfRule>
    <cfRule type="expression" dxfId="5045" priority="5048">
      <formula>AND($G186="DEADLIFT",ISBLANK($F186))</formula>
    </cfRule>
  </conditionalFormatting>
  <conditionalFormatting sqref="FC186:FE186">
    <cfRule type="expression" dxfId="5044" priority="5041">
      <formula>$G186="SQUAT"</formula>
    </cfRule>
    <cfRule type="expression" dxfId="5043" priority="5042">
      <formula>$G186="BENCH"</formula>
    </cfRule>
    <cfRule type="expression" dxfId="5042" priority="5043">
      <formula>$G186="DEADLIFT"</formula>
    </cfRule>
    <cfRule type="expression" dxfId="5041" priority="5044">
      <formula>AND($G186="ACC",ISBLANK($F186))</formula>
    </cfRule>
    <cfRule type="expression" dxfId="5040" priority="5045">
      <formula>$G186="ACC"</formula>
    </cfRule>
  </conditionalFormatting>
  <conditionalFormatting sqref="FC168:FC171">
    <cfRule type="expression" dxfId="5039" priority="5038">
      <formula>AND($G168="SQUAT",ISBLANK($F168))</formula>
    </cfRule>
    <cfRule type="expression" dxfId="5038" priority="5039">
      <formula>AND($G168="BENCH",ISBLANK($F168))</formula>
    </cfRule>
    <cfRule type="expression" dxfId="5037" priority="5040">
      <formula>AND($G168="DEADLIFT",ISBLANK($F168))</formula>
    </cfRule>
  </conditionalFormatting>
  <conditionalFormatting sqref="FC168:FE171">
    <cfRule type="expression" dxfId="5036" priority="5033">
      <formula>$G168="SQUAT"</formula>
    </cfRule>
    <cfRule type="expression" dxfId="5035" priority="5034">
      <formula>$G168="BENCH"</formula>
    </cfRule>
    <cfRule type="expression" dxfId="5034" priority="5035">
      <formula>$G168="DEADLIFT"</formula>
    </cfRule>
    <cfRule type="expression" dxfId="5033" priority="5036">
      <formula>AND($G168="ACC",ISBLANK($F168))</formula>
    </cfRule>
    <cfRule type="expression" dxfId="5032" priority="5037">
      <formula>$G168="ACC"</formula>
    </cfRule>
  </conditionalFormatting>
  <conditionalFormatting sqref="FC167">
    <cfRule type="expression" dxfId="5031" priority="5030">
      <formula>AND($G167="SQUAT",ISBLANK($F167))</formula>
    </cfRule>
    <cfRule type="expression" dxfId="5030" priority="5031">
      <formula>AND($G167="BENCH",ISBLANK($F167))</formula>
    </cfRule>
    <cfRule type="expression" dxfId="5029" priority="5032">
      <formula>AND($G167="DEADLIFT",ISBLANK($F167))</formula>
    </cfRule>
  </conditionalFormatting>
  <conditionalFormatting sqref="FC167">
    <cfRule type="expression" dxfId="5028" priority="5025">
      <formula>$G167="SQUAT"</formula>
    </cfRule>
    <cfRule type="expression" dxfId="5027" priority="5026">
      <formula>$G167="BENCH"</formula>
    </cfRule>
    <cfRule type="expression" dxfId="5026" priority="5027">
      <formula>$G167="DEADLIFT"</formula>
    </cfRule>
    <cfRule type="expression" dxfId="5025" priority="5028">
      <formula>AND($G167="ACC",ISBLANK($F167))</formula>
    </cfRule>
    <cfRule type="expression" dxfId="5024" priority="5029">
      <formula>$G167="ACC"</formula>
    </cfRule>
  </conditionalFormatting>
  <conditionalFormatting sqref="FD167:FE167">
    <cfRule type="expression" dxfId="5023" priority="5020">
      <formula>$G167="SQUAT"</formula>
    </cfRule>
    <cfRule type="expression" dxfId="5022" priority="5021">
      <formula>$G167="BENCH"</formula>
    </cfRule>
    <cfRule type="expression" dxfId="5021" priority="5022">
      <formula>$G167="DEADLIFT"</formula>
    </cfRule>
    <cfRule type="expression" dxfId="5020" priority="5023">
      <formula>AND($G167="ACC",ISBLANK($F167))</formula>
    </cfRule>
    <cfRule type="expression" dxfId="5019" priority="5024">
      <formula>$G167="ACC"</formula>
    </cfRule>
  </conditionalFormatting>
  <conditionalFormatting sqref="FC161:FC164">
    <cfRule type="expression" dxfId="5018" priority="5017">
      <formula>AND($G161="SQUAT",ISBLANK($F161))</formula>
    </cfRule>
    <cfRule type="expression" dxfId="5017" priority="5018">
      <formula>AND($G161="BENCH",ISBLANK($F161))</formula>
    </cfRule>
    <cfRule type="expression" dxfId="5016" priority="5019">
      <formula>AND($G161="DEADLIFT",ISBLANK($F161))</formula>
    </cfRule>
  </conditionalFormatting>
  <conditionalFormatting sqref="FC161:FE164">
    <cfRule type="expression" dxfId="5015" priority="5012">
      <formula>$G161="SQUAT"</formula>
    </cfRule>
    <cfRule type="expression" dxfId="5014" priority="5013">
      <formula>$G161="BENCH"</formula>
    </cfRule>
    <cfRule type="expression" dxfId="5013" priority="5014">
      <formula>$G161="DEADLIFT"</formula>
    </cfRule>
    <cfRule type="expression" dxfId="5012" priority="5015">
      <formula>AND($G161="ACC",ISBLANK($F161))</formula>
    </cfRule>
    <cfRule type="expression" dxfId="5011" priority="5016">
      <formula>$G161="ACC"</formula>
    </cfRule>
  </conditionalFormatting>
  <conditionalFormatting sqref="FC160">
    <cfRule type="expression" dxfId="5010" priority="5009">
      <formula>AND($G160="SQUAT",ISBLANK($F160))</formula>
    </cfRule>
    <cfRule type="expression" dxfId="5009" priority="5010">
      <formula>AND($G160="BENCH",ISBLANK($F160))</formula>
    </cfRule>
    <cfRule type="expression" dxfId="5008" priority="5011">
      <formula>AND($G160="DEADLIFT",ISBLANK($F160))</formula>
    </cfRule>
  </conditionalFormatting>
  <conditionalFormatting sqref="FC160">
    <cfRule type="expression" dxfId="5007" priority="5004">
      <formula>$G160="SQUAT"</formula>
    </cfRule>
    <cfRule type="expression" dxfId="5006" priority="5005">
      <formula>$G160="BENCH"</formula>
    </cfRule>
    <cfRule type="expression" dxfId="5005" priority="5006">
      <formula>$G160="DEADLIFT"</formula>
    </cfRule>
    <cfRule type="expression" dxfId="5004" priority="5007">
      <formula>AND($G160="ACC",ISBLANK($F160))</formula>
    </cfRule>
    <cfRule type="expression" dxfId="5003" priority="5008">
      <formula>$G160="ACC"</formula>
    </cfRule>
  </conditionalFormatting>
  <conditionalFormatting sqref="FD160:FE160">
    <cfRule type="expression" dxfId="5002" priority="4999">
      <formula>$G160="SQUAT"</formula>
    </cfRule>
    <cfRule type="expression" dxfId="5001" priority="5000">
      <formula>$G160="BENCH"</formula>
    </cfRule>
    <cfRule type="expression" dxfId="5000" priority="5001">
      <formula>$G160="DEADLIFT"</formula>
    </cfRule>
    <cfRule type="expression" dxfId="4999" priority="5002">
      <formula>AND($G160="ACC",ISBLANK($F160))</formula>
    </cfRule>
    <cfRule type="expression" dxfId="4998" priority="5003">
      <formula>$G160="ACC"</formula>
    </cfRule>
  </conditionalFormatting>
  <conditionalFormatting sqref="FC179">
    <cfRule type="expression" dxfId="4997" priority="4996">
      <formula>AND($G179="SQUAT",ISBLANK($F179))</formula>
    </cfRule>
    <cfRule type="expression" dxfId="4996" priority="4997">
      <formula>AND($G179="BENCH",ISBLANK($F179))</formula>
    </cfRule>
    <cfRule type="expression" dxfId="4995" priority="4998">
      <formula>AND($G179="DEADLIFT",ISBLANK($F179))</formula>
    </cfRule>
  </conditionalFormatting>
  <conditionalFormatting sqref="FC179:FE179">
    <cfRule type="expression" dxfId="4994" priority="4991">
      <formula>$G179="SQUAT"</formula>
    </cfRule>
    <cfRule type="expression" dxfId="4993" priority="4992">
      <formula>$G179="BENCH"</formula>
    </cfRule>
    <cfRule type="expression" dxfId="4992" priority="4993">
      <formula>$G179="DEADLIFT"</formula>
    </cfRule>
    <cfRule type="expression" dxfId="4991" priority="4994">
      <formula>AND($G179="ACC",ISBLANK($F179))</formula>
    </cfRule>
    <cfRule type="expression" dxfId="4990" priority="4995">
      <formula>$G179="ACC"</formula>
    </cfRule>
  </conditionalFormatting>
  <conditionalFormatting sqref="FC182:FC185">
    <cfRule type="expression" dxfId="4989" priority="4988">
      <formula>AND($G182="SQUAT",ISBLANK($F182))</formula>
    </cfRule>
    <cfRule type="expression" dxfId="4988" priority="4989">
      <formula>AND($G182="BENCH",ISBLANK($F182))</formula>
    </cfRule>
    <cfRule type="expression" dxfId="4987" priority="4990">
      <formula>AND($G182="DEADLIFT",ISBLANK($F182))</formula>
    </cfRule>
  </conditionalFormatting>
  <conditionalFormatting sqref="FC182:FE185">
    <cfRule type="expression" dxfId="4986" priority="4983">
      <formula>$G182="SQUAT"</formula>
    </cfRule>
    <cfRule type="expression" dxfId="4985" priority="4984">
      <formula>$G182="BENCH"</formula>
    </cfRule>
    <cfRule type="expression" dxfId="4984" priority="4985">
      <formula>$G182="DEADLIFT"</formula>
    </cfRule>
    <cfRule type="expression" dxfId="4983" priority="4986">
      <formula>AND($G182="ACC",ISBLANK($F182))</formula>
    </cfRule>
    <cfRule type="expression" dxfId="4982" priority="4987">
      <formula>$G182="ACC"</formula>
    </cfRule>
  </conditionalFormatting>
  <conditionalFormatting sqref="FC181">
    <cfRule type="expression" dxfId="4981" priority="4980">
      <formula>AND($G181="SQUAT",ISBLANK($F181))</formula>
    </cfRule>
    <cfRule type="expression" dxfId="4980" priority="4981">
      <formula>AND($G181="BENCH",ISBLANK($F181))</formula>
    </cfRule>
    <cfRule type="expression" dxfId="4979" priority="4982">
      <formula>AND($G181="DEADLIFT",ISBLANK($F181))</formula>
    </cfRule>
  </conditionalFormatting>
  <conditionalFormatting sqref="FC181">
    <cfRule type="expression" dxfId="4978" priority="4975">
      <formula>$G181="SQUAT"</formula>
    </cfRule>
    <cfRule type="expression" dxfId="4977" priority="4976">
      <formula>$G181="BENCH"</formula>
    </cfRule>
    <cfRule type="expression" dxfId="4976" priority="4977">
      <formula>$G181="DEADLIFT"</formula>
    </cfRule>
    <cfRule type="expression" dxfId="4975" priority="4978">
      <formula>AND($G181="ACC",ISBLANK($F181))</formula>
    </cfRule>
    <cfRule type="expression" dxfId="4974" priority="4979">
      <formula>$G181="ACC"</formula>
    </cfRule>
  </conditionalFormatting>
  <conditionalFormatting sqref="FD181:FE181">
    <cfRule type="expression" dxfId="4973" priority="4970">
      <formula>$G181="SQUAT"</formula>
    </cfRule>
    <cfRule type="expression" dxfId="4972" priority="4971">
      <formula>$G181="BENCH"</formula>
    </cfRule>
    <cfRule type="expression" dxfId="4971" priority="4972">
      <formula>$G181="DEADLIFT"</formula>
    </cfRule>
    <cfRule type="expression" dxfId="4970" priority="4973">
      <formula>AND($G181="ACC",ISBLANK($F181))</formula>
    </cfRule>
    <cfRule type="expression" dxfId="4969" priority="4974">
      <formula>$G181="ACC"</formula>
    </cfRule>
  </conditionalFormatting>
  <conditionalFormatting sqref="FC175:FC178">
    <cfRule type="expression" dxfId="4968" priority="4967">
      <formula>AND($G175="SQUAT",ISBLANK($F175))</formula>
    </cfRule>
    <cfRule type="expression" dxfId="4967" priority="4968">
      <formula>AND($G175="BENCH",ISBLANK($F175))</formula>
    </cfRule>
    <cfRule type="expression" dxfId="4966" priority="4969">
      <formula>AND($G175="DEADLIFT",ISBLANK($F175))</formula>
    </cfRule>
  </conditionalFormatting>
  <conditionalFormatting sqref="FC175:FE178">
    <cfRule type="expression" dxfId="4965" priority="4962">
      <formula>$G175="SQUAT"</formula>
    </cfRule>
    <cfRule type="expression" dxfId="4964" priority="4963">
      <formula>$G175="BENCH"</formula>
    </cfRule>
    <cfRule type="expression" dxfId="4963" priority="4964">
      <formula>$G175="DEADLIFT"</formula>
    </cfRule>
    <cfRule type="expression" dxfId="4962" priority="4965">
      <formula>AND($G175="ACC",ISBLANK($F175))</formula>
    </cfRule>
    <cfRule type="expression" dxfId="4961" priority="4966">
      <formula>$G175="ACC"</formula>
    </cfRule>
  </conditionalFormatting>
  <conditionalFormatting sqref="FC174">
    <cfRule type="expression" dxfId="4960" priority="4959">
      <formula>AND($G174="SQUAT",ISBLANK($F174))</formula>
    </cfRule>
    <cfRule type="expression" dxfId="4959" priority="4960">
      <formula>AND($G174="BENCH",ISBLANK($F174))</formula>
    </cfRule>
    <cfRule type="expression" dxfId="4958" priority="4961">
      <formula>AND($G174="DEADLIFT",ISBLANK($F174))</formula>
    </cfRule>
  </conditionalFormatting>
  <conditionalFormatting sqref="FC174">
    <cfRule type="expression" dxfId="4957" priority="4954">
      <formula>$G174="SQUAT"</formula>
    </cfRule>
    <cfRule type="expression" dxfId="4956" priority="4955">
      <formula>$G174="BENCH"</formula>
    </cfRule>
    <cfRule type="expression" dxfId="4955" priority="4956">
      <formula>$G174="DEADLIFT"</formula>
    </cfRule>
    <cfRule type="expression" dxfId="4954" priority="4957">
      <formula>AND($G174="ACC",ISBLANK($F174))</formula>
    </cfRule>
    <cfRule type="expression" dxfId="4953" priority="4958">
      <formula>$G174="ACC"</formula>
    </cfRule>
  </conditionalFormatting>
  <conditionalFormatting sqref="FD174:FE174">
    <cfRule type="expression" dxfId="4952" priority="4949">
      <formula>$G174="SQUAT"</formula>
    </cfRule>
    <cfRule type="expression" dxfId="4951" priority="4950">
      <formula>$G174="BENCH"</formula>
    </cfRule>
    <cfRule type="expression" dxfId="4950" priority="4951">
      <formula>$G174="DEADLIFT"</formula>
    </cfRule>
    <cfRule type="expression" dxfId="4949" priority="4952">
      <formula>AND($G174="ACC",ISBLANK($F174))</formula>
    </cfRule>
    <cfRule type="expression" dxfId="4948" priority="4953">
      <formula>$G174="ACC"</formula>
    </cfRule>
  </conditionalFormatting>
  <conditionalFormatting sqref="FC193">
    <cfRule type="expression" dxfId="4947" priority="4946">
      <formula>AND($G193="SQUAT",ISBLANK($F193))</formula>
    </cfRule>
    <cfRule type="expression" dxfId="4946" priority="4947">
      <formula>AND($G193="BENCH",ISBLANK($F193))</formula>
    </cfRule>
    <cfRule type="expression" dxfId="4945" priority="4948">
      <formula>AND($G193="DEADLIFT",ISBLANK($F193))</formula>
    </cfRule>
  </conditionalFormatting>
  <conditionalFormatting sqref="FC193:FE193">
    <cfRule type="expression" dxfId="4944" priority="4941">
      <formula>$G193="SQUAT"</formula>
    </cfRule>
    <cfRule type="expression" dxfId="4943" priority="4942">
      <formula>$G193="BENCH"</formula>
    </cfRule>
    <cfRule type="expression" dxfId="4942" priority="4943">
      <formula>$G193="DEADLIFT"</formula>
    </cfRule>
    <cfRule type="expression" dxfId="4941" priority="4944">
      <formula>AND($G193="ACC",ISBLANK($F193))</formula>
    </cfRule>
    <cfRule type="expression" dxfId="4940" priority="4945">
      <formula>$G193="ACC"</formula>
    </cfRule>
  </conditionalFormatting>
  <conditionalFormatting sqref="FC196:FC199">
    <cfRule type="expression" dxfId="4939" priority="4938">
      <formula>AND($G196="SQUAT",ISBLANK($F196))</formula>
    </cfRule>
    <cfRule type="expression" dxfId="4938" priority="4939">
      <formula>AND($G196="BENCH",ISBLANK($F196))</formula>
    </cfRule>
    <cfRule type="expression" dxfId="4937" priority="4940">
      <formula>AND($G196="DEADLIFT",ISBLANK($F196))</formula>
    </cfRule>
  </conditionalFormatting>
  <conditionalFormatting sqref="FC196:FE199">
    <cfRule type="expression" dxfId="4936" priority="4933">
      <formula>$G196="SQUAT"</formula>
    </cfRule>
    <cfRule type="expression" dxfId="4935" priority="4934">
      <formula>$G196="BENCH"</formula>
    </cfRule>
    <cfRule type="expression" dxfId="4934" priority="4935">
      <formula>$G196="DEADLIFT"</formula>
    </cfRule>
    <cfRule type="expression" dxfId="4933" priority="4936">
      <formula>AND($G196="ACC",ISBLANK($F196))</formula>
    </cfRule>
    <cfRule type="expression" dxfId="4932" priority="4937">
      <formula>$G196="ACC"</formula>
    </cfRule>
  </conditionalFormatting>
  <conditionalFormatting sqref="FC195">
    <cfRule type="expression" dxfId="4931" priority="4930">
      <formula>AND($G195="SQUAT",ISBLANK($F195))</formula>
    </cfRule>
    <cfRule type="expression" dxfId="4930" priority="4931">
      <formula>AND($G195="BENCH",ISBLANK($F195))</formula>
    </cfRule>
    <cfRule type="expression" dxfId="4929" priority="4932">
      <formula>AND($G195="DEADLIFT",ISBLANK($F195))</formula>
    </cfRule>
  </conditionalFormatting>
  <conditionalFormatting sqref="FC195">
    <cfRule type="expression" dxfId="4928" priority="4925">
      <formula>$G195="SQUAT"</formula>
    </cfRule>
    <cfRule type="expression" dxfId="4927" priority="4926">
      <formula>$G195="BENCH"</formula>
    </cfRule>
    <cfRule type="expression" dxfId="4926" priority="4927">
      <formula>$G195="DEADLIFT"</formula>
    </cfRule>
    <cfRule type="expression" dxfId="4925" priority="4928">
      <formula>AND($G195="ACC",ISBLANK($F195))</formula>
    </cfRule>
    <cfRule type="expression" dxfId="4924" priority="4929">
      <formula>$G195="ACC"</formula>
    </cfRule>
  </conditionalFormatting>
  <conditionalFormatting sqref="FD195:FE195">
    <cfRule type="expression" dxfId="4923" priority="4920">
      <formula>$G195="SQUAT"</formula>
    </cfRule>
    <cfRule type="expression" dxfId="4922" priority="4921">
      <formula>$G195="BENCH"</formula>
    </cfRule>
    <cfRule type="expression" dxfId="4921" priority="4922">
      <formula>$G195="DEADLIFT"</formula>
    </cfRule>
    <cfRule type="expression" dxfId="4920" priority="4923">
      <formula>AND($G195="ACC",ISBLANK($F195))</formula>
    </cfRule>
    <cfRule type="expression" dxfId="4919" priority="4924">
      <formula>$G195="ACC"</formula>
    </cfRule>
  </conditionalFormatting>
  <conditionalFormatting sqref="FC189:FC192">
    <cfRule type="expression" dxfId="4918" priority="4917">
      <formula>AND($G189="SQUAT",ISBLANK($F189))</formula>
    </cfRule>
    <cfRule type="expression" dxfId="4917" priority="4918">
      <formula>AND($G189="BENCH",ISBLANK($F189))</formula>
    </cfRule>
    <cfRule type="expression" dxfId="4916" priority="4919">
      <formula>AND($G189="DEADLIFT",ISBLANK($F189))</formula>
    </cfRule>
  </conditionalFormatting>
  <conditionalFormatting sqref="FC189:FE192">
    <cfRule type="expression" dxfId="4915" priority="4912">
      <formula>$G189="SQUAT"</formula>
    </cfRule>
    <cfRule type="expression" dxfId="4914" priority="4913">
      <formula>$G189="BENCH"</formula>
    </cfRule>
    <cfRule type="expression" dxfId="4913" priority="4914">
      <formula>$G189="DEADLIFT"</formula>
    </cfRule>
    <cfRule type="expression" dxfId="4912" priority="4915">
      <formula>AND($G189="ACC",ISBLANK($F189))</formula>
    </cfRule>
    <cfRule type="expression" dxfId="4911" priority="4916">
      <formula>$G189="ACC"</formula>
    </cfRule>
  </conditionalFormatting>
  <conditionalFormatting sqref="FC188">
    <cfRule type="expression" dxfId="4910" priority="4909">
      <formula>AND($G188="SQUAT",ISBLANK($F188))</formula>
    </cfRule>
    <cfRule type="expression" dxfId="4909" priority="4910">
      <formula>AND($G188="BENCH",ISBLANK($F188))</formula>
    </cfRule>
    <cfRule type="expression" dxfId="4908" priority="4911">
      <formula>AND($G188="DEADLIFT",ISBLANK($F188))</formula>
    </cfRule>
  </conditionalFormatting>
  <conditionalFormatting sqref="FC188">
    <cfRule type="expression" dxfId="4907" priority="4904">
      <formula>$G188="SQUAT"</formula>
    </cfRule>
    <cfRule type="expression" dxfId="4906" priority="4905">
      <formula>$G188="BENCH"</formula>
    </cfRule>
    <cfRule type="expression" dxfId="4905" priority="4906">
      <formula>$G188="DEADLIFT"</formula>
    </cfRule>
    <cfRule type="expression" dxfId="4904" priority="4907">
      <formula>AND($G188="ACC",ISBLANK($F188))</formula>
    </cfRule>
    <cfRule type="expression" dxfId="4903" priority="4908">
      <formula>$G188="ACC"</formula>
    </cfRule>
  </conditionalFormatting>
  <conditionalFormatting sqref="FD188:FE188">
    <cfRule type="expression" dxfId="4902" priority="4899">
      <formula>$G188="SQUAT"</formula>
    </cfRule>
    <cfRule type="expression" dxfId="4901" priority="4900">
      <formula>$G188="BENCH"</formula>
    </cfRule>
    <cfRule type="expression" dxfId="4900" priority="4901">
      <formula>$G188="DEADLIFT"</formula>
    </cfRule>
    <cfRule type="expression" dxfId="4899" priority="4902">
      <formula>AND($G188="ACC",ISBLANK($F188))</formula>
    </cfRule>
    <cfRule type="expression" dxfId="4898" priority="4903">
      <formula>$G188="ACC"</formula>
    </cfRule>
  </conditionalFormatting>
  <conditionalFormatting sqref="FC214 FC221">
    <cfRule type="expression" dxfId="4897" priority="4896">
      <formula>AND($G214="SQUAT",ISBLANK($F214))</formula>
    </cfRule>
    <cfRule type="expression" dxfId="4896" priority="4897">
      <formula>AND($G214="BENCH",ISBLANK($F214))</formula>
    </cfRule>
    <cfRule type="expression" dxfId="4895" priority="4898">
      <formula>AND($G214="DEADLIFT",ISBLANK($F214))</formula>
    </cfRule>
  </conditionalFormatting>
  <conditionalFormatting sqref="FC221:FE221 FC214:FE214">
    <cfRule type="expression" dxfId="4894" priority="4891">
      <formula>$G214="SQUAT"</formula>
    </cfRule>
    <cfRule type="expression" dxfId="4893" priority="4892">
      <formula>$G214="BENCH"</formula>
    </cfRule>
    <cfRule type="expression" dxfId="4892" priority="4893">
      <formula>$G214="DEADLIFT"</formula>
    </cfRule>
    <cfRule type="expression" dxfId="4891" priority="4894">
      <formula>AND($G214="ACC",ISBLANK($F214))</formula>
    </cfRule>
    <cfRule type="expression" dxfId="4890" priority="4895">
      <formula>$G214="ACC"</formula>
    </cfRule>
  </conditionalFormatting>
  <conditionalFormatting sqref="FC235">
    <cfRule type="expression" dxfId="4889" priority="4888">
      <formula>AND($G235="SQUAT",ISBLANK($F235))</formula>
    </cfRule>
    <cfRule type="expression" dxfId="4888" priority="4889">
      <formula>AND($G235="BENCH",ISBLANK($F235))</formula>
    </cfRule>
    <cfRule type="expression" dxfId="4887" priority="4890">
      <formula>AND($G235="DEADLIFT",ISBLANK($F235))</formula>
    </cfRule>
  </conditionalFormatting>
  <conditionalFormatting sqref="FC235:FE235">
    <cfRule type="expression" dxfId="4886" priority="4883">
      <formula>$G235="SQUAT"</formula>
    </cfRule>
    <cfRule type="expression" dxfId="4885" priority="4884">
      <formula>$G235="BENCH"</formula>
    </cfRule>
    <cfRule type="expression" dxfId="4884" priority="4885">
      <formula>$G235="DEADLIFT"</formula>
    </cfRule>
    <cfRule type="expression" dxfId="4883" priority="4886">
      <formula>AND($G235="ACC",ISBLANK($F235))</formula>
    </cfRule>
    <cfRule type="expression" dxfId="4882" priority="4887">
      <formula>$G235="ACC"</formula>
    </cfRule>
  </conditionalFormatting>
  <conditionalFormatting sqref="FC217:FC220">
    <cfRule type="expression" dxfId="4881" priority="4880">
      <formula>AND($G217="SQUAT",ISBLANK($F217))</formula>
    </cfRule>
    <cfRule type="expression" dxfId="4880" priority="4881">
      <formula>AND($G217="BENCH",ISBLANK($F217))</formula>
    </cfRule>
    <cfRule type="expression" dxfId="4879" priority="4882">
      <formula>AND($G217="DEADLIFT",ISBLANK($F217))</formula>
    </cfRule>
  </conditionalFormatting>
  <conditionalFormatting sqref="FC217:FE220">
    <cfRule type="expression" dxfId="4878" priority="4875">
      <formula>$G217="SQUAT"</formula>
    </cfRule>
    <cfRule type="expression" dxfId="4877" priority="4876">
      <formula>$G217="BENCH"</formula>
    </cfRule>
    <cfRule type="expression" dxfId="4876" priority="4877">
      <formula>$G217="DEADLIFT"</formula>
    </cfRule>
    <cfRule type="expression" dxfId="4875" priority="4878">
      <formula>AND($G217="ACC",ISBLANK($F217))</formula>
    </cfRule>
    <cfRule type="expression" dxfId="4874" priority="4879">
      <formula>$G217="ACC"</formula>
    </cfRule>
  </conditionalFormatting>
  <conditionalFormatting sqref="FC216">
    <cfRule type="expression" dxfId="4873" priority="4872">
      <formula>AND($G216="SQUAT",ISBLANK($F216))</formula>
    </cfRule>
    <cfRule type="expression" dxfId="4872" priority="4873">
      <formula>AND($G216="BENCH",ISBLANK($F216))</formula>
    </cfRule>
    <cfRule type="expression" dxfId="4871" priority="4874">
      <formula>AND($G216="DEADLIFT",ISBLANK($F216))</formula>
    </cfRule>
  </conditionalFormatting>
  <conditionalFormatting sqref="FC216">
    <cfRule type="expression" dxfId="4870" priority="4867">
      <formula>$G216="SQUAT"</formula>
    </cfRule>
    <cfRule type="expression" dxfId="4869" priority="4868">
      <formula>$G216="BENCH"</formula>
    </cfRule>
    <cfRule type="expression" dxfId="4868" priority="4869">
      <formula>$G216="DEADLIFT"</formula>
    </cfRule>
    <cfRule type="expression" dxfId="4867" priority="4870">
      <formula>AND($G216="ACC",ISBLANK($F216))</formula>
    </cfRule>
    <cfRule type="expression" dxfId="4866" priority="4871">
      <formula>$G216="ACC"</formula>
    </cfRule>
  </conditionalFormatting>
  <conditionalFormatting sqref="FD216:FE216">
    <cfRule type="expression" dxfId="4865" priority="4862">
      <formula>$G216="SQUAT"</formula>
    </cfRule>
    <cfRule type="expression" dxfId="4864" priority="4863">
      <formula>$G216="BENCH"</formula>
    </cfRule>
    <cfRule type="expression" dxfId="4863" priority="4864">
      <formula>$G216="DEADLIFT"</formula>
    </cfRule>
    <cfRule type="expression" dxfId="4862" priority="4865">
      <formula>AND($G216="ACC",ISBLANK($F216))</formula>
    </cfRule>
    <cfRule type="expression" dxfId="4861" priority="4866">
      <formula>$G216="ACC"</formula>
    </cfRule>
  </conditionalFormatting>
  <conditionalFormatting sqref="FC210:FC213">
    <cfRule type="expression" dxfId="4860" priority="4859">
      <formula>AND($G210="SQUAT",ISBLANK($F210))</formula>
    </cfRule>
    <cfRule type="expression" dxfId="4859" priority="4860">
      <formula>AND($G210="BENCH",ISBLANK($F210))</formula>
    </cfRule>
    <cfRule type="expression" dxfId="4858" priority="4861">
      <formula>AND($G210="DEADLIFT",ISBLANK($F210))</formula>
    </cfRule>
  </conditionalFormatting>
  <conditionalFormatting sqref="FC210:FE213">
    <cfRule type="expression" dxfId="4857" priority="4854">
      <formula>$G210="SQUAT"</formula>
    </cfRule>
    <cfRule type="expression" dxfId="4856" priority="4855">
      <formula>$G210="BENCH"</formula>
    </cfRule>
    <cfRule type="expression" dxfId="4855" priority="4856">
      <formula>$G210="DEADLIFT"</formula>
    </cfRule>
    <cfRule type="expression" dxfId="4854" priority="4857">
      <formula>AND($G210="ACC",ISBLANK($F210))</formula>
    </cfRule>
    <cfRule type="expression" dxfId="4853" priority="4858">
      <formula>$G210="ACC"</formula>
    </cfRule>
  </conditionalFormatting>
  <conditionalFormatting sqref="FC209">
    <cfRule type="expression" dxfId="4852" priority="4851">
      <formula>AND($G209="SQUAT",ISBLANK($F209))</formula>
    </cfRule>
    <cfRule type="expression" dxfId="4851" priority="4852">
      <formula>AND($G209="BENCH",ISBLANK($F209))</formula>
    </cfRule>
    <cfRule type="expression" dxfId="4850" priority="4853">
      <formula>AND($G209="DEADLIFT",ISBLANK($F209))</formula>
    </cfRule>
  </conditionalFormatting>
  <conditionalFormatting sqref="FC209">
    <cfRule type="expression" dxfId="4849" priority="4846">
      <formula>$G209="SQUAT"</formula>
    </cfRule>
    <cfRule type="expression" dxfId="4848" priority="4847">
      <formula>$G209="BENCH"</formula>
    </cfRule>
    <cfRule type="expression" dxfId="4847" priority="4848">
      <formula>$G209="DEADLIFT"</formula>
    </cfRule>
    <cfRule type="expression" dxfId="4846" priority="4849">
      <formula>AND($G209="ACC",ISBLANK($F209))</formula>
    </cfRule>
    <cfRule type="expression" dxfId="4845" priority="4850">
      <formula>$G209="ACC"</formula>
    </cfRule>
  </conditionalFormatting>
  <conditionalFormatting sqref="FD209:FE209">
    <cfRule type="expression" dxfId="4844" priority="4841">
      <formula>$G209="SQUAT"</formula>
    </cfRule>
    <cfRule type="expression" dxfId="4843" priority="4842">
      <formula>$G209="BENCH"</formula>
    </cfRule>
    <cfRule type="expression" dxfId="4842" priority="4843">
      <formula>$G209="DEADLIFT"</formula>
    </cfRule>
    <cfRule type="expression" dxfId="4841" priority="4844">
      <formula>AND($G209="ACC",ISBLANK($F209))</formula>
    </cfRule>
    <cfRule type="expression" dxfId="4840" priority="4845">
      <formula>$G209="ACC"</formula>
    </cfRule>
  </conditionalFormatting>
  <conditionalFormatting sqref="FC228">
    <cfRule type="expression" dxfId="4839" priority="4838">
      <formula>AND($G228="SQUAT",ISBLANK($F228))</formula>
    </cfRule>
    <cfRule type="expression" dxfId="4838" priority="4839">
      <formula>AND($G228="BENCH",ISBLANK($F228))</formula>
    </cfRule>
    <cfRule type="expression" dxfId="4837" priority="4840">
      <formula>AND($G228="DEADLIFT",ISBLANK($F228))</formula>
    </cfRule>
  </conditionalFormatting>
  <conditionalFormatting sqref="FC228:FE228">
    <cfRule type="expression" dxfId="4836" priority="4833">
      <formula>$G228="SQUAT"</formula>
    </cfRule>
    <cfRule type="expression" dxfId="4835" priority="4834">
      <formula>$G228="BENCH"</formula>
    </cfRule>
    <cfRule type="expression" dxfId="4834" priority="4835">
      <formula>$G228="DEADLIFT"</formula>
    </cfRule>
    <cfRule type="expression" dxfId="4833" priority="4836">
      <formula>AND($G228="ACC",ISBLANK($F228))</formula>
    </cfRule>
    <cfRule type="expression" dxfId="4832" priority="4837">
      <formula>$G228="ACC"</formula>
    </cfRule>
  </conditionalFormatting>
  <conditionalFormatting sqref="FC231:FC234">
    <cfRule type="expression" dxfId="4831" priority="4830">
      <formula>AND($G231="SQUAT",ISBLANK($F231))</formula>
    </cfRule>
    <cfRule type="expression" dxfId="4830" priority="4831">
      <formula>AND($G231="BENCH",ISBLANK($F231))</formula>
    </cfRule>
    <cfRule type="expression" dxfId="4829" priority="4832">
      <formula>AND($G231="DEADLIFT",ISBLANK($F231))</formula>
    </cfRule>
  </conditionalFormatting>
  <conditionalFormatting sqref="FC231:FE234">
    <cfRule type="expression" dxfId="4828" priority="4825">
      <formula>$G231="SQUAT"</formula>
    </cfRule>
    <cfRule type="expression" dxfId="4827" priority="4826">
      <formula>$G231="BENCH"</formula>
    </cfRule>
    <cfRule type="expression" dxfId="4826" priority="4827">
      <formula>$G231="DEADLIFT"</formula>
    </cfRule>
    <cfRule type="expression" dxfId="4825" priority="4828">
      <formula>AND($G231="ACC",ISBLANK($F231))</formula>
    </cfRule>
    <cfRule type="expression" dxfId="4824" priority="4829">
      <formula>$G231="ACC"</formula>
    </cfRule>
  </conditionalFormatting>
  <conditionalFormatting sqref="FC230">
    <cfRule type="expression" dxfId="4823" priority="4822">
      <formula>AND($G230="SQUAT",ISBLANK($F230))</formula>
    </cfRule>
    <cfRule type="expression" dxfId="4822" priority="4823">
      <formula>AND($G230="BENCH",ISBLANK($F230))</formula>
    </cfRule>
    <cfRule type="expression" dxfId="4821" priority="4824">
      <formula>AND($G230="DEADLIFT",ISBLANK($F230))</formula>
    </cfRule>
  </conditionalFormatting>
  <conditionalFormatting sqref="FC230">
    <cfRule type="expression" dxfId="4820" priority="4817">
      <formula>$G230="SQUAT"</formula>
    </cfRule>
    <cfRule type="expression" dxfId="4819" priority="4818">
      <formula>$G230="BENCH"</formula>
    </cfRule>
    <cfRule type="expression" dxfId="4818" priority="4819">
      <formula>$G230="DEADLIFT"</formula>
    </cfRule>
    <cfRule type="expression" dxfId="4817" priority="4820">
      <formula>AND($G230="ACC",ISBLANK($F230))</formula>
    </cfRule>
    <cfRule type="expression" dxfId="4816" priority="4821">
      <formula>$G230="ACC"</formula>
    </cfRule>
  </conditionalFormatting>
  <conditionalFormatting sqref="FD230:FE230">
    <cfRule type="expression" dxfId="4815" priority="4812">
      <formula>$G230="SQUAT"</formula>
    </cfRule>
    <cfRule type="expression" dxfId="4814" priority="4813">
      <formula>$G230="BENCH"</formula>
    </cfRule>
    <cfRule type="expression" dxfId="4813" priority="4814">
      <formula>$G230="DEADLIFT"</formula>
    </cfRule>
    <cfRule type="expression" dxfId="4812" priority="4815">
      <formula>AND($G230="ACC",ISBLANK($F230))</formula>
    </cfRule>
    <cfRule type="expression" dxfId="4811" priority="4816">
      <formula>$G230="ACC"</formula>
    </cfRule>
  </conditionalFormatting>
  <conditionalFormatting sqref="FC224:FC227">
    <cfRule type="expression" dxfId="4810" priority="4809">
      <formula>AND($G224="SQUAT",ISBLANK($F224))</formula>
    </cfRule>
    <cfRule type="expression" dxfId="4809" priority="4810">
      <formula>AND($G224="BENCH",ISBLANK($F224))</formula>
    </cfRule>
    <cfRule type="expression" dxfId="4808" priority="4811">
      <formula>AND($G224="DEADLIFT",ISBLANK($F224))</formula>
    </cfRule>
  </conditionalFormatting>
  <conditionalFormatting sqref="FC224:FE227">
    <cfRule type="expression" dxfId="4807" priority="4804">
      <formula>$G224="SQUAT"</formula>
    </cfRule>
    <cfRule type="expression" dxfId="4806" priority="4805">
      <formula>$G224="BENCH"</formula>
    </cfRule>
    <cfRule type="expression" dxfId="4805" priority="4806">
      <formula>$G224="DEADLIFT"</formula>
    </cfRule>
    <cfRule type="expression" dxfId="4804" priority="4807">
      <formula>AND($G224="ACC",ISBLANK($F224))</formula>
    </cfRule>
    <cfRule type="expression" dxfId="4803" priority="4808">
      <formula>$G224="ACC"</formula>
    </cfRule>
  </conditionalFormatting>
  <conditionalFormatting sqref="FC223">
    <cfRule type="expression" dxfId="4802" priority="4801">
      <formula>AND($G223="SQUAT",ISBLANK($F223))</formula>
    </cfRule>
    <cfRule type="expression" dxfId="4801" priority="4802">
      <formula>AND($G223="BENCH",ISBLANK($F223))</formula>
    </cfRule>
    <cfRule type="expression" dxfId="4800" priority="4803">
      <formula>AND($G223="DEADLIFT",ISBLANK($F223))</formula>
    </cfRule>
  </conditionalFormatting>
  <conditionalFormatting sqref="FC223">
    <cfRule type="expression" dxfId="4799" priority="4796">
      <formula>$G223="SQUAT"</formula>
    </cfRule>
    <cfRule type="expression" dxfId="4798" priority="4797">
      <formula>$G223="BENCH"</formula>
    </cfRule>
    <cfRule type="expression" dxfId="4797" priority="4798">
      <formula>$G223="DEADLIFT"</formula>
    </cfRule>
    <cfRule type="expression" dxfId="4796" priority="4799">
      <formula>AND($G223="ACC",ISBLANK($F223))</formula>
    </cfRule>
    <cfRule type="expression" dxfId="4795" priority="4800">
      <formula>$G223="ACC"</formula>
    </cfRule>
  </conditionalFormatting>
  <conditionalFormatting sqref="FD223:FE223">
    <cfRule type="expression" dxfId="4794" priority="4791">
      <formula>$G223="SQUAT"</formula>
    </cfRule>
    <cfRule type="expression" dxfId="4793" priority="4792">
      <formula>$G223="BENCH"</formula>
    </cfRule>
    <cfRule type="expression" dxfId="4792" priority="4793">
      <formula>$G223="DEADLIFT"</formula>
    </cfRule>
    <cfRule type="expression" dxfId="4791" priority="4794">
      <formula>AND($G223="ACC",ISBLANK($F223))</formula>
    </cfRule>
    <cfRule type="expression" dxfId="4790" priority="4795">
      <formula>$G223="ACC"</formula>
    </cfRule>
  </conditionalFormatting>
  <conditionalFormatting sqref="FC242">
    <cfRule type="expression" dxfId="4789" priority="4788">
      <formula>AND($G242="SQUAT",ISBLANK($F242))</formula>
    </cfRule>
    <cfRule type="expression" dxfId="4788" priority="4789">
      <formula>AND($G242="BENCH",ISBLANK($F242))</formula>
    </cfRule>
    <cfRule type="expression" dxfId="4787" priority="4790">
      <formula>AND($G242="DEADLIFT",ISBLANK($F242))</formula>
    </cfRule>
  </conditionalFormatting>
  <conditionalFormatting sqref="FC242:FE242">
    <cfRule type="expression" dxfId="4786" priority="4783">
      <formula>$G242="SQUAT"</formula>
    </cfRule>
    <cfRule type="expression" dxfId="4785" priority="4784">
      <formula>$G242="BENCH"</formula>
    </cfRule>
    <cfRule type="expression" dxfId="4784" priority="4785">
      <formula>$G242="DEADLIFT"</formula>
    </cfRule>
    <cfRule type="expression" dxfId="4783" priority="4786">
      <formula>AND($G242="ACC",ISBLANK($F242))</formula>
    </cfRule>
    <cfRule type="expression" dxfId="4782" priority="4787">
      <formula>$G242="ACC"</formula>
    </cfRule>
  </conditionalFormatting>
  <conditionalFormatting sqref="FC245:FC248">
    <cfRule type="expression" dxfId="4781" priority="4780">
      <formula>AND($G245="SQUAT",ISBLANK($F245))</formula>
    </cfRule>
    <cfRule type="expression" dxfId="4780" priority="4781">
      <formula>AND($G245="BENCH",ISBLANK($F245))</formula>
    </cfRule>
    <cfRule type="expression" dxfId="4779" priority="4782">
      <formula>AND($G245="DEADLIFT",ISBLANK($F245))</formula>
    </cfRule>
  </conditionalFormatting>
  <conditionalFormatting sqref="FC245:FE248">
    <cfRule type="expression" dxfId="4778" priority="4775">
      <formula>$G245="SQUAT"</formula>
    </cfRule>
    <cfRule type="expression" dxfId="4777" priority="4776">
      <formula>$G245="BENCH"</formula>
    </cfRule>
    <cfRule type="expression" dxfId="4776" priority="4777">
      <formula>$G245="DEADLIFT"</formula>
    </cfRule>
    <cfRule type="expression" dxfId="4775" priority="4778">
      <formula>AND($G245="ACC",ISBLANK($F245))</formula>
    </cfRule>
    <cfRule type="expression" dxfId="4774" priority="4779">
      <formula>$G245="ACC"</formula>
    </cfRule>
  </conditionalFormatting>
  <conditionalFormatting sqref="FC244">
    <cfRule type="expression" dxfId="4773" priority="4772">
      <formula>AND($G244="SQUAT",ISBLANK($F244))</formula>
    </cfRule>
    <cfRule type="expression" dxfId="4772" priority="4773">
      <formula>AND($G244="BENCH",ISBLANK($F244))</formula>
    </cfRule>
    <cfRule type="expression" dxfId="4771" priority="4774">
      <formula>AND($G244="DEADLIFT",ISBLANK($F244))</formula>
    </cfRule>
  </conditionalFormatting>
  <conditionalFormatting sqref="FC244">
    <cfRule type="expression" dxfId="4770" priority="4767">
      <formula>$G244="SQUAT"</formula>
    </cfRule>
    <cfRule type="expression" dxfId="4769" priority="4768">
      <formula>$G244="BENCH"</formula>
    </cfRule>
    <cfRule type="expression" dxfId="4768" priority="4769">
      <formula>$G244="DEADLIFT"</formula>
    </cfRule>
    <cfRule type="expression" dxfId="4767" priority="4770">
      <formula>AND($G244="ACC",ISBLANK($F244))</formula>
    </cfRule>
    <cfRule type="expression" dxfId="4766" priority="4771">
      <formula>$G244="ACC"</formula>
    </cfRule>
  </conditionalFormatting>
  <conditionalFormatting sqref="FD244:FE244">
    <cfRule type="expression" dxfId="4765" priority="4762">
      <formula>$G244="SQUAT"</formula>
    </cfRule>
    <cfRule type="expression" dxfId="4764" priority="4763">
      <formula>$G244="BENCH"</formula>
    </cfRule>
    <cfRule type="expression" dxfId="4763" priority="4764">
      <formula>$G244="DEADLIFT"</formula>
    </cfRule>
    <cfRule type="expression" dxfId="4762" priority="4765">
      <formula>AND($G244="ACC",ISBLANK($F244))</formula>
    </cfRule>
    <cfRule type="expression" dxfId="4761" priority="4766">
      <formula>$G244="ACC"</formula>
    </cfRule>
  </conditionalFormatting>
  <conditionalFormatting sqref="FC238:FC241">
    <cfRule type="expression" dxfId="4760" priority="4759">
      <formula>AND($G238="SQUAT",ISBLANK($F238))</formula>
    </cfRule>
    <cfRule type="expression" dxfId="4759" priority="4760">
      <formula>AND($G238="BENCH",ISBLANK($F238))</formula>
    </cfRule>
    <cfRule type="expression" dxfId="4758" priority="4761">
      <formula>AND($G238="DEADLIFT",ISBLANK($F238))</formula>
    </cfRule>
  </conditionalFormatting>
  <conditionalFormatting sqref="FC238:FE241">
    <cfRule type="expression" dxfId="4757" priority="4754">
      <formula>$G238="SQUAT"</formula>
    </cfRule>
    <cfRule type="expression" dxfId="4756" priority="4755">
      <formula>$G238="BENCH"</formula>
    </cfRule>
    <cfRule type="expression" dxfId="4755" priority="4756">
      <formula>$G238="DEADLIFT"</formula>
    </cfRule>
    <cfRule type="expression" dxfId="4754" priority="4757">
      <formula>AND($G238="ACC",ISBLANK($F238))</formula>
    </cfRule>
    <cfRule type="expression" dxfId="4753" priority="4758">
      <formula>$G238="ACC"</formula>
    </cfRule>
  </conditionalFormatting>
  <conditionalFormatting sqref="FC237">
    <cfRule type="expression" dxfId="4752" priority="4751">
      <formula>AND($G237="SQUAT",ISBLANK($F237))</formula>
    </cfRule>
    <cfRule type="expression" dxfId="4751" priority="4752">
      <formula>AND($G237="BENCH",ISBLANK($F237))</formula>
    </cfRule>
    <cfRule type="expression" dxfId="4750" priority="4753">
      <formula>AND($G237="DEADLIFT",ISBLANK($F237))</formula>
    </cfRule>
  </conditionalFormatting>
  <conditionalFormatting sqref="FC237">
    <cfRule type="expression" dxfId="4749" priority="4746">
      <formula>$G237="SQUAT"</formula>
    </cfRule>
    <cfRule type="expression" dxfId="4748" priority="4747">
      <formula>$G237="BENCH"</formula>
    </cfRule>
    <cfRule type="expression" dxfId="4747" priority="4748">
      <formula>$G237="DEADLIFT"</formula>
    </cfRule>
    <cfRule type="expression" dxfId="4746" priority="4749">
      <formula>AND($G237="ACC",ISBLANK($F237))</formula>
    </cfRule>
    <cfRule type="expression" dxfId="4745" priority="4750">
      <formula>$G237="ACC"</formula>
    </cfRule>
  </conditionalFormatting>
  <conditionalFormatting sqref="FD237:FE237">
    <cfRule type="expression" dxfId="4744" priority="4741">
      <formula>$G237="SQUAT"</formula>
    </cfRule>
    <cfRule type="expression" dxfId="4743" priority="4742">
      <formula>$G237="BENCH"</formula>
    </cfRule>
    <cfRule type="expression" dxfId="4742" priority="4743">
      <formula>$G237="DEADLIFT"</formula>
    </cfRule>
    <cfRule type="expression" dxfId="4741" priority="4744">
      <formula>AND($G237="ACC",ISBLANK($F237))</formula>
    </cfRule>
    <cfRule type="expression" dxfId="4740" priority="4745">
      <formula>$G237="ACC"</formula>
    </cfRule>
  </conditionalFormatting>
  <conditionalFormatting sqref="FL18 FL25">
    <cfRule type="expression" dxfId="4739" priority="4738">
      <formula>AND($G18="SQUAT",ISBLANK($F18))</formula>
    </cfRule>
    <cfRule type="expression" dxfId="4738" priority="4739">
      <formula>AND($G18="BENCH",ISBLANK($F18))</formula>
    </cfRule>
    <cfRule type="expression" dxfId="4737" priority="4740">
      <formula>AND($G18="DEADLIFT",ISBLANK($F18))</formula>
    </cfRule>
  </conditionalFormatting>
  <conditionalFormatting sqref="FL25:FN25 FL18:FN18">
    <cfRule type="expression" dxfId="4736" priority="4733">
      <formula>$G18="SQUAT"</formula>
    </cfRule>
    <cfRule type="expression" dxfId="4735" priority="4734">
      <formula>$G18="BENCH"</formula>
    </cfRule>
    <cfRule type="expression" dxfId="4734" priority="4735">
      <formula>$G18="DEADLIFT"</formula>
    </cfRule>
    <cfRule type="expression" dxfId="4733" priority="4736">
      <formula>AND($G18="ACC",ISBLANK($F18))</formula>
    </cfRule>
    <cfRule type="expression" dxfId="4732" priority="4737">
      <formula>$G18="ACC"</formula>
    </cfRule>
  </conditionalFormatting>
  <conditionalFormatting sqref="FL39">
    <cfRule type="expression" dxfId="4731" priority="4730">
      <formula>AND($G39="SQUAT",ISBLANK($F39))</formula>
    </cfRule>
    <cfRule type="expression" dxfId="4730" priority="4731">
      <formula>AND($G39="BENCH",ISBLANK($F39))</formula>
    </cfRule>
    <cfRule type="expression" dxfId="4729" priority="4732">
      <formula>AND($G39="DEADLIFT",ISBLANK($F39))</formula>
    </cfRule>
  </conditionalFormatting>
  <conditionalFormatting sqref="FL39:FN39">
    <cfRule type="expression" dxfId="4728" priority="4725">
      <formula>$G39="SQUAT"</formula>
    </cfRule>
    <cfRule type="expression" dxfId="4727" priority="4726">
      <formula>$G39="BENCH"</formula>
    </cfRule>
    <cfRule type="expression" dxfId="4726" priority="4727">
      <formula>$G39="DEADLIFT"</formula>
    </cfRule>
    <cfRule type="expression" dxfId="4725" priority="4728">
      <formula>AND($G39="ACC",ISBLANK($F39))</formula>
    </cfRule>
    <cfRule type="expression" dxfId="4724" priority="4729">
      <formula>$G39="ACC"</formula>
    </cfRule>
  </conditionalFormatting>
  <conditionalFormatting sqref="FL21:FL24">
    <cfRule type="expression" dxfId="4723" priority="4722">
      <formula>AND($G21="SQUAT",ISBLANK($F21))</formula>
    </cfRule>
    <cfRule type="expression" dxfId="4722" priority="4723">
      <formula>AND($G21="BENCH",ISBLANK($F21))</formula>
    </cfRule>
    <cfRule type="expression" dxfId="4721" priority="4724">
      <formula>AND($G21="DEADLIFT",ISBLANK($F21))</formula>
    </cfRule>
  </conditionalFormatting>
  <conditionalFormatting sqref="FL21:FN24">
    <cfRule type="expression" dxfId="4720" priority="4717">
      <formula>$G21="SQUAT"</formula>
    </cfRule>
    <cfRule type="expression" dxfId="4719" priority="4718">
      <formula>$G21="BENCH"</formula>
    </cfRule>
    <cfRule type="expression" dxfId="4718" priority="4719">
      <formula>$G21="DEADLIFT"</formula>
    </cfRule>
    <cfRule type="expression" dxfId="4717" priority="4720">
      <formula>AND($G21="ACC",ISBLANK($F21))</formula>
    </cfRule>
    <cfRule type="expression" dxfId="4716" priority="4721">
      <formula>$G21="ACC"</formula>
    </cfRule>
  </conditionalFormatting>
  <conditionalFormatting sqref="FL20">
    <cfRule type="expression" dxfId="4715" priority="4714">
      <formula>AND($G20="SQUAT",ISBLANK($F20))</formula>
    </cfRule>
    <cfRule type="expression" dxfId="4714" priority="4715">
      <formula>AND($G20="BENCH",ISBLANK($F20))</formula>
    </cfRule>
    <cfRule type="expression" dxfId="4713" priority="4716">
      <formula>AND($G20="DEADLIFT",ISBLANK($F20))</formula>
    </cfRule>
  </conditionalFormatting>
  <conditionalFormatting sqref="FL20">
    <cfRule type="expression" dxfId="4712" priority="4709">
      <formula>$G20="SQUAT"</formula>
    </cfRule>
    <cfRule type="expression" dxfId="4711" priority="4710">
      <formula>$G20="BENCH"</formula>
    </cfRule>
    <cfRule type="expression" dxfId="4710" priority="4711">
      <formula>$G20="DEADLIFT"</formula>
    </cfRule>
    <cfRule type="expression" dxfId="4709" priority="4712">
      <formula>AND($G20="ACC",ISBLANK($F20))</formula>
    </cfRule>
    <cfRule type="expression" dxfId="4708" priority="4713">
      <formula>$G20="ACC"</formula>
    </cfRule>
  </conditionalFormatting>
  <conditionalFormatting sqref="FM20:FN20">
    <cfRule type="expression" dxfId="4707" priority="4704">
      <formula>$G20="SQUAT"</formula>
    </cfRule>
    <cfRule type="expression" dxfId="4706" priority="4705">
      <formula>$G20="BENCH"</formula>
    </cfRule>
    <cfRule type="expression" dxfId="4705" priority="4706">
      <formula>$G20="DEADLIFT"</formula>
    </cfRule>
    <cfRule type="expression" dxfId="4704" priority="4707">
      <formula>AND($G20="ACC",ISBLANK($F20))</formula>
    </cfRule>
    <cfRule type="expression" dxfId="4703" priority="4708">
      <formula>$G20="ACC"</formula>
    </cfRule>
  </conditionalFormatting>
  <conditionalFormatting sqref="FL14:FL17">
    <cfRule type="expression" dxfId="4702" priority="4701">
      <formula>AND($G14="SQUAT",ISBLANK($F14))</formula>
    </cfRule>
    <cfRule type="expression" dxfId="4701" priority="4702">
      <formula>AND($G14="BENCH",ISBLANK($F14))</formula>
    </cfRule>
    <cfRule type="expression" dxfId="4700" priority="4703">
      <formula>AND($G14="DEADLIFT",ISBLANK($F14))</formula>
    </cfRule>
  </conditionalFormatting>
  <conditionalFormatting sqref="FL14:FN17">
    <cfRule type="expression" dxfId="4699" priority="4696">
      <formula>$G14="SQUAT"</formula>
    </cfRule>
    <cfRule type="expression" dxfId="4698" priority="4697">
      <formula>$G14="BENCH"</formula>
    </cfRule>
    <cfRule type="expression" dxfId="4697" priority="4698">
      <formula>$G14="DEADLIFT"</formula>
    </cfRule>
    <cfRule type="expression" dxfId="4696" priority="4699">
      <formula>AND($G14="ACC",ISBLANK($F14))</formula>
    </cfRule>
    <cfRule type="expression" dxfId="4695" priority="4700">
      <formula>$G14="ACC"</formula>
    </cfRule>
  </conditionalFormatting>
  <conditionalFormatting sqref="FL13">
    <cfRule type="expression" dxfId="4694" priority="4693">
      <formula>AND($G13="SQUAT",ISBLANK($F13))</formula>
    </cfRule>
    <cfRule type="expression" dxfId="4693" priority="4694">
      <formula>AND($G13="BENCH",ISBLANK($F13))</formula>
    </cfRule>
    <cfRule type="expression" dxfId="4692" priority="4695">
      <formula>AND($G13="DEADLIFT",ISBLANK($F13))</formula>
    </cfRule>
  </conditionalFormatting>
  <conditionalFormatting sqref="FL13">
    <cfRule type="expression" dxfId="4691" priority="4688">
      <formula>$G13="SQUAT"</formula>
    </cfRule>
    <cfRule type="expression" dxfId="4690" priority="4689">
      <formula>$G13="BENCH"</formula>
    </cfRule>
    <cfRule type="expression" dxfId="4689" priority="4690">
      <formula>$G13="DEADLIFT"</formula>
    </cfRule>
    <cfRule type="expression" dxfId="4688" priority="4691">
      <formula>AND($G13="ACC",ISBLANK($F13))</formula>
    </cfRule>
    <cfRule type="expression" dxfId="4687" priority="4692">
      <formula>$G13="ACC"</formula>
    </cfRule>
  </conditionalFormatting>
  <conditionalFormatting sqref="FM13:FN13">
    <cfRule type="expression" dxfId="4686" priority="4683">
      <formula>$G13="SQUAT"</formula>
    </cfRule>
    <cfRule type="expression" dxfId="4685" priority="4684">
      <formula>$G13="BENCH"</formula>
    </cfRule>
    <cfRule type="expression" dxfId="4684" priority="4685">
      <formula>$G13="DEADLIFT"</formula>
    </cfRule>
    <cfRule type="expression" dxfId="4683" priority="4686">
      <formula>AND($G13="ACC",ISBLANK($F13))</formula>
    </cfRule>
    <cfRule type="expression" dxfId="4682" priority="4687">
      <formula>$G13="ACC"</formula>
    </cfRule>
  </conditionalFormatting>
  <conditionalFormatting sqref="FL32">
    <cfRule type="expression" dxfId="4681" priority="4680">
      <formula>AND($G32="SQUAT",ISBLANK($F32))</formula>
    </cfRule>
    <cfRule type="expression" dxfId="4680" priority="4681">
      <formula>AND($G32="BENCH",ISBLANK($F32))</formula>
    </cfRule>
    <cfRule type="expression" dxfId="4679" priority="4682">
      <formula>AND($G32="DEADLIFT",ISBLANK($F32))</formula>
    </cfRule>
  </conditionalFormatting>
  <conditionalFormatting sqref="FL32:FN32">
    <cfRule type="expression" dxfId="4678" priority="4675">
      <formula>$G32="SQUAT"</formula>
    </cfRule>
    <cfRule type="expression" dxfId="4677" priority="4676">
      <formula>$G32="BENCH"</formula>
    </cfRule>
    <cfRule type="expression" dxfId="4676" priority="4677">
      <formula>$G32="DEADLIFT"</formula>
    </cfRule>
    <cfRule type="expression" dxfId="4675" priority="4678">
      <formula>AND($G32="ACC",ISBLANK($F32))</formula>
    </cfRule>
    <cfRule type="expression" dxfId="4674" priority="4679">
      <formula>$G32="ACC"</formula>
    </cfRule>
  </conditionalFormatting>
  <conditionalFormatting sqref="FL35:FL38">
    <cfRule type="expression" dxfId="4673" priority="4672">
      <formula>AND($G35="SQUAT",ISBLANK($F35))</formula>
    </cfRule>
    <cfRule type="expression" dxfId="4672" priority="4673">
      <formula>AND($G35="BENCH",ISBLANK($F35))</formula>
    </cfRule>
    <cfRule type="expression" dxfId="4671" priority="4674">
      <formula>AND($G35="DEADLIFT",ISBLANK($F35))</formula>
    </cfRule>
  </conditionalFormatting>
  <conditionalFormatting sqref="FL35:FN38">
    <cfRule type="expression" dxfId="4670" priority="4667">
      <formula>$G35="SQUAT"</formula>
    </cfRule>
    <cfRule type="expression" dxfId="4669" priority="4668">
      <formula>$G35="BENCH"</formula>
    </cfRule>
    <cfRule type="expression" dxfId="4668" priority="4669">
      <formula>$G35="DEADLIFT"</formula>
    </cfRule>
    <cfRule type="expression" dxfId="4667" priority="4670">
      <formula>AND($G35="ACC",ISBLANK($F35))</formula>
    </cfRule>
    <cfRule type="expression" dxfId="4666" priority="4671">
      <formula>$G35="ACC"</formula>
    </cfRule>
  </conditionalFormatting>
  <conditionalFormatting sqref="FL34">
    <cfRule type="expression" dxfId="4665" priority="4664">
      <formula>AND($G34="SQUAT",ISBLANK($F34))</formula>
    </cfRule>
    <cfRule type="expression" dxfId="4664" priority="4665">
      <formula>AND($G34="BENCH",ISBLANK($F34))</formula>
    </cfRule>
    <cfRule type="expression" dxfId="4663" priority="4666">
      <formula>AND($G34="DEADLIFT",ISBLANK($F34))</formula>
    </cfRule>
  </conditionalFormatting>
  <conditionalFormatting sqref="FL34">
    <cfRule type="expression" dxfId="4662" priority="4659">
      <formula>$G34="SQUAT"</formula>
    </cfRule>
    <cfRule type="expression" dxfId="4661" priority="4660">
      <formula>$G34="BENCH"</formula>
    </cfRule>
    <cfRule type="expression" dxfId="4660" priority="4661">
      <formula>$G34="DEADLIFT"</formula>
    </cfRule>
    <cfRule type="expression" dxfId="4659" priority="4662">
      <formula>AND($G34="ACC",ISBLANK($F34))</formula>
    </cfRule>
    <cfRule type="expression" dxfId="4658" priority="4663">
      <formula>$G34="ACC"</formula>
    </cfRule>
  </conditionalFormatting>
  <conditionalFormatting sqref="FM34:FN34">
    <cfRule type="expression" dxfId="4657" priority="4654">
      <formula>$G34="SQUAT"</formula>
    </cfRule>
    <cfRule type="expression" dxfId="4656" priority="4655">
      <formula>$G34="BENCH"</formula>
    </cfRule>
    <cfRule type="expression" dxfId="4655" priority="4656">
      <formula>$G34="DEADLIFT"</formula>
    </cfRule>
    <cfRule type="expression" dxfId="4654" priority="4657">
      <formula>AND($G34="ACC",ISBLANK($F34))</formula>
    </cfRule>
    <cfRule type="expression" dxfId="4653" priority="4658">
      <formula>$G34="ACC"</formula>
    </cfRule>
  </conditionalFormatting>
  <conditionalFormatting sqref="FL28:FL31">
    <cfRule type="expression" dxfId="4652" priority="4651">
      <formula>AND($G28="SQUAT",ISBLANK($F28))</formula>
    </cfRule>
    <cfRule type="expression" dxfId="4651" priority="4652">
      <formula>AND($G28="BENCH",ISBLANK($F28))</formula>
    </cfRule>
    <cfRule type="expression" dxfId="4650" priority="4653">
      <formula>AND($G28="DEADLIFT",ISBLANK($F28))</formula>
    </cfRule>
  </conditionalFormatting>
  <conditionalFormatting sqref="FL28:FN31">
    <cfRule type="expression" dxfId="4649" priority="4646">
      <formula>$G28="SQUAT"</formula>
    </cfRule>
    <cfRule type="expression" dxfId="4648" priority="4647">
      <formula>$G28="BENCH"</formula>
    </cfRule>
    <cfRule type="expression" dxfId="4647" priority="4648">
      <formula>$G28="DEADLIFT"</formula>
    </cfRule>
    <cfRule type="expression" dxfId="4646" priority="4649">
      <formula>AND($G28="ACC",ISBLANK($F28))</formula>
    </cfRule>
    <cfRule type="expression" dxfId="4645" priority="4650">
      <formula>$G28="ACC"</formula>
    </cfRule>
  </conditionalFormatting>
  <conditionalFormatting sqref="FL27">
    <cfRule type="expression" dxfId="4644" priority="4643">
      <formula>AND($G27="SQUAT",ISBLANK($F27))</formula>
    </cfRule>
    <cfRule type="expression" dxfId="4643" priority="4644">
      <formula>AND($G27="BENCH",ISBLANK($F27))</formula>
    </cfRule>
    <cfRule type="expression" dxfId="4642" priority="4645">
      <formula>AND($G27="DEADLIFT",ISBLANK($F27))</formula>
    </cfRule>
  </conditionalFormatting>
  <conditionalFormatting sqref="FL27">
    <cfRule type="expression" dxfId="4641" priority="4638">
      <formula>$G27="SQUAT"</formula>
    </cfRule>
    <cfRule type="expression" dxfId="4640" priority="4639">
      <formula>$G27="BENCH"</formula>
    </cfRule>
    <cfRule type="expression" dxfId="4639" priority="4640">
      <formula>$G27="DEADLIFT"</formula>
    </cfRule>
    <cfRule type="expression" dxfId="4638" priority="4641">
      <formula>AND($G27="ACC",ISBLANK($F27))</formula>
    </cfRule>
    <cfRule type="expression" dxfId="4637" priority="4642">
      <formula>$G27="ACC"</formula>
    </cfRule>
  </conditionalFormatting>
  <conditionalFormatting sqref="FM27:FN27">
    <cfRule type="expression" dxfId="4636" priority="4633">
      <formula>$G27="SQUAT"</formula>
    </cfRule>
    <cfRule type="expression" dxfId="4635" priority="4634">
      <formula>$G27="BENCH"</formula>
    </cfRule>
    <cfRule type="expression" dxfId="4634" priority="4635">
      <formula>$G27="DEADLIFT"</formula>
    </cfRule>
    <cfRule type="expression" dxfId="4633" priority="4636">
      <formula>AND($G27="ACC",ISBLANK($F27))</formula>
    </cfRule>
    <cfRule type="expression" dxfId="4632" priority="4637">
      <formula>$G27="ACC"</formula>
    </cfRule>
  </conditionalFormatting>
  <conditionalFormatting sqref="FL46">
    <cfRule type="expression" dxfId="4631" priority="4630">
      <formula>AND($G46="SQUAT",ISBLANK($F46))</formula>
    </cfRule>
    <cfRule type="expression" dxfId="4630" priority="4631">
      <formula>AND($G46="BENCH",ISBLANK($F46))</formula>
    </cfRule>
    <cfRule type="expression" dxfId="4629" priority="4632">
      <formula>AND($G46="DEADLIFT",ISBLANK($F46))</formula>
    </cfRule>
  </conditionalFormatting>
  <conditionalFormatting sqref="FL46:FN46">
    <cfRule type="expression" dxfId="4628" priority="4625">
      <formula>$G46="SQUAT"</formula>
    </cfRule>
    <cfRule type="expression" dxfId="4627" priority="4626">
      <formula>$G46="BENCH"</formula>
    </cfRule>
    <cfRule type="expression" dxfId="4626" priority="4627">
      <formula>$G46="DEADLIFT"</formula>
    </cfRule>
    <cfRule type="expression" dxfId="4625" priority="4628">
      <formula>AND($G46="ACC",ISBLANK($F46))</formula>
    </cfRule>
    <cfRule type="expression" dxfId="4624" priority="4629">
      <formula>$G46="ACC"</formula>
    </cfRule>
  </conditionalFormatting>
  <conditionalFormatting sqref="FL49:FL52">
    <cfRule type="expression" dxfId="4623" priority="4622">
      <formula>AND($G49="SQUAT",ISBLANK($F49))</formula>
    </cfRule>
    <cfRule type="expression" dxfId="4622" priority="4623">
      <formula>AND($G49="BENCH",ISBLANK($F49))</formula>
    </cfRule>
    <cfRule type="expression" dxfId="4621" priority="4624">
      <formula>AND($G49="DEADLIFT",ISBLANK($F49))</formula>
    </cfRule>
  </conditionalFormatting>
  <conditionalFormatting sqref="FL49:FN52">
    <cfRule type="expression" dxfId="4620" priority="4617">
      <formula>$G49="SQUAT"</formula>
    </cfRule>
    <cfRule type="expression" dxfId="4619" priority="4618">
      <formula>$G49="BENCH"</formula>
    </cfRule>
    <cfRule type="expression" dxfId="4618" priority="4619">
      <formula>$G49="DEADLIFT"</formula>
    </cfRule>
    <cfRule type="expression" dxfId="4617" priority="4620">
      <formula>AND($G49="ACC",ISBLANK($F49))</formula>
    </cfRule>
    <cfRule type="expression" dxfId="4616" priority="4621">
      <formula>$G49="ACC"</formula>
    </cfRule>
  </conditionalFormatting>
  <conditionalFormatting sqref="FL48">
    <cfRule type="expression" dxfId="4615" priority="4614">
      <formula>AND($G48="SQUAT",ISBLANK($F48))</formula>
    </cfRule>
    <cfRule type="expression" dxfId="4614" priority="4615">
      <formula>AND($G48="BENCH",ISBLANK($F48))</formula>
    </cfRule>
    <cfRule type="expression" dxfId="4613" priority="4616">
      <formula>AND($G48="DEADLIFT",ISBLANK($F48))</formula>
    </cfRule>
  </conditionalFormatting>
  <conditionalFormatting sqref="FL48">
    <cfRule type="expression" dxfId="4612" priority="4609">
      <formula>$G48="SQUAT"</formula>
    </cfRule>
    <cfRule type="expression" dxfId="4611" priority="4610">
      <formula>$G48="BENCH"</formula>
    </cfRule>
    <cfRule type="expression" dxfId="4610" priority="4611">
      <formula>$G48="DEADLIFT"</formula>
    </cfRule>
    <cfRule type="expression" dxfId="4609" priority="4612">
      <formula>AND($G48="ACC",ISBLANK($F48))</formula>
    </cfRule>
    <cfRule type="expression" dxfId="4608" priority="4613">
      <formula>$G48="ACC"</formula>
    </cfRule>
  </conditionalFormatting>
  <conditionalFormatting sqref="FM48:FN48">
    <cfRule type="expression" dxfId="4607" priority="4604">
      <formula>$G48="SQUAT"</formula>
    </cfRule>
    <cfRule type="expression" dxfId="4606" priority="4605">
      <formula>$G48="BENCH"</formula>
    </cfRule>
    <cfRule type="expression" dxfId="4605" priority="4606">
      <formula>$G48="DEADLIFT"</formula>
    </cfRule>
    <cfRule type="expression" dxfId="4604" priority="4607">
      <formula>AND($G48="ACC",ISBLANK($F48))</formula>
    </cfRule>
    <cfRule type="expression" dxfId="4603" priority="4608">
      <formula>$G48="ACC"</formula>
    </cfRule>
  </conditionalFormatting>
  <conditionalFormatting sqref="FL42:FL45">
    <cfRule type="expression" dxfId="4602" priority="4601">
      <formula>AND($G42="SQUAT",ISBLANK($F42))</formula>
    </cfRule>
    <cfRule type="expression" dxfId="4601" priority="4602">
      <formula>AND($G42="BENCH",ISBLANK($F42))</formula>
    </cfRule>
    <cfRule type="expression" dxfId="4600" priority="4603">
      <formula>AND($G42="DEADLIFT",ISBLANK($F42))</formula>
    </cfRule>
  </conditionalFormatting>
  <conditionalFormatting sqref="FL42:FN45">
    <cfRule type="expression" dxfId="4599" priority="4596">
      <formula>$G42="SQUAT"</formula>
    </cfRule>
    <cfRule type="expression" dxfId="4598" priority="4597">
      <formula>$G42="BENCH"</formula>
    </cfRule>
    <cfRule type="expression" dxfId="4597" priority="4598">
      <formula>$G42="DEADLIFT"</formula>
    </cfRule>
    <cfRule type="expression" dxfId="4596" priority="4599">
      <formula>AND($G42="ACC",ISBLANK($F42))</formula>
    </cfRule>
    <cfRule type="expression" dxfId="4595" priority="4600">
      <formula>$G42="ACC"</formula>
    </cfRule>
  </conditionalFormatting>
  <conditionalFormatting sqref="FL41">
    <cfRule type="expression" dxfId="4594" priority="4593">
      <formula>AND($G41="SQUAT",ISBLANK($F41))</formula>
    </cfRule>
    <cfRule type="expression" dxfId="4593" priority="4594">
      <formula>AND($G41="BENCH",ISBLANK($F41))</formula>
    </cfRule>
    <cfRule type="expression" dxfId="4592" priority="4595">
      <formula>AND($G41="DEADLIFT",ISBLANK($F41))</formula>
    </cfRule>
  </conditionalFormatting>
  <conditionalFormatting sqref="FL41">
    <cfRule type="expression" dxfId="4591" priority="4588">
      <formula>$G41="SQUAT"</formula>
    </cfRule>
    <cfRule type="expression" dxfId="4590" priority="4589">
      <formula>$G41="BENCH"</formula>
    </cfRule>
    <cfRule type="expression" dxfId="4589" priority="4590">
      <formula>$G41="DEADLIFT"</formula>
    </cfRule>
    <cfRule type="expression" dxfId="4588" priority="4591">
      <formula>AND($G41="ACC",ISBLANK($F41))</formula>
    </cfRule>
    <cfRule type="expression" dxfId="4587" priority="4592">
      <formula>$G41="ACC"</formula>
    </cfRule>
  </conditionalFormatting>
  <conditionalFormatting sqref="FM41:FN41">
    <cfRule type="expression" dxfId="4586" priority="4583">
      <formula>$G41="SQUAT"</formula>
    </cfRule>
    <cfRule type="expression" dxfId="4585" priority="4584">
      <formula>$G41="BENCH"</formula>
    </cfRule>
    <cfRule type="expression" dxfId="4584" priority="4585">
      <formula>$G41="DEADLIFT"</formula>
    </cfRule>
    <cfRule type="expression" dxfId="4583" priority="4586">
      <formula>AND($G41="ACC",ISBLANK($F41))</formula>
    </cfRule>
    <cfRule type="expression" dxfId="4582" priority="4587">
      <formula>$G41="ACC"</formula>
    </cfRule>
  </conditionalFormatting>
  <conditionalFormatting sqref="FL67 FL74">
    <cfRule type="expression" dxfId="4581" priority="4580">
      <formula>AND($G67="SQUAT",ISBLANK($F67))</formula>
    </cfRule>
    <cfRule type="expression" dxfId="4580" priority="4581">
      <formula>AND($G67="BENCH",ISBLANK($F67))</formula>
    </cfRule>
    <cfRule type="expression" dxfId="4579" priority="4582">
      <formula>AND($G67="DEADLIFT",ISBLANK($F67))</formula>
    </cfRule>
  </conditionalFormatting>
  <conditionalFormatting sqref="FL74:FN74 FL67:FN67">
    <cfRule type="expression" dxfId="4578" priority="4575">
      <formula>$G67="SQUAT"</formula>
    </cfRule>
    <cfRule type="expression" dxfId="4577" priority="4576">
      <formula>$G67="BENCH"</formula>
    </cfRule>
    <cfRule type="expression" dxfId="4576" priority="4577">
      <formula>$G67="DEADLIFT"</formula>
    </cfRule>
    <cfRule type="expression" dxfId="4575" priority="4578">
      <formula>AND($G67="ACC",ISBLANK($F67))</formula>
    </cfRule>
    <cfRule type="expression" dxfId="4574" priority="4579">
      <formula>$G67="ACC"</formula>
    </cfRule>
  </conditionalFormatting>
  <conditionalFormatting sqref="FL88">
    <cfRule type="expression" dxfId="4573" priority="4572">
      <formula>AND($G88="SQUAT",ISBLANK($F88))</formula>
    </cfRule>
    <cfRule type="expression" dxfId="4572" priority="4573">
      <formula>AND($G88="BENCH",ISBLANK($F88))</formula>
    </cfRule>
    <cfRule type="expression" dxfId="4571" priority="4574">
      <formula>AND($G88="DEADLIFT",ISBLANK($F88))</formula>
    </cfRule>
  </conditionalFormatting>
  <conditionalFormatting sqref="FL88:FN88">
    <cfRule type="expression" dxfId="4570" priority="4567">
      <formula>$G88="SQUAT"</formula>
    </cfRule>
    <cfRule type="expression" dxfId="4569" priority="4568">
      <formula>$G88="BENCH"</formula>
    </cfRule>
    <cfRule type="expression" dxfId="4568" priority="4569">
      <formula>$G88="DEADLIFT"</formula>
    </cfRule>
    <cfRule type="expression" dxfId="4567" priority="4570">
      <formula>AND($G88="ACC",ISBLANK($F88))</formula>
    </cfRule>
    <cfRule type="expression" dxfId="4566" priority="4571">
      <formula>$G88="ACC"</formula>
    </cfRule>
  </conditionalFormatting>
  <conditionalFormatting sqref="FL70:FL73">
    <cfRule type="expression" dxfId="4565" priority="4564">
      <formula>AND($G70="SQUAT",ISBLANK($F70))</formula>
    </cfRule>
    <cfRule type="expression" dxfId="4564" priority="4565">
      <formula>AND($G70="BENCH",ISBLANK($F70))</formula>
    </cfRule>
    <cfRule type="expression" dxfId="4563" priority="4566">
      <formula>AND($G70="DEADLIFT",ISBLANK($F70))</formula>
    </cfRule>
  </conditionalFormatting>
  <conditionalFormatting sqref="FL70:FN73">
    <cfRule type="expression" dxfId="4562" priority="4559">
      <formula>$G70="SQUAT"</formula>
    </cfRule>
    <cfRule type="expression" dxfId="4561" priority="4560">
      <formula>$G70="BENCH"</formula>
    </cfRule>
    <cfRule type="expression" dxfId="4560" priority="4561">
      <formula>$G70="DEADLIFT"</formula>
    </cfRule>
    <cfRule type="expression" dxfId="4559" priority="4562">
      <formula>AND($G70="ACC",ISBLANK($F70))</formula>
    </cfRule>
    <cfRule type="expression" dxfId="4558" priority="4563">
      <formula>$G70="ACC"</formula>
    </cfRule>
  </conditionalFormatting>
  <conditionalFormatting sqref="FL69">
    <cfRule type="expression" dxfId="4557" priority="4556">
      <formula>AND($G69="SQUAT",ISBLANK($F69))</formula>
    </cfRule>
    <cfRule type="expression" dxfId="4556" priority="4557">
      <formula>AND($G69="BENCH",ISBLANK($F69))</formula>
    </cfRule>
    <cfRule type="expression" dxfId="4555" priority="4558">
      <formula>AND($G69="DEADLIFT",ISBLANK($F69))</formula>
    </cfRule>
  </conditionalFormatting>
  <conditionalFormatting sqref="FL69">
    <cfRule type="expression" dxfId="4554" priority="4551">
      <formula>$G69="SQUAT"</formula>
    </cfRule>
    <cfRule type="expression" dxfId="4553" priority="4552">
      <formula>$G69="BENCH"</formula>
    </cfRule>
    <cfRule type="expression" dxfId="4552" priority="4553">
      <formula>$G69="DEADLIFT"</formula>
    </cfRule>
    <cfRule type="expression" dxfId="4551" priority="4554">
      <formula>AND($G69="ACC",ISBLANK($F69))</formula>
    </cfRule>
    <cfRule type="expression" dxfId="4550" priority="4555">
      <formula>$G69="ACC"</formula>
    </cfRule>
  </conditionalFormatting>
  <conditionalFormatting sqref="FM69:FN69">
    <cfRule type="expression" dxfId="4549" priority="4546">
      <formula>$G69="SQUAT"</formula>
    </cfRule>
    <cfRule type="expression" dxfId="4548" priority="4547">
      <formula>$G69="BENCH"</formula>
    </cfRule>
    <cfRule type="expression" dxfId="4547" priority="4548">
      <formula>$G69="DEADLIFT"</formula>
    </cfRule>
    <cfRule type="expression" dxfId="4546" priority="4549">
      <formula>AND($G69="ACC",ISBLANK($F69))</formula>
    </cfRule>
    <cfRule type="expression" dxfId="4545" priority="4550">
      <formula>$G69="ACC"</formula>
    </cfRule>
  </conditionalFormatting>
  <conditionalFormatting sqref="FL63:FL66">
    <cfRule type="expression" dxfId="4544" priority="4543">
      <formula>AND($G63="SQUAT",ISBLANK($F63))</formula>
    </cfRule>
    <cfRule type="expression" dxfId="4543" priority="4544">
      <formula>AND($G63="BENCH",ISBLANK($F63))</formula>
    </cfRule>
    <cfRule type="expression" dxfId="4542" priority="4545">
      <formula>AND($G63="DEADLIFT",ISBLANK($F63))</formula>
    </cfRule>
  </conditionalFormatting>
  <conditionalFormatting sqref="FL63:FN66">
    <cfRule type="expression" dxfId="4541" priority="4538">
      <formula>$G63="SQUAT"</formula>
    </cfRule>
    <cfRule type="expression" dxfId="4540" priority="4539">
      <formula>$G63="BENCH"</formula>
    </cfRule>
    <cfRule type="expression" dxfId="4539" priority="4540">
      <formula>$G63="DEADLIFT"</formula>
    </cfRule>
    <cfRule type="expression" dxfId="4538" priority="4541">
      <formula>AND($G63="ACC",ISBLANK($F63))</formula>
    </cfRule>
    <cfRule type="expression" dxfId="4537" priority="4542">
      <formula>$G63="ACC"</formula>
    </cfRule>
  </conditionalFormatting>
  <conditionalFormatting sqref="FL62">
    <cfRule type="expression" dxfId="4536" priority="4535">
      <formula>AND($G62="SQUAT",ISBLANK($F62))</formula>
    </cfRule>
    <cfRule type="expression" dxfId="4535" priority="4536">
      <formula>AND($G62="BENCH",ISBLANK($F62))</formula>
    </cfRule>
    <cfRule type="expression" dxfId="4534" priority="4537">
      <formula>AND($G62="DEADLIFT",ISBLANK($F62))</formula>
    </cfRule>
  </conditionalFormatting>
  <conditionalFormatting sqref="FL62">
    <cfRule type="expression" dxfId="4533" priority="4530">
      <formula>$G62="SQUAT"</formula>
    </cfRule>
    <cfRule type="expression" dxfId="4532" priority="4531">
      <formula>$G62="BENCH"</formula>
    </cfRule>
    <cfRule type="expression" dxfId="4531" priority="4532">
      <formula>$G62="DEADLIFT"</formula>
    </cfRule>
    <cfRule type="expression" dxfId="4530" priority="4533">
      <formula>AND($G62="ACC",ISBLANK($F62))</formula>
    </cfRule>
    <cfRule type="expression" dxfId="4529" priority="4534">
      <formula>$G62="ACC"</formula>
    </cfRule>
  </conditionalFormatting>
  <conditionalFormatting sqref="FM62:FN62">
    <cfRule type="expression" dxfId="4528" priority="4525">
      <formula>$G62="SQUAT"</formula>
    </cfRule>
    <cfRule type="expression" dxfId="4527" priority="4526">
      <formula>$G62="BENCH"</formula>
    </cfRule>
    <cfRule type="expression" dxfId="4526" priority="4527">
      <formula>$G62="DEADLIFT"</formula>
    </cfRule>
    <cfRule type="expression" dxfId="4525" priority="4528">
      <formula>AND($G62="ACC",ISBLANK($F62))</formula>
    </cfRule>
    <cfRule type="expression" dxfId="4524" priority="4529">
      <formula>$G62="ACC"</formula>
    </cfRule>
  </conditionalFormatting>
  <conditionalFormatting sqref="FL81">
    <cfRule type="expression" dxfId="4523" priority="4522">
      <formula>AND($G81="SQUAT",ISBLANK($F81))</formula>
    </cfRule>
    <cfRule type="expression" dxfId="4522" priority="4523">
      <formula>AND($G81="BENCH",ISBLANK($F81))</formula>
    </cfRule>
    <cfRule type="expression" dxfId="4521" priority="4524">
      <formula>AND($G81="DEADLIFT",ISBLANK($F81))</formula>
    </cfRule>
  </conditionalFormatting>
  <conditionalFormatting sqref="FL81:FN81">
    <cfRule type="expression" dxfId="4520" priority="4517">
      <formula>$G81="SQUAT"</formula>
    </cfRule>
    <cfRule type="expression" dxfId="4519" priority="4518">
      <formula>$G81="BENCH"</formula>
    </cfRule>
    <cfRule type="expression" dxfId="4518" priority="4519">
      <formula>$G81="DEADLIFT"</formula>
    </cfRule>
    <cfRule type="expression" dxfId="4517" priority="4520">
      <formula>AND($G81="ACC",ISBLANK($F81))</formula>
    </cfRule>
    <cfRule type="expression" dxfId="4516" priority="4521">
      <formula>$G81="ACC"</formula>
    </cfRule>
  </conditionalFormatting>
  <conditionalFormatting sqref="FL84:FL87">
    <cfRule type="expression" dxfId="4515" priority="4514">
      <formula>AND($G84="SQUAT",ISBLANK($F84))</formula>
    </cfRule>
    <cfRule type="expression" dxfId="4514" priority="4515">
      <formula>AND($G84="BENCH",ISBLANK($F84))</formula>
    </cfRule>
    <cfRule type="expression" dxfId="4513" priority="4516">
      <formula>AND($G84="DEADLIFT",ISBLANK($F84))</formula>
    </cfRule>
  </conditionalFormatting>
  <conditionalFormatting sqref="FL84:FN87">
    <cfRule type="expression" dxfId="4512" priority="4509">
      <formula>$G84="SQUAT"</formula>
    </cfRule>
    <cfRule type="expression" dxfId="4511" priority="4510">
      <formula>$G84="BENCH"</formula>
    </cfRule>
    <cfRule type="expression" dxfId="4510" priority="4511">
      <formula>$G84="DEADLIFT"</formula>
    </cfRule>
    <cfRule type="expression" dxfId="4509" priority="4512">
      <formula>AND($G84="ACC",ISBLANK($F84))</formula>
    </cfRule>
    <cfRule type="expression" dxfId="4508" priority="4513">
      <formula>$G84="ACC"</formula>
    </cfRule>
  </conditionalFormatting>
  <conditionalFormatting sqref="FL83">
    <cfRule type="expression" dxfId="4507" priority="4506">
      <formula>AND($G83="SQUAT",ISBLANK($F83))</formula>
    </cfRule>
    <cfRule type="expression" dxfId="4506" priority="4507">
      <formula>AND($G83="BENCH",ISBLANK($F83))</formula>
    </cfRule>
    <cfRule type="expression" dxfId="4505" priority="4508">
      <formula>AND($G83="DEADLIFT",ISBLANK($F83))</formula>
    </cfRule>
  </conditionalFormatting>
  <conditionalFormatting sqref="FL83">
    <cfRule type="expression" dxfId="4504" priority="4501">
      <formula>$G83="SQUAT"</formula>
    </cfRule>
    <cfRule type="expression" dxfId="4503" priority="4502">
      <formula>$G83="BENCH"</formula>
    </cfRule>
    <cfRule type="expression" dxfId="4502" priority="4503">
      <formula>$G83="DEADLIFT"</formula>
    </cfRule>
    <cfRule type="expression" dxfId="4501" priority="4504">
      <formula>AND($G83="ACC",ISBLANK($F83))</formula>
    </cfRule>
    <cfRule type="expression" dxfId="4500" priority="4505">
      <formula>$G83="ACC"</formula>
    </cfRule>
  </conditionalFormatting>
  <conditionalFormatting sqref="FM83:FN83">
    <cfRule type="expression" dxfId="4499" priority="4496">
      <formula>$G83="SQUAT"</formula>
    </cfRule>
    <cfRule type="expression" dxfId="4498" priority="4497">
      <formula>$G83="BENCH"</formula>
    </cfRule>
    <cfRule type="expression" dxfId="4497" priority="4498">
      <formula>$G83="DEADLIFT"</formula>
    </cfRule>
    <cfRule type="expression" dxfId="4496" priority="4499">
      <formula>AND($G83="ACC",ISBLANK($F83))</formula>
    </cfRule>
    <cfRule type="expression" dxfId="4495" priority="4500">
      <formula>$G83="ACC"</formula>
    </cfRule>
  </conditionalFormatting>
  <conditionalFormatting sqref="FL77:FL80">
    <cfRule type="expression" dxfId="4494" priority="4493">
      <formula>AND($G77="SQUAT",ISBLANK($F77))</formula>
    </cfRule>
    <cfRule type="expression" dxfId="4493" priority="4494">
      <formula>AND($G77="BENCH",ISBLANK($F77))</formula>
    </cfRule>
    <cfRule type="expression" dxfId="4492" priority="4495">
      <formula>AND($G77="DEADLIFT",ISBLANK($F77))</formula>
    </cfRule>
  </conditionalFormatting>
  <conditionalFormatting sqref="FL77:FN80">
    <cfRule type="expression" dxfId="4491" priority="4488">
      <formula>$G77="SQUAT"</formula>
    </cfRule>
    <cfRule type="expression" dxfId="4490" priority="4489">
      <formula>$G77="BENCH"</formula>
    </cfRule>
    <cfRule type="expression" dxfId="4489" priority="4490">
      <formula>$G77="DEADLIFT"</formula>
    </cfRule>
    <cfRule type="expression" dxfId="4488" priority="4491">
      <formula>AND($G77="ACC",ISBLANK($F77))</formula>
    </cfRule>
    <cfRule type="expression" dxfId="4487" priority="4492">
      <formula>$G77="ACC"</formula>
    </cfRule>
  </conditionalFormatting>
  <conditionalFormatting sqref="FL76">
    <cfRule type="expression" dxfId="4486" priority="4485">
      <formula>AND($G76="SQUAT",ISBLANK($F76))</formula>
    </cfRule>
    <cfRule type="expression" dxfId="4485" priority="4486">
      <formula>AND($G76="BENCH",ISBLANK($F76))</formula>
    </cfRule>
    <cfRule type="expression" dxfId="4484" priority="4487">
      <formula>AND($G76="DEADLIFT",ISBLANK($F76))</formula>
    </cfRule>
  </conditionalFormatting>
  <conditionalFormatting sqref="FL76">
    <cfRule type="expression" dxfId="4483" priority="4480">
      <formula>$G76="SQUAT"</formula>
    </cfRule>
    <cfRule type="expression" dxfId="4482" priority="4481">
      <formula>$G76="BENCH"</formula>
    </cfRule>
    <cfRule type="expression" dxfId="4481" priority="4482">
      <formula>$G76="DEADLIFT"</formula>
    </cfRule>
    <cfRule type="expression" dxfId="4480" priority="4483">
      <formula>AND($G76="ACC",ISBLANK($F76))</formula>
    </cfRule>
    <cfRule type="expression" dxfId="4479" priority="4484">
      <formula>$G76="ACC"</formula>
    </cfRule>
  </conditionalFormatting>
  <conditionalFormatting sqref="FM76:FN76">
    <cfRule type="expression" dxfId="4478" priority="4475">
      <formula>$G76="SQUAT"</formula>
    </cfRule>
    <cfRule type="expression" dxfId="4477" priority="4476">
      <formula>$G76="BENCH"</formula>
    </cfRule>
    <cfRule type="expression" dxfId="4476" priority="4477">
      <formula>$G76="DEADLIFT"</formula>
    </cfRule>
    <cfRule type="expression" dxfId="4475" priority="4478">
      <formula>AND($G76="ACC",ISBLANK($F76))</formula>
    </cfRule>
    <cfRule type="expression" dxfId="4474" priority="4479">
      <formula>$G76="ACC"</formula>
    </cfRule>
  </conditionalFormatting>
  <conditionalFormatting sqref="FL95">
    <cfRule type="expression" dxfId="4473" priority="4472">
      <formula>AND($G95="SQUAT",ISBLANK($F95))</formula>
    </cfRule>
    <cfRule type="expression" dxfId="4472" priority="4473">
      <formula>AND($G95="BENCH",ISBLANK($F95))</formula>
    </cfRule>
    <cfRule type="expression" dxfId="4471" priority="4474">
      <formula>AND($G95="DEADLIFT",ISBLANK($F95))</formula>
    </cfRule>
  </conditionalFormatting>
  <conditionalFormatting sqref="FL95:FN95">
    <cfRule type="expression" dxfId="4470" priority="4467">
      <formula>$G95="SQUAT"</formula>
    </cfRule>
    <cfRule type="expression" dxfId="4469" priority="4468">
      <formula>$G95="BENCH"</formula>
    </cfRule>
    <cfRule type="expression" dxfId="4468" priority="4469">
      <formula>$G95="DEADLIFT"</formula>
    </cfRule>
    <cfRule type="expression" dxfId="4467" priority="4470">
      <formula>AND($G95="ACC",ISBLANK($F95))</formula>
    </cfRule>
    <cfRule type="expression" dxfId="4466" priority="4471">
      <formula>$G95="ACC"</formula>
    </cfRule>
  </conditionalFormatting>
  <conditionalFormatting sqref="FL98:FL101">
    <cfRule type="expression" dxfId="4465" priority="4464">
      <formula>AND($G98="SQUAT",ISBLANK($F98))</formula>
    </cfRule>
    <cfRule type="expression" dxfId="4464" priority="4465">
      <formula>AND($G98="BENCH",ISBLANK($F98))</formula>
    </cfRule>
    <cfRule type="expression" dxfId="4463" priority="4466">
      <formula>AND($G98="DEADLIFT",ISBLANK($F98))</formula>
    </cfRule>
  </conditionalFormatting>
  <conditionalFormatting sqref="FL98:FN101">
    <cfRule type="expression" dxfId="4462" priority="4459">
      <formula>$G98="SQUAT"</formula>
    </cfRule>
    <cfRule type="expression" dxfId="4461" priority="4460">
      <formula>$G98="BENCH"</formula>
    </cfRule>
    <cfRule type="expression" dxfId="4460" priority="4461">
      <formula>$G98="DEADLIFT"</formula>
    </cfRule>
    <cfRule type="expression" dxfId="4459" priority="4462">
      <formula>AND($G98="ACC",ISBLANK($F98))</formula>
    </cfRule>
    <cfRule type="expression" dxfId="4458" priority="4463">
      <formula>$G98="ACC"</formula>
    </cfRule>
  </conditionalFormatting>
  <conditionalFormatting sqref="FL97">
    <cfRule type="expression" dxfId="4457" priority="4456">
      <formula>AND($G97="SQUAT",ISBLANK($F97))</formula>
    </cfRule>
    <cfRule type="expression" dxfId="4456" priority="4457">
      <formula>AND($G97="BENCH",ISBLANK($F97))</formula>
    </cfRule>
    <cfRule type="expression" dxfId="4455" priority="4458">
      <formula>AND($G97="DEADLIFT",ISBLANK($F97))</formula>
    </cfRule>
  </conditionalFormatting>
  <conditionalFormatting sqref="FL97">
    <cfRule type="expression" dxfId="4454" priority="4451">
      <formula>$G97="SQUAT"</formula>
    </cfRule>
    <cfRule type="expression" dxfId="4453" priority="4452">
      <formula>$G97="BENCH"</formula>
    </cfRule>
    <cfRule type="expression" dxfId="4452" priority="4453">
      <formula>$G97="DEADLIFT"</formula>
    </cfRule>
    <cfRule type="expression" dxfId="4451" priority="4454">
      <formula>AND($G97="ACC",ISBLANK($F97))</formula>
    </cfRule>
    <cfRule type="expression" dxfId="4450" priority="4455">
      <formula>$G97="ACC"</formula>
    </cfRule>
  </conditionalFormatting>
  <conditionalFormatting sqref="FM97:FN97">
    <cfRule type="expression" dxfId="4449" priority="4446">
      <formula>$G97="SQUAT"</formula>
    </cfRule>
    <cfRule type="expression" dxfId="4448" priority="4447">
      <formula>$G97="BENCH"</formula>
    </cfRule>
    <cfRule type="expression" dxfId="4447" priority="4448">
      <formula>$G97="DEADLIFT"</formula>
    </cfRule>
    <cfRule type="expression" dxfId="4446" priority="4449">
      <formula>AND($G97="ACC",ISBLANK($F97))</formula>
    </cfRule>
    <cfRule type="expression" dxfId="4445" priority="4450">
      <formula>$G97="ACC"</formula>
    </cfRule>
  </conditionalFormatting>
  <conditionalFormatting sqref="FL91:FL94">
    <cfRule type="expression" dxfId="4444" priority="4443">
      <formula>AND($G91="SQUAT",ISBLANK($F91))</formula>
    </cfRule>
    <cfRule type="expression" dxfId="4443" priority="4444">
      <formula>AND($G91="BENCH",ISBLANK($F91))</formula>
    </cfRule>
    <cfRule type="expression" dxfId="4442" priority="4445">
      <formula>AND($G91="DEADLIFT",ISBLANK($F91))</formula>
    </cfRule>
  </conditionalFormatting>
  <conditionalFormatting sqref="FL91:FN94">
    <cfRule type="expression" dxfId="4441" priority="4438">
      <formula>$G91="SQUAT"</formula>
    </cfRule>
    <cfRule type="expression" dxfId="4440" priority="4439">
      <formula>$G91="BENCH"</formula>
    </cfRule>
    <cfRule type="expression" dxfId="4439" priority="4440">
      <formula>$G91="DEADLIFT"</formula>
    </cfRule>
    <cfRule type="expression" dxfId="4438" priority="4441">
      <formula>AND($G91="ACC",ISBLANK($F91))</formula>
    </cfRule>
    <cfRule type="expression" dxfId="4437" priority="4442">
      <formula>$G91="ACC"</formula>
    </cfRule>
  </conditionalFormatting>
  <conditionalFormatting sqref="FL90">
    <cfRule type="expression" dxfId="4436" priority="4435">
      <formula>AND($G90="SQUAT",ISBLANK($F90))</formula>
    </cfRule>
    <cfRule type="expression" dxfId="4435" priority="4436">
      <formula>AND($G90="BENCH",ISBLANK($F90))</formula>
    </cfRule>
    <cfRule type="expression" dxfId="4434" priority="4437">
      <formula>AND($G90="DEADLIFT",ISBLANK($F90))</formula>
    </cfRule>
  </conditionalFormatting>
  <conditionalFormatting sqref="FL90">
    <cfRule type="expression" dxfId="4433" priority="4430">
      <formula>$G90="SQUAT"</formula>
    </cfRule>
    <cfRule type="expression" dxfId="4432" priority="4431">
      <formula>$G90="BENCH"</formula>
    </cfRule>
    <cfRule type="expression" dxfId="4431" priority="4432">
      <formula>$G90="DEADLIFT"</formula>
    </cfRule>
    <cfRule type="expression" dxfId="4430" priority="4433">
      <formula>AND($G90="ACC",ISBLANK($F90))</formula>
    </cfRule>
    <cfRule type="expression" dxfId="4429" priority="4434">
      <formula>$G90="ACC"</formula>
    </cfRule>
  </conditionalFormatting>
  <conditionalFormatting sqref="FM90:FN90">
    <cfRule type="expression" dxfId="4428" priority="4425">
      <formula>$G90="SQUAT"</formula>
    </cfRule>
    <cfRule type="expression" dxfId="4427" priority="4426">
      <formula>$G90="BENCH"</formula>
    </cfRule>
    <cfRule type="expression" dxfId="4426" priority="4427">
      <formula>$G90="DEADLIFT"</formula>
    </cfRule>
    <cfRule type="expression" dxfId="4425" priority="4428">
      <formula>AND($G90="ACC",ISBLANK($F90))</formula>
    </cfRule>
    <cfRule type="expression" dxfId="4424" priority="4429">
      <formula>$G90="ACC"</formula>
    </cfRule>
  </conditionalFormatting>
  <conditionalFormatting sqref="FL116 FL123">
    <cfRule type="expression" dxfId="4423" priority="4422">
      <formula>AND($G116="SQUAT",ISBLANK($F116))</formula>
    </cfRule>
    <cfRule type="expression" dxfId="4422" priority="4423">
      <formula>AND($G116="BENCH",ISBLANK($F116))</formula>
    </cfRule>
    <cfRule type="expression" dxfId="4421" priority="4424">
      <formula>AND($G116="DEADLIFT",ISBLANK($F116))</formula>
    </cfRule>
  </conditionalFormatting>
  <conditionalFormatting sqref="FL123:FN123 FL116:FN116">
    <cfRule type="expression" dxfId="4420" priority="4417">
      <formula>$G116="SQUAT"</formula>
    </cfRule>
    <cfRule type="expression" dxfId="4419" priority="4418">
      <formula>$G116="BENCH"</formula>
    </cfRule>
    <cfRule type="expression" dxfId="4418" priority="4419">
      <formula>$G116="DEADLIFT"</formula>
    </cfRule>
    <cfRule type="expression" dxfId="4417" priority="4420">
      <formula>AND($G116="ACC",ISBLANK($F116))</formula>
    </cfRule>
    <cfRule type="expression" dxfId="4416" priority="4421">
      <formula>$G116="ACC"</formula>
    </cfRule>
  </conditionalFormatting>
  <conditionalFormatting sqref="FL137">
    <cfRule type="expression" dxfId="4415" priority="4414">
      <formula>AND($G137="SQUAT",ISBLANK($F137))</formula>
    </cfRule>
    <cfRule type="expression" dxfId="4414" priority="4415">
      <formula>AND($G137="BENCH",ISBLANK($F137))</formula>
    </cfRule>
    <cfRule type="expression" dxfId="4413" priority="4416">
      <formula>AND($G137="DEADLIFT",ISBLANK($F137))</formula>
    </cfRule>
  </conditionalFormatting>
  <conditionalFormatting sqref="FL137:FN137">
    <cfRule type="expression" dxfId="4412" priority="4409">
      <formula>$G137="SQUAT"</formula>
    </cfRule>
    <cfRule type="expression" dxfId="4411" priority="4410">
      <formula>$G137="BENCH"</formula>
    </cfRule>
    <cfRule type="expression" dxfId="4410" priority="4411">
      <formula>$G137="DEADLIFT"</formula>
    </cfRule>
    <cfRule type="expression" dxfId="4409" priority="4412">
      <formula>AND($G137="ACC",ISBLANK($F137))</formula>
    </cfRule>
    <cfRule type="expression" dxfId="4408" priority="4413">
      <formula>$G137="ACC"</formula>
    </cfRule>
  </conditionalFormatting>
  <conditionalFormatting sqref="FL119:FL122">
    <cfRule type="expression" dxfId="4407" priority="4406">
      <formula>AND($G119="SQUAT",ISBLANK($F119))</formula>
    </cfRule>
    <cfRule type="expression" dxfId="4406" priority="4407">
      <formula>AND($G119="BENCH",ISBLANK($F119))</formula>
    </cfRule>
    <cfRule type="expression" dxfId="4405" priority="4408">
      <formula>AND($G119="DEADLIFT",ISBLANK($F119))</formula>
    </cfRule>
  </conditionalFormatting>
  <conditionalFormatting sqref="FL119:FN122">
    <cfRule type="expression" dxfId="4404" priority="4401">
      <formula>$G119="SQUAT"</formula>
    </cfRule>
    <cfRule type="expression" dxfId="4403" priority="4402">
      <formula>$G119="BENCH"</formula>
    </cfRule>
    <cfRule type="expression" dxfId="4402" priority="4403">
      <formula>$G119="DEADLIFT"</formula>
    </cfRule>
    <cfRule type="expression" dxfId="4401" priority="4404">
      <formula>AND($G119="ACC",ISBLANK($F119))</formula>
    </cfRule>
    <cfRule type="expression" dxfId="4400" priority="4405">
      <formula>$G119="ACC"</formula>
    </cfRule>
  </conditionalFormatting>
  <conditionalFormatting sqref="FL118">
    <cfRule type="expression" dxfId="4399" priority="4398">
      <formula>AND($G118="SQUAT",ISBLANK($F118))</formula>
    </cfRule>
    <cfRule type="expression" dxfId="4398" priority="4399">
      <formula>AND($G118="BENCH",ISBLANK($F118))</formula>
    </cfRule>
    <cfRule type="expression" dxfId="4397" priority="4400">
      <formula>AND($G118="DEADLIFT",ISBLANK($F118))</formula>
    </cfRule>
  </conditionalFormatting>
  <conditionalFormatting sqref="FL118">
    <cfRule type="expression" dxfId="4396" priority="4393">
      <formula>$G118="SQUAT"</formula>
    </cfRule>
    <cfRule type="expression" dxfId="4395" priority="4394">
      <formula>$G118="BENCH"</formula>
    </cfRule>
    <cfRule type="expression" dxfId="4394" priority="4395">
      <formula>$G118="DEADLIFT"</formula>
    </cfRule>
    <cfRule type="expression" dxfId="4393" priority="4396">
      <formula>AND($G118="ACC",ISBLANK($F118))</formula>
    </cfRule>
    <cfRule type="expression" dxfId="4392" priority="4397">
      <formula>$G118="ACC"</formula>
    </cfRule>
  </conditionalFormatting>
  <conditionalFormatting sqref="FM118:FN118">
    <cfRule type="expression" dxfId="4391" priority="4388">
      <formula>$G118="SQUAT"</formula>
    </cfRule>
    <cfRule type="expression" dxfId="4390" priority="4389">
      <formula>$G118="BENCH"</formula>
    </cfRule>
    <cfRule type="expression" dxfId="4389" priority="4390">
      <formula>$G118="DEADLIFT"</formula>
    </cfRule>
    <cfRule type="expression" dxfId="4388" priority="4391">
      <formula>AND($G118="ACC",ISBLANK($F118))</formula>
    </cfRule>
    <cfRule type="expression" dxfId="4387" priority="4392">
      <formula>$G118="ACC"</formula>
    </cfRule>
  </conditionalFormatting>
  <conditionalFormatting sqref="FL112:FL115">
    <cfRule type="expression" dxfId="4386" priority="4385">
      <formula>AND($G112="SQUAT",ISBLANK($F112))</formula>
    </cfRule>
    <cfRule type="expression" dxfId="4385" priority="4386">
      <formula>AND($G112="BENCH",ISBLANK($F112))</formula>
    </cfRule>
    <cfRule type="expression" dxfId="4384" priority="4387">
      <formula>AND($G112="DEADLIFT",ISBLANK($F112))</formula>
    </cfRule>
  </conditionalFormatting>
  <conditionalFormatting sqref="FL112:FN115">
    <cfRule type="expression" dxfId="4383" priority="4380">
      <formula>$G112="SQUAT"</formula>
    </cfRule>
    <cfRule type="expression" dxfId="4382" priority="4381">
      <formula>$G112="BENCH"</formula>
    </cfRule>
    <cfRule type="expression" dxfId="4381" priority="4382">
      <formula>$G112="DEADLIFT"</formula>
    </cfRule>
    <cfRule type="expression" dxfId="4380" priority="4383">
      <formula>AND($G112="ACC",ISBLANK($F112))</formula>
    </cfRule>
    <cfRule type="expression" dxfId="4379" priority="4384">
      <formula>$G112="ACC"</formula>
    </cfRule>
  </conditionalFormatting>
  <conditionalFormatting sqref="FL111">
    <cfRule type="expression" dxfId="4378" priority="4377">
      <formula>AND($G111="SQUAT",ISBLANK($F111))</formula>
    </cfRule>
    <cfRule type="expression" dxfId="4377" priority="4378">
      <formula>AND($G111="BENCH",ISBLANK($F111))</formula>
    </cfRule>
    <cfRule type="expression" dxfId="4376" priority="4379">
      <formula>AND($G111="DEADLIFT",ISBLANK($F111))</formula>
    </cfRule>
  </conditionalFormatting>
  <conditionalFormatting sqref="FL111">
    <cfRule type="expression" dxfId="4375" priority="4372">
      <formula>$G111="SQUAT"</formula>
    </cfRule>
    <cfRule type="expression" dxfId="4374" priority="4373">
      <formula>$G111="BENCH"</formula>
    </cfRule>
    <cfRule type="expression" dxfId="4373" priority="4374">
      <formula>$G111="DEADLIFT"</formula>
    </cfRule>
    <cfRule type="expression" dxfId="4372" priority="4375">
      <formula>AND($G111="ACC",ISBLANK($F111))</formula>
    </cfRule>
    <cfRule type="expression" dxfId="4371" priority="4376">
      <formula>$G111="ACC"</formula>
    </cfRule>
  </conditionalFormatting>
  <conditionalFormatting sqref="FM111:FN111">
    <cfRule type="expression" dxfId="4370" priority="4367">
      <formula>$G111="SQUAT"</formula>
    </cfRule>
    <cfRule type="expression" dxfId="4369" priority="4368">
      <formula>$G111="BENCH"</formula>
    </cfRule>
    <cfRule type="expression" dxfId="4368" priority="4369">
      <formula>$G111="DEADLIFT"</formula>
    </cfRule>
    <cfRule type="expression" dxfId="4367" priority="4370">
      <formula>AND($G111="ACC",ISBLANK($F111))</formula>
    </cfRule>
    <cfRule type="expression" dxfId="4366" priority="4371">
      <formula>$G111="ACC"</formula>
    </cfRule>
  </conditionalFormatting>
  <conditionalFormatting sqref="FL130">
    <cfRule type="expression" dxfId="4365" priority="4364">
      <formula>AND($G130="SQUAT",ISBLANK($F130))</formula>
    </cfRule>
    <cfRule type="expression" dxfId="4364" priority="4365">
      <formula>AND($G130="BENCH",ISBLANK($F130))</formula>
    </cfRule>
    <cfRule type="expression" dxfId="4363" priority="4366">
      <formula>AND($G130="DEADLIFT",ISBLANK($F130))</formula>
    </cfRule>
  </conditionalFormatting>
  <conditionalFormatting sqref="FL130:FN130">
    <cfRule type="expression" dxfId="4362" priority="4359">
      <formula>$G130="SQUAT"</formula>
    </cfRule>
    <cfRule type="expression" dxfId="4361" priority="4360">
      <formula>$G130="BENCH"</formula>
    </cfRule>
    <cfRule type="expression" dxfId="4360" priority="4361">
      <formula>$G130="DEADLIFT"</formula>
    </cfRule>
    <cfRule type="expression" dxfId="4359" priority="4362">
      <formula>AND($G130="ACC",ISBLANK($F130))</formula>
    </cfRule>
    <cfRule type="expression" dxfId="4358" priority="4363">
      <formula>$G130="ACC"</formula>
    </cfRule>
  </conditionalFormatting>
  <conditionalFormatting sqref="FL133:FL136">
    <cfRule type="expression" dxfId="4357" priority="4356">
      <formula>AND($G133="SQUAT",ISBLANK($F133))</formula>
    </cfRule>
    <cfRule type="expression" dxfId="4356" priority="4357">
      <formula>AND($G133="BENCH",ISBLANK($F133))</formula>
    </cfRule>
    <cfRule type="expression" dxfId="4355" priority="4358">
      <formula>AND($G133="DEADLIFT",ISBLANK($F133))</formula>
    </cfRule>
  </conditionalFormatting>
  <conditionalFormatting sqref="FL133:FN136">
    <cfRule type="expression" dxfId="4354" priority="4351">
      <formula>$G133="SQUAT"</formula>
    </cfRule>
    <cfRule type="expression" dxfId="4353" priority="4352">
      <formula>$G133="BENCH"</formula>
    </cfRule>
    <cfRule type="expression" dxfId="4352" priority="4353">
      <formula>$G133="DEADLIFT"</formula>
    </cfRule>
    <cfRule type="expression" dxfId="4351" priority="4354">
      <formula>AND($G133="ACC",ISBLANK($F133))</formula>
    </cfRule>
    <cfRule type="expression" dxfId="4350" priority="4355">
      <formula>$G133="ACC"</formula>
    </cfRule>
  </conditionalFormatting>
  <conditionalFormatting sqref="FL132">
    <cfRule type="expression" dxfId="4349" priority="4348">
      <formula>AND($G132="SQUAT",ISBLANK($F132))</formula>
    </cfRule>
    <cfRule type="expression" dxfId="4348" priority="4349">
      <formula>AND($G132="BENCH",ISBLANK($F132))</formula>
    </cfRule>
    <cfRule type="expression" dxfId="4347" priority="4350">
      <formula>AND($G132="DEADLIFT",ISBLANK($F132))</formula>
    </cfRule>
  </conditionalFormatting>
  <conditionalFormatting sqref="FL132">
    <cfRule type="expression" dxfId="4346" priority="4343">
      <formula>$G132="SQUAT"</formula>
    </cfRule>
    <cfRule type="expression" dxfId="4345" priority="4344">
      <formula>$G132="BENCH"</formula>
    </cfRule>
    <cfRule type="expression" dxfId="4344" priority="4345">
      <formula>$G132="DEADLIFT"</formula>
    </cfRule>
    <cfRule type="expression" dxfId="4343" priority="4346">
      <formula>AND($G132="ACC",ISBLANK($F132))</formula>
    </cfRule>
    <cfRule type="expression" dxfId="4342" priority="4347">
      <formula>$G132="ACC"</formula>
    </cfRule>
  </conditionalFormatting>
  <conditionalFormatting sqref="FM132:FN132">
    <cfRule type="expression" dxfId="4341" priority="4338">
      <formula>$G132="SQUAT"</formula>
    </cfRule>
    <cfRule type="expression" dxfId="4340" priority="4339">
      <formula>$G132="BENCH"</formula>
    </cfRule>
    <cfRule type="expression" dxfId="4339" priority="4340">
      <formula>$G132="DEADLIFT"</formula>
    </cfRule>
    <cfRule type="expression" dxfId="4338" priority="4341">
      <formula>AND($G132="ACC",ISBLANK($F132))</formula>
    </cfRule>
    <cfRule type="expression" dxfId="4337" priority="4342">
      <formula>$G132="ACC"</formula>
    </cfRule>
  </conditionalFormatting>
  <conditionalFormatting sqref="FL126:FL129">
    <cfRule type="expression" dxfId="4336" priority="4335">
      <formula>AND($G126="SQUAT",ISBLANK($F126))</formula>
    </cfRule>
    <cfRule type="expression" dxfId="4335" priority="4336">
      <formula>AND($G126="BENCH",ISBLANK($F126))</formula>
    </cfRule>
    <cfRule type="expression" dxfId="4334" priority="4337">
      <formula>AND($G126="DEADLIFT",ISBLANK($F126))</formula>
    </cfRule>
  </conditionalFormatting>
  <conditionalFormatting sqref="FL126:FN129">
    <cfRule type="expression" dxfId="4333" priority="4330">
      <formula>$G126="SQUAT"</formula>
    </cfRule>
    <cfRule type="expression" dxfId="4332" priority="4331">
      <formula>$G126="BENCH"</formula>
    </cfRule>
    <cfRule type="expression" dxfId="4331" priority="4332">
      <formula>$G126="DEADLIFT"</formula>
    </cfRule>
    <cfRule type="expression" dxfId="4330" priority="4333">
      <formula>AND($G126="ACC",ISBLANK($F126))</formula>
    </cfRule>
    <cfRule type="expression" dxfId="4329" priority="4334">
      <formula>$G126="ACC"</formula>
    </cfRule>
  </conditionalFormatting>
  <conditionalFormatting sqref="FL125">
    <cfRule type="expression" dxfId="4328" priority="4327">
      <formula>AND($G125="SQUAT",ISBLANK($F125))</formula>
    </cfRule>
    <cfRule type="expression" dxfId="4327" priority="4328">
      <formula>AND($G125="BENCH",ISBLANK($F125))</formula>
    </cfRule>
    <cfRule type="expression" dxfId="4326" priority="4329">
      <formula>AND($G125="DEADLIFT",ISBLANK($F125))</formula>
    </cfRule>
  </conditionalFormatting>
  <conditionalFormatting sqref="FL125">
    <cfRule type="expression" dxfId="4325" priority="4322">
      <formula>$G125="SQUAT"</formula>
    </cfRule>
    <cfRule type="expression" dxfId="4324" priority="4323">
      <formula>$G125="BENCH"</formula>
    </cfRule>
    <cfRule type="expression" dxfId="4323" priority="4324">
      <formula>$G125="DEADLIFT"</formula>
    </cfRule>
    <cfRule type="expression" dxfId="4322" priority="4325">
      <formula>AND($G125="ACC",ISBLANK($F125))</formula>
    </cfRule>
    <cfRule type="expression" dxfId="4321" priority="4326">
      <formula>$G125="ACC"</formula>
    </cfRule>
  </conditionalFormatting>
  <conditionalFormatting sqref="FM125:FN125">
    <cfRule type="expression" dxfId="4320" priority="4317">
      <formula>$G125="SQUAT"</formula>
    </cfRule>
    <cfRule type="expression" dxfId="4319" priority="4318">
      <formula>$G125="BENCH"</formula>
    </cfRule>
    <cfRule type="expression" dxfId="4318" priority="4319">
      <formula>$G125="DEADLIFT"</formula>
    </cfRule>
    <cfRule type="expression" dxfId="4317" priority="4320">
      <formula>AND($G125="ACC",ISBLANK($F125))</formula>
    </cfRule>
    <cfRule type="expression" dxfId="4316" priority="4321">
      <formula>$G125="ACC"</formula>
    </cfRule>
  </conditionalFormatting>
  <conditionalFormatting sqref="FL144">
    <cfRule type="expression" dxfId="4315" priority="4314">
      <formula>AND($G144="SQUAT",ISBLANK($F144))</formula>
    </cfRule>
    <cfRule type="expression" dxfId="4314" priority="4315">
      <formula>AND($G144="BENCH",ISBLANK($F144))</formula>
    </cfRule>
    <cfRule type="expression" dxfId="4313" priority="4316">
      <formula>AND($G144="DEADLIFT",ISBLANK($F144))</formula>
    </cfRule>
  </conditionalFormatting>
  <conditionalFormatting sqref="FL144:FN144">
    <cfRule type="expression" dxfId="4312" priority="4309">
      <formula>$G144="SQUAT"</formula>
    </cfRule>
    <cfRule type="expression" dxfId="4311" priority="4310">
      <formula>$G144="BENCH"</formula>
    </cfRule>
    <cfRule type="expression" dxfId="4310" priority="4311">
      <formula>$G144="DEADLIFT"</formula>
    </cfRule>
    <cfRule type="expression" dxfId="4309" priority="4312">
      <formula>AND($G144="ACC",ISBLANK($F144))</formula>
    </cfRule>
    <cfRule type="expression" dxfId="4308" priority="4313">
      <formula>$G144="ACC"</formula>
    </cfRule>
  </conditionalFormatting>
  <conditionalFormatting sqref="FL147:FL150">
    <cfRule type="expression" dxfId="4307" priority="4306">
      <formula>AND($G147="SQUAT",ISBLANK($F147))</formula>
    </cfRule>
    <cfRule type="expression" dxfId="4306" priority="4307">
      <formula>AND($G147="BENCH",ISBLANK($F147))</formula>
    </cfRule>
    <cfRule type="expression" dxfId="4305" priority="4308">
      <formula>AND($G147="DEADLIFT",ISBLANK($F147))</formula>
    </cfRule>
  </conditionalFormatting>
  <conditionalFormatting sqref="FL147:FN150">
    <cfRule type="expression" dxfId="4304" priority="4301">
      <formula>$G147="SQUAT"</formula>
    </cfRule>
    <cfRule type="expression" dxfId="4303" priority="4302">
      <formula>$G147="BENCH"</formula>
    </cfRule>
    <cfRule type="expression" dxfId="4302" priority="4303">
      <formula>$G147="DEADLIFT"</formula>
    </cfRule>
    <cfRule type="expression" dxfId="4301" priority="4304">
      <formula>AND($G147="ACC",ISBLANK($F147))</formula>
    </cfRule>
    <cfRule type="expression" dxfId="4300" priority="4305">
      <formula>$G147="ACC"</formula>
    </cfRule>
  </conditionalFormatting>
  <conditionalFormatting sqref="FL146">
    <cfRule type="expression" dxfId="4299" priority="4298">
      <formula>AND($G146="SQUAT",ISBLANK($F146))</formula>
    </cfRule>
    <cfRule type="expression" dxfId="4298" priority="4299">
      <formula>AND($G146="BENCH",ISBLANK($F146))</formula>
    </cfRule>
    <cfRule type="expression" dxfId="4297" priority="4300">
      <formula>AND($G146="DEADLIFT",ISBLANK($F146))</formula>
    </cfRule>
  </conditionalFormatting>
  <conditionalFormatting sqref="FL146">
    <cfRule type="expression" dxfId="4296" priority="4293">
      <formula>$G146="SQUAT"</formula>
    </cfRule>
    <cfRule type="expression" dxfId="4295" priority="4294">
      <formula>$G146="BENCH"</formula>
    </cfRule>
    <cfRule type="expression" dxfId="4294" priority="4295">
      <formula>$G146="DEADLIFT"</formula>
    </cfRule>
    <cfRule type="expression" dxfId="4293" priority="4296">
      <formula>AND($G146="ACC",ISBLANK($F146))</formula>
    </cfRule>
    <cfRule type="expression" dxfId="4292" priority="4297">
      <formula>$G146="ACC"</formula>
    </cfRule>
  </conditionalFormatting>
  <conditionalFormatting sqref="FM146:FN146">
    <cfRule type="expression" dxfId="4291" priority="4288">
      <formula>$G146="SQUAT"</formula>
    </cfRule>
    <cfRule type="expression" dxfId="4290" priority="4289">
      <formula>$G146="BENCH"</formula>
    </cfRule>
    <cfRule type="expression" dxfId="4289" priority="4290">
      <formula>$G146="DEADLIFT"</formula>
    </cfRule>
    <cfRule type="expression" dxfId="4288" priority="4291">
      <formula>AND($G146="ACC",ISBLANK($F146))</formula>
    </cfRule>
    <cfRule type="expression" dxfId="4287" priority="4292">
      <formula>$G146="ACC"</formula>
    </cfRule>
  </conditionalFormatting>
  <conditionalFormatting sqref="FL140:FL143">
    <cfRule type="expression" dxfId="4286" priority="4285">
      <formula>AND($G140="SQUAT",ISBLANK($F140))</formula>
    </cfRule>
    <cfRule type="expression" dxfId="4285" priority="4286">
      <formula>AND($G140="BENCH",ISBLANK($F140))</formula>
    </cfRule>
    <cfRule type="expression" dxfId="4284" priority="4287">
      <formula>AND($G140="DEADLIFT",ISBLANK($F140))</formula>
    </cfRule>
  </conditionalFormatting>
  <conditionalFormatting sqref="FL140:FN143">
    <cfRule type="expression" dxfId="4283" priority="4280">
      <formula>$G140="SQUAT"</formula>
    </cfRule>
    <cfRule type="expression" dxfId="4282" priority="4281">
      <formula>$G140="BENCH"</formula>
    </cfRule>
    <cfRule type="expression" dxfId="4281" priority="4282">
      <formula>$G140="DEADLIFT"</formula>
    </cfRule>
    <cfRule type="expression" dxfId="4280" priority="4283">
      <formula>AND($G140="ACC",ISBLANK($F140))</formula>
    </cfRule>
    <cfRule type="expression" dxfId="4279" priority="4284">
      <formula>$G140="ACC"</formula>
    </cfRule>
  </conditionalFormatting>
  <conditionalFormatting sqref="FL139">
    <cfRule type="expression" dxfId="4278" priority="4277">
      <formula>AND($G139="SQUAT",ISBLANK($F139))</formula>
    </cfRule>
    <cfRule type="expression" dxfId="4277" priority="4278">
      <formula>AND($G139="BENCH",ISBLANK($F139))</formula>
    </cfRule>
    <cfRule type="expression" dxfId="4276" priority="4279">
      <formula>AND($G139="DEADLIFT",ISBLANK($F139))</formula>
    </cfRule>
  </conditionalFormatting>
  <conditionalFormatting sqref="FL139">
    <cfRule type="expression" dxfId="4275" priority="4272">
      <formula>$G139="SQUAT"</formula>
    </cfRule>
    <cfRule type="expression" dxfId="4274" priority="4273">
      <formula>$G139="BENCH"</formula>
    </cfRule>
    <cfRule type="expression" dxfId="4273" priority="4274">
      <formula>$G139="DEADLIFT"</formula>
    </cfRule>
    <cfRule type="expression" dxfId="4272" priority="4275">
      <formula>AND($G139="ACC",ISBLANK($F139))</formula>
    </cfRule>
    <cfRule type="expression" dxfId="4271" priority="4276">
      <formula>$G139="ACC"</formula>
    </cfRule>
  </conditionalFormatting>
  <conditionalFormatting sqref="FM139:FN139">
    <cfRule type="expression" dxfId="4270" priority="4267">
      <formula>$G139="SQUAT"</formula>
    </cfRule>
    <cfRule type="expression" dxfId="4269" priority="4268">
      <formula>$G139="BENCH"</formula>
    </cfRule>
    <cfRule type="expression" dxfId="4268" priority="4269">
      <formula>$G139="DEADLIFT"</formula>
    </cfRule>
    <cfRule type="expression" dxfId="4267" priority="4270">
      <formula>AND($G139="ACC",ISBLANK($F139))</formula>
    </cfRule>
    <cfRule type="expression" dxfId="4266" priority="4271">
      <formula>$G139="ACC"</formula>
    </cfRule>
  </conditionalFormatting>
  <conditionalFormatting sqref="FL165 FL172">
    <cfRule type="expression" dxfId="4265" priority="4264">
      <formula>AND($G165="SQUAT",ISBLANK($F165))</formula>
    </cfRule>
    <cfRule type="expression" dxfId="4264" priority="4265">
      <formula>AND($G165="BENCH",ISBLANK($F165))</formula>
    </cfRule>
    <cfRule type="expression" dxfId="4263" priority="4266">
      <formula>AND($G165="DEADLIFT",ISBLANK($F165))</formula>
    </cfRule>
  </conditionalFormatting>
  <conditionalFormatting sqref="FL172:FN172 FL165:FN165">
    <cfRule type="expression" dxfId="4262" priority="4259">
      <formula>$G165="SQUAT"</formula>
    </cfRule>
    <cfRule type="expression" dxfId="4261" priority="4260">
      <formula>$G165="BENCH"</formula>
    </cfRule>
    <cfRule type="expression" dxfId="4260" priority="4261">
      <formula>$G165="DEADLIFT"</formula>
    </cfRule>
    <cfRule type="expression" dxfId="4259" priority="4262">
      <formula>AND($G165="ACC",ISBLANK($F165))</formula>
    </cfRule>
    <cfRule type="expression" dxfId="4258" priority="4263">
      <formula>$G165="ACC"</formula>
    </cfRule>
  </conditionalFormatting>
  <conditionalFormatting sqref="FL186">
    <cfRule type="expression" dxfId="4257" priority="4256">
      <formula>AND($G186="SQUAT",ISBLANK($F186))</formula>
    </cfRule>
    <cfRule type="expression" dxfId="4256" priority="4257">
      <formula>AND($G186="BENCH",ISBLANK($F186))</formula>
    </cfRule>
    <cfRule type="expression" dxfId="4255" priority="4258">
      <formula>AND($G186="DEADLIFT",ISBLANK($F186))</formula>
    </cfRule>
  </conditionalFormatting>
  <conditionalFormatting sqref="FL186:FN186">
    <cfRule type="expression" dxfId="4254" priority="4251">
      <formula>$G186="SQUAT"</formula>
    </cfRule>
    <cfRule type="expression" dxfId="4253" priority="4252">
      <formula>$G186="BENCH"</formula>
    </cfRule>
    <cfRule type="expression" dxfId="4252" priority="4253">
      <formula>$G186="DEADLIFT"</formula>
    </cfRule>
    <cfRule type="expression" dxfId="4251" priority="4254">
      <formula>AND($G186="ACC",ISBLANK($F186))</formula>
    </cfRule>
    <cfRule type="expression" dxfId="4250" priority="4255">
      <formula>$G186="ACC"</formula>
    </cfRule>
  </conditionalFormatting>
  <conditionalFormatting sqref="FL168:FL171">
    <cfRule type="expression" dxfId="4249" priority="4248">
      <formula>AND($G168="SQUAT",ISBLANK($F168))</formula>
    </cfRule>
    <cfRule type="expression" dxfId="4248" priority="4249">
      <formula>AND($G168="BENCH",ISBLANK($F168))</formula>
    </cfRule>
    <cfRule type="expression" dxfId="4247" priority="4250">
      <formula>AND($G168="DEADLIFT",ISBLANK($F168))</formula>
    </cfRule>
  </conditionalFormatting>
  <conditionalFormatting sqref="FL168:FN171">
    <cfRule type="expression" dxfId="4246" priority="4243">
      <formula>$G168="SQUAT"</formula>
    </cfRule>
    <cfRule type="expression" dxfId="4245" priority="4244">
      <formula>$G168="BENCH"</formula>
    </cfRule>
    <cfRule type="expression" dxfId="4244" priority="4245">
      <formula>$G168="DEADLIFT"</formula>
    </cfRule>
    <cfRule type="expression" dxfId="4243" priority="4246">
      <formula>AND($G168="ACC",ISBLANK($F168))</formula>
    </cfRule>
    <cfRule type="expression" dxfId="4242" priority="4247">
      <formula>$G168="ACC"</formula>
    </cfRule>
  </conditionalFormatting>
  <conditionalFormatting sqref="FL167">
    <cfRule type="expression" dxfId="4241" priority="4240">
      <formula>AND($G167="SQUAT",ISBLANK($F167))</formula>
    </cfRule>
    <cfRule type="expression" dxfId="4240" priority="4241">
      <formula>AND($G167="BENCH",ISBLANK($F167))</formula>
    </cfRule>
    <cfRule type="expression" dxfId="4239" priority="4242">
      <formula>AND($G167="DEADLIFT",ISBLANK($F167))</formula>
    </cfRule>
  </conditionalFormatting>
  <conditionalFormatting sqref="FL167">
    <cfRule type="expression" dxfId="4238" priority="4235">
      <formula>$G167="SQUAT"</formula>
    </cfRule>
    <cfRule type="expression" dxfId="4237" priority="4236">
      <formula>$G167="BENCH"</formula>
    </cfRule>
    <cfRule type="expression" dxfId="4236" priority="4237">
      <formula>$G167="DEADLIFT"</formula>
    </cfRule>
    <cfRule type="expression" dxfId="4235" priority="4238">
      <formula>AND($G167="ACC",ISBLANK($F167))</formula>
    </cfRule>
    <cfRule type="expression" dxfId="4234" priority="4239">
      <formula>$G167="ACC"</formula>
    </cfRule>
  </conditionalFormatting>
  <conditionalFormatting sqref="FM167:FN167">
    <cfRule type="expression" dxfId="4233" priority="4230">
      <formula>$G167="SQUAT"</formula>
    </cfRule>
    <cfRule type="expression" dxfId="4232" priority="4231">
      <formula>$G167="BENCH"</formula>
    </cfRule>
    <cfRule type="expression" dxfId="4231" priority="4232">
      <formula>$G167="DEADLIFT"</formula>
    </cfRule>
    <cfRule type="expression" dxfId="4230" priority="4233">
      <formula>AND($G167="ACC",ISBLANK($F167))</formula>
    </cfRule>
    <cfRule type="expression" dxfId="4229" priority="4234">
      <formula>$G167="ACC"</formula>
    </cfRule>
  </conditionalFormatting>
  <conditionalFormatting sqref="FL161:FL164">
    <cfRule type="expression" dxfId="4228" priority="4227">
      <formula>AND($G161="SQUAT",ISBLANK($F161))</formula>
    </cfRule>
    <cfRule type="expression" dxfId="4227" priority="4228">
      <formula>AND($G161="BENCH",ISBLANK($F161))</formula>
    </cfRule>
    <cfRule type="expression" dxfId="4226" priority="4229">
      <formula>AND($G161="DEADLIFT",ISBLANK($F161))</formula>
    </cfRule>
  </conditionalFormatting>
  <conditionalFormatting sqref="FL161:FN164">
    <cfRule type="expression" dxfId="4225" priority="4222">
      <formula>$G161="SQUAT"</formula>
    </cfRule>
    <cfRule type="expression" dxfId="4224" priority="4223">
      <formula>$G161="BENCH"</formula>
    </cfRule>
    <cfRule type="expression" dxfId="4223" priority="4224">
      <formula>$G161="DEADLIFT"</formula>
    </cfRule>
    <cfRule type="expression" dxfId="4222" priority="4225">
      <formula>AND($G161="ACC",ISBLANK($F161))</formula>
    </cfRule>
    <cfRule type="expression" dxfId="4221" priority="4226">
      <formula>$G161="ACC"</formula>
    </cfRule>
  </conditionalFormatting>
  <conditionalFormatting sqref="FL160">
    <cfRule type="expression" dxfId="4220" priority="4219">
      <formula>AND($G160="SQUAT",ISBLANK($F160))</formula>
    </cfRule>
    <cfRule type="expression" dxfId="4219" priority="4220">
      <formula>AND($G160="BENCH",ISBLANK($F160))</formula>
    </cfRule>
    <cfRule type="expression" dxfId="4218" priority="4221">
      <formula>AND($G160="DEADLIFT",ISBLANK($F160))</formula>
    </cfRule>
  </conditionalFormatting>
  <conditionalFormatting sqref="FL160">
    <cfRule type="expression" dxfId="4217" priority="4214">
      <formula>$G160="SQUAT"</formula>
    </cfRule>
    <cfRule type="expression" dxfId="4216" priority="4215">
      <formula>$G160="BENCH"</formula>
    </cfRule>
    <cfRule type="expression" dxfId="4215" priority="4216">
      <formula>$G160="DEADLIFT"</formula>
    </cfRule>
    <cfRule type="expression" dxfId="4214" priority="4217">
      <formula>AND($G160="ACC",ISBLANK($F160))</formula>
    </cfRule>
    <cfRule type="expression" dxfId="4213" priority="4218">
      <formula>$G160="ACC"</formula>
    </cfRule>
  </conditionalFormatting>
  <conditionalFormatting sqref="FM160:FN160">
    <cfRule type="expression" dxfId="4212" priority="4209">
      <formula>$G160="SQUAT"</formula>
    </cfRule>
    <cfRule type="expression" dxfId="4211" priority="4210">
      <formula>$G160="BENCH"</formula>
    </cfRule>
    <cfRule type="expression" dxfId="4210" priority="4211">
      <formula>$G160="DEADLIFT"</formula>
    </cfRule>
    <cfRule type="expression" dxfId="4209" priority="4212">
      <formula>AND($G160="ACC",ISBLANK($F160))</formula>
    </cfRule>
    <cfRule type="expression" dxfId="4208" priority="4213">
      <formula>$G160="ACC"</formula>
    </cfRule>
  </conditionalFormatting>
  <conditionalFormatting sqref="FL179">
    <cfRule type="expression" dxfId="4207" priority="4206">
      <formula>AND($G179="SQUAT",ISBLANK($F179))</formula>
    </cfRule>
    <cfRule type="expression" dxfId="4206" priority="4207">
      <formula>AND($G179="BENCH",ISBLANK($F179))</formula>
    </cfRule>
    <cfRule type="expression" dxfId="4205" priority="4208">
      <formula>AND($G179="DEADLIFT",ISBLANK($F179))</formula>
    </cfRule>
  </conditionalFormatting>
  <conditionalFormatting sqref="FL179:FN179">
    <cfRule type="expression" dxfId="4204" priority="4201">
      <formula>$G179="SQUAT"</formula>
    </cfRule>
    <cfRule type="expression" dxfId="4203" priority="4202">
      <formula>$G179="BENCH"</formula>
    </cfRule>
    <cfRule type="expression" dxfId="4202" priority="4203">
      <formula>$G179="DEADLIFT"</formula>
    </cfRule>
    <cfRule type="expression" dxfId="4201" priority="4204">
      <formula>AND($G179="ACC",ISBLANK($F179))</formula>
    </cfRule>
    <cfRule type="expression" dxfId="4200" priority="4205">
      <formula>$G179="ACC"</formula>
    </cfRule>
  </conditionalFormatting>
  <conditionalFormatting sqref="FL182:FL185">
    <cfRule type="expression" dxfId="4199" priority="4198">
      <formula>AND($G182="SQUAT",ISBLANK($F182))</formula>
    </cfRule>
    <cfRule type="expression" dxfId="4198" priority="4199">
      <formula>AND($G182="BENCH",ISBLANK($F182))</formula>
    </cfRule>
    <cfRule type="expression" dxfId="4197" priority="4200">
      <formula>AND($G182="DEADLIFT",ISBLANK($F182))</formula>
    </cfRule>
  </conditionalFormatting>
  <conditionalFormatting sqref="FL182:FN185">
    <cfRule type="expression" dxfId="4196" priority="4193">
      <formula>$G182="SQUAT"</formula>
    </cfRule>
    <cfRule type="expression" dxfId="4195" priority="4194">
      <formula>$G182="BENCH"</formula>
    </cfRule>
    <cfRule type="expression" dxfId="4194" priority="4195">
      <formula>$G182="DEADLIFT"</formula>
    </cfRule>
    <cfRule type="expression" dxfId="4193" priority="4196">
      <formula>AND($G182="ACC",ISBLANK($F182))</formula>
    </cfRule>
    <cfRule type="expression" dxfId="4192" priority="4197">
      <formula>$G182="ACC"</formula>
    </cfRule>
  </conditionalFormatting>
  <conditionalFormatting sqref="FL181">
    <cfRule type="expression" dxfId="4191" priority="4190">
      <formula>AND($G181="SQUAT",ISBLANK($F181))</formula>
    </cfRule>
    <cfRule type="expression" dxfId="4190" priority="4191">
      <formula>AND($G181="BENCH",ISBLANK($F181))</formula>
    </cfRule>
    <cfRule type="expression" dxfId="4189" priority="4192">
      <formula>AND($G181="DEADLIFT",ISBLANK($F181))</formula>
    </cfRule>
  </conditionalFormatting>
  <conditionalFormatting sqref="FL181">
    <cfRule type="expression" dxfId="4188" priority="4185">
      <formula>$G181="SQUAT"</formula>
    </cfRule>
    <cfRule type="expression" dxfId="4187" priority="4186">
      <formula>$G181="BENCH"</formula>
    </cfRule>
    <cfRule type="expression" dxfId="4186" priority="4187">
      <formula>$G181="DEADLIFT"</formula>
    </cfRule>
    <cfRule type="expression" dxfId="4185" priority="4188">
      <formula>AND($G181="ACC",ISBLANK($F181))</formula>
    </cfRule>
    <cfRule type="expression" dxfId="4184" priority="4189">
      <formula>$G181="ACC"</formula>
    </cfRule>
  </conditionalFormatting>
  <conditionalFormatting sqref="FM181:FN181">
    <cfRule type="expression" dxfId="4183" priority="4180">
      <formula>$G181="SQUAT"</formula>
    </cfRule>
    <cfRule type="expression" dxfId="4182" priority="4181">
      <formula>$G181="BENCH"</formula>
    </cfRule>
    <cfRule type="expression" dxfId="4181" priority="4182">
      <formula>$G181="DEADLIFT"</formula>
    </cfRule>
    <cfRule type="expression" dxfId="4180" priority="4183">
      <formula>AND($G181="ACC",ISBLANK($F181))</formula>
    </cfRule>
    <cfRule type="expression" dxfId="4179" priority="4184">
      <formula>$G181="ACC"</formula>
    </cfRule>
  </conditionalFormatting>
  <conditionalFormatting sqref="FL175:FL178">
    <cfRule type="expression" dxfId="4178" priority="4177">
      <formula>AND($G175="SQUAT",ISBLANK($F175))</formula>
    </cfRule>
    <cfRule type="expression" dxfId="4177" priority="4178">
      <formula>AND($G175="BENCH",ISBLANK($F175))</formula>
    </cfRule>
    <cfRule type="expression" dxfId="4176" priority="4179">
      <formula>AND($G175="DEADLIFT",ISBLANK($F175))</formula>
    </cfRule>
  </conditionalFormatting>
  <conditionalFormatting sqref="FL175:FN178">
    <cfRule type="expression" dxfId="4175" priority="4172">
      <formula>$G175="SQUAT"</formula>
    </cfRule>
    <cfRule type="expression" dxfId="4174" priority="4173">
      <formula>$G175="BENCH"</formula>
    </cfRule>
    <cfRule type="expression" dxfId="4173" priority="4174">
      <formula>$G175="DEADLIFT"</formula>
    </cfRule>
    <cfRule type="expression" dxfId="4172" priority="4175">
      <formula>AND($G175="ACC",ISBLANK($F175))</formula>
    </cfRule>
    <cfRule type="expression" dxfId="4171" priority="4176">
      <formula>$G175="ACC"</formula>
    </cfRule>
  </conditionalFormatting>
  <conditionalFormatting sqref="FL174">
    <cfRule type="expression" dxfId="4170" priority="4169">
      <formula>AND($G174="SQUAT",ISBLANK($F174))</formula>
    </cfRule>
    <cfRule type="expression" dxfId="4169" priority="4170">
      <formula>AND($G174="BENCH",ISBLANK($F174))</formula>
    </cfRule>
    <cfRule type="expression" dxfId="4168" priority="4171">
      <formula>AND($G174="DEADLIFT",ISBLANK($F174))</formula>
    </cfRule>
  </conditionalFormatting>
  <conditionalFormatting sqref="FL174">
    <cfRule type="expression" dxfId="4167" priority="4164">
      <formula>$G174="SQUAT"</formula>
    </cfRule>
    <cfRule type="expression" dxfId="4166" priority="4165">
      <formula>$G174="BENCH"</formula>
    </cfRule>
    <cfRule type="expression" dxfId="4165" priority="4166">
      <formula>$G174="DEADLIFT"</formula>
    </cfRule>
    <cfRule type="expression" dxfId="4164" priority="4167">
      <formula>AND($G174="ACC",ISBLANK($F174))</formula>
    </cfRule>
    <cfRule type="expression" dxfId="4163" priority="4168">
      <formula>$G174="ACC"</formula>
    </cfRule>
  </conditionalFormatting>
  <conditionalFormatting sqref="FM174:FN174">
    <cfRule type="expression" dxfId="4162" priority="4159">
      <formula>$G174="SQUAT"</formula>
    </cfRule>
    <cfRule type="expression" dxfId="4161" priority="4160">
      <formula>$G174="BENCH"</formula>
    </cfRule>
    <cfRule type="expression" dxfId="4160" priority="4161">
      <formula>$G174="DEADLIFT"</formula>
    </cfRule>
    <cfRule type="expression" dxfId="4159" priority="4162">
      <formula>AND($G174="ACC",ISBLANK($F174))</formula>
    </cfRule>
    <cfRule type="expression" dxfId="4158" priority="4163">
      <formula>$G174="ACC"</formula>
    </cfRule>
  </conditionalFormatting>
  <conditionalFormatting sqref="FL193">
    <cfRule type="expression" dxfId="4157" priority="4156">
      <formula>AND($G193="SQUAT",ISBLANK($F193))</formula>
    </cfRule>
    <cfRule type="expression" dxfId="4156" priority="4157">
      <formula>AND($G193="BENCH",ISBLANK($F193))</formula>
    </cfRule>
    <cfRule type="expression" dxfId="4155" priority="4158">
      <formula>AND($G193="DEADLIFT",ISBLANK($F193))</formula>
    </cfRule>
  </conditionalFormatting>
  <conditionalFormatting sqref="FL193:FN193">
    <cfRule type="expression" dxfId="4154" priority="4151">
      <formula>$G193="SQUAT"</formula>
    </cfRule>
    <cfRule type="expression" dxfId="4153" priority="4152">
      <formula>$G193="BENCH"</formula>
    </cfRule>
    <cfRule type="expression" dxfId="4152" priority="4153">
      <formula>$G193="DEADLIFT"</formula>
    </cfRule>
    <cfRule type="expression" dxfId="4151" priority="4154">
      <formula>AND($G193="ACC",ISBLANK($F193))</formula>
    </cfRule>
    <cfRule type="expression" dxfId="4150" priority="4155">
      <formula>$G193="ACC"</formula>
    </cfRule>
  </conditionalFormatting>
  <conditionalFormatting sqref="FL196:FL199">
    <cfRule type="expression" dxfId="4149" priority="4148">
      <formula>AND($G196="SQUAT",ISBLANK($F196))</formula>
    </cfRule>
    <cfRule type="expression" dxfId="4148" priority="4149">
      <formula>AND($G196="BENCH",ISBLANK($F196))</formula>
    </cfRule>
    <cfRule type="expression" dxfId="4147" priority="4150">
      <formula>AND($G196="DEADLIFT",ISBLANK($F196))</formula>
    </cfRule>
  </conditionalFormatting>
  <conditionalFormatting sqref="FL196:FN199">
    <cfRule type="expression" dxfId="4146" priority="4143">
      <formula>$G196="SQUAT"</formula>
    </cfRule>
    <cfRule type="expression" dxfId="4145" priority="4144">
      <formula>$G196="BENCH"</formula>
    </cfRule>
    <cfRule type="expression" dxfId="4144" priority="4145">
      <formula>$G196="DEADLIFT"</formula>
    </cfRule>
    <cfRule type="expression" dxfId="4143" priority="4146">
      <formula>AND($G196="ACC",ISBLANK($F196))</formula>
    </cfRule>
    <cfRule type="expression" dxfId="4142" priority="4147">
      <formula>$G196="ACC"</formula>
    </cfRule>
  </conditionalFormatting>
  <conditionalFormatting sqref="FL195">
    <cfRule type="expression" dxfId="4141" priority="4140">
      <formula>AND($G195="SQUAT",ISBLANK($F195))</formula>
    </cfRule>
    <cfRule type="expression" dxfId="4140" priority="4141">
      <formula>AND($G195="BENCH",ISBLANK($F195))</formula>
    </cfRule>
    <cfRule type="expression" dxfId="4139" priority="4142">
      <formula>AND($G195="DEADLIFT",ISBLANK($F195))</formula>
    </cfRule>
  </conditionalFormatting>
  <conditionalFormatting sqref="FL195">
    <cfRule type="expression" dxfId="4138" priority="4135">
      <formula>$G195="SQUAT"</formula>
    </cfRule>
    <cfRule type="expression" dxfId="4137" priority="4136">
      <formula>$G195="BENCH"</formula>
    </cfRule>
    <cfRule type="expression" dxfId="4136" priority="4137">
      <formula>$G195="DEADLIFT"</formula>
    </cfRule>
    <cfRule type="expression" dxfId="4135" priority="4138">
      <formula>AND($G195="ACC",ISBLANK($F195))</formula>
    </cfRule>
    <cfRule type="expression" dxfId="4134" priority="4139">
      <formula>$G195="ACC"</formula>
    </cfRule>
  </conditionalFormatting>
  <conditionalFormatting sqref="FM195:FN195">
    <cfRule type="expression" dxfId="4133" priority="4130">
      <formula>$G195="SQUAT"</formula>
    </cfRule>
    <cfRule type="expression" dxfId="4132" priority="4131">
      <formula>$G195="BENCH"</formula>
    </cfRule>
    <cfRule type="expression" dxfId="4131" priority="4132">
      <formula>$G195="DEADLIFT"</formula>
    </cfRule>
    <cfRule type="expression" dxfId="4130" priority="4133">
      <formula>AND($G195="ACC",ISBLANK($F195))</formula>
    </cfRule>
    <cfRule type="expression" dxfId="4129" priority="4134">
      <formula>$G195="ACC"</formula>
    </cfRule>
  </conditionalFormatting>
  <conditionalFormatting sqref="FL189:FL192">
    <cfRule type="expression" dxfId="4128" priority="4127">
      <formula>AND($G189="SQUAT",ISBLANK($F189))</formula>
    </cfRule>
    <cfRule type="expression" dxfId="4127" priority="4128">
      <formula>AND($G189="BENCH",ISBLANK($F189))</formula>
    </cfRule>
    <cfRule type="expression" dxfId="4126" priority="4129">
      <formula>AND($G189="DEADLIFT",ISBLANK($F189))</formula>
    </cfRule>
  </conditionalFormatting>
  <conditionalFormatting sqref="FL189:FN192">
    <cfRule type="expression" dxfId="4125" priority="4122">
      <formula>$G189="SQUAT"</formula>
    </cfRule>
    <cfRule type="expression" dxfId="4124" priority="4123">
      <formula>$G189="BENCH"</formula>
    </cfRule>
    <cfRule type="expression" dxfId="4123" priority="4124">
      <formula>$G189="DEADLIFT"</formula>
    </cfRule>
    <cfRule type="expression" dxfId="4122" priority="4125">
      <formula>AND($G189="ACC",ISBLANK($F189))</formula>
    </cfRule>
    <cfRule type="expression" dxfId="4121" priority="4126">
      <formula>$G189="ACC"</formula>
    </cfRule>
  </conditionalFormatting>
  <conditionalFormatting sqref="FL188">
    <cfRule type="expression" dxfId="4120" priority="4119">
      <formula>AND($G188="SQUAT",ISBLANK($F188))</formula>
    </cfRule>
    <cfRule type="expression" dxfId="4119" priority="4120">
      <formula>AND($G188="BENCH",ISBLANK($F188))</formula>
    </cfRule>
    <cfRule type="expression" dxfId="4118" priority="4121">
      <formula>AND($G188="DEADLIFT",ISBLANK($F188))</formula>
    </cfRule>
  </conditionalFormatting>
  <conditionalFormatting sqref="FL188">
    <cfRule type="expression" dxfId="4117" priority="4114">
      <formula>$G188="SQUAT"</formula>
    </cfRule>
    <cfRule type="expression" dxfId="4116" priority="4115">
      <formula>$G188="BENCH"</formula>
    </cfRule>
    <cfRule type="expression" dxfId="4115" priority="4116">
      <formula>$G188="DEADLIFT"</formula>
    </cfRule>
    <cfRule type="expression" dxfId="4114" priority="4117">
      <formula>AND($G188="ACC",ISBLANK($F188))</formula>
    </cfRule>
    <cfRule type="expression" dxfId="4113" priority="4118">
      <formula>$G188="ACC"</formula>
    </cfRule>
  </conditionalFormatting>
  <conditionalFormatting sqref="FM188:FN188">
    <cfRule type="expression" dxfId="4112" priority="4109">
      <formula>$G188="SQUAT"</formula>
    </cfRule>
    <cfRule type="expression" dxfId="4111" priority="4110">
      <formula>$G188="BENCH"</formula>
    </cfRule>
    <cfRule type="expression" dxfId="4110" priority="4111">
      <formula>$G188="DEADLIFT"</formula>
    </cfRule>
    <cfRule type="expression" dxfId="4109" priority="4112">
      <formula>AND($G188="ACC",ISBLANK($F188))</formula>
    </cfRule>
    <cfRule type="expression" dxfId="4108" priority="4113">
      <formula>$G188="ACC"</formula>
    </cfRule>
  </conditionalFormatting>
  <conditionalFormatting sqref="FL214 FL221">
    <cfRule type="expression" dxfId="4107" priority="4106">
      <formula>AND($G214="SQUAT",ISBLANK($F214))</formula>
    </cfRule>
    <cfRule type="expression" dxfId="4106" priority="4107">
      <formula>AND($G214="BENCH",ISBLANK($F214))</formula>
    </cfRule>
    <cfRule type="expression" dxfId="4105" priority="4108">
      <formula>AND($G214="DEADLIFT",ISBLANK($F214))</formula>
    </cfRule>
  </conditionalFormatting>
  <conditionalFormatting sqref="FL221:FN221 FL214:FN214">
    <cfRule type="expression" dxfId="4104" priority="4101">
      <formula>$G214="SQUAT"</formula>
    </cfRule>
    <cfRule type="expression" dxfId="4103" priority="4102">
      <formula>$G214="BENCH"</formula>
    </cfRule>
    <cfRule type="expression" dxfId="4102" priority="4103">
      <formula>$G214="DEADLIFT"</formula>
    </cfRule>
    <cfRule type="expression" dxfId="4101" priority="4104">
      <formula>AND($G214="ACC",ISBLANK($F214))</formula>
    </cfRule>
    <cfRule type="expression" dxfId="4100" priority="4105">
      <formula>$G214="ACC"</formula>
    </cfRule>
  </conditionalFormatting>
  <conditionalFormatting sqref="FL235">
    <cfRule type="expression" dxfId="4099" priority="4098">
      <formula>AND($G235="SQUAT",ISBLANK($F235))</formula>
    </cfRule>
    <cfRule type="expression" dxfId="4098" priority="4099">
      <formula>AND($G235="BENCH",ISBLANK($F235))</formula>
    </cfRule>
    <cfRule type="expression" dxfId="4097" priority="4100">
      <formula>AND($G235="DEADLIFT",ISBLANK($F235))</formula>
    </cfRule>
  </conditionalFormatting>
  <conditionalFormatting sqref="FL235:FN235">
    <cfRule type="expression" dxfId="4096" priority="4093">
      <formula>$G235="SQUAT"</formula>
    </cfRule>
    <cfRule type="expression" dxfId="4095" priority="4094">
      <formula>$G235="BENCH"</formula>
    </cfRule>
    <cfRule type="expression" dxfId="4094" priority="4095">
      <formula>$G235="DEADLIFT"</formula>
    </cfRule>
    <cfRule type="expression" dxfId="4093" priority="4096">
      <formula>AND($G235="ACC",ISBLANK($F235))</formula>
    </cfRule>
    <cfRule type="expression" dxfId="4092" priority="4097">
      <formula>$G235="ACC"</formula>
    </cfRule>
  </conditionalFormatting>
  <conditionalFormatting sqref="FL217:FL220">
    <cfRule type="expression" dxfId="4091" priority="4090">
      <formula>AND($G217="SQUAT",ISBLANK($F217))</formula>
    </cfRule>
    <cfRule type="expression" dxfId="4090" priority="4091">
      <formula>AND($G217="BENCH",ISBLANK($F217))</formula>
    </cfRule>
    <cfRule type="expression" dxfId="4089" priority="4092">
      <formula>AND($G217="DEADLIFT",ISBLANK($F217))</formula>
    </cfRule>
  </conditionalFormatting>
  <conditionalFormatting sqref="FL217:FN220">
    <cfRule type="expression" dxfId="4088" priority="4085">
      <formula>$G217="SQUAT"</formula>
    </cfRule>
    <cfRule type="expression" dxfId="4087" priority="4086">
      <formula>$G217="BENCH"</formula>
    </cfRule>
    <cfRule type="expression" dxfId="4086" priority="4087">
      <formula>$G217="DEADLIFT"</formula>
    </cfRule>
    <cfRule type="expression" dxfId="4085" priority="4088">
      <formula>AND($G217="ACC",ISBLANK($F217))</formula>
    </cfRule>
    <cfRule type="expression" dxfId="4084" priority="4089">
      <formula>$G217="ACC"</formula>
    </cfRule>
  </conditionalFormatting>
  <conditionalFormatting sqref="FL216">
    <cfRule type="expression" dxfId="4083" priority="4082">
      <formula>AND($G216="SQUAT",ISBLANK($F216))</formula>
    </cfRule>
    <cfRule type="expression" dxfId="4082" priority="4083">
      <formula>AND($G216="BENCH",ISBLANK($F216))</formula>
    </cfRule>
    <cfRule type="expression" dxfId="4081" priority="4084">
      <formula>AND($G216="DEADLIFT",ISBLANK($F216))</formula>
    </cfRule>
  </conditionalFormatting>
  <conditionalFormatting sqref="FL216">
    <cfRule type="expression" dxfId="4080" priority="4077">
      <formula>$G216="SQUAT"</formula>
    </cfRule>
    <cfRule type="expression" dxfId="4079" priority="4078">
      <formula>$G216="BENCH"</formula>
    </cfRule>
    <cfRule type="expression" dxfId="4078" priority="4079">
      <formula>$G216="DEADLIFT"</formula>
    </cfRule>
    <cfRule type="expression" dxfId="4077" priority="4080">
      <formula>AND($G216="ACC",ISBLANK($F216))</formula>
    </cfRule>
    <cfRule type="expression" dxfId="4076" priority="4081">
      <formula>$G216="ACC"</formula>
    </cfRule>
  </conditionalFormatting>
  <conditionalFormatting sqref="FM216:FN216">
    <cfRule type="expression" dxfId="4075" priority="4072">
      <formula>$G216="SQUAT"</formula>
    </cfRule>
    <cfRule type="expression" dxfId="4074" priority="4073">
      <formula>$G216="BENCH"</formula>
    </cfRule>
    <cfRule type="expression" dxfId="4073" priority="4074">
      <formula>$G216="DEADLIFT"</formula>
    </cfRule>
    <cfRule type="expression" dxfId="4072" priority="4075">
      <formula>AND($G216="ACC",ISBLANK($F216))</formula>
    </cfRule>
    <cfRule type="expression" dxfId="4071" priority="4076">
      <formula>$G216="ACC"</formula>
    </cfRule>
  </conditionalFormatting>
  <conditionalFormatting sqref="FL210:FL213">
    <cfRule type="expression" dxfId="4070" priority="4069">
      <formula>AND($G210="SQUAT",ISBLANK($F210))</formula>
    </cfRule>
    <cfRule type="expression" dxfId="4069" priority="4070">
      <formula>AND($G210="BENCH",ISBLANK($F210))</formula>
    </cfRule>
    <cfRule type="expression" dxfId="4068" priority="4071">
      <formula>AND($G210="DEADLIFT",ISBLANK($F210))</formula>
    </cfRule>
  </conditionalFormatting>
  <conditionalFormatting sqref="FL210:FN213">
    <cfRule type="expression" dxfId="4067" priority="4064">
      <formula>$G210="SQUAT"</formula>
    </cfRule>
    <cfRule type="expression" dxfId="4066" priority="4065">
      <formula>$G210="BENCH"</formula>
    </cfRule>
    <cfRule type="expression" dxfId="4065" priority="4066">
      <formula>$G210="DEADLIFT"</formula>
    </cfRule>
    <cfRule type="expression" dxfId="4064" priority="4067">
      <formula>AND($G210="ACC",ISBLANK($F210))</formula>
    </cfRule>
    <cfRule type="expression" dxfId="4063" priority="4068">
      <formula>$G210="ACC"</formula>
    </cfRule>
  </conditionalFormatting>
  <conditionalFormatting sqref="FL209">
    <cfRule type="expression" dxfId="4062" priority="4061">
      <formula>AND($G209="SQUAT",ISBLANK($F209))</formula>
    </cfRule>
    <cfRule type="expression" dxfId="4061" priority="4062">
      <formula>AND($G209="BENCH",ISBLANK($F209))</formula>
    </cfRule>
    <cfRule type="expression" dxfId="4060" priority="4063">
      <formula>AND($G209="DEADLIFT",ISBLANK($F209))</formula>
    </cfRule>
  </conditionalFormatting>
  <conditionalFormatting sqref="FL209">
    <cfRule type="expression" dxfId="4059" priority="4056">
      <formula>$G209="SQUAT"</formula>
    </cfRule>
    <cfRule type="expression" dxfId="4058" priority="4057">
      <formula>$G209="BENCH"</formula>
    </cfRule>
    <cfRule type="expression" dxfId="4057" priority="4058">
      <formula>$G209="DEADLIFT"</formula>
    </cfRule>
    <cfRule type="expression" dxfId="4056" priority="4059">
      <formula>AND($G209="ACC",ISBLANK($F209))</formula>
    </cfRule>
    <cfRule type="expression" dxfId="4055" priority="4060">
      <formula>$G209="ACC"</formula>
    </cfRule>
  </conditionalFormatting>
  <conditionalFormatting sqref="FM209:FN209">
    <cfRule type="expression" dxfId="4054" priority="4051">
      <formula>$G209="SQUAT"</formula>
    </cfRule>
    <cfRule type="expression" dxfId="4053" priority="4052">
      <formula>$G209="BENCH"</formula>
    </cfRule>
    <cfRule type="expression" dxfId="4052" priority="4053">
      <formula>$G209="DEADLIFT"</formula>
    </cfRule>
    <cfRule type="expression" dxfId="4051" priority="4054">
      <formula>AND($G209="ACC",ISBLANK($F209))</formula>
    </cfRule>
    <cfRule type="expression" dxfId="4050" priority="4055">
      <formula>$G209="ACC"</formula>
    </cfRule>
  </conditionalFormatting>
  <conditionalFormatting sqref="FL228">
    <cfRule type="expression" dxfId="4049" priority="4048">
      <formula>AND($G228="SQUAT",ISBLANK($F228))</formula>
    </cfRule>
    <cfRule type="expression" dxfId="4048" priority="4049">
      <formula>AND($G228="BENCH",ISBLANK($F228))</formula>
    </cfRule>
    <cfRule type="expression" dxfId="4047" priority="4050">
      <formula>AND($G228="DEADLIFT",ISBLANK($F228))</formula>
    </cfRule>
  </conditionalFormatting>
  <conditionalFormatting sqref="FL228:FN228">
    <cfRule type="expression" dxfId="4046" priority="4043">
      <formula>$G228="SQUAT"</formula>
    </cfRule>
    <cfRule type="expression" dxfId="4045" priority="4044">
      <formula>$G228="BENCH"</formula>
    </cfRule>
    <cfRule type="expression" dxfId="4044" priority="4045">
      <formula>$G228="DEADLIFT"</formula>
    </cfRule>
    <cfRule type="expression" dxfId="4043" priority="4046">
      <formula>AND($G228="ACC",ISBLANK($F228))</formula>
    </cfRule>
    <cfRule type="expression" dxfId="4042" priority="4047">
      <formula>$G228="ACC"</formula>
    </cfRule>
  </conditionalFormatting>
  <conditionalFormatting sqref="FL231:FL234">
    <cfRule type="expression" dxfId="4041" priority="4040">
      <formula>AND($G231="SQUAT",ISBLANK($F231))</formula>
    </cfRule>
    <cfRule type="expression" dxfId="4040" priority="4041">
      <formula>AND($G231="BENCH",ISBLANK($F231))</formula>
    </cfRule>
    <cfRule type="expression" dxfId="4039" priority="4042">
      <formula>AND($G231="DEADLIFT",ISBLANK($F231))</formula>
    </cfRule>
  </conditionalFormatting>
  <conditionalFormatting sqref="FL231:FN234">
    <cfRule type="expression" dxfId="4038" priority="4035">
      <formula>$G231="SQUAT"</formula>
    </cfRule>
    <cfRule type="expression" dxfId="4037" priority="4036">
      <formula>$G231="BENCH"</formula>
    </cfRule>
    <cfRule type="expression" dxfId="4036" priority="4037">
      <formula>$G231="DEADLIFT"</formula>
    </cfRule>
    <cfRule type="expression" dxfId="4035" priority="4038">
      <formula>AND($G231="ACC",ISBLANK($F231))</formula>
    </cfRule>
    <cfRule type="expression" dxfId="4034" priority="4039">
      <formula>$G231="ACC"</formula>
    </cfRule>
  </conditionalFormatting>
  <conditionalFormatting sqref="FL230">
    <cfRule type="expression" dxfId="4033" priority="4032">
      <formula>AND($G230="SQUAT",ISBLANK($F230))</formula>
    </cfRule>
    <cfRule type="expression" dxfId="4032" priority="4033">
      <formula>AND($G230="BENCH",ISBLANK($F230))</formula>
    </cfRule>
    <cfRule type="expression" dxfId="4031" priority="4034">
      <formula>AND($G230="DEADLIFT",ISBLANK($F230))</formula>
    </cfRule>
  </conditionalFormatting>
  <conditionalFormatting sqref="FL230">
    <cfRule type="expression" dxfId="4030" priority="4027">
      <formula>$G230="SQUAT"</formula>
    </cfRule>
    <cfRule type="expression" dxfId="4029" priority="4028">
      <formula>$G230="BENCH"</formula>
    </cfRule>
    <cfRule type="expression" dxfId="4028" priority="4029">
      <formula>$G230="DEADLIFT"</formula>
    </cfRule>
    <cfRule type="expression" dxfId="4027" priority="4030">
      <formula>AND($G230="ACC",ISBLANK($F230))</formula>
    </cfRule>
    <cfRule type="expression" dxfId="4026" priority="4031">
      <formula>$G230="ACC"</formula>
    </cfRule>
  </conditionalFormatting>
  <conditionalFormatting sqref="FM230:FN230">
    <cfRule type="expression" dxfId="4025" priority="4022">
      <formula>$G230="SQUAT"</formula>
    </cfRule>
    <cfRule type="expression" dxfId="4024" priority="4023">
      <formula>$G230="BENCH"</formula>
    </cfRule>
    <cfRule type="expression" dxfId="4023" priority="4024">
      <formula>$G230="DEADLIFT"</formula>
    </cfRule>
    <cfRule type="expression" dxfId="4022" priority="4025">
      <formula>AND($G230="ACC",ISBLANK($F230))</formula>
    </cfRule>
    <cfRule type="expression" dxfId="4021" priority="4026">
      <formula>$G230="ACC"</formula>
    </cfRule>
  </conditionalFormatting>
  <conditionalFormatting sqref="FL224:FL227">
    <cfRule type="expression" dxfId="4020" priority="4019">
      <formula>AND($G224="SQUAT",ISBLANK($F224))</formula>
    </cfRule>
    <cfRule type="expression" dxfId="4019" priority="4020">
      <formula>AND($G224="BENCH",ISBLANK($F224))</formula>
    </cfRule>
    <cfRule type="expression" dxfId="4018" priority="4021">
      <formula>AND($G224="DEADLIFT",ISBLANK($F224))</formula>
    </cfRule>
  </conditionalFormatting>
  <conditionalFormatting sqref="FL224:FN227">
    <cfRule type="expression" dxfId="4017" priority="4014">
      <formula>$G224="SQUAT"</formula>
    </cfRule>
    <cfRule type="expression" dxfId="4016" priority="4015">
      <formula>$G224="BENCH"</formula>
    </cfRule>
    <cfRule type="expression" dxfId="4015" priority="4016">
      <formula>$G224="DEADLIFT"</formula>
    </cfRule>
    <cfRule type="expression" dxfId="4014" priority="4017">
      <formula>AND($G224="ACC",ISBLANK($F224))</formula>
    </cfRule>
    <cfRule type="expression" dxfId="4013" priority="4018">
      <formula>$G224="ACC"</formula>
    </cfRule>
  </conditionalFormatting>
  <conditionalFormatting sqref="FL223">
    <cfRule type="expression" dxfId="4012" priority="4011">
      <formula>AND($G223="SQUAT",ISBLANK($F223))</formula>
    </cfRule>
    <cfRule type="expression" dxfId="4011" priority="4012">
      <formula>AND($G223="BENCH",ISBLANK($F223))</formula>
    </cfRule>
    <cfRule type="expression" dxfId="4010" priority="4013">
      <formula>AND($G223="DEADLIFT",ISBLANK($F223))</formula>
    </cfRule>
  </conditionalFormatting>
  <conditionalFormatting sqref="FL223">
    <cfRule type="expression" dxfId="4009" priority="4006">
      <formula>$G223="SQUAT"</formula>
    </cfRule>
    <cfRule type="expression" dxfId="4008" priority="4007">
      <formula>$G223="BENCH"</formula>
    </cfRule>
    <cfRule type="expression" dxfId="4007" priority="4008">
      <formula>$G223="DEADLIFT"</formula>
    </cfRule>
    <cfRule type="expression" dxfId="4006" priority="4009">
      <formula>AND($G223="ACC",ISBLANK($F223))</formula>
    </cfRule>
    <cfRule type="expression" dxfId="4005" priority="4010">
      <formula>$G223="ACC"</formula>
    </cfRule>
  </conditionalFormatting>
  <conditionalFormatting sqref="FM223:FN223">
    <cfRule type="expression" dxfId="4004" priority="4001">
      <formula>$G223="SQUAT"</formula>
    </cfRule>
    <cfRule type="expression" dxfId="4003" priority="4002">
      <formula>$G223="BENCH"</formula>
    </cfRule>
    <cfRule type="expression" dxfId="4002" priority="4003">
      <formula>$G223="DEADLIFT"</formula>
    </cfRule>
    <cfRule type="expression" dxfId="4001" priority="4004">
      <formula>AND($G223="ACC",ISBLANK($F223))</formula>
    </cfRule>
    <cfRule type="expression" dxfId="4000" priority="4005">
      <formula>$G223="ACC"</formula>
    </cfRule>
  </conditionalFormatting>
  <conditionalFormatting sqref="FL242">
    <cfRule type="expression" dxfId="3999" priority="3998">
      <formula>AND($G242="SQUAT",ISBLANK($F242))</formula>
    </cfRule>
    <cfRule type="expression" dxfId="3998" priority="3999">
      <formula>AND($G242="BENCH",ISBLANK($F242))</formula>
    </cfRule>
    <cfRule type="expression" dxfId="3997" priority="4000">
      <formula>AND($G242="DEADLIFT",ISBLANK($F242))</formula>
    </cfRule>
  </conditionalFormatting>
  <conditionalFormatting sqref="FL242:FN242">
    <cfRule type="expression" dxfId="3996" priority="3993">
      <formula>$G242="SQUAT"</formula>
    </cfRule>
    <cfRule type="expression" dxfId="3995" priority="3994">
      <formula>$G242="BENCH"</formula>
    </cfRule>
    <cfRule type="expression" dxfId="3994" priority="3995">
      <formula>$G242="DEADLIFT"</formula>
    </cfRule>
    <cfRule type="expression" dxfId="3993" priority="3996">
      <formula>AND($G242="ACC",ISBLANK($F242))</formula>
    </cfRule>
    <cfRule type="expression" dxfId="3992" priority="3997">
      <formula>$G242="ACC"</formula>
    </cfRule>
  </conditionalFormatting>
  <conditionalFormatting sqref="FL245:FL248">
    <cfRule type="expression" dxfId="3991" priority="3990">
      <formula>AND($G245="SQUAT",ISBLANK($F245))</formula>
    </cfRule>
    <cfRule type="expression" dxfId="3990" priority="3991">
      <formula>AND($G245="BENCH",ISBLANK($F245))</formula>
    </cfRule>
    <cfRule type="expression" dxfId="3989" priority="3992">
      <formula>AND($G245="DEADLIFT",ISBLANK($F245))</formula>
    </cfRule>
  </conditionalFormatting>
  <conditionalFormatting sqref="FL245:FN248">
    <cfRule type="expression" dxfId="3988" priority="3985">
      <formula>$G245="SQUAT"</formula>
    </cfRule>
    <cfRule type="expression" dxfId="3987" priority="3986">
      <formula>$G245="BENCH"</formula>
    </cfRule>
    <cfRule type="expression" dxfId="3986" priority="3987">
      <formula>$G245="DEADLIFT"</formula>
    </cfRule>
    <cfRule type="expression" dxfId="3985" priority="3988">
      <formula>AND($G245="ACC",ISBLANK($F245))</formula>
    </cfRule>
    <cfRule type="expression" dxfId="3984" priority="3989">
      <formula>$G245="ACC"</formula>
    </cfRule>
  </conditionalFormatting>
  <conditionalFormatting sqref="FL244">
    <cfRule type="expression" dxfId="3983" priority="3982">
      <formula>AND($G244="SQUAT",ISBLANK($F244))</formula>
    </cfRule>
    <cfRule type="expression" dxfId="3982" priority="3983">
      <formula>AND($G244="BENCH",ISBLANK($F244))</formula>
    </cfRule>
    <cfRule type="expression" dxfId="3981" priority="3984">
      <formula>AND($G244="DEADLIFT",ISBLANK($F244))</formula>
    </cfRule>
  </conditionalFormatting>
  <conditionalFormatting sqref="FL244">
    <cfRule type="expression" dxfId="3980" priority="3977">
      <formula>$G244="SQUAT"</formula>
    </cfRule>
    <cfRule type="expression" dxfId="3979" priority="3978">
      <formula>$G244="BENCH"</formula>
    </cfRule>
    <cfRule type="expression" dxfId="3978" priority="3979">
      <formula>$G244="DEADLIFT"</formula>
    </cfRule>
    <cfRule type="expression" dxfId="3977" priority="3980">
      <formula>AND($G244="ACC",ISBLANK($F244))</formula>
    </cfRule>
    <cfRule type="expression" dxfId="3976" priority="3981">
      <formula>$G244="ACC"</formula>
    </cfRule>
  </conditionalFormatting>
  <conditionalFormatting sqref="FM244:FN244">
    <cfRule type="expression" dxfId="3975" priority="3972">
      <formula>$G244="SQUAT"</formula>
    </cfRule>
    <cfRule type="expression" dxfId="3974" priority="3973">
      <formula>$G244="BENCH"</formula>
    </cfRule>
    <cfRule type="expression" dxfId="3973" priority="3974">
      <formula>$G244="DEADLIFT"</formula>
    </cfRule>
    <cfRule type="expression" dxfId="3972" priority="3975">
      <formula>AND($G244="ACC",ISBLANK($F244))</formula>
    </cfRule>
    <cfRule type="expression" dxfId="3971" priority="3976">
      <formula>$G244="ACC"</formula>
    </cfRule>
  </conditionalFormatting>
  <conditionalFormatting sqref="FL238:FL241">
    <cfRule type="expression" dxfId="3970" priority="3969">
      <formula>AND($G238="SQUAT",ISBLANK($F238))</formula>
    </cfRule>
    <cfRule type="expression" dxfId="3969" priority="3970">
      <formula>AND($G238="BENCH",ISBLANK($F238))</formula>
    </cfRule>
    <cfRule type="expression" dxfId="3968" priority="3971">
      <formula>AND($G238="DEADLIFT",ISBLANK($F238))</formula>
    </cfRule>
  </conditionalFormatting>
  <conditionalFormatting sqref="FL238:FN241">
    <cfRule type="expression" dxfId="3967" priority="3964">
      <formula>$G238="SQUAT"</formula>
    </cfRule>
    <cfRule type="expression" dxfId="3966" priority="3965">
      <formula>$G238="BENCH"</formula>
    </cfRule>
    <cfRule type="expression" dxfId="3965" priority="3966">
      <formula>$G238="DEADLIFT"</formula>
    </cfRule>
    <cfRule type="expression" dxfId="3964" priority="3967">
      <formula>AND($G238="ACC",ISBLANK($F238))</formula>
    </cfRule>
    <cfRule type="expression" dxfId="3963" priority="3968">
      <formula>$G238="ACC"</formula>
    </cfRule>
  </conditionalFormatting>
  <conditionalFormatting sqref="FL237">
    <cfRule type="expression" dxfId="3962" priority="3961">
      <formula>AND($G237="SQUAT",ISBLANK($F237))</formula>
    </cfRule>
    <cfRule type="expression" dxfId="3961" priority="3962">
      <formula>AND($G237="BENCH",ISBLANK($F237))</formula>
    </cfRule>
    <cfRule type="expression" dxfId="3960" priority="3963">
      <formula>AND($G237="DEADLIFT",ISBLANK($F237))</formula>
    </cfRule>
  </conditionalFormatting>
  <conditionalFormatting sqref="FL237">
    <cfRule type="expression" dxfId="3959" priority="3956">
      <formula>$G237="SQUAT"</formula>
    </cfRule>
    <cfRule type="expression" dxfId="3958" priority="3957">
      <formula>$G237="BENCH"</formula>
    </cfRule>
    <cfRule type="expression" dxfId="3957" priority="3958">
      <formula>$G237="DEADLIFT"</formula>
    </cfRule>
    <cfRule type="expression" dxfId="3956" priority="3959">
      <formula>AND($G237="ACC",ISBLANK($F237))</formula>
    </cfRule>
    <cfRule type="expression" dxfId="3955" priority="3960">
      <formula>$G237="ACC"</formula>
    </cfRule>
  </conditionalFormatting>
  <conditionalFormatting sqref="FM237:FN237">
    <cfRule type="expression" dxfId="3954" priority="3951">
      <formula>$G237="SQUAT"</formula>
    </cfRule>
    <cfRule type="expression" dxfId="3953" priority="3952">
      <formula>$G237="BENCH"</formula>
    </cfRule>
    <cfRule type="expression" dxfId="3952" priority="3953">
      <formula>$G237="DEADLIFT"</formula>
    </cfRule>
    <cfRule type="expression" dxfId="3951" priority="3954">
      <formula>AND($G237="ACC",ISBLANK($F237))</formula>
    </cfRule>
    <cfRule type="expression" dxfId="3950" priority="3955">
      <formula>$G237="ACC"</formula>
    </cfRule>
  </conditionalFormatting>
  <conditionalFormatting sqref="FU18 FU25">
    <cfRule type="expression" dxfId="3949" priority="3948">
      <formula>AND($G18="SQUAT",ISBLANK($F18))</formula>
    </cfRule>
    <cfRule type="expression" dxfId="3948" priority="3949">
      <formula>AND($G18="BENCH",ISBLANK($F18))</formula>
    </cfRule>
    <cfRule type="expression" dxfId="3947" priority="3950">
      <formula>AND($G18="DEADLIFT",ISBLANK($F18))</formula>
    </cfRule>
  </conditionalFormatting>
  <conditionalFormatting sqref="FU25:FW25 FU18:FW18">
    <cfRule type="expression" dxfId="3946" priority="3943">
      <formula>$G18="SQUAT"</formula>
    </cfRule>
    <cfRule type="expression" dxfId="3945" priority="3944">
      <formula>$G18="BENCH"</formula>
    </cfRule>
    <cfRule type="expression" dxfId="3944" priority="3945">
      <formula>$G18="DEADLIFT"</formula>
    </cfRule>
    <cfRule type="expression" dxfId="3943" priority="3946">
      <formula>AND($G18="ACC",ISBLANK($F18))</formula>
    </cfRule>
    <cfRule type="expression" dxfId="3942" priority="3947">
      <formula>$G18="ACC"</formula>
    </cfRule>
  </conditionalFormatting>
  <conditionalFormatting sqref="FU39">
    <cfRule type="expression" dxfId="3941" priority="3940">
      <formula>AND($G39="SQUAT",ISBLANK($F39))</formula>
    </cfRule>
    <cfRule type="expression" dxfId="3940" priority="3941">
      <formula>AND($G39="BENCH",ISBLANK($F39))</formula>
    </cfRule>
    <cfRule type="expression" dxfId="3939" priority="3942">
      <formula>AND($G39="DEADLIFT",ISBLANK($F39))</formula>
    </cfRule>
  </conditionalFormatting>
  <conditionalFormatting sqref="FU39:FW39">
    <cfRule type="expression" dxfId="3938" priority="3935">
      <formula>$G39="SQUAT"</formula>
    </cfRule>
    <cfRule type="expression" dxfId="3937" priority="3936">
      <formula>$G39="BENCH"</formula>
    </cfRule>
    <cfRule type="expression" dxfId="3936" priority="3937">
      <formula>$G39="DEADLIFT"</formula>
    </cfRule>
    <cfRule type="expression" dxfId="3935" priority="3938">
      <formula>AND($G39="ACC",ISBLANK($F39))</formula>
    </cfRule>
    <cfRule type="expression" dxfId="3934" priority="3939">
      <formula>$G39="ACC"</formula>
    </cfRule>
  </conditionalFormatting>
  <conditionalFormatting sqref="FU21:FU24">
    <cfRule type="expression" dxfId="3933" priority="3932">
      <formula>AND($G21="SQUAT",ISBLANK($F21))</formula>
    </cfRule>
    <cfRule type="expression" dxfId="3932" priority="3933">
      <formula>AND($G21="BENCH",ISBLANK($F21))</formula>
    </cfRule>
    <cfRule type="expression" dxfId="3931" priority="3934">
      <formula>AND($G21="DEADLIFT",ISBLANK($F21))</formula>
    </cfRule>
  </conditionalFormatting>
  <conditionalFormatting sqref="FU21:FW24">
    <cfRule type="expression" dxfId="3930" priority="3927">
      <formula>$G21="SQUAT"</formula>
    </cfRule>
    <cfRule type="expression" dxfId="3929" priority="3928">
      <formula>$G21="BENCH"</formula>
    </cfRule>
    <cfRule type="expression" dxfId="3928" priority="3929">
      <formula>$G21="DEADLIFT"</formula>
    </cfRule>
    <cfRule type="expression" dxfId="3927" priority="3930">
      <formula>AND($G21="ACC",ISBLANK($F21))</formula>
    </cfRule>
    <cfRule type="expression" dxfId="3926" priority="3931">
      <formula>$G21="ACC"</formula>
    </cfRule>
  </conditionalFormatting>
  <conditionalFormatting sqref="FU20">
    <cfRule type="expression" dxfId="3925" priority="3924">
      <formula>AND($G20="SQUAT",ISBLANK($F20))</formula>
    </cfRule>
    <cfRule type="expression" dxfId="3924" priority="3925">
      <formula>AND($G20="BENCH",ISBLANK($F20))</formula>
    </cfRule>
    <cfRule type="expression" dxfId="3923" priority="3926">
      <formula>AND($G20="DEADLIFT",ISBLANK($F20))</formula>
    </cfRule>
  </conditionalFormatting>
  <conditionalFormatting sqref="FU20">
    <cfRule type="expression" dxfId="3922" priority="3919">
      <formula>$G20="SQUAT"</formula>
    </cfRule>
    <cfRule type="expression" dxfId="3921" priority="3920">
      <formula>$G20="BENCH"</formula>
    </cfRule>
    <cfRule type="expression" dxfId="3920" priority="3921">
      <formula>$G20="DEADLIFT"</formula>
    </cfRule>
    <cfRule type="expression" dxfId="3919" priority="3922">
      <formula>AND($G20="ACC",ISBLANK($F20))</formula>
    </cfRule>
    <cfRule type="expression" dxfId="3918" priority="3923">
      <formula>$G20="ACC"</formula>
    </cfRule>
  </conditionalFormatting>
  <conditionalFormatting sqref="FV20:FW20">
    <cfRule type="expression" dxfId="3917" priority="3914">
      <formula>$G20="SQUAT"</formula>
    </cfRule>
    <cfRule type="expression" dxfId="3916" priority="3915">
      <formula>$G20="BENCH"</formula>
    </cfRule>
    <cfRule type="expression" dxfId="3915" priority="3916">
      <formula>$G20="DEADLIFT"</formula>
    </cfRule>
    <cfRule type="expression" dxfId="3914" priority="3917">
      <formula>AND($G20="ACC",ISBLANK($F20))</formula>
    </cfRule>
    <cfRule type="expression" dxfId="3913" priority="3918">
      <formula>$G20="ACC"</formula>
    </cfRule>
  </conditionalFormatting>
  <conditionalFormatting sqref="FU14:FU17">
    <cfRule type="expression" dxfId="3912" priority="3911">
      <formula>AND($G14="SQUAT",ISBLANK($F14))</formula>
    </cfRule>
    <cfRule type="expression" dxfId="3911" priority="3912">
      <formula>AND($G14="BENCH",ISBLANK($F14))</formula>
    </cfRule>
    <cfRule type="expression" dxfId="3910" priority="3913">
      <formula>AND($G14="DEADLIFT",ISBLANK($F14))</formula>
    </cfRule>
  </conditionalFormatting>
  <conditionalFormatting sqref="FU14:FW17">
    <cfRule type="expression" dxfId="3909" priority="3906">
      <formula>$G14="SQUAT"</formula>
    </cfRule>
    <cfRule type="expression" dxfId="3908" priority="3907">
      <formula>$G14="BENCH"</formula>
    </cfRule>
    <cfRule type="expression" dxfId="3907" priority="3908">
      <formula>$G14="DEADLIFT"</formula>
    </cfRule>
    <cfRule type="expression" dxfId="3906" priority="3909">
      <formula>AND($G14="ACC",ISBLANK($F14))</formula>
    </cfRule>
    <cfRule type="expression" dxfId="3905" priority="3910">
      <formula>$G14="ACC"</formula>
    </cfRule>
  </conditionalFormatting>
  <conditionalFormatting sqref="FU13">
    <cfRule type="expression" dxfId="3904" priority="3903">
      <formula>AND($G13="SQUAT",ISBLANK($F13))</formula>
    </cfRule>
    <cfRule type="expression" dxfId="3903" priority="3904">
      <formula>AND($G13="BENCH",ISBLANK($F13))</formula>
    </cfRule>
    <cfRule type="expression" dxfId="3902" priority="3905">
      <formula>AND($G13="DEADLIFT",ISBLANK($F13))</formula>
    </cfRule>
  </conditionalFormatting>
  <conditionalFormatting sqref="FU13">
    <cfRule type="expression" dxfId="3901" priority="3898">
      <formula>$G13="SQUAT"</formula>
    </cfRule>
    <cfRule type="expression" dxfId="3900" priority="3899">
      <formula>$G13="BENCH"</formula>
    </cfRule>
    <cfRule type="expression" dxfId="3899" priority="3900">
      <formula>$G13="DEADLIFT"</formula>
    </cfRule>
    <cfRule type="expression" dxfId="3898" priority="3901">
      <formula>AND($G13="ACC",ISBLANK($F13))</formula>
    </cfRule>
    <cfRule type="expression" dxfId="3897" priority="3902">
      <formula>$G13="ACC"</formula>
    </cfRule>
  </conditionalFormatting>
  <conditionalFormatting sqref="FV13:FW13">
    <cfRule type="expression" dxfId="3896" priority="3893">
      <formula>$G13="SQUAT"</formula>
    </cfRule>
    <cfRule type="expression" dxfId="3895" priority="3894">
      <formula>$G13="BENCH"</formula>
    </cfRule>
    <cfRule type="expression" dxfId="3894" priority="3895">
      <formula>$G13="DEADLIFT"</formula>
    </cfRule>
    <cfRule type="expression" dxfId="3893" priority="3896">
      <formula>AND($G13="ACC",ISBLANK($F13))</formula>
    </cfRule>
    <cfRule type="expression" dxfId="3892" priority="3897">
      <formula>$G13="ACC"</formula>
    </cfRule>
  </conditionalFormatting>
  <conditionalFormatting sqref="FU32">
    <cfRule type="expression" dxfId="3891" priority="3890">
      <formula>AND($G32="SQUAT",ISBLANK($F32))</formula>
    </cfRule>
    <cfRule type="expression" dxfId="3890" priority="3891">
      <formula>AND($G32="BENCH",ISBLANK($F32))</formula>
    </cfRule>
    <cfRule type="expression" dxfId="3889" priority="3892">
      <formula>AND($G32="DEADLIFT",ISBLANK($F32))</formula>
    </cfRule>
  </conditionalFormatting>
  <conditionalFormatting sqref="FU32:FW32">
    <cfRule type="expression" dxfId="3888" priority="3885">
      <formula>$G32="SQUAT"</formula>
    </cfRule>
    <cfRule type="expression" dxfId="3887" priority="3886">
      <formula>$G32="BENCH"</formula>
    </cfRule>
    <cfRule type="expression" dxfId="3886" priority="3887">
      <formula>$G32="DEADLIFT"</formula>
    </cfRule>
    <cfRule type="expression" dxfId="3885" priority="3888">
      <formula>AND($G32="ACC",ISBLANK($F32))</formula>
    </cfRule>
    <cfRule type="expression" dxfId="3884" priority="3889">
      <formula>$G32="ACC"</formula>
    </cfRule>
  </conditionalFormatting>
  <conditionalFormatting sqref="FU35:FU38">
    <cfRule type="expression" dxfId="3883" priority="3882">
      <formula>AND($G35="SQUAT",ISBLANK($F35))</formula>
    </cfRule>
    <cfRule type="expression" dxfId="3882" priority="3883">
      <formula>AND($G35="BENCH",ISBLANK($F35))</formula>
    </cfRule>
    <cfRule type="expression" dxfId="3881" priority="3884">
      <formula>AND($G35="DEADLIFT",ISBLANK($F35))</formula>
    </cfRule>
  </conditionalFormatting>
  <conditionalFormatting sqref="FU35:FW38">
    <cfRule type="expression" dxfId="3880" priority="3877">
      <formula>$G35="SQUAT"</formula>
    </cfRule>
    <cfRule type="expression" dxfId="3879" priority="3878">
      <formula>$G35="BENCH"</formula>
    </cfRule>
    <cfRule type="expression" dxfId="3878" priority="3879">
      <formula>$G35="DEADLIFT"</formula>
    </cfRule>
    <cfRule type="expression" dxfId="3877" priority="3880">
      <formula>AND($G35="ACC",ISBLANK($F35))</formula>
    </cfRule>
    <cfRule type="expression" dxfId="3876" priority="3881">
      <formula>$G35="ACC"</formula>
    </cfRule>
  </conditionalFormatting>
  <conditionalFormatting sqref="FU34">
    <cfRule type="expression" dxfId="3875" priority="3874">
      <formula>AND($G34="SQUAT",ISBLANK($F34))</formula>
    </cfRule>
    <cfRule type="expression" dxfId="3874" priority="3875">
      <formula>AND($G34="BENCH",ISBLANK($F34))</formula>
    </cfRule>
    <cfRule type="expression" dxfId="3873" priority="3876">
      <formula>AND($G34="DEADLIFT",ISBLANK($F34))</formula>
    </cfRule>
  </conditionalFormatting>
  <conditionalFormatting sqref="FU34">
    <cfRule type="expression" dxfId="3872" priority="3869">
      <formula>$G34="SQUAT"</formula>
    </cfRule>
    <cfRule type="expression" dxfId="3871" priority="3870">
      <formula>$G34="BENCH"</formula>
    </cfRule>
    <cfRule type="expression" dxfId="3870" priority="3871">
      <formula>$G34="DEADLIFT"</formula>
    </cfRule>
    <cfRule type="expression" dxfId="3869" priority="3872">
      <formula>AND($G34="ACC",ISBLANK($F34))</formula>
    </cfRule>
    <cfRule type="expression" dxfId="3868" priority="3873">
      <formula>$G34="ACC"</formula>
    </cfRule>
  </conditionalFormatting>
  <conditionalFormatting sqref="FV34:FW34">
    <cfRule type="expression" dxfId="3867" priority="3864">
      <formula>$G34="SQUAT"</formula>
    </cfRule>
    <cfRule type="expression" dxfId="3866" priority="3865">
      <formula>$G34="BENCH"</formula>
    </cfRule>
    <cfRule type="expression" dxfId="3865" priority="3866">
      <formula>$G34="DEADLIFT"</formula>
    </cfRule>
    <cfRule type="expression" dxfId="3864" priority="3867">
      <formula>AND($G34="ACC",ISBLANK($F34))</formula>
    </cfRule>
    <cfRule type="expression" dxfId="3863" priority="3868">
      <formula>$G34="ACC"</formula>
    </cfRule>
  </conditionalFormatting>
  <conditionalFormatting sqref="FU28:FU31">
    <cfRule type="expression" dxfId="3862" priority="3861">
      <formula>AND($G28="SQUAT",ISBLANK($F28))</formula>
    </cfRule>
    <cfRule type="expression" dxfId="3861" priority="3862">
      <formula>AND($G28="BENCH",ISBLANK($F28))</formula>
    </cfRule>
    <cfRule type="expression" dxfId="3860" priority="3863">
      <formula>AND($G28="DEADLIFT",ISBLANK($F28))</formula>
    </cfRule>
  </conditionalFormatting>
  <conditionalFormatting sqref="FU28:FW31">
    <cfRule type="expression" dxfId="3859" priority="3856">
      <formula>$G28="SQUAT"</formula>
    </cfRule>
    <cfRule type="expression" dxfId="3858" priority="3857">
      <formula>$G28="BENCH"</formula>
    </cfRule>
    <cfRule type="expression" dxfId="3857" priority="3858">
      <formula>$G28="DEADLIFT"</formula>
    </cfRule>
    <cfRule type="expression" dxfId="3856" priority="3859">
      <formula>AND($G28="ACC",ISBLANK($F28))</formula>
    </cfRule>
    <cfRule type="expression" dxfId="3855" priority="3860">
      <formula>$G28="ACC"</formula>
    </cfRule>
  </conditionalFormatting>
  <conditionalFormatting sqref="FU27">
    <cfRule type="expression" dxfId="3854" priority="3853">
      <formula>AND($G27="SQUAT",ISBLANK($F27))</formula>
    </cfRule>
    <cfRule type="expression" dxfId="3853" priority="3854">
      <formula>AND($G27="BENCH",ISBLANK($F27))</formula>
    </cfRule>
    <cfRule type="expression" dxfId="3852" priority="3855">
      <formula>AND($G27="DEADLIFT",ISBLANK($F27))</formula>
    </cfRule>
  </conditionalFormatting>
  <conditionalFormatting sqref="FU27">
    <cfRule type="expression" dxfId="3851" priority="3848">
      <formula>$G27="SQUAT"</formula>
    </cfRule>
    <cfRule type="expression" dxfId="3850" priority="3849">
      <formula>$G27="BENCH"</formula>
    </cfRule>
    <cfRule type="expression" dxfId="3849" priority="3850">
      <formula>$G27="DEADLIFT"</formula>
    </cfRule>
    <cfRule type="expression" dxfId="3848" priority="3851">
      <formula>AND($G27="ACC",ISBLANK($F27))</formula>
    </cfRule>
    <cfRule type="expression" dxfId="3847" priority="3852">
      <formula>$G27="ACC"</formula>
    </cfRule>
  </conditionalFormatting>
  <conditionalFormatting sqref="FV27:FW27">
    <cfRule type="expression" dxfId="3846" priority="3843">
      <formula>$G27="SQUAT"</formula>
    </cfRule>
    <cfRule type="expression" dxfId="3845" priority="3844">
      <formula>$G27="BENCH"</formula>
    </cfRule>
    <cfRule type="expression" dxfId="3844" priority="3845">
      <formula>$G27="DEADLIFT"</formula>
    </cfRule>
    <cfRule type="expression" dxfId="3843" priority="3846">
      <formula>AND($G27="ACC",ISBLANK($F27))</formula>
    </cfRule>
    <cfRule type="expression" dxfId="3842" priority="3847">
      <formula>$G27="ACC"</formula>
    </cfRule>
  </conditionalFormatting>
  <conditionalFormatting sqref="FU46">
    <cfRule type="expression" dxfId="3841" priority="3840">
      <formula>AND($G46="SQUAT",ISBLANK($F46))</formula>
    </cfRule>
    <cfRule type="expression" dxfId="3840" priority="3841">
      <formula>AND($G46="BENCH",ISBLANK($F46))</formula>
    </cfRule>
    <cfRule type="expression" dxfId="3839" priority="3842">
      <formula>AND($G46="DEADLIFT",ISBLANK($F46))</formula>
    </cfRule>
  </conditionalFormatting>
  <conditionalFormatting sqref="FU46:FW46">
    <cfRule type="expression" dxfId="3838" priority="3835">
      <formula>$G46="SQUAT"</formula>
    </cfRule>
    <cfRule type="expression" dxfId="3837" priority="3836">
      <formula>$G46="BENCH"</formula>
    </cfRule>
    <cfRule type="expression" dxfId="3836" priority="3837">
      <formula>$G46="DEADLIFT"</formula>
    </cfRule>
    <cfRule type="expression" dxfId="3835" priority="3838">
      <formula>AND($G46="ACC",ISBLANK($F46))</formula>
    </cfRule>
    <cfRule type="expression" dxfId="3834" priority="3839">
      <formula>$G46="ACC"</formula>
    </cfRule>
  </conditionalFormatting>
  <conditionalFormatting sqref="FU49:FU52">
    <cfRule type="expression" dxfId="3833" priority="3832">
      <formula>AND($G49="SQUAT",ISBLANK($F49))</formula>
    </cfRule>
    <cfRule type="expression" dxfId="3832" priority="3833">
      <formula>AND($G49="BENCH",ISBLANK($F49))</formula>
    </cfRule>
    <cfRule type="expression" dxfId="3831" priority="3834">
      <formula>AND($G49="DEADLIFT",ISBLANK($F49))</formula>
    </cfRule>
  </conditionalFormatting>
  <conditionalFormatting sqref="FU49:FW52">
    <cfRule type="expression" dxfId="3830" priority="3827">
      <formula>$G49="SQUAT"</formula>
    </cfRule>
    <cfRule type="expression" dxfId="3829" priority="3828">
      <formula>$G49="BENCH"</formula>
    </cfRule>
    <cfRule type="expression" dxfId="3828" priority="3829">
      <formula>$G49="DEADLIFT"</formula>
    </cfRule>
    <cfRule type="expression" dxfId="3827" priority="3830">
      <formula>AND($G49="ACC",ISBLANK($F49))</formula>
    </cfRule>
    <cfRule type="expression" dxfId="3826" priority="3831">
      <formula>$G49="ACC"</formula>
    </cfRule>
  </conditionalFormatting>
  <conditionalFormatting sqref="FU48">
    <cfRule type="expression" dxfId="3825" priority="3824">
      <formula>AND($G48="SQUAT",ISBLANK($F48))</formula>
    </cfRule>
    <cfRule type="expression" dxfId="3824" priority="3825">
      <formula>AND($G48="BENCH",ISBLANK($F48))</formula>
    </cfRule>
    <cfRule type="expression" dxfId="3823" priority="3826">
      <formula>AND($G48="DEADLIFT",ISBLANK($F48))</formula>
    </cfRule>
  </conditionalFormatting>
  <conditionalFormatting sqref="FU48">
    <cfRule type="expression" dxfId="3822" priority="3819">
      <formula>$G48="SQUAT"</formula>
    </cfRule>
    <cfRule type="expression" dxfId="3821" priority="3820">
      <formula>$G48="BENCH"</formula>
    </cfRule>
    <cfRule type="expression" dxfId="3820" priority="3821">
      <formula>$G48="DEADLIFT"</formula>
    </cfRule>
    <cfRule type="expression" dxfId="3819" priority="3822">
      <formula>AND($G48="ACC",ISBLANK($F48))</formula>
    </cfRule>
    <cfRule type="expression" dxfId="3818" priority="3823">
      <formula>$G48="ACC"</formula>
    </cfRule>
  </conditionalFormatting>
  <conditionalFormatting sqref="FV48:FW48">
    <cfRule type="expression" dxfId="3817" priority="3814">
      <formula>$G48="SQUAT"</formula>
    </cfRule>
    <cfRule type="expression" dxfId="3816" priority="3815">
      <formula>$G48="BENCH"</formula>
    </cfRule>
    <cfRule type="expression" dxfId="3815" priority="3816">
      <formula>$G48="DEADLIFT"</formula>
    </cfRule>
    <cfRule type="expression" dxfId="3814" priority="3817">
      <formula>AND($G48="ACC",ISBLANK($F48))</formula>
    </cfRule>
    <cfRule type="expression" dxfId="3813" priority="3818">
      <formula>$G48="ACC"</formula>
    </cfRule>
  </conditionalFormatting>
  <conditionalFormatting sqref="FU42:FU45">
    <cfRule type="expression" dxfId="3812" priority="3811">
      <formula>AND($G42="SQUAT",ISBLANK($F42))</formula>
    </cfRule>
    <cfRule type="expression" dxfId="3811" priority="3812">
      <formula>AND($G42="BENCH",ISBLANK($F42))</formula>
    </cfRule>
    <cfRule type="expression" dxfId="3810" priority="3813">
      <formula>AND($G42="DEADLIFT",ISBLANK($F42))</formula>
    </cfRule>
  </conditionalFormatting>
  <conditionalFormatting sqref="FU42:FW45">
    <cfRule type="expression" dxfId="3809" priority="3806">
      <formula>$G42="SQUAT"</formula>
    </cfRule>
    <cfRule type="expression" dxfId="3808" priority="3807">
      <formula>$G42="BENCH"</formula>
    </cfRule>
    <cfRule type="expression" dxfId="3807" priority="3808">
      <formula>$G42="DEADLIFT"</formula>
    </cfRule>
    <cfRule type="expression" dxfId="3806" priority="3809">
      <formula>AND($G42="ACC",ISBLANK($F42))</formula>
    </cfRule>
    <cfRule type="expression" dxfId="3805" priority="3810">
      <formula>$G42="ACC"</formula>
    </cfRule>
  </conditionalFormatting>
  <conditionalFormatting sqref="FU41">
    <cfRule type="expression" dxfId="3804" priority="3803">
      <formula>AND($G41="SQUAT",ISBLANK($F41))</formula>
    </cfRule>
    <cfRule type="expression" dxfId="3803" priority="3804">
      <formula>AND($G41="BENCH",ISBLANK($F41))</formula>
    </cfRule>
    <cfRule type="expression" dxfId="3802" priority="3805">
      <formula>AND($G41="DEADLIFT",ISBLANK($F41))</formula>
    </cfRule>
  </conditionalFormatting>
  <conditionalFormatting sqref="FU41">
    <cfRule type="expression" dxfId="3801" priority="3798">
      <formula>$G41="SQUAT"</formula>
    </cfRule>
    <cfRule type="expression" dxfId="3800" priority="3799">
      <formula>$G41="BENCH"</formula>
    </cfRule>
    <cfRule type="expression" dxfId="3799" priority="3800">
      <formula>$G41="DEADLIFT"</formula>
    </cfRule>
    <cfRule type="expression" dxfId="3798" priority="3801">
      <formula>AND($G41="ACC",ISBLANK($F41))</formula>
    </cfRule>
    <cfRule type="expression" dxfId="3797" priority="3802">
      <formula>$G41="ACC"</formula>
    </cfRule>
  </conditionalFormatting>
  <conditionalFormatting sqref="FV41:FW41">
    <cfRule type="expression" dxfId="3796" priority="3793">
      <formula>$G41="SQUAT"</formula>
    </cfRule>
    <cfRule type="expression" dxfId="3795" priority="3794">
      <formula>$G41="BENCH"</formula>
    </cfRule>
    <cfRule type="expression" dxfId="3794" priority="3795">
      <formula>$G41="DEADLIFT"</formula>
    </cfRule>
    <cfRule type="expression" dxfId="3793" priority="3796">
      <formula>AND($G41="ACC",ISBLANK($F41))</formula>
    </cfRule>
    <cfRule type="expression" dxfId="3792" priority="3797">
      <formula>$G41="ACC"</formula>
    </cfRule>
  </conditionalFormatting>
  <conditionalFormatting sqref="FU67 FU74">
    <cfRule type="expression" dxfId="3791" priority="3790">
      <formula>AND($G67="SQUAT",ISBLANK($F67))</formula>
    </cfRule>
    <cfRule type="expression" dxfId="3790" priority="3791">
      <formula>AND($G67="BENCH",ISBLANK($F67))</formula>
    </cfRule>
    <cfRule type="expression" dxfId="3789" priority="3792">
      <formula>AND($G67="DEADLIFT",ISBLANK($F67))</formula>
    </cfRule>
  </conditionalFormatting>
  <conditionalFormatting sqref="FU74:FW74 FU67:FW67">
    <cfRule type="expression" dxfId="3788" priority="3785">
      <formula>$G67="SQUAT"</formula>
    </cfRule>
    <cfRule type="expression" dxfId="3787" priority="3786">
      <formula>$G67="BENCH"</formula>
    </cfRule>
    <cfRule type="expression" dxfId="3786" priority="3787">
      <formula>$G67="DEADLIFT"</formula>
    </cfRule>
    <cfRule type="expression" dxfId="3785" priority="3788">
      <formula>AND($G67="ACC",ISBLANK($F67))</formula>
    </cfRule>
    <cfRule type="expression" dxfId="3784" priority="3789">
      <formula>$G67="ACC"</formula>
    </cfRule>
  </conditionalFormatting>
  <conditionalFormatting sqref="FU88">
    <cfRule type="expression" dxfId="3783" priority="3782">
      <formula>AND($G88="SQUAT",ISBLANK($F88))</formula>
    </cfRule>
    <cfRule type="expression" dxfId="3782" priority="3783">
      <formula>AND($G88="BENCH",ISBLANK($F88))</formula>
    </cfRule>
    <cfRule type="expression" dxfId="3781" priority="3784">
      <formula>AND($G88="DEADLIFT",ISBLANK($F88))</formula>
    </cfRule>
  </conditionalFormatting>
  <conditionalFormatting sqref="FU88:FW88">
    <cfRule type="expression" dxfId="3780" priority="3777">
      <formula>$G88="SQUAT"</formula>
    </cfRule>
    <cfRule type="expression" dxfId="3779" priority="3778">
      <formula>$G88="BENCH"</formula>
    </cfRule>
    <cfRule type="expression" dxfId="3778" priority="3779">
      <formula>$G88="DEADLIFT"</formula>
    </cfRule>
    <cfRule type="expression" dxfId="3777" priority="3780">
      <formula>AND($G88="ACC",ISBLANK($F88))</formula>
    </cfRule>
    <cfRule type="expression" dxfId="3776" priority="3781">
      <formula>$G88="ACC"</formula>
    </cfRule>
  </conditionalFormatting>
  <conditionalFormatting sqref="FU70:FU73">
    <cfRule type="expression" dxfId="3775" priority="3774">
      <formula>AND($G70="SQUAT",ISBLANK($F70))</formula>
    </cfRule>
    <cfRule type="expression" dxfId="3774" priority="3775">
      <formula>AND($G70="BENCH",ISBLANK($F70))</formula>
    </cfRule>
    <cfRule type="expression" dxfId="3773" priority="3776">
      <formula>AND($G70="DEADLIFT",ISBLANK($F70))</formula>
    </cfRule>
  </conditionalFormatting>
  <conditionalFormatting sqref="FU70:FW73">
    <cfRule type="expression" dxfId="3772" priority="3769">
      <formula>$G70="SQUAT"</formula>
    </cfRule>
    <cfRule type="expression" dxfId="3771" priority="3770">
      <formula>$G70="BENCH"</formula>
    </cfRule>
    <cfRule type="expression" dxfId="3770" priority="3771">
      <formula>$G70="DEADLIFT"</formula>
    </cfRule>
    <cfRule type="expression" dxfId="3769" priority="3772">
      <formula>AND($G70="ACC",ISBLANK($F70))</formula>
    </cfRule>
    <cfRule type="expression" dxfId="3768" priority="3773">
      <formula>$G70="ACC"</formula>
    </cfRule>
  </conditionalFormatting>
  <conditionalFormatting sqref="FU69">
    <cfRule type="expression" dxfId="3767" priority="3766">
      <formula>AND($G69="SQUAT",ISBLANK($F69))</formula>
    </cfRule>
    <cfRule type="expression" dxfId="3766" priority="3767">
      <formula>AND($G69="BENCH",ISBLANK($F69))</formula>
    </cfRule>
    <cfRule type="expression" dxfId="3765" priority="3768">
      <formula>AND($G69="DEADLIFT",ISBLANK($F69))</formula>
    </cfRule>
  </conditionalFormatting>
  <conditionalFormatting sqref="FU69">
    <cfRule type="expression" dxfId="3764" priority="3761">
      <formula>$G69="SQUAT"</formula>
    </cfRule>
    <cfRule type="expression" dxfId="3763" priority="3762">
      <formula>$G69="BENCH"</formula>
    </cfRule>
    <cfRule type="expression" dxfId="3762" priority="3763">
      <formula>$G69="DEADLIFT"</formula>
    </cfRule>
    <cfRule type="expression" dxfId="3761" priority="3764">
      <formula>AND($G69="ACC",ISBLANK($F69))</formula>
    </cfRule>
    <cfRule type="expression" dxfId="3760" priority="3765">
      <formula>$G69="ACC"</formula>
    </cfRule>
  </conditionalFormatting>
  <conditionalFormatting sqref="FV69:FW69">
    <cfRule type="expression" dxfId="3759" priority="3756">
      <formula>$G69="SQUAT"</formula>
    </cfRule>
    <cfRule type="expression" dxfId="3758" priority="3757">
      <formula>$G69="BENCH"</formula>
    </cfRule>
    <cfRule type="expression" dxfId="3757" priority="3758">
      <formula>$G69="DEADLIFT"</formula>
    </cfRule>
    <cfRule type="expression" dxfId="3756" priority="3759">
      <formula>AND($G69="ACC",ISBLANK($F69))</formula>
    </cfRule>
    <cfRule type="expression" dxfId="3755" priority="3760">
      <formula>$G69="ACC"</formula>
    </cfRule>
  </conditionalFormatting>
  <conditionalFormatting sqref="FU63:FU66">
    <cfRule type="expression" dxfId="3754" priority="3753">
      <formula>AND($G63="SQUAT",ISBLANK($F63))</formula>
    </cfRule>
    <cfRule type="expression" dxfId="3753" priority="3754">
      <formula>AND($G63="BENCH",ISBLANK($F63))</formula>
    </cfRule>
    <cfRule type="expression" dxfId="3752" priority="3755">
      <formula>AND($G63="DEADLIFT",ISBLANK($F63))</formula>
    </cfRule>
  </conditionalFormatting>
  <conditionalFormatting sqref="FU63:FW66">
    <cfRule type="expression" dxfId="3751" priority="3748">
      <formula>$G63="SQUAT"</formula>
    </cfRule>
    <cfRule type="expression" dxfId="3750" priority="3749">
      <formula>$G63="BENCH"</formula>
    </cfRule>
    <cfRule type="expression" dxfId="3749" priority="3750">
      <formula>$G63="DEADLIFT"</formula>
    </cfRule>
    <cfRule type="expression" dxfId="3748" priority="3751">
      <formula>AND($G63="ACC",ISBLANK($F63))</formula>
    </cfRule>
    <cfRule type="expression" dxfId="3747" priority="3752">
      <formula>$G63="ACC"</formula>
    </cfRule>
  </conditionalFormatting>
  <conditionalFormatting sqref="FU62">
    <cfRule type="expression" dxfId="3746" priority="3745">
      <formula>AND($G62="SQUAT",ISBLANK($F62))</formula>
    </cfRule>
    <cfRule type="expression" dxfId="3745" priority="3746">
      <formula>AND($G62="BENCH",ISBLANK($F62))</formula>
    </cfRule>
    <cfRule type="expression" dxfId="3744" priority="3747">
      <formula>AND($G62="DEADLIFT",ISBLANK($F62))</formula>
    </cfRule>
  </conditionalFormatting>
  <conditionalFormatting sqref="FU62">
    <cfRule type="expression" dxfId="3743" priority="3740">
      <formula>$G62="SQUAT"</formula>
    </cfRule>
    <cfRule type="expression" dxfId="3742" priority="3741">
      <formula>$G62="BENCH"</formula>
    </cfRule>
    <cfRule type="expression" dxfId="3741" priority="3742">
      <formula>$G62="DEADLIFT"</formula>
    </cfRule>
    <cfRule type="expression" dxfId="3740" priority="3743">
      <formula>AND($G62="ACC",ISBLANK($F62))</formula>
    </cfRule>
    <cfRule type="expression" dxfId="3739" priority="3744">
      <formula>$G62="ACC"</formula>
    </cfRule>
  </conditionalFormatting>
  <conditionalFormatting sqref="FV62:FW62">
    <cfRule type="expression" dxfId="3738" priority="3735">
      <formula>$G62="SQUAT"</formula>
    </cfRule>
    <cfRule type="expression" dxfId="3737" priority="3736">
      <formula>$G62="BENCH"</formula>
    </cfRule>
    <cfRule type="expression" dxfId="3736" priority="3737">
      <formula>$G62="DEADLIFT"</formula>
    </cfRule>
    <cfRule type="expression" dxfId="3735" priority="3738">
      <formula>AND($G62="ACC",ISBLANK($F62))</formula>
    </cfRule>
    <cfRule type="expression" dxfId="3734" priority="3739">
      <formula>$G62="ACC"</formula>
    </cfRule>
  </conditionalFormatting>
  <conditionalFormatting sqref="FU81">
    <cfRule type="expression" dxfId="3733" priority="3732">
      <formula>AND($G81="SQUAT",ISBLANK($F81))</formula>
    </cfRule>
    <cfRule type="expression" dxfId="3732" priority="3733">
      <formula>AND($G81="BENCH",ISBLANK($F81))</formula>
    </cfRule>
    <cfRule type="expression" dxfId="3731" priority="3734">
      <formula>AND($G81="DEADLIFT",ISBLANK($F81))</formula>
    </cfRule>
  </conditionalFormatting>
  <conditionalFormatting sqref="FU81:FW81">
    <cfRule type="expression" dxfId="3730" priority="3727">
      <formula>$G81="SQUAT"</formula>
    </cfRule>
    <cfRule type="expression" dxfId="3729" priority="3728">
      <formula>$G81="BENCH"</formula>
    </cfRule>
    <cfRule type="expression" dxfId="3728" priority="3729">
      <formula>$G81="DEADLIFT"</formula>
    </cfRule>
    <cfRule type="expression" dxfId="3727" priority="3730">
      <formula>AND($G81="ACC",ISBLANK($F81))</formula>
    </cfRule>
    <cfRule type="expression" dxfId="3726" priority="3731">
      <formula>$G81="ACC"</formula>
    </cfRule>
  </conditionalFormatting>
  <conditionalFormatting sqref="FU84:FU87">
    <cfRule type="expression" dxfId="3725" priority="3724">
      <formula>AND($G84="SQUAT",ISBLANK($F84))</formula>
    </cfRule>
    <cfRule type="expression" dxfId="3724" priority="3725">
      <formula>AND($G84="BENCH",ISBLANK($F84))</formula>
    </cfRule>
    <cfRule type="expression" dxfId="3723" priority="3726">
      <formula>AND($G84="DEADLIFT",ISBLANK($F84))</formula>
    </cfRule>
  </conditionalFormatting>
  <conditionalFormatting sqref="FU84:FW87">
    <cfRule type="expression" dxfId="3722" priority="3719">
      <formula>$G84="SQUAT"</formula>
    </cfRule>
    <cfRule type="expression" dxfId="3721" priority="3720">
      <formula>$G84="BENCH"</formula>
    </cfRule>
    <cfRule type="expression" dxfId="3720" priority="3721">
      <formula>$G84="DEADLIFT"</formula>
    </cfRule>
    <cfRule type="expression" dxfId="3719" priority="3722">
      <formula>AND($G84="ACC",ISBLANK($F84))</formula>
    </cfRule>
    <cfRule type="expression" dxfId="3718" priority="3723">
      <formula>$G84="ACC"</formula>
    </cfRule>
  </conditionalFormatting>
  <conditionalFormatting sqref="FU83">
    <cfRule type="expression" dxfId="3717" priority="3716">
      <formula>AND($G83="SQUAT",ISBLANK($F83))</formula>
    </cfRule>
    <cfRule type="expression" dxfId="3716" priority="3717">
      <formula>AND($G83="BENCH",ISBLANK($F83))</formula>
    </cfRule>
    <cfRule type="expression" dxfId="3715" priority="3718">
      <formula>AND($G83="DEADLIFT",ISBLANK($F83))</formula>
    </cfRule>
  </conditionalFormatting>
  <conditionalFormatting sqref="FU83">
    <cfRule type="expression" dxfId="3714" priority="3711">
      <formula>$G83="SQUAT"</formula>
    </cfRule>
    <cfRule type="expression" dxfId="3713" priority="3712">
      <formula>$G83="BENCH"</formula>
    </cfRule>
    <cfRule type="expression" dxfId="3712" priority="3713">
      <formula>$G83="DEADLIFT"</formula>
    </cfRule>
    <cfRule type="expression" dxfId="3711" priority="3714">
      <formula>AND($G83="ACC",ISBLANK($F83))</formula>
    </cfRule>
    <cfRule type="expression" dxfId="3710" priority="3715">
      <formula>$G83="ACC"</formula>
    </cfRule>
  </conditionalFormatting>
  <conditionalFormatting sqref="FV83:FW83">
    <cfRule type="expression" dxfId="3709" priority="3706">
      <formula>$G83="SQUAT"</formula>
    </cfRule>
    <cfRule type="expression" dxfId="3708" priority="3707">
      <formula>$G83="BENCH"</formula>
    </cfRule>
    <cfRule type="expression" dxfId="3707" priority="3708">
      <formula>$G83="DEADLIFT"</formula>
    </cfRule>
    <cfRule type="expression" dxfId="3706" priority="3709">
      <formula>AND($G83="ACC",ISBLANK($F83))</formula>
    </cfRule>
    <cfRule type="expression" dxfId="3705" priority="3710">
      <formula>$G83="ACC"</formula>
    </cfRule>
  </conditionalFormatting>
  <conditionalFormatting sqref="FU77:FU80">
    <cfRule type="expression" dxfId="3704" priority="3703">
      <formula>AND($G77="SQUAT",ISBLANK($F77))</formula>
    </cfRule>
    <cfRule type="expression" dxfId="3703" priority="3704">
      <formula>AND($G77="BENCH",ISBLANK($F77))</formula>
    </cfRule>
    <cfRule type="expression" dxfId="3702" priority="3705">
      <formula>AND($G77="DEADLIFT",ISBLANK($F77))</formula>
    </cfRule>
  </conditionalFormatting>
  <conditionalFormatting sqref="FU77:FW80">
    <cfRule type="expression" dxfId="3701" priority="3698">
      <formula>$G77="SQUAT"</formula>
    </cfRule>
    <cfRule type="expression" dxfId="3700" priority="3699">
      <formula>$G77="BENCH"</formula>
    </cfRule>
    <cfRule type="expression" dxfId="3699" priority="3700">
      <formula>$G77="DEADLIFT"</formula>
    </cfRule>
    <cfRule type="expression" dxfId="3698" priority="3701">
      <formula>AND($G77="ACC",ISBLANK($F77))</formula>
    </cfRule>
    <cfRule type="expression" dxfId="3697" priority="3702">
      <formula>$G77="ACC"</formula>
    </cfRule>
  </conditionalFormatting>
  <conditionalFormatting sqref="FU76">
    <cfRule type="expression" dxfId="3696" priority="3695">
      <formula>AND($G76="SQUAT",ISBLANK($F76))</formula>
    </cfRule>
    <cfRule type="expression" dxfId="3695" priority="3696">
      <formula>AND($G76="BENCH",ISBLANK($F76))</formula>
    </cfRule>
    <cfRule type="expression" dxfId="3694" priority="3697">
      <formula>AND($G76="DEADLIFT",ISBLANK($F76))</formula>
    </cfRule>
  </conditionalFormatting>
  <conditionalFormatting sqref="FU76">
    <cfRule type="expression" dxfId="3693" priority="3690">
      <formula>$G76="SQUAT"</formula>
    </cfRule>
    <cfRule type="expression" dxfId="3692" priority="3691">
      <formula>$G76="BENCH"</formula>
    </cfRule>
    <cfRule type="expression" dxfId="3691" priority="3692">
      <formula>$G76="DEADLIFT"</formula>
    </cfRule>
    <cfRule type="expression" dxfId="3690" priority="3693">
      <formula>AND($G76="ACC",ISBLANK($F76))</formula>
    </cfRule>
    <cfRule type="expression" dxfId="3689" priority="3694">
      <formula>$G76="ACC"</formula>
    </cfRule>
  </conditionalFormatting>
  <conditionalFormatting sqref="FV76:FW76">
    <cfRule type="expression" dxfId="3688" priority="3685">
      <formula>$G76="SQUAT"</formula>
    </cfRule>
    <cfRule type="expression" dxfId="3687" priority="3686">
      <formula>$G76="BENCH"</formula>
    </cfRule>
    <cfRule type="expression" dxfId="3686" priority="3687">
      <formula>$G76="DEADLIFT"</formula>
    </cfRule>
    <cfRule type="expression" dxfId="3685" priority="3688">
      <formula>AND($G76="ACC",ISBLANK($F76))</formula>
    </cfRule>
    <cfRule type="expression" dxfId="3684" priority="3689">
      <formula>$G76="ACC"</formula>
    </cfRule>
  </conditionalFormatting>
  <conditionalFormatting sqref="FU95">
    <cfRule type="expression" dxfId="3683" priority="3682">
      <formula>AND($G95="SQUAT",ISBLANK($F95))</formula>
    </cfRule>
    <cfRule type="expression" dxfId="3682" priority="3683">
      <formula>AND($G95="BENCH",ISBLANK($F95))</formula>
    </cfRule>
    <cfRule type="expression" dxfId="3681" priority="3684">
      <formula>AND($G95="DEADLIFT",ISBLANK($F95))</formula>
    </cfRule>
  </conditionalFormatting>
  <conditionalFormatting sqref="FU95:FW95">
    <cfRule type="expression" dxfId="3680" priority="3677">
      <formula>$G95="SQUAT"</formula>
    </cfRule>
    <cfRule type="expression" dxfId="3679" priority="3678">
      <formula>$G95="BENCH"</formula>
    </cfRule>
    <cfRule type="expression" dxfId="3678" priority="3679">
      <formula>$G95="DEADLIFT"</formula>
    </cfRule>
    <cfRule type="expression" dxfId="3677" priority="3680">
      <formula>AND($G95="ACC",ISBLANK($F95))</formula>
    </cfRule>
    <cfRule type="expression" dxfId="3676" priority="3681">
      <formula>$G95="ACC"</formula>
    </cfRule>
  </conditionalFormatting>
  <conditionalFormatting sqref="FU98:FU101">
    <cfRule type="expression" dxfId="3675" priority="3674">
      <formula>AND($G98="SQUAT",ISBLANK($F98))</formula>
    </cfRule>
    <cfRule type="expression" dxfId="3674" priority="3675">
      <formula>AND($G98="BENCH",ISBLANK($F98))</formula>
    </cfRule>
    <cfRule type="expression" dxfId="3673" priority="3676">
      <formula>AND($G98="DEADLIFT",ISBLANK($F98))</formula>
    </cfRule>
  </conditionalFormatting>
  <conditionalFormatting sqref="FU98:FW101">
    <cfRule type="expression" dxfId="3672" priority="3669">
      <formula>$G98="SQUAT"</formula>
    </cfRule>
    <cfRule type="expression" dxfId="3671" priority="3670">
      <formula>$G98="BENCH"</formula>
    </cfRule>
    <cfRule type="expression" dxfId="3670" priority="3671">
      <formula>$G98="DEADLIFT"</formula>
    </cfRule>
    <cfRule type="expression" dxfId="3669" priority="3672">
      <formula>AND($G98="ACC",ISBLANK($F98))</formula>
    </cfRule>
    <cfRule type="expression" dxfId="3668" priority="3673">
      <formula>$G98="ACC"</formula>
    </cfRule>
  </conditionalFormatting>
  <conditionalFormatting sqref="FU97">
    <cfRule type="expression" dxfId="3667" priority="3666">
      <formula>AND($G97="SQUAT",ISBLANK($F97))</formula>
    </cfRule>
    <cfRule type="expression" dxfId="3666" priority="3667">
      <formula>AND($G97="BENCH",ISBLANK($F97))</formula>
    </cfRule>
    <cfRule type="expression" dxfId="3665" priority="3668">
      <formula>AND($G97="DEADLIFT",ISBLANK($F97))</formula>
    </cfRule>
  </conditionalFormatting>
  <conditionalFormatting sqref="FU97">
    <cfRule type="expression" dxfId="3664" priority="3661">
      <formula>$G97="SQUAT"</formula>
    </cfRule>
    <cfRule type="expression" dxfId="3663" priority="3662">
      <formula>$G97="BENCH"</formula>
    </cfRule>
    <cfRule type="expression" dxfId="3662" priority="3663">
      <formula>$G97="DEADLIFT"</formula>
    </cfRule>
    <cfRule type="expression" dxfId="3661" priority="3664">
      <formula>AND($G97="ACC",ISBLANK($F97))</formula>
    </cfRule>
    <cfRule type="expression" dxfId="3660" priority="3665">
      <formula>$G97="ACC"</formula>
    </cfRule>
  </conditionalFormatting>
  <conditionalFormatting sqref="FV97:FW97">
    <cfRule type="expression" dxfId="3659" priority="3656">
      <formula>$G97="SQUAT"</formula>
    </cfRule>
    <cfRule type="expression" dxfId="3658" priority="3657">
      <formula>$G97="BENCH"</formula>
    </cfRule>
    <cfRule type="expression" dxfId="3657" priority="3658">
      <formula>$G97="DEADLIFT"</formula>
    </cfRule>
    <cfRule type="expression" dxfId="3656" priority="3659">
      <formula>AND($G97="ACC",ISBLANK($F97))</formula>
    </cfRule>
    <cfRule type="expression" dxfId="3655" priority="3660">
      <formula>$G97="ACC"</formula>
    </cfRule>
  </conditionalFormatting>
  <conditionalFormatting sqref="FU91:FU94">
    <cfRule type="expression" dxfId="3654" priority="3653">
      <formula>AND($G91="SQUAT",ISBLANK($F91))</formula>
    </cfRule>
    <cfRule type="expression" dxfId="3653" priority="3654">
      <formula>AND($G91="BENCH",ISBLANK($F91))</formula>
    </cfRule>
    <cfRule type="expression" dxfId="3652" priority="3655">
      <formula>AND($G91="DEADLIFT",ISBLANK($F91))</formula>
    </cfRule>
  </conditionalFormatting>
  <conditionalFormatting sqref="FU91:FW94">
    <cfRule type="expression" dxfId="3651" priority="3648">
      <formula>$G91="SQUAT"</formula>
    </cfRule>
    <cfRule type="expression" dxfId="3650" priority="3649">
      <formula>$G91="BENCH"</formula>
    </cfRule>
    <cfRule type="expression" dxfId="3649" priority="3650">
      <formula>$G91="DEADLIFT"</formula>
    </cfRule>
    <cfRule type="expression" dxfId="3648" priority="3651">
      <formula>AND($G91="ACC",ISBLANK($F91))</formula>
    </cfRule>
    <cfRule type="expression" dxfId="3647" priority="3652">
      <formula>$G91="ACC"</formula>
    </cfRule>
  </conditionalFormatting>
  <conditionalFormatting sqref="FU90">
    <cfRule type="expression" dxfId="3646" priority="3645">
      <formula>AND($G90="SQUAT",ISBLANK($F90))</formula>
    </cfRule>
    <cfRule type="expression" dxfId="3645" priority="3646">
      <formula>AND($G90="BENCH",ISBLANK($F90))</formula>
    </cfRule>
    <cfRule type="expression" dxfId="3644" priority="3647">
      <formula>AND($G90="DEADLIFT",ISBLANK($F90))</formula>
    </cfRule>
  </conditionalFormatting>
  <conditionalFormatting sqref="FU90">
    <cfRule type="expression" dxfId="3643" priority="3640">
      <formula>$G90="SQUAT"</formula>
    </cfRule>
    <cfRule type="expression" dxfId="3642" priority="3641">
      <formula>$G90="BENCH"</formula>
    </cfRule>
    <cfRule type="expression" dxfId="3641" priority="3642">
      <formula>$G90="DEADLIFT"</formula>
    </cfRule>
    <cfRule type="expression" dxfId="3640" priority="3643">
      <formula>AND($G90="ACC",ISBLANK($F90))</formula>
    </cfRule>
    <cfRule type="expression" dxfId="3639" priority="3644">
      <formula>$G90="ACC"</formula>
    </cfRule>
  </conditionalFormatting>
  <conditionalFormatting sqref="FV90:FW90">
    <cfRule type="expression" dxfId="3638" priority="3635">
      <formula>$G90="SQUAT"</formula>
    </cfRule>
    <cfRule type="expression" dxfId="3637" priority="3636">
      <formula>$G90="BENCH"</formula>
    </cfRule>
    <cfRule type="expression" dxfId="3636" priority="3637">
      <formula>$G90="DEADLIFT"</formula>
    </cfRule>
    <cfRule type="expression" dxfId="3635" priority="3638">
      <formula>AND($G90="ACC",ISBLANK($F90))</formula>
    </cfRule>
    <cfRule type="expression" dxfId="3634" priority="3639">
      <formula>$G90="ACC"</formula>
    </cfRule>
  </conditionalFormatting>
  <conditionalFormatting sqref="FU116 FU123">
    <cfRule type="expression" dxfId="3633" priority="3632">
      <formula>AND($G116="SQUAT",ISBLANK($F116))</formula>
    </cfRule>
    <cfRule type="expression" dxfId="3632" priority="3633">
      <formula>AND($G116="BENCH",ISBLANK($F116))</formula>
    </cfRule>
    <cfRule type="expression" dxfId="3631" priority="3634">
      <formula>AND($G116="DEADLIFT",ISBLANK($F116))</formula>
    </cfRule>
  </conditionalFormatting>
  <conditionalFormatting sqref="FU123:FW123 FU116:FW116">
    <cfRule type="expression" dxfId="3630" priority="3627">
      <formula>$G116="SQUAT"</formula>
    </cfRule>
    <cfRule type="expression" dxfId="3629" priority="3628">
      <formula>$G116="BENCH"</formula>
    </cfRule>
    <cfRule type="expression" dxfId="3628" priority="3629">
      <formula>$G116="DEADLIFT"</formula>
    </cfRule>
    <cfRule type="expression" dxfId="3627" priority="3630">
      <formula>AND($G116="ACC",ISBLANK($F116))</formula>
    </cfRule>
    <cfRule type="expression" dxfId="3626" priority="3631">
      <formula>$G116="ACC"</formula>
    </cfRule>
  </conditionalFormatting>
  <conditionalFormatting sqref="FU137">
    <cfRule type="expression" dxfId="3625" priority="3624">
      <formula>AND($G137="SQUAT",ISBLANK($F137))</formula>
    </cfRule>
    <cfRule type="expression" dxfId="3624" priority="3625">
      <formula>AND($G137="BENCH",ISBLANK($F137))</formula>
    </cfRule>
    <cfRule type="expression" dxfId="3623" priority="3626">
      <formula>AND($G137="DEADLIFT",ISBLANK($F137))</formula>
    </cfRule>
  </conditionalFormatting>
  <conditionalFormatting sqref="FU137:FW137">
    <cfRule type="expression" dxfId="3622" priority="3619">
      <formula>$G137="SQUAT"</formula>
    </cfRule>
    <cfRule type="expression" dxfId="3621" priority="3620">
      <formula>$G137="BENCH"</formula>
    </cfRule>
    <cfRule type="expression" dxfId="3620" priority="3621">
      <formula>$G137="DEADLIFT"</formula>
    </cfRule>
    <cfRule type="expression" dxfId="3619" priority="3622">
      <formula>AND($G137="ACC",ISBLANK($F137))</formula>
    </cfRule>
    <cfRule type="expression" dxfId="3618" priority="3623">
      <formula>$G137="ACC"</formula>
    </cfRule>
  </conditionalFormatting>
  <conditionalFormatting sqref="FU119:FU122">
    <cfRule type="expression" dxfId="3617" priority="3616">
      <formula>AND($G119="SQUAT",ISBLANK($F119))</formula>
    </cfRule>
    <cfRule type="expression" dxfId="3616" priority="3617">
      <formula>AND($G119="BENCH",ISBLANK($F119))</formula>
    </cfRule>
    <cfRule type="expression" dxfId="3615" priority="3618">
      <formula>AND($G119="DEADLIFT",ISBLANK($F119))</formula>
    </cfRule>
  </conditionalFormatting>
  <conditionalFormatting sqref="FU119:FW122">
    <cfRule type="expression" dxfId="3614" priority="3611">
      <formula>$G119="SQUAT"</formula>
    </cfRule>
    <cfRule type="expression" dxfId="3613" priority="3612">
      <formula>$G119="BENCH"</formula>
    </cfRule>
    <cfRule type="expression" dxfId="3612" priority="3613">
      <formula>$G119="DEADLIFT"</formula>
    </cfRule>
    <cfRule type="expression" dxfId="3611" priority="3614">
      <formula>AND($G119="ACC",ISBLANK($F119))</formula>
    </cfRule>
    <cfRule type="expression" dxfId="3610" priority="3615">
      <formula>$G119="ACC"</formula>
    </cfRule>
  </conditionalFormatting>
  <conditionalFormatting sqref="FU118">
    <cfRule type="expression" dxfId="3609" priority="3608">
      <formula>AND($G118="SQUAT",ISBLANK($F118))</formula>
    </cfRule>
    <cfRule type="expression" dxfId="3608" priority="3609">
      <formula>AND($G118="BENCH",ISBLANK($F118))</formula>
    </cfRule>
    <cfRule type="expression" dxfId="3607" priority="3610">
      <formula>AND($G118="DEADLIFT",ISBLANK($F118))</formula>
    </cfRule>
  </conditionalFormatting>
  <conditionalFormatting sqref="FU118">
    <cfRule type="expression" dxfId="3606" priority="3603">
      <formula>$G118="SQUAT"</formula>
    </cfRule>
    <cfRule type="expression" dxfId="3605" priority="3604">
      <formula>$G118="BENCH"</formula>
    </cfRule>
    <cfRule type="expression" dxfId="3604" priority="3605">
      <formula>$G118="DEADLIFT"</formula>
    </cfRule>
    <cfRule type="expression" dxfId="3603" priority="3606">
      <formula>AND($G118="ACC",ISBLANK($F118))</formula>
    </cfRule>
    <cfRule type="expression" dxfId="3602" priority="3607">
      <formula>$G118="ACC"</formula>
    </cfRule>
  </conditionalFormatting>
  <conditionalFormatting sqref="FV118:FW118">
    <cfRule type="expression" dxfId="3601" priority="3598">
      <formula>$G118="SQUAT"</formula>
    </cfRule>
    <cfRule type="expression" dxfId="3600" priority="3599">
      <formula>$G118="BENCH"</formula>
    </cfRule>
    <cfRule type="expression" dxfId="3599" priority="3600">
      <formula>$G118="DEADLIFT"</formula>
    </cfRule>
    <cfRule type="expression" dxfId="3598" priority="3601">
      <formula>AND($G118="ACC",ISBLANK($F118))</formula>
    </cfRule>
    <cfRule type="expression" dxfId="3597" priority="3602">
      <formula>$G118="ACC"</formula>
    </cfRule>
  </conditionalFormatting>
  <conditionalFormatting sqref="FU112:FU115">
    <cfRule type="expression" dxfId="3596" priority="3595">
      <formula>AND($G112="SQUAT",ISBLANK($F112))</formula>
    </cfRule>
    <cfRule type="expression" dxfId="3595" priority="3596">
      <formula>AND($G112="BENCH",ISBLANK($F112))</formula>
    </cfRule>
    <cfRule type="expression" dxfId="3594" priority="3597">
      <formula>AND($G112="DEADLIFT",ISBLANK($F112))</formula>
    </cfRule>
  </conditionalFormatting>
  <conditionalFormatting sqref="FU112:FW115">
    <cfRule type="expression" dxfId="3593" priority="3590">
      <formula>$G112="SQUAT"</formula>
    </cfRule>
    <cfRule type="expression" dxfId="3592" priority="3591">
      <formula>$G112="BENCH"</formula>
    </cfRule>
    <cfRule type="expression" dxfId="3591" priority="3592">
      <formula>$G112="DEADLIFT"</formula>
    </cfRule>
    <cfRule type="expression" dxfId="3590" priority="3593">
      <formula>AND($G112="ACC",ISBLANK($F112))</formula>
    </cfRule>
    <cfRule type="expression" dxfId="3589" priority="3594">
      <formula>$G112="ACC"</formula>
    </cfRule>
  </conditionalFormatting>
  <conditionalFormatting sqref="FU111">
    <cfRule type="expression" dxfId="3588" priority="3587">
      <formula>AND($G111="SQUAT",ISBLANK($F111))</formula>
    </cfRule>
    <cfRule type="expression" dxfId="3587" priority="3588">
      <formula>AND($G111="BENCH",ISBLANK($F111))</formula>
    </cfRule>
    <cfRule type="expression" dxfId="3586" priority="3589">
      <formula>AND($G111="DEADLIFT",ISBLANK($F111))</formula>
    </cfRule>
  </conditionalFormatting>
  <conditionalFormatting sqref="FU111">
    <cfRule type="expression" dxfId="3585" priority="3582">
      <formula>$G111="SQUAT"</formula>
    </cfRule>
    <cfRule type="expression" dxfId="3584" priority="3583">
      <formula>$G111="BENCH"</formula>
    </cfRule>
    <cfRule type="expression" dxfId="3583" priority="3584">
      <formula>$G111="DEADLIFT"</formula>
    </cfRule>
    <cfRule type="expression" dxfId="3582" priority="3585">
      <formula>AND($G111="ACC",ISBLANK($F111))</formula>
    </cfRule>
    <cfRule type="expression" dxfId="3581" priority="3586">
      <formula>$G111="ACC"</formula>
    </cfRule>
  </conditionalFormatting>
  <conditionalFormatting sqref="FV111:FW111">
    <cfRule type="expression" dxfId="3580" priority="3577">
      <formula>$G111="SQUAT"</formula>
    </cfRule>
    <cfRule type="expression" dxfId="3579" priority="3578">
      <formula>$G111="BENCH"</formula>
    </cfRule>
    <cfRule type="expression" dxfId="3578" priority="3579">
      <formula>$G111="DEADLIFT"</formula>
    </cfRule>
    <cfRule type="expression" dxfId="3577" priority="3580">
      <formula>AND($G111="ACC",ISBLANK($F111))</formula>
    </cfRule>
    <cfRule type="expression" dxfId="3576" priority="3581">
      <formula>$G111="ACC"</formula>
    </cfRule>
  </conditionalFormatting>
  <conditionalFormatting sqref="FU130">
    <cfRule type="expression" dxfId="3575" priority="3574">
      <formula>AND($G130="SQUAT",ISBLANK($F130))</formula>
    </cfRule>
    <cfRule type="expression" dxfId="3574" priority="3575">
      <formula>AND($G130="BENCH",ISBLANK($F130))</formula>
    </cfRule>
    <cfRule type="expression" dxfId="3573" priority="3576">
      <formula>AND($G130="DEADLIFT",ISBLANK($F130))</formula>
    </cfRule>
  </conditionalFormatting>
  <conditionalFormatting sqref="FU130:FW130">
    <cfRule type="expression" dxfId="3572" priority="3569">
      <formula>$G130="SQUAT"</formula>
    </cfRule>
    <cfRule type="expression" dxfId="3571" priority="3570">
      <formula>$G130="BENCH"</formula>
    </cfRule>
    <cfRule type="expression" dxfId="3570" priority="3571">
      <formula>$G130="DEADLIFT"</formula>
    </cfRule>
    <cfRule type="expression" dxfId="3569" priority="3572">
      <formula>AND($G130="ACC",ISBLANK($F130))</formula>
    </cfRule>
    <cfRule type="expression" dxfId="3568" priority="3573">
      <formula>$G130="ACC"</formula>
    </cfRule>
  </conditionalFormatting>
  <conditionalFormatting sqref="FU133:FU136">
    <cfRule type="expression" dxfId="3567" priority="3566">
      <formula>AND($G133="SQUAT",ISBLANK($F133))</formula>
    </cfRule>
    <cfRule type="expression" dxfId="3566" priority="3567">
      <formula>AND($G133="BENCH",ISBLANK($F133))</formula>
    </cfRule>
    <cfRule type="expression" dxfId="3565" priority="3568">
      <formula>AND($G133="DEADLIFT",ISBLANK($F133))</formula>
    </cfRule>
  </conditionalFormatting>
  <conditionalFormatting sqref="FU133:FW136">
    <cfRule type="expression" dxfId="3564" priority="3561">
      <formula>$G133="SQUAT"</formula>
    </cfRule>
    <cfRule type="expression" dxfId="3563" priority="3562">
      <formula>$G133="BENCH"</formula>
    </cfRule>
    <cfRule type="expression" dxfId="3562" priority="3563">
      <formula>$G133="DEADLIFT"</formula>
    </cfRule>
    <cfRule type="expression" dxfId="3561" priority="3564">
      <formula>AND($G133="ACC",ISBLANK($F133))</formula>
    </cfRule>
    <cfRule type="expression" dxfId="3560" priority="3565">
      <formula>$G133="ACC"</formula>
    </cfRule>
  </conditionalFormatting>
  <conditionalFormatting sqref="FU132">
    <cfRule type="expression" dxfId="3559" priority="3558">
      <formula>AND($G132="SQUAT",ISBLANK($F132))</formula>
    </cfRule>
    <cfRule type="expression" dxfId="3558" priority="3559">
      <formula>AND($G132="BENCH",ISBLANK($F132))</formula>
    </cfRule>
    <cfRule type="expression" dxfId="3557" priority="3560">
      <formula>AND($G132="DEADLIFT",ISBLANK($F132))</formula>
    </cfRule>
  </conditionalFormatting>
  <conditionalFormatting sqref="FU132">
    <cfRule type="expression" dxfId="3556" priority="3553">
      <formula>$G132="SQUAT"</formula>
    </cfRule>
    <cfRule type="expression" dxfId="3555" priority="3554">
      <formula>$G132="BENCH"</formula>
    </cfRule>
    <cfRule type="expression" dxfId="3554" priority="3555">
      <formula>$G132="DEADLIFT"</formula>
    </cfRule>
    <cfRule type="expression" dxfId="3553" priority="3556">
      <formula>AND($G132="ACC",ISBLANK($F132))</formula>
    </cfRule>
    <cfRule type="expression" dxfId="3552" priority="3557">
      <formula>$G132="ACC"</formula>
    </cfRule>
  </conditionalFormatting>
  <conditionalFormatting sqref="FV132:FW132">
    <cfRule type="expression" dxfId="3551" priority="3548">
      <formula>$G132="SQUAT"</formula>
    </cfRule>
    <cfRule type="expression" dxfId="3550" priority="3549">
      <formula>$G132="BENCH"</formula>
    </cfRule>
    <cfRule type="expression" dxfId="3549" priority="3550">
      <formula>$G132="DEADLIFT"</formula>
    </cfRule>
    <cfRule type="expression" dxfId="3548" priority="3551">
      <formula>AND($G132="ACC",ISBLANK($F132))</formula>
    </cfRule>
    <cfRule type="expression" dxfId="3547" priority="3552">
      <formula>$G132="ACC"</formula>
    </cfRule>
  </conditionalFormatting>
  <conditionalFormatting sqref="FU126:FU129">
    <cfRule type="expression" dxfId="3546" priority="3545">
      <formula>AND($G126="SQUAT",ISBLANK($F126))</formula>
    </cfRule>
    <cfRule type="expression" dxfId="3545" priority="3546">
      <formula>AND($G126="BENCH",ISBLANK($F126))</formula>
    </cfRule>
    <cfRule type="expression" dxfId="3544" priority="3547">
      <formula>AND($G126="DEADLIFT",ISBLANK($F126))</formula>
    </cfRule>
  </conditionalFormatting>
  <conditionalFormatting sqref="FU126:FW129">
    <cfRule type="expression" dxfId="3543" priority="3540">
      <formula>$G126="SQUAT"</formula>
    </cfRule>
    <cfRule type="expression" dxfId="3542" priority="3541">
      <formula>$G126="BENCH"</formula>
    </cfRule>
    <cfRule type="expression" dxfId="3541" priority="3542">
      <formula>$G126="DEADLIFT"</formula>
    </cfRule>
    <cfRule type="expression" dxfId="3540" priority="3543">
      <formula>AND($G126="ACC",ISBLANK($F126))</formula>
    </cfRule>
    <cfRule type="expression" dxfId="3539" priority="3544">
      <formula>$G126="ACC"</formula>
    </cfRule>
  </conditionalFormatting>
  <conditionalFormatting sqref="FU125">
    <cfRule type="expression" dxfId="3538" priority="3537">
      <formula>AND($G125="SQUAT",ISBLANK($F125))</formula>
    </cfRule>
    <cfRule type="expression" dxfId="3537" priority="3538">
      <formula>AND($G125="BENCH",ISBLANK($F125))</formula>
    </cfRule>
    <cfRule type="expression" dxfId="3536" priority="3539">
      <formula>AND($G125="DEADLIFT",ISBLANK($F125))</formula>
    </cfRule>
  </conditionalFormatting>
  <conditionalFormatting sqref="FU125">
    <cfRule type="expression" dxfId="3535" priority="3532">
      <formula>$G125="SQUAT"</formula>
    </cfRule>
    <cfRule type="expression" dxfId="3534" priority="3533">
      <formula>$G125="BENCH"</formula>
    </cfRule>
    <cfRule type="expression" dxfId="3533" priority="3534">
      <formula>$G125="DEADLIFT"</formula>
    </cfRule>
    <cfRule type="expression" dxfId="3532" priority="3535">
      <formula>AND($G125="ACC",ISBLANK($F125))</formula>
    </cfRule>
    <cfRule type="expression" dxfId="3531" priority="3536">
      <formula>$G125="ACC"</formula>
    </cfRule>
  </conditionalFormatting>
  <conditionalFormatting sqref="FV125:FW125">
    <cfRule type="expression" dxfId="3530" priority="3527">
      <formula>$G125="SQUAT"</formula>
    </cfRule>
    <cfRule type="expression" dxfId="3529" priority="3528">
      <formula>$G125="BENCH"</formula>
    </cfRule>
    <cfRule type="expression" dxfId="3528" priority="3529">
      <formula>$G125="DEADLIFT"</formula>
    </cfRule>
    <cfRule type="expression" dxfId="3527" priority="3530">
      <formula>AND($G125="ACC",ISBLANK($F125))</formula>
    </cfRule>
    <cfRule type="expression" dxfId="3526" priority="3531">
      <formula>$G125="ACC"</formula>
    </cfRule>
  </conditionalFormatting>
  <conditionalFormatting sqref="FU144">
    <cfRule type="expression" dxfId="3525" priority="3524">
      <formula>AND($G144="SQUAT",ISBLANK($F144))</formula>
    </cfRule>
    <cfRule type="expression" dxfId="3524" priority="3525">
      <formula>AND($G144="BENCH",ISBLANK($F144))</formula>
    </cfRule>
    <cfRule type="expression" dxfId="3523" priority="3526">
      <formula>AND($G144="DEADLIFT",ISBLANK($F144))</formula>
    </cfRule>
  </conditionalFormatting>
  <conditionalFormatting sqref="FU144:FW144">
    <cfRule type="expression" dxfId="3522" priority="3519">
      <formula>$G144="SQUAT"</formula>
    </cfRule>
    <cfRule type="expression" dxfId="3521" priority="3520">
      <formula>$G144="BENCH"</formula>
    </cfRule>
    <cfRule type="expression" dxfId="3520" priority="3521">
      <formula>$G144="DEADLIFT"</formula>
    </cfRule>
    <cfRule type="expression" dxfId="3519" priority="3522">
      <formula>AND($G144="ACC",ISBLANK($F144))</formula>
    </cfRule>
    <cfRule type="expression" dxfId="3518" priority="3523">
      <formula>$G144="ACC"</formula>
    </cfRule>
  </conditionalFormatting>
  <conditionalFormatting sqref="FU147:FU150">
    <cfRule type="expression" dxfId="3517" priority="3516">
      <formula>AND($G147="SQUAT",ISBLANK($F147))</formula>
    </cfRule>
    <cfRule type="expression" dxfId="3516" priority="3517">
      <formula>AND($G147="BENCH",ISBLANK($F147))</formula>
    </cfRule>
    <cfRule type="expression" dxfId="3515" priority="3518">
      <formula>AND($G147="DEADLIFT",ISBLANK($F147))</formula>
    </cfRule>
  </conditionalFormatting>
  <conditionalFormatting sqref="FU147:FW150">
    <cfRule type="expression" dxfId="3514" priority="3511">
      <formula>$G147="SQUAT"</formula>
    </cfRule>
    <cfRule type="expression" dxfId="3513" priority="3512">
      <formula>$G147="BENCH"</formula>
    </cfRule>
    <cfRule type="expression" dxfId="3512" priority="3513">
      <formula>$G147="DEADLIFT"</formula>
    </cfRule>
    <cfRule type="expression" dxfId="3511" priority="3514">
      <formula>AND($G147="ACC",ISBLANK($F147))</formula>
    </cfRule>
    <cfRule type="expression" dxfId="3510" priority="3515">
      <formula>$G147="ACC"</formula>
    </cfRule>
  </conditionalFormatting>
  <conditionalFormatting sqref="FU146">
    <cfRule type="expression" dxfId="3509" priority="3508">
      <formula>AND($G146="SQUAT",ISBLANK($F146))</formula>
    </cfRule>
    <cfRule type="expression" dxfId="3508" priority="3509">
      <formula>AND($G146="BENCH",ISBLANK($F146))</formula>
    </cfRule>
    <cfRule type="expression" dxfId="3507" priority="3510">
      <formula>AND($G146="DEADLIFT",ISBLANK($F146))</formula>
    </cfRule>
  </conditionalFormatting>
  <conditionalFormatting sqref="FU146">
    <cfRule type="expression" dxfId="3506" priority="3503">
      <formula>$G146="SQUAT"</formula>
    </cfRule>
    <cfRule type="expression" dxfId="3505" priority="3504">
      <formula>$G146="BENCH"</formula>
    </cfRule>
    <cfRule type="expression" dxfId="3504" priority="3505">
      <formula>$G146="DEADLIFT"</formula>
    </cfRule>
    <cfRule type="expression" dxfId="3503" priority="3506">
      <formula>AND($G146="ACC",ISBLANK($F146))</formula>
    </cfRule>
    <cfRule type="expression" dxfId="3502" priority="3507">
      <formula>$G146="ACC"</formula>
    </cfRule>
  </conditionalFormatting>
  <conditionalFormatting sqref="FV146:FW146">
    <cfRule type="expression" dxfId="3501" priority="3498">
      <formula>$G146="SQUAT"</formula>
    </cfRule>
    <cfRule type="expression" dxfId="3500" priority="3499">
      <formula>$G146="BENCH"</formula>
    </cfRule>
    <cfRule type="expression" dxfId="3499" priority="3500">
      <formula>$G146="DEADLIFT"</formula>
    </cfRule>
    <cfRule type="expression" dxfId="3498" priority="3501">
      <formula>AND($G146="ACC",ISBLANK($F146))</formula>
    </cfRule>
    <cfRule type="expression" dxfId="3497" priority="3502">
      <formula>$G146="ACC"</formula>
    </cfRule>
  </conditionalFormatting>
  <conditionalFormatting sqref="FU140:FU143">
    <cfRule type="expression" dxfId="3496" priority="3495">
      <formula>AND($G140="SQUAT",ISBLANK($F140))</formula>
    </cfRule>
    <cfRule type="expression" dxfId="3495" priority="3496">
      <formula>AND($G140="BENCH",ISBLANK($F140))</formula>
    </cfRule>
    <cfRule type="expression" dxfId="3494" priority="3497">
      <formula>AND($G140="DEADLIFT",ISBLANK($F140))</formula>
    </cfRule>
  </conditionalFormatting>
  <conditionalFormatting sqref="FU140:FW143">
    <cfRule type="expression" dxfId="3493" priority="3490">
      <formula>$G140="SQUAT"</formula>
    </cfRule>
    <cfRule type="expression" dxfId="3492" priority="3491">
      <formula>$G140="BENCH"</formula>
    </cfRule>
    <cfRule type="expression" dxfId="3491" priority="3492">
      <formula>$G140="DEADLIFT"</formula>
    </cfRule>
    <cfRule type="expression" dxfId="3490" priority="3493">
      <formula>AND($G140="ACC",ISBLANK($F140))</formula>
    </cfRule>
    <cfRule type="expression" dxfId="3489" priority="3494">
      <formula>$G140="ACC"</formula>
    </cfRule>
  </conditionalFormatting>
  <conditionalFormatting sqref="FU139">
    <cfRule type="expression" dxfId="3488" priority="3487">
      <formula>AND($G139="SQUAT",ISBLANK($F139))</formula>
    </cfRule>
    <cfRule type="expression" dxfId="3487" priority="3488">
      <formula>AND($G139="BENCH",ISBLANK($F139))</formula>
    </cfRule>
    <cfRule type="expression" dxfId="3486" priority="3489">
      <formula>AND($G139="DEADLIFT",ISBLANK($F139))</formula>
    </cfRule>
  </conditionalFormatting>
  <conditionalFormatting sqref="FU139">
    <cfRule type="expression" dxfId="3485" priority="3482">
      <formula>$G139="SQUAT"</formula>
    </cfRule>
    <cfRule type="expression" dxfId="3484" priority="3483">
      <formula>$G139="BENCH"</formula>
    </cfRule>
    <cfRule type="expression" dxfId="3483" priority="3484">
      <formula>$G139="DEADLIFT"</formula>
    </cfRule>
    <cfRule type="expression" dxfId="3482" priority="3485">
      <formula>AND($G139="ACC",ISBLANK($F139))</formula>
    </cfRule>
    <cfRule type="expression" dxfId="3481" priority="3486">
      <formula>$G139="ACC"</formula>
    </cfRule>
  </conditionalFormatting>
  <conditionalFormatting sqref="FV139:FW139">
    <cfRule type="expression" dxfId="3480" priority="3477">
      <formula>$G139="SQUAT"</formula>
    </cfRule>
    <cfRule type="expression" dxfId="3479" priority="3478">
      <formula>$G139="BENCH"</formula>
    </cfRule>
    <cfRule type="expression" dxfId="3478" priority="3479">
      <formula>$G139="DEADLIFT"</formula>
    </cfRule>
    <cfRule type="expression" dxfId="3477" priority="3480">
      <formula>AND($G139="ACC",ISBLANK($F139))</formula>
    </cfRule>
    <cfRule type="expression" dxfId="3476" priority="3481">
      <formula>$G139="ACC"</formula>
    </cfRule>
  </conditionalFormatting>
  <conditionalFormatting sqref="FU165 FU172">
    <cfRule type="expression" dxfId="3475" priority="3474">
      <formula>AND($G165="SQUAT",ISBLANK($F165))</formula>
    </cfRule>
    <cfRule type="expression" dxfId="3474" priority="3475">
      <formula>AND($G165="BENCH",ISBLANK($F165))</formula>
    </cfRule>
    <cfRule type="expression" dxfId="3473" priority="3476">
      <formula>AND($G165="DEADLIFT",ISBLANK($F165))</formula>
    </cfRule>
  </conditionalFormatting>
  <conditionalFormatting sqref="FU172:FW172 FU165:FW165">
    <cfRule type="expression" dxfId="3472" priority="3469">
      <formula>$G165="SQUAT"</formula>
    </cfRule>
    <cfRule type="expression" dxfId="3471" priority="3470">
      <formula>$G165="BENCH"</formula>
    </cfRule>
    <cfRule type="expression" dxfId="3470" priority="3471">
      <formula>$G165="DEADLIFT"</formula>
    </cfRule>
    <cfRule type="expression" dxfId="3469" priority="3472">
      <formula>AND($G165="ACC",ISBLANK($F165))</formula>
    </cfRule>
    <cfRule type="expression" dxfId="3468" priority="3473">
      <formula>$G165="ACC"</formula>
    </cfRule>
  </conditionalFormatting>
  <conditionalFormatting sqref="FU186">
    <cfRule type="expression" dxfId="3467" priority="3466">
      <formula>AND($G186="SQUAT",ISBLANK($F186))</formula>
    </cfRule>
    <cfRule type="expression" dxfId="3466" priority="3467">
      <formula>AND($G186="BENCH",ISBLANK($F186))</formula>
    </cfRule>
    <cfRule type="expression" dxfId="3465" priority="3468">
      <formula>AND($G186="DEADLIFT",ISBLANK($F186))</formula>
    </cfRule>
  </conditionalFormatting>
  <conditionalFormatting sqref="FU186:FW186">
    <cfRule type="expression" dxfId="3464" priority="3461">
      <formula>$G186="SQUAT"</formula>
    </cfRule>
    <cfRule type="expression" dxfId="3463" priority="3462">
      <formula>$G186="BENCH"</formula>
    </cfRule>
    <cfRule type="expression" dxfId="3462" priority="3463">
      <formula>$G186="DEADLIFT"</formula>
    </cfRule>
    <cfRule type="expression" dxfId="3461" priority="3464">
      <formula>AND($G186="ACC",ISBLANK($F186))</formula>
    </cfRule>
    <cfRule type="expression" dxfId="3460" priority="3465">
      <formula>$G186="ACC"</formula>
    </cfRule>
  </conditionalFormatting>
  <conditionalFormatting sqref="FU168:FU171">
    <cfRule type="expression" dxfId="3459" priority="3458">
      <formula>AND($G168="SQUAT",ISBLANK($F168))</formula>
    </cfRule>
    <cfRule type="expression" dxfId="3458" priority="3459">
      <formula>AND($G168="BENCH",ISBLANK($F168))</formula>
    </cfRule>
    <cfRule type="expression" dxfId="3457" priority="3460">
      <formula>AND($G168="DEADLIFT",ISBLANK($F168))</formula>
    </cfRule>
  </conditionalFormatting>
  <conditionalFormatting sqref="FU168:FW171">
    <cfRule type="expression" dxfId="3456" priority="3453">
      <formula>$G168="SQUAT"</formula>
    </cfRule>
    <cfRule type="expression" dxfId="3455" priority="3454">
      <formula>$G168="BENCH"</formula>
    </cfRule>
    <cfRule type="expression" dxfId="3454" priority="3455">
      <formula>$G168="DEADLIFT"</formula>
    </cfRule>
    <cfRule type="expression" dxfId="3453" priority="3456">
      <formula>AND($G168="ACC",ISBLANK($F168))</formula>
    </cfRule>
    <cfRule type="expression" dxfId="3452" priority="3457">
      <formula>$G168="ACC"</formula>
    </cfRule>
  </conditionalFormatting>
  <conditionalFormatting sqref="FU167">
    <cfRule type="expression" dxfId="3451" priority="3450">
      <formula>AND($G167="SQUAT",ISBLANK($F167))</formula>
    </cfRule>
    <cfRule type="expression" dxfId="3450" priority="3451">
      <formula>AND($G167="BENCH",ISBLANK($F167))</formula>
    </cfRule>
    <cfRule type="expression" dxfId="3449" priority="3452">
      <formula>AND($G167="DEADLIFT",ISBLANK($F167))</formula>
    </cfRule>
  </conditionalFormatting>
  <conditionalFormatting sqref="FU167">
    <cfRule type="expression" dxfId="3448" priority="3445">
      <formula>$G167="SQUAT"</formula>
    </cfRule>
    <cfRule type="expression" dxfId="3447" priority="3446">
      <formula>$G167="BENCH"</formula>
    </cfRule>
    <cfRule type="expression" dxfId="3446" priority="3447">
      <formula>$G167="DEADLIFT"</formula>
    </cfRule>
    <cfRule type="expression" dxfId="3445" priority="3448">
      <formula>AND($G167="ACC",ISBLANK($F167))</formula>
    </cfRule>
    <cfRule type="expression" dxfId="3444" priority="3449">
      <formula>$G167="ACC"</formula>
    </cfRule>
  </conditionalFormatting>
  <conditionalFormatting sqref="FV167:FW167">
    <cfRule type="expression" dxfId="3443" priority="3440">
      <formula>$G167="SQUAT"</formula>
    </cfRule>
    <cfRule type="expression" dxfId="3442" priority="3441">
      <formula>$G167="BENCH"</formula>
    </cfRule>
    <cfRule type="expression" dxfId="3441" priority="3442">
      <formula>$G167="DEADLIFT"</formula>
    </cfRule>
    <cfRule type="expression" dxfId="3440" priority="3443">
      <formula>AND($G167="ACC",ISBLANK($F167))</formula>
    </cfRule>
    <cfRule type="expression" dxfId="3439" priority="3444">
      <formula>$G167="ACC"</formula>
    </cfRule>
  </conditionalFormatting>
  <conditionalFormatting sqref="FU161:FU164">
    <cfRule type="expression" dxfId="3438" priority="3437">
      <formula>AND($G161="SQUAT",ISBLANK($F161))</formula>
    </cfRule>
    <cfRule type="expression" dxfId="3437" priority="3438">
      <formula>AND($G161="BENCH",ISBLANK($F161))</formula>
    </cfRule>
    <cfRule type="expression" dxfId="3436" priority="3439">
      <formula>AND($G161="DEADLIFT",ISBLANK($F161))</formula>
    </cfRule>
  </conditionalFormatting>
  <conditionalFormatting sqref="FU161:FW164">
    <cfRule type="expression" dxfId="3435" priority="3432">
      <formula>$G161="SQUAT"</formula>
    </cfRule>
    <cfRule type="expression" dxfId="3434" priority="3433">
      <formula>$G161="BENCH"</formula>
    </cfRule>
    <cfRule type="expression" dxfId="3433" priority="3434">
      <formula>$G161="DEADLIFT"</formula>
    </cfRule>
    <cfRule type="expression" dxfId="3432" priority="3435">
      <formula>AND($G161="ACC",ISBLANK($F161))</formula>
    </cfRule>
    <cfRule type="expression" dxfId="3431" priority="3436">
      <formula>$G161="ACC"</formula>
    </cfRule>
  </conditionalFormatting>
  <conditionalFormatting sqref="FU160">
    <cfRule type="expression" dxfId="3430" priority="3429">
      <formula>AND($G160="SQUAT",ISBLANK($F160))</formula>
    </cfRule>
    <cfRule type="expression" dxfId="3429" priority="3430">
      <formula>AND($G160="BENCH",ISBLANK($F160))</formula>
    </cfRule>
    <cfRule type="expression" dxfId="3428" priority="3431">
      <formula>AND($G160="DEADLIFT",ISBLANK($F160))</formula>
    </cfRule>
  </conditionalFormatting>
  <conditionalFormatting sqref="FU160">
    <cfRule type="expression" dxfId="3427" priority="3424">
      <formula>$G160="SQUAT"</formula>
    </cfRule>
    <cfRule type="expression" dxfId="3426" priority="3425">
      <formula>$G160="BENCH"</formula>
    </cfRule>
    <cfRule type="expression" dxfId="3425" priority="3426">
      <formula>$G160="DEADLIFT"</formula>
    </cfRule>
    <cfRule type="expression" dxfId="3424" priority="3427">
      <formula>AND($G160="ACC",ISBLANK($F160))</formula>
    </cfRule>
    <cfRule type="expression" dxfId="3423" priority="3428">
      <formula>$G160="ACC"</formula>
    </cfRule>
  </conditionalFormatting>
  <conditionalFormatting sqref="FV160:FW160">
    <cfRule type="expression" dxfId="3422" priority="3419">
      <formula>$G160="SQUAT"</formula>
    </cfRule>
    <cfRule type="expression" dxfId="3421" priority="3420">
      <formula>$G160="BENCH"</formula>
    </cfRule>
    <cfRule type="expression" dxfId="3420" priority="3421">
      <formula>$G160="DEADLIFT"</formula>
    </cfRule>
    <cfRule type="expression" dxfId="3419" priority="3422">
      <formula>AND($G160="ACC",ISBLANK($F160))</formula>
    </cfRule>
    <cfRule type="expression" dxfId="3418" priority="3423">
      <formula>$G160="ACC"</formula>
    </cfRule>
  </conditionalFormatting>
  <conditionalFormatting sqref="FU179">
    <cfRule type="expression" dxfId="3417" priority="3416">
      <formula>AND($G179="SQUAT",ISBLANK($F179))</formula>
    </cfRule>
    <cfRule type="expression" dxfId="3416" priority="3417">
      <formula>AND($G179="BENCH",ISBLANK($F179))</formula>
    </cfRule>
    <cfRule type="expression" dxfId="3415" priority="3418">
      <formula>AND($G179="DEADLIFT",ISBLANK($F179))</formula>
    </cfRule>
  </conditionalFormatting>
  <conditionalFormatting sqref="FU179:FW179">
    <cfRule type="expression" dxfId="3414" priority="3411">
      <formula>$G179="SQUAT"</formula>
    </cfRule>
    <cfRule type="expression" dxfId="3413" priority="3412">
      <formula>$G179="BENCH"</formula>
    </cfRule>
    <cfRule type="expression" dxfId="3412" priority="3413">
      <formula>$G179="DEADLIFT"</formula>
    </cfRule>
    <cfRule type="expression" dxfId="3411" priority="3414">
      <formula>AND($G179="ACC",ISBLANK($F179))</formula>
    </cfRule>
    <cfRule type="expression" dxfId="3410" priority="3415">
      <formula>$G179="ACC"</formula>
    </cfRule>
  </conditionalFormatting>
  <conditionalFormatting sqref="FU182:FU185">
    <cfRule type="expression" dxfId="3409" priority="3408">
      <formula>AND($G182="SQUAT",ISBLANK($F182))</formula>
    </cfRule>
    <cfRule type="expression" dxfId="3408" priority="3409">
      <formula>AND($G182="BENCH",ISBLANK($F182))</formula>
    </cfRule>
    <cfRule type="expression" dxfId="3407" priority="3410">
      <formula>AND($G182="DEADLIFT",ISBLANK($F182))</formula>
    </cfRule>
  </conditionalFormatting>
  <conditionalFormatting sqref="FU182:FW185">
    <cfRule type="expression" dxfId="3406" priority="3403">
      <formula>$G182="SQUAT"</formula>
    </cfRule>
    <cfRule type="expression" dxfId="3405" priority="3404">
      <formula>$G182="BENCH"</formula>
    </cfRule>
    <cfRule type="expression" dxfId="3404" priority="3405">
      <formula>$G182="DEADLIFT"</formula>
    </cfRule>
    <cfRule type="expression" dxfId="3403" priority="3406">
      <formula>AND($G182="ACC",ISBLANK($F182))</formula>
    </cfRule>
    <cfRule type="expression" dxfId="3402" priority="3407">
      <formula>$G182="ACC"</formula>
    </cfRule>
  </conditionalFormatting>
  <conditionalFormatting sqref="FU181">
    <cfRule type="expression" dxfId="3401" priority="3400">
      <formula>AND($G181="SQUAT",ISBLANK($F181))</formula>
    </cfRule>
    <cfRule type="expression" dxfId="3400" priority="3401">
      <formula>AND($G181="BENCH",ISBLANK($F181))</formula>
    </cfRule>
    <cfRule type="expression" dxfId="3399" priority="3402">
      <formula>AND($G181="DEADLIFT",ISBLANK($F181))</formula>
    </cfRule>
  </conditionalFormatting>
  <conditionalFormatting sqref="FU181">
    <cfRule type="expression" dxfId="3398" priority="3395">
      <formula>$G181="SQUAT"</formula>
    </cfRule>
    <cfRule type="expression" dxfId="3397" priority="3396">
      <formula>$G181="BENCH"</formula>
    </cfRule>
    <cfRule type="expression" dxfId="3396" priority="3397">
      <formula>$G181="DEADLIFT"</formula>
    </cfRule>
    <cfRule type="expression" dxfId="3395" priority="3398">
      <formula>AND($G181="ACC",ISBLANK($F181))</formula>
    </cfRule>
    <cfRule type="expression" dxfId="3394" priority="3399">
      <formula>$G181="ACC"</formula>
    </cfRule>
  </conditionalFormatting>
  <conditionalFormatting sqref="FV181:FW181">
    <cfRule type="expression" dxfId="3393" priority="3390">
      <formula>$G181="SQUAT"</formula>
    </cfRule>
    <cfRule type="expression" dxfId="3392" priority="3391">
      <formula>$G181="BENCH"</formula>
    </cfRule>
    <cfRule type="expression" dxfId="3391" priority="3392">
      <formula>$G181="DEADLIFT"</formula>
    </cfRule>
    <cfRule type="expression" dxfId="3390" priority="3393">
      <formula>AND($G181="ACC",ISBLANK($F181))</formula>
    </cfRule>
    <cfRule type="expression" dxfId="3389" priority="3394">
      <formula>$G181="ACC"</formula>
    </cfRule>
  </conditionalFormatting>
  <conditionalFormatting sqref="FU175:FU178">
    <cfRule type="expression" dxfId="3388" priority="3387">
      <formula>AND($G175="SQUAT",ISBLANK($F175))</formula>
    </cfRule>
    <cfRule type="expression" dxfId="3387" priority="3388">
      <formula>AND($G175="BENCH",ISBLANK($F175))</formula>
    </cfRule>
    <cfRule type="expression" dxfId="3386" priority="3389">
      <formula>AND($G175="DEADLIFT",ISBLANK($F175))</formula>
    </cfRule>
  </conditionalFormatting>
  <conditionalFormatting sqref="FU175:FW178">
    <cfRule type="expression" dxfId="3385" priority="3382">
      <formula>$G175="SQUAT"</formula>
    </cfRule>
    <cfRule type="expression" dxfId="3384" priority="3383">
      <formula>$G175="BENCH"</formula>
    </cfRule>
    <cfRule type="expression" dxfId="3383" priority="3384">
      <formula>$G175="DEADLIFT"</formula>
    </cfRule>
    <cfRule type="expression" dxfId="3382" priority="3385">
      <formula>AND($G175="ACC",ISBLANK($F175))</formula>
    </cfRule>
    <cfRule type="expression" dxfId="3381" priority="3386">
      <formula>$G175="ACC"</formula>
    </cfRule>
  </conditionalFormatting>
  <conditionalFormatting sqref="FU174">
    <cfRule type="expression" dxfId="3380" priority="3379">
      <formula>AND($G174="SQUAT",ISBLANK($F174))</formula>
    </cfRule>
    <cfRule type="expression" dxfId="3379" priority="3380">
      <formula>AND($G174="BENCH",ISBLANK($F174))</formula>
    </cfRule>
    <cfRule type="expression" dxfId="3378" priority="3381">
      <formula>AND($G174="DEADLIFT",ISBLANK($F174))</formula>
    </cfRule>
  </conditionalFormatting>
  <conditionalFormatting sqref="FU174">
    <cfRule type="expression" dxfId="3377" priority="3374">
      <formula>$G174="SQUAT"</formula>
    </cfRule>
    <cfRule type="expression" dxfId="3376" priority="3375">
      <formula>$G174="BENCH"</formula>
    </cfRule>
    <cfRule type="expression" dxfId="3375" priority="3376">
      <formula>$G174="DEADLIFT"</formula>
    </cfRule>
    <cfRule type="expression" dxfId="3374" priority="3377">
      <formula>AND($G174="ACC",ISBLANK($F174))</formula>
    </cfRule>
    <cfRule type="expression" dxfId="3373" priority="3378">
      <formula>$G174="ACC"</formula>
    </cfRule>
  </conditionalFormatting>
  <conditionalFormatting sqref="FV174:FW174">
    <cfRule type="expression" dxfId="3372" priority="3369">
      <formula>$G174="SQUAT"</formula>
    </cfRule>
    <cfRule type="expression" dxfId="3371" priority="3370">
      <formula>$G174="BENCH"</formula>
    </cfRule>
    <cfRule type="expression" dxfId="3370" priority="3371">
      <formula>$G174="DEADLIFT"</formula>
    </cfRule>
    <cfRule type="expression" dxfId="3369" priority="3372">
      <formula>AND($G174="ACC",ISBLANK($F174))</formula>
    </cfRule>
    <cfRule type="expression" dxfId="3368" priority="3373">
      <formula>$G174="ACC"</formula>
    </cfRule>
  </conditionalFormatting>
  <conditionalFormatting sqref="FU193">
    <cfRule type="expression" dxfId="3367" priority="3366">
      <formula>AND($G193="SQUAT",ISBLANK($F193))</formula>
    </cfRule>
    <cfRule type="expression" dxfId="3366" priority="3367">
      <formula>AND($G193="BENCH",ISBLANK($F193))</formula>
    </cfRule>
    <cfRule type="expression" dxfId="3365" priority="3368">
      <formula>AND($G193="DEADLIFT",ISBLANK($F193))</formula>
    </cfRule>
  </conditionalFormatting>
  <conditionalFormatting sqref="FU193:FW193">
    <cfRule type="expression" dxfId="3364" priority="3361">
      <formula>$G193="SQUAT"</formula>
    </cfRule>
    <cfRule type="expression" dxfId="3363" priority="3362">
      <formula>$G193="BENCH"</formula>
    </cfRule>
    <cfRule type="expression" dxfId="3362" priority="3363">
      <formula>$G193="DEADLIFT"</formula>
    </cfRule>
    <cfRule type="expression" dxfId="3361" priority="3364">
      <formula>AND($G193="ACC",ISBLANK($F193))</formula>
    </cfRule>
    <cfRule type="expression" dxfId="3360" priority="3365">
      <formula>$G193="ACC"</formula>
    </cfRule>
  </conditionalFormatting>
  <conditionalFormatting sqref="FU196:FU199">
    <cfRule type="expression" dxfId="3359" priority="3358">
      <formula>AND($G196="SQUAT",ISBLANK($F196))</formula>
    </cfRule>
    <cfRule type="expression" dxfId="3358" priority="3359">
      <formula>AND($G196="BENCH",ISBLANK($F196))</formula>
    </cfRule>
    <cfRule type="expression" dxfId="3357" priority="3360">
      <formula>AND($G196="DEADLIFT",ISBLANK($F196))</formula>
    </cfRule>
  </conditionalFormatting>
  <conditionalFormatting sqref="FU196:FW199">
    <cfRule type="expression" dxfId="3356" priority="3353">
      <formula>$G196="SQUAT"</formula>
    </cfRule>
    <cfRule type="expression" dxfId="3355" priority="3354">
      <formula>$G196="BENCH"</formula>
    </cfRule>
    <cfRule type="expression" dxfId="3354" priority="3355">
      <formula>$G196="DEADLIFT"</formula>
    </cfRule>
    <cfRule type="expression" dxfId="3353" priority="3356">
      <formula>AND($G196="ACC",ISBLANK($F196))</formula>
    </cfRule>
    <cfRule type="expression" dxfId="3352" priority="3357">
      <formula>$G196="ACC"</formula>
    </cfRule>
  </conditionalFormatting>
  <conditionalFormatting sqref="FU195">
    <cfRule type="expression" dxfId="3351" priority="3350">
      <formula>AND($G195="SQUAT",ISBLANK($F195))</formula>
    </cfRule>
    <cfRule type="expression" dxfId="3350" priority="3351">
      <formula>AND($G195="BENCH",ISBLANK($F195))</formula>
    </cfRule>
    <cfRule type="expression" dxfId="3349" priority="3352">
      <formula>AND($G195="DEADLIFT",ISBLANK($F195))</formula>
    </cfRule>
  </conditionalFormatting>
  <conditionalFormatting sqref="FU195">
    <cfRule type="expression" dxfId="3348" priority="3345">
      <formula>$G195="SQUAT"</formula>
    </cfRule>
    <cfRule type="expression" dxfId="3347" priority="3346">
      <formula>$G195="BENCH"</formula>
    </cfRule>
    <cfRule type="expression" dxfId="3346" priority="3347">
      <formula>$G195="DEADLIFT"</formula>
    </cfRule>
    <cfRule type="expression" dxfId="3345" priority="3348">
      <formula>AND($G195="ACC",ISBLANK($F195))</formula>
    </cfRule>
    <cfRule type="expression" dxfId="3344" priority="3349">
      <formula>$G195="ACC"</formula>
    </cfRule>
  </conditionalFormatting>
  <conditionalFormatting sqref="FV195:FW195">
    <cfRule type="expression" dxfId="3343" priority="3340">
      <formula>$G195="SQUAT"</formula>
    </cfRule>
    <cfRule type="expression" dxfId="3342" priority="3341">
      <formula>$G195="BENCH"</formula>
    </cfRule>
    <cfRule type="expression" dxfId="3341" priority="3342">
      <formula>$G195="DEADLIFT"</formula>
    </cfRule>
    <cfRule type="expression" dxfId="3340" priority="3343">
      <formula>AND($G195="ACC",ISBLANK($F195))</formula>
    </cfRule>
    <cfRule type="expression" dxfId="3339" priority="3344">
      <formula>$G195="ACC"</formula>
    </cfRule>
  </conditionalFormatting>
  <conditionalFormatting sqref="FU189:FU192">
    <cfRule type="expression" dxfId="3338" priority="3337">
      <formula>AND($G189="SQUAT",ISBLANK($F189))</formula>
    </cfRule>
    <cfRule type="expression" dxfId="3337" priority="3338">
      <formula>AND($G189="BENCH",ISBLANK($F189))</formula>
    </cfRule>
    <cfRule type="expression" dxfId="3336" priority="3339">
      <formula>AND($G189="DEADLIFT",ISBLANK($F189))</formula>
    </cfRule>
  </conditionalFormatting>
  <conditionalFormatting sqref="FU189:FW192">
    <cfRule type="expression" dxfId="3335" priority="3332">
      <formula>$G189="SQUAT"</formula>
    </cfRule>
    <cfRule type="expression" dxfId="3334" priority="3333">
      <formula>$G189="BENCH"</formula>
    </cfRule>
    <cfRule type="expression" dxfId="3333" priority="3334">
      <formula>$G189="DEADLIFT"</formula>
    </cfRule>
    <cfRule type="expression" dxfId="3332" priority="3335">
      <formula>AND($G189="ACC",ISBLANK($F189))</formula>
    </cfRule>
    <cfRule type="expression" dxfId="3331" priority="3336">
      <formula>$G189="ACC"</formula>
    </cfRule>
  </conditionalFormatting>
  <conditionalFormatting sqref="FU188">
    <cfRule type="expression" dxfId="3330" priority="3329">
      <formula>AND($G188="SQUAT",ISBLANK($F188))</formula>
    </cfRule>
    <cfRule type="expression" dxfId="3329" priority="3330">
      <formula>AND($G188="BENCH",ISBLANK($F188))</formula>
    </cfRule>
    <cfRule type="expression" dxfId="3328" priority="3331">
      <formula>AND($G188="DEADLIFT",ISBLANK($F188))</formula>
    </cfRule>
  </conditionalFormatting>
  <conditionalFormatting sqref="FU188">
    <cfRule type="expression" dxfId="3327" priority="3324">
      <formula>$G188="SQUAT"</formula>
    </cfRule>
    <cfRule type="expression" dxfId="3326" priority="3325">
      <formula>$G188="BENCH"</formula>
    </cfRule>
    <cfRule type="expression" dxfId="3325" priority="3326">
      <formula>$G188="DEADLIFT"</formula>
    </cfRule>
    <cfRule type="expression" dxfId="3324" priority="3327">
      <formula>AND($G188="ACC",ISBLANK($F188))</formula>
    </cfRule>
    <cfRule type="expression" dxfId="3323" priority="3328">
      <formula>$G188="ACC"</formula>
    </cfRule>
  </conditionalFormatting>
  <conditionalFormatting sqref="FV188:FW188">
    <cfRule type="expression" dxfId="3322" priority="3319">
      <formula>$G188="SQUAT"</formula>
    </cfRule>
    <cfRule type="expression" dxfId="3321" priority="3320">
      <formula>$G188="BENCH"</formula>
    </cfRule>
    <cfRule type="expression" dxfId="3320" priority="3321">
      <formula>$G188="DEADLIFT"</formula>
    </cfRule>
    <cfRule type="expression" dxfId="3319" priority="3322">
      <formula>AND($G188="ACC",ISBLANK($F188))</formula>
    </cfRule>
    <cfRule type="expression" dxfId="3318" priority="3323">
      <formula>$G188="ACC"</formula>
    </cfRule>
  </conditionalFormatting>
  <conditionalFormatting sqref="FU214 FU221">
    <cfRule type="expression" dxfId="3317" priority="3316">
      <formula>AND($G214="SQUAT",ISBLANK($F214))</formula>
    </cfRule>
    <cfRule type="expression" dxfId="3316" priority="3317">
      <formula>AND($G214="BENCH",ISBLANK($F214))</formula>
    </cfRule>
    <cfRule type="expression" dxfId="3315" priority="3318">
      <formula>AND($G214="DEADLIFT",ISBLANK($F214))</formula>
    </cfRule>
  </conditionalFormatting>
  <conditionalFormatting sqref="FU221:FW221 FU214:FW214">
    <cfRule type="expression" dxfId="3314" priority="3311">
      <formula>$G214="SQUAT"</formula>
    </cfRule>
    <cfRule type="expression" dxfId="3313" priority="3312">
      <formula>$G214="BENCH"</formula>
    </cfRule>
    <cfRule type="expression" dxfId="3312" priority="3313">
      <formula>$G214="DEADLIFT"</formula>
    </cfRule>
    <cfRule type="expression" dxfId="3311" priority="3314">
      <formula>AND($G214="ACC",ISBLANK($F214))</formula>
    </cfRule>
    <cfRule type="expression" dxfId="3310" priority="3315">
      <formula>$G214="ACC"</formula>
    </cfRule>
  </conditionalFormatting>
  <conditionalFormatting sqref="FU235">
    <cfRule type="expression" dxfId="3309" priority="3308">
      <formula>AND($G235="SQUAT",ISBLANK($F235))</formula>
    </cfRule>
    <cfRule type="expression" dxfId="3308" priority="3309">
      <formula>AND($G235="BENCH",ISBLANK($F235))</formula>
    </cfRule>
    <cfRule type="expression" dxfId="3307" priority="3310">
      <formula>AND($G235="DEADLIFT",ISBLANK($F235))</formula>
    </cfRule>
  </conditionalFormatting>
  <conditionalFormatting sqref="FU235:FW235">
    <cfRule type="expression" dxfId="3306" priority="3303">
      <formula>$G235="SQUAT"</formula>
    </cfRule>
    <cfRule type="expression" dxfId="3305" priority="3304">
      <formula>$G235="BENCH"</formula>
    </cfRule>
    <cfRule type="expression" dxfId="3304" priority="3305">
      <formula>$G235="DEADLIFT"</formula>
    </cfRule>
    <cfRule type="expression" dxfId="3303" priority="3306">
      <formula>AND($G235="ACC",ISBLANK($F235))</formula>
    </cfRule>
    <cfRule type="expression" dxfId="3302" priority="3307">
      <formula>$G235="ACC"</formula>
    </cfRule>
  </conditionalFormatting>
  <conditionalFormatting sqref="FU217:FU220">
    <cfRule type="expression" dxfId="3301" priority="3300">
      <formula>AND($G217="SQUAT",ISBLANK($F217))</formula>
    </cfRule>
    <cfRule type="expression" dxfId="3300" priority="3301">
      <formula>AND($G217="BENCH",ISBLANK($F217))</formula>
    </cfRule>
    <cfRule type="expression" dxfId="3299" priority="3302">
      <formula>AND($G217="DEADLIFT",ISBLANK($F217))</formula>
    </cfRule>
  </conditionalFormatting>
  <conditionalFormatting sqref="FU217:FW220">
    <cfRule type="expression" dxfId="3298" priority="3295">
      <formula>$G217="SQUAT"</formula>
    </cfRule>
    <cfRule type="expression" dxfId="3297" priority="3296">
      <formula>$G217="BENCH"</formula>
    </cfRule>
    <cfRule type="expression" dxfId="3296" priority="3297">
      <formula>$G217="DEADLIFT"</formula>
    </cfRule>
    <cfRule type="expression" dxfId="3295" priority="3298">
      <formula>AND($G217="ACC",ISBLANK($F217))</formula>
    </cfRule>
    <cfRule type="expression" dxfId="3294" priority="3299">
      <formula>$G217="ACC"</formula>
    </cfRule>
  </conditionalFormatting>
  <conditionalFormatting sqref="FU216">
    <cfRule type="expression" dxfId="3293" priority="3292">
      <formula>AND($G216="SQUAT",ISBLANK($F216))</formula>
    </cfRule>
    <cfRule type="expression" dxfId="3292" priority="3293">
      <formula>AND($G216="BENCH",ISBLANK($F216))</formula>
    </cfRule>
    <cfRule type="expression" dxfId="3291" priority="3294">
      <formula>AND($G216="DEADLIFT",ISBLANK($F216))</formula>
    </cfRule>
  </conditionalFormatting>
  <conditionalFormatting sqref="FU216">
    <cfRule type="expression" dxfId="3290" priority="3287">
      <formula>$G216="SQUAT"</formula>
    </cfRule>
    <cfRule type="expression" dxfId="3289" priority="3288">
      <formula>$G216="BENCH"</formula>
    </cfRule>
    <cfRule type="expression" dxfId="3288" priority="3289">
      <formula>$G216="DEADLIFT"</formula>
    </cfRule>
    <cfRule type="expression" dxfId="3287" priority="3290">
      <formula>AND($G216="ACC",ISBLANK($F216))</formula>
    </cfRule>
    <cfRule type="expression" dxfId="3286" priority="3291">
      <formula>$G216="ACC"</formula>
    </cfRule>
  </conditionalFormatting>
  <conditionalFormatting sqref="FV216:FW216">
    <cfRule type="expression" dxfId="3285" priority="3282">
      <formula>$G216="SQUAT"</formula>
    </cfRule>
    <cfRule type="expression" dxfId="3284" priority="3283">
      <formula>$G216="BENCH"</formula>
    </cfRule>
    <cfRule type="expression" dxfId="3283" priority="3284">
      <formula>$G216="DEADLIFT"</formula>
    </cfRule>
    <cfRule type="expression" dxfId="3282" priority="3285">
      <formula>AND($G216="ACC",ISBLANK($F216))</formula>
    </cfRule>
    <cfRule type="expression" dxfId="3281" priority="3286">
      <formula>$G216="ACC"</formula>
    </cfRule>
  </conditionalFormatting>
  <conditionalFormatting sqref="FU210:FU213">
    <cfRule type="expression" dxfId="3280" priority="3279">
      <formula>AND($G210="SQUAT",ISBLANK($F210))</formula>
    </cfRule>
    <cfRule type="expression" dxfId="3279" priority="3280">
      <formula>AND($G210="BENCH",ISBLANK($F210))</formula>
    </cfRule>
    <cfRule type="expression" dxfId="3278" priority="3281">
      <formula>AND($G210="DEADLIFT",ISBLANK($F210))</formula>
    </cfRule>
  </conditionalFormatting>
  <conditionalFormatting sqref="FU210:FW213">
    <cfRule type="expression" dxfId="3277" priority="3274">
      <formula>$G210="SQUAT"</formula>
    </cfRule>
    <cfRule type="expression" dxfId="3276" priority="3275">
      <formula>$G210="BENCH"</formula>
    </cfRule>
    <cfRule type="expression" dxfId="3275" priority="3276">
      <formula>$G210="DEADLIFT"</formula>
    </cfRule>
    <cfRule type="expression" dxfId="3274" priority="3277">
      <formula>AND($G210="ACC",ISBLANK($F210))</formula>
    </cfRule>
    <cfRule type="expression" dxfId="3273" priority="3278">
      <formula>$G210="ACC"</formula>
    </cfRule>
  </conditionalFormatting>
  <conditionalFormatting sqref="FU209">
    <cfRule type="expression" dxfId="3272" priority="3271">
      <formula>AND($G209="SQUAT",ISBLANK($F209))</formula>
    </cfRule>
    <cfRule type="expression" dxfId="3271" priority="3272">
      <formula>AND($G209="BENCH",ISBLANK($F209))</formula>
    </cfRule>
    <cfRule type="expression" dxfId="3270" priority="3273">
      <formula>AND($G209="DEADLIFT",ISBLANK($F209))</formula>
    </cfRule>
  </conditionalFormatting>
  <conditionalFormatting sqref="FU209">
    <cfRule type="expression" dxfId="3269" priority="3266">
      <formula>$G209="SQUAT"</formula>
    </cfRule>
    <cfRule type="expression" dxfId="3268" priority="3267">
      <formula>$G209="BENCH"</formula>
    </cfRule>
    <cfRule type="expression" dxfId="3267" priority="3268">
      <formula>$G209="DEADLIFT"</formula>
    </cfRule>
    <cfRule type="expression" dxfId="3266" priority="3269">
      <formula>AND($G209="ACC",ISBLANK($F209))</formula>
    </cfRule>
    <cfRule type="expression" dxfId="3265" priority="3270">
      <formula>$G209="ACC"</formula>
    </cfRule>
  </conditionalFormatting>
  <conditionalFormatting sqref="FV209:FW209">
    <cfRule type="expression" dxfId="3264" priority="3261">
      <formula>$G209="SQUAT"</formula>
    </cfRule>
    <cfRule type="expression" dxfId="3263" priority="3262">
      <formula>$G209="BENCH"</formula>
    </cfRule>
    <cfRule type="expression" dxfId="3262" priority="3263">
      <formula>$G209="DEADLIFT"</formula>
    </cfRule>
    <cfRule type="expression" dxfId="3261" priority="3264">
      <formula>AND($G209="ACC",ISBLANK($F209))</formula>
    </cfRule>
    <cfRule type="expression" dxfId="3260" priority="3265">
      <formula>$G209="ACC"</formula>
    </cfRule>
  </conditionalFormatting>
  <conditionalFormatting sqref="FU228">
    <cfRule type="expression" dxfId="3259" priority="3258">
      <formula>AND($G228="SQUAT",ISBLANK($F228))</formula>
    </cfRule>
    <cfRule type="expression" dxfId="3258" priority="3259">
      <formula>AND($G228="BENCH",ISBLANK($F228))</formula>
    </cfRule>
    <cfRule type="expression" dxfId="3257" priority="3260">
      <formula>AND($G228="DEADLIFT",ISBLANK($F228))</formula>
    </cfRule>
  </conditionalFormatting>
  <conditionalFormatting sqref="FU228:FW228">
    <cfRule type="expression" dxfId="3256" priority="3253">
      <formula>$G228="SQUAT"</formula>
    </cfRule>
    <cfRule type="expression" dxfId="3255" priority="3254">
      <formula>$G228="BENCH"</formula>
    </cfRule>
    <cfRule type="expression" dxfId="3254" priority="3255">
      <formula>$G228="DEADLIFT"</formula>
    </cfRule>
    <cfRule type="expression" dxfId="3253" priority="3256">
      <formula>AND($G228="ACC",ISBLANK($F228))</formula>
    </cfRule>
    <cfRule type="expression" dxfId="3252" priority="3257">
      <formula>$G228="ACC"</formula>
    </cfRule>
  </conditionalFormatting>
  <conditionalFormatting sqref="FU231:FU234">
    <cfRule type="expression" dxfId="3251" priority="3250">
      <formula>AND($G231="SQUAT",ISBLANK($F231))</formula>
    </cfRule>
    <cfRule type="expression" dxfId="3250" priority="3251">
      <formula>AND($G231="BENCH",ISBLANK($F231))</formula>
    </cfRule>
    <cfRule type="expression" dxfId="3249" priority="3252">
      <formula>AND($G231="DEADLIFT",ISBLANK($F231))</formula>
    </cfRule>
  </conditionalFormatting>
  <conditionalFormatting sqref="FU231:FW234">
    <cfRule type="expression" dxfId="3248" priority="3245">
      <formula>$G231="SQUAT"</formula>
    </cfRule>
    <cfRule type="expression" dxfId="3247" priority="3246">
      <formula>$G231="BENCH"</formula>
    </cfRule>
    <cfRule type="expression" dxfId="3246" priority="3247">
      <formula>$G231="DEADLIFT"</formula>
    </cfRule>
    <cfRule type="expression" dxfId="3245" priority="3248">
      <formula>AND($G231="ACC",ISBLANK($F231))</formula>
    </cfRule>
    <cfRule type="expression" dxfId="3244" priority="3249">
      <formula>$G231="ACC"</formula>
    </cfRule>
  </conditionalFormatting>
  <conditionalFormatting sqref="FU230">
    <cfRule type="expression" dxfId="3243" priority="3242">
      <formula>AND($G230="SQUAT",ISBLANK($F230))</formula>
    </cfRule>
    <cfRule type="expression" dxfId="3242" priority="3243">
      <formula>AND($G230="BENCH",ISBLANK($F230))</formula>
    </cfRule>
    <cfRule type="expression" dxfId="3241" priority="3244">
      <formula>AND($G230="DEADLIFT",ISBLANK($F230))</formula>
    </cfRule>
  </conditionalFormatting>
  <conditionalFormatting sqref="FU230">
    <cfRule type="expression" dxfId="3240" priority="3237">
      <formula>$G230="SQUAT"</formula>
    </cfRule>
    <cfRule type="expression" dxfId="3239" priority="3238">
      <formula>$G230="BENCH"</formula>
    </cfRule>
    <cfRule type="expression" dxfId="3238" priority="3239">
      <formula>$G230="DEADLIFT"</formula>
    </cfRule>
    <cfRule type="expression" dxfId="3237" priority="3240">
      <formula>AND($G230="ACC",ISBLANK($F230))</formula>
    </cfRule>
    <cfRule type="expression" dxfId="3236" priority="3241">
      <formula>$G230="ACC"</formula>
    </cfRule>
  </conditionalFormatting>
  <conditionalFormatting sqref="FV230:FW230">
    <cfRule type="expression" dxfId="3235" priority="3232">
      <formula>$G230="SQUAT"</formula>
    </cfRule>
    <cfRule type="expression" dxfId="3234" priority="3233">
      <formula>$G230="BENCH"</formula>
    </cfRule>
    <cfRule type="expression" dxfId="3233" priority="3234">
      <formula>$G230="DEADLIFT"</formula>
    </cfRule>
    <cfRule type="expression" dxfId="3232" priority="3235">
      <formula>AND($G230="ACC",ISBLANK($F230))</formula>
    </cfRule>
    <cfRule type="expression" dxfId="3231" priority="3236">
      <formula>$G230="ACC"</formula>
    </cfRule>
  </conditionalFormatting>
  <conditionalFormatting sqref="FU224:FU227">
    <cfRule type="expression" dxfId="3230" priority="3229">
      <formula>AND($G224="SQUAT",ISBLANK($F224))</formula>
    </cfRule>
    <cfRule type="expression" dxfId="3229" priority="3230">
      <formula>AND($G224="BENCH",ISBLANK($F224))</formula>
    </cfRule>
    <cfRule type="expression" dxfId="3228" priority="3231">
      <formula>AND($G224="DEADLIFT",ISBLANK($F224))</formula>
    </cfRule>
  </conditionalFormatting>
  <conditionalFormatting sqref="FU224:FW227">
    <cfRule type="expression" dxfId="3227" priority="3224">
      <formula>$G224="SQUAT"</formula>
    </cfRule>
    <cfRule type="expression" dxfId="3226" priority="3225">
      <formula>$G224="BENCH"</formula>
    </cfRule>
    <cfRule type="expression" dxfId="3225" priority="3226">
      <formula>$G224="DEADLIFT"</formula>
    </cfRule>
    <cfRule type="expression" dxfId="3224" priority="3227">
      <formula>AND($G224="ACC",ISBLANK($F224))</formula>
    </cfRule>
    <cfRule type="expression" dxfId="3223" priority="3228">
      <formula>$G224="ACC"</formula>
    </cfRule>
  </conditionalFormatting>
  <conditionalFormatting sqref="FU223">
    <cfRule type="expression" dxfId="3222" priority="3221">
      <formula>AND($G223="SQUAT",ISBLANK($F223))</formula>
    </cfRule>
    <cfRule type="expression" dxfId="3221" priority="3222">
      <formula>AND($G223="BENCH",ISBLANK($F223))</formula>
    </cfRule>
    <cfRule type="expression" dxfId="3220" priority="3223">
      <formula>AND($G223="DEADLIFT",ISBLANK($F223))</formula>
    </cfRule>
  </conditionalFormatting>
  <conditionalFormatting sqref="FU223">
    <cfRule type="expression" dxfId="3219" priority="3216">
      <formula>$G223="SQUAT"</formula>
    </cfRule>
    <cfRule type="expression" dxfId="3218" priority="3217">
      <formula>$G223="BENCH"</formula>
    </cfRule>
    <cfRule type="expression" dxfId="3217" priority="3218">
      <formula>$G223="DEADLIFT"</formula>
    </cfRule>
    <cfRule type="expression" dxfId="3216" priority="3219">
      <formula>AND($G223="ACC",ISBLANK($F223))</formula>
    </cfRule>
    <cfRule type="expression" dxfId="3215" priority="3220">
      <formula>$G223="ACC"</formula>
    </cfRule>
  </conditionalFormatting>
  <conditionalFormatting sqref="FV223:FW223">
    <cfRule type="expression" dxfId="3214" priority="3211">
      <formula>$G223="SQUAT"</formula>
    </cfRule>
    <cfRule type="expression" dxfId="3213" priority="3212">
      <formula>$G223="BENCH"</formula>
    </cfRule>
    <cfRule type="expression" dxfId="3212" priority="3213">
      <formula>$G223="DEADLIFT"</formula>
    </cfRule>
    <cfRule type="expression" dxfId="3211" priority="3214">
      <formula>AND($G223="ACC",ISBLANK($F223))</formula>
    </cfRule>
    <cfRule type="expression" dxfId="3210" priority="3215">
      <formula>$G223="ACC"</formula>
    </cfRule>
  </conditionalFormatting>
  <conditionalFormatting sqref="FU242">
    <cfRule type="expression" dxfId="3209" priority="3208">
      <formula>AND($G242="SQUAT",ISBLANK($F242))</formula>
    </cfRule>
    <cfRule type="expression" dxfId="3208" priority="3209">
      <formula>AND($G242="BENCH",ISBLANK($F242))</formula>
    </cfRule>
    <cfRule type="expression" dxfId="3207" priority="3210">
      <formula>AND($G242="DEADLIFT",ISBLANK($F242))</formula>
    </cfRule>
  </conditionalFormatting>
  <conditionalFormatting sqref="FU242:FW242">
    <cfRule type="expression" dxfId="3206" priority="3203">
      <formula>$G242="SQUAT"</formula>
    </cfRule>
    <cfRule type="expression" dxfId="3205" priority="3204">
      <formula>$G242="BENCH"</formula>
    </cfRule>
    <cfRule type="expression" dxfId="3204" priority="3205">
      <formula>$G242="DEADLIFT"</formula>
    </cfRule>
    <cfRule type="expression" dxfId="3203" priority="3206">
      <formula>AND($G242="ACC",ISBLANK($F242))</formula>
    </cfRule>
    <cfRule type="expression" dxfId="3202" priority="3207">
      <formula>$G242="ACC"</formula>
    </cfRule>
  </conditionalFormatting>
  <conditionalFormatting sqref="FU245:FU248">
    <cfRule type="expression" dxfId="3201" priority="3200">
      <formula>AND($G245="SQUAT",ISBLANK($F245))</formula>
    </cfRule>
    <cfRule type="expression" dxfId="3200" priority="3201">
      <formula>AND($G245="BENCH",ISBLANK($F245))</formula>
    </cfRule>
    <cfRule type="expression" dxfId="3199" priority="3202">
      <formula>AND($G245="DEADLIFT",ISBLANK($F245))</formula>
    </cfRule>
  </conditionalFormatting>
  <conditionalFormatting sqref="FU245:FW248">
    <cfRule type="expression" dxfId="3198" priority="3195">
      <formula>$G245="SQUAT"</formula>
    </cfRule>
    <cfRule type="expression" dxfId="3197" priority="3196">
      <formula>$G245="BENCH"</formula>
    </cfRule>
    <cfRule type="expression" dxfId="3196" priority="3197">
      <formula>$G245="DEADLIFT"</formula>
    </cfRule>
    <cfRule type="expression" dxfId="3195" priority="3198">
      <formula>AND($G245="ACC",ISBLANK($F245))</formula>
    </cfRule>
    <cfRule type="expression" dxfId="3194" priority="3199">
      <formula>$G245="ACC"</formula>
    </cfRule>
  </conditionalFormatting>
  <conditionalFormatting sqref="FU244">
    <cfRule type="expression" dxfId="3193" priority="3192">
      <formula>AND($G244="SQUAT",ISBLANK($F244))</formula>
    </cfRule>
    <cfRule type="expression" dxfId="3192" priority="3193">
      <formula>AND($G244="BENCH",ISBLANK($F244))</formula>
    </cfRule>
    <cfRule type="expression" dxfId="3191" priority="3194">
      <formula>AND($G244="DEADLIFT",ISBLANK($F244))</formula>
    </cfRule>
  </conditionalFormatting>
  <conditionalFormatting sqref="FU244">
    <cfRule type="expression" dxfId="3190" priority="3187">
      <formula>$G244="SQUAT"</formula>
    </cfRule>
    <cfRule type="expression" dxfId="3189" priority="3188">
      <formula>$G244="BENCH"</formula>
    </cfRule>
    <cfRule type="expression" dxfId="3188" priority="3189">
      <formula>$G244="DEADLIFT"</formula>
    </cfRule>
    <cfRule type="expression" dxfId="3187" priority="3190">
      <formula>AND($G244="ACC",ISBLANK($F244))</formula>
    </cfRule>
    <cfRule type="expression" dxfId="3186" priority="3191">
      <formula>$G244="ACC"</formula>
    </cfRule>
  </conditionalFormatting>
  <conditionalFormatting sqref="FV244:FW244">
    <cfRule type="expression" dxfId="3185" priority="3182">
      <formula>$G244="SQUAT"</formula>
    </cfRule>
    <cfRule type="expression" dxfId="3184" priority="3183">
      <formula>$G244="BENCH"</formula>
    </cfRule>
    <cfRule type="expression" dxfId="3183" priority="3184">
      <formula>$G244="DEADLIFT"</formula>
    </cfRule>
    <cfRule type="expression" dxfId="3182" priority="3185">
      <formula>AND($G244="ACC",ISBLANK($F244))</formula>
    </cfRule>
    <cfRule type="expression" dxfId="3181" priority="3186">
      <formula>$G244="ACC"</formula>
    </cfRule>
  </conditionalFormatting>
  <conditionalFormatting sqref="FU238:FU241">
    <cfRule type="expression" dxfId="3180" priority="3179">
      <formula>AND($G238="SQUAT",ISBLANK($F238))</formula>
    </cfRule>
    <cfRule type="expression" dxfId="3179" priority="3180">
      <formula>AND($G238="BENCH",ISBLANK($F238))</formula>
    </cfRule>
    <cfRule type="expression" dxfId="3178" priority="3181">
      <formula>AND($G238="DEADLIFT",ISBLANK($F238))</formula>
    </cfRule>
  </conditionalFormatting>
  <conditionalFormatting sqref="FU238:FW241">
    <cfRule type="expression" dxfId="3177" priority="3174">
      <formula>$G238="SQUAT"</formula>
    </cfRule>
    <cfRule type="expression" dxfId="3176" priority="3175">
      <formula>$G238="BENCH"</formula>
    </cfRule>
    <cfRule type="expression" dxfId="3175" priority="3176">
      <formula>$G238="DEADLIFT"</formula>
    </cfRule>
    <cfRule type="expression" dxfId="3174" priority="3177">
      <formula>AND($G238="ACC",ISBLANK($F238))</formula>
    </cfRule>
    <cfRule type="expression" dxfId="3173" priority="3178">
      <formula>$G238="ACC"</formula>
    </cfRule>
  </conditionalFormatting>
  <conditionalFormatting sqref="FU237">
    <cfRule type="expression" dxfId="3172" priority="3171">
      <formula>AND($G237="SQUAT",ISBLANK($F237))</formula>
    </cfRule>
    <cfRule type="expression" dxfId="3171" priority="3172">
      <formula>AND($G237="BENCH",ISBLANK($F237))</formula>
    </cfRule>
    <cfRule type="expression" dxfId="3170" priority="3173">
      <formula>AND($G237="DEADLIFT",ISBLANK($F237))</formula>
    </cfRule>
  </conditionalFormatting>
  <conditionalFormatting sqref="FU237">
    <cfRule type="expression" dxfId="3169" priority="3166">
      <formula>$G237="SQUAT"</formula>
    </cfRule>
    <cfRule type="expression" dxfId="3168" priority="3167">
      <formula>$G237="BENCH"</formula>
    </cfRule>
    <cfRule type="expression" dxfId="3167" priority="3168">
      <formula>$G237="DEADLIFT"</formula>
    </cfRule>
    <cfRule type="expression" dxfId="3166" priority="3169">
      <formula>AND($G237="ACC",ISBLANK($F237))</formula>
    </cfRule>
    <cfRule type="expression" dxfId="3165" priority="3170">
      <formula>$G237="ACC"</formula>
    </cfRule>
  </conditionalFormatting>
  <conditionalFormatting sqref="FV237:FW237">
    <cfRule type="expression" dxfId="3164" priority="3161">
      <formula>$G237="SQUAT"</formula>
    </cfRule>
    <cfRule type="expression" dxfId="3163" priority="3162">
      <formula>$G237="BENCH"</formula>
    </cfRule>
    <cfRule type="expression" dxfId="3162" priority="3163">
      <formula>$G237="DEADLIFT"</formula>
    </cfRule>
    <cfRule type="expression" dxfId="3161" priority="3164">
      <formula>AND($G237="ACC",ISBLANK($F237))</formula>
    </cfRule>
    <cfRule type="expression" dxfId="3160" priority="3165">
      <formula>$G237="ACC"</formula>
    </cfRule>
  </conditionalFormatting>
  <conditionalFormatting sqref="GD18 GD25">
    <cfRule type="expression" dxfId="3159" priority="3158">
      <formula>AND($G18="SQUAT",ISBLANK($F18))</formula>
    </cfRule>
    <cfRule type="expression" dxfId="3158" priority="3159">
      <formula>AND($G18="BENCH",ISBLANK($F18))</formula>
    </cfRule>
    <cfRule type="expression" dxfId="3157" priority="3160">
      <formula>AND($G18="DEADLIFT",ISBLANK($F18))</formula>
    </cfRule>
  </conditionalFormatting>
  <conditionalFormatting sqref="GD25:GF25 GD18:GF18">
    <cfRule type="expression" dxfId="3156" priority="3153">
      <formula>$G18="SQUAT"</formula>
    </cfRule>
    <cfRule type="expression" dxfId="3155" priority="3154">
      <formula>$G18="BENCH"</formula>
    </cfRule>
    <cfRule type="expression" dxfId="3154" priority="3155">
      <formula>$G18="DEADLIFT"</formula>
    </cfRule>
    <cfRule type="expression" dxfId="3153" priority="3156">
      <formula>AND($G18="ACC",ISBLANK($F18))</formula>
    </cfRule>
    <cfRule type="expression" dxfId="3152" priority="3157">
      <formula>$G18="ACC"</formula>
    </cfRule>
  </conditionalFormatting>
  <conditionalFormatting sqref="GD39">
    <cfRule type="expression" dxfId="3151" priority="3150">
      <formula>AND($G39="SQUAT",ISBLANK($F39))</formula>
    </cfRule>
    <cfRule type="expression" dxfId="3150" priority="3151">
      <formula>AND($G39="BENCH",ISBLANK($F39))</formula>
    </cfRule>
    <cfRule type="expression" dxfId="3149" priority="3152">
      <formula>AND($G39="DEADLIFT",ISBLANK($F39))</formula>
    </cfRule>
  </conditionalFormatting>
  <conditionalFormatting sqref="GD39:GF39">
    <cfRule type="expression" dxfId="3148" priority="3145">
      <formula>$G39="SQUAT"</formula>
    </cfRule>
    <cfRule type="expression" dxfId="3147" priority="3146">
      <formula>$G39="BENCH"</formula>
    </cfRule>
    <cfRule type="expression" dxfId="3146" priority="3147">
      <formula>$G39="DEADLIFT"</formula>
    </cfRule>
    <cfRule type="expression" dxfId="3145" priority="3148">
      <formula>AND($G39="ACC",ISBLANK($F39))</formula>
    </cfRule>
    <cfRule type="expression" dxfId="3144" priority="3149">
      <formula>$G39="ACC"</formula>
    </cfRule>
  </conditionalFormatting>
  <conditionalFormatting sqref="GD21:GD24">
    <cfRule type="expression" dxfId="3143" priority="3142">
      <formula>AND($G21="SQUAT",ISBLANK($F21))</formula>
    </cfRule>
    <cfRule type="expression" dxfId="3142" priority="3143">
      <formula>AND($G21="BENCH",ISBLANK($F21))</formula>
    </cfRule>
    <cfRule type="expression" dxfId="3141" priority="3144">
      <formula>AND($G21="DEADLIFT",ISBLANK($F21))</formula>
    </cfRule>
  </conditionalFormatting>
  <conditionalFormatting sqref="GD21:GF24">
    <cfRule type="expression" dxfId="3140" priority="3137">
      <formula>$G21="SQUAT"</formula>
    </cfRule>
    <cfRule type="expression" dxfId="3139" priority="3138">
      <formula>$G21="BENCH"</formula>
    </cfRule>
    <cfRule type="expression" dxfId="3138" priority="3139">
      <formula>$G21="DEADLIFT"</formula>
    </cfRule>
    <cfRule type="expression" dxfId="3137" priority="3140">
      <formula>AND($G21="ACC",ISBLANK($F21))</formula>
    </cfRule>
    <cfRule type="expression" dxfId="3136" priority="3141">
      <formula>$G21="ACC"</formula>
    </cfRule>
  </conditionalFormatting>
  <conditionalFormatting sqref="GD20">
    <cfRule type="expression" dxfId="3135" priority="3134">
      <formula>AND($G20="SQUAT",ISBLANK($F20))</formula>
    </cfRule>
    <cfRule type="expression" dxfId="3134" priority="3135">
      <formula>AND($G20="BENCH",ISBLANK($F20))</formula>
    </cfRule>
    <cfRule type="expression" dxfId="3133" priority="3136">
      <formula>AND($G20="DEADLIFT",ISBLANK($F20))</formula>
    </cfRule>
  </conditionalFormatting>
  <conditionalFormatting sqref="GD20">
    <cfRule type="expression" dxfId="3132" priority="3129">
      <formula>$G20="SQUAT"</formula>
    </cfRule>
    <cfRule type="expression" dxfId="3131" priority="3130">
      <formula>$G20="BENCH"</formula>
    </cfRule>
    <cfRule type="expression" dxfId="3130" priority="3131">
      <formula>$G20="DEADLIFT"</formula>
    </cfRule>
    <cfRule type="expression" dxfId="3129" priority="3132">
      <formula>AND($G20="ACC",ISBLANK($F20))</formula>
    </cfRule>
    <cfRule type="expression" dxfId="3128" priority="3133">
      <formula>$G20="ACC"</formula>
    </cfRule>
  </conditionalFormatting>
  <conditionalFormatting sqref="GE20:GF20">
    <cfRule type="expression" dxfId="3127" priority="3124">
      <formula>$G20="SQUAT"</formula>
    </cfRule>
    <cfRule type="expression" dxfId="3126" priority="3125">
      <formula>$G20="BENCH"</formula>
    </cfRule>
    <cfRule type="expression" dxfId="3125" priority="3126">
      <formula>$G20="DEADLIFT"</formula>
    </cfRule>
    <cfRule type="expression" dxfId="3124" priority="3127">
      <formula>AND($G20="ACC",ISBLANK($F20))</formula>
    </cfRule>
    <cfRule type="expression" dxfId="3123" priority="3128">
      <formula>$G20="ACC"</formula>
    </cfRule>
  </conditionalFormatting>
  <conditionalFormatting sqref="GD14:GD17">
    <cfRule type="expression" dxfId="3122" priority="3121">
      <formula>AND($G14="SQUAT",ISBLANK($F14))</formula>
    </cfRule>
    <cfRule type="expression" dxfId="3121" priority="3122">
      <formula>AND($G14="BENCH",ISBLANK($F14))</formula>
    </cfRule>
    <cfRule type="expression" dxfId="3120" priority="3123">
      <formula>AND($G14="DEADLIFT",ISBLANK($F14))</formula>
    </cfRule>
  </conditionalFormatting>
  <conditionalFormatting sqref="GD14:GF17">
    <cfRule type="expression" dxfId="3119" priority="3116">
      <formula>$G14="SQUAT"</formula>
    </cfRule>
    <cfRule type="expression" dxfId="3118" priority="3117">
      <formula>$G14="BENCH"</formula>
    </cfRule>
    <cfRule type="expression" dxfId="3117" priority="3118">
      <formula>$G14="DEADLIFT"</formula>
    </cfRule>
    <cfRule type="expression" dxfId="3116" priority="3119">
      <formula>AND($G14="ACC",ISBLANK($F14))</formula>
    </cfRule>
    <cfRule type="expression" dxfId="3115" priority="3120">
      <formula>$G14="ACC"</formula>
    </cfRule>
  </conditionalFormatting>
  <conditionalFormatting sqref="GD13">
    <cfRule type="expression" dxfId="3114" priority="3113">
      <formula>AND($G13="SQUAT",ISBLANK($F13))</formula>
    </cfRule>
    <cfRule type="expression" dxfId="3113" priority="3114">
      <formula>AND($G13="BENCH",ISBLANK($F13))</formula>
    </cfRule>
    <cfRule type="expression" dxfId="3112" priority="3115">
      <formula>AND($G13="DEADLIFT",ISBLANK($F13))</formula>
    </cfRule>
  </conditionalFormatting>
  <conditionalFormatting sqref="GD13">
    <cfRule type="expression" dxfId="3111" priority="3108">
      <formula>$G13="SQUAT"</formula>
    </cfRule>
    <cfRule type="expression" dxfId="3110" priority="3109">
      <formula>$G13="BENCH"</formula>
    </cfRule>
    <cfRule type="expression" dxfId="3109" priority="3110">
      <formula>$G13="DEADLIFT"</formula>
    </cfRule>
    <cfRule type="expression" dxfId="3108" priority="3111">
      <formula>AND($G13="ACC",ISBLANK($F13))</formula>
    </cfRule>
    <cfRule type="expression" dxfId="3107" priority="3112">
      <formula>$G13="ACC"</formula>
    </cfRule>
  </conditionalFormatting>
  <conditionalFormatting sqref="GE13:GF13">
    <cfRule type="expression" dxfId="3106" priority="3103">
      <formula>$G13="SQUAT"</formula>
    </cfRule>
    <cfRule type="expression" dxfId="3105" priority="3104">
      <formula>$G13="BENCH"</formula>
    </cfRule>
    <cfRule type="expression" dxfId="3104" priority="3105">
      <formula>$G13="DEADLIFT"</formula>
    </cfRule>
    <cfRule type="expression" dxfId="3103" priority="3106">
      <formula>AND($G13="ACC",ISBLANK($F13))</formula>
    </cfRule>
    <cfRule type="expression" dxfId="3102" priority="3107">
      <formula>$G13="ACC"</formula>
    </cfRule>
  </conditionalFormatting>
  <conditionalFormatting sqref="GD32">
    <cfRule type="expression" dxfId="3101" priority="3100">
      <formula>AND($G32="SQUAT",ISBLANK($F32))</formula>
    </cfRule>
    <cfRule type="expression" dxfId="3100" priority="3101">
      <formula>AND($G32="BENCH",ISBLANK($F32))</formula>
    </cfRule>
    <cfRule type="expression" dxfId="3099" priority="3102">
      <formula>AND($G32="DEADLIFT",ISBLANK($F32))</formula>
    </cfRule>
  </conditionalFormatting>
  <conditionalFormatting sqref="GD32:GF32">
    <cfRule type="expression" dxfId="3098" priority="3095">
      <formula>$G32="SQUAT"</formula>
    </cfRule>
    <cfRule type="expression" dxfId="3097" priority="3096">
      <formula>$G32="BENCH"</formula>
    </cfRule>
    <cfRule type="expression" dxfId="3096" priority="3097">
      <formula>$G32="DEADLIFT"</formula>
    </cfRule>
    <cfRule type="expression" dxfId="3095" priority="3098">
      <formula>AND($G32="ACC",ISBLANK($F32))</formula>
    </cfRule>
    <cfRule type="expression" dxfId="3094" priority="3099">
      <formula>$G32="ACC"</formula>
    </cfRule>
  </conditionalFormatting>
  <conditionalFormatting sqref="GD35:GD38">
    <cfRule type="expression" dxfId="3093" priority="3092">
      <formula>AND($G35="SQUAT",ISBLANK($F35))</formula>
    </cfRule>
    <cfRule type="expression" dxfId="3092" priority="3093">
      <formula>AND($G35="BENCH",ISBLANK($F35))</formula>
    </cfRule>
    <cfRule type="expression" dxfId="3091" priority="3094">
      <formula>AND($G35="DEADLIFT",ISBLANK($F35))</formula>
    </cfRule>
  </conditionalFormatting>
  <conditionalFormatting sqref="GD35:GF38">
    <cfRule type="expression" dxfId="3090" priority="3087">
      <formula>$G35="SQUAT"</formula>
    </cfRule>
    <cfRule type="expression" dxfId="3089" priority="3088">
      <formula>$G35="BENCH"</formula>
    </cfRule>
    <cfRule type="expression" dxfId="3088" priority="3089">
      <formula>$G35="DEADLIFT"</formula>
    </cfRule>
    <cfRule type="expression" dxfId="3087" priority="3090">
      <formula>AND($G35="ACC",ISBLANK($F35))</formula>
    </cfRule>
    <cfRule type="expression" dxfId="3086" priority="3091">
      <formula>$G35="ACC"</formula>
    </cfRule>
  </conditionalFormatting>
  <conditionalFormatting sqref="GD34">
    <cfRule type="expression" dxfId="3085" priority="3084">
      <formula>AND($G34="SQUAT",ISBLANK($F34))</formula>
    </cfRule>
    <cfRule type="expression" dxfId="3084" priority="3085">
      <formula>AND($G34="BENCH",ISBLANK($F34))</formula>
    </cfRule>
    <cfRule type="expression" dxfId="3083" priority="3086">
      <formula>AND($G34="DEADLIFT",ISBLANK($F34))</formula>
    </cfRule>
  </conditionalFormatting>
  <conditionalFormatting sqref="GD34">
    <cfRule type="expression" dxfId="3082" priority="3079">
      <formula>$G34="SQUAT"</formula>
    </cfRule>
    <cfRule type="expression" dxfId="3081" priority="3080">
      <formula>$G34="BENCH"</formula>
    </cfRule>
    <cfRule type="expression" dxfId="3080" priority="3081">
      <formula>$G34="DEADLIFT"</formula>
    </cfRule>
    <cfRule type="expression" dxfId="3079" priority="3082">
      <formula>AND($G34="ACC",ISBLANK($F34))</formula>
    </cfRule>
    <cfRule type="expression" dxfId="3078" priority="3083">
      <formula>$G34="ACC"</formula>
    </cfRule>
  </conditionalFormatting>
  <conditionalFormatting sqref="GE34:GF34">
    <cfRule type="expression" dxfId="3077" priority="3074">
      <formula>$G34="SQUAT"</formula>
    </cfRule>
    <cfRule type="expression" dxfId="3076" priority="3075">
      <formula>$G34="BENCH"</formula>
    </cfRule>
    <cfRule type="expression" dxfId="3075" priority="3076">
      <formula>$G34="DEADLIFT"</formula>
    </cfRule>
    <cfRule type="expression" dxfId="3074" priority="3077">
      <formula>AND($G34="ACC",ISBLANK($F34))</formula>
    </cfRule>
    <cfRule type="expression" dxfId="3073" priority="3078">
      <formula>$G34="ACC"</formula>
    </cfRule>
  </conditionalFormatting>
  <conditionalFormatting sqref="GD28:GD31">
    <cfRule type="expression" dxfId="3072" priority="3071">
      <formula>AND($G28="SQUAT",ISBLANK($F28))</formula>
    </cfRule>
    <cfRule type="expression" dxfId="3071" priority="3072">
      <formula>AND($G28="BENCH",ISBLANK($F28))</formula>
    </cfRule>
    <cfRule type="expression" dxfId="3070" priority="3073">
      <formula>AND($G28="DEADLIFT",ISBLANK($F28))</formula>
    </cfRule>
  </conditionalFormatting>
  <conditionalFormatting sqref="GD28:GF31">
    <cfRule type="expression" dxfId="3069" priority="3066">
      <formula>$G28="SQUAT"</formula>
    </cfRule>
    <cfRule type="expression" dxfId="3068" priority="3067">
      <formula>$G28="BENCH"</formula>
    </cfRule>
    <cfRule type="expression" dxfId="3067" priority="3068">
      <formula>$G28="DEADLIFT"</formula>
    </cfRule>
    <cfRule type="expression" dxfId="3066" priority="3069">
      <formula>AND($G28="ACC",ISBLANK($F28))</formula>
    </cfRule>
    <cfRule type="expression" dxfId="3065" priority="3070">
      <formula>$G28="ACC"</formula>
    </cfRule>
  </conditionalFormatting>
  <conditionalFormatting sqref="GD27">
    <cfRule type="expression" dxfId="3064" priority="3063">
      <formula>AND($G27="SQUAT",ISBLANK($F27))</formula>
    </cfRule>
    <cfRule type="expression" dxfId="3063" priority="3064">
      <formula>AND($G27="BENCH",ISBLANK($F27))</formula>
    </cfRule>
    <cfRule type="expression" dxfId="3062" priority="3065">
      <formula>AND($G27="DEADLIFT",ISBLANK($F27))</formula>
    </cfRule>
  </conditionalFormatting>
  <conditionalFormatting sqref="GD27">
    <cfRule type="expression" dxfId="3061" priority="3058">
      <formula>$G27="SQUAT"</formula>
    </cfRule>
    <cfRule type="expression" dxfId="3060" priority="3059">
      <formula>$G27="BENCH"</formula>
    </cfRule>
    <cfRule type="expression" dxfId="3059" priority="3060">
      <formula>$G27="DEADLIFT"</formula>
    </cfRule>
    <cfRule type="expression" dxfId="3058" priority="3061">
      <formula>AND($G27="ACC",ISBLANK($F27))</formula>
    </cfRule>
    <cfRule type="expression" dxfId="3057" priority="3062">
      <formula>$G27="ACC"</formula>
    </cfRule>
  </conditionalFormatting>
  <conditionalFormatting sqref="GE27:GF27">
    <cfRule type="expression" dxfId="3056" priority="3053">
      <formula>$G27="SQUAT"</formula>
    </cfRule>
    <cfRule type="expression" dxfId="3055" priority="3054">
      <formula>$G27="BENCH"</formula>
    </cfRule>
    <cfRule type="expression" dxfId="3054" priority="3055">
      <formula>$G27="DEADLIFT"</formula>
    </cfRule>
    <cfRule type="expression" dxfId="3053" priority="3056">
      <formula>AND($G27="ACC",ISBLANK($F27))</formula>
    </cfRule>
    <cfRule type="expression" dxfId="3052" priority="3057">
      <formula>$G27="ACC"</formula>
    </cfRule>
  </conditionalFormatting>
  <conditionalFormatting sqref="GD46">
    <cfRule type="expression" dxfId="3051" priority="3050">
      <formula>AND($G46="SQUAT",ISBLANK($F46))</formula>
    </cfRule>
    <cfRule type="expression" dxfId="3050" priority="3051">
      <formula>AND($G46="BENCH",ISBLANK($F46))</formula>
    </cfRule>
    <cfRule type="expression" dxfId="3049" priority="3052">
      <formula>AND($G46="DEADLIFT",ISBLANK($F46))</formula>
    </cfRule>
  </conditionalFormatting>
  <conditionalFormatting sqref="GD46:GF46">
    <cfRule type="expression" dxfId="3048" priority="3045">
      <formula>$G46="SQUAT"</formula>
    </cfRule>
    <cfRule type="expression" dxfId="3047" priority="3046">
      <formula>$G46="BENCH"</formula>
    </cfRule>
    <cfRule type="expression" dxfId="3046" priority="3047">
      <formula>$G46="DEADLIFT"</formula>
    </cfRule>
    <cfRule type="expression" dxfId="3045" priority="3048">
      <formula>AND($G46="ACC",ISBLANK($F46))</formula>
    </cfRule>
    <cfRule type="expression" dxfId="3044" priority="3049">
      <formula>$G46="ACC"</formula>
    </cfRule>
  </conditionalFormatting>
  <conditionalFormatting sqref="GD49:GD52">
    <cfRule type="expression" dxfId="3043" priority="3042">
      <formula>AND($G49="SQUAT",ISBLANK($F49))</formula>
    </cfRule>
    <cfRule type="expression" dxfId="3042" priority="3043">
      <formula>AND($G49="BENCH",ISBLANK($F49))</formula>
    </cfRule>
    <cfRule type="expression" dxfId="3041" priority="3044">
      <formula>AND($G49="DEADLIFT",ISBLANK($F49))</formula>
    </cfRule>
  </conditionalFormatting>
  <conditionalFormatting sqref="GD49:GF52">
    <cfRule type="expression" dxfId="3040" priority="3037">
      <formula>$G49="SQUAT"</formula>
    </cfRule>
    <cfRule type="expression" dxfId="3039" priority="3038">
      <formula>$G49="BENCH"</formula>
    </cfRule>
    <cfRule type="expression" dxfId="3038" priority="3039">
      <formula>$G49="DEADLIFT"</formula>
    </cfRule>
    <cfRule type="expression" dxfId="3037" priority="3040">
      <formula>AND($G49="ACC",ISBLANK($F49))</formula>
    </cfRule>
    <cfRule type="expression" dxfId="3036" priority="3041">
      <formula>$G49="ACC"</formula>
    </cfRule>
  </conditionalFormatting>
  <conditionalFormatting sqref="GD48">
    <cfRule type="expression" dxfId="3035" priority="3034">
      <formula>AND($G48="SQUAT",ISBLANK($F48))</formula>
    </cfRule>
    <cfRule type="expression" dxfId="3034" priority="3035">
      <formula>AND($G48="BENCH",ISBLANK($F48))</formula>
    </cfRule>
    <cfRule type="expression" dxfId="3033" priority="3036">
      <formula>AND($G48="DEADLIFT",ISBLANK($F48))</formula>
    </cfRule>
  </conditionalFormatting>
  <conditionalFormatting sqref="GD48">
    <cfRule type="expression" dxfId="3032" priority="3029">
      <formula>$G48="SQUAT"</formula>
    </cfRule>
    <cfRule type="expression" dxfId="3031" priority="3030">
      <formula>$G48="BENCH"</formula>
    </cfRule>
    <cfRule type="expression" dxfId="3030" priority="3031">
      <formula>$G48="DEADLIFT"</formula>
    </cfRule>
    <cfRule type="expression" dxfId="3029" priority="3032">
      <formula>AND($G48="ACC",ISBLANK($F48))</formula>
    </cfRule>
    <cfRule type="expression" dxfId="3028" priority="3033">
      <formula>$G48="ACC"</formula>
    </cfRule>
  </conditionalFormatting>
  <conditionalFormatting sqref="GE48:GF48">
    <cfRule type="expression" dxfId="3027" priority="3024">
      <formula>$G48="SQUAT"</formula>
    </cfRule>
    <cfRule type="expression" dxfId="3026" priority="3025">
      <formula>$G48="BENCH"</formula>
    </cfRule>
    <cfRule type="expression" dxfId="3025" priority="3026">
      <formula>$G48="DEADLIFT"</formula>
    </cfRule>
    <cfRule type="expression" dxfId="3024" priority="3027">
      <formula>AND($G48="ACC",ISBLANK($F48))</formula>
    </cfRule>
    <cfRule type="expression" dxfId="3023" priority="3028">
      <formula>$G48="ACC"</formula>
    </cfRule>
  </conditionalFormatting>
  <conditionalFormatting sqref="GD42:GD45">
    <cfRule type="expression" dxfId="3022" priority="3021">
      <formula>AND($G42="SQUAT",ISBLANK($F42))</formula>
    </cfRule>
    <cfRule type="expression" dxfId="3021" priority="3022">
      <formula>AND($G42="BENCH",ISBLANK($F42))</formula>
    </cfRule>
    <cfRule type="expression" dxfId="3020" priority="3023">
      <formula>AND($G42="DEADLIFT",ISBLANK($F42))</formula>
    </cfRule>
  </conditionalFormatting>
  <conditionalFormatting sqref="GD42:GF45">
    <cfRule type="expression" dxfId="3019" priority="3016">
      <formula>$G42="SQUAT"</formula>
    </cfRule>
    <cfRule type="expression" dxfId="3018" priority="3017">
      <formula>$G42="BENCH"</formula>
    </cfRule>
    <cfRule type="expression" dxfId="3017" priority="3018">
      <formula>$G42="DEADLIFT"</formula>
    </cfRule>
    <cfRule type="expression" dxfId="3016" priority="3019">
      <formula>AND($G42="ACC",ISBLANK($F42))</formula>
    </cfRule>
    <cfRule type="expression" dxfId="3015" priority="3020">
      <formula>$G42="ACC"</formula>
    </cfRule>
  </conditionalFormatting>
  <conditionalFormatting sqref="GD41">
    <cfRule type="expression" dxfId="3014" priority="3013">
      <formula>AND($G41="SQUAT",ISBLANK($F41))</formula>
    </cfRule>
    <cfRule type="expression" dxfId="3013" priority="3014">
      <formula>AND($G41="BENCH",ISBLANK($F41))</formula>
    </cfRule>
    <cfRule type="expression" dxfId="3012" priority="3015">
      <formula>AND($G41="DEADLIFT",ISBLANK($F41))</formula>
    </cfRule>
  </conditionalFormatting>
  <conditionalFormatting sqref="GD41">
    <cfRule type="expression" dxfId="3011" priority="3008">
      <formula>$G41="SQUAT"</formula>
    </cfRule>
    <cfRule type="expression" dxfId="3010" priority="3009">
      <formula>$G41="BENCH"</formula>
    </cfRule>
    <cfRule type="expression" dxfId="3009" priority="3010">
      <formula>$G41="DEADLIFT"</formula>
    </cfRule>
    <cfRule type="expression" dxfId="3008" priority="3011">
      <formula>AND($G41="ACC",ISBLANK($F41))</formula>
    </cfRule>
    <cfRule type="expression" dxfId="3007" priority="3012">
      <formula>$G41="ACC"</formula>
    </cfRule>
  </conditionalFormatting>
  <conditionalFormatting sqref="GE41:GF41">
    <cfRule type="expression" dxfId="3006" priority="3003">
      <formula>$G41="SQUAT"</formula>
    </cfRule>
    <cfRule type="expression" dxfId="3005" priority="3004">
      <formula>$G41="BENCH"</formula>
    </cfRule>
    <cfRule type="expression" dxfId="3004" priority="3005">
      <formula>$G41="DEADLIFT"</formula>
    </cfRule>
    <cfRule type="expression" dxfId="3003" priority="3006">
      <formula>AND($G41="ACC",ISBLANK($F41))</formula>
    </cfRule>
    <cfRule type="expression" dxfId="3002" priority="3007">
      <formula>$G41="ACC"</formula>
    </cfRule>
  </conditionalFormatting>
  <conditionalFormatting sqref="GD67 GD74">
    <cfRule type="expression" dxfId="3001" priority="3000">
      <formula>AND($G67="SQUAT",ISBLANK($F67))</formula>
    </cfRule>
    <cfRule type="expression" dxfId="3000" priority="3001">
      <formula>AND($G67="BENCH",ISBLANK($F67))</formula>
    </cfRule>
    <cfRule type="expression" dxfId="2999" priority="3002">
      <formula>AND($G67="DEADLIFT",ISBLANK($F67))</formula>
    </cfRule>
  </conditionalFormatting>
  <conditionalFormatting sqref="GD74:GF74 GD67:GF67">
    <cfRule type="expression" dxfId="2998" priority="2995">
      <formula>$G67="SQUAT"</formula>
    </cfRule>
    <cfRule type="expression" dxfId="2997" priority="2996">
      <formula>$G67="BENCH"</formula>
    </cfRule>
    <cfRule type="expression" dxfId="2996" priority="2997">
      <formula>$G67="DEADLIFT"</formula>
    </cfRule>
    <cfRule type="expression" dxfId="2995" priority="2998">
      <formula>AND($G67="ACC",ISBLANK($F67))</formula>
    </cfRule>
    <cfRule type="expression" dxfId="2994" priority="2999">
      <formula>$G67="ACC"</formula>
    </cfRule>
  </conditionalFormatting>
  <conditionalFormatting sqref="GD88">
    <cfRule type="expression" dxfId="2993" priority="2992">
      <formula>AND($G88="SQUAT",ISBLANK($F88))</formula>
    </cfRule>
    <cfRule type="expression" dxfId="2992" priority="2993">
      <formula>AND($G88="BENCH",ISBLANK($F88))</formula>
    </cfRule>
    <cfRule type="expression" dxfId="2991" priority="2994">
      <formula>AND($G88="DEADLIFT",ISBLANK($F88))</formula>
    </cfRule>
  </conditionalFormatting>
  <conditionalFormatting sqref="GD88:GF88">
    <cfRule type="expression" dxfId="2990" priority="2987">
      <formula>$G88="SQUAT"</formula>
    </cfRule>
    <cfRule type="expression" dxfId="2989" priority="2988">
      <formula>$G88="BENCH"</formula>
    </cfRule>
    <cfRule type="expression" dxfId="2988" priority="2989">
      <formula>$G88="DEADLIFT"</formula>
    </cfRule>
    <cfRule type="expression" dxfId="2987" priority="2990">
      <formula>AND($G88="ACC",ISBLANK($F88))</formula>
    </cfRule>
    <cfRule type="expression" dxfId="2986" priority="2991">
      <formula>$G88="ACC"</formula>
    </cfRule>
  </conditionalFormatting>
  <conditionalFormatting sqref="GD70:GD73">
    <cfRule type="expression" dxfId="2985" priority="2984">
      <formula>AND($G70="SQUAT",ISBLANK($F70))</formula>
    </cfRule>
    <cfRule type="expression" dxfId="2984" priority="2985">
      <formula>AND($G70="BENCH",ISBLANK($F70))</formula>
    </cfRule>
    <cfRule type="expression" dxfId="2983" priority="2986">
      <formula>AND($G70="DEADLIFT",ISBLANK($F70))</formula>
    </cfRule>
  </conditionalFormatting>
  <conditionalFormatting sqref="GD70:GF73">
    <cfRule type="expression" dxfId="2982" priority="2979">
      <formula>$G70="SQUAT"</formula>
    </cfRule>
    <cfRule type="expression" dxfId="2981" priority="2980">
      <formula>$G70="BENCH"</formula>
    </cfRule>
    <cfRule type="expression" dxfId="2980" priority="2981">
      <formula>$G70="DEADLIFT"</formula>
    </cfRule>
    <cfRule type="expression" dxfId="2979" priority="2982">
      <formula>AND($G70="ACC",ISBLANK($F70))</formula>
    </cfRule>
    <cfRule type="expression" dxfId="2978" priority="2983">
      <formula>$G70="ACC"</formula>
    </cfRule>
  </conditionalFormatting>
  <conditionalFormatting sqref="GD69">
    <cfRule type="expression" dxfId="2977" priority="2976">
      <formula>AND($G69="SQUAT",ISBLANK($F69))</formula>
    </cfRule>
    <cfRule type="expression" dxfId="2976" priority="2977">
      <formula>AND($G69="BENCH",ISBLANK($F69))</formula>
    </cfRule>
    <cfRule type="expression" dxfId="2975" priority="2978">
      <formula>AND($G69="DEADLIFT",ISBLANK($F69))</formula>
    </cfRule>
  </conditionalFormatting>
  <conditionalFormatting sqref="GD69">
    <cfRule type="expression" dxfId="2974" priority="2971">
      <formula>$G69="SQUAT"</formula>
    </cfRule>
    <cfRule type="expression" dxfId="2973" priority="2972">
      <formula>$G69="BENCH"</formula>
    </cfRule>
    <cfRule type="expression" dxfId="2972" priority="2973">
      <formula>$G69="DEADLIFT"</formula>
    </cfRule>
    <cfRule type="expression" dxfId="2971" priority="2974">
      <formula>AND($G69="ACC",ISBLANK($F69))</formula>
    </cfRule>
    <cfRule type="expression" dxfId="2970" priority="2975">
      <formula>$G69="ACC"</formula>
    </cfRule>
  </conditionalFormatting>
  <conditionalFormatting sqref="GE69:GF69">
    <cfRule type="expression" dxfId="2969" priority="2966">
      <formula>$G69="SQUAT"</formula>
    </cfRule>
    <cfRule type="expression" dxfId="2968" priority="2967">
      <formula>$G69="BENCH"</formula>
    </cfRule>
    <cfRule type="expression" dxfId="2967" priority="2968">
      <formula>$G69="DEADLIFT"</formula>
    </cfRule>
    <cfRule type="expression" dxfId="2966" priority="2969">
      <formula>AND($G69="ACC",ISBLANK($F69))</formula>
    </cfRule>
    <cfRule type="expression" dxfId="2965" priority="2970">
      <formula>$G69="ACC"</formula>
    </cfRule>
  </conditionalFormatting>
  <conditionalFormatting sqref="GD63:GD66">
    <cfRule type="expression" dxfId="2964" priority="2963">
      <formula>AND($G63="SQUAT",ISBLANK($F63))</formula>
    </cfRule>
    <cfRule type="expression" dxfId="2963" priority="2964">
      <formula>AND($G63="BENCH",ISBLANK($F63))</formula>
    </cfRule>
    <cfRule type="expression" dxfId="2962" priority="2965">
      <formula>AND($G63="DEADLIFT",ISBLANK($F63))</formula>
    </cfRule>
  </conditionalFormatting>
  <conditionalFormatting sqref="GD63:GF66">
    <cfRule type="expression" dxfId="2961" priority="2958">
      <formula>$G63="SQUAT"</formula>
    </cfRule>
    <cfRule type="expression" dxfId="2960" priority="2959">
      <formula>$G63="BENCH"</formula>
    </cfRule>
    <cfRule type="expression" dxfId="2959" priority="2960">
      <formula>$G63="DEADLIFT"</formula>
    </cfRule>
    <cfRule type="expression" dxfId="2958" priority="2961">
      <formula>AND($G63="ACC",ISBLANK($F63))</formula>
    </cfRule>
    <cfRule type="expression" dxfId="2957" priority="2962">
      <formula>$G63="ACC"</formula>
    </cfRule>
  </conditionalFormatting>
  <conditionalFormatting sqref="GD62">
    <cfRule type="expression" dxfId="2956" priority="2955">
      <formula>AND($G62="SQUAT",ISBLANK($F62))</formula>
    </cfRule>
    <cfRule type="expression" dxfId="2955" priority="2956">
      <formula>AND($G62="BENCH",ISBLANK($F62))</formula>
    </cfRule>
    <cfRule type="expression" dxfId="2954" priority="2957">
      <formula>AND($G62="DEADLIFT",ISBLANK($F62))</formula>
    </cfRule>
  </conditionalFormatting>
  <conditionalFormatting sqref="GD62">
    <cfRule type="expression" dxfId="2953" priority="2950">
      <formula>$G62="SQUAT"</formula>
    </cfRule>
    <cfRule type="expression" dxfId="2952" priority="2951">
      <formula>$G62="BENCH"</formula>
    </cfRule>
    <cfRule type="expression" dxfId="2951" priority="2952">
      <formula>$G62="DEADLIFT"</formula>
    </cfRule>
    <cfRule type="expression" dxfId="2950" priority="2953">
      <formula>AND($G62="ACC",ISBLANK($F62))</formula>
    </cfRule>
    <cfRule type="expression" dxfId="2949" priority="2954">
      <formula>$G62="ACC"</formula>
    </cfRule>
  </conditionalFormatting>
  <conditionalFormatting sqref="GE62:GF62">
    <cfRule type="expression" dxfId="2948" priority="2945">
      <formula>$G62="SQUAT"</formula>
    </cfRule>
    <cfRule type="expression" dxfId="2947" priority="2946">
      <formula>$G62="BENCH"</formula>
    </cfRule>
    <cfRule type="expression" dxfId="2946" priority="2947">
      <formula>$G62="DEADLIFT"</formula>
    </cfRule>
    <cfRule type="expression" dxfId="2945" priority="2948">
      <formula>AND($G62="ACC",ISBLANK($F62))</formula>
    </cfRule>
    <cfRule type="expression" dxfId="2944" priority="2949">
      <formula>$G62="ACC"</formula>
    </cfRule>
  </conditionalFormatting>
  <conditionalFormatting sqref="GD81">
    <cfRule type="expression" dxfId="2943" priority="2942">
      <formula>AND($G81="SQUAT",ISBLANK($F81))</formula>
    </cfRule>
    <cfRule type="expression" dxfId="2942" priority="2943">
      <formula>AND($G81="BENCH",ISBLANK($F81))</formula>
    </cfRule>
    <cfRule type="expression" dxfId="2941" priority="2944">
      <formula>AND($G81="DEADLIFT",ISBLANK($F81))</formula>
    </cfRule>
  </conditionalFormatting>
  <conditionalFormatting sqref="GD81:GF81">
    <cfRule type="expression" dxfId="2940" priority="2937">
      <formula>$G81="SQUAT"</formula>
    </cfRule>
    <cfRule type="expression" dxfId="2939" priority="2938">
      <formula>$G81="BENCH"</formula>
    </cfRule>
    <cfRule type="expression" dxfId="2938" priority="2939">
      <formula>$G81="DEADLIFT"</formula>
    </cfRule>
    <cfRule type="expression" dxfId="2937" priority="2940">
      <formula>AND($G81="ACC",ISBLANK($F81))</formula>
    </cfRule>
    <cfRule type="expression" dxfId="2936" priority="2941">
      <formula>$G81="ACC"</formula>
    </cfRule>
  </conditionalFormatting>
  <conditionalFormatting sqref="GD84:GD87">
    <cfRule type="expression" dxfId="2935" priority="2934">
      <formula>AND($G84="SQUAT",ISBLANK($F84))</formula>
    </cfRule>
    <cfRule type="expression" dxfId="2934" priority="2935">
      <formula>AND($G84="BENCH",ISBLANK($F84))</formula>
    </cfRule>
    <cfRule type="expression" dxfId="2933" priority="2936">
      <formula>AND($G84="DEADLIFT",ISBLANK($F84))</formula>
    </cfRule>
  </conditionalFormatting>
  <conditionalFormatting sqref="GD84:GF87">
    <cfRule type="expression" dxfId="2932" priority="2929">
      <formula>$G84="SQUAT"</formula>
    </cfRule>
    <cfRule type="expression" dxfId="2931" priority="2930">
      <formula>$G84="BENCH"</formula>
    </cfRule>
    <cfRule type="expression" dxfId="2930" priority="2931">
      <formula>$G84="DEADLIFT"</formula>
    </cfRule>
    <cfRule type="expression" dxfId="2929" priority="2932">
      <formula>AND($G84="ACC",ISBLANK($F84))</formula>
    </cfRule>
    <cfRule type="expression" dxfId="2928" priority="2933">
      <formula>$G84="ACC"</formula>
    </cfRule>
  </conditionalFormatting>
  <conditionalFormatting sqref="GD83">
    <cfRule type="expression" dxfId="2927" priority="2926">
      <formula>AND($G83="SQUAT",ISBLANK($F83))</formula>
    </cfRule>
    <cfRule type="expression" dxfId="2926" priority="2927">
      <formula>AND($G83="BENCH",ISBLANK($F83))</formula>
    </cfRule>
    <cfRule type="expression" dxfId="2925" priority="2928">
      <formula>AND($G83="DEADLIFT",ISBLANK($F83))</formula>
    </cfRule>
  </conditionalFormatting>
  <conditionalFormatting sqref="GD83">
    <cfRule type="expression" dxfId="2924" priority="2921">
      <formula>$G83="SQUAT"</formula>
    </cfRule>
    <cfRule type="expression" dxfId="2923" priority="2922">
      <formula>$G83="BENCH"</formula>
    </cfRule>
    <cfRule type="expression" dxfId="2922" priority="2923">
      <formula>$G83="DEADLIFT"</formula>
    </cfRule>
    <cfRule type="expression" dxfId="2921" priority="2924">
      <formula>AND($G83="ACC",ISBLANK($F83))</formula>
    </cfRule>
    <cfRule type="expression" dxfId="2920" priority="2925">
      <formula>$G83="ACC"</formula>
    </cfRule>
  </conditionalFormatting>
  <conditionalFormatting sqref="GE83:GF83">
    <cfRule type="expression" dxfId="2919" priority="2916">
      <formula>$G83="SQUAT"</formula>
    </cfRule>
    <cfRule type="expression" dxfId="2918" priority="2917">
      <formula>$G83="BENCH"</formula>
    </cfRule>
    <cfRule type="expression" dxfId="2917" priority="2918">
      <formula>$G83="DEADLIFT"</formula>
    </cfRule>
    <cfRule type="expression" dxfId="2916" priority="2919">
      <formula>AND($G83="ACC",ISBLANK($F83))</formula>
    </cfRule>
    <cfRule type="expression" dxfId="2915" priority="2920">
      <formula>$G83="ACC"</formula>
    </cfRule>
  </conditionalFormatting>
  <conditionalFormatting sqref="GD77:GD80">
    <cfRule type="expression" dxfId="2914" priority="2913">
      <formula>AND($G77="SQUAT",ISBLANK($F77))</formula>
    </cfRule>
    <cfRule type="expression" dxfId="2913" priority="2914">
      <formula>AND($G77="BENCH",ISBLANK($F77))</formula>
    </cfRule>
    <cfRule type="expression" dxfId="2912" priority="2915">
      <formula>AND($G77="DEADLIFT",ISBLANK($F77))</formula>
    </cfRule>
  </conditionalFormatting>
  <conditionalFormatting sqref="GD77:GF80">
    <cfRule type="expression" dxfId="2911" priority="2908">
      <formula>$G77="SQUAT"</formula>
    </cfRule>
    <cfRule type="expression" dxfId="2910" priority="2909">
      <formula>$G77="BENCH"</formula>
    </cfRule>
    <cfRule type="expression" dxfId="2909" priority="2910">
      <formula>$G77="DEADLIFT"</formula>
    </cfRule>
    <cfRule type="expression" dxfId="2908" priority="2911">
      <formula>AND($G77="ACC",ISBLANK($F77))</formula>
    </cfRule>
    <cfRule type="expression" dxfId="2907" priority="2912">
      <formula>$G77="ACC"</formula>
    </cfRule>
  </conditionalFormatting>
  <conditionalFormatting sqref="GD76">
    <cfRule type="expression" dxfId="2906" priority="2905">
      <formula>AND($G76="SQUAT",ISBLANK($F76))</formula>
    </cfRule>
    <cfRule type="expression" dxfId="2905" priority="2906">
      <formula>AND($G76="BENCH",ISBLANK($F76))</formula>
    </cfRule>
    <cfRule type="expression" dxfId="2904" priority="2907">
      <formula>AND($G76="DEADLIFT",ISBLANK($F76))</formula>
    </cfRule>
  </conditionalFormatting>
  <conditionalFormatting sqref="GD76">
    <cfRule type="expression" dxfId="2903" priority="2900">
      <formula>$G76="SQUAT"</formula>
    </cfRule>
    <cfRule type="expression" dxfId="2902" priority="2901">
      <formula>$G76="BENCH"</formula>
    </cfRule>
    <cfRule type="expression" dxfId="2901" priority="2902">
      <formula>$G76="DEADLIFT"</formula>
    </cfRule>
    <cfRule type="expression" dxfId="2900" priority="2903">
      <formula>AND($G76="ACC",ISBLANK($F76))</formula>
    </cfRule>
    <cfRule type="expression" dxfId="2899" priority="2904">
      <formula>$G76="ACC"</formula>
    </cfRule>
  </conditionalFormatting>
  <conditionalFormatting sqref="GE76:GF76">
    <cfRule type="expression" dxfId="2898" priority="2895">
      <formula>$G76="SQUAT"</formula>
    </cfRule>
    <cfRule type="expression" dxfId="2897" priority="2896">
      <formula>$G76="BENCH"</formula>
    </cfRule>
    <cfRule type="expression" dxfId="2896" priority="2897">
      <formula>$G76="DEADLIFT"</formula>
    </cfRule>
    <cfRule type="expression" dxfId="2895" priority="2898">
      <formula>AND($G76="ACC",ISBLANK($F76))</formula>
    </cfRule>
    <cfRule type="expression" dxfId="2894" priority="2899">
      <formula>$G76="ACC"</formula>
    </cfRule>
  </conditionalFormatting>
  <conditionalFormatting sqref="GD95">
    <cfRule type="expression" dxfId="2893" priority="2892">
      <formula>AND($G95="SQUAT",ISBLANK($F95))</formula>
    </cfRule>
    <cfRule type="expression" dxfId="2892" priority="2893">
      <formula>AND($G95="BENCH",ISBLANK($F95))</formula>
    </cfRule>
    <cfRule type="expression" dxfId="2891" priority="2894">
      <formula>AND($G95="DEADLIFT",ISBLANK($F95))</formula>
    </cfRule>
  </conditionalFormatting>
  <conditionalFormatting sqref="GD95:GF95">
    <cfRule type="expression" dxfId="2890" priority="2887">
      <formula>$G95="SQUAT"</formula>
    </cfRule>
    <cfRule type="expression" dxfId="2889" priority="2888">
      <formula>$G95="BENCH"</formula>
    </cfRule>
    <cfRule type="expression" dxfId="2888" priority="2889">
      <formula>$G95="DEADLIFT"</formula>
    </cfRule>
    <cfRule type="expression" dxfId="2887" priority="2890">
      <formula>AND($G95="ACC",ISBLANK($F95))</formula>
    </cfRule>
    <cfRule type="expression" dxfId="2886" priority="2891">
      <formula>$G95="ACC"</formula>
    </cfRule>
  </conditionalFormatting>
  <conditionalFormatting sqref="GD98:GD101">
    <cfRule type="expression" dxfId="2885" priority="2884">
      <formula>AND($G98="SQUAT",ISBLANK($F98))</formula>
    </cfRule>
    <cfRule type="expression" dxfId="2884" priority="2885">
      <formula>AND($G98="BENCH",ISBLANK($F98))</formula>
    </cfRule>
    <cfRule type="expression" dxfId="2883" priority="2886">
      <formula>AND($G98="DEADLIFT",ISBLANK($F98))</formula>
    </cfRule>
  </conditionalFormatting>
  <conditionalFormatting sqref="GD98:GF101">
    <cfRule type="expression" dxfId="2882" priority="2879">
      <formula>$G98="SQUAT"</formula>
    </cfRule>
    <cfRule type="expression" dxfId="2881" priority="2880">
      <formula>$G98="BENCH"</formula>
    </cfRule>
    <cfRule type="expression" dxfId="2880" priority="2881">
      <formula>$G98="DEADLIFT"</formula>
    </cfRule>
    <cfRule type="expression" dxfId="2879" priority="2882">
      <formula>AND($G98="ACC",ISBLANK($F98))</formula>
    </cfRule>
    <cfRule type="expression" dxfId="2878" priority="2883">
      <formula>$G98="ACC"</formula>
    </cfRule>
  </conditionalFormatting>
  <conditionalFormatting sqref="GD97">
    <cfRule type="expression" dxfId="2877" priority="2876">
      <formula>AND($G97="SQUAT",ISBLANK($F97))</formula>
    </cfRule>
    <cfRule type="expression" dxfId="2876" priority="2877">
      <formula>AND($G97="BENCH",ISBLANK($F97))</formula>
    </cfRule>
    <cfRule type="expression" dxfId="2875" priority="2878">
      <formula>AND($G97="DEADLIFT",ISBLANK($F97))</formula>
    </cfRule>
  </conditionalFormatting>
  <conditionalFormatting sqref="GD97">
    <cfRule type="expression" dxfId="2874" priority="2871">
      <formula>$G97="SQUAT"</formula>
    </cfRule>
    <cfRule type="expression" dxfId="2873" priority="2872">
      <formula>$G97="BENCH"</formula>
    </cfRule>
    <cfRule type="expression" dxfId="2872" priority="2873">
      <formula>$G97="DEADLIFT"</formula>
    </cfRule>
    <cfRule type="expression" dxfId="2871" priority="2874">
      <formula>AND($G97="ACC",ISBLANK($F97))</formula>
    </cfRule>
    <cfRule type="expression" dxfId="2870" priority="2875">
      <formula>$G97="ACC"</formula>
    </cfRule>
  </conditionalFormatting>
  <conditionalFormatting sqref="GE97:GF97">
    <cfRule type="expression" dxfId="2869" priority="2866">
      <formula>$G97="SQUAT"</formula>
    </cfRule>
    <cfRule type="expression" dxfId="2868" priority="2867">
      <formula>$G97="BENCH"</formula>
    </cfRule>
    <cfRule type="expression" dxfId="2867" priority="2868">
      <formula>$G97="DEADLIFT"</formula>
    </cfRule>
    <cfRule type="expression" dxfId="2866" priority="2869">
      <formula>AND($G97="ACC",ISBLANK($F97))</formula>
    </cfRule>
    <cfRule type="expression" dxfId="2865" priority="2870">
      <formula>$G97="ACC"</formula>
    </cfRule>
  </conditionalFormatting>
  <conditionalFormatting sqref="GD91:GD94">
    <cfRule type="expression" dxfId="2864" priority="2863">
      <formula>AND($G91="SQUAT",ISBLANK($F91))</formula>
    </cfRule>
    <cfRule type="expression" dxfId="2863" priority="2864">
      <formula>AND($G91="BENCH",ISBLANK($F91))</formula>
    </cfRule>
    <cfRule type="expression" dxfId="2862" priority="2865">
      <formula>AND($G91="DEADLIFT",ISBLANK($F91))</formula>
    </cfRule>
  </conditionalFormatting>
  <conditionalFormatting sqref="GD91:GF94">
    <cfRule type="expression" dxfId="2861" priority="2858">
      <formula>$G91="SQUAT"</formula>
    </cfRule>
    <cfRule type="expression" dxfId="2860" priority="2859">
      <formula>$G91="BENCH"</formula>
    </cfRule>
    <cfRule type="expression" dxfId="2859" priority="2860">
      <formula>$G91="DEADLIFT"</formula>
    </cfRule>
    <cfRule type="expression" dxfId="2858" priority="2861">
      <formula>AND($G91="ACC",ISBLANK($F91))</formula>
    </cfRule>
    <cfRule type="expression" dxfId="2857" priority="2862">
      <formula>$G91="ACC"</formula>
    </cfRule>
  </conditionalFormatting>
  <conditionalFormatting sqref="GD90">
    <cfRule type="expression" dxfId="2856" priority="2855">
      <formula>AND($G90="SQUAT",ISBLANK($F90))</formula>
    </cfRule>
    <cfRule type="expression" dxfId="2855" priority="2856">
      <formula>AND($G90="BENCH",ISBLANK($F90))</formula>
    </cfRule>
    <cfRule type="expression" dxfId="2854" priority="2857">
      <formula>AND($G90="DEADLIFT",ISBLANK($F90))</formula>
    </cfRule>
  </conditionalFormatting>
  <conditionalFormatting sqref="GD90">
    <cfRule type="expression" dxfId="2853" priority="2850">
      <formula>$G90="SQUAT"</formula>
    </cfRule>
    <cfRule type="expression" dxfId="2852" priority="2851">
      <formula>$G90="BENCH"</formula>
    </cfRule>
    <cfRule type="expression" dxfId="2851" priority="2852">
      <formula>$G90="DEADLIFT"</formula>
    </cfRule>
    <cfRule type="expression" dxfId="2850" priority="2853">
      <formula>AND($G90="ACC",ISBLANK($F90))</formula>
    </cfRule>
    <cfRule type="expression" dxfId="2849" priority="2854">
      <formula>$G90="ACC"</formula>
    </cfRule>
  </conditionalFormatting>
  <conditionalFormatting sqref="GE90:GF90">
    <cfRule type="expression" dxfId="2848" priority="2845">
      <formula>$G90="SQUAT"</formula>
    </cfRule>
    <cfRule type="expression" dxfId="2847" priority="2846">
      <formula>$G90="BENCH"</formula>
    </cfRule>
    <cfRule type="expression" dxfId="2846" priority="2847">
      <formula>$G90="DEADLIFT"</formula>
    </cfRule>
    <cfRule type="expression" dxfId="2845" priority="2848">
      <formula>AND($G90="ACC",ISBLANK($F90))</formula>
    </cfRule>
    <cfRule type="expression" dxfId="2844" priority="2849">
      <formula>$G90="ACC"</formula>
    </cfRule>
  </conditionalFormatting>
  <conditionalFormatting sqref="GD116 GD123">
    <cfRule type="expression" dxfId="2843" priority="2842">
      <formula>AND($G116="SQUAT",ISBLANK($F116))</formula>
    </cfRule>
    <cfRule type="expression" dxfId="2842" priority="2843">
      <formula>AND($G116="BENCH",ISBLANK($F116))</formula>
    </cfRule>
    <cfRule type="expression" dxfId="2841" priority="2844">
      <formula>AND($G116="DEADLIFT",ISBLANK($F116))</formula>
    </cfRule>
  </conditionalFormatting>
  <conditionalFormatting sqref="GD123:GF123 GD116:GF116">
    <cfRule type="expression" dxfId="2840" priority="2837">
      <formula>$G116="SQUAT"</formula>
    </cfRule>
    <cfRule type="expression" dxfId="2839" priority="2838">
      <formula>$G116="BENCH"</formula>
    </cfRule>
    <cfRule type="expression" dxfId="2838" priority="2839">
      <formula>$G116="DEADLIFT"</formula>
    </cfRule>
    <cfRule type="expression" dxfId="2837" priority="2840">
      <formula>AND($G116="ACC",ISBLANK($F116))</formula>
    </cfRule>
    <cfRule type="expression" dxfId="2836" priority="2841">
      <formula>$G116="ACC"</formula>
    </cfRule>
  </conditionalFormatting>
  <conditionalFormatting sqref="GD137">
    <cfRule type="expression" dxfId="2835" priority="2834">
      <formula>AND($G137="SQUAT",ISBLANK($F137))</formula>
    </cfRule>
    <cfRule type="expression" dxfId="2834" priority="2835">
      <formula>AND($G137="BENCH",ISBLANK($F137))</formula>
    </cfRule>
    <cfRule type="expression" dxfId="2833" priority="2836">
      <formula>AND($G137="DEADLIFT",ISBLANK($F137))</formula>
    </cfRule>
  </conditionalFormatting>
  <conditionalFormatting sqref="GD137:GF137">
    <cfRule type="expression" dxfId="2832" priority="2829">
      <formula>$G137="SQUAT"</formula>
    </cfRule>
    <cfRule type="expression" dxfId="2831" priority="2830">
      <formula>$G137="BENCH"</formula>
    </cfRule>
    <cfRule type="expression" dxfId="2830" priority="2831">
      <formula>$G137="DEADLIFT"</formula>
    </cfRule>
    <cfRule type="expression" dxfId="2829" priority="2832">
      <formula>AND($G137="ACC",ISBLANK($F137))</formula>
    </cfRule>
    <cfRule type="expression" dxfId="2828" priority="2833">
      <formula>$G137="ACC"</formula>
    </cfRule>
  </conditionalFormatting>
  <conditionalFormatting sqref="GD119:GD122">
    <cfRule type="expression" dxfId="2827" priority="2826">
      <formula>AND($G119="SQUAT",ISBLANK($F119))</formula>
    </cfRule>
    <cfRule type="expression" dxfId="2826" priority="2827">
      <formula>AND($G119="BENCH",ISBLANK($F119))</formula>
    </cfRule>
    <cfRule type="expression" dxfId="2825" priority="2828">
      <formula>AND($G119="DEADLIFT",ISBLANK($F119))</formula>
    </cfRule>
  </conditionalFormatting>
  <conditionalFormatting sqref="GD119:GF122">
    <cfRule type="expression" dxfId="2824" priority="2821">
      <formula>$G119="SQUAT"</formula>
    </cfRule>
    <cfRule type="expression" dxfId="2823" priority="2822">
      <formula>$G119="BENCH"</formula>
    </cfRule>
    <cfRule type="expression" dxfId="2822" priority="2823">
      <formula>$G119="DEADLIFT"</formula>
    </cfRule>
    <cfRule type="expression" dxfId="2821" priority="2824">
      <formula>AND($G119="ACC",ISBLANK($F119))</formula>
    </cfRule>
    <cfRule type="expression" dxfId="2820" priority="2825">
      <formula>$G119="ACC"</formula>
    </cfRule>
  </conditionalFormatting>
  <conditionalFormatting sqref="GD118">
    <cfRule type="expression" dxfId="2819" priority="2818">
      <formula>AND($G118="SQUAT",ISBLANK($F118))</formula>
    </cfRule>
    <cfRule type="expression" dxfId="2818" priority="2819">
      <formula>AND($G118="BENCH",ISBLANK($F118))</formula>
    </cfRule>
    <cfRule type="expression" dxfId="2817" priority="2820">
      <formula>AND($G118="DEADLIFT",ISBLANK($F118))</formula>
    </cfRule>
  </conditionalFormatting>
  <conditionalFormatting sqref="GD118">
    <cfRule type="expression" dxfId="2816" priority="2813">
      <formula>$G118="SQUAT"</formula>
    </cfRule>
    <cfRule type="expression" dxfId="2815" priority="2814">
      <formula>$G118="BENCH"</formula>
    </cfRule>
    <cfRule type="expression" dxfId="2814" priority="2815">
      <formula>$G118="DEADLIFT"</formula>
    </cfRule>
    <cfRule type="expression" dxfId="2813" priority="2816">
      <formula>AND($G118="ACC",ISBLANK($F118))</formula>
    </cfRule>
    <cfRule type="expression" dxfId="2812" priority="2817">
      <formula>$G118="ACC"</formula>
    </cfRule>
  </conditionalFormatting>
  <conditionalFormatting sqref="GE118:GF118">
    <cfRule type="expression" dxfId="2811" priority="2808">
      <formula>$G118="SQUAT"</formula>
    </cfRule>
    <cfRule type="expression" dxfId="2810" priority="2809">
      <formula>$G118="BENCH"</formula>
    </cfRule>
    <cfRule type="expression" dxfId="2809" priority="2810">
      <formula>$G118="DEADLIFT"</formula>
    </cfRule>
    <cfRule type="expression" dxfId="2808" priority="2811">
      <formula>AND($G118="ACC",ISBLANK($F118))</formula>
    </cfRule>
    <cfRule type="expression" dxfId="2807" priority="2812">
      <formula>$G118="ACC"</formula>
    </cfRule>
  </conditionalFormatting>
  <conditionalFormatting sqref="GD112:GD115">
    <cfRule type="expression" dxfId="2806" priority="2805">
      <formula>AND($G112="SQUAT",ISBLANK($F112))</formula>
    </cfRule>
    <cfRule type="expression" dxfId="2805" priority="2806">
      <formula>AND($G112="BENCH",ISBLANK($F112))</formula>
    </cfRule>
    <cfRule type="expression" dxfId="2804" priority="2807">
      <formula>AND($G112="DEADLIFT",ISBLANK($F112))</formula>
    </cfRule>
  </conditionalFormatting>
  <conditionalFormatting sqref="GD112:GF115">
    <cfRule type="expression" dxfId="2803" priority="2800">
      <formula>$G112="SQUAT"</formula>
    </cfRule>
    <cfRule type="expression" dxfId="2802" priority="2801">
      <formula>$G112="BENCH"</formula>
    </cfRule>
    <cfRule type="expression" dxfId="2801" priority="2802">
      <formula>$G112="DEADLIFT"</formula>
    </cfRule>
    <cfRule type="expression" dxfId="2800" priority="2803">
      <formula>AND($G112="ACC",ISBLANK($F112))</formula>
    </cfRule>
    <cfRule type="expression" dxfId="2799" priority="2804">
      <formula>$G112="ACC"</formula>
    </cfRule>
  </conditionalFormatting>
  <conditionalFormatting sqref="GD111">
    <cfRule type="expression" dxfId="2798" priority="2797">
      <formula>AND($G111="SQUAT",ISBLANK($F111))</formula>
    </cfRule>
    <cfRule type="expression" dxfId="2797" priority="2798">
      <formula>AND($G111="BENCH",ISBLANK($F111))</formula>
    </cfRule>
    <cfRule type="expression" dxfId="2796" priority="2799">
      <formula>AND($G111="DEADLIFT",ISBLANK($F111))</formula>
    </cfRule>
  </conditionalFormatting>
  <conditionalFormatting sqref="GD111">
    <cfRule type="expression" dxfId="2795" priority="2792">
      <formula>$G111="SQUAT"</formula>
    </cfRule>
    <cfRule type="expression" dxfId="2794" priority="2793">
      <formula>$G111="BENCH"</formula>
    </cfRule>
    <cfRule type="expression" dxfId="2793" priority="2794">
      <formula>$G111="DEADLIFT"</formula>
    </cfRule>
    <cfRule type="expression" dxfId="2792" priority="2795">
      <formula>AND($G111="ACC",ISBLANK($F111))</formula>
    </cfRule>
    <cfRule type="expression" dxfId="2791" priority="2796">
      <formula>$G111="ACC"</formula>
    </cfRule>
  </conditionalFormatting>
  <conditionalFormatting sqref="GE111:GF111">
    <cfRule type="expression" dxfId="2790" priority="2787">
      <formula>$G111="SQUAT"</formula>
    </cfRule>
    <cfRule type="expression" dxfId="2789" priority="2788">
      <formula>$G111="BENCH"</formula>
    </cfRule>
    <cfRule type="expression" dxfId="2788" priority="2789">
      <formula>$G111="DEADLIFT"</formula>
    </cfRule>
    <cfRule type="expression" dxfId="2787" priority="2790">
      <formula>AND($G111="ACC",ISBLANK($F111))</formula>
    </cfRule>
    <cfRule type="expression" dxfId="2786" priority="2791">
      <formula>$G111="ACC"</formula>
    </cfRule>
  </conditionalFormatting>
  <conditionalFormatting sqref="GD130">
    <cfRule type="expression" dxfId="2785" priority="2784">
      <formula>AND($G130="SQUAT",ISBLANK($F130))</formula>
    </cfRule>
    <cfRule type="expression" dxfId="2784" priority="2785">
      <formula>AND($G130="BENCH",ISBLANK($F130))</formula>
    </cfRule>
    <cfRule type="expression" dxfId="2783" priority="2786">
      <formula>AND($G130="DEADLIFT",ISBLANK($F130))</formula>
    </cfRule>
  </conditionalFormatting>
  <conditionalFormatting sqref="GD130:GF130">
    <cfRule type="expression" dxfId="2782" priority="2779">
      <formula>$G130="SQUAT"</formula>
    </cfRule>
    <cfRule type="expression" dxfId="2781" priority="2780">
      <formula>$G130="BENCH"</formula>
    </cfRule>
    <cfRule type="expression" dxfId="2780" priority="2781">
      <formula>$G130="DEADLIFT"</formula>
    </cfRule>
    <cfRule type="expression" dxfId="2779" priority="2782">
      <formula>AND($G130="ACC",ISBLANK($F130))</formula>
    </cfRule>
    <cfRule type="expression" dxfId="2778" priority="2783">
      <formula>$G130="ACC"</formula>
    </cfRule>
  </conditionalFormatting>
  <conditionalFormatting sqref="GD133:GD136">
    <cfRule type="expression" dxfId="2777" priority="2776">
      <formula>AND($G133="SQUAT",ISBLANK($F133))</formula>
    </cfRule>
    <cfRule type="expression" dxfId="2776" priority="2777">
      <formula>AND($G133="BENCH",ISBLANK($F133))</formula>
    </cfRule>
    <cfRule type="expression" dxfId="2775" priority="2778">
      <formula>AND($G133="DEADLIFT",ISBLANK($F133))</formula>
    </cfRule>
  </conditionalFormatting>
  <conditionalFormatting sqref="GD133:GF136">
    <cfRule type="expression" dxfId="2774" priority="2771">
      <formula>$G133="SQUAT"</formula>
    </cfRule>
    <cfRule type="expression" dxfId="2773" priority="2772">
      <formula>$G133="BENCH"</formula>
    </cfRule>
    <cfRule type="expression" dxfId="2772" priority="2773">
      <formula>$G133="DEADLIFT"</formula>
    </cfRule>
    <cfRule type="expression" dxfId="2771" priority="2774">
      <formula>AND($G133="ACC",ISBLANK($F133))</formula>
    </cfRule>
    <cfRule type="expression" dxfId="2770" priority="2775">
      <formula>$G133="ACC"</formula>
    </cfRule>
  </conditionalFormatting>
  <conditionalFormatting sqref="GD132">
    <cfRule type="expression" dxfId="2769" priority="2768">
      <formula>AND($G132="SQUAT",ISBLANK($F132))</formula>
    </cfRule>
    <cfRule type="expression" dxfId="2768" priority="2769">
      <formula>AND($G132="BENCH",ISBLANK($F132))</formula>
    </cfRule>
    <cfRule type="expression" dxfId="2767" priority="2770">
      <formula>AND($G132="DEADLIFT",ISBLANK($F132))</formula>
    </cfRule>
  </conditionalFormatting>
  <conditionalFormatting sqref="GD132">
    <cfRule type="expression" dxfId="2766" priority="2763">
      <formula>$G132="SQUAT"</formula>
    </cfRule>
    <cfRule type="expression" dxfId="2765" priority="2764">
      <formula>$G132="BENCH"</formula>
    </cfRule>
    <cfRule type="expression" dxfId="2764" priority="2765">
      <formula>$G132="DEADLIFT"</formula>
    </cfRule>
    <cfRule type="expression" dxfId="2763" priority="2766">
      <formula>AND($G132="ACC",ISBLANK($F132))</formula>
    </cfRule>
    <cfRule type="expression" dxfId="2762" priority="2767">
      <formula>$G132="ACC"</formula>
    </cfRule>
  </conditionalFormatting>
  <conditionalFormatting sqref="GE132:GF132">
    <cfRule type="expression" dxfId="2761" priority="2758">
      <formula>$G132="SQUAT"</formula>
    </cfRule>
    <cfRule type="expression" dxfId="2760" priority="2759">
      <formula>$G132="BENCH"</formula>
    </cfRule>
    <cfRule type="expression" dxfId="2759" priority="2760">
      <formula>$G132="DEADLIFT"</formula>
    </cfRule>
    <cfRule type="expression" dxfId="2758" priority="2761">
      <formula>AND($G132="ACC",ISBLANK($F132))</formula>
    </cfRule>
    <cfRule type="expression" dxfId="2757" priority="2762">
      <formula>$G132="ACC"</formula>
    </cfRule>
  </conditionalFormatting>
  <conditionalFormatting sqref="GD126:GD129">
    <cfRule type="expression" dxfId="2756" priority="2755">
      <formula>AND($G126="SQUAT",ISBLANK($F126))</formula>
    </cfRule>
    <cfRule type="expression" dxfId="2755" priority="2756">
      <formula>AND($G126="BENCH",ISBLANK($F126))</formula>
    </cfRule>
    <cfRule type="expression" dxfId="2754" priority="2757">
      <formula>AND($G126="DEADLIFT",ISBLANK($F126))</formula>
    </cfRule>
  </conditionalFormatting>
  <conditionalFormatting sqref="GD126:GF129">
    <cfRule type="expression" dxfId="2753" priority="2750">
      <formula>$G126="SQUAT"</formula>
    </cfRule>
    <cfRule type="expression" dxfId="2752" priority="2751">
      <formula>$G126="BENCH"</formula>
    </cfRule>
    <cfRule type="expression" dxfId="2751" priority="2752">
      <formula>$G126="DEADLIFT"</formula>
    </cfRule>
    <cfRule type="expression" dxfId="2750" priority="2753">
      <formula>AND($G126="ACC",ISBLANK($F126))</formula>
    </cfRule>
    <cfRule type="expression" dxfId="2749" priority="2754">
      <formula>$G126="ACC"</formula>
    </cfRule>
  </conditionalFormatting>
  <conditionalFormatting sqref="GD125">
    <cfRule type="expression" dxfId="2748" priority="2747">
      <formula>AND($G125="SQUAT",ISBLANK($F125))</formula>
    </cfRule>
    <cfRule type="expression" dxfId="2747" priority="2748">
      <formula>AND($G125="BENCH",ISBLANK($F125))</formula>
    </cfRule>
    <cfRule type="expression" dxfId="2746" priority="2749">
      <formula>AND($G125="DEADLIFT",ISBLANK($F125))</formula>
    </cfRule>
  </conditionalFormatting>
  <conditionalFormatting sqref="GD125">
    <cfRule type="expression" dxfId="2745" priority="2742">
      <formula>$G125="SQUAT"</formula>
    </cfRule>
    <cfRule type="expression" dxfId="2744" priority="2743">
      <formula>$G125="BENCH"</formula>
    </cfRule>
    <cfRule type="expression" dxfId="2743" priority="2744">
      <formula>$G125="DEADLIFT"</formula>
    </cfRule>
    <cfRule type="expression" dxfId="2742" priority="2745">
      <formula>AND($G125="ACC",ISBLANK($F125))</formula>
    </cfRule>
    <cfRule type="expression" dxfId="2741" priority="2746">
      <formula>$G125="ACC"</formula>
    </cfRule>
  </conditionalFormatting>
  <conditionalFormatting sqref="GE125:GF125">
    <cfRule type="expression" dxfId="2740" priority="2737">
      <formula>$G125="SQUAT"</formula>
    </cfRule>
    <cfRule type="expression" dxfId="2739" priority="2738">
      <formula>$G125="BENCH"</formula>
    </cfRule>
    <cfRule type="expression" dxfId="2738" priority="2739">
      <formula>$G125="DEADLIFT"</formula>
    </cfRule>
    <cfRule type="expression" dxfId="2737" priority="2740">
      <formula>AND($G125="ACC",ISBLANK($F125))</formula>
    </cfRule>
    <cfRule type="expression" dxfId="2736" priority="2741">
      <formula>$G125="ACC"</formula>
    </cfRule>
  </conditionalFormatting>
  <conditionalFormatting sqref="GD144">
    <cfRule type="expression" dxfId="2735" priority="2734">
      <formula>AND($G144="SQUAT",ISBLANK($F144))</formula>
    </cfRule>
    <cfRule type="expression" dxfId="2734" priority="2735">
      <formula>AND($G144="BENCH",ISBLANK($F144))</formula>
    </cfRule>
    <cfRule type="expression" dxfId="2733" priority="2736">
      <formula>AND($G144="DEADLIFT",ISBLANK($F144))</formula>
    </cfRule>
  </conditionalFormatting>
  <conditionalFormatting sqref="GD144:GF144">
    <cfRule type="expression" dxfId="2732" priority="2729">
      <formula>$G144="SQUAT"</formula>
    </cfRule>
    <cfRule type="expression" dxfId="2731" priority="2730">
      <formula>$G144="BENCH"</formula>
    </cfRule>
    <cfRule type="expression" dxfId="2730" priority="2731">
      <formula>$G144="DEADLIFT"</formula>
    </cfRule>
    <cfRule type="expression" dxfId="2729" priority="2732">
      <formula>AND($G144="ACC",ISBLANK($F144))</formula>
    </cfRule>
    <cfRule type="expression" dxfId="2728" priority="2733">
      <formula>$G144="ACC"</formula>
    </cfRule>
  </conditionalFormatting>
  <conditionalFormatting sqref="GD147:GD150">
    <cfRule type="expression" dxfId="2727" priority="2726">
      <formula>AND($G147="SQUAT",ISBLANK($F147))</formula>
    </cfRule>
    <cfRule type="expression" dxfId="2726" priority="2727">
      <formula>AND($G147="BENCH",ISBLANK($F147))</formula>
    </cfRule>
    <cfRule type="expression" dxfId="2725" priority="2728">
      <formula>AND($G147="DEADLIFT",ISBLANK($F147))</formula>
    </cfRule>
  </conditionalFormatting>
  <conditionalFormatting sqref="GD147:GF150">
    <cfRule type="expression" dxfId="2724" priority="2721">
      <formula>$G147="SQUAT"</formula>
    </cfRule>
    <cfRule type="expression" dxfId="2723" priority="2722">
      <formula>$G147="BENCH"</formula>
    </cfRule>
    <cfRule type="expression" dxfId="2722" priority="2723">
      <formula>$G147="DEADLIFT"</formula>
    </cfRule>
    <cfRule type="expression" dxfId="2721" priority="2724">
      <formula>AND($G147="ACC",ISBLANK($F147))</formula>
    </cfRule>
    <cfRule type="expression" dxfId="2720" priority="2725">
      <formula>$G147="ACC"</formula>
    </cfRule>
  </conditionalFormatting>
  <conditionalFormatting sqref="GD146">
    <cfRule type="expression" dxfId="2719" priority="2718">
      <formula>AND($G146="SQUAT",ISBLANK($F146))</formula>
    </cfRule>
    <cfRule type="expression" dxfId="2718" priority="2719">
      <formula>AND($G146="BENCH",ISBLANK($F146))</formula>
    </cfRule>
    <cfRule type="expression" dxfId="2717" priority="2720">
      <formula>AND($G146="DEADLIFT",ISBLANK($F146))</formula>
    </cfRule>
  </conditionalFormatting>
  <conditionalFormatting sqref="GD146">
    <cfRule type="expression" dxfId="2716" priority="2713">
      <formula>$G146="SQUAT"</formula>
    </cfRule>
    <cfRule type="expression" dxfId="2715" priority="2714">
      <formula>$G146="BENCH"</formula>
    </cfRule>
    <cfRule type="expression" dxfId="2714" priority="2715">
      <formula>$G146="DEADLIFT"</formula>
    </cfRule>
    <cfRule type="expression" dxfId="2713" priority="2716">
      <formula>AND($G146="ACC",ISBLANK($F146))</formula>
    </cfRule>
    <cfRule type="expression" dxfId="2712" priority="2717">
      <formula>$G146="ACC"</formula>
    </cfRule>
  </conditionalFormatting>
  <conditionalFormatting sqref="GE146:GF146">
    <cfRule type="expression" dxfId="2711" priority="2708">
      <formula>$G146="SQUAT"</formula>
    </cfRule>
    <cfRule type="expression" dxfId="2710" priority="2709">
      <formula>$G146="BENCH"</formula>
    </cfRule>
    <cfRule type="expression" dxfId="2709" priority="2710">
      <formula>$G146="DEADLIFT"</formula>
    </cfRule>
    <cfRule type="expression" dxfId="2708" priority="2711">
      <formula>AND($G146="ACC",ISBLANK($F146))</formula>
    </cfRule>
    <cfRule type="expression" dxfId="2707" priority="2712">
      <formula>$G146="ACC"</formula>
    </cfRule>
  </conditionalFormatting>
  <conditionalFormatting sqref="GD140:GD143">
    <cfRule type="expression" dxfId="2706" priority="2705">
      <formula>AND($G140="SQUAT",ISBLANK($F140))</formula>
    </cfRule>
    <cfRule type="expression" dxfId="2705" priority="2706">
      <formula>AND($G140="BENCH",ISBLANK($F140))</formula>
    </cfRule>
    <cfRule type="expression" dxfId="2704" priority="2707">
      <formula>AND($G140="DEADLIFT",ISBLANK($F140))</formula>
    </cfRule>
  </conditionalFormatting>
  <conditionalFormatting sqref="GD140:GF143">
    <cfRule type="expression" dxfId="2703" priority="2700">
      <formula>$G140="SQUAT"</formula>
    </cfRule>
    <cfRule type="expression" dxfId="2702" priority="2701">
      <formula>$G140="BENCH"</formula>
    </cfRule>
    <cfRule type="expression" dxfId="2701" priority="2702">
      <formula>$G140="DEADLIFT"</formula>
    </cfRule>
    <cfRule type="expression" dxfId="2700" priority="2703">
      <formula>AND($G140="ACC",ISBLANK($F140))</formula>
    </cfRule>
    <cfRule type="expression" dxfId="2699" priority="2704">
      <formula>$G140="ACC"</formula>
    </cfRule>
  </conditionalFormatting>
  <conditionalFormatting sqref="GD139">
    <cfRule type="expression" dxfId="2698" priority="2697">
      <formula>AND($G139="SQUAT",ISBLANK($F139))</formula>
    </cfRule>
    <cfRule type="expression" dxfId="2697" priority="2698">
      <formula>AND($G139="BENCH",ISBLANK($F139))</formula>
    </cfRule>
    <cfRule type="expression" dxfId="2696" priority="2699">
      <formula>AND($G139="DEADLIFT",ISBLANK($F139))</formula>
    </cfRule>
  </conditionalFormatting>
  <conditionalFormatting sqref="GD139">
    <cfRule type="expression" dxfId="2695" priority="2692">
      <formula>$G139="SQUAT"</formula>
    </cfRule>
    <cfRule type="expression" dxfId="2694" priority="2693">
      <formula>$G139="BENCH"</formula>
    </cfRule>
    <cfRule type="expression" dxfId="2693" priority="2694">
      <formula>$G139="DEADLIFT"</formula>
    </cfRule>
    <cfRule type="expression" dxfId="2692" priority="2695">
      <formula>AND($G139="ACC",ISBLANK($F139))</formula>
    </cfRule>
    <cfRule type="expression" dxfId="2691" priority="2696">
      <formula>$G139="ACC"</formula>
    </cfRule>
  </conditionalFormatting>
  <conditionalFormatting sqref="GE139:GF139">
    <cfRule type="expression" dxfId="2690" priority="2687">
      <formula>$G139="SQUAT"</formula>
    </cfRule>
    <cfRule type="expression" dxfId="2689" priority="2688">
      <formula>$G139="BENCH"</formula>
    </cfRule>
    <cfRule type="expression" dxfId="2688" priority="2689">
      <formula>$G139="DEADLIFT"</formula>
    </cfRule>
    <cfRule type="expression" dxfId="2687" priority="2690">
      <formula>AND($G139="ACC",ISBLANK($F139))</formula>
    </cfRule>
    <cfRule type="expression" dxfId="2686" priority="2691">
      <formula>$G139="ACC"</formula>
    </cfRule>
  </conditionalFormatting>
  <conditionalFormatting sqref="GD165 GD172">
    <cfRule type="expression" dxfId="2685" priority="2684">
      <formula>AND($G165="SQUAT",ISBLANK($F165))</formula>
    </cfRule>
    <cfRule type="expression" dxfId="2684" priority="2685">
      <formula>AND($G165="BENCH",ISBLANK($F165))</formula>
    </cfRule>
    <cfRule type="expression" dxfId="2683" priority="2686">
      <formula>AND($G165="DEADLIFT",ISBLANK($F165))</formula>
    </cfRule>
  </conditionalFormatting>
  <conditionalFormatting sqref="GD172:GF172 GD165:GF165">
    <cfRule type="expression" dxfId="2682" priority="2679">
      <formula>$G165="SQUAT"</formula>
    </cfRule>
    <cfRule type="expression" dxfId="2681" priority="2680">
      <formula>$G165="BENCH"</formula>
    </cfRule>
    <cfRule type="expression" dxfId="2680" priority="2681">
      <formula>$G165="DEADLIFT"</formula>
    </cfRule>
    <cfRule type="expression" dxfId="2679" priority="2682">
      <formula>AND($G165="ACC",ISBLANK($F165))</formula>
    </cfRule>
    <cfRule type="expression" dxfId="2678" priority="2683">
      <formula>$G165="ACC"</formula>
    </cfRule>
  </conditionalFormatting>
  <conditionalFormatting sqref="GD186">
    <cfRule type="expression" dxfId="2677" priority="2676">
      <formula>AND($G186="SQUAT",ISBLANK($F186))</formula>
    </cfRule>
    <cfRule type="expression" dxfId="2676" priority="2677">
      <formula>AND($G186="BENCH",ISBLANK($F186))</formula>
    </cfRule>
    <cfRule type="expression" dxfId="2675" priority="2678">
      <formula>AND($G186="DEADLIFT",ISBLANK($F186))</formula>
    </cfRule>
  </conditionalFormatting>
  <conditionalFormatting sqref="GD186:GF186">
    <cfRule type="expression" dxfId="2674" priority="2671">
      <formula>$G186="SQUAT"</formula>
    </cfRule>
    <cfRule type="expression" dxfId="2673" priority="2672">
      <formula>$G186="BENCH"</formula>
    </cfRule>
    <cfRule type="expression" dxfId="2672" priority="2673">
      <formula>$G186="DEADLIFT"</formula>
    </cfRule>
    <cfRule type="expression" dxfId="2671" priority="2674">
      <formula>AND($G186="ACC",ISBLANK($F186))</formula>
    </cfRule>
    <cfRule type="expression" dxfId="2670" priority="2675">
      <formula>$G186="ACC"</formula>
    </cfRule>
  </conditionalFormatting>
  <conditionalFormatting sqref="GD168:GD171">
    <cfRule type="expression" dxfId="2669" priority="2668">
      <formula>AND($G168="SQUAT",ISBLANK($F168))</formula>
    </cfRule>
    <cfRule type="expression" dxfId="2668" priority="2669">
      <formula>AND($G168="BENCH",ISBLANK($F168))</formula>
    </cfRule>
    <cfRule type="expression" dxfId="2667" priority="2670">
      <formula>AND($G168="DEADLIFT",ISBLANK($F168))</formula>
    </cfRule>
  </conditionalFormatting>
  <conditionalFormatting sqref="GD168:GF171">
    <cfRule type="expression" dxfId="2666" priority="2663">
      <formula>$G168="SQUAT"</formula>
    </cfRule>
    <cfRule type="expression" dxfId="2665" priority="2664">
      <formula>$G168="BENCH"</formula>
    </cfRule>
    <cfRule type="expression" dxfId="2664" priority="2665">
      <formula>$G168="DEADLIFT"</formula>
    </cfRule>
    <cfRule type="expression" dxfId="2663" priority="2666">
      <formula>AND($G168="ACC",ISBLANK($F168))</formula>
    </cfRule>
    <cfRule type="expression" dxfId="2662" priority="2667">
      <formula>$G168="ACC"</formula>
    </cfRule>
  </conditionalFormatting>
  <conditionalFormatting sqref="GD167">
    <cfRule type="expression" dxfId="2661" priority="2660">
      <formula>AND($G167="SQUAT",ISBLANK($F167))</formula>
    </cfRule>
    <cfRule type="expression" dxfId="2660" priority="2661">
      <formula>AND($G167="BENCH",ISBLANK($F167))</formula>
    </cfRule>
    <cfRule type="expression" dxfId="2659" priority="2662">
      <formula>AND($G167="DEADLIFT",ISBLANK($F167))</formula>
    </cfRule>
  </conditionalFormatting>
  <conditionalFormatting sqref="GD167">
    <cfRule type="expression" dxfId="2658" priority="2655">
      <formula>$G167="SQUAT"</formula>
    </cfRule>
    <cfRule type="expression" dxfId="2657" priority="2656">
      <formula>$G167="BENCH"</formula>
    </cfRule>
    <cfRule type="expression" dxfId="2656" priority="2657">
      <formula>$G167="DEADLIFT"</formula>
    </cfRule>
    <cfRule type="expression" dxfId="2655" priority="2658">
      <formula>AND($G167="ACC",ISBLANK($F167))</formula>
    </cfRule>
    <cfRule type="expression" dxfId="2654" priority="2659">
      <formula>$G167="ACC"</formula>
    </cfRule>
  </conditionalFormatting>
  <conditionalFormatting sqref="GE167:GF167">
    <cfRule type="expression" dxfId="2653" priority="2650">
      <formula>$G167="SQUAT"</formula>
    </cfRule>
    <cfRule type="expression" dxfId="2652" priority="2651">
      <formula>$G167="BENCH"</formula>
    </cfRule>
    <cfRule type="expression" dxfId="2651" priority="2652">
      <formula>$G167="DEADLIFT"</formula>
    </cfRule>
    <cfRule type="expression" dxfId="2650" priority="2653">
      <formula>AND($G167="ACC",ISBLANK($F167))</formula>
    </cfRule>
    <cfRule type="expression" dxfId="2649" priority="2654">
      <formula>$G167="ACC"</formula>
    </cfRule>
  </conditionalFormatting>
  <conditionalFormatting sqref="GD161:GD164">
    <cfRule type="expression" dxfId="2648" priority="2647">
      <formula>AND($G161="SQUAT",ISBLANK($F161))</formula>
    </cfRule>
    <cfRule type="expression" dxfId="2647" priority="2648">
      <formula>AND($G161="BENCH",ISBLANK($F161))</formula>
    </cfRule>
    <cfRule type="expression" dxfId="2646" priority="2649">
      <formula>AND($G161="DEADLIFT",ISBLANK($F161))</formula>
    </cfRule>
  </conditionalFormatting>
  <conditionalFormatting sqref="GD161:GF164">
    <cfRule type="expression" dxfId="2645" priority="2642">
      <formula>$G161="SQUAT"</formula>
    </cfRule>
    <cfRule type="expression" dxfId="2644" priority="2643">
      <formula>$G161="BENCH"</formula>
    </cfRule>
    <cfRule type="expression" dxfId="2643" priority="2644">
      <formula>$G161="DEADLIFT"</formula>
    </cfRule>
    <cfRule type="expression" dxfId="2642" priority="2645">
      <formula>AND($G161="ACC",ISBLANK($F161))</formula>
    </cfRule>
    <cfRule type="expression" dxfId="2641" priority="2646">
      <formula>$G161="ACC"</formula>
    </cfRule>
  </conditionalFormatting>
  <conditionalFormatting sqref="GD160">
    <cfRule type="expression" dxfId="2640" priority="2639">
      <formula>AND($G160="SQUAT",ISBLANK($F160))</formula>
    </cfRule>
    <cfRule type="expression" dxfId="2639" priority="2640">
      <formula>AND($G160="BENCH",ISBLANK($F160))</formula>
    </cfRule>
    <cfRule type="expression" dxfId="2638" priority="2641">
      <formula>AND($G160="DEADLIFT",ISBLANK($F160))</formula>
    </cfRule>
  </conditionalFormatting>
  <conditionalFormatting sqref="GD160">
    <cfRule type="expression" dxfId="2637" priority="2634">
      <formula>$G160="SQUAT"</formula>
    </cfRule>
    <cfRule type="expression" dxfId="2636" priority="2635">
      <formula>$G160="BENCH"</formula>
    </cfRule>
    <cfRule type="expression" dxfId="2635" priority="2636">
      <formula>$G160="DEADLIFT"</formula>
    </cfRule>
    <cfRule type="expression" dxfId="2634" priority="2637">
      <formula>AND($G160="ACC",ISBLANK($F160))</formula>
    </cfRule>
    <cfRule type="expression" dxfId="2633" priority="2638">
      <formula>$G160="ACC"</formula>
    </cfRule>
  </conditionalFormatting>
  <conditionalFormatting sqref="GE160:GF160">
    <cfRule type="expression" dxfId="2632" priority="2629">
      <formula>$G160="SQUAT"</formula>
    </cfRule>
    <cfRule type="expression" dxfId="2631" priority="2630">
      <formula>$G160="BENCH"</formula>
    </cfRule>
    <cfRule type="expression" dxfId="2630" priority="2631">
      <formula>$G160="DEADLIFT"</formula>
    </cfRule>
    <cfRule type="expression" dxfId="2629" priority="2632">
      <formula>AND($G160="ACC",ISBLANK($F160))</formula>
    </cfRule>
    <cfRule type="expression" dxfId="2628" priority="2633">
      <formula>$G160="ACC"</formula>
    </cfRule>
  </conditionalFormatting>
  <conditionalFormatting sqref="GD179">
    <cfRule type="expression" dxfId="2627" priority="2626">
      <formula>AND($G179="SQUAT",ISBLANK($F179))</formula>
    </cfRule>
    <cfRule type="expression" dxfId="2626" priority="2627">
      <formula>AND($G179="BENCH",ISBLANK($F179))</formula>
    </cfRule>
    <cfRule type="expression" dxfId="2625" priority="2628">
      <formula>AND($G179="DEADLIFT",ISBLANK($F179))</formula>
    </cfRule>
  </conditionalFormatting>
  <conditionalFormatting sqref="GD179:GF179">
    <cfRule type="expression" dxfId="2624" priority="2621">
      <formula>$G179="SQUAT"</formula>
    </cfRule>
    <cfRule type="expression" dxfId="2623" priority="2622">
      <formula>$G179="BENCH"</formula>
    </cfRule>
    <cfRule type="expression" dxfId="2622" priority="2623">
      <formula>$G179="DEADLIFT"</formula>
    </cfRule>
    <cfRule type="expression" dxfId="2621" priority="2624">
      <formula>AND($G179="ACC",ISBLANK($F179))</formula>
    </cfRule>
    <cfRule type="expression" dxfId="2620" priority="2625">
      <formula>$G179="ACC"</formula>
    </cfRule>
  </conditionalFormatting>
  <conditionalFormatting sqref="GD182:GD185">
    <cfRule type="expression" dxfId="2619" priority="2618">
      <formula>AND($G182="SQUAT",ISBLANK($F182))</formula>
    </cfRule>
    <cfRule type="expression" dxfId="2618" priority="2619">
      <formula>AND($G182="BENCH",ISBLANK($F182))</formula>
    </cfRule>
    <cfRule type="expression" dxfId="2617" priority="2620">
      <formula>AND($G182="DEADLIFT",ISBLANK($F182))</formula>
    </cfRule>
  </conditionalFormatting>
  <conditionalFormatting sqref="GD182:GF185">
    <cfRule type="expression" dxfId="2616" priority="2613">
      <formula>$G182="SQUAT"</formula>
    </cfRule>
    <cfRule type="expression" dxfId="2615" priority="2614">
      <formula>$G182="BENCH"</formula>
    </cfRule>
    <cfRule type="expression" dxfId="2614" priority="2615">
      <formula>$G182="DEADLIFT"</formula>
    </cfRule>
    <cfRule type="expression" dxfId="2613" priority="2616">
      <formula>AND($G182="ACC",ISBLANK($F182))</formula>
    </cfRule>
    <cfRule type="expression" dxfId="2612" priority="2617">
      <formula>$G182="ACC"</formula>
    </cfRule>
  </conditionalFormatting>
  <conditionalFormatting sqref="GD181">
    <cfRule type="expression" dxfId="2611" priority="2610">
      <formula>AND($G181="SQUAT",ISBLANK($F181))</formula>
    </cfRule>
    <cfRule type="expression" dxfId="2610" priority="2611">
      <formula>AND($G181="BENCH",ISBLANK($F181))</formula>
    </cfRule>
    <cfRule type="expression" dxfId="2609" priority="2612">
      <formula>AND($G181="DEADLIFT",ISBLANK($F181))</formula>
    </cfRule>
  </conditionalFormatting>
  <conditionalFormatting sqref="GD181">
    <cfRule type="expression" dxfId="2608" priority="2605">
      <formula>$G181="SQUAT"</formula>
    </cfRule>
    <cfRule type="expression" dxfId="2607" priority="2606">
      <formula>$G181="BENCH"</formula>
    </cfRule>
    <cfRule type="expression" dxfId="2606" priority="2607">
      <formula>$G181="DEADLIFT"</formula>
    </cfRule>
    <cfRule type="expression" dxfId="2605" priority="2608">
      <formula>AND($G181="ACC",ISBLANK($F181))</formula>
    </cfRule>
    <cfRule type="expression" dxfId="2604" priority="2609">
      <formula>$G181="ACC"</formula>
    </cfRule>
  </conditionalFormatting>
  <conditionalFormatting sqref="GE181:GF181">
    <cfRule type="expression" dxfId="2603" priority="2600">
      <formula>$G181="SQUAT"</formula>
    </cfRule>
    <cfRule type="expression" dxfId="2602" priority="2601">
      <formula>$G181="BENCH"</formula>
    </cfRule>
    <cfRule type="expression" dxfId="2601" priority="2602">
      <formula>$G181="DEADLIFT"</formula>
    </cfRule>
    <cfRule type="expression" dxfId="2600" priority="2603">
      <formula>AND($G181="ACC",ISBLANK($F181))</formula>
    </cfRule>
    <cfRule type="expression" dxfId="2599" priority="2604">
      <formula>$G181="ACC"</formula>
    </cfRule>
  </conditionalFormatting>
  <conditionalFormatting sqref="GD175:GD178">
    <cfRule type="expression" dxfId="2598" priority="2597">
      <formula>AND($G175="SQUAT",ISBLANK($F175))</formula>
    </cfRule>
    <cfRule type="expression" dxfId="2597" priority="2598">
      <formula>AND($G175="BENCH",ISBLANK($F175))</formula>
    </cfRule>
    <cfRule type="expression" dxfId="2596" priority="2599">
      <formula>AND($G175="DEADLIFT",ISBLANK($F175))</formula>
    </cfRule>
  </conditionalFormatting>
  <conditionalFormatting sqref="GD175:GF178">
    <cfRule type="expression" dxfId="2595" priority="2592">
      <formula>$G175="SQUAT"</formula>
    </cfRule>
    <cfRule type="expression" dxfId="2594" priority="2593">
      <formula>$G175="BENCH"</formula>
    </cfRule>
    <cfRule type="expression" dxfId="2593" priority="2594">
      <formula>$G175="DEADLIFT"</formula>
    </cfRule>
    <cfRule type="expression" dxfId="2592" priority="2595">
      <formula>AND($G175="ACC",ISBLANK($F175))</formula>
    </cfRule>
    <cfRule type="expression" dxfId="2591" priority="2596">
      <formula>$G175="ACC"</formula>
    </cfRule>
  </conditionalFormatting>
  <conditionalFormatting sqref="GD174">
    <cfRule type="expression" dxfId="2590" priority="2589">
      <formula>AND($G174="SQUAT",ISBLANK($F174))</formula>
    </cfRule>
    <cfRule type="expression" dxfId="2589" priority="2590">
      <formula>AND($G174="BENCH",ISBLANK($F174))</formula>
    </cfRule>
    <cfRule type="expression" dxfId="2588" priority="2591">
      <formula>AND($G174="DEADLIFT",ISBLANK($F174))</formula>
    </cfRule>
  </conditionalFormatting>
  <conditionalFormatting sqref="GD174">
    <cfRule type="expression" dxfId="2587" priority="2584">
      <formula>$G174="SQUAT"</formula>
    </cfRule>
    <cfRule type="expression" dxfId="2586" priority="2585">
      <formula>$G174="BENCH"</formula>
    </cfRule>
    <cfRule type="expression" dxfId="2585" priority="2586">
      <formula>$G174="DEADLIFT"</formula>
    </cfRule>
    <cfRule type="expression" dxfId="2584" priority="2587">
      <formula>AND($G174="ACC",ISBLANK($F174))</formula>
    </cfRule>
    <cfRule type="expression" dxfId="2583" priority="2588">
      <formula>$G174="ACC"</formula>
    </cfRule>
  </conditionalFormatting>
  <conditionalFormatting sqref="GE174:GF174">
    <cfRule type="expression" dxfId="2582" priority="2579">
      <formula>$G174="SQUAT"</formula>
    </cfRule>
    <cfRule type="expression" dxfId="2581" priority="2580">
      <formula>$G174="BENCH"</formula>
    </cfRule>
    <cfRule type="expression" dxfId="2580" priority="2581">
      <formula>$G174="DEADLIFT"</formula>
    </cfRule>
    <cfRule type="expression" dxfId="2579" priority="2582">
      <formula>AND($G174="ACC",ISBLANK($F174))</formula>
    </cfRule>
    <cfRule type="expression" dxfId="2578" priority="2583">
      <formula>$G174="ACC"</formula>
    </cfRule>
  </conditionalFormatting>
  <conditionalFormatting sqref="GD193">
    <cfRule type="expression" dxfId="2577" priority="2576">
      <formula>AND($G193="SQUAT",ISBLANK($F193))</formula>
    </cfRule>
    <cfRule type="expression" dxfId="2576" priority="2577">
      <formula>AND($G193="BENCH",ISBLANK($F193))</formula>
    </cfRule>
    <cfRule type="expression" dxfId="2575" priority="2578">
      <formula>AND($G193="DEADLIFT",ISBLANK($F193))</formula>
    </cfRule>
  </conditionalFormatting>
  <conditionalFormatting sqref="GD193:GF193">
    <cfRule type="expression" dxfId="2574" priority="2571">
      <formula>$G193="SQUAT"</formula>
    </cfRule>
    <cfRule type="expression" dxfId="2573" priority="2572">
      <formula>$G193="BENCH"</formula>
    </cfRule>
    <cfRule type="expression" dxfId="2572" priority="2573">
      <formula>$G193="DEADLIFT"</formula>
    </cfRule>
    <cfRule type="expression" dxfId="2571" priority="2574">
      <formula>AND($G193="ACC",ISBLANK($F193))</formula>
    </cfRule>
    <cfRule type="expression" dxfId="2570" priority="2575">
      <formula>$G193="ACC"</formula>
    </cfRule>
  </conditionalFormatting>
  <conditionalFormatting sqref="GD196:GD199">
    <cfRule type="expression" dxfId="2569" priority="2568">
      <formula>AND($G196="SQUAT",ISBLANK($F196))</formula>
    </cfRule>
    <cfRule type="expression" dxfId="2568" priority="2569">
      <formula>AND($G196="BENCH",ISBLANK($F196))</formula>
    </cfRule>
    <cfRule type="expression" dxfId="2567" priority="2570">
      <formula>AND($G196="DEADLIFT",ISBLANK($F196))</formula>
    </cfRule>
  </conditionalFormatting>
  <conditionalFormatting sqref="GD196:GF199">
    <cfRule type="expression" dxfId="2566" priority="2563">
      <formula>$G196="SQUAT"</formula>
    </cfRule>
    <cfRule type="expression" dxfId="2565" priority="2564">
      <formula>$G196="BENCH"</formula>
    </cfRule>
    <cfRule type="expression" dxfId="2564" priority="2565">
      <formula>$G196="DEADLIFT"</formula>
    </cfRule>
    <cfRule type="expression" dxfId="2563" priority="2566">
      <formula>AND($G196="ACC",ISBLANK($F196))</formula>
    </cfRule>
    <cfRule type="expression" dxfId="2562" priority="2567">
      <formula>$G196="ACC"</formula>
    </cfRule>
  </conditionalFormatting>
  <conditionalFormatting sqref="GD195">
    <cfRule type="expression" dxfId="2561" priority="2560">
      <formula>AND($G195="SQUAT",ISBLANK($F195))</formula>
    </cfRule>
    <cfRule type="expression" dxfId="2560" priority="2561">
      <formula>AND($G195="BENCH",ISBLANK($F195))</formula>
    </cfRule>
    <cfRule type="expression" dxfId="2559" priority="2562">
      <formula>AND($G195="DEADLIFT",ISBLANK($F195))</formula>
    </cfRule>
  </conditionalFormatting>
  <conditionalFormatting sqref="GD195">
    <cfRule type="expression" dxfId="2558" priority="2555">
      <formula>$G195="SQUAT"</formula>
    </cfRule>
    <cfRule type="expression" dxfId="2557" priority="2556">
      <formula>$G195="BENCH"</formula>
    </cfRule>
    <cfRule type="expression" dxfId="2556" priority="2557">
      <formula>$G195="DEADLIFT"</formula>
    </cfRule>
    <cfRule type="expression" dxfId="2555" priority="2558">
      <formula>AND($G195="ACC",ISBLANK($F195))</formula>
    </cfRule>
    <cfRule type="expression" dxfId="2554" priority="2559">
      <formula>$G195="ACC"</formula>
    </cfRule>
  </conditionalFormatting>
  <conditionalFormatting sqref="GE195:GF195">
    <cfRule type="expression" dxfId="2553" priority="2550">
      <formula>$G195="SQUAT"</formula>
    </cfRule>
    <cfRule type="expression" dxfId="2552" priority="2551">
      <formula>$G195="BENCH"</formula>
    </cfRule>
    <cfRule type="expression" dxfId="2551" priority="2552">
      <formula>$G195="DEADLIFT"</formula>
    </cfRule>
    <cfRule type="expression" dxfId="2550" priority="2553">
      <formula>AND($G195="ACC",ISBLANK($F195))</formula>
    </cfRule>
    <cfRule type="expression" dxfId="2549" priority="2554">
      <formula>$G195="ACC"</formula>
    </cfRule>
  </conditionalFormatting>
  <conditionalFormatting sqref="GD189:GD192">
    <cfRule type="expression" dxfId="2548" priority="2547">
      <formula>AND($G189="SQUAT",ISBLANK($F189))</formula>
    </cfRule>
    <cfRule type="expression" dxfId="2547" priority="2548">
      <formula>AND($G189="BENCH",ISBLANK($F189))</formula>
    </cfRule>
    <cfRule type="expression" dxfId="2546" priority="2549">
      <formula>AND($G189="DEADLIFT",ISBLANK($F189))</formula>
    </cfRule>
  </conditionalFormatting>
  <conditionalFormatting sqref="GD189:GF192">
    <cfRule type="expression" dxfId="2545" priority="2542">
      <formula>$G189="SQUAT"</formula>
    </cfRule>
    <cfRule type="expression" dxfId="2544" priority="2543">
      <formula>$G189="BENCH"</formula>
    </cfRule>
    <cfRule type="expression" dxfId="2543" priority="2544">
      <formula>$G189="DEADLIFT"</formula>
    </cfRule>
    <cfRule type="expression" dxfId="2542" priority="2545">
      <formula>AND($G189="ACC",ISBLANK($F189))</formula>
    </cfRule>
    <cfRule type="expression" dxfId="2541" priority="2546">
      <formula>$G189="ACC"</formula>
    </cfRule>
  </conditionalFormatting>
  <conditionalFormatting sqref="GD188">
    <cfRule type="expression" dxfId="2540" priority="2539">
      <formula>AND($G188="SQUAT",ISBLANK($F188))</formula>
    </cfRule>
    <cfRule type="expression" dxfId="2539" priority="2540">
      <formula>AND($G188="BENCH",ISBLANK($F188))</formula>
    </cfRule>
    <cfRule type="expression" dxfId="2538" priority="2541">
      <formula>AND($G188="DEADLIFT",ISBLANK($F188))</formula>
    </cfRule>
  </conditionalFormatting>
  <conditionalFormatting sqref="GD188">
    <cfRule type="expression" dxfId="2537" priority="2534">
      <formula>$G188="SQUAT"</formula>
    </cfRule>
    <cfRule type="expression" dxfId="2536" priority="2535">
      <formula>$G188="BENCH"</formula>
    </cfRule>
    <cfRule type="expression" dxfId="2535" priority="2536">
      <formula>$G188="DEADLIFT"</formula>
    </cfRule>
    <cfRule type="expression" dxfId="2534" priority="2537">
      <formula>AND($G188="ACC",ISBLANK($F188))</formula>
    </cfRule>
    <cfRule type="expression" dxfId="2533" priority="2538">
      <formula>$G188="ACC"</formula>
    </cfRule>
  </conditionalFormatting>
  <conditionalFormatting sqref="GE188:GF188">
    <cfRule type="expression" dxfId="2532" priority="2529">
      <formula>$G188="SQUAT"</formula>
    </cfRule>
    <cfRule type="expression" dxfId="2531" priority="2530">
      <formula>$G188="BENCH"</formula>
    </cfRule>
    <cfRule type="expression" dxfId="2530" priority="2531">
      <formula>$G188="DEADLIFT"</formula>
    </cfRule>
    <cfRule type="expression" dxfId="2529" priority="2532">
      <formula>AND($G188="ACC",ISBLANK($F188))</formula>
    </cfRule>
    <cfRule type="expression" dxfId="2528" priority="2533">
      <formula>$G188="ACC"</formula>
    </cfRule>
  </conditionalFormatting>
  <conditionalFormatting sqref="GD214 GD221">
    <cfRule type="expression" dxfId="2527" priority="2526">
      <formula>AND($G214="SQUAT",ISBLANK($F214))</formula>
    </cfRule>
    <cfRule type="expression" dxfId="2526" priority="2527">
      <formula>AND($G214="BENCH",ISBLANK($F214))</formula>
    </cfRule>
    <cfRule type="expression" dxfId="2525" priority="2528">
      <formula>AND($G214="DEADLIFT",ISBLANK($F214))</formula>
    </cfRule>
  </conditionalFormatting>
  <conditionalFormatting sqref="GD221:GF221 GD214:GF214">
    <cfRule type="expression" dxfId="2524" priority="2521">
      <formula>$G214="SQUAT"</formula>
    </cfRule>
    <cfRule type="expression" dxfId="2523" priority="2522">
      <formula>$G214="BENCH"</formula>
    </cfRule>
    <cfRule type="expression" dxfId="2522" priority="2523">
      <formula>$G214="DEADLIFT"</formula>
    </cfRule>
    <cfRule type="expression" dxfId="2521" priority="2524">
      <formula>AND($G214="ACC",ISBLANK($F214))</formula>
    </cfRule>
    <cfRule type="expression" dxfId="2520" priority="2525">
      <formula>$G214="ACC"</formula>
    </cfRule>
  </conditionalFormatting>
  <conditionalFormatting sqref="GD235">
    <cfRule type="expression" dxfId="2519" priority="2518">
      <formula>AND($G235="SQUAT",ISBLANK($F235))</formula>
    </cfRule>
    <cfRule type="expression" dxfId="2518" priority="2519">
      <formula>AND($G235="BENCH",ISBLANK($F235))</formula>
    </cfRule>
    <cfRule type="expression" dxfId="2517" priority="2520">
      <formula>AND($G235="DEADLIFT",ISBLANK($F235))</formula>
    </cfRule>
  </conditionalFormatting>
  <conditionalFormatting sqref="GD235:GF235">
    <cfRule type="expression" dxfId="2516" priority="2513">
      <formula>$G235="SQUAT"</formula>
    </cfRule>
    <cfRule type="expression" dxfId="2515" priority="2514">
      <formula>$G235="BENCH"</formula>
    </cfRule>
    <cfRule type="expression" dxfId="2514" priority="2515">
      <formula>$G235="DEADLIFT"</formula>
    </cfRule>
    <cfRule type="expression" dxfId="2513" priority="2516">
      <formula>AND($G235="ACC",ISBLANK($F235))</formula>
    </cfRule>
    <cfRule type="expression" dxfId="2512" priority="2517">
      <formula>$G235="ACC"</formula>
    </cfRule>
  </conditionalFormatting>
  <conditionalFormatting sqref="GD217:GD220">
    <cfRule type="expression" dxfId="2511" priority="2510">
      <formula>AND($G217="SQUAT",ISBLANK($F217))</formula>
    </cfRule>
    <cfRule type="expression" dxfId="2510" priority="2511">
      <formula>AND($G217="BENCH",ISBLANK($F217))</formula>
    </cfRule>
    <cfRule type="expression" dxfId="2509" priority="2512">
      <formula>AND($G217="DEADLIFT",ISBLANK($F217))</formula>
    </cfRule>
  </conditionalFormatting>
  <conditionalFormatting sqref="GD217:GF220">
    <cfRule type="expression" dxfId="2508" priority="2505">
      <formula>$G217="SQUAT"</formula>
    </cfRule>
    <cfRule type="expression" dxfId="2507" priority="2506">
      <formula>$G217="BENCH"</formula>
    </cfRule>
    <cfRule type="expression" dxfId="2506" priority="2507">
      <formula>$G217="DEADLIFT"</formula>
    </cfRule>
    <cfRule type="expression" dxfId="2505" priority="2508">
      <formula>AND($G217="ACC",ISBLANK($F217))</formula>
    </cfRule>
    <cfRule type="expression" dxfId="2504" priority="2509">
      <formula>$G217="ACC"</formula>
    </cfRule>
  </conditionalFormatting>
  <conditionalFormatting sqref="GD216">
    <cfRule type="expression" dxfId="2503" priority="2502">
      <formula>AND($G216="SQUAT",ISBLANK($F216))</formula>
    </cfRule>
    <cfRule type="expression" dxfId="2502" priority="2503">
      <formula>AND($G216="BENCH",ISBLANK($F216))</formula>
    </cfRule>
    <cfRule type="expression" dxfId="2501" priority="2504">
      <formula>AND($G216="DEADLIFT",ISBLANK($F216))</formula>
    </cfRule>
  </conditionalFormatting>
  <conditionalFormatting sqref="GD216">
    <cfRule type="expression" dxfId="2500" priority="2497">
      <formula>$G216="SQUAT"</formula>
    </cfRule>
    <cfRule type="expression" dxfId="2499" priority="2498">
      <formula>$G216="BENCH"</formula>
    </cfRule>
    <cfRule type="expression" dxfId="2498" priority="2499">
      <formula>$G216="DEADLIFT"</formula>
    </cfRule>
    <cfRule type="expression" dxfId="2497" priority="2500">
      <formula>AND($G216="ACC",ISBLANK($F216))</formula>
    </cfRule>
    <cfRule type="expression" dxfId="2496" priority="2501">
      <formula>$G216="ACC"</formula>
    </cfRule>
  </conditionalFormatting>
  <conditionalFormatting sqref="GE216:GF216">
    <cfRule type="expression" dxfId="2495" priority="2492">
      <formula>$G216="SQUAT"</formula>
    </cfRule>
    <cfRule type="expression" dxfId="2494" priority="2493">
      <formula>$G216="BENCH"</formula>
    </cfRule>
    <cfRule type="expression" dxfId="2493" priority="2494">
      <formula>$G216="DEADLIFT"</formula>
    </cfRule>
    <cfRule type="expression" dxfId="2492" priority="2495">
      <formula>AND($G216="ACC",ISBLANK($F216))</formula>
    </cfRule>
    <cfRule type="expression" dxfId="2491" priority="2496">
      <formula>$G216="ACC"</formula>
    </cfRule>
  </conditionalFormatting>
  <conditionalFormatting sqref="GD210:GD213">
    <cfRule type="expression" dxfId="2490" priority="2489">
      <formula>AND($G210="SQUAT",ISBLANK($F210))</formula>
    </cfRule>
    <cfRule type="expression" dxfId="2489" priority="2490">
      <formula>AND($G210="BENCH",ISBLANK($F210))</formula>
    </cfRule>
    <cfRule type="expression" dxfId="2488" priority="2491">
      <formula>AND($G210="DEADLIFT",ISBLANK($F210))</formula>
    </cfRule>
  </conditionalFormatting>
  <conditionalFormatting sqref="GD210:GF213">
    <cfRule type="expression" dxfId="2487" priority="2484">
      <formula>$G210="SQUAT"</formula>
    </cfRule>
    <cfRule type="expression" dxfId="2486" priority="2485">
      <formula>$G210="BENCH"</formula>
    </cfRule>
    <cfRule type="expression" dxfId="2485" priority="2486">
      <formula>$G210="DEADLIFT"</formula>
    </cfRule>
    <cfRule type="expression" dxfId="2484" priority="2487">
      <formula>AND($G210="ACC",ISBLANK($F210))</formula>
    </cfRule>
    <cfRule type="expression" dxfId="2483" priority="2488">
      <formula>$G210="ACC"</formula>
    </cfRule>
  </conditionalFormatting>
  <conditionalFormatting sqref="GD209">
    <cfRule type="expression" dxfId="2482" priority="2481">
      <formula>AND($G209="SQUAT",ISBLANK($F209))</formula>
    </cfRule>
    <cfRule type="expression" dxfId="2481" priority="2482">
      <formula>AND($G209="BENCH",ISBLANK($F209))</formula>
    </cfRule>
    <cfRule type="expression" dxfId="2480" priority="2483">
      <formula>AND($G209="DEADLIFT",ISBLANK($F209))</formula>
    </cfRule>
  </conditionalFormatting>
  <conditionalFormatting sqref="GD209">
    <cfRule type="expression" dxfId="2479" priority="2476">
      <formula>$G209="SQUAT"</formula>
    </cfRule>
    <cfRule type="expression" dxfId="2478" priority="2477">
      <formula>$G209="BENCH"</formula>
    </cfRule>
    <cfRule type="expression" dxfId="2477" priority="2478">
      <formula>$G209="DEADLIFT"</formula>
    </cfRule>
    <cfRule type="expression" dxfId="2476" priority="2479">
      <formula>AND($G209="ACC",ISBLANK($F209))</formula>
    </cfRule>
    <cfRule type="expression" dxfId="2475" priority="2480">
      <formula>$G209="ACC"</formula>
    </cfRule>
  </conditionalFormatting>
  <conditionalFormatting sqref="GE209:GF209">
    <cfRule type="expression" dxfId="2474" priority="2471">
      <formula>$G209="SQUAT"</formula>
    </cfRule>
    <cfRule type="expression" dxfId="2473" priority="2472">
      <formula>$G209="BENCH"</formula>
    </cfRule>
    <cfRule type="expression" dxfId="2472" priority="2473">
      <formula>$G209="DEADLIFT"</formula>
    </cfRule>
    <cfRule type="expression" dxfId="2471" priority="2474">
      <formula>AND($G209="ACC",ISBLANK($F209))</formula>
    </cfRule>
    <cfRule type="expression" dxfId="2470" priority="2475">
      <formula>$G209="ACC"</formula>
    </cfRule>
  </conditionalFormatting>
  <conditionalFormatting sqref="GD228">
    <cfRule type="expression" dxfId="2469" priority="2468">
      <formula>AND($G228="SQUAT",ISBLANK($F228))</formula>
    </cfRule>
    <cfRule type="expression" dxfId="2468" priority="2469">
      <formula>AND($G228="BENCH",ISBLANK($F228))</formula>
    </cfRule>
    <cfRule type="expression" dxfId="2467" priority="2470">
      <formula>AND($G228="DEADLIFT",ISBLANK($F228))</formula>
    </cfRule>
  </conditionalFormatting>
  <conditionalFormatting sqref="GD228:GF228">
    <cfRule type="expression" dxfId="2466" priority="2463">
      <formula>$G228="SQUAT"</formula>
    </cfRule>
    <cfRule type="expression" dxfId="2465" priority="2464">
      <formula>$G228="BENCH"</formula>
    </cfRule>
    <cfRule type="expression" dxfId="2464" priority="2465">
      <formula>$G228="DEADLIFT"</formula>
    </cfRule>
    <cfRule type="expression" dxfId="2463" priority="2466">
      <formula>AND($G228="ACC",ISBLANK($F228))</formula>
    </cfRule>
    <cfRule type="expression" dxfId="2462" priority="2467">
      <formula>$G228="ACC"</formula>
    </cfRule>
  </conditionalFormatting>
  <conditionalFormatting sqref="GD231:GD234">
    <cfRule type="expression" dxfId="2461" priority="2460">
      <formula>AND($G231="SQUAT",ISBLANK($F231))</formula>
    </cfRule>
    <cfRule type="expression" dxfId="2460" priority="2461">
      <formula>AND($G231="BENCH",ISBLANK($F231))</formula>
    </cfRule>
    <cfRule type="expression" dxfId="2459" priority="2462">
      <formula>AND($G231="DEADLIFT",ISBLANK($F231))</formula>
    </cfRule>
  </conditionalFormatting>
  <conditionalFormatting sqref="GD231:GF234">
    <cfRule type="expression" dxfId="2458" priority="2455">
      <formula>$G231="SQUAT"</formula>
    </cfRule>
    <cfRule type="expression" dxfId="2457" priority="2456">
      <formula>$G231="BENCH"</formula>
    </cfRule>
    <cfRule type="expression" dxfId="2456" priority="2457">
      <formula>$G231="DEADLIFT"</formula>
    </cfRule>
    <cfRule type="expression" dxfId="2455" priority="2458">
      <formula>AND($G231="ACC",ISBLANK($F231))</formula>
    </cfRule>
    <cfRule type="expression" dxfId="2454" priority="2459">
      <formula>$G231="ACC"</formula>
    </cfRule>
  </conditionalFormatting>
  <conditionalFormatting sqref="GD230">
    <cfRule type="expression" dxfId="2453" priority="2452">
      <formula>AND($G230="SQUAT",ISBLANK($F230))</formula>
    </cfRule>
    <cfRule type="expression" dxfId="2452" priority="2453">
      <formula>AND($G230="BENCH",ISBLANK($F230))</formula>
    </cfRule>
    <cfRule type="expression" dxfId="2451" priority="2454">
      <formula>AND($G230="DEADLIFT",ISBLANK($F230))</formula>
    </cfRule>
  </conditionalFormatting>
  <conditionalFormatting sqref="GD230">
    <cfRule type="expression" dxfId="2450" priority="2447">
      <formula>$G230="SQUAT"</formula>
    </cfRule>
    <cfRule type="expression" dxfId="2449" priority="2448">
      <formula>$G230="BENCH"</formula>
    </cfRule>
    <cfRule type="expression" dxfId="2448" priority="2449">
      <formula>$G230="DEADLIFT"</formula>
    </cfRule>
    <cfRule type="expression" dxfId="2447" priority="2450">
      <formula>AND($G230="ACC",ISBLANK($F230))</formula>
    </cfRule>
    <cfRule type="expression" dxfId="2446" priority="2451">
      <formula>$G230="ACC"</formula>
    </cfRule>
  </conditionalFormatting>
  <conditionalFormatting sqref="GE230:GF230">
    <cfRule type="expression" dxfId="2445" priority="2442">
      <formula>$G230="SQUAT"</formula>
    </cfRule>
    <cfRule type="expression" dxfId="2444" priority="2443">
      <formula>$G230="BENCH"</formula>
    </cfRule>
    <cfRule type="expression" dxfId="2443" priority="2444">
      <formula>$G230="DEADLIFT"</formula>
    </cfRule>
    <cfRule type="expression" dxfId="2442" priority="2445">
      <formula>AND($G230="ACC",ISBLANK($F230))</formula>
    </cfRule>
    <cfRule type="expression" dxfId="2441" priority="2446">
      <formula>$G230="ACC"</formula>
    </cfRule>
  </conditionalFormatting>
  <conditionalFormatting sqref="GD224:GD227">
    <cfRule type="expression" dxfId="2440" priority="2439">
      <formula>AND($G224="SQUAT",ISBLANK($F224))</formula>
    </cfRule>
    <cfRule type="expression" dxfId="2439" priority="2440">
      <formula>AND($G224="BENCH",ISBLANK($F224))</formula>
    </cfRule>
    <cfRule type="expression" dxfId="2438" priority="2441">
      <formula>AND($G224="DEADLIFT",ISBLANK($F224))</formula>
    </cfRule>
  </conditionalFormatting>
  <conditionalFormatting sqref="GD224:GF227">
    <cfRule type="expression" dxfId="2437" priority="2434">
      <formula>$G224="SQUAT"</formula>
    </cfRule>
    <cfRule type="expression" dxfId="2436" priority="2435">
      <formula>$G224="BENCH"</formula>
    </cfRule>
    <cfRule type="expression" dxfId="2435" priority="2436">
      <formula>$G224="DEADLIFT"</formula>
    </cfRule>
    <cfRule type="expression" dxfId="2434" priority="2437">
      <formula>AND($G224="ACC",ISBLANK($F224))</formula>
    </cfRule>
    <cfRule type="expression" dxfId="2433" priority="2438">
      <formula>$G224="ACC"</formula>
    </cfRule>
  </conditionalFormatting>
  <conditionalFormatting sqref="GD223">
    <cfRule type="expression" dxfId="2432" priority="2431">
      <formula>AND($G223="SQUAT",ISBLANK($F223))</formula>
    </cfRule>
    <cfRule type="expression" dxfId="2431" priority="2432">
      <formula>AND($G223="BENCH",ISBLANK($F223))</formula>
    </cfRule>
    <cfRule type="expression" dxfId="2430" priority="2433">
      <formula>AND($G223="DEADLIFT",ISBLANK($F223))</formula>
    </cfRule>
  </conditionalFormatting>
  <conditionalFormatting sqref="GD223">
    <cfRule type="expression" dxfId="2429" priority="2426">
      <formula>$G223="SQUAT"</formula>
    </cfRule>
    <cfRule type="expression" dxfId="2428" priority="2427">
      <formula>$G223="BENCH"</formula>
    </cfRule>
    <cfRule type="expression" dxfId="2427" priority="2428">
      <formula>$G223="DEADLIFT"</formula>
    </cfRule>
    <cfRule type="expression" dxfId="2426" priority="2429">
      <formula>AND($G223="ACC",ISBLANK($F223))</formula>
    </cfRule>
    <cfRule type="expression" dxfId="2425" priority="2430">
      <formula>$G223="ACC"</formula>
    </cfRule>
  </conditionalFormatting>
  <conditionalFormatting sqref="GE223:GF223">
    <cfRule type="expression" dxfId="2424" priority="2421">
      <formula>$G223="SQUAT"</formula>
    </cfRule>
    <cfRule type="expression" dxfId="2423" priority="2422">
      <formula>$G223="BENCH"</formula>
    </cfRule>
    <cfRule type="expression" dxfId="2422" priority="2423">
      <formula>$G223="DEADLIFT"</formula>
    </cfRule>
    <cfRule type="expression" dxfId="2421" priority="2424">
      <formula>AND($G223="ACC",ISBLANK($F223))</formula>
    </cfRule>
    <cfRule type="expression" dxfId="2420" priority="2425">
      <formula>$G223="ACC"</formula>
    </cfRule>
  </conditionalFormatting>
  <conditionalFormatting sqref="GD242">
    <cfRule type="expression" dxfId="2419" priority="2418">
      <formula>AND($G242="SQUAT",ISBLANK($F242))</formula>
    </cfRule>
    <cfRule type="expression" dxfId="2418" priority="2419">
      <formula>AND($G242="BENCH",ISBLANK($F242))</formula>
    </cfRule>
    <cfRule type="expression" dxfId="2417" priority="2420">
      <formula>AND($G242="DEADLIFT",ISBLANK($F242))</formula>
    </cfRule>
  </conditionalFormatting>
  <conditionalFormatting sqref="GD242:GF242">
    <cfRule type="expression" dxfId="2416" priority="2413">
      <formula>$G242="SQUAT"</formula>
    </cfRule>
    <cfRule type="expression" dxfId="2415" priority="2414">
      <formula>$G242="BENCH"</formula>
    </cfRule>
    <cfRule type="expression" dxfId="2414" priority="2415">
      <formula>$G242="DEADLIFT"</formula>
    </cfRule>
    <cfRule type="expression" dxfId="2413" priority="2416">
      <formula>AND($G242="ACC",ISBLANK($F242))</formula>
    </cfRule>
    <cfRule type="expression" dxfId="2412" priority="2417">
      <formula>$G242="ACC"</formula>
    </cfRule>
  </conditionalFormatting>
  <conditionalFormatting sqref="GD245:GD248">
    <cfRule type="expression" dxfId="2411" priority="2410">
      <formula>AND($G245="SQUAT",ISBLANK($F245))</formula>
    </cfRule>
    <cfRule type="expression" dxfId="2410" priority="2411">
      <formula>AND($G245="BENCH",ISBLANK($F245))</formula>
    </cfRule>
    <cfRule type="expression" dxfId="2409" priority="2412">
      <formula>AND($G245="DEADLIFT",ISBLANK($F245))</formula>
    </cfRule>
  </conditionalFormatting>
  <conditionalFormatting sqref="GD245:GF248">
    <cfRule type="expression" dxfId="2408" priority="2405">
      <formula>$G245="SQUAT"</formula>
    </cfRule>
    <cfRule type="expression" dxfId="2407" priority="2406">
      <formula>$G245="BENCH"</formula>
    </cfRule>
    <cfRule type="expression" dxfId="2406" priority="2407">
      <formula>$G245="DEADLIFT"</formula>
    </cfRule>
    <cfRule type="expression" dxfId="2405" priority="2408">
      <formula>AND($G245="ACC",ISBLANK($F245))</formula>
    </cfRule>
    <cfRule type="expression" dxfId="2404" priority="2409">
      <formula>$G245="ACC"</formula>
    </cfRule>
  </conditionalFormatting>
  <conditionalFormatting sqref="GD244">
    <cfRule type="expression" dxfId="2403" priority="2402">
      <formula>AND($G244="SQUAT",ISBLANK($F244))</formula>
    </cfRule>
    <cfRule type="expression" dxfId="2402" priority="2403">
      <formula>AND($G244="BENCH",ISBLANK($F244))</formula>
    </cfRule>
    <cfRule type="expression" dxfId="2401" priority="2404">
      <formula>AND($G244="DEADLIFT",ISBLANK($F244))</formula>
    </cfRule>
  </conditionalFormatting>
  <conditionalFormatting sqref="GD244">
    <cfRule type="expression" dxfId="2400" priority="2397">
      <formula>$G244="SQUAT"</formula>
    </cfRule>
    <cfRule type="expression" dxfId="2399" priority="2398">
      <formula>$G244="BENCH"</formula>
    </cfRule>
    <cfRule type="expression" dxfId="2398" priority="2399">
      <formula>$G244="DEADLIFT"</formula>
    </cfRule>
    <cfRule type="expression" dxfId="2397" priority="2400">
      <formula>AND($G244="ACC",ISBLANK($F244))</formula>
    </cfRule>
    <cfRule type="expression" dxfId="2396" priority="2401">
      <formula>$G244="ACC"</formula>
    </cfRule>
  </conditionalFormatting>
  <conditionalFormatting sqref="GE244:GF244">
    <cfRule type="expression" dxfId="2395" priority="2392">
      <formula>$G244="SQUAT"</formula>
    </cfRule>
    <cfRule type="expression" dxfId="2394" priority="2393">
      <formula>$G244="BENCH"</formula>
    </cfRule>
    <cfRule type="expression" dxfId="2393" priority="2394">
      <formula>$G244="DEADLIFT"</formula>
    </cfRule>
    <cfRule type="expression" dxfId="2392" priority="2395">
      <formula>AND($G244="ACC",ISBLANK($F244))</formula>
    </cfRule>
    <cfRule type="expression" dxfId="2391" priority="2396">
      <formula>$G244="ACC"</formula>
    </cfRule>
  </conditionalFormatting>
  <conditionalFormatting sqref="GD238:GD241">
    <cfRule type="expression" dxfId="2390" priority="2389">
      <formula>AND($G238="SQUAT",ISBLANK($F238))</formula>
    </cfRule>
    <cfRule type="expression" dxfId="2389" priority="2390">
      <formula>AND($G238="BENCH",ISBLANK($F238))</formula>
    </cfRule>
    <cfRule type="expression" dxfId="2388" priority="2391">
      <formula>AND($G238="DEADLIFT",ISBLANK($F238))</formula>
    </cfRule>
  </conditionalFormatting>
  <conditionalFormatting sqref="GD238:GF241">
    <cfRule type="expression" dxfId="2387" priority="2384">
      <formula>$G238="SQUAT"</formula>
    </cfRule>
    <cfRule type="expression" dxfId="2386" priority="2385">
      <formula>$G238="BENCH"</formula>
    </cfRule>
    <cfRule type="expression" dxfId="2385" priority="2386">
      <formula>$G238="DEADLIFT"</formula>
    </cfRule>
    <cfRule type="expression" dxfId="2384" priority="2387">
      <formula>AND($G238="ACC",ISBLANK($F238))</formula>
    </cfRule>
    <cfRule type="expression" dxfId="2383" priority="2388">
      <formula>$G238="ACC"</formula>
    </cfRule>
  </conditionalFormatting>
  <conditionalFormatting sqref="GD237">
    <cfRule type="expression" dxfId="2382" priority="2381">
      <formula>AND($G237="SQUAT",ISBLANK($F237))</formula>
    </cfRule>
    <cfRule type="expression" dxfId="2381" priority="2382">
      <formula>AND($G237="BENCH",ISBLANK($F237))</formula>
    </cfRule>
    <cfRule type="expression" dxfId="2380" priority="2383">
      <formula>AND($G237="DEADLIFT",ISBLANK($F237))</formula>
    </cfRule>
  </conditionalFormatting>
  <conditionalFormatting sqref="GD237">
    <cfRule type="expression" dxfId="2379" priority="2376">
      <formula>$G237="SQUAT"</formula>
    </cfRule>
    <cfRule type="expression" dxfId="2378" priority="2377">
      <formula>$G237="BENCH"</formula>
    </cfRule>
    <cfRule type="expression" dxfId="2377" priority="2378">
      <formula>$G237="DEADLIFT"</formula>
    </cfRule>
    <cfRule type="expression" dxfId="2376" priority="2379">
      <formula>AND($G237="ACC",ISBLANK($F237))</formula>
    </cfRule>
    <cfRule type="expression" dxfId="2375" priority="2380">
      <formula>$G237="ACC"</formula>
    </cfRule>
  </conditionalFormatting>
  <conditionalFormatting sqref="GE237:GF237">
    <cfRule type="expression" dxfId="2374" priority="2371">
      <formula>$G237="SQUAT"</formula>
    </cfRule>
    <cfRule type="expression" dxfId="2373" priority="2372">
      <formula>$G237="BENCH"</formula>
    </cfRule>
    <cfRule type="expression" dxfId="2372" priority="2373">
      <formula>$G237="DEADLIFT"</formula>
    </cfRule>
    <cfRule type="expression" dxfId="2371" priority="2374">
      <formula>AND($G237="ACC",ISBLANK($F237))</formula>
    </cfRule>
    <cfRule type="expression" dxfId="2370" priority="2375">
      <formula>$G237="ACC"</formula>
    </cfRule>
  </conditionalFormatting>
  <conditionalFormatting sqref="GM18 GM25">
    <cfRule type="expression" dxfId="2369" priority="2368">
      <formula>AND($G18="SQUAT",ISBLANK($F18))</formula>
    </cfRule>
    <cfRule type="expression" dxfId="2368" priority="2369">
      <formula>AND($G18="BENCH",ISBLANK($F18))</formula>
    </cfRule>
    <cfRule type="expression" dxfId="2367" priority="2370">
      <formula>AND($G18="DEADLIFT",ISBLANK($F18))</formula>
    </cfRule>
  </conditionalFormatting>
  <conditionalFormatting sqref="GM25:GO25 GM18:GO18">
    <cfRule type="expression" dxfId="2366" priority="2363">
      <formula>$G18="SQUAT"</formula>
    </cfRule>
    <cfRule type="expression" dxfId="2365" priority="2364">
      <formula>$G18="BENCH"</formula>
    </cfRule>
    <cfRule type="expression" dxfId="2364" priority="2365">
      <formula>$G18="DEADLIFT"</formula>
    </cfRule>
    <cfRule type="expression" dxfId="2363" priority="2366">
      <formula>AND($G18="ACC",ISBLANK($F18))</formula>
    </cfRule>
    <cfRule type="expression" dxfId="2362" priority="2367">
      <formula>$G18="ACC"</formula>
    </cfRule>
  </conditionalFormatting>
  <conditionalFormatting sqref="GM39">
    <cfRule type="expression" dxfId="2361" priority="2360">
      <formula>AND($G39="SQUAT",ISBLANK($F39))</formula>
    </cfRule>
    <cfRule type="expression" dxfId="2360" priority="2361">
      <formula>AND($G39="BENCH",ISBLANK($F39))</formula>
    </cfRule>
    <cfRule type="expression" dxfId="2359" priority="2362">
      <formula>AND($G39="DEADLIFT",ISBLANK($F39))</formula>
    </cfRule>
  </conditionalFormatting>
  <conditionalFormatting sqref="GM39:GO39">
    <cfRule type="expression" dxfId="2358" priority="2355">
      <formula>$G39="SQUAT"</formula>
    </cfRule>
    <cfRule type="expression" dxfId="2357" priority="2356">
      <formula>$G39="BENCH"</formula>
    </cfRule>
    <cfRule type="expression" dxfId="2356" priority="2357">
      <formula>$G39="DEADLIFT"</formula>
    </cfRule>
    <cfRule type="expression" dxfId="2355" priority="2358">
      <formula>AND($G39="ACC",ISBLANK($F39))</formula>
    </cfRule>
    <cfRule type="expression" dxfId="2354" priority="2359">
      <formula>$G39="ACC"</formula>
    </cfRule>
  </conditionalFormatting>
  <conditionalFormatting sqref="GM21:GM24">
    <cfRule type="expression" dxfId="2353" priority="2352">
      <formula>AND($G21="SQUAT",ISBLANK($F21))</formula>
    </cfRule>
    <cfRule type="expression" dxfId="2352" priority="2353">
      <formula>AND($G21="BENCH",ISBLANK($F21))</formula>
    </cfRule>
    <cfRule type="expression" dxfId="2351" priority="2354">
      <formula>AND($G21="DEADLIFT",ISBLANK($F21))</formula>
    </cfRule>
  </conditionalFormatting>
  <conditionalFormatting sqref="GM21:GO24">
    <cfRule type="expression" dxfId="2350" priority="2347">
      <formula>$G21="SQUAT"</formula>
    </cfRule>
    <cfRule type="expression" dxfId="2349" priority="2348">
      <formula>$G21="BENCH"</formula>
    </cfRule>
    <cfRule type="expression" dxfId="2348" priority="2349">
      <formula>$G21="DEADLIFT"</formula>
    </cfRule>
    <cfRule type="expression" dxfId="2347" priority="2350">
      <formula>AND($G21="ACC",ISBLANK($F21))</formula>
    </cfRule>
    <cfRule type="expression" dxfId="2346" priority="2351">
      <formula>$G21="ACC"</formula>
    </cfRule>
  </conditionalFormatting>
  <conditionalFormatting sqref="GM20">
    <cfRule type="expression" dxfId="2345" priority="2344">
      <formula>AND($G20="SQUAT",ISBLANK($F20))</formula>
    </cfRule>
    <cfRule type="expression" dxfId="2344" priority="2345">
      <formula>AND($G20="BENCH",ISBLANK($F20))</formula>
    </cfRule>
    <cfRule type="expression" dxfId="2343" priority="2346">
      <formula>AND($G20="DEADLIFT",ISBLANK($F20))</formula>
    </cfRule>
  </conditionalFormatting>
  <conditionalFormatting sqref="GM20">
    <cfRule type="expression" dxfId="2342" priority="2339">
      <formula>$G20="SQUAT"</formula>
    </cfRule>
    <cfRule type="expression" dxfId="2341" priority="2340">
      <formula>$G20="BENCH"</formula>
    </cfRule>
    <cfRule type="expression" dxfId="2340" priority="2341">
      <formula>$G20="DEADLIFT"</formula>
    </cfRule>
    <cfRule type="expression" dxfId="2339" priority="2342">
      <formula>AND($G20="ACC",ISBLANK($F20))</formula>
    </cfRule>
    <cfRule type="expression" dxfId="2338" priority="2343">
      <formula>$G20="ACC"</formula>
    </cfRule>
  </conditionalFormatting>
  <conditionalFormatting sqref="GN20:GO20">
    <cfRule type="expression" dxfId="2337" priority="2334">
      <formula>$G20="SQUAT"</formula>
    </cfRule>
    <cfRule type="expression" dxfId="2336" priority="2335">
      <formula>$G20="BENCH"</formula>
    </cfRule>
    <cfRule type="expression" dxfId="2335" priority="2336">
      <formula>$G20="DEADLIFT"</formula>
    </cfRule>
    <cfRule type="expression" dxfId="2334" priority="2337">
      <formula>AND($G20="ACC",ISBLANK($F20))</formula>
    </cfRule>
    <cfRule type="expression" dxfId="2333" priority="2338">
      <formula>$G20="ACC"</formula>
    </cfRule>
  </conditionalFormatting>
  <conditionalFormatting sqref="GM14:GM17">
    <cfRule type="expression" dxfId="2332" priority="2331">
      <formula>AND($G14="SQUAT",ISBLANK($F14))</formula>
    </cfRule>
    <cfRule type="expression" dxfId="2331" priority="2332">
      <formula>AND($G14="BENCH",ISBLANK($F14))</formula>
    </cfRule>
    <cfRule type="expression" dxfId="2330" priority="2333">
      <formula>AND($G14="DEADLIFT",ISBLANK($F14))</formula>
    </cfRule>
  </conditionalFormatting>
  <conditionalFormatting sqref="GM14:GO17">
    <cfRule type="expression" dxfId="2329" priority="2326">
      <formula>$G14="SQUAT"</formula>
    </cfRule>
    <cfRule type="expression" dxfId="2328" priority="2327">
      <formula>$G14="BENCH"</formula>
    </cfRule>
    <cfRule type="expression" dxfId="2327" priority="2328">
      <formula>$G14="DEADLIFT"</formula>
    </cfRule>
    <cfRule type="expression" dxfId="2326" priority="2329">
      <formula>AND($G14="ACC",ISBLANK($F14))</formula>
    </cfRule>
    <cfRule type="expression" dxfId="2325" priority="2330">
      <formula>$G14="ACC"</formula>
    </cfRule>
  </conditionalFormatting>
  <conditionalFormatting sqref="GM13">
    <cfRule type="expression" dxfId="2324" priority="2323">
      <formula>AND($G13="SQUAT",ISBLANK($F13))</formula>
    </cfRule>
    <cfRule type="expression" dxfId="2323" priority="2324">
      <formula>AND($G13="BENCH",ISBLANK($F13))</formula>
    </cfRule>
    <cfRule type="expression" dxfId="2322" priority="2325">
      <formula>AND($G13="DEADLIFT",ISBLANK($F13))</formula>
    </cfRule>
  </conditionalFormatting>
  <conditionalFormatting sqref="GM13">
    <cfRule type="expression" dxfId="2321" priority="2318">
      <formula>$G13="SQUAT"</formula>
    </cfRule>
    <cfRule type="expression" dxfId="2320" priority="2319">
      <formula>$G13="BENCH"</formula>
    </cfRule>
    <cfRule type="expression" dxfId="2319" priority="2320">
      <formula>$G13="DEADLIFT"</formula>
    </cfRule>
    <cfRule type="expression" dxfId="2318" priority="2321">
      <formula>AND($G13="ACC",ISBLANK($F13))</formula>
    </cfRule>
    <cfRule type="expression" dxfId="2317" priority="2322">
      <formula>$G13="ACC"</formula>
    </cfRule>
  </conditionalFormatting>
  <conditionalFormatting sqref="GN13:GO13">
    <cfRule type="expression" dxfId="2316" priority="2313">
      <formula>$G13="SQUAT"</formula>
    </cfRule>
    <cfRule type="expression" dxfId="2315" priority="2314">
      <formula>$G13="BENCH"</formula>
    </cfRule>
    <cfRule type="expression" dxfId="2314" priority="2315">
      <formula>$G13="DEADLIFT"</formula>
    </cfRule>
    <cfRule type="expression" dxfId="2313" priority="2316">
      <formula>AND($G13="ACC",ISBLANK($F13))</formula>
    </cfRule>
    <cfRule type="expression" dxfId="2312" priority="2317">
      <formula>$G13="ACC"</formula>
    </cfRule>
  </conditionalFormatting>
  <conditionalFormatting sqref="GM32">
    <cfRule type="expression" dxfId="2311" priority="2310">
      <formula>AND($G32="SQUAT",ISBLANK($F32))</formula>
    </cfRule>
    <cfRule type="expression" dxfId="2310" priority="2311">
      <formula>AND($G32="BENCH",ISBLANK($F32))</formula>
    </cfRule>
    <cfRule type="expression" dxfId="2309" priority="2312">
      <formula>AND($G32="DEADLIFT",ISBLANK($F32))</formula>
    </cfRule>
  </conditionalFormatting>
  <conditionalFormatting sqref="GM32:GO32">
    <cfRule type="expression" dxfId="2308" priority="2305">
      <formula>$G32="SQUAT"</formula>
    </cfRule>
    <cfRule type="expression" dxfId="2307" priority="2306">
      <formula>$G32="BENCH"</formula>
    </cfRule>
    <cfRule type="expression" dxfId="2306" priority="2307">
      <formula>$G32="DEADLIFT"</formula>
    </cfRule>
    <cfRule type="expression" dxfId="2305" priority="2308">
      <formula>AND($G32="ACC",ISBLANK($F32))</formula>
    </cfRule>
    <cfRule type="expression" dxfId="2304" priority="2309">
      <formula>$G32="ACC"</formula>
    </cfRule>
  </conditionalFormatting>
  <conditionalFormatting sqref="GM35:GM38">
    <cfRule type="expression" dxfId="2303" priority="2302">
      <formula>AND($G35="SQUAT",ISBLANK($F35))</formula>
    </cfRule>
    <cfRule type="expression" dxfId="2302" priority="2303">
      <formula>AND($G35="BENCH",ISBLANK($F35))</formula>
    </cfRule>
    <cfRule type="expression" dxfId="2301" priority="2304">
      <formula>AND($G35="DEADLIFT",ISBLANK($F35))</formula>
    </cfRule>
  </conditionalFormatting>
  <conditionalFormatting sqref="GM35:GO38">
    <cfRule type="expression" dxfId="2300" priority="2297">
      <formula>$G35="SQUAT"</formula>
    </cfRule>
    <cfRule type="expression" dxfId="2299" priority="2298">
      <formula>$G35="BENCH"</formula>
    </cfRule>
    <cfRule type="expression" dxfId="2298" priority="2299">
      <formula>$G35="DEADLIFT"</formula>
    </cfRule>
    <cfRule type="expression" dxfId="2297" priority="2300">
      <formula>AND($G35="ACC",ISBLANK($F35))</formula>
    </cfRule>
    <cfRule type="expression" dxfId="2296" priority="2301">
      <formula>$G35="ACC"</formula>
    </cfRule>
  </conditionalFormatting>
  <conditionalFormatting sqref="GM34">
    <cfRule type="expression" dxfId="2295" priority="2294">
      <formula>AND($G34="SQUAT",ISBLANK($F34))</formula>
    </cfRule>
    <cfRule type="expression" dxfId="2294" priority="2295">
      <formula>AND($G34="BENCH",ISBLANK($F34))</formula>
    </cfRule>
    <cfRule type="expression" dxfId="2293" priority="2296">
      <formula>AND($G34="DEADLIFT",ISBLANK($F34))</formula>
    </cfRule>
  </conditionalFormatting>
  <conditionalFormatting sqref="GM34">
    <cfRule type="expression" dxfId="2292" priority="2289">
      <formula>$G34="SQUAT"</formula>
    </cfRule>
    <cfRule type="expression" dxfId="2291" priority="2290">
      <formula>$G34="BENCH"</formula>
    </cfRule>
    <cfRule type="expression" dxfId="2290" priority="2291">
      <formula>$G34="DEADLIFT"</formula>
    </cfRule>
    <cfRule type="expression" dxfId="2289" priority="2292">
      <formula>AND($G34="ACC",ISBLANK($F34))</formula>
    </cfRule>
    <cfRule type="expression" dxfId="2288" priority="2293">
      <formula>$G34="ACC"</formula>
    </cfRule>
  </conditionalFormatting>
  <conditionalFormatting sqref="GN34:GO34">
    <cfRule type="expression" dxfId="2287" priority="2284">
      <formula>$G34="SQUAT"</formula>
    </cfRule>
    <cfRule type="expression" dxfId="2286" priority="2285">
      <formula>$G34="BENCH"</formula>
    </cfRule>
    <cfRule type="expression" dxfId="2285" priority="2286">
      <formula>$G34="DEADLIFT"</formula>
    </cfRule>
    <cfRule type="expression" dxfId="2284" priority="2287">
      <formula>AND($G34="ACC",ISBLANK($F34))</formula>
    </cfRule>
    <cfRule type="expression" dxfId="2283" priority="2288">
      <formula>$G34="ACC"</formula>
    </cfRule>
  </conditionalFormatting>
  <conditionalFormatting sqref="GM28:GM31">
    <cfRule type="expression" dxfId="2282" priority="2281">
      <formula>AND($G28="SQUAT",ISBLANK($F28))</formula>
    </cfRule>
    <cfRule type="expression" dxfId="2281" priority="2282">
      <formula>AND($G28="BENCH",ISBLANK($F28))</formula>
    </cfRule>
    <cfRule type="expression" dxfId="2280" priority="2283">
      <formula>AND($G28="DEADLIFT",ISBLANK($F28))</formula>
    </cfRule>
  </conditionalFormatting>
  <conditionalFormatting sqref="GM28:GO31">
    <cfRule type="expression" dxfId="2279" priority="2276">
      <formula>$G28="SQUAT"</formula>
    </cfRule>
    <cfRule type="expression" dxfId="2278" priority="2277">
      <formula>$G28="BENCH"</formula>
    </cfRule>
    <cfRule type="expression" dxfId="2277" priority="2278">
      <formula>$G28="DEADLIFT"</formula>
    </cfRule>
    <cfRule type="expression" dxfId="2276" priority="2279">
      <formula>AND($G28="ACC",ISBLANK($F28))</formula>
    </cfRule>
    <cfRule type="expression" dxfId="2275" priority="2280">
      <formula>$G28="ACC"</formula>
    </cfRule>
  </conditionalFormatting>
  <conditionalFormatting sqref="GM27">
    <cfRule type="expression" dxfId="2274" priority="2273">
      <formula>AND($G27="SQUAT",ISBLANK($F27))</formula>
    </cfRule>
    <cfRule type="expression" dxfId="2273" priority="2274">
      <formula>AND($G27="BENCH",ISBLANK($F27))</formula>
    </cfRule>
    <cfRule type="expression" dxfId="2272" priority="2275">
      <formula>AND($G27="DEADLIFT",ISBLANK($F27))</formula>
    </cfRule>
  </conditionalFormatting>
  <conditionalFormatting sqref="GM27">
    <cfRule type="expression" dxfId="2271" priority="2268">
      <formula>$G27="SQUAT"</formula>
    </cfRule>
    <cfRule type="expression" dxfId="2270" priority="2269">
      <formula>$G27="BENCH"</formula>
    </cfRule>
    <cfRule type="expression" dxfId="2269" priority="2270">
      <formula>$G27="DEADLIFT"</formula>
    </cfRule>
    <cfRule type="expression" dxfId="2268" priority="2271">
      <formula>AND($G27="ACC",ISBLANK($F27))</formula>
    </cfRule>
    <cfRule type="expression" dxfId="2267" priority="2272">
      <formula>$G27="ACC"</formula>
    </cfRule>
  </conditionalFormatting>
  <conditionalFormatting sqref="GN27:GO27">
    <cfRule type="expression" dxfId="2266" priority="2263">
      <formula>$G27="SQUAT"</formula>
    </cfRule>
    <cfRule type="expression" dxfId="2265" priority="2264">
      <formula>$G27="BENCH"</formula>
    </cfRule>
    <cfRule type="expression" dxfId="2264" priority="2265">
      <formula>$G27="DEADLIFT"</formula>
    </cfRule>
    <cfRule type="expression" dxfId="2263" priority="2266">
      <formula>AND($G27="ACC",ISBLANK($F27))</formula>
    </cfRule>
    <cfRule type="expression" dxfId="2262" priority="2267">
      <formula>$G27="ACC"</formula>
    </cfRule>
  </conditionalFormatting>
  <conditionalFormatting sqref="GM46">
    <cfRule type="expression" dxfId="2261" priority="2260">
      <formula>AND($G46="SQUAT",ISBLANK($F46))</formula>
    </cfRule>
    <cfRule type="expression" dxfId="2260" priority="2261">
      <formula>AND($G46="BENCH",ISBLANK($F46))</formula>
    </cfRule>
    <cfRule type="expression" dxfId="2259" priority="2262">
      <formula>AND($G46="DEADLIFT",ISBLANK($F46))</formula>
    </cfRule>
  </conditionalFormatting>
  <conditionalFormatting sqref="GM46:GO46">
    <cfRule type="expression" dxfId="2258" priority="2255">
      <formula>$G46="SQUAT"</formula>
    </cfRule>
    <cfRule type="expression" dxfId="2257" priority="2256">
      <formula>$G46="BENCH"</formula>
    </cfRule>
    <cfRule type="expression" dxfId="2256" priority="2257">
      <formula>$G46="DEADLIFT"</formula>
    </cfRule>
    <cfRule type="expression" dxfId="2255" priority="2258">
      <formula>AND($G46="ACC",ISBLANK($F46))</formula>
    </cfRule>
    <cfRule type="expression" dxfId="2254" priority="2259">
      <formula>$G46="ACC"</formula>
    </cfRule>
  </conditionalFormatting>
  <conditionalFormatting sqref="GM49:GM52">
    <cfRule type="expression" dxfId="2253" priority="2252">
      <formula>AND($G49="SQUAT",ISBLANK($F49))</formula>
    </cfRule>
    <cfRule type="expression" dxfId="2252" priority="2253">
      <formula>AND($G49="BENCH",ISBLANK($F49))</formula>
    </cfRule>
    <cfRule type="expression" dxfId="2251" priority="2254">
      <formula>AND($G49="DEADLIFT",ISBLANK($F49))</formula>
    </cfRule>
  </conditionalFormatting>
  <conditionalFormatting sqref="GM49:GO52">
    <cfRule type="expression" dxfId="2250" priority="2247">
      <formula>$G49="SQUAT"</formula>
    </cfRule>
    <cfRule type="expression" dxfId="2249" priority="2248">
      <formula>$G49="BENCH"</formula>
    </cfRule>
    <cfRule type="expression" dxfId="2248" priority="2249">
      <formula>$G49="DEADLIFT"</formula>
    </cfRule>
    <cfRule type="expression" dxfId="2247" priority="2250">
      <formula>AND($G49="ACC",ISBLANK($F49))</formula>
    </cfRule>
    <cfRule type="expression" dxfId="2246" priority="2251">
      <formula>$G49="ACC"</formula>
    </cfRule>
  </conditionalFormatting>
  <conditionalFormatting sqref="GM48">
    <cfRule type="expression" dxfId="2245" priority="2244">
      <formula>AND($G48="SQUAT",ISBLANK($F48))</formula>
    </cfRule>
    <cfRule type="expression" dxfId="2244" priority="2245">
      <formula>AND($G48="BENCH",ISBLANK($F48))</formula>
    </cfRule>
    <cfRule type="expression" dxfId="2243" priority="2246">
      <formula>AND($G48="DEADLIFT",ISBLANK($F48))</formula>
    </cfRule>
  </conditionalFormatting>
  <conditionalFormatting sqref="GM48">
    <cfRule type="expression" dxfId="2242" priority="2239">
      <formula>$G48="SQUAT"</formula>
    </cfRule>
    <cfRule type="expression" dxfId="2241" priority="2240">
      <formula>$G48="BENCH"</formula>
    </cfRule>
    <cfRule type="expression" dxfId="2240" priority="2241">
      <formula>$G48="DEADLIFT"</formula>
    </cfRule>
    <cfRule type="expression" dxfId="2239" priority="2242">
      <formula>AND($G48="ACC",ISBLANK($F48))</formula>
    </cfRule>
    <cfRule type="expression" dxfId="2238" priority="2243">
      <formula>$G48="ACC"</formula>
    </cfRule>
  </conditionalFormatting>
  <conditionalFormatting sqref="GN48:GO48">
    <cfRule type="expression" dxfId="2237" priority="2234">
      <formula>$G48="SQUAT"</formula>
    </cfRule>
    <cfRule type="expression" dxfId="2236" priority="2235">
      <formula>$G48="BENCH"</formula>
    </cfRule>
    <cfRule type="expression" dxfId="2235" priority="2236">
      <formula>$G48="DEADLIFT"</formula>
    </cfRule>
    <cfRule type="expression" dxfId="2234" priority="2237">
      <formula>AND($G48="ACC",ISBLANK($F48))</formula>
    </cfRule>
    <cfRule type="expression" dxfId="2233" priority="2238">
      <formula>$G48="ACC"</formula>
    </cfRule>
  </conditionalFormatting>
  <conditionalFormatting sqref="GM42:GM45">
    <cfRule type="expression" dxfId="2232" priority="2231">
      <formula>AND($G42="SQUAT",ISBLANK($F42))</formula>
    </cfRule>
    <cfRule type="expression" dxfId="2231" priority="2232">
      <formula>AND($G42="BENCH",ISBLANK($F42))</formula>
    </cfRule>
    <cfRule type="expression" dxfId="2230" priority="2233">
      <formula>AND($G42="DEADLIFT",ISBLANK($F42))</formula>
    </cfRule>
  </conditionalFormatting>
  <conditionalFormatting sqref="GM42:GO45">
    <cfRule type="expression" dxfId="2229" priority="2226">
      <formula>$G42="SQUAT"</formula>
    </cfRule>
    <cfRule type="expression" dxfId="2228" priority="2227">
      <formula>$G42="BENCH"</formula>
    </cfRule>
    <cfRule type="expression" dxfId="2227" priority="2228">
      <formula>$G42="DEADLIFT"</formula>
    </cfRule>
    <cfRule type="expression" dxfId="2226" priority="2229">
      <formula>AND($G42="ACC",ISBLANK($F42))</formula>
    </cfRule>
    <cfRule type="expression" dxfId="2225" priority="2230">
      <formula>$G42="ACC"</formula>
    </cfRule>
  </conditionalFormatting>
  <conditionalFormatting sqref="GM41">
    <cfRule type="expression" dxfId="2224" priority="2223">
      <formula>AND($G41="SQUAT",ISBLANK($F41))</formula>
    </cfRule>
    <cfRule type="expression" dxfId="2223" priority="2224">
      <formula>AND($G41="BENCH",ISBLANK($F41))</formula>
    </cfRule>
    <cfRule type="expression" dxfId="2222" priority="2225">
      <formula>AND($G41="DEADLIFT",ISBLANK($F41))</formula>
    </cfRule>
  </conditionalFormatting>
  <conditionalFormatting sqref="GM41">
    <cfRule type="expression" dxfId="2221" priority="2218">
      <formula>$G41="SQUAT"</formula>
    </cfRule>
    <cfRule type="expression" dxfId="2220" priority="2219">
      <formula>$G41="BENCH"</formula>
    </cfRule>
    <cfRule type="expression" dxfId="2219" priority="2220">
      <formula>$G41="DEADLIFT"</formula>
    </cfRule>
    <cfRule type="expression" dxfId="2218" priority="2221">
      <formula>AND($G41="ACC",ISBLANK($F41))</formula>
    </cfRule>
    <cfRule type="expression" dxfId="2217" priority="2222">
      <formula>$G41="ACC"</formula>
    </cfRule>
  </conditionalFormatting>
  <conditionalFormatting sqref="GN41:GO41">
    <cfRule type="expression" dxfId="2216" priority="2213">
      <formula>$G41="SQUAT"</formula>
    </cfRule>
    <cfRule type="expression" dxfId="2215" priority="2214">
      <formula>$G41="BENCH"</formula>
    </cfRule>
    <cfRule type="expression" dxfId="2214" priority="2215">
      <formula>$G41="DEADLIFT"</formula>
    </cfRule>
    <cfRule type="expression" dxfId="2213" priority="2216">
      <formula>AND($G41="ACC",ISBLANK($F41))</formula>
    </cfRule>
    <cfRule type="expression" dxfId="2212" priority="2217">
      <formula>$G41="ACC"</formula>
    </cfRule>
  </conditionalFormatting>
  <conditionalFormatting sqref="GM67 GM74">
    <cfRule type="expression" dxfId="2211" priority="2210">
      <formula>AND($G67="SQUAT",ISBLANK($F67))</formula>
    </cfRule>
    <cfRule type="expression" dxfId="2210" priority="2211">
      <formula>AND($G67="BENCH",ISBLANK($F67))</formula>
    </cfRule>
    <cfRule type="expression" dxfId="2209" priority="2212">
      <formula>AND($G67="DEADLIFT",ISBLANK($F67))</formula>
    </cfRule>
  </conditionalFormatting>
  <conditionalFormatting sqref="GM74:GO74 GM67:GO67">
    <cfRule type="expression" dxfId="2208" priority="2205">
      <formula>$G67="SQUAT"</formula>
    </cfRule>
    <cfRule type="expression" dxfId="2207" priority="2206">
      <formula>$G67="BENCH"</formula>
    </cfRule>
    <cfRule type="expression" dxfId="2206" priority="2207">
      <formula>$G67="DEADLIFT"</formula>
    </cfRule>
    <cfRule type="expression" dxfId="2205" priority="2208">
      <formula>AND($G67="ACC",ISBLANK($F67))</formula>
    </cfRule>
    <cfRule type="expression" dxfId="2204" priority="2209">
      <formula>$G67="ACC"</formula>
    </cfRule>
  </conditionalFormatting>
  <conditionalFormatting sqref="GM88">
    <cfRule type="expression" dxfId="2203" priority="2202">
      <formula>AND($G88="SQUAT",ISBLANK($F88))</formula>
    </cfRule>
    <cfRule type="expression" dxfId="2202" priority="2203">
      <formula>AND($G88="BENCH",ISBLANK($F88))</formula>
    </cfRule>
    <cfRule type="expression" dxfId="2201" priority="2204">
      <formula>AND($G88="DEADLIFT",ISBLANK($F88))</formula>
    </cfRule>
  </conditionalFormatting>
  <conditionalFormatting sqref="GM88:GO88">
    <cfRule type="expression" dxfId="2200" priority="2197">
      <formula>$G88="SQUAT"</formula>
    </cfRule>
    <cfRule type="expression" dxfId="2199" priority="2198">
      <formula>$G88="BENCH"</formula>
    </cfRule>
    <cfRule type="expression" dxfId="2198" priority="2199">
      <formula>$G88="DEADLIFT"</formula>
    </cfRule>
    <cfRule type="expression" dxfId="2197" priority="2200">
      <formula>AND($G88="ACC",ISBLANK($F88))</formula>
    </cfRule>
    <cfRule type="expression" dxfId="2196" priority="2201">
      <formula>$G88="ACC"</formula>
    </cfRule>
  </conditionalFormatting>
  <conditionalFormatting sqref="GM70:GM73">
    <cfRule type="expression" dxfId="2195" priority="2194">
      <formula>AND($G70="SQUAT",ISBLANK($F70))</formula>
    </cfRule>
    <cfRule type="expression" dxfId="2194" priority="2195">
      <formula>AND($G70="BENCH",ISBLANK($F70))</formula>
    </cfRule>
    <cfRule type="expression" dxfId="2193" priority="2196">
      <formula>AND($G70="DEADLIFT",ISBLANK($F70))</formula>
    </cfRule>
  </conditionalFormatting>
  <conditionalFormatting sqref="GM70:GO73">
    <cfRule type="expression" dxfId="2192" priority="2189">
      <formula>$G70="SQUAT"</formula>
    </cfRule>
    <cfRule type="expression" dxfId="2191" priority="2190">
      <formula>$G70="BENCH"</formula>
    </cfRule>
    <cfRule type="expression" dxfId="2190" priority="2191">
      <formula>$G70="DEADLIFT"</formula>
    </cfRule>
    <cfRule type="expression" dxfId="2189" priority="2192">
      <formula>AND($G70="ACC",ISBLANK($F70))</formula>
    </cfRule>
    <cfRule type="expression" dxfId="2188" priority="2193">
      <formula>$G70="ACC"</formula>
    </cfRule>
  </conditionalFormatting>
  <conditionalFormatting sqref="GM69">
    <cfRule type="expression" dxfId="2187" priority="2186">
      <formula>AND($G69="SQUAT",ISBLANK($F69))</formula>
    </cfRule>
    <cfRule type="expression" dxfId="2186" priority="2187">
      <formula>AND($G69="BENCH",ISBLANK($F69))</formula>
    </cfRule>
    <cfRule type="expression" dxfId="2185" priority="2188">
      <formula>AND($G69="DEADLIFT",ISBLANK($F69))</formula>
    </cfRule>
  </conditionalFormatting>
  <conditionalFormatting sqref="GM69">
    <cfRule type="expression" dxfId="2184" priority="2181">
      <formula>$G69="SQUAT"</formula>
    </cfRule>
    <cfRule type="expression" dxfId="2183" priority="2182">
      <formula>$G69="BENCH"</formula>
    </cfRule>
    <cfRule type="expression" dxfId="2182" priority="2183">
      <formula>$G69="DEADLIFT"</formula>
    </cfRule>
    <cfRule type="expression" dxfId="2181" priority="2184">
      <formula>AND($G69="ACC",ISBLANK($F69))</formula>
    </cfRule>
    <cfRule type="expression" dxfId="2180" priority="2185">
      <formula>$G69="ACC"</formula>
    </cfRule>
  </conditionalFormatting>
  <conditionalFormatting sqref="GN69:GO69">
    <cfRule type="expression" dxfId="2179" priority="2176">
      <formula>$G69="SQUAT"</formula>
    </cfRule>
    <cfRule type="expression" dxfId="2178" priority="2177">
      <formula>$G69="BENCH"</formula>
    </cfRule>
    <cfRule type="expression" dxfId="2177" priority="2178">
      <formula>$G69="DEADLIFT"</formula>
    </cfRule>
    <cfRule type="expression" dxfId="2176" priority="2179">
      <formula>AND($G69="ACC",ISBLANK($F69))</formula>
    </cfRule>
    <cfRule type="expression" dxfId="2175" priority="2180">
      <formula>$G69="ACC"</formula>
    </cfRule>
  </conditionalFormatting>
  <conditionalFormatting sqref="GM63:GM66">
    <cfRule type="expression" dxfId="2174" priority="2173">
      <formula>AND($G63="SQUAT",ISBLANK($F63))</formula>
    </cfRule>
    <cfRule type="expression" dxfId="2173" priority="2174">
      <formula>AND($G63="BENCH",ISBLANK($F63))</formula>
    </cfRule>
    <cfRule type="expression" dxfId="2172" priority="2175">
      <formula>AND($G63="DEADLIFT",ISBLANK($F63))</formula>
    </cfRule>
  </conditionalFormatting>
  <conditionalFormatting sqref="GM63:GO66">
    <cfRule type="expression" dxfId="2171" priority="2168">
      <formula>$G63="SQUAT"</formula>
    </cfRule>
    <cfRule type="expression" dxfId="2170" priority="2169">
      <formula>$G63="BENCH"</formula>
    </cfRule>
    <cfRule type="expression" dxfId="2169" priority="2170">
      <formula>$G63="DEADLIFT"</formula>
    </cfRule>
    <cfRule type="expression" dxfId="2168" priority="2171">
      <formula>AND($G63="ACC",ISBLANK($F63))</formula>
    </cfRule>
    <cfRule type="expression" dxfId="2167" priority="2172">
      <formula>$G63="ACC"</formula>
    </cfRule>
  </conditionalFormatting>
  <conditionalFormatting sqref="GM62">
    <cfRule type="expression" dxfId="2166" priority="2165">
      <formula>AND($G62="SQUAT",ISBLANK($F62))</formula>
    </cfRule>
    <cfRule type="expression" dxfId="2165" priority="2166">
      <formula>AND($G62="BENCH",ISBLANK($F62))</formula>
    </cfRule>
    <cfRule type="expression" dxfId="2164" priority="2167">
      <formula>AND($G62="DEADLIFT",ISBLANK($F62))</formula>
    </cfRule>
  </conditionalFormatting>
  <conditionalFormatting sqref="GM62">
    <cfRule type="expression" dxfId="2163" priority="2160">
      <formula>$G62="SQUAT"</formula>
    </cfRule>
    <cfRule type="expression" dxfId="2162" priority="2161">
      <formula>$G62="BENCH"</formula>
    </cfRule>
    <cfRule type="expression" dxfId="2161" priority="2162">
      <formula>$G62="DEADLIFT"</formula>
    </cfRule>
    <cfRule type="expression" dxfId="2160" priority="2163">
      <formula>AND($G62="ACC",ISBLANK($F62))</formula>
    </cfRule>
    <cfRule type="expression" dxfId="2159" priority="2164">
      <formula>$G62="ACC"</formula>
    </cfRule>
  </conditionalFormatting>
  <conditionalFormatting sqref="GN62:GO62">
    <cfRule type="expression" dxfId="2158" priority="2155">
      <formula>$G62="SQUAT"</formula>
    </cfRule>
    <cfRule type="expression" dxfId="2157" priority="2156">
      <formula>$G62="BENCH"</formula>
    </cfRule>
    <cfRule type="expression" dxfId="2156" priority="2157">
      <formula>$G62="DEADLIFT"</formula>
    </cfRule>
    <cfRule type="expression" dxfId="2155" priority="2158">
      <formula>AND($G62="ACC",ISBLANK($F62))</formula>
    </cfRule>
    <cfRule type="expression" dxfId="2154" priority="2159">
      <formula>$G62="ACC"</formula>
    </cfRule>
  </conditionalFormatting>
  <conditionalFormatting sqref="GM81">
    <cfRule type="expression" dxfId="2153" priority="2152">
      <formula>AND($G81="SQUAT",ISBLANK($F81))</formula>
    </cfRule>
    <cfRule type="expression" dxfId="2152" priority="2153">
      <formula>AND($G81="BENCH",ISBLANK($F81))</formula>
    </cfRule>
    <cfRule type="expression" dxfId="2151" priority="2154">
      <formula>AND($G81="DEADLIFT",ISBLANK($F81))</formula>
    </cfRule>
  </conditionalFormatting>
  <conditionalFormatting sqref="GM81:GO81">
    <cfRule type="expression" dxfId="2150" priority="2147">
      <formula>$G81="SQUAT"</formula>
    </cfRule>
    <cfRule type="expression" dxfId="2149" priority="2148">
      <formula>$G81="BENCH"</formula>
    </cfRule>
    <cfRule type="expression" dxfId="2148" priority="2149">
      <formula>$G81="DEADLIFT"</formula>
    </cfRule>
    <cfRule type="expression" dxfId="2147" priority="2150">
      <formula>AND($G81="ACC",ISBLANK($F81))</formula>
    </cfRule>
    <cfRule type="expression" dxfId="2146" priority="2151">
      <formula>$G81="ACC"</formula>
    </cfRule>
  </conditionalFormatting>
  <conditionalFormatting sqref="GM84:GM87">
    <cfRule type="expression" dxfId="2145" priority="2144">
      <formula>AND($G84="SQUAT",ISBLANK($F84))</formula>
    </cfRule>
    <cfRule type="expression" dxfId="2144" priority="2145">
      <formula>AND($G84="BENCH",ISBLANK($F84))</formula>
    </cfRule>
    <cfRule type="expression" dxfId="2143" priority="2146">
      <formula>AND($G84="DEADLIFT",ISBLANK($F84))</formula>
    </cfRule>
  </conditionalFormatting>
  <conditionalFormatting sqref="GM84:GO87">
    <cfRule type="expression" dxfId="2142" priority="2139">
      <formula>$G84="SQUAT"</formula>
    </cfRule>
    <cfRule type="expression" dxfId="2141" priority="2140">
      <formula>$G84="BENCH"</formula>
    </cfRule>
    <cfRule type="expression" dxfId="2140" priority="2141">
      <formula>$G84="DEADLIFT"</formula>
    </cfRule>
    <cfRule type="expression" dxfId="2139" priority="2142">
      <formula>AND($G84="ACC",ISBLANK($F84))</formula>
    </cfRule>
    <cfRule type="expression" dxfId="2138" priority="2143">
      <formula>$G84="ACC"</formula>
    </cfRule>
  </conditionalFormatting>
  <conditionalFormatting sqref="GM83">
    <cfRule type="expression" dxfId="2137" priority="2136">
      <formula>AND($G83="SQUAT",ISBLANK($F83))</formula>
    </cfRule>
    <cfRule type="expression" dxfId="2136" priority="2137">
      <formula>AND($G83="BENCH",ISBLANK($F83))</formula>
    </cfRule>
    <cfRule type="expression" dxfId="2135" priority="2138">
      <formula>AND($G83="DEADLIFT",ISBLANK($F83))</formula>
    </cfRule>
  </conditionalFormatting>
  <conditionalFormatting sqref="GM83">
    <cfRule type="expression" dxfId="2134" priority="2131">
      <formula>$G83="SQUAT"</formula>
    </cfRule>
    <cfRule type="expression" dxfId="2133" priority="2132">
      <formula>$G83="BENCH"</formula>
    </cfRule>
    <cfRule type="expression" dxfId="2132" priority="2133">
      <formula>$G83="DEADLIFT"</formula>
    </cfRule>
    <cfRule type="expression" dxfId="2131" priority="2134">
      <formula>AND($G83="ACC",ISBLANK($F83))</formula>
    </cfRule>
    <cfRule type="expression" dxfId="2130" priority="2135">
      <formula>$G83="ACC"</formula>
    </cfRule>
  </conditionalFormatting>
  <conditionalFormatting sqref="GN83:GO83">
    <cfRule type="expression" dxfId="2129" priority="2126">
      <formula>$G83="SQUAT"</formula>
    </cfRule>
    <cfRule type="expression" dxfId="2128" priority="2127">
      <formula>$G83="BENCH"</formula>
    </cfRule>
    <cfRule type="expression" dxfId="2127" priority="2128">
      <formula>$G83="DEADLIFT"</formula>
    </cfRule>
    <cfRule type="expression" dxfId="2126" priority="2129">
      <formula>AND($G83="ACC",ISBLANK($F83))</formula>
    </cfRule>
    <cfRule type="expression" dxfId="2125" priority="2130">
      <formula>$G83="ACC"</formula>
    </cfRule>
  </conditionalFormatting>
  <conditionalFormatting sqref="GM77:GM80">
    <cfRule type="expression" dxfId="2124" priority="2123">
      <formula>AND($G77="SQUAT",ISBLANK($F77))</formula>
    </cfRule>
    <cfRule type="expression" dxfId="2123" priority="2124">
      <formula>AND($G77="BENCH",ISBLANK($F77))</formula>
    </cfRule>
    <cfRule type="expression" dxfId="2122" priority="2125">
      <formula>AND($G77="DEADLIFT",ISBLANK($F77))</formula>
    </cfRule>
  </conditionalFormatting>
  <conditionalFormatting sqref="GM77:GO80">
    <cfRule type="expression" dxfId="2121" priority="2118">
      <formula>$G77="SQUAT"</formula>
    </cfRule>
    <cfRule type="expression" dxfId="2120" priority="2119">
      <formula>$G77="BENCH"</formula>
    </cfRule>
    <cfRule type="expression" dxfId="2119" priority="2120">
      <formula>$G77="DEADLIFT"</formula>
    </cfRule>
    <cfRule type="expression" dxfId="2118" priority="2121">
      <formula>AND($G77="ACC",ISBLANK($F77))</formula>
    </cfRule>
    <cfRule type="expression" dxfId="2117" priority="2122">
      <formula>$G77="ACC"</formula>
    </cfRule>
  </conditionalFormatting>
  <conditionalFormatting sqref="GM76">
    <cfRule type="expression" dxfId="2116" priority="2115">
      <formula>AND($G76="SQUAT",ISBLANK($F76))</formula>
    </cfRule>
    <cfRule type="expression" dxfId="2115" priority="2116">
      <formula>AND($G76="BENCH",ISBLANK($F76))</formula>
    </cfRule>
    <cfRule type="expression" dxfId="2114" priority="2117">
      <formula>AND($G76="DEADLIFT",ISBLANK($F76))</formula>
    </cfRule>
  </conditionalFormatting>
  <conditionalFormatting sqref="GM76">
    <cfRule type="expression" dxfId="2113" priority="2110">
      <formula>$G76="SQUAT"</formula>
    </cfRule>
    <cfRule type="expression" dxfId="2112" priority="2111">
      <formula>$G76="BENCH"</formula>
    </cfRule>
    <cfRule type="expression" dxfId="2111" priority="2112">
      <formula>$G76="DEADLIFT"</formula>
    </cfRule>
    <cfRule type="expression" dxfId="2110" priority="2113">
      <formula>AND($G76="ACC",ISBLANK($F76))</formula>
    </cfRule>
    <cfRule type="expression" dxfId="2109" priority="2114">
      <formula>$G76="ACC"</formula>
    </cfRule>
  </conditionalFormatting>
  <conditionalFormatting sqref="GN76:GO76">
    <cfRule type="expression" dxfId="2108" priority="2105">
      <formula>$G76="SQUAT"</formula>
    </cfRule>
    <cfRule type="expression" dxfId="2107" priority="2106">
      <formula>$G76="BENCH"</formula>
    </cfRule>
    <cfRule type="expression" dxfId="2106" priority="2107">
      <formula>$G76="DEADLIFT"</formula>
    </cfRule>
    <cfRule type="expression" dxfId="2105" priority="2108">
      <formula>AND($G76="ACC",ISBLANK($F76))</formula>
    </cfRule>
    <cfRule type="expression" dxfId="2104" priority="2109">
      <formula>$G76="ACC"</formula>
    </cfRule>
  </conditionalFormatting>
  <conditionalFormatting sqref="GM95">
    <cfRule type="expression" dxfId="2103" priority="2102">
      <formula>AND($G95="SQUAT",ISBLANK($F95))</formula>
    </cfRule>
    <cfRule type="expression" dxfId="2102" priority="2103">
      <formula>AND($G95="BENCH",ISBLANK($F95))</formula>
    </cfRule>
    <cfRule type="expression" dxfId="2101" priority="2104">
      <formula>AND($G95="DEADLIFT",ISBLANK($F95))</formula>
    </cfRule>
  </conditionalFormatting>
  <conditionalFormatting sqref="GM95:GO95">
    <cfRule type="expression" dxfId="2100" priority="2097">
      <formula>$G95="SQUAT"</formula>
    </cfRule>
    <cfRule type="expression" dxfId="2099" priority="2098">
      <formula>$G95="BENCH"</formula>
    </cfRule>
    <cfRule type="expression" dxfId="2098" priority="2099">
      <formula>$G95="DEADLIFT"</formula>
    </cfRule>
    <cfRule type="expression" dxfId="2097" priority="2100">
      <formula>AND($G95="ACC",ISBLANK($F95))</formula>
    </cfRule>
    <cfRule type="expression" dxfId="2096" priority="2101">
      <formula>$G95="ACC"</formula>
    </cfRule>
  </conditionalFormatting>
  <conditionalFormatting sqref="GM98:GM101">
    <cfRule type="expression" dxfId="2095" priority="2094">
      <formula>AND($G98="SQUAT",ISBLANK($F98))</formula>
    </cfRule>
    <cfRule type="expression" dxfId="2094" priority="2095">
      <formula>AND($G98="BENCH",ISBLANK($F98))</formula>
    </cfRule>
    <cfRule type="expression" dxfId="2093" priority="2096">
      <formula>AND($G98="DEADLIFT",ISBLANK($F98))</formula>
    </cfRule>
  </conditionalFormatting>
  <conditionalFormatting sqref="GM98:GO101">
    <cfRule type="expression" dxfId="2092" priority="2089">
      <formula>$G98="SQUAT"</formula>
    </cfRule>
    <cfRule type="expression" dxfId="2091" priority="2090">
      <formula>$G98="BENCH"</formula>
    </cfRule>
    <cfRule type="expression" dxfId="2090" priority="2091">
      <formula>$G98="DEADLIFT"</formula>
    </cfRule>
    <cfRule type="expression" dxfId="2089" priority="2092">
      <formula>AND($G98="ACC",ISBLANK($F98))</formula>
    </cfRule>
    <cfRule type="expression" dxfId="2088" priority="2093">
      <formula>$G98="ACC"</formula>
    </cfRule>
  </conditionalFormatting>
  <conditionalFormatting sqref="GM97">
    <cfRule type="expression" dxfId="2087" priority="2086">
      <formula>AND($G97="SQUAT",ISBLANK($F97))</formula>
    </cfRule>
    <cfRule type="expression" dxfId="2086" priority="2087">
      <formula>AND($G97="BENCH",ISBLANK($F97))</formula>
    </cfRule>
    <cfRule type="expression" dxfId="2085" priority="2088">
      <formula>AND($G97="DEADLIFT",ISBLANK($F97))</formula>
    </cfRule>
  </conditionalFormatting>
  <conditionalFormatting sqref="GM97">
    <cfRule type="expression" dxfId="2084" priority="2081">
      <formula>$G97="SQUAT"</formula>
    </cfRule>
    <cfRule type="expression" dxfId="2083" priority="2082">
      <formula>$G97="BENCH"</formula>
    </cfRule>
    <cfRule type="expression" dxfId="2082" priority="2083">
      <formula>$G97="DEADLIFT"</formula>
    </cfRule>
    <cfRule type="expression" dxfId="2081" priority="2084">
      <formula>AND($G97="ACC",ISBLANK($F97))</formula>
    </cfRule>
    <cfRule type="expression" dxfId="2080" priority="2085">
      <formula>$G97="ACC"</formula>
    </cfRule>
  </conditionalFormatting>
  <conditionalFormatting sqref="GN97:GO97">
    <cfRule type="expression" dxfId="2079" priority="2076">
      <formula>$G97="SQUAT"</formula>
    </cfRule>
    <cfRule type="expression" dxfId="2078" priority="2077">
      <formula>$G97="BENCH"</formula>
    </cfRule>
    <cfRule type="expression" dxfId="2077" priority="2078">
      <formula>$G97="DEADLIFT"</formula>
    </cfRule>
    <cfRule type="expression" dxfId="2076" priority="2079">
      <formula>AND($G97="ACC",ISBLANK($F97))</formula>
    </cfRule>
    <cfRule type="expression" dxfId="2075" priority="2080">
      <formula>$G97="ACC"</formula>
    </cfRule>
  </conditionalFormatting>
  <conditionalFormatting sqref="GM91:GM94">
    <cfRule type="expression" dxfId="2074" priority="2073">
      <formula>AND($G91="SQUAT",ISBLANK($F91))</formula>
    </cfRule>
    <cfRule type="expression" dxfId="2073" priority="2074">
      <formula>AND($G91="BENCH",ISBLANK($F91))</formula>
    </cfRule>
    <cfRule type="expression" dxfId="2072" priority="2075">
      <formula>AND($G91="DEADLIFT",ISBLANK($F91))</formula>
    </cfRule>
  </conditionalFormatting>
  <conditionalFormatting sqref="GM91:GO94">
    <cfRule type="expression" dxfId="2071" priority="2068">
      <formula>$G91="SQUAT"</formula>
    </cfRule>
    <cfRule type="expression" dxfId="2070" priority="2069">
      <formula>$G91="BENCH"</formula>
    </cfRule>
    <cfRule type="expression" dxfId="2069" priority="2070">
      <formula>$G91="DEADLIFT"</formula>
    </cfRule>
    <cfRule type="expression" dxfId="2068" priority="2071">
      <formula>AND($G91="ACC",ISBLANK($F91))</formula>
    </cfRule>
    <cfRule type="expression" dxfId="2067" priority="2072">
      <formula>$G91="ACC"</formula>
    </cfRule>
  </conditionalFormatting>
  <conditionalFormatting sqref="GM90">
    <cfRule type="expression" dxfId="2066" priority="2065">
      <formula>AND($G90="SQUAT",ISBLANK($F90))</formula>
    </cfRule>
    <cfRule type="expression" dxfId="2065" priority="2066">
      <formula>AND($G90="BENCH",ISBLANK($F90))</formula>
    </cfRule>
    <cfRule type="expression" dxfId="2064" priority="2067">
      <formula>AND($G90="DEADLIFT",ISBLANK($F90))</formula>
    </cfRule>
  </conditionalFormatting>
  <conditionalFormatting sqref="GM90">
    <cfRule type="expression" dxfId="2063" priority="2060">
      <formula>$G90="SQUAT"</formula>
    </cfRule>
    <cfRule type="expression" dxfId="2062" priority="2061">
      <formula>$G90="BENCH"</formula>
    </cfRule>
    <cfRule type="expression" dxfId="2061" priority="2062">
      <formula>$G90="DEADLIFT"</formula>
    </cfRule>
    <cfRule type="expression" dxfId="2060" priority="2063">
      <formula>AND($G90="ACC",ISBLANK($F90))</formula>
    </cfRule>
    <cfRule type="expression" dxfId="2059" priority="2064">
      <formula>$G90="ACC"</formula>
    </cfRule>
  </conditionalFormatting>
  <conditionalFormatting sqref="GN90:GO90">
    <cfRule type="expression" dxfId="2058" priority="2055">
      <formula>$G90="SQUAT"</formula>
    </cfRule>
    <cfRule type="expression" dxfId="2057" priority="2056">
      <formula>$G90="BENCH"</formula>
    </cfRule>
    <cfRule type="expression" dxfId="2056" priority="2057">
      <formula>$G90="DEADLIFT"</formula>
    </cfRule>
    <cfRule type="expression" dxfId="2055" priority="2058">
      <formula>AND($G90="ACC",ISBLANK($F90))</formula>
    </cfRule>
    <cfRule type="expression" dxfId="2054" priority="2059">
      <formula>$G90="ACC"</formula>
    </cfRule>
  </conditionalFormatting>
  <conditionalFormatting sqref="GM116 GM123">
    <cfRule type="expression" dxfId="2053" priority="2052">
      <formula>AND($G116="SQUAT",ISBLANK($F116))</formula>
    </cfRule>
    <cfRule type="expression" dxfId="2052" priority="2053">
      <formula>AND($G116="BENCH",ISBLANK($F116))</formula>
    </cfRule>
    <cfRule type="expression" dxfId="2051" priority="2054">
      <formula>AND($G116="DEADLIFT",ISBLANK($F116))</formula>
    </cfRule>
  </conditionalFormatting>
  <conditionalFormatting sqref="GM123:GO123 GM116:GO116">
    <cfRule type="expression" dxfId="2050" priority="2047">
      <formula>$G116="SQUAT"</formula>
    </cfRule>
    <cfRule type="expression" dxfId="2049" priority="2048">
      <formula>$G116="BENCH"</formula>
    </cfRule>
    <cfRule type="expression" dxfId="2048" priority="2049">
      <formula>$G116="DEADLIFT"</formula>
    </cfRule>
    <cfRule type="expression" dxfId="2047" priority="2050">
      <formula>AND($G116="ACC",ISBLANK($F116))</formula>
    </cfRule>
    <cfRule type="expression" dxfId="2046" priority="2051">
      <formula>$G116="ACC"</formula>
    </cfRule>
  </conditionalFormatting>
  <conditionalFormatting sqref="GM137">
    <cfRule type="expression" dxfId="2045" priority="2044">
      <formula>AND($G137="SQUAT",ISBLANK($F137))</formula>
    </cfRule>
    <cfRule type="expression" dxfId="2044" priority="2045">
      <formula>AND($G137="BENCH",ISBLANK($F137))</formula>
    </cfRule>
    <cfRule type="expression" dxfId="2043" priority="2046">
      <formula>AND($G137="DEADLIFT",ISBLANK($F137))</formula>
    </cfRule>
  </conditionalFormatting>
  <conditionalFormatting sqref="GM137:GO137">
    <cfRule type="expression" dxfId="2042" priority="2039">
      <formula>$G137="SQUAT"</formula>
    </cfRule>
    <cfRule type="expression" dxfId="2041" priority="2040">
      <formula>$G137="BENCH"</formula>
    </cfRule>
    <cfRule type="expression" dxfId="2040" priority="2041">
      <formula>$G137="DEADLIFT"</formula>
    </cfRule>
    <cfRule type="expression" dxfId="2039" priority="2042">
      <formula>AND($G137="ACC",ISBLANK($F137))</formula>
    </cfRule>
    <cfRule type="expression" dxfId="2038" priority="2043">
      <formula>$G137="ACC"</formula>
    </cfRule>
  </conditionalFormatting>
  <conditionalFormatting sqref="GM119:GM122">
    <cfRule type="expression" dxfId="2037" priority="2036">
      <formula>AND($G119="SQUAT",ISBLANK($F119))</formula>
    </cfRule>
    <cfRule type="expression" dxfId="2036" priority="2037">
      <formula>AND($G119="BENCH",ISBLANK($F119))</formula>
    </cfRule>
    <cfRule type="expression" dxfId="2035" priority="2038">
      <formula>AND($G119="DEADLIFT",ISBLANK($F119))</formula>
    </cfRule>
  </conditionalFormatting>
  <conditionalFormatting sqref="GM119:GO122">
    <cfRule type="expression" dxfId="2034" priority="2031">
      <formula>$G119="SQUAT"</formula>
    </cfRule>
    <cfRule type="expression" dxfId="2033" priority="2032">
      <formula>$G119="BENCH"</formula>
    </cfRule>
    <cfRule type="expression" dxfId="2032" priority="2033">
      <formula>$G119="DEADLIFT"</formula>
    </cfRule>
    <cfRule type="expression" dxfId="2031" priority="2034">
      <formula>AND($G119="ACC",ISBLANK($F119))</formula>
    </cfRule>
    <cfRule type="expression" dxfId="2030" priority="2035">
      <formula>$G119="ACC"</formula>
    </cfRule>
  </conditionalFormatting>
  <conditionalFormatting sqref="GM118">
    <cfRule type="expression" dxfId="2029" priority="2028">
      <formula>AND($G118="SQUAT",ISBLANK($F118))</formula>
    </cfRule>
    <cfRule type="expression" dxfId="2028" priority="2029">
      <formula>AND($G118="BENCH",ISBLANK($F118))</formula>
    </cfRule>
    <cfRule type="expression" dxfId="2027" priority="2030">
      <formula>AND($G118="DEADLIFT",ISBLANK($F118))</formula>
    </cfRule>
  </conditionalFormatting>
  <conditionalFormatting sqref="GM118">
    <cfRule type="expression" dxfId="2026" priority="2023">
      <formula>$G118="SQUAT"</formula>
    </cfRule>
    <cfRule type="expression" dxfId="2025" priority="2024">
      <formula>$G118="BENCH"</formula>
    </cfRule>
    <cfRule type="expression" dxfId="2024" priority="2025">
      <formula>$G118="DEADLIFT"</formula>
    </cfRule>
    <cfRule type="expression" dxfId="2023" priority="2026">
      <formula>AND($G118="ACC",ISBLANK($F118))</formula>
    </cfRule>
    <cfRule type="expression" dxfId="2022" priority="2027">
      <formula>$G118="ACC"</formula>
    </cfRule>
  </conditionalFormatting>
  <conditionalFormatting sqref="GN118:GO118">
    <cfRule type="expression" dxfId="2021" priority="2018">
      <formula>$G118="SQUAT"</formula>
    </cfRule>
    <cfRule type="expression" dxfId="2020" priority="2019">
      <formula>$G118="BENCH"</formula>
    </cfRule>
    <cfRule type="expression" dxfId="2019" priority="2020">
      <formula>$G118="DEADLIFT"</formula>
    </cfRule>
    <cfRule type="expression" dxfId="2018" priority="2021">
      <formula>AND($G118="ACC",ISBLANK($F118))</formula>
    </cfRule>
    <cfRule type="expression" dxfId="2017" priority="2022">
      <formula>$G118="ACC"</formula>
    </cfRule>
  </conditionalFormatting>
  <conditionalFormatting sqref="GM112:GM115">
    <cfRule type="expression" dxfId="2016" priority="2015">
      <formula>AND($G112="SQUAT",ISBLANK($F112))</formula>
    </cfRule>
    <cfRule type="expression" dxfId="2015" priority="2016">
      <formula>AND($G112="BENCH",ISBLANK($F112))</formula>
    </cfRule>
    <cfRule type="expression" dxfId="2014" priority="2017">
      <formula>AND($G112="DEADLIFT",ISBLANK($F112))</formula>
    </cfRule>
  </conditionalFormatting>
  <conditionalFormatting sqref="GM112:GO115">
    <cfRule type="expression" dxfId="2013" priority="2010">
      <formula>$G112="SQUAT"</formula>
    </cfRule>
    <cfRule type="expression" dxfId="2012" priority="2011">
      <formula>$G112="BENCH"</formula>
    </cfRule>
    <cfRule type="expression" dxfId="2011" priority="2012">
      <formula>$G112="DEADLIFT"</formula>
    </cfRule>
    <cfRule type="expression" dxfId="2010" priority="2013">
      <formula>AND($G112="ACC",ISBLANK($F112))</formula>
    </cfRule>
    <cfRule type="expression" dxfId="2009" priority="2014">
      <formula>$G112="ACC"</formula>
    </cfRule>
  </conditionalFormatting>
  <conditionalFormatting sqref="GM111">
    <cfRule type="expression" dxfId="2008" priority="2007">
      <formula>AND($G111="SQUAT",ISBLANK($F111))</formula>
    </cfRule>
    <cfRule type="expression" dxfId="2007" priority="2008">
      <formula>AND($G111="BENCH",ISBLANK($F111))</formula>
    </cfRule>
    <cfRule type="expression" dxfId="2006" priority="2009">
      <formula>AND($G111="DEADLIFT",ISBLANK($F111))</formula>
    </cfRule>
  </conditionalFormatting>
  <conditionalFormatting sqref="GM111">
    <cfRule type="expression" dxfId="2005" priority="2002">
      <formula>$G111="SQUAT"</formula>
    </cfRule>
    <cfRule type="expression" dxfId="2004" priority="2003">
      <formula>$G111="BENCH"</formula>
    </cfRule>
    <cfRule type="expression" dxfId="2003" priority="2004">
      <formula>$G111="DEADLIFT"</formula>
    </cfRule>
    <cfRule type="expression" dxfId="2002" priority="2005">
      <formula>AND($G111="ACC",ISBLANK($F111))</formula>
    </cfRule>
    <cfRule type="expression" dxfId="2001" priority="2006">
      <formula>$G111="ACC"</formula>
    </cfRule>
  </conditionalFormatting>
  <conditionalFormatting sqref="GN111:GO111">
    <cfRule type="expression" dxfId="2000" priority="1997">
      <formula>$G111="SQUAT"</formula>
    </cfRule>
    <cfRule type="expression" dxfId="1999" priority="1998">
      <formula>$G111="BENCH"</formula>
    </cfRule>
    <cfRule type="expression" dxfId="1998" priority="1999">
      <formula>$G111="DEADLIFT"</formula>
    </cfRule>
    <cfRule type="expression" dxfId="1997" priority="2000">
      <formula>AND($G111="ACC",ISBLANK($F111))</formula>
    </cfRule>
    <cfRule type="expression" dxfId="1996" priority="2001">
      <formula>$G111="ACC"</formula>
    </cfRule>
  </conditionalFormatting>
  <conditionalFormatting sqref="GM130">
    <cfRule type="expression" dxfId="1995" priority="1994">
      <formula>AND($G130="SQUAT",ISBLANK($F130))</formula>
    </cfRule>
    <cfRule type="expression" dxfId="1994" priority="1995">
      <formula>AND($G130="BENCH",ISBLANK($F130))</formula>
    </cfRule>
    <cfRule type="expression" dxfId="1993" priority="1996">
      <formula>AND($G130="DEADLIFT",ISBLANK($F130))</formula>
    </cfRule>
  </conditionalFormatting>
  <conditionalFormatting sqref="GM130:GO130">
    <cfRule type="expression" dxfId="1992" priority="1989">
      <formula>$G130="SQUAT"</formula>
    </cfRule>
    <cfRule type="expression" dxfId="1991" priority="1990">
      <formula>$G130="BENCH"</formula>
    </cfRule>
    <cfRule type="expression" dxfId="1990" priority="1991">
      <formula>$G130="DEADLIFT"</formula>
    </cfRule>
    <cfRule type="expression" dxfId="1989" priority="1992">
      <formula>AND($G130="ACC",ISBLANK($F130))</formula>
    </cfRule>
    <cfRule type="expression" dxfId="1988" priority="1993">
      <formula>$G130="ACC"</formula>
    </cfRule>
  </conditionalFormatting>
  <conditionalFormatting sqref="GM133:GM136">
    <cfRule type="expression" dxfId="1987" priority="1986">
      <formula>AND($G133="SQUAT",ISBLANK($F133))</formula>
    </cfRule>
    <cfRule type="expression" dxfId="1986" priority="1987">
      <formula>AND($G133="BENCH",ISBLANK($F133))</formula>
    </cfRule>
    <cfRule type="expression" dxfId="1985" priority="1988">
      <formula>AND($G133="DEADLIFT",ISBLANK($F133))</formula>
    </cfRule>
  </conditionalFormatting>
  <conditionalFormatting sqref="GM133:GO136">
    <cfRule type="expression" dxfId="1984" priority="1981">
      <formula>$G133="SQUAT"</formula>
    </cfRule>
    <cfRule type="expression" dxfId="1983" priority="1982">
      <formula>$G133="BENCH"</formula>
    </cfRule>
    <cfRule type="expression" dxfId="1982" priority="1983">
      <formula>$G133="DEADLIFT"</formula>
    </cfRule>
    <cfRule type="expression" dxfId="1981" priority="1984">
      <formula>AND($G133="ACC",ISBLANK($F133))</formula>
    </cfRule>
    <cfRule type="expression" dxfId="1980" priority="1985">
      <formula>$G133="ACC"</formula>
    </cfRule>
  </conditionalFormatting>
  <conditionalFormatting sqref="GM132">
    <cfRule type="expression" dxfId="1979" priority="1978">
      <formula>AND($G132="SQUAT",ISBLANK($F132))</formula>
    </cfRule>
    <cfRule type="expression" dxfId="1978" priority="1979">
      <formula>AND($G132="BENCH",ISBLANK($F132))</formula>
    </cfRule>
    <cfRule type="expression" dxfId="1977" priority="1980">
      <formula>AND($G132="DEADLIFT",ISBLANK($F132))</formula>
    </cfRule>
  </conditionalFormatting>
  <conditionalFormatting sqref="GM132">
    <cfRule type="expression" dxfId="1976" priority="1973">
      <formula>$G132="SQUAT"</formula>
    </cfRule>
    <cfRule type="expression" dxfId="1975" priority="1974">
      <formula>$G132="BENCH"</formula>
    </cfRule>
    <cfRule type="expression" dxfId="1974" priority="1975">
      <formula>$G132="DEADLIFT"</formula>
    </cfRule>
    <cfRule type="expression" dxfId="1973" priority="1976">
      <formula>AND($G132="ACC",ISBLANK($F132))</formula>
    </cfRule>
    <cfRule type="expression" dxfId="1972" priority="1977">
      <formula>$G132="ACC"</formula>
    </cfRule>
  </conditionalFormatting>
  <conditionalFormatting sqref="GN132:GO132">
    <cfRule type="expression" dxfId="1971" priority="1968">
      <formula>$G132="SQUAT"</formula>
    </cfRule>
    <cfRule type="expression" dxfId="1970" priority="1969">
      <formula>$G132="BENCH"</formula>
    </cfRule>
    <cfRule type="expression" dxfId="1969" priority="1970">
      <formula>$G132="DEADLIFT"</formula>
    </cfRule>
    <cfRule type="expression" dxfId="1968" priority="1971">
      <formula>AND($G132="ACC",ISBLANK($F132))</formula>
    </cfRule>
    <cfRule type="expression" dxfId="1967" priority="1972">
      <formula>$G132="ACC"</formula>
    </cfRule>
  </conditionalFormatting>
  <conditionalFormatting sqref="GM126:GM129">
    <cfRule type="expression" dxfId="1966" priority="1965">
      <formula>AND($G126="SQUAT",ISBLANK($F126))</formula>
    </cfRule>
    <cfRule type="expression" dxfId="1965" priority="1966">
      <formula>AND($G126="BENCH",ISBLANK($F126))</formula>
    </cfRule>
    <cfRule type="expression" dxfId="1964" priority="1967">
      <formula>AND($G126="DEADLIFT",ISBLANK($F126))</formula>
    </cfRule>
  </conditionalFormatting>
  <conditionalFormatting sqref="GM126:GO129">
    <cfRule type="expression" dxfId="1963" priority="1960">
      <formula>$G126="SQUAT"</formula>
    </cfRule>
    <cfRule type="expression" dxfId="1962" priority="1961">
      <formula>$G126="BENCH"</formula>
    </cfRule>
    <cfRule type="expression" dxfId="1961" priority="1962">
      <formula>$G126="DEADLIFT"</formula>
    </cfRule>
    <cfRule type="expression" dxfId="1960" priority="1963">
      <formula>AND($G126="ACC",ISBLANK($F126))</formula>
    </cfRule>
    <cfRule type="expression" dxfId="1959" priority="1964">
      <formula>$G126="ACC"</formula>
    </cfRule>
  </conditionalFormatting>
  <conditionalFormatting sqref="GM125">
    <cfRule type="expression" dxfId="1958" priority="1957">
      <formula>AND($G125="SQUAT",ISBLANK($F125))</formula>
    </cfRule>
    <cfRule type="expression" dxfId="1957" priority="1958">
      <formula>AND($G125="BENCH",ISBLANK($F125))</formula>
    </cfRule>
    <cfRule type="expression" dxfId="1956" priority="1959">
      <formula>AND($G125="DEADLIFT",ISBLANK($F125))</formula>
    </cfRule>
  </conditionalFormatting>
  <conditionalFormatting sqref="GM125">
    <cfRule type="expression" dxfId="1955" priority="1952">
      <formula>$G125="SQUAT"</formula>
    </cfRule>
    <cfRule type="expression" dxfId="1954" priority="1953">
      <formula>$G125="BENCH"</formula>
    </cfRule>
    <cfRule type="expression" dxfId="1953" priority="1954">
      <formula>$G125="DEADLIFT"</formula>
    </cfRule>
    <cfRule type="expression" dxfId="1952" priority="1955">
      <formula>AND($G125="ACC",ISBLANK($F125))</formula>
    </cfRule>
    <cfRule type="expression" dxfId="1951" priority="1956">
      <formula>$G125="ACC"</formula>
    </cfRule>
  </conditionalFormatting>
  <conditionalFormatting sqref="GN125:GO125">
    <cfRule type="expression" dxfId="1950" priority="1947">
      <formula>$G125="SQUAT"</formula>
    </cfRule>
    <cfRule type="expression" dxfId="1949" priority="1948">
      <formula>$G125="BENCH"</formula>
    </cfRule>
    <cfRule type="expression" dxfId="1948" priority="1949">
      <formula>$G125="DEADLIFT"</formula>
    </cfRule>
    <cfRule type="expression" dxfId="1947" priority="1950">
      <formula>AND($G125="ACC",ISBLANK($F125))</formula>
    </cfRule>
    <cfRule type="expression" dxfId="1946" priority="1951">
      <formula>$G125="ACC"</formula>
    </cfRule>
  </conditionalFormatting>
  <conditionalFormatting sqref="GM144">
    <cfRule type="expression" dxfId="1945" priority="1944">
      <formula>AND($G144="SQUAT",ISBLANK($F144))</formula>
    </cfRule>
    <cfRule type="expression" dxfId="1944" priority="1945">
      <formula>AND($G144="BENCH",ISBLANK($F144))</formula>
    </cfRule>
    <cfRule type="expression" dxfId="1943" priority="1946">
      <formula>AND($G144="DEADLIFT",ISBLANK($F144))</formula>
    </cfRule>
  </conditionalFormatting>
  <conditionalFormatting sqref="GM144:GO144">
    <cfRule type="expression" dxfId="1942" priority="1939">
      <formula>$G144="SQUAT"</formula>
    </cfRule>
    <cfRule type="expression" dxfId="1941" priority="1940">
      <formula>$G144="BENCH"</formula>
    </cfRule>
    <cfRule type="expression" dxfId="1940" priority="1941">
      <formula>$G144="DEADLIFT"</formula>
    </cfRule>
    <cfRule type="expression" dxfId="1939" priority="1942">
      <formula>AND($G144="ACC",ISBLANK($F144))</formula>
    </cfRule>
    <cfRule type="expression" dxfId="1938" priority="1943">
      <formula>$G144="ACC"</formula>
    </cfRule>
  </conditionalFormatting>
  <conditionalFormatting sqref="GM147:GM150">
    <cfRule type="expression" dxfId="1937" priority="1936">
      <formula>AND($G147="SQUAT",ISBLANK($F147))</formula>
    </cfRule>
    <cfRule type="expression" dxfId="1936" priority="1937">
      <formula>AND($G147="BENCH",ISBLANK($F147))</formula>
    </cfRule>
    <cfRule type="expression" dxfId="1935" priority="1938">
      <formula>AND($G147="DEADLIFT",ISBLANK($F147))</formula>
    </cfRule>
  </conditionalFormatting>
  <conditionalFormatting sqref="GM147:GO150">
    <cfRule type="expression" dxfId="1934" priority="1931">
      <formula>$G147="SQUAT"</formula>
    </cfRule>
    <cfRule type="expression" dxfId="1933" priority="1932">
      <formula>$G147="BENCH"</formula>
    </cfRule>
    <cfRule type="expression" dxfId="1932" priority="1933">
      <formula>$G147="DEADLIFT"</formula>
    </cfRule>
    <cfRule type="expression" dxfId="1931" priority="1934">
      <formula>AND($G147="ACC",ISBLANK($F147))</formula>
    </cfRule>
    <cfRule type="expression" dxfId="1930" priority="1935">
      <formula>$G147="ACC"</formula>
    </cfRule>
  </conditionalFormatting>
  <conditionalFormatting sqref="GM146">
    <cfRule type="expression" dxfId="1929" priority="1928">
      <formula>AND($G146="SQUAT",ISBLANK($F146))</formula>
    </cfRule>
    <cfRule type="expression" dxfId="1928" priority="1929">
      <formula>AND($G146="BENCH",ISBLANK($F146))</formula>
    </cfRule>
    <cfRule type="expression" dxfId="1927" priority="1930">
      <formula>AND($G146="DEADLIFT",ISBLANK($F146))</formula>
    </cfRule>
  </conditionalFormatting>
  <conditionalFormatting sqref="GM146">
    <cfRule type="expression" dxfId="1926" priority="1923">
      <formula>$G146="SQUAT"</formula>
    </cfRule>
    <cfRule type="expression" dxfId="1925" priority="1924">
      <formula>$G146="BENCH"</formula>
    </cfRule>
    <cfRule type="expression" dxfId="1924" priority="1925">
      <formula>$G146="DEADLIFT"</formula>
    </cfRule>
    <cfRule type="expression" dxfId="1923" priority="1926">
      <formula>AND($G146="ACC",ISBLANK($F146))</formula>
    </cfRule>
    <cfRule type="expression" dxfId="1922" priority="1927">
      <formula>$G146="ACC"</formula>
    </cfRule>
  </conditionalFormatting>
  <conditionalFormatting sqref="GN146:GO146">
    <cfRule type="expression" dxfId="1921" priority="1918">
      <formula>$G146="SQUAT"</formula>
    </cfRule>
    <cfRule type="expression" dxfId="1920" priority="1919">
      <formula>$G146="BENCH"</formula>
    </cfRule>
    <cfRule type="expression" dxfId="1919" priority="1920">
      <formula>$G146="DEADLIFT"</formula>
    </cfRule>
    <cfRule type="expression" dxfId="1918" priority="1921">
      <formula>AND($G146="ACC",ISBLANK($F146))</formula>
    </cfRule>
    <cfRule type="expression" dxfId="1917" priority="1922">
      <formula>$G146="ACC"</formula>
    </cfRule>
  </conditionalFormatting>
  <conditionalFormatting sqref="GM140:GM143">
    <cfRule type="expression" dxfId="1916" priority="1915">
      <formula>AND($G140="SQUAT",ISBLANK($F140))</formula>
    </cfRule>
    <cfRule type="expression" dxfId="1915" priority="1916">
      <formula>AND($G140="BENCH",ISBLANK($F140))</formula>
    </cfRule>
    <cfRule type="expression" dxfId="1914" priority="1917">
      <formula>AND($G140="DEADLIFT",ISBLANK($F140))</formula>
    </cfRule>
  </conditionalFormatting>
  <conditionalFormatting sqref="GM140:GO143">
    <cfRule type="expression" dxfId="1913" priority="1910">
      <formula>$G140="SQUAT"</formula>
    </cfRule>
    <cfRule type="expression" dxfId="1912" priority="1911">
      <formula>$G140="BENCH"</formula>
    </cfRule>
    <cfRule type="expression" dxfId="1911" priority="1912">
      <formula>$G140="DEADLIFT"</formula>
    </cfRule>
    <cfRule type="expression" dxfId="1910" priority="1913">
      <formula>AND($G140="ACC",ISBLANK($F140))</formula>
    </cfRule>
    <cfRule type="expression" dxfId="1909" priority="1914">
      <formula>$G140="ACC"</formula>
    </cfRule>
  </conditionalFormatting>
  <conditionalFormatting sqref="GM139">
    <cfRule type="expression" dxfId="1908" priority="1907">
      <formula>AND($G139="SQUAT",ISBLANK($F139))</formula>
    </cfRule>
    <cfRule type="expression" dxfId="1907" priority="1908">
      <formula>AND($G139="BENCH",ISBLANK($F139))</formula>
    </cfRule>
    <cfRule type="expression" dxfId="1906" priority="1909">
      <formula>AND($G139="DEADLIFT",ISBLANK($F139))</formula>
    </cfRule>
  </conditionalFormatting>
  <conditionalFormatting sqref="GM139">
    <cfRule type="expression" dxfId="1905" priority="1902">
      <formula>$G139="SQUAT"</formula>
    </cfRule>
    <cfRule type="expression" dxfId="1904" priority="1903">
      <formula>$G139="BENCH"</formula>
    </cfRule>
    <cfRule type="expression" dxfId="1903" priority="1904">
      <formula>$G139="DEADLIFT"</formula>
    </cfRule>
    <cfRule type="expression" dxfId="1902" priority="1905">
      <formula>AND($G139="ACC",ISBLANK($F139))</formula>
    </cfRule>
    <cfRule type="expression" dxfId="1901" priority="1906">
      <formula>$G139="ACC"</formula>
    </cfRule>
  </conditionalFormatting>
  <conditionalFormatting sqref="GN139:GO139">
    <cfRule type="expression" dxfId="1900" priority="1897">
      <formula>$G139="SQUAT"</formula>
    </cfRule>
    <cfRule type="expression" dxfId="1899" priority="1898">
      <formula>$G139="BENCH"</formula>
    </cfRule>
    <cfRule type="expression" dxfId="1898" priority="1899">
      <formula>$G139="DEADLIFT"</formula>
    </cfRule>
    <cfRule type="expression" dxfId="1897" priority="1900">
      <formula>AND($G139="ACC",ISBLANK($F139))</formula>
    </cfRule>
    <cfRule type="expression" dxfId="1896" priority="1901">
      <formula>$G139="ACC"</formula>
    </cfRule>
  </conditionalFormatting>
  <conditionalFormatting sqref="GM165 GM172">
    <cfRule type="expression" dxfId="1895" priority="1894">
      <formula>AND($G165="SQUAT",ISBLANK($F165))</formula>
    </cfRule>
    <cfRule type="expression" dxfId="1894" priority="1895">
      <formula>AND($G165="BENCH",ISBLANK($F165))</formula>
    </cfRule>
    <cfRule type="expression" dxfId="1893" priority="1896">
      <formula>AND($G165="DEADLIFT",ISBLANK($F165))</formula>
    </cfRule>
  </conditionalFormatting>
  <conditionalFormatting sqref="GM172:GO172 GM165:GO165">
    <cfRule type="expression" dxfId="1892" priority="1889">
      <formula>$G165="SQUAT"</formula>
    </cfRule>
    <cfRule type="expression" dxfId="1891" priority="1890">
      <formula>$G165="BENCH"</formula>
    </cfRule>
    <cfRule type="expression" dxfId="1890" priority="1891">
      <formula>$G165="DEADLIFT"</formula>
    </cfRule>
    <cfRule type="expression" dxfId="1889" priority="1892">
      <formula>AND($G165="ACC",ISBLANK($F165))</formula>
    </cfRule>
    <cfRule type="expression" dxfId="1888" priority="1893">
      <formula>$G165="ACC"</formula>
    </cfRule>
  </conditionalFormatting>
  <conditionalFormatting sqref="GM186">
    <cfRule type="expression" dxfId="1887" priority="1886">
      <formula>AND($G186="SQUAT",ISBLANK($F186))</formula>
    </cfRule>
    <cfRule type="expression" dxfId="1886" priority="1887">
      <formula>AND($G186="BENCH",ISBLANK($F186))</formula>
    </cfRule>
    <cfRule type="expression" dxfId="1885" priority="1888">
      <formula>AND($G186="DEADLIFT",ISBLANK($F186))</formula>
    </cfRule>
  </conditionalFormatting>
  <conditionalFormatting sqref="GM186:GO186">
    <cfRule type="expression" dxfId="1884" priority="1881">
      <formula>$G186="SQUAT"</formula>
    </cfRule>
    <cfRule type="expression" dxfId="1883" priority="1882">
      <formula>$G186="BENCH"</formula>
    </cfRule>
    <cfRule type="expression" dxfId="1882" priority="1883">
      <formula>$G186="DEADLIFT"</formula>
    </cfRule>
    <cfRule type="expression" dxfId="1881" priority="1884">
      <formula>AND($G186="ACC",ISBLANK($F186))</formula>
    </cfRule>
    <cfRule type="expression" dxfId="1880" priority="1885">
      <formula>$G186="ACC"</formula>
    </cfRule>
  </conditionalFormatting>
  <conditionalFormatting sqref="GM168:GM171">
    <cfRule type="expression" dxfId="1879" priority="1878">
      <formula>AND($G168="SQUAT",ISBLANK($F168))</formula>
    </cfRule>
    <cfRule type="expression" dxfId="1878" priority="1879">
      <formula>AND($G168="BENCH",ISBLANK($F168))</formula>
    </cfRule>
    <cfRule type="expression" dxfId="1877" priority="1880">
      <formula>AND($G168="DEADLIFT",ISBLANK($F168))</formula>
    </cfRule>
  </conditionalFormatting>
  <conditionalFormatting sqref="GM168:GO171">
    <cfRule type="expression" dxfId="1876" priority="1873">
      <formula>$G168="SQUAT"</formula>
    </cfRule>
    <cfRule type="expression" dxfId="1875" priority="1874">
      <formula>$G168="BENCH"</formula>
    </cfRule>
    <cfRule type="expression" dxfId="1874" priority="1875">
      <formula>$G168="DEADLIFT"</formula>
    </cfRule>
    <cfRule type="expression" dxfId="1873" priority="1876">
      <formula>AND($G168="ACC",ISBLANK($F168))</formula>
    </cfRule>
    <cfRule type="expression" dxfId="1872" priority="1877">
      <formula>$G168="ACC"</formula>
    </cfRule>
  </conditionalFormatting>
  <conditionalFormatting sqref="GM167">
    <cfRule type="expression" dxfId="1871" priority="1870">
      <formula>AND($G167="SQUAT",ISBLANK($F167))</formula>
    </cfRule>
    <cfRule type="expression" dxfId="1870" priority="1871">
      <formula>AND($G167="BENCH",ISBLANK($F167))</formula>
    </cfRule>
    <cfRule type="expression" dxfId="1869" priority="1872">
      <formula>AND($G167="DEADLIFT",ISBLANK($F167))</formula>
    </cfRule>
  </conditionalFormatting>
  <conditionalFormatting sqref="GM167">
    <cfRule type="expression" dxfId="1868" priority="1865">
      <formula>$G167="SQUAT"</formula>
    </cfRule>
    <cfRule type="expression" dxfId="1867" priority="1866">
      <formula>$G167="BENCH"</formula>
    </cfRule>
    <cfRule type="expression" dxfId="1866" priority="1867">
      <formula>$G167="DEADLIFT"</formula>
    </cfRule>
    <cfRule type="expression" dxfId="1865" priority="1868">
      <formula>AND($G167="ACC",ISBLANK($F167))</formula>
    </cfRule>
    <cfRule type="expression" dxfId="1864" priority="1869">
      <formula>$G167="ACC"</formula>
    </cfRule>
  </conditionalFormatting>
  <conditionalFormatting sqref="GN167:GO167">
    <cfRule type="expression" dxfId="1863" priority="1860">
      <formula>$G167="SQUAT"</formula>
    </cfRule>
    <cfRule type="expression" dxfId="1862" priority="1861">
      <formula>$G167="BENCH"</formula>
    </cfRule>
    <cfRule type="expression" dxfId="1861" priority="1862">
      <formula>$G167="DEADLIFT"</formula>
    </cfRule>
    <cfRule type="expression" dxfId="1860" priority="1863">
      <formula>AND($G167="ACC",ISBLANK($F167))</formula>
    </cfRule>
    <cfRule type="expression" dxfId="1859" priority="1864">
      <formula>$G167="ACC"</formula>
    </cfRule>
  </conditionalFormatting>
  <conditionalFormatting sqref="GM161:GM164">
    <cfRule type="expression" dxfId="1858" priority="1857">
      <formula>AND($G161="SQUAT",ISBLANK($F161))</formula>
    </cfRule>
    <cfRule type="expression" dxfId="1857" priority="1858">
      <formula>AND($G161="BENCH",ISBLANK($F161))</formula>
    </cfRule>
    <cfRule type="expression" dxfId="1856" priority="1859">
      <formula>AND($G161="DEADLIFT",ISBLANK($F161))</formula>
    </cfRule>
  </conditionalFormatting>
  <conditionalFormatting sqref="GM161:GO164">
    <cfRule type="expression" dxfId="1855" priority="1852">
      <formula>$G161="SQUAT"</formula>
    </cfRule>
    <cfRule type="expression" dxfId="1854" priority="1853">
      <formula>$G161="BENCH"</formula>
    </cfRule>
    <cfRule type="expression" dxfId="1853" priority="1854">
      <formula>$G161="DEADLIFT"</formula>
    </cfRule>
    <cfRule type="expression" dxfId="1852" priority="1855">
      <formula>AND($G161="ACC",ISBLANK($F161))</formula>
    </cfRule>
    <cfRule type="expression" dxfId="1851" priority="1856">
      <formula>$G161="ACC"</formula>
    </cfRule>
  </conditionalFormatting>
  <conditionalFormatting sqref="GM160">
    <cfRule type="expression" dxfId="1850" priority="1849">
      <formula>AND($G160="SQUAT",ISBLANK($F160))</formula>
    </cfRule>
    <cfRule type="expression" dxfId="1849" priority="1850">
      <formula>AND($G160="BENCH",ISBLANK($F160))</formula>
    </cfRule>
    <cfRule type="expression" dxfId="1848" priority="1851">
      <formula>AND($G160="DEADLIFT",ISBLANK($F160))</formula>
    </cfRule>
  </conditionalFormatting>
  <conditionalFormatting sqref="GM160">
    <cfRule type="expression" dxfId="1847" priority="1844">
      <formula>$G160="SQUAT"</formula>
    </cfRule>
    <cfRule type="expression" dxfId="1846" priority="1845">
      <formula>$G160="BENCH"</formula>
    </cfRule>
    <cfRule type="expression" dxfId="1845" priority="1846">
      <formula>$G160="DEADLIFT"</formula>
    </cfRule>
    <cfRule type="expression" dxfId="1844" priority="1847">
      <formula>AND($G160="ACC",ISBLANK($F160))</formula>
    </cfRule>
    <cfRule type="expression" dxfId="1843" priority="1848">
      <formula>$G160="ACC"</formula>
    </cfRule>
  </conditionalFormatting>
  <conditionalFormatting sqref="GN160:GO160">
    <cfRule type="expression" dxfId="1842" priority="1839">
      <formula>$G160="SQUAT"</formula>
    </cfRule>
    <cfRule type="expression" dxfId="1841" priority="1840">
      <formula>$G160="BENCH"</formula>
    </cfRule>
    <cfRule type="expression" dxfId="1840" priority="1841">
      <formula>$G160="DEADLIFT"</formula>
    </cfRule>
    <cfRule type="expression" dxfId="1839" priority="1842">
      <formula>AND($G160="ACC",ISBLANK($F160))</formula>
    </cfRule>
    <cfRule type="expression" dxfId="1838" priority="1843">
      <formula>$G160="ACC"</formula>
    </cfRule>
  </conditionalFormatting>
  <conditionalFormatting sqref="GM179">
    <cfRule type="expression" dxfId="1837" priority="1836">
      <formula>AND($G179="SQUAT",ISBLANK($F179))</formula>
    </cfRule>
    <cfRule type="expression" dxfId="1836" priority="1837">
      <formula>AND($G179="BENCH",ISBLANK($F179))</formula>
    </cfRule>
    <cfRule type="expression" dxfId="1835" priority="1838">
      <formula>AND($G179="DEADLIFT",ISBLANK($F179))</formula>
    </cfRule>
  </conditionalFormatting>
  <conditionalFormatting sqref="GM179:GO179">
    <cfRule type="expression" dxfId="1834" priority="1831">
      <formula>$G179="SQUAT"</formula>
    </cfRule>
    <cfRule type="expression" dxfId="1833" priority="1832">
      <formula>$G179="BENCH"</formula>
    </cfRule>
    <cfRule type="expression" dxfId="1832" priority="1833">
      <formula>$G179="DEADLIFT"</formula>
    </cfRule>
    <cfRule type="expression" dxfId="1831" priority="1834">
      <formula>AND($G179="ACC",ISBLANK($F179))</formula>
    </cfRule>
    <cfRule type="expression" dxfId="1830" priority="1835">
      <formula>$G179="ACC"</formula>
    </cfRule>
  </conditionalFormatting>
  <conditionalFormatting sqref="GM182:GM185">
    <cfRule type="expression" dxfId="1829" priority="1828">
      <formula>AND($G182="SQUAT",ISBLANK($F182))</formula>
    </cfRule>
    <cfRule type="expression" dxfId="1828" priority="1829">
      <formula>AND($G182="BENCH",ISBLANK($F182))</formula>
    </cfRule>
    <cfRule type="expression" dxfId="1827" priority="1830">
      <formula>AND($G182="DEADLIFT",ISBLANK($F182))</formula>
    </cfRule>
  </conditionalFormatting>
  <conditionalFormatting sqref="GM182:GO185">
    <cfRule type="expression" dxfId="1826" priority="1823">
      <formula>$G182="SQUAT"</formula>
    </cfRule>
    <cfRule type="expression" dxfId="1825" priority="1824">
      <formula>$G182="BENCH"</formula>
    </cfRule>
    <cfRule type="expression" dxfId="1824" priority="1825">
      <formula>$G182="DEADLIFT"</formula>
    </cfRule>
    <cfRule type="expression" dxfId="1823" priority="1826">
      <formula>AND($G182="ACC",ISBLANK($F182))</formula>
    </cfRule>
    <cfRule type="expression" dxfId="1822" priority="1827">
      <formula>$G182="ACC"</formula>
    </cfRule>
  </conditionalFormatting>
  <conditionalFormatting sqref="GM181">
    <cfRule type="expression" dxfId="1821" priority="1820">
      <formula>AND($G181="SQUAT",ISBLANK($F181))</formula>
    </cfRule>
    <cfRule type="expression" dxfId="1820" priority="1821">
      <formula>AND($G181="BENCH",ISBLANK($F181))</formula>
    </cfRule>
    <cfRule type="expression" dxfId="1819" priority="1822">
      <formula>AND($G181="DEADLIFT",ISBLANK($F181))</formula>
    </cfRule>
  </conditionalFormatting>
  <conditionalFormatting sqref="GM181">
    <cfRule type="expression" dxfId="1818" priority="1815">
      <formula>$G181="SQUAT"</formula>
    </cfRule>
    <cfRule type="expression" dxfId="1817" priority="1816">
      <formula>$G181="BENCH"</formula>
    </cfRule>
    <cfRule type="expression" dxfId="1816" priority="1817">
      <formula>$G181="DEADLIFT"</formula>
    </cfRule>
    <cfRule type="expression" dxfId="1815" priority="1818">
      <formula>AND($G181="ACC",ISBLANK($F181))</formula>
    </cfRule>
    <cfRule type="expression" dxfId="1814" priority="1819">
      <formula>$G181="ACC"</formula>
    </cfRule>
  </conditionalFormatting>
  <conditionalFormatting sqref="GN181:GO181">
    <cfRule type="expression" dxfId="1813" priority="1810">
      <formula>$G181="SQUAT"</formula>
    </cfRule>
    <cfRule type="expression" dxfId="1812" priority="1811">
      <formula>$G181="BENCH"</formula>
    </cfRule>
    <cfRule type="expression" dxfId="1811" priority="1812">
      <formula>$G181="DEADLIFT"</formula>
    </cfRule>
    <cfRule type="expression" dxfId="1810" priority="1813">
      <formula>AND($G181="ACC",ISBLANK($F181))</formula>
    </cfRule>
    <cfRule type="expression" dxfId="1809" priority="1814">
      <formula>$G181="ACC"</formula>
    </cfRule>
  </conditionalFormatting>
  <conditionalFormatting sqref="GM175:GM178">
    <cfRule type="expression" dxfId="1808" priority="1807">
      <formula>AND($G175="SQUAT",ISBLANK($F175))</formula>
    </cfRule>
    <cfRule type="expression" dxfId="1807" priority="1808">
      <formula>AND($G175="BENCH",ISBLANK($F175))</formula>
    </cfRule>
    <cfRule type="expression" dxfId="1806" priority="1809">
      <formula>AND($G175="DEADLIFT",ISBLANK($F175))</formula>
    </cfRule>
  </conditionalFormatting>
  <conditionalFormatting sqref="GM175:GO178">
    <cfRule type="expression" dxfId="1805" priority="1802">
      <formula>$G175="SQUAT"</formula>
    </cfRule>
    <cfRule type="expression" dxfId="1804" priority="1803">
      <formula>$G175="BENCH"</formula>
    </cfRule>
    <cfRule type="expression" dxfId="1803" priority="1804">
      <formula>$G175="DEADLIFT"</formula>
    </cfRule>
    <cfRule type="expression" dxfId="1802" priority="1805">
      <formula>AND($G175="ACC",ISBLANK($F175))</formula>
    </cfRule>
    <cfRule type="expression" dxfId="1801" priority="1806">
      <formula>$G175="ACC"</formula>
    </cfRule>
  </conditionalFormatting>
  <conditionalFormatting sqref="GM174">
    <cfRule type="expression" dxfId="1800" priority="1799">
      <formula>AND($G174="SQUAT",ISBLANK($F174))</formula>
    </cfRule>
    <cfRule type="expression" dxfId="1799" priority="1800">
      <formula>AND($G174="BENCH",ISBLANK($F174))</formula>
    </cfRule>
    <cfRule type="expression" dxfId="1798" priority="1801">
      <formula>AND($G174="DEADLIFT",ISBLANK($F174))</formula>
    </cfRule>
  </conditionalFormatting>
  <conditionalFormatting sqref="GM174">
    <cfRule type="expression" dxfId="1797" priority="1794">
      <formula>$G174="SQUAT"</formula>
    </cfRule>
    <cfRule type="expression" dxfId="1796" priority="1795">
      <formula>$G174="BENCH"</formula>
    </cfRule>
    <cfRule type="expression" dxfId="1795" priority="1796">
      <formula>$G174="DEADLIFT"</formula>
    </cfRule>
    <cfRule type="expression" dxfId="1794" priority="1797">
      <formula>AND($G174="ACC",ISBLANK($F174))</formula>
    </cfRule>
    <cfRule type="expression" dxfId="1793" priority="1798">
      <formula>$G174="ACC"</formula>
    </cfRule>
  </conditionalFormatting>
  <conditionalFormatting sqref="GN174:GO174">
    <cfRule type="expression" dxfId="1792" priority="1789">
      <formula>$G174="SQUAT"</formula>
    </cfRule>
    <cfRule type="expression" dxfId="1791" priority="1790">
      <formula>$G174="BENCH"</formula>
    </cfRule>
    <cfRule type="expression" dxfId="1790" priority="1791">
      <formula>$G174="DEADLIFT"</formula>
    </cfRule>
    <cfRule type="expression" dxfId="1789" priority="1792">
      <formula>AND($G174="ACC",ISBLANK($F174))</formula>
    </cfRule>
    <cfRule type="expression" dxfId="1788" priority="1793">
      <formula>$G174="ACC"</formula>
    </cfRule>
  </conditionalFormatting>
  <conditionalFormatting sqref="GM193">
    <cfRule type="expression" dxfId="1787" priority="1786">
      <formula>AND($G193="SQUAT",ISBLANK($F193))</formula>
    </cfRule>
    <cfRule type="expression" dxfId="1786" priority="1787">
      <formula>AND($G193="BENCH",ISBLANK($F193))</formula>
    </cfRule>
    <cfRule type="expression" dxfId="1785" priority="1788">
      <formula>AND($G193="DEADLIFT",ISBLANK($F193))</formula>
    </cfRule>
  </conditionalFormatting>
  <conditionalFormatting sqref="GM193:GO193">
    <cfRule type="expression" dxfId="1784" priority="1781">
      <formula>$G193="SQUAT"</formula>
    </cfRule>
    <cfRule type="expression" dxfId="1783" priority="1782">
      <formula>$G193="BENCH"</formula>
    </cfRule>
    <cfRule type="expression" dxfId="1782" priority="1783">
      <formula>$G193="DEADLIFT"</formula>
    </cfRule>
    <cfRule type="expression" dxfId="1781" priority="1784">
      <formula>AND($G193="ACC",ISBLANK($F193))</formula>
    </cfRule>
    <cfRule type="expression" dxfId="1780" priority="1785">
      <formula>$G193="ACC"</formula>
    </cfRule>
  </conditionalFormatting>
  <conditionalFormatting sqref="GM196:GM199">
    <cfRule type="expression" dxfId="1779" priority="1778">
      <formula>AND($G196="SQUAT",ISBLANK($F196))</formula>
    </cfRule>
    <cfRule type="expression" dxfId="1778" priority="1779">
      <formula>AND($G196="BENCH",ISBLANK($F196))</formula>
    </cfRule>
    <cfRule type="expression" dxfId="1777" priority="1780">
      <formula>AND($G196="DEADLIFT",ISBLANK($F196))</formula>
    </cfRule>
  </conditionalFormatting>
  <conditionalFormatting sqref="GM196:GO199">
    <cfRule type="expression" dxfId="1776" priority="1773">
      <formula>$G196="SQUAT"</formula>
    </cfRule>
    <cfRule type="expression" dxfId="1775" priority="1774">
      <formula>$G196="BENCH"</formula>
    </cfRule>
    <cfRule type="expression" dxfId="1774" priority="1775">
      <formula>$G196="DEADLIFT"</formula>
    </cfRule>
    <cfRule type="expression" dxfId="1773" priority="1776">
      <formula>AND($G196="ACC",ISBLANK($F196))</formula>
    </cfRule>
    <cfRule type="expression" dxfId="1772" priority="1777">
      <formula>$G196="ACC"</formula>
    </cfRule>
  </conditionalFormatting>
  <conditionalFormatting sqref="GM195">
    <cfRule type="expression" dxfId="1771" priority="1770">
      <formula>AND($G195="SQUAT",ISBLANK($F195))</formula>
    </cfRule>
    <cfRule type="expression" dxfId="1770" priority="1771">
      <formula>AND($G195="BENCH",ISBLANK($F195))</formula>
    </cfRule>
    <cfRule type="expression" dxfId="1769" priority="1772">
      <formula>AND($G195="DEADLIFT",ISBLANK($F195))</formula>
    </cfRule>
  </conditionalFormatting>
  <conditionalFormatting sqref="GM195">
    <cfRule type="expression" dxfId="1768" priority="1765">
      <formula>$G195="SQUAT"</formula>
    </cfRule>
    <cfRule type="expression" dxfId="1767" priority="1766">
      <formula>$G195="BENCH"</formula>
    </cfRule>
    <cfRule type="expression" dxfId="1766" priority="1767">
      <formula>$G195="DEADLIFT"</formula>
    </cfRule>
    <cfRule type="expression" dxfId="1765" priority="1768">
      <formula>AND($G195="ACC",ISBLANK($F195))</formula>
    </cfRule>
    <cfRule type="expression" dxfId="1764" priority="1769">
      <formula>$G195="ACC"</formula>
    </cfRule>
  </conditionalFormatting>
  <conditionalFormatting sqref="GN195:GO195">
    <cfRule type="expression" dxfId="1763" priority="1760">
      <formula>$G195="SQUAT"</formula>
    </cfRule>
    <cfRule type="expression" dxfId="1762" priority="1761">
      <formula>$G195="BENCH"</formula>
    </cfRule>
    <cfRule type="expression" dxfId="1761" priority="1762">
      <formula>$G195="DEADLIFT"</formula>
    </cfRule>
    <cfRule type="expression" dxfId="1760" priority="1763">
      <formula>AND($G195="ACC",ISBLANK($F195))</formula>
    </cfRule>
    <cfRule type="expression" dxfId="1759" priority="1764">
      <formula>$G195="ACC"</formula>
    </cfRule>
  </conditionalFormatting>
  <conditionalFormatting sqref="GM189:GM192">
    <cfRule type="expression" dxfId="1758" priority="1757">
      <formula>AND($G189="SQUAT",ISBLANK($F189))</formula>
    </cfRule>
    <cfRule type="expression" dxfId="1757" priority="1758">
      <formula>AND($G189="BENCH",ISBLANK($F189))</formula>
    </cfRule>
    <cfRule type="expression" dxfId="1756" priority="1759">
      <formula>AND($G189="DEADLIFT",ISBLANK($F189))</formula>
    </cfRule>
  </conditionalFormatting>
  <conditionalFormatting sqref="GM189:GO192">
    <cfRule type="expression" dxfId="1755" priority="1752">
      <formula>$G189="SQUAT"</formula>
    </cfRule>
    <cfRule type="expression" dxfId="1754" priority="1753">
      <formula>$G189="BENCH"</formula>
    </cfRule>
    <cfRule type="expression" dxfId="1753" priority="1754">
      <formula>$G189="DEADLIFT"</formula>
    </cfRule>
    <cfRule type="expression" dxfId="1752" priority="1755">
      <formula>AND($G189="ACC",ISBLANK($F189))</formula>
    </cfRule>
    <cfRule type="expression" dxfId="1751" priority="1756">
      <formula>$G189="ACC"</formula>
    </cfRule>
  </conditionalFormatting>
  <conditionalFormatting sqref="GM188">
    <cfRule type="expression" dxfId="1750" priority="1749">
      <formula>AND($G188="SQUAT",ISBLANK($F188))</formula>
    </cfRule>
    <cfRule type="expression" dxfId="1749" priority="1750">
      <formula>AND($G188="BENCH",ISBLANK($F188))</formula>
    </cfRule>
    <cfRule type="expression" dxfId="1748" priority="1751">
      <formula>AND($G188="DEADLIFT",ISBLANK($F188))</formula>
    </cfRule>
  </conditionalFormatting>
  <conditionalFormatting sqref="GM188">
    <cfRule type="expression" dxfId="1747" priority="1744">
      <formula>$G188="SQUAT"</formula>
    </cfRule>
    <cfRule type="expression" dxfId="1746" priority="1745">
      <formula>$G188="BENCH"</formula>
    </cfRule>
    <cfRule type="expression" dxfId="1745" priority="1746">
      <formula>$G188="DEADLIFT"</formula>
    </cfRule>
    <cfRule type="expression" dxfId="1744" priority="1747">
      <formula>AND($G188="ACC",ISBLANK($F188))</formula>
    </cfRule>
    <cfRule type="expression" dxfId="1743" priority="1748">
      <formula>$G188="ACC"</formula>
    </cfRule>
  </conditionalFormatting>
  <conditionalFormatting sqref="GN188:GO188">
    <cfRule type="expression" dxfId="1742" priority="1739">
      <formula>$G188="SQUAT"</formula>
    </cfRule>
    <cfRule type="expression" dxfId="1741" priority="1740">
      <formula>$G188="BENCH"</formula>
    </cfRule>
    <cfRule type="expression" dxfId="1740" priority="1741">
      <formula>$G188="DEADLIFT"</formula>
    </cfRule>
    <cfRule type="expression" dxfId="1739" priority="1742">
      <formula>AND($G188="ACC",ISBLANK($F188))</formula>
    </cfRule>
    <cfRule type="expression" dxfId="1738" priority="1743">
      <formula>$G188="ACC"</formula>
    </cfRule>
  </conditionalFormatting>
  <conditionalFormatting sqref="GM214 GM221">
    <cfRule type="expression" dxfId="1737" priority="1736">
      <formula>AND($G214="SQUAT",ISBLANK($F214))</formula>
    </cfRule>
    <cfRule type="expression" dxfId="1736" priority="1737">
      <formula>AND($G214="BENCH",ISBLANK($F214))</formula>
    </cfRule>
    <cfRule type="expression" dxfId="1735" priority="1738">
      <formula>AND($G214="DEADLIFT",ISBLANK($F214))</formula>
    </cfRule>
  </conditionalFormatting>
  <conditionalFormatting sqref="GM221:GO221 GM214:GO214">
    <cfRule type="expression" dxfId="1734" priority="1731">
      <formula>$G214="SQUAT"</formula>
    </cfRule>
    <cfRule type="expression" dxfId="1733" priority="1732">
      <formula>$G214="BENCH"</formula>
    </cfRule>
    <cfRule type="expression" dxfId="1732" priority="1733">
      <formula>$G214="DEADLIFT"</formula>
    </cfRule>
    <cfRule type="expression" dxfId="1731" priority="1734">
      <formula>AND($G214="ACC",ISBLANK($F214))</formula>
    </cfRule>
    <cfRule type="expression" dxfId="1730" priority="1735">
      <formula>$G214="ACC"</formula>
    </cfRule>
  </conditionalFormatting>
  <conditionalFormatting sqref="GM235">
    <cfRule type="expression" dxfId="1729" priority="1728">
      <formula>AND($G235="SQUAT",ISBLANK($F235))</formula>
    </cfRule>
    <cfRule type="expression" dxfId="1728" priority="1729">
      <formula>AND($G235="BENCH",ISBLANK($F235))</formula>
    </cfRule>
    <cfRule type="expression" dxfId="1727" priority="1730">
      <formula>AND($G235="DEADLIFT",ISBLANK($F235))</formula>
    </cfRule>
  </conditionalFormatting>
  <conditionalFormatting sqref="GM235:GO235">
    <cfRule type="expression" dxfId="1726" priority="1723">
      <formula>$G235="SQUAT"</formula>
    </cfRule>
    <cfRule type="expression" dxfId="1725" priority="1724">
      <formula>$G235="BENCH"</formula>
    </cfRule>
    <cfRule type="expression" dxfId="1724" priority="1725">
      <formula>$G235="DEADLIFT"</formula>
    </cfRule>
    <cfRule type="expression" dxfId="1723" priority="1726">
      <formula>AND($G235="ACC",ISBLANK($F235))</formula>
    </cfRule>
    <cfRule type="expression" dxfId="1722" priority="1727">
      <formula>$G235="ACC"</formula>
    </cfRule>
  </conditionalFormatting>
  <conditionalFormatting sqref="GM217:GM220">
    <cfRule type="expression" dxfId="1721" priority="1720">
      <formula>AND($G217="SQUAT",ISBLANK($F217))</formula>
    </cfRule>
    <cfRule type="expression" dxfId="1720" priority="1721">
      <formula>AND($G217="BENCH",ISBLANK($F217))</formula>
    </cfRule>
    <cfRule type="expression" dxfId="1719" priority="1722">
      <formula>AND($G217="DEADLIFT",ISBLANK($F217))</formula>
    </cfRule>
  </conditionalFormatting>
  <conditionalFormatting sqref="GM217:GO220">
    <cfRule type="expression" dxfId="1718" priority="1715">
      <formula>$G217="SQUAT"</formula>
    </cfRule>
    <cfRule type="expression" dxfId="1717" priority="1716">
      <formula>$G217="BENCH"</formula>
    </cfRule>
    <cfRule type="expression" dxfId="1716" priority="1717">
      <formula>$G217="DEADLIFT"</formula>
    </cfRule>
    <cfRule type="expression" dxfId="1715" priority="1718">
      <formula>AND($G217="ACC",ISBLANK($F217))</formula>
    </cfRule>
    <cfRule type="expression" dxfId="1714" priority="1719">
      <formula>$G217="ACC"</formula>
    </cfRule>
  </conditionalFormatting>
  <conditionalFormatting sqref="GM216">
    <cfRule type="expression" dxfId="1713" priority="1712">
      <formula>AND($G216="SQUAT",ISBLANK($F216))</formula>
    </cfRule>
    <cfRule type="expression" dxfId="1712" priority="1713">
      <formula>AND($G216="BENCH",ISBLANK($F216))</formula>
    </cfRule>
    <cfRule type="expression" dxfId="1711" priority="1714">
      <formula>AND($G216="DEADLIFT",ISBLANK($F216))</formula>
    </cfRule>
  </conditionalFormatting>
  <conditionalFormatting sqref="GM216">
    <cfRule type="expression" dxfId="1710" priority="1707">
      <formula>$G216="SQUAT"</formula>
    </cfRule>
    <cfRule type="expression" dxfId="1709" priority="1708">
      <formula>$G216="BENCH"</formula>
    </cfRule>
    <cfRule type="expression" dxfId="1708" priority="1709">
      <formula>$G216="DEADLIFT"</formula>
    </cfRule>
    <cfRule type="expression" dxfId="1707" priority="1710">
      <formula>AND($G216="ACC",ISBLANK($F216))</formula>
    </cfRule>
    <cfRule type="expression" dxfId="1706" priority="1711">
      <formula>$G216="ACC"</formula>
    </cfRule>
  </conditionalFormatting>
  <conditionalFormatting sqref="GN216:GO216">
    <cfRule type="expression" dxfId="1705" priority="1702">
      <formula>$G216="SQUAT"</formula>
    </cfRule>
    <cfRule type="expression" dxfId="1704" priority="1703">
      <formula>$G216="BENCH"</formula>
    </cfRule>
    <cfRule type="expression" dxfId="1703" priority="1704">
      <formula>$G216="DEADLIFT"</formula>
    </cfRule>
    <cfRule type="expression" dxfId="1702" priority="1705">
      <formula>AND($G216="ACC",ISBLANK($F216))</formula>
    </cfRule>
    <cfRule type="expression" dxfId="1701" priority="1706">
      <formula>$G216="ACC"</formula>
    </cfRule>
  </conditionalFormatting>
  <conditionalFormatting sqref="GM210:GM213">
    <cfRule type="expression" dxfId="1700" priority="1699">
      <formula>AND($G210="SQUAT",ISBLANK($F210))</formula>
    </cfRule>
    <cfRule type="expression" dxfId="1699" priority="1700">
      <formula>AND($G210="BENCH",ISBLANK($F210))</formula>
    </cfRule>
    <cfRule type="expression" dxfId="1698" priority="1701">
      <formula>AND($G210="DEADLIFT",ISBLANK($F210))</formula>
    </cfRule>
  </conditionalFormatting>
  <conditionalFormatting sqref="GM210:GO213">
    <cfRule type="expression" dxfId="1697" priority="1694">
      <formula>$G210="SQUAT"</formula>
    </cfRule>
    <cfRule type="expression" dxfId="1696" priority="1695">
      <formula>$G210="BENCH"</formula>
    </cfRule>
    <cfRule type="expression" dxfId="1695" priority="1696">
      <formula>$G210="DEADLIFT"</formula>
    </cfRule>
    <cfRule type="expression" dxfId="1694" priority="1697">
      <formula>AND($G210="ACC",ISBLANK($F210))</formula>
    </cfRule>
    <cfRule type="expression" dxfId="1693" priority="1698">
      <formula>$G210="ACC"</formula>
    </cfRule>
  </conditionalFormatting>
  <conditionalFormatting sqref="GM209">
    <cfRule type="expression" dxfId="1692" priority="1691">
      <formula>AND($G209="SQUAT",ISBLANK($F209))</formula>
    </cfRule>
    <cfRule type="expression" dxfId="1691" priority="1692">
      <formula>AND($G209="BENCH",ISBLANK($F209))</formula>
    </cfRule>
    <cfRule type="expression" dxfId="1690" priority="1693">
      <formula>AND($G209="DEADLIFT",ISBLANK($F209))</formula>
    </cfRule>
  </conditionalFormatting>
  <conditionalFormatting sqref="GM209">
    <cfRule type="expression" dxfId="1689" priority="1686">
      <formula>$G209="SQUAT"</formula>
    </cfRule>
    <cfRule type="expression" dxfId="1688" priority="1687">
      <formula>$G209="BENCH"</formula>
    </cfRule>
    <cfRule type="expression" dxfId="1687" priority="1688">
      <formula>$G209="DEADLIFT"</formula>
    </cfRule>
    <cfRule type="expression" dxfId="1686" priority="1689">
      <formula>AND($G209="ACC",ISBLANK($F209))</formula>
    </cfRule>
    <cfRule type="expression" dxfId="1685" priority="1690">
      <formula>$G209="ACC"</formula>
    </cfRule>
  </conditionalFormatting>
  <conditionalFormatting sqref="GN209:GO209">
    <cfRule type="expression" dxfId="1684" priority="1681">
      <formula>$G209="SQUAT"</formula>
    </cfRule>
    <cfRule type="expression" dxfId="1683" priority="1682">
      <formula>$G209="BENCH"</formula>
    </cfRule>
    <cfRule type="expression" dxfId="1682" priority="1683">
      <formula>$G209="DEADLIFT"</formula>
    </cfRule>
    <cfRule type="expression" dxfId="1681" priority="1684">
      <formula>AND($G209="ACC",ISBLANK($F209))</formula>
    </cfRule>
    <cfRule type="expression" dxfId="1680" priority="1685">
      <formula>$G209="ACC"</formula>
    </cfRule>
  </conditionalFormatting>
  <conditionalFormatting sqref="GM228">
    <cfRule type="expression" dxfId="1679" priority="1678">
      <formula>AND($G228="SQUAT",ISBLANK($F228))</formula>
    </cfRule>
    <cfRule type="expression" dxfId="1678" priority="1679">
      <formula>AND($G228="BENCH",ISBLANK($F228))</formula>
    </cfRule>
    <cfRule type="expression" dxfId="1677" priority="1680">
      <formula>AND($G228="DEADLIFT",ISBLANK($F228))</formula>
    </cfRule>
  </conditionalFormatting>
  <conditionalFormatting sqref="GM228:GO228">
    <cfRule type="expression" dxfId="1676" priority="1673">
      <formula>$G228="SQUAT"</formula>
    </cfRule>
    <cfRule type="expression" dxfId="1675" priority="1674">
      <formula>$G228="BENCH"</formula>
    </cfRule>
    <cfRule type="expression" dxfId="1674" priority="1675">
      <formula>$G228="DEADLIFT"</formula>
    </cfRule>
    <cfRule type="expression" dxfId="1673" priority="1676">
      <formula>AND($G228="ACC",ISBLANK($F228))</formula>
    </cfRule>
    <cfRule type="expression" dxfId="1672" priority="1677">
      <formula>$G228="ACC"</formula>
    </cfRule>
  </conditionalFormatting>
  <conditionalFormatting sqref="GM231:GM234">
    <cfRule type="expression" dxfId="1671" priority="1670">
      <formula>AND($G231="SQUAT",ISBLANK($F231))</formula>
    </cfRule>
    <cfRule type="expression" dxfId="1670" priority="1671">
      <formula>AND($G231="BENCH",ISBLANK($F231))</formula>
    </cfRule>
    <cfRule type="expression" dxfId="1669" priority="1672">
      <formula>AND($G231="DEADLIFT",ISBLANK($F231))</formula>
    </cfRule>
  </conditionalFormatting>
  <conditionalFormatting sqref="GM231:GO234">
    <cfRule type="expression" dxfId="1668" priority="1665">
      <formula>$G231="SQUAT"</formula>
    </cfRule>
    <cfRule type="expression" dxfId="1667" priority="1666">
      <formula>$G231="BENCH"</formula>
    </cfRule>
    <cfRule type="expression" dxfId="1666" priority="1667">
      <formula>$G231="DEADLIFT"</formula>
    </cfRule>
    <cfRule type="expression" dxfId="1665" priority="1668">
      <formula>AND($G231="ACC",ISBLANK($F231))</formula>
    </cfRule>
    <cfRule type="expression" dxfId="1664" priority="1669">
      <formula>$G231="ACC"</formula>
    </cfRule>
  </conditionalFormatting>
  <conditionalFormatting sqref="GM230">
    <cfRule type="expression" dxfId="1663" priority="1662">
      <formula>AND($G230="SQUAT",ISBLANK($F230))</formula>
    </cfRule>
    <cfRule type="expression" dxfId="1662" priority="1663">
      <formula>AND($G230="BENCH",ISBLANK($F230))</formula>
    </cfRule>
    <cfRule type="expression" dxfId="1661" priority="1664">
      <formula>AND($G230="DEADLIFT",ISBLANK($F230))</formula>
    </cfRule>
  </conditionalFormatting>
  <conditionalFormatting sqref="GM230">
    <cfRule type="expression" dxfId="1660" priority="1657">
      <formula>$G230="SQUAT"</formula>
    </cfRule>
    <cfRule type="expression" dxfId="1659" priority="1658">
      <formula>$G230="BENCH"</formula>
    </cfRule>
    <cfRule type="expression" dxfId="1658" priority="1659">
      <formula>$G230="DEADLIFT"</formula>
    </cfRule>
    <cfRule type="expression" dxfId="1657" priority="1660">
      <formula>AND($G230="ACC",ISBLANK($F230))</formula>
    </cfRule>
    <cfRule type="expression" dxfId="1656" priority="1661">
      <formula>$G230="ACC"</formula>
    </cfRule>
  </conditionalFormatting>
  <conditionalFormatting sqref="GN230:GO230">
    <cfRule type="expression" dxfId="1655" priority="1652">
      <formula>$G230="SQUAT"</formula>
    </cfRule>
    <cfRule type="expression" dxfId="1654" priority="1653">
      <formula>$G230="BENCH"</formula>
    </cfRule>
    <cfRule type="expression" dxfId="1653" priority="1654">
      <formula>$G230="DEADLIFT"</formula>
    </cfRule>
    <cfRule type="expression" dxfId="1652" priority="1655">
      <formula>AND($G230="ACC",ISBLANK($F230))</formula>
    </cfRule>
    <cfRule type="expression" dxfId="1651" priority="1656">
      <formula>$G230="ACC"</formula>
    </cfRule>
  </conditionalFormatting>
  <conditionalFormatting sqref="GM224:GM227">
    <cfRule type="expression" dxfId="1650" priority="1649">
      <formula>AND($G224="SQUAT",ISBLANK($F224))</formula>
    </cfRule>
    <cfRule type="expression" dxfId="1649" priority="1650">
      <formula>AND($G224="BENCH",ISBLANK($F224))</formula>
    </cfRule>
    <cfRule type="expression" dxfId="1648" priority="1651">
      <formula>AND($G224="DEADLIFT",ISBLANK($F224))</formula>
    </cfRule>
  </conditionalFormatting>
  <conditionalFormatting sqref="GM224:GO227">
    <cfRule type="expression" dxfId="1647" priority="1644">
      <formula>$G224="SQUAT"</formula>
    </cfRule>
    <cfRule type="expression" dxfId="1646" priority="1645">
      <formula>$G224="BENCH"</formula>
    </cfRule>
    <cfRule type="expression" dxfId="1645" priority="1646">
      <formula>$G224="DEADLIFT"</formula>
    </cfRule>
    <cfRule type="expression" dxfId="1644" priority="1647">
      <formula>AND($G224="ACC",ISBLANK($F224))</formula>
    </cfRule>
    <cfRule type="expression" dxfId="1643" priority="1648">
      <formula>$G224="ACC"</formula>
    </cfRule>
  </conditionalFormatting>
  <conditionalFormatting sqref="GM223">
    <cfRule type="expression" dxfId="1642" priority="1641">
      <formula>AND($G223="SQUAT",ISBLANK($F223))</formula>
    </cfRule>
    <cfRule type="expression" dxfId="1641" priority="1642">
      <formula>AND($G223="BENCH",ISBLANK($F223))</formula>
    </cfRule>
    <cfRule type="expression" dxfId="1640" priority="1643">
      <formula>AND($G223="DEADLIFT",ISBLANK($F223))</formula>
    </cfRule>
  </conditionalFormatting>
  <conditionalFormatting sqref="GM223">
    <cfRule type="expression" dxfId="1639" priority="1636">
      <formula>$G223="SQUAT"</formula>
    </cfRule>
    <cfRule type="expression" dxfId="1638" priority="1637">
      <formula>$G223="BENCH"</formula>
    </cfRule>
    <cfRule type="expression" dxfId="1637" priority="1638">
      <formula>$G223="DEADLIFT"</formula>
    </cfRule>
    <cfRule type="expression" dxfId="1636" priority="1639">
      <formula>AND($G223="ACC",ISBLANK($F223))</formula>
    </cfRule>
    <cfRule type="expression" dxfId="1635" priority="1640">
      <formula>$G223="ACC"</formula>
    </cfRule>
  </conditionalFormatting>
  <conditionalFormatting sqref="GN223:GO223">
    <cfRule type="expression" dxfId="1634" priority="1631">
      <formula>$G223="SQUAT"</formula>
    </cfRule>
    <cfRule type="expression" dxfId="1633" priority="1632">
      <formula>$G223="BENCH"</formula>
    </cfRule>
    <cfRule type="expression" dxfId="1632" priority="1633">
      <formula>$G223="DEADLIFT"</formula>
    </cfRule>
    <cfRule type="expression" dxfId="1631" priority="1634">
      <formula>AND($G223="ACC",ISBLANK($F223))</formula>
    </cfRule>
    <cfRule type="expression" dxfId="1630" priority="1635">
      <formula>$G223="ACC"</formula>
    </cfRule>
  </conditionalFormatting>
  <conditionalFormatting sqref="GM242">
    <cfRule type="expression" dxfId="1629" priority="1628">
      <formula>AND($G242="SQUAT",ISBLANK($F242))</formula>
    </cfRule>
    <cfRule type="expression" dxfId="1628" priority="1629">
      <formula>AND($G242="BENCH",ISBLANK($F242))</formula>
    </cfRule>
    <cfRule type="expression" dxfId="1627" priority="1630">
      <formula>AND($G242="DEADLIFT",ISBLANK($F242))</formula>
    </cfRule>
  </conditionalFormatting>
  <conditionalFormatting sqref="GM242:GO242">
    <cfRule type="expression" dxfId="1626" priority="1623">
      <formula>$G242="SQUAT"</formula>
    </cfRule>
    <cfRule type="expression" dxfId="1625" priority="1624">
      <formula>$G242="BENCH"</formula>
    </cfRule>
    <cfRule type="expression" dxfId="1624" priority="1625">
      <formula>$G242="DEADLIFT"</formula>
    </cfRule>
    <cfRule type="expression" dxfId="1623" priority="1626">
      <formula>AND($G242="ACC",ISBLANK($F242))</formula>
    </cfRule>
    <cfRule type="expression" dxfId="1622" priority="1627">
      <formula>$G242="ACC"</formula>
    </cfRule>
  </conditionalFormatting>
  <conditionalFormatting sqref="GM245:GM248">
    <cfRule type="expression" dxfId="1621" priority="1620">
      <formula>AND($G245="SQUAT",ISBLANK($F245))</formula>
    </cfRule>
    <cfRule type="expression" dxfId="1620" priority="1621">
      <formula>AND($G245="BENCH",ISBLANK($F245))</formula>
    </cfRule>
    <cfRule type="expression" dxfId="1619" priority="1622">
      <formula>AND($G245="DEADLIFT",ISBLANK($F245))</formula>
    </cfRule>
  </conditionalFormatting>
  <conditionalFormatting sqref="GM245:GO248">
    <cfRule type="expression" dxfId="1618" priority="1615">
      <formula>$G245="SQUAT"</formula>
    </cfRule>
    <cfRule type="expression" dxfId="1617" priority="1616">
      <formula>$G245="BENCH"</formula>
    </cfRule>
    <cfRule type="expression" dxfId="1616" priority="1617">
      <formula>$G245="DEADLIFT"</formula>
    </cfRule>
    <cfRule type="expression" dxfId="1615" priority="1618">
      <formula>AND($G245="ACC",ISBLANK($F245))</formula>
    </cfRule>
    <cfRule type="expression" dxfId="1614" priority="1619">
      <formula>$G245="ACC"</formula>
    </cfRule>
  </conditionalFormatting>
  <conditionalFormatting sqref="GM244">
    <cfRule type="expression" dxfId="1613" priority="1612">
      <formula>AND($G244="SQUAT",ISBLANK($F244))</formula>
    </cfRule>
    <cfRule type="expression" dxfId="1612" priority="1613">
      <formula>AND($G244="BENCH",ISBLANK($F244))</formula>
    </cfRule>
    <cfRule type="expression" dxfId="1611" priority="1614">
      <formula>AND($G244="DEADLIFT",ISBLANK($F244))</formula>
    </cfRule>
  </conditionalFormatting>
  <conditionalFormatting sqref="GM244">
    <cfRule type="expression" dxfId="1610" priority="1607">
      <formula>$G244="SQUAT"</formula>
    </cfRule>
    <cfRule type="expression" dxfId="1609" priority="1608">
      <formula>$G244="BENCH"</formula>
    </cfRule>
    <cfRule type="expression" dxfId="1608" priority="1609">
      <formula>$G244="DEADLIFT"</formula>
    </cfRule>
    <cfRule type="expression" dxfId="1607" priority="1610">
      <formula>AND($G244="ACC",ISBLANK($F244))</formula>
    </cfRule>
    <cfRule type="expression" dxfId="1606" priority="1611">
      <formula>$G244="ACC"</formula>
    </cfRule>
  </conditionalFormatting>
  <conditionalFormatting sqref="GN244:GO244">
    <cfRule type="expression" dxfId="1605" priority="1602">
      <formula>$G244="SQUAT"</formula>
    </cfRule>
    <cfRule type="expression" dxfId="1604" priority="1603">
      <formula>$G244="BENCH"</formula>
    </cfRule>
    <cfRule type="expression" dxfId="1603" priority="1604">
      <formula>$G244="DEADLIFT"</formula>
    </cfRule>
    <cfRule type="expression" dxfId="1602" priority="1605">
      <formula>AND($G244="ACC",ISBLANK($F244))</formula>
    </cfRule>
    <cfRule type="expression" dxfId="1601" priority="1606">
      <formula>$G244="ACC"</formula>
    </cfRule>
  </conditionalFormatting>
  <conditionalFormatting sqref="GM238:GM241">
    <cfRule type="expression" dxfId="1600" priority="1599">
      <formula>AND($G238="SQUAT",ISBLANK($F238))</formula>
    </cfRule>
    <cfRule type="expression" dxfId="1599" priority="1600">
      <formula>AND($G238="BENCH",ISBLANK($F238))</formula>
    </cfRule>
    <cfRule type="expression" dxfId="1598" priority="1601">
      <formula>AND($G238="DEADLIFT",ISBLANK($F238))</formula>
    </cfRule>
  </conditionalFormatting>
  <conditionalFormatting sqref="GM238:GO241">
    <cfRule type="expression" dxfId="1597" priority="1594">
      <formula>$G238="SQUAT"</formula>
    </cfRule>
    <cfRule type="expression" dxfId="1596" priority="1595">
      <formula>$G238="BENCH"</formula>
    </cfRule>
    <cfRule type="expression" dxfId="1595" priority="1596">
      <formula>$G238="DEADLIFT"</formula>
    </cfRule>
    <cfRule type="expression" dxfId="1594" priority="1597">
      <formula>AND($G238="ACC",ISBLANK($F238))</formula>
    </cfRule>
    <cfRule type="expression" dxfId="1593" priority="1598">
      <formula>$G238="ACC"</formula>
    </cfRule>
  </conditionalFormatting>
  <conditionalFormatting sqref="GM237">
    <cfRule type="expression" dxfId="1592" priority="1591">
      <formula>AND($G237="SQUAT",ISBLANK($F237))</formula>
    </cfRule>
    <cfRule type="expression" dxfId="1591" priority="1592">
      <formula>AND($G237="BENCH",ISBLANK($F237))</formula>
    </cfRule>
    <cfRule type="expression" dxfId="1590" priority="1593">
      <formula>AND($G237="DEADLIFT",ISBLANK($F237))</formula>
    </cfRule>
  </conditionalFormatting>
  <conditionalFormatting sqref="GM237">
    <cfRule type="expression" dxfId="1589" priority="1586">
      <formula>$G237="SQUAT"</formula>
    </cfRule>
    <cfRule type="expression" dxfId="1588" priority="1587">
      <formula>$G237="BENCH"</formula>
    </cfRule>
    <cfRule type="expression" dxfId="1587" priority="1588">
      <formula>$G237="DEADLIFT"</formula>
    </cfRule>
    <cfRule type="expression" dxfId="1586" priority="1589">
      <formula>AND($G237="ACC",ISBLANK($F237))</formula>
    </cfRule>
    <cfRule type="expression" dxfId="1585" priority="1590">
      <formula>$G237="ACC"</formula>
    </cfRule>
  </conditionalFormatting>
  <conditionalFormatting sqref="GN237:GO237">
    <cfRule type="expression" dxfId="1584" priority="1581">
      <formula>$G237="SQUAT"</formula>
    </cfRule>
    <cfRule type="expression" dxfId="1583" priority="1582">
      <formula>$G237="BENCH"</formula>
    </cfRule>
    <cfRule type="expression" dxfId="1582" priority="1583">
      <formula>$G237="DEADLIFT"</formula>
    </cfRule>
    <cfRule type="expression" dxfId="1581" priority="1584">
      <formula>AND($G237="ACC",ISBLANK($F237))</formula>
    </cfRule>
    <cfRule type="expression" dxfId="1580" priority="1585">
      <formula>$G237="ACC"</formula>
    </cfRule>
  </conditionalFormatting>
  <conditionalFormatting sqref="GV18 GV25">
    <cfRule type="expression" dxfId="1579" priority="1578">
      <formula>AND($G18="SQUAT",ISBLANK($F18))</formula>
    </cfRule>
    <cfRule type="expression" dxfId="1578" priority="1579">
      <formula>AND($G18="BENCH",ISBLANK($F18))</formula>
    </cfRule>
    <cfRule type="expression" dxfId="1577" priority="1580">
      <formula>AND($G18="DEADLIFT",ISBLANK($F18))</formula>
    </cfRule>
  </conditionalFormatting>
  <conditionalFormatting sqref="GV25:GX25 GV18:GX18">
    <cfRule type="expression" dxfId="1576" priority="1573">
      <formula>$G18="SQUAT"</formula>
    </cfRule>
    <cfRule type="expression" dxfId="1575" priority="1574">
      <formula>$G18="BENCH"</formula>
    </cfRule>
    <cfRule type="expression" dxfId="1574" priority="1575">
      <formula>$G18="DEADLIFT"</formula>
    </cfRule>
    <cfRule type="expression" dxfId="1573" priority="1576">
      <formula>AND($G18="ACC",ISBLANK($F18))</formula>
    </cfRule>
    <cfRule type="expression" dxfId="1572" priority="1577">
      <formula>$G18="ACC"</formula>
    </cfRule>
  </conditionalFormatting>
  <conditionalFormatting sqref="GV39">
    <cfRule type="expression" dxfId="1571" priority="1570">
      <formula>AND($G39="SQUAT",ISBLANK($F39))</formula>
    </cfRule>
    <cfRule type="expression" dxfId="1570" priority="1571">
      <formula>AND($G39="BENCH",ISBLANK($F39))</formula>
    </cfRule>
    <cfRule type="expression" dxfId="1569" priority="1572">
      <formula>AND($G39="DEADLIFT",ISBLANK($F39))</formula>
    </cfRule>
  </conditionalFormatting>
  <conditionalFormatting sqref="GV39:GX39">
    <cfRule type="expression" dxfId="1568" priority="1565">
      <formula>$G39="SQUAT"</formula>
    </cfRule>
    <cfRule type="expression" dxfId="1567" priority="1566">
      <formula>$G39="BENCH"</formula>
    </cfRule>
    <cfRule type="expression" dxfId="1566" priority="1567">
      <formula>$G39="DEADLIFT"</formula>
    </cfRule>
    <cfRule type="expression" dxfId="1565" priority="1568">
      <formula>AND($G39="ACC",ISBLANK($F39))</formula>
    </cfRule>
    <cfRule type="expression" dxfId="1564" priority="1569">
      <formula>$G39="ACC"</formula>
    </cfRule>
  </conditionalFormatting>
  <conditionalFormatting sqref="GV21:GV24">
    <cfRule type="expression" dxfId="1563" priority="1562">
      <formula>AND($G21="SQUAT",ISBLANK($F21))</formula>
    </cfRule>
    <cfRule type="expression" dxfId="1562" priority="1563">
      <formula>AND($G21="BENCH",ISBLANK($F21))</formula>
    </cfRule>
    <cfRule type="expression" dxfId="1561" priority="1564">
      <formula>AND($G21="DEADLIFT",ISBLANK($F21))</formula>
    </cfRule>
  </conditionalFormatting>
  <conditionalFormatting sqref="GV21:GX24">
    <cfRule type="expression" dxfId="1560" priority="1557">
      <formula>$G21="SQUAT"</formula>
    </cfRule>
    <cfRule type="expression" dxfId="1559" priority="1558">
      <formula>$G21="BENCH"</formula>
    </cfRule>
    <cfRule type="expression" dxfId="1558" priority="1559">
      <formula>$G21="DEADLIFT"</formula>
    </cfRule>
    <cfRule type="expression" dxfId="1557" priority="1560">
      <formula>AND($G21="ACC",ISBLANK($F21))</formula>
    </cfRule>
    <cfRule type="expression" dxfId="1556" priority="1561">
      <formula>$G21="ACC"</formula>
    </cfRule>
  </conditionalFormatting>
  <conditionalFormatting sqref="GV20">
    <cfRule type="expression" dxfId="1555" priority="1554">
      <formula>AND($G20="SQUAT",ISBLANK($F20))</formula>
    </cfRule>
    <cfRule type="expression" dxfId="1554" priority="1555">
      <formula>AND($G20="BENCH",ISBLANK($F20))</formula>
    </cfRule>
    <cfRule type="expression" dxfId="1553" priority="1556">
      <formula>AND($G20="DEADLIFT",ISBLANK($F20))</formula>
    </cfRule>
  </conditionalFormatting>
  <conditionalFormatting sqref="GV20">
    <cfRule type="expression" dxfId="1552" priority="1549">
      <formula>$G20="SQUAT"</formula>
    </cfRule>
    <cfRule type="expression" dxfId="1551" priority="1550">
      <formula>$G20="BENCH"</formula>
    </cfRule>
    <cfRule type="expression" dxfId="1550" priority="1551">
      <formula>$G20="DEADLIFT"</formula>
    </cfRule>
    <cfRule type="expression" dxfId="1549" priority="1552">
      <formula>AND($G20="ACC",ISBLANK($F20))</formula>
    </cfRule>
    <cfRule type="expression" dxfId="1548" priority="1553">
      <formula>$G20="ACC"</formula>
    </cfRule>
  </conditionalFormatting>
  <conditionalFormatting sqref="GW20:GX20">
    <cfRule type="expression" dxfId="1547" priority="1544">
      <formula>$G20="SQUAT"</formula>
    </cfRule>
    <cfRule type="expression" dxfId="1546" priority="1545">
      <formula>$G20="BENCH"</formula>
    </cfRule>
    <cfRule type="expression" dxfId="1545" priority="1546">
      <formula>$G20="DEADLIFT"</formula>
    </cfRule>
    <cfRule type="expression" dxfId="1544" priority="1547">
      <formula>AND($G20="ACC",ISBLANK($F20))</formula>
    </cfRule>
    <cfRule type="expression" dxfId="1543" priority="1548">
      <formula>$G20="ACC"</formula>
    </cfRule>
  </conditionalFormatting>
  <conditionalFormatting sqref="GV14:GV17">
    <cfRule type="expression" dxfId="1542" priority="1541">
      <formula>AND($G14="SQUAT",ISBLANK($F14))</formula>
    </cfRule>
    <cfRule type="expression" dxfId="1541" priority="1542">
      <formula>AND($G14="BENCH",ISBLANK($F14))</formula>
    </cfRule>
    <cfRule type="expression" dxfId="1540" priority="1543">
      <formula>AND($G14="DEADLIFT",ISBLANK($F14))</formula>
    </cfRule>
  </conditionalFormatting>
  <conditionalFormatting sqref="GV14:GX17">
    <cfRule type="expression" dxfId="1539" priority="1536">
      <formula>$G14="SQUAT"</formula>
    </cfRule>
    <cfRule type="expression" dxfId="1538" priority="1537">
      <formula>$G14="BENCH"</formula>
    </cfRule>
    <cfRule type="expression" dxfId="1537" priority="1538">
      <formula>$G14="DEADLIFT"</formula>
    </cfRule>
    <cfRule type="expression" dxfId="1536" priority="1539">
      <formula>AND($G14="ACC",ISBLANK($F14))</formula>
    </cfRule>
    <cfRule type="expression" dxfId="1535" priority="1540">
      <formula>$G14="ACC"</formula>
    </cfRule>
  </conditionalFormatting>
  <conditionalFormatting sqref="GV13">
    <cfRule type="expression" dxfId="1534" priority="1533">
      <formula>AND($G13="SQUAT",ISBLANK($F13))</formula>
    </cfRule>
    <cfRule type="expression" dxfId="1533" priority="1534">
      <formula>AND($G13="BENCH",ISBLANK($F13))</formula>
    </cfRule>
    <cfRule type="expression" dxfId="1532" priority="1535">
      <formula>AND($G13="DEADLIFT",ISBLANK($F13))</formula>
    </cfRule>
  </conditionalFormatting>
  <conditionalFormatting sqref="GV13">
    <cfRule type="expression" dxfId="1531" priority="1528">
      <formula>$G13="SQUAT"</formula>
    </cfRule>
    <cfRule type="expression" dxfId="1530" priority="1529">
      <formula>$G13="BENCH"</formula>
    </cfRule>
    <cfRule type="expression" dxfId="1529" priority="1530">
      <formula>$G13="DEADLIFT"</formula>
    </cfRule>
    <cfRule type="expression" dxfId="1528" priority="1531">
      <formula>AND($G13="ACC",ISBLANK($F13))</formula>
    </cfRule>
    <cfRule type="expression" dxfId="1527" priority="1532">
      <formula>$G13="ACC"</formula>
    </cfRule>
  </conditionalFormatting>
  <conditionalFormatting sqref="GW13:GX13">
    <cfRule type="expression" dxfId="1526" priority="1523">
      <formula>$G13="SQUAT"</formula>
    </cfRule>
    <cfRule type="expression" dxfId="1525" priority="1524">
      <formula>$G13="BENCH"</formula>
    </cfRule>
    <cfRule type="expression" dxfId="1524" priority="1525">
      <formula>$G13="DEADLIFT"</formula>
    </cfRule>
    <cfRule type="expression" dxfId="1523" priority="1526">
      <formula>AND($G13="ACC",ISBLANK($F13))</formula>
    </cfRule>
    <cfRule type="expression" dxfId="1522" priority="1527">
      <formula>$G13="ACC"</formula>
    </cfRule>
  </conditionalFormatting>
  <conditionalFormatting sqref="GV32">
    <cfRule type="expression" dxfId="1521" priority="1520">
      <formula>AND($G32="SQUAT",ISBLANK($F32))</formula>
    </cfRule>
    <cfRule type="expression" dxfId="1520" priority="1521">
      <formula>AND($G32="BENCH",ISBLANK($F32))</formula>
    </cfRule>
    <cfRule type="expression" dxfId="1519" priority="1522">
      <formula>AND($G32="DEADLIFT",ISBLANK($F32))</formula>
    </cfRule>
  </conditionalFormatting>
  <conditionalFormatting sqref="GV32:GX32">
    <cfRule type="expression" dxfId="1518" priority="1515">
      <formula>$G32="SQUAT"</formula>
    </cfRule>
    <cfRule type="expression" dxfId="1517" priority="1516">
      <formula>$G32="BENCH"</formula>
    </cfRule>
    <cfRule type="expression" dxfId="1516" priority="1517">
      <formula>$G32="DEADLIFT"</formula>
    </cfRule>
    <cfRule type="expression" dxfId="1515" priority="1518">
      <formula>AND($G32="ACC",ISBLANK($F32))</formula>
    </cfRule>
    <cfRule type="expression" dxfId="1514" priority="1519">
      <formula>$G32="ACC"</formula>
    </cfRule>
  </conditionalFormatting>
  <conditionalFormatting sqref="GV35:GV38">
    <cfRule type="expression" dxfId="1513" priority="1512">
      <formula>AND($G35="SQUAT",ISBLANK($F35))</formula>
    </cfRule>
    <cfRule type="expression" dxfId="1512" priority="1513">
      <formula>AND($G35="BENCH",ISBLANK($F35))</formula>
    </cfRule>
    <cfRule type="expression" dxfId="1511" priority="1514">
      <formula>AND($G35="DEADLIFT",ISBLANK($F35))</formula>
    </cfRule>
  </conditionalFormatting>
  <conditionalFormatting sqref="GV35:GX38">
    <cfRule type="expression" dxfId="1510" priority="1507">
      <formula>$G35="SQUAT"</formula>
    </cfRule>
    <cfRule type="expression" dxfId="1509" priority="1508">
      <formula>$G35="BENCH"</formula>
    </cfRule>
    <cfRule type="expression" dxfId="1508" priority="1509">
      <formula>$G35="DEADLIFT"</formula>
    </cfRule>
    <cfRule type="expression" dxfId="1507" priority="1510">
      <formula>AND($G35="ACC",ISBLANK($F35))</formula>
    </cfRule>
    <cfRule type="expression" dxfId="1506" priority="1511">
      <formula>$G35="ACC"</formula>
    </cfRule>
  </conditionalFormatting>
  <conditionalFormatting sqref="GV34">
    <cfRule type="expression" dxfId="1505" priority="1504">
      <formula>AND($G34="SQUAT",ISBLANK($F34))</formula>
    </cfRule>
    <cfRule type="expression" dxfId="1504" priority="1505">
      <formula>AND($G34="BENCH",ISBLANK($F34))</formula>
    </cfRule>
    <cfRule type="expression" dxfId="1503" priority="1506">
      <formula>AND($G34="DEADLIFT",ISBLANK($F34))</formula>
    </cfRule>
  </conditionalFormatting>
  <conditionalFormatting sqref="GV34">
    <cfRule type="expression" dxfId="1502" priority="1499">
      <formula>$G34="SQUAT"</formula>
    </cfRule>
    <cfRule type="expression" dxfId="1501" priority="1500">
      <formula>$G34="BENCH"</formula>
    </cfRule>
    <cfRule type="expression" dxfId="1500" priority="1501">
      <formula>$G34="DEADLIFT"</formula>
    </cfRule>
    <cfRule type="expression" dxfId="1499" priority="1502">
      <formula>AND($G34="ACC",ISBLANK($F34))</formula>
    </cfRule>
    <cfRule type="expression" dxfId="1498" priority="1503">
      <formula>$G34="ACC"</formula>
    </cfRule>
  </conditionalFormatting>
  <conditionalFormatting sqref="GW34:GX34">
    <cfRule type="expression" dxfId="1497" priority="1494">
      <formula>$G34="SQUAT"</formula>
    </cfRule>
    <cfRule type="expression" dxfId="1496" priority="1495">
      <formula>$G34="BENCH"</formula>
    </cfRule>
    <cfRule type="expression" dxfId="1495" priority="1496">
      <formula>$G34="DEADLIFT"</formula>
    </cfRule>
    <cfRule type="expression" dxfId="1494" priority="1497">
      <formula>AND($G34="ACC",ISBLANK($F34))</formula>
    </cfRule>
    <cfRule type="expression" dxfId="1493" priority="1498">
      <formula>$G34="ACC"</formula>
    </cfRule>
  </conditionalFormatting>
  <conditionalFormatting sqref="GV28:GV31">
    <cfRule type="expression" dxfId="1492" priority="1491">
      <formula>AND($G28="SQUAT",ISBLANK($F28))</formula>
    </cfRule>
    <cfRule type="expression" dxfId="1491" priority="1492">
      <formula>AND($G28="BENCH",ISBLANK($F28))</formula>
    </cfRule>
    <cfRule type="expression" dxfId="1490" priority="1493">
      <formula>AND($G28="DEADLIFT",ISBLANK($F28))</formula>
    </cfRule>
  </conditionalFormatting>
  <conditionalFormatting sqref="GV28:GX31">
    <cfRule type="expression" dxfId="1489" priority="1486">
      <formula>$G28="SQUAT"</formula>
    </cfRule>
    <cfRule type="expression" dxfId="1488" priority="1487">
      <formula>$G28="BENCH"</formula>
    </cfRule>
    <cfRule type="expression" dxfId="1487" priority="1488">
      <formula>$G28="DEADLIFT"</formula>
    </cfRule>
    <cfRule type="expression" dxfId="1486" priority="1489">
      <formula>AND($G28="ACC",ISBLANK($F28))</formula>
    </cfRule>
    <cfRule type="expression" dxfId="1485" priority="1490">
      <formula>$G28="ACC"</formula>
    </cfRule>
  </conditionalFormatting>
  <conditionalFormatting sqref="GV27">
    <cfRule type="expression" dxfId="1484" priority="1483">
      <formula>AND($G27="SQUAT",ISBLANK($F27))</formula>
    </cfRule>
    <cfRule type="expression" dxfId="1483" priority="1484">
      <formula>AND($G27="BENCH",ISBLANK($F27))</formula>
    </cfRule>
    <cfRule type="expression" dxfId="1482" priority="1485">
      <formula>AND($G27="DEADLIFT",ISBLANK($F27))</formula>
    </cfRule>
  </conditionalFormatting>
  <conditionalFormatting sqref="GV27">
    <cfRule type="expression" dxfId="1481" priority="1478">
      <formula>$G27="SQUAT"</formula>
    </cfRule>
    <cfRule type="expression" dxfId="1480" priority="1479">
      <formula>$G27="BENCH"</formula>
    </cfRule>
    <cfRule type="expression" dxfId="1479" priority="1480">
      <formula>$G27="DEADLIFT"</formula>
    </cfRule>
    <cfRule type="expression" dxfId="1478" priority="1481">
      <formula>AND($G27="ACC",ISBLANK($F27))</formula>
    </cfRule>
    <cfRule type="expression" dxfId="1477" priority="1482">
      <formula>$G27="ACC"</formula>
    </cfRule>
  </conditionalFormatting>
  <conditionalFormatting sqref="GW27:GX27">
    <cfRule type="expression" dxfId="1476" priority="1473">
      <formula>$G27="SQUAT"</formula>
    </cfRule>
    <cfRule type="expression" dxfId="1475" priority="1474">
      <formula>$G27="BENCH"</formula>
    </cfRule>
    <cfRule type="expression" dxfId="1474" priority="1475">
      <formula>$G27="DEADLIFT"</formula>
    </cfRule>
    <cfRule type="expression" dxfId="1473" priority="1476">
      <formula>AND($G27="ACC",ISBLANK($F27))</formula>
    </cfRule>
    <cfRule type="expression" dxfId="1472" priority="1477">
      <formula>$G27="ACC"</formula>
    </cfRule>
  </conditionalFormatting>
  <conditionalFormatting sqref="GV46">
    <cfRule type="expression" dxfId="1471" priority="1470">
      <formula>AND($G46="SQUAT",ISBLANK($F46))</formula>
    </cfRule>
    <cfRule type="expression" dxfId="1470" priority="1471">
      <formula>AND($G46="BENCH",ISBLANK($F46))</formula>
    </cfRule>
    <cfRule type="expression" dxfId="1469" priority="1472">
      <formula>AND($G46="DEADLIFT",ISBLANK($F46))</formula>
    </cfRule>
  </conditionalFormatting>
  <conditionalFormatting sqref="GV46:GX46">
    <cfRule type="expression" dxfId="1468" priority="1465">
      <formula>$G46="SQUAT"</formula>
    </cfRule>
    <cfRule type="expression" dxfId="1467" priority="1466">
      <formula>$G46="BENCH"</formula>
    </cfRule>
    <cfRule type="expression" dxfId="1466" priority="1467">
      <formula>$G46="DEADLIFT"</formula>
    </cfRule>
    <cfRule type="expression" dxfId="1465" priority="1468">
      <formula>AND($G46="ACC",ISBLANK($F46))</formula>
    </cfRule>
    <cfRule type="expression" dxfId="1464" priority="1469">
      <formula>$G46="ACC"</formula>
    </cfRule>
  </conditionalFormatting>
  <conditionalFormatting sqref="GV49:GV52">
    <cfRule type="expression" dxfId="1463" priority="1462">
      <formula>AND($G49="SQUAT",ISBLANK($F49))</formula>
    </cfRule>
    <cfRule type="expression" dxfId="1462" priority="1463">
      <formula>AND($G49="BENCH",ISBLANK($F49))</formula>
    </cfRule>
    <cfRule type="expression" dxfId="1461" priority="1464">
      <formula>AND($G49="DEADLIFT",ISBLANK($F49))</formula>
    </cfRule>
  </conditionalFormatting>
  <conditionalFormatting sqref="GV49:GX52">
    <cfRule type="expression" dxfId="1460" priority="1457">
      <formula>$G49="SQUAT"</formula>
    </cfRule>
    <cfRule type="expression" dxfId="1459" priority="1458">
      <formula>$G49="BENCH"</formula>
    </cfRule>
    <cfRule type="expression" dxfId="1458" priority="1459">
      <formula>$G49="DEADLIFT"</formula>
    </cfRule>
    <cfRule type="expression" dxfId="1457" priority="1460">
      <formula>AND($G49="ACC",ISBLANK($F49))</formula>
    </cfRule>
    <cfRule type="expression" dxfId="1456" priority="1461">
      <formula>$G49="ACC"</formula>
    </cfRule>
  </conditionalFormatting>
  <conditionalFormatting sqref="GV48">
    <cfRule type="expression" dxfId="1455" priority="1454">
      <formula>AND($G48="SQUAT",ISBLANK($F48))</formula>
    </cfRule>
    <cfRule type="expression" dxfId="1454" priority="1455">
      <formula>AND($G48="BENCH",ISBLANK($F48))</formula>
    </cfRule>
    <cfRule type="expression" dxfId="1453" priority="1456">
      <formula>AND($G48="DEADLIFT",ISBLANK($F48))</formula>
    </cfRule>
  </conditionalFormatting>
  <conditionalFormatting sqref="GV48">
    <cfRule type="expression" dxfId="1452" priority="1449">
      <formula>$G48="SQUAT"</formula>
    </cfRule>
    <cfRule type="expression" dxfId="1451" priority="1450">
      <formula>$G48="BENCH"</formula>
    </cfRule>
    <cfRule type="expression" dxfId="1450" priority="1451">
      <formula>$G48="DEADLIFT"</formula>
    </cfRule>
    <cfRule type="expression" dxfId="1449" priority="1452">
      <formula>AND($G48="ACC",ISBLANK($F48))</formula>
    </cfRule>
    <cfRule type="expression" dxfId="1448" priority="1453">
      <formula>$G48="ACC"</formula>
    </cfRule>
  </conditionalFormatting>
  <conditionalFormatting sqref="GW48:GX48">
    <cfRule type="expression" dxfId="1447" priority="1444">
      <formula>$G48="SQUAT"</formula>
    </cfRule>
    <cfRule type="expression" dxfId="1446" priority="1445">
      <formula>$G48="BENCH"</formula>
    </cfRule>
    <cfRule type="expression" dxfId="1445" priority="1446">
      <formula>$G48="DEADLIFT"</formula>
    </cfRule>
    <cfRule type="expression" dxfId="1444" priority="1447">
      <formula>AND($G48="ACC",ISBLANK($F48))</formula>
    </cfRule>
    <cfRule type="expression" dxfId="1443" priority="1448">
      <formula>$G48="ACC"</formula>
    </cfRule>
  </conditionalFormatting>
  <conditionalFormatting sqref="GV42:GV45">
    <cfRule type="expression" dxfId="1442" priority="1441">
      <formula>AND($G42="SQUAT",ISBLANK($F42))</formula>
    </cfRule>
    <cfRule type="expression" dxfId="1441" priority="1442">
      <formula>AND($G42="BENCH",ISBLANK($F42))</formula>
    </cfRule>
    <cfRule type="expression" dxfId="1440" priority="1443">
      <formula>AND($G42="DEADLIFT",ISBLANK($F42))</formula>
    </cfRule>
  </conditionalFormatting>
  <conditionalFormatting sqref="GV42:GX45">
    <cfRule type="expression" dxfId="1439" priority="1436">
      <formula>$G42="SQUAT"</formula>
    </cfRule>
    <cfRule type="expression" dxfId="1438" priority="1437">
      <formula>$G42="BENCH"</formula>
    </cfRule>
    <cfRule type="expression" dxfId="1437" priority="1438">
      <formula>$G42="DEADLIFT"</formula>
    </cfRule>
    <cfRule type="expression" dxfId="1436" priority="1439">
      <formula>AND($G42="ACC",ISBLANK($F42))</formula>
    </cfRule>
    <cfRule type="expression" dxfId="1435" priority="1440">
      <formula>$G42="ACC"</formula>
    </cfRule>
  </conditionalFormatting>
  <conditionalFormatting sqref="GV41">
    <cfRule type="expression" dxfId="1434" priority="1433">
      <formula>AND($G41="SQUAT",ISBLANK($F41))</formula>
    </cfRule>
    <cfRule type="expression" dxfId="1433" priority="1434">
      <formula>AND($G41="BENCH",ISBLANK($F41))</formula>
    </cfRule>
    <cfRule type="expression" dxfId="1432" priority="1435">
      <formula>AND($G41="DEADLIFT",ISBLANK($F41))</formula>
    </cfRule>
  </conditionalFormatting>
  <conditionalFormatting sqref="GV41">
    <cfRule type="expression" dxfId="1431" priority="1428">
      <formula>$G41="SQUAT"</formula>
    </cfRule>
    <cfRule type="expression" dxfId="1430" priority="1429">
      <formula>$G41="BENCH"</formula>
    </cfRule>
    <cfRule type="expression" dxfId="1429" priority="1430">
      <formula>$G41="DEADLIFT"</formula>
    </cfRule>
    <cfRule type="expression" dxfId="1428" priority="1431">
      <formula>AND($G41="ACC",ISBLANK($F41))</formula>
    </cfRule>
    <cfRule type="expression" dxfId="1427" priority="1432">
      <formula>$G41="ACC"</formula>
    </cfRule>
  </conditionalFormatting>
  <conditionalFormatting sqref="GW41:GX41">
    <cfRule type="expression" dxfId="1426" priority="1423">
      <formula>$G41="SQUAT"</formula>
    </cfRule>
    <cfRule type="expression" dxfId="1425" priority="1424">
      <formula>$G41="BENCH"</formula>
    </cfRule>
    <cfRule type="expression" dxfId="1424" priority="1425">
      <formula>$G41="DEADLIFT"</formula>
    </cfRule>
    <cfRule type="expression" dxfId="1423" priority="1426">
      <formula>AND($G41="ACC",ISBLANK($F41))</formula>
    </cfRule>
    <cfRule type="expression" dxfId="1422" priority="1427">
      <formula>$G41="ACC"</formula>
    </cfRule>
  </conditionalFormatting>
  <conditionalFormatting sqref="GV67 GV74">
    <cfRule type="expression" dxfId="1421" priority="1420">
      <formula>AND($G67="SQUAT",ISBLANK($F67))</formula>
    </cfRule>
    <cfRule type="expression" dxfId="1420" priority="1421">
      <formula>AND($G67="BENCH",ISBLANK($F67))</formula>
    </cfRule>
    <cfRule type="expression" dxfId="1419" priority="1422">
      <formula>AND($G67="DEADLIFT",ISBLANK($F67))</formula>
    </cfRule>
  </conditionalFormatting>
  <conditionalFormatting sqref="GV74:GX74 GV67:GX67">
    <cfRule type="expression" dxfId="1418" priority="1415">
      <formula>$G67="SQUAT"</formula>
    </cfRule>
    <cfRule type="expression" dxfId="1417" priority="1416">
      <formula>$G67="BENCH"</formula>
    </cfRule>
    <cfRule type="expression" dxfId="1416" priority="1417">
      <formula>$G67="DEADLIFT"</formula>
    </cfRule>
    <cfRule type="expression" dxfId="1415" priority="1418">
      <formula>AND($G67="ACC",ISBLANK($F67))</formula>
    </cfRule>
    <cfRule type="expression" dxfId="1414" priority="1419">
      <formula>$G67="ACC"</formula>
    </cfRule>
  </conditionalFormatting>
  <conditionalFormatting sqref="GV88">
    <cfRule type="expression" dxfId="1413" priority="1412">
      <formula>AND($G88="SQUAT",ISBLANK($F88))</formula>
    </cfRule>
    <cfRule type="expression" dxfId="1412" priority="1413">
      <formula>AND($G88="BENCH",ISBLANK($F88))</formula>
    </cfRule>
    <cfRule type="expression" dxfId="1411" priority="1414">
      <formula>AND($G88="DEADLIFT",ISBLANK($F88))</formula>
    </cfRule>
  </conditionalFormatting>
  <conditionalFormatting sqref="GV88:GX88">
    <cfRule type="expression" dxfId="1410" priority="1407">
      <formula>$G88="SQUAT"</formula>
    </cfRule>
    <cfRule type="expression" dxfId="1409" priority="1408">
      <formula>$G88="BENCH"</formula>
    </cfRule>
    <cfRule type="expression" dxfId="1408" priority="1409">
      <formula>$G88="DEADLIFT"</formula>
    </cfRule>
    <cfRule type="expression" dxfId="1407" priority="1410">
      <formula>AND($G88="ACC",ISBLANK($F88))</formula>
    </cfRule>
    <cfRule type="expression" dxfId="1406" priority="1411">
      <formula>$G88="ACC"</formula>
    </cfRule>
  </conditionalFormatting>
  <conditionalFormatting sqref="GV70:GV73">
    <cfRule type="expression" dxfId="1405" priority="1404">
      <formula>AND($G70="SQUAT",ISBLANK($F70))</formula>
    </cfRule>
    <cfRule type="expression" dxfId="1404" priority="1405">
      <formula>AND($G70="BENCH",ISBLANK($F70))</formula>
    </cfRule>
    <cfRule type="expression" dxfId="1403" priority="1406">
      <formula>AND($G70="DEADLIFT",ISBLANK($F70))</formula>
    </cfRule>
  </conditionalFormatting>
  <conditionalFormatting sqref="GV70:GX73">
    <cfRule type="expression" dxfId="1402" priority="1399">
      <formula>$G70="SQUAT"</formula>
    </cfRule>
    <cfRule type="expression" dxfId="1401" priority="1400">
      <formula>$G70="BENCH"</formula>
    </cfRule>
    <cfRule type="expression" dxfId="1400" priority="1401">
      <formula>$G70="DEADLIFT"</formula>
    </cfRule>
    <cfRule type="expression" dxfId="1399" priority="1402">
      <formula>AND($G70="ACC",ISBLANK($F70))</formula>
    </cfRule>
    <cfRule type="expression" dxfId="1398" priority="1403">
      <formula>$G70="ACC"</formula>
    </cfRule>
  </conditionalFormatting>
  <conditionalFormatting sqref="GV69">
    <cfRule type="expression" dxfId="1397" priority="1396">
      <formula>AND($G69="SQUAT",ISBLANK($F69))</formula>
    </cfRule>
    <cfRule type="expression" dxfId="1396" priority="1397">
      <formula>AND($G69="BENCH",ISBLANK($F69))</formula>
    </cfRule>
    <cfRule type="expression" dxfId="1395" priority="1398">
      <formula>AND($G69="DEADLIFT",ISBLANK($F69))</formula>
    </cfRule>
  </conditionalFormatting>
  <conditionalFormatting sqref="GV69">
    <cfRule type="expression" dxfId="1394" priority="1391">
      <formula>$G69="SQUAT"</formula>
    </cfRule>
    <cfRule type="expression" dxfId="1393" priority="1392">
      <formula>$G69="BENCH"</formula>
    </cfRule>
    <cfRule type="expression" dxfId="1392" priority="1393">
      <formula>$G69="DEADLIFT"</formula>
    </cfRule>
    <cfRule type="expression" dxfId="1391" priority="1394">
      <formula>AND($G69="ACC",ISBLANK($F69))</formula>
    </cfRule>
    <cfRule type="expression" dxfId="1390" priority="1395">
      <formula>$G69="ACC"</formula>
    </cfRule>
  </conditionalFormatting>
  <conditionalFormatting sqref="GW69:GX69">
    <cfRule type="expression" dxfId="1389" priority="1386">
      <formula>$G69="SQUAT"</formula>
    </cfRule>
    <cfRule type="expression" dxfId="1388" priority="1387">
      <formula>$G69="BENCH"</formula>
    </cfRule>
    <cfRule type="expression" dxfId="1387" priority="1388">
      <formula>$G69="DEADLIFT"</formula>
    </cfRule>
    <cfRule type="expression" dxfId="1386" priority="1389">
      <formula>AND($G69="ACC",ISBLANK($F69))</formula>
    </cfRule>
    <cfRule type="expression" dxfId="1385" priority="1390">
      <formula>$G69="ACC"</formula>
    </cfRule>
  </conditionalFormatting>
  <conditionalFormatting sqref="GV63:GV66">
    <cfRule type="expression" dxfId="1384" priority="1383">
      <formula>AND($G63="SQUAT",ISBLANK($F63))</formula>
    </cfRule>
    <cfRule type="expression" dxfId="1383" priority="1384">
      <formula>AND($G63="BENCH",ISBLANK($F63))</formula>
    </cfRule>
    <cfRule type="expression" dxfId="1382" priority="1385">
      <formula>AND($G63="DEADLIFT",ISBLANK($F63))</formula>
    </cfRule>
  </conditionalFormatting>
  <conditionalFormatting sqref="GV63:GX66">
    <cfRule type="expression" dxfId="1381" priority="1378">
      <formula>$G63="SQUAT"</formula>
    </cfRule>
    <cfRule type="expression" dxfId="1380" priority="1379">
      <formula>$G63="BENCH"</formula>
    </cfRule>
    <cfRule type="expression" dxfId="1379" priority="1380">
      <formula>$G63="DEADLIFT"</formula>
    </cfRule>
    <cfRule type="expression" dxfId="1378" priority="1381">
      <formula>AND($G63="ACC",ISBLANK($F63))</formula>
    </cfRule>
    <cfRule type="expression" dxfId="1377" priority="1382">
      <formula>$G63="ACC"</formula>
    </cfRule>
  </conditionalFormatting>
  <conditionalFormatting sqref="GV62">
    <cfRule type="expression" dxfId="1376" priority="1375">
      <formula>AND($G62="SQUAT",ISBLANK($F62))</formula>
    </cfRule>
    <cfRule type="expression" dxfId="1375" priority="1376">
      <formula>AND($G62="BENCH",ISBLANK($F62))</formula>
    </cfRule>
    <cfRule type="expression" dxfId="1374" priority="1377">
      <formula>AND($G62="DEADLIFT",ISBLANK($F62))</formula>
    </cfRule>
  </conditionalFormatting>
  <conditionalFormatting sqref="GV62">
    <cfRule type="expression" dxfId="1373" priority="1370">
      <formula>$G62="SQUAT"</formula>
    </cfRule>
    <cfRule type="expression" dxfId="1372" priority="1371">
      <formula>$G62="BENCH"</formula>
    </cfRule>
    <cfRule type="expression" dxfId="1371" priority="1372">
      <formula>$G62="DEADLIFT"</formula>
    </cfRule>
    <cfRule type="expression" dxfId="1370" priority="1373">
      <formula>AND($G62="ACC",ISBLANK($F62))</formula>
    </cfRule>
    <cfRule type="expression" dxfId="1369" priority="1374">
      <formula>$G62="ACC"</formula>
    </cfRule>
  </conditionalFormatting>
  <conditionalFormatting sqref="GW62:GX62">
    <cfRule type="expression" dxfId="1368" priority="1365">
      <formula>$G62="SQUAT"</formula>
    </cfRule>
    <cfRule type="expression" dxfId="1367" priority="1366">
      <formula>$G62="BENCH"</formula>
    </cfRule>
    <cfRule type="expression" dxfId="1366" priority="1367">
      <formula>$G62="DEADLIFT"</formula>
    </cfRule>
    <cfRule type="expression" dxfId="1365" priority="1368">
      <formula>AND($G62="ACC",ISBLANK($F62))</formula>
    </cfRule>
    <cfRule type="expression" dxfId="1364" priority="1369">
      <formula>$G62="ACC"</formula>
    </cfRule>
  </conditionalFormatting>
  <conditionalFormatting sqref="GV81">
    <cfRule type="expression" dxfId="1363" priority="1362">
      <formula>AND($G81="SQUAT",ISBLANK($F81))</formula>
    </cfRule>
    <cfRule type="expression" dxfId="1362" priority="1363">
      <formula>AND($G81="BENCH",ISBLANK($F81))</formula>
    </cfRule>
    <cfRule type="expression" dxfId="1361" priority="1364">
      <formula>AND($G81="DEADLIFT",ISBLANK($F81))</formula>
    </cfRule>
  </conditionalFormatting>
  <conditionalFormatting sqref="GV81:GX81">
    <cfRule type="expression" dxfId="1360" priority="1357">
      <formula>$G81="SQUAT"</formula>
    </cfRule>
    <cfRule type="expression" dxfId="1359" priority="1358">
      <formula>$G81="BENCH"</formula>
    </cfRule>
    <cfRule type="expression" dxfId="1358" priority="1359">
      <formula>$G81="DEADLIFT"</formula>
    </cfRule>
    <cfRule type="expression" dxfId="1357" priority="1360">
      <formula>AND($G81="ACC",ISBLANK($F81))</formula>
    </cfRule>
    <cfRule type="expression" dxfId="1356" priority="1361">
      <formula>$G81="ACC"</formula>
    </cfRule>
  </conditionalFormatting>
  <conditionalFormatting sqref="GV84:GV87">
    <cfRule type="expression" dxfId="1355" priority="1354">
      <formula>AND($G84="SQUAT",ISBLANK($F84))</formula>
    </cfRule>
    <cfRule type="expression" dxfId="1354" priority="1355">
      <formula>AND($G84="BENCH",ISBLANK($F84))</formula>
    </cfRule>
    <cfRule type="expression" dxfId="1353" priority="1356">
      <formula>AND($G84="DEADLIFT",ISBLANK($F84))</formula>
    </cfRule>
  </conditionalFormatting>
  <conditionalFormatting sqref="GV84:GX87">
    <cfRule type="expression" dxfId="1352" priority="1349">
      <formula>$G84="SQUAT"</formula>
    </cfRule>
    <cfRule type="expression" dxfId="1351" priority="1350">
      <formula>$G84="BENCH"</formula>
    </cfRule>
    <cfRule type="expression" dxfId="1350" priority="1351">
      <formula>$G84="DEADLIFT"</formula>
    </cfRule>
    <cfRule type="expression" dxfId="1349" priority="1352">
      <formula>AND($G84="ACC",ISBLANK($F84))</formula>
    </cfRule>
    <cfRule type="expression" dxfId="1348" priority="1353">
      <formula>$G84="ACC"</formula>
    </cfRule>
  </conditionalFormatting>
  <conditionalFormatting sqref="GV83">
    <cfRule type="expression" dxfId="1347" priority="1346">
      <formula>AND($G83="SQUAT",ISBLANK($F83))</formula>
    </cfRule>
    <cfRule type="expression" dxfId="1346" priority="1347">
      <formula>AND($G83="BENCH",ISBLANK($F83))</formula>
    </cfRule>
    <cfRule type="expression" dxfId="1345" priority="1348">
      <formula>AND($G83="DEADLIFT",ISBLANK($F83))</formula>
    </cfRule>
  </conditionalFormatting>
  <conditionalFormatting sqref="GV83">
    <cfRule type="expression" dxfId="1344" priority="1341">
      <formula>$G83="SQUAT"</formula>
    </cfRule>
    <cfRule type="expression" dxfId="1343" priority="1342">
      <formula>$G83="BENCH"</formula>
    </cfRule>
    <cfRule type="expression" dxfId="1342" priority="1343">
      <formula>$G83="DEADLIFT"</formula>
    </cfRule>
    <cfRule type="expression" dxfId="1341" priority="1344">
      <formula>AND($G83="ACC",ISBLANK($F83))</formula>
    </cfRule>
    <cfRule type="expression" dxfId="1340" priority="1345">
      <formula>$G83="ACC"</formula>
    </cfRule>
  </conditionalFormatting>
  <conditionalFormatting sqref="GW83:GX83">
    <cfRule type="expression" dxfId="1339" priority="1336">
      <formula>$G83="SQUAT"</formula>
    </cfRule>
    <cfRule type="expression" dxfId="1338" priority="1337">
      <formula>$G83="BENCH"</formula>
    </cfRule>
    <cfRule type="expression" dxfId="1337" priority="1338">
      <formula>$G83="DEADLIFT"</formula>
    </cfRule>
    <cfRule type="expression" dxfId="1336" priority="1339">
      <formula>AND($G83="ACC",ISBLANK($F83))</formula>
    </cfRule>
    <cfRule type="expression" dxfId="1335" priority="1340">
      <formula>$G83="ACC"</formula>
    </cfRule>
  </conditionalFormatting>
  <conditionalFormatting sqref="GV77:GV80">
    <cfRule type="expression" dxfId="1334" priority="1333">
      <formula>AND($G77="SQUAT",ISBLANK($F77))</formula>
    </cfRule>
    <cfRule type="expression" dxfId="1333" priority="1334">
      <formula>AND($G77="BENCH",ISBLANK($F77))</formula>
    </cfRule>
    <cfRule type="expression" dxfId="1332" priority="1335">
      <formula>AND($G77="DEADLIFT",ISBLANK($F77))</formula>
    </cfRule>
  </conditionalFormatting>
  <conditionalFormatting sqref="GV77:GX80">
    <cfRule type="expression" dxfId="1331" priority="1328">
      <formula>$G77="SQUAT"</formula>
    </cfRule>
    <cfRule type="expression" dxfId="1330" priority="1329">
      <formula>$G77="BENCH"</formula>
    </cfRule>
    <cfRule type="expression" dxfId="1329" priority="1330">
      <formula>$G77="DEADLIFT"</formula>
    </cfRule>
    <cfRule type="expression" dxfId="1328" priority="1331">
      <formula>AND($G77="ACC",ISBLANK($F77))</formula>
    </cfRule>
    <cfRule type="expression" dxfId="1327" priority="1332">
      <formula>$G77="ACC"</formula>
    </cfRule>
  </conditionalFormatting>
  <conditionalFormatting sqref="GV76">
    <cfRule type="expression" dxfId="1326" priority="1325">
      <formula>AND($G76="SQUAT",ISBLANK($F76))</formula>
    </cfRule>
    <cfRule type="expression" dxfId="1325" priority="1326">
      <formula>AND($G76="BENCH",ISBLANK($F76))</formula>
    </cfRule>
    <cfRule type="expression" dxfId="1324" priority="1327">
      <formula>AND($G76="DEADLIFT",ISBLANK($F76))</formula>
    </cfRule>
  </conditionalFormatting>
  <conditionalFormatting sqref="GV76">
    <cfRule type="expression" dxfId="1323" priority="1320">
      <formula>$G76="SQUAT"</formula>
    </cfRule>
    <cfRule type="expression" dxfId="1322" priority="1321">
      <formula>$G76="BENCH"</formula>
    </cfRule>
    <cfRule type="expression" dxfId="1321" priority="1322">
      <formula>$G76="DEADLIFT"</formula>
    </cfRule>
    <cfRule type="expression" dxfId="1320" priority="1323">
      <formula>AND($G76="ACC",ISBLANK($F76))</formula>
    </cfRule>
    <cfRule type="expression" dxfId="1319" priority="1324">
      <formula>$G76="ACC"</formula>
    </cfRule>
  </conditionalFormatting>
  <conditionalFormatting sqref="GW76:GX76">
    <cfRule type="expression" dxfId="1318" priority="1315">
      <formula>$G76="SQUAT"</formula>
    </cfRule>
    <cfRule type="expression" dxfId="1317" priority="1316">
      <formula>$G76="BENCH"</formula>
    </cfRule>
    <cfRule type="expression" dxfId="1316" priority="1317">
      <formula>$G76="DEADLIFT"</formula>
    </cfRule>
    <cfRule type="expression" dxfId="1315" priority="1318">
      <formula>AND($G76="ACC",ISBLANK($F76))</formula>
    </cfRule>
    <cfRule type="expression" dxfId="1314" priority="1319">
      <formula>$G76="ACC"</formula>
    </cfRule>
  </conditionalFormatting>
  <conditionalFormatting sqref="GV95">
    <cfRule type="expression" dxfId="1313" priority="1312">
      <formula>AND($G95="SQUAT",ISBLANK($F95))</formula>
    </cfRule>
    <cfRule type="expression" dxfId="1312" priority="1313">
      <formula>AND($G95="BENCH",ISBLANK($F95))</formula>
    </cfRule>
    <cfRule type="expression" dxfId="1311" priority="1314">
      <formula>AND($G95="DEADLIFT",ISBLANK($F95))</formula>
    </cfRule>
  </conditionalFormatting>
  <conditionalFormatting sqref="GV95:GX95">
    <cfRule type="expression" dxfId="1310" priority="1307">
      <formula>$G95="SQUAT"</formula>
    </cfRule>
    <cfRule type="expression" dxfId="1309" priority="1308">
      <formula>$G95="BENCH"</formula>
    </cfRule>
    <cfRule type="expression" dxfId="1308" priority="1309">
      <formula>$G95="DEADLIFT"</formula>
    </cfRule>
    <cfRule type="expression" dxfId="1307" priority="1310">
      <formula>AND($G95="ACC",ISBLANK($F95))</formula>
    </cfRule>
    <cfRule type="expression" dxfId="1306" priority="1311">
      <formula>$G95="ACC"</formula>
    </cfRule>
  </conditionalFormatting>
  <conditionalFormatting sqref="GV98:GV101">
    <cfRule type="expression" dxfId="1305" priority="1304">
      <formula>AND($G98="SQUAT",ISBLANK($F98))</formula>
    </cfRule>
    <cfRule type="expression" dxfId="1304" priority="1305">
      <formula>AND($G98="BENCH",ISBLANK($F98))</formula>
    </cfRule>
    <cfRule type="expression" dxfId="1303" priority="1306">
      <formula>AND($G98="DEADLIFT",ISBLANK($F98))</formula>
    </cfRule>
  </conditionalFormatting>
  <conditionalFormatting sqref="GV98:GX101">
    <cfRule type="expression" dxfId="1302" priority="1299">
      <formula>$G98="SQUAT"</formula>
    </cfRule>
    <cfRule type="expression" dxfId="1301" priority="1300">
      <formula>$G98="BENCH"</formula>
    </cfRule>
    <cfRule type="expression" dxfId="1300" priority="1301">
      <formula>$G98="DEADLIFT"</formula>
    </cfRule>
    <cfRule type="expression" dxfId="1299" priority="1302">
      <formula>AND($G98="ACC",ISBLANK($F98))</formula>
    </cfRule>
    <cfRule type="expression" dxfId="1298" priority="1303">
      <formula>$G98="ACC"</formula>
    </cfRule>
  </conditionalFormatting>
  <conditionalFormatting sqref="GV97">
    <cfRule type="expression" dxfId="1297" priority="1296">
      <formula>AND($G97="SQUAT",ISBLANK($F97))</formula>
    </cfRule>
    <cfRule type="expression" dxfId="1296" priority="1297">
      <formula>AND($G97="BENCH",ISBLANK($F97))</formula>
    </cfRule>
    <cfRule type="expression" dxfId="1295" priority="1298">
      <formula>AND($G97="DEADLIFT",ISBLANK($F97))</formula>
    </cfRule>
  </conditionalFormatting>
  <conditionalFormatting sqref="GV97">
    <cfRule type="expression" dxfId="1294" priority="1291">
      <formula>$G97="SQUAT"</formula>
    </cfRule>
    <cfRule type="expression" dxfId="1293" priority="1292">
      <formula>$G97="BENCH"</formula>
    </cfRule>
    <cfRule type="expression" dxfId="1292" priority="1293">
      <formula>$G97="DEADLIFT"</formula>
    </cfRule>
    <cfRule type="expression" dxfId="1291" priority="1294">
      <formula>AND($G97="ACC",ISBLANK($F97))</formula>
    </cfRule>
    <cfRule type="expression" dxfId="1290" priority="1295">
      <formula>$G97="ACC"</formula>
    </cfRule>
  </conditionalFormatting>
  <conditionalFormatting sqref="GW97:GX97">
    <cfRule type="expression" dxfId="1289" priority="1286">
      <formula>$G97="SQUAT"</formula>
    </cfRule>
    <cfRule type="expression" dxfId="1288" priority="1287">
      <formula>$G97="BENCH"</formula>
    </cfRule>
    <cfRule type="expression" dxfId="1287" priority="1288">
      <formula>$G97="DEADLIFT"</formula>
    </cfRule>
    <cfRule type="expression" dxfId="1286" priority="1289">
      <formula>AND($G97="ACC",ISBLANK($F97))</formula>
    </cfRule>
    <cfRule type="expression" dxfId="1285" priority="1290">
      <formula>$G97="ACC"</formula>
    </cfRule>
  </conditionalFormatting>
  <conditionalFormatting sqref="GV91:GV94">
    <cfRule type="expression" dxfId="1284" priority="1283">
      <formula>AND($G91="SQUAT",ISBLANK($F91))</formula>
    </cfRule>
    <cfRule type="expression" dxfId="1283" priority="1284">
      <formula>AND($G91="BENCH",ISBLANK($F91))</formula>
    </cfRule>
    <cfRule type="expression" dxfId="1282" priority="1285">
      <formula>AND($G91="DEADLIFT",ISBLANK($F91))</formula>
    </cfRule>
  </conditionalFormatting>
  <conditionalFormatting sqref="GV91:GX94">
    <cfRule type="expression" dxfId="1281" priority="1278">
      <formula>$G91="SQUAT"</formula>
    </cfRule>
    <cfRule type="expression" dxfId="1280" priority="1279">
      <formula>$G91="BENCH"</formula>
    </cfRule>
    <cfRule type="expression" dxfId="1279" priority="1280">
      <formula>$G91="DEADLIFT"</formula>
    </cfRule>
    <cfRule type="expression" dxfId="1278" priority="1281">
      <formula>AND($G91="ACC",ISBLANK($F91))</formula>
    </cfRule>
    <cfRule type="expression" dxfId="1277" priority="1282">
      <formula>$G91="ACC"</formula>
    </cfRule>
  </conditionalFormatting>
  <conditionalFormatting sqref="GV90">
    <cfRule type="expression" dxfId="1276" priority="1275">
      <formula>AND($G90="SQUAT",ISBLANK($F90))</formula>
    </cfRule>
    <cfRule type="expression" dxfId="1275" priority="1276">
      <formula>AND($G90="BENCH",ISBLANK($F90))</formula>
    </cfRule>
    <cfRule type="expression" dxfId="1274" priority="1277">
      <formula>AND($G90="DEADLIFT",ISBLANK($F90))</formula>
    </cfRule>
  </conditionalFormatting>
  <conditionalFormatting sqref="GV90">
    <cfRule type="expression" dxfId="1273" priority="1270">
      <formula>$G90="SQUAT"</formula>
    </cfRule>
    <cfRule type="expression" dxfId="1272" priority="1271">
      <formula>$G90="BENCH"</formula>
    </cfRule>
    <cfRule type="expression" dxfId="1271" priority="1272">
      <formula>$G90="DEADLIFT"</formula>
    </cfRule>
    <cfRule type="expression" dxfId="1270" priority="1273">
      <formula>AND($G90="ACC",ISBLANK($F90))</formula>
    </cfRule>
    <cfRule type="expression" dxfId="1269" priority="1274">
      <formula>$G90="ACC"</formula>
    </cfRule>
  </conditionalFormatting>
  <conditionalFormatting sqref="GW90:GX90">
    <cfRule type="expression" dxfId="1268" priority="1265">
      <formula>$G90="SQUAT"</formula>
    </cfRule>
    <cfRule type="expression" dxfId="1267" priority="1266">
      <formula>$G90="BENCH"</formula>
    </cfRule>
    <cfRule type="expression" dxfId="1266" priority="1267">
      <formula>$G90="DEADLIFT"</formula>
    </cfRule>
    <cfRule type="expression" dxfId="1265" priority="1268">
      <formula>AND($G90="ACC",ISBLANK($F90))</formula>
    </cfRule>
    <cfRule type="expression" dxfId="1264" priority="1269">
      <formula>$G90="ACC"</formula>
    </cfRule>
  </conditionalFormatting>
  <conditionalFormatting sqref="GV116 GV123">
    <cfRule type="expression" dxfId="1263" priority="1262">
      <formula>AND($G116="SQUAT",ISBLANK($F116))</formula>
    </cfRule>
    <cfRule type="expression" dxfId="1262" priority="1263">
      <formula>AND($G116="BENCH",ISBLANK($F116))</formula>
    </cfRule>
    <cfRule type="expression" dxfId="1261" priority="1264">
      <formula>AND($G116="DEADLIFT",ISBLANK($F116))</formula>
    </cfRule>
  </conditionalFormatting>
  <conditionalFormatting sqref="GV123:GX123 GV116:GX116">
    <cfRule type="expression" dxfId="1260" priority="1257">
      <formula>$G116="SQUAT"</formula>
    </cfRule>
    <cfRule type="expression" dxfId="1259" priority="1258">
      <formula>$G116="BENCH"</formula>
    </cfRule>
    <cfRule type="expression" dxfId="1258" priority="1259">
      <formula>$G116="DEADLIFT"</formula>
    </cfRule>
    <cfRule type="expression" dxfId="1257" priority="1260">
      <formula>AND($G116="ACC",ISBLANK($F116))</formula>
    </cfRule>
    <cfRule type="expression" dxfId="1256" priority="1261">
      <formula>$G116="ACC"</formula>
    </cfRule>
  </conditionalFormatting>
  <conditionalFormatting sqref="GV137">
    <cfRule type="expression" dxfId="1255" priority="1254">
      <formula>AND($G137="SQUAT",ISBLANK($F137))</formula>
    </cfRule>
    <cfRule type="expression" dxfId="1254" priority="1255">
      <formula>AND($G137="BENCH",ISBLANK($F137))</formula>
    </cfRule>
    <cfRule type="expression" dxfId="1253" priority="1256">
      <formula>AND($G137="DEADLIFT",ISBLANK($F137))</formula>
    </cfRule>
  </conditionalFormatting>
  <conditionalFormatting sqref="GV137:GX137">
    <cfRule type="expression" dxfId="1252" priority="1249">
      <formula>$G137="SQUAT"</formula>
    </cfRule>
    <cfRule type="expression" dxfId="1251" priority="1250">
      <formula>$G137="BENCH"</formula>
    </cfRule>
    <cfRule type="expression" dxfId="1250" priority="1251">
      <formula>$G137="DEADLIFT"</formula>
    </cfRule>
    <cfRule type="expression" dxfId="1249" priority="1252">
      <formula>AND($G137="ACC",ISBLANK($F137))</formula>
    </cfRule>
    <cfRule type="expression" dxfId="1248" priority="1253">
      <formula>$G137="ACC"</formula>
    </cfRule>
  </conditionalFormatting>
  <conditionalFormatting sqref="GV119:GV122">
    <cfRule type="expression" dxfId="1247" priority="1246">
      <formula>AND($G119="SQUAT",ISBLANK($F119))</formula>
    </cfRule>
    <cfRule type="expression" dxfId="1246" priority="1247">
      <formula>AND($G119="BENCH",ISBLANK($F119))</formula>
    </cfRule>
    <cfRule type="expression" dxfId="1245" priority="1248">
      <formula>AND($G119="DEADLIFT",ISBLANK($F119))</formula>
    </cfRule>
  </conditionalFormatting>
  <conditionalFormatting sqref="GV119:GX122">
    <cfRule type="expression" dxfId="1244" priority="1241">
      <formula>$G119="SQUAT"</formula>
    </cfRule>
    <cfRule type="expression" dxfId="1243" priority="1242">
      <formula>$G119="BENCH"</formula>
    </cfRule>
    <cfRule type="expression" dxfId="1242" priority="1243">
      <formula>$G119="DEADLIFT"</formula>
    </cfRule>
    <cfRule type="expression" dxfId="1241" priority="1244">
      <formula>AND($G119="ACC",ISBLANK($F119))</formula>
    </cfRule>
    <cfRule type="expression" dxfId="1240" priority="1245">
      <formula>$G119="ACC"</formula>
    </cfRule>
  </conditionalFormatting>
  <conditionalFormatting sqref="GV118">
    <cfRule type="expression" dxfId="1239" priority="1238">
      <formula>AND($G118="SQUAT",ISBLANK($F118))</formula>
    </cfRule>
    <cfRule type="expression" dxfId="1238" priority="1239">
      <formula>AND($G118="BENCH",ISBLANK($F118))</formula>
    </cfRule>
    <cfRule type="expression" dxfId="1237" priority="1240">
      <formula>AND($G118="DEADLIFT",ISBLANK($F118))</formula>
    </cfRule>
  </conditionalFormatting>
  <conditionalFormatting sqref="GV118">
    <cfRule type="expression" dxfId="1236" priority="1233">
      <formula>$G118="SQUAT"</formula>
    </cfRule>
    <cfRule type="expression" dxfId="1235" priority="1234">
      <formula>$G118="BENCH"</formula>
    </cfRule>
    <cfRule type="expression" dxfId="1234" priority="1235">
      <formula>$G118="DEADLIFT"</formula>
    </cfRule>
    <cfRule type="expression" dxfId="1233" priority="1236">
      <formula>AND($G118="ACC",ISBLANK($F118))</formula>
    </cfRule>
    <cfRule type="expression" dxfId="1232" priority="1237">
      <formula>$G118="ACC"</formula>
    </cfRule>
  </conditionalFormatting>
  <conditionalFormatting sqref="GW118:GX118">
    <cfRule type="expression" dxfId="1231" priority="1228">
      <formula>$G118="SQUAT"</formula>
    </cfRule>
    <cfRule type="expression" dxfId="1230" priority="1229">
      <formula>$G118="BENCH"</formula>
    </cfRule>
    <cfRule type="expression" dxfId="1229" priority="1230">
      <formula>$G118="DEADLIFT"</formula>
    </cfRule>
    <cfRule type="expression" dxfId="1228" priority="1231">
      <formula>AND($G118="ACC",ISBLANK($F118))</formula>
    </cfRule>
    <cfRule type="expression" dxfId="1227" priority="1232">
      <formula>$G118="ACC"</formula>
    </cfRule>
  </conditionalFormatting>
  <conditionalFormatting sqref="GV112:GV115">
    <cfRule type="expression" dxfId="1226" priority="1225">
      <formula>AND($G112="SQUAT",ISBLANK($F112))</formula>
    </cfRule>
    <cfRule type="expression" dxfId="1225" priority="1226">
      <formula>AND($G112="BENCH",ISBLANK($F112))</formula>
    </cfRule>
    <cfRule type="expression" dxfId="1224" priority="1227">
      <formula>AND($G112="DEADLIFT",ISBLANK($F112))</formula>
    </cfRule>
  </conditionalFormatting>
  <conditionalFormatting sqref="GV112:GX115">
    <cfRule type="expression" dxfId="1223" priority="1220">
      <formula>$G112="SQUAT"</formula>
    </cfRule>
    <cfRule type="expression" dxfId="1222" priority="1221">
      <formula>$G112="BENCH"</formula>
    </cfRule>
    <cfRule type="expression" dxfId="1221" priority="1222">
      <formula>$G112="DEADLIFT"</formula>
    </cfRule>
    <cfRule type="expression" dxfId="1220" priority="1223">
      <formula>AND($G112="ACC",ISBLANK($F112))</formula>
    </cfRule>
    <cfRule type="expression" dxfId="1219" priority="1224">
      <formula>$G112="ACC"</formula>
    </cfRule>
  </conditionalFormatting>
  <conditionalFormatting sqref="GV111">
    <cfRule type="expression" dxfId="1218" priority="1217">
      <formula>AND($G111="SQUAT",ISBLANK($F111))</formula>
    </cfRule>
    <cfRule type="expression" dxfId="1217" priority="1218">
      <formula>AND($G111="BENCH",ISBLANK($F111))</formula>
    </cfRule>
    <cfRule type="expression" dxfId="1216" priority="1219">
      <formula>AND($G111="DEADLIFT",ISBLANK($F111))</formula>
    </cfRule>
  </conditionalFormatting>
  <conditionalFormatting sqref="GV111">
    <cfRule type="expression" dxfId="1215" priority="1212">
      <formula>$G111="SQUAT"</formula>
    </cfRule>
    <cfRule type="expression" dxfId="1214" priority="1213">
      <formula>$G111="BENCH"</formula>
    </cfRule>
    <cfRule type="expression" dxfId="1213" priority="1214">
      <formula>$G111="DEADLIFT"</formula>
    </cfRule>
    <cfRule type="expression" dxfId="1212" priority="1215">
      <formula>AND($G111="ACC",ISBLANK($F111))</formula>
    </cfRule>
    <cfRule type="expression" dxfId="1211" priority="1216">
      <formula>$G111="ACC"</formula>
    </cfRule>
  </conditionalFormatting>
  <conditionalFormatting sqref="GW111:GX111">
    <cfRule type="expression" dxfId="1210" priority="1207">
      <formula>$G111="SQUAT"</formula>
    </cfRule>
    <cfRule type="expression" dxfId="1209" priority="1208">
      <formula>$G111="BENCH"</formula>
    </cfRule>
    <cfRule type="expression" dxfId="1208" priority="1209">
      <formula>$G111="DEADLIFT"</formula>
    </cfRule>
    <cfRule type="expression" dxfId="1207" priority="1210">
      <formula>AND($G111="ACC",ISBLANK($F111))</formula>
    </cfRule>
    <cfRule type="expression" dxfId="1206" priority="1211">
      <formula>$G111="ACC"</formula>
    </cfRule>
  </conditionalFormatting>
  <conditionalFormatting sqref="GV130">
    <cfRule type="expression" dxfId="1205" priority="1204">
      <formula>AND($G130="SQUAT",ISBLANK($F130))</formula>
    </cfRule>
    <cfRule type="expression" dxfId="1204" priority="1205">
      <formula>AND($G130="BENCH",ISBLANK($F130))</formula>
    </cfRule>
    <cfRule type="expression" dxfId="1203" priority="1206">
      <formula>AND($G130="DEADLIFT",ISBLANK($F130))</formula>
    </cfRule>
  </conditionalFormatting>
  <conditionalFormatting sqref="GV130:GX130">
    <cfRule type="expression" dxfId="1202" priority="1199">
      <formula>$G130="SQUAT"</formula>
    </cfRule>
    <cfRule type="expression" dxfId="1201" priority="1200">
      <formula>$G130="BENCH"</formula>
    </cfRule>
    <cfRule type="expression" dxfId="1200" priority="1201">
      <formula>$G130="DEADLIFT"</formula>
    </cfRule>
    <cfRule type="expression" dxfId="1199" priority="1202">
      <formula>AND($G130="ACC",ISBLANK($F130))</formula>
    </cfRule>
    <cfRule type="expression" dxfId="1198" priority="1203">
      <formula>$G130="ACC"</formula>
    </cfRule>
  </conditionalFormatting>
  <conditionalFormatting sqref="GV133:GV136">
    <cfRule type="expression" dxfId="1197" priority="1196">
      <formula>AND($G133="SQUAT",ISBLANK($F133))</formula>
    </cfRule>
    <cfRule type="expression" dxfId="1196" priority="1197">
      <formula>AND($G133="BENCH",ISBLANK($F133))</formula>
    </cfRule>
    <cfRule type="expression" dxfId="1195" priority="1198">
      <formula>AND($G133="DEADLIFT",ISBLANK($F133))</formula>
    </cfRule>
  </conditionalFormatting>
  <conditionalFormatting sqref="GV133:GX136">
    <cfRule type="expression" dxfId="1194" priority="1191">
      <formula>$G133="SQUAT"</formula>
    </cfRule>
    <cfRule type="expression" dxfId="1193" priority="1192">
      <formula>$G133="BENCH"</formula>
    </cfRule>
    <cfRule type="expression" dxfId="1192" priority="1193">
      <formula>$G133="DEADLIFT"</formula>
    </cfRule>
    <cfRule type="expression" dxfId="1191" priority="1194">
      <formula>AND($G133="ACC",ISBLANK($F133))</formula>
    </cfRule>
    <cfRule type="expression" dxfId="1190" priority="1195">
      <formula>$G133="ACC"</formula>
    </cfRule>
  </conditionalFormatting>
  <conditionalFormatting sqref="GV132">
    <cfRule type="expression" dxfId="1189" priority="1188">
      <formula>AND($G132="SQUAT",ISBLANK($F132))</formula>
    </cfRule>
    <cfRule type="expression" dxfId="1188" priority="1189">
      <formula>AND($G132="BENCH",ISBLANK($F132))</formula>
    </cfRule>
    <cfRule type="expression" dxfId="1187" priority="1190">
      <formula>AND($G132="DEADLIFT",ISBLANK($F132))</formula>
    </cfRule>
  </conditionalFormatting>
  <conditionalFormatting sqref="GV132">
    <cfRule type="expression" dxfId="1186" priority="1183">
      <formula>$G132="SQUAT"</formula>
    </cfRule>
    <cfRule type="expression" dxfId="1185" priority="1184">
      <formula>$G132="BENCH"</formula>
    </cfRule>
    <cfRule type="expression" dxfId="1184" priority="1185">
      <formula>$G132="DEADLIFT"</formula>
    </cfRule>
    <cfRule type="expression" dxfId="1183" priority="1186">
      <formula>AND($G132="ACC",ISBLANK($F132))</formula>
    </cfRule>
    <cfRule type="expression" dxfId="1182" priority="1187">
      <formula>$G132="ACC"</formula>
    </cfRule>
  </conditionalFormatting>
  <conditionalFormatting sqref="GW132:GX132">
    <cfRule type="expression" dxfId="1181" priority="1178">
      <formula>$G132="SQUAT"</formula>
    </cfRule>
    <cfRule type="expression" dxfId="1180" priority="1179">
      <formula>$G132="BENCH"</formula>
    </cfRule>
    <cfRule type="expression" dxfId="1179" priority="1180">
      <formula>$G132="DEADLIFT"</formula>
    </cfRule>
    <cfRule type="expression" dxfId="1178" priority="1181">
      <formula>AND($G132="ACC",ISBLANK($F132))</formula>
    </cfRule>
    <cfRule type="expression" dxfId="1177" priority="1182">
      <formula>$G132="ACC"</formula>
    </cfRule>
  </conditionalFormatting>
  <conditionalFormatting sqref="GV126:GV129">
    <cfRule type="expression" dxfId="1176" priority="1175">
      <formula>AND($G126="SQUAT",ISBLANK($F126))</formula>
    </cfRule>
    <cfRule type="expression" dxfId="1175" priority="1176">
      <formula>AND($G126="BENCH",ISBLANK($F126))</formula>
    </cfRule>
    <cfRule type="expression" dxfId="1174" priority="1177">
      <formula>AND($G126="DEADLIFT",ISBLANK($F126))</formula>
    </cfRule>
  </conditionalFormatting>
  <conditionalFormatting sqref="GV126:GX129">
    <cfRule type="expression" dxfId="1173" priority="1170">
      <formula>$G126="SQUAT"</formula>
    </cfRule>
    <cfRule type="expression" dxfId="1172" priority="1171">
      <formula>$G126="BENCH"</formula>
    </cfRule>
    <cfRule type="expression" dxfId="1171" priority="1172">
      <formula>$G126="DEADLIFT"</formula>
    </cfRule>
    <cfRule type="expression" dxfId="1170" priority="1173">
      <formula>AND($G126="ACC",ISBLANK($F126))</formula>
    </cfRule>
    <cfRule type="expression" dxfId="1169" priority="1174">
      <formula>$G126="ACC"</formula>
    </cfRule>
  </conditionalFormatting>
  <conditionalFormatting sqref="GV125">
    <cfRule type="expression" dxfId="1168" priority="1167">
      <formula>AND($G125="SQUAT",ISBLANK($F125))</formula>
    </cfRule>
    <cfRule type="expression" dxfId="1167" priority="1168">
      <formula>AND($G125="BENCH",ISBLANK($F125))</formula>
    </cfRule>
    <cfRule type="expression" dxfId="1166" priority="1169">
      <formula>AND($G125="DEADLIFT",ISBLANK($F125))</formula>
    </cfRule>
  </conditionalFormatting>
  <conditionalFormatting sqref="GV125">
    <cfRule type="expression" dxfId="1165" priority="1162">
      <formula>$G125="SQUAT"</formula>
    </cfRule>
    <cfRule type="expression" dxfId="1164" priority="1163">
      <formula>$G125="BENCH"</formula>
    </cfRule>
    <cfRule type="expression" dxfId="1163" priority="1164">
      <formula>$G125="DEADLIFT"</formula>
    </cfRule>
    <cfRule type="expression" dxfId="1162" priority="1165">
      <formula>AND($G125="ACC",ISBLANK($F125))</formula>
    </cfRule>
    <cfRule type="expression" dxfId="1161" priority="1166">
      <formula>$G125="ACC"</formula>
    </cfRule>
  </conditionalFormatting>
  <conditionalFormatting sqref="GW125:GX125">
    <cfRule type="expression" dxfId="1160" priority="1157">
      <formula>$G125="SQUAT"</formula>
    </cfRule>
    <cfRule type="expression" dxfId="1159" priority="1158">
      <formula>$G125="BENCH"</formula>
    </cfRule>
    <cfRule type="expression" dxfId="1158" priority="1159">
      <formula>$G125="DEADLIFT"</formula>
    </cfRule>
    <cfRule type="expression" dxfId="1157" priority="1160">
      <formula>AND($G125="ACC",ISBLANK($F125))</formula>
    </cfRule>
    <cfRule type="expression" dxfId="1156" priority="1161">
      <formula>$G125="ACC"</formula>
    </cfRule>
  </conditionalFormatting>
  <conditionalFormatting sqref="GV144">
    <cfRule type="expression" dxfId="1155" priority="1154">
      <formula>AND($G144="SQUAT",ISBLANK($F144))</formula>
    </cfRule>
    <cfRule type="expression" dxfId="1154" priority="1155">
      <formula>AND($G144="BENCH",ISBLANK($F144))</formula>
    </cfRule>
    <cfRule type="expression" dxfId="1153" priority="1156">
      <formula>AND($G144="DEADLIFT",ISBLANK($F144))</formula>
    </cfRule>
  </conditionalFormatting>
  <conditionalFormatting sqref="GV144:GX144">
    <cfRule type="expression" dxfId="1152" priority="1149">
      <formula>$G144="SQUAT"</formula>
    </cfRule>
    <cfRule type="expression" dxfId="1151" priority="1150">
      <formula>$G144="BENCH"</formula>
    </cfRule>
    <cfRule type="expression" dxfId="1150" priority="1151">
      <formula>$G144="DEADLIFT"</formula>
    </cfRule>
    <cfRule type="expression" dxfId="1149" priority="1152">
      <formula>AND($G144="ACC",ISBLANK($F144))</formula>
    </cfRule>
    <cfRule type="expression" dxfId="1148" priority="1153">
      <formula>$G144="ACC"</formula>
    </cfRule>
  </conditionalFormatting>
  <conditionalFormatting sqref="GV147:GV150">
    <cfRule type="expression" dxfId="1147" priority="1146">
      <formula>AND($G147="SQUAT",ISBLANK($F147))</formula>
    </cfRule>
    <cfRule type="expression" dxfId="1146" priority="1147">
      <formula>AND($G147="BENCH",ISBLANK($F147))</formula>
    </cfRule>
    <cfRule type="expression" dxfId="1145" priority="1148">
      <formula>AND($G147="DEADLIFT",ISBLANK($F147))</formula>
    </cfRule>
  </conditionalFormatting>
  <conditionalFormatting sqref="GV147:GX150">
    <cfRule type="expression" dxfId="1144" priority="1141">
      <formula>$G147="SQUAT"</formula>
    </cfRule>
    <cfRule type="expression" dxfId="1143" priority="1142">
      <formula>$G147="BENCH"</formula>
    </cfRule>
    <cfRule type="expression" dxfId="1142" priority="1143">
      <formula>$G147="DEADLIFT"</formula>
    </cfRule>
    <cfRule type="expression" dxfId="1141" priority="1144">
      <formula>AND($G147="ACC",ISBLANK($F147))</formula>
    </cfRule>
    <cfRule type="expression" dxfId="1140" priority="1145">
      <formula>$G147="ACC"</formula>
    </cfRule>
  </conditionalFormatting>
  <conditionalFormatting sqref="GV146">
    <cfRule type="expression" dxfId="1139" priority="1138">
      <formula>AND($G146="SQUAT",ISBLANK($F146))</formula>
    </cfRule>
    <cfRule type="expression" dxfId="1138" priority="1139">
      <formula>AND($G146="BENCH",ISBLANK($F146))</formula>
    </cfRule>
    <cfRule type="expression" dxfId="1137" priority="1140">
      <formula>AND($G146="DEADLIFT",ISBLANK($F146))</formula>
    </cfRule>
  </conditionalFormatting>
  <conditionalFormatting sqref="GV146">
    <cfRule type="expression" dxfId="1136" priority="1133">
      <formula>$G146="SQUAT"</formula>
    </cfRule>
    <cfRule type="expression" dxfId="1135" priority="1134">
      <formula>$G146="BENCH"</formula>
    </cfRule>
    <cfRule type="expression" dxfId="1134" priority="1135">
      <formula>$G146="DEADLIFT"</formula>
    </cfRule>
    <cfRule type="expression" dxfId="1133" priority="1136">
      <formula>AND($G146="ACC",ISBLANK($F146))</formula>
    </cfRule>
    <cfRule type="expression" dxfId="1132" priority="1137">
      <formula>$G146="ACC"</formula>
    </cfRule>
  </conditionalFormatting>
  <conditionalFormatting sqref="GW146:GX146">
    <cfRule type="expression" dxfId="1131" priority="1128">
      <formula>$G146="SQUAT"</formula>
    </cfRule>
    <cfRule type="expression" dxfId="1130" priority="1129">
      <formula>$G146="BENCH"</formula>
    </cfRule>
    <cfRule type="expression" dxfId="1129" priority="1130">
      <formula>$G146="DEADLIFT"</formula>
    </cfRule>
    <cfRule type="expression" dxfId="1128" priority="1131">
      <formula>AND($G146="ACC",ISBLANK($F146))</formula>
    </cfRule>
    <cfRule type="expression" dxfId="1127" priority="1132">
      <formula>$G146="ACC"</formula>
    </cfRule>
  </conditionalFormatting>
  <conditionalFormatting sqref="GV140:GV143">
    <cfRule type="expression" dxfId="1126" priority="1125">
      <formula>AND($G140="SQUAT",ISBLANK($F140))</formula>
    </cfRule>
    <cfRule type="expression" dxfId="1125" priority="1126">
      <formula>AND($G140="BENCH",ISBLANK($F140))</formula>
    </cfRule>
    <cfRule type="expression" dxfId="1124" priority="1127">
      <formula>AND($G140="DEADLIFT",ISBLANK($F140))</formula>
    </cfRule>
  </conditionalFormatting>
  <conditionalFormatting sqref="GV140:GX143">
    <cfRule type="expression" dxfId="1123" priority="1120">
      <formula>$G140="SQUAT"</formula>
    </cfRule>
    <cfRule type="expression" dxfId="1122" priority="1121">
      <formula>$G140="BENCH"</formula>
    </cfRule>
    <cfRule type="expression" dxfId="1121" priority="1122">
      <formula>$G140="DEADLIFT"</formula>
    </cfRule>
    <cfRule type="expression" dxfId="1120" priority="1123">
      <formula>AND($G140="ACC",ISBLANK($F140))</formula>
    </cfRule>
    <cfRule type="expression" dxfId="1119" priority="1124">
      <formula>$G140="ACC"</formula>
    </cfRule>
  </conditionalFormatting>
  <conditionalFormatting sqref="GV139">
    <cfRule type="expression" dxfId="1118" priority="1117">
      <formula>AND($G139="SQUAT",ISBLANK($F139))</formula>
    </cfRule>
    <cfRule type="expression" dxfId="1117" priority="1118">
      <formula>AND($G139="BENCH",ISBLANK($F139))</formula>
    </cfRule>
    <cfRule type="expression" dxfId="1116" priority="1119">
      <formula>AND($G139="DEADLIFT",ISBLANK($F139))</formula>
    </cfRule>
  </conditionalFormatting>
  <conditionalFormatting sqref="GV139">
    <cfRule type="expression" dxfId="1115" priority="1112">
      <formula>$G139="SQUAT"</formula>
    </cfRule>
    <cfRule type="expression" dxfId="1114" priority="1113">
      <formula>$G139="BENCH"</formula>
    </cfRule>
    <cfRule type="expression" dxfId="1113" priority="1114">
      <formula>$G139="DEADLIFT"</formula>
    </cfRule>
    <cfRule type="expression" dxfId="1112" priority="1115">
      <formula>AND($G139="ACC",ISBLANK($F139))</formula>
    </cfRule>
    <cfRule type="expression" dxfId="1111" priority="1116">
      <formula>$G139="ACC"</formula>
    </cfRule>
  </conditionalFormatting>
  <conditionalFormatting sqref="GW139:GX139">
    <cfRule type="expression" dxfId="1110" priority="1107">
      <formula>$G139="SQUAT"</formula>
    </cfRule>
    <cfRule type="expression" dxfId="1109" priority="1108">
      <formula>$G139="BENCH"</formula>
    </cfRule>
    <cfRule type="expression" dxfId="1108" priority="1109">
      <formula>$G139="DEADLIFT"</formula>
    </cfRule>
    <cfRule type="expression" dxfId="1107" priority="1110">
      <formula>AND($G139="ACC",ISBLANK($F139))</formula>
    </cfRule>
    <cfRule type="expression" dxfId="1106" priority="1111">
      <formula>$G139="ACC"</formula>
    </cfRule>
  </conditionalFormatting>
  <conditionalFormatting sqref="GV165 GV172">
    <cfRule type="expression" dxfId="1105" priority="1104">
      <formula>AND($G165="SQUAT",ISBLANK($F165))</formula>
    </cfRule>
    <cfRule type="expression" dxfId="1104" priority="1105">
      <formula>AND($G165="BENCH",ISBLANK($F165))</formula>
    </cfRule>
    <cfRule type="expression" dxfId="1103" priority="1106">
      <formula>AND($G165="DEADLIFT",ISBLANK($F165))</formula>
    </cfRule>
  </conditionalFormatting>
  <conditionalFormatting sqref="GV172:GX172 GV165:GX165">
    <cfRule type="expression" dxfId="1102" priority="1099">
      <formula>$G165="SQUAT"</formula>
    </cfRule>
    <cfRule type="expression" dxfId="1101" priority="1100">
      <formula>$G165="BENCH"</formula>
    </cfRule>
    <cfRule type="expression" dxfId="1100" priority="1101">
      <formula>$G165="DEADLIFT"</formula>
    </cfRule>
    <cfRule type="expression" dxfId="1099" priority="1102">
      <formula>AND($G165="ACC",ISBLANK($F165))</formula>
    </cfRule>
    <cfRule type="expression" dxfId="1098" priority="1103">
      <formula>$G165="ACC"</formula>
    </cfRule>
  </conditionalFormatting>
  <conditionalFormatting sqref="GV186">
    <cfRule type="expression" dxfId="1097" priority="1096">
      <formula>AND($G186="SQUAT",ISBLANK($F186))</formula>
    </cfRule>
    <cfRule type="expression" dxfId="1096" priority="1097">
      <formula>AND($G186="BENCH",ISBLANK($F186))</formula>
    </cfRule>
    <cfRule type="expression" dxfId="1095" priority="1098">
      <formula>AND($G186="DEADLIFT",ISBLANK($F186))</formula>
    </cfRule>
  </conditionalFormatting>
  <conditionalFormatting sqref="GV186:GX186">
    <cfRule type="expression" dxfId="1094" priority="1091">
      <formula>$G186="SQUAT"</formula>
    </cfRule>
    <cfRule type="expression" dxfId="1093" priority="1092">
      <formula>$G186="BENCH"</formula>
    </cfRule>
    <cfRule type="expression" dxfId="1092" priority="1093">
      <formula>$G186="DEADLIFT"</formula>
    </cfRule>
    <cfRule type="expression" dxfId="1091" priority="1094">
      <formula>AND($G186="ACC",ISBLANK($F186))</formula>
    </cfRule>
    <cfRule type="expression" dxfId="1090" priority="1095">
      <formula>$G186="ACC"</formula>
    </cfRule>
  </conditionalFormatting>
  <conditionalFormatting sqref="GV168:GV171">
    <cfRule type="expression" dxfId="1089" priority="1088">
      <formula>AND($G168="SQUAT",ISBLANK($F168))</formula>
    </cfRule>
    <cfRule type="expression" dxfId="1088" priority="1089">
      <formula>AND($G168="BENCH",ISBLANK($F168))</formula>
    </cfRule>
    <cfRule type="expression" dxfId="1087" priority="1090">
      <formula>AND($G168="DEADLIFT",ISBLANK($F168))</formula>
    </cfRule>
  </conditionalFormatting>
  <conditionalFormatting sqref="GV168:GX171">
    <cfRule type="expression" dxfId="1086" priority="1083">
      <formula>$G168="SQUAT"</formula>
    </cfRule>
    <cfRule type="expression" dxfId="1085" priority="1084">
      <formula>$G168="BENCH"</formula>
    </cfRule>
    <cfRule type="expression" dxfId="1084" priority="1085">
      <formula>$G168="DEADLIFT"</formula>
    </cfRule>
    <cfRule type="expression" dxfId="1083" priority="1086">
      <formula>AND($G168="ACC",ISBLANK($F168))</formula>
    </cfRule>
    <cfRule type="expression" dxfId="1082" priority="1087">
      <formula>$G168="ACC"</formula>
    </cfRule>
  </conditionalFormatting>
  <conditionalFormatting sqref="GV167">
    <cfRule type="expression" dxfId="1081" priority="1080">
      <formula>AND($G167="SQUAT",ISBLANK($F167))</formula>
    </cfRule>
    <cfRule type="expression" dxfId="1080" priority="1081">
      <formula>AND($G167="BENCH",ISBLANK($F167))</formula>
    </cfRule>
    <cfRule type="expression" dxfId="1079" priority="1082">
      <formula>AND($G167="DEADLIFT",ISBLANK($F167))</formula>
    </cfRule>
  </conditionalFormatting>
  <conditionalFormatting sqref="GV167">
    <cfRule type="expression" dxfId="1078" priority="1075">
      <formula>$G167="SQUAT"</formula>
    </cfRule>
    <cfRule type="expression" dxfId="1077" priority="1076">
      <formula>$G167="BENCH"</formula>
    </cfRule>
    <cfRule type="expression" dxfId="1076" priority="1077">
      <formula>$G167="DEADLIFT"</formula>
    </cfRule>
    <cfRule type="expression" dxfId="1075" priority="1078">
      <formula>AND($G167="ACC",ISBLANK($F167))</formula>
    </cfRule>
    <cfRule type="expression" dxfId="1074" priority="1079">
      <formula>$G167="ACC"</formula>
    </cfRule>
  </conditionalFormatting>
  <conditionalFormatting sqref="GW167:GX167">
    <cfRule type="expression" dxfId="1073" priority="1070">
      <formula>$G167="SQUAT"</formula>
    </cfRule>
    <cfRule type="expression" dxfId="1072" priority="1071">
      <formula>$G167="BENCH"</formula>
    </cfRule>
    <cfRule type="expression" dxfId="1071" priority="1072">
      <formula>$G167="DEADLIFT"</formula>
    </cfRule>
    <cfRule type="expression" dxfId="1070" priority="1073">
      <formula>AND($G167="ACC",ISBLANK($F167))</formula>
    </cfRule>
    <cfRule type="expression" dxfId="1069" priority="1074">
      <formula>$G167="ACC"</formula>
    </cfRule>
  </conditionalFormatting>
  <conditionalFormatting sqref="GV161:GV164">
    <cfRule type="expression" dxfId="1068" priority="1067">
      <formula>AND($G161="SQUAT",ISBLANK($F161))</formula>
    </cfRule>
    <cfRule type="expression" dxfId="1067" priority="1068">
      <formula>AND($G161="BENCH",ISBLANK($F161))</formula>
    </cfRule>
    <cfRule type="expression" dxfId="1066" priority="1069">
      <formula>AND($G161="DEADLIFT",ISBLANK($F161))</formula>
    </cfRule>
  </conditionalFormatting>
  <conditionalFormatting sqref="GV161:GX164">
    <cfRule type="expression" dxfId="1065" priority="1062">
      <formula>$G161="SQUAT"</formula>
    </cfRule>
    <cfRule type="expression" dxfId="1064" priority="1063">
      <formula>$G161="BENCH"</formula>
    </cfRule>
    <cfRule type="expression" dxfId="1063" priority="1064">
      <formula>$G161="DEADLIFT"</formula>
    </cfRule>
    <cfRule type="expression" dxfId="1062" priority="1065">
      <formula>AND($G161="ACC",ISBLANK($F161))</formula>
    </cfRule>
    <cfRule type="expression" dxfId="1061" priority="1066">
      <formula>$G161="ACC"</formula>
    </cfRule>
  </conditionalFormatting>
  <conditionalFormatting sqref="GV160">
    <cfRule type="expression" dxfId="1060" priority="1059">
      <formula>AND($G160="SQUAT",ISBLANK($F160))</formula>
    </cfRule>
    <cfRule type="expression" dxfId="1059" priority="1060">
      <formula>AND($G160="BENCH",ISBLANK($F160))</formula>
    </cfRule>
    <cfRule type="expression" dxfId="1058" priority="1061">
      <formula>AND($G160="DEADLIFT",ISBLANK($F160))</formula>
    </cfRule>
  </conditionalFormatting>
  <conditionalFormatting sqref="GV160">
    <cfRule type="expression" dxfId="1057" priority="1054">
      <formula>$G160="SQUAT"</formula>
    </cfRule>
    <cfRule type="expression" dxfId="1056" priority="1055">
      <formula>$G160="BENCH"</formula>
    </cfRule>
    <cfRule type="expression" dxfId="1055" priority="1056">
      <formula>$G160="DEADLIFT"</formula>
    </cfRule>
    <cfRule type="expression" dxfId="1054" priority="1057">
      <formula>AND($G160="ACC",ISBLANK($F160))</formula>
    </cfRule>
    <cfRule type="expression" dxfId="1053" priority="1058">
      <formula>$G160="ACC"</formula>
    </cfRule>
  </conditionalFormatting>
  <conditionalFormatting sqref="GW160:GX160">
    <cfRule type="expression" dxfId="1052" priority="1049">
      <formula>$G160="SQUAT"</formula>
    </cfRule>
    <cfRule type="expression" dxfId="1051" priority="1050">
      <formula>$G160="BENCH"</formula>
    </cfRule>
    <cfRule type="expression" dxfId="1050" priority="1051">
      <formula>$G160="DEADLIFT"</formula>
    </cfRule>
    <cfRule type="expression" dxfId="1049" priority="1052">
      <formula>AND($G160="ACC",ISBLANK($F160))</formula>
    </cfRule>
    <cfRule type="expression" dxfId="1048" priority="1053">
      <formula>$G160="ACC"</formula>
    </cfRule>
  </conditionalFormatting>
  <conditionalFormatting sqref="GV179">
    <cfRule type="expression" dxfId="1047" priority="1046">
      <formula>AND($G179="SQUAT",ISBLANK($F179))</formula>
    </cfRule>
    <cfRule type="expression" dxfId="1046" priority="1047">
      <formula>AND($G179="BENCH",ISBLANK($F179))</formula>
    </cfRule>
    <cfRule type="expression" dxfId="1045" priority="1048">
      <formula>AND($G179="DEADLIFT",ISBLANK($F179))</formula>
    </cfRule>
  </conditionalFormatting>
  <conditionalFormatting sqref="GV179:GX179">
    <cfRule type="expression" dxfId="1044" priority="1041">
      <formula>$G179="SQUAT"</formula>
    </cfRule>
    <cfRule type="expression" dxfId="1043" priority="1042">
      <formula>$G179="BENCH"</formula>
    </cfRule>
    <cfRule type="expression" dxfId="1042" priority="1043">
      <formula>$G179="DEADLIFT"</formula>
    </cfRule>
    <cfRule type="expression" dxfId="1041" priority="1044">
      <formula>AND($G179="ACC",ISBLANK($F179))</formula>
    </cfRule>
    <cfRule type="expression" dxfId="1040" priority="1045">
      <formula>$G179="ACC"</formula>
    </cfRule>
  </conditionalFormatting>
  <conditionalFormatting sqref="GV182:GV185">
    <cfRule type="expression" dxfId="1039" priority="1038">
      <formula>AND($G182="SQUAT",ISBLANK($F182))</formula>
    </cfRule>
    <cfRule type="expression" dxfId="1038" priority="1039">
      <formula>AND($G182="BENCH",ISBLANK($F182))</formula>
    </cfRule>
    <cfRule type="expression" dxfId="1037" priority="1040">
      <formula>AND($G182="DEADLIFT",ISBLANK($F182))</formula>
    </cfRule>
  </conditionalFormatting>
  <conditionalFormatting sqref="GV182:GX185">
    <cfRule type="expression" dxfId="1036" priority="1033">
      <formula>$G182="SQUAT"</formula>
    </cfRule>
    <cfRule type="expression" dxfId="1035" priority="1034">
      <formula>$G182="BENCH"</formula>
    </cfRule>
    <cfRule type="expression" dxfId="1034" priority="1035">
      <formula>$G182="DEADLIFT"</formula>
    </cfRule>
    <cfRule type="expression" dxfId="1033" priority="1036">
      <formula>AND($G182="ACC",ISBLANK($F182))</formula>
    </cfRule>
    <cfRule type="expression" dxfId="1032" priority="1037">
      <formula>$G182="ACC"</formula>
    </cfRule>
  </conditionalFormatting>
  <conditionalFormatting sqref="GV181">
    <cfRule type="expression" dxfId="1031" priority="1030">
      <formula>AND($G181="SQUAT",ISBLANK($F181))</formula>
    </cfRule>
    <cfRule type="expression" dxfId="1030" priority="1031">
      <formula>AND($G181="BENCH",ISBLANK($F181))</formula>
    </cfRule>
    <cfRule type="expression" dxfId="1029" priority="1032">
      <formula>AND($G181="DEADLIFT",ISBLANK($F181))</formula>
    </cfRule>
  </conditionalFormatting>
  <conditionalFormatting sqref="GV181">
    <cfRule type="expression" dxfId="1028" priority="1025">
      <formula>$G181="SQUAT"</formula>
    </cfRule>
    <cfRule type="expression" dxfId="1027" priority="1026">
      <formula>$G181="BENCH"</formula>
    </cfRule>
    <cfRule type="expression" dxfId="1026" priority="1027">
      <formula>$G181="DEADLIFT"</formula>
    </cfRule>
    <cfRule type="expression" dxfId="1025" priority="1028">
      <formula>AND($G181="ACC",ISBLANK($F181))</formula>
    </cfRule>
    <cfRule type="expression" dxfId="1024" priority="1029">
      <formula>$G181="ACC"</formula>
    </cfRule>
  </conditionalFormatting>
  <conditionalFormatting sqref="GW181:GX181">
    <cfRule type="expression" dxfId="1023" priority="1020">
      <formula>$G181="SQUAT"</formula>
    </cfRule>
    <cfRule type="expression" dxfId="1022" priority="1021">
      <formula>$G181="BENCH"</formula>
    </cfRule>
    <cfRule type="expression" dxfId="1021" priority="1022">
      <formula>$G181="DEADLIFT"</formula>
    </cfRule>
    <cfRule type="expression" dxfId="1020" priority="1023">
      <formula>AND($G181="ACC",ISBLANK($F181))</formula>
    </cfRule>
    <cfRule type="expression" dxfId="1019" priority="1024">
      <formula>$G181="ACC"</formula>
    </cfRule>
  </conditionalFormatting>
  <conditionalFormatting sqref="GV175:GV178">
    <cfRule type="expression" dxfId="1018" priority="1017">
      <formula>AND($G175="SQUAT",ISBLANK($F175))</formula>
    </cfRule>
    <cfRule type="expression" dxfId="1017" priority="1018">
      <formula>AND($G175="BENCH",ISBLANK($F175))</formula>
    </cfRule>
    <cfRule type="expression" dxfId="1016" priority="1019">
      <formula>AND($G175="DEADLIFT",ISBLANK($F175))</formula>
    </cfRule>
  </conditionalFormatting>
  <conditionalFormatting sqref="GV175:GX178">
    <cfRule type="expression" dxfId="1015" priority="1012">
      <formula>$G175="SQUAT"</formula>
    </cfRule>
    <cfRule type="expression" dxfId="1014" priority="1013">
      <formula>$G175="BENCH"</formula>
    </cfRule>
    <cfRule type="expression" dxfId="1013" priority="1014">
      <formula>$G175="DEADLIFT"</formula>
    </cfRule>
    <cfRule type="expression" dxfId="1012" priority="1015">
      <formula>AND($G175="ACC",ISBLANK($F175))</formula>
    </cfRule>
    <cfRule type="expression" dxfId="1011" priority="1016">
      <formula>$G175="ACC"</formula>
    </cfRule>
  </conditionalFormatting>
  <conditionalFormatting sqref="GV174">
    <cfRule type="expression" dxfId="1010" priority="1009">
      <formula>AND($G174="SQUAT",ISBLANK($F174))</formula>
    </cfRule>
    <cfRule type="expression" dxfId="1009" priority="1010">
      <formula>AND($G174="BENCH",ISBLANK($F174))</formula>
    </cfRule>
    <cfRule type="expression" dxfId="1008" priority="1011">
      <formula>AND($G174="DEADLIFT",ISBLANK($F174))</formula>
    </cfRule>
  </conditionalFormatting>
  <conditionalFormatting sqref="GV174">
    <cfRule type="expression" dxfId="1007" priority="1004">
      <formula>$G174="SQUAT"</formula>
    </cfRule>
    <cfRule type="expression" dxfId="1006" priority="1005">
      <formula>$G174="BENCH"</formula>
    </cfRule>
    <cfRule type="expression" dxfId="1005" priority="1006">
      <formula>$G174="DEADLIFT"</formula>
    </cfRule>
    <cfRule type="expression" dxfId="1004" priority="1007">
      <formula>AND($G174="ACC",ISBLANK($F174))</formula>
    </cfRule>
    <cfRule type="expression" dxfId="1003" priority="1008">
      <formula>$G174="ACC"</formula>
    </cfRule>
  </conditionalFormatting>
  <conditionalFormatting sqref="GW174:GX174">
    <cfRule type="expression" dxfId="1002" priority="999">
      <formula>$G174="SQUAT"</formula>
    </cfRule>
    <cfRule type="expression" dxfId="1001" priority="1000">
      <formula>$G174="BENCH"</formula>
    </cfRule>
    <cfRule type="expression" dxfId="1000" priority="1001">
      <formula>$G174="DEADLIFT"</formula>
    </cfRule>
    <cfRule type="expression" dxfId="999" priority="1002">
      <formula>AND($G174="ACC",ISBLANK($F174))</formula>
    </cfRule>
    <cfRule type="expression" dxfId="998" priority="1003">
      <formula>$G174="ACC"</formula>
    </cfRule>
  </conditionalFormatting>
  <conditionalFormatting sqref="GV193">
    <cfRule type="expression" dxfId="997" priority="996">
      <formula>AND($G193="SQUAT",ISBLANK($F193))</formula>
    </cfRule>
    <cfRule type="expression" dxfId="996" priority="997">
      <formula>AND($G193="BENCH",ISBLANK($F193))</formula>
    </cfRule>
    <cfRule type="expression" dxfId="995" priority="998">
      <formula>AND($G193="DEADLIFT",ISBLANK($F193))</formula>
    </cfRule>
  </conditionalFormatting>
  <conditionalFormatting sqref="GV193:GX193">
    <cfRule type="expression" dxfId="994" priority="991">
      <formula>$G193="SQUAT"</formula>
    </cfRule>
    <cfRule type="expression" dxfId="993" priority="992">
      <formula>$G193="BENCH"</formula>
    </cfRule>
    <cfRule type="expression" dxfId="992" priority="993">
      <formula>$G193="DEADLIFT"</formula>
    </cfRule>
    <cfRule type="expression" dxfId="991" priority="994">
      <formula>AND($G193="ACC",ISBLANK($F193))</formula>
    </cfRule>
    <cfRule type="expression" dxfId="990" priority="995">
      <formula>$G193="ACC"</formula>
    </cfRule>
  </conditionalFormatting>
  <conditionalFormatting sqref="GV196:GV199">
    <cfRule type="expression" dxfId="989" priority="988">
      <formula>AND($G196="SQUAT",ISBLANK($F196))</formula>
    </cfRule>
    <cfRule type="expression" dxfId="988" priority="989">
      <formula>AND($G196="BENCH",ISBLANK($F196))</formula>
    </cfRule>
    <cfRule type="expression" dxfId="987" priority="990">
      <formula>AND($G196="DEADLIFT",ISBLANK($F196))</formula>
    </cfRule>
  </conditionalFormatting>
  <conditionalFormatting sqref="GV196:GX199">
    <cfRule type="expression" dxfId="986" priority="983">
      <formula>$G196="SQUAT"</formula>
    </cfRule>
    <cfRule type="expression" dxfId="985" priority="984">
      <formula>$G196="BENCH"</formula>
    </cfRule>
    <cfRule type="expression" dxfId="984" priority="985">
      <formula>$G196="DEADLIFT"</formula>
    </cfRule>
    <cfRule type="expression" dxfId="983" priority="986">
      <formula>AND($G196="ACC",ISBLANK($F196))</formula>
    </cfRule>
    <cfRule type="expression" dxfId="982" priority="987">
      <formula>$G196="ACC"</formula>
    </cfRule>
  </conditionalFormatting>
  <conditionalFormatting sqref="GV195">
    <cfRule type="expression" dxfId="981" priority="980">
      <formula>AND($G195="SQUAT",ISBLANK($F195))</formula>
    </cfRule>
    <cfRule type="expression" dxfId="980" priority="981">
      <formula>AND($G195="BENCH",ISBLANK($F195))</formula>
    </cfRule>
    <cfRule type="expression" dxfId="979" priority="982">
      <formula>AND($G195="DEADLIFT",ISBLANK($F195))</formula>
    </cfRule>
  </conditionalFormatting>
  <conditionalFormatting sqref="GV195">
    <cfRule type="expression" dxfId="978" priority="975">
      <formula>$G195="SQUAT"</formula>
    </cfRule>
    <cfRule type="expression" dxfId="977" priority="976">
      <formula>$G195="BENCH"</formula>
    </cfRule>
    <cfRule type="expression" dxfId="976" priority="977">
      <formula>$G195="DEADLIFT"</formula>
    </cfRule>
    <cfRule type="expression" dxfId="975" priority="978">
      <formula>AND($G195="ACC",ISBLANK($F195))</formula>
    </cfRule>
    <cfRule type="expression" dxfId="974" priority="979">
      <formula>$G195="ACC"</formula>
    </cfRule>
  </conditionalFormatting>
  <conditionalFormatting sqref="GW195:GX195">
    <cfRule type="expression" dxfId="973" priority="970">
      <formula>$G195="SQUAT"</formula>
    </cfRule>
    <cfRule type="expression" dxfId="972" priority="971">
      <formula>$G195="BENCH"</formula>
    </cfRule>
    <cfRule type="expression" dxfId="971" priority="972">
      <formula>$G195="DEADLIFT"</formula>
    </cfRule>
    <cfRule type="expression" dxfId="970" priority="973">
      <formula>AND($G195="ACC",ISBLANK($F195))</formula>
    </cfRule>
    <cfRule type="expression" dxfId="969" priority="974">
      <formula>$G195="ACC"</formula>
    </cfRule>
  </conditionalFormatting>
  <conditionalFormatting sqref="GV189:GV192">
    <cfRule type="expression" dxfId="968" priority="967">
      <formula>AND($G189="SQUAT",ISBLANK($F189))</formula>
    </cfRule>
    <cfRule type="expression" dxfId="967" priority="968">
      <formula>AND($G189="BENCH",ISBLANK($F189))</formula>
    </cfRule>
    <cfRule type="expression" dxfId="966" priority="969">
      <formula>AND($G189="DEADLIFT",ISBLANK($F189))</formula>
    </cfRule>
  </conditionalFormatting>
  <conditionalFormatting sqref="GV189:GX192">
    <cfRule type="expression" dxfId="965" priority="962">
      <formula>$G189="SQUAT"</formula>
    </cfRule>
    <cfRule type="expression" dxfId="964" priority="963">
      <formula>$G189="BENCH"</formula>
    </cfRule>
    <cfRule type="expression" dxfId="963" priority="964">
      <formula>$G189="DEADLIFT"</formula>
    </cfRule>
    <cfRule type="expression" dxfId="962" priority="965">
      <formula>AND($G189="ACC",ISBLANK($F189))</formula>
    </cfRule>
    <cfRule type="expression" dxfId="961" priority="966">
      <formula>$G189="ACC"</formula>
    </cfRule>
  </conditionalFormatting>
  <conditionalFormatting sqref="GV188">
    <cfRule type="expression" dxfId="960" priority="959">
      <formula>AND($G188="SQUAT",ISBLANK($F188))</formula>
    </cfRule>
    <cfRule type="expression" dxfId="959" priority="960">
      <formula>AND($G188="BENCH",ISBLANK($F188))</formula>
    </cfRule>
    <cfRule type="expression" dxfId="958" priority="961">
      <formula>AND($G188="DEADLIFT",ISBLANK($F188))</formula>
    </cfRule>
  </conditionalFormatting>
  <conditionalFormatting sqref="GV188">
    <cfRule type="expression" dxfId="957" priority="954">
      <formula>$G188="SQUAT"</formula>
    </cfRule>
    <cfRule type="expression" dxfId="956" priority="955">
      <formula>$G188="BENCH"</formula>
    </cfRule>
    <cfRule type="expression" dxfId="955" priority="956">
      <formula>$G188="DEADLIFT"</formula>
    </cfRule>
    <cfRule type="expression" dxfId="954" priority="957">
      <formula>AND($G188="ACC",ISBLANK($F188))</formula>
    </cfRule>
    <cfRule type="expression" dxfId="953" priority="958">
      <formula>$G188="ACC"</formula>
    </cfRule>
  </conditionalFormatting>
  <conditionalFormatting sqref="GW188:GX188">
    <cfRule type="expression" dxfId="952" priority="949">
      <formula>$G188="SQUAT"</formula>
    </cfRule>
    <cfRule type="expression" dxfId="951" priority="950">
      <formula>$G188="BENCH"</formula>
    </cfRule>
    <cfRule type="expression" dxfId="950" priority="951">
      <formula>$G188="DEADLIFT"</formula>
    </cfRule>
    <cfRule type="expression" dxfId="949" priority="952">
      <formula>AND($G188="ACC",ISBLANK($F188))</formula>
    </cfRule>
    <cfRule type="expression" dxfId="948" priority="953">
      <formula>$G188="ACC"</formula>
    </cfRule>
  </conditionalFormatting>
  <conditionalFormatting sqref="GV214 GV221">
    <cfRule type="expression" dxfId="947" priority="946">
      <formula>AND($G214="SQUAT",ISBLANK($F214))</formula>
    </cfRule>
    <cfRule type="expression" dxfId="946" priority="947">
      <formula>AND($G214="BENCH",ISBLANK($F214))</formula>
    </cfRule>
    <cfRule type="expression" dxfId="945" priority="948">
      <formula>AND($G214="DEADLIFT",ISBLANK($F214))</formula>
    </cfRule>
  </conditionalFormatting>
  <conditionalFormatting sqref="GV221:GX221 GV214:GX214">
    <cfRule type="expression" dxfId="944" priority="941">
      <formula>$G214="SQUAT"</formula>
    </cfRule>
    <cfRule type="expression" dxfId="943" priority="942">
      <formula>$G214="BENCH"</formula>
    </cfRule>
    <cfRule type="expression" dxfId="942" priority="943">
      <formula>$G214="DEADLIFT"</formula>
    </cfRule>
    <cfRule type="expression" dxfId="941" priority="944">
      <formula>AND($G214="ACC",ISBLANK($F214))</formula>
    </cfRule>
    <cfRule type="expression" dxfId="940" priority="945">
      <formula>$G214="ACC"</formula>
    </cfRule>
  </conditionalFormatting>
  <conditionalFormatting sqref="GV235">
    <cfRule type="expression" dxfId="939" priority="938">
      <formula>AND($G235="SQUAT",ISBLANK($F235))</formula>
    </cfRule>
    <cfRule type="expression" dxfId="938" priority="939">
      <formula>AND($G235="BENCH",ISBLANK($F235))</formula>
    </cfRule>
    <cfRule type="expression" dxfId="937" priority="940">
      <formula>AND($G235="DEADLIFT",ISBLANK($F235))</formula>
    </cfRule>
  </conditionalFormatting>
  <conditionalFormatting sqref="GV235:GX235">
    <cfRule type="expression" dxfId="936" priority="933">
      <formula>$G235="SQUAT"</formula>
    </cfRule>
    <cfRule type="expression" dxfId="935" priority="934">
      <formula>$G235="BENCH"</formula>
    </cfRule>
    <cfRule type="expression" dxfId="934" priority="935">
      <formula>$G235="DEADLIFT"</formula>
    </cfRule>
    <cfRule type="expression" dxfId="933" priority="936">
      <formula>AND($G235="ACC",ISBLANK($F235))</formula>
    </cfRule>
    <cfRule type="expression" dxfId="932" priority="937">
      <formula>$G235="ACC"</formula>
    </cfRule>
  </conditionalFormatting>
  <conditionalFormatting sqref="GV217:GV220">
    <cfRule type="expression" dxfId="931" priority="930">
      <formula>AND($G217="SQUAT",ISBLANK($F217))</formula>
    </cfRule>
    <cfRule type="expression" dxfId="930" priority="931">
      <formula>AND($G217="BENCH",ISBLANK($F217))</formula>
    </cfRule>
    <cfRule type="expression" dxfId="929" priority="932">
      <formula>AND($G217="DEADLIFT",ISBLANK($F217))</formula>
    </cfRule>
  </conditionalFormatting>
  <conditionalFormatting sqref="GV217:GX220">
    <cfRule type="expression" dxfId="928" priority="925">
      <formula>$G217="SQUAT"</formula>
    </cfRule>
    <cfRule type="expression" dxfId="927" priority="926">
      <formula>$G217="BENCH"</formula>
    </cfRule>
    <cfRule type="expression" dxfId="926" priority="927">
      <formula>$G217="DEADLIFT"</formula>
    </cfRule>
    <cfRule type="expression" dxfId="925" priority="928">
      <formula>AND($G217="ACC",ISBLANK($F217))</formula>
    </cfRule>
    <cfRule type="expression" dxfId="924" priority="929">
      <formula>$G217="ACC"</formula>
    </cfRule>
  </conditionalFormatting>
  <conditionalFormatting sqref="GV216">
    <cfRule type="expression" dxfId="923" priority="922">
      <formula>AND($G216="SQUAT",ISBLANK($F216))</formula>
    </cfRule>
    <cfRule type="expression" dxfId="922" priority="923">
      <formula>AND($G216="BENCH",ISBLANK($F216))</formula>
    </cfRule>
    <cfRule type="expression" dxfId="921" priority="924">
      <formula>AND($G216="DEADLIFT",ISBLANK($F216))</formula>
    </cfRule>
  </conditionalFormatting>
  <conditionalFormatting sqref="GV216">
    <cfRule type="expression" dxfId="920" priority="917">
      <formula>$G216="SQUAT"</formula>
    </cfRule>
    <cfRule type="expression" dxfId="919" priority="918">
      <formula>$G216="BENCH"</formula>
    </cfRule>
    <cfRule type="expression" dxfId="918" priority="919">
      <formula>$G216="DEADLIFT"</formula>
    </cfRule>
    <cfRule type="expression" dxfId="917" priority="920">
      <formula>AND($G216="ACC",ISBLANK($F216))</formula>
    </cfRule>
    <cfRule type="expression" dxfId="916" priority="921">
      <formula>$G216="ACC"</formula>
    </cfRule>
  </conditionalFormatting>
  <conditionalFormatting sqref="GW216:GX216">
    <cfRule type="expression" dxfId="915" priority="912">
      <formula>$G216="SQUAT"</formula>
    </cfRule>
    <cfRule type="expression" dxfId="914" priority="913">
      <formula>$G216="BENCH"</formula>
    </cfRule>
    <cfRule type="expression" dxfId="913" priority="914">
      <formula>$G216="DEADLIFT"</formula>
    </cfRule>
    <cfRule type="expression" dxfId="912" priority="915">
      <formula>AND($G216="ACC",ISBLANK($F216))</formula>
    </cfRule>
    <cfRule type="expression" dxfId="911" priority="916">
      <formula>$G216="ACC"</formula>
    </cfRule>
  </conditionalFormatting>
  <conditionalFormatting sqref="GV210:GV213">
    <cfRule type="expression" dxfId="910" priority="909">
      <formula>AND($G210="SQUAT",ISBLANK($F210))</formula>
    </cfRule>
    <cfRule type="expression" dxfId="909" priority="910">
      <formula>AND($G210="BENCH",ISBLANK($F210))</formula>
    </cfRule>
    <cfRule type="expression" dxfId="908" priority="911">
      <formula>AND($G210="DEADLIFT",ISBLANK($F210))</formula>
    </cfRule>
  </conditionalFormatting>
  <conditionalFormatting sqref="GV210:GX213">
    <cfRule type="expression" dxfId="907" priority="904">
      <formula>$G210="SQUAT"</formula>
    </cfRule>
    <cfRule type="expression" dxfId="906" priority="905">
      <formula>$G210="BENCH"</formula>
    </cfRule>
    <cfRule type="expression" dxfId="905" priority="906">
      <formula>$G210="DEADLIFT"</formula>
    </cfRule>
    <cfRule type="expression" dxfId="904" priority="907">
      <formula>AND($G210="ACC",ISBLANK($F210))</formula>
    </cfRule>
    <cfRule type="expression" dxfId="903" priority="908">
      <formula>$G210="ACC"</formula>
    </cfRule>
  </conditionalFormatting>
  <conditionalFormatting sqref="GV209">
    <cfRule type="expression" dxfId="902" priority="901">
      <formula>AND($G209="SQUAT",ISBLANK($F209))</formula>
    </cfRule>
    <cfRule type="expression" dxfId="901" priority="902">
      <formula>AND($G209="BENCH",ISBLANK($F209))</formula>
    </cfRule>
    <cfRule type="expression" dxfId="900" priority="903">
      <formula>AND($G209="DEADLIFT",ISBLANK($F209))</formula>
    </cfRule>
  </conditionalFormatting>
  <conditionalFormatting sqref="GV209">
    <cfRule type="expression" dxfId="899" priority="896">
      <formula>$G209="SQUAT"</formula>
    </cfRule>
    <cfRule type="expression" dxfId="898" priority="897">
      <formula>$G209="BENCH"</formula>
    </cfRule>
    <cfRule type="expression" dxfId="897" priority="898">
      <formula>$G209="DEADLIFT"</formula>
    </cfRule>
    <cfRule type="expression" dxfId="896" priority="899">
      <formula>AND($G209="ACC",ISBLANK($F209))</formula>
    </cfRule>
    <cfRule type="expression" dxfId="895" priority="900">
      <formula>$G209="ACC"</formula>
    </cfRule>
  </conditionalFormatting>
  <conditionalFormatting sqref="GW209:GX209">
    <cfRule type="expression" dxfId="894" priority="891">
      <formula>$G209="SQUAT"</formula>
    </cfRule>
    <cfRule type="expression" dxfId="893" priority="892">
      <formula>$G209="BENCH"</formula>
    </cfRule>
    <cfRule type="expression" dxfId="892" priority="893">
      <formula>$G209="DEADLIFT"</formula>
    </cfRule>
    <cfRule type="expression" dxfId="891" priority="894">
      <formula>AND($G209="ACC",ISBLANK($F209))</formula>
    </cfRule>
    <cfRule type="expression" dxfId="890" priority="895">
      <formula>$G209="ACC"</formula>
    </cfRule>
  </conditionalFormatting>
  <conditionalFormatting sqref="GV228">
    <cfRule type="expression" dxfId="889" priority="888">
      <formula>AND($G228="SQUAT",ISBLANK($F228))</formula>
    </cfRule>
    <cfRule type="expression" dxfId="888" priority="889">
      <formula>AND($G228="BENCH",ISBLANK($F228))</formula>
    </cfRule>
    <cfRule type="expression" dxfId="887" priority="890">
      <formula>AND($G228="DEADLIFT",ISBLANK($F228))</formula>
    </cfRule>
  </conditionalFormatting>
  <conditionalFormatting sqref="GV228:GX228">
    <cfRule type="expression" dxfId="886" priority="883">
      <formula>$G228="SQUAT"</formula>
    </cfRule>
    <cfRule type="expression" dxfId="885" priority="884">
      <formula>$G228="BENCH"</formula>
    </cfRule>
    <cfRule type="expression" dxfId="884" priority="885">
      <formula>$G228="DEADLIFT"</formula>
    </cfRule>
    <cfRule type="expression" dxfId="883" priority="886">
      <formula>AND($G228="ACC",ISBLANK($F228))</formula>
    </cfRule>
    <cfRule type="expression" dxfId="882" priority="887">
      <formula>$G228="ACC"</formula>
    </cfRule>
  </conditionalFormatting>
  <conditionalFormatting sqref="GV231:GV234">
    <cfRule type="expression" dxfId="881" priority="880">
      <formula>AND($G231="SQUAT",ISBLANK($F231))</formula>
    </cfRule>
    <cfRule type="expression" dxfId="880" priority="881">
      <formula>AND($G231="BENCH",ISBLANK($F231))</formula>
    </cfRule>
    <cfRule type="expression" dxfId="879" priority="882">
      <formula>AND($G231="DEADLIFT",ISBLANK($F231))</formula>
    </cfRule>
  </conditionalFormatting>
  <conditionalFormatting sqref="GV231:GX234">
    <cfRule type="expression" dxfId="878" priority="875">
      <formula>$G231="SQUAT"</formula>
    </cfRule>
    <cfRule type="expression" dxfId="877" priority="876">
      <formula>$G231="BENCH"</formula>
    </cfRule>
    <cfRule type="expression" dxfId="876" priority="877">
      <formula>$G231="DEADLIFT"</formula>
    </cfRule>
    <cfRule type="expression" dxfId="875" priority="878">
      <formula>AND($G231="ACC",ISBLANK($F231))</formula>
    </cfRule>
    <cfRule type="expression" dxfId="874" priority="879">
      <formula>$G231="ACC"</formula>
    </cfRule>
  </conditionalFormatting>
  <conditionalFormatting sqref="GV230">
    <cfRule type="expression" dxfId="873" priority="872">
      <formula>AND($G230="SQUAT",ISBLANK($F230))</formula>
    </cfRule>
    <cfRule type="expression" dxfId="872" priority="873">
      <formula>AND($G230="BENCH",ISBLANK($F230))</formula>
    </cfRule>
    <cfRule type="expression" dxfId="871" priority="874">
      <formula>AND($G230="DEADLIFT",ISBLANK($F230))</formula>
    </cfRule>
  </conditionalFormatting>
  <conditionalFormatting sqref="GV230">
    <cfRule type="expression" dxfId="870" priority="867">
      <formula>$G230="SQUAT"</formula>
    </cfRule>
    <cfRule type="expression" dxfId="869" priority="868">
      <formula>$G230="BENCH"</formula>
    </cfRule>
    <cfRule type="expression" dxfId="868" priority="869">
      <formula>$G230="DEADLIFT"</formula>
    </cfRule>
    <cfRule type="expression" dxfId="867" priority="870">
      <formula>AND($G230="ACC",ISBLANK($F230))</formula>
    </cfRule>
    <cfRule type="expression" dxfId="866" priority="871">
      <formula>$G230="ACC"</formula>
    </cfRule>
  </conditionalFormatting>
  <conditionalFormatting sqref="GW230:GX230">
    <cfRule type="expression" dxfId="865" priority="862">
      <formula>$G230="SQUAT"</formula>
    </cfRule>
    <cfRule type="expression" dxfId="864" priority="863">
      <formula>$G230="BENCH"</formula>
    </cfRule>
    <cfRule type="expression" dxfId="863" priority="864">
      <formula>$G230="DEADLIFT"</formula>
    </cfRule>
    <cfRule type="expression" dxfId="862" priority="865">
      <formula>AND($G230="ACC",ISBLANK($F230))</formula>
    </cfRule>
    <cfRule type="expression" dxfId="861" priority="866">
      <formula>$G230="ACC"</formula>
    </cfRule>
  </conditionalFormatting>
  <conditionalFormatting sqref="GV224:GV227">
    <cfRule type="expression" dxfId="860" priority="859">
      <formula>AND($G224="SQUAT",ISBLANK($F224))</formula>
    </cfRule>
    <cfRule type="expression" dxfId="859" priority="860">
      <formula>AND($G224="BENCH",ISBLANK($F224))</formula>
    </cfRule>
    <cfRule type="expression" dxfId="858" priority="861">
      <formula>AND($G224="DEADLIFT",ISBLANK($F224))</formula>
    </cfRule>
  </conditionalFormatting>
  <conditionalFormatting sqref="GV224:GX227">
    <cfRule type="expression" dxfId="857" priority="854">
      <formula>$G224="SQUAT"</formula>
    </cfRule>
    <cfRule type="expression" dxfId="856" priority="855">
      <formula>$G224="BENCH"</formula>
    </cfRule>
    <cfRule type="expression" dxfId="855" priority="856">
      <formula>$G224="DEADLIFT"</formula>
    </cfRule>
    <cfRule type="expression" dxfId="854" priority="857">
      <formula>AND($G224="ACC",ISBLANK($F224))</formula>
    </cfRule>
    <cfRule type="expression" dxfId="853" priority="858">
      <formula>$G224="ACC"</formula>
    </cfRule>
  </conditionalFormatting>
  <conditionalFormatting sqref="GV223">
    <cfRule type="expression" dxfId="852" priority="851">
      <formula>AND($G223="SQUAT",ISBLANK($F223))</formula>
    </cfRule>
    <cfRule type="expression" dxfId="851" priority="852">
      <formula>AND($G223="BENCH",ISBLANK($F223))</formula>
    </cfRule>
    <cfRule type="expression" dxfId="850" priority="853">
      <formula>AND($G223="DEADLIFT",ISBLANK($F223))</formula>
    </cfRule>
  </conditionalFormatting>
  <conditionalFormatting sqref="GV223">
    <cfRule type="expression" dxfId="849" priority="846">
      <formula>$G223="SQUAT"</formula>
    </cfRule>
    <cfRule type="expression" dxfId="848" priority="847">
      <formula>$G223="BENCH"</formula>
    </cfRule>
    <cfRule type="expression" dxfId="847" priority="848">
      <formula>$G223="DEADLIFT"</formula>
    </cfRule>
    <cfRule type="expression" dxfId="846" priority="849">
      <formula>AND($G223="ACC",ISBLANK($F223))</formula>
    </cfRule>
    <cfRule type="expression" dxfId="845" priority="850">
      <formula>$G223="ACC"</formula>
    </cfRule>
  </conditionalFormatting>
  <conditionalFormatting sqref="GW223:GX223">
    <cfRule type="expression" dxfId="844" priority="841">
      <formula>$G223="SQUAT"</formula>
    </cfRule>
    <cfRule type="expression" dxfId="843" priority="842">
      <formula>$G223="BENCH"</formula>
    </cfRule>
    <cfRule type="expression" dxfId="842" priority="843">
      <formula>$G223="DEADLIFT"</formula>
    </cfRule>
    <cfRule type="expression" dxfId="841" priority="844">
      <formula>AND($G223="ACC",ISBLANK($F223))</formula>
    </cfRule>
    <cfRule type="expression" dxfId="840" priority="845">
      <formula>$G223="ACC"</formula>
    </cfRule>
  </conditionalFormatting>
  <conditionalFormatting sqref="GV242">
    <cfRule type="expression" dxfId="839" priority="838">
      <formula>AND($G242="SQUAT",ISBLANK($F242))</formula>
    </cfRule>
    <cfRule type="expression" dxfId="838" priority="839">
      <formula>AND($G242="BENCH",ISBLANK($F242))</formula>
    </cfRule>
    <cfRule type="expression" dxfId="837" priority="840">
      <formula>AND($G242="DEADLIFT",ISBLANK($F242))</formula>
    </cfRule>
  </conditionalFormatting>
  <conditionalFormatting sqref="GV242:GX242">
    <cfRule type="expression" dxfId="836" priority="833">
      <formula>$G242="SQUAT"</formula>
    </cfRule>
    <cfRule type="expression" dxfId="835" priority="834">
      <formula>$G242="BENCH"</formula>
    </cfRule>
    <cfRule type="expression" dxfId="834" priority="835">
      <formula>$G242="DEADLIFT"</formula>
    </cfRule>
    <cfRule type="expression" dxfId="833" priority="836">
      <formula>AND($G242="ACC",ISBLANK($F242))</formula>
    </cfRule>
    <cfRule type="expression" dxfId="832" priority="837">
      <formula>$G242="ACC"</formula>
    </cfRule>
  </conditionalFormatting>
  <conditionalFormatting sqref="GV245:GV248">
    <cfRule type="expression" dxfId="831" priority="830">
      <formula>AND($G245="SQUAT",ISBLANK($F245))</formula>
    </cfRule>
    <cfRule type="expression" dxfId="830" priority="831">
      <formula>AND($G245="BENCH",ISBLANK($F245))</formula>
    </cfRule>
    <cfRule type="expression" dxfId="829" priority="832">
      <formula>AND($G245="DEADLIFT",ISBLANK($F245))</formula>
    </cfRule>
  </conditionalFormatting>
  <conditionalFormatting sqref="GV245:GX248">
    <cfRule type="expression" dxfId="828" priority="825">
      <formula>$G245="SQUAT"</formula>
    </cfRule>
    <cfRule type="expression" dxfId="827" priority="826">
      <formula>$G245="BENCH"</formula>
    </cfRule>
    <cfRule type="expression" dxfId="826" priority="827">
      <formula>$G245="DEADLIFT"</formula>
    </cfRule>
    <cfRule type="expression" dxfId="825" priority="828">
      <formula>AND($G245="ACC",ISBLANK($F245))</formula>
    </cfRule>
    <cfRule type="expression" dxfId="824" priority="829">
      <formula>$G245="ACC"</formula>
    </cfRule>
  </conditionalFormatting>
  <conditionalFormatting sqref="GV244">
    <cfRule type="expression" dxfId="823" priority="822">
      <formula>AND($G244="SQUAT",ISBLANK($F244))</formula>
    </cfRule>
    <cfRule type="expression" dxfId="822" priority="823">
      <formula>AND($G244="BENCH",ISBLANK($F244))</formula>
    </cfRule>
    <cfRule type="expression" dxfId="821" priority="824">
      <formula>AND($G244="DEADLIFT",ISBLANK($F244))</formula>
    </cfRule>
  </conditionalFormatting>
  <conditionalFormatting sqref="GV244">
    <cfRule type="expression" dxfId="820" priority="817">
      <formula>$G244="SQUAT"</formula>
    </cfRule>
    <cfRule type="expression" dxfId="819" priority="818">
      <formula>$G244="BENCH"</formula>
    </cfRule>
    <cfRule type="expression" dxfId="818" priority="819">
      <formula>$G244="DEADLIFT"</formula>
    </cfRule>
    <cfRule type="expression" dxfId="817" priority="820">
      <formula>AND($G244="ACC",ISBLANK($F244))</formula>
    </cfRule>
    <cfRule type="expression" dxfId="816" priority="821">
      <formula>$G244="ACC"</formula>
    </cfRule>
  </conditionalFormatting>
  <conditionalFormatting sqref="GW244:GX244">
    <cfRule type="expression" dxfId="815" priority="812">
      <formula>$G244="SQUAT"</formula>
    </cfRule>
    <cfRule type="expression" dxfId="814" priority="813">
      <formula>$G244="BENCH"</formula>
    </cfRule>
    <cfRule type="expression" dxfId="813" priority="814">
      <formula>$G244="DEADLIFT"</formula>
    </cfRule>
    <cfRule type="expression" dxfId="812" priority="815">
      <formula>AND($G244="ACC",ISBLANK($F244))</formula>
    </cfRule>
    <cfRule type="expression" dxfId="811" priority="816">
      <formula>$G244="ACC"</formula>
    </cfRule>
  </conditionalFormatting>
  <conditionalFormatting sqref="GV238:GV241">
    <cfRule type="expression" dxfId="810" priority="809">
      <formula>AND($G238="SQUAT",ISBLANK($F238))</formula>
    </cfRule>
    <cfRule type="expression" dxfId="809" priority="810">
      <formula>AND($G238="BENCH",ISBLANK($F238))</formula>
    </cfRule>
    <cfRule type="expression" dxfId="808" priority="811">
      <formula>AND($G238="DEADLIFT",ISBLANK($F238))</formula>
    </cfRule>
  </conditionalFormatting>
  <conditionalFormatting sqref="GV238:GX241">
    <cfRule type="expression" dxfId="807" priority="804">
      <formula>$G238="SQUAT"</formula>
    </cfRule>
    <cfRule type="expression" dxfId="806" priority="805">
      <formula>$G238="BENCH"</formula>
    </cfRule>
    <cfRule type="expression" dxfId="805" priority="806">
      <formula>$G238="DEADLIFT"</formula>
    </cfRule>
    <cfRule type="expression" dxfId="804" priority="807">
      <formula>AND($G238="ACC",ISBLANK($F238))</formula>
    </cfRule>
    <cfRule type="expression" dxfId="803" priority="808">
      <formula>$G238="ACC"</formula>
    </cfRule>
  </conditionalFormatting>
  <conditionalFormatting sqref="GV237">
    <cfRule type="expression" dxfId="802" priority="801">
      <formula>AND($G237="SQUAT",ISBLANK($F237))</formula>
    </cfRule>
    <cfRule type="expression" dxfId="801" priority="802">
      <formula>AND($G237="BENCH",ISBLANK($F237))</formula>
    </cfRule>
    <cfRule type="expression" dxfId="800" priority="803">
      <formula>AND($G237="DEADLIFT",ISBLANK($F237))</formula>
    </cfRule>
  </conditionalFormatting>
  <conditionalFormatting sqref="GV237">
    <cfRule type="expression" dxfId="799" priority="796">
      <formula>$G237="SQUAT"</formula>
    </cfRule>
    <cfRule type="expression" dxfId="798" priority="797">
      <formula>$G237="BENCH"</formula>
    </cfRule>
    <cfRule type="expression" dxfId="797" priority="798">
      <formula>$G237="DEADLIFT"</formula>
    </cfRule>
    <cfRule type="expression" dxfId="796" priority="799">
      <formula>AND($G237="ACC",ISBLANK($F237))</formula>
    </cfRule>
    <cfRule type="expression" dxfId="795" priority="800">
      <formula>$G237="ACC"</formula>
    </cfRule>
  </conditionalFormatting>
  <conditionalFormatting sqref="GW237:GX237">
    <cfRule type="expression" dxfId="794" priority="791">
      <formula>$G237="SQUAT"</formula>
    </cfRule>
    <cfRule type="expression" dxfId="793" priority="792">
      <formula>$G237="BENCH"</formula>
    </cfRule>
    <cfRule type="expression" dxfId="792" priority="793">
      <formula>$G237="DEADLIFT"</formula>
    </cfRule>
    <cfRule type="expression" dxfId="791" priority="794">
      <formula>AND($G237="ACC",ISBLANK($F237))</formula>
    </cfRule>
    <cfRule type="expression" dxfId="790" priority="795">
      <formula>$G237="ACC"</formula>
    </cfRule>
  </conditionalFormatting>
  <conditionalFormatting sqref="HE18 HE25">
    <cfRule type="expression" dxfId="789" priority="788">
      <formula>AND($G18="SQUAT",ISBLANK($F18))</formula>
    </cfRule>
    <cfRule type="expression" dxfId="788" priority="789">
      <formula>AND($G18="BENCH",ISBLANK($F18))</formula>
    </cfRule>
    <cfRule type="expression" dxfId="787" priority="790">
      <formula>AND($G18="DEADLIFT",ISBLANK($F18))</formula>
    </cfRule>
  </conditionalFormatting>
  <conditionalFormatting sqref="HE25:HG25 HE18:HG18">
    <cfRule type="expression" dxfId="786" priority="783">
      <formula>$G18="SQUAT"</formula>
    </cfRule>
    <cfRule type="expression" dxfId="785" priority="784">
      <formula>$G18="BENCH"</formula>
    </cfRule>
    <cfRule type="expression" dxfId="784" priority="785">
      <formula>$G18="DEADLIFT"</formula>
    </cfRule>
    <cfRule type="expression" dxfId="783" priority="786">
      <formula>AND($G18="ACC",ISBLANK($F18))</formula>
    </cfRule>
    <cfRule type="expression" dxfId="782" priority="787">
      <formula>$G18="ACC"</formula>
    </cfRule>
  </conditionalFormatting>
  <conditionalFormatting sqref="HE39">
    <cfRule type="expression" dxfId="781" priority="780">
      <formula>AND($G39="SQUAT",ISBLANK($F39))</formula>
    </cfRule>
    <cfRule type="expression" dxfId="780" priority="781">
      <formula>AND($G39="BENCH",ISBLANK($F39))</formula>
    </cfRule>
    <cfRule type="expression" dxfId="779" priority="782">
      <formula>AND($G39="DEADLIFT",ISBLANK($F39))</formula>
    </cfRule>
  </conditionalFormatting>
  <conditionalFormatting sqref="HE39:HG39">
    <cfRule type="expression" dxfId="778" priority="775">
      <formula>$G39="SQUAT"</formula>
    </cfRule>
    <cfRule type="expression" dxfId="777" priority="776">
      <formula>$G39="BENCH"</formula>
    </cfRule>
    <cfRule type="expression" dxfId="776" priority="777">
      <formula>$G39="DEADLIFT"</formula>
    </cfRule>
    <cfRule type="expression" dxfId="775" priority="778">
      <formula>AND($G39="ACC",ISBLANK($F39))</formula>
    </cfRule>
    <cfRule type="expression" dxfId="774" priority="779">
      <formula>$G39="ACC"</formula>
    </cfRule>
  </conditionalFormatting>
  <conditionalFormatting sqref="HE21:HE24">
    <cfRule type="expression" dxfId="773" priority="772">
      <formula>AND($G21="SQUAT",ISBLANK($F21))</formula>
    </cfRule>
    <cfRule type="expression" dxfId="772" priority="773">
      <formula>AND($G21="BENCH",ISBLANK($F21))</formula>
    </cfRule>
    <cfRule type="expression" dxfId="771" priority="774">
      <formula>AND($G21="DEADLIFT",ISBLANK($F21))</formula>
    </cfRule>
  </conditionalFormatting>
  <conditionalFormatting sqref="HE21:HG24">
    <cfRule type="expression" dxfId="770" priority="767">
      <formula>$G21="SQUAT"</formula>
    </cfRule>
    <cfRule type="expression" dxfId="769" priority="768">
      <formula>$G21="BENCH"</formula>
    </cfRule>
    <cfRule type="expression" dxfId="768" priority="769">
      <formula>$G21="DEADLIFT"</formula>
    </cfRule>
    <cfRule type="expression" dxfId="767" priority="770">
      <formula>AND($G21="ACC",ISBLANK($F21))</formula>
    </cfRule>
    <cfRule type="expression" dxfId="766" priority="771">
      <formula>$G21="ACC"</formula>
    </cfRule>
  </conditionalFormatting>
  <conditionalFormatting sqref="HE20">
    <cfRule type="expression" dxfId="765" priority="764">
      <formula>AND($G20="SQUAT",ISBLANK($F20))</formula>
    </cfRule>
    <cfRule type="expression" dxfId="764" priority="765">
      <formula>AND($G20="BENCH",ISBLANK($F20))</formula>
    </cfRule>
    <cfRule type="expression" dxfId="763" priority="766">
      <formula>AND($G20="DEADLIFT",ISBLANK($F20))</formula>
    </cfRule>
  </conditionalFormatting>
  <conditionalFormatting sqref="HE20">
    <cfRule type="expression" dxfId="762" priority="759">
      <formula>$G20="SQUAT"</formula>
    </cfRule>
    <cfRule type="expression" dxfId="761" priority="760">
      <formula>$G20="BENCH"</formula>
    </cfRule>
    <cfRule type="expression" dxfId="760" priority="761">
      <formula>$G20="DEADLIFT"</formula>
    </cfRule>
    <cfRule type="expression" dxfId="759" priority="762">
      <formula>AND($G20="ACC",ISBLANK($F20))</formula>
    </cfRule>
    <cfRule type="expression" dxfId="758" priority="763">
      <formula>$G20="ACC"</formula>
    </cfRule>
  </conditionalFormatting>
  <conditionalFormatting sqref="HF20:HG20">
    <cfRule type="expression" dxfId="757" priority="754">
      <formula>$G20="SQUAT"</formula>
    </cfRule>
    <cfRule type="expression" dxfId="756" priority="755">
      <formula>$G20="BENCH"</formula>
    </cfRule>
    <cfRule type="expression" dxfId="755" priority="756">
      <formula>$G20="DEADLIFT"</formula>
    </cfRule>
    <cfRule type="expression" dxfId="754" priority="757">
      <formula>AND($G20="ACC",ISBLANK($F20))</formula>
    </cfRule>
    <cfRule type="expression" dxfId="753" priority="758">
      <formula>$G20="ACC"</formula>
    </cfRule>
  </conditionalFormatting>
  <conditionalFormatting sqref="HE14:HE17">
    <cfRule type="expression" dxfId="752" priority="751">
      <formula>AND($G14="SQUAT",ISBLANK($F14))</formula>
    </cfRule>
    <cfRule type="expression" dxfId="751" priority="752">
      <formula>AND($G14="BENCH",ISBLANK($F14))</formula>
    </cfRule>
    <cfRule type="expression" dxfId="750" priority="753">
      <formula>AND($G14="DEADLIFT",ISBLANK($F14))</formula>
    </cfRule>
  </conditionalFormatting>
  <conditionalFormatting sqref="HE14:HG17">
    <cfRule type="expression" dxfId="749" priority="746">
      <formula>$G14="SQUAT"</formula>
    </cfRule>
    <cfRule type="expression" dxfId="748" priority="747">
      <formula>$G14="BENCH"</formula>
    </cfRule>
    <cfRule type="expression" dxfId="747" priority="748">
      <formula>$G14="DEADLIFT"</formula>
    </cfRule>
    <cfRule type="expression" dxfId="746" priority="749">
      <formula>AND($G14="ACC",ISBLANK($F14))</formula>
    </cfRule>
    <cfRule type="expression" dxfId="745" priority="750">
      <formula>$G14="ACC"</formula>
    </cfRule>
  </conditionalFormatting>
  <conditionalFormatting sqref="HE13">
    <cfRule type="expression" dxfId="744" priority="743">
      <formula>AND($G13="SQUAT",ISBLANK($F13))</formula>
    </cfRule>
    <cfRule type="expression" dxfId="743" priority="744">
      <formula>AND($G13="BENCH",ISBLANK($F13))</formula>
    </cfRule>
    <cfRule type="expression" dxfId="742" priority="745">
      <formula>AND($G13="DEADLIFT",ISBLANK($F13))</formula>
    </cfRule>
  </conditionalFormatting>
  <conditionalFormatting sqref="HE13">
    <cfRule type="expression" dxfId="741" priority="738">
      <formula>$G13="SQUAT"</formula>
    </cfRule>
    <cfRule type="expression" dxfId="740" priority="739">
      <formula>$G13="BENCH"</formula>
    </cfRule>
    <cfRule type="expression" dxfId="739" priority="740">
      <formula>$G13="DEADLIFT"</formula>
    </cfRule>
    <cfRule type="expression" dxfId="738" priority="741">
      <formula>AND($G13="ACC",ISBLANK($F13))</formula>
    </cfRule>
    <cfRule type="expression" dxfId="737" priority="742">
      <formula>$G13="ACC"</formula>
    </cfRule>
  </conditionalFormatting>
  <conditionalFormatting sqref="HF13:HG13">
    <cfRule type="expression" dxfId="736" priority="733">
      <formula>$G13="SQUAT"</formula>
    </cfRule>
    <cfRule type="expression" dxfId="735" priority="734">
      <formula>$G13="BENCH"</formula>
    </cfRule>
    <cfRule type="expression" dxfId="734" priority="735">
      <formula>$G13="DEADLIFT"</formula>
    </cfRule>
    <cfRule type="expression" dxfId="733" priority="736">
      <formula>AND($G13="ACC",ISBLANK($F13))</formula>
    </cfRule>
    <cfRule type="expression" dxfId="732" priority="737">
      <formula>$G13="ACC"</formula>
    </cfRule>
  </conditionalFormatting>
  <conditionalFormatting sqref="HE32">
    <cfRule type="expression" dxfId="731" priority="730">
      <formula>AND($G32="SQUAT",ISBLANK($F32))</formula>
    </cfRule>
    <cfRule type="expression" dxfId="730" priority="731">
      <formula>AND($G32="BENCH",ISBLANK($F32))</formula>
    </cfRule>
    <cfRule type="expression" dxfId="729" priority="732">
      <formula>AND($G32="DEADLIFT",ISBLANK($F32))</formula>
    </cfRule>
  </conditionalFormatting>
  <conditionalFormatting sqref="HE32:HG32">
    <cfRule type="expression" dxfId="728" priority="725">
      <formula>$G32="SQUAT"</formula>
    </cfRule>
    <cfRule type="expression" dxfId="727" priority="726">
      <formula>$G32="BENCH"</formula>
    </cfRule>
    <cfRule type="expression" dxfId="726" priority="727">
      <formula>$G32="DEADLIFT"</formula>
    </cfRule>
    <cfRule type="expression" dxfId="725" priority="728">
      <formula>AND($G32="ACC",ISBLANK($F32))</formula>
    </cfRule>
    <cfRule type="expression" dxfId="724" priority="729">
      <formula>$G32="ACC"</formula>
    </cfRule>
  </conditionalFormatting>
  <conditionalFormatting sqref="HE35:HE38">
    <cfRule type="expression" dxfId="723" priority="722">
      <formula>AND($G35="SQUAT",ISBLANK($F35))</formula>
    </cfRule>
    <cfRule type="expression" dxfId="722" priority="723">
      <formula>AND($G35="BENCH",ISBLANK($F35))</formula>
    </cfRule>
    <cfRule type="expression" dxfId="721" priority="724">
      <formula>AND($G35="DEADLIFT",ISBLANK($F35))</formula>
    </cfRule>
  </conditionalFormatting>
  <conditionalFormatting sqref="HE35:HG38">
    <cfRule type="expression" dxfId="720" priority="717">
      <formula>$G35="SQUAT"</formula>
    </cfRule>
    <cfRule type="expression" dxfId="719" priority="718">
      <formula>$G35="BENCH"</formula>
    </cfRule>
    <cfRule type="expression" dxfId="718" priority="719">
      <formula>$G35="DEADLIFT"</formula>
    </cfRule>
    <cfRule type="expression" dxfId="717" priority="720">
      <formula>AND($G35="ACC",ISBLANK($F35))</formula>
    </cfRule>
    <cfRule type="expression" dxfId="716" priority="721">
      <formula>$G35="ACC"</formula>
    </cfRule>
  </conditionalFormatting>
  <conditionalFormatting sqref="HE34">
    <cfRule type="expression" dxfId="715" priority="714">
      <formula>AND($G34="SQUAT",ISBLANK($F34))</formula>
    </cfRule>
    <cfRule type="expression" dxfId="714" priority="715">
      <formula>AND($G34="BENCH",ISBLANK($F34))</formula>
    </cfRule>
    <cfRule type="expression" dxfId="713" priority="716">
      <formula>AND($G34="DEADLIFT",ISBLANK($F34))</formula>
    </cfRule>
  </conditionalFormatting>
  <conditionalFormatting sqref="HE34">
    <cfRule type="expression" dxfId="712" priority="709">
      <formula>$G34="SQUAT"</formula>
    </cfRule>
    <cfRule type="expression" dxfId="711" priority="710">
      <formula>$G34="BENCH"</formula>
    </cfRule>
    <cfRule type="expression" dxfId="710" priority="711">
      <formula>$G34="DEADLIFT"</formula>
    </cfRule>
    <cfRule type="expression" dxfId="709" priority="712">
      <formula>AND($G34="ACC",ISBLANK($F34))</formula>
    </cfRule>
    <cfRule type="expression" dxfId="708" priority="713">
      <formula>$G34="ACC"</formula>
    </cfRule>
  </conditionalFormatting>
  <conditionalFormatting sqref="HF34:HG34">
    <cfRule type="expression" dxfId="707" priority="704">
      <formula>$G34="SQUAT"</formula>
    </cfRule>
    <cfRule type="expression" dxfId="706" priority="705">
      <formula>$G34="BENCH"</formula>
    </cfRule>
    <cfRule type="expression" dxfId="705" priority="706">
      <formula>$G34="DEADLIFT"</formula>
    </cfRule>
    <cfRule type="expression" dxfId="704" priority="707">
      <formula>AND($G34="ACC",ISBLANK($F34))</formula>
    </cfRule>
    <cfRule type="expression" dxfId="703" priority="708">
      <formula>$G34="ACC"</formula>
    </cfRule>
  </conditionalFormatting>
  <conditionalFormatting sqref="HE28:HE31">
    <cfRule type="expression" dxfId="702" priority="701">
      <formula>AND($G28="SQUAT",ISBLANK($F28))</formula>
    </cfRule>
    <cfRule type="expression" dxfId="701" priority="702">
      <formula>AND($G28="BENCH",ISBLANK($F28))</formula>
    </cfRule>
    <cfRule type="expression" dxfId="700" priority="703">
      <formula>AND($G28="DEADLIFT",ISBLANK($F28))</formula>
    </cfRule>
  </conditionalFormatting>
  <conditionalFormatting sqref="HE28:HG31">
    <cfRule type="expression" dxfId="699" priority="696">
      <formula>$G28="SQUAT"</formula>
    </cfRule>
    <cfRule type="expression" dxfId="698" priority="697">
      <formula>$G28="BENCH"</formula>
    </cfRule>
    <cfRule type="expression" dxfId="697" priority="698">
      <formula>$G28="DEADLIFT"</formula>
    </cfRule>
    <cfRule type="expression" dxfId="696" priority="699">
      <formula>AND($G28="ACC",ISBLANK($F28))</formula>
    </cfRule>
    <cfRule type="expression" dxfId="695" priority="700">
      <formula>$G28="ACC"</formula>
    </cfRule>
  </conditionalFormatting>
  <conditionalFormatting sqref="HE27">
    <cfRule type="expression" dxfId="694" priority="693">
      <formula>AND($G27="SQUAT",ISBLANK($F27))</formula>
    </cfRule>
    <cfRule type="expression" dxfId="693" priority="694">
      <formula>AND($G27="BENCH",ISBLANK($F27))</formula>
    </cfRule>
    <cfRule type="expression" dxfId="692" priority="695">
      <formula>AND($G27="DEADLIFT",ISBLANK($F27))</formula>
    </cfRule>
  </conditionalFormatting>
  <conditionalFormatting sqref="HE27">
    <cfRule type="expression" dxfId="691" priority="688">
      <formula>$G27="SQUAT"</formula>
    </cfRule>
    <cfRule type="expression" dxfId="690" priority="689">
      <formula>$G27="BENCH"</formula>
    </cfRule>
    <cfRule type="expression" dxfId="689" priority="690">
      <formula>$G27="DEADLIFT"</formula>
    </cfRule>
    <cfRule type="expression" dxfId="688" priority="691">
      <formula>AND($G27="ACC",ISBLANK($F27))</formula>
    </cfRule>
    <cfRule type="expression" dxfId="687" priority="692">
      <formula>$G27="ACC"</formula>
    </cfRule>
  </conditionalFormatting>
  <conditionalFormatting sqref="HF27:HG27">
    <cfRule type="expression" dxfId="686" priority="683">
      <formula>$G27="SQUAT"</formula>
    </cfRule>
    <cfRule type="expression" dxfId="685" priority="684">
      <formula>$G27="BENCH"</formula>
    </cfRule>
    <cfRule type="expression" dxfId="684" priority="685">
      <formula>$G27="DEADLIFT"</formula>
    </cfRule>
    <cfRule type="expression" dxfId="683" priority="686">
      <formula>AND($G27="ACC",ISBLANK($F27))</formula>
    </cfRule>
    <cfRule type="expression" dxfId="682" priority="687">
      <formula>$G27="ACC"</formula>
    </cfRule>
  </conditionalFormatting>
  <conditionalFormatting sqref="HE46">
    <cfRule type="expression" dxfId="681" priority="680">
      <formula>AND($G46="SQUAT",ISBLANK($F46))</formula>
    </cfRule>
    <cfRule type="expression" dxfId="680" priority="681">
      <formula>AND($G46="BENCH",ISBLANK($F46))</formula>
    </cfRule>
    <cfRule type="expression" dxfId="679" priority="682">
      <formula>AND($G46="DEADLIFT",ISBLANK($F46))</formula>
    </cfRule>
  </conditionalFormatting>
  <conditionalFormatting sqref="HE46:HG46">
    <cfRule type="expression" dxfId="678" priority="675">
      <formula>$G46="SQUAT"</formula>
    </cfRule>
    <cfRule type="expression" dxfId="677" priority="676">
      <formula>$G46="BENCH"</formula>
    </cfRule>
    <cfRule type="expression" dxfId="676" priority="677">
      <formula>$G46="DEADLIFT"</formula>
    </cfRule>
    <cfRule type="expression" dxfId="675" priority="678">
      <formula>AND($G46="ACC",ISBLANK($F46))</formula>
    </cfRule>
    <cfRule type="expression" dxfId="674" priority="679">
      <formula>$G46="ACC"</formula>
    </cfRule>
  </conditionalFormatting>
  <conditionalFormatting sqref="HE49:HE52">
    <cfRule type="expression" dxfId="673" priority="672">
      <formula>AND($G49="SQUAT",ISBLANK($F49))</formula>
    </cfRule>
    <cfRule type="expression" dxfId="672" priority="673">
      <formula>AND($G49="BENCH",ISBLANK($F49))</formula>
    </cfRule>
    <cfRule type="expression" dxfId="671" priority="674">
      <formula>AND($G49="DEADLIFT",ISBLANK($F49))</formula>
    </cfRule>
  </conditionalFormatting>
  <conditionalFormatting sqref="HE49:HG52">
    <cfRule type="expression" dxfId="670" priority="667">
      <formula>$G49="SQUAT"</formula>
    </cfRule>
    <cfRule type="expression" dxfId="669" priority="668">
      <formula>$G49="BENCH"</formula>
    </cfRule>
    <cfRule type="expression" dxfId="668" priority="669">
      <formula>$G49="DEADLIFT"</formula>
    </cfRule>
    <cfRule type="expression" dxfId="667" priority="670">
      <formula>AND($G49="ACC",ISBLANK($F49))</formula>
    </cfRule>
    <cfRule type="expression" dxfId="666" priority="671">
      <formula>$G49="ACC"</formula>
    </cfRule>
  </conditionalFormatting>
  <conditionalFormatting sqref="HE48">
    <cfRule type="expression" dxfId="665" priority="664">
      <formula>AND($G48="SQUAT",ISBLANK($F48))</formula>
    </cfRule>
    <cfRule type="expression" dxfId="664" priority="665">
      <formula>AND($G48="BENCH",ISBLANK($F48))</formula>
    </cfRule>
    <cfRule type="expression" dxfId="663" priority="666">
      <formula>AND($G48="DEADLIFT",ISBLANK($F48))</formula>
    </cfRule>
  </conditionalFormatting>
  <conditionalFormatting sqref="HE48">
    <cfRule type="expression" dxfId="662" priority="659">
      <formula>$G48="SQUAT"</formula>
    </cfRule>
    <cfRule type="expression" dxfId="661" priority="660">
      <formula>$G48="BENCH"</formula>
    </cfRule>
    <cfRule type="expression" dxfId="660" priority="661">
      <formula>$G48="DEADLIFT"</formula>
    </cfRule>
    <cfRule type="expression" dxfId="659" priority="662">
      <formula>AND($G48="ACC",ISBLANK($F48))</formula>
    </cfRule>
    <cfRule type="expression" dxfId="658" priority="663">
      <formula>$G48="ACC"</formula>
    </cfRule>
  </conditionalFormatting>
  <conditionalFormatting sqref="HF48:HG48">
    <cfRule type="expression" dxfId="657" priority="654">
      <formula>$G48="SQUAT"</formula>
    </cfRule>
    <cfRule type="expression" dxfId="656" priority="655">
      <formula>$G48="BENCH"</formula>
    </cfRule>
    <cfRule type="expression" dxfId="655" priority="656">
      <formula>$G48="DEADLIFT"</formula>
    </cfRule>
    <cfRule type="expression" dxfId="654" priority="657">
      <formula>AND($G48="ACC",ISBLANK($F48))</formula>
    </cfRule>
    <cfRule type="expression" dxfId="653" priority="658">
      <formula>$G48="ACC"</formula>
    </cfRule>
  </conditionalFormatting>
  <conditionalFormatting sqref="HE42:HE45">
    <cfRule type="expression" dxfId="652" priority="651">
      <formula>AND($G42="SQUAT",ISBLANK($F42))</formula>
    </cfRule>
    <cfRule type="expression" dxfId="651" priority="652">
      <formula>AND($G42="BENCH",ISBLANK($F42))</formula>
    </cfRule>
    <cfRule type="expression" dxfId="650" priority="653">
      <formula>AND($G42="DEADLIFT",ISBLANK($F42))</formula>
    </cfRule>
  </conditionalFormatting>
  <conditionalFormatting sqref="HE42:HG45">
    <cfRule type="expression" dxfId="649" priority="646">
      <formula>$G42="SQUAT"</formula>
    </cfRule>
    <cfRule type="expression" dxfId="648" priority="647">
      <formula>$G42="BENCH"</formula>
    </cfRule>
    <cfRule type="expression" dxfId="647" priority="648">
      <formula>$G42="DEADLIFT"</formula>
    </cfRule>
    <cfRule type="expression" dxfId="646" priority="649">
      <formula>AND($G42="ACC",ISBLANK($F42))</formula>
    </cfRule>
    <cfRule type="expression" dxfId="645" priority="650">
      <formula>$G42="ACC"</formula>
    </cfRule>
  </conditionalFormatting>
  <conditionalFormatting sqref="HE41">
    <cfRule type="expression" dxfId="644" priority="643">
      <formula>AND($G41="SQUAT",ISBLANK($F41))</formula>
    </cfRule>
    <cfRule type="expression" dxfId="643" priority="644">
      <formula>AND($G41="BENCH",ISBLANK($F41))</formula>
    </cfRule>
    <cfRule type="expression" dxfId="642" priority="645">
      <formula>AND($G41="DEADLIFT",ISBLANK($F41))</formula>
    </cfRule>
  </conditionalFormatting>
  <conditionalFormatting sqref="HE41">
    <cfRule type="expression" dxfId="641" priority="638">
      <formula>$G41="SQUAT"</formula>
    </cfRule>
    <cfRule type="expression" dxfId="640" priority="639">
      <formula>$G41="BENCH"</formula>
    </cfRule>
    <cfRule type="expression" dxfId="639" priority="640">
      <formula>$G41="DEADLIFT"</formula>
    </cfRule>
    <cfRule type="expression" dxfId="638" priority="641">
      <formula>AND($G41="ACC",ISBLANK($F41))</formula>
    </cfRule>
    <cfRule type="expression" dxfId="637" priority="642">
      <formula>$G41="ACC"</formula>
    </cfRule>
  </conditionalFormatting>
  <conditionalFormatting sqref="HF41:HG41">
    <cfRule type="expression" dxfId="636" priority="633">
      <formula>$G41="SQUAT"</formula>
    </cfRule>
    <cfRule type="expression" dxfId="635" priority="634">
      <formula>$G41="BENCH"</formula>
    </cfRule>
    <cfRule type="expression" dxfId="634" priority="635">
      <formula>$G41="DEADLIFT"</formula>
    </cfRule>
    <cfRule type="expression" dxfId="633" priority="636">
      <formula>AND($G41="ACC",ISBLANK($F41))</formula>
    </cfRule>
    <cfRule type="expression" dxfId="632" priority="637">
      <formula>$G41="ACC"</formula>
    </cfRule>
  </conditionalFormatting>
  <conditionalFormatting sqref="HE67 HE74">
    <cfRule type="expression" dxfId="631" priority="630">
      <formula>AND($G67="SQUAT",ISBLANK($F67))</formula>
    </cfRule>
    <cfRule type="expression" dxfId="630" priority="631">
      <formula>AND($G67="BENCH",ISBLANK($F67))</formula>
    </cfRule>
    <cfRule type="expression" dxfId="629" priority="632">
      <formula>AND($G67="DEADLIFT",ISBLANK($F67))</formula>
    </cfRule>
  </conditionalFormatting>
  <conditionalFormatting sqref="HE74:HG74 HE67:HG67">
    <cfRule type="expression" dxfId="628" priority="625">
      <formula>$G67="SQUAT"</formula>
    </cfRule>
    <cfRule type="expression" dxfId="627" priority="626">
      <formula>$G67="BENCH"</formula>
    </cfRule>
    <cfRule type="expression" dxfId="626" priority="627">
      <formula>$G67="DEADLIFT"</formula>
    </cfRule>
    <cfRule type="expression" dxfId="625" priority="628">
      <formula>AND($G67="ACC",ISBLANK($F67))</formula>
    </cfRule>
    <cfRule type="expression" dxfId="624" priority="629">
      <formula>$G67="ACC"</formula>
    </cfRule>
  </conditionalFormatting>
  <conditionalFormatting sqref="HE88">
    <cfRule type="expression" dxfId="623" priority="622">
      <formula>AND($G88="SQUAT",ISBLANK($F88))</formula>
    </cfRule>
    <cfRule type="expression" dxfId="622" priority="623">
      <formula>AND($G88="BENCH",ISBLANK($F88))</formula>
    </cfRule>
    <cfRule type="expression" dxfId="621" priority="624">
      <formula>AND($G88="DEADLIFT",ISBLANK($F88))</formula>
    </cfRule>
  </conditionalFormatting>
  <conditionalFormatting sqref="HE88:HG88">
    <cfRule type="expression" dxfId="620" priority="617">
      <formula>$G88="SQUAT"</formula>
    </cfRule>
    <cfRule type="expression" dxfId="619" priority="618">
      <formula>$G88="BENCH"</formula>
    </cfRule>
    <cfRule type="expression" dxfId="618" priority="619">
      <formula>$G88="DEADLIFT"</formula>
    </cfRule>
    <cfRule type="expression" dxfId="617" priority="620">
      <formula>AND($G88="ACC",ISBLANK($F88))</formula>
    </cfRule>
    <cfRule type="expression" dxfId="616" priority="621">
      <formula>$G88="ACC"</formula>
    </cfRule>
  </conditionalFormatting>
  <conditionalFormatting sqref="HE70:HE73">
    <cfRule type="expression" dxfId="615" priority="614">
      <formula>AND($G70="SQUAT",ISBLANK($F70))</formula>
    </cfRule>
    <cfRule type="expression" dxfId="614" priority="615">
      <formula>AND($G70="BENCH",ISBLANK($F70))</formula>
    </cfRule>
    <cfRule type="expression" dxfId="613" priority="616">
      <formula>AND($G70="DEADLIFT",ISBLANK($F70))</formula>
    </cfRule>
  </conditionalFormatting>
  <conditionalFormatting sqref="HE70:HG73">
    <cfRule type="expression" dxfId="612" priority="609">
      <formula>$G70="SQUAT"</formula>
    </cfRule>
    <cfRule type="expression" dxfId="611" priority="610">
      <formula>$G70="BENCH"</formula>
    </cfRule>
    <cfRule type="expression" dxfId="610" priority="611">
      <formula>$G70="DEADLIFT"</formula>
    </cfRule>
    <cfRule type="expression" dxfId="609" priority="612">
      <formula>AND($G70="ACC",ISBLANK($F70))</formula>
    </cfRule>
    <cfRule type="expression" dxfId="608" priority="613">
      <formula>$G70="ACC"</formula>
    </cfRule>
  </conditionalFormatting>
  <conditionalFormatting sqref="HE69">
    <cfRule type="expression" dxfId="607" priority="606">
      <formula>AND($G69="SQUAT",ISBLANK($F69))</formula>
    </cfRule>
    <cfRule type="expression" dxfId="606" priority="607">
      <formula>AND($G69="BENCH",ISBLANK($F69))</formula>
    </cfRule>
    <cfRule type="expression" dxfId="605" priority="608">
      <formula>AND($G69="DEADLIFT",ISBLANK($F69))</formula>
    </cfRule>
  </conditionalFormatting>
  <conditionalFormatting sqref="HE69">
    <cfRule type="expression" dxfId="604" priority="601">
      <formula>$G69="SQUAT"</formula>
    </cfRule>
    <cfRule type="expression" dxfId="603" priority="602">
      <formula>$G69="BENCH"</formula>
    </cfRule>
    <cfRule type="expression" dxfId="602" priority="603">
      <formula>$G69="DEADLIFT"</formula>
    </cfRule>
    <cfRule type="expression" dxfId="601" priority="604">
      <formula>AND($G69="ACC",ISBLANK($F69))</formula>
    </cfRule>
    <cfRule type="expression" dxfId="600" priority="605">
      <formula>$G69="ACC"</formula>
    </cfRule>
  </conditionalFormatting>
  <conditionalFormatting sqref="HF69:HG69">
    <cfRule type="expression" dxfId="599" priority="596">
      <formula>$G69="SQUAT"</formula>
    </cfRule>
    <cfRule type="expression" dxfId="598" priority="597">
      <formula>$G69="BENCH"</formula>
    </cfRule>
    <cfRule type="expression" dxfId="597" priority="598">
      <formula>$G69="DEADLIFT"</formula>
    </cfRule>
    <cfRule type="expression" dxfId="596" priority="599">
      <formula>AND($G69="ACC",ISBLANK($F69))</formula>
    </cfRule>
    <cfRule type="expression" dxfId="595" priority="600">
      <formula>$G69="ACC"</formula>
    </cfRule>
  </conditionalFormatting>
  <conditionalFormatting sqref="HE63:HE66">
    <cfRule type="expression" dxfId="594" priority="593">
      <formula>AND($G63="SQUAT",ISBLANK($F63))</formula>
    </cfRule>
    <cfRule type="expression" dxfId="593" priority="594">
      <formula>AND($G63="BENCH",ISBLANK($F63))</formula>
    </cfRule>
    <cfRule type="expression" dxfId="592" priority="595">
      <formula>AND($G63="DEADLIFT",ISBLANK($F63))</formula>
    </cfRule>
  </conditionalFormatting>
  <conditionalFormatting sqref="HE63:HG66">
    <cfRule type="expression" dxfId="591" priority="588">
      <formula>$G63="SQUAT"</formula>
    </cfRule>
    <cfRule type="expression" dxfId="590" priority="589">
      <formula>$G63="BENCH"</formula>
    </cfRule>
    <cfRule type="expression" dxfId="589" priority="590">
      <formula>$G63="DEADLIFT"</formula>
    </cfRule>
    <cfRule type="expression" dxfId="588" priority="591">
      <formula>AND($G63="ACC",ISBLANK($F63))</formula>
    </cfRule>
    <cfRule type="expression" dxfId="587" priority="592">
      <formula>$G63="ACC"</formula>
    </cfRule>
  </conditionalFormatting>
  <conditionalFormatting sqref="HE62">
    <cfRule type="expression" dxfId="586" priority="585">
      <formula>AND($G62="SQUAT",ISBLANK($F62))</formula>
    </cfRule>
    <cfRule type="expression" dxfId="585" priority="586">
      <formula>AND($G62="BENCH",ISBLANK($F62))</formula>
    </cfRule>
    <cfRule type="expression" dxfId="584" priority="587">
      <formula>AND($G62="DEADLIFT",ISBLANK($F62))</formula>
    </cfRule>
  </conditionalFormatting>
  <conditionalFormatting sqref="HE62">
    <cfRule type="expression" dxfId="583" priority="580">
      <formula>$G62="SQUAT"</formula>
    </cfRule>
    <cfRule type="expression" dxfId="582" priority="581">
      <formula>$G62="BENCH"</formula>
    </cfRule>
    <cfRule type="expression" dxfId="581" priority="582">
      <formula>$G62="DEADLIFT"</formula>
    </cfRule>
    <cfRule type="expression" dxfId="580" priority="583">
      <formula>AND($G62="ACC",ISBLANK($F62))</formula>
    </cfRule>
    <cfRule type="expression" dxfId="579" priority="584">
      <formula>$G62="ACC"</formula>
    </cfRule>
  </conditionalFormatting>
  <conditionalFormatting sqref="HF62:HG62">
    <cfRule type="expression" dxfId="578" priority="575">
      <formula>$G62="SQUAT"</formula>
    </cfRule>
    <cfRule type="expression" dxfId="577" priority="576">
      <formula>$G62="BENCH"</formula>
    </cfRule>
    <cfRule type="expression" dxfId="576" priority="577">
      <formula>$G62="DEADLIFT"</formula>
    </cfRule>
    <cfRule type="expression" dxfId="575" priority="578">
      <formula>AND($G62="ACC",ISBLANK($F62))</formula>
    </cfRule>
    <cfRule type="expression" dxfId="574" priority="579">
      <formula>$G62="ACC"</formula>
    </cfRule>
  </conditionalFormatting>
  <conditionalFormatting sqref="HE81">
    <cfRule type="expression" dxfId="573" priority="572">
      <formula>AND($G81="SQUAT",ISBLANK($F81))</formula>
    </cfRule>
    <cfRule type="expression" dxfId="572" priority="573">
      <formula>AND($G81="BENCH",ISBLANK($F81))</formula>
    </cfRule>
    <cfRule type="expression" dxfId="571" priority="574">
      <formula>AND($G81="DEADLIFT",ISBLANK($F81))</formula>
    </cfRule>
  </conditionalFormatting>
  <conditionalFormatting sqref="HE81:HG81">
    <cfRule type="expression" dxfId="570" priority="567">
      <formula>$G81="SQUAT"</formula>
    </cfRule>
    <cfRule type="expression" dxfId="569" priority="568">
      <formula>$G81="BENCH"</formula>
    </cfRule>
    <cfRule type="expression" dxfId="568" priority="569">
      <formula>$G81="DEADLIFT"</formula>
    </cfRule>
    <cfRule type="expression" dxfId="567" priority="570">
      <formula>AND($G81="ACC",ISBLANK($F81))</formula>
    </cfRule>
    <cfRule type="expression" dxfId="566" priority="571">
      <formula>$G81="ACC"</formula>
    </cfRule>
  </conditionalFormatting>
  <conditionalFormatting sqref="HE84:HE87">
    <cfRule type="expression" dxfId="565" priority="564">
      <formula>AND($G84="SQUAT",ISBLANK($F84))</formula>
    </cfRule>
    <cfRule type="expression" dxfId="564" priority="565">
      <formula>AND($G84="BENCH",ISBLANK($F84))</formula>
    </cfRule>
    <cfRule type="expression" dxfId="563" priority="566">
      <formula>AND($G84="DEADLIFT",ISBLANK($F84))</formula>
    </cfRule>
  </conditionalFormatting>
  <conditionalFormatting sqref="HE84:HG87">
    <cfRule type="expression" dxfId="562" priority="559">
      <formula>$G84="SQUAT"</formula>
    </cfRule>
    <cfRule type="expression" dxfId="561" priority="560">
      <formula>$G84="BENCH"</formula>
    </cfRule>
    <cfRule type="expression" dxfId="560" priority="561">
      <formula>$G84="DEADLIFT"</formula>
    </cfRule>
    <cfRule type="expression" dxfId="559" priority="562">
      <formula>AND($G84="ACC",ISBLANK($F84))</formula>
    </cfRule>
    <cfRule type="expression" dxfId="558" priority="563">
      <formula>$G84="ACC"</formula>
    </cfRule>
  </conditionalFormatting>
  <conditionalFormatting sqref="HE83">
    <cfRule type="expression" dxfId="557" priority="556">
      <formula>AND($G83="SQUAT",ISBLANK($F83))</formula>
    </cfRule>
    <cfRule type="expression" dxfId="556" priority="557">
      <formula>AND($G83="BENCH",ISBLANK($F83))</formula>
    </cfRule>
    <cfRule type="expression" dxfId="555" priority="558">
      <formula>AND($G83="DEADLIFT",ISBLANK($F83))</formula>
    </cfRule>
  </conditionalFormatting>
  <conditionalFormatting sqref="HE83">
    <cfRule type="expression" dxfId="554" priority="551">
      <formula>$G83="SQUAT"</formula>
    </cfRule>
    <cfRule type="expression" dxfId="553" priority="552">
      <formula>$G83="BENCH"</formula>
    </cfRule>
    <cfRule type="expression" dxfId="552" priority="553">
      <formula>$G83="DEADLIFT"</formula>
    </cfRule>
    <cfRule type="expression" dxfId="551" priority="554">
      <formula>AND($G83="ACC",ISBLANK($F83))</formula>
    </cfRule>
    <cfRule type="expression" dxfId="550" priority="555">
      <formula>$G83="ACC"</formula>
    </cfRule>
  </conditionalFormatting>
  <conditionalFormatting sqref="HF83:HG83">
    <cfRule type="expression" dxfId="549" priority="546">
      <formula>$G83="SQUAT"</formula>
    </cfRule>
    <cfRule type="expression" dxfId="548" priority="547">
      <formula>$G83="BENCH"</formula>
    </cfRule>
    <cfRule type="expression" dxfId="547" priority="548">
      <formula>$G83="DEADLIFT"</formula>
    </cfRule>
    <cfRule type="expression" dxfId="546" priority="549">
      <formula>AND($G83="ACC",ISBLANK($F83))</formula>
    </cfRule>
    <cfRule type="expression" dxfId="545" priority="550">
      <formula>$G83="ACC"</formula>
    </cfRule>
  </conditionalFormatting>
  <conditionalFormatting sqref="HE77:HE80">
    <cfRule type="expression" dxfId="544" priority="543">
      <formula>AND($G77="SQUAT",ISBLANK($F77))</formula>
    </cfRule>
    <cfRule type="expression" dxfId="543" priority="544">
      <formula>AND($G77="BENCH",ISBLANK($F77))</formula>
    </cfRule>
    <cfRule type="expression" dxfId="542" priority="545">
      <formula>AND($G77="DEADLIFT",ISBLANK($F77))</formula>
    </cfRule>
  </conditionalFormatting>
  <conditionalFormatting sqref="HE77:HG80">
    <cfRule type="expression" dxfId="541" priority="538">
      <formula>$G77="SQUAT"</formula>
    </cfRule>
    <cfRule type="expression" dxfId="540" priority="539">
      <formula>$G77="BENCH"</formula>
    </cfRule>
    <cfRule type="expression" dxfId="539" priority="540">
      <formula>$G77="DEADLIFT"</formula>
    </cfRule>
    <cfRule type="expression" dxfId="538" priority="541">
      <formula>AND($G77="ACC",ISBLANK($F77))</formula>
    </cfRule>
    <cfRule type="expression" dxfId="537" priority="542">
      <formula>$G77="ACC"</formula>
    </cfRule>
  </conditionalFormatting>
  <conditionalFormatting sqref="HE76">
    <cfRule type="expression" dxfId="536" priority="535">
      <formula>AND($G76="SQUAT",ISBLANK($F76))</formula>
    </cfRule>
    <cfRule type="expression" dxfId="535" priority="536">
      <formula>AND($G76="BENCH",ISBLANK($F76))</formula>
    </cfRule>
    <cfRule type="expression" dxfId="534" priority="537">
      <formula>AND($G76="DEADLIFT",ISBLANK($F76))</formula>
    </cfRule>
  </conditionalFormatting>
  <conditionalFormatting sqref="HE76">
    <cfRule type="expression" dxfId="533" priority="530">
      <formula>$G76="SQUAT"</formula>
    </cfRule>
    <cfRule type="expression" dxfId="532" priority="531">
      <formula>$G76="BENCH"</formula>
    </cfRule>
    <cfRule type="expression" dxfId="531" priority="532">
      <formula>$G76="DEADLIFT"</formula>
    </cfRule>
    <cfRule type="expression" dxfId="530" priority="533">
      <formula>AND($G76="ACC",ISBLANK($F76))</formula>
    </cfRule>
    <cfRule type="expression" dxfId="529" priority="534">
      <formula>$G76="ACC"</formula>
    </cfRule>
  </conditionalFormatting>
  <conditionalFormatting sqref="HF76:HG76">
    <cfRule type="expression" dxfId="528" priority="525">
      <formula>$G76="SQUAT"</formula>
    </cfRule>
    <cfRule type="expression" dxfId="527" priority="526">
      <formula>$G76="BENCH"</formula>
    </cfRule>
    <cfRule type="expression" dxfId="526" priority="527">
      <formula>$G76="DEADLIFT"</formula>
    </cfRule>
    <cfRule type="expression" dxfId="525" priority="528">
      <formula>AND($G76="ACC",ISBLANK($F76))</formula>
    </cfRule>
    <cfRule type="expression" dxfId="524" priority="529">
      <formula>$G76="ACC"</formula>
    </cfRule>
  </conditionalFormatting>
  <conditionalFormatting sqref="HE95">
    <cfRule type="expression" dxfId="523" priority="522">
      <formula>AND($G95="SQUAT",ISBLANK($F95))</formula>
    </cfRule>
    <cfRule type="expression" dxfId="522" priority="523">
      <formula>AND($G95="BENCH",ISBLANK($F95))</formula>
    </cfRule>
    <cfRule type="expression" dxfId="521" priority="524">
      <formula>AND($G95="DEADLIFT",ISBLANK($F95))</formula>
    </cfRule>
  </conditionalFormatting>
  <conditionalFormatting sqref="HE95:HG95">
    <cfRule type="expression" dxfId="520" priority="517">
      <formula>$G95="SQUAT"</formula>
    </cfRule>
    <cfRule type="expression" dxfId="519" priority="518">
      <formula>$G95="BENCH"</formula>
    </cfRule>
    <cfRule type="expression" dxfId="518" priority="519">
      <formula>$G95="DEADLIFT"</formula>
    </cfRule>
    <cfRule type="expression" dxfId="517" priority="520">
      <formula>AND($G95="ACC",ISBLANK($F95))</formula>
    </cfRule>
    <cfRule type="expression" dxfId="516" priority="521">
      <formula>$G95="ACC"</formula>
    </cfRule>
  </conditionalFormatting>
  <conditionalFormatting sqref="HE98:HE101">
    <cfRule type="expression" dxfId="515" priority="514">
      <formula>AND($G98="SQUAT",ISBLANK($F98))</formula>
    </cfRule>
    <cfRule type="expression" dxfId="514" priority="515">
      <formula>AND($G98="BENCH",ISBLANK($F98))</formula>
    </cfRule>
    <cfRule type="expression" dxfId="513" priority="516">
      <formula>AND($G98="DEADLIFT",ISBLANK($F98))</formula>
    </cfRule>
  </conditionalFormatting>
  <conditionalFormatting sqref="HE98:HG101">
    <cfRule type="expression" dxfId="512" priority="509">
      <formula>$G98="SQUAT"</formula>
    </cfRule>
    <cfRule type="expression" dxfId="511" priority="510">
      <formula>$G98="BENCH"</formula>
    </cfRule>
    <cfRule type="expression" dxfId="510" priority="511">
      <formula>$G98="DEADLIFT"</formula>
    </cfRule>
    <cfRule type="expression" dxfId="509" priority="512">
      <formula>AND($G98="ACC",ISBLANK($F98))</formula>
    </cfRule>
    <cfRule type="expression" dxfId="508" priority="513">
      <formula>$G98="ACC"</formula>
    </cfRule>
  </conditionalFormatting>
  <conditionalFormatting sqref="HE97">
    <cfRule type="expression" dxfId="507" priority="506">
      <formula>AND($G97="SQUAT",ISBLANK($F97))</formula>
    </cfRule>
    <cfRule type="expression" dxfId="506" priority="507">
      <formula>AND($G97="BENCH",ISBLANK($F97))</formula>
    </cfRule>
    <cfRule type="expression" dxfId="505" priority="508">
      <formula>AND($G97="DEADLIFT",ISBLANK($F97))</formula>
    </cfRule>
  </conditionalFormatting>
  <conditionalFormatting sqref="HE97">
    <cfRule type="expression" dxfId="504" priority="501">
      <formula>$G97="SQUAT"</formula>
    </cfRule>
    <cfRule type="expression" dxfId="503" priority="502">
      <formula>$G97="BENCH"</formula>
    </cfRule>
    <cfRule type="expression" dxfId="502" priority="503">
      <formula>$G97="DEADLIFT"</formula>
    </cfRule>
    <cfRule type="expression" dxfId="501" priority="504">
      <formula>AND($G97="ACC",ISBLANK($F97))</formula>
    </cfRule>
    <cfRule type="expression" dxfId="500" priority="505">
      <formula>$G97="ACC"</formula>
    </cfRule>
  </conditionalFormatting>
  <conditionalFormatting sqref="HF97:HG97">
    <cfRule type="expression" dxfId="499" priority="496">
      <formula>$G97="SQUAT"</formula>
    </cfRule>
    <cfRule type="expression" dxfId="498" priority="497">
      <formula>$G97="BENCH"</formula>
    </cfRule>
    <cfRule type="expression" dxfId="497" priority="498">
      <formula>$G97="DEADLIFT"</formula>
    </cfRule>
    <cfRule type="expression" dxfId="496" priority="499">
      <formula>AND($G97="ACC",ISBLANK($F97))</formula>
    </cfRule>
    <cfRule type="expression" dxfId="495" priority="500">
      <formula>$G97="ACC"</formula>
    </cfRule>
  </conditionalFormatting>
  <conditionalFormatting sqref="HE91:HE94">
    <cfRule type="expression" dxfId="494" priority="493">
      <formula>AND($G91="SQUAT",ISBLANK($F91))</formula>
    </cfRule>
    <cfRule type="expression" dxfId="493" priority="494">
      <formula>AND($G91="BENCH",ISBLANK($F91))</formula>
    </cfRule>
    <cfRule type="expression" dxfId="492" priority="495">
      <formula>AND($G91="DEADLIFT",ISBLANK($F91))</formula>
    </cfRule>
  </conditionalFormatting>
  <conditionalFormatting sqref="HE91:HG94">
    <cfRule type="expression" dxfId="491" priority="488">
      <formula>$G91="SQUAT"</formula>
    </cfRule>
    <cfRule type="expression" dxfId="490" priority="489">
      <formula>$G91="BENCH"</formula>
    </cfRule>
    <cfRule type="expression" dxfId="489" priority="490">
      <formula>$G91="DEADLIFT"</formula>
    </cfRule>
    <cfRule type="expression" dxfId="488" priority="491">
      <formula>AND($G91="ACC",ISBLANK($F91))</formula>
    </cfRule>
    <cfRule type="expression" dxfId="487" priority="492">
      <formula>$G91="ACC"</formula>
    </cfRule>
  </conditionalFormatting>
  <conditionalFormatting sqref="HE90">
    <cfRule type="expression" dxfId="486" priority="485">
      <formula>AND($G90="SQUAT",ISBLANK($F90))</formula>
    </cfRule>
    <cfRule type="expression" dxfId="485" priority="486">
      <formula>AND($G90="BENCH",ISBLANK($F90))</formula>
    </cfRule>
    <cfRule type="expression" dxfId="484" priority="487">
      <formula>AND($G90="DEADLIFT",ISBLANK($F90))</formula>
    </cfRule>
  </conditionalFormatting>
  <conditionalFormatting sqref="HE90">
    <cfRule type="expression" dxfId="483" priority="480">
      <formula>$G90="SQUAT"</formula>
    </cfRule>
    <cfRule type="expression" dxfId="482" priority="481">
      <formula>$G90="BENCH"</formula>
    </cfRule>
    <cfRule type="expression" dxfId="481" priority="482">
      <formula>$G90="DEADLIFT"</formula>
    </cfRule>
    <cfRule type="expression" dxfId="480" priority="483">
      <formula>AND($G90="ACC",ISBLANK($F90))</formula>
    </cfRule>
    <cfRule type="expression" dxfId="479" priority="484">
      <formula>$G90="ACC"</formula>
    </cfRule>
  </conditionalFormatting>
  <conditionalFormatting sqref="HF90:HG90">
    <cfRule type="expression" dxfId="478" priority="475">
      <formula>$G90="SQUAT"</formula>
    </cfRule>
    <cfRule type="expression" dxfId="477" priority="476">
      <formula>$G90="BENCH"</formula>
    </cfRule>
    <cfRule type="expression" dxfId="476" priority="477">
      <formula>$G90="DEADLIFT"</formula>
    </cfRule>
    <cfRule type="expression" dxfId="475" priority="478">
      <formula>AND($G90="ACC",ISBLANK($F90))</formula>
    </cfRule>
    <cfRule type="expression" dxfId="474" priority="479">
      <formula>$G90="ACC"</formula>
    </cfRule>
  </conditionalFormatting>
  <conditionalFormatting sqref="HE116 HE123">
    <cfRule type="expression" dxfId="473" priority="472">
      <formula>AND($G116="SQUAT",ISBLANK($F116))</formula>
    </cfRule>
    <cfRule type="expression" dxfId="472" priority="473">
      <formula>AND($G116="BENCH",ISBLANK($F116))</formula>
    </cfRule>
    <cfRule type="expression" dxfId="471" priority="474">
      <formula>AND($G116="DEADLIFT",ISBLANK($F116))</formula>
    </cfRule>
  </conditionalFormatting>
  <conditionalFormatting sqref="HE123:HG123 HE116:HG116">
    <cfRule type="expression" dxfId="470" priority="467">
      <formula>$G116="SQUAT"</formula>
    </cfRule>
    <cfRule type="expression" dxfId="469" priority="468">
      <formula>$G116="BENCH"</formula>
    </cfRule>
    <cfRule type="expression" dxfId="468" priority="469">
      <formula>$G116="DEADLIFT"</formula>
    </cfRule>
    <cfRule type="expression" dxfId="467" priority="470">
      <formula>AND($G116="ACC",ISBLANK($F116))</formula>
    </cfRule>
    <cfRule type="expression" dxfId="466" priority="471">
      <formula>$G116="ACC"</formula>
    </cfRule>
  </conditionalFormatting>
  <conditionalFormatting sqref="HE137">
    <cfRule type="expression" dxfId="465" priority="464">
      <formula>AND($G137="SQUAT",ISBLANK($F137))</formula>
    </cfRule>
    <cfRule type="expression" dxfId="464" priority="465">
      <formula>AND($G137="BENCH",ISBLANK($F137))</formula>
    </cfRule>
    <cfRule type="expression" dxfId="463" priority="466">
      <formula>AND($G137="DEADLIFT",ISBLANK($F137))</formula>
    </cfRule>
  </conditionalFormatting>
  <conditionalFormatting sqref="HE137:HG137">
    <cfRule type="expression" dxfId="462" priority="459">
      <formula>$G137="SQUAT"</formula>
    </cfRule>
    <cfRule type="expression" dxfId="461" priority="460">
      <formula>$G137="BENCH"</formula>
    </cfRule>
    <cfRule type="expression" dxfId="460" priority="461">
      <formula>$G137="DEADLIFT"</formula>
    </cfRule>
    <cfRule type="expression" dxfId="459" priority="462">
      <formula>AND($G137="ACC",ISBLANK($F137))</formula>
    </cfRule>
    <cfRule type="expression" dxfId="458" priority="463">
      <formula>$G137="ACC"</formula>
    </cfRule>
  </conditionalFormatting>
  <conditionalFormatting sqref="HE119:HE122">
    <cfRule type="expression" dxfId="457" priority="456">
      <formula>AND($G119="SQUAT",ISBLANK($F119))</formula>
    </cfRule>
    <cfRule type="expression" dxfId="456" priority="457">
      <formula>AND($G119="BENCH",ISBLANK($F119))</formula>
    </cfRule>
    <cfRule type="expression" dxfId="455" priority="458">
      <formula>AND($G119="DEADLIFT",ISBLANK($F119))</formula>
    </cfRule>
  </conditionalFormatting>
  <conditionalFormatting sqref="HE119:HG122">
    <cfRule type="expression" dxfId="454" priority="451">
      <formula>$G119="SQUAT"</formula>
    </cfRule>
    <cfRule type="expression" dxfId="453" priority="452">
      <formula>$G119="BENCH"</formula>
    </cfRule>
    <cfRule type="expression" dxfId="452" priority="453">
      <formula>$G119="DEADLIFT"</formula>
    </cfRule>
    <cfRule type="expression" dxfId="451" priority="454">
      <formula>AND($G119="ACC",ISBLANK($F119))</formula>
    </cfRule>
    <cfRule type="expression" dxfId="450" priority="455">
      <formula>$G119="ACC"</formula>
    </cfRule>
  </conditionalFormatting>
  <conditionalFormatting sqref="HE118">
    <cfRule type="expression" dxfId="449" priority="448">
      <formula>AND($G118="SQUAT",ISBLANK($F118))</formula>
    </cfRule>
    <cfRule type="expression" dxfId="448" priority="449">
      <formula>AND($G118="BENCH",ISBLANK($F118))</formula>
    </cfRule>
    <cfRule type="expression" dxfId="447" priority="450">
      <formula>AND($G118="DEADLIFT",ISBLANK($F118))</formula>
    </cfRule>
  </conditionalFormatting>
  <conditionalFormatting sqref="HE118">
    <cfRule type="expression" dxfId="446" priority="443">
      <formula>$G118="SQUAT"</formula>
    </cfRule>
    <cfRule type="expression" dxfId="445" priority="444">
      <formula>$G118="BENCH"</formula>
    </cfRule>
    <cfRule type="expression" dxfId="444" priority="445">
      <formula>$G118="DEADLIFT"</formula>
    </cfRule>
    <cfRule type="expression" dxfId="443" priority="446">
      <formula>AND($G118="ACC",ISBLANK($F118))</formula>
    </cfRule>
    <cfRule type="expression" dxfId="442" priority="447">
      <formula>$G118="ACC"</formula>
    </cfRule>
  </conditionalFormatting>
  <conditionalFormatting sqref="HF118:HG118">
    <cfRule type="expression" dxfId="441" priority="438">
      <formula>$G118="SQUAT"</formula>
    </cfRule>
    <cfRule type="expression" dxfId="440" priority="439">
      <formula>$G118="BENCH"</formula>
    </cfRule>
    <cfRule type="expression" dxfId="439" priority="440">
      <formula>$G118="DEADLIFT"</formula>
    </cfRule>
    <cfRule type="expression" dxfId="438" priority="441">
      <formula>AND($G118="ACC",ISBLANK($F118))</formula>
    </cfRule>
    <cfRule type="expression" dxfId="437" priority="442">
      <formula>$G118="ACC"</formula>
    </cfRule>
  </conditionalFormatting>
  <conditionalFormatting sqref="HE112:HE115">
    <cfRule type="expression" dxfId="436" priority="435">
      <formula>AND($G112="SQUAT",ISBLANK($F112))</formula>
    </cfRule>
    <cfRule type="expression" dxfId="435" priority="436">
      <formula>AND($G112="BENCH",ISBLANK($F112))</formula>
    </cfRule>
    <cfRule type="expression" dxfId="434" priority="437">
      <formula>AND($G112="DEADLIFT",ISBLANK($F112))</formula>
    </cfRule>
  </conditionalFormatting>
  <conditionalFormatting sqref="HE112:HG115">
    <cfRule type="expression" dxfId="433" priority="430">
      <formula>$G112="SQUAT"</formula>
    </cfRule>
    <cfRule type="expression" dxfId="432" priority="431">
      <formula>$G112="BENCH"</formula>
    </cfRule>
    <cfRule type="expression" dxfId="431" priority="432">
      <formula>$G112="DEADLIFT"</formula>
    </cfRule>
    <cfRule type="expression" dxfId="430" priority="433">
      <formula>AND($G112="ACC",ISBLANK($F112))</formula>
    </cfRule>
    <cfRule type="expression" dxfId="429" priority="434">
      <formula>$G112="ACC"</formula>
    </cfRule>
  </conditionalFormatting>
  <conditionalFormatting sqref="HE111">
    <cfRule type="expression" dxfId="428" priority="427">
      <formula>AND($G111="SQUAT",ISBLANK($F111))</formula>
    </cfRule>
    <cfRule type="expression" dxfId="427" priority="428">
      <formula>AND($G111="BENCH",ISBLANK($F111))</formula>
    </cfRule>
    <cfRule type="expression" dxfId="426" priority="429">
      <formula>AND($G111="DEADLIFT",ISBLANK($F111))</formula>
    </cfRule>
  </conditionalFormatting>
  <conditionalFormatting sqref="HE111">
    <cfRule type="expression" dxfId="425" priority="422">
      <formula>$G111="SQUAT"</formula>
    </cfRule>
    <cfRule type="expression" dxfId="424" priority="423">
      <formula>$G111="BENCH"</formula>
    </cfRule>
    <cfRule type="expression" dxfId="423" priority="424">
      <formula>$G111="DEADLIFT"</formula>
    </cfRule>
    <cfRule type="expression" dxfId="422" priority="425">
      <formula>AND($G111="ACC",ISBLANK($F111))</formula>
    </cfRule>
    <cfRule type="expression" dxfId="421" priority="426">
      <formula>$G111="ACC"</formula>
    </cfRule>
  </conditionalFormatting>
  <conditionalFormatting sqref="HF111:HG111">
    <cfRule type="expression" dxfId="420" priority="417">
      <formula>$G111="SQUAT"</formula>
    </cfRule>
    <cfRule type="expression" dxfId="419" priority="418">
      <formula>$G111="BENCH"</formula>
    </cfRule>
    <cfRule type="expression" dxfId="418" priority="419">
      <formula>$G111="DEADLIFT"</formula>
    </cfRule>
    <cfRule type="expression" dxfId="417" priority="420">
      <formula>AND($G111="ACC",ISBLANK($F111))</formula>
    </cfRule>
    <cfRule type="expression" dxfId="416" priority="421">
      <formula>$G111="ACC"</formula>
    </cfRule>
  </conditionalFormatting>
  <conditionalFormatting sqref="HE130">
    <cfRule type="expression" dxfId="415" priority="414">
      <formula>AND($G130="SQUAT",ISBLANK($F130))</formula>
    </cfRule>
    <cfRule type="expression" dxfId="414" priority="415">
      <formula>AND($G130="BENCH",ISBLANK($F130))</formula>
    </cfRule>
    <cfRule type="expression" dxfId="413" priority="416">
      <formula>AND($G130="DEADLIFT",ISBLANK($F130))</formula>
    </cfRule>
  </conditionalFormatting>
  <conditionalFormatting sqref="HE130:HG130">
    <cfRule type="expression" dxfId="412" priority="409">
      <formula>$G130="SQUAT"</formula>
    </cfRule>
    <cfRule type="expression" dxfId="411" priority="410">
      <formula>$G130="BENCH"</formula>
    </cfRule>
    <cfRule type="expression" dxfId="410" priority="411">
      <formula>$G130="DEADLIFT"</formula>
    </cfRule>
    <cfRule type="expression" dxfId="409" priority="412">
      <formula>AND($G130="ACC",ISBLANK($F130))</formula>
    </cfRule>
    <cfRule type="expression" dxfId="408" priority="413">
      <formula>$G130="ACC"</formula>
    </cfRule>
  </conditionalFormatting>
  <conditionalFormatting sqref="HE133:HE136">
    <cfRule type="expression" dxfId="407" priority="406">
      <formula>AND($G133="SQUAT",ISBLANK($F133))</formula>
    </cfRule>
    <cfRule type="expression" dxfId="406" priority="407">
      <formula>AND($G133="BENCH",ISBLANK($F133))</formula>
    </cfRule>
    <cfRule type="expression" dxfId="405" priority="408">
      <formula>AND($G133="DEADLIFT",ISBLANK($F133))</formula>
    </cfRule>
  </conditionalFormatting>
  <conditionalFormatting sqref="HE133:HG136">
    <cfRule type="expression" dxfId="404" priority="401">
      <formula>$G133="SQUAT"</formula>
    </cfRule>
    <cfRule type="expression" dxfId="403" priority="402">
      <formula>$G133="BENCH"</formula>
    </cfRule>
    <cfRule type="expression" dxfId="402" priority="403">
      <formula>$G133="DEADLIFT"</formula>
    </cfRule>
    <cfRule type="expression" dxfId="401" priority="404">
      <formula>AND($G133="ACC",ISBLANK($F133))</formula>
    </cfRule>
    <cfRule type="expression" dxfId="400" priority="405">
      <formula>$G133="ACC"</formula>
    </cfRule>
  </conditionalFormatting>
  <conditionalFormatting sqref="HE132">
    <cfRule type="expression" dxfId="399" priority="398">
      <formula>AND($G132="SQUAT",ISBLANK($F132))</formula>
    </cfRule>
    <cfRule type="expression" dxfId="398" priority="399">
      <formula>AND($G132="BENCH",ISBLANK($F132))</formula>
    </cfRule>
    <cfRule type="expression" dxfId="397" priority="400">
      <formula>AND($G132="DEADLIFT",ISBLANK($F132))</formula>
    </cfRule>
  </conditionalFormatting>
  <conditionalFormatting sqref="HE132">
    <cfRule type="expression" dxfId="396" priority="393">
      <formula>$G132="SQUAT"</formula>
    </cfRule>
    <cfRule type="expression" dxfId="395" priority="394">
      <formula>$G132="BENCH"</formula>
    </cfRule>
    <cfRule type="expression" dxfId="394" priority="395">
      <formula>$G132="DEADLIFT"</formula>
    </cfRule>
    <cfRule type="expression" dxfId="393" priority="396">
      <formula>AND($G132="ACC",ISBLANK($F132))</formula>
    </cfRule>
    <cfRule type="expression" dxfId="392" priority="397">
      <formula>$G132="ACC"</formula>
    </cfRule>
  </conditionalFormatting>
  <conditionalFormatting sqref="HF132:HG132">
    <cfRule type="expression" dxfId="391" priority="388">
      <formula>$G132="SQUAT"</formula>
    </cfRule>
    <cfRule type="expression" dxfId="390" priority="389">
      <formula>$G132="BENCH"</formula>
    </cfRule>
    <cfRule type="expression" dxfId="389" priority="390">
      <formula>$G132="DEADLIFT"</formula>
    </cfRule>
    <cfRule type="expression" dxfId="388" priority="391">
      <formula>AND($G132="ACC",ISBLANK($F132))</formula>
    </cfRule>
    <cfRule type="expression" dxfId="387" priority="392">
      <formula>$G132="ACC"</formula>
    </cfRule>
  </conditionalFormatting>
  <conditionalFormatting sqref="HE126:HE129">
    <cfRule type="expression" dxfId="386" priority="385">
      <formula>AND($G126="SQUAT",ISBLANK($F126))</formula>
    </cfRule>
    <cfRule type="expression" dxfId="385" priority="386">
      <formula>AND($G126="BENCH",ISBLANK($F126))</formula>
    </cfRule>
    <cfRule type="expression" dxfId="384" priority="387">
      <formula>AND($G126="DEADLIFT",ISBLANK($F126))</formula>
    </cfRule>
  </conditionalFormatting>
  <conditionalFormatting sqref="HE126:HG129">
    <cfRule type="expression" dxfId="383" priority="380">
      <formula>$G126="SQUAT"</formula>
    </cfRule>
    <cfRule type="expression" dxfId="382" priority="381">
      <formula>$G126="BENCH"</formula>
    </cfRule>
    <cfRule type="expression" dxfId="381" priority="382">
      <formula>$G126="DEADLIFT"</formula>
    </cfRule>
    <cfRule type="expression" dxfId="380" priority="383">
      <formula>AND($G126="ACC",ISBLANK($F126))</formula>
    </cfRule>
    <cfRule type="expression" dxfId="379" priority="384">
      <formula>$G126="ACC"</formula>
    </cfRule>
  </conditionalFormatting>
  <conditionalFormatting sqref="HE125">
    <cfRule type="expression" dxfId="378" priority="377">
      <formula>AND($G125="SQUAT",ISBLANK($F125))</formula>
    </cfRule>
    <cfRule type="expression" dxfId="377" priority="378">
      <formula>AND($G125="BENCH",ISBLANK($F125))</formula>
    </cfRule>
    <cfRule type="expression" dxfId="376" priority="379">
      <formula>AND($G125="DEADLIFT",ISBLANK($F125))</formula>
    </cfRule>
  </conditionalFormatting>
  <conditionalFormatting sqref="HE125">
    <cfRule type="expression" dxfId="375" priority="372">
      <formula>$G125="SQUAT"</formula>
    </cfRule>
    <cfRule type="expression" dxfId="374" priority="373">
      <formula>$G125="BENCH"</formula>
    </cfRule>
    <cfRule type="expression" dxfId="373" priority="374">
      <formula>$G125="DEADLIFT"</formula>
    </cfRule>
    <cfRule type="expression" dxfId="372" priority="375">
      <formula>AND($G125="ACC",ISBLANK($F125))</formula>
    </cfRule>
    <cfRule type="expression" dxfId="371" priority="376">
      <formula>$G125="ACC"</formula>
    </cfRule>
  </conditionalFormatting>
  <conditionalFormatting sqref="HF125:HG125">
    <cfRule type="expression" dxfId="370" priority="367">
      <formula>$G125="SQUAT"</formula>
    </cfRule>
    <cfRule type="expression" dxfId="369" priority="368">
      <formula>$G125="BENCH"</formula>
    </cfRule>
    <cfRule type="expression" dxfId="368" priority="369">
      <formula>$G125="DEADLIFT"</formula>
    </cfRule>
    <cfRule type="expression" dxfId="367" priority="370">
      <formula>AND($G125="ACC",ISBLANK($F125))</formula>
    </cfRule>
    <cfRule type="expression" dxfId="366" priority="371">
      <formula>$G125="ACC"</formula>
    </cfRule>
  </conditionalFormatting>
  <conditionalFormatting sqref="HE144">
    <cfRule type="expression" dxfId="365" priority="364">
      <formula>AND($G144="SQUAT",ISBLANK($F144))</formula>
    </cfRule>
    <cfRule type="expression" dxfId="364" priority="365">
      <formula>AND($G144="BENCH",ISBLANK($F144))</formula>
    </cfRule>
    <cfRule type="expression" dxfId="363" priority="366">
      <formula>AND($G144="DEADLIFT",ISBLANK($F144))</formula>
    </cfRule>
  </conditionalFormatting>
  <conditionalFormatting sqref="HE144:HG144">
    <cfRule type="expression" dxfId="362" priority="359">
      <formula>$G144="SQUAT"</formula>
    </cfRule>
    <cfRule type="expression" dxfId="361" priority="360">
      <formula>$G144="BENCH"</formula>
    </cfRule>
    <cfRule type="expression" dxfId="360" priority="361">
      <formula>$G144="DEADLIFT"</formula>
    </cfRule>
    <cfRule type="expression" dxfId="359" priority="362">
      <formula>AND($G144="ACC",ISBLANK($F144))</formula>
    </cfRule>
    <cfRule type="expression" dxfId="358" priority="363">
      <formula>$G144="ACC"</formula>
    </cfRule>
  </conditionalFormatting>
  <conditionalFormatting sqref="HE147:HE150">
    <cfRule type="expression" dxfId="357" priority="356">
      <formula>AND($G147="SQUAT",ISBLANK($F147))</formula>
    </cfRule>
    <cfRule type="expression" dxfId="356" priority="357">
      <formula>AND($G147="BENCH",ISBLANK($F147))</formula>
    </cfRule>
    <cfRule type="expression" dxfId="355" priority="358">
      <formula>AND($G147="DEADLIFT",ISBLANK($F147))</formula>
    </cfRule>
  </conditionalFormatting>
  <conditionalFormatting sqref="HE147:HG150">
    <cfRule type="expression" dxfId="354" priority="351">
      <formula>$G147="SQUAT"</formula>
    </cfRule>
    <cfRule type="expression" dxfId="353" priority="352">
      <formula>$G147="BENCH"</formula>
    </cfRule>
    <cfRule type="expression" dxfId="352" priority="353">
      <formula>$G147="DEADLIFT"</formula>
    </cfRule>
    <cfRule type="expression" dxfId="351" priority="354">
      <formula>AND($G147="ACC",ISBLANK($F147))</formula>
    </cfRule>
    <cfRule type="expression" dxfId="350" priority="355">
      <formula>$G147="ACC"</formula>
    </cfRule>
  </conditionalFormatting>
  <conditionalFormatting sqref="HE146">
    <cfRule type="expression" dxfId="349" priority="348">
      <formula>AND($G146="SQUAT",ISBLANK($F146))</formula>
    </cfRule>
    <cfRule type="expression" dxfId="348" priority="349">
      <formula>AND($G146="BENCH",ISBLANK($F146))</formula>
    </cfRule>
    <cfRule type="expression" dxfId="347" priority="350">
      <formula>AND($G146="DEADLIFT",ISBLANK($F146))</formula>
    </cfRule>
  </conditionalFormatting>
  <conditionalFormatting sqref="HE146">
    <cfRule type="expression" dxfId="346" priority="343">
      <formula>$G146="SQUAT"</formula>
    </cfRule>
    <cfRule type="expression" dxfId="345" priority="344">
      <formula>$G146="BENCH"</formula>
    </cfRule>
    <cfRule type="expression" dxfId="344" priority="345">
      <formula>$G146="DEADLIFT"</formula>
    </cfRule>
    <cfRule type="expression" dxfId="343" priority="346">
      <formula>AND($G146="ACC",ISBLANK($F146))</formula>
    </cfRule>
    <cfRule type="expression" dxfId="342" priority="347">
      <formula>$G146="ACC"</formula>
    </cfRule>
  </conditionalFormatting>
  <conditionalFormatting sqref="HF146:HG146">
    <cfRule type="expression" dxfId="341" priority="338">
      <formula>$G146="SQUAT"</formula>
    </cfRule>
    <cfRule type="expression" dxfId="340" priority="339">
      <formula>$G146="BENCH"</formula>
    </cfRule>
    <cfRule type="expression" dxfId="339" priority="340">
      <formula>$G146="DEADLIFT"</formula>
    </cfRule>
    <cfRule type="expression" dxfId="338" priority="341">
      <formula>AND($G146="ACC",ISBLANK($F146))</formula>
    </cfRule>
    <cfRule type="expression" dxfId="337" priority="342">
      <formula>$G146="ACC"</formula>
    </cfRule>
  </conditionalFormatting>
  <conditionalFormatting sqref="HE140:HE143">
    <cfRule type="expression" dxfId="336" priority="335">
      <formula>AND($G140="SQUAT",ISBLANK($F140))</formula>
    </cfRule>
    <cfRule type="expression" dxfId="335" priority="336">
      <formula>AND($G140="BENCH",ISBLANK($F140))</formula>
    </cfRule>
    <cfRule type="expression" dxfId="334" priority="337">
      <formula>AND($G140="DEADLIFT",ISBLANK($F140))</formula>
    </cfRule>
  </conditionalFormatting>
  <conditionalFormatting sqref="HE140:HG143">
    <cfRule type="expression" dxfId="333" priority="330">
      <formula>$G140="SQUAT"</formula>
    </cfRule>
    <cfRule type="expression" dxfId="332" priority="331">
      <formula>$G140="BENCH"</formula>
    </cfRule>
    <cfRule type="expression" dxfId="331" priority="332">
      <formula>$G140="DEADLIFT"</formula>
    </cfRule>
    <cfRule type="expression" dxfId="330" priority="333">
      <formula>AND($G140="ACC",ISBLANK($F140))</formula>
    </cfRule>
    <cfRule type="expression" dxfId="329" priority="334">
      <formula>$G140="ACC"</formula>
    </cfRule>
  </conditionalFormatting>
  <conditionalFormatting sqref="HE139">
    <cfRule type="expression" dxfId="328" priority="327">
      <formula>AND($G139="SQUAT",ISBLANK($F139))</formula>
    </cfRule>
    <cfRule type="expression" dxfId="327" priority="328">
      <formula>AND($G139="BENCH",ISBLANK($F139))</formula>
    </cfRule>
    <cfRule type="expression" dxfId="326" priority="329">
      <formula>AND($G139="DEADLIFT",ISBLANK($F139))</formula>
    </cfRule>
  </conditionalFormatting>
  <conditionalFormatting sqref="HE139">
    <cfRule type="expression" dxfId="325" priority="322">
      <formula>$G139="SQUAT"</formula>
    </cfRule>
    <cfRule type="expression" dxfId="324" priority="323">
      <formula>$G139="BENCH"</formula>
    </cfRule>
    <cfRule type="expression" dxfId="323" priority="324">
      <formula>$G139="DEADLIFT"</formula>
    </cfRule>
    <cfRule type="expression" dxfId="322" priority="325">
      <formula>AND($G139="ACC",ISBLANK($F139))</formula>
    </cfRule>
    <cfRule type="expression" dxfId="321" priority="326">
      <formula>$G139="ACC"</formula>
    </cfRule>
  </conditionalFormatting>
  <conditionalFormatting sqref="HF139:HG139">
    <cfRule type="expression" dxfId="320" priority="317">
      <formula>$G139="SQUAT"</formula>
    </cfRule>
    <cfRule type="expression" dxfId="319" priority="318">
      <formula>$G139="BENCH"</formula>
    </cfRule>
    <cfRule type="expression" dxfId="318" priority="319">
      <formula>$G139="DEADLIFT"</formula>
    </cfRule>
    <cfRule type="expression" dxfId="317" priority="320">
      <formula>AND($G139="ACC",ISBLANK($F139))</formula>
    </cfRule>
    <cfRule type="expression" dxfId="316" priority="321">
      <formula>$G139="ACC"</formula>
    </cfRule>
  </conditionalFormatting>
  <conditionalFormatting sqref="HE165 HE172">
    <cfRule type="expression" dxfId="315" priority="314">
      <formula>AND($G165="SQUAT",ISBLANK($F165))</formula>
    </cfRule>
    <cfRule type="expression" dxfId="314" priority="315">
      <formula>AND($G165="BENCH",ISBLANK($F165))</formula>
    </cfRule>
    <cfRule type="expression" dxfId="313" priority="316">
      <formula>AND($G165="DEADLIFT",ISBLANK($F165))</formula>
    </cfRule>
  </conditionalFormatting>
  <conditionalFormatting sqref="HE172:HG172 HE165:HG165">
    <cfRule type="expression" dxfId="312" priority="309">
      <formula>$G165="SQUAT"</formula>
    </cfRule>
    <cfRule type="expression" dxfId="311" priority="310">
      <formula>$G165="BENCH"</formula>
    </cfRule>
    <cfRule type="expression" dxfId="310" priority="311">
      <formula>$G165="DEADLIFT"</formula>
    </cfRule>
    <cfRule type="expression" dxfId="309" priority="312">
      <formula>AND($G165="ACC",ISBLANK($F165))</formula>
    </cfRule>
    <cfRule type="expression" dxfId="308" priority="313">
      <formula>$G165="ACC"</formula>
    </cfRule>
  </conditionalFormatting>
  <conditionalFormatting sqref="HE186">
    <cfRule type="expression" dxfId="307" priority="306">
      <formula>AND($G186="SQUAT",ISBLANK($F186))</formula>
    </cfRule>
    <cfRule type="expression" dxfId="306" priority="307">
      <formula>AND($G186="BENCH",ISBLANK($F186))</formula>
    </cfRule>
    <cfRule type="expression" dxfId="305" priority="308">
      <formula>AND($G186="DEADLIFT",ISBLANK($F186))</formula>
    </cfRule>
  </conditionalFormatting>
  <conditionalFormatting sqref="HE186:HG186">
    <cfRule type="expression" dxfId="304" priority="301">
      <formula>$G186="SQUAT"</formula>
    </cfRule>
    <cfRule type="expression" dxfId="303" priority="302">
      <formula>$G186="BENCH"</formula>
    </cfRule>
    <cfRule type="expression" dxfId="302" priority="303">
      <formula>$G186="DEADLIFT"</formula>
    </cfRule>
    <cfRule type="expression" dxfId="301" priority="304">
      <formula>AND($G186="ACC",ISBLANK($F186))</formula>
    </cfRule>
    <cfRule type="expression" dxfId="300" priority="305">
      <formula>$G186="ACC"</formula>
    </cfRule>
  </conditionalFormatting>
  <conditionalFormatting sqref="HE168:HE171">
    <cfRule type="expression" dxfId="299" priority="298">
      <formula>AND($G168="SQUAT",ISBLANK($F168))</formula>
    </cfRule>
    <cfRule type="expression" dxfId="298" priority="299">
      <formula>AND($G168="BENCH",ISBLANK($F168))</formula>
    </cfRule>
    <cfRule type="expression" dxfId="297" priority="300">
      <formula>AND($G168="DEADLIFT",ISBLANK($F168))</formula>
    </cfRule>
  </conditionalFormatting>
  <conditionalFormatting sqref="HE168:HG171">
    <cfRule type="expression" dxfId="296" priority="293">
      <formula>$G168="SQUAT"</formula>
    </cfRule>
    <cfRule type="expression" dxfId="295" priority="294">
      <formula>$G168="BENCH"</formula>
    </cfRule>
    <cfRule type="expression" dxfId="294" priority="295">
      <formula>$G168="DEADLIFT"</formula>
    </cfRule>
    <cfRule type="expression" dxfId="293" priority="296">
      <formula>AND($G168="ACC",ISBLANK($F168))</formula>
    </cfRule>
    <cfRule type="expression" dxfId="292" priority="297">
      <formula>$G168="ACC"</formula>
    </cfRule>
  </conditionalFormatting>
  <conditionalFormatting sqref="HE167">
    <cfRule type="expression" dxfId="291" priority="290">
      <formula>AND($G167="SQUAT",ISBLANK($F167))</formula>
    </cfRule>
    <cfRule type="expression" dxfId="290" priority="291">
      <formula>AND($G167="BENCH",ISBLANK($F167))</formula>
    </cfRule>
    <cfRule type="expression" dxfId="289" priority="292">
      <formula>AND($G167="DEADLIFT",ISBLANK($F167))</formula>
    </cfRule>
  </conditionalFormatting>
  <conditionalFormatting sqref="HE167">
    <cfRule type="expression" dxfId="288" priority="285">
      <formula>$G167="SQUAT"</formula>
    </cfRule>
    <cfRule type="expression" dxfId="287" priority="286">
      <formula>$G167="BENCH"</formula>
    </cfRule>
    <cfRule type="expression" dxfId="286" priority="287">
      <formula>$G167="DEADLIFT"</formula>
    </cfRule>
    <cfRule type="expression" dxfId="285" priority="288">
      <formula>AND($G167="ACC",ISBLANK($F167))</formula>
    </cfRule>
    <cfRule type="expression" dxfId="284" priority="289">
      <formula>$G167="ACC"</formula>
    </cfRule>
  </conditionalFormatting>
  <conditionalFormatting sqref="HF167:HG167">
    <cfRule type="expression" dxfId="283" priority="280">
      <formula>$G167="SQUAT"</formula>
    </cfRule>
    <cfRule type="expression" dxfId="282" priority="281">
      <formula>$G167="BENCH"</formula>
    </cfRule>
    <cfRule type="expression" dxfId="281" priority="282">
      <formula>$G167="DEADLIFT"</formula>
    </cfRule>
    <cfRule type="expression" dxfId="280" priority="283">
      <formula>AND($G167="ACC",ISBLANK($F167))</formula>
    </cfRule>
    <cfRule type="expression" dxfId="279" priority="284">
      <formula>$G167="ACC"</formula>
    </cfRule>
  </conditionalFormatting>
  <conditionalFormatting sqref="HE161:HE164">
    <cfRule type="expression" dxfId="278" priority="277">
      <formula>AND($G161="SQUAT",ISBLANK($F161))</formula>
    </cfRule>
    <cfRule type="expression" dxfId="277" priority="278">
      <formula>AND($G161="BENCH",ISBLANK($F161))</formula>
    </cfRule>
    <cfRule type="expression" dxfId="276" priority="279">
      <formula>AND($G161="DEADLIFT",ISBLANK($F161))</formula>
    </cfRule>
  </conditionalFormatting>
  <conditionalFormatting sqref="HE161:HG164">
    <cfRule type="expression" dxfId="275" priority="272">
      <formula>$G161="SQUAT"</formula>
    </cfRule>
    <cfRule type="expression" dxfId="274" priority="273">
      <formula>$G161="BENCH"</formula>
    </cfRule>
    <cfRule type="expression" dxfId="273" priority="274">
      <formula>$G161="DEADLIFT"</formula>
    </cfRule>
    <cfRule type="expression" dxfId="272" priority="275">
      <formula>AND($G161="ACC",ISBLANK($F161))</formula>
    </cfRule>
    <cfRule type="expression" dxfId="271" priority="276">
      <formula>$G161="ACC"</formula>
    </cfRule>
  </conditionalFormatting>
  <conditionalFormatting sqref="HE160">
    <cfRule type="expression" dxfId="270" priority="269">
      <formula>AND($G160="SQUAT",ISBLANK($F160))</formula>
    </cfRule>
    <cfRule type="expression" dxfId="269" priority="270">
      <formula>AND($G160="BENCH",ISBLANK($F160))</formula>
    </cfRule>
    <cfRule type="expression" dxfId="268" priority="271">
      <formula>AND($G160="DEADLIFT",ISBLANK($F160))</formula>
    </cfRule>
  </conditionalFormatting>
  <conditionalFormatting sqref="HE160">
    <cfRule type="expression" dxfId="267" priority="264">
      <formula>$G160="SQUAT"</formula>
    </cfRule>
    <cfRule type="expression" dxfId="266" priority="265">
      <formula>$G160="BENCH"</formula>
    </cfRule>
    <cfRule type="expression" dxfId="265" priority="266">
      <formula>$G160="DEADLIFT"</formula>
    </cfRule>
    <cfRule type="expression" dxfId="264" priority="267">
      <formula>AND($G160="ACC",ISBLANK($F160))</formula>
    </cfRule>
    <cfRule type="expression" dxfId="263" priority="268">
      <formula>$G160="ACC"</formula>
    </cfRule>
  </conditionalFormatting>
  <conditionalFormatting sqref="HF160:HG160">
    <cfRule type="expression" dxfId="262" priority="259">
      <formula>$G160="SQUAT"</formula>
    </cfRule>
    <cfRule type="expression" dxfId="261" priority="260">
      <formula>$G160="BENCH"</formula>
    </cfRule>
    <cfRule type="expression" dxfId="260" priority="261">
      <formula>$G160="DEADLIFT"</formula>
    </cfRule>
    <cfRule type="expression" dxfId="259" priority="262">
      <formula>AND($G160="ACC",ISBLANK($F160))</formula>
    </cfRule>
    <cfRule type="expression" dxfId="258" priority="263">
      <formula>$G160="ACC"</formula>
    </cfRule>
  </conditionalFormatting>
  <conditionalFormatting sqref="HE179">
    <cfRule type="expression" dxfId="257" priority="256">
      <formula>AND($G179="SQUAT",ISBLANK($F179))</formula>
    </cfRule>
    <cfRule type="expression" dxfId="256" priority="257">
      <formula>AND($G179="BENCH",ISBLANK($F179))</formula>
    </cfRule>
    <cfRule type="expression" dxfId="255" priority="258">
      <formula>AND($G179="DEADLIFT",ISBLANK($F179))</formula>
    </cfRule>
  </conditionalFormatting>
  <conditionalFormatting sqref="HE179:HG179">
    <cfRule type="expression" dxfId="254" priority="251">
      <formula>$G179="SQUAT"</formula>
    </cfRule>
    <cfRule type="expression" dxfId="253" priority="252">
      <formula>$G179="BENCH"</formula>
    </cfRule>
    <cfRule type="expression" dxfId="252" priority="253">
      <formula>$G179="DEADLIFT"</formula>
    </cfRule>
    <cfRule type="expression" dxfId="251" priority="254">
      <formula>AND($G179="ACC",ISBLANK($F179))</formula>
    </cfRule>
    <cfRule type="expression" dxfId="250" priority="255">
      <formula>$G179="ACC"</formula>
    </cfRule>
  </conditionalFormatting>
  <conditionalFormatting sqref="HE182:HE185">
    <cfRule type="expression" dxfId="249" priority="248">
      <formula>AND($G182="SQUAT",ISBLANK($F182))</formula>
    </cfRule>
    <cfRule type="expression" dxfId="248" priority="249">
      <formula>AND($G182="BENCH",ISBLANK($F182))</formula>
    </cfRule>
    <cfRule type="expression" dxfId="247" priority="250">
      <formula>AND($G182="DEADLIFT",ISBLANK($F182))</formula>
    </cfRule>
  </conditionalFormatting>
  <conditionalFormatting sqref="HE182:HG185">
    <cfRule type="expression" dxfId="246" priority="243">
      <formula>$G182="SQUAT"</formula>
    </cfRule>
    <cfRule type="expression" dxfId="245" priority="244">
      <formula>$G182="BENCH"</formula>
    </cfRule>
    <cfRule type="expression" dxfId="244" priority="245">
      <formula>$G182="DEADLIFT"</formula>
    </cfRule>
    <cfRule type="expression" dxfId="243" priority="246">
      <formula>AND($G182="ACC",ISBLANK($F182))</formula>
    </cfRule>
    <cfRule type="expression" dxfId="242" priority="247">
      <formula>$G182="ACC"</formula>
    </cfRule>
  </conditionalFormatting>
  <conditionalFormatting sqref="HE181">
    <cfRule type="expression" dxfId="241" priority="240">
      <formula>AND($G181="SQUAT",ISBLANK($F181))</formula>
    </cfRule>
    <cfRule type="expression" dxfId="240" priority="241">
      <formula>AND($G181="BENCH",ISBLANK($F181))</formula>
    </cfRule>
    <cfRule type="expression" dxfId="239" priority="242">
      <formula>AND($G181="DEADLIFT",ISBLANK($F181))</formula>
    </cfRule>
  </conditionalFormatting>
  <conditionalFormatting sqref="HE181">
    <cfRule type="expression" dxfId="238" priority="235">
      <formula>$G181="SQUAT"</formula>
    </cfRule>
    <cfRule type="expression" dxfId="237" priority="236">
      <formula>$G181="BENCH"</formula>
    </cfRule>
    <cfRule type="expression" dxfId="236" priority="237">
      <formula>$G181="DEADLIFT"</formula>
    </cfRule>
    <cfRule type="expression" dxfId="235" priority="238">
      <formula>AND($G181="ACC",ISBLANK($F181))</formula>
    </cfRule>
    <cfRule type="expression" dxfId="234" priority="239">
      <formula>$G181="ACC"</formula>
    </cfRule>
  </conditionalFormatting>
  <conditionalFormatting sqref="HF181:HG181">
    <cfRule type="expression" dxfId="233" priority="230">
      <formula>$G181="SQUAT"</formula>
    </cfRule>
    <cfRule type="expression" dxfId="232" priority="231">
      <formula>$G181="BENCH"</formula>
    </cfRule>
    <cfRule type="expression" dxfId="231" priority="232">
      <formula>$G181="DEADLIFT"</formula>
    </cfRule>
    <cfRule type="expression" dxfId="230" priority="233">
      <formula>AND($G181="ACC",ISBLANK($F181))</formula>
    </cfRule>
    <cfRule type="expression" dxfId="229" priority="234">
      <formula>$G181="ACC"</formula>
    </cfRule>
  </conditionalFormatting>
  <conditionalFormatting sqref="HE175:HE178">
    <cfRule type="expression" dxfId="228" priority="227">
      <formula>AND($G175="SQUAT",ISBLANK($F175))</formula>
    </cfRule>
    <cfRule type="expression" dxfId="227" priority="228">
      <formula>AND($G175="BENCH",ISBLANK($F175))</formula>
    </cfRule>
    <cfRule type="expression" dxfId="226" priority="229">
      <formula>AND($G175="DEADLIFT",ISBLANK($F175))</formula>
    </cfRule>
  </conditionalFormatting>
  <conditionalFormatting sqref="HE175:HG178">
    <cfRule type="expression" dxfId="225" priority="222">
      <formula>$G175="SQUAT"</formula>
    </cfRule>
    <cfRule type="expression" dxfId="224" priority="223">
      <formula>$G175="BENCH"</formula>
    </cfRule>
    <cfRule type="expression" dxfId="223" priority="224">
      <formula>$G175="DEADLIFT"</formula>
    </cfRule>
    <cfRule type="expression" dxfId="222" priority="225">
      <formula>AND($G175="ACC",ISBLANK($F175))</formula>
    </cfRule>
    <cfRule type="expression" dxfId="221" priority="226">
      <formula>$G175="ACC"</formula>
    </cfRule>
  </conditionalFormatting>
  <conditionalFormatting sqref="HE174">
    <cfRule type="expression" dxfId="220" priority="219">
      <formula>AND($G174="SQUAT",ISBLANK($F174))</formula>
    </cfRule>
    <cfRule type="expression" dxfId="219" priority="220">
      <formula>AND($G174="BENCH",ISBLANK($F174))</formula>
    </cfRule>
    <cfRule type="expression" dxfId="218" priority="221">
      <formula>AND($G174="DEADLIFT",ISBLANK($F174))</formula>
    </cfRule>
  </conditionalFormatting>
  <conditionalFormatting sqref="HE174">
    <cfRule type="expression" dxfId="217" priority="214">
      <formula>$G174="SQUAT"</formula>
    </cfRule>
    <cfRule type="expression" dxfId="216" priority="215">
      <formula>$G174="BENCH"</formula>
    </cfRule>
    <cfRule type="expression" dxfId="215" priority="216">
      <formula>$G174="DEADLIFT"</formula>
    </cfRule>
    <cfRule type="expression" dxfId="214" priority="217">
      <formula>AND($G174="ACC",ISBLANK($F174))</formula>
    </cfRule>
    <cfRule type="expression" dxfId="213" priority="218">
      <formula>$G174="ACC"</formula>
    </cfRule>
  </conditionalFormatting>
  <conditionalFormatting sqref="HF174:HG174">
    <cfRule type="expression" dxfId="212" priority="209">
      <formula>$G174="SQUAT"</formula>
    </cfRule>
    <cfRule type="expression" dxfId="211" priority="210">
      <formula>$G174="BENCH"</formula>
    </cfRule>
    <cfRule type="expression" dxfId="210" priority="211">
      <formula>$G174="DEADLIFT"</formula>
    </cfRule>
    <cfRule type="expression" dxfId="209" priority="212">
      <formula>AND($G174="ACC",ISBLANK($F174))</formula>
    </cfRule>
    <cfRule type="expression" dxfId="208" priority="213">
      <formula>$G174="ACC"</formula>
    </cfRule>
  </conditionalFormatting>
  <conditionalFormatting sqref="HE193">
    <cfRule type="expression" dxfId="207" priority="206">
      <formula>AND($G193="SQUAT",ISBLANK($F193))</formula>
    </cfRule>
    <cfRule type="expression" dxfId="206" priority="207">
      <formula>AND($G193="BENCH",ISBLANK($F193))</formula>
    </cfRule>
    <cfRule type="expression" dxfId="205" priority="208">
      <formula>AND($G193="DEADLIFT",ISBLANK($F193))</formula>
    </cfRule>
  </conditionalFormatting>
  <conditionalFormatting sqref="HE193:HG193">
    <cfRule type="expression" dxfId="204" priority="201">
      <formula>$G193="SQUAT"</formula>
    </cfRule>
    <cfRule type="expression" dxfId="203" priority="202">
      <formula>$G193="BENCH"</formula>
    </cfRule>
    <cfRule type="expression" dxfId="202" priority="203">
      <formula>$G193="DEADLIFT"</formula>
    </cfRule>
    <cfRule type="expression" dxfId="201" priority="204">
      <formula>AND($G193="ACC",ISBLANK($F193))</formula>
    </cfRule>
    <cfRule type="expression" dxfId="200" priority="205">
      <formula>$G193="ACC"</formula>
    </cfRule>
  </conditionalFormatting>
  <conditionalFormatting sqref="HE196:HE199">
    <cfRule type="expression" dxfId="199" priority="198">
      <formula>AND($G196="SQUAT",ISBLANK($F196))</formula>
    </cfRule>
    <cfRule type="expression" dxfId="198" priority="199">
      <formula>AND($G196="BENCH",ISBLANK($F196))</formula>
    </cfRule>
    <cfRule type="expression" dxfId="197" priority="200">
      <formula>AND($G196="DEADLIFT",ISBLANK($F196))</formula>
    </cfRule>
  </conditionalFormatting>
  <conditionalFormatting sqref="HE196:HG199">
    <cfRule type="expression" dxfId="196" priority="193">
      <formula>$G196="SQUAT"</formula>
    </cfRule>
    <cfRule type="expression" dxfId="195" priority="194">
      <formula>$G196="BENCH"</formula>
    </cfRule>
    <cfRule type="expression" dxfId="194" priority="195">
      <formula>$G196="DEADLIFT"</formula>
    </cfRule>
    <cfRule type="expression" dxfId="193" priority="196">
      <formula>AND($G196="ACC",ISBLANK($F196))</formula>
    </cfRule>
    <cfRule type="expression" dxfId="192" priority="197">
      <formula>$G196="ACC"</formula>
    </cfRule>
  </conditionalFormatting>
  <conditionalFormatting sqref="HE195">
    <cfRule type="expression" dxfId="191" priority="190">
      <formula>AND($G195="SQUAT",ISBLANK($F195))</formula>
    </cfRule>
    <cfRule type="expression" dxfId="190" priority="191">
      <formula>AND($G195="BENCH",ISBLANK($F195))</formula>
    </cfRule>
    <cfRule type="expression" dxfId="189" priority="192">
      <formula>AND($G195="DEADLIFT",ISBLANK($F195))</formula>
    </cfRule>
  </conditionalFormatting>
  <conditionalFormatting sqref="HE195">
    <cfRule type="expression" dxfId="188" priority="185">
      <formula>$G195="SQUAT"</formula>
    </cfRule>
    <cfRule type="expression" dxfId="187" priority="186">
      <formula>$G195="BENCH"</formula>
    </cfRule>
    <cfRule type="expression" dxfId="186" priority="187">
      <formula>$G195="DEADLIFT"</formula>
    </cfRule>
    <cfRule type="expression" dxfId="185" priority="188">
      <formula>AND($G195="ACC",ISBLANK($F195))</formula>
    </cfRule>
    <cfRule type="expression" dxfId="184" priority="189">
      <formula>$G195="ACC"</formula>
    </cfRule>
  </conditionalFormatting>
  <conditionalFormatting sqref="HF195:HG195">
    <cfRule type="expression" dxfId="183" priority="180">
      <formula>$G195="SQUAT"</formula>
    </cfRule>
    <cfRule type="expression" dxfId="182" priority="181">
      <formula>$G195="BENCH"</formula>
    </cfRule>
    <cfRule type="expression" dxfId="181" priority="182">
      <formula>$G195="DEADLIFT"</formula>
    </cfRule>
    <cfRule type="expression" dxfId="180" priority="183">
      <formula>AND($G195="ACC",ISBLANK($F195))</formula>
    </cfRule>
    <cfRule type="expression" dxfId="179" priority="184">
      <formula>$G195="ACC"</formula>
    </cfRule>
  </conditionalFormatting>
  <conditionalFormatting sqref="HE189:HE192">
    <cfRule type="expression" dxfId="178" priority="177">
      <formula>AND($G189="SQUAT",ISBLANK($F189))</formula>
    </cfRule>
    <cfRule type="expression" dxfId="177" priority="178">
      <formula>AND($G189="BENCH",ISBLANK($F189))</formula>
    </cfRule>
    <cfRule type="expression" dxfId="176" priority="179">
      <formula>AND($G189="DEADLIFT",ISBLANK($F189))</formula>
    </cfRule>
  </conditionalFormatting>
  <conditionalFormatting sqref="HE189:HG192">
    <cfRule type="expression" dxfId="175" priority="172">
      <formula>$G189="SQUAT"</formula>
    </cfRule>
    <cfRule type="expression" dxfId="174" priority="173">
      <formula>$G189="BENCH"</formula>
    </cfRule>
    <cfRule type="expression" dxfId="173" priority="174">
      <formula>$G189="DEADLIFT"</formula>
    </cfRule>
    <cfRule type="expression" dxfId="172" priority="175">
      <formula>AND($G189="ACC",ISBLANK($F189))</formula>
    </cfRule>
    <cfRule type="expression" dxfId="171" priority="176">
      <formula>$G189="ACC"</formula>
    </cfRule>
  </conditionalFormatting>
  <conditionalFormatting sqref="HE188">
    <cfRule type="expression" dxfId="170" priority="169">
      <formula>AND($G188="SQUAT",ISBLANK($F188))</formula>
    </cfRule>
    <cfRule type="expression" dxfId="169" priority="170">
      <formula>AND($G188="BENCH",ISBLANK($F188))</formula>
    </cfRule>
    <cfRule type="expression" dxfId="168" priority="171">
      <formula>AND($G188="DEADLIFT",ISBLANK($F188))</formula>
    </cfRule>
  </conditionalFormatting>
  <conditionalFormatting sqref="HE188">
    <cfRule type="expression" dxfId="167" priority="164">
      <formula>$G188="SQUAT"</formula>
    </cfRule>
    <cfRule type="expression" dxfId="166" priority="165">
      <formula>$G188="BENCH"</formula>
    </cfRule>
    <cfRule type="expression" dxfId="165" priority="166">
      <formula>$G188="DEADLIFT"</formula>
    </cfRule>
    <cfRule type="expression" dxfId="164" priority="167">
      <formula>AND($G188="ACC",ISBLANK($F188))</formula>
    </cfRule>
    <cfRule type="expression" dxfId="163" priority="168">
      <formula>$G188="ACC"</formula>
    </cfRule>
  </conditionalFormatting>
  <conditionalFormatting sqref="HF188:HG188">
    <cfRule type="expression" dxfId="162" priority="159">
      <formula>$G188="SQUAT"</formula>
    </cfRule>
    <cfRule type="expression" dxfId="161" priority="160">
      <formula>$G188="BENCH"</formula>
    </cfRule>
    <cfRule type="expression" dxfId="160" priority="161">
      <formula>$G188="DEADLIFT"</formula>
    </cfRule>
    <cfRule type="expression" dxfId="159" priority="162">
      <formula>AND($G188="ACC",ISBLANK($F188))</formula>
    </cfRule>
    <cfRule type="expression" dxfId="158" priority="163">
      <formula>$G188="ACC"</formula>
    </cfRule>
  </conditionalFormatting>
  <conditionalFormatting sqref="HE214 HE221">
    <cfRule type="expression" dxfId="157" priority="156">
      <formula>AND($G214="SQUAT",ISBLANK($F214))</formula>
    </cfRule>
    <cfRule type="expression" dxfId="156" priority="157">
      <formula>AND($G214="BENCH",ISBLANK($F214))</formula>
    </cfRule>
    <cfRule type="expression" dxfId="155" priority="158">
      <formula>AND($G214="DEADLIFT",ISBLANK($F214))</formula>
    </cfRule>
  </conditionalFormatting>
  <conditionalFormatting sqref="HE221:HG221 HE214:HG214">
    <cfRule type="expression" dxfId="154" priority="151">
      <formula>$G214="SQUAT"</formula>
    </cfRule>
    <cfRule type="expression" dxfId="153" priority="152">
      <formula>$G214="BENCH"</formula>
    </cfRule>
    <cfRule type="expression" dxfId="152" priority="153">
      <formula>$G214="DEADLIFT"</formula>
    </cfRule>
    <cfRule type="expression" dxfId="151" priority="154">
      <formula>AND($G214="ACC",ISBLANK($F214))</formula>
    </cfRule>
    <cfRule type="expression" dxfId="150" priority="155">
      <formula>$G214="ACC"</formula>
    </cfRule>
  </conditionalFormatting>
  <conditionalFormatting sqref="HE235">
    <cfRule type="expression" dxfId="149" priority="148">
      <formula>AND($G235="SQUAT",ISBLANK($F235))</formula>
    </cfRule>
    <cfRule type="expression" dxfId="148" priority="149">
      <formula>AND($G235="BENCH",ISBLANK($F235))</formula>
    </cfRule>
    <cfRule type="expression" dxfId="147" priority="150">
      <formula>AND($G235="DEADLIFT",ISBLANK($F235))</formula>
    </cfRule>
  </conditionalFormatting>
  <conditionalFormatting sqref="HE235:HG235">
    <cfRule type="expression" dxfId="146" priority="143">
      <formula>$G235="SQUAT"</formula>
    </cfRule>
    <cfRule type="expression" dxfId="145" priority="144">
      <formula>$G235="BENCH"</formula>
    </cfRule>
    <cfRule type="expression" dxfId="144" priority="145">
      <formula>$G235="DEADLIFT"</formula>
    </cfRule>
    <cfRule type="expression" dxfId="143" priority="146">
      <formula>AND($G235="ACC",ISBLANK($F235))</formula>
    </cfRule>
    <cfRule type="expression" dxfId="142" priority="147">
      <formula>$G235="ACC"</formula>
    </cfRule>
  </conditionalFormatting>
  <conditionalFormatting sqref="HE217:HE220">
    <cfRule type="expression" dxfId="141" priority="140">
      <formula>AND($G217="SQUAT",ISBLANK($F217))</formula>
    </cfRule>
    <cfRule type="expression" dxfId="140" priority="141">
      <formula>AND($G217="BENCH",ISBLANK($F217))</formula>
    </cfRule>
    <cfRule type="expression" dxfId="139" priority="142">
      <formula>AND($G217="DEADLIFT",ISBLANK($F217))</formula>
    </cfRule>
  </conditionalFormatting>
  <conditionalFormatting sqref="HE217:HG220">
    <cfRule type="expression" dxfId="138" priority="135">
      <formula>$G217="SQUAT"</formula>
    </cfRule>
    <cfRule type="expression" dxfId="137" priority="136">
      <formula>$G217="BENCH"</formula>
    </cfRule>
    <cfRule type="expression" dxfId="136" priority="137">
      <formula>$G217="DEADLIFT"</formula>
    </cfRule>
    <cfRule type="expression" dxfId="135" priority="138">
      <formula>AND($G217="ACC",ISBLANK($F217))</formula>
    </cfRule>
    <cfRule type="expression" dxfId="134" priority="139">
      <formula>$G217="ACC"</formula>
    </cfRule>
  </conditionalFormatting>
  <conditionalFormatting sqref="HE216">
    <cfRule type="expression" dxfId="133" priority="132">
      <formula>AND($G216="SQUAT",ISBLANK($F216))</formula>
    </cfRule>
    <cfRule type="expression" dxfId="132" priority="133">
      <formula>AND($G216="BENCH",ISBLANK($F216))</formula>
    </cfRule>
    <cfRule type="expression" dxfId="131" priority="134">
      <formula>AND($G216="DEADLIFT",ISBLANK($F216))</formula>
    </cfRule>
  </conditionalFormatting>
  <conditionalFormatting sqref="HE216">
    <cfRule type="expression" dxfId="130" priority="127">
      <formula>$G216="SQUAT"</formula>
    </cfRule>
    <cfRule type="expression" dxfId="129" priority="128">
      <formula>$G216="BENCH"</formula>
    </cfRule>
    <cfRule type="expression" dxfId="128" priority="129">
      <formula>$G216="DEADLIFT"</formula>
    </cfRule>
    <cfRule type="expression" dxfId="127" priority="130">
      <formula>AND($G216="ACC",ISBLANK($F216))</formula>
    </cfRule>
    <cfRule type="expression" dxfId="126" priority="131">
      <formula>$G216="ACC"</formula>
    </cfRule>
  </conditionalFormatting>
  <conditionalFormatting sqref="HF216:HG216">
    <cfRule type="expression" dxfId="125" priority="122">
      <formula>$G216="SQUAT"</formula>
    </cfRule>
    <cfRule type="expression" dxfId="124" priority="123">
      <formula>$G216="BENCH"</formula>
    </cfRule>
    <cfRule type="expression" dxfId="123" priority="124">
      <formula>$G216="DEADLIFT"</formula>
    </cfRule>
    <cfRule type="expression" dxfId="122" priority="125">
      <formula>AND($G216="ACC",ISBLANK($F216))</formula>
    </cfRule>
    <cfRule type="expression" dxfId="121" priority="126">
      <formula>$G216="ACC"</formula>
    </cfRule>
  </conditionalFormatting>
  <conditionalFormatting sqref="HE210:HE213">
    <cfRule type="expression" dxfId="120" priority="119">
      <formula>AND($G210="SQUAT",ISBLANK($F210))</formula>
    </cfRule>
    <cfRule type="expression" dxfId="119" priority="120">
      <formula>AND($G210="BENCH",ISBLANK($F210))</formula>
    </cfRule>
    <cfRule type="expression" dxfId="118" priority="121">
      <formula>AND($G210="DEADLIFT",ISBLANK($F210))</formula>
    </cfRule>
  </conditionalFormatting>
  <conditionalFormatting sqref="HE210:HG213">
    <cfRule type="expression" dxfId="117" priority="114">
      <formula>$G210="SQUAT"</formula>
    </cfRule>
    <cfRule type="expression" dxfId="116" priority="115">
      <formula>$G210="BENCH"</formula>
    </cfRule>
    <cfRule type="expression" dxfId="115" priority="116">
      <formula>$G210="DEADLIFT"</formula>
    </cfRule>
    <cfRule type="expression" dxfId="114" priority="117">
      <formula>AND($G210="ACC",ISBLANK($F210))</formula>
    </cfRule>
    <cfRule type="expression" dxfId="113" priority="118">
      <formula>$G210="ACC"</formula>
    </cfRule>
  </conditionalFormatting>
  <conditionalFormatting sqref="HE209">
    <cfRule type="expression" dxfId="112" priority="111">
      <formula>AND($G209="SQUAT",ISBLANK($F209))</formula>
    </cfRule>
    <cfRule type="expression" dxfId="111" priority="112">
      <formula>AND($G209="BENCH",ISBLANK($F209))</formula>
    </cfRule>
    <cfRule type="expression" dxfId="110" priority="113">
      <formula>AND($G209="DEADLIFT",ISBLANK($F209))</formula>
    </cfRule>
  </conditionalFormatting>
  <conditionalFormatting sqref="HE209">
    <cfRule type="expression" dxfId="109" priority="106">
      <formula>$G209="SQUAT"</formula>
    </cfRule>
    <cfRule type="expression" dxfId="108" priority="107">
      <formula>$G209="BENCH"</formula>
    </cfRule>
    <cfRule type="expression" dxfId="107" priority="108">
      <formula>$G209="DEADLIFT"</formula>
    </cfRule>
    <cfRule type="expression" dxfId="106" priority="109">
      <formula>AND($G209="ACC",ISBLANK($F209))</formula>
    </cfRule>
    <cfRule type="expression" dxfId="105" priority="110">
      <formula>$G209="ACC"</formula>
    </cfRule>
  </conditionalFormatting>
  <conditionalFormatting sqref="HF209:HG209">
    <cfRule type="expression" dxfId="104" priority="101">
      <formula>$G209="SQUAT"</formula>
    </cfRule>
    <cfRule type="expression" dxfId="103" priority="102">
      <formula>$G209="BENCH"</formula>
    </cfRule>
    <cfRule type="expression" dxfId="102" priority="103">
      <formula>$G209="DEADLIFT"</formula>
    </cfRule>
    <cfRule type="expression" dxfId="101" priority="104">
      <formula>AND($G209="ACC",ISBLANK($F209))</formula>
    </cfRule>
    <cfRule type="expression" dxfId="100" priority="105">
      <formula>$G209="ACC"</formula>
    </cfRule>
  </conditionalFormatting>
  <conditionalFormatting sqref="HE228">
    <cfRule type="expression" dxfId="99" priority="98">
      <formula>AND($G228="SQUAT",ISBLANK($F228))</formula>
    </cfRule>
    <cfRule type="expression" dxfId="98" priority="99">
      <formula>AND($G228="BENCH",ISBLANK($F228))</formula>
    </cfRule>
    <cfRule type="expression" dxfId="97" priority="100">
      <formula>AND($G228="DEADLIFT",ISBLANK($F228))</formula>
    </cfRule>
  </conditionalFormatting>
  <conditionalFormatting sqref="HE228:HG228">
    <cfRule type="expression" dxfId="96" priority="93">
      <formula>$G228="SQUAT"</formula>
    </cfRule>
    <cfRule type="expression" dxfId="95" priority="94">
      <formula>$G228="BENCH"</formula>
    </cfRule>
    <cfRule type="expression" dxfId="94" priority="95">
      <formula>$G228="DEADLIFT"</formula>
    </cfRule>
    <cfRule type="expression" dxfId="93" priority="96">
      <formula>AND($G228="ACC",ISBLANK($F228))</formula>
    </cfRule>
    <cfRule type="expression" dxfId="92" priority="97">
      <formula>$G228="ACC"</formula>
    </cfRule>
  </conditionalFormatting>
  <conditionalFormatting sqref="HE231:HE234">
    <cfRule type="expression" dxfId="91" priority="90">
      <formula>AND($G231="SQUAT",ISBLANK($F231))</formula>
    </cfRule>
    <cfRule type="expression" dxfId="90" priority="91">
      <formula>AND($G231="BENCH",ISBLANK($F231))</formula>
    </cfRule>
    <cfRule type="expression" dxfId="89" priority="92">
      <formula>AND($G231="DEADLIFT",ISBLANK($F231))</formula>
    </cfRule>
  </conditionalFormatting>
  <conditionalFormatting sqref="HE231:HG234">
    <cfRule type="expression" dxfId="88" priority="85">
      <formula>$G231="SQUAT"</formula>
    </cfRule>
    <cfRule type="expression" dxfId="87" priority="86">
      <formula>$G231="BENCH"</formula>
    </cfRule>
    <cfRule type="expression" dxfId="86" priority="87">
      <formula>$G231="DEADLIFT"</formula>
    </cfRule>
    <cfRule type="expression" dxfId="85" priority="88">
      <formula>AND($G231="ACC",ISBLANK($F231))</formula>
    </cfRule>
    <cfRule type="expression" dxfId="84" priority="89">
      <formula>$G231="ACC"</formula>
    </cfRule>
  </conditionalFormatting>
  <conditionalFormatting sqref="HE230">
    <cfRule type="expression" dxfId="83" priority="82">
      <formula>AND($G230="SQUAT",ISBLANK($F230))</formula>
    </cfRule>
    <cfRule type="expression" dxfId="82" priority="83">
      <formula>AND($G230="BENCH",ISBLANK($F230))</formula>
    </cfRule>
    <cfRule type="expression" dxfId="81" priority="84">
      <formula>AND($G230="DEADLIFT",ISBLANK($F230))</formula>
    </cfRule>
  </conditionalFormatting>
  <conditionalFormatting sqref="HE230">
    <cfRule type="expression" dxfId="80" priority="77">
      <formula>$G230="SQUAT"</formula>
    </cfRule>
    <cfRule type="expression" dxfId="79" priority="78">
      <formula>$G230="BENCH"</formula>
    </cfRule>
    <cfRule type="expression" dxfId="78" priority="79">
      <formula>$G230="DEADLIFT"</formula>
    </cfRule>
    <cfRule type="expression" dxfId="77" priority="80">
      <formula>AND($G230="ACC",ISBLANK($F230))</formula>
    </cfRule>
    <cfRule type="expression" dxfId="76" priority="81">
      <formula>$G230="ACC"</formula>
    </cfRule>
  </conditionalFormatting>
  <conditionalFormatting sqref="HF230:HG230">
    <cfRule type="expression" dxfId="75" priority="72">
      <formula>$G230="SQUAT"</formula>
    </cfRule>
    <cfRule type="expression" dxfId="74" priority="73">
      <formula>$G230="BENCH"</formula>
    </cfRule>
    <cfRule type="expression" dxfId="73" priority="74">
      <formula>$G230="DEADLIFT"</formula>
    </cfRule>
    <cfRule type="expression" dxfId="72" priority="75">
      <formula>AND($G230="ACC",ISBLANK($F230))</formula>
    </cfRule>
    <cfRule type="expression" dxfId="71" priority="76">
      <formula>$G230="ACC"</formula>
    </cfRule>
  </conditionalFormatting>
  <conditionalFormatting sqref="HE224:HE227">
    <cfRule type="expression" dxfId="70" priority="69">
      <formula>AND($G224="SQUAT",ISBLANK($F224))</formula>
    </cfRule>
    <cfRule type="expression" dxfId="69" priority="70">
      <formula>AND($G224="BENCH",ISBLANK($F224))</formula>
    </cfRule>
    <cfRule type="expression" dxfId="68" priority="71">
      <formula>AND($G224="DEADLIFT",ISBLANK($F224))</formula>
    </cfRule>
  </conditionalFormatting>
  <conditionalFormatting sqref="HE224:HG227">
    <cfRule type="expression" dxfId="67" priority="64">
      <formula>$G224="SQUAT"</formula>
    </cfRule>
    <cfRule type="expression" dxfId="66" priority="65">
      <formula>$G224="BENCH"</formula>
    </cfRule>
    <cfRule type="expression" dxfId="65" priority="66">
      <formula>$G224="DEADLIFT"</formula>
    </cfRule>
    <cfRule type="expression" dxfId="64" priority="67">
      <formula>AND($G224="ACC",ISBLANK($F224))</formula>
    </cfRule>
    <cfRule type="expression" dxfId="63" priority="68">
      <formula>$G224="ACC"</formula>
    </cfRule>
  </conditionalFormatting>
  <conditionalFormatting sqref="HE223">
    <cfRule type="expression" dxfId="62" priority="61">
      <formula>AND($G223="SQUAT",ISBLANK($F223))</formula>
    </cfRule>
    <cfRule type="expression" dxfId="61" priority="62">
      <formula>AND($G223="BENCH",ISBLANK($F223))</formula>
    </cfRule>
    <cfRule type="expression" dxfId="60" priority="63">
      <formula>AND($G223="DEADLIFT",ISBLANK($F223))</formula>
    </cfRule>
  </conditionalFormatting>
  <conditionalFormatting sqref="HE223">
    <cfRule type="expression" dxfId="59" priority="56">
      <formula>$G223="SQUAT"</formula>
    </cfRule>
    <cfRule type="expression" dxfId="58" priority="57">
      <formula>$G223="BENCH"</formula>
    </cfRule>
    <cfRule type="expression" dxfId="57" priority="58">
      <formula>$G223="DEADLIFT"</formula>
    </cfRule>
    <cfRule type="expression" dxfId="56" priority="59">
      <formula>AND($G223="ACC",ISBLANK($F223))</formula>
    </cfRule>
    <cfRule type="expression" dxfId="55" priority="60">
      <formula>$G223="ACC"</formula>
    </cfRule>
  </conditionalFormatting>
  <conditionalFormatting sqref="HF223:HG223">
    <cfRule type="expression" dxfId="54" priority="51">
      <formula>$G223="SQUAT"</formula>
    </cfRule>
    <cfRule type="expression" dxfId="53" priority="52">
      <formula>$G223="BENCH"</formula>
    </cfRule>
    <cfRule type="expression" dxfId="52" priority="53">
      <formula>$G223="DEADLIFT"</formula>
    </cfRule>
    <cfRule type="expression" dxfId="51" priority="54">
      <formula>AND($G223="ACC",ISBLANK($F223))</formula>
    </cfRule>
    <cfRule type="expression" dxfId="50" priority="55">
      <formula>$G223="ACC"</formula>
    </cfRule>
  </conditionalFormatting>
  <conditionalFormatting sqref="HE242">
    <cfRule type="expression" dxfId="49" priority="48">
      <formula>AND($G242="SQUAT",ISBLANK($F242))</formula>
    </cfRule>
    <cfRule type="expression" dxfId="48" priority="49">
      <formula>AND($G242="BENCH",ISBLANK($F242))</formula>
    </cfRule>
    <cfRule type="expression" dxfId="47" priority="50">
      <formula>AND($G242="DEADLIFT",ISBLANK($F242))</formula>
    </cfRule>
  </conditionalFormatting>
  <conditionalFormatting sqref="HE242:HG242">
    <cfRule type="expression" dxfId="46" priority="43">
      <formula>$G242="SQUAT"</formula>
    </cfRule>
    <cfRule type="expression" dxfId="45" priority="44">
      <formula>$G242="BENCH"</formula>
    </cfRule>
    <cfRule type="expression" dxfId="44" priority="45">
      <formula>$G242="DEADLIFT"</formula>
    </cfRule>
    <cfRule type="expression" dxfId="43" priority="46">
      <formula>AND($G242="ACC",ISBLANK($F242))</formula>
    </cfRule>
    <cfRule type="expression" dxfId="42" priority="47">
      <formula>$G242="ACC"</formula>
    </cfRule>
  </conditionalFormatting>
  <conditionalFormatting sqref="HE245:HE248">
    <cfRule type="expression" dxfId="41" priority="40">
      <formula>AND($G245="SQUAT",ISBLANK($F245))</formula>
    </cfRule>
    <cfRule type="expression" dxfId="40" priority="41">
      <formula>AND($G245="BENCH",ISBLANK($F245))</formula>
    </cfRule>
    <cfRule type="expression" dxfId="39" priority="42">
      <formula>AND($G245="DEADLIFT",ISBLANK($F245))</formula>
    </cfRule>
  </conditionalFormatting>
  <conditionalFormatting sqref="HE245:HG248">
    <cfRule type="expression" dxfId="38" priority="35">
      <formula>$G245="SQUAT"</formula>
    </cfRule>
    <cfRule type="expression" dxfId="37" priority="36">
      <formula>$G245="BENCH"</formula>
    </cfRule>
    <cfRule type="expression" dxfId="36" priority="37">
      <formula>$G245="DEADLIFT"</formula>
    </cfRule>
    <cfRule type="expression" dxfId="35" priority="38">
      <formula>AND($G245="ACC",ISBLANK($F245))</formula>
    </cfRule>
    <cfRule type="expression" dxfId="34" priority="39">
      <formula>$G245="ACC"</formula>
    </cfRule>
  </conditionalFormatting>
  <conditionalFormatting sqref="HE244">
    <cfRule type="expression" dxfId="33" priority="32">
      <formula>AND($G244="SQUAT",ISBLANK($F244))</formula>
    </cfRule>
    <cfRule type="expression" dxfId="32" priority="33">
      <formula>AND($G244="BENCH",ISBLANK($F244))</formula>
    </cfRule>
    <cfRule type="expression" dxfId="31" priority="34">
      <formula>AND($G244="DEADLIFT",ISBLANK($F244))</formula>
    </cfRule>
  </conditionalFormatting>
  <conditionalFormatting sqref="HE244">
    <cfRule type="expression" dxfId="30" priority="27">
      <formula>$G244="SQUAT"</formula>
    </cfRule>
    <cfRule type="expression" dxfId="29" priority="28">
      <formula>$G244="BENCH"</formula>
    </cfRule>
    <cfRule type="expression" dxfId="28" priority="29">
      <formula>$G244="DEADLIFT"</formula>
    </cfRule>
    <cfRule type="expression" dxfId="27" priority="30">
      <formula>AND($G244="ACC",ISBLANK($F244))</formula>
    </cfRule>
    <cfRule type="expression" dxfId="26" priority="31">
      <formula>$G244="ACC"</formula>
    </cfRule>
  </conditionalFormatting>
  <conditionalFormatting sqref="HF244:HG244">
    <cfRule type="expression" dxfId="25" priority="22">
      <formula>$G244="SQUAT"</formula>
    </cfRule>
    <cfRule type="expression" dxfId="24" priority="23">
      <formula>$G244="BENCH"</formula>
    </cfRule>
    <cfRule type="expression" dxfId="23" priority="24">
      <formula>$G244="DEADLIFT"</formula>
    </cfRule>
    <cfRule type="expression" dxfId="22" priority="25">
      <formula>AND($G244="ACC",ISBLANK($F244))</formula>
    </cfRule>
    <cfRule type="expression" dxfId="21" priority="26">
      <formula>$G244="ACC"</formula>
    </cfRule>
  </conditionalFormatting>
  <conditionalFormatting sqref="HE238:HE241">
    <cfRule type="expression" dxfId="20" priority="19">
      <formula>AND($G238="SQUAT",ISBLANK($F238))</formula>
    </cfRule>
    <cfRule type="expression" dxfId="19" priority="20">
      <formula>AND($G238="BENCH",ISBLANK($F238))</formula>
    </cfRule>
    <cfRule type="expression" dxfId="18" priority="21">
      <formula>AND($G238="DEADLIFT",ISBLANK($F238))</formula>
    </cfRule>
  </conditionalFormatting>
  <conditionalFormatting sqref="HE238:HG241">
    <cfRule type="expression" dxfId="17" priority="14">
      <formula>$G238="SQUAT"</formula>
    </cfRule>
    <cfRule type="expression" dxfId="16" priority="15">
      <formula>$G238="BENCH"</formula>
    </cfRule>
    <cfRule type="expression" dxfId="15" priority="16">
      <formula>$G238="DEADLIFT"</formula>
    </cfRule>
    <cfRule type="expression" dxfId="14" priority="17">
      <formula>AND($G238="ACC",ISBLANK($F238))</formula>
    </cfRule>
    <cfRule type="expression" dxfId="13" priority="18">
      <formula>$G238="ACC"</formula>
    </cfRule>
  </conditionalFormatting>
  <conditionalFormatting sqref="HE237">
    <cfRule type="expression" dxfId="12" priority="11">
      <formula>AND($G237="SQUAT",ISBLANK($F237))</formula>
    </cfRule>
    <cfRule type="expression" dxfId="11" priority="12">
      <formula>AND($G237="BENCH",ISBLANK($F237))</formula>
    </cfRule>
    <cfRule type="expression" dxfId="10" priority="13">
      <formula>AND($G237="DEADLIFT",ISBLANK($F237))</formula>
    </cfRule>
  </conditionalFormatting>
  <conditionalFormatting sqref="HE237">
    <cfRule type="expression" dxfId="9" priority="6">
      <formula>$G237="SQUAT"</formula>
    </cfRule>
    <cfRule type="expression" dxfId="8" priority="7">
      <formula>$G237="BENCH"</formula>
    </cfRule>
    <cfRule type="expression" dxfId="7" priority="8">
      <formula>$G237="DEADLIFT"</formula>
    </cfRule>
    <cfRule type="expression" dxfId="6" priority="9">
      <formula>AND($G237="ACC",ISBLANK($F237))</formula>
    </cfRule>
    <cfRule type="expression" dxfId="5" priority="10">
      <formula>$G237="ACC"</formula>
    </cfRule>
  </conditionalFormatting>
  <conditionalFormatting sqref="HF237:HG237">
    <cfRule type="expression" dxfId="4" priority="1">
      <formula>$G237="SQUAT"</formula>
    </cfRule>
    <cfRule type="expression" dxfId="3" priority="2">
      <formula>$G237="BENCH"</formula>
    </cfRule>
    <cfRule type="expression" dxfId="2" priority="3">
      <formula>$G237="DEADLIFT"</formula>
    </cfRule>
    <cfRule type="expression" dxfId="1" priority="4">
      <formula>AND($G237="ACC",ISBLANK($F237))</formula>
    </cfRule>
    <cfRule type="expression" dxfId="0" priority="5">
      <formula>$G237="ACC"</formula>
    </cfRule>
  </conditionalFormatting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71AFA-6F27-274B-91CD-0789D2809B77}">
  <dimension ref="A1:FN951"/>
  <sheetViews>
    <sheetView showGridLines="0" topLeftCell="A6" zoomScale="160" zoomScaleNormal="160" workbookViewId="0">
      <pane xSplit="2" topLeftCell="C1" activePane="topRight" state="frozen"/>
      <selection pane="topRight" activeCell="C18" sqref="C18:I18"/>
    </sheetView>
  </sheetViews>
  <sheetFormatPr baseColWidth="10" defaultColWidth="14.5" defaultRowHeight="15" customHeight="1"/>
  <cols>
    <col min="1" max="1" width="11.83203125" style="452" customWidth="1"/>
    <col min="2" max="2" width="26.83203125" style="452" customWidth="1"/>
    <col min="3" max="3" width="14" style="452" customWidth="1"/>
    <col min="4" max="168" width="12.83203125" style="452" customWidth="1"/>
    <col min="169" max="170" width="11.83203125" style="452" customWidth="1"/>
    <col min="171" max="16384" width="14.5" style="452"/>
  </cols>
  <sheetData>
    <row r="1" spans="1:170" ht="15.75" customHeight="1">
      <c r="A1" s="451"/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  <c r="AK1" s="451"/>
      <c r="AL1" s="451"/>
      <c r="AM1" s="451"/>
      <c r="AN1" s="451"/>
      <c r="AO1" s="451"/>
      <c r="AP1" s="451"/>
      <c r="AQ1" s="451"/>
      <c r="AR1" s="451"/>
      <c r="AS1" s="451"/>
      <c r="AT1" s="451"/>
      <c r="AU1" s="451"/>
      <c r="AV1" s="451"/>
      <c r="AW1" s="451"/>
      <c r="AX1" s="451"/>
      <c r="AY1" s="451"/>
      <c r="AZ1" s="451"/>
      <c r="BA1" s="451"/>
      <c r="BB1" s="451"/>
      <c r="BC1" s="451"/>
      <c r="BD1" s="451"/>
      <c r="BE1" s="451"/>
      <c r="BF1" s="451"/>
      <c r="BG1" s="451"/>
      <c r="BH1" s="451"/>
      <c r="BI1" s="451"/>
      <c r="BJ1" s="451"/>
      <c r="BK1" s="451"/>
      <c r="BL1" s="451"/>
      <c r="BM1" s="451"/>
      <c r="BN1" s="451"/>
      <c r="BO1" s="451"/>
      <c r="BP1" s="451"/>
      <c r="BQ1" s="451"/>
      <c r="BR1" s="451"/>
      <c r="BS1" s="451"/>
      <c r="BT1" s="451"/>
      <c r="BU1" s="451"/>
      <c r="BV1" s="451"/>
      <c r="BW1" s="451"/>
      <c r="BX1" s="451"/>
      <c r="BY1" s="451"/>
      <c r="BZ1" s="451"/>
      <c r="CA1" s="451"/>
      <c r="CB1" s="451"/>
      <c r="CC1" s="451"/>
      <c r="CD1" s="451"/>
      <c r="CE1" s="451"/>
      <c r="CF1" s="451"/>
      <c r="CG1" s="451"/>
      <c r="CH1" s="451"/>
      <c r="CI1" s="451"/>
      <c r="CJ1" s="451"/>
      <c r="CK1" s="451"/>
      <c r="CL1" s="451"/>
      <c r="CM1" s="451"/>
      <c r="CN1" s="451"/>
      <c r="CO1" s="451"/>
      <c r="CP1" s="451"/>
      <c r="CQ1" s="451"/>
      <c r="CR1" s="451"/>
      <c r="CS1" s="451"/>
      <c r="CT1" s="451"/>
      <c r="CU1" s="451"/>
      <c r="CV1" s="451"/>
      <c r="CW1" s="451"/>
      <c r="CX1" s="451"/>
      <c r="CY1" s="451"/>
      <c r="CZ1" s="451"/>
      <c r="DA1" s="451"/>
      <c r="DB1" s="451"/>
      <c r="DC1" s="451"/>
      <c r="DD1" s="451"/>
      <c r="DE1" s="451"/>
      <c r="DF1" s="451"/>
      <c r="DG1" s="451"/>
      <c r="DH1" s="451"/>
      <c r="DI1" s="451"/>
      <c r="DJ1" s="451"/>
      <c r="DK1" s="451"/>
      <c r="DL1" s="451"/>
      <c r="DM1" s="451"/>
      <c r="DN1" s="451"/>
      <c r="DO1" s="451"/>
      <c r="DP1" s="451"/>
      <c r="DQ1" s="451"/>
      <c r="DR1" s="451"/>
      <c r="DS1" s="451"/>
      <c r="DT1" s="451"/>
      <c r="DU1" s="451"/>
      <c r="DV1" s="451"/>
      <c r="DW1" s="451"/>
      <c r="DX1" s="451"/>
      <c r="DY1" s="451"/>
      <c r="DZ1" s="451"/>
      <c r="EA1" s="451"/>
      <c r="EB1" s="451"/>
      <c r="EC1" s="451"/>
      <c r="ED1" s="451"/>
      <c r="EE1" s="451"/>
      <c r="EF1" s="451"/>
      <c r="EG1" s="451"/>
      <c r="EH1" s="451"/>
      <c r="EI1" s="451"/>
      <c r="EJ1" s="451"/>
      <c r="EK1" s="451"/>
      <c r="EL1" s="451"/>
      <c r="EM1" s="451"/>
      <c r="EN1" s="451"/>
      <c r="EO1" s="451"/>
      <c r="EP1" s="451"/>
      <c r="EQ1" s="451"/>
      <c r="ER1" s="451"/>
      <c r="ES1" s="451"/>
      <c r="ET1" s="451"/>
      <c r="EU1" s="451"/>
      <c r="EV1" s="451"/>
      <c r="EW1" s="451"/>
      <c r="EX1" s="451"/>
      <c r="EY1" s="451"/>
      <c r="EZ1" s="451"/>
      <c r="FA1" s="451"/>
      <c r="FB1" s="451"/>
      <c r="FC1" s="451"/>
      <c r="FD1" s="451"/>
      <c r="FE1" s="451"/>
      <c r="FF1" s="451"/>
      <c r="FG1" s="451"/>
      <c r="FH1" s="451"/>
      <c r="FI1" s="451"/>
      <c r="FJ1" s="451"/>
      <c r="FK1" s="451"/>
      <c r="FL1" s="451"/>
      <c r="FM1" s="451"/>
      <c r="FN1" s="451"/>
    </row>
    <row r="2" spans="1:170" ht="15.75" customHeight="1">
      <c r="A2" s="451"/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  <c r="AK2" s="451"/>
      <c r="AL2" s="451"/>
      <c r="AM2" s="451"/>
      <c r="AN2" s="451"/>
      <c r="AO2" s="451"/>
      <c r="AP2" s="451"/>
      <c r="AQ2" s="451"/>
      <c r="AR2" s="451"/>
      <c r="AS2" s="451"/>
      <c r="AT2" s="451"/>
      <c r="AU2" s="451"/>
      <c r="AV2" s="451"/>
      <c r="AW2" s="451"/>
      <c r="AX2" s="451"/>
      <c r="AY2" s="451"/>
      <c r="AZ2" s="451"/>
      <c r="BA2" s="451"/>
      <c r="BB2" s="451"/>
      <c r="BC2" s="451"/>
      <c r="BD2" s="451"/>
      <c r="BE2" s="451"/>
      <c r="BF2" s="451"/>
      <c r="BG2" s="451"/>
      <c r="BH2" s="451"/>
      <c r="BI2" s="451"/>
      <c r="BJ2" s="451"/>
      <c r="BK2" s="451"/>
      <c r="BL2" s="451"/>
      <c r="BM2" s="451"/>
      <c r="BN2" s="451"/>
      <c r="BO2" s="451"/>
      <c r="BP2" s="451"/>
      <c r="BQ2" s="451"/>
      <c r="BR2" s="451"/>
      <c r="BS2" s="451"/>
      <c r="BT2" s="451"/>
      <c r="BU2" s="451"/>
      <c r="BV2" s="451"/>
      <c r="BW2" s="451"/>
      <c r="BX2" s="451"/>
      <c r="BY2" s="451"/>
      <c r="BZ2" s="451"/>
      <c r="CA2" s="451"/>
      <c r="CB2" s="451"/>
      <c r="CC2" s="451"/>
      <c r="CD2" s="451"/>
      <c r="CE2" s="451"/>
      <c r="CF2" s="451"/>
      <c r="CG2" s="451"/>
      <c r="CH2" s="451"/>
      <c r="CI2" s="451"/>
      <c r="CJ2" s="451"/>
      <c r="CK2" s="451"/>
      <c r="CL2" s="451"/>
      <c r="CM2" s="451"/>
      <c r="CN2" s="451"/>
      <c r="CO2" s="451"/>
      <c r="CP2" s="451"/>
      <c r="CQ2" s="451"/>
      <c r="CR2" s="451"/>
      <c r="CS2" s="451"/>
      <c r="CT2" s="451"/>
      <c r="CU2" s="451"/>
      <c r="CV2" s="451"/>
      <c r="CW2" s="451"/>
      <c r="CX2" s="451"/>
      <c r="CY2" s="451"/>
      <c r="CZ2" s="451"/>
      <c r="DA2" s="451"/>
      <c r="DB2" s="451"/>
      <c r="DC2" s="451"/>
      <c r="DD2" s="451"/>
      <c r="DE2" s="451"/>
      <c r="DF2" s="451"/>
      <c r="DG2" s="451"/>
      <c r="DH2" s="451"/>
      <c r="DI2" s="451"/>
      <c r="DJ2" s="451"/>
      <c r="DK2" s="451"/>
      <c r="DL2" s="451"/>
      <c r="DM2" s="451"/>
      <c r="DN2" s="451"/>
      <c r="DO2" s="451"/>
      <c r="DP2" s="451"/>
      <c r="DQ2" s="451"/>
      <c r="DR2" s="451"/>
      <c r="DS2" s="451"/>
      <c r="DT2" s="451"/>
      <c r="DU2" s="451"/>
      <c r="DV2" s="451"/>
      <c r="DW2" s="451"/>
      <c r="DX2" s="451"/>
      <c r="DY2" s="451"/>
      <c r="DZ2" s="451"/>
      <c r="EA2" s="451"/>
      <c r="EB2" s="451"/>
      <c r="EC2" s="451"/>
      <c r="ED2" s="451"/>
      <c r="EE2" s="451"/>
      <c r="EF2" s="451"/>
      <c r="EG2" s="451"/>
      <c r="EH2" s="451"/>
      <c r="EI2" s="451"/>
      <c r="EJ2" s="451"/>
      <c r="EK2" s="451"/>
      <c r="EL2" s="451"/>
      <c r="EM2" s="451"/>
      <c r="EN2" s="451"/>
      <c r="EO2" s="451"/>
      <c r="EP2" s="451"/>
      <c r="EQ2" s="451"/>
      <c r="ER2" s="451"/>
      <c r="ES2" s="451"/>
      <c r="ET2" s="451"/>
      <c r="EU2" s="451"/>
      <c r="EV2" s="451"/>
      <c r="EW2" s="451"/>
      <c r="EX2" s="451"/>
      <c r="EY2" s="451"/>
      <c r="EZ2" s="451"/>
      <c r="FA2" s="451"/>
      <c r="FB2" s="451"/>
      <c r="FC2" s="451"/>
      <c r="FD2" s="451"/>
      <c r="FE2" s="451"/>
      <c r="FF2" s="451"/>
      <c r="FG2" s="451"/>
      <c r="FH2" s="451"/>
      <c r="FI2" s="451"/>
      <c r="FJ2" s="451"/>
      <c r="FK2" s="451"/>
      <c r="FL2" s="451"/>
      <c r="FM2" s="451"/>
      <c r="FN2" s="451"/>
    </row>
    <row r="3" spans="1:170" ht="15.75" customHeight="1">
      <c r="A3" s="451"/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451"/>
      <c r="AD3" s="451"/>
      <c r="AE3" s="451"/>
      <c r="AF3" s="451"/>
      <c r="AG3" s="451"/>
      <c r="AH3" s="451"/>
      <c r="AI3" s="451"/>
      <c r="AJ3" s="451"/>
      <c r="AK3" s="451"/>
      <c r="AL3" s="451"/>
      <c r="AM3" s="451"/>
      <c r="AN3" s="451"/>
      <c r="AO3" s="451"/>
      <c r="AP3" s="451"/>
      <c r="AQ3" s="451"/>
      <c r="AR3" s="451"/>
      <c r="AS3" s="451"/>
      <c r="AT3" s="451"/>
      <c r="AU3" s="451"/>
      <c r="AV3" s="451"/>
      <c r="AW3" s="451"/>
      <c r="AX3" s="451"/>
      <c r="AY3" s="451"/>
      <c r="AZ3" s="451"/>
      <c r="BA3" s="451"/>
      <c r="BB3" s="451"/>
      <c r="BC3" s="451"/>
      <c r="BD3" s="451"/>
      <c r="BE3" s="451"/>
      <c r="BF3" s="451"/>
      <c r="BG3" s="451"/>
      <c r="BH3" s="451"/>
      <c r="BI3" s="451"/>
      <c r="BJ3" s="451"/>
      <c r="BK3" s="451"/>
      <c r="BL3" s="451"/>
      <c r="BM3" s="451"/>
      <c r="BN3" s="451"/>
      <c r="BO3" s="451"/>
      <c r="BP3" s="451"/>
      <c r="BQ3" s="451"/>
      <c r="BR3" s="451"/>
      <c r="BS3" s="451"/>
      <c r="BT3" s="451"/>
      <c r="BU3" s="451"/>
      <c r="BV3" s="451"/>
      <c r="BW3" s="451"/>
      <c r="BX3" s="451"/>
      <c r="BY3" s="451"/>
      <c r="BZ3" s="451"/>
      <c r="CA3" s="451"/>
      <c r="CB3" s="451"/>
      <c r="CC3" s="451"/>
      <c r="CD3" s="451"/>
      <c r="CE3" s="451"/>
      <c r="CF3" s="451"/>
      <c r="CG3" s="451"/>
      <c r="CH3" s="451"/>
      <c r="CI3" s="451"/>
      <c r="CJ3" s="451"/>
      <c r="CK3" s="451"/>
      <c r="CL3" s="451"/>
      <c r="CM3" s="451"/>
      <c r="CN3" s="451"/>
      <c r="CO3" s="451"/>
      <c r="CP3" s="451"/>
      <c r="CQ3" s="451"/>
      <c r="CR3" s="451"/>
      <c r="CS3" s="451"/>
      <c r="CT3" s="451"/>
      <c r="CU3" s="451"/>
      <c r="CV3" s="451"/>
      <c r="CW3" s="451"/>
      <c r="CX3" s="451"/>
      <c r="CY3" s="451"/>
      <c r="CZ3" s="451"/>
      <c r="DA3" s="451"/>
      <c r="DB3" s="451"/>
      <c r="DC3" s="451"/>
      <c r="DD3" s="451"/>
      <c r="DE3" s="451"/>
      <c r="DF3" s="451"/>
      <c r="DG3" s="451"/>
      <c r="DH3" s="451"/>
      <c r="DI3" s="451"/>
      <c r="DJ3" s="451"/>
      <c r="DK3" s="451"/>
      <c r="DL3" s="451"/>
      <c r="DM3" s="451"/>
      <c r="DN3" s="451"/>
      <c r="DO3" s="451"/>
      <c r="DP3" s="451"/>
      <c r="DQ3" s="451"/>
      <c r="DR3" s="451"/>
      <c r="DS3" s="451"/>
      <c r="DT3" s="451"/>
      <c r="DU3" s="451"/>
      <c r="DV3" s="451"/>
      <c r="DW3" s="451"/>
      <c r="DX3" s="451"/>
      <c r="DY3" s="451"/>
      <c r="DZ3" s="451"/>
      <c r="EA3" s="451"/>
      <c r="EB3" s="451"/>
      <c r="EC3" s="451"/>
      <c r="ED3" s="451"/>
      <c r="EE3" s="451"/>
      <c r="EF3" s="451"/>
      <c r="EG3" s="451"/>
      <c r="EH3" s="451"/>
      <c r="EI3" s="451"/>
      <c r="EJ3" s="451"/>
      <c r="EK3" s="451"/>
      <c r="EL3" s="451"/>
      <c r="EM3" s="451"/>
      <c r="EN3" s="451"/>
      <c r="EO3" s="451"/>
      <c r="EP3" s="451"/>
      <c r="EQ3" s="451"/>
      <c r="ER3" s="451"/>
      <c r="ES3" s="451"/>
      <c r="ET3" s="451"/>
      <c r="EU3" s="451"/>
      <c r="EV3" s="451"/>
      <c r="EW3" s="451"/>
      <c r="EX3" s="451"/>
      <c r="EY3" s="451"/>
      <c r="EZ3" s="451"/>
      <c r="FA3" s="451"/>
      <c r="FB3" s="451"/>
      <c r="FC3" s="451"/>
      <c r="FD3" s="451"/>
      <c r="FE3" s="451"/>
      <c r="FF3" s="451"/>
      <c r="FG3" s="451"/>
      <c r="FH3" s="451"/>
      <c r="FI3" s="451"/>
      <c r="FJ3" s="451"/>
      <c r="FK3" s="451"/>
      <c r="FL3" s="451"/>
      <c r="FM3" s="451"/>
      <c r="FN3" s="451"/>
    </row>
    <row r="4" spans="1:170" ht="15.75" customHeight="1">
      <c r="A4" s="451"/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  <c r="AK4" s="451"/>
      <c r="AL4" s="451"/>
      <c r="AM4" s="451"/>
      <c r="AN4" s="451"/>
      <c r="AO4" s="451"/>
      <c r="AP4" s="451"/>
      <c r="AQ4" s="451"/>
      <c r="AR4" s="451"/>
      <c r="AS4" s="451"/>
      <c r="AT4" s="451"/>
      <c r="AU4" s="451"/>
      <c r="AV4" s="451"/>
      <c r="AW4" s="451"/>
      <c r="AX4" s="451"/>
      <c r="AY4" s="451"/>
      <c r="AZ4" s="451"/>
      <c r="BA4" s="451"/>
      <c r="BB4" s="451"/>
      <c r="BC4" s="451"/>
      <c r="BD4" s="451"/>
      <c r="BE4" s="451"/>
      <c r="BF4" s="451"/>
      <c r="BG4" s="451"/>
      <c r="BH4" s="451"/>
      <c r="BI4" s="451"/>
      <c r="BJ4" s="451"/>
      <c r="BK4" s="451"/>
      <c r="BL4" s="451"/>
      <c r="BM4" s="451"/>
      <c r="BN4" s="451"/>
      <c r="BO4" s="451"/>
      <c r="BP4" s="451"/>
      <c r="BQ4" s="451"/>
      <c r="BR4" s="451"/>
      <c r="BS4" s="451"/>
      <c r="BT4" s="451"/>
      <c r="BU4" s="451"/>
      <c r="BV4" s="451"/>
      <c r="BW4" s="451"/>
      <c r="BX4" s="451"/>
      <c r="BY4" s="451"/>
      <c r="BZ4" s="451"/>
      <c r="CA4" s="451"/>
      <c r="CB4" s="451"/>
      <c r="CC4" s="451"/>
      <c r="CD4" s="451"/>
      <c r="CE4" s="451"/>
      <c r="CF4" s="451"/>
      <c r="CG4" s="451"/>
      <c r="CH4" s="451"/>
      <c r="CI4" s="451"/>
      <c r="CJ4" s="451"/>
      <c r="CK4" s="451"/>
      <c r="CL4" s="451"/>
      <c r="CM4" s="451"/>
      <c r="CN4" s="451"/>
      <c r="CO4" s="451"/>
      <c r="CP4" s="451"/>
      <c r="CQ4" s="451"/>
      <c r="CR4" s="451"/>
      <c r="CS4" s="451"/>
      <c r="CT4" s="451"/>
      <c r="CU4" s="451"/>
      <c r="CV4" s="451"/>
      <c r="CW4" s="451"/>
      <c r="CX4" s="451"/>
      <c r="CY4" s="451"/>
      <c r="CZ4" s="451"/>
      <c r="DA4" s="451"/>
      <c r="DB4" s="451"/>
      <c r="DC4" s="451"/>
      <c r="DD4" s="451"/>
      <c r="DE4" s="451"/>
      <c r="DF4" s="451"/>
      <c r="DG4" s="451"/>
      <c r="DH4" s="451"/>
      <c r="DI4" s="451"/>
      <c r="DJ4" s="451"/>
      <c r="DK4" s="451"/>
      <c r="DL4" s="451"/>
      <c r="DM4" s="451"/>
      <c r="DN4" s="451"/>
      <c r="DO4" s="451"/>
      <c r="DP4" s="451"/>
      <c r="DQ4" s="451"/>
      <c r="DR4" s="451"/>
      <c r="DS4" s="451"/>
      <c r="DT4" s="451"/>
      <c r="DU4" s="451"/>
      <c r="DV4" s="451"/>
      <c r="DW4" s="451"/>
      <c r="DX4" s="451"/>
      <c r="DY4" s="451"/>
      <c r="DZ4" s="451"/>
      <c r="EA4" s="451"/>
      <c r="EB4" s="451"/>
      <c r="EC4" s="451"/>
      <c r="ED4" s="451"/>
      <c r="EE4" s="451"/>
      <c r="EF4" s="451"/>
      <c r="EG4" s="451"/>
      <c r="EH4" s="451"/>
      <c r="EI4" s="451"/>
      <c r="EJ4" s="451"/>
      <c r="EK4" s="451"/>
      <c r="EL4" s="451"/>
      <c r="EM4" s="451"/>
      <c r="EN4" s="451"/>
      <c r="EO4" s="451"/>
      <c r="EP4" s="451"/>
      <c r="EQ4" s="451"/>
      <c r="ER4" s="451"/>
      <c r="ES4" s="451"/>
      <c r="ET4" s="451"/>
      <c r="EU4" s="451"/>
      <c r="EV4" s="451"/>
      <c r="EW4" s="451"/>
      <c r="EX4" s="451"/>
      <c r="EY4" s="451"/>
      <c r="EZ4" s="451"/>
      <c r="FA4" s="451"/>
      <c r="FB4" s="451"/>
      <c r="FC4" s="451"/>
      <c r="FD4" s="451"/>
      <c r="FE4" s="451"/>
      <c r="FF4" s="451"/>
      <c r="FG4" s="451"/>
      <c r="FH4" s="451"/>
      <c r="FI4" s="451"/>
      <c r="FJ4" s="451"/>
      <c r="FK4" s="451"/>
      <c r="FL4" s="451"/>
      <c r="FM4" s="451"/>
      <c r="FN4" s="451"/>
    </row>
    <row r="5" spans="1:170" ht="15.75" customHeight="1">
      <c r="A5" s="451"/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  <c r="AA5" s="451"/>
      <c r="AB5" s="451"/>
      <c r="AC5" s="451"/>
      <c r="AD5" s="451"/>
      <c r="AE5" s="451"/>
      <c r="AF5" s="451"/>
      <c r="AG5" s="451"/>
      <c r="AH5" s="451"/>
      <c r="AI5" s="451"/>
      <c r="AJ5" s="451"/>
      <c r="AK5" s="451"/>
      <c r="AL5" s="451"/>
      <c r="AM5" s="451"/>
      <c r="AN5" s="451"/>
      <c r="AO5" s="451"/>
      <c r="AP5" s="451"/>
      <c r="AQ5" s="451"/>
      <c r="AR5" s="451"/>
      <c r="AS5" s="451"/>
      <c r="AT5" s="451"/>
      <c r="AU5" s="451"/>
      <c r="AV5" s="451"/>
      <c r="AW5" s="451"/>
      <c r="AX5" s="451"/>
      <c r="AY5" s="451"/>
      <c r="AZ5" s="451"/>
      <c r="BA5" s="451"/>
      <c r="BB5" s="451"/>
      <c r="BC5" s="451"/>
      <c r="BD5" s="451"/>
      <c r="BE5" s="451"/>
      <c r="BF5" s="451"/>
      <c r="BG5" s="451"/>
      <c r="BH5" s="451"/>
      <c r="BI5" s="451"/>
      <c r="BJ5" s="451"/>
      <c r="BK5" s="451"/>
      <c r="BL5" s="451"/>
      <c r="BM5" s="451"/>
      <c r="BN5" s="451"/>
      <c r="BO5" s="451"/>
      <c r="BP5" s="451"/>
      <c r="BQ5" s="451"/>
      <c r="BR5" s="451"/>
      <c r="BS5" s="451"/>
      <c r="BT5" s="451"/>
      <c r="BU5" s="451"/>
      <c r="BV5" s="451"/>
      <c r="BW5" s="451"/>
      <c r="BX5" s="451"/>
      <c r="BY5" s="451"/>
      <c r="BZ5" s="451"/>
      <c r="CA5" s="451"/>
      <c r="CB5" s="451"/>
      <c r="CC5" s="451"/>
      <c r="CD5" s="451"/>
      <c r="CE5" s="451"/>
      <c r="CF5" s="451"/>
      <c r="CG5" s="451"/>
      <c r="CH5" s="451"/>
      <c r="CI5" s="451"/>
      <c r="CJ5" s="451"/>
      <c r="CK5" s="451"/>
      <c r="CL5" s="451"/>
      <c r="CM5" s="451"/>
      <c r="CN5" s="451"/>
      <c r="CO5" s="451"/>
      <c r="CP5" s="451"/>
      <c r="CQ5" s="451"/>
      <c r="CR5" s="451"/>
      <c r="CS5" s="451"/>
      <c r="CT5" s="451"/>
      <c r="CU5" s="451"/>
      <c r="CV5" s="451"/>
      <c r="CW5" s="451"/>
      <c r="CX5" s="451"/>
      <c r="CY5" s="451"/>
      <c r="CZ5" s="451"/>
      <c r="DA5" s="451"/>
      <c r="DB5" s="451"/>
      <c r="DC5" s="451"/>
      <c r="DD5" s="451"/>
      <c r="DE5" s="451"/>
      <c r="DF5" s="451"/>
      <c r="DG5" s="451"/>
      <c r="DH5" s="451"/>
      <c r="DI5" s="451"/>
      <c r="DJ5" s="451"/>
      <c r="DK5" s="451"/>
      <c r="DL5" s="451"/>
      <c r="DM5" s="451"/>
      <c r="DN5" s="451"/>
      <c r="DO5" s="451"/>
      <c r="DP5" s="451"/>
      <c r="DQ5" s="451"/>
      <c r="DR5" s="451"/>
      <c r="DS5" s="451"/>
      <c r="DT5" s="451"/>
      <c r="DU5" s="451"/>
      <c r="DV5" s="451"/>
      <c r="DW5" s="451"/>
      <c r="DX5" s="451"/>
      <c r="DY5" s="451"/>
      <c r="DZ5" s="451"/>
      <c r="EA5" s="451"/>
      <c r="EB5" s="451"/>
      <c r="EC5" s="451"/>
      <c r="ED5" s="451"/>
      <c r="EE5" s="451"/>
      <c r="EF5" s="451"/>
      <c r="EG5" s="451"/>
      <c r="EH5" s="451"/>
      <c r="EI5" s="451"/>
      <c r="EJ5" s="451"/>
      <c r="EK5" s="451"/>
      <c r="EL5" s="451"/>
      <c r="EM5" s="451"/>
      <c r="EN5" s="451"/>
      <c r="EO5" s="451"/>
      <c r="EP5" s="451"/>
      <c r="EQ5" s="451"/>
      <c r="ER5" s="451"/>
      <c r="ES5" s="451"/>
      <c r="ET5" s="451"/>
      <c r="EU5" s="451"/>
      <c r="EV5" s="451"/>
      <c r="EW5" s="451"/>
      <c r="EX5" s="451"/>
      <c r="EY5" s="451"/>
      <c r="EZ5" s="451"/>
      <c r="FA5" s="451"/>
      <c r="FB5" s="451"/>
      <c r="FC5" s="451"/>
      <c r="FD5" s="451"/>
      <c r="FE5" s="451"/>
      <c r="FF5" s="451"/>
      <c r="FG5" s="451"/>
      <c r="FH5" s="451"/>
      <c r="FI5" s="451"/>
      <c r="FJ5" s="451"/>
      <c r="FK5" s="451"/>
      <c r="FL5" s="451"/>
      <c r="FM5" s="451"/>
      <c r="FN5" s="451"/>
    </row>
    <row r="6" spans="1:170" ht="15.75" customHeight="1">
      <c r="A6" s="451"/>
      <c r="B6" s="451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3"/>
      <c r="X6" s="453"/>
      <c r="Y6" s="453"/>
      <c r="Z6" s="453"/>
      <c r="AA6" s="453"/>
      <c r="AB6" s="453"/>
      <c r="AC6" s="453"/>
      <c r="AD6" s="453"/>
      <c r="AE6" s="453"/>
      <c r="AF6" s="453"/>
      <c r="AG6" s="453"/>
      <c r="AH6" s="453"/>
      <c r="AI6" s="453"/>
      <c r="AJ6" s="453"/>
      <c r="AK6" s="453"/>
      <c r="AL6" s="453"/>
      <c r="AM6" s="453"/>
      <c r="AN6" s="453"/>
      <c r="AO6" s="453"/>
      <c r="AP6" s="453"/>
      <c r="AQ6" s="453"/>
      <c r="AR6" s="453"/>
      <c r="AS6" s="453"/>
      <c r="AT6" s="453"/>
      <c r="AU6" s="453"/>
      <c r="AV6" s="453"/>
      <c r="AW6" s="453"/>
      <c r="AX6" s="453"/>
      <c r="AY6" s="453"/>
      <c r="AZ6" s="453"/>
      <c r="BA6" s="453"/>
      <c r="BB6" s="453"/>
      <c r="BC6" s="453"/>
      <c r="BD6" s="453"/>
      <c r="BE6" s="453"/>
      <c r="BF6" s="453"/>
      <c r="BG6" s="453"/>
      <c r="BH6" s="453"/>
      <c r="BI6" s="453"/>
      <c r="BJ6" s="453"/>
      <c r="BK6" s="453"/>
      <c r="BL6" s="453"/>
      <c r="BM6" s="453"/>
      <c r="BN6" s="453"/>
      <c r="BO6" s="453"/>
      <c r="BP6" s="453"/>
      <c r="BQ6" s="453"/>
      <c r="BR6" s="453"/>
      <c r="BS6" s="453"/>
      <c r="BT6" s="453"/>
      <c r="BU6" s="453"/>
      <c r="BV6" s="453"/>
      <c r="BW6" s="453"/>
      <c r="BX6" s="453"/>
      <c r="BY6" s="453"/>
      <c r="BZ6" s="453"/>
      <c r="CA6" s="453"/>
      <c r="CB6" s="453"/>
      <c r="CC6" s="453"/>
      <c r="CD6" s="453"/>
      <c r="CE6" s="453"/>
      <c r="CF6" s="453"/>
      <c r="CG6" s="453"/>
      <c r="CH6" s="453"/>
      <c r="CI6" s="453"/>
      <c r="CJ6" s="453"/>
      <c r="CK6" s="453"/>
      <c r="CL6" s="453"/>
      <c r="CM6" s="453"/>
      <c r="CN6" s="453"/>
      <c r="CO6" s="453"/>
      <c r="CP6" s="453"/>
      <c r="CQ6" s="453"/>
      <c r="CR6" s="453"/>
      <c r="CS6" s="453"/>
      <c r="CT6" s="453"/>
      <c r="CU6" s="453"/>
      <c r="CV6" s="453"/>
      <c r="CW6" s="453"/>
      <c r="CX6" s="453"/>
      <c r="CY6" s="453"/>
      <c r="CZ6" s="453"/>
      <c r="DA6" s="453"/>
      <c r="DB6" s="453"/>
      <c r="DC6" s="453"/>
      <c r="DD6" s="453"/>
      <c r="DE6" s="453"/>
      <c r="DF6" s="453"/>
      <c r="DG6" s="453"/>
      <c r="DH6" s="453"/>
      <c r="DI6" s="453"/>
      <c r="DJ6" s="453"/>
      <c r="DK6" s="453"/>
      <c r="DL6" s="453"/>
      <c r="DM6" s="453"/>
      <c r="DN6" s="453"/>
      <c r="DO6" s="453"/>
      <c r="DP6" s="453"/>
      <c r="DQ6" s="453"/>
      <c r="DR6" s="453"/>
      <c r="DS6" s="453"/>
      <c r="DT6" s="453"/>
      <c r="DU6" s="453"/>
      <c r="DV6" s="453"/>
      <c r="DW6" s="453"/>
      <c r="DX6" s="453"/>
      <c r="DY6" s="453"/>
      <c r="DZ6" s="453"/>
      <c r="EA6" s="453"/>
      <c r="EB6" s="453"/>
      <c r="EC6" s="453"/>
      <c r="ED6" s="453"/>
      <c r="EE6" s="453"/>
      <c r="EF6" s="453"/>
      <c r="EG6" s="453"/>
      <c r="EH6" s="453"/>
      <c r="EI6" s="453"/>
      <c r="EJ6" s="453"/>
      <c r="EK6" s="453"/>
      <c r="EL6" s="453"/>
      <c r="EM6" s="453"/>
      <c r="EN6" s="453"/>
      <c r="EO6" s="453"/>
      <c r="EP6" s="453"/>
      <c r="EQ6" s="453"/>
      <c r="ER6" s="453"/>
      <c r="ES6" s="453"/>
      <c r="ET6" s="453"/>
      <c r="EU6" s="453"/>
      <c r="EV6" s="453"/>
      <c r="EW6" s="453"/>
      <c r="EX6" s="453"/>
      <c r="EY6" s="453"/>
      <c r="EZ6" s="453"/>
      <c r="FA6" s="453"/>
      <c r="FB6" s="453"/>
      <c r="FC6" s="453"/>
      <c r="FD6" s="453"/>
      <c r="FE6" s="453"/>
      <c r="FF6" s="453"/>
      <c r="FG6" s="453"/>
      <c r="FH6" s="453"/>
      <c r="FI6" s="453"/>
      <c r="FJ6" s="453"/>
      <c r="FK6" s="453"/>
      <c r="FL6" s="453"/>
      <c r="FM6" s="451"/>
      <c r="FN6" s="451"/>
    </row>
    <row r="7" spans="1:170" ht="36" customHeight="1">
      <c r="A7" s="454"/>
      <c r="B7" s="454"/>
      <c r="C7" s="671" t="s">
        <v>573</v>
      </c>
      <c r="D7" s="672"/>
      <c r="E7" s="672"/>
      <c r="F7" s="672"/>
      <c r="G7" s="672"/>
      <c r="H7" s="672"/>
      <c r="I7" s="672"/>
      <c r="J7" s="672"/>
      <c r="K7" s="672"/>
      <c r="L7" s="672"/>
      <c r="M7" s="672"/>
      <c r="N7" s="672"/>
      <c r="O7" s="672"/>
      <c r="P7" s="672"/>
      <c r="Q7" s="672"/>
      <c r="R7" s="672"/>
      <c r="S7" s="672"/>
      <c r="T7" s="672"/>
      <c r="U7" s="672"/>
      <c r="V7" s="672"/>
      <c r="W7" s="672"/>
      <c r="X7" s="673"/>
      <c r="Y7" s="673"/>
      <c r="Z7" s="673"/>
      <c r="AA7" s="673"/>
      <c r="AB7" s="673"/>
      <c r="AC7" s="673"/>
      <c r="AD7" s="674"/>
      <c r="AE7" s="671" t="s">
        <v>574</v>
      </c>
      <c r="AF7" s="672"/>
      <c r="AG7" s="672"/>
      <c r="AH7" s="672"/>
      <c r="AI7" s="672"/>
      <c r="AJ7" s="672"/>
      <c r="AK7" s="672"/>
      <c r="AL7" s="672"/>
      <c r="AM7" s="672"/>
      <c r="AN7" s="672"/>
      <c r="AO7" s="672"/>
      <c r="AP7" s="672"/>
      <c r="AQ7" s="672"/>
      <c r="AR7" s="672"/>
      <c r="AS7" s="672"/>
      <c r="AT7" s="672"/>
      <c r="AU7" s="672"/>
      <c r="AV7" s="672"/>
      <c r="AW7" s="672"/>
      <c r="AX7" s="672"/>
      <c r="AY7" s="672"/>
      <c r="AZ7" s="672"/>
      <c r="BA7" s="672"/>
      <c r="BB7" s="672"/>
      <c r="BC7" s="672"/>
      <c r="BD7" s="672"/>
      <c r="BE7" s="672"/>
      <c r="BF7" s="675"/>
      <c r="BG7" s="671" t="s">
        <v>575</v>
      </c>
      <c r="BH7" s="672"/>
      <c r="BI7" s="672"/>
      <c r="BJ7" s="672"/>
      <c r="BK7" s="672"/>
      <c r="BL7" s="672"/>
      <c r="BM7" s="672"/>
      <c r="BN7" s="672"/>
      <c r="BO7" s="672"/>
      <c r="BP7" s="672"/>
      <c r="BQ7" s="672"/>
      <c r="BR7" s="672"/>
      <c r="BS7" s="672"/>
      <c r="BT7" s="672"/>
      <c r="BU7" s="672"/>
      <c r="BV7" s="672"/>
      <c r="BW7" s="672"/>
      <c r="BX7" s="672"/>
      <c r="BY7" s="672"/>
      <c r="BZ7" s="672"/>
      <c r="CA7" s="672"/>
      <c r="CB7" s="672"/>
      <c r="CC7" s="672"/>
      <c r="CD7" s="672"/>
      <c r="CE7" s="672"/>
      <c r="CF7" s="672"/>
      <c r="CG7" s="672"/>
      <c r="CH7" s="675"/>
      <c r="CI7" s="671" t="s">
        <v>576</v>
      </c>
      <c r="CJ7" s="672"/>
      <c r="CK7" s="672"/>
      <c r="CL7" s="672"/>
      <c r="CM7" s="672"/>
      <c r="CN7" s="672"/>
      <c r="CO7" s="672"/>
      <c r="CP7" s="672"/>
      <c r="CQ7" s="672"/>
      <c r="CR7" s="672"/>
      <c r="CS7" s="672"/>
      <c r="CT7" s="672"/>
      <c r="CU7" s="672"/>
      <c r="CV7" s="672"/>
      <c r="CW7" s="672"/>
      <c r="CX7" s="672"/>
      <c r="CY7" s="672"/>
      <c r="CZ7" s="672"/>
      <c r="DA7" s="672"/>
      <c r="DB7" s="672"/>
      <c r="DC7" s="672"/>
      <c r="DD7" s="672"/>
      <c r="DE7" s="672"/>
      <c r="DF7" s="672"/>
      <c r="DG7" s="672"/>
      <c r="DH7" s="672"/>
      <c r="DI7" s="672"/>
      <c r="DJ7" s="675"/>
      <c r="DK7" s="671" t="s">
        <v>577</v>
      </c>
      <c r="DL7" s="672"/>
      <c r="DM7" s="672"/>
      <c r="DN7" s="672"/>
      <c r="DO7" s="672"/>
      <c r="DP7" s="672"/>
      <c r="DQ7" s="672"/>
      <c r="DR7" s="672"/>
      <c r="DS7" s="672"/>
      <c r="DT7" s="672"/>
      <c r="DU7" s="672"/>
      <c r="DV7" s="672"/>
      <c r="DW7" s="672"/>
      <c r="DX7" s="672"/>
      <c r="DY7" s="672"/>
      <c r="DZ7" s="672"/>
      <c r="EA7" s="672"/>
      <c r="EB7" s="672"/>
      <c r="EC7" s="672"/>
      <c r="ED7" s="672"/>
      <c r="EE7" s="672"/>
      <c r="EF7" s="672"/>
      <c r="EG7" s="672"/>
      <c r="EH7" s="672"/>
      <c r="EI7" s="672"/>
      <c r="EJ7" s="672"/>
      <c r="EK7" s="672"/>
      <c r="EL7" s="672"/>
      <c r="EM7" s="676" t="s">
        <v>578</v>
      </c>
      <c r="EN7" s="676"/>
      <c r="EO7" s="676"/>
      <c r="EP7" s="676"/>
      <c r="EQ7" s="676"/>
      <c r="ER7" s="676"/>
      <c r="ES7" s="676"/>
      <c r="ET7" s="676"/>
      <c r="EU7" s="676"/>
      <c r="EV7" s="676"/>
      <c r="EW7" s="676"/>
      <c r="EX7" s="676"/>
      <c r="EY7" s="676"/>
      <c r="EZ7" s="676"/>
      <c r="FA7" s="676"/>
      <c r="FB7" s="676"/>
      <c r="FC7" s="676"/>
      <c r="FD7" s="676"/>
      <c r="FE7" s="676"/>
      <c r="FF7" s="676"/>
      <c r="FG7" s="676"/>
      <c r="FH7" s="676"/>
      <c r="FI7" s="676"/>
      <c r="FJ7" s="676"/>
      <c r="FK7" s="676"/>
      <c r="FL7" s="676"/>
      <c r="FM7" s="676"/>
      <c r="FN7" s="676"/>
    </row>
    <row r="8" spans="1:170" ht="31.5" customHeight="1">
      <c r="A8" s="455"/>
      <c r="B8" s="456" t="s">
        <v>579</v>
      </c>
      <c r="C8" s="671" t="s">
        <v>112</v>
      </c>
      <c r="D8" s="672"/>
      <c r="E8" s="672"/>
      <c r="F8" s="672"/>
      <c r="G8" s="672"/>
      <c r="H8" s="672"/>
      <c r="I8" s="675"/>
      <c r="J8" s="671" t="s">
        <v>114</v>
      </c>
      <c r="K8" s="672"/>
      <c r="L8" s="672"/>
      <c r="M8" s="672"/>
      <c r="N8" s="672"/>
      <c r="O8" s="672"/>
      <c r="P8" s="675"/>
      <c r="Q8" s="671" t="s">
        <v>115</v>
      </c>
      <c r="R8" s="672"/>
      <c r="S8" s="672"/>
      <c r="T8" s="672"/>
      <c r="U8" s="672"/>
      <c r="V8" s="672"/>
      <c r="W8" s="672"/>
      <c r="X8" s="676" t="s">
        <v>116</v>
      </c>
      <c r="Y8" s="676"/>
      <c r="Z8" s="676"/>
      <c r="AA8" s="676"/>
      <c r="AB8" s="676"/>
      <c r="AC8" s="676"/>
      <c r="AD8" s="676"/>
      <c r="AE8" s="677" t="s">
        <v>117</v>
      </c>
      <c r="AF8" s="672"/>
      <c r="AG8" s="672"/>
      <c r="AH8" s="672"/>
      <c r="AI8" s="672"/>
      <c r="AJ8" s="672"/>
      <c r="AK8" s="675"/>
      <c r="AL8" s="671" t="s">
        <v>118</v>
      </c>
      <c r="AM8" s="672"/>
      <c r="AN8" s="672"/>
      <c r="AO8" s="672"/>
      <c r="AP8" s="672"/>
      <c r="AQ8" s="672"/>
      <c r="AR8" s="675"/>
      <c r="AS8" s="671" t="s">
        <v>119</v>
      </c>
      <c r="AT8" s="672"/>
      <c r="AU8" s="672"/>
      <c r="AV8" s="672"/>
      <c r="AW8" s="672"/>
      <c r="AX8" s="672"/>
      <c r="AY8" s="675"/>
      <c r="AZ8" s="671" t="s">
        <v>120</v>
      </c>
      <c r="BA8" s="672"/>
      <c r="BB8" s="672"/>
      <c r="BC8" s="672"/>
      <c r="BD8" s="672"/>
      <c r="BE8" s="672"/>
      <c r="BF8" s="675"/>
      <c r="BG8" s="671" t="s">
        <v>121</v>
      </c>
      <c r="BH8" s="672"/>
      <c r="BI8" s="672"/>
      <c r="BJ8" s="672"/>
      <c r="BK8" s="672"/>
      <c r="BL8" s="672"/>
      <c r="BM8" s="675"/>
      <c r="BN8" s="671" t="s">
        <v>122</v>
      </c>
      <c r="BO8" s="672"/>
      <c r="BP8" s="672"/>
      <c r="BQ8" s="672"/>
      <c r="BR8" s="672"/>
      <c r="BS8" s="672"/>
      <c r="BT8" s="675"/>
      <c r="BU8" s="671" t="s">
        <v>123</v>
      </c>
      <c r="BV8" s="672"/>
      <c r="BW8" s="672"/>
      <c r="BX8" s="672"/>
      <c r="BY8" s="672"/>
      <c r="BZ8" s="672"/>
      <c r="CA8" s="675"/>
      <c r="CB8" s="671" t="s">
        <v>124</v>
      </c>
      <c r="CC8" s="672"/>
      <c r="CD8" s="672"/>
      <c r="CE8" s="672"/>
      <c r="CF8" s="672"/>
      <c r="CG8" s="672"/>
      <c r="CH8" s="675"/>
      <c r="CI8" s="671" t="s">
        <v>125</v>
      </c>
      <c r="CJ8" s="672"/>
      <c r="CK8" s="672"/>
      <c r="CL8" s="672"/>
      <c r="CM8" s="672"/>
      <c r="CN8" s="672"/>
      <c r="CO8" s="675"/>
      <c r="CP8" s="671" t="s">
        <v>126</v>
      </c>
      <c r="CQ8" s="672"/>
      <c r="CR8" s="672"/>
      <c r="CS8" s="672"/>
      <c r="CT8" s="672"/>
      <c r="CU8" s="672"/>
      <c r="CV8" s="675"/>
      <c r="CW8" s="671" t="s">
        <v>127</v>
      </c>
      <c r="CX8" s="672"/>
      <c r="CY8" s="672"/>
      <c r="CZ8" s="672"/>
      <c r="DA8" s="672"/>
      <c r="DB8" s="672"/>
      <c r="DC8" s="675"/>
      <c r="DD8" s="671" t="s">
        <v>128</v>
      </c>
      <c r="DE8" s="672"/>
      <c r="DF8" s="672"/>
      <c r="DG8" s="672"/>
      <c r="DH8" s="672"/>
      <c r="DI8" s="672"/>
      <c r="DJ8" s="675"/>
      <c r="DK8" s="671" t="s">
        <v>129</v>
      </c>
      <c r="DL8" s="672"/>
      <c r="DM8" s="672"/>
      <c r="DN8" s="672"/>
      <c r="DO8" s="672"/>
      <c r="DP8" s="672"/>
      <c r="DQ8" s="675"/>
      <c r="DR8" s="671" t="s">
        <v>130</v>
      </c>
      <c r="DS8" s="672"/>
      <c r="DT8" s="672"/>
      <c r="DU8" s="672"/>
      <c r="DV8" s="672"/>
      <c r="DW8" s="672"/>
      <c r="DX8" s="675"/>
      <c r="DY8" s="671" t="s">
        <v>131</v>
      </c>
      <c r="DZ8" s="672"/>
      <c r="EA8" s="672"/>
      <c r="EB8" s="672"/>
      <c r="EC8" s="672"/>
      <c r="ED8" s="672"/>
      <c r="EE8" s="675"/>
      <c r="EF8" s="671" t="s">
        <v>132</v>
      </c>
      <c r="EG8" s="672"/>
      <c r="EH8" s="672"/>
      <c r="EI8" s="672"/>
      <c r="EJ8" s="672"/>
      <c r="EK8" s="672"/>
      <c r="EL8" s="675"/>
      <c r="EM8" s="678" t="s">
        <v>447</v>
      </c>
      <c r="EN8" s="679"/>
      <c r="EO8" s="679"/>
      <c r="EP8" s="679"/>
      <c r="EQ8" s="679"/>
      <c r="ER8" s="679"/>
      <c r="ES8" s="680"/>
      <c r="ET8" s="678" t="s">
        <v>448</v>
      </c>
      <c r="EU8" s="679"/>
      <c r="EV8" s="679"/>
      <c r="EW8" s="679"/>
      <c r="EX8" s="679"/>
      <c r="EY8" s="679"/>
      <c r="EZ8" s="680"/>
      <c r="FA8" s="678" t="s">
        <v>449</v>
      </c>
      <c r="FB8" s="679"/>
      <c r="FC8" s="679"/>
      <c r="FD8" s="679"/>
      <c r="FE8" s="679"/>
      <c r="FF8" s="679"/>
      <c r="FG8" s="679"/>
      <c r="FH8" s="676" t="s">
        <v>450</v>
      </c>
      <c r="FI8" s="676"/>
      <c r="FJ8" s="676"/>
      <c r="FK8" s="676"/>
      <c r="FL8" s="676"/>
      <c r="FM8" s="676"/>
      <c r="FN8" s="676"/>
    </row>
    <row r="9" spans="1:170" ht="15.75" customHeight="1">
      <c r="A9" s="451"/>
      <c r="B9" s="684" t="s">
        <v>580</v>
      </c>
      <c r="C9" s="457"/>
      <c r="D9" s="457"/>
      <c r="E9" s="457"/>
      <c r="F9" s="457"/>
      <c r="G9" s="457"/>
      <c r="H9" s="457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57"/>
      <c r="V9" s="457"/>
      <c r="W9" s="457"/>
      <c r="X9" s="458"/>
      <c r="Y9" s="458"/>
      <c r="Z9" s="458"/>
      <c r="AA9" s="458"/>
      <c r="AB9" s="458"/>
      <c r="AC9" s="459">
        <v>44597</v>
      </c>
      <c r="AD9" s="459">
        <v>44598</v>
      </c>
      <c r="AE9" s="457"/>
      <c r="AF9" s="457"/>
      <c r="AG9" s="457"/>
      <c r="AH9" s="457"/>
      <c r="AI9" s="457"/>
      <c r="AJ9" s="457"/>
      <c r="AK9" s="457"/>
      <c r="AL9" s="457"/>
      <c r="AM9" s="457"/>
      <c r="AN9" s="460">
        <v>44639</v>
      </c>
      <c r="AO9" s="457"/>
      <c r="AP9" s="460">
        <v>44640</v>
      </c>
      <c r="AQ9" s="457"/>
      <c r="AR9" s="460">
        <v>44644</v>
      </c>
      <c r="AS9" s="460">
        <v>44646</v>
      </c>
      <c r="AT9" s="460">
        <v>44649</v>
      </c>
      <c r="AU9" s="457"/>
      <c r="AV9" s="457"/>
      <c r="AW9" s="457"/>
      <c r="AX9" s="457"/>
      <c r="AY9" s="457"/>
      <c r="AZ9" s="457"/>
      <c r="BA9" s="457"/>
      <c r="BB9" s="457"/>
      <c r="BC9" s="457"/>
      <c r="BD9" s="457"/>
      <c r="BE9" s="457"/>
      <c r="BF9" s="457"/>
      <c r="BG9" s="457"/>
      <c r="BH9" s="460"/>
      <c r="BI9" s="457"/>
      <c r="BJ9" s="457"/>
      <c r="BK9" s="460"/>
      <c r="BL9" s="457"/>
      <c r="BM9" s="460"/>
      <c r="BN9" s="457"/>
      <c r="BO9" s="457"/>
      <c r="BP9" s="457"/>
      <c r="BQ9" s="457"/>
      <c r="BR9" s="457"/>
      <c r="BS9" s="457"/>
      <c r="BT9" s="457"/>
      <c r="BU9" s="460"/>
      <c r="BV9" s="457"/>
      <c r="BW9" s="460"/>
      <c r="BX9" s="457"/>
      <c r="BY9" s="457"/>
      <c r="BZ9" s="460"/>
      <c r="CA9" s="457"/>
      <c r="CB9" s="457"/>
      <c r="CC9" s="457"/>
      <c r="CD9" s="457"/>
      <c r="CE9" s="457"/>
      <c r="CF9" s="457"/>
      <c r="CG9" s="457"/>
      <c r="CH9" s="457"/>
      <c r="CI9" s="461"/>
      <c r="CJ9" s="462"/>
      <c r="CK9" s="462"/>
      <c r="CL9" s="462"/>
      <c r="CM9" s="462"/>
      <c r="CN9" s="457"/>
      <c r="CO9" s="457"/>
      <c r="CP9" s="462"/>
      <c r="CQ9" s="462"/>
      <c r="CR9" s="462"/>
      <c r="CS9" s="462"/>
      <c r="CT9" s="462"/>
      <c r="CU9" s="457"/>
      <c r="CV9" s="457"/>
      <c r="CW9" s="462"/>
      <c r="CX9" s="462"/>
      <c r="CY9" s="462"/>
      <c r="CZ9" s="462"/>
      <c r="DA9" s="462"/>
      <c r="DB9" s="457"/>
      <c r="DC9" s="457"/>
      <c r="DD9" s="462"/>
      <c r="DE9" s="462"/>
      <c r="DF9" s="462"/>
      <c r="DG9" s="462"/>
      <c r="DH9" s="462"/>
      <c r="DI9" s="457"/>
      <c r="DJ9" s="457"/>
      <c r="DK9" s="461"/>
      <c r="DL9" s="462"/>
      <c r="DM9" s="462"/>
      <c r="DN9" s="462"/>
      <c r="DO9" s="462"/>
      <c r="DP9" s="457"/>
      <c r="DQ9" s="457"/>
      <c r="DR9" s="462"/>
      <c r="DS9" s="462"/>
      <c r="DT9" s="462"/>
      <c r="DU9" s="462"/>
      <c r="DV9" s="462"/>
      <c r="DW9" s="457"/>
      <c r="DX9" s="457"/>
      <c r="DY9" s="462"/>
      <c r="DZ9" s="462"/>
      <c r="EA9" s="462"/>
      <c r="EB9" s="462"/>
      <c r="EC9" s="462"/>
      <c r="ED9" s="457"/>
      <c r="EE9" s="457"/>
      <c r="EF9" s="462"/>
      <c r="EG9" s="462"/>
      <c r="EH9" s="462"/>
      <c r="EI9" s="462"/>
      <c r="EJ9" s="462"/>
      <c r="EK9" s="457"/>
      <c r="EL9" s="457"/>
      <c r="EM9" s="461"/>
      <c r="EN9" s="462"/>
      <c r="EO9" s="462"/>
      <c r="EP9" s="462"/>
      <c r="EQ9" s="462"/>
      <c r="ER9" s="457"/>
      <c r="ES9" s="457"/>
      <c r="ET9" s="462"/>
      <c r="EU9" s="462"/>
      <c r="EV9" s="462"/>
      <c r="EW9" s="462"/>
      <c r="EX9" s="462"/>
      <c r="EY9" s="457"/>
      <c r="EZ9" s="457"/>
      <c r="FA9" s="462"/>
      <c r="FB9" s="462"/>
      <c r="FC9" s="462"/>
      <c r="FD9" s="462"/>
      <c r="FE9" s="462"/>
      <c r="FF9" s="457"/>
      <c r="FG9" s="457"/>
      <c r="FH9" s="462"/>
      <c r="FI9" s="462"/>
      <c r="FJ9" s="462"/>
      <c r="FK9" s="462"/>
      <c r="FL9" s="462"/>
      <c r="FM9" s="458"/>
      <c r="FN9" s="458"/>
    </row>
    <row r="10" spans="1:170" ht="15.75" customHeight="1">
      <c r="A10" s="451"/>
      <c r="B10" s="685"/>
      <c r="C10" s="460"/>
      <c r="D10" s="460"/>
      <c r="E10" s="460"/>
      <c r="F10" s="460"/>
      <c r="G10" s="460"/>
      <c r="H10" s="460"/>
      <c r="I10" s="460"/>
      <c r="J10" s="460"/>
      <c r="K10" s="460"/>
      <c r="L10" s="460"/>
      <c r="M10" s="460"/>
      <c r="N10" s="460"/>
      <c r="O10" s="460"/>
      <c r="P10" s="460"/>
      <c r="Q10" s="460"/>
      <c r="R10" s="460"/>
      <c r="S10" s="460"/>
      <c r="T10" s="460"/>
      <c r="U10" s="460"/>
      <c r="V10" s="460"/>
      <c r="W10" s="460"/>
      <c r="X10" s="460"/>
      <c r="Y10" s="460"/>
      <c r="Z10" s="460"/>
      <c r="AA10" s="460"/>
      <c r="AB10" s="460"/>
      <c r="AC10" s="460"/>
      <c r="AD10" s="460"/>
      <c r="AE10" s="460"/>
      <c r="AF10" s="460"/>
      <c r="AG10" s="460"/>
      <c r="AH10" s="460"/>
      <c r="AI10" s="460"/>
      <c r="AJ10" s="460"/>
      <c r="AK10" s="460"/>
      <c r="AL10" s="460"/>
      <c r="AM10" s="460"/>
      <c r="AN10" s="460"/>
      <c r="AO10" s="460"/>
      <c r="AP10" s="460"/>
      <c r="AQ10" s="460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460"/>
      <c r="BC10" s="460"/>
      <c r="BD10" s="460"/>
      <c r="BE10" s="460"/>
      <c r="BF10" s="460"/>
      <c r="BG10" s="460"/>
      <c r="BH10" s="460"/>
      <c r="BI10" s="460"/>
      <c r="BJ10" s="460"/>
      <c r="BK10" s="460"/>
      <c r="BL10" s="460"/>
      <c r="BM10" s="460"/>
      <c r="BN10" s="460"/>
      <c r="BO10" s="460"/>
      <c r="BP10" s="460"/>
      <c r="BQ10" s="460"/>
      <c r="BR10" s="460"/>
      <c r="BS10" s="460"/>
      <c r="BT10" s="460"/>
      <c r="BU10" s="460"/>
      <c r="BV10" s="460"/>
      <c r="BW10" s="460"/>
      <c r="BX10" s="460"/>
      <c r="BY10" s="460"/>
      <c r="BZ10" s="460"/>
      <c r="CA10" s="460"/>
      <c r="CB10" s="460"/>
      <c r="CC10" s="460"/>
      <c r="CD10" s="460"/>
      <c r="CE10" s="460"/>
      <c r="CF10" s="460"/>
      <c r="CG10" s="460"/>
      <c r="CH10" s="460"/>
      <c r="CI10" s="460"/>
      <c r="CJ10" s="460"/>
      <c r="CK10" s="460"/>
      <c r="CL10" s="460"/>
      <c r="CM10" s="460"/>
      <c r="CN10" s="460"/>
      <c r="CO10" s="460"/>
      <c r="CP10" s="460"/>
      <c r="CQ10" s="460"/>
      <c r="CR10" s="460"/>
      <c r="CS10" s="460"/>
      <c r="CT10" s="460"/>
      <c r="CU10" s="460"/>
      <c r="CV10" s="460"/>
      <c r="CW10" s="460"/>
      <c r="CX10" s="460"/>
      <c r="CY10" s="460"/>
      <c r="CZ10" s="460"/>
      <c r="DA10" s="460"/>
      <c r="DB10" s="460"/>
      <c r="DC10" s="460"/>
      <c r="DD10" s="460"/>
      <c r="DE10" s="460"/>
      <c r="DF10" s="460"/>
      <c r="DG10" s="460"/>
      <c r="DH10" s="460"/>
      <c r="DI10" s="460"/>
      <c r="DJ10" s="460"/>
      <c r="DK10" s="460"/>
      <c r="DL10" s="460"/>
      <c r="DM10" s="460"/>
      <c r="DN10" s="460"/>
      <c r="DO10" s="460"/>
      <c r="DP10" s="460"/>
      <c r="DQ10" s="460"/>
      <c r="DR10" s="460"/>
      <c r="DS10" s="460"/>
      <c r="DT10" s="460"/>
      <c r="DU10" s="460"/>
      <c r="DV10" s="460"/>
      <c r="DW10" s="460"/>
      <c r="DX10" s="460"/>
      <c r="DY10" s="460"/>
      <c r="DZ10" s="460"/>
      <c r="EA10" s="460"/>
      <c r="EB10" s="460"/>
      <c r="EC10" s="460"/>
      <c r="ED10" s="460"/>
      <c r="EE10" s="460"/>
      <c r="EF10" s="460"/>
      <c r="EG10" s="460"/>
      <c r="EH10" s="460"/>
      <c r="EI10" s="460"/>
      <c r="EJ10" s="460"/>
      <c r="EK10" s="460"/>
      <c r="EL10" s="460"/>
      <c r="EM10" s="460"/>
      <c r="EN10" s="460"/>
      <c r="EO10" s="460"/>
      <c r="EP10" s="460"/>
      <c r="EQ10" s="460"/>
      <c r="ER10" s="460"/>
      <c r="ES10" s="460"/>
      <c r="ET10" s="460"/>
      <c r="EU10" s="460"/>
      <c r="EV10" s="460"/>
      <c r="EW10" s="460"/>
      <c r="EX10" s="460"/>
      <c r="EY10" s="460"/>
      <c r="EZ10" s="460"/>
      <c r="FA10" s="460"/>
      <c r="FB10" s="460"/>
      <c r="FC10" s="460"/>
      <c r="FD10" s="460"/>
      <c r="FE10" s="460"/>
      <c r="FF10" s="460"/>
      <c r="FG10" s="460"/>
      <c r="FH10" s="460"/>
      <c r="FI10" s="460"/>
      <c r="FJ10" s="460"/>
      <c r="FK10" s="460"/>
      <c r="FL10" s="460"/>
      <c r="FM10" s="460"/>
      <c r="FN10" s="460"/>
    </row>
    <row r="11" spans="1:170" ht="15.75" customHeight="1">
      <c r="A11" s="451"/>
      <c r="B11" s="686"/>
      <c r="C11" s="463"/>
      <c r="D11" s="463"/>
      <c r="E11" s="463"/>
      <c r="F11" s="463"/>
      <c r="G11" s="463"/>
      <c r="H11" s="463"/>
      <c r="I11" s="463"/>
      <c r="J11" s="463"/>
      <c r="K11" s="463"/>
      <c r="L11" s="463"/>
      <c r="M11" s="463"/>
      <c r="N11" s="463"/>
      <c r="O11" s="463"/>
      <c r="P11" s="463"/>
      <c r="Q11" s="463"/>
      <c r="R11" s="463"/>
      <c r="S11" s="463"/>
      <c r="T11" s="463"/>
      <c r="U11" s="463"/>
      <c r="V11" s="463"/>
      <c r="W11" s="463"/>
      <c r="X11" s="463"/>
      <c r="Y11" s="463"/>
      <c r="Z11" s="460"/>
      <c r="AA11" s="460"/>
      <c r="AB11" s="460"/>
      <c r="AC11" s="460"/>
      <c r="AD11" s="460"/>
      <c r="AE11" s="460"/>
      <c r="AF11" s="460"/>
      <c r="AG11" s="460"/>
      <c r="AH11" s="460"/>
      <c r="AI11" s="460"/>
      <c r="AJ11" s="460"/>
      <c r="AK11" s="460"/>
      <c r="AL11" s="460"/>
      <c r="AM11" s="460"/>
      <c r="AN11" s="460" t="s">
        <v>113</v>
      </c>
      <c r="AO11" s="460"/>
      <c r="AP11" s="460" t="s">
        <v>160</v>
      </c>
      <c r="AQ11" s="460"/>
      <c r="AR11" s="460" t="s">
        <v>161</v>
      </c>
      <c r="AS11" s="460" t="s">
        <v>113</v>
      </c>
      <c r="AT11" s="460" t="s">
        <v>160</v>
      </c>
      <c r="AU11" s="463"/>
      <c r="AV11" s="463"/>
      <c r="AW11" s="463"/>
      <c r="AX11" s="463"/>
      <c r="AY11" s="463"/>
      <c r="AZ11" s="463"/>
      <c r="BA11" s="463"/>
      <c r="BB11" s="463"/>
      <c r="BC11" s="463"/>
      <c r="BD11" s="463"/>
      <c r="BE11" s="463"/>
      <c r="BF11" s="463"/>
      <c r="BG11" s="463"/>
      <c r="BH11" s="463"/>
      <c r="BI11" s="463"/>
      <c r="BJ11" s="463"/>
      <c r="BK11" s="463"/>
      <c r="BL11" s="463"/>
      <c r="BM11" s="463"/>
      <c r="BN11" s="463"/>
      <c r="BO11" s="463"/>
      <c r="BP11" s="463"/>
      <c r="BQ11" s="463"/>
      <c r="BR11" s="463"/>
      <c r="BS11" s="463"/>
      <c r="BT11" s="463"/>
      <c r="BU11" s="463"/>
      <c r="BV11" s="463"/>
      <c r="BW11" s="463"/>
      <c r="BX11" s="463"/>
      <c r="BY11" s="463"/>
      <c r="BZ11" s="463"/>
      <c r="CA11" s="463"/>
      <c r="CB11" s="463"/>
      <c r="CC11" s="463"/>
      <c r="CD11" s="463"/>
      <c r="CE11" s="463"/>
      <c r="CF11" s="463"/>
      <c r="CG11" s="463"/>
      <c r="CH11" s="463"/>
      <c r="CI11" s="463"/>
      <c r="CJ11" s="463"/>
      <c r="CK11" s="463"/>
      <c r="CL11" s="463"/>
      <c r="CM11" s="463"/>
      <c r="CN11" s="463"/>
      <c r="CO11" s="463"/>
      <c r="CP11" s="463"/>
      <c r="CQ11" s="463"/>
      <c r="CR11" s="463"/>
      <c r="CS11" s="463"/>
      <c r="CT11" s="463"/>
      <c r="CU11" s="463"/>
      <c r="CV11" s="463"/>
      <c r="CW11" s="463"/>
      <c r="CX11" s="463"/>
      <c r="CY11" s="463"/>
      <c r="CZ11" s="463"/>
      <c r="DA11" s="463"/>
      <c r="DB11" s="463"/>
      <c r="DC11" s="463"/>
      <c r="DD11" s="463"/>
      <c r="DE11" s="463"/>
      <c r="DF11" s="463"/>
      <c r="DG11" s="463"/>
      <c r="DH11" s="463"/>
      <c r="DI11" s="463"/>
      <c r="DJ11" s="463"/>
      <c r="DK11" s="463"/>
      <c r="DL11" s="463"/>
      <c r="DM11" s="463"/>
      <c r="DN11" s="463"/>
      <c r="DO11" s="463"/>
      <c r="DP11" s="463"/>
      <c r="DQ11" s="463"/>
      <c r="DR11" s="463"/>
      <c r="DS11" s="463"/>
      <c r="DT11" s="463"/>
      <c r="DU11" s="463"/>
      <c r="DV11" s="463"/>
      <c r="DW11" s="463"/>
      <c r="DX11" s="463"/>
      <c r="DY11" s="463"/>
      <c r="DZ11" s="463"/>
      <c r="EA11" s="463"/>
      <c r="EB11" s="463"/>
      <c r="EC11" s="463"/>
      <c r="ED11" s="463"/>
      <c r="EE11" s="463"/>
      <c r="EF11" s="463"/>
      <c r="EG11" s="463"/>
      <c r="EH11" s="463"/>
      <c r="EI11" s="463"/>
      <c r="EJ11" s="463"/>
      <c r="EK11" s="463"/>
      <c r="EL11" s="463"/>
      <c r="EM11" s="463"/>
      <c r="EN11" s="463"/>
      <c r="EO11" s="463"/>
      <c r="EP11" s="463"/>
      <c r="EQ11" s="463"/>
      <c r="ER11" s="463"/>
      <c r="ES11" s="463"/>
      <c r="ET11" s="463"/>
      <c r="EU11" s="463"/>
      <c r="EV11" s="463"/>
      <c r="EW11" s="463"/>
      <c r="EX11" s="463"/>
      <c r="EY11" s="463"/>
      <c r="EZ11" s="463"/>
      <c r="FA11" s="463"/>
      <c r="FB11" s="463"/>
      <c r="FC11" s="463"/>
      <c r="FD11" s="463"/>
      <c r="FE11" s="463"/>
      <c r="FF11" s="463"/>
      <c r="FG11" s="463"/>
      <c r="FH11" s="463"/>
      <c r="FI11" s="463"/>
      <c r="FJ11" s="463"/>
      <c r="FK11" s="463"/>
      <c r="FL11" s="463"/>
      <c r="FM11" s="463"/>
      <c r="FN11" s="463"/>
    </row>
    <row r="12" spans="1:170" ht="15.75" customHeight="1">
      <c r="A12" s="451"/>
      <c r="B12" s="464" t="s">
        <v>581</v>
      </c>
      <c r="C12" s="457"/>
      <c r="D12" s="457"/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>
        <v>4.5999999999999996</v>
      </c>
      <c r="AD12" s="457">
        <v>4.79</v>
      </c>
      <c r="AE12" s="457"/>
      <c r="AF12" s="457"/>
      <c r="AG12" s="457"/>
      <c r="AH12" s="457"/>
      <c r="AI12" s="457"/>
      <c r="AJ12" s="457"/>
      <c r="AK12" s="457"/>
      <c r="AL12" s="457"/>
      <c r="AM12" s="457"/>
      <c r="AN12" s="457">
        <v>7.38</v>
      </c>
      <c r="AO12" s="457"/>
      <c r="AP12" s="457">
        <v>9.39</v>
      </c>
      <c r="AQ12" s="457"/>
      <c r="AR12" s="457">
        <v>8.06</v>
      </c>
      <c r="AS12" s="457">
        <v>7.63</v>
      </c>
      <c r="AT12" s="457">
        <v>7.27</v>
      </c>
      <c r="AU12" s="465"/>
      <c r="AV12" s="457"/>
      <c r="AW12" s="457"/>
      <c r="AX12" s="457"/>
      <c r="AY12" s="457"/>
      <c r="AZ12" s="457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457"/>
      <c r="BX12" s="457"/>
      <c r="BY12" s="457"/>
      <c r="BZ12" s="457"/>
      <c r="CA12" s="457"/>
      <c r="CB12" s="457"/>
      <c r="CC12" s="457"/>
      <c r="CD12" s="457"/>
      <c r="CE12" s="457"/>
      <c r="CF12" s="457"/>
      <c r="CG12" s="457"/>
      <c r="CH12" s="457"/>
      <c r="CI12" s="457"/>
      <c r="CJ12" s="457"/>
      <c r="CK12" s="457"/>
      <c r="CL12" s="457"/>
      <c r="CM12" s="457"/>
      <c r="CN12" s="457"/>
      <c r="CO12" s="457"/>
      <c r="CP12" s="457"/>
      <c r="CQ12" s="457"/>
      <c r="CR12" s="457"/>
      <c r="CS12" s="457"/>
      <c r="CT12" s="457"/>
      <c r="CU12" s="457"/>
      <c r="CV12" s="457"/>
      <c r="CW12" s="457"/>
      <c r="CX12" s="457"/>
      <c r="CY12" s="457"/>
      <c r="CZ12" s="457"/>
      <c r="DA12" s="457"/>
      <c r="DB12" s="457"/>
      <c r="DC12" s="457"/>
      <c r="DD12" s="457"/>
      <c r="DE12" s="457"/>
      <c r="DF12" s="457"/>
      <c r="DG12" s="457"/>
      <c r="DH12" s="457"/>
      <c r="DI12" s="457"/>
      <c r="DJ12" s="457"/>
      <c r="DK12" s="457"/>
      <c r="DL12" s="457"/>
      <c r="DM12" s="457"/>
      <c r="DN12" s="457"/>
      <c r="DO12" s="457"/>
      <c r="DP12" s="457"/>
      <c r="DQ12" s="457"/>
      <c r="DR12" s="457"/>
      <c r="DS12" s="457"/>
      <c r="DT12" s="457"/>
      <c r="DU12" s="457"/>
      <c r="DV12" s="457"/>
      <c r="DW12" s="457"/>
      <c r="DX12" s="457"/>
      <c r="DY12" s="457"/>
      <c r="DZ12" s="457"/>
      <c r="EA12" s="457"/>
      <c r="EB12" s="457"/>
      <c r="EC12" s="457"/>
      <c r="ED12" s="457"/>
      <c r="EE12" s="457"/>
      <c r="EF12" s="457"/>
      <c r="EG12" s="457"/>
      <c r="EH12" s="457"/>
      <c r="EI12" s="457"/>
      <c r="EJ12" s="457"/>
      <c r="EK12" s="457"/>
      <c r="EL12" s="457"/>
      <c r="EM12" s="457"/>
      <c r="EN12" s="457"/>
      <c r="EO12" s="457"/>
      <c r="EP12" s="457"/>
      <c r="EQ12" s="457"/>
      <c r="ER12" s="457"/>
      <c r="ES12" s="457"/>
      <c r="ET12" s="457"/>
      <c r="EU12" s="457"/>
      <c r="EV12" s="457"/>
      <c r="EW12" s="457"/>
      <c r="EX12" s="457"/>
      <c r="EY12" s="457"/>
      <c r="EZ12" s="457"/>
      <c r="FA12" s="457"/>
      <c r="FB12" s="457"/>
      <c r="FC12" s="457"/>
      <c r="FD12" s="457"/>
      <c r="FE12" s="457"/>
      <c r="FF12" s="457"/>
      <c r="FG12" s="457"/>
      <c r="FH12" s="457"/>
      <c r="FI12" s="457"/>
      <c r="FJ12" s="457"/>
      <c r="FK12" s="457"/>
      <c r="FL12" s="457"/>
      <c r="FM12" s="457"/>
      <c r="FN12" s="457"/>
    </row>
    <row r="13" spans="1:170" ht="15.75" customHeight="1">
      <c r="A13" s="451"/>
      <c r="B13" s="464" t="s">
        <v>582</v>
      </c>
      <c r="C13" s="457"/>
      <c r="D13" s="457"/>
      <c r="E13" s="457"/>
      <c r="F13" s="457"/>
      <c r="G13" s="457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>
        <v>160</v>
      </c>
      <c r="AD13" s="457">
        <v>156</v>
      </c>
      <c r="AE13" s="457"/>
      <c r="AF13" s="457"/>
      <c r="AG13" s="457"/>
      <c r="AH13" s="457"/>
      <c r="AI13" s="457"/>
      <c r="AJ13" s="457"/>
      <c r="AK13" s="457"/>
      <c r="AL13" s="457"/>
      <c r="AM13" s="457"/>
      <c r="AN13" s="457">
        <v>158</v>
      </c>
      <c r="AO13" s="457"/>
      <c r="AP13" s="457">
        <v>153</v>
      </c>
      <c r="AQ13" s="457"/>
      <c r="AR13" s="457">
        <v>167</v>
      </c>
      <c r="AS13" s="457">
        <v>161</v>
      </c>
      <c r="AT13" s="457">
        <v>161</v>
      </c>
      <c r="AU13" s="465"/>
      <c r="AV13" s="457"/>
      <c r="AW13" s="457"/>
      <c r="AX13" s="457"/>
      <c r="AY13" s="457"/>
      <c r="AZ13" s="457"/>
      <c r="BA13" s="457"/>
      <c r="BB13" s="457"/>
      <c r="BC13" s="457"/>
      <c r="BD13" s="457"/>
      <c r="BE13" s="457"/>
      <c r="BF13" s="457"/>
      <c r="BG13" s="457"/>
      <c r="BH13" s="457"/>
      <c r="BI13" s="457"/>
      <c r="BJ13" s="457"/>
      <c r="BK13" s="457"/>
      <c r="BL13" s="457"/>
      <c r="BM13" s="457"/>
      <c r="BN13" s="457"/>
      <c r="BO13" s="457"/>
      <c r="BP13" s="457"/>
      <c r="BQ13" s="457"/>
      <c r="BR13" s="457"/>
      <c r="BS13" s="457"/>
      <c r="BT13" s="457"/>
      <c r="BU13" s="457"/>
      <c r="BV13" s="457"/>
      <c r="BW13" s="457"/>
      <c r="BX13" s="457"/>
      <c r="BY13" s="457"/>
      <c r="BZ13" s="457"/>
      <c r="CA13" s="457"/>
      <c r="CB13" s="457"/>
      <c r="CC13" s="457"/>
      <c r="CD13" s="457"/>
      <c r="CE13" s="457"/>
      <c r="CF13" s="457"/>
      <c r="CG13" s="457"/>
      <c r="CH13" s="457"/>
      <c r="CI13" s="457"/>
      <c r="CJ13" s="457"/>
      <c r="CK13" s="457"/>
      <c r="CL13" s="457"/>
      <c r="CM13" s="457"/>
      <c r="CN13" s="457"/>
      <c r="CO13" s="457"/>
      <c r="CP13" s="457"/>
      <c r="CQ13" s="457"/>
      <c r="CR13" s="457"/>
      <c r="CS13" s="457"/>
      <c r="CT13" s="457"/>
      <c r="CU13" s="457"/>
      <c r="CV13" s="457"/>
      <c r="CW13" s="457"/>
      <c r="CX13" s="457"/>
      <c r="CY13" s="457"/>
      <c r="CZ13" s="457"/>
      <c r="DA13" s="457"/>
      <c r="DB13" s="457"/>
      <c r="DC13" s="457"/>
      <c r="DD13" s="457"/>
      <c r="DE13" s="457"/>
      <c r="DF13" s="457"/>
      <c r="DG13" s="457"/>
      <c r="DH13" s="457"/>
      <c r="DI13" s="457"/>
      <c r="DJ13" s="457"/>
      <c r="DK13" s="457"/>
      <c r="DL13" s="457"/>
      <c r="DM13" s="457"/>
      <c r="DN13" s="457"/>
      <c r="DO13" s="457"/>
      <c r="DP13" s="457"/>
      <c r="DQ13" s="457"/>
      <c r="DR13" s="457"/>
      <c r="DS13" s="457"/>
      <c r="DT13" s="457"/>
      <c r="DU13" s="457"/>
      <c r="DV13" s="457"/>
      <c r="DW13" s="457"/>
      <c r="DX13" s="457"/>
      <c r="DY13" s="457"/>
      <c r="DZ13" s="457"/>
      <c r="EA13" s="457"/>
      <c r="EB13" s="457"/>
      <c r="EC13" s="457"/>
      <c r="ED13" s="457"/>
      <c r="EE13" s="457"/>
      <c r="EF13" s="457"/>
      <c r="EG13" s="457"/>
      <c r="EH13" s="457"/>
      <c r="EI13" s="457"/>
      <c r="EJ13" s="457"/>
      <c r="EK13" s="457"/>
      <c r="EL13" s="457"/>
      <c r="EM13" s="457"/>
      <c r="EN13" s="457"/>
      <c r="EO13" s="457"/>
      <c r="EP13" s="457"/>
      <c r="EQ13" s="457"/>
      <c r="ER13" s="457"/>
      <c r="ES13" s="457"/>
      <c r="ET13" s="457"/>
      <c r="EU13" s="457"/>
      <c r="EV13" s="457"/>
      <c r="EW13" s="457"/>
      <c r="EX13" s="457"/>
      <c r="EY13" s="457"/>
      <c r="EZ13" s="457"/>
      <c r="FA13" s="457"/>
      <c r="FB13" s="457"/>
      <c r="FC13" s="457"/>
      <c r="FD13" s="457"/>
      <c r="FE13" s="457"/>
      <c r="FF13" s="457"/>
      <c r="FG13" s="457"/>
      <c r="FH13" s="457"/>
      <c r="FI13" s="457"/>
      <c r="FJ13" s="457"/>
      <c r="FK13" s="457"/>
      <c r="FL13" s="457"/>
      <c r="FM13" s="457"/>
      <c r="FN13" s="457"/>
    </row>
    <row r="14" spans="1:170" ht="15.75" customHeight="1">
      <c r="A14" s="451"/>
      <c r="B14" s="466" t="s">
        <v>583</v>
      </c>
      <c r="C14" s="457"/>
      <c r="D14" s="457"/>
      <c r="E14" s="457"/>
      <c r="F14" s="457"/>
      <c r="G14" s="457"/>
      <c r="H14" s="457"/>
      <c r="I14" s="457"/>
      <c r="J14" s="467"/>
      <c r="K14" s="467"/>
      <c r="L14" s="467"/>
      <c r="M14" s="467"/>
      <c r="N14" s="468"/>
      <c r="O14" s="468"/>
      <c r="P14" s="468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7"/>
      <c r="AB14" s="467"/>
      <c r="AC14" s="467">
        <v>10</v>
      </c>
      <c r="AD14" s="467">
        <v>10</v>
      </c>
      <c r="AE14" s="467"/>
      <c r="AF14" s="467"/>
      <c r="AG14" s="467"/>
      <c r="AH14" s="467"/>
      <c r="AI14" s="467"/>
      <c r="AJ14" s="467"/>
      <c r="AK14" s="467"/>
      <c r="AL14" s="467"/>
      <c r="AM14" s="467"/>
      <c r="AN14" s="467">
        <v>10</v>
      </c>
      <c r="AO14" s="467"/>
      <c r="AP14" s="467">
        <v>9</v>
      </c>
      <c r="AQ14" s="467"/>
      <c r="AR14" s="467">
        <v>3</v>
      </c>
      <c r="AS14" s="467">
        <v>5</v>
      </c>
      <c r="AT14" s="467">
        <v>1</v>
      </c>
      <c r="AU14" s="467"/>
      <c r="AV14" s="467"/>
      <c r="AW14" s="467"/>
      <c r="AX14" s="467"/>
      <c r="AY14" s="467"/>
      <c r="AZ14" s="467"/>
      <c r="BA14" s="467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57"/>
      <c r="BO14" s="457"/>
      <c r="BP14" s="457"/>
      <c r="BQ14" s="457"/>
      <c r="BR14" s="457"/>
      <c r="BS14" s="457"/>
      <c r="BT14" s="457"/>
      <c r="BU14" s="457"/>
      <c r="BV14" s="457"/>
      <c r="BW14" s="457"/>
      <c r="BX14" s="457"/>
      <c r="BY14" s="457"/>
      <c r="BZ14" s="457"/>
      <c r="CA14" s="457"/>
      <c r="CB14" s="457"/>
      <c r="CC14" s="457"/>
      <c r="CD14" s="457"/>
      <c r="CE14" s="457"/>
      <c r="CF14" s="457"/>
      <c r="CG14" s="457"/>
      <c r="CH14" s="457"/>
      <c r="CI14" s="469"/>
      <c r="CJ14" s="457"/>
      <c r="CK14" s="457"/>
      <c r="CL14" s="457"/>
      <c r="CM14" s="457"/>
      <c r="CN14" s="457"/>
      <c r="CO14" s="457"/>
      <c r="CP14" s="457"/>
      <c r="CQ14" s="457"/>
      <c r="CR14" s="457"/>
      <c r="CS14" s="457"/>
      <c r="CT14" s="457"/>
      <c r="CU14" s="457"/>
      <c r="CV14" s="457"/>
      <c r="CW14" s="457"/>
      <c r="CX14" s="457"/>
      <c r="CY14" s="467"/>
      <c r="CZ14" s="467"/>
      <c r="DA14" s="467"/>
      <c r="DB14" s="467"/>
      <c r="DC14" s="467"/>
      <c r="DD14" s="457"/>
      <c r="DE14" s="457"/>
      <c r="DF14" s="457"/>
      <c r="DG14" s="457"/>
      <c r="DH14" s="457"/>
      <c r="DI14" s="457"/>
      <c r="DJ14" s="457"/>
      <c r="DK14" s="457"/>
      <c r="DL14" s="457"/>
      <c r="DM14" s="457"/>
      <c r="DN14" s="457"/>
      <c r="DO14" s="457"/>
      <c r="DP14" s="457"/>
      <c r="DQ14" s="457"/>
      <c r="DR14" s="457"/>
      <c r="DS14" s="457"/>
      <c r="DT14" s="457"/>
      <c r="DU14" s="457"/>
      <c r="DV14" s="457"/>
      <c r="DW14" s="457"/>
      <c r="DX14" s="457"/>
      <c r="DY14" s="457"/>
      <c r="DZ14" s="457"/>
      <c r="EA14" s="457"/>
      <c r="EB14" s="457"/>
      <c r="EC14" s="457"/>
      <c r="ED14" s="457"/>
      <c r="EE14" s="457"/>
      <c r="EF14" s="457"/>
      <c r="EG14" s="457"/>
      <c r="EH14" s="457"/>
      <c r="EI14" s="457"/>
      <c r="EJ14" s="457"/>
      <c r="EK14" s="457"/>
      <c r="EL14" s="457"/>
      <c r="EM14" s="457"/>
      <c r="EN14" s="457"/>
      <c r="EO14" s="457"/>
      <c r="EP14" s="457"/>
      <c r="EQ14" s="457"/>
      <c r="ER14" s="457"/>
      <c r="ES14" s="457"/>
      <c r="ET14" s="457"/>
      <c r="EU14" s="457"/>
      <c r="EV14" s="457"/>
      <c r="EW14" s="457"/>
      <c r="EX14" s="457"/>
      <c r="EY14" s="457"/>
      <c r="EZ14" s="457"/>
      <c r="FA14" s="457"/>
      <c r="FB14" s="457"/>
      <c r="FC14" s="457"/>
      <c r="FD14" s="457"/>
      <c r="FE14" s="457"/>
      <c r="FF14" s="457"/>
      <c r="FG14" s="457"/>
      <c r="FH14" s="457"/>
      <c r="FI14" s="457"/>
      <c r="FJ14" s="457"/>
      <c r="FK14" s="457"/>
      <c r="FL14" s="457"/>
      <c r="FM14" s="457"/>
      <c r="FN14" s="457"/>
    </row>
    <row r="15" spans="1:170" ht="15.75" customHeight="1">
      <c r="A15" s="451"/>
      <c r="B15" s="470"/>
      <c r="C15" s="471"/>
      <c r="D15" s="471"/>
      <c r="E15" s="471"/>
      <c r="F15" s="471"/>
      <c r="G15" s="471"/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1"/>
      <c r="AH15" s="471"/>
      <c r="AI15" s="471"/>
      <c r="AJ15" s="471"/>
      <c r="AK15" s="471"/>
      <c r="AL15" s="471"/>
      <c r="AM15" s="471"/>
      <c r="AN15" s="471"/>
      <c r="AO15" s="471"/>
      <c r="AP15" s="471"/>
      <c r="AQ15" s="471"/>
      <c r="AR15" s="471"/>
      <c r="AS15" s="471"/>
      <c r="AT15" s="471"/>
      <c r="AU15" s="471"/>
      <c r="AV15" s="471"/>
      <c r="AW15" s="471"/>
      <c r="AX15" s="471"/>
      <c r="AY15" s="471"/>
      <c r="AZ15" s="471"/>
      <c r="BA15" s="471"/>
      <c r="BB15" s="471"/>
      <c r="BC15" s="471"/>
      <c r="BD15" s="471"/>
      <c r="BE15" s="471"/>
      <c r="BF15" s="471"/>
      <c r="BG15" s="471"/>
      <c r="BH15" s="471"/>
      <c r="BI15" s="471"/>
      <c r="BJ15" s="471"/>
      <c r="BK15" s="471"/>
      <c r="BL15" s="471"/>
      <c r="BM15" s="471"/>
      <c r="BN15" s="471"/>
      <c r="BO15" s="471"/>
      <c r="BP15" s="471"/>
      <c r="BQ15" s="471"/>
      <c r="BR15" s="471"/>
      <c r="BS15" s="471"/>
      <c r="BT15" s="471"/>
      <c r="BU15" s="471"/>
      <c r="BV15" s="471"/>
      <c r="BW15" s="471"/>
      <c r="BX15" s="471"/>
      <c r="BY15" s="471"/>
      <c r="BZ15" s="471"/>
      <c r="CA15" s="471"/>
      <c r="CB15" s="471"/>
      <c r="CC15" s="471"/>
      <c r="CD15" s="471"/>
      <c r="CE15" s="471"/>
      <c r="CF15" s="471"/>
      <c r="CG15" s="471"/>
      <c r="CH15" s="471"/>
      <c r="CI15" s="472"/>
      <c r="CJ15" s="472"/>
      <c r="CK15" s="472"/>
      <c r="CL15" s="472"/>
      <c r="CM15" s="472"/>
      <c r="CN15" s="472"/>
      <c r="CO15" s="472"/>
      <c r="CP15" s="472"/>
      <c r="CQ15" s="472"/>
      <c r="CR15" s="472"/>
      <c r="CS15" s="472"/>
      <c r="CT15" s="472"/>
      <c r="CU15" s="472"/>
      <c r="CV15" s="472"/>
      <c r="CW15" s="472"/>
      <c r="CX15" s="472"/>
      <c r="CY15" s="472"/>
      <c r="CZ15" s="472"/>
      <c r="DA15" s="472"/>
      <c r="DB15" s="472"/>
      <c r="DC15" s="472"/>
      <c r="DD15" s="472"/>
      <c r="DE15" s="472"/>
      <c r="DF15" s="472"/>
      <c r="DG15" s="472"/>
      <c r="DH15" s="472"/>
      <c r="DI15" s="472"/>
      <c r="DJ15" s="472"/>
      <c r="DK15" s="472"/>
      <c r="DL15" s="472"/>
      <c r="DM15" s="472"/>
      <c r="DN15" s="472"/>
      <c r="DO15" s="472"/>
      <c r="DP15" s="472"/>
      <c r="DQ15" s="472"/>
      <c r="DR15" s="472"/>
      <c r="DS15" s="472"/>
      <c r="DT15" s="472"/>
      <c r="DU15" s="472"/>
      <c r="DV15" s="472"/>
      <c r="DW15" s="472"/>
      <c r="DX15" s="472"/>
      <c r="DY15" s="472"/>
      <c r="DZ15" s="472"/>
      <c r="EA15" s="472"/>
      <c r="EB15" s="472"/>
      <c r="EC15" s="472"/>
      <c r="ED15" s="472"/>
      <c r="EE15" s="472"/>
      <c r="EF15" s="472"/>
      <c r="EG15" s="472"/>
      <c r="EH15" s="472"/>
      <c r="EI15" s="472"/>
      <c r="EJ15" s="472"/>
      <c r="EK15" s="472"/>
      <c r="EL15" s="472"/>
      <c r="EM15" s="472"/>
      <c r="EN15" s="472"/>
      <c r="EO15" s="472"/>
      <c r="EP15" s="472"/>
      <c r="EQ15" s="472"/>
      <c r="ER15" s="472"/>
      <c r="ES15" s="472"/>
      <c r="ET15" s="472"/>
      <c r="EU15" s="472"/>
      <c r="EV15" s="472"/>
      <c r="EW15" s="472"/>
      <c r="EX15" s="472"/>
      <c r="EY15" s="472"/>
      <c r="EZ15" s="472"/>
      <c r="FA15" s="472"/>
      <c r="FB15" s="472"/>
      <c r="FC15" s="472"/>
      <c r="FD15" s="472"/>
      <c r="FE15" s="472"/>
      <c r="FF15" s="472"/>
      <c r="FG15" s="472"/>
      <c r="FH15" s="472"/>
      <c r="FI15" s="472"/>
      <c r="FJ15" s="472"/>
      <c r="FK15" s="472"/>
      <c r="FL15" s="472"/>
      <c r="FM15" s="472"/>
      <c r="FN15" s="472"/>
    </row>
    <row r="16" spans="1:170" ht="15.75" customHeight="1">
      <c r="A16" s="451"/>
      <c r="B16" s="466" t="s">
        <v>75</v>
      </c>
      <c r="C16" s="457"/>
      <c r="D16" s="457"/>
      <c r="E16" s="457"/>
      <c r="F16" s="457"/>
      <c r="G16" s="457"/>
      <c r="H16" s="457"/>
      <c r="I16" s="457"/>
      <c r="J16" s="457"/>
      <c r="K16" s="457"/>
      <c r="L16" s="457"/>
      <c r="M16" s="457"/>
      <c r="N16" s="457"/>
      <c r="O16" s="457">
        <v>7</v>
      </c>
      <c r="P16" s="457"/>
      <c r="Q16" s="457"/>
      <c r="R16" s="457">
        <v>7</v>
      </c>
      <c r="S16" s="457"/>
      <c r="T16" s="457"/>
      <c r="U16" s="457"/>
      <c r="V16" s="457">
        <v>7</v>
      </c>
      <c r="W16" s="457"/>
      <c r="X16" s="457"/>
      <c r="Y16" s="457"/>
      <c r="Z16" s="457"/>
      <c r="AA16" s="457"/>
      <c r="AB16" s="457"/>
      <c r="AC16" s="457">
        <v>12</v>
      </c>
      <c r="AD16" s="457">
        <v>11</v>
      </c>
      <c r="AE16" s="457"/>
      <c r="AF16" s="457">
        <v>4</v>
      </c>
      <c r="AG16" s="457"/>
      <c r="AH16" s="457">
        <v>8</v>
      </c>
      <c r="AI16" s="457"/>
      <c r="AJ16" s="457">
        <v>9</v>
      </c>
      <c r="AK16" s="457"/>
      <c r="AL16" s="457"/>
      <c r="AM16" s="457">
        <v>6</v>
      </c>
      <c r="AN16" s="457">
        <v>17</v>
      </c>
      <c r="AO16" s="457">
        <v>9</v>
      </c>
      <c r="AP16" s="457">
        <v>17</v>
      </c>
      <c r="AQ16" s="457"/>
      <c r="AR16" s="457">
        <v>19</v>
      </c>
      <c r="AS16" s="457">
        <v>18</v>
      </c>
      <c r="AT16" s="457">
        <v>19</v>
      </c>
      <c r="AU16" s="457"/>
      <c r="AV16" s="457">
        <v>9</v>
      </c>
      <c r="AW16" s="457"/>
      <c r="AX16" s="457">
        <v>9</v>
      </c>
      <c r="AY16" s="457"/>
      <c r="AZ16" s="457"/>
      <c r="BA16" s="457"/>
      <c r="BB16" s="457"/>
      <c r="BC16" s="457">
        <v>7</v>
      </c>
      <c r="BD16" s="457"/>
      <c r="BE16" s="457"/>
      <c r="BF16" s="457"/>
      <c r="BG16" s="457"/>
      <c r="BH16" s="457">
        <v>19</v>
      </c>
      <c r="BI16" s="457"/>
      <c r="BJ16" s="457"/>
      <c r="BK16" s="457">
        <v>13</v>
      </c>
      <c r="BL16" s="457">
        <v>9</v>
      </c>
      <c r="BM16" s="457">
        <v>20</v>
      </c>
      <c r="BN16" s="457"/>
      <c r="BO16" s="457"/>
      <c r="BP16" s="457"/>
      <c r="BQ16" s="457"/>
      <c r="BR16" s="457"/>
      <c r="BS16" s="457">
        <v>4</v>
      </c>
      <c r="BT16" s="457">
        <v>10</v>
      </c>
      <c r="BU16" s="457">
        <v>17</v>
      </c>
      <c r="BV16" s="457"/>
      <c r="BW16" s="457">
        <v>16</v>
      </c>
      <c r="BX16" s="457"/>
      <c r="BY16" s="457"/>
      <c r="BZ16" s="457">
        <v>20</v>
      </c>
      <c r="CA16" s="457"/>
      <c r="CB16" s="457"/>
      <c r="CC16" s="457"/>
      <c r="CD16" s="457"/>
      <c r="CE16" s="457"/>
      <c r="CF16" s="457"/>
      <c r="CG16" s="457"/>
      <c r="CH16" s="457"/>
      <c r="CI16" s="457"/>
      <c r="CJ16" s="457"/>
      <c r="CK16" s="457"/>
      <c r="CL16" s="457"/>
      <c r="CM16" s="457"/>
      <c r="CN16" s="457"/>
      <c r="CO16" s="457"/>
      <c r="CP16" s="457"/>
      <c r="CQ16" s="457"/>
      <c r="CR16" s="457"/>
      <c r="CS16" s="457"/>
      <c r="CT16" s="457"/>
      <c r="CU16" s="457"/>
      <c r="CV16" s="457"/>
      <c r="CW16" s="457"/>
      <c r="CX16" s="457"/>
      <c r="CY16" s="457"/>
      <c r="CZ16" s="457"/>
      <c r="DA16" s="457"/>
      <c r="DB16" s="457"/>
      <c r="DC16" s="457"/>
      <c r="DD16" s="457"/>
      <c r="DE16" s="457"/>
      <c r="DF16" s="457"/>
      <c r="DG16" s="457"/>
      <c r="DH16" s="457"/>
      <c r="DI16" s="457"/>
      <c r="DJ16" s="457"/>
      <c r="DK16" s="457"/>
      <c r="DL16" s="457"/>
      <c r="DM16" s="457"/>
      <c r="DN16" s="457"/>
      <c r="DO16" s="457"/>
      <c r="DP16" s="457"/>
      <c r="DQ16" s="457"/>
      <c r="DR16" s="457"/>
      <c r="DS16" s="457"/>
      <c r="DT16" s="457"/>
      <c r="DU16" s="457"/>
      <c r="DV16" s="457"/>
      <c r="DW16" s="457"/>
      <c r="DX16" s="457"/>
      <c r="DY16" s="457"/>
      <c r="DZ16" s="457"/>
      <c r="EA16" s="457"/>
      <c r="EB16" s="457"/>
      <c r="EC16" s="457"/>
      <c r="ED16" s="457"/>
      <c r="EE16" s="457"/>
      <c r="EF16" s="457"/>
      <c r="EG16" s="457"/>
      <c r="EH16" s="457"/>
      <c r="EI16" s="457"/>
      <c r="EJ16" s="457"/>
      <c r="EK16" s="457"/>
      <c r="EL16" s="457"/>
      <c r="EM16" s="457"/>
      <c r="EN16" s="457"/>
      <c r="EO16" s="457"/>
      <c r="EP16" s="457"/>
      <c r="EQ16" s="457"/>
      <c r="ER16" s="457"/>
      <c r="ES16" s="457"/>
      <c r="ET16" s="457"/>
      <c r="EU16" s="457"/>
      <c r="EV16" s="457"/>
      <c r="EW16" s="457"/>
      <c r="EX16" s="457"/>
      <c r="EY16" s="457"/>
      <c r="EZ16" s="457"/>
      <c r="FA16" s="457"/>
      <c r="FB16" s="457"/>
      <c r="FC16" s="457"/>
      <c r="FD16" s="457"/>
      <c r="FE16" s="457"/>
      <c r="FF16" s="457"/>
      <c r="FG16" s="457"/>
      <c r="FH16" s="457"/>
      <c r="FI16" s="457"/>
      <c r="FJ16" s="457"/>
      <c r="FK16" s="457"/>
      <c r="FL16" s="457"/>
      <c r="FM16" s="457"/>
      <c r="FN16" s="457"/>
    </row>
    <row r="17" spans="1:170" ht="15.75" customHeight="1">
      <c r="A17" s="451"/>
      <c r="B17" s="469" t="s">
        <v>399</v>
      </c>
      <c r="C17" s="457"/>
      <c r="D17" s="457"/>
      <c r="E17" s="457"/>
      <c r="F17" s="457"/>
      <c r="G17" s="457"/>
      <c r="H17" s="457"/>
      <c r="I17" s="457"/>
      <c r="J17" s="457">
        <v>0</v>
      </c>
      <c r="K17" s="457">
        <v>0</v>
      </c>
      <c r="L17" s="457">
        <v>0</v>
      </c>
      <c r="M17" s="457">
        <v>0</v>
      </c>
      <c r="N17" s="457">
        <v>0</v>
      </c>
      <c r="O17" s="457">
        <v>0</v>
      </c>
      <c r="P17" s="457">
        <v>0</v>
      </c>
      <c r="Q17" s="457">
        <v>0</v>
      </c>
      <c r="R17" s="457">
        <v>0</v>
      </c>
      <c r="S17" s="457">
        <v>0</v>
      </c>
      <c r="T17" s="457">
        <v>0</v>
      </c>
      <c r="U17" s="457">
        <v>0</v>
      </c>
      <c r="V17" s="457">
        <v>0</v>
      </c>
      <c r="W17" s="457">
        <v>0</v>
      </c>
      <c r="X17" s="457">
        <v>0</v>
      </c>
      <c r="Y17" s="457">
        <v>0</v>
      </c>
      <c r="Z17" s="457">
        <v>0</v>
      </c>
      <c r="AA17" s="457">
        <v>0</v>
      </c>
      <c r="AB17" s="457">
        <v>0</v>
      </c>
      <c r="AC17" s="457">
        <v>0</v>
      </c>
      <c r="AD17" s="457">
        <v>0</v>
      </c>
      <c r="AE17" s="457">
        <v>0</v>
      </c>
      <c r="AF17" s="457">
        <v>0</v>
      </c>
      <c r="AG17" s="457">
        <v>0</v>
      </c>
      <c r="AH17" s="457">
        <v>0</v>
      </c>
      <c r="AI17" s="457">
        <v>0</v>
      </c>
      <c r="AJ17" s="457">
        <v>0</v>
      </c>
      <c r="AK17" s="457">
        <v>0</v>
      </c>
      <c r="AL17" s="457">
        <v>0</v>
      </c>
      <c r="AM17" s="457">
        <v>0</v>
      </c>
      <c r="AN17" s="457">
        <v>0</v>
      </c>
      <c r="AO17" s="457">
        <v>0</v>
      </c>
      <c r="AP17" s="457">
        <v>0</v>
      </c>
      <c r="AQ17" s="457">
        <v>0</v>
      </c>
      <c r="AR17" s="457">
        <v>0</v>
      </c>
      <c r="AS17" s="457">
        <v>0</v>
      </c>
      <c r="AT17" s="457">
        <v>0</v>
      </c>
      <c r="AU17" s="457">
        <v>0</v>
      </c>
      <c r="AV17" s="457">
        <v>0</v>
      </c>
      <c r="AW17" s="457">
        <v>0</v>
      </c>
      <c r="AX17" s="457">
        <v>0</v>
      </c>
      <c r="AY17" s="457">
        <v>0</v>
      </c>
      <c r="AZ17" s="457">
        <v>0</v>
      </c>
      <c r="BA17" s="457">
        <v>0</v>
      </c>
      <c r="BB17" s="457">
        <v>0</v>
      </c>
      <c r="BC17" s="457">
        <v>0</v>
      </c>
      <c r="BD17" s="457">
        <v>0</v>
      </c>
      <c r="BE17" s="457">
        <v>0</v>
      </c>
      <c r="BF17" s="457">
        <v>0</v>
      </c>
      <c r="BG17" s="457">
        <v>0</v>
      </c>
      <c r="BH17" s="457">
        <v>0</v>
      </c>
      <c r="BI17" s="457">
        <v>0</v>
      </c>
      <c r="BJ17" s="457">
        <v>0</v>
      </c>
      <c r="BK17" s="457">
        <v>0</v>
      </c>
      <c r="BL17" s="457">
        <v>0</v>
      </c>
      <c r="BM17" s="457">
        <v>0</v>
      </c>
      <c r="BN17" s="457">
        <v>0</v>
      </c>
      <c r="BO17" s="457">
        <v>0</v>
      </c>
      <c r="BP17" s="457">
        <v>0</v>
      </c>
      <c r="BQ17" s="457">
        <v>0</v>
      </c>
      <c r="BR17" s="457">
        <v>0</v>
      </c>
      <c r="BS17" s="457">
        <v>0</v>
      </c>
      <c r="BT17" s="457">
        <v>0</v>
      </c>
      <c r="BU17" s="457">
        <v>0</v>
      </c>
      <c r="BV17" s="457">
        <v>0</v>
      </c>
      <c r="BW17" s="457">
        <v>0</v>
      </c>
      <c r="BX17" s="457">
        <v>0</v>
      </c>
      <c r="BY17" s="457">
        <v>0</v>
      </c>
      <c r="BZ17" s="457">
        <v>0</v>
      </c>
      <c r="CA17" s="457">
        <v>0</v>
      </c>
      <c r="CB17" s="457">
        <v>0</v>
      </c>
      <c r="CC17" s="457">
        <v>0</v>
      </c>
      <c r="CD17" s="457">
        <v>0</v>
      </c>
      <c r="CE17" s="457">
        <v>0</v>
      </c>
      <c r="CF17" s="457">
        <v>0</v>
      </c>
      <c r="CG17" s="457">
        <v>0</v>
      </c>
      <c r="CH17" s="457">
        <v>0</v>
      </c>
      <c r="CI17" s="457">
        <v>0</v>
      </c>
      <c r="CJ17" s="457">
        <v>0</v>
      </c>
      <c r="CK17" s="457">
        <v>0</v>
      </c>
      <c r="CL17" s="457">
        <v>0</v>
      </c>
      <c r="CM17" s="457">
        <v>0</v>
      </c>
      <c r="CN17" s="457">
        <v>0</v>
      </c>
      <c r="CO17" s="457">
        <v>0</v>
      </c>
      <c r="CP17" s="457">
        <v>0</v>
      </c>
      <c r="CQ17" s="457">
        <v>0</v>
      </c>
      <c r="CR17" s="457">
        <v>0</v>
      </c>
      <c r="CS17" s="457">
        <v>0</v>
      </c>
      <c r="CT17" s="457">
        <v>0</v>
      </c>
      <c r="CU17" s="457">
        <v>0</v>
      </c>
      <c r="CV17" s="457">
        <v>0</v>
      </c>
      <c r="CW17" s="457">
        <v>0</v>
      </c>
      <c r="CX17" s="457">
        <v>0</v>
      </c>
      <c r="CY17" s="457">
        <v>0</v>
      </c>
      <c r="CZ17" s="457">
        <v>0</v>
      </c>
      <c r="DA17" s="457">
        <v>0</v>
      </c>
      <c r="DB17" s="457">
        <v>0</v>
      </c>
      <c r="DC17" s="457">
        <v>0</v>
      </c>
      <c r="DD17" s="457">
        <v>0</v>
      </c>
      <c r="DE17" s="457">
        <v>0</v>
      </c>
      <c r="DF17" s="457">
        <v>0</v>
      </c>
      <c r="DG17" s="457">
        <v>0</v>
      </c>
      <c r="DH17" s="457">
        <v>0</v>
      </c>
      <c r="DI17" s="457">
        <v>0</v>
      </c>
      <c r="DJ17" s="457">
        <v>0</v>
      </c>
      <c r="DK17" s="457">
        <v>60</v>
      </c>
      <c r="DL17" s="457">
        <v>60</v>
      </c>
      <c r="DM17" s="457">
        <v>70</v>
      </c>
      <c r="DN17" s="457">
        <v>60</v>
      </c>
      <c r="DO17" s="457">
        <v>60</v>
      </c>
      <c r="DP17" s="457">
        <v>70</v>
      </c>
      <c r="DQ17" s="457">
        <v>0</v>
      </c>
      <c r="DR17" s="457">
        <v>60</v>
      </c>
      <c r="DS17" s="457">
        <v>70</v>
      </c>
      <c r="DT17" s="457">
        <v>60</v>
      </c>
      <c r="DU17" s="457">
        <v>70</v>
      </c>
      <c r="DV17" s="457">
        <v>0</v>
      </c>
      <c r="DW17" s="457">
        <v>80</v>
      </c>
      <c r="DX17" s="457">
        <v>0</v>
      </c>
      <c r="DY17" s="457">
        <v>50</v>
      </c>
      <c r="DZ17" s="457">
        <v>70</v>
      </c>
      <c r="EA17" s="457">
        <v>60</v>
      </c>
      <c r="EB17" s="457">
        <v>70</v>
      </c>
      <c r="EC17" s="457">
        <v>0</v>
      </c>
      <c r="ED17" s="457">
        <v>80</v>
      </c>
      <c r="EE17" s="457">
        <v>0</v>
      </c>
      <c r="EF17" s="457">
        <v>50</v>
      </c>
      <c r="EG17" s="457">
        <v>70</v>
      </c>
      <c r="EH17" s="457">
        <v>60</v>
      </c>
      <c r="EI17" s="457">
        <v>70</v>
      </c>
      <c r="EJ17" s="457">
        <v>0</v>
      </c>
      <c r="EK17" s="457">
        <v>70</v>
      </c>
      <c r="EL17" s="457">
        <v>0</v>
      </c>
      <c r="EM17" s="457">
        <v>0</v>
      </c>
      <c r="EN17" s="457">
        <v>0</v>
      </c>
      <c r="EO17" s="457">
        <v>0</v>
      </c>
      <c r="EP17" s="457">
        <v>0</v>
      </c>
      <c r="EQ17" s="457">
        <v>0</v>
      </c>
      <c r="ER17" s="457">
        <v>0</v>
      </c>
      <c r="ES17" s="457">
        <v>0</v>
      </c>
      <c r="ET17" s="457">
        <v>0</v>
      </c>
      <c r="EU17" s="457">
        <v>0</v>
      </c>
      <c r="EV17" s="457">
        <v>0</v>
      </c>
      <c r="EW17" s="457">
        <v>0</v>
      </c>
      <c r="EX17" s="457">
        <v>0</v>
      </c>
      <c r="EY17" s="457">
        <v>0</v>
      </c>
      <c r="EZ17" s="457">
        <v>0</v>
      </c>
      <c r="FA17" s="457">
        <v>0</v>
      </c>
      <c r="FB17" s="457">
        <v>0</v>
      </c>
      <c r="FC17" s="457">
        <v>0</v>
      </c>
      <c r="FD17" s="457">
        <v>0</v>
      </c>
      <c r="FE17" s="457">
        <v>0</v>
      </c>
      <c r="FF17" s="457">
        <v>0</v>
      </c>
      <c r="FG17" s="457">
        <v>0</v>
      </c>
      <c r="FH17" s="457">
        <v>0</v>
      </c>
      <c r="FI17" s="457">
        <v>0</v>
      </c>
      <c r="FJ17" s="457">
        <v>0</v>
      </c>
      <c r="FK17" s="457">
        <v>0</v>
      </c>
      <c r="FL17" s="457">
        <v>0</v>
      </c>
      <c r="FM17" s="457">
        <v>0</v>
      </c>
      <c r="FN17" s="457">
        <v>0</v>
      </c>
    </row>
    <row r="18" spans="1:170" ht="15.75" customHeight="1">
      <c r="A18" s="451"/>
      <c r="B18" s="469" t="s">
        <v>584</v>
      </c>
      <c r="C18" s="457">
        <f t="shared" ref="C18:EF18" si="0">C16*C17</f>
        <v>0</v>
      </c>
      <c r="D18" s="457">
        <f t="shared" si="0"/>
        <v>0</v>
      </c>
      <c r="E18" s="457">
        <f t="shared" si="0"/>
        <v>0</v>
      </c>
      <c r="F18" s="457">
        <f t="shared" si="0"/>
        <v>0</v>
      </c>
      <c r="G18" s="457">
        <f t="shared" si="0"/>
        <v>0</v>
      </c>
      <c r="H18" s="457">
        <f t="shared" si="0"/>
        <v>0</v>
      </c>
      <c r="I18" s="457">
        <f t="shared" si="0"/>
        <v>0</v>
      </c>
      <c r="J18" s="457">
        <f t="shared" si="0"/>
        <v>0</v>
      </c>
      <c r="K18" s="457">
        <f t="shared" si="0"/>
        <v>0</v>
      </c>
      <c r="L18" s="457">
        <f t="shared" si="0"/>
        <v>0</v>
      </c>
      <c r="M18" s="457">
        <f t="shared" si="0"/>
        <v>0</v>
      </c>
      <c r="N18" s="457">
        <f t="shared" si="0"/>
        <v>0</v>
      </c>
      <c r="O18" s="457">
        <f>O16*O17</f>
        <v>0</v>
      </c>
      <c r="P18" s="457">
        <f t="shared" si="0"/>
        <v>0</v>
      </c>
      <c r="Q18" s="457">
        <f t="shared" si="0"/>
        <v>0</v>
      </c>
      <c r="R18" s="457">
        <f t="shared" si="0"/>
        <v>0</v>
      </c>
      <c r="S18" s="457">
        <f t="shared" si="0"/>
        <v>0</v>
      </c>
      <c r="T18" s="457">
        <f t="shared" si="0"/>
        <v>0</v>
      </c>
      <c r="U18" s="457">
        <f t="shared" si="0"/>
        <v>0</v>
      </c>
      <c r="V18" s="457">
        <f t="shared" si="0"/>
        <v>0</v>
      </c>
      <c r="W18" s="457">
        <f t="shared" si="0"/>
        <v>0</v>
      </c>
      <c r="X18" s="457">
        <f t="shared" si="0"/>
        <v>0</v>
      </c>
      <c r="Y18" s="457">
        <f t="shared" si="0"/>
        <v>0</v>
      </c>
      <c r="Z18" s="457">
        <f t="shared" si="0"/>
        <v>0</v>
      </c>
      <c r="AA18" s="457">
        <f t="shared" si="0"/>
        <v>0</v>
      </c>
      <c r="AB18" s="457">
        <f t="shared" si="0"/>
        <v>0</v>
      </c>
      <c r="AC18" s="457">
        <f t="shared" si="0"/>
        <v>0</v>
      </c>
      <c r="AD18" s="457">
        <f t="shared" si="0"/>
        <v>0</v>
      </c>
      <c r="AE18" s="457">
        <f>AE16*AE17</f>
        <v>0</v>
      </c>
      <c r="AF18" s="457">
        <f t="shared" si="0"/>
        <v>0</v>
      </c>
      <c r="AG18" s="457">
        <f t="shared" si="0"/>
        <v>0</v>
      </c>
      <c r="AH18" s="457">
        <f t="shared" si="0"/>
        <v>0</v>
      </c>
      <c r="AI18" s="457">
        <f t="shared" si="0"/>
        <v>0</v>
      </c>
      <c r="AJ18" s="457">
        <f t="shared" si="0"/>
        <v>0</v>
      </c>
      <c r="AK18" s="457">
        <f t="shared" si="0"/>
        <v>0</v>
      </c>
      <c r="AL18" s="457">
        <f t="shared" si="0"/>
        <v>0</v>
      </c>
      <c r="AM18" s="457">
        <f t="shared" si="0"/>
        <v>0</v>
      </c>
      <c r="AN18" s="457">
        <f t="shared" si="0"/>
        <v>0</v>
      </c>
      <c r="AO18" s="457">
        <f t="shared" si="0"/>
        <v>0</v>
      </c>
      <c r="AP18" s="457">
        <f t="shared" si="0"/>
        <v>0</v>
      </c>
      <c r="AQ18" s="457">
        <f t="shared" si="0"/>
        <v>0</v>
      </c>
      <c r="AR18" s="457">
        <f t="shared" si="0"/>
        <v>0</v>
      </c>
      <c r="AS18" s="457">
        <f t="shared" si="0"/>
        <v>0</v>
      </c>
      <c r="AT18" s="457">
        <f t="shared" si="0"/>
        <v>0</v>
      </c>
      <c r="AU18" s="457">
        <f t="shared" si="0"/>
        <v>0</v>
      </c>
      <c r="AV18" s="457">
        <f t="shared" si="0"/>
        <v>0</v>
      </c>
      <c r="AW18" s="457">
        <f t="shared" si="0"/>
        <v>0</v>
      </c>
      <c r="AX18" s="457">
        <f t="shared" si="0"/>
        <v>0</v>
      </c>
      <c r="AY18" s="457">
        <f t="shared" si="0"/>
        <v>0</v>
      </c>
      <c r="AZ18" s="457">
        <f t="shared" si="0"/>
        <v>0</v>
      </c>
      <c r="BA18" s="457">
        <f t="shared" si="0"/>
        <v>0</v>
      </c>
      <c r="BB18" s="457">
        <f t="shared" si="0"/>
        <v>0</v>
      </c>
      <c r="BC18" s="457">
        <f t="shared" si="0"/>
        <v>0</v>
      </c>
      <c r="BD18" s="457">
        <f t="shared" si="0"/>
        <v>0</v>
      </c>
      <c r="BE18" s="457">
        <f t="shared" si="0"/>
        <v>0</v>
      </c>
      <c r="BF18" s="457">
        <f t="shared" si="0"/>
        <v>0</v>
      </c>
      <c r="BG18" s="457">
        <f t="shared" si="0"/>
        <v>0</v>
      </c>
      <c r="BH18" s="457">
        <f t="shared" si="0"/>
        <v>0</v>
      </c>
      <c r="BI18" s="457">
        <f t="shared" si="0"/>
        <v>0</v>
      </c>
      <c r="BJ18" s="457">
        <f t="shared" si="0"/>
        <v>0</v>
      </c>
      <c r="BK18" s="457">
        <f t="shared" si="0"/>
        <v>0</v>
      </c>
      <c r="BL18" s="457">
        <f t="shared" si="0"/>
        <v>0</v>
      </c>
      <c r="BM18" s="457">
        <f t="shared" si="0"/>
        <v>0</v>
      </c>
      <c r="BN18" s="457">
        <f t="shared" si="0"/>
        <v>0</v>
      </c>
      <c r="BO18" s="457">
        <f t="shared" si="0"/>
        <v>0</v>
      </c>
      <c r="BP18" s="457">
        <f t="shared" si="0"/>
        <v>0</v>
      </c>
      <c r="BQ18" s="457">
        <f>BQ16*BQ17</f>
        <v>0</v>
      </c>
      <c r="BR18" s="457">
        <f>BR16*BR17</f>
        <v>0</v>
      </c>
      <c r="BS18" s="457">
        <f>BS16*BS17</f>
        <v>0</v>
      </c>
      <c r="BT18" s="457">
        <f>BT16*BT17</f>
        <v>0</v>
      </c>
      <c r="BU18" s="457">
        <f t="shared" si="0"/>
        <v>0</v>
      </c>
      <c r="BV18" s="457">
        <f t="shared" si="0"/>
        <v>0</v>
      </c>
      <c r="BW18" s="457">
        <f t="shared" si="0"/>
        <v>0</v>
      </c>
      <c r="BX18" s="457">
        <f t="shared" si="0"/>
        <v>0</v>
      </c>
      <c r="BY18" s="457">
        <f t="shared" si="0"/>
        <v>0</v>
      </c>
      <c r="BZ18" s="457">
        <f t="shared" si="0"/>
        <v>0</v>
      </c>
      <c r="CA18" s="457">
        <f t="shared" si="0"/>
        <v>0</v>
      </c>
      <c r="CB18" s="457">
        <f t="shared" si="0"/>
        <v>0</v>
      </c>
      <c r="CC18" s="457">
        <f t="shared" si="0"/>
        <v>0</v>
      </c>
      <c r="CD18" s="457">
        <f t="shared" si="0"/>
        <v>0</v>
      </c>
      <c r="CE18" s="457">
        <f t="shared" si="0"/>
        <v>0</v>
      </c>
      <c r="CF18" s="457">
        <f t="shared" si="0"/>
        <v>0</v>
      </c>
      <c r="CG18" s="457">
        <f t="shared" si="0"/>
        <v>0</v>
      </c>
      <c r="CH18" s="457">
        <f>CH16*CH17</f>
        <v>0</v>
      </c>
      <c r="CI18" s="457">
        <f t="shared" si="0"/>
        <v>0</v>
      </c>
      <c r="CJ18" s="457">
        <f t="shared" si="0"/>
        <v>0</v>
      </c>
      <c r="CK18" s="457">
        <f t="shared" si="0"/>
        <v>0</v>
      </c>
      <c r="CL18" s="457">
        <f t="shared" si="0"/>
        <v>0</v>
      </c>
      <c r="CM18" s="457">
        <f t="shared" si="0"/>
        <v>0</v>
      </c>
      <c r="CN18" s="457">
        <f t="shared" si="0"/>
        <v>0</v>
      </c>
      <c r="CO18" s="457">
        <f t="shared" si="0"/>
        <v>0</v>
      </c>
      <c r="CP18" s="457">
        <f t="shared" si="0"/>
        <v>0</v>
      </c>
      <c r="CQ18" s="457">
        <f t="shared" si="0"/>
        <v>0</v>
      </c>
      <c r="CR18" s="457">
        <f t="shared" si="0"/>
        <v>0</v>
      </c>
      <c r="CS18" s="457">
        <f t="shared" si="0"/>
        <v>0</v>
      </c>
      <c r="CT18" s="457">
        <f t="shared" si="0"/>
        <v>0</v>
      </c>
      <c r="CU18" s="457">
        <f t="shared" si="0"/>
        <v>0</v>
      </c>
      <c r="CV18" s="457">
        <f t="shared" si="0"/>
        <v>0</v>
      </c>
      <c r="CW18" s="457">
        <f t="shared" si="0"/>
        <v>0</v>
      </c>
      <c r="CX18" s="457">
        <f t="shared" si="0"/>
        <v>0</v>
      </c>
      <c r="CY18" s="457">
        <f t="shared" si="0"/>
        <v>0</v>
      </c>
      <c r="CZ18" s="457">
        <f t="shared" si="0"/>
        <v>0</v>
      </c>
      <c r="DA18" s="457">
        <f t="shared" si="0"/>
        <v>0</v>
      </c>
      <c r="DB18" s="457">
        <f t="shared" si="0"/>
        <v>0</v>
      </c>
      <c r="DC18" s="457">
        <f t="shared" si="0"/>
        <v>0</v>
      </c>
      <c r="DD18" s="457">
        <f t="shared" si="0"/>
        <v>0</v>
      </c>
      <c r="DE18" s="457">
        <f t="shared" si="0"/>
        <v>0</v>
      </c>
      <c r="DF18" s="457">
        <f t="shared" si="0"/>
        <v>0</v>
      </c>
      <c r="DG18" s="457">
        <f t="shared" si="0"/>
        <v>0</v>
      </c>
      <c r="DH18" s="457">
        <f t="shared" si="0"/>
        <v>0</v>
      </c>
      <c r="DI18" s="457">
        <f t="shared" si="0"/>
        <v>0</v>
      </c>
      <c r="DJ18" s="457">
        <f t="shared" si="0"/>
        <v>0</v>
      </c>
      <c r="DK18" s="457">
        <f t="shared" si="0"/>
        <v>0</v>
      </c>
      <c r="DL18" s="457">
        <f t="shared" si="0"/>
        <v>0</v>
      </c>
      <c r="DM18" s="457">
        <f t="shared" si="0"/>
        <v>0</v>
      </c>
      <c r="DN18" s="457">
        <f t="shared" si="0"/>
        <v>0</v>
      </c>
      <c r="DO18" s="457">
        <f t="shared" si="0"/>
        <v>0</v>
      </c>
      <c r="DP18" s="457">
        <f t="shared" si="0"/>
        <v>0</v>
      </c>
      <c r="DQ18" s="457">
        <f t="shared" si="0"/>
        <v>0</v>
      </c>
      <c r="DR18" s="457">
        <f t="shared" si="0"/>
        <v>0</v>
      </c>
      <c r="DS18" s="457">
        <f t="shared" si="0"/>
        <v>0</v>
      </c>
      <c r="DT18" s="457">
        <f t="shared" si="0"/>
        <v>0</v>
      </c>
      <c r="DU18" s="457">
        <f t="shared" si="0"/>
        <v>0</v>
      </c>
      <c r="DV18" s="457">
        <f t="shared" si="0"/>
        <v>0</v>
      </c>
      <c r="DW18" s="457">
        <f t="shared" si="0"/>
        <v>0</v>
      </c>
      <c r="DX18" s="457">
        <f t="shared" si="0"/>
        <v>0</v>
      </c>
      <c r="DY18" s="457">
        <f t="shared" si="0"/>
        <v>0</v>
      </c>
      <c r="DZ18" s="457">
        <f t="shared" si="0"/>
        <v>0</v>
      </c>
      <c r="EA18" s="457">
        <f t="shared" si="0"/>
        <v>0</v>
      </c>
      <c r="EB18" s="457">
        <f t="shared" si="0"/>
        <v>0</v>
      </c>
      <c r="EC18" s="457">
        <f t="shared" si="0"/>
        <v>0</v>
      </c>
      <c r="ED18" s="457">
        <f t="shared" si="0"/>
        <v>0</v>
      </c>
      <c r="EE18" s="457">
        <f t="shared" si="0"/>
        <v>0</v>
      </c>
      <c r="EF18" s="457">
        <f t="shared" si="0"/>
        <v>0</v>
      </c>
      <c r="EG18" s="457">
        <f t="shared" ref="EG18:FN18" si="1">EG16*EG17</f>
        <v>0</v>
      </c>
      <c r="EH18" s="457">
        <f t="shared" si="1"/>
        <v>0</v>
      </c>
      <c r="EI18" s="457">
        <f t="shared" si="1"/>
        <v>0</v>
      </c>
      <c r="EJ18" s="457">
        <f t="shared" si="1"/>
        <v>0</v>
      </c>
      <c r="EK18" s="457">
        <f t="shared" si="1"/>
        <v>0</v>
      </c>
      <c r="EL18" s="457">
        <f t="shared" si="1"/>
        <v>0</v>
      </c>
      <c r="EM18" s="457">
        <f t="shared" si="1"/>
        <v>0</v>
      </c>
      <c r="EN18" s="457">
        <f t="shared" si="1"/>
        <v>0</v>
      </c>
      <c r="EO18" s="457">
        <f t="shared" si="1"/>
        <v>0</v>
      </c>
      <c r="EP18" s="457">
        <f t="shared" si="1"/>
        <v>0</v>
      </c>
      <c r="EQ18" s="457">
        <f t="shared" si="1"/>
        <v>0</v>
      </c>
      <c r="ER18" s="457">
        <f t="shared" si="1"/>
        <v>0</v>
      </c>
      <c r="ES18" s="457">
        <f t="shared" si="1"/>
        <v>0</v>
      </c>
      <c r="ET18" s="457">
        <f t="shared" si="1"/>
        <v>0</v>
      </c>
      <c r="EU18" s="457">
        <f t="shared" si="1"/>
        <v>0</v>
      </c>
      <c r="EV18" s="457">
        <f t="shared" si="1"/>
        <v>0</v>
      </c>
      <c r="EW18" s="457">
        <f t="shared" si="1"/>
        <v>0</v>
      </c>
      <c r="EX18" s="457">
        <f t="shared" si="1"/>
        <v>0</v>
      </c>
      <c r="EY18" s="457">
        <f t="shared" si="1"/>
        <v>0</v>
      </c>
      <c r="EZ18" s="457">
        <f t="shared" si="1"/>
        <v>0</v>
      </c>
      <c r="FA18" s="457">
        <f t="shared" si="1"/>
        <v>0</v>
      </c>
      <c r="FB18" s="457">
        <f t="shared" si="1"/>
        <v>0</v>
      </c>
      <c r="FC18" s="457">
        <f t="shared" si="1"/>
        <v>0</v>
      </c>
      <c r="FD18" s="457">
        <f t="shared" si="1"/>
        <v>0</v>
      </c>
      <c r="FE18" s="457">
        <f t="shared" si="1"/>
        <v>0</v>
      </c>
      <c r="FF18" s="457">
        <f t="shared" si="1"/>
        <v>0</v>
      </c>
      <c r="FG18" s="457">
        <f t="shared" si="1"/>
        <v>0</v>
      </c>
      <c r="FH18" s="457">
        <f t="shared" si="1"/>
        <v>0</v>
      </c>
      <c r="FI18" s="457">
        <f t="shared" si="1"/>
        <v>0</v>
      </c>
      <c r="FJ18" s="457">
        <f t="shared" si="1"/>
        <v>0</v>
      </c>
      <c r="FK18" s="457">
        <f t="shared" si="1"/>
        <v>0</v>
      </c>
      <c r="FL18" s="457">
        <f t="shared" si="1"/>
        <v>0</v>
      </c>
      <c r="FM18" s="457">
        <f t="shared" si="1"/>
        <v>0</v>
      </c>
      <c r="FN18" s="457">
        <f t="shared" si="1"/>
        <v>0</v>
      </c>
    </row>
    <row r="19" spans="1:170" ht="15.75" customHeight="1">
      <c r="A19" s="451"/>
      <c r="B19" s="470"/>
      <c r="C19" s="470"/>
      <c r="D19" s="470"/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  <c r="AA19" s="470"/>
      <c r="AB19" s="470"/>
      <c r="AC19" s="470"/>
      <c r="AD19" s="470"/>
      <c r="AE19" s="470"/>
      <c r="AF19" s="470"/>
      <c r="AG19" s="470"/>
      <c r="AH19" s="470"/>
      <c r="AI19" s="470"/>
      <c r="AJ19" s="470"/>
      <c r="AK19" s="470"/>
      <c r="AL19" s="470"/>
      <c r="AM19" s="470"/>
      <c r="AN19" s="470"/>
      <c r="AO19" s="470"/>
      <c r="AP19" s="470"/>
      <c r="AQ19" s="470"/>
      <c r="AR19" s="470"/>
      <c r="AS19" s="470"/>
      <c r="AT19" s="470"/>
      <c r="AU19" s="470"/>
      <c r="AV19" s="470"/>
      <c r="AW19" s="470"/>
      <c r="AX19" s="470"/>
      <c r="AY19" s="470"/>
      <c r="AZ19" s="470"/>
      <c r="BA19" s="470"/>
      <c r="BB19" s="470"/>
      <c r="BC19" s="470"/>
      <c r="BD19" s="470"/>
      <c r="BE19" s="470"/>
      <c r="BF19" s="470"/>
      <c r="BG19" s="470"/>
      <c r="BH19" s="470"/>
      <c r="BI19" s="470"/>
      <c r="BJ19" s="470"/>
      <c r="BK19" s="470"/>
      <c r="BL19" s="470"/>
      <c r="BM19" s="470"/>
      <c r="BN19" s="470"/>
      <c r="BO19" s="470"/>
      <c r="BP19" s="470"/>
      <c r="BQ19" s="470"/>
      <c r="BR19" s="470"/>
      <c r="BS19" s="470"/>
      <c r="BT19" s="470"/>
      <c r="BU19" s="470"/>
      <c r="BV19" s="470"/>
      <c r="BW19" s="470"/>
      <c r="BX19" s="470"/>
      <c r="BY19" s="470"/>
      <c r="BZ19" s="470"/>
      <c r="CA19" s="470"/>
      <c r="CB19" s="470"/>
      <c r="CC19" s="470"/>
      <c r="CD19" s="470"/>
      <c r="CE19" s="470"/>
      <c r="CF19" s="470"/>
      <c r="CG19" s="470"/>
      <c r="CH19" s="470"/>
      <c r="CI19" s="473"/>
      <c r="CJ19" s="473"/>
      <c r="CK19" s="473"/>
      <c r="CL19" s="473"/>
      <c r="CM19" s="473"/>
      <c r="CN19" s="473"/>
      <c r="CO19" s="473"/>
      <c r="CP19" s="473"/>
      <c r="CQ19" s="473"/>
      <c r="CR19" s="473"/>
      <c r="CS19" s="473"/>
      <c r="CT19" s="473"/>
      <c r="CU19" s="473"/>
      <c r="CV19" s="473"/>
      <c r="CW19" s="473"/>
      <c r="CX19" s="473"/>
      <c r="CY19" s="473"/>
      <c r="CZ19" s="473"/>
      <c r="DA19" s="473"/>
      <c r="DB19" s="473"/>
      <c r="DC19" s="473"/>
      <c r="DD19" s="473"/>
      <c r="DE19" s="473"/>
      <c r="DF19" s="473"/>
      <c r="DG19" s="473"/>
      <c r="DH19" s="473"/>
      <c r="DI19" s="473"/>
      <c r="DJ19" s="473"/>
      <c r="DK19" s="473"/>
      <c r="DL19" s="473"/>
      <c r="DM19" s="473"/>
      <c r="DN19" s="473"/>
      <c r="DO19" s="473"/>
      <c r="DP19" s="473"/>
      <c r="DQ19" s="473"/>
      <c r="DR19" s="473"/>
      <c r="DS19" s="473"/>
      <c r="DT19" s="473"/>
      <c r="DU19" s="473"/>
      <c r="DV19" s="473"/>
      <c r="DW19" s="473"/>
      <c r="DX19" s="473"/>
      <c r="DY19" s="473"/>
      <c r="DZ19" s="473"/>
      <c r="EA19" s="473"/>
      <c r="EB19" s="473"/>
      <c r="EC19" s="473"/>
      <c r="ED19" s="473"/>
      <c r="EE19" s="473"/>
      <c r="EF19" s="473"/>
      <c r="EG19" s="473"/>
      <c r="EH19" s="473"/>
      <c r="EI19" s="473"/>
      <c r="EJ19" s="473"/>
      <c r="EK19" s="473"/>
      <c r="EL19" s="473"/>
      <c r="EM19" s="473"/>
      <c r="EN19" s="473"/>
      <c r="EO19" s="473"/>
      <c r="EP19" s="473"/>
      <c r="EQ19" s="473"/>
      <c r="ER19" s="473"/>
      <c r="ES19" s="473"/>
      <c r="ET19" s="473"/>
      <c r="EU19" s="473"/>
      <c r="EV19" s="473"/>
      <c r="EW19" s="473"/>
      <c r="EX19" s="473"/>
      <c r="EY19" s="473"/>
      <c r="EZ19" s="473"/>
      <c r="FA19" s="473"/>
      <c r="FB19" s="473"/>
      <c r="FC19" s="473"/>
      <c r="FD19" s="473"/>
      <c r="FE19" s="473"/>
      <c r="FF19" s="473"/>
      <c r="FG19" s="473"/>
      <c r="FH19" s="473"/>
      <c r="FI19" s="473"/>
      <c r="FJ19" s="473"/>
      <c r="FK19" s="473"/>
      <c r="FL19" s="474"/>
      <c r="FM19" s="475"/>
      <c r="FN19" s="475"/>
    </row>
    <row r="20" spans="1:170" ht="15.75" customHeight="1">
      <c r="A20" s="451"/>
      <c r="B20" s="469" t="s">
        <v>585</v>
      </c>
      <c r="C20" s="681">
        <f>AVERAGE(C18:I18)</f>
        <v>0</v>
      </c>
      <c r="D20" s="682"/>
      <c r="E20" s="682"/>
      <c r="F20" s="682"/>
      <c r="G20" s="682"/>
      <c r="H20" s="682"/>
      <c r="I20" s="683"/>
      <c r="J20" s="681">
        <f>AVERAGE(J18:P18)</f>
        <v>0</v>
      </c>
      <c r="K20" s="682"/>
      <c r="L20" s="682"/>
      <c r="M20" s="682"/>
      <c r="N20" s="682"/>
      <c r="O20" s="682"/>
      <c r="P20" s="683"/>
      <c r="Q20" s="681">
        <f>AVERAGE(Q18:W18)</f>
        <v>0</v>
      </c>
      <c r="R20" s="682"/>
      <c r="S20" s="682"/>
      <c r="T20" s="682"/>
      <c r="U20" s="682"/>
      <c r="V20" s="682"/>
      <c r="W20" s="683"/>
      <c r="X20" s="681">
        <f>AVERAGE(X18:AD18)</f>
        <v>0</v>
      </c>
      <c r="Y20" s="682"/>
      <c r="Z20" s="682"/>
      <c r="AA20" s="682"/>
      <c r="AB20" s="682"/>
      <c r="AC20" s="682"/>
      <c r="AD20" s="683"/>
      <c r="AE20" s="681">
        <f>AVERAGE(AE18:AK18)</f>
        <v>0</v>
      </c>
      <c r="AF20" s="682"/>
      <c r="AG20" s="682"/>
      <c r="AH20" s="682"/>
      <c r="AI20" s="682"/>
      <c r="AJ20" s="682"/>
      <c r="AK20" s="683"/>
      <c r="AL20" s="681">
        <f>AVERAGE(AL18:AR18)</f>
        <v>0</v>
      </c>
      <c r="AM20" s="682"/>
      <c r="AN20" s="682"/>
      <c r="AO20" s="682"/>
      <c r="AP20" s="682"/>
      <c r="AQ20" s="682"/>
      <c r="AR20" s="683"/>
      <c r="AS20" s="681">
        <f>AVERAGE(AS18:AY18)</f>
        <v>0</v>
      </c>
      <c r="AT20" s="682"/>
      <c r="AU20" s="682"/>
      <c r="AV20" s="682"/>
      <c r="AW20" s="682"/>
      <c r="AX20" s="682"/>
      <c r="AY20" s="683"/>
      <c r="AZ20" s="681">
        <f>AVERAGE(AZ18:BF18)</f>
        <v>0</v>
      </c>
      <c r="BA20" s="682"/>
      <c r="BB20" s="682"/>
      <c r="BC20" s="682"/>
      <c r="BD20" s="682"/>
      <c r="BE20" s="682"/>
      <c r="BF20" s="683"/>
      <c r="BG20" s="681">
        <f>AVERAGE(BG18:BM18)</f>
        <v>0</v>
      </c>
      <c r="BH20" s="682"/>
      <c r="BI20" s="682"/>
      <c r="BJ20" s="682"/>
      <c r="BK20" s="682"/>
      <c r="BL20" s="682"/>
      <c r="BM20" s="683"/>
      <c r="BN20" s="681">
        <f>AVERAGE(BN18:BT18)</f>
        <v>0</v>
      </c>
      <c r="BO20" s="682"/>
      <c r="BP20" s="682"/>
      <c r="BQ20" s="682"/>
      <c r="BR20" s="682"/>
      <c r="BS20" s="682"/>
      <c r="BT20" s="683"/>
      <c r="BU20" s="681">
        <f>AVERAGE(BU18:CA18)</f>
        <v>0</v>
      </c>
      <c r="BV20" s="682"/>
      <c r="BW20" s="682"/>
      <c r="BX20" s="682"/>
      <c r="BY20" s="682"/>
      <c r="BZ20" s="682"/>
      <c r="CA20" s="683"/>
      <c r="CB20" s="681">
        <f>AVERAGE(CB18:CH18)</f>
        <v>0</v>
      </c>
      <c r="CC20" s="682"/>
      <c r="CD20" s="682"/>
      <c r="CE20" s="682"/>
      <c r="CF20" s="682"/>
      <c r="CG20" s="682"/>
      <c r="CH20" s="683"/>
      <c r="CI20" s="681">
        <f>AVERAGE(CI18:CO18)</f>
        <v>0</v>
      </c>
      <c r="CJ20" s="682"/>
      <c r="CK20" s="682"/>
      <c r="CL20" s="682"/>
      <c r="CM20" s="682"/>
      <c r="CN20" s="682"/>
      <c r="CO20" s="683"/>
      <c r="CP20" s="681">
        <f>AVERAGE(CP18:CV18)</f>
        <v>0</v>
      </c>
      <c r="CQ20" s="682"/>
      <c r="CR20" s="682"/>
      <c r="CS20" s="682"/>
      <c r="CT20" s="682"/>
      <c r="CU20" s="682"/>
      <c r="CV20" s="683"/>
      <c r="CW20" s="681">
        <f>AVERAGE(CW18:DC18)</f>
        <v>0</v>
      </c>
      <c r="CX20" s="682"/>
      <c r="CY20" s="682"/>
      <c r="CZ20" s="682"/>
      <c r="DA20" s="682"/>
      <c r="DB20" s="682"/>
      <c r="DC20" s="683"/>
      <c r="DD20" s="681">
        <f>AVERAGE(DD18:DJ18)</f>
        <v>0</v>
      </c>
      <c r="DE20" s="682"/>
      <c r="DF20" s="682"/>
      <c r="DG20" s="682"/>
      <c r="DH20" s="682"/>
      <c r="DI20" s="682"/>
      <c r="DJ20" s="683"/>
      <c r="DK20" s="681">
        <f>AVERAGE(DK18:DQ18)</f>
        <v>0</v>
      </c>
      <c r="DL20" s="682"/>
      <c r="DM20" s="682"/>
      <c r="DN20" s="682"/>
      <c r="DO20" s="682"/>
      <c r="DP20" s="682"/>
      <c r="DQ20" s="683"/>
      <c r="DR20" s="681">
        <f>AVERAGE(DR18:DX18)</f>
        <v>0</v>
      </c>
      <c r="DS20" s="682"/>
      <c r="DT20" s="682"/>
      <c r="DU20" s="682"/>
      <c r="DV20" s="682"/>
      <c r="DW20" s="682"/>
      <c r="DX20" s="683"/>
      <c r="DY20" s="681">
        <f>AVERAGE(DY18:EE18)</f>
        <v>0</v>
      </c>
      <c r="DZ20" s="682"/>
      <c r="EA20" s="682"/>
      <c r="EB20" s="682"/>
      <c r="EC20" s="682"/>
      <c r="ED20" s="682"/>
      <c r="EE20" s="683"/>
      <c r="EF20" s="681">
        <f>AVERAGE(EF18:EL18)</f>
        <v>0</v>
      </c>
      <c r="EG20" s="682"/>
      <c r="EH20" s="682"/>
      <c r="EI20" s="682"/>
      <c r="EJ20" s="682"/>
      <c r="EK20" s="682"/>
      <c r="EL20" s="683"/>
      <c r="EM20" s="681">
        <f>AVERAGE(EM18:ES18)</f>
        <v>0</v>
      </c>
      <c r="EN20" s="682"/>
      <c r="EO20" s="682"/>
      <c r="EP20" s="682"/>
      <c r="EQ20" s="682"/>
      <c r="ER20" s="682"/>
      <c r="ES20" s="683"/>
      <c r="ET20" s="681">
        <f>AVERAGE(ET18:EZ18)</f>
        <v>0</v>
      </c>
      <c r="EU20" s="682"/>
      <c r="EV20" s="682"/>
      <c r="EW20" s="682"/>
      <c r="EX20" s="682"/>
      <c r="EY20" s="682"/>
      <c r="EZ20" s="683"/>
      <c r="FA20" s="681">
        <f>AVERAGE(FA18:FG18)</f>
        <v>0</v>
      </c>
      <c r="FB20" s="682"/>
      <c r="FC20" s="682"/>
      <c r="FD20" s="682"/>
      <c r="FE20" s="682"/>
      <c r="FF20" s="682"/>
      <c r="FG20" s="683"/>
      <c r="FH20" s="681">
        <f>AVERAGE(FH18:FN18)</f>
        <v>0</v>
      </c>
      <c r="FI20" s="682"/>
      <c r="FJ20" s="682"/>
      <c r="FK20" s="682"/>
      <c r="FL20" s="682"/>
      <c r="FM20" s="682"/>
      <c r="FN20" s="683"/>
    </row>
    <row r="21" spans="1:170" ht="15.75" customHeight="1">
      <c r="A21" s="451"/>
      <c r="B21" s="469" t="s">
        <v>586</v>
      </c>
      <c r="C21" s="681">
        <f>STDEV(C18:I18)</f>
        <v>0</v>
      </c>
      <c r="D21" s="682"/>
      <c r="E21" s="682"/>
      <c r="F21" s="682"/>
      <c r="G21" s="682"/>
      <c r="H21" s="682"/>
      <c r="I21" s="683"/>
      <c r="J21" s="681">
        <f>STDEV(J18:P18)</f>
        <v>0</v>
      </c>
      <c r="K21" s="682"/>
      <c r="L21" s="682"/>
      <c r="M21" s="682"/>
      <c r="N21" s="682"/>
      <c r="O21" s="682"/>
      <c r="P21" s="683"/>
      <c r="Q21" s="681">
        <f>STDEV(Q18:W18)</f>
        <v>0</v>
      </c>
      <c r="R21" s="682"/>
      <c r="S21" s="682"/>
      <c r="T21" s="682"/>
      <c r="U21" s="682"/>
      <c r="V21" s="682"/>
      <c r="W21" s="683"/>
      <c r="X21" s="681">
        <f>STDEV(X18:AD18)</f>
        <v>0</v>
      </c>
      <c r="Y21" s="682"/>
      <c r="Z21" s="682"/>
      <c r="AA21" s="682"/>
      <c r="AB21" s="682"/>
      <c r="AC21" s="682"/>
      <c r="AD21" s="683"/>
      <c r="AE21" s="681">
        <f>STDEV(AE18:AK18)</f>
        <v>0</v>
      </c>
      <c r="AF21" s="682"/>
      <c r="AG21" s="682"/>
      <c r="AH21" s="682"/>
      <c r="AI21" s="682"/>
      <c r="AJ21" s="682"/>
      <c r="AK21" s="683"/>
      <c r="AL21" s="681">
        <f>STDEV(AL18:AR18)</f>
        <v>0</v>
      </c>
      <c r="AM21" s="682"/>
      <c r="AN21" s="682"/>
      <c r="AO21" s="682"/>
      <c r="AP21" s="682"/>
      <c r="AQ21" s="682"/>
      <c r="AR21" s="683"/>
      <c r="AS21" s="681">
        <f>STDEV(AS18:AY18)</f>
        <v>0</v>
      </c>
      <c r="AT21" s="682"/>
      <c r="AU21" s="682"/>
      <c r="AV21" s="682"/>
      <c r="AW21" s="682"/>
      <c r="AX21" s="682"/>
      <c r="AY21" s="683"/>
      <c r="AZ21" s="681">
        <f>STDEV(AZ18:BF18)</f>
        <v>0</v>
      </c>
      <c r="BA21" s="682"/>
      <c r="BB21" s="682"/>
      <c r="BC21" s="682"/>
      <c r="BD21" s="682"/>
      <c r="BE21" s="682"/>
      <c r="BF21" s="683"/>
      <c r="BG21" s="681">
        <f>STDEV(BG18:BM18)</f>
        <v>0</v>
      </c>
      <c r="BH21" s="682"/>
      <c r="BI21" s="682"/>
      <c r="BJ21" s="682"/>
      <c r="BK21" s="682"/>
      <c r="BL21" s="682"/>
      <c r="BM21" s="683"/>
      <c r="BN21" s="681">
        <f>STDEV(BN18:BT18)</f>
        <v>0</v>
      </c>
      <c r="BO21" s="682"/>
      <c r="BP21" s="682"/>
      <c r="BQ21" s="682"/>
      <c r="BR21" s="682"/>
      <c r="BS21" s="682"/>
      <c r="BT21" s="683"/>
      <c r="BU21" s="681">
        <f>STDEV(BU18:CA18)</f>
        <v>0</v>
      </c>
      <c r="BV21" s="682"/>
      <c r="BW21" s="682"/>
      <c r="BX21" s="682"/>
      <c r="BY21" s="682"/>
      <c r="BZ21" s="682"/>
      <c r="CA21" s="683"/>
      <c r="CB21" s="681">
        <f>STDEV(CB18:CH18)</f>
        <v>0</v>
      </c>
      <c r="CC21" s="682"/>
      <c r="CD21" s="682"/>
      <c r="CE21" s="682"/>
      <c r="CF21" s="682"/>
      <c r="CG21" s="682"/>
      <c r="CH21" s="683"/>
      <c r="CI21" s="681">
        <f>STDEV(CI18:CO18)</f>
        <v>0</v>
      </c>
      <c r="CJ21" s="682"/>
      <c r="CK21" s="682"/>
      <c r="CL21" s="682"/>
      <c r="CM21" s="682"/>
      <c r="CN21" s="682"/>
      <c r="CO21" s="683"/>
      <c r="CP21" s="681">
        <f>STDEV(CP18:CV18)</f>
        <v>0</v>
      </c>
      <c r="CQ21" s="682"/>
      <c r="CR21" s="682"/>
      <c r="CS21" s="682"/>
      <c r="CT21" s="682"/>
      <c r="CU21" s="682"/>
      <c r="CV21" s="683"/>
      <c r="CW21" s="681">
        <f>STDEV(CW18:DC18)</f>
        <v>0</v>
      </c>
      <c r="CX21" s="682"/>
      <c r="CY21" s="682"/>
      <c r="CZ21" s="682"/>
      <c r="DA21" s="682"/>
      <c r="DB21" s="682"/>
      <c r="DC21" s="683"/>
      <c r="DD21" s="681">
        <f>STDEV(DD18:DJ18)</f>
        <v>0</v>
      </c>
      <c r="DE21" s="682"/>
      <c r="DF21" s="682"/>
      <c r="DG21" s="682"/>
      <c r="DH21" s="682"/>
      <c r="DI21" s="682"/>
      <c r="DJ21" s="683"/>
      <c r="DK21" s="681">
        <f>STDEV(DK18:DQ18)</f>
        <v>0</v>
      </c>
      <c r="DL21" s="682"/>
      <c r="DM21" s="682"/>
      <c r="DN21" s="682"/>
      <c r="DO21" s="682"/>
      <c r="DP21" s="682"/>
      <c r="DQ21" s="683"/>
      <c r="DR21" s="681">
        <f>STDEV(DR18:DX18)</f>
        <v>0</v>
      </c>
      <c r="DS21" s="682"/>
      <c r="DT21" s="682"/>
      <c r="DU21" s="682"/>
      <c r="DV21" s="682"/>
      <c r="DW21" s="682"/>
      <c r="DX21" s="683"/>
      <c r="DY21" s="681">
        <f>STDEV(DY18:EE18)</f>
        <v>0</v>
      </c>
      <c r="DZ21" s="682"/>
      <c r="EA21" s="682"/>
      <c r="EB21" s="682"/>
      <c r="EC21" s="682"/>
      <c r="ED21" s="682"/>
      <c r="EE21" s="683"/>
      <c r="EF21" s="681">
        <f>STDEV(EF18:EL18)</f>
        <v>0</v>
      </c>
      <c r="EG21" s="682"/>
      <c r="EH21" s="682"/>
      <c r="EI21" s="682"/>
      <c r="EJ21" s="682"/>
      <c r="EK21" s="682"/>
      <c r="EL21" s="683"/>
      <c r="EM21" s="681">
        <f>STDEV(EM18:ES18)</f>
        <v>0</v>
      </c>
      <c r="EN21" s="682"/>
      <c r="EO21" s="682"/>
      <c r="EP21" s="682"/>
      <c r="EQ21" s="682"/>
      <c r="ER21" s="682"/>
      <c r="ES21" s="683"/>
      <c r="ET21" s="681">
        <f>STDEV(ET18:EZ18)</f>
        <v>0</v>
      </c>
      <c r="EU21" s="682"/>
      <c r="EV21" s="682"/>
      <c r="EW21" s="682"/>
      <c r="EX21" s="682"/>
      <c r="EY21" s="682"/>
      <c r="EZ21" s="683"/>
      <c r="FA21" s="681">
        <f>STDEV(FA18:FG18)</f>
        <v>0</v>
      </c>
      <c r="FB21" s="682"/>
      <c r="FC21" s="682"/>
      <c r="FD21" s="682"/>
      <c r="FE21" s="682"/>
      <c r="FF21" s="682"/>
      <c r="FG21" s="683"/>
      <c r="FH21" s="681">
        <f>STDEV(FH18:FN18)</f>
        <v>0</v>
      </c>
      <c r="FI21" s="682"/>
      <c r="FJ21" s="682"/>
      <c r="FK21" s="682"/>
      <c r="FL21" s="682"/>
      <c r="FM21" s="682"/>
      <c r="FN21" s="683"/>
    </row>
    <row r="22" spans="1:170" ht="15.75" customHeight="1">
      <c r="A22" s="451"/>
      <c r="B22" s="469" t="s">
        <v>587</v>
      </c>
      <c r="C22" s="681">
        <f>SUM(C18:I18)</f>
        <v>0</v>
      </c>
      <c r="D22" s="682"/>
      <c r="E22" s="682"/>
      <c r="F22" s="682"/>
      <c r="G22" s="682"/>
      <c r="H22" s="682"/>
      <c r="I22" s="683"/>
      <c r="J22" s="681">
        <f>SUM(J18:P18)</f>
        <v>0</v>
      </c>
      <c r="K22" s="682"/>
      <c r="L22" s="682"/>
      <c r="M22" s="682"/>
      <c r="N22" s="682"/>
      <c r="O22" s="682"/>
      <c r="P22" s="683"/>
      <c r="Q22" s="681">
        <f>SUM(Q18:W18)</f>
        <v>0</v>
      </c>
      <c r="R22" s="682"/>
      <c r="S22" s="682"/>
      <c r="T22" s="682"/>
      <c r="U22" s="682"/>
      <c r="V22" s="682"/>
      <c r="W22" s="683"/>
      <c r="X22" s="681">
        <f>SUM(X18:AD18)</f>
        <v>0</v>
      </c>
      <c r="Y22" s="682"/>
      <c r="Z22" s="682"/>
      <c r="AA22" s="682"/>
      <c r="AB22" s="682"/>
      <c r="AC22" s="682"/>
      <c r="AD22" s="683"/>
      <c r="AE22" s="681">
        <f>SUM(AE18:AK18)</f>
        <v>0</v>
      </c>
      <c r="AF22" s="682"/>
      <c r="AG22" s="682"/>
      <c r="AH22" s="682"/>
      <c r="AI22" s="682"/>
      <c r="AJ22" s="682"/>
      <c r="AK22" s="683"/>
      <c r="AL22" s="681">
        <f>SUM(AL18:AR18)</f>
        <v>0</v>
      </c>
      <c r="AM22" s="682"/>
      <c r="AN22" s="682"/>
      <c r="AO22" s="682"/>
      <c r="AP22" s="682"/>
      <c r="AQ22" s="682"/>
      <c r="AR22" s="683"/>
      <c r="AS22" s="681">
        <f>SUM(AS18:AY18)</f>
        <v>0</v>
      </c>
      <c r="AT22" s="682"/>
      <c r="AU22" s="682"/>
      <c r="AV22" s="682"/>
      <c r="AW22" s="682"/>
      <c r="AX22" s="682"/>
      <c r="AY22" s="683"/>
      <c r="AZ22" s="681">
        <f>SUM(AZ18:BF18)</f>
        <v>0</v>
      </c>
      <c r="BA22" s="682"/>
      <c r="BB22" s="682"/>
      <c r="BC22" s="682"/>
      <c r="BD22" s="682"/>
      <c r="BE22" s="682"/>
      <c r="BF22" s="683"/>
      <c r="BG22" s="681">
        <f>SUM(BG18:BM18)</f>
        <v>0</v>
      </c>
      <c r="BH22" s="682"/>
      <c r="BI22" s="682"/>
      <c r="BJ22" s="682"/>
      <c r="BK22" s="682"/>
      <c r="BL22" s="682"/>
      <c r="BM22" s="683"/>
      <c r="BN22" s="681">
        <f>SUM(BN18:BT18)</f>
        <v>0</v>
      </c>
      <c r="BO22" s="682"/>
      <c r="BP22" s="682"/>
      <c r="BQ22" s="682"/>
      <c r="BR22" s="682"/>
      <c r="BS22" s="682"/>
      <c r="BT22" s="683"/>
      <c r="BU22" s="681">
        <f>SUM(BU18:CA18)</f>
        <v>0</v>
      </c>
      <c r="BV22" s="682"/>
      <c r="BW22" s="682"/>
      <c r="BX22" s="682"/>
      <c r="BY22" s="682"/>
      <c r="BZ22" s="682"/>
      <c r="CA22" s="683"/>
      <c r="CB22" s="681">
        <f>SUM(CB18:CH18)</f>
        <v>0</v>
      </c>
      <c r="CC22" s="682"/>
      <c r="CD22" s="682"/>
      <c r="CE22" s="682"/>
      <c r="CF22" s="682"/>
      <c r="CG22" s="682"/>
      <c r="CH22" s="683"/>
      <c r="CI22" s="681">
        <f>SUM(CI18:CO18)</f>
        <v>0</v>
      </c>
      <c r="CJ22" s="682"/>
      <c r="CK22" s="682"/>
      <c r="CL22" s="682"/>
      <c r="CM22" s="682"/>
      <c r="CN22" s="682"/>
      <c r="CO22" s="683"/>
      <c r="CP22" s="681">
        <f>SUM(CP18:CV18)</f>
        <v>0</v>
      </c>
      <c r="CQ22" s="682"/>
      <c r="CR22" s="682"/>
      <c r="CS22" s="682"/>
      <c r="CT22" s="682"/>
      <c r="CU22" s="682"/>
      <c r="CV22" s="683"/>
      <c r="CW22" s="681">
        <f>SUM(CW18:DC18)</f>
        <v>0</v>
      </c>
      <c r="CX22" s="682"/>
      <c r="CY22" s="682"/>
      <c r="CZ22" s="682"/>
      <c r="DA22" s="682"/>
      <c r="DB22" s="682"/>
      <c r="DC22" s="683"/>
      <c r="DD22" s="681">
        <f>SUM(DD18:DJ18)</f>
        <v>0</v>
      </c>
      <c r="DE22" s="682"/>
      <c r="DF22" s="682"/>
      <c r="DG22" s="682"/>
      <c r="DH22" s="682"/>
      <c r="DI22" s="682"/>
      <c r="DJ22" s="683"/>
      <c r="DK22" s="681">
        <f>SUM(DK18:DQ18)</f>
        <v>0</v>
      </c>
      <c r="DL22" s="682"/>
      <c r="DM22" s="682"/>
      <c r="DN22" s="682"/>
      <c r="DO22" s="682"/>
      <c r="DP22" s="682"/>
      <c r="DQ22" s="683"/>
      <c r="DR22" s="681">
        <f>SUM(DR18:DX18)</f>
        <v>0</v>
      </c>
      <c r="DS22" s="682"/>
      <c r="DT22" s="682"/>
      <c r="DU22" s="682"/>
      <c r="DV22" s="682"/>
      <c r="DW22" s="682"/>
      <c r="DX22" s="683"/>
      <c r="DY22" s="681">
        <f>SUM(DY18:EE18)</f>
        <v>0</v>
      </c>
      <c r="DZ22" s="682"/>
      <c r="EA22" s="682"/>
      <c r="EB22" s="682"/>
      <c r="EC22" s="682"/>
      <c r="ED22" s="682"/>
      <c r="EE22" s="683"/>
      <c r="EF22" s="681">
        <f>SUM(EF18:EL18)</f>
        <v>0</v>
      </c>
      <c r="EG22" s="682"/>
      <c r="EH22" s="682"/>
      <c r="EI22" s="682"/>
      <c r="EJ22" s="682"/>
      <c r="EK22" s="682"/>
      <c r="EL22" s="683"/>
      <c r="EM22" s="681">
        <f>SUM(EM18:ES18)</f>
        <v>0</v>
      </c>
      <c r="EN22" s="682"/>
      <c r="EO22" s="682"/>
      <c r="EP22" s="682"/>
      <c r="EQ22" s="682"/>
      <c r="ER22" s="682"/>
      <c r="ES22" s="683"/>
      <c r="ET22" s="681">
        <f>SUM(ET18:EZ18)</f>
        <v>0</v>
      </c>
      <c r="EU22" s="682"/>
      <c r="EV22" s="682"/>
      <c r="EW22" s="682"/>
      <c r="EX22" s="682"/>
      <c r="EY22" s="682"/>
      <c r="EZ22" s="683"/>
      <c r="FA22" s="681">
        <f>SUM(FA18:FG18)</f>
        <v>0</v>
      </c>
      <c r="FB22" s="682"/>
      <c r="FC22" s="682"/>
      <c r="FD22" s="682"/>
      <c r="FE22" s="682"/>
      <c r="FF22" s="682"/>
      <c r="FG22" s="683"/>
      <c r="FH22" s="681">
        <f>SUM(FH18:FN18)</f>
        <v>0</v>
      </c>
      <c r="FI22" s="682"/>
      <c r="FJ22" s="682"/>
      <c r="FK22" s="682"/>
      <c r="FL22" s="682"/>
      <c r="FM22" s="682"/>
      <c r="FN22" s="683"/>
    </row>
    <row r="23" spans="1:170" ht="15.75" customHeight="1">
      <c r="A23" s="451"/>
      <c r="B23" s="555" t="s">
        <v>588</v>
      </c>
      <c r="C23" s="687">
        <f>IFERROR((C20/C21),0)</f>
        <v>0</v>
      </c>
      <c r="D23" s="688"/>
      <c r="E23" s="688"/>
      <c r="F23" s="688"/>
      <c r="G23" s="688"/>
      <c r="H23" s="688"/>
      <c r="I23" s="689"/>
      <c r="J23" s="687">
        <f>IFERROR((J20/J21),0)</f>
        <v>0</v>
      </c>
      <c r="K23" s="688"/>
      <c r="L23" s="688"/>
      <c r="M23" s="688"/>
      <c r="N23" s="688"/>
      <c r="O23" s="688"/>
      <c r="P23" s="689"/>
      <c r="Q23" s="687">
        <f>IFERROR((Q20/Q21),0)</f>
        <v>0</v>
      </c>
      <c r="R23" s="688"/>
      <c r="S23" s="688"/>
      <c r="T23" s="688"/>
      <c r="U23" s="688"/>
      <c r="V23" s="688"/>
      <c r="W23" s="689"/>
      <c r="X23" s="687">
        <f>IFERROR((X20/X21),0)</f>
        <v>0</v>
      </c>
      <c r="Y23" s="688"/>
      <c r="Z23" s="688"/>
      <c r="AA23" s="688"/>
      <c r="AB23" s="688"/>
      <c r="AC23" s="688"/>
      <c r="AD23" s="689"/>
      <c r="AE23" s="687">
        <f>IFERROR((AE20/AE21),0)</f>
        <v>0</v>
      </c>
      <c r="AF23" s="688"/>
      <c r="AG23" s="688"/>
      <c r="AH23" s="688"/>
      <c r="AI23" s="688"/>
      <c r="AJ23" s="688"/>
      <c r="AK23" s="689"/>
      <c r="AL23" s="687">
        <f>IFERROR((AL20/AL21),0)</f>
        <v>0</v>
      </c>
      <c r="AM23" s="688"/>
      <c r="AN23" s="688"/>
      <c r="AO23" s="688"/>
      <c r="AP23" s="688"/>
      <c r="AQ23" s="688"/>
      <c r="AR23" s="689"/>
      <c r="AS23" s="687">
        <f>IFERROR((AS20/AS21),0)</f>
        <v>0</v>
      </c>
      <c r="AT23" s="688"/>
      <c r="AU23" s="688"/>
      <c r="AV23" s="688"/>
      <c r="AW23" s="688"/>
      <c r="AX23" s="688"/>
      <c r="AY23" s="689"/>
      <c r="AZ23" s="687">
        <f>IFERROR((AZ20/AZ21),0)</f>
        <v>0</v>
      </c>
      <c r="BA23" s="688"/>
      <c r="BB23" s="688"/>
      <c r="BC23" s="688"/>
      <c r="BD23" s="688"/>
      <c r="BE23" s="688"/>
      <c r="BF23" s="689"/>
      <c r="BG23" s="687">
        <f>IFERROR((BG20/BG21),0)</f>
        <v>0</v>
      </c>
      <c r="BH23" s="688"/>
      <c r="BI23" s="688"/>
      <c r="BJ23" s="688"/>
      <c r="BK23" s="688"/>
      <c r="BL23" s="688"/>
      <c r="BM23" s="689"/>
      <c r="BN23" s="687">
        <f>IFERROR((BN20/BN21),0)</f>
        <v>0</v>
      </c>
      <c r="BO23" s="688"/>
      <c r="BP23" s="688"/>
      <c r="BQ23" s="688"/>
      <c r="BR23" s="688"/>
      <c r="BS23" s="688"/>
      <c r="BT23" s="689"/>
      <c r="BU23" s="687">
        <f>IFERROR((BU20/BU21),0)</f>
        <v>0</v>
      </c>
      <c r="BV23" s="688"/>
      <c r="BW23" s="688"/>
      <c r="BX23" s="688"/>
      <c r="BY23" s="688"/>
      <c r="BZ23" s="688"/>
      <c r="CA23" s="689"/>
      <c r="CB23" s="687">
        <f>IFERROR((CB20/CB21),0)</f>
        <v>0</v>
      </c>
      <c r="CC23" s="688"/>
      <c r="CD23" s="688"/>
      <c r="CE23" s="688"/>
      <c r="CF23" s="688"/>
      <c r="CG23" s="688"/>
      <c r="CH23" s="689"/>
      <c r="CI23" s="687">
        <f>IFERROR((CI20/CI21),0)</f>
        <v>0</v>
      </c>
      <c r="CJ23" s="688"/>
      <c r="CK23" s="688"/>
      <c r="CL23" s="688"/>
      <c r="CM23" s="688"/>
      <c r="CN23" s="688"/>
      <c r="CO23" s="689"/>
      <c r="CP23" s="687">
        <f>IFERROR((CP20/CP21),0)</f>
        <v>0</v>
      </c>
      <c r="CQ23" s="688"/>
      <c r="CR23" s="688"/>
      <c r="CS23" s="688"/>
      <c r="CT23" s="688"/>
      <c r="CU23" s="688"/>
      <c r="CV23" s="689"/>
      <c r="CW23" s="687">
        <f>IFERROR((CW20/CW21),0)</f>
        <v>0</v>
      </c>
      <c r="CX23" s="688"/>
      <c r="CY23" s="688"/>
      <c r="CZ23" s="688"/>
      <c r="DA23" s="688"/>
      <c r="DB23" s="688"/>
      <c r="DC23" s="689"/>
      <c r="DD23" s="687">
        <f>IFERROR((DD20/DD21),0)</f>
        <v>0</v>
      </c>
      <c r="DE23" s="688"/>
      <c r="DF23" s="688"/>
      <c r="DG23" s="688"/>
      <c r="DH23" s="688"/>
      <c r="DI23" s="688"/>
      <c r="DJ23" s="689"/>
      <c r="DK23" s="687">
        <f>IFERROR((DK20/DK21),0)</f>
        <v>0</v>
      </c>
      <c r="DL23" s="688"/>
      <c r="DM23" s="688"/>
      <c r="DN23" s="688"/>
      <c r="DO23" s="688"/>
      <c r="DP23" s="688"/>
      <c r="DQ23" s="689"/>
      <c r="DR23" s="687">
        <f>IFERROR((DR20/DR21),0)</f>
        <v>0</v>
      </c>
      <c r="DS23" s="688"/>
      <c r="DT23" s="688"/>
      <c r="DU23" s="688"/>
      <c r="DV23" s="688"/>
      <c r="DW23" s="688"/>
      <c r="DX23" s="689"/>
      <c r="DY23" s="687">
        <f>IFERROR((DY20/DY21),0)</f>
        <v>0</v>
      </c>
      <c r="DZ23" s="688"/>
      <c r="EA23" s="688"/>
      <c r="EB23" s="688"/>
      <c r="EC23" s="688"/>
      <c r="ED23" s="688"/>
      <c r="EE23" s="689"/>
      <c r="EF23" s="687">
        <f>IFERROR((EF20/EF21),0)</f>
        <v>0</v>
      </c>
      <c r="EG23" s="688"/>
      <c r="EH23" s="688"/>
      <c r="EI23" s="688"/>
      <c r="EJ23" s="688"/>
      <c r="EK23" s="688"/>
      <c r="EL23" s="689"/>
      <c r="EM23" s="687">
        <f>IFERROR((EM20/EM21),0)</f>
        <v>0</v>
      </c>
      <c r="EN23" s="688"/>
      <c r="EO23" s="688"/>
      <c r="EP23" s="688"/>
      <c r="EQ23" s="688"/>
      <c r="ER23" s="688"/>
      <c r="ES23" s="689"/>
      <c r="ET23" s="687">
        <f>IFERROR((ET20/ET21),0)</f>
        <v>0</v>
      </c>
      <c r="EU23" s="688"/>
      <c r="EV23" s="688"/>
      <c r="EW23" s="688"/>
      <c r="EX23" s="688"/>
      <c r="EY23" s="688"/>
      <c r="EZ23" s="689"/>
      <c r="FA23" s="687">
        <f>IFERROR((FA20/FA21),0)</f>
        <v>0</v>
      </c>
      <c r="FB23" s="688"/>
      <c r="FC23" s="688"/>
      <c r="FD23" s="688"/>
      <c r="FE23" s="688"/>
      <c r="FF23" s="688"/>
      <c r="FG23" s="689"/>
      <c r="FH23" s="687">
        <f>IFERROR((FH20/FH21),0)</f>
        <v>0</v>
      </c>
      <c r="FI23" s="688"/>
      <c r="FJ23" s="688"/>
      <c r="FK23" s="688"/>
      <c r="FL23" s="688"/>
      <c r="FM23" s="688"/>
      <c r="FN23" s="689"/>
    </row>
    <row r="24" spans="1:170" ht="15.75" customHeight="1">
      <c r="A24" s="451"/>
      <c r="B24" s="556" t="s">
        <v>589</v>
      </c>
      <c r="C24" s="681">
        <f>(C22*C23)</f>
        <v>0</v>
      </c>
      <c r="D24" s="682"/>
      <c r="E24" s="682"/>
      <c r="F24" s="682"/>
      <c r="G24" s="682"/>
      <c r="H24" s="682"/>
      <c r="I24" s="683"/>
      <c r="J24" s="681">
        <f>(J22*J23)</f>
        <v>0</v>
      </c>
      <c r="K24" s="682"/>
      <c r="L24" s="682"/>
      <c r="M24" s="682"/>
      <c r="N24" s="682"/>
      <c r="O24" s="682"/>
      <c r="P24" s="683"/>
      <c r="Q24" s="681">
        <f>(Q22*Q23)</f>
        <v>0</v>
      </c>
      <c r="R24" s="682"/>
      <c r="S24" s="682"/>
      <c r="T24" s="682"/>
      <c r="U24" s="682"/>
      <c r="V24" s="682"/>
      <c r="W24" s="683"/>
      <c r="X24" s="681">
        <f>(X22*X23)</f>
        <v>0</v>
      </c>
      <c r="Y24" s="682"/>
      <c r="Z24" s="682"/>
      <c r="AA24" s="682"/>
      <c r="AB24" s="682"/>
      <c r="AC24" s="682"/>
      <c r="AD24" s="683"/>
      <c r="AE24" s="681">
        <f>(AE22*AE23)</f>
        <v>0</v>
      </c>
      <c r="AF24" s="682"/>
      <c r="AG24" s="682"/>
      <c r="AH24" s="682"/>
      <c r="AI24" s="682"/>
      <c r="AJ24" s="682"/>
      <c r="AK24" s="683"/>
      <c r="AL24" s="681">
        <f>(AL22*AL23)</f>
        <v>0</v>
      </c>
      <c r="AM24" s="682"/>
      <c r="AN24" s="682"/>
      <c r="AO24" s="682"/>
      <c r="AP24" s="682"/>
      <c r="AQ24" s="682"/>
      <c r="AR24" s="683"/>
      <c r="AS24" s="681">
        <f>(AS22*AS23)</f>
        <v>0</v>
      </c>
      <c r="AT24" s="682"/>
      <c r="AU24" s="682"/>
      <c r="AV24" s="682"/>
      <c r="AW24" s="682"/>
      <c r="AX24" s="682"/>
      <c r="AY24" s="683"/>
      <c r="AZ24" s="681">
        <f>(AZ22*AZ23)</f>
        <v>0</v>
      </c>
      <c r="BA24" s="682"/>
      <c r="BB24" s="682"/>
      <c r="BC24" s="682"/>
      <c r="BD24" s="682"/>
      <c r="BE24" s="682"/>
      <c r="BF24" s="683"/>
      <c r="BG24" s="681">
        <f>(BG22*BG23)</f>
        <v>0</v>
      </c>
      <c r="BH24" s="682"/>
      <c r="BI24" s="682"/>
      <c r="BJ24" s="682"/>
      <c r="BK24" s="682"/>
      <c r="BL24" s="682"/>
      <c r="BM24" s="683"/>
      <c r="BN24" s="681">
        <f>(BN22*BN23)</f>
        <v>0</v>
      </c>
      <c r="BO24" s="682"/>
      <c r="BP24" s="682"/>
      <c r="BQ24" s="682"/>
      <c r="BR24" s="682"/>
      <c r="BS24" s="682"/>
      <c r="BT24" s="683"/>
      <c r="BU24" s="681">
        <f>(BU22*BU23)</f>
        <v>0</v>
      </c>
      <c r="BV24" s="682"/>
      <c r="BW24" s="682"/>
      <c r="BX24" s="682"/>
      <c r="BY24" s="682"/>
      <c r="BZ24" s="682"/>
      <c r="CA24" s="683"/>
      <c r="CB24" s="681">
        <f>(CB22*CB23)</f>
        <v>0</v>
      </c>
      <c r="CC24" s="682"/>
      <c r="CD24" s="682"/>
      <c r="CE24" s="682"/>
      <c r="CF24" s="682"/>
      <c r="CG24" s="682"/>
      <c r="CH24" s="683"/>
      <c r="CI24" s="681">
        <f>(CI22*CI23)</f>
        <v>0</v>
      </c>
      <c r="CJ24" s="682"/>
      <c r="CK24" s="682"/>
      <c r="CL24" s="682"/>
      <c r="CM24" s="682"/>
      <c r="CN24" s="682"/>
      <c r="CO24" s="683"/>
      <c r="CP24" s="681">
        <f>(CP22*CP23)</f>
        <v>0</v>
      </c>
      <c r="CQ24" s="682"/>
      <c r="CR24" s="682"/>
      <c r="CS24" s="682"/>
      <c r="CT24" s="682"/>
      <c r="CU24" s="682"/>
      <c r="CV24" s="683"/>
      <c r="CW24" s="681">
        <f>(CW22*CW23)</f>
        <v>0</v>
      </c>
      <c r="CX24" s="682"/>
      <c r="CY24" s="682"/>
      <c r="CZ24" s="682"/>
      <c r="DA24" s="682"/>
      <c r="DB24" s="682"/>
      <c r="DC24" s="683"/>
      <c r="DD24" s="681">
        <f>(DD22*DD23)</f>
        <v>0</v>
      </c>
      <c r="DE24" s="682"/>
      <c r="DF24" s="682"/>
      <c r="DG24" s="682"/>
      <c r="DH24" s="682"/>
      <c r="DI24" s="682"/>
      <c r="DJ24" s="683"/>
      <c r="DK24" s="681">
        <f>(DK22*DK23)</f>
        <v>0</v>
      </c>
      <c r="DL24" s="682"/>
      <c r="DM24" s="682"/>
      <c r="DN24" s="682"/>
      <c r="DO24" s="682"/>
      <c r="DP24" s="682"/>
      <c r="DQ24" s="683"/>
      <c r="DR24" s="681">
        <f>(DR22*DR23)</f>
        <v>0</v>
      </c>
      <c r="DS24" s="682"/>
      <c r="DT24" s="682"/>
      <c r="DU24" s="682"/>
      <c r="DV24" s="682"/>
      <c r="DW24" s="682"/>
      <c r="DX24" s="683"/>
      <c r="DY24" s="681">
        <f>(DY22*DY23)</f>
        <v>0</v>
      </c>
      <c r="DZ24" s="682"/>
      <c r="EA24" s="682"/>
      <c r="EB24" s="682"/>
      <c r="EC24" s="682"/>
      <c r="ED24" s="682"/>
      <c r="EE24" s="683"/>
      <c r="EF24" s="681">
        <f>(EF22*EF23)</f>
        <v>0</v>
      </c>
      <c r="EG24" s="682"/>
      <c r="EH24" s="682"/>
      <c r="EI24" s="682"/>
      <c r="EJ24" s="682"/>
      <c r="EK24" s="682"/>
      <c r="EL24" s="683"/>
      <c r="EM24" s="681">
        <f>(EM22*EM23)</f>
        <v>0</v>
      </c>
      <c r="EN24" s="682"/>
      <c r="EO24" s="682"/>
      <c r="EP24" s="682"/>
      <c r="EQ24" s="682"/>
      <c r="ER24" s="682"/>
      <c r="ES24" s="683"/>
      <c r="ET24" s="681">
        <f>(ET22*ET23)</f>
        <v>0</v>
      </c>
      <c r="EU24" s="682"/>
      <c r="EV24" s="682"/>
      <c r="EW24" s="682"/>
      <c r="EX24" s="682"/>
      <c r="EY24" s="682"/>
      <c r="EZ24" s="683"/>
      <c r="FA24" s="681">
        <f>(FA22*FA23)</f>
        <v>0</v>
      </c>
      <c r="FB24" s="682"/>
      <c r="FC24" s="682"/>
      <c r="FD24" s="682"/>
      <c r="FE24" s="682"/>
      <c r="FF24" s="682"/>
      <c r="FG24" s="683"/>
      <c r="FH24" s="681">
        <f>(FH22*FH23)</f>
        <v>0</v>
      </c>
      <c r="FI24" s="682"/>
      <c r="FJ24" s="682"/>
      <c r="FK24" s="682"/>
      <c r="FL24" s="682"/>
      <c r="FM24" s="682"/>
      <c r="FN24" s="683"/>
    </row>
    <row r="25" spans="1:170" ht="15.75" customHeight="1">
      <c r="A25" s="451"/>
      <c r="B25" s="451"/>
      <c r="C25" s="451"/>
      <c r="D25" s="453"/>
      <c r="E25" s="476"/>
      <c r="F25" s="476"/>
      <c r="G25" s="476"/>
      <c r="H25" s="476"/>
      <c r="I25" s="476"/>
      <c r="J25" s="451"/>
      <c r="K25" s="451"/>
      <c r="L25" s="451"/>
      <c r="M25" s="451"/>
      <c r="N25" s="451"/>
      <c r="O25" s="451"/>
      <c r="P25" s="451"/>
      <c r="Q25" s="451"/>
      <c r="R25" s="451"/>
      <c r="S25" s="451"/>
      <c r="T25" s="451"/>
      <c r="U25" s="451"/>
      <c r="V25" s="451"/>
      <c r="W25" s="451"/>
      <c r="X25" s="451"/>
      <c r="Y25" s="451"/>
      <c r="Z25" s="451"/>
      <c r="AA25" s="451"/>
      <c r="AB25" s="451"/>
      <c r="AC25" s="451"/>
      <c r="AD25" s="451"/>
      <c r="AE25" s="451"/>
      <c r="AF25" s="451"/>
      <c r="AG25" s="451"/>
      <c r="AH25" s="451"/>
      <c r="AI25" s="451"/>
      <c r="AJ25" s="451"/>
      <c r="AK25" s="451"/>
      <c r="AL25" s="451"/>
      <c r="AM25" s="451"/>
      <c r="AN25" s="451"/>
      <c r="AO25" s="451"/>
      <c r="AP25" s="451"/>
      <c r="AQ25" s="451"/>
      <c r="AR25" s="451"/>
      <c r="AS25" s="451"/>
      <c r="AT25" s="451"/>
      <c r="AU25" s="451"/>
      <c r="AV25" s="451"/>
      <c r="AW25" s="451"/>
      <c r="AX25" s="451"/>
      <c r="AY25" s="451"/>
      <c r="AZ25" s="451"/>
      <c r="BA25" s="451"/>
      <c r="BB25" s="451"/>
      <c r="BC25" s="451"/>
      <c r="BD25" s="451"/>
      <c r="BE25" s="451"/>
      <c r="BF25" s="451"/>
      <c r="BG25" s="451"/>
      <c r="BH25" s="451"/>
      <c r="BI25" s="451"/>
      <c r="BJ25" s="451"/>
      <c r="BK25" s="451"/>
      <c r="BL25" s="451"/>
      <c r="BM25" s="451"/>
      <c r="BN25" s="451"/>
      <c r="BO25" s="451"/>
      <c r="BP25" s="451"/>
      <c r="BQ25" s="451"/>
      <c r="BR25" s="451"/>
      <c r="BS25" s="451"/>
      <c r="BT25" s="451"/>
      <c r="BU25" s="451"/>
      <c r="BV25" s="451"/>
      <c r="BW25" s="451"/>
      <c r="BX25" s="451"/>
      <c r="BY25" s="451"/>
      <c r="BZ25" s="451"/>
      <c r="CA25" s="451"/>
      <c r="CB25" s="451"/>
      <c r="CC25" s="451"/>
      <c r="CD25" s="451"/>
      <c r="CE25" s="451"/>
      <c r="CF25" s="451"/>
      <c r="CG25" s="451"/>
      <c r="CH25" s="451"/>
      <c r="CI25" s="451"/>
      <c r="CJ25" s="451"/>
      <c r="CK25" s="451"/>
      <c r="CL25" s="451"/>
      <c r="CM25" s="451"/>
      <c r="CN25" s="451"/>
      <c r="CO25" s="451"/>
      <c r="CP25" s="451"/>
      <c r="CQ25" s="451"/>
      <c r="CR25" s="451"/>
      <c r="CS25" s="451"/>
      <c r="CT25" s="451"/>
      <c r="CU25" s="451"/>
      <c r="CV25" s="451"/>
      <c r="CW25" s="451"/>
      <c r="CX25" s="451"/>
      <c r="CY25" s="451"/>
      <c r="CZ25" s="451"/>
      <c r="DA25" s="451"/>
      <c r="DB25" s="451"/>
      <c r="DC25" s="451"/>
      <c r="DD25" s="451"/>
      <c r="DE25" s="451"/>
      <c r="DF25" s="451"/>
      <c r="DG25" s="451"/>
      <c r="DH25" s="451"/>
      <c r="DI25" s="451"/>
      <c r="DJ25" s="451"/>
      <c r="DK25" s="451"/>
      <c r="DL25" s="451"/>
      <c r="DM25" s="451"/>
      <c r="DN25" s="451"/>
      <c r="DO25" s="451"/>
      <c r="DP25" s="451"/>
      <c r="DQ25" s="451"/>
      <c r="DR25" s="451"/>
      <c r="DS25" s="451"/>
      <c r="DT25" s="451"/>
      <c r="DU25" s="451"/>
      <c r="DV25" s="451"/>
      <c r="DW25" s="451"/>
      <c r="DX25" s="451"/>
      <c r="DY25" s="451"/>
      <c r="DZ25" s="451"/>
      <c r="EA25" s="451"/>
      <c r="EB25" s="451"/>
      <c r="EC25" s="451"/>
      <c r="ED25" s="451"/>
      <c r="EE25" s="451"/>
      <c r="EF25" s="451"/>
      <c r="EG25" s="451"/>
      <c r="EH25" s="451"/>
      <c r="EI25" s="451"/>
      <c r="EJ25" s="451"/>
      <c r="EK25" s="451"/>
      <c r="EL25" s="451"/>
      <c r="EM25" s="451"/>
      <c r="EN25" s="451"/>
      <c r="EO25" s="451"/>
      <c r="EP25" s="451"/>
      <c r="EQ25" s="451"/>
      <c r="ER25" s="451"/>
      <c r="ES25" s="451"/>
      <c r="ET25" s="451"/>
      <c r="EU25" s="451"/>
      <c r="EV25" s="451"/>
      <c r="EW25" s="451"/>
      <c r="EX25" s="451"/>
      <c r="EY25" s="451"/>
      <c r="EZ25" s="451"/>
      <c r="FA25" s="451"/>
      <c r="FB25" s="451"/>
      <c r="FC25" s="451"/>
      <c r="FD25" s="451"/>
      <c r="FE25" s="451"/>
      <c r="FF25" s="451"/>
      <c r="FG25" s="451"/>
      <c r="FH25" s="451"/>
      <c r="FI25" s="451"/>
      <c r="FJ25" s="451"/>
      <c r="FK25" s="451"/>
      <c r="FL25" s="451"/>
      <c r="FM25" s="451"/>
      <c r="FN25" s="451"/>
    </row>
    <row r="26" spans="1:170" ht="15.75" customHeight="1">
      <c r="A26" s="451"/>
      <c r="B26" s="451"/>
      <c r="C26" s="451"/>
      <c r="D26" s="453"/>
      <c r="E26" s="476"/>
      <c r="F26" s="476"/>
      <c r="G26" s="476"/>
      <c r="H26" s="476"/>
      <c r="I26" s="476"/>
      <c r="J26" s="451"/>
      <c r="K26" s="451"/>
      <c r="L26" s="451"/>
      <c r="M26" s="451"/>
      <c r="N26" s="451"/>
      <c r="O26" s="451"/>
      <c r="P26" s="451"/>
      <c r="Q26" s="451"/>
      <c r="R26" s="451"/>
      <c r="S26" s="451"/>
      <c r="T26" s="451"/>
      <c r="U26" s="451"/>
      <c r="V26" s="451"/>
      <c r="W26" s="451"/>
      <c r="X26" s="451"/>
      <c r="Y26" s="451"/>
      <c r="Z26" s="451"/>
      <c r="AA26" s="451"/>
      <c r="AB26" s="451"/>
      <c r="AC26" s="451"/>
      <c r="AD26" s="451"/>
      <c r="AE26" s="451"/>
      <c r="AF26" s="451"/>
      <c r="AG26" s="451"/>
      <c r="AH26" s="451"/>
      <c r="AI26" s="451"/>
      <c r="AJ26" s="451"/>
      <c r="AK26" s="451"/>
      <c r="AL26" s="451"/>
      <c r="AM26" s="451"/>
      <c r="AN26" s="451"/>
      <c r="AO26" s="451"/>
      <c r="AP26" s="451"/>
      <c r="AQ26" s="451"/>
      <c r="AR26" s="451"/>
      <c r="AS26" s="451"/>
      <c r="AT26" s="451"/>
      <c r="AU26" s="451"/>
      <c r="AV26" s="451"/>
      <c r="AW26" s="451"/>
      <c r="AX26" s="451"/>
      <c r="AY26" s="451"/>
      <c r="AZ26" s="451"/>
      <c r="BA26" s="451"/>
      <c r="BB26" s="451"/>
      <c r="BC26" s="451"/>
      <c r="BD26" s="451"/>
      <c r="BE26" s="451"/>
      <c r="BF26" s="451"/>
      <c r="BG26" s="451"/>
      <c r="BH26" s="451"/>
      <c r="BI26" s="451"/>
      <c r="BJ26" s="451"/>
      <c r="BK26" s="451"/>
      <c r="BL26" s="451"/>
      <c r="BM26" s="451"/>
      <c r="BN26" s="451"/>
      <c r="BO26" s="451"/>
      <c r="BP26" s="451"/>
      <c r="BQ26" s="451"/>
      <c r="BR26" s="451"/>
      <c r="BS26" s="451"/>
      <c r="BT26" s="451"/>
      <c r="BU26" s="451"/>
      <c r="BV26" s="451"/>
      <c r="BW26" s="451"/>
      <c r="BX26" s="451"/>
      <c r="BY26" s="451"/>
      <c r="BZ26" s="451"/>
      <c r="CA26" s="451"/>
      <c r="CB26" s="451"/>
      <c r="CC26" s="451"/>
      <c r="CD26" s="451"/>
      <c r="CE26" s="451"/>
      <c r="CF26" s="451"/>
      <c r="CG26" s="451"/>
      <c r="CH26" s="451"/>
      <c r="CI26" s="451"/>
      <c r="CJ26" s="451"/>
      <c r="CK26" s="451"/>
      <c r="CL26" s="451"/>
      <c r="CM26" s="451"/>
      <c r="CN26" s="451"/>
      <c r="CO26" s="451"/>
      <c r="CP26" s="451"/>
      <c r="CQ26" s="451"/>
      <c r="CR26" s="451"/>
      <c r="CS26" s="451"/>
      <c r="CT26" s="451"/>
      <c r="CU26" s="451"/>
      <c r="CV26" s="451"/>
      <c r="CW26" s="451"/>
      <c r="CX26" s="451"/>
      <c r="CY26" s="451"/>
      <c r="CZ26" s="451"/>
      <c r="DA26" s="451"/>
      <c r="DB26" s="451"/>
      <c r="DC26" s="451"/>
      <c r="DD26" s="451"/>
      <c r="DE26" s="451"/>
      <c r="DF26" s="451"/>
      <c r="DG26" s="451"/>
      <c r="DH26" s="451"/>
      <c r="DI26" s="451"/>
      <c r="DJ26" s="451"/>
      <c r="DK26" s="451"/>
      <c r="DL26" s="451"/>
      <c r="DM26" s="451"/>
      <c r="DN26" s="451"/>
      <c r="DO26" s="451"/>
      <c r="DP26" s="451"/>
      <c r="DQ26" s="451"/>
      <c r="DR26" s="451"/>
      <c r="DS26" s="451"/>
      <c r="DT26" s="451"/>
      <c r="DU26" s="451"/>
      <c r="DV26" s="451"/>
      <c r="DW26" s="451"/>
      <c r="DX26" s="451"/>
      <c r="DY26" s="451"/>
      <c r="DZ26" s="451"/>
      <c r="EA26" s="451"/>
      <c r="EB26" s="451"/>
      <c r="EC26" s="451"/>
      <c r="ED26" s="451"/>
      <c r="EE26" s="451"/>
      <c r="EF26" s="451"/>
      <c r="EG26" s="451"/>
      <c r="EH26" s="451"/>
      <c r="EI26" s="451"/>
      <c r="EJ26" s="451"/>
      <c r="EK26" s="451"/>
      <c r="EL26" s="451"/>
      <c r="EM26" s="451"/>
      <c r="EN26" s="451"/>
      <c r="EO26" s="451"/>
      <c r="EP26" s="451"/>
      <c r="EQ26" s="451"/>
      <c r="ER26" s="451"/>
      <c r="ES26" s="451"/>
      <c r="ET26" s="451"/>
      <c r="EU26" s="451"/>
      <c r="EV26" s="451"/>
      <c r="EW26" s="451"/>
      <c r="EX26" s="451"/>
      <c r="EY26" s="451"/>
      <c r="EZ26" s="451"/>
      <c r="FA26" s="451"/>
      <c r="FB26" s="451"/>
      <c r="FC26" s="451"/>
      <c r="FD26" s="451"/>
      <c r="FE26" s="451"/>
      <c r="FF26" s="451"/>
      <c r="FG26" s="451"/>
      <c r="FH26" s="451"/>
      <c r="FI26" s="451"/>
      <c r="FJ26" s="451"/>
      <c r="FK26" s="451"/>
      <c r="FL26" s="451"/>
      <c r="FM26" s="451"/>
      <c r="FN26" s="451"/>
    </row>
    <row r="27" spans="1:170" ht="15.75" customHeight="1">
      <c r="A27" s="451"/>
      <c r="B27" s="451"/>
      <c r="C27" s="451"/>
      <c r="D27" s="451"/>
      <c r="E27" s="451"/>
      <c r="F27" s="451"/>
      <c r="G27" s="451"/>
      <c r="H27" s="451"/>
      <c r="I27" s="451"/>
      <c r="J27" s="451"/>
      <c r="K27" s="451"/>
      <c r="L27" s="451"/>
      <c r="M27" s="451"/>
      <c r="N27" s="451"/>
      <c r="O27" s="451"/>
      <c r="P27" s="451"/>
      <c r="Q27" s="451"/>
      <c r="R27" s="451"/>
      <c r="S27" s="451"/>
      <c r="T27" s="451"/>
      <c r="U27" s="451"/>
      <c r="V27" s="451"/>
      <c r="W27" s="451"/>
      <c r="X27" s="451"/>
      <c r="Y27" s="451"/>
      <c r="Z27" s="451"/>
      <c r="AA27" s="451"/>
      <c r="AB27" s="451"/>
      <c r="AC27" s="451"/>
      <c r="AD27" s="451"/>
      <c r="AE27" s="451"/>
      <c r="AF27" s="451"/>
      <c r="AG27" s="451"/>
      <c r="AH27" s="451"/>
      <c r="AI27" s="451"/>
      <c r="AJ27" s="451"/>
      <c r="AK27" s="451"/>
      <c r="AL27" s="451"/>
      <c r="AM27" s="451"/>
      <c r="AN27" s="451"/>
      <c r="AO27" s="451"/>
      <c r="AP27" s="451"/>
      <c r="AQ27" s="451"/>
      <c r="AR27" s="451"/>
      <c r="AS27" s="451"/>
      <c r="AT27" s="451"/>
      <c r="AU27" s="451"/>
      <c r="AV27" s="451"/>
      <c r="AW27" s="451"/>
      <c r="AX27" s="451"/>
      <c r="AY27" s="451"/>
      <c r="AZ27" s="451"/>
      <c r="BA27" s="451"/>
      <c r="BB27" s="451"/>
      <c r="BC27" s="451"/>
      <c r="BD27" s="451"/>
      <c r="BE27" s="451"/>
      <c r="BF27" s="451"/>
      <c r="BG27" s="451"/>
      <c r="BH27" s="451"/>
      <c r="BI27" s="451"/>
      <c r="BJ27" s="451"/>
      <c r="BK27" s="451"/>
      <c r="BL27" s="451"/>
      <c r="BM27" s="451"/>
      <c r="BN27" s="451"/>
      <c r="BO27" s="451"/>
      <c r="BP27" s="451"/>
      <c r="BQ27" s="451"/>
      <c r="BR27" s="451"/>
      <c r="BS27" s="451"/>
      <c r="BT27" s="451"/>
      <c r="BU27" s="451"/>
      <c r="BV27" s="451"/>
      <c r="BW27" s="451"/>
      <c r="BX27" s="451"/>
      <c r="BY27" s="451"/>
      <c r="BZ27" s="451"/>
      <c r="CA27" s="451"/>
      <c r="CB27" s="451"/>
      <c r="CC27" s="451"/>
      <c r="CD27" s="451"/>
      <c r="CE27" s="451"/>
      <c r="CF27" s="451"/>
      <c r="CG27" s="451"/>
      <c r="CH27" s="451"/>
      <c r="CI27" s="451"/>
      <c r="CJ27" s="451"/>
      <c r="CK27" s="451"/>
      <c r="CL27" s="451"/>
      <c r="CM27" s="451"/>
      <c r="CN27" s="451"/>
      <c r="CO27" s="451"/>
      <c r="CP27" s="451"/>
      <c r="CQ27" s="451"/>
      <c r="CR27" s="451"/>
      <c r="CS27" s="451"/>
      <c r="CT27" s="451"/>
      <c r="CU27" s="451"/>
      <c r="CV27" s="451"/>
      <c r="CW27" s="451"/>
      <c r="CX27" s="451"/>
      <c r="CY27" s="451"/>
      <c r="CZ27" s="451"/>
      <c r="DA27" s="451"/>
      <c r="DB27" s="451"/>
      <c r="DC27" s="451"/>
      <c r="DD27" s="451"/>
      <c r="DE27" s="451"/>
      <c r="DF27" s="451"/>
      <c r="DG27" s="451"/>
      <c r="DH27" s="451"/>
      <c r="DI27" s="451"/>
      <c r="DJ27" s="451"/>
      <c r="DK27" s="451"/>
      <c r="DL27" s="451"/>
      <c r="DM27" s="451"/>
      <c r="DN27" s="451"/>
      <c r="DO27" s="451"/>
      <c r="DP27" s="451"/>
      <c r="DQ27" s="451"/>
      <c r="DR27" s="451"/>
      <c r="DS27" s="451"/>
      <c r="DT27" s="451"/>
      <c r="DU27" s="451"/>
      <c r="DV27" s="451"/>
      <c r="DW27" s="451"/>
      <c r="DX27" s="451"/>
      <c r="DY27" s="451"/>
      <c r="DZ27" s="451"/>
      <c r="EA27" s="451"/>
      <c r="EB27" s="451"/>
      <c r="EC27" s="451"/>
      <c r="ED27" s="451"/>
      <c r="EE27" s="451"/>
      <c r="EF27" s="451"/>
      <c r="EG27" s="451"/>
      <c r="EH27" s="451"/>
      <c r="EI27" s="451"/>
      <c r="EJ27" s="451"/>
      <c r="EK27" s="451"/>
      <c r="EL27" s="451"/>
      <c r="EM27" s="451"/>
      <c r="EN27" s="451"/>
      <c r="EO27" s="451"/>
      <c r="EP27" s="451"/>
      <c r="EQ27" s="451"/>
      <c r="ER27" s="451"/>
      <c r="ES27" s="451"/>
      <c r="ET27" s="451"/>
      <c r="EU27" s="451"/>
      <c r="EV27" s="451"/>
      <c r="EW27" s="451"/>
      <c r="EX27" s="451"/>
      <c r="EY27" s="451"/>
      <c r="EZ27" s="451"/>
      <c r="FA27" s="451"/>
      <c r="FB27" s="451"/>
      <c r="FC27" s="451"/>
      <c r="FD27" s="451"/>
      <c r="FE27" s="451"/>
      <c r="FF27" s="451"/>
      <c r="FG27" s="451"/>
      <c r="FH27" s="451"/>
      <c r="FI27" s="451"/>
      <c r="FJ27" s="451"/>
      <c r="FK27" s="451"/>
      <c r="FL27" s="451"/>
      <c r="FM27" s="451"/>
      <c r="FN27" s="451"/>
    </row>
    <row r="28" spans="1:170" ht="15.75" customHeight="1">
      <c r="A28" s="451"/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  <c r="AC28" s="451"/>
      <c r="AD28" s="451"/>
      <c r="AE28" s="451"/>
      <c r="AF28" s="451"/>
      <c r="AG28" s="451"/>
      <c r="AH28" s="451"/>
      <c r="AI28" s="451"/>
      <c r="AJ28" s="451"/>
      <c r="AK28" s="451"/>
      <c r="AL28" s="451"/>
      <c r="AM28" s="451"/>
      <c r="AN28" s="451"/>
      <c r="AO28" s="451"/>
      <c r="AP28" s="451"/>
      <c r="AQ28" s="451"/>
      <c r="AR28" s="451"/>
      <c r="AS28" s="451"/>
      <c r="AT28" s="451"/>
      <c r="AU28" s="451"/>
      <c r="AV28" s="451"/>
      <c r="AW28" s="451"/>
      <c r="AX28" s="451"/>
      <c r="AY28" s="451"/>
      <c r="AZ28" s="451"/>
      <c r="BA28" s="451"/>
      <c r="BB28" s="451"/>
      <c r="BC28" s="451"/>
      <c r="BD28" s="451"/>
      <c r="BE28" s="451"/>
      <c r="BF28" s="451"/>
      <c r="BG28" s="451"/>
      <c r="BH28" s="451"/>
      <c r="BI28" s="451"/>
      <c r="BJ28" s="451"/>
      <c r="BK28" s="451"/>
      <c r="BL28" s="451"/>
      <c r="BM28" s="451"/>
      <c r="BN28" s="451"/>
      <c r="BO28" s="451"/>
      <c r="BP28" s="451"/>
      <c r="BQ28" s="451"/>
      <c r="BR28" s="451"/>
      <c r="BS28" s="451"/>
      <c r="BT28" s="451"/>
      <c r="BU28" s="451"/>
      <c r="BV28" s="451"/>
      <c r="BW28" s="451"/>
      <c r="BX28" s="451"/>
      <c r="BY28" s="451"/>
      <c r="BZ28" s="451"/>
      <c r="CA28" s="451"/>
      <c r="CB28" s="451"/>
      <c r="CC28" s="451"/>
      <c r="CD28" s="451"/>
      <c r="CE28" s="451"/>
      <c r="CF28" s="451"/>
      <c r="CG28" s="451"/>
      <c r="CH28" s="451"/>
      <c r="CI28" s="451"/>
      <c r="CJ28" s="451"/>
      <c r="CK28" s="451"/>
      <c r="CL28" s="451"/>
      <c r="CM28" s="451"/>
      <c r="CN28" s="451"/>
      <c r="CO28" s="451"/>
      <c r="CP28" s="451"/>
      <c r="CQ28" s="451"/>
      <c r="CR28" s="451"/>
      <c r="CS28" s="451"/>
      <c r="CT28" s="451"/>
      <c r="CU28" s="451"/>
      <c r="CV28" s="451"/>
      <c r="CW28" s="451"/>
      <c r="CX28" s="451"/>
      <c r="CY28" s="451"/>
      <c r="CZ28" s="451"/>
      <c r="DA28" s="451"/>
      <c r="DB28" s="451"/>
      <c r="DC28" s="451"/>
      <c r="DD28" s="451"/>
      <c r="DE28" s="451"/>
      <c r="DF28" s="451"/>
      <c r="DG28" s="451"/>
      <c r="DH28" s="451"/>
      <c r="DI28" s="451"/>
      <c r="DJ28" s="451"/>
      <c r="DK28" s="451"/>
      <c r="DL28" s="451"/>
      <c r="DM28" s="451"/>
      <c r="DN28" s="451"/>
      <c r="DO28" s="451"/>
      <c r="DP28" s="451"/>
      <c r="DQ28" s="451"/>
      <c r="DR28" s="451"/>
      <c r="DS28" s="451"/>
      <c r="DT28" s="451"/>
      <c r="DU28" s="451"/>
      <c r="DV28" s="451"/>
      <c r="DW28" s="451"/>
      <c r="DX28" s="451"/>
      <c r="DY28" s="451"/>
      <c r="DZ28" s="451"/>
      <c r="EA28" s="451"/>
      <c r="EB28" s="451"/>
      <c r="EC28" s="451"/>
      <c r="ED28" s="451"/>
      <c r="EE28" s="451"/>
      <c r="EF28" s="451"/>
      <c r="EG28" s="451"/>
      <c r="EH28" s="451"/>
      <c r="EI28" s="451"/>
      <c r="EJ28" s="451"/>
      <c r="EK28" s="451"/>
      <c r="EL28" s="451"/>
      <c r="EM28" s="451"/>
      <c r="EN28" s="451"/>
      <c r="EO28" s="451"/>
      <c r="EP28" s="451"/>
      <c r="EQ28" s="451"/>
      <c r="ER28" s="451"/>
      <c r="ES28" s="451"/>
      <c r="ET28" s="451"/>
      <c r="EU28" s="451"/>
      <c r="EV28" s="451"/>
      <c r="EW28" s="451"/>
      <c r="EX28" s="451"/>
      <c r="EY28" s="451"/>
      <c r="EZ28" s="451"/>
      <c r="FA28" s="451"/>
      <c r="FB28" s="451"/>
      <c r="FC28" s="451"/>
      <c r="FD28" s="451"/>
      <c r="FE28" s="451"/>
      <c r="FF28" s="451"/>
      <c r="FG28" s="451"/>
      <c r="FH28" s="451"/>
      <c r="FI28" s="451"/>
      <c r="FJ28" s="451"/>
      <c r="FK28" s="451"/>
      <c r="FL28" s="451"/>
      <c r="FM28" s="451"/>
      <c r="FN28" s="451"/>
    </row>
    <row r="29" spans="1:170" ht="15.75" customHeight="1">
      <c r="A29" s="451"/>
      <c r="B29" s="451"/>
      <c r="C29" s="451"/>
      <c r="D29" s="451"/>
      <c r="E29" s="451"/>
      <c r="F29" s="451"/>
      <c r="G29" s="451"/>
      <c r="H29" s="451"/>
      <c r="I29" s="451"/>
      <c r="J29" s="451"/>
      <c r="K29" s="451"/>
      <c r="L29" s="451"/>
      <c r="M29" s="451"/>
      <c r="N29" s="451"/>
      <c r="O29" s="451"/>
      <c r="P29" s="451"/>
      <c r="Q29" s="451"/>
      <c r="R29" s="451"/>
      <c r="S29" s="451"/>
      <c r="T29" s="451"/>
      <c r="U29" s="451"/>
      <c r="V29" s="451"/>
      <c r="W29" s="451"/>
      <c r="X29" s="451"/>
      <c r="Y29" s="451"/>
      <c r="Z29" s="451"/>
      <c r="AA29" s="451"/>
      <c r="AB29" s="451"/>
      <c r="AC29" s="451"/>
      <c r="AD29" s="451"/>
      <c r="AE29" s="451"/>
      <c r="AF29" s="451"/>
      <c r="AG29" s="451"/>
      <c r="AH29" s="451"/>
      <c r="AI29" s="451"/>
      <c r="AJ29" s="451"/>
      <c r="AK29" s="451"/>
      <c r="AL29" s="451"/>
      <c r="AM29" s="451"/>
      <c r="AN29" s="451"/>
      <c r="AO29" s="451"/>
      <c r="AP29" s="451"/>
      <c r="AQ29" s="451"/>
      <c r="AR29" s="451"/>
      <c r="AS29" s="451"/>
      <c r="AT29" s="451"/>
      <c r="AU29" s="451"/>
      <c r="AV29" s="451"/>
      <c r="AW29" s="451"/>
      <c r="AX29" s="451"/>
      <c r="AY29" s="451"/>
      <c r="AZ29" s="451"/>
      <c r="BA29" s="451"/>
      <c r="BB29" s="451"/>
      <c r="BC29" s="451"/>
      <c r="BD29" s="451"/>
      <c r="BE29" s="451"/>
      <c r="BF29" s="451"/>
      <c r="BG29" s="451"/>
      <c r="BH29" s="451"/>
      <c r="BI29" s="451"/>
      <c r="BJ29" s="451"/>
      <c r="BK29" s="451"/>
      <c r="BL29" s="451"/>
      <c r="BM29" s="451"/>
      <c r="BN29" s="451"/>
      <c r="BO29" s="451"/>
      <c r="BP29" s="451"/>
      <c r="BQ29" s="451"/>
      <c r="BR29" s="451"/>
      <c r="BS29" s="451"/>
      <c r="BT29" s="451"/>
      <c r="BU29" s="451"/>
      <c r="BV29" s="451"/>
      <c r="BW29" s="451"/>
      <c r="BX29" s="451"/>
      <c r="BY29" s="451"/>
      <c r="BZ29" s="451"/>
      <c r="CA29" s="451"/>
      <c r="CB29" s="451"/>
      <c r="CC29" s="451"/>
      <c r="CD29" s="451"/>
      <c r="CE29" s="451"/>
      <c r="CF29" s="451"/>
      <c r="CG29" s="451"/>
      <c r="CH29" s="451"/>
      <c r="CI29" s="451"/>
      <c r="CJ29" s="451"/>
      <c r="CK29" s="451"/>
      <c r="CL29" s="451"/>
      <c r="CM29" s="451"/>
      <c r="CN29" s="451"/>
      <c r="CO29" s="451"/>
      <c r="CP29" s="451"/>
      <c r="CQ29" s="451"/>
      <c r="CR29" s="451"/>
      <c r="CS29" s="451"/>
      <c r="CT29" s="451"/>
      <c r="CU29" s="451"/>
      <c r="CV29" s="451"/>
      <c r="CW29" s="451"/>
      <c r="CX29" s="451"/>
      <c r="CY29" s="451"/>
      <c r="CZ29" s="451"/>
      <c r="DA29" s="451"/>
      <c r="DB29" s="451"/>
      <c r="DC29" s="451"/>
      <c r="DD29" s="451"/>
      <c r="DE29" s="451"/>
      <c r="DF29" s="451"/>
      <c r="DG29" s="451"/>
      <c r="DH29" s="451"/>
      <c r="DI29" s="451"/>
      <c r="DJ29" s="451"/>
      <c r="DK29" s="451"/>
      <c r="DL29" s="451"/>
      <c r="DM29" s="451"/>
      <c r="DN29" s="451"/>
      <c r="DO29" s="451"/>
      <c r="DP29" s="451"/>
      <c r="DQ29" s="451"/>
      <c r="DR29" s="451"/>
      <c r="DS29" s="451"/>
      <c r="DT29" s="451"/>
      <c r="DU29" s="451"/>
      <c r="DV29" s="451"/>
      <c r="DW29" s="451"/>
      <c r="DX29" s="451"/>
      <c r="DY29" s="451"/>
      <c r="DZ29" s="451"/>
      <c r="EA29" s="451"/>
      <c r="EB29" s="451"/>
      <c r="EC29" s="451"/>
      <c r="ED29" s="451"/>
      <c r="EE29" s="451"/>
      <c r="EF29" s="451"/>
      <c r="EG29" s="451"/>
      <c r="EH29" s="451"/>
      <c r="EI29" s="451"/>
      <c r="EJ29" s="451"/>
      <c r="EK29" s="451"/>
      <c r="EL29" s="451"/>
      <c r="EM29" s="451"/>
      <c r="EN29" s="451"/>
      <c r="EO29" s="451"/>
      <c r="EP29" s="451"/>
      <c r="EQ29" s="451"/>
      <c r="ER29" s="451"/>
      <c r="ES29" s="451"/>
      <c r="ET29" s="451"/>
      <c r="EU29" s="451"/>
      <c r="EV29" s="451"/>
      <c r="EW29" s="451"/>
      <c r="EX29" s="451"/>
      <c r="EY29" s="451"/>
      <c r="EZ29" s="451"/>
      <c r="FA29" s="451"/>
      <c r="FB29" s="451"/>
      <c r="FC29" s="451"/>
      <c r="FD29" s="451"/>
      <c r="FE29" s="451"/>
      <c r="FF29" s="451"/>
      <c r="FG29" s="451"/>
      <c r="FH29" s="451"/>
      <c r="FI29" s="451"/>
      <c r="FJ29" s="451"/>
      <c r="FK29" s="451"/>
      <c r="FL29" s="451"/>
      <c r="FM29" s="451"/>
      <c r="FN29" s="451"/>
    </row>
    <row r="30" spans="1:170" ht="15.75" customHeight="1">
      <c r="A30" s="451"/>
      <c r="B30" s="451"/>
      <c r="C30" s="451"/>
      <c r="D30" s="451"/>
      <c r="E30" s="451"/>
      <c r="F30" s="451"/>
      <c r="G30" s="451"/>
      <c r="H30" s="451"/>
      <c r="I30" s="451"/>
      <c r="J30" s="451"/>
      <c r="K30" s="451"/>
      <c r="L30" s="451"/>
      <c r="M30" s="451"/>
      <c r="N30" s="451"/>
      <c r="O30" s="451"/>
      <c r="P30" s="451"/>
      <c r="Q30" s="451"/>
      <c r="R30" s="451"/>
      <c r="S30" s="451"/>
      <c r="T30" s="451"/>
      <c r="U30" s="451"/>
      <c r="V30" s="451"/>
      <c r="W30" s="451"/>
      <c r="X30" s="451"/>
      <c r="Y30" s="451"/>
      <c r="Z30" s="451"/>
      <c r="AA30" s="451"/>
      <c r="AB30" s="451"/>
      <c r="AC30" s="451"/>
      <c r="AD30" s="451"/>
      <c r="AE30" s="451"/>
      <c r="AF30" s="451"/>
      <c r="AG30" s="451"/>
      <c r="AH30" s="451"/>
      <c r="AI30" s="451"/>
      <c r="AJ30" s="451"/>
      <c r="AK30" s="451"/>
      <c r="AL30" s="451"/>
      <c r="AM30" s="451"/>
      <c r="AN30" s="451"/>
      <c r="AO30" s="451"/>
      <c r="AP30" s="451"/>
      <c r="AQ30" s="451"/>
      <c r="AR30" s="451"/>
      <c r="AS30" s="451"/>
      <c r="AT30" s="451"/>
      <c r="AU30" s="451"/>
      <c r="AV30" s="451"/>
      <c r="AW30" s="451"/>
      <c r="AX30" s="451"/>
      <c r="AY30" s="451"/>
      <c r="AZ30" s="451"/>
      <c r="BA30" s="451"/>
      <c r="BB30" s="451"/>
      <c r="BC30" s="451"/>
      <c r="BD30" s="451"/>
      <c r="BE30" s="451"/>
      <c r="BF30" s="451"/>
      <c r="BG30" s="451"/>
      <c r="BH30" s="451"/>
      <c r="BI30" s="451"/>
      <c r="BJ30" s="451"/>
      <c r="BK30" s="451"/>
      <c r="BL30" s="451"/>
      <c r="BM30" s="451"/>
      <c r="BN30" s="451"/>
      <c r="BO30" s="451"/>
      <c r="BP30" s="451"/>
      <c r="BQ30" s="451"/>
      <c r="BR30" s="451"/>
      <c r="BS30" s="451"/>
      <c r="BT30" s="451"/>
      <c r="BU30" s="451"/>
      <c r="BV30" s="451"/>
      <c r="BW30" s="451"/>
      <c r="BX30" s="451"/>
      <c r="BY30" s="451"/>
      <c r="BZ30" s="451"/>
      <c r="CA30" s="451"/>
      <c r="CB30" s="451"/>
      <c r="CC30" s="451"/>
      <c r="CD30" s="451"/>
      <c r="CE30" s="451"/>
      <c r="CF30" s="451"/>
      <c r="CG30" s="451"/>
      <c r="CH30" s="451"/>
      <c r="CI30" s="451"/>
      <c r="CJ30" s="451"/>
      <c r="CK30" s="451"/>
      <c r="CL30" s="451"/>
      <c r="CM30" s="451"/>
      <c r="CN30" s="451"/>
      <c r="CO30" s="451"/>
      <c r="CP30" s="451"/>
      <c r="CQ30" s="451"/>
      <c r="CR30" s="451"/>
      <c r="CS30" s="451"/>
      <c r="CT30" s="451"/>
      <c r="CU30" s="451"/>
      <c r="CV30" s="451"/>
      <c r="CW30" s="451"/>
      <c r="CX30" s="451"/>
      <c r="CY30" s="451"/>
      <c r="CZ30" s="451"/>
      <c r="DA30" s="451"/>
      <c r="DB30" s="451"/>
      <c r="DC30" s="451"/>
      <c r="DD30" s="451"/>
      <c r="DE30" s="451"/>
      <c r="DF30" s="451"/>
      <c r="DG30" s="451"/>
      <c r="DH30" s="451"/>
      <c r="DI30" s="451"/>
      <c r="DJ30" s="451"/>
      <c r="DK30" s="451"/>
      <c r="DL30" s="451"/>
      <c r="DM30" s="451"/>
      <c r="DN30" s="451"/>
      <c r="DO30" s="451"/>
      <c r="DP30" s="451"/>
      <c r="DQ30" s="451"/>
      <c r="DR30" s="451"/>
      <c r="DS30" s="451"/>
      <c r="DT30" s="451"/>
      <c r="DU30" s="451"/>
      <c r="DV30" s="451"/>
      <c r="DW30" s="451"/>
      <c r="DX30" s="451"/>
      <c r="DY30" s="451"/>
      <c r="DZ30" s="451"/>
      <c r="EA30" s="451"/>
      <c r="EB30" s="451"/>
      <c r="EC30" s="451"/>
      <c r="ED30" s="451"/>
      <c r="EE30" s="451"/>
      <c r="EF30" s="451"/>
      <c r="EG30" s="451"/>
      <c r="EH30" s="451"/>
      <c r="EI30" s="451"/>
      <c r="EJ30" s="451"/>
      <c r="EK30" s="451"/>
      <c r="EL30" s="451"/>
      <c r="EM30" s="451"/>
      <c r="EN30" s="451"/>
      <c r="EO30" s="451"/>
      <c r="EP30" s="451"/>
      <c r="EQ30" s="451"/>
      <c r="ER30" s="451"/>
      <c r="ES30" s="451"/>
      <c r="ET30" s="451"/>
      <c r="EU30" s="451"/>
      <c r="EV30" s="451"/>
      <c r="EW30" s="451"/>
      <c r="EX30" s="451"/>
      <c r="EY30" s="451"/>
      <c r="EZ30" s="451"/>
      <c r="FA30" s="451"/>
      <c r="FB30" s="451"/>
      <c r="FC30" s="451"/>
      <c r="FD30" s="451"/>
      <c r="FE30" s="451"/>
      <c r="FF30" s="451"/>
      <c r="FG30" s="451"/>
      <c r="FH30" s="451"/>
      <c r="FI30" s="451"/>
      <c r="FJ30" s="451"/>
      <c r="FK30" s="451"/>
      <c r="FL30" s="451"/>
      <c r="FM30" s="451"/>
      <c r="FN30" s="451"/>
    </row>
    <row r="31" spans="1:170" ht="15.75" customHeight="1">
      <c r="A31" s="451"/>
      <c r="B31" s="451"/>
      <c r="C31" s="451"/>
      <c r="D31" s="451"/>
      <c r="E31" s="451"/>
      <c r="F31" s="451"/>
      <c r="G31" s="451"/>
      <c r="H31" s="451"/>
      <c r="I31" s="451"/>
      <c r="J31" s="451"/>
      <c r="K31" s="451"/>
      <c r="L31" s="451"/>
      <c r="M31" s="451"/>
      <c r="N31" s="451"/>
      <c r="O31" s="451"/>
      <c r="P31" s="451"/>
      <c r="Q31" s="451"/>
      <c r="R31" s="451"/>
      <c r="S31" s="451"/>
      <c r="T31" s="451"/>
      <c r="U31" s="451"/>
      <c r="V31" s="451"/>
      <c r="W31" s="451"/>
      <c r="X31" s="451"/>
      <c r="Y31" s="451"/>
      <c r="Z31" s="451"/>
      <c r="AA31" s="451"/>
      <c r="AB31" s="451"/>
      <c r="AC31" s="451"/>
      <c r="AD31" s="451"/>
      <c r="AE31" s="451"/>
      <c r="AF31" s="451"/>
      <c r="AG31" s="451"/>
      <c r="AH31" s="451"/>
      <c r="AI31" s="451"/>
      <c r="AJ31" s="451"/>
      <c r="AK31" s="451"/>
      <c r="AL31" s="451"/>
      <c r="AM31" s="451"/>
      <c r="AN31" s="451"/>
      <c r="AO31" s="451"/>
      <c r="AP31" s="451"/>
      <c r="AQ31" s="451"/>
      <c r="AR31" s="451"/>
      <c r="AS31" s="451"/>
      <c r="AT31" s="451"/>
      <c r="AU31" s="451"/>
      <c r="AV31" s="451"/>
      <c r="AW31" s="451"/>
      <c r="AX31" s="451"/>
      <c r="AY31" s="451"/>
      <c r="AZ31" s="451"/>
      <c r="BA31" s="451"/>
      <c r="BB31" s="451"/>
      <c r="BC31" s="451"/>
      <c r="BD31" s="451"/>
      <c r="BE31" s="451"/>
      <c r="BF31" s="451"/>
      <c r="BG31" s="451"/>
      <c r="BH31" s="451"/>
      <c r="BI31" s="451"/>
      <c r="BJ31" s="451"/>
      <c r="BK31" s="451"/>
      <c r="BL31" s="451"/>
      <c r="BM31" s="451"/>
      <c r="BN31" s="451"/>
      <c r="BO31" s="451"/>
      <c r="BP31" s="451"/>
      <c r="BQ31" s="451"/>
      <c r="BR31" s="451"/>
      <c r="BS31" s="451"/>
      <c r="BT31" s="451"/>
      <c r="BU31" s="451"/>
      <c r="BV31" s="451"/>
      <c r="BW31" s="451"/>
      <c r="BX31" s="451"/>
      <c r="BY31" s="451"/>
      <c r="BZ31" s="451"/>
      <c r="CA31" s="451"/>
      <c r="CB31" s="451"/>
      <c r="CC31" s="451"/>
      <c r="CD31" s="451"/>
      <c r="CE31" s="451"/>
      <c r="CF31" s="451"/>
      <c r="CG31" s="451"/>
      <c r="CH31" s="451"/>
      <c r="CI31" s="451"/>
      <c r="CJ31" s="451"/>
      <c r="CK31" s="451"/>
      <c r="CL31" s="451"/>
      <c r="CM31" s="451"/>
      <c r="CN31" s="451"/>
      <c r="CO31" s="451"/>
      <c r="CP31" s="451"/>
      <c r="CQ31" s="451"/>
      <c r="CR31" s="451"/>
      <c r="CS31" s="451"/>
      <c r="CT31" s="451"/>
      <c r="CU31" s="451"/>
      <c r="CV31" s="451"/>
      <c r="CW31" s="451"/>
      <c r="CX31" s="451"/>
      <c r="CY31" s="451"/>
      <c r="CZ31" s="451"/>
      <c r="DA31" s="451"/>
      <c r="DB31" s="451"/>
      <c r="DC31" s="451"/>
      <c r="DD31" s="451"/>
      <c r="DE31" s="451"/>
      <c r="DF31" s="451"/>
      <c r="DG31" s="451"/>
      <c r="DH31" s="451"/>
      <c r="DI31" s="451"/>
      <c r="DJ31" s="451"/>
      <c r="DK31" s="451"/>
      <c r="DL31" s="451"/>
      <c r="DM31" s="451"/>
      <c r="DN31" s="451"/>
      <c r="DO31" s="451"/>
      <c r="DP31" s="451"/>
      <c r="DQ31" s="451"/>
      <c r="DR31" s="451"/>
      <c r="DS31" s="451"/>
      <c r="DT31" s="451"/>
      <c r="DU31" s="451"/>
      <c r="DV31" s="451"/>
      <c r="DW31" s="451"/>
      <c r="DX31" s="451"/>
      <c r="DY31" s="451"/>
      <c r="DZ31" s="451"/>
      <c r="EA31" s="451"/>
      <c r="EB31" s="451"/>
      <c r="EC31" s="451"/>
      <c r="ED31" s="451"/>
      <c r="EE31" s="451"/>
      <c r="EF31" s="451"/>
      <c r="EG31" s="451"/>
      <c r="EH31" s="451"/>
      <c r="EI31" s="451"/>
      <c r="EJ31" s="451"/>
      <c r="EK31" s="451"/>
      <c r="EL31" s="451"/>
      <c r="EM31" s="451"/>
      <c r="EN31" s="451"/>
      <c r="EO31" s="451"/>
      <c r="EP31" s="451"/>
      <c r="EQ31" s="451"/>
      <c r="ER31" s="451"/>
      <c r="ES31" s="451"/>
      <c r="ET31" s="451"/>
      <c r="EU31" s="451"/>
      <c r="EV31" s="451"/>
      <c r="EW31" s="451"/>
      <c r="EX31" s="451"/>
      <c r="EY31" s="451"/>
      <c r="EZ31" s="451"/>
      <c r="FA31" s="451"/>
      <c r="FB31" s="451"/>
      <c r="FC31" s="451"/>
      <c r="FD31" s="451"/>
      <c r="FE31" s="451"/>
      <c r="FF31" s="451"/>
      <c r="FG31" s="451"/>
      <c r="FH31" s="451"/>
      <c r="FI31" s="451"/>
      <c r="FJ31" s="451"/>
      <c r="FK31" s="451"/>
      <c r="FL31" s="451"/>
      <c r="FM31" s="451"/>
      <c r="FN31" s="451"/>
    </row>
    <row r="32" spans="1:170" ht="15.75" customHeight="1">
      <c r="A32" s="451"/>
      <c r="B32" s="451"/>
      <c r="C32" s="451"/>
      <c r="D32" s="451"/>
      <c r="E32" s="451"/>
      <c r="F32" s="451"/>
      <c r="G32" s="451"/>
      <c r="H32" s="451"/>
      <c r="I32" s="451"/>
      <c r="J32" s="451"/>
      <c r="K32" s="451"/>
      <c r="L32" s="451"/>
      <c r="M32" s="451"/>
      <c r="N32" s="451"/>
      <c r="O32" s="451"/>
      <c r="P32" s="451"/>
      <c r="Q32" s="451"/>
      <c r="R32" s="451"/>
      <c r="S32" s="451"/>
      <c r="T32" s="451"/>
      <c r="U32" s="451"/>
      <c r="V32" s="451"/>
      <c r="W32" s="451"/>
      <c r="X32" s="451"/>
      <c r="Y32" s="451"/>
      <c r="Z32" s="451"/>
      <c r="AA32" s="451"/>
      <c r="AB32" s="451"/>
      <c r="AC32" s="451"/>
      <c r="AD32" s="451"/>
      <c r="AE32" s="451"/>
      <c r="AF32" s="451"/>
      <c r="AG32" s="451"/>
      <c r="AH32" s="451"/>
      <c r="AI32" s="451"/>
      <c r="AJ32" s="451"/>
      <c r="AK32" s="451"/>
      <c r="AL32" s="451"/>
      <c r="AM32" s="451"/>
      <c r="AN32" s="451"/>
      <c r="AO32" s="451"/>
      <c r="AP32" s="451"/>
      <c r="AQ32" s="451"/>
      <c r="AR32" s="451"/>
      <c r="AS32" s="451"/>
      <c r="AT32" s="451"/>
      <c r="AU32" s="451"/>
      <c r="AV32" s="451"/>
      <c r="AW32" s="451"/>
      <c r="AX32" s="451"/>
      <c r="AY32" s="451"/>
      <c r="AZ32" s="451"/>
      <c r="BA32" s="451"/>
      <c r="BB32" s="451"/>
      <c r="BC32" s="451"/>
      <c r="BD32" s="451"/>
      <c r="BE32" s="451"/>
      <c r="BF32" s="451"/>
      <c r="BG32" s="451"/>
      <c r="BH32" s="451"/>
      <c r="BI32" s="451"/>
      <c r="BJ32" s="451"/>
      <c r="BK32" s="451"/>
      <c r="BL32" s="451"/>
      <c r="BM32" s="451"/>
      <c r="BN32" s="451"/>
      <c r="BO32" s="451"/>
      <c r="BP32" s="451"/>
      <c r="BQ32" s="451"/>
      <c r="BR32" s="451"/>
      <c r="BS32" s="451"/>
      <c r="BT32" s="451"/>
      <c r="BU32" s="451"/>
      <c r="BV32" s="451"/>
      <c r="BW32" s="451"/>
      <c r="BX32" s="451"/>
      <c r="BY32" s="451"/>
      <c r="BZ32" s="451"/>
      <c r="CA32" s="451"/>
      <c r="CB32" s="451"/>
      <c r="CC32" s="451"/>
      <c r="CD32" s="451"/>
      <c r="CE32" s="451"/>
      <c r="CF32" s="451"/>
      <c r="CG32" s="451"/>
      <c r="CH32" s="451"/>
      <c r="CI32" s="451"/>
      <c r="CJ32" s="451"/>
      <c r="CK32" s="451"/>
      <c r="CL32" s="451"/>
      <c r="CM32" s="451"/>
      <c r="CN32" s="451"/>
      <c r="CO32" s="451"/>
      <c r="CP32" s="451"/>
      <c r="CQ32" s="451"/>
      <c r="CR32" s="451"/>
      <c r="CS32" s="451"/>
      <c r="CT32" s="451"/>
      <c r="CU32" s="451"/>
      <c r="CV32" s="451"/>
      <c r="CW32" s="451"/>
      <c r="CX32" s="451"/>
      <c r="CY32" s="451"/>
      <c r="CZ32" s="451"/>
      <c r="DA32" s="451"/>
      <c r="DB32" s="451"/>
      <c r="DC32" s="451"/>
      <c r="DD32" s="451"/>
      <c r="DE32" s="451"/>
      <c r="DF32" s="451"/>
      <c r="DG32" s="451"/>
      <c r="DH32" s="451"/>
      <c r="DI32" s="451"/>
      <c r="DJ32" s="451"/>
      <c r="DK32" s="451"/>
      <c r="DL32" s="451"/>
      <c r="DM32" s="451"/>
      <c r="DN32" s="451"/>
      <c r="DO32" s="451"/>
      <c r="DP32" s="451"/>
      <c r="DQ32" s="451"/>
      <c r="DR32" s="451"/>
      <c r="DS32" s="451"/>
      <c r="DT32" s="451"/>
      <c r="DU32" s="451"/>
      <c r="DV32" s="451"/>
      <c r="DW32" s="451"/>
      <c r="DX32" s="451"/>
      <c r="DY32" s="451"/>
      <c r="DZ32" s="451"/>
      <c r="EA32" s="451"/>
      <c r="EB32" s="451"/>
      <c r="EC32" s="451"/>
      <c r="ED32" s="451"/>
      <c r="EE32" s="451"/>
      <c r="EF32" s="451"/>
      <c r="EG32" s="451"/>
      <c r="EH32" s="451"/>
      <c r="EI32" s="451"/>
      <c r="EJ32" s="451"/>
      <c r="EK32" s="451"/>
      <c r="EL32" s="451"/>
      <c r="EM32" s="451"/>
      <c r="EN32" s="451"/>
      <c r="EO32" s="451"/>
      <c r="EP32" s="451"/>
      <c r="EQ32" s="451"/>
      <c r="ER32" s="451"/>
      <c r="ES32" s="451"/>
      <c r="ET32" s="451"/>
      <c r="EU32" s="451"/>
      <c r="EV32" s="451"/>
      <c r="EW32" s="451"/>
      <c r="EX32" s="451"/>
      <c r="EY32" s="451"/>
      <c r="EZ32" s="451"/>
      <c r="FA32" s="451"/>
      <c r="FB32" s="451"/>
      <c r="FC32" s="451"/>
      <c r="FD32" s="451"/>
      <c r="FE32" s="451"/>
      <c r="FF32" s="451"/>
      <c r="FG32" s="451"/>
      <c r="FH32" s="451"/>
      <c r="FI32" s="451"/>
      <c r="FJ32" s="451"/>
      <c r="FK32" s="451"/>
      <c r="FL32" s="451"/>
      <c r="FM32" s="451"/>
      <c r="FN32" s="451"/>
    </row>
    <row r="33" spans="1:170" ht="15.75" customHeight="1">
      <c r="A33" s="451"/>
      <c r="B33" s="451"/>
      <c r="C33" s="451"/>
      <c r="D33" s="451"/>
      <c r="E33" s="451"/>
      <c r="F33" s="451"/>
      <c r="G33" s="451"/>
      <c r="H33" s="451"/>
      <c r="I33" s="451"/>
      <c r="J33" s="451"/>
      <c r="K33" s="451"/>
      <c r="L33" s="451"/>
      <c r="M33" s="451"/>
      <c r="N33" s="451"/>
      <c r="O33" s="451"/>
      <c r="P33" s="451"/>
      <c r="Q33" s="451"/>
      <c r="R33" s="451"/>
      <c r="S33" s="451"/>
      <c r="T33" s="451"/>
      <c r="U33" s="451"/>
      <c r="V33" s="451"/>
      <c r="W33" s="451"/>
      <c r="X33" s="451"/>
      <c r="Y33" s="451"/>
      <c r="Z33" s="451"/>
      <c r="AA33" s="451"/>
      <c r="AB33" s="451"/>
      <c r="AC33" s="451"/>
      <c r="AD33" s="451"/>
      <c r="AE33" s="451"/>
      <c r="AF33" s="451"/>
      <c r="AG33" s="451"/>
      <c r="AH33" s="451"/>
      <c r="AI33" s="451"/>
      <c r="AJ33" s="451"/>
      <c r="AK33" s="451"/>
      <c r="AL33" s="451"/>
      <c r="AM33" s="451"/>
      <c r="AN33" s="451"/>
      <c r="AO33" s="451"/>
      <c r="AP33" s="451"/>
      <c r="AQ33" s="451"/>
      <c r="AR33" s="451"/>
      <c r="AS33" s="451"/>
      <c r="AT33" s="451"/>
      <c r="AU33" s="451"/>
      <c r="AV33" s="451"/>
      <c r="AW33" s="451"/>
      <c r="AX33" s="451"/>
      <c r="AY33" s="451"/>
      <c r="AZ33" s="451"/>
      <c r="BA33" s="451"/>
      <c r="BB33" s="451"/>
      <c r="BC33" s="451"/>
      <c r="BD33" s="451"/>
      <c r="BE33" s="451"/>
      <c r="BF33" s="451"/>
      <c r="BG33" s="451"/>
      <c r="BH33" s="451"/>
      <c r="BI33" s="451"/>
      <c r="BJ33" s="451"/>
      <c r="BK33" s="451"/>
      <c r="BL33" s="451"/>
      <c r="BM33" s="451"/>
      <c r="BN33" s="451"/>
      <c r="BO33" s="451"/>
      <c r="BP33" s="451"/>
      <c r="BQ33" s="451"/>
      <c r="BR33" s="451"/>
      <c r="BS33" s="451"/>
      <c r="BT33" s="451"/>
      <c r="BU33" s="451"/>
      <c r="BV33" s="451"/>
      <c r="BW33" s="451"/>
      <c r="BX33" s="451"/>
      <c r="BY33" s="451"/>
      <c r="BZ33" s="451"/>
      <c r="CA33" s="451"/>
      <c r="CB33" s="451"/>
      <c r="CC33" s="451"/>
      <c r="CD33" s="451"/>
      <c r="CE33" s="451"/>
      <c r="CF33" s="451"/>
      <c r="CG33" s="451"/>
      <c r="CH33" s="451"/>
      <c r="CI33" s="451"/>
      <c r="CJ33" s="451"/>
      <c r="CK33" s="451"/>
      <c r="CL33" s="451"/>
      <c r="CM33" s="451"/>
      <c r="CN33" s="451"/>
      <c r="CO33" s="451"/>
      <c r="CP33" s="451"/>
      <c r="CQ33" s="451"/>
      <c r="CR33" s="451"/>
      <c r="CS33" s="451"/>
      <c r="CT33" s="451"/>
      <c r="CU33" s="451"/>
      <c r="CV33" s="451"/>
      <c r="CW33" s="451"/>
      <c r="CX33" s="451"/>
      <c r="CY33" s="451"/>
      <c r="CZ33" s="451"/>
      <c r="DA33" s="451"/>
      <c r="DB33" s="451"/>
      <c r="DC33" s="451"/>
      <c r="DD33" s="451"/>
      <c r="DE33" s="451"/>
      <c r="DF33" s="451"/>
      <c r="DG33" s="451"/>
      <c r="DH33" s="451"/>
      <c r="DI33" s="451"/>
      <c r="DJ33" s="451"/>
      <c r="DK33" s="451"/>
      <c r="DL33" s="451"/>
      <c r="DM33" s="451"/>
      <c r="DN33" s="451"/>
      <c r="DO33" s="451"/>
      <c r="DP33" s="451"/>
      <c r="DQ33" s="451"/>
      <c r="DR33" s="451"/>
      <c r="DS33" s="451"/>
      <c r="DT33" s="451"/>
      <c r="DU33" s="451"/>
      <c r="DV33" s="451"/>
      <c r="DW33" s="451"/>
      <c r="DX33" s="451"/>
      <c r="DY33" s="451"/>
      <c r="DZ33" s="451"/>
      <c r="EA33" s="451"/>
      <c r="EB33" s="451"/>
      <c r="EC33" s="451"/>
      <c r="ED33" s="451"/>
      <c r="EE33" s="451"/>
      <c r="EF33" s="451"/>
      <c r="EG33" s="451"/>
      <c r="EH33" s="451"/>
      <c r="EI33" s="451"/>
      <c r="EJ33" s="451"/>
      <c r="EK33" s="451"/>
      <c r="EL33" s="451"/>
      <c r="EM33" s="451"/>
      <c r="EN33" s="451"/>
      <c r="EO33" s="451"/>
      <c r="EP33" s="451"/>
      <c r="EQ33" s="451"/>
      <c r="ER33" s="451"/>
      <c r="ES33" s="451"/>
      <c r="ET33" s="451"/>
      <c r="EU33" s="451"/>
      <c r="EV33" s="451"/>
      <c r="EW33" s="451"/>
      <c r="EX33" s="451"/>
      <c r="EY33" s="451"/>
      <c r="EZ33" s="451"/>
      <c r="FA33" s="451"/>
      <c r="FB33" s="451"/>
      <c r="FC33" s="451"/>
      <c r="FD33" s="451"/>
      <c r="FE33" s="451"/>
      <c r="FF33" s="451"/>
      <c r="FG33" s="451"/>
      <c r="FH33" s="451"/>
      <c r="FI33" s="451"/>
      <c r="FJ33" s="451"/>
      <c r="FK33" s="451"/>
      <c r="FL33" s="451"/>
      <c r="FM33" s="451"/>
      <c r="FN33" s="451"/>
    </row>
    <row r="34" spans="1:170" ht="15.75" customHeight="1">
      <c r="A34" s="451"/>
      <c r="B34" s="451"/>
      <c r="C34" s="451"/>
      <c r="D34" s="451"/>
      <c r="E34" s="451"/>
      <c r="F34" s="451"/>
      <c r="G34" s="451"/>
      <c r="H34" s="451"/>
      <c r="I34" s="451"/>
      <c r="J34" s="451"/>
      <c r="K34" s="451"/>
      <c r="L34" s="451"/>
      <c r="M34" s="451"/>
      <c r="N34" s="451"/>
      <c r="O34" s="451"/>
      <c r="P34" s="451"/>
      <c r="Q34" s="451"/>
      <c r="R34" s="451"/>
      <c r="S34" s="451"/>
      <c r="T34" s="451"/>
      <c r="U34" s="451"/>
      <c r="V34" s="451"/>
      <c r="W34" s="451"/>
      <c r="X34" s="451"/>
      <c r="Y34" s="451"/>
      <c r="Z34" s="451"/>
      <c r="AA34" s="451"/>
      <c r="AB34" s="451"/>
      <c r="AC34" s="451"/>
      <c r="AD34" s="451"/>
      <c r="AE34" s="451"/>
      <c r="AF34" s="451"/>
      <c r="AG34" s="451"/>
      <c r="AH34" s="451"/>
      <c r="AI34" s="451"/>
      <c r="AJ34" s="451"/>
      <c r="AK34" s="451"/>
      <c r="AL34" s="451"/>
      <c r="AM34" s="451"/>
      <c r="AN34" s="451"/>
      <c r="AO34" s="451"/>
      <c r="AP34" s="451"/>
      <c r="AQ34" s="451"/>
      <c r="AR34" s="451"/>
      <c r="AS34" s="451"/>
      <c r="AT34" s="451"/>
      <c r="AU34" s="451"/>
      <c r="AV34" s="451"/>
      <c r="AW34" s="451"/>
      <c r="AX34" s="451"/>
      <c r="AY34" s="451"/>
      <c r="AZ34" s="451"/>
      <c r="BA34" s="451"/>
      <c r="BB34" s="451"/>
      <c r="BC34" s="451"/>
      <c r="BD34" s="451"/>
      <c r="BE34" s="451"/>
      <c r="BF34" s="451"/>
      <c r="BG34" s="451"/>
      <c r="BH34" s="451"/>
      <c r="BI34" s="451"/>
      <c r="BJ34" s="451"/>
      <c r="BK34" s="451"/>
      <c r="BL34" s="451"/>
      <c r="BM34" s="451"/>
      <c r="BN34" s="451"/>
      <c r="BO34" s="451"/>
      <c r="BP34" s="451"/>
      <c r="BQ34" s="451"/>
      <c r="BR34" s="451"/>
      <c r="BS34" s="451"/>
      <c r="BT34" s="451"/>
      <c r="BU34" s="451"/>
      <c r="BV34" s="451"/>
      <c r="BW34" s="451"/>
      <c r="BX34" s="451"/>
      <c r="BY34" s="451"/>
      <c r="BZ34" s="451"/>
      <c r="CA34" s="451"/>
      <c r="CB34" s="451"/>
      <c r="CC34" s="451"/>
      <c r="CD34" s="451"/>
      <c r="CE34" s="451"/>
      <c r="CF34" s="451"/>
      <c r="CG34" s="451"/>
      <c r="CH34" s="451"/>
      <c r="CI34" s="451"/>
      <c r="CJ34" s="451"/>
      <c r="CK34" s="451"/>
      <c r="CL34" s="451"/>
      <c r="CM34" s="451"/>
      <c r="CN34" s="451"/>
      <c r="CO34" s="451"/>
      <c r="CP34" s="451"/>
      <c r="CQ34" s="451"/>
      <c r="CR34" s="451"/>
      <c r="CS34" s="451"/>
      <c r="CT34" s="451"/>
      <c r="CU34" s="451"/>
      <c r="CV34" s="451"/>
      <c r="CW34" s="451"/>
      <c r="CX34" s="451"/>
      <c r="CY34" s="451"/>
      <c r="CZ34" s="451"/>
      <c r="DA34" s="451"/>
      <c r="DB34" s="451"/>
      <c r="DC34" s="451"/>
      <c r="DD34" s="451"/>
      <c r="DE34" s="451"/>
      <c r="DF34" s="451"/>
      <c r="DG34" s="451"/>
      <c r="DH34" s="451"/>
      <c r="DI34" s="451"/>
      <c r="DJ34" s="451"/>
      <c r="DK34" s="451"/>
      <c r="DL34" s="451"/>
      <c r="DM34" s="451"/>
      <c r="DN34" s="451"/>
      <c r="DO34" s="451"/>
      <c r="DP34" s="451"/>
      <c r="DQ34" s="451"/>
      <c r="DR34" s="451"/>
      <c r="DS34" s="451"/>
      <c r="DT34" s="451"/>
      <c r="DU34" s="451"/>
      <c r="DV34" s="451"/>
      <c r="DW34" s="451"/>
      <c r="DX34" s="451"/>
      <c r="DY34" s="451"/>
      <c r="DZ34" s="451"/>
      <c r="EA34" s="451"/>
      <c r="EB34" s="451"/>
      <c r="EC34" s="451"/>
      <c r="ED34" s="451"/>
      <c r="EE34" s="451"/>
      <c r="EF34" s="451"/>
      <c r="EG34" s="451"/>
      <c r="EH34" s="451"/>
      <c r="EI34" s="451"/>
      <c r="EJ34" s="451"/>
      <c r="EK34" s="451"/>
      <c r="EL34" s="451"/>
      <c r="EM34" s="451"/>
      <c r="EN34" s="451"/>
      <c r="EO34" s="451"/>
      <c r="EP34" s="451"/>
      <c r="EQ34" s="451"/>
      <c r="ER34" s="451"/>
      <c r="ES34" s="451"/>
      <c r="ET34" s="451"/>
      <c r="EU34" s="451"/>
      <c r="EV34" s="451"/>
      <c r="EW34" s="451"/>
      <c r="EX34" s="451"/>
      <c r="EY34" s="451"/>
      <c r="EZ34" s="451"/>
      <c r="FA34" s="451"/>
      <c r="FB34" s="451"/>
      <c r="FC34" s="451"/>
      <c r="FD34" s="451"/>
      <c r="FE34" s="451"/>
      <c r="FF34" s="451"/>
      <c r="FG34" s="451"/>
      <c r="FH34" s="451"/>
      <c r="FI34" s="451"/>
      <c r="FJ34" s="451"/>
      <c r="FK34" s="451"/>
      <c r="FL34" s="451"/>
      <c r="FM34" s="451"/>
      <c r="FN34" s="451"/>
    </row>
    <row r="35" spans="1:170" ht="15.75" customHeight="1">
      <c r="A35" s="451"/>
      <c r="B35" s="451"/>
      <c r="C35" s="451"/>
      <c r="D35" s="451"/>
      <c r="E35" s="451"/>
      <c r="F35" s="451"/>
      <c r="G35" s="451"/>
      <c r="H35" s="451"/>
      <c r="I35" s="451"/>
      <c r="J35" s="451"/>
      <c r="K35" s="451"/>
      <c r="L35" s="451"/>
      <c r="M35" s="451"/>
      <c r="N35" s="451"/>
      <c r="O35" s="451"/>
      <c r="P35" s="451"/>
      <c r="Q35" s="451"/>
      <c r="R35" s="451"/>
      <c r="S35" s="451"/>
      <c r="T35" s="451"/>
      <c r="U35" s="451"/>
      <c r="V35" s="451"/>
      <c r="W35" s="451"/>
      <c r="X35" s="451"/>
      <c r="Y35" s="451"/>
      <c r="Z35" s="451"/>
      <c r="AA35" s="451"/>
      <c r="AB35" s="451"/>
      <c r="AC35" s="451"/>
      <c r="AD35" s="451"/>
      <c r="AE35" s="451"/>
      <c r="AF35" s="451"/>
      <c r="AG35" s="451"/>
      <c r="AH35" s="451"/>
      <c r="AI35" s="451"/>
      <c r="AJ35" s="451"/>
      <c r="AK35" s="451"/>
      <c r="AL35" s="451"/>
      <c r="AM35" s="451"/>
      <c r="AN35" s="451"/>
      <c r="AO35" s="451"/>
      <c r="AP35" s="451"/>
      <c r="AQ35" s="451"/>
      <c r="AR35" s="451"/>
      <c r="AS35" s="451"/>
      <c r="AT35" s="451"/>
      <c r="AU35" s="451"/>
      <c r="AV35" s="451"/>
      <c r="AW35" s="451"/>
      <c r="AX35" s="451"/>
      <c r="AY35" s="451"/>
      <c r="AZ35" s="451"/>
      <c r="BA35" s="451"/>
      <c r="BB35" s="451"/>
      <c r="BC35" s="451"/>
      <c r="BD35" s="451"/>
      <c r="BE35" s="451"/>
      <c r="BF35" s="451"/>
      <c r="BG35" s="451"/>
      <c r="BH35" s="451"/>
      <c r="BI35" s="451"/>
      <c r="BJ35" s="451"/>
      <c r="BK35" s="451"/>
      <c r="BL35" s="451"/>
      <c r="BM35" s="451"/>
      <c r="BN35" s="451"/>
      <c r="BO35" s="451"/>
      <c r="BP35" s="451"/>
      <c r="BQ35" s="451"/>
      <c r="BR35" s="451"/>
      <c r="BS35" s="451"/>
      <c r="BT35" s="451"/>
      <c r="BU35" s="451"/>
      <c r="BV35" s="451"/>
      <c r="BW35" s="451"/>
      <c r="BX35" s="451"/>
      <c r="BY35" s="451"/>
      <c r="BZ35" s="451"/>
      <c r="CA35" s="451"/>
      <c r="CB35" s="451"/>
      <c r="CC35" s="451"/>
      <c r="CD35" s="451"/>
      <c r="CE35" s="451"/>
      <c r="CF35" s="451"/>
      <c r="CG35" s="451"/>
      <c r="CH35" s="451"/>
      <c r="CI35" s="451"/>
      <c r="CJ35" s="451"/>
      <c r="CK35" s="451"/>
      <c r="CL35" s="451"/>
      <c r="CM35" s="451"/>
      <c r="CN35" s="451"/>
      <c r="CO35" s="451"/>
      <c r="CP35" s="451"/>
      <c r="CQ35" s="451"/>
      <c r="CR35" s="451"/>
      <c r="CS35" s="451"/>
      <c r="CT35" s="451"/>
      <c r="CU35" s="451"/>
      <c r="CV35" s="451"/>
      <c r="CW35" s="451"/>
      <c r="CX35" s="451"/>
      <c r="CY35" s="451"/>
      <c r="CZ35" s="451"/>
      <c r="DA35" s="451"/>
      <c r="DB35" s="451"/>
      <c r="DC35" s="451"/>
      <c r="DD35" s="451"/>
      <c r="DE35" s="451"/>
      <c r="DF35" s="451"/>
      <c r="DG35" s="451"/>
      <c r="DH35" s="451"/>
      <c r="DI35" s="451"/>
      <c r="DJ35" s="451"/>
      <c r="DK35" s="451"/>
      <c r="DL35" s="451"/>
      <c r="DM35" s="451"/>
      <c r="DN35" s="451"/>
      <c r="DO35" s="451"/>
      <c r="DP35" s="451"/>
      <c r="DQ35" s="451"/>
      <c r="DR35" s="451"/>
      <c r="DS35" s="451"/>
      <c r="DT35" s="451"/>
      <c r="DU35" s="451"/>
      <c r="DV35" s="451"/>
      <c r="DW35" s="451"/>
      <c r="DX35" s="451"/>
      <c r="DY35" s="451"/>
      <c r="DZ35" s="451"/>
      <c r="EA35" s="451"/>
      <c r="EB35" s="451"/>
      <c r="EC35" s="451"/>
      <c r="ED35" s="451"/>
      <c r="EE35" s="451"/>
      <c r="EF35" s="451"/>
      <c r="EG35" s="451"/>
      <c r="EH35" s="451"/>
      <c r="EI35" s="451"/>
      <c r="EJ35" s="451"/>
      <c r="EK35" s="451"/>
      <c r="EL35" s="451"/>
      <c r="EM35" s="451"/>
      <c r="EN35" s="451"/>
      <c r="EO35" s="451"/>
      <c r="EP35" s="451"/>
      <c r="EQ35" s="451"/>
      <c r="ER35" s="451"/>
      <c r="ES35" s="451"/>
      <c r="ET35" s="451"/>
      <c r="EU35" s="451"/>
      <c r="EV35" s="451"/>
      <c r="EW35" s="451"/>
      <c r="EX35" s="451"/>
      <c r="EY35" s="451"/>
      <c r="EZ35" s="451"/>
      <c r="FA35" s="451"/>
      <c r="FB35" s="451"/>
      <c r="FC35" s="451"/>
      <c r="FD35" s="451"/>
      <c r="FE35" s="451"/>
      <c r="FF35" s="451"/>
      <c r="FG35" s="451"/>
      <c r="FH35" s="451"/>
      <c r="FI35" s="451"/>
      <c r="FJ35" s="451"/>
      <c r="FK35" s="451"/>
      <c r="FL35" s="451"/>
      <c r="FM35" s="451"/>
      <c r="FN35" s="451"/>
    </row>
    <row r="36" spans="1:170" ht="15.75" customHeight="1">
      <c r="A36" s="451"/>
      <c r="B36" s="451"/>
      <c r="C36" s="451"/>
      <c r="D36" s="451"/>
      <c r="E36" s="451"/>
      <c r="F36" s="451"/>
      <c r="G36" s="451"/>
      <c r="H36" s="451"/>
      <c r="I36" s="451"/>
      <c r="J36" s="451"/>
      <c r="K36" s="451"/>
      <c r="L36" s="451"/>
      <c r="M36" s="451"/>
      <c r="N36" s="451"/>
      <c r="O36" s="451"/>
      <c r="P36" s="451"/>
      <c r="Q36" s="451"/>
      <c r="R36" s="451"/>
      <c r="S36" s="451"/>
      <c r="T36" s="451"/>
      <c r="U36" s="451"/>
      <c r="V36" s="451"/>
      <c r="W36" s="451"/>
      <c r="X36" s="451"/>
      <c r="Y36" s="451"/>
      <c r="Z36" s="451"/>
      <c r="AA36" s="451"/>
      <c r="AB36" s="451"/>
      <c r="AC36" s="451"/>
      <c r="AD36" s="451"/>
      <c r="AE36" s="451"/>
      <c r="AF36" s="451"/>
      <c r="AG36" s="451"/>
      <c r="AH36" s="451"/>
      <c r="AI36" s="451"/>
      <c r="AJ36" s="451"/>
      <c r="AK36" s="451"/>
      <c r="AL36" s="451"/>
      <c r="AM36" s="451"/>
      <c r="AN36" s="451"/>
      <c r="AO36" s="451"/>
      <c r="AP36" s="451"/>
      <c r="AQ36" s="451"/>
      <c r="AR36" s="451"/>
      <c r="AS36" s="451"/>
      <c r="AT36" s="451"/>
      <c r="AU36" s="451"/>
      <c r="AV36" s="451"/>
      <c r="AW36" s="451"/>
      <c r="AX36" s="451"/>
      <c r="AY36" s="451"/>
      <c r="AZ36" s="451"/>
      <c r="BA36" s="451"/>
      <c r="BB36" s="451"/>
      <c r="BC36" s="451"/>
      <c r="BD36" s="451"/>
      <c r="BE36" s="451"/>
      <c r="BF36" s="451"/>
      <c r="BG36" s="451"/>
      <c r="BH36" s="451"/>
      <c r="BI36" s="451"/>
      <c r="BJ36" s="451"/>
      <c r="BK36" s="451"/>
      <c r="BL36" s="451"/>
      <c r="BM36" s="451"/>
      <c r="BN36" s="451"/>
      <c r="BO36" s="451"/>
      <c r="BP36" s="451"/>
      <c r="BQ36" s="451"/>
      <c r="BR36" s="451"/>
      <c r="BS36" s="451"/>
      <c r="BT36" s="451"/>
      <c r="BU36" s="451"/>
      <c r="BV36" s="451"/>
      <c r="BW36" s="451"/>
      <c r="BX36" s="451"/>
      <c r="BY36" s="451"/>
      <c r="BZ36" s="451"/>
      <c r="CA36" s="451"/>
      <c r="CB36" s="451"/>
      <c r="CC36" s="451"/>
      <c r="CD36" s="451"/>
      <c r="CE36" s="451"/>
      <c r="CF36" s="451"/>
      <c r="CG36" s="451"/>
      <c r="CH36" s="451"/>
      <c r="CI36" s="451"/>
      <c r="CJ36" s="451"/>
      <c r="CK36" s="451"/>
      <c r="CL36" s="451"/>
      <c r="CM36" s="451"/>
      <c r="CN36" s="451"/>
      <c r="CO36" s="451"/>
      <c r="CP36" s="451"/>
      <c r="CQ36" s="451"/>
      <c r="CR36" s="451"/>
      <c r="CS36" s="451"/>
      <c r="CT36" s="451"/>
      <c r="CU36" s="451"/>
      <c r="CV36" s="451"/>
      <c r="CW36" s="451"/>
      <c r="CX36" s="451"/>
      <c r="CY36" s="451"/>
      <c r="CZ36" s="451"/>
      <c r="DA36" s="451"/>
      <c r="DB36" s="451"/>
      <c r="DC36" s="451"/>
      <c r="DD36" s="451"/>
      <c r="DE36" s="451"/>
      <c r="DF36" s="451"/>
      <c r="DG36" s="451"/>
      <c r="DH36" s="451"/>
      <c r="DI36" s="451"/>
      <c r="DJ36" s="451"/>
      <c r="DK36" s="451"/>
      <c r="DL36" s="451"/>
      <c r="DM36" s="451"/>
      <c r="DN36" s="451"/>
      <c r="DO36" s="451"/>
      <c r="DP36" s="451"/>
      <c r="DQ36" s="451"/>
      <c r="DR36" s="451"/>
      <c r="DS36" s="451"/>
      <c r="DT36" s="451"/>
      <c r="DU36" s="451"/>
      <c r="DV36" s="451"/>
      <c r="DW36" s="451"/>
      <c r="DX36" s="451"/>
      <c r="DY36" s="451"/>
      <c r="DZ36" s="451"/>
      <c r="EA36" s="451"/>
      <c r="EB36" s="451"/>
      <c r="EC36" s="451"/>
      <c r="ED36" s="451"/>
      <c r="EE36" s="451"/>
      <c r="EF36" s="451"/>
      <c r="EG36" s="451"/>
      <c r="EH36" s="451"/>
      <c r="EI36" s="451"/>
      <c r="EJ36" s="451"/>
      <c r="EK36" s="451"/>
      <c r="EL36" s="451"/>
      <c r="EM36" s="451"/>
      <c r="EN36" s="451"/>
      <c r="EO36" s="451"/>
      <c r="EP36" s="451"/>
      <c r="EQ36" s="451"/>
      <c r="ER36" s="451"/>
      <c r="ES36" s="451"/>
      <c r="ET36" s="451"/>
      <c r="EU36" s="451"/>
      <c r="EV36" s="451"/>
      <c r="EW36" s="451"/>
      <c r="EX36" s="451"/>
      <c r="EY36" s="451"/>
      <c r="EZ36" s="451"/>
      <c r="FA36" s="451"/>
      <c r="FB36" s="451"/>
      <c r="FC36" s="451"/>
      <c r="FD36" s="451"/>
      <c r="FE36" s="451"/>
      <c r="FF36" s="451"/>
      <c r="FG36" s="451"/>
      <c r="FH36" s="451"/>
      <c r="FI36" s="451"/>
      <c r="FJ36" s="451"/>
      <c r="FK36" s="451"/>
      <c r="FL36" s="451"/>
      <c r="FM36" s="451"/>
      <c r="FN36" s="451"/>
    </row>
    <row r="37" spans="1:170" ht="15.75" customHeight="1">
      <c r="A37" s="451"/>
      <c r="B37" s="451"/>
      <c r="C37" s="451"/>
      <c r="D37" s="451"/>
      <c r="E37" s="451"/>
      <c r="F37" s="451"/>
      <c r="G37" s="451"/>
      <c r="H37" s="451"/>
      <c r="I37" s="451"/>
      <c r="J37" s="451"/>
      <c r="K37" s="451"/>
      <c r="L37" s="451"/>
      <c r="M37" s="451"/>
      <c r="N37" s="451"/>
      <c r="O37" s="451"/>
      <c r="P37" s="451"/>
      <c r="Q37" s="451"/>
      <c r="R37" s="451"/>
      <c r="S37" s="451"/>
      <c r="T37" s="451"/>
      <c r="U37" s="451"/>
      <c r="V37" s="451"/>
      <c r="W37" s="451"/>
      <c r="X37" s="451"/>
      <c r="Y37" s="451"/>
      <c r="Z37" s="451"/>
      <c r="AA37" s="451"/>
      <c r="AB37" s="451"/>
      <c r="AC37" s="451"/>
      <c r="AD37" s="451"/>
      <c r="AE37" s="451"/>
      <c r="AF37" s="451"/>
      <c r="AG37" s="451"/>
      <c r="AH37" s="451"/>
      <c r="AI37" s="451"/>
      <c r="AJ37" s="451"/>
      <c r="AK37" s="451"/>
      <c r="AL37" s="451"/>
      <c r="AM37" s="451"/>
      <c r="AN37" s="451"/>
      <c r="AO37" s="451"/>
      <c r="AP37" s="451"/>
      <c r="AQ37" s="451"/>
      <c r="AR37" s="451"/>
      <c r="AS37" s="451"/>
      <c r="AT37" s="451"/>
      <c r="AU37" s="451"/>
      <c r="AV37" s="451"/>
      <c r="AW37" s="451"/>
      <c r="AX37" s="451"/>
      <c r="AY37" s="451"/>
      <c r="AZ37" s="451"/>
      <c r="BA37" s="451"/>
      <c r="BB37" s="451"/>
      <c r="BC37" s="451"/>
      <c r="BD37" s="451"/>
      <c r="BE37" s="451"/>
      <c r="BF37" s="451"/>
      <c r="BG37" s="451"/>
      <c r="BH37" s="451"/>
      <c r="BI37" s="451"/>
      <c r="BJ37" s="451"/>
      <c r="BK37" s="451"/>
      <c r="BL37" s="451"/>
      <c r="BM37" s="451"/>
      <c r="BN37" s="451"/>
      <c r="BO37" s="451"/>
      <c r="BP37" s="451"/>
      <c r="BQ37" s="451"/>
      <c r="BR37" s="451"/>
      <c r="BS37" s="451"/>
      <c r="BT37" s="451"/>
      <c r="BU37" s="451"/>
      <c r="BV37" s="451"/>
      <c r="BW37" s="451"/>
      <c r="BX37" s="451"/>
      <c r="BY37" s="451"/>
      <c r="BZ37" s="451"/>
      <c r="CA37" s="451"/>
      <c r="CB37" s="451"/>
      <c r="CC37" s="451"/>
      <c r="CD37" s="451"/>
      <c r="CE37" s="451"/>
      <c r="CF37" s="451"/>
      <c r="CG37" s="451"/>
      <c r="CH37" s="451"/>
      <c r="CI37" s="451"/>
      <c r="CJ37" s="451"/>
      <c r="CK37" s="451"/>
      <c r="CL37" s="451"/>
      <c r="CM37" s="451"/>
      <c r="CN37" s="451"/>
      <c r="CO37" s="451"/>
      <c r="CP37" s="451"/>
      <c r="CQ37" s="451"/>
      <c r="CR37" s="451"/>
      <c r="CS37" s="451"/>
      <c r="CT37" s="451"/>
      <c r="CU37" s="451"/>
      <c r="CV37" s="451"/>
      <c r="CW37" s="451"/>
      <c r="CX37" s="451"/>
      <c r="CY37" s="451"/>
      <c r="CZ37" s="451"/>
      <c r="DA37" s="451"/>
      <c r="DB37" s="451"/>
      <c r="DC37" s="451"/>
      <c r="DD37" s="451"/>
      <c r="DE37" s="451"/>
      <c r="DF37" s="451"/>
      <c r="DG37" s="451"/>
      <c r="DH37" s="451"/>
      <c r="DI37" s="451"/>
      <c r="DJ37" s="451"/>
      <c r="DK37" s="451"/>
      <c r="DL37" s="451"/>
      <c r="DM37" s="451"/>
      <c r="DN37" s="451"/>
      <c r="DO37" s="451"/>
      <c r="DP37" s="451"/>
      <c r="DQ37" s="451"/>
      <c r="DR37" s="451"/>
      <c r="DS37" s="451"/>
      <c r="DT37" s="451"/>
      <c r="DU37" s="451"/>
      <c r="DV37" s="451"/>
      <c r="DW37" s="451"/>
      <c r="DX37" s="451"/>
      <c r="DY37" s="451"/>
      <c r="DZ37" s="451"/>
      <c r="EA37" s="451"/>
      <c r="EB37" s="451"/>
      <c r="EC37" s="451"/>
      <c r="ED37" s="451"/>
      <c r="EE37" s="451"/>
      <c r="EF37" s="451"/>
      <c r="EG37" s="451"/>
      <c r="EH37" s="451"/>
      <c r="EI37" s="451"/>
      <c r="EJ37" s="451"/>
      <c r="EK37" s="451"/>
      <c r="EL37" s="451"/>
      <c r="EM37" s="451"/>
      <c r="EN37" s="451"/>
      <c r="EO37" s="451"/>
      <c r="EP37" s="451"/>
      <c r="EQ37" s="451"/>
      <c r="ER37" s="451"/>
      <c r="ES37" s="451"/>
      <c r="ET37" s="451"/>
      <c r="EU37" s="451"/>
      <c r="EV37" s="451"/>
      <c r="EW37" s="451"/>
      <c r="EX37" s="451"/>
      <c r="EY37" s="451"/>
      <c r="EZ37" s="451"/>
      <c r="FA37" s="451"/>
      <c r="FB37" s="451"/>
      <c r="FC37" s="451"/>
      <c r="FD37" s="451"/>
      <c r="FE37" s="451"/>
      <c r="FF37" s="451"/>
      <c r="FG37" s="451"/>
      <c r="FH37" s="451"/>
      <c r="FI37" s="451"/>
      <c r="FJ37" s="451"/>
      <c r="FK37" s="451"/>
      <c r="FL37" s="451"/>
      <c r="FM37" s="451"/>
      <c r="FN37" s="451"/>
    </row>
    <row r="38" spans="1:170" ht="15.75" customHeight="1">
      <c r="A38" s="451"/>
      <c r="B38" s="451"/>
      <c r="C38" s="451"/>
      <c r="D38" s="451"/>
      <c r="E38" s="451"/>
      <c r="F38" s="451"/>
      <c r="G38" s="451"/>
      <c r="H38" s="451"/>
      <c r="I38" s="451"/>
      <c r="J38" s="451"/>
      <c r="K38" s="451"/>
      <c r="L38" s="451"/>
      <c r="M38" s="451"/>
      <c r="N38" s="451"/>
      <c r="O38" s="451"/>
      <c r="P38" s="451"/>
      <c r="Q38" s="451"/>
      <c r="R38" s="451"/>
      <c r="S38" s="451"/>
      <c r="T38" s="451"/>
      <c r="U38" s="451"/>
      <c r="V38" s="451"/>
      <c r="W38" s="451"/>
      <c r="X38" s="451"/>
      <c r="Y38" s="451"/>
      <c r="Z38" s="451"/>
      <c r="AA38" s="451"/>
      <c r="AB38" s="451"/>
      <c r="AC38" s="451"/>
      <c r="AD38" s="451"/>
      <c r="AE38" s="451"/>
      <c r="AF38" s="451"/>
      <c r="AG38" s="451"/>
      <c r="AH38" s="451"/>
      <c r="AI38" s="451"/>
      <c r="AJ38" s="451"/>
      <c r="AK38" s="451"/>
      <c r="AL38" s="451"/>
      <c r="AM38" s="451"/>
      <c r="AN38" s="451"/>
      <c r="AO38" s="451"/>
      <c r="AP38" s="451"/>
      <c r="AQ38" s="451"/>
      <c r="AR38" s="451"/>
      <c r="AS38" s="451"/>
      <c r="AT38" s="451"/>
      <c r="AU38" s="451"/>
      <c r="AV38" s="451"/>
      <c r="AW38" s="451"/>
      <c r="AX38" s="451"/>
      <c r="AY38" s="451"/>
      <c r="AZ38" s="451"/>
      <c r="BA38" s="451"/>
      <c r="BB38" s="451"/>
      <c r="BC38" s="451"/>
      <c r="BD38" s="451"/>
      <c r="BE38" s="451"/>
      <c r="BF38" s="451"/>
      <c r="BG38" s="451"/>
      <c r="BH38" s="451"/>
      <c r="BI38" s="451"/>
      <c r="BJ38" s="451"/>
      <c r="BK38" s="451"/>
      <c r="BL38" s="451"/>
      <c r="BM38" s="451"/>
      <c r="BN38" s="451"/>
      <c r="BO38" s="451"/>
      <c r="BP38" s="451"/>
      <c r="BQ38" s="451"/>
      <c r="BR38" s="451"/>
      <c r="BS38" s="451"/>
      <c r="BT38" s="451"/>
      <c r="BU38" s="451"/>
      <c r="BV38" s="451"/>
      <c r="BW38" s="451"/>
      <c r="BX38" s="451"/>
      <c r="BY38" s="451"/>
      <c r="BZ38" s="451"/>
      <c r="CA38" s="451"/>
      <c r="CB38" s="451"/>
      <c r="CC38" s="451"/>
      <c r="CD38" s="451"/>
      <c r="CE38" s="451"/>
      <c r="CF38" s="451"/>
      <c r="CG38" s="451"/>
      <c r="CH38" s="451"/>
      <c r="CI38" s="451"/>
      <c r="CJ38" s="451"/>
      <c r="CK38" s="451"/>
      <c r="CL38" s="451"/>
      <c r="CM38" s="451"/>
      <c r="CN38" s="451"/>
      <c r="CO38" s="451"/>
      <c r="CP38" s="451"/>
      <c r="CQ38" s="451"/>
      <c r="CR38" s="451"/>
      <c r="CS38" s="451"/>
      <c r="CT38" s="451"/>
      <c r="CU38" s="451"/>
      <c r="CV38" s="451"/>
      <c r="CW38" s="451"/>
      <c r="CX38" s="451"/>
      <c r="CY38" s="451"/>
      <c r="CZ38" s="451"/>
      <c r="DA38" s="451"/>
      <c r="DB38" s="451"/>
      <c r="DC38" s="451"/>
      <c r="DD38" s="451"/>
      <c r="DE38" s="451"/>
      <c r="DF38" s="451"/>
      <c r="DG38" s="451"/>
      <c r="DH38" s="451"/>
      <c r="DI38" s="451"/>
      <c r="DJ38" s="451"/>
      <c r="DK38" s="451"/>
      <c r="DL38" s="451"/>
      <c r="DM38" s="451"/>
      <c r="DN38" s="451"/>
      <c r="DO38" s="451"/>
      <c r="DP38" s="451"/>
      <c r="DQ38" s="451"/>
      <c r="DR38" s="451"/>
      <c r="DS38" s="451"/>
      <c r="DT38" s="451"/>
      <c r="DU38" s="451"/>
      <c r="DV38" s="451"/>
      <c r="DW38" s="451"/>
      <c r="DX38" s="451"/>
      <c r="DY38" s="451"/>
      <c r="DZ38" s="451"/>
      <c r="EA38" s="451"/>
      <c r="EB38" s="451"/>
      <c r="EC38" s="451"/>
      <c r="ED38" s="451"/>
      <c r="EE38" s="451"/>
      <c r="EF38" s="451"/>
      <c r="EG38" s="451"/>
      <c r="EH38" s="451"/>
      <c r="EI38" s="451"/>
      <c r="EJ38" s="451"/>
      <c r="EK38" s="451"/>
      <c r="EL38" s="451"/>
      <c r="EM38" s="451"/>
      <c r="EN38" s="451"/>
      <c r="EO38" s="451"/>
      <c r="EP38" s="451"/>
      <c r="EQ38" s="451"/>
      <c r="ER38" s="451"/>
      <c r="ES38" s="451"/>
      <c r="ET38" s="451"/>
      <c r="EU38" s="451"/>
      <c r="EV38" s="451"/>
      <c r="EW38" s="451"/>
      <c r="EX38" s="451"/>
      <c r="EY38" s="451"/>
      <c r="EZ38" s="451"/>
      <c r="FA38" s="451"/>
      <c r="FB38" s="451"/>
      <c r="FC38" s="451"/>
      <c r="FD38" s="451"/>
      <c r="FE38" s="451"/>
      <c r="FF38" s="451"/>
      <c r="FG38" s="451"/>
      <c r="FH38" s="451"/>
      <c r="FI38" s="451"/>
      <c r="FJ38" s="451"/>
      <c r="FK38" s="451"/>
      <c r="FL38" s="451"/>
      <c r="FM38" s="451"/>
      <c r="FN38" s="451"/>
    </row>
    <row r="39" spans="1:170" ht="15.75" customHeight="1">
      <c r="A39" s="451"/>
      <c r="B39" s="451"/>
      <c r="C39" s="451"/>
      <c r="D39" s="451"/>
      <c r="E39" s="451"/>
      <c r="F39" s="451"/>
      <c r="G39" s="451"/>
      <c r="H39" s="451"/>
      <c r="I39" s="451"/>
      <c r="J39" s="451"/>
      <c r="K39" s="451"/>
      <c r="L39" s="451"/>
      <c r="M39" s="451"/>
      <c r="N39" s="451"/>
      <c r="O39" s="451"/>
      <c r="P39" s="451"/>
      <c r="Q39" s="451"/>
      <c r="R39" s="451"/>
      <c r="S39" s="451"/>
      <c r="T39" s="451"/>
      <c r="U39" s="451"/>
      <c r="V39" s="451"/>
      <c r="W39" s="451"/>
      <c r="X39" s="451"/>
      <c r="Y39" s="451"/>
      <c r="Z39" s="451"/>
      <c r="AA39" s="451"/>
      <c r="AB39" s="451"/>
      <c r="AC39" s="451"/>
      <c r="AD39" s="451"/>
      <c r="AE39" s="451"/>
      <c r="AF39" s="451"/>
      <c r="AG39" s="451"/>
      <c r="AH39" s="451"/>
      <c r="AI39" s="451"/>
      <c r="AJ39" s="451"/>
      <c r="AK39" s="451"/>
      <c r="AL39" s="451"/>
      <c r="AM39" s="451"/>
      <c r="AN39" s="451"/>
      <c r="AO39" s="451"/>
      <c r="AP39" s="451"/>
      <c r="AQ39" s="451"/>
      <c r="AR39" s="451"/>
      <c r="AS39" s="451"/>
      <c r="AT39" s="451"/>
      <c r="AU39" s="451"/>
      <c r="AV39" s="451"/>
      <c r="AW39" s="451"/>
      <c r="AX39" s="451"/>
      <c r="AY39" s="451"/>
      <c r="AZ39" s="451"/>
      <c r="BA39" s="451"/>
      <c r="BB39" s="451"/>
      <c r="BC39" s="451"/>
      <c r="BD39" s="451"/>
      <c r="BE39" s="451"/>
      <c r="BF39" s="451"/>
      <c r="BG39" s="451"/>
      <c r="BH39" s="451"/>
      <c r="BI39" s="451"/>
      <c r="BJ39" s="451"/>
      <c r="BK39" s="451"/>
      <c r="BL39" s="451"/>
      <c r="BM39" s="451"/>
      <c r="BN39" s="451"/>
      <c r="BO39" s="451"/>
      <c r="BP39" s="451"/>
      <c r="BQ39" s="451"/>
      <c r="BR39" s="451"/>
      <c r="BS39" s="451"/>
      <c r="BT39" s="451"/>
      <c r="BU39" s="451"/>
      <c r="BV39" s="451"/>
      <c r="BW39" s="451"/>
      <c r="BX39" s="451"/>
      <c r="BY39" s="451"/>
      <c r="BZ39" s="451"/>
      <c r="CA39" s="451"/>
      <c r="CB39" s="451"/>
      <c r="CC39" s="451"/>
      <c r="CD39" s="451"/>
      <c r="CE39" s="451"/>
      <c r="CF39" s="451"/>
      <c r="CG39" s="451"/>
      <c r="CH39" s="451"/>
      <c r="CI39" s="451"/>
      <c r="CJ39" s="451"/>
      <c r="CK39" s="451"/>
      <c r="CL39" s="451"/>
      <c r="CM39" s="451"/>
      <c r="CN39" s="451"/>
      <c r="CO39" s="451"/>
      <c r="CP39" s="451"/>
      <c r="CQ39" s="451"/>
      <c r="CR39" s="451"/>
      <c r="CS39" s="451"/>
      <c r="CT39" s="451"/>
      <c r="CU39" s="451"/>
      <c r="CV39" s="451"/>
      <c r="CW39" s="451"/>
      <c r="CX39" s="451"/>
      <c r="CY39" s="451"/>
      <c r="CZ39" s="451"/>
      <c r="DA39" s="451"/>
      <c r="DB39" s="451"/>
      <c r="DC39" s="451"/>
      <c r="DD39" s="451"/>
      <c r="DE39" s="451"/>
      <c r="DF39" s="451"/>
      <c r="DG39" s="451"/>
      <c r="DH39" s="451"/>
      <c r="DI39" s="451"/>
      <c r="DJ39" s="451"/>
      <c r="DK39" s="451"/>
      <c r="DL39" s="451"/>
      <c r="DM39" s="451"/>
      <c r="DN39" s="451"/>
      <c r="DO39" s="451"/>
      <c r="DP39" s="451"/>
      <c r="DQ39" s="451"/>
      <c r="DR39" s="451"/>
      <c r="DS39" s="451"/>
      <c r="DT39" s="451"/>
      <c r="DU39" s="451"/>
      <c r="DV39" s="451"/>
      <c r="DW39" s="451"/>
      <c r="DX39" s="451"/>
      <c r="DY39" s="451"/>
      <c r="DZ39" s="451"/>
      <c r="EA39" s="451"/>
      <c r="EB39" s="451"/>
      <c r="EC39" s="451"/>
      <c r="ED39" s="451"/>
      <c r="EE39" s="451"/>
      <c r="EF39" s="451"/>
      <c r="EG39" s="451"/>
      <c r="EH39" s="451"/>
      <c r="EI39" s="451"/>
      <c r="EJ39" s="451"/>
      <c r="EK39" s="451"/>
      <c r="EL39" s="451"/>
      <c r="EM39" s="451"/>
      <c r="EN39" s="451"/>
      <c r="EO39" s="451"/>
      <c r="EP39" s="451"/>
      <c r="EQ39" s="451"/>
      <c r="ER39" s="451"/>
      <c r="ES39" s="451"/>
      <c r="ET39" s="451"/>
      <c r="EU39" s="451"/>
      <c r="EV39" s="451"/>
      <c r="EW39" s="451"/>
      <c r="EX39" s="451"/>
      <c r="EY39" s="451"/>
      <c r="EZ39" s="451"/>
      <c r="FA39" s="451"/>
      <c r="FB39" s="451"/>
      <c r="FC39" s="451"/>
      <c r="FD39" s="451"/>
      <c r="FE39" s="451"/>
      <c r="FF39" s="451"/>
      <c r="FG39" s="451"/>
      <c r="FH39" s="451"/>
      <c r="FI39" s="451"/>
      <c r="FJ39" s="451"/>
      <c r="FK39" s="451"/>
      <c r="FL39" s="451"/>
      <c r="FM39" s="451"/>
      <c r="FN39" s="451"/>
    </row>
    <row r="40" spans="1:170" ht="15.75" customHeight="1">
      <c r="A40" s="451"/>
      <c r="B40" s="451"/>
      <c r="C40" s="451"/>
      <c r="D40" s="451"/>
      <c r="E40" s="451"/>
      <c r="F40" s="451"/>
      <c r="G40" s="451"/>
      <c r="H40" s="451"/>
      <c r="I40" s="451"/>
      <c r="J40" s="451"/>
      <c r="K40" s="451"/>
      <c r="L40" s="451"/>
      <c r="M40" s="451"/>
      <c r="N40" s="451"/>
      <c r="O40" s="451"/>
      <c r="P40" s="451"/>
      <c r="Q40" s="451"/>
      <c r="R40" s="451"/>
      <c r="S40" s="451"/>
      <c r="T40" s="451"/>
      <c r="U40" s="451"/>
      <c r="V40" s="451"/>
      <c r="W40" s="451"/>
      <c r="X40" s="451"/>
      <c r="Y40" s="451"/>
      <c r="Z40" s="451"/>
      <c r="AA40" s="451"/>
      <c r="AB40" s="451"/>
      <c r="AC40" s="451"/>
      <c r="AD40" s="451"/>
      <c r="AE40" s="451"/>
      <c r="AF40" s="451"/>
      <c r="AG40" s="451"/>
      <c r="AH40" s="451"/>
      <c r="AI40" s="451"/>
      <c r="AJ40" s="451"/>
      <c r="AK40" s="451"/>
      <c r="AL40" s="451"/>
      <c r="AM40" s="451"/>
      <c r="AN40" s="451"/>
      <c r="AO40" s="451"/>
      <c r="AP40" s="451"/>
      <c r="AQ40" s="451"/>
      <c r="AR40" s="451"/>
      <c r="AS40" s="451"/>
      <c r="AT40" s="451"/>
      <c r="AU40" s="451"/>
      <c r="AV40" s="451"/>
      <c r="AW40" s="451"/>
      <c r="AX40" s="451"/>
      <c r="AY40" s="451"/>
      <c r="AZ40" s="451"/>
      <c r="BA40" s="451"/>
      <c r="BB40" s="451"/>
      <c r="BC40" s="451"/>
      <c r="BD40" s="451"/>
      <c r="BE40" s="451"/>
      <c r="BF40" s="451"/>
      <c r="BG40" s="451"/>
      <c r="BH40" s="451"/>
      <c r="BI40" s="451"/>
      <c r="BJ40" s="451"/>
      <c r="BK40" s="451"/>
      <c r="BL40" s="451"/>
      <c r="BM40" s="451"/>
      <c r="BN40" s="451"/>
      <c r="BO40" s="451"/>
      <c r="BP40" s="451"/>
      <c r="BQ40" s="451"/>
      <c r="BR40" s="451"/>
      <c r="BS40" s="451"/>
      <c r="BT40" s="451"/>
      <c r="BU40" s="451"/>
      <c r="BV40" s="451"/>
      <c r="BW40" s="451"/>
      <c r="BX40" s="451"/>
      <c r="BY40" s="451"/>
      <c r="BZ40" s="451"/>
      <c r="CA40" s="451"/>
      <c r="CB40" s="451"/>
      <c r="CC40" s="451"/>
      <c r="CD40" s="451"/>
      <c r="CE40" s="451"/>
      <c r="CF40" s="451"/>
      <c r="CG40" s="451"/>
      <c r="CH40" s="451"/>
      <c r="CI40" s="451"/>
      <c r="CJ40" s="451"/>
      <c r="CK40" s="451"/>
      <c r="CL40" s="451"/>
      <c r="CM40" s="451"/>
      <c r="CN40" s="451"/>
      <c r="CO40" s="451"/>
      <c r="CP40" s="451"/>
      <c r="CQ40" s="451"/>
      <c r="CR40" s="451"/>
      <c r="CS40" s="451"/>
      <c r="CT40" s="451"/>
      <c r="CU40" s="451"/>
      <c r="CV40" s="451"/>
      <c r="CW40" s="451"/>
      <c r="CX40" s="451"/>
      <c r="CY40" s="451"/>
      <c r="CZ40" s="451"/>
      <c r="DA40" s="451"/>
      <c r="DB40" s="451"/>
      <c r="DC40" s="451"/>
      <c r="DD40" s="451"/>
      <c r="DE40" s="451"/>
      <c r="DF40" s="451"/>
      <c r="DG40" s="451"/>
      <c r="DH40" s="451"/>
      <c r="DI40" s="451"/>
      <c r="DJ40" s="451"/>
      <c r="DK40" s="451"/>
      <c r="DL40" s="451"/>
      <c r="DM40" s="451"/>
      <c r="DN40" s="451"/>
      <c r="DO40" s="451"/>
      <c r="DP40" s="451"/>
      <c r="DQ40" s="451"/>
      <c r="DR40" s="451"/>
      <c r="DS40" s="451"/>
      <c r="DT40" s="451"/>
      <c r="DU40" s="451"/>
      <c r="DV40" s="451"/>
      <c r="DW40" s="451"/>
      <c r="DX40" s="451"/>
      <c r="DY40" s="451"/>
      <c r="DZ40" s="451"/>
      <c r="EA40" s="451"/>
      <c r="EB40" s="451"/>
      <c r="EC40" s="451"/>
      <c r="ED40" s="451"/>
      <c r="EE40" s="451"/>
      <c r="EF40" s="451"/>
      <c r="EG40" s="451"/>
      <c r="EH40" s="451"/>
      <c r="EI40" s="451"/>
      <c r="EJ40" s="451"/>
      <c r="EK40" s="451"/>
      <c r="EL40" s="451"/>
      <c r="EM40" s="451"/>
      <c r="EN40" s="451"/>
      <c r="EO40" s="451"/>
      <c r="EP40" s="451"/>
      <c r="EQ40" s="451"/>
      <c r="ER40" s="451"/>
      <c r="ES40" s="451"/>
      <c r="ET40" s="451"/>
      <c r="EU40" s="451"/>
      <c r="EV40" s="451"/>
      <c r="EW40" s="451"/>
      <c r="EX40" s="451"/>
      <c r="EY40" s="451"/>
      <c r="EZ40" s="451"/>
      <c r="FA40" s="451"/>
      <c r="FB40" s="451"/>
      <c r="FC40" s="451"/>
      <c r="FD40" s="451"/>
      <c r="FE40" s="451"/>
      <c r="FF40" s="451"/>
      <c r="FG40" s="451"/>
      <c r="FH40" s="451"/>
      <c r="FI40" s="451"/>
      <c r="FJ40" s="451"/>
      <c r="FK40" s="451"/>
      <c r="FL40" s="451"/>
      <c r="FM40" s="451"/>
      <c r="FN40" s="451"/>
    </row>
    <row r="41" spans="1:170" ht="15.75" customHeight="1">
      <c r="A41" s="451"/>
      <c r="B41" s="451"/>
      <c r="C41" s="451"/>
      <c r="D41" s="451"/>
      <c r="E41" s="451"/>
      <c r="F41" s="451"/>
      <c r="G41" s="451"/>
      <c r="H41" s="451"/>
      <c r="I41" s="451"/>
      <c r="J41" s="451"/>
      <c r="K41" s="451"/>
      <c r="L41" s="451"/>
      <c r="M41" s="451"/>
      <c r="N41" s="451"/>
      <c r="O41" s="451"/>
      <c r="P41" s="451"/>
      <c r="Q41" s="451"/>
      <c r="R41" s="451"/>
      <c r="S41" s="451"/>
      <c r="T41" s="451"/>
      <c r="U41" s="451"/>
      <c r="V41" s="451"/>
      <c r="W41" s="451"/>
      <c r="X41" s="451"/>
      <c r="Y41" s="451"/>
      <c r="Z41" s="451"/>
      <c r="AA41" s="451"/>
      <c r="AB41" s="451"/>
      <c r="AC41" s="451"/>
      <c r="AD41" s="451"/>
      <c r="AE41" s="451"/>
      <c r="AF41" s="451"/>
      <c r="AG41" s="451"/>
      <c r="AH41" s="451"/>
      <c r="AI41" s="451"/>
      <c r="AJ41" s="451"/>
      <c r="AK41" s="451"/>
      <c r="AL41" s="451"/>
      <c r="AM41" s="451"/>
      <c r="AN41" s="451"/>
      <c r="AO41" s="451"/>
      <c r="AP41" s="451"/>
      <c r="AQ41" s="451"/>
      <c r="AR41" s="451"/>
      <c r="AS41" s="451"/>
      <c r="AT41" s="451"/>
      <c r="AU41" s="451"/>
      <c r="AV41" s="451"/>
      <c r="AW41" s="451"/>
      <c r="AX41" s="451"/>
      <c r="AY41" s="451"/>
      <c r="AZ41" s="451"/>
      <c r="BA41" s="451"/>
      <c r="BB41" s="451"/>
      <c r="BC41" s="451"/>
      <c r="BD41" s="451"/>
      <c r="BE41" s="451"/>
      <c r="BF41" s="451"/>
      <c r="BG41" s="451"/>
      <c r="BH41" s="451"/>
      <c r="BI41" s="451"/>
      <c r="BJ41" s="451"/>
      <c r="BK41" s="451"/>
      <c r="BL41" s="451"/>
      <c r="BM41" s="451"/>
      <c r="BN41" s="451"/>
      <c r="BO41" s="451"/>
      <c r="BP41" s="451"/>
      <c r="BQ41" s="451"/>
      <c r="BR41" s="451"/>
      <c r="BS41" s="451"/>
      <c r="BT41" s="451"/>
      <c r="BU41" s="451"/>
      <c r="BV41" s="451"/>
      <c r="BW41" s="451"/>
      <c r="BX41" s="451"/>
      <c r="BY41" s="451"/>
      <c r="BZ41" s="451"/>
      <c r="CA41" s="451"/>
      <c r="CB41" s="451"/>
      <c r="CC41" s="451"/>
      <c r="CD41" s="451"/>
      <c r="CE41" s="451"/>
      <c r="CF41" s="451"/>
      <c r="CG41" s="451"/>
      <c r="CH41" s="451"/>
      <c r="CI41" s="451"/>
      <c r="CJ41" s="451"/>
      <c r="CK41" s="451"/>
      <c r="CL41" s="451"/>
      <c r="CM41" s="451"/>
      <c r="CN41" s="451"/>
      <c r="CO41" s="451"/>
      <c r="CP41" s="451"/>
      <c r="CQ41" s="451"/>
      <c r="CR41" s="451"/>
      <c r="CS41" s="451"/>
      <c r="CT41" s="451"/>
      <c r="CU41" s="451"/>
      <c r="CV41" s="451"/>
      <c r="CW41" s="451"/>
      <c r="CX41" s="451"/>
      <c r="CY41" s="451"/>
      <c r="CZ41" s="451"/>
      <c r="DA41" s="451"/>
      <c r="DB41" s="451"/>
      <c r="DC41" s="451"/>
      <c r="DD41" s="451"/>
      <c r="DE41" s="451"/>
      <c r="DF41" s="451"/>
      <c r="DG41" s="451"/>
      <c r="DH41" s="451"/>
      <c r="DI41" s="451"/>
      <c r="DJ41" s="451"/>
      <c r="DK41" s="451"/>
      <c r="DL41" s="451"/>
      <c r="DM41" s="451"/>
      <c r="DN41" s="451"/>
      <c r="DO41" s="451"/>
      <c r="DP41" s="451"/>
      <c r="DQ41" s="451"/>
      <c r="DR41" s="451"/>
      <c r="DS41" s="451"/>
      <c r="DT41" s="451"/>
      <c r="DU41" s="451"/>
      <c r="DV41" s="451"/>
      <c r="DW41" s="451"/>
      <c r="DX41" s="451"/>
      <c r="DY41" s="451"/>
      <c r="DZ41" s="451"/>
      <c r="EA41" s="451"/>
      <c r="EB41" s="451"/>
      <c r="EC41" s="451"/>
      <c r="ED41" s="451"/>
      <c r="EE41" s="451"/>
      <c r="EF41" s="451"/>
      <c r="EG41" s="451"/>
      <c r="EH41" s="451"/>
      <c r="EI41" s="451"/>
      <c r="EJ41" s="451"/>
      <c r="EK41" s="451"/>
      <c r="EL41" s="451"/>
      <c r="EM41" s="451"/>
      <c r="EN41" s="451"/>
      <c r="EO41" s="451"/>
      <c r="EP41" s="451"/>
      <c r="EQ41" s="451"/>
      <c r="ER41" s="451"/>
      <c r="ES41" s="451"/>
      <c r="ET41" s="451"/>
      <c r="EU41" s="451"/>
      <c r="EV41" s="451"/>
      <c r="EW41" s="451"/>
      <c r="EX41" s="451"/>
      <c r="EY41" s="451"/>
      <c r="EZ41" s="451"/>
      <c r="FA41" s="451"/>
      <c r="FB41" s="451"/>
      <c r="FC41" s="451"/>
      <c r="FD41" s="451"/>
      <c r="FE41" s="451"/>
      <c r="FF41" s="451"/>
      <c r="FG41" s="451"/>
      <c r="FH41" s="451"/>
      <c r="FI41" s="451"/>
      <c r="FJ41" s="451"/>
      <c r="FK41" s="451"/>
      <c r="FL41" s="451"/>
      <c r="FM41" s="451"/>
      <c r="FN41" s="451"/>
    </row>
    <row r="42" spans="1:170" ht="15.75" customHeight="1">
      <c r="A42" s="451"/>
      <c r="B42" s="451"/>
      <c r="C42" s="451"/>
      <c r="D42" s="451"/>
      <c r="E42" s="451"/>
      <c r="F42" s="451"/>
      <c r="G42" s="451"/>
      <c r="H42" s="451"/>
      <c r="I42" s="451"/>
      <c r="J42" s="451"/>
      <c r="K42" s="451"/>
      <c r="L42" s="451"/>
      <c r="M42" s="451"/>
      <c r="N42" s="451"/>
      <c r="O42" s="451"/>
      <c r="P42" s="451"/>
      <c r="Q42" s="451"/>
      <c r="R42" s="451"/>
      <c r="S42" s="451"/>
      <c r="T42" s="451"/>
      <c r="U42" s="451"/>
      <c r="V42" s="451"/>
      <c r="W42" s="451"/>
      <c r="X42" s="451"/>
      <c r="Y42" s="451"/>
      <c r="Z42" s="451"/>
      <c r="AA42" s="451"/>
      <c r="AB42" s="451"/>
      <c r="AC42" s="451"/>
      <c r="AD42" s="451"/>
      <c r="AE42" s="451"/>
      <c r="AF42" s="451"/>
      <c r="AG42" s="451"/>
      <c r="AH42" s="451"/>
      <c r="AI42" s="451"/>
      <c r="AJ42" s="451"/>
      <c r="AK42" s="451"/>
      <c r="AL42" s="451"/>
      <c r="AM42" s="451"/>
      <c r="AN42" s="451"/>
      <c r="AO42" s="451"/>
      <c r="AP42" s="451"/>
      <c r="AQ42" s="451"/>
      <c r="AR42" s="451"/>
      <c r="AS42" s="451"/>
      <c r="AT42" s="451"/>
      <c r="AU42" s="451"/>
      <c r="AV42" s="451"/>
      <c r="AW42" s="451"/>
      <c r="AX42" s="451"/>
      <c r="AY42" s="451"/>
      <c r="AZ42" s="451"/>
      <c r="BA42" s="451"/>
      <c r="BB42" s="451"/>
      <c r="BC42" s="451"/>
      <c r="BD42" s="451"/>
      <c r="BE42" s="451"/>
      <c r="BF42" s="451"/>
      <c r="BG42" s="451"/>
      <c r="BH42" s="451"/>
      <c r="BI42" s="451"/>
      <c r="BJ42" s="451"/>
      <c r="BK42" s="451"/>
      <c r="BL42" s="451"/>
      <c r="BM42" s="451"/>
      <c r="BN42" s="451"/>
      <c r="BO42" s="451"/>
      <c r="BP42" s="451"/>
      <c r="BQ42" s="451"/>
      <c r="BR42" s="451"/>
      <c r="BS42" s="451"/>
      <c r="BT42" s="451"/>
      <c r="BU42" s="451"/>
      <c r="BV42" s="451"/>
      <c r="BW42" s="451"/>
      <c r="BX42" s="451"/>
      <c r="BY42" s="451"/>
      <c r="BZ42" s="451"/>
      <c r="CA42" s="451"/>
      <c r="CB42" s="451"/>
      <c r="CC42" s="451"/>
      <c r="CD42" s="451"/>
      <c r="CE42" s="451"/>
      <c r="CF42" s="451"/>
      <c r="CG42" s="451"/>
      <c r="CH42" s="451"/>
      <c r="CI42" s="451"/>
      <c r="CJ42" s="451"/>
      <c r="CK42" s="451"/>
      <c r="CL42" s="451"/>
      <c r="CM42" s="451"/>
      <c r="CN42" s="451"/>
      <c r="CO42" s="451"/>
      <c r="CP42" s="451"/>
      <c r="CQ42" s="451"/>
      <c r="CR42" s="451"/>
      <c r="CS42" s="451"/>
      <c r="CT42" s="451"/>
      <c r="CU42" s="451"/>
      <c r="CV42" s="451"/>
      <c r="CW42" s="451"/>
      <c r="CX42" s="451"/>
      <c r="CY42" s="451"/>
      <c r="CZ42" s="451"/>
      <c r="DA42" s="451"/>
      <c r="DB42" s="451"/>
      <c r="DC42" s="451"/>
      <c r="DD42" s="451"/>
      <c r="DE42" s="451"/>
      <c r="DF42" s="451"/>
      <c r="DG42" s="451"/>
      <c r="DH42" s="451"/>
      <c r="DI42" s="451"/>
      <c r="DJ42" s="451"/>
      <c r="DK42" s="451"/>
      <c r="DL42" s="451"/>
      <c r="DM42" s="451"/>
      <c r="DN42" s="451"/>
      <c r="DO42" s="451"/>
      <c r="DP42" s="451"/>
      <c r="DQ42" s="451"/>
      <c r="DR42" s="451"/>
      <c r="DS42" s="451"/>
      <c r="DT42" s="451"/>
      <c r="DU42" s="451"/>
      <c r="DV42" s="451"/>
      <c r="DW42" s="451"/>
      <c r="DX42" s="451"/>
      <c r="DY42" s="451"/>
      <c r="DZ42" s="451"/>
      <c r="EA42" s="451"/>
      <c r="EB42" s="451"/>
      <c r="EC42" s="451"/>
      <c r="ED42" s="451"/>
      <c r="EE42" s="451"/>
      <c r="EF42" s="451"/>
      <c r="EG42" s="451"/>
      <c r="EH42" s="451"/>
      <c r="EI42" s="451"/>
      <c r="EJ42" s="451"/>
      <c r="EK42" s="451"/>
      <c r="EL42" s="451"/>
      <c r="EM42" s="451"/>
      <c r="EN42" s="451"/>
      <c r="EO42" s="451"/>
      <c r="EP42" s="451"/>
      <c r="EQ42" s="451"/>
      <c r="ER42" s="451"/>
      <c r="ES42" s="451"/>
      <c r="ET42" s="451"/>
      <c r="EU42" s="451"/>
      <c r="EV42" s="451"/>
      <c r="EW42" s="451"/>
      <c r="EX42" s="451"/>
      <c r="EY42" s="451"/>
      <c r="EZ42" s="451"/>
      <c r="FA42" s="451"/>
      <c r="FB42" s="451"/>
      <c r="FC42" s="451"/>
      <c r="FD42" s="451"/>
      <c r="FE42" s="451"/>
      <c r="FF42" s="451"/>
      <c r="FG42" s="451"/>
      <c r="FH42" s="451"/>
      <c r="FI42" s="451"/>
      <c r="FJ42" s="451"/>
      <c r="FK42" s="451"/>
      <c r="FL42" s="451"/>
      <c r="FM42" s="451"/>
      <c r="FN42" s="451"/>
    </row>
    <row r="43" spans="1:170" ht="15.75" customHeight="1">
      <c r="A43" s="451"/>
      <c r="B43" s="451"/>
      <c r="C43" s="451"/>
      <c r="D43" s="451"/>
      <c r="E43" s="451"/>
      <c r="F43" s="451"/>
      <c r="G43" s="451"/>
      <c r="H43" s="451"/>
      <c r="I43" s="451"/>
      <c r="J43" s="451"/>
      <c r="K43" s="451"/>
      <c r="L43" s="451"/>
      <c r="M43" s="451"/>
      <c r="N43" s="451"/>
      <c r="O43" s="451"/>
      <c r="P43" s="451"/>
      <c r="Q43" s="451"/>
      <c r="R43" s="451"/>
      <c r="S43" s="451"/>
      <c r="T43" s="451"/>
      <c r="U43" s="451"/>
      <c r="V43" s="451"/>
      <c r="W43" s="451"/>
      <c r="X43" s="451"/>
      <c r="Y43" s="451"/>
      <c r="Z43" s="451"/>
      <c r="AA43" s="451"/>
      <c r="AB43" s="451"/>
      <c r="AC43" s="451"/>
      <c r="AD43" s="451"/>
      <c r="AE43" s="451"/>
      <c r="AF43" s="451"/>
      <c r="AG43" s="451"/>
      <c r="AH43" s="451"/>
      <c r="AI43" s="451"/>
      <c r="AJ43" s="451"/>
      <c r="AK43" s="451"/>
      <c r="AL43" s="451"/>
      <c r="AM43" s="451"/>
      <c r="AN43" s="451"/>
      <c r="AO43" s="451"/>
      <c r="AP43" s="451"/>
      <c r="AQ43" s="451"/>
      <c r="AR43" s="451"/>
      <c r="AS43" s="451"/>
      <c r="AT43" s="451"/>
      <c r="AU43" s="451"/>
      <c r="AV43" s="451"/>
      <c r="AW43" s="451"/>
      <c r="AX43" s="451"/>
      <c r="AY43" s="451"/>
      <c r="AZ43" s="451"/>
      <c r="BA43" s="451"/>
      <c r="BB43" s="451"/>
      <c r="BC43" s="451"/>
      <c r="BD43" s="451"/>
      <c r="BE43" s="451"/>
      <c r="BF43" s="451"/>
      <c r="BG43" s="451"/>
      <c r="BH43" s="451"/>
      <c r="BI43" s="451"/>
      <c r="BJ43" s="451"/>
      <c r="BK43" s="451"/>
      <c r="BL43" s="451"/>
      <c r="BM43" s="451"/>
      <c r="BN43" s="451"/>
      <c r="BO43" s="451"/>
      <c r="BP43" s="451"/>
      <c r="BQ43" s="451"/>
      <c r="BR43" s="451"/>
      <c r="BS43" s="451"/>
      <c r="BT43" s="451"/>
      <c r="BU43" s="451"/>
      <c r="BV43" s="451"/>
      <c r="BW43" s="451"/>
      <c r="BX43" s="451"/>
      <c r="BY43" s="451"/>
      <c r="BZ43" s="451"/>
      <c r="CA43" s="451"/>
      <c r="CB43" s="451"/>
      <c r="CC43" s="451"/>
      <c r="CD43" s="451"/>
      <c r="CE43" s="451"/>
      <c r="CF43" s="451"/>
      <c r="CG43" s="451"/>
      <c r="CH43" s="451"/>
      <c r="CI43" s="451"/>
      <c r="CJ43" s="451"/>
      <c r="CK43" s="451"/>
      <c r="CL43" s="451"/>
      <c r="CM43" s="451"/>
      <c r="CN43" s="451"/>
      <c r="CO43" s="451"/>
      <c r="CP43" s="451"/>
      <c r="CQ43" s="451"/>
      <c r="CR43" s="451"/>
      <c r="CS43" s="451"/>
      <c r="CT43" s="451"/>
      <c r="CU43" s="451"/>
      <c r="CV43" s="451"/>
      <c r="CW43" s="451"/>
      <c r="CX43" s="451"/>
      <c r="CY43" s="451"/>
      <c r="CZ43" s="451"/>
      <c r="DA43" s="451"/>
      <c r="DB43" s="451"/>
      <c r="DC43" s="451"/>
      <c r="DD43" s="451"/>
      <c r="DE43" s="451"/>
      <c r="DF43" s="451"/>
      <c r="DG43" s="451"/>
      <c r="DH43" s="451"/>
      <c r="DI43" s="451"/>
      <c r="DJ43" s="451"/>
      <c r="DK43" s="451"/>
      <c r="DL43" s="451"/>
      <c r="DM43" s="451"/>
      <c r="DN43" s="451"/>
      <c r="DO43" s="451"/>
      <c r="DP43" s="451"/>
      <c r="DQ43" s="451"/>
      <c r="DR43" s="451"/>
      <c r="DS43" s="451"/>
      <c r="DT43" s="451"/>
      <c r="DU43" s="451"/>
      <c r="DV43" s="451"/>
      <c r="DW43" s="451"/>
      <c r="DX43" s="451"/>
      <c r="DY43" s="451"/>
      <c r="DZ43" s="451"/>
      <c r="EA43" s="451"/>
      <c r="EB43" s="451"/>
      <c r="EC43" s="451"/>
      <c r="ED43" s="451"/>
      <c r="EE43" s="451"/>
      <c r="EF43" s="451"/>
      <c r="EG43" s="451"/>
      <c r="EH43" s="451"/>
      <c r="EI43" s="451"/>
      <c r="EJ43" s="451"/>
      <c r="EK43" s="451"/>
      <c r="EL43" s="451"/>
      <c r="EM43" s="451"/>
      <c r="EN43" s="451"/>
      <c r="EO43" s="451"/>
      <c r="EP43" s="451"/>
      <c r="EQ43" s="451"/>
      <c r="ER43" s="451"/>
      <c r="ES43" s="451"/>
      <c r="ET43" s="451"/>
      <c r="EU43" s="451"/>
      <c r="EV43" s="451"/>
      <c r="EW43" s="451"/>
      <c r="EX43" s="451"/>
      <c r="EY43" s="451"/>
      <c r="EZ43" s="451"/>
      <c r="FA43" s="451"/>
      <c r="FB43" s="451"/>
      <c r="FC43" s="451"/>
      <c r="FD43" s="451"/>
      <c r="FE43" s="451"/>
      <c r="FF43" s="451"/>
      <c r="FG43" s="451"/>
      <c r="FH43" s="451"/>
      <c r="FI43" s="451"/>
      <c r="FJ43" s="451"/>
      <c r="FK43" s="451"/>
      <c r="FL43" s="451"/>
      <c r="FM43" s="451"/>
      <c r="FN43" s="451"/>
    </row>
    <row r="44" spans="1:170" ht="15.75" customHeight="1">
      <c r="A44" s="451"/>
      <c r="B44" s="451"/>
      <c r="C44" s="451"/>
      <c r="D44" s="451"/>
      <c r="E44" s="451"/>
      <c r="F44" s="451"/>
      <c r="G44" s="451"/>
      <c r="H44" s="451"/>
      <c r="I44" s="451"/>
      <c r="J44" s="451"/>
      <c r="K44" s="451"/>
      <c r="L44" s="451"/>
      <c r="M44" s="451"/>
      <c r="N44" s="451"/>
      <c r="O44" s="451"/>
      <c r="P44" s="451"/>
      <c r="Q44" s="451"/>
      <c r="R44" s="451"/>
      <c r="S44" s="451"/>
      <c r="T44" s="451"/>
      <c r="U44" s="451"/>
      <c r="V44" s="451"/>
      <c r="W44" s="451"/>
      <c r="X44" s="451"/>
      <c r="Y44" s="451"/>
      <c r="Z44" s="451"/>
      <c r="AA44" s="451"/>
      <c r="AB44" s="451"/>
      <c r="AC44" s="451"/>
      <c r="AD44" s="451"/>
      <c r="AE44" s="451"/>
      <c r="AF44" s="451"/>
      <c r="AG44" s="451"/>
      <c r="AH44" s="451"/>
      <c r="AI44" s="451"/>
      <c r="AJ44" s="451"/>
      <c r="AK44" s="451"/>
      <c r="AL44" s="451"/>
      <c r="AM44" s="451"/>
      <c r="AN44" s="451"/>
      <c r="AO44" s="451"/>
      <c r="AP44" s="451"/>
      <c r="AQ44" s="451"/>
      <c r="AR44" s="451"/>
      <c r="AS44" s="451"/>
      <c r="AT44" s="451"/>
      <c r="AU44" s="451"/>
      <c r="AV44" s="451"/>
      <c r="AW44" s="451"/>
      <c r="AX44" s="451"/>
      <c r="AY44" s="451"/>
      <c r="AZ44" s="451"/>
      <c r="BA44" s="451"/>
      <c r="BB44" s="451"/>
      <c r="BC44" s="451"/>
      <c r="BD44" s="451"/>
      <c r="BE44" s="451"/>
      <c r="BF44" s="451"/>
      <c r="BG44" s="451"/>
      <c r="BH44" s="451"/>
      <c r="BI44" s="451"/>
      <c r="BJ44" s="451"/>
      <c r="BK44" s="451"/>
      <c r="BL44" s="451"/>
      <c r="BM44" s="451"/>
      <c r="BN44" s="451"/>
      <c r="BO44" s="451"/>
      <c r="BP44" s="451"/>
      <c r="BQ44" s="451"/>
      <c r="BR44" s="451"/>
      <c r="BS44" s="451"/>
      <c r="BT44" s="451"/>
      <c r="BU44" s="451"/>
      <c r="BV44" s="451"/>
      <c r="BW44" s="451"/>
      <c r="BX44" s="451"/>
      <c r="BY44" s="451"/>
      <c r="BZ44" s="451"/>
      <c r="CA44" s="451"/>
      <c r="CB44" s="451"/>
      <c r="CC44" s="451"/>
      <c r="CD44" s="451"/>
      <c r="CE44" s="451"/>
      <c r="CF44" s="451"/>
      <c r="CG44" s="451"/>
      <c r="CH44" s="451"/>
      <c r="CI44" s="451"/>
      <c r="CJ44" s="451"/>
      <c r="CK44" s="451"/>
      <c r="CL44" s="451"/>
      <c r="CM44" s="451"/>
      <c r="CN44" s="451"/>
      <c r="CO44" s="451"/>
      <c r="CP44" s="451"/>
      <c r="CQ44" s="451"/>
      <c r="CR44" s="451"/>
      <c r="CS44" s="451"/>
      <c r="CT44" s="451"/>
      <c r="CU44" s="451"/>
      <c r="CV44" s="451"/>
      <c r="CW44" s="451"/>
      <c r="CX44" s="451"/>
      <c r="CY44" s="451"/>
      <c r="CZ44" s="451"/>
      <c r="DA44" s="451"/>
      <c r="DB44" s="451"/>
      <c r="DC44" s="451"/>
      <c r="DD44" s="451"/>
      <c r="DE44" s="451"/>
      <c r="DF44" s="451"/>
      <c r="DG44" s="451"/>
      <c r="DH44" s="451"/>
      <c r="DI44" s="451"/>
      <c r="DJ44" s="451"/>
      <c r="DK44" s="451"/>
      <c r="DL44" s="451"/>
      <c r="DM44" s="451"/>
      <c r="DN44" s="451"/>
      <c r="DO44" s="451"/>
      <c r="DP44" s="451"/>
      <c r="DQ44" s="451"/>
      <c r="DR44" s="451"/>
      <c r="DS44" s="451"/>
      <c r="DT44" s="451"/>
      <c r="DU44" s="451"/>
      <c r="DV44" s="451"/>
      <c r="DW44" s="451"/>
      <c r="DX44" s="451"/>
      <c r="DY44" s="451"/>
      <c r="DZ44" s="451"/>
      <c r="EA44" s="451"/>
      <c r="EB44" s="451"/>
      <c r="EC44" s="451"/>
      <c r="ED44" s="451"/>
      <c r="EE44" s="451"/>
      <c r="EF44" s="451"/>
      <c r="EG44" s="451"/>
      <c r="EH44" s="451"/>
      <c r="EI44" s="451"/>
      <c r="EJ44" s="451"/>
      <c r="EK44" s="451"/>
      <c r="EL44" s="451"/>
      <c r="EM44" s="451"/>
      <c r="EN44" s="451"/>
      <c r="EO44" s="451"/>
      <c r="EP44" s="451"/>
      <c r="EQ44" s="451"/>
      <c r="ER44" s="451"/>
      <c r="ES44" s="451"/>
      <c r="ET44" s="451"/>
      <c r="EU44" s="451"/>
      <c r="EV44" s="451"/>
      <c r="EW44" s="451"/>
      <c r="EX44" s="451"/>
      <c r="EY44" s="451"/>
      <c r="EZ44" s="451"/>
      <c r="FA44" s="451"/>
      <c r="FB44" s="451"/>
      <c r="FC44" s="451"/>
      <c r="FD44" s="451"/>
      <c r="FE44" s="451"/>
      <c r="FF44" s="451"/>
      <c r="FG44" s="451"/>
      <c r="FH44" s="451"/>
      <c r="FI44" s="451"/>
      <c r="FJ44" s="451"/>
      <c r="FK44" s="451"/>
      <c r="FL44" s="451"/>
      <c r="FM44" s="451"/>
      <c r="FN44" s="451"/>
    </row>
    <row r="45" spans="1:170" ht="15.75" customHeight="1">
      <c r="A45" s="451"/>
      <c r="B45" s="451"/>
      <c r="C45" s="451"/>
      <c r="D45" s="451"/>
      <c r="E45" s="451"/>
      <c r="F45" s="451"/>
      <c r="G45" s="451"/>
      <c r="H45" s="451"/>
      <c r="I45" s="451"/>
      <c r="J45" s="451"/>
      <c r="K45" s="451"/>
      <c r="L45" s="451"/>
      <c r="M45" s="451"/>
      <c r="N45" s="451"/>
      <c r="O45" s="451"/>
      <c r="P45" s="451"/>
      <c r="Q45" s="451"/>
      <c r="R45" s="451"/>
      <c r="S45" s="451"/>
      <c r="T45" s="451"/>
      <c r="U45" s="451"/>
      <c r="V45" s="451"/>
      <c r="W45" s="451"/>
      <c r="X45" s="451"/>
      <c r="Y45" s="451"/>
      <c r="Z45" s="451"/>
      <c r="AA45" s="451"/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1"/>
      <c r="AY45" s="451"/>
      <c r="AZ45" s="451"/>
      <c r="BA45" s="451"/>
      <c r="BB45" s="451"/>
      <c r="BC45" s="451"/>
      <c r="BD45" s="451"/>
      <c r="BE45" s="451"/>
      <c r="BF45" s="451"/>
      <c r="BG45" s="451"/>
      <c r="BH45" s="451"/>
      <c r="BI45" s="451"/>
      <c r="BJ45" s="451"/>
      <c r="BK45" s="451"/>
      <c r="BL45" s="451"/>
      <c r="BM45" s="451"/>
      <c r="BN45" s="451"/>
      <c r="BO45" s="451"/>
      <c r="BP45" s="451"/>
      <c r="BQ45" s="451"/>
      <c r="BR45" s="451"/>
      <c r="BS45" s="451"/>
      <c r="BT45" s="451"/>
      <c r="BU45" s="451"/>
      <c r="BV45" s="451"/>
      <c r="BW45" s="451"/>
      <c r="BX45" s="451"/>
      <c r="BY45" s="451"/>
      <c r="BZ45" s="451"/>
      <c r="CA45" s="451"/>
      <c r="CB45" s="451"/>
      <c r="CC45" s="451"/>
      <c r="CD45" s="451"/>
      <c r="CE45" s="451"/>
      <c r="CF45" s="451"/>
      <c r="CG45" s="451"/>
      <c r="CH45" s="451"/>
      <c r="CI45" s="451"/>
      <c r="CJ45" s="451"/>
      <c r="CK45" s="451"/>
      <c r="CL45" s="451"/>
      <c r="CM45" s="451"/>
      <c r="CN45" s="451"/>
      <c r="CO45" s="451"/>
      <c r="CP45" s="451"/>
      <c r="CQ45" s="451"/>
      <c r="CR45" s="451"/>
      <c r="CS45" s="451"/>
      <c r="CT45" s="451"/>
      <c r="CU45" s="451"/>
      <c r="CV45" s="451"/>
      <c r="CW45" s="451"/>
      <c r="CX45" s="451"/>
      <c r="CY45" s="451"/>
      <c r="CZ45" s="451"/>
      <c r="DA45" s="451"/>
      <c r="DB45" s="451"/>
      <c r="DC45" s="451"/>
      <c r="DD45" s="451"/>
      <c r="DE45" s="451"/>
      <c r="DF45" s="451"/>
      <c r="DG45" s="451"/>
      <c r="DH45" s="451"/>
      <c r="DI45" s="451"/>
      <c r="DJ45" s="451"/>
      <c r="DK45" s="451"/>
      <c r="DL45" s="451"/>
      <c r="DM45" s="451"/>
      <c r="DN45" s="451"/>
      <c r="DO45" s="451"/>
      <c r="DP45" s="451"/>
      <c r="DQ45" s="451"/>
      <c r="DR45" s="451"/>
      <c r="DS45" s="451"/>
      <c r="DT45" s="451"/>
      <c r="DU45" s="451"/>
      <c r="DV45" s="451"/>
      <c r="DW45" s="451"/>
      <c r="DX45" s="451"/>
      <c r="DY45" s="451"/>
      <c r="DZ45" s="451"/>
      <c r="EA45" s="451"/>
      <c r="EB45" s="451"/>
      <c r="EC45" s="451"/>
      <c r="ED45" s="451"/>
      <c r="EE45" s="451"/>
      <c r="EF45" s="451"/>
      <c r="EG45" s="451"/>
      <c r="EH45" s="451"/>
      <c r="EI45" s="451"/>
      <c r="EJ45" s="451"/>
      <c r="EK45" s="451"/>
      <c r="EL45" s="451"/>
      <c r="EM45" s="451"/>
      <c r="EN45" s="451"/>
      <c r="EO45" s="451"/>
      <c r="EP45" s="451"/>
      <c r="EQ45" s="451"/>
      <c r="ER45" s="451"/>
      <c r="ES45" s="451"/>
      <c r="ET45" s="451"/>
      <c r="EU45" s="451"/>
      <c r="EV45" s="451"/>
      <c r="EW45" s="451"/>
      <c r="EX45" s="451"/>
      <c r="EY45" s="451"/>
      <c r="EZ45" s="451"/>
      <c r="FA45" s="451"/>
      <c r="FB45" s="451"/>
      <c r="FC45" s="451"/>
      <c r="FD45" s="451"/>
      <c r="FE45" s="451"/>
      <c r="FF45" s="451"/>
      <c r="FG45" s="451"/>
      <c r="FH45" s="451"/>
      <c r="FI45" s="451"/>
      <c r="FJ45" s="451"/>
      <c r="FK45" s="451"/>
      <c r="FL45" s="451"/>
      <c r="FM45" s="451"/>
      <c r="FN45" s="451"/>
    </row>
    <row r="46" spans="1:170" ht="15.75" customHeight="1">
      <c r="A46" s="451"/>
      <c r="B46" s="451"/>
      <c r="C46" s="451"/>
      <c r="D46" s="451"/>
      <c r="E46" s="451"/>
      <c r="F46" s="451"/>
      <c r="G46" s="451"/>
      <c r="H46" s="451"/>
      <c r="I46" s="451"/>
      <c r="J46" s="451"/>
      <c r="K46" s="451"/>
      <c r="L46" s="451"/>
      <c r="M46" s="451"/>
      <c r="N46" s="451"/>
      <c r="O46" s="451"/>
      <c r="P46" s="451"/>
      <c r="Q46" s="451"/>
      <c r="R46" s="451"/>
      <c r="S46" s="451"/>
      <c r="T46" s="451"/>
      <c r="U46" s="451"/>
      <c r="V46" s="451"/>
      <c r="W46" s="451"/>
      <c r="X46" s="451"/>
      <c r="Y46" s="451"/>
      <c r="Z46" s="451"/>
      <c r="AA46" s="451"/>
      <c r="AB46" s="451"/>
      <c r="AC46" s="451"/>
      <c r="AD46" s="451"/>
      <c r="AE46" s="451"/>
      <c r="AF46" s="451"/>
      <c r="AG46" s="451"/>
      <c r="AH46" s="451"/>
      <c r="AI46" s="451"/>
      <c r="AJ46" s="451"/>
      <c r="AK46" s="451"/>
      <c r="AL46" s="451"/>
      <c r="AM46" s="451"/>
      <c r="AN46" s="451"/>
      <c r="AO46" s="451"/>
      <c r="AP46" s="451"/>
      <c r="AQ46" s="451"/>
      <c r="AR46" s="451"/>
      <c r="AS46" s="451"/>
      <c r="AT46" s="451"/>
      <c r="AU46" s="451"/>
      <c r="AV46" s="451"/>
      <c r="AW46" s="451"/>
      <c r="AX46" s="451"/>
      <c r="AY46" s="451"/>
      <c r="AZ46" s="451"/>
      <c r="BA46" s="451"/>
      <c r="BB46" s="451"/>
      <c r="BC46" s="451"/>
      <c r="BD46" s="451"/>
      <c r="BE46" s="451"/>
      <c r="BF46" s="451"/>
      <c r="BG46" s="451"/>
      <c r="BH46" s="451"/>
      <c r="BI46" s="451"/>
      <c r="BJ46" s="451"/>
      <c r="BK46" s="451"/>
      <c r="BL46" s="451"/>
      <c r="BM46" s="451"/>
      <c r="BN46" s="451"/>
      <c r="BO46" s="451"/>
      <c r="BP46" s="451"/>
      <c r="BQ46" s="451"/>
      <c r="BR46" s="451"/>
      <c r="BS46" s="451"/>
      <c r="BT46" s="451"/>
      <c r="BU46" s="451"/>
      <c r="BV46" s="451"/>
      <c r="BW46" s="451"/>
      <c r="BX46" s="451"/>
      <c r="BY46" s="451"/>
      <c r="BZ46" s="451"/>
      <c r="CA46" s="451"/>
      <c r="CB46" s="451"/>
      <c r="CC46" s="451"/>
      <c r="CD46" s="451"/>
      <c r="CE46" s="451"/>
      <c r="CF46" s="451"/>
      <c r="CG46" s="451"/>
      <c r="CH46" s="451"/>
      <c r="CI46" s="451"/>
      <c r="CJ46" s="451"/>
      <c r="CK46" s="451"/>
      <c r="CL46" s="451"/>
      <c r="CM46" s="451"/>
      <c r="CN46" s="451"/>
      <c r="CO46" s="451"/>
      <c r="CP46" s="451"/>
      <c r="CQ46" s="451"/>
      <c r="CR46" s="451"/>
      <c r="CS46" s="451"/>
      <c r="CT46" s="451"/>
      <c r="CU46" s="451"/>
      <c r="CV46" s="451"/>
      <c r="CW46" s="451"/>
      <c r="CX46" s="451"/>
      <c r="CY46" s="451"/>
      <c r="CZ46" s="451"/>
      <c r="DA46" s="451"/>
      <c r="DB46" s="451"/>
      <c r="DC46" s="451"/>
      <c r="DD46" s="451"/>
      <c r="DE46" s="451"/>
      <c r="DF46" s="451"/>
      <c r="DG46" s="451"/>
      <c r="DH46" s="451"/>
      <c r="DI46" s="451"/>
      <c r="DJ46" s="451"/>
      <c r="DK46" s="451"/>
      <c r="DL46" s="451"/>
      <c r="DM46" s="451"/>
      <c r="DN46" s="451"/>
      <c r="DO46" s="451"/>
      <c r="DP46" s="451"/>
      <c r="DQ46" s="451"/>
      <c r="DR46" s="451"/>
      <c r="DS46" s="451"/>
      <c r="DT46" s="451"/>
      <c r="DU46" s="451"/>
      <c r="DV46" s="451"/>
      <c r="DW46" s="451"/>
      <c r="DX46" s="451"/>
      <c r="DY46" s="451"/>
      <c r="DZ46" s="451"/>
      <c r="EA46" s="451"/>
      <c r="EB46" s="451"/>
      <c r="EC46" s="451"/>
      <c r="ED46" s="451"/>
      <c r="EE46" s="451"/>
      <c r="EF46" s="451"/>
      <c r="EG46" s="451"/>
      <c r="EH46" s="451"/>
      <c r="EI46" s="451"/>
      <c r="EJ46" s="451"/>
      <c r="EK46" s="451"/>
      <c r="EL46" s="451"/>
      <c r="EM46" s="451"/>
      <c r="EN46" s="451"/>
      <c r="EO46" s="451"/>
      <c r="EP46" s="451"/>
      <c r="EQ46" s="451"/>
      <c r="ER46" s="451"/>
      <c r="ES46" s="451"/>
      <c r="ET46" s="451"/>
      <c r="EU46" s="451"/>
      <c r="EV46" s="451"/>
      <c r="EW46" s="451"/>
      <c r="EX46" s="451"/>
      <c r="EY46" s="451"/>
      <c r="EZ46" s="451"/>
      <c r="FA46" s="451"/>
      <c r="FB46" s="451"/>
      <c r="FC46" s="451"/>
      <c r="FD46" s="451"/>
      <c r="FE46" s="451"/>
      <c r="FF46" s="451"/>
      <c r="FG46" s="451"/>
      <c r="FH46" s="451"/>
      <c r="FI46" s="451"/>
      <c r="FJ46" s="451"/>
      <c r="FK46" s="451"/>
      <c r="FL46" s="451"/>
      <c r="FM46" s="451"/>
      <c r="FN46" s="451"/>
    </row>
    <row r="47" spans="1:170" ht="15.75" customHeight="1">
      <c r="A47" s="451"/>
      <c r="B47" s="451"/>
      <c r="C47" s="451"/>
      <c r="D47" s="451"/>
      <c r="E47" s="451"/>
      <c r="F47" s="451"/>
      <c r="G47" s="451"/>
      <c r="H47" s="451"/>
      <c r="I47" s="451"/>
      <c r="J47" s="451"/>
      <c r="K47" s="451"/>
      <c r="L47" s="451"/>
      <c r="M47" s="451"/>
      <c r="N47" s="451"/>
      <c r="O47" s="451"/>
      <c r="P47" s="451"/>
      <c r="Q47" s="451"/>
      <c r="R47" s="451"/>
      <c r="S47" s="451"/>
      <c r="T47" s="451"/>
      <c r="U47" s="451"/>
      <c r="V47" s="451"/>
      <c r="W47" s="451"/>
      <c r="X47" s="451"/>
      <c r="Y47" s="451"/>
      <c r="Z47" s="451"/>
      <c r="AA47" s="451"/>
      <c r="AB47" s="451"/>
      <c r="AC47" s="451"/>
      <c r="AD47" s="451"/>
      <c r="AE47" s="451"/>
      <c r="AF47" s="451"/>
      <c r="AG47" s="451"/>
      <c r="AH47" s="451"/>
      <c r="AI47" s="451"/>
      <c r="AJ47" s="451"/>
      <c r="AK47" s="451"/>
      <c r="AL47" s="451"/>
      <c r="AM47" s="451"/>
      <c r="AN47" s="451"/>
      <c r="AO47" s="451"/>
      <c r="AP47" s="451"/>
      <c r="AQ47" s="451"/>
      <c r="AR47" s="451"/>
      <c r="AS47" s="451"/>
      <c r="AT47" s="451"/>
      <c r="AU47" s="451"/>
      <c r="AV47" s="451"/>
      <c r="AW47" s="451"/>
      <c r="AX47" s="451"/>
      <c r="AY47" s="451"/>
      <c r="AZ47" s="451"/>
      <c r="BA47" s="451"/>
      <c r="BB47" s="451"/>
      <c r="BC47" s="451"/>
      <c r="BD47" s="451"/>
      <c r="BE47" s="451"/>
      <c r="BF47" s="451"/>
      <c r="BG47" s="451"/>
      <c r="BH47" s="451"/>
      <c r="BI47" s="451"/>
      <c r="BJ47" s="451"/>
      <c r="BK47" s="451"/>
      <c r="BL47" s="451"/>
      <c r="BM47" s="451"/>
      <c r="BN47" s="451"/>
      <c r="BO47" s="451"/>
      <c r="BP47" s="451"/>
      <c r="BQ47" s="451"/>
      <c r="BR47" s="451"/>
      <c r="BS47" s="451"/>
      <c r="BT47" s="451"/>
      <c r="BU47" s="451"/>
      <c r="BV47" s="451"/>
      <c r="BW47" s="451"/>
      <c r="BX47" s="451"/>
      <c r="BY47" s="451"/>
      <c r="BZ47" s="451"/>
      <c r="CA47" s="451"/>
      <c r="CB47" s="451"/>
      <c r="CC47" s="451"/>
      <c r="CD47" s="451"/>
      <c r="CE47" s="451"/>
      <c r="CF47" s="451"/>
      <c r="CG47" s="451"/>
      <c r="CH47" s="451"/>
      <c r="CI47" s="451"/>
      <c r="CJ47" s="451"/>
      <c r="CK47" s="451"/>
      <c r="CL47" s="451"/>
      <c r="CM47" s="451"/>
      <c r="CN47" s="451"/>
      <c r="CO47" s="451"/>
      <c r="CP47" s="451"/>
      <c r="CQ47" s="451"/>
      <c r="CR47" s="451"/>
      <c r="CS47" s="451"/>
      <c r="CT47" s="451"/>
      <c r="CU47" s="451"/>
      <c r="CV47" s="451"/>
      <c r="CW47" s="451"/>
      <c r="CX47" s="451"/>
      <c r="CY47" s="451"/>
      <c r="CZ47" s="451"/>
      <c r="DA47" s="451"/>
      <c r="DB47" s="451"/>
      <c r="DC47" s="451"/>
      <c r="DD47" s="451"/>
      <c r="DE47" s="451"/>
      <c r="DF47" s="451"/>
      <c r="DG47" s="451"/>
      <c r="DH47" s="451"/>
      <c r="DI47" s="451"/>
      <c r="DJ47" s="451"/>
      <c r="DK47" s="451"/>
      <c r="DL47" s="451"/>
      <c r="DM47" s="451"/>
      <c r="DN47" s="451"/>
      <c r="DO47" s="451"/>
      <c r="DP47" s="451"/>
      <c r="DQ47" s="451"/>
      <c r="DR47" s="451"/>
      <c r="DS47" s="451"/>
      <c r="DT47" s="451"/>
      <c r="DU47" s="451"/>
      <c r="DV47" s="451"/>
      <c r="DW47" s="451"/>
      <c r="DX47" s="451"/>
      <c r="DY47" s="451"/>
      <c r="DZ47" s="451"/>
      <c r="EA47" s="451"/>
      <c r="EB47" s="451"/>
      <c r="EC47" s="451"/>
      <c r="ED47" s="451"/>
      <c r="EE47" s="451"/>
      <c r="EF47" s="451"/>
      <c r="EG47" s="451"/>
      <c r="EH47" s="451"/>
      <c r="EI47" s="451"/>
      <c r="EJ47" s="451"/>
      <c r="EK47" s="451"/>
      <c r="EL47" s="451"/>
      <c r="EM47" s="451"/>
      <c r="EN47" s="451"/>
      <c r="EO47" s="451"/>
      <c r="EP47" s="451"/>
      <c r="EQ47" s="451"/>
      <c r="ER47" s="451"/>
      <c r="ES47" s="451"/>
      <c r="ET47" s="451"/>
      <c r="EU47" s="451"/>
      <c r="EV47" s="451"/>
      <c r="EW47" s="451"/>
      <c r="EX47" s="451"/>
      <c r="EY47" s="451"/>
      <c r="EZ47" s="451"/>
      <c r="FA47" s="451"/>
      <c r="FB47" s="451"/>
      <c r="FC47" s="451"/>
      <c r="FD47" s="451"/>
      <c r="FE47" s="451"/>
      <c r="FF47" s="451"/>
      <c r="FG47" s="451"/>
      <c r="FH47" s="451"/>
      <c r="FI47" s="451"/>
      <c r="FJ47" s="451"/>
      <c r="FK47" s="451"/>
      <c r="FL47" s="451"/>
      <c r="FM47" s="451"/>
      <c r="FN47" s="451"/>
    </row>
    <row r="48" spans="1:170" ht="15.75" customHeight="1">
      <c r="A48" s="451"/>
      <c r="B48" s="451"/>
      <c r="C48" s="451"/>
      <c r="D48" s="451"/>
      <c r="E48" s="451"/>
      <c r="F48" s="451"/>
      <c r="G48" s="451"/>
      <c r="H48" s="451"/>
      <c r="I48" s="451"/>
      <c r="J48" s="451"/>
      <c r="K48" s="451"/>
      <c r="L48" s="451"/>
      <c r="M48" s="451"/>
      <c r="N48" s="451"/>
      <c r="O48" s="451"/>
      <c r="P48" s="451"/>
      <c r="Q48" s="451"/>
      <c r="R48" s="451"/>
      <c r="S48" s="451"/>
      <c r="T48" s="451"/>
      <c r="U48" s="451"/>
      <c r="V48" s="451"/>
      <c r="W48" s="451"/>
      <c r="X48" s="451"/>
      <c r="Y48" s="451"/>
      <c r="Z48" s="451"/>
      <c r="AA48" s="451"/>
      <c r="AB48" s="451"/>
      <c r="AC48" s="451"/>
      <c r="AD48" s="451"/>
      <c r="AE48" s="451"/>
      <c r="AF48" s="451"/>
      <c r="AG48" s="451"/>
      <c r="AH48" s="451"/>
      <c r="AI48" s="451"/>
      <c r="AJ48" s="451"/>
      <c r="AK48" s="451"/>
      <c r="AL48" s="451"/>
      <c r="AM48" s="451"/>
      <c r="AN48" s="451"/>
      <c r="AO48" s="451"/>
      <c r="AP48" s="451"/>
      <c r="AQ48" s="451"/>
      <c r="AR48" s="451"/>
      <c r="AS48" s="451"/>
      <c r="AT48" s="451"/>
      <c r="AU48" s="451"/>
      <c r="AV48" s="451"/>
      <c r="AW48" s="451"/>
      <c r="AX48" s="451"/>
      <c r="AY48" s="451"/>
      <c r="AZ48" s="451"/>
      <c r="BA48" s="451"/>
      <c r="BB48" s="451"/>
      <c r="BC48" s="451"/>
      <c r="BD48" s="451"/>
      <c r="BE48" s="451"/>
      <c r="BF48" s="451"/>
      <c r="BG48" s="451"/>
      <c r="BH48" s="451"/>
      <c r="BI48" s="451"/>
      <c r="BJ48" s="451"/>
      <c r="BK48" s="451"/>
      <c r="BL48" s="451"/>
      <c r="BM48" s="451"/>
      <c r="BN48" s="451"/>
      <c r="BO48" s="451"/>
      <c r="BP48" s="451"/>
      <c r="BQ48" s="451"/>
      <c r="BR48" s="451"/>
      <c r="BS48" s="451"/>
      <c r="BT48" s="451"/>
      <c r="BU48" s="451"/>
      <c r="BV48" s="451"/>
      <c r="BW48" s="451"/>
      <c r="BX48" s="451"/>
      <c r="BY48" s="451"/>
      <c r="BZ48" s="451"/>
      <c r="CA48" s="451"/>
      <c r="CB48" s="451"/>
      <c r="CC48" s="451"/>
      <c r="CD48" s="451"/>
      <c r="CE48" s="451"/>
      <c r="CF48" s="451"/>
      <c r="CG48" s="451"/>
      <c r="CH48" s="451"/>
      <c r="CI48" s="451"/>
      <c r="CJ48" s="451"/>
      <c r="CK48" s="451"/>
      <c r="CL48" s="451"/>
      <c r="CM48" s="451"/>
      <c r="CN48" s="451"/>
      <c r="CO48" s="451"/>
      <c r="CP48" s="451"/>
      <c r="CQ48" s="451"/>
      <c r="CR48" s="451"/>
      <c r="CS48" s="451"/>
      <c r="CT48" s="451"/>
      <c r="CU48" s="451"/>
      <c r="CV48" s="451"/>
      <c r="CW48" s="451"/>
      <c r="CX48" s="451"/>
      <c r="CY48" s="451"/>
      <c r="CZ48" s="451"/>
      <c r="DA48" s="451"/>
      <c r="DB48" s="451"/>
      <c r="DC48" s="451"/>
      <c r="DD48" s="451"/>
      <c r="DE48" s="451"/>
      <c r="DF48" s="451"/>
      <c r="DG48" s="451"/>
      <c r="DH48" s="451"/>
      <c r="DI48" s="451"/>
      <c r="DJ48" s="451"/>
      <c r="DK48" s="451"/>
      <c r="DL48" s="451"/>
      <c r="DM48" s="451"/>
      <c r="DN48" s="451"/>
      <c r="DO48" s="451"/>
      <c r="DP48" s="451"/>
      <c r="DQ48" s="451"/>
      <c r="DR48" s="451"/>
      <c r="DS48" s="451"/>
      <c r="DT48" s="451"/>
      <c r="DU48" s="451"/>
      <c r="DV48" s="451"/>
      <c r="DW48" s="451"/>
      <c r="DX48" s="451"/>
      <c r="DY48" s="451"/>
      <c r="DZ48" s="451"/>
      <c r="EA48" s="451"/>
      <c r="EB48" s="451"/>
      <c r="EC48" s="451"/>
      <c r="ED48" s="451"/>
      <c r="EE48" s="451"/>
      <c r="EF48" s="451"/>
      <c r="EG48" s="451"/>
      <c r="EH48" s="451"/>
      <c r="EI48" s="451"/>
      <c r="EJ48" s="451"/>
      <c r="EK48" s="451"/>
      <c r="EL48" s="451"/>
      <c r="EM48" s="451"/>
      <c r="EN48" s="451"/>
      <c r="EO48" s="451"/>
      <c r="EP48" s="451"/>
      <c r="EQ48" s="451"/>
      <c r="ER48" s="451"/>
      <c r="ES48" s="451"/>
      <c r="ET48" s="451"/>
      <c r="EU48" s="451"/>
      <c r="EV48" s="451"/>
      <c r="EW48" s="451"/>
      <c r="EX48" s="451"/>
      <c r="EY48" s="451"/>
      <c r="EZ48" s="451"/>
      <c r="FA48" s="451"/>
      <c r="FB48" s="451"/>
      <c r="FC48" s="451"/>
      <c r="FD48" s="451"/>
      <c r="FE48" s="451"/>
      <c r="FF48" s="451"/>
      <c r="FG48" s="451"/>
      <c r="FH48" s="451"/>
      <c r="FI48" s="451"/>
      <c r="FJ48" s="451"/>
      <c r="FK48" s="451"/>
      <c r="FL48" s="451"/>
      <c r="FM48" s="451"/>
      <c r="FN48" s="451"/>
    </row>
    <row r="49" spans="1:170" ht="15.75" customHeight="1">
      <c r="A49" s="451"/>
      <c r="B49" s="451"/>
      <c r="C49" s="451"/>
      <c r="D49" s="451"/>
      <c r="E49" s="451"/>
      <c r="F49" s="451"/>
      <c r="G49" s="451"/>
      <c r="H49" s="451"/>
      <c r="I49" s="451"/>
      <c r="J49" s="451"/>
      <c r="K49" s="451"/>
      <c r="L49" s="451"/>
      <c r="M49" s="451"/>
      <c r="N49" s="451"/>
      <c r="O49" s="451"/>
      <c r="P49" s="451"/>
      <c r="Q49" s="451"/>
      <c r="R49" s="451"/>
      <c r="S49" s="451"/>
      <c r="T49" s="451"/>
      <c r="U49" s="451"/>
      <c r="V49" s="451"/>
      <c r="W49" s="451"/>
      <c r="X49" s="451"/>
      <c r="Y49" s="451"/>
      <c r="Z49" s="451"/>
      <c r="AA49" s="451"/>
      <c r="AB49" s="451"/>
      <c r="AC49" s="451"/>
      <c r="AD49" s="451"/>
      <c r="AE49" s="451"/>
      <c r="AF49" s="451"/>
      <c r="AG49" s="451"/>
      <c r="AH49" s="451"/>
      <c r="AI49" s="451"/>
      <c r="AJ49" s="451"/>
      <c r="AK49" s="451"/>
      <c r="AL49" s="451"/>
      <c r="AM49" s="451"/>
      <c r="AN49" s="451"/>
      <c r="AO49" s="451"/>
      <c r="AP49" s="451"/>
      <c r="AQ49" s="451"/>
      <c r="AR49" s="451"/>
      <c r="AS49" s="451"/>
      <c r="AT49" s="451"/>
      <c r="AU49" s="451"/>
      <c r="AV49" s="451"/>
      <c r="AW49" s="451"/>
      <c r="AX49" s="451"/>
      <c r="AY49" s="451"/>
      <c r="AZ49" s="451"/>
      <c r="BA49" s="451"/>
      <c r="BB49" s="451"/>
      <c r="BC49" s="451"/>
      <c r="BD49" s="451"/>
      <c r="BE49" s="451"/>
      <c r="BF49" s="451"/>
      <c r="BG49" s="451"/>
      <c r="BH49" s="451"/>
      <c r="BI49" s="451"/>
      <c r="BJ49" s="451"/>
      <c r="BK49" s="451"/>
      <c r="BL49" s="451"/>
      <c r="BM49" s="451"/>
      <c r="BN49" s="451"/>
      <c r="BO49" s="451"/>
      <c r="BP49" s="451"/>
      <c r="BQ49" s="451"/>
      <c r="BR49" s="451"/>
      <c r="BS49" s="451"/>
      <c r="BT49" s="451"/>
      <c r="BU49" s="451"/>
      <c r="BV49" s="451"/>
      <c r="BW49" s="451"/>
      <c r="BX49" s="451"/>
      <c r="BY49" s="451"/>
      <c r="BZ49" s="451"/>
      <c r="CA49" s="451"/>
      <c r="CB49" s="451"/>
      <c r="CC49" s="451"/>
      <c r="CD49" s="451"/>
      <c r="CE49" s="451"/>
      <c r="CF49" s="451"/>
      <c r="CG49" s="451"/>
      <c r="CH49" s="451"/>
      <c r="CI49" s="451"/>
      <c r="CJ49" s="451"/>
      <c r="CK49" s="451"/>
      <c r="CL49" s="451"/>
      <c r="CM49" s="451"/>
      <c r="CN49" s="451"/>
      <c r="CO49" s="451"/>
      <c r="CP49" s="451"/>
      <c r="CQ49" s="451"/>
      <c r="CR49" s="451"/>
      <c r="CS49" s="451"/>
      <c r="CT49" s="451"/>
      <c r="CU49" s="451"/>
      <c r="CV49" s="451"/>
      <c r="CW49" s="451"/>
      <c r="CX49" s="451"/>
      <c r="CY49" s="451"/>
      <c r="CZ49" s="451"/>
      <c r="DA49" s="451"/>
      <c r="DB49" s="451"/>
      <c r="DC49" s="451"/>
      <c r="DD49" s="451"/>
      <c r="DE49" s="451"/>
      <c r="DF49" s="451"/>
      <c r="DG49" s="451"/>
      <c r="DH49" s="451"/>
      <c r="DI49" s="451"/>
      <c r="DJ49" s="451"/>
      <c r="DK49" s="451"/>
      <c r="DL49" s="451"/>
      <c r="DM49" s="451"/>
      <c r="DN49" s="451"/>
      <c r="DO49" s="451"/>
      <c r="DP49" s="451"/>
      <c r="DQ49" s="451"/>
      <c r="DR49" s="451"/>
      <c r="DS49" s="451"/>
      <c r="DT49" s="451"/>
      <c r="DU49" s="451"/>
      <c r="DV49" s="451"/>
      <c r="DW49" s="451"/>
      <c r="DX49" s="451"/>
      <c r="DY49" s="451"/>
      <c r="DZ49" s="451"/>
      <c r="EA49" s="451"/>
      <c r="EB49" s="451"/>
      <c r="EC49" s="451"/>
      <c r="ED49" s="451"/>
      <c r="EE49" s="451"/>
      <c r="EF49" s="451"/>
      <c r="EG49" s="451"/>
      <c r="EH49" s="451"/>
      <c r="EI49" s="451"/>
      <c r="EJ49" s="451"/>
      <c r="EK49" s="451"/>
      <c r="EL49" s="451"/>
      <c r="EM49" s="451"/>
      <c r="EN49" s="451"/>
      <c r="EO49" s="451"/>
      <c r="EP49" s="451"/>
      <c r="EQ49" s="451"/>
      <c r="ER49" s="451"/>
      <c r="ES49" s="451"/>
      <c r="ET49" s="451"/>
      <c r="EU49" s="451"/>
      <c r="EV49" s="451"/>
      <c r="EW49" s="451"/>
      <c r="EX49" s="451"/>
      <c r="EY49" s="451"/>
      <c r="EZ49" s="451"/>
      <c r="FA49" s="451"/>
      <c r="FB49" s="451"/>
      <c r="FC49" s="451"/>
      <c r="FD49" s="451"/>
      <c r="FE49" s="451"/>
      <c r="FF49" s="451"/>
      <c r="FG49" s="451"/>
      <c r="FH49" s="451"/>
      <c r="FI49" s="451"/>
      <c r="FJ49" s="451"/>
      <c r="FK49" s="451"/>
      <c r="FL49" s="451"/>
      <c r="FM49" s="451"/>
      <c r="FN49" s="451"/>
    </row>
    <row r="50" spans="1:170" ht="15.75" customHeight="1">
      <c r="A50" s="451"/>
      <c r="B50" s="451"/>
      <c r="C50" s="451"/>
      <c r="D50" s="451"/>
      <c r="E50" s="451"/>
      <c r="F50" s="451"/>
      <c r="G50" s="451"/>
      <c r="H50" s="451"/>
      <c r="I50" s="451"/>
      <c r="J50" s="451"/>
      <c r="K50" s="451"/>
      <c r="L50" s="451"/>
      <c r="M50" s="451"/>
      <c r="N50" s="451"/>
      <c r="O50" s="451"/>
      <c r="P50" s="451"/>
      <c r="Q50" s="451"/>
      <c r="R50" s="451"/>
      <c r="S50" s="451"/>
      <c r="T50" s="451"/>
      <c r="U50" s="451"/>
      <c r="V50" s="451"/>
      <c r="W50" s="451"/>
      <c r="X50" s="451"/>
      <c r="Y50" s="451"/>
      <c r="Z50" s="451"/>
      <c r="AA50" s="451"/>
      <c r="AB50" s="451"/>
      <c r="AC50" s="451"/>
      <c r="AD50" s="451"/>
      <c r="AE50" s="451"/>
      <c r="AF50" s="451"/>
      <c r="AG50" s="451"/>
      <c r="AH50" s="451"/>
      <c r="AI50" s="451"/>
      <c r="AJ50" s="451"/>
      <c r="AK50" s="451"/>
      <c r="AL50" s="451"/>
      <c r="AM50" s="451"/>
      <c r="AN50" s="451"/>
      <c r="AO50" s="451"/>
      <c r="AP50" s="451"/>
      <c r="AQ50" s="451"/>
      <c r="AR50" s="451"/>
      <c r="AS50" s="451"/>
      <c r="AT50" s="451"/>
      <c r="AU50" s="451"/>
      <c r="AV50" s="451"/>
      <c r="AW50" s="451"/>
      <c r="AX50" s="451"/>
      <c r="AY50" s="451"/>
      <c r="AZ50" s="451"/>
      <c r="BA50" s="451"/>
      <c r="BB50" s="451"/>
      <c r="BC50" s="451"/>
      <c r="BD50" s="451"/>
      <c r="BE50" s="451"/>
      <c r="BF50" s="451"/>
      <c r="BG50" s="451"/>
      <c r="BH50" s="451"/>
      <c r="BI50" s="451"/>
      <c r="BJ50" s="451"/>
      <c r="BK50" s="451"/>
      <c r="BL50" s="451"/>
      <c r="BM50" s="451"/>
      <c r="BN50" s="451"/>
      <c r="BO50" s="451"/>
      <c r="BP50" s="451"/>
      <c r="BQ50" s="451"/>
      <c r="BR50" s="451"/>
      <c r="BS50" s="451"/>
      <c r="BT50" s="451"/>
      <c r="BU50" s="451"/>
      <c r="BV50" s="451"/>
      <c r="BW50" s="451"/>
      <c r="BX50" s="451"/>
      <c r="BY50" s="451"/>
      <c r="BZ50" s="451"/>
      <c r="CA50" s="451"/>
      <c r="CB50" s="451"/>
      <c r="CC50" s="451"/>
      <c r="CD50" s="451"/>
      <c r="CE50" s="451"/>
      <c r="CF50" s="451"/>
      <c r="CG50" s="451"/>
      <c r="CH50" s="451"/>
      <c r="CI50" s="451"/>
      <c r="CJ50" s="451"/>
      <c r="CK50" s="451"/>
      <c r="CL50" s="451"/>
      <c r="CM50" s="451"/>
      <c r="CN50" s="451"/>
      <c r="CO50" s="451"/>
      <c r="CP50" s="451"/>
      <c r="CQ50" s="451"/>
      <c r="CR50" s="451"/>
      <c r="CS50" s="451"/>
      <c r="CT50" s="451"/>
      <c r="CU50" s="451"/>
      <c r="CV50" s="451"/>
      <c r="CW50" s="451"/>
      <c r="CX50" s="451"/>
      <c r="CY50" s="451"/>
      <c r="CZ50" s="451"/>
      <c r="DA50" s="451"/>
      <c r="DB50" s="451"/>
      <c r="DC50" s="451"/>
      <c r="DD50" s="451"/>
      <c r="DE50" s="451"/>
      <c r="DF50" s="451"/>
      <c r="DG50" s="451"/>
      <c r="DH50" s="451"/>
      <c r="DI50" s="451"/>
      <c r="DJ50" s="451"/>
      <c r="DK50" s="451"/>
      <c r="DL50" s="451"/>
      <c r="DM50" s="451"/>
      <c r="DN50" s="451"/>
      <c r="DO50" s="451"/>
      <c r="DP50" s="451"/>
      <c r="DQ50" s="451"/>
      <c r="DR50" s="451"/>
      <c r="DS50" s="451"/>
      <c r="DT50" s="451"/>
      <c r="DU50" s="451"/>
      <c r="DV50" s="451"/>
      <c r="DW50" s="451"/>
      <c r="DX50" s="451"/>
      <c r="DY50" s="451"/>
      <c r="DZ50" s="451"/>
      <c r="EA50" s="451"/>
      <c r="EB50" s="451"/>
      <c r="EC50" s="451"/>
      <c r="ED50" s="451"/>
      <c r="EE50" s="451"/>
      <c r="EF50" s="451"/>
      <c r="EG50" s="451"/>
      <c r="EH50" s="451"/>
      <c r="EI50" s="451"/>
      <c r="EJ50" s="451"/>
      <c r="EK50" s="451"/>
      <c r="EL50" s="451"/>
      <c r="EM50" s="451"/>
      <c r="EN50" s="451"/>
      <c r="EO50" s="451"/>
      <c r="EP50" s="451"/>
      <c r="EQ50" s="451"/>
      <c r="ER50" s="451"/>
      <c r="ES50" s="451"/>
      <c r="ET50" s="451"/>
      <c r="EU50" s="451"/>
      <c r="EV50" s="451"/>
      <c r="EW50" s="451"/>
      <c r="EX50" s="451"/>
      <c r="EY50" s="451"/>
      <c r="EZ50" s="451"/>
      <c r="FA50" s="451"/>
      <c r="FB50" s="451"/>
      <c r="FC50" s="451"/>
      <c r="FD50" s="451"/>
      <c r="FE50" s="451"/>
      <c r="FF50" s="451"/>
      <c r="FG50" s="451"/>
      <c r="FH50" s="451"/>
      <c r="FI50" s="451"/>
      <c r="FJ50" s="451"/>
      <c r="FK50" s="451"/>
      <c r="FL50" s="451"/>
      <c r="FM50" s="451"/>
      <c r="FN50" s="451"/>
    </row>
    <row r="51" spans="1:170" ht="15.75" customHeight="1">
      <c r="A51" s="451"/>
      <c r="B51" s="451"/>
      <c r="C51" s="451"/>
      <c r="D51" s="451"/>
      <c r="E51" s="451"/>
      <c r="F51" s="451"/>
      <c r="G51" s="451"/>
      <c r="H51" s="451"/>
      <c r="I51" s="451"/>
      <c r="J51" s="451"/>
      <c r="K51" s="451"/>
      <c r="L51" s="451"/>
      <c r="M51" s="451"/>
      <c r="N51" s="451"/>
      <c r="O51" s="451"/>
      <c r="P51" s="451"/>
      <c r="Q51" s="451"/>
      <c r="R51" s="451"/>
      <c r="S51" s="451"/>
      <c r="T51" s="451"/>
      <c r="U51" s="451"/>
      <c r="V51" s="451"/>
      <c r="W51" s="451"/>
      <c r="X51" s="451"/>
      <c r="Y51" s="451"/>
      <c r="Z51" s="451"/>
      <c r="AA51" s="451"/>
      <c r="AB51" s="451"/>
      <c r="AC51" s="451"/>
      <c r="AD51" s="451"/>
      <c r="AE51" s="451"/>
      <c r="AF51" s="451"/>
      <c r="AG51" s="451"/>
      <c r="AH51" s="451"/>
      <c r="AI51" s="451"/>
      <c r="AJ51" s="451"/>
      <c r="AK51" s="451"/>
      <c r="AL51" s="451"/>
      <c r="AM51" s="451"/>
      <c r="AN51" s="451"/>
      <c r="AO51" s="451"/>
      <c r="AP51" s="451"/>
      <c r="AQ51" s="451"/>
      <c r="AR51" s="451"/>
      <c r="AS51" s="451"/>
      <c r="AT51" s="451"/>
      <c r="AU51" s="451"/>
      <c r="AV51" s="451"/>
      <c r="AW51" s="451"/>
      <c r="AX51" s="451"/>
      <c r="AY51" s="451"/>
      <c r="AZ51" s="451"/>
      <c r="BA51" s="451"/>
      <c r="BB51" s="451"/>
      <c r="BC51" s="451"/>
      <c r="BD51" s="451"/>
      <c r="BE51" s="451"/>
      <c r="BF51" s="451"/>
      <c r="BG51" s="451"/>
      <c r="BH51" s="451"/>
      <c r="BI51" s="451"/>
      <c r="BJ51" s="451"/>
      <c r="BK51" s="451"/>
      <c r="BL51" s="451"/>
      <c r="BM51" s="451"/>
      <c r="BN51" s="451"/>
      <c r="BO51" s="451"/>
      <c r="BP51" s="451"/>
      <c r="BQ51" s="451"/>
      <c r="BR51" s="451"/>
      <c r="BS51" s="451"/>
      <c r="BT51" s="451"/>
      <c r="BU51" s="451"/>
      <c r="BV51" s="451"/>
      <c r="BW51" s="451"/>
      <c r="BX51" s="451"/>
      <c r="BY51" s="451"/>
      <c r="BZ51" s="451"/>
      <c r="CA51" s="451"/>
      <c r="CB51" s="451"/>
      <c r="CC51" s="451"/>
      <c r="CD51" s="451"/>
      <c r="CE51" s="451"/>
      <c r="CF51" s="451"/>
      <c r="CG51" s="451"/>
      <c r="CH51" s="451"/>
      <c r="CI51" s="451"/>
      <c r="CJ51" s="451"/>
      <c r="CK51" s="451"/>
      <c r="CL51" s="451"/>
      <c r="CM51" s="451"/>
      <c r="CN51" s="451"/>
      <c r="CO51" s="451"/>
      <c r="CP51" s="451"/>
      <c r="CQ51" s="451"/>
      <c r="CR51" s="451"/>
      <c r="CS51" s="451"/>
      <c r="CT51" s="451"/>
      <c r="CU51" s="451"/>
      <c r="CV51" s="451"/>
      <c r="CW51" s="451"/>
      <c r="CX51" s="451"/>
      <c r="CY51" s="451"/>
      <c r="CZ51" s="451"/>
      <c r="DA51" s="451"/>
      <c r="DB51" s="451"/>
      <c r="DC51" s="451"/>
      <c r="DD51" s="451"/>
      <c r="DE51" s="451"/>
      <c r="DF51" s="451"/>
      <c r="DG51" s="451"/>
      <c r="DH51" s="451"/>
      <c r="DI51" s="451"/>
      <c r="DJ51" s="451"/>
      <c r="DK51" s="451"/>
      <c r="DL51" s="451"/>
      <c r="DM51" s="451"/>
      <c r="DN51" s="451"/>
      <c r="DO51" s="451"/>
      <c r="DP51" s="451"/>
      <c r="DQ51" s="451"/>
      <c r="DR51" s="451"/>
      <c r="DS51" s="451"/>
      <c r="DT51" s="451"/>
      <c r="DU51" s="451"/>
      <c r="DV51" s="451"/>
      <c r="DW51" s="451"/>
      <c r="DX51" s="451"/>
      <c r="DY51" s="451"/>
      <c r="DZ51" s="451"/>
      <c r="EA51" s="451"/>
      <c r="EB51" s="451"/>
      <c r="EC51" s="451"/>
      <c r="ED51" s="451"/>
      <c r="EE51" s="451"/>
      <c r="EF51" s="451"/>
      <c r="EG51" s="451"/>
      <c r="EH51" s="451"/>
      <c r="EI51" s="451"/>
      <c r="EJ51" s="451"/>
      <c r="EK51" s="451"/>
      <c r="EL51" s="451"/>
      <c r="EM51" s="451"/>
      <c r="EN51" s="451"/>
      <c r="EO51" s="451"/>
      <c r="EP51" s="451"/>
      <c r="EQ51" s="451"/>
      <c r="ER51" s="451"/>
      <c r="ES51" s="451"/>
      <c r="ET51" s="451"/>
      <c r="EU51" s="451"/>
      <c r="EV51" s="451"/>
      <c r="EW51" s="451"/>
      <c r="EX51" s="451"/>
      <c r="EY51" s="451"/>
      <c r="EZ51" s="451"/>
      <c r="FA51" s="451"/>
      <c r="FB51" s="451"/>
      <c r="FC51" s="451"/>
      <c r="FD51" s="451"/>
      <c r="FE51" s="451"/>
      <c r="FF51" s="451"/>
      <c r="FG51" s="451"/>
      <c r="FH51" s="451"/>
      <c r="FI51" s="451"/>
      <c r="FJ51" s="451"/>
      <c r="FK51" s="451"/>
      <c r="FL51" s="451"/>
      <c r="FM51" s="451"/>
      <c r="FN51" s="451"/>
    </row>
    <row r="52" spans="1:170" ht="15.75" customHeight="1">
      <c r="A52" s="451"/>
      <c r="B52" s="451"/>
      <c r="C52" s="451"/>
      <c r="D52" s="451"/>
      <c r="E52" s="451"/>
      <c r="F52" s="451"/>
      <c r="G52" s="451"/>
      <c r="H52" s="451"/>
      <c r="I52" s="451"/>
      <c r="J52" s="451"/>
      <c r="K52" s="451"/>
      <c r="L52" s="451"/>
      <c r="M52" s="451"/>
      <c r="N52" s="451"/>
      <c r="O52" s="451"/>
      <c r="P52" s="451"/>
      <c r="Q52" s="451"/>
      <c r="R52" s="451"/>
      <c r="S52" s="451"/>
      <c r="T52" s="451"/>
      <c r="U52" s="451"/>
      <c r="V52" s="451"/>
      <c r="W52" s="451"/>
      <c r="X52" s="451"/>
      <c r="Y52" s="451"/>
      <c r="Z52" s="451"/>
      <c r="AA52" s="451"/>
      <c r="AB52" s="451"/>
      <c r="AC52" s="451"/>
      <c r="AD52" s="451"/>
      <c r="AE52" s="451"/>
      <c r="AF52" s="451"/>
      <c r="AG52" s="451"/>
      <c r="AH52" s="451"/>
      <c r="AI52" s="451"/>
      <c r="AJ52" s="451"/>
      <c r="AK52" s="451"/>
      <c r="AL52" s="451"/>
      <c r="AM52" s="451"/>
      <c r="AN52" s="451"/>
      <c r="AO52" s="451"/>
      <c r="AP52" s="451"/>
      <c r="AQ52" s="451"/>
      <c r="AR52" s="451"/>
      <c r="AS52" s="451"/>
      <c r="AT52" s="451"/>
      <c r="AU52" s="451"/>
      <c r="AV52" s="451"/>
      <c r="AW52" s="451"/>
      <c r="AX52" s="451"/>
      <c r="AY52" s="451"/>
      <c r="AZ52" s="451"/>
      <c r="BA52" s="451"/>
      <c r="BB52" s="451"/>
      <c r="BC52" s="451"/>
      <c r="BD52" s="451"/>
      <c r="BE52" s="451"/>
      <c r="BF52" s="451"/>
      <c r="BG52" s="451"/>
      <c r="BH52" s="451"/>
      <c r="BI52" s="451"/>
      <c r="BJ52" s="451"/>
      <c r="BK52" s="451"/>
      <c r="BL52" s="451"/>
      <c r="BM52" s="451"/>
      <c r="BN52" s="451"/>
      <c r="BO52" s="451"/>
      <c r="BP52" s="451"/>
      <c r="BQ52" s="451"/>
      <c r="BR52" s="451"/>
      <c r="BS52" s="451"/>
      <c r="BT52" s="451"/>
      <c r="BU52" s="451"/>
      <c r="BV52" s="451"/>
      <c r="BW52" s="451"/>
      <c r="BX52" s="451"/>
      <c r="BY52" s="451"/>
      <c r="BZ52" s="451"/>
      <c r="CA52" s="451"/>
      <c r="CB52" s="451"/>
      <c r="CC52" s="451"/>
      <c r="CD52" s="451"/>
      <c r="CE52" s="451"/>
      <c r="CF52" s="451"/>
      <c r="CG52" s="451"/>
      <c r="CH52" s="451"/>
      <c r="CI52" s="451"/>
      <c r="CJ52" s="451"/>
      <c r="CK52" s="451"/>
      <c r="CL52" s="451"/>
      <c r="CM52" s="451"/>
      <c r="CN52" s="451"/>
      <c r="CO52" s="451"/>
      <c r="CP52" s="451"/>
      <c r="CQ52" s="451"/>
      <c r="CR52" s="451"/>
      <c r="CS52" s="451"/>
      <c r="CT52" s="451"/>
      <c r="CU52" s="451"/>
      <c r="CV52" s="451"/>
      <c r="CW52" s="451"/>
      <c r="CX52" s="451"/>
      <c r="CY52" s="451"/>
      <c r="CZ52" s="451"/>
      <c r="DA52" s="451"/>
      <c r="DB52" s="451"/>
      <c r="DC52" s="451"/>
      <c r="DD52" s="451"/>
      <c r="DE52" s="451"/>
      <c r="DF52" s="451"/>
      <c r="DG52" s="451"/>
      <c r="DH52" s="451"/>
      <c r="DI52" s="451"/>
      <c r="DJ52" s="451"/>
      <c r="DK52" s="451"/>
      <c r="DL52" s="451"/>
      <c r="DM52" s="451"/>
      <c r="DN52" s="451"/>
      <c r="DO52" s="451"/>
      <c r="DP52" s="451"/>
      <c r="DQ52" s="451"/>
      <c r="DR52" s="451"/>
      <c r="DS52" s="451"/>
      <c r="DT52" s="451"/>
      <c r="DU52" s="451"/>
      <c r="DV52" s="451"/>
      <c r="DW52" s="451"/>
      <c r="DX52" s="451"/>
      <c r="DY52" s="451"/>
      <c r="DZ52" s="451"/>
      <c r="EA52" s="451"/>
      <c r="EB52" s="451"/>
      <c r="EC52" s="451"/>
      <c r="ED52" s="451"/>
      <c r="EE52" s="451"/>
      <c r="EF52" s="451"/>
      <c r="EG52" s="451"/>
      <c r="EH52" s="451"/>
      <c r="EI52" s="451"/>
      <c r="EJ52" s="451"/>
      <c r="EK52" s="451"/>
      <c r="EL52" s="451"/>
      <c r="EM52" s="451"/>
      <c r="EN52" s="451"/>
      <c r="EO52" s="451"/>
      <c r="EP52" s="451"/>
      <c r="EQ52" s="451"/>
      <c r="ER52" s="451"/>
      <c r="ES52" s="451"/>
      <c r="ET52" s="451"/>
      <c r="EU52" s="451"/>
      <c r="EV52" s="451"/>
      <c r="EW52" s="451"/>
      <c r="EX52" s="451"/>
      <c r="EY52" s="451"/>
      <c r="EZ52" s="451"/>
      <c r="FA52" s="451"/>
      <c r="FB52" s="451"/>
      <c r="FC52" s="451"/>
      <c r="FD52" s="451"/>
      <c r="FE52" s="451"/>
      <c r="FF52" s="451"/>
      <c r="FG52" s="451"/>
      <c r="FH52" s="451"/>
      <c r="FI52" s="451"/>
      <c r="FJ52" s="451"/>
      <c r="FK52" s="451"/>
      <c r="FL52" s="451"/>
      <c r="FM52" s="451"/>
      <c r="FN52" s="451"/>
    </row>
    <row r="53" spans="1:170" ht="15.75" customHeight="1">
      <c r="A53" s="451"/>
      <c r="B53" s="451"/>
      <c r="C53" s="451"/>
      <c r="D53" s="451"/>
      <c r="E53" s="451"/>
      <c r="F53" s="451"/>
      <c r="G53" s="451"/>
      <c r="H53" s="451"/>
      <c r="I53" s="451"/>
      <c r="J53" s="451"/>
      <c r="K53" s="451"/>
      <c r="L53" s="451"/>
      <c r="M53" s="451"/>
      <c r="N53" s="451"/>
      <c r="O53" s="451"/>
      <c r="P53" s="451"/>
      <c r="Q53" s="451"/>
      <c r="R53" s="451"/>
      <c r="S53" s="451"/>
      <c r="T53" s="451"/>
      <c r="U53" s="451"/>
      <c r="V53" s="451"/>
      <c r="W53" s="451"/>
      <c r="X53" s="451"/>
      <c r="Y53" s="451"/>
      <c r="Z53" s="451"/>
      <c r="AA53" s="451"/>
      <c r="AB53" s="451"/>
      <c r="AC53" s="451"/>
      <c r="AD53" s="451"/>
      <c r="AE53" s="451"/>
      <c r="AF53" s="451"/>
      <c r="AG53" s="451"/>
      <c r="AH53" s="451"/>
      <c r="AI53" s="451"/>
      <c r="AJ53" s="451"/>
      <c r="AK53" s="451"/>
      <c r="AL53" s="451"/>
      <c r="AM53" s="451"/>
      <c r="AN53" s="451"/>
      <c r="AO53" s="451"/>
      <c r="AP53" s="451"/>
      <c r="AQ53" s="451"/>
      <c r="AR53" s="451"/>
      <c r="AS53" s="451"/>
      <c r="AT53" s="451"/>
      <c r="AU53" s="451"/>
      <c r="AV53" s="451"/>
      <c r="AW53" s="451"/>
      <c r="AX53" s="451"/>
      <c r="AY53" s="451"/>
      <c r="AZ53" s="451"/>
      <c r="BA53" s="451"/>
      <c r="BB53" s="451"/>
      <c r="BC53" s="451"/>
      <c r="BD53" s="451"/>
      <c r="BE53" s="451"/>
      <c r="BF53" s="451"/>
      <c r="BG53" s="451"/>
      <c r="BH53" s="451"/>
      <c r="BI53" s="451"/>
      <c r="BJ53" s="451"/>
      <c r="BK53" s="451"/>
      <c r="BL53" s="451"/>
      <c r="BM53" s="451"/>
      <c r="BN53" s="451"/>
      <c r="BO53" s="451"/>
      <c r="BP53" s="451"/>
      <c r="BQ53" s="451"/>
      <c r="BR53" s="451"/>
      <c r="BS53" s="451"/>
      <c r="BT53" s="451"/>
      <c r="BU53" s="451"/>
      <c r="BV53" s="451"/>
      <c r="BW53" s="451"/>
      <c r="BX53" s="451"/>
      <c r="BY53" s="451"/>
      <c r="BZ53" s="451"/>
      <c r="CA53" s="451"/>
      <c r="CB53" s="451"/>
      <c r="CC53" s="451"/>
      <c r="CD53" s="451"/>
      <c r="CE53" s="451"/>
      <c r="CF53" s="451"/>
      <c r="CG53" s="451"/>
      <c r="CH53" s="451"/>
      <c r="CI53" s="451"/>
      <c r="CJ53" s="451"/>
      <c r="CK53" s="451"/>
      <c r="CL53" s="451"/>
      <c r="CM53" s="451"/>
      <c r="CN53" s="451"/>
      <c r="CO53" s="451"/>
      <c r="CP53" s="451"/>
      <c r="CQ53" s="451"/>
      <c r="CR53" s="451"/>
      <c r="CS53" s="451"/>
      <c r="CT53" s="451"/>
      <c r="CU53" s="451"/>
      <c r="CV53" s="451"/>
      <c r="CW53" s="451"/>
      <c r="CX53" s="451"/>
      <c r="CY53" s="451"/>
      <c r="CZ53" s="451"/>
      <c r="DA53" s="451"/>
      <c r="DB53" s="451"/>
      <c r="DC53" s="451"/>
      <c r="DD53" s="451"/>
      <c r="DE53" s="451"/>
      <c r="DF53" s="451"/>
      <c r="DG53" s="451"/>
      <c r="DH53" s="451"/>
      <c r="DI53" s="451"/>
      <c r="DJ53" s="451"/>
      <c r="DK53" s="451"/>
      <c r="DL53" s="451"/>
      <c r="DM53" s="451"/>
      <c r="DN53" s="451"/>
      <c r="DO53" s="451"/>
      <c r="DP53" s="451"/>
      <c r="DQ53" s="451"/>
      <c r="DR53" s="451"/>
      <c r="DS53" s="451"/>
      <c r="DT53" s="451"/>
      <c r="DU53" s="451"/>
      <c r="DV53" s="451"/>
      <c r="DW53" s="451"/>
      <c r="DX53" s="451"/>
      <c r="DY53" s="451"/>
      <c r="DZ53" s="451"/>
      <c r="EA53" s="451"/>
      <c r="EB53" s="451"/>
      <c r="EC53" s="451"/>
      <c r="ED53" s="451"/>
      <c r="EE53" s="451"/>
      <c r="EF53" s="451"/>
      <c r="EG53" s="451"/>
      <c r="EH53" s="451"/>
      <c r="EI53" s="451"/>
      <c r="EJ53" s="451"/>
      <c r="EK53" s="451"/>
      <c r="EL53" s="451"/>
      <c r="EM53" s="451"/>
      <c r="EN53" s="451"/>
      <c r="EO53" s="451"/>
      <c r="EP53" s="451"/>
      <c r="EQ53" s="451"/>
      <c r="ER53" s="451"/>
      <c r="ES53" s="451"/>
      <c r="ET53" s="451"/>
      <c r="EU53" s="451"/>
      <c r="EV53" s="451"/>
      <c r="EW53" s="451"/>
      <c r="EX53" s="451"/>
      <c r="EY53" s="451"/>
      <c r="EZ53" s="451"/>
      <c r="FA53" s="451"/>
      <c r="FB53" s="451"/>
      <c r="FC53" s="451"/>
      <c r="FD53" s="451"/>
      <c r="FE53" s="451"/>
      <c r="FF53" s="451"/>
      <c r="FG53" s="451"/>
      <c r="FH53" s="451"/>
      <c r="FI53" s="451"/>
      <c r="FJ53" s="451"/>
      <c r="FK53" s="451"/>
      <c r="FL53" s="451"/>
      <c r="FM53" s="451"/>
      <c r="FN53" s="451"/>
    </row>
    <row r="54" spans="1:170" ht="15.75" customHeight="1">
      <c r="A54" s="451"/>
      <c r="B54" s="451"/>
      <c r="C54" s="451"/>
      <c r="D54" s="451"/>
      <c r="E54" s="451"/>
      <c r="F54" s="451"/>
      <c r="G54" s="451"/>
      <c r="H54" s="451"/>
      <c r="I54" s="451"/>
      <c r="J54" s="451"/>
      <c r="K54" s="451"/>
      <c r="L54" s="451"/>
      <c r="M54" s="451"/>
      <c r="N54" s="451"/>
      <c r="O54" s="451"/>
      <c r="P54" s="451"/>
      <c r="Q54" s="451"/>
      <c r="R54" s="451"/>
      <c r="S54" s="451"/>
      <c r="T54" s="451"/>
      <c r="U54" s="451"/>
      <c r="V54" s="451"/>
      <c r="W54" s="451"/>
      <c r="X54" s="451"/>
      <c r="Y54" s="451"/>
      <c r="Z54" s="451"/>
      <c r="AA54" s="451"/>
      <c r="AB54" s="451"/>
      <c r="AC54" s="451"/>
      <c r="AD54" s="451"/>
      <c r="AE54" s="451"/>
      <c r="AF54" s="451"/>
      <c r="AG54" s="451"/>
      <c r="AH54" s="451"/>
      <c r="AI54" s="451"/>
      <c r="AJ54" s="451"/>
      <c r="AK54" s="451"/>
      <c r="AL54" s="451"/>
      <c r="AM54" s="451"/>
      <c r="AN54" s="451"/>
      <c r="AO54" s="451"/>
      <c r="AP54" s="451"/>
      <c r="AQ54" s="451"/>
      <c r="AR54" s="451"/>
      <c r="AS54" s="451"/>
      <c r="AT54" s="451"/>
      <c r="AU54" s="451"/>
      <c r="AV54" s="451"/>
      <c r="AW54" s="451"/>
      <c r="AX54" s="451"/>
      <c r="AY54" s="451"/>
      <c r="AZ54" s="451"/>
      <c r="BA54" s="451"/>
      <c r="BB54" s="451"/>
      <c r="BC54" s="451"/>
      <c r="BD54" s="451"/>
      <c r="BE54" s="451"/>
      <c r="BF54" s="451"/>
      <c r="BG54" s="451"/>
      <c r="BH54" s="451"/>
      <c r="BI54" s="451"/>
      <c r="BJ54" s="451"/>
      <c r="BK54" s="451"/>
      <c r="BL54" s="451"/>
      <c r="BM54" s="451"/>
      <c r="BN54" s="451"/>
      <c r="BO54" s="451"/>
      <c r="BP54" s="451"/>
      <c r="BQ54" s="451"/>
      <c r="BR54" s="451"/>
      <c r="BS54" s="451"/>
      <c r="BT54" s="451"/>
      <c r="BU54" s="451"/>
      <c r="BV54" s="451"/>
      <c r="BW54" s="451"/>
      <c r="BX54" s="451"/>
      <c r="BY54" s="451"/>
      <c r="BZ54" s="451"/>
      <c r="CA54" s="451"/>
      <c r="CB54" s="451"/>
      <c r="CC54" s="451"/>
      <c r="CD54" s="451"/>
      <c r="CE54" s="451"/>
      <c r="CF54" s="451"/>
      <c r="CG54" s="451"/>
      <c r="CH54" s="451"/>
      <c r="CI54" s="451"/>
      <c r="CJ54" s="451"/>
      <c r="CK54" s="451"/>
      <c r="CL54" s="451"/>
      <c r="CM54" s="451"/>
      <c r="CN54" s="451"/>
      <c r="CO54" s="451"/>
      <c r="CP54" s="451"/>
      <c r="CQ54" s="451"/>
      <c r="CR54" s="451"/>
      <c r="CS54" s="451"/>
      <c r="CT54" s="451"/>
      <c r="CU54" s="451"/>
      <c r="CV54" s="451"/>
      <c r="CW54" s="451"/>
      <c r="CX54" s="451"/>
      <c r="CY54" s="451"/>
      <c r="CZ54" s="451"/>
      <c r="DA54" s="451"/>
      <c r="DB54" s="451"/>
      <c r="DC54" s="451"/>
      <c r="DD54" s="451"/>
      <c r="DE54" s="451"/>
      <c r="DF54" s="451"/>
      <c r="DG54" s="451"/>
      <c r="DH54" s="451"/>
      <c r="DI54" s="451"/>
      <c r="DJ54" s="451"/>
      <c r="DK54" s="451"/>
      <c r="DL54" s="451"/>
      <c r="DM54" s="451"/>
      <c r="DN54" s="451"/>
      <c r="DO54" s="451"/>
      <c r="DP54" s="451"/>
      <c r="DQ54" s="451"/>
      <c r="DR54" s="451"/>
      <c r="DS54" s="451"/>
      <c r="DT54" s="451"/>
      <c r="DU54" s="451"/>
      <c r="DV54" s="451"/>
      <c r="DW54" s="451"/>
      <c r="DX54" s="451"/>
      <c r="DY54" s="451"/>
      <c r="DZ54" s="451"/>
      <c r="EA54" s="451"/>
      <c r="EB54" s="451"/>
      <c r="EC54" s="451"/>
      <c r="ED54" s="451"/>
      <c r="EE54" s="451"/>
      <c r="EF54" s="451"/>
      <c r="EG54" s="451"/>
      <c r="EH54" s="451"/>
      <c r="EI54" s="451"/>
      <c r="EJ54" s="451"/>
      <c r="EK54" s="451"/>
      <c r="EL54" s="451"/>
      <c r="EM54" s="451"/>
      <c r="EN54" s="451"/>
      <c r="EO54" s="451"/>
      <c r="EP54" s="451"/>
      <c r="EQ54" s="451"/>
      <c r="ER54" s="451"/>
      <c r="ES54" s="451"/>
      <c r="ET54" s="451"/>
      <c r="EU54" s="451"/>
      <c r="EV54" s="451"/>
      <c r="EW54" s="451"/>
      <c r="EX54" s="451"/>
      <c r="EY54" s="451"/>
      <c r="EZ54" s="451"/>
      <c r="FA54" s="451"/>
      <c r="FB54" s="451"/>
      <c r="FC54" s="451"/>
      <c r="FD54" s="451"/>
      <c r="FE54" s="451"/>
      <c r="FF54" s="451"/>
      <c r="FG54" s="451"/>
      <c r="FH54" s="451"/>
      <c r="FI54" s="451"/>
      <c r="FJ54" s="451"/>
      <c r="FK54" s="451"/>
      <c r="FL54" s="451"/>
      <c r="FM54" s="451"/>
      <c r="FN54" s="451"/>
    </row>
    <row r="55" spans="1:170" ht="15.75" customHeight="1">
      <c r="A55" s="451"/>
      <c r="B55" s="451"/>
      <c r="C55" s="451"/>
      <c r="D55" s="451"/>
      <c r="E55" s="451"/>
      <c r="F55" s="451"/>
      <c r="G55" s="451"/>
      <c r="H55" s="451"/>
      <c r="I55" s="451"/>
      <c r="J55" s="451"/>
      <c r="K55" s="451"/>
      <c r="L55" s="451"/>
      <c r="M55" s="451"/>
      <c r="N55" s="451"/>
      <c r="O55" s="451"/>
      <c r="P55" s="451"/>
      <c r="Q55" s="451"/>
      <c r="R55" s="451"/>
      <c r="S55" s="451"/>
      <c r="T55" s="451"/>
      <c r="U55" s="451"/>
      <c r="V55" s="451"/>
      <c r="W55" s="451"/>
      <c r="X55" s="451"/>
      <c r="Y55" s="451"/>
      <c r="Z55" s="451"/>
      <c r="AA55" s="451"/>
      <c r="AB55" s="451"/>
      <c r="AC55" s="451"/>
      <c r="AD55" s="451"/>
      <c r="AE55" s="451"/>
      <c r="AF55" s="451"/>
      <c r="AG55" s="451"/>
      <c r="AH55" s="451"/>
      <c r="AI55" s="451"/>
      <c r="AJ55" s="451"/>
      <c r="AK55" s="451"/>
      <c r="AL55" s="451"/>
      <c r="AM55" s="451"/>
      <c r="AN55" s="451"/>
      <c r="AO55" s="451"/>
      <c r="AP55" s="451"/>
      <c r="AQ55" s="451"/>
      <c r="AR55" s="451"/>
      <c r="AS55" s="451"/>
      <c r="AT55" s="451"/>
      <c r="AU55" s="451"/>
      <c r="AV55" s="451"/>
      <c r="AW55" s="451"/>
      <c r="AX55" s="451"/>
      <c r="AY55" s="451"/>
      <c r="AZ55" s="451"/>
      <c r="BA55" s="451"/>
      <c r="BB55" s="451"/>
      <c r="BC55" s="451"/>
      <c r="BD55" s="451"/>
      <c r="BE55" s="451"/>
      <c r="BF55" s="451"/>
      <c r="BG55" s="451"/>
      <c r="BH55" s="451"/>
      <c r="BI55" s="451"/>
      <c r="BJ55" s="451"/>
      <c r="BK55" s="451"/>
      <c r="BL55" s="451"/>
      <c r="BM55" s="451"/>
      <c r="BN55" s="451"/>
      <c r="BO55" s="451"/>
      <c r="BP55" s="451"/>
      <c r="BQ55" s="451"/>
      <c r="BR55" s="451"/>
      <c r="BS55" s="451"/>
      <c r="BT55" s="451"/>
      <c r="BU55" s="451"/>
      <c r="BV55" s="451"/>
      <c r="BW55" s="451"/>
      <c r="BX55" s="451"/>
      <c r="BY55" s="451"/>
      <c r="BZ55" s="451"/>
      <c r="CA55" s="451"/>
      <c r="CB55" s="451"/>
      <c r="CC55" s="451"/>
      <c r="CD55" s="451"/>
      <c r="CE55" s="451"/>
      <c r="CF55" s="451"/>
      <c r="CG55" s="451"/>
      <c r="CH55" s="451"/>
      <c r="CI55" s="451"/>
      <c r="CJ55" s="451"/>
      <c r="CK55" s="451"/>
      <c r="CL55" s="451"/>
      <c r="CM55" s="451"/>
      <c r="CN55" s="451"/>
      <c r="CO55" s="451"/>
      <c r="CP55" s="451"/>
      <c r="CQ55" s="451"/>
      <c r="CR55" s="451"/>
      <c r="CS55" s="451"/>
      <c r="CT55" s="451"/>
      <c r="CU55" s="451"/>
      <c r="CV55" s="451"/>
      <c r="CW55" s="451"/>
      <c r="CX55" s="451"/>
      <c r="CY55" s="451"/>
      <c r="CZ55" s="451"/>
      <c r="DA55" s="451"/>
      <c r="DB55" s="451"/>
      <c r="DC55" s="451"/>
      <c r="DD55" s="451"/>
      <c r="DE55" s="451"/>
      <c r="DF55" s="451"/>
      <c r="DG55" s="451"/>
      <c r="DH55" s="451"/>
      <c r="DI55" s="451"/>
      <c r="DJ55" s="451"/>
      <c r="DK55" s="451"/>
      <c r="DL55" s="451"/>
      <c r="DM55" s="451"/>
      <c r="DN55" s="451"/>
      <c r="DO55" s="451"/>
      <c r="DP55" s="451"/>
      <c r="DQ55" s="451"/>
      <c r="DR55" s="451"/>
      <c r="DS55" s="451"/>
      <c r="DT55" s="451"/>
      <c r="DU55" s="451"/>
      <c r="DV55" s="451"/>
      <c r="DW55" s="451"/>
      <c r="DX55" s="451"/>
      <c r="DY55" s="451"/>
      <c r="DZ55" s="451"/>
      <c r="EA55" s="451"/>
      <c r="EB55" s="451"/>
      <c r="EC55" s="451"/>
      <c r="ED55" s="451"/>
      <c r="EE55" s="451"/>
      <c r="EF55" s="451"/>
      <c r="EG55" s="451"/>
      <c r="EH55" s="451"/>
      <c r="EI55" s="451"/>
      <c r="EJ55" s="451"/>
      <c r="EK55" s="451"/>
      <c r="EL55" s="451"/>
      <c r="EM55" s="451"/>
      <c r="EN55" s="451"/>
      <c r="EO55" s="451"/>
      <c r="EP55" s="451"/>
      <c r="EQ55" s="451"/>
      <c r="ER55" s="451"/>
      <c r="ES55" s="451"/>
      <c r="ET55" s="451"/>
      <c r="EU55" s="451"/>
      <c r="EV55" s="451"/>
      <c r="EW55" s="451"/>
      <c r="EX55" s="451"/>
      <c r="EY55" s="451"/>
      <c r="EZ55" s="451"/>
      <c r="FA55" s="451"/>
      <c r="FB55" s="451"/>
      <c r="FC55" s="451"/>
      <c r="FD55" s="451"/>
      <c r="FE55" s="451"/>
      <c r="FF55" s="451"/>
      <c r="FG55" s="451"/>
      <c r="FH55" s="451"/>
      <c r="FI55" s="451"/>
      <c r="FJ55" s="451"/>
      <c r="FK55" s="451"/>
      <c r="FL55" s="451"/>
      <c r="FM55" s="451"/>
      <c r="FN55" s="451"/>
    </row>
    <row r="56" spans="1:170" ht="15.75" customHeight="1">
      <c r="A56" s="451"/>
      <c r="B56" s="451"/>
      <c r="C56" s="451"/>
      <c r="D56" s="451"/>
      <c r="E56" s="451"/>
      <c r="F56" s="451"/>
      <c r="G56" s="451"/>
      <c r="H56" s="451"/>
      <c r="I56" s="451"/>
      <c r="J56" s="451"/>
      <c r="K56" s="451"/>
      <c r="L56" s="451"/>
      <c r="M56" s="451"/>
      <c r="N56" s="451"/>
      <c r="O56" s="451"/>
      <c r="P56" s="451"/>
      <c r="Q56" s="451"/>
      <c r="R56" s="451"/>
      <c r="S56" s="451"/>
      <c r="T56" s="451"/>
      <c r="U56" s="451"/>
      <c r="V56" s="451"/>
      <c r="W56" s="451"/>
      <c r="X56" s="451"/>
      <c r="Y56" s="451"/>
      <c r="Z56" s="451"/>
      <c r="AA56" s="451"/>
      <c r="AB56" s="451"/>
      <c r="AC56" s="451"/>
      <c r="AD56" s="451"/>
      <c r="AE56" s="451"/>
      <c r="AF56" s="451"/>
      <c r="AG56" s="451"/>
      <c r="AH56" s="451"/>
      <c r="AI56" s="451"/>
      <c r="AJ56" s="451"/>
      <c r="AK56" s="451"/>
      <c r="AL56" s="451"/>
      <c r="AM56" s="451"/>
      <c r="AN56" s="451"/>
      <c r="AO56" s="451"/>
      <c r="AP56" s="451"/>
      <c r="AQ56" s="451"/>
      <c r="AR56" s="451"/>
      <c r="AS56" s="451"/>
      <c r="AT56" s="451"/>
      <c r="AU56" s="451"/>
      <c r="AV56" s="451"/>
      <c r="AW56" s="451"/>
      <c r="AX56" s="451"/>
      <c r="AY56" s="451"/>
      <c r="AZ56" s="451"/>
      <c r="BA56" s="451"/>
      <c r="BB56" s="451"/>
      <c r="BC56" s="451"/>
      <c r="BD56" s="451"/>
      <c r="BE56" s="451"/>
      <c r="BF56" s="451"/>
      <c r="BG56" s="451"/>
      <c r="BH56" s="451"/>
      <c r="BI56" s="451"/>
      <c r="BJ56" s="451"/>
      <c r="BK56" s="451"/>
      <c r="BL56" s="451"/>
      <c r="BM56" s="451"/>
      <c r="BN56" s="451"/>
      <c r="BO56" s="451"/>
      <c r="BP56" s="451"/>
      <c r="BQ56" s="451"/>
      <c r="BR56" s="451"/>
      <c r="BS56" s="451"/>
      <c r="BT56" s="451"/>
      <c r="BU56" s="451"/>
      <c r="BV56" s="451"/>
      <c r="BW56" s="451"/>
      <c r="BX56" s="451"/>
      <c r="BY56" s="451"/>
      <c r="BZ56" s="451"/>
      <c r="CA56" s="451"/>
      <c r="CB56" s="451"/>
      <c r="CC56" s="451"/>
      <c r="CD56" s="451"/>
      <c r="CE56" s="451"/>
      <c r="CF56" s="451"/>
      <c r="CG56" s="451"/>
      <c r="CH56" s="451"/>
      <c r="CI56" s="451"/>
      <c r="CJ56" s="451"/>
      <c r="CK56" s="451"/>
      <c r="CL56" s="451"/>
      <c r="CM56" s="451"/>
      <c r="CN56" s="451"/>
      <c r="CO56" s="451"/>
      <c r="CP56" s="451"/>
      <c r="CQ56" s="451"/>
      <c r="CR56" s="451"/>
      <c r="CS56" s="451"/>
      <c r="CT56" s="451"/>
      <c r="CU56" s="451"/>
      <c r="CV56" s="451"/>
      <c r="CW56" s="451"/>
      <c r="CX56" s="451"/>
      <c r="CY56" s="451"/>
      <c r="CZ56" s="451"/>
      <c r="DA56" s="451"/>
      <c r="DB56" s="451"/>
      <c r="DC56" s="451"/>
      <c r="DD56" s="451"/>
      <c r="DE56" s="451"/>
      <c r="DF56" s="451"/>
      <c r="DG56" s="451"/>
      <c r="DH56" s="451"/>
      <c r="DI56" s="451"/>
      <c r="DJ56" s="451"/>
      <c r="DK56" s="451"/>
      <c r="DL56" s="451"/>
      <c r="DM56" s="451"/>
      <c r="DN56" s="451"/>
      <c r="DO56" s="451"/>
      <c r="DP56" s="451"/>
      <c r="DQ56" s="451"/>
      <c r="DR56" s="451"/>
      <c r="DS56" s="451"/>
      <c r="DT56" s="451"/>
      <c r="DU56" s="451"/>
      <c r="DV56" s="451"/>
      <c r="DW56" s="451"/>
      <c r="DX56" s="451"/>
      <c r="DY56" s="451"/>
      <c r="DZ56" s="451"/>
      <c r="EA56" s="451"/>
      <c r="EB56" s="451"/>
      <c r="EC56" s="451"/>
      <c r="ED56" s="451"/>
      <c r="EE56" s="451"/>
      <c r="EF56" s="451"/>
      <c r="EG56" s="451"/>
      <c r="EH56" s="451"/>
      <c r="EI56" s="451"/>
      <c r="EJ56" s="451"/>
      <c r="EK56" s="451"/>
      <c r="EL56" s="451"/>
      <c r="EM56" s="451"/>
      <c r="EN56" s="451"/>
      <c r="EO56" s="451"/>
      <c r="EP56" s="451"/>
      <c r="EQ56" s="451"/>
      <c r="ER56" s="451"/>
      <c r="ES56" s="451"/>
      <c r="ET56" s="451"/>
      <c r="EU56" s="451"/>
      <c r="EV56" s="451"/>
      <c r="EW56" s="451"/>
      <c r="EX56" s="451"/>
      <c r="EY56" s="451"/>
      <c r="EZ56" s="451"/>
      <c r="FA56" s="451"/>
      <c r="FB56" s="451"/>
      <c r="FC56" s="451"/>
      <c r="FD56" s="451"/>
      <c r="FE56" s="451"/>
      <c r="FF56" s="451"/>
      <c r="FG56" s="451"/>
      <c r="FH56" s="451"/>
      <c r="FI56" s="451"/>
      <c r="FJ56" s="451"/>
      <c r="FK56" s="451"/>
      <c r="FL56" s="451"/>
      <c r="FM56" s="451"/>
      <c r="FN56" s="451"/>
    </row>
    <row r="57" spans="1:170" ht="15.75" customHeight="1">
      <c r="A57" s="451"/>
      <c r="B57" s="451"/>
      <c r="C57" s="451"/>
      <c r="D57" s="451"/>
      <c r="E57" s="451"/>
      <c r="F57" s="451"/>
      <c r="G57" s="451"/>
      <c r="H57" s="451"/>
      <c r="I57" s="451"/>
      <c r="J57" s="451"/>
      <c r="K57" s="451"/>
      <c r="L57" s="451"/>
      <c r="M57" s="451"/>
      <c r="N57" s="451"/>
      <c r="O57" s="451"/>
      <c r="P57" s="451"/>
      <c r="Q57" s="451"/>
      <c r="R57" s="451"/>
      <c r="S57" s="451"/>
      <c r="T57" s="451"/>
      <c r="U57" s="451"/>
      <c r="V57" s="451"/>
      <c r="W57" s="451"/>
      <c r="X57" s="451"/>
      <c r="Y57" s="451"/>
      <c r="Z57" s="451"/>
      <c r="AA57" s="451"/>
      <c r="AB57" s="451"/>
      <c r="AC57" s="451"/>
      <c r="AD57" s="451"/>
      <c r="AE57" s="451"/>
      <c r="AF57" s="451"/>
      <c r="AG57" s="451"/>
      <c r="AH57" s="451"/>
      <c r="AI57" s="451"/>
      <c r="AJ57" s="451"/>
      <c r="AK57" s="451"/>
      <c r="AL57" s="451"/>
      <c r="AM57" s="451"/>
      <c r="AN57" s="451"/>
      <c r="AO57" s="451"/>
      <c r="AP57" s="451"/>
      <c r="AQ57" s="451"/>
      <c r="AR57" s="451"/>
      <c r="AS57" s="451"/>
      <c r="AT57" s="451"/>
      <c r="AU57" s="451"/>
      <c r="AV57" s="451"/>
      <c r="AW57" s="451"/>
      <c r="AX57" s="451"/>
      <c r="AY57" s="451"/>
      <c r="AZ57" s="451"/>
      <c r="BA57" s="451"/>
      <c r="BB57" s="451"/>
      <c r="BC57" s="451"/>
      <c r="BD57" s="451"/>
      <c r="BE57" s="451"/>
      <c r="BF57" s="451"/>
      <c r="BG57" s="451"/>
      <c r="BH57" s="451"/>
      <c r="BI57" s="451"/>
      <c r="BJ57" s="451"/>
      <c r="BK57" s="451"/>
      <c r="BL57" s="451"/>
      <c r="BM57" s="451"/>
      <c r="BN57" s="451"/>
      <c r="BO57" s="451"/>
      <c r="BP57" s="451"/>
      <c r="BQ57" s="451"/>
      <c r="BR57" s="451"/>
      <c r="BS57" s="451"/>
      <c r="BT57" s="451"/>
      <c r="BU57" s="451"/>
      <c r="BV57" s="451"/>
      <c r="BW57" s="451"/>
      <c r="BX57" s="451"/>
      <c r="BY57" s="451"/>
      <c r="BZ57" s="451"/>
      <c r="CA57" s="451"/>
      <c r="CB57" s="451"/>
      <c r="CC57" s="451"/>
      <c r="CD57" s="451"/>
      <c r="CE57" s="451"/>
      <c r="CF57" s="451"/>
      <c r="CG57" s="451"/>
      <c r="CH57" s="451"/>
      <c r="CI57" s="451"/>
      <c r="CJ57" s="451"/>
      <c r="CK57" s="451"/>
      <c r="CL57" s="451"/>
      <c r="CM57" s="451"/>
      <c r="CN57" s="451"/>
      <c r="CO57" s="451"/>
      <c r="CP57" s="451"/>
      <c r="CQ57" s="451"/>
      <c r="CR57" s="451"/>
      <c r="CS57" s="451"/>
      <c r="CT57" s="451"/>
      <c r="CU57" s="451"/>
      <c r="CV57" s="451"/>
      <c r="CW57" s="451"/>
      <c r="CX57" s="451"/>
      <c r="CY57" s="451"/>
      <c r="CZ57" s="451"/>
      <c r="DA57" s="451"/>
      <c r="DB57" s="451"/>
      <c r="DC57" s="451"/>
      <c r="DD57" s="451"/>
      <c r="DE57" s="451"/>
      <c r="DF57" s="451"/>
      <c r="DG57" s="451"/>
      <c r="DH57" s="451"/>
      <c r="DI57" s="451"/>
      <c r="DJ57" s="451"/>
      <c r="DK57" s="451"/>
      <c r="DL57" s="451"/>
      <c r="DM57" s="451"/>
      <c r="DN57" s="451"/>
      <c r="DO57" s="451"/>
      <c r="DP57" s="451"/>
      <c r="DQ57" s="451"/>
      <c r="DR57" s="451"/>
      <c r="DS57" s="451"/>
      <c r="DT57" s="451"/>
      <c r="DU57" s="451"/>
      <c r="DV57" s="451"/>
      <c r="DW57" s="451"/>
      <c r="DX57" s="451"/>
      <c r="DY57" s="451"/>
      <c r="DZ57" s="451"/>
      <c r="EA57" s="451"/>
      <c r="EB57" s="451"/>
      <c r="EC57" s="451"/>
      <c r="ED57" s="451"/>
      <c r="EE57" s="451"/>
      <c r="EF57" s="451"/>
      <c r="EG57" s="451"/>
      <c r="EH57" s="451"/>
      <c r="EI57" s="451"/>
      <c r="EJ57" s="451"/>
      <c r="EK57" s="451"/>
      <c r="EL57" s="451"/>
      <c r="EM57" s="451"/>
      <c r="EN57" s="451"/>
      <c r="EO57" s="451"/>
      <c r="EP57" s="451"/>
      <c r="EQ57" s="451"/>
      <c r="ER57" s="451"/>
      <c r="ES57" s="451"/>
      <c r="ET57" s="451"/>
      <c r="EU57" s="451"/>
      <c r="EV57" s="451"/>
      <c r="EW57" s="451"/>
      <c r="EX57" s="451"/>
      <c r="EY57" s="451"/>
      <c r="EZ57" s="451"/>
      <c r="FA57" s="451"/>
      <c r="FB57" s="451"/>
      <c r="FC57" s="451"/>
      <c r="FD57" s="451"/>
      <c r="FE57" s="451"/>
      <c r="FF57" s="451"/>
      <c r="FG57" s="451"/>
      <c r="FH57" s="451"/>
      <c r="FI57" s="451"/>
      <c r="FJ57" s="451"/>
      <c r="FK57" s="451"/>
      <c r="FL57" s="451"/>
      <c r="FM57" s="451"/>
      <c r="FN57" s="451"/>
    </row>
    <row r="58" spans="1:170" ht="15.75" customHeight="1">
      <c r="A58" s="451"/>
      <c r="B58" s="451"/>
      <c r="C58" s="451"/>
      <c r="D58" s="451"/>
      <c r="E58" s="451"/>
      <c r="F58" s="451"/>
      <c r="G58" s="451"/>
      <c r="H58" s="451"/>
      <c r="I58" s="451"/>
      <c r="J58" s="451"/>
      <c r="K58" s="451"/>
      <c r="L58" s="451"/>
      <c r="M58" s="451"/>
      <c r="N58" s="451"/>
      <c r="O58" s="451"/>
      <c r="P58" s="451"/>
      <c r="Q58" s="451"/>
      <c r="R58" s="451"/>
      <c r="S58" s="451"/>
      <c r="T58" s="451"/>
      <c r="U58" s="451"/>
      <c r="V58" s="451"/>
      <c r="W58" s="451"/>
      <c r="X58" s="451"/>
      <c r="Y58" s="451"/>
      <c r="Z58" s="451"/>
      <c r="AA58" s="451"/>
      <c r="AB58" s="451"/>
      <c r="AC58" s="451"/>
      <c r="AD58" s="451"/>
      <c r="AE58" s="451"/>
      <c r="AF58" s="451"/>
      <c r="AG58" s="451"/>
      <c r="AH58" s="451"/>
      <c r="AI58" s="451"/>
      <c r="AJ58" s="451"/>
      <c r="AK58" s="451"/>
      <c r="AL58" s="451"/>
      <c r="AM58" s="451"/>
      <c r="AN58" s="451"/>
      <c r="AO58" s="451"/>
      <c r="AP58" s="451"/>
      <c r="AQ58" s="451"/>
      <c r="AR58" s="451"/>
      <c r="AS58" s="451"/>
      <c r="AT58" s="451"/>
      <c r="AU58" s="451"/>
      <c r="AV58" s="451"/>
      <c r="AW58" s="451"/>
      <c r="AX58" s="451"/>
      <c r="AY58" s="451"/>
      <c r="AZ58" s="451"/>
      <c r="BA58" s="451"/>
      <c r="BB58" s="451"/>
      <c r="BC58" s="451"/>
      <c r="BD58" s="451"/>
      <c r="BE58" s="451"/>
      <c r="BF58" s="451"/>
      <c r="BG58" s="451"/>
      <c r="BH58" s="451"/>
      <c r="BI58" s="451"/>
      <c r="BJ58" s="451"/>
      <c r="BK58" s="451"/>
      <c r="BL58" s="451"/>
      <c r="BM58" s="451"/>
      <c r="BN58" s="451"/>
      <c r="BO58" s="451"/>
      <c r="BP58" s="451"/>
      <c r="BQ58" s="451"/>
      <c r="BR58" s="451"/>
      <c r="BS58" s="451"/>
      <c r="BT58" s="451"/>
      <c r="BU58" s="451"/>
      <c r="BV58" s="451"/>
      <c r="BW58" s="451"/>
      <c r="BX58" s="451"/>
      <c r="BY58" s="451"/>
      <c r="BZ58" s="451"/>
      <c r="CA58" s="451"/>
      <c r="CB58" s="451"/>
      <c r="CC58" s="451"/>
      <c r="CD58" s="451"/>
      <c r="CE58" s="451"/>
      <c r="CF58" s="451"/>
      <c r="CG58" s="451"/>
      <c r="CH58" s="451"/>
      <c r="CI58" s="451"/>
      <c r="CJ58" s="451"/>
      <c r="CK58" s="451"/>
      <c r="CL58" s="451"/>
      <c r="CM58" s="451"/>
      <c r="CN58" s="451"/>
      <c r="CO58" s="451"/>
      <c r="CP58" s="451"/>
      <c r="CQ58" s="451"/>
      <c r="CR58" s="451"/>
      <c r="CS58" s="451"/>
      <c r="CT58" s="451"/>
      <c r="CU58" s="451"/>
      <c r="CV58" s="451"/>
      <c r="CW58" s="451"/>
      <c r="CX58" s="451"/>
      <c r="CY58" s="451"/>
      <c r="CZ58" s="451"/>
      <c r="DA58" s="451"/>
      <c r="DB58" s="451"/>
      <c r="DC58" s="451"/>
      <c r="DD58" s="451"/>
      <c r="DE58" s="451"/>
      <c r="DF58" s="451"/>
      <c r="DG58" s="451"/>
      <c r="DH58" s="451"/>
      <c r="DI58" s="451"/>
      <c r="DJ58" s="451"/>
      <c r="DK58" s="451"/>
      <c r="DL58" s="451"/>
      <c r="DM58" s="451"/>
      <c r="DN58" s="451"/>
      <c r="DO58" s="451"/>
      <c r="DP58" s="451"/>
      <c r="DQ58" s="451"/>
      <c r="DR58" s="451"/>
      <c r="DS58" s="451"/>
      <c r="DT58" s="451"/>
      <c r="DU58" s="451"/>
      <c r="DV58" s="451"/>
      <c r="DW58" s="451"/>
      <c r="DX58" s="451"/>
      <c r="DY58" s="451"/>
      <c r="DZ58" s="451"/>
      <c r="EA58" s="451"/>
      <c r="EB58" s="451"/>
      <c r="EC58" s="451"/>
      <c r="ED58" s="451"/>
      <c r="EE58" s="451"/>
      <c r="EF58" s="451"/>
      <c r="EG58" s="451"/>
      <c r="EH58" s="451"/>
      <c r="EI58" s="451"/>
      <c r="EJ58" s="451"/>
      <c r="EK58" s="451"/>
      <c r="EL58" s="451"/>
      <c r="EM58" s="451"/>
      <c r="EN58" s="451"/>
      <c r="EO58" s="451"/>
      <c r="EP58" s="451"/>
      <c r="EQ58" s="451"/>
      <c r="ER58" s="451"/>
      <c r="ES58" s="451"/>
      <c r="ET58" s="451"/>
      <c r="EU58" s="451"/>
      <c r="EV58" s="451"/>
      <c r="EW58" s="451"/>
      <c r="EX58" s="451"/>
      <c r="EY58" s="451"/>
      <c r="EZ58" s="451"/>
      <c r="FA58" s="451"/>
      <c r="FB58" s="451"/>
      <c r="FC58" s="451"/>
      <c r="FD58" s="451"/>
      <c r="FE58" s="451"/>
      <c r="FF58" s="451"/>
      <c r="FG58" s="451"/>
      <c r="FH58" s="451"/>
      <c r="FI58" s="451"/>
      <c r="FJ58" s="451"/>
      <c r="FK58" s="451"/>
      <c r="FL58" s="451"/>
      <c r="FM58" s="451"/>
      <c r="FN58" s="451"/>
    </row>
    <row r="59" spans="1:170" ht="15.75" customHeight="1">
      <c r="A59" s="451"/>
      <c r="B59" s="451"/>
      <c r="C59" s="451"/>
      <c r="D59" s="451"/>
      <c r="E59" s="451"/>
      <c r="F59" s="451"/>
      <c r="G59" s="451"/>
      <c r="H59" s="451"/>
      <c r="I59" s="451"/>
      <c r="J59" s="451"/>
      <c r="K59" s="451"/>
      <c r="L59" s="451"/>
      <c r="M59" s="451"/>
      <c r="N59" s="451"/>
      <c r="O59" s="451"/>
      <c r="P59" s="451"/>
      <c r="Q59" s="451"/>
      <c r="R59" s="451"/>
      <c r="S59" s="451"/>
      <c r="T59" s="451"/>
      <c r="U59" s="451"/>
      <c r="V59" s="451"/>
      <c r="W59" s="451"/>
      <c r="X59" s="451"/>
      <c r="Y59" s="451"/>
      <c r="Z59" s="451"/>
      <c r="AA59" s="451"/>
      <c r="AB59" s="451"/>
      <c r="AC59" s="451"/>
      <c r="AD59" s="451"/>
      <c r="AE59" s="451"/>
      <c r="AF59" s="451"/>
      <c r="AG59" s="451"/>
      <c r="AH59" s="451"/>
      <c r="AI59" s="451"/>
      <c r="AJ59" s="451"/>
      <c r="AK59" s="451"/>
      <c r="AL59" s="451"/>
      <c r="AM59" s="451"/>
      <c r="AN59" s="451"/>
      <c r="AO59" s="451"/>
      <c r="AP59" s="451"/>
      <c r="AQ59" s="451"/>
      <c r="AR59" s="451"/>
      <c r="AS59" s="451"/>
      <c r="AT59" s="451"/>
      <c r="AU59" s="451"/>
      <c r="AV59" s="451"/>
      <c r="AW59" s="451"/>
      <c r="AX59" s="451"/>
      <c r="AY59" s="451"/>
      <c r="AZ59" s="451"/>
      <c r="BA59" s="451"/>
      <c r="BB59" s="451"/>
      <c r="BC59" s="451"/>
      <c r="BD59" s="451"/>
      <c r="BE59" s="451"/>
      <c r="BF59" s="451"/>
      <c r="BG59" s="451"/>
      <c r="BH59" s="451"/>
      <c r="BI59" s="451"/>
      <c r="BJ59" s="451"/>
      <c r="BK59" s="451"/>
      <c r="BL59" s="451"/>
      <c r="BM59" s="451"/>
      <c r="BN59" s="451"/>
      <c r="BO59" s="451"/>
      <c r="BP59" s="451"/>
      <c r="BQ59" s="451"/>
      <c r="BR59" s="451"/>
      <c r="BS59" s="451"/>
      <c r="BT59" s="451"/>
      <c r="BU59" s="451"/>
      <c r="BV59" s="451"/>
      <c r="BW59" s="451"/>
      <c r="BX59" s="451"/>
      <c r="BY59" s="451"/>
      <c r="BZ59" s="451"/>
      <c r="CA59" s="451"/>
      <c r="CB59" s="451"/>
      <c r="CC59" s="451"/>
      <c r="CD59" s="451"/>
      <c r="CE59" s="451"/>
      <c r="CF59" s="451"/>
      <c r="CG59" s="451"/>
      <c r="CH59" s="451"/>
      <c r="CI59" s="451"/>
      <c r="CJ59" s="451"/>
      <c r="CK59" s="451"/>
      <c r="CL59" s="451"/>
      <c r="CM59" s="451"/>
      <c r="CN59" s="451"/>
      <c r="CO59" s="451"/>
      <c r="CP59" s="451"/>
      <c r="CQ59" s="451"/>
      <c r="CR59" s="451"/>
      <c r="CS59" s="451"/>
      <c r="CT59" s="451"/>
      <c r="CU59" s="451"/>
      <c r="CV59" s="451"/>
      <c r="CW59" s="451"/>
      <c r="CX59" s="451"/>
      <c r="CY59" s="451"/>
      <c r="CZ59" s="451"/>
      <c r="DA59" s="451"/>
      <c r="DB59" s="451"/>
      <c r="DC59" s="451"/>
      <c r="DD59" s="451"/>
      <c r="DE59" s="451"/>
      <c r="DF59" s="451"/>
      <c r="DG59" s="451"/>
      <c r="DH59" s="451"/>
      <c r="DI59" s="451"/>
      <c r="DJ59" s="451"/>
      <c r="DK59" s="451"/>
      <c r="DL59" s="451"/>
      <c r="DM59" s="451"/>
      <c r="DN59" s="451"/>
      <c r="DO59" s="451"/>
      <c r="DP59" s="451"/>
      <c r="DQ59" s="451"/>
      <c r="DR59" s="451"/>
      <c r="DS59" s="451"/>
      <c r="DT59" s="451"/>
      <c r="DU59" s="451"/>
      <c r="DV59" s="451"/>
      <c r="DW59" s="451"/>
      <c r="DX59" s="451"/>
      <c r="DY59" s="451"/>
      <c r="DZ59" s="451"/>
      <c r="EA59" s="451"/>
      <c r="EB59" s="451"/>
      <c r="EC59" s="451"/>
      <c r="ED59" s="451"/>
      <c r="EE59" s="451"/>
      <c r="EF59" s="451"/>
      <c r="EG59" s="451"/>
      <c r="EH59" s="451"/>
      <c r="EI59" s="451"/>
      <c r="EJ59" s="451"/>
      <c r="EK59" s="451"/>
      <c r="EL59" s="451"/>
      <c r="EM59" s="451"/>
      <c r="EN59" s="451"/>
      <c r="EO59" s="451"/>
      <c r="EP59" s="451"/>
      <c r="EQ59" s="451"/>
      <c r="ER59" s="451"/>
      <c r="ES59" s="451"/>
      <c r="ET59" s="451"/>
      <c r="EU59" s="451"/>
      <c r="EV59" s="451"/>
      <c r="EW59" s="451"/>
      <c r="EX59" s="451"/>
      <c r="EY59" s="451"/>
      <c r="EZ59" s="451"/>
      <c r="FA59" s="451"/>
      <c r="FB59" s="451"/>
      <c r="FC59" s="451"/>
      <c r="FD59" s="451"/>
      <c r="FE59" s="451"/>
      <c r="FF59" s="451"/>
      <c r="FG59" s="451"/>
      <c r="FH59" s="451"/>
      <c r="FI59" s="451"/>
      <c r="FJ59" s="451"/>
      <c r="FK59" s="451"/>
      <c r="FL59" s="451"/>
      <c r="FM59" s="451"/>
      <c r="FN59" s="451"/>
    </row>
    <row r="60" spans="1:170" ht="15.75" customHeight="1">
      <c r="A60" s="451"/>
      <c r="B60" s="451"/>
      <c r="C60" s="451"/>
      <c r="D60" s="451"/>
      <c r="E60" s="451"/>
      <c r="F60" s="451"/>
      <c r="G60" s="451"/>
      <c r="H60" s="451"/>
      <c r="I60" s="451"/>
      <c r="J60" s="451"/>
      <c r="K60" s="451"/>
      <c r="L60" s="451"/>
      <c r="M60" s="451"/>
      <c r="N60" s="451"/>
      <c r="O60" s="451"/>
      <c r="P60" s="451"/>
      <c r="Q60" s="451"/>
      <c r="R60" s="451"/>
      <c r="S60" s="451"/>
      <c r="T60" s="451"/>
      <c r="U60" s="451"/>
      <c r="V60" s="451"/>
      <c r="W60" s="451"/>
      <c r="X60" s="451"/>
      <c r="Y60" s="451"/>
      <c r="Z60" s="451"/>
      <c r="AA60" s="451"/>
      <c r="AB60" s="451"/>
      <c r="AC60" s="451"/>
      <c r="AD60" s="451"/>
      <c r="AE60" s="451"/>
      <c r="AF60" s="451"/>
      <c r="AG60" s="451"/>
      <c r="AH60" s="451"/>
      <c r="AI60" s="451"/>
      <c r="AJ60" s="451"/>
      <c r="AK60" s="451"/>
      <c r="AL60" s="451"/>
      <c r="AM60" s="451"/>
      <c r="AN60" s="451"/>
      <c r="AO60" s="451"/>
      <c r="AP60" s="451"/>
      <c r="AQ60" s="451"/>
      <c r="AR60" s="451"/>
      <c r="AS60" s="451"/>
      <c r="AT60" s="451"/>
      <c r="AU60" s="451"/>
      <c r="AV60" s="451"/>
      <c r="AW60" s="451"/>
      <c r="AX60" s="451"/>
      <c r="AY60" s="451"/>
      <c r="AZ60" s="451"/>
      <c r="BA60" s="451"/>
      <c r="BB60" s="451"/>
      <c r="BC60" s="451"/>
      <c r="BD60" s="451"/>
      <c r="BE60" s="451"/>
      <c r="BF60" s="451"/>
      <c r="BG60" s="451"/>
      <c r="BH60" s="451"/>
      <c r="BI60" s="451"/>
      <c r="BJ60" s="451"/>
      <c r="BK60" s="451"/>
      <c r="BL60" s="451"/>
      <c r="BM60" s="451"/>
      <c r="BN60" s="451"/>
      <c r="BO60" s="451"/>
      <c r="BP60" s="451"/>
      <c r="BQ60" s="451"/>
      <c r="BR60" s="451"/>
      <c r="BS60" s="451"/>
      <c r="BT60" s="451"/>
      <c r="BU60" s="451"/>
      <c r="BV60" s="451"/>
      <c r="BW60" s="451"/>
      <c r="BX60" s="451"/>
      <c r="BY60" s="451"/>
      <c r="BZ60" s="451"/>
      <c r="CA60" s="451"/>
      <c r="CB60" s="451"/>
      <c r="CC60" s="451"/>
      <c r="CD60" s="451"/>
      <c r="CE60" s="451"/>
      <c r="CF60" s="451"/>
      <c r="CG60" s="451"/>
      <c r="CH60" s="451"/>
      <c r="CI60" s="451"/>
      <c r="CJ60" s="451"/>
      <c r="CK60" s="451"/>
      <c r="CL60" s="451"/>
      <c r="CM60" s="451"/>
      <c r="CN60" s="451"/>
      <c r="CO60" s="451"/>
      <c r="CP60" s="451"/>
      <c r="CQ60" s="451"/>
      <c r="CR60" s="451"/>
      <c r="CS60" s="451"/>
      <c r="CT60" s="451"/>
      <c r="CU60" s="451"/>
      <c r="CV60" s="451"/>
      <c r="CW60" s="451"/>
      <c r="CX60" s="451"/>
      <c r="CY60" s="451"/>
      <c r="CZ60" s="451"/>
      <c r="DA60" s="451"/>
      <c r="DB60" s="451"/>
      <c r="DC60" s="451"/>
      <c r="DD60" s="451"/>
      <c r="DE60" s="451"/>
      <c r="DF60" s="451"/>
      <c r="DG60" s="451"/>
      <c r="DH60" s="451"/>
      <c r="DI60" s="451"/>
      <c r="DJ60" s="451"/>
      <c r="DK60" s="451"/>
      <c r="DL60" s="451"/>
      <c r="DM60" s="451"/>
      <c r="DN60" s="451"/>
      <c r="DO60" s="451"/>
      <c r="DP60" s="451"/>
      <c r="DQ60" s="451"/>
      <c r="DR60" s="451"/>
      <c r="DS60" s="451"/>
      <c r="DT60" s="451"/>
      <c r="DU60" s="451"/>
      <c r="DV60" s="451"/>
      <c r="DW60" s="451"/>
      <c r="DX60" s="451"/>
      <c r="DY60" s="451"/>
      <c r="DZ60" s="451"/>
      <c r="EA60" s="451"/>
      <c r="EB60" s="451"/>
      <c r="EC60" s="451"/>
      <c r="ED60" s="451"/>
      <c r="EE60" s="451"/>
      <c r="EF60" s="451"/>
      <c r="EG60" s="451"/>
      <c r="EH60" s="451"/>
      <c r="EI60" s="451"/>
      <c r="EJ60" s="451"/>
      <c r="EK60" s="451"/>
      <c r="EL60" s="451"/>
      <c r="EM60" s="451"/>
      <c r="EN60" s="451"/>
      <c r="EO60" s="451"/>
      <c r="EP60" s="451"/>
      <c r="EQ60" s="451"/>
      <c r="ER60" s="451"/>
      <c r="ES60" s="451"/>
      <c r="ET60" s="451"/>
      <c r="EU60" s="451"/>
      <c r="EV60" s="451"/>
      <c r="EW60" s="451"/>
      <c r="EX60" s="451"/>
      <c r="EY60" s="451"/>
      <c r="EZ60" s="451"/>
      <c r="FA60" s="451"/>
      <c r="FB60" s="451"/>
      <c r="FC60" s="451"/>
      <c r="FD60" s="451"/>
      <c r="FE60" s="451"/>
      <c r="FF60" s="451"/>
      <c r="FG60" s="451"/>
      <c r="FH60" s="451"/>
      <c r="FI60" s="451"/>
      <c r="FJ60" s="451"/>
      <c r="FK60" s="451"/>
      <c r="FL60" s="451"/>
      <c r="FM60" s="451"/>
      <c r="FN60" s="451"/>
    </row>
    <row r="61" spans="1:170" ht="15.75" customHeight="1">
      <c r="A61" s="451"/>
      <c r="B61" s="451"/>
      <c r="C61" s="451"/>
      <c r="D61" s="451"/>
      <c r="E61" s="451"/>
      <c r="F61" s="451"/>
      <c r="G61" s="451"/>
      <c r="H61" s="451"/>
      <c r="I61" s="451"/>
      <c r="J61" s="451"/>
      <c r="K61" s="451"/>
      <c r="L61" s="451"/>
      <c r="M61" s="451"/>
      <c r="N61" s="451"/>
      <c r="O61" s="451"/>
      <c r="P61" s="451"/>
      <c r="Q61" s="451"/>
      <c r="R61" s="451"/>
      <c r="S61" s="451"/>
      <c r="T61" s="451"/>
      <c r="U61" s="451"/>
      <c r="V61" s="451"/>
      <c r="W61" s="451"/>
      <c r="X61" s="451"/>
      <c r="Y61" s="451"/>
      <c r="Z61" s="451"/>
      <c r="AA61" s="451"/>
      <c r="AB61" s="451"/>
      <c r="AC61" s="451"/>
      <c r="AD61" s="451"/>
      <c r="AE61" s="451"/>
      <c r="AF61" s="451"/>
      <c r="AG61" s="451"/>
      <c r="AH61" s="451"/>
      <c r="AI61" s="451"/>
      <c r="AJ61" s="451"/>
      <c r="AK61" s="451"/>
      <c r="AL61" s="451"/>
      <c r="AM61" s="451"/>
      <c r="AN61" s="451"/>
      <c r="AO61" s="451"/>
      <c r="AP61" s="451"/>
      <c r="AQ61" s="451"/>
      <c r="AR61" s="451"/>
      <c r="AS61" s="451"/>
      <c r="AT61" s="451"/>
      <c r="AU61" s="451"/>
      <c r="AV61" s="451"/>
      <c r="AW61" s="451"/>
      <c r="AX61" s="451"/>
      <c r="AY61" s="451"/>
      <c r="AZ61" s="451"/>
      <c r="BA61" s="451"/>
      <c r="BB61" s="451"/>
      <c r="BC61" s="451"/>
      <c r="BD61" s="451"/>
      <c r="BE61" s="451"/>
      <c r="BF61" s="451"/>
      <c r="BG61" s="451"/>
      <c r="BH61" s="451"/>
      <c r="BI61" s="451"/>
      <c r="BJ61" s="451"/>
      <c r="BK61" s="451"/>
      <c r="BL61" s="451"/>
      <c r="BM61" s="451"/>
      <c r="BN61" s="451"/>
      <c r="BO61" s="451"/>
      <c r="BP61" s="451"/>
      <c r="BQ61" s="451"/>
      <c r="BR61" s="451"/>
      <c r="BS61" s="451"/>
      <c r="BT61" s="451"/>
      <c r="BU61" s="451"/>
      <c r="BV61" s="451"/>
      <c r="BW61" s="451"/>
      <c r="BX61" s="451"/>
      <c r="BY61" s="451"/>
      <c r="BZ61" s="451"/>
      <c r="CA61" s="451"/>
      <c r="CB61" s="451"/>
      <c r="CC61" s="451"/>
      <c r="CD61" s="451"/>
      <c r="CE61" s="451"/>
      <c r="CF61" s="451"/>
      <c r="CG61" s="451"/>
      <c r="CH61" s="451"/>
      <c r="CI61" s="451"/>
      <c r="CJ61" s="451"/>
      <c r="CK61" s="451"/>
      <c r="CL61" s="451"/>
      <c r="CM61" s="451"/>
      <c r="CN61" s="451"/>
      <c r="CO61" s="451"/>
      <c r="CP61" s="451"/>
      <c r="CQ61" s="451"/>
      <c r="CR61" s="451"/>
      <c r="CS61" s="451"/>
      <c r="CT61" s="451"/>
      <c r="CU61" s="451"/>
      <c r="CV61" s="451"/>
      <c r="CW61" s="451"/>
      <c r="CX61" s="451"/>
      <c r="CY61" s="451"/>
      <c r="CZ61" s="451"/>
      <c r="DA61" s="451"/>
      <c r="DB61" s="451"/>
      <c r="DC61" s="451"/>
      <c r="DD61" s="451"/>
      <c r="DE61" s="451"/>
      <c r="DF61" s="451"/>
      <c r="DG61" s="451"/>
      <c r="DH61" s="451"/>
      <c r="DI61" s="451"/>
      <c r="DJ61" s="451"/>
      <c r="DK61" s="451"/>
      <c r="DL61" s="451"/>
      <c r="DM61" s="451"/>
      <c r="DN61" s="451"/>
      <c r="DO61" s="451"/>
      <c r="DP61" s="451"/>
      <c r="DQ61" s="451"/>
      <c r="DR61" s="451"/>
      <c r="DS61" s="451"/>
      <c r="DT61" s="451"/>
      <c r="DU61" s="451"/>
      <c r="DV61" s="451"/>
      <c r="DW61" s="451"/>
      <c r="DX61" s="451"/>
      <c r="DY61" s="451"/>
      <c r="DZ61" s="451"/>
      <c r="EA61" s="451"/>
      <c r="EB61" s="451"/>
      <c r="EC61" s="451"/>
      <c r="ED61" s="451"/>
      <c r="EE61" s="451"/>
      <c r="EF61" s="451"/>
      <c r="EG61" s="451"/>
      <c r="EH61" s="451"/>
      <c r="EI61" s="451"/>
      <c r="EJ61" s="451"/>
      <c r="EK61" s="451"/>
      <c r="EL61" s="451"/>
      <c r="EM61" s="451"/>
      <c r="EN61" s="451"/>
      <c r="EO61" s="451"/>
      <c r="EP61" s="451"/>
      <c r="EQ61" s="451"/>
      <c r="ER61" s="451"/>
      <c r="ES61" s="451"/>
      <c r="ET61" s="451"/>
      <c r="EU61" s="451"/>
      <c r="EV61" s="451"/>
      <c r="EW61" s="451"/>
      <c r="EX61" s="451"/>
      <c r="EY61" s="451"/>
      <c r="EZ61" s="451"/>
      <c r="FA61" s="451"/>
      <c r="FB61" s="451"/>
      <c r="FC61" s="451"/>
      <c r="FD61" s="451"/>
      <c r="FE61" s="451"/>
      <c r="FF61" s="451"/>
      <c r="FG61" s="451"/>
      <c r="FH61" s="451"/>
      <c r="FI61" s="451"/>
      <c r="FJ61" s="451"/>
      <c r="FK61" s="451"/>
      <c r="FL61" s="451"/>
      <c r="FM61" s="451"/>
      <c r="FN61" s="451"/>
    </row>
    <row r="62" spans="1:170" ht="15.75" customHeight="1">
      <c r="A62" s="451"/>
      <c r="B62" s="451"/>
      <c r="C62" s="451"/>
      <c r="D62" s="451"/>
      <c r="E62" s="451"/>
      <c r="F62" s="451"/>
      <c r="G62" s="451"/>
      <c r="H62" s="451"/>
      <c r="I62" s="451"/>
      <c r="J62" s="451"/>
      <c r="K62" s="451"/>
      <c r="L62" s="451"/>
      <c r="M62" s="451"/>
      <c r="N62" s="451"/>
      <c r="O62" s="451"/>
      <c r="P62" s="451"/>
      <c r="Q62" s="451"/>
      <c r="R62" s="451"/>
      <c r="S62" s="451"/>
      <c r="T62" s="451"/>
      <c r="U62" s="451"/>
      <c r="V62" s="451"/>
      <c r="W62" s="451"/>
      <c r="X62" s="451"/>
      <c r="Y62" s="451"/>
      <c r="Z62" s="451"/>
      <c r="AA62" s="451"/>
      <c r="AB62" s="451"/>
      <c r="AC62" s="451"/>
      <c r="AD62" s="451"/>
      <c r="AE62" s="451"/>
      <c r="AF62" s="451"/>
      <c r="AG62" s="451"/>
      <c r="AH62" s="451"/>
      <c r="AI62" s="451"/>
      <c r="AJ62" s="451"/>
      <c r="AK62" s="451"/>
      <c r="AL62" s="451"/>
      <c r="AM62" s="451"/>
      <c r="AN62" s="451"/>
      <c r="AO62" s="451"/>
      <c r="AP62" s="451"/>
      <c r="AQ62" s="451"/>
      <c r="AR62" s="451"/>
      <c r="AS62" s="451"/>
      <c r="AT62" s="451"/>
      <c r="AU62" s="451"/>
      <c r="AV62" s="451"/>
      <c r="AW62" s="451"/>
      <c r="AX62" s="451"/>
      <c r="AY62" s="451"/>
      <c r="AZ62" s="451"/>
      <c r="BA62" s="451"/>
      <c r="BB62" s="451"/>
      <c r="BC62" s="451"/>
      <c r="BD62" s="451"/>
      <c r="BE62" s="451"/>
      <c r="BF62" s="451"/>
      <c r="BG62" s="451"/>
      <c r="BH62" s="451"/>
      <c r="BI62" s="451"/>
      <c r="BJ62" s="451"/>
      <c r="BK62" s="451"/>
      <c r="BL62" s="451"/>
      <c r="BM62" s="451"/>
      <c r="BN62" s="451"/>
      <c r="BO62" s="451"/>
      <c r="BP62" s="451"/>
      <c r="BQ62" s="451"/>
      <c r="BR62" s="451"/>
      <c r="BS62" s="451"/>
      <c r="BT62" s="451"/>
      <c r="BU62" s="451"/>
      <c r="BV62" s="451"/>
      <c r="BW62" s="451"/>
      <c r="BX62" s="451"/>
      <c r="BY62" s="451"/>
      <c r="BZ62" s="451"/>
      <c r="CA62" s="451"/>
      <c r="CB62" s="451"/>
      <c r="CC62" s="451"/>
      <c r="CD62" s="451"/>
      <c r="CE62" s="451"/>
      <c r="CF62" s="451"/>
      <c r="CG62" s="451"/>
      <c r="CH62" s="451"/>
      <c r="CI62" s="451"/>
      <c r="CJ62" s="451"/>
      <c r="CK62" s="451"/>
      <c r="CL62" s="451"/>
      <c r="CM62" s="451"/>
      <c r="CN62" s="451"/>
      <c r="CO62" s="451"/>
      <c r="CP62" s="451"/>
      <c r="CQ62" s="451"/>
      <c r="CR62" s="451"/>
      <c r="CS62" s="451"/>
      <c r="CT62" s="451"/>
      <c r="CU62" s="451"/>
      <c r="CV62" s="451"/>
      <c r="CW62" s="451"/>
      <c r="CX62" s="451"/>
      <c r="CY62" s="451"/>
      <c r="CZ62" s="451"/>
      <c r="DA62" s="451"/>
      <c r="DB62" s="451"/>
      <c r="DC62" s="451"/>
      <c r="DD62" s="451"/>
      <c r="DE62" s="451"/>
      <c r="DF62" s="451"/>
      <c r="DG62" s="451"/>
      <c r="DH62" s="451"/>
      <c r="DI62" s="451"/>
      <c r="DJ62" s="451"/>
      <c r="DK62" s="451"/>
      <c r="DL62" s="451"/>
      <c r="DM62" s="451"/>
      <c r="DN62" s="451"/>
      <c r="DO62" s="451"/>
      <c r="DP62" s="451"/>
      <c r="DQ62" s="451"/>
      <c r="DR62" s="451"/>
      <c r="DS62" s="451"/>
      <c r="DT62" s="451"/>
      <c r="DU62" s="451"/>
      <c r="DV62" s="451"/>
      <c r="DW62" s="451"/>
      <c r="DX62" s="451"/>
      <c r="DY62" s="451"/>
      <c r="DZ62" s="451"/>
      <c r="EA62" s="451"/>
      <c r="EB62" s="451"/>
      <c r="EC62" s="451"/>
      <c r="ED62" s="451"/>
      <c r="EE62" s="451"/>
      <c r="EF62" s="451"/>
      <c r="EG62" s="451"/>
      <c r="EH62" s="451"/>
      <c r="EI62" s="451"/>
      <c r="EJ62" s="451"/>
      <c r="EK62" s="451"/>
      <c r="EL62" s="451"/>
      <c r="EM62" s="451"/>
      <c r="EN62" s="451"/>
      <c r="EO62" s="451"/>
      <c r="EP62" s="451"/>
      <c r="EQ62" s="451"/>
      <c r="ER62" s="451"/>
      <c r="ES62" s="451"/>
      <c r="ET62" s="451"/>
      <c r="EU62" s="451"/>
      <c r="EV62" s="451"/>
      <c r="EW62" s="451"/>
      <c r="EX62" s="451"/>
      <c r="EY62" s="451"/>
      <c r="EZ62" s="451"/>
      <c r="FA62" s="451"/>
      <c r="FB62" s="451"/>
      <c r="FC62" s="451"/>
      <c r="FD62" s="451"/>
      <c r="FE62" s="451"/>
      <c r="FF62" s="451"/>
      <c r="FG62" s="451"/>
      <c r="FH62" s="451"/>
      <c r="FI62" s="451"/>
      <c r="FJ62" s="451"/>
      <c r="FK62" s="451"/>
      <c r="FL62" s="451"/>
      <c r="FM62" s="451"/>
      <c r="FN62" s="451"/>
    </row>
    <row r="63" spans="1:170" ht="15.75" customHeight="1">
      <c r="A63" s="451"/>
      <c r="B63" s="451"/>
      <c r="C63" s="451"/>
      <c r="D63" s="451"/>
      <c r="E63" s="451"/>
      <c r="F63" s="451"/>
      <c r="G63" s="451"/>
      <c r="H63" s="451"/>
      <c r="I63" s="451"/>
      <c r="J63" s="451"/>
      <c r="K63" s="451"/>
      <c r="L63" s="451"/>
      <c r="M63" s="451"/>
      <c r="N63" s="451"/>
      <c r="O63" s="451"/>
      <c r="P63" s="451"/>
      <c r="Q63" s="451"/>
      <c r="R63" s="451"/>
      <c r="S63" s="451"/>
      <c r="T63" s="451"/>
      <c r="U63" s="451"/>
      <c r="V63" s="451"/>
      <c r="W63" s="451"/>
      <c r="X63" s="451"/>
      <c r="Y63" s="451"/>
      <c r="Z63" s="451"/>
      <c r="AA63" s="451"/>
      <c r="AB63" s="451"/>
      <c r="AC63" s="451"/>
      <c r="AD63" s="451"/>
      <c r="AE63" s="451"/>
      <c r="AF63" s="451"/>
      <c r="AG63" s="451"/>
      <c r="AH63" s="451"/>
      <c r="AI63" s="451"/>
      <c r="AJ63" s="451"/>
      <c r="AK63" s="451"/>
      <c r="AL63" s="451"/>
      <c r="AM63" s="451"/>
      <c r="AN63" s="451"/>
      <c r="AO63" s="451"/>
      <c r="AP63" s="451"/>
      <c r="AQ63" s="451"/>
      <c r="AR63" s="451"/>
      <c r="AS63" s="451"/>
      <c r="AT63" s="451"/>
      <c r="AU63" s="451"/>
      <c r="AV63" s="451"/>
      <c r="AW63" s="451"/>
      <c r="AX63" s="451"/>
      <c r="AY63" s="451"/>
      <c r="AZ63" s="451"/>
      <c r="BA63" s="451"/>
      <c r="BB63" s="451"/>
      <c r="BC63" s="451"/>
      <c r="BD63" s="451"/>
      <c r="BE63" s="451"/>
      <c r="BF63" s="451"/>
      <c r="BG63" s="451"/>
      <c r="BH63" s="451"/>
      <c r="BI63" s="451"/>
      <c r="BJ63" s="451"/>
      <c r="BK63" s="451"/>
      <c r="BL63" s="451"/>
      <c r="BM63" s="451"/>
      <c r="BN63" s="451"/>
      <c r="BO63" s="451"/>
      <c r="BP63" s="451"/>
      <c r="BQ63" s="451"/>
      <c r="BR63" s="451"/>
      <c r="BS63" s="451"/>
      <c r="BT63" s="451"/>
      <c r="BU63" s="451"/>
      <c r="BV63" s="451"/>
      <c r="BW63" s="451"/>
      <c r="BX63" s="451"/>
      <c r="BY63" s="451"/>
      <c r="BZ63" s="451"/>
      <c r="CA63" s="451"/>
      <c r="CB63" s="451"/>
      <c r="CC63" s="451"/>
      <c r="CD63" s="451"/>
      <c r="CE63" s="451"/>
      <c r="CF63" s="451"/>
      <c r="CG63" s="451"/>
      <c r="CH63" s="451"/>
      <c r="CI63" s="451"/>
      <c r="CJ63" s="451"/>
      <c r="CK63" s="451"/>
      <c r="CL63" s="451"/>
      <c r="CM63" s="451"/>
      <c r="CN63" s="451"/>
      <c r="CO63" s="451"/>
      <c r="CP63" s="451"/>
      <c r="CQ63" s="451"/>
      <c r="CR63" s="451"/>
      <c r="CS63" s="451"/>
      <c r="CT63" s="451"/>
      <c r="CU63" s="451"/>
      <c r="CV63" s="451"/>
      <c r="CW63" s="451"/>
      <c r="CX63" s="451"/>
      <c r="CY63" s="451"/>
      <c r="CZ63" s="451"/>
      <c r="DA63" s="451"/>
      <c r="DB63" s="451"/>
      <c r="DC63" s="451"/>
      <c r="DD63" s="451"/>
      <c r="DE63" s="451"/>
      <c r="DF63" s="451"/>
      <c r="DG63" s="451"/>
      <c r="DH63" s="451"/>
      <c r="DI63" s="451"/>
      <c r="DJ63" s="451"/>
      <c r="DK63" s="451"/>
      <c r="DL63" s="451"/>
      <c r="DM63" s="451"/>
      <c r="DN63" s="451"/>
      <c r="DO63" s="451"/>
      <c r="DP63" s="451"/>
      <c r="DQ63" s="451"/>
      <c r="DR63" s="451"/>
      <c r="DS63" s="451"/>
      <c r="DT63" s="451"/>
      <c r="DU63" s="451"/>
      <c r="DV63" s="451"/>
      <c r="DW63" s="451"/>
      <c r="DX63" s="451"/>
      <c r="DY63" s="451"/>
      <c r="DZ63" s="451"/>
      <c r="EA63" s="451"/>
      <c r="EB63" s="451"/>
      <c r="EC63" s="451"/>
      <c r="ED63" s="451"/>
      <c r="EE63" s="451"/>
      <c r="EF63" s="451"/>
      <c r="EG63" s="451"/>
      <c r="EH63" s="451"/>
      <c r="EI63" s="451"/>
      <c r="EJ63" s="451"/>
      <c r="EK63" s="451"/>
      <c r="EL63" s="451"/>
      <c r="EM63" s="451"/>
      <c r="EN63" s="451"/>
      <c r="EO63" s="451"/>
      <c r="EP63" s="451"/>
      <c r="EQ63" s="451"/>
      <c r="ER63" s="451"/>
      <c r="ES63" s="451"/>
      <c r="ET63" s="451"/>
      <c r="EU63" s="451"/>
      <c r="EV63" s="451"/>
      <c r="EW63" s="451"/>
      <c r="EX63" s="451"/>
      <c r="EY63" s="451"/>
      <c r="EZ63" s="451"/>
      <c r="FA63" s="451"/>
      <c r="FB63" s="451"/>
      <c r="FC63" s="451"/>
      <c r="FD63" s="451"/>
      <c r="FE63" s="451"/>
      <c r="FF63" s="451"/>
      <c r="FG63" s="451"/>
      <c r="FH63" s="451"/>
      <c r="FI63" s="451"/>
      <c r="FJ63" s="451"/>
      <c r="FK63" s="451"/>
      <c r="FL63" s="451"/>
      <c r="FM63" s="451"/>
      <c r="FN63" s="451"/>
    </row>
    <row r="64" spans="1:170" ht="15.75" customHeight="1">
      <c r="A64" s="451"/>
      <c r="B64" s="451"/>
      <c r="C64" s="451"/>
      <c r="D64" s="451"/>
      <c r="E64" s="451"/>
      <c r="F64" s="451"/>
      <c r="G64" s="451"/>
      <c r="H64" s="451"/>
      <c r="I64" s="451"/>
      <c r="J64" s="451"/>
      <c r="K64" s="451"/>
      <c r="L64" s="451"/>
      <c r="M64" s="451"/>
      <c r="N64" s="451"/>
      <c r="O64" s="451"/>
      <c r="P64" s="451"/>
      <c r="Q64" s="451"/>
      <c r="R64" s="451"/>
      <c r="S64" s="451"/>
      <c r="T64" s="451"/>
      <c r="U64" s="451"/>
      <c r="V64" s="451"/>
      <c r="W64" s="451"/>
      <c r="X64" s="451"/>
      <c r="Y64" s="451"/>
      <c r="Z64" s="451"/>
      <c r="AA64" s="451"/>
      <c r="AB64" s="451"/>
      <c r="AC64" s="451"/>
      <c r="AD64" s="451"/>
      <c r="AE64" s="451"/>
      <c r="AF64" s="451"/>
      <c r="AG64" s="451"/>
      <c r="AH64" s="451"/>
      <c r="AI64" s="451"/>
      <c r="AJ64" s="451"/>
      <c r="AK64" s="451"/>
      <c r="AL64" s="451"/>
      <c r="AM64" s="451"/>
      <c r="AN64" s="451"/>
      <c r="AO64" s="451"/>
      <c r="AP64" s="451"/>
      <c r="AQ64" s="451"/>
      <c r="AR64" s="451"/>
      <c r="AS64" s="451"/>
      <c r="AT64" s="451"/>
      <c r="AU64" s="451"/>
      <c r="AV64" s="451"/>
      <c r="AW64" s="451"/>
      <c r="AX64" s="451"/>
      <c r="AY64" s="451"/>
      <c r="AZ64" s="451"/>
      <c r="BA64" s="451"/>
      <c r="BB64" s="451"/>
      <c r="BC64" s="451"/>
      <c r="BD64" s="451"/>
      <c r="BE64" s="451"/>
      <c r="BF64" s="451"/>
      <c r="BG64" s="451"/>
      <c r="BH64" s="451"/>
      <c r="BI64" s="451"/>
      <c r="BJ64" s="451"/>
      <c r="BK64" s="451"/>
      <c r="BL64" s="451"/>
      <c r="BM64" s="451"/>
      <c r="BN64" s="451"/>
      <c r="BO64" s="451"/>
      <c r="BP64" s="451"/>
      <c r="BQ64" s="451"/>
      <c r="BR64" s="451"/>
      <c r="BS64" s="451"/>
      <c r="BT64" s="451"/>
      <c r="BU64" s="451"/>
      <c r="BV64" s="451"/>
      <c r="BW64" s="451"/>
      <c r="BX64" s="451"/>
      <c r="BY64" s="451"/>
      <c r="BZ64" s="451"/>
      <c r="CA64" s="451"/>
      <c r="CB64" s="451"/>
      <c r="CC64" s="451"/>
      <c r="CD64" s="451"/>
      <c r="CE64" s="451"/>
      <c r="CF64" s="451"/>
      <c r="CG64" s="451"/>
      <c r="CH64" s="451"/>
      <c r="CI64" s="451"/>
      <c r="CJ64" s="451"/>
      <c r="CK64" s="451"/>
      <c r="CL64" s="451"/>
      <c r="CM64" s="451"/>
      <c r="CN64" s="451"/>
      <c r="CO64" s="451"/>
      <c r="CP64" s="451"/>
      <c r="CQ64" s="451"/>
      <c r="CR64" s="451"/>
      <c r="CS64" s="451"/>
      <c r="CT64" s="451"/>
      <c r="CU64" s="451"/>
      <c r="CV64" s="451"/>
      <c r="CW64" s="451"/>
      <c r="CX64" s="451"/>
      <c r="CY64" s="451"/>
      <c r="CZ64" s="451"/>
      <c r="DA64" s="451"/>
      <c r="DB64" s="451"/>
      <c r="DC64" s="451"/>
      <c r="DD64" s="451"/>
      <c r="DE64" s="451"/>
      <c r="DF64" s="451"/>
      <c r="DG64" s="451"/>
      <c r="DH64" s="451"/>
      <c r="DI64" s="451"/>
      <c r="DJ64" s="451"/>
      <c r="DK64" s="451"/>
      <c r="DL64" s="451"/>
      <c r="DM64" s="451"/>
      <c r="DN64" s="451"/>
      <c r="DO64" s="451"/>
      <c r="DP64" s="451"/>
      <c r="DQ64" s="451"/>
      <c r="DR64" s="451"/>
      <c r="DS64" s="451"/>
      <c r="DT64" s="451"/>
      <c r="DU64" s="451"/>
      <c r="DV64" s="451"/>
      <c r="DW64" s="451"/>
      <c r="DX64" s="451"/>
      <c r="DY64" s="451"/>
      <c r="DZ64" s="451"/>
      <c r="EA64" s="451"/>
      <c r="EB64" s="451"/>
      <c r="EC64" s="451"/>
      <c r="ED64" s="451"/>
      <c r="EE64" s="451"/>
      <c r="EF64" s="451"/>
      <c r="EG64" s="451"/>
      <c r="EH64" s="451"/>
      <c r="EI64" s="451"/>
      <c r="EJ64" s="451"/>
      <c r="EK64" s="451"/>
      <c r="EL64" s="451"/>
      <c r="EM64" s="451"/>
      <c r="EN64" s="451"/>
      <c r="EO64" s="451"/>
      <c r="EP64" s="451"/>
      <c r="EQ64" s="451"/>
      <c r="ER64" s="451"/>
      <c r="ES64" s="451"/>
      <c r="ET64" s="451"/>
      <c r="EU64" s="451"/>
      <c r="EV64" s="451"/>
      <c r="EW64" s="451"/>
      <c r="EX64" s="451"/>
      <c r="EY64" s="451"/>
      <c r="EZ64" s="451"/>
      <c r="FA64" s="451"/>
      <c r="FB64" s="451"/>
      <c r="FC64" s="451"/>
      <c r="FD64" s="451"/>
      <c r="FE64" s="451"/>
      <c r="FF64" s="451"/>
      <c r="FG64" s="451"/>
      <c r="FH64" s="451"/>
      <c r="FI64" s="451"/>
      <c r="FJ64" s="451"/>
      <c r="FK64" s="451"/>
      <c r="FL64" s="451"/>
      <c r="FM64" s="451"/>
      <c r="FN64" s="451"/>
    </row>
    <row r="65" spans="1:170" ht="15.75" customHeight="1">
      <c r="A65" s="451"/>
      <c r="B65" s="451"/>
      <c r="C65" s="451"/>
      <c r="D65" s="451"/>
      <c r="E65" s="451"/>
      <c r="F65" s="451"/>
      <c r="G65" s="451"/>
      <c r="H65" s="451"/>
      <c r="I65" s="451"/>
      <c r="J65" s="451"/>
      <c r="K65" s="451"/>
      <c r="L65" s="451"/>
      <c r="M65" s="451"/>
      <c r="N65" s="451"/>
      <c r="O65" s="451"/>
      <c r="P65" s="451"/>
      <c r="Q65" s="451"/>
      <c r="R65" s="451"/>
      <c r="S65" s="451"/>
      <c r="T65" s="451"/>
      <c r="U65" s="451"/>
      <c r="V65" s="451"/>
      <c r="W65" s="451"/>
      <c r="X65" s="451"/>
      <c r="Y65" s="451"/>
      <c r="Z65" s="451"/>
      <c r="AA65" s="451"/>
      <c r="AB65" s="451"/>
      <c r="AC65" s="451"/>
      <c r="AD65" s="451"/>
      <c r="AE65" s="451"/>
      <c r="AF65" s="451"/>
      <c r="AG65" s="451"/>
      <c r="AH65" s="451"/>
      <c r="AI65" s="451"/>
      <c r="AJ65" s="451"/>
      <c r="AK65" s="451"/>
      <c r="AL65" s="451"/>
      <c r="AM65" s="451"/>
      <c r="AN65" s="451"/>
      <c r="AO65" s="451"/>
      <c r="AP65" s="451"/>
      <c r="AQ65" s="451"/>
      <c r="AR65" s="451"/>
      <c r="AS65" s="451"/>
      <c r="AT65" s="451"/>
      <c r="AU65" s="451"/>
      <c r="AV65" s="451"/>
      <c r="AW65" s="451"/>
      <c r="AX65" s="451"/>
      <c r="AY65" s="451"/>
      <c r="AZ65" s="451"/>
      <c r="BA65" s="451"/>
      <c r="BB65" s="451"/>
      <c r="BC65" s="451"/>
      <c r="BD65" s="451"/>
      <c r="BE65" s="451"/>
      <c r="BF65" s="451"/>
      <c r="BG65" s="451"/>
      <c r="BH65" s="451"/>
      <c r="BI65" s="451"/>
      <c r="BJ65" s="451"/>
      <c r="BK65" s="451"/>
      <c r="BL65" s="451"/>
      <c r="BM65" s="451"/>
      <c r="BN65" s="451"/>
      <c r="BO65" s="451"/>
      <c r="BP65" s="451"/>
      <c r="BQ65" s="451"/>
      <c r="BR65" s="451"/>
      <c r="BS65" s="451"/>
      <c r="BT65" s="451"/>
      <c r="BU65" s="451"/>
      <c r="BV65" s="451"/>
      <c r="BW65" s="451"/>
      <c r="BX65" s="451"/>
      <c r="BY65" s="451"/>
      <c r="BZ65" s="451"/>
      <c r="CA65" s="451"/>
      <c r="CB65" s="451"/>
      <c r="CC65" s="451"/>
      <c r="CD65" s="451"/>
      <c r="CE65" s="451"/>
      <c r="CF65" s="451"/>
      <c r="CG65" s="451"/>
      <c r="CH65" s="451"/>
      <c r="CI65" s="451"/>
      <c r="CJ65" s="451"/>
      <c r="CK65" s="451"/>
      <c r="CL65" s="451"/>
      <c r="CM65" s="451"/>
      <c r="CN65" s="451"/>
      <c r="CO65" s="451"/>
      <c r="CP65" s="451"/>
      <c r="CQ65" s="451"/>
      <c r="CR65" s="451"/>
      <c r="CS65" s="451"/>
      <c r="CT65" s="451"/>
      <c r="CU65" s="451"/>
      <c r="CV65" s="451"/>
      <c r="CW65" s="451"/>
      <c r="CX65" s="451"/>
      <c r="CY65" s="451"/>
      <c r="CZ65" s="451"/>
      <c r="DA65" s="451"/>
      <c r="DB65" s="451"/>
      <c r="DC65" s="451"/>
      <c r="DD65" s="451"/>
      <c r="DE65" s="451"/>
      <c r="DF65" s="451"/>
      <c r="DG65" s="451"/>
      <c r="DH65" s="451"/>
      <c r="DI65" s="451"/>
      <c r="DJ65" s="451"/>
      <c r="DK65" s="451"/>
      <c r="DL65" s="451"/>
      <c r="DM65" s="451"/>
      <c r="DN65" s="451"/>
      <c r="DO65" s="451"/>
      <c r="DP65" s="451"/>
      <c r="DQ65" s="451"/>
      <c r="DR65" s="451"/>
      <c r="DS65" s="451"/>
      <c r="DT65" s="451"/>
      <c r="DU65" s="451"/>
      <c r="DV65" s="451"/>
      <c r="DW65" s="451"/>
      <c r="DX65" s="451"/>
      <c r="DY65" s="451"/>
      <c r="DZ65" s="451"/>
      <c r="EA65" s="451"/>
      <c r="EB65" s="451"/>
      <c r="EC65" s="451"/>
      <c r="ED65" s="451"/>
      <c r="EE65" s="451"/>
      <c r="EF65" s="451"/>
      <c r="EG65" s="451"/>
      <c r="EH65" s="451"/>
      <c r="EI65" s="451"/>
      <c r="EJ65" s="451"/>
      <c r="EK65" s="451"/>
      <c r="EL65" s="451"/>
      <c r="EM65" s="451"/>
      <c r="EN65" s="451"/>
      <c r="EO65" s="451"/>
      <c r="EP65" s="451"/>
      <c r="EQ65" s="451"/>
      <c r="ER65" s="451"/>
      <c r="ES65" s="451"/>
      <c r="ET65" s="451"/>
      <c r="EU65" s="451"/>
      <c r="EV65" s="451"/>
      <c r="EW65" s="451"/>
      <c r="EX65" s="451"/>
      <c r="EY65" s="451"/>
      <c r="EZ65" s="451"/>
      <c r="FA65" s="451"/>
      <c r="FB65" s="451"/>
      <c r="FC65" s="451"/>
      <c r="FD65" s="451"/>
      <c r="FE65" s="451"/>
      <c r="FF65" s="451"/>
      <c r="FG65" s="451"/>
      <c r="FH65" s="451"/>
      <c r="FI65" s="451"/>
      <c r="FJ65" s="451"/>
      <c r="FK65" s="451"/>
      <c r="FL65" s="451"/>
      <c r="FM65" s="451"/>
      <c r="FN65" s="451"/>
    </row>
    <row r="66" spans="1:170" ht="15.75" customHeight="1">
      <c r="A66" s="451"/>
      <c r="B66" s="451"/>
      <c r="C66" s="451"/>
      <c r="D66" s="451"/>
      <c r="E66" s="451"/>
      <c r="F66" s="451"/>
      <c r="G66" s="451"/>
      <c r="H66" s="451"/>
      <c r="I66" s="451"/>
      <c r="J66" s="451"/>
      <c r="K66" s="451"/>
      <c r="L66" s="451"/>
      <c r="M66" s="451"/>
      <c r="N66" s="451"/>
      <c r="O66" s="451"/>
      <c r="P66" s="451"/>
      <c r="Q66" s="451"/>
      <c r="R66" s="451"/>
      <c r="S66" s="451"/>
      <c r="T66" s="451"/>
      <c r="U66" s="451"/>
      <c r="V66" s="451"/>
      <c r="W66" s="451"/>
      <c r="X66" s="451"/>
      <c r="Y66" s="451"/>
      <c r="Z66" s="451"/>
      <c r="AA66" s="451"/>
      <c r="AB66" s="451"/>
      <c r="AC66" s="451"/>
      <c r="AD66" s="451"/>
      <c r="AE66" s="451"/>
      <c r="AF66" s="451"/>
      <c r="AG66" s="451"/>
      <c r="AH66" s="451"/>
      <c r="AI66" s="451"/>
      <c r="AJ66" s="451"/>
      <c r="AK66" s="451"/>
      <c r="AL66" s="451"/>
      <c r="AM66" s="451"/>
      <c r="AN66" s="451"/>
      <c r="AO66" s="451"/>
      <c r="AP66" s="451"/>
      <c r="AQ66" s="451"/>
      <c r="AR66" s="451"/>
      <c r="AS66" s="451"/>
      <c r="AT66" s="451"/>
      <c r="AU66" s="451"/>
      <c r="AV66" s="451"/>
      <c r="AW66" s="451"/>
      <c r="AX66" s="451"/>
      <c r="AY66" s="451"/>
      <c r="AZ66" s="451"/>
      <c r="BA66" s="451"/>
      <c r="BB66" s="451"/>
      <c r="BC66" s="451"/>
      <c r="BD66" s="451"/>
      <c r="BE66" s="451"/>
      <c r="BF66" s="451"/>
      <c r="BG66" s="451"/>
      <c r="BH66" s="451"/>
      <c r="BI66" s="451"/>
      <c r="BJ66" s="451"/>
      <c r="BK66" s="451"/>
      <c r="BL66" s="451"/>
      <c r="BM66" s="451"/>
      <c r="BN66" s="451"/>
      <c r="BO66" s="451"/>
      <c r="BP66" s="451"/>
      <c r="BQ66" s="451"/>
      <c r="BR66" s="451"/>
      <c r="BS66" s="451"/>
      <c r="BT66" s="451"/>
      <c r="BU66" s="451"/>
      <c r="BV66" s="451"/>
      <c r="BW66" s="451"/>
      <c r="BX66" s="451"/>
      <c r="BY66" s="451"/>
      <c r="BZ66" s="451"/>
      <c r="CA66" s="451"/>
      <c r="CB66" s="451"/>
      <c r="CC66" s="451"/>
      <c r="CD66" s="451"/>
      <c r="CE66" s="451"/>
      <c r="CF66" s="451"/>
      <c r="CG66" s="451"/>
      <c r="CH66" s="451"/>
      <c r="CI66" s="451"/>
      <c r="CJ66" s="451"/>
      <c r="CK66" s="451"/>
      <c r="CL66" s="451"/>
      <c r="CM66" s="451"/>
      <c r="CN66" s="451"/>
      <c r="CO66" s="451"/>
      <c r="CP66" s="451"/>
      <c r="CQ66" s="451"/>
      <c r="CR66" s="451"/>
      <c r="CS66" s="451"/>
      <c r="CT66" s="451"/>
      <c r="CU66" s="451"/>
      <c r="CV66" s="451"/>
      <c r="CW66" s="451"/>
      <c r="CX66" s="451"/>
      <c r="CY66" s="451"/>
      <c r="CZ66" s="451"/>
      <c r="DA66" s="451"/>
      <c r="DB66" s="451"/>
      <c r="DC66" s="451"/>
      <c r="DD66" s="451"/>
      <c r="DE66" s="451"/>
      <c r="DF66" s="451"/>
      <c r="DG66" s="451"/>
      <c r="DH66" s="451"/>
      <c r="DI66" s="451"/>
      <c r="DJ66" s="451"/>
      <c r="DK66" s="451"/>
      <c r="DL66" s="451"/>
      <c r="DM66" s="451"/>
      <c r="DN66" s="451"/>
      <c r="DO66" s="451"/>
      <c r="DP66" s="451"/>
      <c r="DQ66" s="451"/>
      <c r="DR66" s="451"/>
      <c r="DS66" s="451"/>
      <c r="DT66" s="451"/>
      <c r="DU66" s="451"/>
      <c r="DV66" s="451"/>
      <c r="DW66" s="451"/>
      <c r="DX66" s="451"/>
      <c r="DY66" s="451"/>
      <c r="DZ66" s="451"/>
      <c r="EA66" s="451"/>
      <c r="EB66" s="451"/>
      <c r="EC66" s="451"/>
      <c r="ED66" s="451"/>
      <c r="EE66" s="451"/>
      <c r="EF66" s="451"/>
      <c r="EG66" s="451"/>
      <c r="EH66" s="451"/>
      <c r="EI66" s="451"/>
      <c r="EJ66" s="451"/>
      <c r="EK66" s="451"/>
      <c r="EL66" s="451"/>
      <c r="EM66" s="451"/>
      <c r="EN66" s="451"/>
      <c r="EO66" s="451"/>
      <c r="EP66" s="451"/>
      <c r="EQ66" s="451"/>
      <c r="ER66" s="451"/>
      <c r="ES66" s="451"/>
      <c r="ET66" s="451"/>
      <c r="EU66" s="451"/>
      <c r="EV66" s="451"/>
      <c r="EW66" s="451"/>
      <c r="EX66" s="451"/>
      <c r="EY66" s="451"/>
      <c r="EZ66" s="451"/>
      <c r="FA66" s="451"/>
      <c r="FB66" s="451"/>
      <c r="FC66" s="451"/>
      <c r="FD66" s="451"/>
      <c r="FE66" s="451"/>
      <c r="FF66" s="451"/>
      <c r="FG66" s="451"/>
      <c r="FH66" s="451"/>
      <c r="FI66" s="451"/>
      <c r="FJ66" s="451"/>
      <c r="FK66" s="451"/>
      <c r="FL66" s="451"/>
      <c r="FM66" s="451"/>
      <c r="FN66" s="451"/>
    </row>
    <row r="67" spans="1:170" ht="15.75" customHeight="1">
      <c r="A67" s="451"/>
      <c r="B67" s="451"/>
      <c r="C67" s="451"/>
      <c r="D67" s="451"/>
      <c r="E67" s="451"/>
      <c r="F67" s="451"/>
      <c r="G67" s="451"/>
      <c r="H67" s="451"/>
      <c r="I67" s="451"/>
      <c r="J67" s="451"/>
      <c r="K67" s="451"/>
      <c r="L67" s="451"/>
      <c r="M67" s="451"/>
      <c r="N67" s="451"/>
      <c r="O67" s="451"/>
      <c r="P67" s="451"/>
      <c r="Q67" s="451"/>
      <c r="R67" s="451"/>
      <c r="S67" s="451"/>
      <c r="T67" s="451"/>
      <c r="U67" s="451"/>
      <c r="V67" s="451"/>
      <c r="W67" s="451"/>
      <c r="X67" s="451"/>
      <c r="Y67" s="451"/>
      <c r="Z67" s="451"/>
      <c r="AA67" s="451"/>
      <c r="AB67" s="451"/>
      <c r="AC67" s="451"/>
      <c r="AD67" s="451"/>
      <c r="AE67" s="451"/>
      <c r="AF67" s="451"/>
      <c r="AG67" s="451"/>
      <c r="AH67" s="451"/>
      <c r="AI67" s="451"/>
      <c r="AJ67" s="451"/>
      <c r="AK67" s="451"/>
      <c r="AL67" s="451"/>
      <c r="AM67" s="451"/>
      <c r="AN67" s="451"/>
      <c r="AO67" s="451"/>
      <c r="AP67" s="451"/>
      <c r="AQ67" s="451"/>
      <c r="AR67" s="451"/>
      <c r="AS67" s="451"/>
      <c r="AT67" s="451"/>
      <c r="AU67" s="451"/>
      <c r="AV67" s="451"/>
      <c r="AW67" s="451"/>
      <c r="AX67" s="451"/>
      <c r="AY67" s="451"/>
      <c r="AZ67" s="451"/>
      <c r="BA67" s="451"/>
      <c r="BB67" s="451"/>
      <c r="BC67" s="451"/>
      <c r="BD67" s="451"/>
      <c r="BE67" s="451"/>
      <c r="BF67" s="451"/>
      <c r="BG67" s="451"/>
      <c r="BH67" s="451"/>
      <c r="BI67" s="451"/>
      <c r="BJ67" s="451"/>
      <c r="BK67" s="451"/>
      <c r="BL67" s="451"/>
      <c r="BM67" s="451"/>
      <c r="BN67" s="451"/>
      <c r="BO67" s="451"/>
      <c r="BP67" s="451"/>
      <c r="BQ67" s="451"/>
      <c r="BR67" s="451"/>
      <c r="BS67" s="451"/>
      <c r="BT67" s="451"/>
      <c r="BU67" s="451"/>
      <c r="BV67" s="451"/>
      <c r="BW67" s="451"/>
      <c r="BX67" s="451"/>
      <c r="BY67" s="451"/>
      <c r="BZ67" s="451"/>
      <c r="CA67" s="451"/>
      <c r="CB67" s="451"/>
      <c r="CC67" s="451"/>
      <c r="CD67" s="451"/>
      <c r="CE67" s="451"/>
      <c r="CF67" s="451"/>
      <c r="CG67" s="451"/>
      <c r="CH67" s="451"/>
      <c r="CI67" s="451"/>
      <c r="CJ67" s="451"/>
      <c r="CK67" s="451"/>
      <c r="CL67" s="451"/>
      <c r="CM67" s="451"/>
      <c r="CN67" s="451"/>
      <c r="CO67" s="451"/>
      <c r="CP67" s="451"/>
      <c r="CQ67" s="451"/>
      <c r="CR67" s="451"/>
      <c r="CS67" s="451"/>
      <c r="CT67" s="451"/>
      <c r="CU67" s="451"/>
      <c r="CV67" s="451"/>
      <c r="CW67" s="451"/>
      <c r="CX67" s="451"/>
      <c r="CY67" s="451"/>
      <c r="CZ67" s="451"/>
      <c r="DA67" s="451"/>
      <c r="DB67" s="451"/>
      <c r="DC67" s="451"/>
      <c r="DD67" s="451"/>
      <c r="DE67" s="451"/>
      <c r="DF67" s="451"/>
      <c r="DG67" s="451"/>
      <c r="DH67" s="451"/>
      <c r="DI67" s="451"/>
      <c r="DJ67" s="451"/>
      <c r="DK67" s="451"/>
      <c r="DL67" s="451"/>
      <c r="DM67" s="451"/>
      <c r="DN67" s="451"/>
      <c r="DO67" s="451"/>
      <c r="DP67" s="451"/>
      <c r="DQ67" s="451"/>
      <c r="DR67" s="451"/>
      <c r="DS67" s="451"/>
      <c r="DT67" s="451"/>
      <c r="DU67" s="451"/>
      <c r="DV67" s="451"/>
      <c r="DW67" s="451"/>
      <c r="DX67" s="451"/>
      <c r="DY67" s="451"/>
      <c r="DZ67" s="451"/>
      <c r="EA67" s="451"/>
      <c r="EB67" s="451"/>
      <c r="EC67" s="451"/>
      <c r="ED67" s="451"/>
      <c r="EE67" s="451"/>
      <c r="EF67" s="451"/>
      <c r="EG67" s="451"/>
      <c r="EH67" s="451"/>
      <c r="EI67" s="451"/>
      <c r="EJ67" s="451"/>
      <c r="EK67" s="451"/>
      <c r="EL67" s="451"/>
      <c r="EM67" s="451"/>
      <c r="EN67" s="451"/>
      <c r="EO67" s="451"/>
      <c r="EP67" s="451"/>
      <c r="EQ67" s="451"/>
      <c r="ER67" s="451"/>
      <c r="ES67" s="451"/>
      <c r="ET67" s="451"/>
      <c r="EU67" s="451"/>
      <c r="EV67" s="451"/>
      <c r="EW67" s="451"/>
      <c r="EX67" s="451"/>
      <c r="EY67" s="451"/>
      <c r="EZ67" s="451"/>
      <c r="FA67" s="451"/>
      <c r="FB67" s="451"/>
      <c r="FC67" s="451"/>
      <c r="FD67" s="451"/>
      <c r="FE67" s="451"/>
      <c r="FF67" s="451"/>
      <c r="FG67" s="451"/>
      <c r="FH67" s="451"/>
      <c r="FI67" s="451"/>
      <c r="FJ67" s="451"/>
      <c r="FK67" s="451"/>
      <c r="FL67" s="451"/>
      <c r="FM67" s="451"/>
      <c r="FN67" s="451"/>
    </row>
    <row r="68" spans="1:170" ht="15.75" customHeight="1">
      <c r="A68" s="451"/>
      <c r="B68" s="451"/>
      <c r="C68" s="451"/>
      <c r="D68" s="451"/>
      <c r="E68" s="451"/>
      <c r="F68" s="451"/>
      <c r="G68" s="451"/>
      <c r="H68" s="451"/>
      <c r="I68" s="451"/>
      <c r="J68" s="451"/>
      <c r="K68" s="451"/>
      <c r="L68" s="451"/>
      <c r="M68" s="451"/>
      <c r="N68" s="451"/>
      <c r="O68" s="451"/>
      <c r="P68" s="451"/>
      <c r="Q68" s="451"/>
      <c r="R68" s="451"/>
      <c r="S68" s="451"/>
      <c r="T68" s="451"/>
      <c r="U68" s="451"/>
      <c r="V68" s="451"/>
      <c r="W68" s="451"/>
      <c r="X68" s="451"/>
      <c r="Y68" s="451"/>
      <c r="Z68" s="451"/>
      <c r="AA68" s="451"/>
      <c r="AB68" s="451"/>
      <c r="AC68" s="451"/>
      <c r="AD68" s="451"/>
      <c r="AE68" s="451"/>
      <c r="AF68" s="451"/>
      <c r="AG68" s="451"/>
      <c r="AH68" s="451"/>
      <c r="AI68" s="451"/>
      <c r="AJ68" s="451"/>
      <c r="AK68" s="451"/>
      <c r="AL68" s="451"/>
      <c r="AM68" s="451"/>
      <c r="AN68" s="451"/>
      <c r="AO68" s="451"/>
      <c r="AP68" s="451"/>
      <c r="AQ68" s="451"/>
      <c r="AR68" s="451"/>
      <c r="AS68" s="451"/>
      <c r="AT68" s="451"/>
      <c r="AU68" s="451"/>
      <c r="AV68" s="451"/>
      <c r="AW68" s="451"/>
      <c r="AX68" s="451"/>
      <c r="AY68" s="451"/>
      <c r="AZ68" s="451"/>
      <c r="BA68" s="451"/>
      <c r="BB68" s="451"/>
      <c r="BC68" s="451"/>
      <c r="BD68" s="451"/>
      <c r="BE68" s="451"/>
      <c r="BF68" s="451"/>
      <c r="BG68" s="451"/>
      <c r="BH68" s="451"/>
      <c r="BI68" s="451"/>
      <c r="BJ68" s="451"/>
      <c r="BK68" s="451"/>
      <c r="BL68" s="451"/>
      <c r="BM68" s="451"/>
      <c r="BN68" s="451"/>
      <c r="BO68" s="451"/>
      <c r="BP68" s="451"/>
      <c r="BQ68" s="451"/>
      <c r="BR68" s="451"/>
      <c r="BS68" s="451"/>
      <c r="BT68" s="451"/>
      <c r="BU68" s="451"/>
      <c r="BV68" s="451"/>
      <c r="BW68" s="451"/>
      <c r="BX68" s="451"/>
      <c r="BY68" s="451"/>
      <c r="BZ68" s="451"/>
      <c r="CA68" s="451"/>
      <c r="CB68" s="451"/>
      <c r="CC68" s="451"/>
      <c r="CD68" s="451"/>
      <c r="CE68" s="451"/>
      <c r="CF68" s="451"/>
      <c r="CG68" s="451"/>
      <c r="CH68" s="451"/>
      <c r="CI68" s="451"/>
      <c r="CJ68" s="451"/>
      <c r="CK68" s="451"/>
      <c r="CL68" s="451"/>
      <c r="CM68" s="451"/>
      <c r="CN68" s="451"/>
      <c r="CO68" s="451"/>
      <c r="CP68" s="451"/>
      <c r="CQ68" s="451"/>
      <c r="CR68" s="451"/>
      <c r="CS68" s="451"/>
      <c r="CT68" s="451"/>
      <c r="CU68" s="451"/>
      <c r="CV68" s="451"/>
      <c r="CW68" s="451"/>
      <c r="CX68" s="451"/>
      <c r="CY68" s="451"/>
      <c r="CZ68" s="451"/>
      <c r="DA68" s="451"/>
      <c r="DB68" s="451"/>
      <c r="DC68" s="451"/>
      <c r="DD68" s="451"/>
      <c r="DE68" s="451"/>
      <c r="DF68" s="451"/>
      <c r="DG68" s="451"/>
      <c r="DH68" s="451"/>
      <c r="DI68" s="451"/>
      <c r="DJ68" s="451"/>
      <c r="DK68" s="451"/>
      <c r="DL68" s="451"/>
      <c r="DM68" s="451"/>
      <c r="DN68" s="451"/>
      <c r="DO68" s="451"/>
      <c r="DP68" s="451"/>
      <c r="DQ68" s="451"/>
      <c r="DR68" s="451"/>
      <c r="DS68" s="451"/>
      <c r="DT68" s="451"/>
      <c r="DU68" s="451"/>
      <c r="DV68" s="451"/>
      <c r="DW68" s="451"/>
      <c r="DX68" s="451"/>
      <c r="DY68" s="451"/>
      <c r="DZ68" s="451"/>
      <c r="EA68" s="451"/>
      <c r="EB68" s="451"/>
      <c r="EC68" s="451"/>
      <c r="ED68" s="451"/>
      <c r="EE68" s="451"/>
      <c r="EF68" s="451"/>
      <c r="EG68" s="451"/>
      <c r="EH68" s="451"/>
      <c r="EI68" s="451"/>
      <c r="EJ68" s="451"/>
      <c r="EK68" s="451"/>
      <c r="EL68" s="451"/>
      <c r="EM68" s="451"/>
      <c r="EN68" s="451"/>
      <c r="EO68" s="451"/>
      <c r="EP68" s="451"/>
      <c r="EQ68" s="451"/>
      <c r="ER68" s="451"/>
      <c r="ES68" s="451"/>
      <c r="ET68" s="451"/>
      <c r="EU68" s="451"/>
      <c r="EV68" s="451"/>
      <c r="EW68" s="451"/>
      <c r="EX68" s="451"/>
      <c r="EY68" s="451"/>
      <c r="EZ68" s="451"/>
      <c r="FA68" s="451"/>
      <c r="FB68" s="451"/>
      <c r="FC68" s="451"/>
      <c r="FD68" s="451"/>
      <c r="FE68" s="451"/>
      <c r="FF68" s="451"/>
      <c r="FG68" s="451"/>
      <c r="FH68" s="451"/>
      <c r="FI68" s="451"/>
      <c r="FJ68" s="451"/>
      <c r="FK68" s="451"/>
      <c r="FL68" s="451"/>
      <c r="FM68" s="451"/>
      <c r="FN68" s="451"/>
    </row>
    <row r="69" spans="1:170" ht="15.75" customHeight="1">
      <c r="A69" s="451"/>
      <c r="B69" s="451"/>
      <c r="C69" s="451"/>
      <c r="D69" s="451"/>
      <c r="E69" s="451"/>
      <c r="F69" s="451"/>
      <c r="G69" s="451"/>
      <c r="H69" s="451"/>
      <c r="I69" s="451"/>
      <c r="J69" s="451"/>
      <c r="K69" s="451"/>
      <c r="L69" s="451"/>
      <c r="M69" s="451"/>
      <c r="N69" s="451"/>
      <c r="O69" s="451"/>
      <c r="P69" s="451"/>
      <c r="Q69" s="451"/>
      <c r="R69" s="451"/>
      <c r="S69" s="451"/>
      <c r="T69" s="451"/>
      <c r="U69" s="451"/>
      <c r="V69" s="451"/>
      <c r="W69" s="451"/>
      <c r="X69" s="451"/>
      <c r="Y69" s="451"/>
      <c r="Z69" s="451"/>
      <c r="AA69" s="451"/>
      <c r="AB69" s="451"/>
      <c r="AC69" s="451"/>
      <c r="AD69" s="451"/>
      <c r="AE69" s="451"/>
      <c r="AF69" s="451"/>
      <c r="AG69" s="451"/>
      <c r="AH69" s="451"/>
      <c r="AI69" s="451"/>
      <c r="AJ69" s="451"/>
      <c r="AK69" s="451"/>
      <c r="AL69" s="451"/>
      <c r="AM69" s="451"/>
      <c r="AN69" s="451"/>
      <c r="AO69" s="451"/>
      <c r="AP69" s="451"/>
      <c r="AQ69" s="451"/>
      <c r="AR69" s="451"/>
      <c r="AS69" s="451"/>
      <c r="AT69" s="451"/>
      <c r="AU69" s="451"/>
      <c r="AV69" s="451"/>
      <c r="AW69" s="451"/>
      <c r="AX69" s="451"/>
      <c r="AY69" s="451"/>
      <c r="AZ69" s="451"/>
      <c r="BA69" s="451"/>
      <c r="BB69" s="451"/>
      <c r="BC69" s="451"/>
      <c r="BD69" s="451"/>
      <c r="BE69" s="451"/>
      <c r="BF69" s="451"/>
      <c r="BG69" s="451"/>
      <c r="BH69" s="451"/>
      <c r="BI69" s="451"/>
      <c r="BJ69" s="451"/>
      <c r="BK69" s="451"/>
      <c r="BL69" s="451"/>
      <c r="BM69" s="451"/>
      <c r="BN69" s="451"/>
      <c r="BO69" s="451"/>
      <c r="BP69" s="451"/>
      <c r="BQ69" s="451"/>
      <c r="BR69" s="451"/>
      <c r="BS69" s="451"/>
      <c r="BT69" s="451"/>
      <c r="BU69" s="451"/>
      <c r="BV69" s="451"/>
      <c r="BW69" s="451"/>
      <c r="BX69" s="451"/>
      <c r="BY69" s="451"/>
      <c r="BZ69" s="451"/>
      <c r="CA69" s="451"/>
      <c r="CB69" s="451"/>
      <c r="CC69" s="451"/>
      <c r="CD69" s="451"/>
      <c r="CE69" s="451"/>
      <c r="CF69" s="451"/>
      <c r="CG69" s="451"/>
      <c r="CH69" s="451"/>
      <c r="CI69" s="451"/>
      <c r="CJ69" s="451"/>
      <c r="CK69" s="451"/>
      <c r="CL69" s="451"/>
      <c r="CM69" s="451"/>
      <c r="CN69" s="451"/>
      <c r="CO69" s="451"/>
      <c r="CP69" s="451"/>
      <c r="CQ69" s="451"/>
      <c r="CR69" s="451"/>
      <c r="CS69" s="451"/>
      <c r="CT69" s="451"/>
      <c r="CU69" s="451"/>
      <c r="CV69" s="451"/>
      <c r="CW69" s="451"/>
      <c r="CX69" s="451"/>
      <c r="CY69" s="451"/>
      <c r="CZ69" s="451"/>
      <c r="DA69" s="451"/>
      <c r="DB69" s="451"/>
      <c r="DC69" s="451"/>
      <c r="DD69" s="451"/>
      <c r="DE69" s="451"/>
      <c r="DF69" s="451"/>
      <c r="DG69" s="451"/>
      <c r="DH69" s="451"/>
      <c r="DI69" s="451"/>
      <c r="DJ69" s="451"/>
      <c r="DK69" s="451"/>
      <c r="DL69" s="451"/>
      <c r="DM69" s="451"/>
      <c r="DN69" s="451"/>
      <c r="DO69" s="451"/>
      <c r="DP69" s="451"/>
      <c r="DQ69" s="451"/>
      <c r="DR69" s="451"/>
      <c r="DS69" s="451"/>
      <c r="DT69" s="451"/>
      <c r="DU69" s="451"/>
      <c r="DV69" s="451"/>
      <c r="DW69" s="451"/>
      <c r="DX69" s="451"/>
      <c r="DY69" s="451"/>
      <c r="DZ69" s="451"/>
      <c r="EA69" s="451"/>
      <c r="EB69" s="451"/>
      <c r="EC69" s="451"/>
      <c r="ED69" s="451"/>
      <c r="EE69" s="451"/>
      <c r="EF69" s="451"/>
      <c r="EG69" s="451"/>
      <c r="EH69" s="451"/>
      <c r="EI69" s="451"/>
      <c r="EJ69" s="451"/>
      <c r="EK69" s="451"/>
      <c r="EL69" s="451"/>
      <c r="EM69" s="451"/>
      <c r="EN69" s="451"/>
      <c r="EO69" s="451"/>
      <c r="EP69" s="451"/>
      <c r="EQ69" s="451"/>
      <c r="ER69" s="451"/>
      <c r="ES69" s="451"/>
      <c r="ET69" s="451"/>
      <c r="EU69" s="451"/>
      <c r="EV69" s="451"/>
      <c r="EW69" s="451"/>
      <c r="EX69" s="451"/>
      <c r="EY69" s="451"/>
      <c r="EZ69" s="451"/>
      <c r="FA69" s="451"/>
      <c r="FB69" s="451"/>
      <c r="FC69" s="451"/>
      <c r="FD69" s="451"/>
      <c r="FE69" s="451"/>
      <c r="FF69" s="451"/>
      <c r="FG69" s="451"/>
      <c r="FH69" s="451"/>
      <c r="FI69" s="451"/>
      <c r="FJ69" s="451"/>
      <c r="FK69" s="451"/>
      <c r="FL69" s="451"/>
      <c r="FM69" s="451"/>
      <c r="FN69" s="451"/>
    </row>
    <row r="70" spans="1:170" ht="15.75" customHeight="1">
      <c r="A70" s="451"/>
      <c r="B70" s="451"/>
      <c r="C70" s="451"/>
      <c r="D70" s="451"/>
      <c r="E70" s="451"/>
      <c r="F70" s="451"/>
      <c r="G70" s="451"/>
      <c r="H70" s="451"/>
      <c r="I70" s="451"/>
      <c r="J70" s="451"/>
      <c r="K70" s="451"/>
      <c r="L70" s="451"/>
      <c r="M70" s="451"/>
      <c r="N70" s="451"/>
      <c r="O70" s="451"/>
      <c r="P70" s="451"/>
      <c r="Q70" s="451"/>
      <c r="R70" s="451"/>
      <c r="S70" s="451"/>
      <c r="T70" s="451"/>
      <c r="U70" s="451"/>
      <c r="V70" s="451"/>
      <c r="W70" s="451"/>
      <c r="X70" s="451"/>
      <c r="Y70" s="451"/>
      <c r="Z70" s="451"/>
      <c r="AA70" s="451"/>
      <c r="AB70" s="451"/>
      <c r="AC70" s="451"/>
      <c r="AD70" s="451"/>
      <c r="AE70" s="451"/>
      <c r="AF70" s="451"/>
      <c r="AG70" s="451"/>
      <c r="AH70" s="451"/>
      <c r="AI70" s="451"/>
      <c r="AJ70" s="451"/>
      <c r="AK70" s="451"/>
      <c r="AL70" s="451"/>
      <c r="AM70" s="451"/>
      <c r="AN70" s="451"/>
      <c r="AO70" s="451"/>
      <c r="AP70" s="451"/>
      <c r="AQ70" s="451"/>
      <c r="AR70" s="451"/>
      <c r="AS70" s="451"/>
      <c r="AT70" s="451"/>
      <c r="AU70" s="451"/>
      <c r="AV70" s="451"/>
      <c r="AW70" s="451"/>
      <c r="AX70" s="451"/>
      <c r="AY70" s="451"/>
      <c r="AZ70" s="451"/>
      <c r="BA70" s="451"/>
      <c r="BB70" s="451"/>
      <c r="BC70" s="451"/>
      <c r="BD70" s="451"/>
      <c r="BE70" s="451"/>
      <c r="BF70" s="451"/>
      <c r="BG70" s="451"/>
      <c r="BH70" s="451"/>
      <c r="BI70" s="451"/>
      <c r="BJ70" s="451"/>
      <c r="BK70" s="451"/>
      <c r="BL70" s="451"/>
      <c r="BM70" s="451"/>
      <c r="BN70" s="451"/>
      <c r="BO70" s="451"/>
      <c r="BP70" s="451"/>
      <c r="BQ70" s="451"/>
      <c r="BR70" s="451"/>
      <c r="BS70" s="451"/>
      <c r="BT70" s="451"/>
      <c r="BU70" s="451"/>
      <c r="BV70" s="451"/>
      <c r="BW70" s="451"/>
      <c r="BX70" s="451"/>
      <c r="BY70" s="451"/>
      <c r="BZ70" s="451"/>
      <c r="CA70" s="451"/>
      <c r="CB70" s="451"/>
      <c r="CC70" s="451"/>
      <c r="CD70" s="451"/>
      <c r="CE70" s="451"/>
      <c r="CF70" s="451"/>
      <c r="CG70" s="451"/>
      <c r="CH70" s="451"/>
      <c r="CI70" s="451"/>
      <c r="CJ70" s="451"/>
      <c r="CK70" s="451"/>
      <c r="CL70" s="451"/>
      <c r="CM70" s="451"/>
      <c r="CN70" s="451"/>
      <c r="CO70" s="451"/>
      <c r="CP70" s="451"/>
      <c r="CQ70" s="451"/>
      <c r="CR70" s="451"/>
      <c r="CS70" s="451"/>
      <c r="CT70" s="451"/>
      <c r="CU70" s="451"/>
      <c r="CV70" s="451"/>
      <c r="CW70" s="451"/>
      <c r="CX70" s="451"/>
      <c r="CY70" s="451"/>
      <c r="CZ70" s="451"/>
      <c r="DA70" s="451"/>
      <c r="DB70" s="451"/>
      <c r="DC70" s="451"/>
      <c r="DD70" s="451"/>
      <c r="DE70" s="451"/>
      <c r="DF70" s="451"/>
      <c r="DG70" s="451"/>
      <c r="DH70" s="451"/>
      <c r="DI70" s="451"/>
      <c r="DJ70" s="451"/>
      <c r="DK70" s="451"/>
      <c r="DL70" s="451"/>
      <c r="DM70" s="451"/>
      <c r="DN70" s="451"/>
      <c r="DO70" s="451"/>
      <c r="DP70" s="451"/>
      <c r="DQ70" s="451"/>
      <c r="DR70" s="451"/>
      <c r="DS70" s="451"/>
      <c r="DT70" s="451"/>
      <c r="DU70" s="451"/>
      <c r="DV70" s="451"/>
      <c r="DW70" s="451"/>
      <c r="DX70" s="451"/>
      <c r="DY70" s="451"/>
      <c r="DZ70" s="451"/>
      <c r="EA70" s="451"/>
      <c r="EB70" s="451"/>
      <c r="EC70" s="451"/>
      <c r="ED70" s="451"/>
      <c r="EE70" s="451"/>
      <c r="EF70" s="451"/>
      <c r="EG70" s="451"/>
      <c r="EH70" s="451"/>
      <c r="EI70" s="451"/>
      <c r="EJ70" s="451"/>
      <c r="EK70" s="451"/>
      <c r="EL70" s="451"/>
      <c r="EM70" s="451"/>
      <c r="EN70" s="451"/>
      <c r="EO70" s="451"/>
      <c r="EP70" s="451"/>
      <c r="EQ70" s="451"/>
      <c r="ER70" s="451"/>
      <c r="ES70" s="451"/>
      <c r="ET70" s="451"/>
      <c r="EU70" s="451"/>
      <c r="EV70" s="451"/>
      <c r="EW70" s="451"/>
      <c r="EX70" s="451"/>
      <c r="EY70" s="451"/>
      <c r="EZ70" s="451"/>
      <c r="FA70" s="451"/>
      <c r="FB70" s="451"/>
      <c r="FC70" s="451"/>
      <c r="FD70" s="451"/>
      <c r="FE70" s="451"/>
      <c r="FF70" s="451"/>
      <c r="FG70" s="451"/>
      <c r="FH70" s="451"/>
      <c r="FI70" s="451"/>
      <c r="FJ70" s="451"/>
      <c r="FK70" s="451"/>
      <c r="FL70" s="451"/>
      <c r="FM70" s="451"/>
      <c r="FN70" s="451"/>
    </row>
    <row r="71" spans="1:170" ht="15.75" customHeight="1">
      <c r="A71" s="451"/>
      <c r="B71" s="451"/>
      <c r="C71" s="451"/>
      <c r="D71" s="451"/>
      <c r="E71" s="451"/>
      <c r="F71" s="451"/>
      <c r="G71" s="451"/>
      <c r="H71" s="451"/>
      <c r="I71" s="451"/>
      <c r="J71" s="451"/>
      <c r="K71" s="451"/>
      <c r="L71" s="451"/>
      <c r="M71" s="451"/>
      <c r="N71" s="451"/>
      <c r="O71" s="451"/>
      <c r="P71" s="451"/>
      <c r="Q71" s="451"/>
      <c r="R71" s="451"/>
      <c r="S71" s="451"/>
      <c r="T71" s="451"/>
      <c r="U71" s="451"/>
      <c r="V71" s="451"/>
      <c r="W71" s="451"/>
      <c r="X71" s="451"/>
      <c r="Y71" s="451"/>
      <c r="Z71" s="451"/>
      <c r="AA71" s="451"/>
      <c r="AB71" s="451"/>
      <c r="AC71" s="451"/>
      <c r="AD71" s="451"/>
      <c r="AE71" s="451"/>
      <c r="AF71" s="451"/>
      <c r="AG71" s="451"/>
      <c r="AH71" s="451"/>
      <c r="AI71" s="451"/>
      <c r="AJ71" s="451"/>
      <c r="AK71" s="451"/>
      <c r="AL71" s="451"/>
      <c r="AM71" s="451"/>
      <c r="AN71" s="451"/>
      <c r="AO71" s="451"/>
      <c r="AP71" s="451"/>
      <c r="AQ71" s="451"/>
      <c r="AR71" s="451"/>
      <c r="AS71" s="451"/>
      <c r="AT71" s="451"/>
      <c r="AU71" s="451"/>
      <c r="AV71" s="451"/>
      <c r="AW71" s="451"/>
      <c r="AX71" s="451"/>
      <c r="AY71" s="451"/>
      <c r="AZ71" s="451"/>
      <c r="BA71" s="451"/>
      <c r="BB71" s="451"/>
      <c r="BC71" s="451"/>
      <c r="BD71" s="451"/>
      <c r="BE71" s="451"/>
      <c r="BF71" s="451"/>
      <c r="BG71" s="451"/>
      <c r="BH71" s="451"/>
      <c r="BI71" s="451"/>
      <c r="BJ71" s="451"/>
      <c r="BK71" s="451"/>
      <c r="BL71" s="451"/>
      <c r="BM71" s="451"/>
      <c r="BN71" s="451"/>
      <c r="BO71" s="451"/>
      <c r="BP71" s="451"/>
      <c r="BQ71" s="451"/>
      <c r="BR71" s="451"/>
      <c r="BS71" s="451"/>
      <c r="BT71" s="451"/>
      <c r="BU71" s="451"/>
      <c r="BV71" s="451"/>
      <c r="BW71" s="451"/>
      <c r="BX71" s="451"/>
      <c r="BY71" s="451"/>
      <c r="BZ71" s="451"/>
      <c r="CA71" s="451"/>
      <c r="CB71" s="451"/>
      <c r="CC71" s="451"/>
      <c r="CD71" s="451"/>
      <c r="CE71" s="451"/>
      <c r="CF71" s="451"/>
      <c r="CG71" s="451"/>
      <c r="CH71" s="451"/>
      <c r="CI71" s="451"/>
      <c r="CJ71" s="451"/>
      <c r="CK71" s="451"/>
      <c r="CL71" s="451"/>
      <c r="CM71" s="451"/>
      <c r="CN71" s="451"/>
      <c r="CO71" s="451"/>
      <c r="CP71" s="451"/>
      <c r="CQ71" s="451"/>
      <c r="CR71" s="451"/>
      <c r="CS71" s="451"/>
      <c r="CT71" s="451"/>
      <c r="CU71" s="451"/>
      <c r="CV71" s="451"/>
      <c r="CW71" s="451"/>
      <c r="CX71" s="451"/>
      <c r="CY71" s="451"/>
      <c r="CZ71" s="451"/>
      <c r="DA71" s="451"/>
      <c r="DB71" s="451"/>
      <c r="DC71" s="451"/>
      <c r="DD71" s="451"/>
      <c r="DE71" s="451"/>
      <c r="DF71" s="451"/>
      <c r="DG71" s="451"/>
      <c r="DH71" s="451"/>
      <c r="DI71" s="451"/>
      <c r="DJ71" s="451"/>
      <c r="DK71" s="451"/>
      <c r="DL71" s="451"/>
      <c r="DM71" s="451"/>
      <c r="DN71" s="451"/>
      <c r="DO71" s="451"/>
      <c r="DP71" s="451"/>
      <c r="DQ71" s="451"/>
      <c r="DR71" s="451"/>
      <c r="DS71" s="451"/>
      <c r="DT71" s="451"/>
      <c r="DU71" s="451"/>
      <c r="DV71" s="451"/>
      <c r="DW71" s="451"/>
      <c r="DX71" s="451"/>
      <c r="DY71" s="451"/>
      <c r="DZ71" s="451"/>
      <c r="EA71" s="451"/>
      <c r="EB71" s="451"/>
      <c r="EC71" s="451"/>
      <c r="ED71" s="451"/>
      <c r="EE71" s="451"/>
      <c r="EF71" s="451"/>
      <c r="EG71" s="451"/>
      <c r="EH71" s="451"/>
      <c r="EI71" s="451"/>
      <c r="EJ71" s="451"/>
      <c r="EK71" s="451"/>
      <c r="EL71" s="451"/>
      <c r="EM71" s="451"/>
      <c r="EN71" s="451"/>
      <c r="EO71" s="451"/>
      <c r="EP71" s="451"/>
      <c r="EQ71" s="451"/>
      <c r="ER71" s="451"/>
      <c r="ES71" s="451"/>
      <c r="ET71" s="451"/>
      <c r="EU71" s="451"/>
      <c r="EV71" s="451"/>
      <c r="EW71" s="451"/>
      <c r="EX71" s="451"/>
      <c r="EY71" s="451"/>
      <c r="EZ71" s="451"/>
      <c r="FA71" s="451"/>
      <c r="FB71" s="451"/>
      <c r="FC71" s="451"/>
      <c r="FD71" s="451"/>
      <c r="FE71" s="451"/>
      <c r="FF71" s="451"/>
      <c r="FG71" s="451"/>
      <c r="FH71" s="451"/>
      <c r="FI71" s="451"/>
      <c r="FJ71" s="451"/>
      <c r="FK71" s="451"/>
      <c r="FL71" s="451"/>
      <c r="FM71" s="451"/>
      <c r="FN71" s="451"/>
    </row>
    <row r="72" spans="1:170" ht="15.75" customHeight="1">
      <c r="A72" s="451"/>
      <c r="B72" s="451"/>
      <c r="C72" s="451"/>
      <c r="D72" s="451"/>
      <c r="E72" s="451"/>
      <c r="F72" s="451"/>
      <c r="G72" s="451"/>
      <c r="H72" s="451"/>
      <c r="I72" s="451"/>
      <c r="J72" s="451"/>
      <c r="K72" s="451"/>
      <c r="L72" s="451"/>
      <c r="M72" s="451"/>
      <c r="N72" s="451"/>
      <c r="O72" s="451"/>
      <c r="P72" s="451"/>
      <c r="Q72" s="451"/>
      <c r="R72" s="451"/>
      <c r="S72" s="451"/>
      <c r="T72" s="451"/>
      <c r="U72" s="451"/>
      <c r="V72" s="451"/>
      <c r="W72" s="451"/>
      <c r="X72" s="451"/>
      <c r="Y72" s="451"/>
      <c r="Z72" s="451"/>
      <c r="AA72" s="451"/>
      <c r="AB72" s="451"/>
      <c r="AC72" s="451"/>
      <c r="AD72" s="451"/>
      <c r="AE72" s="451"/>
      <c r="AF72" s="451"/>
      <c r="AG72" s="451"/>
      <c r="AH72" s="451"/>
      <c r="AI72" s="451"/>
      <c r="AJ72" s="451"/>
      <c r="AK72" s="451"/>
      <c r="AL72" s="451"/>
      <c r="AM72" s="451"/>
      <c r="AN72" s="451"/>
      <c r="AO72" s="451"/>
      <c r="AP72" s="451"/>
      <c r="AQ72" s="451"/>
      <c r="AR72" s="451"/>
      <c r="AS72" s="451"/>
      <c r="AT72" s="451"/>
      <c r="AU72" s="451"/>
      <c r="AV72" s="451"/>
      <c r="AW72" s="451"/>
      <c r="AX72" s="451"/>
      <c r="AY72" s="451"/>
      <c r="AZ72" s="451"/>
      <c r="BA72" s="451"/>
      <c r="BB72" s="451"/>
      <c r="BC72" s="451"/>
      <c r="BD72" s="451"/>
      <c r="BE72" s="451"/>
      <c r="BF72" s="451"/>
      <c r="BG72" s="451"/>
      <c r="BH72" s="451"/>
      <c r="BI72" s="451"/>
      <c r="BJ72" s="451"/>
      <c r="BK72" s="451"/>
      <c r="BL72" s="451"/>
      <c r="BM72" s="451"/>
      <c r="BN72" s="451"/>
      <c r="BO72" s="451"/>
      <c r="BP72" s="451"/>
      <c r="BQ72" s="451"/>
      <c r="BR72" s="451"/>
      <c r="BS72" s="451"/>
      <c r="BT72" s="451"/>
      <c r="BU72" s="451"/>
      <c r="BV72" s="451"/>
      <c r="BW72" s="451"/>
      <c r="BX72" s="451"/>
      <c r="BY72" s="451"/>
      <c r="BZ72" s="451"/>
      <c r="CA72" s="451"/>
      <c r="CB72" s="451"/>
      <c r="CC72" s="451"/>
      <c r="CD72" s="451"/>
      <c r="CE72" s="451"/>
      <c r="CF72" s="451"/>
      <c r="CG72" s="451"/>
      <c r="CH72" s="451"/>
      <c r="CI72" s="451"/>
      <c r="CJ72" s="451"/>
      <c r="CK72" s="451"/>
      <c r="CL72" s="451"/>
      <c r="CM72" s="451"/>
      <c r="CN72" s="451"/>
      <c r="CO72" s="451"/>
      <c r="CP72" s="451"/>
      <c r="CQ72" s="451"/>
      <c r="CR72" s="451"/>
      <c r="CS72" s="451"/>
      <c r="CT72" s="451"/>
      <c r="CU72" s="451"/>
      <c r="CV72" s="451"/>
      <c r="CW72" s="451"/>
      <c r="CX72" s="451"/>
      <c r="CY72" s="451"/>
      <c r="CZ72" s="451"/>
      <c r="DA72" s="451"/>
      <c r="DB72" s="451"/>
      <c r="DC72" s="451"/>
      <c r="DD72" s="451"/>
      <c r="DE72" s="451"/>
      <c r="DF72" s="451"/>
      <c r="DG72" s="451"/>
      <c r="DH72" s="451"/>
      <c r="DI72" s="451"/>
      <c r="DJ72" s="451"/>
      <c r="DK72" s="451"/>
      <c r="DL72" s="451"/>
      <c r="DM72" s="451"/>
      <c r="DN72" s="451"/>
      <c r="DO72" s="451"/>
      <c r="DP72" s="451"/>
      <c r="DQ72" s="451"/>
      <c r="DR72" s="451"/>
      <c r="DS72" s="451"/>
      <c r="DT72" s="451"/>
      <c r="DU72" s="451"/>
      <c r="DV72" s="451"/>
      <c r="DW72" s="451"/>
      <c r="DX72" s="451"/>
      <c r="DY72" s="451"/>
      <c r="DZ72" s="451"/>
      <c r="EA72" s="451"/>
      <c r="EB72" s="451"/>
      <c r="EC72" s="451"/>
      <c r="ED72" s="451"/>
      <c r="EE72" s="451"/>
      <c r="EF72" s="451"/>
      <c r="EG72" s="451"/>
      <c r="EH72" s="451"/>
      <c r="EI72" s="451"/>
      <c r="EJ72" s="451"/>
      <c r="EK72" s="451"/>
      <c r="EL72" s="451"/>
      <c r="EM72" s="451"/>
      <c r="EN72" s="451"/>
      <c r="EO72" s="451"/>
      <c r="EP72" s="451"/>
      <c r="EQ72" s="451"/>
      <c r="ER72" s="451"/>
      <c r="ES72" s="451"/>
      <c r="ET72" s="451"/>
      <c r="EU72" s="451"/>
      <c r="EV72" s="451"/>
      <c r="EW72" s="451"/>
      <c r="EX72" s="451"/>
      <c r="EY72" s="451"/>
      <c r="EZ72" s="451"/>
      <c r="FA72" s="451"/>
      <c r="FB72" s="451"/>
      <c r="FC72" s="451"/>
      <c r="FD72" s="451"/>
      <c r="FE72" s="451"/>
      <c r="FF72" s="451"/>
      <c r="FG72" s="451"/>
      <c r="FH72" s="451"/>
      <c r="FI72" s="451"/>
      <c r="FJ72" s="451"/>
      <c r="FK72" s="451"/>
      <c r="FL72" s="451"/>
      <c r="FM72" s="451"/>
      <c r="FN72" s="451"/>
    </row>
    <row r="73" spans="1:170" ht="15.75" customHeight="1">
      <c r="A73" s="451"/>
      <c r="B73" s="451"/>
      <c r="C73" s="451"/>
      <c r="D73" s="451"/>
      <c r="E73" s="451"/>
      <c r="F73" s="451"/>
      <c r="G73" s="451"/>
      <c r="H73" s="451"/>
      <c r="I73" s="451"/>
      <c r="J73" s="451"/>
      <c r="K73" s="451"/>
      <c r="L73" s="451"/>
      <c r="M73" s="451"/>
      <c r="N73" s="451"/>
      <c r="O73" s="451"/>
      <c r="P73" s="451"/>
      <c r="Q73" s="451"/>
      <c r="R73" s="451"/>
      <c r="S73" s="451"/>
      <c r="T73" s="451"/>
      <c r="U73" s="451"/>
      <c r="V73" s="451"/>
      <c r="W73" s="451"/>
      <c r="X73" s="451"/>
      <c r="Y73" s="451"/>
      <c r="Z73" s="451"/>
      <c r="AA73" s="451"/>
      <c r="AB73" s="451"/>
      <c r="AC73" s="451"/>
      <c r="AD73" s="451"/>
      <c r="AE73" s="451"/>
      <c r="AF73" s="451"/>
      <c r="AG73" s="451"/>
      <c r="AH73" s="451"/>
      <c r="AI73" s="451"/>
      <c r="AJ73" s="451"/>
      <c r="AK73" s="451"/>
      <c r="AL73" s="451"/>
      <c r="AM73" s="451"/>
      <c r="AN73" s="451"/>
      <c r="AO73" s="451"/>
      <c r="AP73" s="451"/>
      <c r="AQ73" s="451"/>
      <c r="AR73" s="451"/>
      <c r="AS73" s="451"/>
      <c r="AT73" s="451"/>
      <c r="AU73" s="451"/>
      <c r="AV73" s="451"/>
      <c r="AW73" s="451"/>
      <c r="AX73" s="451"/>
      <c r="AY73" s="451"/>
      <c r="AZ73" s="451"/>
      <c r="BA73" s="451"/>
      <c r="BB73" s="451"/>
      <c r="BC73" s="451"/>
      <c r="BD73" s="451"/>
      <c r="BE73" s="451"/>
      <c r="BF73" s="451"/>
      <c r="BG73" s="451"/>
      <c r="BH73" s="451"/>
      <c r="BI73" s="451"/>
      <c r="BJ73" s="451"/>
      <c r="BK73" s="451"/>
      <c r="BL73" s="451"/>
      <c r="BM73" s="451"/>
      <c r="BN73" s="451"/>
      <c r="BO73" s="451"/>
      <c r="BP73" s="451"/>
      <c r="BQ73" s="451"/>
      <c r="BR73" s="451"/>
      <c r="BS73" s="451"/>
      <c r="BT73" s="451"/>
      <c r="BU73" s="451"/>
      <c r="BV73" s="451"/>
      <c r="BW73" s="451"/>
      <c r="BX73" s="451"/>
      <c r="BY73" s="451"/>
      <c r="BZ73" s="451"/>
      <c r="CA73" s="451"/>
      <c r="CB73" s="451"/>
      <c r="CC73" s="451"/>
      <c r="CD73" s="451"/>
      <c r="CE73" s="451"/>
      <c r="CF73" s="451"/>
      <c r="CG73" s="451"/>
      <c r="CH73" s="451"/>
      <c r="CI73" s="451"/>
      <c r="CJ73" s="451"/>
      <c r="CK73" s="451"/>
      <c r="CL73" s="451"/>
      <c r="CM73" s="451"/>
      <c r="CN73" s="451"/>
      <c r="CO73" s="451"/>
      <c r="CP73" s="451"/>
      <c r="CQ73" s="451"/>
      <c r="CR73" s="451"/>
      <c r="CS73" s="451"/>
      <c r="CT73" s="451"/>
      <c r="CU73" s="451"/>
      <c r="CV73" s="451"/>
      <c r="CW73" s="451"/>
      <c r="CX73" s="451"/>
      <c r="CY73" s="451"/>
      <c r="CZ73" s="451"/>
      <c r="DA73" s="451"/>
      <c r="DB73" s="451"/>
      <c r="DC73" s="451"/>
      <c r="DD73" s="451"/>
      <c r="DE73" s="451"/>
      <c r="DF73" s="451"/>
      <c r="DG73" s="451"/>
      <c r="DH73" s="451"/>
      <c r="DI73" s="451"/>
      <c r="DJ73" s="451"/>
      <c r="DK73" s="451"/>
      <c r="DL73" s="451"/>
      <c r="DM73" s="451"/>
      <c r="DN73" s="451"/>
      <c r="DO73" s="451"/>
      <c r="DP73" s="451"/>
      <c r="DQ73" s="451"/>
      <c r="DR73" s="451"/>
      <c r="DS73" s="451"/>
      <c r="DT73" s="451"/>
      <c r="DU73" s="451"/>
      <c r="DV73" s="451"/>
      <c r="DW73" s="451"/>
      <c r="DX73" s="451"/>
      <c r="DY73" s="451"/>
      <c r="DZ73" s="451"/>
      <c r="EA73" s="451"/>
      <c r="EB73" s="451"/>
      <c r="EC73" s="451"/>
      <c r="ED73" s="451"/>
      <c r="EE73" s="451"/>
      <c r="EF73" s="451"/>
      <c r="EG73" s="451"/>
      <c r="EH73" s="451"/>
      <c r="EI73" s="451"/>
      <c r="EJ73" s="451"/>
      <c r="EK73" s="451"/>
      <c r="EL73" s="451"/>
      <c r="EM73" s="451"/>
      <c r="EN73" s="451"/>
      <c r="EO73" s="451"/>
      <c r="EP73" s="451"/>
      <c r="EQ73" s="451"/>
      <c r="ER73" s="451"/>
      <c r="ES73" s="451"/>
      <c r="ET73" s="451"/>
      <c r="EU73" s="451"/>
      <c r="EV73" s="451"/>
      <c r="EW73" s="451"/>
      <c r="EX73" s="451"/>
      <c r="EY73" s="451"/>
      <c r="EZ73" s="451"/>
      <c r="FA73" s="451"/>
      <c r="FB73" s="451"/>
      <c r="FC73" s="451"/>
      <c r="FD73" s="451"/>
      <c r="FE73" s="451"/>
      <c r="FF73" s="451"/>
      <c r="FG73" s="451"/>
      <c r="FH73" s="451"/>
      <c r="FI73" s="451"/>
      <c r="FJ73" s="451"/>
      <c r="FK73" s="451"/>
      <c r="FL73" s="451"/>
      <c r="FM73" s="451"/>
      <c r="FN73" s="451"/>
    </row>
    <row r="74" spans="1:170" ht="15.75" customHeight="1">
      <c r="A74" s="451"/>
      <c r="B74" s="451"/>
      <c r="C74" s="451"/>
      <c r="D74" s="451"/>
      <c r="E74" s="451"/>
      <c r="F74" s="451"/>
      <c r="G74" s="451"/>
      <c r="H74" s="451"/>
      <c r="I74" s="451"/>
      <c r="J74" s="451"/>
      <c r="K74" s="451"/>
      <c r="L74" s="451"/>
      <c r="M74" s="451"/>
      <c r="N74" s="451"/>
      <c r="O74" s="451"/>
      <c r="P74" s="451"/>
      <c r="Q74" s="451"/>
      <c r="R74" s="451"/>
      <c r="S74" s="451"/>
      <c r="T74" s="451"/>
      <c r="U74" s="451"/>
      <c r="V74" s="451"/>
      <c r="W74" s="451"/>
      <c r="X74" s="451"/>
      <c r="Y74" s="451"/>
      <c r="Z74" s="451"/>
      <c r="AA74" s="451"/>
      <c r="AB74" s="451"/>
      <c r="AC74" s="451"/>
      <c r="AD74" s="451"/>
      <c r="AE74" s="451"/>
      <c r="AF74" s="451"/>
      <c r="AG74" s="451"/>
      <c r="AH74" s="451"/>
      <c r="AI74" s="451"/>
      <c r="AJ74" s="451"/>
      <c r="AK74" s="451"/>
      <c r="AL74" s="451"/>
      <c r="AM74" s="451"/>
      <c r="AN74" s="451"/>
      <c r="AO74" s="451"/>
      <c r="AP74" s="451"/>
      <c r="AQ74" s="451"/>
      <c r="AR74" s="451"/>
      <c r="AS74" s="451"/>
      <c r="AT74" s="451"/>
      <c r="AU74" s="451"/>
      <c r="AV74" s="451"/>
      <c r="AW74" s="451"/>
      <c r="AX74" s="451"/>
      <c r="AY74" s="451"/>
      <c r="AZ74" s="451"/>
      <c r="BA74" s="451"/>
      <c r="BB74" s="451"/>
      <c r="BC74" s="451"/>
      <c r="BD74" s="451"/>
      <c r="BE74" s="451"/>
      <c r="BF74" s="451"/>
      <c r="BG74" s="451"/>
      <c r="BH74" s="451"/>
      <c r="BI74" s="451"/>
      <c r="BJ74" s="451"/>
      <c r="BK74" s="451"/>
      <c r="BL74" s="451"/>
      <c r="BM74" s="451"/>
      <c r="BN74" s="451"/>
      <c r="BO74" s="451"/>
      <c r="BP74" s="451"/>
      <c r="BQ74" s="451"/>
      <c r="BR74" s="451"/>
      <c r="BS74" s="451"/>
      <c r="BT74" s="451"/>
      <c r="BU74" s="451"/>
      <c r="BV74" s="451"/>
      <c r="BW74" s="451"/>
      <c r="BX74" s="451"/>
      <c r="BY74" s="451"/>
      <c r="BZ74" s="451"/>
      <c r="CA74" s="451"/>
      <c r="CB74" s="451"/>
      <c r="CC74" s="451"/>
      <c r="CD74" s="451"/>
      <c r="CE74" s="451"/>
      <c r="CF74" s="451"/>
      <c r="CG74" s="451"/>
      <c r="CH74" s="451"/>
      <c r="CI74" s="451"/>
      <c r="CJ74" s="451"/>
      <c r="CK74" s="451"/>
      <c r="CL74" s="451"/>
      <c r="CM74" s="451"/>
      <c r="CN74" s="451"/>
      <c r="CO74" s="451"/>
      <c r="CP74" s="451"/>
      <c r="CQ74" s="451"/>
      <c r="CR74" s="451"/>
      <c r="CS74" s="451"/>
      <c r="CT74" s="451"/>
      <c r="CU74" s="451"/>
      <c r="CV74" s="451"/>
      <c r="CW74" s="451"/>
      <c r="CX74" s="451"/>
      <c r="CY74" s="451"/>
      <c r="CZ74" s="451"/>
      <c r="DA74" s="451"/>
      <c r="DB74" s="451"/>
      <c r="DC74" s="451"/>
      <c r="DD74" s="451"/>
      <c r="DE74" s="451"/>
      <c r="DF74" s="451"/>
      <c r="DG74" s="451"/>
      <c r="DH74" s="451"/>
      <c r="DI74" s="451"/>
      <c r="DJ74" s="451"/>
      <c r="DK74" s="451"/>
      <c r="DL74" s="451"/>
      <c r="DM74" s="451"/>
      <c r="DN74" s="451"/>
      <c r="DO74" s="451"/>
      <c r="DP74" s="451"/>
      <c r="DQ74" s="451"/>
      <c r="DR74" s="451"/>
      <c r="DS74" s="451"/>
      <c r="DT74" s="451"/>
      <c r="DU74" s="451"/>
      <c r="DV74" s="451"/>
      <c r="DW74" s="451"/>
      <c r="DX74" s="451"/>
      <c r="DY74" s="451"/>
      <c r="DZ74" s="451"/>
      <c r="EA74" s="451"/>
      <c r="EB74" s="451"/>
      <c r="EC74" s="451"/>
      <c r="ED74" s="451"/>
      <c r="EE74" s="451"/>
      <c r="EF74" s="451"/>
      <c r="EG74" s="451"/>
      <c r="EH74" s="451"/>
      <c r="EI74" s="451"/>
      <c r="EJ74" s="451"/>
      <c r="EK74" s="451"/>
      <c r="EL74" s="451"/>
      <c r="EM74" s="451"/>
      <c r="EN74" s="451"/>
      <c r="EO74" s="451"/>
      <c r="EP74" s="451"/>
      <c r="EQ74" s="451"/>
      <c r="ER74" s="451"/>
      <c r="ES74" s="451"/>
      <c r="ET74" s="451"/>
      <c r="EU74" s="451"/>
      <c r="EV74" s="451"/>
      <c r="EW74" s="451"/>
      <c r="EX74" s="451"/>
      <c r="EY74" s="451"/>
      <c r="EZ74" s="451"/>
      <c r="FA74" s="451"/>
      <c r="FB74" s="451"/>
      <c r="FC74" s="451"/>
      <c r="FD74" s="451"/>
      <c r="FE74" s="451"/>
      <c r="FF74" s="451"/>
      <c r="FG74" s="451"/>
      <c r="FH74" s="451"/>
      <c r="FI74" s="451"/>
      <c r="FJ74" s="451"/>
      <c r="FK74" s="451"/>
      <c r="FL74" s="451"/>
      <c r="FM74" s="451"/>
      <c r="FN74" s="451"/>
    </row>
    <row r="75" spans="1:170" ht="15.75" customHeight="1">
      <c r="A75" s="451"/>
      <c r="B75" s="451"/>
      <c r="C75" s="451"/>
      <c r="D75" s="451"/>
      <c r="E75" s="451"/>
      <c r="F75" s="451"/>
      <c r="G75" s="451"/>
      <c r="H75" s="451"/>
      <c r="I75" s="451"/>
      <c r="J75" s="451"/>
      <c r="K75" s="451"/>
      <c r="L75" s="451"/>
      <c r="M75" s="451"/>
      <c r="N75" s="451"/>
      <c r="O75" s="451"/>
      <c r="P75" s="451"/>
      <c r="Q75" s="451"/>
      <c r="R75" s="451"/>
      <c r="S75" s="451"/>
      <c r="T75" s="451"/>
      <c r="U75" s="451"/>
      <c r="V75" s="451"/>
      <c r="W75" s="451"/>
      <c r="X75" s="451"/>
      <c r="Y75" s="451"/>
      <c r="Z75" s="451"/>
      <c r="AA75" s="451"/>
      <c r="AB75" s="451"/>
      <c r="AC75" s="451"/>
      <c r="AD75" s="451"/>
      <c r="AE75" s="451"/>
      <c r="AF75" s="451"/>
      <c r="AG75" s="451"/>
      <c r="AH75" s="451"/>
      <c r="AI75" s="451"/>
      <c r="AJ75" s="451"/>
      <c r="AK75" s="451"/>
      <c r="AL75" s="451"/>
      <c r="AM75" s="451"/>
      <c r="AN75" s="451"/>
      <c r="AO75" s="451"/>
      <c r="AP75" s="451"/>
      <c r="AQ75" s="451"/>
      <c r="AR75" s="451"/>
      <c r="AS75" s="451"/>
      <c r="AT75" s="451"/>
      <c r="AU75" s="451"/>
      <c r="AV75" s="451"/>
      <c r="AW75" s="451"/>
      <c r="AX75" s="451"/>
      <c r="AY75" s="451"/>
      <c r="AZ75" s="451"/>
      <c r="BA75" s="451"/>
      <c r="BB75" s="451"/>
      <c r="BC75" s="451"/>
      <c r="BD75" s="451"/>
      <c r="BE75" s="451"/>
      <c r="BF75" s="451"/>
      <c r="BG75" s="451"/>
      <c r="BH75" s="451"/>
      <c r="BI75" s="451"/>
      <c r="BJ75" s="451"/>
      <c r="BK75" s="451"/>
      <c r="BL75" s="451"/>
      <c r="BM75" s="451"/>
      <c r="BN75" s="451"/>
      <c r="BO75" s="451"/>
      <c r="BP75" s="451"/>
      <c r="BQ75" s="451"/>
      <c r="BR75" s="451"/>
      <c r="BS75" s="451"/>
      <c r="BT75" s="451"/>
      <c r="BU75" s="451"/>
      <c r="BV75" s="451"/>
      <c r="BW75" s="451"/>
      <c r="BX75" s="451"/>
      <c r="BY75" s="451"/>
      <c r="BZ75" s="451"/>
      <c r="CA75" s="451"/>
      <c r="CB75" s="451"/>
      <c r="CC75" s="451"/>
      <c r="CD75" s="451"/>
      <c r="CE75" s="451"/>
      <c r="CF75" s="451"/>
      <c r="CG75" s="451"/>
      <c r="CH75" s="451"/>
      <c r="CI75" s="451"/>
      <c r="CJ75" s="451"/>
      <c r="CK75" s="451"/>
      <c r="CL75" s="451"/>
      <c r="CM75" s="451"/>
      <c r="CN75" s="451"/>
      <c r="CO75" s="451"/>
      <c r="CP75" s="451"/>
      <c r="CQ75" s="451"/>
      <c r="CR75" s="451"/>
      <c r="CS75" s="451"/>
      <c r="CT75" s="451"/>
      <c r="CU75" s="451"/>
      <c r="CV75" s="451"/>
      <c r="CW75" s="451"/>
      <c r="CX75" s="451"/>
      <c r="CY75" s="451"/>
      <c r="CZ75" s="451"/>
      <c r="DA75" s="451"/>
      <c r="DB75" s="451"/>
      <c r="DC75" s="451"/>
      <c r="DD75" s="451"/>
      <c r="DE75" s="451"/>
      <c r="DF75" s="451"/>
      <c r="DG75" s="451"/>
      <c r="DH75" s="451"/>
      <c r="DI75" s="451"/>
      <c r="DJ75" s="451"/>
      <c r="DK75" s="451"/>
      <c r="DL75" s="451"/>
      <c r="DM75" s="451"/>
      <c r="DN75" s="451"/>
      <c r="DO75" s="451"/>
      <c r="DP75" s="451"/>
      <c r="DQ75" s="451"/>
      <c r="DR75" s="451"/>
      <c r="DS75" s="451"/>
      <c r="DT75" s="451"/>
      <c r="DU75" s="451"/>
      <c r="DV75" s="451"/>
      <c r="DW75" s="451"/>
      <c r="DX75" s="451"/>
      <c r="DY75" s="451"/>
      <c r="DZ75" s="451"/>
      <c r="EA75" s="451"/>
      <c r="EB75" s="451"/>
      <c r="EC75" s="451"/>
      <c r="ED75" s="451"/>
      <c r="EE75" s="451"/>
      <c r="EF75" s="451"/>
      <c r="EG75" s="451"/>
      <c r="EH75" s="451"/>
      <c r="EI75" s="451"/>
      <c r="EJ75" s="451"/>
      <c r="EK75" s="451"/>
      <c r="EL75" s="451"/>
      <c r="EM75" s="451"/>
      <c r="EN75" s="451"/>
      <c r="EO75" s="451"/>
      <c r="EP75" s="451"/>
      <c r="EQ75" s="451"/>
      <c r="ER75" s="451"/>
      <c r="ES75" s="451"/>
      <c r="ET75" s="451"/>
      <c r="EU75" s="451"/>
      <c r="EV75" s="451"/>
      <c r="EW75" s="451"/>
      <c r="EX75" s="451"/>
      <c r="EY75" s="451"/>
      <c r="EZ75" s="451"/>
      <c r="FA75" s="451"/>
      <c r="FB75" s="451"/>
      <c r="FC75" s="451"/>
      <c r="FD75" s="451"/>
      <c r="FE75" s="451"/>
      <c r="FF75" s="451"/>
      <c r="FG75" s="451"/>
      <c r="FH75" s="451"/>
      <c r="FI75" s="451"/>
      <c r="FJ75" s="451"/>
      <c r="FK75" s="451"/>
      <c r="FL75" s="451"/>
      <c r="FM75" s="451"/>
      <c r="FN75" s="451"/>
    </row>
    <row r="76" spans="1:170" ht="15.75" customHeight="1">
      <c r="A76" s="451"/>
      <c r="B76" s="451"/>
      <c r="C76" s="451"/>
      <c r="D76" s="451"/>
      <c r="E76" s="451"/>
      <c r="F76" s="451"/>
      <c r="G76" s="451"/>
      <c r="H76" s="451"/>
      <c r="I76" s="451"/>
      <c r="J76" s="451"/>
      <c r="K76" s="451"/>
      <c r="L76" s="451"/>
      <c r="M76" s="451"/>
      <c r="N76" s="451"/>
      <c r="O76" s="451"/>
      <c r="P76" s="451"/>
      <c r="Q76" s="451"/>
      <c r="R76" s="451"/>
      <c r="S76" s="451"/>
      <c r="T76" s="451"/>
      <c r="U76" s="451"/>
      <c r="V76" s="451"/>
      <c r="W76" s="451"/>
      <c r="X76" s="451"/>
      <c r="Y76" s="451"/>
      <c r="Z76" s="451"/>
      <c r="AA76" s="451"/>
      <c r="AB76" s="451"/>
      <c r="AC76" s="451"/>
      <c r="AD76" s="451"/>
      <c r="AE76" s="451"/>
      <c r="AF76" s="451"/>
      <c r="AG76" s="451"/>
      <c r="AH76" s="451"/>
      <c r="AI76" s="451"/>
      <c r="AJ76" s="451"/>
      <c r="AK76" s="451"/>
      <c r="AL76" s="451"/>
      <c r="AM76" s="451"/>
      <c r="AN76" s="451"/>
      <c r="AO76" s="451"/>
      <c r="AP76" s="451"/>
      <c r="AQ76" s="451"/>
      <c r="AR76" s="451"/>
      <c r="AS76" s="451"/>
      <c r="AT76" s="451"/>
      <c r="AU76" s="451"/>
      <c r="AV76" s="451"/>
      <c r="AW76" s="451"/>
      <c r="AX76" s="451"/>
      <c r="AY76" s="451"/>
      <c r="AZ76" s="451"/>
      <c r="BA76" s="451"/>
      <c r="BB76" s="451"/>
      <c r="BC76" s="451"/>
      <c r="BD76" s="451"/>
      <c r="BE76" s="451"/>
      <c r="BF76" s="451"/>
      <c r="BG76" s="451"/>
      <c r="BH76" s="451"/>
      <c r="BI76" s="451"/>
      <c r="BJ76" s="451"/>
      <c r="BK76" s="451"/>
      <c r="BL76" s="451"/>
      <c r="BM76" s="451"/>
      <c r="BN76" s="451"/>
      <c r="BO76" s="451"/>
      <c r="BP76" s="451"/>
      <c r="BQ76" s="451"/>
      <c r="BR76" s="451"/>
      <c r="BS76" s="451"/>
      <c r="BT76" s="451"/>
      <c r="BU76" s="451"/>
      <c r="BV76" s="451"/>
      <c r="BW76" s="451"/>
      <c r="BX76" s="451"/>
      <c r="BY76" s="451"/>
      <c r="BZ76" s="451"/>
      <c r="CA76" s="451"/>
      <c r="CB76" s="451"/>
      <c r="CC76" s="451"/>
      <c r="CD76" s="451"/>
      <c r="CE76" s="451"/>
      <c r="CF76" s="451"/>
      <c r="CG76" s="451"/>
      <c r="CH76" s="451"/>
      <c r="CI76" s="451"/>
      <c r="CJ76" s="451"/>
      <c r="CK76" s="451"/>
      <c r="CL76" s="451"/>
      <c r="CM76" s="451"/>
      <c r="CN76" s="451"/>
      <c r="CO76" s="451"/>
      <c r="CP76" s="451"/>
      <c r="CQ76" s="451"/>
      <c r="CR76" s="451"/>
      <c r="CS76" s="451"/>
      <c r="CT76" s="451"/>
      <c r="CU76" s="451"/>
      <c r="CV76" s="451"/>
      <c r="CW76" s="451"/>
      <c r="CX76" s="451"/>
      <c r="CY76" s="451"/>
      <c r="CZ76" s="451"/>
      <c r="DA76" s="451"/>
      <c r="DB76" s="451"/>
      <c r="DC76" s="451"/>
      <c r="DD76" s="451"/>
      <c r="DE76" s="451"/>
      <c r="DF76" s="451"/>
      <c r="DG76" s="451"/>
      <c r="DH76" s="451"/>
      <c r="DI76" s="451"/>
      <c r="DJ76" s="451"/>
      <c r="DK76" s="451"/>
      <c r="DL76" s="451"/>
      <c r="DM76" s="451"/>
      <c r="DN76" s="451"/>
      <c r="DO76" s="451"/>
      <c r="DP76" s="451"/>
      <c r="DQ76" s="451"/>
      <c r="DR76" s="451"/>
      <c r="DS76" s="451"/>
      <c r="DT76" s="451"/>
      <c r="DU76" s="451"/>
      <c r="DV76" s="451"/>
      <c r="DW76" s="451"/>
      <c r="DX76" s="451"/>
      <c r="DY76" s="451"/>
      <c r="DZ76" s="451"/>
      <c r="EA76" s="451"/>
      <c r="EB76" s="451"/>
      <c r="EC76" s="451"/>
      <c r="ED76" s="451"/>
      <c r="EE76" s="451"/>
      <c r="EF76" s="451"/>
      <c r="EG76" s="451"/>
      <c r="EH76" s="451"/>
      <c r="EI76" s="451"/>
      <c r="EJ76" s="451"/>
      <c r="EK76" s="451"/>
      <c r="EL76" s="451"/>
      <c r="EM76" s="451"/>
      <c r="EN76" s="451"/>
      <c r="EO76" s="451"/>
      <c r="EP76" s="451"/>
      <c r="EQ76" s="451"/>
      <c r="ER76" s="451"/>
      <c r="ES76" s="451"/>
      <c r="ET76" s="451"/>
      <c r="EU76" s="451"/>
      <c r="EV76" s="451"/>
      <c r="EW76" s="451"/>
      <c r="EX76" s="451"/>
      <c r="EY76" s="451"/>
      <c r="EZ76" s="451"/>
      <c r="FA76" s="451"/>
      <c r="FB76" s="451"/>
      <c r="FC76" s="451"/>
      <c r="FD76" s="451"/>
      <c r="FE76" s="451"/>
      <c r="FF76" s="451"/>
      <c r="FG76" s="451"/>
      <c r="FH76" s="451"/>
      <c r="FI76" s="451"/>
      <c r="FJ76" s="451"/>
      <c r="FK76" s="451"/>
      <c r="FL76" s="451"/>
      <c r="FM76" s="451"/>
      <c r="FN76" s="451"/>
    </row>
    <row r="77" spans="1:170" ht="15.75" customHeight="1">
      <c r="A77" s="451"/>
      <c r="B77" s="451"/>
      <c r="C77" s="451"/>
      <c r="D77" s="451"/>
      <c r="E77" s="451"/>
      <c r="F77" s="451"/>
      <c r="G77" s="451"/>
      <c r="H77" s="451"/>
      <c r="I77" s="451"/>
      <c r="J77" s="451"/>
      <c r="K77" s="451"/>
      <c r="L77" s="451"/>
      <c r="M77" s="451"/>
      <c r="N77" s="451"/>
      <c r="O77" s="451"/>
      <c r="P77" s="451"/>
      <c r="Q77" s="451"/>
      <c r="R77" s="451"/>
      <c r="S77" s="451"/>
      <c r="T77" s="451"/>
      <c r="U77" s="451"/>
      <c r="V77" s="451"/>
      <c r="W77" s="451"/>
      <c r="X77" s="451"/>
      <c r="Y77" s="451"/>
      <c r="Z77" s="451"/>
      <c r="AA77" s="451"/>
      <c r="AB77" s="451"/>
      <c r="AC77" s="451"/>
      <c r="AD77" s="451"/>
      <c r="AE77" s="451"/>
      <c r="AF77" s="451"/>
      <c r="AG77" s="451"/>
      <c r="AH77" s="451"/>
      <c r="AI77" s="451"/>
      <c r="AJ77" s="451"/>
      <c r="AK77" s="451"/>
      <c r="AL77" s="451"/>
      <c r="AM77" s="451"/>
      <c r="AN77" s="451"/>
      <c r="AO77" s="451"/>
      <c r="AP77" s="451"/>
      <c r="AQ77" s="451"/>
      <c r="AR77" s="451"/>
      <c r="AS77" s="451"/>
      <c r="AT77" s="451"/>
      <c r="AU77" s="451"/>
      <c r="AV77" s="451"/>
      <c r="AW77" s="451"/>
      <c r="AX77" s="451"/>
      <c r="AY77" s="451"/>
      <c r="AZ77" s="451"/>
      <c r="BA77" s="451"/>
      <c r="BB77" s="451"/>
      <c r="BC77" s="451"/>
      <c r="BD77" s="451"/>
      <c r="BE77" s="451"/>
      <c r="BF77" s="451"/>
      <c r="BG77" s="451"/>
      <c r="BH77" s="451"/>
      <c r="BI77" s="451"/>
      <c r="BJ77" s="451"/>
      <c r="BK77" s="451"/>
      <c r="BL77" s="451"/>
      <c r="BM77" s="451"/>
      <c r="BN77" s="451"/>
      <c r="BO77" s="451"/>
      <c r="BP77" s="451"/>
      <c r="BQ77" s="451"/>
      <c r="BR77" s="451"/>
      <c r="BS77" s="451"/>
      <c r="BT77" s="451"/>
      <c r="BU77" s="451"/>
      <c r="BV77" s="451"/>
      <c r="BW77" s="451"/>
      <c r="BX77" s="451"/>
      <c r="BY77" s="451"/>
      <c r="BZ77" s="451"/>
      <c r="CA77" s="451"/>
      <c r="CB77" s="451"/>
      <c r="CC77" s="451"/>
      <c r="CD77" s="451"/>
      <c r="CE77" s="451"/>
      <c r="CF77" s="451"/>
      <c r="CG77" s="451"/>
      <c r="CH77" s="451"/>
      <c r="CI77" s="451"/>
      <c r="CJ77" s="451"/>
      <c r="CK77" s="451"/>
      <c r="CL77" s="451"/>
      <c r="CM77" s="451"/>
      <c r="CN77" s="451"/>
      <c r="CO77" s="451"/>
      <c r="CP77" s="451"/>
      <c r="CQ77" s="451"/>
      <c r="CR77" s="451"/>
      <c r="CS77" s="451"/>
      <c r="CT77" s="451"/>
      <c r="CU77" s="451"/>
      <c r="CV77" s="451"/>
      <c r="CW77" s="451"/>
      <c r="CX77" s="451"/>
      <c r="CY77" s="451"/>
      <c r="CZ77" s="451"/>
      <c r="DA77" s="451"/>
      <c r="DB77" s="451"/>
      <c r="DC77" s="451"/>
      <c r="DD77" s="451"/>
      <c r="DE77" s="451"/>
      <c r="DF77" s="451"/>
      <c r="DG77" s="451"/>
      <c r="DH77" s="451"/>
      <c r="DI77" s="451"/>
      <c r="DJ77" s="451"/>
      <c r="DK77" s="451"/>
      <c r="DL77" s="451"/>
      <c r="DM77" s="451"/>
      <c r="DN77" s="451"/>
      <c r="DO77" s="451"/>
      <c r="DP77" s="451"/>
      <c r="DQ77" s="451"/>
      <c r="DR77" s="451"/>
      <c r="DS77" s="451"/>
      <c r="DT77" s="451"/>
      <c r="DU77" s="451"/>
      <c r="DV77" s="451"/>
      <c r="DW77" s="451"/>
      <c r="DX77" s="451"/>
      <c r="DY77" s="451"/>
      <c r="DZ77" s="451"/>
      <c r="EA77" s="451"/>
      <c r="EB77" s="451"/>
      <c r="EC77" s="451"/>
      <c r="ED77" s="451"/>
      <c r="EE77" s="451"/>
      <c r="EF77" s="451"/>
      <c r="EG77" s="451"/>
      <c r="EH77" s="451"/>
      <c r="EI77" s="451"/>
      <c r="EJ77" s="451"/>
      <c r="EK77" s="451"/>
      <c r="EL77" s="451"/>
      <c r="EM77" s="451"/>
      <c r="EN77" s="451"/>
      <c r="EO77" s="451"/>
      <c r="EP77" s="451"/>
      <c r="EQ77" s="451"/>
      <c r="ER77" s="451"/>
      <c r="ES77" s="451"/>
      <c r="ET77" s="451"/>
      <c r="EU77" s="451"/>
      <c r="EV77" s="451"/>
      <c r="EW77" s="451"/>
      <c r="EX77" s="451"/>
      <c r="EY77" s="451"/>
      <c r="EZ77" s="451"/>
      <c r="FA77" s="451"/>
      <c r="FB77" s="451"/>
      <c r="FC77" s="451"/>
      <c r="FD77" s="451"/>
      <c r="FE77" s="451"/>
      <c r="FF77" s="451"/>
      <c r="FG77" s="451"/>
      <c r="FH77" s="451"/>
      <c r="FI77" s="451"/>
      <c r="FJ77" s="451"/>
      <c r="FK77" s="451"/>
      <c r="FL77" s="451"/>
      <c r="FM77" s="451"/>
      <c r="FN77" s="451"/>
    </row>
    <row r="78" spans="1:170" ht="15.75" customHeight="1">
      <c r="A78" s="451"/>
      <c r="B78" s="451"/>
      <c r="C78" s="451"/>
      <c r="D78" s="451"/>
      <c r="E78" s="451"/>
      <c r="F78" s="451"/>
      <c r="G78" s="451"/>
      <c r="H78" s="451"/>
      <c r="I78" s="451"/>
      <c r="J78" s="451"/>
      <c r="K78" s="451"/>
      <c r="L78" s="451"/>
      <c r="M78" s="451"/>
      <c r="N78" s="451"/>
      <c r="O78" s="451"/>
      <c r="P78" s="451"/>
      <c r="Q78" s="451"/>
      <c r="R78" s="451"/>
      <c r="S78" s="451"/>
      <c r="T78" s="451"/>
      <c r="U78" s="451"/>
      <c r="V78" s="451"/>
      <c r="W78" s="451"/>
      <c r="X78" s="451"/>
      <c r="Y78" s="451"/>
      <c r="Z78" s="451"/>
      <c r="AA78" s="451"/>
      <c r="AB78" s="451"/>
      <c r="AC78" s="451"/>
      <c r="AD78" s="451"/>
      <c r="AE78" s="451"/>
      <c r="AF78" s="451"/>
      <c r="AG78" s="451"/>
      <c r="AH78" s="451"/>
      <c r="AI78" s="451"/>
      <c r="AJ78" s="451"/>
      <c r="AK78" s="451"/>
      <c r="AL78" s="451"/>
      <c r="AM78" s="451"/>
      <c r="AN78" s="451"/>
      <c r="AO78" s="451"/>
      <c r="AP78" s="451"/>
      <c r="AQ78" s="451"/>
      <c r="AR78" s="451"/>
      <c r="AS78" s="451"/>
      <c r="AT78" s="451"/>
      <c r="AU78" s="451"/>
      <c r="AV78" s="451"/>
      <c r="AW78" s="451"/>
      <c r="AX78" s="451"/>
      <c r="AY78" s="451"/>
      <c r="AZ78" s="451"/>
      <c r="BA78" s="451"/>
      <c r="BB78" s="451"/>
      <c r="BC78" s="451"/>
      <c r="BD78" s="451"/>
      <c r="BE78" s="451"/>
      <c r="BF78" s="451"/>
      <c r="BG78" s="451"/>
      <c r="BH78" s="451"/>
      <c r="BI78" s="451"/>
      <c r="BJ78" s="451"/>
      <c r="BK78" s="451"/>
      <c r="BL78" s="451"/>
      <c r="BM78" s="451"/>
      <c r="BN78" s="451"/>
      <c r="BO78" s="451"/>
      <c r="BP78" s="451"/>
      <c r="BQ78" s="451"/>
      <c r="BR78" s="451"/>
      <c r="BS78" s="451"/>
      <c r="BT78" s="451"/>
      <c r="BU78" s="451"/>
      <c r="BV78" s="451"/>
      <c r="BW78" s="451"/>
      <c r="BX78" s="451"/>
      <c r="BY78" s="451"/>
      <c r="BZ78" s="451"/>
      <c r="CA78" s="451"/>
      <c r="CB78" s="451"/>
      <c r="CC78" s="451"/>
      <c r="CD78" s="451"/>
      <c r="CE78" s="451"/>
      <c r="CF78" s="451"/>
      <c r="CG78" s="451"/>
      <c r="CH78" s="451"/>
      <c r="CI78" s="451"/>
      <c r="CJ78" s="451"/>
      <c r="CK78" s="451"/>
      <c r="CL78" s="451"/>
      <c r="CM78" s="451"/>
      <c r="CN78" s="451"/>
      <c r="CO78" s="451"/>
      <c r="CP78" s="451"/>
      <c r="CQ78" s="451"/>
      <c r="CR78" s="451"/>
      <c r="CS78" s="451"/>
      <c r="CT78" s="451"/>
      <c r="CU78" s="451"/>
      <c r="CV78" s="451"/>
      <c r="CW78" s="451"/>
      <c r="CX78" s="451"/>
      <c r="CY78" s="451"/>
      <c r="CZ78" s="451"/>
      <c r="DA78" s="451"/>
      <c r="DB78" s="451"/>
      <c r="DC78" s="451"/>
      <c r="DD78" s="451"/>
      <c r="DE78" s="451"/>
      <c r="DF78" s="451"/>
      <c r="DG78" s="451"/>
      <c r="DH78" s="451"/>
      <c r="DI78" s="451"/>
      <c r="DJ78" s="451"/>
      <c r="DK78" s="451"/>
      <c r="DL78" s="451"/>
      <c r="DM78" s="451"/>
      <c r="DN78" s="451"/>
      <c r="DO78" s="451"/>
      <c r="DP78" s="451"/>
      <c r="DQ78" s="451"/>
      <c r="DR78" s="451"/>
      <c r="DS78" s="451"/>
      <c r="DT78" s="451"/>
      <c r="DU78" s="451"/>
      <c r="DV78" s="451"/>
      <c r="DW78" s="451"/>
      <c r="DX78" s="451"/>
      <c r="DY78" s="451"/>
      <c r="DZ78" s="451"/>
      <c r="EA78" s="451"/>
      <c r="EB78" s="451"/>
      <c r="EC78" s="451"/>
      <c r="ED78" s="451"/>
      <c r="EE78" s="451"/>
      <c r="EF78" s="451"/>
      <c r="EG78" s="451"/>
      <c r="EH78" s="451"/>
      <c r="EI78" s="451"/>
      <c r="EJ78" s="451"/>
      <c r="EK78" s="451"/>
      <c r="EL78" s="451"/>
      <c r="EM78" s="451"/>
      <c r="EN78" s="451"/>
      <c r="EO78" s="451"/>
      <c r="EP78" s="451"/>
      <c r="EQ78" s="451"/>
      <c r="ER78" s="451"/>
      <c r="ES78" s="451"/>
      <c r="ET78" s="451"/>
      <c r="EU78" s="451"/>
      <c r="EV78" s="451"/>
      <c r="EW78" s="451"/>
      <c r="EX78" s="451"/>
      <c r="EY78" s="451"/>
      <c r="EZ78" s="451"/>
      <c r="FA78" s="451"/>
      <c r="FB78" s="451"/>
      <c r="FC78" s="451"/>
      <c r="FD78" s="451"/>
      <c r="FE78" s="451"/>
      <c r="FF78" s="451"/>
      <c r="FG78" s="451"/>
      <c r="FH78" s="451"/>
      <c r="FI78" s="451"/>
      <c r="FJ78" s="451"/>
      <c r="FK78" s="451"/>
      <c r="FL78" s="451"/>
      <c r="FM78" s="451"/>
      <c r="FN78" s="451"/>
    </row>
    <row r="79" spans="1:170" ht="15.75" customHeight="1">
      <c r="A79" s="451"/>
      <c r="B79" s="451"/>
      <c r="C79" s="451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451"/>
      <c r="O79" s="451"/>
      <c r="P79" s="451"/>
      <c r="Q79" s="451"/>
      <c r="R79" s="451"/>
      <c r="S79" s="451"/>
      <c r="T79" s="451"/>
      <c r="U79" s="451"/>
      <c r="V79" s="451"/>
      <c r="W79" s="451"/>
      <c r="X79" s="451"/>
      <c r="Y79" s="451"/>
      <c r="Z79" s="451"/>
      <c r="AA79" s="451"/>
      <c r="AB79" s="451"/>
      <c r="AC79" s="451"/>
      <c r="AD79" s="451"/>
      <c r="AE79" s="451"/>
      <c r="AF79" s="451"/>
      <c r="AG79" s="451"/>
      <c r="AH79" s="451"/>
      <c r="AI79" s="451"/>
      <c r="AJ79" s="451"/>
      <c r="AK79" s="451"/>
      <c r="AL79" s="451"/>
      <c r="AM79" s="451"/>
      <c r="AN79" s="451"/>
      <c r="AO79" s="451"/>
      <c r="AP79" s="451"/>
      <c r="AQ79" s="451"/>
      <c r="AR79" s="451"/>
      <c r="AS79" s="451"/>
      <c r="AT79" s="451"/>
      <c r="AU79" s="451"/>
      <c r="AV79" s="451"/>
      <c r="AW79" s="451"/>
      <c r="AX79" s="451"/>
      <c r="AY79" s="451"/>
      <c r="AZ79" s="451"/>
      <c r="BA79" s="451"/>
      <c r="BB79" s="451"/>
      <c r="BC79" s="451"/>
      <c r="BD79" s="451"/>
      <c r="BE79" s="451"/>
      <c r="BF79" s="451"/>
      <c r="BG79" s="451"/>
      <c r="BH79" s="451"/>
      <c r="BI79" s="451"/>
      <c r="BJ79" s="451"/>
      <c r="BK79" s="451"/>
      <c r="BL79" s="451"/>
      <c r="BM79" s="451"/>
      <c r="BN79" s="451"/>
      <c r="BO79" s="451"/>
      <c r="BP79" s="451"/>
      <c r="BQ79" s="451"/>
      <c r="BR79" s="451"/>
      <c r="BS79" s="451"/>
      <c r="BT79" s="451"/>
      <c r="BU79" s="451"/>
      <c r="BV79" s="451"/>
      <c r="BW79" s="451"/>
      <c r="BX79" s="451"/>
      <c r="BY79" s="451"/>
      <c r="BZ79" s="451"/>
      <c r="CA79" s="451"/>
      <c r="CB79" s="451"/>
      <c r="CC79" s="451"/>
      <c r="CD79" s="451"/>
      <c r="CE79" s="451"/>
      <c r="CF79" s="451"/>
      <c r="CG79" s="451"/>
      <c r="CH79" s="451"/>
      <c r="CI79" s="451"/>
      <c r="CJ79" s="451"/>
      <c r="CK79" s="451"/>
      <c r="CL79" s="451"/>
      <c r="CM79" s="451"/>
      <c r="CN79" s="451"/>
      <c r="CO79" s="451"/>
      <c r="CP79" s="451"/>
      <c r="CQ79" s="451"/>
      <c r="CR79" s="451"/>
      <c r="CS79" s="451"/>
      <c r="CT79" s="451"/>
      <c r="CU79" s="451"/>
      <c r="CV79" s="451"/>
      <c r="CW79" s="451"/>
      <c r="CX79" s="451"/>
      <c r="CY79" s="451"/>
      <c r="CZ79" s="451"/>
      <c r="DA79" s="451"/>
      <c r="DB79" s="451"/>
      <c r="DC79" s="451"/>
      <c r="DD79" s="451"/>
      <c r="DE79" s="451"/>
      <c r="DF79" s="451"/>
      <c r="DG79" s="451"/>
      <c r="DH79" s="451"/>
      <c r="DI79" s="451"/>
      <c r="DJ79" s="451"/>
      <c r="DK79" s="451"/>
      <c r="DL79" s="451"/>
      <c r="DM79" s="451"/>
      <c r="DN79" s="451"/>
      <c r="DO79" s="451"/>
      <c r="DP79" s="451"/>
      <c r="DQ79" s="451"/>
      <c r="DR79" s="451"/>
      <c r="DS79" s="451"/>
      <c r="DT79" s="451"/>
      <c r="DU79" s="451"/>
      <c r="DV79" s="451"/>
      <c r="DW79" s="451"/>
      <c r="DX79" s="451"/>
      <c r="DY79" s="451"/>
      <c r="DZ79" s="451"/>
      <c r="EA79" s="451"/>
      <c r="EB79" s="451"/>
      <c r="EC79" s="451"/>
      <c r="ED79" s="451"/>
      <c r="EE79" s="451"/>
      <c r="EF79" s="451"/>
      <c r="EG79" s="451"/>
      <c r="EH79" s="451"/>
      <c r="EI79" s="451"/>
      <c r="EJ79" s="451"/>
      <c r="EK79" s="451"/>
      <c r="EL79" s="451"/>
      <c r="EM79" s="451"/>
      <c r="EN79" s="451"/>
      <c r="EO79" s="451"/>
      <c r="EP79" s="451"/>
      <c r="EQ79" s="451"/>
      <c r="ER79" s="451"/>
      <c r="ES79" s="451"/>
      <c r="ET79" s="451"/>
      <c r="EU79" s="451"/>
      <c r="EV79" s="451"/>
      <c r="EW79" s="451"/>
      <c r="EX79" s="451"/>
      <c r="EY79" s="451"/>
      <c r="EZ79" s="451"/>
      <c r="FA79" s="451"/>
      <c r="FB79" s="451"/>
      <c r="FC79" s="451"/>
      <c r="FD79" s="451"/>
      <c r="FE79" s="451"/>
      <c r="FF79" s="451"/>
      <c r="FG79" s="451"/>
      <c r="FH79" s="451"/>
      <c r="FI79" s="451"/>
      <c r="FJ79" s="451"/>
      <c r="FK79" s="451"/>
      <c r="FL79" s="451"/>
      <c r="FM79" s="451"/>
      <c r="FN79" s="451"/>
    </row>
    <row r="80" spans="1:170" ht="15.75" customHeight="1">
      <c r="A80" s="451"/>
      <c r="B80" s="451"/>
      <c r="C80" s="451"/>
      <c r="D80" s="451"/>
      <c r="E80" s="451"/>
      <c r="F80" s="451"/>
      <c r="G80" s="451"/>
      <c r="H80" s="451"/>
      <c r="I80" s="451"/>
      <c r="J80" s="451"/>
      <c r="K80" s="451"/>
      <c r="L80" s="451"/>
      <c r="M80" s="451"/>
      <c r="N80" s="451"/>
      <c r="O80" s="451"/>
      <c r="P80" s="451"/>
      <c r="Q80" s="451"/>
      <c r="R80" s="451"/>
      <c r="S80" s="451"/>
      <c r="T80" s="451"/>
      <c r="U80" s="451"/>
      <c r="V80" s="451"/>
      <c r="W80" s="451"/>
      <c r="X80" s="451"/>
      <c r="Y80" s="451"/>
      <c r="Z80" s="451"/>
      <c r="AA80" s="451"/>
      <c r="AB80" s="451"/>
      <c r="AC80" s="451"/>
      <c r="AD80" s="451"/>
      <c r="AE80" s="451"/>
      <c r="AF80" s="451"/>
      <c r="AG80" s="451"/>
      <c r="AH80" s="451"/>
      <c r="AI80" s="451"/>
      <c r="AJ80" s="451"/>
      <c r="AK80" s="451"/>
      <c r="AL80" s="451"/>
      <c r="AM80" s="451"/>
      <c r="AN80" s="451"/>
      <c r="AO80" s="451"/>
      <c r="AP80" s="451"/>
      <c r="AQ80" s="451"/>
      <c r="AR80" s="451"/>
      <c r="AS80" s="451"/>
      <c r="AT80" s="451"/>
      <c r="AU80" s="451"/>
      <c r="AV80" s="451"/>
      <c r="AW80" s="451"/>
      <c r="AX80" s="451"/>
      <c r="AY80" s="451"/>
      <c r="AZ80" s="451"/>
      <c r="BA80" s="451"/>
      <c r="BB80" s="451"/>
      <c r="BC80" s="451"/>
      <c r="BD80" s="451"/>
      <c r="BE80" s="451"/>
      <c r="BF80" s="451"/>
      <c r="BG80" s="451"/>
      <c r="BH80" s="451"/>
      <c r="BI80" s="451"/>
      <c r="BJ80" s="451"/>
      <c r="BK80" s="451"/>
      <c r="BL80" s="451"/>
      <c r="BM80" s="451"/>
      <c r="BN80" s="451"/>
      <c r="BO80" s="451"/>
      <c r="BP80" s="451"/>
      <c r="BQ80" s="451"/>
      <c r="BR80" s="451"/>
      <c r="BS80" s="451"/>
      <c r="BT80" s="451"/>
      <c r="BU80" s="451"/>
      <c r="BV80" s="451"/>
      <c r="BW80" s="451"/>
      <c r="BX80" s="451"/>
      <c r="BY80" s="451"/>
      <c r="BZ80" s="451"/>
      <c r="CA80" s="451"/>
      <c r="CB80" s="451"/>
      <c r="CC80" s="451"/>
      <c r="CD80" s="451"/>
      <c r="CE80" s="451"/>
      <c r="CF80" s="451"/>
      <c r="CG80" s="451"/>
      <c r="CH80" s="451"/>
      <c r="CI80" s="451"/>
      <c r="CJ80" s="451"/>
      <c r="CK80" s="451"/>
      <c r="CL80" s="451"/>
      <c r="CM80" s="451"/>
      <c r="CN80" s="451"/>
      <c r="CO80" s="451"/>
      <c r="CP80" s="451"/>
      <c r="CQ80" s="451"/>
      <c r="CR80" s="451"/>
      <c r="CS80" s="451"/>
      <c r="CT80" s="451"/>
      <c r="CU80" s="451"/>
      <c r="CV80" s="451"/>
      <c r="CW80" s="451"/>
      <c r="CX80" s="451"/>
      <c r="CY80" s="451"/>
      <c r="CZ80" s="451"/>
      <c r="DA80" s="451"/>
      <c r="DB80" s="451"/>
      <c r="DC80" s="451"/>
      <c r="DD80" s="451"/>
      <c r="DE80" s="451"/>
      <c r="DF80" s="451"/>
      <c r="DG80" s="451"/>
      <c r="DH80" s="451"/>
      <c r="DI80" s="451"/>
      <c r="DJ80" s="451"/>
      <c r="DK80" s="451"/>
      <c r="DL80" s="451"/>
      <c r="DM80" s="451"/>
      <c r="DN80" s="451"/>
      <c r="DO80" s="451"/>
      <c r="DP80" s="451"/>
      <c r="DQ80" s="451"/>
      <c r="DR80" s="451"/>
      <c r="DS80" s="451"/>
      <c r="DT80" s="451"/>
      <c r="DU80" s="451"/>
      <c r="DV80" s="451"/>
      <c r="DW80" s="451"/>
      <c r="DX80" s="451"/>
      <c r="DY80" s="451"/>
      <c r="DZ80" s="451"/>
      <c r="EA80" s="451"/>
      <c r="EB80" s="451"/>
      <c r="EC80" s="451"/>
      <c r="ED80" s="451"/>
      <c r="EE80" s="451"/>
      <c r="EF80" s="451"/>
      <c r="EG80" s="451"/>
      <c r="EH80" s="451"/>
      <c r="EI80" s="451"/>
      <c r="EJ80" s="451"/>
      <c r="EK80" s="451"/>
      <c r="EL80" s="451"/>
      <c r="EM80" s="451"/>
      <c r="EN80" s="451"/>
      <c r="EO80" s="451"/>
      <c r="EP80" s="451"/>
      <c r="EQ80" s="451"/>
      <c r="ER80" s="451"/>
      <c r="ES80" s="451"/>
      <c r="ET80" s="451"/>
      <c r="EU80" s="451"/>
      <c r="EV80" s="451"/>
      <c r="EW80" s="451"/>
      <c r="EX80" s="451"/>
      <c r="EY80" s="451"/>
      <c r="EZ80" s="451"/>
      <c r="FA80" s="451"/>
      <c r="FB80" s="451"/>
      <c r="FC80" s="451"/>
      <c r="FD80" s="451"/>
      <c r="FE80" s="451"/>
      <c r="FF80" s="451"/>
      <c r="FG80" s="451"/>
      <c r="FH80" s="451"/>
      <c r="FI80" s="451"/>
      <c r="FJ80" s="451"/>
      <c r="FK80" s="451"/>
      <c r="FL80" s="451"/>
      <c r="FM80" s="451"/>
      <c r="FN80" s="451"/>
    </row>
    <row r="81" spans="1:170" ht="15.75" customHeight="1">
      <c r="A81" s="451"/>
      <c r="B81" s="451"/>
      <c r="C81" s="451"/>
      <c r="D81" s="451"/>
      <c r="E81" s="451"/>
      <c r="F81" s="451"/>
      <c r="G81" s="451"/>
      <c r="H81" s="451"/>
      <c r="I81" s="451"/>
      <c r="J81" s="451"/>
      <c r="K81" s="451"/>
      <c r="L81" s="451"/>
      <c r="M81" s="451"/>
      <c r="N81" s="451"/>
      <c r="O81" s="451"/>
      <c r="P81" s="451"/>
      <c r="Q81" s="451"/>
      <c r="R81" s="451"/>
      <c r="S81" s="451"/>
      <c r="T81" s="451"/>
      <c r="U81" s="451"/>
      <c r="V81" s="451"/>
      <c r="W81" s="451"/>
      <c r="X81" s="451"/>
      <c r="Y81" s="451"/>
      <c r="Z81" s="451"/>
      <c r="AA81" s="451"/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1"/>
      <c r="AY81" s="451"/>
      <c r="AZ81" s="451"/>
      <c r="BA81" s="451"/>
      <c r="BB81" s="451"/>
      <c r="BC81" s="451"/>
      <c r="BD81" s="451"/>
      <c r="BE81" s="451"/>
      <c r="BF81" s="451"/>
      <c r="BG81" s="451"/>
      <c r="BH81" s="451"/>
      <c r="BI81" s="451"/>
      <c r="BJ81" s="451"/>
      <c r="BK81" s="451"/>
      <c r="BL81" s="451"/>
      <c r="BM81" s="451"/>
      <c r="BN81" s="451"/>
      <c r="BO81" s="451"/>
      <c r="BP81" s="451"/>
      <c r="BQ81" s="451"/>
      <c r="BR81" s="451"/>
      <c r="BS81" s="451"/>
      <c r="BT81" s="451"/>
      <c r="BU81" s="451"/>
      <c r="BV81" s="451"/>
      <c r="BW81" s="451"/>
      <c r="BX81" s="451"/>
      <c r="BY81" s="451"/>
      <c r="BZ81" s="451"/>
      <c r="CA81" s="451"/>
      <c r="CB81" s="451"/>
      <c r="CC81" s="451"/>
      <c r="CD81" s="451"/>
      <c r="CE81" s="451"/>
      <c r="CF81" s="451"/>
      <c r="CG81" s="451"/>
      <c r="CH81" s="451"/>
      <c r="CI81" s="451"/>
      <c r="CJ81" s="451"/>
      <c r="CK81" s="451"/>
      <c r="CL81" s="451"/>
      <c r="CM81" s="451"/>
      <c r="CN81" s="451"/>
      <c r="CO81" s="451"/>
      <c r="CP81" s="451"/>
      <c r="CQ81" s="451"/>
      <c r="CR81" s="451"/>
      <c r="CS81" s="451"/>
      <c r="CT81" s="451"/>
      <c r="CU81" s="451"/>
      <c r="CV81" s="451"/>
      <c r="CW81" s="451"/>
      <c r="CX81" s="451"/>
      <c r="CY81" s="451"/>
      <c r="CZ81" s="451"/>
      <c r="DA81" s="451"/>
      <c r="DB81" s="451"/>
      <c r="DC81" s="451"/>
      <c r="DD81" s="451"/>
      <c r="DE81" s="451"/>
      <c r="DF81" s="451"/>
      <c r="DG81" s="451"/>
      <c r="DH81" s="451"/>
      <c r="DI81" s="451"/>
      <c r="DJ81" s="451"/>
      <c r="DK81" s="451"/>
      <c r="DL81" s="451"/>
      <c r="DM81" s="451"/>
      <c r="DN81" s="451"/>
      <c r="DO81" s="451"/>
      <c r="DP81" s="451"/>
      <c r="DQ81" s="451"/>
      <c r="DR81" s="451"/>
      <c r="DS81" s="451"/>
      <c r="DT81" s="451"/>
      <c r="DU81" s="451"/>
      <c r="DV81" s="451"/>
      <c r="DW81" s="451"/>
      <c r="DX81" s="451"/>
      <c r="DY81" s="451"/>
      <c r="DZ81" s="451"/>
      <c r="EA81" s="451"/>
      <c r="EB81" s="451"/>
      <c r="EC81" s="451"/>
      <c r="ED81" s="451"/>
      <c r="EE81" s="451"/>
      <c r="EF81" s="451"/>
      <c r="EG81" s="451"/>
      <c r="EH81" s="451"/>
      <c r="EI81" s="451"/>
      <c r="EJ81" s="451"/>
      <c r="EK81" s="451"/>
      <c r="EL81" s="451"/>
      <c r="EM81" s="451"/>
      <c r="EN81" s="451"/>
      <c r="EO81" s="451"/>
      <c r="EP81" s="451"/>
      <c r="EQ81" s="451"/>
      <c r="ER81" s="451"/>
      <c r="ES81" s="451"/>
      <c r="ET81" s="451"/>
      <c r="EU81" s="451"/>
      <c r="EV81" s="451"/>
      <c r="EW81" s="451"/>
      <c r="EX81" s="451"/>
      <c r="EY81" s="451"/>
      <c r="EZ81" s="451"/>
      <c r="FA81" s="451"/>
      <c r="FB81" s="451"/>
      <c r="FC81" s="451"/>
      <c r="FD81" s="451"/>
      <c r="FE81" s="451"/>
      <c r="FF81" s="451"/>
      <c r="FG81" s="451"/>
      <c r="FH81" s="451"/>
      <c r="FI81" s="451"/>
      <c r="FJ81" s="451"/>
      <c r="FK81" s="451"/>
      <c r="FL81" s="451"/>
      <c r="FM81" s="451"/>
      <c r="FN81" s="451"/>
    </row>
    <row r="82" spans="1:170" ht="15.75" customHeight="1">
      <c r="A82" s="451"/>
      <c r="B82" s="451"/>
      <c r="C82" s="451"/>
      <c r="D82" s="451"/>
      <c r="E82" s="451"/>
      <c r="F82" s="451"/>
      <c r="G82" s="451"/>
      <c r="H82" s="451"/>
      <c r="I82" s="451"/>
      <c r="J82" s="451"/>
      <c r="K82" s="451"/>
      <c r="L82" s="451"/>
      <c r="M82" s="451"/>
      <c r="N82" s="451"/>
      <c r="O82" s="451"/>
      <c r="P82" s="451"/>
      <c r="Q82" s="451"/>
      <c r="R82" s="451"/>
      <c r="S82" s="451"/>
      <c r="T82" s="451"/>
      <c r="U82" s="451"/>
      <c r="V82" s="451"/>
      <c r="W82" s="451"/>
      <c r="X82" s="451"/>
      <c r="Y82" s="451"/>
      <c r="Z82" s="451"/>
      <c r="AA82" s="451"/>
      <c r="AB82" s="451"/>
      <c r="AC82" s="451"/>
      <c r="AD82" s="451"/>
      <c r="AE82" s="451"/>
      <c r="AF82" s="451"/>
      <c r="AG82" s="451"/>
      <c r="AH82" s="451"/>
      <c r="AI82" s="451"/>
      <c r="AJ82" s="451"/>
      <c r="AK82" s="451"/>
      <c r="AL82" s="451"/>
      <c r="AM82" s="451"/>
      <c r="AN82" s="451"/>
      <c r="AO82" s="451"/>
      <c r="AP82" s="451"/>
      <c r="AQ82" s="451"/>
      <c r="AR82" s="451"/>
      <c r="AS82" s="451"/>
      <c r="AT82" s="451"/>
      <c r="AU82" s="451"/>
      <c r="AV82" s="451"/>
      <c r="AW82" s="451"/>
      <c r="AX82" s="451"/>
      <c r="AY82" s="451"/>
      <c r="AZ82" s="451"/>
      <c r="BA82" s="451"/>
      <c r="BB82" s="451"/>
      <c r="BC82" s="451"/>
      <c r="BD82" s="451"/>
      <c r="BE82" s="451"/>
      <c r="BF82" s="451"/>
      <c r="BG82" s="451"/>
      <c r="BH82" s="451"/>
      <c r="BI82" s="451"/>
      <c r="BJ82" s="451"/>
      <c r="BK82" s="451"/>
      <c r="BL82" s="451"/>
      <c r="BM82" s="451"/>
      <c r="BN82" s="451"/>
      <c r="BO82" s="451"/>
      <c r="BP82" s="451"/>
      <c r="BQ82" s="451"/>
      <c r="BR82" s="451"/>
      <c r="BS82" s="451"/>
      <c r="BT82" s="451"/>
      <c r="BU82" s="451"/>
      <c r="BV82" s="451"/>
      <c r="BW82" s="451"/>
      <c r="BX82" s="451"/>
      <c r="BY82" s="451"/>
      <c r="BZ82" s="451"/>
      <c r="CA82" s="451"/>
      <c r="CB82" s="451"/>
      <c r="CC82" s="451"/>
      <c r="CD82" s="451"/>
      <c r="CE82" s="451"/>
      <c r="CF82" s="451"/>
      <c r="CG82" s="451"/>
      <c r="CH82" s="451"/>
      <c r="CI82" s="451"/>
      <c r="CJ82" s="451"/>
      <c r="CK82" s="451"/>
      <c r="CL82" s="451"/>
      <c r="CM82" s="451"/>
      <c r="CN82" s="451"/>
      <c r="CO82" s="451"/>
      <c r="CP82" s="451"/>
      <c r="CQ82" s="451"/>
      <c r="CR82" s="451"/>
      <c r="CS82" s="451"/>
      <c r="CT82" s="451"/>
      <c r="CU82" s="451"/>
      <c r="CV82" s="451"/>
      <c r="CW82" s="451"/>
      <c r="CX82" s="451"/>
      <c r="CY82" s="451"/>
      <c r="CZ82" s="451"/>
      <c r="DA82" s="451"/>
      <c r="DB82" s="451"/>
      <c r="DC82" s="451"/>
      <c r="DD82" s="451"/>
      <c r="DE82" s="451"/>
      <c r="DF82" s="451"/>
      <c r="DG82" s="451"/>
      <c r="DH82" s="451"/>
      <c r="DI82" s="451"/>
      <c r="DJ82" s="451"/>
      <c r="DK82" s="451"/>
      <c r="DL82" s="451"/>
      <c r="DM82" s="451"/>
      <c r="DN82" s="451"/>
      <c r="DO82" s="451"/>
      <c r="DP82" s="451"/>
      <c r="DQ82" s="451"/>
      <c r="DR82" s="451"/>
      <c r="DS82" s="451"/>
      <c r="DT82" s="451"/>
      <c r="DU82" s="451"/>
      <c r="DV82" s="451"/>
      <c r="DW82" s="451"/>
      <c r="DX82" s="451"/>
      <c r="DY82" s="451"/>
      <c r="DZ82" s="451"/>
      <c r="EA82" s="451"/>
      <c r="EB82" s="451"/>
      <c r="EC82" s="451"/>
      <c r="ED82" s="451"/>
      <c r="EE82" s="451"/>
      <c r="EF82" s="451"/>
      <c r="EG82" s="451"/>
      <c r="EH82" s="451"/>
      <c r="EI82" s="451"/>
      <c r="EJ82" s="451"/>
      <c r="EK82" s="451"/>
      <c r="EL82" s="451"/>
      <c r="EM82" s="451"/>
      <c r="EN82" s="451"/>
      <c r="EO82" s="451"/>
      <c r="EP82" s="451"/>
      <c r="EQ82" s="451"/>
      <c r="ER82" s="451"/>
      <c r="ES82" s="451"/>
      <c r="ET82" s="451"/>
      <c r="EU82" s="451"/>
      <c r="EV82" s="451"/>
      <c r="EW82" s="451"/>
      <c r="EX82" s="451"/>
      <c r="EY82" s="451"/>
      <c r="EZ82" s="451"/>
      <c r="FA82" s="451"/>
      <c r="FB82" s="451"/>
      <c r="FC82" s="451"/>
      <c r="FD82" s="451"/>
      <c r="FE82" s="451"/>
      <c r="FF82" s="451"/>
      <c r="FG82" s="451"/>
      <c r="FH82" s="451"/>
      <c r="FI82" s="451"/>
      <c r="FJ82" s="451"/>
      <c r="FK82" s="451"/>
      <c r="FL82" s="451"/>
      <c r="FM82" s="451"/>
      <c r="FN82" s="451"/>
    </row>
    <row r="83" spans="1:170" ht="15.75" customHeight="1">
      <c r="A83" s="451"/>
      <c r="B83" s="451"/>
      <c r="C83" s="451"/>
      <c r="D83" s="451"/>
      <c r="E83" s="451"/>
      <c r="F83" s="451"/>
      <c r="G83" s="451"/>
      <c r="H83" s="451"/>
      <c r="I83" s="451"/>
      <c r="J83" s="451"/>
      <c r="K83" s="451"/>
      <c r="L83" s="451"/>
      <c r="M83" s="451"/>
      <c r="N83" s="451"/>
      <c r="O83" s="451"/>
      <c r="P83" s="451"/>
      <c r="Q83" s="451"/>
      <c r="R83" s="451"/>
      <c r="S83" s="451"/>
      <c r="T83" s="451"/>
      <c r="U83" s="451"/>
      <c r="V83" s="451"/>
      <c r="W83" s="451"/>
      <c r="X83" s="451"/>
      <c r="Y83" s="451"/>
      <c r="Z83" s="451"/>
      <c r="AA83" s="451"/>
      <c r="AB83" s="451"/>
      <c r="AC83" s="451"/>
      <c r="AD83" s="451"/>
      <c r="AE83" s="451"/>
      <c r="AF83" s="451"/>
      <c r="AG83" s="451"/>
      <c r="AH83" s="451"/>
      <c r="AI83" s="451"/>
      <c r="AJ83" s="451"/>
      <c r="AK83" s="451"/>
      <c r="AL83" s="451"/>
      <c r="AM83" s="451"/>
      <c r="AN83" s="451"/>
      <c r="AO83" s="451"/>
      <c r="AP83" s="451"/>
      <c r="AQ83" s="451"/>
      <c r="AR83" s="451"/>
      <c r="AS83" s="451"/>
      <c r="AT83" s="451"/>
      <c r="AU83" s="451"/>
      <c r="AV83" s="451"/>
      <c r="AW83" s="451"/>
      <c r="AX83" s="451"/>
      <c r="AY83" s="451"/>
      <c r="AZ83" s="451"/>
      <c r="BA83" s="451"/>
      <c r="BB83" s="451"/>
      <c r="BC83" s="451"/>
      <c r="BD83" s="451"/>
      <c r="BE83" s="451"/>
      <c r="BF83" s="451"/>
      <c r="BG83" s="451"/>
      <c r="BH83" s="451"/>
      <c r="BI83" s="451"/>
      <c r="BJ83" s="451"/>
      <c r="BK83" s="451"/>
      <c r="BL83" s="451"/>
      <c r="BM83" s="451"/>
      <c r="BN83" s="451"/>
      <c r="BO83" s="451"/>
      <c r="BP83" s="451"/>
      <c r="BQ83" s="451"/>
      <c r="BR83" s="451"/>
      <c r="BS83" s="451"/>
      <c r="BT83" s="451"/>
      <c r="BU83" s="451"/>
      <c r="BV83" s="451"/>
      <c r="BW83" s="451"/>
      <c r="BX83" s="451"/>
      <c r="BY83" s="451"/>
      <c r="BZ83" s="451"/>
      <c r="CA83" s="451"/>
      <c r="CB83" s="451"/>
      <c r="CC83" s="451"/>
      <c r="CD83" s="451"/>
      <c r="CE83" s="451"/>
      <c r="CF83" s="451"/>
      <c r="CG83" s="451"/>
      <c r="CH83" s="451"/>
      <c r="CI83" s="451"/>
      <c r="CJ83" s="451"/>
      <c r="CK83" s="451"/>
      <c r="CL83" s="451"/>
      <c r="CM83" s="451"/>
      <c r="CN83" s="451"/>
      <c r="CO83" s="451"/>
      <c r="CP83" s="451"/>
      <c r="CQ83" s="451"/>
      <c r="CR83" s="451"/>
      <c r="CS83" s="451"/>
      <c r="CT83" s="451"/>
      <c r="CU83" s="451"/>
      <c r="CV83" s="451"/>
      <c r="CW83" s="451"/>
      <c r="CX83" s="451"/>
      <c r="CY83" s="451"/>
      <c r="CZ83" s="451"/>
      <c r="DA83" s="451"/>
      <c r="DB83" s="451"/>
      <c r="DC83" s="451"/>
      <c r="DD83" s="451"/>
      <c r="DE83" s="451"/>
      <c r="DF83" s="451"/>
      <c r="DG83" s="451"/>
      <c r="DH83" s="451"/>
      <c r="DI83" s="451"/>
      <c r="DJ83" s="451"/>
      <c r="DK83" s="451"/>
      <c r="DL83" s="451"/>
      <c r="DM83" s="451"/>
      <c r="DN83" s="451"/>
      <c r="DO83" s="451"/>
      <c r="DP83" s="451"/>
      <c r="DQ83" s="451"/>
      <c r="DR83" s="451"/>
      <c r="DS83" s="451"/>
      <c r="DT83" s="451"/>
      <c r="DU83" s="451"/>
      <c r="DV83" s="451"/>
      <c r="DW83" s="451"/>
      <c r="DX83" s="451"/>
      <c r="DY83" s="451"/>
      <c r="DZ83" s="451"/>
      <c r="EA83" s="451"/>
      <c r="EB83" s="451"/>
      <c r="EC83" s="451"/>
      <c r="ED83" s="451"/>
      <c r="EE83" s="451"/>
      <c r="EF83" s="451"/>
      <c r="EG83" s="451"/>
      <c r="EH83" s="451"/>
      <c r="EI83" s="451"/>
      <c r="EJ83" s="451"/>
      <c r="EK83" s="451"/>
      <c r="EL83" s="451"/>
      <c r="EM83" s="451"/>
      <c r="EN83" s="451"/>
      <c r="EO83" s="451"/>
      <c r="EP83" s="451"/>
      <c r="EQ83" s="451"/>
      <c r="ER83" s="451"/>
      <c r="ES83" s="451"/>
      <c r="ET83" s="451"/>
      <c r="EU83" s="451"/>
      <c r="EV83" s="451"/>
      <c r="EW83" s="451"/>
      <c r="EX83" s="451"/>
      <c r="EY83" s="451"/>
      <c r="EZ83" s="451"/>
      <c r="FA83" s="451"/>
      <c r="FB83" s="451"/>
      <c r="FC83" s="451"/>
      <c r="FD83" s="451"/>
      <c r="FE83" s="451"/>
      <c r="FF83" s="451"/>
      <c r="FG83" s="451"/>
      <c r="FH83" s="451"/>
      <c r="FI83" s="451"/>
      <c r="FJ83" s="451"/>
      <c r="FK83" s="451"/>
      <c r="FL83" s="451"/>
      <c r="FM83" s="451"/>
      <c r="FN83" s="451"/>
    </row>
    <row r="84" spans="1:170" ht="15.75" customHeight="1">
      <c r="A84" s="451"/>
      <c r="B84" s="451"/>
      <c r="C84" s="451"/>
      <c r="D84" s="451"/>
      <c r="E84" s="451"/>
      <c r="F84" s="451"/>
      <c r="G84" s="451"/>
      <c r="H84" s="451"/>
      <c r="I84" s="451"/>
      <c r="J84" s="451"/>
      <c r="K84" s="451"/>
      <c r="L84" s="451"/>
      <c r="M84" s="451"/>
      <c r="N84" s="451"/>
      <c r="O84" s="451"/>
      <c r="P84" s="451"/>
      <c r="Q84" s="451"/>
      <c r="R84" s="451"/>
      <c r="S84" s="451"/>
      <c r="T84" s="451"/>
      <c r="U84" s="451"/>
      <c r="V84" s="451"/>
      <c r="W84" s="451"/>
      <c r="X84" s="451"/>
      <c r="Y84" s="451"/>
      <c r="Z84" s="451"/>
      <c r="AA84" s="451"/>
      <c r="AB84" s="451"/>
      <c r="AC84" s="451"/>
      <c r="AD84" s="451"/>
      <c r="AE84" s="451"/>
      <c r="AF84" s="451"/>
      <c r="AG84" s="451"/>
      <c r="AH84" s="451"/>
      <c r="AI84" s="451"/>
      <c r="AJ84" s="451"/>
      <c r="AK84" s="451"/>
      <c r="AL84" s="451"/>
      <c r="AM84" s="451"/>
      <c r="AN84" s="451"/>
      <c r="AO84" s="451"/>
      <c r="AP84" s="451"/>
      <c r="AQ84" s="451"/>
      <c r="AR84" s="451"/>
      <c r="AS84" s="451"/>
      <c r="AT84" s="451"/>
      <c r="AU84" s="451"/>
      <c r="AV84" s="451"/>
      <c r="AW84" s="451"/>
      <c r="AX84" s="451"/>
      <c r="AY84" s="451"/>
      <c r="AZ84" s="451"/>
      <c r="BA84" s="451"/>
      <c r="BB84" s="451"/>
      <c r="BC84" s="451"/>
      <c r="BD84" s="451"/>
      <c r="BE84" s="451"/>
      <c r="BF84" s="451"/>
      <c r="BG84" s="451"/>
      <c r="BH84" s="451"/>
      <c r="BI84" s="451"/>
      <c r="BJ84" s="451"/>
      <c r="BK84" s="451"/>
      <c r="BL84" s="451"/>
      <c r="BM84" s="451"/>
      <c r="BN84" s="451"/>
      <c r="BO84" s="451"/>
      <c r="BP84" s="451"/>
      <c r="BQ84" s="451"/>
      <c r="BR84" s="451"/>
      <c r="BS84" s="451"/>
      <c r="BT84" s="451"/>
      <c r="BU84" s="451"/>
      <c r="BV84" s="451"/>
      <c r="BW84" s="451"/>
      <c r="BX84" s="451"/>
      <c r="BY84" s="451"/>
      <c r="BZ84" s="451"/>
      <c r="CA84" s="451"/>
      <c r="CB84" s="451"/>
      <c r="CC84" s="451"/>
      <c r="CD84" s="451"/>
      <c r="CE84" s="451"/>
      <c r="CF84" s="451"/>
      <c r="CG84" s="451"/>
      <c r="CH84" s="451"/>
      <c r="CI84" s="451"/>
      <c r="CJ84" s="451"/>
      <c r="CK84" s="451"/>
      <c r="CL84" s="451"/>
      <c r="CM84" s="451"/>
      <c r="CN84" s="451"/>
      <c r="CO84" s="451"/>
      <c r="CP84" s="451"/>
      <c r="CQ84" s="451"/>
      <c r="CR84" s="451"/>
      <c r="CS84" s="451"/>
      <c r="CT84" s="451"/>
      <c r="CU84" s="451"/>
      <c r="CV84" s="451"/>
      <c r="CW84" s="451"/>
      <c r="CX84" s="451"/>
      <c r="CY84" s="451"/>
      <c r="CZ84" s="451"/>
      <c r="DA84" s="451"/>
      <c r="DB84" s="451"/>
      <c r="DC84" s="451"/>
      <c r="DD84" s="451"/>
      <c r="DE84" s="451"/>
      <c r="DF84" s="451"/>
      <c r="DG84" s="451"/>
      <c r="DH84" s="451"/>
      <c r="DI84" s="451"/>
      <c r="DJ84" s="451"/>
      <c r="DK84" s="451"/>
      <c r="DL84" s="451"/>
      <c r="DM84" s="451"/>
      <c r="DN84" s="451"/>
      <c r="DO84" s="451"/>
      <c r="DP84" s="451"/>
      <c r="DQ84" s="451"/>
      <c r="DR84" s="451"/>
      <c r="DS84" s="451"/>
      <c r="DT84" s="451"/>
      <c r="DU84" s="451"/>
      <c r="DV84" s="451"/>
      <c r="DW84" s="451"/>
      <c r="DX84" s="451"/>
      <c r="DY84" s="451"/>
      <c r="DZ84" s="451"/>
      <c r="EA84" s="451"/>
      <c r="EB84" s="451"/>
      <c r="EC84" s="451"/>
      <c r="ED84" s="451"/>
      <c r="EE84" s="451"/>
      <c r="EF84" s="451"/>
      <c r="EG84" s="451"/>
      <c r="EH84" s="451"/>
      <c r="EI84" s="451"/>
      <c r="EJ84" s="451"/>
      <c r="EK84" s="451"/>
      <c r="EL84" s="451"/>
      <c r="EM84" s="451"/>
      <c r="EN84" s="451"/>
      <c r="EO84" s="451"/>
      <c r="EP84" s="451"/>
      <c r="EQ84" s="451"/>
      <c r="ER84" s="451"/>
      <c r="ES84" s="451"/>
      <c r="ET84" s="451"/>
      <c r="EU84" s="451"/>
      <c r="EV84" s="451"/>
      <c r="EW84" s="451"/>
      <c r="EX84" s="451"/>
      <c r="EY84" s="451"/>
      <c r="EZ84" s="451"/>
      <c r="FA84" s="451"/>
      <c r="FB84" s="451"/>
      <c r="FC84" s="451"/>
      <c r="FD84" s="451"/>
      <c r="FE84" s="451"/>
      <c r="FF84" s="451"/>
      <c r="FG84" s="451"/>
      <c r="FH84" s="451"/>
      <c r="FI84" s="451"/>
      <c r="FJ84" s="451"/>
      <c r="FK84" s="451"/>
      <c r="FL84" s="451"/>
      <c r="FM84" s="451"/>
      <c r="FN84" s="451"/>
    </row>
    <row r="85" spans="1:170" ht="15.75" customHeight="1">
      <c r="A85" s="451"/>
      <c r="B85" s="451"/>
      <c r="C85" s="451"/>
      <c r="D85" s="451"/>
      <c r="E85" s="451"/>
      <c r="F85" s="451"/>
      <c r="G85" s="451"/>
      <c r="H85" s="451"/>
      <c r="I85" s="451"/>
      <c r="J85" s="451"/>
      <c r="K85" s="451"/>
      <c r="L85" s="451"/>
      <c r="M85" s="451"/>
      <c r="N85" s="451"/>
      <c r="O85" s="451"/>
      <c r="P85" s="451"/>
      <c r="Q85" s="451"/>
      <c r="R85" s="451"/>
      <c r="S85" s="451"/>
      <c r="T85" s="451"/>
      <c r="U85" s="451"/>
      <c r="V85" s="451"/>
      <c r="W85" s="451"/>
      <c r="X85" s="451"/>
      <c r="Y85" s="451"/>
      <c r="Z85" s="451"/>
      <c r="AA85" s="451"/>
      <c r="AB85" s="451"/>
      <c r="AC85" s="451"/>
      <c r="AD85" s="451"/>
      <c r="AE85" s="451"/>
      <c r="AF85" s="451"/>
      <c r="AG85" s="451"/>
      <c r="AH85" s="451"/>
      <c r="AI85" s="451"/>
      <c r="AJ85" s="451"/>
      <c r="AK85" s="451"/>
      <c r="AL85" s="451"/>
      <c r="AM85" s="451"/>
      <c r="AN85" s="451"/>
      <c r="AO85" s="451"/>
      <c r="AP85" s="451"/>
      <c r="AQ85" s="451"/>
      <c r="AR85" s="451"/>
      <c r="AS85" s="451"/>
      <c r="AT85" s="451"/>
      <c r="AU85" s="451"/>
      <c r="AV85" s="451"/>
      <c r="AW85" s="451"/>
      <c r="AX85" s="451"/>
      <c r="AY85" s="451"/>
      <c r="AZ85" s="451"/>
      <c r="BA85" s="451"/>
      <c r="BB85" s="451"/>
      <c r="BC85" s="451"/>
      <c r="BD85" s="451"/>
      <c r="BE85" s="451"/>
      <c r="BF85" s="451"/>
      <c r="BG85" s="451"/>
      <c r="BH85" s="451"/>
      <c r="BI85" s="451"/>
      <c r="BJ85" s="451"/>
      <c r="BK85" s="451"/>
      <c r="BL85" s="451"/>
      <c r="BM85" s="451"/>
      <c r="BN85" s="451"/>
      <c r="BO85" s="451"/>
      <c r="BP85" s="451"/>
      <c r="BQ85" s="451"/>
      <c r="BR85" s="451"/>
      <c r="BS85" s="451"/>
      <c r="BT85" s="451"/>
      <c r="BU85" s="451"/>
      <c r="BV85" s="451"/>
      <c r="BW85" s="451"/>
      <c r="BX85" s="451"/>
      <c r="BY85" s="451"/>
      <c r="BZ85" s="451"/>
      <c r="CA85" s="451"/>
      <c r="CB85" s="451"/>
      <c r="CC85" s="451"/>
      <c r="CD85" s="451"/>
      <c r="CE85" s="451"/>
      <c r="CF85" s="451"/>
      <c r="CG85" s="451"/>
      <c r="CH85" s="451"/>
      <c r="CI85" s="451"/>
      <c r="CJ85" s="451"/>
      <c r="CK85" s="451"/>
      <c r="CL85" s="451"/>
      <c r="CM85" s="451"/>
      <c r="CN85" s="451"/>
      <c r="CO85" s="451"/>
      <c r="CP85" s="451"/>
      <c r="CQ85" s="451"/>
      <c r="CR85" s="451"/>
      <c r="CS85" s="451"/>
      <c r="CT85" s="451"/>
      <c r="CU85" s="451"/>
      <c r="CV85" s="451"/>
      <c r="CW85" s="451"/>
      <c r="CX85" s="451"/>
      <c r="CY85" s="451"/>
      <c r="CZ85" s="451"/>
      <c r="DA85" s="451"/>
      <c r="DB85" s="451"/>
      <c r="DC85" s="451"/>
      <c r="DD85" s="451"/>
      <c r="DE85" s="451"/>
      <c r="DF85" s="451"/>
      <c r="DG85" s="451"/>
      <c r="DH85" s="451"/>
      <c r="DI85" s="451"/>
      <c r="DJ85" s="451"/>
      <c r="DK85" s="451"/>
      <c r="DL85" s="451"/>
      <c r="DM85" s="451"/>
      <c r="DN85" s="451"/>
      <c r="DO85" s="451"/>
      <c r="DP85" s="451"/>
      <c r="DQ85" s="451"/>
      <c r="DR85" s="451"/>
      <c r="DS85" s="451"/>
      <c r="DT85" s="451"/>
      <c r="DU85" s="451"/>
      <c r="DV85" s="451"/>
      <c r="DW85" s="451"/>
      <c r="DX85" s="451"/>
      <c r="DY85" s="451"/>
      <c r="DZ85" s="451"/>
      <c r="EA85" s="451"/>
      <c r="EB85" s="451"/>
      <c r="EC85" s="451"/>
      <c r="ED85" s="451"/>
      <c r="EE85" s="451"/>
      <c r="EF85" s="451"/>
      <c r="EG85" s="451"/>
      <c r="EH85" s="451"/>
      <c r="EI85" s="451"/>
      <c r="EJ85" s="451"/>
      <c r="EK85" s="451"/>
      <c r="EL85" s="451"/>
      <c r="EM85" s="451"/>
      <c r="EN85" s="451"/>
      <c r="EO85" s="451"/>
      <c r="EP85" s="451"/>
      <c r="EQ85" s="451"/>
      <c r="ER85" s="451"/>
      <c r="ES85" s="451"/>
      <c r="ET85" s="451"/>
      <c r="EU85" s="451"/>
      <c r="EV85" s="451"/>
      <c r="EW85" s="451"/>
      <c r="EX85" s="451"/>
      <c r="EY85" s="451"/>
      <c r="EZ85" s="451"/>
      <c r="FA85" s="451"/>
      <c r="FB85" s="451"/>
      <c r="FC85" s="451"/>
      <c r="FD85" s="451"/>
      <c r="FE85" s="451"/>
      <c r="FF85" s="451"/>
      <c r="FG85" s="451"/>
      <c r="FH85" s="451"/>
      <c r="FI85" s="451"/>
      <c r="FJ85" s="451"/>
      <c r="FK85" s="451"/>
      <c r="FL85" s="451"/>
      <c r="FM85" s="451"/>
      <c r="FN85" s="451"/>
    </row>
    <row r="86" spans="1:170" ht="15.75" customHeight="1">
      <c r="A86" s="451"/>
      <c r="B86" s="451"/>
      <c r="C86" s="451"/>
      <c r="D86" s="451"/>
      <c r="E86" s="451"/>
      <c r="F86" s="451"/>
      <c r="G86" s="451"/>
      <c r="H86" s="451"/>
      <c r="I86" s="451"/>
      <c r="J86" s="451"/>
      <c r="K86" s="451"/>
      <c r="L86" s="451"/>
      <c r="M86" s="451"/>
      <c r="N86" s="451"/>
      <c r="O86" s="451"/>
      <c r="P86" s="451"/>
      <c r="Q86" s="451"/>
      <c r="R86" s="451"/>
      <c r="S86" s="451"/>
      <c r="T86" s="451"/>
      <c r="U86" s="451"/>
      <c r="V86" s="451"/>
      <c r="W86" s="451"/>
      <c r="X86" s="451"/>
      <c r="Y86" s="451"/>
      <c r="Z86" s="451"/>
      <c r="AA86" s="451"/>
      <c r="AB86" s="451"/>
      <c r="AC86" s="451"/>
      <c r="AD86" s="451"/>
      <c r="AE86" s="451"/>
      <c r="AF86" s="451"/>
      <c r="AG86" s="451"/>
      <c r="AH86" s="451"/>
      <c r="AI86" s="451"/>
      <c r="AJ86" s="451"/>
      <c r="AK86" s="451"/>
      <c r="AL86" s="451"/>
      <c r="AM86" s="451"/>
      <c r="AN86" s="451"/>
      <c r="AO86" s="451"/>
      <c r="AP86" s="451"/>
      <c r="AQ86" s="451"/>
      <c r="AR86" s="451"/>
      <c r="AS86" s="451"/>
      <c r="AT86" s="451"/>
      <c r="AU86" s="451"/>
      <c r="AV86" s="451"/>
      <c r="AW86" s="451"/>
      <c r="AX86" s="451"/>
      <c r="AY86" s="451"/>
      <c r="AZ86" s="451"/>
      <c r="BA86" s="451"/>
      <c r="BB86" s="451"/>
      <c r="BC86" s="451"/>
      <c r="BD86" s="451"/>
      <c r="BE86" s="451"/>
      <c r="BF86" s="451"/>
      <c r="BG86" s="451"/>
      <c r="BH86" s="451"/>
      <c r="BI86" s="451"/>
      <c r="BJ86" s="451"/>
      <c r="BK86" s="451"/>
      <c r="BL86" s="451"/>
      <c r="BM86" s="451"/>
      <c r="BN86" s="451"/>
      <c r="BO86" s="451"/>
      <c r="BP86" s="451"/>
      <c r="BQ86" s="451"/>
      <c r="BR86" s="451"/>
      <c r="BS86" s="451"/>
      <c r="BT86" s="451"/>
      <c r="BU86" s="451"/>
      <c r="BV86" s="451"/>
      <c r="BW86" s="451"/>
      <c r="BX86" s="451"/>
      <c r="BY86" s="451"/>
      <c r="BZ86" s="451"/>
      <c r="CA86" s="451"/>
      <c r="CB86" s="451"/>
      <c r="CC86" s="451"/>
      <c r="CD86" s="451"/>
      <c r="CE86" s="451"/>
      <c r="CF86" s="451"/>
      <c r="CG86" s="451"/>
      <c r="CH86" s="451"/>
      <c r="CI86" s="451"/>
      <c r="CJ86" s="451"/>
      <c r="CK86" s="451"/>
      <c r="CL86" s="451"/>
      <c r="CM86" s="451"/>
      <c r="CN86" s="451"/>
      <c r="CO86" s="451"/>
      <c r="CP86" s="451"/>
      <c r="CQ86" s="451"/>
      <c r="CR86" s="451"/>
      <c r="CS86" s="451"/>
      <c r="CT86" s="451"/>
      <c r="CU86" s="451"/>
      <c r="CV86" s="451"/>
      <c r="CW86" s="451"/>
      <c r="CX86" s="451"/>
      <c r="CY86" s="451"/>
      <c r="CZ86" s="451"/>
      <c r="DA86" s="451"/>
      <c r="DB86" s="451"/>
      <c r="DC86" s="451"/>
      <c r="DD86" s="451"/>
      <c r="DE86" s="451"/>
      <c r="DF86" s="451"/>
      <c r="DG86" s="451"/>
      <c r="DH86" s="451"/>
      <c r="DI86" s="451"/>
      <c r="DJ86" s="451"/>
      <c r="DK86" s="451"/>
      <c r="DL86" s="451"/>
      <c r="DM86" s="451"/>
      <c r="DN86" s="451"/>
      <c r="DO86" s="451"/>
      <c r="DP86" s="451"/>
      <c r="DQ86" s="451"/>
      <c r="DR86" s="451"/>
      <c r="DS86" s="451"/>
      <c r="DT86" s="451"/>
      <c r="DU86" s="451"/>
      <c r="DV86" s="451"/>
      <c r="DW86" s="451"/>
      <c r="DX86" s="451"/>
      <c r="DY86" s="451"/>
      <c r="DZ86" s="451"/>
      <c r="EA86" s="451"/>
      <c r="EB86" s="451"/>
      <c r="EC86" s="451"/>
      <c r="ED86" s="451"/>
      <c r="EE86" s="451"/>
      <c r="EF86" s="451"/>
      <c r="EG86" s="451"/>
      <c r="EH86" s="451"/>
      <c r="EI86" s="451"/>
      <c r="EJ86" s="451"/>
      <c r="EK86" s="451"/>
      <c r="EL86" s="451"/>
      <c r="EM86" s="451"/>
      <c r="EN86" s="451"/>
      <c r="EO86" s="451"/>
      <c r="EP86" s="451"/>
      <c r="EQ86" s="451"/>
      <c r="ER86" s="451"/>
      <c r="ES86" s="451"/>
      <c r="ET86" s="451"/>
      <c r="EU86" s="451"/>
      <c r="EV86" s="451"/>
      <c r="EW86" s="451"/>
      <c r="EX86" s="451"/>
      <c r="EY86" s="451"/>
      <c r="EZ86" s="451"/>
      <c r="FA86" s="451"/>
      <c r="FB86" s="451"/>
      <c r="FC86" s="451"/>
      <c r="FD86" s="451"/>
      <c r="FE86" s="451"/>
      <c r="FF86" s="451"/>
      <c r="FG86" s="451"/>
      <c r="FH86" s="451"/>
      <c r="FI86" s="451"/>
      <c r="FJ86" s="451"/>
      <c r="FK86" s="451"/>
      <c r="FL86" s="451"/>
      <c r="FM86" s="451"/>
      <c r="FN86" s="451"/>
    </row>
    <row r="87" spans="1:170" ht="15.75" customHeight="1">
      <c r="A87" s="451"/>
      <c r="B87" s="451"/>
      <c r="C87" s="451"/>
      <c r="D87" s="451"/>
      <c r="E87" s="451"/>
      <c r="F87" s="451"/>
      <c r="G87" s="451"/>
      <c r="H87" s="451"/>
      <c r="I87" s="451"/>
      <c r="J87" s="451"/>
      <c r="K87" s="451"/>
      <c r="L87" s="451"/>
      <c r="M87" s="451"/>
      <c r="N87" s="451"/>
      <c r="O87" s="451"/>
      <c r="P87" s="451"/>
      <c r="Q87" s="451"/>
      <c r="R87" s="451"/>
      <c r="S87" s="451"/>
      <c r="T87" s="451"/>
      <c r="U87" s="451"/>
      <c r="V87" s="451"/>
      <c r="W87" s="451"/>
      <c r="X87" s="451"/>
      <c r="Y87" s="451"/>
      <c r="Z87" s="451"/>
      <c r="AA87" s="451"/>
      <c r="AB87" s="451"/>
      <c r="AC87" s="451"/>
      <c r="AD87" s="451"/>
      <c r="AE87" s="451"/>
      <c r="AF87" s="451"/>
      <c r="AG87" s="451"/>
      <c r="AH87" s="451"/>
      <c r="AI87" s="451"/>
      <c r="AJ87" s="451"/>
      <c r="AK87" s="451"/>
      <c r="AL87" s="451"/>
      <c r="AM87" s="451"/>
      <c r="AN87" s="451"/>
      <c r="AO87" s="451"/>
      <c r="AP87" s="451"/>
      <c r="AQ87" s="451"/>
      <c r="AR87" s="451"/>
      <c r="AS87" s="451"/>
      <c r="AT87" s="451"/>
      <c r="AU87" s="451"/>
      <c r="AV87" s="451"/>
      <c r="AW87" s="451"/>
      <c r="AX87" s="451"/>
      <c r="AY87" s="451"/>
      <c r="AZ87" s="451"/>
      <c r="BA87" s="451"/>
      <c r="BB87" s="451"/>
      <c r="BC87" s="451"/>
      <c r="BD87" s="451"/>
      <c r="BE87" s="451"/>
      <c r="BF87" s="451"/>
      <c r="BG87" s="451"/>
      <c r="BH87" s="451"/>
      <c r="BI87" s="451"/>
      <c r="BJ87" s="451"/>
      <c r="BK87" s="451"/>
      <c r="BL87" s="451"/>
      <c r="BM87" s="451"/>
      <c r="BN87" s="451"/>
      <c r="BO87" s="451"/>
      <c r="BP87" s="451"/>
      <c r="BQ87" s="451"/>
      <c r="BR87" s="451"/>
      <c r="BS87" s="451"/>
      <c r="BT87" s="451"/>
      <c r="BU87" s="451"/>
      <c r="BV87" s="451"/>
      <c r="BW87" s="451"/>
      <c r="BX87" s="451"/>
      <c r="BY87" s="451"/>
      <c r="BZ87" s="451"/>
      <c r="CA87" s="451"/>
      <c r="CB87" s="451"/>
      <c r="CC87" s="451"/>
      <c r="CD87" s="451"/>
      <c r="CE87" s="451"/>
      <c r="CF87" s="451"/>
      <c r="CG87" s="451"/>
      <c r="CH87" s="451"/>
      <c r="CI87" s="451"/>
      <c r="CJ87" s="451"/>
      <c r="CK87" s="451"/>
      <c r="CL87" s="451"/>
      <c r="CM87" s="451"/>
      <c r="CN87" s="451"/>
      <c r="CO87" s="451"/>
      <c r="CP87" s="451"/>
      <c r="CQ87" s="451"/>
      <c r="CR87" s="451"/>
      <c r="CS87" s="451"/>
      <c r="CT87" s="451"/>
      <c r="CU87" s="451"/>
      <c r="CV87" s="451"/>
      <c r="CW87" s="451"/>
      <c r="CX87" s="451"/>
      <c r="CY87" s="451"/>
      <c r="CZ87" s="451"/>
      <c r="DA87" s="451"/>
      <c r="DB87" s="451"/>
      <c r="DC87" s="451"/>
      <c r="DD87" s="451"/>
      <c r="DE87" s="451"/>
      <c r="DF87" s="451"/>
      <c r="DG87" s="451"/>
      <c r="DH87" s="451"/>
      <c r="DI87" s="451"/>
      <c r="DJ87" s="451"/>
      <c r="DK87" s="451"/>
      <c r="DL87" s="451"/>
      <c r="DM87" s="451"/>
      <c r="DN87" s="451"/>
      <c r="DO87" s="451"/>
      <c r="DP87" s="451"/>
      <c r="DQ87" s="451"/>
      <c r="DR87" s="451"/>
      <c r="DS87" s="451"/>
      <c r="DT87" s="451"/>
      <c r="DU87" s="451"/>
      <c r="DV87" s="451"/>
      <c r="DW87" s="451"/>
      <c r="DX87" s="451"/>
      <c r="DY87" s="451"/>
      <c r="DZ87" s="451"/>
      <c r="EA87" s="451"/>
      <c r="EB87" s="451"/>
      <c r="EC87" s="451"/>
      <c r="ED87" s="451"/>
      <c r="EE87" s="451"/>
      <c r="EF87" s="451"/>
      <c r="EG87" s="451"/>
      <c r="EH87" s="451"/>
      <c r="EI87" s="451"/>
      <c r="EJ87" s="451"/>
      <c r="EK87" s="451"/>
      <c r="EL87" s="451"/>
      <c r="EM87" s="451"/>
      <c r="EN87" s="451"/>
      <c r="EO87" s="451"/>
      <c r="EP87" s="451"/>
      <c r="EQ87" s="451"/>
      <c r="ER87" s="451"/>
      <c r="ES87" s="451"/>
      <c r="ET87" s="451"/>
      <c r="EU87" s="451"/>
      <c r="EV87" s="451"/>
      <c r="EW87" s="451"/>
      <c r="EX87" s="451"/>
      <c r="EY87" s="451"/>
      <c r="EZ87" s="451"/>
      <c r="FA87" s="451"/>
      <c r="FB87" s="451"/>
      <c r="FC87" s="451"/>
      <c r="FD87" s="451"/>
      <c r="FE87" s="451"/>
      <c r="FF87" s="451"/>
      <c r="FG87" s="451"/>
      <c r="FH87" s="451"/>
      <c r="FI87" s="451"/>
      <c r="FJ87" s="451"/>
      <c r="FK87" s="451"/>
      <c r="FL87" s="451"/>
      <c r="FM87" s="451"/>
      <c r="FN87" s="451"/>
    </row>
    <row r="88" spans="1:170" ht="15.75" customHeight="1">
      <c r="A88" s="451"/>
      <c r="B88" s="451"/>
      <c r="C88" s="451"/>
      <c r="D88" s="451"/>
      <c r="E88" s="451"/>
      <c r="F88" s="451"/>
      <c r="G88" s="451"/>
      <c r="H88" s="451"/>
      <c r="I88" s="451"/>
      <c r="J88" s="451"/>
      <c r="K88" s="451"/>
      <c r="L88" s="451"/>
      <c r="M88" s="451"/>
      <c r="N88" s="451"/>
      <c r="O88" s="451"/>
      <c r="P88" s="451"/>
      <c r="Q88" s="451"/>
      <c r="R88" s="451"/>
      <c r="S88" s="451"/>
      <c r="T88" s="451"/>
      <c r="U88" s="451"/>
      <c r="V88" s="451"/>
      <c r="W88" s="451"/>
      <c r="X88" s="451"/>
      <c r="Y88" s="451"/>
      <c r="Z88" s="451"/>
      <c r="AA88" s="451"/>
      <c r="AB88" s="451"/>
      <c r="AC88" s="451"/>
      <c r="AD88" s="451"/>
      <c r="AE88" s="451"/>
      <c r="AF88" s="451"/>
      <c r="AG88" s="451"/>
      <c r="AH88" s="451"/>
      <c r="AI88" s="451"/>
      <c r="AJ88" s="451"/>
      <c r="AK88" s="451"/>
      <c r="AL88" s="451"/>
      <c r="AM88" s="451"/>
      <c r="AN88" s="451"/>
      <c r="AO88" s="451"/>
      <c r="AP88" s="451"/>
      <c r="AQ88" s="451"/>
      <c r="AR88" s="451"/>
      <c r="AS88" s="451"/>
      <c r="AT88" s="451"/>
      <c r="AU88" s="451"/>
      <c r="AV88" s="451"/>
      <c r="AW88" s="451"/>
      <c r="AX88" s="451"/>
      <c r="AY88" s="451"/>
      <c r="AZ88" s="451"/>
      <c r="BA88" s="451"/>
      <c r="BB88" s="451"/>
      <c r="BC88" s="451"/>
      <c r="BD88" s="451"/>
      <c r="BE88" s="451"/>
      <c r="BF88" s="451"/>
      <c r="BG88" s="451"/>
      <c r="BH88" s="451"/>
      <c r="BI88" s="451"/>
      <c r="BJ88" s="451"/>
      <c r="BK88" s="451"/>
      <c r="BL88" s="451"/>
      <c r="BM88" s="451"/>
      <c r="BN88" s="451"/>
      <c r="BO88" s="451"/>
      <c r="BP88" s="451"/>
      <c r="BQ88" s="451"/>
      <c r="BR88" s="451"/>
      <c r="BS88" s="451"/>
      <c r="BT88" s="451"/>
      <c r="BU88" s="451"/>
      <c r="BV88" s="451"/>
      <c r="BW88" s="451"/>
      <c r="BX88" s="451"/>
      <c r="BY88" s="451"/>
      <c r="BZ88" s="451"/>
      <c r="CA88" s="451"/>
      <c r="CB88" s="451"/>
      <c r="CC88" s="451"/>
      <c r="CD88" s="451"/>
      <c r="CE88" s="451"/>
      <c r="CF88" s="451"/>
      <c r="CG88" s="451"/>
      <c r="CH88" s="451"/>
      <c r="CI88" s="451"/>
      <c r="CJ88" s="451"/>
      <c r="CK88" s="451"/>
      <c r="CL88" s="451"/>
      <c r="CM88" s="451"/>
      <c r="CN88" s="451"/>
      <c r="CO88" s="451"/>
      <c r="CP88" s="451"/>
      <c r="CQ88" s="451"/>
      <c r="CR88" s="451"/>
      <c r="CS88" s="451"/>
      <c r="CT88" s="451"/>
      <c r="CU88" s="451"/>
      <c r="CV88" s="451"/>
      <c r="CW88" s="451"/>
      <c r="CX88" s="451"/>
      <c r="CY88" s="451"/>
      <c r="CZ88" s="451"/>
      <c r="DA88" s="451"/>
      <c r="DB88" s="451"/>
      <c r="DC88" s="451"/>
      <c r="DD88" s="451"/>
      <c r="DE88" s="451"/>
      <c r="DF88" s="451"/>
      <c r="DG88" s="451"/>
      <c r="DH88" s="451"/>
      <c r="DI88" s="451"/>
      <c r="DJ88" s="451"/>
      <c r="DK88" s="451"/>
      <c r="DL88" s="451"/>
      <c r="DM88" s="451"/>
      <c r="DN88" s="451"/>
      <c r="DO88" s="451"/>
      <c r="DP88" s="451"/>
      <c r="DQ88" s="451"/>
      <c r="DR88" s="451"/>
      <c r="DS88" s="451"/>
      <c r="DT88" s="451"/>
      <c r="DU88" s="451"/>
      <c r="DV88" s="451"/>
      <c r="DW88" s="451"/>
      <c r="DX88" s="451"/>
      <c r="DY88" s="451"/>
      <c r="DZ88" s="451"/>
      <c r="EA88" s="451"/>
      <c r="EB88" s="451"/>
      <c r="EC88" s="451"/>
      <c r="ED88" s="451"/>
      <c r="EE88" s="451"/>
      <c r="EF88" s="451"/>
      <c r="EG88" s="451"/>
      <c r="EH88" s="451"/>
      <c r="EI88" s="451"/>
      <c r="EJ88" s="451"/>
      <c r="EK88" s="451"/>
      <c r="EL88" s="451"/>
      <c r="EM88" s="451"/>
      <c r="EN88" s="451"/>
      <c r="EO88" s="451"/>
      <c r="EP88" s="451"/>
      <c r="EQ88" s="451"/>
      <c r="ER88" s="451"/>
      <c r="ES88" s="451"/>
      <c r="ET88" s="451"/>
      <c r="EU88" s="451"/>
      <c r="EV88" s="451"/>
      <c r="EW88" s="451"/>
      <c r="EX88" s="451"/>
      <c r="EY88" s="451"/>
      <c r="EZ88" s="451"/>
      <c r="FA88" s="451"/>
      <c r="FB88" s="451"/>
      <c r="FC88" s="451"/>
      <c r="FD88" s="451"/>
      <c r="FE88" s="451"/>
      <c r="FF88" s="451"/>
      <c r="FG88" s="451"/>
      <c r="FH88" s="451"/>
      <c r="FI88" s="451"/>
      <c r="FJ88" s="451"/>
      <c r="FK88" s="451"/>
      <c r="FL88" s="451"/>
      <c r="FM88" s="451"/>
      <c r="FN88" s="451"/>
    </row>
    <row r="89" spans="1:170" ht="15.75" customHeight="1">
      <c r="A89" s="451"/>
      <c r="B89" s="451"/>
      <c r="C89" s="451"/>
      <c r="D89" s="451"/>
      <c r="E89" s="451"/>
      <c r="F89" s="451"/>
      <c r="G89" s="451"/>
      <c r="H89" s="451"/>
      <c r="I89" s="451"/>
      <c r="J89" s="451"/>
      <c r="K89" s="451"/>
      <c r="L89" s="451"/>
      <c r="M89" s="451"/>
      <c r="N89" s="451"/>
      <c r="O89" s="451"/>
      <c r="P89" s="451"/>
      <c r="Q89" s="451"/>
      <c r="R89" s="451"/>
      <c r="S89" s="451"/>
      <c r="T89" s="451"/>
      <c r="U89" s="451"/>
      <c r="V89" s="451"/>
      <c r="W89" s="451"/>
      <c r="X89" s="451"/>
      <c r="Y89" s="451"/>
      <c r="Z89" s="451"/>
      <c r="AA89" s="451"/>
      <c r="AB89" s="451"/>
      <c r="AC89" s="451"/>
      <c r="AD89" s="451"/>
      <c r="AE89" s="451"/>
      <c r="AF89" s="451"/>
      <c r="AG89" s="451"/>
      <c r="AH89" s="451"/>
      <c r="AI89" s="451"/>
      <c r="AJ89" s="451"/>
      <c r="AK89" s="451"/>
      <c r="AL89" s="451"/>
      <c r="AM89" s="451"/>
      <c r="AN89" s="451"/>
      <c r="AO89" s="451"/>
      <c r="AP89" s="451"/>
      <c r="AQ89" s="451"/>
      <c r="AR89" s="451"/>
      <c r="AS89" s="451"/>
      <c r="AT89" s="451"/>
      <c r="AU89" s="451"/>
      <c r="AV89" s="451"/>
      <c r="AW89" s="451"/>
      <c r="AX89" s="451"/>
      <c r="AY89" s="451"/>
      <c r="AZ89" s="451"/>
      <c r="BA89" s="451"/>
      <c r="BB89" s="451"/>
      <c r="BC89" s="451"/>
      <c r="BD89" s="451"/>
      <c r="BE89" s="451"/>
      <c r="BF89" s="451"/>
      <c r="BG89" s="451"/>
      <c r="BH89" s="451"/>
      <c r="BI89" s="451"/>
      <c r="BJ89" s="451"/>
      <c r="BK89" s="451"/>
      <c r="BL89" s="451"/>
      <c r="BM89" s="451"/>
      <c r="BN89" s="451"/>
      <c r="BO89" s="451"/>
      <c r="BP89" s="451"/>
      <c r="BQ89" s="451"/>
      <c r="BR89" s="451"/>
      <c r="BS89" s="451"/>
      <c r="BT89" s="451"/>
      <c r="BU89" s="451"/>
      <c r="BV89" s="451"/>
      <c r="BW89" s="451"/>
      <c r="BX89" s="451"/>
      <c r="BY89" s="451"/>
      <c r="BZ89" s="451"/>
      <c r="CA89" s="451"/>
      <c r="CB89" s="451"/>
      <c r="CC89" s="451"/>
      <c r="CD89" s="451"/>
      <c r="CE89" s="451"/>
      <c r="CF89" s="451"/>
      <c r="CG89" s="451"/>
      <c r="CH89" s="451"/>
      <c r="CI89" s="451"/>
      <c r="CJ89" s="451"/>
      <c r="CK89" s="451"/>
      <c r="CL89" s="451"/>
      <c r="CM89" s="451"/>
      <c r="CN89" s="451"/>
      <c r="CO89" s="451"/>
      <c r="CP89" s="451"/>
      <c r="CQ89" s="451"/>
      <c r="CR89" s="451"/>
      <c r="CS89" s="451"/>
      <c r="CT89" s="451"/>
      <c r="CU89" s="451"/>
      <c r="CV89" s="451"/>
      <c r="CW89" s="451"/>
      <c r="CX89" s="451"/>
      <c r="CY89" s="451"/>
      <c r="CZ89" s="451"/>
      <c r="DA89" s="451"/>
      <c r="DB89" s="451"/>
      <c r="DC89" s="451"/>
      <c r="DD89" s="451"/>
      <c r="DE89" s="451"/>
      <c r="DF89" s="451"/>
      <c r="DG89" s="451"/>
      <c r="DH89" s="451"/>
      <c r="DI89" s="451"/>
      <c r="DJ89" s="451"/>
      <c r="DK89" s="451"/>
      <c r="DL89" s="451"/>
      <c r="DM89" s="451"/>
      <c r="DN89" s="451"/>
      <c r="DO89" s="451"/>
      <c r="DP89" s="451"/>
      <c r="DQ89" s="451"/>
      <c r="DR89" s="451"/>
      <c r="DS89" s="451"/>
      <c r="DT89" s="451"/>
      <c r="DU89" s="451"/>
      <c r="DV89" s="451"/>
      <c r="DW89" s="451"/>
      <c r="DX89" s="451"/>
      <c r="DY89" s="451"/>
      <c r="DZ89" s="451"/>
      <c r="EA89" s="451"/>
      <c r="EB89" s="451"/>
      <c r="EC89" s="451"/>
      <c r="ED89" s="451"/>
      <c r="EE89" s="451"/>
      <c r="EF89" s="451"/>
      <c r="EG89" s="451"/>
      <c r="EH89" s="451"/>
      <c r="EI89" s="451"/>
      <c r="EJ89" s="451"/>
      <c r="EK89" s="451"/>
      <c r="EL89" s="451"/>
      <c r="EM89" s="451"/>
      <c r="EN89" s="451"/>
      <c r="EO89" s="451"/>
      <c r="EP89" s="451"/>
      <c r="EQ89" s="451"/>
      <c r="ER89" s="451"/>
      <c r="ES89" s="451"/>
      <c r="ET89" s="451"/>
      <c r="EU89" s="451"/>
      <c r="EV89" s="451"/>
      <c r="EW89" s="451"/>
      <c r="EX89" s="451"/>
      <c r="EY89" s="451"/>
      <c r="EZ89" s="451"/>
      <c r="FA89" s="451"/>
      <c r="FB89" s="451"/>
      <c r="FC89" s="451"/>
      <c r="FD89" s="451"/>
      <c r="FE89" s="451"/>
      <c r="FF89" s="451"/>
      <c r="FG89" s="451"/>
      <c r="FH89" s="451"/>
      <c r="FI89" s="451"/>
      <c r="FJ89" s="451"/>
      <c r="FK89" s="451"/>
      <c r="FL89" s="451"/>
      <c r="FM89" s="451"/>
      <c r="FN89" s="451"/>
    </row>
    <row r="90" spans="1:170" ht="15.75" customHeight="1">
      <c r="A90" s="451"/>
      <c r="B90" s="451"/>
      <c r="C90" s="451"/>
      <c r="D90" s="451"/>
      <c r="E90" s="451"/>
      <c r="F90" s="451"/>
      <c r="G90" s="451"/>
      <c r="H90" s="451"/>
      <c r="I90" s="451"/>
      <c r="J90" s="451"/>
      <c r="K90" s="451"/>
      <c r="L90" s="451"/>
      <c r="M90" s="451"/>
      <c r="N90" s="451"/>
      <c r="O90" s="451"/>
      <c r="P90" s="451"/>
      <c r="Q90" s="451"/>
      <c r="R90" s="451"/>
      <c r="S90" s="451"/>
      <c r="T90" s="451"/>
      <c r="U90" s="451"/>
      <c r="V90" s="451"/>
      <c r="W90" s="451"/>
      <c r="X90" s="451"/>
      <c r="Y90" s="451"/>
      <c r="Z90" s="451"/>
      <c r="AA90" s="451"/>
      <c r="AB90" s="451"/>
      <c r="AC90" s="451"/>
      <c r="AD90" s="451"/>
      <c r="AE90" s="451"/>
      <c r="AF90" s="451"/>
      <c r="AG90" s="451"/>
      <c r="AH90" s="451"/>
      <c r="AI90" s="451"/>
      <c r="AJ90" s="451"/>
      <c r="AK90" s="451"/>
      <c r="AL90" s="451"/>
      <c r="AM90" s="451"/>
      <c r="AN90" s="451"/>
      <c r="AO90" s="451"/>
      <c r="AP90" s="451"/>
      <c r="AQ90" s="451"/>
      <c r="AR90" s="451"/>
      <c r="AS90" s="451"/>
      <c r="AT90" s="451"/>
      <c r="AU90" s="451"/>
      <c r="AV90" s="451"/>
      <c r="AW90" s="451"/>
      <c r="AX90" s="451"/>
      <c r="AY90" s="451"/>
      <c r="AZ90" s="451"/>
      <c r="BA90" s="451"/>
      <c r="BB90" s="451"/>
      <c r="BC90" s="451"/>
      <c r="BD90" s="451"/>
      <c r="BE90" s="451"/>
      <c r="BF90" s="451"/>
      <c r="BG90" s="451"/>
      <c r="BH90" s="451"/>
      <c r="BI90" s="451"/>
      <c r="BJ90" s="451"/>
      <c r="BK90" s="451"/>
      <c r="BL90" s="451"/>
      <c r="BM90" s="451"/>
      <c r="BN90" s="451"/>
      <c r="BO90" s="451"/>
      <c r="BP90" s="451"/>
      <c r="BQ90" s="451"/>
      <c r="BR90" s="451"/>
      <c r="BS90" s="451"/>
      <c r="BT90" s="451"/>
      <c r="BU90" s="451"/>
      <c r="BV90" s="451"/>
      <c r="BW90" s="451"/>
      <c r="BX90" s="451"/>
      <c r="BY90" s="451"/>
      <c r="BZ90" s="451"/>
      <c r="CA90" s="451"/>
      <c r="CB90" s="451"/>
      <c r="CC90" s="451"/>
      <c r="CD90" s="451"/>
      <c r="CE90" s="451"/>
      <c r="CF90" s="451"/>
      <c r="CG90" s="451"/>
      <c r="CH90" s="451"/>
      <c r="CI90" s="451"/>
      <c r="CJ90" s="451"/>
      <c r="CK90" s="451"/>
      <c r="CL90" s="451"/>
      <c r="CM90" s="451"/>
      <c r="CN90" s="451"/>
      <c r="CO90" s="451"/>
      <c r="CP90" s="451"/>
      <c r="CQ90" s="451"/>
      <c r="CR90" s="451"/>
      <c r="CS90" s="451"/>
      <c r="CT90" s="451"/>
      <c r="CU90" s="451"/>
      <c r="CV90" s="451"/>
      <c r="CW90" s="451"/>
      <c r="CX90" s="451"/>
      <c r="CY90" s="451"/>
      <c r="CZ90" s="451"/>
      <c r="DA90" s="451"/>
      <c r="DB90" s="451"/>
      <c r="DC90" s="451"/>
      <c r="DD90" s="451"/>
      <c r="DE90" s="451"/>
      <c r="DF90" s="451"/>
      <c r="DG90" s="451"/>
      <c r="DH90" s="451"/>
      <c r="DI90" s="451"/>
      <c r="DJ90" s="451"/>
      <c r="DK90" s="451"/>
      <c r="DL90" s="451"/>
      <c r="DM90" s="451"/>
      <c r="DN90" s="451"/>
      <c r="DO90" s="451"/>
      <c r="DP90" s="451"/>
      <c r="DQ90" s="451"/>
      <c r="DR90" s="451"/>
      <c r="DS90" s="451"/>
      <c r="DT90" s="451"/>
      <c r="DU90" s="451"/>
      <c r="DV90" s="451"/>
      <c r="DW90" s="451"/>
      <c r="DX90" s="451"/>
      <c r="DY90" s="451"/>
      <c r="DZ90" s="451"/>
      <c r="EA90" s="451"/>
      <c r="EB90" s="451"/>
      <c r="EC90" s="451"/>
      <c r="ED90" s="451"/>
      <c r="EE90" s="451"/>
      <c r="EF90" s="451"/>
      <c r="EG90" s="451"/>
      <c r="EH90" s="451"/>
      <c r="EI90" s="451"/>
      <c r="EJ90" s="451"/>
      <c r="EK90" s="451"/>
      <c r="EL90" s="451"/>
      <c r="EM90" s="451"/>
      <c r="EN90" s="451"/>
      <c r="EO90" s="451"/>
      <c r="EP90" s="451"/>
      <c r="EQ90" s="451"/>
      <c r="ER90" s="451"/>
      <c r="ES90" s="451"/>
      <c r="ET90" s="451"/>
      <c r="EU90" s="451"/>
      <c r="EV90" s="451"/>
      <c r="EW90" s="451"/>
      <c r="EX90" s="451"/>
      <c r="EY90" s="451"/>
      <c r="EZ90" s="451"/>
      <c r="FA90" s="451"/>
      <c r="FB90" s="451"/>
      <c r="FC90" s="451"/>
      <c r="FD90" s="451"/>
      <c r="FE90" s="451"/>
      <c r="FF90" s="451"/>
      <c r="FG90" s="451"/>
      <c r="FH90" s="451"/>
      <c r="FI90" s="451"/>
      <c r="FJ90" s="451"/>
      <c r="FK90" s="451"/>
      <c r="FL90" s="451"/>
      <c r="FM90" s="451"/>
      <c r="FN90" s="451"/>
    </row>
    <row r="91" spans="1:170" ht="15.75" customHeight="1">
      <c r="A91" s="451"/>
      <c r="B91" s="451"/>
      <c r="C91" s="451"/>
      <c r="D91" s="451"/>
      <c r="E91" s="451"/>
      <c r="F91" s="451"/>
      <c r="G91" s="451"/>
      <c r="H91" s="451"/>
      <c r="I91" s="451"/>
      <c r="J91" s="451"/>
      <c r="K91" s="451"/>
      <c r="L91" s="451"/>
      <c r="M91" s="451"/>
      <c r="N91" s="451"/>
      <c r="O91" s="451"/>
      <c r="P91" s="451"/>
      <c r="Q91" s="451"/>
      <c r="R91" s="451"/>
      <c r="S91" s="451"/>
      <c r="T91" s="451"/>
      <c r="U91" s="451"/>
      <c r="V91" s="451"/>
      <c r="W91" s="451"/>
      <c r="X91" s="451"/>
      <c r="Y91" s="451"/>
      <c r="Z91" s="451"/>
      <c r="AA91" s="451"/>
      <c r="AB91" s="451"/>
      <c r="AC91" s="451"/>
      <c r="AD91" s="451"/>
      <c r="AE91" s="451"/>
      <c r="AF91" s="451"/>
      <c r="AG91" s="451"/>
      <c r="AH91" s="451"/>
      <c r="AI91" s="451"/>
      <c r="AJ91" s="451"/>
      <c r="AK91" s="451"/>
      <c r="AL91" s="451"/>
      <c r="AM91" s="451"/>
      <c r="AN91" s="451"/>
      <c r="AO91" s="451"/>
      <c r="AP91" s="451"/>
      <c r="AQ91" s="451"/>
      <c r="AR91" s="451"/>
      <c r="AS91" s="451"/>
      <c r="AT91" s="451"/>
      <c r="AU91" s="451"/>
      <c r="AV91" s="451"/>
      <c r="AW91" s="451"/>
      <c r="AX91" s="451"/>
      <c r="AY91" s="451"/>
      <c r="AZ91" s="451"/>
      <c r="BA91" s="451"/>
      <c r="BB91" s="451"/>
      <c r="BC91" s="451"/>
      <c r="BD91" s="451"/>
      <c r="BE91" s="451"/>
      <c r="BF91" s="451"/>
      <c r="BG91" s="451"/>
      <c r="BH91" s="451"/>
      <c r="BI91" s="451"/>
      <c r="BJ91" s="451"/>
      <c r="BK91" s="451"/>
      <c r="BL91" s="451"/>
      <c r="BM91" s="451"/>
      <c r="BN91" s="451"/>
      <c r="BO91" s="451"/>
      <c r="BP91" s="451"/>
      <c r="BQ91" s="451"/>
      <c r="BR91" s="451"/>
      <c r="BS91" s="451"/>
      <c r="BT91" s="451"/>
      <c r="BU91" s="451"/>
      <c r="BV91" s="451"/>
      <c r="BW91" s="451"/>
      <c r="BX91" s="451"/>
      <c r="BY91" s="451"/>
      <c r="BZ91" s="451"/>
      <c r="CA91" s="451"/>
      <c r="CB91" s="451"/>
      <c r="CC91" s="451"/>
      <c r="CD91" s="451"/>
      <c r="CE91" s="451"/>
      <c r="CF91" s="451"/>
      <c r="CG91" s="451"/>
      <c r="CH91" s="451"/>
      <c r="CI91" s="451"/>
      <c r="CJ91" s="451"/>
      <c r="CK91" s="451"/>
      <c r="CL91" s="451"/>
      <c r="CM91" s="451"/>
      <c r="CN91" s="451"/>
      <c r="CO91" s="451"/>
      <c r="CP91" s="451"/>
      <c r="CQ91" s="451"/>
      <c r="CR91" s="451"/>
      <c r="CS91" s="451"/>
      <c r="CT91" s="451"/>
      <c r="CU91" s="451"/>
      <c r="CV91" s="451"/>
      <c r="CW91" s="451"/>
      <c r="CX91" s="451"/>
      <c r="CY91" s="451"/>
      <c r="CZ91" s="451"/>
      <c r="DA91" s="451"/>
      <c r="DB91" s="451"/>
      <c r="DC91" s="451"/>
      <c r="DD91" s="451"/>
      <c r="DE91" s="451"/>
      <c r="DF91" s="451"/>
      <c r="DG91" s="451"/>
      <c r="DH91" s="451"/>
      <c r="DI91" s="451"/>
      <c r="DJ91" s="451"/>
      <c r="DK91" s="451"/>
      <c r="DL91" s="451"/>
      <c r="DM91" s="451"/>
      <c r="DN91" s="451"/>
      <c r="DO91" s="451"/>
      <c r="DP91" s="451"/>
      <c r="DQ91" s="451"/>
      <c r="DR91" s="451"/>
      <c r="DS91" s="451"/>
      <c r="DT91" s="451"/>
      <c r="DU91" s="451"/>
      <c r="DV91" s="451"/>
      <c r="DW91" s="451"/>
      <c r="DX91" s="451"/>
      <c r="DY91" s="451"/>
      <c r="DZ91" s="451"/>
      <c r="EA91" s="451"/>
      <c r="EB91" s="451"/>
      <c r="EC91" s="451"/>
      <c r="ED91" s="451"/>
      <c r="EE91" s="451"/>
      <c r="EF91" s="451"/>
      <c r="EG91" s="451"/>
      <c r="EH91" s="451"/>
      <c r="EI91" s="451"/>
      <c r="EJ91" s="451"/>
      <c r="EK91" s="451"/>
      <c r="EL91" s="451"/>
      <c r="EM91" s="451"/>
      <c r="EN91" s="451"/>
      <c r="EO91" s="451"/>
      <c r="EP91" s="451"/>
      <c r="EQ91" s="451"/>
      <c r="ER91" s="451"/>
      <c r="ES91" s="451"/>
      <c r="ET91" s="451"/>
      <c r="EU91" s="451"/>
      <c r="EV91" s="451"/>
      <c r="EW91" s="451"/>
      <c r="EX91" s="451"/>
      <c r="EY91" s="451"/>
      <c r="EZ91" s="451"/>
      <c r="FA91" s="451"/>
      <c r="FB91" s="451"/>
      <c r="FC91" s="451"/>
      <c r="FD91" s="451"/>
      <c r="FE91" s="451"/>
      <c r="FF91" s="451"/>
      <c r="FG91" s="451"/>
      <c r="FH91" s="451"/>
      <c r="FI91" s="451"/>
      <c r="FJ91" s="451"/>
      <c r="FK91" s="451"/>
      <c r="FL91" s="451"/>
      <c r="FM91" s="451"/>
      <c r="FN91" s="451"/>
    </row>
    <row r="92" spans="1:170" ht="15.75" customHeight="1">
      <c r="A92" s="451"/>
      <c r="B92" s="451"/>
      <c r="C92" s="451"/>
      <c r="D92" s="451"/>
      <c r="E92" s="451"/>
      <c r="F92" s="451"/>
      <c r="G92" s="451"/>
      <c r="H92" s="451"/>
      <c r="I92" s="451"/>
      <c r="J92" s="451"/>
      <c r="K92" s="451"/>
      <c r="L92" s="451"/>
      <c r="M92" s="451"/>
      <c r="N92" s="451"/>
      <c r="O92" s="451"/>
      <c r="P92" s="451"/>
      <c r="Q92" s="451"/>
      <c r="R92" s="451"/>
      <c r="S92" s="451"/>
      <c r="T92" s="451"/>
      <c r="U92" s="451"/>
      <c r="V92" s="451"/>
      <c r="W92" s="451"/>
      <c r="X92" s="451"/>
      <c r="Y92" s="451"/>
      <c r="Z92" s="451"/>
      <c r="AA92" s="451"/>
      <c r="AB92" s="451"/>
      <c r="AC92" s="451"/>
      <c r="AD92" s="451"/>
      <c r="AE92" s="451"/>
      <c r="AF92" s="451"/>
      <c r="AG92" s="451"/>
      <c r="AH92" s="451"/>
      <c r="AI92" s="451"/>
      <c r="AJ92" s="451"/>
      <c r="AK92" s="451"/>
      <c r="AL92" s="451"/>
      <c r="AM92" s="451"/>
      <c r="AN92" s="451"/>
      <c r="AO92" s="451"/>
      <c r="AP92" s="451"/>
      <c r="AQ92" s="451"/>
      <c r="AR92" s="451"/>
      <c r="AS92" s="451"/>
      <c r="AT92" s="451"/>
      <c r="AU92" s="451"/>
      <c r="AV92" s="451"/>
      <c r="AW92" s="451"/>
      <c r="AX92" s="451"/>
      <c r="AY92" s="451"/>
      <c r="AZ92" s="451"/>
      <c r="BA92" s="451"/>
      <c r="BB92" s="451"/>
      <c r="BC92" s="451"/>
      <c r="BD92" s="451"/>
      <c r="BE92" s="451"/>
      <c r="BF92" s="451"/>
      <c r="BG92" s="451"/>
      <c r="BH92" s="451"/>
      <c r="BI92" s="451"/>
      <c r="BJ92" s="451"/>
      <c r="BK92" s="451"/>
      <c r="BL92" s="451"/>
      <c r="BM92" s="451"/>
      <c r="BN92" s="451"/>
      <c r="BO92" s="451"/>
      <c r="BP92" s="451"/>
      <c r="BQ92" s="451"/>
      <c r="BR92" s="451"/>
      <c r="BS92" s="451"/>
      <c r="BT92" s="451"/>
      <c r="BU92" s="451"/>
      <c r="BV92" s="451"/>
      <c r="BW92" s="451"/>
      <c r="BX92" s="451"/>
      <c r="BY92" s="451"/>
      <c r="BZ92" s="451"/>
      <c r="CA92" s="451"/>
      <c r="CB92" s="451"/>
      <c r="CC92" s="451"/>
      <c r="CD92" s="451"/>
      <c r="CE92" s="451"/>
      <c r="CF92" s="451"/>
      <c r="CG92" s="451"/>
      <c r="CH92" s="451"/>
      <c r="CI92" s="451"/>
      <c r="CJ92" s="451"/>
      <c r="CK92" s="451"/>
      <c r="CL92" s="451"/>
      <c r="CM92" s="451"/>
      <c r="CN92" s="451"/>
      <c r="CO92" s="451"/>
      <c r="CP92" s="451"/>
      <c r="CQ92" s="451"/>
      <c r="CR92" s="451"/>
      <c r="CS92" s="451"/>
      <c r="CT92" s="451"/>
      <c r="CU92" s="451"/>
      <c r="CV92" s="451"/>
      <c r="CW92" s="451"/>
      <c r="CX92" s="451"/>
      <c r="CY92" s="451"/>
      <c r="CZ92" s="451"/>
      <c r="DA92" s="451"/>
      <c r="DB92" s="451"/>
      <c r="DC92" s="451"/>
      <c r="DD92" s="451"/>
      <c r="DE92" s="451"/>
      <c r="DF92" s="451"/>
      <c r="DG92" s="451"/>
      <c r="DH92" s="451"/>
      <c r="DI92" s="451"/>
      <c r="DJ92" s="451"/>
      <c r="DK92" s="451"/>
      <c r="DL92" s="451"/>
      <c r="DM92" s="451"/>
      <c r="DN92" s="451"/>
      <c r="DO92" s="451"/>
      <c r="DP92" s="451"/>
      <c r="DQ92" s="451"/>
      <c r="DR92" s="451"/>
      <c r="DS92" s="451"/>
      <c r="DT92" s="451"/>
      <c r="DU92" s="451"/>
      <c r="DV92" s="451"/>
      <c r="DW92" s="451"/>
      <c r="DX92" s="451"/>
      <c r="DY92" s="451"/>
      <c r="DZ92" s="451"/>
      <c r="EA92" s="451"/>
      <c r="EB92" s="451"/>
      <c r="EC92" s="451"/>
      <c r="ED92" s="451"/>
      <c r="EE92" s="451"/>
      <c r="EF92" s="451"/>
      <c r="EG92" s="451"/>
      <c r="EH92" s="451"/>
      <c r="EI92" s="451"/>
      <c r="EJ92" s="451"/>
      <c r="EK92" s="451"/>
      <c r="EL92" s="451"/>
      <c r="EM92" s="451"/>
      <c r="EN92" s="451"/>
      <c r="EO92" s="451"/>
      <c r="EP92" s="451"/>
      <c r="EQ92" s="451"/>
      <c r="ER92" s="451"/>
      <c r="ES92" s="451"/>
      <c r="ET92" s="451"/>
      <c r="EU92" s="451"/>
      <c r="EV92" s="451"/>
      <c r="EW92" s="451"/>
      <c r="EX92" s="451"/>
      <c r="EY92" s="451"/>
      <c r="EZ92" s="451"/>
      <c r="FA92" s="451"/>
      <c r="FB92" s="451"/>
      <c r="FC92" s="451"/>
      <c r="FD92" s="451"/>
      <c r="FE92" s="451"/>
      <c r="FF92" s="451"/>
      <c r="FG92" s="451"/>
      <c r="FH92" s="451"/>
      <c r="FI92" s="451"/>
      <c r="FJ92" s="451"/>
      <c r="FK92" s="451"/>
      <c r="FL92" s="451"/>
      <c r="FM92" s="451"/>
      <c r="FN92" s="451"/>
    </row>
    <row r="93" spans="1:170" ht="15.75" customHeight="1">
      <c r="A93" s="451"/>
      <c r="B93" s="451"/>
      <c r="C93" s="451"/>
      <c r="D93" s="451"/>
      <c r="E93" s="451"/>
      <c r="F93" s="451"/>
      <c r="G93" s="451"/>
      <c r="H93" s="451"/>
      <c r="I93" s="451"/>
      <c r="J93" s="451"/>
      <c r="K93" s="451"/>
      <c r="L93" s="451"/>
      <c r="M93" s="451"/>
      <c r="N93" s="451"/>
      <c r="O93" s="451"/>
      <c r="P93" s="451"/>
      <c r="Q93" s="451"/>
      <c r="R93" s="451"/>
      <c r="S93" s="451"/>
      <c r="T93" s="451"/>
      <c r="U93" s="451"/>
      <c r="V93" s="451"/>
      <c r="W93" s="451"/>
      <c r="X93" s="451"/>
      <c r="Y93" s="451"/>
      <c r="Z93" s="451"/>
      <c r="AA93" s="451"/>
      <c r="AB93" s="451"/>
      <c r="AC93" s="451"/>
      <c r="AD93" s="451"/>
      <c r="AE93" s="451"/>
      <c r="AF93" s="451"/>
      <c r="AG93" s="451"/>
      <c r="AH93" s="451"/>
      <c r="AI93" s="451"/>
      <c r="AJ93" s="451"/>
      <c r="AK93" s="451"/>
      <c r="AL93" s="451"/>
      <c r="AM93" s="451"/>
      <c r="AN93" s="451"/>
      <c r="AO93" s="451"/>
      <c r="AP93" s="451"/>
      <c r="AQ93" s="451"/>
      <c r="AR93" s="451"/>
      <c r="AS93" s="451"/>
      <c r="AT93" s="451"/>
      <c r="AU93" s="451"/>
      <c r="AV93" s="451"/>
      <c r="AW93" s="451"/>
      <c r="AX93" s="451"/>
      <c r="AY93" s="451"/>
      <c r="AZ93" s="451"/>
      <c r="BA93" s="451"/>
      <c r="BB93" s="451"/>
      <c r="BC93" s="451"/>
      <c r="BD93" s="451"/>
      <c r="BE93" s="451"/>
      <c r="BF93" s="451"/>
      <c r="BG93" s="451"/>
      <c r="BH93" s="451"/>
      <c r="BI93" s="451"/>
      <c r="BJ93" s="451"/>
      <c r="BK93" s="451"/>
      <c r="BL93" s="451"/>
      <c r="BM93" s="451"/>
      <c r="BN93" s="451"/>
      <c r="BO93" s="451"/>
      <c r="BP93" s="451"/>
      <c r="BQ93" s="451"/>
      <c r="BR93" s="451"/>
      <c r="BS93" s="451"/>
      <c r="BT93" s="451"/>
      <c r="BU93" s="451"/>
      <c r="BV93" s="451"/>
      <c r="BW93" s="451"/>
      <c r="BX93" s="451"/>
      <c r="BY93" s="451"/>
      <c r="BZ93" s="451"/>
      <c r="CA93" s="451"/>
      <c r="CB93" s="451"/>
      <c r="CC93" s="451"/>
      <c r="CD93" s="451"/>
      <c r="CE93" s="451"/>
      <c r="CF93" s="451"/>
      <c r="CG93" s="451"/>
      <c r="CH93" s="451"/>
      <c r="CI93" s="451"/>
      <c r="CJ93" s="451"/>
      <c r="CK93" s="451"/>
      <c r="CL93" s="451"/>
      <c r="CM93" s="451"/>
      <c r="CN93" s="451"/>
      <c r="CO93" s="451"/>
      <c r="CP93" s="451"/>
      <c r="CQ93" s="451"/>
      <c r="CR93" s="451"/>
      <c r="CS93" s="451"/>
      <c r="CT93" s="451"/>
      <c r="CU93" s="451"/>
      <c r="CV93" s="451"/>
      <c r="CW93" s="451"/>
      <c r="CX93" s="451"/>
      <c r="CY93" s="451"/>
      <c r="CZ93" s="451"/>
      <c r="DA93" s="451"/>
      <c r="DB93" s="451"/>
      <c r="DC93" s="451"/>
      <c r="DD93" s="451"/>
      <c r="DE93" s="451"/>
      <c r="DF93" s="451"/>
      <c r="DG93" s="451"/>
      <c r="DH93" s="451"/>
      <c r="DI93" s="451"/>
      <c r="DJ93" s="451"/>
      <c r="DK93" s="451"/>
      <c r="DL93" s="451"/>
      <c r="DM93" s="451"/>
      <c r="DN93" s="451"/>
      <c r="DO93" s="451"/>
      <c r="DP93" s="451"/>
      <c r="DQ93" s="451"/>
      <c r="DR93" s="451"/>
      <c r="DS93" s="451"/>
      <c r="DT93" s="451"/>
      <c r="DU93" s="451"/>
      <c r="DV93" s="451"/>
      <c r="DW93" s="451"/>
      <c r="DX93" s="451"/>
      <c r="DY93" s="451"/>
      <c r="DZ93" s="451"/>
      <c r="EA93" s="451"/>
      <c r="EB93" s="451"/>
      <c r="EC93" s="451"/>
      <c r="ED93" s="451"/>
      <c r="EE93" s="451"/>
      <c r="EF93" s="451"/>
      <c r="EG93" s="451"/>
      <c r="EH93" s="451"/>
      <c r="EI93" s="451"/>
      <c r="EJ93" s="451"/>
      <c r="EK93" s="451"/>
      <c r="EL93" s="451"/>
      <c r="EM93" s="451"/>
      <c r="EN93" s="451"/>
      <c r="EO93" s="451"/>
      <c r="EP93" s="451"/>
      <c r="EQ93" s="451"/>
      <c r="ER93" s="451"/>
      <c r="ES93" s="451"/>
      <c r="ET93" s="451"/>
      <c r="EU93" s="451"/>
      <c r="EV93" s="451"/>
      <c r="EW93" s="451"/>
      <c r="EX93" s="451"/>
      <c r="EY93" s="451"/>
      <c r="EZ93" s="451"/>
      <c r="FA93" s="451"/>
      <c r="FB93" s="451"/>
      <c r="FC93" s="451"/>
      <c r="FD93" s="451"/>
      <c r="FE93" s="451"/>
      <c r="FF93" s="451"/>
      <c r="FG93" s="451"/>
      <c r="FH93" s="451"/>
      <c r="FI93" s="451"/>
      <c r="FJ93" s="451"/>
      <c r="FK93" s="451"/>
      <c r="FL93" s="451"/>
      <c r="FM93" s="451"/>
      <c r="FN93" s="451"/>
    </row>
    <row r="94" spans="1:170" ht="15.75" customHeight="1">
      <c r="A94" s="451"/>
      <c r="B94" s="451"/>
      <c r="C94" s="451"/>
      <c r="D94" s="451"/>
      <c r="E94" s="451"/>
      <c r="F94" s="451"/>
      <c r="G94" s="451"/>
      <c r="H94" s="451"/>
      <c r="I94" s="451"/>
      <c r="J94" s="451"/>
      <c r="K94" s="451"/>
      <c r="L94" s="451"/>
      <c r="M94" s="451"/>
      <c r="N94" s="451"/>
      <c r="O94" s="451"/>
      <c r="P94" s="451"/>
      <c r="Q94" s="451"/>
      <c r="R94" s="451"/>
      <c r="S94" s="451"/>
      <c r="T94" s="451"/>
      <c r="U94" s="451"/>
      <c r="V94" s="451"/>
      <c r="W94" s="451"/>
      <c r="X94" s="451"/>
      <c r="Y94" s="451"/>
      <c r="Z94" s="451"/>
      <c r="AA94" s="451"/>
      <c r="AB94" s="451"/>
      <c r="AC94" s="451"/>
      <c r="AD94" s="451"/>
      <c r="AE94" s="451"/>
      <c r="AF94" s="451"/>
      <c r="AG94" s="451"/>
      <c r="AH94" s="451"/>
      <c r="AI94" s="451"/>
      <c r="AJ94" s="451"/>
      <c r="AK94" s="451"/>
      <c r="AL94" s="451"/>
      <c r="AM94" s="451"/>
      <c r="AN94" s="451"/>
      <c r="AO94" s="451"/>
      <c r="AP94" s="451"/>
      <c r="AQ94" s="451"/>
      <c r="AR94" s="451"/>
      <c r="AS94" s="451"/>
      <c r="AT94" s="451"/>
      <c r="AU94" s="451"/>
      <c r="AV94" s="451"/>
      <c r="AW94" s="451"/>
      <c r="AX94" s="451"/>
      <c r="AY94" s="451"/>
      <c r="AZ94" s="451"/>
      <c r="BA94" s="451"/>
      <c r="BB94" s="451"/>
      <c r="BC94" s="451"/>
      <c r="BD94" s="451"/>
      <c r="BE94" s="451"/>
      <c r="BF94" s="451"/>
      <c r="BG94" s="451"/>
      <c r="BH94" s="451"/>
      <c r="BI94" s="451"/>
      <c r="BJ94" s="451"/>
      <c r="BK94" s="451"/>
      <c r="BL94" s="451"/>
      <c r="BM94" s="451"/>
      <c r="BN94" s="451"/>
      <c r="BO94" s="451"/>
      <c r="BP94" s="451"/>
      <c r="BQ94" s="451"/>
      <c r="BR94" s="451"/>
      <c r="BS94" s="451"/>
      <c r="BT94" s="451"/>
      <c r="BU94" s="451"/>
      <c r="BV94" s="451"/>
      <c r="BW94" s="451"/>
      <c r="BX94" s="451"/>
      <c r="BY94" s="451"/>
      <c r="BZ94" s="451"/>
      <c r="CA94" s="451"/>
      <c r="CB94" s="451"/>
      <c r="CC94" s="451"/>
      <c r="CD94" s="451"/>
      <c r="CE94" s="451"/>
      <c r="CF94" s="451"/>
      <c r="CG94" s="451"/>
      <c r="CH94" s="451"/>
      <c r="CI94" s="451"/>
      <c r="CJ94" s="451"/>
      <c r="CK94" s="451"/>
      <c r="CL94" s="451"/>
      <c r="CM94" s="451"/>
      <c r="CN94" s="451"/>
      <c r="CO94" s="451"/>
      <c r="CP94" s="451"/>
      <c r="CQ94" s="451"/>
      <c r="CR94" s="451"/>
      <c r="CS94" s="451"/>
      <c r="CT94" s="451"/>
      <c r="CU94" s="451"/>
      <c r="CV94" s="451"/>
      <c r="CW94" s="451"/>
      <c r="CX94" s="451"/>
      <c r="CY94" s="451"/>
      <c r="CZ94" s="451"/>
      <c r="DA94" s="451"/>
      <c r="DB94" s="451"/>
      <c r="DC94" s="451"/>
      <c r="DD94" s="451"/>
      <c r="DE94" s="451"/>
      <c r="DF94" s="451"/>
      <c r="DG94" s="451"/>
      <c r="DH94" s="451"/>
      <c r="DI94" s="451"/>
      <c r="DJ94" s="451"/>
      <c r="DK94" s="451"/>
      <c r="DL94" s="451"/>
      <c r="DM94" s="451"/>
      <c r="DN94" s="451"/>
      <c r="DO94" s="451"/>
      <c r="DP94" s="451"/>
      <c r="DQ94" s="451"/>
      <c r="DR94" s="451"/>
      <c r="DS94" s="451"/>
      <c r="DT94" s="451"/>
      <c r="DU94" s="451"/>
      <c r="DV94" s="451"/>
      <c r="DW94" s="451"/>
      <c r="DX94" s="451"/>
      <c r="DY94" s="451"/>
      <c r="DZ94" s="451"/>
      <c r="EA94" s="451"/>
      <c r="EB94" s="451"/>
      <c r="EC94" s="451"/>
      <c r="ED94" s="451"/>
      <c r="EE94" s="451"/>
      <c r="EF94" s="451"/>
      <c r="EG94" s="451"/>
      <c r="EH94" s="451"/>
      <c r="EI94" s="451"/>
      <c r="EJ94" s="451"/>
      <c r="EK94" s="451"/>
      <c r="EL94" s="451"/>
      <c r="EM94" s="451"/>
      <c r="EN94" s="451"/>
      <c r="EO94" s="451"/>
      <c r="EP94" s="451"/>
      <c r="EQ94" s="451"/>
      <c r="ER94" s="451"/>
      <c r="ES94" s="451"/>
      <c r="ET94" s="451"/>
      <c r="EU94" s="451"/>
      <c r="EV94" s="451"/>
      <c r="EW94" s="451"/>
      <c r="EX94" s="451"/>
      <c r="EY94" s="451"/>
      <c r="EZ94" s="451"/>
      <c r="FA94" s="451"/>
      <c r="FB94" s="451"/>
      <c r="FC94" s="451"/>
      <c r="FD94" s="451"/>
      <c r="FE94" s="451"/>
      <c r="FF94" s="451"/>
      <c r="FG94" s="451"/>
      <c r="FH94" s="451"/>
      <c r="FI94" s="451"/>
      <c r="FJ94" s="451"/>
      <c r="FK94" s="451"/>
      <c r="FL94" s="451"/>
      <c r="FM94" s="451"/>
      <c r="FN94" s="451"/>
    </row>
    <row r="95" spans="1:170" ht="15.75" customHeight="1">
      <c r="A95" s="451"/>
      <c r="B95" s="451"/>
      <c r="C95" s="451"/>
      <c r="D95" s="451"/>
      <c r="E95" s="451"/>
      <c r="F95" s="451"/>
      <c r="G95" s="451"/>
      <c r="H95" s="451"/>
      <c r="I95" s="451"/>
      <c r="J95" s="451"/>
      <c r="K95" s="451"/>
      <c r="L95" s="451"/>
      <c r="M95" s="451"/>
      <c r="N95" s="451"/>
      <c r="O95" s="451"/>
      <c r="P95" s="451"/>
      <c r="Q95" s="451"/>
      <c r="R95" s="451"/>
      <c r="S95" s="451"/>
      <c r="T95" s="451"/>
      <c r="U95" s="451"/>
      <c r="V95" s="451"/>
      <c r="W95" s="451"/>
      <c r="X95" s="451"/>
      <c r="Y95" s="451"/>
      <c r="Z95" s="451"/>
      <c r="AA95" s="451"/>
      <c r="AB95" s="451"/>
      <c r="AC95" s="451"/>
      <c r="AD95" s="451"/>
      <c r="AE95" s="451"/>
      <c r="AF95" s="451"/>
      <c r="AG95" s="451"/>
      <c r="AH95" s="451"/>
      <c r="AI95" s="451"/>
      <c r="AJ95" s="451"/>
      <c r="AK95" s="451"/>
      <c r="AL95" s="451"/>
      <c r="AM95" s="451"/>
      <c r="AN95" s="451"/>
      <c r="AO95" s="451"/>
      <c r="AP95" s="451"/>
      <c r="AQ95" s="451"/>
      <c r="AR95" s="451"/>
      <c r="AS95" s="451"/>
      <c r="AT95" s="451"/>
      <c r="AU95" s="451"/>
      <c r="AV95" s="451"/>
      <c r="AW95" s="451"/>
      <c r="AX95" s="451"/>
      <c r="AY95" s="451"/>
      <c r="AZ95" s="451"/>
      <c r="BA95" s="451"/>
      <c r="BB95" s="451"/>
      <c r="BC95" s="451"/>
      <c r="BD95" s="451"/>
      <c r="BE95" s="451"/>
      <c r="BF95" s="451"/>
      <c r="BG95" s="451"/>
      <c r="BH95" s="451"/>
      <c r="BI95" s="451"/>
      <c r="BJ95" s="451"/>
      <c r="BK95" s="451"/>
      <c r="BL95" s="451"/>
      <c r="BM95" s="451"/>
      <c r="BN95" s="451"/>
      <c r="BO95" s="451"/>
      <c r="BP95" s="451"/>
      <c r="BQ95" s="451"/>
      <c r="BR95" s="451"/>
      <c r="BS95" s="451"/>
      <c r="BT95" s="451"/>
      <c r="BU95" s="451"/>
      <c r="BV95" s="451"/>
      <c r="BW95" s="451"/>
      <c r="BX95" s="451"/>
      <c r="BY95" s="451"/>
      <c r="BZ95" s="451"/>
      <c r="CA95" s="451"/>
      <c r="CB95" s="451"/>
      <c r="CC95" s="451"/>
      <c r="CD95" s="451"/>
      <c r="CE95" s="451"/>
      <c r="CF95" s="451"/>
      <c r="CG95" s="451"/>
      <c r="CH95" s="451"/>
      <c r="CI95" s="451"/>
      <c r="CJ95" s="451"/>
      <c r="CK95" s="451"/>
      <c r="CL95" s="451"/>
      <c r="CM95" s="451"/>
      <c r="CN95" s="451"/>
      <c r="CO95" s="451"/>
      <c r="CP95" s="451"/>
      <c r="CQ95" s="451"/>
      <c r="CR95" s="451"/>
      <c r="CS95" s="451"/>
      <c r="CT95" s="451"/>
      <c r="CU95" s="451"/>
      <c r="CV95" s="451"/>
      <c r="CW95" s="451"/>
      <c r="CX95" s="451"/>
      <c r="CY95" s="451"/>
      <c r="CZ95" s="451"/>
      <c r="DA95" s="451"/>
      <c r="DB95" s="451"/>
      <c r="DC95" s="451"/>
      <c r="DD95" s="451"/>
      <c r="DE95" s="451"/>
      <c r="DF95" s="451"/>
      <c r="DG95" s="451"/>
      <c r="DH95" s="451"/>
      <c r="DI95" s="451"/>
      <c r="DJ95" s="451"/>
      <c r="DK95" s="451"/>
      <c r="DL95" s="451"/>
      <c r="DM95" s="451"/>
      <c r="DN95" s="451"/>
      <c r="DO95" s="451"/>
      <c r="DP95" s="451"/>
      <c r="DQ95" s="451"/>
      <c r="DR95" s="451"/>
      <c r="DS95" s="451"/>
      <c r="DT95" s="451"/>
      <c r="DU95" s="451"/>
      <c r="DV95" s="451"/>
      <c r="DW95" s="451"/>
      <c r="DX95" s="451"/>
      <c r="DY95" s="451"/>
      <c r="DZ95" s="451"/>
      <c r="EA95" s="451"/>
      <c r="EB95" s="451"/>
      <c r="EC95" s="451"/>
      <c r="ED95" s="451"/>
      <c r="EE95" s="451"/>
      <c r="EF95" s="451"/>
      <c r="EG95" s="451"/>
      <c r="EH95" s="451"/>
      <c r="EI95" s="451"/>
      <c r="EJ95" s="451"/>
      <c r="EK95" s="451"/>
      <c r="EL95" s="451"/>
      <c r="EM95" s="451"/>
      <c r="EN95" s="451"/>
      <c r="EO95" s="451"/>
      <c r="EP95" s="451"/>
      <c r="EQ95" s="451"/>
      <c r="ER95" s="451"/>
      <c r="ES95" s="451"/>
      <c r="ET95" s="451"/>
      <c r="EU95" s="451"/>
      <c r="EV95" s="451"/>
      <c r="EW95" s="451"/>
      <c r="EX95" s="451"/>
      <c r="EY95" s="451"/>
      <c r="EZ95" s="451"/>
      <c r="FA95" s="451"/>
      <c r="FB95" s="451"/>
      <c r="FC95" s="451"/>
      <c r="FD95" s="451"/>
      <c r="FE95" s="451"/>
      <c r="FF95" s="451"/>
      <c r="FG95" s="451"/>
      <c r="FH95" s="451"/>
      <c r="FI95" s="451"/>
      <c r="FJ95" s="451"/>
      <c r="FK95" s="451"/>
      <c r="FL95" s="451"/>
      <c r="FM95" s="451"/>
      <c r="FN95" s="451"/>
    </row>
    <row r="96" spans="1:170" ht="15.75" customHeight="1">
      <c r="A96" s="451"/>
      <c r="B96" s="451"/>
      <c r="C96" s="451"/>
      <c r="D96" s="451"/>
      <c r="E96" s="451"/>
      <c r="F96" s="451"/>
      <c r="G96" s="451"/>
      <c r="H96" s="451"/>
      <c r="I96" s="451"/>
      <c r="J96" s="451"/>
      <c r="K96" s="451"/>
      <c r="L96" s="451"/>
      <c r="M96" s="451"/>
      <c r="N96" s="451"/>
      <c r="O96" s="451"/>
      <c r="P96" s="451"/>
      <c r="Q96" s="451"/>
      <c r="R96" s="451"/>
      <c r="S96" s="451"/>
      <c r="T96" s="451"/>
      <c r="U96" s="451"/>
      <c r="V96" s="451"/>
      <c r="W96" s="451"/>
      <c r="X96" s="451"/>
      <c r="Y96" s="451"/>
      <c r="Z96" s="451"/>
      <c r="AA96" s="451"/>
      <c r="AB96" s="451"/>
      <c r="AC96" s="451"/>
      <c r="AD96" s="451"/>
      <c r="AE96" s="451"/>
      <c r="AF96" s="451"/>
      <c r="AG96" s="451"/>
      <c r="AH96" s="451"/>
      <c r="AI96" s="451"/>
      <c r="AJ96" s="451"/>
      <c r="AK96" s="451"/>
      <c r="AL96" s="451"/>
      <c r="AM96" s="451"/>
      <c r="AN96" s="451"/>
      <c r="AO96" s="451"/>
      <c r="AP96" s="451"/>
      <c r="AQ96" s="451"/>
      <c r="AR96" s="451"/>
      <c r="AS96" s="451"/>
      <c r="AT96" s="451"/>
      <c r="AU96" s="451"/>
      <c r="AV96" s="451"/>
      <c r="AW96" s="451"/>
      <c r="AX96" s="451"/>
      <c r="AY96" s="451"/>
      <c r="AZ96" s="451"/>
      <c r="BA96" s="451"/>
      <c r="BB96" s="451"/>
      <c r="BC96" s="451"/>
      <c r="BD96" s="451"/>
      <c r="BE96" s="451"/>
      <c r="BF96" s="451"/>
      <c r="BG96" s="451"/>
      <c r="BH96" s="451"/>
      <c r="BI96" s="451"/>
      <c r="BJ96" s="451"/>
      <c r="BK96" s="451"/>
      <c r="BL96" s="451"/>
      <c r="BM96" s="451"/>
      <c r="BN96" s="451"/>
      <c r="BO96" s="451"/>
      <c r="BP96" s="451"/>
      <c r="BQ96" s="451"/>
      <c r="BR96" s="451"/>
      <c r="BS96" s="451"/>
      <c r="BT96" s="451"/>
      <c r="BU96" s="451"/>
      <c r="BV96" s="451"/>
      <c r="BW96" s="451"/>
      <c r="BX96" s="451"/>
      <c r="BY96" s="451"/>
      <c r="BZ96" s="451"/>
      <c r="CA96" s="451"/>
      <c r="CB96" s="451"/>
      <c r="CC96" s="451"/>
      <c r="CD96" s="451"/>
      <c r="CE96" s="451"/>
      <c r="CF96" s="451"/>
      <c r="CG96" s="451"/>
      <c r="CH96" s="451"/>
      <c r="CI96" s="451"/>
      <c r="CJ96" s="451"/>
      <c r="CK96" s="451"/>
      <c r="CL96" s="451"/>
      <c r="CM96" s="451"/>
      <c r="CN96" s="451"/>
      <c r="CO96" s="451"/>
      <c r="CP96" s="451"/>
      <c r="CQ96" s="451"/>
      <c r="CR96" s="451"/>
      <c r="CS96" s="451"/>
      <c r="CT96" s="451"/>
      <c r="CU96" s="451"/>
      <c r="CV96" s="451"/>
      <c r="CW96" s="451"/>
      <c r="CX96" s="451"/>
      <c r="CY96" s="451"/>
      <c r="CZ96" s="451"/>
      <c r="DA96" s="451"/>
      <c r="DB96" s="451"/>
      <c r="DC96" s="451"/>
      <c r="DD96" s="451"/>
      <c r="DE96" s="451"/>
      <c r="DF96" s="451"/>
      <c r="DG96" s="451"/>
      <c r="DH96" s="451"/>
      <c r="DI96" s="451"/>
      <c r="DJ96" s="451"/>
      <c r="DK96" s="451"/>
      <c r="DL96" s="451"/>
      <c r="DM96" s="451"/>
      <c r="DN96" s="451"/>
      <c r="DO96" s="451"/>
      <c r="DP96" s="451"/>
      <c r="DQ96" s="451"/>
      <c r="DR96" s="451"/>
      <c r="DS96" s="451"/>
      <c r="DT96" s="451"/>
      <c r="DU96" s="451"/>
      <c r="DV96" s="451"/>
      <c r="DW96" s="451"/>
      <c r="DX96" s="451"/>
      <c r="DY96" s="451"/>
      <c r="DZ96" s="451"/>
      <c r="EA96" s="451"/>
      <c r="EB96" s="451"/>
      <c r="EC96" s="451"/>
      <c r="ED96" s="451"/>
      <c r="EE96" s="451"/>
      <c r="EF96" s="451"/>
      <c r="EG96" s="451"/>
      <c r="EH96" s="451"/>
      <c r="EI96" s="451"/>
      <c r="EJ96" s="451"/>
      <c r="EK96" s="451"/>
      <c r="EL96" s="451"/>
      <c r="EM96" s="451"/>
      <c r="EN96" s="451"/>
      <c r="EO96" s="451"/>
      <c r="EP96" s="451"/>
      <c r="EQ96" s="451"/>
      <c r="ER96" s="451"/>
      <c r="ES96" s="451"/>
      <c r="ET96" s="451"/>
      <c r="EU96" s="451"/>
      <c r="EV96" s="451"/>
      <c r="EW96" s="451"/>
      <c r="EX96" s="451"/>
      <c r="EY96" s="451"/>
      <c r="EZ96" s="451"/>
      <c r="FA96" s="451"/>
      <c r="FB96" s="451"/>
      <c r="FC96" s="451"/>
      <c r="FD96" s="451"/>
      <c r="FE96" s="451"/>
      <c r="FF96" s="451"/>
      <c r="FG96" s="451"/>
      <c r="FH96" s="451"/>
      <c r="FI96" s="451"/>
      <c r="FJ96" s="451"/>
      <c r="FK96" s="451"/>
      <c r="FL96" s="451"/>
      <c r="FM96" s="451"/>
      <c r="FN96" s="451"/>
    </row>
    <row r="97" spans="1:170" ht="15.75" customHeight="1">
      <c r="A97" s="451"/>
      <c r="B97" s="451"/>
      <c r="C97" s="451"/>
      <c r="D97" s="451"/>
      <c r="E97" s="451"/>
      <c r="F97" s="451"/>
      <c r="G97" s="451"/>
      <c r="H97" s="451"/>
      <c r="I97" s="451"/>
      <c r="J97" s="451"/>
      <c r="K97" s="451"/>
      <c r="L97" s="451"/>
      <c r="M97" s="451"/>
      <c r="N97" s="451"/>
      <c r="O97" s="451"/>
      <c r="P97" s="451"/>
      <c r="Q97" s="451"/>
      <c r="R97" s="451"/>
      <c r="S97" s="451"/>
      <c r="T97" s="451"/>
      <c r="U97" s="451"/>
      <c r="V97" s="451"/>
      <c r="W97" s="451"/>
      <c r="X97" s="451"/>
      <c r="Y97" s="451"/>
      <c r="Z97" s="451"/>
      <c r="AA97" s="451"/>
      <c r="AB97" s="451"/>
      <c r="AC97" s="451"/>
      <c r="AD97" s="451"/>
      <c r="AE97" s="451"/>
      <c r="AF97" s="451"/>
      <c r="AG97" s="451"/>
      <c r="AH97" s="451"/>
      <c r="AI97" s="451"/>
      <c r="AJ97" s="451"/>
      <c r="AK97" s="451"/>
      <c r="AL97" s="451"/>
      <c r="AM97" s="451"/>
      <c r="AN97" s="451"/>
      <c r="AO97" s="451"/>
      <c r="AP97" s="451"/>
      <c r="AQ97" s="451"/>
      <c r="AR97" s="451"/>
      <c r="AS97" s="451"/>
      <c r="AT97" s="451"/>
      <c r="AU97" s="451"/>
      <c r="AV97" s="451"/>
      <c r="AW97" s="451"/>
      <c r="AX97" s="451"/>
      <c r="AY97" s="451"/>
      <c r="AZ97" s="451"/>
      <c r="BA97" s="451"/>
      <c r="BB97" s="451"/>
      <c r="BC97" s="451"/>
      <c r="BD97" s="451"/>
      <c r="BE97" s="451"/>
      <c r="BF97" s="451"/>
      <c r="BG97" s="451"/>
      <c r="BH97" s="451"/>
      <c r="BI97" s="451"/>
      <c r="BJ97" s="451"/>
      <c r="BK97" s="451"/>
      <c r="BL97" s="451"/>
      <c r="BM97" s="451"/>
      <c r="BN97" s="451"/>
      <c r="BO97" s="451"/>
      <c r="BP97" s="451"/>
      <c r="BQ97" s="451"/>
      <c r="BR97" s="451"/>
      <c r="BS97" s="451"/>
      <c r="BT97" s="451"/>
      <c r="BU97" s="451"/>
      <c r="BV97" s="451"/>
      <c r="BW97" s="451"/>
      <c r="BX97" s="451"/>
      <c r="BY97" s="451"/>
      <c r="BZ97" s="451"/>
      <c r="CA97" s="451"/>
      <c r="CB97" s="451"/>
      <c r="CC97" s="451"/>
      <c r="CD97" s="451"/>
      <c r="CE97" s="451"/>
      <c r="CF97" s="451"/>
      <c r="CG97" s="451"/>
      <c r="CH97" s="451"/>
      <c r="CI97" s="451"/>
      <c r="CJ97" s="451"/>
      <c r="CK97" s="451"/>
      <c r="CL97" s="451"/>
      <c r="CM97" s="451"/>
      <c r="CN97" s="451"/>
      <c r="CO97" s="451"/>
      <c r="CP97" s="451"/>
      <c r="CQ97" s="451"/>
      <c r="CR97" s="451"/>
      <c r="CS97" s="451"/>
      <c r="CT97" s="451"/>
      <c r="CU97" s="451"/>
      <c r="CV97" s="451"/>
      <c r="CW97" s="451"/>
      <c r="CX97" s="451"/>
      <c r="CY97" s="451"/>
      <c r="CZ97" s="451"/>
      <c r="DA97" s="451"/>
      <c r="DB97" s="451"/>
      <c r="DC97" s="451"/>
      <c r="DD97" s="451"/>
      <c r="DE97" s="451"/>
      <c r="DF97" s="451"/>
      <c r="DG97" s="451"/>
      <c r="DH97" s="451"/>
      <c r="DI97" s="451"/>
      <c r="DJ97" s="451"/>
      <c r="DK97" s="451"/>
      <c r="DL97" s="451"/>
      <c r="DM97" s="451"/>
      <c r="DN97" s="451"/>
      <c r="DO97" s="451"/>
      <c r="DP97" s="451"/>
      <c r="DQ97" s="451"/>
      <c r="DR97" s="451"/>
      <c r="DS97" s="451"/>
      <c r="DT97" s="451"/>
      <c r="DU97" s="451"/>
      <c r="DV97" s="451"/>
      <c r="DW97" s="451"/>
      <c r="DX97" s="451"/>
      <c r="DY97" s="451"/>
      <c r="DZ97" s="451"/>
      <c r="EA97" s="451"/>
      <c r="EB97" s="451"/>
      <c r="EC97" s="451"/>
      <c r="ED97" s="451"/>
      <c r="EE97" s="451"/>
      <c r="EF97" s="451"/>
      <c r="EG97" s="451"/>
      <c r="EH97" s="451"/>
      <c r="EI97" s="451"/>
      <c r="EJ97" s="451"/>
      <c r="EK97" s="451"/>
      <c r="EL97" s="451"/>
      <c r="EM97" s="451"/>
      <c r="EN97" s="451"/>
      <c r="EO97" s="451"/>
      <c r="EP97" s="451"/>
      <c r="EQ97" s="451"/>
      <c r="ER97" s="451"/>
      <c r="ES97" s="451"/>
      <c r="ET97" s="451"/>
      <c r="EU97" s="451"/>
      <c r="EV97" s="451"/>
      <c r="EW97" s="451"/>
      <c r="EX97" s="451"/>
      <c r="EY97" s="451"/>
      <c r="EZ97" s="451"/>
      <c r="FA97" s="451"/>
      <c r="FB97" s="451"/>
      <c r="FC97" s="451"/>
      <c r="FD97" s="451"/>
      <c r="FE97" s="451"/>
      <c r="FF97" s="451"/>
      <c r="FG97" s="451"/>
      <c r="FH97" s="451"/>
      <c r="FI97" s="451"/>
      <c r="FJ97" s="451"/>
      <c r="FK97" s="451"/>
      <c r="FL97" s="451"/>
      <c r="FM97" s="451"/>
      <c r="FN97" s="451"/>
    </row>
    <row r="98" spans="1:170" ht="15.75" customHeight="1">
      <c r="A98" s="451"/>
      <c r="B98" s="451"/>
      <c r="C98" s="451"/>
      <c r="D98" s="451"/>
      <c r="E98" s="451"/>
      <c r="F98" s="451"/>
      <c r="G98" s="451"/>
      <c r="H98" s="451"/>
      <c r="I98" s="451"/>
      <c r="J98" s="451"/>
      <c r="K98" s="451"/>
      <c r="L98" s="451"/>
      <c r="M98" s="451"/>
      <c r="N98" s="451"/>
      <c r="O98" s="451"/>
      <c r="P98" s="451"/>
      <c r="Q98" s="451"/>
      <c r="R98" s="451"/>
      <c r="S98" s="451"/>
      <c r="T98" s="451"/>
      <c r="U98" s="451"/>
      <c r="V98" s="451"/>
      <c r="W98" s="451"/>
      <c r="X98" s="451"/>
      <c r="Y98" s="451"/>
      <c r="Z98" s="451"/>
      <c r="AA98" s="451"/>
      <c r="AB98" s="451"/>
      <c r="AC98" s="451"/>
      <c r="AD98" s="451"/>
      <c r="AE98" s="451"/>
      <c r="AF98" s="451"/>
      <c r="AG98" s="451"/>
      <c r="AH98" s="451"/>
      <c r="AI98" s="451"/>
      <c r="AJ98" s="451"/>
      <c r="AK98" s="451"/>
      <c r="AL98" s="451"/>
      <c r="AM98" s="451"/>
      <c r="AN98" s="451"/>
      <c r="AO98" s="451"/>
      <c r="AP98" s="451"/>
      <c r="AQ98" s="451"/>
      <c r="AR98" s="451"/>
      <c r="AS98" s="451"/>
      <c r="AT98" s="451"/>
      <c r="AU98" s="451"/>
      <c r="AV98" s="451"/>
      <c r="AW98" s="451"/>
      <c r="AX98" s="451"/>
      <c r="AY98" s="451"/>
      <c r="AZ98" s="451"/>
      <c r="BA98" s="451"/>
      <c r="BB98" s="451"/>
      <c r="BC98" s="451"/>
      <c r="BD98" s="451"/>
      <c r="BE98" s="451"/>
      <c r="BF98" s="451"/>
      <c r="BG98" s="451"/>
      <c r="BH98" s="451"/>
      <c r="BI98" s="451"/>
      <c r="BJ98" s="451"/>
      <c r="BK98" s="451"/>
      <c r="BL98" s="451"/>
      <c r="BM98" s="451"/>
      <c r="BN98" s="451"/>
      <c r="BO98" s="451"/>
      <c r="BP98" s="451"/>
      <c r="BQ98" s="451"/>
      <c r="BR98" s="451"/>
      <c r="BS98" s="451"/>
      <c r="BT98" s="451"/>
      <c r="BU98" s="451"/>
      <c r="BV98" s="451"/>
      <c r="BW98" s="451"/>
      <c r="BX98" s="451"/>
      <c r="BY98" s="451"/>
      <c r="BZ98" s="451"/>
      <c r="CA98" s="451"/>
      <c r="CB98" s="451"/>
      <c r="CC98" s="451"/>
      <c r="CD98" s="451"/>
      <c r="CE98" s="451"/>
      <c r="CF98" s="451"/>
      <c r="CG98" s="451"/>
      <c r="CH98" s="451"/>
      <c r="CI98" s="451"/>
      <c r="CJ98" s="451"/>
      <c r="CK98" s="451"/>
      <c r="CL98" s="451"/>
      <c r="CM98" s="451"/>
      <c r="CN98" s="451"/>
      <c r="CO98" s="451"/>
      <c r="CP98" s="451"/>
      <c r="CQ98" s="451"/>
      <c r="CR98" s="451"/>
      <c r="CS98" s="451"/>
      <c r="CT98" s="451"/>
      <c r="CU98" s="451"/>
      <c r="CV98" s="451"/>
      <c r="CW98" s="451"/>
      <c r="CX98" s="451"/>
      <c r="CY98" s="451"/>
      <c r="CZ98" s="451"/>
      <c r="DA98" s="451"/>
      <c r="DB98" s="451"/>
      <c r="DC98" s="451"/>
      <c r="DD98" s="451"/>
      <c r="DE98" s="451"/>
      <c r="DF98" s="451"/>
      <c r="DG98" s="451"/>
      <c r="DH98" s="451"/>
      <c r="DI98" s="451"/>
      <c r="DJ98" s="451"/>
      <c r="DK98" s="451"/>
      <c r="DL98" s="451"/>
      <c r="DM98" s="451"/>
      <c r="DN98" s="451"/>
      <c r="DO98" s="451"/>
      <c r="DP98" s="451"/>
      <c r="DQ98" s="451"/>
      <c r="DR98" s="451"/>
      <c r="DS98" s="451"/>
      <c r="DT98" s="451"/>
      <c r="DU98" s="451"/>
      <c r="DV98" s="451"/>
      <c r="DW98" s="451"/>
      <c r="DX98" s="451"/>
      <c r="DY98" s="451"/>
      <c r="DZ98" s="451"/>
      <c r="EA98" s="451"/>
      <c r="EB98" s="451"/>
      <c r="EC98" s="451"/>
      <c r="ED98" s="451"/>
      <c r="EE98" s="451"/>
      <c r="EF98" s="451"/>
      <c r="EG98" s="451"/>
      <c r="EH98" s="451"/>
      <c r="EI98" s="451"/>
      <c r="EJ98" s="451"/>
      <c r="EK98" s="451"/>
      <c r="EL98" s="451"/>
      <c r="EM98" s="451"/>
      <c r="EN98" s="451"/>
      <c r="EO98" s="451"/>
      <c r="EP98" s="451"/>
      <c r="EQ98" s="451"/>
      <c r="ER98" s="451"/>
      <c r="ES98" s="451"/>
      <c r="ET98" s="451"/>
      <c r="EU98" s="451"/>
      <c r="EV98" s="451"/>
      <c r="EW98" s="451"/>
      <c r="EX98" s="451"/>
      <c r="EY98" s="451"/>
      <c r="EZ98" s="451"/>
      <c r="FA98" s="451"/>
      <c r="FB98" s="451"/>
      <c r="FC98" s="451"/>
      <c r="FD98" s="451"/>
      <c r="FE98" s="451"/>
      <c r="FF98" s="451"/>
      <c r="FG98" s="451"/>
      <c r="FH98" s="451"/>
      <c r="FI98" s="451"/>
      <c r="FJ98" s="451"/>
      <c r="FK98" s="451"/>
      <c r="FL98" s="451"/>
      <c r="FM98" s="451"/>
      <c r="FN98" s="451"/>
    </row>
    <row r="99" spans="1:170" ht="15.75" customHeight="1">
      <c r="A99" s="451"/>
      <c r="B99" s="451"/>
      <c r="C99" s="451"/>
      <c r="D99" s="451"/>
      <c r="E99" s="451"/>
      <c r="F99" s="451"/>
      <c r="G99" s="451"/>
      <c r="H99" s="451"/>
      <c r="I99" s="451"/>
      <c r="J99" s="451"/>
      <c r="K99" s="451"/>
      <c r="L99" s="451"/>
      <c r="M99" s="451"/>
      <c r="N99" s="451"/>
      <c r="O99" s="451"/>
      <c r="P99" s="451"/>
      <c r="Q99" s="451"/>
      <c r="R99" s="451"/>
      <c r="S99" s="451"/>
      <c r="T99" s="451"/>
      <c r="U99" s="451"/>
      <c r="V99" s="451"/>
      <c r="W99" s="451"/>
      <c r="X99" s="451"/>
      <c r="Y99" s="451"/>
      <c r="Z99" s="451"/>
      <c r="AA99" s="451"/>
      <c r="AB99" s="451"/>
      <c r="AC99" s="451"/>
      <c r="AD99" s="451"/>
      <c r="AE99" s="451"/>
      <c r="AF99" s="451"/>
      <c r="AG99" s="451"/>
      <c r="AH99" s="451"/>
      <c r="AI99" s="451"/>
      <c r="AJ99" s="451"/>
      <c r="AK99" s="451"/>
      <c r="AL99" s="451"/>
      <c r="AM99" s="451"/>
      <c r="AN99" s="451"/>
      <c r="AO99" s="451"/>
      <c r="AP99" s="451"/>
      <c r="AQ99" s="451"/>
      <c r="AR99" s="451"/>
      <c r="AS99" s="451"/>
      <c r="AT99" s="451"/>
      <c r="AU99" s="451"/>
      <c r="AV99" s="451"/>
      <c r="AW99" s="451"/>
      <c r="AX99" s="451"/>
      <c r="AY99" s="451"/>
      <c r="AZ99" s="451"/>
      <c r="BA99" s="451"/>
      <c r="BB99" s="451"/>
      <c r="BC99" s="451"/>
      <c r="BD99" s="451"/>
      <c r="BE99" s="451"/>
      <c r="BF99" s="451"/>
      <c r="BG99" s="451"/>
      <c r="BH99" s="451"/>
      <c r="BI99" s="451"/>
      <c r="BJ99" s="451"/>
      <c r="BK99" s="451"/>
      <c r="BL99" s="451"/>
      <c r="BM99" s="451"/>
      <c r="BN99" s="451"/>
      <c r="BO99" s="451"/>
      <c r="BP99" s="451"/>
      <c r="BQ99" s="451"/>
      <c r="BR99" s="451"/>
      <c r="BS99" s="451"/>
      <c r="BT99" s="451"/>
      <c r="BU99" s="451"/>
      <c r="BV99" s="451"/>
      <c r="BW99" s="451"/>
      <c r="BX99" s="451"/>
      <c r="BY99" s="451"/>
      <c r="BZ99" s="451"/>
      <c r="CA99" s="451"/>
      <c r="CB99" s="451"/>
      <c r="CC99" s="451"/>
      <c r="CD99" s="451"/>
      <c r="CE99" s="451"/>
      <c r="CF99" s="451"/>
      <c r="CG99" s="451"/>
      <c r="CH99" s="451"/>
      <c r="CI99" s="451"/>
      <c r="CJ99" s="451"/>
      <c r="CK99" s="451"/>
      <c r="CL99" s="451"/>
      <c r="CM99" s="451"/>
      <c r="CN99" s="451"/>
      <c r="CO99" s="451"/>
      <c r="CP99" s="451"/>
      <c r="CQ99" s="451"/>
      <c r="CR99" s="451"/>
      <c r="CS99" s="451"/>
      <c r="CT99" s="451"/>
      <c r="CU99" s="451"/>
      <c r="CV99" s="451"/>
      <c r="CW99" s="451"/>
      <c r="CX99" s="451"/>
      <c r="CY99" s="451"/>
      <c r="CZ99" s="451"/>
      <c r="DA99" s="451"/>
      <c r="DB99" s="451"/>
      <c r="DC99" s="451"/>
      <c r="DD99" s="451"/>
      <c r="DE99" s="451"/>
      <c r="DF99" s="451"/>
      <c r="DG99" s="451"/>
      <c r="DH99" s="451"/>
      <c r="DI99" s="451"/>
      <c r="DJ99" s="451"/>
      <c r="DK99" s="451"/>
      <c r="DL99" s="451"/>
      <c r="DM99" s="451"/>
      <c r="DN99" s="451"/>
      <c r="DO99" s="451"/>
      <c r="DP99" s="451"/>
      <c r="DQ99" s="451"/>
      <c r="DR99" s="451"/>
      <c r="DS99" s="451"/>
      <c r="DT99" s="451"/>
      <c r="DU99" s="451"/>
      <c r="DV99" s="451"/>
      <c r="DW99" s="451"/>
      <c r="DX99" s="451"/>
      <c r="DY99" s="451"/>
      <c r="DZ99" s="451"/>
      <c r="EA99" s="451"/>
      <c r="EB99" s="451"/>
      <c r="EC99" s="451"/>
      <c r="ED99" s="451"/>
      <c r="EE99" s="451"/>
      <c r="EF99" s="451"/>
      <c r="EG99" s="451"/>
      <c r="EH99" s="451"/>
      <c r="EI99" s="451"/>
      <c r="EJ99" s="451"/>
      <c r="EK99" s="451"/>
      <c r="EL99" s="451"/>
      <c r="EM99" s="451"/>
      <c r="EN99" s="451"/>
      <c r="EO99" s="451"/>
      <c r="EP99" s="451"/>
      <c r="EQ99" s="451"/>
      <c r="ER99" s="451"/>
      <c r="ES99" s="451"/>
      <c r="ET99" s="451"/>
      <c r="EU99" s="451"/>
      <c r="EV99" s="451"/>
      <c r="EW99" s="451"/>
      <c r="EX99" s="451"/>
      <c r="EY99" s="451"/>
      <c r="EZ99" s="451"/>
      <c r="FA99" s="451"/>
      <c r="FB99" s="451"/>
      <c r="FC99" s="451"/>
      <c r="FD99" s="451"/>
      <c r="FE99" s="451"/>
      <c r="FF99" s="451"/>
      <c r="FG99" s="451"/>
      <c r="FH99" s="451"/>
      <c r="FI99" s="451"/>
      <c r="FJ99" s="451"/>
      <c r="FK99" s="451"/>
      <c r="FL99" s="451"/>
      <c r="FM99" s="451"/>
      <c r="FN99" s="451"/>
    </row>
    <row r="100" spans="1:170" ht="15.75" customHeight="1">
      <c r="A100" s="451"/>
      <c r="B100" s="451"/>
      <c r="C100" s="451"/>
      <c r="D100" s="451"/>
      <c r="E100" s="451"/>
      <c r="F100" s="451"/>
      <c r="G100" s="451"/>
      <c r="H100" s="451"/>
      <c r="I100" s="451"/>
      <c r="J100" s="451"/>
      <c r="K100" s="451"/>
      <c r="L100" s="451"/>
      <c r="M100" s="451"/>
      <c r="N100" s="451"/>
      <c r="O100" s="451"/>
      <c r="P100" s="451"/>
      <c r="Q100" s="451"/>
      <c r="R100" s="451"/>
      <c r="S100" s="451"/>
      <c r="T100" s="451"/>
      <c r="U100" s="451"/>
      <c r="V100" s="451"/>
      <c r="W100" s="451"/>
      <c r="X100" s="451"/>
      <c r="Y100" s="451"/>
      <c r="Z100" s="451"/>
      <c r="AA100" s="451"/>
      <c r="AB100" s="451"/>
      <c r="AC100" s="451"/>
      <c r="AD100" s="451"/>
      <c r="AE100" s="451"/>
      <c r="AF100" s="451"/>
      <c r="AG100" s="451"/>
      <c r="AH100" s="451"/>
      <c r="AI100" s="451"/>
      <c r="AJ100" s="451"/>
      <c r="AK100" s="451"/>
      <c r="AL100" s="451"/>
      <c r="AM100" s="451"/>
      <c r="AN100" s="451"/>
      <c r="AO100" s="451"/>
      <c r="AP100" s="451"/>
      <c r="AQ100" s="451"/>
      <c r="AR100" s="451"/>
      <c r="AS100" s="451"/>
      <c r="AT100" s="451"/>
      <c r="AU100" s="451"/>
      <c r="AV100" s="451"/>
      <c r="AW100" s="451"/>
      <c r="AX100" s="451"/>
      <c r="AY100" s="451"/>
      <c r="AZ100" s="451"/>
      <c r="BA100" s="451"/>
      <c r="BB100" s="451"/>
      <c r="BC100" s="451"/>
      <c r="BD100" s="451"/>
      <c r="BE100" s="451"/>
      <c r="BF100" s="451"/>
      <c r="BG100" s="451"/>
      <c r="BH100" s="451"/>
      <c r="BI100" s="451"/>
      <c r="BJ100" s="451"/>
      <c r="BK100" s="451"/>
      <c r="BL100" s="451"/>
      <c r="BM100" s="451"/>
      <c r="BN100" s="451"/>
      <c r="BO100" s="451"/>
      <c r="BP100" s="451"/>
      <c r="BQ100" s="451"/>
      <c r="BR100" s="451"/>
      <c r="BS100" s="451"/>
      <c r="BT100" s="451"/>
      <c r="BU100" s="451"/>
      <c r="BV100" s="451"/>
      <c r="BW100" s="451"/>
      <c r="BX100" s="451"/>
      <c r="BY100" s="451"/>
      <c r="BZ100" s="451"/>
      <c r="CA100" s="451"/>
      <c r="CB100" s="451"/>
      <c r="CC100" s="451"/>
      <c r="CD100" s="451"/>
      <c r="CE100" s="451"/>
      <c r="CF100" s="451"/>
      <c r="CG100" s="451"/>
      <c r="CH100" s="451"/>
      <c r="CI100" s="451"/>
      <c r="CJ100" s="451"/>
      <c r="CK100" s="451"/>
      <c r="CL100" s="451"/>
      <c r="CM100" s="451"/>
      <c r="CN100" s="451"/>
      <c r="CO100" s="451"/>
      <c r="CP100" s="451"/>
      <c r="CQ100" s="451"/>
      <c r="CR100" s="451"/>
      <c r="CS100" s="451"/>
      <c r="CT100" s="451"/>
      <c r="CU100" s="451"/>
      <c r="CV100" s="451"/>
      <c r="CW100" s="451"/>
      <c r="CX100" s="451"/>
      <c r="CY100" s="451"/>
      <c r="CZ100" s="451"/>
      <c r="DA100" s="451"/>
      <c r="DB100" s="451"/>
      <c r="DC100" s="451"/>
      <c r="DD100" s="451"/>
      <c r="DE100" s="451"/>
      <c r="DF100" s="451"/>
      <c r="DG100" s="451"/>
      <c r="DH100" s="451"/>
      <c r="DI100" s="451"/>
      <c r="DJ100" s="451"/>
      <c r="DK100" s="451"/>
      <c r="DL100" s="451"/>
      <c r="DM100" s="451"/>
      <c r="DN100" s="451"/>
      <c r="DO100" s="451"/>
      <c r="DP100" s="451"/>
      <c r="DQ100" s="451"/>
      <c r="DR100" s="451"/>
      <c r="DS100" s="451"/>
      <c r="DT100" s="451"/>
      <c r="DU100" s="451"/>
      <c r="DV100" s="451"/>
      <c r="DW100" s="451"/>
      <c r="DX100" s="451"/>
      <c r="DY100" s="451"/>
      <c r="DZ100" s="451"/>
      <c r="EA100" s="451"/>
      <c r="EB100" s="451"/>
      <c r="EC100" s="451"/>
      <c r="ED100" s="451"/>
      <c r="EE100" s="451"/>
      <c r="EF100" s="451"/>
      <c r="EG100" s="451"/>
      <c r="EH100" s="451"/>
      <c r="EI100" s="451"/>
      <c r="EJ100" s="451"/>
      <c r="EK100" s="451"/>
      <c r="EL100" s="451"/>
      <c r="EM100" s="451"/>
      <c r="EN100" s="451"/>
      <c r="EO100" s="451"/>
      <c r="EP100" s="451"/>
      <c r="EQ100" s="451"/>
      <c r="ER100" s="451"/>
      <c r="ES100" s="451"/>
      <c r="ET100" s="451"/>
      <c r="EU100" s="451"/>
      <c r="EV100" s="451"/>
      <c r="EW100" s="451"/>
      <c r="EX100" s="451"/>
      <c r="EY100" s="451"/>
      <c r="EZ100" s="451"/>
      <c r="FA100" s="451"/>
      <c r="FB100" s="451"/>
      <c r="FC100" s="451"/>
      <c r="FD100" s="451"/>
      <c r="FE100" s="451"/>
      <c r="FF100" s="451"/>
      <c r="FG100" s="451"/>
      <c r="FH100" s="451"/>
      <c r="FI100" s="451"/>
      <c r="FJ100" s="451"/>
      <c r="FK100" s="451"/>
      <c r="FL100" s="451"/>
      <c r="FM100" s="451"/>
      <c r="FN100" s="451"/>
    </row>
    <row r="101" spans="1:170" ht="15.75" customHeight="1">
      <c r="A101" s="451"/>
      <c r="B101" s="451"/>
      <c r="C101" s="451"/>
      <c r="D101" s="451"/>
      <c r="E101" s="451"/>
      <c r="F101" s="451"/>
      <c r="G101" s="451"/>
      <c r="H101" s="451"/>
      <c r="I101" s="451"/>
      <c r="J101" s="451"/>
      <c r="K101" s="451"/>
      <c r="L101" s="451"/>
      <c r="M101" s="451"/>
      <c r="N101" s="451"/>
      <c r="O101" s="451"/>
      <c r="P101" s="451"/>
      <c r="Q101" s="451"/>
      <c r="R101" s="451"/>
      <c r="S101" s="451"/>
      <c r="T101" s="451"/>
      <c r="U101" s="451"/>
      <c r="V101" s="451"/>
      <c r="W101" s="451"/>
      <c r="X101" s="451"/>
      <c r="Y101" s="451"/>
      <c r="Z101" s="451"/>
      <c r="AA101" s="451"/>
      <c r="AB101" s="451"/>
      <c r="AC101" s="451"/>
      <c r="AD101" s="451"/>
      <c r="AE101" s="451"/>
      <c r="AF101" s="451"/>
      <c r="AG101" s="451"/>
      <c r="AH101" s="451"/>
      <c r="AI101" s="451"/>
      <c r="AJ101" s="451"/>
      <c r="AK101" s="451"/>
      <c r="AL101" s="451"/>
      <c r="AM101" s="451"/>
      <c r="AN101" s="451"/>
      <c r="AO101" s="451"/>
      <c r="AP101" s="451"/>
      <c r="AQ101" s="451"/>
      <c r="AR101" s="451"/>
      <c r="AS101" s="451"/>
      <c r="AT101" s="451"/>
      <c r="AU101" s="451"/>
      <c r="AV101" s="451"/>
      <c r="AW101" s="451"/>
      <c r="AX101" s="451"/>
      <c r="AY101" s="451"/>
      <c r="AZ101" s="451"/>
      <c r="BA101" s="451"/>
      <c r="BB101" s="451"/>
      <c r="BC101" s="451"/>
      <c r="BD101" s="451"/>
      <c r="BE101" s="451"/>
      <c r="BF101" s="451"/>
      <c r="BG101" s="451"/>
      <c r="BH101" s="451"/>
      <c r="BI101" s="451"/>
      <c r="BJ101" s="451"/>
      <c r="BK101" s="451"/>
      <c r="BL101" s="451"/>
      <c r="BM101" s="451"/>
      <c r="BN101" s="451"/>
      <c r="BO101" s="451"/>
      <c r="BP101" s="451"/>
      <c r="BQ101" s="451"/>
      <c r="BR101" s="451"/>
      <c r="BS101" s="451"/>
      <c r="BT101" s="451"/>
      <c r="BU101" s="451"/>
      <c r="BV101" s="451"/>
      <c r="BW101" s="451"/>
      <c r="BX101" s="451"/>
      <c r="BY101" s="451"/>
      <c r="BZ101" s="451"/>
      <c r="CA101" s="451"/>
      <c r="CB101" s="451"/>
      <c r="CC101" s="451"/>
      <c r="CD101" s="451"/>
      <c r="CE101" s="451"/>
      <c r="CF101" s="451"/>
      <c r="CG101" s="451"/>
      <c r="CH101" s="451"/>
      <c r="CI101" s="451"/>
      <c r="CJ101" s="451"/>
      <c r="CK101" s="451"/>
      <c r="CL101" s="451"/>
      <c r="CM101" s="451"/>
      <c r="CN101" s="451"/>
      <c r="CO101" s="451"/>
      <c r="CP101" s="451"/>
      <c r="CQ101" s="451"/>
      <c r="CR101" s="451"/>
      <c r="CS101" s="451"/>
      <c r="CT101" s="451"/>
      <c r="CU101" s="451"/>
      <c r="CV101" s="451"/>
      <c r="CW101" s="451"/>
      <c r="CX101" s="451"/>
      <c r="CY101" s="451"/>
      <c r="CZ101" s="451"/>
      <c r="DA101" s="451"/>
      <c r="DB101" s="451"/>
      <c r="DC101" s="451"/>
      <c r="DD101" s="451"/>
      <c r="DE101" s="451"/>
      <c r="DF101" s="451"/>
      <c r="DG101" s="451"/>
      <c r="DH101" s="451"/>
      <c r="DI101" s="451"/>
      <c r="DJ101" s="451"/>
      <c r="DK101" s="451"/>
      <c r="DL101" s="451"/>
      <c r="DM101" s="451"/>
      <c r="DN101" s="451"/>
      <c r="DO101" s="451"/>
      <c r="DP101" s="451"/>
      <c r="DQ101" s="451"/>
      <c r="DR101" s="451"/>
      <c r="DS101" s="451"/>
      <c r="DT101" s="451"/>
      <c r="DU101" s="451"/>
      <c r="DV101" s="451"/>
      <c r="DW101" s="451"/>
      <c r="DX101" s="451"/>
      <c r="DY101" s="451"/>
      <c r="DZ101" s="451"/>
      <c r="EA101" s="451"/>
      <c r="EB101" s="451"/>
      <c r="EC101" s="451"/>
      <c r="ED101" s="451"/>
      <c r="EE101" s="451"/>
      <c r="EF101" s="451"/>
      <c r="EG101" s="451"/>
      <c r="EH101" s="451"/>
      <c r="EI101" s="451"/>
      <c r="EJ101" s="451"/>
      <c r="EK101" s="451"/>
      <c r="EL101" s="451"/>
      <c r="EM101" s="451"/>
      <c r="EN101" s="451"/>
      <c r="EO101" s="451"/>
      <c r="EP101" s="451"/>
      <c r="EQ101" s="451"/>
      <c r="ER101" s="451"/>
      <c r="ES101" s="451"/>
      <c r="ET101" s="451"/>
      <c r="EU101" s="451"/>
      <c r="EV101" s="451"/>
      <c r="EW101" s="451"/>
      <c r="EX101" s="451"/>
      <c r="EY101" s="451"/>
      <c r="EZ101" s="451"/>
      <c r="FA101" s="451"/>
      <c r="FB101" s="451"/>
      <c r="FC101" s="451"/>
      <c r="FD101" s="451"/>
      <c r="FE101" s="451"/>
      <c r="FF101" s="451"/>
      <c r="FG101" s="451"/>
      <c r="FH101" s="451"/>
      <c r="FI101" s="451"/>
      <c r="FJ101" s="451"/>
      <c r="FK101" s="451"/>
      <c r="FL101" s="451"/>
      <c r="FM101" s="451"/>
      <c r="FN101" s="451"/>
    </row>
    <row r="102" spans="1:170" ht="15.75" customHeight="1">
      <c r="A102" s="451"/>
      <c r="B102" s="451"/>
      <c r="C102" s="451"/>
      <c r="D102" s="451"/>
      <c r="E102" s="451"/>
      <c r="F102" s="451"/>
      <c r="G102" s="451"/>
      <c r="H102" s="451"/>
      <c r="I102" s="451"/>
      <c r="J102" s="451"/>
      <c r="K102" s="451"/>
      <c r="L102" s="451"/>
      <c r="M102" s="451"/>
      <c r="N102" s="451"/>
      <c r="O102" s="451"/>
      <c r="P102" s="451"/>
      <c r="Q102" s="451"/>
      <c r="R102" s="451"/>
      <c r="S102" s="451"/>
      <c r="T102" s="451"/>
      <c r="U102" s="451"/>
      <c r="V102" s="451"/>
      <c r="W102" s="451"/>
      <c r="X102" s="451"/>
      <c r="Y102" s="451"/>
      <c r="Z102" s="451"/>
      <c r="AA102" s="451"/>
      <c r="AB102" s="451"/>
      <c r="AC102" s="451"/>
      <c r="AD102" s="451"/>
      <c r="AE102" s="451"/>
      <c r="AF102" s="451"/>
      <c r="AG102" s="451"/>
      <c r="AH102" s="451"/>
      <c r="AI102" s="451"/>
      <c r="AJ102" s="451"/>
      <c r="AK102" s="451"/>
      <c r="AL102" s="451"/>
      <c r="AM102" s="451"/>
      <c r="AN102" s="451"/>
      <c r="AO102" s="451"/>
      <c r="AP102" s="451"/>
      <c r="AQ102" s="451"/>
      <c r="AR102" s="451"/>
      <c r="AS102" s="451"/>
      <c r="AT102" s="451"/>
      <c r="AU102" s="451"/>
      <c r="AV102" s="451"/>
      <c r="AW102" s="451"/>
      <c r="AX102" s="451"/>
      <c r="AY102" s="451"/>
      <c r="AZ102" s="451"/>
      <c r="BA102" s="451"/>
      <c r="BB102" s="451"/>
      <c r="BC102" s="451"/>
      <c r="BD102" s="451"/>
      <c r="BE102" s="451"/>
      <c r="BF102" s="451"/>
      <c r="BG102" s="451"/>
      <c r="BH102" s="451"/>
      <c r="BI102" s="451"/>
      <c r="BJ102" s="451"/>
      <c r="BK102" s="451"/>
      <c r="BL102" s="451"/>
      <c r="BM102" s="451"/>
      <c r="BN102" s="451"/>
      <c r="BO102" s="451"/>
      <c r="BP102" s="451"/>
      <c r="BQ102" s="451"/>
      <c r="BR102" s="451"/>
      <c r="BS102" s="451"/>
      <c r="BT102" s="451"/>
      <c r="BU102" s="451"/>
      <c r="BV102" s="451"/>
      <c r="BW102" s="451"/>
      <c r="BX102" s="451"/>
      <c r="BY102" s="451"/>
      <c r="BZ102" s="451"/>
      <c r="CA102" s="451"/>
      <c r="CB102" s="451"/>
      <c r="CC102" s="451"/>
      <c r="CD102" s="451"/>
      <c r="CE102" s="451"/>
      <c r="CF102" s="451"/>
      <c r="CG102" s="451"/>
      <c r="CH102" s="451"/>
      <c r="CI102" s="451"/>
      <c r="CJ102" s="451"/>
      <c r="CK102" s="451"/>
      <c r="CL102" s="451"/>
      <c r="CM102" s="451"/>
      <c r="CN102" s="451"/>
      <c r="CO102" s="451"/>
      <c r="CP102" s="451"/>
      <c r="CQ102" s="451"/>
      <c r="CR102" s="451"/>
      <c r="CS102" s="451"/>
      <c r="CT102" s="451"/>
      <c r="CU102" s="451"/>
      <c r="CV102" s="451"/>
      <c r="CW102" s="451"/>
      <c r="CX102" s="451"/>
      <c r="CY102" s="451"/>
      <c r="CZ102" s="451"/>
      <c r="DA102" s="451"/>
      <c r="DB102" s="451"/>
      <c r="DC102" s="451"/>
      <c r="DD102" s="451"/>
      <c r="DE102" s="451"/>
      <c r="DF102" s="451"/>
      <c r="DG102" s="451"/>
      <c r="DH102" s="451"/>
      <c r="DI102" s="451"/>
      <c r="DJ102" s="451"/>
      <c r="DK102" s="451"/>
      <c r="DL102" s="451"/>
      <c r="DM102" s="451"/>
      <c r="DN102" s="451"/>
      <c r="DO102" s="451"/>
      <c r="DP102" s="451"/>
      <c r="DQ102" s="451"/>
      <c r="DR102" s="451"/>
      <c r="DS102" s="451"/>
      <c r="DT102" s="451"/>
      <c r="DU102" s="451"/>
      <c r="DV102" s="451"/>
      <c r="DW102" s="451"/>
      <c r="DX102" s="451"/>
      <c r="DY102" s="451"/>
      <c r="DZ102" s="451"/>
      <c r="EA102" s="451"/>
      <c r="EB102" s="451"/>
      <c r="EC102" s="451"/>
      <c r="ED102" s="451"/>
      <c r="EE102" s="451"/>
      <c r="EF102" s="451"/>
      <c r="EG102" s="451"/>
      <c r="EH102" s="451"/>
      <c r="EI102" s="451"/>
      <c r="EJ102" s="451"/>
      <c r="EK102" s="451"/>
      <c r="EL102" s="451"/>
      <c r="EM102" s="451"/>
      <c r="EN102" s="451"/>
      <c r="EO102" s="451"/>
      <c r="EP102" s="451"/>
      <c r="EQ102" s="451"/>
      <c r="ER102" s="451"/>
      <c r="ES102" s="451"/>
      <c r="ET102" s="451"/>
      <c r="EU102" s="451"/>
      <c r="EV102" s="451"/>
      <c r="EW102" s="451"/>
      <c r="EX102" s="451"/>
      <c r="EY102" s="451"/>
      <c r="EZ102" s="451"/>
      <c r="FA102" s="451"/>
      <c r="FB102" s="451"/>
      <c r="FC102" s="451"/>
      <c r="FD102" s="451"/>
      <c r="FE102" s="451"/>
      <c r="FF102" s="451"/>
      <c r="FG102" s="451"/>
      <c r="FH102" s="451"/>
      <c r="FI102" s="451"/>
      <c r="FJ102" s="451"/>
      <c r="FK102" s="451"/>
      <c r="FL102" s="451"/>
      <c r="FM102" s="451"/>
      <c r="FN102" s="451"/>
    </row>
    <row r="103" spans="1:170" ht="15.75" customHeight="1">
      <c r="A103" s="451"/>
      <c r="B103" s="451"/>
      <c r="C103" s="451"/>
      <c r="D103" s="451"/>
      <c r="E103" s="451"/>
      <c r="F103" s="451"/>
      <c r="G103" s="451"/>
      <c r="H103" s="451"/>
      <c r="I103" s="451"/>
      <c r="J103" s="451"/>
      <c r="K103" s="451"/>
      <c r="L103" s="451"/>
      <c r="M103" s="451"/>
      <c r="N103" s="451"/>
      <c r="O103" s="451"/>
      <c r="P103" s="451"/>
      <c r="Q103" s="451"/>
      <c r="R103" s="451"/>
      <c r="S103" s="451"/>
      <c r="T103" s="451"/>
      <c r="U103" s="451"/>
      <c r="V103" s="451"/>
      <c r="W103" s="451"/>
      <c r="X103" s="451"/>
      <c r="Y103" s="451"/>
      <c r="Z103" s="451"/>
      <c r="AA103" s="451"/>
      <c r="AB103" s="451"/>
      <c r="AC103" s="451"/>
      <c r="AD103" s="451"/>
      <c r="AE103" s="451"/>
      <c r="AF103" s="451"/>
      <c r="AG103" s="451"/>
      <c r="AH103" s="451"/>
      <c r="AI103" s="451"/>
      <c r="AJ103" s="451"/>
      <c r="AK103" s="451"/>
      <c r="AL103" s="451"/>
      <c r="AM103" s="451"/>
      <c r="AN103" s="451"/>
      <c r="AO103" s="451"/>
      <c r="AP103" s="451"/>
      <c r="AQ103" s="451"/>
      <c r="AR103" s="451"/>
      <c r="AS103" s="451"/>
      <c r="AT103" s="451"/>
      <c r="AU103" s="451"/>
      <c r="AV103" s="451"/>
      <c r="AW103" s="451"/>
      <c r="AX103" s="451"/>
      <c r="AY103" s="451"/>
      <c r="AZ103" s="451"/>
      <c r="BA103" s="451"/>
      <c r="BB103" s="451"/>
      <c r="BC103" s="451"/>
      <c r="BD103" s="451"/>
      <c r="BE103" s="451"/>
      <c r="BF103" s="451"/>
      <c r="BG103" s="451"/>
      <c r="BH103" s="451"/>
      <c r="BI103" s="451"/>
      <c r="BJ103" s="451"/>
      <c r="BK103" s="451"/>
      <c r="BL103" s="451"/>
      <c r="BM103" s="451"/>
      <c r="BN103" s="451"/>
      <c r="BO103" s="451"/>
      <c r="BP103" s="451"/>
      <c r="BQ103" s="451"/>
      <c r="BR103" s="451"/>
      <c r="BS103" s="451"/>
      <c r="BT103" s="451"/>
      <c r="BU103" s="451"/>
      <c r="BV103" s="451"/>
      <c r="BW103" s="451"/>
      <c r="BX103" s="451"/>
      <c r="BY103" s="451"/>
      <c r="BZ103" s="451"/>
      <c r="CA103" s="451"/>
      <c r="CB103" s="451"/>
      <c r="CC103" s="451"/>
      <c r="CD103" s="451"/>
      <c r="CE103" s="451"/>
      <c r="CF103" s="451"/>
      <c r="CG103" s="451"/>
      <c r="CH103" s="451"/>
      <c r="CI103" s="451"/>
      <c r="CJ103" s="451"/>
      <c r="CK103" s="451"/>
      <c r="CL103" s="451"/>
      <c r="CM103" s="451"/>
      <c r="CN103" s="451"/>
      <c r="CO103" s="451"/>
      <c r="CP103" s="451"/>
      <c r="CQ103" s="451"/>
      <c r="CR103" s="451"/>
      <c r="CS103" s="451"/>
      <c r="CT103" s="451"/>
      <c r="CU103" s="451"/>
      <c r="CV103" s="451"/>
      <c r="CW103" s="451"/>
      <c r="CX103" s="451"/>
      <c r="CY103" s="451"/>
      <c r="CZ103" s="451"/>
      <c r="DA103" s="451"/>
      <c r="DB103" s="451"/>
      <c r="DC103" s="451"/>
      <c r="DD103" s="451"/>
      <c r="DE103" s="451"/>
      <c r="DF103" s="451"/>
      <c r="DG103" s="451"/>
      <c r="DH103" s="451"/>
      <c r="DI103" s="451"/>
      <c r="DJ103" s="451"/>
      <c r="DK103" s="451"/>
      <c r="DL103" s="451"/>
      <c r="DM103" s="451"/>
      <c r="DN103" s="451"/>
      <c r="DO103" s="451"/>
      <c r="DP103" s="451"/>
      <c r="DQ103" s="451"/>
      <c r="DR103" s="451"/>
      <c r="DS103" s="451"/>
      <c r="DT103" s="451"/>
      <c r="DU103" s="451"/>
      <c r="DV103" s="451"/>
      <c r="DW103" s="451"/>
      <c r="DX103" s="451"/>
      <c r="DY103" s="451"/>
      <c r="DZ103" s="451"/>
      <c r="EA103" s="451"/>
      <c r="EB103" s="451"/>
      <c r="EC103" s="451"/>
      <c r="ED103" s="451"/>
      <c r="EE103" s="451"/>
      <c r="EF103" s="451"/>
      <c r="EG103" s="451"/>
      <c r="EH103" s="451"/>
      <c r="EI103" s="451"/>
      <c r="EJ103" s="451"/>
      <c r="EK103" s="451"/>
      <c r="EL103" s="451"/>
      <c r="EM103" s="451"/>
      <c r="EN103" s="451"/>
      <c r="EO103" s="451"/>
      <c r="EP103" s="451"/>
      <c r="EQ103" s="451"/>
      <c r="ER103" s="451"/>
      <c r="ES103" s="451"/>
      <c r="ET103" s="451"/>
      <c r="EU103" s="451"/>
      <c r="EV103" s="451"/>
      <c r="EW103" s="451"/>
      <c r="EX103" s="451"/>
      <c r="EY103" s="451"/>
      <c r="EZ103" s="451"/>
      <c r="FA103" s="451"/>
      <c r="FB103" s="451"/>
      <c r="FC103" s="451"/>
      <c r="FD103" s="451"/>
      <c r="FE103" s="451"/>
      <c r="FF103" s="451"/>
      <c r="FG103" s="451"/>
      <c r="FH103" s="451"/>
      <c r="FI103" s="451"/>
      <c r="FJ103" s="451"/>
      <c r="FK103" s="451"/>
      <c r="FL103" s="451"/>
      <c r="FM103" s="451"/>
      <c r="FN103" s="451"/>
    </row>
    <row r="104" spans="1:170" ht="15.75" customHeight="1">
      <c r="A104" s="451"/>
      <c r="B104" s="451"/>
      <c r="C104" s="451"/>
      <c r="D104" s="451"/>
      <c r="E104" s="451"/>
      <c r="F104" s="451"/>
      <c r="G104" s="451"/>
      <c r="H104" s="451"/>
      <c r="I104" s="451"/>
      <c r="J104" s="451"/>
      <c r="K104" s="451"/>
      <c r="L104" s="451"/>
      <c r="M104" s="451"/>
      <c r="N104" s="451"/>
      <c r="O104" s="451"/>
      <c r="P104" s="451"/>
      <c r="Q104" s="451"/>
      <c r="R104" s="451"/>
      <c r="S104" s="451"/>
      <c r="T104" s="451"/>
      <c r="U104" s="451"/>
      <c r="V104" s="451"/>
      <c r="W104" s="451"/>
      <c r="X104" s="451"/>
      <c r="Y104" s="451"/>
      <c r="Z104" s="451"/>
      <c r="AA104" s="451"/>
      <c r="AB104" s="451"/>
      <c r="AC104" s="451"/>
      <c r="AD104" s="451"/>
      <c r="AE104" s="451"/>
      <c r="AF104" s="451"/>
      <c r="AG104" s="451"/>
      <c r="AH104" s="451"/>
      <c r="AI104" s="451"/>
      <c r="AJ104" s="451"/>
      <c r="AK104" s="451"/>
      <c r="AL104" s="451"/>
      <c r="AM104" s="451"/>
      <c r="AN104" s="451"/>
      <c r="AO104" s="451"/>
      <c r="AP104" s="451"/>
      <c r="AQ104" s="451"/>
      <c r="AR104" s="451"/>
      <c r="AS104" s="451"/>
      <c r="AT104" s="451"/>
      <c r="AU104" s="451"/>
      <c r="AV104" s="451"/>
      <c r="AW104" s="451"/>
      <c r="AX104" s="451"/>
      <c r="AY104" s="451"/>
      <c r="AZ104" s="451"/>
      <c r="BA104" s="451"/>
      <c r="BB104" s="451"/>
      <c r="BC104" s="451"/>
      <c r="BD104" s="451"/>
      <c r="BE104" s="451"/>
      <c r="BF104" s="451"/>
      <c r="BG104" s="451"/>
      <c r="BH104" s="451"/>
      <c r="BI104" s="451"/>
      <c r="BJ104" s="451"/>
      <c r="BK104" s="451"/>
      <c r="BL104" s="451"/>
      <c r="BM104" s="451"/>
      <c r="BN104" s="451"/>
      <c r="BO104" s="451"/>
      <c r="BP104" s="451"/>
      <c r="BQ104" s="451"/>
      <c r="BR104" s="451"/>
      <c r="BS104" s="451"/>
      <c r="BT104" s="451"/>
      <c r="BU104" s="451"/>
      <c r="BV104" s="451"/>
      <c r="BW104" s="451"/>
      <c r="BX104" s="451"/>
      <c r="BY104" s="451"/>
      <c r="BZ104" s="451"/>
      <c r="CA104" s="451"/>
      <c r="CB104" s="451"/>
      <c r="CC104" s="451"/>
      <c r="CD104" s="451"/>
      <c r="CE104" s="451"/>
      <c r="CF104" s="451"/>
      <c r="CG104" s="451"/>
      <c r="CH104" s="451"/>
      <c r="CI104" s="451"/>
      <c r="CJ104" s="451"/>
      <c r="CK104" s="451"/>
      <c r="CL104" s="451"/>
      <c r="CM104" s="451"/>
      <c r="CN104" s="451"/>
      <c r="CO104" s="451"/>
      <c r="CP104" s="451"/>
      <c r="CQ104" s="451"/>
      <c r="CR104" s="451"/>
      <c r="CS104" s="451"/>
      <c r="CT104" s="451"/>
      <c r="CU104" s="451"/>
      <c r="CV104" s="451"/>
      <c r="CW104" s="451"/>
      <c r="CX104" s="451"/>
      <c r="CY104" s="451"/>
      <c r="CZ104" s="451"/>
      <c r="DA104" s="451"/>
      <c r="DB104" s="451"/>
      <c r="DC104" s="451"/>
      <c r="DD104" s="451"/>
      <c r="DE104" s="451"/>
      <c r="DF104" s="451"/>
      <c r="DG104" s="451"/>
      <c r="DH104" s="451"/>
      <c r="DI104" s="451"/>
      <c r="DJ104" s="451"/>
      <c r="DK104" s="451"/>
      <c r="DL104" s="451"/>
      <c r="DM104" s="451"/>
      <c r="DN104" s="451"/>
      <c r="DO104" s="451"/>
      <c r="DP104" s="451"/>
      <c r="DQ104" s="451"/>
      <c r="DR104" s="451"/>
      <c r="DS104" s="451"/>
      <c r="DT104" s="451"/>
      <c r="DU104" s="451"/>
      <c r="DV104" s="451"/>
      <c r="DW104" s="451"/>
      <c r="DX104" s="451"/>
      <c r="DY104" s="451"/>
      <c r="DZ104" s="451"/>
      <c r="EA104" s="451"/>
      <c r="EB104" s="451"/>
      <c r="EC104" s="451"/>
      <c r="ED104" s="451"/>
      <c r="EE104" s="451"/>
      <c r="EF104" s="451"/>
      <c r="EG104" s="451"/>
      <c r="EH104" s="451"/>
      <c r="EI104" s="451"/>
      <c r="EJ104" s="451"/>
      <c r="EK104" s="451"/>
      <c r="EL104" s="451"/>
      <c r="EM104" s="451"/>
      <c r="EN104" s="451"/>
      <c r="EO104" s="451"/>
      <c r="EP104" s="451"/>
      <c r="EQ104" s="451"/>
      <c r="ER104" s="451"/>
      <c r="ES104" s="451"/>
      <c r="ET104" s="451"/>
      <c r="EU104" s="451"/>
      <c r="EV104" s="451"/>
      <c r="EW104" s="451"/>
      <c r="EX104" s="451"/>
      <c r="EY104" s="451"/>
      <c r="EZ104" s="451"/>
      <c r="FA104" s="451"/>
      <c r="FB104" s="451"/>
      <c r="FC104" s="451"/>
      <c r="FD104" s="451"/>
      <c r="FE104" s="451"/>
      <c r="FF104" s="451"/>
      <c r="FG104" s="451"/>
      <c r="FH104" s="451"/>
      <c r="FI104" s="451"/>
      <c r="FJ104" s="451"/>
      <c r="FK104" s="451"/>
      <c r="FL104" s="451"/>
      <c r="FM104" s="451"/>
      <c r="FN104" s="451"/>
    </row>
    <row r="105" spans="1:170" ht="15.75" customHeight="1">
      <c r="A105" s="451"/>
      <c r="B105" s="451"/>
      <c r="C105" s="451"/>
      <c r="D105" s="451"/>
      <c r="E105" s="451"/>
      <c r="F105" s="451"/>
      <c r="G105" s="451"/>
      <c r="H105" s="451"/>
      <c r="I105" s="451"/>
      <c r="J105" s="451"/>
      <c r="K105" s="451"/>
      <c r="L105" s="451"/>
      <c r="M105" s="451"/>
      <c r="N105" s="451"/>
      <c r="O105" s="451"/>
      <c r="P105" s="451"/>
      <c r="Q105" s="451"/>
      <c r="R105" s="451"/>
      <c r="S105" s="451"/>
      <c r="T105" s="451"/>
      <c r="U105" s="451"/>
      <c r="V105" s="451"/>
      <c r="W105" s="451"/>
      <c r="X105" s="451"/>
      <c r="Y105" s="451"/>
      <c r="Z105" s="451"/>
      <c r="AA105" s="451"/>
      <c r="AB105" s="451"/>
      <c r="AC105" s="451"/>
      <c r="AD105" s="451"/>
      <c r="AE105" s="451"/>
      <c r="AF105" s="451"/>
      <c r="AG105" s="451"/>
      <c r="AH105" s="451"/>
      <c r="AI105" s="451"/>
      <c r="AJ105" s="451"/>
      <c r="AK105" s="451"/>
      <c r="AL105" s="451"/>
      <c r="AM105" s="451"/>
      <c r="AN105" s="451"/>
      <c r="AO105" s="451"/>
      <c r="AP105" s="451"/>
      <c r="AQ105" s="451"/>
      <c r="AR105" s="451"/>
      <c r="AS105" s="451"/>
      <c r="AT105" s="451"/>
      <c r="AU105" s="451"/>
      <c r="AV105" s="451"/>
      <c r="AW105" s="451"/>
      <c r="AX105" s="451"/>
      <c r="AY105" s="451"/>
      <c r="AZ105" s="451"/>
      <c r="BA105" s="451"/>
      <c r="BB105" s="451"/>
      <c r="BC105" s="451"/>
      <c r="BD105" s="451"/>
      <c r="BE105" s="451"/>
      <c r="BF105" s="451"/>
      <c r="BG105" s="451"/>
      <c r="BH105" s="451"/>
      <c r="BI105" s="451"/>
      <c r="BJ105" s="451"/>
      <c r="BK105" s="451"/>
      <c r="BL105" s="451"/>
      <c r="BM105" s="451"/>
      <c r="BN105" s="451"/>
      <c r="BO105" s="451"/>
      <c r="BP105" s="451"/>
      <c r="BQ105" s="451"/>
      <c r="BR105" s="451"/>
      <c r="BS105" s="451"/>
      <c r="BT105" s="451"/>
      <c r="BU105" s="451"/>
      <c r="BV105" s="451"/>
      <c r="BW105" s="451"/>
      <c r="BX105" s="451"/>
      <c r="BY105" s="451"/>
      <c r="BZ105" s="451"/>
      <c r="CA105" s="451"/>
      <c r="CB105" s="451"/>
      <c r="CC105" s="451"/>
      <c r="CD105" s="451"/>
      <c r="CE105" s="451"/>
      <c r="CF105" s="451"/>
      <c r="CG105" s="451"/>
      <c r="CH105" s="451"/>
      <c r="CI105" s="451"/>
      <c r="CJ105" s="451"/>
      <c r="CK105" s="451"/>
      <c r="CL105" s="451"/>
      <c r="CM105" s="451"/>
      <c r="CN105" s="451"/>
      <c r="CO105" s="451"/>
      <c r="CP105" s="451"/>
      <c r="CQ105" s="451"/>
      <c r="CR105" s="451"/>
      <c r="CS105" s="451"/>
      <c r="CT105" s="451"/>
      <c r="CU105" s="451"/>
      <c r="CV105" s="451"/>
      <c r="CW105" s="451"/>
      <c r="CX105" s="451"/>
      <c r="CY105" s="451"/>
      <c r="CZ105" s="451"/>
      <c r="DA105" s="451"/>
      <c r="DB105" s="451"/>
      <c r="DC105" s="451"/>
      <c r="DD105" s="451"/>
      <c r="DE105" s="451"/>
      <c r="DF105" s="451"/>
      <c r="DG105" s="451"/>
      <c r="DH105" s="451"/>
      <c r="DI105" s="451"/>
      <c r="DJ105" s="451"/>
      <c r="DK105" s="451"/>
      <c r="DL105" s="451"/>
      <c r="DM105" s="451"/>
      <c r="DN105" s="451"/>
      <c r="DO105" s="451"/>
      <c r="DP105" s="451"/>
      <c r="DQ105" s="451"/>
      <c r="DR105" s="451"/>
      <c r="DS105" s="451"/>
      <c r="DT105" s="451"/>
      <c r="DU105" s="451"/>
      <c r="DV105" s="451"/>
      <c r="DW105" s="451"/>
      <c r="DX105" s="451"/>
      <c r="DY105" s="451"/>
      <c r="DZ105" s="451"/>
      <c r="EA105" s="451"/>
      <c r="EB105" s="451"/>
      <c r="EC105" s="451"/>
      <c r="ED105" s="451"/>
      <c r="EE105" s="451"/>
      <c r="EF105" s="451"/>
      <c r="EG105" s="451"/>
      <c r="EH105" s="451"/>
      <c r="EI105" s="451"/>
      <c r="EJ105" s="451"/>
      <c r="EK105" s="451"/>
      <c r="EL105" s="451"/>
      <c r="EM105" s="451"/>
      <c r="EN105" s="451"/>
      <c r="EO105" s="451"/>
      <c r="EP105" s="451"/>
      <c r="EQ105" s="451"/>
      <c r="ER105" s="451"/>
      <c r="ES105" s="451"/>
      <c r="ET105" s="451"/>
      <c r="EU105" s="451"/>
      <c r="EV105" s="451"/>
      <c r="EW105" s="451"/>
      <c r="EX105" s="451"/>
      <c r="EY105" s="451"/>
      <c r="EZ105" s="451"/>
      <c r="FA105" s="451"/>
      <c r="FB105" s="451"/>
      <c r="FC105" s="451"/>
      <c r="FD105" s="451"/>
      <c r="FE105" s="451"/>
      <c r="FF105" s="451"/>
      <c r="FG105" s="451"/>
      <c r="FH105" s="451"/>
      <c r="FI105" s="451"/>
      <c r="FJ105" s="451"/>
      <c r="FK105" s="451"/>
      <c r="FL105" s="451"/>
      <c r="FM105" s="451"/>
      <c r="FN105" s="451"/>
    </row>
    <row r="106" spans="1:170" ht="15.75" customHeight="1">
      <c r="A106" s="451"/>
      <c r="B106" s="451"/>
      <c r="C106" s="451"/>
      <c r="D106" s="451"/>
      <c r="E106" s="451"/>
      <c r="F106" s="451"/>
      <c r="G106" s="451"/>
      <c r="H106" s="451"/>
      <c r="I106" s="451"/>
      <c r="J106" s="451"/>
      <c r="K106" s="451"/>
      <c r="L106" s="451"/>
      <c r="M106" s="451"/>
      <c r="N106" s="451"/>
      <c r="O106" s="451"/>
      <c r="P106" s="451"/>
      <c r="Q106" s="451"/>
      <c r="R106" s="451"/>
      <c r="S106" s="451"/>
      <c r="T106" s="451"/>
      <c r="U106" s="451"/>
      <c r="V106" s="451"/>
      <c r="W106" s="451"/>
      <c r="X106" s="451"/>
      <c r="Y106" s="451"/>
      <c r="Z106" s="451"/>
      <c r="AA106" s="451"/>
      <c r="AB106" s="451"/>
      <c r="AC106" s="451"/>
      <c r="AD106" s="451"/>
      <c r="AE106" s="451"/>
      <c r="AF106" s="451"/>
      <c r="AG106" s="451"/>
      <c r="AH106" s="451"/>
      <c r="AI106" s="451"/>
      <c r="AJ106" s="451"/>
      <c r="AK106" s="451"/>
      <c r="AL106" s="451"/>
      <c r="AM106" s="451"/>
      <c r="AN106" s="451"/>
      <c r="AO106" s="451"/>
      <c r="AP106" s="451"/>
      <c r="AQ106" s="451"/>
      <c r="AR106" s="451"/>
      <c r="AS106" s="451"/>
      <c r="AT106" s="451"/>
      <c r="AU106" s="451"/>
      <c r="AV106" s="451"/>
      <c r="AW106" s="451"/>
      <c r="AX106" s="451"/>
      <c r="AY106" s="451"/>
      <c r="AZ106" s="451"/>
      <c r="BA106" s="451"/>
      <c r="BB106" s="451"/>
      <c r="BC106" s="451"/>
      <c r="BD106" s="451"/>
      <c r="BE106" s="451"/>
      <c r="BF106" s="451"/>
      <c r="BG106" s="451"/>
      <c r="BH106" s="451"/>
      <c r="BI106" s="451"/>
      <c r="BJ106" s="451"/>
      <c r="BK106" s="451"/>
      <c r="BL106" s="451"/>
      <c r="BM106" s="451"/>
      <c r="BN106" s="451"/>
      <c r="BO106" s="451"/>
      <c r="BP106" s="451"/>
      <c r="BQ106" s="451"/>
      <c r="BR106" s="451"/>
      <c r="BS106" s="451"/>
      <c r="BT106" s="451"/>
      <c r="BU106" s="451"/>
      <c r="BV106" s="451"/>
      <c r="BW106" s="451"/>
      <c r="BX106" s="451"/>
      <c r="BY106" s="451"/>
      <c r="BZ106" s="451"/>
      <c r="CA106" s="451"/>
      <c r="CB106" s="451"/>
      <c r="CC106" s="451"/>
      <c r="CD106" s="451"/>
      <c r="CE106" s="451"/>
      <c r="CF106" s="451"/>
      <c r="CG106" s="451"/>
      <c r="CH106" s="451"/>
      <c r="CI106" s="451"/>
      <c r="CJ106" s="451"/>
      <c r="CK106" s="451"/>
      <c r="CL106" s="451"/>
      <c r="CM106" s="451"/>
      <c r="CN106" s="451"/>
      <c r="CO106" s="451"/>
      <c r="CP106" s="451"/>
      <c r="CQ106" s="451"/>
      <c r="CR106" s="451"/>
      <c r="CS106" s="451"/>
      <c r="CT106" s="451"/>
      <c r="CU106" s="451"/>
      <c r="CV106" s="451"/>
      <c r="CW106" s="451"/>
      <c r="CX106" s="451"/>
      <c r="CY106" s="451"/>
      <c r="CZ106" s="451"/>
      <c r="DA106" s="451"/>
      <c r="DB106" s="451"/>
      <c r="DC106" s="451"/>
      <c r="DD106" s="451"/>
      <c r="DE106" s="451"/>
      <c r="DF106" s="451"/>
      <c r="DG106" s="451"/>
      <c r="DH106" s="451"/>
      <c r="DI106" s="451"/>
      <c r="DJ106" s="451"/>
      <c r="DK106" s="451"/>
      <c r="DL106" s="451"/>
      <c r="DM106" s="451"/>
      <c r="DN106" s="451"/>
      <c r="DO106" s="451"/>
      <c r="DP106" s="451"/>
      <c r="DQ106" s="451"/>
      <c r="DR106" s="451"/>
      <c r="DS106" s="451"/>
      <c r="DT106" s="451"/>
      <c r="DU106" s="451"/>
      <c r="DV106" s="451"/>
      <c r="DW106" s="451"/>
      <c r="DX106" s="451"/>
      <c r="DY106" s="451"/>
      <c r="DZ106" s="451"/>
      <c r="EA106" s="451"/>
      <c r="EB106" s="451"/>
      <c r="EC106" s="451"/>
      <c r="ED106" s="451"/>
      <c r="EE106" s="451"/>
      <c r="EF106" s="451"/>
      <c r="EG106" s="451"/>
      <c r="EH106" s="451"/>
      <c r="EI106" s="451"/>
      <c r="EJ106" s="451"/>
      <c r="EK106" s="451"/>
      <c r="EL106" s="451"/>
      <c r="EM106" s="451"/>
      <c r="EN106" s="451"/>
      <c r="EO106" s="451"/>
      <c r="EP106" s="451"/>
      <c r="EQ106" s="451"/>
      <c r="ER106" s="451"/>
      <c r="ES106" s="451"/>
      <c r="ET106" s="451"/>
      <c r="EU106" s="451"/>
      <c r="EV106" s="451"/>
      <c r="EW106" s="451"/>
      <c r="EX106" s="451"/>
      <c r="EY106" s="451"/>
      <c r="EZ106" s="451"/>
      <c r="FA106" s="451"/>
      <c r="FB106" s="451"/>
      <c r="FC106" s="451"/>
      <c r="FD106" s="451"/>
      <c r="FE106" s="451"/>
      <c r="FF106" s="451"/>
      <c r="FG106" s="451"/>
      <c r="FH106" s="451"/>
      <c r="FI106" s="451"/>
      <c r="FJ106" s="451"/>
      <c r="FK106" s="451"/>
      <c r="FL106" s="451"/>
      <c r="FM106" s="451"/>
      <c r="FN106" s="451"/>
    </row>
    <row r="107" spans="1:170" ht="15.75" customHeight="1">
      <c r="A107" s="451"/>
      <c r="B107" s="451"/>
      <c r="C107" s="451"/>
      <c r="D107" s="451"/>
      <c r="E107" s="451"/>
      <c r="F107" s="451"/>
      <c r="G107" s="451"/>
      <c r="H107" s="451"/>
      <c r="I107" s="451"/>
      <c r="J107" s="451"/>
      <c r="K107" s="451"/>
      <c r="L107" s="451"/>
      <c r="M107" s="451"/>
      <c r="N107" s="451"/>
      <c r="O107" s="451"/>
      <c r="P107" s="451"/>
      <c r="Q107" s="451"/>
      <c r="R107" s="451"/>
      <c r="S107" s="451"/>
      <c r="T107" s="451"/>
      <c r="U107" s="451"/>
      <c r="V107" s="451"/>
      <c r="W107" s="451"/>
      <c r="X107" s="451"/>
      <c r="Y107" s="451"/>
      <c r="Z107" s="451"/>
      <c r="AA107" s="451"/>
      <c r="AB107" s="451"/>
      <c r="AC107" s="451"/>
      <c r="AD107" s="451"/>
      <c r="AE107" s="451"/>
      <c r="AF107" s="451"/>
      <c r="AG107" s="451"/>
      <c r="AH107" s="451"/>
      <c r="AI107" s="451"/>
      <c r="AJ107" s="451"/>
      <c r="AK107" s="451"/>
      <c r="AL107" s="451"/>
      <c r="AM107" s="451"/>
      <c r="AN107" s="451"/>
      <c r="AO107" s="451"/>
      <c r="AP107" s="451"/>
      <c r="AQ107" s="451"/>
      <c r="AR107" s="451"/>
      <c r="AS107" s="451"/>
      <c r="AT107" s="451"/>
      <c r="AU107" s="451"/>
      <c r="AV107" s="451"/>
      <c r="AW107" s="451"/>
      <c r="AX107" s="451"/>
      <c r="AY107" s="451"/>
      <c r="AZ107" s="451"/>
      <c r="BA107" s="451"/>
      <c r="BB107" s="451"/>
      <c r="BC107" s="451"/>
      <c r="BD107" s="451"/>
      <c r="BE107" s="451"/>
      <c r="BF107" s="451"/>
      <c r="BG107" s="451"/>
      <c r="BH107" s="451"/>
      <c r="BI107" s="451"/>
      <c r="BJ107" s="451"/>
      <c r="BK107" s="451"/>
      <c r="BL107" s="451"/>
      <c r="BM107" s="451"/>
      <c r="BN107" s="451"/>
      <c r="BO107" s="451"/>
      <c r="BP107" s="451"/>
      <c r="BQ107" s="451"/>
      <c r="BR107" s="451"/>
      <c r="BS107" s="451"/>
      <c r="BT107" s="451"/>
      <c r="BU107" s="451"/>
      <c r="BV107" s="451"/>
      <c r="BW107" s="451"/>
      <c r="BX107" s="451"/>
      <c r="BY107" s="451"/>
      <c r="BZ107" s="451"/>
      <c r="CA107" s="451"/>
      <c r="CB107" s="451"/>
      <c r="CC107" s="451"/>
      <c r="CD107" s="451"/>
      <c r="CE107" s="451"/>
      <c r="CF107" s="451"/>
      <c r="CG107" s="451"/>
      <c r="CH107" s="451"/>
      <c r="CI107" s="451"/>
      <c r="CJ107" s="451"/>
      <c r="CK107" s="451"/>
      <c r="CL107" s="451"/>
      <c r="CM107" s="451"/>
      <c r="CN107" s="451"/>
      <c r="CO107" s="451"/>
      <c r="CP107" s="451"/>
      <c r="CQ107" s="451"/>
      <c r="CR107" s="451"/>
      <c r="CS107" s="451"/>
      <c r="CT107" s="451"/>
      <c r="CU107" s="451"/>
      <c r="CV107" s="451"/>
      <c r="CW107" s="451"/>
      <c r="CX107" s="451"/>
      <c r="CY107" s="451"/>
      <c r="CZ107" s="451"/>
      <c r="DA107" s="451"/>
      <c r="DB107" s="451"/>
      <c r="DC107" s="451"/>
      <c r="DD107" s="451"/>
      <c r="DE107" s="451"/>
      <c r="DF107" s="451"/>
      <c r="DG107" s="451"/>
      <c r="DH107" s="451"/>
      <c r="DI107" s="451"/>
      <c r="DJ107" s="451"/>
      <c r="DK107" s="451"/>
      <c r="DL107" s="451"/>
      <c r="DM107" s="451"/>
      <c r="DN107" s="451"/>
      <c r="DO107" s="451"/>
      <c r="DP107" s="451"/>
      <c r="DQ107" s="451"/>
      <c r="DR107" s="451"/>
      <c r="DS107" s="451"/>
      <c r="DT107" s="451"/>
      <c r="DU107" s="451"/>
      <c r="DV107" s="451"/>
      <c r="DW107" s="451"/>
      <c r="DX107" s="451"/>
      <c r="DY107" s="451"/>
      <c r="DZ107" s="451"/>
      <c r="EA107" s="451"/>
      <c r="EB107" s="451"/>
      <c r="EC107" s="451"/>
      <c r="ED107" s="451"/>
      <c r="EE107" s="451"/>
      <c r="EF107" s="451"/>
      <c r="EG107" s="451"/>
      <c r="EH107" s="451"/>
      <c r="EI107" s="451"/>
      <c r="EJ107" s="451"/>
      <c r="EK107" s="451"/>
      <c r="EL107" s="451"/>
      <c r="EM107" s="451"/>
      <c r="EN107" s="451"/>
      <c r="EO107" s="451"/>
      <c r="EP107" s="451"/>
      <c r="EQ107" s="451"/>
      <c r="ER107" s="451"/>
      <c r="ES107" s="451"/>
      <c r="ET107" s="451"/>
      <c r="EU107" s="451"/>
      <c r="EV107" s="451"/>
      <c r="EW107" s="451"/>
      <c r="EX107" s="451"/>
      <c r="EY107" s="451"/>
      <c r="EZ107" s="451"/>
      <c r="FA107" s="451"/>
      <c r="FB107" s="451"/>
      <c r="FC107" s="451"/>
      <c r="FD107" s="451"/>
      <c r="FE107" s="451"/>
      <c r="FF107" s="451"/>
      <c r="FG107" s="451"/>
      <c r="FH107" s="451"/>
      <c r="FI107" s="451"/>
      <c r="FJ107" s="451"/>
      <c r="FK107" s="451"/>
      <c r="FL107" s="451"/>
      <c r="FM107" s="451"/>
      <c r="FN107" s="451"/>
    </row>
    <row r="108" spans="1:170" ht="15.75" customHeight="1">
      <c r="A108" s="451"/>
      <c r="B108" s="451"/>
      <c r="C108" s="451"/>
      <c r="D108" s="451"/>
      <c r="E108" s="451"/>
      <c r="F108" s="451"/>
      <c r="G108" s="451"/>
      <c r="H108" s="451"/>
      <c r="I108" s="451"/>
      <c r="J108" s="451"/>
      <c r="K108" s="451"/>
      <c r="L108" s="451"/>
      <c r="M108" s="451"/>
      <c r="N108" s="451"/>
      <c r="O108" s="451"/>
      <c r="P108" s="451"/>
      <c r="Q108" s="451"/>
      <c r="R108" s="451"/>
      <c r="S108" s="451"/>
      <c r="T108" s="451"/>
      <c r="U108" s="451"/>
      <c r="V108" s="451"/>
      <c r="W108" s="451"/>
      <c r="X108" s="451"/>
      <c r="Y108" s="451"/>
      <c r="Z108" s="451"/>
      <c r="AA108" s="451"/>
      <c r="AB108" s="451"/>
      <c r="AC108" s="451"/>
      <c r="AD108" s="451"/>
      <c r="AE108" s="451"/>
      <c r="AF108" s="451"/>
      <c r="AG108" s="451"/>
      <c r="AH108" s="451"/>
      <c r="AI108" s="451"/>
      <c r="AJ108" s="451"/>
      <c r="AK108" s="451"/>
      <c r="AL108" s="451"/>
      <c r="AM108" s="451"/>
      <c r="AN108" s="451"/>
      <c r="AO108" s="451"/>
      <c r="AP108" s="451"/>
      <c r="AQ108" s="451"/>
      <c r="AR108" s="451"/>
      <c r="AS108" s="451"/>
      <c r="AT108" s="451"/>
      <c r="AU108" s="451"/>
      <c r="AV108" s="451"/>
      <c r="AW108" s="451"/>
      <c r="AX108" s="451"/>
      <c r="AY108" s="451"/>
      <c r="AZ108" s="451"/>
      <c r="BA108" s="451"/>
      <c r="BB108" s="451"/>
      <c r="BC108" s="451"/>
      <c r="BD108" s="451"/>
      <c r="BE108" s="451"/>
      <c r="BF108" s="451"/>
      <c r="BG108" s="451"/>
      <c r="BH108" s="451"/>
      <c r="BI108" s="451"/>
      <c r="BJ108" s="451"/>
      <c r="BK108" s="451"/>
      <c r="BL108" s="451"/>
      <c r="BM108" s="451"/>
      <c r="BN108" s="451"/>
      <c r="BO108" s="451"/>
      <c r="BP108" s="451"/>
      <c r="BQ108" s="451"/>
      <c r="BR108" s="451"/>
      <c r="BS108" s="451"/>
      <c r="BT108" s="451"/>
      <c r="BU108" s="451"/>
      <c r="BV108" s="451"/>
      <c r="BW108" s="451"/>
      <c r="BX108" s="451"/>
      <c r="BY108" s="451"/>
      <c r="BZ108" s="451"/>
      <c r="CA108" s="451"/>
      <c r="CB108" s="451"/>
      <c r="CC108" s="451"/>
      <c r="CD108" s="451"/>
      <c r="CE108" s="451"/>
      <c r="CF108" s="451"/>
      <c r="CG108" s="451"/>
      <c r="CH108" s="451"/>
      <c r="CI108" s="451"/>
      <c r="CJ108" s="451"/>
      <c r="CK108" s="451"/>
      <c r="CL108" s="451"/>
      <c r="CM108" s="451"/>
      <c r="CN108" s="451"/>
      <c r="CO108" s="451"/>
      <c r="CP108" s="451"/>
      <c r="CQ108" s="451"/>
      <c r="CR108" s="451"/>
      <c r="CS108" s="451"/>
      <c r="CT108" s="451"/>
      <c r="CU108" s="451"/>
      <c r="CV108" s="451"/>
      <c r="CW108" s="451"/>
      <c r="CX108" s="451"/>
      <c r="CY108" s="451"/>
      <c r="CZ108" s="451"/>
      <c r="DA108" s="451"/>
      <c r="DB108" s="451"/>
      <c r="DC108" s="451"/>
      <c r="DD108" s="451"/>
      <c r="DE108" s="451"/>
      <c r="DF108" s="451"/>
      <c r="DG108" s="451"/>
      <c r="DH108" s="451"/>
      <c r="DI108" s="451"/>
      <c r="DJ108" s="451"/>
      <c r="DK108" s="451"/>
      <c r="DL108" s="451"/>
      <c r="DM108" s="451"/>
      <c r="DN108" s="451"/>
      <c r="DO108" s="451"/>
      <c r="DP108" s="451"/>
      <c r="DQ108" s="451"/>
      <c r="DR108" s="451"/>
      <c r="DS108" s="451"/>
      <c r="DT108" s="451"/>
      <c r="DU108" s="451"/>
      <c r="DV108" s="451"/>
      <c r="DW108" s="451"/>
      <c r="DX108" s="451"/>
      <c r="DY108" s="451"/>
      <c r="DZ108" s="451"/>
      <c r="EA108" s="451"/>
      <c r="EB108" s="451"/>
      <c r="EC108" s="451"/>
      <c r="ED108" s="451"/>
      <c r="EE108" s="451"/>
      <c r="EF108" s="451"/>
      <c r="EG108" s="451"/>
      <c r="EH108" s="451"/>
      <c r="EI108" s="451"/>
      <c r="EJ108" s="451"/>
      <c r="EK108" s="451"/>
      <c r="EL108" s="451"/>
      <c r="EM108" s="451"/>
      <c r="EN108" s="451"/>
      <c r="EO108" s="451"/>
      <c r="EP108" s="451"/>
      <c r="EQ108" s="451"/>
      <c r="ER108" s="451"/>
      <c r="ES108" s="451"/>
      <c r="ET108" s="451"/>
      <c r="EU108" s="451"/>
      <c r="EV108" s="451"/>
      <c r="EW108" s="451"/>
      <c r="EX108" s="451"/>
      <c r="EY108" s="451"/>
      <c r="EZ108" s="451"/>
      <c r="FA108" s="451"/>
      <c r="FB108" s="451"/>
      <c r="FC108" s="451"/>
      <c r="FD108" s="451"/>
      <c r="FE108" s="451"/>
      <c r="FF108" s="451"/>
      <c r="FG108" s="451"/>
      <c r="FH108" s="451"/>
      <c r="FI108" s="451"/>
      <c r="FJ108" s="451"/>
      <c r="FK108" s="451"/>
      <c r="FL108" s="451"/>
      <c r="FM108" s="451"/>
      <c r="FN108" s="451"/>
    </row>
    <row r="109" spans="1:170" ht="15.75" customHeight="1">
      <c r="A109" s="451"/>
      <c r="B109" s="451"/>
      <c r="C109" s="451"/>
      <c r="D109" s="451"/>
      <c r="E109" s="451"/>
      <c r="F109" s="451"/>
      <c r="G109" s="451"/>
      <c r="H109" s="451"/>
      <c r="I109" s="451"/>
      <c r="J109" s="451"/>
      <c r="K109" s="451"/>
      <c r="L109" s="451"/>
      <c r="M109" s="451"/>
      <c r="N109" s="451"/>
      <c r="O109" s="451"/>
      <c r="P109" s="451"/>
      <c r="Q109" s="451"/>
      <c r="R109" s="451"/>
      <c r="S109" s="451"/>
      <c r="T109" s="451"/>
      <c r="U109" s="451"/>
      <c r="V109" s="451"/>
      <c r="W109" s="451"/>
      <c r="X109" s="451"/>
      <c r="Y109" s="451"/>
      <c r="Z109" s="451"/>
      <c r="AA109" s="451"/>
      <c r="AB109" s="451"/>
      <c r="AC109" s="451"/>
      <c r="AD109" s="451"/>
      <c r="AE109" s="451"/>
      <c r="AF109" s="451"/>
      <c r="AG109" s="451"/>
      <c r="AH109" s="451"/>
      <c r="AI109" s="451"/>
      <c r="AJ109" s="451"/>
      <c r="AK109" s="451"/>
      <c r="AL109" s="451"/>
      <c r="AM109" s="451"/>
      <c r="AN109" s="451"/>
      <c r="AO109" s="451"/>
      <c r="AP109" s="451"/>
      <c r="AQ109" s="451"/>
      <c r="AR109" s="451"/>
      <c r="AS109" s="451"/>
      <c r="AT109" s="451"/>
      <c r="AU109" s="451"/>
      <c r="AV109" s="451"/>
      <c r="AW109" s="451"/>
      <c r="AX109" s="451"/>
      <c r="AY109" s="451"/>
      <c r="AZ109" s="451"/>
      <c r="BA109" s="451"/>
      <c r="BB109" s="451"/>
      <c r="BC109" s="451"/>
      <c r="BD109" s="451"/>
      <c r="BE109" s="451"/>
      <c r="BF109" s="451"/>
      <c r="BG109" s="451"/>
      <c r="BH109" s="451"/>
      <c r="BI109" s="451"/>
      <c r="BJ109" s="451"/>
      <c r="BK109" s="451"/>
      <c r="BL109" s="451"/>
      <c r="BM109" s="451"/>
      <c r="BN109" s="451"/>
      <c r="BO109" s="451"/>
      <c r="BP109" s="451"/>
      <c r="BQ109" s="451"/>
      <c r="BR109" s="451"/>
      <c r="BS109" s="451"/>
      <c r="BT109" s="451"/>
      <c r="BU109" s="451"/>
      <c r="BV109" s="451"/>
      <c r="BW109" s="451"/>
      <c r="BX109" s="451"/>
      <c r="BY109" s="451"/>
      <c r="BZ109" s="451"/>
      <c r="CA109" s="451"/>
      <c r="CB109" s="451"/>
      <c r="CC109" s="451"/>
      <c r="CD109" s="451"/>
      <c r="CE109" s="451"/>
      <c r="CF109" s="451"/>
      <c r="CG109" s="451"/>
      <c r="CH109" s="451"/>
      <c r="CI109" s="451"/>
      <c r="CJ109" s="451"/>
      <c r="CK109" s="451"/>
      <c r="CL109" s="451"/>
      <c r="CM109" s="451"/>
      <c r="CN109" s="451"/>
      <c r="CO109" s="451"/>
      <c r="CP109" s="451"/>
      <c r="CQ109" s="451"/>
      <c r="CR109" s="451"/>
      <c r="CS109" s="451"/>
      <c r="CT109" s="451"/>
      <c r="CU109" s="451"/>
      <c r="CV109" s="451"/>
      <c r="CW109" s="451"/>
      <c r="CX109" s="451"/>
      <c r="CY109" s="451"/>
      <c r="CZ109" s="451"/>
      <c r="DA109" s="451"/>
      <c r="DB109" s="451"/>
      <c r="DC109" s="451"/>
      <c r="DD109" s="451"/>
      <c r="DE109" s="451"/>
      <c r="DF109" s="451"/>
      <c r="DG109" s="451"/>
      <c r="DH109" s="451"/>
      <c r="DI109" s="451"/>
      <c r="DJ109" s="451"/>
      <c r="DK109" s="451"/>
      <c r="DL109" s="451"/>
      <c r="DM109" s="451"/>
      <c r="DN109" s="451"/>
      <c r="DO109" s="451"/>
      <c r="DP109" s="451"/>
      <c r="DQ109" s="451"/>
      <c r="DR109" s="451"/>
      <c r="DS109" s="451"/>
      <c r="DT109" s="451"/>
      <c r="DU109" s="451"/>
      <c r="DV109" s="451"/>
      <c r="DW109" s="451"/>
      <c r="DX109" s="451"/>
      <c r="DY109" s="451"/>
      <c r="DZ109" s="451"/>
      <c r="EA109" s="451"/>
      <c r="EB109" s="451"/>
      <c r="EC109" s="451"/>
      <c r="ED109" s="451"/>
      <c r="EE109" s="451"/>
      <c r="EF109" s="451"/>
      <c r="EG109" s="451"/>
      <c r="EH109" s="451"/>
      <c r="EI109" s="451"/>
      <c r="EJ109" s="451"/>
      <c r="EK109" s="451"/>
      <c r="EL109" s="451"/>
      <c r="EM109" s="451"/>
      <c r="EN109" s="451"/>
      <c r="EO109" s="451"/>
      <c r="EP109" s="451"/>
      <c r="EQ109" s="451"/>
      <c r="ER109" s="451"/>
      <c r="ES109" s="451"/>
      <c r="ET109" s="451"/>
      <c r="EU109" s="451"/>
      <c r="EV109" s="451"/>
      <c r="EW109" s="451"/>
      <c r="EX109" s="451"/>
      <c r="EY109" s="451"/>
      <c r="EZ109" s="451"/>
      <c r="FA109" s="451"/>
      <c r="FB109" s="451"/>
      <c r="FC109" s="451"/>
      <c r="FD109" s="451"/>
      <c r="FE109" s="451"/>
      <c r="FF109" s="451"/>
      <c r="FG109" s="451"/>
      <c r="FH109" s="451"/>
      <c r="FI109" s="451"/>
      <c r="FJ109" s="451"/>
      <c r="FK109" s="451"/>
      <c r="FL109" s="451"/>
      <c r="FM109" s="451"/>
      <c r="FN109" s="451"/>
    </row>
    <row r="110" spans="1:170" ht="15.75" customHeight="1">
      <c r="A110" s="451"/>
      <c r="B110" s="451"/>
      <c r="C110" s="451"/>
      <c r="D110" s="451"/>
      <c r="E110" s="451"/>
      <c r="F110" s="451"/>
      <c r="G110" s="451"/>
      <c r="H110" s="451"/>
      <c r="I110" s="451"/>
      <c r="J110" s="451"/>
      <c r="K110" s="451"/>
      <c r="L110" s="451"/>
      <c r="M110" s="451"/>
      <c r="N110" s="451"/>
      <c r="O110" s="451"/>
      <c r="P110" s="451"/>
      <c r="Q110" s="451"/>
      <c r="R110" s="451"/>
      <c r="S110" s="451"/>
      <c r="T110" s="451"/>
      <c r="U110" s="451"/>
      <c r="V110" s="451"/>
      <c r="W110" s="451"/>
      <c r="X110" s="451"/>
      <c r="Y110" s="451"/>
      <c r="Z110" s="451"/>
      <c r="AA110" s="451"/>
      <c r="AB110" s="451"/>
      <c r="AC110" s="451"/>
      <c r="AD110" s="451"/>
      <c r="AE110" s="451"/>
      <c r="AF110" s="451"/>
      <c r="AG110" s="451"/>
      <c r="AH110" s="451"/>
      <c r="AI110" s="451"/>
      <c r="AJ110" s="451"/>
      <c r="AK110" s="451"/>
      <c r="AL110" s="451"/>
      <c r="AM110" s="451"/>
      <c r="AN110" s="451"/>
      <c r="AO110" s="451"/>
      <c r="AP110" s="451"/>
      <c r="AQ110" s="451"/>
      <c r="AR110" s="451"/>
      <c r="AS110" s="451"/>
      <c r="AT110" s="451"/>
      <c r="AU110" s="451"/>
      <c r="AV110" s="451"/>
      <c r="AW110" s="451"/>
      <c r="AX110" s="451"/>
      <c r="AY110" s="451"/>
      <c r="AZ110" s="451"/>
      <c r="BA110" s="451"/>
      <c r="BB110" s="451"/>
      <c r="BC110" s="451"/>
      <c r="BD110" s="451"/>
      <c r="BE110" s="451"/>
      <c r="BF110" s="451"/>
      <c r="BG110" s="451"/>
      <c r="BH110" s="451"/>
      <c r="BI110" s="451"/>
      <c r="BJ110" s="451"/>
      <c r="BK110" s="451"/>
      <c r="BL110" s="451"/>
      <c r="BM110" s="451"/>
      <c r="BN110" s="451"/>
      <c r="BO110" s="451"/>
      <c r="BP110" s="451"/>
      <c r="BQ110" s="451"/>
      <c r="BR110" s="451"/>
      <c r="BS110" s="451"/>
      <c r="BT110" s="451"/>
      <c r="BU110" s="451"/>
      <c r="BV110" s="451"/>
      <c r="BW110" s="451"/>
      <c r="BX110" s="451"/>
      <c r="BY110" s="451"/>
      <c r="BZ110" s="451"/>
      <c r="CA110" s="451"/>
      <c r="CB110" s="451"/>
      <c r="CC110" s="451"/>
      <c r="CD110" s="451"/>
      <c r="CE110" s="451"/>
      <c r="CF110" s="451"/>
      <c r="CG110" s="451"/>
      <c r="CH110" s="451"/>
      <c r="CI110" s="451"/>
      <c r="CJ110" s="451"/>
      <c r="CK110" s="451"/>
      <c r="CL110" s="451"/>
      <c r="CM110" s="451"/>
      <c r="CN110" s="451"/>
      <c r="CO110" s="451"/>
      <c r="CP110" s="451"/>
      <c r="CQ110" s="451"/>
      <c r="CR110" s="451"/>
      <c r="CS110" s="451"/>
      <c r="CT110" s="451"/>
      <c r="CU110" s="451"/>
      <c r="CV110" s="451"/>
      <c r="CW110" s="451"/>
      <c r="CX110" s="451"/>
      <c r="CY110" s="451"/>
      <c r="CZ110" s="451"/>
      <c r="DA110" s="451"/>
      <c r="DB110" s="451"/>
      <c r="DC110" s="451"/>
      <c r="DD110" s="451"/>
      <c r="DE110" s="451"/>
      <c r="DF110" s="451"/>
      <c r="DG110" s="451"/>
      <c r="DH110" s="451"/>
      <c r="DI110" s="451"/>
      <c r="DJ110" s="451"/>
      <c r="DK110" s="451"/>
      <c r="DL110" s="451"/>
      <c r="DM110" s="451"/>
      <c r="DN110" s="451"/>
      <c r="DO110" s="451"/>
      <c r="DP110" s="451"/>
      <c r="DQ110" s="451"/>
      <c r="DR110" s="451"/>
      <c r="DS110" s="451"/>
      <c r="DT110" s="451"/>
      <c r="DU110" s="451"/>
      <c r="DV110" s="451"/>
      <c r="DW110" s="451"/>
      <c r="DX110" s="451"/>
      <c r="DY110" s="451"/>
      <c r="DZ110" s="451"/>
      <c r="EA110" s="451"/>
      <c r="EB110" s="451"/>
      <c r="EC110" s="451"/>
      <c r="ED110" s="451"/>
      <c r="EE110" s="451"/>
      <c r="EF110" s="451"/>
      <c r="EG110" s="451"/>
      <c r="EH110" s="451"/>
      <c r="EI110" s="451"/>
      <c r="EJ110" s="451"/>
      <c r="EK110" s="451"/>
      <c r="EL110" s="451"/>
      <c r="EM110" s="451"/>
      <c r="EN110" s="451"/>
      <c r="EO110" s="451"/>
      <c r="EP110" s="451"/>
      <c r="EQ110" s="451"/>
      <c r="ER110" s="451"/>
      <c r="ES110" s="451"/>
      <c r="ET110" s="451"/>
      <c r="EU110" s="451"/>
      <c r="EV110" s="451"/>
      <c r="EW110" s="451"/>
      <c r="EX110" s="451"/>
      <c r="EY110" s="451"/>
      <c r="EZ110" s="451"/>
      <c r="FA110" s="451"/>
      <c r="FB110" s="451"/>
      <c r="FC110" s="451"/>
      <c r="FD110" s="451"/>
      <c r="FE110" s="451"/>
      <c r="FF110" s="451"/>
      <c r="FG110" s="451"/>
      <c r="FH110" s="451"/>
      <c r="FI110" s="451"/>
      <c r="FJ110" s="451"/>
      <c r="FK110" s="451"/>
      <c r="FL110" s="451"/>
      <c r="FM110" s="451"/>
      <c r="FN110" s="451"/>
    </row>
    <row r="111" spans="1:170" ht="15.75" customHeight="1">
      <c r="A111" s="451"/>
      <c r="B111" s="451"/>
      <c r="C111" s="451"/>
      <c r="D111" s="451"/>
      <c r="E111" s="451"/>
      <c r="F111" s="451"/>
      <c r="G111" s="451"/>
      <c r="H111" s="451"/>
      <c r="I111" s="451"/>
      <c r="J111" s="451"/>
      <c r="K111" s="451"/>
      <c r="L111" s="451"/>
      <c r="M111" s="451"/>
      <c r="N111" s="451"/>
      <c r="O111" s="451"/>
      <c r="P111" s="451"/>
      <c r="Q111" s="451"/>
      <c r="R111" s="451"/>
      <c r="S111" s="451"/>
      <c r="T111" s="451"/>
      <c r="U111" s="451"/>
      <c r="V111" s="451"/>
      <c r="W111" s="451"/>
      <c r="X111" s="451"/>
      <c r="Y111" s="451"/>
      <c r="Z111" s="451"/>
      <c r="AA111" s="451"/>
      <c r="AB111" s="451"/>
      <c r="AC111" s="451"/>
      <c r="AD111" s="451"/>
      <c r="AE111" s="451"/>
      <c r="AF111" s="451"/>
      <c r="AG111" s="451"/>
      <c r="AH111" s="451"/>
      <c r="AI111" s="451"/>
      <c r="AJ111" s="451"/>
      <c r="AK111" s="451"/>
      <c r="AL111" s="451"/>
      <c r="AM111" s="451"/>
      <c r="AN111" s="451"/>
      <c r="AO111" s="451"/>
      <c r="AP111" s="451"/>
      <c r="AQ111" s="451"/>
      <c r="AR111" s="451"/>
      <c r="AS111" s="451"/>
      <c r="AT111" s="451"/>
      <c r="AU111" s="451"/>
      <c r="AV111" s="451"/>
      <c r="AW111" s="451"/>
      <c r="AX111" s="451"/>
      <c r="AY111" s="451"/>
      <c r="AZ111" s="451"/>
      <c r="BA111" s="451"/>
      <c r="BB111" s="451"/>
      <c r="BC111" s="451"/>
      <c r="BD111" s="451"/>
      <c r="BE111" s="451"/>
      <c r="BF111" s="451"/>
      <c r="BG111" s="451"/>
      <c r="BH111" s="451"/>
      <c r="BI111" s="451"/>
      <c r="BJ111" s="451"/>
      <c r="BK111" s="451"/>
      <c r="BL111" s="451"/>
      <c r="BM111" s="451"/>
      <c r="BN111" s="451"/>
      <c r="BO111" s="451"/>
      <c r="BP111" s="451"/>
      <c r="BQ111" s="451"/>
      <c r="BR111" s="451"/>
      <c r="BS111" s="451"/>
      <c r="BT111" s="451"/>
      <c r="BU111" s="451"/>
      <c r="BV111" s="451"/>
      <c r="BW111" s="451"/>
      <c r="BX111" s="451"/>
      <c r="BY111" s="451"/>
      <c r="BZ111" s="451"/>
      <c r="CA111" s="451"/>
      <c r="CB111" s="451"/>
      <c r="CC111" s="451"/>
      <c r="CD111" s="451"/>
      <c r="CE111" s="451"/>
      <c r="CF111" s="451"/>
      <c r="CG111" s="451"/>
      <c r="CH111" s="451"/>
      <c r="CI111" s="451"/>
      <c r="CJ111" s="451"/>
      <c r="CK111" s="451"/>
      <c r="CL111" s="451"/>
      <c r="CM111" s="451"/>
      <c r="CN111" s="451"/>
      <c r="CO111" s="451"/>
      <c r="CP111" s="451"/>
      <c r="CQ111" s="451"/>
      <c r="CR111" s="451"/>
      <c r="CS111" s="451"/>
      <c r="CT111" s="451"/>
      <c r="CU111" s="451"/>
      <c r="CV111" s="451"/>
      <c r="CW111" s="451"/>
      <c r="CX111" s="451"/>
      <c r="CY111" s="451"/>
      <c r="CZ111" s="451"/>
      <c r="DA111" s="451"/>
      <c r="DB111" s="451"/>
      <c r="DC111" s="451"/>
      <c r="DD111" s="451"/>
      <c r="DE111" s="451"/>
      <c r="DF111" s="451"/>
      <c r="DG111" s="451"/>
      <c r="DH111" s="451"/>
      <c r="DI111" s="451"/>
      <c r="DJ111" s="451"/>
      <c r="DK111" s="451"/>
      <c r="DL111" s="451"/>
      <c r="DM111" s="451"/>
      <c r="DN111" s="451"/>
      <c r="DO111" s="451"/>
      <c r="DP111" s="451"/>
      <c r="DQ111" s="451"/>
      <c r="DR111" s="451"/>
      <c r="DS111" s="451"/>
      <c r="DT111" s="451"/>
      <c r="DU111" s="451"/>
      <c r="DV111" s="451"/>
      <c r="DW111" s="451"/>
      <c r="DX111" s="451"/>
      <c r="DY111" s="451"/>
      <c r="DZ111" s="451"/>
      <c r="EA111" s="451"/>
      <c r="EB111" s="451"/>
      <c r="EC111" s="451"/>
      <c r="ED111" s="451"/>
      <c r="EE111" s="451"/>
      <c r="EF111" s="451"/>
      <c r="EG111" s="451"/>
      <c r="EH111" s="451"/>
      <c r="EI111" s="451"/>
      <c r="EJ111" s="451"/>
      <c r="EK111" s="451"/>
      <c r="EL111" s="451"/>
      <c r="EM111" s="451"/>
      <c r="EN111" s="451"/>
      <c r="EO111" s="451"/>
      <c r="EP111" s="451"/>
      <c r="EQ111" s="451"/>
      <c r="ER111" s="451"/>
      <c r="ES111" s="451"/>
      <c r="ET111" s="451"/>
      <c r="EU111" s="451"/>
      <c r="EV111" s="451"/>
      <c r="EW111" s="451"/>
      <c r="EX111" s="451"/>
      <c r="EY111" s="451"/>
      <c r="EZ111" s="451"/>
      <c r="FA111" s="451"/>
      <c r="FB111" s="451"/>
      <c r="FC111" s="451"/>
      <c r="FD111" s="451"/>
      <c r="FE111" s="451"/>
      <c r="FF111" s="451"/>
      <c r="FG111" s="451"/>
      <c r="FH111" s="451"/>
      <c r="FI111" s="451"/>
      <c r="FJ111" s="451"/>
      <c r="FK111" s="451"/>
      <c r="FL111" s="451"/>
      <c r="FM111" s="451"/>
      <c r="FN111" s="451"/>
    </row>
    <row r="112" spans="1:170" ht="15.75" customHeight="1">
      <c r="A112" s="451"/>
      <c r="B112" s="451"/>
      <c r="C112" s="451"/>
      <c r="D112" s="451"/>
      <c r="E112" s="451"/>
      <c r="F112" s="451"/>
      <c r="G112" s="451"/>
      <c r="H112" s="451"/>
      <c r="I112" s="451"/>
      <c r="J112" s="451"/>
      <c r="K112" s="451"/>
      <c r="L112" s="451"/>
      <c r="M112" s="451"/>
      <c r="N112" s="451"/>
      <c r="O112" s="451"/>
      <c r="P112" s="451"/>
      <c r="Q112" s="451"/>
      <c r="R112" s="451"/>
      <c r="S112" s="451"/>
      <c r="T112" s="451"/>
      <c r="U112" s="451"/>
      <c r="V112" s="451"/>
      <c r="W112" s="451"/>
      <c r="X112" s="451"/>
      <c r="Y112" s="451"/>
      <c r="Z112" s="451"/>
      <c r="AA112" s="451"/>
      <c r="AB112" s="451"/>
      <c r="AC112" s="451"/>
      <c r="AD112" s="451"/>
      <c r="AE112" s="451"/>
      <c r="AF112" s="451"/>
      <c r="AG112" s="451"/>
      <c r="AH112" s="451"/>
      <c r="AI112" s="451"/>
      <c r="AJ112" s="451"/>
      <c r="AK112" s="451"/>
      <c r="AL112" s="451"/>
      <c r="AM112" s="451"/>
      <c r="AN112" s="451"/>
      <c r="AO112" s="451"/>
      <c r="AP112" s="451"/>
      <c r="AQ112" s="451"/>
      <c r="AR112" s="451"/>
      <c r="AS112" s="451"/>
      <c r="AT112" s="451"/>
      <c r="AU112" s="451"/>
      <c r="AV112" s="451"/>
      <c r="AW112" s="451"/>
      <c r="AX112" s="451"/>
      <c r="AY112" s="451"/>
      <c r="AZ112" s="451"/>
      <c r="BA112" s="451"/>
      <c r="BB112" s="451"/>
      <c r="BC112" s="451"/>
      <c r="BD112" s="451"/>
      <c r="BE112" s="451"/>
      <c r="BF112" s="451"/>
      <c r="BG112" s="451"/>
      <c r="BH112" s="451"/>
      <c r="BI112" s="451"/>
      <c r="BJ112" s="451"/>
      <c r="BK112" s="451"/>
      <c r="BL112" s="451"/>
      <c r="BM112" s="451"/>
      <c r="BN112" s="451"/>
      <c r="BO112" s="451"/>
      <c r="BP112" s="451"/>
      <c r="BQ112" s="451"/>
      <c r="BR112" s="451"/>
      <c r="BS112" s="451"/>
      <c r="BT112" s="451"/>
      <c r="BU112" s="451"/>
      <c r="BV112" s="451"/>
      <c r="BW112" s="451"/>
      <c r="BX112" s="451"/>
      <c r="BY112" s="451"/>
      <c r="BZ112" s="451"/>
      <c r="CA112" s="451"/>
      <c r="CB112" s="451"/>
      <c r="CC112" s="451"/>
      <c r="CD112" s="451"/>
      <c r="CE112" s="451"/>
      <c r="CF112" s="451"/>
      <c r="CG112" s="451"/>
      <c r="CH112" s="451"/>
      <c r="CI112" s="451"/>
      <c r="CJ112" s="451"/>
      <c r="CK112" s="451"/>
      <c r="CL112" s="451"/>
      <c r="CM112" s="451"/>
      <c r="CN112" s="451"/>
      <c r="CO112" s="451"/>
      <c r="CP112" s="451"/>
      <c r="CQ112" s="451"/>
      <c r="CR112" s="451"/>
      <c r="CS112" s="451"/>
      <c r="CT112" s="451"/>
      <c r="CU112" s="451"/>
      <c r="CV112" s="451"/>
      <c r="CW112" s="451"/>
      <c r="CX112" s="451"/>
      <c r="CY112" s="451"/>
      <c r="CZ112" s="451"/>
      <c r="DA112" s="451"/>
      <c r="DB112" s="451"/>
      <c r="DC112" s="451"/>
      <c r="DD112" s="451"/>
      <c r="DE112" s="451"/>
      <c r="DF112" s="451"/>
      <c r="DG112" s="451"/>
      <c r="DH112" s="451"/>
      <c r="DI112" s="451"/>
      <c r="DJ112" s="451"/>
      <c r="DK112" s="451"/>
      <c r="DL112" s="451"/>
      <c r="DM112" s="451"/>
      <c r="DN112" s="451"/>
      <c r="DO112" s="451"/>
      <c r="DP112" s="451"/>
      <c r="DQ112" s="451"/>
      <c r="DR112" s="451"/>
      <c r="DS112" s="451"/>
      <c r="DT112" s="451"/>
      <c r="DU112" s="451"/>
      <c r="DV112" s="451"/>
      <c r="DW112" s="451"/>
      <c r="DX112" s="451"/>
      <c r="DY112" s="451"/>
      <c r="DZ112" s="451"/>
      <c r="EA112" s="451"/>
      <c r="EB112" s="451"/>
      <c r="EC112" s="451"/>
      <c r="ED112" s="451"/>
      <c r="EE112" s="451"/>
      <c r="EF112" s="451"/>
      <c r="EG112" s="451"/>
      <c r="EH112" s="451"/>
      <c r="EI112" s="451"/>
      <c r="EJ112" s="451"/>
      <c r="EK112" s="451"/>
      <c r="EL112" s="451"/>
      <c r="EM112" s="451"/>
      <c r="EN112" s="451"/>
      <c r="EO112" s="451"/>
      <c r="EP112" s="451"/>
      <c r="EQ112" s="451"/>
      <c r="ER112" s="451"/>
      <c r="ES112" s="451"/>
      <c r="ET112" s="451"/>
      <c r="EU112" s="451"/>
      <c r="EV112" s="451"/>
      <c r="EW112" s="451"/>
      <c r="EX112" s="451"/>
      <c r="EY112" s="451"/>
      <c r="EZ112" s="451"/>
      <c r="FA112" s="451"/>
      <c r="FB112" s="451"/>
      <c r="FC112" s="451"/>
      <c r="FD112" s="451"/>
      <c r="FE112" s="451"/>
      <c r="FF112" s="451"/>
      <c r="FG112" s="451"/>
      <c r="FH112" s="451"/>
      <c r="FI112" s="451"/>
      <c r="FJ112" s="451"/>
      <c r="FK112" s="451"/>
      <c r="FL112" s="451"/>
      <c r="FM112" s="451"/>
      <c r="FN112" s="451"/>
    </row>
    <row r="113" spans="1:170" ht="15.75" customHeight="1">
      <c r="A113" s="451"/>
      <c r="B113" s="451"/>
      <c r="C113" s="451"/>
      <c r="D113" s="451"/>
      <c r="E113" s="451"/>
      <c r="F113" s="451"/>
      <c r="G113" s="451"/>
      <c r="H113" s="451"/>
      <c r="I113" s="451"/>
      <c r="J113" s="451"/>
      <c r="K113" s="451"/>
      <c r="L113" s="451"/>
      <c r="M113" s="451"/>
      <c r="N113" s="451"/>
      <c r="O113" s="451"/>
      <c r="P113" s="451"/>
      <c r="Q113" s="451"/>
      <c r="R113" s="451"/>
      <c r="S113" s="451"/>
      <c r="T113" s="451"/>
      <c r="U113" s="451"/>
      <c r="V113" s="451"/>
      <c r="W113" s="451"/>
      <c r="X113" s="451"/>
      <c r="Y113" s="451"/>
      <c r="Z113" s="451"/>
      <c r="AA113" s="451"/>
      <c r="AB113" s="451"/>
      <c r="AC113" s="451"/>
      <c r="AD113" s="451"/>
      <c r="AE113" s="451"/>
      <c r="AF113" s="451"/>
      <c r="AG113" s="451"/>
      <c r="AH113" s="451"/>
      <c r="AI113" s="451"/>
      <c r="AJ113" s="451"/>
      <c r="AK113" s="451"/>
      <c r="AL113" s="451"/>
      <c r="AM113" s="451"/>
      <c r="AN113" s="451"/>
      <c r="AO113" s="451"/>
      <c r="AP113" s="451"/>
      <c r="AQ113" s="451"/>
      <c r="AR113" s="451"/>
      <c r="AS113" s="451"/>
      <c r="AT113" s="451"/>
      <c r="AU113" s="451"/>
      <c r="AV113" s="451"/>
      <c r="AW113" s="451"/>
      <c r="AX113" s="451"/>
      <c r="AY113" s="451"/>
      <c r="AZ113" s="451"/>
      <c r="BA113" s="451"/>
      <c r="BB113" s="451"/>
      <c r="BC113" s="451"/>
      <c r="BD113" s="451"/>
      <c r="BE113" s="451"/>
      <c r="BF113" s="451"/>
      <c r="BG113" s="451"/>
      <c r="BH113" s="451"/>
      <c r="BI113" s="451"/>
      <c r="BJ113" s="451"/>
      <c r="BK113" s="451"/>
      <c r="BL113" s="451"/>
      <c r="BM113" s="451"/>
      <c r="BN113" s="451"/>
      <c r="BO113" s="451"/>
      <c r="BP113" s="451"/>
      <c r="BQ113" s="451"/>
      <c r="BR113" s="451"/>
      <c r="BS113" s="451"/>
      <c r="BT113" s="451"/>
      <c r="BU113" s="451"/>
      <c r="BV113" s="451"/>
      <c r="BW113" s="451"/>
      <c r="BX113" s="451"/>
      <c r="BY113" s="451"/>
      <c r="BZ113" s="451"/>
      <c r="CA113" s="451"/>
      <c r="CB113" s="451"/>
      <c r="CC113" s="451"/>
      <c r="CD113" s="451"/>
      <c r="CE113" s="451"/>
      <c r="CF113" s="451"/>
      <c r="CG113" s="451"/>
      <c r="CH113" s="451"/>
      <c r="CI113" s="451"/>
      <c r="CJ113" s="451"/>
      <c r="CK113" s="451"/>
      <c r="CL113" s="451"/>
      <c r="CM113" s="451"/>
      <c r="CN113" s="451"/>
      <c r="CO113" s="451"/>
      <c r="CP113" s="451"/>
      <c r="CQ113" s="451"/>
      <c r="CR113" s="451"/>
      <c r="CS113" s="451"/>
      <c r="CT113" s="451"/>
      <c r="CU113" s="451"/>
      <c r="CV113" s="451"/>
      <c r="CW113" s="451"/>
      <c r="CX113" s="451"/>
      <c r="CY113" s="451"/>
      <c r="CZ113" s="451"/>
      <c r="DA113" s="451"/>
      <c r="DB113" s="451"/>
      <c r="DC113" s="451"/>
      <c r="DD113" s="451"/>
      <c r="DE113" s="451"/>
      <c r="DF113" s="451"/>
      <c r="DG113" s="451"/>
      <c r="DH113" s="451"/>
      <c r="DI113" s="451"/>
      <c r="DJ113" s="451"/>
      <c r="DK113" s="451"/>
      <c r="DL113" s="451"/>
      <c r="DM113" s="451"/>
      <c r="DN113" s="451"/>
      <c r="DO113" s="451"/>
      <c r="DP113" s="451"/>
      <c r="DQ113" s="451"/>
      <c r="DR113" s="451"/>
      <c r="DS113" s="451"/>
      <c r="DT113" s="451"/>
      <c r="DU113" s="451"/>
      <c r="DV113" s="451"/>
      <c r="DW113" s="451"/>
      <c r="DX113" s="451"/>
      <c r="DY113" s="451"/>
      <c r="DZ113" s="451"/>
      <c r="EA113" s="451"/>
      <c r="EB113" s="451"/>
      <c r="EC113" s="451"/>
      <c r="ED113" s="451"/>
      <c r="EE113" s="451"/>
      <c r="EF113" s="451"/>
      <c r="EG113" s="451"/>
      <c r="EH113" s="451"/>
      <c r="EI113" s="451"/>
      <c r="EJ113" s="451"/>
      <c r="EK113" s="451"/>
      <c r="EL113" s="451"/>
      <c r="EM113" s="451"/>
      <c r="EN113" s="451"/>
      <c r="EO113" s="451"/>
      <c r="EP113" s="451"/>
      <c r="EQ113" s="451"/>
      <c r="ER113" s="451"/>
      <c r="ES113" s="451"/>
      <c r="ET113" s="451"/>
      <c r="EU113" s="451"/>
      <c r="EV113" s="451"/>
      <c r="EW113" s="451"/>
      <c r="EX113" s="451"/>
      <c r="EY113" s="451"/>
      <c r="EZ113" s="451"/>
      <c r="FA113" s="451"/>
      <c r="FB113" s="451"/>
      <c r="FC113" s="451"/>
      <c r="FD113" s="451"/>
      <c r="FE113" s="451"/>
      <c r="FF113" s="451"/>
      <c r="FG113" s="451"/>
      <c r="FH113" s="451"/>
      <c r="FI113" s="451"/>
      <c r="FJ113" s="451"/>
      <c r="FK113" s="451"/>
      <c r="FL113" s="451"/>
      <c r="FM113" s="451"/>
      <c r="FN113" s="451"/>
    </row>
    <row r="114" spans="1:170" ht="15.75" customHeight="1">
      <c r="A114" s="451"/>
      <c r="B114" s="451"/>
      <c r="C114" s="451"/>
      <c r="D114" s="451"/>
      <c r="E114" s="451"/>
      <c r="F114" s="451"/>
      <c r="G114" s="451"/>
      <c r="H114" s="451"/>
      <c r="I114" s="451"/>
      <c r="J114" s="451"/>
      <c r="K114" s="451"/>
      <c r="L114" s="451"/>
      <c r="M114" s="451"/>
      <c r="N114" s="451"/>
      <c r="O114" s="451"/>
      <c r="P114" s="451"/>
      <c r="Q114" s="451"/>
      <c r="R114" s="451"/>
      <c r="S114" s="451"/>
      <c r="T114" s="451"/>
      <c r="U114" s="451"/>
      <c r="V114" s="451"/>
      <c r="W114" s="451"/>
      <c r="X114" s="451"/>
      <c r="Y114" s="451"/>
      <c r="Z114" s="451"/>
      <c r="AA114" s="451"/>
      <c r="AB114" s="451"/>
      <c r="AC114" s="451"/>
      <c r="AD114" s="451"/>
      <c r="AE114" s="451"/>
      <c r="AF114" s="451"/>
      <c r="AG114" s="451"/>
      <c r="AH114" s="451"/>
      <c r="AI114" s="451"/>
      <c r="AJ114" s="451"/>
      <c r="AK114" s="451"/>
      <c r="AL114" s="451"/>
      <c r="AM114" s="451"/>
      <c r="AN114" s="451"/>
      <c r="AO114" s="451"/>
      <c r="AP114" s="451"/>
      <c r="AQ114" s="451"/>
      <c r="AR114" s="451"/>
      <c r="AS114" s="451"/>
      <c r="AT114" s="451"/>
      <c r="AU114" s="451"/>
      <c r="AV114" s="451"/>
      <c r="AW114" s="451"/>
      <c r="AX114" s="451"/>
      <c r="AY114" s="451"/>
      <c r="AZ114" s="451"/>
      <c r="BA114" s="451"/>
      <c r="BB114" s="451"/>
      <c r="BC114" s="451"/>
      <c r="BD114" s="451"/>
      <c r="BE114" s="451"/>
      <c r="BF114" s="451"/>
      <c r="BG114" s="451"/>
      <c r="BH114" s="451"/>
      <c r="BI114" s="451"/>
      <c r="BJ114" s="451"/>
      <c r="BK114" s="451"/>
      <c r="BL114" s="451"/>
      <c r="BM114" s="451"/>
      <c r="BN114" s="451"/>
      <c r="BO114" s="451"/>
      <c r="BP114" s="451"/>
      <c r="BQ114" s="451"/>
      <c r="BR114" s="451"/>
      <c r="BS114" s="451"/>
      <c r="BT114" s="451"/>
      <c r="BU114" s="451"/>
      <c r="BV114" s="451"/>
      <c r="BW114" s="451"/>
      <c r="BX114" s="451"/>
      <c r="BY114" s="451"/>
      <c r="BZ114" s="451"/>
      <c r="CA114" s="451"/>
      <c r="CB114" s="451"/>
      <c r="CC114" s="451"/>
      <c r="CD114" s="451"/>
      <c r="CE114" s="451"/>
      <c r="CF114" s="451"/>
      <c r="CG114" s="451"/>
      <c r="CH114" s="451"/>
      <c r="CI114" s="451"/>
      <c r="CJ114" s="451"/>
      <c r="CK114" s="451"/>
      <c r="CL114" s="451"/>
      <c r="CM114" s="451"/>
      <c r="CN114" s="451"/>
      <c r="CO114" s="451"/>
      <c r="CP114" s="451"/>
      <c r="CQ114" s="451"/>
      <c r="CR114" s="451"/>
      <c r="CS114" s="451"/>
      <c r="CT114" s="451"/>
      <c r="CU114" s="451"/>
      <c r="CV114" s="451"/>
      <c r="CW114" s="451"/>
      <c r="CX114" s="451"/>
      <c r="CY114" s="451"/>
      <c r="CZ114" s="451"/>
      <c r="DA114" s="451"/>
      <c r="DB114" s="451"/>
      <c r="DC114" s="451"/>
      <c r="DD114" s="451"/>
      <c r="DE114" s="451"/>
      <c r="DF114" s="451"/>
      <c r="DG114" s="451"/>
      <c r="DH114" s="451"/>
      <c r="DI114" s="451"/>
      <c r="DJ114" s="451"/>
      <c r="DK114" s="451"/>
      <c r="DL114" s="451"/>
      <c r="DM114" s="451"/>
      <c r="DN114" s="451"/>
      <c r="DO114" s="451"/>
      <c r="DP114" s="451"/>
      <c r="DQ114" s="451"/>
      <c r="DR114" s="451"/>
      <c r="DS114" s="451"/>
      <c r="DT114" s="451"/>
      <c r="DU114" s="451"/>
      <c r="DV114" s="451"/>
      <c r="DW114" s="451"/>
      <c r="DX114" s="451"/>
      <c r="DY114" s="451"/>
      <c r="DZ114" s="451"/>
      <c r="EA114" s="451"/>
      <c r="EB114" s="451"/>
      <c r="EC114" s="451"/>
      <c r="ED114" s="451"/>
      <c r="EE114" s="451"/>
      <c r="EF114" s="451"/>
      <c r="EG114" s="451"/>
      <c r="EH114" s="451"/>
      <c r="EI114" s="451"/>
      <c r="EJ114" s="451"/>
      <c r="EK114" s="451"/>
      <c r="EL114" s="451"/>
      <c r="EM114" s="451"/>
      <c r="EN114" s="451"/>
      <c r="EO114" s="451"/>
      <c r="EP114" s="451"/>
      <c r="EQ114" s="451"/>
      <c r="ER114" s="451"/>
      <c r="ES114" s="451"/>
      <c r="ET114" s="451"/>
      <c r="EU114" s="451"/>
      <c r="EV114" s="451"/>
      <c r="EW114" s="451"/>
      <c r="EX114" s="451"/>
      <c r="EY114" s="451"/>
      <c r="EZ114" s="451"/>
      <c r="FA114" s="451"/>
      <c r="FB114" s="451"/>
      <c r="FC114" s="451"/>
      <c r="FD114" s="451"/>
      <c r="FE114" s="451"/>
      <c r="FF114" s="451"/>
      <c r="FG114" s="451"/>
      <c r="FH114" s="451"/>
      <c r="FI114" s="451"/>
      <c r="FJ114" s="451"/>
      <c r="FK114" s="451"/>
      <c r="FL114" s="451"/>
      <c r="FM114" s="451"/>
      <c r="FN114" s="451"/>
    </row>
    <row r="115" spans="1:170" ht="15.75" customHeight="1">
      <c r="A115" s="451"/>
      <c r="B115" s="451"/>
      <c r="C115" s="451"/>
      <c r="D115" s="451"/>
      <c r="E115" s="451"/>
      <c r="F115" s="451"/>
      <c r="G115" s="451"/>
      <c r="H115" s="451"/>
      <c r="I115" s="451"/>
      <c r="J115" s="451"/>
      <c r="K115" s="451"/>
      <c r="L115" s="451"/>
      <c r="M115" s="451"/>
      <c r="N115" s="451"/>
      <c r="O115" s="451"/>
      <c r="P115" s="451"/>
      <c r="Q115" s="451"/>
      <c r="R115" s="451"/>
      <c r="S115" s="451"/>
      <c r="T115" s="451"/>
      <c r="U115" s="451"/>
      <c r="V115" s="451"/>
      <c r="W115" s="451"/>
      <c r="X115" s="451"/>
      <c r="Y115" s="451"/>
      <c r="Z115" s="451"/>
      <c r="AA115" s="451"/>
      <c r="AB115" s="451"/>
      <c r="AC115" s="451"/>
      <c r="AD115" s="451"/>
      <c r="AE115" s="451"/>
      <c r="AF115" s="451"/>
      <c r="AG115" s="451"/>
      <c r="AH115" s="451"/>
      <c r="AI115" s="451"/>
      <c r="AJ115" s="451"/>
      <c r="AK115" s="451"/>
      <c r="AL115" s="451"/>
      <c r="AM115" s="451"/>
      <c r="AN115" s="451"/>
      <c r="AO115" s="451"/>
      <c r="AP115" s="451"/>
      <c r="AQ115" s="451"/>
      <c r="AR115" s="451"/>
      <c r="AS115" s="451"/>
      <c r="AT115" s="451"/>
      <c r="AU115" s="451"/>
      <c r="AV115" s="451"/>
      <c r="AW115" s="451"/>
      <c r="AX115" s="451"/>
      <c r="AY115" s="451"/>
      <c r="AZ115" s="451"/>
      <c r="BA115" s="451"/>
      <c r="BB115" s="451"/>
      <c r="BC115" s="451"/>
      <c r="BD115" s="451"/>
      <c r="BE115" s="451"/>
      <c r="BF115" s="451"/>
      <c r="BG115" s="451"/>
      <c r="BH115" s="451"/>
      <c r="BI115" s="451"/>
      <c r="BJ115" s="451"/>
      <c r="BK115" s="451"/>
      <c r="BL115" s="451"/>
      <c r="BM115" s="451"/>
      <c r="BN115" s="451"/>
      <c r="BO115" s="451"/>
      <c r="BP115" s="451"/>
      <c r="BQ115" s="451"/>
      <c r="BR115" s="451"/>
      <c r="BS115" s="451"/>
      <c r="BT115" s="451"/>
      <c r="BU115" s="451"/>
      <c r="BV115" s="451"/>
      <c r="BW115" s="451"/>
      <c r="BX115" s="451"/>
      <c r="BY115" s="451"/>
      <c r="BZ115" s="451"/>
      <c r="CA115" s="451"/>
      <c r="CB115" s="451"/>
      <c r="CC115" s="451"/>
      <c r="CD115" s="451"/>
      <c r="CE115" s="451"/>
      <c r="CF115" s="451"/>
      <c r="CG115" s="451"/>
      <c r="CH115" s="451"/>
      <c r="CI115" s="451"/>
      <c r="CJ115" s="451"/>
      <c r="CK115" s="451"/>
      <c r="CL115" s="451"/>
      <c r="CM115" s="451"/>
      <c r="CN115" s="451"/>
      <c r="CO115" s="451"/>
      <c r="CP115" s="451"/>
      <c r="CQ115" s="451"/>
      <c r="CR115" s="451"/>
      <c r="CS115" s="451"/>
      <c r="CT115" s="451"/>
      <c r="CU115" s="451"/>
      <c r="CV115" s="451"/>
      <c r="CW115" s="451"/>
      <c r="CX115" s="451"/>
      <c r="CY115" s="451"/>
      <c r="CZ115" s="451"/>
      <c r="DA115" s="451"/>
      <c r="DB115" s="451"/>
      <c r="DC115" s="451"/>
      <c r="DD115" s="451"/>
      <c r="DE115" s="451"/>
      <c r="DF115" s="451"/>
      <c r="DG115" s="451"/>
      <c r="DH115" s="451"/>
      <c r="DI115" s="451"/>
      <c r="DJ115" s="451"/>
      <c r="DK115" s="451"/>
      <c r="DL115" s="451"/>
      <c r="DM115" s="451"/>
      <c r="DN115" s="451"/>
      <c r="DO115" s="451"/>
      <c r="DP115" s="451"/>
      <c r="DQ115" s="451"/>
      <c r="DR115" s="451"/>
      <c r="DS115" s="451"/>
      <c r="DT115" s="451"/>
      <c r="DU115" s="451"/>
      <c r="DV115" s="451"/>
      <c r="DW115" s="451"/>
      <c r="DX115" s="451"/>
      <c r="DY115" s="451"/>
      <c r="DZ115" s="451"/>
      <c r="EA115" s="451"/>
      <c r="EB115" s="451"/>
      <c r="EC115" s="451"/>
      <c r="ED115" s="451"/>
      <c r="EE115" s="451"/>
      <c r="EF115" s="451"/>
      <c r="EG115" s="451"/>
      <c r="EH115" s="451"/>
      <c r="EI115" s="451"/>
      <c r="EJ115" s="451"/>
      <c r="EK115" s="451"/>
      <c r="EL115" s="451"/>
      <c r="EM115" s="451"/>
      <c r="EN115" s="451"/>
      <c r="EO115" s="451"/>
      <c r="EP115" s="451"/>
      <c r="EQ115" s="451"/>
      <c r="ER115" s="451"/>
      <c r="ES115" s="451"/>
      <c r="ET115" s="451"/>
      <c r="EU115" s="451"/>
      <c r="EV115" s="451"/>
      <c r="EW115" s="451"/>
      <c r="EX115" s="451"/>
      <c r="EY115" s="451"/>
      <c r="EZ115" s="451"/>
      <c r="FA115" s="451"/>
      <c r="FB115" s="451"/>
      <c r="FC115" s="451"/>
      <c r="FD115" s="451"/>
      <c r="FE115" s="451"/>
      <c r="FF115" s="451"/>
      <c r="FG115" s="451"/>
      <c r="FH115" s="451"/>
      <c r="FI115" s="451"/>
      <c r="FJ115" s="451"/>
      <c r="FK115" s="451"/>
      <c r="FL115" s="451"/>
      <c r="FM115" s="451"/>
      <c r="FN115" s="451"/>
    </row>
    <row r="116" spans="1:170" ht="15.75" customHeight="1">
      <c r="A116" s="451"/>
      <c r="B116" s="451"/>
      <c r="C116" s="451"/>
      <c r="D116" s="451"/>
      <c r="E116" s="451"/>
      <c r="F116" s="451"/>
      <c r="G116" s="451"/>
      <c r="H116" s="451"/>
      <c r="I116" s="451"/>
      <c r="J116" s="451"/>
      <c r="K116" s="451"/>
      <c r="L116" s="451"/>
      <c r="M116" s="451"/>
      <c r="N116" s="451"/>
      <c r="O116" s="451"/>
      <c r="P116" s="451"/>
      <c r="Q116" s="451"/>
      <c r="R116" s="451"/>
      <c r="S116" s="451"/>
      <c r="T116" s="451"/>
      <c r="U116" s="451"/>
      <c r="V116" s="451"/>
      <c r="W116" s="451"/>
      <c r="X116" s="451"/>
      <c r="Y116" s="451"/>
      <c r="Z116" s="451"/>
      <c r="AA116" s="451"/>
      <c r="AB116" s="451"/>
      <c r="AC116" s="451"/>
      <c r="AD116" s="451"/>
      <c r="AE116" s="451"/>
      <c r="AF116" s="451"/>
      <c r="AG116" s="451"/>
      <c r="AH116" s="451"/>
      <c r="AI116" s="451"/>
      <c r="AJ116" s="451"/>
      <c r="AK116" s="451"/>
      <c r="AL116" s="451"/>
      <c r="AM116" s="451"/>
      <c r="AN116" s="451"/>
      <c r="AO116" s="451"/>
      <c r="AP116" s="451"/>
      <c r="AQ116" s="451"/>
      <c r="AR116" s="451"/>
      <c r="AS116" s="451"/>
      <c r="AT116" s="451"/>
      <c r="AU116" s="451"/>
      <c r="AV116" s="451"/>
      <c r="AW116" s="451"/>
      <c r="AX116" s="451"/>
      <c r="AY116" s="451"/>
      <c r="AZ116" s="451"/>
      <c r="BA116" s="451"/>
      <c r="BB116" s="451"/>
      <c r="BC116" s="451"/>
      <c r="BD116" s="451"/>
      <c r="BE116" s="451"/>
      <c r="BF116" s="451"/>
      <c r="BG116" s="451"/>
      <c r="BH116" s="451"/>
      <c r="BI116" s="451"/>
      <c r="BJ116" s="451"/>
      <c r="BK116" s="451"/>
      <c r="BL116" s="451"/>
      <c r="BM116" s="451"/>
      <c r="BN116" s="451"/>
      <c r="BO116" s="451"/>
      <c r="BP116" s="451"/>
      <c r="BQ116" s="451"/>
      <c r="BR116" s="451"/>
      <c r="BS116" s="451"/>
      <c r="BT116" s="451"/>
      <c r="BU116" s="451"/>
      <c r="BV116" s="451"/>
      <c r="BW116" s="451"/>
      <c r="BX116" s="451"/>
      <c r="BY116" s="451"/>
      <c r="BZ116" s="451"/>
      <c r="CA116" s="451"/>
      <c r="CB116" s="451"/>
      <c r="CC116" s="451"/>
      <c r="CD116" s="451"/>
      <c r="CE116" s="451"/>
      <c r="CF116" s="451"/>
      <c r="CG116" s="451"/>
      <c r="CH116" s="451"/>
      <c r="CI116" s="451"/>
      <c r="CJ116" s="451"/>
      <c r="CK116" s="451"/>
      <c r="CL116" s="451"/>
      <c r="CM116" s="451"/>
      <c r="CN116" s="451"/>
      <c r="CO116" s="451"/>
      <c r="CP116" s="451"/>
      <c r="CQ116" s="451"/>
      <c r="CR116" s="451"/>
      <c r="CS116" s="451"/>
      <c r="CT116" s="451"/>
      <c r="CU116" s="451"/>
      <c r="CV116" s="451"/>
      <c r="CW116" s="451"/>
      <c r="CX116" s="451"/>
      <c r="CY116" s="451"/>
      <c r="CZ116" s="451"/>
      <c r="DA116" s="451"/>
      <c r="DB116" s="451"/>
      <c r="DC116" s="451"/>
      <c r="DD116" s="451"/>
      <c r="DE116" s="451"/>
      <c r="DF116" s="451"/>
      <c r="DG116" s="451"/>
      <c r="DH116" s="451"/>
      <c r="DI116" s="451"/>
      <c r="DJ116" s="451"/>
      <c r="DK116" s="451"/>
      <c r="DL116" s="451"/>
      <c r="DM116" s="451"/>
      <c r="DN116" s="451"/>
      <c r="DO116" s="451"/>
      <c r="DP116" s="451"/>
      <c r="DQ116" s="451"/>
      <c r="DR116" s="451"/>
      <c r="DS116" s="451"/>
      <c r="DT116" s="451"/>
      <c r="DU116" s="451"/>
      <c r="DV116" s="451"/>
      <c r="DW116" s="451"/>
      <c r="DX116" s="451"/>
      <c r="DY116" s="451"/>
      <c r="DZ116" s="451"/>
      <c r="EA116" s="451"/>
      <c r="EB116" s="451"/>
      <c r="EC116" s="451"/>
      <c r="ED116" s="451"/>
      <c r="EE116" s="451"/>
      <c r="EF116" s="451"/>
      <c r="EG116" s="451"/>
      <c r="EH116" s="451"/>
      <c r="EI116" s="451"/>
      <c r="EJ116" s="451"/>
      <c r="EK116" s="451"/>
      <c r="EL116" s="451"/>
      <c r="EM116" s="451"/>
      <c r="EN116" s="451"/>
      <c r="EO116" s="451"/>
      <c r="EP116" s="451"/>
      <c r="EQ116" s="451"/>
      <c r="ER116" s="451"/>
      <c r="ES116" s="451"/>
      <c r="ET116" s="451"/>
      <c r="EU116" s="451"/>
      <c r="EV116" s="451"/>
      <c r="EW116" s="451"/>
      <c r="EX116" s="451"/>
      <c r="EY116" s="451"/>
      <c r="EZ116" s="451"/>
      <c r="FA116" s="451"/>
      <c r="FB116" s="451"/>
      <c r="FC116" s="451"/>
      <c r="FD116" s="451"/>
      <c r="FE116" s="451"/>
      <c r="FF116" s="451"/>
      <c r="FG116" s="451"/>
      <c r="FH116" s="451"/>
      <c r="FI116" s="451"/>
      <c r="FJ116" s="451"/>
      <c r="FK116" s="451"/>
      <c r="FL116" s="451"/>
      <c r="FM116" s="451"/>
      <c r="FN116" s="451"/>
    </row>
    <row r="117" spans="1:170" ht="15.75" customHeight="1">
      <c r="A117" s="451"/>
      <c r="B117" s="451"/>
      <c r="C117" s="451"/>
      <c r="D117" s="451"/>
      <c r="E117" s="451"/>
      <c r="F117" s="451"/>
      <c r="G117" s="451"/>
      <c r="H117" s="451"/>
      <c r="I117" s="451"/>
      <c r="J117" s="451"/>
      <c r="K117" s="451"/>
      <c r="L117" s="451"/>
      <c r="M117" s="451"/>
      <c r="N117" s="451"/>
      <c r="O117" s="451"/>
      <c r="P117" s="451"/>
      <c r="Q117" s="451"/>
      <c r="R117" s="451"/>
      <c r="S117" s="451"/>
      <c r="T117" s="451"/>
      <c r="U117" s="451"/>
      <c r="V117" s="451"/>
      <c r="W117" s="451"/>
      <c r="X117" s="451"/>
      <c r="Y117" s="451"/>
      <c r="Z117" s="451"/>
      <c r="AA117" s="451"/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1"/>
      <c r="AY117" s="451"/>
      <c r="AZ117" s="451"/>
      <c r="BA117" s="451"/>
      <c r="BB117" s="451"/>
      <c r="BC117" s="451"/>
      <c r="BD117" s="451"/>
      <c r="BE117" s="451"/>
      <c r="BF117" s="451"/>
      <c r="BG117" s="451"/>
      <c r="BH117" s="451"/>
      <c r="BI117" s="451"/>
      <c r="BJ117" s="451"/>
      <c r="BK117" s="451"/>
      <c r="BL117" s="451"/>
      <c r="BM117" s="451"/>
      <c r="BN117" s="451"/>
      <c r="BO117" s="451"/>
      <c r="BP117" s="451"/>
      <c r="BQ117" s="451"/>
      <c r="BR117" s="451"/>
      <c r="BS117" s="451"/>
      <c r="BT117" s="451"/>
      <c r="BU117" s="451"/>
      <c r="BV117" s="451"/>
      <c r="BW117" s="451"/>
      <c r="BX117" s="451"/>
      <c r="BY117" s="451"/>
      <c r="BZ117" s="451"/>
      <c r="CA117" s="451"/>
      <c r="CB117" s="451"/>
      <c r="CC117" s="451"/>
      <c r="CD117" s="451"/>
      <c r="CE117" s="451"/>
      <c r="CF117" s="451"/>
      <c r="CG117" s="451"/>
      <c r="CH117" s="451"/>
      <c r="CI117" s="451"/>
      <c r="CJ117" s="451"/>
      <c r="CK117" s="451"/>
      <c r="CL117" s="451"/>
      <c r="CM117" s="451"/>
      <c r="CN117" s="451"/>
      <c r="CO117" s="451"/>
      <c r="CP117" s="451"/>
      <c r="CQ117" s="451"/>
      <c r="CR117" s="451"/>
      <c r="CS117" s="451"/>
      <c r="CT117" s="451"/>
      <c r="CU117" s="451"/>
      <c r="CV117" s="451"/>
      <c r="CW117" s="451"/>
      <c r="CX117" s="451"/>
      <c r="CY117" s="451"/>
      <c r="CZ117" s="451"/>
      <c r="DA117" s="451"/>
      <c r="DB117" s="451"/>
      <c r="DC117" s="451"/>
      <c r="DD117" s="451"/>
      <c r="DE117" s="451"/>
      <c r="DF117" s="451"/>
      <c r="DG117" s="451"/>
      <c r="DH117" s="451"/>
      <c r="DI117" s="451"/>
      <c r="DJ117" s="451"/>
      <c r="DK117" s="451"/>
      <c r="DL117" s="451"/>
      <c r="DM117" s="451"/>
      <c r="DN117" s="451"/>
      <c r="DO117" s="451"/>
      <c r="DP117" s="451"/>
      <c r="DQ117" s="451"/>
      <c r="DR117" s="451"/>
      <c r="DS117" s="451"/>
      <c r="DT117" s="451"/>
      <c r="DU117" s="451"/>
      <c r="DV117" s="451"/>
      <c r="DW117" s="451"/>
      <c r="DX117" s="451"/>
      <c r="DY117" s="451"/>
      <c r="DZ117" s="451"/>
      <c r="EA117" s="451"/>
      <c r="EB117" s="451"/>
      <c r="EC117" s="451"/>
      <c r="ED117" s="451"/>
      <c r="EE117" s="451"/>
      <c r="EF117" s="451"/>
      <c r="EG117" s="451"/>
      <c r="EH117" s="451"/>
      <c r="EI117" s="451"/>
      <c r="EJ117" s="451"/>
      <c r="EK117" s="451"/>
      <c r="EL117" s="451"/>
      <c r="EM117" s="451"/>
      <c r="EN117" s="451"/>
      <c r="EO117" s="451"/>
      <c r="EP117" s="451"/>
      <c r="EQ117" s="451"/>
      <c r="ER117" s="451"/>
      <c r="ES117" s="451"/>
      <c r="ET117" s="451"/>
      <c r="EU117" s="451"/>
      <c r="EV117" s="451"/>
      <c r="EW117" s="451"/>
      <c r="EX117" s="451"/>
      <c r="EY117" s="451"/>
      <c r="EZ117" s="451"/>
      <c r="FA117" s="451"/>
      <c r="FB117" s="451"/>
      <c r="FC117" s="451"/>
      <c r="FD117" s="451"/>
      <c r="FE117" s="451"/>
      <c r="FF117" s="451"/>
      <c r="FG117" s="451"/>
      <c r="FH117" s="451"/>
      <c r="FI117" s="451"/>
      <c r="FJ117" s="451"/>
      <c r="FK117" s="451"/>
      <c r="FL117" s="451"/>
      <c r="FM117" s="451"/>
      <c r="FN117" s="451"/>
    </row>
    <row r="118" spans="1:170" ht="15.75" customHeight="1">
      <c r="A118" s="451"/>
      <c r="B118" s="451"/>
      <c r="C118" s="451"/>
      <c r="D118" s="451"/>
      <c r="E118" s="451"/>
      <c r="F118" s="451"/>
      <c r="G118" s="451"/>
      <c r="H118" s="451"/>
      <c r="I118" s="451"/>
      <c r="J118" s="451"/>
      <c r="K118" s="451"/>
      <c r="L118" s="451"/>
      <c r="M118" s="451"/>
      <c r="N118" s="451"/>
      <c r="O118" s="451"/>
      <c r="P118" s="451"/>
      <c r="Q118" s="451"/>
      <c r="R118" s="451"/>
      <c r="S118" s="451"/>
      <c r="T118" s="451"/>
      <c r="U118" s="451"/>
      <c r="V118" s="451"/>
      <c r="W118" s="451"/>
      <c r="X118" s="451"/>
      <c r="Y118" s="451"/>
      <c r="Z118" s="451"/>
      <c r="AA118" s="451"/>
      <c r="AB118" s="451"/>
      <c r="AC118" s="451"/>
      <c r="AD118" s="451"/>
      <c r="AE118" s="451"/>
      <c r="AF118" s="451"/>
      <c r="AG118" s="451"/>
      <c r="AH118" s="451"/>
      <c r="AI118" s="451"/>
      <c r="AJ118" s="451"/>
      <c r="AK118" s="451"/>
      <c r="AL118" s="451"/>
      <c r="AM118" s="451"/>
      <c r="AN118" s="451"/>
      <c r="AO118" s="451"/>
      <c r="AP118" s="451"/>
      <c r="AQ118" s="451"/>
      <c r="AR118" s="451"/>
      <c r="AS118" s="451"/>
      <c r="AT118" s="451"/>
      <c r="AU118" s="451"/>
      <c r="AV118" s="451"/>
      <c r="AW118" s="451"/>
      <c r="AX118" s="451"/>
      <c r="AY118" s="451"/>
      <c r="AZ118" s="451"/>
      <c r="BA118" s="451"/>
      <c r="BB118" s="451"/>
      <c r="BC118" s="451"/>
      <c r="BD118" s="451"/>
      <c r="BE118" s="451"/>
      <c r="BF118" s="451"/>
      <c r="BG118" s="451"/>
      <c r="BH118" s="451"/>
      <c r="BI118" s="451"/>
      <c r="BJ118" s="451"/>
      <c r="BK118" s="451"/>
      <c r="BL118" s="451"/>
      <c r="BM118" s="451"/>
      <c r="BN118" s="451"/>
      <c r="BO118" s="451"/>
      <c r="BP118" s="451"/>
      <c r="BQ118" s="451"/>
      <c r="BR118" s="451"/>
      <c r="BS118" s="451"/>
      <c r="BT118" s="451"/>
      <c r="BU118" s="451"/>
      <c r="BV118" s="451"/>
      <c r="BW118" s="451"/>
      <c r="BX118" s="451"/>
      <c r="BY118" s="451"/>
      <c r="BZ118" s="451"/>
      <c r="CA118" s="451"/>
      <c r="CB118" s="451"/>
      <c r="CC118" s="451"/>
      <c r="CD118" s="451"/>
      <c r="CE118" s="451"/>
      <c r="CF118" s="451"/>
      <c r="CG118" s="451"/>
      <c r="CH118" s="451"/>
      <c r="CI118" s="451"/>
      <c r="CJ118" s="451"/>
      <c r="CK118" s="451"/>
      <c r="CL118" s="451"/>
      <c r="CM118" s="451"/>
      <c r="CN118" s="451"/>
      <c r="CO118" s="451"/>
      <c r="CP118" s="451"/>
      <c r="CQ118" s="451"/>
      <c r="CR118" s="451"/>
      <c r="CS118" s="451"/>
      <c r="CT118" s="451"/>
      <c r="CU118" s="451"/>
      <c r="CV118" s="451"/>
      <c r="CW118" s="451"/>
      <c r="CX118" s="451"/>
      <c r="CY118" s="451"/>
      <c r="CZ118" s="451"/>
      <c r="DA118" s="451"/>
      <c r="DB118" s="451"/>
      <c r="DC118" s="451"/>
      <c r="DD118" s="451"/>
      <c r="DE118" s="451"/>
      <c r="DF118" s="451"/>
      <c r="DG118" s="451"/>
      <c r="DH118" s="451"/>
      <c r="DI118" s="451"/>
      <c r="DJ118" s="451"/>
      <c r="DK118" s="451"/>
      <c r="DL118" s="451"/>
      <c r="DM118" s="451"/>
      <c r="DN118" s="451"/>
      <c r="DO118" s="451"/>
      <c r="DP118" s="451"/>
      <c r="DQ118" s="451"/>
      <c r="DR118" s="451"/>
      <c r="DS118" s="451"/>
      <c r="DT118" s="451"/>
      <c r="DU118" s="451"/>
      <c r="DV118" s="451"/>
      <c r="DW118" s="451"/>
      <c r="DX118" s="451"/>
      <c r="DY118" s="451"/>
      <c r="DZ118" s="451"/>
      <c r="EA118" s="451"/>
      <c r="EB118" s="451"/>
      <c r="EC118" s="451"/>
      <c r="ED118" s="451"/>
      <c r="EE118" s="451"/>
      <c r="EF118" s="451"/>
      <c r="EG118" s="451"/>
      <c r="EH118" s="451"/>
      <c r="EI118" s="451"/>
      <c r="EJ118" s="451"/>
      <c r="EK118" s="451"/>
      <c r="EL118" s="451"/>
      <c r="EM118" s="451"/>
      <c r="EN118" s="451"/>
      <c r="EO118" s="451"/>
      <c r="EP118" s="451"/>
      <c r="EQ118" s="451"/>
      <c r="ER118" s="451"/>
      <c r="ES118" s="451"/>
      <c r="ET118" s="451"/>
      <c r="EU118" s="451"/>
      <c r="EV118" s="451"/>
      <c r="EW118" s="451"/>
      <c r="EX118" s="451"/>
      <c r="EY118" s="451"/>
      <c r="EZ118" s="451"/>
      <c r="FA118" s="451"/>
      <c r="FB118" s="451"/>
      <c r="FC118" s="451"/>
      <c r="FD118" s="451"/>
      <c r="FE118" s="451"/>
      <c r="FF118" s="451"/>
      <c r="FG118" s="451"/>
      <c r="FH118" s="451"/>
      <c r="FI118" s="451"/>
      <c r="FJ118" s="451"/>
      <c r="FK118" s="451"/>
      <c r="FL118" s="451"/>
      <c r="FM118" s="451"/>
      <c r="FN118" s="451"/>
    </row>
    <row r="119" spans="1:170" ht="15.75" customHeight="1">
      <c r="A119" s="451"/>
      <c r="B119" s="451"/>
      <c r="C119" s="451"/>
      <c r="D119" s="451"/>
      <c r="E119" s="451"/>
      <c r="F119" s="451"/>
      <c r="G119" s="451"/>
      <c r="H119" s="451"/>
      <c r="I119" s="451"/>
      <c r="J119" s="451"/>
      <c r="K119" s="451"/>
      <c r="L119" s="451"/>
      <c r="M119" s="451"/>
      <c r="N119" s="451"/>
      <c r="O119" s="451"/>
      <c r="P119" s="451"/>
      <c r="Q119" s="451"/>
      <c r="R119" s="451"/>
      <c r="S119" s="451"/>
      <c r="T119" s="451"/>
      <c r="U119" s="451"/>
      <c r="V119" s="451"/>
      <c r="W119" s="451"/>
      <c r="X119" s="451"/>
      <c r="Y119" s="451"/>
      <c r="Z119" s="451"/>
      <c r="AA119" s="451"/>
      <c r="AB119" s="451"/>
      <c r="AC119" s="451"/>
      <c r="AD119" s="451"/>
      <c r="AE119" s="451"/>
      <c r="AF119" s="451"/>
      <c r="AG119" s="451"/>
      <c r="AH119" s="451"/>
      <c r="AI119" s="451"/>
      <c r="AJ119" s="451"/>
      <c r="AK119" s="451"/>
      <c r="AL119" s="451"/>
      <c r="AM119" s="451"/>
      <c r="AN119" s="451"/>
      <c r="AO119" s="451"/>
      <c r="AP119" s="451"/>
      <c r="AQ119" s="451"/>
      <c r="AR119" s="451"/>
      <c r="AS119" s="451"/>
      <c r="AT119" s="451"/>
      <c r="AU119" s="451"/>
      <c r="AV119" s="451"/>
      <c r="AW119" s="451"/>
      <c r="AX119" s="451"/>
      <c r="AY119" s="451"/>
      <c r="AZ119" s="451"/>
      <c r="BA119" s="451"/>
      <c r="BB119" s="451"/>
      <c r="BC119" s="451"/>
      <c r="BD119" s="451"/>
      <c r="BE119" s="451"/>
      <c r="BF119" s="451"/>
      <c r="BG119" s="451"/>
      <c r="BH119" s="451"/>
      <c r="BI119" s="451"/>
      <c r="BJ119" s="451"/>
      <c r="BK119" s="451"/>
      <c r="BL119" s="451"/>
      <c r="BM119" s="451"/>
      <c r="BN119" s="451"/>
      <c r="BO119" s="451"/>
      <c r="BP119" s="451"/>
      <c r="BQ119" s="451"/>
      <c r="BR119" s="451"/>
      <c r="BS119" s="451"/>
      <c r="BT119" s="451"/>
      <c r="BU119" s="451"/>
      <c r="BV119" s="451"/>
      <c r="BW119" s="451"/>
      <c r="BX119" s="451"/>
      <c r="BY119" s="451"/>
      <c r="BZ119" s="451"/>
      <c r="CA119" s="451"/>
      <c r="CB119" s="451"/>
      <c r="CC119" s="451"/>
      <c r="CD119" s="451"/>
      <c r="CE119" s="451"/>
      <c r="CF119" s="451"/>
      <c r="CG119" s="451"/>
      <c r="CH119" s="451"/>
      <c r="CI119" s="451"/>
      <c r="CJ119" s="451"/>
      <c r="CK119" s="451"/>
      <c r="CL119" s="451"/>
      <c r="CM119" s="451"/>
      <c r="CN119" s="451"/>
      <c r="CO119" s="451"/>
      <c r="CP119" s="451"/>
      <c r="CQ119" s="451"/>
      <c r="CR119" s="451"/>
      <c r="CS119" s="451"/>
      <c r="CT119" s="451"/>
      <c r="CU119" s="451"/>
      <c r="CV119" s="451"/>
      <c r="CW119" s="451"/>
      <c r="CX119" s="451"/>
      <c r="CY119" s="451"/>
      <c r="CZ119" s="451"/>
      <c r="DA119" s="451"/>
      <c r="DB119" s="451"/>
      <c r="DC119" s="451"/>
      <c r="DD119" s="451"/>
      <c r="DE119" s="451"/>
      <c r="DF119" s="451"/>
      <c r="DG119" s="451"/>
      <c r="DH119" s="451"/>
      <c r="DI119" s="451"/>
      <c r="DJ119" s="451"/>
      <c r="DK119" s="451"/>
      <c r="DL119" s="451"/>
      <c r="DM119" s="451"/>
      <c r="DN119" s="451"/>
      <c r="DO119" s="451"/>
      <c r="DP119" s="451"/>
      <c r="DQ119" s="451"/>
      <c r="DR119" s="451"/>
      <c r="DS119" s="451"/>
      <c r="DT119" s="451"/>
      <c r="DU119" s="451"/>
      <c r="DV119" s="451"/>
      <c r="DW119" s="451"/>
      <c r="DX119" s="451"/>
      <c r="DY119" s="451"/>
      <c r="DZ119" s="451"/>
      <c r="EA119" s="451"/>
      <c r="EB119" s="451"/>
      <c r="EC119" s="451"/>
      <c r="ED119" s="451"/>
      <c r="EE119" s="451"/>
      <c r="EF119" s="451"/>
      <c r="EG119" s="451"/>
      <c r="EH119" s="451"/>
      <c r="EI119" s="451"/>
      <c r="EJ119" s="451"/>
      <c r="EK119" s="451"/>
      <c r="EL119" s="451"/>
      <c r="EM119" s="451"/>
      <c r="EN119" s="451"/>
      <c r="EO119" s="451"/>
      <c r="EP119" s="451"/>
      <c r="EQ119" s="451"/>
      <c r="ER119" s="451"/>
      <c r="ES119" s="451"/>
      <c r="ET119" s="451"/>
      <c r="EU119" s="451"/>
      <c r="EV119" s="451"/>
      <c r="EW119" s="451"/>
      <c r="EX119" s="451"/>
      <c r="EY119" s="451"/>
      <c r="EZ119" s="451"/>
      <c r="FA119" s="451"/>
      <c r="FB119" s="451"/>
      <c r="FC119" s="451"/>
      <c r="FD119" s="451"/>
      <c r="FE119" s="451"/>
      <c r="FF119" s="451"/>
      <c r="FG119" s="451"/>
      <c r="FH119" s="451"/>
      <c r="FI119" s="451"/>
      <c r="FJ119" s="451"/>
      <c r="FK119" s="451"/>
      <c r="FL119" s="451"/>
      <c r="FM119" s="451"/>
      <c r="FN119" s="451"/>
    </row>
    <row r="120" spans="1:170" ht="15.75" customHeight="1">
      <c r="A120" s="451"/>
      <c r="B120" s="451"/>
      <c r="C120" s="451"/>
      <c r="D120" s="451"/>
      <c r="E120" s="451"/>
      <c r="F120" s="451"/>
      <c r="G120" s="451"/>
      <c r="H120" s="451"/>
      <c r="I120" s="451"/>
      <c r="J120" s="451"/>
      <c r="K120" s="451"/>
      <c r="L120" s="451"/>
      <c r="M120" s="451"/>
      <c r="N120" s="451"/>
      <c r="O120" s="451"/>
      <c r="P120" s="451"/>
      <c r="Q120" s="451"/>
      <c r="R120" s="451"/>
      <c r="S120" s="451"/>
      <c r="T120" s="451"/>
      <c r="U120" s="451"/>
      <c r="V120" s="451"/>
      <c r="W120" s="451"/>
      <c r="X120" s="451"/>
      <c r="Y120" s="451"/>
      <c r="Z120" s="451"/>
      <c r="AA120" s="451"/>
      <c r="AB120" s="451"/>
      <c r="AC120" s="451"/>
      <c r="AD120" s="451"/>
      <c r="AE120" s="451"/>
      <c r="AF120" s="451"/>
      <c r="AG120" s="451"/>
      <c r="AH120" s="451"/>
      <c r="AI120" s="451"/>
      <c r="AJ120" s="451"/>
      <c r="AK120" s="451"/>
      <c r="AL120" s="451"/>
      <c r="AM120" s="451"/>
      <c r="AN120" s="451"/>
      <c r="AO120" s="451"/>
      <c r="AP120" s="451"/>
      <c r="AQ120" s="451"/>
      <c r="AR120" s="451"/>
      <c r="AS120" s="451"/>
      <c r="AT120" s="451"/>
      <c r="AU120" s="451"/>
      <c r="AV120" s="451"/>
      <c r="AW120" s="451"/>
      <c r="AX120" s="451"/>
      <c r="AY120" s="451"/>
      <c r="AZ120" s="451"/>
      <c r="BA120" s="451"/>
      <c r="BB120" s="451"/>
      <c r="BC120" s="451"/>
      <c r="BD120" s="451"/>
      <c r="BE120" s="451"/>
      <c r="BF120" s="451"/>
      <c r="BG120" s="451"/>
      <c r="BH120" s="451"/>
      <c r="BI120" s="451"/>
      <c r="BJ120" s="451"/>
      <c r="BK120" s="451"/>
      <c r="BL120" s="451"/>
      <c r="BM120" s="451"/>
      <c r="BN120" s="451"/>
      <c r="BO120" s="451"/>
      <c r="BP120" s="451"/>
      <c r="BQ120" s="451"/>
      <c r="BR120" s="451"/>
      <c r="BS120" s="451"/>
      <c r="BT120" s="451"/>
      <c r="BU120" s="451"/>
      <c r="BV120" s="451"/>
      <c r="BW120" s="451"/>
      <c r="BX120" s="451"/>
      <c r="BY120" s="451"/>
      <c r="BZ120" s="451"/>
      <c r="CA120" s="451"/>
      <c r="CB120" s="451"/>
      <c r="CC120" s="451"/>
      <c r="CD120" s="451"/>
      <c r="CE120" s="451"/>
      <c r="CF120" s="451"/>
      <c r="CG120" s="451"/>
      <c r="CH120" s="451"/>
      <c r="CI120" s="451"/>
      <c r="CJ120" s="451"/>
      <c r="CK120" s="451"/>
      <c r="CL120" s="451"/>
      <c r="CM120" s="451"/>
      <c r="CN120" s="451"/>
      <c r="CO120" s="451"/>
      <c r="CP120" s="451"/>
      <c r="CQ120" s="451"/>
      <c r="CR120" s="451"/>
      <c r="CS120" s="451"/>
      <c r="CT120" s="451"/>
      <c r="CU120" s="451"/>
      <c r="CV120" s="451"/>
      <c r="CW120" s="451"/>
      <c r="CX120" s="451"/>
      <c r="CY120" s="451"/>
      <c r="CZ120" s="451"/>
      <c r="DA120" s="451"/>
      <c r="DB120" s="451"/>
      <c r="DC120" s="451"/>
      <c r="DD120" s="451"/>
      <c r="DE120" s="451"/>
      <c r="DF120" s="451"/>
      <c r="DG120" s="451"/>
      <c r="DH120" s="451"/>
      <c r="DI120" s="451"/>
      <c r="DJ120" s="451"/>
      <c r="DK120" s="451"/>
      <c r="DL120" s="451"/>
      <c r="DM120" s="451"/>
      <c r="DN120" s="451"/>
      <c r="DO120" s="451"/>
      <c r="DP120" s="451"/>
      <c r="DQ120" s="451"/>
      <c r="DR120" s="451"/>
      <c r="DS120" s="451"/>
      <c r="DT120" s="451"/>
      <c r="DU120" s="451"/>
      <c r="DV120" s="451"/>
      <c r="DW120" s="451"/>
      <c r="DX120" s="451"/>
      <c r="DY120" s="451"/>
      <c r="DZ120" s="451"/>
      <c r="EA120" s="451"/>
      <c r="EB120" s="451"/>
      <c r="EC120" s="451"/>
      <c r="ED120" s="451"/>
      <c r="EE120" s="451"/>
      <c r="EF120" s="451"/>
      <c r="EG120" s="451"/>
      <c r="EH120" s="451"/>
      <c r="EI120" s="451"/>
      <c r="EJ120" s="451"/>
      <c r="EK120" s="451"/>
      <c r="EL120" s="451"/>
      <c r="EM120" s="451"/>
      <c r="EN120" s="451"/>
      <c r="EO120" s="451"/>
      <c r="EP120" s="451"/>
      <c r="EQ120" s="451"/>
      <c r="ER120" s="451"/>
      <c r="ES120" s="451"/>
      <c r="ET120" s="451"/>
      <c r="EU120" s="451"/>
      <c r="EV120" s="451"/>
      <c r="EW120" s="451"/>
      <c r="EX120" s="451"/>
      <c r="EY120" s="451"/>
      <c r="EZ120" s="451"/>
      <c r="FA120" s="451"/>
      <c r="FB120" s="451"/>
      <c r="FC120" s="451"/>
      <c r="FD120" s="451"/>
      <c r="FE120" s="451"/>
      <c r="FF120" s="451"/>
      <c r="FG120" s="451"/>
      <c r="FH120" s="451"/>
      <c r="FI120" s="451"/>
      <c r="FJ120" s="451"/>
      <c r="FK120" s="451"/>
      <c r="FL120" s="451"/>
      <c r="FM120" s="451"/>
      <c r="FN120" s="451"/>
    </row>
    <row r="121" spans="1:170" ht="15.75" customHeight="1">
      <c r="A121" s="451"/>
      <c r="B121" s="451"/>
      <c r="C121" s="451"/>
      <c r="D121" s="451"/>
      <c r="E121" s="451"/>
      <c r="F121" s="451"/>
      <c r="G121" s="451"/>
      <c r="H121" s="451"/>
      <c r="I121" s="451"/>
      <c r="J121" s="451"/>
      <c r="K121" s="451"/>
      <c r="L121" s="451"/>
      <c r="M121" s="451"/>
      <c r="N121" s="451"/>
      <c r="O121" s="451"/>
      <c r="P121" s="451"/>
      <c r="Q121" s="451"/>
      <c r="R121" s="451"/>
      <c r="S121" s="451"/>
      <c r="T121" s="451"/>
      <c r="U121" s="451"/>
      <c r="V121" s="451"/>
      <c r="W121" s="451"/>
      <c r="X121" s="451"/>
      <c r="Y121" s="451"/>
      <c r="Z121" s="451"/>
      <c r="AA121" s="451"/>
      <c r="AB121" s="451"/>
      <c r="AC121" s="451"/>
      <c r="AD121" s="451"/>
      <c r="AE121" s="451"/>
      <c r="AF121" s="451"/>
      <c r="AG121" s="451"/>
      <c r="AH121" s="451"/>
      <c r="AI121" s="451"/>
      <c r="AJ121" s="451"/>
      <c r="AK121" s="451"/>
      <c r="AL121" s="451"/>
      <c r="AM121" s="451"/>
      <c r="AN121" s="451"/>
      <c r="AO121" s="451"/>
      <c r="AP121" s="451"/>
      <c r="AQ121" s="451"/>
      <c r="AR121" s="451"/>
      <c r="AS121" s="451"/>
      <c r="AT121" s="451"/>
      <c r="AU121" s="451"/>
      <c r="AV121" s="451"/>
      <c r="AW121" s="451"/>
      <c r="AX121" s="451"/>
      <c r="AY121" s="451"/>
      <c r="AZ121" s="451"/>
      <c r="BA121" s="451"/>
      <c r="BB121" s="451"/>
      <c r="BC121" s="451"/>
      <c r="BD121" s="451"/>
      <c r="BE121" s="451"/>
      <c r="BF121" s="451"/>
      <c r="BG121" s="451"/>
      <c r="BH121" s="451"/>
      <c r="BI121" s="451"/>
      <c r="BJ121" s="451"/>
      <c r="BK121" s="451"/>
      <c r="BL121" s="451"/>
      <c r="BM121" s="451"/>
      <c r="BN121" s="451"/>
      <c r="BO121" s="451"/>
      <c r="BP121" s="451"/>
      <c r="BQ121" s="451"/>
      <c r="BR121" s="451"/>
      <c r="BS121" s="451"/>
      <c r="BT121" s="451"/>
      <c r="BU121" s="451"/>
      <c r="BV121" s="451"/>
      <c r="BW121" s="451"/>
      <c r="BX121" s="451"/>
      <c r="BY121" s="451"/>
      <c r="BZ121" s="451"/>
      <c r="CA121" s="451"/>
      <c r="CB121" s="451"/>
      <c r="CC121" s="451"/>
      <c r="CD121" s="451"/>
      <c r="CE121" s="451"/>
      <c r="CF121" s="451"/>
      <c r="CG121" s="451"/>
      <c r="CH121" s="451"/>
      <c r="CI121" s="451"/>
      <c r="CJ121" s="451"/>
      <c r="CK121" s="451"/>
      <c r="CL121" s="451"/>
      <c r="CM121" s="451"/>
      <c r="CN121" s="451"/>
      <c r="CO121" s="451"/>
      <c r="CP121" s="451"/>
      <c r="CQ121" s="451"/>
      <c r="CR121" s="451"/>
      <c r="CS121" s="451"/>
      <c r="CT121" s="451"/>
      <c r="CU121" s="451"/>
      <c r="CV121" s="451"/>
      <c r="CW121" s="451"/>
      <c r="CX121" s="451"/>
      <c r="CY121" s="451"/>
      <c r="CZ121" s="451"/>
      <c r="DA121" s="451"/>
      <c r="DB121" s="451"/>
      <c r="DC121" s="451"/>
      <c r="DD121" s="451"/>
      <c r="DE121" s="451"/>
      <c r="DF121" s="451"/>
      <c r="DG121" s="451"/>
      <c r="DH121" s="451"/>
      <c r="DI121" s="451"/>
      <c r="DJ121" s="451"/>
      <c r="DK121" s="451"/>
      <c r="DL121" s="451"/>
      <c r="DM121" s="451"/>
      <c r="DN121" s="451"/>
      <c r="DO121" s="451"/>
      <c r="DP121" s="451"/>
      <c r="DQ121" s="451"/>
      <c r="DR121" s="451"/>
      <c r="DS121" s="451"/>
      <c r="DT121" s="451"/>
      <c r="DU121" s="451"/>
      <c r="DV121" s="451"/>
      <c r="DW121" s="451"/>
      <c r="DX121" s="451"/>
      <c r="DY121" s="451"/>
      <c r="DZ121" s="451"/>
      <c r="EA121" s="451"/>
      <c r="EB121" s="451"/>
      <c r="EC121" s="451"/>
      <c r="ED121" s="451"/>
      <c r="EE121" s="451"/>
      <c r="EF121" s="451"/>
      <c r="EG121" s="451"/>
      <c r="EH121" s="451"/>
      <c r="EI121" s="451"/>
      <c r="EJ121" s="451"/>
      <c r="EK121" s="451"/>
      <c r="EL121" s="451"/>
      <c r="EM121" s="451"/>
      <c r="EN121" s="451"/>
      <c r="EO121" s="451"/>
      <c r="EP121" s="451"/>
      <c r="EQ121" s="451"/>
      <c r="ER121" s="451"/>
      <c r="ES121" s="451"/>
      <c r="ET121" s="451"/>
      <c r="EU121" s="451"/>
      <c r="EV121" s="451"/>
      <c r="EW121" s="451"/>
      <c r="EX121" s="451"/>
      <c r="EY121" s="451"/>
      <c r="EZ121" s="451"/>
      <c r="FA121" s="451"/>
      <c r="FB121" s="451"/>
      <c r="FC121" s="451"/>
      <c r="FD121" s="451"/>
      <c r="FE121" s="451"/>
      <c r="FF121" s="451"/>
      <c r="FG121" s="451"/>
      <c r="FH121" s="451"/>
      <c r="FI121" s="451"/>
      <c r="FJ121" s="451"/>
      <c r="FK121" s="451"/>
      <c r="FL121" s="451"/>
      <c r="FM121" s="451"/>
      <c r="FN121" s="451"/>
    </row>
    <row r="122" spans="1:170" ht="15.75" customHeight="1">
      <c r="A122" s="451"/>
      <c r="B122" s="451"/>
      <c r="C122" s="451"/>
      <c r="D122" s="451"/>
      <c r="E122" s="451"/>
      <c r="F122" s="451"/>
      <c r="G122" s="451"/>
      <c r="H122" s="451"/>
      <c r="I122" s="451"/>
      <c r="J122" s="451"/>
      <c r="K122" s="451"/>
      <c r="L122" s="451"/>
      <c r="M122" s="451"/>
      <c r="N122" s="451"/>
      <c r="O122" s="451"/>
      <c r="P122" s="451"/>
      <c r="Q122" s="451"/>
      <c r="R122" s="451"/>
      <c r="S122" s="451"/>
      <c r="T122" s="451"/>
      <c r="U122" s="451"/>
      <c r="V122" s="451"/>
      <c r="W122" s="451"/>
      <c r="X122" s="451"/>
      <c r="Y122" s="451"/>
      <c r="Z122" s="451"/>
      <c r="AA122" s="451"/>
      <c r="AB122" s="451"/>
      <c r="AC122" s="451"/>
      <c r="AD122" s="451"/>
      <c r="AE122" s="451"/>
      <c r="AF122" s="451"/>
      <c r="AG122" s="451"/>
      <c r="AH122" s="451"/>
      <c r="AI122" s="451"/>
      <c r="AJ122" s="451"/>
      <c r="AK122" s="451"/>
      <c r="AL122" s="451"/>
      <c r="AM122" s="451"/>
      <c r="AN122" s="451"/>
      <c r="AO122" s="451"/>
      <c r="AP122" s="451"/>
      <c r="AQ122" s="451"/>
      <c r="AR122" s="451"/>
      <c r="AS122" s="451"/>
      <c r="AT122" s="451"/>
      <c r="AU122" s="451"/>
      <c r="AV122" s="451"/>
      <c r="AW122" s="451"/>
      <c r="AX122" s="451"/>
      <c r="AY122" s="451"/>
      <c r="AZ122" s="451"/>
      <c r="BA122" s="451"/>
      <c r="BB122" s="451"/>
      <c r="BC122" s="451"/>
      <c r="BD122" s="451"/>
      <c r="BE122" s="451"/>
      <c r="BF122" s="451"/>
      <c r="BG122" s="451"/>
      <c r="BH122" s="451"/>
      <c r="BI122" s="451"/>
      <c r="BJ122" s="451"/>
      <c r="BK122" s="451"/>
      <c r="BL122" s="451"/>
      <c r="BM122" s="451"/>
      <c r="BN122" s="451"/>
      <c r="BO122" s="451"/>
      <c r="BP122" s="451"/>
      <c r="BQ122" s="451"/>
      <c r="BR122" s="451"/>
      <c r="BS122" s="451"/>
      <c r="BT122" s="451"/>
      <c r="BU122" s="451"/>
      <c r="BV122" s="451"/>
      <c r="BW122" s="451"/>
      <c r="BX122" s="451"/>
      <c r="BY122" s="451"/>
      <c r="BZ122" s="451"/>
      <c r="CA122" s="451"/>
      <c r="CB122" s="451"/>
      <c r="CC122" s="451"/>
      <c r="CD122" s="451"/>
      <c r="CE122" s="451"/>
      <c r="CF122" s="451"/>
      <c r="CG122" s="451"/>
      <c r="CH122" s="451"/>
      <c r="CI122" s="451"/>
      <c r="CJ122" s="451"/>
      <c r="CK122" s="451"/>
      <c r="CL122" s="451"/>
      <c r="CM122" s="451"/>
      <c r="CN122" s="451"/>
      <c r="CO122" s="451"/>
      <c r="CP122" s="451"/>
      <c r="CQ122" s="451"/>
      <c r="CR122" s="451"/>
      <c r="CS122" s="451"/>
      <c r="CT122" s="451"/>
      <c r="CU122" s="451"/>
      <c r="CV122" s="451"/>
      <c r="CW122" s="451"/>
      <c r="CX122" s="451"/>
      <c r="CY122" s="451"/>
      <c r="CZ122" s="451"/>
      <c r="DA122" s="451"/>
      <c r="DB122" s="451"/>
      <c r="DC122" s="451"/>
      <c r="DD122" s="451"/>
      <c r="DE122" s="451"/>
      <c r="DF122" s="451"/>
      <c r="DG122" s="451"/>
      <c r="DH122" s="451"/>
      <c r="DI122" s="451"/>
      <c r="DJ122" s="451"/>
      <c r="DK122" s="451"/>
      <c r="DL122" s="451"/>
      <c r="DM122" s="451"/>
      <c r="DN122" s="451"/>
      <c r="DO122" s="451"/>
      <c r="DP122" s="451"/>
      <c r="DQ122" s="451"/>
      <c r="DR122" s="451"/>
      <c r="DS122" s="451"/>
      <c r="DT122" s="451"/>
      <c r="DU122" s="451"/>
      <c r="DV122" s="451"/>
      <c r="DW122" s="451"/>
      <c r="DX122" s="451"/>
      <c r="DY122" s="451"/>
      <c r="DZ122" s="451"/>
      <c r="EA122" s="451"/>
      <c r="EB122" s="451"/>
      <c r="EC122" s="451"/>
      <c r="ED122" s="451"/>
      <c r="EE122" s="451"/>
      <c r="EF122" s="451"/>
      <c r="EG122" s="451"/>
      <c r="EH122" s="451"/>
      <c r="EI122" s="451"/>
      <c r="EJ122" s="451"/>
      <c r="EK122" s="451"/>
      <c r="EL122" s="451"/>
      <c r="EM122" s="451"/>
      <c r="EN122" s="451"/>
      <c r="EO122" s="451"/>
      <c r="EP122" s="451"/>
      <c r="EQ122" s="451"/>
      <c r="ER122" s="451"/>
      <c r="ES122" s="451"/>
      <c r="ET122" s="451"/>
      <c r="EU122" s="451"/>
      <c r="EV122" s="451"/>
      <c r="EW122" s="451"/>
      <c r="EX122" s="451"/>
      <c r="EY122" s="451"/>
      <c r="EZ122" s="451"/>
      <c r="FA122" s="451"/>
      <c r="FB122" s="451"/>
      <c r="FC122" s="451"/>
      <c r="FD122" s="451"/>
      <c r="FE122" s="451"/>
      <c r="FF122" s="451"/>
      <c r="FG122" s="451"/>
      <c r="FH122" s="451"/>
      <c r="FI122" s="451"/>
      <c r="FJ122" s="451"/>
      <c r="FK122" s="451"/>
      <c r="FL122" s="451"/>
      <c r="FM122" s="451"/>
      <c r="FN122" s="451"/>
    </row>
    <row r="123" spans="1:170" ht="15.75" customHeight="1">
      <c r="A123" s="451"/>
      <c r="B123" s="451"/>
      <c r="C123" s="451"/>
      <c r="D123" s="451"/>
      <c r="E123" s="451"/>
      <c r="F123" s="451"/>
      <c r="G123" s="451"/>
      <c r="H123" s="451"/>
      <c r="I123" s="451"/>
      <c r="J123" s="451"/>
      <c r="K123" s="451"/>
      <c r="L123" s="451"/>
      <c r="M123" s="451"/>
      <c r="N123" s="451"/>
      <c r="O123" s="451"/>
      <c r="P123" s="451"/>
      <c r="Q123" s="451"/>
      <c r="R123" s="451"/>
      <c r="S123" s="451"/>
      <c r="T123" s="451"/>
      <c r="U123" s="451"/>
      <c r="V123" s="451"/>
      <c r="W123" s="451"/>
      <c r="X123" s="451"/>
      <c r="Y123" s="451"/>
      <c r="Z123" s="451"/>
      <c r="AA123" s="451"/>
      <c r="AB123" s="451"/>
      <c r="AC123" s="451"/>
      <c r="AD123" s="451"/>
      <c r="AE123" s="451"/>
      <c r="AF123" s="451"/>
      <c r="AG123" s="451"/>
      <c r="AH123" s="451"/>
      <c r="AI123" s="451"/>
      <c r="AJ123" s="451"/>
      <c r="AK123" s="451"/>
      <c r="AL123" s="451"/>
      <c r="AM123" s="451"/>
      <c r="AN123" s="451"/>
      <c r="AO123" s="451"/>
      <c r="AP123" s="451"/>
      <c r="AQ123" s="451"/>
      <c r="AR123" s="451"/>
      <c r="AS123" s="451"/>
      <c r="AT123" s="451"/>
      <c r="AU123" s="451"/>
      <c r="AV123" s="451"/>
      <c r="AW123" s="451"/>
      <c r="AX123" s="451"/>
      <c r="AY123" s="451"/>
      <c r="AZ123" s="451"/>
      <c r="BA123" s="451"/>
      <c r="BB123" s="451"/>
      <c r="BC123" s="451"/>
      <c r="BD123" s="451"/>
      <c r="BE123" s="451"/>
      <c r="BF123" s="451"/>
      <c r="BG123" s="451"/>
      <c r="BH123" s="451"/>
      <c r="BI123" s="451"/>
      <c r="BJ123" s="451"/>
      <c r="BK123" s="451"/>
      <c r="BL123" s="451"/>
      <c r="BM123" s="451"/>
      <c r="BN123" s="451"/>
      <c r="BO123" s="451"/>
      <c r="BP123" s="451"/>
      <c r="BQ123" s="451"/>
      <c r="BR123" s="451"/>
      <c r="BS123" s="451"/>
      <c r="BT123" s="451"/>
      <c r="BU123" s="451"/>
      <c r="BV123" s="451"/>
      <c r="BW123" s="451"/>
      <c r="BX123" s="451"/>
      <c r="BY123" s="451"/>
      <c r="BZ123" s="451"/>
      <c r="CA123" s="451"/>
      <c r="CB123" s="451"/>
      <c r="CC123" s="451"/>
      <c r="CD123" s="451"/>
      <c r="CE123" s="451"/>
      <c r="CF123" s="451"/>
      <c r="CG123" s="451"/>
      <c r="CH123" s="451"/>
      <c r="CI123" s="451"/>
      <c r="CJ123" s="451"/>
      <c r="CK123" s="451"/>
      <c r="CL123" s="451"/>
      <c r="CM123" s="451"/>
      <c r="CN123" s="451"/>
      <c r="CO123" s="451"/>
      <c r="CP123" s="451"/>
      <c r="CQ123" s="451"/>
      <c r="CR123" s="451"/>
      <c r="CS123" s="451"/>
      <c r="CT123" s="451"/>
      <c r="CU123" s="451"/>
      <c r="CV123" s="451"/>
      <c r="CW123" s="451"/>
      <c r="CX123" s="451"/>
      <c r="CY123" s="451"/>
      <c r="CZ123" s="451"/>
      <c r="DA123" s="451"/>
      <c r="DB123" s="451"/>
      <c r="DC123" s="451"/>
      <c r="DD123" s="451"/>
      <c r="DE123" s="451"/>
      <c r="DF123" s="451"/>
      <c r="DG123" s="451"/>
      <c r="DH123" s="451"/>
      <c r="DI123" s="451"/>
      <c r="DJ123" s="451"/>
      <c r="DK123" s="451"/>
      <c r="DL123" s="451"/>
      <c r="DM123" s="451"/>
      <c r="DN123" s="451"/>
      <c r="DO123" s="451"/>
      <c r="DP123" s="451"/>
      <c r="DQ123" s="451"/>
      <c r="DR123" s="451"/>
      <c r="DS123" s="451"/>
      <c r="DT123" s="451"/>
      <c r="DU123" s="451"/>
      <c r="DV123" s="451"/>
      <c r="DW123" s="451"/>
      <c r="DX123" s="451"/>
      <c r="DY123" s="451"/>
      <c r="DZ123" s="451"/>
      <c r="EA123" s="451"/>
      <c r="EB123" s="451"/>
      <c r="EC123" s="451"/>
      <c r="ED123" s="451"/>
      <c r="EE123" s="451"/>
      <c r="EF123" s="451"/>
      <c r="EG123" s="451"/>
      <c r="EH123" s="451"/>
      <c r="EI123" s="451"/>
      <c r="EJ123" s="451"/>
      <c r="EK123" s="451"/>
      <c r="EL123" s="451"/>
      <c r="EM123" s="451"/>
      <c r="EN123" s="451"/>
      <c r="EO123" s="451"/>
      <c r="EP123" s="451"/>
      <c r="EQ123" s="451"/>
      <c r="ER123" s="451"/>
      <c r="ES123" s="451"/>
      <c r="ET123" s="451"/>
      <c r="EU123" s="451"/>
      <c r="EV123" s="451"/>
      <c r="EW123" s="451"/>
      <c r="EX123" s="451"/>
      <c r="EY123" s="451"/>
      <c r="EZ123" s="451"/>
      <c r="FA123" s="451"/>
      <c r="FB123" s="451"/>
      <c r="FC123" s="451"/>
      <c r="FD123" s="451"/>
      <c r="FE123" s="451"/>
      <c r="FF123" s="451"/>
      <c r="FG123" s="451"/>
      <c r="FH123" s="451"/>
      <c r="FI123" s="451"/>
      <c r="FJ123" s="451"/>
      <c r="FK123" s="451"/>
      <c r="FL123" s="451"/>
      <c r="FM123" s="451"/>
      <c r="FN123" s="451"/>
    </row>
    <row r="124" spans="1:170" ht="15.75" customHeight="1">
      <c r="A124" s="451"/>
      <c r="B124" s="451"/>
      <c r="C124" s="451"/>
      <c r="D124" s="451"/>
      <c r="E124" s="451"/>
      <c r="F124" s="451"/>
      <c r="G124" s="451"/>
      <c r="H124" s="451"/>
      <c r="I124" s="451"/>
      <c r="J124" s="451"/>
      <c r="K124" s="451"/>
      <c r="L124" s="451"/>
      <c r="M124" s="451"/>
      <c r="N124" s="451"/>
      <c r="O124" s="451"/>
      <c r="P124" s="451"/>
      <c r="Q124" s="451"/>
      <c r="R124" s="451"/>
      <c r="S124" s="451"/>
      <c r="T124" s="451"/>
      <c r="U124" s="451"/>
      <c r="V124" s="451"/>
      <c r="W124" s="451"/>
      <c r="X124" s="451"/>
      <c r="Y124" s="451"/>
      <c r="Z124" s="451"/>
      <c r="AA124" s="451"/>
      <c r="AB124" s="451"/>
      <c r="AC124" s="451"/>
      <c r="AD124" s="451"/>
      <c r="AE124" s="451"/>
      <c r="AF124" s="451"/>
      <c r="AG124" s="451"/>
      <c r="AH124" s="451"/>
      <c r="AI124" s="451"/>
      <c r="AJ124" s="451"/>
      <c r="AK124" s="451"/>
      <c r="AL124" s="451"/>
      <c r="AM124" s="451"/>
      <c r="AN124" s="451"/>
      <c r="AO124" s="451"/>
      <c r="AP124" s="451"/>
      <c r="AQ124" s="451"/>
      <c r="AR124" s="451"/>
      <c r="AS124" s="451"/>
      <c r="AT124" s="451"/>
      <c r="AU124" s="451"/>
      <c r="AV124" s="451"/>
      <c r="AW124" s="451"/>
      <c r="AX124" s="451"/>
      <c r="AY124" s="451"/>
      <c r="AZ124" s="451"/>
      <c r="BA124" s="451"/>
      <c r="BB124" s="451"/>
      <c r="BC124" s="451"/>
      <c r="BD124" s="451"/>
      <c r="BE124" s="451"/>
      <c r="BF124" s="451"/>
      <c r="BG124" s="451"/>
      <c r="BH124" s="451"/>
      <c r="BI124" s="451"/>
      <c r="BJ124" s="451"/>
      <c r="BK124" s="451"/>
      <c r="BL124" s="451"/>
      <c r="BM124" s="451"/>
      <c r="BN124" s="451"/>
      <c r="BO124" s="451"/>
      <c r="BP124" s="451"/>
      <c r="BQ124" s="451"/>
      <c r="BR124" s="451"/>
      <c r="BS124" s="451"/>
      <c r="BT124" s="451"/>
      <c r="BU124" s="451"/>
      <c r="BV124" s="451"/>
      <c r="BW124" s="451"/>
      <c r="BX124" s="451"/>
      <c r="BY124" s="451"/>
      <c r="BZ124" s="451"/>
      <c r="CA124" s="451"/>
      <c r="CB124" s="451"/>
      <c r="CC124" s="451"/>
      <c r="CD124" s="451"/>
      <c r="CE124" s="451"/>
      <c r="CF124" s="451"/>
      <c r="CG124" s="451"/>
      <c r="CH124" s="451"/>
      <c r="CI124" s="451"/>
      <c r="CJ124" s="451"/>
      <c r="CK124" s="451"/>
      <c r="CL124" s="451"/>
      <c r="CM124" s="451"/>
      <c r="CN124" s="451"/>
      <c r="CO124" s="451"/>
      <c r="CP124" s="451"/>
      <c r="CQ124" s="451"/>
      <c r="CR124" s="451"/>
      <c r="CS124" s="451"/>
      <c r="CT124" s="451"/>
      <c r="CU124" s="451"/>
      <c r="CV124" s="451"/>
      <c r="CW124" s="451"/>
      <c r="CX124" s="451"/>
      <c r="CY124" s="451"/>
      <c r="CZ124" s="451"/>
      <c r="DA124" s="451"/>
      <c r="DB124" s="451"/>
      <c r="DC124" s="451"/>
      <c r="DD124" s="451"/>
      <c r="DE124" s="451"/>
      <c r="DF124" s="451"/>
      <c r="DG124" s="451"/>
      <c r="DH124" s="451"/>
      <c r="DI124" s="451"/>
      <c r="DJ124" s="451"/>
      <c r="DK124" s="451"/>
      <c r="DL124" s="451"/>
      <c r="DM124" s="451"/>
      <c r="DN124" s="451"/>
      <c r="DO124" s="451"/>
      <c r="DP124" s="451"/>
      <c r="DQ124" s="451"/>
      <c r="DR124" s="451"/>
      <c r="DS124" s="451"/>
      <c r="DT124" s="451"/>
      <c r="DU124" s="451"/>
      <c r="DV124" s="451"/>
      <c r="DW124" s="451"/>
      <c r="DX124" s="451"/>
      <c r="DY124" s="451"/>
      <c r="DZ124" s="451"/>
      <c r="EA124" s="451"/>
      <c r="EB124" s="451"/>
      <c r="EC124" s="451"/>
      <c r="ED124" s="451"/>
      <c r="EE124" s="451"/>
      <c r="EF124" s="451"/>
      <c r="EG124" s="451"/>
      <c r="EH124" s="451"/>
      <c r="EI124" s="451"/>
      <c r="EJ124" s="451"/>
      <c r="EK124" s="451"/>
      <c r="EL124" s="451"/>
      <c r="EM124" s="451"/>
      <c r="EN124" s="451"/>
      <c r="EO124" s="451"/>
      <c r="EP124" s="451"/>
      <c r="EQ124" s="451"/>
      <c r="ER124" s="451"/>
      <c r="ES124" s="451"/>
      <c r="ET124" s="451"/>
      <c r="EU124" s="451"/>
      <c r="EV124" s="451"/>
      <c r="EW124" s="451"/>
      <c r="EX124" s="451"/>
      <c r="EY124" s="451"/>
      <c r="EZ124" s="451"/>
      <c r="FA124" s="451"/>
      <c r="FB124" s="451"/>
      <c r="FC124" s="451"/>
      <c r="FD124" s="451"/>
      <c r="FE124" s="451"/>
      <c r="FF124" s="451"/>
      <c r="FG124" s="451"/>
      <c r="FH124" s="451"/>
      <c r="FI124" s="451"/>
      <c r="FJ124" s="451"/>
      <c r="FK124" s="451"/>
      <c r="FL124" s="451"/>
      <c r="FM124" s="451"/>
      <c r="FN124" s="451"/>
    </row>
    <row r="125" spans="1:170" ht="15.75" customHeight="1">
      <c r="A125" s="451"/>
      <c r="B125" s="451"/>
      <c r="C125" s="451"/>
      <c r="D125" s="451"/>
      <c r="E125" s="451"/>
      <c r="F125" s="451"/>
      <c r="G125" s="451"/>
      <c r="H125" s="451"/>
      <c r="I125" s="451"/>
      <c r="J125" s="451"/>
      <c r="K125" s="451"/>
      <c r="L125" s="451"/>
      <c r="M125" s="451"/>
      <c r="N125" s="451"/>
      <c r="O125" s="451"/>
      <c r="P125" s="451"/>
      <c r="Q125" s="451"/>
      <c r="R125" s="451"/>
      <c r="S125" s="451"/>
      <c r="T125" s="451"/>
      <c r="U125" s="451"/>
      <c r="V125" s="451"/>
      <c r="W125" s="451"/>
      <c r="X125" s="451"/>
      <c r="Y125" s="451"/>
      <c r="Z125" s="451"/>
      <c r="AA125" s="451"/>
      <c r="AB125" s="451"/>
      <c r="AC125" s="451"/>
      <c r="AD125" s="451"/>
      <c r="AE125" s="451"/>
      <c r="AF125" s="451"/>
      <c r="AG125" s="451"/>
      <c r="AH125" s="451"/>
      <c r="AI125" s="451"/>
      <c r="AJ125" s="451"/>
      <c r="AK125" s="451"/>
      <c r="AL125" s="451"/>
      <c r="AM125" s="451"/>
      <c r="AN125" s="451"/>
      <c r="AO125" s="451"/>
      <c r="AP125" s="451"/>
      <c r="AQ125" s="451"/>
      <c r="AR125" s="451"/>
      <c r="AS125" s="451"/>
      <c r="AT125" s="451"/>
      <c r="AU125" s="451"/>
      <c r="AV125" s="451"/>
      <c r="AW125" s="451"/>
      <c r="AX125" s="451"/>
      <c r="AY125" s="451"/>
      <c r="AZ125" s="451"/>
      <c r="BA125" s="451"/>
      <c r="BB125" s="451"/>
      <c r="BC125" s="451"/>
      <c r="BD125" s="451"/>
      <c r="BE125" s="451"/>
      <c r="BF125" s="451"/>
      <c r="BG125" s="451"/>
      <c r="BH125" s="451"/>
      <c r="BI125" s="451"/>
      <c r="BJ125" s="451"/>
      <c r="BK125" s="451"/>
      <c r="BL125" s="451"/>
      <c r="BM125" s="451"/>
      <c r="BN125" s="451"/>
      <c r="BO125" s="451"/>
      <c r="BP125" s="451"/>
      <c r="BQ125" s="451"/>
      <c r="BR125" s="451"/>
      <c r="BS125" s="451"/>
      <c r="BT125" s="451"/>
      <c r="BU125" s="451"/>
      <c r="BV125" s="451"/>
      <c r="BW125" s="451"/>
      <c r="BX125" s="451"/>
      <c r="BY125" s="451"/>
      <c r="BZ125" s="451"/>
      <c r="CA125" s="451"/>
      <c r="CB125" s="451"/>
      <c r="CC125" s="451"/>
      <c r="CD125" s="451"/>
      <c r="CE125" s="451"/>
      <c r="CF125" s="451"/>
      <c r="CG125" s="451"/>
      <c r="CH125" s="451"/>
      <c r="CI125" s="451"/>
      <c r="CJ125" s="451"/>
      <c r="CK125" s="451"/>
      <c r="CL125" s="451"/>
      <c r="CM125" s="451"/>
      <c r="CN125" s="451"/>
      <c r="CO125" s="451"/>
      <c r="CP125" s="451"/>
      <c r="CQ125" s="451"/>
      <c r="CR125" s="451"/>
      <c r="CS125" s="451"/>
      <c r="CT125" s="451"/>
      <c r="CU125" s="451"/>
      <c r="CV125" s="451"/>
      <c r="CW125" s="451"/>
      <c r="CX125" s="451"/>
      <c r="CY125" s="451"/>
      <c r="CZ125" s="451"/>
      <c r="DA125" s="451"/>
      <c r="DB125" s="451"/>
      <c r="DC125" s="451"/>
      <c r="DD125" s="451"/>
      <c r="DE125" s="451"/>
      <c r="DF125" s="451"/>
      <c r="DG125" s="451"/>
      <c r="DH125" s="451"/>
      <c r="DI125" s="451"/>
      <c r="DJ125" s="451"/>
      <c r="DK125" s="451"/>
      <c r="DL125" s="451"/>
      <c r="DM125" s="451"/>
      <c r="DN125" s="451"/>
      <c r="DO125" s="451"/>
      <c r="DP125" s="451"/>
      <c r="DQ125" s="451"/>
      <c r="DR125" s="451"/>
      <c r="DS125" s="451"/>
      <c r="DT125" s="451"/>
      <c r="DU125" s="451"/>
      <c r="DV125" s="451"/>
      <c r="DW125" s="451"/>
      <c r="DX125" s="451"/>
      <c r="DY125" s="451"/>
      <c r="DZ125" s="451"/>
      <c r="EA125" s="451"/>
      <c r="EB125" s="451"/>
      <c r="EC125" s="451"/>
      <c r="ED125" s="451"/>
      <c r="EE125" s="451"/>
      <c r="EF125" s="451"/>
      <c r="EG125" s="451"/>
      <c r="EH125" s="451"/>
      <c r="EI125" s="451"/>
      <c r="EJ125" s="451"/>
      <c r="EK125" s="451"/>
      <c r="EL125" s="451"/>
      <c r="EM125" s="451"/>
      <c r="EN125" s="451"/>
      <c r="EO125" s="451"/>
      <c r="EP125" s="451"/>
      <c r="EQ125" s="451"/>
      <c r="ER125" s="451"/>
      <c r="ES125" s="451"/>
      <c r="ET125" s="451"/>
      <c r="EU125" s="451"/>
      <c r="EV125" s="451"/>
      <c r="EW125" s="451"/>
      <c r="EX125" s="451"/>
      <c r="EY125" s="451"/>
      <c r="EZ125" s="451"/>
      <c r="FA125" s="451"/>
      <c r="FB125" s="451"/>
      <c r="FC125" s="451"/>
      <c r="FD125" s="451"/>
      <c r="FE125" s="451"/>
      <c r="FF125" s="451"/>
      <c r="FG125" s="451"/>
      <c r="FH125" s="451"/>
      <c r="FI125" s="451"/>
      <c r="FJ125" s="451"/>
      <c r="FK125" s="451"/>
      <c r="FL125" s="451"/>
      <c r="FM125" s="451"/>
      <c r="FN125" s="451"/>
    </row>
    <row r="126" spans="1:170" ht="15.75" customHeight="1">
      <c r="A126" s="451"/>
      <c r="B126" s="451"/>
      <c r="C126" s="451"/>
      <c r="D126" s="451"/>
      <c r="E126" s="451"/>
      <c r="F126" s="451"/>
      <c r="G126" s="451"/>
      <c r="H126" s="451"/>
      <c r="I126" s="451"/>
      <c r="J126" s="451"/>
      <c r="K126" s="451"/>
      <c r="L126" s="451"/>
      <c r="M126" s="451"/>
      <c r="N126" s="451"/>
      <c r="O126" s="451"/>
      <c r="P126" s="451"/>
      <c r="Q126" s="451"/>
      <c r="R126" s="451"/>
      <c r="S126" s="451"/>
      <c r="T126" s="451"/>
      <c r="U126" s="451"/>
      <c r="V126" s="451"/>
      <c r="W126" s="451"/>
      <c r="X126" s="451"/>
      <c r="Y126" s="451"/>
      <c r="Z126" s="451"/>
      <c r="AA126" s="451"/>
      <c r="AB126" s="451"/>
      <c r="AC126" s="451"/>
      <c r="AD126" s="451"/>
      <c r="AE126" s="451"/>
      <c r="AF126" s="451"/>
      <c r="AG126" s="451"/>
      <c r="AH126" s="451"/>
      <c r="AI126" s="451"/>
      <c r="AJ126" s="451"/>
      <c r="AK126" s="451"/>
      <c r="AL126" s="451"/>
      <c r="AM126" s="451"/>
      <c r="AN126" s="451"/>
      <c r="AO126" s="451"/>
      <c r="AP126" s="451"/>
      <c r="AQ126" s="451"/>
      <c r="AR126" s="451"/>
      <c r="AS126" s="451"/>
      <c r="AT126" s="451"/>
      <c r="AU126" s="451"/>
      <c r="AV126" s="451"/>
      <c r="AW126" s="451"/>
      <c r="AX126" s="451"/>
      <c r="AY126" s="451"/>
      <c r="AZ126" s="451"/>
      <c r="BA126" s="451"/>
      <c r="BB126" s="451"/>
      <c r="BC126" s="451"/>
      <c r="BD126" s="451"/>
      <c r="BE126" s="451"/>
      <c r="BF126" s="451"/>
      <c r="BG126" s="451"/>
      <c r="BH126" s="451"/>
      <c r="BI126" s="451"/>
      <c r="BJ126" s="451"/>
      <c r="BK126" s="451"/>
      <c r="BL126" s="451"/>
      <c r="BM126" s="451"/>
      <c r="BN126" s="451"/>
      <c r="BO126" s="451"/>
      <c r="BP126" s="451"/>
      <c r="BQ126" s="451"/>
      <c r="BR126" s="451"/>
      <c r="BS126" s="451"/>
      <c r="BT126" s="451"/>
      <c r="BU126" s="451"/>
      <c r="BV126" s="451"/>
      <c r="BW126" s="451"/>
      <c r="BX126" s="451"/>
      <c r="BY126" s="451"/>
      <c r="BZ126" s="451"/>
      <c r="CA126" s="451"/>
      <c r="CB126" s="451"/>
      <c r="CC126" s="451"/>
      <c r="CD126" s="451"/>
      <c r="CE126" s="451"/>
      <c r="CF126" s="451"/>
      <c r="CG126" s="451"/>
      <c r="CH126" s="451"/>
      <c r="CI126" s="451"/>
      <c r="CJ126" s="451"/>
      <c r="CK126" s="451"/>
      <c r="CL126" s="451"/>
      <c r="CM126" s="451"/>
      <c r="CN126" s="451"/>
      <c r="CO126" s="451"/>
      <c r="CP126" s="451"/>
      <c r="CQ126" s="451"/>
      <c r="CR126" s="451"/>
      <c r="CS126" s="451"/>
      <c r="CT126" s="451"/>
      <c r="CU126" s="451"/>
      <c r="CV126" s="451"/>
      <c r="CW126" s="451"/>
      <c r="CX126" s="451"/>
      <c r="CY126" s="451"/>
      <c r="CZ126" s="451"/>
      <c r="DA126" s="451"/>
      <c r="DB126" s="451"/>
      <c r="DC126" s="451"/>
      <c r="DD126" s="451"/>
      <c r="DE126" s="451"/>
      <c r="DF126" s="451"/>
      <c r="DG126" s="451"/>
      <c r="DH126" s="451"/>
      <c r="DI126" s="451"/>
      <c r="DJ126" s="451"/>
      <c r="DK126" s="451"/>
      <c r="DL126" s="451"/>
      <c r="DM126" s="451"/>
      <c r="DN126" s="451"/>
      <c r="DO126" s="451"/>
      <c r="DP126" s="451"/>
      <c r="DQ126" s="451"/>
      <c r="DR126" s="451"/>
      <c r="DS126" s="451"/>
      <c r="DT126" s="451"/>
      <c r="DU126" s="451"/>
      <c r="DV126" s="451"/>
      <c r="DW126" s="451"/>
      <c r="DX126" s="451"/>
      <c r="DY126" s="451"/>
      <c r="DZ126" s="451"/>
      <c r="EA126" s="451"/>
      <c r="EB126" s="451"/>
      <c r="EC126" s="451"/>
      <c r="ED126" s="451"/>
      <c r="EE126" s="451"/>
      <c r="EF126" s="451"/>
      <c r="EG126" s="451"/>
      <c r="EH126" s="451"/>
      <c r="EI126" s="451"/>
      <c r="EJ126" s="451"/>
      <c r="EK126" s="451"/>
      <c r="EL126" s="451"/>
      <c r="EM126" s="451"/>
      <c r="EN126" s="451"/>
      <c r="EO126" s="451"/>
      <c r="EP126" s="451"/>
      <c r="EQ126" s="451"/>
      <c r="ER126" s="451"/>
      <c r="ES126" s="451"/>
      <c r="ET126" s="451"/>
      <c r="EU126" s="451"/>
      <c r="EV126" s="451"/>
      <c r="EW126" s="451"/>
      <c r="EX126" s="451"/>
      <c r="EY126" s="451"/>
      <c r="EZ126" s="451"/>
      <c r="FA126" s="451"/>
      <c r="FB126" s="451"/>
      <c r="FC126" s="451"/>
      <c r="FD126" s="451"/>
      <c r="FE126" s="451"/>
      <c r="FF126" s="451"/>
      <c r="FG126" s="451"/>
      <c r="FH126" s="451"/>
      <c r="FI126" s="451"/>
      <c r="FJ126" s="451"/>
      <c r="FK126" s="451"/>
      <c r="FL126" s="451"/>
      <c r="FM126" s="451"/>
      <c r="FN126" s="451"/>
    </row>
    <row r="127" spans="1:170" ht="15.75" customHeight="1">
      <c r="A127" s="451"/>
      <c r="B127" s="451"/>
      <c r="C127" s="451"/>
      <c r="D127" s="451"/>
      <c r="E127" s="451"/>
      <c r="F127" s="451"/>
      <c r="G127" s="451"/>
      <c r="H127" s="451"/>
      <c r="I127" s="451"/>
      <c r="J127" s="451"/>
      <c r="K127" s="451"/>
      <c r="L127" s="451"/>
      <c r="M127" s="451"/>
      <c r="N127" s="451"/>
      <c r="O127" s="451"/>
      <c r="P127" s="451"/>
      <c r="Q127" s="451"/>
      <c r="R127" s="451"/>
      <c r="S127" s="451"/>
      <c r="T127" s="451"/>
      <c r="U127" s="451"/>
      <c r="V127" s="451"/>
      <c r="W127" s="451"/>
      <c r="X127" s="451"/>
      <c r="Y127" s="451"/>
      <c r="Z127" s="451"/>
      <c r="AA127" s="451"/>
      <c r="AB127" s="451"/>
      <c r="AC127" s="451"/>
      <c r="AD127" s="451"/>
      <c r="AE127" s="451"/>
      <c r="AF127" s="451"/>
      <c r="AG127" s="451"/>
      <c r="AH127" s="451"/>
      <c r="AI127" s="451"/>
      <c r="AJ127" s="451"/>
      <c r="AK127" s="451"/>
      <c r="AL127" s="451"/>
      <c r="AM127" s="451"/>
      <c r="AN127" s="451"/>
      <c r="AO127" s="451"/>
      <c r="AP127" s="451"/>
      <c r="AQ127" s="451"/>
      <c r="AR127" s="451"/>
      <c r="AS127" s="451"/>
      <c r="AT127" s="451"/>
      <c r="AU127" s="451"/>
      <c r="AV127" s="451"/>
      <c r="AW127" s="451"/>
      <c r="AX127" s="451"/>
      <c r="AY127" s="451"/>
      <c r="AZ127" s="451"/>
      <c r="BA127" s="451"/>
      <c r="BB127" s="451"/>
      <c r="BC127" s="451"/>
      <c r="BD127" s="451"/>
      <c r="BE127" s="451"/>
      <c r="BF127" s="451"/>
      <c r="BG127" s="451"/>
      <c r="BH127" s="451"/>
      <c r="BI127" s="451"/>
      <c r="BJ127" s="451"/>
      <c r="BK127" s="451"/>
      <c r="BL127" s="451"/>
      <c r="BM127" s="451"/>
      <c r="BN127" s="451"/>
      <c r="BO127" s="451"/>
      <c r="BP127" s="451"/>
      <c r="BQ127" s="451"/>
      <c r="BR127" s="451"/>
      <c r="BS127" s="451"/>
      <c r="BT127" s="451"/>
      <c r="BU127" s="451"/>
      <c r="BV127" s="451"/>
      <c r="BW127" s="451"/>
      <c r="BX127" s="451"/>
      <c r="BY127" s="451"/>
      <c r="BZ127" s="451"/>
      <c r="CA127" s="451"/>
      <c r="CB127" s="451"/>
      <c r="CC127" s="451"/>
      <c r="CD127" s="451"/>
      <c r="CE127" s="451"/>
      <c r="CF127" s="451"/>
      <c r="CG127" s="451"/>
      <c r="CH127" s="451"/>
      <c r="CI127" s="451"/>
      <c r="CJ127" s="451"/>
      <c r="CK127" s="451"/>
      <c r="CL127" s="451"/>
      <c r="CM127" s="451"/>
      <c r="CN127" s="451"/>
      <c r="CO127" s="451"/>
      <c r="CP127" s="451"/>
      <c r="CQ127" s="451"/>
      <c r="CR127" s="451"/>
      <c r="CS127" s="451"/>
      <c r="CT127" s="451"/>
      <c r="CU127" s="451"/>
      <c r="CV127" s="451"/>
      <c r="CW127" s="451"/>
      <c r="CX127" s="451"/>
      <c r="CY127" s="451"/>
      <c r="CZ127" s="451"/>
      <c r="DA127" s="451"/>
      <c r="DB127" s="451"/>
      <c r="DC127" s="451"/>
      <c r="DD127" s="451"/>
      <c r="DE127" s="451"/>
      <c r="DF127" s="451"/>
      <c r="DG127" s="451"/>
      <c r="DH127" s="451"/>
      <c r="DI127" s="451"/>
      <c r="DJ127" s="451"/>
      <c r="DK127" s="451"/>
      <c r="DL127" s="451"/>
      <c r="DM127" s="451"/>
      <c r="DN127" s="451"/>
      <c r="DO127" s="451"/>
      <c r="DP127" s="451"/>
      <c r="DQ127" s="451"/>
      <c r="DR127" s="451"/>
      <c r="DS127" s="451"/>
      <c r="DT127" s="451"/>
      <c r="DU127" s="451"/>
      <c r="DV127" s="451"/>
      <c r="DW127" s="451"/>
      <c r="DX127" s="451"/>
      <c r="DY127" s="451"/>
      <c r="DZ127" s="451"/>
      <c r="EA127" s="451"/>
      <c r="EB127" s="451"/>
      <c r="EC127" s="451"/>
      <c r="ED127" s="451"/>
      <c r="EE127" s="451"/>
      <c r="EF127" s="451"/>
      <c r="EG127" s="451"/>
      <c r="EH127" s="451"/>
      <c r="EI127" s="451"/>
      <c r="EJ127" s="451"/>
      <c r="EK127" s="451"/>
      <c r="EL127" s="451"/>
      <c r="EM127" s="451"/>
      <c r="EN127" s="451"/>
      <c r="EO127" s="451"/>
      <c r="EP127" s="451"/>
      <c r="EQ127" s="451"/>
      <c r="ER127" s="451"/>
      <c r="ES127" s="451"/>
      <c r="ET127" s="451"/>
      <c r="EU127" s="451"/>
      <c r="EV127" s="451"/>
      <c r="EW127" s="451"/>
      <c r="EX127" s="451"/>
      <c r="EY127" s="451"/>
      <c r="EZ127" s="451"/>
      <c r="FA127" s="451"/>
      <c r="FB127" s="451"/>
      <c r="FC127" s="451"/>
      <c r="FD127" s="451"/>
      <c r="FE127" s="451"/>
      <c r="FF127" s="451"/>
      <c r="FG127" s="451"/>
      <c r="FH127" s="451"/>
      <c r="FI127" s="451"/>
      <c r="FJ127" s="451"/>
      <c r="FK127" s="451"/>
      <c r="FL127" s="451"/>
      <c r="FM127" s="451"/>
      <c r="FN127" s="451"/>
    </row>
    <row r="128" spans="1:170" ht="15.75" customHeight="1">
      <c r="A128" s="451"/>
      <c r="B128" s="451"/>
      <c r="C128" s="451"/>
      <c r="D128" s="451"/>
      <c r="E128" s="451"/>
      <c r="F128" s="451"/>
      <c r="G128" s="451"/>
      <c r="H128" s="451"/>
      <c r="I128" s="451"/>
      <c r="J128" s="451"/>
      <c r="K128" s="451"/>
      <c r="L128" s="451"/>
      <c r="M128" s="451"/>
      <c r="N128" s="451"/>
      <c r="O128" s="451"/>
      <c r="P128" s="451"/>
      <c r="Q128" s="451"/>
      <c r="R128" s="451"/>
      <c r="S128" s="451"/>
      <c r="T128" s="451"/>
      <c r="U128" s="451"/>
      <c r="V128" s="451"/>
      <c r="W128" s="451"/>
      <c r="X128" s="451"/>
      <c r="Y128" s="451"/>
      <c r="Z128" s="451"/>
      <c r="AA128" s="451"/>
      <c r="AB128" s="451"/>
      <c r="AC128" s="451"/>
      <c r="AD128" s="451"/>
      <c r="AE128" s="451"/>
      <c r="AF128" s="451"/>
      <c r="AG128" s="451"/>
      <c r="AH128" s="451"/>
      <c r="AI128" s="451"/>
      <c r="AJ128" s="451"/>
      <c r="AK128" s="451"/>
      <c r="AL128" s="451"/>
      <c r="AM128" s="451"/>
      <c r="AN128" s="451"/>
      <c r="AO128" s="451"/>
      <c r="AP128" s="451"/>
      <c r="AQ128" s="451"/>
      <c r="AR128" s="451"/>
      <c r="AS128" s="451"/>
      <c r="AT128" s="451"/>
      <c r="AU128" s="451"/>
      <c r="AV128" s="451"/>
      <c r="AW128" s="451"/>
      <c r="AX128" s="451"/>
      <c r="AY128" s="451"/>
      <c r="AZ128" s="451"/>
      <c r="BA128" s="451"/>
      <c r="BB128" s="451"/>
      <c r="BC128" s="451"/>
      <c r="BD128" s="451"/>
      <c r="BE128" s="451"/>
      <c r="BF128" s="451"/>
      <c r="BG128" s="451"/>
      <c r="BH128" s="451"/>
      <c r="BI128" s="451"/>
      <c r="BJ128" s="451"/>
      <c r="BK128" s="451"/>
      <c r="BL128" s="451"/>
      <c r="BM128" s="451"/>
      <c r="BN128" s="451"/>
      <c r="BO128" s="451"/>
      <c r="BP128" s="451"/>
      <c r="BQ128" s="451"/>
      <c r="BR128" s="451"/>
      <c r="BS128" s="451"/>
      <c r="BT128" s="451"/>
      <c r="BU128" s="451"/>
      <c r="BV128" s="451"/>
      <c r="BW128" s="451"/>
      <c r="BX128" s="451"/>
      <c r="BY128" s="451"/>
      <c r="BZ128" s="451"/>
      <c r="CA128" s="451"/>
      <c r="CB128" s="451"/>
      <c r="CC128" s="451"/>
      <c r="CD128" s="451"/>
      <c r="CE128" s="451"/>
      <c r="CF128" s="451"/>
      <c r="CG128" s="451"/>
      <c r="CH128" s="451"/>
      <c r="CI128" s="451"/>
      <c r="CJ128" s="451"/>
      <c r="CK128" s="451"/>
      <c r="CL128" s="451"/>
      <c r="CM128" s="451"/>
      <c r="CN128" s="451"/>
      <c r="CO128" s="451"/>
      <c r="CP128" s="451"/>
      <c r="CQ128" s="451"/>
      <c r="CR128" s="451"/>
      <c r="CS128" s="451"/>
      <c r="CT128" s="451"/>
      <c r="CU128" s="451"/>
      <c r="CV128" s="451"/>
      <c r="CW128" s="451"/>
      <c r="CX128" s="451"/>
      <c r="CY128" s="451"/>
      <c r="CZ128" s="451"/>
      <c r="DA128" s="451"/>
      <c r="DB128" s="451"/>
      <c r="DC128" s="451"/>
      <c r="DD128" s="451"/>
      <c r="DE128" s="451"/>
      <c r="DF128" s="451"/>
      <c r="DG128" s="451"/>
      <c r="DH128" s="451"/>
      <c r="DI128" s="451"/>
      <c r="DJ128" s="451"/>
      <c r="DK128" s="451"/>
      <c r="DL128" s="451"/>
      <c r="DM128" s="451"/>
      <c r="DN128" s="451"/>
      <c r="DO128" s="451"/>
      <c r="DP128" s="451"/>
      <c r="DQ128" s="451"/>
      <c r="DR128" s="451"/>
      <c r="DS128" s="451"/>
      <c r="DT128" s="451"/>
      <c r="DU128" s="451"/>
      <c r="DV128" s="451"/>
      <c r="DW128" s="451"/>
      <c r="DX128" s="451"/>
      <c r="DY128" s="451"/>
      <c r="DZ128" s="451"/>
      <c r="EA128" s="451"/>
      <c r="EB128" s="451"/>
      <c r="EC128" s="451"/>
      <c r="ED128" s="451"/>
      <c r="EE128" s="451"/>
      <c r="EF128" s="451"/>
      <c r="EG128" s="451"/>
      <c r="EH128" s="451"/>
      <c r="EI128" s="451"/>
      <c r="EJ128" s="451"/>
      <c r="EK128" s="451"/>
      <c r="EL128" s="451"/>
      <c r="EM128" s="451"/>
      <c r="EN128" s="451"/>
      <c r="EO128" s="451"/>
      <c r="EP128" s="451"/>
      <c r="EQ128" s="451"/>
      <c r="ER128" s="451"/>
      <c r="ES128" s="451"/>
      <c r="ET128" s="451"/>
      <c r="EU128" s="451"/>
      <c r="EV128" s="451"/>
      <c r="EW128" s="451"/>
      <c r="EX128" s="451"/>
      <c r="EY128" s="451"/>
      <c r="EZ128" s="451"/>
      <c r="FA128" s="451"/>
      <c r="FB128" s="451"/>
      <c r="FC128" s="451"/>
      <c r="FD128" s="451"/>
      <c r="FE128" s="451"/>
      <c r="FF128" s="451"/>
      <c r="FG128" s="451"/>
      <c r="FH128" s="451"/>
      <c r="FI128" s="451"/>
      <c r="FJ128" s="451"/>
      <c r="FK128" s="451"/>
      <c r="FL128" s="451"/>
      <c r="FM128" s="451"/>
      <c r="FN128" s="451"/>
    </row>
    <row r="129" spans="1:170" ht="15.75" customHeight="1">
      <c r="A129" s="451"/>
      <c r="B129" s="451"/>
      <c r="C129" s="451"/>
      <c r="D129" s="451"/>
      <c r="E129" s="451"/>
      <c r="F129" s="451"/>
      <c r="G129" s="451"/>
      <c r="H129" s="451"/>
      <c r="I129" s="451"/>
      <c r="J129" s="451"/>
      <c r="K129" s="451"/>
      <c r="L129" s="451"/>
      <c r="M129" s="451"/>
      <c r="N129" s="451"/>
      <c r="O129" s="451"/>
      <c r="P129" s="451"/>
      <c r="Q129" s="451"/>
      <c r="R129" s="451"/>
      <c r="S129" s="451"/>
      <c r="T129" s="451"/>
      <c r="U129" s="451"/>
      <c r="V129" s="451"/>
      <c r="W129" s="451"/>
      <c r="X129" s="451"/>
      <c r="Y129" s="451"/>
      <c r="Z129" s="451"/>
      <c r="AA129" s="451"/>
      <c r="AB129" s="451"/>
      <c r="AC129" s="451"/>
      <c r="AD129" s="451"/>
      <c r="AE129" s="451"/>
      <c r="AF129" s="451"/>
      <c r="AG129" s="451"/>
      <c r="AH129" s="451"/>
      <c r="AI129" s="451"/>
      <c r="AJ129" s="451"/>
      <c r="AK129" s="451"/>
      <c r="AL129" s="451"/>
      <c r="AM129" s="451"/>
      <c r="AN129" s="451"/>
      <c r="AO129" s="451"/>
      <c r="AP129" s="451"/>
      <c r="AQ129" s="451"/>
      <c r="AR129" s="451"/>
      <c r="AS129" s="451"/>
      <c r="AT129" s="451"/>
      <c r="AU129" s="451"/>
      <c r="AV129" s="451"/>
      <c r="AW129" s="451"/>
      <c r="AX129" s="451"/>
      <c r="AY129" s="451"/>
      <c r="AZ129" s="451"/>
      <c r="BA129" s="451"/>
      <c r="BB129" s="451"/>
      <c r="BC129" s="451"/>
      <c r="BD129" s="451"/>
      <c r="BE129" s="451"/>
      <c r="BF129" s="451"/>
      <c r="BG129" s="451"/>
      <c r="BH129" s="451"/>
      <c r="BI129" s="451"/>
      <c r="BJ129" s="451"/>
      <c r="BK129" s="451"/>
      <c r="BL129" s="451"/>
      <c r="BM129" s="451"/>
      <c r="BN129" s="451"/>
      <c r="BO129" s="451"/>
      <c r="BP129" s="451"/>
      <c r="BQ129" s="451"/>
      <c r="BR129" s="451"/>
      <c r="BS129" s="451"/>
      <c r="BT129" s="451"/>
      <c r="BU129" s="451"/>
      <c r="BV129" s="451"/>
      <c r="BW129" s="451"/>
      <c r="BX129" s="451"/>
      <c r="BY129" s="451"/>
      <c r="BZ129" s="451"/>
      <c r="CA129" s="451"/>
      <c r="CB129" s="451"/>
      <c r="CC129" s="451"/>
      <c r="CD129" s="451"/>
      <c r="CE129" s="451"/>
      <c r="CF129" s="451"/>
      <c r="CG129" s="451"/>
      <c r="CH129" s="451"/>
      <c r="CI129" s="451"/>
      <c r="CJ129" s="451"/>
      <c r="CK129" s="451"/>
      <c r="CL129" s="451"/>
      <c r="CM129" s="451"/>
      <c r="CN129" s="451"/>
      <c r="CO129" s="451"/>
      <c r="CP129" s="451"/>
      <c r="CQ129" s="451"/>
      <c r="CR129" s="451"/>
      <c r="CS129" s="451"/>
      <c r="CT129" s="451"/>
      <c r="CU129" s="451"/>
      <c r="CV129" s="451"/>
      <c r="CW129" s="451"/>
      <c r="CX129" s="451"/>
      <c r="CY129" s="451"/>
      <c r="CZ129" s="451"/>
      <c r="DA129" s="451"/>
      <c r="DB129" s="451"/>
      <c r="DC129" s="451"/>
      <c r="DD129" s="451"/>
      <c r="DE129" s="451"/>
      <c r="DF129" s="451"/>
      <c r="DG129" s="451"/>
      <c r="DH129" s="451"/>
      <c r="DI129" s="451"/>
      <c r="DJ129" s="451"/>
      <c r="DK129" s="451"/>
      <c r="DL129" s="451"/>
      <c r="DM129" s="451"/>
      <c r="DN129" s="451"/>
      <c r="DO129" s="451"/>
      <c r="DP129" s="451"/>
      <c r="DQ129" s="451"/>
      <c r="DR129" s="451"/>
      <c r="DS129" s="451"/>
      <c r="DT129" s="451"/>
      <c r="DU129" s="451"/>
      <c r="DV129" s="451"/>
      <c r="DW129" s="451"/>
      <c r="DX129" s="451"/>
      <c r="DY129" s="451"/>
      <c r="DZ129" s="451"/>
      <c r="EA129" s="451"/>
      <c r="EB129" s="451"/>
      <c r="EC129" s="451"/>
      <c r="ED129" s="451"/>
      <c r="EE129" s="451"/>
      <c r="EF129" s="451"/>
      <c r="EG129" s="451"/>
      <c r="EH129" s="451"/>
      <c r="EI129" s="451"/>
      <c r="EJ129" s="451"/>
      <c r="EK129" s="451"/>
      <c r="EL129" s="451"/>
      <c r="EM129" s="451"/>
      <c r="EN129" s="451"/>
      <c r="EO129" s="451"/>
      <c r="EP129" s="451"/>
      <c r="EQ129" s="451"/>
      <c r="ER129" s="451"/>
      <c r="ES129" s="451"/>
      <c r="ET129" s="451"/>
      <c r="EU129" s="451"/>
      <c r="EV129" s="451"/>
      <c r="EW129" s="451"/>
      <c r="EX129" s="451"/>
      <c r="EY129" s="451"/>
      <c r="EZ129" s="451"/>
      <c r="FA129" s="451"/>
      <c r="FB129" s="451"/>
      <c r="FC129" s="451"/>
      <c r="FD129" s="451"/>
      <c r="FE129" s="451"/>
      <c r="FF129" s="451"/>
      <c r="FG129" s="451"/>
      <c r="FH129" s="451"/>
      <c r="FI129" s="451"/>
      <c r="FJ129" s="451"/>
      <c r="FK129" s="451"/>
      <c r="FL129" s="451"/>
      <c r="FM129" s="451"/>
      <c r="FN129" s="451"/>
    </row>
    <row r="130" spans="1:170" ht="15.75" customHeight="1">
      <c r="A130" s="451"/>
      <c r="B130" s="451"/>
      <c r="C130" s="451"/>
      <c r="D130" s="451"/>
      <c r="E130" s="451"/>
      <c r="F130" s="451"/>
      <c r="G130" s="451"/>
      <c r="H130" s="451"/>
      <c r="I130" s="451"/>
      <c r="J130" s="451"/>
      <c r="K130" s="451"/>
      <c r="L130" s="451"/>
      <c r="M130" s="451"/>
      <c r="N130" s="451"/>
      <c r="O130" s="451"/>
      <c r="P130" s="451"/>
      <c r="Q130" s="451"/>
      <c r="R130" s="451"/>
      <c r="S130" s="451"/>
      <c r="T130" s="451"/>
      <c r="U130" s="451"/>
      <c r="V130" s="451"/>
      <c r="W130" s="451"/>
      <c r="X130" s="451"/>
      <c r="Y130" s="451"/>
      <c r="Z130" s="451"/>
      <c r="AA130" s="451"/>
      <c r="AB130" s="451"/>
      <c r="AC130" s="451"/>
      <c r="AD130" s="451"/>
      <c r="AE130" s="451"/>
      <c r="AF130" s="451"/>
      <c r="AG130" s="451"/>
      <c r="AH130" s="451"/>
      <c r="AI130" s="451"/>
      <c r="AJ130" s="451"/>
      <c r="AK130" s="451"/>
      <c r="AL130" s="451"/>
      <c r="AM130" s="451"/>
      <c r="AN130" s="451"/>
      <c r="AO130" s="451"/>
      <c r="AP130" s="451"/>
      <c r="AQ130" s="451"/>
      <c r="AR130" s="451"/>
      <c r="AS130" s="451"/>
      <c r="AT130" s="451"/>
      <c r="AU130" s="451"/>
      <c r="AV130" s="451"/>
      <c r="AW130" s="451"/>
      <c r="AX130" s="451"/>
      <c r="AY130" s="451"/>
      <c r="AZ130" s="451"/>
      <c r="BA130" s="451"/>
      <c r="BB130" s="451"/>
      <c r="BC130" s="451"/>
      <c r="BD130" s="451"/>
      <c r="BE130" s="451"/>
      <c r="BF130" s="451"/>
      <c r="BG130" s="451"/>
      <c r="BH130" s="451"/>
      <c r="BI130" s="451"/>
      <c r="BJ130" s="451"/>
      <c r="BK130" s="451"/>
      <c r="BL130" s="451"/>
      <c r="BM130" s="451"/>
      <c r="BN130" s="451"/>
      <c r="BO130" s="451"/>
      <c r="BP130" s="451"/>
      <c r="BQ130" s="451"/>
      <c r="BR130" s="451"/>
      <c r="BS130" s="451"/>
      <c r="BT130" s="451"/>
      <c r="BU130" s="451"/>
      <c r="BV130" s="451"/>
      <c r="BW130" s="451"/>
      <c r="BX130" s="451"/>
      <c r="BY130" s="451"/>
      <c r="BZ130" s="451"/>
      <c r="CA130" s="451"/>
      <c r="CB130" s="451"/>
      <c r="CC130" s="451"/>
      <c r="CD130" s="451"/>
      <c r="CE130" s="451"/>
      <c r="CF130" s="451"/>
      <c r="CG130" s="451"/>
      <c r="CH130" s="451"/>
      <c r="CI130" s="451"/>
      <c r="CJ130" s="451"/>
      <c r="CK130" s="451"/>
      <c r="CL130" s="451"/>
      <c r="CM130" s="451"/>
      <c r="CN130" s="451"/>
      <c r="CO130" s="451"/>
      <c r="CP130" s="451"/>
      <c r="CQ130" s="451"/>
      <c r="CR130" s="451"/>
      <c r="CS130" s="451"/>
      <c r="CT130" s="451"/>
      <c r="CU130" s="451"/>
      <c r="CV130" s="451"/>
      <c r="CW130" s="451"/>
      <c r="CX130" s="451"/>
      <c r="CY130" s="451"/>
      <c r="CZ130" s="451"/>
      <c r="DA130" s="451"/>
      <c r="DB130" s="451"/>
      <c r="DC130" s="451"/>
      <c r="DD130" s="451"/>
      <c r="DE130" s="451"/>
      <c r="DF130" s="451"/>
      <c r="DG130" s="451"/>
      <c r="DH130" s="451"/>
      <c r="DI130" s="451"/>
      <c r="DJ130" s="451"/>
      <c r="DK130" s="451"/>
      <c r="DL130" s="451"/>
      <c r="DM130" s="451"/>
      <c r="DN130" s="451"/>
      <c r="DO130" s="451"/>
      <c r="DP130" s="451"/>
      <c r="DQ130" s="451"/>
      <c r="DR130" s="451"/>
      <c r="DS130" s="451"/>
      <c r="DT130" s="451"/>
      <c r="DU130" s="451"/>
      <c r="DV130" s="451"/>
      <c r="DW130" s="451"/>
      <c r="DX130" s="451"/>
      <c r="DY130" s="451"/>
      <c r="DZ130" s="451"/>
      <c r="EA130" s="451"/>
      <c r="EB130" s="451"/>
      <c r="EC130" s="451"/>
      <c r="ED130" s="451"/>
      <c r="EE130" s="451"/>
      <c r="EF130" s="451"/>
      <c r="EG130" s="451"/>
      <c r="EH130" s="451"/>
      <c r="EI130" s="451"/>
      <c r="EJ130" s="451"/>
      <c r="EK130" s="451"/>
      <c r="EL130" s="451"/>
      <c r="EM130" s="451"/>
      <c r="EN130" s="451"/>
      <c r="EO130" s="451"/>
      <c r="EP130" s="451"/>
      <c r="EQ130" s="451"/>
      <c r="ER130" s="451"/>
      <c r="ES130" s="451"/>
      <c r="ET130" s="451"/>
      <c r="EU130" s="451"/>
      <c r="EV130" s="451"/>
      <c r="EW130" s="451"/>
      <c r="EX130" s="451"/>
      <c r="EY130" s="451"/>
      <c r="EZ130" s="451"/>
      <c r="FA130" s="451"/>
      <c r="FB130" s="451"/>
      <c r="FC130" s="451"/>
      <c r="FD130" s="451"/>
      <c r="FE130" s="451"/>
      <c r="FF130" s="451"/>
      <c r="FG130" s="451"/>
      <c r="FH130" s="451"/>
      <c r="FI130" s="451"/>
      <c r="FJ130" s="451"/>
      <c r="FK130" s="451"/>
      <c r="FL130" s="451"/>
      <c r="FM130" s="451"/>
      <c r="FN130" s="451"/>
    </row>
    <row r="131" spans="1:170" ht="15.75" customHeight="1">
      <c r="A131" s="451"/>
      <c r="B131" s="451"/>
      <c r="C131" s="451"/>
      <c r="D131" s="451"/>
      <c r="E131" s="451"/>
      <c r="F131" s="451"/>
      <c r="G131" s="451"/>
      <c r="H131" s="451"/>
      <c r="I131" s="451"/>
      <c r="J131" s="451"/>
      <c r="K131" s="451"/>
      <c r="L131" s="451"/>
      <c r="M131" s="451"/>
      <c r="N131" s="451"/>
      <c r="O131" s="451"/>
      <c r="P131" s="451"/>
      <c r="Q131" s="451"/>
      <c r="R131" s="451"/>
      <c r="S131" s="451"/>
      <c r="T131" s="451"/>
      <c r="U131" s="451"/>
      <c r="V131" s="451"/>
      <c r="W131" s="451"/>
      <c r="X131" s="451"/>
      <c r="Y131" s="451"/>
      <c r="Z131" s="451"/>
      <c r="AA131" s="451"/>
      <c r="AB131" s="451"/>
      <c r="AC131" s="451"/>
      <c r="AD131" s="451"/>
      <c r="AE131" s="451"/>
      <c r="AF131" s="451"/>
      <c r="AG131" s="451"/>
      <c r="AH131" s="451"/>
      <c r="AI131" s="451"/>
      <c r="AJ131" s="451"/>
      <c r="AK131" s="451"/>
      <c r="AL131" s="451"/>
      <c r="AM131" s="451"/>
      <c r="AN131" s="451"/>
      <c r="AO131" s="451"/>
      <c r="AP131" s="451"/>
      <c r="AQ131" s="451"/>
      <c r="AR131" s="451"/>
      <c r="AS131" s="451"/>
      <c r="AT131" s="451"/>
      <c r="AU131" s="451"/>
      <c r="AV131" s="451"/>
      <c r="AW131" s="451"/>
      <c r="AX131" s="451"/>
      <c r="AY131" s="451"/>
      <c r="AZ131" s="451"/>
      <c r="BA131" s="451"/>
      <c r="BB131" s="451"/>
      <c r="BC131" s="451"/>
      <c r="BD131" s="451"/>
      <c r="BE131" s="451"/>
      <c r="BF131" s="451"/>
      <c r="BG131" s="451"/>
      <c r="BH131" s="451"/>
      <c r="BI131" s="451"/>
      <c r="BJ131" s="451"/>
      <c r="BK131" s="451"/>
      <c r="BL131" s="451"/>
      <c r="BM131" s="451"/>
      <c r="BN131" s="451"/>
      <c r="BO131" s="451"/>
      <c r="BP131" s="451"/>
      <c r="BQ131" s="451"/>
      <c r="BR131" s="451"/>
      <c r="BS131" s="451"/>
      <c r="BT131" s="451"/>
      <c r="BU131" s="451"/>
      <c r="BV131" s="451"/>
      <c r="BW131" s="451"/>
      <c r="BX131" s="451"/>
      <c r="BY131" s="451"/>
      <c r="BZ131" s="451"/>
      <c r="CA131" s="451"/>
      <c r="CB131" s="451"/>
      <c r="CC131" s="451"/>
      <c r="CD131" s="451"/>
      <c r="CE131" s="451"/>
      <c r="CF131" s="451"/>
      <c r="CG131" s="451"/>
      <c r="CH131" s="451"/>
      <c r="CI131" s="451"/>
      <c r="CJ131" s="451"/>
      <c r="CK131" s="451"/>
      <c r="CL131" s="451"/>
      <c r="CM131" s="451"/>
      <c r="CN131" s="451"/>
      <c r="CO131" s="451"/>
      <c r="CP131" s="451"/>
      <c r="CQ131" s="451"/>
      <c r="CR131" s="451"/>
      <c r="CS131" s="451"/>
      <c r="CT131" s="451"/>
      <c r="CU131" s="451"/>
      <c r="CV131" s="451"/>
      <c r="CW131" s="451"/>
      <c r="CX131" s="451"/>
      <c r="CY131" s="451"/>
      <c r="CZ131" s="451"/>
      <c r="DA131" s="451"/>
      <c r="DB131" s="451"/>
      <c r="DC131" s="451"/>
      <c r="DD131" s="451"/>
      <c r="DE131" s="451"/>
      <c r="DF131" s="451"/>
      <c r="DG131" s="451"/>
      <c r="DH131" s="451"/>
      <c r="DI131" s="451"/>
      <c r="DJ131" s="451"/>
      <c r="DK131" s="451"/>
      <c r="DL131" s="451"/>
      <c r="DM131" s="451"/>
      <c r="DN131" s="451"/>
      <c r="DO131" s="451"/>
      <c r="DP131" s="451"/>
      <c r="DQ131" s="451"/>
      <c r="DR131" s="451"/>
      <c r="DS131" s="451"/>
      <c r="DT131" s="451"/>
      <c r="DU131" s="451"/>
      <c r="DV131" s="451"/>
      <c r="DW131" s="451"/>
      <c r="DX131" s="451"/>
      <c r="DY131" s="451"/>
      <c r="DZ131" s="451"/>
      <c r="EA131" s="451"/>
      <c r="EB131" s="451"/>
      <c r="EC131" s="451"/>
      <c r="ED131" s="451"/>
      <c r="EE131" s="451"/>
      <c r="EF131" s="451"/>
      <c r="EG131" s="451"/>
      <c r="EH131" s="451"/>
      <c r="EI131" s="451"/>
      <c r="EJ131" s="451"/>
      <c r="EK131" s="451"/>
      <c r="EL131" s="451"/>
      <c r="EM131" s="451"/>
      <c r="EN131" s="451"/>
      <c r="EO131" s="451"/>
      <c r="EP131" s="451"/>
      <c r="EQ131" s="451"/>
      <c r="ER131" s="451"/>
      <c r="ES131" s="451"/>
      <c r="ET131" s="451"/>
      <c r="EU131" s="451"/>
      <c r="EV131" s="451"/>
      <c r="EW131" s="451"/>
      <c r="EX131" s="451"/>
      <c r="EY131" s="451"/>
      <c r="EZ131" s="451"/>
      <c r="FA131" s="451"/>
      <c r="FB131" s="451"/>
      <c r="FC131" s="451"/>
      <c r="FD131" s="451"/>
      <c r="FE131" s="451"/>
      <c r="FF131" s="451"/>
      <c r="FG131" s="451"/>
      <c r="FH131" s="451"/>
      <c r="FI131" s="451"/>
      <c r="FJ131" s="451"/>
      <c r="FK131" s="451"/>
      <c r="FL131" s="451"/>
      <c r="FM131" s="451"/>
      <c r="FN131" s="451"/>
    </row>
    <row r="132" spans="1:170" ht="15.75" customHeight="1">
      <c r="A132" s="451"/>
      <c r="B132" s="451"/>
      <c r="C132" s="451"/>
      <c r="D132" s="451"/>
      <c r="E132" s="451"/>
      <c r="F132" s="451"/>
      <c r="G132" s="451"/>
      <c r="H132" s="451"/>
      <c r="I132" s="451"/>
      <c r="J132" s="451"/>
      <c r="K132" s="451"/>
      <c r="L132" s="451"/>
      <c r="M132" s="451"/>
      <c r="N132" s="451"/>
      <c r="O132" s="451"/>
      <c r="P132" s="451"/>
      <c r="Q132" s="451"/>
      <c r="R132" s="451"/>
      <c r="S132" s="451"/>
      <c r="T132" s="451"/>
      <c r="U132" s="451"/>
      <c r="V132" s="451"/>
      <c r="W132" s="451"/>
      <c r="X132" s="451"/>
      <c r="Y132" s="451"/>
      <c r="Z132" s="451"/>
      <c r="AA132" s="451"/>
      <c r="AB132" s="451"/>
      <c r="AC132" s="451"/>
      <c r="AD132" s="451"/>
      <c r="AE132" s="451"/>
      <c r="AF132" s="451"/>
      <c r="AG132" s="451"/>
      <c r="AH132" s="451"/>
      <c r="AI132" s="451"/>
      <c r="AJ132" s="451"/>
      <c r="AK132" s="451"/>
      <c r="AL132" s="451"/>
      <c r="AM132" s="451"/>
      <c r="AN132" s="451"/>
      <c r="AO132" s="451"/>
      <c r="AP132" s="451"/>
      <c r="AQ132" s="451"/>
      <c r="AR132" s="451"/>
      <c r="AS132" s="451"/>
      <c r="AT132" s="451"/>
      <c r="AU132" s="451"/>
      <c r="AV132" s="451"/>
      <c r="AW132" s="451"/>
      <c r="AX132" s="451"/>
      <c r="AY132" s="451"/>
      <c r="AZ132" s="451"/>
      <c r="BA132" s="451"/>
      <c r="BB132" s="451"/>
      <c r="BC132" s="451"/>
      <c r="BD132" s="451"/>
      <c r="BE132" s="451"/>
      <c r="BF132" s="451"/>
      <c r="BG132" s="451"/>
      <c r="BH132" s="451"/>
      <c r="BI132" s="451"/>
      <c r="BJ132" s="451"/>
      <c r="BK132" s="451"/>
      <c r="BL132" s="451"/>
      <c r="BM132" s="451"/>
      <c r="BN132" s="451"/>
      <c r="BO132" s="451"/>
      <c r="BP132" s="451"/>
      <c r="BQ132" s="451"/>
      <c r="BR132" s="451"/>
      <c r="BS132" s="451"/>
      <c r="BT132" s="451"/>
      <c r="BU132" s="451"/>
      <c r="BV132" s="451"/>
      <c r="BW132" s="451"/>
      <c r="BX132" s="451"/>
      <c r="BY132" s="451"/>
      <c r="BZ132" s="451"/>
      <c r="CA132" s="451"/>
      <c r="CB132" s="451"/>
      <c r="CC132" s="451"/>
      <c r="CD132" s="451"/>
      <c r="CE132" s="451"/>
      <c r="CF132" s="451"/>
      <c r="CG132" s="451"/>
      <c r="CH132" s="451"/>
      <c r="CI132" s="451"/>
      <c r="CJ132" s="451"/>
      <c r="CK132" s="451"/>
      <c r="CL132" s="451"/>
      <c r="CM132" s="451"/>
      <c r="CN132" s="451"/>
      <c r="CO132" s="451"/>
      <c r="CP132" s="451"/>
      <c r="CQ132" s="451"/>
      <c r="CR132" s="451"/>
      <c r="CS132" s="451"/>
      <c r="CT132" s="451"/>
      <c r="CU132" s="451"/>
      <c r="CV132" s="451"/>
      <c r="CW132" s="451"/>
      <c r="CX132" s="451"/>
      <c r="CY132" s="451"/>
      <c r="CZ132" s="451"/>
      <c r="DA132" s="451"/>
      <c r="DB132" s="451"/>
      <c r="DC132" s="451"/>
      <c r="DD132" s="451"/>
      <c r="DE132" s="451"/>
      <c r="DF132" s="451"/>
      <c r="DG132" s="451"/>
      <c r="DH132" s="451"/>
      <c r="DI132" s="451"/>
      <c r="DJ132" s="451"/>
      <c r="DK132" s="451"/>
      <c r="DL132" s="451"/>
      <c r="DM132" s="451"/>
      <c r="DN132" s="451"/>
      <c r="DO132" s="451"/>
      <c r="DP132" s="451"/>
      <c r="DQ132" s="451"/>
      <c r="DR132" s="451"/>
      <c r="DS132" s="451"/>
      <c r="DT132" s="451"/>
      <c r="DU132" s="451"/>
      <c r="DV132" s="451"/>
      <c r="DW132" s="451"/>
      <c r="DX132" s="451"/>
      <c r="DY132" s="451"/>
      <c r="DZ132" s="451"/>
      <c r="EA132" s="451"/>
      <c r="EB132" s="451"/>
      <c r="EC132" s="451"/>
      <c r="ED132" s="451"/>
      <c r="EE132" s="451"/>
      <c r="EF132" s="451"/>
      <c r="EG132" s="451"/>
      <c r="EH132" s="451"/>
      <c r="EI132" s="451"/>
      <c r="EJ132" s="451"/>
      <c r="EK132" s="451"/>
      <c r="EL132" s="451"/>
      <c r="EM132" s="451"/>
      <c r="EN132" s="451"/>
      <c r="EO132" s="451"/>
      <c r="EP132" s="451"/>
      <c r="EQ132" s="451"/>
      <c r="ER132" s="451"/>
      <c r="ES132" s="451"/>
      <c r="ET132" s="451"/>
      <c r="EU132" s="451"/>
      <c r="EV132" s="451"/>
      <c r="EW132" s="451"/>
      <c r="EX132" s="451"/>
      <c r="EY132" s="451"/>
      <c r="EZ132" s="451"/>
      <c r="FA132" s="451"/>
      <c r="FB132" s="451"/>
      <c r="FC132" s="451"/>
      <c r="FD132" s="451"/>
      <c r="FE132" s="451"/>
      <c r="FF132" s="451"/>
      <c r="FG132" s="451"/>
      <c r="FH132" s="451"/>
      <c r="FI132" s="451"/>
      <c r="FJ132" s="451"/>
      <c r="FK132" s="451"/>
      <c r="FL132" s="451"/>
      <c r="FM132" s="451"/>
      <c r="FN132" s="451"/>
    </row>
    <row r="133" spans="1:170" ht="15.75" customHeight="1">
      <c r="A133" s="451"/>
      <c r="B133" s="451"/>
      <c r="C133" s="451"/>
      <c r="D133" s="451"/>
      <c r="E133" s="451"/>
      <c r="F133" s="451"/>
      <c r="G133" s="451"/>
      <c r="H133" s="451"/>
      <c r="I133" s="451"/>
      <c r="J133" s="451"/>
      <c r="K133" s="451"/>
      <c r="L133" s="451"/>
      <c r="M133" s="451"/>
      <c r="N133" s="451"/>
      <c r="O133" s="451"/>
      <c r="P133" s="451"/>
      <c r="Q133" s="451"/>
      <c r="R133" s="451"/>
      <c r="S133" s="451"/>
      <c r="T133" s="451"/>
      <c r="U133" s="451"/>
      <c r="V133" s="451"/>
      <c r="W133" s="451"/>
      <c r="X133" s="451"/>
      <c r="Y133" s="451"/>
      <c r="Z133" s="451"/>
      <c r="AA133" s="451"/>
      <c r="AB133" s="451"/>
      <c r="AC133" s="451"/>
      <c r="AD133" s="451"/>
      <c r="AE133" s="451"/>
      <c r="AF133" s="451"/>
      <c r="AG133" s="451"/>
      <c r="AH133" s="451"/>
      <c r="AI133" s="451"/>
      <c r="AJ133" s="451"/>
      <c r="AK133" s="451"/>
      <c r="AL133" s="451"/>
      <c r="AM133" s="451"/>
      <c r="AN133" s="451"/>
      <c r="AO133" s="451"/>
      <c r="AP133" s="451"/>
      <c r="AQ133" s="451"/>
      <c r="AR133" s="451"/>
      <c r="AS133" s="451"/>
      <c r="AT133" s="451"/>
      <c r="AU133" s="451"/>
      <c r="AV133" s="451"/>
      <c r="AW133" s="451"/>
      <c r="AX133" s="451"/>
      <c r="AY133" s="451"/>
      <c r="AZ133" s="451"/>
      <c r="BA133" s="451"/>
      <c r="BB133" s="451"/>
      <c r="BC133" s="451"/>
      <c r="BD133" s="451"/>
      <c r="BE133" s="451"/>
      <c r="BF133" s="451"/>
      <c r="BG133" s="451"/>
      <c r="BH133" s="451"/>
      <c r="BI133" s="451"/>
      <c r="BJ133" s="451"/>
      <c r="BK133" s="451"/>
      <c r="BL133" s="451"/>
      <c r="BM133" s="451"/>
      <c r="BN133" s="451"/>
      <c r="BO133" s="451"/>
      <c r="BP133" s="451"/>
      <c r="BQ133" s="451"/>
      <c r="BR133" s="451"/>
      <c r="BS133" s="451"/>
      <c r="BT133" s="451"/>
      <c r="BU133" s="451"/>
      <c r="BV133" s="451"/>
      <c r="BW133" s="451"/>
      <c r="BX133" s="451"/>
      <c r="BY133" s="451"/>
      <c r="BZ133" s="451"/>
      <c r="CA133" s="451"/>
      <c r="CB133" s="451"/>
      <c r="CC133" s="451"/>
      <c r="CD133" s="451"/>
      <c r="CE133" s="451"/>
      <c r="CF133" s="451"/>
      <c r="CG133" s="451"/>
      <c r="CH133" s="451"/>
      <c r="CI133" s="451"/>
      <c r="CJ133" s="451"/>
      <c r="CK133" s="451"/>
      <c r="CL133" s="451"/>
      <c r="CM133" s="451"/>
      <c r="CN133" s="451"/>
      <c r="CO133" s="451"/>
      <c r="CP133" s="451"/>
      <c r="CQ133" s="451"/>
      <c r="CR133" s="451"/>
      <c r="CS133" s="451"/>
      <c r="CT133" s="451"/>
      <c r="CU133" s="451"/>
      <c r="CV133" s="451"/>
      <c r="CW133" s="451"/>
      <c r="CX133" s="451"/>
      <c r="CY133" s="451"/>
      <c r="CZ133" s="451"/>
      <c r="DA133" s="451"/>
      <c r="DB133" s="451"/>
      <c r="DC133" s="451"/>
      <c r="DD133" s="451"/>
      <c r="DE133" s="451"/>
      <c r="DF133" s="451"/>
      <c r="DG133" s="451"/>
      <c r="DH133" s="451"/>
      <c r="DI133" s="451"/>
      <c r="DJ133" s="451"/>
      <c r="DK133" s="451"/>
      <c r="DL133" s="451"/>
      <c r="DM133" s="451"/>
      <c r="DN133" s="451"/>
      <c r="DO133" s="451"/>
      <c r="DP133" s="451"/>
      <c r="DQ133" s="451"/>
      <c r="DR133" s="451"/>
      <c r="DS133" s="451"/>
      <c r="DT133" s="451"/>
      <c r="DU133" s="451"/>
      <c r="DV133" s="451"/>
      <c r="DW133" s="451"/>
      <c r="DX133" s="451"/>
      <c r="DY133" s="451"/>
      <c r="DZ133" s="451"/>
      <c r="EA133" s="451"/>
      <c r="EB133" s="451"/>
      <c r="EC133" s="451"/>
      <c r="ED133" s="451"/>
      <c r="EE133" s="451"/>
      <c r="EF133" s="451"/>
      <c r="EG133" s="451"/>
      <c r="EH133" s="451"/>
      <c r="EI133" s="451"/>
      <c r="EJ133" s="451"/>
      <c r="EK133" s="451"/>
      <c r="EL133" s="451"/>
      <c r="EM133" s="451"/>
      <c r="EN133" s="451"/>
      <c r="EO133" s="451"/>
      <c r="EP133" s="451"/>
      <c r="EQ133" s="451"/>
      <c r="ER133" s="451"/>
      <c r="ES133" s="451"/>
      <c r="ET133" s="451"/>
      <c r="EU133" s="451"/>
      <c r="EV133" s="451"/>
      <c r="EW133" s="451"/>
      <c r="EX133" s="451"/>
      <c r="EY133" s="451"/>
      <c r="EZ133" s="451"/>
      <c r="FA133" s="451"/>
      <c r="FB133" s="451"/>
      <c r="FC133" s="451"/>
      <c r="FD133" s="451"/>
      <c r="FE133" s="451"/>
      <c r="FF133" s="451"/>
      <c r="FG133" s="451"/>
      <c r="FH133" s="451"/>
      <c r="FI133" s="451"/>
      <c r="FJ133" s="451"/>
      <c r="FK133" s="451"/>
      <c r="FL133" s="451"/>
      <c r="FM133" s="451"/>
      <c r="FN133" s="451"/>
    </row>
    <row r="134" spans="1:170" ht="15.75" customHeight="1">
      <c r="A134" s="451"/>
      <c r="B134" s="451"/>
      <c r="C134" s="451"/>
      <c r="D134" s="451"/>
      <c r="E134" s="451"/>
      <c r="F134" s="451"/>
      <c r="G134" s="451"/>
      <c r="H134" s="451"/>
      <c r="I134" s="451"/>
      <c r="J134" s="451"/>
      <c r="K134" s="451"/>
      <c r="L134" s="451"/>
      <c r="M134" s="451"/>
      <c r="N134" s="451"/>
      <c r="O134" s="451"/>
      <c r="P134" s="451"/>
      <c r="Q134" s="451"/>
      <c r="R134" s="451"/>
      <c r="S134" s="451"/>
      <c r="T134" s="451"/>
      <c r="U134" s="451"/>
      <c r="V134" s="451"/>
      <c r="W134" s="451"/>
      <c r="X134" s="451"/>
      <c r="Y134" s="451"/>
      <c r="Z134" s="451"/>
      <c r="AA134" s="451"/>
      <c r="AB134" s="451"/>
      <c r="AC134" s="451"/>
      <c r="AD134" s="451"/>
      <c r="AE134" s="451"/>
      <c r="AF134" s="451"/>
      <c r="AG134" s="451"/>
      <c r="AH134" s="451"/>
      <c r="AI134" s="451"/>
      <c r="AJ134" s="451"/>
      <c r="AK134" s="451"/>
      <c r="AL134" s="451"/>
      <c r="AM134" s="451"/>
      <c r="AN134" s="451"/>
      <c r="AO134" s="451"/>
      <c r="AP134" s="451"/>
      <c r="AQ134" s="451"/>
      <c r="AR134" s="451"/>
      <c r="AS134" s="451"/>
      <c r="AT134" s="451"/>
      <c r="AU134" s="451"/>
      <c r="AV134" s="451"/>
      <c r="AW134" s="451"/>
      <c r="AX134" s="451"/>
      <c r="AY134" s="451"/>
      <c r="AZ134" s="451"/>
      <c r="BA134" s="451"/>
      <c r="BB134" s="451"/>
      <c r="BC134" s="451"/>
      <c r="BD134" s="451"/>
      <c r="BE134" s="451"/>
      <c r="BF134" s="451"/>
      <c r="BG134" s="451"/>
      <c r="BH134" s="451"/>
      <c r="BI134" s="451"/>
      <c r="BJ134" s="451"/>
      <c r="BK134" s="451"/>
      <c r="BL134" s="451"/>
      <c r="BM134" s="451"/>
      <c r="BN134" s="451"/>
      <c r="BO134" s="451"/>
      <c r="BP134" s="451"/>
      <c r="BQ134" s="451"/>
      <c r="BR134" s="451"/>
      <c r="BS134" s="451"/>
      <c r="BT134" s="451"/>
      <c r="BU134" s="451"/>
      <c r="BV134" s="451"/>
      <c r="BW134" s="451"/>
      <c r="BX134" s="451"/>
      <c r="BY134" s="451"/>
      <c r="BZ134" s="451"/>
      <c r="CA134" s="451"/>
      <c r="CB134" s="451"/>
      <c r="CC134" s="451"/>
      <c r="CD134" s="451"/>
      <c r="CE134" s="451"/>
      <c r="CF134" s="451"/>
      <c r="CG134" s="451"/>
      <c r="CH134" s="451"/>
      <c r="CI134" s="451"/>
      <c r="CJ134" s="451"/>
      <c r="CK134" s="451"/>
      <c r="CL134" s="451"/>
      <c r="CM134" s="451"/>
      <c r="CN134" s="451"/>
      <c r="CO134" s="451"/>
      <c r="CP134" s="451"/>
      <c r="CQ134" s="451"/>
      <c r="CR134" s="451"/>
      <c r="CS134" s="451"/>
      <c r="CT134" s="451"/>
      <c r="CU134" s="451"/>
      <c r="CV134" s="451"/>
      <c r="CW134" s="451"/>
      <c r="CX134" s="451"/>
      <c r="CY134" s="451"/>
      <c r="CZ134" s="451"/>
      <c r="DA134" s="451"/>
      <c r="DB134" s="451"/>
      <c r="DC134" s="451"/>
      <c r="DD134" s="451"/>
      <c r="DE134" s="451"/>
      <c r="DF134" s="451"/>
      <c r="DG134" s="451"/>
      <c r="DH134" s="451"/>
      <c r="DI134" s="451"/>
      <c r="DJ134" s="451"/>
      <c r="DK134" s="451"/>
      <c r="DL134" s="451"/>
      <c r="DM134" s="451"/>
      <c r="DN134" s="451"/>
      <c r="DO134" s="451"/>
      <c r="DP134" s="451"/>
      <c r="DQ134" s="451"/>
      <c r="DR134" s="451"/>
      <c r="DS134" s="451"/>
      <c r="DT134" s="451"/>
      <c r="DU134" s="451"/>
      <c r="DV134" s="451"/>
      <c r="DW134" s="451"/>
      <c r="DX134" s="451"/>
      <c r="DY134" s="451"/>
      <c r="DZ134" s="451"/>
      <c r="EA134" s="451"/>
      <c r="EB134" s="451"/>
      <c r="EC134" s="451"/>
      <c r="ED134" s="451"/>
      <c r="EE134" s="451"/>
      <c r="EF134" s="451"/>
      <c r="EG134" s="451"/>
      <c r="EH134" s="451"/>
      <c r="EI134" s="451"/>
      <c r="EJ134" s="451"/>
      <c r="EK134" s="451"/>
      <c r="EL134" s="451"/>
      <c r="EM134" s="451"/>
      <c r="EN134" s="451"/>
      <c r="EO134" s="451"/>
      <c r="EP134" s="451"/>
      <c r="EQ134" s="451"/>
      <c r="ER134" s="451"/>
      <c r="ES134" s="451"/>
      <c r="ET134" s="451"/>
      <c r="EU134" s="451"/>
      <c r="EV134" s="451"/>
      <c r="EW134" s="451"/>
      <c r="EX134" s="451"/>
      <c r="EY134" s="451"/>
      <c r="EZ134" s="451"/>
      <c r="FA134" s="451"/>
      <c r="FB134" s="451"/>
      <c r="FC134" s="451"/>
      <c r="FD134" s="451"/>
      <c r="FE134" s="451"/>
      <c r="FF134" s="451"/>
      <c r="FG134" s="451"/>
      <c r="FH134" s="451"/>
      <c r="FI134" s="451"/>
      <c r="FJ134" s="451"/>
      <c r="FK134" s="451"/>
      <c r="FL134" s="451"/>
      <c r="FM134" s="451"/>
      <c r="FN134" s="451"/>
    </row>
    <row r="135" spans="1:170" ht="15.75" customHeight="1">
      <c r="A135" s="451"/>
      <c r="B135" s="451"/>
      <c r="C135" s="451"/>
      <c r="D135" s="451"/>
      <c r="E135" s="451"/>
      <c r="F135" s="451"/>
      <c r="G135" s="451"/>
      <c r="H135" s="451"/>
      <c r="I135" s="451"/>
      <c r="J135" s="451"/>
      <c r="K135" s="451"/>
      <c r="L135" s="451"/>
      <c r="M135" s="451"/>
      <c r="N135" s="451"/>
      <c r="O135" s="451"/>
      <c r="P135" s="451"/>
      <c r="Q135" s="451"/>
      <c r="R135" s="451"/>
      <c r="S135" s="451"/>
      <c r="T135" s="451"/>
      <c r="U135" s="451"/>
      <c r="V135" s="451"/>
      <c r="W135" s="451"/>
      <c r="X135" s="451"/>
      <c r="Y135" s="451"/>
      <c r="Z135" s="451"/>
      <c r="AA135" s="451"/>
      <c r="AB135" s="451"/>
      <c r="AC135" s="451"/>
      <c r="AD135" s="451"/>
      <c r="AE135" s="451"/>
      <c r="AF135" s="451"/>
      <c r="AG135" s="451"/>
      <c r="AH135" s="451"/>
      <c r="AI135" s="451"/>
      <c r="AJ135" s="451"/>
      <c r="AK135" s="451"/>
      <c r="AL135" s="451"/>
      <c r="AM135" s="451"/>
      <c r="AN135" s="451"/>
      <c r="AO135" s="451"/>
      <c r="AP135" s="451"/>
      <c r="AQ135" s="451"/>
      <c r="AR135" s="451"/>
      <c r="AS135" s="451"/>
      <c r="AT135" s="451"/>
      <c r="AU135" s="451"/>
      <c r="AV135" s="451"/>
      <c r="AW135" s="451"/>
      <c r="AX135" s="451"/>
      <c r="AY135" s="451"/>
      <c r="AZ135" s="451"/>
      <c r="BA135" s="451"/>
      <c r="BB135" s="451"/>
      <c r="BC135" s="451"/>
      <c r="BD135" s="451"/>
      <c r="BE135" s="451"/>
      <c r="BF135" s="451"/>
      <c r="BG135" s="451"/>
      <c r="BH135" s="451"/>
      <c r="BI135" s="451"/>
      <c r="BJ135" s="451"/>
      <c r="BK135" s="451"/>
      <c r="BL135" s="451"/>
      <c r="BM135" s="451"/>
      <c r="BN135" s="451"/>
      <c r="BO135" s="451"/>
      <c r="BP135" s="451"/>
      <c r="BQ135" s="451"/>
      <c r="BR135" s="451"/>
      <c r="BS135" s="451"/>
      <c r="BT135" s="451"/>
      <c r="BU135" s="451"/>
      <c r="BV135" s="451"/>
      <c r="BW135" s="451"/>
      <c r="BX135" s="451"/>
      <c r="BY135" s="451"/>
      <c r="BZ135" s="451"/>
      <c r="CA135" s="451"/>
      <c r="CB135" s="451"/>
      <c r="CC135" s="451"/>
      <c r="CD135" s="451"/>
      <c r="CE135" s="451"/>
      <c r="CF135" s="451"/>
      <c r="CG135" s="451"/>
      <c r="CH135" s="451"/>
      <c r="CI135" s="451"/>
      <c r="CJ135" s="451"/>
      <c r="CK135" s="451"/>
      <c r="CL135" s="451"/>
      <c r="CM135" s="451"/>
      <c r="CN135" s="451"/>
      <c r="CO135" s="451"/>
      <c r="CP135" s="451"/>
      <c r="CQ135" s="451"/>
      <c r="CR135" s="451"/>
      <c r="CS135" s="451"/>
      <c r="CT135" s="451"/>
      <c r="CU135" s="451"/>
      <c r="CV135" s="451"/>
      <c r="CW135" s="451"/>
      <c r="CX135" s="451"/>
      <c r="CY135" s="451"/>
      <c r="CZ135" s="451"/>
      <c r="DA135" s="451"/>
      <c r="DB135" s="451"/>
      <c r="DC135" s="451"/>
      <c r="DD135" s="451"/>
      <c r="DE135" s="451"/>
      <c r="DF135" s="451"/>
      <c r="DG135" s="451"/>
      <c r="DH135" s="451"/>
      <c r="DI135" s="451"/>
      <c r="DJ135" s="451"/>
      <c r="DK135" s="451"/>
      <c r="DL135" s="451"/>
      <c r="DM135" s="451"/>
      <c r="DN135" s="451"/>
      <c r="DO135" s="451"/>
      <c r="DP135" s="451"/>
      <c r="DQ135" s="451"/>
      <c r="DR135" s="451"/>
      <c r="DS135" s="451"/>
      <c r="DT135" s="451"/>
      <c r="DU135" s="451"/>
      <c r="DV135" s="451"/>
      <c r="DW135" s="451"/>
      <c r="DX135" s="451"/>
      <c r="DY135" s="451"/>
      <c r="DZ135" s="451"/>
      <c r="EA135" s="451"/>
      <c r="EB135" s="451"/>
      <c r="EC135" s="451"/>
      <c r="ED135" s="451"/>
      <c r="EE135" s="451"/>
      <c r="EF135" s="451"/>
      <c r="EG135" s="451"/>
      <c r="EH135" s="451"/>
      <c r="EI135" s="451"/>
      <c r="EJ135" s="451"/>
      <c r="EK135" s="451"/>
      <c r="EL135" s="451"/>
      <c r="EM135" s="451"/>
      <c r="EN135" s="451"/>
      <c r="EO135" s="451"/>
      <c r="EP135" s="451"/>
      <c r="EQ135" s="451"/>
      <c r="ER135" s="451"/>
      <c r="ES135" s="451"/>
      <c r="ET135" s="451"/>
      <c r="EU135" s="451"/>
      <c r="EV135" s="451"/>
      <c r="EW135" s="451"/>
      <c r="EX135" s="451"/>
      <c r="EY135" s="451"/>
      <c r="EZ135" s="451"/>
      <c r="FA135" s="451"/>
      <c r="FB135" s="451"/>
      <c r="FC135" s="451"/>
      <c r="FD135" s="451"/>
      <c r="FE135" s="451"/>
      <c r="FF135" s="451"/>
      <c r="FG135" s="451"/>
      <c r="FH135" s="451"/>
      <c r="FI135" s="451"/>
      <c r="FJ135" s="451"/>
      <c r="FK135" s="451"/>
      <c r="FL135" s="451"/>
      <c r="FM135" s="451"/>
      <c r="FN135" s="451"/>
    </row>
    <row r="136" spans="1:170" ht="15.75" customHeight="1">
      <c r="A136" s="451"/>
      <c r="B136" s="451"/>
      <c r="C136" s="451"/>
      <c r="D136" s="451"/>
      <c r="E136" s="451"/>
      <c r="F136" s="451"/>
      <c r="G136" s="451"/>
      <c r="H136" s="451"/>
      <c r="I136" s="451"/>
      <c r="J136" s="451"/>
      <c r="K136" s="451"/>
      <c r="L136" s="451"/>
      <c r="M136" s="451"/>
      <c r="N136" s="451"/>
      <c r="O136" s="451"/>
      <c r="P136" s="451"/>
      <c r="Q136" s="451"/>
      <c r="R136" s="451"/>
      <c r="S136" s="451"/>
      <c r="T136" s="451"/>
      <c r="U136" s="451"/>
      <c r="V136" s="451"/>
      <c r="W136" s="451"/>
      <c r="X136" s="451"/>
      <c r="Y136" s="451"/>
      <c r="Z136" s="451"/>
      <c r="AA136" s="451"/>
      <c r="AB136" s="451"/>
      <c r="AC136" s="451"/>
      <c r="AD136" s="451"/>
      <c r="AE136" s="451"/>
      <c r="AF136" s="451"/>
      <c r="AG136" s="451"/>
      <c r="AH136" s="451"/>
      <c r="AI136" s="451"/>
      <c r="AJ136" s="451"/>
      <c r="AK136" s="451"/>
      <c r="AL136" s="451"/>
      <c r="AM136" s="451"/>
      <c r="AN136" s="451"/>
      <c r="AO136" s="451"/>
      <c r="AP136" s="451"/>
      <c r="AQ136" s="451"/>
      <c r="AR136" s="451"/>
      <c r="AS136" s="451"/>
      <c r="AT136" s="451"/>
      <c r="AU136" s="451"/>
      <c r="AV136" s="451"/>
      <c r="AW136" s="451"/>
      <c r="AX136" s="451"/>
      <c r="AY136" s="451"/>
      <c r="AZ136" s="451"/>
      <c r="BA136" s="451"/>
      <c r="BB136" s="451"/>
      <c r="BC136" s="451"/>
      <c r="BD136" s="451"/>
      <c r="BE136" s="451"/>
      <c r="BF136" s="451"/>
      <c r="BG136" s="451"/>
      <c r="BH136" s="451"/>
      <c r="BI136" s="451"/>
      <c r="BJ136" s="451"/>
      <c r="BK136" s="451"/>
      <c r="BL136" s="451"/>
      <c r="BM136" s="451"/>
      <c r="BN136" s="451"/>
      <c r="BO136" s="451"/>
      <c r="BP136" s="451"/>
      <c r="BQ136" s="451"/>
      <c r="BR136" s="451"/>
      <c r="BS136" s="451"/>
      <c r="BT136" s="451"/>
      <c r="BU136" s="451"/>
      <c r="BV136" s="451"/>
      <c r="BW136" s="451"/>
      <c r="BX136" s="451"/>
      <c r="BY136" s="451"/>
      <c r="BZ136" s="451"/>
      <c r="CA136" s="451"/>
      <c r="CB136" s="451"/>
      <c r="CC136" s="451"/>
      <c r="CD136" s="451"/>
      <c r="CE136" s="451"/>
      <c r="CF136" s="451"/>
      <c r="CG136" s="451"/>
      <c r="CH136" s="451"/>
      <c r="CI136" s="451"/>
      <c r="CJ136" s="451"/>
      <c r="CK136" s="451"/>
      <c r="CL136" s="451"/>
      <c r="CM136" s="451"/>
      <c r="CN136" s="451"/>
      <c r="CO136" s="451"/>
      <c r="CP136" s="451"/>
      <c r="CQ136" s="451"/>
      <c r="CR136" s="451"/>
      <c r="CS136" s="451"/>
      <c r="CT136" s="451"/>
      <c r="CU136" s="451"/>
      <c r="CV136" s="451"/>
      <c r="CW136" s="451"/>
      <c r="CX136" s="451"/>
      <c r="CY136" s="451"/>
      <c r="CZ136" s="451"/>
      <c r="DA136" s="451"/>
      <c r="DB136" s="451"/>
      <c r="DC136" s="451"/>
      <c r="DD136" s="451"/>
      <c r="DE136" s="451"/>
      <c r="DF136" s="451"/>
      <c r="DG136" s="451"/>
      <c r="DH136" s="451"/>
      <c r="DI136" s="451"/>
      <c r="DJ136" s="451"/>
      <c r="DK136" s="451"/>
      <c r="DL136" s="451"/>
      <c r="DM136" s="451"/>
      <c r="DN136" s="451"/>
      <c r="DO136" s="451"/>
      <c r="DP136" s="451"/>
      <c r="DQ136" s="451"/>
      <c r="DR136" s="451"/>
      <c r="DS136" s="451"/>
      <c r="DT136" s="451"/>
      <c r="DU136" s="451"/>
      <c r="DV136" s="451"/>
      <c r="DW136" s="451"/>
      <c r="DX136" s="451"/>
      <c r="DY136" s="451"/>
      <c r="DZ136" s="451"/>
      <c r="EA136" s="451"/>
      <c r="EB136" s="451"/>
      <c r="EC136" s="451"/>
      <c r="ED136" s="451"/>
      <c r="EE136" s="451"/>
      <c r="EF136" s="451"/>
      <c r="EG136" s="451"/>
      <c r="EH136" s="451"/>
      <c r="EI136" s="451"/>
      <c r="EJ136" s="451"/>
      <c r="EK136" s="451"/>
      <c r="EL136" s="451"/>
      <c r="EM136" s="451"/>
      <c r="EN136" s="451"/>
      <c r="EO136" s="451"/>
      <c r="EP136" s="451"/>
      <c r="EQ136" s="451"/>
      <c r="ER136" s="451"/>
      <c r="ES136" s="451"/>
      <c r="ET136" s="451"/>
      <c r="EU136" s="451"/>
      <c r="EV136" s="451"/>
      <c r="EW136" s="451"/>
      <c r="EX136" s="451"/>
      <c r="EY136" s="451"/>
      <c r="EZ136" s="451"/>
      <c r="FA136" s="451"/>
      <c r="FB136" s="451"/>
      <c r="FC136" s="451"/>
      <c r="FD136" s="451"/>
      <c r="FE136" s="451"/>
      <c r="FF136" s="451"/>
      <c r="FG136" s="451"/>
      <c r="FH136" s="451"/>
      <c r="FI136" s="451"/>
      <c r="FJ136" s="451"/>
      <c r="FK136" s="451"/>
      <c r="FL136" s="451"/>
      <c r="FM136" s="451"/>
      <c r="FN136" s="451"/>
    </row>
    <row r="137" spans="1:170" ht="15.75" customHeight="1">
      <c r="A137" s="451"/>
      <c r="B137" s="451"/>
      <c r="C137" s="451"/>
      <c r="D137" s="451"/>
      <c r="E137" s="451"/>
      <c r="F137" s="451"/>
      <c r="G137" s="451"/>
      <c r="H137" s="451"/>
      <c r="I137" s="451"/>
      <c r="J137" s="451"/>
      <c r="K137" s="451"/>
      <c r="L137" s="451"/>
      <c r="M137" s="451"/>
      <c r="N137" s="451"/>
      <c r="O137" s="451"/>
      <c r="P137" s="451"/>
      <c r="Q137" s="451"/>
      <c r="R137" s="451"/>
      <c r="S137" s="451"/>
      <c r="T137" s="451"/>
      <c r="U137" s="451"/>
      <c r="V137" s="451"/>
      <c r="W137" s="451"/>
      <c r="X137" s="451"/>
      <c r="Y137" s="451"/>
      <c r="Z137" s="451"/>
      <c r="AA137" s="451"/>
      <c r="AB137" s="451"/>
      <c r="AC137" s="451"/>
      <c r="AD137" s="451"/>
      <c r="AE137" s="451"/>
      <c r="AF137" s="451"/>
      <c r="AG137" s="451"/>
      <c r="AH137" s="451"/>
      <c r="AI137" s="451"/>
      <c r="AJ137" s="451"/>
      <c r="AK137" s="451"/>
      <c r="AL137" s="451"/>
      <c r="AM137" s="451"/>
      <c r="AN137" s="451"/>
      <c r="AO137" s="451"/>
      <c r="AP137" s="451"/>
      <c r="AQ137" s="451"/>
      <c r="AR137" s="451"/>
      <c r="AS137" s="451"/>
      <c r="AT137" s="451"/>
      <c r="AU137" s="451"/>
      <c r="AV137" s="451"/>
      <c r="AW137" s="451"/>
      <c r="AX137" s="451"/>
      <c r="AY137" s="451"/>
      <c r="AZ137" s="451"/>
      <c r="BA137" s="451"/>
      <c r="BB137" s="451"/>
      <c r="BC137" s="451"/>
      <c r="BD137" s="451"/>
      <c r="BE137" s="451"/>
      <c r="BF137" s="451"/>
      <c r="BG137" s="451"/>
      <c r="BH137" s="451"/>
      <c r="BI137" s="451"/>
      <c r="BJ137" s="451"/>
      <c r="BK137" s="451"/>
      <c r="BL137" s="451"/>
      <c r="BM137" s="451"/>
      <c r="BN137" s="451"/>
      <c r="BO137" s="451"/>
      <c r="BP137" s="451"/>
      <c r="BQ137" s="451"/>
      <c r="BR137" s="451"/>
      <c r="BS137" s="451"/>
      <c r="BT137" s="451"/>
      <c r="BU137" s="451"/>
      <c r="BV137" s="451"/>
      <c r="BW137" s="451"/>
      <c r="BX137" s="451"/>
      <c r="BY137" s="451"/>
      <c r="BZ137" s="451"/>
      <c r="CA137" s="451"/>
      <c r="CB137" s="451"/>
      <c r="CC137" s="451"/>
      <c r="CD137" s="451"/>
      <c r="CE137" s="451"/>
      <c r="CF137" s="451"/>
      <c r="CG137" s="451"/>
      <c r="CH137" s="451"/>
      <c r="CI137" s="451"/>
      <c r="CJ137" s="451"/>
      <c r="CK137" s="451"/>
      <c r="CL137" s="451"/>
      <c r="CM137" s="451"/>
      <c r="CN137" s="451"/>
      <c r="CO137" s="451"/>
      <c r="CP137" s="451"/>
      <c r="CQ137" s="451"/>
      <c r="CR137" s="451"/>
      <c r="CS137" s="451"/>
      <c r="CT137" s="451"/>
      <c r="CU137" s="451"/>
      <c r="CV137" s="451"/>
      <c r="CW137" s="451"/>
      <c r="CX137" s="451"/>
      <c r="CY137" s="451"/>
      <c r="CZ137" s="451"/>
      <c r="DA137" s="451"/>
      <c r="DB137" s="451"/>
      <c r="DC137" s="451"/>
      <c r="DD137" s="451"/>
      <c r="DE137" s="451"/>
      <c r="DF137" s="451"/>
      <c r="DG137" s="451"/>
      <c r="DH137" s="451"/>
      <c r="DI137" s="451"/>
      <c r="DJ137" s="451"/>
      <c r="DK137" s="451"/>
      <c r="DL137" s="451"/>
      <c r="DM137" s="451"/>
      <c r="DN137" s="451"/>
      <c r="DO137" s="451"/>
      <c r="DP137" s="451"/>
      <c r="DQ137" s="451"/>
      <c r="DR137" s="451"/>
      <c r="DS137" s="451"/>
      <c r="DT137" s="451"/>
      <c r="DU137" s="451"/>
      <c r="DV137" s="451"/>
      <c r="DW137" s="451"/>
      <c r="DX137" s="451"/>
      <c r="DY137" s="451"/>
      <c r="DZ137" s="451"/>
      <c r="EA137" s="451"/>
      <c r="EB137" s="451"/>
      <c r="EC137" s="451"/>
      <c r="ED137" s="451"/>
      <c r="EE137" s="451"/>
      <c r="EF137" s="451"/>
      <c r="EG137" s="451"/>
      <c r="EH137" s="451"/>
      <c r="EI137" s="451"/>
      <c r="EJ137" s="451"/>
      <c r="EK137" s="451"/>
      <c r="EL137" s="451"/>
      <c r="EM137" s="451"/>
      <c r="EN137" s="451"/>
      <c r="EO137" s="451"/>
      <c r="EP137" s="451"/>
      <c r="EQ137" s="451"/>
      <c r="ER137" s="451"/>
      <c r="ES137" s="451"/>
      <c r="ET137" s="451"/>
      <c r="EU137" s="451"/>
      <c r="EV137" s="451"/>
      <c r="EW137" s="451"/>
      <c r="EX137" s="451"/>
      <c r="EY137" s="451"/>
      <c r="EZ137" s="451"/>
      <c r="FA137" s="451"/>
      <c r="FB137" s="451"/>
      <c r="FC137" s="451"/>
      <c r="FD137" s="451"/>
      <c r="FE137" s="451"/>
      <c r="FF137" s="451"/>
      <c r="FG137" s="451"/>
      <c r="FH137" s="451"/>
      <c r="FI137" s="451"/>
      <c r="FJ137" s="451"/>
      <c r="FK137" s="451"/>
      <c r="FL137" s="451"/>
      <c r="FM137" s="451"/>
      <c r="FN137" s="451"/>
    </row>
    <row r="138" spans="1:170" ht="15.75" customHeight="1">
      <c r="A138" s="451"/>
      <c r="B138" s="451"/>
      <c r="C138" s="451"/>
      <c r="D138" s="451"/>
      <c r="E138" s="451"/>
      <c r="F138" s="451"/>
      <c r="G138" s="451"/>
      <c r="H138" s="451"/>
      <c r="I138" s="451"/>
      <c r="J138" s="451"/>
      <c r="K138" s="451"/>
      <c r="L138" s="451"/>
      <c r="M138" s="451"/>
      <c r="N138" s="451"/>
      <c r="O138" s="451"/>
      <c r="P138" s="451"/>
      <c r="Q138" s="451"/>
      <c r="R138" s="451"/>
      <c r="S138" s="451"/>
      <c r="T138" s="451"/>
      <c r="U138" s="451"/>
      <c r="V138" s="451"/>
      <c r="W138" s="451"/>
      <c r="X138" s="451"/>
      <c r="Y138" s="451"/>
      <c r="Z138" s="451"/>
      <c r="AA138" s="451"/>
      <c r="AB138" s="451"/>
      <c r="AC138" s="451"/>
      <c r="AD138" s="451"/>
      <c r="AE138" s="451"/>
      <c r="AF138" s="451"/>
      <c r="AG138" s="451"/>
      <c r="AH138" s="451"/>
      <c r="AI138" s="451"/>
      <c r="AJ138" s="451"/>
      <c r="AK138" s="451"/>
      <c r="AL138" s="451"/>
      <c r="AM138" s="451"/>
      <c r="AN138" s="451"/>
      <c r="AO138" s="451"/>
      <c r="AP138" s="451"/>
      <c r="AQ138" s="451"/>
      <c r="AR138" s="451"/>
      <c r="AS138" s="451"/>
      <c r="AT138" s="451"/>
      <c r="AU138" s="451"/>
      <c r="AV138" s="451"/>
      <c r="AW138" s="451"/>
      <c r="AX138" s="451"/>
      <c r="AY138" s="451"/>
      <c r="AZ138" s="451"/>
      <c r="BA138" s="451"/>
      <c r="BB138" s="451"/>
      <c r="BC138" s="451"/>
      <c r="BD138" s="451"/>
      <c r="BE138" s="451"/>
      <c r="BF138" s="451"/>
      <c r="BG138" s="451"/>
      <c r="BH138" s="451"/>
      <c r="BI138" s="451"/>
      <c r="BJ138" s="451"/>
      <c r="BK138" s="451"/>
      <c r="BL138" s="451"/>
      <c r="BM138" s="451"/>
      <c r="BN138" s="451"/>
      <c r="BO138" s="451"/>
      <c r="BP138" s="451"/>
      <c r="BQ138" s="451"/>
      <c r="BR138" s="451"/>
      <c r="BS138" s="451"/>
      <c r="BT138" s="451"/>
      <c r="BU138" s="451"/>
      <c r="BV138" s="451"/>
      <c r="BW138" s="451"/>
      <c r="BX138" s="451"/>
      <c r="BY138" s="451"/>
      <c r="BZ138" s="451"/>
      <c r="CA138" s="451"/>
      <c r="CB138" s="451"/>
      <c r="CC138" s="451"/>
      <c r="CD138" s="451"/>
      <c r="CE138" s="451"/>
      <c r="CF138" s="451"/>
      <c r="CG138" s="451"/>
      <c r="CH138" s="451"/>
      <c r="CI138" s="451"/>
      <c r="CJ138" s="451"/>
      <c r="CK138" s="451"/>
      <c r="CL138" s="451"/>
      <c r="CM138" s="451"/>
      <c r="CN138" s="451"/>
      <c r="CO138" s="451"/>
      <c r="CP138" s="451"/>
      <c r="CQ138" s="451"/>
      <c r="CR138" s="451"/>
      <c r="CS138" s="451"/>
      <c r="CT138" s="451"/>
      <c r="CU138" s="451"/>
      <c r="CV138" s="451"/>
      <c r="CW138" s="451"/>
      <c r="CX138" s="451"/>
      <c r="CY138" s="451"/>
      <c r="CZ138" s="451"/>
      <c r="DA138" s="451"/>
      <c r="DB138" s="451"/>
      <c r="DC138" s="451"/>
      <c r="DD138" s="451"/>
      <c r="DE138" s="451"/>
      <c r="DF138" s="451"/>
      <c r="DG138" s="451"/>
      <c r="DH138" s="451"/>
      <c r="DI138" s="451"/>
      <c r="DJ138" s="451"/>
      <c r="DK138" s="451"/>
      <c r="DL138" s="451"/>
      <c r="DM138" s="451"/>
      <c r="DN138" s="451"/>
      <c r="DO138" s="451"/>
      <c r="DP138" s="451"/>
      <c r="DQ138" s="451"/>
      <c r="DR138" s="451"/>
      <c r="DS138" s="451"/>
      <c r="DT138" s="451"/>
      <c r="DU138" s="451"/>
      <c r="DV138" s="451"/>
      <c r="DW138" s="451"/>
      <c r="DX138" s="451"/>
      <c r="DY138" s="451"/>
      <c r="DZ138" s="451"/>
      <c r="EA138" s="451"/>
      <c r="EB138" s="451"/>
      <c r="EC138" s="451"/>
      <c r="ED138" s="451"/>
      <c r="EE138" s="451"/>
      <c r="EF138" s="451"/>
      <c r="EG138" s="451"/>
      <c r="EH138" s="451"/>
      <c r="EI138" s="451"/>
      <c r="EJ138" s="451"/>
      <c r="EK138" s="451"/>
      <c r="EL138" s="451"/>
      <c r="EM138" s="451"/>
      <c r="EN138" s="451"/>
      <c r="EO138" s="451"/>
      <c r="EP138" s="451"/>
      <c r="EQ138" s="451"/>
      <c r="ER138" s="451"/>
      <c r="ES138" s="451"/>
      <c r="ET138" s="451"/>
      <c r="EU138" s="451"/>
      <c r="EV138" s="451"/>
      <c r="EW138" s="451"/>
      <c r="EX138" s="451"/>
      <c r="EY138" s="451"/>
      <c r="EZ138" s="451"/>
      <c r="FA138" s="451"/>
      <c r="FB138" s="451"/>
      <c r="FC138" s="451"/>
      <c r="FD138" s="451"/>
      <c r="FE138" s="451"/>
      <c r="FF138" s="451"/>
      <c r="FG138" s="451"/>
      <c r="FH138" s="451"/>
      <c r="FI138" s="451"/>
      <c r="FJ138" s="451"/>
      <c r="FK138" s="451"/>
      <c r="FL138" s="451"/>
      <c r="FM138" s="451"/>
      <c r="FN138" s="451"/>
    </row>
    <row r="139" spans="1:170" ht="15.75" customHeight="1">
      <c r="A139" s="451"/>
      <c r="B139" s="451"/>
      <c r="C139" s="451"/>
      <c r="D139" s="451"/>
      <c r="E139" s="451"/>
      <c r="F139" s="451"/>
      <c r="G139" s="451"/>
      <c r="H139" s="451"/>
      <c r="I139" s="451"/>
      <c r="J139" s="451"/>
      <c r="K139" s="451"/>
      <c r="L139" s="451"/>
      <c r="M139" s="451"/>
      <c r="N139" s="451"/>
      <c r="O139" s="451"/>
      <c r="P139" s="451"/>
      <c r="Q139" s="451"/>
      <c r="R139" s="451"/>
      <c r="S139" s="451"/>
      <c r="T139" s="451"/>
      <c r="U139" s="451"/>
      <c r="V139" s="451"/>
      <c r="W139" s="451"/>
      <c r="X139" s="451"/>
      <c r="Y139" s="451"/>
      <c r="Z139" s="451"/>
      <c r="AA139" s="451"/>
      <c r="AB139" s="451"/>
      <c r="AC139" s="451"/>
      <c r="AD139" s="451"/>
      <c r="AE139" s="451"/>
      <c r="AF139" s="451"/>
      <c r="AG139" s="451"/>
      <c r="AH139" s="451"/>
      <c r="AI139" s="451"/>
      <c r="AJ139" s="451"/>
      <c r="AK139" s="451"/>
      <c r="AL139" s="451"/>
      <c r="AM139" s="451"/>
      <c r="AN139" s="451"/>
      <c r="AO139" s="451"/>
      <c r="AP139" s="451"/>
      <c r="AQ139" s="451"/>
      <c r="AR139" s="451"/>
      <c r="AS139" s="451"/>
      <c r="AT139" s="451"/>
      <c r="AU139" s="451"/>
      <c r="AV139" s="451"/>
      <c r="AW139" s="451"/>
      <c r="AX139" s="451"/>
      <c r="AY139" s="451"/>
      <c r="AZ139" s="451"/>
      <c r="BA139" s="451"/>
      <c r="BB139" s="451"/>
      <c r="BC139" s="451"/>
      <c r="BD139" s="451"/>
      <c r="BE139" s="451"/>
      <c r="BF139" s="451"/>
      <c r="BG139" s="451"/>
      <c r="BH139" s="451"/>
      <c r="BI139" s="451"/>
      <c r="BJ139" s="451"/>
      <c r="BK139" s="451"/>
      <c r="BL139" s="451"/>
      <c r="BM139" s="451"/>
      <c r="BN139" s="451"/>
      <c r="BO139" s="451"/>
      <c r="BP139" s="451"/>
      <c r="BQ139" s="451"/>
      <c r="BR139" s="451"/>
      <c r="BS139" s="451"/>
      <c r="BT139" s="451"/>
      <c r="BU139" s="451"/>
      <c r="BV139" s="451"/>
      <c r="BW139" s="451"/>
      <c r="BX139" s="451"/>
      <c r="BY139" s="451"/>
      <c r="BZ139" s="451"/>
      <c r="CA139" s="451"/>
      <c r="CB139" s="451"/>
      <c r="CC139" s="451"/>
      <c r="CD139" s="451"/>
      <c r="CE139" s="451"/>
      <c r="CF139" s="451"/>
      <c r="CG139" s="451"/>
      <c r="CH139" s="451"/>
      <c r="CI139" s="451"/>
      <c r="CJ139" s="451"/>
      <c r="CK139" s="451"/>
      <c r="CL139" s="451"/>
      <c r="CM139" s="451"/>
      <c r="CN139" s="451"/>
      <c r="CO139" s="451"/>
      <c r="CP139" s="451"/>
      <c r="CQ139" s="451"/>
      <c r="CR139" s="451"/>
      <c r="CS139" s="451"/>
      <c r="CT139" s="451"/>
      <c r="CU139" s="451"/>
      <c r="CV139" s="451"/>
      <c r="CW139" s="451"/>
      <c r="CX139" s="451"/>
      <c r="CY139" s="451"/>
      <c r="CZ139" s="451"/>
      <c r="DA139" s="451"/>
      <c r="DB139" s="451"/>
      <c r="DC139" s="451"/>
      <c r="DD139" s="451"/>
      <c r="DE139" s="451"/>
      <c r="DF139" s="451"/>
      <c r="DG139" s="451"/>
      <c r="DH139" s="451"/>
      <c r="DI139" s="451"/>
      <c r="DJ139" s="451"/>
      <c r="DK139" s="451"/>
      <c r="DL139" s="451"/>
      <c r="DM139" s="451"/>
      <c r="DN139" s="451"/>
      <c r="DO139" s="451"/>
      <c r="DP139" s="451"/>
      <c r="DQ139" s="451"/>
      <c r="DR139" s="451"/>
      <c r="DS139" s="451"/>
      <c r="DT139" s="451"/>
      <c r="DU139" s="451"/>
      <c r="DV139" s="451"/>
      <c r="DW139" s="451"/>
      <c r="DX139" s="451"/>
      <c r="DY139" s="451"/>
      <c r="DZ139" s="451"/>
      <c r="EA139" s="451"/>
      <c r="EB139" s="451"/>
      <c r="EC139" s="451"/>
      <c r="ED139" s="451"/>
      <c r="EE139" s="451"/>
      <c r="EF139" s="451"/>
      <c r="EG139" s="451"/>
      <c r="EH139" s="451"/>
      <c r="EI139" s="451"/>
      <c r="EJ139" s="451"/>
      <c r="EK139" s="451"/>
      <c r="EL139" s="451"/>
      <c r="EM139" s="451"/>
      <c r="EN139" s="451"/>
      <c r="EO139" s="451"/>
      <c r="EP139" s="451"/>
      <c r="EQ139" s="451"/>
      <c r="ER139" s="451"/>
      <c r="ES139" s="451"/>
      <c r="ET139" s="451"/>
      <c r="EU139" s="451"/>
      <c r="EV139" s="451"/>
      <c r="EW139" s="451"/>
      <c r="EX139" s="451"/>
      <c r="EY139" s="451"/>
      <c r="EZ139" s="451"/>
      <c r="FA139" s="451"/>
      <c r="FB139" s="451"/>
      <c r="FC139" s="451"/>
      <c r="FD139" s="451"/>
      <c r="FE139" s="451"/>
      <c r="FF139" s="451"/>
      <c r="FG139" s="451"/>
      <c r="FH139" s="451"/>
      <c r="FI139" s="451"/>
      <c r="FJ139" s="451"/>
      <c r="FK139" s="451"/>
      <c r="FL139" s="451"/>
      <c r="FM139" s="451"/>
      <c r="FN139" s="451"/>
    </row>
    <row r="140" spans="1:170" ht="15.75" customHeight="1">
      <c r="A140" s="451"/>
      <c r="B140" s="451"/>
      <c r="C140" s="451"/>
      <c r="D140" s="451"/>
      <c r="E140" s="451"/>
      <c r="F140" s="451"/>
      <c r="G140" s="451"/>
      <c r="H140" s="451"/>
      <c r="I140" s="451"/>
      <c r="J140" s="451"/>
      <c r="K140" s="451"/>
      <c r="L140" s="451"/>
      <c r="M140" s="451"/>
      <c r="N140" s="451"/>
      <c r="O140" s="451"/>
      <c r="P140" s="451"/>
      <c r="Q140" s="451"/>
      <c r="R140" s="451"/>
      <c r="S140" s="451"/>
      <c r="T140" s="451"/>
      <c r="U140" s="451"/>
      <c r="V140" s="451"/>
      <c r="W140" s="451"/>
      <c r="X140" s="451"/>
      <c r="Y140" s="451"/>
      <c r="Z140" s="451"/>
      <c r="AA140" s="451"/>
      <c r="AB140" s="451"/>
      <c r="AC140" s="451"/>
      <c r="AD140" s="451"/>
      <c r="AE140" s="451"/>
      <c r="AF140" s="451"/>
      <c r="AG140" s="451"/>
      <c r="AH140" s="451"/>
      <c r="AI140" s="451"/>
      <c r="AJ140" s="451"/>
      <c r="AK140" s="451"/>
      <c r="AL140" s="451"/>
      <c r="AM140" s="451"/>
      <c r="AN140" s="451"/>
      <c r="AO140" s="451"/>
      <c r="AP140" s="451"/>
      <c r="AQ140" s="451"/>
      <c r="AR140" s="451"/>
      <c r="AS140" s="451"/>
      <c r="AT140" s="451"/>
      <c r="AU140" s="451"/>
      <c r="AV140" s="451"/>
      <c r="AW140" s="451"/>
      <c r="AX140" s="451"/>
      <c r="AY140" s="451"/>
      <c r="AZ140" s="451"/>
      <c r="BA140" s="451"/>
      <c r="BB140" s="451"/>
      <c r="BC140" s="451"/>
      <c r="BD140" s="451"/>
      <c r="BE140" s="451"/>
      <c r="BF140" s="451"/>
      <c r="BG140" s="451"/>
      <c r="BH140" s="451"/>
      <c r="BI140" s="451"/>
      <c r="BJ140" s="451"/>
      <c r="BK140" s="451"/>
      <c r="BL140" s="451"/>
      <c r="BM140" s="451"/>
      <c r="BN140" s="451"/>
      <c r="BO140" s="451"/>
      <c r="BP140" s="451"/>
      <c r="BQ140" s="451"/>
      <c r="BR140" s="451"/>
      <c r="BS140" s="451"/>
      <c r="BT140" s="451"/>
      <c r="BU140" s="451"/>
      <c r="BV140" s="451"/>
      <c r="BW140" s="451"/>
      <c r="BX140" s="451"/>
      <c r="BY140" s="451"/>
      <c r="BZ140" s="451"/>
      <c r="CA140" s="451"/>
      <c r="CB140" s="451"/>
      <c r="CC140" s="451"/>
      <c r="CD140" s="451"/>
      <c r="CE140" s="451"/>
      <c r="CF140" s="451"/>
      <c r="CG140" s="451"/>
      <c r="CH140" s="451"/>
      <c r="CI140" s="451"/>
      <c r="CJ140" s="451"/>
      <c r="CK140" s="451"/>
      <c r="CL140" s="451"/>
      <c r="CM140" s="451"/>
      <c r="CN140" s="451"/>
      <c r="CO140" s="451"/>
      <c r="CP140" s="451"/>
      <c r="CQ140" s="451"/>
      <c r="CR140" s="451"/>
      <c r="CS140" s="451"/>
      <c r="CT140" s="451"/>
      <c r="CU140" s="451"/>
      <c r="CV140" s="451"/>
      <c r="CW140" s="451"/>
      <c r="CX140" s="451"/>
      <c r="CY140" s="451"/>
      <c r="CZ140" s="451"/>
      <c r="DA140" s="451"/>
      <c r="DB140" s="451"/>
      <c r="DC140" s="451"/>
      <c r="DD140" s="451"/>
      <c r="DE140" s="451"/>
      <c r="DF140" s="451"/>
      <c r="DG140" s="451"/>
      <c r="DH140" s="451"/>
      <c r="DI140" s="451"/>
      <c r="DJ140" s="451"/>
      <c r="DK140" s="451"/>
      <c r="DL140" s="451"/>
      <c r="DM140" s="451"/>
      <c r="DN140" s="451"/>
      <c r="DO140" s="451"/>
      <c r="DP140" s="451"/>
      <c r="DQ140" s="451"/>
      <c r="DR140" s="451"/>
      <c r="DS140" s="451"/>
      <c r="DT140" s="451"/>
      <c r="DU140" s="451"/>
      <c r="DV140" s="451"/>
      <c r="DW140" s="451"/>
      <c r="DX140" s="451"/>
      <c r="DY140" s="451"/>
      <c r="DZ140" s="451"/>
      <c r="EA140" s="451"/>
      <c r="EB140" s="451"/>
      <c r="EC140" s="451"/>
      <c r="ED140" s="451"/>
      <c r="EE140" s="451"/>
      <c r="EF140" s="451"/>
      <c r="EG140" s="451"/>
      <c r="EH140" s="451"/>
      <c r="EI140" s="451"/>
      <c r="EJ140" s="451"/>
      <c r="EK140" s="451"/>
      <c r="EL140" s="451"/>
      <c r="EM140" s="451"/>
      <c r="EN140" s="451"/>
      <c r="EO140" s="451"/>
      <c r="EP140" s="451"/>
      <c r="EQ140" s="451"/>
      <c r="ER140" s="451"/>
      <c r="ES140" s="451"/>
      <c r="ET140" s="451"/>
      <c r="EU140" s="451"/>
      <c r="EV140" s="451"/>
      <c r="EW140" s="451"/>
      <c r="EX140" s="451"/>
      <c r="EY140" s="451"/>
      <c r="EZ140" s="451"/>
      <c r="FA140" s="451"/>
      <c r="FB140" s="451"/>
      <c r="FC140" s="451"/>
      <c r="FD140" s="451"/>
      <c r="FE140" s="451"/>
      <c r="FF140" s="451"/>
      <c r="FG140" s="451"/>
      <c r="FH140" s="451"/>
      <c r="FI140" s="451"/>
      <c r="FJ140" s="451"/>
      <c r="FK140" s="451"/>
      <c r="FL140" s="451"/>
      <c r="FM140" s="451"/>
      <c r="FN140" s="451"/>
    </row>
    <row r="141" spans="1:170" ht="15.75" customHeight="1">
      <c r="A141" s="451"/>
      <c r="B141" s="451"/>
      <c r="C141" s="451"/>
      <c r="D141" s="451"/>
      <c r="E141" s="451"/>
      <c r="F141" s="451"/>
      <c r="G141" s="451"/>
      <c r="H141" s="451"/>
      <c r="I141" s="451"/>
      <c r="J141" s="451"/>
      <c r="K141" s="451"/>
      <c r="L141" s="451"/>
      <c r="M141" s="451"/>
      <c r="N141" s="451"/>
      <c r="O141" s="451"/>
      <c r="P141" s="451"/>
      <c r="Q141" s="451"/>
      <c r="R141" s="451"/>
      <c r="S141" s="451"/>
      <c r="T141" s="451"/>
      <c r="U141" s="451"/>
      <c r="V141" s="451"/>
      <c r="W141" s="451"/>
      <c r="X141" s="451"/>
      <c r="Y141" s="451"/>
      <c r="Z141" s="451"/>
      <c r="AA141" s="451"/>
      <c r="AB141" s="451"/>
      <c r="AC141" s="451"/>
      <c r="AD141" s="451"/>
      <c r="AE141" s="451"/>
      <c r="AF141" s="451"/>
      <c r="AG141" s="451"/>
      <c r="AH141" s="451"/>
      <c r="AI141" s="451"/>
      <c r="AJ141" s="451"/>
      <c r="AK141" s="451"/>
      <c r="AL141" s="451"/>
      <c r="AM141" s="451"/>
      <c r="AN141" s="451"/>
      <c r="AO141" s="451"/>
      <c r="AP141" s="451"/>
      <c r="AQ141" s="451"/>
      <c r="AR141" s="451"/>
      <c r="AS141" s="451"/>
      <c r="AT141" s="451"/>
      <c r="AU141" s="451"/>
      <c r="AV141" s="451"/>
      <c r="AW141" s="451"/>
      <c r="AX141" s="451"/>
      <c r="AY141" s="451"/>
      <c r="AZ141" s="451"/>
      <c r="BA141" s="451"/>
      <c r="BB141" s="451"/>
      <c r="BC141" s="451"/>
      <c r="BD141" s="451"/>
      <c r="BE141" s="451"/>
      <c r="BF141" s="451"/>
      <c r="BG141" s="451"/>
      <c r="BH141" s="451"/>
      <c r="BI141" s="451"/>
      <c r="BJ141" s="451"/>
      <c r="BK141" s="451"/>
      <c r="BL141" s="451"/>
      <c r="BM141" s="451"/>
      <c r="BN141" s="451"/>
      <c r="BO141" s="451"/>
      <c r="BP141" s="451"/>
      <c r="BQ141" s="451"/>
      <c r="BR141" s="451"/>
      <c r="BS141" s="451"/>
      <c r="BT141" s="451"/>
      <c r="BU141" s="451"/>
      <c r="BV141" s="451"/>
      <c r="BW141" s="451"/>
      <c r="BX141" s="451"/>
      <c r="BY141" s="451"/>
      <c r="BZ141" s="451"/>
      <c r="CA141" s="451"/>
      <c r="CB141" s="451"/>
      <c r="CC141" s="451"/>
      <c r="CD141" s="451"/>
      <c r="CE141" s="451"/>
      <c r="CF141" s="451"/>
      <c r="CG141" s="451"/>
      <c r="CH141" s="451"/>
      <c r="CI141" s="451"/>
      <c r="CJ141" s="451"/>
      <c r="CK141" s="451"/>
      <c r="CL141" s="451"/>
      <c r="CM141" s="451"/>
      <c r="CN141" s="451"/>
      <c r="CO141" s="451"/>
      <c r="CP141" s="451"/>
      <c r="CQ141" s="451"/>
      <c r="CR141" s="451"/>
      <c r="CS141" s="451"/>
      <c r="CT141" s="451"/>
      <c r="CU141" s="451"/>
      <c r="CV141" s="451"/>
      <c r="CW141" s="451"/>
      <c r="CX141" s="451"/>
      <c r="CY141" s="451"/>
      <c r="CZ141" s="451"/>
      <c r="DA141" s="451"/>
      <c r="DB141" s="451"/>
      <c r="DC141" s="451"/>
      <c r="DD141" s="451"/>
      <c r="DE141" s="451"/>
      <c r="DF141" s="451"/>
      <c r="DG141" s="451"/>
      <c r="DH141" s="451"/>
      <c r="DI141" s="451"/>
      <c r="DJ141" s="451"/>
      <c r="DK141" s="451"/>
      <c r="DL141" s="451"/>
      <c r="DM141" s="451"/>
      <c r="DN141" s="451"/>
      <c r="DO141" s="451"/>
      <c r="DP141" s="451"/>
      <c r="DQ141" s="451"/>
      <c r="DR141" s="451"/>
      <c r="DS141" s="451"/>
      <c r="DT141" s="451"/>
      <c r="DU141" s="451"/>
      <c r="DV141" s="451"/>
      <c r="DW141" s="451"/>
      <c r="DX141" s="451"/>
      <c r="DY141" s="451"/>
      <c r="DZ141" s="451"/>
      <c r="EA141" s="451"/>
      <c r="EB141" s="451"/>
      <c r="EC141" s="451"/>
      <c r="ED141" s="451"/>
      <c r="EE141" s="451"/>
      <c r="EF141" s="451"/>
      <c r="EG141" s="451"/>
      <c r="EH141" s="451"/>
      <c r="EI141" s="451"/>
      <c r="EJ141" s="451"/>
      <c r="EK141" s="451"/>
      <c r="EL141" s="451"/>
      <c r="EM141" s="451"/>
      <c r="EN141" s="451"/>
      <c r="EO141" s="451"/>
      <c r="EP141" s="451"/>
      <c r="EQ141" s="451"/>
      <c r="ER141" s="451"/>
      <c r="ES141" s="451"/>
      <c r="ET141" s="451"/>
      <c r="EU141" s="451"/>
      <c r="EV141" s="451"/>
      <c r="EW141" s="451"/>
      <c r="EX141" s="451"/>
      <c r="EY141" s="451"/>
      <c r="EZ141" s="451"/>
      <c r="FA141" s="451"/>
      <c r="FB141" s="451"/>
      <c r="FC141" s="451"/>
      <c r="FD141" s="451"/>
      <c r="FE141" s="451"/>
      <c r="FF141" s="451"/>
      <c r="FG141" s="451"/>
      <c r="FH141" s="451"/>
      <c r="FI141" s="451"/>
      <c r="FJ141" s="451"/>
      <c r="FK141" s="451"/>
      <c r="FL141" s="451"/>
      <c r="FM141" s="451"/>
      <c r="FN141" s="451"/>
    </row>
    <row r="142" spans="1:170" ht="15.75" customHeight="1">
      <c r="A142" s="451"/>
      <c r="B142" s="451"/>
      <c r="C142" s="451"/>
      <c r="D142" s="451"/>
      <c r="E142" s="451"/>
      <c r="F142" s="451"/>
      <c r="G142" s="451"/>
      <c r="H142" s="451"/>
      <c r="I142" s="451"/>
      <c r="J142" s="451"/>
      <c r="K142" s="451"/>
      <c r="L142" s="451"/>
      <c r="M142" s="451"/>
      <c r="N142" s="451"/>
      <c r="O142" s="451"/>
      <c r="P142" s="451"/>
      <c r="Q142" s="451"/>
      <c r="R142" s="451"/>
      <c r="S142" s="451"/>
      <c r="T142" s="451"/>
      <c r="U142" s="451"/>
      <c r="V142" s="451"/>
      <c r="W142" s="451"/>
      <c r="X142" s="451"/>
      <c r="Y142" s="451"/>
      <c r="Z142" s="451"/>
      <c r="AA142" s="451"/>
      <c r="AB142" s="451"/>
      <c r="AC142" s="451"/>
      <c r="AD142" s="451"/>
      <c r="AE142" s="451"/>
      <c r="AF142" s="451"/>
      <c r="AG142" s="451"/>
      <c r="AH142" s="451"/>
      <c r="AI142" s="451"/>
      <c r="AJ142" s="451"/>
      <c r="AK142" s="451"/>
      <c r="AL142" s="451"/>
      <c r="AM142" s="451"/>
      <c r="AN142" s="451"/>
      <c r="AO142" s="451"/>
      <c r="AP142" s="451"/>
      <c r="AQ142" s="451"/>
      <c r="AR142" s="451"/>
      <c r="AS142" s="451"/>
      <c r="AT142" s="451"/>
      <c r="AU142" s="451"/>
      <c r="AV142" s="451"/>
      <c r="AW142" s="451"/>
      <c r="AX142" s="451"/>
      <c r="AY142" s="451"/>
      <c r="AZ142" s="451"/>
      <c r="BA142" s="451"/>
      <c r="BB142" s="451"/>
      <c r="BC142" s="451"/>
      <c r="BD142" s="451"/>
      <c r="BE142" s="451"/>
      <c r="BF142" s="451"/>
      <c r="BG142" s="451"/>
      <c r="BH142" s="451"/>
      <c r="BI142" s="451"/>
      <c r="BJ142" s="451"/>
      <c r="BK142" s="451"/>
      <c r="BL142" s="451"/>
      <c r="BM142" s="451"/>
      <c r="BN142" s="451"/>
      <c r="BO142" s="451"/>
      <c r="BP142" s="451"/>
      <c r="BQ142" s="451"/>
      <c r="BR142" s="451"/>
      <c r="BS142" s="451"/>
      <c r="BT142" s="451"/>
      <c r="BU142" s="451"/>
      <c r="BV142" s="451"/>
      <c r="BW142" s="451"/>
      <c r="BX142" s="451"/>
      <c r="BY142" s="451"/>
      <c r="BZ142" s="451"/>
      <c r="CA142" s="451"/>
      <c r="CB142" s="451"/>
      <c r="CC142" s="451"/>
      <c r="CD142" s="451"/>
      <c r="CE142" s="451"/>
      <c r="CF142" s="451"/>
      <c r="CG142" s="451"/>
      <c r="CH142" s="451"/>
      <c r="CI142" s="451"/>
      <c r="CJ142" s="451"/>
      <c r="CK142" s="451"/>
      <c r="CL142" s="451"/>
      <c r="CM142" s="451"/>
      <c r="CN142" s="451"/>
      <c r="CO142" s="451"/>
      <c r="CP142" s="451"/>
      <c r="CQ142" s="451"/>
      <c r="CR142" s="451"/>
      <c r="CS142" s="451"/>
      <c r="CT142" s="451"/>
      <c r="CU142" s="451"/>
      <c r="CV142" s="451"/>
      <c r="CW142" s="451"/>
      <c r="CX142" s="451"/>
      <c r="CY142" s="451"/>
      <c r="CZ142" s="451"/>
      <c r="DA142" s="451"/>
      <c r="DB142" s="451"/>
      <c r="DC142" s="451"/>
      <c r="DD142" s="451"/>
      <c r="DE142" s="451"/>
      <c r="DF142" s="451"/>
      <c r="DG142" s="451"/>
      <c r="DH142" s="451"/>
      <c r="DI142" s="451"/>
      <c r="DJ142" s="451"/>
      <c r="DK142" s="451"/>
      <c r="DL142" s="451"/>
      <c r="DM142" s="451"/>
      <c r="DN142" s="451"/>
      <c r="DO142" s="451"/>
      <c r="DP142" s="451"/>
      <c r="DQ142" s="451"/>
      <c r="DR142" s="451"/>
      <c r="DS142" s="451"/>
      <c r="DT142" s="451"/>
      <c r="DU142" s="451"/>
      <c r="DV142" s="451"/>
      <c r="DW142" s="451"/>
      <c r="DX142" s="451"/>
      <c r="DY142" s="451"/>
      <c r="DZ142" s="451"/>
      <c r="EA142" s="451"/>
      <c r="EB142" s="451"/>
      <c r="EC142" s="451"/>
      <c r="ED142" s="451"/>
      <c r="EE142" s="451"/>
      <c r="EF142" s="451"/>
      <c r="EG142" s="451"/>
      <c r="EH142" s="451"/>
      <c r="EI142" s="451"/>
      <c r="EJ142" s="451"/>
      <c r="EK142" s="451"/>
      <c r="EL142" s="451"/>
      <c r="EM142" s="451"/>
      <c r="EN142" s="451"/>
      <c r="EO142" s="451"/>
      <c r="EP142" s="451"/>
      <c r="EQ142" s="451"/>
      <c r="ER142" s="451"/>
      <c r="ES142" s="451"/>
      <c r="ET142" s="451"/>
      <c r="EU142" s="451"/>
      <c r="EV142" s="451"/>
      <c r="EW142" s="451"/>
      <c r="EX142" s="451"/>
      <c r="EY142" s="451"/>
      <c r="EZ142" s="451"/>
      <c r="FA142" s="451"/>
      <c r="FB142" s="451"/>
      <c r="FC142" s="451"/>
      <c r="FD142" s="451"/>
      <c r="FE142" s="451"/>
      <c r="FF142" s="451"/>
      <c r="FG142" s="451"/>
      <c r="FH142" s="451"/>
      <c r="FI142" s="451"/>
      <c r="FJ142" s="451"/>
      <c r="FK142" s="451"/>
      <c r="FL142" s="451"/>
      <c r="FM142" s="451"/>
      <c r="FN142" s="451"/>
    </row>
    <row r="143" spans="1:170" ht="15.75" customHeight="1">
      <c r="A143" s="451"/>
      <c r="B143" s="451"/>
      <c r="C143" s="451"/>
      <c r="D143" s="451"/>
      <c r="E143" s="451"/>
      <c r="F143" s="451"/>
      <c r="G143" s="451"/>
      <c r="H143" s="451"/>
      <c r="I143" s="451"/>
      <c r="J143" s="451"/>
      <c r="K143" s="451"/>
      <c r="L143" s="451"/>
      <c r="M143" s="451"/>
      <c r="N143" s="451"/>
      <c r="O143" s="451"/>
      <c r="P143" s="451"/>
      <c r="Q143" s="451"/>
      <c r="R143" s="451"/>
      <c r="S143" s="451"/>
      <c r="T143" s="451"/>
      <c r="U143" s="451"/>
      <c r="V143" s="451"/>
      <c r="W143" s="451"/>
      <c r="X143" s="451"/>
      <c r="Y143" s="451"/>
      <c r="Z143" s="451"/>
      <c r="AA143" s="451"/>
      <c r="AB143" s="451"/>
      <c r="AC143" s="451"/>
      <c r="AD143" s="451"/>
      <c r="AE143" s="451"/>
      <c r="AF143" s="451"/>
      <c r="AG143" s="451"/>
      <c r="AH143" s="451"/>
      <c r="AI143" s="451"/>
      <c r="AJ143" s="451"/>
      <c r="AK143" s="451"/>
      <c r="AL143" s="451"/>
      <c r="AM143" s="451"/>
      <c r="AN143" s="451"/>
      <c r="AO143" s="451"/>
      <c r="AP143" s="451"/>
      <c r="AQ143" s="451"/>
      <c r="AR143" s="451"/>
      <c r="AS143" s="451"/>
      <c r="AT143" s="451"/>
      <c r="AU143" s="451"/>
      <c r="AV143" s="451"/>
      <c r="AW143" s="451"/>
      <c r="AX143" s="451"/>
      <c r="AY143" s="451"/>
      <c r="AZ143" s="451"/>
      <c r="BA143" s="451"/>
      <c r="BB143" s="451"/>
      <c r="BC143" s="451"/>
      <c r="BD143" s="451"/>
      <c r="BE143" s="451"/>
      <c r="BF143" s="451"/>
      <c r="BG143" s="451"/>
      <c r="BH143" s="451"/>
      <c r="BI143" s="451"/>
      <c r="BJ143" s="451"/>
      <c r="BK143" s="451"/>
      <c r="BL143" s="451"/>
      <c r="BM143" s="451"/>
      <c r="BN143" s="451"/>
      <c r="BO143" s="451"/>
      <c r="BP143" s="451"/>
      <c r="BQ143" s="451"/>
      <c r="BR143" s="451"/>
      <c r="BS143" s="451"/>
      <c r="BT143" s="451"/>
      <c r="BU143" s="451"/>
      <c r="BV143" s="451"/>
      <c r="BW143" s="451"/>
      <c r="BX143" s="451"/>
      <c r="BY143" s="451"/>
      <c r="BZ143" s="451"/>
      <c r="CA143" s="451"/>
      <c r="CB143" s="451"/>
      <c r="CC143" s="451"/>
      <c r="CD143" s="451"/>
      <c r="CE143" s="451"/>
      <c r="CF143" s="451"/>
      <c r="CG143" s="451"/>
      <c r="CH143" s="451"/>
      <c r="CI143" s="451"/>
      <c r="CJ143" s="451"/>
      <c r="CK143" s="451"/>
      <c r="CL143" s="451"/>
      <c r="CM143" s="451"/>
      <c r="CN143" s="451"/>
      <c r="CO143" s="451"/>
      <c r="CP143" s="451"/>
      <c r="CQ143" s="451"/>
      <c r="CR143" s="451"/>
      <c r="CS143" s="451"/>
      <c r="CT143" s="451"/>
      <c r="CU143" s="451"/>
      <c r="CV143" s="451"/>
      <c r="CW143" s="451"/>
      <c r="CX143" s="451"/>
      <c r="CY143" s="451"/>
      <c r="CZ143" s="451"/>
      <c r="DA143" s="451"/>
      <c r="DB143" s="451"/>
      <c r="DC143" s="451"/>
      <c r="DD143" s="451"/>
      <c r="DE143" s="451"/>
      <c r="DF143" s="451"/>
      <c r="DG143" s="451"/>
      <c r="DH143" s="451"/>
      <c r="DI143" s="451"/>
      <c r="DJ143" s="451"/>
      <c r="DK143" s="451"/>
      <c r="DL143" s="451"/>
      <c r="DM143" s="451"/>
      <c r="DN143" s="451"/>
      <c r="DO143" s="451"/>
      <c r="DP143" s="451"/>
      <c r="DQ143" s="451"/>
      <c r="DR143" s="451"/>
      <c r="DS143" s="451"/>
      <c r="DT143" s="451"/>
      <c r="DU143" s="451"/>
      <c r="DV143" s="451"/>
      <c r="DW143" s="451"/>
      <c r="DX143" s="451"/>
      <c r="DY143" s="451"/>
      <c r="DZ143" s="451"/>
      <c r="EA143" s="451"/>
      <c r="EB143" s="451"/>
      <c r="EC143" s="451"/>
      <c r="ED143" s="451"/>
      <c r="EE143" s="451"/>
      <c r="EF143" s="451"/>
      <c r="EG143" s="451"/>
      <c r="EH143" s="451"/>
      <c r="EI143" s="451"/>
      <c r="EJ143" s="451"/>
      <c r="EK143" s="451"/>
      <c r="EL143" s="451"/>
      <c r="EM143" s="451"/>
      <c r="EN143" s="451"/>
      <c r="EO143" s="451"/>
      <c r="EP143" s="451"/>
      <c r="EQ143" s="451"/>
      <c r="ER143" s="451"/>
      <c r="ES143" s="451"/>
      <c r="ET143" s="451"/>
      <c r="EU143" s="451"/>
      <c r="EV143" s="451"/>
      <c r="EW143" s="451"/>
      <c r="EX143" s="451"/>
      <c r="EY143" s="451"/>
      <c r="EZ143" s="451"/>
      <c r="FA143" s="451"/>
      <c r="FB143" s="451"/>
      <c r="FC143" s="451"/>
      <c r="FD143" s="451"/>
      <c r="FE143" s="451"/>
      <c r="FF143" s="451"/>
      <c r="FG143" s="451"/>
      <c r="FH143" s="451"/>
      <c r="FI143" s="451"/>
      <c r="FJ143" s="451"/>
      <c r="FK143" s="451"/>
      <c r="FL143" s="451"/>
      <c r="FM143" s="451"/>
      <c r="FN143" s="451"/>
    </row>
    <row r="144" spans="1:170" ht="15.75" customHeight="1">
      <c r="A144" s="451"/>
      <c r="B144" s="451"/>
      <c r="C144" s="451"/>
      <c r="D144" s="451"/>
      <c r="E144" s="451"/>
      <c r="F144" s="451"/>
      <c r="G144" s="451"/>
      <c r="H144" s="451"/>
      <c r="I144" s="451"/>
      <c r="J144" s="451"/>
      <c r="K144" s="451"/>
      <c r="L144" s="451"/>
      <c r="M144" s="451"/>
      <c r="N144" s="451"/>
      <c r="O144" s="451"/>
      <c r="P144" s="451"/>
      <c r="Q144" s="451"/>
      <c r="R144" s="451"/>
      <c r="S144" s="451"/>
      <c r="T144" s="451"/>
      <c r="U144" s="451"/>
      <c r="V144" s="451"/>
      <c r="W144" s="451"/>
      <c r="X144" s="451"/>
      <c r="Y144" s="451"/>
      <c r="Z144" s="451"/>
      <c r="AA144" s="451"/>
      <c r="AB144" s="451"/>
      <c r="AC144" s="451"/>
      <c r="AD144" s="451"/>
      <c r="AE144" s="451"/>
      <c r="AF144" s="451"/>
      <c r="AG144" s="451"/>
      <c r="AH144" s="451"/>
      <c r="AI144" s="451"/>
      <c r="AJ144" s="451"/>
      <c r="AK144" s="451"/>
      <c r="AL144" s="451"/>
      <c r="AM144" s="451"/>
      <c r="AN144" s="451"/>
      <c r="AO144" s="451"/>
      <c r="AP144" s="451"/>
      <c r="AQ144" s="451"/>
      <c r="AR144" s="451"/>
      <c r="AS144" s="451"/>
      <c r="AT144" s="451"/>
      <c r="AU144" s="451"/>
      <c r="AV144" s="451"/>
      <c r="AW144" s="451"/>
      <c r="AX144" s="451"/>
      <c r="AY144" s="451"/>
      <c r="AZ144" s="451"/>
      <c r="BA144" s="451"/>
      <c r="BB144" s="451"/>
      <c r="BC144" s="451"/>
      <c r="BD144" s="451"/>
      <c r="BE144" s="451"/>
      <c r="BF144" s="451"/>
      <c r="BG144" s="451"/>
      <c r="BH144" s="451"/>
      <c r="BI144" s="451"/>
      <c r="BJ144" s="451"/>
      <c r="BK144" s="451"/>
      <c r="BL144" s="451"/>
      <c r="BM144" s="451"/>
      <c r="BN144" s="451"/>
      <c r="BO144" s="451"/>
      <c r="BP144" s="451"/>
      <c r="BQ144" s="451"/>
      <c r="BR144" s="451"/>
      <c r="BS144" s="451"/>
      <c r="BT144" s="451"/>
      <c r="BU144" s="451"/>
      <c r="BV144" s="451"/>
      <c r="BW144" s="451"/>
      <c r="BX144" s="451"/>
      <c r="BY144" s="451"/>
      <c r="BZ144" s="451"/>
      <c r="CA144" s="451"/>
      <c r="CB144" s="451"/>
      <c r="CC144" s="451"/>
      <c r="CD144" s="451"/>
      <c r="CE144" s="451"/>
      <c r="CF144" s="451"/>
      <c r="CG144" s="451"/>
      <c r="CH144" s="451"/>
      <c r="CI144" s="451"/>
      <c r="CJ144" s="451"/>
      <c r="CK144" s="451"/>
      <c r="CL144" s="451"/>
      <c r="CM144" s="451"/>
      <c r="CN144" s="451"/>
      <c r="CO144" s="451"/>
      <c r="CP144" s="451"/>
      <c r="CQ144" s="451"/>
      <c r="CR144" s="451"/>
      <c r="CS144" s="451"/>
      <c r="CT144" s="451"/>
      <c r="CU144" s="451"/>
      <c r="CV144" s="451"/>
      <c r="CW144" s="451"/>
      <c r="CX144" s="451"/>
      <c r="CY144" s="451"/>
      <c r="CZ144" s="451"/>
      <c r="DA144" s="451"/>
      <c r="DB144" s="451"/>
      <c r="DC144" s="451"/>
      <c r="DD144" s="451"/>
      <c r="DE144" s="451"/>
      <c r="DF144" s="451"/>
      <c r="DG144" s="451"/>
      <c r="DH144" s="451"/>
      <c r="DI144" s="451"/>
      <c r="DJ144" s="451"/>
      <c r="DK144" s="451"/>
      <c r="DL144" s="451"/>
      <c r="DM144" s="451"/>
      <c r="DN144" s="451"/>
      <c r="DO144" s="451"/>
      <c r="DP144" s="451"/>
      <c r="DQ144" s="451"/>
      <c r="DR144" s="451"/>
      <c r="DS144" s="451"/>
      <c r="DT144" s="451"/>
      <c r="DU144" s="451"/>
      <c r="DV144" s="451"/>
      <c r="DW144" s="451"/>
      <c r="DX144" s="451"/>
      <c r="DY144" s="451"/>
      <c r="DZ144" s="451"/>
      <c r="EA144" s="451"/>
      <c r="EB144" s="451"/>
      <c r="EC144" s="451"/>
      <c r="ED144" s="451"/>
      <c r="EE144" s="451"/>
      <c r="EF144" s="451"/>
      <c r="EG144" s="451"/>
      <c r="EH144" s="451"/>
      <c r="EI144" s="451"/>
      <c r="EJ144" s="451"/>
      <c r="EK144" s="451"/>
      <c r="EL144" s="451"/>
      <c r="EM144" s="451"/>
      <c r="EN144" s="451"/>
      <c r="EO144" s="451"/>
      <c r="EP144" s="451"/>
      <c r="EQ144" s="451"/>
      <c r="ER144" s="451"/>
      <c r="ES144" s="451"/>
      <c r="ET144" s="451"/>
      <c r="EU144" s="451"/>
      <c r="EV144" s="451"/>
      <c r="EW144" s="451"/>
      <c r="EX144" s="451"/>
      <c r="EY144" s="451"/>
      <c r="EZ144" s="451"/>
      <c r="FA144" s="451"/>
      <c r="FB144" s="451"/>
      <c r="FC144" s="451"/>
      <c r="FD144" s="451"/>
      <c r="FE144" s="451"/>
      <c r="FF144" s="451"/>
      <c r="FG144" s="451"/>
      <c r="FH144" s="451"/>
      <c r="FI144" s="451"/>
      <c r="FJ144" s="451"/>
      <c r="FK144" s="451"/>
      <c r="FL144" s="451"/>
      <c r="FM144" s="451"/>
      <c r="FN144" s="451"/>
    </row>
    <row r="145" spans="1:170" ht="15.75" customHeight="1">
      <c r="A145" s="451"/>
      <c r="B145" s="451"/>
      <c r="C145" s="451"/>
      <c r="D145" s="451"/>
      <c r="E145" s="451"/>
      <c r="F145" s="451"/>
      <c r="G145" s="451"/>
      <c r="H145" s="451"/>
      <c r="I145" s="451"/>
      <c r="J145" s="451"/>
      <c r="K145" s="451"/>
      <c r="L145" s="451"/>
      <c r="M145" s="451"/>
      <c r="N145" s="451"/>
      <c r="O145" s="451"/>
      <c r="P145" s="451"/>
      <c r="Q145" s="451"/>
      <c r="R145" s="451"/>
      <c r="S145" s="451"/>
      <c r="T145" s="451"/>
      <c r="U145" s="451"/>
      <c r="V145" s="451"/>
      <c r="W145" s="451"/>
      <c r="X145" s="451"/>
      <c r="Y145" s="451"/>
      <c r="Z145" s="451"/>
      <c r="AA145" s="451"/>
      <c r="AB145" s="451"/>
      <c r="AC145" s="451"/>
      <c r="AD145" s="451"/>
      <c r="AE145" s="451"/>
      <c r="AF145" s="451"/>
      <c r="AG145" s="451"/>
      <c r="AH145" s="451"/>
      <c r="AI145" s="451"/>
      <c r="AJ145" s="451"/>
      <c r="AK145" s="451"/>
      <c r="AL145" s="451"/>
      <c r="AM145" s="451"/>
      <c r="AN145" s="451"/>
      <c r="AO145" s="451"/>
      <c r="AP145" s="451"/>
      <c r="AQ145" s="451"/>
      <c r="AR145" s="451"/>
      <c r="AS145" s="451"/>
      <c r="AT145" s="451"/>
      <c r="AU145" s="451"/>
      <c r="AV145" s="451"/>
      <c r="AW145" s="451"/>
      <c r="AX145" s="451"/>
      <c r="AY145" s="451"/>
      <c r="AZ145" s="451"/>
      <c r="BA145" s="451"/>
      <c r="BB145" s="451"/>
      <c r="BC145" s="451"/>
      <c r="BD145" s="451"/>
      <c r="BE145" s="451"/>
      <c r="BF145" s="451"/>
      <c r="BG145" s="451"/>
      <c r="BH145" s="451"/>
      <c r="BI145" s="451"/>
      <c r="BJ145" s="451"/>
      <c r="BK145" s="451"/>
      <c r="BL145" s="451"/>
      <c r="BM145" s="451"/>
      <c r="BN145" s="451"/>
      <c r="BO145" s="451"/>
      <c r="BP145" s="451"/>
      <c r="BQ145" s="451"/>
      <c r="BR145" s="451"/>
      <c r="BS145" s="451"/>
      <c r="BT145" s="451"/>
      <c r="BU145" s="451"/>
      <c r="BV145" s="451"/>
      <c r="BW145" s="451"/>
      <c r="BX145" s="451"/>
      <c r="BY145" s="451"/>
      <c r="BZ145" s="451"/>
      <c r="CA145" s="451"/>
      <c r="CB145" s="451"/>
      <c r="CC145" s="451"/>
      <c r="CD145" s="451"/>
      <c r="CE145" s="451"/>
      <c r="CF145" s="451"/>
      <c r="CG145" s="451"/>
      <c r="CH145" s="451"/>
      <c r="CI145" s="451"/>
      <c r="CJ145" s="451"/>
      <c r="CK145" s="451"/>
      <c r="CL145" s="451"/>
      <c r="CM145" s="451"/>
      <c r="CN145" s="451"/>
      <c r="CO145" s="451"/>
      <c r="CP145" s="451"/>
      <c r="CQ145" s="451"/>
      <c r="CR145" s="451"/>
      <c r="CS145" s="451"/>
      <c r="CT145" s="451"/>
      <c r="CU145" s="451"/>
      <c r="CV145" s="451"/>
      <c r="CW145" s="451"/>
      <c r="CX145" s="451"/>
      <c r="CY145" s="451"/>
      <c r="CZ145" s="451"/>
      <c r="DA145" s="451"/>
      <c r="DB145" s="451"/>
      <c r="DC145" s="451"/>
      <c r="DD145" s="451"/>
      <c r="DE145" s="451"/>
      <c r="DF145" s="451"/>
      <c r="DG145" s="451"/>
      <c r="DH145" s="451"/>
      <c r="DI145" s="451"/>
      <c r="DJ145" s="451"/>
      <c r="DK145" s="451"/>
      <c r="DL145" s="451"/>
      <c r="DM145" s="451"/>
      <c r="DN145" s="451"/>
      <c r="DO145" s="451"/>
      <c r="DP145" s="451"/>
      <c r="DQ145" s="451"/>
      <c r="DR145" s="451"/>
      <c r="DS145" s="451"/>
      <c r="DT145" s="451"/>
      <c r="DU145" s="451"/>
      <c r="DV145" s="451"/>
      <c r="DW145" s="451"/>
      <c r="DX145" s="451"/>
      <c r="DY145" s="451"/>
      <c r="DZ145" s="451"/>
      <c r="EA145" s="451"/>
      <c r="EB145" s="451"/>
      <c r="EC145" s="451"/>
      <c r="ED145" s="451"/>
      <c r="EE145" s="451"/>
      <c r="EF145" s="451"/>
      <c r="EG145" s="451"/>
      <c r="EH145" s="451"/>
      <c r="EI145" s="451"/>
      <c r="EJ145" s="451"/>
      <c r="EK145" s="451"/>
      <c r="EL145" s="451"/>
      <c r="EM145" s="451"/>
      <c r="EN145" s="451"/>
      <c r="EO145" s="451"/>
      <c r="EP145" s="451"/>
      <c r="EQ145" s="451"/>
      <c r="ER145" s="451"/>
      <c r="ES145" s="451"/>
      <c r="ET145" s="451"/>
      <c r="EU145" s="451"/>
      <c r="EV145" s="451"/>
      <c r="EW145" s="451"/>
      <c r="EX145" s="451"/>
      <c r="EY145" s="451"/>
      <c r="EZ145" s="451"/>
      <c r="FA145" s="451"/>
      <c r="FB145" s="451"/>
      <c r="FC145" s="451"/>
      <c r="FD145" s="451"/>
      <c r="FE145" s="451"/>
      <c r="FF145" s="451"/>
      <c r="FG145" s="451"/>
      <c r="FH145" s="451"/>
      <c r="FI145" s="451"/>
      <c r="FJ145" s="451"/>
      <c r="FK145" s="451"/>
      <c r="FL145" s="451"/>
      <c r="FM145" s="451"/>
      <c r="FN145" s="451"/>
    </row>
    <row r="146" spans="1:170" ht="15.75" customHeight="1">
      <c r="A146" s="451"/>
      <c r="B146" s="451"/>
      <c r="C146" s="451"/>
      <c r="D146" s="451"/>
      <c r="E146" s="451"/>
      <c r="F146" s="451"/>
      <c r="G146" s="451"/>
      <c r="H146" s="451"/>
      <c r="I146" s="451"/>
      <c r="J146" s="451"/>
      <c r="K146" s="451"/>
      <c r="L146" s="451"/>
      <c r="M146" s="451"/>
      <c r="N146" s="451"/>
      <c r="O146" s="451"/>
      <c r="P146" s="451"/>
      <c r="Q146" s="451"/>
      <c r="R146" s="451"/>
      <c r="S146" s="451"/>
      <c r="T146" s="451"/>
      <c r="U146" s="451"/>
      <c r="V146" s="451"/>
      <c r="W146" s="451"/>
      <c r="X146" s="451"/>
      <c r="Y146" s="451"/>
      <c r="Z146" s="451"/>
      <c r="AA146" s="451"/>
      <c r="AB146" s="451"/>
      <c r="AC146" s="451"/>
      <c r="AD146" s="451"/>
      <c r="AE146" s="451"/>
      <c r="AF146" s="451"/>
      <c r="AG146" s="451"/>
      <c r="AH146" s="451"/>
      <c r="AI146" s="451"/>
      <c r="AJ146" s="451"/>
      <c r="AK146" s="451"/>
      <c r="AL146" s="451"/>
      <c r="AM146" s="451"/>
      <c r="AN146" s="451"/>
      <c r="AO146" s="451"/>
      <c r="AP146" s="451"/>
      <c r="AQ146" s="451"/>
      <c r="AR146" s="451"/>
      <c r="AS146" s="451"/>
      <c r="AT146" s="451"/>
      <c r="AU146" s="451"/>
      <c r="AV146" s="451"/>
      <c r="AW146" s="451"/>
      <c r="AX146" s="451"/>
      <c r="AY146" s="451"/>
      <c r="AZ146" s="451"/>
      <c r="BA146" s="451"/>
      <c r="BB146" s="451"/>
      <c r="BC146" s="451"/>
      <c r="BD146" s="451"/>
      <c r="BE146" s="451"/>
      <c r="BF146" s="451"/>
      <c r="BG146" s="451"/>
      <c r="BH146" s="451"/>
      <c r="BI146" s="451"/>
      <c r="BJ146" s="451"/>
      <c r="BK146" s="451"/>
      <c r="BL146" s="451"/>
      <c r="BM146" s="451"/>
      <c r="BN146" s="451"/>
      <c r="BO146" s="451"/>
      <c r="BP146" s="451"/>
      <c r="BQ146" s="451"/>
      <c r="BR146" s="451"/>
      <c r="BS146" s="451"/>
      <c r="BT146" s="451"/>
      <c r="BU146" s="451"/>
      <c r="BV146" s="451"/>
      <c r="BW146" s="451"/>
      <c r="BX146" s="451"/>
      <c r="BY146" s="451"/>
      <c r="BZ146" s="451"/>
      <c r="CA146" s="451"/>
      <c r="CB146" s="451"/>
      <c r="CC146" s="451"/>
      <c r="CD146" s="451"/>
      <c r="CE146" s="451"/>
      <c r="CF146" s="451"/>
      <c r="CG146" s="451"/>
      <c r="CH146" s="451"/>
      <c r="CI146" s="451"/>
      <c r="CJ146" s="451"/>
      <c r="CK146" s="451"/>
      <c r="CL146" s="451"/>
      <c r="CM146" s="451"/>
      <c r="CN146" s="451"/>
      <c r="CO146" s="451"/>
      <c r="CP146" s="451"/>
      <c r="CQ146" s="451"/>
      <c r="CR146" s="451"/>
      <c r="CS146" s="451"/>
      <c r="CT146" s="451"/>
      <c r="CU146" s="451"/>
      <c r="CV146" s="451"/>
      <c r="CW146" s="451"/>
      <c r="CX146" s="451"/>
      <c r="CY146" s="451"/>
      <c r="CZ146" s="451"/>
      <c r="DA146" s="451"/>
      <c r="DB146" s="451"/>
      <c r="DC146" s="451"/>
      <c r="DD146" s="451"/>
      <c r="DE146" s="451"/>
      <c r="DF146" s="451"/>
      <c r="DG146" s="451"/>
      <c r="DH146" s="451"/>
      <c r="DI146" s="451"/>
      <c r="DJ146" s="451"/>
      <c r="DK146" s="451"/>
      <c r="DL146" s="451"/>
      <c r="DM146" s="451"/>
      <c r="DN146" s="451"/>
      <c r="DO146" s="451"/>
      <c r="DP146" s="451"/>
      <c r="DQ146" s="451"/>
      <c r="DR146" s="451"/>
      <c r="DS146" s="451"/>
      <c r="DT146" s="451"/>
      <c r="DU146" s="451"/>
      <c r="DV146" s="451"/>
      <c r="DW146" s="451"/>
      <c r="DX146" s="451"/>
      <c r="DY146" s="451"/>
      <c r="DZ146" s="451"/>
      <c r="EA146" s="451"/>
      <c r="EB146" s="451"/>
      <c r="EC146" s="451"/>
      <c r="ED146" s="451"/>
      <c r="EE146" s="451"/>
      <c r="EF146" s="451"/>
      <c r="EG146" s="451"/>
      <c r="EH146" s="451"/>
      <c r="EI146" s="451"/>
      <c r="EJ146" s="451"/>
      <c r="EK146" s="451"/>
      <c r="EL146" s="451"/>
      <c r="EM146" s="451"/>
      <c r="EN146" s="451"/>
      <c r="EO146" s="451"/>
      <c r="EP146" s="451"/>
      <c r="EQ146" s="451"/>
      <c r="ER146" s="451"/>
      <c r="ES146" s="451"/>
      <c r="ET146" s="451"/>
      <c r="EU146" s="451"/>
      <c r="EV146" s="451"/>
      <c r="EW146" s="451"/>
      <c r="EX146" s="451"/>
      <c r="EY146" s="451"/>
      <c r="EZ146" s="451"/>
      <c r="FA146" s="451"/>
      <c r="FB146" s="451"/>
      <c r="FC146" s="451"/>
      <c r="FD146" s="451"/>
      <c r="FE146" s="451"/>
      <c r="FF146" s="451"/>
      <c r="FG146" s="451"/>
      <c r="FH146" s="451"/>
      <c r="FI146" s="451"/>
      <c r="FJ146" s="451"/>
      <c r="FK146" s="451"/>
      <c r="FL146" s="451"/>
      <c r="FM146" s="451"/>
      <c r="FN146" s="451"/>
    </row>
    <row r="147" spans="1:170" ht="15.75" customHeight="1">
      <c r="A147" s="451"/>
      <c r="B147" s="451"/>
      <c r="C147" s="451"/>
      <c r="D147" s="451"/>
      <c r="E147" s="451"/>
      <c r="F147" s="451"/>
      <c r="G147" s="451"/>
      <c r="H147" s="451"/>
      <c r="I147" s="451"/>
      <c r="J147" s="451"/>
      <c r="K147" s="451"/>
      <c r="L147" s="451"/>
      <c r="M147" s="451"/>
      <c r="N147" s="451"/>
      <c r="O147" s="451"/>
      <c r="P147" s="451"/>
      <c r="Q147" s="451"/>
      <c r="R147" s="451"/>
      <c r="S147" s="451"/>
      <c r="T147" s="451"/>
      <c r="U147" s="451"/>
      <c r="V147" s="451"/>
      <c r="W147" s="451"/>
      <c r="X147" s="451"/>
      <c r="Y147" s="451"/>
      <c r="Z147" s="451"/>
      <c r="AA147" s="451"/>
      <c r="AB147" s="451"/>
      <c r="AC147" s="451"/>
      <c r="AD147" s="451"/>
      <c r="AE147" s="451"/>
      <c r="AF147" s="451"/>
      <c r="AG147" s="451"/>
      <c r="AH147" s="451"/>
      <c r="AI147" s="451"/>
      <c r="AJ147" s="451"/>
      <c r="AK147" s="451"/>
      <c r="AL147" s="451"/>
      <c r="AM147" s="451"/>
      <c r="AN147" s="451"/>
      <c r="AO147" s="451"/>
      <c r="AP147" s="451"/>
      <c r="AQ147" s="451"/>
      <c r="AR147" s="451"/>
      <c r="AS147" s="451"/>
      <c r="AT147" s="451"/>
      <c r="AU147" s="451"/>
      <c r="AV147" s="451"/>
      <c r="AW147" s="451"/>
      <c r="AX147" s="451"/>
      <c r="AY147" s="451"/>
      <c r="AZ147" s="451"/>
      <c r="BA147" s="451"/>
      <c r="BB147" s="451"/>
      <c r="BC147" s="451"/>
      <c r="BD147" s="451"/>
      <c r="BE147" s="451"/>
      <c r="BF147" s="451"/>
      <c r="BG147" s="451"/>
      <c r="BH147" s="451"/>
      <c r="BI147" s="451"/>
      <c r="BJ147" s="451"/>
      <c r="BK147" s="451"/>
      <c r="BL147" s="451"/>
      <c r="BM147" s="451"/>
      <c r="BN147" s="451"/>
      <c r="BO147" s="451"/>
      <c r="BP147" s="451"/>
      <c r="BQ147" s="451"/>
      <c r="BR147" s="451"/>
      <c r="BS147" s="451"/>
      <c r="BT147" s="451"/>
      <c r="BU147" s="451"/>
      <c r="BV147" s="451"/>
      <c r="BW147" s="451"/>
      <c r="BX147" s="451"/>
      <c r="BY147" s="451"/>
      <c r="BZ147" s="451"/>
      <c r="CA147" s="451"/>
      <c r="CB147" s="451"/>
      <c r="CC147" s="451"/>
      <c r="CD147" s="451"/>
      <c r="CE147" s="451"/>
      <c r="CF147" s="451"/>
      <c r="CG147" s="451"/>
      <c r="CH147" s="451"/>
      <c r="CI147" s="451"/>
      <c r="CJ147" s="451"/>
      <c r="CK147" s="451"/>
      <c r="CL147" s="451"/>
      <c r="CM147" s="451"/>
      <c r="CN147" s="451"/>
      <c r="CO147" s="451"/>
      <c r="CP147" s="451"/>
      <c r="CQ147" s="451"/>
      <c r="CR147" s="451"/>
      <c r="CS147" s="451"/>
      <c r="CT147" s="451"/>
      <c r="CU147" s="451"/>
      <c r="CV147" s="451"/>
      <c r="CW147" s="451"/>
      <c r="CX147" s="451"/>
      <c r="CY147" s="451"/>
      <c r="CZ147" s="451"/>
      <c r="DA147" s="451"/>
      <c r="DB147" s="451"/>
      <c r="DC147" s="451"/>
      <c r="DD147" s="451"/>
      <c r="DE147" s="451"/>
      <c r="DF147" s="451"/>
      <c r="DG147" s="451"/>
      <c r="DH147" s="451"/>
      <c r="DI147" s="451"/>
      <c r="DJ147" s="451"/>
      <c r="DK147" s="451"/>
      <c r="DL147" s="451"/>
      <c r="DM147" s="451"/>
      <c r="DN147" s="451"/>
      <c r="DO147" s="451"/>
      <c r="DP147" s="451"/>
      <c r="DQ147" s="451"/>
      <c r="DR147" s="451"/>
      <c r="DS147" s="451"/>
      <c r="DT147" s="451"/>
      <c r="DU147" s="451"/>
      <c r="DV147" s="451"/>
      <c r="DW147" s="451"/>
      <c r="DX147" s="451"/>
      <c r="DY147" s="451"/>
      <c r="DZ147" s="451"/>
      <c r="EA147" s="451"/>
      <c r="EB147" s="451"/>
      <c r="EC147" s="451"/>
      <c r="ED147" s="451"/>
      <c r="EE147" s="451"/>
      <c r="EF147" s="451"/>
      <c r="EG147" s="451"/>
      <c r="EH147" s="451"/>
      <c r="EI147" s="451"/>
      <c r="EJ147" s="451"/>
      <c r="EK147" s="451"/>
      <c r="EL147" s="451"/>
      <c r="EM147" s="451"/>
      <c r="EN147" s="451"/>
      <c r="EO147" s="451"/>
      <c r="EP147" s="451"/>
      <c r="EQ147" s="451"/>
      <c r="ER147" s="451"/>
      <c r="ES147" s="451"/>
      <c r="ET147" s="451"/>
      <c r="EU147" s="451"/>
      <c r="EV147" s="451"/>
      <c r="EW147" s="451"/>
      <c r="EX147" s="451"/>
      <c r="EY147" s="451"/>
      <c r="EZ147" s="451"/>
      <c r="FA147" s="451"/>
      <c r="FB147" s="451"/>
      <c r="FC147" s="451"/>
      <c r="FD147" s="451"/>
      <c r="FE147" s="451"/>
      <c r="FF147" s="451"/>
      <c r="FG147" s="451"/>
      <c r="FH147" s="451"/>
      <c r="FI147" s="451"/>
      <c r="FJ147" s="451"/>
      <c r="FK147" s="451"/>
      <c r="FL147" s="451"/>
      <c r="FM147" s="451"/>
      <c r="FN147" s="451"/>
    </row>
    <row r="148" spans="1:170" ht="15.75" customHeight="1">
      <c r="A148" s="451"/>
      <c r="B148" s="451"/>
      <c r="C148" s="451"/>
      <c r="D148" s="451"/>
      <c r="E148" s="451"/>
      <c r="F148" s="451"/>
      <c r="G148" s="451"/>
      <c r="H148" s="451"/>
      <c r="I148" s="451"/>
      <c r="J148" s="451"/>
      <c r="K148" s="451"/>
      <c r="L148" s="451"/>
      <c r="M148" s="451"/>
      <c r="N148" s="451"/>
      <c r="O148" s="451"/>
      <c r="P148" s="451"/>
      <c r="Q148" s="451"/>
      <c r="R148" s="451"/>
      <c r="S148" s="451"/>
      <c r="T148" s="451"/>
      <c r="U148" s="451"/>
      <c r="V148" s="451"/>
      <c r="W148" s="451"/>
      <c r="X148" s="451"/>
      <c r="Y148" s="451"/>
      <c r="Z148" s="451"/>
      <c r="AA148" s="451"/>
      <c r="AB148" s="451"/>
      <c r="AC148" s="451"/>
      <c r="AD148" s="451"/>
      <c r="AE148" s="451"/>
      <c r="AF148" s="451"/>
      <c r="AG148" s="451"/>
      <c r="AH148" s="451"/>
      <c r="AI148" s="451"/>
      <c r="AJ148" s="451"/>
      <c r="AK148" s="451"/>
      <c r="AL148" s="451"/>
      <c r="AM148" s="451"/>
      <c r="AN148" s="451"/>
      <c r="AO148" s="451"/>
      <c r="AP148" s="451"/>
      <c r="AQ148" s="451"/>
      <c r="AR148" s="451"/>
      <c r="AS148" s="451"/>
      <c r="AT148" s="451"/>
      <c r="AU148" s="451"/>
      <c r="AV148" s="451"/>
      <c r="AW148" s="451"/>
      <c r="AX148" s="451"/>
      <c r="AY148" s="451"/>
      <c r="AZ148" s="451"/>
      <c r="BA148" s="451"/>
      <c r="BB148" s="451"/>
      <c r="BC148" s="451"/>
      <c r="BD148" s="451"/>
      <c r="BE148" s="451"/>
      <c r="BF148" s="451"/>
      <c r="BG148" s="451"/>
      <c r="BH148" s="451"/>
      <c r="BI148" s="451"/>
      <c r="BJ148" s="451"/>
      <c r="BK148" s="451"/>
      <c r="BL148" s="451"/>
      <c r="BM148" s="451"/>
      <c r="BN148" s="451"/>
      <c r="BO148" s="451"/>
      <c r="BP148" s="451"/>
      <c r="BQ148" s="451"/>
      <c r="BR148" s="451"/>
      <c r="BS148" s="451"/>
      <c r="BT148" s="451"/>
      <c r="BU148" s="451"/>
      <c r="BV148" s="451"/>
      <c r="BW148" s="451"/>
      <c r="BX148" s="451"/>
      <c r="BY148" s="451"/>
      <c r="BZ148" s="451"/>
      <c r="CA148" s="451"/>
      <c r="CB148" s="451"/>
      <c r="CC148" s="451"/>
      <c r="CD148" s="451"/>
      <c r="CE148" s="451"/>
      <c r="CF148" s="451"/>
      <c r="CG148" s="451"/>
      <c r="CH148" s="451"/>
      <c r="CI148" s="451"/>
      <c r="CJ148" s="451"/>
      <c r="CK148" s="451"/>
      <c r="CL148" s="451"/>
      <c r="CM148" s="451"/>
      <c r="CN148" s="451"/>
      <c r="CO148" s="451"/>
      <c r="CP148" s="451"/>
      <c r="CQ148" s="451"/>
      <c r="CR148" s="451"/>
      <c r="CS148" s="451"/>
      <c r="CT148" s="451"/>
      <c r="CU148" s="451"/>
      <c r="CV148" s="451"/>
      <c r="CW148" s="451"/>
      <c r="CX148" s="451"/>
      <c r="CY148" s="451"/>
      <c r="CZ148" s="451"/>
      <c r="DA148" s="451"/>
      <c r="DB148" s="451"/>
      <c r="DC148" s="451"/>
      <c r="DD148" s="451"/>
      <c r="DE148" s="451"/>
      <c r="DF148" s="451"/>
      <c r="DG148" s="451"/>
      <c r="DH148" s="451"/>
      <c r="DI148" s="451"/>
      <c r="DJ148" s="451"/>
      <c r="DK148" s="451"/>
      <c r="DL148" s="451"/>
      <c r="DM148" s="451"/>
      <c r="DN148" s="451"/>
      <c r="DO148" s="451"/>
      <c r="DP148" s="451"/>
      <c r="DQ148" s="451"/>
      <c r="DR148" s="451"/>
      <c r="DS148" s="451"/>
      <c r="DT148" s="451"/>
      <c r="DU148" s="451"/>
      <c r="DV148" s="451"/>
      <c r="DW148" s="451"/>
      <c r="DX148" s="451"/>
      <c r="DY148" s="451"/>
      <c r="DZ148" s="451"/>
      <c r="EA148" s="451"/>
      <c r="EB148" s="451"/>
      <c r="EC148" s="451"/>
      <c r="ED148" s="451"/>
      <c r="EE148" s="451"/>
      <c r="EF148" s="451"/>
      <c r="EG148" s="451"/>
      <c r="EH148" s="451"/>
      <c r="EI148" s="451"/>
      <c r="EJ148" s="451"/>
      <c r="EK148" s="451"/>
      <c r="EL148" s="451"/>
      <c r="EM148" s="451"/>
      <c r="EN148" s="451"/>
      <c r="EO148" s="451"/>
      <c r="EP148" s="451"/>
      <c r="EQ148" s="451"/>
      <c r="ER148" s="451"/>
      <c r="ES148" s="451"/>
      <c r="ET148" s="451"/>
      <c r="EU148" s="451"/>
      <c r="EV148" s="451"/>
      <c r="EW148" s="451"/>
      <c r="EX148" s="451"/>
      <c r="EY148" s="451"/>
      <c r="EZ148" s="451"/>
      <c r="FA148" s="451"/>
      <c r="FB148" s="451"/>
      <c r="FC148" s="451"/>
      <c r="FD148" s="451"/>
      <c r="FE148" s="451"/>
      <c r="FF148" s="451"/>
      <c r="FG148" s="451"/>
      <c r="FH148" s="451"/>
      <c r="FI148" s="451"/>
      <c r="FJ148" s="451"/>
      <c r="FK148" s="451"/>
      <c r="FL148" s="451"/>
      <c r="FM148" s="451"/>
      <c r="FN148" s="451"/>
    </row>
    <row r="149" spans="1:170" ht="15.75" customHeight="1">
      <c r="A149" s="451"/>
      <c r="B149" s="451"/>
      <c r="C149" s="451"/>
      <c r="D149" s="451"/>
      <c r="E149" s="451"/>
      <c r="F149" s="451"/>
      <c r="G149" s="451"/>
      <c r="H149" s="451"/>
      <c r="I149" s="451"/>
      <c r="J149" s="451"/>
      <c r="K149" s="451"/>
      <c r="L149" s="451"/>
      <c r="M149" s="451"/>
      <c r="N149" s="451"/>
      <c r="O149" s="451"/>
      <c r="P149" s="451"/>
      <c r="Q149" s="451"/>
      <c r="R149" s="451"/>
      <c r="S149" s="451"/>
      <c r="T149" s="451"/>
      <c r="U149" s="451"/>
      <c r="V149" s="451"/>
      <c r="W149" s="451"/>
      <c r="X149" s="451"/>
      <c r="Y149" s="451"/>
      <c r="Z149" s="451"/>
      <c r="AA149" s="451"/>
      <c r="AB149" s="451"/>
      <c r="AC149" s="451"/>
      <c r="AD149" s="451"/>
      <c r="AE149" s="451"/>
      <c r="AF149" s="451"/>
      <c r="AG149" s="451"/>
      <c r="AH149" s="451"/>
      <c r="AI149" s="451"/>
      <c r="AJ149" s="451"/>
      <c r="AK149" s="451"/>
      <c r="AL149" s="451"/>
      <c r="AM149" s="451"/>
      <c r="AN149" s="451"/>
      <c r="AO149" s="451"/>
      <c r="AP149" s="451"/>
      <c r="AQ149" s="451"/>
      <c r="AR149" s="451"/>
      <c r="AS149" s="451"/>
      <c r="AT149" s="451"/>
      <c r="AU149" s="451"/>
      <c r="AV149" s="451"/>
      <c r="AW149" s="451"/>
      <c r="AX149" s="451"/>
      <c r="AY149" s="451"/>
      <c r="AZ149" s="451"/>
      <c r="BA149" s="451"/>
      <c r="BB149" s="451"/>
      <c r="BC149" s="451"/>
      <c r="BD149" s="451"/>
      <c r="BE149" s="451"/>
      <c r="BF149" s="451"/>
      <c r="BG149" s="451"/>
      <c r="BH149" s="451"/>
      <c r="BI149" s="451"/>
      <c r="BJ149" s="451"/>
      <c r="BK149" s="451"/>
      <c r="BL149" s="451"/>
      <c r="BM149" s="451"/>
      <c r="BN149" s="451"/>
      <c r="BO149" s="451"/>
      <c r="BP149" s="451"/>
      <c r="BQ149" s="451"/>
      <c r="BR149" s="451"/>
      <c r="BS149" s="451"/>
      <c r="BT149" s="451"/>
      <c r="BU149" s="451"/>
      <c r="BV149" s="451"/>
      <c r="BW149" s="451"/>
      <c r="BX149" s="451"/>
      <c r="BY149" s="451"/>
      <c r="BZ149" s="451"/>
      <c r="CA149" s="451"/>
      <c r="CB149" s="451"/>
      <c r="CC149" s="451"/>
      <c r="CD149" s="451"/>
      <c r="CE149" s="451"/>
      <c r="CF149" s="451"/>
      <c r="CG149" s="451"/>
      <c r="CH149" s="451"/>
      <c r="CI149" s="451"/>
      <c r="CJ149" s="451"/>
      <c r="CK149" s="451"/>
      <c r="CL149" s="451"/>
      <c r="CM149" s="451"/>
      <c r="CN149" s="451"/>
      <c r="CO149" s="451"/>
      <c r="CP149" s="451"/>
      <c r="CQ149" s="451"/>
      <c r="CR149" s="451"/>
      <c r="CS149" s="451"/>
      <c r="CT149" s="451"/>
      <c r="CU149" s="451"/>
      <c r="CV149" s="451"/>
      <c r="CW149" s="451"/>
      <c r="CX149" s="451"/>
      <c r="CY149" s="451"/>
      <c r="CZ149" s="451"/>
      <c r="DA149" s="451"/>
      <c r="DB149" s="451"/>
      <c r="DC149" s="451"/>
      <c r="DD149" s="451"/>
      <c r="DE149" s="451"/>
      <c r="DF149" s="451"/>
      <c r="DG149" s="451"/>
      <c r="DH149" s="451"/>
      <c r="DI149" s="451"/>
      <c r="DJ149" s="451"/>
      <c r="DK149" s="451"/>
      <c r="DL149" s="451"/>
      <c r="DM149" s="451"/>
      <c r="DN149" s="451"/>
      <c r="DO149" s="451"/>
      <c r="DP149" s="451"/>
      <c r="DQ149" s="451"/>
      <c r="DR149" s="451"/>
      <c r="DS149" s="451"/>
      <c r="DT149" s="451"/>
      <c r="DU149" s="451"/>
      <c r="DV149" s="451"/>
      <c r="DW149" s="451"/>
      <c r="DX149" s="451"/>
      <c r="DY149" s="451"/>
      <c r="DZ149" s="451"/>
      <c r="EA149" s="451"/>
      <c r="EB149" s="451"/>
      <c r="EC149" s="451"/>
      <c r="ED149" s="451"/>
      <c r="EE149" s="451"/>
      <c r="EF149" s="451"/>
      <c r="EG149" s="451"/>
      <c r="EH149" s="451"/>
      <c r="EI149" s="451"/>
      <c r="EJ149" s="451"/>
      <c r="EK149" s="451"/>
      <c r="EL149" s="451"/>
      <c r="EM149" s="451"/>
      <c r="EN149" s="451"/>
      <c r="EO149" s="451"/>
      <c r="EP149" s="451"/>
      <c r="EQ149" s="451"/>
      <c r="ER149" s="451"/>
      <c r="ES149" s="451"/>
      <c r="ET149" s="451"/>
      <c r="EU149" s="451"/>
      <c r="EV149" s="451"/>
      <c r="EW149" s="451"/>
      <c r="EX149" s="451"/>
      <c r="EY149" s="451"/>
      <c r="EZ149" s="451"/>
      <c r="FA149" s="451"/>
      <c r="FB149" s="451"/>
      <c r="FC149" s="451"/>
      <c r="FD149" s="451"/>
      <c r="FE149" s="451"/>
      <c r="FF149" s="451"/>
      <c r="FG149" s="451"/>
      <c r="FH149" s="451"/>
      <c r="FI149" s="451"/>
      <c r="FJ149" s="451"/>
      <c r="FK149" s="451"/>
      <c r="FL149" s="451"/>
      <c r="FM149" s="451"/>
      <c r="FN149" s="451"/>
    </row>
    <row r="150" spans="1:170" ht="15.75" customHeight="1">
      <c r="A150" s="451"/>
      <c r="B150" s="451"/>
      <c r="C150" s="451"/>
      <c r="D150" s="451"/>
      <c r="E150" s="451"/>
      <c r="F150" s="451"/>
      <c r="G150" s="451"/>
      <c r="H150" s="451"/>
      <c r="I150" s="451"/>
      <c r="J150" s="451"/>
      <c r="K150" s="451"/>
      <c r="L150" s="451"/>
      <c r="M150" s="451"/>
      <c r="N150" s="451"/>
      <c r="O150" s="451"/>
      <c r="P150" s="451"/>
      <c r="Q150" s="451"/>
      <c r="R150" s="451"/>
      <c r="S150" s="451"/>
      <c r="T150" s="451"/>
      <c r="U150" s="451"/>
      <c r="V150" s="451"/>
      <c r="W150" s="451"/>
      <c r="X150" s="451"/>
      <c r="Y150" s="451"/>
      <c r="Z150" s="451"/>
      <c r="AA150" s="451"/>
      <c r="AB150" s="451"/>
      <c r="AC150" s="451"/>
      <c r="AD150" s="451"/>
      <c r="AE150" s="451"/>
      <c r="AF150" s="451"/>
      <c r="AG150" s="451"/>
      <c r="AH150" s="451"/>
      <c r="AI150" s="451"/>
      <c r="AJ150" s="451"/>
      <c r="AK150" s="451"/>
      <c r="AL150" s="451"/>
      <c r="AM150" s="451"/>
      <c r="AN150" s="451"/>
      <c r="AO150" s="451"/>
      <c r="AP150" s="451"/>
      <c r="AQ150" s="451"/>
      <c r="AR150" s="451"/>
      <c r="AS150" s="451"/>
      <c r="AT150" s="451"/>
      <c r="AU150" s="451"/>
      <c r="AV150" s="451"/>
      <c r="AW150" s="451"/>
      <c r="AX150" s="451"/>
      <c r="AY150" s="451"/>
      <c r="AZ150" s="451"/>
      <c r="BA150" s="451"/>
      <c r="BB150" s="451"/>
      <c r="BC150" s="451"/>
      <c r="BD150" s="451"/>
      <c r="BE150" s="451"/>
      <c r="BF150" s="451"/>
      <c r="BG150" s="451"/>
      <c r="BH150" s="451"/>
      <c r="BI150" s="451"/>
      <c r="BJ150" s="451"/>
      <c r="BK150" s="451"/>
      <c r="BL150" s="451"/>
      <c r="BM150" s="451"/>
      <c r="BN150" s="451"/>
      <c r="BO150" s="451"/>
      <c r="BP150" s="451"/>
      <c r="BQ150" s="451"/>
      <c r="BR150" s="451"/>
      <c r="BS150" s="451"/>
      <c r="BT150" s="451"/>
      <c r="BU150" s="451"/>
      <c r="BV150" s="451"/>
      <c r="BW150" s="451"/>
      <c r="BX150" s="451"/>
      <c r="BY150" s="451"/>
      <c r="BZ150" s="451"/>
      <c r="CA150" s="451"/>
      <c r="CB150" s="451"/>
      <c r="CC150" s="451"/>
      <c r="CD150" s="451"/>
      <c r="CE150" s="451"/>
      <c r="CF150" s="451"/>
      <c r="CG150" s="451"/>
      <c r="CH150" s="451"/>
      <c r="CI150" s="451"/>
      <c r="CJ150" s="451"/>
      <c r="CK150" s="451"/>
      <c r="CL150" s="451"/>
      <c r="CM150" s="451"/>
      <c r="CN150" s="451"/>
      <c r="CO150" s="451"/>
      <c r="CP150" s="451"/>
      <c r="CQ150" s="451"/>
      <c r="CR150" s="451"/>
      <c r="CS150" s="451"/>
      <c r="CT150" s="451"/>
      <c r="CU150" s="451"/>
      <c r="CV150" s="451"/>
      <c r="CW150" s="451"/>
      <c r="CX150" s="451"/>
      <c r="CY150" s="451"/>
      <c r="CZ150" s="451"/>
      <c r="DA150" s="451"/>
      <c r="DB150" s="451"/>
      <c r="DC150" s="451"/>
      <c r="DD150" s="451"/>
      <c r="DE150" s="451"/>
      <c r="DF150" s="451"/>
      <c r="DG150" s="451"/>
      <c r="DH150" s="451"/>
      <c r="DI150" s="451"/>
      <c r="DJ150" s="451"/>
      <c r="DK150" s="451"/>
      <c r="DL150" s="451"/>
      <c r="DM150" s="451"/>
      <c r="DN150" s="451"/>
      <c r="DO150" s="451"/>
      <c r="DP150" s="451"/>
      <c r="DQ150" s="451"/>
      <c r="DR150" s="451"/>
      <c r="DS150" s="451"/>
      <c r="DT150" s="451"/>
      <c r="DU150" s="451"/>
      <c r="DV150" s="451"/>
      <c r="DW150" s="451"/>
      <c r="DX150" s="451"/>
      <c r="DY150" s="451"/>
      <c r="DZ150" s="451"/>
      <c r="EA150" s="451"/>
      <c r="EB150" s="451"/>
      <c r="EC150" s="451"/>
      <c r="ED150" s="451"/>
      <c r="EE150" s="451"/>
      <c r="EF150" s="451"/>
      <c r="EG150" s="451"/>
      <c r="EH150" s="451"/>
      <c r="EI150" s="451"/>
      <c r="EJ150" s="451"/>
      <c r="EK150" s="451"/>
      <c r="EL150" s="451"/>
      <c r="EM150" s="451"/>
      <c r="EN150" s="451"/>
      <c r="EO150" s="451"/>
      <c r="EP150" s="451"/>
      <c r="EQ150" s="451"/>
      <c r="ER150" s="451"/>
      <c r="ES150" s="451"/>
      <c r="ET150" s="451"/>
      <c r="EU150" s="451"/>
      <c r="EV150" s="451"/>
      <c r="EW150" s="451"/>
      <c r="EX150" s="451"/>
      <c r="EY150" s="451"/>
      <c r="EZ150" s="451"/>
      <c r="FA150" s="451"/>
      <c r="FB150" s="451"/>
      <c r="FC150" s="451"/>
      <c r="FD150" s="451"/>
      <c r="FE150" s="451"/>
      <c r="FF150" s="451"/>
      <c r="FG150" s="451"/>
      <c r="FH150" s="451"/>
      <c r="FI150" s="451"/>
      <c r="FJ150" s="451"/>
      <c r="FK150" s="451"/>
      <c r="FL150" s="451"/>
      <c r="FM150" s="451"/>
      <c r="FN150" s="451"/>
    </row>
    <row r="151" spans="1:170" ht="15.75" customHeight="1">
      <c r="A151" s="451"/>
      <c r="B151" s="451"/>
      <c r="C151" s="451"/>
      <c r="D151" s="451"/>
      <c r="E151" s="451"/>
      <c r="F151" s="451"/>
      <c r="G151" s="451"/>
      <c r="H151" s="451"/>
      <c r="I151" s="451"/>
      <c r="J151" s="451"/>
      <c r="K151" s="451"/>
      <c r="L151" s="451"/>
      <c r="M151" s="451"/>
      <c r="N151" s="451"/>
      <c r="O151" s="451"/>
      <c r="P151" s="451"/>
      <c r="Q151" s="451"/>
      <c r="R151" s="451"/>
      <c r="S151" s="451"/>
      <c r="T151" s="451"/>
      <c r="U151" s="451"/>
      <c r="V151" s="451"/>
      <c r="W151" s="451"/>
      <c r="X151" s="451"/>
      <c r="Y151" s="451"/>
      <c r="Z151" s="451"/>
      <c r="AA151" s="451"/>
      <c r="AB151" s="451"/>
      <c r="AC151" s="451"/>
      <c r="AD151" s="451"/>
      <c r="AE151" s="451"/>
      <c r="AF151" s="451"/>
      <c r="AG151" s="451"/>
      <c r="AH151" s="451"/>
      <c r="AI151" s="451"/>
      <c r="AJ151" s="451"/>
      <c r="AK151" s="451"/>
      <c r="AL151" s="451"/>
      <c r="AM151" s="451"/>
      <c r="AN151" s="451"/>
      <c r="AO151" s="451"/>
      <c r="AP151" s="451"/>
      <c r="AQ151" s="451"/>
      <c r="AR151" s="451"/>
      <c r="AS151" s="451"/>
      <c r="AT151" s="451"/>
      <c r="AU151" s="451"/>
      <c r="AV151" s="451"/>
      <c r="AW151" s="451"/>
      <c r="AX151" s="451"/>
      <c r="AY151" s="451"/>
      <c r="AZ151" s="451"/>
      <c r="BA151" s="451"/>
      <c r="BB151" s="451"/>
      <c r="BC151" s="451"/>
      <c r="BD151" s="451"/>
      <c r="BE151" s="451"/>
      <c r="BF151" s="451"/>
      <c r="BG151" s="451"/>
      <c r="BH151" s="451"/>
      <c r="BI151" s="451"/>
      <c r="BJ151" s="451"/>
      <c r="BK151" s="451"/>
      <c r="BL151" s="451"/>
      <c r="BM151" s="451"/>
      <c r="BN151" s="451"/>
      <c r="BO151" s="451"/>
      <c r="BP151" s="451"/>
      <c r="BQ151" s="451"/>
      <c r="BR151" s="451"/>
      <c r="BS151" s="451"/>
      <c r="BT151" s="451"/>
      <c r="BU151" s="451"/>
      <c r="BV151" s="451"/>
      <c r="BW151" s="451"/>
      <c r="BX151" s="451"/>
      <c r="BY151" s="451"/>
      <c r="BZ151" s="451"/>
      <c r="CA151" s="451"/>
      <c r="CB151" s="451"/>
      <c r="CC151" s="451"/>
      <c r="CD151" s="451"/>
      <c r="CE151" s="451"/>
      <c r="CF151" s="451"/>
      <c r="CG151" s="451"/>
      <c r="CH151" s="451"/>
      <c r="CI151" s="451"/>
      <c r="CJ151" s="451"/>
      <c r="CK151" s="451"/>
      <c r="CL151" s="451"/>
      <c r="CM151" s="451"/>
      <c r="CN151" s="451"/>
      <c r="CO151" s="451"/>
      <c r="CP151" s="451"/>
      <c r="CQ151" s="451"/>
      <c r="CR151" s="451"/>
      <c r="CS151" s="451"/>
      <c r="CT151" s="451"/>
      <c r="CU151" s="451"/>
      <c r="CV151" s="451"/>
      <c r="CW151" s="451"/>
      <c r="CX151" s="451"/>
      <c r="CY151" s="451"/>
      <c r="CZ151" s="451"/>
      <c r="DA151" s="451"/>
      <c r="DB151" s="451"/>
      <c r="DC151" s="451"/>
      <c r="DD151" s="451"/>
      <c r="DE151" s="451"/>
      <c r="DF151" s="451"/>
      <c r="DG151" s="451"/>
      <c r="DH151" s="451"/>
      <c r="DI151" s="451"/>
      <c r="DJ151" s="451"/>
      <c r="DK151" s="451"/>
      <c r="DL151" s="451"/>
      <c r="DM151" s="451"/>
      <c r="DN151" s="451"/>
      <c r="DO151" s="451"/>
      <c r="DP151" s="451"/>
      <c r="DQ151" s="451"/>
      <c r="DR151" s="451"/>
      <c r="DS151" s="451"/>
      <c r="DT151" s="451"/>
      <c r="DU151" s="451"/>
      <c r="DV151" s="451"/>
      <c r="DW151" s="451"/>
      <c r="DX151" s="451"/>
      <c r="DY151" s="451"/>
      <c r="DZ151" s="451"/>
      <c r="EA151" s="451"/>
      <c r="EB151" s="451"/>
      <c r="EC151" s="451"/>
      <c r="ED151" s="451"/>
      <c r="EE151" s="451"/>
      <c r="EF151" s="451"/>
      <c r="EG151" s="451"/>
      <c r="EH151" s="451"/>
      <c r="EI151" s="451"/>
      <c r="EJ151" s="451"/>
      <c r="EK151" s="451"/>
      <c r="EL151" s="451"/>
      <c r="EM151" s="451"/>
      <c r="EN151" s="451"/>
      <c r="EO151" s="451"/>
      <c r="EP151" s="451"/>
      <c r="EQ151" s="451"/>
      <c r="ER151" s="451"/>
      <c r="ES151" s="451"/>
      <c r="ET151" s="451"/>
      <c r="EU151" s="451"/>
      <c r="EV151" s="451"/>
      <c r="EW151" s="451"/>
      <c r="EX151" s="451"/>
      <c r="EY151" s="451"/>
      <c r="EZ151" s="451"/>
      <c r="FA151" s="451"/>
      <c r="FB151" s="451"/>
      <c r="FC151" s="451"/>
      <c r="FD151" s="451"/>
      <c r="FE151" s="451"/>
      <c r="FF151" s="451"/>
      <c r="FG151" s="451"/>
      <c r="FH151" s="451"/>
      <c r="FI151" s="451"/>
      <c r="FJ151" s="451"/>
      <c r="FK151" s="451"/>
      <c r="FL151" s="451"/>
      <c r="FM151" s="451"/>
      <c r="FN151" s="451"/>
    </row>
    <row r="152" spans="1:170" ht="15.75" customHeight="1">
      <c r="A152" s="451"/>
      <c r="B152" s="451"/>
      <c r="C152" s="451"/>
      <c r="D152" s="451"/>
      <c r="E152" s="451"/>
      <c r="F152" s="451"/>
      <c r="G152" s="451"/>
      <c r="H152" s="451"/>
      <c r="I152" s="451"/>
      <c r="J152" s="451"/>
      <c r="K152" s="451"/>
      <c r="L152" s="451"/>
      <c r="M152" s="451"/>
      <c r="N152" s="451"/>
      <c r="O152" s="451"/>
      <c r="P152" s="451"/>
      <c r="Q152" s="451"/>
      <c r="R152" s="451"/>
      <c r="S152" s="451"/>
      <c r="T152" s="451"/>
      <c r="U152" s="451"/>
      <c r="V152" s="451"/>
      <c r="W152" s="451"/>
      <c r="X152" s="451"/>
      <c r="Y152" s="451"/>
      <c r="Z152" s="451"/>
      <c r="AA152" s="451"/>
      <c r="AB152" s="451"/>
      <c r="AC152" s="451"/>
      <c r="AD152" s="451"/>
      <c r="AE152" s="451"/>
      <c r="AF152" s="451"/>
      <c r="AG152" s="451"/>
      <c r="AH152" s="451"/>
      <c r="AI152" s="451"/>
      <c r="AJ152" s="451"/>
      <c r="AK152" s="451"/>
      <c r="AL152" s="451"/>
      <c r="AM152" s="451"/>
      <c r="AN152" s="451"/>
      <c r="AO152" s="451"/>
      <c r="AP152" s="451"/>
      <c r="AQ152" s="451"/>
      <c r="AR152" s="451"/>
      <c r="AS152" s="451"/>
      <c r="AT152" s="451"/>
      <c r="AU152" s="451"/>
      <c r="AV152" s="451"/>
      <c r="AW152" s="451"/>
      <c r="AX152" s="451"/>
      <c r="AY152" s="451"/>
      <c r="AZ152" s="451"/>
      <c r="BA152" s="451"/>
      <c r="BB152" s="451"/>
      <c r="BC152" s="451"/>
      <c r="BD152" s="451"/>
      <c r="BE152" s="451"/>
      <c r="BF152" s="451"/>
      <c r="BG152" s="451"/>
      <c r="BH152" s="451"/>
      <c r="BI152" s="451"/>
      <c r="BJ152" s="451"/>
      <c r="BK152" s="451"/>
      <c r="BL152" s="451"/>
      <c r="BM152" s="451"/>
      <c r="BN152" s="451"/>
      <c r="BO152" s="451"/>
      <c r="BP152" s="451"/>
      <c r="BQ152" s="451"/>
      <c r="BR152" s="451"/>
      <c r="BS152" s="451"/>
      <c r="BT152" s="451"/>
      <c r="BU152" s="451"/>
      <c r="BV152" s="451"/>
      <c r="BW152" s="451"/>
      <c r="BX152" s="451"/>
      <c r="BY152" s="451"/>
      <c r="BZ152" s="451"/>
      <c r="CA152" s="451"/>
      <c r="CB152" s="451"/>
      <c r="CC152" s="451"/>
      <c r="CD152" s="451"/>
      <c r="CE152" s="451"/>
      <c r="CF152" s="451"/>
      <c r="CG152" s="451"/>
      <c r="CH152" s="451"/>
      <c r="CI152" s="451"/>
      <c r="CJ152" s="451"/>
      <c r="CK152" s="451"/>
      <c r="CL152" s="451"/>
      <c r="CM152" s="451"/>
      <c r="CN152" s="451"/>
      <c r="CO152" s="451"/>
      <c r="CP152" s="451"/>
      <c r="CQ152" s="451"/>
      <c r="CR152" s="451"/>
      <c r="CS152" s="451"/>
      <c r="CT152" s="451"/>
      <c r="CU152" s="451"/>
      <c r="CV152" s="451"/>
      <c r="CW152" s="451"/>
      <c r="CX152" s="451"/>
      <c r="CY152" s="451"/>
      <c r="CZ152" s="451"/>
      <c r="DA152" s="451"/>
      <c r="DB152" s="451"/>
      <c r="DC152" s="451"/>
      <c r="DD152" s="451"/>
      <c r="DE152" s="451"/>
      <c r="DF152" s="451"/>
      <c r="DG152" s="451"/>
      <c r="DH152" s="451"/>
      <c r="DI152" s="451"/>
      <c r="DJ152" s="451"/>
      <c r="DK152" s="451"/>
      <c r="DL152" s="451"/>
      <c r="DM152" s="451"/>
      <c r="DN152" s="451"/>
      <c r="DO152" s="451"/>
      <c r="DP152" s="451"/>
      <c r="DQ152" s="451"/>
      <c r="DR152" s="451"/>
      <c r="DS152" s="451"/>
      <c r="DT152" s="451"/>
      <c r="DU152" s="451"/>
      <c r="DV152" s="451"/>
      <c r="DW152" s="451"/>
      <c r="DX152" s="451"/>
      <c r="DY152" s="451"/>
      <c r="DZ152" s="451"/>
      <c r="EA152" s="451"/>
      <c r="EB152" s="451"/>
      <c r="EC152" s="451"/>
      <c r="ED152" s="451"/>
      <c r="EE152" s="451"/>
      <c r="EF152" s="451"/>
      <c r="EG152" s="451"/>
      <c r="EH152" s="451"/>
      <c r="EI152" s="451"/>
      <c r="EJ152" s="451"/>
      <c r="EK152" s="451"/>
      <c r="EL152" s="451"/>
      <c r="EM152" s="451"/>
      <c r="EN152" s="451"/>
      <c r="EO152" s="451"/>
      <c r="EP152" s="451"/>
      <c r="EQ152" s="451"/>
      <c r="ER152" s="451"/>
      <c r="ES152" s="451"/>
      <c r="ET152" s="451"/>
      <c r="EU152" s="451"/>
      <c r="EV152" s="451"/>
      <c r="EW152" s="451"/>
      <c r="EX152" s="451"/>
      <c r="EY152" s="451"/>
      <c r="EZ152" s="451"/>
      <c r="FA152" s="451"/>
      <c r="FB152" s="451"/>
      <c r="FC152" s="451"/>
      <c r="FD152" s="451"/>
      <c r="FE152" s="451"/>
      <c r="FF152" s="451"/>
      <c r="FG152" s="451"/>
      <c r="FH152" s="451"/>
      <c r="FI152" s="451"/>
      <c r="FJ152" s="451"/>
      <c r="FK152" s="451"/>
      <c r="FL152" s="451"/>
      <c r="FM152" s="451"/>
      <c r="FN152" s="451"/>
    </row>
    <row r="153" spans="1:170" ht="15.75" customHeight="1">
      <c r="A153" s="451"/>
      <c r="B153" s="451"/>
      <c r="C153" s="451"/>
      <c r="D153" s="451"/>
      <c r="E153" s="451"/>
      <c r="F153" s="451"/>
      <c r="G153" s="451"/>
      <c r="H153" s="451"/>
      <c r="I153" s="451"/>
      <c r="J153" s="451"/>
      <c r="K153" s="451"/>
      <c r="L153" s="451"/>
      <c r="M153" s="451"/>
      <c r="N153" s="451"/>
      <c r="O153" s="451"/>
      <c r="P153" s="451"/>
      <c r="Q153" s="451"/>
      <c r="R153" s="451"/>
      <c r="S153" s="451"/>
      <c r="T153" s="451"/>
      <c r="U153" s="451"/>
      <c r="V153" s="451"/>
      <c r="W153" s="451"/>
      <c r="X153" s="451"/>
      <c r="Y153" s="451"/>
      <c r="Z153" s="451"/>
      <c r="AA153" s="451"/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1"/>
      <c r="AY153" s="451"/>
      <c r="AZ153" s="451"/>
      <c r="BA153" s="451"/>
      <c r="BB153" s="451"/>
      <c r="BC153" s="451"/>
      <c r="BD153" s="451"/>
      <c r="BE153" s="451"/>
      <c r="BF153" s="451"/>
      <c r="BG153" s="451"/>
      <c r="BH153" s="451"/>
      <c r="BI153" s="451"/>
      <c r="BJ153" s="451"/>
      <c r="BK153" s="451"/>
      <c r="BL153" s="451"/>
      <c r="BM153" s="451"/>
      <c r="BN153" s="451"/>
      <c r="BO153" s="451"/>
      <c r="BP153" s="451"/>
      <c r="BQ153" s="451"/>
      <c r="BR153" s="451"/>
      <c r="BS153" s="451"/>
      <c r="BT153" s="451"/>
      <c r="BU153" s="451"/>
      <c r="BV153" s="451"/>
      <c r="BW153" s="451"/>
      <c r="BX153" s="451"/>
      <c r="BY153" s="451"/>
      <c r="BZ153" s="451"/>
      <c r="CA153" s="451"/>
      <c r="CB153" s="451"/>
      <c r="CC153" s="451"/>
      <c r="CD153" s="451"/>
      <c r="CE153" s="451"/>
      <c r="CF153" s="451"/>
      <c r="CG153" s="451"/>
      <c r="CH153" s="451"/>
      <c r="CI153" s="451"/>
      <c r="CJ153" s="451"/>
      <c r="CK153" s="451"/>
      <c r="CL153" s="451"/>
      <c r="CM153" s="451"/>
      <c r="CN153" s="451"/>
      <c r="CO153" s="451"/>
      <c r="CP153" s="451"/>
      <c r="CQ153" s="451"/>
      <c r="CR153" s="451"/>
      <c r="CS153" s="451"/>
      <c r="CT153" s="451"/>
      <c r="CU153" s="451"/>
      <c r="CV153" s="451"/>
      <c r="CW153" s="451"/>
      <c r="CX153" s="451"/>
      <c r="CY153" s="451"/>
      <c r="CZ153" s="451"/>
      <c r="DA153" s="451"/>
      <c r="DB153" s="451"/>
      <c r="DC153" s="451"/>
      <c r="DD153" s="451"/>
      <c r="DE153" s="451"/>
      <c r="DF153" s="451"/>
      <c r="DG153" s="451"/>
      <c r="DH153" s="451"/>
      <c r="DI153" s="451"/>
      <c r="DJ153" s="451"/>
      <c r="DK153" s="451"/>
      <c r="DL153" s="451"/>
      <c r="DM153" s="451"/>
      <c r="DN153" s="451"/>
      <c r="DO153" s="451"/>
      <c r="DP153" s="451"/>
      <c r="DQ153" s="451"/>
      <c r="DR153" s="451"/>
      <c r="DS153" s="451"/>
      <c r="DT153" s="451"/>
      <c r="DU153" s="451"/>
      <c r="DV153" s="451"/>
      <c r="DW153" s="451"/>
      <c r="DX153" s="451"/>
      <c r="DY153" s="451"/>
      <c r="DZ153" s="451"/>
      <c r="EA153" s="451"/>
      <c r="EB153" s="451"/>
      <c r="EC153" s="451"/>
      <c r="ED153" s="451"/>
      <c r="EE153" s="451"/>
      <c r="EF153" s="451"/>
      <c r="EG153" s="451"/>
      <c r="EH153" s="451"/>
      <c r="EI153" s="451"/>
      <c r="EJ153" s="451"/>
      <c r="EK153" s="451"/>
      <c r="EL153" s="451"/>
      <c r="EM153" s="451"/>
      <c r="EN153" s="451"/>
      <c r="EO153" s="451"/>
      <c r="EP153" s="451"/>
      <c r="EQ153" s="451"/>
      <c r="ER153" s="451"/>
      <c r="ES153" s="451"/>
      <c r="ET153" s="451"/>
      <c r="EU153" s="451"/>
      <c r="EV153" s="451"/>
      <c r="EW153" s="451"/>
      <c r="EX153" s="451"/>
      <c r="EY153" s="451"/>
      <c r="EZ153" s="451"/>
      <c r="FA153" s="451"/>
      <c r="FB153" s="451"/>
      <c r="FC153" s="451"/>
      <c r="FD153" s="451"/>
      <c r="FE153" s="451"/>
      <c r="FF153" s="451"/>
      <c r="FG153" s="451"/>
      <c r="FH153" s="451"/>
      <c r="FI153" s="451"/>
      <c r="FJ153" s="451"/>
      <c r="FK153" s="451"/>
      <c r="FL153" s="451"/>
      <c r="FM153" s="451"/>
      <c r="FN153" s="451"/>
    </row>
    <row r="154" spans="1:170" ht="15.75" customHeight="1">
      <c r="A154" s="451"/>
      <c r="B154" s="451"/>
      <c r="C154" s="451"/>
      <c r="D154" s="451"/>
      <c r="E154" s="451"/>
      <c r="F154" s="451"/>
      <c r="G154" s="451"/>
      <c r="H154" s="451"/>
      <c r="I154" s="451"/>
      <c r="J154" s="451"/>
      <c r="K154" s="451"/>
      <c r="L154" s="451"/>
      <c r="M154" s="451"/>
      <c r="N154" s="451"/>
      <c r="O154" s="451"/>
      <c r="P154" s="451"/>
      <c r="Q154" s="451"/>
      <c r="R154" s="451"/>
      <c r="S154" s="451"/>
      <c r="T154" s="451"/>
      <c r="U154" s="451"/>
      <c r="V154" s="451"/>
      <c r="W154" s="451"/>
      <c r="X154" s="451"/>
      <c r="Y154" s="451"/>
      <c r="Z154" s="451"/>
      <c r="AA154" s="451"/>
      <c r="AB154" s="451"/>
      <c r="AC154" s="451"/>
      <c r="AD154" s="451"/>
      <c r="AE154" s="451"/>
      <c r="AF154" s="451"/>
      <c r="AG154" s="451"/>
      <c r="AH154" s="451"/>
      <c r="AI154" s="451"/>
      <c r="AJ154" s="451"/>
      <c r="AK154" s="451"/>
      <c r="AL154" s="451"/>
      <c r="AM154" s="451"/>
      <c r="AN154" s="451"/>
      <c r="AO154" s="451"/>
      <c r="AP154" s="451"/>
      <c r="AQ154" s="451"/>
      <c r="AR154" s="451"/>
      <c r="AS154" s="451"/>
      <c r="AT154" s="451"/>
      <c r="AU154" s="451"/>
      <c r="AV154" s="451"/>
      <c r="AW154" s="451"/>
      <c r="AX154" s="451"/>
      <c r="AY154" s="451"/>
      <c r="AZ154" s="451"/>
      <c r="BA154" s="451"/>
      <c r="BB154" s="451"/>
      <c r="BC154" s="451"/>
      <c r="BD154" s="451"/>
      <c r="BE154" s="451"/>
      <c r="BF154" s="451"/>
      <c r="BG154" s="451"/>
      <c r="BH154" s="451"/>
      <c r="BI154" s="451"/>
      <c r="BJ154" s="451"/>
      <c r="BK154" s="451"/>
      <c r="BL154" s="451"/>
      <c r="BM154" s="451"/>
      <c r="BN154" s="451"/>
      <c r="BO154" s="451"/>
      <c r="BP154" s="451"/>
      <c r="BQ154" s="451"/>
      <c r="BR154" s="451"/>
      <c r="BS154" s="451"/>
      <c r="BT154" s="451"/>
      <c r="BU154" s="451"/>
      <c r="BV154" s="451"/>
      <c r="BW154" s="451"/>
      <c r="BX154" s="451"/>
      <c r="BY154" s="451"/>
      <c r="BZ154" s="451"/>
      <c r="CA154" s="451"/>
      <c r="CB154" s="451"/>
      <c r="CC154" s="451"/>
      <c r="CD154" s="451"/>
      <c r="CE154" s="451"/>
      <c r="CF154" s="451"/>
      <c r="CG154" s="451"/>
      <c r="CH154" s="451"/>
      <c r="CI154" s="451"/>
      <c r="CJ154" s="451"/>
      <c r="CK154" s="451"/>
      <c r="CL154" s="451"/>
      <c r="CM154" s="451"/>
      <c r="CN154" s="451"/>
      <c r="CO154" s="451"/>
      <c r="CP154" s="451"/>
      <c r="CQ154" s="451"/>
      <c r="CR154" s="451"/>
      <c r="CS154" s="451"/>
      <c r="CT154" s="451"/>
      <c r="CU154" s="451"/>
      <c r="CV154" s="451"/>
      <c r="CW154" s="451"/>
      <c r="CX154" s="451"/>
      <c r="CY154" s="451"/>
      <c r="CZ154" s="451"/>
      <c r="DA154" s="451"/>
      <c r="DB154" s="451"/>
      <c r="DC154" s="451"/>
      <c r="DD154" s="451"/>
      <c r="DE154" s="451"/>
      <c r="DF154" s="451"/>
      <c r="DG154" s="451"/>
      <c r="DH154" s="451"/>
      <c r="DI154" s="451"/>
      <c r="DJ154" s="451"/>
      <c r="DK154" s="451"/>
      <c r="DL154" s="451"/>
      <c r="DM154" s="451"/>
      <c r="DN154" s="451"/>
      <c r="DO154" s="451"/>
      <c r="DP154" s="451"/>
      <c r="DQ154" s="451"/>
      <c r="DR154" s="451"/>
      <c r="DS154" s="451"/>
      <c r="DT154" s="451"/>
      <c r="DU154" s="451"/>
      <c r="DV154" s="451"/>
      <c r="DW154" s="451"/>
      <c r="DX154" s="451"/>
      <c r="DY154" s="451"/>
      <c r="DZ154" s="451"/>
      <c r="EA154" s="451"/>
      <c r="EB154" s="451"/>
      <c r="EC154" s="451"/>
      <c r="ED154" s="451"/>
      <c r="EE154" s="451"/>
      <c r="EF154" s="451"/>
      <c r="EG154" s="451"/>
      <c r="EH154" s="451"/>
      <c r="EI154" s="451"/>
      <c r="EJ154" s="451"/>
      <c r="EK154" s="451"/>
      <c r="EL154" s="451"/>
      <c r="EM154" s="451"/>
      <c r="EN154" s="451"/>
      <c r="EO154" s="451"/>
      <c r="EP154" s="451"/>
      <c r="EQ154" s="451"/>
      <c r="ER154" s="451"/>
      <c r="ES154" s="451"/>
      <c r="ET154" s="451"/>
      <c r="EU154" s="451"/>
      <c r="EV154" s="451"/>
      <c r="EW154" s="451"/>
      <c r="EX154" s="451"/>
      <c r="EY154" s="451"/>
      <c r="EZ154" s="451"/>
      <c r="FA154" s="451"/>
      <c r="FB154" s="451"/>
      <c r="FC154" s="451"/>
      <c r="FD154" s="451"/>
      <c r="FE154" s="451"/>
      <c r="FF154" s="451"/>
      <c r="FG154" s="451"/>
      <c r="FH154" s="451"/>
      <c r="FI154" s="451"/>
      <c r="FJ154" s="451"/>
      <c r="FK154" s="451"/>
      <c r="FL154" s="451"/>
      <c r="FM154" s="451"/>
      <c r="FN154" s="451"/>
    </row>
    <row r="155" spans="1:170" ht="15.75" customHeight="1">
      <c r="A155" s="451"/>
      <c r="B155" s="451"/>
      <c r="C155" s="451"/>
      <c r="D155" s="451"/>
      <c r="E155" s="451"/>
      <c r="F155" s="451"/>
      <c r="G155" s="451"/>
      <c r="H155" s="451"/>
      <c r="I155" s="451"/>
      <c r="J155" s="451"/>
      <c r="K155" s="451"/>
      <c r="L155" s="451"/>
      <c r="M155" s="451"/>
      <c r="N155" s="451"/>
      <c r="O155" s="451"/>
      <c r="P155" s="451"/>
      <c r="Q155" s="451"/>
      <c r="R155" s="451"/>
      <c r="S155" s="451"/>
      <c r="T155" s="451"/>
      <c r="U155" s="451"/>
      <c r="V155" s="451"/>
      <c r="W155" s="451"/>
      <c r="X155" s="451"/>
      <c r="Y155" s="451"/>
      <c r="Z155" s="451"/>
      <c r="AA155" s="451"/>
      <c r="AB155" s="451"/>
      <c r="AC155" s="451"/>
      <c r="AD155" s="451"/>
      <c r="AE155" s="451"/>
      <c r="AF155" s="451"/>
      <c r="AG155" s="451"/>
      <c r="AH155" s="451"/>
      <c r="AI155" s="451"/>
      <c r="AJ155" s="451"/>
      <c r="AK155" s="451"/>
      <c r="AL155" s="451"/>
      <c r="AM155" s="451"/>
      <c r="AN155" s="451"/>
      <c r="AO155" s="451"/>
      <c r="AP155" s="451"/>
      <c r="AQ155" s="451"/>
      <c r="AR155" s="451"/>
      <c r="AS155" s="451"/>
      <c r="AT155" s="451"/>
      <c r="AU155" s="451"/>
      <c r="AV155" s="451"/>
      <c r="AW155" s="451"/>
      <c r="AX155" s="451"/>
      <c r="AY155" s="451"/>
      <c r="AZ155" s="451"/>
      <c r="BA155" s="451"/>
      <c r="BB155" s="451"/>
      <c r="BC155" s="451"/>
      <c r="BD155" s="451"/>
      <c r="BE155" s="451"/>
      <c r="BF155" s="451"/>
      <c r="BG155" s="451"/>
      <c r="BH155" s="451"/>
      <c r="BI155" s="451"/>
      <c r="BJ155" s="451"/>
      <c r="BK155" s="451"/>
      <c r="BL155" s="451"/>
      <c r="BM155" s="451"/>
      <c r="BN155" s="451"/>
      <c r="BO155" s="451"/>
      <c r="BP155" s="451"/>
      <c r="BQ155" s="451"/>
      <c r="BR155" s="451"/>
      <c r="BS155" s="451"/>
      <c r="BT155" s="451"/>
      <c r="BU155" s="451"/>
      <c r="BV155" s="451"/>
      <c r="BW155" s="451"/>
      <c r="BX155" s="451"/>
      <c r="BY155" s="451"/>
      <c r="BZ155" s="451"/>
      <c r="CA155" s="451"/>
      <c r="CB155" s="451"/>
      <c r="CC155" s="451"/>
      <c r="CD155" s="451"/>
      <c r="CE155" s="451"/>
      <c r="CF155" s="451"/>
      <c r="CG155" s="451"/>
      <c r="CH155" s="451"/>
      <c r="CI155" s="451"/>
      <c r="CJ155" s="451"/>
      <c r="CK155" s="451"/>
      <c r="CL155" s="451"/>
      <c r="CM155" s="451"/>
      <c r="CN155" s="451"/>
      <c r="CO155" s="451"/>
      <c r="CP155" s="451"/>
      <c r="CQ155" s="451"/>
      <c r="CR155" s="451"/>
      <c r="CS155" s="451"/>
      <c r="CT155" s="451"/>
      <c r="CU155" s="451"/>
      <c r="CV155" s="451"/>
      <c r="CW155" s="451"/>
      <c r="CX155" s="451"/>
      <c r="CY155" s="451"/>
      <c r="CZ155" s="451"/>
      <c r="DA155" s="451"/>
      <c r="DB155" s="451"/>
      <c r="DC155" s="451"/>
      <c r="DD155" s="451"/>
      <c r="DE155" s="451"/>
      <c r="DF155" s="451"/>
      <c r="DG155" s="451"/>
      <c r="DH155" s="451"/>
      <c r="DI155" s="451"/>
      <c r="DJ155" s="451"/>
      <c r="DK155" s="451"/>
      <c r="DL155" s="451"/>
      <c r="DM155" s="451"/>
      <c r="DN155" s="451"/>
      <c r="DO155" s="451"/>
      <c r="DP155" s="451"/>
      <c r="DQ155" s="451"/>
      <c r="DR155" s="451"/>
      <c r="DS155" s="451"/>
      <c r="DT155" s="451"/>
      <c r="DU155" s="451"/>
      <c r="DV155" s="451"/>
      <c r="DW155" s="451"/>
      <c r="DX155" s="451"/>
      <c r="DY155" s="451"/>
      <c r="DZ155" s="451"/>
      <c r="EA155" s="451"/>
      <c r="EB155" s="451"/>
      <c r="EC155" s="451"/>
      <c r="ED155" s="451"/>
      <c r="EE155" s="451"/>
      <c r="EF155" s="451"/>
      <c r="EG155" s="451"/>
      <c r="EH155" s="451"/>
      <c r="EI155" s="451"/>
      <c r="EJ155" s="451"/>
      <c r="EK155" s="451"/>
      <c r="EL155" s="451"/>
      <c r="EM155" s="451"/>
      <c r="EN155" s="451"/>
      <c r="EO155" s="451"/>
      <c r="EP155" s="451"/>
      <c r="EQ155" s="451"/>
      <c r="ER155" s="451"/>
      <c r="ES155" s="451"/>
      <c r="ET155" s="451"/>
      <c r="EU155" s="451"/>
      <c r="EV155" s="451"/>
      <c r="EW155" s="451"/>
      <c r="EX155" s="451"/>
      <c r="EY155" s="451"/>
      <c r="EZ155" s="451"/>
      <c r="FA155" s="451"/>
      <c r="FB155" s="451"/>
      <c r="FC155" s="451"/>
      <c r="FD155" s="451"/>
      <c r="FE155" s="451"/>
      <c r="FF155" s="451"/>
      <c r="FG155" s="451"/>
      <c r="FH155" s="451"/>
      <c r="FI155" s="451"/>
      <c r="FJ155" s="451"/>
      <c r="FK155" s="451"/>
      <c r="FL155" s="451"/>
      <c r="FM155" s="451"/>
      <c r="FN155" s="451"/>
    </row>
    <row r="156" spans="1:170" ht="15.75" customHeight="1">
      <c r="A156" s="451"/>
      <c r="B156" s="451"/>
      <c r="C156" s="451"/>
      <c r="D156" s="451"/>
      <c r="E156" s="451"/>
      <c r="F156" s="451"/>
      <c r="G156" s="451"/>
      <c r="H156" s="451"/>
      <c r="I156" s="451"/>
      <c r="J156" s="451"/>
      <c r="K156" s="451"/>
      <c r="L156" s="451"/>
      <c r="M156" s="451"/>
      <c r="N156" s="451"/>
      <c r="O156" s="451"/>
      <c r="P156" s="451"/>
      <c r="Q156" s="451"/>
      <c r="R156" s="451"/>
      <c r="S156" s="451"/>
      <c r="T156" s="451"/>
      <c r="U156" s="451"/>
      <c r="V156" s="451"/>
      <c r="W156" s="451"/>
      <c r="X156" s="451"/>
      <c r="Y156" s="451"/>
      <c r="Z156" s="451"/>
      <c r="AA156" s="451"/>
      <c r="AB156" s="451"/>
      <c r="AC156" s="451"/>
      <c r="AD156" s="451"/>
      <c r="AE156" s="451"/>
      <c r="AF156" s="451"/>
      <c r="AG156" s="451"/>
      <c r="AH156" s="451"/>
      <c r="AI156" s="451"/>
      <c r="AJ156" s="451"/>
      <c r="AK156" s="451"/>
      <c r="AL156" s="451"/>
      <c r="AM156" s="451"/>
      <c r="AN156" s="451"/>
      <c r="AO156" s="451"/>
      <c r="AP156" s="451"/>
      <c r="AQ156" s="451"/>
      <c r="AR156" s="451"/>
      <c r="AS156" s="451"/>
      <c r="AT156" s="451"/>
      <c r="AU156" s="451"/>
      <c r="AV156" s="451"/>
      <c r="AW156" s="451"/>
      <c r="AX156" s="451"/>
      <c r="AY156" s="451"/>
      <c r="AZ156" s="451"/>
      <c r="BA156" s="451"/>
      <c r="BB156" s="451"/>
      <c r="BC156" s="451"/>
      <c r="BD156" s="451"/>
      <c r="BE156" s="451"/>
      <c r="BF156" s="451"/>
      <c r="BG156" s="451"/>
      <c r="BH156" s="451"/>
      <c r="BI156" s="451"/>
      <c r="BJ156" s="451"/>
      <c r="BK156" s="451"/>
      <c r="BL156" s="451"/>
      <c r="BM156" s="451"/>
      <c r="BN156" s="451"/>
      <c r="BO156" s="451"/>
      <c r="BP156" s="451"/>
      <c r="BQ156" s="451"/>
      <c r="BR156" s="451"/>
      <c r="BS156" s="451"/>
      <c r="BT156" s="451"/>
      <c r="BU156" s="451"/>
      <c r="BV156" s="451"/>
      <c r="BW156" s="451"/>
      <c r="BX156" s="451"/>
      <c r="BY156" s="451"/>
      <c r="BZ156" s="451"/>
      <c r="CA156" s="451"/>
      <c r="CB156" s="451"/>
      <c r="CC156" s="451"/>
      <c r="CD156" s="451"/>
      <c r="CE156" s="451"/>
      <c r="CF156" s="451"/>
      <c r="CG156" s="451"/>
      <c r="CH156" s="451"/>
      <c r="CI156" s="451"/>
      <c r="CJ156" s="451"/>
      <c r="CK156" s="451"/>
      <c r="CL156" s="451"/>
      <c r="CM156" s="451"/>
      <c r="CN156" s="451"/>
      <c r="CO156" s="451"/>
      <c r="CP156" s="451"/>
      <c r="CQ156" s="451"/>
      <c r="CR156" s="451"/>
      <c r="CS156" s="451"/>
      <c r="CT156" s="451"/>
      <c r="CU156" s="451"/>
      <c r="CV156" s="451"/>
      <c r="CW156" s="451"/>
      <c r="CX156" s="451"/>
      <c r="CY156" s="451"/>
      <c r="CZ156" s="451"/>
      <c r="DA156" s="451"/>
      <c r="DB156" s="451"/>
      <c r="DC156" s="451"/>
      <c r="DD156" s="451"/>
      <c r="DE156" s="451"/>
      <c r="DF156" s="451"/>
      <c r="DG156" s="451"/>
      <c r="DH156" s="451"/>
      <c r="DI156" s="451"/>
      <c r="DJ156" s="451"/>
      <c r="DK156" s="451"/>
      <c r="DL156" s="451"/>
      <c r="DM156" s="451"/>
      <c r="DN156" s="451"/>
      <c r="DO156" s="451"/>
      <c r="DP156" s="451"/>
      <c r="DQ156" s="451"/>
      <c r="DR156" s="451"/>
      <c r="DS156" s="451"/>
      <c r="DT156" s="451"/>
      <c r="DU156" s="451"/>
      <c r="DV156" s="451"/>
      <c r="DW156" s="451"/>
      <c r="DX156" s="451"/>
      <c r="DY156" s="451"/>
      <c r="DZ156" s="451"/>
      <c r="EA156" s="451"/>
      <c r="EB156" s="451"/>
      <c r="EC156" s="451"/>
      <c r="ED156" s="451"/>
      <c r="EE156" s="451"/>
      <c r="EF156" s="451"/>
      <c r="EG156" s="451"/>
      <c r="EH156" s="451"/>
      <c r="EI156" s="451"/>
      <c r="EJ156" s="451"/>
      <c r="EK156" s="451"/>
      <c r="EL156" s="451"/>
      <c r="EM156" s="451"/>
      <c r="EN156" s="451"/>
      <c r="EO156" s="451"/>
      <c r="EP156" s="451"/>
      <c r="EQ156" s="451"/>
      <c r="ER156" s="451"/>
      <c r="ES156" s="451"/>
      <c r="ET156" s="451"/>
      <c r="EU156" s="451"/>
      <c r="EV156" s="451"/>
      <c r="EW156" s="451"/>
      <c r="EX156" s="451"/>
      <c r="EY156" s="451"/>
      <c r="EZ156" s="451"/>
      <c r="FA156" s="451"/>
      <c r="FB156" s="451"/>
      <c r="FC156" s="451"/>
      <c r="FD156" s="451"/>
      <c r="FE156" s="451"/>
      <c r="FF156" s="451"/>
      <c r="FG156" s="451"/>
      <c r="FH156" s="451"/>
      <c r="FI156" s="451"/>
      <c r="FJ156" s="451"/>
      <c r="FK156" s="451"/>
      <c r="FL156" s="451"/>
      <c r="FM156" s="451"/>
      <c r="FN156" s="451"/>
    </row>
    <row r="157" spans="1:170" ht="15.75" customHeight="1">
      <c r="A157" s="451"/>
      <c r="B157" s="451"/>
      <c r="C157" s="451"/>
      <c r="D157" s="451"/>
      <c r="E157" s="451"/>
      <c r="F157" s="451"/>
      <c r="G157" s="451"/>
      <c r="H157" s="451"/>
      <c r="I157" s="451"/>
      <c r="J157" s="451"/>
      <c r="K157" s="451"/>
      <c r="L157" s="451"/>
      <c r="M157" s="451"/>
      <c r="N157" s="451"/>
      <c r="O157" s="451"/>
      <c r="P157" s="451"/>
      <c r="Q157" s="451"/>
      <c r="R157" s="451"/>
      <c r="S157" s="451"/>
      <c r="T157" s="451"/>
      <c r="U157" s="451"/>
      <c r="V157" s="451"/>
      <c r="W157" s="451"/>
      <c r="X157" s="451"/>
      <c r="Y157" s="451"/>
      <c r="Z157" s="451"/>
      <c r="AA157" s="451"/>
      <c r="AB157" s="451"/>
      <c r="AC157" s="451"/>
      <c r="AD157" s="451"/>
      <c r="AE157" s="451"/>
      <c r="AF157" s="451"/>
      <c r="AG157" s="451"/>
      <c r="AH157" s="451"/>
      <c r="AI157" s="451"/>
      <c r="AJ157" s="451"/>
      <c r="AK157" s="451"/>
      <c r="AL157" s="451"/>
      <c r="AM157" s="451"/>
      <c r="AN157" s="451"/>
      <c r="AO157" s="451"/>
      <c r="AP157" s="451"/>
      <c r="AQ157" s="451"/>
      <c r="AR157" s="451"/>
      <c r="AS157" s="451"/>
      <c r="AT157" s="451"/>
      <c r="AU157" s="451"/>
      <c r="AV157" s="451"/>
      <c r="AW157" s="451"/>
      <c r="AX157" s="451"/>
      <c r="AY157" s="451"/>
      <c r="AZ157" s="451"/>
      <c r="BA157" s="451"/>
      <c r="BB157" s="451"/>
      <c r="BC157" s="451"/>
      <c r="BD157" s="451"/>
      <c r="BE157" s="451"/>
      <c r="BF157" s="451"/>
      <c r="BG157" s="451"/>
      <c r="BH157" s="451"/>
      <c r="BI157" s="451"/>
      <c r="BJ157" s="451"/>
      <c r="BK157" s="451"/>
      <c r="BL157" s="451"/>
      <c r="BM157" s="451"/>
      <c r="BN157" s="451"/>
      <c r="BO157" s="451"/>
      <c r="BP157" s="451"/>
      <c r="BQ157" s="451"/>
      <c r="BR157" s="451"/>
      <c r="BS157" s="451"/>
      <c r="BT157" s="451"/>
      <c r="BU157" s="451"/>
      <c r="BV157" s="451"/>
      <c r="BW157" s="451"/>
      <c r="BX157" s="451"/>
      <c r="BY157" s="451"/>
      <c r="BZ157" s="451"/>
      <c r="CA157" s="451"/>
      <c r="CB157" s="451"/>
      <c r="CC157" s="451"/>
      <c r="CD157" s="451"/>
      <c r="CE157" s="451"/>
      <c r="CF157" s="451"/>
      <c r="CG157" s="451"/>
      <c r="CH157" s="451"/>
      <c r="CI157" s="451"/>
      <c r="CJ157" s="451"/>
      <c r="CK157" s="451"/>
      <c r="CL157" s="451"/>
      <c r="CM157" s="451"/>
      <c r="CN157" s="451"/>
      <c r="CO157" s="451"/>
      <c r="CP157" s="451"/>
      <c r="CQ157" s="451"/>
      <c r="CR157" s="451"/>
      <c r="CS157" s="451"/>
      <c r="CT157" s="451"/>
      <c r="CU157" s="451"/>
      <c r="CV157" s="451"/>
      <c r="CW157" s="451"/>
      <c r="CX157" s="451"/>
      <c r="CY157" s="451"/>
      <c r="CZ157" s="451"/>
      <c r="DA157" s="451"/>
      <c r="DB157" s="451"/>
      <c r="DC157" s="451"/>
      <c r="DD157" s="451"/>
      <c r="DE157" s="451"/>
      <c r="DF157" s="451"/>
      <c r="DG157" s="451"/>
      <c r="DH157" s="451"/>
      <c r="DI157" s="451"/>
      <c r="DJ157" s="451"/>
      <c r="DK157" s="451"/>
      <c r="DL157" s="451"/>
      <c r="DM157" s="451"/>
      <c r="DN157" s="451"/>
      <c r="DO157" s="451"/>
      <c r="DP157" s="451"/>
      <c r="DQ157" s="451"/>
      <c r="DR157" s="451"/>
      <c r="DS157" s="451"/>
      <c r="DT157" s="451"/>
      <c r="DU157" s="451"/>
      <c r="DV157" s="451"/>
      <c r="DW157" s="451"/>
      <c r="DX157" s="451"/>
      <c r="DY157" s="451"/>
      <c r="DZ157" s="451"/>
      <c r="EA157" s="451"/>
      <c r="EB157" s="451"/>
      <c r="EC157" s="451"/>
      <c r="ED157" s="451"/>
      <c r="EE157" s="451"/>
      <c r="EF157" s="451"/>
      <c r="EG157" s="451"/>
      <c r="EH157" s="451"/>
      <c r="EI157" s="451"/>
      <c r="EJ157" s="451"/>
      <c r="EK157" s="451"/>
      <c r="EL157" s="451"/>
      <c r="EM157" s="451"/>
      <c r="EN157" s="451"/>
      <c r="EO157" s="451"/>
      <c r="EP157" s="451"/>
      <c r="EQ157" s="451"/>
      <c r="ER157" s="451"/>
      <c r="ES157" s="451"/>
      <c r="ET157" s="451"/>
      <c r="EU157" s="451"/>
      <c r="EV157" s="451"/>
      <c r="EW157" s="451"/>
      <c r="EX157" s="451"/>
      <c r="EY157" s="451"/>
      <c r="EZ157" s="451"/>
      <c r="FA157" s="451"/>
      <c r="FB157" s="451"/>
      <c r="FC157" s="451"/>
      <c r="FD157" s="451"/>
      <c r="FE157" s="451"/>
      <c r="FF157" s="451"/>
      <c r="FG157" s="451"/>
      <c r="FH157" s="451"/>
      <c r="FI157" s="451"/>
      <c r="FJ157" s="451"/>
      <c r="FK157" s="451"/>
      <c r="FL157" s="451"/>
      <c r="FM157" s="451"/>
      <c r="FN157" s="451"/>
    </row>
    <row r="158" spans="1:170" ht="15.75" customHeight="1">
      <c r="A158" s="451"/>
      <c r="B158" s="451"/>
      <c r="C158" s="451"/>
      <c r="D158" s="451"/>
      <c r="E158" s="451"/>
      <c r="F158" s="451"/>
      <c r="G158" s="451"/>
      <c r="H158" s="451"/>
      <c r="I158" s="451"/>
      <c r="J158" s="451"/>
      <c r="K158" s="451"/>
      <c r="L158" s="451"/>
      <c r="M158" s="451"/>
      <c r="N158" s="451"/>
      <c r="O158" s="451"/>
      <c r="P158" s="451"/>
      <c r="Q158" s="451"/>
      <c r="R158" s="451"/>
      <c r="S158" s="451"/>
      <c r="T158" s="451"/>
      <c r="U158" s="451"/>
      <c r="V158" s="451"/>
      <c r="W158" s="451"/>
      <c r="X158" s="451"/>
      <c r="Y158" s="451"/>
      <c r="Z158" s="451"/>
      <c r="AA158" s="451"/>
      <c r="AB158" s="451"/>
      <c r="AC158" s="451"/>
      <c r="AD158" s="451"/>
      <c r="AE158" s="451"/>
      <c r="AF158" s="451"/>
      <c r="AG158" s="451"/>
      <c r="AH158" s="451"/>
      <c r="AI158" s="451"/>
      <c r="AJ158" s="451"/>
      <c r="AK158" s="451"/>
      <c r="AL158" s="451"/>
      <c r="AM158" s="451"/>
      <c r="AN158" s="451"/>
      <c r="AO158" s="451"/>
      <c r="AP158" s="451"/>
      <c r="AQ158" s="451"/>
      <c r="AR158" s="451"/>
      <c r="AS158" s="451"/>
      <c r="AT158" s="451"/>
      <c r="AU158" s="451"/>
      <c r="AV158" s="451"/>
      <c r="AW158" s="451"/>
      <c r="AX158" s="451"/>
      <c r="AY158" s="451"/>
      <c r="AZ158" s="451"/>
      <c r="BA158" s="451"/>
      <c r="BB158" s="451"/>
      <c r="BC158" s="451"/>
      <c r="BD158" s="451"/>
      <c r="BE158" s="451"/>
      <c r="BF158" s="451"/>
      <c r="BG158" s="451"/>
      <c r="BH158" s="451"/>
      <c r="BI158" s="451"/>
      <c r="BJ158" s="451"/>
      <c r="BK158" s="451"/>
      <c r="BL158" s="451"/>
      <c r="BM158" s="451"/>
      <c r="BN158" s="451"/>
      <c r="BO158" s="451"/>
      <c r="BP158" s="451"/>
      <c r="BQ158" s="451"/>
      <c r="BR158" s="451"/>
      <c r="BS158" s="451"/>
      <c r="BT158" s="451"/>
      <c r="BU158" s="451"/>
      <c r="BV158" s="451"/>
      <c r="BW158" s="451"/>
      <c r="BX158" s="451"/>
      <c r="BY158" s="451"/>
      <c r="BZ158" s="451"/>
      <c r="CA158" s="451"/>
      <c r="CB158" s="451"/>
      <c r="CC158" s="451"/>
      <c r="CD158" s="451"/>
      <c r="CE158" s="451"/>
      <c r="CF158" s="451"/>
      <c r="CG158" s="451"/>
      <c r="CH158" s="451"/>
      <c r="CI158" s="451"/>
      <c r="CJ158" s="451"/>
      <c r="CK158" s="451"/>
      <c r="CL158" s="451"/>
      <c r="CM158" s="451"/>
      <c r="CN158" s="451"/>
      <c r="CO158" s="451"/>
      <c r="CP158" s="451"/>
      <c r="CQ158" s="451"/>
      <c r="CR158" s="451"/>
      <c r="CS158" s="451"/>
      <c r="CT158" s="451"/>
      <c r="CU158" s="451"/>
      <c r="CV158" s="451"/>
      <c r="CW158" s="451"/>
      <c r="CX158" s="451"/>
      <c r="CY158" s="451"/>
      <c r="CZ158" s="451"/>
      <c r="DA158" s="451"/>
      <c r="DB158" s="451"/>
      <c r="DC158" s="451"/>
      <c r="DD158" s="451"/>
      <c r="DE158" s="451"/>
      <c r="DF158" s="451"/>
      <c r="DG158" s="451"/>
      <c r="DH158" s="451"/>
      <c r="DI158" s="451"/>
      <c r="DJ158" s="451"/>
      <c r="DK158" s="451"/>
      <c r="DL158" s="451"/>
      <c r="DM158" s="451"/>
      <c r="DN158" s="451"/>
      <c r="DO158" s="451"/>
      <c r="DP158" s="451"/>
      <c r="DQ158" s="451"/>
      <c r="DR158" s="451"/>
      <c r="DS158" s="451"/>
      <c r="DT158" s="451"/>
      <c r="DU158" s="451"/>
      <c r="DV158" s="451"/>
      <c r="DW158" s="451"/>
      <c r="DX158" s="451"/>
      <c r="DY158" s="451"/>
      <c r="DZ158" s="451"/>
      <c r="EA158" s="451"/>
      <c r="EB158" s="451"/>
      <c r="EC158" s="451"/>
      <c r="ED158" s="451"/>
      <c r="EE158" s="451"/>
      <c r="EF158" s="451"/>
      <c r="EG158" s="451"/>
      <c r="EH158" s="451"/>
      <c r="EI158" s="451"/>
      <c r="EJ158" s="451"/>
      <c r="EK158" s="451"/>
      <c r="EL158" s="451"/>
      <c r="EM158" s="451"/>
      <c r="EN158" s="451"/>
      <c r="EO158" s="451"/>
      <c r="EP158" s="451"/>
      <c r="EQ158" s="451"/>
      <c r="ER158" s="451"/>
      <c r="ES158" s="451"/>
      <c r="ET158" s="451"/>
      <c r="EU158" s="451"/>
      <c r="EV158" s="451"/>
      <c r="EW158" s="451"/>
      <c r="EX158" s="451"/>
      <c r="EY158" s="451"/>
      <c r="EZ158" s="451"/>
      <c r="FA158" s="451"/>
      <c r="FB158" s="451"/>
      <c r="FC158" s="451"/>
      <c r="FD158" s="451"/>
      <c r="FE158" s="451"/>
      <c r="FF158" s="451"/>
      <c r="FG158" s="451"/>
      <c r="FH158" s="451"/>
      <c r="FI158" s="451"/>
      <c r="FJ158" s="451"/>
      <c r="FK158" s="451"/>
      <c r="FL158" s="451"/>
      <c r="FM158" s="451"/>
      <c r="FN158" s="451"/>
    </row>
    <row r="159" spans="1:170" ht="15.75" customHeight="1">
      <c r="A159" s="451"/>
      <c r="B159" s="451"/>
      <c r="C159" s="451"/>
      <c r="D159" s="451"/>
      <c r="E159" s="451"/>
      <c r="F159" s="451"/>
      <c r="G159" s="451"/>
      <c r="H159" s="451"/>
      <c r="I159" s="451"/>
      <c r="J159" s="451"/>
      <c r="K159" s="451"/>
      <c r="L159" s="451"/>
      <c r="M159" s="451"/>
      <c r="N159" s="451"/>
      <c r="O159" s="451"/>
      <c r="P159" s="451"/>
      <c r="Q159" s="451"/>
      <c r="R159" s="451"/>
      <c r="S159" s="451"/>
      <c r="T159" s="451"/>
      <c r="U159" s="451"/>
      <c r="V159" s="451"/>
      <c r="W159" s="451"/>
      <c r="X159" s="451"/>
      <c r="Y159" s="451"/>
      <c r="Z159" s="451"/>
      <c r="AA159" s="451"/>
      <c r="AB159" s="451"/>
      <c r="AC159" s="451"/>
      <c r="AD159" s="451"/>
      <c r="AE159" s="451"/>
      <c r="AF159" s="451"/>
      <c r="AG159" s="451"/>
      <c r="AH159" s="451"/>
      <c r="AI159" s="451"/>
      <c r="AJ159" s="451"/>
      <c r="AK159" s="451"/>
      <c r="AL159" s="451"/>
      <c r="AM159" s="451"/>
      <c r="AN159" s="451"/>
      <c r="AO159" s="451"/>
      <c r="AP159" s="451"/>
      <c r="AQ159" s="451"/>
      <c r="AR159" s="451"/>
      <c r="AS159" s="451"/>
      <c r="AT159" s="451"/>
      <c r="AU159" s="451"/>
      <c r="AV159" s="451"/>
      <c r="AW159" s="451"/>
      <c r="AX159" s="451"/>
      <c r="AY159" s="451"/>
      <c r="AZ159" s="451"/>
      <c r="BA159" s="451"/>
      <c r="BB159" s="451"/>
      <c r="BC159" s="451"/>
      <c r="BD159" s="451"/>
      <c r="BE159" s="451"/>
      <c r="BF159" s="451"/>
      <c r="BG159" s="451"/>
      <c r="BH159" s="451"/>
      <c r="BI159" s="451"/>
      <c r="BJ159" s="451"/>
      <c r="BK159" s="451"/>
      <c r="BL159" s="451"/>
      <c r="BM159" s="451"/>
      <c r="BN159" s="451"/>
      <c r="BO159" s="451"/>
      <c r="BP159" s="451"/>
      <c r="BQ159" s="451"/>
      <c r="BR159" s="451"/>
      <c r="BS159" s="451"/>
      <c r="BT159" s="451"/>
      <c r="BU159" s="451"/>
      <c r="BV159" s="451"/>
      <c r="BW159" s="451"/>
      <c r="BX159" s="451"/>
      <c r="BY159" s="451"/>
      <c r="BZ159" s="451"/>
      <c r="CA159" s="451"/>
      <c r="CB159" s="451"/>
      <c r="CC159" s="451"/>
      <c r="CD159" s="451"/>
      <c r="CE159" s="451"/>
      <c r="CF159" s="451"/>
      <c r="CG159" s="451"/>
      <c r="CH159" s="451"/>
      <c r="CI159" s="451"/>
      <c r="CJ159" s="451"/>
      <c r="CK159" s="451"/>
      <c r="CL159" s="451"/>
      <c r="CM159" s="451"/>
      <c r="CN159" s="451"/>
      <c r="CO159" s="451"/>
      <c r="CP159" s="451"/>
      <c r="CQ159" s="451"/>
      <c r="CR159" s="451"/>
      <c r="CS159" s="451"/>
      <c r="CT159" s="451"/>
      <c r="CU159" s="451"/>
      <c r="CV159" s="451"/>
      <c r="CW159" s="451"/>
      <c r="CX159" s="451"/>
      <c r="CY159" s="451"/>
      <c r="CZ159" s="451"/>
      <c r="DA159" s="451"/>
      <c r="DB159" s="451"/>
      <c r="DC159" s="451"/>
      <c r="DD159" s="451"/>
      <c r="DE159" s="451"/>
      <c r="DF159" s="451"/>
      <c r="DG159" s="451"/>
      <c r="DH159" s="451"/>
      <c r="DI159" s="451"/>
      <c r="DJ159" s="451"/>
      <c r="DK159" s="451"/>
      <c r="DL159" s="451"/>
      <c r="DM159" s="451"/>
      <c r="DN159" s="451"/>
      <c r="DO159" s="451"/>
      <c r="DP159" s="451"/>
      <c r="DQ159" s="451"/>
      <c r="DR159" s="451"/>
      <c r="DS159" s="451"/>
      <c r="DT159" s="451"/>
      <c r="DU159" s="451"/>
      <c r="DV159" s="451"/>
      <c r="DW159" s="451"/>
      <c r="DX159" s="451"/>
      <c r="DY159" s="451"/>
      <c r="DZ159" s="451"/>
      <c r="EA159" s="451"/>
      <c r="EB159" s="451"/>
      <c r="EC159" s="451"/>
      <c r="ED159" s="451"/>
      <c r="EE159" s="451"/>
      <c r="EF159" s="451"/>
      <c r="EG159" s="451"/>
      <c r="EH159" s="451"/>
      <c r="EI159" s="451"/>
      <c r="EJ159" s="451"/>
      <c r="EK159" s="451"/>
      <c r="EL159" s="451"/>
      <c r="EM159" s="451"/>
      <c r="EN159" s="451"/>
      <c r="EO159" s="451"/>
      <c r="EP159" s="451"/>
      <c r="EQ159" s="451"/>
      <c r="ER159" s="451"/>
      <c r="ES159" s="451"/>
      <c r="ET159" s="451"/>
      <c r="EU159" s="451"/>
      <c r="EV159" s="451"/>
      <c r="EW159" s="451"/>
      <c r="EX159" s="451"/>
      <c r="EY159" s="451"/>
      <c r="EZ159" s="451"/>
      <c r="FA159" s="451"/>
      <c r="FB159" s="451"/>
      <c r="FC159" s="451"/>
      <c r="FD159" s="451"/>
      <c r="FE159" s="451"/>
      <c r="FF159" s="451"/>
      <c r="FG159" s="451"/>
      <c r="FH159" s="451"/>
      <c r="FI159" s="451"/>
      <c r="FJ159" s="451"/>
      <c r="FK159" s="451"/>
      <c r="FL159" s="451"/>
      <c r="FM159" s="451"/>
      <c r="FN159" s="451"/>
    </row>
    <row r="160" spans="1:170" ht="15.75" customHeight="1">
      <c r="A160" s="451"/>
      <c r="B160" s="451"/>
      <c r="C160" s="451"/>
      <c r="D160" s="451"/>
      <c r="E160" s="451"/>
      <c r="F160" s="451"/>
      <c r="G160" s="451"/>
      <c r="H160" s="451"/>
      <c r="I160" s="451"/>
      <c r="J160" s="451"/>
      <c r="K160" s="451"/>
      <c r="L160" s="451"/>
      <c r="M160" s="451"/>
      <c r="N160" s="451"/>
      <c r="O160" s="451"/>
      <c r="P160" s="451"/>
      <c r="Q160" s="451"/>
      <c r="R160" s="451"/>
      <c r="S160" s="451"/>
      <c r="T160" s="451"/>
      <c r="U160" s="451"/>
      <c r="V160" s="451"/>
      <c r="W160" s="451"/>
      <c r="X160" s="451"/>
      <c r="Y160" s="451"/>
      <c r="Z160" s="451"/>
      <c r="AA160" s="451"/>
      <c r="AB160" s="451"/>
      <c r="AC160" s="451"/>
      <c r="AD160" s="451"/>
      <c r="AE160" s="451"/>
      <c r="AF160" s="451"/>
      <c r="AG160" s="451"/>
      <c r="AH160" s="451"/>
      <c r="AI160" s="451"/>
      <c r="AJ160" s="451"/>
      <c r="AK160" s="451"/>
      <c r="AL160" s="451"/>
      <c r="AM160" s="451"/>
      <c r="AN160" s="451"/>
      <c r="AO160" s="451"/>
      <c r="AP160" s="451"/>
      <c r="AQ160" s="451"/>
      <c r="AR160" s="451"/>
      <c r="AS160" s="451"/>
      <c r="AT160" s="451"/>
      <c r="AU160" s="451"/>
      <c r="AV160" s="451"/>
      <c r="AW160" s="451"/>
      <c r="AX160" s="451"/>
      <c r="AY160" s="451"/>
      <c r="AZ160" s="451"/>
      <c r="BA160" s="451"/>
      <c r="BB160" s="451"/>
      <c r="BC160" s="451"/>
      <c r="BD160" s="451"/>
      <c r="BE160" s="451"/>
      <c r="BF160" s="451"/>
      <c r="BG160" s="451"/>
      <c r="BH160" s="451"/>
      <c r="BI160" s="451"/>
      <c r="BJ160" s="451"/>
      <c r="BK160" s="451"/>
      <c r="BL160" s="451"/>
      <c r="BM160" s="451"/>
      <c r="BN160" s="451"/>
      <c r="BO160" s="451"/>
      <c r="BP160" s="451"/>
      <c r="BQ160" s="451"/>
      <c r="BR160" s="451"/>
      <c r="BS160" s="451"/>
      <c r="BT160" s="451"/>
      <c r="BU160" s="451"/>
      <c r="BV160" s="451"/>
      <c r="BW160" s="451"/>
      <c r="BX160" s="451"/>
      <c r="BY160" s="451"/>
      <c r="BZ160" s="451"/>
      <c r="CA160" s="451"/>
      <c r="CB160" s="451"/>
      <c r="CC160" s="451"/>
      <c r="CD160" s="451"/>
      <c r="CE160" s="451"/>
      <c r="CF160" s="451"/>
      <c r="CG160" s="451"/>
      <c r="CH160" s="451"/>
      <c r="CI160" s="451"/>
      <c r="CJ160" s="451"/>
      <c r="CK160" s="451"/>
      <c r="CL160" s="451"/>
      <c r="CM160" s="451"/>
      <c r="CN160" s="451"/>
      <c r="CO160" s="451"/>
      <c r="CP160" s="451"/>
      <c r="CQ160" s="451"/>
      <c r="CR160" s="451"/>
      <c r="CS160" s="451"/>
      <c r="CT160" s="451"/>
      <c r="CU160" s="451"/>
      <c r="CV160" s="451"/>
      <c r="CW160" s="451"/>
      <c r="CX160" s="451"/>
      <c r="CY160" s="451"/>
      <c r="CZ160" s="451"/>
      <c r="DA160" s="451"/>
      <c r="DB160" s="451"/>
      <c r="DC160" s="451"/>
      <c r="DD160" s="451"/>
      <c r="DE160" s="451"/>
      <c r="DF160" s="451"/>
      <c r="DG160" s="451"/>
      <c r="DH160" s="451"/>
      <c r="DI160" s="451"/>
      <c r="DJ160" s="451"/>
      <c r="DK160" s="451"/>
      <c r="DL160" s="451"/>
      <c r="DM160" s="451"/>
      <c r="DN160" s="451"/>
      <c r="DO160" s="451"/>
      <c r="DP160" s="451"/>
      <c r="DQ160" s="451"/>
      <c r="DR160" s="451"/>
      <c r="DS160" s="451"/>
      <c r="DT160" s="451"/>
      <c r="DU160" s="451"/>
      <c r="DV160" s="451"/>
      <c r="DW160" s="451"/>
      <c r="DX160" s="451"/>
      <c r="DY160" s="451"/>
      <c r="DZ160" s="451"/>
      <c r="EA160" s="451"/>
      <c r="EB160" s="451"/>
      <c r="EC160" s="451"/>
      <c r="ED160" s="451"/>
      <c r="EE160" s="451"/>
      <c r="EF160" s="451"/>
      <c r="EG160" s="451"/>
      <c r="EH160" s="451"/>
      <c r="EI160" s="451"/>
      <c r="EJ160" s="451"/>
      <c r="EK160" s="451"/>
      <c r="EL160" s="451"/>
      <c r="EM160" s="451"/>
      <c r="EN160" s="451"/>
      <c r="EO160" s="451"/>
      <c r="EP160" s="451"/>
      <c r="EQ160" s="451"/>
      <c r="ER160" s="451"/>
      <c r="ES160" s="451"/>
      <c r="ET160" s="451"/>
      <c r="EU160" s="451"/>
      <c r="EV160" s="451"/>
      <c r="EW160" s="451"/>
      <c r="EX160" s="451"/>
      <c r="EY160" s="451"/>
      <c r="EZ160" s="451"/>
      <c r="FA160" s="451"/>
      <c r="FB160" s="451"/>
      <c r="FC160" s="451"/>
      <c r="FD160" s="451"/>
      <c r="FE160" s="451"/>
      <c r="FF160" s="451"/>
      <c r="FG160" s="451"/>
      <c r="FH160" s="451"/>
      <c r="FI160" s="451"/>
      <c r="FJ160" s="451"/>
      <c r="FK160" s="451"/>
      <c r="FL160" s="451"/>
      <c r="FM160" s="451"/>
      <c r="FN160" s="451"/>
    </row>
    <row r="161" spans="1:170" ht="15.75" customHeight="1">
      <c r="A161" s="451"/>
      <c r="B161" s="451"/>
      <c r="C161" s="451"/>
      <c r="D161" s="451"/>
      <c r="E161" s="451"/>
      <c r="F161" s="451"/>
      <c r="G161" s="451"/>
      <c r="H161" s="451"/>
      <c r="I161" s="451"/>
      <c r="J161" s="451"/>
      <c r="K161" s="451"/>
      <c r="L161" s="451"/>
      <c r="M161" s="451"/>
      <c r="N161" s="451"/>
      <c r="O161" s="451"/>
      <c r="P161" s="451"/>
      <c r="Q161" s="451"/>
      <c r="R161" s="451"/>
      <c r="S161" s="451"/>
      <c r="T161" s="451"/>
      <c r="U161" s="451"/>
      <c r="V161" s="451"/>
      <c r="W161" s="451"/>
      <c r="X161" s="451"/>
      <c r="Y161" s="451"/>
      <c r="Z161" s="451"/>
      <c r="AA161" s="451"/>
      <c r="AB161" s="451"/>
      <c r="AC161" s="451"/>
      <c r="AD161" s="451"/>
      <c r="AE161" s="451"/>
      <c r="AF161" s="451"/>
      <c r="AG161" s="451"/>
      <c r="AH161" s="451"/>
      <c r="AI161" s="451"/>
      <c r="AJ161" s="451"/>
      <c r="AK161" s="451"/>
      <c r="AL161" s="451"/>
      <c r="AM161" s="451"/>
      <c r="AN161" s="451"/>
      <c r="AO161" s="451"/>
      <c r="AP161" s="451"/>
      <c r="AQ161" s="451"/>
      <c r="AR161" s="451"/>
      <c r="AS161" s="451"/>
      <c r="AT161" s="451"/>
      <c r="AU161" s="451"/>
      <c r="AV161" s="451"/>
      <c r="AW161" s="451"/>
      <c r="AX161" s="451"/>
      <c r="AY161" s="451"/>
      <c r="AZ161" s="451"/>
      <c r="BA161" s="451"/>
      <c r="BB161" s="451"/>
      <c r="BC161" s="451"/>
      <c r="BD161" s="451"/>
      <c r="BE161" s="451"/>
      <c r="BF161" s="451"/>
      <c r="BG161" s="451"/>
      <c r="BH161" s="451"/>
      <c r="BI161" s="451"/>
      <c r="BJ161" s="451"/>
      <c r="BK161" s="451"/>
      <c r="BL161" s="451"/>
      <c r="BM161" s="451"/>
      <c r="BN161" s="451"/>
      <c r="BO161" s="451"/>
      <c r="BP161" s="451"/>
      <c r="BQ161" s="451"/>
      <c r="BR161" s="451"/>
      <c r="BS161" s="451"/>
      <c r="BT161" s="451"/>
      <c r="BU161" s="451"/>
      <c r="BV161" s="451"/>
      <c r="BW161" s="451"/>
      <c r="BX161" s="451"/>
      <c r="BY161" s="451"/>
      <c r="BZ161" s="451"/>
      <c r="CA161" s="451"/>
      <c r="CB161" s="451"/>
      <c r="CC161" s="451"/>
      <c r="CD161" s="451"/>
      <c r="CE161" s="451"/>
      <c r="CF161" s="451"/>
      <c r="CG161" s="451"/>
      <c r="CH161" s="451"/>
      <c r="CI161" s="451"/>
      <c r="CJ161" s="451"/>
      <c r="CK161" s="451"/>
      <c r="CL161" s="451"/>
      <c r="CM161" s="451"/>
      <c r="CN161" s="451"/>
      <c r="CO161" s="451"/>
      <c r="CP161" s="451"/>
      <c r="CQ161" s="451"/>
      <c r="CR161" s="451"/>
      <c r="CS161" s="451"/>
      <c r="CT161" s="451"/>
      <c r="CU161" s="451"/>
      <c r="CV161" s="451"/>
      <c r="CW161" s="451"/>
      <c r="CX161" s="451"/>
      <c r="CY161" s="451"/>
      <c r="CZ161" s="451"/>
      <c r="DA161" s="451"/>
      <c r="DB161" s="451"/>
      <c r="DC161" s="451"/>
      <c r="DD161" s="451"/>
      <c r="DE161" s="451"/>
      <c r="DF161" s="451"/>
      <c r="DG161" s="451"/>
      <c r="DH161" s="451"/>
      <c r="DI161" s="451"/>
      <c r="DJ161" s="451"/>
      <c r="DK161" s="451"/>
      <c r="DL161" s="451"/>
      <c r="DM161" s="451"/>
      <c r="DN161" s="451"/>
      <c r="DO161" s="451"/>
      <c r="DP161" s="451"/>
      <c r="DQ161" s="451"/>
      <c r="DR161" s="451"/>
      <c r="DS161" s="451"/>
      <c r="DT161" s="451"/>
      <c r="DU161" s="451"/>
      <c r="DV161" s="451"/>
      <c r="DW161" s="451"/>
      <c r="DX161" s="451"/>
      <c r="DY161" s="451"/>
      <c r="DZ161" s="451"/>
      <c r="EA161" s="451"/>
      <c r="EB161" s="451"/>
      <c r="EC161" s="451"/>
      <c r="ED161" s="451"/>
      <c r="EE161" s="451"/>
      <c r="EF161" s="451"/>
      <c r="EG161" s="451"/>
      <c r="EH161" s="451"/>
      <c r="EI161" s="451"/>
      <c r="EJ161" s="451"/>
      <c r="EK161" s="451"/>
      <c r="EL161" s="451"/>
      <c r="EM161" s="451"/>
      <c r="EN161" s="451"/>
      <c r="EO161" s="451"/>
      <c r="EP161" s="451"/>
      <c r="EQ161" s="451"/>
      <c r="ER161" s="451"/>
      <c r="ES161" s="451"/>
      <c r="ET161" s="451"/>
      <c r="EU161" s="451"/>
      <c r="EV161" s="451"/>
      <c r="EW161" s="451"/>
      <c r="EX161" s="451"/>
      <c r="EY161" s="451"/>
      <c r="EZ161" s="451"/>
      <c r="FA161" s="451"/>
      <c r="FB161" s="451"/>
      <c r="FC161" s="451"/>
      <c r="FD161" s="451"/>
      <c r="FE161" s="451"/>
      <c r="FF161" s="451"/>
      <c r="FG161" s="451"/>
      <c r="FH161" s="451"/>
      <c r="FI161" s="451"/>
      <c r="FJ161" s="451"/>
      <c r="FK161" s="451"/>
      <c r="FL161" s="451"/>
      <c r="FM161" s="451"/>
      <c r="FN161" s="451"/>
    </row>
    <row r="162" spans="1:170" ht="15.75" customHeight="1">
      <c r="A162" s="451"/>
      <c r="B162" s="451"/>
      <c r="C162" s="451"/>
      <c r="D162" s="451"/>
      <c r="E162" s="451"/>
      <c r="F162" s="451"/>
      <c r="G162" s="451"/>
      <c r="H162" s="451"/>
      <c r="I162" s="451"/>
      <c r="J162" s="451"/>
      <c r="K162" s="451"/>
      <c r="L162" s="451"/>
      <c r="M162" s="451"/>
      <c r="N162" s="451"/>
      <c r="O162" s="451"/>
      <c r="P162" s="451"/>
      <c r="Q162" s="451"/>
      <c r="R162" s="451"/>
      <c r="S162" s="451"/>
      <c r="T162" s="451"/>
      <c r="U162" s="451"/>
      <c r="V162" s="451"/>
      <c r="W162" s="451"/>
      <c r="X162" s="451"/>
      <c r="Y162" s="451"/>
      <c r="Z162" s="451"/>
      <c r="AA162" s="451"/>
      <c r="AB162" s="451"/>
      <c r="AC162" s="451"/>
      <c r="AD162" s="451"/>
      <c r="AE162" s="451"/>
      <c r="AF162" s="451"/>
      <c r="AG162" s="451"/>
      <c r="AH162" s="451"/>
      <c r="AI162" s="451"/>
      <c r="AJ162" s="451"/>
      <c r="AK162" s="451"/>
      <c r="AL162" s="451"/>
      <c r="AM162" s="451"/>
      <c r="AN162" s="451"/>
      <c r="AO162" s="451"/>
      <c r="AP162" s="451"/>
      <c r="AQ162" s="451"/>
      <c r="AR162" s="451"/>
      <c r="AS162" s="451"/>
      <c r="AT162" s="451"/>
      <c r="AU162" s="451"/>
      <c r="AV162" s="451"/>
      <c r="AW162" s="451"/>
      <c r="AX162" s="451"/>
      <c r="AY162" s="451"/>
      <c r="AZ162" s="451"/>
      <c r="BA162" s="451"/>
      <c r="BB162" s="451"/>
      <c r="BC162" s="451"/>
      <c r="BD162" s="451"/>
      <c r="BE162" s="451"/>
      <c r="BF162" s="451"/>
      <c r="BG162" s="451"/>
      <c r="BH162" s="451"/>
      <c r="BI162" s="451"/>
      <c r="BJ162" s="451"/>
      <c r="BK162" s="451"/>
      <c r="BL162" s="451"/>
      <c r="BM162" s="451"/>
      <c r="BN162" s="451"/>
      <c r="BO162" s="451"/>
      <c r="BP162" s="451"/>
      <c r="BQ162" s="451"/>
      <c r="BR162" s="451"/>
      <c r="BS162" s="451"/>
      <c r="BT162" s="451"/>
      <c r="BU162" s="451"/>
      <c r="BV162" s="451"/>
      <c r="BW162" s="451"/>
      <c r="BX162" s="451"/>
      <c r="BY162" s="451"/>
      <c r="BZ162" s="451"/>
      <c r="CA162" s="451"/>
      <c r="CB162" s="451"/>
      <c r="CC162" s="451"/>
      <c r="CD162" s="451"/>
      <c r="CE162" s="451"/>
      <c r="CF162" s="451"/>
      <c r="CG162" s="451"/>
      <c r="CH162" s="451"/>
      <c r="CI162" s="451"/>
      <c r="CJ162" s="451"/>
      <c r="CK162" s="451"/>
      <c r="CL162" s="451"/>
      <c r="CM162" s="451"/>
      <c r="CN162" s="451"/>
      <c r="CO162" s="451"/>
      <c r="CP162" s="451"/>
      <c r="CQ162" s="451"/>
      <c r="CR162" s="451"/>
      <c r="CS162" s="451"/>
      <c r="CT162" s="451"/>
      <c r="CU162" s="451"/>
      <c r="CV162" s="451"/>
      <c r="CW162" s="451"/>
      <c r="CX162" s="451"/>
      <c r="CY162" s="451"/>
      <c r="CZ162" s="451"/>
      <c r="DA162" s="451"/>
      <c r="DB162" s="451"/>
      <c r="DC162" s="451"/>
      <c r="DD162" s="451"/>
      <c r="DE162" s="451"/>
      <c r="DF162" s="451"/>
      <c r="DG162" s="451"/>
      <c r="DH162" s="451"/>
      <c r="DI162" s="451"/>
      <c r="DJ162" s="451"/>
      <c r="DK162" s="451"/>
      <c r="DL162" s="451"/>
      <c r="DM162" s="451"/>
      <c r="DN162" s="451"/>
      <c r="DO162" s="451"/>
      <c r="DP162" s="451"/>
      <c r="DQ162" s="451"/>
      <c r="DR162" s="451"/>
      <c r="DS162" s="451"/>
      <c r="DT162" s="451"/>
      <c r="DU162" s="451"/>
      <c r="DV162" s="451"/>
      <c r="DW162" s="451"/>
      <c r="DX162" s="451"/>
      <c r="DY162" s="451"/>
      <c r="DZ162" s="451"/>
      <c r="EA162" s="451"/>
      <c r="EB162" s="451"/>
      <c r="EC162" s="451"/>
      <c r="ED162" s="451"/>
      <c r="EE162" s="451"/>
      <c r="EF162" s="451"/>
      <c r="EG162" s="451"/>
      <c r="EH162" s="451"/>
      <c r="EI162" s="451"/>
      <c r="EJ162" s="451"/>
      <c r="EK162" s="451"/>
      <c r="EL162" s="451"/>
      <c r="EM162" s="451"/>
      <c r="EN162" s="451"/>
      <c r="EO162" s="451"/>
      <c r="EP162" s="451"/>
      <c r="EQ162" s="451"/>
      <c r="ER162" s="451"/>
      <c r="ES162" s="451"/>
      <c r="ET162" s="451"/>
      <c r="EU162" s="451"/>
      <c r="EV162" s="451"/>
      <c r="EW162" s="451"/>
      <c r="EX162" s="451"/>
      <c r="EY162" s="451"/>
      <c r="EZ162" s="451"/>
      <c r="FA162" s="451"/>
      <c r="FB162" s="451"/>
      <c r="FC162" s="451"/>
      <c r="FD162" s="451"/>
      <c r="FE162" s="451"/>
      <c r="FF162" s="451"/>
      <c r="FG162" s="451"/>
      <c r="FH162" s="451"/>
      <c r="FI162" s="451"/>
      <c r="FJ162" s="451"/>
      <c r="FK162" s="451"/>
      <c r="FL162" s="451"/>
      <c r="FM162" s="451"/>
      <c r="FN162" s="451"/>
    </row>
    <row r="163" spans="1:170" ht="15.75" customHeight="1">
      <c r="A163" s="451"/>
      <c r="B163" s="451"/>
      <c r="C163" s="451"/>
      <c r="D163" s="451"/>
      <c r="E163" s="451"/>
      <c r="F163" s="451"/>
      <c r="G163" s="451"/>
      <c r="H163" s="451"/>
      <c r="I163" s="451"/>
      <c r="J163" s="451"/>
      <c r="K163" s="451"/>
      <c r="L163" s="451"/>
      <c r="M163" s="451"/>
      <c r="N163" s="451"/>
      <c r="O163" s="451"/>
      <c r="P163" s="451"/>
      <c r="Q163" s="451"/>
      <c r="R163" s="451"/>
      <c r="S163" s="451"/>
      <c r="T163" s="451"/>
      <c r="U163" s="451"/>
      <c r="V163" s="451"/>
      <c r="W163" s="451"/>
      <c r="X163" s="451"/>
      <c r="Y163" s="451"/>
      <c r="Z163" s="451"/>
      <c r="AA163" s="451"/>
      <c r="AB163" s="451"/>
      <c r="AC163" s="451"/>
      <c r="AD163" s="451"/>
      <c r="AE163" s="451"/>
      <c r="AF163" s="451"/>
      <c r="AG163" s="451"/>
      <c r="AH163" s="451"/>
      <c r="AI163" s="451"/>
      <c r="AJ163" s="451"/>
      <c r="AK163" s="451"/>
      <c r="AL163" s="451"/>
      <c r="AM163" s="451"/>
      <c r="AN163" s="451"/>
      <c r="AO163" s="451"/>
      <c r="AP163" s="451"/>
      <c r="AQ163" s="451"/>
      <c r="AR163" s="451"/>
      <c r="AS163" s="451"/>
      <c r="AT163" s="451"/>
      <c r="AU163" s="451"/>
      <c r="AV163" s="451"/>
      <c r="AW163" s="451"/>
      <c r="AX163" s="451"/>
      <c r="AY163" s="451"/>
      <c r="AZ163" s="451"/>
      <c r="BA163" s="451"/>
      <c r="BB163" s="451"/>
      <c r="BC163" s="451"/>
      <c r="BD163" s="451"/>
      <c r="BE163" s="451"/>
      <c r="BF163" s="451"/>
      <c r="BG163" s="451"/>
      <c r="BH163" s="451"/>
      <c r="BI163" s="451"/>
      <c r="BJ163" s="451"/>
      <c r="BK163" s="451"/>
      <c r="BL163" s="451"/>
      <c r="BM163" s="451"/>
      <c r="BN163" s="451"/>
      <c r="BO163" s="451"/>
      <c r="BP163" s="451"/>
      <c r="BQ163" s="451"/>
      <c r="BR163" s="451"/>
      <c r="BS163" s="451"/>
      <c r="BT163" s="451"/>
      <c r="BU163" s="451"/>
      <c r="BV163" s="451"/>
      <c r="BW163" s="451"/>
      <c r="BX163" s="451"/>
      <c r="BY163" s="451"/>
      <c r="BZ163" s="451"/>
      <c r="CA163" s="451"/>
      <c r="CB163" s="451"/>
      <c r="CC163" s="451"/>
      <c r="CD163" s="451"/>
      <c r="CE163" s="451"/>
      <c r="CF163" s="451"/>
      <c r="CG163" s="451"/>
      <c r="CH163" s="451"/>
      <c r="CI163" s="451"/>
      <c r="CJ163" s="451"/>
      <c r="CK163" s="451"/>
      <c r="CL163" s="451"/>
      <c r="CM163" s="451"/>
      <c r="CN163" s="451"/>
      <c r="CO163" s="451"/>
      <c r="CP163" s="451"/>
      <c r="CQ163" s="451"/>
      <c r="CR163" s="451"/>
      <c r="CS163" s="451"/>
      <c r="CT163" s="451"/>
      <c r="CU163" s="451"/>
      <c r="CV163" s="451"/>
      <c r="CW163" s="451"/>
      <c r="CX163" s="451"/>
      <c r="CY163" s="451"/>
      <c r="CZ163" s="451"/>
      <c r="DA163" s="451"/>
      <c r="DB163" s="451"/>
      <c r="DC163" s="451"/>
      <c r="DD163" s="451"/>
      <c r="DE163" s="451"/>
      <c r="DF163" s="451"/>
      <c r="DG163" s="451"/>
      <c r="DH163" s="451"/>
      <c r="DI163" s="451"/>
      <c r="DJ163" s="451"/>
      <c r="DK163" s="451"/>
      <c r="DL163" s="451"/>
      <c r="DM163" s="451"/>
      <c r="DN163" s="451"/>
      <c r="DO163" s="451"/>
      <c r="DP163" s="451"/>
      <c r="DQ163" s="451"/>
      <c r="DR163" s="451"/>
      <c r="DS163" s="451"/>
      <c r="DT163" s="451"/>
      <c r="DU163" s="451"/>
      <c r="DV163" s="451"/>
      <c r="DW163" s="451"/>
      <c r="DX163" s="451"/>
      <c r="DY163" s="451"/>
      <c r="DZ163" s="451"/>
      <c r="EA163" s="451"/>
      <c r="EB163" s="451"/>
      <c r="EC163" s="451"/>
      <c r="ED163" s="451"/>
      <c r="EE163" s="451"/>
      <c r="EF163" s="451"/>
      <c r="EG163" s="451"/>
      <c r="EH163" s="451"/>
      <c r="EI163" s="451"/>
      <c r="EJ163" s="451"/>
      <c r="EK163" s="451"/>
      <c r="EL163" s="451"/>
      <c r="EM163" s="451"/>
      <c r="EN163" s="451"/>
      <c r="EO163" s="451"/>
      <c r="EP163" s="451"/>
      <c r="EQ163" s="451"/>
      <c r="ER163" s="451"/>
      <c r="ES163" s="451"/>
      <c r="ET163" s="451"/>
      <c r="EU163" s="451"/>
      <c r="EV163" s="451"/>
      <c r="EW163" s="451"/>
      <c r="EX163" s="451"/>
      <c r="EY163" s="451"/>
      <c r="EZ163" s="451"/>
      <c r="FA163" s="451"/>
      <c r="FB163" s="451"/>
      <c r="FC163" s="451"/>
      <c r="FD163" s="451"/>
      <c r="FE163" s="451"/>
      <c r="FF163" s="451"/>
      <c r="FG163" s="451"/>
      <c r="FH163" s="451"/>
      <c r="FI163" s="451"/>
      <c r="FJ163" s="451"/>
      <c r="FK163" s="451"/>
      <c r="FL163" s="451"/>
      <c r="FM163" s="451"/>
      <c r="FN163" s="451"/>
    </row>
    <row r="164" spans="1:170" ht="15.75" customHeight="1">
      <c r="A164" s="451"/>
      <c r="B164" s="451"/>
      <c r="C164" s="451"/>
      <c r="D164" s="451"/>
      <c r="E164" s="451"/>
      <c r="F164" s="451"/>
      <c r="G164" s="451"/>
      <c r="H164" s="451"/>
      <c r="I164" s="451"/>
      <c r="J164" s="451"/>
      <c r="K164" s="451"/>
      <c r="L164" s="451"/>
      <c r="M164" s="451"/>
      <c r="N164" s="451"/>
      <c r="O164" s="451"/>
      <c r="P164" s="451"/>
      <c r="Q164" s="451"/>
      <c r="R164" s="451"/>
      <c r="S164" s="451"/>
      <c r="T164" s="451"/>
      <c r="U164" s="451"/>
      <c r="V164" s="451"/>
      <c r="W164" s="451"/>
      <c r="X164" s="451"/>
      <c r="Y164" s="451"/>
      <c r="Z164" s="451"/>
      <c r="AA164" s="451"/>
      <c r="AB164" s="451"/>
      <c r="AC164" s="451"/>
      <c r="AD164" s="451"/>
      <c r="AE164" s="451"/>
      <c r="AF164" s="451"/>
      <c r="AG164" s="451"/>
      <c r="AH164" s="451"/>
      <c r="AI164" s="451"/>
      <c r="AJ164" s="451"/>
      <c r="AK164" s="451"/>
      <c r="AL164" s="451"/>
      <c r="AM164" s="451"/>
      <c r="AN164" s="451"/>
      <c r="AO164" s="451"/>
      <c r="AP164" s="451"/>
      <c r="AQ164" s="451"/>
      <c r="AR164" s="451"/>
      <c r="AS164" s="451"/>
      <c r="AT164" s="451"/>
      <c r="AU164" s="451"/>
      <c r="AV164" s="451"/>
      <c r="AW164" s="451"/>
      <c r="AX164" s="451"/>
      <c r="AY164" s="451"/>
      <c r="AZ164" s="451"/>
      <c r="BA164" s="451"/>
      <c r="BB164" s="451"/>
      <c r="BC164" s="451"/>
      <c r="BD164" s="451"/>
      <c r="BE164" s="451"/>
      <c r="BF164" s="451"/>
      <c r="BG164" s="451"/>
      <c r="BH164" s="451"/>
      <c r="BI164" s="451"/>
      <c r="BJ164" s="451"/>
      <c r="BK164" s="451"/>
      <c r="BL164" s="451"/>
      <c r="BM164" s="451"/>
      <c r="BN164" s="451"/>
      <c r="BO164" s="451"/>
      <c r="BP164" s="451"/>
      <c r="BQ164" s="451"/>
      <c r="BR164" s="451"/>
      <c r="BS164" s="451"/>
      <c r="BT164" s="451"/>
      <c r="BU164" s="451"/>
      <c r="BV164" s="451"/>
      <c r="BW164" s="451"/>
      <c r="BX164" s="451"/>
      <c r="BY164" s="451"/>
      <c r="BZ164" s="451"/>
      <c r="CA164" s="451"/>
      <c r="CB164" s="451"/>
      <c r="CC164" s="451"/>
      <c r="CD164" s="451"/>
      <c r="CE164" s="451"/>
      <c r="CF164" s="451"/>
      <c r="CG164" s="451"/>
      <c r="CH164" s="451"/>
      <c r="CI164" s="451"/>
      <c r="CJ164" s="451"/>
      <c r="CK164" s="451"/>
      <c r="CL164" s="451"/>
      <c r="CM164" s="451"/>
      <c r="CN164" s="451"/>
      <c r="CO164" s="451"/>
      <c r="CP164" s="451"/>
      <c r="CQ164" s="451"/>
      <c r="CR164" s="451"/>
      <c r="CS164" s="451"/>
      <c r="CT164" s="451"/>
      <c r="CU164" s="451"/>
      <c r="CV164" s="451"/>
      <c r="CW164" s="451"/>
      <c r="CX164" s="451"/>
      <c r="CY164" s="451"/>
      <c r="CZ164" s="451"/>
      <c r="DA164" s="451"/>
      <c r="DB164" s="451"/>
      <c r="DC164" s="451"/>
      <c r="DD164" s="451"/>
      <c r="DE164" s="451"/>
      <c r="DF164" s="451"/>
      <c r="DG164" s="451"/>
      <c r="DH164" s="451"/>
      <c r="DI164" s="451"/>
      <c r="DJ164" s="451"/>
      <c r="DK164" s="451"/>
      <c r="DL164" s="451"/>
      <c r="DM164" s="451"/>
      <c r="DN164" s="451"/>
      <c r="DO164" s="451"/>
      <c r="DP164" s="451"/>
      <c r="DQ164" s="451"/>
      <c r="DR164" s="451"/>
      <c r="DS164" s="451"/>
      <c r="DT164" s="451"/>
      <c r="DU164" s="451"/>
      <c r="DV164" s="451"/>
      <c r="DW164" s="451"/>
      <c r="DX164" s="451"/>
      <c r="DY164" s="451"/>
      <c r="DZ164" s="451"/>
      <c r="EA164" s="451"/>
      <c r="EB164" s="451"/>
      <c r="EC164" s="451"/>
      <c r="ED164" s="451"/>
      <c r="EE164" s="451"/>
      <c r="EF164" s="451"/>
      <c r="EG164" s="451"/>
      <c r="EH164" s="451"/>
      <c r="EI164" s="451"/>
      <c r="EJ164" s="451"/>
      <c r="EK164" s="451"/>
      <c r="EL164" s="451"/>
      <c r="EM164" s="451"/>
      <c r="EN164" s="451"/>
      <c r="EO164" s="451"/>
      <c r="EP164" s="451"/>
      <c r="EQ164" s="451"/>
      <c r="ER164" s="451"/>
      <c r="ES164" s="451"/>
      <c r="ET164" s="451"/>
      <c r="EU164" s="451"/>
      <c r="EV164" s="451"/>
      <c r="EW164" s="451"/>
      <c r="EX164" s="451"/>
      <c r="EY164" s="451"/>
      <c r="EZ164" s="451"/>
      <c r="FA164" s="451"/>
      <c r="FB164" s="451"/>
      <c r="FC164" s="451"/>
      <c r="FD164" s="451"/>
      <c r="FE164" s="451"/>
      <c r="FF164" s="451"/>
      <c r="FG164" s="451"/>
      <c r="FH164" s="451"/>
      <c r="FI164" s="451"/>
      <c r="FJ164" s="451"/>
      <c r="FK164" s="451"/>
      <c r="FL164" s="451"/>
      <c r="FM164" s="451"/>
      <c r="FN164" s="451"/>
    </row>
    <row r="165" spans="1:170" ht="15.75" customHeight="1">
      <c r="A165" s="451"/>
      <c r="B165" s="451"/>
      <c r="C165" s="451"/>
      <c r="D165" s="451"/>
      <c r="E165" s="451"/>
      <c r="F165" s="451"/>
      <c r="G165" s="451"/>
      <c r="H165" s="451"/>
      <c r="I165" s="451"/>
      <c r="J165" s="451"/>
      <c r="K165" s="451"/>
      <c r="L165" s="451"/>
      <c r="M165" s="451"/>
      <c r="N165" s="451"/>
      <c r="O165" s="451"/>
      <c r="P165" s="451"/>
      <c r="Q165" s="451"/>
      <c r="R165" s="451"/>
      <c r="S165" s="451"/>
      <c r="T165" s="451"/>
      <c r="U165" s="451"/>
      <c r="V165" s="451"/>
      <c r="W165" s="451"/>
      <c r="X165" s="451"/>
      <c r="Y165" s="451"/>
      <c r="Z165" s="451"/>
      <c r="AA165" s="451"/>
      <c r="AB165" s="451"/>
      <c r="AC165" s="451"/>
      <c r="AD165" s="451"/>
      <c r="AE165" s="451"/>
      <c r="AF165" s="451"/>
      <c r="AG165" s="451"/>
      <c r="AH165" s="451"/>
      <c r="AI165" s="451"/>
      <c r="AJ165" s="451"/>
      <c r="AK165" s="451"/>
      <c r="AL165" s="451"/>
      <c r="AM165" s="451"/>
      <c r="AN165" s="451"/>
      <c r="AO165" s="451"/>
      <c r="AP165" s="451"/>
      <c r="AQ165" s="451"/>
      <c r="AR165" s="451"/>
      <c r="AS165" s="451"/>
      <c r="AT165" s="451"/>
      <c r="AU165" s="451"/>
      <c r="AV165" s="451"/>
      <c r="AW165" s="451"/>
      <c r="AX165" s="451"/>
      <c r="AY165" s="451"/>
      <c r="AZ165" s="451"/>
      <c r="BA165" s="451"/>
      <c r="BB165" s="451"/>
      <c r="BC165" s="451"/>
      <c r="BD165" s="451"/>
      <c r="BE165" s="451"/>
      <c r="BF165" s="451"/>
      <c r="BG165" s="451"/>
      <c r="BH165" s="451"/>
      <c r="BI165" s="451"/>
      <c r="BJ165" s="451"/>
      <c r="BK165" s="451"/>
      <c r="BL165" s="451"/>
      <c r="BM165" s="451"/>
      <c r="BN165" s="451"/>
      <c r="BO165" s="451"/>
      <c r="BP165" s="451"/>
      <c r="BQ165" s="451"/>
      <c r="BR165" s="451"/>
      <c r="BS165" s="451"/>
      <c r="BT165" s="451"/>
      <c r="BU165" s="451"/>
      <c r="BV165" s="451"/>
      <c r="BW165" s="451"/>
      <c r="BX165" s="451"/>
      <c r="BY165" s="451"/>
      <c r="BZ165" s="451"/>
      <c r="CA165" s="451"/>
      <c r="CB165" s="451"/>
      <c r="CC165" s="451"/>
      <c r="CD165" s="451"/>
      <c r="CE165" s="451"/>
      <c r="CF165" s="451"/>
      <c r="CG165" s="451"/>
      <c r="CH165" s="451"/>
      <c r="CI165" s="451"/>
      <c r="CJ165" s="451"/>
      <c r="CK165" s="451"/>
      <c r="CL165" s="451"/>
      <c r="CM165" s="451"/>
      <c r="CN165" s="451"/>
      <c r="CO165" s="451"/>
      <c r="CP165" s="451"/>
      <c r="CQ165" s="451"/>
      <c r="CR165" s="451"/>
      <c r="CS165" s="451"/>
      <c r="CT165" s="451"/>
      <c r="CU165" s="451"/>
      <c r="CV165" s="451"/>
      <c r="CW165" s="451"/>
      <c r="CX165" s="451"/>
      <c r="CY165" s="451"/>
      <c r="CZ165" s="451"/>
      <c r="DA165" s="451"/>
      <c r="DB165" s="451"/>
      <c r="DC165" s="451"/>
      <c r="DD165" s="451"/>
      <c r="DE165" s="451"/>
      <c r="DF165" s="451"/>
      <c r="DG165" s="451"/>
      <c r="DH165" s="451"/>
      <c r="DI165" s="451"/>
      <c r="DJ165" s="451"/>
      <c r="DK165" s="451"/>
      <c r="DL165" s="451"/>
      <c r="DM165" s="451"/>
      <c r="DN165" s="451"/>
      <c r="DO165" s="451"/>
      <c r="DP165" s="451"/>
      <c r="DQ165" s="451"/>
      <c r="DR165" s="451"/>
      <c r="DS165" s="451"/>
      <c r="DT165" s="451"/>
      <c r="DU165" s="451"/>
      <c r="DV165" s="451"/>
      <c r="DW165" s="451"/>
      <c r="DX165" s="451"/>
      <c r="DY165" s="451"/>
      <c r="DZ165" s="451"/>
      <c r="EA165" s="451"/>
      <c r="EB165" s="451"/>
      <c r="EC165" s="451"/>
      <c r="ED165" s="451"/>
      <c r="EE165" s="451"/>
      <c r="EF165" s="451"/>
      <c r="EG165" s="451"/>
      <c r="EH165" s="451"/>
      <c r="EI165" s="451"/>
      <c r="EJ165" s="451"/>
      <c r="EK165" s="451"/>
      <c r="EL165" s="451"/>
      <c r="EM165" s="451"/>
      <c r="EN165" s="451"/>
      <c r="EO165" s="451"/>
      <c r="EP165" s="451"/>
      <c r="EQ165" s="451"/>
      <c r="ER165" s="451"/>
      <c r="ES165" s="451"/>
      <c r="ET165" s="451"/>
      <c r="EU165" s="451"/>
      <c r="EV165" s="451"/>
      <c r="EW165" s="451"/>
      <c r="EX165" s="451"/>
      <c r="EY165" s="451"/>
      <c r="EZ165" s="451"/>
      <c r="FA165" s="451"/>
      <c r="FB165" s="451"/>
      <c r="FC165" s="451"/>
      <c r="FD165" s="451"/>
      <c r="FE165" s="451"/>
      <c r="FF165" s="451"/>
      <c r="FG165" s="451"/>
      <c r="FH165" s="451"/>
      <c r="FI165" s="451"/>
      <c r="FJ165" s="451"/>
      <c r="FK165" s="451"/>
      <c r="FL165" s="451"/>
      <c r="FM165" s="451"/>
      <c r="FN165" s="451"/>
    </row>
    <row r="166" spans="1:170" ht="15.75" customHeight="1">
      <c r="A166" s="451"/>
      <c r="B166" s="451"/>
      <c r="C166" s="451"/>
      <c r="D166" s="451"/>
      <c r="E166" s="451"/>
      <c r="F166" s="451"/>
      <c r="G166" s="451"/>
      <c r="H166" s="451"/>
      <c r="I166" s="451"/>
      <c r="J166" s="451"/>
      <c r="K166" s="451"/>
      <c r="L166" s="451"/>
      <c r="M166" s="451"/>
      <c r="N166" s="451"/>
      <c r="O166" s="451"/>
      <c r="P166" s="451"/>
      <c r="Q166" s="451"/>
      <c r="R166" s="451"/>
      <c r="S166" s="451"/>
      <c r="T166" s="451"/>
      <c r="U166" s="451"/>
      <c r="V166" s="451"/>
      <c r="W166" s="451"/>
      <c r="X166" s="451"/>
      <c r="Y166" s="451"/>
      <c r="Z166" s="451"/>
      <c r="AA166" s="451"/>
      <c r="AB166" s="451"/>
      <c r="AC166" s="451"/>
      <c r="AD166" s="451"/>
      <c r="AE166" s="451"/>
      <c r="AF166" s="451"/>
      <c r="AG166" s="451"/>
      <c r="AH166" s="451"/>
      <c r="AI166" s="451"/>
      <c r="AJ166" s="451"/>
      <c r="AK166" s="451"/>
      <c r="AL166" s="451"/>
      <c r="AM166" s="451"/>
      <c r="AN166" s="451"/>
      <c r="AO166" s="451"/>
      <c r="AP166" s="451"/>
      <c r="AQ166" s="451"/>
      <c r="AR166" s="451"/>
      <c r="AS166" s="451"/>
      <c r="AT166" s="451"/>
      <c r="AU166" s="451"/>
      <c r="AV166" s="451"/>
      <c r="AW166" s="451"/>
      <c r="AX166" s="451"/>
      <c r="AY166" s="451"/>
      <c r="AZ166" s="451"/>
      <c r="BA166" s="451"/>
      <c r="BB166" s="451"/>
      <c r="BC166" s="451"/>
      <c r="BD166" s="451"/>
      <c r="BE166" s="451"/>
      <c r="BF166" s="451"/>
      <c r="BG166" s="451"/>
      <c r="BH166" s="451"/>
      <c r="BI166" s="451"/>
      <c r="BJ166" s="451"/>
      <c r="BK166" s="451"/>
      <c r="BL166" s="451"/>
      <c r="BM166" s="451"/>
      <c r="BN166" s="451"/>
      <c r="BO166" s="451"/>
      <c r="BP166" s="451"/>
      <c r="BQ166" s="451"/>
      <c r="BR166" s="451"/>
      <c r="BS166" s="451"/>
      <c r="BT166" s="451"/>
      <c r="BU166" s="451"/>
      <c r="BV166" s="451"/>
      <c r="BW166" s="451"/>
      <c r="BX166" s="451"/>
      <c r="BY166" s="451"/>
      <c r="BZ166" s="451"/>
      <c r="CA166" s="451"/>
      <c r="CB166" s="451"/>
      <c r="CC166" s="451"/>
      <c r="CD166" s="451"/>
      <c r="CE166" s="451"/>
      <c r="CF166" s="451"/>
      <c r="CG166" s="451"/>
      <c r="CH166" s="451"/>
      <c r="CI166" s="451"/>
      <c r="CJ166" s="451"/>
      <c r="CK166" s="451"/>
      <c r="CL166" s="451"/>
      <c r="CM166" s="451"/>
      <c r="CN166" s="451"/>
      <c r="CO166" s="451"/>
      <c r="CP166" s="451"/>
      <c r="CQ166" s="451"/>
      <c r="CR166" s="451"/>
      <c r="CS166" s="451"/>
      <c r="CT166" s="451"/>
      <c r="CU166" s="451"/>
      <c r="CV166" s="451"/>
      <c r="CW166" s="451"/>
      <c r="CX166" s="451"/>
      <c r="CY166" s="451"/>
      <c r="CZ166" s="451"/>
      <c r="DA166" s="451"/>
      <c r="DB166" s="451"/>
      <c r="DC166" s="451"/>
      <c r="DD166" s="451"/>
      <c r="DE166" s="451"/>
      <c r="DF166" s="451"/>
      <c r="DG166" s="451"/>
      <c r="DH166" s="451"/>
      <c r="DI166" s="451"/>
      <c r="DJ166" s="451"/>
      <c r="DK166" s="451"/>
      <c r="DL166" s="451"/>
      <c r="DM166" s="451"/>
      <c r="DN166" s="451"/>
      <c r="DO166" s="451"/>
      <c r="DP166" s="451"/>
      <c r="DQ166" s="451"/>
      <c r="DR166" s="451"/>
      <c r="DS166" s="451"/>
      <c r="DT166" s="451"/>
      <c r="DU166" s="451"/>
      <c r="DV166" s="451"/>
      <c r="DW166" s="451"/>
      <c r="DX166" s="451"/>
      <c r="DY166" s="451"/>
      <c r="DZ166" s="451"/>
      <c r="EA166" s="451"/>
      <c r="EB166" s="451"/>
      <c r="EC166" s="451"/>
      <c r="ED166" s="451"/>
      <c r="EE166" s="451"/>
      <c r="EF166" s="451"/>
      <c r="EG166" s="451"/>
      <c r="EH166" s="451"/>
      <c r="EI166" s="451"/>
      <c r="EJ166" s="451"/>
      <c r="EK166" s="451"/>
      <c r="EL166" s="451"/>
      <c r="EM166" s="451"/>
      <c r="EN166" s="451"/>
      <c r="EO166" s="451"/>
      <c r="EP166" s="451"/>
      <c r="EQ166" s="451"/>
      <c r="ER166" s="451"/>
      <c r="ES166" s="451"/>
      <c r="ET166" s="451"/>
      <c r="EU166" s="451"/>
      <c r="EV166" s="451"/>
      <c r="EW166" s="451"/>
      <c r="EX166" s="451"/>
      <c r="EY166" s="451"/>
      <c r="EZ166" s="451"/>
      <c r="FA166" s="451"/>
      <c r="FB166" s="451"/>
      <c r="FC166" s="451"/>
      <c r="FD166" s="451"/>
      <c r="FE166" s="451"/>
      <c r="FF166" s="451"/>
      <c r="FG166" s="451"/>
      <c r="FH166" s="451"/>
      <c r="FI166" s="451"/>
      <c r="FJ166" s="451"/>
      <c r="FK166" s="451"/>
      <c r="FL166" s="451"/>
      <c r="FM166" s="451"/>
      <c r="FN166" s="451"/>
    </row>
    <row r="167" spans="1:170" ht="15.75" customHeight="1">
      <c r="A167" s="451"/>
      <c r="B167" s="451"/>
      <c r="C167" s="451"/>
      <c r="D167" s="451"/>
      <c r="E167" s="451"/>
      <c r="F167" s="451"/>
      <c r="G167" s="451"/>
      <c r="H167" s="451"/>
      <c r="I167" s="451"/>
      <c r="J167" s="451"/>
      <c r="K167" s="451"/>
      <c r="L167" s="451"/>
      <c r="M167" s="451"/>
      <c r="N167" s="451"/>
      <c r="O167" s="451"/>
      <c r="P167" s="451"/>
      <c r="Q167" s="451"/>
      <c r="R167" s="451"/>
      <c r="S167" s="451"/>
      <c r="T167" s="451"/>
      <c r="U167" s="451"/>
      <c r="V167" s="451"/>
      <c r="W167" s="451"/>
      <c r="X167" s="451"/>
      <c r="Y167" s="451"/>
      <c r="Z167" s="451"/>
      <c r="AA167" s="451"/>
      <c r="AB167" s="451"/>
      <c r="AC167" s="451"/>
      <c r="AD167" s="451"/>
      <c r="AE167" s="451"/>
      <c r="AF167" s="451"/>
      <c r="AG167" s="451"/>
      <c r="AH167" s="451"/>
      <c r="AI167" s="451"/>
      <c r="AJ167" s="451"/>
      <c r="AK167" s="451"/>
      <c r="AL167" s="451"/>
      <c r="AM167" s="451"/>
      <c r="AN167" s="451"/>
      <c r="AO167" s="451"/>
      <c r="AP167" s="451"/>
      <c r="AQ167" s="451"/>
      <c r="AR167" s="451"/>
      <c r="AS167" s="451"/>
      <c r="AT167" s="451"/>
      <c r="AU167" s="451"/>
      <c r="AV167" s="451"/>
      <c r="AW167" s="451"/>
      <c r="AX167" s="451"/>
      <c r="AY167" s="451"/>
      <c r="AZ167" s="451"/>
      <c r="BA167" s="451"/>
      <c r="BB167" s="451"/>
      <c r="BC167" s="451"/>
      <c r="BD167" s="451"/>
      <c r="BE167" s="451"/>
      <c r="BF167" s="451"/>
      <c r="BG167" s="451"/>
      <c r="BH167" s="451"/>
      <c r="BI167" s="451"/>
      <c r="BJ167" s="451"/>
      <c r="BK167" s="451"/>
      <c r="BL167" s="451"/>
      <c r="BM167" s="451"/>
      <c r="BN167" s="451"/>
      <c r="BO167" s="451"/>
      <c r="BP167" s="451"/>
      <c r="BQ167" s="451"/>
      <c r="BR167" s="451"/>
      <c r="BS167" s="451"/>
      <c r="BT167" s="451"/>
      <c r="BU167" s="451"/>
      <c r="BV167" s="451"/>
      <c r="BW167" s="451"/>
      <c r="BX167" s="451"/>
      <c r="BY167" s="451"/>
      <c r="BZ167" s="451"/>
      <c r="CA167" s="451"/>
      <c r="CB167" s="451"/>
      <c r="CC167" s="451"/>
      <c r="CD167" s="451"/>
      <c r="CE167" s="451"/>
      <c r="CF167" s="451"/>
      <c r="CG167" s="451"/>
      <c r="CH167" s="451"/>
      <c r="CI167" s="451"/>
      <c r="CJ167" s="451"/>
      <c r="CK167" s="451"/>
      <c r="CL167" s="451"/>
      <c r="CM167" s="451"/>
      <c r="CN167" s="451"/>
      <c r="CO167" s="451"/>
      <c r="CP167" s="451"/>
      <c r="CQ167" s="451"/>
      <c r="CR167" s="451"/>
      <c r="CS167" s="451"/>
      <c r="CT167" s="451"/>
      <c r="CU167" s="451"/>
      <c r="CV167" s="451"/>
      <c r="CW167" s="451"/>
      <c r="CX167" s="451"/>
      <c r="CY167" s="451"/>
      <c r="CZ167" s="451"/>
      <c r="DA167" s="451"/>
      <c r="DB167" s="451"/>
      <c r="DC167" s="451"/>
      <c r="DD167" s="451"/>
      <c r="DE167" s="451"/>
      <c r="DF167" s="451"/>
      <c r="DG167" s="451"/>
      <c r="DH167" s="451"/>
      <c r="DI167" s="451"/>
      <c r="DJ167" s="451"/>
      <c r="DK167" s="451"/>
      <c r="DL167" s="451"/>
      <c r="DM167" s="451"/>
      <c r="DN167" s="451"/>
      <c r="DO167" s="451"/>
      <c r="DP167" s="451"/>
      <c r="DQ167" s="451"/>
      <c r="DR167" s="451"/>
      <c r="DS167" s="451"/>
      <c r="DT167" s="451"/>
      <c r="DU167" s="451"/>
      <c r="DV167" s="451"/>
      <c r="DW167" s="451"/>
      <c r="DX167" s="451"/>
      <c r="DY167" s="451"/>
      <c r="DZ167" s="451"/>
      <c r="EA167" s="451"/>
      <c r="EB167" s="451"/>
      <c r="EC167" s="451"/>
      <c r="ED167" s="451"/>
      <c r="EE167" s="451"/>
      <c r="EF167" s="451"/>
      <c r="EG167" s="451"/>
      <c r="EH167" s="451"/>
      <c r="EI167" s="451"/>
      <c r="EJ167" s="451"/>
      <c r="EK167" s="451"/>
      <c r="EL167" s="451"/>
      <c r="EM167" s="451"/>
      <c r="EN167" s="451"/>
      <c r="EO167" s="451"/>
      <c r="EP167" s="451"/>
      <c r="EQ167" s="451"/>
      <c r="ER167" s="451"/>
      <c r="ES167" s="451"/>
      <c r="ET167" s="451"/>
      <c r="EU167" s="451"/>
      <c r="EV167" s="451"/>
      <c r="EW167" s="451"/>
      <c r="EX167" s="451"/>
      <c r="EY167" s="451"/>
      <c r="EZ167" s="451"/>
      <c r="FA167" s="451"/>
      <c r="FB167" s="451"/>
      <c r="FC167" s="451"/>
      <c r="FD167" s="451"/>
      <c r="FE167" s="451"/>
      <c r="FF167" s="451"/>
      <c r="FG167" s="451"/>
      <c r="FH167" s="451"/>
      <c r="FI167" s="451"/>
      <c r="FJ167" s="451"/>
      <c r="FK167" s="451"/>
      <c r="FL167" s="451"/>
      <c r="FM167" s="451"/>
      <c r="FN167" s="451"/>
    </row>
    <row r="168" spans="1:170" ht="15.75" customHeight="1">
      <c r="A168" s="451"/>
      <c r="B168" s="451"/>
      <c r="C168" s="451"/>
      <c r="D168" s="451"/>
      <c r="E168" s="451"/>
      <c r="F168" s="451"/>
      <c r="G168" s="451"/>
      <c r="H168" s="451"/>
      <c r="I168" s="451"/>
      <c r="J168" s="451"/>
      <c r="K168" s="451"/>
      <c r="L168" s="451"/>
      <c r="M168" s="451"/>
      <c r="N168" s="451"/>
      <c r="O168" s="451"/>
      <c r="P168" s="451"/>
      <c r="Q168" s="451"/>
      <c r="R168" s="451"/>
      <c r="S168" s="451"/>
      <c r="T168" s="451"/>
      <c r="U168" s="451"/>
      <c r="V168" s="451"/>
      <c r="W168" s="451"/>
      <c r="X168" s="451"/>
      <c r="Y168" s="451"/>
      <c r="Z168" s="451"/>
      <c r="AA168" s="451"/>
      <c r="AB168" s="451"/>
      <c r="AC168" s="451"/>
      <c r="AD168" s="451"/>
      <c r="AE168" s="451"/>
      <c r="AF168" s="451"/>
      <c r="AG168" s="451"/>
      <c r="AH168" s="451"/>
      <c r="AI168" s="451"/>
      <c r="AJ168" s="451"/>
      <c r="AK168" s="451"/>
      <c r="AL168" s="451"/>
      <c r="AM168" s="451"/>
      <c r="AN168" s="451"/>
      <c r="AO168" s="451"/>
      <c r="AP168" s="451"/>
      <c r="AQ168" s="451"/>
      <c r="AR168" s="451"/>
      <c r="AS168" s="451"/>
      <c r="AT168" s="451"/>
      <c r="AU168" s="451"/>
      <c r="AV168" s="451"/>
      <c r="AW168" s="451"/>
      <c r="AX168" s="451"/>
      <c r="AY168" s="451"/>
      <c r="AZ168" s="451"/>
      <c r="BA168" s="451"/>
      <c r="BB168" s="451"/>
      <c r="BC168" s="451"/>
      <c r="BD168" s="451"/>
      <c r="BE168" s="451"/>
      <c r="BF168" s="451"/>
      <c r="BG168" s="451"/>
      <c r="BH168" s="451"/>
      <c r="BI168" s="451"/>
      <c r="BJ168" s="451"/>
      <c r="BK168" s="451"/>
      <c r="BL168" s="451"/>
      <c r="BM168" s="451"/>
      <c r="BN168" s="451"/>
      <c r="BO168" s="451"/>
      <c r="BP168" s="451"/>
      <c r="BQ168" s="451"/>
      <c r="BR168" s="451"/>
      <c r="BS168" s="451"/>
      <c r="BT168" s="451"/>
      <c r="BU168" s="451"/>
      <c r="BV168" s="451"/>
      <c r="BW168" s="451"/>
      <c r="BX168" s="451"/>
      <c r="BY168" s="451"/>
      <c r="BZ168" s="451"/>
      <c r="CA168" s="451"/>
      <c r="CB168" s="451"/>
      <c r="CC168" s="451"/>
      <c r="CD168" s="451"/>
      <c r="CE168" s="451"/>
      <c r="CF168" s="451"/>
      <c r="CG168" s="451"/>
      <c r="CH168" s="451"/>
      <c r="CI168" s="451"/>
      <c r="CJ168" s="451"/>
      <c r="CK168" s="451"/>
      <c r="CL168" s="451"/>
      <c r="CM168" s="451"/>
      <c r="CN168" s="451"/>
      <c r="CO168" s="451"/>
      <c r="CP168" s="451"/>
      <c r="CQ168" s="451"/>
      <c r="CR168" s="451"/>
      <c r="CS168" s="451"/>
      <c r="CT168" s="451"/>
      <c r="CU168" s="451"/>
      <c r="CV168" s="451"/>
      <c r="CW168" s="451"/>
      <c r="CX168" s="451"/>
      <c r="CY168" s="451"/>
      <c r="CZ168" s="451"/>
      <c r="DA168" s="451"/>
      <c r="DB168" s="451"/>
      <c r="DC168" s="451"/>
      <c r="DD168" s="451"/>
      <c r="DE168" s="451"/>
      <c r="DF168" s="451"/>
      <c r="DG168" s="451"/>
      <c r="DH168" s="451"/>
      <c r="DI168" s="451"/>
      <c r="DJ168" s="451"/>
      <c r="DK168" s="451"/>
      <c r="DL168" s="451"/>
      <c r="DM168" s="451"/>
      <c r="DN168" s="451"/>
      <c r="DO168" s="451"/>
      <c r="DP168" s="451"/>
      <c r="DQ168" s="451"/>
      <c r="DR168" s="451"/>
      <c r="DS168" s="451"/>
      <c r="DT168" s="451"/>
      <c r="DU168" s="451"/>
      <c r="DV168" s="451"/>
      <c r="DW168" s="451"/>
      <c r="DX168" s="451"/>
      <c r="DY168" s="451"/>
      <c r="DZ168" s="451"/>
      <c r="EA168" s="451"/>
      <c r="EB168" s="451"/>
      <c r="EC168" s="451"/>
      <c r="ED168" s="451"/>
      <c r="EE168" s="451"/>
      <c r="EF168" s="451"/>
      <c r="EG168" s="451"/>
      <c r="EH168" s="451"/>
      <c r="EI168" s="451"/>
      <c r="EJ168" s="451"/>
      <c r="EK168" s="451"/>
      <c r="EL168" s="451"/>
      <c r="EM168" s="451"/>
      <c r="EN168" s="451"/>
      <c r="EO168" s="451"/>
      <c r="EP168" s="451"/>
      <c r="EQ168" s="451"/>
      <c r="ER168" s="451"/>
      <c r="ES168" s="451"/>
      <c r="ET168" s="451"/>
      <c r="EU168" s="451"/>
      <c r="EV168" s="451"/>
      <c r="EW168" s="451"/>
      <c r="EX168" s="451"/>
      <c r="EY168" s="451"/>
      <c r="EZ168" s="451"/>
      <c r="FA168" s="451"/>
      <c r="FB168" s="451"/>
      <c r="FC168" s="451"/>
      <c r="FD168" s="451"/>
      <c r="FE168" s="451"/>
      <c r="FF168" s="451"/>
      <c r="FG168" s="451"/>
      <c r="FH168" s="451"/>
      <c r="FI168" s="451"/>
      <c r="FJ168" s="451"/>
      <c r="FK168" s="451"/>
      <c r="FL168" s="451"/>
      <c r="FM168" s="451"/>
      <c r="FN168" s="451"/>
    </row>
    <row r="169" spans="1:170" ht="15.75" customHeight="1">
      <c r="A169" s="451"/>
      <c r="B169" s="451"/>
      <c r="C169" s="451"/>
      <c r="D169" s="451"/>
      <c r="E169" s="451"/>
      <c r="F169" s="451"/>
      <c r="G169" s="451"/>
      <c r="H169" s="451"/>
      <c r="I169" s="451"/>
      <c r="J169" s="451"/>
      <c r="K169" s="451"/>
      <c r="L169" s="451"/>
      <c r="M169" s="451"/>
      <c r="N169" s="451"/>
      <c r="O169" s="451"/>
      <c r="P169" s="451"/>
      <c r="Q169" s="451"/>
      <c r="R169" s="451"/>
      <c r="S169" s="451"/>
      <c r="T169" s="451"/>
      <c r="U169" s="451"/>
      <c r="V169" s="451"/>
      <c r="W169" s="451"/>
      <c r="X169" s="451"/>
      <c r="Y169" s="451"/>
      <c r="Z169" s="451"/>
      <c r="AA169" s="451"/>
      <c r="AB169" s="451"/>
      <c r="AC169" s="451"/>
      <c r="AD169" s="451"/>
      <c r="AE169" s="451"/>
      <c r="AF169" s="451"/>
      <c r="AG169" s="451"/>
      <c r="AH169" s="451"/>
      <c r="AI169" s="451"/>
      <c r="AJ169" s="451"/>
      <c r="AK169" s="451"/>
      <c r="AL169" s="451"/>
      <c r="AM169" s="451"/>
      <c r="AN169" s="451"/>
      <c r="AO169" s="451"/>
      <c r="AP169" s="451"/>
      <c r="AQ169" s="451"/>
      <c r="AR169" s="451"/>
      <c r="AS169" s="451"/>
      <c r="AT169" s="451"/>
      <c r="AU169" s="451"/>
      <c r="AV169" s="451"/>
      <c r="AW169" s="451"/>
      <c r="AX169" s="451"/>
      <c r="AY169" s="451"/>
      <c r="AZ169" s="451"/>
      <c r="BA169" s="451"/>
      <c r="BB169" s="451"/>
      <c r="BC169" s="451"/>
      <c r="BD169" s="451"/>
      <c r="BE169" s="451"/>
      <c r="BF169" s="451"/>
      <c r="BG169" s="451"/>
      <c r="BH169" s="451"/>
      <c r="BI169" s="451"/>
      <c r="BJ169" s="451"/>
      <c r="BK169" s="451"/>
      <c r="BL169" s="451"/>
      <c r="BM169" s="451"/>
      <c r="BN169" s="451"/>
      <c r="BO169" s="451"/>
      <c r="BP169" s="451"/>
      <c r="BQ169" s="451"/>
      <c r="BR169" s="451"/>
      <c r="BS169" s="451"/>
      <c r="BT169" s="451"/>
      <c r="BU169" s="451"/>
      <c r="BV169" s="451"/>
      <c r="BW169" s="451"/>
      <c r="BX169" s="451"/>
      <c r="BY169" s="451"/>
      <c r="BZ169" s="451"/>
      <c r="CA169" s="451"/>
      <c r="CB169" s="451"/>
      <c r="CC169" s="451"/>
      <c r="CD169" s="451"/>
      <c r="CE169" s="451"/>
      <c r="CF169" s="451"/>
      <c r="CG169" s="451"/>
      <c r="CH169" s="451"/>
      <c r="CI169" s="451"/>
      <c r="CJ169" s="451"/>
      <c r="CK169" s="451"/>
      <c r="CL169" s="451"/>
      <c r="CM169" s="451"/>
      <c r="CN169" s="451"/>
      <c r="CO169" s="451"/>
      <c r="CP169" s="451"/>
      <c r="CQ169" s="451"/>
      <c r="CR169" s="451"/>
      <c r="CS169" s="451"/>
      <c r="CT169" s="451"/>
      <c r="CU169" s="451"/>
      <c r="CV169" s="451"/>
      <c r="CW169" s="451"/>
      <c r="CX169" s="451"/>
      <c r="CY169" s="451"/>
      <c r="CZ169" s="451"/>
      <c r="DA169" s="451"/>
      <c r="DB169" s="451"/>
      <c r="DC169" s="451"/>
      <c r="DD169" s="451"/>
      <c r="DE169" s="451"/>
      <c r="DF169" s="451"/>
      <c r="DG169" s="451"/>
      <c r="DH169" s="451"/>
      <c r="DI169" s="451"/>
      <c r="DJ169" s="451"/>
      <c r="DK169" s="451"/>
      <c r="DL169" s="451"/>
      <c r="DM169" s="451"/>
      <c r="DN169" s="451"/>
      <c r="DO169" s="451"/>
      <c r="DP169" s="451"/>
      <c r="DQ169" s="451"/>
      <c r="DR169" s="451"/>
      <c r="DS169" s="451"/>
      <c r="DT169" s="451"/>
      <c r="DU169" s="451"/>
      <c r="DV169" s="451"/>
      <c r="DW169" s="451"/>
      <c r="DX169" s="451"/>
      <c r="DY169" s="451"/>
      <c r="DZ169" s="451"/>
      <c r="EA169" s="451"/>
      <c r="EB169" s="451"/>
      <c r="EC169" s="451"/>
      <c r="ED169" s="451"/>
      <c r="EE169" s="451"/>
      <c r="EF169" s="451"/>
      <c r="EG169" s="451"/>
      <c r="EH169" s="451"/>
      <c r="EI169" s="451"/>
      <c r="EJ169" s="451"/>
      <c r="EK169" s="451"/>
      <c r="EL169" s="451"/>
      <c r="EM169" s="451"/>
      <c r="EN169" s="451"/>
      <c r="EO169" s="451"/>
      <c r="EP169" s="451"/>
      <c r="EQ169" s="451"/>
      <c r="ER169" s="451"/>
      <c r="ES169" s="451"/>
      <c r="ET169" s="451"/>
      <c r="EU169" s="451"/>
      <c r="EV169" s="451"/>
      <c r="EW169" s="451"/>
      <c r="EX169" s="451"/>
      <c r="EY169" s="451"/>
      <c r="EZ169" s="451"/>
      <c r="FA169" s="451"/>
      <c r="FB169" s="451"/>
      <c r="FC169" s="451"/>
      <c r="FD169" s="451"/>
      <c r="FE169" s="451"/>
      <c r="FF169" s="451"/>
      <c r="FG169" s="451"/>
      <c r="FH169" s="451"/>
      <c r="FI169" s="451"/>
      <c r="FJ169" s="451"/>
      <c r="FK169" s="451"/>
      <c r="FL169" s="451"/>
      <c r="FM169" s="451"/>
      <c r="FN169" s="451"/>
    </row>
    <row r="170" spans="1:170" ht="15.75" customHeight="1">
      <c r="A170" s="451"/>
      <c r="B170" s="451"/>
      <c r="C170" s="451"/>
      <c r="D170" s="451"/>
      <c r="E170" s="451"/>
      <c r="F170" s="451"/>
      <c r="G170" s="451"/>
      <c r="H170" s="451"/>
      <c r="I170" s="451"/>
      <c r="J170" s="451"/>
      <c r="K170" s="451"/>
      <c r="L170" s="451"/>
      <c r="M170" s="451"/>
      <c r="N170" s="451"/>
      <c r="O170" s="451"/>
      <c r="P170" s="451"/>
      <c r="Q170" s="451"/>
      <c r="R170" s="451"/>
      <c r="S170" s="451"/>
      <c r="T170" s="451"/>
      <c r="U170" s="451"/>
      <c r="V170" s="451"/>
      <c r="W170" s="451"/>
      <c r="X170" s="451"/>
      <c r="Y170" s="451"/>
      <c r="Z170" s="451"/>
      <c r="AA170" s="451"/>
      <c r="AB170" s="451"/>
      <c r="AC170" s="451"/>
      <c r="AD170" s="451"/>
      <c r="AE170" s="451"/>
      <c r="AF170" s="451"/>
      <c r="AG170" s="451"/>
      <c r="AH170" s="451"/>
      <c r="AI170" s="451"/>
      <c r="AJ170" s="451"/>
      <c r="AK170" s="451"/>
      <c r="AL170" s="451"/>
      <c r="AM170" s="451"/>
      <c r="AN170" s="451"/>
      <c r="AO170" s="451"/>
      <c r="AP170" s="451"/>
      <c r="AQ170" s="451"/>
      <c r="AR170" s="451"/>
      <c r="AS170" s="451"/>
      <c r="AT170" s="451"/>
      <c r="AU170" s="451"/>
      <c r="AV170" s="451"/>
      <c r="AW170" s="451"/>
      <c r="AX170" s="451"/>
      <c r="AY170" s="451"/>
      <c r="AZ170" s="451"/>
      <c r="BA170" s="451"/>
      <c r="BB170" s="451"/>
      <c r="BC170" s="451"/>
      <c r="BD170" s="451"/>
      <c r="BE170" s="451"/>
      <c r="BF170" s="451"/>
      <c r="BG170" s="451"/>
      <c r="BH170" s="451"/>
      <c r="BI170" s="451"/>
      <c r="BJ170" s="451"/>
      <c r="BK170" s="451"/>
      <c r="BL170" s="451"/>
      <c r="BM170" s="451"/>
      <c r="BN170" s="451"/>
      <c r="BO170" s="451"/>
      <c r="BP170" s="451"/>
      <c r="BQ170" s="451"/>
      <c r="BR170" s="451"/>
      <c r="BS170" s="451"/>
      <c r="BT170" s="451"/>
      <c r="BU170" s="451"/>
      <c r="BV170" s="451"/>
      <c r="BW170" s="451"/>
      <c r="BX170" s="451"/>
      <c r="BY170" s="451"/>
      <c r="BZ170" s="451"/>
      <c r="CA170" s="451"/>
      <c r="CB170" s="451"/>
      <c r="CC170" s="451"/>
      <c r="CD170" s="451"/>
      <c r="CE170" s="451"/>
      <c r="CF170" s="451"/>
      <c r="CG170" s="451"/>
      <c r="CH170" s="451"/>
      <c r="CI170" s="451"/>
      <c r="CJ170" s="451"/>
      <c r="CK170" s="451"/>
      <c r="CL170" s="451"/>
      <c r="CM170" s="451"/>
      <c r="CN170" s="451"/>
      <c r="CO170" s="451"/>
      <c r="CP170" s="451"/>
      <c r="CQ170" s="451"/>
      <c r="CR170" s="451"/>
      <c r="CS170" s="451"/>
      <c r="CT170" s="451"/>
      <c r="CU170" s="451"/>
      <c r="CV170" s="451"/>
      <c r="CW170" s="451"/>
      <c r="CX170" s="451"/>
      <c r="CY170" s="451"/>
      <c r="CZ170" s="451"/>
      <c r="DA170" s="451"/>
      <c r="DB170" s="451"/>
      <c r="DC170" s="451"/>
      <c r="DD170" s="451"/>
      <c r="DE170" s="451"/>
      <c r="DF170" s="451"/>
      <c r="DG170" s="451"/>
      <c r="DH170" s="451"/>
      <c r="DI170" s="451"/>
      <c r="DJ170" s="451"/>
      <c r="DK170" s="451"/>
      <c r="DL170" s="451"/>
      <c r="DM170" s="451"/>
      <c r="DN170" s="451"/>
      <c r="DO170" s="451"/>
      <c r="DP170" s="451"/>
      <c r="DQ170" s="451"/>
      <c r="DR170" s="451"/>
      <c r="DS170" s="451"/>
      <c r="DT170" s="451"/>
      <c r="DU170" s="451"/>
      <c r="DV170" s="451"/>
      <c r="DW170" s="451"/>
      <c r="DX170" s="451"/>
      <c r="DY170" s="451"/>
      <c r="DZ170" s="451"/>
      <c r="EA170" s="451"/>
      <c r="EB170" s="451"/>
      <c r="EC170" s="451"/>
      <c r="ED170" s="451"/>
      <c r="EE170" s="451"/>
      <c r="EF170" s="451"/>
      <c r="EG170" s="451"/>
      <c r="EH170" s="451"/>
      <c r="EI170" s="451"/>
      <c r="EJ170" s="451"/>
      <c r="EK170" s="451"/>
      <c r="EL170" s="451"/>
      <c r="EM170" s="451"/>
      <c r="EN170" s="451"/>
      <c r="EO170" s="451"/>
      <c r="EP170" s="451"/>
      <c r="EQ170" s="451"/>
      <c r="ER170" s="451"/>
      <c r="ES170" s="451"/>
      <c r="ET170" s="451"/>
      <c r="EU170" s="451"/>
      <c r="EV170" s="451"/>
      <c r="EW170" s="451"/>
      <c r="EX170" s="451"/>
      <c r="EY170" s="451"/>
      <c r="EZ170" s="451"/>
      <c r="FA170" s="451"/>
      <c r="FB170" s="451"/>
      <c r="FC170" s="451"/>
      <c r="FD170" s="451"/>
      <c r="FE170" s="451"/>
      <c r="FF170" s="451"/>
      <c r="FG170" s="451"/>
      <c r="FH170" s="451"/>
      <c r="FI170" s="451"/>
      <c r="FJ170" s="451"/>
      <c r="FK170" s="451"/>
      <c r="FL170" s="451"/>
      <c r="FM170" s="451"/>
      <c r="FN170" s="451"/>
    </row>
    <row r="171" spans="1:170" ht="15.75" customHeight="1">
      <c r="A171" s="451"/>
      <c r="B171" s="451"/>
      <c r="C171" s="451"/>
      <c r="D171" s="451"/>
      <c r="E171" s="451"/>
      <c r="F171" s="451"/>
      <c r="G171" s="451"/>
      <c r="H171" s="451"/>
      <c r="I171" s="451"/>
      <c r="J171" s="451"/>
      <c r="K171" s="451"/>
      <c r="L171" s="451"/>
      <c r="M171" s="451"/>
      <c r="N171" s="451"/>
      <c r="O171" s="451"/>
      <c r="P171" s="451"/>
      <c r="Q171" s="451"/>
      <c r="R171" s="451"/>
      <c r="S171" s="451"/>
      <c r="T171" s="451"/>
      <c r="U171" s="451"/>
      <c r="V171" s="451"/>
      <c r="W171" s="451"/>
      <c r="X171" s="451"/>
      <c r="Y171" s="451"/>
      <c r="Z171" s="451"/>
      <c r="AA171" s="451"/>
      <c r="AB171" s="451"/>
      <c r="AC171" s="451"/>
      <c r="AD171" s="451"/>
      <c r="AE171" s="451"/>
      <c r="AF171" s="451"/>
      <c r="AG171" s="451"/>
      <c r="AH171" s="451"/>
      <c r="AI171" s="451"/>
      <c r="AJ171" s="451"/>
      <c r="AK171" s="451"/>
      <c r="AL171" s="451"/>
      <c r="AM171" s="451"/>
      <c r="AN171" s="451"/>
      <c r="AO171" s="451"/>
      <c r="AP171" s="451"/>
      <c r="AQ171" s="451"/>
      <c r="AR171" s="451"/>
      <c r="AS171" s="451"/>
      <c r="AT171" s="451"/>
      <c r="AU171" s="451"/>
      <c r="AV171" s="451"/>
      <c r="AW171" s="451"/>
      <c r="AX171" s="451"/>
      <c r="AY171" s="451"/>
      <c r="AZ171" s="451"/>
      <c r="BA171" s="451"/>
      <c r="BB171" s="451"/>
      <c r="BC171" s="451"/>
      <c r="BD171" s="451"/>
      <c r="BE171" s="451"/>
      <c r="BF171" s="451"/>
      <c r="BG171" s="451"/>
      <c r="BH171" s="451"/>
      <c r="BI171" s="451"/>
      <c r="BJ171" s="451"/>
      <c r="BK171" s="451"/>
      <c r="BL171" s="451"/>
      <c r="BM171" s="451"/>
      <c r="BN171" s="451"/>
      <c r="BO171" s="451"/>
      <c r="BP171" s="451"/>
      <c r="BQ171" s="451"/>
      <c r="BR171" s="451"/>
      <c r="BS171" s="451"/>
      <c r="BT171" s="451"/>
      <c r="BU171" s="451"/>
      <c r="BV171" s="451"/>
      <c r="BW171" s="451"/>
      <c r="BX171" s="451"/>
      <c r="BY171" s="451"/>
      <c r="BZ171" s="451"/>
      <c r="CA171" s="451"/>
      <c r="CB171" s="451"/>
      <c r="CC171" s="451"/>
      <c r="CD171" s="451"/>
      <c r="CE171" s="451"/>
      <c r="CF171" s="451"/>
      <c r="CG171" s="451"/>
      <c r="CH171" s="451"/>
      <c r="CI171" s="451"/>
      <c r="CJ171" s="451"/>
      <c r="CK171" s="451"/>
      <c r="CL171" s="451"/>
      <c r="CM171" s="451"/>
      <c r="CN171" s="451"/>
      <c r="CO171" s="451"/>
      <c r="CP171" s="451"/>
      <c r="CQ171" s="451"/>
      <c r="CR171" s="451"/>
      <c r="CS171" s="451"/>
      <c r="CT171" s="451"/>
      <c r="CU171" s="451"/>
      <c r="CV171" s="451"/>
      <c r="CW171" s="451"/>
      <c r="CX171" s="451"/>
      <c r="CY171" s="451"/>
      <c r="CZ171" s="451"/>
      <c r="DA171" s="451"/>
      <c r="DB171" s="451"/>
      <c r="DC171" s="451"/>
      <c r="DD171" s="451"/>
      <c r="DE171" s="451"/>
      <c r="DF171" s="451"/>
      <c r="DG171" s="451"/>
      <c r="DH171" s="451"/>
      <c r="DI171" s="451"/>
      <c r="DJ171" s="451"/>
      <c r="DK171" s="451"/>
      <c r="DL171" s="451"/>
      <c r="DM171" s="451"/>
      <c r="DN171" s="451"/>
      <c r="DO171" s="451"/>
      <c r="DP171" s="451"/>
      <c r="DQ171" s="451"/>
      <c r="DR171" s="451"/>
      <c r="DS171" s="451"/>
      <c r="DT171" s="451"/>
      <c r="DU171" s="451"/>
      <c r="DV171" s="451"/>
      <c r="DW171" s="451"/>
      <c r="DX171" s="451"/>
      <c r="DY171" s="451"/>
      <c r="DZ171" s="451"/>
      <c r="EA171" s="451"/>
      <c r="EB171" s="451"/>
      <c r="EC171" s="451"/>
      <c r="ED171" s="451"/>
      <c r="EE171" s="451"/>
      <c r="EF171" s="451"/>
      <c r="EG171" s="451"/>
      <c r="EH171" s="451"/>
      <c r="EI171" s="451"/>
      <c r="EJ171" s="451"/>
      <c r="EK171" s="451"/>
      <c r="EL171" s="451"/>
      <c r="EM171" s="451"/>
      <c r="EN171" s="451"/>
      <c r="EO171" s="451"/>
      <c r="EP171" s="451"/>
      <c r="EQ171" s="451"/>
      <c r="ER171" s="451"/>
      <c r="ES171" s="451"/>
      <c r="ET171" s="451"/>
      <c r="EU171" s="451"/>
      <c r="EV171" s="451"/>
      <c r="EW171" s="451"/>
      <c r="EX171" s="451"/>
      <c r="EY171" s="451"/>
      <c r="EZ171" s="451"/>
      <c r="FA171" s="451"/>
      <c r="FB171" s="451"/>
      <c r="FC171" s="451"/>
      <c r="FD171" s="451"/>
      <c r="FE171" s="451"/>
      <c r="FF171" s="451"/>
      <c r="FG171" s="451"/>
      <c r="FH171" s="451"/>
      <c r="FI171" s="451"/>
      <c r="FJ171" s="451"/>
      <c r="FK171" s="451"/>
      <c r="FL171" s="451"/>
      <c r="FM171" s="451"/>
      <c r="FN171" s="451"/>
    </row>
    <row r="172" spans="1:170" ht="15.75" customHeight="1">
      <c r="A172" s="451"/>
      <c r="B172" s="451"/>
      <c r="C172" s="451"/>
      <c r="D172" s="451"/>
      <c r="E172" s="451"/>
      <c r="F172" s="451"/>
      <c r="G172" s="451"/>
      <c r="H172" s="451"/>
      <c r="I172" s="451"/>
      <c r="J172" s="451"/>
      <c r="K172" s="451"/>
      <c r="L172" s="451"/>
      <c r="M172" s="451"/>
      <c r="N172" s="451"/>
      <c r="O172" s="451"/>
      <c r="P172" s="451"/>
      <c r="Q172" s="451"/>
      <c r="R172" s="451"/>
      <c r="S172" s="451"/>
      <c r="T172" s="451"/>
      <c r="U172" s="451"/>
      <c r="V172" s="451"/>
      <c r="W172" s="451"/>
      <c r="X172" s="451"/>
      <c r="Y172" s="451"/>
      <c r="Z172" s="451"/>
      <c r="AA172" s="451"/>
      <c r="AB172" s="451"/>
      <c r="AC172" s="451"/>
      <c r="AD172" s="451"/>
      <c r="AE172" s="451"/>
      <c r="AF172" s="451"/>
      <c r="AG172" s="451"/>
      <c r="AH172" s="451"/>
      <c r="AI172" s="451"/>
      <c r="AJ172" s="451"/>
      <c r="AK172" s="451"/>
      <c r="AL172" s="451"/>
      <c r="AM172" s="451"/>
      <c r="AN172" s="451"/>
      <c r="AO172" s="451"/>
      <c r="AP172" s="451"/>
      <c r="AQ172" s="451"/>
      <c r="AR172" s="451"/>
      <c r="AS172" s="451"/>
      <c r="AT172" s="451"/>
      <c r="AU172" s="451"/>
      <c r="AV172" s="451"/>
      <c r="AW172" s="451"/>
      <c r="AX172" s="451"/>
      <c r="AY172" s="451"/>
      <c r="AZ172" s="451"/>
      <c r="BA172" s="451"/>
      <c r="BB172" s="451"/>
      <c r="BC172" s="451"/>
      <c r="BD172" s="451"/>
      <c r="BE172" s="451"/>
      <c r="BF172" s="451"/>
      <c r="BG172" s="451"/>
      <c r="BH172" s="451"/>
      <c r="BI172" s="451"/>
      <c r="BJ172" s="451"/>
      <c r="BK172" s="451"/>
      <c r="BL172" s="451"/>
      <c r="BM172" s="451"/>
      <c r="BN172" s="451"/>
      <c r="BO172" s="451"/>
      <c r="BP172" s="451"/>
      <c r="BQ172" s="451"/>
      <c r="BR172" s="451"/>
      <c r="BS172" s="451"/>
      <c r="BT172" s="451"/>
      <c r="BU172" s="451"/>
      <c r="BV172" s="451"/>
      <c r="BW172" s="451"/>
      <c r="BX172" s="451"/>
      <c r="BY172" s="451"/>
      <c r="BZ172" s="451"/>
      <c r="CA172" s="451"/>
      <c r="CB172" s="451"/>
      <c r="CC172" s="451"/>
      <c r="CD172" s="451"/>
      <c r="CE172" s="451"/>
      <c r="CF172" s="451"/>
      <c r="CG172" s="451"/>
      <c r="CH172" s="451"/>
      <c r="CI172" s="451"/>
      <c r="CJ172" s="451"/>
      <c r="CK172" s="451"/>
      <c r="CL172" s="451"/>
      <c r="CM172" s="451"/>
      <c r="CN172" s="451"/>
      <c r="CO172" s="451"/>
      <c r="CP172" s="451"/>
      <c r="CQ172" s="451"/>
      <c r="CR172" s="451"/>
      <c r="CS172" s="451"/>
      <c r="CT172" s="451"/>
      <c r="CU172" s="451"/>
      <c r="CV172" s="451"/>
      <c r="CW172" s="451"/>
      <c r="CX172" s="451"/>
      <c r="CY172" s="451"/>
      <c r="CZ172" s="451"/>
      <c r="DA172" s="451"/>
      <c r="DB172" s="451"/>
      <c r="DC172" s="451"/>
      <c r="DD172" s="451"/>
      <c r="DE172" s="451"/>
      <c r="DF172" s="451"/>
      <c r="DG172" s="451"/>
      <c r="DH172" s="451"/>
      <c r="DI172" s="451"/>
      <c r="DJ172" s="451"/>
      <c r="DK172" s="451"/>
      <c r="DL172" s="451"/>
      <c r="DM172" s="451"/>
      <c r="DN172" s="451"/>
      <c r="DO172" s="451"/>
      <c r="DP172" s="451"/>
      <c r="DQ172" s="451"/>
      <c r="DR172" s="451"/>
      <c r="DS172" s="451"/>
      <c r="DT172" s="451"/>
      <c r="DU172" s="451"/>
      <c r="DV172" s="451"/>
      <c r="DW172" s="451"/>
      <c r="DX172" s="451"/>
      <c r="DY172" s="451"/>
      <c r="DZ172" s="451"/>
      <c r="EA172" s="451"/>
      <c r="EB172" s="451"/>
      <c r="EC172" s="451"/>
      <c r="ED172" s="451"/>
      <c r="EE172" s="451"/>
      <c r="EF172" s="451"/>
      <c r="EG172" s="451"/>
      <c r="EH172" s="451"/>
      <c r="EI172" s="451"/>
      <c r="EJ172" s="451"/>
      <c r="EK172" s="451"/>
      <c r="EL172" s="451"/>
      <c r="EM172" s="451"/>
      <c r="EN172" s="451"/>
      <c r="EO172" s="451"/>
      <c r="EP172" s="451"/>
      <c r="EQ172" s="451"/>
      <c r="ER172" s="451"/>
      <c r="ES172" s="451"/>
      <c r="ET172" s="451"/>
      <c r="EU172" s="451"/>
      <c r="EV172" s="451"/>
      <c r="EW172" s="451"/>
      <c r="EX172" s="451"/>
      <c r="EY172" s="451"/>
      <c r="EZ172" s="451"/>
      <c r="FA172" s="451"/>
      <c r="FB172" s="451"/>
      <c r="FC172" s="451"/>
      <c r="FD172" s="451"/>
      <c r="FE172" s="451"/>
      <c r="FF172" s="451"/>
      <c r="FG172" s="451"/>
      <c r="FH172" s="451"/>
      <c r="FI172" s="451"/>
      <c r="FJ172" s="451"/>
      <c r="FK172" s="451"/>
      <c r="FL172" s="451"/>
      <c r="FM172" s="451"/>
      <c r="FN172" s="451"/>
    </row>
    <row r="173" spans="1:170" ht="15.75" customHeight="1">
      <c r="A173" s="451"/>
      <c r="B173" s="451"/>
      <c r="C173" s="451"/>
      <c r="D173" s="451"/>
      <c r="E173" s="451"/>
      <c r="F173" s="451"/>
      <c r="G173" s="451"/>
      <c r="H173" s="451"/>
      <c r="I173" s="451"/>
      <c r="J173" s="451"/>
      <c r="K173" s="451"/>
      <c r="L173" s="451"/>
      <c r="M173" s="451"/>
      <c r="N173" s="451"/>
      <c r="O173" s="451"/>
      <c r="P173" s="451"/>
      <c r="Q173" s="451"/>
      <c r="R173" s="451"/>
      <c r="S173" s="451"/>
      <c r="T173" s="451"/>
      <c r="U173" s="451"/>
      <c r="V173" s="451"/>
      <c r="W173" s="451"/>
      <c r="X173" s="451"/>
      <c r="Y173" s="451"/>
      <c r="Z173" s="451"/>
      <c r="AA173" s="451"/>
      <c r="AB173" s="451"/>
      <c r="AC173" s="451"/>
      <c r="AD173" s="451"/>
      <c r="AE173" s="451"/>
      <c r="AF173" s="451"/>
      <c r="AG173" s="451"/>
      <c r="AH173" s="451"/>
      <c r="AI173" s="451"/>
      <c r="AJ173" s="451"/>
      <c r="AK173" s="451"/>
      <c r="AL173" s="451"/>
      <c r="AM173" s="451"/>
      <c r="AN173" s="451"/>
      <c r="AO173" s="451"/>
      <c r="AP173" s="451"/>
      <c r="AQ173" s="451"/>
      <c r="AR173" s="451"/>
      <c r="AS173" s="451"/>
      <c r="AT173" s="451"/>
      <c r="AU173" s="451"/>
      <c r="AV173" s="451"/>
      <c r="AW173" s="451"/>
      <c r="AX173" s="451"/>
      <c r="AY173" s="451"/>
      <c r="AZ173" s="451"/>
      <c r="BA173" s="451"/>
      <c r="BB173" s="451"/>
      <c r="BC173" s="451"/>
      <c r="BD173" s="451"/>
      <c r="BE173" s="451"/>
      <c r="BF173" s="451"/>
      <c r="BG173" s="451"/>
      <c r="BH173" s="451"/>
      <c r="BI173" s="451"/>
      <c r="BJ173" s="451"/>
      <c r="BK173" s="451"/>
      <c r="BL173" s="451"/>
      <c r="BM173" s="451"/>
      <c r="BN173" s="451"/>
      <c r="BO173" s="451"/>
      <c r="BP173" s="451"/>
      <c r="BQ173" s="451"/>
      <c r="BR173" s="451"/>
      <c r="BS173" s="451"/>
      <c r="BT173" s="451"/>
      <c r="BU173" s="451"/>
      <c r="BV173" s="451"/>
      <c r="BW173" s="451"/>
      <c r="BX173" s="451"/>
      <c r="BY173" s="451"/>
      <c r="BZ173" s="451"/>
      <c r="CA173" s="451"/>
      <c r="CB173" s="451"/>
      <c r="CC173" s="451"/>
      <c r="CD173" s="451"/>
      <c r="CE173" s="451"/>
      <c r="CF173" s="451"/>
      <c r="CG173" s="451"/>
      <c r="CH173" s="451"/>
      <c r="CI173" s="451"/>
      <c r="CJ173" s="451"/>
      <c r="CK173" s="451"/>
      <c r="CL173" s="451"/>
      <c r="CM173" s="451"/>
      <c r="CN173" s="451"/>
      <c r="CO173" s="451"/>
      <c r="CP173" s="451"/>
      <c r="CQ173" s="451"/>
      <c r="CR173" s="451"/>
      <c r="CS173" s="451"/>
      <c r="CT173" s="451"/>
      <c r="CU173" s="451"/>
      <c r="CV173" s="451"/>
      <c r="CW173" s="451"/>
      <c r="CX173" s="451"/>
      <c r="CY173" s="451"/>
      <c r="CZ173" s="451"/>
      <c r="DA173" s="451"/>
      <c r="DB173" s="451"/>
      <c r="DC173" s="451"/>
      <c r="DD173" s="451"/>
      <c r="DE173" s="451"/>
      <c r="DF173" s="451"/>
      <c r="DG173" s="451"/>
      <c r="DH173" s="451"/>
      <c r="DI173" s="451"/>
      <c r="DJ173" s="451"/>
      <c r="DK173" s="451"/>
      <c r="DL173" s="451"/>
      <c r="DM173" s="451"/>
      <c r="DN173" s="451"/>
      <c r="DO173" s="451"/>
      <c r="DP173" s="451"/>
      <c r="DQ173" s="451"/>
      <c r="DR173" s="451"/>
      <c r="DS173" s="451"/>
      <c r="DT173" s="451"/>
      <c r="DU173" s="451"/>
      <c r="DV173" s="451"/>
      <c r="DW173" s="451"/>
      <c r="DX173" s="451"/>
      <c r="DY173" s="451"/>
      <c r="DZ173" s="451"/>
      <c r="EA173" s="451"/>
      <c r="EB173" s="451"/>
      <c r="EC173" s="451"/>
      <c r="ED173" s="451"/>
      <c r="EE173" s="451"/>
      <c r="EF173" s="451"/>
      <c r="EG173" s="451"/>
      <c r="EH173" s="451"/>
      <c r="EI173" s="451"/>
      <c r="EJ173" s="451"/>
      <c r="EK173" s="451"/>
      <c r="EL173" s="451"/>
      <c r="EM173" s="451"/>
      <c r="EN173" s="451"/>
      <c r="EO173" s="451"/>
      <c r="EP173" s="451"/>
      <c r="EQ173" s="451"/>
      <c r="ER173" s="451"/>
      <c r="ES173" s="451"/>
      <c r="ET173" s="451"/>
      <c r="EU173" s="451"/>
      <c r="EV173" s="451"/>
      <c r="EW173" s="451"/>
      <c r="EX173" s="451"/>
      <c r="EY173" s="451"/>
      <c r="EZ173" s="451"/>
      <c r="FA173" s="451"/>
      <c r="FB173" s="451"/>
      <c r="FC173" s="451"/>
      <c r="FD173" s="451"/>
      <c r="FE173" s="451"/>
      <c r="FF173" s="451"/>
      <c r="FG173" s="451"/>
      <c r="FH173" s="451"/>
      <c r="FI173" s="451"/>
      <c r="FJ173" s="451"/>
      <c r="FK173" s="451"/>
      <c r="FL173" s="451"/>
      <c r="FM173" s="451"/>
      <c r="FN173" s="451"/>
    </row>
    <row r="174" spans="1:170" ht="15.75" customHeight="1">
      <c r="A174" s="451"/>
      <c r="B174" s="451"/>
      <c r="C174" s="451"/>
      <c r="D174" s="451"/>
      <c r="E174" s="451"/>
      <c r="F174" s="451"/>
      <c r="G174" s="451"/>
      <c r="H174" s="451"/>
      <c r="I174" s="451"/>
      <c r="J174" s="451"/>
      <c r="K174" s="451"/>
      <c r="L174" s="451"/>
      <c r="M174" s="451"/>
      <c r="N174" s="451"/>
      <c r="O174" s="451"/>
      <c r="P174" s="451"/>
      <c r="Q174" s="451"/>
      <c r="R174" s="451"/>
      <c r="S174" s="451"/>
      <c r="T174" s="451"/>
      <c r="U174" s="451"/>
      <c r="V174" s="451"/>
      <c r="W174" s="451"/>
      <c r="X174" s="451"/>
      <c r="Y174" s="451"/>
      <c r="Z174" s="451"/>
      <c r="AA174" s="451"/>
      <c r="AB174" s="451"/>
      <c r="AC174" s="451"/>
      <c r="AD174" s="451"/>
      <c r="AE174" s="451"/>
      <c r="AF174" s="451"/>
      <c r="AG174" s="451"/>
      <c r="AH174" s="451"/>
      <c r="AI174" s="451"/>
      <c r="AJ174" s="451"/>
      <c r="AK174" s="451"/>
      <c r="AL174" s="451"/>
      <c r="AM174" s="451"/>
      <c r="AN174" s="451"/>
      <c r="AO174" s="451"/>
      <c r="AP174" s="451"/>
      <c r="AQ174" s="451"/>
      <c r="AR174" s="451"/>
      <c r="AS174" s="451"/>
      <c r="AT174" s="451"/>
      <c r="AU174" s="451"/>
      <c r="AV174" s="451"/>
      <c r="AW174" s="451"/>
      <c r="AX174" s="451"/>
      <c r="AY174" s="451"/>
      <c r="AZ174" s="451"/>
      <c r="BA174" s="451"/>
      <c r="BB174" s="451"/>
      <c r="BC174" s="451"/>
      <c r="BD174" s="451"/>
      <c r="BE174" s="451"/>
      <c r="BF174" s="451"/>
      <c r="BG174" s="451"/>
      <c r="BH174" s="451"/>
      <c r="BI174" s="451"/>
      <c r="BJ174" s="451"/>
      <c r="BK174" s="451"/>
      <c r="BL174" s="451"/>
      <c r="BM174" s="451"/>
      <c r="BN174" s="451"/>
      <c r="BO174" s="451"/>
      <c r="BP174" s="451"/>
      <c r="BQ174" s="451"/>
      <c r="BR174" s="451"/>
      <c r="BS174" s="451"/>
      <c r="BT174" s="451"/>
      <c r="BU174" s="451"/>
      <c r="BV174" s="451"/>
      <c r="BW174" s="451"/>
      <c r="BX174" s="451"/>
      <c r="BY174" s="451"/>
      <c r="BZ174" s="451"/>
      <c r="CA174" s="451"/>
      <c r="CB174" s="451"/>
      <c r="CC174" s="451"/>
      <c r="CD174" s="451"/>
      <c r="CE174" s="451"/>
      <c r="CF174" s="451"/>
      <c r="CG174" s="451"/>
      <c r="CH174" s="451"/>
      <c r="CI174" s="451"/>
      <c r="CJ174" s="451"/>
      <c r="CK174" s="451"/>
      <c r="CL174" s="451"/>
      <c r="CM174" s="451"/>
      <c r="CN174" s="451"/>
      <c r="CO174" s="451"/>
      <c r="CP174" s="451"/>
      <c r="CQ174" s="451"/>
      <c r="CR174" s="451"/>
      <c r="CS174" s="451"/>
      <c r="CT174" s="451"/>
      <c r="CU174" s="451"/>
      <c r="CV174" s="451"/>
      <c r="CW174" s="451"/>
      <c r="CX174" s="451"/>
      <c r="CY174" s="451"/>
      <c r="CZ174" s="451"/>
      <c r="DA174" s="451"/>
      <c r="DB174" s="451"/>
      <c r="DC174" s="451"/>
      <c r="DD174" s="451"/>
      <c r="DE174" s="451"/>
      <c r="DF174" s="451"/>
      <c r="DG174" s="451"/>
      <c r="DH174" s="451"/>
      <c r="DI174" s="451"/>
      <c r="DJ174" s="451"/>
      <c r="DK174" s="451"/>
      <c r="DL174" s="451"/>
      <c r="DM174" s="451"/>
      <c r="DN174" s="451"/>
      <c r="DO174" s="451"/>
      <c r="DP174" s="451"/>
      <c r="DQ174" s="451"/>
      <c r="DR174" s="451"/>
      <c r="DS174" s="451"/>
      <c r="DT174" s="451"/>
      <c r="DU174" s="451"/>
      <c r="DV174" s="451"/>
      <c r="DW174" s="451"/>
      <c r="DX174" s="451"/>
      <c r="DY174" s="451"/>
      <c r="DZ174" s="451"/>
      <c r="EA174" s="451"/>
      <c r="EB174" s="451"/>
      <c r="EC174" s="451"/>
      <c r="ED174" s="451"/>
      <c r="EE174" s="451"/>
      <c r="EF174" s="451"/>
      <c r="EG174" s="451"/>
      <c r="EH174" s="451"/>
      <c r="EI174" s="451"/>
      <c r="EJ174" s="451"/>
      <c r="EK174" s="451"/>
      <c r="EL174" s="451"/>
      <c r="EM174" s="451"/>
      <c r="EN174" s="451"/>
      <c r="EO174" s="451"/>
      <c r="EP174" s="451"/>
      <c r="EQ174" s="451"/>
      <c r="ER174" s="451"/>
      <c r="ES174" s="451"/>
      <c r="ET174" s="451"/>
      <c r="EU174" s="451"/>
      <c r="EV174" s="451"/>
      <c r="EW174" s="451"/>
      <c r="EX174" s="451"/>
      <c r="EY174" s="451"/>
      <c r="EZ174" s="451"/>
      <c r="FA174" s="451"/>
      <c r="FB174" s="451"/>
      <c r="FC174" s="451"/>
      <c r="FD174" s="451"/>
      <c r="FE174" s="451"/>
      <c r="FF174" s="451"/>
      <c r="FG174" s="451"/>
      <c r="FH174" s="451"/>
      <c r="FI174" s="451"/>
      <c r="FJ174" s="451"/>
      <c r="FK174" s="451"/>
      <c r="FL174" s="451"/>
      <c r="FM174" s="451"/>
      <c r="FN174" s="451"/>
    </row>
    <row r="175" spans="1:170" ht="15.75" customHeight="1">
      <c r="A175" s="451"/>
      <c r="B175" s="451"/>
      <c r="C175" s="451"/>
      <c r="D175" s="451"/>
      <c r="E175" s="451"/>
      <c r="F175" s="451"/>
      <c r="G175" s="451"/>
      <c r="H175" s="451"/>
      <c r="I175" s="451"/>
      <c r="J175" s="451"/>
      <c r="K175" s="451"/>
      <c r="L175" s="451"/>
      <c r="M175" s="451"/>
      <c r="N175" s="451"/>
      <c r="O175" s="451"/>
      <c r="P175" s="451"/>
      <c r="Q175" s="451"/>
      <c r="R175" s="451"/>
      <c r="S175" s="451"/>
      <c r="T175" s="451"/>
      <c r="U175" s="451"/>
      <c r="V175" s="451"/>
      <c r="W175" s="451"/>
      <c r="X175" s="451"/>
      <c r="Y175" s="451"/>
      <c r="Z175" s="451"/>
      <c r="AA175" s="451"/>
      <c r="AB175" s="451"/>
      <c r="AC175" s="451"/>
      <c r="AD175" s="451"/>
      <c r="AE175" s="451"/>
      <c r="AF175" s="451"/>
      <c r="AG175" s="451"/>
      <c r="AH175" s="451"/>
      <c r="AI175" s="451"/>
      <c r="AJ175" s="451"/>
      <c r="AK175" s="451"/>
      <c r="AL175" s="451"/>
      <c r="AM175" s="451"/>
      <c r="AN175" s="451"/>
      <c r="AO175" s="451"/>
      <c r="AP175" s="451"/>
      <c r="AQ175" s="451"/>
      <c r="AR175" s="451"/>
      <c r="AS175" s="451"/>
      <c r="AT175" s="451"/>
      <c r="AU175" s="451"/>
      <c r="AV175" s="451"/>
      <c r="AW175" s="451"/>
      <c r="AX175" s="451"/>
      <c r="AY175" s="451"/>
      <c r="AZ175" s="451"/>
      <c r="BA175" s="451"/>
      <c r="BB175" s="451"/>
      <c r="BC175" s="451"/>
      <c r="BD175" s="451"/>
      <c r="BE175" s="451"/>
      <c r="BF175" s="451"/>
      <c r="BG175" s="451"/>
      <c r="BH175" s="451"/>
      <c r="BI175" s="451"/>
      <c r="BJ175" s="451"/>
      <c r="BK175" s="451"/>
      <c r="BL175" s="451"/>
      <c r="BM175" s="451"/>
      <c r="BN175" s="451"/>
      <c r="BO175" s="451"/>
      <c r="BP175" s="451"/>
      <c r="BQ175" s="451"/>
      <c r="BR175" s="451"/>
      <c r="BS175" s="451"/>
      <c r="BT175" s="451"/>
      <c r="BU175" s="451"/>
      <c r="BV175" s="451"/>
      <c r="BW175" s="451"/>
      <c r="BX175" s="451"/>
      <c r="BY175" s="451"/>
      <c r="BZ175" s="451"/>
      <c r="CA175" s="451"/>
      <c r="CB175" s="451"/>
      <c r="CC175" s="451"/>
      <c r="CD175" s="451"/>
      <c r="CE175" s="451"/>
      <c r="CF175" s="451"/>
      <c r="CG175" s="451"/>
      <c r="CH175" s="451"/>
      <c r="CI175" s="451"/>
      <c r="CJ175" s="451"/>
      <c r="CK175" s="451"/>
      <c r="CL175" s="451"/>
      <c r="CM175" s="451"/>
      <c r="CN175" s="451"/>
      <c r="CO175" s="451"/>
      <c r="CP175" s="451"/>
      <c r="CQ175" s="451"/>
      <c r="CR175" s="451"/>
      <c r="CS175" s="451"/>
      <c r="CT175" s="451"/>
      <c r="CU175" s="451"/>
      <c r="CV175" s="451"/>
      <c r="CW175" s="451"/>
      <c r="CX175" s="451"/>
      <c r="CY175" s="451"/>
      <c r="CZ175" s="451"/>
      <c r="DA175" s="451"/>
      <c r="DB175" s="451"/>
      <c r="DC175" s="451"/>
      <c r="DD175" s="451"/>
      <c r="DE175" s="451"/>
      <c r="DF175" s="451"/>
      <c r="DG175" s="451"/>
      <c r="DH175" s="451"/>
      <c r="DI175" s="451"/>
      <c r="DJ175" s="451"/>
      <c r="DK175" s="451"/>
      <c r="DL175" s="451"/>
      <c r="DM175" s="451"/>
      <c r="DN175" s="451"/>
      <c r="DO175" s="451"/>
      <c r="DP175" s="451"/>
      <c r="DQ175" s="451"/>
      <c r="DR175" s="451"/>
      <c r="DS175" s="451"/>
      <c r="DT175" s="451"/>
      <c r="DU175" s="451"/>
      <c r="DV175" s="451"/>
      <c r="DW175" s="451"/>
      <c r="DX175" s="451"/>
      <c r="DY175" s="451"/>
      <c r="DZ175" s="451"/>
      <c r="EA175" s="451"/>
      <c r="EB175" s="451"/>
      <c r="EC175" s="451"/>
      <c r="ED175" s="451"/>
      <c r="EE175" s="451"/>
      <c r="EF175" s="451"/>
      <c r="EG175" s="451"/>
      <c r="EH175" s="451"/>
      <c r="EI175" s="451"/>
      <c r="EJ175" s="451"/>
      <c r="EK175" s="451"/>
      <c r="EL175" s="451"/>
      <c r="EM175" s="451"/>
      <c r="EN175" s="451"/>
      <c r="EO175" s="451"/>
      <c r="EP175" s="451"/>
      <c r="EQ175" s="451"/>
      <c r="ER175" s="451"/>
      <c r="ES175" s="451"/>
      <c r="ET175" s="451"/>
      <c r="EU175" s="451"/>
      <c r="EV175" s="451"/>
      <c r="EW175" s="451"/>
      <c r="EX175" s="451"/>
      <c r="EY175" s="451"/>
      <c r="EZ175" s="451"/>
      <c r="FA175" s="451"/>
      <c r="FB175" s="451"/>
      <c r="FC175" s="451"/>
      <c r="FD175" s="451"/>
      <c r="FE175" s="451"/>
      <c r="FF175" s="451"/>
      <c r="FG175" s="451"/>
      <c r="FH175" s="451"/>
      <c r="FI175" s="451"/>
      <c r="FJ175" s="451"/>
      <c r="FK175" s="451"/>
      <c r="FL175" s="451"/>
      <c r="FM175" s="451"/>
      <c r="FN175" s="451"/>
    </row>
    <row r="176" spans="1:170" ht="15.75" customHeight="1">
      <c r="A176" s="451"/>
      <c r="B176" s="451"/>
      <c r="C176" s="451"/>
      <c r="D176" s="451"/>
      <c r="E176" s="451"/>
      <c r="F176" s="451"/>
      <c r="G176" s="451"/>
      <c r="H176" s="451"/>
      <c r="I176" s="451"/>
      <c r="J176" s="451"/>
      <c r="K176" s="451"/>
      <c r="L176" s="451"/>
      <c r="M176" s="451"/>
      <c r="N176" s="451"/>
      <c r="O176" s="451"/>
      <c r="P176" s="451"/>
      <c r="Q176" s="451"/>
      <c r="R176" s="451"/>
      <c r="S176" s="451"/>
      <c r="T176" s="451"/>
      <c r="U176" s="451"/>
      <c r="V176" s="451"/>
      <c r="W176" s="451"/>
      <c r="X176" s="451"/>
      <c r="Y176" s="451"/>
      <c r="Z176" s="451"/>
      <c r="AA176" s="451"/>
      <c r="AB176" s="451"/>
      <c r="AC176" s="451"/>
      <c r="AD176" s="451"/>
      <c r="AE176" s="451"/>
      <c r="AF176" s="451"/>
      <c r="AG176" s="451"/>
      <c r="AH176" s="451"/>
      <c r="AI176" s="451"/>
      <c r="AJ176" s="451"/>
      <c r="AK176" s="451"/>
      <c r="AL176" s="451"/>
      <c r="AM176" s="451"/>
      <c r="AN176" s="451"/>
      <c r="AO176" s="451"/>
      <c r="AP176" s="451"/>
      <c r="AQ176" s="451"/>
      <c r="AR176" s="451"/>
      <c r="AS176" s="451"/>
      <c r="AT176" s="451"/>
      <c r="AU176" s="451"/>
      <c r="AV176" s="451"/>
      <c r="AW176" s="451"/>
      <c r="AX176" s="451"/>
      <c r="AY176" s="451"/>
      <c r="AZ176" s="451"/>
      <c r="BA176" s="451"/>
      <c r="BB176" s="451"/>
      <c r="BC176" s="451"/>
      <c r="BD176" s="451"/>
      <c r="BE176" s="451"/>
      <c r="BF176" s="451"/>
      <c r="BG176" s="451"/>
      <c r="BH176" s="451"/>
      <c r="BI176" s="451"/>
      <c r="BJ176" s="451"/>
      <c r="BK176" s="451"/>
      <c r="BL176" s="451"/>
      <c r="BM176" s="451"/>
      <c r="BN176" s="451"/>
      <c r="BO176" s="451"/>
      <c r="BP176" s="451"/>
      <c r="BQ176" s="451"/>
      <c r="BR176" s="451"/>
      <c r="BS176" s="451"/>
      <c r="BT176" s="451"/>
      <c r="BU176" s="451"/>
      <c r="BV176" s="451"/>
      <c r="BW176" s="451"/>
      <c r="BX176" s="451"/>
      <c r="BY176" s="451"/>
      <c r="BZ176" s="451"/>
      <c r="CA176" s="451"/>
      <c r="CB176" s="451"/>
      <c r="CC176" s="451"/>
      <c r="CD176" s="451"/>
      <c r="CE176" s="451"/>
      <c r="CF176" s="451"/>
      <c r="CG176" s="451"/>
      <c r="CH176" s="451"/>
      <c r="CI176" s="451"/>
      <c r="CJ176" s="451"/>
      <c r="CK176" s="451"/>
      <c r="CL176" s="451"/>
      <c r="CM176" s="451"/>
      <c r="CN176" s="451"/>
      <c r="CO176" s="451"/>
      <c r="CP176" s="451"/>
      <c r="CQ176" s="451"/>
      <c r="CR176" s="451"/>
      <c r="CS176" s="451"/>
      <c r="CT176" s="451"/>
      <c r="CU176" s="451"/>
      <c r="CV176" s="451"/>
      <c r="CW176" s="451"/>
      <c r="CX176" s="451"/>
      <c r="CY176" s="451"/>
      <c r="CZ176" s="451"/>
      <c r="DA176" s="451"/>
      <c r="DB176" s="451"/>
      <c r="DC176" s="451"/>
      <c r="DD176" s="451"/>
      <c r="DE176" s="451"/>
      <c r="DF176" s="451"/>
      <c r="DG176" s="451"/>
      <c r="DH176" s="451"/>
      <c r="DI176" s="451"/>
      <c r="DJ176" s="451"/>
      <c r="DK176" s="451"/>
      <c r="DL176" s="451"/>
      <c r="DM176" s="451"/>
      <c r="DN176" s="451"/>
      <c r="DO176" s="451"/>
      <c r="DP176" s="451"/>
      <c r="DQ176" s="451"/>
      <c r="DR176" s="451"/>
      <c r="DS176" s="451"/>
      <c r="DT176" s="451"/>
      <c r="DU176" s="451"/>
      <c r="DV176" s="451"/>
      <c r="DW176" s="451"/>
      <c r="DX176" s="451"/>
      <c r="DY176" s="451"/>
      <c r="DZ176" s="451"/>
      <c r="EA176" s="451"/>
      <c r="EB176" s="451"/>
      <c r="EC176" s="451"/>
      <c r="ED176" s="451"/>
      <c r="EE176" s="451"/>
      <c r="EF176" s="451"/>
      <c r="EG176" s="451"/>
      <c r="EH176" s="451"/>
      <c r="EI176" s="451"/>
      <c r="EJ176" s="451"/>
      <c r="EK176" s="451"/>
      <c r="EL176" s="451"/>
      <c r="EM176" s="451"/>
      <c r="EN176" s="451"/>
      <c r="EO176" s="451"/>
      <c r="EP176" s="451"/>
      <c r="EQ176" s="451"/>
      <c r="ER176" s="451"/>
      <c r="ES176" s="451"/>
      <c r="ET176" s="451"/>
      <c r="EU176" s="451"/>
      <c r="EV176" s="451"/>
      <c r="EW176" s="451"/>
      <c r="EX176" s="451"/>
      <c r="EY176" s="451"/>
      <c r="EZ176" s="451"/>
      <c r="FA176" s="451"/>
      <c r="FB176" s="451"/>
      <c r="FC176" s="451"/>
      <c r="FD176" s="451"/>
      <c r="FE176" s="451"/>
      <c r="FF176" s="451"/>
      <c r="FG176" s="451"/>
      <c r="FH176" s="451"/>
      <c r="FI176" s="451"/>
      <c r="FJ176" s="451"/>
      <c r="FK176" s="451"/>
      <c r="FL176" s="451"/>
      <c r="FM176" s="451"/>
      <c r="FN176" s="451"/>
    </row>
    <row r="177" spans="1:170" ht="15.75" customHeight="1">
      <c r="A177" s="451"/>
      <c r="B177" s="451"/>
      <c r="C177" s="451"/>
      <c r="D177" s="451"/>
      <c r="E177" s="451"/>
      <c r="F177" s="451"/>
      <c r="G177" s="451"/>
      <c r="H177" s="451"/>
      <c r="I177" s="451"/>
      <c r="J177" s="451"/>
      <c r="K177" s="451"/>
      <c r="L177" s="451"/>
      <c r="M177" s="451"/>
      <c r="N177" s="451"/>
      <c r="O177" s="451"/>
      <c r="P177" s="451"/>
      <c r="Q177" s="451"/>
      <c r="R177" s="451"/>
      <c r="S177" s="451"/>
      <c r="T177" s="451"/>
      <c r="U177" s="451"/>
      <c r="V177" s="451"/>
      <c r="W177" s="451"/>
      <c r="X177" s="451"/>
      <c r="Y177" s="451"/>
      <c r="Z177" s="451"/>
      <c r="AA177" s="451"/>
      <c r="AB177" s="451"/>
      <c r="AC177" s="451"/>
      <c r="AD177" s="451"/>
      <c r="AE177" s="451"/>
      <c r="AF177" s="451"/>
      <c r="AG177" s="451"/>
      <c r="AH177" s="451"/>
      <c r="AI177" s="451"/>
      <c r="AJ177" s="451"/>
      <c r="AK177" s="451"/>
      <c r="AL177" s="451"/>
      <c r="AM177" s="451"/>
      <c r="AN177" s="451"/>
      <c r="AO177" s="451"/>
      <c r="AP177" s="451"/>
      <c r="AQ177" s="451"/>
      <c r="AR177" s="451"/>
      <c r="AS177" s="451"/>
      <c r="AT177" s="451"/>
      <c r="AU177" s="451"/>
      <c r="AV177" s="451"/>
      <c r="AW177" s="451"/>
      <c r="AX177" s="451"/>
      <c r="AY177" s="451"/>
      <c r="AZ177" s="451"/>
      <c r="BA177" s="451"/>
      <c r="BB177" s="451"/>
      <c r="BC177" s="451"/>
      <c r="BD177" s="451"/>
      <c r="BE177" s="451"/>
      <c r="BF177" s="451"/>
      <c r="BG177" s="451"/>
      <c r="BH177" s="451"/>
      <c r="BI177" s="451"/>
      <c r="BJ177" s="451"/>
      <c r="BK177" s="451"/>
      <c r="BL177" s="451"/>
      <c r="BM177" s="451"/>
      <c r="BN177" s="451"/>
      <c r="BO177" s="451"/>
      <c r="BP177" s="451"/>
      <c r="BQ177" s="451"/>
      <c r="BR177" s="451"/>
      <c r="BS177" s="451"/>
      <c r="BT177" s="451"/>
      <c r="BU177" s="451"/>
      <c r="BV177" s="451"/>
      <c r="BW177" s="451"/>
      <c r="BX177" s="451"/>
      <c r="BY177" s="451"/>
      <c r="BZ177" s="451"/>
      <c r="CA177" s="451"/>
      <c r="CB177" s="451"/>
      <c r="CC177" s="451"/>
      <c r="CD177" s="451"/>
      <c r="CE177" s="451"/>
      <c r="CF177" s="451"/>
      <c r="CG177" s="451"/>
      <c r="CH177" s="451"/>
      <c r="CI177" s="451"/>
      <c r="CJ177" s="451"/>
      <c r="CK177" s="451"/>
      <c r="CL177" s="451"/>
      <c r="CM177" s="451"/>
      <c r="CN177" s="451"/>
      <c r="CO177" s="451"/>
      <c r="CP177" s="451"/>
      <c r="CQ177" s="451"/>
      <c r="CR177" s="451"/>
      <c r="CS177" s="451"/>
      <c r="CT177" s="451"/>
      <c r="CU177" s="451"/>
      <c r="CV177" s="451"/>
      <c r="CW177" s="451"/>
      <c r="CX177" s="451"/>
      <c r="CY177" s="451"/>
      <c r="CZ177" s="451"/>
      <c r="DA177" s="451"/>
      <c r="DB177" s="451"/>
      <c r="DC177" s="451"/>
      <c r="DD177" s="451"/>
      <c r="DE177" s="451"/>
      <c r="DF177" s="451"/>
      <c r="DG177" s="451"/>
      <c r="DH177" s="451"/>
      <c r="DI177" s="451"/>
      <c r="DJ177" s="451"/>
      <c r="DK177" s="451"/>
      <c r="DL177" s="451"/>
      <c r="DM177" s="451"/>
      <c r="DN177" s="451"/>
      <c r="DO177" s="451"/>
      <c r="DP177" s="451"/>
      <c r="DQ177" s="451"/>
      <c r="DR177" s="451"/>
      <c r="DS177" s="451"/>
      <c r="DT177" s="451"/>
      <c r="DU177" s="451"/>
      <c r="DV177" s="451"/>
      <c r="DW177" s="451"/>
      <c r="DX177" s="451"/>
      <c r="DY177" s="451"/>
      <c r="DZ177" s="451"/>
      <c r="EA177" s="451"/>
      <c r="EB177" s="451"/>
      <c r="EC177" s="451"/>
      <c r="ED177" s="451"/>
      <c r="EE177" s="451"/>
      <c r="EF177" s="451"/>
      <c r="EG177" s="451"/>
      <c r="EH177" s="451"/>
      <c r="EI177" s="451"/>
      <c r="EJ177" s="451"/>
      <c r="EK177" s="451"/>
      <c r="EL177" s="451"/>
      <c r="EM177" s="451"/>
      <c r="EN177" s="451"/>
      <c r="EO177" s="451"/>
      <c r="EP177" s="451"/>
      <c r="EQ177" s="451"/>
      <c r="ER177" s="451"/>
      <c r="ES177" s="451"/>
      <c r="ET177" s="451"/>
      <c r="EU177" s="451"/>
      <c r="EV177" s="451"/>
      <c r="EW177" s="451"/>
      <c r="EX177" s="451"/>
      <c r="EY177" s="451"/>
      <c r="EZ177" s="451"/>
      <c r="FA177" s="451"/>
      <c r="FB177" s="451"/>
      <c r="FC177" s="451"/>
      <c r="FD177" s="451"/>
      <c r="FE177" s="451"/>
      <c r="FF177" s="451"/>
      <c r="FG177" s="451"/>
      <c r="FH177" s="451"/>
      <c r="FI177" s="451"/>
      <c r="FJ177" s="451"/>
      <c r="FK177" s="451"/>
      <c r="FL177" s="451"/>
      <c r="FM177" s="451"/>
      <c r="FN177" s="451"/>
    </row>
    <row r="178" spans="1:170" ht="15.75" customHeight="1">
      <c r="A178" s="451"/>
      <c r="B178" s="451"/>
      <c r="C178" s="451"/>
      <c r="D178" s="451"/>
      <c r="E178" s="451"/>
      <c r="F178" s="451"/>
      <c r="G178" s="451"/>
      <c r="H178" s="451"/>
      <c r="I178" s="451"/>
      <c r="J178" s="451"/>
      <c r="K178" s="451"/>
      <c r="L178" s="451"/>
      <c r="M178" s="451"/>
      <c r="N178" s="451"/>
      <c r="O178" s="451"/>
      <c r="P178" s="451"/>
      <c r="Q178" s="451"/>
      <c r="R178" s="451"/>
      <c r="S178" s="451"/>
      <c r="T178" s="451"/>
      <c r="U178" s="451"/>
      <c r="V178" s="451"/>
      <c r="W178" s="451"/>
      <c r="X178" s="451"/>
      <c r="Y178" s="451"/>
      <c r="Z178" s="451"/>
      <c r="AA178" s="451"/>
      <c r="AB178" s="451"/>
      <c r="AC178" s="451"/>
      <c r="AD178" s="451"/>
      <c r="AE178" s="451"/>
      <c r="AF178" s="451"/>
      <c r="AG178" s="451"/>
      <c r="AH178" s="451"/>
      <c r="AI178" s="451"/>
      <c r="AJ178" s="451"/>
      <c r="AK178" s="451"/>
      <c r="AL178" s="451"/>
      <c r="AM178" s="451"/>
      <c r="AN178" s="451"/>
      <c r="AO178" s="451"/>
      <c r="AP178" s="451"/>
      <c r="AQ178" s="451"/>
      <c r="AR178" s="451"/>
      <c r="AS178" s="451"/>
      <c r="AT178" s="451"/>
      <c r="AU178" s="451"/>
      <c r="AV178" s="451"/>
      <c r="AW178" s="451"/>
      <c r="AX178" s="451"/>
      <c r="AY178" s="451"/>
      <c r="AZ178" s="451"/>
      <c r="BA178" s="451"/>
      <c r="BB178" s="451"/>
      <c r="BC178" s="451"/>
      <c r="BD178" s="451"/>
      <c r="BE178" s="451"/>
      <c r="BF178" s="451"/>
      <c r="BG178" s="451"/>
      <c r="BH178" s="451"/>
      <c r="BI178" s="451"/>
      <c r="BJ178" s="451"/>
      <c r="BK178" s="451"/>
      <c r="BL178" s="451"/>
      <c r="BM178" s="451"/>
      <c r="BN178" s="451"/>
      <c r="BO178" s="451"/>
      <c r="BP178" s="451"/>
      <c r="BQ178" s="451"/>
      <c r="BR178" s="451"/>
      <c r="BS178" s="451"/>
      <c r="BT178" s="451"/>
      <c r="BU178" s="451"/>
      <c r="BV178" s="451"/>
      <c r="BW178" s="451"/>
      <c r="BX178" s="451"/>
      <c r="BY178" s="451"/>
      <c r="BZ178" s="451"/>
      <c r="CA178" s="451"/>
      <c r="CB178" s="451"/>
      <c r="CC178" s="451"/>
      <c r="CD178" s="451"/>
      <c r="CE178" s="451"/>
      <c r="CF178" s="451"/>
      <c r="CG178" s="451"/>
      <c r="CH178" s="451"/>
      <c r="CI178" s="451"/>
      <c r="CJ178" s="451"/>
      <c r="CK178" s="451"/>
      <c r="CL178" s="451"/>
      <c r="CM178" s="451"/>
      <c r="CN178" s="451"/>
      <c r="CO178" s="451"/>
      <c r="CP178" s="451"/>
      <c r="CQ178" s="451"/>
      <c r="CR178" s="451"/>
      <c r="CS178" s="451"/>
      <c r="CT178" s="451"/>
      <c r="CU178" s="451"/>
      <c r="CV178" s="451"/>
      <c r="CW178" s="451"/>
      <c r="CX178" s="451"/>
      <c r="CY178" s="451"/>
      <c r="CZ178" s="451"/>
      <c r="DA178" s="451"/>
      <c r="DB178" s="451"/>
      <c r="DC178" s="451"/>
      <c r="DD178" s="451"/>
      <c r="DE178" s="451"/>
      <c r="DF178" s="451"/>
      <c r="DG178" s="451"/>
      <c r="DH178" s="451"/>
      <c r="DI178" s="451"/>
      <c r="DJ178" s="451"/>
      <c r="DK178" s="451"/>
      <c r="DL178" s="451"/>
      <c r="DM178" s="451"/>
      <c r="DN178" s="451"/>
      <c r="DO178" s="451"/>
      <c r="DP178" s="451"/>
      <c r="DQ178" s="451"/>
      <c r="DR178" s="451"/>
      <c r="DS178" s="451"/>
      <c r="DT178" s="451"/>
      <c r="DU178" s="451"/>
      <c r="DV178" s="451"/>
      <c r="DW178" s="451"/>
      <c r="DX178" s="451"/>
      <c r="DY178" s="451"/>
      <c r="DZ178" s="451"/>
      <c r="EA178" s="451"/>
      <c r="EB178" s="451"/>
      <c r="EC178" s="451"/>
      <c r="ED178" s="451"/>
      <c r="EE178" s="451"/>
      <c r="EF178" s="451"/>
      <c r="EG178" s="451"/>
      <c r="EH178" s="451"/>
      <c r="EI178" s="451"/>
      <c r="EJ178" s="451"/>
      <c r="EK178" s="451"/>
      <c r="EL178" s="451"/>
      <c r="EM178" s="451"/>
      <c r="EN178" s="451"/>
      <c r="EO178" s="451"/>
      <c r="EP178" s="451"/>
      <c r="EQ178" s="451"/>
      <c r="ER178" s="451"/>
      <c r="ES178" s="451"/>
      <c r="ET178" s="451"/>
      <c r="EU178" s="451"/>
      <c r="EV178" s="451"/>
      <c r="EW178" s="451"/>
      <c r="EX178" s="451"/>
      <c r="EY178" s="451"/>
      <c r="EZ178" s="451"/>
      <c r="FA178" s="451"/>
      <c r="FB178" s="451"/>
      <c r="FC178" s="451"/>
      <c r="FD178" s="451"/>
      <c r="FE178" s="451"/>
      <c r="FF178" s="451"/>
      <c r="FG178" s="451"/>
      <c r="FH178" s="451"/>
      <c r="FI178" s="451"/>
      <c r="FJ178" s="451"/>
      <c r="FK178" s="451"/>
      <c r="FL178" s="451"/>
      <c r="FM178" s="451"/>
      <c r="FN178" s="451"/>
    </row>
    <row r="179" spans="1:170" ht="15.75" customHeight="1">
      <c r="A179" s="451"/>
      <c r="B179" s="451"/>
      <c r="C179" s="451"/>
      <c r="D179" s="451"/>
      <c r="E179" s="451"/>
      <c r="F179" s="451"/>
      <c r="G179" s="451"/>
      <c r="H179" s="451"/>
      <c r="I179" s="451"/>
      <c r="J179" s="451"/>
      <c r="K179" s="451"/>
      <c r="L179" s="451"/>
      <c r="M179" s="451"/>
      <c r="N179" s="451"/>
      <c r="O179" s="451"/>
      <c r="P179" s="451"/>
      <c r="Q179" s="451"/>
      <c r="R179" s="451"/>
      <c r="S179" s="451"/>
      <c r="T179" s="451"/>
      <c r="U179" s="451"/>
      <c r="V179" s="451"/>
      <c r="W179" s="451"/>
      <c r="X179" s="451"/>
      <c r="Y179" s="451"/>
      <c r="Z179" s="451"/>
      <c r="AA179" s="451"/>
      <c r="AB179" s="451"/>
      <c r="AC179" s="451"/>
      <c r="AD179" s="451"/>
      <c r="AE179" s="451"/>
      <c r="AF179" s="451"/>
      <c r="AG179" s="451"/>
      <c r="AH179" s="451"/>
      <c r="AI179" s="451"/>
      <c r="AJ179" s="451"/>
      <c r="AK179" s="451"/>
      <c r="AL179" s="451"/>
      <c r="AM179" s="451"/>
      <c r="AN179" s="451"/>
      <c r="AO179" s="451"/>
      <c r="AP179" s="451"/>
      <c r="AQ179" s="451"/>
      <c r="AR179" s="451"/>
      <c r="AS179" s="451"/>
      <c r="AT179" s="451"/>
      <c r="AU179" s="451"/>
      <c r="AV179" s="451"/>
      <c r="AW179" s="451"/>
      <c r="AX179" s="451"/>
      <c r="AY179" s="451"/>
      <c r="AZ179" s="451"/>
      <c r="BA179" s="451"/>
      <c r="BB179" s="451"/>
      <c r="BC179" s="451"/>
      <c r="BD179" s="451"/>
      <c r="BE179" s="451"/>
      <c r="BF179" s="451"/>
      <c r="BG179" s="451"/>
      <c r="BH179" s="451"/>
      <c r="BI179" s="451"/>
      <c r="BJ179" s="451"/>
      <c r="BK179" s="451"/>
      <c r="BL179" s="451"/>
      <c r="BM179" s="451"/>
      <c r="BN179" s="451"/>
      <c r="BO179" s="451"/>
      <c r="BP179" s="451"/>
      <c r="BQ179" s="451"/>
      <c r="BR179" s="451"/>
      <c r="BS179" s="451"/>
      <c r="BT179" s="451"/>
      <c r="BU179" s="451"/>
      <c r="BV179" s="451"/>
      <c r="BW179" s="451"/>
      <c r="BX179" s="451"/>
      <c r="BY179" s="451"/>
      <c r="BZ179" s="451"/>
      <c r="CA179" s="451"/>
      <c r="CB179" s="451"/>
      <c r="CC179" s="451"/>
      <c r="CD179" s="451"/>
      <c r="CE179" s="451"/>
      <c r="CF179" s="451"/>
      <c r="CG179" s="451"/>
      <c r="CH179" s="451"/>
      <c r="CI179" s="451"/>
      <c r="CJ179" s="451"/>
      <c r="CK179" s="451"/>
      <c r="CL179" s="451"/>
      <c r="CM179" s="451"/>
      <c r="CN179" s="451"/>
      <c r="CO179" s="451"/>
      <c r="CP179" s="451"/>
      <c r="CQ179" s="451"/>
      <c r="CR179" s="451"/>
      <c r="CS179" s="451"/>
      <c r="CT179" s="451"/>
      <c r="CU179" s="451"/>
      <c r="CV179" s="451"/>
      <c r="CW179" s="451"/>
      <c r="CX179" s="451"/>
      <c r="CY179" s="451"/>
      <c r="CZ179" s="451"/>
      <c r="DA179" s="451"/>
      <c r="DB179" s="451"/>
      <c r="DC179" s="451"/>
      <c r="DD179" s="451"/>
      <c r="DE179" s="451"/>
      <c r="DF179" s="451"/>
      <c r="DG179" s="451"/>
      <c r="DH179" s="451"/>
      <c r="DI179" s="451"/>
      <c r="DJ179" s="451"/>
      <c r="DK179" s="451"/>
      <c r="DL179" s="451"/>
      <c r="DM179" s="451"/>
      <c r="DN179" s="451"/>
      <c r="DO179" s="451"/>
      <c r="DP179" s="451"/>
      <c r="DQ179" s="451"/>
      <c r="DR179" s="451"/>
      <c r="DS179" s="451"/>
      <c r="DT179" s="451"/>
      <c r="DU179" s="451"/>
      <c r="DV179" s="451"/>
      <c r="DW179" s="451"/>
      <c r="DX179" s="451"/>
      <c r="DY179" s="451"/>
      <c r="DZ179" s="451"/>
      <c r="EA179" s="451"/>
      <c r="EB179" s="451"/>
      <c r="EC179" s="451"/>
      <c r="ED179" s="451"/>
      <c r="EE179" s="451"/>
      <c r="EF179" s="451"/>
      <c r="EG179" s="451"/>
      <c r="EH179" s="451"/>
      <c r="EI179" s="451"/>
      <c r="EJ179" s="451"/>
      <c r="EK179" s="451"/>
      <c r="EL179" s="451"/>
      <c r="EM179" s="451"/>
      <c r="EN179" s="451"/>
      <c r="EO179" s="451"/>
      <c r="EP179" s="451"/>
      <c r="EQ179" s="451"/>
      <c r="ER179" s="451"/>
      <c r="ES179" s="451"/>
      <c r="ET179" s="451"/>
      <c r="EU179" s="451"/>
      <c r="EV179" s="451"/>
      <c r="EW179" s="451"/>
      <c r="EX179" s="451"/>
      <c r="EY179" s="451"/>
      <c r="EZ179" s="451"/>
      <c r="FA179" s="451"/>
      <c r="FB179" s="451"/>
      <c r="FC179" s="451"/>
      <c r="FD179" s="451"/>
      <c r="FE179" s="451"/>
      <c r="FF179" s="451"/>
      <c r="FG179" s="451"/>
      <c r="FH179" s="451"/>
      <c r="FI179" s="451"/>
      <c r="FJ179" s="451"/>
      <c r="FK179" s="451"/>
      <c r="FL179" s="451"/>
      <c r="FM179" s="451"/>
      <c r="FN179" s="451"/>
    </row>
    <row r="180" spans="1:170" ht="15.75" customHeight="1">
      <c r="A180" s="451"/>
      <c r="B180" s="451"/>
      <c r="C180" s="451"/>
      <c r="D180" s="451"/>
      <c r="E180" s="451"/>
      <c r="F180" s="451"/>
      <c r="G180" s="451"/>
      <c r="H180" s="451"/>
      <c r="I180" s="451"/>
      <c r="J180" s="451"/>
      <c r="K180" s="451"/>
      <c r="L180" s="451"/>
      <c r="M180" s="451"/>
      <c r="N180" s="451"/>
      <c r="O180" s="451"/>
      <c r="P180" s="451"/>
      <c r="Q180" s="451"/>
      <c r="R180" s="451"/>
      <c r="S180" s="451"/>
      <c r="T180" s="451"/>
      <c r="U180" s="451"/>
      <c r="V180" s="451"/>
      <c r="W180" s="451"/>
      <c r="X180" s="451"/>
      <c r="Y180" s="451"/>
      <c r="Z180" s="451"/>
      <c r="AA180" s="451"/>
      <c r="AB180" s="451"/>
      <c r="AC180" s="451"/>
      <c r="AD180" s="451"/>
      <c r="AE180" s="451"/>
      <c r="AF180" s="451"/>
      <c r="AG180" s="451"/>
      <c r="AH180" s="451"/>
      <c r="AI180" s="451"/>
      <c r="AJ180" s="451"/>
      <c r="AK180" s="451"/>
      <c r="AL180" s="451"/>
      <c r="AM180" s="451"/>
      <c r="AN180" s="451"/>
      <c r="AO180" s="451"/>
      <c r="AP180" s="451"/>
      <c r="AQ180" s="451"/>
      <c r="AR180" s="451"/>
      <c r="AS180" s="451"/>
      <c r="AT180" s="451"/>
      <c r="AU180" s="451"/>
      <c r="AV180" s="451"/>
      <c r="AW180" s="451"/>
      <c r="AX180" s="451"/>
      <c r="AY180" s="451"/>
      <c r="AZ180" s="451"/>
      <c r="BA180" s="451"/>
      <c r="BB180" s="451"/>
      <c r="BC180" s="451"/>
      <c r="BD180" s="451"/>
      <c r="BE180" s="451"/>
      <c r="BF180" s="451"/>
      <c r="BG180" s="451"/>
      <c r="BH180" s="451"/>
      <c r="BI180" s="451"/>
      <c r="BJ180" s="451"/>
      <c r="BK180" s="451"/>
      <c r="BL180" s="451"/>
      <c r="BM180" s="451"/>
      <c r="BN180" s="451"/>
      <c r="BO180" s="451"/>
      <c r="BP180" s="451"/>
      <c r="BQ180" s="451"/>
      <c r="BR180" s="451"/>
      <c r="BS180" s="451"/>
      <c r="BT180" s="451"/>
      <c r="BU180" s="451"/>
      <c r="BV180" s="451"/>
      <c r="BW180" s="451"/>
      <c r="BX180" s="451"/>
      <c r="BY180" s="451"/>
      <c r="BZ180" s="451"/>
      <c r="CA180" s="451"/>
      <c r="CB180" s="451"/>
      <c r="CC180" s="451"/>
      <c r="CD180" s="451"/>
      <c r="CE180" s="451"/>
      <c r="CF180" s="451"/>
      <c r="CG180" s="451"/>
      <c r="CH180" s="451"/>
      <c r="CI180" s="451"/>
      <c r="CJ180" s="451"/>
      <c r="CK180" s="451"/>
      <c r="CL180" s="451"/>
      <c r="CM180" s="451"/>
      <c r="CN180" s="451"/>
      <c r="CO180" s="451"/>
      <c r="CP180" s="451"/>
      <c r="CQ180" s="451"/>
      <c r="CR180" s="451"/>
      <c r="CS180" s="451"/>
      <c r="CT180" s="451"/>
      <c r="CU180" s="451"/>
      <c r="CV180" s="451"/>
      <c r="CW180" s="451"/>
      <c r="CX180" s="451"/>
      <c r="CY180" s="451"/>
      <c r="CZ180" s="451"/>
      <c r="DA180" s="451"/>
      <c r="DB180" s="451"/>
      <c r="DC180" s="451"/>
      <c r="DD180" s="451"/>
      <c r="DE180" s="451"/>
      <c r="DF180" s="451"/>
      <c r="DG180" s="451"/>
      <c r="DH180" s="451"/>
      <c r="DI180" s="451"/>
      <c r="DJ180" s="451"/>
      <c r="DK180" s="451"/>
      <c r="DL180" s="451"/>
      <c r="DM180" s="451"/>
      <c r="DN180" s="451"/>
      <c r="DO180" s="451"/>
      <c r="DP180" s="451"/>
      <c r="DQ180" s="451"/>
      <c r="DR180" s="451"/>
      <c r="DS180" s="451"/>
      <c r="DT180" s="451"/>
      <c r="DU180" s="451"/>
      <c r="DV180" s="451"/>
      <c r="DW180" s="451"/>
      <c r="DX180" s="451"/>
      <c r="DY180" s="451"/>
      <c r="DZ180" s="451"/>
      <c r="EA180" s="451"/>
      <c r="EB180" s="451"/>
      <c r="EC180" s="451"/>
      <c r="ED180" s="451"/>
      <c r="EE180" s="451"/>
      <c r="EF180" s="451"/>
      <c r="EG180" s="451"/>
      <c r="EH180" s="451"/>
      <c r="EI180" s="451"/>
      <c r="EJ180" s="451"/>
      <c r="EK180" s="451"/>
      <c r="EL180" s="451"/>
      <c r="EM180" s="451"/>
      <c r="EN180" s="451"/>
      <c r="EO180" s="451"/>
      <c r="EP180" s="451"/>
      <c r="EQ180" s="451"/>
      <c r="ER180" s="451"/>
      <c r="ES180" s="451"/>
      <c r="ET180" s="451"/>
      <c r="EU180" s="451"/>
      <c r="EV180" s="451"/>
      <c r="EW180" s="451"/>
      <c r="EX180" s="451"/>
      <c r="EY180" s="451"/>
      <c r="EZ180" s="451"/>
      <c r="FA180" s="451"/>
      <c r="FB180" s="451"/>
      <c r="FC180" s="451"/>
      <c r="FD180" s="451"/>
      <c r="FE180" s="451"/>
      <c r="FF180" s="451"/>
      <c r="FG180" s="451"/>
      <c r="FH180" s="451"/>
      <c r="FI180" s="451"/>
      <c r="FJ180" s="451"/>
      <c r="FK180" s="451"/>
      <c r="FL180" s="451"/>
      <c r="FM180" s="451"/>
      <c r="FN180" s="451"/>
    </row>
    <row r="181" spans="1:170" ht="15.75" customHeight="1">
      <c r="A181" s="451"/>
      <c r="B181" s="451"/>
      <c r="C181" s="451"/>
      <c r="D181" s="451"/>
      <c r="E181" s="451"/>
      <c r="F181" s="451"/>
      <c r="G181" s="451"/>
      <c r="H181" s="451"/>
      <c r="I181" s="451"/>
      <c r="J181" s="451"/>
      <c r="K181" s="451"/>
      <c r="L181" s="451"/>
      <c r="M181" s="451"/>
      <c r="N181" s="451"/>
      <c r="O181" s="451"/>
      <c r="P181" s="451"/>
      <c r="Q181" s="451"/>
      <c r="R181" s="451"/>
      <c r="S181" s="451"/>
      <c r="T181" s="451"/>
      <c r="U181" s="451"/>
      <c r="V181" s="451"/>
      <c r="W181" s="451"/>
      <c r="X181" s="451"/>
      <c r="Y181" s="451"/>
      <c r="Z181" s="451"/>
      <c r="AA181" s="451"/>
      <c r="AB181" s="451"/>
      <c r="AC181" s="451"/>
      <c r="AD181" s="451"/>
      <c r="AE181" s="451"/>
      <c r="AF181" s="451"/>
      <c r="AG181" s="451"/>
      <c r="AH181" s="451"/>
      <c r="AI181" s="451"/>
      <c r="AJ181" s="451"/>
      <c r="AK181" s="451"/>
      <c r="AL181" s="451"/>
      <c r="AM181" s="451"/>
      <c r="AN181" s="451"/>
      <c r="AO181" s="451"/>
      <c r="AP181" s="451"/>
      <c r="AQ181" s="451"/>
      <c r="AR181" s="451"/>
      <c r="AS181" s="451"/>
      <c r="AT181" s="451"/>
      <c r="AU181" s="451"/>
      <c r="AV181" s="451"/>
      <c r="AW181" s="451"/>
      <c r="AX181" s="451"/>
      <c r="AY181" s="451"/>
      <c r="AZ181" s="451"/>
      <c r="BA181" s="451"/>
      <c r="BB181" s="451"/>
      <c r="BC181" s="451"/>
      <c r="BD181" s="451"/>
      <c r="BE181" s="451"/>
      <c r="BF181" s="451"/>
      <c r="BG181" s="451"/>
      <c r="BH181" s="451"/>
      <c r="BI181" s="451"/>
      <c r="BJ181" s="451"/>
      <c r="BK181" s="451"/>
      <c r="BL181" s="451"/>
      <c r="BM181" s="451"/>
      <c r="BN181" s="451"/>
      <c r="BO181" s="451"/>
      <c r="BP181" s="451"/>
      <c r="BQ181" s="451"/>
      <c r="BR181" s="451"/>
      <c r="BS181" s="451"/>
      <c r="BT181" s="451"/>
      <c r="BU181" s="451"/>
      <c r="BV181" s="451"/>
      <c r="BW181" s="451"/>
      <c r="BX181" s="451"/>
      <c r="BY181" s="451"/>
      <c r="BZ181" s="451"/>
      <c r="CA181" s="451"/>
      <c r="CB181" s="451"/>
      <c r="CC181" s="451"/>
      <c r="CD181" s="451"/>
      <c r="CE181" s="451"/>
      <c r="CF181" s="451"/>
      <c r="CG181" s="451"/>
      <c r="CH181" s="451"/>
      <c r="CI181" s="451"/>
      <c r="CJ181" s="451"/>
      <c r="CK181" s="451"/>
      <c r="CL181" s="451"/>
      <c r="CM181" s="451"/>
      <c r="CN181" s="451"/>
      <c r="CO181" s="451"/>
      <c r="CP181" s="451"/>
      <c r="CQ181" s="451"/>
      <c r="CR181" s="451"/>
      <c r="CS181" s="451"/>
      <c r="CT181" s="451"/>
      <c r="CU181" s="451"/>
      <c r="CV181" s="451"/>
      <c r="CW181" s="451"/>
      <c r="CX181" s="451"/>
      <c r="CY181" s="451"/>
      <c r="CZ181" s="451"/>
      <c r="DA181" s="451"/>
      <c r="DB181" s="451"/>
      <c r="DC181" s="451"/>
      <c r="DD181" s="451"/>
      <c r="DE181" s="451"/>
      <c r="DF181" s="451"/>
      <c r="DG181" s="451"/>
      <c r="DH181" s="451"/>
      <c r="DI181" s="451"/>
      <c r="DJ181" s="451"/>
      <c r="DK181" s="451"/>
      <c r="DL181" s="451"/>
      <c r="DM181" s="451"/>
      <c r="DN181" s="451"/>
      <c r="DO181" s="451"/>
      <c r="DP181" s="451"/>
      <c r="DQ181" s="451"/>
      <c r="DR181" s="451"/>
      <c r="DS181" s="451"/>
      <c r="DT181" s="451"/>
      <c r="DU181" s="451"/>
      <c r="DV181" s="451"/>
      <c r="DW181" s="451"/>
      <c r="DX181" s="451"/>
      <c r="DY181" s="451"/>
      <c r="DZ181" s="451"/>
      <c r="EA181" s="451"/>
      <c r="EB181" s="451"/>
      <c r="EC181" s="451"/>
      <c r="ED181" s="451"/>
      <c r="EE181" s="451"/>
      <c r="EF181" s="451"/>
      <c r="EG181" s="451"/>
      <c r="EH181" s="451"/>
      <c r="EI181" s="451"/>
      <c r="EJ181" s="451"/>
      <c r="EK181" s="451"/>
      <c r="EL181" s="451"/>
      <c r="EM181" s="451"/>
      <c r="EN181" s="451"/>
      <c r="EO181" s="451"/>
      <c r="EP181" s="451"/>
      <c r="EQ181" s="451"/>
      <c r="ER181" s="451"/>
      <c r="ES181" s="451"/>
      <c r="ET181" s="451"/>
      <c r="EU181" s="451"/>
      <c r="EV181" s="451"/>
      <c r="EW181" s="451"/>
      <c r="EX181" s="451"/>
      <c r="EY181" s="451"/>
      <c r="EZ181" s="451"/>
      <c r="FA181" s="451"/>
      <c r="FB181" s="451"/>
      <c r="FC181" s="451"/>
      <c r="FD181" s="451"/>
      <c r="FE181" s="451"/>
      <c r="FF181" s="451"/>
      <c r="FG181" s="451"/>
      <c r="FH181" s="451"/>
      <c r="FI181" s="451"/>
      <c r="FJ181" s="451"/>
      <c r="FK181" s="451"/>
      <c r="FL181" s="451"/>
      <c r="FM181" s="451"/>
      <c r="FN181" s="451"/>
    </row>
    <row r="182" spans="1:170" ht="15.75" customHeight="1">
      <c r="A182" s="451"/>
      <c r="B182" s="451"/>
      <c r="C182" s="451"/>
      <c r="D182" s="451"/>
      <c r="E182" s="451"/>
      <c r="F182" s="451"/>
      <c r="G182" s="451"/>
      <c r="H182" s="451"/>
      <c r="I182" s="451"/>
      <c r="J182" s="451"/>
      <c r="K182" s="451"/>
      <c r="L182" s="451"/>
      <c r="M182" s="451"/>
      <c r="N182" s="451"/>
      <c r="O182" s="451"/>
      <c r="P182" s="451"/>
      <c r="Q182" s="451"/>
      <c r="R182" s="451"/>
      <c r="S182" s="451"/>
      <c r="T182" s="451"/>
      <c r="U182" s="451"/>
      <c r="V182" s="451"/>
      <c r="W182" s="451"/>
      <c r="X182" s="451"/>
      <c r="Y182" s="451"/>
      <c r="Z182" s="451"/>
      <c r="AA182" s="451"/>
      <c r="AB182" s="451"/>
      <c r="AC182" s="451"/>
      <c r="AD182" s="451"/>
      <c r="AE182" s="451"/>
      <c r="AF182" s="451"/>
      <c r="AG182" s="451"/>
      <c r="AH182" s="451"/>
      <c r="AI182" s="451"/>
      <c r="AJ182" s="451"/>
      <c r="AK182" s="451"/>
      <c r="AL182" s="451"/>
      <c r="AM182" s="451"/>
      <c r="AN182" s="451"/>
      <c r="AO182" s="451"/>
      <c r="AP182" s="451"/>
      <c r="AQ182" s="451"/>
      <c r="AR182" s="451"/>
      <c r="AS182" s="451"/>
      <c r="AT182" s="451"/>
      <c r="AU182" s="451"/>
      <c r="AV182" s="451"/>
      <c r="AW182" s="451"/>
      <c r="AX182" s="451"/>
      <c r="AY182" s="451"/>
      <c r="AZ182" s="451"/>
      <c r="BA182" s="451"/>
      <c r="BB182" s="451"/>
      <c r="BC182" s="451"/>
      <c r="BD182" s="451"/>
      <c r="BE182" s="451"/>
      <c r="BF182" s="451"/>
      <c r="BG182" s="451"/>
      <c r="BH182" s="451"/>
      <c r="BI182" s="451"/>
      <c r="BJ182" s="451"/>
      <c r="BK182" s="451"/>
      <c r="BL182" s="451"/>
      <c r="BM182" s="451"/>
      <c r="BN182" s="451"/>
      <c r="BO182" s="451"/>
      <c r="BP182" s="451"/>
      <c r="BQ182" s="451"/>
      <c r="BR182" s="451"/>
      <c r="BS182" s="451"/>
      <c r="BT182" s="451"/>
      <c r="BU182" s="451"/>
      <c r="BV182" s="451"/>
      <c r="BW182" s="451"/>
      <c r="BX182" s="451"/>
      <c r="BY182" s="451"/>
      <c r="BZ182" s="451"/>
      <c r="CA182" s="451"/>
      <c r="CB182" s="451"/>
      <c r="CC182" s="451"/>
      <c r="CD182" s="451"/>
      <c r="CE182" s="451"/>
      <c r="CF182" s="451"/>
      <c r="CG182" s="451"/>
      <c r="CH182" s="451"/>
      <c r="CI182" s="451"/>
      <c r="CJ182" s="451"/>
      <c r="CK182" s="451"/>
      <c r="CL182" s="451"/>
      <c r="CM182" s="451"/>
      <c r="CN182" s="451"/>
      <c r="CO182" s="451"/>
      <c r="CP182" s="451"/>
      <c r="CQ182" s="451"/>
      <c r="CR182" s="451"/>
      <c r="CS182" s="451"/>
      <c r="CT182" s="451"/>
      <c r="CU182" s="451"/>
      <c r="CV182" s="451"/>
      <c r="CW182" s="451"/>
      <c r="CX182" s="451"/>
      <c r="CY182" s="451"/>
      <c r="CZ182" s="451"/>
      <c r="DA182" s="451"/>
      <c r="DB182" s="451"/>
      <c r="DC182" s="451"/>
      <c r="DD182" s="451"/>
      <c r="DE182" s="451"/>
      <c r="DF182" s="451"/>
      <c r="DG182" s="451"/>
      <c r="DH182" s="451"/>
      <c r="DI182" s="451"/>
      <c r="DJ182" s="451"/>
      <c r="DK182" s="451"/>
      <c r="DL182" s="451"/>
      <c r="DM182" s="451"/>
      <c r="DN182" s="451"/>
      <c r="DO182" s="451"/>
      <c r="DP182" s="451"/>
      <c r="DQ182" s="451"/>
      <c r="DR182" s="451"/>
      <c r="DS182" s="451"/>
      <c r="DT182" s="451"/>
      <c r="DU182" s="451"/>
      <c r="DV182" s="451"/>
      <c r="DW182" s="451"/>
      <c r="DX182" s="451"/>
      <c r="DY182" s="451"/>
      <c r="DZ182" s="451"/>
      <c r="EA182" s="451"/>
      <c r="EB182" s="451"/>
      <c r="EC182" s="451"/>
      <c r="ED182" s="451"/>
      <c r="EE182" s="451"/>
      <c r="EF182" s="451"/>
      <c r="EG182" s="451"/>
      <c r="EH182" s="451"/>
      <c r="EI182" s="451"/>
      <c r="EJ182" s="451"/>
      <c r="EK182" s="451"/>
      <c r="EL182" s="451"/>
      <c r="EM182" s="451"/>
      <c r="EN182" s="451"/>
      <c r="EO182" s="451"/>
      <c r="EP182" s="451"/>
      <c r="EQ182" s="451"/>
      <c r="ER182" s="451"/>
      <c r="ES182" s="451"/>
      <c r="ET182" s="451"/>
      <c r="EU182" s="451"/>
      <c r="EV182" s="451"/>
      <c r="EW182" s="451"/>
      <c r="EX182" s="451"/>
      <c r="EY182" s="451"/>
      <c r="EZ182" s="451"/>
      <c r="FA182" s="451"/>
      <c r="FB182" s="451"/>
      <c r="FC182" s="451"/>
      <c r="FD182" s="451"/>
      <c r="FE182" s="451"/>
      <c r="FF182" s="451"/>
      <c r="FG182" s="451"/>
      <c r="FH182" s="451"/>
      <c r="FI182" s="451"/>
      <c r="FJ182" s="451"/>
      <c r="FK182" s="451"/>
      <c r="FL182" s="451"/>
      <c r="FM182" s="451"/>
      <c r="FN182" s="451"/>
    </row>
    <row r="183" spans="1:170" ht="15.75" customHeight="1">
      <c r="A183" s="451"/>
      <c r="B183" s="451"/>
      <c r="C183" s="451"/>
      <c r="D183" s="451"/>
      <c r="E183" s="451"/>
      <c r="F183" s="451"/>
      <c r="G183" s="451"/>
      <c r="H183" s="451"/>
      <c r="I183" s="451"/>
      <c r="J183" s="451"/>
      <c r="K183" s="451"/>
      <c r="L183" s="451"/>
      <c r="M183" s="451"/>
      <c r="N183" s="451"/>
      <c r="O183" s="451"/>
      <c r="P183" s="451"/>
      <c r="Q183" s="451"/>
      <c r="R183" s="451"/>
      <c r="S183" s="451"/>
      <c r="T183" s="451"/>
      <c r="U183" s="451"/>
      <c r="V183" s="451"/>
      <c r="W183" s="451"/>
      <c r="X183" s="451"/>
      <c r="Y183" s="451"/>
      <c r="Z183" s="451"/>
      <c r="AA183" s="451"/>
      <c r="AB183" s="451"/>
      <c r="AC183" s="451"/>
      <c r="AD183" s="451"/>
      <c r="AE183" s="451"/>
      <c r="AF183" s="451"/>
      <c r="AG183" s="451"/>
      <c r="AH183" s="451"/>
      <c r="AI183" s="451"/>
      <c r="AJ183" s="451"/>
      <c r="AK183" s="451"/>
      <c r="AL183" s="451"/>
      <c r="AM183" s="451"/>
      <c r="AN183" s="451"/>
      <c r="AO183" s="451"/>
      <c r="AP183" s="451"/>
      <c r="AQ183" s="451"/>
      <c r="AR183" s="451"/>
      <c r="AS183" s="451"/>
      <c r="AT183" s="451"/>
      <c r="AU183" s="451"/>
      <c r="AV183" s="451"/>
      <c r="AW183" s="451"/>
      <c r="AX183" s="451"/>
      <c r="AY183" s="451"/>
      <c r="AZ183" s="451"/>
      <c r="BA183" s="451"/>
      <c r="BB183" s="451"/>
      <c r="BC183" s="451"/>
      <c r="BD183" s="451"/>
      <c r="BE183" s="451"/>
      <c r="BF183" s="451"/>
      <c r="BG183" s="451"/>
      <c r="BH183" s="451"/>
      <c r="BI183" s="451"/>
      <c r="BJ183" s="451"/>
      <c r="BK183" s="451"/>
      <c r="BL183" s="451"/>
      <c r="BM183" s="451"/>
      <c r="BN183" s="451"/>
      <c r="BO183" s="451"/>
      <c r="BP183" s="451"/>
      <c r="BQ183" s="451"/>
      <c r="BR183" s="451"/>
      <c r="BS183" s="451"/>
      <c r="BT183" s="451"/>
      <c r="BU183" s="451"/>
      <c r="BV183" s="451"/>
      <c r="BW183" s="451"/>
      <c r="BX183" s="451"/>
      <c r="BY183" s="451"/>
      <c r="BZ183" s="451"/>
      <c r="CA183" s="451"/>
      <c r="CB183" s="451"/>
      <c r="CC183" s="451"/>
      <c r="CD183" s="451"/>
      <c r="CE183" s="451"/>
      <c r="CF183" s="451"/>
      <c r="CG183" s="451"/>
      <c r="CH183" s="451"/>
      <c r="CI183" s="451"/>
      <c r="CJ183" s="451"/>
      <c r="CK183" s="451"/>
      <c r="CL183" s="451"/>
      <c r="CM183" s="451"/>
      <c r="CN183" s="451"/>
      <c r="CO183" s="451"/>
      <c r="CP183" s="451"/>
      <c r="CQ183" s="451"/>
      <c r="CR183" s="451"/>
      <c r="CS183" s="451"/>
      <c r="CT183" s="451"/>
      <c r="CU183" s="451"/>
      <c r="CV183" s="451"/>
      <c r="CW183" s="451"/>
      <c r="CX183" s="451"/>
      <c r="CY183" s="451"/>
      <c r="CZ183" s="451"/>
      <c r="DA183" s="451"/>
      <c r="DB183" s="451"/>
      <c r="DC183" s="451"/>
      <c r="DD183" s="451"/>
      <c r="DE183" s="451"/>
      <c r="DF183" s="451"/>
      <c r="DG183" s="451"/>
      <c r="DH183" s="451"/>
      <c r="DI183" s="451"/>
      <c r="DJ183" s="451"/>
      <c r="DK183" s="451"/>
      <c r="DL183" s="451"/>
      <c r="DM183" s="451"/>
      <c r="DN183" s="451"/>
      <c r="DO183" s="451"/>
      <c r="DP183" s="451"/>
      <c r="DQ183" s="451"/>
      <c r="DR183" s="451"/>
      <c r="DS183" s="451"/>
      <c r="DT183" s="451"/>
      <c r="DU183" s="451"/>
      <c r="DV183" s="451"/>
      <c r="DW183" s="451"/>
      <c r="DX183" s="451"/>
      <c r="DY183" s="451"/>
      <c r="DZ183" s="451"/>
      <c r="EA183" s="451"/>
      <c r="EB183" s="451"/>
      <c r="EC183" s="451"/>
      <c r="ED183" s="451"/>
      <c r="EE183" s="451"/>
      <c r="EF183" s="451"/>
      <c r="EG183" s="451"/>
      <c r="EH183" s="451"/>
      <c r="EI183" s="451"/>
      <c r="EJ183" s="451"/>
      <c r="EK183" s="451"/>
      <c r="EL183" s="451"/>
      <c r="EM183" s="451"/>
      <c r="EN183" s="451"/>
      <c r="EO183" s="451"/>
      <c r="EP183" s="451"/>
      <c r="EQ183" s="451"/>
      <c r="ER183" s="451"/>
      <c r="ES183" s="451"/>
      <c r="ET183" s="451"/>
      <c r="EU183" s="451"/>
      <c r="EV183" s="451"/>
      <c r="EW183" s="451"/>
      <c r="EX183" s="451"/>
      <c r="EY183" s="451"/>
      <c r="EZ183" s="451"/>
      <c r="FA183" s="451"/>
      <c r="FB183" s="451"/>
      <c r="FC183" s="451"/>
      <c r="FD183" s="451"/>
      <c r="FE183" s="451"/>
      <c r="FF183" s="451"/>
      <c r="FG183" s="451"/>
      <c r="FH183" s="451"/>
      <c r="FI183" s="451"/>
      <c r="FJ183" s="451"/>
      <c r="FK183" s="451"/>
      <c r="FL183" s="451"/>
      <c r="FM183" s="451"/>
      <c r="FN183" s="451"/>
    </row>
    <row r="184" spans="1:170" ht="15.75" customHeight="1">
      <c r="A184" s="451"/>
      <c r="B184" s="451"/>
      <c r="C184" s="451"/>
      <c r="D184" s="451"/>
      <c r="E184" s="451"/>
      <c r="F184" s="451"/>
      <c r="G184" s="451"/>
      <c r="H184" s="451"/>
      <c r="I184" s="451"/>
      <c r="J184" s="451"/>
      <c r="K184" s="451"/>
      <c r="L184" s="451"/>
      <c r="M184" s="451"/>
      <c r="N184" s="451"/>
      <c r="O184" s="451"/>
      <c r="P184" s="451"/>
      <c r="Q184" s="451"/>
      <c r="R184" s="451"/>
      <c r="S184" s="451"/>
      <c r="T184" s="451"/>
      <c r="U184" s="451"/>
      <c r="V184" s="451"/>
      <c r="W184" s="451"/>
      <c r="X184" s="451"/>
      <c r="Y184" s="451"/>
      <c r="Z184" s="451"/>
      <c r="AA184" s="451"/>
      <c r="AB184" s="451"/>
      <c r="AC184" s="451"/>
      <c r="AD184" s="451"/>
      <c r="AE184" s="451"/>
      <c r="AF184" s="451"/>
      <c r="AG184" s="451"/>
      <c r="AH184" s="451"/>
      <c r="AI184" s="451"/>
      <c r="AJ184" s="451"/>
      <c r="AK184" s="451"/>
      <c r="AL184" s="451"/>
      <c r="AM184" s="451"/>
      <c r="AN184" s="451"/>
      <c r="AO184" s="451"/>
      <c r="AP184" s="451"/>
      <c r="AQ184" s="451"/>
      <c r="AR184" s="451"/>
      <c r="AS184" s="451"/>
      <c r="AT184" s="451"/>
      <c r="AU184" s="451"/>
      <c r="AV184" s="451"/>
      <c r="AW184" s="451"/>
      <c r="AX184" s="451"/>
      <c r="AY184" s="451"/>
      <c r="AZ184" s="451"/>
      <c r="BA184" s="451"/>
      <c r="BB184" s="451"/>
      <c r="BC184" s="451"/>
      <c r="BD184" s="451"/>
      <c r="BE184" s="451"/>
      <c r="BF184" s="451"/>
      <c r="BG184" s="451"/>
      <c r="BH184" s="451"/>
      <c r="BI184" s="451"/>
      <c r="BJ184" s="451"/>
      <c r="BK184" s="451"/>
      <c r="BL184" s="451"/>
      <c r="BM184" s="451"/>
      <c r="BN184" s="451"/>
      <c r="BO184" s="451"/>
      <c r="BP184" s="451"/>
      <c r="BQ184" s="451"/>
      <c r="BR184" s="451"/>
      <c r="BS184" s="451"/>
      <c r="BT184" s="451"/>
      <c r="BU184" s="451"/>
      <c r="BV184" s="451"/>
      <c r="BW184" s="451"/>
      <c r="BX184" s="451"/>
      <c r="BY184" s="451"/>
      <c r="BZ184" s="451"/>
      <c r="CA184" s="451"/>
      <c r="CB184" s="451"/>
      <c r="CC184" s="451"/>
      <c r="CD184" s="451"/>
      <c r="CE184" s="451"/>
      <c r="CF184" s="451"/>
      <c r="CG184" s="451"/>
      <c r="CH184" s="451"/>
      <c r="CI184" s="451"/>
      <c r="CJ184" s="451"/>
      <c r="CK184" s="451"/>
      <c r="CL184" s="451"/>
      <c r="CM184" s="451"/>
      <c r="CN184" s="451"/>
      <c r="CO184" s="451"/>
      <c r="CP184" s="451"/>
      <c r="CQ184" s="451"/>
      <c r="CR184" s="451"/>
      <c r="CS184" s="451"/>
      <c r="CT184" s="451"/>
      <c r="CU184" s="451"/>
      <c r="CV184" s="451"/>
      <c r="CW184" s="451"/>
      <c r="CX184" s="451"/>
      <c r="CY184" s="451"/>
      <c r="CZ184" s="451"/>
      <c r="DA184" s="451"/>
      <c r="DB184" s="451"/>
      <c r="DC184" s="451"/>
      <c r="DD184" s="451"/>
      <c r="DE184" s="451"/>
      <c r="DF184" s="451"/>
      <c r="DG184" s="451"/>
      <c r="DH184" s="451"/>
      <c r="DI184" s="451"/>
      <c r="DJ184" s="451"/>
      <c r="DK184" s="451"/>
      <c r="DL184" s="451"/>
      <c r="DM184" s="451"/>
      <c r="DN184" s="451"/>
      <c r="DO184" s="451"/>
      <c r="DP184" s="451"/>
      <c r="DQ184" s="451"/>
      <c r="DR184" s="451"/>
      <c r="DS184" s="451"/>
      <c r="DT184" s="451"/>
      <c r="DU184" s="451"/>
      <c r="DV184" s="451"/>
      <c r="DW184" s="451"/>
      <c r="DX184" s="451"/>
      <c r="DY184" s="451"/>
      <c r="DZ184" s="451"/>
      <c r="EA184" s="451"/>
      <c r="EB184" s="451"/>
      <c r="EC184" s="451"/>
      <c r="ED184" s="451"/>
      <c r="EE184" s="451"/>
      <c r="EF184" s="451"/>
      <c r="EG184" s="451"/>
      <c r="EH184" s="451"/>
      <c r="EI184" s="451"/>
      <c r="EJ184" s="451"/>
      <c r="EK184" s="451"/>
      <c r="EL184" s="451"/>
      <c r="EM184" s="451"/>
      <c r="EN184" s="451"/>
      <c r="EO184" s="451"/>
      <c r="EP184" s="451"/>
      <c r="EQ184" s="451"/>
      <c r="ER184" s="451"/>
      <c r="ES184" s="451"/>
      <c r="ET184" s="451"/>
      <c r="EU184" s="451"/>
      <c r="EV184" s="451"/>
      <c r="EW184" s="451"/>
      <c r="EX184" s="451"/>
      <c r="EY184" s="451"/>
      <c r="EZ184" s="451"/>
      <c r="FA184" s="451"/>
      <c r="FB184" s="451"/>
      <c r="FC184" s="451"/>
      <c r="FD184" s="451"/>
      <c r="FE184" s="451"/>
      <c r="FF184" s="451"/>
      <c r="FG184" s="451"/>
      <c r="FH184" s="451"/>
      <c r="FI184" s="451"/>
      <c r="FJ184" s="451"/>
      <c r="FK184" s="451"/>
      <c r="FL184" s="451"/>
      <c r="FM184" s="451"/>
      <c r="FN184" s="451"/>
    </row>
    <row r="185" spans="1:170" ht="15.75" customHeight="1">
      <c r="A185" s="451"/>
      <c r="B185" s="451"/>
      <c r="C185" s="451"/>
      <c r="D185" s="451"/>
      <c r="E185" s="451"/>
      <c r="F185" s="451"/>
      <c r="G185" s="451"/>
      <c r="H185" s="451"/>
      <c r="I185" s="451"/>
      <c r="J185" s="451"/>
      <c r="K185" s="451"/>
      <c r="L185" s="451"/>
      <c r="M185" s="451"/>
      <c r="N185" s="451"/>
      <c r="O185" s="451"/>
      <c r="P185" s="451"/>
      <c r="Q185" s="451"/>
      <c r="R185" s="451"/>
      <c r="S185" s="451"/>
      <c r="T185" s="451"/>
      <c r="U185" s="451"/>
      <c r="V185" s="451"/>
      <c r="W185" s="451"/>
      <c r="X185" s="451"/>
      <c r="Y185" s="451"/>
      <c r="Z185" s="451"/>
      <c r="AA185" s="451"/>
      <c r="AB185" s="451"/>
      <c r="AC185" s="451"/>
      <c r="AD185" s="451"/>
      <c r="AE185" s="451"/>
      <c r="AF185" s="451"/>
      <c r="AG185" s="451"/>
      <c r="AH185" s="451"/>
      <c r="AI185" s="451"/>
      <c r="AJ185" s="451"/>
      <c r="AK185" s="451"/>
      <c r="AL185" s="451"/>
      <c r="AM185" s="451"/>
      <c r="AN185" s="451"/>
      <c r="AO185" s="451"/>
      <c r="AP185" s="451"/>
      <c r="AQ185" s="451"/>
      <c r="AR185" s="451"/>
      <c r="AS185" s="451"/>
      <c r="AT185" s="451"/>
      <c r="AU185" s="451"/>
      <c r="AV185" s="451"/>
      <c r="AW185" s="451"/>
      <c r="AX185" s="451"/>
      <c r="AY185" s="451"/>
      <c r="AZ185" s="451"/>
      <c r="BA185" s="451"/>
      <c r="BB185" s="451"/>
      <c r="BC185" s="451"/>
      <c r="BD185" s="451"/>
      <c r="BE185" s="451"/>
      <c r="BF185" s="451"/>
      <c r="BG185" s="451"/>
      <c r="BH185" s="451"/>
      <c r="BI185" s="451"/>
      <c r="BJ185" s="451"/>
      <c r="BK185" s="451"/>
      <c r="BL185" s="451"/>
      <c r="BM185" s="451"/>
      <c r="BN185" s="451"/>
      <c r="BO185" s="451"/>
      <c r="BP185" s="451"/>
      <c r="BQ185" s="451"/>
      <c r="BR185" s="451"/>
      <c r="BS185" s="451"/>
      <c r="BT185" s="451"/>
      <c r="BU185" s="451"/>
      <c r="BV185" s="451"/>
      <c r="BW185" s="451"/>
      <c r="BX185" s="451"/>
      <c r="BY185" s="451"/>
      <c r="BZ185" s="451"/>
      <c r="CA185" s="451"/>
      <c r="CB185" s="451"/>
      <c r="CC185" s="451"/>
      <c r="CD185" s="451"/>
      <c r="CE185" s="451"/>
      <c r="CF185" s="451"/>
      <c r="CG185" s="451"/>
      <c r="CH185" s="451"/>
      <c r="CI185" s="451"/>
      <c r="CJ185" s="451"/>
      <c r="CK185" s="451"/>
      <c r="CL185" s="451"/>
      <c r="CM185" s="451"/>
      <c r="CN185" s="451"/>
      <c r="CO185" s="451"/>
      <c r="CP185" s="451"/>
      <c r="CQ185" s="451"/>
      <c r="CR185" s="451"/>
      <c r="CS185" s="451"/>
      <c r="CT185" s="451"/>
      <c r="CU185" s="451"/>
      <c r="CV185" s="451"/>
      <c r="CW185" s="451"/>
      <c r="CX185" s="451"/>
      <c r="CY185" s="451"/>
      <c r="CZ185" s="451"/>
      <c r="DA185" s="451"/>
      <c r="DB185" s="451"/>
      <c r="DC185" s="451"/>
      <c r="DD185" s="451"/>
      <c r="DE185" s="451"/>
      <c r="DF185" s="451"/>
      <c r="DG185" s="451"/>
      <c r="DH185" s="451"/>
      <c r="DI185" s="451"/>
      <c r="DJ185" s="451"/>
      <c r="DK185" s="451"/>
      <c r="DL185" s="451"/>
      <c r="DM185" s="451"/>
      <c r="DN185" s="451"/>
      <c r="DO185" s="451"/>
      <c r="DP185" s="451"/>
      <c r="DQ185" s="451"/>
      <c r="DR185" s="451"/>
      <c r="DS185" s="451"/>
      <c r="DT185" s="451"/>
      <c r="DU185" s="451"/>
      <c r="DV185" s="451"/>
      <c r="DW185" s="451"/>
      <c r="DX185" s="451"/>
      <c r="DY185" s="451"/>
      <c r="DZ185" s="451"/>
      <c r="EA185" s="451"/>
      <c r="EB185" s="451"/>
      <c r="EC185" s="451"/>
      <c r="ED185" s="451"/>
      <c r="EE185" s="451"/>
      <c r="EF185" s="451"/>
      <c r="EG185" s="451"/>
      <c r="EH185" s="451"/>
      <c r="EI185" s="451"/>
      <c r="EJ185" s="451"/>
      <c r="EK185" s="451"/>
      <c r="EL185" s="451"/>
      <c r="EM185" s="451"/>
      <c r="EN185" s="451"/>
      <c r="EO185" s="451"/>
      <c r="EP185" s="451"/>
      <c r="EQ185" s="451"/>
      <c r="ER185" s="451"/>
      <c r="ES185" s="451"/>
      <c r="ET185" s="451"/>
      <c r="EU185" s="451"/>
      <c r="EV185" s="451"/>
      <c r="EW185" s="451"/>
      <c r="EX185" s="451"/>
      <c r="EY185" s="451"/>
      <c r="EZ185" s="451"/>
      <c r="FA185" s="451"/>
      <c r="FB185" s="451"/>
      <c r="FC185" s="451"/>
      <c r="FD185" s="451"/>
      <c r="FE185" s="451"/>
      <c r="FF185" s="451"/>
      <c r="FG185" s="451"/>
      <c r="FH185" s="451"/>
      <c r="FI185" s="451"/>
      <c r="FJ185" s="451"/>
      <c r="FK185" s="451"/>
      <c r="FL185" s="451"/>
      <c r="FM185" s="451"/>
      <c r="FN185" s="451"/>
    </row>
    <row r="186" spans="1:170" ht="15.75" customHeight="1">
      <c r="A186" s="451"/>
      <c r="B186" s="451"/>
      <c r="C186" s="451"/>
      <c r="D186" s="451"/>
      <c r="E186" s="451"/>
      <c r="F186" s="451"/>
      <c r="G186" s="451"/>
      <c r="H186" s="451"/>
      <c r="I186" s="451"/>
      <c r="J186" s="451"/>
      <c r="K186" s="451"/>
      <c r="L186" s="451"/>
      <c r="M186" s="451"/>
      <c r="N186" s="451"/>
      <c r="O186" s="451"/>
      <c r="P186" s="451"/>
      <c r="Q186" s="451"/>
      <c r="R186" s="451"/>
      <c r="S186" s="451"/>
      <c r="T186" s="451"/>
      <c r="U186" s="451"/>
      <c r="V186" s="451"/>
      <c r="W186" s="451"/>
      <c r="X186" s="451"/>
      <c r="Y186" s="451"/>
      <c r="Z186" s="451"/>
      <c r="AA186" s="451"/>
      <c r="AB186" s="451"/>
      <c r="AC186" s="451"/>
      <c r="AD186" s="451"/>
      <c r="AE186" s="451"/>
      <c r="AF186" s="451"/>
      <c r="AG186" s="451"/>
      <c r="AH186" s="451"/>
      <c r="AI186" s="451"/>
      <c r="AJ186" s="451"/>
      <c r="AK186" s="451"/>
      <c r="AL186" s="451"/>
      <c r="AM186" s="451"/>
      <c r="AN186" s="451"/>
      <c r="AO186" s="451"/>
      <c r="AP186" s="451"/>
      <c r="AQ186" s="451"/>
      <c r="AR186" s="451"/>
      <c r="AS186" s="451"/>
      <c r="AT186" s="451"/>
      <c r="AU186" s="451"/>
      <c r="AV186" s="451"/>
      <c r="AW186" s="451"/>
      <c r="AX186" s="451"/>
      <c r="AY186" s="451"/>
      <c r="AZ186" s="451"/>
      <c r="BA186" s="451"/>
      <c r="BB186" s="451"/>
      <c r="BC186" s="451"/>
      <c r="BD186" s="451"/>
      <c r="BE186" s="451"/>
      <c r="BF186" s="451"/>
      <c r="BG186" s="451"/>
      <c r="BH186" s="451"/>
      <c r="BI186" s="451"/>
      <c r="BJ186" s="451"/>
      <c r="BK186" s="451"/>
      <c r="BL186" s="451"/>
      <c r="BM186" s="451"/>
      <c r="BN186" s="451"/>
      <c r="BO186" s="451"/>
      <c r="BP186" s="451"/>
      <c r="BQ186" s="451"/>
      <c r="BR186" s="451"/>
      <c r="BS186" s="451"/>
      <c r="BT186" s="451"/>
      <c r="BU186" s="451"/>
      <c r="BV186" s="451"/>
      <c r="BW186" s="451"/>
      <c r="BX186" s="451"/>
      <c r="BY186" s="451"/>
      <c r="BZ186" s="451"/>
      <c r="CA186" s="451"/>
      <c r="CB186" s="451"/>
      <c r="CC186" s="451"/>
      <c r="CD186" s="451"/>
      <c r="CE186" s="451"/>
      <c r="CF186" s="451"/>
      <c r="CG186" s="451"/>
      <c r="CH186" s="451"/>
      <c r="CI186" s="451"/>
      <c r="CJ186" s="451"/>
      <c r="CK186" s="451"/>
      <c r="CL186" s="451"/>
      <c r="CM186" s="451"/>
      <c r="CN186" s="451"/>
      <c r="CO186" s="451"/>
      <c r="CP186" s="451"/>
      <c r="CQ186" s="451"/>
      <c r="CR186" s="451"/>
      <c r="CS186" s="451"/>
      <c r="CT186" s="451"/>
      <c r="CU186" s="451"/>
      <c r="CV186" s="451"/>
      <c r="CW186" s="451"/>
      <c r="CX186" s="451"/>
      <c r="CY186" s="451"/>
      <c r="CZ186" s="451"/>
      <c r="DA186" s="451"/>
      <c r="DB186" s="451"/>
      <c r="DC186" s="451"/>
      <c r="DD186" s="451"/>
      <c r="DE186" s="451"/>
      <c r="DF186" s="451"/>
      <c r="DG186" s="451"/>
      <c r="DH186" s="451"/>
      <c r="DI186" s="451"/>
      <c r="DJ186" s="451"/>
      <c r="DK186" s="451"/>
      <c r="DL186" s="451"/>
      <c r="DM186" s="451"/>
      <c r="DN186" s="451"/>
      <c r="DO186" s="451"/>
      <c r="DP186" s="451"/>
      <c r="DQ186" s="451"/>
      <c r="DR186" s="451"/>
      <c r="DS186" s="451"/>
      <c r="DT186" s="451"/>
      <c r="DU186" s="451"/>
      <c r="DV186" s="451"/>
      <c r="DW186" s="451"/>
      <c r="DX186" s="451"/>
      <c r="DY186" s="451"/>
      <c r="DZ186" s="451"/>
      <c r="EA186" s="451"/>
      <c r="EB186" s="451"/>
      <c r="EC186" s="451"/>
      <c r="ED186" s="451"/>
      <c r="EE186" s="451"/>
      <c r="EF186" s="451"/>
      <c r="EG186" s="451"/>
      <c r="EH186" s="451"/>
      <c r="EI186" s="451"/>
      <c r="EJ186" s="451"/>
      <c r="EK186" s="451"/>
      <c r="EL186" s="451"/>
      <c r="EM186" s="451"/>
      <c r="EN186" s="451"/>
      <c r="EO186" s="451"/>
      <c r="EP186" s="451"/>
      <c r="EQ186" s="451"/>
      <c r="ER186" s="451"/>
      <c r="ES186" s="451"/>
      <c r="ET186" s="451"/>
      <c r="EU186" s="451"/>
      <c r="EV186" s="451"/>
      <c r="EW186" s="451"/>
      <c r="EX186" s="451"/>
      <c r="EY186" s="451"/>
      <c r="EZ186" s="451"/>
      <c r="FA186" s="451"/>
      <c r="FB186" s="451"/>
      <c r="FC186" s="451"/>
      <c r="FD186" s="451"/>
      <c r="FE186" s="451"/>
      <c r="FF186" s="451"/>
      <c r="FG186" s="451"/>
      <c r="FH186" s="451"/>
      <c r="FI186" s="451"/>
      <c r="FJ186" s="451"/>
      <c r="FK186" s="451"/>
      <c r="FL186" s="451"/>
      <c r="FM186" s="451"/>
      <c r="FN186" s="451"/>
    </row>
    <row r="187" spans="1:170" ht="15.75" customHeight="1">
      <c r="A187" s="451"/>
      <c r="B187" s="451"/>
      <c r="C187" s="451"/>
      <c r="D187" s="451"/>
      <c r="E187" s="451"/>
      <c r="F187" s="451"/>
      <c r="G187" s="451"/>
      <c r="H187" s="451"/>
      <c r="I187" s="451"/>
      <c r="J187" s="451"/>
      <c r="K187" s="451"/>
      <c r="L187" s="451"/>
      <c r="M187" s="451"/>
      <c r="N187" s="451"/>
      <c r="O187" s="451"/>
      <c r="P187" s="451"/>
      <c r="Q187" s="451"/>
      <c r="R187" s="451"/>
      <c r="S187" s="451"/>
      <c r="T187" s="451"/>
      <c r="U187" s="451"/>
      <c r="V187" s="451"/>
      <c r="W187" s="451"/>
      <c r="X187" s="451"/>
      <c r="Y187" s="451"/>
      <c r="Z187" s="451"/>
      <c r="AA187" s="451"/>
      <c r="AB187" s="451"/>
      <c r="AC187" s="451"/>
      <c r="AD187" s="451"/>
      <c r="AE187" s="451"/>
      <c r="AF187" s="451"/>
      <c r="AG187" s="451"/>
      <c r="AH187" s="451"/>
      <c r="AI187" s="451"/>
      <c r="AJ187" s="451"/>
      <c r="AK187" s="451"/>
      <c r="AL187" s="451"/>
      <c r="AM187" s="451"/>
      <c r="AN187" s="451"/>
      <c r="AO187" s="451"/>
      <c r="AP187" s="451"/>
      <c r="AQ187" s="451"/>
      <c r="AR187" s="451"/>
      <c r="AS187" s="451"/>
      <c r="AT187" s="451"/>
      <c r="AU187" s="451"/>
      <c r="AV187" s="451"/>
      <c r="AW187" s="451"/>
      <c r="AX187" s="451"/>
      <c r="AY187" s="451"/>
      <c r="AZ187" s="451"/>
      <c r="BA187" s="451"/>
      <c r="BB187" s="451"/>
      <c r="BC187" s="451"/>
      <c r="BD187" s="451"/>
      <c r="BE187" s="451"/>
      <c r="BF187" s="451"/>
      <c r="BG187" s="451"/>
      <c r="BH187" s="451"/>
      <c r="BI187" s="451"/>
      <c r="BJ187" s="451"/>
      <c r="BK187" s="451"/>
      <c r="BL187" s="451"/>
      <c r="BM187" s="451"/>
      <c r="BN187" s="451"/>
      <c r="BO187" s="451"/>
      <c r="BP187" s="451"/>
      <c r="BQ187" s="451"/>
      <c r="BR187" s="451"/>
      <c r="BS187" s="451"/>
      <c r="BT187" s="451"/>
      <c r="BU187" s="451"/>
      <c r="BV187" s="451"/>
      <c r="BW187" s="451"/>
      <c r="BX187" s="451"/>
      <c r="BY187" s="451"/>
      <c r="BZ187" s="451"/>
      <c r="CA187" s="451"/>
      <c r="CB187" s="451"/>
      <c r="CC187" s="451"/>
      <c r="CD187" s="451"/>
      <c r="CE187" s="451"/>
      <c r="CF187" s="451"/>
      <c r="CG187" s="451"/>
      <c r="CH187" s="451"/>
      <c r="CI187" s="451"/>
      <c r="CJ187" s="451"/>
      <c r="CK187" s="451"/>
      <c r="CL187" s="451"/>
      <c r="CM187" s="451"/>
      <c r="CN187" s="451"/>
      <c r="CO187" s="451"/>
      <c r="CP187" s="451"/>
      <c r="CQ187" s="451"/>
      <c r="CR187" s="451"/>
      <c r="CS187" s="451"/>
      <c r="CT187" s="451"/>
      <c r="CU187" s="451"/>
      <c r="CV187" s="451"/>
      <c r="CW187" s="451"/>
      <c r="CX187" s="451"/>
      <c r="CY187" s="451"/>
      <c r="CZ187" s="451"/>
      <c r="DA187" s="451"/>
      <c r="DB187" s="451"/>
      <c r="DC187" s="451"/>
      <c r="DD187" s="451"/>
      <c r="DE187" s="451"/>
      <c r="DF187" s="451"/>
      <c r="DG187" s="451"/>
      <c r="DH187" s="451"/>
      <c r="DI187" s="451"/>
      <c r="DJ187" s="451"/>
      <c r="DK187" s="451"/>
      <c r="DL187" s="451"/>
      <c r="DM187" s="451"/>
      <c r="DN187" s="451"/>
      <c r="DO187" s="451"/>
      <c r="DP187" s="451"/>
      <c r="DQ187" s="451"/>
      <c r="DR187" s="451"/>
      <c r="DS187" s="451"/>
      <c r="DT187" s="451"/>
      <c r="DU187" s="451"/>
      <c r="DV187" s="451"/>
      <c r="DW187" s="451"/>
      <c r="DX187" s="451"/>
      <c r="DY187" s="451"/>
      <c r="DZ187" s="451"/>
      <c r="EA187" s="451"/>
      <c r="EB187" s="451"/>
      <c r="EC187" s="451"/>
      <c r="ED187" s="451"/>
      <c r="EE187" s="451"/>
      <c r="EF187" s="451"/>
      <c r="EG187" s="451"/>
      <c r="EH187" s="451"/>
      <c r="EI187" s="451"/>
      <c r="EJ187" s="451"/>
      <c r="EK187" s="451"/>
      <c r="EL187" s="451"/>
      <c r="EM187" s="451"/>
      <c r="EN187" s="451"/>
      <c r="EO187" s="451"/>
      <c r="EP187" s="451"/>
      <c r="EQ187" s="451"/>
      <c r="ER187" s="451"/>
      <c r="ES187" s="451"/>
      <c r="ET187" s="451"/>
      <c r="EU187" s="451"/>
      <c r="EV187" s="451"/>
      <c r="EW187" s="451"/>
      <c r="EX187" s="451"/>
      <c r="EY187" s="451"/>
      <c r="EZ187" s="451"/>
      <c r="FA187" s="451"/>
      <c r="FB187" s="451"/>
      <c r="FC187" s="451"/>
      <c r="FD187" s="451"/>
      <c r="FE187" s="451"/>
      <c r="FF187" s="451"/>
      <c r="FG187" s="451"/>
      <c r="FH187" s="451"/>
      <c r="FI187" s="451"/>
      <c r="FJ187" s="451"/>
      <c r="FK187" s="451"/>
      <c r="FL187" s="451"/>
      <c r="FM187" s="451"/>
      <c r="FN187" s="451"/>
    </row>
    <row r="188" spans="1:170" ht="15.75" customHeight="1">
      <c r="A188" s="451"/>
      <c r="B188" s="451"/>
      <c r="C188" s="451"/>
      <c r="D188" s="451"/>
      <c r="E188" s="451"/>
      <c r="F188" s="451"/>
      <c r="G188" s="451"/>
      <c r="H188" s="451"/>
      <c r="I188" s="451"/>
      <c r="J188" s="451"/>
      <c r="K188" s="451"/>
      <c r="L188" s="451"/>
      <c r="M188" s="451"/>
      <c r="N188" s="451"/>
      <c r="O188" s="451"/>
      <c r="P188" s="451"/>
      <c r="Q188" s="451"/>
      <c r="R188" s="451"/>
      <c r="S188" s="451"/>
      <c r="T188" s="451"/>
      <c r="U188" s="451"/>
      <c r="V188" s="451"/>
      <c r="W188" s="451"/>
      <c r="X188" s="451"/>
      <c r="Y188" s="451"/>
      <c r="Z188" s="451"/>
      <c r="AA188" s="451"/>
      <c r="AB188" s="451"/>
      <c r="AC188" s="451"/>
      <c r="AD188" s="451"/>
      <c r="AE188" s="451"/>
      <c r="AF188" s="451"/>
      <c r="AG188" s="451"/>
      <c r="AH188" s="451"/>
      <c r="AI188" s="451"/>
      <c r="AJ188" s="451"/>
      <c r="AK188" s="451"/>
      <c r="AL188" s="451"/>
      <c r="AM188" s="451"/>
      <c r="AN188" s="451"/>
      <c r="AO188" s="451"/>
      <c r="AP188" s="451"/>
      <c r="AQ188" s="451"/>
      <c r="AR188" s="451"/>
      <c r="AS188" s="451"/>
      <c r="AT188" s="451"/>
      <c r="AU188" s="451"/>
      <c r="AV188" s="451"/>
      <c r="AW188" s="451"/>
      <c r="AX188" s="451"/>
      <c r="AY188" s="451"/>
      <c r="AZ188" s="451"/>
      <c r="BA188" s="451"/>
      <c r="BB188" s="451"/>
      <c r="BC188" s="451"/>
      <c r="BD188" s="451"/>
      <c r="BE188" s="451"/>
      <c r="BF188" s="451"/>
      <c r="BG188" s="451"/>
      <c r="BH188" s="451"/>
      <c r="BI188" s="451"/>
      <c r="BJ188" s="451"/>
      <c r="BK188" s="451"/>
      <c r="BL188" s="451"/>
      <c r="BM188" s="451"/>
      <c r="BN188" s="451"/>
      <c r="BO188" s="451"/>
      <c r="BP188" s="451"/>
      <c r="BQ188" s="451"/>
      <c r="BR188" s="451"/>
      <c r="BS188" s="451"/>
      <c r="BT188" s="451"/>
      <c r="BU188" s="451"/>
      <c r="BV188" s="451"/>
      <c r="BW188" s="451"/>
      <c r="BX188" s="451"/>
      <c r="BY188" s="451"/>
      <c r="BZ188" s="451"/>
      <c r="CA188" s="451"/>
      <c r="CB188" s="451"/>
      <c r="CC188" s="451"/>
      <c r="CD188" s="451"/>
      <c r="CE188" s="451"/>
      <c r="CF188" s="451"/>
      <c r="CG188" s="451"/>
      <c r="CH188" s="451"/>
      <c r="CI188" s="451"/>
      <c r="CJ188" s="451"/>
      <c r="CK188" s="451"/>
      <c r="CL188" s="451"/>
      <c r="CM188" s="451"/>
      <c r="CN188" s="451"/>
      <c r="CO188" s="451"/>
      <c r="CP188" s="451"/>
      <c r="CQ188" s="451"/>
      <c r="CR188" s="451"/>
      <c r="CS188" s="451"/>
      <c r="CT188" s="451"/>
      <c r="CU188" s="451"/>
      <c r="CV188" s="451"/>
      <c r="CW188" s="451"/>
      <c r="CX188" s="451"/>
      <c r="CY188" s="451"/>
      <c r="CZ188" s="451"/>
      <c r="DA188" s="451"/>
      <c r="DB188" s="451"/>
      <c r="DC188" s="451"/>
      <c r="DD188" s="451"/>
      <c r="DE188" s="451"/>
      <c r="DF188" s="451"/>
      <c r="DG188" s="451"/>
      <c r="DH188" s="451"/>
      <c r="DI188" s="451"/>
      <c r="DJ188" s="451"/>
      <c r="DK188" s="451"/>
      <c r="DL188" s="451"/>
      <c r="DM188" s="451"/>
      <c r="DN188" s="451"/>
      <c r="DO188" s="451"/>
      <c r="DP188" s="451"/>
      <c r="DQ188" s="451"/>
      <c r="DR188" s="451"/>
      <c r="DS188" s="451"/>
      <c r="DT188" s="451"/>
      <c r="DU188" s="451"/>
      <c r="DV188" s="451"/>
      <c r="DW188" s="451"/>
      <c r="DX188" s="451"/>
      <c r="DY188" s="451"/>
      <c r="DZ188" s="451"/>
      <c r="EA188" s="451"/>
      <c r="EB188" s="451"/>
      <c r="EC188" s="451"/>
      <c r="ED188" s="451"/>
      <c r="EE188" s="451"/>
      <c r="EF188" s="451"/>
      <c r="EG188" s="451"/>
      <c r="EH188" s="451"/>
      <c r="EI188" s="451"/>
      <c r="EJ188" s="451"/>
      <c r="EK188" s="451"/>
      <c r="EL188" s="451"/>
      <c r="EM188" s="451"/>
      <c r="EN188" s="451"/>
      <c r="EO188" s="451"/>
      <c r="EP188" s="451"/>
      <c r="EQ188" s="451"/>
      <c r="ER188" s="451"/>
      <c r="ES188" s="451"/>
      <c r="ET188" s="451"/>
      <c r="EU188" s="451"/>
      <c r="EV188" s="451"/>
      <c r="EW188" s="451"/>
      <c r="EX188" s="451"/>
      <c r="EY188" s="451"/>
      <c r="EZ188" s="451"/>
      <c r="FA188" s="451"/>
      <c r="FB188" s="451"/>
      <c r="FC188" s="451"/>
      <c r="FD188" s="451"/>
      <c r="FE188" s="451"/>
      <c r="FF188" s="451"/>
      <c r="FG188" s="451"/>
      <c r="FH188" s="451"/>
      <c r="FI188" s="451"/>
      <c r="FJ188" s="451"/>
      <c r="FK188" s="451"/>
      <c r="FL188" s="451"/>
      <c r="FM188" s="451"/>
      <c r="FN188" s="451"/>
    </row>
    <row r="189" spans="1:170" ht="15.75" customHeight="1">
      <c r="A189" s="451"/>
      <c r="B189" s="451"/>
      <c r="C189" s="451"/>
      <c r="D189" s="451"/>
      <c r="E189" s="451"/>
      <c r="F189" s="451"/>
      <c r="G189" s="451"/>
      <c r="H189" s="451"/>
      <c r="I189" s="451"/>
      <c r="J189" s="451"/>
      <c r="K189" s="451"/>
      <c r="L189" s="451"/>
      <c r="M189" s="451"/>
      <c r="N189" s="451"/>
      <c r="O189" s="451"/>
      <c r="P189" s="451"/>
      <c r="Q189" s="451"/>
      <c r="R189" s="451"/>
      <c r="S189" s="451"/>
      <c r="T189" s="451"/>
      <c r="U189" s="451"/>
      <c r="V189" s="451"/>
      <c r="W189" s="451"/>
      <c r="X189" s="451"/>
      <c r="Y189" s="451"/>
      <c r="Z189" s="451"/>
      <c r="AA189" s="451"/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1"/>
      <c r="AY189" s="451"/>
      <c r="AZ189" s="451"/>
      <c r="BA189" s="451"/>
      <c r="BB189" s="451"/>
      <c r="BC189" s="451"/>
      <c r="BD189" s="451"/>
      <c r="BE189" s="451"/>
      <c r="BF189" s="451"/>
      <c r="BG189" s="451"/>
      <c r="BH189" s="451"/>
      <c r="BI189" s="451"/>
      <c r="BJ189" s="451"/>
      <c r="BK189" s="451"/>
      <c r="BL189" s="451"/>
      <c r="BM189" s="451"/>
      <c r="BN189" s="451"/>
      <c r="BO189" s="451"/>
      <c r="BP189" s="451"/>
      <c r="BQ189" s="451"/>
      <c r="BR189" s="451"/>
      <c r="BS189" s="451"/>
      <c r="BT189" s="451"/>
      <c r="BU189" s="451"/>
      <c r="BV189" s="451"/>
      <c r="BW189" s="451"/>
      <c r="BX189" s="451"/>
      <c r="BY189" s="451"/>
      <c r="BZ189" s="451"/>
      <c r="CA189" s="451"/>
      <c r="CB189" s="451"/>
      <c r="CC189" s="451"/>
      <c r="CD189" s="451"/>
      <c r="CE189" s="451"/>
      <c r="CF189" s="451"/>
      <c r="CG189" s="451"/>
      <c r="CH189" s="451"/>
      <c r="CI189" s="451"/>
      <c r="CJ189" s="451"/>
      <c r="CK189" s="451"/>
      <c r="CL189" s="451"/>
      <c r="CM189" s="451"/>
      <c r="CN189" s="451"/>
      <c r="CO189" s="451"/>
      <c r="CP189" s="451"/>
      <c r="CQ189" s="451"/>
      <c r="CR189" s="451"/>
      <c r="CS189" s="451"/>
      <c r="CT189" s="451"/>
      <c r="CU189" s="451"/>
      <c r="CV189" s="451"/>
      <c r="CW189" s="451"/>
      <c r="CX189" s="451"/>
      <c r="CY189" s="451"/>
      <c r="CZ189" s="451"/>
      <c r="DA189" s="451"/>
      <c r="DB189" s="451"/>
      <c r="DC189" s="451"/>
      <c r="DD189" s="451"/>
      <c r="DE189" s="451"/>
      <c r="DF189" s="451"/>
      <c r="DG189" s="451"/>
      <c r="DH189" s="451"/>
      <c r="DI189" s="451"/>
      <c r="DJ189" s="451"/>
      <c r="DK189" s="451"/>
      <c r="DL189" s="451"/>
      <c r="DM189" s="451"/>
      <c r="DN189" s="451"/>
      <c r="DO189" s="451"/>
      <c r="DP189" s="451"/>
      <c r="DQ189" s="451"/>
      <c r="DR189" s="451"/>
      <c r="DS189" s="451"/>
      <c r="DT189" s="451"/>
      <c r="DU189" s="451"/>
      <c r="DV189" s="451"/>
      <c r="DW189" s="451"/>
      <c r="DX189" s="451"/>
      <c r="DY189" s="451"/>
      <c r="DZ189" s="451"/>
      <c r="EA189" s="451"/>
      <c r="EB189" s="451"/>
      <c r="EC189" s="451"/>
      <c r="ED189" s="451"/>
      <c r="EE189" s="451"/>
      <c r="EF189" s="451"/>
      <c r="EG189" s="451"/>
      <c r="EH189" s="451"/>
      <c r="EI189" s="451"/>
      <c r="EJ189" s="451"/>
      <c r="EK189" s="451"/>
      <c r="EL189" s="451"/>
      <c r="EM189" s="451"/>
      <c r="EN189" s="451"/>
      <c r="EO189" s="451"/>
      <c r="EP189" s="451"/>
      <c r="EQ189" s="451"/>
      <c r="ER189" s="451"/>
      <c r="ES189" s="451"/>
      <c r="ET189" s="451"/>
      <c r="EU189" s="451"/>
      <c r="EV189" s="451"/>
      <c r="EW189" s="451"/>
      <c r="EX189" s="451"/>
      <c r="EY189" s="451"/>
      <c r="EZ189" s="451"/>
      <c r="FA189" s="451"/>
      <c r="FB189" s="451"/>
      <c r="FC189" s="451"/>
      <c r="FD189" s="451"/>
      <c r="FE189" s="451"/>
      <c r="FF189" s="451"/>
      <c r="FG189" s="451"/>
      <c r="FH189" s="451"/>
      <c r="FI189" s="451"/>
      <c r="FJ189" s="451"/>
      <c r="FK189" s="451"/>
      <c r="FL189" s="451"/>
      <c r="FM189" s="451"/>
      <c r="FN189" s="451"/>
    </row>
    <row r="190" spans="1:170" ht="15.75" customHeight="1">
      <c r="A190" s="451"/>
      <c r="B190" s="451"/>
      <c r="C190" s="451"/>
      <c r="D190" s="451"/>
      <c r="E190" s="451"/>
      <c r="F190" s="451"/>
      <c r="G190" s="451"/>
      <c r="H190" s="451"/>
      <c r="I190" s="451"/>
      <c r="J190" s="451"/>
      <c r="K190" s="451"/>
      <c r="L190" s="451"/>
      <c r="M190" s="451"/>
      <c r="N190" s="451"/>
      <c r="O190" s="451"/>
      <c r="P190" s="451"/>
      <c r="Q190" s="451"/>
      <c r="R190" s="451"/>
      <c r="S190" s="451"/>
      <c r="T190" s="451"/>
      <c r="U190" s="451"/>
      <c r="V190" s="451"/>
      <c r="W190" s="451"/>
      <c r="X190" s="451"/>
      <c r="Y190" s="451"/>
      <c r="Z190" s="451"/>
      <c r="AA190" s="451"/>
      <c r="AB190" s="451"/>
      <c r="AC190" s="451"/>
      <c r="AD190" s="451"/>
      <c r="AE190" s="451"/>
      <c r="AF190" s="451"/>
      <c r="AG190" s="451"/>
      <c r="AH190" s="451"/>
      <c r="AI190" s="451"/>
      <c r="AJ190" s="451"/>
      <c r="AK190" s="451"/>
      <c r="AL190" s="451"/>
      <c r="AM190" s="451"/>
      <c r="AN190" s="451"/>
      <c r="AO190" s="451"/>
      <c r="AP190" s="451"/>
      <c r="AQ190" s="451"/>
      <c r="AR190" s="451"/>
      <c r="AS190" s="451"/>
      <c r="AT190" s="451"/>
      <c r="AU190" s="451"/>
      <c r="AV190" s="451"/>
      <c r="AW190" s="451"/>
      <c r="AX190" s="451"/>
      <c r="AY190" s="451"/>
      <c r="AZ190" s="451"/>
      <c r="BA190" s="451"/>
      <c r="BB190" s="451"/>
      <c r="BC190" s="451"/>
      <c r="BD190" s="451"/>
      <c r="BE190" s="451"/>
      <c r="BF190" s="451"/>
      <c r="BG190" s="451"/>
      <c r="BH190" s="451"/>
      <c r="BI190" s="451"/>
      <c r="BJ190" s="451"/>
      <c r="BK190" s="451"/>
      <c r="BL190" s="451"/>
      <c r="BM190" s="451"/>
      <c r="BN190" s="451"/>
      <c r="BO190" s="451"/>
      <c r="BP190" s="451"/>
      <c r="BQ190" s="451"/>
      <c r="BR190" s="451"/>
      <c r="BS190" s="451"/>
      <c r="BT190" s="451"/>
      <c r="BU190" s="451"/>
      <c r="BV190" s="451"/>
      <c r="BW190" s="451"/>
      <c r="BX190" s="451"/>
      <c r="BY190" s="451"/>
      <c r="BZ190" s="451"/>
      <c r="CA190" s="451"/>
      <c r="CB190" s="451"/>
      <c r="CC190" s="451"/>
      <c r="CD190" s="451"/>
      <c r="CE190" s="451"/>
      <c r="CF190" s="451"/>
      <c r="CG190" s="451"/>
      <c r="CH190" s="451"/>
      <c r="CI190" s="451"/>
      <c r="CJ190" s="451"/>
      <c r="CK190" s="451"/>
      <c r="CL190" s="451"/>
      <c r="CM190" s="451"/>
      <c r="CN190" s="451"/>
      <c r="CO190" s="451"/>
      <c r="CP190" s="451"/>
      <c r="CQ190" s="451"/>
      <c r="CR190" s="451"/>
      <c r="CS190" s="451"/>
      <c r="CT190" s="451"/>
      <c r="CU190" s="451"/>
      <c r="CV190" s="451"/>
      <c r="CW190" s="451"/>
      <c r="CX190" s="451"/>
      <c r="CY190" s="451"/>
      <c r="CZ190" s="451"/>
      <c r="DA190" s="451"/>
      <c r="DB190" s="451"/>
      <c r="DC190" s="451"/>
      <c r="DD190" s="451"/>
      <c r="DE190" s="451"/>
      <c r="DF190" s="451"/>
      <c r="DG190" s="451"/>
      <c r="DH190" s="451"/>
      <c r="DI190" s="451"/>
      <c r="DJ190" s="451"/>
      <c r="DK190" s="451"/>
      <c r="DL190" s="451"/>
      <c r="DM190" s="451"/>
      <c r="DN190" s="451"/>
      <c r="DO190" s="451"/>
      <c r="DP190" s="451"/>
      <c r="DQ190" s="451"/>
      <c r="DR190" s="451"/>
      <c r="DS190" s="451"/>
      <c r="DT190" s="451"/>
      <c r="DU190" s="451"/>
      <c r="DV190" s="451"/>
      <c r="DW190" s="451"/>
      <c r="DX190" s="451"/>
      <c r="DY190" s="451"/>
      <c r="DZ190" s="451"/>
      <c r="EA190" s="451"/>
      <c r="EB190" s="451"/>
      <c r="EC190" s="451"/>
      <c r="ED190" s="451"/>
      <c r="EE190" s="451"/>
      <c r="EF190" s="451"/>
      <c r="EG190" s="451"/>
      <c r="EH190" s="451"/>
      <c r="EI190" s="451"/>
      <c r="EJ190" s="451"/>
      <c r="EK190" s="451"/>
      <c r="EL190" s="451"/>
      <c r="EM190" s="451"/>
      <c r="EN190" s="451"/>
      <c r="EO190" s="451"/>
      <c r="EP190" s="451"/>
      <c r="EQ190" s="451"/>
      <c r="ER190" s="451"/>
      <c r="ES190" s="451"/>
      <c r="ET190" s="451"/>
      <c r="EU190" s="451"/>
      <c r="EV190" s="451"/>
      <c r="EW190" s="451"/>
      <c r="EX190" s="451"/>
      <c r="EY190" s="451"/>
      <c r="EZ190" s="451"/>
      <c r="FA190" s="451"/>
      <c r="FB190" s="451"/>
      <c r="FC190" s="451"/>
      <c r="FD190" s="451"/>
      <c r="FE190" s="451"/>
      <c r="FF190" s="451"/>
      <c r="FG190" s="451"/>
      <c r="FH190" s="451"/>
      <c r="FI190" s="451"/>
      <c r="FJ190" s="451"/>
      <c r="FK190" s="451"/>
      <c r="FL190" s="451"/>
      <c r="FM190" s="451"/>
      <c r="FN190" s="451"/>
    </row>
    <row r="191" spans="1:170" ht="15.75" customHeight="1">
      <c r="A191" s="451"/>
      <c r="B191" s="451"/>
      <c r="C191" s="451"/>
      <c r="D191" s="451"/>
      <c r="E191" s="451"/>
      <c r="F191" s="451"/>
      <c r="G191" s="451"/>
      <c r="H191" s="451"/>
      <c r="I191" s="451"/>
      <c r="J191" s="451"/>
      <c r="K191" s="451"/>
      <c r="L191" s="451"/>
      <c r="M191" s="451"/>
      <c r="N191" s="451"/>
      <c r="O191" s="451"/>
      <c r="P191" s="451"/>
      <c r="Q191" s="451"/>
      <c r="R191" s="451"/>
      <c r="S191" s="451"/>
      <c r="T191" s="451"/>
      <c r="U191" s="451"/>
      <c r="V191" s="451"/>
      <c r="W191" s="451"/>
      <c r="X191" s="451"/>
      <c r="Y191" s="451"/>
      <c r="Z191" s="451"/>
      <c r="AA191" s="451"/>
      <c r="AB191" s="451"/>
      <c r="AC191" s="451"/>
      <c r="AD191" s="451"/>
      <c r="AE191" s="451"/>
      <c r="AF191" s="451"/>
      <c r="AG191" s="451"/>
      <c r="AH191" s="451"/>
      <c r="AI191" s="451"/>
      <c r="AJ191" s="451"/>
      <c r="AK191" s="451"/>
      <c r="AL191" s="451"/>
      <c r="AM191" s="451"/>
      <c r="AN191" s="451"/>
      <c r="AO191" s="451"/>
      <c r="AP191" s="451"/>
      <c r="AQ191" s="451"/>
      <c r="AR191" s="451"/>
      <c r="AS191" s="451"/>
      <c r="AT191" s="451"/>
      <c r="AU191" s="451"/>
      <c r="AV191" s="451"/>
      <c r="AW191" s="451"/>
      <c r="AX191" s="451"/>
      <c r="AY191" s="451"/>
      <c r="AZ191" s="451"/>
      <c r="BA191" s="451"/>
      <c r="BB191" s="451"/>
      <c r="BC191" s="451"/>
      <c r="BD191" s="451"/>
      <c r="BE191" s="451"/>
      <c r="BF191" s="451"/>
      <c r="BG191" s="451"/>
      <c r="BH191" s="451"/>
      <c r="BI191" s="451"/>
      <c r="BJ191" s="451"/>
      <c r="BK191" s="451"/>
      <c r="BL191" s="451"/>
      <c r="BM191" s="451"/>
      <c r="BN191" s="451"/>
      <c r="BO191" s="451"/>
      <c r="BP191" s="451"/>
      <c r="BQ191" s="451"/>
      <c r="BR191" s="451"/>
      <c r="BS191" s="451"/>
      <c r="BT191" s="451"/>
      <c r="BU191" s="451"/>
      <c r="BV191" s="451"/>
      <c r="BW191" s="451"/>
      <c r="BX191" s="451"/>
      <c r="BY191" s="451"/>
      <c r="BZ191" s="451"/>
      <c r="CA191" s="451"/>
      <c r="CB191" s="451"/>
      <c r="CC191" s="451"/>
      <c r="CD191" s="451"/>
      <c r="CE191" s="451"/>
      <c r="CF191" s="451"/>
      <c r="CG191" s="451"/>
      <c r="CH191" s="451"/>
      <c r="CI191" s="451"/>
      <c r="CJ191" s="451"/>
      <c r="CK191" s="451"/>
      <c r="CL191" s="451"/>
      <c r="CM191" s="451"/>
      <c r="CN191" s="451"/>
      <c r="CO191" s="451"/>
      <c r="CP191" s="451"/>
      <c r="CQ191" s="451"/>
      <c r="CR191" s="451"/>
      <c r="CS191" s="451"/>
      <c r="CT191" s="451"/>
      <c r="CU191" s="451"/>
      <c r="CV191" s="451"/>
      <c r="CW191" s="451"/>
      <c r="CX191" s="451"/>
      <c r="CY191" s="451"/>
      <c r="CZ191" s="451"/>
      <c r="DA191" s="451"/>
      <c r="DB191" s="451"/>
      <c r="DC191" s="451"/>
      <c r="DD191" s="451"/>
      <c r="DE191" s="451"/>
      <c r="DF191" s="451"/>
      <c r="DG191" s="451"/>
      <c r="DH191" s="451"/>
      <c r="DI191" s="451"/>
      <c r="DJ191" s="451"/>
      <c r="DK191" s="451"/>
      <c r="DL191" s="451"/>
      <c r="DM191" s="451"/>
      <c r="DN191" s="451"/>
      <c r="DO191" s="451"/>
      <c r="DP191" s="451"/>
      <c r="DQ191" s="451"/>
      <c r="DR191" s="451"/>
      <c r="DS191" s="451"/>
      <c r="DT191" s="451"/>
      <c r="DU191" s="451"/>
      <c r="DV191" s="451"/>
      <c r="DW191" s="451"/>
      <c r="DX191" s="451"/>
      <c r="DY191" s="451"/>
      <c r="DZ191" s="451"/>
      <c r="EA191" s="451"/>
      <c r="EB191" s="451"/>
      <c r="EC191" s="451"/>
      <c r="ED191" s="451"/>
      <c r="EE191" s="451"/>
      <c r="EF191" s="451"/>
      <c r="EG191" s="451"/>
      <c r="EH191" s="451"/>
      <c r="EI191" s="451"/>
      <c r="EJ191" s="451"/>
      <c r="EK191" s="451"/>
      <c r="EL191" s="451"/>
      <c r="EM191" s="451"/>
      <c r="EN191" s="451"/>
      <c r="EO191" s="451"/>
      <c r="EP191" s="451"/>
      <c r="EQ191" s="451"/>
      <c r="ER191" s="451"/>
      <c r="ES191" s="451"/>
      <c r="ET191" s="451"/>
      <c r="EU191" s="451"/>
      <c r="EV191" s="451"/>
      <c r="EW191" s="451"/>
      <c r="EX191" s="451"/>
      <c r="EY191" s="451"/>
      <c r="EZ191" s="451"/>
      <c r="FA191" s="451"/>
      <c r="FB191" s="451"/>
      <c r="FC191" s="451"/>
      <c r="FD191" s="451"/>
      <c r="FE191" s="451"/>
      <c r="FF191" s="451"/>
      <c r="FG191" s="451"/>
      <c r="FH191" s="451"/>
      <c r="FI191" s="451"/>
      <c r="FJ191" s="451"/>
      <c r="FK191" s="451"/>
      <c r="FL191" s="451"/>
      <c r="FM191" s="451"/>
      <c r="FN191" s="451"/>
    </row>
    <row r="192" spans="1:170" ht="15.75" customHeight="1">
      <c r="A192" s="451"/>
      <c r="B192" s="451"/>
      <c r="C192" s="451"/>
      <c r="D192" s="451"/>
      <c r="E192" s="451"/>
      <c r="F192" s="451"/>
      <c r="G192" s="451"/>
      <c r="H192" s="451"/>
      <c r="I192" s="451"/>
      <c r="J192" s="451"/>
      <c r="K192" s="451"/>
      <c r="L192" s="451"/>
      <c r="M192" s="451"/>
      <c r="N192" s="451"/>
      <c r="O192" s="451"/>
      <c r="P192" s="451"/>
      <c r="Q192" s="451"/>
      <c r="R192" s="451"/>
      <c r="S192" s="451"/>
      <c r="T192" s="451"/>
      <c r="U192" s="451"/>
      <c r="V192" s="451"/>
      <c r="W192" s="451"/>
      <c r="X192" s="451"/>
      <c r="Y192" s="451"/>
      <c r="Z192" s="451"/>
      <c r="AA192" s="451"/>
      <c r="AB192" s="451"/>
      <c r="AC192" s="451"/>
      <c r="AD192" s="451"/>
      <c r="AE192" s="451"/>
      <c r="AF192" s="451"/>
      <c r="AG192" s="451"/>
      <c r="AH192" s="451"/>
      <c r="AI192" s="451"/>
      <c r="AJ192" s="451"/>
      <c r="AK192" s="451"/>
      <c r="AL192" s="451"/>
      <c r="AM192" s="451"/>
      <c r="AN192" s="451"/>
      <c r="AO192" s="451"/>
      <c r="AP192" s="451"/>
      <c r="AQ192" s="451"/>
      <c r="AR192" s="451"/>
      <c r="AS192" s="451"/>
      <c r="AT192" s="451"/>
      <c r="AU192" s="451"/>
      <c r="AV192" s="451"/>
      <c r="AW192" s="451"/>
      <c r="AX192" s="451"/>
      <c r="AY192" s="451"/>
      <c r="AZ192" s="451"/>
      <c r="BA192" s="451"/>
      <c r="BB192" s="451"/>
      <c r="BC192" s="451"/>
      <c r="BD192" s="451"/>
      <c r="BE192" s="451"/>
      <c r="BF192" s="451"/>
      <c r="BG192" s="451"/>
      <c r="BH192" s="451"/>
      <c r="BI192" s="451"/>
      <c r="BJ192" s="451"/>
      <c r="BK192" s="451"/>
      <c r="BL192" s="451"/>
      <c r="BM192" s="451"/>
      <c r="BN192" s="451"/>
      <c r="BO192" s="451"/>
      <c r="BP192" s="451"/>
      <c r="BQ192" s="451"/>
      <c r="BR192" s="451"/>
      <c r="BS192" s="451"/>
      <c r="BT192" s="451"/>
      <c r="BU192" s="451"/>
      <c r="BV192" s="451"/>
      <c r="BW192" s="451"/>
      <c r="BX192" s="451"/>
      <c r="BY192" s="451"/>
      <c r="BZ192" s="451"/>
      <c r="CA192" s="451"/>
      <c r="CB192" s="451"/>
      <c r="CC192" s="451"/>
      <c r="CD192" s="451"/>
      <c r="CE192" s="451"/>
      <c r="CF192" s="451"/>
      <c r="CG192" s="451"/>
      <c r="CH192" s="451"/>
      <c r="CI192" s="451"/>
      <c r="CJ192" s="451"/>
      <c r="CK192" s="451"/>
      <c r="CL192" s="451"/>
      <c r="CM192" s="451"/>
      <c r="CN192" s="451"/>
      <c r="CO192" s="451"/>
      <c r="CP192" s="451"/>
      <c r="CQ192" s="451"/>
      <c r="CR192" s="451"/>
      <c r="CS192" s="451"/>
      <c r="CT192" s="451"/>
      <c r="CU192" s="451"/>
      <c r="CV192" s="451"/>
      <c r="CW192" s="451"/>
      <c r="CX192" s="451"/>
      <c r="CY192" s="451"/>
      <c r="CZ192" s="451"/>
      <c r="DA192" s="451"/>
      <c r="DB192" s="451"/>
      <c r="DC192" s="451"/>
      <c r="DD192" s="451"/>
      <c r="DE192" s="451"/>
      <c r="DF192" s="451"/>
      <c r="DG192" s="451"/>
      <c r="DH192" s="451"/>
      <c r="DI192" s="451"/>
      <c r="DJ192" s="451"/>
      <c r="DK192" s="451"/>
      <c r="DL192" s="451"/>
      <c r="DM192" s="451"/>
      <c r="DN192" s="451"/>
      <c r="DO192" s="451"/>
      <c r="DP192" s="451"/>
      <c r="DQ192" s="451"/>
      <c r="DR192" s="451"/>
      <c r="DS192" s="451"/>
      <c r="DT192" s="451"/>
      <c r="DU192" s="451"/>
      <c r="DV192" s="451"/>
      <c r="DW192" s="451"/>
      <c r="DX192" s="451"/>
      <c r="DY192" s="451"/>
      <c r="DZ192" s="451"/>
      <c r="EA192" s="451"/>
      <c r="EB192" s="451"/>
      <c r="EC192" s="451"/>
      <c r="ED192" s="451"/>
      <c r="EE192" s="451"/>
      <c r="EF192" s="451"/>
      <c r="EG192" s="451"/>
      <c r="EH192" s="451"/>
      <c r="EI192" s="451"/>
      <c r="EJ192" s="451"/>
      <c r="EK192" s="451"/>
      <c r="EL192" s="451"/>
      <c r="EM192" s="451"/>
      <c r="EN192" s="451"/>
      <c r="EO192" s="451"/>
      <c r="EP192" s="451"/>
      <c r="EQ192" s="451"/>
      <c r="ER192" s="451"/>
      <c r="ES192" s="451"/>
      <c r="ET192" s="451"/>
      <c r="EU192" s="451"/>
      <c r="EV192" s="451"/>
      <c r="EW192" s="451"/>
      <c r="EX192" s="451"/>
      <c r="EY192" s="451"/>
      <c r="EZ192" s="451"/>
      <c r="FA192" s="451"/>
      <c r="FB192" s="451"/>
      <c r="FC192" s="451"/>
      <c r="FD192" s="451"/>
      <c r="FE192" s="451"/>
      <c r="FF192" s="451"/>
      <c r="FG192" s="451"/>
      <c r="FH192" s="451"/>
      <c r="FI192" s="451"/>
      <c r="FJ192" s="451"/>
      <c r="FK192" s="451"/>
      <c r="FL192" s="451"/>
      <c r="FM192" s="451"/>
      <c r="FN192" s="451"/>
    </row>
    <row r="193" spans="1:170" ht="15.75" customHeight="1">
      <c r="A193" s="451"/>
      <c r="B193" s="451"/>
      <c r="C193" s="451"/>
      <c r="D193" s="451"/>
      <c r="E193" s="451"/>
      <c r="F193" s="451"/>
      <c r="G193" s="451"/>
      <c r="H193" s="451"/>
      <c r="I193" s="451"/>
      <c r="J193" s="451"/>
      <c r="K193" s="451"/>
      <c r="L193" s="451"/>
      <c r="M193" s="451"/>
      <c r="N193" s="451"/>
      <c r="O193" s="451"/>
      <c r="P193" s="451"/>
      <c r="Q193" s="451"/>
      <c r="R193" s="451"/>
      <c r="S193" s="451"/>
      <c r="T193" s="451"/>
      <c r="U193" s="451"/>
      <c r="V193" s="451"/>
      <c r="W193" s="451"/>
      <c r="X193" s="451"/>
      <c r="Y193" s="451"/>
      <c r="Z193" s="451"/>
      <c r="AA193" s="451"/>
      <c r="AB193" s="451"/>
      <c r="AC193" s="451"/>
      <c r="AD193" s="451"/>
      <c r="AE193" s="451"/>
      <c r="AF193" s="451"/>
      <c r="AG193" s="451"/>
      <c r="AH193" s="451"/>
      <c r="AI193" s="451"/>
      <c r="AJ193" s="451"/>
      <c r="AK193" s="451"/>
      <c r="AL193" s="451"/>
      <c r="AM193" s="451"/>
      <c r="AN193" s="451"/>
      <c r="AO193" s="451"/>
      <c r="AP193" s="451"/>
      <c r="AQ193" s="451"/>
      <c r="AR193" s="451"/>
      <c r="AS193" s="451"/>
      <c r="AT193" s="451"/>
      <c r="AU193" s="451"/>
      <c r="AV193" s="451"/>
      <c r="AW193" s="451"/>
      <c r="AX193" s="451"/>
      <c r="AY193" s="451"/>
      <c r="AZ193" s="451"/>
      <c r="BA193" s="451"/>
      <c r="BB193" s="451"/>
      <c r="BC193" s="451"/>
      <c r="BD193" s="451"/>
      <c r="BE193" s="451"/>
      <c r="BF193" s="451"/>
      <c r="BG193" s="451"/>
      <c r="BH193" s="451"/>
      <c r="BI193" s="451"/>
      <c r="BJ193" s="451"/>
      <c r="BK193" s="451"/>
      <c r="BL193" s="451"/>
      <c r="BM193" s="451"/>
      <c r="BN193" s="451"/>
      <c r="BO193" s="451"/>
      <c r="BP193" s="451"/>
      <c r="BQ193" s="451"/>
      <c r="BR193" s="451"/>
      <c r="BS193" s="451"/>
      <c r="BT193" s="451"/>
      <c r="BU193" s="451"/>
      <c r="BV193" s="451"/>
      <c r="BW193" s="451"/>
      <c r="BX193" s="451"/>
      <c r="BY193" s="451"/>
      <c r="BZ193" s="451"/>
      <c r="CA193" s="451"/>
      <c r="CB193" s="451"/>
      <c r="CC193" s="451"/>
      <c r="CD193" s="451"/>
      <c r="CE193" s="451"/>
      <c r="CF193" s="451"/>
      <c r="CG193" s="451"/>
      <c r="CH193" s="451"/>
      <c r="CI193" s="451"/>
      <c r="CJ193" s="451"/>
      <c r="CK193" s="451"/>
      <c r="CL193" s="451"/>
      <c r="CM193" s="451"/>
      <c r="CN193" s="451"/>
      <c r="CO193" s="451"/>
      <c r="CP193" s="451"/>
      <c r="CQ193" s="451"/>
      <c r="CR193" s="451"/>
      <c r="CS193" s="451"/>
      <c r="CT193" s="451"/>
      <c r="CU193" s="451"/>
      <c r="CV193" s="451"/>
      <c r="CW193" s="451"/>
      <c r="CX193" s="451"/>
      <c r="CY193" s="451"/>
      <c r="CZ193" s="451"/>
      <c r="DA193" s="451"/>
      <c r="DB193" s="451"/>
      <c r="DC193" s="451"/>
      <c r="DD193" s="451"/>
      <c r="DE193" s="451"/>
      <c r="DF193" s="451"/>
      <c r="DG193" s="451"/>
      <c r="DH193" s="451"/>
      <c r="DI193" s="451"/>
      <c r="DJ193" s="451"/>
      <c r="DK193" s="451"/>
      <c r="DL193" s="451"/>
      <c r="DM193" s="451"/>
      <c r="DN193" s="451"/>
      <c r="DO193" s="451"/>
      <c r="DP193" s="451"/>
      <c r="DQ193" s="451"/>
      <c r="DR193" s="451"/>
      <c r="DS193" s="451"/>
      <c r="DT193" s="451"/>
      <c r="DU193" s="451"/>
      <c r="DV193" s="451"/>
      <c r="DW193" s="451"/>
      <c r="DX193" s="451"/>
      <c r="DY193" s="451"/>
      <c r="DZ193" s="451"/>
      <c r="EA193" s="451"/>
      <c r="EB193" s="451"/>
      <c r="EC193" s="451"/>
      <c r="ED193" s="451"/>
      <c r="EE193" s="451"/>
      <c r="EF193" s="451"/>
      <c r="EG193" s="451"/>
      <c r="EH193" s="451"/>
      <c r="EI193" s="451"/>
      <c r="EJ193" s="451"/>
      <c r="EK193" s="451"/>
      <c r="EL193" s="451"/>
      <c r="EM193" s="451"/>
      <c r="EN193" s="451"/>
      <c r="EO193" s="451"/>
      <c r="EP193" s="451"/>
      <c r="EQ193" s="451"/>
      <c r="ER193" s="451"/>
      <c r="ES193" s="451"/>
      <c r="ET193" s="451"/>
      <c r="EU193" s="451"/>
      <c r="EV193" s="451"/>
      <c r="EW193" s="451"/>
      <c r="EX193" s="451"/>
      <c r="EY193" s="451"/>
      <c r="EZ193" s="451"/>
      <c r="FA193" s="451"/>
      <c r="FB193" s="451"/>
      <c r="FC193" s="451"/>
      <c r="FD193" s="451"/>
      <c r="FE193" s="451"/>
      <c r="FF193" s="451"/>
      <c r="FG193" s="451"/>
      <c r="FH193" s="451"/>
      <c r="FI193" s="451"/>
      <c r="FJ193" s="451"/>
      <c r="FK193" s="451"/>
      <c r="FL193" s="451"/>
      <c r="FM193" s="451"/>
      <c r="FN193" s="451"/>
    </row>
    <row r="194" spans="1:170" ht="15.75" customHeight="1">
      <c r="A194" s="451"/>
      <c r="B194" s="451"/>
      <c r="C194" s="451"/>
      <c r="D194" s="451"/>
      <c r="E194" s="451"/>
      <c r="F194" s="451"/>
      <c r="G194" s="451"/>
      <c r="H194" s="451"/>
      <c r="I194" s="451"/>
      <c r="J194" s="451"/>
      <c r="K194" s="451"/>
      <c r="L194" s="451"/>
      <c r="M194" s="451"/>
      <c r="N194" s="451"/>
      <c r="O194" s="451"/>
      <c r="P194" s="451"/>
      <c r="Q194" s="451"/>
      <c r="R194" s="451"/>
      <c r="S194" s="451"/>
      <c r="T194" s="451"/>
      <c r="U194" s="451"/>
      <c r="V194" s="451"/>
      <c r="W194" s="451"/>
      <c r="X194" s="451"/>
      <c r="Y194" s="451"/>
      <c r="Z194" s="451"/>
      <c r="AA194" s="451"/>
      <c r="AB194" s="451"/>
      <c r="AC194" s="451"/>
      <c r="AD194" s="451"/>
      <c r="AE194" s="451"/>
      <c r="AF194" s="451"/>
      <c r="AG194" s="451"/>
      <c r="AH194" s="451"/>
      <c r="AI194" s="451"/>
      <c r="AJ194" s="451"/>
      <c r="AK194" s="451"/>
      <c r="AL194" s="451"/>
      <c r="AM194" s="451"/>
      <c r="AN194" s="451"/>
      <c r="AO194" s="451"/>
      <c r="AP194" s="451"/>
      <c r="AQ194" s="451"/>
      <c r="AR194" s="451"/>
      <c r="AS194" s="451"/>
      <c r="AT194" s="451"/>
      <c r="AU194" s="451"/>
      <c r="AV194" s="451"/>
      <c r="AW194" s="451"/>
      <c r="AX194" s="451"/>
      <c r="AY194" s="451"/>
      <c r="AZ194" s="451"/>
      <c r="BA194" s="451"/>
      <c r="BB194" s="451"/>
      <c r="BC194" s="451"/>
      <c r="BD194" s="451"/>
      <c r="BE194" s="451"/>
      <c r="BF194" s="451"/>
      <c r="BG194" s="451"/>
      <c r="BH194" s="451"/>
      <c r="BI194" s="451"/>
      <c r="BJ194" s="451"/>
      <c r="BK194" s="451"/>
      <c r="BL194" s="451"/>
      <c r="BM194" s="451"/>
      <c r="BN194" s="451"/>
      <c r="BO194" s="451"/>
      <c r="BP194" s="451"/>
      <c r="BQ194" s="451"/>
      <c r="BR194" s="451"/>
      <c r="BS194" s="451"/>
      <c r="BT194" s="451"/>
      <c r="BU194" s="451"/>
      <c r="BV194" s="451"/>
      <c r="BW194" s="451"/>
      <c r="BX194" s="451"/>
      <c r="BY194" s="451"/>
      <c r="BZ194" s="451"/>
      <c r="CA194" s="451"/>
      <c r="CB194" s="451"/>
      <c r="CC194" s="451"/>
      <c r="CD194" s="451"/>
      <c r="CE194" s="451"/>
      <c r="CF194" s="451"/>
      <c r="CG194" s="451"/>
      <c r="CH194" s="451"/>
      <c r="CI194" s="451"/>
      <c r="CJ194" s="451"/>
      <c r="CK194" s="451"/>
      <c r="CL194" s="451"/>
      <c r="CM194" s="451"/>
      <c r="CN194" s="451"/>
      <c r="CO194" s="451"/>
      <c r="CP194" s="451"/>
      <c r="CQ194" s="451"/>
      <c r="CR194" s="451"/>
      <c r="CS194" s="451"/>
      <c r="CT194" s="451"/>
      <c r="CU194" s="451"/>
      <c r="CV194" s="451"/>
      <c r="CW194" s="451"/>
      <c r="CX194" s="451"/>
      <c r="CY194" s="451"/>
      <c r="CZ194" s="451"/>
      <c r="DA194" s="451"/>
      <c r="DB194" s="451"/>
      <c r="DC194" s="451"/>
      <c r="DD194" s="451"/>
      <c r="DE194" s="451"/>
      <c r="DF194" s="451"/>
      <c r="DG194" s="451"/>
      <c r="DH194" s="451"/>
      <c r="DI194" s="451"/>
      <c r="DJ194" s="451"/>
      <c r="DK194" s="451"/>
      <c r="DL194" s="451"/>
      <c r="DM194" s="451"/>
      <c r="DN194" s="451"/>
      <c r="DO194" s="451"/>
      <c r="DP194" s="451"/>
      <c r="DQ194" s="451"/>
      <c r="DR194" s="451"/>
      <c r="DS194" s="451"/>
      <c r="DT194" s="451"/>
      <c r="DU194" s="451"/>
      <c r="DV194" s="451"/>
      <c r="DW194" s="451"/>
      <c r="DX194" s="451"/>
      <c r="DY194" s="451"/>
      <c r="DZ194" s="451"/>
      <c r="EA194" s="451"/>
      <c r="EB194" s="451"/>
      <c r="EC194" s="451"/>
      <c r="ED194" s="451"/>
      <c r="EE194" s="451"/>
      <c r="EF194" s="451"/>
      <c r="EG194" s="451"/>
      <c r="EH194" s="451"/>
      <c r="EI194" s="451"/>
      <c r="EJ194" s="451"/>
      <c r="EK194" s="451"/>
      <c r="EL194" s="451"/>
      <c r="EM194" s="451"/>
      <c r="EN194" s="451"/>
      <c r="EO194" s="451"/>
      <c r="EP194" s="451"/>
      <c r="EQ194" s="451"/>
      <c r="ER194" s="451"/>
      <c r="ES194" s="451"/>
      <c r="ET194" s="451"/>
      <c r="EU194" s="451"/>
      <c r="EV194" s="451"/>
      <c r="EW194" s="451"/>
      <c r="EX194" s="451"/>
      <c r="EY194" s="451"/>
      <c r="EZ194" s="451"/>
      <c r="FA194" s="451"/>
      <c r="FB194" s="451"/>
      <c r="FC194" s="451"/>
      <c r="FD194" s="451"/>
      <c r="FE194" s="451"/>
      <c r="FF194" s="451"/>
      <c r="FG194" s="451"/>
      <c r="FH194" s="451"/>
      <c r="FI194" s="451"/>
      <c r="FJ194" s="451"/>
      <c r="FK194" s="451"/>
      <c r="FL194" s="451"/>
      <c r="FM194" s="451"/>
      <c r="FN194" s="451"/>
    </row>
    <row r="195" spans="1:170" ht="15.75" customHeight="1">
      <c r="A195" s="451"/>
      <c r="B195" s="451"/>
      <c r="C195" s="451"/>
      <c r="D195" s="451"/>
      <c r="E195" s="451"/>
      <c r="F195" s="451"/>
      <c r="G195" s="451"/>
      <c r="H195" s="451"/>
      <c r="I195" s="451"/>
      <c r="J195" s="451"/>
      <c r="K195" s="451"/>
      <c r="L195" s="451"/>
      <c r="M195" s="451"/>
      <c r="N195" s="451"/>
      <c r="O195" s="451"/>
      <c r="P195" s="451"/>
      <c r="Q195" s="451"/>
      <c r="R195" s="451"/>
      <c r="S195" s="451"/>
      <c r="T195" s="451"/>
      <c r="U195" s="451"/>
      <c r="V195" s="451"/>
      <c r="W195" s="451"/>
      <c r="X195" s="451"/>
      <c r="Y195" s="451"/>
      <c r="Z195" s="451"/>
      <c r="AA195" s="451"/>
      <c r="AB195" s="451"/>
      <c r="AC195" s="451"/>
      <c r="AD195" s="451"/>
      <c r="AE195" s="451"/>
      <c r="AF195" s="451"/>
      <c r="AG195" s="451"/>
      <c r="AH195" s="451"/>
      <c r="AI195" s="451"/>
      <c r="AJ195" s="451"/>
      <c r="AK195" s="451"/>
      <c r="AL195" s="451"/>
      <c r="AM195" s="451"/>
      <c r="AN195" s="451"/>
      <c r="AO195" s="451"/>
      <c r="AP195" s="451"/>
      <c r="AQ195" s="451"/>
      <c r="AR195" s="451"/>
      <c r="AS195" s="451"/>
      <c r="AT195" s="451"/>
      <c r="AU195" s="451"/>
      <c r="AV195" s="451"/>
      <c r="AW195" s="451"/>
      <c r="AX195" s="451"/>
      <c r="AY195" s="451"/>
      <c r="AZ195" s="451"/>
      <c r="BA195" s="451"/>
      <c r="BB195" s="451"/>
      <c r="BC195" s="451"/>
      <c r="BD195" s="451"/>
      <c r="BE195" s="451"/>
      <c r="BF195" s="451"/>
      <c r="BG195" s="451"/>
      <c r="BH195" s="451"/>
      <c r="BI195" s="451"/>
      <c r="BJ195" s="451"/>
      <c r="BK195" s="451"/>
      <c r="BL195" s="451"/>
      <c r="BM195" s="451"/>
      <c r="BN195" s="451"/>
      <c r="BO195" s="451"/>
      <c r="BP195" s="451"/>
      <c r="BQ195" s="451"/>
      <c r="BR195" s="451"/>
      <c r="BS195" s="451"/>
      <c r="BT195" s="451"/>
      <c r="BU195" s="451"/>
      <c r="BV195" s="451"/>
      <c r="BW195" s="451"/>
      <c r="BX195" s="451"/>
      <c r="BY195" s="451"/>
      <c r="BZ195" s="451"/>
      <c r="CA195" s="451"/>
      <c r="CB195" s="451"/>
      <c r="CC195" s="451"/>
      <c r="CD195" s="451"/>
      <c r="CE195" s="451"/>
      <c r="CF195" s="451"/>
      <c r="CG195" s="451"/>
      <c r="CH195" s="451"/>
      <c r="CI195" s="451"/>
      <c r="CJ195" s="451"/>
      <c r="CK195" s="451"/>
      <c r="CL195" s="451"/>
      <c r="CM195" s="451"/>
      <c r="CN195" s="451"/>
      <c r="CO195" s="451"/>
      <c r="CP195" s="451"/>
      <c r="CQ195" s="451"/>
      <c r="CR195" s="451"/>
      <c r="CS195" s="451"/>
      <c r="CT195" s="451"/>
      <c r="CU195" s="451"/>
      <c r="CV195" s="451"/>
      <c r="CW195" s="451"/>
      <c r="CX195" s="451"/>
      <c r="CY195" s="451"/>
      <c r="CZ195" s="451"/>
      <c r="DA195" s="451"/>
      <c r="DB195" s="451"/>
      <c r="DC195" s="451"/>
      <c r="DD195" s="451"/>
      <c r="DE195" s="451"/>
      <c r="DF195" s="451"/>
      <c r="DG195" s="451"/>
      <c r="DH195" s="451"/>
      <c r="DI195" s="451"/>
      <c r="DJ195" s="451"/>
      <c r="DK195" s="451"/>
      <c r="DL195" s="451"/>
      <c r="DM195" s="451"/>
      <c r="DN195" s="451"/>
      <c r="DO195" s="451"/>
      <c r="DP195" s="451"/>
      <c r="DQ195" s="451"/>
      <c r="DR195" s="451"/>
      <c r="DS195" s="451"/>
      <c r="DT195" s="451"/>
      <c r="DU195" s="451"/>
      <c r="DV195" s="451"/>
      <c r="DW195" s="451"/>
      <c r="DX195" s="451"/>
      <c r="DY195" s="451"/>
      <c r="DZ195" s="451"/>
      <c r="EA195" s="451"/>
      <c r="EB195" s="451"/>
      <c r="EC195" s="451"/>
      <c r="ED195" s="451"/>
      <c r="EE195" s="451"/>
      <c r="EF195" s="451"/>
      <c r="EG195" s="451"/>
      <c r="EH195" s="451"/>
      <c r="EI195" s="451"/>
      <c r="EJ195" s="451"/>
      <c r="EK195" s="451"/>
      <c r="EL195" s="451"/>
      <c r="EM195" s="451"/>
      <c r="EN195" s="451"/>
      <c r="EO195" s="451"/>
      <c r="EP195" s="451"/>
      <c r="EQ195" s="451"/>
      <c r="ER195" s="451"/>
      <c r="ES195" s="451"/>
      <c r="ET195" s="451"/>
      <c r="EU195" s="451"/>
      <c r="EV195" s="451"/>
      <c r="EW195" s="451"/>
      <c r="EX195" s="451"/>
      <c r="EY195" s="451"/>
      <c r="EZ195" s="451"/>
      <c r="FA195" s="451"/>
      <c r="FB195" s="451"/>
      <c r="FC195" s="451"/>
      <c r="FD195" s="451"/>
      <c r="FE195" s="451"/>
      <c r="FF195" s="451"/>
      <c r="FG195" s="451"/>
      <c r="FH195" s="451"/>
      <c r="FI195" s="451"/>
      <c r="FJ195" s="451"/>
      <c r="FK195" s="451"/>
      <c r="FL195" s="451"/>
      <c r="FM195" s="451"/>
      <c r="FN195" s="451"/>
    </row>
    <row r="196" spans="1:170" ht="15.75" customHeight="1">
      <c r="A196" s="451"/>
      <c r="B196" s="451"/>
      <c r="C196" s="451"/>
      <c r="D196" s="451"/>
      <c r="E196" s="451"/>
      <c r="F196" s="451"/>
      <c r="G196" s="451"/>
      <c r="H196" s="451"/>
      <c r="I196" s="451"/>
      <c r="J196" s="451"/>
      <c r="K196" s="451"/>
      <c r="L196" s="451"/>
      <c r="M196" s="451"/>
      <c r="N196" s="451"/>
      <c r="O196" s="451"/>
      <c r="P196" s="451"/>
      <c r="Q196" s="451"/>
      <c r="R196" s="451"/>
      <c r="S196" s="451"/>
      <c r="T196" s="451"/>
      <c r="U196" s="451"/>
      <c r="V196" s="451"/>
      <c r="W196" s="451"/>
      <c r="X196" s="451"/>
      <c r="Y196" s="451"/>
      <c r="Z196" s="451"/>
      <c r="AA196" s="451"/>
      <c r="AB196" s="451"/>
      <c r="AC196" s="451"/>
      <c r="AD196" s="451"/>
      <c r="AE196" s="451"/>
      <c r="AF196" s="451"/>
      <c r="AG196" s="451"/>
      <c r="AH196" s="451"/>
      <c r="AI196" s="451"/>
      <c r="AJ196" s="451"/>
      <c r="AK196" s="451"/>
      <c r="AL196" s="451"/>
      <c r="AM196" s="451"/>
      <c r="AN196" s="451"/>
      <c r="AO196" s="451"/>
      <c r="AP196" s="451"/>
      <c r="AQ196" s="451"/>
      <c r="AR196" s="451"/>
      <c r="AS196" s="451"/>
      <c r="AT196" s="451"/>
      <c r="AU196" s="451"/>
      <c r="AV196" s="451"/>
      <c r="AW196" s="451"/>
      <c r="AX196" s="451"/>
      <c r="AY196" s="451"/>
      <c r="AZ196" s="451"/>
      <c r="BA196" s="451"/>
      <c r="BB196" s="451"/>
      <c r="BC196" s="451"/>
      <c r="BD196" s="451"/>
      <c r="BE196" s="451"/>
      <c r="BF196" s="451"/>
      <c r="BG196" s="451"/>
      <c r="BH196" s="451"/>
      <c r="BI196" s="451"/>
      <c r="BJ196" s="451"/>
      <c r="BK196" s="451"/>
      <c r="BL196" s="451"/>
      <c r="BM196" s="451"/>
      <c r="BN196" s="451"/>
      <c r="BO196" s="451"/>
      <c r="BP196" s="451"/>
      <c r="BQ196" s="451"/>
      <c r="BR196" s="451"/>
      <c r="BS196" s="451"/>
      <c r="BT196" s="451"/>
      <c r="BU196" s="451"/>
      <c r="BV196" s="451"/>
      <c r="BW196" s="451"/>
      <c r="BX196" s="451"/>
      <c r="BY196" s="451"/>
      <c r="BZ196" s="451"/>
      <c r="CA196" s="451"/>
      <c r="CB196" s="451"/>
      <c r="CC196" s="451"/>
      <c r="CD196" s="451"/>
      <c r="CE196" s="451"/>
      <c r="CF196" s="451"/>
      <c r="CG196" s="451"/>
      <c r="CH196" s="451"/>
      <c r="CI196" s="451"/>
      <c r="CJ196" s="451"/>
      <c r="CK196" s="451"/>
      <c r="CL196" s="451"/>
      <c r="CM196" s="451"/>
      <c r="CN196" s="451"/>
      <c r="CO196" s="451"/>
      <c r="CP196" s="451"/>
      <c r="CQ196" s="451"/>
      <c r="CR196" s="451"/>
      <c r="CS196" s="451"/>
      <c r="CT196" s="451"/>
      <c r="CU196" s="451"/>
      <c r="CV196" s="451"/>
      <c r="CW196" s="451"/>
      <c r="CX196" s="451"/>
      <c r="CY196" s="451"/>
      <c r="CZ196" s="451"/>
      <c r="DA196" s="451"/>
      <c r="DB196" s="451"/>
      <c r="DC196" s="451"/>
      <c r="DD196" s="451"/>
      <c r="DE196" s="451"/>
      <c r="DF196" s="451"/>
      <c r="DG196" s="451"/>
      <c r="DH196" s="451"/>
      <c r="DI196" s="451"/>
      <c r="DJ196" s="451"/>
      <c r="DK196" s="451"/>
      <c r="DL196" s="451"/>
      <c r="DM196" s="451"/>
      <c r="DN196" s="451"/>
      <c r="DO196" s="451"/>
      <c r="DP196" s="451"/>
      <c r="DQ196" s="451"/>
      <c r="DR196" s="451"/>
      <c r="DS196" s="451"/>
      <c r="DT196" s="451"/>
      <c r="DU196" s="451"/>
      <c r="DV196" s="451"/>
      <c r="DW196" s="451"/>
      <c r="DX196" s="451"/>
      <c r="DY196" s="451"/>
      <c r="DZ196" s="451"/>
      <c r="EA196" s="451"/>
      <c r="EB196" s="451"/>
      <c r="EC196" s="451"/>
      <c r="ED196" s="451"/>
      <c r="EE196" s="451"/>
      <c r="EF196" s="451"/>
      <c r="EG196" s="451"/>
      <c r="EH196" s="451"/>
      <c r="EI196" s="451"/>
      <c r="EJ196" s="451"/>
      <c r="EK196" s="451"/>
      <c r="EL196" s="451"/>
      <c r="EM196" s="451"/>
      <c r="EN196" s="451"/>
      <c r="EO196" s="451"/>
      <c r="EP196" s="451"/>
      <c r="EQ196" s="451"/>
      <c r="ER196" s="451"/>
      <c r="ES196" s="451"/>
      <c r="ET196" s="451"/>
      <c r="EU196" s="451"/>
      <c r="EV196" s="451"/>
      <c r="EW196" s="451"/>
      <c r="EX196" s="451"/>
      <c r="EY196" s="451"/>
      <c r="EZ196" s="451"/>
      <c r="FA196" s="451"/>
      <c r="FB196" s="451"/>
      <c r="FC196" s="451"/>
      <c r="FD196" s="451"/>
      <c r="FE196" s="451"/>
      <c r="FF196" s="451"/>
      <c r="FG196" s="451"/>
      <c r="FH196" s="451"/>
      <c r="FI196" s="451"/>
      <c r="FJ196" s="451"/>
      <c r="FK196" s="451"/>
      <c r="FL196" s="451"/>
      <c r="FM196" s="451"/>
      <c r="FN196" s="451"/>
    </row>
    <row r="197" spans="1:170" ht="15.75" customHeight="1">
      <c r="A197" s="451"/>
      <c r="B197" s="451"/>
      <c r="C197" s="451"/>
      <c r="D197" s="451"/>
      <c r="E197" s="451"/>
      <c r="F197" s="451"/>
      <c r="G197" s="451"/>
      <c r="H197" s="451"/>
      <c r="I197" s="451"/>
      <c r="J197" s="451"/>
      <c r="K197" s="451"/>
      <c r="L197" s="451"/>
      <c r="M197" s="451"/>
      <c r="N197" s="451"/>
      <c r="O197" s="451"/>
      <c r="P197" s="451"/>
      <c r="Q197" s="451"/>
      <c r="R197" s="451"/>
      <c r="S197" s="451"/>
      <c r="T197" s="451"/>
      <c r="U197" s="451"/>
      <c r="V197" s="451"/>
      <c r="W197" s="451"/>
      <c r="X197" s="451"/>
      <c r="Y197" s="451"/>
      <c r="Z197" s="451"/>
      <c r="AA197" s="451"/>
      <c r="AB197" s="451"/>
      <c r="AC197" s="451"/>
      <c r="AD197" s="451"/>
      <c r="AE197" s="451"/>
      <c r="AF197" s="451"/>
      <c r="AG197" s="451"/>
      <c r="AH197" s="451"/>
      <c r="AI197" s="451"/>
      <c r="AJ197" s="451"/>
      <c r="AK197" s="451"/>
      <c r="AL197" s="451"/>
      <c r="AM197" s="451"/>
      <c r="AN197" s="451"/>
      <c r="AO197" s="451"/>
      <c r="AP197" s="451"/>
      <c r="AQ197" s="451"/>
      <c r="AR197" s="451"/>
      <c r="AS197" s="451"/>
      <c r="AT197" s="451"/>
      <c r="AU197" s="451"/>
      <c r="AV197" s="451"/>
      <c r="AW197" s="451"/>
      <c r="AX197" s="451"/>
      <c r="AY197" s="451"/>
      <c r="AZ197" s="451"/>
      <c r="BA197" s="451"/>
      <c r="BB197" s="451"/>
      <c r="BC197" s="451"/>
      <c r="BD197" s="451"/>
      <c r="BE197" s="451"/>
      <c r="BF197" s="451"/>
      <c r="BG197" s="451"/>
      <c r="BH197" s="451"/>
      <c r="BI197" s="451"/>
      <c r="BJ197" s="451"/>
      <c r="BK197" s="451"/>
      <c r="BL197" s="451"/>
      <c r="BM197" s="451"/>
      <c r="BN197" s="451"/>
      <c r="BO197" s="451"/>
      <c r="BP197" s="451"/>
      <c r="BQ197" s="451"/>
      <c r="BR197" s="451"/>
      <c r="BS197" s="451"/>
      <c r="BT197" s="451"/>
      <c r="BU197" s="451"/>
      <c r="BV197" s="451"/>
      <c r="BW197" s="451"/>
      <c r="BX197" s="451"/>
      <c r="BY197" s="451"/>
      <c r="BZ197" s="451"/>
      <c r="CA197" s="451"/>
      <c r="CB197" s="451"/>
      <c r="CC197" s="451"/>
      <c r="CD197" s="451"/>
      <c r="CE197" s="451"/>
      <c r="CF197" s="451"/>
      <c r="CG197" s="451"/>
      <c r="CH197" s="451"/>
      <c r="CI197" s="451"/>
      <c r="CJ197" s="451"/>
      <c r="CK197" s="451"/>
      <c r="CL197" s="451"/>
      <c r="CM197" s="451"/>
      <c r="CN197" s="451"/>
      <c r="CO197" s="451"/>
      <c r="CP197" s="451"/>
      <c r="CQ197" s="451"/>
      <c r="CR197" s="451"/>
      <c r="CS197" s="451"/>
      <c r="CT197" s="451"/>
      <c r="CU197" s="451"/>
      <c r="CV197" s="451"/>
      <c r="CW197" s="451"/>
      <c r="CX197" s="451"/>
      <c r="CY197" s="451"/>
      <c r="CZ197" s="451"/>
      <c r="DA197" s="451"/>
      <c r="DB197" s="451"/>
      <c r="DC197" s="451"/>
      <c r="DD197" s="451"/>
      <c r="DE197" s="451"/>
      <c r="DF197" s="451"/>
      <c r="DG197" s="451"/>
      <c r="DH197" s="451"/>
      <c r="DI197" s="451"/>
      <c r="DJ197" s="451"/>
      <c r="DK197" s="451"/>
      <c r="DL197" s="451"/>
      <c r="DM197" s="451"/>
      <c r="DN197" s="451"/>
      <c r="DO197" s="451"/>
      <c r="DP197" s="451"/>
      <c r="DQ197" s="451"/>
      <c r="DR197" s="451"/>
      <c r="DS197" s="451"/>
      <c r="DT197" s="451"/>
      <c r="DU197" s="451"/>
      <c r="DV197" s="451"/>
      <c r="DW197" s="451"/>
      <c r="DX197" s="451"/>
      <c r="DY197" s="451"/>
      <c r="DZ197" s="451"/>
      <c r="EA197" s="451"/>
      <c r="EB197" s="451"/>
      <c r="EC197" s="451"/>
      <c r="ED197" s="451"/>
      <c r="EE197" s="451"/>
      <c r="EF197" s="451"/>
      <c r="EG197" s="451"/>
      <c r="EH197" s="451"/>
      <c r="EI197" s="451"/>
      <c r="EJ197" s="451"/>
      <c r="EK197" s="451"/>
      <c r="EL197" s="451"/>
      <c r="EM197" s="451"/>
      <c r="EN197" s="451"/>
      <c r="EO197" s="451"/>
      <c r="EP197" s="451"/>
      <c r="EQ197" s="451"/>
      <c r="ER197" s="451"/>
      <c r="ES197" s="451"/>
      <c r="ET197" s="451"/>
      <c r="EU197" s="451"/>
      <c r="EV197" s="451"/>
      <c r="EW197" s="451"/>
      <c r="EX197" s="451"/>
      <c r="EY197" s="451"/>
      <c r="EZ197" s="451"/>
      <c r="FA197" s="451"/>
      <c r="FB197" s="451"/>
      <c r="FC197" s="451"/>
      <c r="FD197" s="451"/>
      <c r="FE197" s="451"/>
      <c r="FF197" s="451"/>
      <c r="FG197" s="451"/>
      <c r="FH197" s="451"/>
      <c r="FI197" s="451"/>
      <c r="FJ197" s="451"/>
      <c r="FK197" s="451"/>
      <c r="FL197" s="451"/>
      <c r="FM197" s="451"/>
      <c r="FN197" s="451"/>
    </row>
    <row r="198" spans="1:170" ht="15.75" customHeight="1">
      <c r="A198" s="451"/>
      <c r="B198" s="451"/>
      <c r="C198" s="451"/>
      <c r="D198" s="451"/>
      <c r="E198" s="451"/>
      <c r="F198" s="451"/>
      <c r="G198" s="451"/>
      <c r="H198" s="451"/>
      <c r="I198" s="451"/>
      <c r="J198" s="451"/>
      <c r="K198" s="451"/>
      <c r="L198" s="451"/>
      <c r="M198" s="451"/>
      <c r="N198" s="451"/>
      <c r="O198" s="451"/>
      <c r="P198" s="451"/>
      <c r="Q198" s="451"/>
      <c r="R198" s="451"/>
      <c r="S198" s="451"/>
      <c r="T198" s="451"/>
      <c r="U198" s="451"/>
      <c r="V198" s="451"/>
      <c r="W198" s="451"/>
      <c r="X198" s="451"/>
      <c r="Y198" s="451"/>
      <c r="Z198" s="451"/>
      <c r="AA198" s="451"/>
      <c r="AB198" s="451"/>
      <c r="AC198" s="451"/>
      <c r="AD198" s="451"/>
      <c r="AE198" s="451"/>
      <c r="AF198" s="451"/>
      <c r="AG198" s="451"/>
      <c r="AH198" s="451"/>
      <c r="AI198" s="451"/>
      <c r="AJ198" s="451"/>
      <c r="AK198" s="451"/>
      <c r="AL198" s="451"/>
      <c r="AM198" s="451"/>
      <c r="AN198" s="451"/>
      <c r="AO198" s="451"/>
      <c r="AP198" s="451"/>
      <c r="AQ198" s="451"/>
      <c r="AR198" s="451"/>
      <c r="AS198" s="451"/>
      <c r="AT198" s="451"/>
      <c r="AU198" s="451"/>
      <c r="AV198" s="451"/>
      <c r="AW198" s="451"/>
      <c r="AX198" s="451"/>
      <c r="AY198" s="451"/>
      <c r="AZ198" s="451"/>
      <c r="BA198" s="451"/>
      <c r="BB198" s="451"/>
      <c r="BC198" s="451"/>
      <c r="BD198" s="451"/>
      <c r="BE198" s="451"/>
      <c r="BF198" s="451"/>
      <c r="BG198" s="451"/>
      <c r="BH198" s="451"/>
      <c r="BI198" s="451"/>
      <c r="BJ198" s="451"/>
      <c r="BK198" s="451"/>
      <c r="BL198" s="451"/>
      <c r="BM198" s="451"/>
      <c r="BN198" s="451"/>
      <c r="BO198" s="451"/>
      <c r="BP198" s="451"/>
      <c r="BQ198" s="451"/>
      <c r="BR198" s="451"/>
      <c r="BS198" s="451"/>
      <c r="BT198" s="451"/>
      <c r="BU198" s="451"/>
      <c r="BV198" s="451"/>
      <c r="BW198" s="451"/>
      <c r="BX198" s="451"/>
      <c r="BY198" s="451"/>
      <c r="BZ198" s="451"/>
      <c r="CA198" s="451"/>
      <c r="CB198" s="451"/>
      <c r="CC198" s="451"/>
      <c r="CD198" s="451"/>
      <c r="CE198" s="451"/>
      <c r="CF198" s="451"/>
      <c r="CG198" s="451"/>
      <c r="CH198" s="451"/>
      <c r="CI198" s="451"/>
      <c r="CJ198" s="451"/>
      <c r="CK198" s="451"/>
      <c r="CL198" s="451"/>
      <c r="CM198" s="451"/>
      <c r="CN198" s="451"/>
      <c r="CO198" s="451"/>
      <c r="CP198" s="451"/>
      <c r="CQ198" s="451"/>
      <c r="CR198" s="451"/>
      <c r="CS198" s="451"/>
      <c r="CT198" s="451"/>
      <c r="CU198" s="451"/>
      <c r="CV198" s="451"/>
      <c r="CW198" s="451"/>
      <c r="CX198" s="451"/>
      <c r="CY198" s="451"/>
      <c r="CZ198" s="451"/>
      <c r="DA198" s="451"/>
      <c r="DB198" s="451"/>
      <c r="DC198" s="451"/>
      <c r="DD198" s="451"/>
      <c r="DE198" s="451"/>
      <c r="DF198" s="451"/>
      <c r="DG198" s="451"/>
      <c r="DH198" s="451"/>
      <c r="DI198" s="451"/>
      <c r="DJ198" s="451"/>
      <c r="DK198" s="451"/>
      <c r="DL198" s="451"/>
      <c r="DM198" s="451"/>
      <c r="DN198" s="451"/>
      <c r="DO198" s="451"/>
      <c r="DP198" s="451"/>
      <c r="DQ198" s="451"/>
      <c r="DR198" s="451"/>
      <c r="DS198" s="451"/>
      <c r="DT198" s="451"/>
      <c r="DU198" s="451"/>
      <c r="DV198" s="451"/>
      <c r="DW198" s="451"/>
      <c r="DX198" s="451"/>
      <c r="DY198" s="451"/>
      <c r="DZ198" s="451"/>
      <c r="EA198" s="451"/>
      <c r="EB198" s="451"/>
      <c r="EC198" s="451"/>
      <c r="ED198" s="451"/>
      <c r="EE198" s="451"/>
      <c r="EF198" s="451"/>
      <c r="EG198" s="451"/>
      <c r="EH198" s="451"/>
      <c r="EI198" s="451"/>
      <c r="EJ198" s="451"/>
      <c r="EK198" s="451"/>
      <c r="EL198" s="451"/>
      <c r="EM198" s="451"/>
      <c r="EN198" s="451"/>
      <c r="EO198" s="451"/>
      <c r="EP198" s="451"/>
      <c r="EQ198" s="451"/>
      <c r="ER198" s="451"/>
      <c r="ES198" s="451"/>
      <c r="ET198" s="451"/>
      <c r="EU198" s="451"/>
      <c r="EV198" s="451"/>
      <c r="EW198" s="451"/>
      <c r="EX198" s="451"/>
      <c r="EY198" s="451"/>
      <c r="EZ198" s="451"/>
      <c r="FA198" s="451"/>
      <c r="FB198" s="451"/>
      <c r="FC198" s="451"/>
      <c r="FD198" s="451"/>
      <c r="FE198" s="451"/>
      <c r="FF198" s="451"/>
      <c r="FG198" s="451"/>
      <c r="FH198" s="451"/>
      <c r="FI198" s="451"/>
      <c r="FJ198" s="451"/>
      <c r="FK198" s="451"/>
      <c r="FL198" s="451"/>
      <c r="FM198" s="451"/>
      <c r="FN198" s="451"/>
    </row>
    <row r="199" spans="1:170" ht="15.75" customHeight="1">
      <c r="A199" s="451"/>
      <c r="B199" s="451"/>
      <c r="C199" s="451"/>
      <c r="D199" s="451"/>
      <c r="E199" s="451"/>
      <c r="F199" s="451"/>
      <c r="G199" s="451"/>
      <c r="H199" s="451"/>
      <c r="I199" s="451"/>
      <c r="J199" s="451"/>
      <c r="K199" s="451"/>
      <c r="L199" s="451"/>
      <c r="M199" s="451"/>
      <c r="N199" s="451"/>
      <c r="O199" s="451"/>
      <c r="P199" s="451"/>
      <c r="Q199" s="451"/>
      <c r="R199" s="451"/>
      <c r="S199" s="451"/>
      <c r="T199" s="451"/>
      <c r="U199" s="451"/>
      <c r="V199" s="451"/>
      <c r="W199" s="451"/>
      <c r="X199" s="451"/>
      <c r="Y199" s="451"/>
      <c r="Z199" s="451"/>
      <c r="AA199" s="451"/>
      <c r="AB199" s="451"/>
      <c r="AC199" s="451"/>
      <c r="AD199" s="451"/>
      <c r="AE199" s="451"/>
      <c r="AF199" s="451"/>
      <c r="AG199" s="451"/>
      <c r="AH199" s="451"/>
      <c r="AI199" s="451"/>
      <c r="AJ199" s="451"/>
      <c r="AK199" s="451"/>
      <c r="AL199" s="451"/>
      <c r="AM199" s="451"/>
      <c r="AN199" s="451"/>
      <c r="AO199" s="451"/>
      <c r="AP199" s="451"/>
      <c r="AQ199" s="451"/>
      <c r="AR199" s="451"/>
      <c r="AS199" s="451"/>
      <c r="AT199" s="451"/>
      <c r="AU199" s="451"/>
      <c r="AV199" s="451"/>
      <c r="AW199" s="451"/>
      <c r="AX199" s="451"/>
      <c r="AY199" s="451"/>
      <c r="AZ199" s="451"/>
      <c r="BA199" s="451"/>
      <c r="BB199" s="451"/>
      <c r="BC199" s="451"/>
      <c r="BD199" s="451"/>
      <c r="BE199" s="451"/>
      <c r="BF199" s="451"/>
      <c r="BG199" s="451"/>
      <c r="BH199" s="451"/>
      <c r="BI199" s="451"/>
      <c r="BJ199" s="451"/>
      <c r="BK199" s="451"/>
      <c r="BL199" s="451"/>
      <c r="BM199" s="451"/>
      <c r="BN199" s="451"/>
      <c r="BO199" s="451"/>
      <c r="BP199" s="451"/>
      <c r="BQ199" s="451"/>
      <c r="BR199" s="451"/>
      <c r="BS199" s="451"/>
      <c r="BT199" s="451"/>
      <c r="BU199" s="451"/>
      <c r="BV199" s="451"/>
      <c r="BW199" s="451"/>
      <c r="BX199" s="451"/>
      <c r="BY199" s="451"/>
      <c r="BZ199" s="451"/>
      <c r="CA199" s="451"/>
      <c r="CB199" s="451"/>
      <c r="CC199" s="451"/>
      <c r="CD199" s="451"/>
      <c r="CE199" s="451"/>
      <c r="CF199" s="451"/>
      <c r="CG199" s="451"/>
      <c r="CH199" s="451"/>
      <c r="CI199" s="451"/>
      <c r="CJ199" s="451"/>
      <c r="CK199" s="451"/>
      <c r="CL199" s="451"/>
      <c r="CM199" s="451"/>
      <c r="CN199" s="451"/>
      <c r="CO199" s="451"/>
      <c r="CP199" s="451"/>
      <c r="CQ199" s="451"/>
      <c r="CR199" s="451"/>
      <c r="CS199" s="451"/>
      <c r="CT199" s="451"/>
      <c r="CU199" s="451"/>
      <c r="CV199" s="451"/>
      <c r="CW199" s="451"/>
      <c r="CX199" s="451"/>
      <c r="CY199" s="451"/>
      <c r="CZ199" s="451"/>
      <c r="DA199" s="451"/>
      <c r="DB199" s="451"/>
      <c r="DC199" s="451"/>
      <c r="DD199" s="451"/>
      <c r="DE199" s="451"/>
      <c r="DF199" s="451"/>
      <c r="DG199" s="451"/>
      <c r="DH199" s="451"/>
      <c r="DI199" s="451"/>
      <c r="DJ199" s="451"/>
      <c r="DK199" s="451"/>
      <c r="DL199" s="451"/>
      <c r="DM199" s="451"/>
      <c r="DN199" s="451"/>
      <c r="DO199" s="451"/>
      <c r="DP199" s="451"/>
      <c r="DQ199" s="451"/>
      <c r="DR199" s="451"/>
      <c r="DS199" s="451"/>
      <c r="DT199" s="451"/>
      <c r="DU199" s="451"/>
      <c r="DV199" s="451"/>
      <c r="DW199" s="451"/>
      <c r="DX199" s="451"/>
      <c r="DY199" s="451"/>
      <c r="DZ199" s="451"/>
      <c r="EA199" s="451"/>
      <c r="EB199" s="451"/>
      <c r="EC199" s="451"/>
      <c r="ED199" s="451"/>
      <c r="EE199" s="451"/>
      <c r="EF199" s="451"/>
      <c r="EG199" s="451"/>
      <c r="EH199" s="451"/>
      <c r="EI199" s="451"/>
      <c r="EJ199" s="451"/>
      <c r="EK199" s="451"/>
      <c r="EL199" s="451"/>
      <c r="EM199" s="451"/>
      <c r="EN199" s="451"/>
      <c r="EO199" s="451"/>
      <c r="EP199" s="451"/>
      <c r="EQ199" s="451"/>
      <c r="ER199" s="451"/>
      <c r="ES199" s="451"/>
      <c r="ET199" s="451"/>
      <c r="EU199" s="451"/>
      <c r="EV199" s="451"/>
      <c r="EW199" s="451"/>
      <c r="EX199" s="451"/>
      <c r="EY199" s="451"/>
      <c r="EZ199" s="451"/>
      <c r="FA199" s="451"/>
      <c r="FB199" s="451"/>
      <c r="FC199" s="451"/>
      <c r="FD199" s="451"/>
      <c r="FE199" s="451"/>
      <c r="FF199" s="451"/>
      <c r="FG199" s="451"/>
      <c r="FH199" s="451"/>
      <c r="FI199" s="451"/>
      <c r="FJ199" s="451"/>
      <c r="FK199" s="451"/>
      <c r="FL199" s="451"/>
      <c r="FM199" s="451"/>
      <c r="FN199" s="451"/>
    </row>
    <row r="200" spans="1:170" ht="15.75" customHeight="1">
      <c r="A200" s="451"/>
      <c r="B200" s="451"/>
      <c r="C200" s="451"/>
      <c r="D200" s="451"/>
      <c r="E200" s="451"/>
      <c r="F200" s="451"/>
      <c r="G200" s="451"/>
      <c r="H200" s="451"/>
      <c r="I200" s="451"/>
      <c r="J200" s="451"/>
      <c r="K200" s="451"/>
      <c r="L200" s="451"/>
      <c r="M200" s="451"/>
      <c r="N200" s="451"/>
      <c r="O200" s="451"/>
      <c r="P200" s="451"/>
      <c r="Q200" s="451"/>
      <c r="R200" s="451"/>
      <c r="S200" s="451"/>
      <c r="T200" s="451"/>
      <c r="U200" s="451"/>
      <c r="V200" s="451"/>
      <c r="W200" s="451"/>
      <c r="X200" s="451"/>
      <c r="Y200" s="451"/>
      <c r="Z200" s="451"/>
      <c r="AA200" s="451"/>
      <c r="AB200" s="451"/>
      <c r="AC200" s="451"/>
      <c r="AD200" s="451"/>
      <c r="AE200" s="451"/>
      <c r="AF200" s="451"/>
      <c r="AG200" s="451"/>
      <c r="AH200" s="451"/>
      <c r="AI200" s="451"/>
      <c r="AJ200" s="451"/>
      <c r="AK200" s="451"/>
      <c r="AL200" s="451"/>
      <c r="AM200" s="451"/>
      <c r="AN200" s="451"/>
      <c r="AO200" s="451"/>
      <c r="AP200" s="451"/>
      <c r="AQ200" s="451"/>
      <c r="AR200" s="451"/>
      <c r="AS200" s="451"/>
      <c r="AT200" s="451"/>
      <c r="AU200" s="451"/>
      <c r="AV200" s="451"/>
      <c r="AW200" s="451"/>
      <c r="AX200" s="451"/>
      <c r="AY200" s="451"/>
      <c r="AZ200" s="451"/>
      <c r="BA200" s="451"/>
      <c r="BB200" s="451"/>
      <c r="BC200" s="451"/>
      <c r="BD200" s="451"/>
      <c r="BE200" s="451"/>
      <c r="BF200" s="451"/>
      <c r="BG200" s="451"/>
      <c r="BH200" s="451"/>
      <c r="BI200" s="451"/>
      <c r="BJ200" s="451"/>
      <c r="BK200" s="451"/>
      <c r="BL200" s="451"/>
      <c r="BM200" s="451"/>
      <c r="BN200" s="451"/>
      <c r="BO200" s="451"/>
      <c r="BP200" s="451"/>
      <c r="BQ200" s="451"/>
      <c r="BR200" s="451"/>
      <c r="BS200" s="451"/>
      <c r="BT200" s="451"/>
      <c r="BU200" s="451"/>
      <c r="BV200" s="451"/>
      <c r="BW200" s="451"/>
      <c r="BX200" s="451"/>
      <c r="BY200" s="451"/>
      <c r="BZ200" s="451"/>
      <c r="CA200" s="451"/>
      <c r="CB200" s="451"/>
      <c r="CC200" s="451"/>
      <c r="CD200" s="451"/>
      <c r="CE200" s="451"/>
      <c r="CF200" s="451"/>
      <c r="CG200" s="451"/>
      <c r="CH200" s="451"/>
      <c r="CI200" s="451"/>
      <c r="CJ200" s="451"/>
      <c r="CK200" s="451"/>
      <c r="CL200" s="451"/>
      <c r="CM200" s="451"/>
      <c r="CN200" s="451"/>
      <c r="CO200" s="451"/>
      <c r="CP200" s="451"/>
      <c r="CQ200" s="451"/>
      <c r="CR200" s="451"/>
      <c r="CS200" s="451"/>
      <c r="CT200" s="451"/>
      <c r="CU200" s="451"/>
      <c r="CV200" s="451"/>
      <c r="CW200" s="451"/>
      <c r="CX200" s="451"/>
      <c r="CY200" s="451"/>
      <c r="CZ200" s="451"/>
      <c r="DA200" s="451"/>
      <c r="DB200" s="451"/>
      <c r="DC200" s="451"/>
      <c r="DD200" s="451"/>
      <c r="DE200" s="451"/>
      <c r="DF200" s="451"/>
      <c r="DG200" s="451"/>
      <c r="DH200" s="451"/>
      <c r="DI200" s="451"/>
      <c r="DJ200" s="451"/>
      <c r="DK200" s="451"/>
      <c r="DL200" s="451"/>
      <c r="DM200" s="451"/>
      <c r="DN200" s="451"/>
      <c r="DO200" s="451"/>
      <c r="DP200" s="451"/>
      <c r="DQ200" s="451"/>
      <c r="DR200" s="451"/>
      <c r="DS200" s="451"/>
      <c r="DT200" s="451"/>
      <c r="DU200" s="451"/>
      <c r="DV200" s="451"/>
      <c r="DW200" s="451"/>
      <c r="DX200" s="451"/>
      <c r="DY200" s="451"/>
      <c r="DZ200" s="451"/>
      <c r="EA200" s="451"/>
      <c r="EB200" s="451"/>
      <c r="EC200" s="451"/>
      <c r="ED200" s="451"/>
      <c r="EE200" s="451"/>
      <c r="EF200" s="451"/>
      <c r="EG200" s="451"/>
      <c r="EH200" s="451"/>
      <c r="EI200" s="451"/>
      <c r="EJ200" s="451"/>
      <c r="EK200" s="451"/>
      <c r="EL200" s="451"/>
      <c r="EM200" s="451"/>
      <c r="EN200" s="451"/>
      <c r="EO200" s="451"/>
      <c r="EP200" s="451"/>
      <c r="EQ200" s="451"/>
      <c r="ER200" s="451"/>
      <c r="ES200" s="451"/>
      <c r="ET200" s="451"/>
      <c r="EU200" s="451"/>
      <c r="EV200" s="451"/>
      <c r="EW200" s="451"/>
      <c r="EX200" s="451"/>
      <c r="EY200" s="451"/>
      <c r="EZ200" s="451"/>
      <c r="FA200" s="451"/>
      <c r="FB200" s="451"/>
      <c r="FC200" s="451"/>
      <c r="FD200" s="451"/>
      <c r="FE200" s="451"/>
      <c r="FF200" s="451"/>
      <c r="FG200" s="451"/>
      <c r="FH200" s="451"/>
      <c r="FI200" s="451"/>
      <c r="FJ200" s="451"/>
      <c r="FK200" s="451"/>
      <c r="FL200" s="451"/>
      <c r="FM200" s="451"/>
      <c r="FN200" s="451"/>
    </row>
    <row r="201" spans="1:170" ht="15.75" customHeight="1">
      <c r="A201" s="451"/>
      <c r="B201" s="451"/>
      <c r="C201" s="451"/>
      <c r="D201" s="451"/>
      <c r="E201" s="451"/>
      <c r="F201" s="451"/>
      <c r="G201" s="451"/>
      <c r="H201" s="451"/>
      <c r="I201" s="451"/>
      <c r="J201" s="451"/>
      <c r="K201" s="451"/>
      <c r="L201" s="451"/>
      <c r="M201" s="451"/>
      <c r="N201" s="451"/>
      <c r="O201" s="451"/>
      <c r="P201" s="451"/>
      <c r="Q201" s="451"/>
      <c r="R201" s="451"/>
      <c r="S201" s="451"/>
      <c r="T201" s="451"/>
      <c r="U201" s="451"/>
      <c r="V201" s="451"/>
      <c r="W201" s="451"/>
      <c r="X201" s="451"/>
      <c r="Y201" s="451"/>
      <c r="Z201" s="451"/>
      <c r="AA201" s="451"/>
      <c r="AB201" s="451"/>
      <c r="AC201" s="451"/>
      <c r="AD201" s="451"/>
      <c r="AE201" s="451"/>
      <c r="AF201" s="451"/>
      <c r="AG201" s="451"/>
      <c r="AH201" s="451"/>
      <c r="AI201" s="451"/>
      <c r="AJ201" s="451"/>
      <c r="AK201" s="451"/>
      <c r="AL201" s="451"/>
      <c r="AM201" s="451"/>
      <c r="AN201" s="451"/>
      <c r="AO201" s="451"/>
      <c r="AP201" s="451"/>
      <c r="AQ201" s="451"/>
      <c r="AR201" s="451"/>
      <c r="AS201" s="451"/>
      <c r="AT201" s="451"/>
      <c r="AU201" s="451"/>
      <c r="AV201" s="451"/>
      <c r="AW201" s="451"/>
      <c r="AX201" s="451"/>
      <c r="AY201" s="451"/>
      <c r="AZ201" s="451"/>
      <c r="BA201" s="451"/>
      <c r="BB201" s="451"/>
      <c r="BC201" s="451"/>
      <c r="BD201" s="451"/>
      <c r="BE201" s="451"/>
      <c r="BF201" s="451"/>
      <c r="BG201" s="451"/>
      <c r="BH201" s="451"/>
      <c r="BI201" s="451"/>
      <c r="BJ201" s="451"/>
      <c r="BK201" s="451"/>
      <c r="BL201" s="451"/>
      <c r="BM201" s="451"/>
      <c r="BN201" s="451"/>
      <c r="BO201" s="451"/>
      <c r="BP201" s="451"/>
      <c r="BQ201" s="451"/>
      <c r="BR201" s="451"/>
      <c r="BS201" s="451"/>
      <c r="BT201" s="451"/>
      <c r="BU201" s="451"/>
      <c r="BV201" s="451"/>
      <c r="BW201" s="451"/>
      <c r="BX201" s="451"/>
      <c r="BY201" s="451"/>
      <c r="BZ201" s="451"/>
      <c r="CA201" s="451"/>
      <c r="CB201" s="451"/>
      <c r="CC201" s="451"/>
      <c r="CD201" s="451"/>
      <c r="CE201" s="451"/>
      <c r="CF201" s="451"/>
      <c r="CG201" s="451"/>
      <c r="CH201" s="451"/>
      <c r="CI201" s="451"/>
      <c r="CJ201" s="451"/>
      <c r="CK201" s="451"/>
      <c r="CL201" s="451"/>
      <c r="CM201" s="451"/>
      <c r="CN201" s="451"/>
      <c r="CO201" s="451"/>
      <c r="CP201" s="451"/>
      <c r="CQ201" s="451"/>
      <c r="CR201" s="451"/>
      <c r="CS201" s="451"/>
      <c r="CT201" s="451"/>
      <c r="CU201" s="451"/>
      <c r="CV201" s="451"/>
      <c r="CW201" s="451"/>
      <c r="CX201" s="451"/>
      <c r="CY201" s="451"/>
      <c r="CZ201" s="451"/>
      <c r="DA201" s="451"/>
      <c r="DB201" s="451"/>
      <c r="DC201" s="451"/>
      <c r="DD201" s="451"/>
      <c r="DE201" s="451"/>
      <c r="DF201" s="451"/>
      <c r="DG201" s="451"/>
      <c r="DH201" s="451"/>
      <c r="DI201" s="451"/>
      <c r="DJ201" s="451"/>
      <c r="DK201" s="451"/>
      <c r="DL201" s="451"/>
      <c r="DM201" s="451"/>
      <c r="DN201" s="451"/>
      <c r="DO201" s="451"/>
      <c r="DP201" s="451"/>
      <c r="DQ201" s="451"/>
      <c r="DR201" s="451"/>
      <c r="DS201" s="451"/>
      <c r="DT201" s="451"/>
      <c r="DU201" s="451"/>
      <c r="DV201" s="451"/>
      <c r="DW201" s="451"/>
      <c r="DX201" s="451"/>
      <c r="DY201" s="451"/>
      <c r="DZ201" s="451"/>
      <c r="EA201" s="451"/>
      <c r="EB201" s="451"/>
      <c r="EC201" s="451"/>
      <c r="ED201" s="451"/>
      <c r="EE201" s="451"/>
      <c r="EF201" s="451"/>
      <c r="EG201" s="451"/>
      <c r="EH201" s="451"/>
      <c r="EI201" s="451"/>
      <c r="EJ201" s="451"/>
      <c r="EK201" s="451"/>
      <c r="EL201" s="451"/>
      <c r="EM201" s="451"/>
      <c r="EN201" s="451"/>
      <c r="EO201" s="451"/>
      <c r="EP201" s="451"/>
      <c r="EQ201" s="451"/>
      <c r="ER201" s="451"/>
      <c r="ES201" s="451"/>
      <c r="ET201" s="451"/>
      <c r="EU201" s="451"/>
      <c r="EV201" s="451"/>
      <c r="EW201" s="451"/>
      <c r="EX201" s="451"/>
      <c r="EY201" s="451"/>
      <c r="EZ201" s="451"/>
      <c r="FA201" s="451"/>
      <c r="FB201" s="451"/>
      <c r="FC201" s="451"/>
      <c r="FD201" s="451"/>
      <c r="FE201" s="451"/>
      <c r="FF201" s="451"/>
      <c r="FG201" s="451"/>
      <c r="FH201" s="451"/>
      <c r="FI201" s="451"/>
      <c r="FJ201" s="451"/>
      <c r="FK201" s="451"/>
      <c r="FL201" s="451"/>
      <c r="FM201" s="451"/>
      <c r="FN201" s="451"/>
    </row>
    <row r="202" spans="1:170" ht="15.75" customHeight="1">
      <c r="A202" s="451"/>
      <c r="B202" s="451"/>
      <c r="C202" s="451"/>
      <c r="D202" s="451"/>
      <c r="E202" s="451"/>
      <c r="F202" s="451"/>
      <c r="G202" s="451"/>
      <c r="H202" s="451"/>
      <c r="I202" s="451"/>
      <c r="J202" s="451"/>
      <c r="K202" s="451"/>
      <c r="L202" s="451"/>
      <c r="M202" s="451"/>
      <c r="N202" s="451"/>
      <c r="O202" s="451"/>
      <c r="P202" s="451"/>
      <c r="Q202" s="451"/>
      <c r="R202" s="451"/>
      <c r="S202" s="451"/>
      <c r="T202" s="451"/>
      <c r="U202" s="451"/>
      <c r="V202" s="451"/>
      <c r="W202" s="451"/>
      <c r="X202" s="451"/>
      <c r="Y202" s="451"/>
      <c r="Z202" s="451"/>
      <c r="AA202" s="451"/>
      <c r="AB202" s="451"/>
      <c r="AC202" s="451"/>
      <c r="AD202" s="451"/>
      <c r="AE202" s="451"/>
      <c r="AF202" s="451"/>
      <c r="AG202" s="451"/>
      <c r="AH202" s="451"/>
      <c r="AI202" s="451"/>
      <c r="AJ202" s="451"/>
      <c r="AK202" s="451"/>
      <c r="AL202" s="451"/>
      <c r="AM202" s="451"/>
      <c r="AN202" s="451"/>
      <c r="AO202" s="451"/>
      <c r="AP202" s="451"/>
      <c r="AQ202" s="451"/>
      <c r="AR202" s="451"/>
      <c r="AS202" s="451"/>
      <c r="AT202" s="451"/>
      <c r="AU202" s="451"/>
      <c r="AV202" s="451"/>
      <c r="AW202" s="451"/>
      <c r="AX202" s="451"/>
      <c r="AY202" s="451"/>
      <c r="AZ202" s="451"/>
      <c r="BA202" s="451"/>
      <c r="BB202" s="451"/>
      <c r="BC202" s="451"/>
      <c r="BD202" s="451"/>
      <c r="BE202" s="451"/>
      <c r="BF202" s="451"/>
      <c r="BG202" s="451"/>
      <c r="BH202" s="451"/>
      <c r="BI202" s="451"/>
      <c r="BJ202" s="451"/>
      <c r="BK202" s="451"/>
      <c r="BL202" s="451"/>
      <c r="BM202" s="451"/>
      <c r="BN202" s="451"/>
      <c r="BO202" s="451"/>
      <c r="BP202" s="451"/>
      <c r="BQ202" s="451"/>
      <c r="BR202" s="451"/>
      <c r="BS202" s="451"/>
      <c r="BT202" s="451"/>
      <c r="BU202" s="451"/>
      <c r="BV202" s="451"/>
      <c r="BW202" s="451"/>
      <c r="BX202" s="451"/>
      <c r="BY202" s="451"/>
      <c r="BZ202" s="451"/>
      <c r="CA202" s="451"/>
      <c r="CB202" s="451"/>
      <c r="CC202" s="451"/>
      <c r="CD202" s="451"/>
      <c r="CE202" s="451"/>
      <c r="CF202" s="451"/>
      <c r="CG202" s="451"/>
      <c r="CH202" s="451"/>
      <c r="CI202" s="451"/>
      <c r="CJ202" s="451"/>
      <c r="CK202" s="451"/>
      <c r="CL202" s="451"/>
      <c r="CM202" s="451"/>
      <c r="CN202" s="451"/>
      <c r="CO202" s="451"/>
      <c r="CP202" s="451"/>
      <c r="CQ202" s="451"/>
      <c r="CR202" s="451"/>
      <c r="CS202" s="451"/>
      <c r="CT202" s="451"/>
      <c r="CU202" s="451"/>
      <c r="CV202" s="451"/>
      <c r="CW202" s="451"/>
      <c r="CX202" s="451"/>
      <c r="CY202" s="451"/>
      <c r="CZ202" s="451"/>
      <c r="DA202" s="451"/>
      <c r="DB202" s="451"/>
      <c r="DC202" s="451"/>
      <c r="DD202" s="451"/>
      <c r="DE202" s="451"/>
      <c r="DF202" s="451"/>
      <c r="DG202" s="451"/>
      <c r="DH202" s="451"/>
      <c r="DI202" s="451"/>
      <c r="DJ202" s="451"/>
      <c r="DK202" s="451"/>
      <c r="DL202" s="451"/>
      <c r="DM202" s="451"/>
      <c r="DN202" s="451"/>
      <c r="DO202" s="451"/>
      <c r="DP202" s="451"/>
      <c r="DQ202" s="451"/>
      <c r="DR202" s="451"/>
      <c r="DS202" s="451"/>
      <c r="DT202" s="451"/>
      <c r="DU202" s="451"/>
      <c r="DV202" s="451"/>
      <c r="DW202" s="451"/>
      <c r="DX202" s="451"/>
      <c r="DY202" s="451"/>
      <c r="DZ202" s="451"/>
      <c r="EA202" s="451"/>
      <c r="EB202" s="451"/>
      <c r="EC202" s="451"/>
      <c r="ED202" s="451"/>
      <c r="EE202" s="451"/>
      <c r="EF202" s="451"/>
      <c r="EG202" s="451"/>
      <c r="EH202" s="451"/>
      <c r="EI202" s="451"/>
      <c r="EJ202" s="451"/>
      <c r="EK202" s="451"/>
      <c r="EL202" s="451"/>
      <c r="EM202" s="451"/>
      <c r="EN202" s="451"/>
      <c r="EO202" s="451"/>
      <c r="EP202" s="451"/>
      <c r="EQ202" s="451"/>
      <c r="ER202" s="451"/>
      <c r="ES202" s="451"/>
      <c r="ET202" s="451"/>
      <c r="EU202" s="451"/>
      <c r="EV202" s="451"/>
      <c r="EW202" s="451"/>
      <c r="EX202" s="451"/>
      <c r="EY202" s="451"/>
      <c r="EZ202" s="451"/>
      <c r="FA202" s="451"/>
      <c r="FB202" s="451"/>
      <c r="FC202" s="451"/>
      <c r="FD202" s="451"/>
      <c r="FE202" s="451"/>
      <c r="FF202" s="451"/>
      <c r="FG202" s="451"/>
      <c r="FH202" s="451"/>
      <c r="FI202" s="451"/>
      <c r="FJ202" s="451"/>
      <c r="FK202" s="451"/>
      <c r="FL202" s="451"/>
      <c r="FM202" s="451"/>
      <c r="FN202" s="451"/>
    </row>
    <row r="203" spans="1:170" ht="15.75" customHeight="1">
      <c r="A203" s="451"/>
      <c r="B203" s="451"/>
      <c r="C203" s="451"/>
      <c r="D203" s="451"/>
      <c r="E203" s="451"/>
      <c r="F203" s="451"/>
      <c r="G203" s="451"/>
      <c r="H203" s="451"/>
      <c r="I203" s="451"/>
      <c r="J203" s="451"/>
      <c r="K203" s="451"/>
      <c r="L203" s="451"/>
      <c r="M203" s="451"/>
      <c r="N203" s="451"/>
      <c r="O203" s="451"/>
      <c r="P203" s="451"/>
      <c r="Q203" s="451"/>
      <c r="R203" s="451"/>
      <c r="S203" s="451"/>
      <c r="T203" s="451"/>
      <c r="U203" s="451"/>
      <c r="V203" s="451"/>
      <c r="W203" s="451"/>
      <c r="X203" s="451"/>
      <c r="Y203" s="451"/>
      <c r="Z203" s="451"/>
      <c r="AA203" s="451"/>
      <c r="AB203" s="451"/>
      <c r="AC203" s="451"/>
      <c r="AD203" s="451"/>
      <c r="AE203" s="451"/>
      <c r="AF203" s="451"/>
      <c r="AG203" s="451"/>
      <c r="AH203" s="451"/>
      <c r="AI203" s="451"/>
      <c r="AJ203" s="451"/>
      <c r="AK203" s="451"/>
      <c r="AL203" s="451"/>
      <c r="AM203" s="451"/>
      <c r="AN203" s="451"/>
      <c r="AO203" s="451"/>
      <c r="AP203" s="451"/>
      <c r="AQ203" s="451"/>
      <c r="AR203" s="451"/>
      <c r="AS203" s="451"/>
      <c r="AT203" s="451"/>
      <c r="AU203" s="451"/>
      <c r="AV203" s="451"/>
      <c r="AW203" s="451"/>
      <c r="AX203" s="451"/>
      <c r="AY203" s="451"/>
      <c r="AZ203" s="451"/>
      <c r="BA203" s="451"/>
      <c r="BB203" s="451"/>
      <c r="BC203" s="451"/>
      <c r="BD203" s="451"/>
      <c r="BE203" s="451"/>
      <c r="BF203" s="451"/>
      <c r="BG203" s="451"/>
      <c r="BH203" s="451"/>
      <c r="BI203" s="451"/>
      <c r="BJ203" s="451"/>
      <c r="BK203" s="451"/>
      <c r="BL203" s="451"/>
      <c r="BM203" s="451"/>
      <c r="BN203" s="451"/>
      <c r="BO203" s="451"/>
      <c r="BP203" s="451"/>
      <c r="BQ203" s="451"/>
      <c r="BR203" s="451"/>
      <c r="BS203" s="451"/>
      <c r="BT203" s="451"/>
      <c r="BU203" s="451"/>
      <c r="BV203" s="451"/>
      <c r="BW203" s="451"/>
      <c r="BX203" s="451"/>
      <c r="BY203" s="451"/>
      <c r="BZ203" s="451"/>
      <c r="CA203" s="451"/>
      <c r="CB203" s="451"/>
      <c r="CC203" s="451"/>
      <c r="CD203" s="451"/>
      <c r="CE203" s="451"/>
      <c r="CF203" s="451"/>
      <c r="CG203" s="451"/>
      <c r="CH203" s="451"/>
      <c r="CI203" s="451"/>
      <c r="CJ203" s="451"/>
      <c r="CK203" s="451"/>
      <c r="CL203" s="451"/>
      <c r="CM203" s="451"/>
      <c r="CN203" s="451"/>
      <c r="CO203" s="451"/>
      <c r="CP203" s="451"/>
      <c r="CQ203" s="451"/>
      <c r="CR203" s="451"/>
      <c r="CS203" s="451"/>
      <c r="CT203" s="451"/>
      <c r="CU203" s="451"/>
      <c r="CV203" s="451"/>
      <c r="CW203" s="451"/>
      <c r="CX203" s="451"/>
      <c r="CY203" s="451"/>
      <c r="CZ203" s="451"/>
      <c r="DA203" s="451"/>
      <c r="DB203" s="451"/>
      <c r="DC203" s="451"/>
      <c r="DD203" s="451"/>
      <c r="DE203" s="451"/>
      <c r="DF203" s="451"/>
      <c r="DG203" s="451"/>
      <c r="DH203" s="451"/>
      <c r="DI203" s="451"/>
      <c r="DJ203" s="451"/>
      <c r="DK203" s="451"/>
      <c r="DL203" s="451"/>
      <c r="DM203" s="451"/>
      <c r="DN203" s="451"/>
      <c r="DO203" s="451"/>
      <c r="DP203" s="451"/>
      <c r="DQ203" s="451"/>
      <c r="DR203" s="451"/>
      <c r="DS203" s="451"/>
      <c r="DT203" s="451"/>
      <c r="DU203" s="451"/>
      <c r="DV203" s="451"/>
      <c r="DW203" s="451"/>
      <c r="DX203" s="451"/>
      <c r="DY203" s="451"/>
      <c r="DZ203" s="451"/>
      <c r="EA203" s="451"/>
      <c r="EB203" s="451"/>
      <c r="EC203" s="451"/>
      <c r="ED203" s="451"/>
      <c r="EE203" s="451"/>
      <c r="EF203" s="451"/>
      <c r="EG203" s="451"/>
      <c r="EH203" s="451"/>
      <c r="EI203" s="451"/>
      <c r="EJ203" s="451"/>
      <c r="EK203" s="451"/>
      <c r="EL203" s="451"/>
      <c r="EM203" s="451"/>
      <c r="EN203" s="451"/>
      <c r="EO203" s="451"/>
      <c r="EP203" s="451"/>
      <c r="EQ203" s="451"/>
      <c r="ER203" s="451"/>
      <c r="ES203" s="451"/>
      <c r="ET203" s="451"/>
      <c r="EU203" s="451"/>
      <c r="EV203" s="451"/>
      <c r="EW203" s="451"/>
      <c r="EX203" s="451"/>
      <c r="EY203" s="451"/>
      <c r="EZ203" s="451"/>
      <c r="FA203" s="451"/>
      <c r="FB203" s="451"/>
      <c r="FC203" s="451"/>
      <c r="FD203" s="451"/>
      <c r="FE203" s="451"/>
      <c r="FF203" s="451"/>
      <c r="FG203" s="451"/>
      <c r="FH203" s="451"/>
      <c r="FI203" s="451"/>
      <c r="FJ203" s="451"/>
      <c r="FK203" s="451"/>
      <c r="FL203" s="451"/>
      <c r="FM203" s="451"/>
      <c r="FN203" s="451"/>
    </row>
    <row r="204" spans="1:170" ht="15.75" customHeight="1">
      <c r="A204" s="451"/>
      <c r="B204" s="451"/>
      <c r="C204" s="451"/>
      <c r="D204" s="451"/>
      <c r="E204" s="451"/>
      <c r="F204" s="451"/>
      <c r="G204" s="451"/>
      <c r="H204" s="451"/>
      <c r="I204" s="451"/>
      <c r="J204" s="451"/>
      <c r="K204" s="451"/>
      <c r="L204" s="451"/>
      <c r="M204" s="451"/>
      <c r="N204" s="451"/>
      <c r="O204" s="451"/>
      <c r="P204" s="451"/>
      <c r="Q204" s="451"/>
      <c r="R204" s="451"/>
      <c r="S204" s="451"/>
      <c r="T204" s="451"/>
      <c r="U204" s="451"/>
      <c r="V204" s="451"/>
      <c r="W204" s="451"/>
      <c r="X204" s="451"/>
      <c r="Y204" s="451"/>
      <c r="Z204" s="451"/>
      <c r="AA204" s="451"/>
      <c r="AB204" s="451"/>
      <c r="AC204" s="451"/>
      <c r="AD204" s="451"/>
      <c r="AE204" s="451"/>
      <c r="AF204" s="451"/>
      <c r="AG204" s="451"/>
      <c r="AH204" s="451"/>
      <c r="AI204" s="451"/>
      <c r="AJ204" s="451"/>
      <c r="AK204" s="451"/>
      <c r="AL204" s="451"/>
      <c r="AM204" s="451"/>
      <c r="AN204" s="451"/>
      <c r="AO204" s="451"/>
      <c r="AP204" s="451"/>
      <c r="AQ204" s="451"/>
      <c r="AR204" s="451"/>
      <c r="AS204" s="451"/>
      <c r="AT204" s="451"/>
      <c r="AU204" s="451"/>
      <c r="AV204" s="451"/>
      <c r="AW204" s="451"/>
      <c r="AX204" s="451"/>
      <c r="AY204" s="451"/>
      <c r="AZ204" s="451"/>
      <c r="BA204" s="451"/>
      <c r="BB204" s="451"/>
      <c r="BC204" s="451"/>
      <c r="BD204" s="451"/>
      <c r="BE204" s="451"/>
      <c r="BF204" s="451"/>
      <c r="BG204" s="451"/>
      <c r="BH204" s="451"/>
      <c r="BI204" s="451"/>
      <c r="BJ204" s="451"/>
      <c r="BK204" s="451"/>
      <c r="BL204" s="451"/>
      <c r="BM204" s="451"/>
      <c r="BN204" s="451"/>
      <c r="BO204" s="451"/>
      <c r="BP204" s="451"/>
      <c r="BQ204" s="451"/>
      <c r="BR204" s="451"/>
      <c r="BS204" s="451"/>
      <c r="BT204" s="451"/>
      <c r="BU204" s="451"/>
      <c r="BV204" s="451"/>
      <c r="BW204" s="451"/>
      <c r="BX204" s="451"/>
      <c r="BY204" s="451"/>
      <c r="BZ204" s="451"/>
      <c r="CA204" s="451"/>
      <c r="CB204" s="451"/>
      <c r="CC204" s="451"/>
      <c r="CD204" s="451"/>
      <c r="CE204" s="451"/>
      <c r="CF204" s="451"/>
      <c r="CG204" s="451"/>
      <c r="CH204" s="451"/>
      <c r="CI204" s="451"/>
      <c r="CJ204" s="451"/>
      <c r="CK204" s="451"/>
      <c r="CL204" s="451"/>
      <c r="CM204" s="451"/>
      <c r="CN204" s="451"/>
      <c r="CO204" s="451"/>
      <c r="CP204" s="451"/>
      <c r="CQ204" s="451"/>
      <c r="CR204" s="451"/>
      <c r="CS204" s="451"/>
      <c r="CT204" s="451"/>
      <c r="CU204" s="451"/>
      <c r="CV204" s="451"/>
      <c r="CW204" s="451"/>
      <c r="CX204" s="451"/>
      <c r="CY204" s="451"/>
      <c r="CZ204" s="451"/>
      <c r="DA204" s="451"/>
      <c r="DB204" s="451"/>
      <c r="DC204" s="451"/>
      <c r="DD204" s="451"/>
      <c r="DE204" s="451"/>
      <c r="DF204" s="451"/>
      <c r="DG204" s="451"/>
      <c r="DH204" s="451"/>
      <c r="DI204" s="451"/>
      <c r="DJ204" s="451"/>
      <c r="DK204" s="451"/>
      <c r="DL204" s="451"/>
      <c r="DM204" s="451"/>
      <c r="DN204" s="451"/>
      <c r="DO204" s="451"/>
      <c r="DP204" s="451"/>
      <c r="DQ204" s="451"/>
      <c r="DR204" s="451"/>
      <c r="DS204" s="451"/>
      <c r="DT204" s="451"/>
      <c r="DU204" s="451"/>
      <c r="DV204" s="451"/>
      <c r="DW204" s="451"/>
      <c r="DX204" s="451"/>
      <c r="DY204" s="451"/>
      <c r="DZ204" s="451"/>
      <c r="EA204" s="451"/>
      <c r="EB204" s="451"/>
      <c r="EC204" s="451"/>
      <c r="ED204" s="451"/>
      <c r="EE204" s="451"/>
      <c r="EF204" s="451"/>
      <c r="EG204" s="451"/>
      <c r="EH204" s="451"/>
      <c r="EI204" s="451"/>
      <c r="EJ204" s="451"/>
      <c r="EK204" s="451"/>
      <c r="EL204" s="451"/>
      <c r="EM204" s="451"/>
      <c r="EN204" s="451"/>
      <c r="EO204" s="451"/>
      <c r="EP204" s="451"/>
      <c r="EQ204" s="451"/>
      <c r="ER204" s="451"/>
      <c r="ES204" s="451"/>
      <c r="ET204" s="451"/>
      <c r="EU204" s="451"/>
      <c r="EV204" s="451"/>
      <c r="EW204" s="451"/>
      <c r="EX204" s="451"/>
      <c r="EY204" s="451"/>
      <c r="EZ204" s="451"/>
      <c r="FA204" s="451"/>
      <c r="FB204" s="451"/>
      <c r="FC204" s="451"/>
      <c r="FD204" s="451"/>
      <c r="FE204" s="451"/>
      <c r="FF204" s="451"/>
      <c r="FG204" s="451"/>
      <c r="FH204" s="451"/>
      <c r="FI204" s="451"/>
      <c r="FJ204" s="451"/>
      <c r="FK204" s="451"/>
      <c r="FL204" s="451"/>
      <c r="FM204" s="451"/>
      <c r="FN204" s="451"/>
    </row>
    <row r="205" spans="1:170" ht="15.75" customHeight="1">
      <c r="A205" s="451"/>
      <c r="B205" s="451"/>
      <c r="C205" s="451"/>
      <c r="D205" s="451"/>
      <c r="E205" s="451"/>
      <c r="F205" s="451"/>
      <c r="G205" s="451"/>
      <c r="H205" s="451"/>
      <c r="I205" s="451"/>
      <c r="J205" s="451"/>
      <c r="K205" s="451"/>
      <c r="L205" s="451"/>
      <c r="M205" s="451"/>
      <c r="N205" s="451"/>
      <c r="O205" s="451"/>
      <c r="P205" s="451"/>
      <c r="Q205" s="451"/>
      <c r="R205" s="451"/>
      <c r="S205" s="451"/>
      <c r="T205" s="451"/>
      <c r="U205" s="451"/>
      <c r="V205" s="451"/>
      <c r="W205" s="451"/>
      <c r="X205" s="451"/>
      <c r="Y205" s="451"/>
      <c r="Z205" s="451"/>
      <c r="AA205" s="451"/>
      <c r="AB205" s="451"/>
      <c r="AC205" s="451"/>
      <c r="AD205" s="451"/>
      <c r="AE205" s="451"/>
      <c r="AF205" s="451"/>
      <c r="AG205" s="451"/>
      <c r="AH205" s="451"/>
      <c r="AI205" s="451"/>
      <c r="AJ205" s="451"/>
      <c r="AK205" s="451"/>
      <c r="AL205" s="451"/>
      <c r="AM205" s="451"/>
      <c r="AN205" s="451"/>
      <c r="AO205" s="451"/>
      <c r="AP205" s="451"/>
      <c r="AQ205" s="451"/>
      <c r="AR205" s="451"/>
      <c r="AS205" s="451"/>
      <c r="AT205" s="451"/>
      <c r="AU205" s="451"/>
      <c r="AV205" s="451"/>
      <c r="AW205" s="451"/>
      <c r="AX205" s="451"/>
      <c r="AY205" s="451"/>
      <c r="AZ205" s="451"/>
      <c r="BA205" s="451"/>
      <c r="BB205" s="451"/>
      <c r="BC205" s="451"/>
      <c r="BD205" s="451"/>
      <c r="BE205" s="451"/>
      <c r="BF205" s="451"/>
      <c r="BG205" s="451"/>
      <c r="BH205" s="451"/>
      <c r="BI205" s="451"/>
      <c r="BJ205" s="451"/>
      <c r="BK205" s="451"/>
      <c r="BL205" s="451"/>
      <c r="BM205" s="451"/>
      <c r="BN205" s="451"/>
      <c r="BO205" s="451"/>
      <c r="BP205" s="451"/>
      <c r="BQ205" s="451"/>
      <c r="BR205" s="451"/>
      <c r="BS205" s="451"/>
      <c r="BT205" s="451"/>
      <c r="BU205" s="451"/>
      <c r="BV205" s="451"/>
      <c r="BW205" s="451"/>
      <c r="BX205" s="451"/>
      <c r="BY205" s="451"/>
      <c r="BZ205" s="451"/>
      <c r="CA205" s="451"/>
      <c r="CB205" s="451"/>
      <c r="CC205" s="451"/>
      <c r="CD205" s="451"/>
      <c r="CE205" s="451"/>
      <c r="CF205" s="451"/>
      <c r="CG205" s="451"/>
      <c r="CH205" s="451"/>
      <c r="CI205" s="451"/>
      <c r="CJ205" s="451"/>
      <c r="CK205" s="451"/>
      <c r="CL205" s="451"/>
      <c r="CM205" s="451"/>
      <c r="CN205" s="451"/>
      <c r="CO205" s="451"/>
      <c r="CP205" s="451"/>
      <c r="CQ205" s="451"/>
      <c r="CR205" s="451"/>
      <c r="CS205" s="451"/>
      <c r="CT205" s="451"/>
      <c r="CU205" s="451"/>
      <c r="CV205" s="451"/>
      <c r="CW205" s="451"/>
      <c r="CX205" s="451"/>
      <c r="CY205" s="451"/>
      <c r="CZ205" s="451"/>
      <c r="DA205" s="451"/>
      <c r="DB205" s="451"/>
      <c r="DC205" s="451"/>
      <c r="DD205" s="451"/>
      <c r="DE205" s="451"/>
      <c r="DF205" s="451"/>
      <c r="DG205" s="451"/>
      <c r="DH205" s="451"/>
      <c r="DI205" s="451"/>
      <c r="DJ205" s="451"/>
      <c r="DK205" s="451"/>
      <c r="DL205" s="451"/>
      <c r="DM205" s="451"/>
      <c r="DN205" s="451"/>
      <c r="DO205" s="451"/>
      <c r="DP205" s="451"/>
      <c r="DQ205" s="451"/>
      <c r="DR205" s="451"/>
      <c r="DS205" s="451"/>
      <c r="DT205" s="451"/>
      <c r="DU205" s="451"/>
      <c r="DV205" s="451"/>
      <c r="DW205" s="451"/>
      <c r="DX205" s="451"/>
      <c r="DY205" s="451"/>
      <c r="DZ205" s="451"/>
      <c r="EA205" s="451"/>
      <c r="EB205" s="451"/>
      <c r="EC205" s="451"/>
      <c r="ED205" s="451"/>
      <c r="EE205" s="451"/>
      <c r="EF205" s="451"/>
      <c r="EG205" s="451"/>
      <c r="EH205" s="451"/>
      <c r="EI205" s="451"/>
      <c r="EJ205" s="451"/>
      <c r="EK205" s="451"/>
      <c r="EL205" s="451"/>
      <c r="EM205" s="451"/>
      <c r="EN205" s="451"/>
      <c r="EO205" s="451"/>
      <c r="EP205" s="451"/>
      <c r="EQ205" s="451"/>
      <c r="ER205" s="451"/>
      <c r="ES205" s="451"/>
      <c r="ET205" s="451"/>
      <c r="EU205" s="451"/>
      <c r="EV205" s="451"/>
      <c r="EW205" s="451"/>
      <c r="EX205" s="451"/>
      <c r="EY205" s="451"/>
      <c r="EZ205" s="451"/>
      <c r="FA205" s="451"/>
      <c r="FB205" s="451"/>
      <c r="FC205" s="451"/>
      <c r="FD205" s="451"/>
      <c r="FE205" s="451"/>
      <c r="FF205" s="451"/>
      <c r="FG205" s="451"/>
      <c r="FH205" s="451"/>
      <c r="FI205" s="451"/>
      <c r="FJ205" s="451"/>
      <c r="FK205" s="451"/>
      <c r="FL205" s="451"/>
      <c r="FM205" s="451"/>
      <c r="FN205" s="451"/>
    </row>
    <row r="206" spans="1:170" ht="15.75" customHeight="1">
      <c r="A206" s="451"/>
      <c r="B206" s="451"/>
      <c r="C206" s="451"/>
      <c r="D206" s="451"/>
      <c r="E206" s="451"/>
      <c r="F206" s="451"/>
      <c r="G206" s="451"/>
      <c r="H206" s="451"/>
      <c r="I206" s="451"/>
      <c r="J206" s="451"/>
      <c r="K206" s="451"/>
      <c r="L206" s="451"/>
      <c r="M206" s="451"/>
      <c r="N206" s="451"/>
      <c r="O206" s="451"/>
      <c r="P206" s="451"/>
      <c r="Q206" s="451"/>
      <c r="R206" s="451"/>
      <c r="S206" s="451"/>
      <c r="T206" s="451"/>
      <c r="U206" s="451"/>
      <c r="V206" s="451"/>
      <c r="W206" s="451"/>
      <c r="X206" s="451"/>
      <c r="Y206" s="451"/>
      <c r="Z206" s="451"/>
      <c r="AA206" s="451"/>
      <c r="AB206" s="451"/>
      <c r="AC206" s="451"/>
      <c r="AD206" s="451"/>
      <c r="AE206" s="451"/>
      <c r="AF206" s="451"/>
      <c r="AG206" s="451"/>
      <c r="AH206" s="451"/>
      <c r="AI206" s="451"/>
      <c r="AJ206" s="451"/>
      <c r="AK206" s="451"/>
      <c r="AL206" s="451"/>
      <c r="AM206" s="451"/>
      <c r="AN206" s="451"/>
      <c r="AO206" s="451"/>
      <c r="AP206" s="451"/>
      <c r="AQ206" s="451"/>
      <c r="AR206" s="451"/>
      <c r="AS206" s="451"/>
      <c r="AT206" s="451"/>
      <c r="AU206" s="451"/>
      <c r="AV206" s="451"/>
      <c r="AW206" s="451"/>
      <c r="AX206" s="451"/>
      <c r="AY206" s="451"/>
      <c r="AZ206" s="451"/>
      <c r="BA206" s="451"/>
      <c r="BB206" s="451"/>
      <c r="BC206" s="451"/>
      <c r="BD206" s="451"/>
      <c r="BE206" s="451"/>
      <c r="BF206" s="451"/>
      <c r="BG206" s="451"/>
      <c r="BH206" s="451"/>
      <c r="BI206" s="451"/>
      <c r="BJ206" s="451"/>
      <c r="BK206" s="451"/>
      <c r="BL206" s="451"/>
      <c r="BM206" s="451"/>
      <c r="BN206" s="451"/>
      <c r="BO206" s="451"/>
      <c r="BP206" s="451"/>
      <c r="BQ206" s="451"/>
      <c r="BR206" s="451"/>
      <c r="BS206" s="451"/>
      <c r="BT206" s="451"/>
      <c r="BU206" s="451"/>
      <c r="BV206" s="451"/>
      <c r="BW206" s="451"/>
      <c r="BX206" s="451"/>
      <c r="BY206" s="451"/>
      <c r="BZ206" s="451"/>
      <c r="CA206" s="451"/>
      <c r="CB206" s="451"/>
      <c r="CC206" s="451"/>
      <c r="CD206" s="451"/>
      <c r="CE206" s="451"/>
      <c r="CF206" s="451"/>
      <c r="CG206" s="451"/>
      <c r="CH206" s="451"/>
      <c r="CI206" s="451"/>
      <c r="CJ206" s="451"/>
      <c r="CK206" s="451"/>
      <c r="CL206" s="451"/>
      <c r="CM206" s="451"/>
      <c r="CN206" s="451"/>
      <c r="CO206" s="451"/>
      <c r="CP206" s="451"/>
      <c r="CQ206" s="451"/>
      <c r="CR206" s="451"/>
      <c r="CS206" s="451"/>
      <c r="CT206" s="451"/>
      <c r="CU206" s="451"/>
      <c r="CV206" s="451"/>
      <c r="CW206" s="451"/>
      <c r="CX206" s="451"/>
      <c r="CY206" s="451"/>
      <c r="CZ206" s="451"/>
      <c r="DA206" s="451"/>
      <c r="DB206" s="451"/>
      <c r="DC206" s="451"/>
      <c r="DD206" s="451"/>
      <c r="DE206" s="451"/>
      <c r="DF206" s="451"/>
      <c r="DG206" s="451"/>
      <c r="DH206" s="451"/>
      <c r="DI206" s="451"/>
      <c r="DJ206" s="451"/>
      <c r="DK206" s="451"/>
      <c r="DL206" s="451"/>
      <c r="DM206" s="451"/>
      <c r="DN206" s="451"/>
      <c r="DO206" s="451"/>
      <c r="DP206" s="451"/>
      <c r="DQ206" s="451"/>
      <c r="DR206" s="451"/>
      <c r="DS206" s="451"/>
      <c r="DT206" s="451"/>
      <c r="DU206" s="451"/>
      <c r="DV206" s="451"/>
      <c r="DW206" s="451"/>
      <c r="DX206" s="451"/>
      <c r="DY206" s="451"/>
      <c r="DZ206" s="451"/>
      <c r="EA206" s="451"/>
      <c r="EB206" s="451"/>
      <c r="EC206" s="451"/>
      <c r="ED206" s="451"/>
      <c r="EE206" s="451"/>
      <c r="EF206" s="451"/>
      <c r="EG206" s="451"/>
      <c r="EH206" s="451"/>
      <c r="EI206" s="451"/>
      <c r="EJ206" s="451"/>
      <c r="EK206" s="451"/>
      <c r="EL206" s="451"/>
      <c r="EM206" s="451"/>
      <c r="EN206" s="451"/>
      <c r="EO206" s="451"/>
      <c r="EP206" s="451"/>
      <c r="EQ206" s="451"/>
      <c r="ER206" s="451"/>
      <c r="ES206" s="451"/>
      <c r="ET206" s="451"/>
      <c r="EU206" s="451"/>
      <c r="EV206" s="451"/>
      <c r="EW206" s="451"/>
      <c r="EX206" s="451"/>
      <c r="EY206" s="451"/>
      <c r="EZ206" s="451"/>
      <c r="FA206" s="451"/>
      <c r="FB206" s="451"/>
      <c r="FC206" s="451"/>
      <c r="FD206" s="451"/>
      <c r="FE206" s="451"/>
      <c r="FF206" s="451"/>
      <c r="FG206" s="451"/>
      <c r="FH206" s="451"/>
      <c r="FI206" s="451"/>
      <c r="FJ206" s="451"/>
      <c r="FK206" s="451"/>
      <c r="FL206" s="451"/>
      <c r="FM206" s="451"/>
      <c r="FN206" s="451"/>
    </row>
    <row r="207" spans="1:170" ht="15.75" customHeight="1">
      <c r="A207" s="451"/>
      <c r="B207" s="451"/>
      <c r="C207" s="451"/>
      <c r="D207" s="451"/>
      <c r="E207" s="451"/>
      <c r="F207" s="451"/>
      <c r="G207" s="451"/>
      <c r="H207" s="451"/>
      <c r="I207" s="451"/>
      <c r="J207" s="451"/>
      <c r="K207" s="451"/>
      <c r="L207" s="451"/>
      <c r="M207" s="451"/>
      <c r="N207" s="451"/>
      <c r="O207" s="451"/>
      <c r="P207" s="451"/>
      <c r="Q207" s="451"/>
      <c r="R207" s="451"/>
      <c r="S207" s="451"/>
      <c r="T207" s="451"/>
      <c r="U207" s="451"/>
      <c r="V207" s="451"/>
      <c r="W207" s="451"/>
      <c r="X207" s="451"/>
      <c r="Y207" s="451"/>
      <c r="Z207" s="451"/>
      <c r="AA207" s="451"/>
      <c r="AB207" s="451"/>
      <c r="AC207" s="451"/>
      <c r="AD207" s="451"/>
      <c r="AE207" s="451"/>
      <c r="AF207" s="451"/>
      <c r="AG207" s="451"/>
      <c r="AH207" s="451"/>
      <c r="AI207" s="451"/>
      <c r="AJ207" s="451"/>
      <c r="AK207" s="451"/>
      <c r="AL207" s="451"/>
      <c r="AM207" s="451"/>
      <c r="AN207" s="451"/>
      <c r="AO207" s="451"/>
      <c r="AP207" s="451"/>
      <c r="AQ207" s="451"/>
      <c r="AR207" s="451"/>
      <c r="AS207" s="451"/>
      <c r="AT207" s="451"/>
      <c r="AU207" s="451"/>
      <c r="AV207" s="451"/>
      <c r="AW207" s="451"/>
      <c r="AX207" s="451"/>
      <c r="AY207" s="451"/>
      <c r="AZ207" s="451"/>
      <c r="BA207" s="451"/>
      <c r="BB207" s="451"/>
      <c r="BC207" s="451"/>
      <c r="BD207" s="451"/>
      <c r="BE207" s="451"/>
      <c r="BF207" s="451"/>
      <c r="BG207" s="451"/>
      <c r="BH207" s="451"/>
      <c r="BI207" s="451"/>
      <c r="BJ207" s="451"/>
      <c r="BK207" s="451"/>
      <c r="BL207" s="451"/>
      <c r="BM207" s="451"/>
      <c r="BN207" s="451"/>
      <c r="BO207" s="451"/>
      <c r="BP207" s="451"/>
      <c r="BQ207" s="451"/>
      <c r="BR207" s="451"/>
      <c r="BS207" s="451"/>
      <c r="BT207" s="451"/>
      <c r="BU207" s="451"/>
      <c r="BV207" s="451"/>
      <c r="BW207" s="451"/>
      <c r="BX207" s="451"/>
      <c r="BY207" s="451"/>
      <c r="BZ207" s="451"/>
      <c r="CA207" s="451"/>
      <c r="CB207" s="451"/>
      <c r="CC207" s="451"/>
      <c r="CD207" s="451"/>
      <c r="CE207" s="451"/>
      <c r="CF207" s="451"/>
      <c r="CG207" s="451"/>
      <c r="CH207" s="451"/>
      <c r="CI207" s="451"/>
      <c r="CJ207" s="451"/>
      <c r="CK207" s="451"/>
      <c r="CL207" s="451"/>
      <c r="CM207" s="451"/>
      <c r="CN207" s="451"/>
      <c r="CO207" s="451"/>
      <c r="CP207" s="451"/>
      <c r="CQ207" s="451"/>
      <c r="CR207" s="451"/>
      <c r="CS207" s="451"/>
      <c r="CT207" s="451"/>
      <c r="CU207" s="451"/>
      <c r="CV207" s="451"/>
      <c r="CW207" s="451"/>
      <c r="CX207" s="451"/>
      <c r="CY207" s="451"/>
      <c r="CZ207" s="451"/>
      <c r="DA207" s="451"/>
      <c r="DB207" s="451"/>
      <c r="DC207" s="451"/>
      <c r="DD207" s="451"/>
      <c r="DE207" s="451"/>
      <c r="DF207" s="451"/>
      <c r="DG207" s="451"/>
      <c r="DH207" s="451"/>
      <c r="DI207" s="451"/>
      <c r="DJ207" s="451"/>
      <c r="DK207" s="451"/>
      <c r="DL207" s="451"/>
      <c r="DM207" s="451"/>
      <c r="DN207" s="451"/>
      <c r="DO207" s="451"/>
      <c r="DP207" s="451"/>
      <c r="DQ207" s="451"/>
      <c r="DR207" s="451"/>
      <c r="DS207" s="451"/>
      <c r="DT207" s="451"/>
      <c r="DU207" s="451"/>
      <c r="DV207" s="451"/>
      <c r="DW207" s="451"/>
      <c r="DX207" s="451"/>
      <c r="DY207" s="451"/>
      <c r="DZ207" s="451"/>
      <c r="EA207" s="451"/>
      <c r="EB207" s="451"/>
      <c r="EC207" s="451"/>
      <c r="ED207" s="451"/>
      <c r="EE207" s="451"/>
      <c r="EF207" s="451"/>
      <c r="EG207" s="451"/>
      <c r="EH207" s="451"/>
      <c r="EI207" s="451"/>
      <c r="EJ207" s="451"/>
      <c r="EK207" s="451"/>
      <c r="EL207" s="451"/>
      <c r="EM207" s="451"/>
      <c r="EN207" s="451"/>
      <c r="EO207" s="451"/>
      <c r="EP207" s="451"/>
      <c r="EQ207" s="451"/>
      <c r="ER207" s="451"/>
      <c r="ES207" s="451"/>
      <c r="ET207" s="451"/>
      <c r="EU207" s="451"/>
      <c r="EV207" s="451"/>
      <c r="EW207" s="451"/>
      <c r="EX207" s="451"/>
      <c r="EY207" s="451"/>
      <c r="EZ207" s="451"/>
      <c r="FA207" s="451"/>
      <c r="FB207" s="451"/>
      <c r="FC207" s="451"/>
      <c r="FD207" s="451"/>
      <c r="FE207" s="451"/>
      <c r="FF207" s="451"/>
      <c r="FG207" s="451"/>
      <c r="FH207" s="451"/>
      <c r="FI207" s="451"/>
      <c r="FJ207" s="451"/>
      <c r="FK207" s="451"/>
      <c r="FL207" s="451"/>
      <c r="FM207" s="451"/>
      <c r="FN207" s="451"/>
    </row>
    <row r="208" spans="1:170" ht="15.75" customHeight="1">
      <c r="A208" s="451"/>
      <c r="B208" s="451"/>
      <c r="C208" s="451"/>
      <c r="D208" s="451"/>
      <c r="E208" s="451"/>
      <c r="F208" s="451"/>
      <c r="G208" s="451"/>
      <c r="H208" s="451"/>
      <c r="I208" s="451"/>
      <c r="J208" s="451"/>
      <c r="K208" s="451"/>
      <c r="L208" s="451"/>
      <c r="M208" s="451"/>
      <c r="N208" s="451"/>
      <c r="O208" s="451"/>
      <c r="P208" s="451"/>
      <c r="Q208" s="451"/>
      <c r="R208" s="451"/>
      <c r="S208" s="451"/>
      <c r="T208" s="451"/>
      <c r="U208" s="451"/>
      <c r="V208" s="451"/>
      <c r="W208" s="451"/>
      <c r="X208" s="451"/>
      <c r="Y208" s="451"/>
      <c r="Z208" s="451"/>
      <c r="AA208" s="451"/>
      <c r="AB208" s="451"/>
      <c r="AC208" s="451"/>
      <c r="AD208" s="451"/>
      <c r="AE208" s="451"/>
      <c r="AF208" s="451"/>
      <c r="AG208" s="451"/>
      <c r="AH208" s="451"/>
      <c r="AI208" s="451"/>
      <c r="AJ208" s="451"/>
      <c r="AK208" s="451"/>
      <c r="AL208" s="451"/>
      <c r="AM208" s="451"/>
      <c r="AN208" s="451"/>
      <c r="AO208" s="451"/>
      <c r="AP208" s="451"/>
      <c r="AQ208" s="451"/>
      <c r="AR208" s="451"/>
      <c r="AS208" s="451"/>
      <c r="AT208" s="451"/>
      <c r="AU208" s="451"/>
      <c r="AV208" s="451"/>
      <c r="AW208" s="451"/>
      <c r="AX208" s="451"/>
      <c r="AY208" s="451"/>
      <c r="AZ208" s="451"/>
      <c r="BA208" s="451"/>
      <c r="BB208" s="451"/>
      <c r="BC208" s="451"/>
      <c r="BD208" s="451"/>
      <c r="BE208" s="451"/>
      <c r="BF208" s="451"/>
      <c r="BG208" s="451"/>
      <c r="BH208" s="451"/>
      <c r="BI208" s="451"/>
      <c r="BJ208" s="451"/>
      <c r="BK208" s="451"/>
      <c r="BL208" s="451"/>
      <c r="BM208" s="451"/>
      <c r="BN208" s="451"/>
      <c r="BO208" s="451"/>
      <c r="BP208" s="451"/>
      <c r="BQ208" s="451"/>
      <c r="BR208" s="451"/>
      <c r="BS208" s="451"/>
      <c r="BT208" s="451"/>
      <c r="BU208" s="451"/>
      <c r="BV208" s="451"/>
      <c r="BW208" s="451"/>
      <c r="BX208" s="451"/>
      <c r="BY208" s="451"/>
      <c r="BZ208" s="451"/>
      <c r="CA208" s="451"/>
      <c r="CB208" s="451"/>
      <c r="CC208" s="451"/>
      <c r="CD208" s="451"/>
      <c r="CE208" s="451"/>
      <c r="CF208" s="451"/>
      <c r="CG208" s="451"/>
      <c r="CH208" s="451"/>
      <c r="CI208" s="451"/>
      <c r="CJ208" s="451"/>
      <c r="CK208" s="451"/>
      <c r="CL208" s="451"/>
      <c r="CM208" s="451"/>
      <c r="CN208" s="451"/>
      <c r="CO208" s="451"/>
      <c r="CP208" s="451"/>
      <c r="CQ208" s="451"/>
      <c r="CR208" s="451"/>
      <c r="CS208" s="451"/>
      <c r="CT208" s="451"/>
      <c r="CU208" s="451"/>
      <c r="CV208" s="451"/>
      <c r="CW208" s="451"/>
      <c r="CX208" s="451"/>
      <c r="CY208" s="451"/>
      <c r="CZ208" s="451"/>
      <c r="DA208" s="451"/>
      <c r="DB208" s="451"/>
      <c r="DC208" s="451"/>
      <c r="DD208" s="451"/>
      <c r="DE208" s="451"/>
      <c r="DF208" s="451"/>
      <c r="DG208" s="451"/>
      <c r="DH208" s="451"/>
      <c r="DI208" s="451"/>
      <c r="DJ208" s="451"/>
      <c r="DK208" s="451"/>
      <c r="DL208" s="451"/>
      <c r="DM208" s="451"/>
      <c r="DN208" s="451"/>
      <c r="DO208" s="451"/>
      <c r="DP208" s="451"/>
      <c r="DQ208" s="451"/>
      <c r="DR208" s="451"/>
      <c r="DS208" s="451"/>
      <c r="DT208" s="451"/>
      <c r="DU208" s="451"/>
      <c r="DV208" s="451"/>
      <c r="DW208" s="451"/>
      <c r="DX208" s="451"/>
      <c r="DY208" s="451"/>
      <c r="DZ208" s="451"/>
      <c r="EA208" s="451"/>
      <c r="EB208" s="451"/>
      <c r="EC208" s="451"/>
      <c r="ED208" s="451"/>
      <c r="EE208" s="451"/>
      <c r="EF208" s="451"/>
      <c r="EG208" s="451"/>
      <c r="EH208" s="451"/>
      <c r="EI208" s="451"/>
      <c r="EJ208" s="451"/>
      <c r="EK208" s="451"/>
      <c r="EL208" s="451"/>
      <c r="EM208" s="451"/>
      <c r="EN208" s="451"/>
      <c r="EO208" s="451"/>
      <c r="EP208" s="451"/>
      <c r="EQ208" s="451"/>
      <c r="ER208" s="451"/>
      <c r="ES208" s="451"/>
      <c r="ET208" s="451"/>
      <c r="EU208" s="451"/>
      <c r="EV208" s="451"/>
      <c r="EW208" s="451"/>
      <c r="EX208" s="451"/>
      <c r="EY208" s="451"/>
      <c r="EZ208" s="451"/>
      <c r="FA208" s="451"/>
      <c r="FB208" s="451"/>
      <c r="FC208" s="451"/>
      <c r="FD208" s="451"/>
      <c r="FE208" s="451"/>
      <c r="FF208" s="451"/>
      <c r="FG208" s="451"/>
      <c r="FH208" s="451"/>
      <c r="FI208" s="451"/>
      <c r="FJ208" s="451"/>
      <c r="FK208" s="451"/>
      <c r="FL208" s="451"/>
      <c r="FM208" s="451"/>
      <c r="FN208" s="451"/>
    </row>
    <row r="209" spans="1:170" ht="15.75" customHeight="1">
      <c r="A209" s="451"/>
      <c r="B209" s="451"/>
      <c r="C209" s="451"/>
      <c r="D209" s="451"/>
      <c r="E209" s="451"/>
      <c r="F209" s="451"/>
      <c r="G209" s="451"/>
      <c r="H209" s="451"/>
      <c r="I209" s="451"/>
      <c r="J209" s="451"/>
      <c r="K209" s="451"/>
      <c r="L209" s="451"/>
      <c r="M209" s="451"/>
      <c r="N209" s="451"/>
      <c r="O209" s="451"/>
      <c r="P209" s="451"/>
      <c r="Q209" s="451"/>
      <c r="R209" s="451"/>
      <c r="S209" s="451"/>
      <c r="T209" s="451"/>
      <c r="U209" s="451"/>
      <c r="V209" s="451"/>
      <c r="W209" s="451"/>
      <c r="X209" s="451"/>
      <c r="Y209" s="451"/>
      <c r="Z209" s="451"/>
      <c r="AA209" s="451"/>
      <c r="AB209" s="451"/>
      <c r="AC209" s="451"/>
      <c r="AD209" s="451"/>
      <c r="AE209" s="451"/>
      <c r="AF209" s="451"/>
      <c r="AG209" s="451"/>
      <c r="AH209" s="451"/>
      <c r="AI209" s="451"/>
      <c r="AJ209" s="451"/>
      <c r="AK209" s="451"/>
      <c r="AL209" s="451"/>
      <c r="AM209" s="451"/>
      <c r="AN209" s="451"/>
      <c r="AO209" s="451"/>
      <c r="AP209" s="451"/>
      <c r="AQ209" s="451"/>
      <c r="AR209" s="451"/>
      <c r="AS209" s="451"/>
      <c r="AT209" s="451"/>
      <c r="AU209" s="451"/>
      <c r="AV209" s="451"/>
      <c r="AW209" s="451"/>
      <c r="AX209" s="451"/>
      <c r="AY209" s="451"/>
      <c r="AZ209" s="451"/>
      <c r="BA209" s="451"/>
      <c r="BB209" s="451"/>
      <c r="BC209" s="451"/>
      <c r="BD209" s="451"/>
      <c r="BE209" s="451"/>
      <c r="BF209" s="451"/>
      <c r="BG209" s="451"/>
      <c r="BH209" s="451"/>
      <c r="BI209" s="451"/>
      <c r="BJ209" s="451"/>
      <c r="BK209" s="451"/>
      <c r="BL209" s="451"/>
      <c r="BM209" s="451"/>
      <c r="BN209" s="451"/>
      <c r="BO209" s="451"/>
      <c r="BP209" s="451"/>
      <c r="BQ209" s="451"/>
      <c r="BR209" s="451"/>
      <c r="BS209" s="451"/>
      <c r="BT209" s="451"/>
      <c r="BU209" s="451"/>
      <c r="BV209" s="451"/>
      <c r="BW209" s="451"/>
      <c r="BX209" s="451"/>
      <c r="BY209" s="451"/>
      <c r="BZ209" s="451"/>
      <c r="CA209" s="451"/>
      <c r="CB209" s="451"/>
      <c r="CC209" s="451"/>
      <c r="CD209" s="451"/>
      <c r="CE209" s="451"/>
      <c r="CF209" s="451"/>
      <c r="CG209" s="451"/>
      <c r="CH209" s="451"/>
      <c r="CI209" s="451"/>
      <c r="CJ209" s="451"/>
      <c r="CK209" s="451"/>
      <c r="CL209" s="451"/>
      <c r="CM209" s="451"/>
      <c r="CN209" s="451"/>
      <c r="CO209" s="451"/>
      <c r="CP209" s="451"/>
      <c r="CQ209" s="451"/>
      <c r="CR209" s="451"/>
      <c r="CS209" s="451"/>
      <c r="CT209" s="451"/>
      <c r="CU209" s="451"/>
      <c r="CV209" s="451"/>
      <c r="CW209" s="451"/>
      <c r="CX209" s="451"/>
      <c r="CY209" s="451"/>
      <c r="CZ209" s="451"/>
      <c r="DA209" s="451"/>
      <c r="DB209" s="451"/>
      <c r="DC209" s="451"/>
      <c r="DD209" s="451"/>
      <c r="DE209" s="451"/>
      <c r="DF209" s="451"/>
      <c r="DG209" s="451"/>
      <c r="DH209" s="451"/>
      <c r="DI209" s="451"/>
      <c r="DJ209" s="451"/>
      <c r="DK209" s="451"/>
      <c r="DL209" s="451"/>
      <c r="DM209" s="451"/>
      <c r="DN209" s="451"/>
      <c r="DO209" s="451"/>
      <c r="DP209" s="451"/>
      <c r="DQ209" s="451"/>
      <c r="DR209" s="451"/>
      <c r="DS209" s="451"/>
      <c r="DT209" s="451"/>
      <c r="DU209" s="451"/>
      <c r="DV209" s="451"/>
      <c r="DW209" s="451"/>
      <c r="DX209" s="451"/>
      <c r="DY209" s="451"/>
      <c r="DZ209" s="451"/>
      <c r="EA209" s="451"/>
      <c r="EB209" s="451"/>
      <c r="EC209" s="451"/>
      <c r="ED209" s="451"/>
      <c r="EE209" s="451"/>
      <c r="EF209" s="451"/>
      <c r="EG209" s="451"/>
      <c r="EH209" s="451"/>
      <c r="EI209" s="451"/>
      <c r="EJ209" s="451"/>
      <c r="EK209" s="451"/>
      <c r="EL209" s="451"/>
      <c r="EM209" s="451"/>
      <c r="EN209" s="451"/>
      <c r="EO209" s="451"/>
      <c r="EP209" s="451"/>
      <c r="EQ209" s="451"/>
      <c r="ER209" s="451"/>
      <c r="ES209" s="451"/>
      <c r="ET209" s="451"/>
      <c r="EU209" s="451"/>
      <c r="EV209" s="451"/>
      <c r="EW209" s="451"/>
      <c r="EX209" s="451"/>
      <c r="EY209" s="451"/>
      <c r="EZ209" s="451"/>
      <c r="FA209" s="451"/>
      <c r="FB209" s="451"/>
      <c r="FC209" s="451"/>
      <c r="FD209" s="451"/>
      <c r="FE209" s="451"/>
      <c r="FF209" s="451"/>
      <c r="FG209" s="451"/>
      <c r="FH209" s="451"/>
      <c r="FI209" s="451"/>
      <c r="FJ209" s="451"/>
      <c r="FK209" s="451"/>
      <c r="FL209" s="451"/>
      <c r="FM209" s="451"/>
      <c r="FN209" s="451"/>
    </row>
    <row r="210" spans="1:170" ht="15.75" customHeight="1">
      <c r="A210" s="451"/>
      <c r="B210" s="451"/>
      <c r="C210" s="451"/>
      <c r="D210" s="451"/>
      <c r="E210" s="451"/>
      <c r="F210" s="451"/>
      <c r="G210" s="451"/>
      <c r="H210" s="451"/>
      <c r="I210" s="451"/>
      <c r="J210" s="451"/>
      <c r="K210" s="451"/>
      <c r="L210" s="451"/>
      <c r="M210" s="451"/>
      <c r="N210" s="451"/>
      <c r="O210" s="451"/>
      <c r="P210" s="451"/>
      <c r="Q210" s="451"/>
      <c r="R210" s="451"/>
      <c r="S210" s="451"/>
      <c r="T210" s="451"/>
      <c r="U210" s="451"/>
      <c r="V210" s="451"/>
      <c r="W210" s="451"/>
      <c r="X210" s="451"/>
      <c r="Y210" s="451"/>
      <c r="Z210" s="451"/>
      <c r="AA210" s="451"/>
      <c r="AB210" s="451"/>
      <c r="AC210" s="451"/>
      <c r="AD210" s="451"/>
      <c r="AE210" s="451"/>
      <c r="AF210" s="451"/>
      <c r="AG210" s="451"/>
      <c r="AH210" s="451"/>
      <c r="AI210" s="451"/>
      <c r="AJ210" s="451"/>
      <c r="AK210" s="451"/>
      <c r="AL210" s="451"/>
      <c r="AM210" s="451"/>
      <c r="AN210" s="451"/>
      <c r="AO210" s="451"/>
      <c r="AP210" s="451"/>
      <c r="AQ210" s="451"/>
      <c r="AR210" s="451"/>
      <c r="AS210" s="451"/>
      <c r="AT210" s="451"/>
      <c r="AU210" s="451"/>
      <c r="AV210" s="451"/>
      <c r="AW210" s="451"/>
      <c r="AX210" s="451"/>
      <c r="AY210" s="451"/>
      <c r="AZ210" s="451"/>
      <c r="BA210" s="451"/>
      <c r="BB210" s="451"/>
      <c r="BC210" s="451"/>
      <c r="BD210" s="451"/>
      <c r="BE210" s="451"/>
      <c r="BF210" s="451"/>
      <c r="BG210" s="451"/>
      <c r="BH210" s="451"/>
      <c r="BI210" s="451"/>
      <c r="BJ210" s="451"/>
      <c r="BK210" s="451"/>
      <c r="BL210" s="451"/>
      <c r="BM210" s="451"/>
      <c r="BN210" s="451"/>
      <c r="BO210" s="451"/>
      <c r="BP210" s="451"/>
      <c r="BQ210" s="451"/>
      <c r="BR210" s="451"/>
      <c r="BS210" s="451"/>
      <c r="BT210" s="451"/>
      <c r="BU210" s="451"/>
      <c r="BV210" s="451"/>
      <c r="BW210" s="451"/>
      <c r="BX210" s="451"/>
      <c r="BY210" s="451"/>
      <c r="BZ210" s="451"/>
      <c r="CA210" s="451"/>
      <c r="CB210" s="451"/>
      <c r="CC210" s="451"/>
      <c r="CD210" s="451"/>
      <c r="CE210" s="451"/>
      <c r="CF210" s="451"/>
      <c r="CG210" s="451"/>
      <c r="CH210" s="451"/>
      <c r="CI210" s="451"/>
      <c r="CJ210" s="451"/>
      <c r="CK210" s="451"/>
      <c r="CL210" s="451"/>
      <c r="CM210" s="451"/>
      <c r="CN210" s="451"/>
      <c r="CO210" s="451"/>
      <c r="CP210" s="451"/>
      <c r="CQ210" s="451"/>
      <c r="CR210" s="451"/>
      <c r="CS210" s="451"/>
      <c r="CT210" s="451"/>
      <c r="CU210" s="451"/>
      <c r="CV210" s="451"/>
      <c r="CW210" s="451"/>
      <c r="CX210" s="451"/>
      <c r="CY210" s="451"/>
      <c r="CZ210" s="451"/>
      <c r="DA210" s="451"/>
      <c r="DB210" s="451"/>
      <c r="DC210" s="451"/>
      <c r="DD210" s="451"/>
      <c r="DE210" s="451"/>
      <c r="DF210" s="451"/>
      <c r="DG210" s="451"/>
      <c r="DH210" s="451"/>
      <c r="DI210" s="451"/>
      <c r="DJ210" s="451"/>
      <c r="DK210" s="451"/>
      <c r="DL210" s="451"/>
      <c r="DM210" s="451"/>
      <c r="DN210" s="451"/>
      <c r="DO210" s="451"/>
      <c r="DP210" s="451"/>
      <c r="DQ210" s="451"/>
      <c r="DR210" s="451"/>
      <c r="DS210" s="451"/>
      <c r="DT210" s="451"/>
      <c r="DU210" s="451"/>
      <c r="DV210" s="451"/>
      <c r="DW210" s="451"/>
      <c r="DX210" s="451"/>
      <c r="DY210" s="451"/>
      <c r="DZ210" s="451"/>
      <c r="EA210" s="451"/>
      <c r="EB210" s="451"/>
      <c r="EC210" s="451"/>
      <c r="ED210" s="451"/>
      <c r="EE210" s="451"/>
      <c r="EF210" s="451"/>
      <c r="EG210" s="451"/>
      <c r="EH210" s="451"/>
      <c r="EI210" s="451"/>
      <c r="EJ210" s="451"/>
      <c r="EK210" s="451"/>
      <c r="EL210" s="451"/>
      <c r="EM210" s="451"/>
      <c r="EN210" s="451"/>
      <c r="EO210" s="451"/>
      <c r="EP210" s="451"/>
      <c r="EQ210" s="451"/>
      <c r="ER210" s="451"/>
      <c r="ES210" s="451"/>
      <c r="ET210" s="451"/>
      <c r="EU210" s="451"/>
      <c r="EV210" s="451"/>
      <c r="EW210" s="451"/>
      <c r="EX210" s="451"/>
      <c r="EY210" s="451"/>
      <c r="EZ210" s="451"/>
      <c r="FA210" s="451"/>
      <c r="FB210" s="451"/>
      <c r="FC210" s="451"/>
      <c r="FD210" s="451"/>
      <c r="FE210" s="451"/>
      <c r="FF210" s="451"/>
      <c r="FG210" s="451"/>
      <c r="FH210" s="451"/>
      <c r="FI210" s="451"/>
      <c r="FJ210" s="451"/>
      <c r="FK210" s="451"/>
      <c r="FL210" s="451"/>
      <c r="FM210" s="451"/>
      <c r="FN210" s="451"/>
    </row>
    <row r="211" spans="1:170" ht="15.75" customHeight="1">
      <c r="A211" s="451"/>
      <c r="B211" s="451"/>
      <c r="C211" s="451"/>
      <c r="D211" s="451"/>
      <c r="E211" s="451"/>
      <c r="F211" s="451"/>
      <c r="G211" s="451"/>
      <c r="H211" s="451"/>
      <c r="I211" s="451"/>
      <c r="J211" s="451"/>
      <c r="K211" s="451"/>
      <c r="L211" s="451"/>
      <c r="M211" s="451"/>
      <c r="N211" s="451"/>
      <c r="O211" s="451"/>
      <c r="P211" s="451"/>
      <c r="Q211" s="451"/>
      <c r="R211" s="451"/>
      <c r="S211" s="451"/>
      <c r="T211" s="451"/>
      <c r="U211" s="451"/>
      <c r="V211" s="451"/>
      <c r="W211" s="451"/>
      <c r="X211" s="451"/>
      <c r="Y211" s="451"/>
      <c r="Z211" s="451"/>
      <c r="AA211" s="451"/>
      <c r="AB211" s="451"/>
      <c r="AC211" s="451"/>
      <c r="AD211" s="451"/>
      <c r="AE211" s="451"/>
      <c r="AF211" s="451"/>
      <c r="AG211" s="451"/>
      <c r="AH211" s="451"/>
      <c r="AI211" s="451"/>
      <c r="AJ211" s="451"/>
      <c r="AK211" s="451"/>
      <c r="AL211" s="451"/>
      <c r="AM211" s="451"/>
      <c r="AN211" s="451"/>
      <c r="AO211" s="451"/>
      <c r="AP211" s="451"/>
      <c r="AQ211" s="451"/>
      <c r="AR211" s="451"/>
      <c r="AS211" s="451"/>
      <c r="AT211" s="451"/>
      <c r="AU211" s="451"/>
      <c r="AV211" s="451"/>
      <c r="AW211" s="451"/>
      <c r="AX211" s="451"/>
      <c r="AY211" s="451"/>
      <c r="AZ211" s="451"/>
      <c r="BA211" s="451"/>
      <c r="BB211" s="451"/>
      <c r="BC211" s="451"/>
      <c r="BD211" s="451"/>
      <c r="BE211" s="451"/>
      <c r="BF211" s="451"/>
      <c r="BG211" s="451"/>
      <c r="BH211" s="451"/>
      <c r="BI211" s="451"/>
      <c r="BJ211" s="451"/>
      <c r="BK211" s="451"/>
      <c r="BL211" s="451"/>
      <c r="BM211" s="451"/>
      <c r="BN211" s="451"/>
      <c r="BO211" s="451"/>
      <c r="BP211" s="451"/>
      <c r="BQ211" s="451"/>
      <c r="BR211" s="451"/>
      <c r="BS211" s="451"/>
      <c r="BT211" s="451"/>
      <c r="BU211" s="451"/>
      <c r="BV211" s="451"/>
      <c r="BW211" s="451"/>
      <c r="BX211" s="451"/>
      <c r="BY211" s="451"/>
      <c r="BZ211" s="451"/>
      <c r="CA211" s="451"/>
      <c r="CB211" s="451"/>
      <c r="CC211" s="451"/>
      <c r="CD211" s="451"/>
      <c r="CE211" s="451"/>
      <c r="CF211" s="451"/>
      <c r="CG211" s="451"/>
      <c r="CH211" s="451"/>
      <c r="CI211" s="451"/>
      <c r="CJ211" s="451"/>
      <c r="CK211" s="451"/>
      <c r="CL211" s="451"/>
      <c r="CM211" s="451"/>
      <c r="CN211" s="451"/>
      <c r="CO211" s="451"/>
      <c r="CP211" s="451"/>
      <c r="CQ211" s="451"/>
      <c r="CR211" s="451"/>
      <c r="CS211" s="451"/>
      <c r="CT211" s="451"/>
      <c r="CU211" s="451"/>
      <c r="CV211" s="451"/>
      <c r="CW211" s="451"/>
      <c r="CX211" s="451"/>
      <c r="CY211" s="451"/>
      <c r="CZ211" s="451"/>
      <c r="DA211" s="451"/>
      <c r="DB211" s="451"/>
      <c r="DC211" s="451"/>
      <c r="DD211" s="451"/>
      <c r="DE211" s="451"/>
      <c r="DF211" s="451"/>
      <c r="DG211" s="451"/>
      <c r="DH211" s="451"/>
      <c r="DI211" s="451"/>
      <c r="DJ211" s="451"/>
      <c r="DK211" s="451"/>
      <c r="DL211" s="451"/>
      <c r="DM211" s="451"/>
      <c r="DN211" s="451"/>
      <c r="DO211" s="451"/>
      <c r="DP211" s="451"/>
      <c r="DQ211" s="451"/>
      <c r="DR211" s="451"/>
      <c r="DS211" s="451"/>
      <c r="DT211" s="451"/>
      <c r="DU211" s="451"/>
      <c r="DV211" s="451"/>
      <c r="DW211" s="451"/>
      <c r="DX211" s="451"/>
      <c r="DY211" s="451"/>
      <c r="DZ211" s="451"/>
      <c r="EA211" s="451"/>
      <c r="EB211" s="451"/>
      <c r="EC211" s="451"/>
      <c r="ED211" s="451"/>
      <c r="EE211" s="451"/>
      <c r="EF211" s="451"/>
      <c r="EG211" s="451"/>
      <c r="EH211" s="451"/>
      <c r="EI211" s="451"/>
      <c r="EJ211" s="451"/>
      <c r="EK211" s="451"/>
      <c r="EL211" s="451"/>
      <c r="EM211" s="451"/>
      <c r="EN211" s="451"/>
      <c r="EO211" s="451"/>
      <c r="EP211" s="451"/>
      <c r="EQ211" s="451"/>
      <c r="ER211" s="451"/>
      <c r="ES211" s="451"/>
      <c r="ET211" s="451"/>
      <c r="EU211" s="451"/>
      <c r="EV211" s="451"/>
      <c r="EW211" s="451"/>
      <c r="EX211" s="451"/>
      <c r="EY211" s="451"/>
      <c r="EZ211" s="451"/>
      <c r="FA211" s="451"/>
      <c r="FB211" s="451"/>
      <c r="FC211" s="451"/>
      <c r="FD211" s="451"/>
      <c r="FE211" s="451"/>
      <c r="FF211" s="451"/>
      <c r="FG211" s="451"/>
      <c r="FH211" s="451"/>
      <c r="FI211" s="451"/>
      <c r="FJ211" s="451"/>
      <c r="FK211" s="451"/>
      <c r="FL211" s="451"/>
      <c r="FM211" s="451"/>
      <c r="FN211" s="451"/>
    </row>
    <row r="212" spans="1:170" ht="15.75" customHeight="1">
      <c r="A212" s="451"/>
      <c r="B212" s="451"/>
      <c r="C212" s="451"/>
      <c r="D212" s="451"/>
      <c r="E212" s="451"/>
      <c r="F212" s="451"/>
      <c r="G212" s="451"/>
      <c r="H212" s="451"/>
      <c r="I212" s="451"/>
      <c r="J212" s="451"/>
      <c r="K212" s="451"/>
      <c r="L212" s="451"/>
      <c r="M212" s="451"/>
      <c r="N212" s="451"/>
      <c r="O212" s="451"/>
      <c r="P212" s="451"/>
      <c r="Q212" s="451"/>
      <c r="R212" s="451"/>
      <c r="S212" s="451"/>
      <c r="T212" s="451"/>
      <c r="U212" s="451"/>
      <c r="V212" s="451"/>
      <c r="W212" s="451"/>
      <c r="X212" s="451"/>
      <c r="Y212" s="451"/>
      <c r="Z212" s="451"/>
      <c r="AA212" s="451"/>
      <c r="AB212" s="451"/>
      <c r="AC212" s="451"/>
      <c r="AD212" s="451"/>
      <c r="AE212" s="451"/>
      <c r="AF212" s="451"/>
      <c r="AG212" s="451"/>
      <c r="AH212" s="451"/>
      <c r="AI212" s="451"/>
      <c r="AJ212" s="451"/>
      <c r="AK212" s="451"/>
      <c r="AL212" s="451"/>
      <c r="AM212" s="451"/>
      <c r="AN212" s="451"/>
      <c r="AO212" s="451"/>
      <c r="AP212" s="451"/>
      <c r="AQ212" s="451"/>
      <c r="AR212" s="451"/>
      <c r="AS212" s="451"/>
      <c r="AT212" s="451"/>
      <c r="AU212" s="451"/>
      <c r="AV212" s="451"/>
      <c r="AW212" s="451"/>
      <c r="AX212" s="451"/>
      <c r="AY212" s="451"/>
      <c r="AZ212" s="451"/>
      <c r="BA212" s="451"/>
      <c r="BB212" s="451"/>
      <c r="BC212" s="451"/>
      <c r="BD212" s="451"/>
      <c r="BE212" s="451"/>
      <c r="BF212" s="451"/>
      <c r="BG212" s="451"/>
      <c r="BH212" s="451"/>
      <c r="BI212" s="451"/>
      <c r="BJ212" s="451"/>
      <c r="BK212" s="451"/>
      <c r="BL212" s="451"/>
      <c r="BM212" s="451"/>
      <c r="BN212" s="451"/>
      <c r="BO212" s="451"/>
      <c r="BP212" s="451"/>
      <c r="BQ212" s="451"/>
      <c r="BR212" s="451"/>
      <c r="BS212" s="451"/>
      <c r="BT212" s="451"/>
      <c r="BU212" s="451"/>
      <c r="BV212" s="451"/>
      <c r="BW212" s="451"/>
      <c r="BX212" s="451"/>
      <c r="BY212" s="451"/>
      <c r="BZ212" s="451"/>
      <c r="CA212" s="451"/>
      <c r="CB212" s="451"/>
      <c r="CC212" s="451"/>
      <c r="CD212" s="451"/>
      <c r="CE212" s="451"/>
      <c r="CF212" s="451"/>
      <c r="CG212" s="451"/>
      <c r="CH212" s="451"/>
      <c r="CI212" s="451"/>
      <c r="CJ212" s="451"/>
      <c r="CK212" s="451"/>
      <c r="CL212" s="451"/>
      <c r="CM212" s="451"/>
      <c r="CN212" s="451"/>
      <c r="CO212" s="451"/>
      <c r="CP212" s="451"/>
      <c r="CQ212" s="451"/>
      <c r="CR212" s="451"/>
      <c r="CS212" s="451"/>
      <c r="CT212" s="451"/>
      <c r="CU212" s="451"/>
      <c r="CV212" s="451"/>
      <c r="CW212" s="451"/>
      <c r="CX212" s="451"/>
      <c r="CY212" s="451"/>
      <c r="CZ212" s="451"/>
      <c r="DA212" s="451"/>
      <c r="DB212" s="451"/>
      <c r="DC212" s="451"/>
      <c r="DD212" s="451"/>
      <c r="DE212" s="451"/>
      <c r="DF212" s="451"/>
      <c r="DG212" s="451"/>
      <c r="DH212" s="451"/>
      <c r="DI212" s="451"/>
      <c r="DJ212" s="451"/>
      <c r="DK212" s="451"/>
      <c r="DL212" s="451"/>
      <c r="DM212" s="451"/>
      <c r="DN212" s="451"/>
      <c r="DO212" s="451"/>
      <c r="DP212" s="451"/>
      <c r="DQ212" s="451"/>
      <c r="DR212" s="451"/>
      <c r="DS212" s="451"/>
      <c r="DT212" s="451"/>
      <c r="DU212" s="451"/>
      <c r="DV212" s="451"/>
      <c r="DW212" s="451"/>
      <c r="DX212" s="451"/>
      <c r="DY212" s="451"/>
      <c r="DZ212" s="451"/>
      <c r="EA212" s="451"/>
      <c r="EB212" s="451"/>
      <c r="EC212" s="451"/>
      <c r="ED212" s="451"/>
      <c r="EE212" s="451"/>
      <c r="EF212" s="451"/>
      <c r="EG212" s="451"/>
      <c r="EH212" s="451"/>
      <c r="EI212" s="451"/>
      <c r="EJ212" s="451"/>
      <c r="EK212" s="451"/>
      <c r="EL212" s="451"/>
      <c r="EM212" s="451"/>
      <c r="EN212" s="451"/>
      <c r="EO212" s="451"/>
      <c r="EP212" s="451"/>
      <c r="EQ212" s="451"/>
      <c r="ER212" s="451"/>
      <c r="ES212" s="451"/>
      <c r="ET212" s="451"/>
      <c r="EU212" s="451"/>
      <c r="EV212" s="451"/>
      <c r="EW212" s="451"/>
      <c r="EX212" s="451"/>
      <c r="EY212" s="451"/>
      <c r="EZ212" s="451"/>
      <c r="FA212" s="451"/>
      <c r="FB212" s="451"/>
      <c r="FC212" s="451"/>
      <c r="FD212" s="451"/>
      <c r="FE212" s="451"/>
      <c r="FF212" s="451"/>
      <c r="FG212" s="451"/>
      <c r="FH212" s="451"/>
      <c r="FI212" s="451"/>
      <c r="FJ212" s="451"/>
      <c r="FK212" s="451"/>
      <c r="FL212" s="451"/>
      <c r="FM212" s="451"/>
      <c r="FN212" s="451"/>
    </row>
    <row r="213" spans="1:170" ht="15.75" customHeight="1">
      <c r="A213" s="451"/>
      <c r="B213" s="451"/>
      <c r="C213" s="451"/>
      <c r="D213" s="451"/>
      <c r="E213" s="451"/>
      <c r="F213" s="451"/>
      <c r="G213" s="451"/>
      <c r="H213" s="451"/>
      <c r="I213" s="451"/>
      <c r="J213" s="451"/>
      <c r="K213" s="451"/>
      <c r="L213" s="451"/>
      <c r="M213" s="451"/>
      <c r="N213" s="451"/>
      <c r="O213" s="451"/>
      <c r="P213" s="451"/>
      <c r="Q213" s="451"/>
      <c r="R213" s="451"/>
      <c r="S213" s="451"/>
      <c r="T213" s="451"/>
      <c r="U213" s="451"/>
      <c r="V213" s="451"/>
      <c r="W213" s="451"/>
      <c r="X213" s="451"/>
      <c r="Y213" s="451"/>
      <c r="Z213" s="451"/>
      <c r="AA213" s="451"/>
      <c r="AB213" s="451"/>
      <c r="AC213" s="451"/>
      <c r="AD213" s="451"/>
      <c r="AE213" s="451"/>
      <c r="AF213" s="451"/>
      <c r="AG213" s="451"/>
      <c r="AH213" s="451"/>
      <c r="AI213" s="451"/>
      <c r="AJ213" s="451"/>
      <c r="AK213" s="451"/>
      <c r="AL213" s="451"/>
      <c r="AM213" s="451"/>
      <c r="AN213" s="451"/>
      <c r="AO213" s="451"/>
      <c r="AP213" s="451"/>
      <c r="AQ213" s="451"/>
      <c r="AR213" s="451"/>
      <c r="AS213" s="451"/>
      <c r="AT213" s="451"/>
      <c r="AU213" s="451"/>
      <c r="AV213" s="451"/>
      <c r="AW213" s="451"/>
      <c r="AX213" s="451"/>
      <c r="AY213" s="451"/>
      <c r="AZ213" s="451"/>
      <c r="BA213" s="451"/>
      <c r="BB213" s="451"/>
      <c r="BC213" s="451"/>
      <c r="BD213" s="451"/>
      <c r="BE213" s="451"/>
      <c r="BF213" s="451"/>
      <c r="BG213" s="451"/>
      <c r="BH213" s="451"/>
      <c r="BI213" s="451"/>
      <c r="BJ213" s="451"/>
      <c r="BK213" s="451"/>
      <c r="BL213" s="451"/>
      <c r="BM213" s="451"/>
      <c r="BN213" s="451"/>
      <c r="BO213" s="451"/>
      <c r="BP213" s="451"/>
      <c r="BQ213" s="451"/>
      <c r="BR213" s="451"/>
      <c r="BS213" s="451"/>
      <c r="BT213" s="451"/>
      <c r="BU213" s="451"/>
      <c r="BV213" s="451"/>
      <c r="BW213" s="451"/>
      <c r="BX213" s="451"/>
      <c r="BY213" s="451"/>
      <c r="BZ213" s="451"/>
      <c r="CA213" s="451"/>
      <c r="CB213" s="451"/>
      <c r="CC213" s="451"/>
      <c r="CD213" s="451"/>
      <c r="CE213" s="451"/>
      <c r="CF213" s="451"/>
      <c r="CG213" s="451"/>
      <c r="CH213" s="451"/>
      <c r="CI213" s="451"/>
      <c r="CJ213" s="451"/>
      <c r="CK213" s="451"/>
      <c r="CL213" s="451"/>
      <c r="CM213" s="451"/>
      <c r="CN213" s="451"/>
      <c r="CO213" s="451"/>
      <c r="CP213" s="451"/>
      <c r="CQ213" s="451"/>
      <c r="CR213" s="451"/>
      <c r="CS213" s="451"/>
      <c r="CT213" s="451"/>
      <c r="CU213" s="451"/>
      <c r="CV213" s="451"/>
      <c r="CW213" s="451"/>
      <c r="CX213" s="451"/>
      <c r="CY213" s="451"/>
      <c r="CZ213" s="451"/>
      <c r="DA213" s="451"/>
      <c r="DB213" s="451"/>
      <c r="DC213" s="451"/>
      <c r="DD213" s="451"/>
      <c r="DE213" s="451"/>
      <c r="DF213" s="451"/>
      <c r="DG213" s="451"/>
      <c r="DH213" s="451"/>
      <c r="DI213" s="451"/>
      <c r="DJ213" s="451"/>
      <c r="DK213" s="451"/>
      <c r="DL213" s="451"/>
      <c r="DM213" s="451"/>
      <c r="DN213" s="451"/>
      <c r="DO213" s="451"/>
      <c r="DP213" s="451"/>
      <c r="DQ213" s="451"/>
      <c r="DR213" s="451"/>
      <c r="DS213" s="451"/>
      <c r="DT213" s="451"/>
      <c r="DU213" s="451"/>
      <c r="DV213" s="451"/>
      <c r="DW213" s="451"/>
      <c r="DX213" s="451"/>
      <c r="DY213" s="451"/>
      <c r="DZ213" s="451"/>
      <c r="EA213" s="451"/>
      <c r="EB213" s="451"/>
      <c r="EC213" s="451"/>
      <c r="ED213" s="451"/>
      <c r="EE213" s="451"/>
      <c r="EF213" s="451"/>
      <c r="EG213" s="451"/>
      <c r="EH213" s="451"/>
      <c r="EI213" s="451"/>
      <c r="EJ213" s="451"/>
      <c r="EK213" s="451"/>
      <c r="EL213" s="451"/>
      <c r="EM213" s="451"/>
      <c r="EN213" s="451"/>
      <c r="EO213" s="451"/>
      <c r="EP213" s="451"/>
      <c r="EQ213" s="451"/>
      <c r="ER213" s="451"/>
      <c r="ES213" s="451"/>
      <c r="ET213" s="451"/>
      <c r="EU213" s="451"/>
      <c r="EV213" s="451"/>
      <c r="EW213" s="451"/>
      <c r="EX213" s="451"/>
      <c r="EY213" s="451"/>
      <c r="EZ213" s="451"/>
      <c r="FA213" s="451"/>
      <c r="FB213" s="451"/>
      <c r="FC213" s="451"/>
      <c r="FD213" s="451"/>
      <c r="FE213" s="451"/>
      <c r="FF213" s="451"/>
      <c r="FG213" s="451"/>
      <c r="FH213" s="451"/>
      <c r="FI213" s="451"/>
      <c r="FJ213" s="451"/>
      <c r="FK213" s="451"/>
      <c r="FL213" s="451"/>
      <c r="FM213" s="451"/>
      <c r="FN213" s="451"/>
    </row>
    <row r="214" spans="1:170" ht="15.75" customHeight="1">
      <c r="A214" s="451"/>
      <c r="B214" s="451"/>
      <c r="C214" s="451"/>
      <c r="D214" s="451"/>
      <c r="E214" s="451"/>
      <c r="F214" s="451"/>
      <c r="G214" s="451"/>
      <c r="H214" s="451"/>
      <c r="I214" s="451"/>
      <c r="J214" s="451"/>
      <c r="K214" s="451"/>
      <c r="L214" s="451"/>
      <c r="M214" s="451"/>
      <c r="N214" s="451"/>
      <c r="O214" s="451"/>
      <c r="P214" s="451"/>
      <c r="Q214" s="451"/>
      <c r="R214" s="451"/>
      <c r="S214" s="451"/>
      <c r="T214" s="451"/>
      <c r="U214" s="451"/>
      <c r="V214" s="451"/>
      <c r="W214" s="451"/>
      <c r="X214" s="451"/>
      <c r="Y214" s="451"/>
      <c r="Z214" s="451"/>
      <c r="AA214" s="451"/>
      <c r="AB214" s="451"/>
      <c r="AC214" s="451"/>
      <c r="AD214" s="451"/>
      <c r="AE214" s="451"/>
      <c r="AF214" s="451"/>
      <c r="AG214" s="451"/>
      <c r="AH214" s="451"/>
      <c r="AI214" s="451"/>
      <c r="AJ214" s="451"/>
      <c r="AK214" s="451"/>
      <c r="AL214" s="451"/>
      <c r="AM214" s="451"/>
      <c r="AN214" s="451"/>
      <c r="AO214" s="451"/>
      <c r="AP214" s="451"/>
      <c r="AQ214" s="451"/>
      <c r="AR214" s="451"/>
      <c r="AS214" s="451"/>
      <c r="AT214" s="451"/>
      <c r="AU214" s="451"/>
      <c r="AV214" s="451"/>
      <c r="AW214" s="451"/>
      <c r="AX214" s="451"/>
      <c r="AY214" s="451"/>
      <c r="AZ214" s="451"/>
      <c r="BA214" s="451"/>
      <c r="BB214" s="451"/>
      <c r="BC214" s="451"/>
      <c r="BD214" s="451"/>
      <c r="BE214" s="451"/>
      <c r="BF214" s="451"/>
      <c r="BG214" s="451"/>
      <c r="BH214" s="451"/>
      <c r="BI214" s="451"/>
      <c r="BJ214" s="451"/>
      <c r="BK214" s="451"/>
      <c r="BL214" s="451"/>
      <c r="BM214" s="451"/>
      <c r="BN214" s="451"/>
      <c r="BO214" s="451"/>
      <c r="BP214" s="451"/>
      <c r="BQ214" s="451"/>
      <c r="BR214" s="451"/>
      <c r="BS214" s="451"/>
      <c r="BT214" s="451"/>
      <c r="BU214" s="451"/>
      <c r="BV214" s="451"/>
      <c r="BW214" s="451"/>
      <c r="BX214" s="451"/>
      <c r="BY214" s="451"/>
      <c r="BZ214" s="451"/>
      <c r="CA214" s="451"/>
      <c r="CB214" s="451"/>
      <c r="CC214" s="451"/>
      <c r="CD214" s="451"/>
      <c r="CE214" s="451"/>
      <c r="CF214" s="451"/>
      <c r="CG214" s="451"/>
      <c r="CH214" s="451"/>
      <c r="CI214" s="451"/>
      <c r="CJ214" s="451"/>
      <c r="CK214" s="451"/>
      <c r="CL214" s="451"/>
      <c r="CM214" s="451"/>
      <c r="CN214" s="451"/>
      <c r="CO214" s="451"/>
      <c r="CP214" s="451"/>
      <c r="CQ214" s="451"/>
      <c r="CR214" s="451"/>
      <c r="CS214" s="451"/>
      <c r="CT214" s="451"/>
      <c r="CU214" s="451"/>
      <c r="CV214" s="451"/>
      <c r="CW214" s="451"/>
      <c r="CX214" s="451"/>
      <c r="CY214" s="451"/>
      <c r="CZ214" s="451"/>
      <c r="DA214" s="451"/>
      <c r="DB214" s="451"/>
      <c r="DC214" s="451"/>
      <c r="DD214" s="451"/>
      <c r="DE214" s="451"/>
      <c r="DF214" s="451"/>
      <c r="DG214" s="451"/>
      <c r="DH214" s="451"/>
      <c r="DI214" s="451"/>
      <c r="DJ214" s="451"/>
      <c r="DK214" s="451"/>
      <c r="DL214" s="451"/>
      <c r="DM214" s="451"/>
      <c r="DN214" s="451"/>
      <c r="DO214" s="451"/>
      <c r="DP214" s="451"/>
      <c r="DQ214" s="451"/>
      <c r="DR214" s="451"/>
      <c r="DS214" s="451"/>
      <c r="DT214" s="451"/>
      <c r="DU214" s="451"/>
      <c r="DV214" s="451"/>
      <c r="DW214" s="451"/>
      <c r="DX214" s="451"/>
      <c r="DY214" s="451"/>
      <c r="DZ214" s="451"/>
      <c r="EA214" s="451"/>
      <c r="EB214" s="451"/>
      <c r="EC214" s="451"/>
      <c r="ED214" s="451"/>
      <c r="EE214" s="451"/>
      <c r="EF214" s="451"/>
      <c r="EG214" s="451"/>
      <c r="EH214" s="451"/>
      <c r="EI214" s="451"/>
      <c r="EJ214" s="451"/>
      <c r="EK214" s="451"/>
      <c r="EL214" s="451"/>
      <c r="EM214" s="451"/>
      <c r="EN214" s="451"/>
      <c r="EO214" s="451"/>
      <c r="EP214" s="451"/>
      <c r="EQ214" s="451"/>
      <c r="ER214" s="451"/>
      <c r="ES214" s="451"/>
      <c r="ET214" s="451"/>
      <c r="EU214" s="451"/>
      <c r="EV214" s="451"/>
      <c r="EW214" s="451"/>
      <c r="EX214" s="451"/>
      <c r="EY214" s="451"/>
      <c r="EZ214" s="451"/>
      <c r="FA214" s="451"/>
      <c r="FB214" s="451"/>
      <c r="FC214" s="451"/>
      <c r="FD214" s="451"/>
      <c r="FE214" s="451"/>
      <c r="FF214" s="451"/>
      <c r="FG214" s="451"/>
      <c r="FH214" s="451"/>
      <c r="FI214" s="451"/>
      <c r="FJ214" s="451"/>
      <c r="FK214" s="451"/>
      <c r="FL214" s="451"/>
      <c r="FM214" s="451"/>
      <c r="FN214" s="451"/>
    </row>
    <row r="215" spans="1:170" ht="15.75" customHeight="1">
      <c r="A215" s="451"/>
      <c r="B215" s="451"/>
      <c r="C215" s="451"/>
      <c r="D215" s="451"/>
      <c r="E215" s="451"/>
      <c r="F215" s="451"/>
      <c r="G215" s="451"/>
      <c r="H215" s="451"/>
      <c r="I215" s="451"/>
      <c r="J215" s="451"/>
      <c r="K215" s="451"/>
      <c r="L215" s="451"/>
      <c r="M215" s="451"/>
      <c r="N215" s="451"/>
      <c r="O215" s="451"/>
      <c r="P215" s="451"/>
      <c r="Q215" s="451"/>
      <c r="R215" s="451"/>
      <c r="S215" s="451"/>
      <c r="T215" s="451"/>
      <c r="U215" s="451"/>
      <c r="V215" s="451"/>
      <c r="W215" s="451"/>
      <c r="X215" s="451"/>
      <c r="Y215" s="451"/>
      <c r="Z215" s="451"/>
      <c r="AA215" s="451"/>
      <c r="AB215" s="451"/>
      <c r="AC215" s="451"/>
      <c r="AD215" s="451"/>
      <c r="AE215" s="451"/>
      <c r="AF215" s="451"/>
      <c r="AG215" s="451"/>
      <c r="AH215" s="451"/>
      <c r="AI215" s="451"/>
      <c r="AJ215" s="451"/>
      <c r="AK215" s="451"/>
      <c r="AL215" s="451"/>
      <c r="AM215" s="451"/>
      <c r="AN215" s="451"/>
      <c r="AO215" s="451"/>
      <c r="AP215" s="451"/>
      <c r="AQ215" s="451"/>
      <c r="AR215" s="451"/>
      <c r="AS215" s="451"/>
      <c r="AT215" s="451"/>
      <c r="AU215" s="451"/>
      <c r="AV215" s="451"/>
      <c r="AW215" s="451"/>
      <c r="AX215" s="451"/>
      <c r="AY215" s="451"/>
      <c r="AZ215" s="451"/>
      <c r="BA215" s="451"/>
      <c r="BB215" s="451"/>
      <c r="BC215" s="451"/>
      <c r="BD215" s="451"/>
      <c r="BE215" s="451"/>
      <c r="BF215" s="451"/>
      <c r="BG215" s="451"/>
      <c r="BH215" s="451"/>
      <c r="BI215" s="451"/>
      <c r="BJ215" s="451"/>
      <c r="BK215" s="451"/>
      <c r="BL215" s="451"/>
      <c r="BM215" s="451"/>
      <c r="BN215" s="451"/>
      <c r="BO215" s="451"/>
      <c r="BP215" s="451"/>
      <c r="BQ215" s="451"/>
      <c r="BR215" s="451"/>
      <c r="BS215" s="451"/>
      <c r="BT215" s="451"/>
      <c r="BU215" s="451"/>
      <c r="BV215" s="451"/>
      <c r="BW215" s="451"/>
      <c r="BX215" s="451"/>
      <c r="BY215" s="451"/>
      <c r="BZ215" s="451"/>
      <c r="CA215" s="451"/>
      <c r="CB215" s="451"/>
      <c r="CC215" s="451"/>
      <c r="CD215" s="451"/>
      <c r="CE215" s="451"/>
      <c r="CF215" s="451"/>
      <c r="CG215" s="451"/>
      <c r="CH215" s="451"/>
      <c r="CI215" s="451"/>
      <c r="CJ215" s="451"/>
      <c r="CK215" s="451"/>
      <c r="CL215" s="451"/>
      <c r="CM215" s="451"/>
      <c r="CN215" s="451"/>
      <c r="CO215" s="451"/>
      <c r="CP215" s="451"/>
      <c r="CQ215" s="451"/>
      <c r="CR215" s="451"/>
      <c r="CS215" s="451"/>
      <c r="CT215" s="451"/>
      <c r="CU215" s="451"/>
      <c r="CV215" s="451"/>
      <c r="CW215" s="451"/>
      <c r="CX215" s="451"/>
      <c r="CY215" s="451"/>
      <c r="CZ215" s="451"/>
      <c r="DA215" s="451"/>
      <c r="DB215" s="451"/>
      <c r="DC215" s="451"/>
      <c r="DD215" s="451"/>
      <c r="DE215" s="451"/>
      <c r="DF215" s="451"/>
      <c r="DG215" s="451"/>
      <c r="DH215" s="451"/>
      <c r="DI215" s="451"/>
      <c r="DJ215" s="451"/>
      <c r="DK215" s="451"/>
      <c r="DL215" s="451"/>
      <c r="DM215" s="451"/>
      <c r="DN215" s="451"/>
      <c r="DO215" s="451"/>
      <c r="DP215" s="451"/>
      <c r="DQ215" s="451"/>
      <c r="DR215" s="451"/>
      <c r="DS215" s="451"/>
      <c r="DT215" s="451"/>
      <c r="DU215" s="451"/>
      <c r="DV215" s="451"/>
      <c r="DW215" s="451"/>
      <c r="DX215" s="451"/>
      <c r="DY215" s="451"/>
      <c r="DZ215" s="451"/>
      <c r="EA215" s="451"/>
      <c r="EB215" s="451"/>
      <c r="EC215" s="451"/>
      <c r="ED215" s="451"/>
      <c r="EE215" s="451"/>
      <c r="EF215" s="451"/>
      <c r="EG215" s="451"/>
      <c r="EH215" s="451"/>
      <c r="EI215" s="451"/>
      <c r="EJ215" s="451"/>
      <c r="EK215" s="451"/>
      <c r="EL215" s="451"/>
      <c r="EM215" s="451"/>
      <c r="EN215" s="451"/>
      <c r="EO215" s="451"/>
      <c r="EP215" s="451"/>
      <c r="EQ215" s="451"/>
      <c r="ER215" s="451"/>
      <c r="ES215" s="451"/>
      <c r="ET215" s="451"/>
      <c r="EU215" s="451"/>
      <c r="EV215" s="451"/>
      <c r="EW215" s="451"/>
      <c r="EX215" s="451"/>
      <c r="EY215" s="451"/>
      <c r="EZ215" s="451"/>
      <c r="FA215" s="451"/>
      <c r="FB215" s="451"/>
      <c r="FC215" s="451"/>
      <c r="FD215" s="451"/>
      <c r="FE215" s="451"/>
      <c r="FF215" s="451"/>
      <c r="FG215" s="451"/>
      <c r="FH215" s="451"/>
      <c r="FI215" s="451"/>
      <c r="FJ215" s="451"/>
      <c r="FK215" s="451"/>
      <c r="FL215" s="451"/>
      <c r="FM215" s="451"/>
      <c r="FN215" s="451"/>
    </row>
    <row r="216" spans="1:170" ht="15.75" customHeight="1">
      <c r="A216" s="451"/>
      <c r="B216" s="451"/>
      <c r="C216" s="451"/>
      <c r="D216" s="451"/>
      <c r="E216" s="451"/>
      <c r="F216" s="451"/>
      <c r="G216" s="451"/>
      <c r="H216" s="451"/>
      <c r="I216" s="451"/>
      <c r="J216" s="451"/>
      <c r="K216" s="451"/>
      <c r="L216" s="451"/>
      <c r="M216" s="451"/>
      <c r="N216" s="451"/>
      <c r="O216" s="451"/>
      <c r="P216" s="451"/>
      <c r="Q216" s="451"/>
      <c r="R216" s="451"/>
      <c r="S216" s="451"/>
      <c r="T216" s="451"/>
      <c r="U216" s="451"/>
      <c r="V216" s="451"/>
      <c r="W216" s="451"/>
      <c r="X216" s="451"/>
      <c r="Y216" s="451"/>
      <c r="Z216" s="451"/>
      <c r="AA216" s="451"/>
      <c r="AB216" s="451"/>
      <c r="AC216" s="451"/>
      <c r="AD216" s="451"/>
      <c r="AE216" s="451"/>
      <c r="AF216" s="451"/>
      <c r="AG216" s="451"/>
      <c r="AH216" s="451"/>
      <c r="AI216" s="451"/>
      <c r="AJ216" s="451"/>
      <c r="AK216" s="451"/>
      <c r="AL216" s="451"/>
      <c r="AM216" s="451"/>
      <c r="AN216" s="451"/>
      <c r="AO216" s="451"/>
      <c r="AP216" s="451"/>
      <c r="AQ216" s="451"/>
      <c r="AR216" s="451"/>
      <c r="AS216" s="451"/>
      <c r="AT216" s="451"/>
      <c r="AU216" s="451"/>
      <c r="AV216" s="451"/>
      <c r="AW216" s="451"/>
      <c r="AX216" s="451"/>
      <c r="AY216" s="451"/>
      <c r="AZ216" s="451"/>
      <c r="BA216" s="451"/>
      <c r="BB216" s="451"/>
      <c r="BC216" s="451"/>
      <c r="BD216" s="451"/>
      <c r="BE216" s="451"/>
      <c r="BF216" s="451"/>
      <c r="BG216" s="451"/>
      <c r="BH216" s="451"/>
      <c r="BI216" s="451"/>
      <c r="BJ216" s="451"/>
      <c r="BK216" s="451"/>
      <c r="BL216" s="451"/>
      <c r="BM216" s="451"/>
      <c r="BN216" s="451"/>
      <c r="BO216" s="451"/>
      <c r="BP216" s="451"/>
      <c r="BQ216" s="451"/>
      <c r="BR216" s="451"/>
      <c r="BS216" s="451"/>
      <c r="BT216" s="451"/>
      <c r="BU216" s="451"/>
      <c r="BV216" s="451"/>
      <c r="BW216" s="451"/>
      <c r="BX216" s="451"/>
      <c r="BY216" s="451"/>
      <c r="BZ216" s="451"/>
      <c r="CA216" s="451"/>
      <c r="CB216" s="451"/>
      <c r="CC216" s="451"/>
      <c r="CD216" s="451"/>
      <c r="CE216" s="451"/>
      <c r="CF216" s="451"/>
      <c r="CG216" s="451"/>
      <c r="CH216" s="451"/>
      <c r="CI216" s="451"/>
      <c r="CJ216" s="451"/>
      <c r="CK216" s="451"/>
      <c r="CL216" s="451"/>
      <c r="CM216" s="451"/>
      <c r="CN216" s="451"/>
      <c r="CO216" s="451"/>
      <c r="CP216" s="451"/>
      <c r="CQ216" s="451"/>
      <c r="CR216" s="451"/>
      <c r="CS216" s="451"/>
      <c r="CT216" s="451"/>
      <c r="CU216" s="451"/>
      <c r="CV216" s="451"/>
      <c r="CW216" s="451"/>
      <c r="CX216" s="451"/>
      <c r="CY216" s="451"/>
      <c r="CZ216" s="451"/>
      <c r="DA216" s="451"/>
      <c r="DB216" s="451"/>
      <c r="DC216" s="451"/>
      <c r="DD216" s="451"/>
      <c r="DE216" s="451"/>
      <c r="DF216" s="451"/>
      <c r="DG216" s="451"/>
      <c r="DH216" s="451"/>
      <c r="DI216" s="451"/>
      <c r="DJ216" s="451"/>
      <c r="DK216" s="451"/>
      <c r="DL216" s="451"/>
      <c r="DM216" s="451"/>
      <c r="DN216" s="451"/>
      <c r="DO216" s="451"/>
      <c r="DP216" s="451"/>
      <c r="DQ216" s="451"/>
      <c r="DR216" s="451"/>
      <c r="DS216" s="451"/>
      <c r="DT216" s="451"/>
      <c r="DU216" s="451"/>
      <c r="DV216" s="451"/>
      <c r="DW216" s="451"/>
      <c r="DX216" s="451"/>
      <c r="DY216" s="451"/>
      <c r="DZ216" s="451"/>
      <c r="EA216" s="451"/>
      <c r="EB216" s="451"/>
      <c r="EC216" s="451"/>
      <c r="ED216" s="451"/>
      <c r="EE216" s="451"/>
      <c r="EF216" s="451"/>
      <c r="EG216" s="451"/>
      <c r="EH216" s="451"/>
      <c r="EI216" s="451"/>
      <c r="EJ216" s="451"/>
      <c r="EK216" s="451"/>
      <c r="EL216" s="451"/>
      <c r="EM216" s="451"/>
      <c r="EN216" s="451"/>
      <c r="EO216" s="451"/>
      <c r="EP216" s="451"/>
      <c r="EQ216" s="451"/>
      <c r="ER216" s="451"/>
      <c r="ES216" s="451"/>
      <c r="ET216" s="451"/>
      <c r="EU216" s="451"/>
      <c r="EV216" s="451"/>
      <c r="EW216" s="451"/>
      <c r="EX216" s="451"/>
      <c r="EY216" s="451"/>
      <c r="EZ216" s="451"/>
      <c r="FA216" s="451"/>
      <c r="FB216" s="451"/>
      <c r="FC216" s="451"/>
      <c r="FD216" s="451"/>
      <c r="FE216" s="451"/>
      <c r="FF216" s="451"/>
      <c r="FG216" s="451"/>
      <c r="FH216" s="451"/>
      <c r="FI216" s="451"/>
      <c r="FJ216" s="451"/>
      <c r="FK216" s="451"/>
      <c r="FL216" s="451"/>
      <c r="FM216" s="451"/>
      <c r="FN216" s="451"/>
    </row>
    <row r="217" spans="1:170" ht="15.75" customHeight="1">
      <c r="A217" s="451"/>
      <c r="B217" s="451"/>
      <c r="C217" s="451"/>
      <c r="D217" s="451"/>
      <c r="E217" s="451"/>
      <c r="F217" s="451"/>
      <c r="G217" s="451"/>
      <c r="H217" s="451"/>
      <c r="I217" s="451"/>
      <c r="J217" s="451"/>
      <c r="K217" s="451"/>
      <c r="L217" s="451"/>
      <c r="M217" s="451"/>
      <c r="N217" s="451"/>
      <c r="O217" s="451"/>
      <c r="P217" s="451"/>
      <c r="Q217" s="451"/>
      <c r="R217" s="451"/>
      <c r="S217" s="451"/>
      <c r="T217" s="451"/>
      <c r="U217" s="451"/>
      <c r="V217" s="451"/>
      <c r="W217" s="451"/>
      <c r="X217" s="451"/>
      <c r="Y217" s="451"/>
      <c r="Z217" s="451"/>
      <c r="AA217" s="451"/>
      <c r="AB217" s="451"/>
      <c r="AC217" s="451"/>
      <c r="AD217" s="451"/>
      <c r="AE217" s="451"/>
      <c r="AF217" s="451"/>
      <c r="AG217" s="451"/>
      <c r="AH217" s="451"/>
      <c r="AI217" s="451"/>
      <c r="AJ217" s="451"/>
      <c r="AK217" s="451"/>
      <c r="AL217" s="451"/>
      <c r="AM217" s="451"/>
      <c r="AN217" s="451"/>
      <c r="AO217" s="451"/>
      <c r="AP217" s="451"/>
      <c r="AQ217" s="451"/>
      <c r="AR217" s="451"/>
      <c r="AS217" s="451"/>
      <c r="AT217" s="451"/>
      <c r="AU217" s="451"/>
      <c r="AV217" s="451"/>
      <c r="AW217" s="451"/>
      <c r="AX217" s="451"/>
      <c r="AY217" s="451"/>
      <c r="AZ217" s="451"/>
      <c r="BA217" s="451"/>
      <c r="BB217" s="451"/>
      <c r="BC217" s="451"/>
      <c r="BD217" s="451"/>
      <c r="BE217" s="451"/>
      <c r="BF217" s="451"/>
      <c r="BG217" s="451"/>
      <c r="BH217" s="451"/>
      <c r="BI217" s="451"/>
      <c r="BJ217" s="451"/>
      <c r="BK217" s="451"/>
      <c r="BL217" s="451"/>
      <c r="BM217" s="451"/>
      <c r="BN217" s="451"/>
      <c r="BO217" s="451"/>
      <c r="BP217" s="451"/>
      <c r="BQ217" s="451"/>
      <c r="BR217" s="451"/>
      <c r="BS217" s="451"/>
      <c r="BT217" s="451"/>
      <c r="BU217" s="451"/>
      <c r="BV217" s="451"/>
      <c r="BW217" s="451"/>
      <c r="BX217" s="451"/>
      <c r="BY217" s="451"/>
      <c r="BZ217" s="451"/>
      <c r="CA217" s="451"/>
      <c r="CB217" s="451"/>
      <c r="CC217" s="451"/>
      <c r="CD217" s="451"/>
      <c r="CE217" s="451"/>
      <c r="CF217" s="451"/>
      <c r="CG217" s="451"/>
      <c r="CH217" s="451"/>
      <c r="CI217" s="451"/>
      <c r="CJ217" s="451"/>
      <c r="CK217" s="451"/>
      <c r="CL217" s="451"/>
      <c r="CM217" s="451"/>
      <c r="CN217" s="451"/>
      <c r="CO217" s="451"/>
      <c r="CP217" s="451"/>
      <c r="CQ217" s="451"/>
      <c r="CR217" s="451"/>
      <c r="CS217" s="451"/>
      <c r="CT217" s="451"/>
      <c r="CU217" s="451"/>
      <c r="CV217" s="451"/>
      <c r="CW217" s="451"/>
      <c r="CX217" s="451"/>
      <c r="CY217" s="451"/>
      <c r="CZ217" s="451"/>
      <c r="DA217" s="451"/>
      <c r="DB217" s="451"/>
      <c r="DC217" s="451"/>
      <c r="DD217" s="451"/>
      <c r="DE217" s="451"/>
      <c r="DF217" s="451"/>
      <c r="DG217" s="451"/>
      <c r="DH217" s="451"/>
      <c r="DI217" s="451"/>
      <c r="DJ217" s="451"/>
      <c r="DK217" s="451"/>
      <c r="DL217" s="451"/>
      <c r="DM217" s="451"/>
      <c r="DN217" s="451"/>
      <c r="DO217" s="451"/>
      <c r="DP217" s="451"/>
      <c r="DQ217" s="451"/>
      <c r="DR217" s="451"/>
      <c r="DS217" s="451"/>
      <c r="DT217" s="451"/>
      <c r="DU217" s="451"/>
      <c r="DV217" s="451"/>
      <c r="DW217" s="451"/>
      <c r="DX217" s="451"/>
      <c r="DY217" s="451"/>
      <c r="DZ217" s="451"/>
      <c r="EA217" s="451"/>
      <c r="EB217" s="451"/>
      <c r="EC217" s="451"/>
      <c r="ED217" s="451"/>
      <c r="EE217" s="451"/>
      <c r="EF217" s="451"/>
      <c r="EG217" s="451"/>
      <c r="EH217" s="451"/>
      <c r="EI217" s="451"/>
      <c r="EJ217" s="451"/>
      <c r="EK217" s="451"/>
      <c r="EL217" s="451"/>
      <c r="EM217" s="451"/>
      <c r="EN217" s="451"/>
      <c r="EO217" s="451"/>
      <c r="EP217" s="451"/>
      <c r="EQ217" s="451"/>
      <c r="ER217" s="451"/>
      <c r="ES217" s="451"/>
      <c r="ET217" s="451"/>
      <c r="EU217" s="451"/>
      <c r="EV217" s="451"/>
      <c r="EW217" s="451"/>
      <c r="EX217" s="451"/>
      <c r="EY217" s="451"/>
      <c r="EZ217" s="451"/>
      <c r="FA217" s="451"/>
      <c r="FB217" s="451"/>
      <c r="FC217" s="451"/>
      <c r="FD217" s="451"/>
      <c r="FE217" s="451"/>
      <c r="FF217" s="451"/>
      <c r="FG217" s="451"/>
      <c r="FH217" s="451"/>
      <c r="FI217" s="451"/>
      <c r="FJ217" s="451"/>
      <c r="FK217" s="451"/>
      <c r="FL217" s="451"/>
      <c r="FM217" s="451"/>
      <c r="FN217" s="451"/>
    </row>
    <row r="218" spans="1:170" ht="15.75" customHeight="1">
      <c r="A218" s="451"/>
      <c r="B218" s="451"/>
      <c r="C218" s="451"/>
      <c r="D218" s="451"/>
      <c r="E218" s="451"/>
      <c r="F218" s="451"/>
      <c r="G218" s="451"/>
      <c r="H218" s="451"/>
      <c r="I218" s="451"/>
      <c r="J218" s="451"/>
      <c r="K218" s="451"/>
      <c r="L218" s="451"/>
      <c r="M218" s="451"/>
      <c r="N218" s="451"/>
      <c r="O218" s="451"/>
      <c r="P218" s="451"/>
      <c r="Q218" s="451"/>
      <c r="R218" s="451"/>
      <c r="S218" s="451"/>
      <c r="T218" s="451"/>
      <c r="U218" s="451"/>
      <c r="V218" s="451"/>
      <c r="W218" s="451"/>
      <c r="X218" s="451"/>
      <c r="Y218" s="451"/>
      <c r="Z218" s="451"/>
      <c r="AA218" s="451"/>
      <c r="AB218" s="451"/>
      <c r="AC218" s="451"/>
      <c r="AD218" s="451"/>
      <c r="AE218" s="451"/>
      <c r="AF218" s="451"/>
      <c r="AG218" s="451"/>
      <c r="AH218" s="451"/>
      <c r="AI218" s="451"/>
      <c r="AJ218" s="451"/>
      <c r="AK218" s="451"/>
      <c r="AL218" s="451"/>
      <c r="AM218" s="451"/>
      <c r="AN218" s="451"/>
      <c r="AO218" s="451"/>
      <c r="AP218" s="451"/>
      <c r="AQ218" s="451"/>
      <c r="AR218" s="451"/>
      <c r="AS218" s="451"/>
      <c r="AT218" s="451"/>
      <c r="AU218" s="451"/>
      <c r="AV218" s="451"/>
      <c r="AW218" s="451"/>
      <c r="AX218" s="451"/>
      <c r="AY218" s="451"/>
      <c r="AZ218" s="451"/>
      <c r="BA218" s="451"/>
      <c r="BB218" s="451"/>
      <c r="BC218" s="451"/>
      <c r="BD218" s="451"/>
      <c r="BE218" s="451"/>
      <c r="BF218" s="451"/>
      <c r="BG218" s="451"/>
      <c r="BH218" s="451"/>
      <c r="BI218" s="451"/>
      <c r="BJ218" s="451"/>
      <c r="BK218" s="451"/>
      <c r="BL218" s="451"/>
      <c r="BM218" s="451"/>
      <c r="BN218" s="451"/>
      <c r="BO218" s="451"/>
      <c r="BP218" s="451"/>
      <c r="BQ218" s="451"/>
      <c r="BR218" s="451"/>
      <c r="BS218" s="451"/>
      <c r="BT218" s="451"/>
      <c r="BU218" s="451"/>
      <c r="BV218" s="451"/>
      <c r="BW218" s="451"/>
      <c r="BX218" s="451"/>
      <c r="BY218" s="451"/>
      <c r="BZ218" s="451"/>
      <c r="CA218" s="451"/>
      <c r="CB218" s="451"/>
      <c r="CC218" s="451"/>
      <c r="CD218" s="451"/>
      <c r="CE218" s="451"/>
      <c r="CF218" s="451"/>
      <c r="CG218" s="451"/>
      <c r="CH218" s="451"/>
      <c r="CI218" s="451"/>
      <c r="CJ218" s="451"/>
      <c r="CK218" s="451"/>
      <c r="CL218" s="451"/>
      <c r="CM218" s="451"/>
      <c r="CN218" s="451"/>
      <c r="CO218" s="451"/>
      <c r="CP218" s="451"/>
      <c r="CQ218" s="451"/>
      <c r="CR218" s="451"/>
      <c r="CS218" s="451"/>
      <c r="CT218" s="451"/>
      <c r="CU218" s="451"/>
      <c r="CV218" s="451"/>
      <c r="CW218" s="451"/>
      <c r="CX218" s="451"/>
      <c r="CY218" s="451"/>
      <c r="CZ218" s="451"/>
      <c r="DA218" s="451"/>
      <c r="DB218" s="451"/>
      <c r="DC218" s="451"/>
      <c r="DD218" s="451"/>
      <c r="DE218" s="451"/>
      <c r="DF218" s="451"/>
      <c r="DG218" s="451"/>
      <c r="DH218" s="451"/>
      <c r="DI218" s="451"/>
      <c r="DJ218" s="451"/>
      <c r="DK218" s="451"/>
      <c r="DL218" s="451"/>
      <c r="DM218" s="451"/>
      <c r="DN218" s="451"/>
      <c r="DO218" s="451"/>
      <c r="DP218" s="451"/>
      <c r="DQ218" s="451"/>
      <c r="DR218" s="451"/>
      <c r="DS218" s="451"/>
      <c r="DT218" s="451"/>
      <c r="DU218" s="451"/>
      <c r="DV218" s="451"/>
      <c r="DW218" s="451"/>
      <c r="DX218" s="451"/>
      <c r="DY218" s="451"/>
      <c r="DZ218" s="451"/>
      <c r="EA218" s="451"/>
      <c r="EB218" s="451"/>
      <c r="EC218" s="451"/>
      <c r="ED218" s="451"/>
      <c r="EE218" s="451"/>
      <c r="EF218" s="451"/>
      <c r="EG218" s="451"/>
      <c r="EH218" s="451"/>
      <c r="EI218" s="451"/>
      <c r="EJ218" s="451"/>
      <c r="EK218" s="451"/>
      <c r="EL218" s="451"/>
      <c r="EM218" s="451"/>
      <c r="EN218" s="451"/>
      <c r="EO218" s="451"/>
      <c r="EP218" s="451"/>
      <c r="EQ218" s="451"/>
      <c r="ER218" s="451"/>
      <c r="ES218" s="451"/>
      <c r="ET218" s="451"/>
      <c r="EU218" s="451"/>
      <c r="EV218" s="451"/>
      <c r="EW218" s="451"/>
      <c r="EX218" s="451"/>
      <c r="EY218" s="451"/>
      <c r="EZ218" s="451"/>
      <c r="FA218" s="451"/>
      <c r="FB218" s="451"/>
      <c r="FC218" s="451"/>
      <c r="FD218" s="451"/>
      <c r="FE218" s="451"/>
      <c r="FF218" s="451"/>
      <c r="FG218" s="451"/>
      <c r="FH218" s="451"/>
      <c r="FI218" s="451"/>
      <c r="FJ218" s="451"/>
      <c r="FK218" s="451"/>
      <c r="FL218" s="451"/>
      <c r="FM218" s="451"/>
      <c r="FN218" s="451"/>
    </row>
    <row r="219" spans="1:170" ht="15.75" customHeight="1">
      <c r="A219" s="451"/>
      <c r="B219" s="451"/>
      <c r="C219" s="451"/>
      <c r="D219" s="451"/>
      <c r="E219" s="451"/>
      <c r="F219" s="451"/>
      <c r="G219" s="451"/>
      <c r="H219" s="451"/>
      <c r="I219" s="451"/>
      <c r="J219" s="451"/>
      <c r="K219" s="451"/>
      <c r="L219" s="451"/>
      <c r="M219" s="451"/>
      <c r="N219" s="451"/>
      <c r="O219" s="451"/>
      <c r="P219" s="451"/>
      <c r="Q219" s="451"/>
      <c r="R219" s="451"/>
      <c r="S219" s="451"/>
      <c r="T219" s="451"/>
      <c r="U219" s="451"/>
      <c r="V219" s="451"/>
      <c r="W219" s="451"/>
      <c r="X219" s="451"/>
      <c r="Y219" s="451"/>
      <c r="Z219" s="451"/>
      <c r="AA219" s="451"/>
      <c r="AB219" s="451"/>
      <c r="AC219" s="451"/>
      <c r="AD219" s="451"/>
      <c r="AE219" s="451"/>
      <c r="AF219" s="451"/>
      <c r="AG219" s="451"/>
      <c r="AH219" s="451"/>
      <c r="AI219" s="451"/>
      <c r="AJ219" s="451"/>
      <c r="AK219" s="451"/>
      <c r="AL219" s="451"/>
      <c r="AM219" s="451"/>
      <c r="AN219" s="451"/>
      <c r="AO219" s="451"/>
      <c r="AP219" s="451"/>
      <c r="AQ219" s="451"/>
      <c r="AR219" s="451"/>
      <c r="AS219" s="451"/>
      <c r="AT219" s="451"/>
      <c r="AU219" s="451"/>
      <c r="AV219" s="451"/>
      <c r="AW219" s="451"/>
      <c r="AX219" s="451"/>
      <c r="AY219" s="451"/>
      <c r="AZ219" s="451"/>
      <c r="BA219" s="451"/>
      <c r="BB219" s="451"/>
      <c r="BC219" s="451"/>
      <c r="BD219" s="451"/>
      <c r="BE219" s="451"/>
      <c r="BF219" s="451"/>
      <c r="BG219" s="451"/>
      <c r="BH219" s="451"/>
      <c r="BI219" s="451"/>
      <c r="BJ219" s="451"/>
      <c r="BK219" s="451"/>
      <c r="BL219" s="451"/>
      <c r="BM219" s="451"/>
      <c r="BN219" s="451"/>
      <c r="BO219" s="451"/>
      <c r="BP219" s="451"/>
      <c r="BQ219" s="451"/>
      <c r="BR219" s="451"/>
      <c r="BS219" s="451"/>
      <c r="BT219" s="451"/>
      <c r="BU219" s="451"/>
      <c r="BV219" s="451"/>
      <c r="BW219" s="451"/>
      <c r="BX219" s="451"/>
      <c r="BY219" s="451"/>
      <c r="BZ219" s="451"/>
      <c r="CA219" s="451"/>
      <c r="CB219" s="451"/>
      <c r="CC219" s="451"/>
      <c r="CD219" s="451"/>
      <c r="CE219" s="451"/>
      <c r="CF219" s="451"/>
      <c r="CG219" s="451"/>
      <c r="CH219" s="451"/>
      <c r="CI219" s="451"/>
      <c r="CJ219" s="451"/>
      <c r="CK219" s="451"/>
      <c r="CL219" s="451"/>
      <c r="CM219" s="451"/>
      <c r="CN219" s="451"/>
      <c r="CO219" s="451"/>
      <c r="CP219" s="451"/>
      <c r="CQ219" s="451"/>
      <c r="CR219" s="451"/>
      <c r="CS219" s="451"/>
      <c r="CT219" s="451"/>
      <c r="CU219" s="451"/>
      <c r="CV219" s="451"/>
      <c r="CW219" s="451"/>
      <c r="CX219" s="451"/>
      <c r="CY219" s="451"/>
      <c r="CZ219" s="451"/>
      <c r="DA219" s="451"/>
      <c r="DB219" s="451"/>
      <c r="DC219" s="451"/>
      <c r="DD219" s="451"/>
      <c r="DE219" s="451"/>
      <c r="DF219" s="451"/>
      <c r="DG219" s="451"/>
      <c r="DH219" s="451"/>
      <c r="DI219" s="451"/>
      <c r="DJ219" s="451"/>
      <c r="DK219" s="451"/>
      <c r="DL219" s="451"/>
      <c r="DM219" s="451"/>
      <c r="DN219" s="451"/>
      <c r="DO219" s="451"/>
      <c r="DP219" s="451"/>
      <c r="DQ219" s="451"/>
      <c r="DR219" s="451"/>
      <c r="DS219" s="451"/>
      <c r="DT219" s="451"/>
      <c r="DU219" s="451"/>
      <c r="DV219" s="451"/>
      <c r="DW219" s="451"/>
      <c r="DX219" s="451"/>
      <c r="DY219" s="451"/>
      <c r="DZ219" s="451"/>
      <c r="EA219" s="451"/>
      <c r="EB219" s="451"/>
      <c r="EC219" s="451"/>
      <c r="ED219" s="451"/>
      <c r="EE219" s="451"/>
      <c r="EF219" s="451"/>
      <c r="EG219" s="451"/>
      <c r="EH219" s="451"/>
      <c r="EI219" s="451"/>
      <c r="EJ219" s="451"/>
      <c r="EK219" s="451"/>
      <c r="EL219" s="451"/>
      <c r="EM219" s="451"/>
      <c r="EN219" s="451"/>
      <c r="EO219" s="451"/>
      <c r="EP219" s="451"/>
      <c r="EQ219" s="451"/>
      <c r="ER219" s="451"/>
      <c r="ES219" s="451"/>
      <c r="ET219" s="451"/>
      <c r="EU219" s="451"/>
      <c r="EV219" s="451"/>
      <c r="EW219" s="451"/>
      <c r="EX219" s="451"/>
      <c r="EY219" s="451"/>
      <c r="EZ219" s="451"/>
      <c r="FA219" s="451"/>
      <c r="FB219" s="451"/>
      <c r="FC219" s="451"/>
      <c r="FD219" s="451"/>
      <c r="FE219" s="451"/>
      <c r="FF219" s="451"/>
      <c r="FG219" s="451"/>
      <c r="FH219" s="451"/>
      <c r="FI219" s="451"/>
      <c r="FJ219" s="451"/>
      <c r="FK219" s="451"/>
      <c r="FL219" s="451"/>
      <c r="FM219" s="451"/>
      <c r="FN219" s="451"/>
    </row>
    <row r="220" spans="1:170" ht="15.75" customHeight="1">
      <c r="A220" s="451"/>
      <c r="B220" s="451"/>
      <c r="C220" s="451"/>
      <c r="D220" s="451"/>
      <c r="E220" s="451"/>
      <c r="F220" s="451"/>
      <c r="G220" s="451"/>
      <c r="H220" s="451"/>
      <c r="I220" s="451"/>
      <c r="J220" s="451"/>
      <c r="K220" s="451"/>
      <c r="L220" s="451"/>
      <c r="M220" s="451"/>
      <c r="N220" s="451"/>
      <c r="O220" s="451"/>
      <c r="P220" s="451"/>
      <c r="Q220" s="451"/>
      <c r="R220" s="451"/>
      <c r="S220" s="451"/>
      <c r="T220" s="451"/>
      <c r="U220" s="451"/>
      <c r="V220" s="451"/>
      <c r="W220" s="451"/>
      <c r="X220" s="451"/>
      <c r="Y220" s="451"/>
      <c r="Z220" s="451"/>
      <c r="AA220" s="451"/>
      <c r="AB220" s="451"/>
      <c r="AC220" s="451"/>
      <c r="AD220" s="451"/>
      <c r="AE220" s="451"/>
      <c r="AF220" s="451"/>
      <c r="AG220" s="451"/>
      <c r="AH220" s="451"/>
      <c r="AI220" s="451"/>
      <c r="AJ220" s="451"/>
      <c r="AK220" s="451"/>
      <c r="AL220" s="451"/>
      <c r="AM220" s="451"/>
      <c r="AN220" s="451"/>
      <c r="AO220" s="451"/>
      <c r="AP220" s="451"/>
      <c r="AQ220" s="451"/>
      <c r="AR220" s="451"/>
      <c r="AS220" s="451"/>
      <c r="AT220" s="451"/>
      <c r="AU220" s="451"/>
      <c r="AV220" s="451"/>
      <c r="AW220" s="451"/>
      <c r="AX220" s="451"/>
      <c r="AY220" s="451"/>
      <c r="AZ220" s="451"/>
      <c r="BA220" s="451"/>
      <c r="BB220" s="451"/>
      <c r="BC220" s="451"/>
      <c r="BD220" s="451"/>
      <c r="BE220" s="451"/>
      <c r="BF220" s="451"/>
      <c r="BG220" s="451"/>
      <c r="BH220" s="451"/>
      <c r="BI220" s="451"/>
      <c r="BJ220" s="451"/>
      <c r="BK220" s="451"/>
      <c r="BL220" s="451"/>
      <c r="BM220" s="451"/>
      <c r="BN220" s="451"/>
      <c r="BO220" s="451"/>
      <c r="BP220" s="451"/>
      <c r="BQ220" s="451"/>
      <c r="BR220" s="451"/>
      <c r="BS220" s="451"/>
      <c r="BT220" s="451"/>
      <c r="BU220" s="451"/>
      <c r="BV220" s="451"/>
      <c r="BW220" s="451"/>
      <c r="BX220" s="451"/>
      <c r="BY220" s="451"/>
      <c r="BZ220" s="451"/>
      <c r="CA220" s="451"/>
      <c r="CB220" s="451"/>
      <c r="CC220" s="451"/>
      <c r="CD220" s="451"/>
      <c r="CE220" s="451"/>
      <c r="CF220" s="451"/>
      <c r="CG220" s="451"/>
      <c r="CH220" s="451"/>
      <c r="CI220" s="451"/>
      <c r="CJ220" s="451"/>
      <c r="CK220" s="451"/>
      <c r="CL220" s="451"/>
      <c r="CM220" s="451"/>
      <c r="CN220" s="451"/>
      <c r="CO220" s="451"/>
      <c r="CP220" s="451"/>
      <c r="CQ220" s="451"/>
      <c r="CR220" s="451"/>
      <c r="CS220" s="451"/>
      <c r="CT220" s="451"/>
      <c r="CU220" s="451"/>
      <c r="CV220" s="451"/>
      <c r="CW220" s="451"/>
      <c r="CX220" s="451"/>
      <c r="CY220" s="451"/>
      <c r="CZ220" s="451"/>
      <c r="DA220" s="451"/>
      <c r="DB220" s="451"/>
      <c r="DC220" s="451"/>
      <c r="DD220" s="451"/>
      <c r="DE220" s="451"/>
      <c r="DF220" s="451"/>
      <c r="DG220" s="451"/>
      <c r="DH220" s="451"/>
      <c r="DI220" s="451"/>
      <c r="DJ220" s="451"/>
      <c r="DK220" s="451"/>
      <c r="DL220" s="451"/>
      <c r="DM220" s="451"/>
      <c r="DN220" s="451"/>
      <c r="DO220" s="451"/>
      <c r="DP220" s="451"/>
      <c r="DQ220" s="451"/>
      <c r="DR220" s="451"/>
      <c r="DS220" s="451"/>
      <c r="DT220" s="451"/>
      <c r="DU220" s="451"/>
      <c r="DV220" s="451"/>
      <c r="DW220" s="451"/>
      <c r="DX220" s="451"/>
      <c r="DY220" s="451"/>
      <c r="DZ220" s="451"/>
      <c r="EA220" s="451"/>
      <c r="EB220" s="451"/>
      <c r="EC220" s="451"/>
      <c r="ED220" s="451"/>
      <c r="EE220" s="451"/>
      <c r="EF220" s="451"/>
      <c r="EG220" s="451"/>
      <c r="EH220" s="451"/>
      <c r="EI220" s="451"/>
      <c r="EJ220" s="451"/>
      <c r="EK220" s="451"/>
      <c r="EL220" s="451"/>
      <c r="EM220" s="451"/>
      <c r="EN220" s="451"/>
      <c r="EO220" s="451"/>
      <c r="EP220" s="451"/>
      <c r="EQ220" s="451"/>
      <c r="ER220" s="451"/>
      <c r="ES220" s="451"/>
      <c r="ET220" s="451"/>
      <c r="EU220" s="451"/>
      <c r="EV220" s="451"/>
      <c r="EW220" s="451"/>
      <c r="EX220" s="451"/>
      <c r="EY220" s="451"/>
      <c r="EZ220" s="451"/>
      <c r="FA220" s="451"/>
      <c r="FB220" s="451"/>
      <c r="FC220" s="451"/>
      <c r="FD220" s="451"/>
      <c r="FE220" s="451"/>
      <c r="FF220" s="451"/>
      <c r="FG220" s="451"/>
      <c r="FH220" s="451"/>
      <c r="FI220" s="451"/>
      <c r="FJ220" s="451"/>
      <c r="FK220" s="451"/>
      <c r="FL220" s="451"/>
      <c r="FM220" s="451"/>
      <c r="FN220" s="451"/>
    </row>
    <row r="221" spans="1:170" ht="15.75" customHeight="1">
      <c r="A221" s="451"/>
      <c r="B221" s="451"/>
      <c r="C221" s="451"/>
      <c r="D221" s="451"/>
      <c r="E221" s="451"/>
      <c r="F221" s="451"/>
      <c r="G221" s="451"/>
      <c r="H221" s="451"/>
      <c r="I221" s="451"/>
      <c r="J221" s="451"/>
      <c r="K221" s="451"/>
      <c r="L221" s="451"/>
      <c r="M221" s="451"/>
      <c r="N221" s="451"/>
      <c r="O221" s="451"/>
      <c r="P221" s="451"/>
      <c r="Q221" s="451"/>
      <c r="R221" s="451"/>
      <c r="S221" s="451"/>
      <c r="T221" s="451"/>
      <c r="U221" s="451"/>
      <c r="V221" s="451"/>
      <c r="W221" s="451"/>
      <c r="X221" s="451"/>
      <c r="Y221" s="451"/>
      <c r="Z221" s="451"/>
      <c r="AA221" s="451"/>
      <c r="AB221" s="451"/>
      <c r="AC221" s="451"/>
      <c r="AD221" s="451"/>
      <c r="AE221" s="451"/>
      <c r="AF221" s="451"/>
      <c r="AG221" s="451"/>
      <c r="AH221" s="451"/>
      <c r="AI221" s="451"/>
      <c r="AJ221" s="451"/>
      <c r="AK221" s="451"/>
      <c r="AL221" s="451"/>
      <c r="AM221" s="451"/>
      <c r="AN221" s="451"/>
      <c r="AO221" s="451"/>
      <c r="AP221" s="451"/>
      <c r="AQ221" s="451"/>
      <c r="AR221" s="451"/>
      <c r="AS221" s="451"/>
      <c r="AT221" s="451"/>
      <c r="AU221" s="451"/>
      <c r="AV221" s="451"/>
      <c r="AW221" s="451"/>
      <c r="AX221" s="451"/>
      <c r="AY221" s="451"/>
      <c r="AZ221" s="451"/>
      <c r="BA221" s="451"/>
      <c r="BB221" s="451"/>
      <c r="BC221" s="451"/>
      <c r="BD221" s="451"/>
      <c r="BE221" s="451"/>
      <c r="BF221" s="451"/>
      <c r="BG221" s="451"/>
      <c r="BH221" s="451"/>
      <c r="BI221" s="451"/>
      <c r="BJ221" s="451"/>
      <c r="BK221" s="451"/>
      <c r="BL221" s="451"/>
      <c r="BM221" s="451"/>
      <c r="BN221" s="451"/>
      <c r="BO221" s="451"/>
      <c r="BP221" s="451"/>
      <c r="BQ221" s="451"/>
      <c r="BR221" s="451"/>
      <c r="BS221" s="451"/>
      <c r="BT221" s="451"/>
      <c r="BU221" s="451"/>
      <c r="BV221" s="451"/>
      <c r="BW221" s="451"/>
      <c r="BX221" s="451"/>
      <c r="BY221" s="451"/>
      <c r="BZ221" s="451"/>
      <c r="CA221" s="451"/>
      <c r="CB221" s="451"/>
      <c r="CC221" s="451"/>
      <c r="CD221" s="451"/>
      <c r="CE221" s="451"/>
      <c r="CF221" s="451"/>
      <c r="CG221" s="451"/>
      <c r="CH221" s="451"/>
      <c r="CI221" s="451"/>
      <c r="CJ221" s="451"/>
      <c r="CK221" s="451"/>
      <c r="CL221" s="451"/>
      <c r="CM221" s="451"/>
      <c r="CN221" s="451"/>
      <c r="CO221" s="451"/>
      <c r="CP221" s="451"/>
      <c r="CQ221" s="451"/>
      <c r="CR221" s="451"/>
      <c r="CS221" s="451"/>
      <c r="CT221" s="451"/>
      <c r="CU221" s="451"/>
      <c r="CV221" s="451"/>
      <c r="CW221" s="451"/>
      <c r="CX221" s="451"/>
      <c r="CY221" s="451"/>
      <c r="CZ221" s="451"/>
      <c r="DA221" s="451"/>
      <c r="DB221" s="451"/>
      <c r="DC221" s="451"/>
      <c r="DD221" s="451"/>
      <c r="DE221" s="451"/>
      <c r="DF221" s="451"/>
      <c r="DG221" s="451"/>
      <c r="DH221" s="451"/>
      <c r="DI221" s="451"/>
      <c r="DJ221" s="451"/>
      <c r="DK221" s="451"/>
      <c r="DL221" s="451"/>
      <c r="DM221" s="451"/>
      <c r="DN221" s="451"/>
      <c r="DO221" s="451"/>
      <c r="DP221" s="451"/>
      <c r="DQ221" s="451"/>
      <c r="DR221" s="451"/>
      <c r="DS221" s="451"/>
      <c r="DT221" s="451"/>
      <c r="DU221" s="451"/>
      <c r="DV221" s="451"/>
      <c r="DW221" s="451"/>
      <c r="DX221" s="451"/>
      <c r="DY221" s="451"/>
      <c r="DZ221" s="451"/>
      <c r="EA221" s="451"/>
      <c r="EB221" s="451"/>
      <c r="EC221" s="451"/>
      <c r="ED221" s="451"/>
      <c r="EE221" s="451"/>
      <c r="EF221" s="451"/>
      <c r="EG221" s="451"/>
      <c r="EH221" s="451"/>
      <c r="EI221" s="451"/>
      <c r="EJ221" s="451"/>
      <c r="EK221" s="451"/>
      <c r="EL221" s="451"/>
      <c r="EM221" s="451"/>
      <c r="EN221" s="451"/>
      <c r="EO221" s="451"/>
      <c r="EP221" s="451"/>
      <c r="EQ221" s="451"/>
      <c r="ER221" s="451"/>
      <c r="ES221" s="451"/>
      <c r="ET221" s="451"/>
      <c r="EU221" s="451"/>
      <c r="EV221" s="451"/>
      <c r="EW221" s="451"/>
      <c r="EX221" s="451"/>
      <c r="EY221" s="451"/>
      <c r="EZ221" s="451"/>
      <c r="FA221" s="451"/>
      <c r="FB221" s="451"/>
      <c r="FC221" s="451"/>
      <c r="FD221" s="451"/>
      <c r="FE221" s="451"/>
      <c r="FF221" s="451"/>
      <c r="FG221" s="451"/>
      <c r="FH221" s="451"/>
      <c r="FI221" s="451"/>
      <c r="FJ221" s="451"/>
      <c r="FK221" s="451"/>
      <c r="FL221" s="451"/>
      <c r="FM221" s="451"/>
      <c r="FN221" s="451"/>
    </row>
    <row r="222" spans="1:170" ht="15.75" customHeight="1">
      <c r="A222" s="451"/>
      <c r="B222" s="451"/>
      <c r="C222" s="451"/>
      <c r="D222" s="451"/>
      <c r="E222" s="451"/>
      <c r="F222" s="451"/>
      <c r="G222" s="451"/>
      <c r="H222" s="451"/>
      <c r="I222" s="451"/>
      <c r="J222" s="451"/>
      <c r="K222" s="451"/>
      <c r="L222" s="451"/>
      <c r="M222" s="451"/>
      <c r="N222" s="451"/>
      <c r="O222" s="451"/>
      <c r="P222" s="451"/>
      <c r="Q222" s="451"/>
      <c r="R222" s="451"/>
      <c r="S222" s="451"/>
      <c r="T222" s="451"/>
      <c r="U222" s="451"/>
      <c r="V222" s="451"/>
      <c r="W222" s="451"/>
      <c r="X222" s="451"/>
      <c r="Y222" s="451"/>
      <c r="Z222" s="451"/>
      <c r="AA222" s="451"/>
      <c r="AB222" s="451"/>
      <c r="AC222" s="451"/>
      <c r="AD222" s="451"/>
      <c r="AE222" s="451"/>
      <c r="AF222" s="451"/>
      <c r="AG222" s="451"/>
      <c r="AH222" s="451"/>
      <c r="AI222" s="451"/>
      <c r="AJ222" s="451"/>
      <c r="AK222" s="451"/>
      <c r="AL222" s="451"/>
      <c r="AM222" s="451"/>
      <c r="AN222" s="451"/>
      <c r="AO222" s="451"/>
      <c r="AP222" s="451"/>
      <c r="AQ222" s="451"/>
      <c r="AR222" s="451"/>
      <c r="AS222" s="451"/>
      <c r="AT222" s="451"/>
      <c r="AU222" s="451"/>
      <c r="AV222" s="451"/>
      <c r="AW222" s="451"/>
      <c r="AX222" s="451"/>
      <c r="AY222" s="451"/>
      <c r="AZ222" s="451"/>
      <c r="BA222" s="451"/>
      <c r="BB222" s="451"/>
      <c r="BC222" s="451"/>
      <c r="BD222" s="451"/>
      <c r="BE222" s="451"/>
      <c r="BF222" s="451"/>
      <c r="BG222" s="451"/>
      <c r="BH222" s="451"/>
      <c r="BI222" s="451"/>
      <c r="BJ222" s="451"/>
      <c r="BK222" s="451"/>
      <c r="BL222" s="451"/>
      <c r="BM222" s="451"/>
      <c r="BN222" s="451"/>
      <c r="BO222" s="451"/>
      <c r="BP222" s="451"/>
      <c r="BQ222" s="451"/>
      <c r="BR222" s="451"/>
      <c r="BS222" s="451"/>
      <c r="BT222" s="451"/>
      <c r="BU222" s="451"/>
      <c r="BV222" s="451"/>
      <c r="BW222" s="451"/>
      <c r="BX222" s="451"/>
      <c r="BY222" s="451"/>
      <c r="BZ222" s="451"/>
      <c r="CA222" s="451"/>
      <c r="CB222" s="451"/>
      <c r="CC222" s="451"/>
      <c r="CD222" s="451"/>
      <c r="CE222" s="451"/>
      <c r="CF222" s="451"/>
      <c r="CG222" s="451"/>
      <c r="CH222" s="451"/>
      <c r="CI222" s="451"/>
      <c r="CJ222" s="451"/>
      <c r="CK222" s="451"/>
      <c r="CL222" s="451"/>
      <c r="CM222" s="451"/>
      <c r="CN222" s="451"/>
      <c r="CO222" s="451"/>
      <c r="CP222" s="451"/>
      <c r="CQ222" s="451"/>
      <c r="CR222" s="451"/>
      <c r="CS222" s="451"/>
      <c r="CT222" s="451"/>
      <c r="CU222" s="451"/>
      <c r="CV222" s="451"/>
      <c r="CW222" s="451"/>
      <c r="CX222" s="451"/>
      <c r="CY222" s="451"/>
      <c r="CZ222" s="451"/>
      <c r="DA222" s="451"/>
      <c r="DB222" s="451"/>
      <c r="DC222" s="451"/>
      <c r="DD222" s="451"/>
      <c r="DE222" s="451"/>
      <c r="DF222" s="451"/>
      <c r="DG222" s="451"/>
      <c r="DH222" s="451"/>
      <c r="DI222" s="451"/>
      <c r="DJ222" s="451"/>
      <c r="DK222" s="451"/>
      <c r="DL222" s="451"/>
      <c r="DM222" s="451"/>
      <c r="DN222" s="451"/>
      <c r="DO222" s="451"/>
      <c r="DP222" s="451"/>
      <c r="DQ222" s="451"/>
      <c r="DR222" s="451"/>
      <c r="DS222" s="451"/>
      <c r="DT222" s="451"/>
      <c r="DU222" s="451"/>
      <c r="DV222" s="451"/>
      <c r="DW222" s="451"/>
      <c r="DX222" s="451"/>
      <c r="DY222" s="451"/>
      <c r="DZ222" s="451"/>
      <c r="EA222" s="451"/>
      <c r="EB222" s="451"/>
      <c r="EC222" s="451"/>
      <c r="ED222" s="451"/>
      <c r="EE222" s="451"/>
      <c r="EF222" s="451"/>
      <c r="EG222" s="451"/>
      <c r="EH222" s="451"/>
      <c r="EI222" s="451"/>
      <c r="EJ222" s="451"/>
      <c r="EK222" s="451"/>
      <c r="EL222" s="451"/>
      <c r="EM222" s="451"/>
      <c r="EN222" s="451"/>
      <c r="EO222" s="451"/>
      <c r="EP222" s="451"/>
      <c r="EQ222" s="451"/>
      <c r="ER222" s="451"/>
      <c r="ES222" s="451"/>
      <c r="ET222" s="451"/>
      <c r="EU222" s="451"/>
      <c r="EV222" s="451"/>
      <c r="EW222" s="451"/>
      <c r="EX222" s="451"/>
      <c r="EY222" s="451"/>
      <c r="EZ222" s="451"/>
      <c r="FA222" s="451"/>
      <c r="FB222" s="451"/>
      <c r="FC222" s="451"/>
      <c r="FD222" s="451"/>
      <c r="FE222" s="451"/>
      <c r="FF222" s="451"/>
      <c r="FG222" s="451"/>
      <c r="FH222" s="451"/>
      <c r="FI222" s="451"/>
      <c r="FJ222" s="451"/>
      <c r="FK222" s="451"/>
      <c r="FL222" s="451"/>
      <c r="FM222" s="451"/>
      <c r="FN222" s="451"/>
    </row>
    <row r="223" spans="1:170" ht="15.75" customHeight="1">
      <c r="A223" s="451"/>
      <c r="B223" s="451"/>
      <c r="C223" s="451"/>
      <c r="D223" s="451"/>
      <c r="E223" s="451"/>
      <c r="F223" s="451"/>
      <c r="G223" s="451"/>
      <c r="H223" s="451"/>
      <c r="I223" s="451"/>
      <c r="J223" s="451"/>
      <c r="K223" s="451"/>
      <c r="L223" s="451"/>
      <c r="M223" s="451"/>
      <c r="N223" s="451"/>
      <c r="O223" s="451"/>
      <c r="P223" s="451"/>
      <c r="Q223" s="451"/>
      <c r="R223" s="451"/>
      <c r="S223" s="451"/>
      <c r="T223" s="451"/>
      <c r="U223" s="451"/>
      <c r="V223" s="451"/>
      <c r="W223" s="451"/>
      <c r="X223" s="451"/>
      <c r="Y223" s="451"/>
      <c r="Z223" s="451"/>
      <c r="AA223" s="451"/>
      <c r="AB223" s="451"/>
      <c r="AC223" s="451"/>
      <c r="AD223" s="451"/>
      <c r="AE223" s="451"/>
      <c r="AF223" s="451"/>
      <c r="AG223" s="451"/>
      <c r="AH223" s="451"/>
      <c r="AI223" s="451"/>
      <c r="AJ223" s="451"/>
      <c r="AK223" s="451"/>
      <c r="AL223" s="451"/>
      <c r="AM223" s="451"/>
      <c r="AN223" s="451"/>
      <c r="AO223" s="451"/>
      <c r="AP223" s="451"/>
      <c r="AQ223" s="451"/>
      <c r="AR223" s="451"/>
      <c r="AS223" s="451"/>
      <c r="AT223" s="451"/>
      <c r="AU223" s="451"/>
      <c r="AV223" s="451"/>
      <c r="AW223" s="451"/>
      <c r="AX223" s="451"/>
      <c r="AY223" s="451"/>
      <c r="AZ223" s="451"/>
      <c r="BA223" s="451"/>
      <c r="BB223" s="451"/>
      <c r="BC223" s="451"/>
      <c r="BD223" s="451"/>
      <c r="BE223" s="451"/>
      <c r="BF223" s="451"/>
      <c r="BG223" s="451"/>
      <c r="BH223" s="451"/>
      <c r="BI223" s="451"/>
      <c r="BJ223" s="451"/>
      <c r="BK223" s="451"/>
      <c r="BL223" s="451"/>
      <c r="BM223" s="451"/>
      <c r="BN223" s="451"/>
      <c r="BO223" s="451"/>
      <c r="BP223" s="451"/>
      <c r="BQ223" s="451"/>
      <c r="BR223" s="451"/>
      <c r="BS223" s="451"/>
      <c r="BT223" s="451"/>
      <c r="BU223" s="451"/>
      <c r="BV223" s="451"/>
      <c r="BW223" s="451"/>
      <c r="BX223" s="451"/>
      <c r="BY223" s="451"/>
      <c r="BZ223" s="451"/>
      <c r="CA223" s="451"/>
      <c r="CB223" s="451"/>
      <c r="CC223" s="451"/>
      <c r="CD223" s="451"/>
      <c r="CE223" s="451"/>
      <c r="CF223" s="451"/>
      <c r="CG223" s="451"/>
      <c r="CH223" s="451"/>
      <c r="CI223" s="451"/>
      <c r="CJ223" s="451"/>
      <c r="CK223" s="451"/>
      <c r="CL223" s="451"/>
      <c r="CM223" s="451"/>
      <c r="CN223" s="451"/>
      <c r="CO223" s="451"/>
      <c r="CP223" s="451"/>
      <c r="CQ223" s="451"/>
      <c r="CR223" s="451"/>
      <c r="CS223" s="451"/>
      <c r="CT223" s="451"/>
      <c r="CU223" s="451"/>
      <c r="CV223" s="451"/>
      <c r="CW223" s="451"/>
      <c r="CX223" s="451"/>
      <c r="CY223" s="451"/>
      <c r="CZ223" s="451"/>
      <c r="DA223" s="451"/>
      <c r="DB223" s="451"/>
      <c r="DC223" s="451"/>
      <c r="DD223" s="451"/>
      <c r="DE223" s="451"/>
      <c r="DF223" s="451"/>
      <c r="DG223" s="451"/>
      <c r="DH223" s="451"/>
      <c r="DI223" s="451"/>
      <c r="DJ223" s="451"/>
      <c r="DK223" s="451"/>
      <c r="DL223" s="451"/>
      <c r="DM223" s="451"/>
      <c r="DN223" s="451"/>
      <c r="DO223" s="451"/>
      <c r="DP223" s="451"/>
      <c r="DQ223" s="451"/>
      <c r="DR223" s="451"/>
      <c r="DS223" s="451"/>
      <c r="DT223" s="451"/>
      <c r="DU223" s="451"/>
      <c r="DV223" s="451"/>
      <c r="DW223" s="451"/>
      <c r="DX223" s="451"/>
      <c r="DY223" s="451"/>
      <c r="DZ223" s="451"/>
      <c r="EA223" s="451"/>
      <c r="EB223" s="451"/>
      <c r="EC223" s="451"/>
      <c r="ED223" s="451"/>
      <c r="EE223" s="451"/>
      <c r="EF223" s="451"/>
      <c r="EG223" s="451"/>
      <c r="EH223" s="451"/>
      <c r="EI223" s="451"/>
      <c r="EJ223" s="451"/>
      <c r="EK223" s="451"/>
      <c r="EL223" s="451"/>
      <c r="EM223" s="451"/>
      <c r="EN223" s="451"/>
      <c r="EO223" s="451"/>
      <c r="EP223" s="451"/>
      <c r="EQ223" s="451"/>
      <c r="ER223" s="451"/>
      <c r="ES223" s="451"/>
      <c r="ET223" s="451"/>
      <c r="EU223" s="451"/>
      <c r="EV223" s="451"/>
      <c r="EW223" s="451"/>
      <c r="EX223" s="451"/>
      <c r="EY223" s="451"/>
      <c r="EZ223" s="451"/>
      <c r="FA223" s="451"/>
      <c r="FB223" s="451"/>
      <c r="FC223" s="451"/>
      <c r="FD223" s="451"/>
      <c r="FE223" s="451"/>
      <c r="FF223" s="451"/>
      <c r="FG223" s="451"/>
      <c r="FH223" s="451"/>
      <c r="FI223" s="451"/>
      <c r="FJ223" s="451"/>
      <c r="FK223" s="451"/>
      <c r="FL223" s="451"/>
      <c r="FM223" s="451"/>
      <c r="FN223" s="451"/>
    </row>
    <row r="224" spans="1:170" ht="15.75" customHeight="1">
      <c r="A224" s="451"/>
      <c r="B224" s="451"/>
      <c r="C224" s="451"/>
      <c r="D224" s="451"/>
      <c r="E224" s="451"/>
      <c r="F224" s="451"/>
      <c r="G224" s="451"/>
      <c r="H224" s="451"/>
      <c r="I224" s="451"/>
      <c r="J224" s="451"/>
      <c r="K224" s="451"/>
      <c r="L224" s="451"/>
      <c r="M224" s="451"/>
      <c r="N224" s="451"/>
      <c r="O224" s="451"/>
      <c r="P224" s="451"/>
      <c r="Q224" s="451"/>
      <c r="R224" s="451"/>
      <c r="S224" s="451"/>
      <c r="T224" s="451"/>
      <c r="U224" s="451"/>
      <c r="V224" s="451"/>
      <c r="W224" s="451"/>
      <c r="X224" s="451"/>
      <c r="Y224" s="451"/>
      <c r="Z224" s="451"/>
      <c r="AA224" s="451"/>
      <c r="AB224" s="451"/>
      <c r="AC224" s="451"/>
      <c r="AD224" s="451"/>
      <c r="AE224" s="451"/>
      <c r="AF224" s="451"/>
      <c r="AG224" s="451"/>
      <c r="AH224" s="451"/>
      <c r="AI224" s="451"/>
      <c r="AJ224" s="451"/>
      <c r="AK224" s="451"/>
      <c r="AL224" s="451"/>
      <c r="AM224" s="451"/>
      <c r="AN224" s="451"/>
      <c r="AO224" s="451"/>
      <c r="AP224" s="451"/>
      <c r="AQ224" s="451"/>
      <c r="AR224" s="451"/>
      <c r="AS224" s="451"/>
      <c r="AT224" s="451"/>
      <c r="AU224" s="451"/>
      <c r="AV224" s="451"/>
      <c r="AW224" s="451"/>
      <c r="AX224" s="451"/>
      <c r="AY224" s="451"/>
      <c r="AZ224" s="451"/>
      <c r="BA224" s="451"/>
      <c r="BB224" s="451"/>
      <c r="BC224" s="451"/>
      <c r="BD224" s="451"/>
      <c r="BE224" s="451"/>
      <c r="BF224" s="451"/>
      <c r="BG224" s="451"/>
      <c r="BH224" s="451"/>
      <c r="BI224" s="451"/>
      <c r="BJ224" s="451"/>
      <c r="BK224" s="451"/>
      <c r="BL224" s="451"/>
      <c r="BM224" s="451"/>
      <c r="BN224" s="451"/>
      <c r="BO224" s="451"/>
      <c r="BP224" s="451"/>
      <c r="BQ224" s="451"/>
      <c r="BR224" s="451"/>
      <c r="BS224" s="451"/>
      <c r="BT224" s="451"/>
      <c r="BU224" s="451"/>
      <c r="BV224" s="451"/>
      <c r="BW224" s="451"/>
      <c r="BX224" s="451"/>
      <c r="BY224" s="451"/>
      <c r="BZ224" s="451"/>
      <c r="CA224" s="451"/>
      <c r="CB224" s="451"/>
      <c r="CC224" s="451"/>
      <c r="CD224" s="451"/>
      <c r="CE224" s="451"/>
      <c r="CF224" s="451"/>
      <c r="CG224" s="451"/>
      <c r="CH224" s="451"/>
      <c r="CI224" s="451"/>
      <c r="CJ224" s="451"/>
      <c r="CK224" s="451"/>
      <c r="CL224" s="451"/>
      <c r="CM224" s="451"/>
      <c r="CN224" s="451"/>
      <c r="CO224" s="451"/>
      <c r="CP224" s="451"/>
      <c r="CQ224" s="451"/>
      <c r="CR224" s="451"/>
      <c r="CS224" s="451"/>
      <c r="CT224" s="451"/>
      <c r="CU224" s="451"/>
      <c r="CV224" s="451"/>
      <c r="CW224" s="451"/>
      <c r="CX224" s="451"/>
      <c r="CY224" s="451"/>
      <c r="CZ224" s="451"/>
      <c r="DA224" s="451"/>
      <c r="DB224" s="451"/>
      <c r="DC224" s="451"/>
      <c r="DD224" s="451"/>
      <c r="DE224" s="451"/>
      <c r="DF224" s="451"/>
      <c r="DG224" s="451"/>
      <c r="DH224" s="451"/>
      <c r="DI224" s="451"/>
      <c r="DJ224" s="451"/>
      <c r="DK224" s="451"/>
      <c r="DL224" s="451"/>
      <c r="DM224" s="451"/>
      <c r="DN224" s="451"/>
      <c r="DO224" s="451"/>
      <c r="DP224" s="451"/>
      <c r="DQ224" s="451"/>
      <c r="DR224" s="451"/>
      <c r="DS224" s="451"/>
      <c r="DT224" s="451"/>
      <c r="DU224" s="451"/>
      <c r="DV224" s="451"/>
      <c r="DW224" s="451"/>
      <c r="DX224" s="451"/>
      <c r="DY224" s="451"/>
      <c r="DZ224" s="451"/>
      <c r="EA224" s="451"/>
      <c r="EB224" s="451"/>
      <c r="EC224" s="451"/>
      <c r="ED224" s="451"/>
      <c r="EE224" s="451"/>
      <c r="EF224" s="451"/>
      <c r="EG224" s="451"/>
      <c r="EH224" s="451"/>
      <c r="EI224" s="451"/>
      <c r="EJ224" s="451"/>
      <c r="EK224" s="451"/>
      <c r="EL224" s="451"/>
      <c r="EM224" s="451"/>
      <c r="EN224" s="451"/>
      <c r="EO224" s="451"/>
      <c r="EP224" s="451"/>
      <c r="EQ224" s="451"/>
      <c r="ER224" s="451"/>
      <c r="ES224" s="451"/>
      <c r="ET224" s="451"/>
      <c r="EU224" s="451"/>
      <c r="EV224" s="451"/>
      <c r="EW224" s="451"/>
      <c r="EX224" s="451"/>
      <c r="EY224" s="451"/>
      <c r="EZ224" s="451"/>
      <c r="FA224" s="451"/>
      <c r="FB224" s="451"/>
      <c r="FC224" s="451"/>
      <c r="FD224" s="451"/>
      <c r="FE224" s="451"/>
      <c r="FF224" s="451"/>
      <c r="FG224" s="451"/>
      <c r="FH224" s="451"/>
      <c r="FI224" s="451"/>
      <c r="FJ224" s="451"/>
      <c r="FK224" s="451"/>
      <c r="FL224" s="451"/>
      <c r="FM224" s="451"/>
      <c r="FN224" s="451"/>
    </row>
    <row r="225" spans="1:170" ht="15.75" customHeight="1">
      <c r="A225" s="451"/>
      <c r="B225" s="451"/>
      <c r="C225" s="451"/>
      <c r="D225" s="451"/>
      <c r="E225" s="451"/>
      <c r="F225" s="451"/>
      <c r="G225" s="451"/>
      <c r="H225" s="451"/>
      <c r="I225" s="451"/>
      <c r="J225" s="451"/>
      <c r="K225" s="451"/>
      <c r="L225" s="451"/>
      <c r="M225" s="451"/>
      <c r="N225" s="451"/>
      <c r="O225" s="451"/>
      <c r="P225" s="451"/>
      <c r="Q225" s="451"/>
      <c r="R225" s="451"/>
      <c r="S225" s="451"/>
      <c r="T225" s="451"/>
      <c r="U225" s="451"/>
      <c r="V225" s="451"/>
      <c r="W225" s="451"/>
      <c r="X225" s="451"/>
      <c r="Y225" s="451"/>
      <c r="Z225" s="451"/>
      <c r="AA225" s="451"/>
      <c r="AB225" s="451"/>
      <c r="AC225" s="451"/>
      <c r="AD225" s="451"/>
      <c r="AE225" s="451"/>
      <c r="AF225" s="451"/>
      <c r="AG225" s="451"/>
      <c r="AH225" s="451"/>
      <c r="AI225" s="451"/>
      <c r="AJ225" s="451"/>
      <c r="AK225" s="451"/>
      <c r="AL225" s="451"/>
      <c r="AM225" s="451"/>
      <c r="AN225" s="451"/>
      <c r="AO225" s="451"/>
      <c r="AP225" s="451"/>
      <c r="AQ225" s="451"/>
      <c r="AR225" s="451"/>
      <c r="AS225" s="451"/>
      <c r="AT225" s="451"/>
      <c r="AU225" s="451"/>
      <c r="AV225" s="451"/>
      <c r="AW225" s="451"/>
      <c r="AX225" s="451"/>
      <c r="AY225" s="451"/>
      <c r="AZ225" s="451"/>
      <c r="BA225" s="451"/>
      <c r="BB225" s="451"/>
      <c r="BC225" s="451"/>
      <c r="BD225" s="451"/>
      <c r="BE225" s="451"/>
      <c r="BF225" s="451"/>
      <c r="BG225" s="451"/>
      <c r="BH225" s="451"/>
      <c r="BI225" s="451"/>
      <c r="BJ225" s="451"/>
      <c r="BK225" s="451"/>
      <c r="BL225" s="451"/>
      <c r="BM225" s="451"/>
      <c r="BN225" s="451"/>
      <c r="BO225" s="451"/>
      <c r="BP225" s="451"/>
      <c r="BQ225" s="451"/>
      <c r="BR225" s="451"/>
      <c r="BS225" s="451"/>
      <c r="BT225" s="451"/>
      <c r="BU225" s="451"/>
      <c r="BV225" s="451"/>
      <c r="BW225" s="451"/>
      <c r="BX225" s="451"/>
      <c r="BY225" s="451"/>
      <c r="BZ225" s="451"/>
      <c r="CA225" s="451"/>
      <c r="CB225" s="451"/>
      <c r="CC225" s="451"/>
      <c r="CD225" s="451"/>
      <c r="CE225" s="451"/>
      <c r="CF225" s="451"/>
      <c r="CG225" s="451"/>
      <c r="CH225" s="451"/>
      <c r="CI225" s="451"/>
      <c r="CJ225" s="451"/>
      <c r="CK225" s="451"/>
      <c r="CL225" s="451"/>
      <c r="CM225" s="451"/>
      <c r="CN225" s="451"/>
      <c r="CO225" s="451"/>
      <c r="CP225" s="451"/>
      <c r="CQ225" s="451"/>
      <c r="CR225" s="451"/>
      <c r="CS225" s="451"/>
      <c r="CT225" s="451"/>
      <c r="CU225" s="451"/>
      <c r="CV225" s="451"/>
      <c r="CW225" s="451"/>
      <c r="CX225" s="451"/>
      <c r="CY225" s="451"/>
      <c r="CZ225" s="451"/>
      <c r="DA225" s="451"/>
      <c r="DB225" s="451"/>
      <c r="DC225" s="451"/>
      <c r="DD225" s="451"/>
      <c r="DE225" s="451"/>
      <c r="DF225" s="451"/>
      <c r="DG225" s="451"/>
      <c r="DH225" s="451"/>
      <c r="DI225" s="451"/>
      <c r="DJ225" s="451"/>
      <c r="DK225" s="451"/>
      <c r="DL225" s="451"/>
      <c r="DM225" s="451"/>
      <c r="DN225" s="451"/>
      <c r="DO225" s="451"/>
      <c r="DP225" s="451"/>
      <c r="DQ225" s="451"/>
      <c r="DR225" s="451"/>
      <c r="DS225" s="451"/>
      <c r="DT225" s="451"/>
      <c r="DU225" s="451"/>
      <c r="DV225" s="451"/>
      <c r="DW225" s="451"/>
      <c r="DX225" s="451"/>
      <c r="DY225" s="451"/>
      <c r="DZ225" s="451"/>
      <c r="EA225" s="451"/>
      <c r="EB225" s="451"/>
      <c r="EC225" s="451"/>
      <c r="ED225" s="451"/>
      <c r="EE225" s="451"/>
      <c r="EF225" s="451"/>
      <c r="EG225" s="451"/>
      <c r="EH225" s="451"/>
      <c r="EI225" s="451"/>
      <c r="EJ225" s="451"/>
      <c r="EK225" s="451"/>
      <c r="EL225" s="451"/>
      <c r="EM225" s="451"/>
      <c r="EN225" s="451"/>
      <c r="EO225" s="451"/>
      <c r="EP225" s="451"/>
      <c r="EQ225" s="451"/>
      <c r="ER225" s="451"/>
      <c r="ES225" s="451"/>
      <c r="ET225" s="451"/>
      <c r="EU225" s="451"/>
      <c r="EV225" s="451"/>
      <c r="EW225" s="451"/>
      <c r="EX225" s="451"/>
      <c r="EY225" s="451"/>
      <c r="EZ225" s="451"/>
      <c r="FA225" s="451"/>
      <c r="FB225" s="451"/>
      <c r="FC225" s="451"/>
      <c r="FD225" s="451"/>
      <c r="FE225" s="451"/>
      <c r="FF225" s="451"/>
      <c r="FG225" s="451"/>
      <c r="FH225" s="451"/>
      <c r="FI225" s="451"/>
      <c r="FJ225" s="451"/>
      <c r="FK225" s="451"/>
      <c r="FL225" s="451"/>
      <c r="FM225" s="451"/>
      <c r="FN225" s="451"/>
    </row>
    <row r="226" spans="1:170" ht="15.75" customHeight="1">
      <c r="A226" s="451"/>
      <c r="B226" s="451"/>
      <c r="C226" s="451"/>
      <c r="D226" s="451"/>
      <c r="E226" s="451"/>
      <c r="F226" s="451"/>
      <c r="G226" s="451"/>
      <c r="H226" s="451"/>
      <c r="I226" s="451"/>
      <c r="J226" s="451"/>
      <c r="K226" s="451"/>
      <c r="L226" s="451"/>
      <c r="M226" s="451"/>
      <c r="N226" s="451"/>
      <c r="O226" s="451"/>
      <c r="P226" s="451"/>
      <c r="Q226" s="451"/>
      <c r="R226" s="451"/>
      <c r="S226" s="451"/>
      <c r="T226" s="451"/>
      <c r="U226" s="451"/>
      <c r="V226" s="451"/>
      <c r="W226" s="451"/>
      <c r="X226" s="451"/>
      <c r="Y226" s="451"/>
      <c r="Z226" s="451"/>
      <c r="AA226" s="451"/>
      <c r="AB226" s="451"/>
      <c r="AC226" s="451"/>
      <c r="AD226" s="451"/>
      <c r="AE226" s="451"/>
      <c r="AF226" s="451"/>
      <c r="AG226" s="451"/>
      <c r="AH226" s="451"/>
      <c r="AI226" s="451"/>
      <c r="AJ226" s="451"/>
      <c r="AK226" s="451"/>
      <c r="AL226" s="451"/>
      <c r="AM226" s="451"/>
      <c r="AN226" s="451"/>
      <c r="AO226" s="451"/>
      <c r="AP226" s="451"/>
      <c r="AQ226" s="451"/>
      <c r="AR226" s="451"/>
      <c r="AS226" s="451"/>
      <c r="AT226" s="451"/>
      <c r="AU226" s="451"/>
      <c r="AV226" s="451"/>
      <c r="AW226" s="451"/>
      <c r="AX226" s="451"/>
      <c r="AY226" s="451"/>
      <c r="AZ226" s="451"/>
      <c r="BA226" s="451"/>
      <c r="BB226" s="451"/>
      <c r="BC226" s="451"/>
      <c r="BD226" s="451"/>
      <c r="BE226" s="451"/>
      <c r="BF226" s="451"/>
      <c r="BG226" s="451"/>
      <c r="BH226" s="451"/>
      <c r="BI226" s="451"/>
      <c r="BJ226" s="451"/>
      <c r="BK226" s="451"/>
      <c r="BL226" s="451"/>
      <c r="BM226" s="451"/>
      <c r="BN226" s="451"/>
      <c r="BO226" s="451"/>
      <c r="BP226" s="451"/>
      <c r="BQ226" s="451"/>
      <c r="BR226" s="451"/>
      <c r="BS226" s="451"/>
      <c r="BT226" s="451"/>
      <c r="BU226" s="451"/>
      <c r="BV226" s="451"/>
      <c r="BW226" s="451"/>
      <c r="BX226" s="451"/>
      <c r="BY226" s="451"/>
      <c r="BZ226" s="451"/>
      <c r="CA226" s="451"/>
      <c r="CB226" s="451"/>
      <c r="CC226" s="451"/>
      <c r="CD226" s="451"/>
      <c r="CE226" s="451"/>
      <c r="CF226" s="451"/>
      <c r="CG226" s="451"/>
      <c r="CH226" s="451"/>
      <c r="CI226" s="451"/>
      <c r="CJ226" s="451"/>
      <c r="CK226" s="451"/>
      <c r="CL226" s="451"/>
      <c r="CM226" s="451"/>
      <c r="CN226" s="451"/>
      <c r="CO226" s="451"/>
      <c r="CP226" s="451"/>
      <c r="CQ226" s="451"/>
      <c r="CR226" s="451"/>
      <c r="CS226" s="451"/>
      <c r="CT226" s="451"/>
      <c r="CU226" s="451"/>
      <c r="CV226" s="451"/>
      <c r="CW226" s="451"/>
      <c r="CX226" s="451"/>
      <c r="CY226" s="451"/>
      <c r="CZ226" s="451"/>
      <c r="DA226" s="451"/>
      <c r="DB226" s="451"/>
      <c r="DC226" s="451"/>
      <c r="DD226" s="451"/>
      <c r="DE226" s="451"/>
      <c r="DF226" s="451"/>
      <c r="DG226" s="451"/>
      <c r="DH226" s="451"/>
      <c r="DI226" s="451"/>
      <c r="DJ226" s="451"/>
      <c r="DK226" s="451"/>
      <c r="DL226" s="451"/>
      <c r="DM226" s="451"/>
      <c r="DN226" s="451"/>
      <c r="DO226" s="451"/>
      <c r="DP226" s="451"/>
      <c r="DQ226" s="451"/>
      <c r="DR226" s="451"/>
      <c r="DS226" s="451"/>
      <c r="DT226" s="451"/>
      <c r="DU226" s="451"/>
      <c r="DV226" s="451"/>
      <c r="DW226" s="451"/>
      <c r="DX226" s="451"/>
      <c r="DY226" s="451"/>
      <c r="DZ226" s="451"/>
      <c r="EA226" s="451"/>
      <c r="EB226" s="451"/>
      <c r="EC226" s="451"/>
      <c r="ED226" s="451"/>
      <c r="EE226" s="451"/>
      <c r="EF226" s="451"/>
      <c r="EG226" s="451"/>
      <c r="EH226" s="451"/>
      <c r="EI226" s="451"/>
      <c r="EJ226" s="451"/>
      <c r="EK226" s="451"/>
      <c r="EL226" s="451"/>
      <c r="EM226" s="451"/>
      <c r="EN226" s="451"/>
      <c r="EO226" s="451"/>
      <c r="EP226" s="451"/>
      <c r="EQ226" s="451"/>
      <c r="ER226" s="451"/>
      <c r="ES226" s="451"/>
      <c r="ET226" s="451"/>
      <c r="EU226" s="451"/>
      <c r="EV226" s="451"/>
      <c r="EW226" s="451"/>
      <c r="EX226" s="451"/>
      <c r="EY226" s="451"/>
      <c r="EZ226" s="451"/>
      <c r="FA226" s="451"/>
      <c r="FB226" s="451"/>
      <c r="FC226" s="451"/>
      <c r="FD226" s="451"/>
      <c r="FE226" s="451"/>
      <c r="FF226" s="451"/>
      <c r="FG226" s="451"/>
      <c r="FH226" s="451"/>
      <c r="FI226" s="451"/>
      <c r="FJ226" s="451"/>
      <c r="FK226" s="451"/>
      <c r="FL226" s="451"/>
      <c r="FM226" s="451"/>
      <c r="FN226" s="451"/>
    </row>
    <row r="227" spans="1:170" ht="15.75" customHeight="1">
      <c r="A227" s="451"/>
      <c r="B227" s="451"/>
      <c r="C227" s="451"/>
      <c r="D227" s="451"/>
      <c r="E227" s="451"/>
      <c r="F227" s="451"/>
      <c r="G227" s="451"/>
      <c r="H227" s="451"/>
      <c r="I227" s="451"/>
      <c r="J227" s="451"/>
      <c r="K227" s="451"/>
      <c r="L227" s="451"/>
      <c r="M227" s="451"/>
      <c r="N227" s="451"/>
      <c r="O227" s="451"/>
      <c r="P227" s="451"/>
      <c r="Q227" s="451"/>
      <c r="R227" s="451"/>
      <c r="S227" s="451"/>
      <c r="T227" s="451"/>
      <c r="U227" s="451"/>
      <c r="V227" s="451"/>
      <c r="W227" s="451"/>
      <c r="X227" s="451"/>
      <c r="Y227" s="451"/>
      <c r="Z227" s="451"/>
      <c r="AA227" s="451"/>
      <c r="AB227" s="451"/>
      <c r="AC227" s="451"/>
      <c r="AD227" s="451"/>
      <c r="AE227" s="451"/>
      <c r="AF227" s="451"/>
      <c r="AG227" s="451"/>
      <c r="AH227" s="451"/>
      <c r="AI227" s="451"/>
      <c r="AJ227" s="451"/>
      <c r="AK227" s="451"/>
      <c r="AL227" s="451"/>
      <c r="AM227" s="451"/>
      <c r="AN227" s="451"/>
      <c r="AO227" s="451"/>
      <c r="AP227" s="451"/>
      <c r="AQ227" s="451"/>
      <c r="AR227" s="451"/>
      <c r="AS227" s="451"/>
      <c r="AT227" s="451"/>
      <c r="AU227" s="451"/>
      <c r="AV227" s="451"/>
      <c r="AW227" s="451"/>
      <c r="AX227" s="451"/>
      <c r="AY227" s="451"/>
      <c r="AZ227" s="451"/>
      <c r="BA227" s="451"/>
      <c r="BB227" s="451"/>
      <c r="BC227" s="451"/>
      <c r="BD227" s="451"/>
      <c r="BE227" s="451"/>
      <c r="BF227" s="451"/>
      <c r="BG227" s="451"/>
      <c r="BH227" s="451"/>
      <c r="BI227" s="451"/>
      <c r="BJ227" s="451"/>
      <c r="BK227" s="451"/>
      <c r="BL227" s="451"/>
      <c r="BM227" s="451"/>
      <c r="BN227" s="451"/>
      <c r="BO227" s="451"/>
      <c r="BP227" s="451"/>
      <c r="BQ227" s="451"/>
      <c r="BR227" s="451"/>
      <c r="BS227" s="451"/>
      <c r="BT227" s="451"/>
      <c r="BU227" s="451"/>
      <c r="BV227" s="451"/>
      <c r="BW227" s="451"/>
      <c r="BX227" s="451"/>
      <c r="BY227" s="451"/>
      <c r="BZ227" s="451"/>
      <c r="CA227" s="451"/>
      <c r="CB227" s="451"/>
      <c r="CC227" s="451"/>
      <c r="CD227" s="451"/>
      <c r="CE227" s="451"/>
      <c r="CF227" s="451"/>
      <c r="CG227" s="451"/>
      <c r="CH227" s="451"/>
      <c r="CI227" s="451"/>
      <c r="CJ227" s="451"/>
      <c r="CK227" s="451"/>
      <c r="CL227" s="451"/>
      <c r="CM227" s="451"/>
      <c r="CN227" s="451"/>
      <c r="CO227" s="451"/>
      <c r="CP227" s="451"/>
      <c r="CQ227" s="451"/>
      <c r="CR227" s="451"/>
      <c r="CS227" s="451"/>
      <c r="CT227" s="451"/>
      <c r="CU227" s="451"/>
      <c r="CV227" s="451"/>
      <c r="CW227" s="451"/>
      <c r="CX227" s="451"/>
      <c r="CY227" s="451"/>
      <c r="CZ227" s="451"/>
      <c r="DA227" s="451"/>
      <c r="DB227" s="451"/>
      <c r="DC227" s="451"/>
      <c r="DD227" s="451"/>
      <c r="DE227" s="451"/>
      <c r="DF227" s="451"/>
      <c r="DG227" s="451"/>
      <c r="DH227" s="451"/>
      <c r="DI227" s="451"/>
      <c r="DJ227" s="451"/>
      <c r="DK227" s="451"/>
      <c r="DL227" s="451"/>
      <c r="DM227" s="451"/>
      <c r="DN227" s="451"/>
      <c r="DO227" s="451"/>
      <c r="DP227" s="451"/>
      <c r="DQ227" s="451"/>
      <c r="DR227" s="451"/>
      <c r="DS227" s="451"/>
      <c r="DT227" s="451"/>
      <c r="DU227" s="451"/>
      <c r="DV227" s="451"/>
      <c r="DW227" s="451"/>
      <c r="DX227" s="451"/>
      <c r="DY227" s="451"/>
      <c r="DZ227" s="451"/>
      <c r="EA227" s="451"/>
      <c r="EB227" s="451"/>
      <c r="EC227" s="451"/>
      <c r="ED227" s="451"/>
      <c r="EE227" s="451"/>
      <c r="EF227" s="451"/>
      <c r="EG227" s="451"/>
      <c r="EH227" s="451"/>
      <c r="EI227" s="451"/>
      <c r="EJ227" s="451"/>
      <c r="EK227" s="451"/>
      <c r="EL227" s="451"/>
      <c r="EM227" s="451"/>
      <c r="EN227" s="451"/>
      <c r="EO227" s="451"/>
      <c r="EP227" s="451"/>
      <c r="EQ227" s="451"/>
      <c r="ER227" s="451"/>
      <c r="ES227" s="451"/>
      <c r="ET227" s="451"/>
      <c r="EU227" s="451"/>
      <c r="EV227" s="451"/>
      <c r="EW227" s="451"/>
      <c r="EX227" s="451"/>
      <c r="EY227" s="451"/>
      <c r="EZ227" s="451"/>
      <c r="FA227" s="451"/>
      <c r="FB227" s="451"/>
      <c r="FC227" s="451"/>
      <c r="FD227" s="451"/>
      <c r="FE227" s="451"/>
      <c r="FF227" s="451"/>
      <c r="FG227" s="451"/>
      <c r="FH227" s="451"/>
      <c r="FI227" s="451"/>
      <c r="FJ227" s="451"/>
      <c r="FK227" s="451"/>
      <c r="FL227" s="451"/>
      <c r="FM227" s="451"/>
      <c r="FN227" s="451"/>
    </row>
    <row r="228" spans="1:170" ht="15.75" customHeight="1">
      <c r="A228" s="451"/>
      <c r="B228" s="451"/>
      <c r="C228" s="451"/>
      <c r="D228" s="451"/>
      <c r="E228" s="451"/>
      <c r="F228" s="451"/>
      <c r="G228" s="451"/>
      <c r="H228" s="451"/>
      <c r="I228" s="451"/>
      <c r="J228" s="451"/>
      <c r="K228" s="451"/>
      <c r="L228" s="451"/>
      <c r="M228" s="451"/>
      <c r="N228" s="451"/>
      <c r="O228" s="451"/>
      <c r="P228" s="451"/>
      <c r="Q228" s="451"/>
      <c r="R228" s="451"/>
      <c r="S228" s="451"/>
      <c r="T228" s="451"/>
      <c r="U228" s="451"/>
      <c r="V228" s="451"/>
      <c r="W228" s="451"/>
      <c r="X228" s="451"/>
      <c r="Y228" s="451"/>
      <c r="Z228" s="451"/>
      <c r="AA228" s="451"/>
      <c r="AB228" s="451"/>
      <c r="AC228" s="451"/>
      <c r="AD228" s="451"/>
      <c r="AE228" s="451"/>
      <c r="AF228" s="451"/>
      <c r="AG228" s="451"/>
      <c r="AH228" s="451"/>
      <c r="AI228" s="451"/>
      <c r="AJ228" s="451"/>
      <c r="AK228" s="451"/>
      <c r="AL228" s="451"/>
      <c r="AM228" s="451"/>
      <c r="AN228" s="451"/>
      <c r="AO228" s="451"/>
      <c r="AP228" s="451"/>
      <c r="AQ228" s="451"/>
      <c r="AR228" s="451"/>
      <c r="AS228" s="451"/>
      <c r="AT228" s="451"/>
      <c r="AU228" s="451"/>
      <c r="AV228" s="451"/>
      <c r="AW228" s="451"/>
      <c r="AX228" s="451"/>
      <c r="AY228" s="451"/>
      <c r="AZ228" s="451"/>
      <c r="BA228" s="451"/>
      <c r="BB228" s="451"/>
      <c r="BC228" s="451"/>
      <c r="BD228" s="451"/>
      <c r="BE228" s="451"/>
      <c r="BF228" s="451"/>
      <c r="BG228" s="451"/>
      <c r="BH228" s="451"/>
      <c r="BI228" s="451"/>
      <c r="BJ228" s="451"/>
      <c r="BK228" s="451"/>
      <c r="BL228" s="451"/>
      <c r="BM228" s="451"/>
      <c r="BN228" s="451"/>
      <c r="BO228" s="451"/>
      <c r="BP228" s="451"/>
      <c r="BQ228" s="451"/>
      <c r="BR228" s="451"/>
      <c r="BS228" s="451"/>
      <c r="BT228" s="451"/>
      <c r="BU228" s="451"/>
      <c r="BV228" s="451"/>
      <c r="BW228" s="451"/>
      <c r="BX228" s="451"/>
      <c r="BY228" s="451"/>
      <c r="BZ228" s="451"/>
      <c r="CA228" s="451"/>
      <c r="CB228" s="451"/>
      <c r="CC228" s="451"/>
      <c r="CD228" s="451"/>
      <c r="CE228" s="451"/>
      <c r="CF228" s="451"/>
      <c r="CG228" s="451"/>
      <c r="CH228" s="451"/>
      <c r="CI228" s="451"/>
      <c r="CJ228" s="451"/>
      <c r="CK228" s="451"/>
      <c r="CL228" s="451"/>
      <c r="CM228" s="451"/>
      <c r="CN228" s="451"/>
      <c r="CO228" s="451"/>
      <c r="CP228" s="451"/>
      <c r="CQ228" s="451"/>
      <c r="CR228" s="451"/>
      <c r="CS228" s="451"/>
      <c r="CT228" s="451"/>
      <c r="CU228" s="451"/>
      <c r="CV228" s="451"/>
      <c r="CW228" s="451"/>
      <c r="CX228" s="451"/>
      <c r="CY228" s="451"/>
      <c r="CZ228" s="451"/>
      <c r="DA228" s="451"/>
      <c r="DB228" s="451"/>
      <c r="DC228" s="451"/>
      <c r="DD228" s="451"/>
      <c r="DE228" s="451"/>
      <c r="DF228" s="451"/>
      <c r="DG228" s="451"/>
      <c r="DH228" s="451"/>
      <c r="DI228" s="451"/>
      <c r="DJ228" s="451"/>
      <c r="DK228" s="451"/>
      <c r="DL228" s="451"/>
      <c r="DM228" s="451"/>
      <c r="DN228" s="451"/>
      <c r="DO228" s="451"/>
      <c r="DP228" s="451"/>
      <c r="DQ228" s="451"/>
      <c r="DR228" s="451"/>
      <c r="DS228" s="451"/>
      <c r="DT228" s="451"/>
      <c r="DU228" s="451"/>
      <c r="DV228" s="451"/>
      <c r="DW228" s="451"/>
      <c r="DX228" s="451"/>
      <c r="DY228" s="451"/>
      <c r="DZ228" s="451"/>
      <c r="EA228" s="451"/>
      <c r="EB228" s="451"/>
      <c r="EC228" s="451"/>
      <c r="ED228" s="451"/>
      <c r="EE228" s="451"/>
      <c r="EF228" s="451"/>
      <c r="EG228" s="451"/>
      <c r="EH228" s="451"/>
      <c r="EI228" s="451"/>
      <c r="EJ228" s="451"/>
      <c r="EK228" s="451"/>
      <c r="EL228" s="451"/>
      <c r="EM228" s="451"/>
      <c r="EN228" s="451"/>
      <c r="EO228" s="451"/>
      <c r="EP228" s="451"/>
      <c r="EQ228" s="451"/>
      <c r="ER228" s="451"/>
      <c r="ES228" s="451"/>
      <c r="ET228" s="451"/>
      <c r="EU228" s="451"/>
      <c r="EV228" s="451"/>
      <c r="EW228" s="451"/>
      <c r="EX228" s="451"/>
      <c r="EY228" s="451"/>
      <c r="EZ228" s="451"/>
      <c r="FA228" s="451"/>
      <c r="FB228" s="451"/>
      <c r="FC228" s="451"/>
      <c r="FD228" s="451"/>
      <c r="FE228" s="451"/>
      <c r="FF228" s="451"/>
      <c r="FG228" s="451"/>
      <c r="FH228" s="451"/>
      <c r="FI228" s="451"/>
      <c r="FJ228" s="451"/>
      <c r="FK228" s="451"/>
      <c r="FL228" s="451"/>
      <c r="FM228" s="451"/>
      <c r="FN228" s="451"/>
    </row>
    <row r="229" spans="1:170" ht="15.75" customHeight="1">
      <c r="A229" s="451"/>
      <c r="B229" s="451"/>
      <c r="C229" s="451"/>
      <c r="D229" s="451"/>
      <c r="E229" s="451"/>
      <c r="F229" s="451"/>
      <c r="G229" s="451"/>
      <c r="H229" s="451"/>
      <c r="I229" s="451"/>
      <c r="J229" s="451"/>
      <c r="K229" s="451"/>
      <c r="L229" s="451"/>
      <c r="M229" s="451"/>
      <c r="N229" s="451"/>
      <c r="O229" s="451"/>
      <c r="P229" s="451"/>
      <c r="Q229" s="451"/>
      <c r="R229" s="451"/>
      <c r="S229" s="451"/>
      <c r="T229" s="451"/>
      <c r="U229" s="451"/>
      <c r="V229" s="451"/>
      <c r="W229" s="451"/>
      <c r="X229" s="451"/>
      <c r="Y229" s="451"/>
      <c r="Z229" s="451"/>
      <c r="AA229" s="451"/>
      <c r="AB229" s="451"/>
      <c r="AC229" s="451"/>
      <c r="AD229" s="451"/>
      <c r="AE229" s="451"/>
      <c r="AF229" s="451"/>
      <c r="AG229" s="451"/>
      <c r="AH229" s="451"/>
      <c r="AI229" s="451"/>
      <c r="AJ229" s="451"/>
      <c r="AK229" s="451"/>
      <c r="AL229" s="451"/>
      <c r="AM229" s="451"/>
      <c r="AN229" s="451"/>
      <c r="AO229" s="451"/>
      <c r="AP229" s="451"/>
      <c r="AQ229" s="451"/>
      <c r="AR229" s="451"/>
      <c r="AS229" s="451"/>
      <c r="AT229" s="451"/>
      <c r="AU229" s="451"/>
      <c r="AV229" s="451"/>
      <c r="AW229" s="451"/>
      <c r="AX229" s="451"/>
      <c r="AY229" s="451"/>
      <c r="AZ229" s="451"/>
      <c r="BA229" s="451"/>
      <c r="BB229" s="451"/>
      <c r="BC229" s="451"/>
      <c r="BD229" s="451"/>
      <c r="BE229" s="451"/>
      <c r="BF229" s="451"/>
      <c r="BG229" s="451"/>
      <c r="BH229" s="451"/>
      <c r="BI229" s="451"/>
      <c r="BJ229" s="451"/>
      <c r="BK229" s="451"/>
      <c r="BL229" s="451"/>
      <c r="BM229" s="451"/>
      <c r="BN229" s="451"/>
      <c r="BO229" s="451"/>
      <c r="BP229" s="451"/>
      <c r="BQ229" s="451"/>
      <c r="BR229" s="451"/>
      <c r="BS229" s="451"/>
      <c r="BT229" s="451"/>
      <c r="BU229" s="451"/>
      <c r="BV229" s="451"/>
      <c r="BW229" s="451"/>
      <c r="BX229" s="451"/>
      <c r="BY229" s="451"/>
      <c r="BZ229" s="451"/>
      <c r="CA229" s="451"/>
      <c r="CB229" s="451"/>
      <c r="CC229" s="451"/>
      <c r="CD229" s="451"/>
      <c r="CE229" s="451"/>
      <c r="CF229" s="451"/>
      <c r="CG229" s="451"/>
      <c r="CH229" s="451"/>
      <c r="CI229" s="451"/>
      <c r="CJ229" s="451"/>
      <c r="CK229" s="451"/>
      <c r="CL229" s="451"/>
      <c r="CM229" s="451"/>
      <c r="CN229" s="451"/>
      <c r="CO229" s="451"/>
      <c r="CP229" s="451"/>
      <c r="CQ229" s="451"/>
      <c r="CR229" s="451"/>
      <c r="CS229" s="451"/>
      <c r="CT229" s="451"/>
      <c r="CU229" s="451"/>
      <c r="CV229" s="451"/>
      <c r="CW229" s="451"/>
      <c r="CX229" s="451"/>
      <c r="CY229" s="451"/>
      <c r="CZ229" s="451"/>
      <c r="DA229" s="451"/>
      <c r="DB229" s="451"/>
      <c r="DC229" s="451"/>
      <c r="DD229" s="451"/>
      <c r="DE229" s="451"/>
      <c r="DF229" s="451"/>
      <c r="DG229" s="451"/>
      <c r="DH229" s="451"/>
      <c r="DI229" s="451"/>
      <c r="DJ229" s="451"/>
      <c r="DK229" s="451"/>
      <c r="DL229" s="451"/>
      <c r="DM229" s="451"/>
      <c r="DN229" s="451"/>
      <c r="DO229" s="451"/>
      <c r="DP229" s="451"/>
      <c r="DQ229" s="451"/>
      <c r="DR229" s="451"/>
      <c r="DS229" s="451"/>
      <c r="DT229" s="451"/>
      <c r="DU229" s="451"/>
      <c r="DV229" s="451"/>
      <c r="DW229" s="451"/>
      <c r="DX229" s="451"/>
      <c r="DY229" s="451"/>
      <c r="DZ229" s="451"/>
      <c r="EA229" s="451"/>
      <c r="EB229" s="451"/>
      <c r="EC229" s="451"/>
      <c r="ED229" s="451"/>
      <c r="EE229" s="451"/>
      <c r="EF229" s="451"/>
      <c r="EG229" s="451"/>
      <c r="EH229" s="451"/>
      <c r="EI229" s="451"/>
      <c r="EJ229" s="451"/>
      <c r="EK229" s="451"/>
      <c r="EL229" s="451"/>
      <c r="EM229" s="451"/>
      <c r="EN229" s="451"/>
      <c r="EO229" s="451"/>
      <c r="EP229" s="451"/>
      <c r="EQ229" s="451"/>
      <c r="ER229" s="451"/>
      <c r="ES229" s="451"/>
      <c r="ET229" s="451"/>
      <c r="EU229" s="451"/>
      <c r="EV229" s="451"/>
      <c r="EW229" s="451"/>
      <c r="EX229" s="451"/>
      <c r="EY229" s="451"/>
      <c r="EZ229" s="451"/>
      <c r="FA229" s="451"/>
      <c r="FB229" s="451"/>
      <c r="FC229" s="451"/>
      <c r="FD229" s="451"/>
      <c r="FE229" s="451"/>
      <c r="FF229" s="451"/>
      <c r="FG229" s="451"/>
      <c r="FH229" s="451"/>
      <c r="FI229" s="451"/>
      <c r="FJ229" s="451"/>
      <c r="FK229" s="451"/>
      <c r="FL229" s="451"/>
      <c r="FM229" s="451"/>
      <c r="FN229" s="451"/>
    </row>
    <row r="230" spans="1:170" ht="15.75" customHeight="1">
      <c r="A230" s="451"/>
      <c r="B230" s="451"/>
      <c r="C230" s="451"/>
      <c r="D230" s="451"/>
      <c r="E230" s="451"/>
      <c r="F230" s="451"/>
      <c r="G230" s="451"/>
      <c r="H230" s="451"/>
      <c r="I230" s="451"/>
      <c r="J230" s="451"/>
      <c r="K230" s="451"/>
      <c r="L230" s="451"/>
      <c r="M230" s="451"/>
      <c r="N230" s="451"/>
      <c r="O230" s="451"/>
      <c r="P230" s="451"/>
      <c r="Q230" s="451"/>
      <c r="R230" s="451"/>
      <c r="S230" s="451"/>
      <c r="T230" s="451"/>
      <c r="U230" s="451"/>
      <c r="V230" s="451"/>
      <c r="W230" s="451"/>
      <c r="X230" s="451"/>
      <c r="Y230" s="451"/>
      <c r="Z230" s="451"/>
      <c r="AA230" s="451"/>
      <c r="AB230" s="451"/>
      <c r="AC230" s="451"/>
      <c r="AD230" s="451"/>
      <c r="AE230" s="451"/>
      <c r="AF230" s="451"/>
      <c r="AG230" s="451"/>
      <c r="AH230" s="451"/>
      <c r="AI230" s="451"/>
      <c r="AJ230" s="451"/>
      <c r="AK230" s="451"/>
      <c r="AL230" s="451"/>
      <c r="AM230" s="451"/>
      <c r="AN230" s="451"/>
      <c r="AO230" s="451"/>
      <c r="AP230" s="451"/>
      <c r="AQ230" s="451"/>
      <c r="AR230" s="451"/>
      <c r="AS230" s="451"/>
      <c r="AT230" s="451"/>
      <c r="AU230" s="451"/>
      <c r="AV230" s="451"/>
      <c r="AW230" s="451"/>
      <c r="AX230" s="451"/>
      <c r="AY230" s="451"/>
      <c r="AZ230" s="451"/>
      <c r="BA230" s="451"/>
      <c r="BB230" s="451"/>
      <c r="BC230" s="451"/>
      <c r="BD230" s="451"/>
      <c r="BE230" s="451"/>
      <c r="BF230" s="451"/>
      <c r="BG230" s="451"/>
      <c r="BH230" s="451"/>
      <c r="BI230" s="451"/>
      <c r="BJ230" s="451"/>
      <c r="BK230" s="451"/>
      <c r="BL230" s="451"/>
      <c r="BM230" s="451"/>
      <c r="BN230" s="451"/>
      <c r="BO230" s="451"/>
      <c r="BP230" s="451"/>
      <c r="BQ230" s="451"/>
      <c r="BR230" s="451"/>
      <c r="BS230" s="451"/>
      <c r="BT230" s="451"/>
      <c r="BU230" s="451"/>
      <c r="BV230" s="451"/>
      <c r="BW230" s="451"/>
      <c r="BX230" s="451"/>
      <c r="BY230" s="451"/>
      <c r="BZ230" s="451"/>
      <c r="CA230" s="451"/>
      <c r="CB230" s="451"/>
      <c r="CC230" s="451"/>
      <c r="CD230" s="451"/>
      <c r="CE230" s="451"/>
      <c r="CF230" s="451"/>
      <c r="CG230" s="451"/>
      <c r="CH230" s="451"/>
      <c r="CI230" s="451"/>
      <c r="CJ230" s="451"/>
      <c r="CK230" s="451"/>
      <c r="CL230" s="451"/>
      <c r="CM230" s="451"/>
      <c r="CN230" s="451"/>
      <c r="CO230" s="451"/>
      <c r="CP230" s="451"/>
      <c r="CQ230" s="451"/>
      <c r="CR230" s="451"/>
      <c r="CS230" s="451"/>
      <c r="CT230" s="451"/>
      <c r="CU230" s="451"/>
      <c r="CV230" s="451"/>
      <c r="CW230" s="451"/>
      <c r="CX230" s="451"/>
      <c r="CY230" s="451"/>
      <c r="CZ230" s="451"/>
      <c r="DA230" s="451"/>
      <c r="DB230" s="451"/>
      <c r="DC230" s="451"/>
      <c r="DD230" s="451"/>
      <c r="DE230" s="451"/>
      <c r="DF230" s="451"/>
      <c r="DG230" s="451"/>
      <c r="DH230" s="451"/>
      <c r="DI230" s="451"/>
      <c r="DJ230" s="451"/>
      <c r="DK230" s="451"/>
      <c r="DL230" s="451"/>
      <c r="DM230" s="451"/>
      <c r="DN230" s="451"/>
      <c r="DO230" s="451"/>
      <c r="DP230" s="451"/>
      <c r="DQ230" s="451"/>
      <c r="DR230" s="451"/>
      <c r="DS230" s="451"/>
      <c r="DT230" s="451"/>
      <c r="DU230" s="451"/>
      <c r="DV230" s="451"/>
      <c r="DW230" s="451"/>
      <c r="DX230" s="451"/>
      <c r="DY230" s="451"/>
      <c r="DZ230" s="451"/>
      <c r="EA230" s="451"/>
      <c r="EB230" s="451"/>
      <c r="EC230" s="451"/>
      <c r="ED230" s="451"/>
      <c r="EE230" s="451"/>
      <c r="EF230" s="451"/>
      <c r="EG230" s="451"/>
      <c r="EH230" s="451"/>
      <c r="EI230" s="451"/>
      <c r="EJ230" s="451"/>
      <c r="EK230" s="451"/>
      <c r="EL230" s="451"/>
      <c r="EM230" s="451"/>
      <c r="EN230" s="451"/>
      <c r="EO230" s="451"/>
      <c r="EP230" s="451"/>
      <c r="EQ230" s="451"/>
      <c r="ER230" s="451"/>
      <c r="ES230" s="451"/>
      <c r="ET230" s="451"/>
      <c r="EU230" s="451"/>
      <c r="EV230" s="451"/>
      <c r="EW230" s="451"/>
      <c r="EX230" s="451"/>
      <c r="EY230" s="451"/>
      <c r="EZ230" s="451"/>
      <c r="FA230" s="451"/>
      <c r="FB230" s="451"/>
      <c r="FC230" s="451"/>
      <c r="FD230" s="451"/>
      <c r="FE230" s="451"/>
      <c r="FF230" s="451"/>
      <c r="FG230" s="451"/>
      <c r="FH230" s="451"/>
      <c r="FI230" s="451"/>
      <c r="FJ230" s="451"/>
      <c r="FK230" s="451"/>
      <c r="FL230" s="451"/>
      <c r="FM230" s="451"/>
      <c r="FN230" s="451"/>
    </row>
    <row r="231" spans="1:170" ht="15.75" customHeight="1">
      <c r="A231" s="451"/>
      <c r="B231" s="451"/>
      <c r="C231" s="451"/>
      <c r="D231" s="451"/>
      <c r="E231" s="451"/>
      <c r="F231" s="451"/>
      <c r="G231" s="451"/>
      <c r="H231" s="451"/>
      <c r="I231" s="451"/>
      <c r="J231" s="451"/>
      <c r="K231" s="451"/>
      <c r="L231" s="451"/>
      <c r="M231" s="451"/>
      <c r="N231" s="451"/>
      <c r="O231" s="451"/>
      <c r="P231" s="451"/>
      <c r="Q231" s="451"/>
      <c r="R231" s="451"/>
      <c r="S231" s="451"/>
      <c r="T231" s="451"/>
      <c r="U231" s="451"/>
      <c r="V231" s="451"/>
      <c r="W231" s="451"/>
      <c r="X231" s="451"/>
      <c r="Y231" s="451"/>
      <c r="Z231" s="451"/>
      <c r="AA231" s="451"/>
      <c r="AB231" s="451"/>
      <c r="AC231" s="451"/>
      <c r="AD231" s="451"/>
      <c r="AE231" s="451"/>
      <c r="AF231" s="451"/>
      <c r="AG231" s="451"/>
      <c r="AH231" s="451"/>
      <c r="AI231" s="451"/>
      <c r="AJ231" s="451"/>
      <c r="AK231" s="451"/>
      <c r="AL231" s="451"/>
      <c r="AM231" s="451"/>
      <c r="AN231" s="451"/>
      <c r="AO231" s="451"/>
      <c r="AP231" s="451"/>
      <c r="AQ231" s="451"/>
      <c r="AR231" s="451"/>
      <c r="AS231" s="451"/>
      <c r="AT231" s="451"/>
      <c r="AU231" s="451"/>
      <c r="AV231" s="451"/>
      <c r="AW231" s="451"/>
      <c r="AX231" s="451"/>
      <c r="AY231" s="451"/>
      <c r="AZ231" s="451"/>
      <c r="BA231" s="451"/>
      <c r="BB231" s="451"/>
      <c r="BC231" s="451"/>
      <c r="BD231" s="451"/>
      <c r="BE231" s="451"/>
      <c r="BF231" s="451"/>
      <c r="BG231" s="451"/>
      <c r="BH231" s="451"/>
      <c r="BI231" s="451"/>
      <c r="BJ231" s="451"/>
      <c r="BK231" s="451"/>
      <c r="BL231" s="451"/>
      <c r="BM231" s="451"/>
      <c r="BN231" s="451"/>
      <c r="BO231" s="451"/>
      <c r="BP231" s="451"/>
      <c r="BQ231" s="451"/>
      <c r="BR231" s="451"/>
      <c r="BS231" s="451"/>
      <c r="BT231" s="451"/>
      <c r="BU231" s="451"/>
      <c r="BV231" s="451"/>
      <c r="BW231" s="451"/>
      <c r="BX231" s="451"/>
      <c r="BY231" s="451"/>
      <c r="BZ231" s="451"/>
      <c r="CA231" s="451"/>
      <c r="CB231" s="451"/>
      <c r="CC231" s="451"/>
      <c r="CD231" s="451"/>
      <c r="CE231" s="451"/>
      <c r="CF231" s="451"/>
      <c r="CG231" s="451"/>
      <c r="CH231" s="451"/>
      <c r="CI231" s="451"/>
      <c r="CJ231" s="451"/>
      <c r="CK231" s="451"/>
      <c r="CL231" s="451"/>
      <c r="CM231" s="451"/>
      <c r="CN231" s="451"/>
      <c r="CO231" s="451"/>
      <c r="CP231" s="451"/>
      <c r="CQ231" s="451"/>
      <c r="CR231" s="451"/>
      <c r="CS231" s="451"/>
      <c r="CT231" s="451"/>
      <c r="CU231" s="451"/>
      <c r="CV231" s="451"/>
      <c r="CW231" s="451"/>
      <c r="CX231" s="451"/>
      <c r="CY231" s="451"/>
      <c r="CZ231" s="451"/>
      <c r="DA231" s="451"/>
      <c r="DB231" s="451"/>
      <c r="DC231" s="451"/>
      <c r="DD231" s="451"/>
      <c r="DE231" s="451"/>
      <c r="DF231" s="451"/>
      <c r="DG231" s="451"/>
      <c r="DH231" s="451"/>
      <c r="DI231" s="451"/>
      <c r="DJ231" s="451"/>
      <c r="DK231" s="451"/>
      <c r="DL231" s="451"/>
      <c r="DM231" s="451"/>
      <c r="DN231" s="451"/>
      <c r="DO231" s="451"/>
      <c r="DP231" s="451"/>
      <c r="DQ231" s="451"/>
      <c r="DR231" s="451"/>
      <c r="DS231" s="451"/>
      <c r="DT231" s="451"/>
      <c r="DU231" s="451"/>
      <c r="DV231" s="451"/>
      <c r="DW231" s="451"/>
      <c r="DX231" s="451"/>
      <c r="DY231" s="451"/>
      <c r="DZ231" s="451"/>
      <c r="EA231" s="451"/>
      <c r="EB231" s="451"/>
      <c r="EC231" s="451"/>
      <c r="ED231" s="451"/>
      <c r="EE231" s="451"/>
      <c r="EF231" s="451"/>
      <c r="EG231" s="451"/>
      <c r="EH231" s="451"/>
      <c r="EI231" s="451"/>
      <c r="EJ231" s="451"/>
      <c r="EK231" s="451"/>
      <c r="EL231" s="451"/>
      <c r="EM231" s="451"/>
      <c r="EN231" s="451"/>
      <c r="EO231" s="451"/>
      <c r="EP231" s="451"/>
      <c r="EQ231" s="451"/>
      <c r="ER231" s="451"/>
      <c r="ES231" s="451"/>
      <c r="ET231" s="451"/>
      <c r="EU231" s="451"/>
      <c r="EV231" s="451"/>
      <c r="EW231" s="451"/>
      <c r="EX231" s="451"/>
      <c r="EY231" s="451"/>
      <c r="EZ231" s="451"/>
      <c r="FA231" s="451"/>
      <c r="FB231" s="451"/>
      <c r="FC231" s="451"/>
      <c r="FD231" s="451"/>
      <c r="FE231" s="451"/>
      <c r="FF231" s="451"/>
      <c r="FG231" s="451"/>
      <c r="FH231" s="451"/>
      <c r="FI231" s="451"/>
      <c r="FJ231" s="451"/>
      <c r="FK231" s="451"/>
      <c r="FL231" s="451"/>
      <c r="FM231" s="451"/>
      <c r="FN231" s="451"/>
    </row>
    <row r="232" spans="1:170" ht="15.75" customHeight="1">
      <c r="A232" s="451"/>
      <c r="B232" s="451"/>
      <c r="C232" s="451"/>
      <c r="D232" s="451"/>
      <c r="E232" s="451"/>
      <c r="F232" s="451"/>
      <c r="G232" s="451"/>
      <c r="H232" s="451"/>
      <c r="I232" s="451"/>
      <c r="J232" s="451"/>
      <c r="K232" s="451"/>
      <c r="L232" s="451"/>
      <c r="M232" s="451"/>
      <c r="N232" s="451"/>
      <c r="O232" s="451"/>
      <c r="P232" s="451"/>
      <c r="Q232" s="451"/>
      <c r="R232" s="451"/>
      <c r="S232" s="451"/>
      <c r="T232" s="451"/>
      <c r="U232" s="451"/>
      <c r="V232" s="451"/>
      <c r="W232" s="451"/>
      <c r="X232" s="451"/>
      <c r="Y232" s="451"/>
      <c r="Z232" s="451"/>
      <c r="AA232" s="451"/>
      <c r="AB232" s="451"/>
      <c r="AC232" s="451"/>
      <c r="AD232" s="451"/>
      <c r="AE232" s="451"/>
      <c r="AF232" s="451"/>
      <c r="AG232" s="451"/>
      <c r="AH232" s="451"/>
      <c r="AI232" s="451"/>
      <c r="AJ232" s="451"/>
      <c r="AK232" s="451"/>
      <c r="AL232" s="451"/>
      <c r="AM232" s="451"/>
      <c r="AN232" s="451"/>
      <c r="AO232" s="451"/>
      <c r="AP232" s="451"/>
      <c r="AQ232" s="451"/>
      <c r="AR232" s="451"/>
      <c r="AS232" s="451"/>
      <c r="AT232" s="451"/>
      <c r="AU232" s="451"/>
      <c r="AV232" s="451"/>
      <c r="AW232" s="451"/>
      <c r="AX232" s="451"/>
      <c r="AY232" s="451"/>
      <c r="AZ232" s="451"/>
      <c r="BA232" s="451"/>
      <c r="BB232" s="451"/>
      <c r="BC232" s="451"/>
      <c r="BD232" s="451"/>
      <c r="BE232" s="451"/>
      <c r="BF232" s="451"/>
      <c r="BG232" s="451"/>
      <c r="BH232" s="451"/>
      <c r="BI232" s="451"/>
      <c r="BJ232" s="451"/>
      <c r="BK232" s="451"/>
      <c r="BL232" s="451"/>
      <c r="BM232" s="451"/>
      <c r="BN232" s="451"/>
      <c r="BO232" s="451"/>
      <c r="BP232" s="451"/>
      <c r="BQ232" s="451"/>
      <c r="BR232" s="451"/>
      <c r="BS232" s="451"/>
      <c r="BT232" s="451"/>
      <c r="BU232" s="451"/>
      <c r="BV232" s="451"/>
      <c r="BW232" s="451"/>
      <c r="BX232" s="451"/>
      <c r="BY232" s="451"/>
      <c r="BZ232" s="451"/>
      <c r="CA232" s="451"/>
      <c r="CB232" s="451"/>
      <c r="CC232" s="451"/>
      <c r="CD232" s="451"/>
      <c r="CE232" s="451"/>
      <c r="CF232" s="451"/>
      <c r="CG232" s="451"/>
      <c r="CH232" s="451"/>
      <c r="CI232" s="451"/>
      <c r="CJ232" s="451"/>
      <c r="CK232" s="451"/>
      <c r="CL232" s="451"/>
      <c r="CM232" s="451"/>
      <c r="CN232" s="451"/>
      <c r="CO232" s="451"/>
      <c r="CP232" s="451"/>
      <c r="CQ232" s="451"/>
      <c r="CR232" s="451"/>
      <c r="CS232" s="451"/>
      <c r="CT232" s="451"/>
      <c r="CU232" s="451"/>
      <c r="CV232" s="451"/>
      <c r="CW232" s="451"/>
      <c r="CX232" s="451"/>
      <c r="CY232" s="451"/>
      <c r="CZ232" s="451"/>
      <c r="DA232" s="451"/>
      <c r="DB232" s="451"/>
      <c r="DC232" s="451"/>
      <c r="DD232" s="451"/>
      <c r="DE232" s="451"/>
      <c r="DF232" s="451"/>
      <c r="DG232" s="451"/>
      <c r="DH232" s="451"/>
      <c r="DI232" s="451"/>
      <c r="DJ232" s="451"/>
      <c r="DK232" s="451"/>
      <c r="DL232" s="451"/>
      <c r="DM232" s="451"/>
      <c r="DN232" s="451"/>
      <c r="DO232" s="451"/>
      <c r="DP232" s="451"/>
      <c r="DQ232" s="451"/>
      <c r="DR232" s="451"/>
      <c r="DS232" s="451"/>
      <c r="DT232" s="451"/>
      <c r="DU232" s="451"/>
      <c r="DV232" s="451"/>
      <c r="DW232" s="451"/>
      <c r="DX232" s="451"/>
      <c r="DY232" s="451"/>
      <c r="DZ232" s="451"/>
      <c r="EA232" s="451"/>
      <c r="EB232" s="451"/>
      <c r="EC232" s="451"/>
      <c r="ED232" s="451"/>
      <c r="EE232" s="451"/>
      <c r="EF232" s="451"/>
      <c r="EG232" s="451"/>
      <c r="EH232" s="451"/>
      <c r="EI232" s="451"/>
      <c r="EJ232" s="451"/>
      <c r="EK232" s="451"/>
      <c r="EL232" s="451"/>
      <c r="EM232" s="451"/>
      <c r="EN232" s="451"/>
      <c r="EO232" s="451"/>
      <c r="EP232" s="451"/>
      <c r="EQ232" s="451"/>
      <c r="ER232" s="451"/>
      <c r="ES232" s="451"/>
      <c r="ET232" s="451"/>
      <c r="EU232" s="451"/>
      <c r="EV232" s="451"/>
      <c r="EW232" s="451"/>
      <c r="EX232" s="451"/>
      <c r="EY232" s="451"/>
      <c r="EZ232" s="451"/>
      <c r="FA232" s="451"/>
      <c r="FB232" s="451"/>
      <c r="FC232" s="451"/>
      <c r="FD232" s="451"/>
      <c r="FE232" s="451"/>
      <c r="FF232" s="451"/>
      <c r="FG232" s="451"/>
      <c r="FH232" s="451"/>
      <c r="FI232" s="451"/>
      <c r="FJ232" s="451"/>
      <c r="FK232" s="451"/>
      <c r="FL232" s="451"/>
      <c r="FM232" s="451"/>
      <c r="FN232" s="451"/>
    </row>
    <row r="233" spans="1:170" ht="15.75" customHeight="1">
      <c r="A233" s="451"/>
      <c r="B233" s="451"/>
      <c r="C233" s="451"/>
      <c r="D233" s="451"/>
      <c r="E233" s="451"/>
      <c r="F233" s="451"/>
      <c r="G233" s="451"/>
      <c r="H233" s="451"/>
      <c r="I233" s="451"/>
      <c r="J233" s="451"/>
      <c r="K233" s="451"/>
      <c r="L233" s="451"/>
      <c r="M233" s="451"/>
      <c r="N233" s="451"/>
      <c r="O233" s="451"/>
      <c r="P233" s="451"/>
      <c r="Q233" s="451"/>
      <c r="R233" s="451"/>
      <c r="S233" s="451"/>
      <c r="T233" s="451"/>
      <c r="U233" s="451"/>
      <c r="V233" s="451"/>
      <c r="W233" s="451"/>
      <c r="X233" s="451"/>
      <c r="Y233" s="451"/>
      <c r="Z233" s="451"/>
      <c r="AA233" s="451"/>
      <c r="AB233" s="451"/>
      <c r="AC233" s="451"/>
      <c r="AD233" s="451"/>
      <c r="AE233" s="451"/>
      <c r="AF233" s="451"/>
      <c r="AG233" s="451"/>
      <c r="AH233" s="451"/>
      <c r="AI233" s="451"/>
      <c r="AJ233" s="451"/>
      <c r="AK233" s="451"/>
      <c r="AL233" s="451"/>
      <c r="AM233" s="451"/>
      <c r="AN233" s="451"/>
      <c r="AO233" s="451"/>
      <c r="AP233" s="451"/>
      <c r="AQ233" s="451"/>
      <c r="AR233" s="451"/>
      <c r="AS233" s="451"/>
      <c r="AT233" s="451"/>
      <c r="AU233" s="451"/>
      <c r="AV233" s="451"/>
      <c r="AW233" s="451"/>
      <c r="AX233" s="451"/>
      <c r="AY233" s="451"/>
      <c r="AZ233" s="451"/>
      <c r="BA233" s="451"/>
      <c r="BB233" s="451"/>
      <c r="BC233" s="451"/>
      <c r="BD233" s="451"/>
      <c r="BE233" s="451"/>
      <c r="BF233" s="451"/>
      <c r="BG233" s="451"/>
      <c r="BH233" s="451"/>
      <c r="BI233" s="451"/>
      <c r="BJ233" s="451"/>
      <c r="BK233" s="451"/>
      <c r="BL233" s="451"/>
      <c r="BM233" s="451"/>
      <c r="BN233" s="451"/>
      <c r="BO233" s="451"/>
      <c r="BP233" s="451"/>
      <c r="BQ233" s="451"/>
      <c r="BR233" s="451"/>
      <c r="BS233" s="451"/>
      <c r="BT233" s="451"/>
      <c r="BU233" s="451"/>
      <c r="BV233" s="451"/>
      <c r="BW233" s="451"/>
      <c r="BX233" s="451"/>
      <c r="BY233" s="451"/>
      <c r="BZ233" s="451"/>
      <c r="CA233" s="451"/>
      <c r="CB233" s="451"/>
      <c r="CC233" s="451"/>
      <c r="CD233" s="451"/>
      <c r="CE233" s="451"/>
      <c r="CF233" s="451"/>
      <c r="CG233" s="451"/>
      <c r="CH233" s="451"/>
      <c r="CI233" s="451"/>
      <c r="CJ233" s="451"/>
      <c r="CK233" s="451"/>
      <c r="CL233" s="451"/>
      <c r="CM233" s="451"/>
      <c r="CN233" s="451"/>
      <c r="CO233" s="451"/>
      <c r="CP233" s="451"/>
      <c r="CQ233" s="451"/>
      <c r="CR233" s="451"/>
      <c r="CS233" s="451"/>
      <c r="CT233" s="451"/>
      <c r="CU233" s="451"/>
      <c r="CV233" s="451"/>
      <c r="CW233" s="451"/>
      <c r="CX233" s="451"/>
      <c r="CY233" s="451"/>
      <c r="CZ233" s="451"/>
      <c r="DA233" s="451"/>
      <c r="DB233" s="451"/>
      <c r="DC233" s="451"/>
      <c r="DD233" s="451"/>
      <c r="DE233" s="451"/>
      <c r="DF233" s="451"/>
      <c r="DG233" s="451"/>
      <c r="DH233" s="451"/>
      <c r="DI233" s="451"/>
      <c r="DJ233" s="451"/>
      <c r="DK233" s="451"/>
      <c r="DL233" s="451"/>
      <c r="DM233" s="451"/>
      <c r="DN233" s="451"/>
      <c r="DO233" s="451"/>
      <c r="DP233" s="451"/>
      <c r="DQ233" s="451"/>
      <c r="DR233" s="451"/>
      <c r="DS233" s="451"/>
      <c r="DT233" s="451"/>
      <c r="DU233" s="451"/>
      <c r="DV233" s="451"/>
      <c r="DW233" s="451"/>
      <c r="DX233" s="451"/>
      <c r="DY233" s="451"/>
      <c r="DZ233" s="451"/>
      <c r="EA233" s="451"/>
      <c r="EB233" s="451"/>
      <c r="EC233" s="451"/>
      <c r="ED233" s="451"/>
      <c r="EE233" s="451"/>
      <c r="EF233" s="451"/>
      <c r="EG233" s="451"/>
      <c r="EH233" s="451"/>
      <c r="EI233" s="451"/>
      <c r="EJ233" s="451"/>
      <c r="EK233" s="451"/>
      <c r="EL233" s="451"/>
      <c r="EM233" s="451"/>
      <c r="EN233" s="451"/>
      <c r="EO233" s="451"/>
      <c r="EP233" s="451"/>
      <c r="EQ233" s="451"/>
      <c r="ER233" s="451"/>
      <c r="ES233" s="451"/>
      <c r="ET233" s="451"/>
      <c r="EU233" s="451"/>
      <c r="EV233" s="451"/>
      <c r="EW233" s="451"/>
      <c r="EX233" s="451"/>
      <c r="EY233" s="451"/>
      <c r="EZ233" s="451"/>
      <c r="FA233" s="451"/>
      <c r="FB233" s="451"/>
      <c r="FC233" s="451"/>
      <c r="FD233" s="451"/>
      <c r="FE233" s="451"/>
      <c r="FF233" s="451"/>
      <c r="FG233" s="451"/>
      <c r="FH233" s="451"/>
      <c r="FI233" s="451"/>
      <c r="FJ233" s="451"/>
      <c r="FK233" s="451"/>
      <c r="FL233" s="451"/>
      <c r="FM233" s="451"/>
      <c r="FN233" s="451"/>
    </row>
    <row r="234" spans="1:170" ht="15.75" customHeight="1">
      <c r="A234" s="451"/>
      <c r="B234" s="451"/>
      <c r="C234" s="451"/>
      <c r="D234" s="451"/>
      <c r="E234" s="451"/>
      <c r="F234" s="451"/>
      <c r="G234" s="451"/>
      <c r="H234" s="451"/>
      <c r="I234" s="451"/>
      <c r="J234" s="451"/>
      <c r="K234" s="451"/>
      <c r="L234" s="451"/>
      <c r="M234" s="451"/>
      <c r="N234" s="451"/>
      <c r="O234" s="451"/>
      <c r="P234" s="451"/>
      <c r="Q234" s="451"/>
      <c r="R234" s="451"/>
      <c r="S234" s="451"/>
      <c r="T234" s="451"/>
      <c r="U234" s="451"/>
      <c r="V234" s="451"/>
      <c r="W234" s="451"/>
      <c r="X234" s="451"/>
      <c r="Y234" s="451"/>
      <c r="Z234" s="451"/>
      <c r="AA234" s="451"/>
      <c r="AB234" s="451"/>
      <c r="AC234" s="451"/>
      <c r="AD234" s="451"/>
      <c r="AE234" s="451"/>
      <c r="AF234" s="451"/>
      <c r="AG234" s="451"/>
      <c r="AH234" s="451"/>
      <c r="AI234" s="451"/>
      <c r="AJ234" s="451"/>
      <c r="AK234" s="451"/>
      <c r="AL234" s="451"/>
      <c r="AM234" s="451"/>
      <c r="AN234" s="451"/>
      <c r="AO234" s="451"/>
      <c r="AP234" s="451"/>
      <c r="AQ234" s="451"/>
      <c r="AR234" s="451"/>
      <c r="AS234" s="451"/>
      <c r="AT234" s="451"/>
      <c r="AU234" s="451"/>
      <c r="AV234" s="451"/>
      <c r="AW234" s="451"/>
      <c r="AX234" s="451"/>
      <c r="AY234" s="451"/>
      <c r="AZ234" s="451"/>
      <c r="BA234" s="451"/>
      <c r="BB234" s="451"/>
      <c r="BC234" s="451"/>
      <c r="BD234" s="451"/>
      <c r="BE234" s="451"/>
      <c r="BF234" s="451"/>
      <c r="BG234" s="451"/>
      <c r="BH234" s="451"/>
      <c r="BI234" s="451"/>
      <c r="BJ234" s="451"/>
      <c r="BK234" s="451"/>
      <c r="BL234" s="451"/>
      <c r="BM234" s="451"/>
      <c r="BN234" s="451"/>
      <c r="BO234" s="451"/>
      <c r="BP234" s="451"/>
      <c r="BQ234" s="451"/>
      <c r="BR234" s="451"/>
      <c r="BS234" s="451"/>
      <c r="BT234" s="451"/>
      <c r="BU234" s="451"/>
      <c r="BV234" s="451"/>
      <c r="BW234" s="451"/>
      <c r="BX234" s="451"/>
      <c r="BY234" s="451"/>
      <c r="BZ234" s="451"/>
      <c r="CA234" s="451"/>
      <c r="CB234" s="451"/>
      <c r="CC234" s="451"/>
      <c r="CD234" s="451"/>
      <c r="CE234" s="451"/>
      <c r="CF234" s="451"/>
      <c r="CG234" s="451"/>
      <c r="CH234" s="451"/>
      <c r="CI234" s="451"/>
      <c r="CJ234" s="451"/>
      <c r="CK234" s="451"/>
      <c r="CL234" s="451"/>
      <c r="CM234" s="451"/>
      <c r="CN234" s="451"/>
      <c r="CO234" s="451"/>
      <c r="CP234" s="451"/>
      <c r="CQ234" s="451"/>
      <c r="CR234" s="451"/>
      <c r="CS234" s="451"/>
      <c r="CT234" s="451"/>
      <c r="CU234" s="451"/>
      <c r="CV234" s="451"/>
      <c r="CW234" s="451"/>
      <c r="CX234" s="451"/>
      <c r="CY234" s="451"/>
      <c r="CZ234" s="451"/>
      <c r="DA234" s="451"/>
      <c r="DB234" s="451"/>
      <c r="DC234" s="451"/>
      <c r="DD234" s="451"/>
      <c r="DE234" s="451"/>
      <c r="DF234" s="451"/>
      <c r="DG234" s="451"/>
      <c r="DH234" s="451"/>
      <c r="DI234" s="451"/>
      <c r="DJ234" s="451"/>
      <c r="DK234" s="451"/>
      <c r="DL234" s="451"/>
      <c r="DM234" s="451"/>
      <c r="DN234" s="451"/>
      <c r="DO234" s="451"/>
      <c r="DP234" s="451"/>
      <c r="DQ234" s="451"/>
      <c r="DR234" s="451"/>
      <c r="DS234" s="451"/>
      <c r="DT234" s="451"/>
      <c r="DU234" s="451"/>
      <c r="DV234" s="451"/>
      <c r="DW234" s="451"/>
      <c r="DX234" s="451"/>
      <c r="DY234" s="451"/>
      <c r="DZ234" s="451"/>
      <c r="EA234" s="451"/>
      <c r="EB234" s="451"/>
      <c r="EC234" s="451"/>
      <c r="ED234" s="451"/>
      <c r="EE234" s="451"/>
      <c r="EF234" s="451"/>
      <c r="EG234" s="451"/>
      <c r="EH234" s="451"/>
      <c r="EI234" s="451"/>
      <c r="EJ234" s="451"/>
      <c r="EK234" s="451"/>
      <c r="EL234" s="451"/>
      <c r="EM234" s="451"/>
      <c r="EN234" s="451"/>
      <c r="EO234" s="451"/>
      <c r="EP234" s="451"/>
      <c r="EQ234" s="451"/>
      <c r="ER234" s="451"/>
      <c r="ES234" s="451"/>
      <c r="ET234" s="451"/>
      <c r="EU234" s="451"/>
      <c r="EV234" s="451"/>
      <c r="EW234" s="451"/>
      <c r="EX234" s="451"/>
      <c r="EY234" s="451"/>
      <c r="EZ234" s="451"/>
      <c r="FA234" s="451"/>
      <c r="FB234" s="451"/>
      <c r="FC234" s="451"/>
      <c r="FD234" s="451"/>
      <c r="FE234" s="451"/>
      <c r="FF234" s="451"/>
      <c r="FG234" s="451"/>
      <c r="FH234" s="451"/>
      <c r="FI234" s="451"/>
      <c r="FJ234" s="451"/>
      <c r="FK234" s="451"/>
      <c r="FL234" s="451"/>
      <c r="FM234" s="451"/>
      <c r="FN234" s="451"/>
    </row>
    <row r="235" spans="1:170" ht="15.75" customHeight="1">
      <c r="A235" s="451"/>
      <c r="B235" s="451"/>
      <c r="C235" s="451"/>
      <c r="D235" s="451"/>
      <c r="E235" s="451"/>
      <c r="F235" s="451"/>
      <c r="G235" s="451"/>
      <c r="H235" s="451"/>
      <c r="I235" s="451"/>
      <c r="J235" s="451"/>
      <c r="K235" s="451"/>
      <c r="L235" s="451"/>
      <c r="M235" s="451"/>
      <c r="N235" s="451"/>
      <c r="O235" s="451"/>
      <c r="P235" s="451"/>
      <c r="Q235" s="451"/>
      <c r="R235" s="451"/>
      <c r="S235" s="451"/>
      <c r="T235" s="451"/>
      <c r="U235" s="451"/>
      <c r="V235" s="451"/>
      <c r="W235" s="451"/>
      <c r="X235" s="451"/>
      <c r="Y235" s="451"/>
      <c r="Z235" s="451"/>
      <c r="AA235" s="451"/>
      <c r="AB235" s="451"/>
      <c r="AC235" s="451"/>
      <c r="AD235" s="451"/>
      <c r="AE235" s="451"/>
      <c r="AF235" s="451"/>
      <c r="AG235" s="451"/>
      <c r="AH235" s="451"/>
      <c r="AI235" s="451"/>
      <c r="AJ235" s="451"/>
      <c r="AK235" s="451"/>
      <c r="AL235" s="451"/>
      <c r="AM235" s="451"/>
      <c r="AN235" s="451"/>
      <c r="AO235" s="451"/>
      <c r="AP235" s="451"/>
      <c r="AQ235" s="451"/>
      <c r="AR235" s="451"/>
      <c r="AS235" s="451"/>
      <c r="AT235" s="451"/>
      <c r="AU235" s="451"/>
      <c r="AV235" s="451"/>
      <c r="AW235" s="451"/>
      <c r="AX235" s="451"/>
      <c r="AY235" s="451"/>
      <c r="AZ235" s="451"/>
      <c r="BA235" s="451"/>
      <c r="BB235" s="451"/>
      <c r="BC235" s="451"/>
      <c r="BD235" s="451"/>
      <c r="BE235" s="451"/>
      <c r="BF235" s="451"/>
      <c r="BG235" s="451"/>
      <c r="BH235" s="451"/>
      <c r="BI235" s="451"/>
      <c r="BJ235" s="451"/>
      <c r="BK235" s="451"/>
      <c r="BL235" s="451"/>
      <c r="BM235" s="451"/>
      <c r="BN235" s="451"/>
      <c r="BO235" s="451"/>
      <c r="BP235" s="451"/>
      <c r="BQ235" s="451"/>
      <c r="BR235" s="451"/>
      <c r="BS235" s="451"/>
      <c r="BT235" s="451"/>
      <c r="BU235" s="451"/>
      <c r="BV235" s="451"/>
      <c r="BW235" s="451"/>
      <c r="BX235" s="451"/>
      <c r="BY235" s="451"/>
      <c r="BZ235" s="451"/>
      <c r="CA235" s="451"/>
      <c r="CB235" s="451"/>
      <c r="CC235" s="451"/>
      <c r="CD235" s="451"/>
      <c r="CE235" s="451"/>
      <c r="CF235" s="451"/>
      <c r="CG235" s="451"/>
      <c r="CH235" s="451"/>
      <c r="CI235" s="451"/>
      <c r="CJ235" s="451"/>
      <c r="CK235" s="451"/>
      <c r="CL235" s="451"/>
      <c r="CM235" s="451"/>
      <c r="CN235" s="451"/>
      <c r="CO235" s="451"/>
      <c r="CP235" s="451"/>
      <c r="CQ235" s="451"/>
      <c r="CR235" s="451"/>
      <c r="CS235" s="451"/>
      <c r="CT235" s="451"/>
      <c r="CU235" s="451"/>
      <c r="CV235" s="451"/>
      <c r="CW235" s="451"/>
      <c r="CX235" s="451"/>
      <c r="CY235" s="451"/>
      <c r="CZ235" s="451"/>
      <c r="DA235" s="451"/>
      <c r="DB235" s="451"/>
      <c r="DC235" s="451"/>
      <c r="DD235" s="451"/>
      <c r="DE235" s="451"/>
      <c r="DF235" s="451"/>
      <c r="DG235" s="451"/>
      <c r="DH235" s="451"/>
      <c r="DI235" s="451"/>
      <c r="DJ235" s="451"/>
      <c r="DK235" s="451"/>
      <c r="DL235" s="451"/>
      <c r="DM235" s="451"/>
      <c r="DN235" s="451"/>
      <c r="DO235" s="451"/>
      <c r="DP235" s="451"/>
      <c r="DQ235" s="451"/>
      <c r="DR235" s="451"/>
      <c r="DS235" s="451"/>
      <c r="DT235" s="451"/>
      <c r="DU235" s="451"/>
      <c r="DV235" s="451"/>
      <c r="DW235" s="451"/>
      <c r="DX235" s="451"/>
      <c r="DY235" s="451"/>
      <c r="DZ235" s="451"/>
      <c r="EA235" s="451"/>
      <c r="EB235" s="451"/>
      <c r="EC235" s="451"/>
      <c r="ED235" s="451"/>
      <c r="EE235" s="451"/>
      <c r="EF235" s="451"/>
      <c r="EG235" s="451"/>
      <c r="EH235" s="451"/>
      <c r="EI235" s="451"/>
      <c r="EJ235" s="451"/>
      <c r="EK235" s="451"/>
      <c r="EL235" s="451"/>
      <c r="EM235" s="451"/>
      <c r="EN235" s="451"/>
      <c r="EO235" s="451"/>
      <c r="EP235" s="451"/>
      <c r="EQ235" s="451"/>
      <c r="ER235" s="451"/>
      <c r="ES235" s="451"/>
      <c r="ET235" s="451"/>
      <c r="EU235" s="451"/>
      <c r="EV235" s="451"/>
      <c r="EW235" s="451"/>
      <c r="EX235" s="451"/>
      <c r="EY235" s="451"/>
      <c r="EZ235" s="451"/>
      <c r="FA235" s="451"/>
      <c r="FB235" s="451"/>
      <c r="FC235" s="451"/>
      <c r="FD235" s="451"/>
      <c r="FE235" s="451"/>
      <c r="FF235" s="451"/>
      <c r="FG235" s="451"/>
      <c r="FH235" s="451"/>
      <c r="FI235" s="451"/>
      <c r="FJ235" s="451"/>
      <c r="FK235" s="451"/>
      <c r="FL235" s="451"/>
      <c r="FM235" s="451"/>
      <c r="FN235" s="451"/>
    </row>
    <row r="236" spans="1:170" ht="15.75" customHeight="1">
      <c r="A236" s="451"/>
      <c r="B236" s="451"/>
      <c r="C236" s="451"/>
      <c r="D236" s="451"/>
      <c r="E236" s="451"/>
      <c r="F236" s="451"/>
      <c r="G236" s="451"/>
      <c r="H236" s="451"/>
      <c r="I236" s="451"/>
      <c r="J236" s="451"/>
      <c r="K236" s="451"/>
      <c r="L236" s="451"/>
      <c r="M236" s="451"/>
      <c r="N236" s="451"/>
      <c r="O236" s="451"/>
      <c r="P236" s="451"/>
      <c r="Q236" s="451"/>
      <c r="R236" s="451"/>
      <c r="S236" s="451"/>
      <c r="T236" s="451"/>
      <c r="U236" s="451"/>
      <c r="V236" s="451"/>
      <c r="W236" s="451"/>
      <c r="X236" s="451"/>
      <c r="Y236" s="451"/>
      <c r="Z236" s="451"/>
      <c r="AA236" s="451"/>
      <c r="AB236" s="451"/>
      <c r="AC236" s="451"/>
      <c r="AD236" s="451"/>
      <c r="AE236" s="451"/>
      <c r="AF236" s="451"/>
      <c r="AG236" s="451"/>
      <c r="AH236" s="451"/>
      <c r="AI236" s="451"/>
      <c r="AJ236" s="451"/>
      <c r="AK236" s="451"/>
      <c r="AL236" s="451"/>
      <c r="AM236" s="451"/>
      <c r="AN236" s="451"/>
      <c r="AO236" s="451"/>
      <c r="AP236" s="451"/>
      <c r="AQ236" s="451"/>
      <c r="AR236" s="451"/>
      <c r="AS236" s="451"/>
      <c r="AT236" s="451"/>
      <c r="AU236" s="451"/>
      <c r="AV236" s="451"/>
      <c r="AW236" s="451"/>
      <c r="AX236" s="451"/>
      <c r="AY236" s="451"/>
      <c r="AZ236" s="451"/>
      <c r="BA236" s="451"/>
      <c r="BB236" s="451"/>
      <c r="BC236" s="451"/>
      <c r="BD236" s="451"/>
      <c r="BE236" s="451"/>
      <c r="BF236" s="451"/>
      <c r="BG236" s="451"/>
      <c r="BH236" s="451"/>
      <c r="BI236" s="451"/>
      <c r="BJ236" s="451"/>
      <c r="BK236" s="451"/>
      <c r="BL236" s="451"/>
      <c r="BM236" s="451"/>
      <c r="BN236" s="451"/>
      <c r="BO236" s="451"/>
      <c r="BP236" s="451"/>
      <c r="BQ236" s="451"/>
      <c r="BR236" s="451"/>
      <c r="BS236" s="451"/>
      <c r="BT236" s="451"/>
      <c r="BU236" s="451"/>
      <c r="BV236" s="451"/>
      <c r="BW236" s="451"/>
      <c r="BX236" s="451"/>
      <c r="BY236" s="451"/>
      <c r="BZ236" s="451"/>
      <c r="CA236" s="451"/>
      <c r="CB236" s="451"/>
      <c r="CC236" s="451"/>
      <c r="CD236" s="451"/>
      <c r="CE236" s="451"/>
      <c r="CF236" s="451"/>
      <c r="CG236" s="451"/>
      <c r="CH236" s="451"/>
      <c r="CI236" s="451"/>
      <c r="CJ236" s="451"/>
      <c r="CK236" s="451"/>
      <c r="CL236" s="451"/>
      <c r="CM236" s="451"/>
      <c r="CN236" s="451"/>
      <c r="CO236" s="451"/>
      <c r="CP236" s="451"/>
      <c r="CQ236" s="451"/>
      <c r="CR236" s="451"/>
      <c r="CS236" s="451"/>
      <c r="CT236" s="451"/>
      <c r="CU236" s="451"/>
      <c r="CV236" s="451"/>
      <c r="CW236" s="451"/>
      <c r="CX236" s="451"/>
      <c r="CY236" s="451"/>
      <c r="CZ236" s="451"/>
      <c r="DA236" s="451"/>
      <c r="DB236" s="451"/>
      <c r="DC236" s="451"/>
      <c r="DD236" s="451"/>
      <c r="DE236" s="451"/>
      <c r="DF236" s="451"/>
      <c r="DG236" s="451"/>
      <c r="DH236" s="451"/>
      <c r="DI236" s="451"/>
      <c r="DJ236" s="451"/>
      <c r="DK236" s="451"/>
      <c r="DL236" s="451"/>
      <c r="DM236" s="451"/>
      <c r="DN236" s="451"/>
      <c r="DO236" s="451"/>
      <c r="DP236" s="451"/>
      <c r="DQ236" s="451"/>
      <c r="DR236" s="451"/>
      <c r="DS236" s="451"/>
      <c r="DT236" s="451"/>
      <c r="DU236" s="451"/>
      <c r="DV236" s="451"/>
      <c r="DW236" s="451"/>
      <c r="DX236" s="451"/>
      <c r="DY236" s="451"/>
      <c r="DZ236" s="451"/>
      <c r="EA236" s="451"/>
      <c r="EB236" s="451"/>
      <c r="EC236" s="451"/>
      <c r="ED236" s="451"/>
      <c r="EE236" s="451"/>
      <c r="EF236" s="451"/>
      <c r="EG236" s="451"/>
      <c r="EH236" s="451"/>
      <c r="EI236" s="451"/>
      <c r="EJ236" s="451"/>
      <c r="EK236" s="451"/>
      <c r="EL236" s="451"/>
      <c r="EM236" s="451"/>
      <c r="EN236" s="451"/>
      <c r="EO236" s="451"/>
      <c r="EP236" s="451"/>
      <c r="EQ236" s="451"/>
      <c r="ER236" s="451"/>
      <c r="ES236" s="451"/>
      <c r="ET236" s="451"/>
      <c r="EU236" s="451"/>
      <c r="EV236" s="451"/>
      <c r="EW236" s="451"/>
      <c r="EX236" s="451"/>
      <c r="EY236" s="451"/>
      <c r="EZ236" s="451"/>
      <c r="FA236" s="451"/>
      <c r="FB236" s="451"/>
      <c r="FC236" s="451"/>
      <c r="FD236" s="451"/>
      <c r="FE236" s="451"/>
      <c r="FF236" s="451"/>
      <c r="FG236" s="451"/>
      <c r="FH236" s="451"/>
      <c r="FI236" s="451"/>
      <c r="FJ236" s="451"/>
      <c r="FK236" s="451"/>
      <c r="FL236" s="451"/>
      <c r="FM236" s="451"/>
      <c r="FN236" s="451"/>
    </row>
    <row r="237" spans="1:170" ht="15.75" customHeight="1">
      <c r="A237" s="451"/>
      <c r="B237" s="451"/>
      <c r="C237" s="451"/>
      <c r="D237" s="451"/>
      <c r="E237" s="451"/>
      <c r="F237" s="451"/>
      <c r="G237" s="451"/>
      <c r="H237" s="451"/>
      <c r="I237" s="451"/>
      <c r="J237" s="451"/>
      <c r="K237" s="451"/>
      <c r="L237" s="451"/>
      <c r="M237" s="451"/>
      <c r="N237" s="451"/>
      <c r="O237" s="451"/>
      <c r="P237" s="451"/>
      <c r="Q237" s="451"/>
      <c r="R237" s="451"/>
      <c r="S237" s="451"/>
      <c r="T237" s="451"/>
      <c r="U237" s="451"/>
      <c r="V237" s="451"/>
      <c r="W237" s="451"/>
      <c r="X237" s="451"/>
      <c r="Y237" s="451"/>
      <c r="Z237" s="451"/>
      <c r="AA237" s="451"/>
      <c r="AB237" s="451"/>
      <c r="AC237" s="451"/>
      <c r="AD237" s="451"/>
      <c r="AE237" s="451"/>
      <c r="AF237" s="451"/>
      <c r="AG237" s="451"/>
      <c r="AH237" s="451"/>
      <c r="AI237" s="451"/>
      <c r="AJ237" s="451"/>
      <c r="AK237" s="451"/>
      <c r="AL237" s="451"/>
      <c r="AM237" s="451"/>
      <c r="AN237" s="451"/>
      <c r="AO237" s="451"/>
      <c r="AP237" s="451"/>
      <c r="AQ237" s="451"/>
      <c r="AR237" s="451"/>
      <c r="AS237" s="451"/>
      <c r="AT237" s="451"/>
      <c r="AU237" s="451"/>
      <c r="AV237" s="451"/>
      <c r="AW237" s="451"/>
      <c r="AX237" s="451"/>
      <c r="AY237" s="451"/>
      <c r="AZ237" s="451"/>
      <c r="BA237" s="451"/>
      <c r="BB237" s="451"/>
      <c r="BC237" s="451"/>
      <c r="BD237" s="451"/>
      <c r="BE237" s="451"/>
      <c r="BF237" s="451"/>
      <c r="BG237" s="451"/>
      <c r="BH237" s="451"/>
      <c r="BI237" s="451"/>
      <c r="BJ237" s="451"/>
      <c r="BK237" s="451"/>
      <c r="BL237" s="451"/>
      <c r="BM237" s="451"/>
      <c r="BN237" s="451"/>
      <c r="BO237" s="451"/>
      <c r="BP237" s="451"/>
      <c r="BQ237" s="451"/>
      <c r="BR237" s="451"/>
      <c r="BS237" s="451"/>
      <c r="BT237" s="451"/>
      <c r="BU237" s="451"/>
      <c r="BV237" s="451"/>
      <c r="BW237" s="451"/>
      <c r="BX237" s="451"/>
      <c r="BY237" s="451"/>
      <c r="BZ237" s="451"/>
      <c r="CA237" s="451"/>
      <c r="CB237" s="451"/>
      <c r="CC237" s="451"/>
      <c r="CD237" s="451"/>
      <c r="CE237" s="451"/>
      <c r="CF237" s="451"/>
      <c r="CG237" s="451"/>
      <c r="CH237" s="451"/>
      <c r="CI237" s="451"/>
      <c r="CJ237" s="451"/>
      <c r="CK237" s="451"/>
      <c r="CL237" s="451"/>
      <c r="CM237" s="451"/>
      <c r="CN237" s="451"/>
      <c r="CO237" s="451"/>
      <c r="CP237" s="451"/>
      <c r="CQ237" s="451"/>
      <c r="CR237" s="451"/>
      <c r="CS237" s="451"/>
      <c r="CT237" s="451"/>
      <c r="CU237" s="451"/>
      <c r="CV237" s="451"/>
      <c r="CW237" s="451"/>
      <c r="CX237" s="451"/>
      <c r="CY237" s="451"/>
      <c r="CZ237" s="451"/>
      <c r="DA237" s="451"/>
      <c r="DB237" s="451"/>
      <c r="DC237" s="451"/>
      <c r="DD237" s="451"/>
      <c r="DE237" s="451"/>
      <c r="DF237" s="451"/>
      <c r="DG237" s="451"/>
      <c r="DH237" s="451"/>
      <c r="DI237" s="451"/>
      <c r="DJ237" s="451"/>
      <c r="DK237" s="451"/>
      <c r="DL237" s="451"/>
      <c r="DM237" s="451"/>
      <c r="DN237" s="451"/>
      <c r="DO237" s="451"/>
      <c r="DP237" s="451"/>
      <c r="DQ237" s="451"/>
      <c r="DR237" s="451"/>
      <c r="DS237" s="451"/>
      <c r="DT237" s="451"/>
      <c r="DU237" s="451"/>
      <c r="DV237" s="451"/>
      <c r="DW237" s="451"/>
      <c r="DX237" s="451"/>
      <c r="DY237" s="451"/>
      <c r="DZ237" s="451"/>
      <c r="EA237" s="451"/>
      <c r="EB237" s="451"/>
      <c r="EC237" s="451"/>
      <c r="ED237" s="451"/>
      <c r="EE237" s="451"/>
      <c r="EF237" s="451"/>
      <c r="EG237" s="451"/>
      <c r="EH237" s="451"/>
      <c r="EI237" s="451"/>
      <c r="EJ237" s="451"/>
      <c r="EK237" s="451"/>
      <c r="EL237" s="451"/>
      <c r="EM237" s="451"/>
      <c r="EN237" s="451"/>
      <c r="EO237" s="451"/>
      <c r="EP237" s="451"/>
      <c r="EQ237" s="451"/>
      <c r="ER237" s="451"/>
      <c r="ES237" s="451"/>
      <c r="ET237" s="451"/>
      <c r="EU237" s="451"/>
      <c r="EV237" s="451"/>
      <c r="EW237" s="451"/>
      <c r="EX237" s="451"/>
      <c r="EY237" s="451"/>
      <c r="EZ237" s="451"/>
      <c r="FA237" s="451"/>
      <c r="FB237" s="451"/>
      <c r="FC237" s="451"/>
      <c r="FD237" s="451"/>
      <c r="FE237" s="451"/>
      <c r="FF237" s="451"/>
      <c r="FG237" s="451"/>
      <c r="FH237" s="451"/>
      <c r="FI237" s="451"/>
      <c r="FJ237" s="451"/>
      <c r="FK237" s="451"/>
      <c r="FL237" s="451"/>
      <c r="FM237" s="451"/>
      <c r="FN237" s="451"/>
    </row>
    <row r="238" spans="1:170" ht="15.75" customHeight="1">
      <c r="A238" s="451"/>
      <c r="B238" s="451"/>
      <c r="C238" s="451"/>
      <c r="D238" s="451"/>
      <c r="E238" s="451"/>
      <c r="F238" s="451"/>
      <c r="G238" s="451"/>
      <c r="H238" s="451"/>
      <c r="I238" s="451"/>
      <c r="J238" s="451"/>
      <c r="K238" s="451"/>
      <c r="L238" s="451"/>
      <c r="M238" s="451"/>
      <c r="N238" s="451"/>
      <c r="O238" s="451"/>
      <c r="P238" s="451"/>
      <c r="Q238" s="451"/>
      <c r="R238" s="451"/>
      <c r="S238" s="451"/>
      <c r="T238" s="451"/>
      <c r="U238" s="451"/>
      <c r="V238" s="451"/>
      <c r="W238" s="451"/>
      <c r="X238" s="451"/>
      <c r="Y238" s="451"/>
      <c r="Z238" s="451"/>
      <c r="AA238" s="451"/>
      <c r="AB238" s="451"/>
      <c r="AC238" s="451"/>
      <c r="AD238" s="451"/>
      <c r="AE238" s="451"/>
      <c r="AF238" s="451"/>
      <c r="AG238" s="451"/>
      <c r="AH238" s="451"/>
      <c r="AI238" s="451"/>
      <c r="AJ238" s="451"/>
      <c r="AK238" s="451"/>
      <c r="AL238" s="451"/>
      <c r="AM238" s="451"/>
      <c r="AN238" s="451"/>
      <c r="AO238" s="451"/>
      <c r="AP238" s="451"/>
      <c r="AQ238" s="451"/>
      <c r="AR238" s="451"/>
      <c r="AS238" s="451"/>
      <c r="AT238" s="451"/>
      <c r="AU238" s="451"/>
      <c r="AV238" s="451"/>
      <c r="AW238" s="451"/>
      <c r="AX238" s="451"/>
      <c r="AY238" s="451"/>
      <c r="AZ238" s="451"/>
      <c r="BA238" s="451"/>
      <c r="BB238" s="451"/>
      <c r="BC238" s="451"/>
      <c r="BD238" s="451"/>
      <c r="BE238" s="451"/>
      <c r="BF238" s="451"/>
      <c r="BG238" s="451"/>
      <c r="BH238" s="451"/>
      <c r="BI238" s="451"/>
      <c r="BJ238" s="451"/>
      <c r="BK238" s="451"/>
      <c r="BL238" s="451"/>
      <c r="BM238" s="451"/>
      <c r="BN238" s="451"/>
      <c r="BO238" s="451"/>
      <c r="BP238" s="451"/>
      <c r="BQ238" s="451"/>
      <c r="BR238" s="451"/>
      <c r="BS238" s="451"/>
      <c r="BT238" s="451"/>
      <c r="BU238" s="451"/>
      <c r="BV238" s="451"/>
      <c r="BW238" s="451"/>
      <c r="BX238" s="451"/>
      <c r="BY238" s="451"/>
      <c r="BZ238" s="451"/>
      <c r="CA238" s="451"/>
      <c r="CB238" s="451"/>
      <c r="CC238" s="451"/>
      <c r="CD238" s="451"/>
      <c r="CE238" s="451"/>
      <c r="CF238" s="451"/>
      <c r="CG238" s="451"/>
      <c r="CH238" s="451"/>
      <c r="CI238" s="451"/>
      <c r="CJ238" s="451"/>
      <c r="CK238" s="451"/>
      <c r="CL238" s="451"/>
      <c r="CM238" s="451"/>
      <c r="CN238" s="451"/>
      <c r="CO238" s="451"/>
      <c r="CP238" s="451"/>
      <c r="CQ238" s="451"/>
      <c r="CR238" s="451"/>
      <c r="CS238" s="451"/>
      <c r="CT238" s="451"/>
      <c r="CU238" s="451"/>
      <c r="CV238" s="451"/>
      <c r="CW238" s="451"/>
      <c r="CX238" s="451"/>
      <c r="CY238" s="451"/>
      <c r="CZ238" s="451"/>
      <c r="DA238" s="451"/>
      <c r="DB238" s="451"/>
      <c r="DC238" s="451"/>
      <c r="DD238" s="451"/>
      <c r="DE238" s="451"/>
      <c r="DF238" s="451"/>
      <c r="DG238" s="451"/>
      <c r="DH238" s="451"/>
      <c r="DI238" s="451"/>
      <c r="DJ238" s="451"/>
      <c r="DK238" s="451"/>
      <c r="DL238" s="451"/>
      <c r="DM238" s="451"/>
      <c r="DN238" s="451"/>
      <c r="DO238" s="451"/>
      <c r="DP238" s="451"/>
      <c r="DQ238" s="451"/>
      <c r="DR238" s="451"/>
      <c r="DS238" s="451"/>
      <c r="DT238" s="451"/>
      <c r="DU238" s="451"/>
      <c r="DV238" s="451"/>
      <c r="DW238" s="451"/>
      <c r="DX238" s="451"/>
      <c r="DY238" s="451"/>
      <c r="DZ238" s="451"/>
      <c r="EA238" s="451"/>
      <c r="EB238" s="451"/>
      <c r="EC238" s="451"/>
      <c r="ED238" s="451"/>
      <c r="EE238" s="451"/>
      <c r="EF238" s="451"/>
      <c r="EG238" s="451"/>
      <c r="EH238" s="451"/>
      <c r="EI238" s="451"/>
      <c r="EJ238" s="451"/>
      <c r="EK238" s="451"/>
      <c r="EL238" s="451"/>
      <c r="EM238" s="451"/>
      <c r="EN238" s="451"/>
      <c r="EO238" s="451"/>
      <c r="EP238" s="451"/>
      <c r="EQ238" s="451"/>
      <c r="ER238" s="451"/>
      <c r="ES238" s="451"/>
      <c r="ET238" s="451"/>
      <c r="EU238" s="451"/>
      <c r="EV238" s="451"/>
      <c r="EW238" s="451"/>
      <c r="EX238" s="451"/>
      <c r="EY238" s="451"/>
      <c r="EZ238" s="451"/>
      <c r="FA238" s="451"/>
      <c r="FB238" s="451"/>
      <c r="FC238" s="451"/>
      <c r="FD238" s="451"/>
      <c r="FE238" s="451"/>
      <c r="FF238" s="451"/>
      <c r="FG238" s="451"/>
      <c r="FH238" s="451"/>
      <c r="FI238" s="451"/>
      <c r="FJ238" s="451"/>
      <c r="FK238" s="451"/>
      <c r="FL238" s="451"/>
      <c r="FM238" s="451"/>
      <c r="FN238" s="451"/>
    </row>
    <row r="239" spans="1:170" ht="15.75" customHeight="1">
      <c r="A239" s="451"/>
      <c r="B239" s="451"/>
      <c r="C239" s="451"/>
      <c r="D239" s="451"/>
      <c r="E239" s="451"/>
      <c r="F239" s="451"/>
      <c r="G239" s="451"/>
      <c r="H239" s="451"/>
      <c r="I239" s="451"/>
      <c r="J239" s="451"/>
      <c r="K239" s="451"/>
      <c r="L239" s="451"/>
      <c r="M239" s="451"/>
      <c r="N239" s="451"/>
      <c r="O239" s="451"/>
      <c r="P239" s="451"/>
      <c r="Q239" s="451"/>
      <c r="R239" s="451"/>
      <c r="S239" s="451"/>
      <c r="T239" s="451"/>
      <c r="U239" s="451"/>
      <c r="V239" s="451"/>
      <c r="W239" s="451"/>
      <c r="X239" s="451"/>
      <c r="Y239" s="451"/>
      <c r="Z239" s="451"/>
      <c r="AA239" s="451"/>
      <c r="AB239" s="451"/>
      <c r="AC239" s="451"/>
      <c r="AD239" s="451"/>
      <c r="AE239" s="451"/>
      <c r="AF239" s="451"/>
      <c r="AG239" s="451"/>
      <c r="AH239" s="451"/>
      <c r="AI239" s="451"/>
      <c r="AJ239" s="451"/>
      <c r="AK239" s="451"/>
      <c r="AL239" s="451"/>
      <c r="AM239" s="451"/>
      <c r="AN239" s="451"/>
      <c r="AO239" s="451"/>
      <c r="AP239" s="451"/>
      <c r="AQ239" s="451"/>
      <c r="AR239" s="451"/>
      <c r="AS239" s="451"/>
      <c r="AT239" s="451"/>
      <c r="AU239" s="451"/>
      <c r="AV239" s="451"/>
      <c r="AW239" s="451"/>
      <c r="AX239" s="451"/>
      <c r="AY239" s="451"/>
      <c r="AZ239" s="451"/>
      <c r="BA239" s="451"/>
      <c r="BB239" s="451"/>
      <c r="BC239" s="451"/>
      <c r="BD239" s="451"/>
      <c r="BE239" s="451"/>
      <c r="BF239" s="451"/>
      <c r="BG239" s="451"/>
      <c r="BH239" s="451"/>
      <c r="BI239" s="451"/>
      <c r="BJ239" s="451"/>
      <c r="BK239" s="451"/>
      <c r="BL239" s="451"/>
      <c r="BM239" s="451"/>
      <c r="BN239" s="451"/>
      <c r="BO239" s="451"/>
      <c r="BP239" s="451"/>
      <c r="BQ239" s="451"/>
      <c r="BR239" s="451"/>
      <c r="BS239" s="451"/>
      <c r="BT239" s="451"/>
      <c r="BU239" s="451"/>
      <c r="BV239" s="451"/>
      <c r="BW239" s="451"/>
      <c r="BX239" s="451"/>
      <c r="BY239" s="451"/>
      <c r="BZ239" s="451"/>
      <c r="CA239" s="451"/>
      <c r="CB239" s="451"/>
      <c r="CC239" s="451"/>
      <c r="CD239" s="451"/>
      <c r="CE239" s="451"/>
      <c r="CF239" s="451"/>
      <c r="CG239" s="451"/>
      <c r="CH239" s="451"/>
      <c r="CI239" s="451"/>
      <c r="CJ239" s="451"/>
      <c r="CK239" s="451"/>
      <c r="CL239" s="451"/>
      <c r="CM239" s="451"/>
      <c r="CN239" s="451"/>
      <c r="CO239" s="451"/>
      <c r="CP239" s="451"/>
      <c r="CQ239" s="451"/>
      <c r="CR239" s="451"/>
      <c r="CS239" s="451"/>
      <c r="CT239" s="451"/>
      <c r="CU239" s="451"/>
      <c r="CV239" s="451"/>
      <c r="CW239" s="451"/>
      <c r="CX239" s="451"/>
      <c r="CY239" s="451"/>
      <c r="CZ239" s="451"/>
      <c r="DA239" s="451"/>
      <c r="DB239" s="451"/>
      <c r="DC239" s="451"/>
      <c r="DD239" s="451"/>
      <c r="DE239" s="451"/>
      <c r="DF239" s="451"/>
      <c r="DG239" s="451"/>
      <c r="DH239" s="451"/>
      <c r="DI239" s="451"/>
      <c r="DJ239" s="451"/>
      <c r="DK239" s="451"/>
      <c r="DL239" s="451"/>
      <c r="DM239" s="451"/>
      <c r="DN239" s="451"/>
      <c r="DO239" s="451"/>
      <c r="DP239" s="451"/>
      <c r="DQ239" s="451"/>
      <c r="DR239" s="451"/>
      <c r="DS239" s="451"/>
      <c r="DT239" s="451"/>
      <c r="DU239" s="451"/>
      <c r="DV239" s="451"/>
      <c r="DW239" s="451"/>
      <c r="DX239" s="451"/>
      <c r="DY239" s="451"/>
      <c r="DZ239" s="451"/>
      <c r="EA239" s="451"/>
      <c r="EB239" s="451"/>
      <c r="EC239" s="451"/>
      <c r="ED239" s="451"/>
      <c r="EE239" s="451"/>
      <c r="EF239" s="451"/>
      <c r="EG239" s="451"/>
      <c r="EH239" s="451"/>
      <c r="EI239" s="451"/>
      <c r="EJ239" s="451"/>
      <c r="EK239" s="451"/>
      <c r="EL239" s="451"/>
      <c r="EM239" s="451"/>
      <c r="EN239" s="451"/>
      <c r="EO239" s="451"/>
      <c r="EP239" s="451"/>
      <c r="EQ239" s="451"/>
      <c r="ER239" s="451"/>
      <c r="ES239" s="451"/>
      <c r="ET239" s="451"/>
      <c r="EU239" s="451"/>
      <c r="EV239" s="451"/>
      <c r="EW239" s="451"/>
      <c r="EX239" s="451"/>
      <c r="EY239" s="451"/>
      <c r="EZ239" s="451"/>
      <c r="FA239" s="451"/>
      <c r="FB239" s="451"/>
      <c r="FC239" s="451"/>
      <c r="FD239" s="451"/>
      <c r="FE239" s="451"/>
      <c r="FF239" s="451"/>
      <c r="FG239" s="451"/>
      <c r="FH239" s="451"/>
      <c r="FI239" s="451"/>
      <c r="FJ239" s="451"/>
      <c r="FK239" s="451"/>
      <c r="FL239" s="451"/>
      <c r="FM239" s="451"/>
      <c r="FN239" s="451"/>
    </row>
    <row r="240" spans="1:170" ht="15.75" customHeight="1">
      <c r="A240" s="451"/>
      <c r="B240" s="451"/>
      <c r="C240" s="451"/>
      <c r="D240" s="451"/>
      <c r="E240" s="451"/>
      <c r="F240" s="451"/>
      <c r="G240" s="451"/>
      <c r="H240" s="451"/>
      <c r="I240" s="451"/>
      <c r="J240" s="451"/>
      <c r="K240" s="451"/>
      <c r="L240" s="451"/>
      <c r="M240" s="451"/>
      <c r="N240" s="451"/>
      <c r="O240" s="451"/>
      <c r="P240" s="451"/>
      <c r="Q240" s="451"/>
      <c r="R240" s="451"/>
      <c r="S240" s="451"/>
      <c r="T240" s="451"/>
      <c r="U240" s="451"/>
      <c r="V240" s="451"/>
      <c r="W240" s="451"/>
      <c r="X240" s="451"/>
      <c r="Y240" s="451"/>
      <c r="Z240" s="451"/>
      <c r="AA240" s="451"/>
      <c r="AB240" s="451"/>
      <c r="AC240" s="451"/>
      <c r="AD240" s="451"/>
      <c r="AE240" s="451"/>
      <c r="AF240" s="451"/>
      <c r="AG240" s="451"/>
      <c r="AH240" s="451"/>
      <c r="AI240" s="451"/>
      <c r="AJ240" s="451"/>
      <c r="AK240" s="451"/>
      <c r="AL240" s="451"/>
      <c r="AM240" s="451"/>
      <c r="AN240" s="451"/>
      <c r="AO240" s="451"/>
      <c r="AP240" s="451"/>
      <c r="AQ240" s="451"/>
      <c r="AR240" s="451"/>
      <c r="AS240" s="451"/>
      <c r="AT240" s="451"/>
      <c r="AU240" s="451"/>
      <c r="AV240" s="451"/>
      <c r="AW240" s="451"/>
      <c r="AX240" s="451"/>
      <c r="AY240" s="451"/>
      <c r="AZ240" s="451"/>
      <c r="BA240" s="451"/>
      <c r="BB240" s="451"/>
      <c r="BC240" s="451"/>
      <c r="BD240" s="451"/>
      <c r="BE240" s="451"/>
      <c r="BF240" s="451"/>
      <c r="BG240" s="451"/>
      <c r="BH240" s="451"/>
      <c r="BI240" s="451"/>
      <c r="BJ240" s="451"/>
      <c r="BK240" s="451"/>
      <c r="BL240" s="451"/>
      <c r="BM240" s="451"/>
      <c r="BN240" s="451"/>
      <c r="BO240" s="451"/>
      <c r="BP240" s="451"/>
      <c r="BQ240" s="451"/>
      <c r="BR240" s="451"/>
      <c r="BS240" s="451"/>
      <c r="BT240" s="451"/>
      <c r="BU240" s="451"/>
      <c r="BV240" s="451"/>
      <c r="BW240" s="451"/>
      <c r="BX240" s="451"/>
      <c r="BY240" s="451"/>
      <c r="BZ240" s="451"/>
      <c r="CA240" s="451"/>
      <c r="CB240" s="451"/>
      <c r="CC240" s="451"/>
      <c r="CD240" s="451"/>
      <c r="CE240" s="451"/>
      <c r="CF240" s="451"/>
      <c r="CG240" s="451"/>
      <c r="CH240" s="451"/>
      <c r="CI240" s="451"/>
      <c r="CJ240" s="451"/>
      <c r="CK240" s="451"/>
      <c r="CL240" s="451"/>
      <c r="CM240" s="451"/>
      <c r="CN240" s="451"/>
      <c r="CO240" s="451"/>
      <c r="CP240" s="451"/>
      <c r="CQ240" s="451"/>
      <c r="CR240" s="451"/>
      <c r="CS240" s="451"/>
      <c r="CT240" s="451"/>
      <c r="CU240" s="451"/>
      <c r="CV240" s="451"/>
      <c r="CW240" s="451"/>
      <c r="CX240" s="451"/>
      <c r="CY240" s="451"/>
      <c r="CZ240" s="451"/>
      <c r="DA240" s="451"/>
      <c r="DB240" s="451"/>
      <c r="DC240" s="451"/>
      <c r="DD240" s="451"/>
      <c r="DE240" s="451"/>
      <c r="DF240" s="451"/>
      <c r="DG240" s="451"/>
      <c r="DH240" s="451"/>
      <c r="DI240" s="451"/>
      <c r="DJ240" s="451"/>
      <c r="DK240" s="451"/>
      <c r="DL240" s="451"/>
      <c r="DM240" s="451"/>
      <c r="DN240" s="451"/>
      <c r="DO240" s="451"/>
      <c r="DP240" s="451"/>
      <c r="DQ240" s="451"/>
      <c r="DR240" s="451"/>
      <c r="DS240" s="451"/>
      <c r="DT240" s="451"/>
      <c r="DU240" s="451"/>
      <c r="DV240" s="451"/>
      <c r="DW240" s="451"/>
      <c r="DX240" s="451"/>
      <c r="DY240" s="451"/>
      <c r="DZ240" s="451"/>
      <c r="EA240" s="451"/>
      <c r="EB240" s="451"/>
      <c r="EC240" s="451"/>
      <c r="ED240" s="451"/>
      <c r="EE240" s="451"/>
      <c r="EF240" s="451"/>
      <c r="EG240" s="451"/>
      <c r="EH240" s="451"/>
      <c r="EI240" s="451"/>
      <c r="EJ240" s="451"/>
      <c r="EK240" s="451"/>
      <c r="EL240" s="451"/>
      <c r="EM240" s="451"/>
      <c r="EN240" s="451"/>
      <c r="EO240" s="451"/>
      <c r="EP240" s="451"/>
      <c r="EQ240" s="451"/>
      <c r="ER240" s="451"/>
      <c r="ES240" s="451"/>
      <c r="ET240" s="451"/>
      <c r="EU240" s="451"/>
      <c r="EV240" s="451"/>
      <c r="EW240" s="451"/>
      <c r="EX240" s="451"/>
      <c r="EY240" s="451"/>
      <c r="EZ240" s="451"/>
      <c r="FA240" s="451"/>
      <c r="FB240" s="451"/>
      <c r="FC240" s="451"/>
      <c r="FD240" s="451"/>
      <c r="FE240" s="451"/>
      <c r="FF240" s="451"/>
      <c r="FG240" s="451"/>
      <c r="FH240" s="451"/>
      <c r="FI240" s="451"/>
      <c r="FJ240" s="451"/>
      <c r="FK240" s="451"/>
      <c r="FL240" s="451"/>
      <c r="FM240" s="451"/>
      <c r="FN240" s="451"/>
    </row>
    <row r="241" spans="1:170" ht="15.75" customHeight="1">
      <c r="A241" s="451"/>
      <c r="B241" s="451"/>
      <c r="C241" s="451"/>
      <c r="D241" s="451"/>
      <c r="E241" s="451"/>
      <c r="F241" s="451"/>
      <c r="G241" s="451"/>
      <c r="H241" s="451"/>
      <c r="I241" s="451"/>
      <c r="J241" s="451"/>
      <c r="K241" s="451"/>
      <c r="L241" s="451"/>
      <c r="M241" s="451"/>
      <c r="N241" s="451"/>
      <c r="O241" s="451"/>
      <c r="P241" s="451"/>
      <c r="Q241" s="451"/>
      <c r="R241" s="451"/>
      <c r="S241" s="451"/>
      <c r="T241" s="451"/>
      <c r="U241" s="451"/>
      <c r="V241" s="451"/>
      <c r="W241" s="451"/>
      <c r="X241" s="451"/>
      <c r="Y241" s="451"/>
      <c r="Z241" s="451"/>
      <c r="AA241" s="451"/>
      <c r="AB241" s="451"/>
      <c r="AC241" s="451"/>
      <c r="AD241" s="451"/>
      <c r="AE241" s="451"/>
      <c r="AF241" s="451"/>
      <c r="AG241" s="451"/>
      <c r="AH241" s="451"/>
      <c r="AI241" s="451"/>
      <c r="AJ241" s="451"/>
      <c r="AK241" s="451"/>
      <c r="AL241" s="451"/>
      <c r="AM241" s="451"/>
      <c r="AN241" s="451"/>
      <c r="AO241" s="451"/>
      <c r="AP241" s="451"/>
      <c r="AQ241" s="451"/>
      <c r="AR241" s="451"/>
      <c r="AS241" s="451"/>
      <c r="AT241" s="451"/>
      <c r="AU241" s="451"/>
      <c r="AV241" s="451"/>
      <c r="AW241" s="451"/>
      <c r="AX241" s="451"/>
      <c r="AY241" s="451"/>
      <c r="AZ241" s="451"/>
      <c r="BA241" s="451"/>
      <c r="BB241" s="451"/>
      <c r="BC241" s="451"/>
      <c r="BD241" s="451"/>
      <c r="BE241" s="451"/>
      <c r="BF241" s="451"/>
      <c r="BG241" s="451"/>
      <c r="BH241" s="451"/>
      <c r="BI241" s="451"/>
      <c r="BJ241" s="451"/>
      <c r="BK241" s="451"/>
      <c r="BL241" s="451"/>
      <c r="BM241" s="451"/>
      <c r="BN241" s="451"/>
      <c r="BO241" s="451"/>
      <c r="BP241" s="451"/>
      <c r="BQ241" s="451"/>
      <c r="BR241" s="451"/>
      <c r="BS241" s="451"/>
      <c r="BT241" s="451"/>
      <c r="BU241" s="451"/>
      <c r="BV241" s="451"/>
      <c r="BW241" s="451"/>
      <c r="BX241" s="451"/>
      <c r="BY241" s="451"/>
      <c r="BZ241" s="451"/>
      <c r="CA241" s="451"/>
      <c r="CB241" s="451"/>
      <c r="CC241" s="451"/>
      <c r="CD241" s="451"/>
      <c r="CE241" s="451"/>
      <c r="CF241" s="451"/>
      <c r="CG241" s="451"/>
      <c r="CH241" s="451"/>
      <c r="CI241" s="451"/>
      <c r="CJ241" s="451"/>
      <c r="CK241" s="451"/>
      <c r="CL241" s="451"/>
      <c r="CM241" s="451"/>
      <c r="CN241" s="451"/>
      <c r="CO241" s="451"/>
      <c r="CP241" s="451"/>
      <c r="CQ241" s="451"/>
      <c r="CR241" s="451"/>
      <c r="CS241" s="451"/>
      <c r="CT241" s="451"/>
      <c r="CU241" s="451"/>
      <c r="CV241" s="451"/>
      <c r="CW241" s="451"/>
      <c r="CX241" s="451"/>
      <c r="CY241" s="451"/>
      <c r="CZ241" s="451"/>
      <c r="DA241" s="451"/>
      <c r="DB241" s="451"/>
      <c r="DC241" s="451"/>
      <c r="DD241" s="451"/>
      <c r="DE241" s="451"/>
      <c r="DF241" s="451"/>
      <c r="DG241" s="451"/>
      <c r="DH241" s="451"/>
      <c r="DI241" s="451"/>
      <c r="DJ241" s="451"/>
      <c r="DK241" s="451"/>
      <c r="DL241" s="451"/>
      <c r="DM241" s="451"/>
      <c r="DN241" s="451"/>
      <c r="DO241" s="451"/>
      <c r="DP241" s="451"/>
      <c r="DQ241" s="451"/>
      <c r="DR241" s="451"/>
      <c r="DS241" s="451"/>
      <c r="DT241" s="451"/>
      <c r="DU241" s="451"/>
      <c r="DV241" s="451"/>
      <c r="DW241" s="451"/>
      <c r="DX241" s="451"/>
      <c r="DY241" s="451"/>
      <c r="DZ241" s="451"/>
      <c r="EA241" s="451"/>
      <c r="EB241" s="451"/>
      <c r="EC241" s="451"/>
      <c r="ED241" s="451"/>
      <c r="EE241" s="451"/>
      <c r="EF241" s="451"/>
      <c r="EG241" s="451"/>
      <c r="EH241" s="451"/>
      <c r="EI241" s="451"/>
      <c r="EJ241" s="451"/>
      <c r="EK241" s="451"/>
      <c r="EL241" s="451"/>
      <c r="EM241" s="451"/>
      <c r="EN241" s="451"/>
      <c r="EO241" s="451"/>
      <c r="EP241" s="451"/>
      <c r="EQ241" s="451"/>
      <c r="ER241" s="451"/>
      <c r="ES241" s="451"/>
      <c r="ET241" s="451"/>
      <c r="EU241" s="451"/>
      <c r="EV241" s="451"/>
      <c r="EW241" s="451"/>
      <c r="EX241" s="451"/>
      <c r="EY241" s="451"/>
      <c r="EZ241" s="451"/>
      <c r="FA241" s="451"/>
      <c r="FB241" s="451"/>
      <c r="FC241" s="451"/>
      <c r="FD241" s="451"/>
      <c r="FE241" s="451"/>
      <c r="FF241" s="451"/>
      <c r="FG241" s="451"/>
      <c r="FH241" s="451"/>
      <c r="FI241" s="451"/>
      <c r="FJ241" s="451"/>
      <c r="FK241" s="451"/>
      <c r="FL241" s="451"/>
      <c r="FM241" s="451"/>
      <c r="FN241" s="451"/>
    </row>
    <row r="242" spans="1:170" ht="15.75" customHeight="1">
      <c r="A242" s="451"/>
      <c r="B242" s="451"/>
      <c r="C242" s="451"/>
      <c r="D242" s="451"/>
      <c r="E242" s="451"/>
      <c r="F242" s="451"/>
      <c r="G242" s="451"/>
      <c r="H242" s="451"/>
      <c r="I242" s="451"/>
      <c r="J242" s="451"/>
      <c r="K242" s="451"/>
      <c r="L242" s="451"/>
      <c r="M242" s="451"/>
      <c r="N242" s="451"/>
      <c r="O242" s="451"/>
      <c r="P242" s="451"/>
      <c r="Q242" s="451"/>
      <c r="R242" s="451"/>
      <c r="S242" s="451"/>
      <c r="T242" s="451"/>
      <c r="U242" s="451"/>
      <c r="V242" s="451"/>
      <c r="W242" s="451"/>
      <c r="X242" s="451"/>
      <c r="Y242" s="451"/>
      <c r="Z242" s="451"/>
      <c r="AA242" s="451"/>
      <c r="AB242" s="451"/>
      <c r="AC242" s="451"/>
      <c r="AD242" s="451"/>
      <c r="AE242" s="451"/>
      <c r="AF242" s="451"/>
      <c r="AG242" s="451"/>
      <c r="AH242" s="451"/>
      <c r="AI242" s="451"/>
      <c r="AJ242" s="451"/>
      <c r="AK242" s="451"/>
      <c r="AL242" s="451"/>
      <c r="AM242" s="451"/>
      <c r="AN242" s="451"/>
      <c r="AO242" s="451"/>
      <c r="AP242" s="451"/>
      <c r="AQ242" s="451"/>
      <c r="AR242" s="451"/>
      <c r="AS242" s="451"/>
      <c r="AT242" s="451"/>
      <c r="AU242" s="451"/>
      <c r="AV242" s="451"/>
      <c r="AW242" s="451"/>
      <c r="AX242" s="451"/>
      <c r="AY242" s="451"/>
      <c r="AZ242" s="451"/>
      <c r="BA242" s="451"/>
      <c r="BB242" s="451"/>
      <c r="BC242" s="451"/>
      <c r="BD242" s="451"/>
      <c r="BE242" s="451"/>
      <c r="BF242" s="451"/>
      <c r="BG242" s="451"/>
      <c r="BH242" s="451"/>
      <c r="BI242" s="451"/>
      <c r="BJ242" s="451"/>
      <c r="BK242" s="451"/>
      <c r="BL242" s="451"/>
      <c r="BM242" s="451"/>
      <c r="BN242" s="451"/>
      <c r="BO242" s="451"/>
      <c r="BP242" s="451"/>
      <c r="BQ242" s="451"/>
      <c r="BR242" s="451"/>
      <c r="BS242" s="451"/>
      <c r="BT242" s="451"/>
      <c r="BU242" s="451"/>
      <c r="BV242" s="451"/>
      <c r="BW242" s="451"/>
      <c r="BX242" s="451"/>
      <c r="BY242" s="451"/>
      <c r="BZ242" s="451"/>
      <c r="CA242" s="451"/>
      <c r="CB242" s="451"/>
      <c r="CC242" s="451"/>
      <c r="CD242" s="451"/>
      <c r="CE242" s="451"/>
      <c r="CF242" s="451"/>
      <c r="CG242" s="451"/>
      <c r="CH242" s="451"/>
      <c r="CI242" s="451"/>
      <c r="CJ242" s="451"/>
      <c r="CK242" s="451"/>
      <c r="CL242" s="451"/>
      <c r="CM242" s="451"/>
      <c r="CN242" s="451"/>
      <c r="CO242" s="451"/>
      <c r="CP242" s="451"/>
      <c r="CQ242" s="451"/>
      <c r="CR242" s="451"/>
      <c r="CS242" s="451"/>
      <c r="CT242" s="451"/>
      <c r="CU242" s="451"/>
      <c r="CV242" s="451"/>
      <c r="CW242" s="451"/>
      <c r="CX242" s="451"/>
      <c r="CY242" s="451"/>
      <c r="CZ242" s="451"/>
      <c r="DA242" s="451"/>
      <c r="DB242" s="451"/>
      <c r="DC242" s="451"/>
      <c r="DD242" s="451"/>
      <c r="DE242" s="451"/>
      <c r="DF242" s="451"/>
      <c r="DG242" s="451"/>
      <c r="DH242" s="451"/>
      <c r="DI242" s="451"/>
      <c r="DJ242" s="451"/>
      <c r="DK242" s="451"/>
      <c r="DL242" s="451"/>
      <c r="DM242" s="451"/>
      <c r="DN242" s="451"/>
      <c r="DO242" s="451"/>
      <c r="DP242" s="451"/>
      <c r="DQ242" s="451"/>
      <c r="DR242" s="451"/>
      <c r="DS242" s="451"/>
      <c r="DT242" s="451"/>
      <c r="DU242" s="451"/>
      <c r="DV242" s="451"/>
      <c r="DW242" s="451"/>
      <c r="DX242" s="451"/>
      <c r="DY242" s="451"/>
      <c r="DZ242" s="451"/>
      <c r="EA242" s="451"/>
      <c r="EB242" s="451"/>
      <c r="EC242" s="451"/>
      <c r="ED242" s="451"/>
      <c r="EE242" s="451"/>
      <c r="EF242" s="451"/>
      <c r="EG242" s="451"/>
      <c r="EH242" s="451"/>
      <c r="EI242" s="451"/>
      <c r="EJ242" s="451"/>
      <c r="EK242" s="451"/>
      <c r="EL242" s="451"/>
      <c r="EM242" s="451"/>
      <c r="EN242" s="451"/>
      <c r="EO242" s="451"/>
      <c r="EP242" s="451"/>
      <c r="EQ242" s="451"/>
      <c r="ER242" s="451"/>
      <c r="ES242" s="451"/>
      <c r="ET242" s="451"/>
      <c r="EU242" s="451"/>
      <c r="EV242" s="451"/>
      <c r="EW242" s="451"/>
      <c r="EX242" s="451"/>
      <c r="EY242" s="451"/>
      <c r="EZ242" s="451"/>
      <c r="FA242" s="451"/>
      <c r="FB242" s="451"/>
      <c r="FC242" s="451"/>
      <c r="FD242" s="451"/>
      <c r="FE242" s="451"/>
      <c r="FF242" s="451"/>
      <c r="FG242" s="451"/>
      <c r="FH242" s="451"/>
      <c r="FI242" s="451"/>
      <c r="FJ242" s="451"/>
      <c r="FK242" s="451"/>
      <c r="FL242" s="451"/>
      <c r="FM242" s="451"/>
      <c r="FN242" s="451"/>
    </row>
    <row r="243" spans="1:170" ht="15.75" customHeight="1">
      <c r="A243" s="451"/>
      <c r="B243" s="451"/>
      <c r="C243" s="451"/>
      <c r="D243" s="451"/>
      <c r="E243" s="451"/>
      <c r="F243" s="451"/>
      <c r="G243" s="451"/>
      <c r="H243" s="451"/>
      <c r="I243" s="451"/>
      <c r="J243" s="451"/>
      <c r="K243" s="451"/>
      <c r="L243" s="451"/>
      <c r="M243" s="451"/>
      <c r="N243" s="451"/>
      <c r="O243" s="451"/>
      <c r="P243" s="451"/>
      <c r="Q243" s="451"/>
      <c r="R243" s="451"/>
      <c r="S243" s="451"/>
      <c r="T243" s="451"/>
      <c r="U243" s="451"/>
      <c r="V243" s="451"/>
      <c r="W243" s="451"/>
      <c r="X243" s="451"/>
      <c r="Y243" s="451"/>
      <c r="Z243" s="451"/>
      <c r="AA243" s="451"/>
      <c r="AB243" s="451"/>
      <c r="AC243" s="451"/>
      <c r="AD243" s="451"/>
      <c r="AE243" s="451"/>
      <c r="AF243" s="451"/>
      <c r="AG243" s="451"/>
      <c r="AH243" s="451"/>
      <c r="AI243" s="451"/>
      <c r="AJ243" s="451"/>
      <c r="AK243" s="451"/>
      <c r="AL243" s="451"/>
      <c r="AM243" s="451"/>
      <c r="AN243" s="451"/>
      <c r="AO243" s="451"/>
      <c r="AP243" s="451"/>
      <c r="AQ243" s="451"/>
      <c r="AR243" s="451"/>
      <c r="AS243" s="451"/>
      <c r="AT243" s="451"/>
      <c r="AU243" s="451"/>
      <c r="AV243" s="451"/>
      <c r="AW243" s="451"/>
      <c r="AX243" s="451"/>
      <c r="AY243" s="451"/>
      <c r="AZ243" s="451"/>
      <c r="BA243" s="451"/>
      <c r="BB243" s="451"/>
      <c r="BC243" s="451"/>
      <c r="BD243" s="451"/>
      <c r="BE243" s="451"/>
      <c r="BF243" s="451"/>
      <c r="BG243" s="451"/>
      <c r="BH243" s="451"/>
      <c r="BI243" s="451"/>
      <c r="BJ243" s="451"/>
      <c r="BK243" s="451"/>
      <c r="BL243" s="451"/>
      <c r="BM243" s="451"/>
      <c r="BN243" s="451"/>
      <c r="BO243" s="451"/>
      <c r="BP243" s="451"/>
      <c r="BQ243" s="451"/>
      <c r="BR243" s="451"/>
      <c r="BS243" s="451"/>
      <c r="BT243" s="451"/>
      <c r="BU243" s="451"/>
      <c r="BV243" s="451"/>
      <c r="BW243" s="451"/>
      <c r="BX243" s="451"/>
      <c r="BY243" s="451"/>
      <c r="BZ243" s="451"/>
      <c r="CA243" s="451"/>
      <c r="CB243" s="451"/>
      <c r="CC243" s="451"/>
      <c r="CD243" s="451"/>
      <c r="CE243" s="451"/>
      <c r="CF243" s="451"/>
      <c r="CG243" s="451"/>
      <c r="CH243" s="451"/>
      <c r="CI243" s="451"/>
      <c r="CJ243" s="451"/>
      <c r="CK243" s="451"/>
      <c r="CL243" s="451"/>
      <c r="CM243" s="451"/>
      <c r="CN243" s="451"/>
      <c r="CO243" s="451"/>
      <c r="CP243" s="451"/>
      <c r="CQ243" s="451"/>
      <c r="CR243" s="451"/>
      <c r="CS243" s="451"/>
      <c r="CT243" s="451"/>
      <c r="CU243" s="451"/>
      <c r="CV243" s="451"/>
      <c r="CW243" s="451"/>
      <c r="CX243" s="451"/>
      <c r="CY243" s="451"/>
      <c r="CZ243" s="451"/>
      <c r="DA243" s="451"/>
      <c r="DB243" s="451"/>
      <c r="DC243" s="451"/>
      <c r="DD243" s="451"/>
      <c r="DE243" s="451"/>
      <c r="DF243" s="451"/>
      <c r="DG243" s="451"/>
      <c r="DH243" s="451"/>
      <c r="DI243" s="451"/>
      <c r="DJ243" s="451"/>
      <c r="DK243" s="451"/>
      <c r="DL243" s="451"/>
      <c r="DM243" s="451"/>
      <c r="DN243" s="451"/>
      <c r="DO243" s="451"/>
      <c r="DP243" s="451"/>
      <c r="DQ243" s="451"/>
      <c r="DR243" s="451"/>
      <c r="DS243" s="451"/>
      <c r="DT243" s="451"/>
      <c r="DU243" s="451"/>
      <c r="DV243" s="451"/>
      <c r="DW243" s="451"/>
      <c r="DX243" s="451"/>
      <c r="DY243" s="451"/>
      <c r="DZ243" s="451"/>
      <c r="EA243" s="451"/>
      <c r="EB243" s="451"/>
      <c r="EC243" s="451"/>
      <c r="ED243" s="451"/>
      <c r="EE243" s="451"/>
      <c r="EF243" s="451"/>
      <c r="EG243" s="451"/>
      <c r="EH243" s="451"/>
      <c r="EI243" s="451"/>
      <c r="EJ243" s="451"/>
      <c r="EK243" s="451"/>
      <c r="EL243" s="451"/>
      <c r="EM243" s="451"/>
      <c r="EN243" s="451"/>
      <c r="EO243" s="451"/>
      <c r="EP243" s="451"/>
      <c r="EQ243" s="451"/>
      <c r="ER243" s="451"/>
      <c r="ES243" s="451"/>
      <c r="ET243" s="451"/>
      <c r="EU243" s="451"/>
      <c r="EV243" s="451"/>
      <c r="EW243" s="451"/>
      <c r="EX243" s="451"/>
      <c r="EY243" s="451"/>
      <c r="EZ243" s="451"/>
      <c r="FA243" s="451"/>
      <c r="FB243" s="451"/>
      <c r="FC243" s="451"/>
      <c r="FD243" s="451"/>
      <c r="FE243" s="451"/>
      <c r="FF243" s="451"/>
      <c r="FG243" s="451"/>
      <c r="FH243" s="451"/>
      <c r="FI243" s="451"/>
      <c r="FJ243" s="451"/>
      <c r="FK243" s="451"/>
      <c r="FL243" s="451"/>
      <c r="FM243" s="451"/>
      <c r="FN243" s="451"/>
    </row>
    <row r="244" spans="1:170" ht="15.75" customHeight="1">
      <c r="A244" s="451"/>
      <c r="B244" s="451"/>
      <c r="C244" s="451"/>
      <c r="D244" s="451"/>
      <c r="E244" s="451"/>
      <c r="F244" s="451"/>
      <c r="G244" s="451"/>
      <c r="H244" s="451"/>
      <c r="I244" s="451"/>
      <c r="J244" s="451"/>
      <c r="K244" s="451"/>
      <c r="L244" s="451"/>
      <c r="M244" s="451"/>
      <c r="N244" s="451"/>
      <c r="O244" s="451"/>
      <c r="P244" s="451"/>
      <c r="Q244" s="451"/>
      <c r="R244" s="451"/>
      <c r="S244" s="451"/>
      <c r="T244" s="451"/>
      <c r="U244" s="451"/>
      <c r="V244" s="451"/>
      <c r="W244" s="451"/>
      <c r="X244" s="451"/>
      <c r="Y244" s="451"/>
      <c r="Z244" s="451"/>
      <c r="AA244" s="451"/>
      <c r="AB244" s="451"/>
      <c r="AC244" s="451"/>
      <c r="AD244" s="451"/>
      <c r="AE244" s="451"/>
      <c r="AF244" s="451"/>
      <c r="AG244" s="451"/>
      <c r="AH244" s="451"/>
      <c r="AI244" s="451"/>
      <c r="AJ244" s="451"/>
      <c r="AK244" s="451"/>
      <c r="AL244" s="451"/>
      <c r="AM244" s="451"/>
      <c r="AN244" s="451"/>
      <c r="AO244" s="451"/>
      <c r="AP244" s="451"/>
      <c r="AQ244" s="451"/>
      <c r="AR244" s="451"/>
      <c r="AS244" s="451"/>
      <c r="AT244" s="451"/>
      <c r="AU244" s="451"/>
      <c r="AV244" s="451"/>
      <c r="AW244" s="451"/>
      <c r="AX244" s="451"/>
      <c r="AY244" s="451"/>
      <c r="AZ244" s="451"/>
      <c r="BA244" s="451"/>
      <c r="BB244" s="451"/>
      <c r="BC244" s="451"/>
      <c r="BD244" s="451"/>
      <c r="BE244" s="451"/>
      <c r="BF244" s="451"/>
      <c r="BG244" s="451"/>
      <c r="BH244" s="451"/>
      <c r="BI244" s="451"/>
      <c r="BJ244" s="451"/>
      <c r="BK244" s="451"/>
      <c r="BL244" s="451"/>
      <c r="BM244" s="451"/>
      <c r="BN244" s="451"/>
      <c r="BO244" s="451"/>
      <c r="BP244" s="451"/>
      <c r="BQ244" s="451"/>
      <c r="BR244" s="451"/>
      <c r="BS244" s="451"/>
      <c r="BT244" s="451"/>
      <c r="BU244" s="451"/>
      <c r="BV244" s="451"/>
      <c r="BW244" s="451"/>
      <c r="BX244" s="451"/>
      <c r="BY244" s="451"/>
      <c r="BZ244" s="451"/>
      <c r="CA244" s="451"/>
      <c r="CB244" s="451"/>
      <c r="CC244" s="451"/>
      <c r="CD244" s="451"/>
      <c r="CE244" s="451"/>
      <c r="CF244" s="451"/>
      <c r="CG244" s="451"/>
      <c r="CH244" s="451"/>
      <c r="CI244" s="451"/>
      <c r="CJ244" s="451"/>
      <c r="CK244" s="451"/>
      <c r="CL244" s="451"/>
      <c r="CM244" s="451"/>
      <c r="CN244" s="451"/>
      <c r="CO244" s="451"/>
      <c r="CP244" s="451"/>
      <c r="CQ244" s="451"/>
      <c r="CR244" s="451"/>
      <c r="CS244" s="451"/>
      <c r="CT244" s="451"/>
      <c r="CU244" s="451"/>
      <c r="CV244" s="451"/>
      <c r="CW244" s="451"/>
      <c r="CX244" s="451"/>
      <c r="CY244" s="451"/>
      <c r="CZ244" s="451"/>
      <c r="DA244" s="451"/>
      <c r="DB244" s="451"/>
      <c r="DC244" s="451"/>
      <c r="DD244" s="451"/>
      <c r="DE244" s="451"/>
      <c r="DF244" s="451"/>
      <c r="DG244" s="451"/>
      <c r="DH244" s="451"/>
      <c r="DI244" s="451"/>
      <c r="DJ244" s="451"/>
      <c r="DK244" s="451"/>
      <c r="DL244" s="451"/>
      <c r="DM244" s="451"/>
      <c r="DN244" s="451"/>
      <c r="DO244" s="451"/>
      <c r="DP244" s="451"/>
      <c r="DQ244" s="451"/>
      <c r="DR244" s="451"/>
      <c r="DS244" s="451"/>
      <c r="DT244" s="451"/>
      <c r="DU244" s="451"/>
      <c r="DV244" s="451"/>
      <c r="DW244" s="451"/>
      <c r="DX244" s="451"/>
      <c r="DY244" s="451"/>
      <c r="DZ244" s="451"/>
      <c r="EA244" s="451"/>
      <c r="EB244" s="451"/>
      <c r="EC244" s="451"/>
      <c r="ED244" s="451"/>
      <c r="EE244" s="451"/>
      <c r="EF244" s="451"/>
      <c r="EG244" s="451"/>
      <c r="EH244" s="451"/>
      <c r="EI244" s="451"/>
      <c r="EJ244" s="451"/>
      <c r="EK244" s="451"/>
      <c r="EL244" s="451"/>
      <c r="EM244" s="451"/>
      <c r="EN244" s="451"/>
      <c r="EO244" s="451"/>
      <c r="EP244" s="451"/>
      <c r="EQ244" s="451"/>
      <c r="ER244" s="451"/>
      <c r="ES244" s="451"/>
      <c r="ET244" s="451"/>
      <c r="EU244" s="451"/>
      <c r="EV244" s="451"/>
      <c r="EW244" s="451"/>
      <c r="EX244" s="451"/>
      <c r="EY244" s="451"/>
      <c r="EZ244" s="451"/>
      <c r="FA244" s="451"/>
      <c r="FB244" s="451"/>
      <c r="FC244" s="451"/>
      <c r="FD244" s="451"/>
      <c r="FE244" s="451"/>
      <c r="FF244" s="451"/>
      <c r="FG244" s="451"/>
      <c r="FH244" s="451"/>
      <c r="FI244" s="451"/>
      <c r="FJ244" s="451"/>
      <c r="FK244" s="451"/>
      <c r="FL244" s="451"/>
      <c r="FM244" s="451"/>
      <c r="FN244" s="451"/>
    </row>
    <row r="245" spans="1:170" ht="15.75" customHeight="1">
      <c r="A245" s="451"/>
      <c r="B245" s="451"/>
      <c r="C245" s="451"/>
      <c r="D245" s="451"/>
      <c r="E245" s="451"/>
      <c r="F245" s="451"/>
      <c r="G245" s="451"/>
      <c r="H245" s="451"/>
      <c r="I245" s="451"/>
      <c r="J245" s="451"/>
      <c r="K245" s="451"/>
      <c r="L245" s="451"/>
      <c r="M245" s="451"/>
      <c r="N245" s="451"/>
      <c r="O245" s="451"/>
      <c r="P245" s="451"/>
      <c r="Q245" s="451"/>
      <c r="R245" s="451"/>
      <c r="S245" s="451"/>
      <c r="T245" s="451"/>
      <c r="U245" s="451"/>
      <c r="V245" s="451"/>
      <c r="W245" s="451"/>
      <c r="X245" s="451"/>
      <c r="Y245" s="451"/>
      <c r="Z245" s="451"/>
      <c r="AA245" s="451"/>
      <c r="AB245" s="451"/>
      <c r="AC245" s="451"/>
      <c r="AD245" s="451"/>
      <c r="AE245" s="451"/>
      <c r="AF245" s="451"/>
      <c r="AG245" s="451"/>
      <c r="AH245" s="451"/>
      <c r="AI245" s="451"/>
      <c r="AJ245" s="451"/>
      <c r="AK245" s="451"/>
      <c r="AL245" s="451"/>
      <c r="AM245" s="451"/>
      <c r="AN245" s="451"/>
      <c r="AO245" s="451"/>
      <c r="AP245" s="451"/>
      <c r="AQ245" s="451"/>
      <c r="AR245" s="451"/>
      <c r="AS245" s="451"/>
      <c r="AT245" s="451"/>
      <c r="AU245" s="451"/>
      <c r="AV245" s="451"/>
      <c r="AW245" s="451"/>
      <c r="AX245" s="451"/>
      <c r="AY245" s="451"/>
      <c r="AZ245" s="451"/>
      <c r="BA245" s="451"/>
      <c r="BB245" s="451"/>
      <c r="BC245" s="451"/>
      <c r="BD245" s="451"/>
      <c r="BE245" s="451"/>
      <c r="BF245" s="451"/>
      <c r="BG245" s="451"/>
      <c r="BH245" s="451"/>
      <c r="BI245" s="451"/>
      <c r="BJ245" s="451"/>
      <c r="BK245" s="451"/>
      <c r="BL245" s="451"/>
      <c r="BM245" s="451"/>
      <c r="BN245" s="451"/>
      <c r="BO245" s="451"/>
      <c r="BP245" s="451"/>
      <c r="BQ245" s="451"/>
      <c r="BR245" s="451"/>
      <c r="BS245" s="451"/>
      <c r="BT245" s="451"/>
      <c r="BU245" s="451"/>
      <c r="BV245" s="451"/>
      <c r="BW245" s="451"/>
      <c r="BX245" s="451"/>
      <c r="BY245" s="451"/>
      <c r="BZ245" s="451"/>
      <c r="CA245" s="451"/>
      <c r="CB245" s="451"/>
      <c r="CC245" s="451"/>
      <c r="CD245" s="451"/>
      <c r="CE245" s="451"/>
      <c r="CF245" s="451"/>
      <c r="CG245" s="451"/>
      <c r="CH245" s="451"/>
      <c r="CI245" s="451"/>
      <c r="CJ245" s="451"/>
      <c r="CK245" s="451"/>
      <c r="CL245" s="451"/>
      <c r="CM245" s="451"/>
      <c r="CN245" s="451"/>
      <c r="CO245" s="451"/>
      <c r="CP245" s="451"/>
      <c r="CQ245" s="451"/>
      <c r="CR245" s="451"/>
      <c r="CS245" s="451"/>
      <c r="CT245" s="451"/>
      <c r="CU245" s="451"/>
      <c r="CV245" s="451"/>
      <c r="CW245" s="451"/>
      <c r="CX245" s="451"/>
      <c r="CY245" s="451"/>
      <c r="CZ245" s="451"/>
      <c r="DA245" s="451"/>
      <c r="DB245" s="451"/>
      <c r="DC245" s="451"/>
      <c r="DD245" s="451"/>
      <c r="DE245" s="451"/>
      <c r="DF245" s="451"/>
      <c r="DG245" s="451"/>
      <c r="DH245" s="451"/>
      <c r="DI245" s="451"/>
      <c r="DJ245" s="451"/>
      <c r="DK245" s="451"/>
      <c r="DL245" s="451"/>
      <c r="DM245" s="451"/>
      <c r="DN245" s="451"/>
      <c r="DO245" s="451"/>
      <c r="DP245" s="451"/>
      <c r="DQ245" s="451"/>
      <c r="DR245" s="451"/>
      <c r="DS245" s="451"/>
      <c r="DT245" s="451"/>
      <c r="DU245" s="451"/>
      <c r="DV245" s="451"/>
      <c r="DW245" s="451"/>
      <c r="DX245" s="451"/>
      <c r="DY245" s="451"/>
      <c r="DZ245" s="451"/>
      <c r="EA245" s="451"/>
      <c r="EB245" s="451"/>
      <c r="EC245" s="451"/>
      <c r="ED245" s="451"/>
      <c r="EE245" s="451"/>
      <c r="EF245" s="451"/>
      <c r="EG245" s="451"/>
      <c r="EH245" s="451"/>
      <c r="EI245" s="451"/>
      <c r="EJ245" s="451"/>
      <c r="EK245" s="451"/>
      <c r="EL245" s="451"/>
      <c r="EM245" s="451"/>
      <c r="EN245" s="451"/>
      <c r="EO245" s="451"/>
      <c r="EP245" s="451"/>
      <c r="EQ245" s="451"/>
      <c r="ER245" s="451"/>
      <c r="ES245" s="451"/>
      <c r="ET245" s="451"/>
      <c r="EU245" s="451"/>
      <c r="EV245" s="451"/>
      <c r="EW245" s="451"/>
      <c r="EX245" s="451"/>
      <c r="EY245" s="451"/>
      <c r="EZ245" s="451"/>
      <c r="FA245" s="451"/>
      <c r="FB245" s="451"/>
      <c r="FC245" s="451"/>
      <c r="FD245" s="451"/>
      <c r="FE245" s="451"/>
      <c r="FF245" s="451"/>
      <c r="FG245" s="451"/>
      <c r="FH245" s="451"/>
      <c r="FI245" s="451"/>
      <c r="FJ245" s="451"/>
      <c r="FK245" s="451"/>
      <c r="FL245" s="451"/>
      <c r="FM245" s="451"/>
      <c r="FN245" s="451"/>
    </row>
    <row r="246" spans="1:170" ht="15.75" customHeight="1">
      <c r="A246" s="451"/>
      <c r="B246" s="451"/>
      <c r="C246" s="451"/>
      <c r="D246" s="451"/>
      <c r="E246" s="451"/>
      <c r="F246" s="451"/>
      <c r="G246" s="451"/>
      <c r="H246" s="451"/>
      <c r="I246" s="451"/>
      <c r="J246" s="451"/>
      <c r="K246" s="451"/>
      <c r="L246" s="451"/>
      <c r="M246" s="451"/>
      <c r="N246" s="451"/>
      <c r="O246" s="451"/>
      <c r="P246" s="451"/>
      <c r="Q246" s="451"/>
      <c r="R246" s="451"/>
      <c r="S246" s="451"/>
      <c r="T246" s="451"/>
      <c r="U246" s="451"/>
      <c r="V246" s="451"/>
      <c r="W246" s="451"/>
      <c r="X246" s="451"/>
      <c r="Y246" s="451"/>
      <c r="Z246" s="451"/>
      <c r="AA246" s="451"/>
      <c r="AB246" s="451"/>
      <c r="AC246" s="451"/>
      <c r="AD246" s="451"/>
      <c r="AE246" s="451"/>
      <c r="AF246" s="451"/>
      <c r="AG246" s="451"/>
      <c r="AH246" s="451"/>
      <c r="AI246" s="451"/>
      <c r="AJ246" s="451"/>
      <c r="AK246" s="451"/>
      <c r="AL246" s="451"/>
      <c r="AM246" s="451"/>
      <c r="AN246" s="451"/>
      <c r="AO246" s="451"/>
      <c r="AP246" s="451"/>
      <c r="AQ246" s="451"/>
      <c r="AR246" s="451"/>
      <c r="AS246" s="451"/>
      <c r="AT246" s="451"/>
      <c r="AU246" s="451"/>
      <c r="AV246" s="451"/>
      <c r="AW246" s="451"/>
      <c r="AX246" s="451"/>
      <c r="AY246" s="451"/>
      <c r="AZ246" s="451"/>
      <c r="BA246" s="451"/>
      <c r="BB246" s="451"/>
      <c r="BC246" s="451"/>
      <c r="BD246" s="451"/>
      <c r="BE246" s="451"/>
      <c r="BF246" s="451"/>
      <c r="BG246" s="451"/>
      <c r="BH246" s="451"/>
      <c r="BI246" s="451"/>
      <c r="BJ246" s="451"/>
      <c r="BK246" s="451"/>
      <c r="BL246" s="451"/>
      <c r="BM246" s="451"/>
      <c r="BN246" s="451"/>
      <c r="BO246" s="451"/>
      <c r="BP246" s="451"/>
      <c r="BQ246" s="451"/>
      <c r="BR246" s="451"/>
      <c r="BS246" s="451"/>
      <c r="BT246" s="451"/>
      <c r="BU246" s="451"/>
      <c r="BV246" s="451"/>
      <c r="BW246" s="451"/>
      <c r="BX246" s="451"/>
      <c r="BY246" s="451"/>
      <c r="BZ246" s="451"/>
      <c r="CA246" s="451"/>
      <c r="CB246" s="451"/>
      <c r="CC246" s="451"/>
      <c r="CD246" s="451"/>
      <c r="CE246" s="451"/>
      <c r="CF246" s="451"/>
      <c r="CG246" s="451"/>
      <c r="CH246" s="451"/>
      <c r="CI246" s="451"/>
      <c r="CJ246" s="451"/>
      <c r="CK246" s="451"/>
      <c r="CL246" s="451"/>
      <c r="CM246" s="451"/>
      <c r="CN246" s="451"/>
      <c r="CO246" s="451"/>
      <c r="CP246" s="451"/>
      <c r="CQ246" s="451"/>
      <c r="CR246" s="451"/>
      <c r="CS246" s="451"/>
      <c r="CT246" s="451"/>
      <c r="CU246" s="451"/>
      <c r="CV246" s="451"/>
      <c r="CW246" s="451"/>
      <c r="CX246" s="451"/>
      <c r="CY246" s="451"/>
      <c r="CZ246" s="451"/>
      <c r="DA246" s="451"/>
      <c r="DB246" s="451"/>
      <c r="DC246" s="451"/>
      <c r="DD246" s="451"/>
      <c r="DE246" s="451"/>
      <c r="DF246" s="451"/>
      <c r="DG246" s="451"/>
      <c r="DH246" s="451"/>
      <c r="DI246" s="451"/>
      <c r="DJ246" s="451"/>
      <c r="DK246" s="451"/>
      <c r="DL246" s="451"/>
      <c r="DM246" s="451"/>
      <c r="DN246" s="451"/>
      <c r="DO246" s="451"/>
      <c r="DP246" s="451"/>
      <c r="DQ246" s="451"/>
      <c r="DR246" s="451"/>
      <c r="DS246" s="451"/>
      <c r="DT246" s="451"/>
      <c r="DU246" s="451"/>
      <c r="DV246" s="451"/>
      <c r="DW246" s="451"/>
      <c r="DX246" s="451"/>
      <c r="DY246" s="451"/>
      <c r="DZ246" s="451"/>
      <c r="EA246" s="451"/>
      <c r="EB246" s="451"/>
      <c r="EC246" s="451"/>
      <c r="ED246" s="451"/>
      <c r="EE246" s="451"/>
      <c r="EF246" s="451"/>
      <c r="EG246" s="451"/>
      <c r="EH246" s="451"/>
      <c r="EI246" s="451"/>
      <c r="EJ246" s="451"/>
      <c r="EK246" s="451"/>
      <c r="EL246" s="451"/>
      <c r="EM246" s="451"/>
      <c r="EN246" s="451"/>
      <c r="EO246" s="451"/>
      <c r="EP246" s="451"/>
      <c r="EQ246" s="451"/>
      <c r="ER246" s="451"/>
      <c r="ES246" s="451"/>
      <c r="ET246" s="451"/>
      <c r="EU246" s="451"/>
      <c r="EV246" s="451"/>
      <c r="EW246" s="451"/>
      <c r="EX246" s="451"/>
      <c r="EY246" s="451"/>
      <c r="EZ246" s="451"/>
      <c r="FA246" s="451"/>
      <c r="FB246" s="451"/>
      <c r="FC246" s="451"/>
      <c r="FD246" s="451"/>
      <c r="FE246" s="451"/>
      <c r="FF246" s="451"/>
      <c r="FG246" s="451"/>
      <c r="FH246" s="451"/>
      <c r="FI246" s="451"/>
      <c r="FJ246" s="451"/>
      <c r="FK246" s="451"/>
      <c r="FL246" s="451"/>
      <c r="FM246" s="451"/>
      <c r="FN246" s="451"/>
    </row>
    <row r="247" spans="1:170" ht="15.75" customHeight="1">
      <c r="A247" s="451"/>
      <c r="B247" s="451"/>
      <c r="C247" s="451"/>
      <c r="D247" s="451"/>
      <c r="E247" s="451"/>
      <c r="F247" s="451"/>
      <c r="G247" s="451"/>
      <c r="H247" s="451"/>
      <c r="I247" s="451"/>
      <c r="J247" s="451"/>
      <c r="K247" s="451"/>
      <c r="L247" s="451"/>
      <c r="M247" s="451"/>
      <c r="N247" s="451"/>
      <c r="O247" s="451"/>
      <c r="P247" s="451"/>
      <c r="Q247" s="451"/>
      <c r="R247" s="451"/>
      <c r="S247" s="451"/>
      <c r="T247" s="451"/>
      <c r="U247" s="451"/>
      <c r="V247" s="451"/>
      <c r="W247" s="451"/>
      <c r="X247" s="451"/>
      <c r="Y247" s="451"/>
      <c r="Z247" s="451"/>
      <c r="AA247" s="451"/>
      <c r="AB247" s="451"/>
      <c r="AC247" s="451"/>
      <c r="AD247" s="451"/>
      <c r="AE247" s="451"/>
      <c r="AF247" s="451"/>
      <c r="AG247" s="451"/>
      <c r="AH247" s="451"/>
      <c r="AI247" s="451"/>
      <c r="AJ247" s="451"/>
      <c r="AK247" s="451"/>
      <c r="AL247" s="451"/>
      <c r="AM247" s="451"/>
      <c r="AN247" s="451"/>
      <c r="AO247" s="451"/>
      <c r="AP247" s="451"/>
      <c r="AQ247" s="451"/>
      <c r="AR247" s="451"/>
      <c r="AS247" s="451"/>
      <c r="AT247" s="451"/>
      <c r="AU247" s="451"/>
      <c r="AV247" s="451"/>
      <c r="AW247" s="451"/>
      <c r="AX247" s="451"/>
      <c r="AY247" s="451"/>
      <c r="AZ247" s="451"/>
      <c r="BA247" s="451"/>
      <c r="BB247" s="451"/>
      <c r="BC247" s="451"/>
      <c r="BD247" s="451"/>
      <c r="BE247" s="451"/>
      <c r="BF247" s="451"/>
      <c r="BG247" s="451"/>
      <c r="BH247" s="451"/>
      <c r="BI247" s="451"/>
      <c r="BJ247" s="451"/>
      <c r="BK247" s="451"/>
      <c r="BL247" s="451"/>
      <c r="BM247" s="451"/>
      <c r="BN247" s="451"/>
      <c r="BO247" s="451"/>
      <c r="BP247" s="451"/>
      <c r="BQ247" s="451"/>
      <c r="BR247" s="451"/>
      <c r="BS247" s="451"/>
      <c r="BT247" s="451"/>
      <c r="BU247" s="451"/>
      <c r="BV247" s="451"/>
      <c r="BW247" s="451"/>
      <c r="BX247" s="451"/>
      <c r="BY247" s="451"/>
      <c r="BZ247" s="451"/>
      <c r="CA247" s="451"/>
      <c r="CB247" s="451"/>
      <c r="CC247" s="451"/>
      <c r="CD247" s="451"/>
      <c r="CE247" s="451"/>
      <c r="CF247" s="451"/>
      <c r="CG247" s="451"/>
      <c r="CH247" s="451"/>
      <c r="CI247" s="451"/>
      <c r="CJ247" s="451"/>
      <c r="CK247" s="451"/>
      <c r="CL247" s="451"/>
      <c r="CM247" s="451"/>
      <c r="CN247" s="451"/>
      <c r="CO247" s="451"/>
      <c r="CP247" s="451"/>
      <c r="CQ247" s="451"/>
      <c r="CR247" s="451"/>
      <c r="CS247" s="451"/>
      <c r="CT247" s="451"/>
      <c r="CU247" s="451"/>
      <c r="CV247" s="451"/>
      <c r="CW247" s="451"/>
      <c r="CX247" s="451"/>
      <c r="CY247" s="451"/>
      <c r="CZ247" s="451"/>
      <c r="DA247" s="451"/>
      <c r="DB247" s="451"/>
      <c r="DC247" s="451"/>
      <c r="DD247" s="451"/>
      <c r="DE247" s="451"/>
      <c r="DF247" s="451"/>
      <c r="DG247" s="451"/>
      <c r="DH247" s="451"/>
      <c r="DI247" s="451"/>
      <c r="DJ247" s="451"/>
      <c r="DK247" s="451"/>
      <c r="DL247" s="451"/>
      <c r="DM247" s="451"/>
      <c r="DN247" s="451"/>
      <c r="DO247" s="451"/>
      <c r="DP247" s="451"/>
      <c r="DQ247" s="451"/>
      <c r="DR247" s="451"/>
      <c r="DS247" s="451"/>
      <c r="DT247" s="451"/>
      <c r="DU247" s="451"/>
      <c r="DV247" s="451"/>
      <c r="DW247" s="451"/>
      <c r="DX247" s="451"/>
      <c r="DY247" s="451"/>
      <c r="DZ247" s="451"/>
      <c r="EA247" s="451"/>
      <c r="EB247" s="451"/>
      <c r="EC247" s="451"/>
      <c r="ED247" s="451"/>
      <c r="EE247" s="451"/>
      <c r="EF247" s="451"/>
      <c r="EG247" s="451"/>
      <c r="EH247" s="451"/>
      <c r="EI247" s="451"/>
      <c r="EJ247" s="451"/>
      <c r="EK247" s="451"/>
      <c r="EL247" s="451"/>
      <c r="EM247" s="451"/>
      <c r="EN247" s="451"/>
      <c r="EO247" s="451"/>
      <c r="EP247" s="451"/>
      <c r="EQ247" s="451"/>
      <c r="ER247" s="451"/>
      <c r="ES247" s="451"/>
      <c r="ET247" s="451"/>
      <c r="EU247" s="451"/>
      <c r="EV247" s="451"/>
      <c r="EW247" s="451"/>
      <c r="EX247" s="451"/>
      <c r="EY247" s="451"/>
      <c r="EZ247" s="451"/>
      <c r="FA247" s="451"/>
      <c r="FB247" s="451"/>
      <c r="FC247" s="451"/>
      <c r="FD247" s="451"/>
      <c r="FE247" s="451"/>
      <c r="FF247" s="451"/>
      <c r="FG247" s="451"/>
      <c r="FH247" s="451"/>
      <c r="FI247" s="451"/>
      <c r="FJ247" s="451"/>
      <c r="FK247" s="451"/>
      <c r="FL247" s="451"/>
      <c r="FM247" s="451"/>
      <c r="FN247" s="451"/>
    </row>
    <row r="248" spans="1:170" ht="15.75" customHeight="1">
      <c r="A248" s="451"/>
      <c r="B248" s="451"/>
      <c r="C248" s="451"/>
      <c r="D248" s="451"/>
      <c r="E248" s="451"/>
      <c r="F248" s="451"/>
      <c r="G248" s="451"/>
      <c r="H248" s="451"/>
      <c r="I248" s="451"/>
      <c r="J248" s="451"/>
      <c r="K248" s="451"/>
      <c r="L248" s="451"/>
      <c r="M248" s="451"/>
      <c r="N248" s="451"/>
      <c r="O248" s="451"/>
      <c r="P248" s="451"/>
      <c r="Q248" s="451"/>
      <c r="R248" s="451"/>
      <c r="S248" s="451"/>
      <c r="T248" s="451"/>
      <c r="U248" s="451"/>
      <c r="V248" s="451"/>
      <c r="W248" s="451"/>
      <c r="X248" s="451"/>
      <c r="Y248" s="451"/>
      <c r="Z248" s="451"/>
      <c r="AA248" s="451"/>
      <c r="AB248" s="451"/>
      <c r="AC248" s="451"/>
      <c r="AD248" s="451"/>
      <c r="AE248" s="451"/>
      <c r="AF248" s="451"/>
      <c r="AG248" s="451"/>
      <c r="AH248" s="451"/>
      <c r="AI248" s="451"/>
      <c r="AJ248" s="451"/>
      <c r="AK248" s="451"/>
      <c r="AL248" s="451"/>
      <c r="AM248" s="451"/>
      <c r="AN248" s="451"/>
      <c r="AO248" s="451"/>
      <c r="AP248" s="451"/>
      <c r="AQ248" s="451"/>
      <c r="AR248" s="451"/>
      <c r="AS248" s="451"/>
      <c r="AT248" s="451"/>
      <c r="AU248" s="451"/>
      <c r="AV248" s="451"/>
      <c r="AW248" s="451"/>
      <c r="AX248" s="451"/>
      <c r="AY248" s="451"/>
      <c r="AZ248" s="451"/>
      <c r="BA248" s="451"/>
      <c r="BB248" s="451"/>
      <c r="BC248" s="451"/>
      <c r="BD248" s="451"/>
      <c r="BE248" s="451"/>
      <c r="BF248" s="451"/>
      <c r="BG248" s="451"/>
      <c r="BH248" s="451"/>
      <c r="BI248" s="451"/>
      <c r="BJ248" s="451"/>
      <c r="BK248" s="451"/>
      <c r="BL248" s="451"/>
      <c r="BM248" s="451"/>
      <c r="BN248" s="451"/>
      <c r="BO248" s="451"/>
      <c r="BP248" s="451"/>
      <c r="BQ248" s="451"/>
      <c r="BR248" s="451"/>
      <c r="BS248" s="451"/>
      <c r="BT248" s="451"/>
      <c r="BU248" s="451"/>
      <c r="BV248" s="451"/>
      <c r="BW248" s="451"/>
      <c r="BX248" s="451"/>
      <c r="BY248" s="451"/>
      <c r="BZ248" s="451"/>
      <c r="CA248" s="451"/>
      <c r="CB248" s="451"/>
      <c r="CC248" s="451"/>
      <c r="CD248" s="451"/>
      <c r="CE248" s="451"/>
      <c r="CF248" s="451"/>
      <c r="CG248" s="451"/>
      <c r="CH248" s="451"/>
      <c r="CI248" s="451"/>
      <c r="CJ248" s="451"/>
      <c r="CK248" s="451"/>
      <c r="CL248" s="451"/>
      <c r="CM248" s="451"/>
      <c r="CN248" s="451"/>
      <c r="CO248" s="451"/>
      <c r="CP248" s="451"/>
      <c r="CQ248" s="451"/>
      <c r="CR248" s="451"/>
      <c r="CS248" s="451"/>
      <c r="CT248" s="451"/>
      <c r="CU248" s="451"/>
      <c r="CV248" s="451"/>
      <c r="CW248" s="451"/>
      <c r="CX248" s="451"/>
      <c r="CY248" s="451"/>
      <c r="CZ248" s="451"/>
      <c r="DA248" s="451"/>
      <c r="DB248" s="451"/>
      <c r="DC248" s="451"/>
      <c r="DD248" s="451"/>
      <c r="DE248" s="451"/>
      <c r="DF248" s="451"/>
      <c r="DG248" s="451"/>
      <c r="DH248" s="451"/>
      <c r="DI248" s="451"/>
      <c r="DJ248" s="451"/>
      <c r="DK248" s="451"/>
      <c r="DL248" s="451"/>
      <c r="DM248" s="451"/>
      <c r="DN248" s="451"/>
      <c r="DO248" s="451"/>
      <c r="DP248" s="451"/>
      <c r="DQ248" s="451"/>
      <c r="DR248" s="451"/>
      <c r="DS248" s="451"/>
      <c r="DT248" s="451"/>
      <c r="DU248" s="451"/>
      <c r="DV248" s="451"/>
      <c r="DW248" s="451"/>
      <c r="DX248" s="451"/>
      <c r="DY248" s="451"/>
      <c r="DZ248" s="451"/>
      <c r="EA248" s="451"/>
      <c r="EB248" s="451"/>
      <c r="EC248" s="451"/>
      <c r="ED248" s="451"/>
      <c r="EE248" s="451"/>
      <c r="EF248" s="451"/>
      <c r="EG248" s="451"/>
      <c r="EH248" s="451"/>
      <c r="EI248" s="451"/>
      <c r="EJ248" s="451"/>
      <c r="EK248" s="451"/>
      <c r="EL248" s="451"/>
      <c r="EM248" s="451"/>
      <c r="EN248" s="451"/>
      <c r="EO248" s="451"/>
      <c r="EP248" s="451"/>
      <c r="EQ248" s="451"/>
      <c r="ER248" s="451"/>
      <c r="ES248" s="451"/>
      <c r="ET248" s="451"/>
      <c r="EU248" s="451"/>
      <c r="EV248" s="451"/>
      <c r="EW248" s="451"/>
      <c r="EX248" s="451"/>
      <c r="EY248" s="451"/>
      <c r="EZ248" s="451"/>
      <c r="FA248" s="451"/>
      <c r="FB248" s="451"/>
      <c r="FC248" s="451"/>
      <c r="FD248" s="451"/>
      <c r="FE248" s="451"/>
      <c r="FF248" s="451"/>
      <c r="FG248" s="451"/>
      <c r="FH248" s="451"/>
      <c r="FI248" s="451"/>
      <c r="FJ248" s="451"/>
      <c r="FK248" s="451"/>
      <c r="FL248" s="451"/>
      <c r="FM248" s="451"/>
      <c r="FN248" s="451"/>
    </row>
    <row r="249" spans="1:170" ht="15.75" customHeight="1">
      <c r="A249" s="451"/>
      <c r="B249" s="451"/>
      <c r="C249" s="451"/>
      <c r="D249" s="451"/>
      <c r="E249" s="451"/>
      <c r="F249" s="451"/>
      <c r="G249" s="451"/>
      <c r="H249" s="451"/>
      <c r="I249" s="451"/>
      <c r="J249" s="451"/>
      <c r="K249" s="451"/>
      <c r="L249" s="451"/>
      <c r="M249" s="451"/>
      <c r="N249" s="451"/>
      <c r="O249" s="451"/>
      <c r="P249" s="451"/>
      <c r="Q249" s="451"/>
      <c r="R249" s="451"/>
      <c r="S249" s="451"/>
      <c r="T249" s="451"/>
      <c r="U249" s="451"/>
      <c r="V249" s="451"/>
      <c r="W249" s="451"/>
      <c r="X249" s="451"/>
      <c r="Y249" s="451"/>
      <c r="Z249" s="451"/>
      <c r="AA249" s="451"/>
      <c r="AB249" s="451"/>
      <c r="AC249" s="451"/>
      <c r="AD249" s="451"/>
      <c r="AE249" s="451"/>
      <c r="AF249" s="451"/>
      <c r="AG249" s="451"/>
      <c r="AH249" s="451"/>
      <c r="AI249" s="451"/>
      <c r="AJ249" s="451"/>
      <c r="AK249" s="451"/>
      <c r="AL249" s="451"/>
      <c r="AM249" s="451"/>
      <c r="AN249" s="451"/>
      <c r="AO249" s="451"/>
      <c r="AP249" s="451"/>
      <c r="AQ249" s="451"/>
      <c r="AR249" s="451"/>
      <c r="AS249" s="451"/>
      <c r="AT249" s="451"/>
      <c r="AU249" s="451"/>
      <c r="AV249" s="451"/>
      <c r="AW249" s="451"/>
      <c r="AX249" s="451"/>
      <c r="AY249" s="451"/>
      <c r="AZ249" s="451"/>
      <c r="BA249" s="451"/>
      <c r="BB249" s="451"/>
      <c r="BC249" s="451"/>
      <c r="BD249" s="451"/>
      <c r="BE249" s="451"/>
      <c r="BF249" s="451"/>
      <c r="BG249" s="451"/>
      <c r="BH249" s="451"/>
      <c r="BI249" s="451"/>
      <c r="BJ249" s="451"/>
      <c r="BK249" s="451"/>
      <c r="BL249" s="451"/>
      <c r="BM249" s="451"/>
      <c r="BN249" s="451"/>
      <c r="BO249" s="451"/>
      <c r="BP249" s="451"/>
      <c r="BQ249" s="451"/>
      <c r="BR249" s="451"/>
      <c r="BS249" s="451"/>
      <c r="BT249" s="451"/>
      <c r="BU249" s="451"/>
      <c r="BV249" s="451"/>
      <c r="BW249" s="451"/>
      <c r="BX249" s="451"/>
      <c r="BY249" s="451"/>
      <c r="BZ249" s="451"/>
      <c r="CA249" s="451"/>
      <c r="CB249" s="451"/>
      <c r="CC249" s="451"/>
      <c r="CD249" s="451"/>
      <c r="CE249" s="451"/>
      <c r="CF249" s="451"/>
      <c r="CG249" s="451"/>
      <c r="CH249" s="451"/>
      <c r="CI249" s="451"/>
      <c r="CJ249" s="451"/>
      <c r="CK249" s="451"/>
      <c r="CL249" s="451"/>
      <c r="CM249" s="451"/>
      <c r="CN249" s="451"/>
      <c r="CO249" s="451"/>
      <c r="CP249" s="451"/>
      <c r="CQ249" s="451"/>
      <c r="CR249" s="451"/>
      <c r="CS249" s="451"/>
      <c r="CT249" s="451"/>
      <c r="CU249" s="451"/>
      <c r="CV249" s="451"/>
      <c r="CW249" s="451"/>
      <c r="CX249" s="451"/>
      <c r="CY249" s="451"/>
      <c r="CZ249" s="451"/>
      <c r="DA249" s="451"/>
      <c r="DB249" s="451"/>
      <c r="DC249" s="451"/>
      <c r="DD249" s="451"/>
      <c r="DE249" s="451"/>
      <c r="DF249" s="451"/>
      <c r="DG249" s="451"/>
      <c r="DH249" s="451"/>
      <c r="DI249" s="451"/>
      <c r="DJ249" s="451"/>
      <c r="DK249" s="451"/>
      <c r="DL249" s="451"/>
      <c r="DM249" s="451"/>
      <c r="DN249" s="451"/>
      <c r="DO249" s="451"/>
      <c r="DP249" s="451"/>
      <c r="DQ249" s="451"/>
      <c r="DR249" s="451"/>
      <c r="DS249" s="451"/>
      <c r="DT249" s="451"/>
      <c r="DU249" s="451"/>
      <c r="DV249" s="451"/>
      <c r="DW249" s="451"/>
      <c r="DX249" s="451"/>
      <c r="DY249" s="451"/>
      <c r="DZ249" s="451"/>
      <c r="EA249" s="451"/>
      <c r="EB249" s="451"/>
      <c r="EC249" s="451"/>
      <c r="ED249" s="451"/>
      <c r="EE249" s="451"/>
      <c r="EF249" s="451"/>
      <c r="EG249" s="451"/>
      <c r="EH249" s="451"/>
      <c r="EI249" s="451"/>
      <c r="EJ249" s="451"/>
      <c r="EK249" s="451"/>
      <c r="EL249" s="451"/>
      <c r="EM249" s="451"/>
      <c r="EN249" s="451"/>
      <c r="EO249" s="451"/>
      <c r="EP249" s="451"/>
      <c r="EQ249" s="451"/>
      <c r="ER249" s="451"/>
      <c r="ES249" s="451"/>
      <c r="ET249" s="451"/>
      <c r="EU249" s="451"/>
      <c r="EV249" s="451"/>
      <c r="EW249" s="451"/>
      <c r="EX249" s="451"/>
      <c r="EY249" s="451"/>
      <c r="EZ249" s="451"/>
      <c r="FA249" s="451"/>
      <c r="FB249" s="451"/>
      <c r="FC249" s="451"/>
      <c r="FD249" s="451"/>
      <c r="FE249" s="451"/>
      <c r="FF249" s="451"/>
      <c r="FG249" s="451"/>
      <c r="FH249" s="451"/>
      <c r="FI249" s="451"/>
      <c r="FJ249" s="451"/>
      <c r="FK249" s="451"/>
      <c r="FL249" s="451"/>
      <c r="FM249" s="451"/>
      <c r="FN249" s="451"/>
    </row>
    <row r="250" spans="1:170" ht="15.75" customHeight="1">
      <c r="A250" s="451"/>
      <c r="B250" s="451"/>
      <c r="C250" s="451"/>
      <c r="D250" s="451"/>
      <c r="E250" s="451"/>
      <c r="F250" s="451"/>
      <c r="G250" s="451"/>
      <c r="H250" s="451"/>
      <c r="I250" s="451"/>
      <c r="J250" s="451"/>
      <c r="K250" s="451"/>
      <c r="L250" s="451"/>
      <c r="M250" s="451"/>
      <c r="N250" s="451"/>
      <c r="O250" s="451"/>
      <c r="P250" s="451"/>
      <c r="Q250" s="451"/>
      <c r="R250" s="451"/>
      <c r="S250" s="451"/>
      <c r="T250" s="451"/>
      <c r="U250" s="451"/>
      <c r="V250" s="451"/>
      <c r="W250" s="451"/>
      <c r="X250" s="451"/>
      <c r="Y250" s="451"/>
      <c r="Z250" s="451"/>
      <c r="AA250" s="451"/>
      <c r="AB250" s="451"/>
      <c r="AC250" s="451"/>
      <c r="AD250" s="451"/>
      <c r="AE250" s="451"/>
      <c r="AF250" s="451"/>
      <c r="AG250" s="451"/>
      <c r="AH250" s="451"/>
      <c r="AI250" s="451"/>
      <c r="AJ250" s="451"/>
      <c r="AK250" s="451"/>
      <c r="AL250" s="451"/>
      <c r="AM250" s="451"/>
      <c r="AN250" s="451"/>
      <c r="AO250" s="451"/>
      <c r="AP250" s="451"/>
      <c r="AQ250" s="451"/>
      <c r="AR250" s="451"/>
      <c r="AS250" s="451"/>
      <c r="AT250" s="451"/>
      <c r="AU250" s="451"/>
      <c r="AV250" s="451"/>
      <c r="AW250" s="451"/>
      <c r="AX250" s="451"/>
      <c r="AY250" s="451"/>
      <c r="AZ250" s="451"/>
      <c r="BA250" s="451"/>
      <c r="BB250" s="451"/>
      <c r="BC250" s="451"/>
      <c r="BD250" s="451"/>
      <c r="BE250" s="451"/>
      <c r="BF250" s="451"/>
      <c r="BG250" s="451"/>
      <c r="BH250" s="451"/>
      <c r="BI250" s="451"/>
      <c r="BJ250" s="451"/>
      <c r="BK250" s="451"/>
      <c r="BL250" s="451"/>
      <c r="BM250" s="451"/>
      <c r="BN250" s="451"/>
      <c r="BO250" s="451"/>
      <c r="BP250" s="451"/>
      <c r="BQ250" s="451"/>
      <c r="BR250" s="451"/>
      <c r="BS250" s="451"/>
      <c r="BT250" s="451"/>
      <c r="BU250" s="451"/>
      <c r="BV250" s="451"/>
      <c r="BW250" s="451"/>
      <c r="BX250" s="451"/>
      <c r="BY250" s="451"/>
      <c r="BZ250" s="451"/>
      <c r="CA250" s="451"/>
      <c r="CB250" s="451"/>
      <c r="CC250" s="451"/>
      <c r="CD250" s="451"/>
      <c r="CE250" s="451"/>
      <c r="CF250" s="451"/>
      <c r="CG250" s="451"/>
      <c r="CH250" s="451"/>
      <c r="CI250" s="451"/>
      <c r="CJ250" s="451"/>
      <c r="CK250" s="451"/>
      <c r="CL250" s="451"/>
      <c r="CM250" s="451"/>
      <c r="CN250" s="451"/>
      <c r="CO250" s="451"/>
      <c r="CP250" s="451"/>
      <c r="CQ250" s="451"/>
      <c r="CR250" s="451"/>
      <c r="CS250" s="451"/>
      <c r="CT250" s="451"/>
      <c r="CU250" s="451"/>
      <c r="CV250" s="451"/>
      <c r="CW250" s="451"/>
      <c r="CX250" s="451"/>
      <c r="CY250" s="451"/>
      <c r="CZ250" s="451"/>
      <c r="DA250" s="451"/>
      <c r="DB250" s="451"/>
      <c r="DC250" s="451"/>
      <c r="DD250" s="451"/>
      <c r="DE250" s="451"/>
      <c r="DF250" s="451"/>
      <c r="DG250" s="451"/>
      <c r="DH250" s="451"/>
      <c r="DI250" s="451"/>
      <c r="DJ250" s="451"/>
      <c r="DK250" s="451"/>
      <c r="DL250" s="451"/>
      <c r="DM250" s="451"/>
      <c r="DN250" s="451"/>
      <c r="DO250" s="451"/>
      <c r="DP250" s="451"/>
      <c r="DQ250" s="451"/>
      <c r="DR250" s="451"/>
      <c r="DS250" s="451"/>
      <c r="DT250" s="451"/>
      <c r="DU250" s="451"/>
      <c r="DV250" s="451"/>
      <c r="DW250" s="451"/>
      <c r="DX250" s="451"/>
      <c r="DY250" s="451"/>
      <c r="DZ250" s="451"/>
      <c r="EA250" s="451"/>
      <c r="EB250" s="451"/>
      <c r="EC250" s="451"/>
      <c r="ED250" s="451"/>
      <c r="EE250" s="451"/>
      <c r="EF250" s="451"/>
      <c r="EG250" s="451"/>
      <c r="EH250" s="451"/>
      <c r="EI250" s="451"/>
      <c r="EJ250" s="451"/>
      <c r="EK250" s="451"/>
      <c r="EL250" s="451"/>
      <c r="EM250" s="451"/>
      <c r="EN250" s="451"/>
      <c r="EO250" s="451"/>
      <c r="EP250" s="451"/>
      <c r="EQ250" s="451"/>
      <c r="ER250" s="451"/>
      <c r="ES250" s="451"/>
      <c r="ET250" s="451"/>
      <c r="EU250" s="451"/>
      <c r="EV250" s="451"/>
      <c r="EW250" s="451"/>
      <c r="EX250" s="451"/>
      <c r="EY250" s="451"/>
      <c r="EZ250" s="451"/>
      <c r="FA250" s="451"/>
      <c r="FB250" s="451"/>
      <c r="FC250" s="451"/>
      <c r="FD250" s="451"/>
      <c r="FE250" s="451"/>
      <c r="FF250" s="451"/>
      <c r="FG250" s="451"/>
      <c r="FH250" s="451"/>
      <c r="FI250" s="451"/>
      <c r="FJ250" s="451"/>
      <c r="FK250" s="451"/>
      <c r="FL250" s="451"/>
      <c r="FM250" s="451"/>
      <c r="FN250" s="451"/>
    </row>
    <row r="251" spans="1:170" ht="15.75" customHeight="1">
      <c r="A251" s="451"/>
      <c r="B251" s="451"/>
      <c r="C251" s="451"/>
      <c r="D251" s="451"/>
      <c r="E251" s="451"/>
      <c r="F251" s="451"/>
      <c r="G251" s="451"/>
      <c r="H251" s="451"/>
      <c r="I251" s="451"/>
      <c r="J251" s="451"/>
      <c r="K251" s="451"/>
      <c r="L251" s="451"/>
      <c r="M251" s="451"/>
      <c r="N251" s="451"/>
      <c r="O251" s="451"/>
      <c r="P251" s="451"/>
      <c r="Q251" s="451"/>
      <c r="R251" s="451"/>
      <c r="S251" s="451"/>
      <c r="T251" s="451"/>
      <c r="U251" s="451"/>
      <c r="V251" s="451"/>
      <c r="W251" s="451"/>
      <c r="X251" s="451"/>
      <c r="Y251" s="451"/>
      <c r="Z251" s="451"/>
      <c r="AA251" s="451"/>
      <c r="AB251" s="451"/>
      <c r="AC251" s="451"/>
      <c r="AD251" s="451"/>
      <c r="AE251" s="451"/>
      <c r="AF251" s="451"/>
      <c r="AG251" s="451"/>
      <c r="AH251" s="451"/>
      <c r="AI251" s="451"/>
      <c r="AJ251" s="451"/>
      <c r="AK251" s="451"/>
      <c r="AL251" s="451"/>
      <c r="AM251" s="451"/>
      <c r="AN251" s="451"/>
      <c r="AO251" s="451"/>
      <c r="AP251" s="451"/>
      <c r="AQ251" s="451"/>
      <c r="AR251" s="451"/>
      <c r="AS251" s="451"/>
      <c r="AT251" s="451"/>
      <c r="AU251" s="451"/>
      <c r="AV251" s="451"/>
      <c r="AW251" s="451"/>
      <c r="AX251" s="451"/>
      <c r="AY251" s="451"/>
      <c r="AZ251" s="451"/>
      <c r="BA251" s="451"/>
      <c r="BB251" s="451"/>
      <c r="BC251" s="451"/>
      <c r="BD251" s="451"/>
      <c r="BE251" s="451"/>
      <c r="BF251" s="451"/>
      <c r="BG251" s="451"/>
      <c r="BH251" s="451"/>
      <c r="BI251" s="451"/>
      <c r="BJ251" s="451"/>
      <c r="BK251" s="451"/>
      <c r="BL251" s="451"/>
      <c r="BM251" s="451"/>
      <c r="BN251" s="451"/>
      <c r="BO251" s="451"/>
      <c r="BP251" s="451"/>
      <c r="BQ251" s="451"/>
      <c r="BR251" s="451"/>
      <c r="BS251" s="451"/>
      <c r="BT251" s="451"/>
      <c r="BU251" s="451"/>
      <c r="BV251" s="451"/>
      <c r="BW251" s="451"/>
      <c r="BX251" s="451"/>
      <c r="BY251" s="451"/>
      <c r="BZ251" s="451"/>
      <c r="CA251" s="451"/>
      <c r="CB251" s="451"/>
      <c r="CC251" s="451"/>
      <c r="CD251" s="451"/>
      <c r="CE251" s="451"/>
      <c r="CF251" s="451"/>
      <c r="CG251" s="451"/>
      <c r="CH251" s="451"/>
      <c r="CI251" s="451"/>
      <c r="CJ251" s="451"/>
      <c r="CK251" s="451"/>
      <c r="CL251" s="451"/>
      <c r="CM251" s="451"/>
      <c r="CN251" s="451"/>
      <c r="CO251" s="451"/>
      <c r="CP251" s="451"/>
      <c r="CQ251" s="451"/>
      <c r="CR251" s="451"/>
      <c r="CS251" s="451"/>
      <c r="CT251" s="451"/>
      <c r="CU251" s="451"/>
      <c r="CV251" s="451"/>
      <c r="CW251" s="451"/>
      <c r="CX251" s="451"/>
      <c r="CY251" s="451"/>
      <c r="CZ251" s="451"/>
      <c r="DA251" s="451"/>
      <c r="DB251" s="451"/>
      <c r="DC251" s="451"/>
      <c r="DD251" s="451"/>
      <c r="DE251" s="451"/>
      <c r="DF251" s="451"/>
      <c r="DG251" s="451"/>
      <c r="DH251" s="451"/>
      <c r="DI251" s="451"/>
      <c r="DJ251" s="451"/>
      <c r="DK251" s="451"/>
      <c r="DL251" s="451"/>
      <c r="DM251" s="451"/>
      <c r="DN251" s="451"/>
      <c r="DO251" s="451"/>
      <c r="DP251" s="451"/>
      <c r="DQ251" s="451"/>
      <c r="DR251" s="451"/>
      <c r="DS251" s="451"/>
      <c r="DT251" s="451"/>
      <c r="DU251" s="451"/>
      <c r="DV251" s="451"/>
      <c r="DW251" s="451"/>
      <c r="DX251" s="451"/>
      <c r="DY251" s="451"/>
      <c r="DZ251" s="451"/>
      <c r="EA251" s="451"/>
      <c r="EB251" s="451"/>
      <c r="EC251" s="451"/>
      <c r="ED251" s="451"/>
      <c r="EE251" s="451"/>
      <c r="EF251" s="451"/>
      <c r="EG251" s="451"/>
      <c r="EH251" s="451"/>
      <c r="EI251" s="451"/>
      <c r="EJ251" s="451"/>
      <c r="EK251" s="451"/>
      <c r="EL251" s="451"/>
      <c r="EM251" s="451"/>
      <c r="EN251" s="451"/>
      <c r="EO251" s="451"/>
      <c r="EP251" s="451"/>
      <c r="EQ251" s="451"/>
      <c r="ER251" s="451"/>
      <c r="ES251" s="451"/>
      <c r="ET251" s="451"/>
      <c r="EU251" s="451"/>
      <c r="EV251" s="451"/>
      <c r="EW251" s="451"/>
      <c r="EX251" s="451"/>
      <c r="EY251" s="451"/>
      <c r="EZ251" s="451"/>
      <c r="FA251" s="451"/>
      <c r="FB251" s="451"/>
      <c r="FC251" s="451"/>
      <c r="FD251" s="451"/>
      <c r="FE251" s="451"/>
      <c r="FF251" s="451"/>
      <c r="FG251" s="451"/>
      <c r="FH251" s="451"/>
      <c r="FI251" s="451"/>
      <c r="FJ251" s="451"/>
      <c r="FK251" s="451"/>
      <c r="FL251" s="451"/>
      <c r="FM251" s="451"/>
      <c r="FN251" s="451"/>
    </row>
    <row r="252" spans="1:170" ht="15.75" customHeight="1">
      <c r="A252" s="451"/>
      <c r="B252" s="451"/>
      <c r="C252" s="451"/>
      <c r="D252" s="451"/>
      <c r="E252" s="451"/>
      <c r="F252" s="451"/>
      <c r="G252" s="451"/>
      <c r="H252" s="451"/>
      <c r="I252" s="451"/>
      <c r="J252" s="451"/>
      <c r="K252" s="451"/>
      <c r="L252" s="451"/>
      <c r="M252" s="451"/>
      <c r="N252" s="451"/>
      <c r="O252" s="451"/>
      <c r="P252" s="451"/>
      <c r="Q252" s="451"/>
      <c r="R252" s="451"/>
      <c r="S252" s="451"/>
      <c r="T252" s="451"/>
      <c r="U252" s="451"/>
      <c r="V252" s="451"/>
      <c r="W252" s="451"/>
      <c r="X252" s="451"/>
      <c r="Y252" s="451"/>
      <c r="Z252" s="451"/>
      <c r="AA252" s="451"/>
      <c r="AB252" s="451"/>
      <c r="AC252" s="451"/>
      <c r="AD252" s="451"/>
      <c r="AE252" s="451"/>
      <c r="AF252" s="451"/>
      <c r="AG252" s="451"/>
      <c r="AH252" s="451"/>
      <c r="AI252" s="451"/>
      <c r="AJ252" s="451"/>
      <c r="AK252" s="451"/>
      <c r="AL252" s="451"/>
      <c r="AM252" s="451"/>
      <c r="AN252" s="451"/>
      <c r="AO252" s="451"/>
      <c r="AP252" s="451"/>
      <c r="AQ252" s="451"/>
      <c r="AR252" s="451"/>
      <c r="AS252" s="451"/>
      <c r="AT252" s="451"/>
      <c r="AU252" s="451"/>
      <c r="AV252" s="451"/>
      <c r="AW252" s="451"/>
      <c r="AX252" s="451"/>
      <c r="AY252" s="451"/>
      <c r="AZ252" s="451"/>
      <c r="BA252" s="451"/>
      <c r="BB252" s="451"/>
      <c r="BC252" s="451"/>
      <c r="BD252" s="451"/>
      <c r="BE252" s="451"/>
      <c r="BF252" s="451"/>
      <c r="BG252" s="451"/>
      <c r="BH252" s="451"/>
      <c r="BI252" s="451"/>
      <c r="BJ252" s="451"/>
      <c r="BK252" s="451"/>
      <c r="BL252" s="451"/>
      <c r="BM252" s="451"/>
      <c r="BN252" s="451"/>
      <c r="BO252" s="451"/>
      <c r="BP252" s="451"/>
      <c r="BQ252" s="451"/>
      <c r="BR252" s="451"/>
      <c r="BS252" s="451"/>
      <c r="BT252" s="451"/>
      <c r="BU252" s="451"/>
      <c r="BV252" s="451"/>
      <c r="BW252" s="451"/>
      <c r="BX252" s="451"/>
      <c r="BY252" s="451"/>
      <c r="BZ252" s="451"/>
      <c r="CA252" s="451"/>
      <c r="CB252" s="451"/>
      <c r="CC252" s="451"/>
      <c r="CD252" s="451"/>
      <c r="CE252" s="451"/>
      <c r="CF252" s="451"/>
      <c r="CG252" s="451"/>
      <c r="CH252" s="451"/>
      <c r="CI252" s="451"/>
      <c r="CJ252" s="451"/>
      <c r="CK252" s="451"/>
      <c r="CL252" s="451"/>
      <c r="CM252" s="451"/>
      <c r="CN252" s="451"/>
      <c r="CO252" s="451"/>
      <c r="CP252" s="451"/>
      <c r="CQ252" s="451"/>
      <c r="CR252" s="451"/>
      <c r="CS252" s="451"/>
      <c r="CT252" s="451"/>
      <c r="CU252" s="451"/>
      <c r="CV252" s="451"/>
      <c r="CW252" s="451"/>
      <c r="CX252" s="451"/>
      <c r="CY252" s="451"/>
      <c r="CZ252" s="451"/>
      <c r="DA252" s="451"/>
      <c r="DB252" s="451"/>
      <c r="DC252" s="451"/>
      <c r="DD252" s="451"/>
      <c r="DE252" s="451"/>
      <c r="DF252" s="451"/>
      <c r="DG252" s="451"/>
      <c r="DH252" s="451"/>
      <c r="DI252" s="451"/>
      <c r="DJ252" s="451"/>
      <c r="DK252" s="451"/>
      <c r="DL252" s="451"/>
      <c r="DM252" s="451"/>
      <c r="DN252" s="451"/>
      <c r="DO252" s="451"/>
      <c r="DP252" s="451"/>
      <c r="DQ252" s="451"/>
      <c r="DR252" s="451"/>
      <c r="DS252" s="451"/>
      <c r="DT252" s="451"/>
      <c r="DU252" s="451"/>
      <c r="DV252" s="451"/>
      <c r="DW252" s="451"/>
      <c r="DX252" s="451"/>
      <c r="DY252" s="451"/>
      <c r="DZ252" s="451"/>
      <c r="EA252" s="451"/>
      <c r="EB252" s="451"/>
      <c r="EC252" s="451"/>
      <c r="ED252" s="451"/>
      <c r="EE252" s="451"/>
      <c r="EF252" s="451"/>
      <c r="EG252" s="451"/>
      <c r="EH252" s="451"/>
      <c r="EI252" s="451"/>
      <c r="EJ252" s="451"/>
      <c r="EK252" s="451"/>
      <c r="EL252" s="451"/>
      <c r="EM252" s="451"/>
      <c r="EN252" s="451"/>
      <c r="EO252" s="451"/>
      <c r="EP252" s="451"/>
      <c r="EQ252" s="451"/>
      <c r="ER252" s="451"/>
      <c r="ES252" s="451"/>
      <c r="ET252" s="451"/>
      <c r="EU252" s="451"/>
      <c r="EV252" s="451"/>
      <c r="EW252" s="451"/>
      <c r="EX252" s="451"/>
      <c r="EY252" s="451"/>
      <c r="EZ252" s="451"/>
      <c r="FA252" s="451"/>
      <c r="FB252" s="451"/>
      <c r="FC252" s="451"/>
      <c r="FD252" s="451"/>
      <c r="FE252" s="451"/>
      <c r="FF252" s="451"/>
      <c r="FG252" s="451"/>
      <c r="FH252" s="451"/>
      <c r="FI252" s="451"/>
      <c r="FJ252" s="451"/>
      <c r="FK252" s="451"/>
      <c r="FL252" s="451"/>
      <c r="FM252" s="451"/>
      <c r="FN252" s="451"/>
    </row>
    <row r="253" spans="1:170" ht="15.75" customHeight="1">
      <c r="A253" s="451"/>
      <c r="B253" s="451"/>
      <c r="C253" s="451"/>
      <c r="D253" s="451"/>
      <c r="E253" s="451"/>
      <c r="F253" s="451"/>
      <c r="G253" s="451"/>
      <c r="H253" s="451"/>
      <c r="I253" s="451"/>
      <c r="J253" s="451"/>
      <c r="K253" s="451"/>
      <c r="L253" s="451"/>
      <c r="M253" s="451"/>
      <c r="N253" s="451"/>
      <c r="O253" s="451"/>
      <c r="P253" s="451"/>
      <c r="Q253" s="451"/>
      <c r="R253" s="451"/>
      <c r="S253" s="451"/>
      <c r="T253" s="451"/>
      <c r="U253" s="451"/>
      <c r="V253" s="451"/>
      <c r="W253" s="451"/>
      <c r="X253" s="451"/>
      <c r="Y253" s="451"/>
      <c r="Z253" s="451"/>
      <c r="AA253" s="451"/>
      <c r="AB253" s="451"/>
      <c r="AC253" s="451"/>
      <c r="AD253" s="451"/>
      <c r="AE253" s="451"/>
      <c r="AF253" s="451"/>
      <c r="AG253" s="451"/>
      <c r="AH253" s="451"/>
      <c r="AI253" s="451"/>
      <c r="AJ253" s="451"/>
      <c r="AK253" s="451"/>
      <c r="AL253" s="451"/>
      <c r="AM253" s="451"/>
      <c r="AN253" s="451"/>
      <c r="AO253" s="451"/>
      <c r="AP253" s="451"/>
      <c r="AQ253" s="451"/>
      <c r="AR253" s="451"/>
      <c r="AS253" s="451"/>
      <c r="AT253" s="451"/>
      <c r="AU253" s="451"/>
      <c r="AV253" s="451"/>
      <c r="AW253" s="451"/>
      <c r="AX253" s="451"/>
      <c r="AY253" s="451"/>
      <c r="AZ253" s="451"/>
      <c r="BA253" s="451"/>
      <c r="BB253" s="451"/>
      <c r="BC253" s="451"/>
      <c r="BD253" s="451"/>
      <c r="BE253" s="451"/>
      <c r="BF253" s="451"/>
      <c r="BG253" s="451"/>
      <c r="BH253" s="451"/>
      <c r="BI253" s="451"/>
      <c r="BJ253" s="451"/>
      <c r="BK253" s="451"/>
      <c r="BL253" s="451"/>
      <c r="BM253" s="451"/>
      <c r="BN253" s="451"/>
      <c r="BO253" s="451"/>
      <c r="BP253" s="451"/>
      <c r="BQ253" s="451"/>
      <c r="BR253" s="451"/>
      <c r="BS253" s="451"/>
      <c r="BT253" s="451"/>
      <c r="BU253" s="451"/>
      <c r="BV253" s="451"/>
      <c r="BW253" s="451"/>
      <c r="BX253" s="451"/>
      <c r="BY253" s="451"/>
      <c r="BZ253" s="451"/>
      <c r="CA253" s="451"/>
      <c r="CB253" s="451"/>
      <c r="CC253" s="451"/>
      <c r="CD253" s="451"/>
      <c r="CE253" s="451"/>
      <c r="CF253" s="451"/>
      <c r="CG253" s="451"/>
      <c r="CH253" s="451"/>
      <c r="CI253" s="451"/>
      <c r="CJ253" s="451"/>
      <c r="CK253" s="451"/>
      <c r="CL253" s="451"/>
      <c r="CM253" s="451"/>
      <c r="CN253" s="451"/>
      <c r="CO253" s="451"/>
      <c r="CP253" s="451"/>
      <c r="CQ253" s="451"/>
      <c r="CR253" s="451"/>
      <c r="CS253" s="451"/>
      <c r="CT253" s="451"/>
      <c r="CU253" s="451"/>
      <c r="CV253" s="451"/>
      <c r="CW253" s="451"/>
      <c r="CX253" s="451"/>
      <c r="CY253" s="451"/>
      <c r="CZ253" s="451"/>
      <c r="DA253" s="451"/>
      <c r="DB253" s="451"/>
      <c r="DC253" s="451"/>
      <c r="DD253" s="451"/>
      <c r="DE253" s="451"/>
      <c r="DF253" s="451"/>
      <c r="DG253" s="451"/>
      <c r="DH253" s="451"/>
      <c r="DI253" s="451"/>
      <c r="DJ253" s="451"/>
      <c r="DK253" s="451"/>
      <c r="DL253" s="451"/>
      <c r="DM253" s="451"/>
      <c r="DN253" s="451"/>
      <c r="DO253" s="451"/>
      <c r="DP253" s="451"/>
      <c r="DQ253" s="451"/>
      <c r="DR253" s="451"/>
      <c r="DS253" s="451"/>
      <c r="DT253" s="451"/>
      <c r="DU253" s="451"/>
      <c r="DV253" s="451"/>
      <c r="DW253" s="451"/>
      <c r="DX253" s="451"/>
      <c r="DY253" s="451"/>
      <c r="DZ253" s="451"/>
      <c r="EA253" s="451"/>
      <c r="EB253" s="451"/>
      <c r="EC253" s="451"/>
      <c r="ED253" s="451"/>
      <c r="EE253" s="451"/>
      <c r="EF253" s="451"/>
      <c r="EG253" s="451"/>
      <c r="EH253" s="451"/>
      <c r="EI253" s="451"/>
      <c r="EJ253" s="451"/>
      <c r="EK253" s="451"/>
      <c r="EL253" s="451"/>
      <c r="EM253" s="451"/>
      <c r="EN253" s="451"/>
      <c r="EO253" s="451"/>
      <c r="EP253" s="451"/>
      <c r="EQ253" s="451"/>
      <c r="ER253" s="451"/>
      <c r="ES253" s="451"/>
      <c r="ET253" s="451"/>
      <c r="EU253" s="451"/>
      <c r="EV253" s="451"/>
      <c r="EW253" s="451"/>
      <c r="EX253" s="451"/>
      <c r="EY253" s="451"/>
      <c r="EZ253" s="451"/>
      <c r="FA253" s="451"/>
      <c r="FB253" s="451"/>
      <c r="FC253" s="451"/>
      <c r="FD253" s="451"/>
      <c r="FE253" s="451"/>
      <c r="FF253" s="451"/>
      <c r="FG253" s="451"/>
      <c r="FH253" s="451"/>
      <c r="FI253" s="451"/>
      <c r="FJ253" s="451"/>
      <c r="FK253" s="451"/>
      <c r="FL253" s="451"/>
      <c r="FM253" s="451"/>
      <c r="FN253" s="451"/>
    </row>
    <row r="254" spans="1:170" ht="15.75" customHeight="1">
      <c r="A254" s="451"/>
      <c r="B254" s="451"/>
      <c r="C254" s="451"/>
      <c r="D254" s="451"/>
      <c r="E254" s="451"/>
      <c r="F254" s="451"/>
      <c r="G254" s="451"/>
      <c r="H254" s="451"/>
      <c r="I254" s="451"/>
      <c r="J254" s="451"/>
      <c r="K254" s="451"/>
      <c r="L254" s="451"/>
      <c r="M254" s="451"/>
      <c r="N254" s="451"/>
      <c r="O254" s="451"/>
      <c r="P254" s="451"/>
      <c r="Q254" s="451"/>
      <c r="R254" s="451"/>
      <c r="S254" s="451"/>
      <c r="T254" s="451"/>
      <c r="U254" s="451"/>
      <c r="V254" s="451"/>
      <c r="W254" s="451"/>
      <c r="X254" s="451"/>
      <c r="Y254" s="451"/>
      <c r="Z254" s="451"/>
      <c r="AA254" s="451"/>
      <c r="AB254" s="451"/>
      <c r="AC254" s="451"/>
      <c r="AD254" s="451"/>
      <c r="AE254" s="451"/>
      <c r="AF254" s="451"/>
      <c r="AG254" s="451"/>
      <c r="AH254" s="451"/>
      <c r="AI254" s="451"/>
      <c r="AJ254" s="451"/>
      <c r="AK254" s="451"/>
      <c r="AL254" s="451"/>
      <c r="AM254" s="451"/>
      <c r="AN254" s="451"/>
      <c r="AO254" s="451"/>
      <c r="AP254" s="451"/>
      <c r="AQ254" s="451"/>
      <c r="AR254" s="451"/>
      <c r="AS254" s="451"/>
      <c r="AT254" s="451"/>
      <c r="AU254" s="451"/>
      <c r="AV254" s="451"/>
      <c r="AW254" s="451"/>
      <c r="AX254" s="451"/>
      <c r="AY254" s="451"/>
      <c r="AZ254" s="451"/>
      <c r="BA254" s="451"/>
      <c r="BB254" s="451"/>
      <c r="BC254" s="451"/>
      <c r="BD254" s="451"/>
      <c r="BE254" s="451"/>
      <c r="BF254" s="451"/>
      <c r="BG254" s="451"/>
      <c r="BH254" s="451"/>
      <c r="BI254" s="451"/>
      <c r="BJ254" s="451"/>
      <c r="BK254" s="451"/>
      <c r="BL254" s="451"/>
      <c r="BM254" s="451"/>
      <c r="BN254" s="451"/>
      <c r="BO254" s="451"/>
      <c r="BP254" s="451"/>
      <c r="BQ254" s="451"/>
      <c r="BR254" s="451"/>
      <c r="BS254" s="451"/>
      <c r="BT254" s="451"/>
      <c r="BU254" s="451"/>
      <c r="BV254" s="451"/>
      <c r="BW254" s="451"/>
      <c r="BX254" s="451"/>
      <c r="BY254" s="451"/>
      <c r="BZ254" s="451"/>
      <c r="CA254" s="451"/>
      <c r="CB254" s="451"/>
      <c r="CC254" s="451"/>
      <c r="CD254" s="451"/>
      <c r="CE254" s="451"/>
      <c r="CF254" s="451"/>
      <c r="CG254" s="451"/>
      <c r="CH254" s="451"/>
      <c r="CI254" s="451"/>
      <c r="CJ254" s="451"/>
      <c r="CK254" s="451"/>
      <c r="CL254" s="451"/>
      <c r="CM254" s="451"/>
      <c r="CN254" s="451"/>
      <c r="CO254" s="451"/>
      <c r="CP254" s="451"/>
      <c r="CQ254" s="451"/>
      <c r="CR254" s="451"/>
      <c r="CS254" s="451"/>
      <c r="CT254" s="451"/>
      <c r="CU254" s="451"/>
      <c r="CV254" s="451"/>
      <c r="CW254" s="451"/>
      <c r="CX254" s="451"/>
      <c r="CY254" s="451"/>
      <c r="CZ254" s="451"/>
      <c r="DA254" s="451"/>
      <c r="DB254" s="451"/>
      <c r="DC254" s="451"/>
      <c r="DD254" s="451"/>
      <c r="DE254" s="451"/>
      <c r="DF254" s="451"/>
      <c r="DG254" s="451"/>
      <c r="DH254" s="451"/>
      <c r="DI254" s="451"/>
      <c r="DJ254" s="451"/>
      <c r="DK254" s="451"/>
      <c r="DL254" s="451"/>
      <c r="DM254" s="451"/>
      <c r="DN254" s="451"/>
      <c r="DO254" s="451"/>
      <c r="DP254" s="451"/>
      <c r="DQ254" s="451"/>
      <c r="DR254" s="451"/>
      <c r="DS254" s="451"/>
      <c r="DT254" s="451"/>
      <c r="DU254" s="451"/>
      <c r="DV254" s="451"/>
      <c r="DW254" s="451"/>
      <c r="DX254" s="451"/>
      <c r="DY254" s="451"/>
      <c r="DZ254" s="451"/>
      <c r="EA254" s="451"/>
      <c r="EB254" s="451"/>
      <c r="EC254" s="451"/>
      <c r="ED254" s="451"/>
      <c r="EE254" s="451"/>
      <c r="EF254" s="451"/>
      <c r="EG254" s="451"/>
      <c r="EH254" s="451"/>
      <c r="EI254" s="451"/>
      <c r="EJ254" s="451"/>
      <c r="EK254" s="451"/>
      <c r="EL254" s="451"/>
      <c r="EM254" s="451"/>
      <c r="EN254" s="451"/>
      <c r="EO254" s="451"/>
      <c r="EP254" s="451"/>
      <c r="EQ254" s="451"/>
      <c r="ER254" s="451"/>
      <c r="ES254" s="451"/>
      <c r="ET254" s="451"/>
      <c r="EU254" s="451"/>
      <c r="EV254" s="451"/>
      <c r="EW254" s="451"/>
      <c r="EX254" s="451"/>
      <c r="EY254" s="451"/>
      <c r="EZ254" s="451"/>
      <c r="FA254" s="451"/>
      <c r="FB254" s="451"/>
      <c r="FC254" s="451"/>
      <c r="FD254" s="451"/>
      <c r="FE254" s="451"/>
      <c r="FF254" s="451"/>
      <c r="FG254" s="451"/>
      <c r="FH254" s="451"/>
      <c r="FI254" s="451"/>
      <c r="FJ254" s="451"/>
      <c r="FK254" s="451"/>
      <c r="FL254" s="451"/>
      <c r="FM254" s="451"/>
      <c r="FN254" s="451"/>
    </row>
    <row r="255" spans="1:170" ht="15.75" customHeight="1">
      <c r="A255" s="451"/>
      <c r="B255" s="451"/>
      <c r="C255" s="451"/>
      <c r="D255" s="451"/>
      <c r="E255" s="451"/>
      <c r="F255" s="451"/>
      <c r="G255" s="451"/>
      <c r="H255" s="451"/>
      <c r="I255" s="451"/>
      <c r="J255" s="451"/>
      <c r="K255" s="451"/>
      <c r="L255" s="451"/>
      <c r="M255" s="451"/>
      <c r="N255" s="451"/>
      <c r="O255" s="451"/>
      <c r="P255" s="451"/>
      <c r="Q255" s="451"/>
      <c r="R255" s="451"/>
      <c r="S255" s="451"/>
      <c r="T255" s="451"/>
      <c r="U255" s="451"/>
      <c r="V255" s="451"/>
      <c r="W255" s="451"/>
      <c r="X255" s="451"/>
      <c r="Y255" s="451"/>
      <c r="Z255" s="451"/>
      <c r="AA255" s="451"/>
      <c r="AB255" s="451"/>
      <c r="AC255" s="451"/>
      <c r="AD255" s="451"/>
      <c r="AE255" s="451"/>
      <c r="AF255" s="451"/>
      <c r="AG255" s="451"/>
      <c r="AH255" s="451"/>
      <c r="AI255" s="451"/>
      <c r="AJ255" s="451"/>
      <c r="AK255" s="451"/>
      <c r="AL255" s="451"/>
      <c r="AM255" s="451"/>
      <c r="AN255" s="451"/>
      <c r="AO255" s="451"/>
      <c r="AP255" s="451"/>
      <c r="AQ255" s="451"/>
      <c r="AR255" s="451"/>
      <c r="AS255" s="451"/>
      <c r="AT255" s="451"/>
      <c r="AU255" s="451"/>
      <c r="AV255" s="451"/>
      <c r="AW255" s="451"/>
      <c r="AX255" s="451"/>
      <c r="AY255" s="451"/>
      <c r="AZ255" s="451"/>
      <c r="BA255" s="451"/>
      <c r="BB255" s="451"/>
      <c r="BC255" s="451"/>
      <c r="BD255" s="451"/>
      <c r="BE255" s="451"/>
      <c r="BF255" s="451"/>
      <c r="BG255" s="451"/>
      <c r="BH255" s="451"/>
      <c r="BI255" s="451"/>
      <c r="BJ255" s="451"/>
      <c r="BK255" s="451"/>
      <c r="BL255" s="451"/>
      <c r="BM255" s="451"/>
      <c r="BN255" s="451"/>
      <c r="BO255" s="451"/>
      <c r="BP255" s="451"/>
      <c r="BQ255" s="451"/>
      <c r="BR255" s="451"/>
      <c r="BS255" s="451"/>
      <c r="BT255" s="451"/>
      <c r="BU255" s="451"/>
      <c r="BV255" s="451"/>
      <c r="BW255" s="451"/>
      <c r="BX255" s="451"/>
      <c r="BY255" s="451"/>
      <c r="BZ255" s="451"/>
      <c r="CA255" s="451"/>
      <c r="CB255" s="451"/>
      <c r="CC255" s="451"/>
      <c r="CD255" s="451"/>
      <c r="CE255" s="451"/>
      <c r="CF255" s="451"/>
      <c r="CG255" s="451"/>
      <c r="CH255" s="451"/>
      <c r="CI255" s="451"/>
      <c r="CJ255" s="451"/>
      <c r="CK255" s="451"/>
      <c r="CL255" s="451"/>
      <c r="CM255" s="451"/>
      <c r="CN255" s="451"/>
      <c r="CO255" s="451"/>
      <c r="CP255" s="451"/>
      <c r="CQ255" s="451"/>
      <c r="CR255" s="451"/>
      <c r="CS255" s="451"/>
      <c r="CT255" s="451"/>
      <c r="CU255" s="451"/>
      <c r="CV255" s="451"/>
      <c r="CW255" s="451"/>
      <c r="CX255" s="451"/>
      <c r="CY255" s="451"/>
      <c r="CZ255" s="451"/>
      <c r="DA255" s="451"/>
      <c r="DB255" s="451"/>
      <c r="DC255" s="451"/>
      <c r="DD255" s="451"/>
      <c r="DE255" s="451"/>
      <c r="DF255" s="451"/>
      <c r="DG255" s="451"/>
      <c r="DH255" s="451"/>
      <c r="DI255" s="451"/>
      <c r="DJ255" s="451"/>
      <c r="DK255" s="451"/>
      <c r="DL255" s="451"/>
      <c r="DM255" s="451"/>
      <c r="DN255" s="451"/>
      <c r="DO255" s="451"/>
      <c r="DP255" s="451"/>
      <c r="DQ255" s="451"/>
      <c r="DR255" s="451"/>
      <c r="DS255" s="451"/>
      <c r="DT255" s="451"/>
      <c r="DU255" s="451"/>
      <c r="DV255" s="451"/>
      <c r="DW255" s="451"/>
      <c r="DX255" s="451"/>
      <c r="DY255" s="451"/>
      <c r="DZ255" s="451"/>
      <c r="EA255" s="451"/>
      <c r="EB255" s="451"/>
      <c r="EC255" s="451"/>
      <c r="ED255" s="451"/>
      <c r="EE255" s="451"/>
      <c r="EF255" s="451"/>
      <c r="EG255" s="451"/>
      <c r="EH255" s="451"/>
      <c r="EI255" s="451"/>
      <c r="EJ255" s="451"/>
      <c r="EK255" s="451"/>
      <c r="EL255" s="451"/>
      <c r="EM255" s="451"/>
      <c r="EN255" s="451"/>
      <c r="EO255" s="451"/>
      <c r="EP255" s="451"/>
      <c r="EQ255" s="451"/>
      <c r="ER255" s="451"/>
      <c r="ES255" s="451"/>
      <c r="ET255" s="451"/>
      <c r="EU255" s="451"/>
      <c r="EV255" s="451"/>
      <c r="EW255" s="451"/>
      <c r="EX255" s="451"/>
      <c r="EY255" s="451"/>
      <c r="EZ255" s="451"/>
      <c r="FA255" s="451"/>
      <c r="FB255" s="451"/>
      <c r="FC255" s="451"/>
      <c r="FD255" s="451"/>
      <c r="FE255" s="451"/>
      <c r="FF255" s="451"/>
      <c r="FG255" s="451"/>
      <c r="FH255" s="451"/>
      <c r="FI255" s="451"/>
      <c r="FJ255" s="451"/>
      <c r="FK255" s="451"/>
      <c r="FL255" s="451"/>
      <c r="FM255" s="451"/>
      <c r="FN255" s="451"/>
    </row>
    <row r="256" spans="1:170" ht="15.75" customHeight="1">
      <c r="A256" s="451"/>
      <c r="B256" s="451"/>
      <c r="C256" s="451"/>
      <c r="D256" s="451"/>
      <c r="E256" s="451"/>
      <c r="F256" s="451"/>
      <c r="G256" s="451"/>
      <c r="H256" s="451"/>
      <c r="I256" s="451"/>
      <c r="J256" s="451"/>
      <c r="K256" s="451"/>
      <c r="L256" s="451"/>
      <c r="M256" s="451"/>
      <c r="N256" s="451"/>
      <c r="O256" s="451"/>
      <c r="P256" s="451"/>
      <c r="Q256" s="451"/>
      <c r="R256" s="451"/>
      <c r="S256" s="451"/>
      <c r="T256" s="451"/>
      <c r="U256" s="451"/>
      <c r="V256" s="451"/>
      <c r="W256" s="451"/>
      <c r="X256" s="451"/>
      <c r="Y256" s="451"/>
      <c r="Z256" s="451"/>
      <c r="AA256" s="451"/>
      <c r="AB256" s="451"/>
      <c r="AC256" s="451"/>
      <c r="AD256" s="451"/>
      <c r="AE256" s="451"/>
      <c r="AF256" s="451"/>
      <c r="AG256" s="451"/>
      <c r="AH256" s="451"/>
      <c r="AI256" s="451"/>
      <c r="AJ256" s="451"/>
      <c r="AK256" s="451"/>
      <c r="AL256" s="451"/>
      <c r="AM256" s="451"/>
      <c r="AN256" s="451"/>
      <c r="AO256" s="451"/>
      <c r="AP256" s="451"/>
      <c r="AQ256" s="451"/>
      <c r="AR256" s="451"/>
      <c r="AS256" s="451"/>
      <c r="AT256" s="451"/>
      <c r="AU256" s="451"/>
      <c r="AV256" s="451"/>
      <c r="AW256" s="451"/>
      <c r="AX256" s="451"/>
      <c r="AY256" s="451"/>
      <c r="AZ256" s="451"/>
      <c r="BA256" s="451"/>
      <c r="BB256" s="451"/>
      <c r="BC256" s="451"/>
      <c r="BD256" s="451"/>
      <c r="BE256" s="451"/>
      <c r="BF256" s="451"/>
      <c r="BG256" s="451"/>
      <c r="BH256" s="451"/>
      <c r="BI256" s="451"/>
      <c r="BJ256" s="451"/>
      <c r="BK256" s="451"/>
      <c r="BL256" s="451"/>
      <c r="BM256" s="451"/>
      <c r="BN256" s="451"/>
      <c r="BO256" s="451"/>
      <c r="BP256" s="451"/>
      <c r="BQ256" s="451"/>
      <c r="BR256" s="451"/>
      <c r="BS256" s="451"/>
      <c r="BT256" s="451"/>
      <c r="BU256" s="451"/>
      <c r="BV256" s="451"/>
      <c r="BW256" s="451"/>
      <c r="BX256" s="451"/>
      <c r="BY256" s="451"/>
      <c r="BZ256" s="451"/>
      <c r="CA256" s="451"/>
      <c r="CB256" s="451"/>
      <c r="CC256" s="451"/>
      <c r="CD256" s="451"/>
      <c r="CE256" s="451"/>
      <c r="CF256" s="451"/>
      <c r="CG256" s="451"/>
      <c r="CH256" s="451"/>
      <c r="CI256" s="451"/>
      <c r="CJ256" s="451"/>
      <c r="CK256" s="451"/>
      <c r="CL256" s="451"/>
      <c r="CM256" s="451"/>
      <c r="CN256" s="451"/>
      <c r="CO256" s="451"/>
      <c r="CP256" s="451"/>
      <c r="CQ256" s="451"/>
      <c r="CR256" s="451"/>
      <c r="CS256" s="451"/>
      <c r="CT256" s="451"/>
      <c r="CU256" s="451"/>
      <c r="CV256" s="451"/>
      <c r="CW256" s="451"/>
      <c r="CX256" s="451"/>
      <c r="CY256" s="451"/>
      <c r="CZ256" s="451"/>
      <c r="DA256" s="451"/>
      <c r="DB256" s="451"/>
      <c r="DC256" s="451"/>
      <c r="DD256" s="451"/>
      <c r="DE256" s="451"/>
      <c r="DF256" s="451"/>
      <c r="DG256" s="451"/>
      <c r="DH256" s="451"/>
      <c r="DI256" s="451"/>
      <c r="DJ256" s="451"/>
      <c r="DK256" s="451"/>
      <c r="DL256" s="451"/>
      <c r="DM256" s="451"/>
      <c r="DN256" s="451"/>
      <c r="DO256" s="451"/>
      <c r="DP256" s="451"/>
      <c r="DQ256" s="451"/>
      <c r="DR256" s="451"/>
      <c r="DS256" s="451"/>
      <c r="DT256" s="451"/>
      <c r="DU256" s="451"/>
      <c r="DV256" s="451"/>
      <c r="DW256" s="451"/>
      <c r="DX256" s="451"/>
      <c r="DY256" s="451"/>
      <c r="DZ256" s="451"/>
      <c r="EA256" s="451"/>
      <c r="EB256" s="451"/>
      <c r="EC256" s="451"/>
      <c r="ED256" s="451"/>
      <c r="EE256" s="451"/>
      <c r="EF256" s="451"/>
      <c r="EG256" s="451"/>
      <c r="EH256" s="451"/>
      <c r="EI256" s="451"/>
      <c r="EJ256" s="451"/>
      <c r="EK256" s="451"/>
      <c r="EL256" s="451"/>
      <c r="EM256" s="451"/>
      <c r="EN256" s="451"/>
      <c r="EO256" s="451"/>
      <c r="EP256" s="451"/>
      <c r="EQ256" s="451"/>
      <c r="ER256" s="451"/>
      <c r="ES256" s="451"/>
      <c r="ET256" s="451"/>
      <c r="EU256" s="451"/>
      <c r="EV256" s="451"/>
      <c r="EW256" s="451"/>
      <c r="EX256" s="451"/>
      <c r="EY256" s="451"/>
      <c r="EZ256" s="451"/>
      <c r="FA256" s="451"/>
      <c r="FB256" s="451"/>
      <c r="FC256" s="451"/>
      <c r="FD256" s="451"/>
      <c r="FE256" s="451"/>
      <c r="FF256" s="451"/>
      <c r="FG256" s="451"/>
      <c r="FH256" s="451"/>
      <c r="FI256" s="451"/>
      <c r="FJ256" s="451"/>
      <c r="FK256" s="451"/>
      <c r="FL256" s="451"/>
      <c r="FM256" s="451"/>
      <c r="FN256" s="451"/>
    </row>
    <row r="257" spans="1:170" ht="15.75" customHeight="1">
      <c r="A257" s="451"/>
      <c r="B257" s="451"/>
      <c r="C257" s="451"/>
      <c r="D257" s="451"/>
      <c r="E257" s="451"/>
      <c r="F257" s="451"/>
      <c r="G257" s="451"/>
      <c r="H257" s="451"/>
      <c r="I257" s="451"/>
      <c r="J257" s="451"/>
      <c r="K257" s="451"/>
      <c r="L257" s="451"/>
      <c r="M257" s="451"/>
      <c r="N257" s="451"/>
      <c r="O257" s="451"/>
      <c r="P257" s="451"/>
      <c r="Q257" s="451"/>
      <c r="R257" s="451"/>
      <c r="S257" s="451"/>
      <c r="T257" s="451"/>
      <c r="U257" s="451"/>
      <c r="V257" s="451"/>
      <c r="W257" s="451"/>
      <c r="X257" s="451"/>
      <c r="Y257" s="451"/>
      <c r="Z257" s="451"/>
      <c r="AA257" s="451"/>
      <c r="AB257" s="451"/>
      <c r="AC257" s="451"/>
      <c r="AD257" s="451"/>
      <c r="AE257" s="451"/>
      <c r="AF257" s="451"/>
      <c r="AG257" s="451"/>
      <c r="AH257" s="451"/>
      <c r="AI257" s="451"/>
      <c r="AJ257" s="451"/>
      <c r="AK257" s="451"/>
      <c r="AL257" s="451"/>
      <c r="AM257" s="451"/>
      <c r="AN257" s="451"/>
      <c r="AO257" s="451"/>
      <c r="AP257" s="451"/>
      <c r="AQ257" s="451"/>
      <c r="AR257" s="451"/>
      <c r="AS257" s="451"/>
      <c r="AT257" s="451"/>
      <c r="AU257" s="451"/>
      <c r="AV257" s="451"/>
      <c r="AW257" s="451"/>
      <c r="AX257" s="451"/>
      <c r="AY257" s="451"/>
      <c r="AZ257" s="451"/>
      <c r="BA257" s="451"/>
      <c r="BB257" s="451"/>
      <c r="BC257" s="451"/>
      <c r="BD257" s="451"/>
      <c r="BE257" s="451"/>
      <c r="BF257" s="451"/>
      <c r="BG257" s="451"/>
      <c r="BH257" s="451"/>
      <c r="BI257" s="451"/>
      <c r="BJ257" s="451"/>
      <c r="BK257" s="451"/>
      <c r="BL257" s="451"/>
      <c r="BM257" s="451"/>
      <c r="BN257" s="451"/>
      <c r="BO257" s="451"/>
      <c r="BP257" s="451"/>
      <c r="BQ257" s="451"/>
      <c r="BR257" s="451"/>
      <c r="BS257" s="451"/>
      <c r="BT257" s="451"/>
      <c r="BU257" s="451"/>
      <c r="BV257" s="451"/>
      <c r="BW257" s="451"/>
      <c r="BX257" s="451"/>
      <c r="BY257" s="451"/>
      <c r="BZ257" s="451"/>
      <c r="CA257" s="451"/>
      <c r="CB257" s="451"/>
      <c r="CC257" s="451"/>
      <c r="CD257" s="451"/>
      <c r="CE257" s="451"/>
      <c r="CF257" s="451"/>
      <c r="CG257" s="451"/>
      <c r="CH257" s="451"/>
      <c r="CI257" s="451"/>
      <c r="CJ257" s="451"/>
      <c r="CK257" s="451"/>
      <c r="CL257" s="451"/>
      <c r="CM257" s="451"/>
      <c r="CN257" s="451"/>
      <c r="CO257" s="451"/>
      <c r="CP257" s="451"/>
      <c r="CQ257" s="451"/>
      <c r="CR257" s="451"/>
      <c r="CS257" s="451"/>
      <c r="CT257" s="451"/>
      <c r="CU257" s="451"/>
      <c r="CV257" s="451"/>
      <c r="CW257" s="451"/>
      <c r="CX257" s="451"/>
      <c r="CY257" s="451"/>
      <c r="CZ257" s="451"/>
      <c r="DA257" s="451"/>
      <c r="DB257" s="451"/>
      <c r="DC257" s="451"/>
      <c r="DD257" s="451"/>
      <c r="DE257" s="451"/>
      <c r="DF257" s="451"/>
      <c r="DG257" s="451"/>
      <c r="DH257" s="451"/>
      <c r="DI257" s="451"/>
      <c r="DJ257" s="451"/>
      <c r="DK257" s="451"/>
      <c r="DL257" s="451"/>
      <c r="DM257" s="451"/>
      <c r="DN257" s="451"/>
      <c r="DO257" s="451"/>
      <c r="DP257" s="451"/>
      <c r="DQ257" s="451"/>
      <c r="DR257" s="451"/>
      <c r="DS257" s="451"/>
      <c r="DT257" s="451"/>
      <c r="DU257" s="451"/>
      <c r="DV257" s="451"/>
      <c r="DW257" s="451"/>
      <c r="DX257" s="451"/>
      <c r="DY257" s="451"/>
      <c r="DZ257" s="451"/>
      <c r="EA257" s="451"/>
      <c r="EB257" s="451"/>
      <c r="EC257" s="451"/>
      <c r="ED257" s="451"/>
      <c r="EE257" s="451"/>
      <c r="EF257" s="451"/>
      <c r="EG257" s="451"/>
      <c r="EH257" s="451"/>
      <c r="EI257" s="451"/>
      <c r="EJ257" s="451"/>
      <c r="EK257" s="451"/>
      <c r="EL257" s="451"/>
      <c r="EM257" s="451"/>
      <c r="EN257" s="451"/>
      <c r="EO257" s="451"/>
      <c r="EP257" s="451"/>
      <c r="EQ257" s="451"/>
      <c r="ER257" s="451"/>
      <c r="ES257" s="451"/>
      <c r="ET257" s="451"/>
      <c r="EU257" s="451"/>
      <c r="EV257" s="451"/>
      <c r="EW257" s="451"/>
      <c r="EX257" s="451"/>
      <c r="EY257" s="451"/>
      <c r="EZ257" s="451"/>
      <c r="FA257" s="451"/>
      <c r="FB257" s="451"/>
      <c r="FC257" s="451"/>
      <c r="FD257" s="451"/>
      <c r="FE257" s="451"/>
      <c r="FF257" s="451"/>
      <c r="FG257" s="451"/>
      <c r="FH257" s="451"/>
      <c r="FI257" s="451"/>
      <c r="FJ257" s="451"/>
      <c r="FK257" s="451"/>
      <c r="FL257" s="451"/>
      <c r="FM257" s="451"/>
      <c r="FN257" s="451"/>
    </row>
    <row r="258" spans="1:170" ht="15.75" customHeight="1">
      <c r="A258" s="451"/>
      <c r="B258" s="451"/>
      <c r="C258" s="451"/>
      <c r="D258" s="451"/>
      <c r="E258" s="451"/>
      <c r="F258" s="451"/>
      <c r="G258" s="451"/>
      <c r="H258" s="451"/>
      <c r="I258" s="451"/>
      <c r="J258" s="451"/>
      <c r="K258" s="451"/>
      <c r="L258" s="451"/>
      <c r="M258" s="451"/>
      <c r="N258" s="451"/>
      <c r="O258" s="451"/>
      <c r="P258" s="451"/>
      <c r="Q258" s="451"/>
      <c r="R258" s="451"/>
      <c r="S258" s="451"/>
      <c r="T258" s="451"/>
      <c r="U258" s="451"/>
      <c r="V258" s="451"/>
      <c r="W258" s="451"/>
      <c r="X258" s="451"/>
      <c r="Y258" s="451"/>
      <c r="Z258" s="451"/>
      <c r="AA258" s="451"/>
      <c r="AB258" s="451"/>
      <c r="AC258" s="451"/>
      <c r="AD258" s="451"/>
      <c r="AE258" s="451"/>
      <c r="AF258" s="451"/>
      <c r="AG258" s="451"/>
      <c r="AH258" s="451"/>
      <c r="AI258" s="451"/>
      <c r="AJ258" s="451"/>
      <c r="AK258" s="451"/>
      <c r="AL258" s="451"/>
      <c r="AM258" s="451"/>
      <c r="AN258" s="451"/>
      <c r="AO258" s="451"/>
      <c r="AP258" s="451"/>
      <c r="AQ258" s="451"/>
      <c r="AR258" s="451"/>
      <c r="AS258" s="451"/>
      <c r="AT258" s="451"/>
      <c r="AU258" s="451"/>
      <c r="AV258" s="451"/>
      <c r="AW258" s="451"/>
      <c r="AX258" s="451"/>
      <c r="AY258" s="451"/>
      <c r="AZ258" s="451"/>
      <c r="BA258" s="451"/>
      <c r="BB258" s="451"/>
      <c r="BC258" s="451"/>
      <c r="BD258" s="451"/>
      <c r="BE258" s="451"/>
      <c r="BF258" s="451"/>
      <c r="BG258" s="451"/>
      <c r="BH258" s="451"/>
      <c r="BI258" s="451"/>
      <c r="BJ258" s="451"/>
      <c r="BK258" s="451"/>
      <c r="BL258" s="451"/>
      <c r="BM258" s="451"/>
      <c r="BN258" s="451"/>
      <c r="BO258" s="451"/>
      <c r="BP258" s="451"/>
      <c r="BQ258" s="451"/>
      <c r="BR258" s="451"/>
      <c r="BS258" s="451"/>
      <c r="BT258" s="451"/>
      <c r="BU258" s="451"/>
      <c r="BV258" s="451"/>
      <c r="BW258" s="451"/>
      <c r="BX258" s="451"/>
      <c r="BY258" s="451"/>
      <c r="BZ258" s="451"/>
      <c r="CA258" s="451"/>
      <c r="CB258" s="451"/>
      <c r="CC258" s="451"/>
      <c r="CD258" s="451"/>
      <c r="CE258" s="451"/>
      <c r="CF258" s="451"/>
      <c r="CG258" s="451"/>
      <c r="CH258" s="451"/>
      <c r="CI258" s="451"/>
      <c r="CJ258" s="451"/>
      <c r="CK258" s="451"/>
      <c r="CL258" s="451"/>
      <c r="CM258" s="451"/>
      <c r="CN258" s="451"/>
      <c r="CO258" s="451"/>
      <c r="CP258" s="451"/>
      <c r="CQ258" s="451"/>
      <c r="CR258" s="451"/>
      <c r="CS258" s="451"/>
      <c r="CT258" s="451"/>
      <c r="CU258" s="451"/>
      <c r="CV258" s="451"/>
      <c r="CW258" s="451"/>
      <c r="CX258" s="451"/>
      <c r="CY258" s="451"/>
      <c r="CZ258" s="451"/>
      <c r="DA258" s="451"/>
      <c r="DB258" s="451"/>
      <c r="DC258" s="451"/>
      <c r="DD258" s="451"/>
      <c r="DE258" s="451"/>
      <c r="DF258" s="451"/>
      <c r="DG258" s="451"/>
      <c r="DH258" s="451"/>
      <c r="DI258" s="451"/>
      <c r="DJ258" s="451"/>
      <c r="DK258" s="451"/>
      <c r="DL258" s="451"/>
      <c r="DM258" s="451"/>
      <c r="DN258" s="451"/>
      <c r="DO258" s="451"/>
      <c r="DP258" s="451"/>
      <c r="DQ258" s="451"/>
      <c r="DR258" s="451"/>
      <c r="DS258" s="451"/>
      <c r="DT258" s="451"/>
      <c r="DU258" s="451"/>
      <c r="DV258" s="451"/>
      <c r="DW258" s="451"/>
      <c r="DX258" s="451"/>
      <c r="DY258" s="451"/>
      <c r="DZ258" s="451"/>
      <c r="EA258" s="451"/>
      <c r="EB258" s="451"/>
      <c r="EC258" s="451"/>
      <c r="ED258" s="451"/>
      <c r="EE258" s="451"/>
      <c r="EF258" s="451"/>
      <c r="EG258" s="451"/>
      <c r="EH258" s="451"/>
      <c r="EI258" s="451"/>
      <c r="EJ258" s="451"/>
      <c r="EK258" s="451"/>
      <c r="EL258" s="451"/>
      <c r="EM258" s="451"/>
      <c r="EN258" s="451"/>
      <c r="EO258" s="451"/>
      <c r="EP258" s="451"/>
      <c r="EQ258" s="451"/>
      <c r="ER258" s="451"/>
      <c r="ES258" s="451"/>
      <c r="ET258" s="451"/>
      <c r="EU258" s="451"/>
      <c r="EV258" s="451"/>
      <c r="EW258" s="451"/>
      <c r="EX258" s="451"/>
      <c r="EY258" s="451"/>
      <c r="EZ258" s="451"/>
      <c r="FA258" s="451"/>
      <c r="FB258" s="451"/>
      <c r="FC258" s="451"/>
      <c r="FD258" s="451"/>
      <c r="FE258" s="451"/>
      <c r="FF258" s="451"/>
      <c r="FG258" s="451"/>
      <c r="FH258" s="451"/>
      <c r="FI258" s="451"/>
      <c r="FJ258" s="451"/>
      <c r="FK258" s="451"/>
      <c r="FL258" s="451"/>
      <c r="FM258" s="451"/>
      <c r="FN258" s="451"/>
    </row>
    <row r="259" spans="1:170" ht="15.75" customHeight="1">
      <c r="A259" s="451"/>
      <c r="B259" s="451"/>
      <c r="C259" s="451"/>
      <c r="D259" s="451"/>
      <c r="E259" s="451"/>
      <c r="F259" s="451"/>
      <c r="G259" s="451"/>
      <c r="H259" s="451"/>
      <c r="I259" s="451"/>
      <c r="J259" s="451"/>
      <c r="K259" s="451"/>
      <c r="L259" s="451"/>
      <c r="M259" s="451"/>
      <c r="N259" s="451"/>
      <c r="O259" s="451"/>
      <c r="P259" s="451"/>
      <c r="Q259" s="451"/>
      <c r="R259" s="451"/>
      <c r="S259" s="451"/>
      <c r="T259" s="451"/>
      <c r="U259" s="451"/>
      <c r="V259" s="451"/>
      <c r="W259" s="451"/>
      <c r="X259" s="451"/>
      <c r="Y259" s="451"/>
      <c r="Z259" s="451"/>
      <c r="AA259" s="451"/>
      <c r="AB259" s="451"/>
      <c r="AC259" s="451"/>
      <c r="AD259" s="451"/>
      <c r="AE259" s="451"/>
      <c r="AF259" s="451"/>
      <c r="AG259" s="451"/>
      <c r="AH259" s="451"/>
      <c r="AI259" s="451"/>
      <c r="AJ259" s="451"/>
      <c r="AK259" s="451"/>
      <c r="AL259" s="451"/>
      <c r="AM259" s="451"/>
      <c r="AN259" s="451"/>
      <c r="AO259" s="451"/>
      <c r="AP259" s="451"/>
      <c r="AQ259" s="451"/>
      <c r="AR259" s="451"/>
      <c r="AS259" s="451"/>
      <c r="AT259" s="451"/>
      <c r="AU259" s="451"/>
      <c r="AV259" s="451"/>
      <c r="AW259" s="451"/>
      <c r="AX259" s="451"/>
      <c r="AY259" s="451"/>
      <c r="AZ259" s="451"/>
      <c r="BA259" s="451"/>
      <c r="BB259" s="451"/>
      <c r="BC259" s="451"/>
      <c r="BD259" s="451"/>
      <c r="BE259" s="451"/>
      <c r="BF259" s="451"/>
      <c r="BG259" s="451"/>
      <c r="BH259" s="451"/>
      <c r="BI259" s="451"/>
      <c r="BJ259" s="451"/>
      <c r="BK259" s="451"/>
      <c r="BL259" s="451"/>
      <c r="BM259" s="451"/>
      <c r="BN259" s="451"/>
      <c r="BO259" s="451"/>
      <c r="BP259" s="451"/>
      <c r="BQ259" s="451"/>
      <c r="BR259" s="451"/>
      <c r="BS259" s="451"/>
      <c r="BT259" s="451"/>
      <c r="BU259" s="451"/>
      <c r="BV259" s="451"/>
      <c r="BW259" s="451"/>
      <c r="BX259" s="451"/>
      <c r="BY259" s="451"/>
      <c r="BZ259" s="451"/>
      <c r="CA259" s="451"/>
      <c r="CB259" s="451"/>
      <c r="CC259" s="451"/>
      <c r="CD259" s="451"/>
      <c r="CE259" s="451"/>
      <c r="CF259" s="451"/>
      <c r="CG259" s="451"/>
      <c r="CH259" s="451"/>
      <c r="CI259" s="451"/>
      <c r="CJ259" s="451"/>
      <c r="CK259" s="451"/>
      <c r="CL259" s="451"/>
      <c r="CM259" s="451"/>
      <c r="CN259" s="451"/>
      <c r="CO259" s="451"/>
      <c r="CP259" s="451"/>
      <c r="CQ259" s="451"/>
      <c r="CR259" s="451"/>
      <c r="CS259" s="451"/>
      <c r="CT259" s="451"/>
      <c r="CU259" s="451"/>
      <c r="CV259" s="451"/>
      <c r="CW259" s="451"/>
      <c r="CX259" s="451"/>
      <c r="CY259" s="451"/>
      <c r="CZ259" s="451"/>
      <c r="DA259" s="451"/>
      <c r="DB259" s="451"/>
      <c r="DC259" s="451"/>
      <c r="DD259" s="451"/>
      <c r="DE259" s="451"/>
      <c r="DF259" s="451"/>
      <c r="DG259" s="451"/>
      <c r="DH259" s="451"/>
      <c r="DI259" s="451"/>
      <c r="DJ259" s="451"/>
      <c r="DK259" s="451"/>
      <c r="DL259" s="451"/>
      <c r="DM259" s="451"/>
      <c r="DN259" s="451"/>
      <c r="DO259" s="451"/>
      <c r="DP259" s="451"/>
      <c r="DQ259" s="451"/>
      <c r="DR259" s="451"/>
      <c r="DS259" s="451"/>
      <c r="DT259" s="451"/>
      <c r="DU259" s="451"/>
      <c r="DV259" s="451"/>
      <c r="DW259" s="451"/>
      <c r="DX259" s="451"/>
      <c r="DY259" s="451"/>
      <c r="DZ259" s="451"/>
      <c r="EA259" s="451"/>
      <c r="EB259" s="451"/>
      <c r="EC259" s="451"/>
      <c r="ED259" s="451"/>
      <c r="EE259" s="451"/>
      <c r="EF259" s="451"/>
      <c r="EG259" s="451"/>
      <c r="EH259" s="451"/>
      <c r="EI259" s="451"/>
      <c r="EJ259" s="451"/>
      <c r="EK259" s="451"/>
      <c r="EL259" s="451"/>
      <c r="EM259" s="451"/>
      <c r="EN259" s="451"/>
      <c r="EO259" s="451"/>
      <c r="EP259" s="451"/>
      <c r="EQ259" s="451"/>
      <c r="ER259" s="451"/>
      <c r="ES259" s="451"/>
      <c r="ET259" s="451"/>
      <c r="EU259" s="451"/>
      <c r="EV259" s="451"/>
      <c r="EW259" s="451"/>
      <c r="EX259" s="451"/>
      <c r="EY259" s="451"/>
      <c r="EZ259" s="451"/>
      <c r="FA259" s="451"/>
      <c r="FB259" s="451"/>
      <c r="FC259" s="451"/>
      <c r="FD259" s="451"/>
      <c r="FE259" s="451"/>
      <c r="FF259" s="451"/>
      <c r="FG259" s="451"/>
      <c r="FH259" s="451"/>
      <c r="FI259" s="451"/>
      <c r="FJ259" s="451"/>
      <c r="FK259" s="451"/>
      <c r="FL259" s="451"/>
      <c r="FM259" s="451"/>
      <c r="FN259" s="451"/>
    </row>
    <row r="260" spans="1:170" ht="15.75" customHeight="1">
      <c r="A260" s="451"/>
      <c r="B260" s="451"/>
      <c r="C260" s="451"/>
      <c r="D260" s="451"/>
      <c r="E260" s="451"/>
      <c r="F260" s="451"/>
      <c r="G260" s="451"/>
      <c r="H260" s="451"/>
      <c r="I260" s="451"/>
      <c r="J260" s="451"/>
      <c r="K260" s="451"/>
      <c r="L260" s="451"/>
      <c r="M260" s="451"/>
      <c r="N260" s="451"/>
      <c r="O260" s="451"/>
      <c r="P260" s="451"/>
      <c r="Q260" s="451"/>
      <c r="R260" s="451"/>
      <c r="S260" s="451"/>
      <c r="T260" s="451"/>
      <c r="U260" s="451"/>
      <c r="V260" s="451"/>
      <c r="W260" s="451"/>
      <c r="X260" s="451"/>
      <c r="Y260" s="451"/>
      <c r="Z260" s="451"/>
      <c r="AA260" s="451"/>
      <c r="AB260" s="451"/>
      <c r="AC260" s="451"/>
      <c r="AD260" s="451"/>
      <c r="AE260" s="451"/>
      <c r="AF260" s="451"/>
      <c r="AG260" s="451"/>
      <c r="AH260" s="451"/>
      <c r="AI260" s="451"/>
      <c r="AJ260" s="451"/>
      <c r="AK260" s="451"/>
      <c r="AL260" s="451"/>
      <c r="AM260" s="451"/>
      <c r="AN260" s="451"/>
      <c r="AO260" s="451"/>
      <c r="AP260" s="451"/>
      <c r="AQ260" s="451"/>
      <c r="AR260" s="451"/>
      <c r="AS260" s="451"/>
      <c r="AT260" s="451"/>
      <c r="AU260" s="451"/>
      <c r="AV260" s="451"/>
      <c r="AW260" s="451"/>
      <c r="AX260" s="451"/>
      <c r="AY260" s="451"/>
      <c r="AZ260" s="451"/>
      <c r="BA260" s="451"/>
      <c r="BB260" s="451"/>
      <c r="BC260" s="451"/>
      <c r="BD260" s="451"/>
      <c r="BE260" s="451"/>
      <c r="BF260" s="451"/>
      <c r="BG260" s="451"/>
      <c r="BH260" s="451"/>
      <c r="BI260" s="451"/>
      <c r="BJ260" s="451"/>
      <c r="BK260" s="451"/>
      <c r="BL260" s="451"/>
      <c r="BM260" s="451"/>
      <c r="BN260" s="451"/>
      <c r="BO260" s="451"/>
      <c r="BP260" s="451"/>
      <c r="BQ260" s="451"/>
      <c r="BR260" s="451"/>
      <c r="BS260" s="451"/>
      <c r="BT260" s="451"/>
      <c r="BU260" s="451"/>
      <c r="BV260" s="451"/>
      <c r="BW260" s="451"/>
      <c r="BX260" s="451"/>
      <c r="BY260" s="451"/>
      <c r="BZ260" s="451"/>
      <c r="CA260" s="451"/>
      <c r="CB260" s="451"/>
      <c r="CC260" s="451"/>
      <c r="CD260" s="451"/>
      <c r="CE260" s="451"/>
      <c r="CF260" s="451"/>
      <c r="CG260" s="451"/>
      <c r="CH260" s="451"/>
      <c r="CI260" s="451"/>
      <c r="CJ260" s="451"/>
      <c r="CK260" s="451"/>
      <c r="CL260" s="451"/>
      <c r="CM260" s="451"/>
      <c r="CN260" s="451"/>
      <c r="CO260" s="451"/>
      <c r="CP260" s="451"/>
      <c r="CQ260" s="451"/>
      <c r="CR260" s="451"/>
      <c r="CS260" s="451"/>
      <c r="CT260" s="451"/>
      <c r="CU260" s="451"/>
      <c r="CV260" s="451"/>
      <c r="CW260" s="451"/>
      <c r="CX260" s="451"/>
      <c r="CY260" s="451"/>
      <c r="CZ260" s="451"/>
      <c r="DA260" s="451"/>
      <c r="DB260" s="451"/>
      <c r="DC260" s="451"/>
      <c r="DD260" s="451"/>
      <c r="DE260" s="451"/>
      <c r="DF260" s="451"/>
      <c r="DG260" s="451"/>
      <c r="DH260" s="451"/>
      <c r="DI260" s="451"/>
      <c r="DJ260" s="451"/>
      <c r="DK260" s="451"/>
      <c r="DL260" s="451"/>
      <c r="DM260" s="451"/>
      <c r="DN260" s="451"/>
      <c r="DO260" s="451"/>
      <c r="DP260" s="451"/>
      <c r="DQ260" s="451"/>
      <c r="DR260" s="451"/>
      <c r="DS260" s="451"/>
      <c r="DT260" s="451"/>
      <c r="DU260" s="451"/>
      <c r="DV260" s="451"/>
      <c r="DW260" s="451"/>
      <c r="DX260" s="451"/>
      <c r="DY260" s="451"/>
      <c r="DZ260" s="451"/>
      <c r="EA260" s="451"/>
      <c r="EB260" s="451"/>
      <c r="EC260" s="451"/>
      <c r="ED260" s="451"/>
      <c r="EE260" s="451"/>
      <c r="EF260" s="451"/>
      <c r="EG260" s="451"/>
      <c r="EH260" s="451"/>
      <c r="EI260" s="451"/>
      <c r="EJ260" s="451"/>
      <c r="EK260" s="451"/>
      <c r="EL260" s="451"/>
      <c r="EM260" s="451"/>
      <c r="EN260" s="451"/>
      <c r="EO260" s="451"/>
      <c r="EP260" s="451"/>
      <c r="EQ260" s="451"/>
      <c r="ER260" s="451"/>
      <c r="ES260" s="451"/>
      <c r="ET260" s="451"/>
      <c r="EU260" s="451"/>
      <c r="EV260" s="451"/>
      <c r="EW260" s="451"/>
      <c r="EX260" s="451"/>
      <c r="EY260" s="451"/>
      <c r="EZ260" s="451"/>
      <c r="FA260" s="451"/>
      <c r="FB260" s="451"/>
      <c r="FC260" s="451"/>
      <c r="FD260" s="451"/>
      <c r="FE260" s="451"/>
      <c r="FF260" s="451"/>
      <c r="FG260" s="451"/>
      <c r="FH260" s="451"/>
      <c r="FI260" s="451"/>
      <c r="FJ260" s="451"/>
      <c r="FK260" s="451"/>
      <c r="FL260" s="451"/>
      <c r="FM260" s="451"/>
      <c r="FN260" s="451"/>
    </row>
    <row r="261" spans="1:170" ht="15.75" customHeight="1">
      <c r="A261" s="451"/>
      <c r="B261" s="451"/>
      <c r="C261" s="451"/>
      <c r="D261" s="451"/>
      <c r="E261" s="451"/>
      <c r="F261" s="451"/>
      <c r="G261" s="451"/>
      <c r="H261" s="451"/>
      <c r="I261" s="451"/>
      <c r="J261" s="451"/>
      <c r="K261" s="451"/>
      <c r="L261" s="451"/>
      <c r="M261" s="451"/>
      <c r="N261" s="451"/>
      <c r="O261" s="451"/>
      <c r="P261" s="451"/>
      <c r="Q261" s="451"/>
      <c r="R261" s="451"/>
      <c r="S261" s="451"/>
      <c r="T261" s="451"/>
      <c r="U261" s="451"/>
      <c r="V261" s="451"/>
      <c r="W261" s="451"/>
      <c r="X261" s="451"/>
      <c r="Y261" s="451"/>
      <c r="Z261" s="451"/>
      <c r="AA261" s="451"/>
      <c r="AB261" s="451"/>
      <c r="AC261" s="451"/>
      <c r="AD261" s="451"/>
      <c r="AE261" s="451"/>
      <c r="AF261" s="451"/>
      <c r="AG261" s="451"/>
      <c r="AH261" s="451"/>
      <c r="AI261" s="451"/>
      <c r="AJ261" s="451"/>
      <c r="AK261" s="451"/>
      <c r="AL261" s="451"/>
      <c r="AM261" s="451"/>
      <c r="AN261" s="451"/>
      <c r="AO261" s="451"/>
      <c r="AP261" s="451"/>
      <c r="AQ261" s="451"/>
      <c r="AR261" s="451"/>
      <c r="AS261" s="451"/>
      <c r="AT261" s="451"/>
      <c r="AU261" s="451"/>
      <c r="AV261" s="451"/>
      <c r="AW261" s="451"/>
      <c r="AX261" s="451"/>
      <c r="AY261" s="451"/>
      <c r="AZ261" s="451"/>
      <c r="BA261" s="451"/>
      <c r="BB261" s="451"/>
      <c r="BC261" s="451"/>
      <c r="BD261" s="451"/>
      <c r="BE261" s="451"/>
      <c r="BF261" s="451"/>
      <c r="BG261" s="451"/>
      <c r="BH261" s="451"/>
      <c r="BI261" s="451"/>
      <c r="BJ261" s="451"/>
      <c r="BK261" s="451"/>
      <c r="BL261" s="451"/>
      <c r="BM261" s="451"/>
      <c r="BN261" s="451"/>
      <c r="BO261" s="451"/>
      <c r="BP261" s="451"/>
      <c r="BQ261" s="451"/>
      <c r="BR261" s="451"/>
      <c r="BS261" s="451"/>
      <c r="BT261" s="451"/>
      <c r="BU261" s="451"/>
      <c r="BV261" s="451"/>
      <c r="BW261" s="451"/>
      <c r="BX261" s="451"/>
      <c r="BY261" s="451"/>
      <c r="BZ261" s="451"/>
      <c r="CA261" s="451"/>
      <c r="CB261" s="451"/>
      <c r="CC261" s="451"/>
      <c r="CD261" s="451"/>
      <c r="CE261" s="451"/>
      <c r="CF261" s="451"/>
      <c r="CG261" s="451"/>
      <c r="CH261" s="451"/>
      <c r="CI261" s="451"/>
      <c r="CJ261" s="451"/>
      <c r="CK261" s="451"/>
      <c r="CL261" s="451"/>
      <c r="CM261" s="451"/>
      <c r="CN261" s="451"/>
      <c r="CO261" s="451"/>
      <c r="CP261" s="451"/>
      <c r="CQ261" s="451"/>
      <c r="CR261" s="451"/>
      <c r="CS261" s="451"/>
      <c r="CT261" s="451"/>
      <c r="CU261" s="451"/>
      <c r="CV261" s="451"/>
      <c r="CW261" s="451"/>
      <c r="CX261" s="451"/>
      <c r="CY261" s="451"/>
      <c r="CZ261" s="451"/>
      <c r="DA261" s="451"/>
      <c r="DB261" s="451"/>
      <c r="DC261" s="451"/>
      <c r="DD261" s="451"/>
      <c r="DE261" s="451"/>
      <c r="DF261" s="451"/>
      <c r="DG261" s="451"/>
      <c r="DH261" s="451"/>
      <c r="DI261" s="451"/>
      <c r="DJ261" s="451"/>
      <c r="DK261" s="451"/>
      <c r="DL261" s="451"/>
      <c r="DM261" s="451"/>
      <c r="DN261" s="451"/>
      <c r="DO261" s="451"/>
      <c r="DP261" s="451"/>
      <c r="DQ261" s="451"/>
      <c r="DR261" s="451"/>
      <c r="DS261" s="451"/>
      <c r="DT261" s="451"/>
      <c r="DU261" s="451"/>
      <c r="DV261" s="451"/>
      <c r="DW261" s="451"/>
      <c r="DX261" s="451"/>
      <c r="DY261" s="451"/>
      <c r="DZ261" s="451"/>
      <c r="EA261" s="451"/>
      <c r="EB261" s="451"/>
      <c r="EC261" s="451"/>
      <c r="ED261" s="451"/>
      <c r="EE261" s="451"/>
      <c r="EF261" s="451"/>
      <c r="EG261" s="451"/>
      <c r="EH261" s="451"/>
      <c r="EI261" s="451"/>
      <c r="EJ261" s="451"/>
      <c r="EK261" s="451"/>
      <c r="EL261" s="451"/>
      <c r="EM261" s="451"/>
      <c r="EN261" s="451"/>
      <c r="EO261" s="451"/>
      <c r="EP261" s="451"/>
      <c r="EQ261" s="451"/>
      <c r="ER261" s="451"/>
      <c r="ES261" s="451"/>
      <c r="ET261" s="451"/>
      <c r="EU261" s="451"/>
      <c r="EV261" s="451"/>
      <c r="EW261" s="451"/>
      <c r="EX261" s="451"/>
      <c r="EY261" s="451"/>
      <c r="EZ261" s="451"/>
      <c r="FA261" s="451"/>
      <c r="FB261" s="451"/>
      <c r="FC261" s="451"/>
      <c r="FD261" s="451"/>
      <c r="FE261" s="451"/>
      <c r="FF261" s="451"/>
      <c r="FG261" s="451"/>
      <c r="FH261" s="451"/>
      <c r="FI261" s="451"/>
      <c r="FJ261" s="451"/>
      <c r="FK261" s="451"/>
      <c r="FL261" s="451"/>
      <c r="FM261" s="451"/>
      <c r="FN261" s="451"/>
    </row>
    <row r="262" spans="1:170" ht="15.75" customHeight="1">
      <c r="A262" s="451"/>
      <c r="B262" s="451"/>
      <c r="C262" s="451"/>
      <c r="D262" s="451"/>
      <c r="E262" s="451"/>
      <c r="F262" s="451"/>
      <c r="G262" s="451"/>
      <c r="H262" s="451"/>
      <c r="I262" s="451"/>
      <c r="J262" s="451"/>
      <c r="K262" s="451"/>
      <c r="L262" s="451"/>
      <c r="M262" s="451"/>
      <c r="N262" s="451"/>
      <c r="O262" s="451"/>
      <c r="P262" s="451"/>
      <c r="Q262" s="451"/>
      <c r="R262" s="451"/>
      <c r="S262" s="451"/>
      <c r="T262" s="451"/>
      <c r="U262" s="451"/>
      <c r="V262" s="451"/>
      <c r="W262" s="451"/>
      <c r="X262" s="451"/>
      <c r="Y262" s="451"/>
      <c r="Z262" s="451"/>
      <c r="AA262" s="451"/>
      <c r="AB262" s="451"/>
      <c r="AC262" s="451"/>
      <c r="AD262" s="451"/>
      <c r="AE262" s="451"/>
      <c r="AF262" s="451"/>
      <c r="AG262" s="451"/>
      <c r="AH262" s="451"/>
      <c r="AI262" s="451"/>
      <c r="AJ262" s="451"/>
      <c r="AK262" s="451"/>
      <c r="AL262" s="451"/>
      <c r="AM262" s="451"/>
      <c r="AN262" s="451"/>
      <c r="AO262" s="451"/>
      <c r="AP262" s="451"/>
      <c r="AQ262" s="451"/>
      <c r="AR262" s="451"/>
      <c r="AS262" s="451"/>
      <c r="AT262" s="451"/>
      <c r="AU262" s="451"/>
      <c r="AV262" s="451"/>
      <c r="AW262" s="451"/>
      <c r="AX262" s="451"/>
      <c r="AY262" s="451"/>
      <c r="AZ262" s="451"/>
      <c r="BA262" s="451"/>
      <c r="BB262" s="451"/>
      <c r="BC262" s="451"/>
      <c r="BD262" s="451"/>
      <c r="BE262" s="451"/>
      <c r="BF262" s="451"/>
      <c r="BG262" s="451"/>
      <c r="BH262" s="451"/>
      <c r="BI262" s="451"/>
      <c r="BJ262" s="451"/>
      <c r="BK262" s="451"/>
      <c r="BL262" s="451"/>
      <c r="BM262" s="451"/>
      <c r="BN262" s="451"/>
      <c r="BO262" s="451"/>
      <c r="BP262" s="451"/>
      <c r="BQ262" s="451"/>
      <c r="BR262" s="451"/>
      <c r="BS262" s="451"/>
      <c r="BT262" s="451"/>
      <c r="BU262" s="451"/>
      <c r="BV262" s="451"/>
      <c r="BW262" s="451"/>
      <c r="BX262" s="451"/>
      <c r="BY262" s="451"/>
      <c r="BZ262" s="451"/>
      <c r="CA262" s="451"/>
      <c r="CB262" s="451"/>
      <c r="CC262" s="451"/>
      <c r="CD262" s="451"/>
      <c r="CE262" s="451"/>
      <c r="CF262" s="451"/>
      <c r="CG262" s="451"/>
      <c r="CH262" s="451"/>
      <c r="CI262" s="451"/>
      <c r="CJ262" s="451"/>
      <c r="CK262" s="451"/>
      <c r="CL262" s="451"/>
      <c r="CM262" s="451"/>
      <c r="CN262" s="451"/>
      <c r="CO262" s="451"/>
      <c r="CP262" s="451"/>
      <c r="CQ262" s="451"/>
      <c r="CR262" s="451"/>
      <c r="CS262" s="451"/>
      <c r="CT262" s="451"/>
      <c r="CU262" s="451"/>
      <c r="CV262" s="451"/>
      <c r="CW262" s="451"/>
      <c r="CX262" s="451"/>
      <c r="CY262" s="451"/>
      <c r="CZ262" s="451"/>
      <c r="DA262" s="451"/>
      <c r="DB262" s="451"/>
      <c r="DC262" s="451"/>
      <c r="DD262" s="451"/>
      <c r="DE262" s="451"/>
      <c r="DF262" s="451"/>
      <c r="DG262" s="451"/>
      <c r="DH262" s="451"/>
      <c r="DI262" s="451"/>
      <c r="DJ262" s="451"/>
      <c r="DK262" s="451"/>
      <c r="DL262" s="451"/>
      <c r="DM262" s="451"/>
      <c r="DN262" s="451"/>
      <c r="DO262" s="451"/>
      <c r="DP262" s="451"/>
      <c r="DQ262" s="451"/>
      <c r="DR262" s="451"/>
      <c r="DS262" s="451"/>
      <c r="DT262" s="451"/>
      <c r="DU262" s="451"/>
      <c r="DV262" s="451"/>
      <c r="DW262" s="451"/>
      <c r="DX262" s="451"/>
      <c r="DY262" s="451"/>
      <c r="DZ262" s="451"/>
      <c r="EA262" s="451"/>
      <c r="EB262" s="451"/>
      <c r="EC262" s="451"/>
      <c r="ED262" s="451"/>
      <c r="EE262" s="451"/>
      <c r="EF262" s="451"/>
      <c r="EG262" s="451"/>
      <c r="EH262" s="451"/>
      <c r="EI262" s="451"/>
      <c r="EJ262" s="451"/>
      <c r="EK262" s="451"/>
      <c r="EL262" s="451"/>
      <c r="EM262" s="451"/>
      <c r="EN262" s="451"/>
      <c r="EO262" s="451"/>
      <c r="EP262" s="451"/>
      <c r="EQ262" s="451"/>
      <c r="ER262" s="451"/>
      <c r="ES262" s="451"/>
      <c r="ET262" s="451"/>
      <c r="EU262" s="451"/>
      <c r="EV262" s="451"/>
      <c r="EW262" s="451"/>
      <c r="EX262" s="451"/>
      <c r="EY262" s="451"/>
      <c r="EZ262" s="451"/>
      <c r="FA262" s="451"/>
      <c r="FB262" s="451"/>
      <c r="FC262" s="451"/>
      <c r="FD262" s="451"/>
      <c r="FE262" s="451"/>
      <c r="FF262" s="451"/>
      <c r="FG262" s="451"/>
      <c r="FH262" s="451"/>
      <c r="FI262" s="451"/>
      <c r="FJ262" s="451"/>
      <c r="FK262" s="451"/>
      <c r="FL262" s="451"/>
      <c r="FM262" s="451"/>
      <c r="FN262" s="451"/>
    </row>
    <row r="263" spans="1:170" ht="15.75" customHeight="1">
      <c r="A263" s="451"/>
      <c r="B263" s="451"/>
      <c r="C263" s="451"/>
      <c r="D263" s="451"/>
      <c r="E263" s="451"/>
      <c r="F263" s="451"/>
      <c r="G263" s="451"/>
      <c r="H263" s="451"/>
      <c r="I263" s="451"/>
      <c r="J263" s="451"/>
      <c r="K263" s="451"/>
      <c r="L263" s="451"/>
      <c r="M263" s="451"/>
      <c r="N263" s="451"/>
      <c r="O263" s="451"/>
      <c r="P263" s="451"/>
      <c r="Q263" s="451"/>
      <c r="R263" s="451"/>
      <c r="S263" s="451"/>
      <c r="T263" s="451"/>
      <c r="U263" s="451"/>
      <c r="V263" s="451"/>
      <c r="W263" s="451"/>
      <c r="X263" s="451"/>
      <c r="Y263" s="451"/>
      <c r="Z263" s="451"/>
      <c r="AA263" s="451"/>
      <c r="AB263" s="451"/>
      <c r="AC263" s="451"/>
      <c r="AD263" s="451"/>
      <c r="AE263" s="451"/>
      <c r="AF263" s="451"/>
      <c r="AG263" s="451"/>
      <c r="AH263" s="451"/>
      <c r="AI263" s="451"/>
      <c r="AJ263" s="451"/>
      <c r="AK263" s="451"/>
      <c r="AL263" s="451"/>
      <c r="AM263" s="451"/>
      <c r="AN263" s="451"/>
      <c r="AO263" s="451"/>
      <c r="AP263" s="451"/>
      <c r="AQ263" s="451"/>
      <c r="AR263" s="451"/>
      <c r="AS263" s="451"/>
      <c r="AT263" s="451"/>
      <c r="AU263" s="451"/>
      <c r="AV263" s="451"/>
      <c r="AW263" s="451"/>
      <c r="AX263" s="451"/>
      <c r="AY263" s="451"/>
      <c r="AZ263" s="451"/>
      <c r="BA263" s="451"/>
      <c r="BB263" s="451"/>
      <c r="BC263" s="451"/>
      <c r="BD263" s="451"/>
      <c r="BE263" s="451"/>
      <c r="BF263" s="451"/>
      <c r="BG263" s="451"/>
      <c r="BH263" s="451"/>
      <c r="BI263" s="451"/>
      <c r="BJ263" s="451"/>
      <c r="BK263" s="451"/>
      <c r="BL263" s="451"/>
      <c r="BM263" s="451"/>
      <c r="BN263" s="451"/>
      <c r="BO263" s="451"/>
      <c r="BP263" s="451"/>
      <c r="BQ263" s="451"/>
      <c r="BR263" s="451"/>
      <c r="BS263" s="451"/>
      <c r="BT263" s="451"/>
      <c r="BU263" s="451"/>
      <c r="BV263" s="451"/>
      <c r="BW263" s="451"/>
      <c r="BX263" s="451"/>
      <c r="BY263" s="451"/>
      <c r="BZ263" s="451"/>
      <c r="CA263" s="451"/>
      <c r="CB263" s="451"/>
      <c r="CC263" s="451"/>
      <c r="CD263" s="451"/>
      <c r="CE263" s="451"/>
      <c r="CF263" s="451"/>
      <c r="CG263" s="451"/>
      <c r="CH263" s="451"/>
      <c r="CI263" s="451"/>
      <c r="CJ263" s="451"/>
      <c r="CK263" s="451"/>
      <c r="CL263" s="451"/>
      <c r="CM263" s="451"/>
      <c r="CN263" s="451"/>
      <c r="CO263" s="451"/>
      <c r="CP263" s="451"/>
      <c r="CQ263" s="451"/>
      <c r="CR263" s="451"/>
      <c r="CS263" s="451"/>
      <c r="CT263" s="451"/>
      <c r="CU263" s="451"/>
      <c r="CV263" s="451"/>
      <c r="CW263" s="451"/>
      <c r="CX263" s="451"/>
      <c r="CY263" s="451"/>
      <c r="CZ263" s="451"/>
      <c r="DA263" s="451"/>
      <c r="DB263" s="451"/>
      <c r="DC263" s="451"/>
      <c r="DD263" s="451"/>
      <c r="DE263" s="451"/>
      <c r="DF263" s="451"/>
      <c r="DG263" s="451"/>
      <c r="DH263" s="451"/>
      <c r="DI263" s="451"/>
      <c r="DJ263" s="451"/>
      <c r="DK263" s="451"/>
      <c r="DL263" s="451"/>
      <c r="DM263" s="451"/>
      <c r="DN263" s="451"/>
      <c r="DO263" s="451"/>
      <c r="DP263" s="451"/>
      <c r="DQ263" s="451"/>
      <c r="DR263" s="451"/>
      <c r="DS263" s="451"/>
      <c r="DT263" s="451"/>
      <c r="DU263" s="451"/>
      <c r="DV263" s="451"/>
      <c r="DW263" s="451"/>
      <c r="DX263" s="451"/>
      <c r="DY263" s="451"/>
      <c r="DZ263" s="451"/>
      <c r="EA263" s="451"/>
      <c r="EB263" s="451"/>
      <c r="EC263" s="451"/>
      <c r="ED263" s="451"/>
      <c r="EE263" s="451"/>
      <c r="EF263" s="451"/>
      <c r="EG263" s="451"/>
      <c r="EH263" s="451"/>
      <c r="EI263" s="451"/>
      <c r="EJ263" s="451"/>
      <c r="EK263" s="451"/>
      <c r="EL263" s="451"/>
      <c r="EM263" s="451"/>
      <c r="EN263" s="451"/>
      <c r="EO263" s="451"/>
      <c r="EP263" s="451"/>
      <c r="EQ263" s="451"/>
      <c r="ER263" s="451"/>
      <c r="ES263" s="451"/>
      <c r="ET263" s="451"/>
      <c r="EU263" s="451"/>
      <c r="EV263" s="451"/>
      <c r="EW263" s="451"/>
      <c r="EX263" s="451"/>
      <c r="EY263" s="451"/>
      <c r="EZ263" s="451"/>
      <c r="FA263" s="451"/>
      <c r="FB263" s="451"/>
      <c r="FC263" s="451"/>
      <c r="FD263" s="451"/>
      <c r="FE263" s="451"/>
      <c r="FF263" s="451"/>
      <c r="FG263" s="451"/>
      <c r="FH263" s="451"/>
      <c r="FI263" s="451"/>
      <c r="FJ263" s="451"/>
      <c r="FK263" s="451"/>
      <c r="FL263" s="451"/>
      <c r="FM263" s="451"/>
      <c r="FN263" s="451"/>
    </row>
    <row r="264" spans="1:170" ht="15.75" customHeight="1">
      <c r="A264" s="451"/>
      <c r="B264" s="451"/>
      <c r="C264" s="451"/>
      <c r="D264" s="451"/>
      <c r="E264" s="451"/>
      <c r="F264" s="451"/>
      <c r="G264" s="451"/>
      <c r="H264" s="451"/>
      <c r="I264" s="451"/>
      <c r="J264" s="451"/>
      <c r="K264" s="451"/>
      <c r="L264" s="451"/>
      <c r="M264" s="451"/>
      <c r="N264" s="451"/>
      <c r="O264" s="451"/>
      <c r="P264" s="451"/>
      <c r="Q264" s="451"/>
      <c r="R264" s="451"/>
      <c r="S264" s="451"/>
      <c r="T264" s="451"/>
      <c r="U264" s="451"/>
      <c r="V264" s="451"/>
      <c r="W264" s="451"/>
      <c r="X264" s="451"/>
      <c r="Y264" s="451"/>
      <c r="Z264" s="451"/>
      <c r="AA264" s="451"/>
      <c r="AB264" s="451"/>
      <c r="AC264" s="451"/>
      <c r="AD264" s="451"/>
      <c r="AE264" s="451"/>
      <c r="AF264" s="451"/>
      <c r="AG264" s="451"/>
      <c r="AH264" s="451"/>
      <c r="AI264" s="451"/>
      <c r="AJ264" s="451"/>
      <c r="AK264" s="451"/>
      <c r="AL264" s="451"/>
      <c r="AM264" s="451"/>
      <c r="AN264" s="451"/>
      <c r="AO264" s="451"/>
      <c r="AP264" s="451"/>
      <c r="AQ264" s="451"/>
      <c r="AR264" s="451"/>
      <c r="AS264" s="451"/>
      <c r="AT264" s="451"/>
      <c r="AU264" s="451"/>
      <c r="AV264" s="451"/>
      <c r="AW264" s="451"/>
      <c r="AX264" s="451"/>
      <c r="AY264" s="451"/>
      <c r="AZ264" s="451"/>
      <c r="BA264" s="451"/>
      <c r="BB264" s="451"/>
      <c r="BC264" s="451"/>
      <c r="BD264" s="451"/>
      <c r="BE264" s="451"/>
      <c r="BF264" s="451"/>
      <c r="BG264" s="451"/>
      <c r="BH264" s="451"/>
      <c r="BI264" s="451"/>
      <c r="BJ264" s="451"/>
      <c r="BK264" s="451"/>
      <c r="BL264" s="451"/>
      <c r="BM264" s="451"/>
      <c r="BN264" s="451"/>
      <c r="BO264" s="451"/>
      <c r="BP264" s="451"/>
      <c r="BQ264" s="451"/>
      <c r="BR264" s="451"/>
      <c r="BS264" s="451"/>
      <c r="BT264" s="451"/>
      <c r="BU264" s="451"/>
      <c r="BV264" s="451"/>
      <c r="BW264" s="451"/>
      <c r="BX264" s="451"/>
      <c r="BY264" s="451"/>
      <c r="BZ264" s="451"/>
      <c r="CA264" s="451"/>
      <c r="CB264" s="451"/>
      <c r="CC264" s="451"/>
      <c r="CD264" s="451"/>
      <c r="CE264" s="451"/>
      <c r="CF264" s="451"/>
      <c r="CG264" s="451"/>
      <c r="CH264" s="451"/>
      <c r="CI264" s="451"/>
      <c r="CJ264" s="451"/>
      <c r="CK264" s="451"/>
      <c r="CL264" s="451"/>
      <c r="CM264" s="451"/>
      <c r="CN264" s="451"/>
      <c r="CO264" s="451"/>
      <c r="CP264" s="451"/>
      <c r="CQ264" s="451"/>
      <c r="CR264" s="451"/>
      <c r="CS264" s="451"/>
      <c r="CT264" s="451"/>
      <c r="CU264" s="451"/>
      <c r="CV264" s="451"/>
      <c r="CW264" s="451"/>
      <c r="CX264" s="451"/>
      <c r="CY264" s="451"/>
      <c r="CZ264" s="451"/>
      <c r="DA264" s="451"/>
      <c r="DB264" s="451"/>
      <c r="DC264" s="451"/>
      <c r="DD264" s="451"/>
      <c r="DE264" s="451"/>
      <c r="DF264" s="451"/>
      <c r="DG264" s="451"/>
      <c r="DH264" s="451"/>
      <c r="DI264" s="451"/>
      <c r="DJ264" s="451"/>
      <c r="DK264" s="451"/>
      <c r="DL264" s="451"/>
      <c r="DM264" s="451"/>
      <c r="DN264" s="451"/>
      <c r="DO264" s="451"/>
      <c r="DP264" s="451"/>
      <c r="DQ264" s="451"/>
      <c r="DR264" s="451"/>
      <c r="DS264" s="451"/>
      <c r="DT264" s="451"/>
      <c r="DU264" s="451"/>
      <c r="DV264" s="451"/>
      <c r="DW264" s="451"/>
      <c r="DX264" s="451"/>
      <c r="DY264" s="451"/>
      <c r="DZ264" s="451"/>
      <c r="EA264" s="451"/>
      <c r="EB264" s="451"/>
      <c r="EC264" s="451"/>
      <c r="ED264" s="451"/>
      <c r="EE264" s="451"/>
      <c r="EF264" s="451"/>
      <c r="EG264" s="451"/>
      <c r="EH264" s="451"/>
      <c r="EI264" s="451"/>
      <c r="EJ264" s="451"/>
      <c r="EK264" s="451"/>
      <c r="EL264" s="451"/>
      <c r="EM264" s="451"/>
      <c r="EN264" s="451"/>
      <c r="EO264" s="451"/>
      <c r="EP264" s="451"/>
      <c r="EQ264" s="451"/>
      <c r="ER264" s="451"/>
      <c r="ES264" s="451"/>
      <c r="ET264" s="451"/>
      <c r="EU264" s="451"/>
      <c r="EV264" s="451"/>
      <c r="EW264" s="451"/>
      <c r="EX264" s="451"/>
      <c r="EY264" s="451"/>
      <c r="EZ264" s="451"/>
      <c r="FA264" s="451"/>
      <c r="FB264" s="451"/>
      <c r="FC264" s="451"/>
      <c r="FD264" s="451"/>
      <c r="FE264" s="451"/>
      <c r="FF264" s="451"/>
      <c r="FG264" s="451"/>
      <c r="FH264" s="451"/>
      <c r="FI264" s="451"/>
      <c r="FJ264" s="451"/>
      <c r="FK264" s="451"/>
      <c r="FL264" s="451"/>
      <c r="FM264" s="451"/>
      <c r="FN264" s="451"/>
    </row>
    <row r="265" spans="1:170" ht="15.75" customHeight="1">
      <c r="A265" s="451"/>
      <c r="B265" s="451"/>
      <c r="C265" s="451"/>
      <c r="D265" s="451"/>
      <c r="E265" s="451"/>
      <c r="F265" s="451"/>
      <c r="G265" s="451"/>
      <c r="H265" s="451"/>
      <c r="I265" s="451"/>
      <c r="J265" s="451"/>
      <c r="K265" s="451"/>
      <c r="L265" s="451"/>
      <c r="M265" s="451"/>
      <c r="N265" s="451"/>
      <c r="O265" s="451"/>
      <c r="P265" s="451"/>
      <c r="Q265" s="451"/>
      <c r="R265" s="451"/>
      <c r="S265" s="451"/>
      <c r="T265" s="451"/>
      <c r="U265" s="451"/>
      <c r="V265" s="451"/>
      <c r="W265" s="451"/>
      <c r="X265" s="451"/>
      <c r="Y265" s="451"/>
      <c r="Z265" s="451"/>
      <c r="AA265" s="451"/>
      <c r="AB265" s="451"/>
      <c r="AC265" s="451"/>
      <c r="AD265" s="451"/>
      <c r="AE265" s="451"/>
      <c r="AF265" s="451"/>
      <c r="AG265" s="451"/>
      <c r="AH265" s="451"/>
      <c r="AI265" s="451"/>
      <c r="AJ265" s="451"/>
      <c r="AK265" s="451"/>
      <c r="AL265" s="451"/>
      <c r="AM265" s="451"/>
      <c r="AN265" s="451"/>
      <c r="AO265" s="451"/>
      <c r="AP265" s="451"/>
      <c r="AQ265" s="451"/>
      <c r="AR265" s="451"/>
      <c r="AS265" s="451"/>
      <c r="AT265" s="451"/>
      <c r="AU265" s="451"/>
      <c r="AV265" s="451"/>
      <c r="AW265" s="451"/>
      <c r="AX265" s="451"/>
      <c r="AY265" s="451"/>
      <c r="AZ265" s="451"/>
      <c r="BA265" s="451"/>
      <c r="BB265" s="451"/>
      <c r="BC265" s="451"/>
      <c r="BD265" s="451"/>
      <c r="BE265" s="451"/>
      <c r="BF265" s="451"/>
      <c r="BG265" s="451"/>
      <c r="BH265" s="451"/>
      <c r="BI265" s="451"/>
      <c r="BJ265" s="451"/>
      <c r="BK265" s="451"/>
      <c r="BL265" s="451"/>
      <c r="BM265" s="451"/>
      <c r="BN265" s="451"/>
      <c r="BO265" s="451"/>
      <c r="BP265" s="451"/>
      <c r="BQ265" s="451"/>
      <c r="BR265" s="451"/>
      <c r="BS265" s="451"/>
      <c r="BT265" s="451"/>
      <c r="BU265" s="451"/>
      <c r="BV265" s="451"/>
      <c r="BW265" s="451"/>
      <c r="BX265" s="451"/>
      <c r="BY265" s="451"/>
      <c r="BZ265" s="451"/>
      <c r="CA265" s="451"/>
      <c r="CB265" s="451"/>
      <c r="CC265" s="451"/>
      <c r="CD265" s="451"/>
      <c r="CE265" s="451"/>
      <c r="CF265" s="451"/>
      <c r="CG265" s="451"/>
      <c r="CH265" s="451"/>
      <c r="CI265" s="451"/>
      <c r="CJ265" s="451"/>
      <c r="CK265" s="451"/>
      <c r="CL265" s="451"/>
      <c r="CM265" s="451"/>
      <c r="CN265" s="451"/>
      <c r="CO265" s="451"/>
      <c r="CP265" s="451"/>
      <c r="CQ265" s="451"/>
      <c r="CR265" s="451"/>
      <c r="CS265" s="451"/>
      <c r="CT265" s="451"/>
      <c r="CU265" s="451"/>
      <c r="CV265" s="451"/>
      <c r="CW265" s="451"/>
      <c r="CX265" s="451"/>
      <c r="CY265" s="451"/>
      <c r="CZ265" s="451"/>
      <c r="DA265" s="451"/>
      <c r="DB265" s="451"/>
      <c r="DC265" s="451"/>
      <c r="DD265" s="451"/>
      <c r="DE265" s="451"/>
      <c r="DF265" s="451"/>
      <c r="DG265" s="451"/>
      <c r="DH265" s="451"/>
      <c r="DI265" s="451"/>
      <c r="DJ265" s="451"/>
      <c r="DK265" s="451"/>
      <c r="DL265" s="451"/>
      <c r="DM265" s="451"/>
      <c r="DN265" s="451"/>
      <c r="DO265" s="451"/>
      <c r="DP265" s="451"/>
      <c r="DQ265" s="451"/>
      <c r="DR265" s="451"/>
      <c r="DS265" s="451"/>
      <c r="DT265" s="451"/>
      <c r="DU265" s="451"/>
      <c r="DV265" s="451"/>
      <c r="DW265" s="451"/>
      <c r="DX265" s="451"/>
      <c r="DY265" s="451"/>
      <c r="DZ265" s="451"/>
      <c r="EA265" s="451"/>
      <c r="EB265" s="451"/>
      <c r="EC265" s="451"/>
      <c r="ED265" s="451"/>
      <c r="EE265" s="451"/>
      <c r="EF265" s="451"/>
      <c r="EG265" s="451"/>
      <c r="EH265" s="451"/>
      <c r="EI265" s="451"/>
      <c r="EJ265" s="451"/>
      <c r="EK265" s="451"/>
      <c r="EL265" s="451"/>
      <c r="EM265" s="451"/>
      <c r="EN265" s="451"/>
      <c r="EO265" s="451"/>
      <c r="EP265" s="451"/>
      <c r="EQ265" s="451"/>
      <c r="ER265" s="451"/>
      <c r="ES265" s="451"/>
      <c r="ET265" s="451"/>
      <c r="EU265" s="451"/>
      <c r="EV265" s="451"/>
      <c r="EW265" s="451"/>
      <c r="EX265" s="451"/>
      <c r="EY265" s="451"/>
      <c r="EZ265" s="451"/>
      <c r="FA265" s="451"/>
      <c r="FB265" s="451"/>
      <c r="FC265" s="451"/>
      <c r="FD265" s="451"/>
      <c r="FE265" s="451"/>
      <c r="FF265" s="451"/>
      <c r="FG265" s="451"/>
      <c r="FH265" s="451"/>
      <c r="FI265" s="451"/>
      <c r="FJ265" s="451"/>
      <c r="FK265" s="451"/>
      <c r="FL265" s="451"/>
      <c r="FM265" s="451"/>
      <c r="FN265" s="451"/>
    </row>
    <row r="266" spans="1:170" ht="15.75" customHeight="1">
      <c r="A266" s="451"/>
      <c r="B266" s="451"/>
      <c r="C266" s="451"/>
      <c r="D266" s="451"/>
      <c r="E266" s="451"/>
      <c r="F266" s="451"/>
      <c r="G266" s="451"/>
      <c r="H266" s="451"/>
      <c r="I266" s="451"/>
      <c r="J266" s="451"/>
      <c r="K266" s="451"/>
      <c r="L266" s="451"/>
      <c r="M266" s="451"/>
      <c r="N266" s="451"/>
      <c r="O266" s="451"/>
      <c r="P266" s="451"/>
      <c r="Q266" s="451"/>
      <c r="R266" s="451"/>
      <c r="S266" s="451"/>
      <c r="T266" s="451"/>
      <c r="U266" s="451"/>
      <c r="V266" s="451"/>
      <c r="W266" s="451"/>
      <c r="X266" s="451"/>
      <c r="Y266" s="451"/>
      <c r="Z266" s="451"/>
      <c r="AA266" s="451"/>
      <c r="AB266" s="451"/>
      <c r="AC266" s="451"/>
      <c r="AD266" s="451"/>
      <c r="AE266" s="451"/>
      <c r="AF266" s="451"/>
      <c r="AG266" s="451"/>
      <c r="AH266" s="451"/>
      <c r="AI266" s="451"/>
      <c r="AJ266" s="451"/>
      <c r="AK266" s="451"/>
      <c r="AL266" s="451"/>
      <c r="AM266" s="451"/>
      <c r="AN266" s="451"/>
      <c r="AO266" s="451"/>
      <c r="AP266" s="451"/>
      <c r="AQ266" s="451"/>
      <c r="AR266" s="451"/>
      <c r="AS266" s="451"/>
      <c r="AT266" s="451"/>
      <c r="AU266" s="451"/>
      <c r="AV266" s="451"/>
      <c r="AW266" s="451"/>
      <c r="AX266" s="451"/>
      <c r="AY266" s="451"/>
      <c r="AZ266" s="451"/>
      <c r="BA266" s="451"/>
      <c r="BB266" s="451"/>
      <c r="BC266" s="451"/>
      <c r="BD266" s="451"/>
      <c r="BE266" s="451"/>
      <c r="BF266" s="451"/>
      <c r="BG266" s="451"/>
      <c r="BH266" s="451"/>
      <c r="BI266" s="451"/>
      <c r="BJ266" s="451"/>
      <c r="BK266" s="451"/>
      <c r="BL266" s="451"/>
      <c r="BM266" s="451"/>
      <c r="BN266" s="451"/>
      <c r="BO266" s="451"/>
      <c r="BP266" s="451"/>
      <c r="BQ266" s="451"/>
      <c r="BR266" s="451"/>
      <c r="BS266" s="451"/>
      <c r="BT266" s="451"/>
      <c r="BU266" s="451"/>
      <c r="BV266" s="451"/>
      <c r="BW266" s="451"/>
      <c r="BX266" s="451"/>
      <c r="BY266" s="451"/>
      <c r="BZ266" s="451"/>
      <c r="CA266" s="451"/>
      <c r="CB266" s="451"/>
      <c r="CC266" s="451"/>
      <c r="CD266" s="451"/>
      <c r="CE266" s="451"/>
      <c r="CF266" s="451"/>
      <c r="CG266" s="451"/>
      <c r="CH266" s="451"/>
      <c r="CI266" s="451"/>
      <c r="CJ266" s="451"/>
      <c r="CK266" s="451"/>
      <c r="CL266" s="451"/>
      <c r="CM266" s="451"/>
      <c r="CN266" s="451"/>
      <c r="CO266" s="451"/>
      <c r="CP266" s="451"/>
      <c r="CQ266" s="451"/>
      <c r="CR266" s="451"/>
      <c r="CS266" s="451"/>
      <c r="CT266" s="451"/>
      <c r="CU266" s="451"/>
      <c r="CV266" s="451"/>
      <c r="CW266" s="451"/>
      <c r="CX266" s="451"/>
      <c r="CY266" s="451"/>
      <c r="CZ266" s="451"/>
      <c r="DA266" s="451"/>
      <c r="DB266" s="451"/>
      <c r="DC266" s="451"/>
      <c r="DD266" s="451"/>
      <c r="DE266" s="451"/>
      <c r="DF266" s="451"/>
      <c r="DG266" s="451"/>
      <c r="DH266" s="451"/>
      <c r="DI266" s="451"/>
      <c r="DJ266" s="451"/>
      <c r="DK266" s="451"/>
      <c r="DL266" s="451"/>
      <c r="DM266" s="451"/>
      <c r="DN266" s="451"/>
      <c r="DO266" s="451"/>
      <c r="DP266" s="451"/>
      <c r="DQ266" s="451"/>
      <c r="DR266" s="451"/>
      <c r="DS266" s="451"/>
      <c r="DT266" s="451"/>
      <c r="DU266" s="451"/>
      <c r="DV266" s="451"/>
      <c r="DW266" s="451"/>
      <c r="DX266" s="451"/>
      <c r="DY266" s="451"/>
      <c r="DZ266" s="451"/>
      <c r="EA266" s="451"/>
      <c r="EB266" s="451"/>
      <c r="EC266" s="451"/>
      <c r="ED266" s="451"/>
      <c r="EE266" s="451"/>
      <c r="EF266" s="451"/>
      <c r="EG266" s="451"/>
      <c r="EH266" s="451"/>
      <c r="EI266" s="451"/>
      <c r="EJ266" s="451"/>
      <c r="EK266" s="451"/>
      <c r="EL266" s="451"/>
      <c r="EM266" s="451"/>
      <c r="EN266" s="451"/>
      <c r="EO266" s="451"/>
      <c r="EP266" s="451"/>
      <c r="EQ266" s="451"/>
      <c r="ER266" s="451"/>
      <c r="ES266" s="451"/>
      <c r="ET266" s="451"/>
      <c r="EU266" s="451"/>
      <c r="EV266" s="451"/>
      <c r="EW266" s="451"/>
      <c r="EX266" s="451"/>
      <c r="EY266" s="451"/>
      <c r="EZ266" s="451"/>
      <c r="FA266" s="451"/>
      <c r="FB266" s="451"/>
      <c r="FC266" s="451"/>
      <c r="FD266" s="451"/>
      <c r="FE266" s="451"/>
      <c r="FF266" s="451"/>
      <c r="FG266" s="451"/>
      <c r="FH266" s="451"/>
      <c r="FI266" s="451"/>
      <c r="FJ266" s="451"/>
      <c r="FK266" s="451"/>
      <c r="FL266" s="451"/>
      <c r="FM266" s="451"/>
      <c r="FN266" s="451"/>
    </row>
    <row r="267" spans="1:170" ht="15.75" customHeight="1">
      <c r="A267" s="451"/>
      <c r="B267" s="451"/>
      <c r="C267" s="451"/>
      <c r="D267" s="451"/>
      <c r="E267" s="451"/>
      <c r="F267" s="451"/>
      <c r="G267" s="451"/>
      <c r="H267" s="451"/>
      <c r="I267" s="451"/>
      <c r="J267" s="451"/>
      <c r="K267" s="451"/>
      <c r="L267" s="451"/>
      <c r="M267" s="451"/>
      <c r="N267" s="451"/>
      <c r="O267" s="451"/>
      <c r="P267" s="451"/>
      <c r="Q267" s="451"/>
      <c r="R267" s="451"/>
      <c r="S267" s="451"/>
      <c r="T267" s="451"/>
      <c r="U267" s="451"/>
      <c r="V267" s="451"/>
      <c r="W267" s="451"/>
      <c r="X267" s="451"/>
      <c r="Y267" s="451"/>
      <c r="Z267" s="451"/>
      <c r="AA267" s="451"/>
      <c r="AB267" s="451"/>
      <c r="AC267" s="451"/>
      <c r="AD267" s="451"/>
      <c r="AE267" s="451"/>
      <c r="AF267" s="451"/>
      <c r="AG267" s="451"/>
      <c r="AH267" s="451"/>
      <c r="AI267" s="451"/>
      <c r="AJ267" s="451"/>
      <c r="AK267" s="451"/>
      <c r="AL267" s="451"/>
      <c r="AM267" s="451"/>
      <c r="AN267" s="451"/>
      <c r="AO267" s="451"/>
      <c r="AP267" s="451"/>
      <c r="AQ267" s="451"/>
      <c r="AR267" s="451"/>
      <c r="AS267" s="451"/>
      <c r="AT267" s="451"/>
      <c r="AU267" s="451"/>
      <c r="AV267" s="451"/>
      <c r="AW267" s="451"/>
      <c r="AX267" s="451"/>
      <c r="AY267" s="451"/>
      <c r="AZ267" s="451"/>
      <c r="BA267" s="451"/>
      <c r="BB267" s="451"/>
      <c r="BC267" s="451"/>
      <c r="BD267" s="451"/>
      <c r="BE267" s="451"/>
      <c r="BF267" s="451"/>
      <c r="BG267" s="451"/>
      <c r="BH267" s="451"/>
      <c r="BI267" s="451"/>
      <c r="BJ267" s="451"/>
      <c r="BK267" s="451"/>
      <c r="BL267" s="451"/>
      <c r="BM267" s="451"/>
      <c r="BN267" s="451"/>
      <c r="BO267" s="451"/>
      <c r="BP267" s="451"/>
      <c r="BQ267" s="451"/>
      <c r="BR267" s="451"/>
      <c r="BS267" s="451"/>
      <c r="BT267" s="451"/>
      <c r="BU267" s="451"/>
      <c r="BV267" s="451"/>
      <c r="BW267" s="451"/>
      <c r="BX267" s="451"/>
      <c r="BY267" s="451"/>
      <c r="BZ267" s="451"/>
      <c r="CA267" s="451"/>
      <c r="CB267" s="451"/>
      <c r="CC267" s="451"/>
      <c r="CD267" s="451"/>
      <c r="CE267" s="451"/>
      <c r="CF267" s="451"/>
      <c r="CG267" s="451"/>
      <c r="CH267" s="451"/>
      <c r="CI267" s="451"/>
      <c r="CJ267" s="451"/>
      <c r="CK267" s="451"/>
      <c r="CL267" s="451"/>
      <c r="CM267" s="451"/>
      <c r="CN267" s="451"/>
      <c r="CO267" s="451"/>
      <c r="CP267" s="451"/>
      <c r="CQ267" s="451"/>
      <c r="CR267" s="451"/>
      <c r="CS267" s="451"/>
      <c r="CT267" s="451"/>
      <c r="CU267" s="451"/>
      <c r="CV267" s="451"/>
      <c r="CW267" s="451"/>
      <c r="CX267" s="451"/>
      <c r="CY267" s="451"/>
      <c r="CZ267" s="451"/>
      <c r="DA267" s="451"/>
      <c r="DB267" s="451"/>
      <c r="DC267" s="451"/>
      <c r="DD267" s="451"/>
      <c r="DE267" s="451"/>
      <c r="DF267" s="451"/>
      <c r="DG267" s="451"/>
      <c r="DH267" s="451"/>
      <c r="DI267" s="451"/>
      <c r="DJ267" s="451"/>
      <c r="DK267" s="451"/>
      <c r="DL267" s="451"/>
      <c r="DM267" s="451"/>
      <c r="DN267" s="451"/>
      <c r="DO267" s="451"/>
      <c r="DP267" s="451"/>
      <c r="DQ267" s="451"/>
      <c r="DR267" s="451"/>
      <c r="DS267" s="451"/>
      <c r="DT267" s="451"/>
      <c r="DU267" s="451"/>
      <c r="DV267" s="451"/>
      <c r="DW267" s="451"/>
      <c r="DX267" s="451"/>
      <c r="DY267" s="451"/>
      <c r="DZ267" s="451"/>
      <c r="EA267" s="451"/>
      <c r="EB267" s="451"/>
      <c r="EC267" s="451"/>
      <c r="ED267" s="451"/>
      <c r="EE267" s="451"/>
      <c r="EF267" s="451"/>
      <c r="EG267" s="451"/>
      <c r="EH267" s="451"/>
      <c r="EI267" s="451"/>
      <c r="EJ267" s="451"/>
      <c r="EK267" s="451"/>
      <c r="EL267" s="451"/>
      <c r="EM267" s="451"/>
      <c r="EN267" s="451"/>
      <c r="EO267" s="451"/>
      <c r="EP267" s="451"/>
      <c r="EQ267" s="451"/>
      <c r="ER267" s="451"/>
      <c r="ES267" s="451"/>
      <c r="ET267" s="451"/>
      <c r="EU267" s="451"/>
      <c r="EV267" s="451"/>
      <c r="EW267" s="451"/>
      <c r="EX267" s="451"/>
      <c r="EY267" s="451"/>
      <c r="EZ267" s="451"/>
      <c r="FA267" s="451"/>
      <c r="FB267" s="451"/>
      <c r="FC267" s="451"/>
      <c r="FD267" s="451"/>
      <c r="FE267" s="451"/>
      <c r="FF267" s="451"/>
      <c r="FG267" s="451"/>
      <c r="FH267" s="451"/>
      <c r="FI267" s="451"/>
      <c r="FJ267" s="451"/>
      <c r="FK267" s="451"/>
      <c r="FL267" s="451"/>
      <c r="FM267" s="451"/>
      <c r="FN267" s="451"/>
    </row>
    <row r="268" spans="1:170" ht="15.75" customHeight="1">
      <c r="A268" s="451"/>
      <c r="B268" s="451"/>
      <c r="C268" s="451"/>
      <c r="D268" s="451"/>
      <c r="E268" s="451"/>
      <c r="F268" s="451"/>
      <c r="G268" s="451"/>
      <c r="H268" s="451"/>
      <c r="I268" s="451"/>
      <c r="J268" s="451"/>
      <c r="K268" s="451"/>
      <c r="L268" s="451"/>
      <c r="M268" s="451"/>
      <c r="N268" s="451"/>
      <c r="O268" s="451"/>
      <c r="P268" s="451"/>
      <c r="Q268" s="451"/>
      <c r="R268" s="451"/>
      <c r="S268" s="451"/>
      <c r="T268" s="451"/>
      <c r="U268" s="451"/>
      <c r="V268" s="451"/>
      <c r="W268" s="451"/>
      <c r="X268" s="451"/>
      <c r="Y268" s="451"/>
      <c r="Z268" s="451"/>
      <c r="AA268" s="451"/>
      <c r="AB268" s="451"/>
      <c r="AC268" s="451"/>
      <c r="AD268" s="451"/>
      <c r="AE268" s="451"/>
      <c r="AF268" s="451"/>
      <c r="AG268" s="451"/>
      <c r="AH268" s="451"/>
      <c r="AI268" s="451"/>
      <c r="AJ268" s="451"/>
      <c r="AK268" s="451"/>
      <c r="AL268" s="451"/>
      <c r="AM268" s="451"/>
      <c r="AN268" s="451"/>
      <c r="AO268" s="451"/>
      <c r="AP268" s="451"/>
      <c r="AQ268" s="451"/>
      <c r="AR268" s="451"/>
      <c r="AS268" s="451"/>
      <c r="AT268" s="451"/>
      <c r="AU268" s="451"/>
      <c r="AV268" s="451"/>
      <c r="AW268" s="451"/>
      <c r="AX268" s="451"/>
      <c r="AY268" s="451"/>
      <c r="AZ268" s="451"/>
      <c r="BA268" s="451"/>
      <c r="BB268" s="451"/>
      <c r="BC268" s="451"/>
      <c r="BD268" s="451"/>
      <c r="BE268" s="451"/>
      <c r="BF268" s="451"/>
      <c r="BG268" s="451"/>
      <c r="BH268" s="451"/>
      <c r="BI268" s="451"/>
      <c r="BJ268" s="451"/>
      <c r="BK268" s="451"/>
      <c r="BL268" s="451"/>
      <c r="BM268" s="451"/>
      <c r="BN268" s="451"/>
      <c r="BO268" s="451"/>
      <c r="BP268" s="451"/>
      <c r="BQ268" s="451"/>
      <c r="BR268" s="451"/>
      <c r="BS268" s="451"/>
      <c r="BT268" s="451"/>
      <c r="BU268" s="451"/>
      <c r="BV268" s="451"/>
      <c r="BW268" s="451"/>
      <c r="BX268" s="451"/>
      <c r="BY268" s="451"/>
      <c r="BZ268" s="451"/>
      <c r="CA268" s="451"/>
      <c r="CB268" s="451"/>
      <c r="CC268" s="451"/>
      <c r="CD268" s="451"/>
      <c r="CE268" s="451"/>
      <c r="CF268" s="451"/>
      <c r="CG268" s="451"/>
      <c r="CH268" s="451"/>
      <c r="CI268" s="451"/>
      <c r="CJ268" s="451"/>
      <c r="CK268" s="451"/>
      <c r="CL268" s="451"/>
      <c r="CM268" s="451"/>
      <c r="CN268" s="451"/>
      <c r="CO268" s="451"/>
      <c r="CP268" s="451"/>
      <c r="CQ268" s="451"/>
      <c r="CR268" s="451"/>
      <c r="CS268" s="451"/>
      <c r="CT268" s="451"/>
      <c r="CU268" s="451"/>
      <c r="CV268" s="451"/>
      <c r="CW268" s="451"/>
      <c r="CX268" s="451"/>
      <c r="CY268" s="451"/>
      <c r="CZ268" s="451"/>
      <c r="DA268" s="451"/>
      <c r="DB268" s="451"/>
      <c r="DC268" s="451"/>
      <c r="DD268" s="451"/>
      <c r="DE268" s="451"/>
      <c r="DF268" s="451"/>
      <c r="DG268" s="451"/>
      <c r="DH268" s="451"/>
      <c r="DI268" s="451"/>
      <c r="DJ268" s="451"/>
      <c r="DK268" s="451"/>
      <c r="DL268" s="451"/>
      <c r="DM268" s="451"/>
      <c r="DN268" s="451"/>
      <c r="DO268" s="451"/>
      <c r="DP268" s="451"/>
      <c r="DQ268" s="451"/>
      <c r="DR268" s="451"/>
      <c r="DS268" s="451"/>
      <c r="DT268" s="451"/>
      <c r="DU268" s="451"/>
      <c r="DV268" s="451"/>
      <c r="DW268" s="451"/>
      <c r="DX268" s="451"/>
      <c r="DY268" s="451"/>
      <c r="DZ268" s="451"/>
      <c r="EA268" s="451"/>
      <c r="EB268" s="451"/>
      <c r="EC268" s="451"/>
      <c r="ED268" s="451"/>
      <c r="EE268" s="451"/>
      <c r="EF268" s="451"/>
      <c r="EG268" s="451"/>
      <c r="EH268" s="451"/>
      <c r="EI268" s="451"/>
      <c r="EJ268" s="451"/>
      <c r="EK268" s="451"/>
      <c r="EL268" s="451"/>
      <c r="EM268" s="451"/>
      <c r="EN268" s="451"/>
      <c r="EO268" s="451"/>
      <c r="EP268" s="451"/>
      <c r="EQ268" s="451"/>
      <c r="ER268" s="451"/>
      <c r="ES268" s="451"/>
      <c r="ET268" s="451"/>
      <c r="EU268" s="451"/>
      <c r="EV268" s="451"/>
      <c r="EW268" s="451"/>
      <c r="EX268" s="451"/>
      <c r="EY268" s="451"/>
      <c r="EZ268" s="451"/>
      <c r="FA268" s="451"/>
      <c r="FB268" s="451"/>
      <c r="FC268" s="451"/>
      <c r="FD268" s="451"/>
      <c r="FE268" s="451"/>
      <c r="FF268" s="451"/>
      <c r="FG268" s="451"/>
      <c r="FH268" s="451"/>
      <c r="FI268" s="451"/>
      <c r="FJ268" s="451"/>
      <c r="FK268" s="451"/>
      <c r="FL268" s="451"/>
      <c r="FM268" s="451"/>
      <c r="FN268" s="451"/>
    </row>
    <row r="269" spans="1:170" ht="15.75" customHeight="1">
      <c r="A269" s="451"/>
      <c r="B269" s="451"/>
      <c r="C269" s="451"/>
      <c r="D269" s="451"/>
      <c r="E269" s="451"/>
      <c r="F269" s="451"/>
      <c r="G269" s="451"/>
      <c r="H269" s="451"/>
      <c r="I269" s="451"/>
      <c r="J269" s="451"/>
      <c r="K269" s="451"/>
      <c r="L269" s="451"/>
      <c r="M269" s="451"/>
      <c r="N269" s="451"/>
      <c r="O269" s="451"/>
      <c r="P269" s="451"/>
      <c r="Q269" s="451"/>
      <c r="R269" s="451"/>
      <c r="S269" s="451"/>
      <c r="T269" s="451"/>
      <c r="U269" s="451"/>
      <c r="V269" s="451"/>
      <c r="W269" s="451"/>
      <c r="X269" s="451"/>
      <c r="Y269" s="451"/>
      <c r="Z269" s="451"/>
      <c r="AA269" s="451"/>
      <c r="AB269" s="451"/>
      <c r="AC269" s="451"/>
      <c r="AD269" s="451"/>
      <c r="AE269" s="451"/>
      <c r="AF269" s="451"/>
      <c r="AG269" s="451"/>
      <c r="AH269" s="451"/>
      <c r="AI269" s="451"/>
      <c r="AJ269" s="451"/>
      <c r="AK269" s="451"/>
      <c r="AL269" s="451"/>
      <c r="AM269" s="451"/>
      <c r="AN269" s="451"/>
      <c r="AO269" s="451"/>
      <c r="AP269" s="451"/>
      <c r="AQ269" s="451"/>
      <c r="AR269" s="451"/>
      <c r="AS269" s="451"/>
      <c r="AT269" s="451"/>
      <c r="AU269" s="451"/>
      <c r="AV269" s="451"/>
      <c r="AW269" s="451"/>
      <c r="AX269" s="451"/>
      <c r="AY269" s="451"/>
      <c r="AZ269" s="451"/>
      <c r="BA269" s="451"/>
      <c r="BB269" s="451"/>
      <c r="BC269" s="451"/>
      <c r="BD269" s="451"/>
      <c r="BE269" s="451"/>
      <c r="BF269" s="451"/>
      <c r="BG269" s="451"/>
      <c r="BH269" s="451"/>
      <c r="BI269" s="451"/>
      <c r="BJ269" s="451"/>
      <c r="BK269" s="451"/>
      <c r="BL269" s="451"/>
      <c r="BM269" s="451"/>
      <c r="BN269" s="451"/>
      <c r="BO269" s="451"/>
      <c r="BP269" s="451"/>
      <c r="BQ269" s="451"/>
      <c r="BR269" s="451"/>
      <c r="BS269" s="451"/>
      <c r="BT269" s="451"/>
      <c r="BU269" s="451"/>
      <c r="BV269" s="451"/>
      <c r="BW269" s="451"/>
      <c r="BX269" s="451"/>
      <c r="BY269" s="451"/>
      <c r="BZ269" s="451"/>
      <c r="CA269" s="451"/>
      <c r="CB269" s="451"/>
      <c r="CC269" s="451"/>
      <c r="CD269" s="451"/>
      <c r="CE269" s="451"/>
      <c r="CF269" s="451"/>
      <c r="CG269" s="451"/>
      <c r="CH269" s="451"/>
      <c r="CI269" s="451"/>
      <c r="CJ269" s="451"/>
      <c r="CK269" s="451"/>
      <c r="CL269" s="451"/>
      <c r="CM269" s="451"/>
      <c r="CN269" s="451"/>
      <c r="CO269" s="451"/>
      <c r="CP269" s="451"/>
      <c r="CQ269" s="451"/>
      <c r="CR269" s="451"/>
      <c r="CS269" s="451"/>
      <c r="CT269" s="451"/>
      <c r="CU269" s="451"/>
      <c r="CV269" s="451"/>
      <c r="CW269" s="451"/>
      <c r="CX269" s="451"/>
      <c r="CY269" s="451"/>
      <c r="CZ269" s="451"/>
      <c r="DA269" s="451"/>
      <c r="DB269" s="451"/>
      <c r="DC269" s="451"/>
      <c r="DD269" s="451"/>
      <c r="DE269" s="451"/>
      <c r="DF269" s="451"/>
      <c r="DG269" s="451"/>
      <c r="DH269" s="451"/>
      <c r="DI269" s="451"/>
      <c r="DJ269" s="451"/>
      <c r="DK269" s="451"/>
      <c r="DL269" s="451"/>
      <c r="DM269" s="451"/>
      <c r="DN269" s="451"/>
      <c r="DO269" s="451"/>
      <c r="DP269" s="451"/>
      <c r="DQ269" s="451"/>
      <c r="DR269" s="451"/>
      <c r="DS269" s="451"/>
      <c r="DT269" s="451"/>
      <c r="DU269" s="451"/>
      <c r="DV269" s="451"/>
      <c r="DW269" s="451"/>
      <c r="DX269" s="451"/>
      <c r="DY269" s="451"/>
      <c r="DZ269" s="451"/>
      <c r="EA269" s="451"/>
      <c r="EB269" s="451"/>
      <c r="EC269" s="451"/>
      <c r="ED269" s="451"/>
      <c r="EE269" s="451"/>
      <c r="EF269" s="451"/>
      <c r="EG269" s="451"/>
      <c r="EH269" s="451"/>
      <c r="EI269" s="451"/>
      <c r="EJ269" s="451"/>
      <c r="EK269" s="451"/>
      <c r="EL269" s="451"/>
      <c r="EM269" s="451"/>
      <c r="EN269" s="451"/>
      <c r="EO269" s="451"/>
      <c r="EP269" s="451"/>
      <c r="EQ269" s="451"/>
      <c r="ER269" s="451"/>
      <c r="ES269" s="451"/>
      <c r="ET269" s="451"/>
      <c r="EU269" s="451"/>
      <c r="EV269" s="451"/>
      <c r="EW269" s="451"/>
      <c r="EX269" s="451"/>
      <c r="EY269" s="451"/>
      <c r="EZ269" s="451"/>
      <c r="FA269" s="451"/>
      <c r="FB269" s="451"/>
      <c r="FC269" s="451"/>
      <c r="FD269" s="451"/>
      <c r="FE269" s="451"/>
      <c r="FF269" s="451"/>
      <c r="FG269" s="451"/>
      <c r="FH269" s="451"/>
      <c r="FI269" s="451"/>
      <c r="FJ269" s="451"/>
      <c r="FK269" s="451"/>
      <c r="FL269" s="451"/>
      <c r="FM269" s="451"/>
      <c r="FN269" s="451"/>
    </row>
    <row r="270" spans="1:170" ht="15.75" customHeight="1">
      <c r="A270" s="451"/>
      <c r="B270" s="451"/>
      <c r="C270" s="451"/>
      <c r="D270" s="451"/>
      <c r="E270" s="451"/>
      <c r="F270" s="451"/>
      <c r="G270" s="451"/>
      <c r="H270" s="451"/>
      <c r="I270" s="451"/>
      <c r="J270" s="451"/>
      <c r="K270" s="451"/>
      <c r="L270" s="451"/>
      <c r="M270" s="451"/>
      <c r="N270" s="451"/>
      <c r="O270" s="451"/>
      <c r="P270" s="451"/>
      <c r="Q270" s="451"/>
      <c r="R270" s="451"/>
      <c r="S270" s="451"/>
      <c r="T270" s="451"/>
      <c r="U270" s="451"/>
      <c r="V270" s="451"/>
      <c r="W270" s="451"/>
      <c r="X270" s="451"/>
      <c r="Y270" s="451"/>
      <c r="Z270" s="451"/>
      <c r="AA270" s="451"/>
      <c r="AB270" s="451"/>
      <c r="AC270" s="451"/>
      <c r="AD270" s="451"/>
      <c r="AE270" s="451"/>
      <c r="AF270" s="451"/>
      <c r="AG270" s="451"/>
      <c r="AH270" s="451"/>
      <c r="AI270" s="451"/>
      <c r="AJ270" s="451"/>
      <c r="AK270" s="451"/>
      <c r="AL270" s="451"/>
      <c r="AM270" s="451"/>
      <c r="AN270" s="451"/>
      <c r="AO270" s="451"/>
      <c r="AP270" s="451"/>
      <c r="AQ270" s="451"/>
      <c r="AR270" s="451"/>
      <c r="AS270" s="451"/>
      <c r="AT270" s="451"/>
      <c r="AU270" s="451"/>
      <c r="AV270" s="451"/>
      <c r="AW270" s="451"/>
      <c r="AX270" s="451"/>
      <c r="AY270" s="451"/>
      <c r="AZ270" s="451"/>
      <c r="BA270" s="451"/>
      <c r="BB270" s="451"/>
      <c r="BC270" s="451"/>
      <c r="BD270" s="451"/>
      <c r="BE270" s="451"/>
      <c r="BF270" s="451"/>
      <c r="BG270" s="451"/>
      <c r="BH270" s="451"/>
      <c r="BI270" s="451"/>
      <c r="BJ270" s="451"/>
      <c r="BK270" s="451"/>
      <c r="BL270" s="451"/>
      <c r="BM270" s="451"/>
      <c r="BN270" s="451"/>
      <c r="BO270" s="451"/>
      <c r="BP270" s="451"/>
      <c r="BQ270" s="451"/>
      <c r="BR270" s="451"/>
      <c r="BS270" s="451"/>
      <c r="BT270" s="451"/>
      <c r="BU270" s="451"/>
      <c r="BV270" s="451"/>
      <c r="BW270" s="451"/>
      <c r="BX270" s="451"/>
      <c r="BY270" s="451"/>
      <c r="BZ270" s="451"/>
      <c r="CA270" s="451"/>
      <c r="CB270" s="451"/>
      <c r="CC270" s="451"/>
      <c r="CD270" s="451"/>
      <c r="CE270" s="451"/>
      <c r="CF270" s="451"/>
      <c r="CG270" s="451"/>
      <c r="CH270" s="451"/>
      <c r="CI270" s="451"/>
      <c r="CJ270" s="451"/>
      <c r="CK270" s="451"/>
      <c r="CL270" s="451"/>
      <c r="CM270" s="451"/>
      <c r="CN270" s="451"/>
      <c r="CO270" s="451"/>
      <c r="CP270" s="451"/>
      <c r="CQ270" s="451"/>
      <c r="CR270" s="451"/>
      <c r="CS270" s="451"/>
      <c r="CT270" s="451"/>
      <c r="CU270" s="451"/>
      <c r="CV270" s="451"/>
      <c r="CW270" s="451"/>
      <c r="CX270" s="451"/>
      <c r="CY270" s="451"/>
      <c r="CZ270" s="451"/>
      <c r="DA270" s="451"/>
      <c r="DB270" s="451"/>
      <c r="DC270" s="451"/>
      <c r="DD270" s="451"/>
      <c r="DE270" s="451"/>
      <c r="DF270" s="451"/>
      <c r="DG270" s="451"/>
      <c r="DH270" s="451"/>
      <c r="DI270" s="451"/>
      <c r="DJ270" s="451"/>
      <c r="DK270" s="451"/>
      <c r="DL270" s="451"/>
      <c r="DM270" s="451"/>
      <c r="DN270" s="451"/>
      <c r="DO270" s="451"/>
      <c r="DP270" s="451"/>
      <c r="DQ270" s="451"/>
      <c r="DR270" s="451"/>
      <c r="DS270" s="451"/>
      <c r="DT270" s="451"/>
      <c r="DU270" s="451"/>
      <c r="DV270" s="451"/>
      <c r="DW270" s="451"/>
      <c r="DX270" s="451"/>
      <c r="DY270" s="451"/>
      <c r="DZ270" s="451"/>
      <c r="EA270" s="451"/>
      <c r="EB270" s="451"/>
      <c r="EC270" s="451"/>
      <c r="ED270" s="451"/>
      <c r="EE270" s="451"/>
      <c r="EF270" s="451"/>
      <c r="EG270" s="451"/>
      <c r="EH270" s="451"/>
      <c r="EI270" s="451"/>
      <c r="EJ270" s="451"/>
      <c r="EK270" s="451"/>
      <c r="EL270" s="451"/>
      <c r="EM270" s="451"/>
      <c r="EN270" s="451"/>
      <c r="EO270" s="451"/>
      <c r="EP270" s="451"/>
      <c r="EQ270" s="451"/>
      <c r="ER270" s="451"/>
      <c r="ES270" s="451"/>
      <c r="ET270" s="451"/>
      <c r="EU270" s="451"/>
      <c r="EV270" s="451"/>
      <c r="EW270" s="451"/>
      <c r="EX270" s="451"/>
      <c r="EY270" s="451"/>
      <c r="EZ270" s="451"/>
      <c r="FA270" s="451"/>
      <c r="FB270" s="451"/>
      <c r="FC270" s="451"/>
      <c r="FD270" s="451"/>
      <c r="FE270" s="451"/>
      <c r="FF270" s="451"/>
      <c r="FG270" s="451"/>
      <c r="FH270" s="451"/>
      <c r="FI270" s="451"/>
      <c r="FJ270" s="451"/>
      <c r="FK270" s="451"/>
      <c r="FL270" s="451"/>
      <c r="FM270" s="451"/>
      <c r="FN270" s="451"/>
    </row>
    <row r="271" spans="1:170" ht="15.75" customHeight="1">
      <c r="A271" s="451"/>
      <c r="B271" s="451"/>
      <c r="C271" s="451"/>
      <c r="D271" s="451"/>
      <c r="E271" s="451"/>
      <c r="F271" s="451"/>
      <c r="G271" s="451"/>
      <c r="H271" s="451"/>
      <c r="I271" s="451"/>
      <c r="J271" s="451"/>
      <c r="K271" s="451"/>
      <c r="L271" s="451"/>
      <c r="M271" s="451"/>
      <c r="N271" s="451"/>
      <c r="O271" s="451"/>
      <c r="P271" s="451"/>
      <c r="Q271" s="451"/>
      <c r="R271" s="451"/>
      <c r="S271" s="451"/>
      <c r="T271" s="451"/>
      <c r="U271" s="451"/>
      <c r="V271" s="451"/>
      <c r="W271" s="451"/>
      <c r="X271" s="451"/>
      <c r="Y271" s="451"/>
      <c r="Z271" s="451"/>
      <c r="AA271" s="451"/>
      <c r="AB271" s="451"/>
      <c r="AC271" s="451"/>
      <c r="AD271" s="451"/>
      <c r="AE271" s="451"/>
      <c r="AF271" s="451"/>
      <c r="AG271" s="451"/>
      <c r="AH271" s="451"/>
      <c r="AI271" s="451"/>
      <c r="AJ271" s="451"/>
      <c r="AK271" s="451"/>
      <c r="AL271" s="451"/>
      <c r="AM271" s="451"/>
      <c r="AN271" s="451"/>
      <c r="AO271" s="451"/>
      <c r="AP271" s="451"/>
      <c r="AQ271" s="451"/>
      <c r="AR271" s="451"/>
      <c r="AS271" s="451"/>
      <c r="AT271" s="451"/>
      <c r="AU271" s="451"/>
      <c r="AV271" s="451"/>
      <c r="AW271" s="451"/>
      <c r="AX271" s="451"/>
      <c r="AY271" s="451"/>
      <c r="AZ271" s="451"/>
      <c r="BA271" s="451"/>
      <c r="BB271" s="451"/>
      <c r="BC271" s="451"/>
      <c r="BD271" s="451"/>
      <c r="BE271" s="451"/>
      <c r="BF271" s="451"/>
      <c r="BG271" s="451"/>
      <c r="BH271" s="451"/>
      <c r="BI271" s="451"/>
      <c r="BJ271" s="451"/>
      <c r="BK271" s="451"/>
      <c r="BL271" s="451"/>
      <c r="BM271" s="451"/>
      <c r="BN271" s="451"/>
      <c r="BO271" s="451"/>
      <c r="BP271" s="451"/>
      <c r="BQ271" s="451"/>
      <c r="BR271" s="451"/>
      <c r="BS271" s="451"/>
      <c r="BT271" s="451"/>
      <c r="BU271" s="451"/>
      <c r="BV271" s="451"/>
      <c r="BW271" s="451"/>
      <c r="BX271" s="451"/>
      <c r="BY271" s="451"/>
      <c r="BZ271" s="451"/>
      <c r="CA271" s="451"/>
      <c r="CB271" s="451"/>
      <c r="CC271" s="451"/>
      <c r="CD271" s="451"/>
      <c r="CE271" s="451"/>
      <c r="CF271" s="451"/>
      <c r="CG271" s="451"/>
      <c r="CH271" s="451"/>
      <c r="CI271" s="451"/>
      <c r="CJ271" s="451"/>
      <c r="CK271" s="451"/>
      <c r="CL271" s="451"/>
      <c r="CM271" s="451"/>
      <c r="CN271" s="451"/>
      <c r="CO271" s="451"/>
      <c r="CP271" s="451"/>
      <c r="CQ271" s="451"/>
      <c r="CR271" s="451"/>
      <c r="CS271" s="451"/>
      <c r="CT271" s="451"/>
      <c r="CU271" s="451"/>
      <c r="CV271" s="451"/>
      <c r="CW271" s="451"/>
      <c r="CX271" s="451"/>
      <c r="CY271" s="451"/>
      <c r="CZ271" s="451"/>
      <c r="DA271" s="451"/>
      <c r="DB271" s="451"/>
      <c r="DC271" s="451"/>
      <c r="DD271" s="451"/>
      <c r="DE271" s="451"/>
      <c r="DF271" s="451"/>
      <c r="DG271" s="451"/>
      <c r="DH271" s="451"/>
      <c r="DI271" s="451"/>
      <c r="DJ271" s="451"/>
      <c r="DK271" s="451"/>
      <c r="DL271" s="451"/>
      <c r="DM271" s="451"/>
      <c r="DN271" s="451"/>
      <c r="DO271" s="451"/>
      <c r="DP271" s="451"/>
      <c r="DQ271" s="451"/>
      <c r="DR271" s="451"/>
      <c r="DS271" s="451"/>
      <c r="DT271" s="451"/>
      <c r="DU271" s="451"/>
      <c r="DV271" s="451"/>
      <c r="DW271" s="451"/>
      <c r="DX271" s="451"/>
      <c r="DY271" s="451"/>
      <c r="DZ271" s="451"/>
      <c r="EA271" s="451"/>
      <c r="EB271" s="451"/>
      <c r="EC271" s="451"/>
      <c r="ED271" s="451"/>
      <c r="EE271" s="451"/>
      <c r="EF271" s="451"/>
      <c r="EG271" s="451"/>
      <c r="EH271" s="451"/>
      <c r="EI271" s="451"/>
      <c r="EJ271" s="451"/>
      <c r="EK271" s="451"/>
      <c r="EL271" s="451"/>
      <c r="EM271" s="451"/>
      <c r="EN271" s="451"/>
      <c r="EO271" s="451"/>
      <c r="EP271" s="451"/>
      <c r="EQ271" s="451"/>
      <c r="ER271" s="451"/>
      <c r="ES271" s="451"/>
      <c r="ET271" s="451"/>
      <c r="EU271" s="451"/>
      <c r="EV271" s="451"/>
      <c r="EW271" s="451"/>
      <c r="EX271" s="451"/>
      <c r="EY271" s="451"/>
      <c r="EZ271" s="451"/>
      <c r="FA271" s="451"/>
      <c r="FB271" s="451"/>
      <c r="FC271" s="451"/>
      <c r="FD271" s="451"/>
      <c r="FE271" s="451"/>
      <c r="FF271" s="451"/>
      <c r="FG271" s="451"/>
      <c r="FH271" s="451"/>
      <c r="FI271" s="451"/>
      <c r="FJ271" s="451"/>
      <c r="FK271" s="451"/>
      <c r="FL271" s="451"/>
      <c r="FM271" s="451"/>
      <c r="FN271" s="451"/>
    </row>
    <row r="272" spans="1:170" ht="15.75" customHeight="1">
      <c r="A272" s="451"/>
      <c r="B272" s="451"/>
      <c r="C272" s="451"/>
      <c r="D272" s="451"/>
      <c r="E272" s="451"/>
      <c r="F272" s="451"/>
      <c r="G272" s="451"/>
      <c r="H272" s="451"/>
      <c r="I272" s="451"/>
      <c r="J272" s="451"/>
      <c r="K272" s="451"/>
      <c r="L272" s="451"/>
      <c r="M272" s="451"/>
      <c r="N272" s="451"/>
      <c r="O272" s="451"/>
      <c r="P272" s="451"/>
      <c r="Q272" s="451"/>
      <c r="R272" s="451"/>
      <c r="S272" s="451"/>
      <c r="T272" s="451"/>
      <c r="U272" s="451"/>
      <c r="V272" s="451"/>
      <c r="W272" s="451"/>
      <c r="X272" s="451"/>
      <c r="Y272" s="451"/>
      <c r="Z272" s="451"/>
      <c r="AA272" s="451"/>
      <c r="AB272" s="451"/>
      <c r="AC272" s="451"/>
      <c r="AD272" s="451"/>
      <c r="AE272" s="451"/>
      <c r="AF272" s="451"/>
      <c r="AG272" s="451"/>
      <c r="AH272" s="451"/>
      <c r="AI272" s="451"/>
      <c r="AJ272" s="451"/>
      <c r="AK272" s="451"/>
      <c r="AL272" s="451"/>
      <c r="AM272" s="451"/>
      <c r="AN272" s="451"/>
      <c r="AO272" s="451"/>
      <c r="AP272" s="451"/>
      <c r="AQ272" s="451"/>
      <c r="AR272" s="451"/>
      <c r="AS272" s="451"/>
      <c r="AT272" s="451"/>
      <c r="AU272" s="451"/>
      <c r="AV272" s="451"/>
      <c r="AW272" s="451"/>
      <c r="AX272" s="451"/>
      <c r="AY272" s="451"/>
      <c r="AZ272" s="451"/>
      <c r="BA272" s="451"/>
      <c r="BB272" s="451"/>
      <c r="BC272" s="451"/>
      <c r="BD272" s="451"/>
      <c r="BE272" s="451"/>
      <c r="BF272" s="451"/>
      <c r="BG272" s="451"/>
      <c r="BH272" s="451"/>
      <c r="BI272" s="451"/>
      <c r="BJ272" s="451"/>
      <c r="BK272" s="451"/>
      <c r="BL272" s="451"/>
      <c r="BM272" s="451"/>
      <c r="BN272" s="451"/>
      <c r="BO272" s="451"/>
      <c r="BP272" s="451"/>
      <c r="BQ272" s="451"/>
      <c r="BR272" s="451"/>
      <c r="BS272" s="451"/>
      <c r="BT272" s="451"/>
      <c r="BU272" s="451"/>
      <c r="BV272" s="451"/>
      <c r="BW272" s="451"/>
      <c r="BX272" s="451"/>
      <c r="BY272" s="451"/>
      <c r="BZ272" s="451"/>
      <c r="CA272" s="451"/>
      <c r="CB272" s="451"/>
      <c r="CC272" s="451"/>
      <c r="CD272" s="451"/>
      <c r="CE272" s="451"/>
      <c r="CF272" s="451"/>
      <c r="CG272" s="451"/>
      <c r="CH272" s="451"/>
      <c r="CI272" s="451"/>
      <c r="CJ272" s="451"/>
      <c r="CK272" s="451"/>
      <c r="CL272" s="451"/>
      <c r="CM272" s="451"/>
      <c r="CN272" s="451"/>
      <c r="CO272" s="451"/>
      <c r="CP272" s="451"/>
      <c r="CQ272" s="451"/>
      <c r="CR272" s="451"/>
      <c r="CS272" s="451"/>
      <c r="CT272" s="451"/>
      <c r="CU272" s="451"/>
      <c r="CV272" s="451"/>
      <c r="CW272" s="451"/>
      <c r="CX272" s="451"/>
      <c r="CY272" s="451"/>
      <c r="CZ272" s="451"/>
      <c r="DA272" s="451"/>
      <c r="DB272" s="451"/>
      <c r="DC272" s="451"/>
      <c r="DD272" s="451"/>
      <c r="DE272" s="451"/>
      <c r="DF272" s="451"/>
      <c r="DG272" s="451"/>
      <c r="DH272" s="451"/>
      <c r="DI272" s="451"/>
      <c r="DJ272" s="451"/>
      <c r="DK272" s="451"/>
      <c r="DL272" s="451"/>
      <c r="DM272" s="451"/>
      <c r="DN272" s="451"/>
      <c r="DO272" s="451"/>
      <c r="DP272" s="451"/>
      <c r="DQ272" s="451"/>
      <c r="DR272" s="451"/>
      <c r="DS272" s="451"/>
      <c r="DT272" s="451"/>
      <c r="DU272" s="451"/>
      <c r="DV272" s="451"/>
      <c r="DW272" s="451"/>
      <c r="DX272" s="451"/>
      <c r="DY272" s="451"/>
      <c r="DZ272" s="451"/>
      <c r="EA272" s="451"/>
      <c r="EB272" s="451"/>
      <c r="EC272" s="451"/>
      <c r="ED272" s="451"/>
      <c r="EE272" s="451"/>
      <c r="EF272" s="451"/>
      <c r="EG272" s="451"/>
      <c r="EH272" s="451"/>
      <c r="EI272" s="451"/>
      <c r="EJ272" s="451"/>
      <c r="EK272" s="451"/>
      <c r="EL272" s="451"/>
      <c r="EM272" s="451"/>
      <c r="EN272" s="451"/>
      <c r="EO272" s="451"/>
      <c r="EP272" s="451"/>
      <c r="EQ272" s="451"/>
      <c r="ER272" s="451"/>
      <c r="ES272" s="451"/>
      <c r="ET272" s="451"/>
      <c r="EU272" s="451"/>
      <c r="EV272" s="451"/>
      <c r="EW272" s="451"/>
      <c r="EX272" s="451"/>
      <c r="EY272" s="451"/>
      <c r="EZ272" s="451"/>
      <c r="FA272" s="451"/>
      <c r="FB272" s="451"/>
      <c r="FC272" s="451"/>
      <c r="FD272" s="451"/>
      <c r="FE272" s="451"/>
      <c r="FF272" s="451"/>
      <c r="FG272" s="451"/>
      <c r="FH272" s="451"/>
      <c r="FI272" s="451"/>
      <c r="FJ272" s="451"/>
      <c r="FK272" s="451"/>
      <c r="FL272" s="451"/>
      <c r="FM272" s="451"/>
      <c r="FN272" s="451"/>
    </row>
    <row r="273" spans="1:170" ht="15.75" customHeight="1">
      <c r="A273" s="451"/>
      <c r="B273" s="451"/>
      <c r="C273" s="451"/>
      <c r="D273" s="451"/>
      <c r="E273" s="451"/>
      <c r="F273" s="451"/>
      <c r="G273" s="451"/>
      <c r="H273" s="451"/>
      <c r="I273" s="451"/>
      <c r="J273" s="451"/>
      <c r="K273" s="451"/>
      <c r="L273" s="451"/>
      <c r="M273" s="451"/>
      <c r="N273" s="451"/>
      <c r="O273" s="451"/>
      <c r="P273" s="451"/>
      <c r="Q273" s="451"/>
      <c r="R273" s="451"/>
      <c r="S273" s="451"/>
      <c r="T273" s="451"/>
      <c r="U273" s="451"/>
      <c r="V273" s="451"/>
      <c r="W273" s="451"/>
      <c r="X273" s="451"/>
      <c r="Y273" s="451"/>
      <c r="Z273" s="451"/>
      <c r="AA273" s="451"/>
      <c r="AB273" s="451"/>
      <c r="AC273" s="451"/>
      <c r="AD273" s="451"/>
      <c r="AE273" s="451"/>
      <c r="AF273" s="451"/>
      <c r="AG273" s="451"/>
      <c r="AH273" s="451"/>
      <c r="AI273" s="451"/>
      <c r="AJ273" s="451"/>
      <c r="AK273" s="451"/>
      <c r="AL273" s="451"/>
      <c r="AM273" s="451"/>
      <c r="AN273" s="451"/>
      <c r="AO273" s="451"/>
      <c r="AP273" s="451"/>
      <c r="AQ273" s="451"/>
      <c r="AR273" s="451"/>
      <c r="AS273" s="451"/>
      <c r="AT273" s="451"/>
      <c r="AU273" s="451"/>
      <c r="AV273" s="451"/>
      <c r="AW273" s="451"/>
      <c r="AX273" s="451"/>
      <c r="AY273" s="451"/>
      <c r="AZ273" s="451"/>
      <c r="BA273" s="451"/>
      <c r="BB273" s="451"/>
      <c r="BC273" s="451"/>
      <c r="BD273" s="451"/>
      <c r="BE273" s="451"/>
      <c r="BF273" s="451"/>
      <c r="BG273" s="451"/>
      <c r="BH273" s="451"/>
      <c r="BI273" s="451"/>
      <c r="BJ273" s="451"/>
      <c r="BK273" s="451"/>
      <c r="BL273" s="451"/>
      <c r="BM273" s="451"/>
      <c r="BN273" s="451"/>
      <c r="BO273" s="451"/>
      <c r="BP273" s="451"/>
      <c r="BQ273" s="451"/>
      <c r="BR273" s="451"/>
      <c r="BS273" s="451"/>
      <c r="BT273" s="451"/>
      <c r="BU273" s="451"/>
      <c r="BV273" s="451"/>
      <c r="BW273" s="451"/>
      <c r="BX273" s="451"/>
      <c r="BY273" s="451"/>
      <c r="BZ273" s="451"/>
      <c r="CA273" s="451"/>
      <c r="CB273" s="451"/>
      <c r="CC273" s="451"/>
      <c r="CD273" s="451"/>
      <c r="CE273" s="451"/>
      <c r="CF273" s="451"/>
      <c r="CG273" s="451"/>
      <c r="CH273" s="451"/>
      <c r="CI273" s="451"/>
      <c r="CJ273" s="451"/>
      <c r="CK273" s="451"/>
      <c r="CL273" s="451"/>
      <c r="CM273" s="451"/>
      <c r="CN273" s="451"/>
      <c r="CO273" s="451"/>
      <c r="CP273" s="451"/>
      <c r="CQ273" s="451"/>
      <c r="CR273" s="451"/>
      <c r="CS273" s="451"/>
      <c r="CT273" s="451"/>
      <c r="CU273" s="451"/>
      <c r="CV273" s="451"/>
      <c r="CW273" s="451"/>
      <c r="CX273" s="451"/>
      <c r="CY273" s="451"/>
      <c r="CZ273" s="451"/>
      <c r="DA273" s="451"/>
      <c r="DB273" s="451"/>
      <c r="DC273" s="451"/>
      <c r="DD273" s="451"/>
      <c r="DE273" s="451"/>
      <c r="DF273" s="451"/>
      <c r="DG273" s="451"/>
      <c r="DH273" s="451"/>
      <c r="DI273" s="451"/>
      <c r="DJ273" s="451"/>
      <c r="DK273" s="451"/>
      <c r="DL273" s="451"/>
      <c r="DM273" s="451"/>
      <c r="DN273" s="451"/>
      <c r="DO273" s="451"/>
      <c r="DP273" s="451"/>
      <c r="DQ273" s="451"/>
      <c r="DR273" s="451"/>
      <c r="DS273" s="451"/>
      <c r="DT273" s="451"/>
      <c r="DU273" s="451"/>
      <c r="DV273" s="451"/>
      <c r="DW273" s="451"/>
      <c r="DX273" s="451"/>
      <c r="DY273" s="451"/>
      <c r="DZ273" s="451"/>
      <c r="EA273" s="451"/>
      <c r="EB273" s="451"/>
      <c r="EC273" s="451"/>
      <c r="ED273" s="451"/>
      <c r="EE273" s="451"/>
      <c r="EF273" s="451"/>
      <c r="EG273" s="451"/>
      <c r="EH273" s="451"/>
      <c r="EI273" s="451"/>
      <c r="EJ273" s="451"/>
      <c r="EK273" s="451"/>
      <c r="EL273" s="451"/>
      <c r="EM273" s="451"/>
      <c r="EN273" s="451"/>
      <c r="EO273" s="451"/>
      <c r="EP273" s="451"/>
      <c r="EQ273" s="451"/>
      <c r="ER273" s="451"/>
      <c r="ES273" s="451"/>
      <c r="ET273" s="451"/>
      <c r="EU273" s="451"/>
      <c r="EV273" s="451"/>
      <c r="EW273" s="451"/>
      <c r="EX273" s="451"/>
      <c r="EY273" s="451"/>
      <c r="EZ273" s="451"/>
      <c r="FA273" s="451"/>
      <c r="FB273" s="451"/>
      <c r="FC273" s="451"/>
      <c r="FD273" s="451"/>
      <c r="FE273" s="451"/>
      <c r="FF273" s="451"/>
      <c r="FG273" s="451"/>
      <c r="FH273" s="451"/>
      <c r="FI273" s="451"/>
      <c r="FJ273" s="451"/>
      <c r="FK273" s="451"/>
      <c r="FL273" s="451"/>
      <c r="FM273" s="451"/>
      <c r="FN273" s="451"/>
    </row>
    <row r="274" spans="1:170" ht="15.75" customHeight="1">
      <c r="A274" s="451"/>
      <c r="B274" s="451"/>
      <c r="C274" s="451"/>
      <c r="D274" s="451"/>
      <c r="E274" s="451"/>
      <c r="F274" s="451"/>
      <c r="G274" s="451"/>
      <c r="H274" s="451"/>
      <c r="I274" s="451"/>
      <c r="J274" s="451"/>
      <c r="K274" s="451"/>
      <c r="L274" s="451"/>
      <c r="M274" s="451"/>
      <c r="N274" s="451"/>
      <c r="O274" s="451"/>
      <c r="P274" s="451"/>
      <c r="Q274" s="451"/>
      <c r="R274" s="451"/>
      <c r="S274" s="451"/>
      <c r="T274" s="451"/>
      <c r="U274" s="451"/>
      <c r="V274" s="451"/>
      <c r="W274" s="451"/>
      <c r="X274" s="451"/>
      <c r="Y274" s="451"/>
      <c r="Z274" s="451"/>
      <c r="AA274" s="451"/>
      <c r="AB274" s="451"/>
      <c r="AC274" s="451"/>
      <c r="AD274" s="451"/>
      <c r="AE274" s="451"/>
      <c r="AF274" s="451"/>
      <c r="AG274" s="451"/>
      <c r="AH274" s="451"/>
      <c r="AI274" s="451"/>
      <c r="AJ274" s="451"/>
      <c r="AK274" s="451"/>
      <c r="AL274" s="451"/>
      <c r="AM274" s="451"/>
      <c r="AN274" s="451"/>
      <c r="AO274" s="451"/>
      <c r="AP274" s="451"/>
      <c r="AQ274" s="451"/>
      <c r="AR274" s="451"/>
      <c r="AS274" s="451"/>
      <c r="AT274" s="451"/>
      <c r="AU274" s="451"/>
      <c r="AV274" s="451"/>
      <c r="AW274" s="451"/>
      <c r="AX274" s="451"/>
      <c r="AY274" s="451"/>
      <c r="AZ274" s="451"/>
      <c r="BA274" s="451"/>
      <c r="BB274" s="451"/>
      <c r="BC274" s="451"/>
      <c r="BD274" s="451"/>
      <c r="BE274" s="451"/>
      <c r="BF274" s="451"/>
      <c r="BG274" s="451"/>
      <c r="BH274" s="451"/>
      <c r="BI274" s="451"/>
      <c r="BJ274" s="451"/>
      <c r="BK274" s="451"/>
      <c r="BL274" s="451"/>
      <c r="BM274" s="451"/>
      <c r="BN274" s="451"/>
      <c r="BO274" s="451"/>
      <c r="BP274" s="451"/>
      <c r="BQ274" s="451"/>
      <c r="BR274" s="451"/>
      <c r="BS274" s="451"/>
      <c r="BT274" s="451"/>
      <c r="BU274" s="451"/>
      <c r="BV274" s="451"/>
      <c r="BW274" s="451"/>
      <c r="BX274" s="451"/>
      <c r="BY274" s="451"/>
      <c r="BZ274" s="451"/>
      <c r="CA274" s="451"/>
      <c r="CB274" s="451"/>
      <c r="CC274" s="451"/>
      <c r="CD274" s="451"/>
      <c r="CE274" s="451"/>
      <c r="CF274" s="451"/>
      <c r="CG274" s="451"/>
      <c r="CH274" s="451"/>
      <c r="CI274" s="451"/>
      <c r="CJ274" s="451"/>
      <c r="CK274" s="451"/>
      <c r="CL274" s="451"/>
      <c r="CM274" s="451"/>
      <c r="CN274" s="451"/>
      <c r="CO274" s="451"/>
      <c r="CP274" s="451"/>
      <c r="CQ274" s="451"/>
      <c r="CR274" s="451"/>
      <c r="CS274" s="451"/>
      <c r="CT274" s="451"/>
      <c r="CU274" s="451"/>
      <c r="CV274" s="451"/>
      <c r="CW274" s="451"/>
      <c r="CX274" s="451"/>
      <c r="CY274" s="451"/>
      <c r="CZ274" s="451"/>
      <c r="DA274" s="451"/>
      <c r="DB274" s="451"/>
      <c r="DC274" s="451"/>
      <c r="DD274" s="451"/>
      <c r="DE274" s="451"/>
      <c r="DF274" s="451"/>
      <c r="DG274" s="451"/>
      <c r="DH274" s="451"/>
      <c r="DI274" s="451"/>
      <c r="DJ274" s="451"/>
      <c r="DK274" s="451"/>
      <c r="DL274" s="451"/>
      <c r="DM274" s="451"/>
      <c r="DN274" s="451"/>
      <c r="DO274" s="451"/>
      <c r="DP274" s="451"/>
      <c r="DQ274" s="451"/>
      <c r="DR274" s="451"/>
      <c r="DS274" s="451"/>
      <c r="DT274" s="451"/>
      <c r="DU274" s="451"/>
      <c r="DV274" s="451"/>
      <c r="DW274" s="451"/>
      <c r="DX274" s="451"/>
      <c r="DY274" s="451"/>
      <c r="DZ274" s="451"/>
      <c r="EA274" s="451"/>
      <c r="EB274" s="451"/>
      <c r="EC274" s="451"/>
      <c r="ED274" s="451"/>
      <c r="EE274" s="451"/>
      <c r="EF274" s="451"/>
      <c r="EG274" s="451"/>
      <c r="EH274" s="451"/>
      <c r="EI274" s="451"/>
      <c r="EJ274" s="451"/>
      <c r="EK274" s="451"/>
      <c r="EL274" s="451"/>
      <c r="EM274" s="451"/>
      <c r="EN274" s="451"/>
      <c r="EO274" s="451"/>
      <c r="EP274" s="451"/>
      <c r="EQ274" s="451"/>
      <c r="ER274" s="451"/>
      <c r="ES274" s="451"/>
      <c r="ET274" s="451"/>
      <c r="EU274" s="451"/>
      <c r="EV274" s="451"/>
      <c r="EW274" s="451"/>
      <c r="EX274" s="451"/>
      <c r="EY274" s="451"/>
      <c r="EZ274" s="451"/>
      <c r="FA274" s="451"/>
      <c r="FB274" s="451"/>
      <c r="FC274" s="451"/>
      <c r="FD274" s="451"/>
      <c r="FE274" s="451"/>
      <c r="FF274" s="451"/>
      <c r="FG274" s="451"/>
      <c r="FH274" s="451"/>
      <c r="FI274" s="451"/>
      <c r="FJ274" s="451"/>
      <c r="FK274" s="451"/>
      <c r="FL274" s="451"/>
      <c r="FM274" s="451"/>
      <c r="FN274" s="451"/>
    </row>
    <row r="275" spans="1:170" ht="15.75" customHeight="1">
      <c r="A275" s="451"/>
      <c r="B275" s="451"/>
      <c r="C275" s="451"/>
      <c r="D275" s="451"/>
      <c r="E275" s="451"/>
      <c r="F275" s="451"/>
      <c r="G275" s="451"/>
      <c r="H275" s="451"/>
      <c r="I275" s="451"/>
      <c r="J275" s="451"/>
      <c r="K275" s="451"/>
      <c r="L275" s="451"/>
      <c r="M275" s="451"/>
      <c r="N275" s="451"/>
      <c r="O275" s="451"/>
      <c r="P275" s="451"/>
      <c r="Q275" s="451"/>
      <c r="R275" s="451"/>
      <c r="S275" s="451"/>
      <c r="T275" s="451"/>
      <c r="U275" s="451"/>
      <c r="V275" s="451"/>
      <c r="W275" s="451"/>
      <c r="X275" s="451"/>
      <c r="Y275" s="451"/>
      <c r="Z275" s="451"/>
      <c r="AA275" s="451"/>
      <c r="AB275" s="451"/>
      <c r="AC275" s="451"/>
      <c r="AD275" s="451"/>
      <c r="AE275" s="451"/>
      <c r="AF275" s="451"/>
      <c r="AG275" s="451"/>
      <c r="AH275" s="451"/>
      <c r="AI275" s="451"/>
      <c r="AJ275" s="451"/>
      <c r="AK275" s="451"/>
      <c r="AL275" s="451"/>
      <c r="AM275" s="451"/>
      <c r="AN275" s="451"/>
      <c r="AO275" s="451"/>
      <c r="AP275" s="451"/>
      <c r="AQ275" s="451"/>
      <c r="AR275" s="451"/>
      <c r="AS275" s="451"/>
      <c r="AT275" s="451"/>
      <c r="AU275" s="451"/>
      <c r="AV275" s="451"/>
      <c r="AW275" s="451"/>
      <c r="AX275" s="451"/>
      <c r="AY275" s="451"/>
      <c r="AZ275" s="451"/>
      <c r="BA275" s="451"/>
      <c r="BB275" s="451"/>
      <c r="BC275" s="451"/>
      <c r="BD275" s="451"/>
      <c r="BE275" s="451"/>
      <c r="BF275" s="451"/>
      <c r="BG275" s="451"/>
      <c r="BH275" s="451"/>
      <c r="BI275" s="451"/>
      <c r="BJ275" s="451"/>
      <c r="BK275" s="451"/>
      <c r="BL275" s="451"/>
      <c r="BM275" s="451"/>
      <c r="BN275" s="451"/>
      <c r="BO275" s="451"/>
      <c r="BP275" s="451"/>
      <c r="BQ275" s="451"/>
      <c r="BR275" s="451"/>
      <c r="BS275" s="451"/>
      <c r="BT275" s="451"/>
      <c r="BU275" s="451"/>
      <c r="BV275" s="451"/>
      <c r="BW275" s="451"/>
      <c r="BX275" s="451"/>
      <c r="BY275" s="451"/>
      <c r="BZ275" s="451"/>
      <c r="CA275" s="451"/>
      <c r="CB275" s="451"/>
      <c r="CC275" s="451"/>
      <c r="CD275" s="451"/>
      <c r="CE275" s="451"/>
      <c r="CF275" s="451"/>
      <c r="CG275" s="451"/>
      <c r="CH275" s="451"/>
      <c r="CI275" s="451"/>
      <c r="CJ275" s="451"/>
      <c r="CK275" s="451"/>
      <c r="CL275" s="451"/>
      <c r="CM275" s="451"/>
      <c r="CN275" s="451"/>
      <c r="CO275" s="451"/>
      <c r="CP275" s="451"/>
      <c r="CQ275" s="451"/>
      <c r="CR275" s="451"/>
      <c r="CS275" s="451"/>
      <c r="CT275" s="451"/>
      <c r="CU275" s="451"/>
      <c r="CV275" s="451"/>
      <c r="CW275" s="451"/>
      <c r="CX275" s="451"/>
      <c r="CY275" s="451"/>
      <c r="CZ275" s="451"/>
      <c r="DA275" s="451"/>
      <c r="DB275" s="451"/>
      <c r="DC275" s="451"/>
      <c r="DD275" s="451"/>
      <c r="DE275" s="451"/>
      <c r="DF275" s="451"/>
      <c r="DG275" s="451"/>
      <c r="DH275" s="451"/>
      <c r="DI275" s="451"/>
      <c r="DJ275" s="451"/>
      <c r="DK275" s="451"/>
      <c r="DL275" s="451"/>
      <c r="DM275" s="451"/>
      <c r="DN275" s="451"/>
      <c r="DO275" s="451"/>
      <c r="DP275" s="451"/>
      <c r="DQ275" s="451"/>
      <c r="DR275" s="451"/>
      <c r="DS275" s="451"/>
      <c r="DT275" s="451"/>
      <c r="DU275" s="451"/>
      <c r="DV275" s="451"/>
      <c r="DW275" s="451"/>
      <c r="DX275" s="451"/>
      <c r="DY275" s="451"/>
      <c r="DZ275" s="451"/>
      <c r="EA275" s="451"/>
      <c r="EB275" s="451"/>
      <c r="EC275" s="451"/>
      <c r="ED275" s="451"/>
      <c r="EE275" s="451"/>
      <c r="EF275" s="451"/>
      <c r="EG275" s="451"/>
      <c r="EH275" s="451"/>
      <c r="EI275" s="451"/>
      <c r="EJ275" s="451"/>
      <c r="EK275" s="451"/>
      <c r="EL275" s="451"/>
      <c r="EM275" s="451"/>
      <c r="EN275" s="451"/>
      <c r="EO275" s="451"/>
      <c r="EP275" s="451"/>
      <c r="EQ275" s="451"/>
      <c r="ER275" s="451"/>
      <c r="ES275" s="451"/>
      <c r="ET275" s="451"/>
      <c r="EU275" s="451"/>
      <c r="EV275" s="451"/>
      <c r="EW275" s="451"/>
      <c r="EX275" s="451"/>
      <c r="EY275" s="451"/>
      <c r="EZ275" s="451"/>
      <c r="FA275" s="451"/>
      <c r="FB275" s="451"/>
      <c r="FC275" s="451"/>
      <c r="FD275" s="451"/>
      <c r="FE275" s="451"/>
      <c r="FF275" s="451"/>
      <c r="FG275" s="451"/>
      <c r="FH275" s="451"/>
      <c r="FI275" s="451"/>
      <c r="FJ275" s="451"/>
      <c r="FK275" s="451"/>
      <c r="FL275" s="451"/>
      <c r="FM275" s="451"/>
      <c r="FN275" s="451"/>
    </row>
    <row r="276" spans="1:170" ht="15.75" customHeight="1">
      <c r="A276" s="451"/>
      <c r="B276" s="451"/>
      <c r="C276" s="451"/>
      <c r="D276" s="451"/>
      <c r="E276" s="451"/>
      <c r="F276" s="451"/>
      <c r="G276" s="451"/>
      <c r="H276" s="451"/>
      <c r="I276" s="451"/>
      <c r="J276" s="451"/>
      <c r="K276" s="451"/>
      <c r="L276" s="451"/>
      <c r="M276" s="451"/>
      <c r="N276" s="451"/>
      <c r="O276" s="451"/>
      <c r="P276" s="451"/>
      <c r="Q276" s="451"/>
      <c r="R276" s="451"/>
      <c r="S276" s="451"/>
      <c r="T276" s="451"/>
      <c r="U276" s="451"/>
      <c r="V276" s="451"/>
      <c r="W276" s="451"/>
      <c r="X276" s="451"/>
      <c r="Y276" s="451"/>
      <c r="Z276" s="451"/>
      <c r="AA276" s="451"/>
      <c r="AB276" s="451"/>
      <c r="AC276" s="451"/>
      <c r="AD276" s="451"/>
      <c r="AE276" s="451"/>
      <c r="AF276" s="451"/>
      <c r="AG276" s="451"/>
      <c r="AH276" s="451"/>
      <c r="AI276" s="451"/>
      <c r="AJ276" s="451"/>
      <c r="AK276" s="451"/>
      <c r="AL276" s="451"/>
      <c r="AM276" s="451"/>
      <c r="AN276" s="451"/>
      <c r="AO276" s="451"/>
      <c r="AP276" s="451"/>
      <c r="AQ276" s="451"/>
      <c r="AR276" s="451"/>
      <c r="AS276" s="451"/>
      <c r="AT276" s="451"/>
      <c r="AU276" s="451"/>
      <c r="AV276" s="451"/>
      <c r="AW276" s="451"/>
      <c r="AX276" s="451"/>
      <c r="AY276" s="451"/>
      <c r="AZ276" s="451"/>
      <c r="BA276" s="451"/>
      <c r="BB276" s="451"/>
      <c r="BC276" s="451"/>
      <c r="BD276" s="451"/>
      <c r="BE276" s="451"/>
      <c r="BF276" s="451"/>
      <c r="BG276" s="451"/>
      <c r="BH276" s="451"/>
      <c r="BI276" s="451"/>
      <c r="BJ276" s="451"/>
      <c r="BK276" s="451"/>
      <c r="BL276" s="451"/>
      <c r="BM276" s="451"/>
      <c r="BN276" s="451"/>
      <c r="BO276" s="451"/>
      <c r="BP276" s="451"/>
      <c r="BQ276" s="451"/>
      <c r="BR276" s="451"/>
      <c r="BS276" s="451"/>
      <c r="BT276" s="451"/>
      <c r="BU276" s="451"/>
      <c r="BV276" s="451"/>
      <c r="BW276" s="451"/>
      <c r="BX276" s="451"/>
      <c r="BY276" s="451"/>
      <c r="BZ276" s="451"/>
      <c r="CA276" s="451"/>
      <c r="CB276" s="451"/>
      <c r="CC276" s="451"/>
      <c r="CD276" s="451"/>
      <c r="CE276" s="451"/>
      <c r="CF276" s="451"/>
      <c r="CG276" s="451"/>
      <c r="CH276" s="451"/>
      <c r="CI276" s="451"/>
      <c r="CJ276" s="451"/>
      <c r="CK276" s="451"/>
      <c r="CL276" s="451"/>
      <c r="CM276" s="451"/>
      <c r="CN276" s="451"/>
      <c r="CO276" s="451"/>
      <c r="CP276" s="451"/>
      <c r="CQ276" s="451"/>
      <c r="CR276" s="451"/>
      <c r="CS276" s="451"/>
      <c r="CT276" s="451"/>
      <c r="CU276" s="451"/>
      <c r="CV276" s="451"/>
      <c r="CW276" s="451"/>
      <c r="CX276" s="451"/>
      <c r="CY276" s="451"/>
      <c r="CZ276" s="451"/>
      <c r="DA276" s="451"/>
      <c r="DB276" s="451"/>
      <c r="DC276" s="451"/>
      <c r="DD276" s="451"/>
      <c r="DE276" s="451"/>
      <c r="DF276" s="451"/>
      <c r="DG276" s="451"/>
      <c r="DH276" s="451"/>
      <c r="DI276" s="451"/>
      <c r="DJ276" s="451"/>
      <c r="DK276" s="451"/>
      <c r="DL276" s="451"/>
      <c r="DM276" s="451"/>
      <c r="DN276" s="451"/>
      <c r="DO276" s="451"/>
      <c r="DP276" s="451"/>
      <c r="DQ276" s="451"/>
      <c r="DR276" s="451"/>
      <c r="DS276" s="451"/>
      <c r="DT276" s="451"/>
      <c r="DU276" s="451"/>
      <c r="DV276" s="451"/>
      <c r="DW276" s="451"/>
      <c r="DX276" s="451"/>
      <c r="DY276" s="451"/>
      <c r="DZ276" s="451"/>
      <c r="EA276" s="451"/>
      <c r="EB276" s="451"/>
      <c r="EC276" s="451"/>
      <c r="ED276" s="451"/>
      <c r="EE276" s="451"/>
      <c r="EF276" s="451"/>
      <c r="EG276" s="451"/>
      <c r="EH276" s="451"/>
      <c r="EI276" s="451"/>
      <c r="EJ276" s="451"/>
      <c r="EK276" s="451"/>
      <c r="EL276" s="451"/>
      <c r="EM276" s="451"/>
      <c r="EN276" s="451"/>
      <c r="EO276" s="451"/>
      <c r="EP276" s="451"/>
      <c r="EQ276" s="451"/>
      <c r="ER276" s="451"/>
      <c r="ES276" s="451"/>
      <c r="ET276" s="451"/>
      <c r="EU276" s="451"/>
      <c r="EV276" s="451"/>
      <c r="EW276" s="451"/>
      <c r="EX276" s="451"/>
      <c r="EY276" s="451"/>
      <c r="EZ276" s="451"/>
      <c r="FA276" s="451"/>
      <c r="FB276" s="451"/>
      <c r="FC276" s="451"/>
      <c r="FD276" s="451"/>
      <c r="FE276" s="451"/>
      <c r="FF276" s="451"/>
      <c r="FG276" s="451"/>
      <c r="FH276" s="451"/>
      <c r="FI276" s="451"/>
      <c r="FJ276" s="451"/>
      <c r="FK276" s="451"/>
      <c r="FL276" s="451"/>
      <c r="FM276" s="451"/>
      <c r="FN276" s="451"/>
    </row>
    <row r="277" spans="1:170" ht="15.75" customHeight="1">
      <c r="A277" s="451"/>
      <c r="B277" s="451"/>
      <c r="C277" s="451"/>
      <c r="D277" s="451"/>
      <c r="E277" s="451"/>
      <c r="F277" s="451"/>
      <c r="G277" s="451"/>
      <c r="H277" s="451"/>
      <c r="I277" s="451"/>
      <c r="J277" s="451"/>
      <c r="K277" s="451"/>
      <c r="L277" s="451"/>
      <c r="M277" s="451"/>
      <c r="N277" s="451"/>
      <c r="O277" s="451"/>
      <c r="P277" s="451"/>
      <c r="Q277" s="451"/>
      <c r="R277" s="451"/>
      <c r="S277" s="451"/>
      <c r="T277" s="451"/>
      <c r="U277" s="451"/>
      <c r="V277" s="451"/>
      <c r="W277" s="451"/>
      <c r="X277" s="451"/>
      <c r="Y277" s="451"/>
      <c r="Z277" s="451"/>
      <c r="AA277" s="451"/>
      <c r="AB277" s="451"/>
      <c r="AC277" s="451"/>
      <c r="AD277" s="451"/>
      <c r="AE277" s="451"/>
      <c r="AF277" s="451"/>
      <c r="AG277" s="451"/>
      <c r="AH277" s="451"/>
      <c r="AI277" s="451"/>
      <c r="AJ277" s="451"/>
      <c r="AK277" s="451"/>
      <c r="AL277" s="451"/>
      <c r="AM277" s="451"/>
      <c r="AN277" s="451"/>
      <c r="AO277" s="451"/>
      <c r="AP277" s="451"/>
      <c r="AQ277" s="451"/>
      <c r="AR277" s="451"/>
      <c r="AS277" s="451"/>
      <c r="AT277" s="451"/>
      <c r="AU277" s="451"/>
      <c r="AV277" s="451"/>
      <c r="AW277" s="451"/>
      <c r="AX277" s="451"/>
      <c r="AY277" s="451"/>
      <c r="AZ277" s="451"/>
      <c r="BA277" s="451"/>
      <c r="BB277" s="451"/>
      <c r="BC277" s="451"/>
      <c r="BD277" s="451"/>
      <c r="BE277" s="451"/>
      <c r="BF277" s="451"/>
      <c r="BG277" s="451"/>
      <c r="BH277" s="451"/>
      <c r="BI277" s="451"/>
      <c r="BJ277" s="451"/>
      <c r="BK277" s="451"/>
      <c r="BL277" s="451"/>
      <c r="BM277" s="451"/>
      <c r="BN277" s="451"/>
      <c r="BO277" s="451"/>
      <c r="BP277" s="451"/>
      <c r="BQ277" s="451"/>
      <c r="BR277" s="451"/>
      <c r="BS277" s="451"/>
      <c r="BT277" s="451"/>
      <c r="BU277" s="451"/>
      <c r="BV277" s="451"/>
      <c r="BW277" s="451"/>
      <c r="BX277" s="451"/>
      <c r="BY277" s="451"/>
      <c r="BZ277" s="451"/>
      <c r="CA277" s="451"/>
      <c r="CB277" s="451"/>
      <c r="CC277" s="451"/>
      <c r="CD277" s="451"/>
      <c r="CE277" s="451"/>
      <c r="CF277" s="451"/>
      <c r="CG277" s="451"/>
      <c r="CH277" s="451"/>
      <c r="CI277" s="451"/>
      <c r="CJ277" s="451"/>
      <c r="CK277" s="451"/>
      <c r="CL277" s="451"/>
      <c r="CM277" s="451"/>
      <c r="CN277" s="451"/>
      <c r="CO277" s="451"/>
      <c r="CP277" s="451"/>
      <c r="CQ277" s="451"/>
      <c r="CR277" s="451"/>
      <c r="CS277" s="451"/>
      <c r="CT277" s="451"/>
      <c r="CU277" s="451"/>
      <c r="CV277" s="451"/>
      <c r="CW277" s="451"/>
      <c r="CX277" s="451"/>
      <c r="CY277" s="451"/>
      <c r="CZ277" s="451"/>
      <c r="DA277" s="451"/>
      <c r="DB277" s="451"/>
      <c r="DC277" s="451"/>
      <c r="DD277" s="451"/>
      <c r="DE277" s="451"/>
      <c r="DF277" s="451"/>
      <c r="DG277" s="451"/>
      <c r="DH277" s="451"/>
      <c r="DI277" s="451"/>
      <c r="DJ277" s="451"/>
      <c r="DK277" s="451"/>
      <c r="DL277" s="451"/>
      <c r="DM277" s="451"/>
      <c r="DN277" s="451"/>
      <c r="DO277" s="451"/>
      <c r="DP277" s="451"/>
      <c r="DQ277" s="451"/>
      <c r="DR277" s="451"/>
      <c r="DS277" s="451"/>
      <c r="DT277" s="451"/>
      <c r="DU277" s="451"/>
      <c r="DV277" s="451"/>
      <c r="DW277" s="451"/>
      <c r="DX277" s="451"/>
      <c r="DY277" s="451"/>
      <c r="DZ277" s="451"/>
      <c r="EA277" s="451"/>
      <c r="EB277" s="451"/>
      <c r="EC277" s="451"/>
      <c r="ED277" s="451"/>
      <c r="EE277" s="451"/>
      <c r="EF277" s="451"/>
      <c r="EG277" s="451"/>
      <c r="EH277" s="451"/>
      <c r="EI277" s="451"/>
      <c r="EJ277" s="451"/>
      <c r="EK277" s="451"/>
      <c r="EL277" s="451"/>
      <c r="EM277" s="451"/>
      <c r="EN277" s="451"/>
      <c r="EO277" s="451"/>
      <c r="EP277" s="451"/>
      <c r="EQ277" s="451"/>
      <c r="ER277" s="451"/>
      <c r="ES277" s="451"/>
      <c r="ET277" s="451"/>
      <c r="EU277" s="451"/>
      <c r="EV277" s="451"/>
      <c r="EW277" s="451"/>
      <c r="EX277" s="451"/>
      <c r="EY277" s="451"/>
      <c r="EZ277" s="451"/>
      <c r="FA277" s="451"/>
      <c r="FB277" s="451"/>
      <c r="FC277" s="451"/>
      <c r="FD277" s="451"/>
      <c r="FE277" s="451"/>
      <c r="FF277" s="451"/>
      <c r="FG277" s="451"/>
      <c r="FH277" s="451"/>
      <c r="FI277" s="451"/>
      <c r="FJ277" s="451"/>
      <c r="FK277" s="451"/>
      <c r="FL277" s="451"/>
      <c r="FM277" s="451"/>
      <c r="FN277" s="451"/>
    </row>
    <row r="278" spans="1:170" ht="15.75" customHeight="1">
      <c r="A278" s="451"/>
      <c r="B278" s="451"/>
      <c r="C278" s="451"/>
      <c r="D278" s="451"/>
      <c r="E278" s="451"/>
      <c r="F278" s="451"/>
      <c r="G278" s="451"/>
      <c r="H278" s="451"/>
      <c r="I278" s="451"/>
      <c r="J278" s="451"/>
      <c r="K278" s="451"/>
      <c r="L278" s="451"/>
      <c r="M278" s="451"/>
      <c r="N278" s="451"/>
      <c r="O278" s="451"/>
      <c r="P278" s="451"/>
      <c r="Q278" s="451"/>
      <c r="R278" s="451"/>
      <c r="S278" s="451"/>
      <c r="T278" s="451"/>
      <c r="U278" s="451"/>
      <c r="V278" s="451"/>
      <c r="W278" s="451"/>
      <c r="X278" s="451"/>
      <c r="Y278" s="451"/>
      <c r="Z278" s="451"/>
      <c r="AA278" s="451"/>
      <c r="AB278" s="451"/>
      <c r="AC278" s="451"/>
      <c r="AD278" s="451"/>
      <c r="AE278" s="451"/>
      <c r="AF278" s="451"/>
      <c r="AG278" s="451"/>
      <c r="AH278" s="451"/>
      <c r="AI278" s="451"/>
      <c r="AJ278" s="451"/>
      <c r="AK278" s="451"/>
      <c r="AL278" s="451"/>
      <c r="AM278" s="451"/>
      <c r="AN278" s="451"/>
      <c r="AO278" s="451"/>
      <c r="AP278" s="451"/>
      <c r="AQ278" s="451"/>
      <c r="AR278" s="451"/>
      <c r="AS278" s="451"/>
      <c r="AT278" s="451"/>
      <c r="AU278" s="451"/>
      <c r="AV278" s="451"/>
      <c r="AW278" s="451"/>
      <c r="AX278" s="451"/>
      <c r="AY278" s="451"/>
      <c r="AZ278" s="451"/>
      <c r="BA278" s="451"/>
      <c r="BB278" s="451"/>
      <c r="BC278" s="451"/>
      <c r="BD278" s="451"/>
      <c r="BE278" s="451"/>
      <c r="BF278" s="451"/>
      <c r="BG278" s="451"/>
      <c r="BH278" s="451"/>
      <c r="BI278" s="451"/>
      <c r="BJ278" s="451"/>
      <c r="BK278" s="451"/>
      <c r="BL278" s="451"/>
      <c r="BM278" s="451"/>
      <c r="BN278" s="451"/>
      <c r="BO278" s="451"/>
      <c r="BP278" s="451"/>
      <c r="BQ278" s="451"/>
      <c r="BR278" s="451"/>
      <c r="BS278" s="451"/>
      <c r="BT278" s="451"/>
      <c r="BU278" s="451"/>
      <c r="BV278" s="451"/>
      <c r="BW278" s="451"/>
      <c r="BX278" s="451"/>
      <c r="BY278" s="451"/>
      <c r="BZ278" s="451"/>
      <c r="CA278" s="451"/>
      <c r="CB278" s="451"/>
      <c r="CC278" s="451"/>
      <c r="CD278" s="451"/>
      <c r="CE278" s="451"/>
      <c r="CF278" s="451"/>
      <c r="CG278" s="451"/>
      <c r="CH278" s="451"/>
      <c r="CI278" s="451"/>
      <c r="CJ278" s="451"/>
      <c r="CK278" s="451"/>
      <c r="CL278" s="451"/>
      <c r="CM278" s="451"/>
      <c r="CN278" s="451"/>
      <c r="CO278" s="451"/>
      <c r="CP278" s="451"/>
      <c r="CQ278" s="451"/>
      <c r="CR278" s="451"/>
      <c r="CS278" s="451"/>
      <c r="CT278" s="451"/>
      <c r="CU278" s="451"/>
      <c r="CV278" s="451"/>
      <c r="CW278" s="451"/>
      <c r="CX278" s="451"/>
      <c r="CY278" s="451"/>
      <c r="CZ278" s="451"/>
      <c r="DA278" s="451"/>
      <c r="DB278" s="451"/>
      <c r="DC278" s="451"/>
      <c r="DD278" s="451"/>
      <c r="DE278" s="451"/>
      <c r="DF278" s="451"/>
      <c r="DG278" s="451"/>
      <c r="DH278" s="451"/>
      <c r="DI278" s="451"/>
      <c r="DJ278" s="451"/>
      <c r="DK278" s="451"/>
      <c r="DL278" s="451"/>
      <c r="DM278" s="451"/>
      <c r="DN278" s="451"/>
      <c r="DO278" s="451"/>
      <c r="DP278" s="451"/>
      <c r="DQ278" s="451"/>
      <c r="DR278" s="451"/>
      <c r="DS278" s="451"/>
      <c r="DT278" s="451"/>
      <c r="DU278" s="451"/>
      <c r="DV278" s="451"/>
      <c r="DW278" s="451"/>
      <c r="DX278" s="451"/>
      <c r="DY278" s="451"/>
      <c r="DZ278" s="451"/>
      <c r="EA278" s="451"/>
      <c r="EB278" s="451"/>
      <c r="EC278" s="451"/>
      <c r="ED278" s="451"/>
      <c r="EE278" s="451"/>
      <c r="EF278" s="451"/>
      <c r="EG278" s="451"/>
      <c r="EH278" s="451"/>
      <c r="EI278" s="451"/>
      <c r="EJ278" s="451"/>
      <c r="EK278" s="451"/>
      <c r="EL278" s="451"/>
      <c r="EM278" s="451"/>
      <c r="EN278" s="451"/>
      <c r="EO278" s="451"/>
      <c r="EP278" s="451"/>
      <c r="EQ278" s="451"/>
      <c r="ER278" s="451"/>
      <c r="ES278" s="451"/>
      <c r="ET278" s="451"/>
      <c r="EU278" s="451"/>
      <c r="EV278" s="451"/>
      <c r="EW278" s="451"/>
      <c r="EX278" s="451"/>
      <c r="EY278" s="451"/>
      <c r="EZ278" s="451"/>
      <c r="FA278" s="451"/>
      <c r="FB278" s="451"/>
      <c r="FC278" s="451"/>
      <c r="FD278" s="451"/>
      <c r="FE278" s="451"/>
      <c r="FF278" s="451"/>
      <c r="FG278" s="451"/>
      <c r="FH278" s="451"/>
      <c r="FI278" s="451"/>
      <c r="FJ278" s="451"/>
      <c r="FK278" s="451"/>
      <c r="FL278" s="451"/>
      <c r="FM278" s="451"/>
      <c r="FN278" s="451"/>
    </row>
    <row r="279" spans="1:170" ht="15.75" customHeight="1">
      <c r="A279" s="451"/>
      <c r="B279" s="451"/>
      <c r="C279" s="451"/>
      <c r="D279" s="451"/>
      <c r="E279" s="451"/>
      <c r="F279" s="451"/>
      <c r="G279" s="451"/>
      <c r="H279" s="451"/>
      <c r="I279" s="451"/>
      <c r="J279" s="451"/>
      <c r="K279" s="451"/>
      <c r="L279" s="451"/>
      <c r="M279" s="451"/>
      <c r="N279" s="451"/>
      <c r="O279" s="451"/>
      <c r="P279" s="451"/>
      <c r="Q279" s="451"/>
      <c r="R279" s="451"/>
      <c r="S279" s="451"/>
      <c r="T279" s="451"/>
      <c r="U279" s="451"/>
      <c r="V279" s="451"/>
      <c r="W279" s="451"/>
      <c r="X279" s="451"/>
      <c r="Y279" s="451"/>
      <c r="Z279" s="451"/>
      <c r="AA279" s="451"/>
      <c r="AB279" s="451"/>
      <c r="AC279" s="451"/>
      <c r="AD279" s="451"/>
      <c r="AE279" s="451"/>
      <c r="AF279" s="451"/>
      <c r="AG279" s="451"/>
      <c r="AH279" s="451"/>
      <c r="AI279" s="451"/>
      <c r="AJ279" s="451"/>
      <c r="AK279" s="451"/>
      <c r="AL279" s="451"/>
      <c r="AM279" s="451"/>
      <c r="AN279" s="451"/>
      <c r="AO279" s="451"/>
      <c r="AP279" s="451"/>
      <c r="AQ279" s="451"/>
      <c r="AR279" s="451"/>
      <c r="AS279" s="451"/>
      <c r="AT279" s="451"/>
      <c r="AU279" s="451"/>
      <c r="AV279" s="451"/>
      <c r="AW279" s="451"/>
      <c r="AX279" s="451"/>
      <c r="AY279" s="451"/>
      <c r="AZ279" s="451"/>
      <c r="BA279" s="451"/>
      <c r="BB279" s="451"/>
      <c r="BC279" s="451"/>
      <c r="BD279" s="451"/>
      <c r="BE279" s="451"/>
      <c r="BF279" s="451"/>
      <c r="BG279" s="451"/>
      <c r="BH279" s="451"/>
      <c r="BI279" s="451"/>
      <c r="BJ279" s="451"/>
      <c r="BK279" s="451"/>
      <c r="BL279" s="451"/>
      <c r="BM279" s="451"/>
      <c r="BN279" s="451"/>
      <c r="BO279" s="451"/>
      <c r="BP279" s="451"/>
      <c r="BQ279" s="451"/>
      <c r="BR279" s="451"/>
      <c r="BS279" s="451"/>
      <c r="BT279" s="451"/>
      <c r="BU279" s="451"/>
      <c r="BV279" s="451"/>
      <c r="BW279" s="451"/>
      <c r="BX279" s="451"/>
      <c r="BY279" s="451"/>
      <c r="BZ279" s="451"/>
      <c r="CA279" s="451"/>
      <c r="CB279" s="451"/>
      <c r="CC279" s="451"/>
      <c r="CD279" s="451"/>
      <c r="CE279" s="451"/>
      <c r="CF279" s="451"/>
      <c r="CG279" s="451"/>
      <c r="CH279" s="451"/>
      <c r="CI279" s="451"/>
      <c r="CJ279" s="451"/>
      <c r="CK279" s="451"/>
      <c r="CL279" s="451"/>
      <c r="CM279" s="451"/>
      <c r="CN279" s="451"/>
      <c r="CO279" s="451"/>
      <c r="CP279" s="451"/>
      <c r="CQ279" s="451"/>
      <c r="CR279" s="451"/>
      <c r="CS279" s="451"/>
      <c r="CT279" s="451"/>
      <c r="CU279" s="451"/>
      <c r="CV279" s="451"/>
      <c r="CW279" s="451"/>
      <c r="CX279" s="451"/>
      <c r="CY279" s="451"/>
      <c r="CZ279" s="451"/>
      <c r="DA279" s="451"/>
      <c r="DB279" s="451"/>
      <c r="DC279" s="451"/>
      <c r="DD279" s="451"/>
      <c r="DE279" s="451"/>
      <c r="DF279" s="451"/>
      <c r="DG279" s="451"/>
      <c r="DH279" s="451"/>
      <c r="DI279" s="451"/>
      <c r="DJ279" s="451"/>
      <c r="DK279" s="451"/>
      <c r="DL279" s="451"/>
      <c r="DM279" s="451"/>
      <c r="DN279" s="451"/>
      <c r="DO279" s="451"/>
      <c r="DP279" s="451"/>
      <c r="DQ279" s="451"/>
      <c r="DR279" s="451"/>
      <c r="DS279" s="451"/>
      <c r="DT279" s="451"/>
      <c r="DU279" s="451"/>
      <c r="DV279" s="451"/>
      <c r="DW279" s="451"/>
      <c r="DX279" s="451"/>
      <c r="DY279" s="451"/>
      <c r="DZ279" s="451"/>
      <c r="EA279" s="451"/>
      <c r="EB279" s="451"/>
      <c r="EC279" s="451"/>
      <c r="ED279" s="451"/>
      <c r="EE279" s="451"/>
      <c r="EF279" s="451"/>
      <c r="EG279" s="451"/>
      <c r="EH279" s="451"/>
      <c r="EI279" s="451"/>
      <c r="EJ279" s="451"/>
      <c r="EK279" s="451"/>
      <c r="EL279" s="451"/>
      <c r="EM279" s="451"/>
      <c r="EN279" s="451"/>
      <c r="EO279" s="451"/>
      <c r="EP279" s="451"/>
      <c r="EQ279" s="451"/>
      <c r="ER279" s="451"/>
      <c r="ES279" s="451"/>
      <c r="ET279" s="451"/>
      <c r="EU279" s="451"/>
      <c r="EV279" s="451"/>
      <c r="EW279" s="451"/>
      <c r="EX279" s="451"/>
      <c r="EY279" s="451"/>
      <c r="EZ279" s="451"/>
      <c r="FA279" s="451"/>
      <c r="FB279" s="451"/>
      <c r="FC279" s="451"/>
      <c r="FD279" s="451"/>
      <c r="FE279" s="451"/>
      <c r="FF279" s="451"/>
      <c r="FG279" s="451"/>
      <c r="FH279" s="451"/>
      <c r="FI279" s="451"/>
      <c r="FJ279" s="451"/>
      <c r="FK279" s="451"/>
      <c r="FL279" s="451"/>
      <c r="FM279" s="451"/>
      <c r="FN279" s="451"/>
    </row>
    <row r="280" spans="1:170" ht="15.75" customHeight="1">
      <c r="A280" s="451"/>
      <c r="B280" s="451"/>
      <c r="C280" s="451"/>
      <c r="D280" s="451"/>
      <c r="E280" s="451"/>
      <c r="F280" s="451"/>
      <c r="G280" s="451"/>
      <c r="H280" s="451"/>
      <c r="I280" s="451"/>
      <c r="J280" s="451"/>
      <c r="K280" s="451"/>
      <c r="L280" s="451"/>
      <c r="M280" s="451"/>
      <c r="N280" s="451"/>
      <c r="O280" s="451"/>
      <c r="P280" s="451"/>
      <c r="Q280" s="451"/>
      <c r="R280" s="451"/>
      <c r="S280" s="451"/>
      <c r="T280" s="451"/>
      <c r="U280" s="451"/>
      <c r="V280" s="451"/>
      <c r="W280" s="451"/>
      <c r="X280" s="451"/>
      <c r="Y280" s="451"/>
      <c r="Z280" s="451"/>
      <c r="AA280" s="451"/>
      <c r="AB280" s="451"/>
      <c r="AC280" s="451"/>
      <c r="AD280" s="451"/>
      <c r="AE280" s="451"/>
      <c r="AF280" s="451"/>
      <c r="AG280" s="451"/>
      <c r="AH280" s="451"/>
      <c r="AI280" s="451"/>
      <c r="AJ280" s="451"/>
      <c r="AK280" s="451"/>
      <c r="AL280" s="451"/>
      <c r="AM280" s="451"/>
      <c r="AN280" s="451"/>
      <c r="AO280" s="451"/>
      <c r="AP280" s="451"/>
      <c r="AQ280" s="451"/>
      <c r="AR280" s="451"/>
      <c r="AS280" s="451"/>
      <c r="AT280" s="451"/>
      <c r="AU280" s="451"/>
      <c r="AV280" s="451"/>
      <c r="AW280" s="451"/>
      <c r="AX280" s="451"/>
      <c r="AY280" s="451"/>
      <c r="AZ280" s="451"/>
      <c r="BA280" s="451"/>
      <c r="BB280" s="451"/>
      <c r="BC280" s="451"/>
      <c r="BD280" s="451"/>
      <c r="BE280" s="451"/>
      <c r="BF280" s="451"/>
      <c r="BG280" s="451"/>
      <c r="BH280" s="451"/>
      <c r="BI280" s="451"/>
      <c r="BJ280" s="451"/>
      <c r="BK280" s="451"/>
      <c r="BL280" s="451"/>
      <c r="BM280" s="451"/>
      <c r="BN280" s="451"/>
      <c r="BO280" s="451"/>
      <c r="BP280" s="451"/>
      <c r="BQ280" s="451"/>
      <c r="BR280" s="451"/>
      <c r="BS280" s="451"/>
      <c r="BT280" s="451"/>
      <c r="BU280" s="451"/>
      <c r="BV280" s="451"/>
      <c r="BW280" s="451"/>
      <c r="BX280" s="451"/>
      <c r="BY280" s="451"/>
      <c r="BZ280" s="451"/>
      <c r="CA280" s="451"/>
      <c r="CB280" s="451"/>
      <c r="CC280" s="451"/>
      <c r="CD280" s="451"/>
      <c r="CE280" s="451"/>
      <c r="CF280" s="451"/>
      <c r="CG280" s="451"/>
      <c r="CH280" s="451"/>
      <c r="CI280" s="451"/>
      <c r="CJ280" s="451"/>
      <c r="CK280" s="451"/>
      <c r="CL280" s="451"/>
      <c r="CM280" s="451"/>
      <c r="CN280" s="451"/>
      <c r="CO280" s="451"/>
      <c r="CP280" s="451"/>
      <c r="CQ280" s="451"/>
      <c r="CR280" s="451"/>
      <c r="CS280" s="451"/>
      <c r="CT280" s="451"/>
      <c r="CU280" s="451"/>
      <c r="CV280" s="451"/>
      <c r="CW280" s="451"/>
      <c r="CX280" s="451"/>
      <c r="CY280" s="451"/>
      <c r="CZ280" s="451"/>
      <c r="DA280" s="451"/>
      <c r="DB280" s="451"/>
      <c r="DC280" s="451"/>
      <c r="DD280" s="451"/>
      <c r="DE280" s="451"/>
      <c r="DF280" s="451"/>
      <c r="DG280" s="451"/>
      <c r="DH280" s="451"/>
      <c r="DI280" s="451"/>
      <c r="DJ280" s="451"/>
      <c r="DK280" s="451"/>
      <c r="DL280" s="451"/>
      <c r="DM280" s="451"/>
      <c r="DN280" s="451"/>
      <c r="DO280" s="451"/>
      <c r="DP280" s="451"/>
      <c r="DQ280" s="451"/>
      <c r="DR280" s="451"/>
      <c r="DS280" s="451"/>
      <c r="DT280" s="451"/>
      <c r="DU280" s="451"/>
      <c r="DV280" s="451"/>
      <c r="DW280" s="451"/>
      <c r="DX280" s="451"/>
      <c r="DY280" s="451"/>
      <c r="DZ280" s="451"/>
      <c r="EA280" s="451"/>
      <c r="EB280" s="451"/>
      <c r="EC280" s="451"/>
      <c r="ED280" s="451"/>
      <c r="EE280" s="451"/>
      <c r="EF280" s="451"/>
      <c r="EG280" s="451"/>
      <c r="EH280" s="451"/>
      <c r="EI280" s="451"/>
      <c r="EJ280" s="451"/>
      <c r="EK280" s="451"/>
      <c r="EL280" s="451"/>
      <c r="EM280" s="451"/>
      <c r="EN280" s="451"/>
      <c r="EO280" s="451"/>
      <c r="EP280" s="451"/>
      <c r="EQ280" s="451"/>
      <c r="ER280" s="451"/>
      <c r="ES280" s="451"/>
      <c r="ET280" s="451"/>
      <c r="EU280" s="451"/>
      <c r="EV280" s="451"/>
      <c r="EW280" s="451"/>
      <c r="EX280" s="451"/>
      <c r="EY280" s="451"/>
      <c r="EZ280" s="451"/>
      <c r="FA280" s="451"/>
      <c r="FB280" s="451"/>
      <c r="FC280" s="451"/>
      <c r="FD280" s="451"/>
      <c r="FE280" s="451"/>
      <c r="FF280" s="451"/>
      <c r="FG280" s="451"/>
      <c r="FH280" s="451"/>
      <c r="FI280" s="451"/>
      <c r="FJ280" s="451"/>
      <c r="FK280" s="451"/>
      <c r="FL280" s="451"/>
      <c r="FM280" s="451"/>
      <c r="FN280" s="451"/>
    </row>
    <row r="281" spans="1:170" ht="15.75" customHeight="1">
      <c r="A281" s="451"/>
      <c r="B281" s="451"/>
      <c r="C281" s="451"/>
      <c r="D281" s="451"/>
      <c r="E281" s="451"/>
      <c r="F281" s="451"/>
      <c r="G281" s="451"/>
      <c r="H281" s="451"/>
      <c r="I281" s="451"/>
      <c r="J281" s="451"/>
      <c r="K281" s="451"/>
      <c r="L281" s="451"/>
      <c r="M281" s="451"/>
      <c r="N281" s="451"/>
      <c r="O281" s="451"/>
      <c r="P281" s="451"/>
      <c r="Q281" s="451"/>
      <c r="R281" s="451"/>
      <c r="S281" s="451"/>
      <c r="T281" s="451"/>
      <c r="U281" s="451"/>
      <c r="V281" s="451"/>
      <c r="W281" s="451"/>
      <c r="X281" s="451"/>
      <c r="Y281" s="451"/>
      <c r="Z281" s="451"/>
      <c r="AA281" s="451"/>
      <c r="AB281" s="451"/>
      <c r="AC281" s="451"/>
      <c r="AD281" s="451"/>
      <c r="AE281" s="451"/>
      <c r="AF281" s="451"/>
      <c r="AG281" s="451"/>
      <c r="AH281" s="451"/>
      <c r="AI281" s="451"/>
      <c r="AJ281" s="451"/>
      <c r="AK281" s="451"/>
      <c r="AL281" s="451"/>
      <c r="AM281" s="451"/>
      <c r="AN281" s="451"/>
      <c r="AO281" s="451"/>
      <c r="AP281" s="451"/>
      <c r="AQ281" s="451"/>
      <c r="AR281" s="451"/>
      <c r="AS281" s="451"/>
      <c r="AT281" s="451"/>
      <c r="AU281" s="451"/>
      <c r="AV281" s="451"/>
      <c r="AW281" s="451"/>
      <c r="AX281" s="451"/>
      <c r="AY281" s="451"/>
      <c r="AZ281" s="451"/>
      <c r="BA281" s="451"/>
      <c r="BB281" s="451"/>
      <c r="BC281" s="451"/>
      <c r="BD281" s="451"/>
      <c r="BE281" s="451"/>
      <c r="BF281" s="451"/>
      <c r="BG281" s="451"/>
      <c r="BH281" s="451"/>
      <c r="BI281" s="451"/>
      <c r="BJ281" s="451"/>
      <c r="BK281" s="451"/>
      <c r="BL281" s="451"/>
      <c r="BM281" s="451"/>
      <c r="BN281" s="451"/>
      <c r="BO281" s="451"/>
      <c r="BP281" s="451"/>
      <c r="BQ281" s="451"/>
      <c r="BR281" s="451"/>
      <c r="BS281" s="451"/>
      <c r="BT281" s="451"/>
      <c r="BU281" s="451"/>
      <c r="BV281" s="451"/>
      <c r="BW281" s="451"/>
      <c r="BX281" s="451"/>
      <c r="BY281" s="451"/>
      <c r="BZ281" s="451"/>
      <c r="CA281" s="451"/>
      <c r="CB281" s="451"/>
      <c r="CC281" s="451"/>
      <c r="CD281" s="451"/>
      <c r="CE281" s="451"/>
      <c r="CF281" s="451"/>
      <c r="CG281" s="451"/>
      <c r="CH281" s="451"/>
      <c r="CI281" s="451"/>
      <c r="CJ281" s="451"/>
      <c r="CK281" s="451"/>
      <c r="CL281" s="451"/>
      <c r="CM281" s="451"/>
      <c r="CN281" s="451"/>
      <c r="CO281" s="451"/>
      <c r="CP281" s="451"/>
      <c r="CQ281" s="451"/>
      <c r="CR281" s="451"/>
      <c r="CS281" s="451"/>
      <c r="CT281" s="451"/>
      <c r="CU281" s="451"/>
      <c r="CV281" s="451"/>
      <c r="CW281" s="451"/>
      <c r="CX281" s="451"/>
      <c r="CY281" s="451"/>
      <c r="CZ281" s="451"/>
      <c r="DA281" s="451"/>
      <c r="DB281" s="451"/>
      <c r="DC281" s="451"/>
      <c r="DD281" s="451"/>
      <c r="DE281" s="451"/>
      <c r="DF281" s="451"/>
      <c r="DG281" s="451"/>
      <c r="DH281" s="451"/>
      <c r="DI281" s="451"/>
      <c r="DJ281" s="451"/>
      <c r="DK281" s="451"/>
      <c r="DL281" s="451"/>
      <c r="DM281" s="451"/>
      <c r="DN281" s="451"/>
      <c r="DO281" s="451"/>
      <c r="DP281" s="451"/>
      <c r="DQ281" s="451"/>
      <c r="DR281" s="451"/>
      <c r="DS281" s="451"/>
      <c r="DT281" s="451"/>
      <c r="DU281" s="451"/>
      <c r="DV281" s="451"/>
      <c r="DW281" s="451"/>
      <c r="DX281" s="451"/>
      <c r="DY281" s="451"/>
      <c r="DZ281" s="451"/>
      <c r="EA281" s="451"/>
      <c r="EB281" s="451"/>
      <c r="EC281" s="451"/>
      <c r="ED281" s="451"/>
      <c r="EE281" s="451"/>
      <c r="EF281" s="451"/>
      <c r="EG281" s="451"/>
      <c r="EH281" s="451"/>
      <c r="EI281" s="451"/>
      <c r="EJ281" s="451"/>
      <c r="EK281" s="451"/>
      <c r="EL281" s="451"/>
      <c r="EM281" s="451"/>
      <c r="EN281" s="451"/>
      <c r="EO281" s="451"/>
      <c r="EP281" s="451"/>
      <c r="EQ281" s="451"/>
      <c r="ER281" s="451"/>
      <c r="ES281" s="451"/>
      <c r="ET281" s="451"/>
      <c r="EU281" s="451"/>
      <c r="EV281" s="451"/>
      <c r="EW281" s="451"/>
      <c r="EX281" s="451"/>
      <c r="EY281" s="451"/>
      <c r="EZ281" s="451"/>
      <c r="FA281" s="451"/>
      <c r="FB281" s="451"/>
      <c r="FC281" s="451"/>
      <c r="FD281" s="451"/>
      <c r="FE281" s="451"/>
      <c r="FF281" s="451"/>
      <c r="FG281" s="451"/>
      <c r="FH281" s="451"/>
      <c r="FI281" s="451"/>
      <c r="FJ281" s="451"/>
      <c r="FK281" s="451"/>
      <c r="FL281" s="451"/>
      <c r="FM281" s="451"/>
      <c r="FN281" s="451"/>
    </row>
    <row r="282" spans="1:170" ht="15.75" customHeight="1">
      <c r="A282" s="451"/>
      <c r="B282" s="451"/>
      <c r="C282" s="451"/>
      <c r="D282" s="451"/>
      <c r="E282" s="451"/>
      <c r="F282" s="451"/>
      <c r="G282" s="451"/>
      <c r="H282" s="451"/>
      <c r="I282" s="451"/>
      <c r="J282" s="451"/>
      <c r="K282" s="451"/>
      <c r="L282" s="451"/>
      <c r="M282" s="451"/>
      <c r="N282" s="451"/>
      <c r="O282" s="451"/>
      <c r="P282" s="451"/>
      <c r="Q282" s="451"/>
      <c r="R282" s="451"/>
      <c r="S282" s="451"/>
      <c r="T282" s="451"/>
      <c r="U282" s="451"/>
      <c r="V282" s="451"/>
      <c r="W282" s="451"/>
      <c r="X282" s="451"/>
      <c r="Y282" s="451"/>
      <c r="Z282" s="451"/>
      <c r="AA282" s="451"/>
      <c r="AB282" s="451"/>
      <c r="AC282" s="451"/>
      <c r="AD282" s="451"/>
      <c r="AE282" s="451"/>
      <c r="AF282" s="451"/>
      <c r="AG282" s="451"/>
      <c r="AH282" s="451"/>
      <c r="AI282" s="451"/>
      <c r="AJ282" s="451"/>
      <c r="AK282" s="451"/>
      <c r="AL282" s="451"/>
      <c r="AM282" s="451"/>
      <c r="AN282" s="451"/>
      <c r="AO282" s="451"/>
      <c r="AP282" s="451"/>
      <c r="AQ282" s="451"/>
      <c r="AR282" s="451"/>
      <c r="AS282" s="451"/>
      <c r="AT282" s="451"/>
      <c r="AU282" s="451"/>
      <c r="AV282" s="451"/>
      <c r="AW282" s="451"/>
      <c r="AX282" s="451"/>
      <c r="AY282" s="451"/>
      <c r="AZ282" s="451"/>
      <c r="BA282" s="451"/>
      <c r="BB282" s="451"/>
      <c r="BC282" s="451"/>
      <c r="BD282" s="451"/>
      <c r="BE282" s="451"/>
      <c r="BF282" s="451"/>
      <c r="BG282" s="451"/>
      <c r="BH282" s="451"/>
      <c r="BI282" s="451"/>
      <c r="BJ282" s="451"/>
      <c r="BK282" s="451"/>
      <c r="BL282" s="451"/>
      <c r="BM282" s="451"/>
      <c r="BN282" s="451"/>
      <c r="BO282" s="451"/>
      <c r="BP282" s="451"/>
      <c r="BQ282" s="451"/>
      <c r="BR282" s="451"/>
      <c r="BS282" s="451"/>
      <c r="BT282" s="451"/>
      <c r="BU282" s="451"/>
      <c r="BV282" s="451"/>
      <c r="BW282" s="451"/>
      <c r="BX282" s="451"/>
      <c r="BY282" s="451"/>
      <c r="BZ282" s="451"/>
      <c r="CA282" s="451"/>
      <c r="CB282" s="451"/>
      <c r="CC282" s="451"/>
      <c r="CD282" s="451"/>
      <c r="CE282" s="451"/>
      <c r="CF282" s="451"/>
      <c r="CG282" s="451"/>
      <c r="CH282" s="451"/>
      <c r="CI282" s="451"/>
      <c r="CJ282" s="451"/>
      <c r="CK282" s="451"/>
      <c r="CL282" s="451"/>
      <c r="CM282" s="451"/>
      <c r="CN282" s="451"/>
      <c r="CO282" s="451"/>
      <c r="CP282" s="451"/>
      <c r="CQ282" s="451"/>
      <c r="CR282" s="451"/>
      <c r="CS282" s="451"/>
      <c r="CT282" s="451"/>
      <c r="CU282" s="451"/>
      <c r="CV282" s="451"/>
      <c r="CW282" s="451"/>
      <c r="CX282" s="451"/>
      <c r="CY282" s="451"/>
      <c r="CZ282" s="451"/>
      <c r="DA282" s="451"/>
      <c r="DB282" s="451"/>
      <c r="DC282" s="451"/>
      <c r="DD282" s="451"/>
      <c r="DE282" s="451"/>
      <c r="DF282" s="451"/>
      <c r="DG282" s="451"/>
      <c r="DH282" s="451"/>
      <c r="DI282" s="451"/>
      <c r="DJ282" s="451"/>
      <c r="DK282" s="451"/>
      <c r="DL282" s="451"/>
      <c r="DM282" s="451"/>
      <c r="DN282" s="451"/>
      <c r="DO282" s="451"/>
      <c r="DP282" s="451"/>
      <c r="DQ282" s="451"/>
      <c r="DR282" s="451"/>
      <c r="DS282" s="451"/>
      <c r="DT282" s="451"/>
      <c r="DU282" s="451"/>
      <c r="DV282" s="451"/>
      <c r="DW282" s="451"/>
      <c r="DX282" s="451"/>
      <c r="DY282" s="451"/>
      <c r="DZ282" s="451"/>
      <c r="EA282" s="451"/>
      <c r="EB282" s="451"/>
      <c r="EC282" s="451"/>
      <c r="ED282" s="451"/>
      <c r="EE282" s="451"/>
      <c r="EF282" s="451"/>
      <c r="EG282" s="451"/>
      <c r="EH282" s="451"/>
      <c r="EI282" s="451"/>
      <c r="EJ282" s="451"/>
      <c r="EK282" s="451"/>
      <c r="EL282" s="451"/>
      <c r="EM282" s="451"/>
      <c r="EN282" s="451"/>
      <c r="EO282" s="451"/>
      <c r="EP282" s="451"/>
      <c r="EQ282" s="451"/>
      <c r="ER282" s="451"/>
      <c r="ES282" s="451"/>
      <c r="ET282" s="451"/>
      <c r="EU282" s="451"/>
      <c r="EV282" s="451"/>
      <c r="EW282" s="451"/>
      <c r="EX282" s="451"/>
      <c r="EY282" s="451"/>
      <c r="EZ282" s="451"/>
      <c r="FA282" s="451"/>
      <c r="FB282" s="451"/>
      <c r="FC282" s="451"/>
      <c r="FD282" s="451"/>
      <c r="FE282" s="451"/>
      <c r="FF282" s="451"/>
      <c r="FG282" s="451"/>
      <c r="FH282" s="451"/>
      <c r="FI282" s="451"/>
      <c r="FJ282" s="451"/>
      <c r="FK282" s="451"/>
      <c r="FL282" s="451"/>
      <c r="FM282" s="451"/>
      <c r="FN282" s="451"/>
    </row>
    <row r="283" spans="1:170" ht="15.75" customHeight="1">
      <c r="A283" s="451"/>
      <c r="B283" s="451"/>
      <c r="C283" s="451"/>
      <c r="D283" s="451"/>
      <c r="E283" s="451"/>
      <c r="F283" s="451"/>
      <c r="G283" s="451"/>
      <c r="H283" s="451"/>
      <c r="I283" s="451"/>
      <c r="J283" s="451"/>
      <c r="K283" s="451"/>
      <c r="L283" s="451"/>
      <c r="M283" s="451"/>
      <c r="N283" s="451"/>
      <c r="O283" s="451"/>
      <c r="P283" s="451"/>
      <c r="Q283" s="451"/>
      <c r="R283" s="451"/>
      <c r="S283" s="451"/>
      <c r="T283" s="451"/>
      <c r="U283" s="451"/>
      <c r="V283" s="451"/>
      <c r="W283" s="451"/>
      <c r="X283" s="451"/>
      <c r="Y283" s="451"/>
      <c r="Z283" s="451"/>
      <c r="AA283" s="451"/>
      <c r="AB283" s="451"/>
      <c r="AC283" s="451"/>
      <c r="AD283" s="451"/>
      <c r="AE283" s="451"/>
      <c r="AF283" s="451"/>
      <c r="AG283" s="451"/>
      <c r="AH283" s="451"/>
      <c r="AI283" s="451"/>
      <c r="AJ283" s="451"/>
      <c r="AK283" s="451"/>
      <c r="AL283" s="451"/>
      <c r="AM283" s="451"/>
      <c r="AN283" s="451"/>
      <c r="AO283" s="451"/>
      <c r="AP283" s="451"/>
      <c r="AQ283" s="451"/>
      <c r="AR283" s="451"/>
      <c r="AS283" s="451"/>
      <c r="AT283" s="451"/>
      <c r="AU283" s="451"/>
      <c r="AV283" s="451"/>
      <c r="AW283" s="451"/>
      <c r="AX283" s="451"/>
      <c r="AY283" s="451"/>
      <c r="AZ283" s="451"/>
      <c r="BA283" s="451"/>
      <c r="BB283" s="451"/>
      <c r="BC283" s="451"/>
      <c r="BD283" s="451"/>
      <c r="BE283" s="451"/>
      <c r="BF283" s="451"/>
      <c r="BG283" s="451"/>
      <c r="BH283" s="451"/>
      <c r="BI283" s="451"/>
      <c r="BJ283" s="451"/>
      <c r="BK283" s="451"/>
      <c r="BL283" s="451"/>
      <c r="BM283" s="451"/>
      <c r="BN283" s="451"/>
      <c r="BO283" s="451"/>
      <c r="BP283" s="451"/>
      <c r="BQ283" s="451"/>
      <c r="BR283" s="451"/>
      <c r="BS283" s="451"/>
      <c r="BT283" s="451"/>
      <c r="BU283" s="451"/>
      <c r="BV283" s="451"/>
      <c r="BW283" s="451"/>
      <c r="BX283" s="451"/>
      <c r="BY283" s="451"/>
      <c r="BZ283" s="451"/>
      <c r="CA283" s="451"/>
      <c r="CB283" s="451"/>
      <c r="CC283" s="451"/>
      <c r="CD283" s="451"/>
      <c r="CE283" s="451"/>
      <c r="CF283" s="451"/>
      <c r="CG283" s="451"/>
      <c r="CH283" s="451"/>
      <c r="CI283" s="451"/>
      <c r="CJ283" s="451"/>
      <c r="CK283" s="451"/>
      <c r="CL283" s="451"/>
      <c r="CM283" s="451"/>
      <c r="CN283" s="451"/>
      <c r="CO283" s="451"/>
      <c r="CP283" s="451"/>
      <c r="CQ283" s="451"/>
      <c r="CR283" s="451"/>
      <c r="CS283" s="451"/>
      <c r="CT283" s="451"/>
      <c r="CU283" s="451"/>
      <c r="CV283" s="451"/>
      <c r="CW283" s="451"/>
      <c r="CX283" s="451"/>
      <c r="CY283" s="451"/>
      <c r="CZ283" s="451"/>
      <c r="DA283" s="451"/>
      <c r="DB283" s="451"/>
      <c r="DC283" s="451"/>
      <c r="DD283" s="451"/>
      <c r="DE283" s="451"/>
      <c r="DF283" s="451"/>
      <c r="DG283" s="451"/>
      <c r="DH283" s="451"/>
      <c r="DI283" s="451"/>
      <c r="DJ283" s="451"/>
      <c r="DK283" s="451"/>
      <c r="DL283" s="451"/>
      <c r="DM283" s="451"/>
      <c r="DN283" s="451"/>
      <c r="DO283" s="451"/>
      <c r="DP283" s="451"/>
      <c r="DQ283" s="451"/>
      <c r="DR283" s="451"/>
      <c r="DS283" s="451"/>
      <c r="DT283" s="451"/>
      <c r="DU283" s="451"/>
      <c r="DV283" s="451"/>
      <c r="DW283" s="451"/>
      <c r="DX283" s="451"/>
      <c r="DY283" s="451"/>
      <c r="DZ283" s="451"/>
      <c r="EA283" s="451"/>
      <c r="EB283" s="451"/>
      <c r="EC283" s="451"/>
      <c r="ED283" s="451"/>
      <c r="EE283" s="451"/>
      <c r="EF283" s="451"/>
      <c r="EG283" s="451"/>
      <c r="EH283" s="451"/>
      <c r="EI283" s="451"/>
      <c r="EJ283" s="451"/>
      <c r="EK283" s="451"/>
      <c r="EL283" s="451"/>
      <c r="EM283" s="451"/>
      <c r="EN283" s="451"/>
      <c r="EO283" s="451"/>
      <c r="EP283" s="451"/>
      <c r="EQ283" s="451"/>
      <c r="ER283" s="451"/>
      <c r="ES283" s="451"/>
      <c r="ET283" s="451"/>
      <c r="EU283" s="451"/>
      <c r="EV283" s="451"/>
      <c r="EW283" s="451"/>
      <c r="EX283" s="451"/>
      <c r="EY283" s="451"/>
      <c r="EZ283" s="451"/>
      <c r="FA283" s="451"/>
      <c r="FB283" s="451"/>
      <c r="FC283" s="451"/>
      <c r="FD283" s="451"/>
      <c r="FE283" s="451"/>
      <c r="FF283" s="451"/>
      <c r="FG283" s="451"/>
      <c r="FH283" s="451"/>
      <c r="FI283" s="451"/>
      <c r="FJ283" s="451"/>
      <c r="FK283" s="451"/>
      <c r="FL283" s="451"/>
      <c r="FM283" s="451"/>
      <c r="FN283" s="451"/>
    </row>
    <row r="284" spans="1:170" ht="15.75" customHeight="1">
      <c r="A284" s="451"/>
      <c r="B284" s="451"/>
      <c r="C284" s="451"/>
      <c r="D284" s="451"/>
      <c r="E284" s="451"/>
      <c r="F284" s="451"/>
      <c r="G284" s="451"/>
      <c r="H284" s="451"/>
      <c r="I284" s="451"/>
      <c r="J284" s="451"/>
      <c r="K284" s="451"/>
      <c r="L284" s="451"/>
      <c r="M284" s="451"/>
      <c r="N284" s="451"/>
      <c r="O284" s="451"/>
      <c r="P284" s="451"/>
      <c r="Q284" s="451"/>
      <c r="R284" s="451"/>
      <c r="S284" s="451"/>
      <c r="T284" s="451"/>
      <c r="U284" s="451"/>
      <c r="V284" s="451"/>
      <c r="W284" s="451"/>
      <c r="X284" s="451"/>
      <c r="Y284" s="451"/>
      <c r="Z284" s="451"/>
      <c r="AA284" s="451"/>
      <c r="AB284" s="451"/>
      <c r="AC284" s="451"/>
      <c r="AD284" s="451"/>
      <c r="AE284" s="451"/>
      <c r="AF284" s="451"/>
      <c r="AG284" s="451"/>
      <c r="AH284" s="451"/>
      <c r="AI284" s="451"/>
      <c r="AJ284" s="451"/>
      <c r="AK284" s="451"/>
      <c r="AL284" s="451"/>
      <c r="AM284" s="451"/>
      <c r="AN284" s="451"/>
      <c r="AO284" s="451"/>
      <c r="AP284" s="451"/>
      <c r="AQ284" s="451"/>
      <c r="AR284" s="451"/>
      <c r="AS284" s="451"/>
      <c r="AT284" s="451"/>
      <c r="AU284" s="451"/>
      <c r="AV284" s="451"/>
      <c r="AW284" s="451"/>
      <c r="AX284" s="451"/>
      <c r="AY284" s="451"/>
      <c r="AZ284" s="451"/>
      <c r="BA284" s="451"/>
      <c r="BB284" s="451"/>
      <c r="BC284" s="451"/>
      <c r="BD284" s="451"/>
      <c r="BE284" s="451"/>
      <c r="BF284" s="451"/>
      <c r="BG284" s="451"/>
      <c r="BH284" s="451"/>
      <c r="BI284" s="451"/>
      <c r="BJ284" s="451"/>
      <c r="BK284" s="451"/>
      <c r="BL284" s="451"/>
      <c r="BM284" s="451"/>
      <c r="BN284" s="451"/>
      <c r="BO284" s="451"/>
      <c r="BP284" s="451"/>
      <c r="BQ284" s="451"/>
      <c r="BR284" s="451"/>
      <c r="BS284" s="451"/>
      <c r="BT284" s="451"/>
      <c r="BU284" s="451"/>
      <c r="BV284" s="451"/>
      <c r="BW284" s="451"/>
      <c r="BX284" s="451"/>
      <c r="BY284" s="451"/>
      <c r="BZ284" s="451"/>
      <c r="CA284" s="451"/>
      <c r="CB284" s="451"/>
      <c r="CC284" s="451"/>
      <c r="CD284" s="451"/>
      <c r="CE284" s="451"/>
      <c r="CF284" s="451"/>
      <c r="CG284" s="451"/>
      <c r="CH284" s="451"/>
      <c r="CI284" s="451"/>
      <c r="CJ284" s="451"/>
      <c r="CK284" s="451"/>
      <c r="CL284" s="451"/>
      <c r="CM284" s="451"/>
      <c r="CN284" s="451"/>
      <c r="CO284" s="451"/>
      <c r="CP284" s="451"/>
      <c r="CQ284" s="451"/>
      <c r="CR284" s="451"/>
      <c r="CS284" s="451"/>
      <c r="CT284" s="451"/>
      <c r="CU284" s="451"/>
      <c r="CV284" s="451"/>
      <c r="CW284" s="451"/>
      <c r="CX284" s="451"/>
      <c r="CY284" s="451"/>
      <c r="CZ284" s="451"/>
      <c r="DA284" s="451"/>
      <c r="DB284" s="451"/>
      <c r="DC284" s="451"/>
      <c r="DD284" s="451"/>
      <c r="DE284" s="451"/>
      <c r="DF284" s="451"/>
      <c r="DG284" s="451"/>
      <c r="DH284" s="451"/>
      <c r="DI284" s="451"/>
      <c r="DJ284" s="451"/>
      <c r="DK284" s="451"/>
      <c r="DL284" s="451"/>
      <c r="DM284" s="451"/>
      <c r="DN284" s="451"/>
      <c r="DO284" s="451"/>
      <c r="DP284" s="451"/>
      <c r="DQ284" s="451"/>
      <c r="DR284" s="451"/>
      <c r="DS284" s="451"/>
      <c r="DT284" s="451"/>
      <c r="DU284" s="451"/>
      <c r="DV284" s="451"/>
      <c r="DW284" s="451"/>
      <c r="DX284" s="451"/>
      <c r="DY284" s="451"/>
      <c r="DZ284" s="451"/>
      <c r="EA284" s="451"/>
      <c r="EB284" s="451"/>
      <c r="EC284" s="451"/>
      <c r="ED284" s="451"/>
      <c r="EE284" s="451"/>
      <c r="EF284" s="451"/>
      <c r="EG284" s="451"/>
      <c r="EH284" s="451"/>
      <c r="EI284" s="451"/>
      <c r="EJ284" s="451"/>
      <c r="EK284" s="451"/>
      <c r="EL284" s="451"/>
      <c r="EM284" s="451"/>
      <c r="EN284" s="451"/>
      <c r="EO284" s="451"/>
      <c r="EP284" s="451"/>
      <c r="EQ284" s="451"/>
      <c r="ER284" s="451"/>
      <c r="ES284" s="451"/>
      <c r="ET284" s="451"/>
      <c r="EU284" s="451"/>
      <c r="EV284" s="451"/>
      <c r="EW284" s="451"/>
      <c r="EX284" s="451"/>
      <c r="EY284" s="451"/>
      <c r="EZ284" s="451"/>
      <c r="FA284" s="451"/>
      <c r="FB284" s="451"/>
      <c r="FC284" s="451"/>
      <c r="FD284" s="451"/>
      <c r="FE284" s="451"/>
      <c r="FF284" s="451"/>
      <c r="FG284" s="451"/>
      <c r="FH284" s="451"/>
      <c r="FI284" s="451"/>
      <c r="FJ284" s="451"/>
      <c r="FK284" s="451"/>
      <c r="FL284" s="451"/>
      <c r="FM284" s="451"/>
      <c r="FN284" s="451"/>
    </row>
    <row r="285" spans="1:170" ht="15.75" customHeight="1">
      <c r="A285" s="451"/>
      <c r="B285" s="451"/>
      <c r="C285" s="451"/>
      <c r="D285" s="451"/>
      <c r="E285" s="451"/>
      <c r="F285" s="451"/>
      <c r="G285" s="451"/>
      <c r="H285" s="451"/>
      <c r="I285" s="451"/>
      <c r="J285" s="451"/>
      <c r="K285" s="451"/>
      <c r="L285" s="451"/>
      <c r="M285" s="451"/>
      <c r="N285" s="451"/>
      <c r="O285" s="451"/>
      <c r="P285" s="451"/>
      <c r="Q285" s="451"/>
      <c r="R285" s="451"/>
      <c r="S285" s="451"/>
      <c r="T285" s="451"/>
      <c r="U285" s="451"/>
      <c r="V285" s="451"/>
      <c r="W285" s="451"/>
      <c r="X285" s="451"/>
      <c r="Y285" s="451"/>
      <c r="Z285" s="451"/>
      <c r="AA285" s="451"/>
      <c r="AB285" s="451"/>
      <c r="AC285" s="451"/>
      <c r="AD285" s="451"/>
      <c r="AE285" s="451"/>
      <c r="AF285" s="451"/>
      <c r="AG285" s="451"/>
      <c r="AH285" s="451"/>
      <c r="AI285" s="451"/>
      <c r="AJ285" s="451"/>
      <c r="AK285" s="451"/>
      <c r="AL285" s="451"/>
      <c r="AM285" s="451"/>
      <c r="AN285" s="451"/>
      <c r="AO285" s="451"/>
      <c r="AP285" s="451"/>
      <c r="AQ285" s="451"/>
      <c r="AR285" s="451"/>
      <c r="AS285" s="451"/>
      <c r="AT285" s="451"/>
      <c r="AU285" s="451"/>
      <c r="AV285" s="451"/>
      <c r="AW285" s="451"/>
      <c r="AX285" s="451"/>
      <c r="AY285" s="451"/>
      <c r="AZ285" s="451"/>
      <c r="BA285" s="451"/>
      <c r="BB285" s="451"/>
      <c r="BC285" s="451"/>
      <c r="BD285" s="451"/>
      <c r="BE285" s="451"/>
      <c r="BF285" s="451"/>
      <c r="BG285" s="451"/>
      <c r="BH285" s="451"/>
      <c r="BI285" s="451"/>
      <c r="BJ285" s="451"/>
      <c r="BK285" s="451"/>
      <c r="BL285" s="451"/>
      <c r="BM285" s="451"/>
      <c r="BN285" s="451"/>
      <c r="BO285" s="451"/>
      <c r="BP285" s="451"/>
      <c r="BQ285" s="451"/>
      <c r="BR285" s="451"/>
      <c r="BS285" s="451"/>
      <c r="BT285" s="451"/>
      <c r="BU285" s="451"/>
      <c r="BV285" s="451"/>
      <c r="BW285" s="451"/>
      <c r="BX285" s="451"/>
      <c r="BY285" s="451"/>
      <c r="BZ285" s="451"/>
      <c r="CA285" s="451"/>
      <c r="CB285" s="451"/>
      <c r="CC285" s="451"/>
      <c r="CD285" s="451"/>
      <c r="CE285" s="451"/>
      <c r="CF285" s="451"/>
      <c r="CG285" s="451"/>
      <c r="CH285" s="451"/>
      <c r="CI285" s="451"/>
      <c r="CJ285" s="451"/>
      <c r="CK285" s="451"/>
      <c r="CL285" s="451"/>
      <c r="CM285" s="451"/>
      <c r="CN285" s="451"/>
      <c r="CO285" s="451"/>
      <c r="CP285" s="451"/>
      <c r="CQ285" s="451"/>
      <c r="CR285" s="451"/>
      <c r="CS285" s="451"/>
      <c r="CT285" s="451"/>
      <c r="CU285" s="451"/>
      <c r="CV285" s="451"/>
      <c r="CW285" s="451"/>
      <c r="CX285" s="451"/>
      <c r="CY285" s="451"/>
      <c r="CZ285" s="451"/>
      <c r="DA285" s="451"/>
      <c r="DB285" s="451"/>
      <c r="DC285" s="451"/>
      <c r="DD285" s="451"/>
      <c r="DE285" s="451"/>
      <c r="DF285" s="451"/>
      <c r="DG285" s="451"/>
      <c r="DH285" s="451"/>
      <c r="DI285" s="451"/>
      <c r="DJ285" s="451"/>
      <c r="DK285" s="451"/>
      <c r="DL285" s="451"/>
      <c r="DM285" s="451"/>
      <c r="DN285" s="451"/>
      <c r="DO285" s="451"/>
      <c r="DP285" s="451"/>
      <c r="DQ285" s="451"/>
      <c r="DR285" s="451"/>
      <c r="DS285" s="451"/>
      <c r="DT285" s="451"/>
      <c r="DU285" s="451"/>
      <c r="DV285" s="451"/>
      <c r="DW285" s="451"/>
      <c r="DX285" s="451"/>
      <c r="DY285" s="451"/>
      <c r="DZ285" s="451"/>
      <c r="EA285" s="451"/>
      <c r="EB285" s="451"/>
      <c r="EC285" s="451"/>
      <c r="ED285" s="451"/>
      <c r="EE285" s="451"/>
      <c r="EF285" s="451"/>
      <c r="EG285" s="451"/>
      <c r="EH285" s="451"/>
      <c r="EI285" s="451"/>
      <c r="EJ285" s="451"/>
      <c r="EK285" s="451"/>
      <c r="EL285" s="451"/>
      <c r="EM285" s="451"/>
      <c r="EN285" s="451"/>
      <c r="EO285" s="451"/>
      <c r="EP285" s="451"/>
      <c r="EQ285" s="451"/>
      <c r="ER285" s="451"/>
      <c r="ES285" s="451"/>
      <c r="ET285" s="451"/>
      <c r="EU285" s="451"/>
      <c r="EV285" s="451"/>
      <c r="EW285" s="451"/>
      <c r="EX285" s="451"/>
      <c r="EY285" s="451"/>
      <c r="EZ285" s="451"/>
      <c r="FA285" s="451"/>
      <c r="FB285" s="451"/>
      <c r="FC285" s="451"/>
      <c r="FD285" s="451"/>
      <c r="FE285" s="451"/>
      <c r="FF285" s="451"/>
      <c r="FG285" s="451"/>
      <c r="FH285" s="451"/>
      <c r="FI285" s="451"/>
      <c r="FJ285" s="451"/>
      <c r="FK285" s="451"/>
      <c r="FL285" s="451"/>
      <c r="FM285" s="451"/>
      <c r="FN285" s="451"/>
    </row>
    <row r="286" spans="1:170" ht="15.75" customHeight="1">
      <c r="A286" s="451"/>
      <c r="B286" s="451"/>
      <c r="C286" s="451"/>
      <c r="D286" s="451"/>
      <c r="E286" s="451"/>
      <c r="F286" s="451"/>
      <c r="G286" s="451"/>
      <c r="H286" s="451"/>
      <c r="I286" s="451"/>
      <c r="J286" s="451"/>
      <c r="K286" s="451"/>
      <c r="L286" s="451"/>
      <c r="M286" s="451"/>
      <c r="N286" s="451"/>
      <c r="O286" s="451"/>
      <c r="P286" s="451"/>
      <c r="Q286" s="451"/>
      <c r="R286" s="451"/>
      <c r="S286" s="451"/>
      <c r="T286" s="451"/>
      <c r="U286" s="451"/>
      <c r="V286" s="451"/>
      <c r="W286" s="451"/>
      <c r="X286" s="451"/>
      <c r="Y286" s="451"/>
      <c r="Z286" s="451"/>
      <c r="AA286" s="451"/>
      <c r="AB286" s="451"/>
      <c r="AC286" s="451"/>
      <c r="AD286" s="451"/>
      <c r="AE286" s="451"/>
      <c r="AF286" s="451"/>
      <c r="AG286" s="451"/>
      <c r="AH286" s="451"/>
      <c r="AI286" s="451"/>
      <c r="AJ286" s="451"/>
      <c r="AK286" s="451"/>
      <c r="AL286" s="451"/>
      <c r="AM286" s="451"/>
      <c r="AN286" s="451"/>
      <c r="AO286" s="451"/>
      <c r="AP286" s="451"/>
      <c r="AQ286" s="451"/>
      <c r="AR286" s="451"/>
      <c r="AS286" s="451"/>
      <c r="AT286" s="451"/>
      <c r="AU286" s="451"/>
      <c r="AV286" s="451"/>
      <c r="AW286" s="451"/>
      <c r="AX286" s="451"/>
      <c r="AY286" s="451"/>
      <c r="AZ286" s="451"/>
      <c r="BA286" s="451"/>
      <c r="BB286" s="451"/>
      <c r="BC286" s="451"/>
      <c r="BD286" s="451"/>
      <c r="BE286" s="451"/>
      <c r="BF286" s="451"/>
      <c r="BG286" s="451"/>
      <c r="BH286" s="451"/>
      <c r="BI286" s="451"/>
      <c r="BJ286" s="451"/>
      <c r="BK286" s="451"/>
      <c r="BL286" s="451"/>
      <c r="BM286" s="451"/>
      <c r="BN286" s="451"/>
      <c r="BO286" s="451"/>
      <c r="BP286" s="451"/>
      <c r="BQ286" s="451"/>
      <c r="BR286" s="451"/>
      <c r="BS286" s="451"/>
      <c r="BT286" s="451"/>
      <c r="BU286" s="451"/>
      <c r="BV286" s="451"/>
      <c r="BW286" s="451"/>
      <c r="BX286" s="451"/>
      <c r="BY286" s="451"/>
      <c r="BZ286" s="451"/>
      <c r="CA286" s="451"/>
      <c r="CB286" s="451"/>
      <c r="CC286" s="451"/>
      <c r="CD286" s="451"/>
      <c r="CE286" s="451"/>
      <c r="CF286" s="451"/>
      <c r="CG286" s="451"/>
      <c r="CH286" s="451"/>
      <c r="CI286" s="451"/>
      <c r="CJ286" s="451"/>
      <c r="CK286" s="451"/>
      <c r="CL286" s="451"/>
      <c r="CM286" s="451"/>
      <c r="CN286" s="451"/>
      <c r="CO286" s="451"/>
      <c r="CP286" s="451"/>
      <c r="CQ286" s="451"/>
      <c r="CR286" s="451"/>
      <c r="CS286" s="451"/>
      <c r="CT286" s="451"/>
      <c r="CU286" s="451"/>
      <c r="CV286" s="451"/>
      <c r="CW286" s="451"/>
      <c r="CX286" s="451"/>
      <c r="CY286" s="451"/>
      <c r="CZ286" s="451"/>
      <c r="DA286" s="451"/>
      <c r="DB286" s="451"/>
      <c r="DC286" s="451"/>
      <c r="DD286" s="451"/>
      <c r="DE286" s="451"/>
      <c r="DF286" s="451"/>
      <c r="DG286" s="451"/>
      <c r="DH286" s="451"/>
      <c r="DI286" s="451"/>
      <c r="DJ286" s="451"/>
      <c r="DK286" s="451"/>
      <c r="DL286" s="451"/>
      <c r="DM286" s="451"/>
      <c r="DN286" s="451"/>
      <c r="DO286" s="451"/>
      <c r="DP286" s="451"/>
      <c r="DQ286" s="451"/>
      <c r="DR286" s="451"/>
      <c r="DS286" s="451"/>
      <c r="DT286" s="451"/>
      <c r="DU286" s="451"/>
      <c r="DV286" s="451"/>
      <c r="DW286" s="451"/>
      <c r="DX286" s="451"/>
      <c r="DY286" s="451"/>
      <c r="DZ286" s="451"/>
      <c r="EA286" s="451"/>
      <c r="EB286" s="451"/>
      <c r="EC286" s="451"/>
      <c r="ED286" s="451"/>
      <c r="EE286" s="451"/>
      <c r="EF286" s="451"/>
      <c r="EG286" s="451"/>
      <c r="EH286" s="451"/>
      <c r="EI286" s="451"/>
      <c r="EJ286" s="451"/>
      <c r="EK286" s="451"/>
      <c r="EL286" s="451"/>
      <c r="EM286" s="451"/>
      <c r="EN286" s="451"/>
      <c r="EO286" s="451"/>
      <c r="EP286" s="451"/>
      <c r="EQ286" s="451"/>
      <c r="ER286" s="451"/>
      <c r="ES286" s="451"/>
      <c r="ET286" s="451"/>
      <c r="EU286" s="451"/>
      <c r="EV286" s="451"/>
      <c r="EW286" s="451"/>
      <c r="EX286" s="451"/>
      <c r="EY286" s="451"/>
      <c r="EZ286" s="451"/>
      <c r="FA286" s="451"/>
      <c r="FB286" s="451"/>
      <c r="FC286" s="451"/>
      <c r="FD286" s="451"/>
      <c r="FE286" s="451"/>
      <c r="FF286" s="451"/>
      <c r="FG286" s="451"/>
      <c r="FH286" s="451"/>
      <c r="FI286" s="451"/>
      <c r="FJ286" s="451"/>
      <c r="FK286" s="451"/>
      <c r="FL286" s="451"/>
      <c r="FM286" s="451"/>
      <c r="FN286" s="451"/>
    </row>
    <row r="287" spans="1:170" ht="15.75" customHeight="1">
      <c r="A287" s="451"/>
      <c r="B287" s="451"/>
      <c r="C287" s="451"/>
      <c r="D287" s="451"/>
      <c r="E287" s="451"/>
      <c r="F287" s="451"/>
      <c r="G287" s="451"/>
      <c r="H287" s="451"/>
      <c r="I287" s="451"/>
      <c r="J287" s="451"/>
      <c r="K287" s="451"/>
      <c r="L287" s="451"/>
      <c r="M287" s="451"/>
      <c r="N287" s="451"/>
      <c r="O287" s="451"/>
      <c r="P287" s="451"/>
      <c r="Q287" s="451"/>
      <c r="R287" s="451"/>
      <c r="S287" s="451"/>
      <c r="T287" s="451"/>
      <c r="U287" s="451"/>
      <c r="V287" s="451"/>
      <c r="W287" s="451"/>
      <c r="X287" s="451"/>
      <c r="Y287" s="451"/>
      <c r="Z287" s="451"/>
      <c r="AA287" s="451"/>
      <c r="AB287" s="451"/>
      <c r="AC287" s="451"/>
      <c r="AD287" s="451"/>
      <c r="AE287" s="451"/>
      <c r="AF287" s="451"/>
      <c r="AG287" s="451"/>
      <c r="AH287" s="451"/>
      <c r="AI287" s="451"/>
      <c r="AJ287" s="451"/>
      <c r="AK287" s="451"/>
      <c r="AL287" s="451"/>
      <c r="AM287" s="451"/>
      <c r="AN287" s="451"/>
      <c r="AO287" s="451"/>
      <c r="AP287" s="451"/>
      <c r="AQ287" s="451"/>
      <c r="AR287" s="451"/>
      <c r="AS287" s="451"/>
      <c r="AT287" s="451"/>
      <c r="AU287" s="451"/>
      <c r="AV287" s="451"/>
      <c r="AW287" s="451"/>
      <c r="AX287" s="451"/>
      <c r="AY287" s="451"/>
      <c r="AZ287" s="451"/>
      <c r="BA287" s="451"/>
      <c r="BB287" s="451"/>
      <c r="BC287" s="451"/>
      <c r="BD287" s="451"/>
      <c r="BE287" s="451"/>
      <c r="BF287" s="451"/>
      <c r="BG287" s="451"/>
      <c r="BH287" s="451"/>
      <c r="BI287" s="451"/>
      <c r="BJ287" s="451"/>
      <c r="BK287" s="451"/>
      <c r="BL287" s="451"/>
      <c r="BM287" s="451"/>
      <c r="BN287" s="451"/>
      <c r="BO287" s="451"/>
      <c r="BP287" s="451"/>
      <c r="BQ287" s="451"/>
      <c r="BR287" s="451"/>
      <c r="BS287" s="451"/>
      <c r="BT287" s="451"/>
      <c r="BU287" s="451"/>
      <c r="BV287" s="451"/>
      <c r="BW287" s="451"/>
      <c r="BX287" s="451"/>
      <c r="BY287" s="451"/>
      <c r="BZ287" s="451"/>
      <c r="CA287" s="451"/>
      <c r="CB287" s="451"/>
      <c r="CC287" s="451"/>
      <c r="CD287" s="451"/>
      <c r="CE287" s="451"/>
      <c r="CF287" s="451"/>
      <c r="CG287" s="451"/>
      <c r="CH287" s="451"/>
      <c r="CI287" s="451"/>
      <c r="CJ287" s="451"/>
      <c r="CK287" s="451"/>
      <c r="CL287" s="451"/>
      <c r="CM287" s="451"/>
      <c r="CN287" s="451"/>
      <c r="CO287" s="451"/>
      <c r="CP287" s="451"/>
      <c r="CQ287" s="451"/>
      <c r="CR287" s="451"/>
      <c r="CS287" s="451"/>
      <c r="CT287" s="451"/>
      <c r="CU287" s="451"/>
      <c r="CV287" s="451"/>
      <c r="CW287" s="451"/>
      <c r="CX287" s="451"/>
      <c r="CY287" s="451"/>
      <c r="CZ287" s="451"/>
      <c r="DA287" s="451"/>
      <c r="DB287" s="451"/>
      <c r="DC287" s="451"/>
      <c r="DD287" s="451"/>
      <c r="DE287" s="451"/>
      <c r="DF287" s="451"/>
      <c r="DG287" s="451"/>
      <c r="DH287" s="451"/>
      <c r="DI287" s="451"/>
      <c r="DJ287" s="451"/>
      <c r="DK287" s="451"/>
      <c r="DL287" s="451"/>
      <c r="DM287" s="451"/>
      <c r="DN287" s="451"/>
      <c r="DO287" s="451"/>
      <c r="DP287" s="451"/>
      <c r="DQ287" s="451"/>
      <c r="DR287" s="451"/>
      <c r="DS287" s="451"/>
      <c r="DT287" s="451"/>
      <c r="DU287" s="451"/>
      <c r="DV287" s="451"/>
      <c r="DW287" s="451"/>
      <c r="DX287" s="451"/>
      <c r="DY287" s="451"/>
      <c r="DZ287" s="451"/>
      <c r="EA287" s="451"/>
      <c r="EB287" s="451"/>
      <c r="EC287" s="451"/>
      <c r="ED287" s="451"/>
      <c r="EE287" s="451"/>
      <c r="EF287" s="451"/>
      <c r="EG287" s="451"/>
      <c r="EH287" s="451"/>
      <c r="EI287" s="451"/>
      <c r="EJ287" s="451"/>
      <c r="EK287" s="451"/>
      <c r="EL287" s="451"/>
      <c r="EM287" s="451"/>
      <c r="EN287" s="451"/>
      <c r="EO287" s="451"/>
      <c r="EP287" s="451"/>
      <c r="EQ287" s="451"/>
      <c r="ER287" s="451"/>
      <c r="ES287" s="451"/>
      <c r="ET287" s="451"/>
      <c r="EU287" s="451"/>
      <c r="EV287" s="451"/>
      <c r="EW287" s="451"/>
      <c r="EX287" s="451"/>
      <c r="EY287" s="451"/>
      <c r="EZ287" s="451"/>
      <c r="FA287" s="451"/>
      <c r="FB287" s="451"/>
      <c r="FC287" s="451"/>
      <c r="FD287" s="451"/>
      <c r="FE287" s="451"/>
      <c r="FF287" s="451"/>
      <c r="FG287" s="451"/>
      <c r="FH287" s="451"/>
      <c r="FI287" s="451"/>
      <c r="FJ287" s="451"/>
      <c r="FK287" s="451"/>
      <c r="FL287" s="451"/>
      <c r="FM287" s="451"/>
      <c r="FN287" s="451"/>
    </row>
    <row r="288" spans="1:170" ht="15.75" customHeight="1">
      <c r="A288" s="451"/>
      <c r="B288" s="451"/>
      <c r="C288" s="451"/>
      <c r="D288" s="451"/>
      <c r="E288" s="451"/>
      <c r="F288" s="451"/>
      <c r="G288" s="451"/>
      <c r="H288" s="451"/>
      <c r="I288" s="451"/>
      <c r="J288" s="451"/>
      <c r="K288" s="451"/>
      <c r="L288" s="451"/>
      <c r="M288" s="451"/>
      <c r="N288" s="451"/>
      <c r="O288" s="451"/>
      <c r="P288" s="451"/>
      <c r="Q288" s="451"/>
      <c r="R288" s="451"/>
      <c r="S288" s="451"/>
      <c r="T288" s="451"/>
      <c r="U288" s="451"/>
      <c r="V288" s="451"/>
      <c r="W288" s="451"/>
      <c r="X288" s="451"/>
      <c r="Y288" s="451"/>
      <c r="Z288" s="451"/>
      <c r="AA288" s="451"/>
      <c r="AB288" s="451"/>
      <c r="AC288" s="451"/>
      <c r="AD288" s="451"/>
      <c r="AE288" s="451"/>
      <c r="AF288" s="451"/>
      <c r="AG288" s="451"/>
      <c r="AH288" s="451"/>
      <c r="AI288" s="451"/>
      <c r="AJ288" s="451"/>
      <c r="AK288" s="451"/>
      <c r="AL288" s="451"/>
      <c r="AM288" s="451"/>
      <c r="AN288" s="451"/>
      <c r="AO288" s="451"/>
      <c r="AP288" s="451"/>
      <c r="AQ288" s="451"/>
      <c r="AR288" s="451"/>
      <c r="AS288" s="451"/>
      <c r="AT288" s="451"/>
      <c r="AU288" s="451"/>
      <c r="AV288" s="451"/>
      <c r="AW288" s="451"/>
      <c r="AX288" s="451"/>
      <c r="AY288" s="451"/>
      <c r="AZ288" s="451"/>
      <c r="BA288" s="451"/>
      <c r="BB288" s="451"/>
      <c r="BC288" s="451"/>
      <c r="BD288" s="451"/>
      <c r="BE288" s="451"/>
      <c r="BF288" s="451"/>
      <c r="BG288" s="451"/>
      <c r="BH288" s="451"/>
      <c r="BI288" s="451"/>
      <c r="BJ288" s="451"/>
      <c r="BK288" s="451"/>
      <c r="BL288" s="451"/>
      <c r="BM288" s="451"/>
      <c r="BN288" s="451"/>
      <c r="BO288" s="451"/>
      <c r="BP288" s="451"/>
      <c r="BQ288" s="451"/>
      <c r="BR288" s="451"/>
      <c r="BS288" s="451"/>
      <c r="BT288" s="451"/>
      <c r="BU288" s="451"/>
      <c r="BV288" s="451"/>
      <c r="BW288" s="451"/>
      <c r="BX288" s="451"/>
      <c r="BY288" s="451"/>
      <c r="BZ288" s="451"/>
      <c r="CA288" s="451"/>
      <c r="CB288" s="451"/>
      <c r="CC288" s="451"/>
      <c r="CD288" s="451"/>
      <c r="CE288" s="451"/>
      <c r="CF288" s="451"/>
      <c r="CG288" s="451"/>
      <c r="CH288" s="451"/>
      <c r="CI288" s="451"/>
      <c r="CJ288" s="451"/>
      <c r="CK288" s="451"/>
      <c r="CL288" s="451"/>
      <c r="CM288" s="451"/>
      <c r="CN288" s="451"/>
      <c r="CO288" s="451"/>
      <c r="CP288" s="451"/>
      <c r="CQ288" s="451"/>
      <c r="CR288" s="451"/>
      <c r="CS288" s="451"/>
      <c r="CT288" s="451"/>
      <c r="CU288" s="451"/>
      <c r="CV288" s="451"/>
      <c r="CW288" s="451"/>
      <c r="CX288" s="451"/>
      <c r="CY288" s="451"/>
      <c r="CZ288" s="451"/>
      <c r="DA288" s="451"/>
      <c r="DB288" s="451"/>
      <c r="DC288" s="451"/>
      <c r="DD288" s="451"/>
      <c r="DE288" s="451"/>
      <c r="DF288" s="451"/>
      <c r="DG288" s="451"/>
      <c r="DH288" s="451"/>
      <c r="DI288" s="451"/>
      <c r="DJ288" s="451"/>
      <c r="DK288" s="451"/>
      <c r="DL288" s="451"/>
      <c r="DM288" s="451"/>
      <c r="DN288" s="451"/>
      <c r="DO288" s="451"/>
      <c r="DP288" s="451"/>
      <c r="DQ288" s="451"/>
      <c r="DR288" s="451"/>
      <c r="DS288" s="451"/>
      <c r="DT288" s="451"/>
      <c r="DU288" s="451"/>
      <c r="DV288" s="451"/>
      <c r="DW288" s="451"/>
      <c r="DX288" s="451"/>
      <c r="DY288" s="451"/>
      <c r="DZ288" s="451"/>
      <c r="EA288" s="451"/>
      <c r="EB288" s="451"/>
      <c r="EC288" s="451"/>
      <c r="ED288" s="451"/>
      <c r="EE288" s="451"/>
      <c r="EF288" s="451"/>
      <c r="EG288" s="451"/>
      <c r="EH288" s="451"/>
      <c r="EI288" s="451"/>
      <c r="EJ288" s="451"/>
      <c r="EK288" s="451"/>
      <c r="EL288" s="451"/>
      <c r="EM288" s="451"/>
      <c r="EN288" s="451"/>
      <c r="EO288" s="451"/>
      <c r="EP288" s="451"/>
      <c r="EQ288" s="451"/>
      <c r="ER288" s="451"/>
      <c r="ES288" s="451"/>
      <c r="ET288" s="451"/>
      <c r="EU288" s="451"/>
      <c r="EV288" s="451"/>
      <c r="EW288" s="451"/>
      <c r="EX288" s="451"/>
      <c r="EY288" s="451"/>
      <c r="EZ288" s="451"/>
      <c r="FA288" s="451"/>
      <c r="FB288" s="451"/>
      <c r="FC288" s="451"/>
      <c r="FD288" s="451"/>
      <c r="FE288" s="451"/>
      <c r="FF288" s="451"/>
      <c r="FG288" s="451"/>
      <c r="FH288" s="451"/>
      <c r="FI288" s="451"/>
      <c r="FJ288" s="451"/>
      <c r="FK288" s="451"/>
      <c r="FL288" s="451"/>
      <c r="FM288" s="451"/>
      <c r="FN288" s="451"/>
    </row>
    <row r="289" spans="1:170" ht="15.75" customHeight="1">
      <c r="A289" s="451"/>
      <c r="B289" s="451"/>
      <c r="C289" s="451"/>
      <c r="D289" s="451"/>
      <c r="E289" s="451"/>
      <c r="F289" s="451"/>
      <c r="G289" s="451"/>
      <c r="H289" s="451"/>
      <c r="I289" s="451"/>
      <c r="J289" s="451"/>
      <c r="K289" s="451"/>
      <c r="L289" s="451"/>
      <c r="M289" s="451"/>
      <c r="N289" s="451"/>
      <c r="O289" s="451"/>
      <c r="P289" s="451"/>
      <c r="Q289" s="451"/>
      <c r="R289" s="451"/>
      <c r="S289" s="451"/>
      <c r="T289" s="451"/>
      <c r="U289" s="451"/>
      <c r="V289" s="451"/>
      <c r="W289" s="451"/>
      <c r="X289" s="451"/>
      <c r="Y289" s="451"/>
      <c r="Z289" s="451"/>
      <c r="AA289" s="451"/>
      <c r="AB289" s="451"/>
      <c r="AC289" s="451"/>
      <c r="AD289" s="451"/>
      <c r="AE289" s="451"/>
      <c r="AF289" s="451"/>
      <c r="AG289" s="451"/>
      <c r="AH289" s="451"/>
      <c r="AI289" s="451"/>
      <c r="AJ289" s="451"/>
      <c r="AK289" s="451"/>
      <c r="AL289" s="451"/>
      <c r="AM289" s="451"/>
      <c r="AN289" s="451"/>
      <c r="AO289" s="451"/>
      <c r="AP289" s="451"/>
      <c r="AQ289" s="451"/>
      <c r="AR289" s="451"/>
      <c r="AS289" s="451"/>
      <c r="AT289" s="451"/>
      <c r="AU289" s="451"/>
      <c r="AV289" s="451"/>
      <c r="AW289" s="451"/>
      <c r="AX289" s="451"/>
      <c r="AY289" s="451"/>
      <c r="AZ289" s="451"/>
      <c r="BA289" s="451"/>
      <c r="BB289" s="451"/>
      <c r="BC289" s="451"/>
      <c r="BD289" s="451"/>
      <c r="BE289" s="451"/>
      <c r="BF289" s="451"/>
      <c r="BG289" s="451"/>
      <c r="BH289" s="451"/>
      <c r="BI289" s="451"/>
      <c r="BJ289" s="451"/>
      <c r="BK289" s="451"/>
      <c r="BL289" s="451"/>
      <c r="BM289" s="451"/>
      <c r="BN289" s="451"/>
      <c r="BO289" s="451"/>
      <c r="BP289" s="451"/>
      <c r="BQ289" s="451"/>
      <c r="BR289" s="451"/>
      <c r="BS289" s="451"/>
      <c r="BT289" s="451"/>
      <c r="BU289" s="451"/>
      <c r="BV289" s="451"/>
      <c r="BW289" s="451"/>
      <c r="BX289" s="451"/>
      <c r="BY289" s="451"/>
      <c r="BZ289" s="451"/>
      <c r="CA289" s="451"/>
      <c r="CB289" s="451"/>
      <c r="CC289" s="451"/>
      <c r="CD289" s="451"/>
      <c r="CE289" s="451"/>
      <c r="CF289" s="451"/>
      <c r="CG289" s="451"/>
      <c r="CH289" s="451"/>
      <c r="CI289" s="451"/>
      <c r="CJ289" s="451"/>
      <c r="CK289" s="451"/>
      <c r="CL289" s="451"/>
      <c r="CM289" s="451"/>
      <c r="CN289" s="451"/>
      <c r="CO289" s="451"/>
      <c r="CP289" s="451"/>
      <c r="CQ289" s="451"/>
      <c r="CR289" s="451"/>
      <c r="CS289" s="451"/>
      <c r="CT289" s="451"/>
      <c r="CU289" s="451"/>
      <c r="CV289" s="451"/>
      <c r="CW289" s="451"/>
      <c r="CX289" s="451"/>
      <c r="CY289" s="451"/>
      <c r="CZ289" s="451"/>
      <c r="DA289" s="451"/>
      <c r="DB289" s="451"/>
      <c r="DC289" s="451"/>
      <c r="DD289" s="451"/>
      <c r="DE289" s="451"/>
      <c r="DF289" s="451"/>
      <c r="DG289" s="451"/>
      <c r="DH289" s="451"/>
      <c r="DI289" s="451"/>
      <c r="DJ289" s="451"/>
      <c r="DK289" s="451"/>
      <c r="DL289" s="451"/>
      <c r="DM289" s="451"/>
      <c r="DN289" s="451"/>
      <c r="DO289" s="451"/>
      <c r="DP289" s="451"/>
      <c r="DQ289" s="451"/>
      <c r="DR289" s="451"/>
      <c r="DS289" s="451"/>
      <c r="DT289" s="451"/>
      <c r="DU289" s="451"/>
      <c r="DV289" s="451"/>
      <c r="DW289" s="451"/>
      <c r="DX289" s="451"/>
      <c r="DY289" s="451"/>
      <c r="DZ289" s="451"/>
      <c r="EA289" s="451"/>
      <c r="EB289" s="451"/>
      <c r="EC289" s="451"/>
      <c r="ED289" s="451"/>
      <c r="EE289" s="451"/>
      <c r="EF289" s="451"/>
      <c r="EG289" s="451"/>
      <c r="EH289" s="451"/>
      <c r="EI289" s="451"/>
      <c r="EJ289" s="451"/>
      <c r="EK289" s="451"/>
      <c r="EL289" s="451"/>
      <c r="EM289" s="451"/>
      <c r="EN289" s="451"/>
      <c r="EO289" s="451"/>
      <c r="EP289" s="451"/>
      <c r="EQ289" s="451"/>
      <c r="ER289" s="451"/>
      <c r="ES289" s="451"/>
      <c r="ET289" s="451"/>
      <c r="EU289" s="451"/>
      <c r="EV289" s="451"/>
      <c r="EW289" s="451"/>
      <c r="EX289" s="451"/>
      <c r="EY289" s="451"/>
      <c r="EZ289" s="451"/>
      <c r="FA289" s="451"/>
      <c r="FB289" s="451"/>
      <c r="FC289" s="451"/>
      <c r="FD289" s="451"/>
      <c r="FE289" s="451"/>
      <c r="FF289" s="451"/>
      <c r="FG289" s="451"/>
      <c r="FH289" s="451"/>
      <c r="FI289" s="451"/>
      <c r="FJ289" s="451"/>
      <c r="FK289" s="451"/>
      <c r="FL289" s="451"/>
      <c r="FM289" s="451"/>
      <c r="FN289" s="451"/>
    </row>
    <row r="290" spans="1:170" ht="15.75" customHeight="1">
      <c r="A290" s="451"/>
      <c r="B290" s="451"/>
      <c r="C290" s="451"/>
      <c r="D290" s="451"/>
      <c r="E290" s="451"/>
      <c r="F290" s="451"/>
      <c r="G290" s="451"/>
      <c r="H290" s="451"/>
      <c r="I290" s="451"/>
      <c r="J290" s="451"/>
      <c r="K290" s="451"/>
      <c r="L290" s="451"/>
      <c r="M290" s="451"/>
      <c r="N290" s="451"/>
      <c r="O290" s="451"/>
      <c r="P290" s="451"/>
      <c r="Q290" s="451"/>
      <c r="R290" s="451"/>
      <c r="S290" s="451"/>
      <c r="T290" s="451"/>
      <c r="U290" s="451"/>
      <c r="V290" s="451"/>
      <c r="W290" s="451"/>
      <c r="X290" s="451"/>
      <c r="Y290" s="451"/>
      <c r="Z290" s="451"/>
      <c r="AA290" s="451"/>
      <c r="AB290" s="451"/>
      <c r="AC290" s="451"/>
      <c r="AD290" s="451"/>
      <c r="AE290" s="451"/>
      <c r="AF290" s="451"/>
      <c r="AG290" s="451"/>
      <c r="AH290" s="451"/>
      <c r="AI290" s="451"/>
      <c r="AJ290" s="451"/>
      <c r="AK290" s="451"/>
      <c r="AL290" s="451"/>
      <c r="AM290" s="451"/>
      <c r="AN290" s="451"/>
      <c r="AO290" s="451"/>
      <c r="AP290" s="451"/>
      <c r="AQ290" s="451"/>
      <c r="AR290" s="451"/>
      <c r="AS290" s="451"/>
      <c r="AT290" s="451"/>
      <c r="AU290" s="451"/>
      <c r="AV290" s="451"/>
      <c r="AW290" s="451"/>
      <c r="AX290" s="451"/>
      <c r="AY290" s="451"/>
      <c r="AZ290" s="451"/>
      <c r="BA290" s="451"/>
      <c r="BB290" s="451"/>
      <c r="BC290" s="451"/>
      <c r="BD290" s="451"/>
      <c r="BE290" s="451"/>
      <c r="BF290" s="451"/>
      <c r="BG290" s="451"/>
      <c r="BH290" s="451"/>
      <c r="BI290" s="451"/>
      <c r="BJ290" s="451"/>
      <c r="BK290" s="451"/>
      <c r="BL290" s="451"/>
      <c r="BM290" s="451"/>
      <c r="BN290" s="451"/>
      <c r="BO290" s="451"/>
      <c r="BP290" s="451"/>
      <c r="BQ290" s="451"/>
      <c r="BR290" s="451"/>
      <c r="BS290" s="451"/>
      <c r="BT290" s="451"/>
      <c r="BU290" s="451"/>
      <c r="BV290" s="451"/>
      <c r="BW290" s="451"/>
      <c r="BX290" s="451"/>
      <c r="BY290" s="451"/>
      <c r="BZ290" s="451"/>
      <c r="CA290" s="451"/>
      <c r="CB290" s="451"/>
      <c r="CC290" s="451"/>
      <c r="CD290" s="451"/>
      <c r="CE290" s="451"/>
      <c r="CF290" s="451"/>
      <c r="CG290" s="451"/>
      <c r="CH290" s="451"/>
      <c r="CI290" s="451"/>
      <c r="CJ290" s="451"/>
      <c r="CK290" s="451"/>
      <c r="CL290" s="451"/>
      <c r="CM290" s="451"/>
      <c r="CN290" s="451"/>
      <c r="CO290" s="451"/>
      <c r="CP290" s="451"/>
      <c r="CQ290" s="451"/>
      <c r="CR290" s="451"/>
      <c r="CS290" s="451"/>
      <c r="CT290" s="451"/>
      <c r="CU290" s="451"/>
      <c r="CV290" s="451"/>
      <c r="CW290" s="451"/>
      <c r="CX290" s="451"/>
      <c r="CY290" s="451"/>
      <c r="CZ290" s="451"/>
      <c r="DA290" s="451"/>
      <c r="DB290" s="451"/>
      <c r="DC290" s="451"/>
      <c r="DD290" s="451"/>
      <c r="DE290" s="451"/>
      <c r="DF290" s="451"/>
      <c r="DG290" s="451"/>
      <c r="DH290" s="451"/>
      <c r="DI290" s="451"/>
      <c r="DJ290" s="451"/>
      <c r="DK290" s="451"/>
      <c r="DL290" s="451"/>
      <c r="DM290" s="451"/>
      <c r="DN290" s="451"/>
      <c r="DO290" s="451"/>
      <c r="DP290" s="451"/>
      <c r="DQ290" s="451"/>
      <c r="DR290" s="451"/>
      <c r="DS290" s="451"/>
      <c r="DT290" s="451"/>
      <c r="DU290" s="451"/>
      <c r="DV290" s="451"/>
      <c r="DW290" s="451"/>
      <c r="DX290" s="451"/>
      <c r="DY290" s="451"/>
      <c r="DZ290" s="451"/>
      <c r="EA290" s="451"/>
      <c r="EB290" s="451"/>
      <c r="EC290" s="451"/>
      <c r="ED290" s="451"/>
      <c r="EE290" s="451"/>
      <c r="EF290" s="451"/>
      <c r="EG290" s="451"/>
      <c r="EH290" s="451"/>
      <c r="EI290" s="451"/>
      <c r="EJ290" s="451"/>
      <c r="EK290" s="451"/>
      <c r="EL290" s="451"/>
      <c r="EM290" s="451"/>
      <c r="EN290" s="451"/>
      <c r="EO290" s="451"/>
      <c r="EP290" s="451"/>
      <c r="EQ290" s="451"/>
      <c r="ER290" s="451"/>
      <c r="ES290" s="451"/>
      <c r="ET290" s="451"/>
      <c r="EU290" s="451"/>
      <c r="EV290" s="451"/>
      <c r="EW290" s="451"/>
      <c r="EX290" s="451"/>
      <c r="EY290" s="451"/>
      <c r="EZ290" s="451"/>
      <c r="FA290" s="451"/>
      <c r="FB290" s="451"/>
      <c r="FC290" s="451"/>
      <c r="FD290" s="451"/>
      <c r="FE290" s="451"/>
      <c r="FF290" s="451"/>
      <c r="FG290" s="451"/>
      <c r="FH290" s="451"/>
      <c r="FI290" s="451"/>
      <c r="FJ290" s="451"/>
      <c r="FK290" s="451"/>
      <c r="FL290" s="451"/>
      <c r="FM290" s="451"/>
      <c r="FN290" s="451"/>
    </row>
    <row r="291" spans="1:170" ht="15.75" customHeight="1">
      <c r="A291" s="451"/>
      <c r="B291" s="451"/>
      <c r="C291" s="451"/>
      <c r="D291" s="451"/>
      <c r="E291" s="451"/>
      <c r="F291" s="451"/>
      <c r="G291" s="451"/>
      <c r="H291" s="451"/>
      <c r="I291" s="451"/>
      <c r="J291" s="451"/>
      <c r="K291" s="451"/>
      <c r="L291" s="451"/>
      <c r="M291" s="451"/>
      <c r="N291" s="451"/>
      <c r="O291" s="451"/>
      <c r="P291" s="451"/>
      <c r="Q291" s="451"/>
      <c r="R291" s="451"/>
      <c r="S291" s="451"/>
      <c r="T291" s="451"/>
      <c r="U291" s="451"/>
      <c r="V291" s="451"/>
      <c r="W291" s="451"/>
      <c r="X291" s="451"/>
      <c r="Y291" s="451"/>
      <c r="Z291" s="451"/>
      <c r="AA291" s="451"/>
      <c r="AB291" s="451"/>
      <c r="AC291" s="451"/>
      <c r="AD291" s="451"/>
      <c r="AE291" s="451"/>
      <c r="AF291" s="451"/>
      <c r="AG291" s="451"/>
      <c r="AH291" s="451"/>
      <c r="AI291" s="451"/>
      <c r="AJ291" s="451"/>
      <c r="AK291" s="451"/>
      <c r="AL291" s="451"/>
      <c r="AM291" s="451"/>
      <c r="AN291" s="451"/>
      <c r="AO291" s="451"/>
      <c r="AP291" s="451"/>
      <c r="AQ291" s="451"/>
      <c r="AR291" s="451"/>
      <c r="AS291" s="451"/>
      <c r="AT291" s="451"/>
      <c r="AU291" s="451"/>
      <c r="AV291" s="451"/>
      <c r="AW291" s="451"/>
      <c r="AX291" s="451"/>
      <c r="AY291" s="451"/>
      <c r="AZ291" s="451"/>
      <c r="BA291" s="451"/>
      <c r="BB291" s="451"/>
      <c r="BC291" s="451"/>
      <c r="BD291" s="451"/>
      <c r="BE291" s="451"/>
      <c r="BF291" s="451"/>
      <c r="BG291" s="451"/>
      <c r="BH291" s="451"/>
      <c r="BI291" s="451"/>
      <c r="BJ291" s="451"/>
      <c r="BK291" s="451"/>
      <c r="BL291" s="451"/>
      <c r="BM291" s="451"/>
      <c r="BN291" s="451"/>
      <c r="BO291" s="451"/>
      <c r="BP291" s="451"/>
      <c r="BQ291" s="451"/>
      <c r="BR291" s="451"/>
      <c r="BS291" s="451"/>
      <c r="BT291" s="451"/>
      <c r="BU291" s="451"/>
      <c r="BV291" s="451"/>
      <c r="BW291" s="451"/>
      <c r="BX291" s="451"/>
      <c r="BY291" s="451"/>
      <c r="BZ291" s="451"/>
      <c r="CA291" s="451"/>
      <c r="CB291" s="451"/>
      <c r="CC291" s="451"/>
      <c r="CD291" s="451"/>
      <c r="CE291" s="451"/>
      <c r="CF291" s="451"/>
      <c r="CG291" s="451"/>
      <c r="CH291" s="451"/>
      <c r="CI291" s="451"/>
      <c r="CJ291" s="451"/>
      <c r="CK291" s="451"/>
      <c r="CL291" s="451"/>
      <c r="CM291" s="451"/>
      <c r="CN291" s="451"/>
      <c r="CO291" s="451"/>
      <c r="CP291" s="451"/>
      <c r="CQ291" s="451"/>
      <c r="CR291" s="451"/>
      <c r="CS291" s="451"/>
      <c r="CT291" s="451"/>
      <c r="CU291" s="451"/>
      <c r="CV291" s="451"/>
      <c r="CW291" s="451"/>
      <c r="CX291" s="451"/>
      <c r="CY291" s="451"/>
      <c r="CZ291" s="451"/>
      <c r="DA291" s="451"/>
      <c r="DB291" s="451"/>
      <c r="DC291" s="451"/>
      <c r="DD291" s="451"/>
      <c r="DE291" s="451"/>
      <c r="DF291" s="451"/>
      <c r="DG291" s="451"/>
      <c r="DH291" s="451"/>
      <c r="DI291" s="451"/>
      <c r="DJ291" s="451"/>
      <c r="DK291" s="451"/>
      <c r="DL291" s="451"/>
      <c r="DM291" s="451"/>
      <c r="DN291" s="451"/>
      <c r="DO291" s="451"/>
      <c r="DP291" s="451"/>
      <c r="DQ291" s="451"/>
      <c r="DR291" s="451"/>
      <c r="DS291" s="451"/>
      <c r="DT291" s="451"/>
      <c r="DU291" s="451"/>
      <c r="DV291" s="451"/>
      <c r="DW291" s="451"/>
      <c r="DX291" s="451"/>
      <c r="DY291" s="451"/>
      <c r="DZ291" s="451"/>
      <c r="EA291" s="451"/>
      <c r="EB291" s="451"/>
      <c r="EC291" s="451"/>
      <c r="ED291" s="451"/>
      <c r="EE291" s="451"/>
      <c r="EF291" s="451"/>
      <c r="EG291" s="451"/>
      <c r="EH291" s="451"/>
      <c r="EI291" s="451"/>
      <c r="EJ291" s="451"/>
      <c r="EK291" s="451"/>
      <c r="EL291" s="451"/>
      <c r="EM291" s="451"/>
      <c r="EN291" s="451"/>
      <c r="EO291" s="451"/>
      <c r="EP291" s="451"/>
      <c r="EQ291" s="451"/>
      <c r="ER291" s="451"/>
      <c r="ES291" s="451"/>
      <c r="ET291" s="451"/>
      <c r="EU291" s="451"/>
      <c r="EV291" s="451"/>
      <c r="EW291" s="451"/>
      <c r="EX291" s="451"/>
      <c r="EY291" s="451"/>
      <c r="EZ291" s="451"/>
      <c r="FA291" s="451"/>
      <c r="FB291" s="451"/>
      <c r="FC291" s="451"/>
      <c r="FD291" s="451"/>
      <c r="FE291" s="451"/>
      <c r="FF291" s="451"/>
      <c r="FG291" s="451"/>
      <c r="FH291" s="451"/>
      <c r="FI291" s="451"/>
      <c r="FJ291" s="451"/>
      <c r="FK291" s="451"/>
      <c r="FL291" s="451"/>
      <c r="FM291" s="451"/>
      <c r="FN291" s="451"/>
    </row>
    <row r="292" spans="1:170" ht="15.75" customHeight="1">
      <c r="A292" s="451"/>
      <c r="B292" s="451"/>
      <c r="C292" s="451"/>
      <c r="D292" s="451"/>
      <c r="E292" s="451"/>
      <c r="F292" s="451"/>
      <c r="G292" s="451"/>
      <c r="H292" s="451"/>
      <c r="I292" s="451"/>
      <c r="J292" s="451"/>
      <c r="K292" s="451"/>
      <c r="L292" s="451"/>
      <c r="M292" s="451"/>
      <c r="N292" s="451"/>
      <c r="O292" s="451"/>
      <c r="P292" s="451"/>
      <c r="Q292" s="451"/>
      <c r="R292" s="451"/>
      <c r="S292" s="451"/>
      <c r="T292" s="451"/>
      <c r="U292" s="451"/>
      <c r="V292" s="451"/>
      <c r="W292" s="451"/>
      <c r="X292" s="451"/>
      <c r="Y292" s="451"/>
      <c r="Z292" s="451"/>
      <c r="AA292" s="451"/>
      <c r="AB292" s="451"/>
      <c r="AC292" s="451"/>
      <c r="AD292" s="451"/>
      <c r="AE292" s="451"/>
      <c r="AF292" s="451"/>
      <c r="AG292" s="451"/>
      <c r="AH292" s="451"/>
      <c r="AI292" s="451"/>
      <c r="AJ292" s="451"/>
      <c r="AK292" s="451"/>
      <c r="AL292" s="451"/>
      <c r="AM292" s="451"/>
      <c r="AN292" s="451"/>
      <c r="AO292" s="451"/>
      <c r="AP292" s="451"/>
      <c r="AQ292" s="451"/>
      <c r="AR292" s="451"/>
      <c r="AS292" s="451"/>
      <c r="AT292" s="451"/>
      <c r="AU292" s="451"/>
      <c r="AV292" s="451"/>
      <c r="AW292" s="451"/>
      <c r="AX292" s="451"/>
      <c r="AY292" s="451"/>
      <c r="AZ292" s="451"/>
      <c r="BA292" s="451"/>
      <c r="BB292" s="451"/>
      <c r="BC292" s="451"/>
      <c r="BD292" s="451"/>
      <c r="BE292" s="451"/>
      <c r="BF292" s="451"/>
      <c r="BG292" s="451"/>
      <c r="BH292" s="451"/>
      <c r="BI292" s="451"/>
      <c r="BJ292" s="451"/>
      <c r="BK292" s="451"/>
      <c r="BL292" s="451"/>
      <c r="BM292" s="451"/>
      <c r="BN292" s="451"/>
      <c r="BO292" s="451"/>
      <c r="BP292" s="451"/>
      <c r="BQ292" s="451"/>
      <c r="BR292" s="451"/>
      <c r="BS292" s="451"/>
      <c r="BT292" s="451"/>
      <c r="BU292" s="451"/>
      <c r="BV292" s="451"/>
      <c r="BW292" s="451"/>
      <c r="BX292" s="451"/>
      <c r="BY292" s="451"/>
      <c r="BZ292" s="451"/>
      <c r="CA292" s="451"/>
      <c r="CB292" s="451"/>
      <c r="CC292" s="451"/>
      <c r="CD292" s="451"/>
      <c r="CE292" s="451"/>
      <c r="CF292" s="451"/>
      <c r="CG292" s="451"/>
      <c r="CH292" s="451"/>
      <c r="CI292" s="451"/>
      <c r="CJ292" s="451"/>
      <c r="CK292" s="451"/>
      <c r="CL292" s="451"/>
      <c r="CM292" s="451"/>
      <c r="CN292" s="451"/>
      <c r="CO292" s="451"/>
      <c r="CP292" s="451"/>
      <c r="CQ292" s="451"/>
      <c r="CR292" s="451"/>
      <c r="CS292" s="451"/>
      <c r="CT292" s="451"/>
      <c r="CU292" s="451"/>
      <c r="CV292" s="451"/>
      <c r="CW292" s="451"/>
      <c r="CX292" s="451"/>
      <c r="CY292" s="451"/>
      <c r="CZ292" s="451"/>
      <c r="DA292" s="451"/>
      <c r="DB292" s="451"/>
      <c r="DC292" s="451"/>
      <c r="DD292" s="451"/>
      <c r="DE292" s="451"/>
      <c r="DF292" s="451"/>
      <c r="DG292" s="451"/>
      <c r="DH292" s="451"/>
      <c r="DI292" s="451"/>
      <c r="DJ292" s="451"/>
      <c r="DK292" s="451"/>
      <c r="DL292" s="451"/>
      <c r="DM292" s="451"/>
      <c r="DN292" s="451"/>
      <c r="DO292" s="451"/>
      <c r="DP292" s="451"/>
      <c r="DQ292" s="451"/>
      <c r="DR292" s="451"/>
      <c r="DS292" s="451"/>
      <c r="DT292" s="451"/>
      <c r="DU292" s="451"/>
      <c r="DV292" s="451"/>
      <c r="DW292" s="451"/>
      <c r="DX292" s="451"/>
      <c r="DY292" s="451"/>
      <c r="DZ292" s="451"/>
      <c r="EA292" s="451"/>
      <c r="EB292" s="451"/>
      <c r="EC292" s="451"/>
      <c r="ED292" s="451"/>
      <c r="EE292" s="451"/>
      <c r="EF292" s="451"/>
      <c r="EG292" s="451"/>
      <c r="EH292" s="451"/>
      <c r="EI292" s="451"/>
      <c r="EJ292" s="451"/>
      <c r="EK292" s="451"/>
      <c r="EL292" s="451"/>
      <c r="EM292" s="451"/>
      <c r="EN292" s="451"/>
      <c r="EO292" s="451"/>
      <c r="EP292" s="451"/>
      <c r="EQ292" s="451"/>
      <c r="ER292" s="451"/>
      <c r="ES292" s="451"/>
      <c r="ET292" s="451"/>
      <c r="EU292" s="451"/>
      <c r="EV292" s="451"/>
      <c r="EW292" s="451"/>
      <c r="EX292" s="451"/>
      <c r="EY292" s="451"/>
      <c r="EZ292" s="451"/>
      <c r="FA292" s="451"/>
      <c r="FB292" s="451"/>
      <c r="FC292" s="451"/>
      <c r="FD292" s="451"/>
      <c r="FE292" s="451"/>
      <c r="FF292" s="451"/>
      <c r="FG292" s="451"/>
      <c r="FH292" s="451"/>
      <c r="FI292" s="451"/>
      <c r="FJ292" s="451"/>
      <c r="FK292" s="451"/>
      <c r="FL292" s="451"/>
      <c r="FM292" s="451"/>
      <c r="FN292" s="451"/>
    </row>
    <row r="293" spans="1:170" ht="15.75" customHeight="1">
      <c r="A293" s="451"/>
      <c r="B293" s="451"/>
      <c r="C293" s="451"/>
      <c r="D293" s="451"/>
      <c r="E293" s="451"/>
      <c r="F293" s="451"/>
      <c r="G293" s="451"/>
      <c r="H293" s="451"/>
      <c r="I293" s="451"/>
      <c r="J293" s="451"/>
      <c r="K293" s="451"/>
      <c r="L293" s="451"/>
      <c r="M293" s="451"/>
      <c r="N293" s="451"/>
      <c r="O293" s="451"/>
      <c r="P293" s="451"/>
      <c r="Q293" s="451"/>
      <c r="R293" s="451"/>
      <c r="S293" s="451"/>
      <c r="T293" s="451"/>
      <c r="U293" s="451"/>
      <c r="V293" s="451"/>
      <c r="W293" s="451"/>
      <c r="X293" s="451"/>
      <c r="Y293" s="451"/>
      <c r="Z293" s="451"/>
      <c r="AA293" s="451"/>
      <c r="AB293" s="451"/>
      <c r="AC293" s="451"/>
      <c r="AD293" s="451"/>
      <c r="AE293" s="451"/>
      <c r="AF293" s="451"/>
      <c r="AG293" s="451"/>
      <c r="AH293" s="451"/>
      <c r="AI293" s="451"/>
      <c r="AJ293" s="451"/>
      <c r="AK293" s="451"/>
      <c r="AL293" s="451"/>
      <c r="AM293" s="451"/>
      <c r="AN293" s="451"/>
      <c r="AO293" s="451"/>
      <c r="AP293" s="451"/>
      <c r="AQ293" s="451"/>
      <c r="AR293" s="451"/>
      <c r="AS293" s="451"/>
      <c r="AT293" s="451"/>
      <c r="AU293" s="451"/>
      <c r="AV293" s="451"/>
      <c r="AW293" s="451"/>
      <c r="AX293" s="451"/>
      <c r="AY293" s="451"/>
      <c r="AZ293" s="451"/>
      <c r="BA293" s="451"/>
      <c r="BB293" s="451"/>
      <c r="BC293" s="451"/>
      <c r="BD293" s="451"/>
      <c r="BE293" s="451"/>
      <c r="BF293" s="451"/>
      <c r="BG293" s="451"/>
      <c r="BH293" s="451"/>
      <c r="BI293" s="451"/>
      <c r="BJ293" s="451"/>
      <c r="BK293" s="451"/>
      <c r="BL293" s="451"/>
      <c r="BM293" s="451"/>
      <c r="BN293" s="451"/>
      <c r="BO293" s="451"/>
      <c r="BP293" s="451"/>
      <c r="BQ293" s="451"/>
      <c r="BR293" s="451"/>
      <c r="BS293" s="451"/>
      <c r="BT293" s="451"/>
      <c r="BU293" s="451"/>
      <c r="BV293" s="451"/>
      <c r="BW293" s="451"/>
      <c r="BX293" s="451"/>
      <c r="BY293" s="451"/>
      <c r="BZ293" s="451"/>
      <c r="CA293" s="451"/>
      <c r="CB293" s="451"/>
      <c r="CC293" s="451"/>
      <c r="CD293" s="451"/>
      <c r="CE293" s="451"/>
      <c r="CF293" s="451"/>
      <c r="CG293" s="451"/>
      <c r="CH293" s="451"/>
      <c r="CI293" s="451"/>
      <c r="CJ293" s="451"/>
      <c r="CK293" s="451"/>
      <c r="CL293" s="451"/>
      <c r="CM293" s="451"/>
      <c r="CN293" s="451"/>
      <c r="CO293" s="451"/>
      <c r="CP293" s="451"/>
      <c r="CQ293" s="451"/>
      <c r="CR293" s="451"/>
      <c r="CS293" s="451"/>
      <c r="CT293" s="451"/>
      <c r="CU293" s="451"/>
      <c r="CV293" s="451"/>
      <c r="CW293" s="451"/>
      <c r="CX293" s="451"/>
      <c r="CY293" s="451"/>
      <c r="CZ293" s="451"/>
      <c r="DA293" s="451"/>
      <c r="DB293" s="451"/>
      <c r="DC293" s="451"/>
      <c r="DD293" s="451"/>
      <c r="DE293" s="451"/>
      <c r="DF293" s="451"/>
      <c r="DG293" s="451"/>
      <c r="DH293" s="451"/>
      <c r="DI293" s="451"/>
      <c r="DJ293" s="451"/>
      <c r="DK293" s="451"/>
      <c r="DL293" s="451"/>
      <c r="DM293" s="451"/>
      <c r="DN293" s="451"/>
      <c r="DO293" s="451"/>
      <c r="DP293" s="451"/>
      <c r="DQ293" s="451"/>
      <c r="DR293" s="451"/>
      <c r="DS293" s="451"/>
      <c r="DT293" s="451"/>
      <c r="DU293" s="451"/>
      <c r="DV293" s="451"/>
      <c r="DW293" s="451"/>
      <c r="DX293" s="451"/>
      <c r="DY293" s="451"/>
      <c r="DZ293" s="451"/>
      <c r="EA293" s="451"/>
      <c r="EB293" s="451"/>
      <c r="EC293" s="451"/>
      <c r="ED293" s="451"/>
      <c r="EE293" s="451"/>
      <c r="EF293" s="451"/>
      <c r="EG293" s="451"/>
      <c r="EH293" s="451"/>
      <c r="EI293" s="451"/>
      <c r="EJ293" s="451"/>
      <c r="EK293" s="451"/>
      <c r="EL293" s="451"/>
      <c r="EM293" s="451"/>
      <c r="EN293" s="451"/>
      <c r="EO293" s="451"/>
      <c r="EP293" s="451"/>
      <c r="EQ293" s="451"/>
      <c r="ER293" s="451"/>
      <c r="ES293" s="451"/>
      <c r="ET293" s="451"/>
      <c r="EU293" s="451"/>
      <c r="EV293" s="451"/>
      <c r="EW293" s="451"/>
      <c r="EX293" s="451"/>
      <c r="EY293" s="451"/>
      <c r="EZ293" s="451"/>
      <c r="FA293" s="451"/>
      <c r="FB293" s="451"/>
      <c r="FC293" s="451"/>
      <c r="FD293" s="451"/>
      <c r="FE293" s="451"/>
      <c r="FF293" s="451"/>
      <c r="FG293" s="451"/>
      <c r="FH293" s="451"/>
      <c r="FI293" s="451"/>
      <c r="FJ293" s="451"/>
      <c r="FK293" s="451"/>
      <c r="FL293" s="451"/>
      <c r="FM293" s="451"/>
      <c r="FN293" s="451"/>
    </row>
    <row r="294" spans="1:170" ht="15.75" customHeight="1">
      <c r="A294" s="451"/>
      <c r="B294" s="451"/>
      <c r="C294" s="451"/>
      <c r="D294" s="451"/>
      <c r="E294" s="451"/>
      <c r="F294" s="451"/>
      <c r="G294" s="451"/>
      <c r="H294" s="451"/>
      <c r="I294" s="451"/>
      <c r="J294" s="451"/>
      <c r="K294" s="451"/>
      <c r="L294" s="451"/>
      <c r="M294" s="451"/>
      <c r="N294" s="451"/>
      <c r="O294" s="451"/>
      <c r="P294" s="451"/>
      <c r="Q294" s="451"/>
      <c r="R294" s="451"/>
      <c r="S294" s="451"/>
      <c r="T294" s="451"/>
      <c r="U294" s="451"/>
      <c r="V294" s="451"/>
      <c r="W294" s="451"/>
      <c r="X294" s="451"/>
      <c r="Y294" s="451"/>
      <c r="Z294" s="451"/>
      <c r="AA294" s="451"/>
      <c r="AB294" s="451"/>
      <c r="AC294" s="451"/>
      <c r="AD294" s="451"/>
      <c r="AE294" s="451"/>
      <c r="AF294" s="451"/>
      <c r="AG294" s="451"/>
      <c r="AH294" s="451"/>
      <c r="AI294" s="451"/>
      <c r="AJ294" s="451"/>
      <c r="AK294" s="451"/>
      <c r="AL294" s="451"/>
      <c r="AM294" s="451"/>
      <c r="AN294" s="451"/>
      <c r="AO294" s="451"/>
      <c r="AP294" s="451"/>
      <c r="AQ294" s="451"/>
      <c r="AR294" s="451"/>
      <c r="AS294" s="451"/>
      <c r="AT294" s="451"/>
      <c r="AU294" s="451"/>
      <c r="AV294" s="451"/>
      <c r="AW294" s="451"/>
      <c r="AX294" s="451"/>
      <c r="AY294" s="451"/>
      <c r="AZ294" s="451"/>
      <c r="BA294" s="451"/>
      <c r="BB294" s="451"/>
      <c r="BC294" s="451"/>
      <c r="BD294" s="451"/>
      <c r="BE294" s="451"/>
      <c r="BF294" s="451"/>
      <c r="BG294" s="451"/>
      <c r="BH294" s="451"/>
      <c r="BI294" s="451"/>
      <c r="BJ294" s="451"/>
      <c r="BK294" s="451"/>
      <c r="BL294" s="451"/>
      <c r="BM294" s="451"/>
      <c r="BN294" s="451"/>
      <c r="BO294" s="451"/>
      <c r="BP294" s="451"/>
      <c r="BQ294" s="451"/>
      <c r="BR294" s="451"/>
      <c r="BS294" s="451"/>
      <c r="BT294" s="451"/>
      <c r="BU294" s="451"/>
      <c r="BV294" s="451"/>
      <c r="BW294" s="451"/>
      <c r="BX294" s="451"/>
      <c r="BY294" s="451"/>
      <c r="BZ294" s="451"/>
      <c r="CA294" s="451"/>
      <c r="CB294" s="451"/>
      <c r="CC294" s="451"/>
      <c r="CD294" s="451"/>
      <c r="CE294" s="451"/>
      <c r="CF294" s="451"/>
      <c r="CG294" s="451"/>
      <c r="CH294" s="451"/>
      <c r="CI294" s="451"/>
      <c r="CJ294" s="451"/>
      <c r="CK294" s="451"/>
      <c r="CL294" s="451"/>
      <c r="CM294" s="451"/>
      <c r="CN294" s="451"/>
      <c r="CO294" s="451"/>
      <c r="CP294" s="451"/>
      <c r="CQ294" s="451"/>
      <c r="CR294" s="451"/>
      <c r="CS294" s="451"/>
      <c r="CT294" s="451"/>
      <c r="CU294" s="451"/>
      <c r="CV294" s="451"/>
      <c r="CW294" s="451"/>
      <c r="CX294" s="451"/>
      <c r="CY294" s="451"/>
      <c r="CZ294" s="451"/>
      <c r="DA294" s="451"/>
      <c r="DB294" s="451"/>
      <c r="DC294" s="451"/>
      <c r="DD294" s="451"/>
      <c r="DE294" s="451"/>
      <c r="DF294" s="451"/>
      <c r="DG294" s="451"/>
      <c r="DH294" s="451"/>
      <c r="DI294" s="451"/>
      <c r="DJ294" s="451"/>
      <c r="DK294" s="451"/>
      <c r="DL294" s="451"/>
      <c r="DM294" s="451"/>
      <c r="DN294" s="451"/>
      <c r="DO294" s="451"/>
      <c r="DP294" s="451"/>
      <c r="DQ294" s="451"/>
      <c r="DR294" s="451"/>
      <c r="DS294" s="451"/>
      <c r="DT294" s="451"/>
      <c r="DU294" s="451"/>
      <c r="DV294" s="451"/>
      <c r="DW294" s="451"/>
      <c r="DX294" s="451"/>
      <c r="DY294" s="451"/>
      <c r="DZ294" s="451"/>
      <c r="EA294" s="451"/>
      <c r="EB294" s="451"/>
      <c r="EC294" s="451"/>
      <c r="ED294" s="451"/>
      <c r="EE294" s="451"/>
      <c r="EF294" s="451"/>
      <c r="EG294" s="451"/>
      <c r="EH294" s="451"/>
      <c r="EI294" s="451"/>
      <c r="EJ294" s="451"/>
      <c r="EK294" s="451"/>
      <c r="EL294" s="451"/>
      <c r="EM294" s="451"/>
      <c r="EN294" s="451"/>
      <c r="EO294" s="451"/>
      <c r="EP294" s="451"/>
      <c r="EQ294" s="451"/>
      <c r="ER294" s="451"/>
      <c r="ES294" s="451"/>
      <c r="ET294" s="451"/>
      <c r="EU294" s="451"/>
      <c r="EV294" s="451"/>
      <c r="EW294" s="451"/>
      <c r="EX294" s="451"/>
      <c r="EY294" s="451"/>
      <c r="EZ294" s="451"/>
      <c r="FA294" s="451"/>
      <c r="FB294" s="451"/>
      <c r="FC294" s="451"/>
      <c r="FD294" s="451"/>
      <c r="FE294" s="451"/>
      <c r="FF294" s="451"/>
      <c r="FG294" s="451"/>
      <c r="FH294" s="451"/>
      <c r="FI294" s="451"/>
      <c r="FJ294" s="451"/>
      <c r="FK294" s="451"/>
      <c r="FL294" s="451"/>
      <c r="FM294" s="451"/>
      <c r="FN294" s="451"/>
    </row>
    <row r="295" spans="1:170" ht="15.75" customHeight="1">
      <c r="A295" s="451"/>
      <c r="B295" s="451"/>
      <c r="C295" s="451"/>
      <c r="D295" s="451"/>
      <c r="E295" s="451"/>
      <c r="F295" s="451"/>
      <c r="G295" s="451"/>
      <c r="H295" s="451"/>
      <c r="I295" s="451"/>
      <c r="J295" s="451"/>
      <c r="K295" s="451"/>
      <c r="L295" s="451"/>
      <c r="M295" s="451"/>
      <c r="N295" s="451"/>
      <c r="O295" s="451"/>
      <c r="P295" s="451"/>
      <c r="Q295" s="451"/>
      <c r="R295" s="451"/>
      <c r="S295" s="451"/>
      <c r="T295" s="451"/>
      <c r="U295" s="451"/>
      <c r="V295" s="451"/>
      <c r="W295" s="451"/>
      <c r="X295" s="451"/>
      <c r="Y295" s="451"/>
      <c r="Z295" s="451"/>
      <c r="AA295" s="451"/>
      <c r="AB295" s="451"/>
      <c r="AC295" s="451"/>
      <c r="AD295" s="451"/>
      <c r="AE295" s="451"/>
      <c r="AF295" s="451"/>
      <c r="AG295" s="451"/>
      <c r="AH295" s="451"/>
      <c r="AI295" s="451"/>
      <c r="AJ295" s="451"/>
      <c r="AK295" s="451"/>
      <c r="AL295" s="451"/>
      <c r="AM295" s="451"/>
      <c r="AN295" s="451"/>
      <c r="AO295" s="451"/>
      <c r="AP295" s="451"/>
      <c r="AQ295" s="451"/>
      <c r="AR295" s="451"/>
      <c r="AS295" s="451"/>
      <c r="AT295" s="451"/>
      <c r="AU295" s="451"/>
      <c r="AV295" s="451"/>
      <c r="AW295" s="451"/>
      <c r="AX295" s="451"/>
      <c r="AY295" s="451"/>
      <c r="AZ295" s="451"/>
      <c r="BA295" s="451"/>
      <c r="BB295" s="451"/>
      <c r="BC295" s="451"/>
      <c r="BD295" s="451"/>
      <c r="BE295" s="451"/>
      <c r="BF295" s="451"/>
      <c r="BG295" s="451"/>
      <c r="BH295" s="451"/>
      <c r="BI295" s="451"/>
      <c r="BJ295" s="451"/>
      <c r="BK295" s="451"/>
      <c r="BL295" s="451"/>
      <c r="BM295" s="451"/>
      <c r="BN295" s="451"/>
      <c r="BO295" s="451"/>
      <c r="BP295" s="451"/>
      <c r="BQ295" s="451"/>
      <c r="BR295" s="451"/>
      <c r="BS295" s="451"/>
      <c r="BT295" s="451"/>
      <c r="BU295" s="451"/>
      <c r="BV295" s="451"/>
      <c r="BW295" s="451"/>
      <c r="BX295" s="451"/>
      <c r="BY295" s="451"/>
      <c r="BZ295" s="451"/>
      <c r="CA295" s="451"/>
      <c r="CB295" s="451"/>
      <c r="CC295" s="451"/>
      <c r="CD295" s="451"/>
      <c r="CE295" s="451"/>
      <c r="CF295" s="451"/>
      <c r="CG295" s="451"/>
      <c r="CH295" s="451"/>
      <c r="CI295" s="451"/>
      <c r="CJ295" s="451"/>
      <c r="CK295" s="451"/>
      <c r="CL295" s="451"/>
      <c r="CM295" s="451"/>
      <c r="CN295" s="451"/>
      <c r="CO295" s="451"/>
      <c r="CP295" s="451"/>
      <c r="CQ295" s="451"/>
      <c r="CR295" s="451"/>
      <c r="CS295" s="451"/>
      <c r="CT295" s="451"/>
      <c r="CU295" s="451"/>
      <c r="CV295" s="451"/>
      <c r="CW295" s="451"/>
      <c r="CX295" s="451"/>
      <c r="CY295" s="451"/>
      <c r="CZ295" s="451"/>
      <c r="DA295" s="451"/>
      <c r="DB295" s="451"/>
      <c r="DC295" s="451"/>
      <c r="DD295" s="451"/>
      <c r="DE295" s="451"/>
      <c r="DF295" s="451"/>
      <c r="DG295" s="451"/>
      <c r="DH295" s="451"/>
      <c r="DI295" s="451"/>
      <c r="DJ295" s="451"/>
      <c r="DK295" s="451"/>
      <c r="DL295" s="451"/>
      <c r="DM295" s="451"/>
      <c r="DN295" s="451"/>
      <c r="DO295" s="451"/>
      <c r="DP295" s="451"/>
      <c r="DQ295" s="451"/>
      <c r="DR295" s="451"/>
      <c r="DS295" s="451"/>
      <c r="DT295" s="451"/>
      <c r="DU295" s="451"/>
      <c r="DV295" s="451"/>
      <c r="DW295" s="451"/>
      <c r="DX295" s="451"/>
      <c r="DY295" s="451"/>
      <c r="DZ295" s="451"/>
      <c r="EA295" s="451"/>
      <c r="EB295" s="451"/>
      <c r="EC295" s="451"/>
      <c r="ED295" s="451"/>
      <c r="EE295" s="451"/>
      <c r="EF295" s="451"/>
      <c r="EG295" s="451"/>
      <c r="EH295" s="451"/>
      <c r="EI295" s="451"/>
      <c r="EJ295" s="451"/>
      <c r="EK295" s="451"/>
      <c r="EL295" s="451"/>
      <c r="EM295" s="451"/>
      <c r="EN295" s="451"/>
      <c r="EO295" s="451"/>
      <c r="EP295" s="451"/>
      <c r="EQ295" s="451"/>
      <c r="ER295" s="451"/>
      <c r="ES295" s="451"/>
      <c r="ET295" s="451"/>
      <c r="EU295" s="451"/>
      <c r="EV295" s="451"/>
      <c r="EW295" s="451"/>
      <c r="EX295" s="451"/>
      <c r="EY295" s="451"/>
      <c r="EZ295" s="451"/>
      <c r="FA295" s="451"/>
      <c r="FB295" s="451"/>
      <c r="FC295" s="451"/>
      <c r="FD295" s="451"/>
      <c r="FE295" s="451"/>
      <c r="FF295" s="451"/>
      <c r="FG295" s="451"/>
      <c r="FH295" s="451"/>
      <c r="FI295" s="451"/>
      <c r="FJ295" s="451"/>
      <c r="FK295" s="451"/>
      <c r="FL295" s="451"/>
      <c r="FM295" s="451"/>
      <c r="FN295" s="451"/>
    </row>
    <row r="296" spans="1:170" ht="15.75" customHeight="1">
      <c r="A296" s="451"/>
      <c r="B296" s="451"/>
      <c r="C296" s="451"/>
      <c r="D296" s="451"/>
      <c r="E296" s="451"/>
      <c r="F296" s="451"/>
      <c r="G296" s="451"/>
      <c r="H296" s="451"/>
      <c r="I296" s="451"/>
      <c r="J296" s="451"/>
      <c r="K296" s="451"/>
      <c r="L296" s="451"/>
      <c r="M296" s="451"/>
      <c r="N296" s="451"/>
      <c r="O296" s="451"/>
      <c r="P296" s="451"/>
      <c r="Q296" s="451"/>
      <c r="R296" s="451"/>
      <c r="S296" s="451"/>
      <c r="T296" s="451"/>
      <c r="U296" s="451"/>
      <c r="V296" s="451"/>
      <c r="W296" s="451"/>
      <c r="X296" s="451"/>
      <c r="Y296" s="451"/>
      <c r="Z296" s="451"/>
      <c r="AA296" s="451"/>
      <c r="AB296" s="451"/>
      <c r="AC296" s="451"/>
      <c r="AD296" s="451"/>
      <c r="AE296" s="451"/>
      <c r="AF296" s="451"/>
      <c r="AG296" s="451"/>
      <c r="AH296" s="451"/>
      <c r="AI296" s="451"/>
      <c r="AJ296" s="451"/>
      <c r="AK296" s="451"/>
      <c r="AL296" s="451"/>
      <c r="AM296" s="451"/>
      <c r="AN296" s="451"/>
      <c r="AO296" s="451"/>
      <c r="AP296" s="451"/>
      <c r="AQ296" s="451"/>
      <c r="AR296" s="451"/>
      <c r="AS296" s="451"/>
      <c r="AT296" s="451"/>
      <c r="AU296" s="451"/>
      <c r="AV296" s="451"/>
      <c r="AW296" s="451"/>
      <c r="AX296" s="451"/>
      <c r="AY296" s="451"/>
      <c r="AZ296" s="451"/>
      <c r="BA296" s="451"/>
      <c r="BB296" s="451"/>
      <c r="BC296" s="451"/>
      <c r="BD296" s="451"/>
      <c r="BE296" s="451"/>
      <c r="BF296" s="451"/>
      <c r="BG296" s="451"/>
      <c r="BH296" s="451"/>
      <c r="BI296" s="451"/>
      <c r="BJ296" s="451"/>
      <c r="BK296" s="451"/>
      <c r="BL296" s="451"/>
      <c r="BM296" s="451"/>
      <c r="BN296" s="451"/>
      <c r="BO296" s="451"/>
      <c r="BP296" s="451"/>
      <c r="BQ296" s="451"/>
      <c r="BR296" s="451"/>
      <c r="BS296" s="451"/>
      <c r="BT296" s="451"/>
      <c r="BU296" s="451"/>
      <c r="BV296" s="451"/>
      <c r="BW296" s="451"/>
      <c r="BX296" s="451"/>
      <c r="BY296" s="451"/>
      <c r="BZ296" s="451"/>
      <c r="CA296" s="451"/>
      <c r="CB296" s="451"/>
      <c r="CC296" s="451"/>
      <c r="CD296" s="451"/>
      <c r="CE296" s="451"/>
      <c r="CF296" s="451"/>
      <c r="CG296" s="451"/>
      <c r="CH296" s="451"/>
      <c r="CI296" s="451"/>
      <c r="CJ296" s="451"/>
      <c r="CK296" s="451"/>
      <c r="CL296" s="451"/>
      <c r="CM296" s="451"/>
      <c r="CN296" s="451"/>
      <c r="CO296" s="451"/>
      <c r="CP296" s="451"/>
      <c r="CQ296" s="451"/>
      <c r="CR296" s="451"/>
      <c r="CS296" s="451"/>
      <c r="CT296" s="451"/>
      <c r="CU296" s="451"/>
      <c r="CV296" s="451"/>
      <c r="CW296" s="451"/>
      <c r="CX296" s="451"/>
      <c r="CY296" s="451"/>
      <c r="CZ296" s="451"/>
      <c r="DA296" s="451"/>
      <c r="DB296" s="451"/>
      <c r="DC296" s="451"/>
      <c r="DD296" s="451"/>
      <c r="DE296" s="451"/>
      <c r="DF296" s="451"/>
      <c r="DG296" s="451"/>
      <c r="DH296" s="451"/>
      <c r="DI296" s="451"/>
      <c r="DJ296" s="451"/>
      <c r="DK296" s="451"/>
      <c r="DL296" s="451"/>
      <c r="DM296" s="451"/>
      <c r="DN296" s="451"/>
      <c r="DO296" s="451"/>
      <c r="DP296" s="451"/>
      <c r="DQ296" s="451"/>
      <c r="DR296" s="451"/>
      <c r="DS296" s="451"/>
      <c r="DT296" s="451"/>
      <c r="DU296" s="451"/>
      <c r="DV296" s="451"/>
      <c r="DW296" s="451"/>
      <c r="DX296" s="451"/>
      <c r="DY296" s="451"/>
      <c r="DZ296" s="451"/>
      <c r="EA296" s="451"/>
      <c r="EB296" s="451"/>
      <c r="EC296" s="451"/>
      <c r="ED296" s="451"/>
      <c r="EE296" s="451"/>
      <c r="EF296" s="451"/>
      <c r="EG296" s="451"/>
      <c r="EH296" s="451"/>
      <c r="EI296" s="451"/>
      <c r="EJ296" s="451"/>
      <c r="EK296" s="451"/>
      <c r="EL296" s="451"/>
      <c r="EM296" s="451"/>
      <c r="EN296" s="451"/>
      <c r="EO296" s="451"/>
      <c r="EP296" s="451"/>
      <c r="EQ296" s="451"/>
      <c r="ER296" s="451"/>
      <c r="ES296" s="451"/>
      <c r="ET296" s="451"/>
      <c r="EU296" s="451"/>
      <c r="EV296" s="451"/>
      <c r="EW296" s="451"/>
      <c r="EX296" s="451"/>
      <c r="EY296" s="451"/>
      <c r="EZ296" s="451"/>
      <c r="FA296" s="451"/>
      <c r="FB296" s="451"/>
      <c r="FC296" s="451"/>
      <c r="FD296" s="451"/>
      <c r="FE296" s="451"/>
      <c r="FF296" s="451"/>
      <c r="FG296" s="451"/>
      <c r="FH296" s="451"/>
      <c r="FI296" s="451"/>
      <c r="FJ296" s="451"/>
      <c r="FK296" s="451"/>
      <c r="FL296" s="451"/>
      <c r="FM296" s="451"/>
      <c r="FN296" s="451"/>
    </row>
    <row r="297" spans="1:170" ht="15.75" customHeight="1">
      <c r="A297" s="451"/>
      <c r="B297" s="451"/>
      <c r="C297" s="451"/>
      <c r="D297" s="451"/>
      <c r="E297" s="451"/>
      <c r="F297" s="451"/>
      <c r="G297" s="451"/>
      <c r="H297" s="451"/>
      <c r="I297" s="451"/>
      <c r="J297" s="451"/>
      <c r="K297" s="451"/>
      <c r="L297" s="451"/>
      <c r="M297" s="451"/>
      <c r="N297" s="451"/>
      <c r="O297" s="451"/>
      <c r="P297" s="451"/>
      <c r="Q297" s="451"/>
      <c r="R297" s="451"/>
      <c r="S297" s="451"/>
      <c r="T297" s="451"/>
      <c r="U297" s="451"/>
      <c r="V297" s="451"/>
      <c r="W297" s="451"/>
      <c r="X297" s="451"/>
      <c r="Y297" s="451"/>
      <c r="Z297" s="451"/>
      <c r="AA297" s="451"/>
      <c r="AB297" s="451"/>
      <c r="AC297" s="451"/>
      <c r="AD297" s="451"/>
      <c r="AE297" s="451"/>
      <c r="AF297" s="451"/>
      <c r="AG297" s="451"/>
      <c r="AH297" s="451"/>
      <c r="AI297" s="451"/>
      <c r="AJ297" s="451"/>
      <c r="AK297" s="451"/>
      <c r="AL297" s="451"/>
      <c r="AM297" s="451"/>
      <c r="AN297" s="451"/>
      <c r="AO297" s="451"/>
      <c r="AP297" s="451"/>
      <c r="AQ297" s="451"/>
      <c r="AR297" s="451"/>
      <c r="AS297" s="451"/>
      <c r="AT297" s="451"/>
      <c r="AU297" s="451"/>
      <c r="AV297" s="451"/>
      <c r="AW297" s="451"/>
      <c r="AX297" s="451"/>
      <c r="AY297" s="451"/>
      <c r="AZ297" s="451"/>
      <c r="BA297" s="451"/>
      <c r="BB297" s="451"/>
      <c r="BC297" s="451"/>
      <c r="BD297" s="451"/>
      <c r="BE297" s="451"/>
      <c r="BF297" s="451"/>
      <c r="BG297" s="451"/>
      <c r="BH297" s="451"/>
      <c r="BI297" s="451"/>
      <c r="BJ297" s="451"/>
      <c r="BK297" s="451"/>
      <c r="BL297" s="451"/>
      <c r="BM297" s="451"/>
      <c r="BN297" s="451"/>
      <c r="BO297" s="451"/>
      <c r="BP297" s="451"/>
      <c r="BQ297" s="451"/>
      <c r="BR297" s="451"/>
      <c r="BS297" s="451"/>
      <c r="BT297" s="451"/>
      <c r="BU297" s="451"/>
      <c r="BV297" s="451"/>
      <c r="BW297" s="451"/>
      <c r="BX297" s="451"/>
      <c r="BY297" s="451"/>
      <c r="BZ297" s="451"/>
      <c r="CA297" s="451"/>
      <c r="CB297" s="451"/>
      <c r="CC297" s="451"/>
      <c r="CD297" s="451"/>
      <c r="CE297" s="451"/>
      <c r="CF297" s="451"/>
      <c r="CG297" s="451"/>
      <c r="CH297" s="451"/>
      <c r="CI297" s="451"/>
      <c r="CJ297" s="451"/>
      <c r="CK297" s="451"/>
      <c r="CL297" s="451"/>
      <c r="CM297" s="451"/>
      <c r="CN297" s="451"/>
      <c r="CO297" s="451"/>
      <c r="CP297" s="451"/>
      <c r="CQ297" s="451"/>
      <c r="CR297" s="451"/>
      <c r="CS297" s="451"/>
      <c r="CT297" s="451"/>
      <c r="CU297" s="451"/>
      <c r="CV297" s="451"/>
      <c r="CW297" s="451"/>
      <c r="CX297" s="451"/>
      <c r="CY297" s="451"/>
      <c r="CZ297" s="451"/>
      <c r="DA297" s="451"/>
      <c r="DB297" s="451"/>
      <c r="DC297" s="451"/>
      <c r="DD297" s="451"/>
      <c r="DE297" s="451"/>
      <c r="DF297" s="451"/>
      <c r="DG297" s="451"/>
      <c r="DH297" s="451"/>
      <c r="DI297" s="451"/>
      <c r="DJ297" s="451"/>
      <c r="DK297" s="451"/>
      <c r="DL297" s="451"/>
      <c r="DM297" s="451"/>
      <c r="DN297" s="451"/>
      <c r="DO297" s="451"/>
      <c r="DP297" s="451"/>
      <c r="DQ297" s="451"/>
      <c r="DR297" s="451"/>
      <c r="DS297" s="451"/>
      <c r="DT297" s="451"/>
      <c r="DU297" s="451"/>
      <c r="DV297" s="451"/>
      <c r="DW297" s="451"/>
      <c r="DX297" s="451"/>
      <c r="DY297" s="451"/>
      <c r="DZ297" s="451"/>
      <c r="EA297" s="451"/>
      <c r="EB297" s="451"/>
      <c r="EC297" s="451"/>
      <c r="ED297" s="451"/>
      <c r="EE297" s="451"/>
      <c r="EF297" s="451"/>
      <c r="EG297" s="451"/>
      <c r="EH297" s="451"/>
      <c r="EI297" s="451"/>
      <c r="EJ297" s="451"/>
      <c r="EK297" s="451"/>
      <c r="EL297" s="451"/>
      <c r="EM297" s="451"/>
      <c r="EN297" s="451"/>
      <c r="EO297" s="451"/>
      <c r="EP297" s="451"/>
      <c r="EQ297" s="451"/>
      <c r="ER297" s="451"/>
      <c r="ES297" s="451"/>
      <c r="ET297" s="451"/>
      <c r="EU297" s="451"/>
      <c r="EV297" s="451"/>
      <c r="EW297" s="451"/>
      <c r="EX297" s="451"/>
      <c r="EY297" s="451"/>
      <c r="EZ297" s="451"/>
      <c r="FA297" s="451"/>
      <c r="FB297" s="451"/>
      <c r="FC297" s="451"/>
      <c r="FD297" s="451"/>
      <c r="FE297" s="451"/>
      <c r="FF297" s="451"/>
      <c r="FG297" s="451"/>
      <c r="FH297" s="451"/>
      <c r="FI297" s="451"/>
      <c r="FJ297" s="451"/>
      <c r="FK297" s="451"/>
      <c r="FL297" s="451"/>
      <c r="FM297" s="451"/>
      <c r="FN297" s="451"/>
    </row>
    <row r="298" spans="1:170" ht="15.75" customHeight="1">
      <c r="A298" s="451"/>
      <c r="B298" s="451"/>
      <c r="C298" s="451"/>
      <c r="D298" s="451"/>
      <c r="E298" s="451"/>
      <c r="F298" s="451"/>
      <c r="G298" s="451"/>
      <c r="H298" s="451"/>
      <c r="I298" s="451"/>
      <c r="J298" s="451"/>
      <c r="K298" s="451"/>
      <c r="L298" s="451"/>
      <c r="M298" s="451"/>
      <c r="N298" s="451"/>
      <c r="O298" s="451"/>
      <c r="P298" s="451"/>
      <c r="Q298" s="451"/>
      <c r="R298" s="451"/>
      <c r="S298" s="451"/>
      <c r="T298" s="451"/>
      <c r="U298" s="451"/>
      <c r="V298" s="451"/>
      <c r="W298" s="451"/>
      <c r="X298" s="451"/>
      <c r="Y298" s="451"/>
      <c r="Z298" s="451"/>
      <c r="AA298" s="451"/>
      <c r="AB298" s="451"/>
      <c r="AC298" s="451"/>
      <c r="AD298" s="451"/>
      <c r="AE298" s="451"/>
      <c r="AF298" s="451"/>
      <c r="AG298" s="451"/>
      <c r="AH298" s="451"/>
      <c r="AI298" s="451"/>
      <c r="AJ298" s="451"/>
      <c r="AK298" s="451"/>
      <c r="AL298" s="451"/>
      <c r="AM298" s="451"/>
      <c r="AN298" s="451"/>
      <c r="AO298" s="451"/>
      <c r="AP298" s="451"/>
      <c r="AQ298" s="451"/>
      <c r="AR298" s="451"/>
      <c r="AS298" s="451"/>
      <c r="AT298" s="451"/>
      <c r="AU298" s="451"/>
      <c r="AV298" s="451"/>
      <c r="AW298" s="451"/>
      <c r="AX298" s="451"/>
      <c r="AY298" s="451"/>
      <c r="AZ298" s="451"/>
      <c r="BA298" s="451"/>
      <c r="BB298" s="451"/>
      <c r="BC298" s="451"/>
      <c r="BD298" s="451"/>
      <c r="BE298" s="451"/>
      <c r="BF298" s="451"/>
      <c r="BG298" s="451"/>
      <c r="BH298" s="451"/>
      <c r="BI298" s="451"/>
      <c r="BJ298" s="451"/>
      <c r="BK298" s="451"/>
      <c r="BL298" s="451"/>
      <c r="BM298" s="451"/>
      <c r="BN298" s="451"/>
      <c r="BO298" s="451"/>
      <c r="BP298" s="451"/>
      <c r="BQ298" s="451"/>
      <c r="BR298" s="451"/>
      <c r="BS298" s="451"/>
      <c r="BT298" s="451"/>
      <c r="BU298" s="451"/>
      <c r="BV298" s="451"/>
      <c r="BW298" s="451"/>
      <c r="BX298" s="451"/>
      <c r="BY298" s="451"/>
      <c r="BZ298" s="451"/>
      <c r="CA298" s="451"/>
      <c r="CB298" s="451"/>
      <c r="CC298" s="451"/>
      <c r="CD298" s="451"/>
      <c r="CE298" s="451"/>
      <c r="CF298" s="451"/>
      <c r="CG298" s="451"/>
      <c r="CH298" s="451"/>
      <c r="CI298" s="451"/>
      <c r="CJ298" s="451"/>
      <c r="CK298" s="451"/>
      <c r="CL298" s="451"/>
      <c r="CM298" s="451"/>
      <c r="CN298" s="451"/>
      <c r="CO298" s="451"/>
      <c r="CP298" s="451"/>
      <c r="CQ298" s="451"/>
      <c r="CR298" s="451"/>
      <c r="CS298" s="451"/>
      <c r="CT298" s="451"/>
      <c r="CU298" s="451"/>
      <c r="CV298" s="451"/>
      <c r="CW298" s="451"/>
      <c r="CX298" s="451"/>
      <c r="CY298" s="451"/>
      <c r="CZ298" s="451"/>
      <c r="DA298" s="451"/>
      <c r="DB298" s="451"/>
      <c r="DC298" s="451"/>
      <c r="DD298" s="451"/>
      <c r="DE298" s="451"/>
      <c r="DF298" s="451"/>
      <c r="DG298" s="451"/>
      <c r="DH298" s="451"/>
      <c r="DI298" s="451"/>
      <c r="DJ298" s="451"/>
      <c r="DK298" s="451"/>
      <c r="DL298" s="451"/>
      <c r="DM298" s="451"/>
      <c r="DN298" s="451"/>
      <c r="DO298" s="451"/>
      <c r="DP298" s="451"/>
      <c r="DQ298" s="451"/>
      <c r="DR298" s="451"/>
      <c r="DS298" s="451"/>
      <c r="DT298" s="451"/>
      <c r="DU298" s="451"/>
      <c r="DV298" s="451"/>
      <c r="DW298" s="451"/>
      <c r="DX298" s="451"/>
      <c r="DY298" s="451"/>
      <c r="DZ298" s="451"/>
      <c r="EA298" s="451"/>
      <c r="EB298" s="451"/>
      <c r="EC298" s="451"/>
      <c r="ED298" s="451"/>
      <c r="EE298" s="451"/>
      <c r="EF298" s="451"/>
      <c r="EG298" s="451"/>
      <c r="EH298" s="451"/>
      <c r="EI298" s="451"/>
      <c r="EJ298" s="451"/>
      <c r="EK298" s="451"/>
      <c r="EL298" s="451"/>
      <c r="EM298" s="451"/>
      <c r="EN298" s="451"/>
      <c r="EO298" s="451"/>
      <c r="EP298" s="451"/>
      <c r="EQ298" s="451"/>
      <c r="ER298" s="451"/>
      <c r="ES298" s="451"/>
      <c r="ET298" s="451"/>
      <c r="EU298" s="451"/>
      <c r="EV298" s="451"/>
      <c r="EW298" s="451"/>
      <c r="EX298" s="451"/>
      <c r="EY298" s="451"/>
      <c r="EZ298" s="451"/>
      <c r="FA298" s="451"/>
      <c r="FB298" s="451"/>
      <c r="FC298" s="451"/>
      <c r="FD298" s="451"/>
      <c r="FE298" s="451"/>
      <c r="FF298" s="451"/>
      <c r="FG298" s="451"/>
      <c r="FH298" s="451"/>
      <c r="FI298" s="451"/>
      <c r="FJ298" s="451"/>
      <c r="FK298" s="451"/>
      <c r="FL298" s="451"/>
      <c r="FM298" s="451"/>
      <c r="FN298" s="451"/>
    </row>
    <row r="299" spans="1:170" ht="15.75" customHeight="1">
      <c r="A299" s="451"/>
      <c r="B299" s="451"/>
      <c r="C299" s="451"/>
      <c r="D299" s="451"/>
      <c r="E299" s="451"/>
      <c r="F299" s="451"/>
      <c r="G299" s="451"/>
      <c r="H299" s="451"/>
      <c r="I299" s="451"/>
      <c r="J299" s="451"/>
      <c r="K299" s="451"/>
      <c r="L299" s="451"/>
      <c r="M299" s="451"/>
      <c r="N299" s="451"/>
      <c r="O299" s="451"/>
      <c r="P299" s="451"/>
      <c r="Q299" s="451"/>
      <c r="R299" s="451"/>
      <c r="S299" s="451"/>
      <c r="T299" s="451"/>
      <c r="U299" s="451"/>
      <c r="V299" s="451"/>
      <c r="W299" s="451"/>
      <c r="X299" s="451"/>
      <c r="Y299" s="451"/>
      <c r="Z299" s="451"/>
      <c r="AA299" s="451"/>
      <c r="AB299" s="451"/>
      <c r="AC299" s="451"/>
      <c r="AD299" s="451"/>
      <c r="AE299" s="451"/>
      <c r="AF299" s="451"/>
      <c r="AG299" s="451"/>
      <c r="AH299" s="451"/>
      <c r="AI299" s="451"/>
      <c r="AJ299" s="451"/>
      <c r="AK299" s="451"/>
      <c r="AL299" s="451"/>
      <c r="AM299" s="451"/>
      <c r="AN299" s="451"/>
      <c r="AO299" s="451"/>
      <c r="AP299" s="451"/>
      <c r="AQ299" s="451"/>
      <c r="AR299" s="451"/>
      <c r="AS299" s="451"/>
      <c r="AT299" s="451"/>
      <c r="AU299" s="451"/>
      <c r="AV299" s="451"/>
      <c r="AW299" s="451"/>
      <c r="AX299" s="451"/>
      <c r="AY299" s="451"/>
      <c r="AZ299" s="451"/>
      <c r="BA299" s="451"/>
      <c r="BB299" s="451"/>
      <c r="BC299" s="451"/>
      <c r="BD299" s="451"/>
      <c r="BE299" s="451"/>
      <c r="BF299" s="451"/>
      <c r="BG299" s="451"/>
      <c r="BH299" s="451"/>
      <c r="BI299" s="451"/>
      <c r="BJ299" s="451"/>
      <c r="BK299" s="451"/>
      <c r="BL299" s="451"/>
      <c r="BM299" s="451"/>
      <c r="BN299" s="451"/>
      <c r="BO299" s="451"/>
      <c r="BP299" s="451"/>
      <c r="BQ299" s="451"/>
      <c r="BR299" s="451"/>
      <c r="BS299" s="451"/>
      <c r="BT299" s="451"/>
      <c r="BU299" s="451"/>
      <c r="BV299" s="451"/>
      <c r="BW299" s="451"/>
      <c r="BX299" s="451"/>
      <c r="BY299" s="451"/>
      <c r="BZ299" s="451"/>
      <c r="CA299" s="451"/>
      <c r="CB299" s="451"/>
      <c r="CC299" s="451"/>
      <c r="CD299" s="451"/>
      <c r="CE299" s="451"/>
      <c r="CF299" s="451"/>
      <c r="CG299" s="451"/>
      <c r="CH299" s="451"/>
      <c r="CI299" s="451"/>
      <c r="CJ299" s="451"/>
      <c r="CK299" s="451"/>
      <c r="CL299" s="451"/>
      <c r="CM299" s="451"/>
      <c r="CN299" s="451"/>
      <c r="CO299" s="451"/>
      <c r="CP299" s="451"/>
      <c r="CQ299" s="451"/>
      <c r="CR299" s="451"/>
      <c r="CS299" s="451"/>
      <c r="CT299" s="451"/>
      <c r="CU299" s="451"/>
      <c r="CV299" s="451"/>
      <c r="CW299" s="451"/>
      <c r="CX299" s="451"/>
      <c r="CY299" s="451"/>
      <c r="CZ299" s="451"/>
      <c r="DA299" s="451"/>
      <c r="DB299" s="451"/>
      <c r="DC299" s="451"/>
      <c r="DD299" s="451"/>
      <c r="DE299" s="451"/>
      <c r="DF299" s="451"/>
      <c r="DG299" s="451"/>
      <c r="DH299" s="451"/>
      <c r="DI299" s="451"/>
      <c r="DJ299" s="451"/>
      <c r="DK299" s="451"/>
      <c r="DL299" s="451"/>
      <c r="DM299" s="451"/>
      <c r="DN299" s="451"/>
      <c r="DO299" s="451"/>
      <c r="DP299" s="451"/>
      <c r="DQ299" s="451"/>
      <c r="DR299" s="451"/>
      <c r="DS299" s="451"/>
      <c r="DT299" s="451"/>
      <c r="DU299" s="451"/>
      <c r="DV299" s="451"/>
      <c r="DW299" s="451"/>
      <c r="DX299" s="451"/>
      <c r="DY299" s="451"/>
      <c r="DZ299" s="451"/>
      <c r="EA299" s="451"/>
      <c r="EB299" s="451"/>
      <c r="EC299" s="451"/>
      <c r="ED299" s="451"/>
      <c r="EE299" s="451"/>
      <c r="EF299" s="451"/>
      <c r="EG299" s="451"/>
      <c r="EH299" s="451"/>
      <c r="EI299" s="451"/>
      <c r="EJ299" s="451"/>
      <c r="EK299" s="451"/>
      <c r="EL299" s="451"/>
      <c r="EM299" s="451"/>
      <c r="EN299" s="451"/>
      <c r="EO299" s="451"/>
      <c r="EP299" s="451"/>
      <c r="EQ299" s="451"/>
      <c r="ER299" s="451"/>
      <c r="ES299" s="451"/>
      <c r="ET299" s="451"/>
      <c r="EU299" s="451"/>
      <c r="EV299" s="451"/>
      <c r="EW299" s="451"/>
      <c r="EX299" s="451"/>
      <c r="EY299" s="451"/>
      <c r="EZ299" s="451"/>
      <c r="FA299" s="451"/>
      <c r="FB299" s="451"/>
      <c r="FC299" s="451"/>
      <c r="FD299" s="451"/>
      <c r="FE299" s="451"/>
      <c r="FF299" s="451"/>
      <c r="FG299" s="451"/>
      <c r="FH299" s="451"/>
      <c r="FI299" s="451"/>
      <c r="FJ299" s="451"/>
      <c r="FK299" s="451"/>
      <c r="FL299" s="451"/>
      <c r="FM299" s="451"/>
      <c r="FN299" s="451"/>
    </row>
    <row r="300" spans="1:170" ht="15.75" customHeight="1">
      <c r="A300" s="451"/>
      <c r="B300" s="451"/>
      <c r="C300" s="451"/>
      <c r="D300" s="451"/>
      <c r="E300" s="451"/>
      <c r="F300" s="451"/>
      <c r="G300" s="451"/>
      <c r="H300" s="451"/>
      <c r="I300" s="451"/>
      <c r="J300" s="451"/>
      <c r="K300" s="451"/>
      <c r="L300" s="451"/>
      <c r="M300" s="451"/>
      <c r="N300" s="451"/>
      <c r="O300" s="451"/>
      <c r="P300" s="451"/>
      <c r="Q300" s="451"/>
      <c r="R300" s="451"/>
      <c r="S300" s="451"/>
      <c r="T300" s="451"/>
      <c r="U300" s="451"/>
      <c r="V300" s="451"/>
      <c r="W300" s="451"/>
      <c r="X300" s="451"/>
      <c r="Y300" s="451"/>
      <c r="Z300" s="451"/>
      <c r="AA300" s="451"/>
      <c r="AB300" s="451"/>
      <c r="AC300" s="451"/>
      <c r="AD300" s="451"/>
      <c r="AE300" s="451"/>
      <c r="AF300" s="451"/>
      <c r="AG300" s="451"/>
      <c r="AH300" s="451"/>
      <c r="AI300" s="451"/>
      <c r="AJ300" s="451"/>
      <c r="AK300" s="451"/>
      <c r="AL300" s="451"/>
      <c r="AM300" s="451"/>
      <c r="AN300" s="451"/>
      <c r="AO300" s="451"/>
      <c r="AP300" s="451"/>
      <c r="AQ300" s="451"/>
      <c r="AR300" s="451"/>
      <c r="AS300" s="451"/>
      <c r="AT300" s="451"/>
      <c r="AU300" s="451"/>
      <c r="AV300" s="451"/>
      <c r="AW300" s="451"/>
      <c r="AX300" s="451"/>
      <c r="AY300" s="451"/>
      <c r="AZ300" s="451"/>
      <c r="BA300" s="451"/>
      <c r="BB300" s="451"/>
      <c r="BC300" s="451"/>
      <c r="BD300" s="451"/>
      <c r="BE300" s="451"/>
      <c r="BF300" s="451"/>
      <c r="BG300" s="451"/>
      <c r="BH300" s="451"/>
      <c r="BI300" s="451"/>
      <c r="BJ300" s="451"/>
      <c r="BK300" s="451"/>
      <c r="BL300" s="451"/>
      <c r="BM300" s="451"/>
      <c r="BN300" s="451"/>
      <c r="BO300" s="451"/>
      <c r="BP300" s="451"/>
      <c r="BQ300" s="451"/>
      <c r="BR300" s="451"/>
      <c r="BS300" s="451"/>
      <c r="BT300" s="451"/>
      <c r="BU300" s="451"/>
      <c r="BV300" s="451"/>
      <c r="BW300" s="451"/>
      <c r="BX300" s="451"/>
      <c r="BY300" s="451"/>
      <c r="BZ300" s="451"/>
      <c r="CA300" s="451"/>
      <c r="CB300" s="451"/>
      <c r="CC300" s="451"/>
      <c r="CD300" s="451"/>
      <c r="CE300" s="451"/>
      <c r="CF300" s="451"/>
      <c r="CG300" s="451"/>
      <c r="CH300" s="451"/>
      <c r="CI300" s="451"/>
      <c r="CJ300" s="451"/>
      <c r="CK300" s="451"/>
      <c r="CL300" s="451"/>
      <c r="CM300" s="451"/>
      <c r="CN300" s="451"/>
      <c r="CO300" s="451"/>
      <c r="CP300" s="451"/>
      <c r="CQ300" s="451"/>
      <c r="CR300" s="451"/>
      <c r="CS300" s="451"/>
      <c r="CT300" s="451"/>
      <c r="CU300" s="451"/>
      <c r="CV300" s="451"/>
      <c r="CW300" s="451"/>
      <c r="CX300" s="451"/>
      <c r="CY300" s="451"/>
      <c r="CZ300" s="451"/>
      <c r="DA300" s="451"/>
      <c r="DB300" s="451"/>
      <c r="DC300" s="451"/>
      <c r="DD300" s="451"/>
      <c r="DE300" s="451"/>
      <c r="DF300" s="451"/>
      <c r="DG300" s="451"/>
      <c r="DH300" s="451"/>
      <c r="DI300" s="451"/>
      <c r="DJ300" s="451"/>
      <c r="DK300" s="451"/>
      <c r="DL300" s="451"/>
      <c r="DM300" s="451"/>
      <c r="DN300" s="451"/>
      <c r="DO300" s="451"/>
      <c r="DP300" s="451"/>
      <c r="DQ300" s="451"/>
      <c r="DR300" s="451"/>
      <c r="DS300" s="451"/>
      <c r="DT300" s="451"/>
      <c r="DU300" s="451"/>
      <c r="DV300" s="451"/>
      <c r="DW300" s="451"/>
      <c r="DX300" s="451"/>
      <c r="DY300" s="451"/>
      <c r="DZ300" s="451"/>
      <c r="EA300" s="451"/>
      <c r="EB300" s="451"/>
      <c r="EC300" s="451"/>
      <c r="ED300" s="451"/>
      <c r="EE300" s="451"/>
      <c r="EF300" s="451"/>
      <c r="EG300" s="451"/>
      <c r="EH300" s="451"/>
      <c r="EI300" s="451"/>
      <c r="EJ300" s="451"/>
      <c r="EK300" s="451"/>
      <c r="EL300" s="451"/>
      <c r="EM300" s="451"/>
      <c r="EN300" s="451"/>
      <c r="EO300" s="451"/>
      <c r="EP300" s="451"/>
      <c r="EQ300" s="451"/>
      <c r="ER300" s="451"/>
      <c r="ES300" s="451"/>
      <c r="ET300" s="451"/>
      <c r="EU300" s="451"/>
      <c r="EV300" s="451"/>
      <c r="EW300" s="451"/>
      <c r="EX300" s="451"/>
      <c r="EY300" s="451"/>
      <c r="EZ300" s="451"/>
      <c r="FA300" s="451"/>
      <c r="FB300" s="451"/>
      <c r="FC300" s="451"/>
      <c r="FD300" s="451"/>
      <c r="FE300" s="451"/>
      <c r="FF300" s="451"/>
      <c r="FG300" s="451"/>
      <c r="FH300" s="451"/>
      <c r="FI300" s="451"/>
      <c r="FJ300" s="451"/>
      <c r="FK300" s="451"/>
      <c r="FL300" s="451"/>
      <c r="FM300" s="451"/>
      <c r="FN300" s="451"/>
    </row>
    <row r="301" spans="1:170" ht="15.75" customHeight="1">
      <c r="A301" s="451"/>
      <c r="B301" s="451"/>
      <c r="C301" s="451"/>
      <c r="D301" s="451"/>
      <c r="E301" s="451"/>
      <c r="F301" s="451"/>
      <c r="G301" s="451"/>
      <c r="H301" s="451"/>
      <c r="I301" s="451"/>
      <c r="J301" s="451"/>
      <c r="K301" s="451"/>
      <c r="L301" s="451"/>
      <c r="M301" s="451"/>
      <c r="N301" s="451"/>
      <c r="O301" s="451"/>
      <c r="P301" s="451"/>
      <c r="Q301" s="451"/>
      <c r="R301" s="451"/>
      <c r="S301" s="451"/>
      <c r="T301" s="451"/>
      <c r="U301" s="451"/>
      <c r="V301" s="451"/>
      <c r="W301" s="451"/>
      <c r="X301" s="451"/>
      <c r="Y301" s="451"/>
      <c r="Z301" s="451"/>
      <c r="AA301" s="451"/>
      <c r="AB301" s="451"/>
      <c r="AC301" s="451"/>
      <c r="AD301" s="451"/>
      <c r="AE301" s="451"/>
      <c r="AF301" s="451"/>
      <c r="AG301" s="451"/>
      <c r="AH301" s="451"/>
      <c r="AI301" s="451"/>
      <c r="AJ301" s="451"/>
      <c r="AK301" s="451"/>
      <c r="AL301" s="451"/>
      <c r="AM301" s="451"/>
      <c r="AN301" s="451"/>
      <c r="AO301" s="451"/>
      <c r="AP301" s="451"/>
      <c r="AQ301" s="451"/>
      <c r="AR301" s="451"/>
      <c r="AS301" s="451"/>
      <c r="AT301" s="451"/>
      <c r="AU301" s="451"/>
      <c r="AV301" s="451"/>
      <c r="AW301" s="451"/>
      <c r="AX301" s="451"/>
      <c r="AY301" s="451"/>
      <c r="AZ301" s="451"/>
      <c r="BA301" s="451"/>
      <c r="BB301" s="451"/>
      <c r="BC301" s="451"/>
      <c r="BD301" s="451"/>
      <c r="BE301" s="451"/>
      <c r="BF301" s="451"/>
      <c r="BG301" s="451"/>
      <c r="BH301" s="451"/>
      <c r="BI301" s="451"/>
      <c r="BJ301" s="451"/>
      <c r="BK301" s="451"/>
      <c r="BL301" s="451"/>
      <c r="BM301" s="451"/>
      <c r="BN301" s="451"/>
      <c r="BO301" s="451"/>
      <c r="BP301" s="451"/>
      <c r="BQ301" s="451"/>
      <c r="BR301" s="451"/>
      <c r="BS301" s="451"/>
      <c r="BT301" s="451"/>
      <c r="BU301" s="451"/>
      <c r="BV301" s="451"/>
      <c r="BW301" s="451"/>
      <c r="BX301" s="451"/>
      <c r="BY301" s="451"/>
      <c r="BZ301" s="451"/>
      <c r="CA301" s="451"/>
      <c r="CB301" s="451"/>
      <c r="CC301" s="451"/>
      <c r="CD301" s="451"/>
      <c r="CE301" s="451"/>
      <c r="CF301" s="451"/>
      <c r="CG301" s="451"/>
      <c r="CH301" s="451"/>
      <c r="CI301" s="451"/>
      <c r="CJ301" s="451"/>
      <c r="CK301" s="451"/>
      <c r="CL301" s="451"/>
      <c r="CM301" s="451"/>
      <c r="CN301" s="451"/>
      <c r="CO301" s="451"/>
      <c r="CP301" s="451"/>
      <c r="CQ301" s="451"/>
      <c r="CR301" s="451"/>
      <c r="CS301" s="451"/>
      <c r="CT301" s="451"/>
      <c r="CU301" s="451"/>
      <c r="CV301" s="451"/>
      <c r="CW301" s="451"/>
      <c r="CX301" s="451"/>
      <c r="CY301" s="451"/>
      <c r="CZ301" s="451"/>
      <c r="DA301" s="451"/>
      <c r="DB301" s="451"/>
      <c r="DC301" s="451"/>
      <c r="DD301" s="451"/>
      <c r="DE301" s="451"/>
      <c r="DF301" s="451"/>
      <c r="DG301" s="451"/>
      <c r="DH301" s="451"/>
      <c r="DI301" s="451"/>
      <c r="DJ301" s="451"/>
      <c r="DK301" s="451"/>
      <c r="DL301" s="451"/>
      <c r="DM301" s="451"/>
      <c r="DN301" s="451"/>
      <c r="DO301" s="451"/>
      <c r="DP301" s="451"/>
      <c r="DQ301" s="451"/>
      <c r="DR301" s="451"/>
      <c r="DS301" s="451"/>
      <c r="DT301" s="451"/>
      <c r="DU301" s="451"/>
      <c r="DV301" s="451"/>
      <c r="DW301" s="451"/>
      <c r="DX301" s="451"/>
      <c r="DY301" s="451"/>
      <c r="DZ301" s="451"/>
      <c r="EA301" s="451"/>
      <c r="EB301" s="451"/>
      <c r="EC301" s="451"/>
      <c r="ED301" s="451"/>
      <c r="EE301" s="451"/>
      <c r="EF301" s="451"/>
      <c r="EG301" s="451"/>
      <c r="EH301" s="451"/>
      <c r="EI301" s="451"/>
      <c r="EJ301" s="451"/>
      <c r="EK301" s="451"/>
      <c r="EL301" s="451"/>
      <c r="EM301" s="451"/>
      <c r="EN301" s="451"/>
      <c r="EO301" s="451"/>
      <c r="EP301" s="451"/>
      <c r="EQ301" s="451"/>
      <c r="ER301" s="451"/>
      <c r="ES301" s="451"/>
      <c r="ET301" s="451"/>
      <c r="EU301" s="451"/>
      <c r="EV301" s="451"/>
      <c r="EW301" s="451"/>
      <c r="EX301" s="451"/>
      <c r="EY301" s="451"/>
      <c r="EZ301" s="451"/>
      <c r="FA301" s="451"/>
      <c r="FB301" s="451"/>
      <c r="FC301" s="451"/>
      <c r="FD301" s="451"/>
      <c r="FE301" s="451"/>
      <c r="FF301" s="451"/>
      <c r="FG301" s="451"/>
      <c r="FH301" s="451"/>
      <c r="FI301" s="451"/>
      <c r="FJ301" s="451"/>
      <c r="FK301" s="451"/>
      <c r="FL301" s="451"/>
      <c r="FM301" s="451"/>
      <c r="FN301" s="451"/>
    </row>
    <row r="302" spans="1:170" ht="15.75" customHeight="1">
      <c r="A302" s="451"/>
      <c r="B302" s="451"/>
      <c r="C302" s="451"/>
      <c r="D302" s="451"/>
      <c r="E302" s="451"/>
      <c r="F302" s="451"/>
      <c r="G302" s="451"/>
      <c r="H302" s="451"/>
      <c r="I302" s="451"/>
      <c r="J302" s="451"/>
      <c r="K302" s="451"/>
      <c r="L302" s="451"/>
      <c r="M302" s="451"/>
      <c r="N302" s="451"/>
      <c r="O302" s="451"/>
      <c r="P302" s="451"/>
      <c r="Q302" s="451"/>
      <c r="R302" s="451"/>
      <c r="S302" s="451"/>
      <c r="T302" s="451"/>
      <c r="U302" s="451"/>
      <c r="V302" s="451"/>
      <c r="W302" s="451"/>
      <c r="X302" s="451"/>
      <c r="Y302" s="451"/>
      <c r="Z302" s="451"/>
      <c r="AA302" s="451"/>
      <c r="AB302" s="451"/>
      <c r="AC302" s="451"/>
      <c r="AD302" s="451"/>
      <c r="AE302" s="451"/>
      <c r="AF302" s="451"/>
      <c r="AG302" s="451"/>
      <c r="AH302" s="451"/>
      <c r="AI302" s="451"/>
      <c r="AJ302" s="451"/>
      <c r="AK302" s="451"/>
      <c r="AL302" s="451"/>
      <c r="AM302" s="451"/>
      <c r="AN302" s="451"/>
      <c r="AO302" s="451"/>
      <c r="AP302" s="451"/>
      <c r="AQ302" s="451"/>
      <c r="AR302" s="451"/>
      <c r="AS302" s="451"/>
      <c r="AT302" s="451"/>
      <c r="AU302" s="451"/>
      <c r="AV302" s="451"/>
      <c r="AW302" s="451"/>
      <c r="AX302" s="451"/>
      <c r="AY302" s="451"/>
      <c r="AZ302" s="451"/>
      <c r="BA302" s="451"/>
      <c r="BB302" s="451"/>
      <c r="BC302" s="451"/>
      <c r="BD302" s="451"/>
      <c r="BE302" s="451"/>
      <c r="BF302" s="451"/>
      <c r="BG302" s="451"/>
      <c r="BH302" s="451"/>
      <c r="BI302" s="451"/>
      <c r="BJ302" s="451"/>
      <c r="BK302" s="451"/>
      <c r="BL302" s="451"/>
      <c r="BM302" s="451"/>
      <c r="BN302" s="451"/>
      <c r="BO302" s="451"/>
      <c r="BP302" s="451"/>
      <c r="BQ302" s="451"/>
      <c r="BR302" s="451"/>
      <c r="BS302" s="451"/>
      <c r="BT302" s="451"/>
      <c r="BU302" s="451"/>
      <c r="BV302" s="451"/>
      <c r="BW302" s="451"/>
      <c r="BX302" s="451"/>
      <c r="BY302" s="451"/>
      <c r="BZ302" s="451"/>
      <c r="CA302" s="451"/>
      <c r="CB302" s="451"/>
      <c r="CC302" s="451"/>
      <c r="CD302" s="451"/>
      <c r="CE302" s="451"/>
      <c r="CF302" s="451"/>
      <c r="CG302" s="451"/>
      <c r="CH302" s="451"/>
      <c r="CI302" s="451"/>
      <c r="CJ302" s="451"/>
      <c r="CK302" s="451"/>
      <c r="CL302" s="451"/>
      <c r="CM302" s="451"/>
      <c r="CN302" s="451"/>
      <c r="CO302" s="451"/>
      <c r="CP302" s="451"/>
      <c r="CQ302" s="451"/>
      <c r="CR302" s="451"/>
      <c r="CS302" s="451"/>
      <c r="CT302" s="451"/>
      <c r="CU302" s="451"/>
      <c r="CV302" s="451"/>
      <c r="CW302" s="451"/>
      <c r="CX302" s="451"/>
      <c r="CY302" s="451"/>
      <c r="CZ302" s="451"/>
      <c r="DA302" s="451"/>
      <c r="DB302" s="451"/>
      <c r="DC302" s="451"/>
      <c r="DD302" s="451"/>
      <c r="DE302" s="451"/>
      <c r="DF302" s="451"/>
      <c r="DG302" s="451"/>
      <c r="DH302" s="451"/>
      <c r="DI302" s="451"/>
      <c r="DJ302" s="451"/>
      <c r="DK302" s="451"/>
      <c r="DL302" s="451"/>
      <c r="DM302" s="451"/>
      <c r="DN302" s="451"/>
      <c r="DO302" s="451"/>
      <c r="DP302" s="451"/>
      <c r="DQ302" s="451"/>
      <c r="DR302" s="451"/>
      <c r="DS302" s="451"/>
      <c r="DT302" s="451"/>
      <c r="DU302" s="451"/>
      <c r="DV302" s="451"/>
      <c r="DW302" s="451"/>
      <c r="DX302" s="451"/>
      <c r="DY302" s="451"/>
      <c r="DZ302" s="451"/>
      <c r="EA302" s="451"/>
      <c r="EB302" s="451"/>
      <c r="EC302" s="451"/>
      <c r="ED302" s="451"/>
      <c r="EE302" s="451"/>
      <c r="EF302" s="451"/>
      <c r="EG302" s="451"/>
      <c r="EH302" s="451"/>
      <c r="EI302" s="451"/>
      <c r="EJ302" s="451"/>
      <c r="EK302" s="451"/>
      <c r="EL302" s="451"/>
      <c r="EM302" s="451"/>
      <c r="EN302" s="451"/>
      <c r="EO302" s="451"/>
      <c r="EP302" s="451"/>
      <c r="EQ302" s="451"/>
      <c r="ER302" s="451"/>
      <c r="ES302" s="451"/>
      <c r="ET302" s="451"/>
      <c r="EU302" s="451"/>
      <c r="EV302" s="451"/>
      <c r="EW302" s="451"/>
      <c r="EX302" s="451"/>
      <c r="EY302" s="451"/>
      <c r="EZ302" s="451"/>
      <c r="FA302" s="451"/>
      <c r="FB302" s="451"/>
      <c r="FC302" s="451"/>
      <c r="FD302" s="451"/>
      <c r="FE302" s="451"/>
      <c r="FF302" s="451"/>
      <c r="FG302" s="451"/>
      <c r="FH302" s="451"/>
      <c r="FI302" s="451"/>
      <c r="FJ302" s="451"/>
      <c r="FK302" s="451"/>
      <c r="FL302" s="451"/>
      <c r="FM302" s="451"/>
      <c r="FN302" s="451"/>
    </row>
    <row r="303" spans="1:170" ht="15.75" customHeight="1">
      <c r="A303" s="451"/>
      <c r="B303" s="451"/>
      <c r="C303" s="451"/>
      <c r="D303" s="451"/>
      <c r="E303" s="451"/>
      <c r="F303" s="451"/>
      <c r="G303" s="451"/>
      <c r="H303" s="451"/>
      <c r="I303" s="451"/>
      <c r="J303" s="451"/>
      <c r="K303" s="451"/>
      <c r="L303" s="451"/>
      <c r="M303" s="451"/>
      <c r="N303" s="451"/>
      <c r="O303" s="451"/>
      <c r="P303" s="451"/>
      <c r="Q303" s="451"/>
      <c r="R303" s="451"/>
      <c r="S303" s="451"/>
      <c r="T303" s="451"/>
      <c r="U303" s="451"/>
      <c r="V303" s="451"/>
      <c r="W303" s="451"/>
      <c r="X303" s="451"/>
      <c r="Y303" s="451"/>
      <c r="Z303" s="451"/>
      <c r="AA303" s="451"/>
      <c r="AB303" s="451"/>
      <c r="AC303" s="451"/>
      <c r="AD303" s="451"/>
      <c r="AE303" s="451"/>
      <c r="AF303" s="451"/>
      <c r="AG303" s="451"/>
      <c r="AH303" s="451"/>
      <c r="AI303" s="451"/>
      <c r="AJ303" s="451"/>
      <c r="AK303" s="451"/>
      <c r="AL303" s="451"/>
      <c r="AM303" s="451"/>
      <c r="AN303" s="451"/>
      <c r="AO303" s="451"/>
      <c r="AP303" s="451"/>
      <c r="AQ303" s="451"/>
      <c r="AR303" s="451"/>
      <c r="AS303" s="451"/>
      <c r="AT303" s="451"/>
      <c r="AU303" s="451"/>
      <c r="AV303" s="451"/>
      <c r="AW303" s="451"/>
      <c r="AX303" s="451"/>
      <c r="AY303" s="451"/>
      <c r="AZ303" s="451"/>
      <c r="BA303" s="451"/>
      <c r="BB303" s="451"/>
      <c r="BC303" s="451"/>
      <c r="BD303" s="451"/>
      <c r="BE303" s="451"/>
      <c r="BF303" s="451"/>
      <c r="BG303" s="451"/>
      <c r="BH303" s="451"/>
      <c r="BI303" s="451"/>
      <c r="BJ303" s="451"/>
      <c r="BK303" s="451"/>
      <c r="BL303" s="451"/>
      <c r="BM303" s="451"/>
      <c r="BN303" s="451"/>
      <c r="BO303" s="451"/>
      <c r="BP303" s="451"/>
      <c r="BQ303" s="451"/>
      <c r="BR303" s="451"/>
      <c r="BS303" s="451"/>
      <c r="BT303" s="451"/>
      <c r="BU303" s="451"/>
      <c r="BV303" s="451"/>
      <c r="BW303" s="451"/>
      <c r="BX303" s="451"/>
      <c r="BY303" s="451"/>
      <c r="BZ303" s="451"/>
      <c r="CA303" s="451"/>
      <c r="CB303" s="451"/>
      <c r="CC303" s="451"/>
      <c r="CD303" s="451"/>
      <c r="CE303" s="451"/>
      <c r="CF303" s="451"/>
      <c r="CG303" s="451"/>
      <c r="CH303" s="451"/>
      <c r="CI303" s="451"/>
      <c r="CJ303" s="451"/>
      <c r="CK303" s="451"/>
      <c r="CL303" s="451"/>
      <c r="CM303" s="451"/>
      <c r="CN303" s="451"/>
      <c r="CO303" s="451"/>
      <c r="CP303" s="451"/>
      <c r="CQ303" s="451"/>
      <c r="CR303" s="451"/>
      <c r="CS303" s="451"/>
      <c r="CT303" s="451"/>
      <c r="CU303" s="451"/>
      <c r="CV303" s="451"/>
      <c r="CW303" s="451"/>
      <c r="CX303" s="451"/>
      <c r="CY303" s="451"/>
      <c r="CZ303" s="451"/>
      <c r="DA303" s="451"/>
      <c r="DB303" s="451"/>
      <c r="DC303" s="451"/>
      <c r="DD303" s="451"/>
      <c r="DE303" s="451"/>
      <c r="DF303" s="451"/>
      <c r="DG303" s="451"/>
      <c r="DH303" s="451"/>
      <c r="DI303" s="451"/>
      <c r="DJ303" s="451"/>
      <c r="DK303" s="451"/>
      <c r="DL303" s="451"/>
      <c r="DM303" s="451"/>
      <c r="DN303" s="451"/>
      <c r="DO303" s="451"/>
      <c r="DP303" s="451"/>
      <c r="DQ303" s="451"/>
      <c r="DR303" s="451"/>
      <c r="DS303" s="451"/>
      <c r="DT303" s="451"/>
      <c r="DU303" s="451"/>
      <c r="DV303" s="451"/>
      <c r="DW303" s="451"/>
      <c r="DX303" s="451"/>
      <c r="DY303" s="451"/>
      <c r="DZ303" s="451"/>
      <c r="EA303" s="451"/>
      <c r="EB303" s="451"/>
      <c r="EC303" s="451"/>
      <c r="ED303" s="451"/>
      <c r="EE303" s="451"/>
      <c r="EF303" s="451"/>
      <c r="EG303" s="451"/>
      <c r="EH303" s="451"/>
      <c r="EI303" s="451"/>
      <c r="EJ303" s="451"/>
      <c r="EK303" s="451"/>
      <c r="EL303" s="451"/>
      <c r="EM303" s="451"/>
      <c r="EN303" s="451"/>
      <c r="EO303" s="451"/>
      <c r="EP303" s="451"/>
      <c r="EQ303" s="451"/>
      <c r="ER303" s="451"/>
      <c r="ES303" s="451"/>
      <c r="ET303" s="451"/>
      <c r="EU303" s="451"/>
      <c r="EV303" s="451"/>
      <c r="EW303" s="451"/>
      <c r="EX303" s="451"/>
      <c r="EY303" s="451"/>
      <c r="EZ303" s="451"/>
      <c r="FA303" s="451"/>
      <c r="FB303" s="451"/>
      <c r="FC303" s="451"/>
      <c r="FD303" s="451"/>
      <c r="FE303" s="451"/>
      <c r="FF303" s="451"/>
      <c r="FG303" s="451"/>
      <c r="FH303" s="451"/>
      <c r="FI303" s="451"/>
      <c r="FJ303" s="451"/>
      <c r="FK303" s="451"/>
      <c r="FL303" s="451"/>
      <c r="FM303" s="451"/>
      <c r="FN303" s="451"/>
    </row>
    <row r="304" spans="1:170" ht="15.75" customHeight="1">
      <c r="A304" s="451"/>
      <c r="B304" s="451"/>
      <c r="C304" s="451"/>
      <c r="D304" s="451"/>
      <c r="E304" s="451"/>
      <c r="F304" s="451"/>
      <c r="G304" s="451"/>
      <c r="H304" s="451"/>
      <c r="I304" s="451"/>
      <c r="J304" s="451"/>
      <c r="K304" s="451"/>
      <c r="L304" s="451"/>
      <c r="M304" s="451"/>
      <c r="N304" s="451"/>
      <c r="O304" s="451"/>
      <c r="P304" s="451"/>
      <c r="Q304" s="451"/>
      <c r="R304" s="451"/>
      <c r="S304" s="451"/>
      <c r="T304" s="451"/>
      <c r="U304" s="451"/>
      <c r="V304" s="451"/>
      <c r="W304" s="451"/>
      <c r="X304" s="451"/>
      <c r="Y304" s="451"/>
      <c r="Z304" s="451"/>
      <c r="AA304" s="451"/>
      <c r="AB304" s="451"/>
      <c r="AC304" s="451"/>
      <c r="AD304" s="451"/>
      <c r="AE304" s="451"/>
      <c r="AF304" s="451"/>
      <c r="AG304" s="451"/>
      <c r="AH304" s="451"/>
      <c r="AI304" s="451"/>
      <c r="AJ304" s="451"/>
      <c r="AK304" s="451"/>
      <c r="AL304" s="451"/>
      <c r="AM304" s="451"/>
      <c r="AN304" s="451"/>
      <c r="AO304" s="451"/>
      <c r="AP304" s="451"/>
      <c r="AQ304" s="451"/>
      <c r="AR304" s="451"/>
      <c r="AS304" s="451"/>
      <c r="AT304" s="451"/>
      <c r="AU304" s="451"/>
      <c r="AV304" s="451"/>
      <c r="AW304" s="451"/>
      <c r="AX304" s="451"/>
      <c r="AY304" s="451"/>
      <c r="AZ304" s="451"/>
      <c r="BA304" s="451"/>
      <c r="BB304" s="451"/>
      <c r="BC304" s="451"/>
      <c r="BD304" s="451"/>
      <c r="BE304" s="451"/>
      <c r="BF304" s="451"/>
      <c r="BG304" s="451"/>
      <c r="BH304" s="451"/>
      <c r="BI304" s="451"/>
      <c r="BJ304" s="451"/>
      <c r="BK304" s="451"/>
      <c r="BL304" s="451"/>
      <c r="BM304" s="451"/>
      <c r="BN304" s="451"/>
      <c r="BO304" s="451"/>
      <c r="BP304" s="451"/>
      <c r="BQ304" s="451"/>
      <c r="BR304" s="451"/>
      <c r="BS304" s="451"/>
      <c r="BT304" s="451"/>
      <c r="BU304" s="451"/>
      <c r="BV304" s="451"/>
      <c r="BW304" s="451"/>
      <c r="BX304" s="451"/>
      <c r="BY304" s="451"/>
      <c r="BZ304" s="451"/>
      <c r="CA304" s="451"/>
      <c r="CB304" s="451"/>
      <c r="CC304" s="451"/>
      <c r="CD304" s="451"/>
      <c r="CE304" s="451"/>
      <c r="CF304" s="451"/>
      <c r="CG304" s="451"/>
      <c r="CH304" s="451"/>
      <c r="CI304" s="451"/>
      <c r="CJ304" s="451"/>
      <c r="CK304" s="451"/>
      <c r="CL304" s="451"/>
      <c r="CM304" s="451"/>
      <c r="CN304" s="451"/>
      <c r="CO304" s="451"/>
      <c r="CP304" s="451"/>
      <c r="CQ304" s="451"/>
      <c r="CR304" s="451"/>
      <c r="CS304" s="451"/>
      <c r="CT304" s="451"/>
      <c r="CU304" s="451"/>
      <c r="CV304" s="451"/>
      <c r="CW304" s="451"/>
      <c r="CX304" s="451"/>
      <c r="CY304" s="451"/>
      <c r="CZ304" s="451"/>
      <c r="DA304" s="451"/>
      <c r="DB304" s="451"/>
      <c r="DC304" s="451"/>
      <c r="DD304" s="451"/>
      <c r="DE304" s="451"/>
      <c r="DF304" s="451"/>
      <c r="DG304" s="451"/>
      <c r="DH304" s="451"/>
      <c r="DI304" s="451"/>
      <c r="DJ304" s="451"/>
      <c r="DK304" s="451"/>
      <c r="DL304" s="451"/>
      <c r="DM304" s="451"/>
      <c r="DN304" s="451"/>
      <c r="DO304" s="451"/>
      <c r="DP304" s="451"/>
      <c r="DQ304" s="451"/>
      <c r="DR304" s="451"/>
      <c r="DS304" s="451"/>
      <c r="DT304" s="451"/>
      <c r="DU304" s="451"/>
      <c r="DV304" s="451"/>
      <c r="DW304" s="451"/>
      <c r="DX304" s="451"/>
      <c r="DY304" s="451"/>
      <c r="DZ304" s="451"/>
      <c r="EA304" s="451"/>
      <c r="EB304" s="451"/>
      <c r="EC304" s="451"/>
      <c r="ED304" s="451"/>
      <c r="EE304" s="451"/>
      <c r="EF304" s="451"/>
      <c r="EG304" s="451"/>
      <c r="EH304" s="451"/>
      <c r="EI304" s="451"/>
      <c r="EJ304" s="451"/>
      <c r="EK304" s="451"/>
      <c r="EL304" s="451"/>
      <c r="EM304" s="451"/>
      <c r="EN304" s="451"/>
      <c r="EO304" s="451"/>
      <c r="EP304" s="451"/>
      <c r="EQ304" s="451"/>
      <c r="ER304" s="451"/>
      <c r="ES304" s="451"/>
      <c r="ET304" s="451"/>
      <c r="EU304" s="451"/>
      <c r="EV304" s="451"/>
      <c r="EW304" s="451"/>
      <c r="EX304" s="451"/>
      <c r="EY304" s="451"/>
      <c r="EZ304" s="451"/>
      <c r="FA304" s="451"/>
      <c r="FB304" s="451"/>
      <c r="FC304" s="451"/>
      <c r="FD304" s="451"/>
      <c r="FE304" s="451"/>
      <c r="FF304" s="451"/>
      <c r="FG304" s="451"/>
      <c r="FH304" s="451"/>
      <c r="FI304" s="451"/>
      <c r="FJ304" s="451"/>
      <c r="FK304" s="451"/>
      <c r="FL304" s="451"/>
      <c r="FM304" s="451"/>
      <c r="FN304" s="451"/>
    </row>
    <row r="305" spans="1:170" ht="15.75" customHeight="1">
      <c r="A305" s="451"/>
      <c r="B305" s="451"/>
      <c r="C305" s="451"/>
      <c r="D305" s="451"/>
      <c r="E305" s="451"/>
      <c r="F305" s="451"/>
      <c r="G305" s="451"/>
      <c r="H305" s="451"/>
      <c r="I305" s="451"/>
      <c r="J305" s="451"/>
      <c r="K305" s="451"/>
      <c r="L305" s="451"/>
      <c r="M305" s="451"/>
      <c r="N305" s="451"/>
      <c r="O305" s="451"/>
      <c r="P305" s="451"/>
      <c r="Q305" s="451"/>
      <c r="R305" s="451"/>
      <c r="S305" s="451"/>
      <c r="T305" s="451"/>
      <c r="U305" s="451"/>
      <c r="V305" s="451"/>
      <c r="W305" s="451"/>
      <c r="X305" s="451"/>
      <c r="Y305" s="451"/>
      <c r="Z305" s="451"/>
      <c r="AA305" s="451"/>
      <c r="AB305" s="451"/>
      <c r="AC305" s="451"/>
      <c r="AD305" s="451"/>
      <c r="AE305" s="451"/>
      <c r="AF305" s="451"/>
      <c r="AG305" s="451"/>
      <c r="AH305" s="451"/>
      <c r="AI305" s="451"/>
      <c r="AJ305" s="451"/>
      <c r="AK305" s="451"/>
      <c r="AL305" s="451"/>
      <c r="AM305" s="451"/>
      <c r="AN305" s="451"/>
      <c r="AO305" s="451"/>
      <c r="AP305" s="451"/>
      <c r="AQ305" s="451"/>
      <c r="AR305" s="451"/>
      <c r="AS305" s="451"/>
      <c r="AT305" s="451"/>
      <c r="AU305" s="451"/>
      <c r="AV305" s="451"/>
      <c r="AW305" s="451"/>
      <c r="AX305" s="451"/>
      <c r="AY305" s="451"/>
      <c r="AZ305" s="451"/>
      <c r="BA305" s="451"/>
      <c r="BB305" s="451"/>
      <c r="BC305" s="451"/>
      <c r="BD305" s="451"/>
      <c r="BE305" s="451"/>
      <c r="BF305" s="451"/>
      <c r="BG305" s="451"/>
      <c r="BH305" s="451"/>
      <c r="BI305" s="451"/>
      <c r="BJ305" s="451"/>
      <c r="BK305" s="451"/>
      <c r="BL305" s="451"/>
      <c r="BM305" s="451"/>
      <c r="BN305" s="451"/>
      <c r="BO305" s="451"/>
      <c r="BP305" s="451"/>
      <c r="BQ305" s="451"/>
      <c r="BR305" s="451"/>
      <c r="BS305" s="451"/>
      <c r="BT305" s="451"/>
      <c r="BU305" s="451"/>
      <c r="BV305" s="451"/>
      <c r="BW305" s="451"/>
      <c r="BX305" s="451"/>
      <c r="BY305" s="451"/>
      <c r="BZ305" s="451"/>
      <c r="CA305" s="451"/>
      <c r="CB305" s="451"/>
      <c r="CC305" s="451"/>
      <c r="CD305" s="451"/>
      <c r="CE305" s="451"/>
      <c r="CF305" s="451"/>
      <c r="CG305" s="451"/>
      <c r="CH305" s="451"/>
      <c r="CI305" s="451"/>
      <c r="CJ305" s="451"/>
      <c r="CK305" s="451"/>
      <c r="CL305" s="451"/>
      <c r="CM305" s="451"/>
      <c r="CN305" s="451"/>
      <c r="CO305" s="451"/>
      <c r="CP305" s="451"/>
      <c r="CQ305" s="451"/>
      <c r="CR305" s="451"/>
      <c r="CS305" s="451"/>
      <c r="CT305" s="451"/>
      <c r="CU305" s="451"/>
      <c r="CV305" s="451"/>
      <c r="CW305" s="451"/>
      <c r="CX305" s="451"/>
      <c r="CY305" s="451"/>
      <c r="CZ305" s="451"/>
      <c r="DA305" s="451"/>
      <c r="DB305" s="451"/>
      <c r="DC305" s="451"/>
      <c r="DD305" s="451"/>
      <c r="DE305" s="451"/>
      <c r="DF305" s="451"/>
      <c r="DG305" s="451"/>
      <c r="DH305" s="451"/>
      <c r="DI305" s="451"/>
      <c r="DJ305" s="451"/>
      <c r="DK305" s="451"/>
      <c r="DL305" s="451"/>
      <c r="DM305" s="451"/>
      <c r="DN305" s="451"/>
      <c r="DO305" s="451"/>
      <c r="DP305" s="451"/>
      <c r="DQ305" s="451"/>
      <c r="DR305" s="451"/>
      <c r="DS305" s="451"/>
      <c r="DT305" s="451"/>
      <c r="DU305" s="451"/>
      <c r="DV305" s="451"/>
      <c r="DW305" s="451"/>
      <c r="DX305" s="451"/>
      <c r="DY305" s="451"/>
      <c r="DZ305" s="451"/>
      <c r="EA305" s="451"/>
      <c r="EB305" s="451"/>
      <c r="EC305" s="451"/>
      <c r="ED305" s="451"/>
      <c r="EE305" s="451"/>
      <c r="EF305" s="451"/>
      <c r="EG305" s="451"/>
      <c r="EH305" s="451"/>
      <c r="EI305" s="451"/>
      <c r="EJ305" s="451"/>
      <c r="EK305" s="451"/>
      <c r="EL305" s="451"/>
      <c r="EM305" s="451"/>
      <c r="EN305" s="451"/>
      <c r="EO305" s="451"/>
      <c r="EP305" s="451"/>
      <c r="EQ305" s="451"/>
      <c r="ER305" s="451"/>
      <c r="ES305" s="451"/>
      <c r="ET305" s="451"/>
      <c r="EU305" s="451"/>
      <c r="EV305" s="451"/>
      <c r="EW305" s="451"/>
      <c r="EX305" s="451"/>
      <c r="EY305" s="451"/>
      <c r="EZ305" s="451"/>
      <c r="FA305" s="451"/>
      <c r="FB305" s="451"/>
      <c r="FC305" s="451"/>
      <c r="FD305" s="451"/>
      <c r="FE305" s="451"/>
      <c r="FF305" s="451"/>
      <c r="FG305" s="451"/>
      <c r="FH305" s="451"/>
      <c r="FI305" s="451"/>
      <c r="FJ305" s="451"/>
      <c r="FK305" s="451"/>
      <c r="FL305" s="451"/>
      <c r="FM305" s="451"/>
      <c r="FN305" s="451"/>
    </row>
    <row r="306" spans="1:170" ht="15.75" customHeight="1">
      <c r="A306" s="451"/>
      <c r="B306" s="451"/>
      <c r="C306" s="451"/>
      <c r="D306" s="451"/>
      <c r="E306" s="451"/>
      <c r="F306" s="451"/>
      <c r="G306" s="451"/>
      <c r="H306" s="451"/>
      <c r="I306" s="451"/>
      <c r="J306" s="451"/>
      <c r="K306" s="451"/>
      <c r="L306" s="451"/>
      <c r="M306" s="451"/>
      <c r="N306" s="451"/>
      <c r="O306" s="451"/>
      <c r="P306" s="451"/>
      <c r="Q306" s="451"/>
      <c r="R306" s="451"/>
      <c r="S306" s="451"/>
      <c r="T306" s="451"/>
      <c r="U306" s="451"/>
      <c r="V306" s="451"/>
      <c r="W306" s="451"/>
      <c r="X306" s="451"/>
      <c r="Y306" s="451"/>
      <c r="Z306" s="451"/>
      <c r="AA306" s="451"/>
      <c r="AB306" s="451"/>
      <c r="AC306" s="451"/>
      <c r="AD306" s="451"/>
      <c r="AE306" s="451"/>
      <c r="AF306" s="451"/>
      <c r="AG306" s="451"/>
      <c r="AH306" s="451"/>
      <c r="AI306" s="451"/>
      <c r="AJ306" s="451"/>
      <c r="AK306" s="451"/>
      <c r="AL306" s="451"/>
      <c r="AM306" s="451"/>
      <c r="AN306" s="451"/>
      <c r="AO306" s="451"/>
      <c r="AP306" s="451"/>
      <c r="AQ306" s="451"/>
      <c r="AR306" s="451"/>
      <c r="AS306" s="451"/>
      <c r="AT306" s="451"/>
      <c r="AU306" s="451"/>
      <c r="AV306" s="451"/>
      <c r="AW306" s="451"/>
      <c r="AX306" s="451"/>
      <c r="AY306" s="451"/>
      <c r="AZ306" s="451"/>
      <c r="BA306" s="451"/>
      <c r="BB306" s="451"/>
      <c r="BC306" s="451"/>
      <c r="BD306" s="451"/>
      <c r="BE306" s="451"/>
      <c r="BF306" s="451"/>
      <c r="BG306" s="451"/>
      <c r="BH306" s="451"/>
      <c r="BI306" s="451"/>
      <c r="BJ306" s="451"/>
      <c r="BK306" s="451"/>
      <c r="BL306" s="451"/>
      <c r="BM306" s="451"/>
      <c r="BN306" s="451"/>
      <c r="BO306" s="451"/>
      <c r="BP306" s="451"/>
      <c r="BQ306" s="451"/>
      <c r="BR306" s="451"/>
      <c r="BS306" s="451"/>
      <c r="BT306" s="451"/>
      <c r="BU306" s="451"/>
      <c r="BV306" s="451"/>
      <c r="BW306" s="451"/>
      <c r="BX306" s="451"/>
      <c r="BY306" s="451"/>
      <c r="BZ306" s="451"/>
      <c r="CA306" s="451"/>
      <c r="CB306" s="451"/>
      <c r="CC306" s="451"/>
      <c r="CD306" s="451"/>
      <c r="CE306" s="451"/>
      <c r="CF306" s="451"/>
      <c r="CG306" s="451"/>
      <c r="CH306" s="451"/>
      <c r="CI306" s="451"/>
      <c r="CJ306" s="451"/>
      <c r="CK306" s="451"/>
      <c r="CL306" s="451"/>
      <c r="CM306" s="451"/>
      <c r="CN306" s="451"/>
      <c r="CO306" s="451"/>
      <c r="CP306" s="451"/>
      <c r="CQ306" s="451"/>
      <c r="CR306" s="451"/>
      <c r="CS306" s="451"/>
      <c r="CT306" s="451"/>
      <c r="CU306" s="451"/>
      <c r="CV306" s="451"/>
      <c r="CW306" s="451"/>
      <c r="CX306" s="451"/>
      <c r="CY306" s="451"/>
      <c r="CZ306" s="451"/>
      <c r="DA306" s="451"/>
      <c r="DB306" s="451"/>
      <c r="DC306" s="451"/>
      <c r="DD306" s="451"/>
      <c r="DE306" s="451"/>
      <c r="DF306" s="451"/>
      <c r="DG306" s="451"/>
      <c r="DH306" s="451"/>
      <c r="DI306" s="451"/>
      <c r="DJ306" s="451"/>
      <c r="DK306" s="451"/>
      <c r="DL306" s="451"/>
      <c r="DM306" s="451"/>
      <c r="DN306" s="451"/>
      <c r="DO306" s="451"/>
      <c r="DP306" s="451"/>
      <c r="DQ306" s="451"/>
      <c r="DR306" s="451"/>
      <c r="DS306" s="451"/>
      <c r="DT306" s="451"/>
      <c r="DU306" s="451"/>
      <c r="DV306" s="451"/>
      <c r="DW306" s="451"/>
      <c r="DX306" s="451"/>
      <c r="DY306" s="451"/>
      <c r="DZ306" s="451"/>
      <c r="EA306" s="451"/>
      <c r="EB306" s="451"/>
      <c r="EC306" s="451"/>
      <c r="ED306" s="451"/>
      <c r="EE306" s="451"/>
      <c r="EF306" s="451"/>
      <c r="EG306" s="451"/>
      <c r="EH306" s="451"/>
      <c r="EI306" s="451"/>
      <c r="EJ306" s="451"/>
      <c r="EK306" s="451"/>
      <c r="EL306" s="451"/>
      <c r="EM306" s="451"/>
      <c r="EN306" s="451"/>
      <c r="EO306" s="451"/>
      <c r="EP306" s="451"/>
      <c r="EQ306" s="451"/>
      <c r="ER306" s="451"/>
      <c r="ES306" s="451"/>
      <c r="ET306" s="451"/>
      <c r="EU306" s="451"/>
      <c r="EV306" s="451"/>
      <c r="EW306" s="451"/>
      <c r="EX306" s="451"/>
      <c r="EY306" s="451"/>
      <c r="EZ306" s="451"/>
      <c r="FA306" s="451"/>
      <c r="FB306" s="451"/>
      <c r="FC306" s="451"/>
      <c r="FD306" s="451"/>
      <c r="FE306" s="451"/>
      <c r="FF306" s="451"/>
      <c r="FG306" s="451"/>
      <c r="FH306" s="451"/>
      <c r="FI306" s="451"/>
      <c r="FJ306" s="451"/>
      <c r="FK306" s="451"/>
      <c r="FL306" s="451"/>
      <c r="FM306" s="451"/>
      <c r="FN306" s="451"/>
    </row>
    <row r="307" spans="1:170" ht="15.75" customHeight="1">
      <c r="A307" s="451"/>
      <c r="B307" s="451"/>
      <c r="C307" s="451"/>
      <c r="D307" s="451"/>
      <c r="E307" s="451"/>
      <c r="F307" s="451"/>
      <c r="G307" s="451"/>
      <c r="H307" s="451"/>
      <c r="I307" s="451"/>
      <c r="J307" s="451"/>
      <c r="K307" s="451"/>
      <c r="L307" s="451"/>
      <c r="M307" s="451"/>
      <c r="N307" s="451"/>
      <c r="O307" s="451"/>
      <c r="P307" s="451"/>
      <c r="Q307" s="451"/>
      <c r="R307" s="451"/>
      <c r="S307" s="451"/>
      <c r="T307" s="451"/>
      <c r="U307" s="451"/>
      <c r="V307" s="451"/>
      <c r="W307" s="451"/>
      <c r="X307" s="451"/>
      <c r="Y307" s="451"/>
      <c r="Z307" s="451"/>
      <c r="AA307" s="451"/>
      <c r="AB307" s="451"/>
      <c r="AC307" s="451"/>
      <c r="AD307" s="451"/>
      <c r="AE307" s="451"/>
      <c r="AF307" s="451"/>
      <c r="AG307" s="451"/>
      <c r="AH307" s="451"/>
      <c r="AI307" s="451"/>
      <c r="AJ307" s="451"/>
      <c r="AK307" s="451"/>
      <c r="AL307" s="451"/>
      <c r="AM307" s="451"/>
      <c r="AN307" s="451"/>
      <c r="AO307" s="451"/>
      <c r="AP307" s="451"/>
      <c r="AQ307" s="451"/>
      <c r="AR307" s="451"/>
      <c r="AS307" s="451"/>
      <c r="AT307" s="451"/>
      <c r="AU307" s="451"/>
      <c r="AV307" s="451"/>
      <c r="AW307" s="451"/>
      <c r="AX307" s="451"/>
      <c r="AY307" s="451"/>
      <c r="AZ307" s="451"/>
      <c r="BA307" s="451"/>
      <c r="BB307" s="451"/>
      <c r="BC307" s="451"/>
      <c r="BD307" s="451"/>
      <c r="BE307" s="451"/>
      <c r="BF307" s="451"/>
      <c r="BG307" s="451"/>
      <c r="BH307" s="451"/>
      <c r="BI307" s="451"/>
      <c r="BJ307" s="451"/>
      <c r="BK307" s="451"/>
      <c r="BL307" s="451"/>
      <c r="BM307" s="451"/>
      <c r="BN307" s="451"/>
      <c r="BO307" s="451"/>
      <c r="BP307" s="451"/>
      <c r="BQ307" s="451"/>
      <c r="BR307" s="451"/>
      <c r="BS307" s="451"/>
      <c r="BT307" s="451"/>
      <c r="BU307" s="451"/>
      <c r="BV307" s="451"/>
      <c r="BW307" s="451"/>
      <c r="BX307" s="451"/>
      <c r="BY307" s="451"/>
      <c r="BZ307" s="451"/>
      <c r="CA307" s="451"/>
      <c r="CB307" s="451"/>
      <c r="CC307" s="451"/>
      <c r="CD307" s="451"/>
      <c r="CE307" s="451"/>
      <c r="CF307" s="451"/>
      <c r="CG307" s="451"/>
      <c r="CH307" s="451"/>
      <c r="CI307" s="451"/>
      <c r="CJ307" s="451"/>
      <c r="CK307" s="451"/>
      <c r="CL307" s="451"/>
      <c r="CM307" s="451"/>
      <c r="CN307" s="451"/>
      <c r="CO307" s="451"/>
      <c r="CP307" s="451"/>
      <c r="CQ307" s="451"/>
      <c r="CR307" s="451"/>
      <c r="CS307" s="451"/>
      <c r="CT307" s="451"/>
      <c r="CU307" s="451"/>
      <c r="CV307" s="451"/>
      <c r="CW307" s="451"/>
      <c r="CX307" s="451"/>
      <c r="CY307" s="451"/>
      <c r="CZ307" s="451"/>
      <c r="DA307" s="451"/>
      <c r="DB307" s="451"/>
      <c r="DC307" s="451"/>
      <c r="DD307" s="451"/>
      <c r="DE307" s="451"/>
      <c r="DF307" s="451"/>
      <c r="DG307" s="451"/>
      <c r="DH307" s="451"/>
      <c r="DI307" s="451"/>
      <c r="DJ307" s="451"/>
      <c r="DK307" s="451"/>
      <c r="DL307" s="451"/>
      <c r="DM307" s="451"/>
      <c r="DN307" s="451"/>
      <c r="DO307" s="451"/>
      <c r="DP307" s="451"/>
      <c r="DQ307" s="451"/>
      <c r="DR307" s="451"/>
      <c r="DS307" s="451"/>
      <c r="DT307" s="451"/>
      <c r="DU307" s="451"/>
      <c r="DV307" s="451"/>
      <c r="DW307" s="451"/>
      <c r="DX307" s="451"/>
      <c r="DY307" s="451"/>
      <c r="DZ307" s="451"/>
      <c r="EA307" s="451"/>
      <c r="EB307" s="451"/>
      <c r="EC307" s="451"/>
      <c r="ED307" s="451"/>
      <c r="EE307" s="451"/>
      <c r="EF307" s="451"/>
      <c r="EG307" s="451"/>
      <c r="EH307" s="451"/>
      <c r="EI307" s="451"/>
      <c r="EJ307" s="451"/>
      <c r="EK307" s="451"/>
      <c r="EL307" s="451"/>
      <c r="EM307" s="451"/>
      <c r="EN307" s="451"/>
      <c r="EO307" s="451"/>
      <c r="EP307" s="451"/>
      <c r="EQ307" s="451"/>
      <c r="ER307" s="451"/>
      <c r="ES307" s="451"/>
      <c r="ET307" s="451"/>
      <c r="EU307" s="451"/>
      <c r="EV307" s="451"/>
      <c r="EW307" s="451"/>
      <c r="EX307" s="451"/>
      <c r="EY307" s="451"/>
      <c r="EZ307" s="451"/>
      <c r="FA307" s="451"/>
      <c r="FB307" s="451"/>
      <c r="FC307" s="451"/>
      <c r="FD307" s="451"/>
      <c r="FE307" s="451"/>
      <c r="FF307" s="451"/>
      <c r="FG307" s="451"/>
      <c r="FH307" s="451"/>
      <c r="FI307" s="451"/>
      <c r="FJ307" s="451"/>
      <c r="FK307" s="451"/>
      <c r="FL307" s="451"/>
      <c r="FM307" s="451"/>
      <c r="FN307" s="451"/>
    </row>
    <row r="308" spans="1:170" ht="15.75" customHeight="1">
      <c r="A308" s="451"/>
      <c r="B308" s="451"/>
      <c r="C308" s="451"/>
      <c r="D308" s="451"/>
      <c r="E308" s="451"/>
      <c r="F308" s="451"/>
      <c r="G308" s="451"/>
      <c r="H308" s="451"/>
      <c r="I308" s="451"/>
      <c r="J308" s="451"/>
      <c r="K308" s="451"/>
      <c r="L308" s="451"/>
      <c r="M308" s="451"/>
      <c r="N308" s="451"/>
      <c r="O308" s="451"/>
      <c r="P308" s="451"/>
      <c r="Q308" s="451"/>
      <c r="R308" s="451"/>
      <c r="S308" s="451"/>
      <c r="T308" s="451"/>
      <c r="U308" s="451"/>
      <c r="V308" s="451"/>
      <c r="W308" s="451"/>
      <c r="X308" s="451"/>
      <c r="Y308" s="451"/>
      <c r="Z308" s="451"/>
      <c r="AA308" s="451"/>
      <c r="AB308" s="451"/>
      <c r="AC308" s="451"/>
      <c r="AD308" s="451"/>
      <c r="AE308" s="451"/>
      <c r="AF308" s="451"/>
      <c r="AG308" s="451"/>
      <c r="AH308" s="451"/>
      <c r="AI308" s="451"/>
      <c r="AJ308" s="451"/>
      <c r="AK308" s="451"/>
      <c r="AL308" s="451"/>
      <c r="AM308" s="451"/>
      <c r="AN308" s="451"/>
      <c r="AO308" s="451"/>
      <c r="AP308" s="451"/>
      <c r="AQ308" s="451"/>
      <c r="AR308" s="451"/>
      <c r="AS308" s="451"/>
      <c r="AT308" s="451"/>
      <c r="AU308" s="451"/>
      <c r="AV308" s="451"/>
      <c r="AW308" s="451"/>
      <c r="AX308" s="451"/>
      <c r="AY308" s="451"/>
      <c r="AZ308" s="451"/>
      <c r="BA308" s="451"/>
      <c r="BB308" s="451"/>
      <c r="BC308" s="451"/>
      <c r="BD308" s="451"/>
      <c r="BE308" s="451"/>
      <c r="BF308" s="451"/>
      <c r="BG308" s="451"/>
      <c r="BH308" s="451"/>
      <c r="BI308" s="451"/>
      <c r="BJ308" s="451"/>
      <c r="BK308" s="451"/>
      <c r="BL308" s="451"/>
      <c r="BM308" s="451"/>
      <c r="BN308" s="451"/>
      <c r="BO308" s="451"/>
      <c r="BP308" s="451"/>
      <c r="BQ308" s="451"/>
      <c r="BR308" s="451"/>
      <c r="BS308" s="451"/>
      <c r="BT308" s="451"/>
      <c r="BU308" s="451"/>
      <c r="BV308" s="451"/>
      <c r="BW308" s="451"/>
      <c r="BX308" s="451"/>
      <c r="BY308" s="451"/>
      <c r="BZ308" s="451"/>
      <c r="CA308" s="451"/>
      <c r="CB308" s="451"/>
      <c r="CC308" s="451"/>
      <c r="CD308" s="451"/>
      <c r="CE308" s="451"/>
      <c r="CF308" s="451"/>
      <c r="CG308" s="451"/>
      <c r="CH308" s="451"/>
      <c r="CI308" s="451"/>
      <c r="CJ308" s="451"/>
      <c r="CK308" s="451"/>
      <c r="CL308" s="451"/>
      <c r="CM308" s="451"/>
      <c r="CN308" s="451"/>
      <c r="CO308" s="451"/>
      <c r="CP308" s="451"/>
      <c r="CQ308" s="451"/>
      <c r="CR308" s="451"/>
      <c r="CS308" s="451"/>
      <c r="CT308" s="451"/>
      <c r="CU308" s="451"/>
      <c r="CV308" s="451"/>
      <c r="CW308" s="451"/>
      <c r="CX308" s="451"/>
      <c r="CY308" s="451"/>
      <c r="CZ308" s="451"/>
      <c r="DA308" s="451"/>
      <c r="DB308" s="451"/>
      <c r="DC308" s="451"/>
      <c r="DD308" s="451"/>
      <c r="DE308" s="451"/>
      <c r="DF308" s="451"/>
      <c r="DG308" s="451"/>
      <c r="DH308" s="451"/>
      <c r="DI308" s="451"/>
      <c r="DJ308" s="451"/>
      <c r="DK308" s="451"/>
      <c r="DL308" s="451"/>
      <c r="DM308" s="451"/>
      <c r="DN308" s="451"/>
      <c r="DO308" s="451"/>
      <c r="DP308" s="451"/>
      <c r="DQ308" s="451"/>
      <c r="DR308" s="451"/>
      <c r="DS308" s="451"/>
      <c r="DT308" s="451"/>
      <c r="DU308" s="451"/>
      <c r="DV308" s="451"/>
      <c r="DW308" s="451"/>
      <c r="DX308" s="451"/>
      <c r="DY308" s="451"/>
      <c r="DZ308" s="451"/>
      <c r="EA308" s="451"/>
      <c r="EB308" s="451"/>
      <c r="EC308" s="451"/>
      <c r="ED308" s="451"/>
      <c r="EE308" s="451"/>
      <c r="EF308" s="451"/>
      <c r="EG308" s="451"/>
      <c r="EH308" s="451"/>
      <c r="EI308" s="451"/>
      <c r="EJ308" s="451"/>
      <c r="EK308" s="451"/>
      <c r="EL308" s="451"/>
      <c r="EM308" s="451"/>
      <c r="EN308" s="451"/>
      <c r="EO308" s="451"/>
      <c r="EP308" s="451"/>
      <c r="EQ308" s="451"/>
      <c r="ER308" s="451"/>
      <c r="ES308" s="451"/>
      <c r="ET308" s="451"/>
      <c r="EU308" s="451"/>
      <c r="EV308" s="451"/>
      <c r="EW308" s="451"/>
      <c r="EX308" s="451"/>
      <c r="EY308" s="451"/>
      <c r="EZ308" s="451"/>
      <c r="FA308" s="451"/>
      <c r="FB308" s="451"/>
      <c r="FC308" s="451"/>
      <c r="FD308" s="451"/>
      <c r="FE308" s="451"/>
      <c r="FF308" s="451"/>
      <c r="FG308" s="451"/>
      <c r="FH308" s="451"/>
      <c r="FI308" s="451"/>
      <c r="FJ308" s="451"/>
      <c r="FK308" s="451"/>
      <c r="FL308" s="451"/>
      <c r="FM308" s="451"/>
      <c r="FN308" s="451"/>
    </row>
    <row r="309" spans="1:170" ht="15.75" customHeight="1">
      <c r="A309" s="451"/>
      <c r="B309" s="451"/>
      <c r="C309" s="451"/>
      <c r="D309" s="451"/>
      <c r="E309" s="451"/>
      <c r="F309" s="451"/>
      <c r="G309" s="451"/>
      <c r="H309" s="451"/>
      <c r="I309" s="451"/>
      <c r="J309" s="451"/>
      <c r="K309" s="451"/>
      <c r="L309" s="451"/>
      <c r="M309" s="451"/>
      <c r="N309" s="451"/>
      <c r="O309" s="451"/>
      <c r="P309" s="451"/>
      <c r="Q309" s="451"/>
      <c r="R309" s="451"/>
      <c r="S309" s="451"/>
      <c r="T309" s="451"/>
      <c r="U309" s="451"/>
      <c r="V309" s="451"/>
      <c r="W309" s="451"/>
      <c r="X309" s="451"/>
      <c r="Y309" s="451"/>
      <c r="Z309" s="451"/>
      <c r="AA309" s="451"/>
      <c r="AB309" s="451"/>
      <c r="AC309" s="451"/>
      <c r="AD309" s="451"/>
      <c r="AE309" s="451"/>
      <c r="AF309" s="451"/>
      <c r="AG309" s="451"/>
      <c r="AH309" s="451"/>
      <c r="AI309" s="451"/>
      <c r="AJ309" s="451"/>
      <c r="AK309" s="451"/>
      <c r="AL309" s="451"/>
      <c r="AM309" s="451"/>
      <c r="AN309" s="451"/>
      <c r="AO309" s="451"/>
      <c r="AP309" s="451"/>
      <c r="AQ309" s="451"/>
      <c r="AR309" s="451"/>
      <c r="AS309" s="451"/>
      <c r="AT309" s="451"/>
      <c r="AU309" s="451"/>
      <c r="AV309" s="451"/>
      <c r="AW309" s="451"/>
      <c r="AX309" s="451"/>
      <c r="AY309" s="451"/>
      <c r="AZ309" s="451"/>
      <c r="BA309" s="451"/>
      <c r="BB309" s="451"/>
      <c r="BC309" s="451"/>
      <c r="BD309" s="451"/>
      <c r="BE309" s="451"/>
      <c r="BF309" s="451"/>
      <c r="BG309" s="451"/>
      <c r="BH309" s="451"/>
      <c r="BI309" s="451"/>
      <c r="BJ309" s="451"/>
      <c r="BK309" s="451"/>
      <c r="BL309" s="451"/>
      <c r="BM309" s="451"/>
      <c r="BN309" s="451"/>
      <c r="BO309" s="451"/>
      <c r="BP309" s="451"/>
      <c r="BQ309" s="451"/>
      <c r="BR309" s="451"/>
      <c r="BS309" s="451"/>
      <c r="BT309" s="451"/>
      <c r="BU309" s="451"/>
      <c r="BV309" s="451"/>
      <c r="BW309" s="451"/>
      <c r="BX309" s="451"/>
      <c r="BY309" s="451"/>
      <c r="BZ309" s="451"/>
      <c r="CA309" s="451"/>
      <c r="CB309" s="451"/>
      <c r="CC309" s="451"/>
      <c r="CD309" s="451"/>
      <c r="CE309" s="451"/>
      <c r="CF309" s="451"/>
      <c r="CG309" s="451"/>
      <c r="CH309" s="451"/>
      <c r="CI309" s="451"/>
      <c r="CJ309" s="451"/>
      <c r="CK309" s="451"/>
      <c r="CL309" s="451"/>
      <c r="CM309" s="451"/>
      <c r="CN309" s="451"/>
      <c r="CO309" s="451"/>
      <c r="CP309" s="451"/>
      <c r="CQ309" s="451"/>
      <c r="CR309" s="451"/>
      <c r="CS309" s="451"/>
      <c r="CT309" s="451"/>
      <c r="CU309" s="451"/>
      <c r="CV309" s="451"/>
      <c r="CW309" s="451"/>
      <c r="CX309" s="451"/>
      <c r="CY309" s="451"/>
      <c r="CZ309" s="451"/>
      <c r="DA309" s="451"/>
      <c r="DB309" s="451"/>
      <c r="DC309" s="451"/>
      <c r="DD309" s="451"/>
      <c r="DE309" s="451"/>
      <c r="DF309" s="451"/>
      <c r="DG309" s="451"/>
      <c r="DH309" s="451"/>
      <c r="DI309" s="451"/>
      <c r="DJ309" s="451"/>
      <c r="DK309" s="451"/>
      <c r="DL309" s="451"/>
      <c r="DM309" s="451"/>
      <c r="DN309" s="451"/>
      <c r="DO309" s="451"/>
      <c r="DP309" s="451"/>
      <c r="DQ309" s="451"/>
      <c r="DR309" s="451"/>
      <c r="DS309" s="451"/>
      <c r="DT309" s="451"/>
      <c r="DU309" s="451"/>
      <c r="DV309" s="451"/>
      <c r="DW309" s="451"/>
      <c r="DX309" s="451"/>
      <c r="DY309" s="451"/>
      <c r="DZ309" s="451"/>
      <c r="EA309" s="451"/>
      <c r="EB309" s="451"/>
      <c r="EC309" s="451"/>
      <c r="ED309" s="451"/>
      <c r="EE309" s="451"/>
      <c r="EF309" s="451"/>
      <c r="EG309" s="451"/>
      <c r="EH309" s="451"/>
      <c r="EI309" s="451"/>
      <c r="EJ309" s="451"/>
      <c r="EK309" s="451"/>
      <c r="EL309" s="451"/>
      <c r="EM309" s="451"/>
      <c r="EN309" s="451"/>
      <c r="EO309" s="451"/>
      <c r="EP309" s="451"/>
      <c r="EQ309" s="451"/>
      <c r="ER309" s="451"/>
      <c r="ES309" s="451"/>
      <c r="ET309" s="451"/>
      <c r="EU309" s="451"/>
      <c r="EV309" s="451"/>
      <c r="EW309" s="451"/>
      <c r="EX309" s="451"/>
      <c r="EY309" s="451"/>
      <c r="EZ309" s="451"/>
      <c r="FA309" s="451"/>
      <c r="FB309" s="451"/>
      <c r="FC309" s="451"/>
      <c r="FD309" s="451"/>
      <c r="FE309" s="451"/>
      <c r="FF309" s="451"/>
      <c r="FG309" s="451"/>
      <c r="FH309" s="451"/>
      <c r="FI309" s="451"/>
      <c r="FJ309" s="451"/>
      <c r="FK309" s="451"/>
      <c r="FL309" s="451"/>
      <c r="FM309" s="451"/>
      <c r="FN309" s="451"/>
    </row>
    <row r="310" spans="1:170" ht="15.75" customHeight="1">
      <c r="A310" s="451"/>
      <c r="B310" s="451"/>
      <c r="C310" s="451"/>
      <c r="D310" s="451"/>
      <c r="E310" s="451"/>
      <c r="F310" s="451"/>
      <c r="G310" s="451"/>
      <c r="H310" s="451"/>
      <c r="I310" s="451"/>
      <c r="J310" s="451"/>
      <c r="K310" s="451"/>
      <c r="L310" s="451"/>
      <c r="M310" s="451"/>
      <c r="N310" s="451"/>
      <c r="O310" s="451"/>
      <c r="P310" s="451"/>
      <c r="Q310" s="451"/>
      <c r="R310" s="451"/>
      <c r="S310" s="451"/>
      <c r="T310" s="451"/>
      <c r="U310" s="451"/>
      <c r="V310" s="451"/>
      <c r="W310" s="451"/>
      <c r="X310" s="451"/>
      <c r="Y310" s="451"/>
      <c r="Z310" s="451"/>
      <c r="AA310" s="451"/>
      <c r="AB310" s="451"/>
      <c r="AC310" s="451"/>
      <c r="AD310" s="451"/>
      <c r="AE310" s="451"/>
      <c r="AF310" s="451"/>
      <c r="AG310" s="451"/>
      <c r="AH310" s="451"/>
      <c r="AI310" s="451"/>
      <c r="AJ310" s="451"/>
      <c r="AK310" s="451"/>
      <c r="AL310" s="451"/>
      <c r="AM310" s="451"/>
      <c r="AN310" s="451"/>
      <c r="AO310" s="451"/>
      <c r="AP310" s="451"/>
      <c r="AQ310" s="451"/>
      <c r="AR310" s="451"/>
      <c r="AS310" s="451"/>
      <c r="AT310" s="451"/>
      <c r="AU310" s="451"/>
      <c r="AV310" s="451"/>
      <c r="AW310" s="451"/>
      <c r="AX310" s="451"/>
      <c r="AY310" s="451"/>
      <c r="AZ310" s="451"/>
      <c r="BA310" s="451"/>
      <c r="BB310" s="451"/>
      <c r="BC310" s="451"/>
      <c r="BD310" s="451"/>
      <c r="BE310" s="451"/>
      <c r="BF310" s="451"/>
      <c r="BG310" s="451"/>
      <c r="BH310" s="451"/>
      <c r="BI310" s="451"/>
      <c r="BJ310" s="451"/>
      <c r="BK310" s="451"/>
      <c r="BL310" s="451"/>
      <c r="BM310" s="451"/>
      <c r="BN310" s="451"/>
      <c r="BO310" s="451"/>
      <c r="BP310" s="451"/>
      <c r="BQ310" s="451"/>
      <c r="BR310" s="451"/>
      <c r="BS310" s="451"/>
      <c r="BT310" s="451"/>
      <c r="BU310" s="451"/>
      <c r="BV310" s="451"/>
      <c r="BW310" s="451"/>
      <c r="BX310" s="451"/>
      <c r="BY310" s="451"/>
      <c r="BZ310" s="451"/>
      <c r="CA310" s="451"/>
      <c r="CB310" s="451"/>
      <c r="CC310" s="451"/>
      <c r="CD310" s="451"/>
      <c r="CE310" s="451"/>
      <c r="CF310" s="451"/>
      <c r="CG310" s="451"/>
      <c r="CH310" s="451"/>
      <c r="CI310" s="451"/>
      <c r="CJ310" s="451"/>
      <c r="CK310" s="451"/>
      <c r="CL310" s="451"/>
      <c r="CM310" s="451"/>
      <c r="CN310" s="451"/>
      <c r="CO310" s="451"/>
      <c r="CP310" s="451"/>
      <c r="CQ310" s="451"/>
      <c r="CR310" s="451"/>
      <c r="CS310" s="451"/>
      <c r="CT310" s="451"/>
      <c r="CU310" s="451"/>
      <c r="CV310" s="451"/>
      <c r="CW310" s="451"/>
      <c r="CX310" s="451"/>
      <c r="CY310" s="451"/>
      <c r="CZ310" s="451"/>
      <c r="DA310" s="451"/>
      <c r="DB310" s="451"/>
      <c r="DC310" s="451"/>
      <c r="DD310" s="451"/>
      <c r="DE310" s="451"/>
      <c r="DF310" s="451"/>
      <c r="DG310" s="451"/>
      <c r="DH310" s="451"/>
      <c r="DI310" s="451"/>
      <c r="DJ310" s="451"/>
      <c r="DK310" s="451"/>
      <c r="DL310" s="451"/>
      <c r="DM310" s="451"/>
      <c r="DN310" s="451"/>
      <c r="DO310" s="451"/>
      <c r="DP310" s="451"/>
      <c r="DQ310" s="451"/>
      <c r="DR310" s="451"/>
      <c r="DS310" s="451"/>
      <c r="DT310" s="451"/>
      <c r="DU310" s="451"/>
      <c r="DV310" s="451"/>
      <c r="DW310" s="451"/>
      <c r="DX310" s="451"/>
      <c r="DY310" s="451"/>
      <c r="DZ310" s="451"/>
      <c r="EA310" s="451"/>
      <c r="EB310" s="451"/>
      <c r="EC310" s="451"/>
      <c r="ED310" s="451"/>
      <c r="EE310" s="451"/>
      <c r="EF310" s="451"/>
      <c r="EG310" s="451"/>
      <c r="EH310" s="451"/>
      <c r="EI310" s="451"/>
      <c r="EJ310" s="451"/>
      <c r="EK310" s="451"/>
      <c r="EL310" s="451"/>
      <c r="EM310" s="451"/>
      <c r="EN310" s="451"/>
      <c r="EO310" s="451"/>
      <c r="EP310" s="451"/>
      <c r="EQ310" s="451"/>
      <c r="ER310" s="451"/>
      <c r="ES310" s="451"/>
      <c r="ET310" s="451"/>
      <c r="EU310" s="451"/>
      <c r="EV310" s="451"/>
      <c r="EW310" s="451"/>
      <c r="EX310" s="451"/>
      <c r="EY310" s="451"/>
      <c r="EZ310" s="451"/>
      <c r="FA310" s="451"/>
      <c r="FB310" s="451"/>
      <c r="FC310" s="451"/>
      <c r="FD310" s="451"/>
      <c r="FE310" s="451"/>
      <c r="FF310" s="451"/>
      <c r="FG310" s="451"/>
      <c r="FH310" s="451"/>
      <c r="FI310" s="451"/>
      <c r="FJ310" s="451"/>
      <c r="FK310" s="451"/>
      <c r="FL310" s="451"/>
      <c r="FM310" s="451"/>
      <c r="FN310" s="451"/>
    </row>
    <row r="311" spans="1:170" ht="15.75" customHeight="1">
      <c r="A311" s="451"/>
      <c r="B311" s="451"/>
      <c r="C311" s="451"/>
      <c r="D311" s="451"/>
      <c r="E311" s="451"/>
      <c r="F311" s="451"/>
      <c r="G311" s="451"/>
      <c r="H311" s="451"/>
      <c r="I311" s="451"/>
      <c r="J311" s="451"/>
      <c r="K311" s="451"/>
      <c r="L311" s="451"/>
      <c r="M311" s="451"/>
      <c r="N311" s="451"/>
      <c r="O311" s="451"/>
      <c r="P311" s="451"/>
      <c r="Q311" s="451"/>
      <c r="R311" s="451"/>
      <c r="S311" s="451"/>
      <c r="T311" s="451"/>
      <c r="U311" s="451"/>
      <c r="V311" s="451"/>
      <c r="W311" s="451"/>
      <c r="X311" s="451"/>
      <c r="Y311" s="451"/>
      <c r="Z311" s="451"/>
      <c r="AA311" s="451"/>
      <c r="AB311" s="451"/>
      <c r="AC311" s="451"/>
      <c r="AD311" s="451"/>
      <c r="AE311" s="451"/>
      <c r="AF311" s="451"/>
      <c r="AG311" s="451"/>
      <c r="AH311" s="451"/>
      <c r="AI311" s="451"/>
      <c r="AJ311" s="451"/>
      <c r="AK311" s="451"/>
      <c r="AL311" s="451"/>
      <c r="AM311" s="451"/>
      <c r="AN311" s="451"/>
      <c r="AO311" s="451"/>
      <c r="AP311" s="451"/>
      <c r="AQ311" s="451"/>
      <c r="AR311" s="451"/>
      <c r="AS311" s="451"/>
      <c r="AT311" s="451"/>
      <c r="AU311" s="451"/>
      <c r="AV311" s="451"/>
      <c r="AW311" s="451"/>
      <c r="AX311" s="451"/>
      <c r="AY311" s="451"/>
      <c r="AZ311" s="451"/>
      <c r="BA311" s="451"/>
      <c r="BB311" s="451"/>
      <c r="BC311" s="451"/>
      <c r="BD311" s="451"/>
      <c r="BE311" s="451"/>
      <c r="BF311" s="451"/>
      <c r="BG311" s="451"/>
      <c r="BH311" s="451"/>
      <c r="BI311" s="451"/>
      <c r="BJ311" s="451"/>
      <c r="BK311" s="451"/>
      <c r="BL311" s="451"/>
      <c r="BM311" s="451"/>
      <c r="BN311" s="451"/>
      <c r="BO311" s="451"/>
      <c r="BP311" s="451"/>
      <c r="BQ311" s="451"/>
      <c r="BR311" s="451"/>
      <c r="BS311" s="451"/>
      <c r="BT311" s="451"/>
      <c r="BU311" s="451"/>
      <c r="BV311" s="451"/>
      <c r="BW311" s="451"/>
      <c r="BX311" s="451"/>
      <c r="BY311" s="451"/>
      <c r="BZ311" s="451"/>
      <c r="CA311" s="451"/>
      <c r="CB311" s="451"/>
      <c r="CC311" s="451"/>
      <c r="CD311" s="451"/>
      <c r="CE311" s="451"/>
      <c r="CF311" s="451"/>
      <c r="CG311" s="451"/>
      <c r="CH311" s="451"/>
      <c r="CI311" s="451"/>
      <c r="CJ311" s="451"/>
      <c r="CK311" s="451"/>
      <c r="CL311" s="451"/>
      <c r="CM311" s="451"/>
      <c r="CN311" s="451"/>
      <c r="CO311" s="451"/>
      <c r="CP311" s="451"/>
      <c r="CQ311" s="451"/>
      <c r="CR311" s="451"/>
      <c r="CS311" s="451"/>
      <c r="CT311" s="451"/>
      <c r="CU311" s="451"/>
      <c r="CV311" s="451"/>
      <c r="CW311" s="451"/>
      <c r="CX311" s="451"/>
      <c r="CY311" s="451"/>
      <c r="CZ311" s="451"/>
      <c r="DA311" s="451"/>
      <c r="DB311" s="451"/>
      <c r="DC311" s="451"/>
      <c r="DD311" s="451"/>
      <c r="DE311" s="451"/>
      <c r="DF311" s="451"/>
      <c r="DG311" s="451"/>
      <c r="DH311" s="451"/>
      <c r="DI311" s="451"/>
      <c r="DJ311" s="451"/>
      <c r="DK311" s="451"/>
      <c r="DL311" s="451"/>
      <c r="DM311" s="451"/>
      <c r="DN311" s="451"/>
      <c r="DO311" s="451"/>
      <c r="DP311" s="451"/>
      <c r="DQ311" s="451"/>
      <c r="DR311" s="451"/>
      <c r="DS311" s="451"/>
      <c r="DT311" s="451"/>
      <c r="DU311" s="451"/>
      <c r="DV311" s="451"/>
      <c r="DW311" s="451"/>
      <c r="DX311" s="451"/>
      <c r="DY311" s="451"/>
      <c r="DZ311" s="451"/>
      <c r="EA311" s="451"/>
      <c r="EB311" s="451"/>
      <c r="EC311" s="451"/>
      <c r="ED311" s="451"/>
      <c r="EE311" s="451"/>
      <c r="EF311" s="451"/>
      <c r="EG311" s="451"/>
      <c r="EH311" s="451"/>
      <c r="EI311" s="451"/>
      <c r="EJ311" s="451"/>
      <c r="EK311" s="451"/>
      <c r="EL311" s="451"/>
      <c r="EM311" s="451"/>
      <c r="EN311" s="451"/>
      <c r="EO311" s="451"/>
      <c r="EP311" s="451"/>
      <c r="EQ311" s="451"/>
      <c r="ER311" s="451"/>
      <c r="ES311" s="451"/>
      <c r="ET311" s="451"/>
      <c r="EU311" s="451"/>
      <c r="EV311" s="451"/>
      <c r="EW311" s="451"/>
      <c r="EX311" s="451"/>
      <c r="EY311" s="451"/>
      <c r="EZ311" s="451"/>
      <c r="FA311" s="451"/>
      <c r="FB311" s="451"/>
      <c r="FC311" s="451"/>
      <c r="FD311" s="451"/>
      <c r="FE311" s="451"/>
      <c r="FF311" s="451"/>
      <c r="FG311" s="451"/>
      <c r="FH311" s="451"/>
      <c r="FI311" s="451"/>
      <c r="FJ311" s="451"/>
      <c r="FK311" s="451"/>
      <c r="FL311" s="451"/>
      <c r="FM311" s="451"/>
      <c r="FN311" s="451"/>
    </row>
    <row r="312" spans="1:170" ht="15.75" customHeight="1">
      <c r="A312" s="451"/>
      <c r="B312" s="451"/>
      <c r="C312" s="451"/>
      <c r="D312" s="451"/>
      <c r="E312" s="451"/>
      <c r="F312" s="451"/>
      <c r="G312" s="451"/>
      <c r="H312" s="451"/>
      <c r="I312" s="451"/>
      <c r="J312" s="451"/>
      <c r="K312" s="451"/>
      <c r="L312" s="451"/>
      <c r="M312" s="451"/>
      <c r="N312" s="451"/>
      <c r="O312" s="451"/>
      <c r="P312" s="451"/>
      <c r="Q312" s="451"/>
      <c r="R312" s="451"/>
      <c r="S312" s="451"/>
      <c r="T312" s="451"/>
      <c r="U312" s="451"/>
      <c r="V312" s="451"/>
      <c r="W312" s="451"/>
      <c r="X312" s="451"/>
      <c r="Y312" s="451"/>
      <c r="Z312" s="451"/>
      <c r="AA312" s="451"/>
      <c r="AB312" s="451"/>
      <c r="AC312" s="451"/>
      <c r="AD312" s="451"/>
      <c r="AE312" s="451"/>
      <c r="AF312" s="451"/>
      <c r="AG312" s="451"/>
      <c r="AH312" s="451"/>
      <c r="AI312" s="451"/>
      <c r="AJ312" s="451"/>
      <c r="AK312" s="451"/>
      <c r="AL312" s="451"/>
      <c r="AM312" s="451"/>
      <c r="AN312" s="451"/>
      <c r="AO312" s="451"/>
      <c r="AP312" s="451"/>
      <c r="AQ312" s="451"/>
      <c r="AR312" s="451"/>
      <c r="AS312" s="451"/>
      <c r="AT312" s="451"/>
      <c r="AU312" s="451"/>
      <c r="AV312" s="451"/>
      <c r="AW312" s="451"/>
      <c r="AX312" s="451"/>
      <c r="AY312" s="451"/>
      <c r="AZ312" s="451"/>
      <c r="BA312" s="451"/>
      <c r="BB312" s="451"/>
      <c r="BC312" s="451"/>
      <c r="BD312" s="451"/>
      <c r="BE312" s="451"/>
      <c r="BF312" s="451"/>
      <c r="BG312" s="451"/>
      <c r="BH312" s="451"/>
      <c r="BI312" s="451"/>
      <c r="BJ312" s="451"/>
      <c r="BK312" s="451"/>
      <c r="BL312" s="451"/>
      <c r="BM312" s="451"/>
      <c r="BN312" s="451"/>
      <c r="BO312" s="451"/>
      <c r="BP312" s="451"/>
      <c r="BQ312" s="451"/>
      <c r="BR312" s="451"/>
      <c r="BS312" s="451"/>
      <c r="BT312" s="451"/>
      <c r="BU312" s="451"/>
      <c r="BV312" s="451"/>
      <c r="BW312" s="451"/>
      <c r="BX312" s="451"/>
      <c r="BY312" s="451"/>
      <c r="BZ312" s="451"/>
      <c r="CA312" s="451"/>
      <c r="CB312" s="451"/>
      <c r="CC312" s="451"/>
      <c r="CD312" s="451"/>
      <c r="CE312" s="451"/>
      <c r="CF312" s="451"/>
      <c r="CG312" s="451"/>
      <c r="CH312" s="451"/>
      <c r="CI312" s="451"/>
      <c r="CJ312" s="451"/>
      <c r="CK312" s="451"/>
      <c r="CL312" s="451"/>
      <c r="CM312" s="451"/>
      <c r="CN312" s="451"/>
      <c r="CO312" s="451"/>
      <c r="CP312" s="451"/>
      <c r="CQ312" s="451"/>
      <c r="CR312" s="451"/>
      <c r="CS312" s="451"/>
      <c r="CT312" s="451"/>
      <c r="CU312" s="451"/>
      <c r="CV312" s="451"/>
      <c r="CW312" s="451"/>
      <c r="CX312" s="451"/>
      <c r="CY312" s="451"/>
      <c r="CZ312" s="451"/>
      <c r="DA312" s="451"/>
      <c r="DB312" s="451"/>
      <c r="DC312" s="451"/>
      <c r="DD312" s="451"/>
      <c r="DE312" s="451"/>
      <c r="DF312" s="451"/>
      <c r="DG312" s="451"/>
      <c r="DH312" s="451"/>
      <c r="DI312" s="451"/>
      <c r="DJ312" s="451"/>
      <c r="DK312" s="451"/>
      <c r="DL312" s="451"/>
      <c r="DM312" s="451"/>
      <c r="DN312" s="451"/>
      <c r="DO312" s="451"/>
      <c r="DP312" s="451"/>
      <c r="DQ312" s="451"/>
      <c r="DR312" s="451"/>
      <c r="DS312" s="451"/>
      <c r="DT312" s="451"/>
      <c r="DU312" s="451"/>
      <c r="DV312" s="451"/>
      <c r="DW312" s="451"/>
      <c r="DX312" s="451"/>
      <c r="DY312" s="451"/>
      <c r="DZ312" s="451"/>
      <c r="EA312" s="451"/>
      <c r="EB312" s="451"/>
      <c r="EC312" s="451"/>
      <c r="ED312" s="451"/>
      <c r="EE312" s="451"/>
      <c r="EF312" s="451"/>
      <c r="EG312" s="451"/>
      <c r="EH312" s="451"/>
      <c r="EI312" s="451"/>
      <c r="EJ312" s="451"/>
      <c r="EK312" s="451"/>
      <c r="EL312" s="451"/>
      <c r="EM312" s="451"/>
      <c r="EN312" s="451"/>
      <c r="EO312" s="451"/>
      <c r="EP312" s="451"/>
      <c r="EQ312" s="451"/>
      <c r="ER312" s="451"/>
      <c r="ES312" s="451"/>
      <c r="ET312" s="451"/>
      <c r="EU312" s="451"/>
      <c r="EV312" s="451"/>
      <c r="EW312" s="451"/>
      <c r="EX312" s="451"/>
      <c r="EY312" s="451"/>
      <c r="EZ312" s="451"/>
      <c r="FA312" s="451"/>
      <c r="FB312" s="451"/>
      <c r="FC312" s="451"/>
      <c r="FD312" s="451"/>
      <c r="FE312" s="451"/>
      <c r="FF312" s="451"/>
      <c r="FG312" s="451"/>
      <c r="FH312" s="451"/>
      <c r="FI312" s="451"/>
      <c r="FJ312" s="451"/>
      <c r="FK312" s="451"/>
      <c r="FL312" s="451"/>
      <c r="FM312" s="451"/>
      <c r="FN312" s="451"/>
    </row>
    <row r="313" spans="1:170" ht="15.75" customHeight="1">
      <c r="A313" s="451"/>
      <c r="B313" s="451"/>
      <c r="C313" s="451"/>
      <c r="D313" s="451"/>
      <c r="E313" s="451"/>
      <c r="F313" s="451"/>
      <c r="G313" s="451"/>
      <c r="H313" s="451"/>
      <c r="I313" s="451"/>
      <c r="J313" s="451"/>
      <c r="K313" s="451"/>
      <c r="L313" s="451"/>
      <c r="M313" s="451"/>
      <c r="N313" s="451"/>
      <c r="O313" s="451"/>
      <c r="P313" s="451"/>
      <c r="Q313" s="451"/>
      <c r="R313" s="451"/>
      <c r="S313" s="451"/>
      <c r="T313" s="451"/>
      <c r="U313" s="451"/>
      <c r="V313" s="451"/>
      <c r="W313" s="451"/>
      <c r="X313" s="451"/>
      <c r="Y313" s="451"/>
      <c r="Z313" s="451"/>
      <c r="AA313" s="451"/>
      <c r="AB313" s="451"/>
      <c r="AC313" s="451"/>
      <c r="AD313" s="451"/>
      <c r="AE313" s="451"/>
      <c r="AF313" s="451"/>
      <c r="AG313" s="451"/>
      <c r="AH313" s="451"/>
      <c r="AI313" s="451"/>
      <c r="AJ313" s="451"/>
      <c r="AK313" s="451"/>
      <c r="AL313" s="451"/>
      <c r="AM313" s="451"/>
      <c r="AN313" s="451"/>
      <c r="AO313" s="451"/>
      <c r="AP313" s="451"/>
      <c r="AQ313" s="451"/>
      <c r="AR313" s="451"/>
      <c r="AS313" s="451"/>
      <c r="AT313" s="451"/>
      <c r="AU313" s="451"/>
      <c r="AV313" s="451"/>
      <c r="AW313" s="451"/>
      <c r="AX313" s="451"/>
      <c r="AY313" s="451"/>
      <c r="AZ313" s="451"/>
      <c r="BA313" s="451"/>
      <c r="BB313" s="451"/>
      <c r="BC313" s="451"/>
      <c r="BD313" s="451"/>
      <c r="BE313" s="451"/>
      <c r="BF313" s="451"/>
      <c r="BG313" s="451"/>
      <c r="BH313" s="451"/>
      <c r="BI313" s="451"/>
      <c r="BJ313" s="451"/>
      <c r="BK313" s="451"/>
      <c r="BL313" s="451"/>
      <c r="BM313" s="451"/>
      <c r="BN313" s="451"/>
      <c r="BO313" s="451"/>
      <c r="BP313" s="451"/>
      <c r="BQ313" s="451"/>
      <c r="BR313" s="451"/>
      <c r="BS313" s="451"/>
      <c r="BT313" s="451"/>
      <c r="BU313" s="451"/>
      <c r="BV313" s="451"/>
      <c r="BW313" s="451"/>
      <c r="BX313" s="451"/>
      <c r="BY313" s="451"/>
      <c r="BZ313" s="451"/>
      <c r="CA313" s="451"/>
      <c r="CB313" s="451"/>
      <c r="CC313" s="451"/>
      <c r="CD313" s="451"/>
      <c r="CE313" s="451"/>
      <c r="CF313" s="451"/>
      <c r="CG313" s="451"/>
      <c r="CH313" s="451"/>
      <c r="CI313" s="451"/>
      <c r="CJ313" s="451"/>
      <c r="CK313" s="451"/>
      <c r="CL313" s="451"/>
      <c r="CM313" s="451"/>
      <c r="CN313" s="451"/>
      <c r="CO313" s="451"/>
      <c r="CP313" s="451"/>
      <c r="CQ313" s="451"/>
      <c r="CR313" s="451"/>
      <c r="CS313" s="451"/>
      <c r="CT313" s="451"/>
      <c r="CU313" s="451"/>
      <c r="CV313" s="451"/>
      <c r="CW313" s="451"/>
      <c r="CX313" s="451"/>
      <c r="CY313" s="451"/>
      <c r="CZ313" s="451"/>
      <c r="DA313" s="451"/>
      <c r="DB313" s="451"/>
      <c r="DC313" s="451"/>
      <c r="DD313" s="451"/>
      <c r="DE313" s="451"/>
      <c r="DF313" s="451"/>
      <c r="DG313" s="451"/>
      <c r="DH313" s="451"/>
      <c r="DI313" s="451"/>
      <c r="DJ313" s="451"/>
      <c r="DK313" s="451"/>
      <c r="DL313" s="451"/>
      <c r="DM313" s="451"/>
      <c r="DN313" s="451"/>
      <c r="DO313" s="451"/>
      <c r="DP313" s="451"/>
      <c r="DQ313" s="451"/>
      <c r="DR313" s="451"/>
      <c r="DS313" s="451"/>
      <c r="DT313" s="451"/>
      <c r="DU313" s="451"/>
      <c r="DV313" s="451"/>
      <c r="DW313" s="451"/>
      <c r="DX313" s="451"/>
      <c r="DY313" s="451"/>
      <c r="DZ313" s="451"/>
      <c r="EA313" s="451"/>
      <c r="EB313" s="451"/>
      <c r="EC313" s="451"/>
      <c r="ED313" s="451"/>
      <c r="EE313" s="451"/>
      <c r="EF313" s="451"/>
      <c r="EG313" s="451"/>
      <c r="EH313" s="451"/>
      <c r="EI313" s="451"/>
      <c r="EJ313" s="451"/>
      <c r="EK313" s="451"/>
      <c r="EL313" s="451"/>
      <c r="EM313" s="451"/>
      <c r="EN313" s="451"/>
      <c r="EO313" s="451"/>
      <c r="EP313" s="451"/>
      <c r="EQ313" s="451"/>
      <c r="ER313" s="451"/>
      <c r="ES313" s="451"/>
      <c r="ET313" s="451"/>
      <c r="EU313" s="451"/>
      <c r="EV313" s="451"/>
      <c r="EW313" s="451"/>
      <c r="EX313" s="451"/>
      <c r="EY313" s="451"/>
      <c r="EZ313" s="451"/>
      <c r="FA313" s="451"/>
      <c r="FB313" s="451"/>
      <c r="FC313" s="451"/>
      <c r="FD313" s="451"/>
      <c r="FE313" s="451"/>
      <c r="FF313" s="451"/>
      <c r="FG313" s="451"/>
      <c r="FH313" s="451"/>
      <c r="FI313" s="451"/>
      <c r="FJ313" s="451"/>
      <c r="FK313" s="451"/>
      <c r="FL313" s="451"/>
      <c r="FM313" s="451"/>
      <c r="FN313" s="451"/>
    </row>
    <row r="314" spans="1:170" ht="15.75" customHeight="1">
      <c r="A314" s="451"/>
      <c r="B314" s="451"/>
      <c r="C314" s="451"/>
      <c r="D314" s="451"/>
      <c r="E314" s="451"/>
      <c r="F314" s="451"/>
      <c r="G314" s="451"/>
      <c r="H314" s="451"/>
      <c r="I314" s="451"/>
      <c r="J314" s="451"/>
      <c r="K314" s="451"/>
      <c r="L314" s="451"/>
      <c r="M314" s="451"/>
      <c r="N314" s="451"/>
      <c r="O314" s="451"/>
      <c r="P314" s="451"/>
      <c r="Q314" s="451"/>
      <c r="R314" s="451"/>
      <c r="S314" s="451"/>
      <c r="T314" s="451"/>
      <c r="U314" s="451"/>
      <c r="V314" s="451"/>
      <c r="W314" s="451"/>
      <c r="X314" s="451"/>
      <c r="Y314" s="451"/>
      <c r="Z314" s="451"/>
      <c r="AA314" s="451"/>
      <c r="AB314" s="451"/>
      <c r="AC314" s="451"/>
      <c r="AD314" s="451"/>
      <c r="AE314" s="451"/>
      <c r="AF314" s="451"/>
      <c r="AG314" s="451"/>
      <c r="AH314" s="451"/>
      <c r="AI314" s="451"/>
      <c r="AJ314" s="451"/>
      <c r="AK314" s="451"/>
      <c r="AL314" s="451"/>
      <c r="AM314" s="451"/>
      <c r="AN314" s="451"/>
      <c r="AO314" s="451"/>
      <c r="AP314" s="451"/>
      <c r="AQ314" s="451"/>
      <c r="AR314" s="451"/>
      <c r="AS314" s="451"/>
      <c r="AT314" s="451"/>
      <c r="AU314" s="451"/>
      <c r="AV314" s="451"/>
      <c r="AW314" s="451"/>
      <c r="AX314" s="451"/>
      <c r="AY314" s="451"/>
      <c r="AZ314" s="451"/>
      <c r="BA314" s="451"/>
      <c r="BB314" s="451"/>
      <c r="BC314" s="451"/>
      <c r="BD314" s="451"/>
      <c r="BE314" s="451"/>
      <c r="BF314" s="451"/>
      <c r="BG314" s="451"/>
      <c r="BH314" s="451"/>
      <c r="BI314" s="451"/>
      <c r="BJ314" s="451"/>
      <c r="BK314" s="451"/>
      <c r="BL314" s="451"/>
      <c r="BM314" s="451"/>
      <c r="BN314" s="451"/>
      <c r="BO314" s="451"/>
      <c r="BP314" s="451"/>
      <c r="BQ314" s="451"/>
      <c r="BR314" s="451"/>
      <c r="BS314" s="451"/>
      <c r="BT314" s="451"/>
      <c r="BU314" s="451"/>
      <c r="BV314" s="451"/>
      <c r="BW314" s="451"/>
      <c r="BX314" s="451"/>
      <c r="BY314" s="451"/>
      <c r="BZ314" s="451"/>
      <c r="CA314" s="451"/>
      <c r="CB314" s="451"/>
      <c r="CC314" s="451"/>
      <c r="CD314" s="451"/>
      <c r="CE314" s="451"/>
      <c r="CF314" s="451"/>
      <c r="CG314" s="451"/>
      <c r="CH314" s="451"/>
      <c r="CI314" s="451"/>
      <c r="CJ314" s="451"/>
      <c r="CK314" s="451"/>
      <c r="CL314" s="451"/>
      <c r="CM314" s="451"/>
      <c r="CN314" s="451"/>
      <c r="CO314" s="451"/>
      <c r="CP314" s="451"/>
      <c r="CQ314" s="451"/>
      <c r="CR314" s="451"/>
      <c r="CS314" s="451"/>
      <c r="CT314" s="451"/>
      <c r="CU314" s="451"/>
      <c r="CV314" s="451"/>
      <c r="CW314" s="451"/>
      <c r="CX314" s="451"/>
      <c r="CY314" s="451"/>
      <c r="CZ314" s="451"/>
      <c r="DA314" s="451"/>
      <c r="DB314" s="451"/>
      <c r="DC314" s="451"/>
      <c r="DD314" s="451"/>
      <c r="DE314" s="451"/>
      <c r="DF314" s="451"/>
      <c r="DG314" s="451"/>
      <c r="DH314" s="451"/>
      <c r="DI314" s="451"/>
      <c r="DJ314" s="451"/>
      <c r="DK314" s="451"/>
      <c r="DL314" s="451"/>
      <c r="DM314" s="451"/>
      <c r="DN314" s="451"/>
      <c r="DO314" s="451"/>
      <c r="DP314" s="451"/>
      <c r="DQ314" s="451"/>
      <c r="DR314" s="451"/>
      <c r="DS314" s="451"/>
      <c r="DT314" s="451"/>
      <c r="DU314" s="451"/>
      <c r="DV314" s="451"/>
      <c r="DW314" s="451"/>
      <c r="DX314" s="451"/>
      <c r="DY314" s="451"/>
      <c r="DZ314" s="451"/>
      <c r="EA314" s="451"/>
      <c r="EB314" s="451"/>
      <c r="EC314" s="451"/>
      <c r="ED314" s="451"/>
      <c r="EE314" s="451"/>
      <c r="EF314" s="451"/>
      <c r="EG314" s="451"/>
      <c r="EH314" s="451"/>
      <c r="EI314" s="451"/>
      <c r="EJ314" s="451"/>
      <c r="EK314" s="451"/>
      <c r="EL314" s="451"/>
      <c r="EM314" s="451"/>
      <c r="EN314" s="451"/>
      <c r="EO314" s="451"/>
      <c r="EP314" s="451"/>
      <c r="EQ314" s="451"/>
      <c r="ER314" s="451"/>
      <c r="ES314" s="451"/>
      <c r="ET314" s="451"/>
      <c r="EU314" s="451"/>
      <c r="EV314" s="451"/>
      <c r="EW314" s="451"/>
      <c r="EX314" s="451"/>
      <c r="EY314" s="451"/>
      <c r="EZ314" s="451"/>
      <c r="FA314" s="451"/>
      <c r="FB314" s="451"/>
      <c r="FC314" s="451"/>
      <c r="FD314" s="451"/>
      <c r="FE314" s="451"/>
      <c r="FF314" s="451"/>
      <c r="FG314" s="451"/>
      <c r="FH314" s="451"/>
      <c r="FI314" s="451"/>
      <c r="FJ314" s="451"/>
      <c r="FK314" s="451"/>
      <c r="FL314" s="451"/>
      <c r="FM314" s="451"/>
      <c r="FN314" s="451"/>
    </row>
    <row r="315" spans="1:170" ht="15.75" customHeight="1">
      <c r="A315" s="451"/>
      <c r="B315" s="451"/>
      <c r="C315" s="451"/>
      <c r="D315" s="451"/>
      <c r="E315" s="451"/>
      <c r="F315" s="451"/>
      <c r="G315" s="451"/>
      <c r="H315" s="451"/>
      <c r="I315" s="451"/>
      <c r="J315" s="451"/>
      <c r="K315" s="451"/>
      <c r="L315" s="451"/>
      <c r="M315" s="451"/>
      <c r="N315" s="451"/>
      <c r="O315" s="451"/>
      <c r="P315" s="451"/>
      <c r="Q315" s="451"/>
      <c r="R315" s="451"/>
      <c r="S315" s="451"/>
      <c r="T315" s="451"/>
      <c r="U315" s="451"/>
      <c r="V315" s="451"/>
      <c r="W315" s="451"/>
      <c r="X315" s="451"/>
      <c r="Y315" s="451"/>
      <c r="Z315" s="451"/>
      <c r="AA315" s="451"/>
      <c r="AB315" s="451"/>
      <c r="AC315" s="451"/>
      <c r="AD315" s="451"/>
      <c r="AE315" s="451"/>
      <c r="AF315" s="451"/>
      <c r="AG315" s="451"/>
      <c r="AH315" s="451"/>
      <c r="AI315" s="451"/>
      <c r="AJ315" s="451"/>
      <c r="AK315" s="451"/>
      <c r="AL315" s="451"/>
      <c r="AM315" s="451"/>
      <c r="AN315" s="451"/>
      <c r="AO315" s="451"/>
      <c r="AP315" s="451"/>
      <c r="AQ315" s="451"/>
      <c r="AR315" s="451"/>
      <c r="AS315" s="451"/>
      <c r="AT315" s="451"/>
      <c r="AU315" s="451"/>
      <c r="AV315" s="451"/>
      <c r="AW315" s="451"/>
      <c r="AX315" s="451"/>
      <c r="AY315" s="451"/>
      <c r="AZ315" s="451"/>
      <c r="BA315" s="451"/>
      <c r="BB315" s="451"/>
      <c r="BC315" s="451"/>
      <c r="BD315" s="451"/>
      <c r="BE315" s="451"/>
      <c r="BF315" s="451"/>
      <c r="BG315" s="451"/>
      <c r="BH315" s="451"/>
      <c r="BI315" s="451"/>
      <c r="BJ315" s="451"/>
      <c r="BK315" s="451"/>
      <c r="BL315" s="451"/>
      <c r="BM315" s="451"/>
      <c r="BN315" s="451"/>
      <c r="BO315" s="451"/>
      <c r="BP315" s="451"/>
      <c r="BQ315" s="451"/>
      <c r="BR315" s="451"/>
      <c r="BS315" s="451"/>
      <c r="BT315" s="451"/>
      <c r="BU315" s="451"/>
      <c r="BV315" s="451"/>
      <c r="BW315" s="451"/>
      <c r="BX315" s="451"/>
      <c r="BY315" s="451"/>
      <c r="BZ315" s="451"/>
      <c r="CA315" s="451"/>
      <c r="CB315" s="451"/>
      <c r="CC315" s="451"/>
      <c r="CD315" s="451"/>
      <c r="CE315" s="451"/>
      <c r="CF315" s="451"/>
      <c r="CG315" s="451"/>
      <c r="CH315" s="451"/>
      <c r="CI315" s="451"/>
      <c r="CJ315" s="451"/>
      <c r="CK315" s="451"/>
      <c r="CL315" s="451"/>
      <c r="CM315" s="451"/>
      <c r="CN315" s="451"/>
      <c r="CO315" s="451"/>
      <c r="CP315" s="451"/>
      <c r="CQ315" s="451"/>
      <c r="CR315" s="451"/>
      <c r="CS315" s="451"/>
      <c r="CT315" s="451"/>
      <c r="CU315" s="451"/>
      <c r="CV315" s="451"/>
      <c r="CW315" s="451"/>
      <c r="CX315" s="451"/>
      <c r="CY315" s="451"/>
      <c r="CZ315" s="451"/>
      <c r="DA315" s="451"/>
      <c r="DB315" s="451"/>
      <c r="DC315" s="451"/>
      <c r="DD315" s="451"/>
      <c r="DE315" s="451"/>
      <c r="DF315" s="451"/>
      <c r="DG315" s="451"/>
      <c r="DH315" s="451"/>
      <c r="DI315" s="451"/>
      <c r="DJ315" s="451"/>
      <c r="DK315" s="451"/>
      <c r="DL315" s="451"/>
      <c r="DM315" s="451"/>
      <c r="DN315" s="451"/>
      <c r="DO315" s="451"/>
      <c r="DP315" s="451"/>
      <c r="DQ315" s="451"/>
      <c r="DR315" s="451"/>
      <c r="DS315" s="451"/>
      <c r="DT315" s="451"/>
      <c r="DU315" s="451"/>
      <c r="DV315" s="451"/>
      <c r="DW315" s="451"/>
      <c r="DX315" s="451"/>
      <c r="DY315" s="451"/>
      <c r="DZ315" s="451"/>
      <c r="EA315" s="451"/>
      <c r="EB315" s="451"/>
      <c r="EC315" s="451"/>
      <c r="ED315" s="451"/>
      <c r="EE315" s="451"/>
      <c r="EF315" s="451"/>
      <c r="EG315" s="451"/>
      <c r="EH315" s="451"/>
      <c r="EI315" s="451"/>
      <c r="EJ315" s="451"/>
      <c r="EK315" s="451"/>
      <c r="EL315" s="451"/>
      <c r="EM315" s="451"/>
      <c r="EN315" s="451"/>
      <c r="EO315" s="451"/>
      <c r="EP315" s="451"/>
      <c r="EQ315" s="451"/>
      <c r="ER315" s="451"/>
      <c r="ES315" s="451"/>
      <c r="ET315" s="451"/>
      <c r="EU315" s="451"/>
      <c r="EV315" s="451"/>
      <c r="EW315" s="451"/>
      <c r="EX315" s="451"/>
      <c r="EY315" s="451"/>
      <c r="EZ315" s="451"/>
      <c r="FA315" s="451"/>
      <c r="FB315" s="451"/>
      <c r="FC315" s="451"/>
      <c r="FD315" s="451"/>
      <c r="FE315" s="451"/>
      <c r="FF315" s="451"/>
      <c r="FG315" s="451"/>
      <c r="FH315" s="451"/>
      <c r="FI315" s="451"/>
      <c r="FJ315" s="451"/>
      <c r="FK315" s="451"/>
      <c r="FL315" s="451"/>
      <c r="FM315" s="451"/>
      <c r="FN315" s="451"/>
    </row>
    <row r="316" spans="1:170" ht="15.75" customHeight="1">
      <c r="A316" s="451"/>
      <c r="B316" s="451"/>
      <c r="C316" s="451"/>
      <c r="D316" s="451"/>
      <c r="E316" s="451"/>
      <c r="F316" s="451"/>
      <c r="G316" s="451"/>
      <c r="H316" s="451"/>
      <c r="I316" s="451"/>
      <c r="J316" s="451"/>
      <c r="K316" s="451"/>
      <c r="L316" s="451"/>
      <c r="M316" s="451"/>
      <c r="N316" s="451"/>
      <c r="O316" s="451"/>
      <c r="P316" s="451"/>
      <c r="Q316" s="451"/>
      <c r="R316" s="451"/>
      <c r="S316" s="451"/>
      <c r="T316" s="451"/>
      <c r="U316" s="451"/>
      <c r="V316" s="451"/>
      <c r="W316" s="451"/>
      <c r="X316" s="451"/>
      <c r="Y316" s="451"/>
      <c r="Z316" s="451"/>
      <c r="AA316" s="451"/>
      <c r="AB316" s="451"/>
      <c r="AC316" s="451"/>
      <c r="AD316" s="451"/>
      <c r="AE316" s="451"/>
      <c r="AF316" s="451"/>
      <c r="AG316" s="451"/>
      <c r="AH316" s="451"/>
      <c r="AI316" s="451"/>
      <c r="AJ316" s="451"/>
      <c r="AK316" s="451"/>
      <c r="AL316" s="451"/>
      <c r="AM316" s="451"/>
      <c r="AN316" s="451"/>
      <c r="AO316" s="451"/>
      <c r="AP316" s="451"/>
      <c r="AQ316" s="451"/>
      <c r="AR316" s="451"/>
      <c r="AS316" s="451"/>
      <c r="AT316" s="451"/>
      <c r="AU316" s="451"/>
      <c r="AV316" s="451"/>
      <c r="AW316" s="451"/>
      <c r="AX316" s="451"/>
      <c r="AY316" s="451"/>
      <c r="AZ316" s="451"/>
      <c r="BA316" s="451"/>
      <c r="BB316" s="451"/>
      <c r="BC316" s="451"/>
      <c r="BD316" s="451"/>
      <c r="BE316" s="451"/>
      <c r="BF316" s="451"/>
      <c r="BG316" s="451"/>
      <c r="BH316" s="451"/>
      <c r="BI316" s="451"/>
      <c r="BJ316" s="451"/>
      <c r="BK316" s="451"/>
      <c r="BL316" s="451"/>
      <c r="BM316" s="451"/>
      <c r="BN316" s="451"/>
      <c r="BO316" s="451"/>
      <c r="BP316" s="451"/>
      <c r="BQ316" s="451"/>
      <c r="BR316" s="451"/>
      <c r="BS316" s="451"/>
      <c r="BT316" s="451"/>
      <c r="BU316" s="451"/>
      <c r="BV316" s="451"/>
      <c r="BW316" s="451"/>
      <c r="BX316" s="451"/>
      <c r="BY316" s="451"/>
      <c r="BZ316" s="451"/>
      <c r="CA316" s="451"/>
      <c r="CB316" s="451"/>
      <c r="CC316" s="451"/>
      <c r="CD316" s="451"/>
      <c r="CE316" s="451"/>
      <c r="CF316" s="451"/>
      <c r="CG316" s="451"/>
      <c r="CH316" s="451"/>
      <c r="CI316" s="451"/>
      <c r="CJ316" s="451"/>
      <c r="CK316" s="451"/>
      <c r="CL316" s="451"/>
      <c r="CM316" s="451"/>
      <c r="CN316" s="451"/>
      <c r="CO316" s="451"/>
      <c r="CP316" s="451"/>
      <c r="CQ316" s="451"/>
      <c r="CR316" s="451"/>
      <c r="CS316" s="451"/>
      <c r="CT316" s="451"/>
      <c r="CU316" s="451"/>
      <c r="CV316" s="451"/>
      <c r="CW316" s="451"/>
      <c r="CX316" s="451"/>
      <c r="CY316" s="451"/>
      <c r="CZ316" s="451"/>
      <c r="DA316" s="451"/>
      <c r="DB316" s="451"/>
      <c r="DC316" s="451"/>
      <c r="DD316" s="451"/>
      <c r="DE316" s="451"/>
      <c r="DF316" s="451"/>
      <c r="DG316" s="451"/>
      <c r="DH316" s="451"/>
      <c r="DI316" s="451"/>
      <c r="DJ316" s="451"/>
      <c r="DK316" s="451"/>
      <c r="DL316" s="451"/>
      <c r="DM316" s="451"/>
      <c r="DN316" s="451"/>
      <c r="DO316" s="451"/>
      <c r="DP316" s="451"/>
      <c r="DQ316" s="451"/>
      <c r="DR316" s="451"/>
      <c r="DS316" s="451"/>
      <c r="DT316" s="451"/>
      <c r="DU316" s="451"/>
      <c r="DV316" s="451"/>
      <c r="DW316" s="451"/>
      <c r="DX316" s="451"/>
      <c r="DY316" s="451"/>
      <c r="DZ316" s="451"/>
      <c r="EA316" s="451"/>
      <c r="EB316" s="451"/>
      <c r="EC316" s="451"/>
      <c r="ED316" s="451"/>
      <c r="EE316" s="451"/>
      <c r="EF316" s="451"/>
      <c r="EG316" s="451"/>
      <c r="EH316" s="451"/>
      <c r="EI316" s="451"/>
      <c r="EJ316" s="451"/>
      <c r="EK316" s="451"/>
      <c r="EL316" s="451"/>
      <c r="EM316" s="451"/>
      <c r="EN316" s="451"/>
      <c r="EO316" s="451"/>
      <c r="EP316" s="451"/>
      <c r="EQ316" s="451"/>
      <c r="ER316" s="451"/>
      <c r="ES316" s="451"/>
      <c r="ET316" s="451"/>
      <c r="EU316" s="451"/>
      <c r="EV316" s="451"/>
      <c r="EW316" s="451"/>
      <c r="EX316" s="451"/>
      <c r="EY316" s="451"/>
      <c r="EZ316" s="451"/>
      <c r="FA316" s="451"/>
      <c r="FB316" s="451"/>
      <c r="FC316" s="451"/>
      <c r="FD316" s="451"/>
      <c r="FE316" s="451"/>
      <c r="FF316" s="451"/>
      <c r="FG316" s="451"/>
      <c r="FH316" s="451"/>
      <c r="FI316" s="451"/>
      <c r="FJ316" s="451"/>
      <c r="FK316" s="451"/>
      <c r="FL316" s="451"/>
      <c r="FM316" s="451"/>
      <c r="FN316" s="451"/>
    </row>
    <row r="317" spans="1:170" ht="15.75" customHeight="1">
      <c r="A317" s="451"/>
      <c r="B317" s="451"/>
      <c r="C317" s="451"/>
      <c r="D317" s="451"/>
      <c r="E317" s="451"/>
      <c r="F317" s="451"/>
      <c r="G317" s="451"/>
      <c r="H317" s="451"/>
      <c r="I317" s="451"/>
      <c r="J317" s="451"/>
      <c r="K317" s="451"/>
      <c r="L317" s="451"/>
      <c r="M317" s="451"/>
      <c r="N317" s="451"/>
      <c r="O317" s="451"/>
      <c r="P317" s="451"/>
      <c r="Q317" s="451"/>
      <c r="R317" s="451"/>
      <c r="S317" s="451"/>
      <c r="T317" s="451"/>
      <c r="U317" s="451"/>
      <c r="V317" s="451"/>
      <c r="W317" s="451"/>
      <c r="X317" s="451"/>
      <c r="Y317" s="451"/>
      <c r="Z317" s="451"/>
      <c r="AA317" s="451"/>
      <c r="AB317" s="451"/>
      <c r="AC317" s="451"/>
      <c r="AD317" s="451"/>
      <c r="AE317" s="451"/>
      <c r="AF317" s="451"/>
      <c r="AG317" s="451"/>
      <c r="AH317" s="451"/>
      <c r="AI317" s="451"/>
      <c r="AJ317" s="451"/>
      <c r="AK317" s="451"/>
      <c r="AL317" s="451"/>
      <c r="AM317" s="451"/>
      <c r="AN317" s="451"/>
      <c r="AO317" s="451"/>
      <c r="AP317" s="451"/>
      <c r="AQ317" s="451"/>
      <c r="AR317" s="451"/>
      <c r="AS317" s="451"/>
      <c r="AT317" s="451"/>
      <c r="AU317" s="451"/>
      <c r="AV317" s="451"/>
      <c r="AW317" s="451"/>
      <c r="AX317" s="451"/>
      <c r="AY317" s="451"/>
      <c r="AZ317" s="451"/>
      <c r="BA317" s="451"/>
      <c r="BB317" s="451"/>
      <c r="BC317" s="451"/>
      <c r="BD317" s="451"/>
      <c r="BE317" s="451"/>
      <c r="BF317" s="451"/>
      <c r="BG317" s="451"/>
      <c r="BH317" s="451"/>
      <c r="BI317" s="451"/>
      <c r="BJ317" s="451"/>
      <c r="BK317" s="451"/>
      <c r="BL317" s="451"/>
      <c r="BM317" s="451"/>
      <c r="BN317" s="451"/>
      <c r="BO317" s="451"/>
      <c r="BP317" s="451"/>
      <c r="BQ317" s="451"/>
      <c r="BR317" s="451"/>
      <c r="BS317" s="451"/>
      <c r="BT317" s="451"/>
      <c r="BU317" s="451"/>
      <c r="BV317" s="451"/>
      <c r="BW317" s="451"/>
      <c r="BX317" s="451"/>
      <c r="BY317" s="451"/>
      <c r="BZ317" s="451"/>
      <c r="CA317" s="451"/>
      <c r="CB317" s="451"/>
      <c r="CC317" s="451"/>
      <c r="CD317" s="451"/>
      <c r="CE317" s="451"/>
      <c r="CF317" s="451"/>
      <c r="CG317" s="451"/>
      <c r="CH317" s="451"/>
      <c r="CI317" s="451"/>
      <c r="CJ317" s="451"/>
      <c r="CK317" s="451"/>
      <c r="CL317" s="451"/>
      <c r="CM317" s="451"/>
      <c r="CN317" s="451"/>
      <c r="CO317" s="451"/>
      <c r="CP317" s="451"/>
      <c r="CQ317" s="451"/>
      <c r="CR317" s="451"/>
      <c r="CS317" s="451"/>
      <c r="CT317" s="451"/>
      <c r="CU317" s="451"/>
      <c r="CV317" s="451"/>
      <c r="CW317" s="451"/>
      <c r="CX317" s="451"/>
      <c r="CY317" s="451"/>
      <c r="CZ317" s="451"/>
      <c r="DA317" s="451"/>
      <c r="DB317" s="451"/>
      <c r="DC317" s="451"/>
      <c r="DD317" s="451"/>
      <c r="DE317" s="451"/>
      <c r="DF317" s="451"/>
      <c r="DG317" s="451"/>
      <c r="DH317" s="451"/>
      <c r="DI317" s="451"/>
      <c r="DJ317" s="451"/>
      <c r="DK317" s="451"/>
      <c r="DL317" s="451"/>
      <c r="DM317" s="451"/>
      <c r="DN317" s="451"/>
      <c r="DO317" s="451"/>
      <c r="DP317" s="451"/>
      <c r="DQ317" s="451"/>
      <c r="DR317" s="451"/>
      <c r="DS317" s="451"/>
      <c r="DT317" s="451"/>
      <c r="DU317" s="451"/>
      <c r="DV317" s="451"/>
      <c r="DW317" s="451"/>
      <c r="DX317" s="451"/>
      <c r="DY317" s="451"/>
      <c r="DZ317" s="451"/>
      <c r="EA317" s="451"/>
      <c r="EB317" s="451"/>
      <c r="EC317" s="451"/>
      <c r="ED317" s="451"/>
      <c r="EE317" s="451"/>
      <c r="EF317" s="451"/>
      <c r="EG317" s="451"/>
      <c r="EH317" s="451"/>
      <c r="EI317" s="451"/>
      <c r="EJ317" s="451"/>
      <c r="EK317" s="451"/>
      <c r="EL317" s="451"/>
      <c r="EM317" s="451"/>
      <c r="EN317" s="451"/>
      <c r="EO317" s="451"/>
      <c r="EP317" s="451"/>
      <c r="EQ317" s="451"/>
      <c r="ER317" s="451"/>
      <c r="ES317" s="451"/>
      <c r="ET317" s="451"/>
      <c r="EU317" s="451"/>
      <c r="EV317" s="451"/>
      <c r="EW317" s="451"/>
      <c r="EX317" s="451"/>
      <c r="EY317" s="451"/>
      <c r="EZ317" s="451"/>
      <c r="FA317" s="451"/>
      <c r="FB317" s="451"/>
      <c r="FC317" s="451"/>
      <c r="FD317" s="451"/>
      <c r="FE317" s="451"/>
      <c r="FF317" s="451"/>
      <c r="FG317" s="451"/>
      <c r="FH317" s="451"/>
      <c r="FI317" s="451"/>
      <c r="FJ317" s="451"/>
      <c r="FK317" s="451"/>
      <c r="FL317" s="451"/>
      <c r="FM317" s="451"/>
      <c r="FN317" s="451"/>
    </row>
    <row r="318" spans="1:170" ht="15.75" customHeight="1">
      <c r="A318" s="451"/>
      <c r="B318" s="451"/>
      <c r="C318" s="451"/>
      <c r="D318" s="451"/>
      <c r="E318" s="451"/>
      <c r="F318" s="451"/>
      <c r="G318" s="451"/>
      <c r="H318" s="451"/>
      <c r="I318" s="451"/>
      <c r="J318" s="451"/>
      <c r="K318" s="451"/>
      <c r="L318" s="451"/>
      <c r="M318" s="451"/>
      <c r="N318" s="451"/>
      <c r="O318" s="451"/>
      <c r="P318" s="451"/>
      <c r="Q318" s="451"/>
      <c r="R318" s="451"/>
      <c r="S318" s="451"/>
      <c r="T318" s="451"/>
      <c r="U318" s="451"/>
      <c r="V318" s="451"/>
      <c r="W318" s="451"/>
      <c r="X318" s="451"/>
      <c r="Y318" s="451"/>
      <c r="Z318" s="451"/>
      <c r="AA318" s="451"/>
      <c r="AB318" s="451"/>
      <c r="AC318" s="451"/>
      <c r="AD318" s="451"/>
      <c r="AE318" s="451"/>
      <c r="AF318" s="451"/>
      <c r="AG318" s="451"/>
      <c r="AH318" s="451"/>
      <c r="AI318" s="451"/>
      <c r="AJ318" s="451"/>
      <c r="AK318" s="451"/>
      <c r="AL318" s="451"/>
      <c r="AM318" s="451"/>
      <c r="AN318" s="451"/>
      <c r="AO318" s="451"/>
      <c r="AP318" s="451"/>
      <c r="AQ318" s="451"/>
      <c r="AR318" s="451"/>
      <c r="AS318" s="451"/>
      <c r="AT318" s="451"/>
      <c r="AU318" s="451"/>
      <c r="AV318" s="451"/>
      <c r="AW318" s="451"/>
      <c r="AX318" s="451"/>
      <c r="AY318" s="451"/>
      <c r="AZ318" s="451"/>
      <c r="BA318" s="451"/>
      <c r="BB318" s="451"/>
      <c r="BC318" s="451"/>
      <c r="BD318" s="451"/>
      <c r="BE318" s="451"/>
      <c r="BF318" s="451"/>
      <c r="BG318" s="451"/>
      <c r="BH318" s="451"/>
      <c r="BI318" s="451"/>
      <c r="BJ318" s="451"/>
      <c r="BK318" s="451"/>
      <c r="BL318" s="451"/>
      <c r="BM318" s="451"/>
      <c r="BN318" s="451"/>
      <c r="BO318" s="451"/>
      <c r="BP318" s="451"/>
      <c r="BQ318" s="451"/>
      <c r="BR318" s="451"/>
      <c r="BS318" s="451"/>
      <c r="BT318" s="451"/>
      <c r="BU318" s="451"/>
      <c r="BV318" s="451"/>
      <c r="BW318" s="451"/>
      <c r="BX318" s="451"/>
      <c r="BY318" s="451"/>
      <c r="BZ318" s="451"/>
      <c r="CA318" s="451"/>
      <c r="CB318" s="451"/>
      <c r="CC318" s="451"/>
      <c r="CD318" s="451"/>
      <c r="CE318" s="451"/>
      <c r="CF318" s="451"/>
      <c r="CG318" s="451"/>
      <c r="CH318" s="451"/>
      <c r="CI318" s="451"/>
      <c r="CJ318" s="451"/>
      <c r="CK318" s="451"/>
      <c r="CL318" s="451"/>
      <c r="CM318" s="451"/>
      <c r="CN318" s="451"/>
      <c r="CO318" s="451"/>
      <c r="CP318" s="451"/>
      <c r="CQ318" s="451"/>
      <c r="CR318" s="451"/>
      <c r="CS318" s="451"/>
      <c r="CT318" s="451"/>
      <c r="CU318" s="451"/>
      <c r="CV318" s="451"/>
      <c r="CW318" s="451"/>
      <c r="CX318" s="451"/>
      <c r="CY318" s="451"/>
      <c r="CZ318" s="451"/>
      <c r="DA318" s="451"/>
      <c r="DB318" s="451"/>
      <c r="DC318" s="451"/>
      <c r="DD318" s="451"/>
      <c r="DE318" s="451"/>
      <c r="DF318" s="451"/>
      <c r="DG318" s="451"/>
      <c r="DH318" s="451"/>
      <c r="DI318" s="451"/>
      <c r="DJ318" s="451"/>
      <c r="DK318" s="451"/>
      <c r="DL318" s="451"/>
      <c r="DM318" s="451"/>
      <c r="DN318" s="451"/>
      <c r="DO318" s="451"/>
      <c r="DP318" s="451"/>
      <c r="DQ318" s="451"/>
      <c r="DR318" s="451"/>
      <c r="DS318" s="451"/>
      <c r="DT318" s="451"/>
      <c r="DU318" s="451"/>
      <c r="DV318" s="451"/>
      <c r="DW318" s="451"/>
      <c r="DX318" s="451"/>
      <c r="DY318" s="451"/>
      <c r="DZ318" s="451"/>
      <c r="EA318" s="451"/>
      <c r="EB318" s="451"/>
      <c r="EC318" s="451"/>
      <c r="ED318" s="451"/>
      <c r="EE318" s="451"/>
      <c r="EF318" s="451"/>
      <c r="EG318" s="451"/>
      <c r="EH318" s="451"/>
      <c r="EI318" s="451"/>
      <c r="EJ318" s="451"/>
      <c r="EK318" s="451"/>
      <c r="EL318" s="451"/>
      <c r="EM318" s="451"/>
      <c r="EN318" s="451"/>
      <c r="EO318" s="451"/>
      <c r="EP318" s="451"/>
      <c r="EQ318" s="451"/>
      <c r="ER318" s="451"/>
      <c r="ES318" s="451"/>
      <c r="ET318" s="451"/>
      <c r="EU318" s="451"/>
      <c r="EV318" s="451"/>
      <c r="EW318" s="451"/>
      <c r="EX318" s="451"/>
      <c r="EY318" s="451"/>
      <c r="EZ318" s="451"/>
      <c r="FA318" s="451"/>
      <c r="FB318" s="451"/>
      <c r="FC318" s="451"/>
      <c r="FD318" s="451"/>
      <c r="FE318" s="451"/>
      <c r="FF318" s="451"/>
      <c r="FG318" s="451"/>
      <c r="FH318" s="451"/>
      <c r="FI318" s="451"/>
      <c r="FJ318" s="451"/>
      <c r="FK318" s="451"/>
      <c r="FL318" s="451"/>
      <c r="FM318" s="451"/>
      <c r="FN318" s="451"/>
    </row>
    <row r="319" spans="1:170" ht="15.75" customHeight="1">
      <c r="A319" s="451"/>
      <c r="B319" s="451"/>
      <c r="C319" s="451"/>
      <c r="D319" s="451"/>
      <c r="E319" s="451"/>
      <c r="F319" s="451"/>
      <c r="G319" s="451"/>
      <c r="H319" s="451"/>
      <c r="I319" s="451"/>
      <c r="J319" s="451"/>
      <c r="K319" s="451"/>
      <c r="L319" s="451"/>
      <c r="M319" s="451"/>
      <c r="N319" s="451"/>
      <c r="O319" s="451"/>
      <c r="P319" s="451"/>
      <c r="Q319" s="451"/>
      <c r="R319" s="451"/>
      <c r="S319" s="451"/>
      <c r="T319" s="451"/>
      <c r="U319" s="451"/>
      <c r="V319" s="451"/>
      <c r="W319" s="451"/>
      <c r="X319" s="451"/>
      <c r="Y319" s="451"/>
      <c r="Z319" s="451"/>
      <c r="AA319" s="451"/>
      <c r="AB319" s="451"/>
      <c r="AC319" s="451"/>
      <c r="AD319" s="451"/>
      <c r="AE319" s="451"/>
      <c r="AF319" s="451"/>
      <c r="AG319" s="451"/>
      <c r="AH319" s="451"/>
      <c r="AI319" s="451"/>
      <c r="AJ319" s="451"/>
      <c r="AK319" s="451"/>
      <c r="AL319" s="451"/>
      <c r="AM319" s="451"/>
      <c r="AN319" s="451"/>
      <c r="AO319" s="451"/>
      <c r="AP319" s="451"/>
      <c r="AQ319" s="451"/>
      <c r="AR319" s="451"/>
      <c r="AS319" s="451"/>
      <c r="AT319" s="451"/>
      <c r="AU319" s="451"/>
      <c r="AV319" s="451"/>
      <c r="AW319" s="451"/>
      <c r="AX319" s="451"/>
      <c r="AY319" s="451"/>
      <c r="AZ319" s="451"/>
      <c r="BA319" s="451"/>
      <c r="BB319" s="451"/>
      <c r="BC319" s="451"/>
      <c r="BD319" s="451"/>
      <c r="BE319" s="451"/>
      <c r="BF319" s="451"/>
      <c r="BG319" s="451"/>
      <c r="BH319" s="451"/>
      <c r="BI319" s="451"/>
      <c r="BJ319" s="451"/>
      <c r="BK319" s="451"/>
      <c r="BL319" s="451"/>
      <c r="BM319" s="451"/>
      <c r="BN319" s="451"/>
      <c r="BO319" s="451"/>
      <c r="BP319" s="451"/>
      <c r="BQ319" s="451"/>
      <c r="BR319" s="451"/>
      <c r="BS319" s="451"/>
      <c r="BT319" s="451"/>
      <c r="BU319" s="451"/>
      <c r="BV319" s="451"/>
      <c r="BW319" s="451"/>
      <c r="BX319" s="451"/>
      <c r="BY319" s="451"/>
      <c r="BZ319" s="451"/>
      <c r="CA319" s="451"/>
      <c r="CB319" s="451"/>
      <c r="CC319" s="451"/>
      <c r="CD319" s="451"/>
      <c r="CE319" s="451"/>
      <c r="CF319" s="451"/>
      <c r="CG319" s="451"/>
      <c r="CH319" s="451"/>
      <c r="CI319" s="451"/>
      <c r="CJ319" s="451"/>
      <c r="CK319" s="451"/>
      <c r="CL319" s="451"/>
      <c r="CM319" s="451"/>
      <c r="CN319" s="451"/>
      <c r="CO319" s="451"/>
      <c r="CP319" s="451"/>
      <c r="CQ319" s="451"/>
      <c r="CR319" s="451"/>
      <c r="CS319" s="451"/>
      <c r="CT319" s="451"/>
      <c r="CU319" s="451"/>
      <c r="CV319" s="451"/>
      <c r="CW319" s="451"/>
      <c r="CX319" s="451"/>
      <c r="CY319" s="451"/>
      <c r="CZ319" s="451"/>
      <c r="DA319" s="451"/>
      <c r="DB319" s="451"/>
      <c r="DC319" s="451"/>
      <c r="DD319" s="451"/>
      <c r="DE319" s="451"/>
      <c r="DF319" s="451"/>
      <c r="DG319" s="451"/>
      <c r="DH319" s="451"/>
      <c r="DI319" s="451"/>
      <c r="DJ319" s="451"/>
      <c r="DK319" s="451"/>
      <c r="DL319" s="451"/>
      <c r="DM319" s="451"/>
      <c r="DN319" s="451"/>
      <c r="DO319" s="451"/>
      <c r="DP319" s="451"/>
      <c r="DQ319" s="451"/>
      <c r="DR319" s="451"/>
      <c r="DS319" s="451"/>
      <c r="DT319" s="451"/>
      <c r="DU319" s="451"/>
      <c r="DV319" s="451"/>
      <c r="DW319" s="451"/>
      <c r="DX319" s="451"/>
      <c r="DY319" s="451"/>
      <c r="DZ319" s="451"/>
      <c r="EA319" s="451"/>
      <c r="EB319" s="451"/>
      <c r="EC319" s="451"/>
      <c r="ED319" s="451"/>
      <c r="EE319" s="451"/>
      <c r="EF319" s="451"/>
      <c r="EG319" s="451"/>
      <c r="EH319" s="451"/>
      <c r="EI319" s="451"/>
      <c r="EJ319" s="451"/>
      <c r="EK319" s="451"/>
      <c r="EL319" s="451"/>
      <c r="EM319" s="451"/>
      <c r="EN319" s="451"/>
      <c r="EO319" s="451"/>
      <c r="EP319" s="451"/>
      <c r="EQ319" s="451"/>
      <c r="ER319" s="451"/>
      <c r="ES319" s="451"/>
      <c r="ET319" s="451"/>
      <c r="EU319" s="451"/>
      <c r="EV319" s="451"/>
      <c r="EW319" s="451"/>
      <c r="EX319" s="451"/>
      <c r="EY319" s="451"/>
      <c r="EZ319" s="451"/>
      <c r="FA319" s="451"/>
      <c r="FB319" s="451"/>
      <c r="FC319" s="451"/>
      <c r="FD319" s="451"/>
      <c r="FE319" s="451"/>
      <c r="FF319" s="451"/>
      <c r="FG319" s="451"/>
      <c r="FH319" s="451"/>
      <c r="FI319" s="451"/>
      <c r="FJ319" s="451"/>
      <c r="FK319" s="451"/>
      <c r="FL319" s="451"/>
      <c r="FM319" s="451"/>
      <c r="FN319" s="451"/>
    </row>
    <row r="320" spans="1:170" ht="15.75" customHeight="1">
      <c r="A320" s="451"/>
      <c r="B320" s="451"/>
      <c r="C320" s="451"/>
      <c r="D320" s="451"/>
      <c r="E320" s="451"/>
      <c r="F320" s="451"/>
      <c r="G320" s="451"/>
      <c r="H320" s="451"/>
      <c r="I320" s="451"/>
      <c r="J320" s="451"/>
      <c r="K320" s="451"/>
      <c r="L320" s="451"/>
      <c r="M320" s="451"/>
      <c r="N320" s="451"/>
      <c r="O320" s="451"/>
      <c r="P320" s="451"/>
      <c r="Q320" s="451"/>
      <c r="R320" s="451"/>
      <c r="S320" s="451"/>
      <c r="T320" s="451"/>
      <c r="U320" s="451"/>
      <c r="V320" s="451"/>
      <c r="W320" s="451"/>
      <c r="X320" s="451"/>
      <c r="Y320" s="451"/>
      <c r="Z320" s="451"/>
      <c r="AA320" s="451"/>
      <c r="AB320" s="451"/>
      <c r="AC320" s="451"/>
      <c r="AD320" s="451"/>
      <c r="AE320" s="451"/>
      <c r="AF320" s="451"/>
      <c r="AG320" s="451"/>
      <c r="AH320" s="451"/>
      <c r="AI320" s="451"/>
      <c r="AJ320" s="451"/>
      <c r="AK320" s="451"/>
      <c r="AL320" s="451"/>
      <c r="AM320" s="451"/>
      <c r="AN320" s="451"/>
      <c r="AO320" s="451"/>
      <c r="AP320" s="451"/>
      <c r="AQ320" s="451"/>
      <c r="AR320" s="451"/>
      <c r="AS320" s="451"/>
      <c r="AT320" s="451"/>
      <c r="AU320" s="451"/>
      <c r="AV320" s="451"/>
      <c r="AW320" s="451"/>
      <c r="AX320" s="451"/>
      <c r="AY320" s="451"/>
      <c r="AZ320" s="451"/>
      <c r="BA320" s="451"/>
      <c r="BB320" s="451"/>
      <c r="BC320" s="451"/>
      <c r="BD320" s="451"/>
      <c r="BE320" s="451"/>
      <c r="BF320" s="451"/>
      <c r="BG320" s="451"/>
      <c r="BH320" s="451"/>
      <c r="BI320" s="451"/>
      <c r="BJ320" s="451"/>
      <c r="BK320" s="451"/>
      <c r="BL320" s="451"/>
      <c r="BM320" s="451"/>
      <c r="BN320" s="451"/>
      <c r="BO320" s="451"/>
      <c r="BP320" s="451"/>
      <c r="BQ320" s="451"/>
      <c r="BR320" s="451"/>
      <c r="BS320" s="451"/>
      <c r="BT320" s="451"/>
      <c r="BU320" s="451"/>
      <c r="BV320" s="451"/>
      <c r="BW320" s="451"/>
      <c r="BX320" s="451"/>
      <c r="BY320" s="451"/>
      <c r="BZ320" s="451"/>
      <c r="CA320" s="451"/>
      <c r="CB320" s="451"/>
      <c r="CC320" s="451"/>
      <c r="CD320" s="451"/>
      <c r="CE320" s="451"/>
      <c r="CF320" s="451"/>
      <c r="CG320" s="451"/>
      <c r="CH320" s="451"/>
      <c r="CI320" s="451"/>
      <c r="CJ320" s="451"/>
      <c r="CK320" s="451"/>
      <c r="CL320" s="451"/>
      <c r="CM320" s="451"/>
      <c r="CN320" s="451"/>
      <c r="CO320" s="451"/>
      <c r="CP320" s="451"/>
      <c r="CQ320" s="451"/>
      <c r="CR320" s="451"/>
      <c r="CS320" s="451"/>
      <c r="CT320" s="451"/>
      <c r="CU320" s="451"/>
      <c r="CV320" s="451"/>
      <c r="CW320" s="451"/>
      <c r="CX320" s="451"/>
      <c r="CY320" s="451"/>
      <c r="CZ320" s="451"/>
      <c r="DA320" s="451"/>
      <c r="DB320" s="451"/>
      <c r="DC320" s="451"/>
      <c r="DD320" s="451"/>
      <c r="DE320" s="451"/>
      <c r="DF320" s="451"/>
      <c r="DG320" s="451"/>
      <c r="DH320" s="451"/>
      <c r="DI320" s="451"/>
      <c r="DJ320" s="451"/>
      <c r="DK320" s="451"/>
      <c r="DL320" s="451"/>
      <c r="DM320" s="451"/>
      <c r="DN320" s="451"/>
      <c r="DO320" s="451"/>
      <c r="DP320" s="451"/>
      <c r="DQ320" s="451"/>
      <c r="DR320" s="451"/>
      <c r="DS320" s="451"/>
      <c r="DT320" s="451"/>
      <c r="DU320" s="451"/>
      <c r="DV320" s="451"/>
      <c r="DW320" s="451"/>
      <c r="DX320" s="451"/>
      <c r="DY320" s="451"/>
      <c r="DZ320" s="451"/>
      <c r="EA320" s="451"/>
      <c r="EB320" s="451"/>
      <c r="EC320" s="451"/>
      <c r="ED320" s="451"/>
      <c r="EE320" s="451"/>
      <c r="EF320" s="451"/>
      <c r="EG320" s="451"/>
      <c r="EH320" s="451"/>
      <c r="EI320" s="451"/>
      <c r="EJ320" s="451"/>
      <c r="EK320" s="451"/>
      <c r="EL320" s="451"/>
      <c r="EM320" s="451"/>
      <c r="EN320" s="451"/>
      <c r="EO320" s="451"/>
      <c r="EP320" s="451"/>
      <c r="EQ320" s="451"/>
      <c r="ER320" s="451"/>
      <c r="ES320" s="451"/>
      <c r="ET320" s="451"/>
      <c r="EU320" s="451"/>
      <c r="EV320" s="451"/>
      <c r="EW320" s="451"/>
      <c r="EX320" s="451"/>
      <c r="EY320" s="451"/>
      <c r="EZ320" s="451"/>
      <c r="FA320" s="451"/>
      <c r="FB320" s="451"/>
      <c r="FC320" s="451"/>
      <c r="FD320" s="451"/>
      <c r="FE320" s="451"/>
      <c r="FF320" s="451"/>
      <c r="FG320" s="451"/>
      <c r="FH320" s="451"/>
      <c r="FI320" s="451"/>
      <c r="FJ320" s="451"/>
      <c r="FK320" s="451"/>
      <c r="FL320" s="451"/>
      <c r="FM320" s="451"/>
      <c r="FN320" s="451"/>
    </row>
    <row r="321" spans="1:170" ht="15.75" customHeight="1">
      <c r="A321" s="451"/>
      <c r="B321" s="451"/>
      <c r="C321" s="451"/>
      <c r="D321" s="451"/>
      <c r="E321" s="451"/>
      <c r="F321" s="451"/>
      <c r="G321" s="451"/>
      <c r="H321" s="451"/>
      <c r="I321" s="451"/>
      <c r="J321" s="451"/>
      <c r="K321" s="451"/>
      <c r="L321" s="451"/>
      <c r="M321" s="451"/>
      <c r="N321" s="451"/>
      <c r="O321" s="451"/>
      <c r="P321" s="451"/>
      <c r="Q321" s="451"/>
      <c r="R321" s="451"/>
      <c r="S321" s="451"/>
      <c r="T321" s="451"/>
      <c r="U321" s="451"/>
      <c r="V321" s="451"/>
      <c r="W321" s="451"/>
      <c r="X321" s="451"/>
      <c r="Y321" s="451"/>
      <c r="Z321" s="451"/>
      <c r="AA321" s="451"/>
      <c r="AB321" s="451"/>
      <c r="AC321" s="451"/>
      <c r="AD321" s="451"/>
      <c r="AE321" s="451"/>
      <c r="AF321" s="451"/>
      <c r="AG321" s="451"/>
      <c r="AH321" s="451"/>
      <c r="AI321" s="451"/>
      <c r="AJ321" s="451"/>
      <c r="AK321" s="451"/>
      <c r="AL321" s="451"/>
      <c r="AM321" s="451"/>
      <c r="AN321" s="451"/>
      <c r="AO321" s="451"/>
      <c r="AP321" s="451"/>
      <c r="AQ321" s="451"/>
      <c r="AR321" s="451"/>
      <c r="AS321" s="451"/>
      <c r="AT321" s="451"/>
      <c r="AU321" s="451"/>
      <c r="AV321" s="451"/>
      <c r="AW321" s="451"/>
      <c r="AX321" s="451"/>
      <c r="AY321" s="451"/>
      <c r="AZ321" s="451"/>
      <c r="BA321" s="451"/>
      <c r="BB321" s="451"/>
      <c r="BC321" s="451"/>
      <c r="BD321" s="451"/>
      <c r="BE321" s="451"/>
      <c r="BF321" s="451"/>
      <c r="BG321" s="451"/>
      <c r="BH321" s="451"/>
      <c r="BI321" s="451"/>
      <c r="BJ321" s="451"/>
      <c r="BK321" s="451"/>
      <c r="BL321" s="451"/>
      <c r="BM321" s="451"/>
      <c r="BN321" s="451"/>
      <c r="BO321" s="451"/>
      <c r="BP321" s="451"/>
      <c r="BQ321" s="451"/>
      <c r="BR321" s="451"/>
      <c r="BS321" s="451"/>
      <c r="BT321" s="451"/>
      <c r="BU321" s="451"/>
      <c r="BV321" s="451"/>
      <c r="BW321" s="451"/>
      <c r="BX321" s="451"/>
      <c r="BY321" s="451"/>
      <c r="BZ321" s="451"/>
      <c r="CA321" s="451"/>
      <c r="CB321" s="451"/>
      <c r="CC321" s="451"/>
      <c r="CD321" s="451"/>
      <c r="CE321" s="451"/>
      <c r="CF321" s="451"/>
      <c r="CG321" s="451"/>
      <c r="CH321" s="451"/>
      <c r="CI321" s="451"/>
      <c r="CJ321" s="451"/>
      <c r="CK321" s="451"/>
      <c r="CL321" s="451"/>
      <c r="CM321" s="451"/>
      <c r="CN321" s="451"/>
      <c r="CO321" s="451"/>
      <c r="CP321" s="451"/>
      <c r="CQ321" s="451"/>
      <c r="CR321" s="451"/>
      <c r="CS321" s="451"/>
      <c r="CT321" s="451"/>
      <c r="CU321" s="451"/>
      <c r="CV321" s="451"/>
      <c r="CW321" s="451"/>
      <c r="CX321" s="451"/>
      <c r="CY321" s="451"/>
      <c r="CZ321" s="451"/>
      <c r="DA321" s="451"/>
      <c r="DB321" s="451"/>
      <c r="DC321" s="451"/>
      <c r="DD321" s="451"/>
      <c r="DE321" s="451"/>
      <c r="DF321" s="451"/>
      <c r="DG321" s="451"/>
      <c r="DH321" s="451"/>
      <c r="DI321" s="451"/>
      <c r="DJ321" s="451"/>
      <c r="DK321" s="451"/>
      <c r="DL321" s="451"/>
      <c r="DM321" s="451"/>
      <c r="DN321" s="451"/>
      <c r="DO321" s="451"/>
      <c r="DP321" s="451"/>
      <c r="DQ321" s="451"/>
      <c r="DR321" s="451"/>
      <c r="DS321" s="451"/>
      <c r="DT321" s="451"/>
      <c r="DU321" s="451"/>
      <c r="DV321" s="451"/>
      <c r="DW321" s="451"/>
      <c r="DX321" s="451"/>
      <c r="DY321" s="451"/>
      <c r="DZ321" s="451"/>
      <c r="EA321" s="451"/>
      <c r="EB321" s="451"/>
      <c r="EC321" s="451"/>
      <c r="ED321" s="451"/>
      <c r="EE321" s="451"/>
      <c r="EF321" s="451"/>
      <c r="EG321" s="451"/>
      <c r="EH321" s="451"/>
      <c r="EI321" s="451"/>
      <c r="EJ321" s="451"/>
      <c r="EK321" s="451"/>
      <c r="EL321" s="451"/>
      <c r="EM321" s="451"/>
      <c r="EN321" s="451"/>
      <c r="EO321" s="451"/>
      <c r="EP321" s="451"/>
      <c r="EQ321" s="451"/>
      <c r="ER321" s="451"/>
      <c r="ES321" s="451"/>
      <c r="ET321" s="451"/>
      <c r="EU321" s="451"/>
      <c r="EV321" s="451"/>
      <c r="EW321" s="451"/>
      <c r="EX321" s="451"/>
      <c r="EY321" s="451"/>
      <c r="EZ321" s="451"/>
      <c r="FA321" s="451"/>
      <c r="FB321" s="451"/>
      <c r="FC321" s="451"/>
      <c r="FD321" s="451"/>
      <c r="FE321" s="451"/>
      <c r="FF321" s="451"/>
      <c r="FG321" s="451"/>
      <c r="FH321" s="451"/>
      <c r="FI321" s="451"/>
      <c r="FJ321" s="451"/>
      <c r="FK321" s="451"/>
      <c r="FL321" s="451"/>
      <c r="FM321" s="451"/>
      <c r="FN321" s="451"/>
    </row>
    <row r="322" spans="1:170" ht="15.75" customHeight="1">
      <c r="A322" s="451"/>
      <c r="B322" s="451"/>
      <c r="C322" s="451"/>
      <c r="D322" s="451"/>
      <c r="E322" s="451"/>
      <c r="F322" s="451"/>
      <c r="G322" s="451"/>
      <c r="H322" s="451"/>
      <c r="I322" s="451"/>
      <c r="J322" s="451"/>
      <c r="K322" s="451"/>
      <c r="L322" s="451"/>
      <c r="M322" s="451"/>
      <c r="N322" s="451"/>
      <c r="O322" s="451"/>
      <c r="P322" s="451"/>
      <c r="Q322" s="451"/>
      <c r="R322" s="451"/>
      <c r="S322" s="451"/>
      <c r="T322" s="451"/>
      <c r="U322" s="451"/>
      <c r="V322" s="451"/>
      <c r="W322" s="451"/>
      <c r="X322" s="451"/>
      <c r="Y322" s="451"/>
      <c r="Z322" s="451"/>
      <c r="AA322" s="451"/>
      <c r="AB322" s="451"/>
      <c r="AC322" s="451"/>
      <c r="AD322" s="451"/>
      <c r="AE322" s="451"/>
      <c r="AF322" s="451"/>
      <c r="AG322" s="451"/>
      <c r="AH322" s="451"/>
      <c r="AI322" s="451"/>
      <c r="AJ322" s="451"/>
      <c r="AK322" s="451"/>
      <c r="AL322" s="451"/>
      <c r="AM322" s="451"/>
      <c r="AN322" s="451"/>
      <c r="AO322" s="451"/>
      <c r="AP322" s="451"/>
      <c r="AQ322" s="451"/>
      <c r="AR322" s="451"/>
      <c r="AS322" s="451"/>
      <c r="AT322" s="451"/>
      <c r="AU322" s="451"/>
      <c r="AV322" s="451"/>
      <c r="AW322" s="451"/>
      <c r="AX322" s="451"/>
      <c r="AY322" s="451"/>
      <c r="AZ322" s="451"/>
      <c r="BA322" s="451"/>
      <c r="BB322" s="451"/>
      <c r="BC322" s="451"/>
      <c r="BD322" s="451"/>
      <c r="BE322" s="451"/>
      <c r="BF322" s="451"/>
      <c r="BG322" s="451"/>
      <c r="BH322" s="451"/>
      <c r="BI322" s="451"/>
      <c r="BJ322" s="451"/>
      <c r="BK322" s="451"/>
      <c r="BL322" s="451"/>
      <c r="BM322" s="451"/>
      <c r="BN322" s="451"/>
      <c r="BO322" s="451"/>
      <c r="BP322" s="451"/>
      <c r="BQ322" s="451"/>
      <c r="BR322" s="451"/>
      <c r="BS322" s="451"/>
      <c r="BT322" s="451"/>
      <c r="BU322" s="451"/>
      <c r="BV322" s="451"/>
      <c r="BW322" s="451"/>
      <c r="BX322" s="451"/>
      <c r="BY322" s="451"/>
      <c r="BZ322" s="451"/>
      <c r="CA322" s="451"/>
      <c r="CB322" s="451"/>
      <c r="CC322" s="451"/>
      <c r="CD322" s="451"/>
      <c r="CE322" s="451"/>
      <c r="CF322" s="451"/>
      <c r="CG322" s="451"/>
      <c r="CH322" s="451"/>
      <c r="CI322" s="451"/>
      <c r="CJ322" s="451"/>
      <c r="CK322" s="451"/>
      <c r="CL322" s="451"/>
      <c r="CM322" s="451"/>
      <c r="CN322" s="451"/>
      <c r="CO322" s="451"/>
      <c r="CP322" s="451"/>
      <c r="CQ322" s="451"/>
      <c r="CR322" s="451"/>
      <c r="CS322" s="451"/>
      <c r="CT322" s="451"/>
      <c r="CU322" s="451"/>
      <c r="CV322" s="451"/>
      <c r="CW322" s="451"/>
      <c r="CX322" s="451"/>
      <c r="CY322" s="451"/>
      <c r="CZ322" s="451"/>
      <c r="DA322" s="451"/>
      <c r="DB322" s="451"/>
      <c r="DC322" s="451"/>
      <c r="DD322" s="451"/>
      <c r="DE322" s="451"/>
      <c r="DF322" s="451"/>
      <c r="DG322" s="451"/>
      <c r="DH322" s="451"/>
      <c r="DI322" s="451"/>
      <c r="DJ322" s="451"/>
      <c r="DK322" s="451"/>
      <c r="DL322" s="451"/>
      <c r="DM322" s="451"/>
      <c r="DN322" s="451"/>
      <c r="DO322" s="451"/>
      <c r="DP322" s="451"/>
      <c r="DQ322" s="451"/>
      <c r="DR322" s="451"/>
      <c r="DS322" s="451"/>
      <c r="DT322" s="451"/>
      <c r="DU322" s="451"/>
      <c r="DV322" s="451"/>
      <c r="DW322" s="451"/>
      <c r="DX322" s="451"/>
      <c r="DY322" s="451"/>
      <c r="DZ322" s="451"/>
      <c r="EA322" s="451"/>
      <c r="EB322" s="451"/>
      <c r="EC322" s="451"/>
      <c r="ED322" s="451"/>
      <c r="EE322" s="451"/>
      <c r="EF322" s="451"/>
      <c r="EG322" s="451"/>
      <c r="EH322" s="451"/>
      <c r="EI322" s="451"/>
      <c r="EJ322" s="451"/>
      <c r="EK322" s="451"/>
      <c r="EL322" s="451"/>
      <c r="EM322" s="451"/>
      <c r="EN322" s="451"/>
      <c r="EO322" s="451"/>
      <c r="EP322" s="451"/>
      <c r="EQ322" s="451"/>
      <c r="ER322" s="451"/>
      <c r="ES322" s="451"/>
      <c r="ET322" s="451"/>
      <c r="EU322" s="451"/>
      <c r="EV322" s="451"/>
      <c r="EW322" s="451"/>
      <c r="EX322" s="451"/>
      <c r="EY322" s="451"/>
      <c r="EZ322" s="451"/>
      <c r="FA322" s="451"/>
      <c r="FB322" s="451"/>
      <c r="FC322" s="451"/>
      <c r="FD322" s="451"/>
      <c r="FE322" s="451"/>
      <c r="FF322" s="451"/>
      <c r="FG322" s="451"/>
      <c r="FH322" s="451"/>
      <c r="FI322" s="451"/>
      <c r="FJ322" s="451"/>
      <c r="FK322" s="451"/>
      <c r="FL322" s="451"/>
      <c r="FM322" s="451"/>
      <c r="FN322" s="451"/>
    </row>
    <row r="323" spans="1:170" ht="15.75" customHeight="1">
      <c r="A323" s="451"/>
      <c r="B323" s="451"/>
      <c r="C323" s="451"/>
      <c r="D323" s="451"/>
      <c r="E323" s="451"/>
      <c r="F323" s="451"/>
      <c r="G323" s="451"/>
      <c r="H323" s="451"/>
      <c r="I323" s="451"/>
      <c r="J323" s="451"/>
      <c r="K323" s="451"/>
      <c r="L323" s="451"/>
      <c r="M323" s="451"/>
      <c r="N323" s="451"/>
      <c r="O323" s="451"/>
      <c r="P323" s="451"/>
      <c r="Q323" s="451"/>
      <c r="R323" s="451"/>
      <c r="S323" s="451"/>
      <c r="T323" s="451"/>
      <c r="U323" s="451"/>
      <c r="V323" s="451"/>
      <c r="W323" s="451"/>
      <c r="X323" s="451"/>
      <c r="Y323" s="451"/>
      <c r="Z323" s="451"/>
      <c r="AA323" s="451"/>
      <c r="AB323" s="451"/>
      <c r="AC323" s="451"/>
      <c r="AD323" s="451"/>
      <c r="AE323" s="451"/>
      <c r="AF323" s="451"/>
      <c r="AG323" s="451"/>
      <c r="AH323" s="451"/>
      <c r="AI323" s="451"/>
      <c r="AJ323" s="451"/>
      <c r="AK323" s="451"/>
      <c r="AL323" s="451"/>
      <c r="AM323" s="451"/>
      <c r="AN323" s="451"/>
      <c r="AO323" s="451"/>
      <c r="AP323" s="451"/>
      <c r="AQ323" s="451"/>
      <c r="AR323" s="451"/>
      <c r="AS323" s="451"/>
      <c r="AT323" s="451"/>
      <c r="AU323" s="451"/>
      <c r="AV323" s="451"/>
      <c r="AW323" s="451"/>
      <c r="AX323" s="451"/>
      <c r="AY323" s="451"/>
      <c r="AZ323" s="451"/>
      <c r="BA323" s="451"/>
      <c r="BB323" s="451"/>
      <c r="BC323" s="451"/>
      <c r="BD323" s="451"/>
      <c r="BE323" s="451"/>
      <c r="BF323" s="451"/>
      <c r="BG323" s="451"/>
      <c r="BH323" s="451"/>
      <c r="BI323" s="451"/>
      <c r="BJ323" s="451"/>
      <c r="BK323" s="451"/>
      <c r="BL323" s="451"/>
      <c r="BM323" s="451"/>
      <c r="BN323" s="451"/>
      <c r="BO323" s="451"/>
      <c r="BP323" s="451"/>
      <c r="BQ323" s="451"/>
      <c r="BR323" s="451"/>
      <c r="BS323" s="451"/>
      <c r="BT323" s="451"/>
      <c r="BU323" s="451"/>
      <c r="BV323" s="451"/>
      <c r="BW323" s="451"/>
      <c r="BX323" s="451"/>
      <c r="BY323" s="451"/>
      <c r="BZ323" s="451"/>
      <c r="CA323" s="451"/>
      <c r="CB323" s="451"/>
      <c r="CC323" s="451"/>
      <c r="CD323" s="451"/>
      <c r="CE323" s="451"/>
      <c r="CF323" s="451"/>
      <c r="CG323" s="451"/>
      <c r="CH323" s="451"/>
      <c r="CI323" s="451"/>
      <c r="CJ323" s="451"/>
      <c r="CK323" s="451"/>
      <c r="CL323" s="451"/>
      <c r="CM323" s="451"/>
      <c r="CN323" s="451"/>
      <c r="CO323" s="451"/>
      <c r="CP323" s="451"/>
      <c r="CQ323" s="451"/>
      <c r="CR323" s="451"/>
      <c r="CS323" s="451"/>
      <c r="CT323" s="451"/>
      <c r="CU323" s="451"/>
      <c r="CV323" s="451"/>
      <c r="CW323" s="451"/>
      <c r="CX323" s="451"/>
      <c r="CY323" s="451"/>
      <c r="CZ323" s="451"/>
      <c r="DA323" s="451"/>
      <c r="DB323" s="451"/>
      <c r="DC323" s="451"/>
      <c r="DD323" s="451"/>
      <c r="DE323" s="451"/>
      <c r="DF323" s="451"/>
      <c r="DG323" s="451"/>
      <c r="DH323" s="451"/>
      <c r="DI323" s="451"/>
      <c r="DJ323" s="451"/>
      <c r="DK323" s="451"/>
      <c r="DL323" s="451"/>
      <c r="DM323" s="451"/>
      <c r="DN323" s="451"/>
      <c r="DO323" s="451"/>
      <c r="DP323" s="451"/>
      <c r="DQ323" s="451"/>
      <c r="DR323" s="451"/>
      <c r="DS323" s="451"/>
      <c r="DT323" s="451"/>
      <c r="DU323" s="451"/>
      <c r="DV323" s="451"/>
      <c r="DW323" s="451"/>
      <c r="DX323" s="451"/>
      <c r="DY323" s="451"/>
      <c r="DZ323" s="451"/>
      <c r="EA323" s="451"/>
      <c r="EB323" s="451"/>
      <c r="EC323" s="451"/>
      <c r="ED323" s="451"/>
      <c r="EE323" s="451"/>
      <c r="EF323" s="451"/>
      <c r="EG323" s="451"/>
      <c r="EH323" s="451"/>
      <c r="EI323" s="451"/>
      <c r="EJ323" s="451"/>
      <c r="EK323" s="451"/>
      <c r="EL323" s="451"/>
      <c r="EM323" s="451"/>
      <c r="EN323" s="451"/>
      <c r="EO323" s="451"/>
      <c r="EP323" s="451"/>
      <c r="EQ323" s="451"/>
      <c r="ER323" s="451"/>
      <c r="ES323" s="451"/>
      <c r="ET323" s="451"/>
      <c r="EU323" s="451"/>
      <c r="EV323" s="451"/>
      <c r="EW323" s="451"/>
      <c r="EX323" s="451"/>
      <c r="EY323" s="451"/>
      <c r="EZ323" s="451"/>
      <c r="FA323" s="451"/>
      <c r="FB323" s="451"/>
      <c r="FC323" s="451"/>
      <c r="FD323" s="451"/>
      <c r="FE323" s="451"/>
      <c r="FF323" s="451"/>
      <c r="FG323" s="451"/>
      <c r="FH323" s="451"/>
      <c r="FI323" s="451"/>
      <c r="FJ323" s="451"/>
      <c r="FK323" s="451"/>
      <c r="FL323" s="451"/>
      <c r="FM323" s="451"/>
      <c r="FN323" s="451"/>
    </row>
    <row r="324" spans="1:170" ht="15.75" customHeight="1">
      <c r="A324" s="451"/>
      <c r="B324" s="451"/>
      <c r="C324" s="451"/>
      <c r="D324" s="451"/>
      <c r="E324" s="451"/>
      <c r="F324" s="451"/>
      <c r="G324" s="451"/>
      <c r="H324" s="451"/>
      <c r="I324" s="451"/>
      <c r="J324" s="451"/>
      <c r="K324" s="451"/>
      <c r="L324" s="451"/>
      <c r="M324" s="451"/>
      <c r="N324" s="451"/>
      <c r="O324" s="451"/>
      <c r="P324" s="451"/>
      <c r="Q324" s="451"/>
      <c r="R324" s="451"/>
      <c r="S324" s="451"/>
      <c r="T324" s="451"/>
      <c r="U324" s="451"/>
      <c r="V324" s="451"/>
      <c r="W324" s="451"/>
      <c r="X324" s="451"/>
      <c r="Y324" s="451"/>
      <c r="Z324" s="451"/>
      <c r="AA324" s="451"/>
      <c r="AB324" s="451"/>
      <c r="AC324" s="451"/>
      <c r="AD324" s="451"/>
      <c r="AE324" s="451"/>
      <c r="AF324" s="451"/>
      <c r="AG324" s="451"/>
      <c r="AH324" s="451"/>
      <c r="AI324" s="451"/>
      <c r="AJ324" s="451"/>
      <c r="AK324" s="451"/>
      <c r="AL324" s="451"/>
      <c r="AM324" s="451"/>
      <c r="AN324" s="451"/>
      <c r="AO324" s="451"/>
      <c r="AP324" s="451"/>
      <c r="AQ324" s="451"/>
      <c r="AR324" s="451"/>
      <c r="AS324" s="451"/>
      <c r="AT324" s="451"/>
      <c r="AU324" s="451"/>
      <c r="AV324" s="451"/>
      <c r="AW324" s="451"/>
      <c r="AX324" s="451"/>
      <c r="AY324" s="451"/>
      <c r="AZ324" s="451"/>
      <c r="BA324" s="451"/>
      <c r="BB324" s="451"/>
      <c r="BC324" s="451"/>
      <c r="BD324" s="451"/>
      <c r="BE324" s="451"/>
      <c r="BF324" s="451"/>
      <c r="BG324" s="451"/>
      <c r="BH324" s="451"/>
      <c r="BI324" s="451"/>
      <c r="BJ324" s="451"/>
      <c r="BK324" s="451"/>
      <c r="BL324" s="451"/>
      <c r="BM324" s="451"/>
      <c r="BN324" s="451"/>
      <c r="BO324" s="451"/>
      <c r="BP324" s="451"/>
      <c r="BQ324" s="451"/>
      <c r="BR324" s="451"/>
      <c r="BS324" s="451"/>
      <c r="BT324" s="451"/>
      <c r="BU324" s="451"/>
      <c r="BV324" s="451"/>
      <c r="BW324" s="451"/>
      <c r="BX324" s="451"/>
      <c r="BY324" s="451"/>
      <c r="BZ324" s="451"/>
      <c r="CA324" s="451"/>
      <c r="CB324" s="451"/>
      <c r="CC324" s="451"/>
      <c r="CD324" s="451"/>
      <c r="CE324" s="451"/>
      <c r="CF324" s="451"/>
      <c r="CG324" s="451"/>
      <c r="CH324" s="451"/>
      <c r="CI324" s="451"/>
      <c r="CJ324" s="451"/>
      <c r="CK324" s="451"/>
      <c r="CL324" s="451"/>
      <c r="CM324" s="451"/>
      <c r="CN324" s="451"/>
      <c r="CO324" s="451"/>
      <c r="CP324" s="451"/>
      <c r="CQ324" s="451"/>
      <c r="CR324" s="451"/>
      <c r="CS324" s="451"/>
      <c r="CT324" s="451"/>
      <c r="CU324" s="451"/>
      <c r="CV324" s="451"/>
      <c r="CW324" s="451"/>
      <c r="CX324" s="451"/>
      <c r="CY324" s="451"/>
      <c r="CZ324" s="451"/>
      <c r="DA324" s="451"/>
      <c r="DB324" s="451"/>
      <c r="DC324" s="451"/>
      <c r="DD324" s="451"/>
      <c r="DE324" s="451"/>
      <c r="DF324" s="451"/>
      <c r="DG324" s="451"/>
      <c r="DH324" s="451"/>
      <c r="DI324" s="451"/>
      <c r="DJ324" s="451"/>
      <c r="DK324" s="451"/>
      <c r="DL324" s="451"/>
      <c r="DM324" s="451"/>
      <c r="DN324" s="451"/>
      <c r="DO324" s="451"/>
      <c r="DP324" s="451"/>
      <c r="DQ324" s="451"/>
      <c r="DR324" s="451"/>
      <c r="DS324" s="451"/>
      <c r="DT324" s="451"/>
      <c r="DU324" s="451"/>
      <c r="DV324" s="451"/>
      <c r="DW324" s="451"/>
      <c r="DX324" s="451"/>
      <c r="DY324" s="451"/>
      <c r="DZ324" s="451"/>
      <c r="EA324" s="451"/>
      <c r="EB324" s="451"/>
      <c r="EC324" s="451"/>
      <c r="ED324" s="451"/>
      <c r="EE324" s="451"/>
      <c r="EF324" s="451"/>
      <c r="EG324" s="451"/>
      <c r="EH324" s="451"/>
      <c r="EI324" s="451"/>
      <c r="EJ324" s="451"/>
      <c r="EK324" s="451"/>
      <c r="EL324" s="451"/>
      <c r="EM324" s="451"/>
      <c r="EN324" s="451"/>
      <c r="EO324" s="451"/>
      <c r="EP324" s="451"/>
      <c r="EQ324" s="451"/>
      <c r="ER324" s="451"/>
      <c r="ES324" s="451"/>
      <c r="ET324" s="451"/>
      <c r="EU324" s="451"/>
      <c r="EV324" s="451"/>
      <c r="EW324" s="451"/>
      <c r="EX324" s="451"/>
      <c r="EY324" s="451"/>
      <c r="EZ324" s="451"/>
      <c r="FA324" s="451"/>
      <c r="FB324" s="451"/>
      <c r="FC324" s="451"/>
      <c r="FD324" s="451"/>
      <c r="FE324" s="451"/>
      <c r="FF324" s="451"/>
      <c r="FG324" s="451"/>
      <c r="FH324" s="451"/>
      <c r="FI324" s="451"/>
      <c r="FJ324" s="451"/>
      <c r="FK324" s="451"/>
      <c r="FL324" s="451"/>
      <c r="FM324" s="451"/>
      <c r="FN324" s="451"/>
    </row>
    <row r="325" spans="1:170" ht="15.75" customHeight="1">
      <c r="A325" s="451"/>
      <c r="B325" s="451"/>
      <c r="C325" s="451"/>
      <c r="D325" s="451"/>
      <c r="E325" s="451"/>
      <c r="F325" s="451"/>
      <c r="G325" s="451"/>
      <c r="H325" s="451"/>
      <c r="I325" s="451"/>
      <c r="J325" s="451"/>
      <c r="K325" s="451"/>
      <c r="L325" s="451"/>
      <c r="M325" s="451"/>
      <c r="N325" s="451"/>
      <c r="O325" s="451"/>
      <c r="P325" s="451"/>
      <c r="Q325" s="451"/>
      <c r="R325" s="451"/>
      <c r="S325" s="451"/>
      <c r="T325" s="451"/>
      <c r="U325" s="451"/>
      <c r="V325" s="451"/>
      <c r="W325" s="451"/>
      <c r="X325" s="451"/>
      <c r="Y325" s="451"/>
      <c r="Z325" s="451"/>
      <c r="AA325" s="451"/>
      <c r="AB325" s="451"/>
      <c r="AC325" s="451"/>
      <c r="AD325" s="451"/>
      <c r="AE325" s="451"/>
      <c r="AF325" s="451"/>
      <c r="AG325" s="451"/>
      <c r="AH325" s="451"/>
      <c r="AI325" s="451"/>
      <c r="AJ325" s="451"/>
      <c r="AK325" s="451"/>
      <c r="AL325" s="451"/>
      <c r="AM325" s="451"/>
      <c r="AN325" s="451"/>
      <c r="AO325" s="451"/>
      <c r="AP325" s="451"/>
      <c r="AQ325" s="451"/>
      <c r="AR325" s="451"/>
      <c r="AS325" s="451"/>
      <c r="AT325" s="451"/>
      <c r="AU325" s="451"/>
      <c r="AV325" s="451"/>
      <c r="AW325" s="451"/>
      <c r="AX325" s="451"/>
      <c r="AY325" s="451"/>
      <c r="AZ325" s="451"/>
      <c r="BA325" s="451"/>
      <c r="BB325" s="451"/>
      <c r="BC325" s="451"/>
      <c r="BD325" s="451"/>
      <c r="BE325" s="451"/>
      <c r="BF325" s="451"/>
      <c r="BG325" s="451"/>
      <c r="BH325" s="451"/>
      <c r="BI325" s="451"/>
      <c r="BJ325" s="451"/>
      <c r="BK325" s="451"/>
      <c r="BL325" s="451"/>
      <c r="BM325" s="451"/>
      <c r="BN325" s="451"/>
      <c r="BO325" s="451"/>
      <c r="BP325" s="451"/>
      <c r="BQ325" s="451"/>
      <c r="BR325" s="451"/>
      <c r="BS325" s="451"/>
      <c r="BT325" s="451"/>
      <c r="BU325" s="451"/>
      <c r="BV325" s="451"/>
      <c r="BW325" s="451"/>
      <c r="BX325" s="451"/>
      <c r="BY325" s="451"/>
      <c r="BZ325" s="451"/>
      <c r="CA325" s="451"/>
      <c r="CB325" s="451"/>
      <c r="CC325" s="451"/>
      <c r="CD325" s="451"/>
      <c r="CE325" s="451"/>
      <c r="CF325" s="451"/>
      <c r="CG325" s="451"/>
      <c r="CH325" s="451"/>
      <c r="CI325" s="451"/>
      <c r="CJ325" s="451"/>
      <c r="CK325" s="451"/>
      <c r="CL325" s="451"/>
      <c r="CM325" s="451"/>
      <c r="CN325" s="451"/>
      <c r="CO325" s="451"/>
      <c r="CP325" s="451"/>
      <c r="CQ325" s="451"/>
      <c r="CR325" s="451"/>
      <c r="CS325" s="451"/>
      <c r="CT325" s="451"/>
      <c r="CU325" s="451"/>
      <c r="CV325" s="451"/>
      <c r="CW325" s="451"/>
      <c r="CX325" s="451"/>
      <c r="CY325" s="451"/>
      <c r="CZ325" s="451"/>
      <c r="DA325" s="451"/>
      <c r="DB325" s="451"/>
      <c r="DC325" s="451"/>
      <c r="DD325" s="451"/>
      <c r="DE325" s="451"/>
      <c r="DF325" s="451"/>
      <c r="DG325" s="451"/>
      <c r="DH325" s="451"/>
      <c r="DI325" s="451"/>
      <c r="DJ325" s="451"/>
      <c r="DK325" s="451"/>
      <c r="DL325" s="451"/>
      <c r="DM325" s="451"/>
      <c r="DN325" s="451"/>
      <c r="DO325" s="451"/>
      <c r="DP325" s="451"/>
      <c r="DQ325" s="451"/>
      <c r="DR325" s="451"/>
      <c r="DS325" s="451"/>
      <c r="DT325" s="451"/>
      <c r="DU325" s="451"/>
      <c r="DV325" s="451"/>
      <c r="DW325" s="451"/>
      <c r="DX325" s="451"/>
      <c r="DY325" s="451"/>
      <c r="DZ325" s="451"/>
      <c r="EA325" s="451"/>
      <c r="EB325" s="451"/>
      <c r="EC325" s="451"/>
      <c r="ED325" s="451"/>
      <c r="EE325" s="451"/>
      <c r="EF325" s="451"/>
      <c r="EG325" s="451"/>
      <c r="EH325" s="451"/>
      <c r="EI325" s="451"/>
      <c r="EJ325" s="451"/>
      <c r="EK325" s="451"/>
      <c r="EL325" s="451"/>
      <c r="EM325" s="451"/>
      <c r="EN325" s="451"/>
      <c r="EO325" s="451"/>
      <c r="EP325" s="451"/>
      <c r="EQ325" s="451"/>
      <c r="ER325" s="451"/>
      <c r="ES325" s="451"/>
      <c r="ET325" s="451"/>
      <c r="EU325" s="451"/>
      <c r="EV325" s="451"/>
      <c r="EW325" s="451"/>
      <c r="EX325" s="451"/>
      <c r="EY325" s="451"/>
      <c r="EZ325" s="451"/>
      <c r="FA325" s="451"/>
      <c r="FB325" s="451"/>
      <c r="FC325" s="451"/>
      <c r="FD325" s="451"/>
      <c r="FE325" s="451"/>
      <c r="FF325" s="451"/>
      <c r="FG325" s="451"/>
      <c r="FH325" s="451"/>
      <c r="FI325" s="451"/>
      <c r="FJ325" s="451"/>
      <c r="FK325" s="451"/>
      <c r="FL325" s="451"/>
      <c r="FM325" s="451"/>
      <c r="FN325" s="451"/>
    </row>
    <row r="326" spans="1:170" ht="15.75" customHeight="1">
      <c r="A326" s="451"/>
      <c r="B326" s="451"/>
      <c r="C326" s="451"/>
      <c r="D326" s="451"/>
      <c r="E326" s="451"/>
      <c r="F326" s="451"/>
      <c r="G326" s="451"/>
      <c r="H326" s="451"/>
      <c r="I326" s="451"/>
      <c r="J326" s="451"/>
      <c r="K326" s="451"/>
      <c r="L326" s="451"/>
      <c r="M326" s="451"/>
      <c r="N326" s="451"/>
      <c r="O326" s="451"/>
      <c r="P326" s="451"/>
      <c r="Q326" s="451"/>
      <c r="R326" s="451"/>
      <c r="S326" s="451"/>
      <c r="T326" s="451"/>
      <c r="U326" s="451"/>
      <c r="V326" s="451"/>
      <c r="W326" s="451"/>
      <c r="X326" s="451"/>
      <c r="Y326" s="451"/>
      <c r="Z326" s="451"/>
      <c r="AA326" s="451"/>
      <c r="AB326" s="451"/>
      <c r="AC326" s="451"/>
      <c r="AD326" s="451"/>
      <c r="AE326" s="451"/>
      <c r="AF326" s="451"/>
      <c r="AG326" s="451"/>
      <c r="AH326" s="451"/>
      <c r="AI326" s="451"/>
      <c r="AJ326" s="451"/>
      <c r="AK326" s="451"/>
      <c r="AL326" s="451"/>
      <c r="AM326" s="451"/>
      <c r="AN326" s="451"/>
      <c r="AO326" s="451"/>
      <c r="AP326" s="451"/>
      <c r="AQ326" s="451"/>
      <c r="AR326" s="451"/>
      <c r="AS326" s="451"/>
      <c r="AT326" s="451"/>
      <c r="AU326" s="451"/>
      <c r="AV326" s="451"/>
      <c r="AW326" s="451"/>
      <c r="AX326" s="451"/>
      <c r="AY326" s="451"/>
      <c r="AZ326" s="451"/>
      <c r="BA326" s="451"/>
      <c r="BB326" s="451"/>
      <c r="BC326" s="451"/>
      <c r="BD326" s="451"/>
      <c r="BE326" s="451"/>
      <c r="BF326" s="451"/>
      <c r="BG326" s="451"/>
      <c r="BH326" s="451"/>
      <c r="BI326" s="451"/>
      <c r="BJ326" s="451"/>
      <c r="BK326" s="451"/>
      <c r="BL326" s="451"/>
      <c r="BM326" s="451"/>
      <c r="BN326" s="451"/>
      <c r="BO326" s="451"/>
      <c r="BP326" s="451"/>
      <c r="BQ326" s="451"/>
      <c r="BR326" s="451"/>
      <c r="BS326" s="451"/>
      <c r="BT326" s="451"/>
      <c r="BU326" s="451"/>
      <c r="BV326" s="451"/>
      <c r="BW326" s="451"/>
      <c r="BX326" s="451"/>
      <c r="BY326" s="451"/>
      <c r="BZ326" s="451"/>
      <c r="CA326" s="451"/>
      <c r="CB326" s="451"/>
      <c r="CC326" s="451"/>
      <c r="CD326" s="451"/>
      <c r="CE326" s="451"/>
      <c r="CF326" s="451"/>
      <c r="CG326" s="451"/>
      <c r="CH326" s="451"/>
      <c r="CI326" s="451"/>
      <c r="CJ326" s="451"/>
      <c r="CK326" s="451"/>
      <c r="CL326" s="451"/>
      <c r="CM326" s="451"/>
      <c r="CN326" s="451"/>
      <c r="CO326" s="451"/>
      <c r="CP326" s="451"/>
      <c r="CQ326" s="451"/>
      <c r="CR326" s="451"/>
      <c r="CS326" s="451"/>
      <c r="CT326" s="451"/>
      <c r="CU326" s="451"/>
      <c r="CV326" s="451"/>
      <c r="CW326" s="451"/>
      <c r="CX326" s="451"/>
      <c r="CY326" s="451"/>
      <c r="CZ326" s="451"/>
      <c r="DA326" s="451"/>
      <c r="DB326" s="451"/>
      <c r="DC326" s="451"/>
      <c r="DD326" s="451"/>
      <c r="DE326" s="451"/>
      <c r="DF326" s="451"/>
      <c r="DG326" s="451"/>
      <c r="DH326" s="451"/>
      <c r="DI326" s="451"/>
      <c r="DJ326" s="451"/>
      <c r="DK326" s="451"/>
      <c r="DL326" s="451"/>
      <c r="DM326" s="451"/>
      <c r="DN326" s="451"/>
      <c r="DO326" s="451"/>
      <c r="DP326" s="451"/>
      <c r="DQ326" s="451"/>
      <c r="DR326" s="451"/>
      <c r="DS326" s="451"/>
      <c r="DT326" s="451"/>
      <c r="DU326" s="451"/>
      <c r="DV326" s="451"/>
      <c r="DW326" s="451"/>
      <c r="DX326" s="451"/>
      <c r="DY326" s="451"/>
      <c r="DZ326" s="451"/>
      <c r="EA326" s="451"/>
      <c r="EB326" s="451"/>
      <c r="EC326" s="451"/>
      <c r="ED326" s="451"/>
      <c r="EE326" s="451"/>
      <c r="EF326" s="451"/>
      <c r="EG326" s="451"/>
      <c r="EH326" s="451"/>
      <c r="EI326" s="451"/>
      <c r="EJ326" s="451"/>
      <c r="EK326" s="451"/>
      <c r="EL326" s="451"/>
      <c r="EM326" s="451"/>
      <c r="EN326" s="451"/>
      <c r="EO326" s="451"/>
      <c r="EP326" s="451"/>
      <c r="EQ326" s="451"/>
      <c r="ER326" s="451"/>
      <c r="ES326" s="451"/>
      <c r="ET326" s="451"/>
      <c r="EU326" s="451"/>
      <c r="EV326" s="451"/>
      <c r="EW326" s="451"/>
      <c r="EX326" s="451"/>
      <c r="EY326" s="451"/>
      <c r="EZ326" s="451"/>
      <c r="FA326" s="451"/>
      <c r="FB326" s="451"/>
      <c r="FC326" s="451"/>
      <c r="FD326" s="451"/>
      <c r="FE326" s="451"/>
      <c r="FF326" s="451"/>
      <c r="FG326" s="451"/>
      <c r="FH326" s="451"/>
      <c r="FI326" s="451"/>
      <c r="FJ326" s="451"/>
      <c r="FK326" s="451"/>
      <c r="FL326" s="451"/>
      <c r="FM326" s="451"/>
      <c r="FN326" s="451"/>
    </row>
    <row r="327" spans="1:170" ht="15.75" customHeight="1">
      <c r="A327" s="451"/>
      <c r="B327" s="451"/>
      <c r="C327" s="451"/>
      <c r="D327" s="451"/>
      <c r="E327" s="451"/>
      <c r="F327" s="451"/>
      <c r="G327" s="451"/>
      <c r="H327" s="451"/>
      <c r="I327" s="451"/>
      <c r="J327" s="451"/>
      <c r="K327" s="451"/>
      <c r="L327" s="451"/>
      <c r="M327" s="451"/>
      <c r="N327" s="451"/>
      <c r="O327" s="451"/>
      <c r="P327" s="451"/>
      <c r="Q327" s="451"/>
      <c r="R327" s="451"/>
      <c r="S327" s="451"/>
      <c r="T327" s="451"/>
      <c r="U327" s="451"/>
      <c r="V327" s="451"/>
      <c r="W327" s="451"/>
      <c r="X327" s="451"/>
      <c r="Y327" s="451"/>
      <c r="Z327" s="451"/>
      <c r="AA327" s="451"/>
      <c r="AB327" s="451"/>
      <c r="AC327" s="451"/>
      <c r="AD327" s="451"/>
      <c r="AE327" s="451"/>
      <c r="AF327" s="451"/>
      <c r="AG327" s="451"/>
      <c r="AH327" s="451"/>
      <c r="AI327" s="451"/>
      <c r="AJ327" s="451"/>
      <c r="AK327" s="451"/>
      <c r="AL327" s="451"/>
      <c r="AM327" s="451"/>
      <c r="AN327" s="451"/>
      <c r="AO327" s="451"/>
      <c r="AP327" s="451"/>
      <c r="AQ327" s="451"/>
      <c r="AR327" s="451"/>
      <c r="AS327" s="451"/>
      <c r="AT327" s="451"/>
      <c r="AU327" s="451"/>
      <c r="AV327" s="451"/>
      <c r="AW327" s="451"/>
      <c r="AX327" s="451"/>
      <c r="AY327" s="451"/>
      <c r="AZ327" s="451"/>
      <c r="BA327" s="451"/>
      <c r="BB327" s="451"/>
      <c r="BC327" s="451"/>
      <c r="BD327" s="451"/>
      <c r="BE327" s="451"/>
      <c r="BF327" s="451"/>
      <c r="BG327" s="451"/>
      <c r="BH327" s="451"/>
      <c r="BI327" s="451"/>
      <c r="BJ327" s="451"/>
      <c r="BK327" s="451"/>
      <c r="BL327" s="451"/>
      <c r="BM327" s="451"/>
      <c r="BN327" s="451"/>
      <c r="BO327" s="451"/>
      <c r="BP327" s="451"/>
      <c r="BQ327" s="451"/>
      <c r="BR327" s="451"/>
      <c r="BS327" s="451"/>
      <c r="BT327" s="451"/>
      <c r="BU327" s="451"/>
      <c r="BV327" s="451"/>
      <c r="BW327" s="451"/>
      <c r="BX327" s="451"/>
      <c r="BY327" s="451"/>
      <c r="BZ327" s="451"/>
      <c r="CA327" s="451"/>
      <c r="CB327" s="451"/>
      <c r="CC327" s="451"/>
      <c r="CD327" s="451"/>
      <c r="CE327" s="451"/>
      <c r="CF327" s="451"/>
      <c r="CG327" s="451"/>
      <c r="CH327" s="451"/>
      <c r="CI327" s="451"/>
      <c r="CJ327" s="451"/>
      <c r="CK327" s="451"/>
      <c r="CL327" s="451"/>
      <c r="CM327" s="451"/>
      <c r="CN327" s="451"/>
      <c r="CO327" s="451"/>
      <c r="CP327" s="451"/>
      <c r="CQ327" s="451"/>
      <c r="CR327" s="451"/>
      <c r="CS327" s="451"/>
      <c r="CT327" s="451"/>
      <c r="CU327" s="451"/>
      <c r="CV327" s="451"/>
      <c r="CW327" s="451"/>
      <c r="CX327" s="451"/>
      <c r="CY327" s="451"/>
      <c r="CZ327" s="451"/>
      <c r="DA327" s="451"/>
      <c r="DB327" s="451"/>
      <c r="DC327" s="451"/>
      <c r="DD327" s="451"/>
      <c r="DE327" s="451"/>
      <c r="DF327" s="451"/>
      <c r="DG327" s="451"/>
      <c r="DH327" s="451"/>
      <c r="DI327" s="451"/>
      <c r="DJ327" s="451"/>
      <c r="DK327" s="451"/>
      <c r="DL327" s="451"/>
      <c r="DM327" s="451"/>
      <c r="DN327" s="451"/>
      <c r="DO327" s="451"/>
      <c r="DP327" s="451"/>
      <c r="DQ327" s="451"/>
      <c r="DR327" s="451"/>
      <c r="DS327" s="451"/>
      <c r="DT327" s="451"/>
      <c r="DU327" s="451"/>
      <c r="DV327" s="451"/>
      <c r="DW327" s="451"/>
      <c r="DX327" s="451"/>
      <c r="DY327" s="451"/>
      <c r="DZ327" s="451"/>
      <c r="EA327" s="451"/>
      <c r="EB327" s="451"/>
      <c r="EC327" s="451"/>
      <c r="ED327" s="451"/>
      <c r="EE327" s="451"/>
      <c r="EF327" s="451"/>
      <c r="EG327" s="451"/>
      <c r="EH327" s="451"/>
      <c r="EI327" s="451"/>
      <c r="EJ327" s="451"/>
      <c r="EK327" s="451"/>
      <c r="EL327" s="451"/>
      <c r="EM327" s="451"/>
      <c r="EN327" s="451"/>
      <c r="EO327" s="451"/>
      <c r="EP327" s="451"/>
      <c r="EQ327" s="451"/>
      <c r="ER327" s="451"/>
      <c r="ES327" s="451"/>
      <c r="ET327" s="451"/>
      <c r="EU327" s="451"/>
      <c r="EV327" s="451"/>
      <c r="EW327" s="451"/>
      <c r="EX327" s="451"/>
      <c r="EY327" s="451"/>
      <c r="EZ327" s="451"/>
      <c r="FA327" s="451"/>
      <c r="FB327" s="451"/>
      <c r="FC327" s="451"/>
      <c r="FD327" s="451"/>
      <c r="FE327" s="451"/>
      <c r="FF327" s="451"/>
      <c r="FG327" s="451"/>
      <c r="FH327" s="451"/>
      <c r="FI327" s="451"/>
      <c r="FJ327" s="451"/>
      <c r="FK327" s="451"/>
      <c r="FL327" s="451"/>
      <c r="FM327" s="451"/>
      <c r="FN327" s="451"/>
    </row>
    <row r="328" spans="1:170" ht="15.75" customHeight="1">
      <c r="A328" s="451"/>
      <c r="B328" s="451"/>
      <c r="C328" s="451"/>
      <c r="D328" s="451"/>
      <c r="E328" s="451"/>
      <c r="F328" s="451"/>
      <c r="G328" s="451"/>
      <c r="H328" s="451"/>
      <c r="I328" s="451"/>
      <c r="J328" s="451"/>
      <c r="K328" s="451"/>
      <c r="L328" s="451"/>
      <c r="M328" s="451"/>
      <c r="N328" s="451"/>
      <c r="O328" s="451"/>
      <c r="P328" s="451"/>
      <c r="Q328" s="451"/>
      <c r="R328" s="451"/>
      <c r="S328" s="451"/>
      <c r="T328" s="451"/>
      <c r="U328" s="451"/>
      <c r="V328" s="451"/>
      <c r="W328" s="451"/>
      <c r="X328" s="451"/>
      <c r="Y328" s="451"/>
      <c r="Z328" s="451"/>
      <c r="AA328" s="451"/>
      <c r="AB328" s="451"/>
      <c r="AC328" s="451"/>
      <c r="AD328" s="451"/>
      <c r="AE328" s="451"/>
      <c r="AF328" s="451"/>
      <c r="AG328" s="451"/>
      <c r="AH328" s="451"/>
      <c r="AI328" s="451"/>
      <c r="AJ328" s="451"/>
      <c r="AK328" s="451"/>
      <c r="AL328" s="451"/>
      <c r="AM328" s="451"/>
      <c r="AN328" s="451"/>
      <c r="AO328" s="451"/>
      <c r="AP328" s="451"/>
      <c r="AQ328" s="451"/>
      <c r="AR328" s="451"/>
      <c r="AS328" s="451"/>
      <c r="AT328" s="451"/>
      <c r="AU328" s="451"/>
      <c r="AV328" s="451"/>
      <c r="AW328" s="451"/>
      <c r="AX328" s="451"/>
      <c r="AY328" s="451"/>
      <c r="AZ328" s="451"/>
      <c r="BA328" s="451"/>
      <c r="BB328" s="451"/>
      <c r="BC328" s="451"/>
      <c r="BD328" s="451"/>
      <c r="BE328" s="451"/>
      <c r="BF328" s="451"/>
      <c r="BG328" s="451"/>
      <c r="BH328" s="451"/>
      <c r="BI328" s="451"/>
      <c r="BJ328" s="451"/>
      <c r="BK328" s="451"/>
      <c r="BL328" s="451"/>
      <c r="BM328" s="451"/>
      <c r="BN328" s="451"/>
      <c r="BO328" s="451"/>
      <c r="BP328" s="451"/>
      <c r="BQ328" s="451"/>
      <c r="BR328" s="451"/>
      <c r="BS328" s="451"/>
      <c r="BT328" s="451"/>
      <c r="BU328" s="451"/>
      <c r="BV328" s="451"/>
      <c r="BW328" s="451"/>
      <c r="BX328" s="451"/>
      <c r="BY328" s="451"/>
      <c r="BZ328" s="451"/>
      <c r="CA328" s="451"/>
      <c r="CB328" s="451"/>
      <c r="CC328" s="451"/>
      <c r="CD328" s="451"/>
      <c r="CE328" s="451"/>
      <c r="CF328" s="451"/>
      <c r="CG328" s="451"/>
      <c r="CH328" s="451"/>
      <c r="CI328" s="451"/>
      <c r="CJ328" s="451"/>
      <c r="CK328" s="451"/>
      <c r="CL328" s="451"/>
      <c r="CM328" s="451"/>
      <c r="CN328" s="451"/>
      <c r="CO328" s="451"/>
      <c r="CP328" s="451"/>
      <c r="CQ328" s="451"/>
      <c r="CR328" s="451"/>
      <c r="CS328" s="451"/>
      <c r="CT328" s="451"/>
      <c r="CU328" s="451"/>
      <c r="CV328" s="451"/>
      <c r="CW328" s="451"/>
      <c r="CX328" s="451"/>
      <c r="CY328" s="451"/>
      <c r="CZ328" s="451"/>
      <c r="DA328" s="451"/>
      <c r="DB328" s="451"/>
      <c r="DC328" s="451"/>
      <c r="DD328" s="451"/>
      <c r="DE328" s="451"/>
      <c r="DF328" s="451"/>
      <c r="DG328" s="451"/>
      <c r="DH328" s="451"/>
      <c r="DI328" s="451"/>
      <c r="DJ328" s="451"/>
      <c r="DK328" s="451"/>
      <c r="DL328" s="451"/>
      <c r="DM328" s="451"/>
      <c r="DN328" s="451"/>
      <c r="DO328" s="451"/>
      <c r="DP328" s="451"/>
      <c r="DQ328" s="451"/>
      <c r="DR328" s="451"/>
      <c r="DS328" s="451"/>
      <c r="DT328" s="451"/>
      <c r="DU328" s="451"/>
      <c r="DV328" s="451"/>
      <c r="DW328" s="451"/>
      <c r="DX328" s="451"/>
      <c r="DY328" s="451"/>
      <c r="DZ328" s="451"/>
      <c r="EA328" s="451"/>
      <c r="EB328" s="451"/>
      <c r="EC328" s="451"/>
      <c r="ED328" s="451"/>
      <c r="EE328" s="451"/>
      <c r="EF328" s="451"/>
      <c r="EG328" s="451"/>
      <c r="EH328" s="451"/>
      <c r="EI328" s="451"/>
      <c r="EJ328" s="451"/>
      <c r="EK328" s="451"/>
      <c r="EL328" s="451"/>
      <c r="EM328" s="451"/>
      <c r="EN328" s="451"/>
      <c r="EO328" s="451"/>
      <c r="EP328" s="451"/>
      <c r="EQ328" s="451"/>
      <c r="ER328" s="451"/>
      <c r="ES328" s="451"/>
      <c r="ET328" s="451"/>
      <c r="EU328" s="451"/>
      <c r="EV328" s="451"/>
      <c r="EW328" s="451"/>
      <c r="EX328" s="451"/>
      <c r="EY328" s="451"/>
      <c r="EZ328" s="451"/>
      <c r="FA328" s="451"/>
      <c r="FB328" s="451"/>
      <c r="FC328" s="451"/>
      <c r="FD328" s="451"/>
      <c r="FE328" s="451"/>
      <c r="FF328" s="451"/>
      <c r="FG328" s="451"/>
      <c r="FH328" s="451"/>
      <c r="FI328" s="451"/>
      <c r="FJ328" s="451"/>
      <c r="FK328" s="451"/>
      <c r="FL328" s="451"/>
      <c r="FM328" s="451"/>
      <c r="FN328" s="451"/>
    </row>
    <row r="329" spans="1:170" ht="15.75" customHeight="1">
      <c r="A329" s="451"/>
      <c r="B329" s="451"/>
      <c r="C329" s="451"/>
      <c r="D329" s="451"/>
      <c r="E329" s="451"/>
      <c r="F329" s="451"/>
      <c r="G329" s="451"/>
      <c r="H329" s="451"/>
      <c r="I329" s="451"/>
      <c r="J329" s="451"/>
      <c r="K329" s="451"/>
      <c r="L329" s="451"/>
      <c r="M329" s="451"/>
      <c r="N329" s="451"/>
      <c r="O329" s="451"/>
      <c r="P329" s="451"/>
      <c r="Q329" s="451"/>
      <c r="R329" s="451"/>
      <c r="S329" s="451"/>
      <c r="T329" s="451"/>
      <c r="U329" s="451"/>
      <c r="V329" s="451"/>
      <c r="W329" s="451"/>
      <c r="X329" s="451"/>
      <c r="Y329" s="451"/>
      <c r="Z329" s="451"/>
      <c r="AA329" s="451"/>
      <c r="AB329" s="451"/>
      <c r="AC329" s="451"/>
      <c r="AD329" s="451"/>
      <c r="AE329" s="451"/>
      <c r="AF329" s="451"/>
      <c r="AG329" s="451"/>
      <c r="AH329" s="451"/>
      <c r="AI329" s="451"/>
      <c r="AJ329" s="451"/>
      <c r="AK329" s="451"/>
      <c r="AL329" s="451"/>
      <c r="AM329" s="451"/>
      <c r="AN329" s="451"/>
      <c r="AO329" s="451"/>
      <c r="AP329" s="451"/>
      <c r="AQ329" s="451"/>
      <c r="AR329" s="451"/>
      <c r="AS329" s="451"/>
      <c r="AT329" s="451"/>
      <c r="AU329" s="451"/>
      <c r="AV329" s="451"/>
      <c r="AW329" s="451"/>
      <c r="AX329" s="451"/>
      <c r="AY329" s="451"/>
      <c r="AZ329" s="451"/>
      <c r="BA329" s="451"/>
      <c r="BB329" s="451"/>
      <c r="BC329" s="451"/>
      <c r="BD329" s="451"/>
      <c r="BE329" s="451"/>
      <c r="BF329" s="451"/>
      <c r="BG329" s="451"/>
      <c r="BH329" s="451"/>
      <c r="BI329" s="451"/>
      <c r="BJ329" s="451"/>
      <c r="BK329" s="451"/>
      <c r="BL329" s="451"/>
      <c r="BM329" s="451"/>
      <c r="BN329" s="451"/>
      <c r="BO329" s="451"/>
      <c r="BP329" s="451"/>
      <c r="BQ329" s="451"/>
      <c r="BR329" s="451"/>
      <c r="BS329" s="451"/>
      <c r="BT329" s="451"/>
      <c r="BU329" s="451"/>
      <c r="BV329" s="451"/>
      <c r="BW329" s="451"/>
      <c r="BX329" s="451"/>
      <c r="BY329" s="451"/>
      <c r="BZ329" s="451"/>
      <c r="CA329" s="451"/>
      <c r="CB329" s="451"/>
      <c r="CC329" s="451"/>
      <c r="CD329" s="451"/>
      <c r="CE329" s="451"/>
      <c r="CF329" s="451"/>
      <c r="CG329" s="451"/>
      <c r="CH329" s="451"/>
      <c r="CI329" s="451"/>
      <c r="CJ329" s="451"/>
      <c r="CK329" s="451"/>
      <c r="CL329" s="451"/>
      <c r="CM329" s="451"/>
      <c r="CN329" s="451"/>
      <c r="CO329" s="451"/>
      <c r="CP329" s="451"/>
      <c r="CQ329" s="451"/>
      <c r="CR329" s="451"/>
      <c r="CS329" s="451"/>
      <c r="CT329" s="451"/>
      <c r="CU329" s="451"/>
      <c r="CV329" s="451"/>
      <c r="CW329" s="451"/>
      <c r="CX329" s="451"/>
      <c r="CY329" s="451"/>
      <c r="CZ329" s="451"/>
      <c r="DA329" s="451"/>
      <c r="DB329" s="451"/>
      <c r="DC329" s="451"/>
      <c r="DD329" s="451"/>
      <c r="DE329" s="451"/>
      <c r="DF329" s="451"/>
      <c r="DG329" s="451"/>
      <c r="DH329" s="451"/>
      <c r="DI329" s="451"/>
      <c r="DJ329" s="451"/>
      <c r="DK329" s="451"/>
      <c r="DL329" s="451"/>
      <c r="DM329" s="451"/>
      <c r="DN329" s="451"/>
      <c r="DO329" s="451"/>
      <c r="DP329" s="451"/>
      <c r="DQ329" s="451"/>
      <c r="DR329" s="451"/>
      <c r="DS329" s="451"/>
      <c r="DT329" s="451"/>
      <c r="DU329" s="451"/>
      <c r="DV329" s="451"/>
      <c r="DW329" s="451"/>
      <c r="DX329" s="451"/>
      <c r="DY329" s="451"/>
      <c r="DZ329" s="451"/>
      <c r="EA329" s="451"/>
      <c r="EB329" s="451"/>
      <c r="EC329" s="451"/>
      <c r="ED329" s="451"/>
      <c r="EE329" s="451"/>
      <c r="EF329" s="451"/>
      <c r="EG329" s="451"/>
      <c r="EH329" s="451"/>
      <c r="EI329" s="451"/>
      <c r="EJ329" s="451"/>
      <c r="EK329" s="451"/>
      <c r="EL329" s="451"/>
      <c r="EM329" s="451"/>
      <c r="EN329" s="451"/>
      <c r="EO329" s="451"/>
      <c r="EP329" s="451"/>
      <c r="EQ329" s="451"/>
      <c r="ER329" s="451"/>
      <c r="ES329" s="451"/>
      <c r="ET329" s="451"/>
      <c r="EU329" s="451"/>
      <c r="EV329" s="451"/>
      <c r="EW329" s="451"/>
      <c r="EX329" s="451"/>
      <c r="EY329" s="451"/>
      <c r="EZ329" s="451"/>
      <c r="FA329" s="451"/>
      <c r="FB329" s="451"/>
      <c r="FC329" s="451"/>
      <c r="FD329" s="451"/>
      <c r="FE329" s="451"/>
      <c r="FF329" s="451"/>
      <c r="FG329" s="451"/>
      <c r="FH329" s="451"/>
      <c r="FI329" s="451"/>
      <c r="FJ329" s="451"/>
      <c r="FK329" s="451"/>
      <c r="FL329" s="451"/>
      <c r="FM329" s="451"/>
      <c r="FN329" s="451"/>
    </row>
    <row r="330" spans="1:170" ht="15.75" customHeight="1">
      <c r="A330" s="451"/>
      <c r="B330" s="451"/>
      <c r="C330" s="451"/>
      <c r="D330" s="451"/>
      <c r="E330" s="451"/>
      <c r="F330" s="451"/>
      <c r="G330" s="451"/>
      <c r="H330" s="451"/>
      <c r="I330" s="451"/>
      <c r="J330" s="451"/>
      <c r="K330" s="451"/>
      <c r="L330" s="451"/>
      <c r="M330" s="451"/>
      <c r="N330" s="451"/>
      <c r="O330" s="451"/>
      <c r="P330" s="451"/>
      <c r="Q330" s="451"/>
      <c r="R330" s="451"/>
      <c r="S330" s="451"/>
      <c r="T330" s="451"/>
      <c r="U330" s="451"/>
      <c r="V330" s="451"/>
      <c r="W330" s="451"/>
      <c r="X330" s="451"/>
      <c r="Y330" s="451"/>
      <c r="Z330" s="451"/>
      <c r="AA330" s="451"/>
      <c r="AB330" s="451"/>
      <c r="AC330" s="451"/>
      <c r="AD330" s="451"/>
      <c r="AE330" s="451"/>
      <c r="AF330" s="451"/>
      <c r="AG330" s="451"/>
      <c r="AH330" s="451"/>
      <c r="AI330" s="451"/>
      <c r="AJ330" s="451"/>
      <c r="AK330" s="451"/>
      <c r="AL330" s="451"/>
      <c r="AM330" s="451"/>
      <c r="AN330" s="451"/>
      <c r="AO330" s="451"/>
      <c r="AP330" s="451"/>
      <c r="AQ330" s="451"/>
      <c r="AR330" s="451"/>
      <c r="AS330" s="451"/>
      <c r="AT330" s="451"/>
      <c r="AU330" s="451"/>
      <c r="AV330" s="451"/>
      <c r="AW330" s="451"/>
      <c r="AX330" s="451"/>
      <c r="AY330" s="451"/>
      <c r="AZ330" s="451"/>
      <c r="BA330" s="451"/>
      <c r="BB330" s="451"/>
      <c r="BC330" s="451"/>
      <c r="BD330" s="451"/>
      <c r="BE330" s="451"/>
      <c r="BF330" s="451"/>
      <c r="BG330" s="451"/>
      <c r="BH330" s="451"/>
      <c r="BI330" s="451"/>
      <c r="BJ330" s="451"/>
      <c r="BK330" s="451"/>
      <c r="BL330" s="451"/>
      <c r="BM330" s="451"/>
      <c r="BN330" s="451"/>
      <c r="BO330" s="451"/>
      <c r="BP330" s="451"/>
      <c r="BQ330" s="451"/>
      <c r="BR330" s="451"/>
      <c r="BS330" s="451"/>
      <c r="BT330" s="451"/>
      <c r="BU330" s="451"/>
      <c r="BV330" s="451"/>
      <c r="BW330" s="451"/>
      <c r="BX330" s="451"/>
      <c r="BY330" s="451"/>
      <c r="BZ330" s="451"/>
      <c r="CA330" s="451"/>
      <c r="CB330" s="451"/>
      <c r="CC330" s="451"/>
      <c r="CD330" s="451"/>
      <c r="CE330" s="451"/>
      <c r="CF330" s="451"/>
      <c r="CG330" s="451"/>
      <c r="CH330" s="451"/>
      <c r="CI330" s="451"/>
      <c r="CJ330" s="451"/>
      <c r="CK330" s="451"/>
      <c r="CL330" s="451"/>
      <c r="CM330" s="451"/>
      <c r="CN330" s="451"/>
      <c r="CO330" s="451"/>
      <c r="CP330" s="451"/>
      <c r="CQ330" s="451"/>
      <c r="CR330" s="451"/>
      <c r="CS330" s="451"/>
      <c r="CT330" s="451"/>
      <c r="CU330" s="451"/>
      <c r="CV330" s="451"/>
      <c r="CW330" s="451"/>
      <c r="CX330" s="451"/>
      <c r="CY330" s="451"/>
      <c r="CZ330" s="451"/>
      <c r="DA330" s="451"/>
      <c r="DB330" s="451"/>
      <c r="DC330" s="451"/>
      <c r="DD330" s="451"/>
      <c r="DE330" s="451"/>
      <c r="DF330" s="451"/>
      <c r="DG330" s="451"/>
      <c r="DH330" s="451"/>
      <c r="DI330" s="451"/>
      <c r="DJ330" s="451"/>
      <c r="DK330" s="451"/>
      <c r="DL330" s="451"/>
      <c r="DM330" s="451"/>
      <c r="DN330" s="451"/>
      <c r="DO330" s="451"/>
      <c r="DP330" s="451"/>
      <c r="DQ330" s="451"/>
      <c r="DR330" s="451"/>
      <c r="DS330" s="451"/>
      <c r="DT330" s="451"/>
      <c r="DU330" s="451"/>
      <c r="DV330" s="451"/>
      <c r="DW330" s="451"/>
      <c r="DX330" s="451"/>
      <c r="DY330" s="451"/>
      <c r="DZ330" s="451"/>
      <c r="EA330" s="451"/>
      <c r="EB330" s="451"/>
      <c r="EC330" s="451"/>
      <c r="ED330" s="451"/>
      <c r="EE330" s="451"/>
      <c r="EF330" s="451"/>
      <c r="EG330" s="451"/>
      <c r="EH330" s="451"/>
      <c r="EI330" s="451"/>
      <c r="EJ330" s="451"/>
      <c r="EK330" s="451"/>
      <c r="EL330" s="451"/>
      <c r="EM330" s="451"/>
      <c r="EN330" s="451"/>
      <c r="EO330" s="451"/>
      <c r="EP330" s="451"/>
      <c r="EQ330" s="451"/>
      <c r="ER330" s="451"/>
      <c r="ES330" s="451"/>
      <c r="ET330" s="451"/>
      <c r="EU330" s="451"/>
      <c r="EV330" s="451"/>
      <c r="EW330" s="451"/>
      <c r="EX330" s="451"/>
      <c r="EY330" s="451"/>
      <c r="EZ330" s="451"/>
      <c r="FA330" s="451"/>
      <c r="FB330" s="451"/>
      <c r="FC330" s="451"/>
      <c r="FD330" s="451"/>
      <c r="FE330" s="451"/>
      <c r="FF330" s="451"/>
      <c r="FG330" s="451"/>
      <c r="FH330" s="451"/>
      <c r="FI330" s="451"/>
      <c r="FJ330" s="451"/>
      <c r="FK330" s="451"/>
      <c r="FL330" s="451"/>
      <c r="FM330" s="451"/>
      <c r="FN330" s="451"/>
    </row>
    <row r="331" spans="1:170" ht="15.75" customHeight="1">
      <c r="A331" s="451"/>
      <c r="B331" s="451"/>
      <c r="C331" s="451"/>
      <c r="D331" s="451"/>
      <c r="E331" s="451"/>
      <c r="F331" s="451"/>
      <c r="G331" s="451"/>
      <c r="H331" s="451"/>
      <c r="I331" s="451"/>
      <c r="J331" s="451"/>
      <c r="K331" s="451"/>
      <c r="L331" s="451"/>
      <c r="M331" s="451"/>
      <c r="N331" s="451"/>
      <c r="O331" s="451"/>
      <c r="P331" s="451"/>
      <c r="Q331" s="451"/>
      <c r="R331" s="451"/>
      <c r="S331" s="451"/>
      <c r="T331" s="451"/>
      <c r="U331" s="451"/>
      <c r="V331" s="451"/>
      <c r="W331" s="451"/>
      <c r="X331" s="451"/>
      <c r="Y331" s="451"/>
      <c r="Z331" s="451"/>
      <c r="AA331" s="451"/>
      <c r="AB331" s="451"/>
      <c r="AC331" s="451"/>
      <c r="AD331" s="451"/>
      <c r="AE331" s="451"/>
      <c r="AF331" s="451"/>
      <c r="AG331" s="451"/>
      <c r="AH331" s="451"/>
      <c r="AI331" s="451"/>
      <c r="AJ331" s="451"/>
      <c r="AK331" s="451"/>
      <c r="AL331" s="451"/>
      <c r="AM331" s="451"/>
      <c r="AN331" s="451"/>
      <c r="AO331" s="451"/>
      <c r="AP331" s="451"/>
      <c r="AQ331" s="451"/>
      <c r="AR331" s="451"/>
      <c r="AS331" s="451"/>
      <c r="AT331" s="451"/>
      <c r="AU331" s="451"/>
      <c r="AV331" s="451"/>
      <c r="AW331" s="451"/>
      <c r="AX331" s="451"/>
      <c r="AY331" s="451"/>
      <c r="AZ331" s="451"/>
      <c r="BA331" s="451"/>
      <c r="BB331" s="451"/>
      <c r="BC331" s="451"/>
      <c r="BD331" s="451"/>
      <c r="BE331" s="451"/>
      <c r="BF331" s="451"/>
      <c r="BG331" s="451"/>
      <c r="BH331" s="451"/>
      <c r="BI331" s="451"/>
      <c r="BJ331" s="451"/>
      <c r="BK331" s="451"/>
      <c r="BL331" s="451"/>
      <c r="BM331" s="451"/>
      <c r="BN331" s="451"/>
      <c r="BO331" s="451"/>
      <c r="BP331" s="451"/>
      <c r="BQ331" s="451"/>
      <c r="BR331" s="451"/>
      <c r="BS331" s="451"/>
      <c r="BT331" s="451"/>
      <c r="BU331" s="451"/>
      <c r="BV331" s="451"/>
      <c r="BW331" s="451"/>
      <c r="BX331" s="451"/>
      <c r="BY331" s="451"/>
      <c r="BZ331" s="451"/>
      <c r="CA331" s="451"/>
      <c r="CB331" s="451"/>
      <c r="CC331" s="451"/>
      <c r="CD331" s="451"/>
      <c r="CE331" s="451"/>
      <c r="CF331" s="451"/>
      <c r="CG331" s="451"/>
      <c r="CH331" s="451"/>
      <c r="CI331" s="451"/>
      <c r="CJ331" s="451"/>
      <c r="CK331" s="451"/>
      <c r="CL331" s="451"/>
      <c r="CM331" s="451"/>
      <c r="CN331" s="451"/>
      <c r="CO331" s="451"/>
      <c r="CP331" s="451"/>
      <c r="CQ331" s="451"/>
      <c r="CR331" s="451"/>
      <c r="CS331" s="451"/>
      <c r="CT331" s="451"/>
      <c r="CU331" s="451"/>
      <c r="CV331" s="451"/>
      <c r="CW331" s="451"/>
      <c r="CX331" s="451"/>
      <c r="CY331" s="451"/>
      <c r="CZ331" s="451"/>
      <c r="DA331" s="451"/>
      <c r="DB331" s="451"/>
      <c r="DC331" s="451"/>
      <c r="DD331" s="451"/>
      <c r="DE331" s="451"/>
      <c r="DF331" s="451"/>
      <c r="DG331" s="451"/>
      <c r="DH331" s="451"/>
      <c r="DI331" s="451"/>
      <c r="DJ331" s="451"/>
      <c r="DK331" s="451"/>
      <c r="DL331" s="451"/>
      <c r="DM331" s="451"/>
      <c r="DN331" s="451"/>
      <c r="DO331" s="451"/>
      <c r="DP331" s="451"/>
      <c r="DQ331" s="451"/>
      <c r="DR331" s="451"/>
      <c r="DS331" s="451"/>
      <c r="DT331" s="451"/>
      <c r="DU331" s="451"/>
      <c r="DV331" s="451"/>
      <c r="DW331" s="451"/>
      <c r="DX331" s="451"/>
      <c r="DY331" s="451"/>
      <c r="DZ331" s="451"/>
      <c r="EA331" s="451"/>
      <c r="EB331" s="451"/>
      <c r="EC331" s="451"/>
      <c r="ED331" s="451"/>
      <c r="EE331" s="451"/>
      <c r="EF331" s="451"/>
      <c r="EG331" s="451"/>
      <c r="EH331" s="451"/>
      <c r="EI331" s="451"/>
      <c r="EJ331" s="451"/>
      <c r="EK331" s="451"/>
      <c r="EL331" s="451"/>
      <c r="EM331" s="451"/>
      <c r="EN331" s="451"/>
      <c r="EO331" s="451"/>
      <c r="EP331" s="451"/>
      <c r="EQ331" s="451"/>
      <c r="ER331" s="451"/>
      <c r="ES331" s="451"/>
      <c r="ET331" s="451"/>
      <c r="EU331" s="451"/>
      <c r="EV331" s="451"/>
      <c r="EW331" s="451"/>
      <c r="EX331" s="451"/>
      <c r="EY331" s="451"/>
      <c r="EZ331" s="451"/>
      <c r="FA331" s="451"/>
      <c r="FB331" s="451"/>
      <c r="FC331" s="451"/>
      <c r="FD331" s="451"/>
      <c r="FE331" s="451"/>
      <c r="FF331" s="451"/>
      <c r="FG331" s="451"/>
      <c r="FH331" s="451"/>
      <c r="FI331" s="451"/>
      <c r="FJ331" s="451"/>
      <c r="FK331" s="451"/>
      <c r="FL331" s="451"/>
      <c r="FM331" s="451"/>
      <c r="FN331" s="451"/>
    </row>
    <row r="332" spans="1:170" ht="15.75" customHeight="1">
      <c r="A332" s="451"/>
      <c r="B332" s="451"/>
      <c r="C332" s="451"/>
      <c r="D332" s="451"/>
      <c r="E332" s="451"/>
      <c r="F332" s="451"/>
      <c r="G332" s="451"/>
      <c r="H332" s="451"/>
      <c r="I332" s="451"/>
      <c r="J332" s="451"/>
      <c r="K332" s="451"/>
      <c r="L332" s="451"/>
      <c r="M332" s="451"/>
      <c r="N332" s="451"/>
      <c r="O332" s="451"/>
      <c r="P332" s="451"/>
      <c r="Q332" s="451"/>
      <c r="R332" s="451"/>
      <c r="S332" s="451"/>
      <c r="T332" s="451"/>
      <c r="U332" s="451"/>
      <c r="V332" s="451"/>
      <c r="W332" s="451"/>
      <c r="X332" s="451"/>
      <c r="Y332" s="451"/>
      <c r="Z332" s="451"/>
      <c r="AA332" s="451"/>
      <c r="AB332" s="451"/>
      <c r="AC332" s="451"/>
      <c r="AD332" s="451"/>
      <c r="AE332" s="451"/>
      <c r="AF332" s="451"/>
      <c r="AG332" s="451"/>
      <c r="AH332" s="451"/>
      <c r="AI332" s="451"/>
      <c r="AJ332" s="451"/>
      <c r="AK332" s="451"/>
      <c r="AL332" s="451"/>
      <c r="AM332" s="451"/>
      <c r="AN332" s="451"/>
      <c r="AO332" s="451"/>
      <c r="AP332" s="451"/>
      <c r="AQ332" s="451"/>
      <c r="AR332" s="451"/>
      <c r="AS332" s="451"/>
      <c r="AT332" s="451"/>
      <c r="AU332" s="451"/>
      <c r="AV332" s="451"/>
      <c r="AW332" s="451"/>
      <c r="AX332" s="451"/>
      <c r="AY332" s="451"/>
      <c r="AZ332" s="451"/>
      <c r="BA332" s="451"/>
      <c r="BB332" s="451"/>
      <c r="BC332" s="451"/>
      <c r="BD332" s="451"/>
      <c r="BE332" s="451"/>
      <c r="BF332" s="451"/>
      <c r="BG332" s="451"/>
      <c r="BH332" s="451"/>
      <c r="BI332" s="451"/>
      <c r="BJ332" s="451"/>
      <c r="BK332" s="451"/>
      <c r="BL332" s="451"/>
      <c r="BM332" s="451"/>
      <c r="BN332" s="451"/>
      <c r="BO332" s="451"/>
      <c r="BP332" s="451"/>
      <c r="BQ332" s="451"/>
      <c r="BR332" s="451"/>
      <c r="BS332" s="451"/>
      <c r="BT332" s="451"/>
      <c r="BU332" s="451"/>
      <c r="BV332" s="451"/>
      <c r="BW332" s="451"/>
      <c r="BX332" s="451"/>
      <c r="BY332" s="451"/>
      <c r="BZ332" s="451"/>
      <c r="CA332" s="451"/>
      <c r="CB332" s="451"/>
      <c r="CC332" s="451"/>
      <c r="CD332" s="451"/>
      <c r="CE332" s="451"/>
      <c r="CF332" s="451"/>
      <c r="CG332" s="451"/>
      <c r="CH332" s="451"/>
      <c r="CI332" s="451"/>
      <c r="CJ332" s="451"/>
      <c r="CK332" s="451"/>
      <c r="CL332" s="451"/>
      <c r="CM332" s="451"/>
      <c r="CN332" s="451"/>
      <c r="CO332" s="451"/>
      <c r="CP332" s="451"/>
      <c r="CQ332" s="451"/>
      <c r="CR332" s="451"/>
      <c r="CS332" s="451"/>
      <c r="CT332" s="451"/>
      <c r="CU332" s="451"/>
      <c r="CV332" s="451"/>
      <c r="CW332" s="451"/>
      <c r="CX332" s="451"/>
      <c r="CY332" s="451"/>
      <c r="CZ332" s="451"/>
      <c r="DA332" s="451"/>
      <c r="DB332" s="451"/>
      <c r="DC332" s="451"/>
      <c r="DD332" s="451"/>
      <c r="DE332" s="451"/>
      <c r="DF332" s="451"/>
      <c r="DG332" s="451"/>
      <c r="DH332" s="451"/>
      <c r="DI332" s="451"/>
      <c r="DJ332" s="451"/>
      <c r="DK332" s="451"/>
      <c r="DL332" s="451"/>
      <c r="DM332" s="451"/>
      <c r="DN332" s="451"/>
      <c r="DO332" s="451"/>
      <c r="DP332" s="451"/>
      <c r="DQ332" s="451"/>
      <c r="DR332" s="451"/>
      <c r="DS332" s="451"/>
      <c r="DT332" s="451"/>
      <c r="DU332" s="451"/>
      <c r="DV332" s="451"/>
      <c r="DW332" s="451"/>
      <c r="DX332" s="451"/>
      <c r="DY332" s="451"/>
      <c r="DZ332" s="451"/>
      <c r="EA332" s="451"/>
      <c r="EB332" s="451"/>
      <c r="EC332" s="451"/>
      <c r="ED332" s="451"/>
      <c r="EE332" s="451"/>
      <c r="EF332" s="451"/>
      <c r="EG332" s="451"/>
      <c r="EH332" s="451"/>
      <c r="EI332" s="451"/>
      <c r="EJ332" s="451"/>
      <c r="EK332" s="451"/>
      <c r="EL332" s="451"/>
      <c r="EM332" s="451"/>
      <c r="EN332" s="451"/>
      <c r="EO332" s="451"/>
      <c r="EP332" s="451"/>
      <c r="EQ332" s="451"/>
      <c r="ER332" s="451"/>
      <c r="ES332" s="451"/>
      <c r="ET332" s="451"/>
      <c r="EU332" s="451"/>
      <c r="EV332" s="451"/>
      <c r="EW332" s="451"/>
      <c r="EX332" s="451"/>
      <c r="EY332" s="451"/>
      <c r="EZ332" s="451"/>
      <c r="FA332" s="451"/>
      <c r="FB332" s="451"/>
      <c r="FC332" s="451"/>
      <c r="FD332" s="451"/>
      <c r="FE332" s="451"/>
      <c r="FF332" s="451"/>
      <c r="FG332" s="451"/>
      <c r="FH332" s="451"/>
      <c r="FI332" s="451"/>
      <c r="FJ332" s="451"/>
      <c r="FK332" s="451"/>
      <c r="FL332" s="451"/>
      <c r="FM332" s="451"/>
      <c r="FN332" s="451"/>
    </row>
    <row r="333" spans="1:170" ht="15.75" customHeight="1">
      <c r="A333" s="451"/>
      <c r="B333" s="451"/>
      <c r="C333" s="451"/>
      <c r="D333" s="451"/>
      <c r="E333" s="451"/>
      <c r="F333" s="451"/>
      <c r="G333" s="451"/>
      <c r="H333" s="451"/>
      <c r="I333" s="451"/>
      <c r="J333" s="451"/>
      <c r="K333" s="451"/>
      <c r="L333" s="451"/>
      <c r="M333" s="451"/>
      <c r="N333" s="451"/>
      <c r="O333" s="451"/>
      <c r="P333" s="451"/>
      <c r="Q333" s="451"/>
      <c r="R333" s="451"/>
      <c r="S333" s="451"/>
      <c r="T333" s="451"/>
      <c r="U333" s="451"/>
      <c r="V333" s="451"/>
      <c r="W333" s="451"/>
      <c r="X333" s="451"/>
      <c r="Y333" s="451"/>
      <c r="Z333" s="451"/>
      <c r="AA333" s="451"/>
      <c r="AB333" s="451"/>
      <c r="AC333" s="451"/>
      <c r="AD333" s="451"/>
      <c r="AE333" s="451"/>
      <c r="AF333" s="451"/>
      <c r="AG333" s="451"/>
      <c r="AH333" s="451"/>
      <c r="AI333" s="451"/>
      <c r="AJ333" s="451"/>
      <c r="AK333" s="451"/>
      <c r="AL333" s="451"/>
      <c r="AM333" s="451"/>
      <c r="AN333" s="451"/>
      <c r="AO333" s="451"/>
      <c r="AP333" s="451"/>
      <c r="AQ333" s="451"/>
      <c r="AR333" s="451"/>
      <c r="AS333" s="451"/>
      <c r="AT333" s="451"/>
      <c r="AU333" s="451"/>
      <c r="AV333" s="451"/>
      <c r="AW333" s="451"/>
      <c r="AX333" s="451"/>
      <c r="AY333" s="451"/>
      <c r="AZ333" s="451"/>
      <c r="BA333" s="451"/>
      <c r="BB333" s="451"/>
      <c r="BC333" s="451"/>
      <c r="BD333" s="451"/>
      <c r="BE333" s="451"/>
      <c r="BF333" s="451"/>
      <c r="BG333" s="451"/>
      <c r="BH333" s="451"/>
      <c r="BI333" s="451"/>
      <c r="BJ333" s="451"/>
      <c r="BK333" s="451"/>
      <c r="BL333" s="451"/>
      <c r="BM333" s="451"/>
      <c r="BN333" s="451"/>
      <c r="BO333" s="451"/>
      <c r="BP333" s="451"/>
      <c r="BQ333" s="451"/>
      <c r="BR333" s="451"/>
      <c r="BS333" s="451"/>
      <c r="BT333" s="451"/>
      <c r="BU333" s="451"/>
      <c r="BV333" s="451"/>
      <c r="BW333" s="451"/>
      <c r="BX333" s="451"/>
      <c r="BY333" s="451"/>
      <c r="BZ333" s="451"/>
      <c r="CA333" s="451"/>
      <c r="CB333" s="451"/>
      <c r="CC333" s="451"/>
      <c r="CD333" s="451"/>
      <c r="CE333" s="451"/>
      <c r="CF333" s="451"/>
      <c r="CG333" s="451"/>
      <c r="CH333" s="451"/>
      <c r="CI333" s="451"/>
      <c r="CJ333" s="451"/>
      <c r="CK333" s="451"/>
      <c r="CL333" s="451"/>
      <c r="CM333" s="451"/>
      <c r="CN333" s="451"/>
      <c r="CO333" s="451"/>
      <c r="CP333" s="451"/>
      <c r="CQ333" s="451"/>
      <c r="CR333" s="451"/>
      <c r="CS333" s="451"/>
      <c r="CT333" s="451"/>
      <c r="CU333" s="451"/>
      <c r="CV333" s="451"/>
      <c r="CW333" s="451"/>
      <c r="CX333" s="451"/>
      <c r="CY333" s="451"/>
      <c r="CZ333" s="451"/>
      <c r="DA333" s="451"/>
      <c r="DB333" s="451"/>
      <c r="DC333" s="451"/>
      <c r="DD333" s="451"/>
      <c r="DE333" s="451"/>
      <c r="DF333" s="451"/>
      <c r="DG333" s="451"/>
      <c r="DH333" s="451"/>
      <c r="DI333" s="451"/>
      <c r="DJ333" s="451"/>
      <c r="DK333" s="451"/>
      <c r="DL333" s="451"/>
      <c r="DM333" s="451"/>
      <c r="DN333" s="451"/>
      <c r="DO333" s="451"/>
      <c r="DP333" s="451"/>
      <c r="DQ333" s="451"/>
      <c r="DR333" s="451"/>
      <c r="DS333" s="451"/>
      <c r="DT333" s="451"/>
      <c r="DU333" s="451"/>
      <c r="DV333" s="451"/>
      <c r="DW333" s="451"/>
      <c r="DX333" s="451"/>
      <c r="DY333" s="451"/>
      <c r="DZ333" s="451"/>
      <c r="EA333" s="451"/>
      <c r="EB333" s="451"/>
      <c r="EC333" s="451"/>
      <c r="ED333" s="451"/>
      <c r="EE333" s="451"/>
      <c r="EF333" s="451"/>
      <c r="EG333" s="451"/>
      <c r="EH333" s="451"/>
      <c r="EI333" s="451"/>
      <c r="EJ333" s="451"/>
      <c r="EK333" s="451"/>
      <c r="EL333" s="451"/>
      <c r="EM333" s="451"/>
      <c r="EN333" s="451"/>
      <c r="EO333" s="451"/>
      <c r="EP333" s="451"/>
      <c r="EQ333" s="451"/>
      <c r="ER333" s="451"/>
      <c r="ES333" s="451"/>
      <c r="ET333" s="451"/>
      <c r="EU333" s="451"/>
      <c r="EV333" s="451"/>
      <c r="EW333" s="451"/>
      <c r="EX333" s="451"/>
      <c r="EY333" s="451"/>
      <c r="EZ333" s="451"/>
      <c r="FA333" s="451"/>
      <c r="FB333" s="451"/>
      <c r="FC333" s="451"/>
      <c r="FD333" s="451"/>
      <c r="FE333" s="451"/>
      <c r="FF333" s="451"/>
      <c r="FG333" s="451"/>
      <c r="FH333" s="451"/>
      <c r="FI333" s="451"/>
      <c r="FJ333" s="451"/>
      <c r="FK333" s="451"/>
      <c r="FL333" s="451"/>
      <c r="FM333" s="451"/>
      <c r="FN333" s="451"/>
    </row>
    <row r="334" spans="1:170" ht="15.75" customHeight="1">
      <c r="A334" s="451"/>
      <c r="B334" s="451"/>
      <c r="C334" s="451"/>
      <c r="D334" s="451"/>
      <c r="E334" s="451"/>
      <c r="F334" s="451"/>
      <c r="G334" s="451"/>
      <c r="H334" s="451"/>
      <c r="I334" s="451"/>
      <c r="J334" s="451"/>
      <c r="K334" s="451"/>
      <c r="L334" s="451"/>
      <c r="M334" s="451"/>
      <c r="N334" s="451"/>
      <c r="O334" s="451"/>
      <c r="P334" s="451"/>
      <c r="Q334" s="451"/>
      <c r="R334" s="451"/>
      <c r="S334" s="451"/>
      <c r="T334" s="451"/>
      <c r="U334" s="451"/>
      <c r="V334" s="451"/>
      <c r="W334" s="451"/>
      <c r="X334" s="451"/>
      <c r="Y334" s="451"/>
      <c r="Z334" s="451"/>
      <c r="AA334" s="451"/>
      <c r="AB334" s="451"/>
      <c r="AC334" s="451"/>
      <c r="AD334" s="451"/>
      <c r="AE334" s="451"/>
      <c r="AF334" s="451"/>
      <c r="AG334" s="451"/>
      <c r="AH334" s="451"/>
      <c r="AI334" s="451"/>
      <c r="AJ334" s="451"/>
      <c r="AK334" s="451"/>
      <c r="AL334" s="451"/>
      <c r="AM334" s="451"/>
      <c r="AN334" s="451"/>
      <c r="AO334" s="451"/>
      <c r="AP334" s="451"/>
      <c r="AQ334" s="451"/>
      <c r="AR334" s="451"/>
      <c r="AS334" s="451"/>
      <c r="AT334" s="451"/>
      <c r="AU334" s="451"/>
      <c r="AV334" s="451"/>
      <c r="AW334" s="451"/>
      <c r="AX334" s="451"/>
      <c r="AY334" s="451"/>
      <c r="AZ334" s="451"/>
      <c r="BA334" s="451"/>
      <c r="BB334" s="451"/>
      <c r="BC334" s="451"/>
      <c r="BD334" s="451"/>
      <c r="BE334" s="451"/>
      <c r="BF334" s="451"/>
      <c r="BG334" s="451"/>
      <c r="BH334" s="451"/>
      <c r="BI334" s="451"/>
      <c r="BJ334" s="451"/>
      <c r="BK334" s="451"/>
      <c r="BL334" s="451"/>
      <c r="BM334" s="451"/>
      <c r="BN334" s="451"/>
      <c r="BO334" s="451"/>
      <c r="BP334" s="451"/>
      <c r="BQ334" s="451"/>
      <c r="BR334" s="451"/>
      <c r="BS334" s="451"/>
      <c r="BT334" s="451"/>
      <c r="BU334" s="451"/>
      <c r="BV334" s="451"/>
      <c r="BW334" s="451"/>
      <c r="BX334" s="451"/>
      <c r="BY334" s="451"/>
      <c r="BZ334" s="451"/>
      <c r="CA334" s="451"/>
      <c r="CB334" s="451"/>
      <c r="CC334" s="451"/>
      <c r="CD334" s="451"/>
      <c r="CE334" s="451"/>
      <c r="CF334" s="451"/>
      <c r="CG334" s="451"/>
      <c r="CH334" s="451"/>
      <c r="CI334" s="451"/>
      <c r="CJ334" s="451"/>
      <c r="CK334" s="451"/>
      <c r="CL334" s="451"/>
      <c r="CM334" s="451"/>
      <c r="CN334" s="451"/>
      <c r="CO334" s="451"/>
      <c r="CP334" s="451"/>
      <c r="CQ334" s="451"/>
      <c r="CR334" s="451"/>
      <c r="CS334" s="451"/>
      <c r="CT334" s="451"/>
      <c r="CU334" s="451"/>
      <c r="CV334" s="451"/>
      <c r="CW334" s="451"/>
      <c r="CX334" s="451"/>
      <c r="CY334" s="451"/>
      <c r="CZ334" s="451"/>
      <c r="DA334" s="451"/>
      <c r="DB334" s="451"/>
      <c r="DC334" s="451"/>
      <c r="DD334" s="451"/>
      <c r="DE334" s="451"/>
      <c r="DF334" s="451"/>
      <c r="DG334" s="451"/>
      <c r="DH334" s="451"/>
      <c r="DI334" s="451"/>
      <c r="DJ334" s="451"/>
      <c r="DK334" s="451"/>
      <c r="DL334" s="451"/>
      <c r="DM334" s="451"/>
      <c r="DN334" s="451"/>
      <c r="DO334" s="451"/>
      <c r="DP334" s="451"/>
      <c r="DQ334" s="451"/>
      <c r="DR334" s="451"/>
      <c r="DS334" s="451"/>
      <c r="DT334" s="451"/>
      <c r="DU334" s="451"/>
      <c r="DV334" s="451"/>
      <c r="DW334" s="451"/>
      <c r="DX334" s="451"/>
      <c r="DY334" s="451"/>
      <c r="DZ334" s="451"/>
      <c r="EA334" s="451"/>
      <c r="EB334" s="451"/>
      <c r="EC334" s="451"/>
      <c r="ED334" s="451"/>
      <c r="EE334" s="451"/>
      <c r="EF334" s="451"/>
      <c r="EG334" s="451"/>
      <c r="EH334" s="451"/>
      <c r="EI334" s="451"/>
      <c r="EJ334" s="451"/>
      <c r="EK334" s="451"/>
      <c r="EL334" s="451"/>
      <c r="EM334" s="451"/>
      <c r="EN334" s="451"/>
      <c r="EO334" s="451"/>
      <c r="EP334" s="451"/>
      <c r="EQ334" s="451"/>
      <c r="ER334" s="451"/>
      <c r="ES334" s="451"/>
      <c r="ET334" s="451"/>
      <c r="EU334" s="451"/>
      <c r="EV334" s="451"/>
      <c r="EW334" s="451"/>
      <c r="EX334" s="451"/>
      <c r="EY334" s="451"/>
      <c r="EZ334" s="451"/>
      <c r="FA334" s="451"/>
      <c r="FB334" s="451"/>
      <c r="FC334" s="451"/>
      <c r="FD334" s="451"/>
      <c r="FE334" s="451"/>
      <c r="FF334" s="451"/>
      <c r="FG334" s="451"/>
      <c r="FH334" s="451"/>
      <c r="FI334" s="451"/>
      <c r="FJ334" s="451"/>
      <c r="FK334" s="451"/>
      <c r="FL334" s="451"/>
      <c r="FM334" s="451"/>
      <c r="FN334" s="451"/>
    </row>
    <row r="335" spans="1:170" ht="15.75" customHeight="1">
      <c r="A335" s="451"/>
      <c r="B335" s="451"/>
      <c r="C335" s="451"/>
      <c r="D335" s="451"/>
      <c r="E335" s="451"/>
      <c r="F335" s="451"/>
      <c r="G335" s="451"/>
      <c r="H335" s="451"/>
      <c r="I335" s="451"/>
      <c r="J335" s="451"/>
      <c r="K335" s="451"/>
      <c r="L335" s="451"/>
      <c r="M335" s="451"/>
      <c r="N335" s="451"/>
      <c r="O335" s="451"/>
      <c r="P335" s="451"/>
      <c r="Q335" s="451"/>
      <c r="R335" s="451"/>
      <c r="S335" s="451"/>
      <c r="T335" s="451"/>
      <c r="U335" s="451"/>
      <c r="V335" s="451"/>
      <c r="W335" s="451"/>
      <c r="X335" s="451"/>
      <c r="Y335" s="451"/>
      <c r="Z335" s="451"/>
      <c r="AA335" s="451"/>
      <c r="AB335" s="451"/>
      <c r="AC335" s="451"/>
      <c r="AD335" s="451"/>
      <c r="AE335" s="451"/>
      <c r="AF335" s="451"/>
      <c r="AG335" s="451"/>
      <c r="AH335" s="451"/>
      <c r="AI335" s="451"/>
      <c r="AJ335" s="451"/>
      <c r="AK335" s="451"/>
      <c r="AL335" s="451"/>
      <c r="AM335" s="451"/>
      <c r="AN335" s="451"/>
      <c r="AO335" s="451"/>
      <c r="AP335" s="451"/>
      <c r="AQ335" s="451"/>
      <c r="AR335" s="451"/>
      <c r="AS335" s="451"/>
      <c r="AT335" s="451"/>
      <c r="AU335" s="451"/>
      <c r="AV335" s="451"/>
      <c r="AW335" s="451"/>
      <c r="AX335" s="451"/>
      <c r="AY335" s="451"/>
      <c r="AZ335" s="451"/>
      <c r="BA335" s="451"/>
      <c r="BB335" s="451"/>
      <c r="BC335" s="451"/>
      <c r="BD335" s="451"/>
      <c r="BE335" s="451"/>
      <c r="BF335" s="451"/>
      <c r="BG335" s="451"/>
      <c r="BH335" s="451"/>
      <c r="BI335" s="451"/>
      <c r="BJ335" s="451"/>
      <c r="BK335" s="451"/>
      <c r="BL335" s="451"/>
      <c r="BM335" s="451"/>
      <c r="BN335" s="451"/>
      <c r="BO335" s="451"/>
      <c r="BP335" s="451"/>
      <c r="BQ335" s="451"/>
      <c r="BR335" s="451"/>
      <c r="BS335" s="451"/>
      <c r="BT335" s="451"/>
      <c r="BU335" s="451"/>
      <c r="BV335" s="451"/>
      <c r="BW335" s="451"/>
      <c r="BX335" s="451"/>
      <c r="BY335" s="451"/>
      <c r="BZ335" s="451"/>
      <c r="CA335" s="451"/>
      <c r="CB335" s="451"/>
      <c r="CC335" s="451"/>
      <c r="CD335" s="451"/>
      <c r="CE335" s="451"/>
      <c r="CF335" s="451"/>
      <c r="CG335" s="451"/>
      <c r="CH335" s="451"/>
      <c r="CI335" s="451"/>
      <c r="CJ335" s="451"/>
      <c r="CK335" s="451"/>
      <c r="CL335" s="451"/>
      <c r="CM335" s="451"/>
      <c r="CN335" s="451"/>
      <c r="CO335" s="451"/>
      <c r="CP335" s="451"/>
      <c r="CQ335" s="451"/>
      <c r="CR335" s="451"/>
      <c r="CS335" s="451"/>
      <c r="CT335" s="451"/>
      <c r="CU335" s="451"/>
      <c r="CV335" s="451"/>
      <c r="CW335" s="451"/>
      <c r="CX335" s="451"/>
      <c r="CY335" s="451"/>
      <c r="CZ335" s="451"/>
      <c r="DA335" s="451"/>
      <c r="DB335" s="451"/>
      <c r="DC335" s="451"/>
      <c r="DD335" s="451"/>
      <c r="DE335" s="451"/>
      <c r="DF335" s="451"/>
      <c r="DG335" s="451"/>
      <c r="DH335" s="451"/>
      <c r="DI335" s="451"/>
      <c r="DJ335" s="451"/>
      <c r="DK335" s="451"/>
      <c r="DL335" s="451"/>
      <c r="DM335" s="451"/>
      <c r="DN335" s="451"/>
      <c r="DO335" s="451"/>
      <c r="DP335" s="451"/>
      <c r="DQ335" s="451"/>
      <c r="DR335" s="451"/>
      <c r="DS335" s="451"/>
      <c r="DT335" s="451"/>
      <c r="DU335" s="451"/>
      <c r="DV335" s="451"/>
      <c r="DW335" s="451"/>
      <c r="DX335" s="451"/>
      <c r="DY335" s="451"/>
      <c r="DZ335" s="451"/>
      <c r="EA335" s="451"/>
      <c r="EB335" s="451"/>
      <c r="EC335" s="451"/>
      <c r="ED335" s="451"/>
      <c r="EE335" s="451"/>
      <c r="EF335" s="451"/>
      <c r="EG335" s="451"/>
      <c r="EH335" s="451"/>
      <c r="EI335" s="451"/>
      <c r="EJ335" s="451"/>
      <c r="EK335" s="451"/>
      <c r="EL335" s="451"/>
      <c r="EM335" s="451"/>
      <c r="EN335" s="451"/>
      <c r="EO335" s="451"/>
      <c r="EP335" s="451"/>
      <c r="EQ335" s="451"/>
      <c r="ER335" s="451"/>
      <c r="ES335" s="451"/>
      <c r="ET335" s="451"/>
      <c r="EU335" s="451"/>
      <c r="EV335" s="451"/>
      <c r="EW335" s="451"/>
      <c r="EX335" s="451"/>
      <c r="EY335" s="451"/>
      <c r="EZ335" s="451"/>
      <c r="FA335" s="451"/>
      <c r="FB335" s="451"/>
      <c r="FC335" s="451"/>
      <c r="FD335" s="451"/>
      <c r="FE335" s="451"/>
      <c r="FF335" s="451"/>
      <c r="FG335" s="451"/>
      <c r="FH335" s="451"/>
      <c r="FI335" s="451"/>
      <c r="FJ335" s="451"/>
      <c r="FK335" s="451"/>
      <c r="FL335" s="451"/>
      <c r="FM335" s="451"/>
      <c r="FN335" s="451"/>
    </row>
    <row r="336" spans="1:170" ht="15.75" customHeight="1">
      <c r="A336" s="451"/>
      <c r="B336" s="451"/>
      <c r="C336" s="451"/>
      <c r="D336" s="451"/>
      <c r="E336" s="451"/>
      <c r="F336" s="451"/>
      <c r="G336" s="451"/>
      <c r="H336" s="451"/>
      <c r="I336" s="451"/>
      <c r="J336" s="451"/>
      <c r="K336" s="451"/>
      <c r="L336" s="451"/>
      <c r="M336" s="451"/>
      <c r="N336" s="451"/>
      <c r="O336" s="451"/>
      <c r="P336" s="451"/>
      <c r="Q336" s="451"/>
      <c r="R336" s="451"/>
      <c r="S336" s="451"/>
      <c r="T336" s="451"/>
      <c r="U336" s="451"/>
      <c r="V336" s="451"/>
      <c r="W336" s="451"/>
      <c r="X336" s="451"/>
      <c r="Y336" s="451"/>
      <c r="Z336" s="451"/>
      <c r="AA336" s="451"/>
      <c r="AB336" s="451"/>
      <c r="AC336" s="451"/>
      <c r="AD336" s="451"/>
      <c r="AE336" s="451"/>
      <c r="AF336" s="451"/>
      <c r="AG336" s="451"/>
      <c r="AH336" s="451"/>
      <c r="AI336" s="451"/>
      <c r="AJ336" s="451"/>
      <c r="AK336" s="451"/>
      <c r="AL336" s="451"/>
      <c r="AM336" s="451"/>
      <c r="AN336" s="451"/>
      <c r="AO336" s="451"/>
      <c r="AP336" s="451"/>
      <c r="AQ336" s="451"/>
      <c r="AR336" s="451"/>
      <c r="AS336" s="451"/>
      <c r="AT336" s="451"/>
      <c r="AU336" s="451"/>
      <c r="AV336" s="451"/>
      <c r="AW336" s="451"/>
      <c r="AX336" s="451"/>
      <c r="AY336" s="451"/>
      <c r="AZ336" s="451"/>
      <c r="BA336" s="451"/>
      <c r="BB336" s="451"/>
      <c r="BC336" s="451"/>
      <c r="BD336" s="451"/>
      <c r="BE336" s="451"/>
      <c r="BF336" s="451"/>
      <c r="BG336" s="451"/>
      <c r="BH336" s="451"/>
      <c r="BI336" s="451"/>
      <c r="BJ336" s="451"/>
      <c r="BK336" s="451"/>
      <c r="BL336" s="451"/>
      <c r="BM336" s="451"/>
      <c r="BN336" s="451"/>
      <c r="BO336" s="451"/>
      <c r="BP336" s="451"/>
      <c r="BQ336" s="451"/>
      <c r="BR336" s="451"/>
      <c r="BS336" s="451"/>
      <c r="BT336" s="451"/>
      <c r="BU336" s="451"/>
      <c r="BV336" s="451"/>
      <c r="BW336" s="451"/>
      <c r="BX336" s="451"/>
      <c r="BY336" s="451"/>
      <c r="BZ336" s="451"/>
      <c r="CA336" s="451"/>
      <c r="CB336" s="451"/>
      <c r="CC336" s="451"/>
      <c r="CD336" s="451"/>
      <c r="CE336" s="451"/>
      <c r="CF336" s="451"/>
      <c r="CG336" s="451"/>
      <c r="CH336" s="451"/>
      <c r="CI336" s="451"/>
      <c r="CJ336" s="451"/>
      <c r="CK336" s="451"/>
      <c r="CL336" s="451"/>
      <c r="CM336" s="451"/>
      <c r="CN336" s="451"/>
      <c r="CO336" s="451"/>
      <c r="CP336" s="451"/>
      <c r="CQ336" s="451"/>
      <c r="CR336" s="451"/>
      <c r="CS336" s="451"/>
      <c r="CT336" s="451"/>
      <c r="CU336" s="451"/>
      <c r="CV336" s="451"/>
      <c r="CW336" s="451"/>
      <c r="CX336" s="451"/>
      <c r="CY336" s="451"/>
      <c r="CZ336" s="451"/>
      <c r="DA336" s="451"/>
      <c r="DB336" s="451"/>
      <c r="DC336" s="451"/>
      <c r="DD336" s="451"/>
      <c r="DE336" s="451"/>
      <c r="DF336" s="451"/>
      <c r="DG336" s="451"/>
      <c r="DH336" s="451"/>
      <c r="DI336" s="451"/>
      <c r="DJ336" s="451"/>
      <c r="DK336" s="451"/>
      <c r="DL336" s="451"/>
      <c r="DM336" s="451"/>
      <c r="DN336" s="451"/>
      <c r="DO336" s="451"/>
      <c r="DP336" s="451"/>
      <c r="DQ336" s="451"/>
      <c r="DR336" s="451"/>
      <c r="DS336" s="451"/>
      <c r="DT336" s="451"/>
      <c r="DU336" s="451"/>
      <c r="DV336" s="451"/>
      <c r="DW336" s="451"/>
      <c r="DX336" s="451"/>
      <c r="DY336" s="451"/>
      <c r="DZ336" s="451"/>
      <c r="EA336" s="451"/>
      <c r="EB336" s="451"/>
      <c r="EC336" s="451"/>
      <c r="ED336" s="451"/>
      <c r="EE336" s="451"/>
      <c r="EF336" s="451"/>
      <c r="EG336" s="451"/>
      <c r="EH336" s="451"/>
      <c r="EI336" s="451"/>
      <c r="EJ336" s="451"/>
      <c r="EK336" s="451"/>
      <c r="EL336" s="451"/>
      <c r="EM336" s="451"/>
      <c r="EN336" s="451"/>
      <c r="EO336" s="451"/>
      <c r="EP336" s="451"/>
      <c r="EQ336" s="451"/>
      <c r="ER336" s="451"/>
      <c r="ES336" s="451"/>
      <c r="ET336" s="451"/>
      <c r="EU336" s="451"/>
      <c r="EV336" s="451"/>
      <c r="EW336" s="451"/>
      <c r="EX336" s="451"/>
      <c r="EY336" s="451"/>
      <c r="EZ336" s="451"/>
      <c r="FA336" s="451"/>
      <c r="FB336" s="451"/>
      <c r="FC336" s="451"/>
      <c r="FD336" s="451"/>
      <c r="FE336" s="451"/>
      <c r="FF336" s="451"/>
      <c r="FG336" s="451"/>
      <c r="FH336" s="451"/>
      <c r="FI336" s="451"/>
      <c r="FJ336" s="451"/>
      <c r="FK336" s="451"/>
      <c r="FL336" s="451"/>
      <c r="FM336" s="451"/>
      <c r="FN336" s="451"/>
    </row>
    <row r="337" spans="1:170" ht="15.75" customHeight="1">
      <c r="A337" s="451"/>
      <c r="B337" s="451"/>
      <c r="C337" s="451"/>
      <c r="D337" s="451"/>
      <c r="E337" s="451"/>
      <c r="F337" s="451"/>
      <c r="G337" s="451"/>
      <c r="H337" s="451"/>
      <c r="I337" s="451"/>
      <c r="J337" s="451"/>
      <c r="K337" s="451"/>
      <c r="L337" s="451"/>
      <c r="M337" s="451"/>
      <c r="N337" s="451"/>
      <c r="O337" s="451"/>
      <c r="P337" s="451"/>
      <c r="Q337" s="451"/>
      <c r="R337" s="451"/>
      <c r="S337" s="451"/>
      <c r="T337" s="451"/>
      <c r="U337" s="451"/>
      <c r="V337" s="451"/>
      <c r="W337" s="451"/>
      <c r="X337" s="451"/>
      <c r="Y337" s="451"/>
      <c r="Z337" s="451"/>
      <c r="AA337" s="451"/>
      <c r="AB337" s="451"/>
      <c r="AC337" s="451"/>
      <c r="AD337" s="451"/>
      <c r="AE337" s="451"/>
      <c r="AF337" s="451"/>
      <c r="AG337" s="451"/>
      <c r="AH337" s="451"/>
      <c r="AI337" s="451"/>
      <c r="AJ337" s="451"/>
      <c r="AK337" s="451"/>
      <c r="AL337" s="451"/>
      <c r="AM337" s="451"/>
      <c r="AN337" s="451"/>
      <c r="AO337" s="451"/>
      <c r="AP337" s="451"/>
      <c r="AQ337" s="451"/>
      <c r="AR337" s="451"/>
      <c r="AS337" s="451"/>
      <c r="AT337" s="451"/>
      <c r="AU337" s="451"/>
      <c r="AV337" s="451"/>
      <c r="AW337" s="451"/>
      <c r="AX337" s="451"/>
      <c r="AY337" s="451"/>
      <c r="AZ337" s="451"/>
      <c r="BA337" s="451"/>
      <c r="BB337" s="451"/>
      <c r="BC337" s="451"/>
      <c r="BD337" s="451"/>
      <c r="BE337" s="451"/>
      <c r="BF337" s="451"/>
      <c r="BG337" s="451"/>
      <c r="BH337" s="451"/>
      <c r="BI337" s="451"/>
      <c r="BJ337" s="451"/>
      <c r="BK337" s="451"/>
      <c r="BL337" s="451"/>
      <c r="BM337" s="451"/>
      <c r="BN337" s="451"/>
      <c r="BO337" s="451"/>
      <c r="BP337" s="451"/>
      <c r="BQ337" s="451"/>
      <c r="BR337" s="451"/>
      <c r="BS337" s="451"/>
      <c r="BT337" s="451"/>
      <c r="BU337" s="451"/>
      <c r="BV337" s="451"/>
      <c r="BW337" s="451"/>
      <c r="BX337" s="451"/>
      <c r="BY337" s="451"/>
      <c r="BZ337" s="451"/>
      <c r="CA337" s="451"/>
      <c r="CB337" s="451"/>
      <c r="CC337" s="451"/>
      <c r="CD337" s="451"/>
      <c r="CE337" s="451"/>
      <c r="CF337" s="451"/>
      <c r="CG337" s="451"/>
      <c r="CH337" s="451"/>
      <c r="CI337" s="451"/>
      <c r="CJ337" s="451"/>
      <c r="CK337" s="451"/>
      <c r="CL337" s="451"/>
      <c r="CM337" s="451"/>
      <c r="CN337" s="451"/>
      <c r="CO337" s="451"/>
      <c r="CP337" s="451"/>
      <c r="CQ337" s="451"/>
      <c r="CR337" s="451"/>
      <c r="CS337" s="451"/>
      <c r="CT337" s="451"/>
      <c r="CU337" s="451"/>
      <c r="CV337" s="451"/>
      <c r="CW337" s="451"/>
      <c r="CX337" s="451"/>
      <c r="CY337" s="451"/>
      <c r="CZ337" s="451"/>
      <c r="DA337" s="451"/>
      <c r="DB337" s="451"/>
      <c r="DC337" s="451"/>
      <c r="DD337" s="451"/>
      <c r="DE337" s="451"/>
      <c r="DF337" s="451"/>
      <c r="DG337" s="451"/>
      <c r="DH337" s="451"/>
      <c r="DI337" s="451"/>
      <c r="DJ337" s="451"/>
      <c r="DK337" s="451"/>
      <c r="DL337" s="451"/>
      <c r="DM337" s="451"/>
      <c r="DN337" s="451"/>
      <c r="DO337" s="451"/>
      <c r="DP337" s="451"/>
      <c r="DQ337" s="451"/>
      <c r="DR337" s="451"/>
      <c r="DS337" s="451"/>
      <c r="DT337" s="451"/>
      <c r="DU337" s="451"/>
      <c r="DV337" s="451"/>
      <c r="DW337" s="451"/>
      <c r="DX337" s="451"/>
      <c r="DY337" s="451"/>
      <c r="DZ337" s="451"/>
      <c r="EA337" s="451"/>
      <c r="EB337" s="451"/>
      <c r="EC337" s="451"/>
      <c r="ED337" s="451"/>
      <c r="EE337" s="451"/>
      <c r="EF337" s="451"/>
      <c r="EG337" s="451"/>
      <c r="EH337" s="451"/>
      <c r="EI337" s="451"/>
      <c r="EJ337" s="451"/>
      <c r="EK337" s="451"/>
      <c r="EL337" s="451"/>
      <c r="EM337" s="451"/>
      <c r="EN337" s="451"/>
      <c r="EO337" s="451"/>
      <c r="EP337" s="451"/>
      <c r="EQ337" s="451"/>
      <c r="ER337" s="451"/>
      <c r="ES337" s="451"/>
      <c r="ET337" s="451"/>
      <c r="EU337" s="451"/>
      <c r="EV337" s="451"/>
      <c r="EW337" s="451"/>
      <c r="EX337" s="451"/>
      <c r="EY337" s="451"/>
      <c r="EZ337" s="451"/>
      <c r="FA337" s="451"/>
      <c r="FB337" s="451"/>
      <c r="FC337" s="451"/>
      <c r="FD337" s="451"/>
      <c r="FE337" s="451"/>
      <c r="FF337" s="451"/>
      <c r="FG337" s="451"/>
      <c r="FH337" s="451"/>
      <c r="FI337" s="451"/>
      <c r="FJ337" s="451"/>
      <c r="FK337" s="451"/>
      <c r="FL337" s="451"/>
      <c r="FM337" s="451"/>
      <c r="FN337" s="451"/>
    </row>
    <row r="338" spans="1:170" ht="15.75" customHeight="1">
      <c r="A338" s="451"/>
      <c r="B338" s="451"/>
      <c r="C338" s="451"/>
      <c r="D338" s="451"/>
      <c r="E338" s="451"/>
      <c r="F338" s="451"/>
      <c r="G338" s="451"/>
      <c r="H338" s="451"/>
      <c r="I338" s="451"/>
      <c r="J338" s="451"/>
      <c r="K338" s="451"/>
      <c r="L338" s="451"/>
      <c r="M338" s="451"/>
      <c r="N338" s="451"/>
      <c r="O338" s="451"/>
      <c r="P338" s="451"/>
      <c r="Q338" s="451"/>
      <c r="R338" s="451"/>
      <c r="S338" s="451"/>
      <c r="T338" s="451"/>
      <c r="U338" s="451"/>
      <c r="V338" s="451"/>
      <c r="W338" s="451"/>
      <c r="X338" s="451"/>
      <c r="Y338" s="451"/>
      <c r="Z338" s="451"/>
      <c r="AA338" s="451"/>
      <c r="AB338" s="451"/>
      <c r="AC338" s="451"/>
      <c r="AD338" s="451"/>
      <c r="AE338" s="451"/>
      <c r="AF338" s="451"/>
      <c r="AG338" s="451"/>
      <c r="AH338" s="451"/>
      <c r="AI338" s="451"/>
      <c r="AJ338" s="451"/>
      <c r="AK338" s="451"/>
      <c r="AL338" s="451"/>
      <c r="AM338" s="451"/>
      <c r="AN338" s="451"/>
      <c r="AO338" s="451"/>
      <c r="AP338" s="451"/>
      <c r="AQ338" s="451"/>
      <c r="AR338" s="451"/>
      <c r="AS338" s="451"/>
      <c r="AT338" s="451"/>
      <c r="AU338" s="451"/>
      <c r="AV338" s="451"/>
      <c r="AW338" s="451"/>
      <c r="AX338" s="451"/>
      <c r="AY338" s="451"/>
      <c r="AZ338" s="451"/>
      <c r="BA338" s="451"/>
      <c r="BB338" s="451"/>
      <c r="BC338" s="451"/>
      <c r="BD338" s="451"/>
      <c r="BE338" s="451"/>
      <c r="BF338" s="451"/>
      <c r="BG338" s="451"/>
      <c r="BH338" s="451"/>
      <c r="BI338" s="451"/>
      <c r="BJ338" s="451"/>
      <c r="BK338" s="451"/>
      <c r="BL338" s="451"/>
      <c r="BM338" s="451"/>
      <c r="BN338" s="451"/>
      <c r="BO338" s="451"/>
      <c r="BP338" s="451"/>
      <c r="BQ338" s="451"/>
      <c r="BR338" s="451"/>
      <c r="BS338" s="451"/>
      <c r="BT338" s="451"/>
      <c r="BU338" s="451"/>
      <c r="BV338" s="451"/>
      <c r="BW338" s="451"/>
      <c r="BX338" s="451"/>
      <c r="BY338" s="451"/>
      <c r="BZ338" s="451"/>
      <c r="CA338" s="451"/>
      <c r="CB338" s="451"/>
      <c r="CC338" s="451"/>
      <c r="CD338" s="451"/>
      <c r="CE338" s="451"/>
      <c r="CF338" s="451"/>
      <c r="CG338" s="451"/>
      <c r="CH338" s="451"/>
      <c r="CI338" s="451"/>
      <c r="CJ338" s="451"/>
      <c r="CK338" s="451"/>
      <c r="CL338" s="451"/>
      <c r="CM338" s="451"/>
      <c r="CN338" s="451"/>
      <c r="CO338" s="451"/>
      <c r="CP338" s="451"/>
      <c r="CQ338" s="451"/>
      <c r="CR338" s="451"/>
      <c r="CS338" s="451"/>
      <c r="CT338" s="451"/>
      <c r="CU338" s="451"/>
      <c r="CV338" s="451"/>
      <c r="CW338" s="451"/>
      <c r="CX338" s="451"/>
      <c r="CY338" s="451"/>
      <c r="CZ338" s="451"/>
      <c r="DA338" s="451"/>
      <c r="DB338" s="451"/>
      <c r="DC338" s="451"/>
      <c r="DD338" s="451"/>
      <c r="DE338" s="451"/>
      <c r="DF338" s="451"/>
      <c r="DG338" s="451"/>
      <c r="DH338" s="451"/>
      <c r="DI338" s="451"/>
      <c r="DJ338" s="451"/>
      <c r="DK338" s="451"/>
      <c r="DL338" s="451"/>
      <c r="DM338" s="451"/>
      <c r="DN338" s="451"/>
      <c r="DO338" s="451"/>
      <c r="DP338" s="451"/>
      <c r="DQ338" s="451"/>
      <c r="DR338" s="451"/>
      <c r="DS338" s="451"/>
      <c r="DT338" s="451"/>
      <c r="DU338" s="451"/>
      <c r="DV338" s="451"/>
      <c r="DW338" s="451"/>
      <c r="DX338" s="451"/>
      <c r="DY338" s="451"/>
      <c r="DZ338" s="451"/>
      <c r="EA338" s="451"/>
      <c r="EB338" s="451"/>
      <c r="EC338" s="451"/>
      <c r="ED338" s="451"/>
      <c r="EE338" s="451"/>
      <c r="EF338" s="451"/>
      <c r="EG338" s="451"/>
      <c r="EH338" s="451"/>
      <c r="EI338" s="451"/>
      <c r="EJ338" s="451"/>
      <c r="EK338" s="451"/>
      <c r="EL338" s="451"/>
      <c r="EM338" s="451"/>
      <c r="EN338" s="451"/>
      <c r="EO338" s="451"/>
      <c r="EP338" s="451"/>
      <c r="EQ338" s="451"/>
      <c r="ER338" s="451"/>
      <c r="ES338" s="451"/>
      <c r="ET338" s="451"/>
      <c r="EU338" s="451"/>
      <c r="EV338" s="451"/>
      <c r="EW338" s="451"/>
      <c r="EX338" s="451"/>
      <c r="EY338" s="451"/>
      <c r="EZ338" s="451"/>
      <c r="FA338" s="451"/>
      <c r="FB338" s="451"/>
      <c r="FC338" s="451"/>
      <c r="FD338" s="451"/>
      <c r="FE338" s="451"/>
      <c r="FF338" s="451"/>
      <c r="FG338" s="451"/>
      <c r="FH338" s="451"/>
      <c r="FI338" s="451"/>
      <c r="FJ338" s="451"/>
      <c r="FK338" s="451"/>
      <c r="FL338" s="451"/>
      <c r="FM338" s="451"/>
      <c r="FN338" s="451"/>
    </row>
    <row r="339" spans="1:170" ht="15.75" customHeight="1">
      <c r="A339" s="451"/>
      <c r="B339" s="451"/>
      <c r="C339" s="451"/>
      <c r="D339" s="451"/>
      <c r="E339" s="451"/>
      <c r="F339" s="451"/>
      <c r="G339" s="451"/>
      <c r="H339" s="451"/>
      <c r="I339" s="451"/>
      <c r="J339" s="451"/>
      <c r="K339" s="451"/>
      <c r="L339" s="451"/>
      <c r="M339" s="451"/>
      <c r="N339" s="451"/>
      <c r="O339" s="451"/>
      <c r="P339" s="451"/>
      <c r="Q339" s="451"/>
      <c r="R339" s="451"/>
      <c r="S339" s="451"/>
      <c r="T339" s="451"/>
      <c r="U339" s="451"/>
      <c r="V339" s="451"/>
      <c r="W339" s="451"/>
      <c r="X339" s="451"/>
      <c r="Y339" s="451"/>
      <c r="Z339" s="451"/>
      <c r="AA339" s="451"/>
      <c r="AB339" s="451"/>
      <c r="AC339" s="451"/>
      <c r="AD339" s="451"/>
      <c r="AE339" s="451"/>
      <c r="AF339" s="451"/>
      <c r="AG339" s="451"/>
      <c r="AH339" s="451"/>
      <c r="AI339" s="451"/>
      <c r="AJ339" s="451"/>
      <c r="AK339" s="451"/>
      <c r="AL339" s="451"/>
      <c r="AM339" s="451"/>
      <c r="AN339" s="451"/>
      <c r="AO339" s="451"/>
      <c r="AP339" s="451"/>
      <c r="AQ339" s="451"/>
      <c r="AR339" s="451"/>
      <c r="AS339" s="451"/>
      <c r="AT339" s="451"/>
      <c r="AU339" s="451"/>
      <c r="AV339" s="451"/>
      <c r="AW339" s="451"/>
      <c r="AX339" s="451"/>
      <c r="AY339" s="451"/>
      <c r="AZ339" s="451"/>
      <c r="BA339" s="451"/>
      <c r="BB339" s="451"/>
      <c r="BC339" s="451"/>
      <c r="BD339" s="451"/>
      <c r="BE339" s="451"/>
      <c r="BF339" s="451"/>
      <c r="BG339" s="451"/>
      <c r="BH339" s="451"/>
      <c r="BI339" s="451"/>
      <c r="BJ339" s="451"/>
      <c r="BK339" s="451"/>
      <c r="BL339" s="451"/>
      <c r="BM339" s="451"/>
      <c r="BN339" s="451"/>
      <c r="BO339" s="451"/>
      <c r="BP339" s="451"/>
      <c r="BQ339" s="451"/>
      <c r="BR339" s="451"/>
      <c r="BS339" s="451"/>
      <c r="BT339" s="451"/>
      <c r="BU339" s="451"/>
      <c r="BV339" s="451"/>
      <c r="BW339" s="451"/>
      <c r="BX339" s="451"/>
      <c r="BY339" s="451"/>
      <c r="BZ339" s="451"/>
      <c r="CA339" s="451"/>
      <c r="CB339" s="451"/>
      <c r="CC339" s="451"/>
      <c r="CD339" s="451"/>
      <c r="CE339" s="451"/>
      <c r="CF339" s="451"/>
      <c r="CG339" s="451"/>
      <c r="CH339" s="451"/>
      <c r="CI339" s="451"/>
      <c r="CJ339" s="451"/>
      <c r="CK339" s="451"/>
      <c r="CL339" s="451"/>
      <c r="CM339" s="451"/>
      <c r="CN339" s="451"/>
      <c r="CO339" s="451"/>
      <c r="CP339" s="451"/>
      <c r="CQ339" s="451"/>
      <c r="CR339" s="451"/>
      <c r="CS339" s="451"/>
      <c r="CT339" s="451"/>
      <c r="CU339" s="451"/>
      <c r="CV339" s="451"/>
      <c r="CW339" s="451"/>
      <c r="CX339" s="451"/>
      <c r="CY339" s="451"/>
      <c r="CZ339" s="451"/>
      <c r="DA339" s="451"/>
      <c r="DB339" s="451"/>
      <c r="DC339" s="451"/>
      <c r="DD339" s="451"/>
      <c r="DE339" s="451"/>
      <c r="DF339" s="451"/>
      <c r="DG339" s="451"/>
      <c r="DH339" s="451"/>
      <c r="DI339" s="451"/>
      <c r="DJ339" s="451"/>
      <c r="DK339" s="451"/>
      <c r="DL339" s="451"/>
      <c r="DM339" s="451"/>
      <c r="DN339" s="451"/>
      <c r="DO339" s="451"/>
      <c r="DP339" s="451"/>
      <c r="DQ339" s="451"/>
      <c r="DR339" s="451"/>
      <c r="DS339" s="451"/>
      <c r="DT339" s="451"/>
      <c r="DU339" s="451"/>
      <c r="DV339" s="451"/>
      <c r="DW339" s="451"/>
      <c r="DX339" s="451"/>
      <c r="DY339" s="451"/>
      <c r="DZ339" s="451"/>
      <c r="EA339" s="451"/>
      <c r="EB339" s="451"/>
      <c r="EC339" s="451"/>
      <c r="ED339" s="451"/>
      <c r="EE339" s="451"/>
      <c r="EF339" s="451"/>
      <c r="EG339" s="451"/>
      <c r="EH339" s="451"/>
      <c r="EI339" s="451"/>
      <c r="EJ339" s="451"/>
      <c r="EK339" s="451"/>
      <c r="EL339" s="451"/>
      <c r="EM339" s="451"/>
      <c r="EN339" s="451"/>
      <c r="EO339" s="451"/>
      <c r="EP339" s="451"/>
      <c r="EQ339" s="451"/>
      <c r="ER339" s="451"/>
      <c r="ES339" s="451"/>
      <c r="ET339" s="451"/>
      <c r="EU339" s="451"/>
      <c r="EV339" s="451"/>
      <c r="EW339" s="451"/>
      <c r="EX339" s="451"/>
      <c r="EY339" s="451"/>
      <c r="EZ339" s="451"/>
      <c r="FA339" s="451"/>
      <c r="FB339" s="451"/>
      <c r="FC339" s="451"/>
      <c r="FD339" s="451"/>
      <c r="FE339" s="451"/>
      <c r="FF339" s="451"/>
      <c r="FG339" s="451"/>
      <c r="FH339" s="451"/>
      <c r="FI339" s="451"/>
      <c r="FJ339" s="451"/>
      <c r="FK339" s="451"/>
      <c r="FL339" s="451"/>
      <c r="FM339" s="451"/>
      <c r="FN339" s="451"/>
    </row>
    <row r="340" spans="1:170" ht="15.75" customHeight="1">
      <c r="A340" s="451"/>
      <c r="B340" s="451"/>
      <c r="C340" s="451"/>
      <c r="D340" s="451"/>
      <c r="E340" s="451"/>
      <c r="F340" s="451"/>
      <c r="G340" s="451"/>
      <c r="H340" s="451"/>
      <c r="I340" s="451"/>
      <c r="J340" s="451"/>
      <c r="K340" s="451"/>
      <c r="L340" s="451"/>
      <c r="M340" s="451"/>
      <c r="N340" s="451"/>
      <c r="O340" s="451"/>
      <c r="P340" s="451"/>
      <c r="Q340" s="451"/>
      <c r="R340" s="451"/>
      <c r="S340" s="451"/>
      <c r="T340" s="451"/>
      <c r="U340" s="451"/>
      <c r="V340" s="451"/>
      <c r="W340" s="451"/>
      <c r="X340" s="451"/>
      <c r="Y340" s="451"/>
      <c r="Z340" s="451"/>
      <c r="AA340" s="451"/>
      <c r="AB340" s="451"/>
      <c r="AC340" s="451"/>
      <c r="AD340" s="451"/>
      <c r="AE340" s="451"/>
      <c r="AF340" s="451"/>
      <c r="AG340" s="451"/>
      <c r="AH340" s="451"/>
      <c r="AI340" s="451"/>
      <c r="AJ340" s="451"/>
      <c r="AK340" s="451"/>
      <c r="AL340" s="451"/>
      <c r="AM340" s="451"/>
      <c r="AN340" s="451"/>
      <c r="AO340" s="451"/>
      <c r="AP340" s="451"/>
      <c r="AQ340" s="451"/>
      <c r="AR340" s="451"/>
      <c r="AS340" s="451"/>
      <c r="AT340" s="451"/>
      <c r="AU340" s="451"/>
      <c r="AV340" s="451"/>
      <c r="AW340" s="451"/>
      <c r="AX340" s="451"/>
      <c r="AY340" s="451"/>
      <c r="AZ340" s="451"/>
      <c r="BA340" s="451"/>
      <c r="BB340" s="451"/>
      <c r="BC340" s="451"/>
      <c r="BD340" s="451"/>
      <c r="BE340" s="451"/>
      <c r="BF340" s="451"/>
      <c r="BG340" s="451"/>
      <c r="BH340" s="451"/>
      <c r="BI340" s="451"/>
      <c r="BJ340" s="451"/>
      <c r="BK340" s="451"/>
      <c r="BL340" s="451"/>
      <c r="BM340" s="451"/>
      <c r="BN340" s="451"/>
      <c r="BO340" s="451"/>
      <c r="BP340" s="451"/>
      <c r="BQ340" s="451"/>
      <c r="BR340" s="451"/>
      <c r="BS340" s="451"/>
      <c r="BT340" s="451"/>
      <c r="BU340" s="451"/>
      <c r="BV340" s="451"/>
      <c r="BW340" s="451"/>
      <c r="BX340" s="451"/>
      <c r="BY340" s="451"/>
      <c r="BZ340" s="451"/>
      <c r="CA340" s="451"/>
      <c r="CB340" s="451"/>
      <c r="CC340" s="451"/>
      <c r="CD340" s="451"/>
      <c r="CE340" s="451"/>
      <c r="CF340" s="451"/>
      <c r="CG340" s="451"/>
      <c r="CH340" s="451"/>
      <c r="CI340" s="451"/>
      <c r="CJ340" s="451"/>
      <c r="CK340" s="451"/>
      <c r="CL340" s="451"/>
      <c r="CM340" s="451"/>
      <c r="CN340" s="451"/>
      <c r="CO340" s="451"/>
      <c r="CP340" s="451"/>
      <c r="CQ340" s="451"/>
      <c r="CR340" s="451"/>
      <c r="CS340" s="451"/>
      <c r="CT340" s="451"/>
      <c r="CU340" s="451"/>
      <c r="CV340" s="451"/>
      <c r="CW340" s="451"/>
      <c r="CX340" s="451"/>
      <c r="CY340" s="451"/>
      <c r="CZ340" s="451"/>
      <c r="DA340" s="451"/>
      <c r="DB340" s="451"/>
      <c r="DC340" s="451"/>
      <c r="DD340" s="451"/>
      <c r="DE340" s="451"/>
      <c r="DF340" s="451"/>
      <c r="DG340" s="451"/>
      <c r="DH340" s="451"/>
      <c r="DI340" s="451"/>
      <c r="DJ340" s="451"/>
      <c r="DK340" s="451"/>
      <c r="DL340" s="451"/>
      <c r="DM340" s="451"/>
      <c r="DN340" s="451"/>
      <c r="DO340" s="451"/>
      <c r="DP340" s="451"/>
      <c r="DQ340" s="451"/>
      <c r="DR340" s="451"/>
      <c r="DS340" s="451"/>
      <c r="DT340" s="451"/>
      <c r="DU340" s="451"/>
      <c r="DV340" s="451"/>
      <c r="DW340" s="451"/>
      <c r="DX340" s="451"/>
      <c r="DY340" s="451"/>
      <c r="DZ340" s="451"/>
      <c r="EA340" s="451"/>
      <c r="EB340" s="451"/>
      <c r="EC340" s="451"/>
      <c r="ED340" s="451"/>
      <c r="EE340" s="451"/>
      <c r="EF340" s="451"/>
      <c r="EG340" s="451"/>
      <c r="EH340" s="451"/>
      <c r="EI340" s="451"/>
      <c r="EJ340" s="451"/>
      <c r="EK340" s="451"/>
      <c r="EL340" s="451"/>
      <c r="EM340" s="451"/>
      <c r="EN340" s="451"/>
      <c r="EO340" s="451"/>
      <c r="EP340" s="451"/>
      <c r="EQ340" s="451"/>
      <c r="ER340" s="451"/>
      <c r="ES340" s="451"/>
      <c r="ET340" s="451"/>
      <c r="EU340" s="451"/>
      <c r="EV340" s="451"/>
      <c r="EW340" s="451"/>
      <c r="EX340" s="451"/>
      <c r="EY340" s="451"/>
      <c r="EZ340" s="451"/>
      <c r="FA340" s="451"/>
      <c r="FB340" s="451"/>
      <c r="FC340" s="451"/>
      <c r="FD340" s="451"/>
      <c r="FE340" s="451"/>
      <c r="FF340" s="451"/>
      <c r="FG340" s="451"/>
      <c r="FH340" s="451"/>
      <c r="FI340" s="451"/>
      <c r="FJ340" s="451"/>
      <c r="FK340" s="451"/>
      <c r="FL340" s="451"/>
      <c r="FM340" s="451"/>
      <c r="FN340" s="451"/>
    </row>
    <row r="341" spans="1:170" ht="15.75" customHeight="1">
      <c r="A341" s="451"/>
      <c r="B341" s="451"/>
      <c r="C341" s="451"/>
      <c r="D341" s="451"/>
      <c r="E341" s="451"/>
      <c r="F341" s="451"/>
      <c r="G341" s="451"/>
      <c r="H341" s="451"/>
      <c r="I341" s="451"/>
      <c r="J341" s="451"/>
      <c r="K341" s="451"/>
      <c r="L341" s="451"/>
      <c r="M341" s="451"/>
      <c r="N341" s="451"/>
      <c r="O341" s="451"/>
      <c r="P341" s="451"/>
      <c r="Q341" s="451"/>
      <c r="R341" s="451"/>
      <c r="S341" s="451"/>
      <c r="T341" s="451"/>
      <c r="U341" s="451"/>
      <c r="V341" s="451"/>
      <c r="W341" s="451"/>
      <c r="X341" s="451"/>
      <c r="Y341" s="451"/>
      <c r="Z341" s="451"/>
      <c r="AA341" s="451"/>
      <c r="AB341" s="451"/>
      <c r="AC341" s="451"/>
      <c r="AD341" s="451"/>
      <c r="AE341" s="451"/>
      <c r="AF341" s="451"/>
      <c r="AG341" s="451"/>
      <c r="AH341" s="451"/>
      <c r="AI341" s="451"/>
      <c r="AJ341" s="451"/>
      <c r="AK341" s="451"/>
      <c r="AL341" s="451"/>
      <c r="AM341" s="451"/>
      <c r="AN341" s="451"/>
      <c r="AO341" s="451"/>
      <c r="AP341" s="451"/>
      <c r="AQ341" s="451"/>
      <c r="AR341" s="451"/>
      <c r="AS341" s="451"/>
      <c r="AT341" s="451"/>
      <c r="AU341" s="451"/>
      <c r="AV341" s="451"/>
      <c r="AW341" s="451"/>
      <c r="AX341" s="451"/>
      <c r="AY341" s="451"/>
      <c r="AZ341" s="451"/>
      <c r="BA341" s="451"/>
      <c r="BB341" s="451"/>
      <c r="BC341" s="451"/>
      <c r="BD341" s="451"/>
      <c r="BE341" s="451"/>
      <c r="BF341" s="451"/>
      <c r="BG341" s="451"/>
      <c r="BH341" s="451"/>
      <c r="BI341" s="451"/>
      <c r="BJ341" s="451"/>
      <c r="BK341" s="451"/>
      <c r="BL341" s="451"/>
      <c r="BM341" s="451"/>
      <c r="BN341" s="451"/>
      <c r="BO341" s="451"/>
      <c r="BP341" s="451"/>
      <c r="BQ341" s="451"/>
      <c r="BR341" s="451"/>
      <c r="BS341" s="451"/>
      <c r="BT341" s="451"/>
      <c r="BU341" s="451"/>
      <c r="BV341" s="451"/>
      <c r="BW341" s="451"/>
      <c r="BX341" s="451"/>
      <c r="BY341" s="451"/>
      <c r="BZ341" s="451"/>
      <c r="CA341" s="451"/>
      <c r="CB341" s="451"/>
      <c r="CC341" s="451"/>
      <c r="CD341" s="451"/>
      <c r="CE341" s="451"/>
      <c r="CF341" s="451"/>
      <c r="CG341" s="451"/>
      <c r="CH341" s="451"/>
      <c r="CI341" s="451"/>
      <c r="CJ341" s="451"/>
      <c r="CK341" s="451"/>
      <c r="CL341" s="451"/>
      <c r="CM341" s="451"/>
      <c r="CN341" s="451"/>
      <c r="CO341" s="451"/>
      <c r="CP341" s="451"/>
      <c r="CQ341" s="451"/>
      <c r="CR341" s="451"/>
      <c r="CS341" s="451"/>
      <c r="CT341" s="451"/>
      <c r="CU341" s="451"/>
      <c r="CV341" s="451"/>
      <c r="CW341" s="451"/>
      <c r="CX341" s="451"/>
      <c r="CY341" s="451"/>
      <c r="CZ341" s="451"/>
      <c r="DA341" s="451"/>
      <c r="DB341" s="451"/>
      <c r="DC341" s="451"/>
      <c r="DD341" s="451"/>
      <c r="DE341" s="451"/>
      <c r="DF341" s="451"/>
      <c r="DG341" s="451"/>
      <c r="DH341" s="451"/>
      <c r="DI341" s="451"/>
      <c r="DJ341" s="451"/>
      <c r="DK341" s="451"/>
      <c r="DL341" s="451"/>
      <c r="DM341" s="451"/>
      <c r="DN341" s="451"/>
      <c r="DO341" s="451"/>
      <c r="DP341" s="451"/>
      <c r="DQ341" s="451"/>
      <c r="DR341" s="451"/>
      <c r="DS341" s="451"/>
      <c r="DT341" s="451"/>
      <c r="DU341" s="451"/>
      <c r="DV341" s="451"/>
      <c r="DW341" s="451"/>
      <c r="DX341" s="451"/>
      <c r="DY341" s="451"/>
      <c r="DZ341" s="451"/>
      <c r="EA341" s="451"/>
      <c r="EB341" s="451"/>
      <c r="EC341" s="451"/>
      <c r="ED341" s="451"/>
      <c r="EE341" s="451"/>
      <c r="EF341" s="451"/>
      <c r="EG341" s="451"/>
      <c r="EH341" s="451"/>
      <c r="EI341" s="451"/>
      <c r="EJ341" s="451"/>
      <c r="EK341" s="451"/>
      <c r="EL341" s="451"/>
      <c r="EM341" s="451"/>
      <c r="EN341" s="451"/>
      <c r="EO341" s="451"/>
      <c r="EP341" s="451"/>
      <c r="EQ341" s="451"/>
      <c r="ER341" s="451"/>
      <c r="ES341" s="451"/>
      <c r="ET341" s="451"/>
      <c r="EU341" s="451"/>
      <c r="EV341" s="451"/>
      <c r="EW341" s="451"/>
      <c r="EX341" s="451"/>
      <c r="EY341" s="451"/>
      <c r="EZ341" s="451"/>
      <c r="FA341" s="451"/>
      <c r="FB341" s="451"/>
      <c r="FC341" s="451"/>
      <c r="FD341" s="451"/>
      <c r="FE341" s="451"/>
      <c r="FF341" s="451"/>
      <c r="FG341" s="451"/>
      <c r="FH341" s="451"/>
      <c r="FI341" s="451"/>
      <c r="FJ341" s="451"/>
      <c r="FK341" s="451"/>
      <c r="FL341" s="451"/>
      <c r="FM341" s="451"/>
      <c r="FN341" s="451"/>
    </row>
    <row r="342" spans="1:170" ht="15.75" customHeight="1">
      <c r="A342" s="451"/>
      <c r="B342" s="451"/>
      <c r="C342" s="451"/>
      <c r="D342" s="451"/>
      <c r="E342" s="451"/>
      <c r="F342" s="451"/>
      <c r="G342" s="451"/>
      <c r="H342" s="451"/>
      <c r="I342" s="451"/>
      <c r="J342" s="451"/>
      <c r="K342" s="451"/>
      <c r="L342" s="451"/>
      <c r="M342" s="451"/>
      <c r="N342" s="451"/>
      <c r="O342" s="451"/>
      <c r="P342" s="451"/>
      <c r="Q342" s="451"/>
      <c r="R342" s="451"/>
      <c r="S342" s="451"/>
      <c r="T342" s="451"/>
      <c r="U342" s="451"/>
      <c r="V342" s="451"/>
      <c r="W342" s="451"/>
      <c r="X342" s="451"/>
      <c r="Y342" s="451"/>
      <c r="Z342" s="451"/>
      <c r="AA342" s="451"/>
      <c r="AB342" s="451"/>
      <c r="AC342" s="451"/>
      <c r="AD342" s="451"/>
      <c r="AE342" s="451"/>
      <c r="AF342" s="451"/>
      <c r="AG342" s="451"/>
      <c r="AH342" s="451"/>
      <c r="AI342" s="451"/>
      <c r="AJ342" s="451"/>
      <c r="AK342" s="451"/>
      <c r="AL342" s="451"/>
      <c r="AM342" s="451"/>
      <c r="AN342" s="451"/>
      <c r="AO342" s="451"/>
      <c r="AP342" s="451"/>
      <c r="AQ342" s="451"/>
      <c r="AR342" s="451"/>
      <c r="AS342" s="451"/>
      <c r="AT342" s="451"/>
      <c r="AU342" s="451"/>
      <c r="AV342" s="451"/>
      <c r="AW342" s="451"/>
      <c r="AX342" s="451"/>
      <c r="AY342" s="451"/>
      <c r="AZ342" s="451"/>
      <c r="BA342" s="451"/>
      <c r="BB342" s="451"/>
      <c r="BC342" s="451"/>
      <c r="BD342" s="451"/>
      <c r="BE342" s="451"/>
      <c r="BF342" s="451"/>
      <c r="BG342" s="451"/>
      <c r="BH342" s="451"/>
      <c r="BI342" s="451"/>
      <c r="BJ342" s="451"/>
      <c r="BK342" s="451"/>
      <c r="BL342" s="451"/>
      <c r="BM342" s="451"/>
      <c r="BN342" s="451"/>
      <c r="BO342" s="451"/>
      <c r="BP342" s="451"/>
      <c r="BQ342" s="451"/>
      <c r="BR342" s="451"/>
      <c r="BS342" s="451"/>
      <c r="BT342" s="451"/>
      <c r="BU342" s="451"/>
      <c r="BV342" s="451"/>
      <c r="BW342" s="451"/>
      <c r="BX342" s="451"/>
      <c r="BY342" s="451"/>
      <c r="BZ342" s="451"/>
      <c r="CA342" s="451"/>
      <c r="CB342" s="451"/>
      <c r="CC342" s="451"/>
      <c r="CD342" s="451"/>
      <c r="CE342" s="451"/>
      <c r="CF342" s="451"/>
      <c r="CG342" s="451"/>
      <c r="CH342" s="451"/>
      <c r="CI342" s="451"/>
      <c r="CJ342" s="451"/>
      <c r="CK342" s="451"/>
      <c r="CL342" s="451"/>
      <c r="CM342" s="451"/>
      <c r="CN342" s="451"/>
      <c r="CO342" s="451"/>
      <c r="CP342" s="451"/>
      <c r="CQ342" s="451"/>
      <c r="CR342" s="451"/>
      <c r="CS342" s="451"/>
      <c r="CT342" s="451"/>
      <c r="CU342" s="451"/>
      <c r="CV342" s="451"/>
      <c r="CW342" s="451"/>
      <c r="CX342" s="451"/>
      <c r="CY342" s="451"/>
      <c r="CZ342" s="451"/>
      <c r="DA342" s="451"/>
      <c r="DB342" s="451"/>
      <c r="DC342" s="451"/>
      <c r="DD342" s="451"/>
      <c r="DE342" s="451"/>
      <c r="DF342" s="451"/>
      <c r="DG342" s="451"/>
      <c r="DH342" s="451"/>
      <c r="DI342" s="451"/>
      <c r="DJ342" s="451"/>
      <c r="DK342" s="451"/>
      <c r="DL342" s="451"/>
      <c r="DM342" s="451"/>
      <c r="DN342" s="451"/>
      <c r="DO342" s="451"/>
      <c r="DP342" s="451"/>
      <c r="DQ342" s="451"/>
      <c r="DR342" s="451"/>
      <c r="DS342" s="451"/>
      <c r="DT342" s="451"/>
      <c r="DU342" s="451"/>
      <c r="DV342" s="451"/>
      <c r="DW342" s="451"/>
      <c r="DX342" s="451"/>
      <c r="DY342" s="451"/>
      <c r="DZ342" s="451"/>
      <c r="EA342" s="451"/>
      <c r="EB342" s="451"/>
      <c r="EC342" s="451"/>
      <c r="ED342" s="451"/>
      <c r="EE342" s="451"/>
      <c r="EF342" s="451"/>
      <c r="EG342" s="451"/>
      <c r="EH342" s="451"/>
      <c r="EI342" s="451"/>
      <c r="EJ342" s="451"/>
      <c r="EK342" s="451"/>
      <c r="EL342" s="451"/>
      <c r="EM342" s="451"/>
      <c r="EN342" s="451"/>
      <c r="EO342" s="451"/>
      <c r="EP342" s="451"/>
      <c r="EQ342" s="451"/>
      <c r="ER342" s="451"/>
      <c r="ES342" s="451"/>
      <c r="ET342" s="451"/>
      <c r="EU342" s="451"/>
      <c r="EV342" s="451"/>
      <c r="EW342" s="451"/>
      <c r="EX342" s="451"/>
      <c r="EY342" s="451"/>
      <c r="EZ342" s="451"/>
      <c r="FA342" s="451"/>
      <c r="FB342" s="451"/>
      <c r="FC342" s="451"/>
      <c r="FD342" s="451"/>
      <c r="FE342" s="451"/>
      <c r="FF342" s="451"/>
      <c r="FG342" s="451"/>
      <c r="FH342" s="451"/>
      <c r="FI342" s="451"/>
      <c r="FJ342" s="451"/>
      <c r="FK342" s="451"/>
      <c r="FL342" s="451"/>
      <c r="FM342" s="451"/>
      <c r="FN342" s="451"/>
    </row>
    <row r="343" spans="1:170" ht="15.75" customHeight="1">
      <c r="A343" s="451"/>
      <c r="B343" s="451"/>
      <c r="C343" s="451"/>
      <c r="D343" s="451"/>
      <c r="E343" s="451"/>
      <c r="F343" s="451"/>
      <c r="G343" s="451"/>
      <c r="H343" s="451"/>
      <c r="I343" s="451"/>
      <c r="J343" s="451"/>
      <c r="K343" s="451"/>
      <c r="L343" s="451"/>
      <c r="M343" s="451"/>
      <c r="N343" s="451"/>
      <c r="O343" s="451"/>
      <c r="P343" s="451"/>
      <c r="Q343" s="451"/>
      <c r="R343" s="451"/>
      <c r="S343" s="451"/>
      <c r="T343" s="451"/>
      <c r="U343" s="451"/>
      <c r="V343" s="451"/>
      <c r="W343" s="451"/>
      <c r="X343" s="451"/>
      <c r="Y343" s="451"/>
      <c r="Z343" s="451"/>
      <c r="AA343" s="451"/>
      <c r="AB343" s="451"/>
      <c r="AC343" s="451"/>
      <c r="AD343" s="451"/>
      <c r="AE343" s="451"/>
      <c r="AF343" s="451"/>
      <c r="AG343" s="451"/>
      <c r="AH343" s="451"/>
      <c r="AI343" s="451"/>
      <c r="AJ343" s="451"/>
      <c r="AK343" s="451"/>
      <c r="AL343" s="451"/>
      <c r="AM343" s="451"/>
      <c r="AN343" s="451"/>
      <c r="AO343" s="451"/>
      <c r="AP343" s="451"/>
      <c r="AQ343" s="451"/>
      <c r="AR343" s="451"/>
      <c r="AS343" s="451"/>
      <c r="AT343" s="451"/>
      <c r="AU343" s="451"/>
      <c r="AV343" s="451"/>
      <c r="AW343" s="451"/>
      <c r="AX343" s="451"/>
      <c r="AY343" s="451"/>
      <c r="AZ343" s="451"/>
      <c r="BA343" s="451"/>
      <c r="BB343" s="451"/>
      <c r="BC343" s="451"/>
      <c r="BD343" s="451"/>
      <c r="BE343" s="451"/>
      <c r="BF343" s="451"/>
      <c r="BG343" s="451"/>
      <c r="BH343" s="451"/>
      <c r="BI343" s="451"/>
      <c r="BJ343" s="451"/>
      <c r="BK343" s="451"/>
      <c r="BL343" s="451"/>
      <c r="BM343" s="451"/>
      <c r="BN343" s="451"/>
      <c r="BO343" s="451"/>
      <c r="BP343" s="451"/>
      <c r="BQ343" s="451"/>
      <c r="BR343" s="451"/>
      <c r="BS343" s="451"/>
      <c r="BT343" s="451"/>
      <c r="BU343" s="451"/>
      <c r="BV343" s="451"/>
      <c r="BW343" s="451"/>
      <c r="BX343" s="451"/>
      <c r="BY343" s="451"/>
      <c r="BZ343" s="451"/>
      <c r="CA343" s="451"/>
      <c r="CB343" s="451"/>
      <c r="CC343" s="451"/>
      <c r="CD343" s="451"/>
      <c r="CE343" s="451"/>
      <c r="CF343" s="451"/>
      <c r="CG343" s="451"/>
      <c r="CH343" s="451"/>
      <c r="CI343" s="451"/>
      <c r="CJ343" s="451"/>
      <c r="CK343" s="451"/>
      <c r="CL343" s="451"/>
      <c r="CM343" s="451"/>
      <c r="CN343" s="451"/>
      <c r="CO343" s="451"/>
      <c r="CP343" s="451"/>
      <c r="CQ343" s="451"/>
      <c r="CR343" s="451"/>
      <c r="CS343" s="451"/>
      <c r="CT343" s="451"/>
      <c r="CU343" s="451"/>
      <c r="CV343" s="451"/>
      <c r="CW343" s="451"/>
      <c r="CX343" s="451"/>
      <c r="CY343" s="451"/>
      <c r="CZ343" s="451"/>
      <c r="DA343" s="451"/>
      <c r="DB343" s="451"/>
      <c r="DC343" s="451"/>
      <c r="DD343" s="451"/>
      <c r="DE343" s="451"/>
      <c r="DF343" s="451"/>
      <c r="DG343" s="451"/>
      <c r="DH343" s="451"/>
      <c r="DI343" s="451"/>
      <c r="DJ343" s="451"/>
      <c r="DK343" s="451"/>
      <c r="DL343" s="451"/>
      <c r="DM343" s="451"/>
      <c r="DN343" s="451"/>
      <c r="DO343" s="451"/>
      <c r="DP343" s="451"/>
      <c r="DQ343" s="451"/>
      <c r="DR343" s="451"/>
      <c r="DS343" s="451"/>
      <c r="DT343" s="451"/>
      <c r="DU343" s="451"/>
      <c r="DV343" s="451"/>
      <c r="DW343" s="451"/>
      <c r="DX343" s="451"/>
      <c r="DY343" s="451"/>
      <c r="DZ343" s="451"/>
      <c r="EA343" s="451"/>
      <c r="EB343" s="451"/>
      <c r="EC343" s="451"/>
      <c r="ED343" s="451"/>
      <c r="EE343" s="451"/>
      <c r="EF343" s="451"/>
      <c r="EG343" s="451"/>
      <c r="EH343" s="451"/>
      <c r="EI343" s="451"/>
      <c r="EJ343" s="451"/>
      <c r="EK343" s="451"/>
      <c r="EL343" s="451"/>
      <c r="EM343" s="451"/>
      <c r="EN343" s="451"/>
      <c r="EO343" s="451"/>
      <c r="EP343" s="451"/>
      <c r="EQ343" s="451"/>
      <c r="ER343" s="451"/>
      <c r="ES343" s="451"/>
      <c r="ET343" s="451"/>
      <c r="EU343" s="451"/>
      <c r="EV343" s="451"/>
      <c r="EW343" s="451"/>
      <c r="EX343" s="451"/>
      <c r="EY343" s="451"/>
      <c r="EZ343" s="451"/>
      <c r="FA343" s="451"/>
      <c r="FB343" s="451"/>
      <c r="FC343" s="451"/>
      <c r="FD343" s="451"/>
      <c r="FE343" s="451"/>
      <c r="FF343" s="451"/>
      <c r="FG343" s="451"/>
      <c r="FH343" s="451"/>
      <c r="FI343" s="451"/>
      <c r="FJ343" s="451"/>
      <c r="FK343" s="451"/>
      <c r="FL343" s="451"/>
      <c r="FM343" s="451"/>
      <c r="FN343" s="451"/>
    </row>
    <row r="344" spans="1:170" ht="15.75" customHeight="1">
      <c r="A344" s="451"/>
      <c r="B344" s="451"/>
      <c r="C344" s="451"/>
      <c r="D344" s="451"/>
      <c r="E344" s="451"/>
      <c r="F344" s="451"/>
      <c r="G344" s="451"/>
      <c r="H344" s="451"/>
      <c r="I344" s="451"/>
      <c r="J344" s="451"/>
      <c r="K344" s="451"/>
      <c r="L344" s="451"/>
      <c r="M344" s="451"/>
      <c r="N344" s="451"/>
      <c r="O344" s="451"/>
      <c r="P344" s="451"/>
      <c r="Q344" s="451"/>
      <c r="R344" s="451"/>
      <c r="S344" s="451"/>
      <c r="T344" s="451"/>
      <c r="U344" s="451"/>
      <c r="V344" s="451"/>
      <c r="W344" s="451"/>
      <c r="X344" s="451"/>
      <c r="Y344" s="451"/>
      <c r="Z344" s="451"/>
      <c r="AA344" s="451"/>
      <c r="AB344" s="451"/>
      <c r="AC344" s="451"/>
      <c r="AD344" s="451"/>
      <c r="AE344" s="451"/>
      <c r="AF344" s="451"/>
      <c r="AG344" s="451"/>
      <c r="AH344" s="451"/>
      <c r="AI344" s="451"/>
      <c r="AJ344" s="451"/>
      <c r="AK344" s="451"/>
      <c r="AL344" s="451"/>
      <c r="AM344" s="451"/>
      <c r="AN344" s="451"/>
      <c r="AO344" s="451"/>
      <c r="AP344" s="451"/>
      <c r="AQ344" s="451"/>
      <c r="AR344" s="451"/>
      <c r="AS344" s="451"/>
      <c r="AT344" s="451"/>
      <c r="AU344" s="451"/>
      <c r="AV344" s="451"/>
      <c r="AW344" s="451"/>
      <c r="AX344" s="451"/>
      <c r="AY344" s="451"/>
      <c r="AZ344" s="451"/>
      <c r="BA344" s="451"/>
      <c r="BB344" s="451"/>
      <c r="BC344" s="451"/>
      <c r="BD344" s="451"/>
      <c r="BE344" s="451"/>
      <c r="BF344" s="451"/>
      <c r="BG344" s="451"/>
      <c r="BH344" s="451"/>
      <c r="BI344" s="451"/>
      <c r="BJ344" s="451"/>
      <c r="BK344" s="451"/>
      <c r="BL344" s="451"/>
      <c r="BM344" s="451"/>
      <c r="BN344" s="451"/>
      <c r="BO344" s="451"/>
      <c r="BP344" s="451"/>
      <c r="BQ344" s="451"/>
      <c r="BR344" s="451"/>
      <c r="BS344" s="451"/>
      <c r="BT344" s="451"/>
      <c r="BU344" s="451"/>
      <c r="BV344" s="451"/>
      <c r="BW344" s="451"/>
      <c r="BX344" s="451"/>
      <c r="BY344" s="451"/>
      <c r="BZ344" s="451"/>
      <c r="CA344" s="451"/>
      <c r="CB344" s="451"/>
      <c r="CC344" s="451"/>
      <c r="CD344" s="451"/>
      <c r="CE344" s="451"/>
      <c r="CF344" s="451"/>
      <c r="CG344" s="451"/>
      <c r="CH344" s="451"/>
      <c r="CI344" s="451"/>
      <c r="CJ344" s="451"/>
      <c r="CK344" s="451"/>
      <c r="CL344" s="451"/>
      <c r="CM344" s="451"/>
      <c r="CN344" s="451"/>
      <c r="CO344" s="451"/>
      <c r="CP344" s="451"/>
      <c r="CQ344" s="451"/>
      <c r="CR344" s="451"/>
      <c r="CS344" s="451"/>
      <c r="CT344" s="451"/>
      <c r="CU344" s="451"/>
      <c r="CV344" s="451"/>
      <c r="CW344" s="451"/>
      <c r="CX344" s="451"/>
      <c r="CY344" s="451"/>
      <c r="CZ344" s="451"/>
      <c r="DA344" s="451"/>
      <c r="DB344" s="451"/>
      <c r="DC344" s="451"/>
      <c r="DD344" s="451"/>
      <c r="DE344" s="451"/>
      <c r="DF344" s="451"/>
      <c r="DG344" s="451"/>
      <c r="DH344" s="451"/>
      <c r="DI344" s="451"/>
      <c r="DJ344" s="451"/>
      <c r="DK344" s="451"/>
      <c r="DL344" s="451"/>
      <c r="DM344" s="451"/>
      <c r="DN344" s="451"/>
      <c r="DO344" s="451"/>
      <c r="DP344" s="451"/>
      <c r="DQ344" s="451"/>
      <c r="DR344" s="451"/>
      <c r="DS344" s="451"/>
      <c r="DT344" s="451"/>
      <c r="DU344" s="451"/>
      <c r="DV344" s="451"/>
      <c r="DW344" s="451"/>
      <c r="DX344" s="451"/>
      <c r="DY344" s="451"/>
      <c r="DZ344" s="451"/>
      <c r="EA344" s="451"/>
      <c r="EB344" s="451"/>
      <c r="EC344" s="451"/>
      <c r="ED344" s="451"/>
      <c r="EE344" s="451"/>
      <c r="EF344" s="451"/>
      <c r="EG344" s="451"/>
      <c r="EH344" s="451"/>
      <c r="EI344" s="451"/>
      <c r="EJ344" s="451"/>
      <c r="EK344" s="451"/>
      <c r="EL344" s="451"/>
      <c r="EM344" s="451"/>
      <c r="EN344" s="451"/>
      <c r="EO344" s="451"/>
      <c r="EP344" s="451"/>
      <c r="EQ344" s="451"/>
      <c r="ER344" s="451"/>
      <c r="ES344" s="451"/>
      <c r="ET344" s="451"/>
      <c r="EU344" s="451"/>
      <c r="EV344" s="451"/>
      <c r="EW344" s="451"/>
      <c r="EX344" s="451"/>
      <c r="EY344" s="451"/>
      <c r="EZ344" s="451"/>
      <c r="FA344" s="451"/>
      <c r="FB344" s="451"/>
      <c r="FC344" s="451"/>
      <c r="FD344" s="451"/>
      <c r="FE344" s="451"/>
      <c r="FF344" s="451"/>
      <c r="FG344" s="451"/>
      <c r="FH344" s="451"/>
      <c r="FI344" s="451"/>
      <c r="FJ344" s="451"/>
      <c r="FK344" s="451"/>
      <c r="FL344" s="451"/>
      <c r="FM344" s="451"/>
      <c r="FN344" s="451"/>
    </row>
    <row r="345" spans="1:170" ht="15.75" customHeight="1">
      <c r="A345" s="451"/>
      <c r="B345" s="451"/>
      <c r="C345" s="451"/>
      <c r="D345" s="451"/>
      <c r="E345" s="451"/>
      <c r="F345" s="451"/>
      <c r="G345" s="451"/>
      <c r="H345" s="451"/>
      <c r="I345" s="451"/>
      <c r="J345" s="451"/>
      <c r="K345" s="451"/>
      <c r="L345" s="451"/>
      <c r="M345" s="451"/>
      <c r="N345" s="451"/>
      <c r="O345" s="451"/>
      <c r="P345" s="451"/>
      <c r="Q345" s="451"/>
      <c r="R345" s="451"/>
      <c r="S345" s="451"/>
      <c r="T345" s="451"/>
      <c r="U345" s="451"/>
      <c r="V345" s="451"/>
      <c r="W345" s="451"/>
      <c r="X345" s="451"/>
      <c r="Y345" s="451"/>
      <c r="Z345" s="451"/>
      <c r="AA345" s="451"/>
      <c r="AB345" s="451"/>
      <c r="AC345" s="451"/>
      <c r="AD345" s="451"/>
      <c r="AE345" s="451"/>
      <c r="AF345" s="451"/>
      <c r="AG345" s="451"/>
      <c r="AH345" s="451"/>
      <c r="AI345" s="451"/>
      <c r="AJ345" s="451"/>
      <c r="AK345" s="451"/>
      <c r="AL345" s="451"/>
      <c r="AM345" s="451"/>
      <c r="AN345" s="451"/>
      <c r="AO345" s="451"/>
      <c r="AP345" s="451"/>
      <c r="AQ345" s="451"/>
      <c r="AR345" s="451"/>
      <c r="AS345" s="451"/>
      <c r="AT345" s="451"/>
      <c r="AU345" s="451"/>
      <c r="AV345" s="451"/>
      <c r="AW345" s="451"/>
      <c r="AX345" s="451"/>
      <c r="AY345" s="451"/>
      <c r="AZ345" s="451"/>
      <c r="BA345" s="451"/>
      <c r="BB345" s="451"/>
      <c r="BC345" s="451"/>
      <c r="BD345" s="451"/>
      <c r="BE345" s="451"/>
      <c r="BF345" s="451"/>
      <c r="BG345" s="451"/>
      <c r="BH345" s="451"/>
      <c r="BI345" s="451"/>
      <c r="BJ345" s="451"/>
      <c r="BK345" s="451"/>
      <c r="BL345" s="451"/>
      <c r="BM345" s="451"/>
      <c r="BN345" s="451"/>
      <c r="BO345" s="451"/>
      <c r="BP345" s="451"/>
      <c r="BQ345" s="451"/>
      <c r="BR345" s="451"/>
      <c r="BS345" s="451"/>
      <c r="BT345" s="451"/>
      <c r="BU345" s="451"/>
      <c r="BV345" s="451"/>
      <c r="BW345" s="451"/>
      <c r="BX345" s="451"/>
      <c r="BY345" s="451"/>
      <c r="BZ345" s="451"/>
      <c r="CA345" s="451"/>
      <c r="CB345" s="451"/>
      <c r="CC345" s="451"/>
      <c r="CD345" s="451"/>
      <c r="CE345" s="451"/>
      <c r="CF345" s="451"/>
      <c r="CG345" s="451"/>
      <c r="CH345" s="451"/>
      <c r="CI345" s="451"/>
      <c r="CJ345" s="451"/>
      <c r="CK345" s="451"/>
      <c r="CL345" s="451"/>
      <c r="CM345" s="451"/>
      <c r="CN345" s="451"/>
      <c r="CO345" s="451"/>
      <c r="CP345" s="451"/>
      <c r="CQ345" s="451"/>
      <c r="CR345" s="451"/>
      <c r="CS345" s="451"/>
      <c r="CT345" s="451"/>
      <c r="CU345" s="451"/>
      <c r="CV345" s="451"/>
      <c r="CW345" s="451"/>
      <c r="CX345" s="451"/>
      <c r="CY345" s="451"/>
      <c r="CZ345" s="451"/>
      <c r="DA345" s="451"/>
      <c r="DB345" s="451"/>
      <c r="DC345" s="451"/>
      <c r="DD345" s="451"/>
      <c r="DE345" s="451"/>
      <c r="DF345" s="451"/>
      <c r="DG345" s="451"/>
      <c r="DH345" s="451"/>
      <c r="DI345" s="451"/>
      <c r="DJ345" s="451"/>
      <c r="DK345" s="451"/>
      <c r="DL345" s="451"/>
      <c r="DM345" s="451"/>
      <c r="DN345" s="451"/>
      <c r="DO345" s="451"/>
      <c r="DP345" s="451"/>
      <c r="DQ345" s="451"/>
      <c r="DR345" s="451"/>
      <c r="DS345" s="451"/>
      <c r="DT345" s="451"/>
      <c r="DU345" s="451"/>
      <c r="DV345" s="451"/>
      <c r="DW345" s="451"/>
      <c r="DX345" s="451"/>
      <c r="DY345" s="451"/>
      <c r="DZ345" s="451"/>
      <c r="EA345" s="451"/>
      <c r="EB345" s="451"/>
      <c r="EC345" s="451"/>
      <c r="ED345" s="451"/>
      <c r="EE345" s="451"/>
      <c r="EF345" s="451"/>
      <c r="EG345" s="451"/>
      <c r="EH345" s="451"/>
      <c r="EI345" s="451"/>
      <c r="EJ345" s="451"/>
      <c r="EK345" s="451"/>
      <c r="EL345" s="451"/>
      <c r="EM345" s="451"/>
      <c r="EN345" s="451"/>
      <c r="EO345" s="451"/>
      <c r="EP345" s="451"/>
      <c r="EQ345" s="451"/>
      <c r="ER345" s="451"/>
      <c r="ES345" s="451"/>
      <c r="ET345" s="451"/>
      <c r="EU345" s="451"/>
      <c r="EV345" s="451"/>
      <c r="EW345" s="451"/>
      <c r="EX345" s="451"/>
      <c r="EY345" s="451"/>
      <c r="EZ345" s="451"/>
      <c r="FA345" s="451"/>
      <c r="FB345" s="451"/>
      <c r="FC345" s="451"/>
      <c r="FD345" s="451"/>
      <c r="FE345" s="451"/>
      <c r="FF345" s="451"/>
      <c r="FG345" s="451"/>
      <c r="FH345" s="451"/>
      <c r="FI345" s="451"/>
      <c r="FJ345" s="451"/>
      <c r="FK345" s="451"/>
      <c r="FL345" s="451"/>
      <c r="FM345" s="451"/>
      <c r="FN345" s="451"/>
    </row>
    <row r="346" spans="1:170" ht="15.75" customHeight="1">
      <c r="A346" s="451"/>
      <c r="B346" s="451"/>
      <c r="C346" s="451"/>
      <c r="D346" s="451"/>
      <c r="E346" s="451"/>
      <c r="F346" s="451"/>
      <c r="G346" s="451"/>
      <c r="H346" s="451"/>
      <c r="I346" s="451"/>
      <c r="J346" s="451"/>
      <c r="K346" s="451"/>
      <c r="L346" s="451"/>
      <c r="M346" s="451"/>
      <c r="N346" s="451"/>
      <c r="O346" s="451"/>
      <c r="P346" s="451"/>
      <c r="Q346" s="451"/>
      <c r="R346" s="451"/>
      <c r="S346" s="451"/>
      <c r="T346" s="451"/>
      <c r="U346" s="451"/>
      <c r="V346" s="451"/>
      <c r="W346" s="451"/>
      <c r="X346" s="451"/>
      <c r="Y346" s="451"/>
      <c r="Z346" s="451"/>
      <c r="AA346" s="451"/>
      <c r="AB346" s="451"/>
      <c r="AC346" s="451"/>
      <c r="AD346" s="451"/>
      <c r="AE346" s="451"/>
      <c r="AF346" s="451"/>
      <c r="AG346" s="451"/>
      <c r="AH346" s="451"/>
      <c r="AI346" s="451"/>
      <c r="AJ346" s="451"/>
      <c r="AK346" s="451"/>
      <c r="AL346" s="451"/>
      <c r="AM346" s="451"/>
      <c r="AN346" s="451"/>
      <c r="AO346" s="451"/>
      <c r="AP346" s="451"/>
      <c r="AQ346" s="451"/>
      <c r="AR346" s="451"/>
      <c r="AS346" s="451"/>
      <c r="AT346" s="451"/>
      <c r="AU346" s="451"/>
      <c r="AV346" s="451"/>
      <c r="AW346" s="451"/>
      <c r="AX346" s="451"/>
      <c r="AY346" s="451"/>
      <c r="AZ346" s="451"/>
      <c r="BA346" s="451"/>
      <c r="BB346" s="451"/>
      <c r="BC346" s="451"/>
      <c r="BD346" s="451"/>
      <c r="BE346" s="451"/>
      <c r="BF346" s="451"/>
      <c r="BG346" s="451"/>
      <c r="BH346" s="451"/>
      <c r="BI346" s="451"/>
      <c r="BJ346" s="451"/>
      <c r="BK346" s="451"/>
      <c r="BL346" s="451"/>
      <c r="BM346" s="451"/>
      <c r="BN346" s="451"/>
      <c r="BO346" s="451"/>
      <c r="BP346" s="451"/>
      <c r="BQ346" s="451"/>
      <c r="BR346" s="451"/>
      <c r="BS346" s="451"/>
      <c r="BT346" s="451"/>
      <c r="BU346" s="451"/>
      <c r="BV346" s="451"/>
      <c r="BW346" s="451"/>
      <c r="BX346" s="451"/>
      <c r="BY346" s="451"/>
      <c r="BZ346" s="451"/>
      <c r="CA346" s="451"/>
      <c r="CB346" s="451"/>
      <c r="CC346" s="451"/>
      <c r="CD346" s="451"/>
      <c r="CE346" s="451"/>
      <c r="CF346" s="451"/>
      <c r="CG346" s="451"/>
      <c r="CH346" s="451"/>
      <c r="CI346" s="451"/>
      <c r="CJ346" s="451"/>
      <c r="CK346" s="451"/>
      <c r="CL346" s="451"/>
      <c r="CM346" s="451"/>
      <c r="CN346" s="451"/>
      <c r="CO346" s="451"/>
      <c r="CP346" s="451"/>
      <c r="CQ346" s="451"/>
      <c r="CR346" s="451"/>
      <c r="CS346" s="451"/>
      <c r="CT346" s="451"/>
      <c r="CU346" s="451"/>
      <c r="CV346" s="451"/>
      <c r="CW346" s="451"/>
      <c r="CX346" s="451"/>
      <c r="CY346" s="451"/>
      <c r="CZ346" s="451"/>
      <c r="DA346" s="451"/>
      <c r="DB346" s="451"/>
      <c r="DC346" s="451"/>
      <c r="DD346" s="451"/>
      <c r="DE346" s="451"/>
      <c r="DF346" s="451"/>
      <c r="DG346" s="451"/>
      <c r="DH346" s="451"/>
      <c r="DI346" s="451"/>
      <c r="DJ346" s="451"/>
      <c r="DK346" s="451"/>
      <c r="DL346" s="451"/>
      <c r="DM346" s="451"/>
      <c r="DN346" s="451"/>
      <c r="DO346" s="451"/>
      <c r="DP346" s="451"/>
      <c r="DQ346" s="451"/>
      <c r="DR346" s="451"/>
      <c r="DS346" s="451"/>
      <c r="DT346" s="451"/>
      <c r="DU346" s="451"/>
      <c r="DV346" s="451"/>
      <c r="DW346" s="451"/>
      <c r="DX346" s="451"/>
      <c r="DY346" s="451"/>
      <c r="DZ346" s="451"/>
      <c r="EA346" s="451"/>
      <c r="EB346" s="451"/>
      <c r="EC346" s="451"/>
      <c r="ED346" s="451"/>
      <c r="EE346" s="451"/>
      <c r="EF346" s="451"/>
      <c r="EG346" s="451"/>
      <c r="EH346" s="451"/>
      <c r="EI346" s="451"/>
      <c r="EJ346" s="451"/>
      <c r="EK346" s="451"/>
      <c r="EL346" s="451"/>
      <c r="EM346" s="451"/>
      <c r="EN346" s="451"/>
      <c r="EO346" s="451"/>
      <c r="EP346" s="451"/>
      <c r="EQ346" s="451"/>
      <c r="ER346" s="451"/>
      <c r="ES346" s="451"/>
      <c r="ET346" s="451"/>
      <c r="EU346" s="451"/>
      <c r="EV346" s="451"/>
      <c r="EW346" s="451"/>
      <c r="EX346" s="451"/>
      <c r="EY346" s="451"/>
      <c r="EZ346" s="451"/>
      <c r="FA346" s="451"/>
      <c r="FB346" s="451"/>
      <c r="FC346" s="451"/>
      <c r="FD346" s="451"/>
      <c r="FE346" s="451"/>
      <c r="FF346" s="451"/>
      <c r="FG346" s="451"/>
      <c r="FH346" s="451"/>
      <c r="FI346" s="451"/>
      <c r="FJ346" s="451"/>
      <c r="FK346" s="451"/>
      <c r="FL346" s="451"/>
      <c r="FM346" s="451"/>
      <c r="FN346" s="451"/>
    </row>
    <row r="347" spans="1:170" ht="15.75" customHeight="1">
      <c r="A347" s="451"/>
      <c r="B347" s="451"/>
      <c r="C347" s="451"/>
      <c r="D347" s="451"/>
      <c r="E347" s="451"/>
      <c r="F347" s="451"/>
      <c r="G347" s="451"/>
      <c r="H347" s="451"/>
      <c r="I347" s="451"/>
      <c r="J347" s="451"/>
      <c r="K347" s="451"/>
      <c r="L347" s="451"/>
      <c r="M347" s="451"/>
      <c r="N347" s="451"/>
      <c r="O347" s="451"/>
      <c r="P347" s="451"/>
      <c r="Q347" s="451"/>
      <c r="R347" s="451"/>
      <c r="S347" s="451"/>
      <c r="T347" s="451"/>
      <c r="U347" s="451"/>
      <c r="V347" s="451"/>
      <c r="W347" s="451"/>
      <c r="X347" s="451"/>
      <c r="Y347" s="451"/>
      <c r="Z347" s="451"/>
      <c r="AA347" s="451"/>
      <c r="AB347" s="451"/>
      <c r="AC347" s="451"/>
      <c r="AD347" s="451"/>
      <c r="AE347" s="451"/>
      <c r="AF347" s="451"/>
      <c r="AG347" s="451"/>
      <c r="AH347" s="451"/>
      <c r="AI347" s="451"/>
      <c r="AJ347" s="451"/>
      <c r="AK347" s="451"/>
      <c r="AL347" s="451"/>
      <c r="AM347" s="451"/>
      <c r="AN347" s="451"/>
      <c r="AO347" s="451"/>
      <c r="AP347" s="451"/>
      <c r="AQ347" s="451"/>
      <c r="AR347" s="451"/>
      <c r="AS347" s="451"/>
      <c r="AT347" s="451"/>
      <c r="AU347" s="451"/>
      <c r="AV347" s="451"/>
      <c r="AW347" s="451"/>
      <c r="AX347" s="451"/>
      <c r="AY347" s="451"/>
      <c r="AZ347" s="451"/>
      <c r="BA347" s="451"/>
      <c r="BB347" s="451"/>
      <c r="BC347" s="451"/>
      <c r="BD347" s="451"/>
      <c r="BE347" s="451"/>
      <c r="BF347" s="451"/>
      <c r="BG347" s="451"/>
      <c r="BH347" s="451"/>
      <c r="BI347" s="451"/>
      <c r="BJ347" s="451"/>
      <c r="BK347" s="451"/>
      <c r="BL347" s="451"/>
      <c r="BM347" s="451"/>
      <c r="BN347" s="451"/>
      <c r="BO347" s="451"/>
      <c r="BP347" s="451"/>
      <c r="BQ347" s="451"/>
      <c r="BR347" s="451"/>
      <c r="BS347" s="451"/>
      <c r="BT347" s="451"/>
      <c r="BU347" s="451"/>
      <c r="BV347" s="451"/>
      <c r="BW347" s="451"/>
      <c r="BX347" s="451"/>
      <c r="BY347" s="451"/>
      <c r="BZ347" s="451"/>
      <c r="CA347" s="451"/>
      <c r="CB347" s="451"/>
      <c r="CC347" s="451"/>
      <c r="CD347" s="451"/>
      <c r="CE347" s="451"/>
      <c r="CF347" s="451"/>
      <c r="CG347" s="451"/>
      <c r="CH347" s="451"/>
      <c r="CI347" s="451"/>
      <c r="CJ347" s="451"/>
      <c r="CK347" s="451"/>
      <c r="CL347" s="451"/>
      <c r="CM347" s="451"/>
      <c r="CN347" s="451"/>
      <c r="CO347" s="451"/>
      <c r="CP347" s="451"/>
      <c r="CQ347" s="451"/>
      <c r="CR347" s="451"/>
      <c r="CS347" s="451"/>
      <c r="CT347" s="451"/>
      <c r="CU347" s="451"/>
      <c r="CV347" s="451"/>
      <c r="CW347" s="451"/>
      <c r="CX347" s="451"/>
      <c r="CY347" s="451"/>
      <c r="CZ347" s="451"/>
      <c r="DA347" s="451"/>
      <c r="DB347" s="451"/>
      <c r="DC347" s="451"/>
      <c r="DD347" s="451"/>
      <c r="DE347" s="451"/>
      <c r="DF347" s="451"/>
      <c r="DG347" s="451"/>
      <c r="DH347" s="451"/>
      <c r="DI347" s="451"/>
      <c r="DJ347" s="451"/>
      <c r="DK347" s="451"/>
      <c r="DL347" s="451"/>
      <c r="DM347" s="451"/>
      <c r="DN347" s="451"/>
      <c r="DO347" s="451"/>
      <c r="DP347" s="451"/>
      <c r="DQ347" s="451"/>
      <c r="DR347" s="451"/>
      <c r="DS347" s="451"/>
      <c r="DT347" s="451"/>
      <c r="DU347" s="451"/>
      <c r="DV347" s="451"/>
      <c r="DW347" s="451"/>
      <c r="DX347" s="451"/>
      <c r="DY347" s="451"/>
      <c r="DZ347" s="451"/>
      <c r="EA347" s="451"/>
      <c r="EB347" s="451"/>
      <c r="EC347" s="451"/>
      <c r="ED347" s="451"/>
      <c r="EE347" s="451"/>
      <c r="EF347" s="451"/>
      <c r="EG347" s="451"/>
      <c r="EH347" s="451"/>
      <c r="EI347" s="451"/>
      <c r="EJ347" s="451"/>
      <c r="EK347" s="451"/>
      <c r="EL347" s="451"/>
      <c r="EM347" s="451"/>
      <c r="EN347" s="451"/>
      <c r="EO347" s="451"/>
      <c r="EP347" s="451"/>
      <c r="EQ347" s="451"/>
      <c r="ER347" s="451"/>
      <c r="ES347" s="451"/>
      <c r="ET347" s="451"/>
      <c r="EU347" s="451"/>
      <c r="EV347" s="451"/>
      <c r="EW347" s="451"/>
      <c r="EX347" s="451"/>
      <c r="EY347" s="451"/>
      <c r="EZ347" s="451"/>
      <c r="FA347" s="451"/>
      <c r="FB347" s="451"/>
      <c r="FC347" s="451"/>
      <c r="FD347" s="451"/>
      <c r="FE347" s="451"/>
      <c r="FF347" s="451"/>
      <c r="FG347" s="451"/>
      <c r="FH347" s="451"/>
      <c r="FI347" s="451"/>
      <c r="FJ347" s="451"/>
      <c r="FK347" s="451"/>
      <c r="FL347" s="451"/>
      <c r="FM347" s="451"/>
      <c r="FN347" s="451"/>
    </row>
    <row r="348" spans="1:170" ht="15.75" customHeight="1">
      <c r="A348" s="451"/>
      <c r="B348" s="451"/>
      <c r="C348" s="451"/>
      <c r="D348" s="451"/>
      <c r="E348" s="451"/>
      <c r="F348" s="451"/>
      <c r="G348" s="451"/>
      <c r="H348" s="451"/>
      <c r="I348" s="451"/>
      <c r="J348" s="451"/>
      <c r="K348" s="451"/>
      <c r="L348" s="451"/>
      <c r="M348" s="451"/>
      <c r="N348" s="451"/>
      <c r="O348" s="451"/>
      <c r="P348" s="451"/>
      <c r="Q348" s="451"/>
      <c r="R348" s="451"/>
      <c r="S348" s="451"/>
      <c r="T348" s="451"/>
      <c r="U348" s="451"/>
      <c r="V348" s="451"/>
      <c r="W348" s="451"/>
      <c r="X348" s="451"/>
      <c r="Y348" s="451"/>
      <c r="Z348" s="451"/>
      <c r="AA348" s="451"/>
      <c r="AB348" s="451"/>
      <c r="AC348" s="451"/>
      <c r="AD348" s="451"/>
      <c r="AE348" s="451"/>
      <c r="AF348" s="451"/>
      <c r="AG348" s="451"/>
      <c r="AH348" s="451"/>
      <c r="AI348" s="451"/>
      <c r="AJ348" s="451"/>
      <c r="AK348" s="451"/>
      <c r="AL348" s="451"/>
      <c r="AM348" s="451"/>
      <c r="AN348" s="451"/>
      <c r="AO348" s="451"/>
      <c r="AP348" s="451"/>
      <c r="AQ348" s="451"/>
      <c r="AR348" s="451"/>
      <c r="AS348" s="451"/>
      <c r="AT348" s="451"/>
      <c r="AU348" s="451"/>
      <c r="AV348" s="451"/>
      <c r="AW348" s="451"/>
      <c r="AX348" s="451"/>
      <c r="AY348" s="451"/>
      <c r="AZ348" s="451"/>
      <c r="BA348" s="451"/>
      <c r="BB348" s="451"/>
      <c r="BC348" s="451"/>
      <c r="BD348" s="451"/>
      <c r="BE348" s="451"/>
      <c r="BF348" s="451"/>
      <c r="BG348" s="451"/>
      <c r="BH348" s="451"/>
      <c r="BI348" s="451"/>
      <c r="BJ348" s="451"/>
      <c r="BK348" s="451"/>
      <c r="BL348" s="451"/>
      <c r="BM348" s="451"/>
      <c r="BN348" s="451"/>
      <c r="BO348" s="451"/>
      <c r="BP348" s="451"/>
      <c r="BQ348" s="451"/>
      <c r="BR348" s="451"/>
      <c r="BS348" s="451"/>
      <c r="BT348" s="451"/>
      <c r="BU348" s="451"/>
      <c r="BV348" s="451"/>
      <c r="BW348" s="451"/>
      <c r="BX348" s="451"/>
      <c r="BY348" s="451"/>
      <c r="BZ348" s="451"/>
      <c r="CA348" s="451"/>
      <c r="CB348" s="451"/>
      <c r="CC348" s="451"/>
      <c r="CD348" s="451"/>
      <c r="CE348" s="451"/>
      <c r="CF348" s="451"/>
      <c r="CG348" s="451"/>
      <c r="CH348" s="451"/>
      <c r="CI348" s="451"/>
      <c r="CJ348" s="451"/>
      <c r="CK348" s="451"/>
      <c r="CL348" s="451"/>
      <c r="CM348" s="451"/>
      <c r="CN348" s="451"/>
      <c r="CO348" s="451"/>
      <c r="CP348" s="451"/>
      <c r="CQ348" s="451"/>
      <c r="CR348" s="451"/>
      <c r="CS348" s="451"/>
      <c r="CT348" s="451"/>
      <c r="CU348" s="451"/>
      <c r="CV348" s="451"/>
      <c r="CW348" s="451"/>
      <c r="CX348" s="451"/>
      <c r="CY348" s="451"/>
      <c r="CZ348" s="451"/>
      <c r="DA348" s="451"/>
      <c r="DB348" s="451"/>
      <c r="DC348" s="451"/>
      <c r="DD348" s="451"/>
      <c r="DE348" s="451"/>
      <c r="DF348" s="451"/>
      <c r="DG348" s="451"/>
      <c r="DH348" s="451"/>
      <c r="DI348" s="451"/>
      <c r="DJ348" s="451"/>
      <c r="DK348" s="451"/>
      <c r="DL348" s="451"/>
      <c r="DM348" s="451"/>
      <c r="DN348" s="451"/>
      <c r="DO348" s="451"/>
      <c r="DP348" s="451"/>
      <c r="DQ348" s="451"/>
      <c r="DR348" s="451"/>
      <c r="DS348" s="451"/>
      <c r="DT348" s="451"/>
      <c r="DU348" s="451"/>
      <c r="DV348" s="451"/>
      <c r="DW348" s="451"/>
      <c r="DX348" s="451"/>
      <c r="DY348" s="451"/>
      <c r="DZ348" s="451"/>
      <c r="EA348" s="451"/>
      <c r="EB348" s="451"/>
      <c r="EC348" s="451"/>
      <c r="ED348" s="451"/>
      <c r="EE348" s="451"/>
      <c r="EF348" s="451"/>
      <c r="EG348" s="451"/>
      <c r="EH348" s="451"/>
      <c r="EI348" s="451"/>
      <c r="EJ348" s="451"/>
      <c r="EK348" s="451"/>
      <c r="EL348" s="451"/>
      <c r="EM348" s="451"/>
      <c r="EN348" s="451"/>
      <c r="EO348" s="451"/>
      <c r="EP348" s="451"/>
      <c r="EQ348" s="451"/>
      <c r="ER348" s="451"/>
      <c r="ES348" s="451"/>
      <c r="ET348" s="451"/>
      <c r="EU348" s="451"/>
      <c r="EV348" s="451"/>
      <c r="EW348" s="451"/>
      <c r="EX348" s="451"/>
      <c r="EY348" s="451"/>
      <c r="EZ348" s="451"/>
      <c r="FA348" s="451"/>
      <c r="FB348" s="451"/>
      <c r="FC348" s="451"/>
      <c r="FD348" s="451"/>
      <c r="FE348" s="451"/>
      <c r="FF348" s="451"/>
      <c r="FG348" s="451"/>
      <c r="FH348" s="451"/>
      <c r="FI348" s="451"/>
      <c r="FJ348" s="451"/>
      <c r="FK348" s="451"/>
      <c r="FL348" s="451"/>
      <c r="FM348" s="451"/>
      <c r="FN348" s="451"/>
    </row>
    <row r="349" spans="1:170" ht="15.75" customHeight="1">
      <c r="A349" s="451"/>
      <c r="B349" s="451"/>
      <c r="C349" s="451"/>
      <c r="D349" s="451"/>
      <c r="E349" s="451"/>
      <c r="F349" s="451"/>
      <c r="G349" s="451"/>
      <c r="H349" s="451"/>
      <c r="I349" s="451"/>
      <c r="J349" s="451"/>
      <c r="K349" s="451"/>
      <c r="L349" s="451"/>
      <c r="M349" s="451"/>
      <c r="N349" s="451"/>
      <c r="O349" s="451"/>
      <c r="P349" s="451"/>
      <c r="Q349" s="451"/>
      <c r="R349" s="451"/>
      <c r="S349" s="451"/>
      <c r="T349" s="451"/>
      <c r="U349" s="451"/>
      <c r="V349" s="451"/>
      <c r="W349" s="451"/>
      <c r="X349" s="451"/>
      <c r="Y349" s="451"/>
      <c r="Z349" s="451"/>
      <c r="AA349" s="451"/>
      <c r="AB349" s="451"/>
      <c r="AC349" s="451"/>
      <c r="AD349" s="451"/>
      <c r="AE349" s="451"/>
      <c r="AF349" s="451"/>
      <c r="AG349" s="451"/>
      <c r="AH349" s="451"/>
      <c r="AI349" s="451"/>
      <c r="AJ349" s="451"/>
      <c r="AK349" s="451"/>
      <c r="AL349" s="451"/>
      <c r="AM349" s="451"/>
      <c r="AN349" s="451"/>
      <c r="AO349" s="451"/>
      <c r="AP349" s="451"/>
      <c r="AQ349" s="451"/>
      <c r="AR349" s="451"/>
      <c r="AS349" s="451"/>
      <c r="AT349" s="451"/>
      <c r="AU349" s="451"/>
      <c r="AV349" s="451"/>
      <c r="AW349" s="451"/>
      <c r="AX349" s="451"/>
      <c r="AY349" s="451"/>
      <c r="AZ349" s="451"/>
      <c r="BA349" s="451"/>
      <c r="BB349" s="451"/>
      <c r="BC349" s="451"/>
      <c r="BD349" s="451"/>
      <c r="BE349" s="451"/>
      <c r="BF349" s="451"/>
      <c r="BG349" s="451"/>
      <c r="BH349" s="451"/>
      <c r="BI349" s="451"/>
      <c r="BJ349" s="451"/>
      <c r="BK349" s="451"/>
      <c r="BL349" s="451"/>
      <c r="BM349" s="451"/>
      <c r="BN349" s="451"/>
      <c r="BO349" s="451"/>
      <c r="BP349" s="451"/>
      <c r="BQ349" s="451"/>
      <c r="BR349" s="451"/>
      <c r="BS349" s="451"/>
      <c r="BT349" s="451"/>
      <c r="BU349" s="451"/>
      <c r="BV349" s="451"/>
      <c r="BW349" s="451"/>
      <c r="BX349" s="451"/>
      <c r="BY349" s="451"/>
      <c r="BZ349" s="451"/>
      <c r="CA349" s="451"/>
      <c r="CB349" s="451"/>
      <c r="CC349" s="451"/>
      <c r="CD349" s="451"/>
      <c r="CE349" s="451"/>
      <c r="CF349" s="451"/>
      <c r="CG349" s="451"/>
      <c r="CH349" s="451"/>
      <c r="CI349" s="451"/>
      <c r="CJ349" s="451"/>
      <c r="CK349" s="451"/>
      <c r="CL349" s="451"/>
      <c r="CM349" s="451"/>
      <c r="CN349" s="451"/>
      <c r="CO349" s="451"/>
      <c r="CP349" s="451"/>
      <c r="CQ349" s="451"/>
      <c r="CR349" s="451"/>
      <c r="CS349" s="451"/>
      <c r="CT349" s="451"/>
      <c r="CU349" s="451"/>
      <c r="CV349" s="451"/>
      <c r="CW349" s="451"/>
      <c r="CX349" s="451"/>
      <c r="CY349" s="451"/>
      <c r="CZ349" s="451"/>
      <c r="DA349" s="451"/>
      <c r="DB349" s="451"/>
      <c r="DC349" s="451"/>
      <c r="DD349" s="451"/>
      <c r="DE349" s="451"/>
      <c r="DF349" s="451"/>
      <c r="DG349" s="451"/>
      <c r="DH349" s="451"/>
      <c r="DI349" s="451"/>
      <c r="DJ349" s="451"/>
      <c r="DK349" s="451"/>
      <c r="DL349" s="451"/>
      <c r="DM349" s="451"/>
      <c r="DN349" s="451"/>
      <c r="DO349" s="451"/>
      <c r="DP349" s="451"/>
      <c r="DQ349" s="451"/>
      <c r="DR349" s="451"/>
      <c r="DS349" s="451"/>
      <c r="DT349" s="451"/>
      <c r="DU349" s="451"/>
      <c r="DV349" s="451"/>
      <c r="DW349" s="451"/>
      <c r="DX349" s="451"/>
      <c r="DY349" s="451"/>
      <c r="DZ349" s="451"/>
      <c r="EA349" s="451"/>
      <c r="EB349" s="451"/>
      <c r="EC349" s="451"/>
      <c r="ED349" s="451"/>
      <c r="EE349" s="451"/>
      <c r="EF349" s="451"/>
      <c r="EG349" s="451"/>
      <c r="EH349" s="451"/>
      <c r="EI349" s="451"/>
      <c r="EJ349" s="451"/>
      <c r="EK349" s="451"/>
      <c r="EL349" s="451"/>
      <c r="EM349" s="451"/>
      <c r="EN349" s="451"/>
      <c r="EO349" s="451"/>
      <c r="EP349" s="451"/>
      <c r="EQ349" s="451"/>
      <c r="ER349" s="451"/>
      <c r="ES349" s="451"/>
      <c r="ET349" s="451"/>
      <c r="EU349" s="451"/>
      <c r="EV349" s="451"/>
      <c r="EW349" s="451"/>
      <c r="EX349" s="451"/>
      <c r="EY349" s="451"/>
      <c r="EZ349" s="451"/>
      <c r="FA349" s="451"/>
      <c r="FB349" s="451"/>
      <c r="FC349" s="451"/>
      <c r="FD349" s="451"/>
      <c r="FE349" s="451"/>
      <c r="FF349" s="451"/>
      <c r="FG349" s="451"/>
      <c r="FH349" s="451"/>
      <c r="FI349" s="451"/>
      <c r="FJ349" s="451"/>
      <c r="FK349" s="451"/>
      <c r="FL349" s="451"/>
      <c r="FM349" s="451"/>
      <c r="FN349" s="451"/>
    </row>
    <row r="350" spans="1:170" ht="15.75" customHeight="1">
      <c r="A350" s="451"/>
      <c r="B350" s="451"/>
      <c r="C350" s="451"/>
      <c r="D350" s="451"/>
      <c r="E350" s="451"/>
      <c r="F350" s="451"/>
      <c r="G350" s="451"/>
      <c r="H350" s="451"/>
      <c r="I350" s="451"/>
      <c r="J350" s="451"/>
      <c r="K350" s="451"/>
      <c r="L350" s="451"/>
      <c r="M350" s="451"/>
      <c r="N350" s="451"/>
      <c r="O350" s="451"/>
      <c r="P350" s="451"/>
      <c r="Q350" s="451"/>
      <c r="R350" s="451"/>
      <c r="S350" s="451"/>
      <c r="T350" s="451"/>
      <c r="U350" s="451"/>
      <c r="V350" s="451"/>
      <c r="W350" s="451"/>
      <c r="X350" s="451"/>
      <c r="Y350" s="451"/>
      <c r="Z350" s="451"/>
      <c r="AA350" s="451"/>
      <c r="AB350" s="451"/>
      <c r="AC350" s="451"/>
      <c r="AD350" s="451"/>
      <c r="AE350" s="451"/>
      <c r="AF350" s="451"/>
      <c r="AG350" s="451"/>
      <c r="AH350" s="451"/>
      <c r="AI350" s="451"/>
      <c r="AJ350" s="451"/>
      <c r="AK350" s="451"/>
      <c r="AL350" s="451"/>
      <c r="AM350" s="451"/>
      <c r="AN350" s="451"/>
      <c r="AO350" s="451"/>
      <c r="AP350" s="451"/>
      <c r="AQ350" s="451"/>
      <c r="AR350" s="451"/>
      <c r="AS350" s="451"/>
      <c r="AT350" s="451"/>
      <c r="AU350" s="451"/>
      <c r="AV350" s="451"/>
      <c r="AW350" s="451"/>
      <c r="AX350" s="451"/>
      <c r="AY350" s="451"/>
      <c r="AZ350" s="451"/>
      <c r="BA350" s="451"/>
      <c r="BB350" s="451"/>
      <c r="BC350" s="451"/>
      <c r="BD350" s="451"/>
      <c r="BE350" s="451"/>
      <c r="BF350" s="451"/>
      <c r="BG350" s="451"/>
      <c r="BH350" s="451"/>
      <c r="BI350" s="451"/>
      <c r="BJ350" s="451"/>
      <c r="BK350" s="451"/>
      <c r="BL350" s="451"/>
      <c r="BM350" s="451"/>
      <c r="BN350" s="451"/>
      <c r="BO350" s="451"/>
      <c r="BP350" s="451"/>
      <c r="BQ350" s="451"/>
      <c r="BR350" s="451"/>
      <c r="BS350" s="451"/>
      <c r="BT350" s="451"/>
      <c r="BU350" s="451"/>
      <c r="BV350" s="451"/>
      <c r="BW350" s="451"/>
      <c r="BX350" s="451"/>
      <c r="BY350" s="451"/>
      <c r="BZ350" s="451"/>
      <c r="CA350" s="451"/>
      <c r="CB350" s="451"/>
      <c r="CC350" s="451"/>
      <c r="CD350" s="451"/>
      <c r="CE350" s="451"/>
      <c r="CF350" s="451"/>
      <c r="CG350" s="451"/>
      <c r="CH350" s="451"/>
      <c r="CI350" s="451"/>
      <c r="CJ350" s="451"/>
      <c r="CK350" s="451"/>
      <c r="CL350" s="451"/>
      <c r="CM350" s="451"/>
      <c r="CN350" s="451"/>
      <c r="CO350" s="451"/>
      <c r="CP350" s="451"/>
      <c r="CQ350" s="451"/>
      <c r="CR350" s="451"/>
      <c r="CS350" s="451"/>
      <c r="CT350" s="451"/>
      <c r="CU350" s="451"/>
      <c r="CV350" s="451"/>
      <c r="CW350" s="451"/>
      <c r="CX350" s="451"/>
      <c r="CY350" s="451"/>
      <c r="CZ350" s="451"/>
      <c r="DA350" s="451"/>
      <c r="DB350" s="451"/>
      <c r="DC350" s="451"/>
      <c r="DD350" s="451"/>
      <c r="DE350" s="451"/>
      <c r="DF350" s="451"/>
      <c r="DG350" s="451"/>
      <c r="DH350" s="451"/>
      <c r="DI350" s="451"/>
      <c r="DJ350" s="451"/>
      <c r="DK350" s="451"/>
      <c r="DL350" s="451"/>
      <c r="DM350" s="451"/>
      <c r="DN350" s="451"/>
      <c r="DO350" s="451"/>
      <c r="DP350" s="451"/>
      <c r="DQ350" s="451"/>
      <c r="DR350" s="451"/>
      <c r="DS350" s="451"/>
      <c r="DT350" s="451"/>
      <c r="DU350" s="451"/>
      <c r="DV350" s="451"/>
      <c r="DW350" s="451"/>
      <c r="DX350" s="451"/>
      <c r="DY350" s="451"/>
      <c r="DZ350" s="451"/>
      <c r="EA350" s="451"/>
      <c r="EB350" s="451"/>
      <c r="EC350" s="451"/>
      <c r="ED350" s="451"/>
      <c r="EE350" s="451"/>
      <c r="EF350" s="451"/>
      <c r="EG350" s="451"/>
      <c r="EH350" s="451"/>
      <c r="EI350" s="451"/>
      <c r="EJ350" s="451"/>
      <c r="EK350" s="451"/>
      <c r="EL350" s="451"/>
      <c r="EM350" s="451"/>
      <c r="EN350" s="451"/>
      <c r="EO350" s="451"/>
      <c r="EP350" s="451"/>
      <c r="EQ350" s="451"/>
      <c r="ER350" s="451"/>
      <c r="ES350" s="451"/>
      <c r="ET350" s="451"/>
      <c r="EU350" s="451"/>
      <c r="EV350" s="451"/>
      <c r="EW350" s="451"/>
      <c r="EX350" s="451"/>
      <c r="EY350" s="451"/>
      <c r="EZ350" s="451"/>
      <c r="FA350" s="451"/>
      <c r="FB350" s="451"/>
      <c r="FC350" s="451"/>
      <c r="FD350" s="451"/>
      <c r="FE350" s="451"/>
      <c r="FF350" s="451"/>
      <c r="FG350" s="451"/>
      <c r="FH350" s="451"/>
      <c r="FI350" s="451"/>
      <c r="FJ350" s="451"/>
      <c r="FK350" s="451"/>
      <c r="FL350" s="451"/>
      <c r="FM350" s="451"/>
      <c r="FN350" s="451"/>
    </row>
    <row r="351" spans="1:170" ht="15.75" customHeight="1">
      <c r="A351" s="451"/>
      <c r="B351" s="451"/>
      <c r="C351" s="451"/>
      <c r="D351" s="451"/>
      <c r="E351" s="451"/>
      <c r="F351" s="451"/>
      <c r="G351" s="451"/>
      <c r="H351" s="451"/>
      <c r="I351" s="451"/>
      <c r="J351" s="451"/>
      <c r="K351" s="451"/>
      <c r="L351" s="451"/>
      <c r="M351" s="451"/>
      <c r="N351" s="451"/>
      <c r="O351" s="451"/>
      <c r="P351" s="451"/>
      <c r="Q351" s="451"/>
      <c r="R351" s="451"/>
      <c r="S351" s="451"/>
      <c r="T351" s="451"/>
      <c r="U351" s="451"/>
      <c r="V351" s="451"/>
      <c r="W351" s="451"/>
      <c r="X351" s="451"/>
      <c r="Y351" s="451"/>
      <c r="Z351" s="451"/>
      <c r="AA351" s="451"/>
      <c r="AB351" s="451"/>
      <c r="AC351" s="451"/>
      <c r="AD351" s="451"/>
      <c r="AE351" s="451"/>
      <c r="AF351" s="451"/>
      <c r="AG351" s="451"/>
      <c r="AH351" s="451"/>
      <c r="AI351" s="451"/>
      <c r="AJ351" s="451"/>
      <c r="AK351" s="451"/>
      <c r="AL351" s="451"/>
      <c r="AM351" s="451"/>
      <c r="AN351" s="451"/>
      <c r="AO351" s="451"/>
      <c r="AP351" s="451"/>
      <c r="AQ351" s="451"/>
      <c r="AR351" s="451"/>
      <c r="AS351" s="451"/>
      <c r="AT351" s="451"/>
      <c r="AU351" s="451"/>
      <c r="AV351" s="451"/>
      <c r="AW351" s="451"/>
      <c r="AX351" s="451"/>
      <c r="AY351" s="451"/>
      <c r="AZ351" s="451"/>
      <c r="BA351" s="451"/>
      <c r="BB351" s="451"/>
      <c r="BC351" s="451"/>
      <c r="BD351" s="451"/>
      <c r="BE351" s="451"/>
      <c r="BF351" s="451"/>
      <c r="BG351" s="451"/>
      <c r="BH351" s="451"/>
      <c r="BI351" s="451"/>
      <c r="BJ351" s="451"/>
      <c r="BK351" s="451"/>
      <c r="BL351" s="451"/>
      <c r="BM351" s="451"/>
      <c r="BN351" s="451"/>
      <c r="BO351" s="451"/>
      <c r="BP351" s="451"/>
      <c r="BQ351" s="451"/>
      <c r="BR351" s="451"/>
      <c r="BS351" s="451"/>
      <c r="BT351" s="451"/>
      <c r="BU351" s="451"/>
      <c r="BV351" s="451"/>
      <c r="BW351" s="451"/>
      <c r="BX351" s="451"/>
      <c r="BY351" s="451"/>
      <c r="BZ351" s="451"/>
      <c r="CA351" s="451"/>
      <c r="CB351" s="451"/>
      <c r="CC351" s="451"/>
      <c r="CD351" s="451"/>
      <c r="CE351" s="451"/>
      <c r="CF351" s="451"/>
      <c r="CG351" s="451"/>
      <c r="CH351" s="451"/>
      <c r="CI351" s="451"/>
      <c r="CJ351" s="451"/>
      <c r="CK351" s="451"/>
      <c r="CL351" s="451"/>
      <c r="CM351" s="451"/>
      <c r="CN351" s="451"/>
      <c r="CO351" s="451"/>
      <c r="CP351" s="451"/>
      <c r="CQ351" s="451"/>
      <c r="CR351" s="451"/>
      <c r="CS351" s="451"/>
      <c r="CT351" s="451"/>
      <c r="CU351" s="451"/>
      <c r="CV351" s="451"/>
      <c r="CW351" s="451"/>
      <c r="CX351" s="451"/>
      <c r="CY351" s="451"/>
      <c r="CZ351" s="451"/>
      <c r="DA351" s="451"/>
      <c r="DB351" s="451"/>
      <c r="DC351" s="451"/>
      <c r="DD351" s="451"/>
      <c r="DE351" s="451"/>
      <c r="DF351" s="451"/>
      <c r="DG351" s="451"/>
      <c r="DH351" s="451"/>
      <c r="DI351" s="451"/>
      <c r="DJ351" s="451"/>
      <c r="DK351" s="451"/>
      <c r="DL351" s="451"/>
      <c r="DM351" s="451"/>
      <c r="DN351" s="451"/>
      <c r="DO351" s="451"/>
      <c r="DP351" s="451"/>
      <c r="DQ351" s="451"/>
      <c r="DR351" s="451"/>
      <c r="DS351" s="451"/>
      <c r="DT351" s="451"/>
      <c r="DU351" s="451"/>
      <c r="DV351" s="451"/>
      <c r="DW351" s="451"/>
      <c r="DX351" s="451"/>
      <c r="DY351" s="451"/>
      <c r="DZ351" s="451"/>
      <c r="EA351" s="451"/>
      <c r="EB351" s="451"/>
      <c r="EC351" s="451"/>
      <c r="ED351" s="451"/>
      <c r="EE351" s="451"/>
      <c r="EF351" s="451"/>
      <c r="EG351" s="451"/>
      <c r="EH351" s="451"/>
      <c r="EI351" s="451"/>
      <c r="EJ351" s="451"/>
      <c r="EK351" s="451"/>
      <c r="EL351" s="451"/>
      <c r="EM351" s="451"/>
      <c r="EN351" s="451"/>
      <c r="EO351" s="451"/>
      <c r="EP351" s="451"/>
      <c r="EQ351" s="451"/>
      <c r="ER351" s="451"/>
      <c r="ES351" s="451"/>
      <c r="ET351" s="451"/>
      <c r="EU351" s="451"/>
      <c r="EV351" s="451"/>
      <c r="EW351" s="451"/>
      <c r="EX351" s="451"/>
      <c r="EY351" s="451"/>
      <c r="EZ351" s="451"/>
      <c r="FA351" s="451"/>
      <c r="FB351" s="451"/>
      <c r="FC351" s="451"/>
      <c r="FD351" s="451"/>
      <c r="FE351" s="451"/>
      <c r="FF351" s="451"/>
      <c r="FG351" s="451"/>
      <c r="FH351" s="451"/>
      <c r="FI351" s="451"/>
      <c r="FJ351" s="451"/>
      <c r="FK351" s="451"/>
      <c r="FL351" s="451"/>
      <c r="FM351" s="451"/>
      <c r="FN351" s="451"/>
    </row>
    <row r="352" spans="1:170" ht="15.75" customHeight="1">
      <c r="A352" s="451"/>
      <c r="B352" s="451"/>
      <c r="C352" s="451"/>
      <c r="D352" s="451"/>
      <c r="E352" s="451"/>
      <c r="F352" s="451"/>
      <c r="G352" s="451"/>
      <c r="H352" s="451"/>
      <c r="I352" s="451"/>
      <c r="J352" s="451"/>
      <c r="K352" s="451"/>
      <c r="L352" s="451"/>
      <c r="M352" s="451"/>
      <c r="N352" s="451"/>
      <c r="O352" s="451"/>
      <c r="P352" s="451"/>
      <c r="Q352" s="451"/>
      <c r="R352" s="451"/>
      <c r="S352" s="451"/>
      <c r="T352" s="451"/>
      <c r="U352" s="451"/>
      <c r="V352" s="451"/>
      <c r="W352" s="451"/>
      <c r="X352" s="451"/>
      <c r="Y352" s="451"/>
      <c r="Z352" s="451"/>
      <c r="AA352" s="451"/>
      <c r="AB352" s="451"/>
      <c r="AC352" s="451"/>
      <c r="AD352" s="451"/>
      <c r="AE352" s="451"/>
      <c r="AF352" s="451"/>
      <c r="AG352" s="451"/>
      <c r="AH352" s="451"/>
      <c r="AI352" s="451"/>
      <c r="AJ352" s="451"/>
      <c r="AK352" s="451"/>
      <c r="AL352" s="451"/>
      <c r="AM352" s="451"/>
      <c r="AN352" s="451"/>
      <c r="AO352" s="451"/>
      <c r="AP352" s="451"/>
      <c r="AQ352" s="451"/>
      <c r="AR352" s="451"/>
      <c r="AS352" s="451"/>
      <c r="AT352" s="451"/>
      <c r="AU352" s="451"/>
      <c r="AV352" s="451"/>
      <c r="AW352" s="451"/>
      <c r="AX352" s="451"/>
      <c r="AY352" s="451"/>
      <c r="AZ352" s="451"/>
      <c r="BA352" s="451"/>
      <c r="BB352" s="451"/>
      <c r="BC352" s="451"/>
      <c r="BD352" s="451"/>
      <c r="BE352" s="451"/>
      <c r="BF352" s="451"/>
      <c r="BG352" s="451"/>
      <c r="BH352" s="451"/>
      <c r="BI352" s="451"/>
      <c r="BJ352" s="451"/>
      <c r="BK352" s="451"/>
      <c r="BL352" s="451"/>
      <c r="BM352" s="451"/>
      <c r="BN352" s="451"/>
      <c r="BO352" s="451"/>
      <c r="BP352" s="451"/>
      <c r="BQ352" s="451"/>
      <c r="BR352" s="451"/>
      <c r="BS352" s="451"/>
      <c r="BT352" s="451"/>
      <c r="BU352" s="451"/>
      <c r="BV352" s="451"/>
      <c r="BW352" s="451"/>
      <c r="BX352" s="451"/>
      <c r="BY352" s="451"/>
      <c r="BZ352" s="451"/>
      <c r="CA352" s="451"/>
      <c r="CB352" s="451"/>
      <c r="CC352" s="451"/>
      <c r="CD352" s="451"/>
      <c r="CE352" s="451"/>
      <c r="CF352" s="451"/>
      <c r="CG352" s="451"/>
      <c r="CH352" s="451"/>
      <c r="CI352" s="451"/>
      <c r="CJ352" s="451"/>
      <c r="CK352" s="451"/>
      <c r="CL352" s="451"/>
      <c r="CM352" s="451"/>
      <c r="CN352" s="451"/>
      <c r="CO352" s="451"/>
      <c r="CP352" s="451"/>
      <c r="CQ352" s="451"/>
      <c r="CR352" s="451"/>
      <c r="CS352" s="451"/>
      <c r="CT352" s="451"/>
      <c r="CU352" s="451"/>
      <c r="CV352" s="451"/>
      <c r="CW352" s="451"/>
      <c r="CX352" s="451"/>
      <c r="CY352" s="451"/>
      <c r="CZ352" s="451"/>
      <c r="DA352" s="451"/>
      <c r="DB352" s="451"/>
      <c r="DC352" s="451"/>
      <c r="DD352" s="451"/>
      <c r="DE352" s="451"/>
      <c r="DF352" s="451"/>
      <c r="DG352" s="451"/>
      <c r="DH352" s="451"/>
      <c r="DI352" s="451"/>
      <c r="DJ352" s="451"/>
      <c r="DK352" s="451"/>
      <c r="DL352" s="451"/>
      <c r="DM352" s="451"/>
      <c r="DN352" s="451"/>
      <c r="DO352" s="451"/>
      <c r="DP352" s="451"/>
      <c r="DQ352" s="451"/>
      <c r="DR352" s="451"/>
      <c r="DS352" s="451"/>
      <c r="DT352" s="451"/>
      <c r="DU352" s="451"/>
      <c r="DV352" s="451"/>
      <c r="DW352" s="451"/>
      <c r="DX352" s="451"/>
      <c r="DY352" s="451"/>
      <c r="DZ352" s="451"/>
      <c r="EA352" s="451"/>
      <c r="EB352" s="451"/>
      <c r="EC352" s="451"/>
      <c r="ED352" s="451"/>
      <c r="EE352" s="451"/>
      <c r="EF352" s="451"/>
      <c r="EG352" s="451"/>
      <c r="EH352" s="451"/>
      <c r="EI352" s="451"/>
      <c r="EJ352" s="451"/>
      <c r="EK352" s="451"/>
      <c r="EL352" s="451"/>
      <c r="EM352" s="451"/>
      <c r="EN352" s="451"/>
      <c r="EO352" s="451"/>
      <c r="EP352" s="451"/>
      <c r="EQ352" s="451"/>
      <c r="ER352" s="451"/>
      <c r="ES352" s="451"/>
      <c r="ET352" s="451"/>
      <c r="EU352" s="451"/>
      <c r="EV352" s="451"/>
      <c r="EW352" s="451"/>
      <c r="EX352" s="451"/>
      <c r="EY352" s="451"/>
      <c r="EZ352" s="451"/>
      <c r="FA352" s="451"/>
      <c r="FB352" s="451"/>
      <c r="FC352" s="451"/>
      <c r="FD352" s="451"/>
      <c r="FE352" s="451"/>
      <c r="FF352" s="451"/>
      <c r="FG352" s="451"/>
      <c r="FH352" s="451"/>
      <c r="FI352" s="451"/>
      <c r="FJ352" s="451"/>
      <c r="FK352" s="451"/>
      <c r="FL352" s="451"/>
      <c r="FM352" s="451"/>
      <c r="FN352" s="451"/>
    </row>
    <row r="353" spans="1:170" ht="15.75" customHeight="1">
      <c r="A353" s="451"/>
      <c r="B353" s="451"/>
      <c r="C353" s="451"/>
      <c r="D353" s="451"/>
      <c r="E353" s="451"/>
      <c r="F353" s="451"/>
      <c r="G353" s="451"/>
      <c r="H353" s="451"/>
      <c r="I353" s="451"/>
      <c r="J353" s="451"/>
      <c r="K353" s="451"/>
      <c r="L353" s="451"/>
      <c r="M353" s="451"/>
      <c r="N353" s="451"/>
      <c r="O353" s="451"/>
      <c r="P353" s="451"/>
      <c r="Q353" s="451"/>
      <c r="R353" s="451"/>
      <c r="S353" s="451"/>
      <c r="T353" s="451"/>
      <c r="U353" s="451"/>
      <c r="V353" s="451"/>
      <c r="W353" s="451"/>
      <c r="X353" s="451"/>
      <c r="Y353" s="451"/>
      <c r="Z353" s="451"/>
      <c r="AA353" s="451"/>
      <c r="AB353" s="451"/>
      <c r="AC353" s="451"/>
      <c r="AD353" s="451"/>
      <c r="AE353" s="451"/>
      <c r="AF353" s="451"/>
      <c r="AG353" s="451"/>
      <c r="AH353" s="451"/>
      <c r="AI353" s="451"/>
      <c r="AJ353" s="451"/>
      <c r="AK353" s="451"/>
      <c r="AL353" s="451"/>
      <c r="AM353" s="451"/>
      <c r="AN353" s="451"/>
      <c r="AO353" s="451"/>
      <c r="AP353" s="451"/>
      <c r="AQ353" s="451"/>
      <c r="AR353" s="451"/>
      <c r="AS353" s="451"/>
      <c r="AT353" s="451"/>
      <c r="AU353" s="451"/>
      <c r="AV353" s="451"/>
      <c r="AW353" s="451"/>
      <c r="AX353" s="451"/>
      <c r="AY353" s="451"/>
      <c r="AZ353" s="451"/>
      <c r="BA353" s="451"/>
      <c r="BB353" s="451"/>
      <c r="BC353" s="451"/>
      <c r="BD353" s="451"/>
      <c r="BE353" s="451"/>
      <c r="BF353" s="451"/>
      <c r="BG353" s="451"/>
      <c r="BH353" s="451"/>
      <c r="BI353" s="451"/>
      <c r="BJ353" s="451"/>
      <c r="BK353" s="451"/>
      <c r="BL353" s="451"/>
      <c r="BM353" s="451"/>
      <c r="BN353" s="451"/>
      <c r="BO353" s="451"/>
      <c r="BP353" s="451"/>
      <c r="BQ353" s="451"/>
      <c r="BR353" s="451"/>
      <c r="BS353" s="451"/>
      <c r="BT353" s="451"/>
      <c r="BU353" s="451"/>
      <c r="BV353" s="451"/>
      <c r="BW353" s="451"/>
      <c r="BX353" s="451"/>
      <c r="BY353" s="451"/>
      <c r="BZ353" s="451"/>
      <c r="CA353" s="451"/>
      <c r="CB353" s="451"/>
      <c r="CC353" s="451"/>
      <c r="CD353" s="451"/>
      <c r="CE353" s="451"/>
      <c r="CF353" s="451"/>
      <c r="CG353" s="451"/>
      <c r="CH353" s="451"/>
      <c r="CI353" s="451"/>
      <c r="CJ353" s="451"/>
      <c r="CK353" s="451"/>
      <c r="CL353" s="451"/>
      <c r="CM353" s="451"/>
      <c r="CN353" s="451"/>
      <c r="CO353" s="451"/>
      <c r="CP353" s="451"/>
      <c r="CQ353" s="451"/>
      <c r="CR353" s="451"/>
      <c r="CS353" s="451"/>
      <c r="CT353" s="451"/>
      <c r="CU353" s="451"/>
      <c r="CV353" s="451"/>
      <c r="CW353" s="451"/>
      <c r="CX353" s="451"/>
      <c r="CY353" s="451"/>
      <c r="CZ353" s="451"/>
      <c r="DA353" s="451"/>
      <c r="DB353" s="451"/>
      <c r="DC353" s="451"/>
      <c r="DD353" s="451"/>
      <c r="DE353" s="451"/>
      <c r="DF353" s="451"/>
      <c r="DG353" s="451"/>
      <c r="DH353" s="451"/>
      <c r="DI353" s="451"/>
      <c r="DJ353" s="451"/>
      <c r="DK353" s="451"/>
      <c r="DL353" s="451"/>
      <c r="DM353" s="451"/>
      <c r="DN353" s="451"/>
      <c r="DO353" s="451"/>
      <c r="DP353" s="451"/>
      <c r="DQ353" s="451"/>
      <c r="DR353" s="451"/>
      <c r="DS353" s="451"/>
      <c r="DT353" s="451"/>
      <c r="DU353" s="451"/>
      <c r="DV353" s="451"/>
      <c r="DW353" s="451"/>
      <c r="DX353" s="451"/>
      <c r="DY353" s="451"/>
      <c r="DZ353" s="451"/>
      <c r="EA353" s="451"/>
      <c r="EB353" s="451"/>
      <c r="EC353" s="451"/>
      <c r="ED353" s="451"/>
      <c r="EE353" s="451"/>
      <c r="EF353" s="451"/>
      <c r="EG353" s="451"/>
      <c r="EH353" s="451"/>
      <c r="EI353" s="451"/>
      <c r="EJ353" s="451"/>
      <c r="EK353" s="451"/>
      <c r="EL353" s="451"/>
      <c r="EM353" s="451"/>
      <c r="EN353" s="451"/>
      <c r="EO353" s="451"/>
      <c r="EP353" s="451"/>
      <c r="EQ353" s="451"/>
      <c r="ER353" s="451"/>
      <c r="ES353" s="451"/>
      <c r="ET353" s="451"/>
      <c r="EU353" s="451"/>
      <c r="EV353" s="451"/>
      <c r="EW353" s="451"/>
      <c r="EX353" s="451"/>
      <c r="EY353" s="451"/>
      <c r="EZ353" s="451"/>
      <c r="FA353" s="451"/>
      <c r="FB353" s="451"/>
      <c r="FC353" s="451"/>
      <c r="FD353" s="451"/>
      <c r="FE353" s="451"/>
      <c r="FF353" s="451"/>
      <c r="FG353" s="451"/>
      <c r="FH353" s="451"/>
      <c r="FI353" s="451"/>
      <c r="FJ353" s="451"/>
      <c r="FK353" s="451"/>
      <c r="FL353" s="451"/>
      <c r="FM353" s="451"/>
      <c r="FN353" s="451"/>
    </row>
    <row r="354" spans="1:170" ht="15.75" customHeight="1">
      <c r="A354" s="451"/>
      <c r="B354" s="451"/>
      <c r="C354" s="451"/>
      <c r="D354" s="451"/>
      <c r="E354" s="451"/>
      <c r="F354" s="451"/>
      <c r="G354" s="451"/>
      <c r="H354" s="451"/>
      <c r="I354" s="451"/>
      <c r="J354" s="451"/>
      <c r="K354" s="451"/>
      <c r="L354" s="451"/>
      <c r="M354" s="451"/>
      <c r="N354" s="451"/>
      <c r="O354" s="451"/>
      <c r="P354" s="451"/>
      <c r="Q354" s="451"/>
      <c r="R354" s="451"/>
      <c r="S354" s="451"/>
      <c r="T354" s="451"/>
      <c r="U354" s="451"/>
      <c r="V354" s="451"/>
      <c r="W354" s="451"/>
      <c r="X354" s="451"/>
      <c r="Y354" s="451"/>
      <c r="Z354" s="451"/>
      <c r="AA354" s="451"/>
      <c r="AB354" s="451"/>
      <c r="AC354" s="451"/>
      <c r="AD354" s="451"/>
      <c r="AE354" s="451"/>
      <c r="AF354" s="451"/>
      <c r="AG354" s="451"/>
      <c r="AH354" s="451"/>
      <c r="AI354" s="451"/>
      <c r="AJ354" s="451"/>
      <c r="AK354" s="451"/>
      <c r="AL354" s="451"/>
      <c r="AM354" s="451"/>
      <c r="AN354" s="451"/>
      <c r="AO354" s="451"/>
      <c r="AP354" s="451"/>
      <c r="AQ354" s="451"/>
      <c r="AR354" s="451"/>
      <c r="AS354" s="451"/>
      <c r="AT354" s="451"/>
      <c r="AU354" s="451"/>
      <c r="AV354" s="451"/>
      <c r="AW354" s="451"/>
      <c r="AX354" s="451"/>
      <c r="AY354" s="451"/>
      <c r="AZ354" s="451"/>
      <c r="BA354" s="451"/>
      <c r="BB354" s="451"/>
      <c r="BC354" s="451"/>
      <c r="BD354" s="451"/>
      <c r="BE354" s="451"/>
      <c r="BF354" s="451"/>
      <c r="BG354" s="451"/>
      <c r="BH354" s="451"/>
      <c r="BI354" s="451"/>
      <c r="BJ354" s="451"/>
      <c r="BK354" s="451"/>
      <c r="BL354" s="451"/>
      <c r="BM354" s="451"/>
      <c r="BN354" s="451"/>
      <c r="BO354" s="451"/>
      <c r="BP354" s="451"/>
      <c r="BQ354" s="451"/>
      <c r="BR354" s="451"/>
      <c r="BS354" s="451"/>
      <c r="BT354" s="451"/>
      <c r="BU354" s="451"/>
      <c r="BV354" s="451"/>
      <c r="BW354" s="451"/>
      <c r="BX354" s="451"/>
      <c r="BY354" s="451"/>
      <c r="BZ354" s="451"/>
      <c r="CA354" s="451"/>
      <c r="CB354" s="451"/>
      <c r="CC354" s="451"/>
      <c r="CD354" s="451"/>
      <c r="CE354" s="451"/>
      <c r="CF354" s="451"/>
      <c r="CG354" s="451"/>
      <c r="CH354" s="451"/>
      <c r="CI354" s="451"/>
      <c r="CJ354" s="451"/>
      <c r="CK354" s="451"/>
      <c r="CL354" s="451"/>
      <c r="CM354" s="451"/>
      <c r="CN354" s="451"/>
      <c r="CO354" s="451"/>
      <c r="CP354" s="451"/>
      <c r="CQ354" s="451"/>
      <c r="CR354" s="451"/>
      <c r="CS354" s="451"/>
      <c r="CT354" s="451"/>
      <c r="CU354" s="451"/>
      <c r="CV354" s="451"/>
      <c r="CW354" s="451"/>
      <c r="CX354" s="451"/>
      <c r="CY354" s="451"/>
      <c r="CZ354" s="451"/>
      <c r="DA354" s="451"/>
      <c r="DB354" s="451"/>
      <c r="DC354" s="451"/>
      <c r="DD354" s="451"/>
      <c r="DE354" s="451"/>
      <c r="DF354" s="451"/>
      <c r="DG354" s="451"/>
      <c r="DH354" s="451"/>
      <c r="DI354" s="451"/>
      <c r="DJ354" s="451"/>
      <c r="DK354" s="451"/>
      <c r="DL354" s="451"/>
      <c r="DM354" s="451"/>
      <c r="DN354" s="451"/>
      <c r="DO354" s="451"/>
      <c r="DP354" s="451"/>
      <c r="DQ354" s="451"/>
      <c r="DR354" s="451"/>
      <c r="DS354" s="451"/>
      <c r="DT354" s="451"/>
      <c r="DU354" s="451"/>
      <c r="DV354" s="451"/>
      <c r="DW354" s="451"/>
      <c r="DX354" s="451"/>
      <c r="DY354" s="451"/>
      <c r="DZ354" s="451"/>
      <c r="EA354" s="451"/>
      <c r="EB354" s="451"/>
      <c r="EC354" s="451"/>
      <c r="ED354" s="451"/>
      <c r="EE354" s="451"/>
      <c r="EF354" s="451"/>
      <c r="EG354" s="451"/>
      <c r="EH354" s="451"/>
      <c r="EI354" s="451"/>
      <c r="EJ354" s="451"/>
      <c r="EK354" s="451"/>
      <c r="EL354" s="451"/>
      <c r="EM354" s="451"/>
      <c r="EN354" s="451"/>
      <c r="EO354" s="451"/>
      <c r="EP354" s="451"/>
      <c r="EQ354" s="451"/>
      <c r="ER354" s="451"/>
      <c r="ES354" s="451"/>
      <c r="ET354" s="451"/>
      <c r="EU354" s="451"/>
      <c r="EV354" s="451"/>
      <c r="EW354" s="451"/>
      <c r="EX354" s="451"/>
      <c r="EY354" s="451"/>
      <c r="EZ354" s="451"/>
      <c r="FA354" s="451"/>
      <c r="FB354" s="451"/>
      <c r="FC354" s="451"/>
      <c r="FD354" s="451"/>
      <c r="FE354" s="451"/>
      <c r="FF354" s="451"/>
      <c r="FG354" s="451"/>
      <c r="FH354" s="451"/>
      <c r="FI354" s="451"/>
      <c r="FJ354" s="451"/>
      <c r="FK354" s="451"/>
      <c r="FL354" s="451"/>
      <c r="FM354" s="451"/>
      <c r="FN354" s="451"/>
    </row>
    <row r="355" spans="1:170" ht="15.75" customHeight="1">
      <c r="A355" s="451"/>
      <c r="B355" s="451"/>
      <c r="C355" s="451"/>
      <c r="D355" s="451"/>
      <c r="E355" s="451"/>
      <c r="F355" s="451"/>
      <c r="G355" s="451"/>
      <c r="H355" s="451"/>
      <c r="I355" s="451"/>
      <c r="J355" s="451"/>
      <c r="K355" s="451"/>
      <c r="L355" s="451"/>
      <c r="M355" s="451"/>
      <c r="N355" s="451"/>
      <c r="O355" s="451"/>
      <c r="P355" s="451"/>
      <c r="Q355" s="451"/>
      <c r="R355" s="451"/>
      <c r="S355" s="451"/>
      <c r="T355" s="451"/>
      <c r="U355" s="451"/>
      <c r="V355" s="451"/>
      <c r="W355" s="451"/>
      <c r="X355" s="451"/>
      <c r="Y355" s="451"/>
      <c r="Z355" s="451"/>
      <c r="AA355" s="451"/>
      <c r="AB355" s="451"/>
      <c r="AC355" s="451"/>
      <c r="AD355" s="451"/>
      <c r="AE355" s="451"/>
      <c r="AF355" s="451"/>
      <c r="AG355" s="451"/>
      <c r="AH355" s="451"/>
      <c r="AI355" s="451"/>
      <c r="AJ355" s="451"/>
      <c r="AK355" s="451"/>
      <c r="AL355" s="451"/>
      <c r="AM355" s="451"/>
      <c r="AN355" s="451"/>
      <c r="AO355" s="451"/>
      <c r="AP355" s="451"/>
      <c r="AQ355" s="451"/>
      <c r="AR355" s="451"/>
      <c r="AS355" s="451"/>
      <c r="AT355" s="451"/>
      <c r="AU355" s="451"/>
      <c r="AV355" s="451"/>
      <c r="AW355" s="451"/>
      <c r="AX355" s="451"/>
      <c r="AY355" s="451"/>
      <c r="AZ355" s="451"/>
      <c r="BA355" s="451"/>
      <c r="BB355" s="451"/>
      <c r="BC355" s="451"/>
      <c r="BD355" s="451"/>
      <c r="BE355" s="451"/>
      <c r="BF355" s="451"/>
      <c r="BG355" s="451"/>
      <c r="BH355" s="451"/>
      <c r="BI355" s="451"/>
      <c r="BJ355" s="451"/>
      <c r="BK355" s="451"/>
      <c r="BL355" s="451"/>
      <c r="BM355" s="451"/>
      <c r="BN355" s="451"/>
      <c r="BO355" s="451"/>
      <c r="BP355" s="451"/>
      <c r="BQ355" s="451"/>
      <c r="BR355" s="451"/>
      <c r="BS355" s="451"/>
      <c r="BT355" s="451"/>
      <c r="BU355" s="451"/>
      <c r="BV355" s="451"/>
      <c r="BW355" s="451"/>
      <c r="BX355" s="451"/>
      <c r="BY355" s="451"/>
      <c r="BZ355" s="451"/>
      <c r="CA355" s="451"/>
      <c r="CB355" s="451"/>
      <c r="CC355" s="451"/>
      <c r="CD355" s="451"/>
      <c r="CE355" s="451"/>
      <c r="CF355" s="451"/>
      <c r="CG355" s="451"/>
      <c r="CH355" s="451"/>
      <c r="CI355" s="451"/>
      <c r="CJ355" s="451"/>
      <c r="CK355" s="451"/>
      <c r="CL355" s="451"/>
      <c r="CM355" s="451"/>
      <c r="CN355" s="451"/>
      <c r="CO355" s="451"/>
      <c r="CP355" s="451"/>
      <c r="CQ355" s="451"/>
      <c r="CR355" s="451"/>
      <c r="CS355" s="451"/>
      <c r="CT355" s="451"/>
      <c r="CU355" s="451"/>
      <c r="CV355" s="451"/>
      <c r="CW355" s="451"/>
      <c r="CX355" s="451"/>
      <c r="CY355" s="451"/>
      <c r="CZ355" s="451"/>
      <c r="DA355" s="451"/>
      <c r="DB355" s="451"/>
      <c r="DC355" s="451"/>
      <c r="DD355" s="451"/>
      <c r="DE355" s="451"/>
      <c r="DF355" s="451"/>
      <c r="DG355" s="451"/>
      <c r="DH355" s="451"/>
      <c r="DI355" s="451"/>
      <c r="DJ355" s="451"/>
      <c r="DK355" s="451"/>
      <c r="DL355" s="451"/>
      <c r="DM355" s="451"/>
      <c r="DN355" s="451"/>
      <c r="DO355" s="451"/>
      <c r="DP355" s="451"/>
      <c r="DQ355" s="451"/>
      <c r="DR355" s="451"/>
      <c r="DS355" s="451"/>
      <c r="DT355" s="451"/>
      <c r="DU355" s="451"/>
      <c r="DV355" s="451"/>
      <c r="DW355" s="451"/>
      <c r="DX355" s="451"/>
      <c r="DY355" s="451"/>
      <c r="DZ355" s="451"/>
      <c r="EA355" s="451"/>
      <c r="EB355" s="451"/>
      <c r="EC355" s="451"/>
      <c r="ED355" s="451"/>
      <c r="EE355" s="451"/>
      <c r="EF355" s="451"/>
      <c r="EG355" s="451"/>
      <c r="EH355" s="451"/>
      <c r="EI355" s="451"/>
      <c r="EJ355" s="451"/>
      <c r="EK355" s="451"/>
      <c r="EL355" s="451"/>
      <c r="EM355" s="451"/>
      <c r="EN355" s="451"/>
      <c r="EO355" s="451"/>
      <c r="EP355" s="451"/>
      <c r="EQ355" s="451"/>
      <c r="ER355" s="451"/>
      <c r="ES355" s="451"/>
      <c r="ET355" s="451"/>
      <c r="EU355" s="451"/>
      <c r="EV355" s="451"/>
      <c r="EW355" s="451"/>
      <c r="EX355" s="451"/>
      <c r="EY355" s="451"/>
      <c r="EZ355" s="451"/>
      <c r="FA355" s="451"/>
      <c r="FB355" s="451"/>
      <c r="FC355" s="451"/>
      <c r="FD355" s="451"/>
      <c r="FE355" s="451"/>
      <c r="FF355" s="451"/>
      <c r="FG355" s="451"/>
      <c r="FH355" s="451"/>
      <c r="FI355" s="451"/>
      <c r="FJ355" s="451"/>
      <c r="FK355" s="451"/>
      <c r="FL355" s="451"/>
      <c r="FM355" s="451"/>
      <c r="FN355" s="451"/>
    </row>
    <row r="356" spans="1:170" ht="15.75" customHeight="1">
      <c r="A356" s="451"/>
      <c r="B356" s="451"/>
      <c r="C356" s="451"/>
      <c r="D356" s="451"/>
      <c r="E356" s="451"/>
      <c r="F356" s="451"/>
      <c r="G356" s="451"/>
      <c r="H356" s="451"/>
      <c r="I356" s="451"/>
      <c r="J356" s="451"/>
      <c r="K356" s="451"/>
      <c r="L356" s="451"/>
      <c r="M356" s="451"/>
      <c r="N356" s="451"/>
      <c r="O356" s="451"/>
      <c r="P356" s="451"/>
      <c r="Q356" s="451"/>
      <c r="R356" s="451"/>
      <c r="S356" s="451"/>
      <c r="T356" s="451"/>
      <c r="U356" s="451"/>
      <c r="V356" s="451"/>
      <c r="W356" s="451"/>
      <c r="X356" s="451"/>
      <c r="Y356" s="451"/>
      <c r="Z356" s="451"/>
      <c r="AA356" s="451"/>
      <c r="AB356" s="451"/>
      <c r="AC356" s="451"/>
      <c r="AD356" s="451"/>
      <c r="AE356" s="451"/>
      <c r="AF356" s="451"/>
      <c r="AG356" s="451"/>
      <c r="AH356" s="451"/>
      <c r="AI356" s="451"/>
      <c r="AJ356" s="451"/>
      <c r="AK356" s="451"/>
      <c r="AL356" s="451"/>
      <c r="AM356" s="451"/>
      <c r="AN356" s="451"/>
      <c r="AO356" s="451"/>
      <c r="AP356" s="451"/>
      <c r="AQ356" s="451"/>
      <c r="AR356" s="451"/>
      <c r="AS356" s="451"/>
      <c r="AT356" s="451"/>
      <c r="AU356" s="451"/>
      <c r="AV356" s="451"/>
      <c r="AW356" s="451"/>
      <c r="AX356" s="451"/>
      <c r="AY356" s="451"/>
      <c r="AZ356" s="451"/>
      <c r="BA356" s="451"/>
      <c r="BB356" s="451"/>
      <c r="BC356" s="451"/>
      <c r="BD356" s="451"/>
      <c r="BE356" s="451"/>
      <c r="BF356" s="451"/>
      <c r="BG356" s="451"/>
      <c r="BH356" s="451"/>
      <c r="BI356" s="451"/>
      <c r="BJ356" s="451"/>
      <c r="BK356" s="451"/>
      <c r="BL356" s="451"/>
      <c r="BM356" s="451"/>
      <c r="BN356" s="451"/>
      <c r="BO356" s="451"/>
      <c r="BP356" s="451"/>
      <c r="BQ356" s="451"/>
      <c r="BR356" s="451"/>
      <c r="BS356" s="451"/>
      <c r="BT356" s="451"/>
      <c r="BU356" s="451"/>
      <c r="BV356" s="451"/>
      <c r="BW356" s="451"/>
      <c r="BX356" s="451"/>
      <c r="BY356" s="451"/>
      <c r="BZ356" s="451"/>
      <c r="CA356" s="451"/>
      <c r="CB356" s="451"/>
      <c r="CC356" s="451"/>
      <c r="CD356" s="451"/>
      <c r="CE356" s="451"/>
      <c r="CF356" s="451"/>
      <c r="CG356" s="451"/>
      <c r="CH356" s="451"/>
      <c r="CI356" s="451"/>
      <c r="CJ356" s="451"/>
      <c r="CK356" s="451"/>
      <c r="CL356" s="451"/>
      <c r="CM356" s="451"/>
      <c r="CN356" s="451"/>
      <c r="CO356" s="451"/>
      <c r="CP356" s="451"/>
      <c r="CQ356" s="451"/>
      <c r="CR356" s="451"/>
      <c r="CS356" s="451"/>
      <c r="CT356" s="451"/>
      <c r="CU356" s="451"/>
      <c r="CV356" s="451"/>
      <c r="CW356" s="451"/>
      <c r="CX356" s="451"/>
      <c r="CY356" s="451"/>
      <c r="CZ356" s="451"/>
      <c r="DA356" s="451"/>
      <c r="DB356" s="451"/>
      <c r="DC356" s="451"/>
      <c r="DD356" s="451"/>
      <c r="DE356" s="451"/>
      <c r="DF356" s="451"/>
      <c r="DG356" s="451"/>
      <c r="DH356" s="451"/>
      <c r="DI356" s="451"/>
      <c r="DJ356" s="451"/>
      <c r="DK356" s="451"/>
      <c r="DL356" s="451"/>
      <c r="DM356" s="451"/>
      <c r="DN356" s="451"/>
      <c r="DO356" s="451"/>
      <c r="DP356" s="451"/>
      <c r="DQ356" s="451"/>
      <c r="DR356" s="451"/>
      <c r="DS356" s="451"/>
      <c r="DT356" s="451"/>
      <c r="DU356" s="451"/>
      <c r="DV356" s="451"/>
      <c r="DW356" s="451"/>
      <c r="DX356" s="451"/>
      <c r="DY356" s="451"/>
      <c r="DZ356" s="451"/>
      <c r="EA356" s="451"/>
      <c r="EB356" s="451"/>
      <c r="EC356" s="451"/>
      <c r="ED356" s="451"/>
      <c r="EE356" s="451"/>
      <c r="EF356" s="451"/>
      <c r="EG356" s="451"/>
      <c r="EH356" s="451"/>
      <c r="EI356" s="451"/>
      <c r="EJ356" s="451"/>
      <c r="EK356" s="451"/>
      <c r="EL356" s="451"/>
      <c r="EM356" s="451"/>
      <c r="EN356" s="451"/>
      <c r="EO356" s="451"/>
      <c r="EP356" s="451"/>
      <c r="EQ356" s="451"/>
      <c r="ER356" s="451"/>
      <c r="ES356" s="451"/>
      <c r="ET356" s="451"/>
      <c r="EU356" s="451"/>
      <c r="EV356" s="451"/>
      <c r="EW356" s="451"/>
      <c r="EX356" s="451"/>
      <c r="EY356" s="451"/>
      <c r="EZ356" s="451"/>
      <c r="FA356" s="451"/>
      <c r="FB356" s="451"/>
      <c r="FC356" s="451"/>
      <c r="FD356" s="451"/>
      <c r="FE356" s="451"/>
      <c r="FF356" s="451"/>
      <c r="FG356" s="451"/>
      <c r="FH356" s="451"/>
      <c r="FI356" s="451"/>
      <c r="FJ356" s="451"/>
      <c r="FK356" s="451"/>
      <c r="FL356" s="451"/>
      <c r="FM356" s="451"/>
      <c r="FN356" s="451"/>
    </row>
    <row r="357" spans="1:170" ht="15.75" customHeight="1">
      <c r="A357" s="451"/>
      <c r="B357" s="451"/>
      <c r="C357" s="451"/>
      <c r="D357" s="451"/>
      <c r="E357" s="451"/>
      <c r="F357" s="451"/>
      <c r="G357" s="451"/>
      <c r="H357" s="451"/>
      <c r="I357" s="451"/>
      <c r="J357" s="451"/>
      <c r="K357" s="451"/>
      <c r="L357" s="451"/>
      <c r="M357" s="451"/>
      <c r="N357" s="451"/>
      <c r="O357" s="451"/>
      <c r="P357" s="451"/>
      <c r="Q357" s="451"/>
      <c r="R357" s="451"/>
      <c r="S357" s="451"/>
      <c r="T357" s="451"/>
      <c r="U357" s="451"/>
      <c r="V357" s="451"/>
      <c r="W357" s="451"/>
      <c r="X357" s="451"/>
      <c r="Y357" s="451"/>
      <c r="Z357" s="451"/>
      <c r="AA357" s="451"/>
      <c r="AB357" s="451"/>
      <c r="AC357" s="451"/>
      <c r="AD357" s="451"/>
      <c r="AE357" s="451"/>
      <c r="AF357" s="451"/>
      <c r="AG357" s="451"/>
      <c r="AH357" s="451"/>
      <c r="AI357" s="451"/>
      <c r="AJ357" s="451"/>
      <c r="AK357" s="451"/>
      <c r="AL357" s="451"/>
      <c r="AM357" s="451"/>
      <c r="AN357" s="451"/>
      <c r="AO357" s="451"/>
      <c r="AP357" s="451"/>
      <c r="AQ357" s="451"/>
      <c r="AR357" s="451"/>
      <c r="AS357" s="451"/>
      <c r="AT357" s="451"/>
      <c r="AU357" s="451"/>
      <c r="AV357" s="451"/>
      <c r="AW357" s="451"/>
      <c r="AX357" s="451"/>
      <c r="AY357" s="451"/>
      <c r="AZ357" s="451"/>
      <c r="BA357" s="451"/>
      <c r="BB357" s="451"/>
      <c r="BC357" s="451"/>
      <c r="BD357" s="451"/>
      <c r="BE357" s="451"/>
      <c r="BF357" s="451"/>
      <c r="BG357" s="451"/>
      <c r="BH357" s="451"/>
      <c r="BI357" s="451"/>
      <c r="BJ357" s="451"/>
      <c r="BK357" s="451"/>
      <c r="BL357" s="451"/>
      <c r="BM357" s="451"/>
      <c r="BN357" s="451"/>
      <c r="BO357" s="451"/>
      <c r="BP357" s="451"/>
      <c r="BQ357" s="451"/>
      <c r="BR357" s="451"/>
      <c r="BS357" s="451"/>
      <c r="BT357" s="451"/>
      <c r="BU357" s="451"/>
      <c r="BV357" s="451"/>
      <c r="BW357" s="451"/>
      <c r="BX357" s="451"/>
      <c r="BY357" s="451"/>
      <c r="BZ357" s="451"/>
      <c r="CA357" s="451"/>
      <c r="CB357" s="451"/>
      <c r="CC357" s="451"/>
      <c r="CD357" s="451"/>
      <c r="CE357" s="451"/>
      <c r="CF357" s="451"/>
      <c r="CG357" s="451"/>
      <c r="CH357" s="451"/>
      <c r="CI357" s="451"/>
      <c r="CJ357" s="451"/>
      <c r="CK357" s="451"/>
      <c r="CL357" s="451"/>
      <c r="CM357" s="451"/>
      <c r="CN357" s="451"/>
      <c r="CO357" s="451"/>
      <c r="CP357" s="451"/>
      <c r="CQ357" s="451"/>
      <c r="CR357" s="451"/>
      <c r="CS357" s="451"/>
      <c r="CT357" s="451"/>
      <c r="CU357" s="451"/>
      <c r="CV357" s="451"/>
      <c r="CW357" s="451"/>
      <c r="CX357" s="451"/>
      <c r="CY357" s="451"/>
      <c r="CZ357" s="451"/>
      <c r="DA357" s="451"/>
      <c r="DB357" s="451"/>
      <c r="DC357" s="451"/>
      <c r="DD357" s="451"/>
      <c r="DE357" s="451"/>
      <c r="DF357" s="451"/>
      <c r="DG357" s="451"/>
      <c r="DH357" s="451"/>
      <c r="DI357" s="451"/>
      <c r="DJ357" s="451"/>
      <c r="DK357" s="451"/>
      <c r="DL357" s="451"/>
      <c r="DM357" s="451"/>
      <c r="DN357" s="451"/>
      <c r="DO357" s="451"/>
      <c r="DP357" s="451"/>
      <c r="DQ357" s="451"/>
      <c r="DR357" s="451"/>
      <c r="DS357" s="451"/>
      <c r="DT357" s="451"/>
      <c r="DU357" s="451"/>
      <c r="DV357" s="451"/>
      <c r="DW357" s="451"/>
      <c r="DX357" s="451"/>
      <c r="DY357" s="451"/>
      <c r="DZ357" s="451"/>
      <c r="EA357" s="451"/>
      <c r="EB357" s="451"/>
      <c r="EC357" s="451"/>
      <c r="ED357" s="451"/>
      <c r="EE357" s="451"/>
      <c r="EF357" s="451"/>
      <c r="EG357" s="451"/>
      <c r="EH357" s="451"/>
      <c r="EI357" s="451"/>
      <c r="EJ357" s="451"/>
      <c r="EK357" s="451"/>
      <c r="EL357" s="451"/>
      <c r="EM357" s="451"/>
      <c r="EN357" s="451"/>
      <c r="EO357" s="451"/>
      <c r="EP357" s="451"/>
      <c r="EQ357" s="451"/>
      <c r="ER357" s="451"/>
      <c r="ES357" s="451"/>
      <c r="ET357" s="451"/>
      <c r="EU357" s="451"/>
      <c r="EV357" s="451"/>
      <c r="EW357" s="451"/>
      <c r="EX357" s="451"/>
      <c r="EY357" s="451"/>
      <c r="EZ357" s="451"/>
      <c r="FA357" s="451"/>
      <c r="FB357" s="451"/>
      <c r="FC357" s="451"/>
      <c r="FD357" s="451"/>
      <c r="FE357" s="451"/>
      <c r="FF357" s="451"/>
      <c r="FG357" s="451"/>
      <c r="FH357" s="451"/>
      <c r="FI357" s="451"/>
      <c r="FJ357" s="451"/>
      <c r="FK357" s="451"/>
      <c r="FL357" s="451"/>
      <c r="FM357" s="451"/>
      <c r="FN357" s="451"/>
    </row>
    <row r="358" spans="1:170" ht="15.75" customHeight="1">
      <c r="A358" s="451"/>
      <c r="B358" s="451"/>
      <c r="C358" s="451"/>
      <c r="D358" s="451"/>
      <c r="E358" s="451"/>
      <c r="F358" s="451"/>
      <c r="G358" s="451"/>
      <c r="H358" s="451"/>
      <c r="I358" s="451"/>
      <c r="J358" s="451"/>
      <c r="K358" s="451"/>
      <c r="L358" s="451"/>
      <c r="M358" s="451"/>
      <c r="N358" s="451"/>
      <c r="O358" s="451"/>
      <c r="P358" s="451"/>
      <c r="Q358" s="451"/>
      <c r="R358" s="451"/>
      <c r="S358" s="451"/>
      <c r="T358" s="451"/>
      <c r="U358" s="451"/>
      <c r="V358" s="451"/>
      <c r="W358" s="451"/>
      <c r="X358" s="451"/>
      <c r="Y358" s="451"/>
      <c r="Z358" s="451"/>
      <c r="AA358" s="451"/>
      <c r="AB358" s="451"/>
      <c r="AC358" s="451"/>
      <c r="AD358" s="451"/>
      <c r="AE358" s="451"/>
      <c r="AF358" s="451"/>
      <c r="AG358" s="451"/>
      <c r="AH358" s="451"/>
      <c r="AI358" s="451"/>
      <c r="AJ358" s="451"/>
      <c r="AK358" s="451"/>
      <c r="AL358" s="451"/>
      <c r="AM358" s="451"/>
      <c r="AN358" s="451"/>
      <c r="AO358" s="451"/>
      <c r="AP358" s="451"/>
      <c r="AQ358" s="451"/>
      <c r="AR358" s="451"/>
      <c r="AS358" s="451"/>
      <c r="AT358" s="451"/>
      <c r="AU358" s="451"/>
      <c r="AV358" s="451"/>
      <c r="AW358" s="451"/>
      <c r="AX358" s="451"/>
      <c r="AY358" s="451"/>
      <c r="AZ358" s="451"/>
      <c r="BA358" s="451"/>
      <c r="BB358" s="451"/>
      <c r="BC358" s="451"/>
      <c r="BD358" s="451"/>
      <c r="BE358" s="451"/>
      <c r="BF358" s="451"/>
      <c r="BG358" s="451"/>
      <c r="BH358" s="451"/>
      <c r="BI358" s="451"/>
      <c r="BJ358" s="451"/>
      <c r="BK358" s="451"/>
      <c r="BL358" s="451"/>
      <c r="BM358" s="451"/>
      <c r="BN358" s="451"/>
      <c r="BO358" s="451"/>
      <c r="BP358" s="451"/>
      <c r="BQ358" s="451"/>
      <c r="BR358" s="451"/>
      <c r="BS358" s="451"/>
      <c r="BT358" s="451"/>
      <c r="BU358" s="451"/>
      <c r="BV358" s="451"/>
      <c r="BW358" s="451"/>
      <c r="BX358" s="451"/>
      <c r="BY358" s="451"/>
      <c r="BZ358" s="451"/>
      <c r="CA358" s="451"/>
      <c r="CB358" s="451"/>
      <c r="CC358" s="451"/>
      <c r="CD358" s="451"/>
      <c r="CE358" s="451"/>
      <c r="CF358" s="451"/>
      <c r="CG358" s="451"/>
      <c r="CH358" s="451"/>
      <c r="CI358" s="451"/>
      <c r="CJ358" s="451"/>
      <c r="CK358" s="451"/>
      <c r="CL358" s="451"/>
      <c r="CM358" s="451"/>
      <c r="CN358" s="451"/>
      <c r="CO358" s="451"/>
      <c r="CP358" s="451"/>
      <c r="CQ358" s="451"/>
      <c r="CR358" s="451"/>
      <c r="CS358" s="451"/>
      <c r="CT358" s="451"/>
      <c r="CU358" s="451"/>
      <c r="CV358" s="451"/>
      <c r="CW358" s="451"/>
      <c r="CX358" s="451"/>
      <c r="CY358" s="451"/>
      <c r="CZ358" s="451"/>
      <c r="DA358" s="451"/>
      <c r="DB358" s="451"/>
      <c r="DC358" s="451"/>
      <c r="DD358" s="451"/>
      <c r="DE358" s="451"/>
      <c r="DF358" s="451"/>
      <c r="DG358" s="451"/>
      <c r="DH358" s="451"/>
      <c r="DI358" s="451"/>
      <c r="DJ358" s="451"/>
      <c r="DK358" s="451"/>
      <c r="DL358" s="451"/>
      <c r="DM358" s="451"/>
      <c r="DN358" s="451"/>
      <c r="DO358" s="451"/>
      <c r="DP358" s="451"/>
      <c r="DQ358" s="451"/>
      <c r="DR358" s="451"/>
      <c r="DS358" s="451"/>
      <c r="DT358" s="451"/>
      <c r="DU358" s="451"/>
      <c r="DV358" s="451"/>
      <c r="DW358" s="451"/>
      <c r="DX358" s="451"/>
      <c r="DY358" s="451"/>
      <c r="DZ358" s="451"/>
      <c r="EA358" s="451"/>
      <c r="EB358" s="451"/>
      <c r="EC358" s="451"/>
      <c r="ED358" s="451"/>
      <c r="EE358" s="451"/>
      <c r="EF358" s="451"/>
      <c r="EG358" s="451"/>
      <c r="EH358" s="451"/>
      <c r="EI358" s="451"/>
      <c r="EJ358" s="451"/>
      <c r="EK358" s="451"/>
      <c r="EL358" s="451"/>
      <c r="EM358" s="451"/>
      <c r="EN358" s="451"/>
      <c r="EO358" s="451"/>
      <c r="EP358" s="451"/>
      <c r="EQ358" s="451"/>
      <c r="ER358" s="451"/>
      <c r="ES358" s="451"/>
      <c r="ET358" s="451"/>
      <c r="EU358" s="451"/>
      <c r="EV358" s="451"/>
      <c r="EW358" s="451"/>
      <c r="EX358" s="451"/>
      <c r="EY358" s="451"/>
      <c r="EZ358" s="451"/>
      <c r="FA358" s="451"/>
      <c r="FB358" s="451"/>
      <c r="FC358" s="451"/>
      <c r="FD358" s="451"/>
      <c r="FE358" s="451"/>
      <c r="FF358" s="451"/>
      <c r="FG358" s="451"/>
      <c r="FH358" s="451"/>
      <c r="FI358" s="451"/>
      <c r="FJ358" s="451"/>
      <c r="FK358" s="451"/>
      <c r="FL358" s="451"/>
      <c r="FM358" s="451"/>
      <c r="FN358" s="451"/>
    </row>
    <row r="359" spans="1:170" ht="15.75" customHeight="1">
      <c r="A359" s="451"/>
      <c r="B359" s="451"/>
      <c r="C359" s="451"/>
      <c r="D359" s="451"/>
      <c r="E359" s="451"/>
      <c r="F359" s="451"/>
      <c r="G359" s="451"/>
      <c r="H359" s="451"/>
      <c r="I359" s="451"/>
      <c r="J359" s="451"/>
      <c r="K359" s="451"/>
      <c r="L359" s="451"/>
      <c r="M359" s="451"/>
      <c r="N359" s="451"/>
      <c r="O359" s="451"/>
      <c r="P359" s="451"/>
      <c r="Q359" s="451"/>
      <c r="R359" s="451"/>
      <c r="S359" s="451"/>
      <c r="T359" s="451"/>
      <c r="U359" s="451"/>
      <c r="V359" s="451"/>
      <c r="W359" s="451"/>
      <c r="X359" s="451"/>
      <c r="Y359" s="451"/>
      <c r="Z359" s="451"/>
      <c r="AA359" s="451"/>
      <c r="AB359" s="451"/>
      <c r="AC359" s="451"/>
      <c r="AD359" s="451"/>
      <c r="AE359" s="451"/>
      <c r="AF359" s="451"/>
      <c r="AG359" s="451"/>
      <c r="AH359" s="451"/>
      <c r="AI359" s="451"/>
      <c r="AJ359" s="451"/>
      <c r="AK359" s="451"/>
      <c r="AL359" s="451"/>
      <c r="AM359" s="451"/>
      <c r="AN359" s="451"/>
      <c r="AO359" s="451"/>
      <c r="AP359" s="451"/>
      <c r="AQ359" s="451"/>
      <c r="AR359" s="451"/>
      <c r="AS359" s="451"/>
      <c r="AT359" s="451"/>
      <c r="AU359" s="451"/>
      <c r="AV359" s="451"/>
      <c r="AW359" s="451"/>
      <c r="AX359" s="451"/>
      <c r="AY359" s="451"/>
      <c r="AZ359" s="451"/>
      <c r="BA359" s="451"/>
      <c r="BB359" s="451"/>
      <c r="BC359" s="451"/>
      <c r="BD359" s="451"/>
      <c r="BE359" s="451"/>
      <c r="BF359" s="451"/>
      <c r="BG359" s="451"/>
      <c r="BH359" s="451"/>
      <c r="BI359" s="451"/>
      <c r="BJ359" s="451"/>
      <c r="BK359" s="451"/>
      <c r="BL359" s="451"/>
      <c r="BM359" s="451"/>
      <c r="BN359" s="451"/>
      <c r="BO359" s="451"/>
      <c r="BP359" s="451"/>
      <c r="BQ359" s="451"/>
      <c r="BR359" s="451"/>
      <c r="BS359" s="451"/>
      <c r="BT359" s="451"/>
      <c r="BU359" s="451"/>
      <c r="BV359" s="451"/>
      <c r="BW359" s="451"/>
      <c r="BX359" s="451"/>
      <c r="BY359" s="451"/>
      <c r="BZ359" s="451"/>
      <c r="CA359" s="451"/>
      <c r="CB359" s="451"/>
      <c r="CC359" s="451"/>
      <c r="CD359" s="451"/>
      <c r="CE359" s="451"/>
      <c r="CF359" s="451"/>
      <c r="CG359" s="451"/>
      <c r="CH359" s="451"/>
      <c r="CI359" s="451"/>
      <c r="CJ359" s="451"/>
      <c r="CK359" s="451"/>
      <c r="CL359" s="451"/>
      <c r="CM359" s="451"/>
      <c r="CN359" s="451"/>
      <c r="CO359" s="451"/>
      <c r="CP359" s="451"/>
      <c r="CQ359" s="451"/>
      <c r="CR359" s="451"/>
      <c r="CS359" s="451"/>
      <c r="CT359" s="451"/>
      <c r="CU359" s="451"/>
      <c r="CV359" s="451"/>
      <c r="CW359" s="451"/>
      <c r="CX359" s="451"/>
      <c r="CY359" s="451"/>
      <c r="CZ359" s="451"/>
      <c r="DA359" s="451"/>
      <c r="DB359" s="451"/>
      <c r="DC359" s="451"/>
      <c r="DD359" s="451"/>
      <c r="DE359" s="451"/>
      <c r="DF359" s="451"/>
      <c r="DG359" s="451"/>
      <c r="DH359" s="451"/>
      <c r="DI359" s="451"/>
      <c r="DJ359" s="451"/>
      <c r="DK359" s="451"/>
      <c r="DL359" s="451"/>
      <c r="DM359" s="451"/>
      <c r="DN359" s="451"/>
      <c r="DO359" s="451"/>
      <c r="DP359" s="451"/>
      <c r="DQ359" s="451"/>
      <c r="DR359" s="451"/>
      <c r="DS359" s="451"/>
      <c r="DT359" s="451"/>
      <c r="DU359" s="451"/>
      <c r="DV359" s="451"/>
      <c r="DW359" s="451"/>
      <c r="DX359" s="451"/>
      <c r="DY359" s="451"/>
      <c r="DZ359" s="451"/>
      <c r="EA359" s="451"/>
      <c r="EB359" s="451"/>
      <c r="EC359" s="451"/>
      <c r="ED359" s="451"/>
      <c r="EE359" s="451"/>
      <c r="EF359" s="451"/>
      <c r="EG359" s="451"/>
      <c r="EH359" s="451"/>
      <c r="EI359" s="451"/>
      <c r="EJ359" s="451"/>
      <c r="EK359" s="451"/>
      <c r="EL359" s="451"/>
      <c r="EM359" s="451"/>
      <c r="EN359" s="451"/>
      <c r="EO359" s="451"/>
      <c r="EP359" s="451"/>
      <c r="EQ359" s="451"/>
      <c r="ER359" s="451"/>
      <c r="ES359" s="451"/>
      <c r="ET359" s="451"/>
      <c r="EU359" s="451"/>
      <c r="EV359" s="451"/>
      <c r="EW359" s="451"/>
      <c r="EX359" s="451"/>
      <c r="EY359" s="451"/>
      <c r="EZ359" s="451"/>
      <c r="FA359" s="451"/>
      <c r="FB359" s="451"/>
      <c r="FC359" s="451"/>
      <c r="FD359" s="451"/>
      <c r="FE359" s="451"/>
      <c r="FF359" s="451"/>
      <c r="FG359" s="451"/>
      <c r="FH359" s="451"/>
      <c r="FI359" s="451"/>
      <c r="FJ359" s="451"/>
      <c r="FK359" s="451"/>
      <c r="FL359" s="451"/>
      <c r="FM359" s="451"/>
      <c r="FN359" s="451"/>
    </row>
    <row r="360" spans="1:170" ht="15.75" customHeight="1">
      <c r="A360" s="451"/>
      <c r="B360" s="451"/>
      <c r="C360" s="451"/>
      <c r="D360" s="451"/>
      <c r="E360" s="451"/>
      <c r="F360" s="451"/>
      <c r="G360" s="451"/>
      <c r="H360" s="451"/>
      <c r="I360" s="451"/>
      <c r="J360" s="451"/>
      <c r="K360" s="451"/>
      <c r="L360" s="451"/>
      <c r="M360" s="451"/>
      <c r="N360" s="451"/>
      <c r="O360" s="451"/>
      <c r="P360" s="451"/>
      <c r="Q360" s="451"/>
      <c r="R360" s="451"/>
      <c r="S360" s="451"/>
      <c r="T360" s="451"/>
      <c r="U360" s="451"/>
      <c r="V360" s="451"/>
      <c r="W360" s="451"/>
      <c r="X360" s="451"/>
      <c r="Y360" s="451"/>
      <c r="Z360" s="451"/>
      <c r="AA360" s="451"/>
      <c r="AB360" s="451"/>
      <c r="AC360" s="451"/>
      <c r="AD360" s="451"/>
      <c r="AE360" s="451"/>
      <c r="AF360" s="451"/>
      <c r="AG360" s="451"/>
      <c r="AH360" s="451"/>
      <c r="AI360" s="451"/>
      <c r="AJ360" s="451"/>
      <c r="AK360" s="451"/>
      <c r="AL360" s="451"/>
      <c r="AM360" s="451"/>
      <c r="AN360" s="451"/>
      <c r="AO360" s="451"/>
      <c r="AP360" s="451"/>
      <c r="AQ360" s="451"/>
      <c r="AR360" s="451"/>
      <c r="AS360" s="451"/>
      <c r="AT360" s="451"/>
      <c r="AU360" s="451"/>
      <c r="AV360" s="451"/>
      <c r="AW360" s="451"/>
      <c r="AX360" s="451"/>
      <c r="AY360" s="451"/>
      <c r="AZ360" s="451"/>
      <c r="BA360" s="451"/>
      <c r="BB360" s="451"/>
      <c r="BC360" s="451"/>
      <c r="BD360" s="451"/>
      <c r="BE360" s="451"/>
      <c r="BF360" s="451"/>
      <c r="BG360" s="451"/>
      <c r="BH360" s="451"/>
      <c r="BI360" s="451"/>
      <c r="BJ360" s="451"/>
      <c r="BK360" s="451"/>
      <c r="BL360" s="451"/>
      <c r="BM360" s="451"/>
      <c r="BN360" s="451"/>
      <c r="BO360" s="451"/>
      <c r="BP360" s="451"/>
      <c r="BQ360" s="451"/>
      <c r="BR360" s="451"/>
      <c r="BS360" s="451"/>
      <c r="BT360" s="451"/>
      <c r="BU360" s="451"/>
      <c r="BV360" s="451"/>
      <c r="BW360" s="451"/>
      <c r="BX360" s="451"/>
      <c r="BY360" s="451"/>
      <c r="BZ360" s="451"/>
      <c r="CA360" s="451"/>
      <c r="CB360" s="451"/>
      <c r="CC360" s="451"/>
      <c r="CD360" s="451"/>
      <c r="CE360" s="451"/>
      <c r="CF360" s="451"/>
      <c r="CG360" s="451"/>
      <c r="CH360" s="451"/>
      <c r="CI360" s="451"/>
      <c r="CJ360" s="451"/>
      <c r="CK360" s="451"/>
      <c r="CL360" s="451"/>
      <c r="CM360" s="451"/>
      <c r="CN360" s="451"/>
      <c r="CO360" s="451"/>
      <c r="CP360" s="451"/>
      <c r="CQ360" s="451"/>
      <c r="CR360" s="451"/>
      <c r="CS360" s="451"/>
      <c r="CT360" s="451"/>
      <c r="CU360" s="451"/>
      <c r="CV360" s="451"/>
      <c r="CW360" s="451"/>
      <c r="CX360" s="451"/>
      <c r="CY360" s="451"/>
      <c r="CZ360" s="451"/>
      <c r="DA360" s="451"/>
      <c r="DB360" s="451"/>
      <c r="DC360" s="451"/>
      <c r="DD360" s="451"/>
      <c r="DE360" s="451"/>
      <c r="DF360" s="451"/>
      <c r="DG360" s="451"/>
      <c r="DH360" s="451"/>
      <c r="DI360" s="451"/>
      <c r="DJ360" s="451"/>
      <c r="DK360" s="451"/>
      <c r="DL360" s="451"/>
      <c r="DM360" s="451"/>
      <c r="DN360" s="451"/>
      <c r="DO360" s="451"/>
      <c r="DP360" s="451"/>
      <c r="DQ360" s="451"/>
      <c r="DR360" s="451"/>
      <c r="DS360" s="451"/>
      <c r="DT360" s="451"/>
      <c r="DU360" s="451"/>
      <c r="DV360" s="451"/>
      <c r="DW360" s="451"/>
      <c r="DX360" s="451"/>
      <c r="DY360" s="451"/>
      <c r="DZ360" s="451"/>
      <c r="EA360" s="451"/>
      <c r="EB360" s="451"/>
      <c r="EC360" s="451"/>
      <c r="ED360" s="451"/>
      <c r="EE360" s="451"/>
      <c r="EF360" s="451"/>
      <c r="EG360" s="451"/>
      <c r="EH360" s="451"/>
      <c r="EI360" s="451"/>
      <c r="EJ360" s="451"/>
      <c r="EK360" s="451"/>
      <c r="EL360" s="451"/>
      <c r="EM360" s="451"/>
      <c r="EN360" s="451"/>
      <c r="EO360" s="451"/>
      <c r="EP360" s="451"/>
      <c r="EQ360" s="451"/>
      <c r="ER360" s="451"/>
      <c r="ES360" s="451"/>
      <c r="ET360" s="451"/>
      <c r="EU360" s="451"/>
      <c r="EV360" s="451"/>
      <c r="EW360" s="451"/>
      <c r="EX360" s="451"/>
      <c r="EY360" s="451"/>
      <c r="EZ360" s="451"/>
      <c r="FA360" s="451"/>
      <c r="FB360" s="451"/>
      <c r="FC360" s="451"/>
      <c r="FD360" s="451"/>
      <c r="FE360" s="451"/>
      <c r="FF360" s="451"/>
      <c r="FG360" s="451"/>
      <c r="FH360" s="451"/>
      <c r="FI360" s="451"/>
      <c r="FJ360" s="451"/>
      <c r="FK360" s="451"/>
      <c r="FL360" s="451"/>
      <c r="FM360" s="451"/>
      <c r="FN360" s="451"/>
    </row>
    <row r="361" spans="1:170" ht="15.75" customHeight="1">
      <c r="A361" s="451"/>
      <c r="B361" s="451"/>
      <c r="C361" s="451"/>
      <c r="D361" s="451"/>
      <c r="E361" s="451"/>
      <c r="F361" s="451"/>
      <c r="G361" s="451"/>
      <c r="H361" s="451"/>
      <c r="I361" s="451"/>
      <c r="J361" s="451"/>
      <c r="K361" s="451"/>
      <c r="L361" s="451"/>
      <c r="M361" s="451"/>
      <c r="N361" s="451"/>
      <c r="O361" s="451"/>
      <c r="P361" s="451"/>
      <c r="Q361" s="451"/>
      <c r="R361" s="451"/>
      <c r="S361" s="451"/>
      <c r="T361" s="451"/>
      <c r="U361" s="451"/>
      <c r="V361" s="451"/>
      <c r="W361" s="451"/>
      <c r="X361" s="451"/>
      <c r="Y361" s="451"/>
      <c r="Z361" s="451"/>
      <c r="AA361" s="451"/>
      <c r="AB361" s="451"/>
      <c r="AC361" s="451"/>
      <c r="AD361" s="451"/>
      <c r="AE361" s="451"/>
      <c r="AF361" s="451"/>
      <c r="AG361" s="451"/>
      <c r="AH361" s="451"/>
      <c r="AI361" s="451"/>
      <c r="AJ361" s="451"/>
      <c r="AK361" s="451"/>
      <c r="AL361" s="451"/>
      <c r="AM361" s="451"/>
      <c r="AN361" s="451"/>
      <c r="AO361" s="451"/>
      <c r="AP361" s="451"/>
      <c r="AQ361" s="451"/>
      <c r="AR361" s="451"/>
      <c r="AS361" s="451"/>
      <c r="AT361" s="451"/>
      <c r="AU361" s="451"/>
      <c r="AV361" s="451"/>
      <c r="AW361" s="451"/>
      <c r="AX361" s="451"/>
      <c r="AY361" s="451"/>
      <c r="AZ361" s="451"/>
      <c r="BA361" s="451"/>
      <c r="BB361" s="451"/>
      <c r="BC361" s="451"/>
      <c r="BD361" s="451"/>
      <c r="BE361" s="451"/>
      <c r="BF361" s="451"/>
      <c r="BG361" s="451"/>
      <c r="BH361" s="451"/>
      <c r="BI361" s="451"/>
      <c r="BJ361" s="451"/>
      <c r="BK361" s="451"/>
      <c r="BL361" s="451"/>
      <c r="BM361" s="451"/>
      <c r="BN361" s="451"/>
      <c r="BO361" s="451"/>
      <c r="BP361" s="451"/>
      <c r="BQ361" s="451"/>
      <c r="BR361" s="451"/>
      <c r="BS361" s="451"/>
      <c r="BT361" s="451"/>
      <c r="BU361" s="451"/>
      <c r="BV361" s="451"/>
      <c r="BW361" s="451"/>
      <c r="BX361" s="451"/>
      <c r="BY361" s="451"/>
      <c r="BZ361" s="451"/>
      <c r="CA361" s="451"/>
      <c r="CB361" s="451"/>
      <c r="CC361" s="451"/>
      <c r="CD361" s="451"/>
      <c r="CE361" s="451"/>
      <c r="CF361" s="451"/>
      <c r="CG361" s="451"/>
      <c r="CH361" s="451"/>
      <c r="CI361" s="451"/>
      <c r="CJ361" s="451"/>
      <c r="CK361" s="451"/>
      <c r="CL361" s="451"/>
      <c r="CM361" s="451"/>
      <c r="CN361" s="451"/>
      <c r="CO361" s="451"/>
      <c r="CP361" s="451"/>
      <c r="CQ361" s="451"/>
      <c r="CR361" s="451"/>
      <c r="CS361" s="451"/>
      <c r="CT361" s="451"/>
      <c r="CU361" s="451"/>
      <c r="CV361" s="451"/>
      <c r="CW361" s="451"/>
      <c r="CX361" s="451"/>
      <c r="CY361" s="451"/>
      <c r="CZ361" s="451"/>
      <c r="DA361" s="451"/>
      <c r="DB361" s="451"/>
      <c r="DC361" s="451"/>
      <c r="DD361" s="451"/>
      <c r="DE361" s="451"/>
      <c r="DF361" s="451"/>
      <c r="DG361" s="451"/>
      <c r="DH361" s="451"/>
      <c r="DI361" s="451"/>
      <c r="DJ361" s="451"/>
      <c r="DK361" s="451"/>
      <c r="DL361" s="451"/>
      <c r="DM361" s="451"/>
      <c r="DN361" s="451"/>
      <c r="DO361" s="451"/>
      <c r="DP361" s="451"/>
      <c r="DQ361" s="451"/>
      <c r="DR361" s="451"/>
      <c r="DS361" s="451"/>
      <c r="DT361" s="451"/>
      <c r="DU361" s="451"/>
      <c r="DV361" s="451"/>
      <c r="DW361" s="451"/>
      <c r="DX361" s="451"/>
      <c r="DY361" s="451"/>
      <c r="DZ361" s="451"/>
      <c r="EA361" s="451"/>
      <c r="EB361" s="451"/>
      <c r="EC361" s="451"/>
      <c r="ED361" s="451"/>
      <c r="EE361" s="451"/>
      <c r="EF361" s="451"/>
      <c r="EG361" s="451"/>
      <c r="EH361" s="451"/>
      <c r="EI361" s="451"/>
      <c r="EJ361" s="451"/>
      <c r="EK361" s="451"/>
      <c r="EL361" s="451"/>
      <c r="EM361" s="451"/>
      <c r="EN361" s="451"/>
      <c r="EO361" s="451"/>
      <c r="EP361" s="451"/>
      <c r="EQ361" s="451"/>
      <c r="ER361" s="451"/>
      <c r="ES361" s="451"/>
      <c r="ET361" s="451"/>
      <c r="EU361" s="451"/>
      <c r="EV361" s="451"/>
      <c r="EW361" s="451"/>
      <c r="EX361" s="451"/>
      <c r="EY361" s="451"/>
      <c r="EZ361" s="451"/>
      <c r="FA361" s="451"/>
      <c r="FB361" s="451"/>
      <c r="FC361" s="451"/>
      <c r="FD361" s="451"/>
      <c r="FE361" s="451"/>
      <c r="FF361" s="451"/>
      <c r="FG361" s="451"/>
      <c r="FH361" s="451"/>
      <c r="FI361" s="451"/>
      <c r="FJ361" s="451"/>
      <c r="FK361" s="451"/>
      <c r="FL361" s="451"/>
      <c r="FM361" s="451"/>
      <c r="FN361" s="451"/>
    </row>
    <row r="362" spans="1:170" ht="15.75" customHeight="1">
      <c r="A362" s="451"/>
      <c r="B362" s="451"/>
      <c r="C362" s="451"/>
      <c r="D362" s="451"/>
      <c r="E362" s="451"/>
      <c r="F362" s="451"/>
      <c r="G362" s="451"/>
      <c r="H362" s="451"/>
      <c r="I362" s="451"/>
      <c r="J362" s="451"/>
      <c r="K362" s="451"/>
      <c r="L362" s="451"/>
      <c r="M362" s="451"/>
      <c r="N362" s="451"/>
      <c r="O362" s="451"/>
      <c r="P362" s="451"/>
      <c r="Q362" s="451"/>
      <c r="R362" s="451"/>
      <c r="S362" s="451"/>
      <c r="T362" s="451"/>
      <c r="U362" s="451"/>
      <c r="V362" s="451"/>
      <c r="W362" s="451"/>
      <c r="X362" s="451"/>
      <c r="Y362" s="451"/>
      <c r="Z362" s="451"/>
      <c r="AA362" s="451"/>
      <c r="AB362" s="451"/>
      <c r="AC362" s="451"/>
      <c r="AD362" s="451"/>
      <c r="AE362" s="451"/>
      <c r="AF362" s="451"/>
      <c r="AG362" s="451"/>
      <c r="AH362" s="451"/>
      <c r="AI362" s="451"/>
      <c r="AJ362" s="451"/>
      <c r="AK362" s="451"/>
      <c r="AL362" s="451"/>
      <c r="AM362" s="451"/>
      <c r="AN362" s="451"/>
      <c r="AO362" s="451"/>
      <c r="AP362" s="451"/>
      <c r="AQ362" s="451"/>
      <c r="AR362" s="451"/>
      <c r="AS362" s="451"/>
      <c r="AT362" s="451"/>
      <c r="AU362" s="451"/>
      <c r="AV362" s="451"/>
      <c r="AW362" s="451"/>
      <c r="AX362" s="451"/>
      <c r="AY362" s="451"/>
      <c r="AZ362" s="451"/>
      <c r="BA362" s="451"/>
      <c r="BB362" s="451"/>
      <c r="BC362" s="451"/>
      <c r="BD362" s="451"/>
      <c r="BE362" s="451"/>
      <c r="BF362" s="451"/>
      <c r="BG362" s="451"/>
      <c r="BH362" s="451"/>
      <c r="BI362" s="451"/>
      <c r="BJ362" s="451"/>
      <c r="BK362" s="451"/>
      <c r="BL362" s="451"/>
      <c r="BM362" s="451"/>
      <c r="BN362" s="451"/>
      <c r="BO362" s="451"/>
      <c r="BP362" s="451"/>
      <c r="BQ362" s="451"/>
      <c r="BR362" s="451"/>
      <c r="BS362" s="451"/>
      <c r="BT362" s="451"/>
      <c r="BU362" s="451"/>
      <c r="BV362" s="451"/>
      <c r="BW362" s="451"/>
      <c r="BX362" s="451"/>
      <c r="BY362" s="451"/>
      <c r="BZ362" s="451"/>
      <c r="CA362" s="451"/>
      <c r="CB362" s="451"/>
      <c r="CC362" s="451"/>
      <c r="CD362" s="451"/>
      <c r="CE362" s="451"/>
      <c r="CF362" s="451"/>
      <c r="CG362" s="451"/>
      <c r="CH362" s="451"/>
      <c r="CI362" s="451"/>
      <c r="CJ362" s="451"/>
      <c r="CK362" s="451"/>
      <c r="CL362" s="451"/>
      <c r="CM362" s="451"/>
      <c r="CN362" s="451"/>
      <c r="CO362" s="451"/>
      <c r="CP362" s="451"/>
      <c r="CQ362" s="451"/>
      <c r="CR362" s="451"/>
      <c r="CS362" s="451"/>
      <c r="CT362" s="451"/>
      <c r="CU362" s="451"/>
      <c r="CV362" s="451"/>
      <c r="CW362" s="451"/>
      <c r="CX362" s="451"/>
      <c r="CY362" s="451"/>
      <c r="CZ362" s="451"/>
      <c r="DA362" s="451"/>
      <c r="DB362" s="451"/>
      <c r="DC362" s="451"/>
      <c r="DD362" s="451"/>
      <c r="DE362" s="451"/>
      <c r="DF362" s="451"/>
      <c r="DG362" s="451"/>
      <c r="DH362" s="451"/>
      <c r="DI362" s="451"/>
      <c r="DJ362" s="451"/>
      <c r="DK362" s="451"/>
      <c r="DL362" s="451"/>
      <c r="DM362" s="451"/>
      <c r="DN362" s="451"/>
      <c r="DO362" s="451"/>
      <c r="DP362" s="451"/>
      <c r="DQ362" s="451"/>
      <c r="DR362" s="451"/>
      <c r="DS362" s="451"/>
      <c r="DT362" s="451"/>
      <c r="DU362" s="451"/>
      <c r="DV362" s="451"/>
      <c r="DW362" s="451"/>
      <c r="DX362" s="451"/>
      <c r="DY362" s="451"/>
      <c r="DZ362" s="451"/>
      <c r="EA362" s="451"/>
      <c r="EB362" s="451"/>
      <c r="EC362" s="451"/>
      <c r="ED362" s="451"/>
      <c r="EE362" s="451"/>
      <c r="EF362" s="451"/>
      <c r="EG362" s="451"/>
      <c r="EH362" s="451"/>
      <c r="EI362" s="451"/>
      <c r="EJ362" s="451"/>
      <c r="EK362" s="451"/>
      <c r="EL362" s="451"/>
      <c r="EM362" s="451"/>
      <c r="EN362" s="451"/>
      <c r="EO362" s="451"/>
      <c r="EP362" s="451"/>
      <c r="EQ362" s="451"/>
      <c r="ER362" s="451"/>
      <c r="ES362" s="451"/>
      <c r="ET362" s="451"/>
      <c r="EU362" s="451"/>
      <c r="EV362" s="451"/>
      <c r="EW362" s="451"/>
      <c r="EX362" s="451"/>
      <c r="EY362" s="451"/>
      <c r="EZ362" s="451"/>
      <c r="FA362" s="451"/>
      <c r="FB362" s="451"/>
      <c r="FC362" s="451"/>
      <c r="FD362" s="451"/>
      <c r="FE362" s="451"/>
      <c r="FF362" s="451"/>
      <c r="FG362" s="451"/>
      <c r="FH362" s="451"/>
      <c r="FI362" s="451"/>
      <c r="FJ362" s="451"/>
      <c r="FK362" s="451"/>
      <c r="FL362" s="451"/>
      <c r="FM362" s="451"/>
      <c r="FN362" s="451"/>
    </row>
    <row r="363" spans="1:170" ht="15.75" customHeight="1">
      <c r="A363" s="451"/>
      <c r="B363" s="451"/>
      <c r="C363" s="451"/>
      <c r="D363" s="451"/>
      <c r="E363" s="451"/>
      <c r="F363" s="451"/>
      <c r="G363" s="451"/>
      <c r="H363" s="451"/>
      <c r="I363" s="451"/>
      <c r="J363" s="451"/>
      <c r="K363" s="451"/>
      <c r="L363" s="451"/>
      <c r="M363" s="451"/>
      <c r="N363" s="451"/>
      <c r="O363" s="451"/>
      <c r="P363" s="451"/>
      <c r="Q363" s="451"/>
      <c r="R363" s="451"/>
      <c r="S363" s="451"/>
      <c r="T363" s="451"/>
      <c r="U363" s="451"/>
      <c r="V363" s="451"/>
      <c r="W363" s="451"/>
      <c r="X363" s="451"/>
      <c r="Y363" s="451"/>
      <c r="Z363" s="451"/>
      <c r="AA363" s="451"/>
      <c r="AB363" s="451"/>
      <c r="AC363" s="451"/>
      <c r="AD363" s="451"/>
      <c r="AE363" s="451"/>
      <c r="AF363" s="451"/>
      <c r="AG363" s="451"/>
      <c r="AH363" s="451"/>
      <c r="AI363" s="451"/>
      <c r="AJ363" s="451"/>
      <c r="AK363" s="451"/>
      <c r="AL363" s="451"/>
      <c r="AM363" s="451"/>
      <c r="AN363" s="451"/>
      <c r="AO363" s="451"/>
      <c r="AP363" s="451"/>
      <c r="AQ363" s="451"/>
      <c r="AR363" s="451"/>
      <c r="AS363" s="451"/>
      <c r="AT363" s="451"/>
      <c r="AU363" s="451"/>
      <c r="AV363" s="451"/>
      <c r="AW363" s="451"/>
      <c r="AX363" s="451"/>
      <c r="AY363" s="451"/>
      <c r="AZ363" s="451"/>
      <c r="BA363" s="451"/>
      <c r="BB363" s="451"/>
      <c r="BC363" s="451"/>
      <c r="BD363" s="451"/>
      <c r="BE363" s="451"/>
      <c r="BF363" s="451"/>
      <c r="BG363" s="451"/>
      <c r="BH363" s="451"/>
      <c r="BI363" s="451"/>
      <c r="BJ363" s="451"/>
      <c r="BK363" s="451"/>
      <c r="BL363" s="451"/>
      <c r="BM363" s="451"/>
      <c r="BN363" s="451"/>
      <c r="BO363" s="451"/>
      <c r="BP363" s="451"/>
      <c r="BQ363" s="451"/>
      <c r="BR363" s="451"/>
      <c r="BS363" s="451"/>
      <c r="BT363" s="451"/>
      <c r="BU363" s="451"/>
      <c r="BV363" s="451"/>
      <c r="BW363" s="451"/>
      <c r="BX363" s="451"/>
      <c r="BY363" s="451"/>
      <c r="BZ363" s="451"/>
      <c r="CA363" s="451"/>
      <c r="CB363" s="451"/>
      <c r="CC363" s="451"/>
      <c r="CD363" s="451"/>
      <c r="CE363" s="451"/>
      <c r="CF363" s="451"/>
      <c r="CG363" s="451"/>
      <c r="CH363" s="451"/>
      <c r="CI363" s="451"/>
      <c r="CJ363" s="451"/>
      <c r="CK363" s="451"/>
      <c r="CL363" s="451"/>
      <c r="CM363" s="451"/>
      <c r="CN363" s="451"/>
      <c r="CO363" s="451"/>
      <c r="CP363" s="451"/>
      <c r="CQ363" s="451"/>
      <c r="CR363" s="451"/>
      <c r="CS363" s="451"/>
      <c r="CT363" s="451"/>
      <c r="CU363" s="451"/>
      <c r="CV363" s="451"/>
      <c r="CW363" s="451"/>
      <c r="CX363" s="451"/>
      <c r="CY363" s="451"/>
      <c r="CZ363" s="451"/>
      <c r="DA363" s="451"/>
      <c r="DB363" s="451"/>
      <c r="DC363" s="451"/>
      <c r="DD363" s="451"/>
      <c r="DE363" s="451"/>
      <c r="DF363" s="451"/>
      <c r="DG363" s="451"/>
      <c r="DH363" s="451"/>
      <c r="DI363" s="451"/>
      <c r="DJ363" s="451"/>
      <c r="DK363" s="451"/>
      <c r="DL363" s="451"/>
      <c r="DM363" s="451"/>
      <c r="DN363" s="451"/>
      <c r="DO363" s="451"/>
      <c r="DP363" s="451"/>
      <c r="DQ363" s="451"/>
      <c r="DR363" s="451"/>
      <c r="DS363" s="451"/>
      <c r="DT363" s="451"/>
      <c r="DU363" s="451"/>
      <c r="DV363" s="451"/>
      <c r="DW363" s="451"/>
      <c r="DX363" s="451"/>
      <c r="DY363" s="451"/>
      <c r="DZ363" s="451"/>
      <c r="EA363" s="451"/>
      <c r="EB363" s="451"/>
      <c r="EC363" s="451"/>
      <c r="ED363" s="451"/>
      <c r="EE363" s="451"/>
      <c r="EF363" s="451"/>
      <c r="EG363" s="451"/>
      <c r="EH363" s="451"/>
      <c r="EI363" s="451"/>
      <c r="EJ363" s="451"/>
      <c r="EK363" s="451"/>
      <c r="EL363" s="451"/>
      <c r="EM363" s="451"/>
      <c r="EN363" s="451"/>
      <c r="EO363" s="451"/>
      <c r="EP363" s="451"/>
      <c r="EQ363" s="451"/>
      <c r="ER363" s="451"/>
      <c r="ES363" s="451"/>
      <c r="ET363" s="451"/>
      <c r="EU363" s="451"/>
      <c r="EV363" s="451"/>
      <c r="EW363" s="451"/>
      <c r="EX363" s="451"/>
      <c r="EY363" s="451"/>
      <c r="EZ363" s="451"/>
      <c r="FA363" s="451"/>
      <c r="FB363" s="451"/>
      <c r="FC363" s="451"/>
      <c r="FD363" s="451"/>
      <c r="FE363" s="451"/>
      <c r="FF363" s="451"/>
      <c r="FG363" s="451"/>
      <c r="FH363" s="451"/>
      <c r="FI363" s="451"/>
      <c r="FJ363" s="451"/>
      <c r="FK363" s="451"/>
      <c r="FL363" s="451"/>
      <c r="FM363" s="451"/>
      <c r="FN363" s="451"/>
    </row>
    <row r="364" spans="1:170" ht="15.75" customHeight="1">
      <c r="A364" s="451"/>
      <c r="B364" s="451"/>
      <c r="C364" s="451"/>
      <c r="D364" s="451"/>
      <c r="E364" s="451"/>
      <c r="F364" s="451"/>
      <c r="G364" s="451"/>
      <c r="H364" s="451"/>
      <c r="I364" s="451"/>
      <c r="J364" s="451"/>
      <c r="K364" s="451"/>
      <c r="L364" s="451"/>
      <c r="M364" s="451"/>
      <c r="N364" s="451"/>
      <c r="O364" s="451"/>
      <c r="P364" s="451"/>
      <c r="Q364" s="451"/>
      <c r="R364" s="451"/>
      <c r="S364" s="451"/>
      <c r="T364" s="451"/>
      <c r="U364" s="451"/>
      <c r="V364" s="451"/>
      <c r="W364" s="451"/>
      <c r="X364" s="451"/>
      <c r="Y364" s="451"/>
      <c r="Z364" s="451"/>
      <c r="AA364" s="451"/>
      <c r="AB364" s="451"/>
      <c r="AC364" s="451"/>
      <c r="AD364" s="451"/>
      <c r="AE364" s="451"/>
      <c r="AF364" s="451"/>
      <c r="AG364" s="451"/>
      <c r="AH364" s="451"/>
      <c r="AI364" s="451"/>
      <c r="AJ364" s="451"/>
      <c r="AK364" s="451"/>
      <c r="AL364" s="451"/>
      <c r="AM364" s="451"/>
      <c r="AN364" s="451"/>
      <c r="AO364" s="451"/>
      <c r="AP364" s="451"/>
      <c r="AQ364" s="451"/>
      <c r="AR364" s="451"/>
      <c r="AS364" s="451"/>
      <c r="AT364" s="451"/>
      <c r="AU364" s="451"/>
      <c r="AV364" s="451"/>
      <c r="AW364" s="451"/>
      <c r="AX364" s="451"/>
      <c r="AY364" s="451"/>
      <c r="AZ364" s="451"/>
      <c r="BA364" s="451"/>
      <c r="BB364" s="451"/>
      <c r="BC364" s="451"/>
      <c r="BD364" s="451"/>
      <c r="BE364" s="451"/>
      <c r="BF364" s="451"/>
      <c r="BG364" s="451"/>
      <c r="BH364" s="451"/>
      <c r="BI364" s="451"/>
      <c r="BJ364" s="451"/>
      <c r="BK364" s="451"/>
      <c r="BL364" s="451"/>
      <c r="BM364" s="451"/>
      <c r="BN364" s="451"/>
      <c r="BO364" s="451"/>
      <c r="BP364" s="451"/>
      <c r="BQ364" s="451"/>
      <c r="BR364" s="451"/>
      <c r="BS364" s="451"/>
      <c r="BT364" s="451"/>
      <c r="BU364" s="451"/>
      <c r="BV364" s="451"/>
      <c r="BW364" s="451"/>
      <c r="BX364" s="451"/>
      <c r="BY364" s="451"/>
      <c r="BZ364" s="451"/>
      <c r="CA364" s="451"/>
      <c r="CB364" s="451"/>
      <c r="CC364" s="451"/>
      <c r="CD364" s="451"/>
      <c r="CE364" s="451"/>
      <c r="CF364" s="451"/>
      <c r="CG364" s="451"/>
      <c r="CH364" s="451"/>
      <c r="CI364" s="451"/>
      <c r="CJ364" s="451"/>
      <c r="CK364" s="451"/>
      <c r="CL364" s="451"/>
      <c r="CM364" s="451"/>
      <c r="CN364" s="451"/>
      <c r="CO364" s="451"/>
      <c r="CP364" s="451"/>
      <c r="CQ364" s="451"/>
      <c r="CR364" s="451"/>
      <c r="CS364" s="451"/>
      <c r="CT364" s="451"/>
      <c r="CU364" s="451"/>
      <c r="CV364" s="451"/>
      <c r="CW364" s="451"/>
      <c r="CX364" s="451"/>
      <c r="CY364" s="451"/>
      <c r="CZ364" s="451"/>
      <c r="DA364" s="451"/>
      <c r="DB364" s="451"/>
      <c r="DC364" s="451"/>
      <c r="DD364" s="451"/>
      <c r="DE364" s="451"/>
      <c r="DF364" s="451"/>
      <c r="DG364" s="451"/>
      <c r="DH364" s="451"/>
      <c r="DI364" s="451"/>
      <c r="DJ364" s="451"/>
      <c r="DK364" s="451"/>
      <c r="DL364" s="451"/>
      <c r="DM364" s="451"/>
      <c r="DN364" s="451"/>
      <c r="DO364" s="451"/>
      <c r="DP364" s="451"/>
      <c r="DQ364" s="451"/>
      <c r="DR364" s="451"/>
      <c r="DS364" s="451"/>
      <c r="DT364" s="451"/>
      <c r="DU364" s="451"/>
      <c r="DV364" s="451"/>
      <c r="DW364" s="451"/>
      <c r="DX364" s="451"/>
      <c r="DY364" s="451"/>
      <c r="DZ364" s="451"/>
      <c r="EA364" s="451"/>
      <c r="EB364" s="451"/>
      <c r="EC364" s="451"/>
      <c r="ED364" s="451"/>
      <c r="EE364" s="451"/>
      <c r="EF364" s="451"/>
      <c r="EG364" s="451"/>
      <c r="EH364" s="451"/>
      <c r="EI364" s="451"/>
      <c r="EJ364" s="451"/>
      <c r="EK364" s="451"/>
      <c r="EL364" s="451"/>
      <c r="EM364" s="451"/>
      <c r="EN364" s="451"/>
      <c r="EO364" s="451"/>
      <c r="EP364" s="451"/>
      <c r="EQ364" s="451"/>
      <c r="ER364" s="451"/>
      <c r="ES364" s="451"/>
      <c r="ET364" s="451"/>
      <c r="EU364" s="451"/>
      <c r="EV364" s="451"/>
      <c r="EW364" s="451"/>
      <c r="EX364" s="451"/>
      <c r="EY364" s="451"/>
      <c r="EZ364" s="451"/>
      <c r="FA364" s="451"/>
      <c r="FB364" s="451"/>
      <c r="FC364" s="451"/>
      <c r="FD364" s="451"/>
      <c r="FE364" s="451"/>
      <c r="FF364" s="451"/>
      <c r="FG364" s="451"/>
      <c r="FH364" s="451"/>
      <c r="FI364" s="451"/>
      <c r="FJ364" s="451"/>
      <c r="FK364" s="451"/>
      <c r="FL364" s="451"/>
      <c r="FM364" s="451"/>
      <c r="FN364" s="451"/>
    </row>
    <row r="365" spans="1:170" ht="15.75" customHeight="1">
      <c r="A365" s="451"/>
      <c r="B365" s="451"/>
      <c r="C365" s="451"/>
      <c r="D365" s="451"/>
      <c r="E365" s="451"/>
      <c r="F365" s="451"/>
      <c r="G365" s="451"/>
      <c r="H365" s="451"/>
      <c r="I365" s="451"/>
      <c r="J365" s="451"/>
      <c r="K365" s="451"/>
      <c r="L365" s="451"/>
      <c r="M365" s="451"/>
      <c r="N365" s="451"/>
      <c r="O365" s="451"/>
      <c r="P365" s="451"/>
      <c r="Q365" s="451"/>
      <c r="R365" s="451"/>
      <c r="S365" s="451"/>
      <c r="T365" s="451"/>
      <c r="U365" s="451"/>
      <c r="V365" s="451"/>
      <c r="W365" s="451"/>
      <c r="X365" s="451"/>
      <c r="Y365" s="451"/>
      <c r="Z365" s="451"/>
      <c r="AA365" s="451"/>
      <c r="AB365" s="451"/>
      <c r="AC365" s="451"/>
      <c r="AD365" s="451"/>
      <c r="AE365" s="451"/>
      <c r="AF365" s="451"/>
      <c r="AG365" s="451"/>
      <c r="AH365" s="451"/>
      <c r="AI365" s="451"/>
      <c r="AJ365" s="451"/>
      <c r="AK365" s="451"/>
      <c r="AL365" s="451"/>
      <c r="AM365" s="451"/>
      <c r="AN365" s="451"/>
      <c r="AO365" s="451"/>
      <c r="AP365" s="451"/>
      <c r="AQ365" s="451"/>
      <c r="AR365" s="451"/>
      <c r="AS365" s="451"/>
      <c r="AT365" s="451"/>
      <c r="AU365" s="451"/>
      <c r="AV365" s="451"/>
      <c r="AW365" s="451"/>
      <c r="AX365" s="451"/>
      <c r="AY365" s="451"/>
      <c r="AZ365" s="451"/>
      <c r="BA365" s="451"/>
      <c r="BB365" s="451"/>
      <c r="BC365" s="451"/>
      <c r="BD365" s="451"/>
      <c r="BE365" s="451"/>
      <c r="BF365" s="451"/>
      <c r="BG365" s="451"/>
      <c r="BH365" s="451"/>
      <c r="BI365" s="451"/>
      <c r="BJ365" s="451"/>
      <c r="BK365" s="451"/>
      <c r="BL365" s="451"/>
      <c r="BM365" s="451"/>
      <c r="BN365" s="451"/>
      <c r="BO365" s="451"/>
      <c r="BP365" s="451"/>
      <c r="BQ365" s="451"/>
      <c r="BR365" s="451"/>
      <c r="BS365" s="451"/>
      <c r="BT365" s="451"/>
      <c r="BU365" s="451"/>
      <c r="BV365" s="451"/>
      <c r="BW365" s="451"/>
      <c r="BX365" s="451"/>
      <c r="BY365" s="451"/>
      <c r="BZ365" s="451"/>
      <c r="CA365" s="451"/>
      <c r="CB365" s="451"/>
      <c r="CC365" s="451"/>
      <c r="CD365" s="451"/>
      <c r="CE365" s="451"/>
      <c r="CF365" s="451"/>
      <c r="CG365" s="451"/>
      <c r="CH365" s="451"/>
      <c r="CI365" s="451"/>
      <c r="CJ365" s="451"/>
      <c r="CK365" s="451"/>
      <c r="CL365" s="451"/>
      <c r="CM365" s="451"/>
      <c r="CN365" s="451"/>
      <c r="CO365" s="451"/>
      <c r="CP365" s="451"/>
      <c r="CQ365" s="451"/>
      <c r="CR365" s="451"/>
      <c r="CS365" s="451"/>
      <c r="CT365" s="451"/>
      <c r="CU365" s="451"/>
      <c r="CV365" s="451"/>
      <c r="CW365" s="451"/>
      <c r="CX365" s="451"/>
      <c r="CY365" s="451"/>
      <c r="CZ365" s="451"/>
      <c r="DA365" s="451"/>
      <c r="DB365" s="451"/>
      <c r="DC365" s="451"/>
      <c r="DD365" s="451"/>
      <c r="DE365" s="451"/>
      <c r="DF365" s="451"/>
      <c r="DG365" s="451"/>
      <c r="DH365" s="451"/>
      <c r="DI365" s="451"/>
      <c r="DJ365" s="451"/>
      <c r="DK365" s="451"/>
      <c r="DL365" s="451"/>
      <c r="DM365" s="451"/>
      <c r="DN365" s="451"/>
      <c r="DO365" s="451"/>
      <c r="DP365" s="451"/>
      <c r="DQ365" s="451"/>
      <c r="DR365" s="451"/>
      <c r="DS365" s="451"/>
      <c r="DT365" s="451"/>
      <c r="DU365" s="451"/>
      <c r="DV365" s="451"/>
      <c r="DW365" s="451"/>
      <c r="DX365" s="451"/>
      <c r="DY365" s="451"/>
      <c r="DZ365" s="451"/>
      <c r="EA365" s="451"/>
      <c r="EB365" s="451"/>
      <c r="EC365" s="451"/>
      <c r="ED365" s="451"/>
      <c r="EE365" s="451"/>
      <c r="EF365" s="451"/>
      <c r="EG365" s="451"/>
      <c r="EH365" s="451"/>
      <c r="EI365" s="451"/>
      <c r="EJ365" s="451"/>
      <c r="EK365" s="451"/>
      <c r="EL365" s="451"/>
      <c r="EM365" s="451"/>
      <c r="EN365" s="451"/>
      <c r="EO365" s="451"/>
      <c r="EP365" s="451"/>
      <c r="EQ365" s="451"/>
      <c r="ER365" s="451"/>
      <c r="ES365" s="451"/>
      <c r="ET365" s="451"/>
      <c r="EU365" s="451"/>
      <c r="EV365" s="451"/>
      <c r="EW365" s="451"/>
      <c r="EX365" s="451"/>
      <c r="EY365" s="451"/>
      <c r="EZ365" s="451"/>
      <c r="FA365" s="451"/>
      <c r="FB365" s="451"/>
      <c r="FC365" s="451"/>
      <c r="FD365" s="451"/>
      <c r="FE365" s="451"/>
      <c r="FF365" s="451"/>
      <c r="FG365" s="451"/>
      <c r="FH365" s="451"/>
      <c r="FI365" s="451"/>
      <c r="FJ365" s="451"/>
      <c r="FK365" s="451"/>
      <c r="FL365" s="451"/>
      <c r="FM365" s="451"/>
      <c r="FN365" s="451"/>
    </row>
    <row r="366" spans="1:170" ht="15.75" customHeight="1">
      <c r="A366" s="451"/>
      <c r="B366" s="451"/>
      <c r="C366" s="451"/>
      <c r="D366" s="451"/>
      <c r="E366" s="451"/>
      <c r="F366" s="451"/>
      <c r="G366" s="451"/>
      <c r="H366" s="451"/>
      <c r="I366" s="451"/>
      <c r="J366" s="451"/>
      <c r="K366" s="451"/>
      <c r="L366" s="451"/>
      <c r="M366" s="451"/>
      <c r="N366" s="451"/>
      <c r="O366" s="451"/>
      <c r="P366" s="451"/>
      <c r="Q366" s="451"/>
      <c r="R366" s="451"/>
      <c r="S366" s="451"/>
      <c r="T366" s="451"/>
      <c r="U366" s="451"/>
      <c r="V366" s="451"/>
      <c r="W366" s="451"/>
      <c r="X366" s="451"/>
      <c r="Y366" s="451"/>
      <c r="Z366" s="451"/>
      <c r="AA366" s="451"/>
      <c r="AB366" s="451"/>
      <c r="AC366" s="451"/>
      <c r="AD366" s="451"/>
      <c r="AE366" s="451"/>
      <c r="AF366" s="451"/>
      <c r="AG366" s="451"/>
      <c r="AH366" s="451"/>
      <c r="AI366" s="451"/>
      <c r="AJ366" s="451"/>
      <c r="AK366" s="451"/>
      <c r="AL366" s="451"/>
      <c r="AM366" s="451"/>
      <c r="AN366" s="451"/>
      <c r="AO366" s="451"/>
      <c r="AP366" s="451"/>
      <c r="AQ366" s="451"/>
      <c r="AR366" s="451"/>
      <c r="AS366" s="451"/>
      <c r="AT366" s="451"/>
      <c r="AU366" s="451"/>
      <c r="AV366" s="451"/>
      <c r="AW366" s="451"/>
      <c r="AX366" s="451"/>
      <c r="AY366" s="451"/>
      <c r="AZ366" s="451"/>
      <c r="BA366" s="451"/>
      <c r="BB366" s="451"/>
      <c r="BC366" s="451"/>
      <c r="BD366" s="451"/>
      <c r="BE366" s="451"/>
      <c r="BF366" s="451"/>
      <c r="BG366" s="451"/>
      <c r="BH366" s="451"/>
      <c r="BI366" s="451"/>
      <c r="BJ366" s="451"/>
      <c r="BK366" s="451"/>
      <c r="BL366" s="451"/>
      <c r="BM366" s="451"/>
      <c r="BN366" s="451"/>
      <c r="BO366" s="451"/>
      <c r="BP366" s="451"/>
      <c r="BQ366" s="451"/>
      <c r="BR366" s="451"/>
      <c r="BS366" s="451"/>
      <c r="BT366" s="451"/>
      <c r="BU366" s="451"/>
      <c r="BV366" s="451"/>
      <c r="BW366" s="451"/>
      <c r="BX366" s="451"/>
      <c r="BY366" s="451"/>
      <c r="BZ366" s="451"/>
      <c r="CA366" s="451"/>
      <c r="CB366" s="451"/>
      <c r="CC366" s="451"/>
      <c r="CD366" s="451"/>
      <c r="CE366" s="451"/>
      <c r="CF366" s="451"/>
      <c r="CG366" s="451"/>
      <c r="CH366" s="451"/>
      <c r="CI366" s="451"/>
      <c r="CJ366" s="451"/>
      <c r="CK366" s="451"/>
      <c r="CL366" s="451"/>
      <c r="CM366" s="451"/>
      <c r="CN366" s="451"/>
      <c r="CO366" s="451"/>
      <c r="CP366" s="451"/>
      <c r="CQ366" s="451"/>
      <c r="CR366" s="451"/>
      <c r="CS366" s="451"/>
      <c r="CT366" s="451"/>
      <c r="CU366" s="451"/>
      <c r="CV366" s="451"/>
      <c r="CW366" s="451"/>
      <c r="CX366" s="451"/>
      <c r="CY366" s="451"/>
      <c r="CZ366" s="451"/>
      <c r="DA366" s="451"/>
      <c r="DB366" s="451"/>
      <c r="DC366" s="451"/>
      <c r="DD366" s="451"/>
      <c r="DE366" s="451"/>
      <c r="DF366" s="451"/>
      <c r="DG366" s="451"/>
      <c r="DH366" s="451"/>
      <c r="DI366" s="451"/>
      <c r="DJ366" s="451"/>
      <c r="DK366" s="451"/>
      <c r="DL366" s="451"/>
      <c r="DM366" s="451"/>
      <c r="DN366" s="451"/>
      <c r="DO366" s="451"/>
      <c r="DP366" s="451"/>
      <c r="DQ366" s="451"/>
      <c r="DR366" s="451"/>
      <c r="DS366" s="451"/>
      <c r="DT366" s="451"/>
      <c r="DU366" s="451"/>
      <c r="DV366" s="451"/>
      <c r="DW366" s="451"/>
      <c r="DX366" s="451"/>
      <c r="DY366" s="451"/>
      <c r="DZ366" s="451"/>
      <c r="EA366" s="451"/>
      <c r="EB366" s="451"/>
      <c r="EC366" s="451"/>
      <c r="ED366" s="451"/>
      <c r="EE366" s="451"/>
      <c r="EF366" s="451"/>
      <c r="EG366" s="451"/>
      <c r="EH366" s="451"/>
      <c r="EI366" s="451"/>
      <c r="EJ366" s="451"/>
      <c r="EK366" s="451"/>
      <c r="EL366" s="451"/>
      <c r="EM366" s="451"/>
      <c r="EN366" s="451"/>
      <c r="EO366" s="451"/>
      <c r="EP366" s="451"/>
      <c r="EQ366" s="451"/>
      <c r="ER366" s="451"/>
      <c r="ES366" s="451"/>
      <c r="ET366" s="451"/>
      <c r="EU366" s="451"/>
      <c r="EV366" s="451"/>
      <c r="EW366" s="451"/>
      <c r="EX366" s="451"/>
      <c r="EY366" s="451"/>
      <c r="EZ366" s="451"/>
      <c r="FA366" s="451"/>
      <c r="FB366" s="451"/>
      <c r="FC366" s="451"/>
      <c r="FD366" s="451"/>
      <c r="FE366" s="451"/>
      <c r="FF366" s="451"/>
      <c r="FG366" s="451"/>
      <c r="FH366" s="451"/>
      <c r="FI366" s="451"/>
      <c r="FJ366" s="451"/>
      <c r="FK366" s="451"/>
      <c r="FL366" s="451"/>
      <c r="FM366" s="451"/>
      <c r="FN366" s="451"/>
    </row>
    <row r="367" spans="1:170" ht="15.75" customHeight="1">
      <c r="A367" s="451"/>
      <c r="B367" s="451"/>
      <c r="C367" s="451"/>
      <c r="D367" s="451"/>
      <c r="E367" s="451"/>
      <c r="F367" s="451"/>
      <c r="G367" s="451"/>
      <c r="H367" s="451"/>
      <c r="I367" s="451"/>
      <c r="J367" s="451"/>
      <c r="K367" s="451"/>
      <c r="L367" s="451"/>
      <c r="M367" s="451"/>
      <c r="N367" s="451"/>
      <c r="O367" s="451"/>
      <c r="P367" s="451"/>
      <c r="Q367" s="451"/>
      <c r="R367" s="451"/>
      <c r="S367" s="451"/>
      <c r="T367" s="451"/>
      <c r="U367" s="451"/>
      <c r="V367" s="451"/>
      <c r="W367" s="451"/>
      <c r="X367" s="451"/>
      <c r="Y367" s="451"/>
      <c r="Z367" s="451"/>
      <c r="AA367" s="451"/>
      <c r="AB367" s="451"/>
      <c r="AC367" s="451"/>
      <c r="AD367" s="451"/>
      <c r="AE367" s="451"/>
      <c r="AF367" s="451"/>
      <c r="AG367" s="451"/>
      <c r="AH367" s="451"/>
      <c r="AI367" s="451"/>
      <c r="AJ367" s="451"/>
      <c r="AK367" s="451"/>
      <c r="AL367" s="451"/>
      <c r="AM367" s="451"/>
      <c r="AN367" s="451"/>
      <c r="AO367" s="451"/>
      <c r="AP367" s="451"/>
      <c r="AQ367" s="451"/>
      <c r="AR367" s="451"/>
      <c r="AS367" s="451"/>
      <c r="AT367" s="451"/>
      <c r="AU367" s="451"/>
      <c r="AV367" s="451"/>
      <c r="AW367" s="451"/>
      <c r="AX367" s="451"/>
      <c r="AY367" s="451"/>
      <c r="AZ367" s="451"/>
      <c r="BA367" s="451"/>
      <c r="BB367" s="451"/>
      <c r="BC367" s="451"/>
      <c r="BD367" s="451"/>
      <c r="BE367" s="451"/>
      <c r="BF367" s="451"/>
      <c r="BG367" s="451"/>
      <c r="BH367" s="451"/>
      <c r="BI367" s="451"/>
      <c r="BJ367" s="451"/>
      <c r="BK367" s="451"/>
      <c r="BL367" s="451"/>
      <c r="BM367" s="451"/>
      <c r="BN367" s="451"/>
      <c r="BO367" s="451"/>
      <c r="BP367" s="451"/>
      <c r="BQ367" s="451"/>
      <c r="BR367" s="451"/>
      <c r="BS367" s="451"/>
      <c r="BT367" s="451"/>
      <c r="BU367" s="451"/>
      <c r="BV367" s="451"/>
      <c r="BW367" s="451"/>
      <c r="BX367" s="451"/>
      <c r="BY367" s="451"/>
      <c r="BZ367" s="451"/>
      <c r="CA367" s="451"/>
      <c r="CB367" s="451"/>
      <c r="CC367" s="451"/>
      <c r="CD367" s="451"/>
      <c r="CE367" s="451"/>
      <c r="CF367" s="451"/>
      <c r="CG367" s="451"/>
      <c r="CH367" s="451"/>
      <c r="CI367" s="451"/>
      <c r="CJ367" s="451"/>
      <c r="CK367" s="451"/>
      <c r="CL367" s="451"/>
      <c r="CM367" s="451"/>
      <c r="CN367" s="451"/>
      <c r="CO367" s="451"/>
      <c r="CP367" s="451"/>
      <c r="CQ367" s="451"/>
      <c r="CR367" s="451"/>
      <c r="CS367" s="451"/>
      <c r="CT367" s="451"/>
      <c r="CU367" s="451"/>
      <c r="CV367" s="451"/>
      <c r="CW367" s="451"/>
      <c r="CX367" s="451"/>
      <c r="CY367" s="451"/>
      <c r="CZ367" s="451"/>
      <c r="DA367" s="451"/>
      <c r="DB367" s="451"/>
      <c r="DC367" s="451"/>
      <c r="DD367" s="451"/>
      <c r="DE367" s="451"/>
      <c r="DF367" s="451"/>
      <c r="DG367" s="451"/>
      <c r="DH367" s="451"/>
      <c r="DI367" s="451"/>
      <c r="DJ367" s="451"/>
      <c r="DK367" s="451"/>
      <c r="DL367" s="451"/>
      <c r="DM367" s="451"/>
      <c r="DN367" s="451"/>
      <c r="DO367" s="451"/>
      <c r="DP367" s="451"/>
      <c r="DQ367" s="451"/>
      <c r="DR367" s="451"/>
      <c r="DS367" s="451"/>
      <c r="DT367" s="451"/>
      <c r="DU367" s="451"/>
      <c r="DV367" s="451"/>
      <c r="DW367" s="451"/>
      <c r="DX367" s="451"/>
      <c r="DY367" s="451"/>
      <c r="DZ367" s="451"/>
      <c r="EA367" s="451"/>
      <c r="EB367" s="451"/>
      <c r="EC367" s="451"/>
      <c r="ED367" s="451"/>
      <c r="EE367" s="451"/>
      <c r="EF367" s="451"/>
      <c r="EG367" s="451"/>
      <c r="EH367" s="451"/>
      <c r="EI367" s="451"/>
      <c r="EJ367" s="451"/>
      <c r="EK367" s="451"/>
      <c r="EL367" s="451"/>
      <c r="EM367" s="451"/>
      <c r="EN367" s="451"/>
      <c r="EO367" s="451"/>
      <c r="EP367" s="451"/>
      <c r="EQ367" s="451"/>
      <c r="ER367" s="451"/>
      <c r="ES367" s="451"/>
      <c r="ET367" s="451"/>
      <c r="EU367" s="451"/>
      <c r="EV367" s="451"/>
      <c r="EW367" s="451"/>
      <c r="EX367" s="451"/>
      <c r="EY367" s="451"/>
      <c r="EZ367" s="451"/>
      <c r="FA367" s="451"/>
      <c r="FB367" s="451"/>
      <c r="FC367" s="451"/>
      <c r="FD367" s="451"/>
      <c r="FE367" s="451"/>
      <c r="FF367" s="451"/>
      <c r="FG367" s="451"/>
      <c r="FH367" s="451"/>
      <c r="FI367" s="451"/>
      <c r="FJ367" s="451"/>
      <c r="FK367" s="451"/>
      <c r="FL367" s="451"/>
      <c r="FM367" s="451"/>
      <c r="FN367" s="451"/>
    </row>
    <row r="368" spans="1:170" ht="15.75" customHeight="1">
      <c r="A368" s="451"/>
      <c r="B368" s="451"/>
      <c r="C368" s="451"/>
      <c r="D368" s="451"/>
      <c r="E368" s="451"/>
      <c r="F368" s="451"/>
      <c r="G368" s="451"/>
      <c r="H368" s="451"/>
      <c r="I368" s="451"/>
      <c r="J368" s="451"/>
      <c r="K368" s="451"/>
      <c r="L368" s="451"/>
      <c r="M368" s="451"/>
      <c r="N368" s="451"/>
      <c r="O368" s="451"/>
      <c r="P368" s="451"/>
      <c r="Q368" s="451"/>
      <c r="R368" s="451"/>
      <c r="S368" s="451"/>
      <c r="T368" s="451"/>
      <c r="U368" s="451"/>
      <c r="V368" s="451"/>
      <c r="W368" s="451"/>
      <c r="X368" s="451"/>
      <c r="Y368" s="451"/>
      <c r="Z368" s="451"/>
      <c r="AA368" s="451"/>
      <c r="AB368" s="451"/>
      <c r="AC368" s="451"/>
      <c r="AD368" s="451"/>
      <c r="AE368" s="451"/>
      <c r="AF368" s="451"/>
      <c r="AG368" s="451"/>
      <c r="AH368" s="451"/>
      <c r="AI368" s="451"/>
      <c r="AJ368" s="451"/>
      <c r="AK368" s="451"/>
      <c r="AL368" s="451"/>
      <c r="AM368" s="451"/>
      <c r="AN368" s="451"/>
      <c r="AO368" s="451"/>
      <c r="AP368" s="451"/>
      <c r="AQ368" s="451"/>
      <c r="AR368" s="451"/>
      <c r="AS368" s="451"/>
      <c r="AT368" s="451"/>
      <c r="AU368" s="451"/>
      <c r="AV368" s="451"/>
      <c r="AW368" s="451"/>
      <c r="AX368" s="451"/>
      <c r="AY368" s="451"/>
      <c r="AZ368" s="451"/>
      <c r="BA368" s="451"/>
      <c r="BB368" s="451"/>
      <c r="BC368" s="451"/>
      <c r="BD368" s="451"/>
      <c r="BE368" s="451"/>
      <c r="BF368" s="451"/>
      <c r="BG368" s="451"/>
      <c r="BH368" s="451"/>
      <c r="BI368" s="451"/>
      <c r="BJ368" s="451"/>
      <c r="BK368" s="451"/>
      <c r="BL368" s="451"/>
      <c r="BM368" s="451"/>
      <c r="BN368" s="451"/>
      <c r="BO368" s="451"/>
      <c r="BP368" s="451"/>
      <c r="BQ368" s="451"/>
      <c r="BR368" s="451"/>
      <c r="BS368" s="451"/>
      <c r="BT368" s="451"/>
      <c r="BU368" s="451"/>
      <c r="BV368" s="451"/>
      <c r="BW368" s="451"/>
      <c r="BX368" s="451"/>
      <c r="BY368" s="451"/>
      <c r="BZ368" s="451"/>
      <c r="CA368" s="451"/>
      <c r="CB368" s="451"/>
      <c r="CC368" s="451"/>
      <c r="CD368" s="451"/>
      <c r="CE368" s="451"/>
      <c r="CF368" s="451"/>
      <c r="CG368" s="451"/>
      <c r="CH368" s="451"/>
      <c r="CI368" s="451"/>
      <c r="CJ368" s="451"/>
      <c r="CK368" s="451"/>
      <c r="CL368" s="451"/>
      <c r="CM368" s="451"/>
      <c r="CN368" s="451"/>
      <c r="CO368" s="451"/>
      <c r="CP368" s="451"/>
      <c r="CQ368" s="451"/>
      <c r="CR368" s="451"/>
      <c r="CS368" s="451"/>
      <c r="CT368" s="451"/>
      <c r="CU368" s="451"/>
      <c r="CV368" s="451"/>
      <c r="CW368" s="451"/>
      <c r="CX368" s="451"/>
      <c r="CY368" s="451"/>
      <c r="CZ368" s="451"/>
      <c r="DA368" s="451"/>
      <c r="DB368" s="451"/>
      <c r="DC368" s="451"/>
      <c r="DD368" s="451"/>
      <c r="DE368" s="451"/>
      <c r="DF368" s="451"/>
      <c r="DG368" s="451"/>
      <c r="DH368" s="451"/>
      <c r="DI368" s="451"/>
      <c r="DJ368" s="451"/>
      <c r="DK368" s="451"/>
      <c r="DL368" s="451"/>
      <c r="DM368" s="451"/>
      <c r="DN368" s="451"/>
      <c r="DO368" s="451"/>
      <c r="DP368" s="451"/>
      <c r="DQ368" s="451"/>
      <c r="DR368" s="451"/>
      <c r="DS368" s="451"/>
      <c r="DT368" s="451"/>
      <c r="DU368" s="451"/>
      <c r="DV368" s="451"/>
      <c r="DW368" s="451"/>
      <c r="DX368" s="451"/>
      <c r="DY368" s="451"/>
      <c r="DZ368" s="451"/>
      <c r="EA368" s="451"/>
      <c r="EB368" s="451"/>
      <c r="EC368" s="451"/>
      <c r="ED368" s="451"/>
      <c r="EE368" s="451"/>
      <c r="EF368" s="451"/>
      <c r="EG368" s="451"/>
      <c r="EH368" s="451"/>
      <c r="EI368" s="451"/>
      <c r="EJ368" s="451"/>
      <c r="EK368" s="451"/>
      <c r="EL368" s="451"/>
      <c r="EM368" s="451"/>
      <c r="EN368" s="451"/>
      <c r="EO368" s="451"/>
      <c r="EP368" s="451"/>
      <c r="EQ368" s="451"/>
      <c r="ER368" s="451"/>
      <c r="ES368" s="451"/>
      <c r="ET368" s="451"/>
      <c r="EU368" s="451"/>
      <c r="EV368" s="451"/>
      <c r="EW368" s="451"/>
      <c r="EX368" s="451"/>
      <c r="EY368" s="451"/>
      <c r="EZ368" s="451"/>
      <c r="FA368" s="451"/>
      <c r="FB368" s="451"/>
      <c r="FC368" s="451"/>
      <c r="FD368" s="451"/>
      <c r="FE368" s="451"/>
      <c r="FF368" s="451"/>
      <c r="FG368" s="451"/>
      <c r="FH368" s="451"/>
      <c r="FI368" s="451"/>
      <c r="FJ368" s="451"/>
      <c r="FK368" s="451"/>
      <c r="FL368" s="451"/>
      <c r="FM368" s="451"/>
      <c r="FN368" s="451"/>
    </row>
    <row r="369" spans="1:170" ht="15.75" customHeight="1">
      <c r="A369" s="451"/>
      <c r="B369" s="451"/>
      <c r="C369" s="451"/>
      <c r="D369" s="451"/>
      <c r="E369" s="451"/>
      <c r="F369" s="451"/>
      <c r="G369" s="451"/>
      <c r="H369" s="451"/>
      <c r="I369" s="451"/>
      <c r="J369" s="451"/>
      <c r="K369" s="451"/>
      <c r="L369" s="451"/>
      <c r="M369" s="451"/>
      <c r="N369" s="451"/>
      <c r="O369" s="451"/>
      <c r="P369" s="451"/>
      <c r="Q369" s="451"/>
      <c r="R369" s="451"/>
      <c r="S369" s="451"/>
      <c r="T369" s="451"/>
      <c r="U369" s="451"/>
      <c r="V369" s="451"/>
      <c r="W369" s="451"/>
      <c r="X369" s="451"/>
      <c r="Y369" s="451"/>
      <c r="Z369" s="451"/>
      <c r="AA369" s="451"/>
      <c r="AB369" s="451"/>
      <c r="AC369" s="451"/>
      <c r="AD369" s="451"/>
      <c r="AE369" s="451"/>
      <c r="AF369" s="451"/>
      <c r="AG369" s="451"/>
      <c r="AH369" s="451"/>
      <c r="AI369" s="451"/>
      <c r="AJ369" s="451"/>
      <c r="AK369" s="451"/>
      <c r="AL369" s="451"/>
      <c r="AM369" s="451"/>
      <c r="AN369" s="451"/>
      <c r="AO369" s="451"/>
      <c r="AP369" s="451"/>
      <c r="AQ369" s="451"/>
      <c r="AR369" s="451"/>
      <c r="AS369" s="451"/>
      <c r="AT369" s="451"/>
      <c r="AU369" s="451"/>
      <c r="AV369" s="451"/>
      <c r="AW369" s="451"/>
      <c r="AX369" s="451"/>
      <c r="AY369" s="451"/>
      <c r="AZ369" s="451"/>
      <c r="BA369" s="451"/>
      <c r="BB369" s="451"/>
      <c r="BC369" s="451"/>
      <c r="BD369" s="451"/>
      <c r="BE369" s="451"/>
      <c r="BF369" s="451"/>
      <c r="BG369" s="451"/>
      <c r="BH369" s="451"/>
      <c r="BI369" s="451"/>
      <c r="BJ369" s="451"/>
      <c r="BK369" s="451"/>
      <c r="BL369" s="451"/>
      <c r="BM369" s="451"/>
      <c r="BN369" s="451"/>
      <c r="BO369" s="451"/>
      <c r="BP369" s="451"/>
      <c r="BQ369" s="451"/>
      <c r="BR369" s="451"/>
      <c r="BS369" s="451"/>
      <c r="BT369" s="451"/>
      <c r="BU369" s="451"/>
      <c r="BV369" s="451"/>
      <c r="BW369" s="451"/>
      <c r="BX369" s="451"/>
      <c r="BY369" s="451"/>
      <c r="BZ369" s="451"/>
      <c r="CA369" s="451"/>
      <c r="CB369" s="451"/>
      <c r="CC369" s="451"/>
      <c r="CD369" s="451"/>
      <c r="CE369" s="451"/>
      <c r="CF369" s="451"/>
      <c r="CG369" s="451"/>
      <c r="CH369" s="451"/>
      <c r="CI369" s="451"/>
      <c r="CJ369" s="451"/>
      <c r="CK369" s="451"/>
      <c r="CL369" s="451"/>
      <c r="CM369" s="451"/>
      <c r="CN369" s="451"/>
      <c r="CO369" s="451"/>
      <c r="CP369" s="451"/>
      <c r="CQ369" s="451"/>
      <c r="CR369" s="451"/>
      <c r="CS369" s="451"/>
      <c r="CT369" s="451"/>
      <c r="CU369" s="451"/>
      <c r="CV369" s="451"/>
      <c r="CW369" s="451"/>
      <c r="CX369" s="451"/>
      <c r="CY369" s="451"/>
      <c r="CZ369" s="451"/>
      <c r="DA369" s="451"/>
      <c r="DB369" s="451"/>
      <c r="DC369" s="451"/>
      <c r="DD369" s="451"/>
      <c r="DE369" s="451"/>
      <c r="DF369" s="451"/>
      <c r="DG369" s="451"/>
      <c r="DH369" s="451"/>
      <c r="DI369" s="451"/>
      <c r="DJ369" s="451"/>
      <c r="DK369" s="451"/>
      <c r="DL369" s="451"/>
      <c r="DM369" s="451"/>
      <c r="DN369" s="451"/>
      <c r="DO369" s="451"/>
      <c r="DP369" s="451"/>
      <c r="DQ369" s="451"/>
      <c r="DR369" s="451"/>
      <c r="DS369" s="451"/>
      <c r="DT369" s="451"/>
      <c r="DU369" s="451"/>
      <c r="DV369" s="451"/>
      <c r="DW369" s="451"/>
      <c r="DX369" s="451"/>
      <c r="DY369" s="451"/>
      <c r="DZ369" s="451"/>
      <c r="EA369" s="451"/>
      <c r="EB369" s="451"/>
      <c r="EC369" s="451"/>
      <c r="ED369" s="451"/>
      <c r="EE369" s="451"/>
      <c r="EF369" s="451"/>
      <c r="EG369" s="451"/>
      <c r="EH369" s="451"/>
      <c r="EI369" s="451"/>
      <c r="EJ369" s="451"/>
      <c r="EK369" s="451"/>
      <c r="EL369" s="451"/>
      <c r="EM369" s="451"/>
      <c r="EN369" s="451"/>
      <c r="EO369" s="451"/>
      <c r="EP369" s="451"/>
      <c r="EQ369" s="451"/>
      <c r="ER369" s="451"/>
      <c r="ES369" s="451"/>
      <c r="ET369" s="451"/>
      <c r="EU369" s="451"/>
      <c r="EV369" s="451"/>
      <c r="EW369" s="451"/>
      <c r="EX369" s="451"/>
      <c r="EY369" s="451"/>
      <c r="EZ369" s="451"/>
      <c r="FA369" s="451"/>
      <c r="FB369" s="451"/>
      <c r="FC369" s="451"/>
      <c r="FD369" s="451"/>
      <c r="FE369" s="451"/>
      <c r="FF369" s="451"/>
      <c r="FG369" s="451"/>
      <c r="FH369" s="451"/>
      <c r="FI369" s="451"/>
      <c r="FJ369" s="451"/>
      <c r="FK369" s="451"/>
      <c r="FL369" s="451"/>
      <c r="FM369" s="451"/>
      <c r="FN369" s="451"/>
    </row>
    <row r="370" spans="1:170" ht="15.75" customHeight="1">
      <c r="A370" s="451"/>
      <c r="B370" s="451"/>
      <c r="C370" s="451"/>
      <c r="D370" s="451"/>
      <c r="E370" s="451"/>
      <c r="F370" s="451"/>
      <c r="G370" s="451"/>
      <c r="H370" s="451"/>
      <c r="I370" s="451"/>
      <c r="J370" s="451"/>
      <c r="K370" s="451"/>
      <c r="L370" s="451"/>
      <c r="M370" s="451"/>
      <c r="N370" s="451"/>
      <c r="O370" s="451"/>
      <c r="P370" s="451"/>
      <c r="Q370" s="451"/>
      <c r="R370" s="451"/>
      <c r="S370" s="451"/>
      <c r="T370" s="451"/>
      <c r="U370" s="451"/>
      <c r="V370" s="451"/>
      <c r="W370" s="451"/>
      <c r="X370" s="451"/>
      <c r="Y370" s="451"/>
      <c r="Z370" s="451"/>
      <c r="AA370" s="451"/>
      <c r="AB370" s="451"/>
      <c r="AC370" s="451"/>
      <c r="AD370" s="451"/>
      <c r="AE370" s="451"/>
      <c r="AF370" s="451"/>
      <c r="AG370" s="451"/>
      <c r="AH370" s="451"/>
      <c r="AI370" s="451"/>
      <c r="AJ370" s="451"/>
      <c r="AK370" s="451"/>
      <c r="AL370" s="451"/>
      <c r="AM370" s="451"/>
      <c r="AN370" s="451"/>
      <c r="AO370" s="451"/>
      <c r="AP370" s="451"/>
      <c r="AQ370" s="451"/>
      <c r="AR370" s="451"/>
      <c r="AS370" s="451"/>
      <c r="AT370" s="451"/>
      <c r="AU370" s="451"/>
      <c r="AV370" s="451"/>
      <c r="AW370" s="451"/>
      <c r="AX370" s="451"/>
      <c r="AY370" s="451"/>
      <c r="AZ370" s="451"/>
      <c r="BA370" s="451"/>
      <c r="BB370" s="451"/>
      <c r="BC370" s="451"/>
      <c r="BD370" s="451"/>
      <c r="BE370" s="451"/>
      <c r="BF370" s="451"/>
      <c r="BG370" s="451"/>
      <c r="BH370" s="451"/>
      <c r="BI370" s="451"/>
      <c r="BJ370" s="451"/>
      <c r="BK370" s="451"/>
      <c r="BL370" s="451"/>
      <c r="BM370" s="451"/>
      <c r="BN370" s="451"/>
      <c r="BO370" s="451"/>
      <c r="BP370" s="451"/>
      <c r="BQ370" s="451"/>
      <c r="BR370" s="451"/>
      <c r="BS370" s="451"/>
      <c r="BT370" s="451"/>
      <c r="BU370" s="451"/>
      <c r="BV370" s="451"/>
      <c r="BW370" s="451"/>
      <c r="BX370" s="451"/>
      <c r="BY370" s="451"/>
      <c r="BZ370" s="451"/>
      <c r="CA370" s="451"/>
      <c r="CB370" s="451"/>
      <c r="CC370" s="451"/>
      <c r="CD370" s="451"/>
      <c r="CE370" s="451"/>
      <c r="CF370" s="451"/>
      <c r="CG370" s="451"/>
      <c r="CH370" s="451"/>
      <c r="CI370" s="451"/>
      <c r="CJ370" s="451"/>
      <c r="CK370" s="451"/>
      <c r="CL370" s="451"/>
      <c r="CM370" s="451"/>
      <c r="CN370" s="451"/>
      <c r="CO370" s="451"/>
      <c r="CP370" s="451"/>
      <c r="CQ370" s="451"/>
      <c r="CR370" s="451"/>
      <c r="CS370" s="451"/>
      <c r="CT370" s="451"/>
      <c r="CU370" s="451"/>
      <c r="CV370" s="451"/>
      <c r="CW370" s="451"/>
      <c r="CX370" s="451"/>
      <c r="CY370" s="451"/>
      <c r="CZ370" s="451"/>
      <c r="DA370" s="451"/>
      <c r="DB370" s="451"/>
      <c r="DC370" s="451"/>
      <c r="DD370" s="451"/>
      <c r="DE370" s="451"/>
      <c r="DF370" s="451"/>
      <c r="DG370" s="451"/>
      <c r="DH370" s="451"/>
      <c r="DI370" s="451"/>
      <c r="DJ370" s="451"/>
      <c r="DK370" s="451"/>
      <c r="DL370" s="451"/>
      <c r="DM370" s="451"/>
      <c r="DN370" s="451"/>
      <c r="DO370" s="451"/>
      <c r="DP370" s="451"/>
      <c r="DQ370" s="451"/>
      <c r="DR370" s="451"/>
      <c r="DS370" s="451"/>
      <c r="DT370" s="451"/>
      <c r="DU370" s="451"/>
      <c r="DV370" s="451"/>
      <c r="DW370" s="451"/>
      <c r="DX370" s="451"/>
      <c r="DY370" s="451"/>
      <c r="DZ370" s="451"/>
      <c r="EA370" s="451"/>
      <c r="EB370" s="451"/>
      <c r="EC370" s="451"/>
      <c r="ED370" s="451"/>
      <c r="EE370" s="451"/>
      <c r="EF370" s="451"/>
      <c r="EG370" s="451"/>
      <c r="EH370" s="451"/>
      <c r="EI370" s="451"/>
      <c r="EJ370" s="451"/>
      <c r="EK370" s="451"/>
      <c r="EL370" s="451"/>
      <c r="EM370" s="451"/>
      <c r="EN370" s="451"/>
      <c r="EO370" s="451"/>
      <c r="EP370" s="451"/>
      <c r="EQ370" s="451"/>
      <c r="ER370" s="451"/>
      <c r="ES370" s="451"/>
      <c r="ET370" s="451"/>
      <c r="EU370" s="451"/>
      <c r="EV370" s="451"/>
      <c r="EW370" s="451"/>
      <c r="EX370" s="451"/>
      <c r="EY370" s="451"/>
      <c r="EZ370" s="451"/>
      <c r="FA370" s="451"/>
      <c r="FB370" s="451"/>
      <c r="FC370" s="451"/>
      <c r="FD370" s="451"/>
      <c r="FE370" s="451"/>
      <c r="FF370" s="451"/>
      <c r="FG370" s="451"/>
      <c r="FH370" s="451"/>
      <c r="FI370" s="451"/>
      <c r="FJ370" s="451"/>
      <c r="FK370" s="451"/>
      <c r="FL370" s="451"/>
      <c r="FM370" s="451"/>
      <c r="FN370" s="451"/>
    </row>
    <row r="371" spans="1:170" ht="15.75" customHeight="1">
      <c r="A371" s="451"/>
      <c r="B371" s="451"/>
      <c r="C371" s="451"/>
      <c r="D371" s="451"/>
      <c r="E371" s="451"/>
      <c r="F371" s="451"/>
      <c r="G371" s="451"/>
      <c r="H371" s="451"/>
      <c r="I371" s="451"/>
      <c r="J371" s="451"/>
      <c r="K371" s="451"/>
      <c r="L371" s="451"/>
      <c r="M371" s="451"/>
      <c r="N371" s="451"/>
      <c r="O371" s="451"/>
      <c r="P371" s="451"/>
      <c r="Q371" s="451"/>
      <c r="R371" s="451"/>
      <c r="S371" s="451"/>
      <c r="T371" s="451"/>
      <c r="U371" s="451"/>
      <c r="V371" s="451"/>
      <c r="W371" s="451"/>
      <c r="X371" s="451"/>
      <c r="Y371" s="451"/>
      <c r="Z371" s="451"/>
      <c r="AA371" s="451"/>
      <c r="AB371" s="451"/>
      <c r="AC371" s="451"/>
      <c r="AD371" s="451"/>
      <c r="AE371" s="451"/>
      <c r="AF371" s="451"/>
      <c r="AG371" s="451"/>
      <c r="AH371" s="451"/>
      <c r="AI371" s="451"/>
      <c r="AJ371" s="451"/>
      <c r="AK371" s="451"/>
      <c r="AL371" s="451"/>
      <c r="AM371" s="451"/>
      <c r="AN371" s="451"/>
      <c r="AO371" s="451"/>
      <c r="AP371" s="451"/>
      <c r="AQ371" s="451"/>
      <c r="AR371" s="451"/>
      <c r="AS371" s="451"/>
      <c r="AT371" s="451"/>
      <c r="AU371" s="451"/>
      <c r="AV371" s="451"/>
      <c r="AW371" s="451"/>
      <c r="AX371" s="451"/>
      <c r="AY371" s="451"/>
      <c r="AZ371" s="451"/>
      <c r="BA371" s="451"/>
      <c r="BB371" s="451"/>
      <c r="BC371" s="451"/>
      <c r="BD371" s="451"/>
      <c r="BE371" s="451"/>
      <c r="BF371" s="451"/>
      <c r="BG371" s="451"/>
      <c r="BH371" s="451"/>
      <c r="BI371" s="451"/>
      <c r="BJ371" s="451"/>
      <c r="BK371" s="451"/>
      <c r="BL371" s="451"/>
      <c r="BM371" s="451"/>
      <c r="BN371" s="451"/>
      <c r="BO371" s="451"/>
      <c r="BP371" s="451"/>
      <c r="BQ371" s="451"/>
      <c r="BR371" s="451"/>
      <c r="BS371" s="451"/>
      <c r="BT371" s="451"/>
      <c r="BU371" s="451"/>
      <c r="BV371" s="451"/>
      <c r="BW371" s="451"/>
      <c r="BX371" s="451"/>
      <c r="BY371" s="451"/>
      <c r="BZ371" s="451"/>
      <c r="CA371" s="451"/>
      <c r="CB371" s="451"/>
      <c r="CC371" s="451"/>
      <c r="CD371" s="451"/>
      <c r="CE371" s="451"/>
      <c r="CF371" s="451"/>
      <c r="CG371" s="451"/>
      <c r="CH371" s="451"/>
      <c r="CI371" s="451"/>
      <c r="CJ371" s="451"/>
      <c r="CK371" s="451"/>
      <c r="CL371" s="451"/>
      <c r="CM371" s="451"/>
      <c r="CN371" s="451"/>
      <c r="CO371" s="451"/>
      <c r="CP371" s="451"/>
      <c r="CQ371" s="451"/>
      <c r="CR371" s="451"/>
      <c r="CS371" s="451"/>
      <c r="CT371" s="451"/>
      <c r="CU371" s="451"/>
      <c r="CV371" s="451"/>
      <c r="CW371" s="451"/>
      <c r="CX371" s="451"/>
      <c r="CY371" s="451"/>
      <c r="CZ371" s="451"/>
      <c r="DA371" s="451"/>
      <c r="DB371" s="451"/>
      <c r="DC371" s="451"/>
      <c r="DD371" s="451"/>
      <c r="DE371" s="451"/>
      <c r="DF371" s="451"/>
      <c r="DG371" s="451"/>
      <c r="DH371" s="451"/>
      <c r="DI371" s="451"/>
      <c r="DJ371" s="451"/>
      <c r="DK371" s="451"/>
      <c r="DL371" s="451"/>
      <c r="DM371" s="451"/>
      <c r="DN371" s="451"/>
      <c r="DO371" s="451"/>
      <c r="DP371" s="451"/>
      <c r="DQ371" s="451"/>
      <c r="DR371" s="451"/>
      <c r="DS371" s="451"/>
      <c r="DT371" s="451"/>
      <c r="DU371" s="451"/>
      <c r="DV371" s="451"/>
      <c r="DW371" s="451"/>
      <c r="DX371" s="451"/>
      <c r="DY371" s="451"/>
      <c r="DZ371" s="451"/>
      <c r="EA371" s="451"/>
      <c r="EB371" s="451"/>
      <c r="EC371" s="451"/>
      <c r="ED371" s="451"/>
      <c r="EE371" s="451"/>
      <c r="EF371" s="451"/>
      <c r="EG371" s="451"/>
      <c r="EH371" s="451"/>
      <c r="EI371" s="451"/>
      <c r="EJ371" s="451"/>
      <c r="EK371" s="451"/>
      <c r="EL371" s="451"/>
      <c r="EM371" s="451"/>
      <c r="EN371" s="451"/>
      <c r="EO371" s="451"/>
      <c r="EP371" s="451"/>
      <c r="EQ371" s="451"/>
      <c r="ER371" s="451"/>
      <c r="ES371" s="451"/>
      <c r="ET371" s="451"/>
      <c r="EU371" s="451"/>
      <c r="EV371" s="451"/>
      <c r="EW371" s="451"/>
      <c r="EX371" s="451"/>
      <c r="EY371" s="451"/>
      <c r="EZ371" s="451"/>
      <c r="FA371" s="451"/>
      <c r="FB371" s="451"/>
      <c r="FC371" s="451"/>
      <c r="FD371" s="451"/>
      <c r="FE371" s="451"/>
      <c r="FF371" s="451"/>
      <c r="FG371" s="451"/>
      <c r="FH371" s="451"/>
      <c r="FI371" s="451"/>
      <c r="FJ371" s="451"/>
      <c r="FK371" s="451"/>
      <c r="FL371" s="451"/>
      <c r="FM371" s="451"/>
      <c r="FN371" s="451"/>
    </row>
    <row r="372" spans="1:170" ht="15.75" customHeight="1">
      <c r="A372" s="451"/>
      <c r="B372" s="451"/>
      <c r="C372" s="451"/>
      <c r="D372" s="451"/>
      <c r="E372" s="451"/>
      <c r="F372" s="451"/>
      <c r="G372" s="451"/>
      <c r="H372" s="451"/>
      <c r="I372" s="451"/>
      <c r="J372" s="451"/>
      <c r="K372" s="451"/>
      <c r="L372" s="451"/>
      <c r="M372" s="451"/>
      <c r="N372" s="451"/>
      <c r="O372" s="451"/>
      <c r="P372" s="451"/>
      <c r="Q372" s="451"/>
      <c r="R372" s="451"/>
      <c r="S372" s="451"/>
      <c r="T372" s="451"/>
      <c r="U372" s="451"/>
      <c r="V372" s="451"/>
      <c r="W372" s="451"/>
      <c r="X372" s="451"/>
      <c r="Y372" s="451"/>
      <c r="Z372" s="451"/>
      <c r="AA372" s="451"/>
      <c r="AB372" s="451"/>
      <c r="AC372" s="451"/>
      <c r="AD372" s="451"/>
      <c r="AE372" s="451"/>
      <c r="AF372" s="451"/>
      <c r="AG372" s="451"/>
      <c r="AH372" s="451"/>
      <c r="AI372" s="451"/>
      <c r="AJ372" s="451"/>
      <c r="AK372" s="451"/>
      <c r="AL372" s="451"/>
      <c r="AM372" s="451"/>
      <c r="AN372" s="451"/>
      <c r="AO372" s="451"/>
      <c r="AP372" s="451"/>
      <c r="AQ372" s="451"/>
      <c r="AR372" s="451"/>
      <c r="AS372" s="451"/>
      <c r="AT372" s="451"/>
      <c r="AU372" s="451"/>
      <c r="AV372" s="451"/>
      <c r="AW372" s="451"/>
      <c r="AX372" s="451"/>
      <c r="AY372" s="451"/>
      <c r="AZ372" s="451"/>
      <c r="BA372" s="451"/>
      <c r="BB372" s="451"/>
      <c r="BC372" s="451"/>
      <c r="BD372" s="451"/>
      <c r="BE372" s="451"/>
      <c r="BF372" s="451"/>
      <c r="BG372" s="451"/>
      <c r="BH372" s="451"/>
      <c r="BI372" s="451"/>
      <c r="BJ372" s="451"/>
      <c r="BK372" s="451"/>
      <c r="BL372" s="451"/>
      <c r="BM372" s="451"/>
      <c r="BN372" s="451"/>
      <c r="BO372" s="451"/>
      <c r="BP372" s="451"/>
      <c r="BQ372" s="451"/>
      <c r="BR372" s="451"/>
      <c r="BS372" s="451"/>
      <c r="BT372" s="451"/>
      <c r="BU372" s="451"/>
      <c r="BV372" s="451"/>
      <c r="BW372" s="451"/>
      <c r="BX372" s="451"/>
      <c r="BY372" s="451"/>
      <c r="BZ372" s="451"/>
      <c r="CA372" s="451"/>
      <c r="CB372" s="451"/>
      <c r="CC372" s="451"/>
      <c r="CD372" s="451"/>
      <c r="CE372" s="451"/>
      <c r="CF372" s="451"/>
      <c r="CG372" s="451"/>
      <c r="CH372" s="451"/>
      <c r="CI372" s="451"/>
      <c r="CJ372" s="451"/>
      <c r="CK372" s="451"/>
      <c r="CL372" s="451"/>
      <c r="CM372" s="451"/>
      <c r="CN372" s="451"/>
      <c r="CO372" s="451"/>
      <c r="CP372" s="451"/>
      <c r="CQ372" s="451"/>
      <c r="CR372" s="451"/>
      <c r="CS372" s="451"/>
      <c r="CT372" s="451"/>
      <c r="CU372" s="451"/>
      <c r="CV372" s="451"/>
      <c r="CW372" s="451"/>
      <c r="CX372" s="451"/>
      <c r="CY372" s="451"/>
      <c r="CZ372" s="451"/>
      <c r="DA372" s="451"/>
      <c r="DB372" s="451"/>
      <c r="DC372" s="451"/>
      <c r="DD372" s="451"/>
      <c r="DE372" s="451"/>
      <c r="DF372" s="451"/>
      <c r="DG372" s="451"/>
      <c r="DH372" s="451"/>
      <c r="DI372" s="451"/>
      <c r="DJ372" s="451"/>
      <c r="DK372" s="451"/>
      <c r="DL372" s="451"/>
      <c r="DM372" s="451"/>
      <c r="DN372" s="451"/>
      <c r="DO372" s="451"/>
      <c r="DP372" s="451"/>
      <c r="DQ372" s="451"/>
      <c r="DR372" s="451"/>
      <c r="DS372" s="451"/>
      <c r="DT372" s="451"/>
      <c r="DU372" s="451"/>
      <c r="DV372" s="451"/>
      <c r="DW372" s="451"/>
      <c r="DX372" s="451"/>
      <c r="DY372" s="451"/>
      <c r="DZ372" s="451"/>
      <c r="EA372" s="451"/>
      <c r="EB372" s="451"/>
      <c r="EC372" s="451"/>
      <c r="ED372" s="451"/>
      <c r="EE372" s="451"/>
      <c r="EF372" s="451"/>
      <c r="EG372" s="451"/>
      <c r="EH372" s="451"/>
      <c r="EI372" s="451"/>
      <c r="EJ372" s="451"/>
      <c r="EK372" s="451"/>
      <c r="EL372" s="451"/>
      <c r="EM372" s="451"/>
      <c r="EN372" s="451"/>
      <c r="EO372" s="451"/>
      <c r="EP372" s="451"/>
      <c r="EQ372" s="451"/>
      <c r="ER372" s="451"/>
      <c r="ES372" s="451"/>
      <c r="ET372" s="451"/>
      <c r="EU372" s="451"/>
      <c r="EV372" s="451"/>
      <c r="EW372" s="451"/>
      <c r="EX372" s="451"/>
      <c r="EY372" s="451"/>
      <c r="EZ372" s="451"/>
      <c r="FA372" s="451"/>
      <c r="FB372" s="451"/>
      <c r="FC372" s="451"/>
      <c r="FD372" s="451"/>
      <c r="FE372" s="451"/>
      <c r="FF372" s="451"/>
      <c r="FG372" s="451"/>
      <c r="FH372" s="451"/>
      <c r="FI372" s="451"/>
      <c r="FJ372" s="451"/>
      <c r="FK372" s="451"/>
      <c r="FL372" s="451"/>
      <c r="FM372" s="451"/>
      <c r="FN372" s="451"/>
    </row>
    <row r="373" spans="1:170" ht="15.75" customHeight="1">
      <c r="A373" s="451"/>
      <c r="B373" s="451"/>
      <c r="C373" s="451"/>
      <c r="D373" s="451"/>
      <c r="E373" s="451"/>
      <c r="F373" s="451"/>
      <c r="G373" s="451"/>
      <c r="H373" s="451"/>
      <c r="I373" s="451"/>
      <c r="J373" s="451"/>
      <c r="K373" s="451"/>
      <c r="L373" s="451"/>
      <c r="M373" s="451"/>
      <c r="N373" s="451"/>
      <c r="O373" s="451"/>
      <c r="P373" s="451"/>
      <c r="Q373" s="451"/>
      <c r="R373" s="451"/>
      <c r="S373" s="451"/>
      <c r="T373" s="451"/>
      <c r="U373" s="451"/>
      <c r="V373" s="451"/>
      <c r="W373" s="451"/>
      <c r="X373" s="451"/>
      <c r="Y373" s="451"/>
      <c r="Z373" s="451"/>
      <c r="AA373" s="451"/>
      <c r="AB373" s="451"/>
      <c r="AC373" s="451"/>
      <c r="AD373" s="451"/>
      <c r="AE373" s="451"/>
      <c r="AF373" s="451"/>
      <c r="AG373" s="451"/>
      <c r="AH373" s="451"/>
      <c r="AI373" s="451"/>
      <c r="AJ373" s="451"/>
      <c r="AK373" s="451"/>
      <c r="AL373" s="451"/>
      <c r="AM373" s="451"/>
      <c r="AN373" s="451"/>
      <c r="AO373" s="451"/>
      <c r="AP373" s="451"/>
      <c r="AQ373" s="451"/>
      <c r="AR373" s="451"/>
      <c r="AS373" s="451"/>
      <c r="AT373" s="451"/>
      <c r="AU373" s="451"/>
      <c r="AV373" s="451"/>
      <c r="AW373" s="451"/>
      <c r="AX373" s="451"/>
      <c r="AY373" s="451"/>
      <c r="AZ373" s="451"/>
      <c r="BA373" s="451"/>
      <c r="BB373" s="451"/>
      <c r="BC373" s="451"/>
      <c r="BD373" s="451"/>
      <c r="BE373" s="451"/>
      <c r="BF373" s="451"/>
      <c r="BG373" s="451"/>
      <c r="BH373" s="451"/>
      <c r="BI373" s="451"/>
      <c r="BJ373" s="451"/>
      <c r="BK373" s="451"/>
      <c r="BL373" s="451"/>
      <c r="BM373" s="451"/>
      <c r="BN373" s="451"/>
      <c r="BO373" s="451"/>
      <c r="BP373" s="451"/>
      <c r="BQ373" s="451"/>
      <c r="BR373" s="451"/>
      <c r="BS373" s="451"/>
      <c r="BT373" s="451"/>
      <c r="BU373" s="451"/>
      <c r="BV373" s="451"/>
      <c r="BW373" s="451"/>
      <c r="BX373" s="451"/>
      <c r="BY373" s="451"/>
      <c r="BZ373" s="451"/>
      <c r="CA373" s="451"/>
      <c r="CB373" s="451"/>
      <c r="CC373" s="451"/>
      <c r="CD373" s="451"/>
      <c r="CE373" s="451"/>
      <c r="CF373" s="451"/>
      <c r="CG373" s="451"/>
      <c r="CH373" s="451"/>
      <c r="CI373" s="451"/>
      <c r="CJ373" s="451"/>
      <c r="CK373" s="451"/>
      <c r="CL373" s="451"/>
      <c r="CM373" s="451"/>
      <c r="CN373" s="451"/>
      <c r="CO373" s="451"/>
      <c r="CP373" s="451"/>
      <c r="CQ373" s="451"/>
      <c r="CR373" s="451"/>
      <c r="CS373" s="451"/>
      <c r="CT373" s="451"/>
      <c r="CU373" s="451"/>
      <c r="CV373" s="451"/>
      <c r="CW373" s="451"/>
      <c r="CX373" s="451"/>
      <c r="CY373" s="451"/>
      <c r="CZ373" s="451"/>
      <c r="DA373" s="451"/>
      <c r="DB373" s="451"/>
      <c r="DC373" s="451"/>
      <c r="DD373" s="451"/>
      <c r="DE373" s="451"/>
      <c r="DF373" s="451"/>
      <c r="DG373" s="451"/>
      <c r="DH373" s="451"/>
      <c r="DI373" s="451"/>
      <c r="DJ373" s="451"/>
      <c r="DK373" s="451"/>
      <c r="DL373" s="451"/>
      <c r="DM373" s="451"/>
      <c r="DN373" s="451"/>
      <c r="DO373" s="451"/>
      <c r="DP373" s="451"/>
      <c r="DQ373" s="451"/>
      <c r="DR373" s="451"/>
      <c r="DS373" s="451"/>
      <c r="DT373" s="451"/>
      <c r="DU373" s="451"/>
      <c r="DV373" s="451"/>
      <c r="DW373" s="451"/>
      <c r="DX373" s="451"/>
      <c r="DY373" s="451"/>
      <c r="DZ373" s="451"/>
      <c r="EA373" s="451"/>
      <c r="EB373" s="451"/>
      <c r="EC373" s="451"/>
      <c r="ED373" s="451"/>
      <c r="EE373" s="451"/>
      <c r="EF373" s="451"/>
      <c r="EG373" s="451"/>
      <c r="EH373" s="451"/>
      <c r="EI373" s="451"/>
      <c r="EJ373" s="451"/>
      <c r="EK373" s="451"/>
      <c r="EL373" s="451"/>
      <c r="EM373" s="451"/>
      <c r="EN373" s="451"/>
      <c r="EO373" s="451"/>
      <c r="EP373" s="451"/>
      <c r="EQ373" s="451"/>
      <c r="ER373" s="451"/>
      <c r="ES373" s="451"/>
      <c r="ET373" s="451"/>
      <c r="EU373" s="451"/>
      <c r="EV373" s="451"/>
      <c r="EW373" s="451"/>
      <c r="EX373" s="451"/>
      <c r="EY373" s="451"/>
      <c r="EZ373" s="451"/>
      <c r="FA373" s="451"/>
      <c r="FB373" s="451"/>
      <c r="FC373" s="451"/>
      <c r="FD373" s="451"/>
      <c r="FE373" s="451"/>
      <c r="FF373" s="451"/>
      <c r="FG373" s="451"/>
      <c r="FH373" s="451"/>
      <c r="FI373" s="451"/>
      <c r="FJ373" s="451"/>
      <c r="FK373" s="451"/>
      <c r="FL373" s="451"/>
      <c r="FM373" s="451"/>
      <c r="FN373" s="451"/>
    </row>
    <row r="374" spans="1:170" ht="15.75" customHeight="1">
      <c r="A374" s="451"/>
      <c r="B374" s="451"/>
      <c r="C374" s="451"/>
      <c r="D374" s="451"/>
      <c r="E374" s="451"/>
      <c r="F374" s="451"/>
      <c r="G374" s="451"/>
      <c r="H374" s="451"/>
      <c r="I374" s="451"/>
      <c r="J374" s="451"/>
      <c r="K374" s="451"/>
      <c r="L374" s="451"/>
      <c r="M374" s="451"/>
      <c r="N374" s="451"/>
      <c r="O374" s="451"/>
      <c r="P374" s="451"/>
      <c r="Q374" s="451"/>
      <c r="R374" s="451"/>
      <c r="S374" s="451"/>
      <c r="T374" s="451"/>
      <c r="U374" s="451"/>
      <c r="V374" s="451"/>
      <c r="W374" s="451"/>
      <c r="X374" s="451"/>
      <c r="Y374" s="451"/>
      <c r="Z374" s="451"/>
      <c r="AA374" s="451"/>
      <c r="AB374" s="451"/>
      <c r="AC374" s="451"/>
      <c r="AD374" s="451"/>
      <c r="AE374" s="451"/>
      <c r="AF374" s="451"/>
      <c r="AG374" s="451"/>
      <c r="AH374" s="451"/>
      <c r="AI374" s="451"/>
      <c r="AJ374" s="451"/>
      <c r="AK374" s="451"/>
      <c r="AL374" s="451"/>
      <c r="AM374" s="451"/>
      <c r="AN374" s="451"/>
      <c r="AO374" s="451"/>
      <c r="AP374" s="451"/>
      <c r="AQ374" s="451"/>
      <c r="AR374" s="451"/>
      <c r="AS374" s="451"/>
      <c r="AT374" s="451"/>
      <c r="AU374" s="451"/>
      <c r="AV374" s="451"/>
      <c r="AW374" s="451"/>
      <c r="AX374" s="451"/>
      <c r="AY374" s="451"/>
      <c r="AZ374" s="451"/>
      <c r="BA374" s="451"/>
      <c r="BB374" s="451"/>
      <c r="BC374" s="451"/>
      <c r="BD374" s="451"/>
      <c r="BE374" s="451"/>
      <c r="BF374" s="451"/>
      <c r="BG374" s="451"/>
      <c r="BH374" s="451"/>
      <c r="BI374" s="451"/>
      <c r="BJ374" s="451"/>
      <c r="BK374" s="451"/>
      <c r="BL374" s="451"/>
      <c r="BM374" s="451"/>
      <c r="BN374" s="451"/>
      <c r="BO374" s="451"/>
      <c r="BP374" s="451"/>
      <c r="BQ374" s="451"/>
      <c r="BR374" s="451"/>
      <c r="BS374" s="451"/>
      <c r="BT374" s="451"/>
      <c r="BU374" s="451"/>
      <c r="BV374" s="451"/>
      <c r="BW374" s="451"/>
      <c r="BX374" s="451"/>
      <c r="BY374" s="451"/>
      <c r="BZ374" s="451"/>
      <c r="CA374" s="451"/>
      <c r="CB374" s="451"/>
      <c r="CC374" s="451"/>
      <c r="CD374" s="451"/>
      <c r="CE374" s="451"/>
      <c r="CF374" s="451"/>
      <c r="CG374" s="451"/>
      <c r="CH374" s="451"/>
      <c r="CI374" s="451"/>
      <c r="CJ374" s="451"/>
      <c r="CK374" s="451"/>
      <c r="CL374" s="451"/>
      <c r="CM374" s="451"/>
      <c r="CN374" s="451"/>
      <c r="CO374" s="451"/>
      <c r="CP374" s="451"/>
      <c r="CQ374" s="451"/>
      <c r="CR374" s="451"/>
      <c r="CS374" s="451"/>
      <c r="CT374" s="451"/>
      <c r="CU374" s="451"/>
      <c r="CV374" s="451"/>
      <c r="CW374" s="451"/>
      <c r="CX374" s="451"/>
      <c r="CY374" s="451"/>
      <c r="CZ374" s="451"/>
      <c r="DA374" s="451"/>
      <c r="DB374" s="451"/>
      <c r="DC374" s="451"/>
      <c r="DD374" s="451"/>
      <c r="DE374" s="451"/>
      <c r="DF374" s="451"/>
      <c r="DG374" s="451"/>
      <c r="DH374" s="451"/>
      <c r="DI374" s="451"/>
      <c r="DJ374" s="451"/>
      <c r="DK374" s="451"/>
      <c r="DL374" s="451"/>
      <c r="DM374" s="451"/>
      <c r="DN374" s="451"/>
      <c r="DO374" s="451"/>
      <c r="DP374" s="451"/>
      <c r="DQ374" s="451"/>
      <c r="DR374" s="451"/>
      <c r="DS374" s="451"/>
      <c r="DT374" s="451"/>
      <c r="DU374" s="451"/>
      <c r="DV374" s="451"/>
      <c r="DW374" s="451"/>
      <c r="DX374" s="451"/>
      <c r="DY374" s="451"/>
      <c r="DZ374" s="451"/>
      <c r="EA374" s="451"/>
      <c r="EB374" s="451"/>
      <c r="EC374" s="451"/>
      <c r="ED374" s="451"/>
      <c r="EE374" s="451"/>
      <c r="EF374" s="451"/>
      <c r="EG374" s="451"/>
      <c r="EH374" s="451"/>
      <c r="EI374" s="451"/>
      <c r="EJ374" s="451"/>
      <c r="EK374" s="451"/>
      <c r="EL374" s="451"/>
      <c r="EM374" s="451"/>
      <c r="EN374" s="451"/>
      <c r="EO374" s="451"/>
      <c r="EP374" s="451"/>
      <c r="EQ374" s="451"/>
      <c r="ER374" s="451"/>
      <c r="ES374" s="451"/>
      <c r="ET374" s="451"/>
      <c r="EU374" s="451"/>
      <c r="EV374" s="451"/>
      <c r="EW374" s="451"/>
      <c r="EX374" s="451"/>
      <c r="EY374" s="451"/>
      <c r="EZ374" s="451"/>
      <c r="FA374" s="451"/>
      <c r="FB374" s="451"/>
      <c r="FC374" s="451"/>
      <c r="FD374" s="451"/>
      <c r="FE374" s="451"/>
      <c r="FF374" s="451"/>
      <c r="FG374" s="451"/>
      <c r="FH374" s="451"/>
      <c r="FI374" s="451"/>
      <c r="FJ374" s="451"/>
      <c r="FK374" s="451"/>
      <c r="FL374" s="451"/>
      <c r="FM374" s="451"/>
      <c r="FN374" s="451"/>
    </row>
    <row r="375" spans="1:170" ht="15.75" customHeight="1">
      <c r="A375" s="451"/>
      <c r="B375" s="451"/>
      <c r="C375" s="451"/>
      <c r="D375" s="451"/>
      <c r="E375" s="451"/>
      <c r="F375" s="451"/>
      <c r="G375" s="451"/>
      <c r="H375" s="451"/>
      <c r="I375" s="451"/>
      <c r="J375" s="451"/>
      <c r="K375" s="451"/>
      <c r="L375" s="451"/>
      <c r="M375" s="451"/>
      <c r="N375" s="451"/>
      <c r="O375" s="451"/>
      <c r="P375" s="451"/>
      <c r="Q375" s="451"/>
      <c r="R375" s="451"/>
      <c r="S375" s="451"/>
      <c r="T375" s="451"/>
      <c r="U375" s="451"/>
      <c r="V375" s="451"/>
      <c r="W375" s="451"/>
      <c r="X375" s="451"/>
      <c r="Y375" s="451"/>
      <c r="Z375" s="451"/>
      <c r="AA375" s="451"/>
      <c r="AB375" s="451"/>
      <c r="AC375" s="451"/>
      <c r="AD375" s="451"/>
      <c r="AE375" s="451"/>
      <c r="AF375" s="451"/>
      <c r="AG375" s="451"/>
      <c r="AH375" s="451"/>
      <c r="AI375" s="451"/>
      <c r="AJ375" s="451"/>
      <c r="AK375" s="451"/>
      <c r="AL375" s="451"/>
      <c r="AM375" s="451"/>
      <c r="AN375" s="451"/>
      <c r="AO375" s="451"/>
      <c r="AP375" s="451"/>
      <c r="AQ375" s="451"/>
      <c r="AR375" s="451"/>
      <c r="AS375" s="451"/>
      <c r="AT375" s="451"/>
      <c r="AU375" s="451"/>
      <c r="AV375" s="451"/>
      <c r="AW375" s="451"/>
      <c r="AX375" s="451"/>
      <c r="AY375" s="451"/>
      <c r="AZ375" s="451"/>
      <c r="BA375" s="451"/>
      <c r="BB375" s="451"/>
      <c r="BC375" s="451"/>
      <c r="BD375" s="451"/>
      <c r="BE375" s="451"/>
      <c r="BF375" s="451"/>
      <c r="BG375" s="451"/>
      <c r="BH375" s="451"/>
      <c r="BI375" s="451"/>
      <c r="BJ375" s="451"/>
      <c r="BK375" s="451"/>
      <c r="BL375" s="451"/>
      <c r="BM375" s="451"/>
      <c r="BN375" s="451"/>
      <c r="BO375" s="451"/>
      <c r="BP375" s="451"/>
      <c r="BQ375" s="451"/>
      <c r="BR375" s="451"/>
      <c r="BS375" s="451"/>
      <c r="BT375" s="451"/>
      <c r="BU375" s="451"/>
      <c r="BV375" s="451"/>
      <c r="BW375" s="451"/>
      <c r="BX375" s="451"/>
      <c r="BY375" s="451"/>
      <c r="BZ375" s="451"/>
      <c r="CA375" s="451"/>
      <c r="CB375" s="451"/>
      <c r="CC375" s="451"/>
      <c r="CD375" s="451"/>
      <c r="CE375" s="451"/>
      <c r="CF375" s="451"/>
      <c r="CG375" s="451"/>
      <c r="CH375" s="451"/>
      <c r="CI375" s="451"/>
      <c r="CJ375" s="451"/>
      <c r="CK375" s="451"/>
      <c r="CL375" s="451"/>
      <c r="CM375" s="451"/>
      <c r="CN375" s="451"/>
      <c r="CO375" s="451"/>
      <c r="CP375" s="451"/>
      <c r="CQ375" s="451"/>
      <c r="CR375" s="451"/>
      <c r="CS375" s="451"/>
      <c r="CT375" s="451"/>
      <c r="CU375" s="451"/>
      <c r="CV375" s="451"/>
      <c r="CW375" s="451"/>
      <c r="CX375" s="451"/>
      <c r="CY375" s="451"/>
      <c r="CZ375" s="451"/>
      <c r="DA375" s="451"/>
      <c r="DB375" s="451"/>
      <c r="DC375" s="451"/>
      <c r="DD375" s="451"/>
      <c r="DE375" s="451"/>
      <c r="DF375" s="451"/>
      <c r="DG375" s="451"/>
      <c r="DH375" s="451"/>
      <c r="DI375" s="451"/>
      <c r="DJ375" s="451"/>
      <c r="DK375" s="451"/>
      <c r="DL375" s="451"/>
      <c r="DM375" s="451"/>
      <c r="DN375" s="451"/>
      <c r="DO375" s="451"/>
      <c r="DP375" s="451"/>
      <c r="DQ375" s="451"/>
      <c r="DR375" s="451"/>
      <c r="DS375" s="451"/>
      <c r="DT375" s="451"/>
      <c r="DU375" s="451"/>
      <c r="DV375" s="451"/>
      <c r="DW375" s="451"/>
      <c r="DX375" s="451"/>
      <c r="DY375" s="451"/>
      <c r="DZ375" s="451"/>
      <c r="EA375" s="451"/>
      <c r="EB375" s="451"/>
      <c r="EC375" s="451"/>
      <c r="ED375" s="451"/>
      <c r="EE375" s="451"/>
      <c r="EF375" s="451"/>
      <c r="EG375" s="451"/>
      <c r="EH375" s="451"/>
      <c r="EI375" s="451"/>
      <c r="EJ375" s="451"/>
      <c r="EK375" s="451"/>
      <c r="EL375" s="451"/>
      <c r="EM375" s="451"/>
      <c r="EN375" s="451"/>
      <c r="EO375" s="451"/>
      <c r="EP375" s="451"/>
      <c r="EQ375" s="451"/>
      <c r="ER375" s="451"/>
      <c r="ES375" s="451"/>
      <c r="ET375" s="451"/>
      <c r="EU375" s="451"/>
      <c r="EV375" s="451"/>
      <c r="EW375" s="451"/>
      <c r="EX375" s="451"/>
      <c r="EY375" s="451"/>
      <c r="EZ375" s="451"/>
      <c r="FA375" s="451"/>
      <c r="FB375" s="451"/>
      <c r="FC375" s="451"/>
      <c r="FD375" s="451"/>
      <c r="FE375" s="451"/>
      <c r="FF375" s="451"/>
      <c r="FG375" s="451"/>
      <c r="FH375" s="451"/>
      <c r="FI375" s="451"/>
      <c r="FJ375" s="451"/>
      <c r="FK375" s="451"/>
      <c r="FL375" s="451"/>
      <c r="FM375" s="451"/>
      <c r="FN375" s="451"/>
    </row>
    <row r="376" spans="1:170" ht="15.75" customHeight="1">
      <c r="A376" s="451"/>
      <c r="B376" s="451"/>
      <c r="C376" s="451"/>
      <c r="D376" s="451"/>
      <c r="E376" s="451"/>
      <c r="F376" s="451"/>
      <c r="G376" s="451"/>
      <c r="H376" s="451"/>
      <c r="I376" s="451"/>
      <c r="J376" s="451"/>
      <c r="K376" s="451"/>
      <c r="L376" s="451"/>
      <c r="M376" s="451"/>
      <c r="N376" s="451"/>
      <c r="O376" s="451"/>
      <c r="P376" s="451"/>
      <c r="Q376" s="451"/>
      <c r="R376" s="451"/>
      <c r="S376" s="451"/>
      <c r="T376" s="451"/>
      <c r="U376" s="451"/>
      <c r="V376" s="451"/>
      <c r="W376" s="451"/>
      <c r="X376" s="451"/>
      <c r="Y376" s="451"/>
      <c r="Z376" s="451"/>
      <c r="AA376" s="451"/>
      <c r="AB376" s="451"/>
      <c r="AC376" s="451"/>
      <c r="AD376" s="451"/>
      <c r="AE376" s="451"/>
      <c r="AF376" s="451"/>
      <c r="AG376" s="451"/>
      <c r="AH376" s="451"/>
      <c r="AI376" s="451"/>
      <c r="AJ376" s="451"/>
      <c r="AK376" s="451"/>
      <c r="AL376" s="451"/>
      <c r="AM376" s="451"/>
      <c r="AN376" s="451"/>
      <c r="AO376" s="451"/>
      <c r="AP376" s="451"/>
      <c r="AQ376" s="451"/>
      <c r="AR376" s="451"/>
      <c r="AS376" s="451"/>
      <c r="AT376" s="451"/>
      <c r="AU376" s="451"/>
      <c r="AV376" s="451"/>
      <c r="AW376" s="451"/>
      <c r="AX376" s="451"/>
      <c r="AY376" s="451"/>
      <c r="AZ376" s="451"/>
      <c r="BA376" s="451"/>
      <c r="BB376" s="451"/>
      <c r="BC376" s="451"/>
      <c r="BD376" s="451"/>
      <c r="BE376" s="451"/>
      <c r="BF376" s="451"/>
      <c r="BG376" s="451"/>
      <c r="BH376" s="451"/>
      <c r="BI376" s="451"/>
      <c r="BJ376" s="451"/>
      <c r="BK376" s="451"/>
      <c r="BL376" s="451"/>
      <c r="BM376" s="451"/>
      <c r="BN376" s="451"/>
      <c r="BO376" s="451"/>
      <c r="BP376" s="451"/>
      <c r="BQ376" s="451"/>
      <c r="BR376" s="451"/>
      <c r="BS376" s="451"/>
      <c r="BT376" s="451"/>
      <c r="BU376" s="451"/>
      <c r="BV376" s="451"/>
      <c r="BW376" s="451"/>
      <c r="BX376" s="451"/>
      <c r="BY376" s="451"/>
      <c r="BZ376" s="451"/>
      <c r="CA376" s="451"/>
      <c r="CB376" s="451"/>
      <c r="CC376" s="451"/>
      <c r="CD376" s="451"/>
      <c r="CE376" s="451"/>
      <c r="CF376" s="451"/>
      <c r="CG376" s="451"/>
      <c r="CH376" s="451"/>
      <c r="CI376" s="451"/>
      <c r="CJ376" s="451"/>
      <c r="CK376" s="451"/>
      <c r="CL376" s="451"/>
      <c r="CM376" s="451"/>
      <c r="CN376" s="451"/>
      <c r="CO376" s="451"/>
      <c r="CP376" s="451"/>
      <c r="CQ376" s="451"/>
      <c r="CR376" s="451"/>
      <c r="CS376" s="451"/>
      <c r="CT376" s="451"/>
      <c r="CU376" s="451"/>
      <c r="CV376" s="451"/>
      <c r="CW376" s="451"/>
      <c r="CX376" s="451"/>
      <c r="CY376" s="451"/>
      <c r="CZ376" s="451"/>
      <c r="DA376" s="451"/>
      <c r="DB376" s="451"/>
      <c r="DC376" s="451"/>
      <c r="DD376" s="451"/>
      <c r="DE376" s="451"/>
      <c r="DF376" s="451"/>
      <c r="DG376" s="451"/>
      <c r="DH376" s="451"/>
      <c r="DI376" s="451"/>
      <c r="DJ376" s="451"/>
      <c r="DK376" s="451"/>
      <c r="DL376" s="451"/>
      <c r="DM376" s="451"/>
      <c r="DN376" s="451"/>
      <c r="DO376" s="451"/>
      <c r="DP376" s="451"/>
      <c r="DQ376" s="451"/>
      <c r="DR376" s="451"/>
      <c r="DS376" s="451"/>
      <c r="DT376" s="451"/>
      <c r="DU376" s="451"/>
      <c r="DV376" s="451"/>
      <c r="DW376" s="451"/>
      <c r="DX376" s="451"/>
      <c r="DY376" s="451"/>
      <c r="DZ376" s="451"/>
      <c r="EA376" s="451"/>
      <c r="EB376" s="451"/>
      <c r="EC376" s="451"/>
      <c r="ED376" s="451"/>
      <c r="EE376" s="451"/>
      <c r="EF376" s="451"/>
      <c r="EG376" s="451"/>
      <c r="EH376" s="451"/>
      <c r="EI376" s="451"/>
      <c r="EJ376" s="451"/>
      <c r="EK376" s="451"/>
      <c r="EL376" s="451"/>
      <c r="EM376" s="451"/>
      <c r="EN376" s="451"/>
      <c r="EO376" s="451"/>
      <c r="EP376" s="451"/>
      <c r="EQ376" s="451"/>
      <c r="ER376" s="451"/>
      <c r="ES376" s="451"/>
      <c r="ET376" s="451"/>
      <c r="EU376" s="451"/>
      <c r="EV376" s="451"/>
      <c r="EW376" s="451"/>
      <c r="EX376" s="451"/>
      <c r="EY376" s="451"/>
      <c r="EZ376" s="451"/>
      <c r="FA376" s="451"/>
      <c r="FB376" s="451"/>
      <c r="FC376" s="451"/>
      <c r="FD376" s="451"/>
      <c r="FE376" s="451"/>
      <c r="FF376" s="451"/>
      <c r="FG376" s="451"/>
      <c r="FH376" s="451"/>
      <c r="FI376" s="451"/>
      <c r="FJ376" s="451"/>
      <c r="FK376" s="451"/>
      <c r="FL376" s="451"/>
      <c r="FM376" s="451"/>
      <c r="FN376" s="451"/>
    </row>
    <row r="377" spans="1:170" ht="15.75" customHeight="1">
      <c r="A377" s="451"/>
      <c r="B377" s="451"/>
      <c r="C377" s="451"/>
      <c r="D377" s="451"/>
      <c r="E377" s="451"/>
      <c r="F377" s="451"/>
      <c r="G377" s="451"/>
      <c r="H377" s="451"/>
      <c r="I377" s="451"/>
      <c r="J377" s="451"/>
      <c r="K377" s="451"/>
      <c r="L377" s="451"/>
      <c r="M377" s="451"/>
      <c r="N377" s="451"/>
      <c r="O377" s="451"/>
      <c r="P377" s="451"/>
      <c r="Q377" s="451"/>
      <c r="R377" s="451"/>
      <c r="S377" s="451"/>
      <c r="T377" s="451"/>
      <c r="U377" s="451"/>
      <c r="V377" s="451"/>
      <c r="W377" s="451"/>
      <c r="X377" s="451"/>
      <c r="Y377" s="451"/>
      <c r="Z377" s="451"/>
      <c r="AA377" s="451"/>
      <c r="AB377" s="451"/>
      <c r="AC377" s="451"/>
      <c r="AD377" s="451"/>
      <c r="AE377" s="451"/>
      <c r="AF377" s="451"/>
      <c r="AG377" s="451"/>
      <c r="AH377" s="451"/>
      <c r="AI377" s="451"/>
      <c r="AJ377" s="451"/>
      <c r="AK377" s="451"/>
      <c r="AL377" s="451"/>
      <c r="AM377" s="451"/>
      <c r="AN377" s="451"/>
      <c r="AO377" s="451"/>
      <c r="AP377" s="451"/>
      <c r="AQ377" s="451"/>
      <c r="AR377" s="451"/>
      <c r="AS377" s="451"/>
      <c r="AT377" s="451"/>
      <c r="AU377" s="451"/>
      <c r="AV377" s="451"/>
      <c r="AW377" s="451"/>
      <c r="AX377" s="451"/>
      <c r="AY377" s="451"/>
      <c r="AZ377" s="451"/>
      <c r="BA377" s="451"/>
      <c r="BB377" s="451"/>
      <c r="BC377" s="451"/>
      <c r="BD377" s="451"/>
      <c r="BE377" s="451"/>
      <c r="BF377" s="451"/>
      <c r="BG377" s="451"/>
      <c r="BH377" s="451"/>
      <c r="BI377" s="451"/>
      <c r="BJ377" s="451"/>
      <c r="BK377" s="451"/>
      <c r="BL377" s="451"/>
      <c r="BM377" s="451"/>
      <c r="BN377" s="451"/>
      <c r="BO377" s="451"/>
      <c r="BP377" s="451"/>
      <c r="BQ377" s="451"/>
      <c r="BR377" s="451"/>
      <c r="BS377" s="451"/>
      <c r="BT377" s="451"/>
      <c r="BU377" s="451"/>
      <c r="BV377" s="451"/>
      <c r="BW377" s="451"/>
      <c r="BX377" s="451"/>
      <c r="BY377" s="451"/>
      <c r="BZ377" s="451"/>
      <c r="CA377" s="451"/>
      <c r="CB377" s="451"/>
      <c r="CC377" s="451"/>
      <c r="CD377" s="451"/>
      <c r="CE377" s="451"/>
      <c r="CF377" s="451"/>
      <c r="CG377" s="451"/>
      <c r="CH377" s="451"/>
      <c r="CI377" s="451"/>
      <c r="CJ377" s="451"/>
      <c r="CK377" s="451"/>
      <c r="CL377" s="451"/>
      <c r="CM377" s="451"/>
      <c r="CN377" s="451"/>
      <c r="CO377" s="451"/>
      <c r="CP377" s="451"/>
      <c r="CQ377" s="451"/>
      <c r="CR377" s="451"/>
      <c r="CS377" s="451"/>
      <c r="CT377" s="451"/>
      <c r="CU377" s="451"/>
      <c r="CV377" s="451"/>
      <c r="CW377" s="451"/>
      <c r="CX377" s="451"/>
      <c r="CY377" s="451"/>
      <c r="CZ377" s="451"/>
      <c r="DA377" s="451"/>
      <c r="DB377" s="451"/>
      <c r="DC377" s="451"/>
      <c r="DD377" s="451"/>
      <c r="DE377" s="451"/>
      <c r="DF377" s="451"/>
      <c r="DG377" s="451"/>
      <c r="DH377" s="451"/>
      <c r="DI377" s="451"/>
      <c r="DJ377" s="451"/>
      <c r="DK377" s="451"/>
      <c r="DL377" s="451"/>
      <c r="DM377" s="451"/>
      <c r="DN377" s="451"/>
      <c r="DO377" s="451"/>
      <c r="DP377" s="451"/>
      <c r="DQ377" s="451"/>
      <c r="DR377" s="451"/>
      <c r="DS377" s="451"/>
      <c r="DT377" s="451"/>
      <c r="DU377" s="451"/>
      <c r="DV377" s="451"/>
      <c r="DW377" s="451"/>
      <c r="DX377" s="451"/>
      <c r="DY377" s="451"/>
      <c r="DZ377" s="451"/>
      <c r="EA377" s="451"/>
      <c r="EB377" s="451"/>
      <c r="EC377" s="451"/>
      <c r="ED377" s="451"/>
      <c r="EE377" s="451"/>
      <c r="EF377" s="451"/>
      <c r="EG377" s="451"/>
      <c r="EH377" s="451"/>
      <c r="EI377" s="451"/>
      <c r="EJ377" s="451"/>
      <c r="EK377" s="451"/>
      <c r="EL377" s="451"/>
      <c r="EM377" s="451"/>
      <c r="EN377" s="451"/>
      <c r="EO377" s="451"/>
      <c r="EP377" s="451"/>
      <c r="EQ377" s="451"/>
      <c r="ER377" s="451"/>
      <c r="ES377" s="451"/>
      <c r="ET377" s="451"/>
      <c r="EU377" s="451"/>
      <c r="EV377" s="451"/>
      <c r="EW377" s="451"/>
      <c r="EX377" s="451"/>
      <c r="EY377" s="451"/>
      <c r="EZ377" s="451"/>
      <c r="FA377" s="451"/>
      <c r="FB377" s="451"/>
      <c r="FC377" s="451"/>
      <c r="FD377" s="451"/>
      <c r="FE377" s="451"/>
      <c r="FF377" s="451"/>
      <c r="FG377" s="451"/>
      <c r="FH377" s="451"/>
      <c r="FI377" s="451"/>
      <c r="FJ377" s="451"/>
      <c r="FK377" s="451"/>
      <c r="FL377" s="451"/>
      <c r="FM377" s="451"/>
      <c r="FN377" s="451"/>
    </row>
    <row r="378" spans="1:170" ht="15.75" customHeight="1">
      <c r="A378" s="451"/>
      <c r="B378" s="451"/>
      <c r="C378" s="451"/>
      <c r="D378" s="451"/>
      <c r="E378" s="451"/>
      <c r="F378" s="451"/>
      <c r="G378" s="451"/>
      <c r="H378" s="451"/>
      <c r="I378" s="451"/>
      <c r="J378" s="451"/>
      <c r="K378" s="451"/>
      <c r="L378" s="451"/>
      <c r="M378" s="451"/>
      <c r="N378" s="451"/>
      <c r="O378" s="451"/>
      <c r="P378" s="451"/>
      <c r="Q378" s="451"/>
      <c r="R378" s="451"/>
      <c r="S378" s="451"/>
      <c r="T378" s="451"/>
      <c r="U378" s="451"/>
      <c r="V378" s="451"/>
      <c r="W378" s="451"/>
      <c r="X378" s="451"/>
      <c r="Y378" s="451"/>
      <c r="Z378" s="451"/>
      <c r="AA378" s="451"/>
      <c r="AB378" s="451"/>
      <c r="AC378" s="451"/>
      <c r="AD378" s="451"/>
      <c r="AE378" s="451"/>
      <c r="AF378" s="451"/>
      <c r="AG378" s="451"/>
      <c r="AH378" s="451"/>
      <c r="AI378" s="451"/>
      <c r="AJ378" s="451"/>
      <c r="AK378" s="451"/>
      <c r="AL378" s="451"/>
      <c r="AM378" s="451"/>
      <c r="AN378" s="451"/>
      <c r="AO378" s="451"/>
      <c r="AP378" s="451"/>
      <c r="AQ378" s="451"/>
      <c r="AR378" s="451"/>
      <c r="AS378" s="451"/>
      <c r="AT378" s="451"/>
      <c r="AU378" s="451"/>
      <c r="AV378" s="451"/>
      <c r="AW378" s="451"/>
      <c r="AX378" s="451"/>
      <c r="AY378" s="451"/>
      <c r="AZ378" s="451"/>
      <c r="BA378" s="451"/>
      <c r="BB378" s="451"/>
      <c r="BC378" s="451"/>
      <c r="BD378" s="451"/>
      <c r="BE378" s="451"/>
      <c r="BF378" s="451"/>
      <c r="BG378" s="451"/>
      <c r="BH378" s="451"/>
      <c r="BI378" s="451"/>
      <c r="BJ378" s="451"/>
      <c r="BK378" s="451"/>
      <c r="BL378" s="451"/>
      <c r="BM378" s="451"/>
      <c r="BN378" s="451"/>
      <c r="BO378" s="451"/>
      <c r="BP378" s="451"/>
      <c r="BQ378" s="451"/>
      <c r="BR378" s="451"/>
      <c r="BS378" s="451"/>
      <c r="BT378" s="451"/>
      <c r="BU378" s="451"/>
      <c r="BV378" s="451"/>
      <c r="BW378" s="451"/>
      <c r="BX378" s="451"/>
      <c r="BY378" s="451"/>
      <c r="BZ378" s="451"/>
      <c r="CA378" s="451"/>
      <c r="CB378" s="451"/>
      <c r="CC378" s="451"/>
      <c r="CD378" s="451"/>
      <c r="CE378" s="451"/>
      <c r="CF378" s="451"/>
      <c r="CG378" s="451"/>
      <c r="CH378" s="451"/>
      <c r="CI378" s="451"/>
      <c r="CJ378" s="451"/>
      <c r="CK378" s="451"/>
      <c r="CL378" s="451"/>
      <c r="CM378" s="451"/>
      <c r="CN378" s="451"/>
      <c r="CO378" s="451"/>
      <c r="CP378" s="451"/>
      <c r="CQ378" s="451"/>
      <c r="CR378" s="451"/>
      <c r="CS378" s="451"/>
      <c r="CT378" s="451"/>
      <c r="CU378" s="451"/>
      <c r="CV378" s="451"/>
      <c r="CW378" s="451"/>
      <c r="CX378" s="451"/>
      <c r="CY378" s="451"/>
      <c r="CZ378" s="451"/>
      <c r="DA378" s="451"/>
      <c r="DB378" s="451"/>
      <c r="DC378" s="451"/>
      <c r="DD378" s="451"/>
      <c r="DE378" s="451"/>
      <c r="DF378" s="451"/>
      <c r="DG378" s="451"/>
      <c r="DH378" s="451"/>
      <c r="DI378" s="451"/>
      <c r="DJ378" s="451"/>
      <c r="DK378" s="451"/>
      <c r="DL378" s="451"/>
      <c r="DM378" s="451"/>
      <c r="DN378" s="451"/>
      <c r="DO378" s="451"/>
      <c r="DP378" s="451"/>
      <c r="DQ378" s="451"/>
      <c r="DR378" s="451"/>
      <c r="DS378" s="451"/>
      <c r="DT378" s="451"/>
      <c r="DU378" s="451"/>
      <c r="DV378" s="451"/>
      <c r="DW378" s="451"/>
      <c r="DX378" s="451"/>
      <c r="DY378" s="451"/>
      <c r="DZ378" s="451"/>
      <c r="EA378" s="451"/>
      <c r="EB378" s="451"/>
      <c r="EC378" s="451"/>
      <c r="ED378" s="451"/>
      <c r="EE378" s="451"/>
      <c r="EF378" s="451"/>
      <c r="EG378" s="451"/>
      <c r="EH378" s="451"/>
      <c r="EI378" s="451"/>
      <c r="EJ378" s="451"/>
      <c r="EK378" s="451"/>
      <c r="EL378" s="451"/>
      <c r="EM378" s="451"/>
      <c r="EN378" s="451"/>
      <c r="EO378" s="451"/>
      <c r="EP378" s="451"/>
      <c r="EQ378" s="451"/>
      <c r="ER378" s="451"/>
      <c r="ES378" s="451"/>
      <c r="ET378" s="451"/>
      <c r="EU378" s="451"/>
      <c r="EV378" s="451"/>
      <c r="EW378" s="451"/>
      <c r="EX378" s="451"/>
      <c r="EY378" s="451"/>
      <c r="EZ378" s="451"/>
      <c r="FA378" s="451"/>
      <c r="FB378" s="451"/>
      <c r="FC378" s="451"/>
      <c r="FD378" s="451"/>
      <c r="FE378" s="451"/>
      <c r="FF378" s="451"/>
      <c r="FG378" s="451"/>
      <c r="FH378" s="451"/>
      <c r="FI378" s="451"/>
      <c r="FJ378" s="451"/>
      <c r="FK378" s="451"/>
      <c r="FL378" s="451"/>
      <c r="FM378" s="451"/>
      <c r="FN378" s="451"/>
    </row>
    <row r="379" spans="1:170" ht="15.75" customHeight="1">
      <c r="A379" s="451"/>
      <c r="B379" s="451"/>
      <c r="C379" s="451"/>
      <c r="D379" s="451"/>
      <c r="E379" s="451"/>
      <c r="F379" s="451"/>
      <c r="G379" s="451"/>
      <c r="H379" s="451"/>
      <c r="I379" s="451"/>
      <c r="J379" s="451"/>
      <c r="K379" s="451"/>
      <c r="L379" s="451"/>
      <c r="M379" s="451"/>
      <c r="N379" s="451"/>
      <c r="O379" s="451"/>
      <c r="P379" s="451"/>
      <c r="Q379" s="451"/>
      <c r="R379" s="451"/>
      <c r="S379" s="451"/>
      <c r="T379" s="451"/>
      <c r="U379" s="451"/>
      <c r="V379" s="451"/>
      <c r="W379" s="451"/>
      <c r="X379" s="451"/>
      <c r="Y379" s="451"/>
      <c r="Z379" s="451"/>
      <c r="AA379" s="451"/>
      <c r="AB379" s="451"/>
      <c r="AC379" s="451"/>
      <c r="AD379" s="451"/>
      <c r="AE379" s="451"/>
      <c r="AF379" s="451"/>
      <c r="AG379" s="451"/>
      <c r="AH379" s="451"/>
      <c r="AI379" s="451"/>
      <c r="AJ379" s="451"/>
      <c r="AK379" s="451"/>
      <c r="AL379" s="451"/>
      <c r="AM379" s="451"/>
      <c r="AN379" s="451"/>
      <c r="AO379" s="451"/>
      <c r="AP379" s="451"/>
      <c r="AQ379" s="451"/>
      <c r="AR379" s="451"/>
      <c r="AS379" s="451"/>
      <c r="AT379" s="451"/>
      <c r="AU379" s="451"/>
      <c r="AV379" s="451"/>
      <c r="AW379" s="451"/>
      <c r="AX379" s="451"/>
      <c r="AY379" s="451"/>
      <c r="AZ379" s="451"/>
      <c r="BA379" s="451"/>
      <c r="BB379" s="451"/>
      <c r="BC379" s="451"/>
      <c r="BD379" s="451"/>
      <c r="BE379" s="451"/>
      <c r="BF379" s="451"/>
      <c r="BG379" s="451"/>
      <c r="BH379" s="451"/>
      <c r="BI379" s="451"/>
      <c r="BJ379" s="451"/>
      <c r="BK379" s="451"/>
      <c r="BL379" s="451"/>
      <c r="BM379" s="451"/>
      <c r="BN379" s="451"/>
      <c r="BO379" s="451"/>
      <c r="BP379" s="451"/>
      <c r="BQ379" s="451"/>
      <c r="BR379" s="451"/>
      <c r="BS379" s="451"/>
      <c r="BT379" s="451"/>
      <c r="BU379" s="451"/>
      <c r="BV379" s="451"/>
      <c r="BW379" s="451"/>
      <c r="BX379" s="451"/>
      <c r="BY379" s="451"/>
      <c r="BZ379" s="451"/>
      <c r="CA379" s="451"/>
      <c r="CB379" s="451"/>
      <c r="CC379" s="451"/>
      <c r="CD379" s="451"/>
      <c r="CE379" s="451"/>
      <c r="CF379" s="451"/>
      <c r="CG379" s="451"/>
      <c r="CH379" s="451"/>
      <c r="CI379" s="451"/>
      <c r="CJ379" s="451"/>
      <c r="CK379" s="451"/>
      <c r="CL379" s="451"/>
      <c r="CM379" s="451"/>
      <c r="CN379" s="451"/>
      <c r="CO379" s="451"/>
      <c r="CP379" s="451"/>
      <c r="CQ379" s="451"/>
      <c r="CR379" s="451"/>
      <c r="CS379" s="451"/>
      <c r="CT379" s="451"/>
      <c r="CU379" s="451"/>
      <c r="CV379" s="451"/>
      <c r="CW379" s="451"/>
      <c r="CX379" s="451"/>
      <c r="CY379" s="451"/>
      <c r="CZ379" s="451"/>
      <c r="DA379" s="451"/>
      <c r="DB379" s="451"/>
      <c r="DC379" s="451"/>
      <c r="DD379" s="451"/>
      <c r="DE379" s="451"/>
      <c r="DF379" s="451"/>
      <c r="DG379" s="451"/>
      <c r="DH379" s="451"/>
      <c r="DI379" s="451"/>
      <c r="DJ379" s="451"/>
      <c r="DK379" s="451"/>
      <c r="DL379" s="451"/>
      <c r="DM379" s="451"/>
      <c r="DN379" s="451"/>
      <c r="DO379" s="451"/>
      <c r="DP379" s="451"/>
      <c r="DQ379" s="451"/>
      <c r="DR379" s="451"/>
      <c r="DS379" s="451"/>
      <c r="DT379" s="451"/>
      <c r="DU379" s="451"/>
      <c r="DV379" s="451"/>
      <c r="DW379" s="451"/>
      <c r="DX379" s="451"/>
      <c r="DY379" s="451"/>
      <c r="DZ379" s="451"/>
      <c r="EA379" s="451"/>
      <c r="EB379" s="451"/>
      <c r="EC379" s="451"/>
      <c r="ED379" s="451"/>
      <c r="EE379" s="451"/>
      <c r="EF379" s="451"/>
      <c r="EG379" s="451"/>
      <c r="EH379" s="451"/>
      <c r="EI379" s="451"/>
      <c r="EJ379" s="451"/>
      <c r="EK379" s="451"/>
      <c r="EL379" s="451"/>
      <c r="EM379" s="451"/>
      <c r="EN379" s="451"/>
      <c r="EO379" s="451"/>
      <c r="EP379" s="451"/>
      <c r="EQ379" s="451"/>
      <c r="ER379" s="451"/>
      <c r="ES379" s="451"/>
      <c r="ET379" s="451"/>
      <c r="EU379" s="451"/>
      <c r="EV379" s="451"/>
      <c r="EW379" s="451"/>
      <c r="EX379" s="451"/>
      <c r="EY379" s="451"/>
      <c r="EZ379" s="451"/>
      <c r="FA379" s="451"/>
      <c r="FB379" s="451"/>
      <c r="FC379" s="451"/>
      <c r="FD379" s="451"/>
      <c r="FE379" s="451"/>
      <c r="FF379" s="451"/>
      <c r="FG379" s="451"/>
      <c r="FH379" s="451"/>
      <c r="FI379" s="451"/>
      <c r="FJ379" s="451"/>
      <c r="FK379" s="451"/>
      <c r="FL379" s="451"/>
      <c r="FM379" s="451"/>
      <c r="FN379" s="451"/>
    </row>
    <row r="380" spans="1:170" ht="15.75" customHeight="1">
      <c r="A380" s="451"/>
      <c r="B380" s="451"/>
      <c r="C380" s="451"/>
      <c r="D380" s="451"/>
      <c r="E380" s="451"/>
      <c r="F380" s="451"/>
      <c r="G380" s="451"/>
      <c r="H380" s="451"/>
      <c r="I380" s="451"/>
      <c r="J380" s="451"/>
      <c r="K380" s="451"/>
      <c r="L380" s="451"/>
      <c r="M380" s="451"/>
      <c r="N380" s="451"/>
      <c r="O380" s="451"/>
      <c r="P380" s="451"/>
      <c r="Q380" s="451"/>
      <c r="R380" s="451"/>
      <c r="S380" s="451"/>
      <c r="T380" s="451"/>
      <c r="U380" s="451"/>
      <c r="V380" s="451"/>
      <c r="W380" s="451"/>
      <c r="X380" s="451"/>
      <c r="Y380" s="451"/>
      <c r="Z380" s="451"/>
      <c r="AA380" s="451"/>
      <c r="AB380" s="451"/>
      <c r="AC380" s="451"/>
      <c r="AD380" s="451"/>
      <c r="AE380" s="451"/>
      <c r="AF380" s="451"/>
      <c r="AG380" s="451"/>
      <c r="AH380" s="451"/>
      <c r="AI380" s="451"/>
      <c r="AJ380" s="451"/>
      <c r="AK380" s="451"/>
      <c r="AL380" s="451"/>
      <c r="AM380" s="451"/>
      <c r="AN380" s="451"/>
      <c r="AO380" s="451"/>
      <c r="AP380" s="451"/>
      <c r="AQ380" s="451"/>
      <c r="AR380" s="451"/>
      <c r="AS380" s="451"/>
      <c r="AT380" s="451"/>
      <c r="AU380" s="451"/>
      <c r="AV380" s="451"/>
      <c r="AW380" s="451"/>
      <c r="AX380" s="451"/>
      <c r="AY380" s="451"/>
      <c r="AZ380" s="451"/>
      <c r="BA380" s="451"/>
      <c r="BB380" s="451"/>
      <c r="BC380" s="451"/>
      <c r="BD380" s="451"/>
      <c r="BE380" s="451"/>
      <c r="BF380" s="451"/>
      <c r="BG380" s="451"/>
      <c r="BH380" s="451"/>
      <c r="BI380" s="451"/>
      <c r="BJ380" s="451"/>
      <c r="BK380" s="451"/>
      <c r="BL380" s="451"/>
      <c r="BM380" s="451"/>
      <c r="BN380" s="451"/>
      <c r="BO380" s="451"/>
      <c r="BP380" s="451"/>
      <c r="BQ380" s="451"/>
      <c r="BR380" s="451"/>
      <c r="BS380" s="451"/>
      <c r="BT380" s="451"/>
      <c r="BU380" s="451"/>
      <c r="BV380" s="451"/>
      <c r="BW380" s="451"/>
      <c r="BX380" s="451"/>
      <c r="BY380" s="451"/>
      <c r="BZ380" s="451"/>
      <c r="CA380" s="451"/>
      <c r="CB380" s="451"/>
      <c r="CC380" s="451"/>
      <c r="CD380" s="451"/>
      <c r="CE380" s="451"/>
      <c r="CF380" s="451"/>
      <c r="CG380" s="451"/>
      <c r="CH380" s="451"/>
      <c r="CI380" s="451"/>
      <c r="CJ380" s="451"/>
      <c r="CK380" s="451"/>
      <c r="CL380" s="451"/>
      <c r="CM380" s="451"/>
      <c r="CN380" s="451"/>
      <c r="CO380" s="451"/>
      <c r="CP380" s="451"/>
      <c r="CQ380" s="451"/>
      <c r="CR380" s="451"/>
      <c r="CS380" s="451"/>
      <c r="CT380" s="451"/>
      <c r="CU380" s="451"/>
      <c r="CV380" s="451"/>
      <c r="CW380" s="451"/>
      <c r="CX380" s="451"/>
      <c r="CY380" s="451"/>
      <c r="CZ380" s="451"/>
      <c r="DA380" s="451"/>
      <c r="DB380" s="451"/>
      <c r="DC380" s="451"/>
      <c r="DD380" s="451"/>
      <c r="DE380" s="451"/>
      <c r="DF380" s="451"/>
      <c r="DG380" s="451"/>
      <c r="DH380" s="451"/>
      <c r="DI380" s="451"/>
      <c r="DJ380" s="451"/>
      <c r="DK380" s="451"/>
      <c r="DL380" s="451"/>
      <c r="DM380" s="451"/>
      <c r="DN380" s="451"/>
      <c r="DO380" s="451"/>
      <c r="DP380" s="451"/>
      <c r="DQ380" s="451"/>
      <c r="DR380" s="451"/>
      <c r="DS380" s="451"/>
      <c r="DT380" s="451"/>
      <c r="DU380" s="451"/>
      <c r="DV380" s="451"/>
      <c r="DW380" s="451"/>
      <c r="DX380" s="451"/>
      <c r="DY380" s="451"/>
      <c r="DZ380" s="451"/>
      <c r="EA380" s="451"/>
      <c r="EB380" s="451"/>
      <c r="EC380" s="451"/>
      <c r="ED380" s="451"/>
      <c r="EE380" s="451"/>
      <c r="EF380" s="451"/>
      <c r="EG380" s="451"/>
      <c r="EH380" s="451"/>
      <c r="EI380" s="451"/>
      <c r="EJ380" s="451"/>
      <c r="EK380" s="451"/>
      <c r="EL380" s="451"/>
      <c r="EM380" s="451"/>
      <c r="EN380" s="451"/>
      <c r="EO380" s="451"/>
      <c r="EP380" s="451"/>
      <c r="EQ380" s="451"/>
      <c r="ER380" s="451"/>
      <c r="ES380" s="451"/>
      <c r="ET380" s="451"/>
      <c r="EU380" s="451"/>
      <c r="EV380" s="451"/>
      <c r="EW380" s="451"/>
      <c r="EX380" s="451"/>
      <c r="EY380" s="451"/>
      <c r="EZ380" s="451"/>
      <c r="FA380" s="451"/>
      <c r="FB380" s="451"/>
      <c r="FC380" s="451"/>
      <c r="FD380" s="451"/>
      <c r="FE380" s="451"/>
      <c r="FF380" s="451"/>
      <c r="FG380" s="451"/>
      <c r="FH380" s="451"/>
      <c r="FI380" s="451"/>
      <c r="FJ380" s="451"/>
      <c r="FK380" s="451"/>
      <c r="FL380" s="451"/>
      <c r="FM380" s="451"/>
      <c r="FN380" s="451"/>
    </row>
    <row r="381" spans="1:170" ht="15.75" customHeight="1">
      <c r="A381" s="451"/>
      <c r="B381" s="451"/>
      <c r="C381" s="451"/>
      <c r="D381" s="451"/>
      <c r="E381" s="451"/>
      <c r="F381" s="451"/>
      <c r="G381" s="451"/>
      <c r="H381" s="451"/>
      <c r="I381" s="451"/>
      <c r="J381" s="451"/>
      <c r="K381" s="451"/>
      <c r="L381" s="451"/>
      <c r="M381" s="451"/>
      <c r="N381" s="451"/>
      <c r="O381" s="451"/>
      <c r="P381" s="451"/>
      <c r="Q381" s="451"/>
      <c r="R381" s="451"/>
      <c r="S381" s="451"/>
      <c r="T381" s="451"/>
      <c r="U381" s="451"/>
      <c r="V381" s="451"/>
      <c r="W381" s="451"/>
      <c r="X381" s="451"/>
      <c r="Y381" s="451"/>
      <c r="Z381" s="451"/>
      <c r="AA381" s="451"/>
      <c r="AB381" s="451"/>
      <c r="AC381" s="451"/>
      <c r="AD381" s="451"/>
      <c r="AE381" s="451"/>
      <c r="AF381" s="451"/>
      <c r="AG381" s="451"/>
      <c r="AH381" s="451"/>
      <c r="AI381" s="451"/>
      <c r="AJ381" s="451"/>
      <c r="AK381" s="451"/>
      <c r="AL381" s="451"/>
      <c r="AM381" s="451"/>
      <c r="AN381" s="451"/>
      <c r="AO381" s="451"/>
      <c r="AP381" s="451"/>
      <c r="AQ381" s="451"/>
      <c r="AR381" s="451"/>
      <c r="AS381" s="451"/>
      <c r="AT381" s="451"/>
      <c r="AU381" s="451"/>
      <c r="AV381" s="451"/>
      <c r="AW381" s="451"/>
      <c r="AX381" s="451"/>
      <c r="AY381" s="451"/>
      <c r="AZ381" s="451"/>
      <c r="BA381" s="451"/>
      <c r="BB381" s="451"/>
      <c r="BC381" s="451"/>
      <c r="BD381" s="451"/>
      <c r="BE381" s="451"/>
      <c r="BF381" s="451"/>
      <c r="BG381" s="451"/>
      <c r="BH381" s="451"/>
      <c r="BI381" s="451"/>
      <c r="BJ381" s="451"/>
      <c r="BK381" s="451"/>
      <c r="BL381" s="451"/>
      <c r="BM381" s="451"/>
      <c r="BN381" s="451"/>
      <c r="BO381" s="451"/>
      <c r="BP381" s="451"/>
      <c r="BQ381" s="451"/>
      <c r="BR381" s="451"/>
      <c r="BS381" s="451"/>
      <c r="BT381" s="451"/>
      <c r="BU381" s="451"/>
      <c r="BV381" s="451"/>
      <c r="BW381" s="451"/>
      <c r="BX381" s="451"/>
      <c r="BY381" s="451"/>
      <c r="BZ381" s="451"/>
      <c r="CA381" s="451"/>
      <c r="CB381" s="451"/>
      <c r="CC381" s="451"/>
      <c r="CD381" s="451"/>
      <c r="CE381" s="451"/>
      <c r="CF381" s="451"/>
      <c r="CG381" s="451"/>
      <c r="CH381" s="451"/>
      <c r="CI381" s="451"/>
      <c r="CJ381" s="451"/>
      <c r="CK381" s="451"/>
      <c r="CL381" s="451"/>
      <c r="CM381" s="451"/>
      <c r="CN381" s="451"/>
      <c r="CO381" s="451"/>
      <c r="CP381" s="451"/>
      <c r="CQ381" s="451"/>
      <c r="CR381" s="451"/>
      <c r="CS381" s="451"/>
      <c r="CT381" s="451"/>
      <c r="CU381" s="451"/>
      <c r="CV381" s="451"/>
      <c r="CW381" s="451"/>
      <c r="CX381" s="451"/>
      <c r="CY381" s="451"/>
      <c r="CZ381" s="451"/>
      <c r="DA381" s="451"/>
      <c r="DB381" s="451"/>
      <c r="DC381" s="451"/>
      <c r="DD381" s="451"/>
      <c r="DE381" s="451"/>
      <c r="DF381" s="451"/>
      <c r="DG381" s="451"/>
      <c r="DH381" s="451"/>
      <c r="DI381" s="451"/>
      <c r="DJ381" s="451"/>
      <c r="DK381" s="451"/>
      <c r="DL381" s="451"/>
      <c r="DM381" s="451"/>
      <c r="DN381" s="451"/>
      <c r="DO381" s="451"/>
      <c r="DP381" s="451"/>
      <c r="DQ381" s="451"/>
      <c r="DR381" s="451"/>
      <c r="DS381" s="451"/>
      <c r="DT381" s="451"/>
      <c r="DU381" s="451"/>
      <c r="DV381" s="451"/>
      <c r="DW381" s="451"/>
      <c r="DX381" s="451"/>
      <c r="DY381" s="451"/>
      <c r="DZ381" s="451"/>
      <c r="EA381" s="451"/>
      <c r="EB381" s="451"/>
      <c r="EC381" s="451"/>
      <c r="ED381" s="451"/>
      <c r="EE381" s="451"/>
      <c r="EF381" s="451"/>
      <c r="EG381" s="451"/>
      <c r="EH381" s="451"/>
      <c r="EI381" s="451"/>
      <c r="EJ381" s="451"/>
      <c r="EK381" s="451"/>
      <c r="EL381" s="451"/>
      <c r="EM381" s="451"/>
      <c r="EN381" s="451"/>
      <c r="EO381" s="451"/>
      <c r="EP381" s="451"/>
      <c r="EQ381" s="451"/>
      <c r="ER381" s="451"/>
      <c r="ES381" s="451"/>
      <c r="ET381" s="451"/>
      <c r="EU381" s="451"/>
      <c r="EV381" s="451"/>
      <c r="EW381" s="451"/>
      <c r="EX381" s="451"/>
      <c r="EY381" s="451"/>
      <c r="EZ381" s="451"/>
      <c r="FA381" s="451"/>
      <c r="FB381" s="451"/>
      <c r="FC381" s="451"/>
      <c r="FD381" s="451"/>
      <c r="FE381" s="451"/>
      <c r="FF381" s="451"/>
      <c r="FG381" s="451"/>
      <c r="FH381" s="451"/>
      <c r="FI381" s="451"/>
      <c r="FJ381" s="451"/>
      <c r="FK381" s="451"/>
      <c r="FL381" s="451"/>
      <c r="FM381" s="451"/>
      <c r="FN381" s="451"/>
    </row>
    <row r="382" spans="1:170" ht="15.75" customHeight="1">
      <c r="A382" s="451"/>
      <c r="B382" s="451"/>
      <c r="C382" s="451"/>
      <c r="D382" s="451"/>
      <c r="E382" s="451"/>
      <c r="F382" s="451"/>
      <c r="G382" s="451"/>
      <c r="H382" s="451"/>
      <c r="I382" s="451"/>
      <c r="J382" s="451"/>
      <c r="K382" s="451"/>
      <c r="L382" s="451"/>
      <c r="M382" s="451"/>
      <c r="N382" s="451"/>
      <c r="O382" s="451"/>
      <c r="P382" s="451"/>
      <c r="Q382" s="451"/>
      <c r="R382" s="451"/>
      <c r="S382" s="451"/>
      <c r="T382" s="451"/>
      <c r="U382" s="451"/>
      <c r="V382" s="451"/>
      <c r="W382" s="451"/>
      <c r="X382" s="451"/>
      <c r="Y382" s="451"/>
      <c r="Z382" s="451"/>
      <c r="AA382" s="451"/>
      <c r="AB382" s="451"/>
      <c r="AC382" s="451"/>
      <c r="AD382" s="451"/>
      <c r="AE382" s="451"/>
      <c r="AF382" s="451"/>
      <c r="AG382" s="451"/>
      <c r="AH382" s="451"/>
      <c r="AI382" s="451"/>
      <c r="AJ382" s="451"/>
      <c r="AK382" s="451"/>
      <c r="AL382" s="451"/>
      <c r="AM382" s="451"/>
      <c r="AN382" s="451"/>
      <c r="AO382" s="451"/>
      <c r="AP382" s="451"/>
      <c r="AQ382" s="451"/>
      <c r="AR382" s="451"/>
      <c r="AS382" s="451"/>
      <c r="AT382" s="451"/>
      <c r="AU382" s="451"/>
      <c r="AV382" s="451"/>
      <c r="AW382" s="451"/>
      <c r="AX382" s="451"/>
      <c r="AY382" s="451"/>
      <c r="AZ382" s="451"/>
      <c r="BA382" s="451"/>
      <c r="BB382" s="451"/>
      <c r="BC382" s="451"/>
      <c r="BD382" s="451"/>
      <c r="BE382" s="451"/>
      <c r="BF382" s="451"/>
      <c r="BG382" s="451"/>
      <c r="BH382" s="451"/>
      <c r="BI382" s="451"/>
      <c r="BJ382" s="451"/>
      <c r="BK382" s="451"/>
      <c r="BL382" s="451"/>
      <c r="BM382" s="451"/>
      <c r="BN382" s="451"/>
      <c r="BO382" s="451"/>
      <c r="BP382" s="451"/>
      <c r="BQ382" s="451"/>
      <c r="BR382" s="451"/>
      <c r="BS382" s="451"/>
      <c r="BT382" s="451"/>
      <c r="BU382" s="451"/>
      <c r="BV382" s="451"/>
      <c r="BW382" s="451"/>
      <c r="BX382" s="451"/>
      <c r="BY382" s="451"/>
      <c r="BZ382" s="451"/>
      <c r="CA382" s="451"/>
      <c r="CB382" s="451"/>
      <c r="CC382" s="451"/>
      <c r="CD382" s="451"/>
      <c r="CE382" s="451"/>
      <c r="CF382" s="451"/>
      <c r="CG382" s="451"/>
      <c r="CH382" s="451"/>
      <c r="CI382" s="451"/>
      <c r="CJ382" s="451"/>
      <c r="CK382" s="451"/>
      <c r="CL382" s="451"/>
      <c r="CM382" s="451"/>
      <c r="CN382" s="451"/>
      <c r="CO382" s="451"/>
      <c r="CP382" s="451"/>
      <c r="CQ382" s="451"/>
      <c r="CR382" s="451"/>
      <c r="CS382" s="451"/>
      <c r="CT382" s="451"/>
      <c r="CU382" s="451"/>
      <c r="CV382" s="451"/>
      <c r="CW382" s="451"/>
      <c r="CX382" s="451"/>
      <c r="CY382" s="451"/>
      <c r="CZ382" s="451"/>
      <c r="DA382" s="451"/>
      <c r="DB382" s="451"/>
      <c r="DC382" s="451"/>
      <c r="DD382" s="451"/>
      <c r="DE382" s="451"/>
      <c r="DF382" s="451"/>
      <c r="DG382" s="451"/>
      <c r="DH382" s="451"/>
      <c r="DI382" s="451"/>
      <c r="DJ382" s="451"/>
      <c r="DK382" s="451"/>
      <c r="DL382" s="451"/>
      <c r="DM382" s="451"/>
      <c r="DN382" s="451"/>
      <c r="DO382" s="451"/>
      <c r="DP382" s="451"/>
      <c r="DQ382" s="451"/>
      <c r="DR382" s="451"/>
      <c r="DS382" s="451"/>
      <c r="DT382" s="451"/>
      <c r="DU382" s="451"/>
      <c r="DV382" s="451"/>
      <c r="DW382" s="451"/>
      <c r="DX382" s="451"/>
      <c r="DY382" s="451"/>
      <c r="DZ382" s="451"/>
      <c r="EA382" s="451"/>
      <c r="EB382" s="451"/>
      <c r="EC382" s="451"/>
      <c r="ED382" s="451"/>
      <c r="EE382" s="451"/>
      <c r="EF382" s="451"/>
      <c r="EG382" s="451"/>
      <c r="EH382" s="451"/>
      <c r="EI382" s="451"/>
      <c r="EJ382" s="451"/>
      <c r="EK382" s="451"/>
      <c r="EL382" s="451"/>
      <c r="EM382" s="451"/>
      <c r="EN382" s="451"/>
      <c r="EO382" s="451"/>
      <c r="EP382" s="451"/>
      <c r="EQ382" s="451"/>
      <c r="ER382" s="451"/>
      <c r="ES382" s="451"/>
      <c r="ET382" s="451"/>
      <c r="EU382" s="451"/>
      <c r="EV382" s="451"/>
      <c r="EW382" s="451"/>
      <c r="EX382" s="451"/>
      <c r="EY382" s="451"/>
      <c r="EZ382" s="451"/>
      <c r="FA382" s="451"/>
      <c r="FB382" s="451"/>
      <c r="FC382" s="451"/>
      <c r="FD382" s="451"/>
      <c r="FE382" s="451"/>
      <c r="FF382" s="451"/>
      <c r="FG382" s="451"/>
      <c r="FH382" s="451"/>
      <c r="FI382" s="451"/>
      <c r="FJ382" s="451"/>
      <c r="FK382" s="451"/>
      <c r="FL382" s="451"/>
      <c r="FM382" s="451"/>
      <c r="FN382" s="451"/>
    </row>
    <row r="383" spans="1:170" ht="15.75" customHeight="1">
      <c r="A383" s="451"/>
      <c r="B383" s="451"/>
      <c r="C383" s="451"/>
      <c r="D383" s="451"/>
      <c r="E383" s="451"/>
      <c r="F383" s="451"/>
      <c r="G383" s="451"/>
      <c r="H383" s="451"/>
      <c r="I383" s="451"/>
      <c r="J383" s="451"/>
      <c r="K383" s="451"/>
      <c r="L383" s="451"/>
      <c r="M383" s="451"/>
      <c r="N383" s="451"/>
      <c r="O383" s="451"/>
      <c r="P383" s="451"/>
      <c r="Q383" s="451"/>
      <c r="R383" s="451"/>
      <c r="S383" s="451"/>
      <c r="T383" s="451"/>
      <c r="U383" s="451"/>
      <c r="V383" s="451"/>
      <c r="W383" s="451"/>
      <c r="X383" s="451"/>
      <c r="Y383" s="451"/>
      <c r="Z383" s="451"/>
      <c r="AA383" s="451"/>
      <c r="AB383" s="451"/>
      <c r="AC383" s="451"/>
      <c r="AD383" s="451"/>
      <c r="AE383" s="451"/>
      <c r="AF383" s="451"/>
      <c r="AG383" s="451"/>
      <c r="AH383" s="451"/>
      <c r="AI383" s="451"/>
      <c r="AJ383" s="451"/>
      <c r="AK383" s="451"/>
      <c r="AL383" s="451"/>
      <c r="AM383" s="451"/>
      <c r="AN383" s="451"/>
      <c r="AO383" s="451"/>
      <c r="AP383" s="451"/>
      <c r="AQ383" s="451"/>
      <c r="AR383" s="451"/>
      <c r="AS383" s="451"/>
      <c r="AT383" s="451"/>
      <c r="AU383" s="451"/>
      <c r="AV383" s="451"/>
      <c r="AW383" s="451"/>
      <c r="AX383" s="451"/>
      <c r="AY383" s="451"/>
      <c r="AZ383" s="451"/>
      <c r="BA383" s="451"/>
      <c r="BB383" s="451"/>
      <c r="BC383" s="451"/>
      <c r="BD383" s="451"/>
      <c r="BE383" s="451"/>
      <c r="BF383" s="451"/>
      <c r="BG383" s="451"/>
      <c r="BH383" s="451"/>
      <c r="BI383" s="451"/>
      <c r="BJ383" s="451"/>
      <c r="BK383" s="451"/>
      <c r="BL383" s="451"/>
      <c r="BM383" s="451"/>
      <c r="BN383" s="451"/>
      <c r="BO383" s="451"/>
      <c r="BP383" s="451"/>
      <c r="BQ383" s="451"/>
      <c r="BR383" s="451"/>
      <c r="BS383" s="451"/>
      <c r="BT383" s="451"/>
      <c r="BU383" s="451"/>
      <c r="BV383" s="451"/>
      <c r="BW383" s="451"/>
      <c r="BX383" s="451"/>
      <c r="BY383" s="451"/>
      <c r="BZ383" s="451"/>
      <c r="CA383" s="451"/>
      <c r="CB383" s="451"/>
      <c r="CC383" s="451"/>
      <c r="CD383" s="451"/>
      <c r="CE383" s="451"/>
      <c r="CF383" s="451"/>
      <c r="CG383" s="451"/>
      <c r="CH383" s="451"/>
      <c r="CI383" s="451"/>
      <c r="CJ383" s="451"/>
      <c r="CK383" s="451"/>
      <c r="CL383" s="451"/>
      <c r="CM383" s="451"/>
      <c r="CN383" s="451"/>
      <c r="CO383" s="451"/>
      <c r="CP383" s="451"/>
      <c r="CQ383" s="451"/>
      <c r="CR383" s="451"/>
      <c r="CS383" s="451"/>
      <c r="CT383" s="451"/>
      <c r="CU383" s="451"/>
      <c r="CV383" s="451"/>
      <c r="CW383" s="451"/>
      <c r="CX383" s="451"/>
      <c r="CY383" s="451"/>
      <c r="CZ383" s="451"/>
      <c r="DA383" s="451"/>
      <c r="DB383" s="451"/>
      <c r="DC383" s="451"/>
      <c r="DD383" s="451"/>
      <c r="DE383" s="451"/>
      <c r="DF383" s="451"/>
      <c r="DG383" s="451"/>
      <c r="DH383" s="451"/>
      <c r="DI383" s="451"/>
      <c r="DJ383" s="451"/>
      <c r="DK383" s="451"/>
      <c r="DL383" s="451"/>
      <c r="DM383" s="451"/>
      <c r="DN383" s="451"/>
      <c r="DO383" s="451"/>
      <c r="DP383" s="451"/>
      <c r="DQ383" s="451"/>
      <c r="DR383" s="451"/>
      <c r="DS383" s="451"/>
      <c r="DT383" s="451"/>
      <c r="DU383" s="451"/>
      <c r="DV383" s="451"/>
      <c r="DW383" s="451"/>
      <c r="DX383" s="451"/>
      <c r="DY383" s="451"/>
      <c r="DZ383" s="451"/>
      <c r="EA383" s="451"/>
      <c r="EB383" s="451"/>
      <c r="EC383" s="451"/>
      <c r="ED383" s="451"/>
      <c r="EE383" s="451"/>
      <c r="EF383" s="451"/>
      <c r="EG383" s="451"/>
      <c r="EH383" s="451"/>
      <c r="EI383" s="451"/>
      <c r="EJ383" s="451"/>
      <c r="EK383" s="451"/>
      <c r="EL383" s="451"/>
      <c r="EM383" s="451"/>
      <c r="EN383" s="451"/>
      <c r="EO383" s="451"/>
      <c r="EP383" s="451"/>
      <c r="EQ383" s="451"/>
      <c r="ER383" s="451"/>
      <c r="ES383" s="451"/>
      <c r="ET383" s="451"/>
      <c r="EU383" s="451"/>
      <c r="EV383" s="451"/>
      <c r="EW383" s="451"/>
      <c r="EX383" s="451"/>
      <c r="EY383" s="451"/>
      <c r="EZ383" s="451"/>
      <c r="FA383" s="451"/>
      <c r="FB383" s="451"/>
      <c r="FC383" s="451"/>
      <c r="FD383" s="451"/>
      <c r="FE383" s="451"/>
      <c r="FF383" s="451"/>
      <c r="FG383" s="451"/>
      <c r="FH383" s="451"/>
      <c r="FI383" s="451"/>
      <c r="FJ383" s="451"/>
      <c r="FK383" s="451"/>
      <c r="FL383" s="451"/>
      <c r="FM383" s="451"/>
      <c r="FN383" s="451"/>
    </row>
    <row r="384" spans="1:170" ht="15.75" customHeight="1">
      <c r="A384" s="451"/>
      <c r="B384" s="451"/>
      <c r="C384" s="451"/>
      <c r="D384" s="451"/>
      <c r="E384" s="451"/>
      <c r="F384" s="451"/>
      <c r="G384" s="451"/>
      <c r="H384" s="451"/>
      <c r="I384" s="451"/>
      <c r="J384" s="451"/>
      <c r="K384" s="451"/>
      <c r="L384" s="451"/>
      <c r="M384" s="451"/>
      <c r="N384" s="451"/>
      <c r="O384" s="451"/>
      <c r="P384" s="451"/>
      <c r="Q384" s="451"/>
      <c r="R384" s="451"/>
      <c r="S384" s="451"/>
      <c r="T384" s="451"/>
      <c r="U384" s="451"/>
      <c r="V384" s="451"/>
      <c r="W384" s="451"/>
      <c r="X384" s="451"/>
      <c r="Y384" s="451"/>
      <c r="Z384" s="451"/>
      <c r="AA384" s="451"/>
      <c r="AB384" s="451"/>
      <c r="AC384" s="451"/>
      <c r="AD384" s="451"/>
      <c r="AE384" s="451"/>
      <c r="AF384" s="451"/>
      <c r="AG384" s="451"/>
      <c r="AH384" s="451"/>
      <c r="AI384" s="451"/>
      <c r="AJ384" s="451"/>
      <c r="AK384" s="451"/>
      <c r="AL384" s="451"/>
      <c r="AM384" s="451"/>
      <c r="AN384" s="451"/>
      <c r="AO384" s="451"/>
      <c r="AP384" s="451"/>
      <c r="AQ384" s="451"/>
      <c r="AR384" s="451"/>
      <c r="AS384" s="451"/>
      <c r="AT384" s="451"/>
      <c r="AU384" s="451"/>
      <c r="AV384" s="451"/>
      <c r="AW384" s="451"/>
      <c r="AX384" s="451"/>
      <c r="AY384" s="451"/>
      <c r="AZ384" s="451"/>
      <c r="BA384" s="451"/>
      <c r="BB384" s="451"/>
      <c r="BC384" s="451"/>
      <c r="BD384" s="451"/>
      <c r="BE384" s="451"/>
      <c r="BF384" s="451"/>
      <c r="BG384" s="451"/>
      <c r="BH384" s="451"/>
      <c r="BI384" s="451"/>
      <c r="BJ384" s="451"/>
      <c r="BK384" s="451"/>
      <c r="BL384" s="451"/>
      <c r="BM384" s="451"/>
      <c r="BN384" s="451"/>
      <c r="BO384" s="451"/>
      <c r="BP384" s="451"/>
      <c r="BQ384" s="451"/>
      <c r="BR384" s="451"/>
      <c r="BS384" s="451"/>
      <c r="BT384" s="451"/>
      <c r="BU384" s="451"/>
      <c r="BV384" s="451"/>
      <c r="BW384" s="451"/>
      <c r="BX384" s="451"/>
      <c r="BY384" s="451"/>
      <c r="BZ384" s="451"/>
      <c r="CA384" s="451"/>
      <c r="CB384" s="451"/>
      <c r="CC384" s="451"/>
      <c r="CD384" s="451"/>
      <c r="CE384" s="451"/>
      <c r="CF384" s="451"/>
      <c r="CG384" s="451"/>
      <c r="CH384" s="451"/>
      <c r="CI384" s="451"/>
      <c r="CJ384" s="451"/>
      <c r="CK384" s="451"/>
      <c r="CL384" s="451"/>
      <c r="CM384" s="451"/>
      <c r="CN384" s="451"/>
      <c r="CO384" s="451"/>
      <c r="CP384" s="451"/>
      <c r="CQ384" s="451"/>
      <c r="CR384" s="451"/>
      <c r="CS384" s="451"/>
      <c r="CT384" s="451"/>
      <c r="CU384" s="451"/>
      <c r="CV384" s="451"/>
      <c r="CW384" s="451"/>
      <c r="CX384" s="451"/>
      <c r="CY384" s="451"/>
      <c r="CZ384" s="451"/>
      <c r="DA384" s="451"/>
      <c r="DB384" s="451"/>
      <c r="DC384" s="451"/>
      <c r="DD384" s="451"/>
      <c r="DE384" s="451"/>
      <c r="DF384" s="451"/>
      <c r="DG384" s="451"/>
      <c r="DH384" s="451"/>
      <c r="DI384" s="451"/>
      <c r="DJ384" s="451"/>
      <c r="DK384" s="451"/>
      <c r="DL384" s="451"/>
      <c r="DM384" s="451"/>
      <c r="DN384" s="451"/>
      <c r="DO384" s="451"/>
      <c r="DP384" s="451"/>
      <c r="DQ384" s="451"/>
      <c r="DR384" s="451"/>
      <c r="DS384" s="451"/>
      <c r="DT384" s="451"/>
      <c r="DU384" s="451"/>
      <c r="DV384" s="451"/>
      <c r="DW384" s="451"/>
      <c r="DX384" s="451"/>
      <c r="DY384" s="451"/>
      <c r="DZ384" s="451"/>
      <c r="EA384" s="451"/>
      <c r="EB384" s="451"/>
      <c r="EC384" s="451"/>
      <c r="ED384" s="451"/>
      <c r="EE384" s="451"/>
      <c r="EF384" s="451"/>
      <c r="EG384" s="451"/>
      <c r="EH384" s="451"/>
      <c r="EI384" s="451"/>
      <c r="EJ384" s="451"/>
      <c r="EK384" s="451"/>
      <c r="EL384" s="451"/>
      <c r="EM384" s="451"/>
      <c r="EN384" s="451"/>
      <c r="EO384" s="451"/>
      <c r="EP384" s="451"/>
      <c r="EQ384" s="451"/>
      <c r="ER384" s="451"/>
      <c r="ES384" s="451"/>
      <c r="ET384" s="451"/>
      <c r="EU384" s="451"/>
      <c r="EV384" s="451"/>
      <c r="EW384" s="451"/>
      <c r="EX384" s="451"/>
      <c r="EY384" s="451"/>
      <c r="EZ384" s="451"/>
      <c r="FA384" s="451"/>
      <c r="FB384" s="451"/>
      <c r="FC384" s="451"/>
      <c r="FD384" s="451"/>
      <c r="FE384" s="451"/>
      <c r="FF384" s="451"/>
      <c r="FG384" s="451"/>
      <c r="FH384" s="451"/>
      <c r="FI384" s="451"/>
      <c r="FJ384" s="451"/>
      <c r="FK384" s="451"/>
      <c r="FL384" s="451"/>
      <c r="FM384" s="451"/>
      <c r="FN384" s="451"/>
    </row>
    <row r="385" spans="1:170" ht="15.75" customHeight="1">
      <c r="A385" s="451"/>
      <c r="B385" s="451"/>
      <c r="C385" s="451"/>
      <c r="D385" s="451"/>
      <c r="E385" s="451"/>
      <c r="F385" s="451"/>
      <c r="G385" s="451"/>
      <c r="H385" s="451"/>
      <c r="I385" s="451"/>
      <c r="J385" s="451"/>
      <c r="K385" s="451"/>
      <c r="L385" s="451"/>
      <c r="M385" s="451"/>
      <c r="N385" s="451"/>
      <c r="O385" s="451"/>
      <c r="P385" s="451"/>
      <c r="Q385" s="451"/>
      <c r="R385" s="451"/>
      <c r="S385" s="451"/>
      <c r="T385" s="451"/>
      <c r="U385" s="451"/>
      <c r="V385" s="451"/>
      <c r="W385" s="451"/>
      <c r="X385" s="451"/>
      <c r="Y385" s="451"/>
      <c r="Z385" s="451"/>
      <c r="AA385" s="451"/>
      <c r="AB385" s="451"/>
      <c r="AC385" s="451"/>
      <c r="AD385" s="451"/>
      <c r="AE385" s="451"/>
      <c r="AF385" s="451"/>
      <c r="AG385" s="451"/>
      <c r="AH385" s="451"/>
      <c r="AI385" s="451"/>
      <c r="AJ385" s="451"/>
      <c r="AK385" s="451"/>
      <c r="AL385" s="451"/>
      <c r="AM385" s="451"/>
      <c r="AN385" s="451"/>
      <c r="AO385" s="451"/>
      <c r="AP385" s="451"/>
      <c r="AQ385" s="451"/>
      <c r="AR385" s="451"/>
      <c r="AS385" s="451"/>
      <c r="AT385" s="451"/>
      <c r="AU385" s="451"/>
      <c r="AV385" s="451"/>
      <c r="AW385" s="451"/>
      <c r="AX385" s="451"/>
      <c r="AY385" s="451"/>
      <c r="AZ385" s="451"/>
      <c r="BA385" s="451"/>
      <c r="BB385" s="451"/>
      <c r="BC385" s="451"/>
      <c r="BD385" s="451"/>
      <c r="BE385" s="451"/>
      <c r="BF385" s="451"/>
      <c r="BG385" s="451"/>
      <c r="BH385" s="451"/>
      <c r="BI385" s="451"/>
      <c r="BJ385" s="451"/>
      <c r="BK385" s="451"/>
      <c r="BL385" s="451"/>
      <c r="BM385" s="451"/>
      <c r="BN385" s="451"/>
      <c r="BO385" s="451"/>
      <c r="BP385" s="451"/>
      <c r="BQ385" s="451"/>
      <c r="BR385" s="451"/>
      <c r="BS385" s="451"/>
      <c r="BT385" s="451"/>
      <c r="BU385" s="451"/>
      <c r="BV385" s="451"/>
      <c r="BW385" s="451"/>
      <c r="BX385" s="451"/>
      <c r="BY385" s="451"/>
      <c r="BZ385" s="451"/>
      <c r="CA385" s="451"/>
      <c r="CB385" s="451"/>
      <c r="CC385" s="451"/>
      <c r="CD385" s="451"/>
      <c r="CE385" s="451"/>
      <c r="CF385" s="451"/>
      <c r="CG385" s="451"/>
      <c r="CH385" s="451"/>
      <c r="CI385" s="451"/>
      <c r="CJ385" s="451"/>
      <c r="CK385" s="451"/>
      <c r="CL385" s="451"/>
      <c r="CM385" s="451"/>
      <c r="CN385" s="451"/>
      <c r="CO385" s="451"/>
      <c r="CP385" s="451"/>
      <c r="CQ385" s="451"/>
      <c r="CR385" s="451"/>
      <c r="CS385" s="451"/>
      <c r="CT385" s="451"/>
      <c r="CU385" s="451"/>
      <c r="CV385" s="451"/>
      <c r="CW385" s="451"/>
      <c r="CX385" s="451"/>
      <c r="CY385" s="451"/>
      <c r="CZ385" s="451"/>
      <c r="DA385" s="451"/>
      <c r="DB385" s="451"/>
      <c r="DC385" s="451"/>
      <c r="DD385" s="451"/>
      <c r="DE385" s="451"/>
      <c r="DF385" s="451"/>
      <c r="DG385" s="451"/>
      <c r="DH385" s="451"/>
      <c r="DI385" s="451"/>
      <c r="DJ385" s="451"/>
      <c r="DK385" s="451"/>
      <c r="DL385" s="451"/>
      <c r="DM385" s="451"/>
      <c r="DN385" s="451"/>
      <c r="DO385" s="451"/>
      <c r="DP385" s="451"/>
      <c r="DQ385" s="451"/>
      <c r="DR385" s="451"/>
      <c r="DS385" s="451"/>
      <c r="DT385" s="451"/>
      <c r="DU385" s="451"/>
      <c r="DV385" s="451"/>
      <c r="DW385" s="451"/>
      <c r="DX385" s="451"/>
      <c r="DY385" s="451"/>
      <c r="DZ385" s="451"/>
      <c r="EA385" s="451"/>
      <c r="EB385" s="451"/>
      <c r="EC385" s="451"/>
      <c r="ED385" s="451"/>
      <c r="EE385" s="451"/>
      <c r="EF385" s="451"/>
      <c r="EG385" s="451"/>
      <c r="EH385" s="451"/>
      <c r="EI385" s="451"/>
      <c r="EJ385" s="451"/>
      <c r="EK385" s="451"/>
      <c r="EL385" s="451"/>
      <c r="EM385" s="451"/>
      <c r="EN385" s="451"/>
      <c r="EO385" s="451"/>
      <c r="EP385" s="451"/>
      <c r="EQ385" s="451"/>
      <c r="ER385" s="451"/>
      <c r="ES385" s="451"/>
      <c r="ET385" s="451"/>
      <c r="EU385" s="451"/>
      <c r="EV385" s="451"/>
      <c r="EW385" s="451"/>
      <c r="EX385" s="451"/>
      <c r="EY385" s="451"/>
      <c r="EZ385" s="451"/>
      <c r="FA385" s="451"/>
      <c r="FB385" s="451"/>
      <c r="FC385" s="451"/>
      <c r="FD385" s="451"/>
      <c r="FE385" s="451"/>
      <c r="FF385" s="451"/>
      <c r="FG385" s="451"/>
      <c r="FH385" s="451"/>
      <c r="FI385" s="451"/>
      <c r="FJ385" s="451"/>
      <c r="FK385" s="451"/>
      <c r="FL385" s="451"/>
      <c r="FM385" s="451"/>
      <c r="FN385" s="451"/>
    </row>
    <row r="386" spans="1:170" ht="15.75" customHeight="1">
      <c r="A386" s="451"/>
      <c r="B386" s="451"/>
      <c r="C386" s="451"/>
      <c r="D386" s="451"/>
      <c r="E386" s="451"/>
      <c r="F386" s="451"/>
      <c r="G386" s="451"/>
      <c r="H386" s="451"/>
      <c r="I386" s="451"/>
      <c r="J386" s="451"/>
      <c r="K386" s="451"/>
      <c r="L386" s="451"/>
      <c r="M386" s="451"/>
      <c r="N386" s="451"/>
      <c r="O386" s="451"/>
      <c r="P386" s="451"/>
      <c r="Q386" s="451"/>
      <c r="R386" s="451"/>
      <c r="S386" s="451"/>
      <c r="T386" s="451"/>
      <c r="U386" s="451"/>
      <c r="V386" s="451"/>
      <c r="W386" s="451"/>
      <c r="X386" s="451"/>
      <c r="Y386" s="451"/>
      <c r="Z386" s="451"/>
      <c r="AA386" s="451"/>
      <c r="AB386" s="451"/>
      <c r="AC386" s="451"/>
      <c r="AD386" s="451"/>
      <c r="AE386" s="451"/>
      <c r="AF386" s="451"/>
      <c r="AG386" s="451"/>
      <c r="AH386" s="451"/>
      <c r="AI386" s="451"/>
      <c r="AJ386" s="451"/>
      <c r="AK386" s="451"/>
      <c r="AL386" s="451"/>
      <c r="AM386" s="451"/>
      <c r="AN386" s="451"/>
      <c r="AO386" s="451"/>
      <c r="AP386" s="451"/>
      <c r="AQ386" s="451"/>
      <c r="AR386" s="451"/>
      <c r="AS386" s="451"/>
      <c r="AT386" s="451"/>
      <c r="AU386" s="451"/>
      <c r="AV386" s="451"/>
      <c r="AW386" s="451"/>
      <c r="AX386" s="451"/>
      <c r="AY386" s="451"/>
      <c r="AZ386" s="451"/>
      <c r="BA386" s="451"/>
      <c r="BB386" s="451"/>
      <c r="BC386" s="451"/>
      <c r="BD386" s="451"/>
      <c r="BE386" s="451"/>
      <c r="BF386" s="451"/>
      <c r="BG386" s="451"/>
      <c r="BH386" s="451"/>
      <c r="BI386" s="451"/>
      <c r="BJ386" s="451"/>
      <c r="BK386" s="451"/>
      <c r="BL386" s="451"/>
      <c r="BM386" s="451"/>
      <c r="BN386" s="451"/>
      <c r="BO386" s="451"/>
      <c r="BP386" s="451"/>
      <c r="BQ386" s="451"/>
      <c r="BR386" s="451"/>
      <c r="BS386" s="451"/>
      <c r="BT386" s="451"/>
      <c r="BU386" s="451"/>
      <c r="BV386" s="451"/>
      <c r="BW386" s="451"/>
      <c r="BX386" s="451"/>
      <c r="BY386" s="451"/>
      <c r="BZ386" s="451"/>
      <c r="CA386" s="451"/>
      <c r="CB386" s="451"/>
      <c r="CC386" s="451"/>
      <c r="CD386" s="451"/>
      <c r="CE386" s="451"/>
      <c r="CF386" s="451"/>
      <c r="CG386" s="451"/>
      <c r="CH386" s="451"/>
      <c r="CI386" s="451"/>
      <c r="CJ386" s="451"/>
      <c r="CK386" s="451"/>
      <c r="CL386" s="451"/>
      <c r="CM386" s="451"/>
      <c r="CN386" s="451"/>
      <c r="CO386" s="451"/>
      <c r="CP386" s="451"/>
      <c r="CQ386" s="451"/>
      <c r="CR386" s="451"/>
      <c r="CS386" s="451"/>
      <c r="CT386" s="451"/>
      <c r="CU386" s="451"/>
      <c r="CV386" s="451"/>
      <c r="CW386" s="451"/>
      <c r="CX386" s="451"/>
      <c r="CY386" s="451"/>
      <c r="CZ386" s="451"/>
      <c r="DA386" s="451"/>
      <c r="DB386" s="451"/>
      <c r="DC386" s="451"/>
      <c r="DD386" s="451"/>
      <c r="DE386" s="451"/>
      <c r="DF386" s="451"/>
      <c r="DG386" s="451"/>
      <c r="DH386" s="451"/>
      <c r="DI386" s="451"/>
      <c r="DJ386" s="451"/>
      <c r="DK386" s="451"/>
      <c r="DL386" s="451"/>
      <c r="DM386" s="451"/>
      <c r="DN386" s="451"/>
      <c r="DO386" s="451"/>
      <c r="DP386" s="451"/>
      <c r="DQ386" s="451"/>
      <c r="DR386" s="451"/>
      <c r="DS386" s="451"/>
      <c r="DT386" s="451"/>
      <c r="DU386" s="451"/>
      <c r="DV386" s="451"/>
      <c r="DW386" s="451"/>
      <c r="DX386" s="451"/>
      <c r="DY386" s="451"/>
      <c r="DZ386" s="451"/>
      <c r="EA386" s="451"/>
      <c r="EB386" s="451"/>
      <c r="EC386" s="451"/>
      <c r="ED386" s="451"/>
      <c r="EE386" s="451"/>
      <c r="EF386" s="451"/>
      <c r="EG386" s="451"/>
      <c r="EH386" s="451"/>
      <c r="EI386" s="451"/>
      <c r="EJ386" s="451"/>
      <c r="EK386" s="451"/>
      <c r="EL386" s="451"/>
      <c r="EM386" s="451"/>
      <c r="EN386" s="451"/>
      <c r="EO386" s="451"/>
      <c r="EP386" s="451"/>
      <c r="EQ386" s="451"/>
      <c r="ER386" s="451"/>
      <c r="ES386" s="451"/>
      <c r="ET386" s="451"/>
      <c r="EU386" s="451"/>
      <c r="EV386" s="451"/>
      <c r="EW386" s="451"/>
      <c r="EX386" s="451"/>
      <c r="EY386" s="451"/>
      <c r="EZ386" s="451"/>
      <c r="FA386" s="451"/>
      <c r="FB386" s="451"/>
      <c r="FC386" s="451"/>
      <c r="FD386" s="451"/>
      <c r="FE386" s="451"/>
      <c r="FF386" s="451"/>
      <c r="FG386" s="451"/>
      <c r="FH386" s="451"/>
      <c r="FI386" s="451"/>
      <c r="FJ386" s="451"/>
      <c r="FK386" s="451"/>
      <c r="FL386" s="451"/>
      <c r="FM386" s="451"/>
      <c r="FN386" s="451"/>
    </row>
    <row r="387" spans="1:170" ht="15.75" customHeight="1">
      <c r="A387" s="451"/>
      <c r="B387" s="451"/>
      <c r="C387" s="451"/>
      <c r="D387" s="451"/>
      <c r="E387" s="451"/>
      <c r="F387" s="451"/>
      <c r="G387" s="451"/>
      <c r="H387" s="451"/>
      <c r="I387" s="451"/>
      <c r="J387" s="451"/>
      <c r="K387" s="451"/>
      <c r="L387" s="451"/>
      <c r="M387" s="451"/>
      <c r="N387" s="451"/>
      <c r="O387" s="451"/>
      <c r="P387" s="451"/>
      <c r="Q387" s="451"/>
      <c r="R387" s="451"/>
      <c r="S387" s="451"/>
      <c r="T387" s="451"/>
      <c r="U387" s="451"/>
      <c r="V387" s="451"/>
      <c r="W387" s="451"/>
      <c r="X387" s="451"/>
      <c r="Y387" s="451"/>
      <c r="Z387" s="451"/>
      <c r="AA387" s="451"/>
      <c r="AB387" s="451"/>
      <c r="AC387" s="451"/>
      <c r="AD387" s="451"/>
      <c r="AE387" s="451"/>
      <c r="AF387" s="451"/>
      <c r="AG387" s="451"/>
      <c r="AH387" s="451"/>
      <c r="AI387" s="451"/>
      <c r="AJ387" s="451"/>
      <c r="AK387" s="451"/>
      <c r="AL387" s="451"/>
      <c r="AM387" s="451"/>
      <c r="AN387" s="451"/>
      <c r="AO387" s="451"/>
      <c r="AP387" s="451"/>
      <c r="AQ387" s="451"/>
      <c r="AR387" s="451"/>
      <c r="AS387" s="451"/>
      <c r="AT387" s="451"/>
      <c r="AU387" s="451"/>
      <c r="AV387" s="451"/>
      <c r="AW387" s="451"/>
      <c r="AX387" s="451"/>
      <c r="AY387" s="451"/>
      <c r="AZ387" s="451"/>
      <c r="BA387" s="451"/>
      <c r="BB387" s="451"/>
      <c r="BC387" s="451"/>
      <c r="BD387" s="451"/>
      <c r="BE387" s="451"/>
      <c r="BF387" s="451"/>
      <c r="BG387" s="451"/>
      <c r="BH387" s="451"/>
      <c r="BI387" s="451"/>
      <c r="BJ387" s="451"/>
      <c r="BK387" s="451"/>
      <c r="BL387" s="451"/>
      <c r="BM387" s="451"/>
      <c r="BN387" s="451"/>
      <c r="BO387" s="451"/>
      <c r="BP387" s="451"/>
      <c r="BQ387" s="451"/>
      <c r="BR387" s="451"/>
      <c r="BS387" s="451"/>
      <c r="BT387" s="451"/>
      <c r="BU387" s="451"/>
      <c r="BV387" s="451"/>
      <c r="BW387" s="451"/>
      <c r="BX387" s="451"/>
      <c r="BY387" s="451"/>
      <c r="BZ387" s="451"/>
      <c r="CA387" s="451"/>
      <c r="CB387" s="451"/>
      <c r="CC387" s="451"/>
      <c r="CD387" s="451"/>
      <c r="CE387" s="451"/>
      <c r="CF387" s="451"/>
      <c r="CG387" s="451"/>
      <c r="CH387" s="451"/>
      <c r="CI387" s="451"/>
      <c r="CJ387" s="451"/>
      <c r="CK387" s="451"/>
      <c r="CL387" s="451"/>
      <c r="CM387" s="451"/>
      <c r="CN387" s="451"/>
      <c r="CO387" s="451"/>
      <c r="CP387" s="451"/>
      <c r="CQ387" s="451"/>
      <c r="CR387" s="451"/>
      <c r="CS387" s="451"/>
      <c r="CT387" s="451"/>
      <c r="CU387" s="451"/>
      <c r="CV387" s="451"/>
      <c r="CW387" s="451"/>
      <c r="CX387" s="451"/>
      <c r="CY387" s="451"/>
      <c r="CZ387" s="451"/>
      <c r="DA387" s="451"/>
      <c r="DB387" s="451"/>
      <c r="DC387" s="451"/>
      <c r="DD387" s="451"/>
      <c r="DE387" s="451"/>
      <c r="DF387" s="451"/>
      <c r="DG387" s="451"/>
      <c r="DH387" s="451"/>
      <c r="DI387" s="451"/>
      <c r="DJ387" s="451"/>
      <c r="DK387" s="451"/>
      <c r="DL387" s="451"/>
      <c r="DM387" s="451"/>
      <c r="DN387" s="451"/>
      <c r="DO387" s="451"/>
      <c r="DP387" s="451"/>
      <c r="DQ387" s="451"/>
      <c r="DR387" s="451"/>
      <c r="DS387" s="451"/>
      <c r="DT387" s="451"/>
      <c r="DU387" s="451"/>
      <c r="DV387" s="451"/>
      <c r="DW387" s="451"/>
      <c r="DX387" s="451"/>
      <c r="DY387" s="451"/>
      <c r="DZ387" s="451"/>
      <c r="EA387" s="451"/>
      <c r="EB387" s="451"/>
      <c r="EC387" s="451"/>
      <c r="ED387" s="451"/>
      <c r="EE387" s="451"/>
      <c r="EF387" s="451"/>
      <c r="EG387" s="451"/>
      <c r="EH387" s="451"/>
      <c r="EI387" s="451"/>
      <c r="EJ387" s="451"/>
      <c r="EK387" s="451"/>
      <c r="EL387" s="451"/>
      <c r="EM387" s="451"/>
      <c r="EN387" s="451"/>
      <c r="EO387" s="451"/>
      <c r="EP387" s="451"/>
      <c r="EQ387" s="451"/>
      <c r="ER387" s="451"/>
      <c r="ES387" s="451"/>
      <c r="ET387" s="451"/>
      <c r="EU387" s="451"/>
      <c r="EV387" s="451"/>
      <c r="EW387" s="451"/>
      <c r="EX387" s="451"/>
      <c r="EY387" s="451"/>
      <c r="EZ387" s="451"/>
      <c r="FA387" s="451"/>
      <c r="FB387" s="451"/>
      <c r="FC387" s="451"/>
      <c r="FD387" s="451"/>
      <c r="FE387" s="451"/>
      <c r="FF387" s="451"/>
      <c r="FG387" s="451"/>
      <c r="FH387" s="451"/>
      <c r="FI387" s="451"/>
      <c r="FJ387" s="451"/>
      <c r="FK387" s="451"/>
      <c r="FL387" s="451"/>
      <c r="FM387" s="451"/>
      <c r="FN387" s="451"/>
    </row>
    <row r="388" spans="1:170" ht="15.75" customHeight="1">
      <c r="A388" s="451"/>
      <c r="B388" s="451"/>
      <c r="C388" s="451"/>
      <c r="D388" s="451"/>
      <c r="E388" s="451"/>
      <c r="F388" s="451"/>
      <c r="G388" s="451"/>
      <c r="H388" s="451"/>
      <c r="I388" s="451"/>
      <c r="J388" s="451"/>
      <c r="K388" s="451"/>
      <c r="L388" s="451"/>
      <c r="M388" s="451"/>
      <c r="N388" s="451"/>
      <c r="O388" s="451"/>
      <c r="P388" s="451"/>
      <c r="Q388" s="451"/>
      <c r="R388" s="451"/>
      <c r="S388" s="451"/>
      <c r="T388" s="451"/>
      <c r="U388" s="451"/>
      <c r="V388" s="451"/>
      <c r="W388" s="451"/>
      <c r="X388" s="451"/>
      <c r="Y388" s="451"/>
      <c r="Z388" s="451"/>
      <c r="AA388" s="451"/>
      <c r="AB388" s="451"/>
      <c r="AC388" s="451"/>
      <c r="AD388" s="451"/>
      <c r="AE388" s="451"/>
      <c r="AF388" s="451"/>
      <c r="AG388" s="451"/>
      <c r="AH388" s="451"/>
      <c r="AI388" s="451"/>
      <c r="AJ388" s="451"/>
      <c r="AK388" s="451"/>
      <c r="AL388" s="451"/>
      <c r="AM388" s="451"/>
      <c r="AN388" s="451"/>
      <c r="AO388" s="451"/>
      <c r="AP388" s="451"/>
      <c r="AQ388" s="451"/>
      <c r="AR388" s="451"/>
      <c r="AS388" s="451"/>
      <c r="AT388" s="451"/>
      <c r="AU388" s="451"/>
      <c r="AV388" s="451"/>
      <c r="AW388" s="451"/>
      <c r="AX388" s="451"/>
      <c r="AY388" s="451"/>
      <c r="AZ388" s="451"/>
      <c r="BA388" s="451"/>
      <c r="BB388" s="451"/>
      <c r="BC388" s="451"/>
      <c r="BD388" s="451"/>
      <c r="BE388" s="451"/>
      <c r="BF388" s="451"/>
      <c r="BG388" s="451"/>
      <c r="BH388" s="451"/>
      <c r="BI388" s="451"/>
      <c r="BJ388" s="451"/>
      <c r="BK388" s="451"/>
      <c r="BL388" s="451"/>
      <c r="BM388" s="451"/>
      <c r="BN388" s="451"/>
      <c r="BO388" s="451"/>
      <c r="BP388" s="451"/>
      <c r="BQ388" s="451"/>
      <c r="BR388" s="451"/>
      <c r="BS388" s="451"/>
      <c r="BT388" s="451"/>
      <c r="BU388" s="451"/>
      <c r="BV388" s="451"/>
      <c r="BW388" s="451"/>
      <c r="BX388" s="451"/>
      <c r="BY388" s="451"/>
      <c r="BZ388" s="451"/>
      <c r="CA388" s="451"/>
      <c r="CB388" s="451"/>
      <c r="CC388" s="451"/>
      <c r="CD388" s="451"/>
      <c r="CE388" s="451"/>
      <c r="CF388" s="451"/>
      <c r="CG388" s="451"/>
      <c r="CH388" s="451"/>
      <c r="CI388" s="451"/>
      <c r="CJ388" s="451"/>
      <c r="CK388" s="451"/>
      <c r="CL388" s="451"/>
      <c r="CM388" s="451"/>
      <c r="CN388" s="451"/>
      <c r="CO388" s="451"/>
      <c r="CP388" s="451"/>
      <c r="CQ388" s="451"/>
      <c r="CR388" s="451"/>
      <c r="CS388" s="451"/>
      <c r="CT388" s="451"/>
      <c r="CU388" s="451"/>
      <c r="CV388" s="451"/>
      <c r="CW388" s="451"/>
      <c r="CX388" s="451"/>
      <c r="CY388" s="451"/>
      <c r="CZ388" s="451"/>
      <c r="DA388" s="451"/>
      <c r="DB388" s="451"/>
      <c r="DC388" s="451"/>
      <c r="DD388" s="451"/>
      <c r="DE388" s="451"/>
      <c r="DF388" s="451"/>
      <c r="DG388" s="451"/>
      <c r="DH388" s="451"/>
      <c r="DI388" s="451"/>
      <c r="DJ388" s="451"/>
      <c r="DK388" s="451"/>
      <c r="DL388" s="451"/>
      <c r="DM388" s="451"/>
      <c r="DN388" s="451"/>
      <c r="DO388" s="451"/>
      <c r="DP388" s="451"/>
      <c r="DQ388" s="451"/>
      <c r="DR388" s="451"/>
      <c r="DS388" s="451"/>
      <c r="DT388" s="451"/>
      <c r="DU388" s="451"/>
      <c r="DV388" s="451"/>
      <c r="DW388" s="451"/>
      <c r="DX388" s="451"/>
      <c r="DY388" s="451"/>
      <c r="DZ388" s="451"/>
      <c r="EA388" s="451"/>
      <c r="EB388" s="451"/>
      <c r="EC388" s="451"/>
      <c r="ED388" s="451"/>
      <c r="EE388" s="451"/>
      <c r="EF388" s="451"/>
      <c r="EG388" s="451"/>
      <c r="EH388" s="451"/>
      <c r="EI388" s="451"/>
      <c r="EJ388" s="451"/>
      <c r="EK388" s="451"/>
      <c r="EL388" s="451"/>
      <c r="EM388" s="451"/>
      <c r="EN388" s="451"/>
      <c r="EO388" s="451"/>
      <c r="EP388" s="451"/>
      <c r="EQ388" s="451"/>
      <c r="ER388" s="451"/>
      <c r="ES388" s="451"/>
      <c r="ET388" s="451"/>
      <c r="EU388" s="451"/>
      <c r="EV388" s="451"/>
      <c r="EW388" s="451"/>
      <c r="EX388" s="451"/>
      <c r="EY388" s="451"/>
      <c r="EZ388" s="451"/>
      <c r="FA388" s="451"/>
      <c r="FB388" s="451"/>
      <c r="FC388" s="451"/>
      <c r="FD388" s="451"/>
      <c r="FE388" s="451"/>
      <c r="FF388" s="451"/>
      <c r="FG388" s="451"/>
      <c r="FH388" s="451"/>
      <c r="FI388" s="451"/>
      <c r="FJ388" s="451"/>
      <c r="FK388" s="451"/>
      <c r="FL388" s="451"/>
      <c r="FM388" s="451"/>
      <c r="FN388" s="451"/>
    </row>
    <row r="389" spans="1:170" ht="15.75" customHeight="1">
      <c r="A389" s="451"/>
      <c r="B389" s="451"/>
      <c r="C389" s="451"/>
      <c r="D389" s="451"/>
      <c r="E389" s="451"/>
      <c r="F389" s="451"/>
      <c r="G389" s="451"/>
      <c r="H389" s="451"/>
      <c r="I389" s="451"/>
      <c r="J389" s="451"/>
      <c r="K389" s="451"/>
      <c r="L389" s="451"/>
      <c r="M389" s="451"/>
      <c r="N389" s="451"/>
      <c r="O389" s="451"/>
      <c r="P389" s="451"/>
      <c r="Q389" s="451"/>
      <c r="R389" s="451"/>
      <c r="S389" s="451"/>
      <c r="T389" s="451"/>
      <c r="U389" s="451"/>
      <c r="V389" s="451"/>
      <c r="W389" s="451"/>
      <c r="X389" s="451"/>
      <c r="Y389" s="451"/>
      <c r="Z389" s="451"/>
      <c r="AA389" s="451"/>
      <c r="AB389" s="451"/>
      <c r="AC389" s="451"/>
      <c r="AD389" s="451"/>
      <c r="AE389" s="451"/>
      <c r="AF389" s="451"/>
      <c r="AG389" s="451"/>
      <c r="AH389" s="451"/>
      <c r="AI389" s="451"/>
      <c r="AJ389" s="451"/>
      <c r="AK389" s="451"/>
      <c r="AL389" s="451"/>
      <c r="AM389" s="451"/>
      <c r="AN389" s="451"/>
      <c r="AO389" s="451"/>
      <c r="AP389" s="451"/>
      <c r="AQ389" s="451"/>
      <c r="AR389" s="451"/>
      <c r="AS389" s="451"/>
      <c r="AT389" s="451"/>
      <c r="AU389" s="451"/>
      <c r="AV389" s="451"/>
      <c r="AW389" s="451"/>
      <c r="AX389" s="451"/>
      <c r="AY389" s="451"/>
      <c r="AZ389" s="451"/>
      <c r="BA389" s="451"/>
      <c r="BB389" s="451"/>
      <c r="BC389" s="451"/>
      <c r="BD389" s="451"/>
      <c r="BE389" s="451"/>
      <c r="BF389" s="451"/>
      <c r="BG389" s="451"/>
      <c r="BH389" s="451"/>
      <c r="BI389" s="451"/>
      <c r="BJ389" s="451"/>
      <c r="BK389" s="451"/>
      <c r="BL389" s="451"/>
      <c r="BM389" s="451"/>
      <c r="BN389" s="451"/>
      <c r="BO389" s="451"/>
      <c r="BP389" s="451"/>
      <c r="BQ389" s="451"/>
      <c r="BR389" s="451"/>
      <c r="BS389" s="451"/>
      <c r="BT389" s="451"/>
      <c r="BU389" s="451"/>
      <c r="BV389" s="451"/>
      <c r="BW389" s="451"/>
      <c r="BX389" s="451"/>
      <c r="BY389" s="451"/>
      <c r="BZ389" s="451"/>
      <c r="CA389" s="451"/>
      <c r="CB389" s="451"/>
      <c r="CC389" s="451"/>
      <c r="CD389" s="451"/>
      <c r="CE389" s="451"/>
      <c r="CF389" s="451"/>
      <c r="CG389" s="451"/>
      <c r="CH389" s="451"/>
      <c r="CI389" s="451"/>
      <c r="CJ389" s="451"/>
      <c r="CK389" s="451"/>
      <c r="CL389" s="451"/>
      <c r="CM389" s="451"/>
      <c r="CN389" s="451"/>
      <c r="CO389" s="451"/>
      <c r="CP389" s="451"/>
      <c r="CQ389" s="451"/>
      <c r="CR389" s="451"/>
      <c r="CS389" s="451"/>
      <c r="CT389" s="451"/>
      <c r="CU389" s="451"/>
      <c r="CV389" s="451"/>
      <c r="CW389" s="451"/>
      <c r="CX389" s="451"/>
      <c r="CY389" s="451"/>
      <c r="CZ389" s="451"/>
      <c r="DA389" s="451"/>
      <c r="DB389" s="451"/>
      <c r="DC389" s="451"/>
      <c r="DD389" s="451"/>
      <c r="DE389" s="451"/>
      <c r="DF389" s="451"/>
      <c r="DG389" s="451"/>
      <c r="DH389" s="451"/>
      <c r="DI389" s="451"/>
      <c r="DJ389" s="451"/>
      <c r="DK389" s="451"/>
      <c r="DL389" s="451"/>
      <c r="DM389" s="451"/>
      <c r="DN389" s="451"/>
      <c r="DO389" s="451"/>
      <c r="DP389" s="451"/>
      <c r="DQ389" s="451"/>
      <c r="DR389" s="451"/>
      <c r="DS389" s="451"/>
      <c r="DT389" s="451"/>
      <c r="DU389" s="451"/>
      <c r="DV389" s="451"/>
      <c r="DW389" s="451"/>
      <c r="DX389" s="451"/>
      <c r="DY389" s="451"/>
      <c r="DZ389" s="451"/>
      <c r="EA389" s="451"/>
      <c r="EB389" s="451"/>
      <c r="EC389" s="451"/>
      <c r="ED389" s="451"/>
      <c r="EE389" s="451"/>
      <c r="EF389" s="451"/>
      <c r="EG389" s="451"/>
      <c r="EH389" s="451"/>
      <c r="EI389" s="451"/>
      <c r="EJ389" s="451"/>
      <c r="EK389" s="451"/>
      <c r="EL389" s="451"/>
      <c r="EM389" s="451"/>
      <c r="EN389" s="451"/>
      <c r="EO389" s="451"/>
      <c r="EP389" s="451"/>
      <c r="EQ389" s="451"/>
      <c r="ER389" s="451"/>
      <c r="ES389" s="451"/>
      <c r="ET389" s="451"/>
      <c r="EU389" s="451"/>
      <c r="EV389" s="451"/>
      <c r="EW389" s="451"/>
      <c r="EX389" s="451"/>
      <c r="EY389" s="451"/>
      <c r="EZ389" s="451"/>
      <c r="FA389" s="451"/>
      <c r="FB389" s="451"/>
      <c r="FC389" s="451"/>
      <c r="FD389" s="451"/>
      <c r="FE389" s="451"/>
      <c r="FF389" s="451"/>
      <c r="FG389" s="451"/>
      <c r="FH389" s="451"/>
      <c r="FI389" s="451"/>
      <c r="FJ389" s="451"/>
      <c r="FK389" s="451"/>
      <c r="FL389" s="451"/>
      <c r="FM389" s="451"/>
      <c r="FN389" s="451"/>
    </row>
    <row r="390" spans="1:170" ht="15.75" customHeight="1">
      <c r="A390" s="451"/>
      <c r="B390" s="451"/>
      <c r="C390" s="451"/>
      <c r="D390" s="451"/>
      <c r="E390" s="451"/>
      <c r="F390" s="451"/>
      <c r="G390" s="451"/>
      <c r="H390" s="451"/>
      <c r="I390" s="451"/>
      <c r="J390" s="451"/>
      <c r="K390" s="451"/>
      <c r="L390" s="451"/>
      <c r="M390" s="451"/>
      <c r="N390" s="451"/>
      <c r="O390" s="451"/>
      <c r="P390" s="451"/>
      <c r="Q390" s="451"/>
      <c r="R390" s="451"/>
      <c r="S390" s="451"/>
      <c r="T390" s="451"/>
      <c r="U390" s="451"/>
      <c r="V390" s="451"/>
      <c r="W390" s="451"/>
      <c r="X390" s="451"/>
      <c r="Y390" s="451"/>
      <c r="Z390" s="451"/>
      <c r="AA390" s="451"/>
      <c r="AB390" s="451"/>
      <c r="AC390" s="451"/>
      <c r="AD390" s="451"/>
      <c r="AE390" s="451"/>
      <c r="AF390" s="451"/>
      <c r="AG390" s="451"/>
      <c r="AH390" s="451"/>
      <c r="AI390" s="451"/>
      <c r="AJ390" s="451"/>
      <c r="AK390" s="451"/>
      <c r="AL390" s="451"/>
      <c r="AM390" s="451"/>
      <c r="AN390" s="451"/>
      <c r="AO390" s="451"/>
      <c r="AP390" s="451"/>
      <c r="AQ390" s="451"/>
      <c r="AR390" s="451"/>
      <c r="AS390" s="451"/>
      <c r="AT390" s="451"/>
      <c r="AU390" s="451"/>
      <c r="AV390" s="451"/>
      <c r="AW390" s="451"/>
      <c r="AX390" s="451"/>
      <c r="AY390" s="451"/>
      <c r="AZ390" s="451"/>
      <c r="BA390" s="451"/>
      <c r="BB390" s="451"/>
      <c r="BC390" s="451"/>
      <c r="BD390" s="451"/>
      <c r="BE390" s="451"/>
      <c r="BF390" s="451"/>
      <c r="BG390" s="451"/>
      <c r="BH390" s="451"/>
      <c r="BI390" s="451"/>
      <c r="BJ390" s="451"/>
      <c r="BK390" s="451"/>
      <c r="BL390" s="451"/>
      <c r="BM390" s="451"/>
      <c r="BN390" s="451"/>
      <c r="BO390" s="451"/>
      <c r="BP390" s="451"/>
      <c r="BQ390" s="451"/>
      <c r="BR390" s="451"/>
      <c r="BS390" s="451"/>
      <c r="BT390" s="451"/>
      <c r="BU390" s="451"/>
      <c r="BV390" s="451"/>
      <c r="BW390" s="451"/>
      <c r="BX390" s="451"/>
      <c r="BY390" s="451"/>
      <c r="BZ390" s="451"/>
      <c r="CA390" s="451"/>
      <c r="CB390" s="451"/>
      <c r="CC390" s="451"/>
      <c r="CD390" s="451"/>
      <c r="CE390" s="451"/>
      <c r="CF390" s="451"/>
      <c r="CG390" s="451"/>
      <c r="CH390" s="451"/>
      <c r="CI390" s="451"/>
      <c r="CJ390" s="451"/>
      <c r="CK390" s="451"/>
      <c r="CL390" s="451"/>
      <c r="CM390" s="451"/>
      <c r="CN390" s="451"/>
      <c r="CO390" s="451"/>
      <c r="CP390" s="451"/>
      <c r="CQ390" s="451"/>
      <c r="CR390" s="451"/>
      <c r="CS390" s="451"/>
      <c r="CT390" s="451"/>
      <c r="CU390" s="451"/>
      <c r="CV390" s="451"/>
      <c r="CW390" s="451"/>
      <c r="CX390" s="451"/>
      <c r="CY390" s="451"/>
      <c r="CZ390" s="451"/>
      <c r="DA390" s="451"/>
      <c r="DB390" s="451"/>
      <c r="DC390" s="451"/>
      <c r="DD390" s="451"/>
      <c r="DE390" s="451"/>
      <c r="DF390" s="451"/>
      <c r="DG390" s="451"/>
      <c r="DH390" s="451"/>
      <c r="DI390" s="451"/>
      <c r="DJ390" s="451"/>
      <c r="DK390" s="451"/>
      <c r="DL390" s="451"/>
      <c r="DM390" s="451"/>
      <c r="DN390" s="451"/>
      <c r="DO390" s="451"/>
      <c r="DP390" s="451"/>
      <c r="DQ390" s="451"/>
      <c r="DR390" s="451"/>
      <c r="DS390" s="451"/>
      <c r="DT390" s="451"/>
      <c r="DU390" s="451"/>
      <c r="DV390" s="451"/>
      <c r="DW390" s="451"/>
      <c r="DX390" s="451"/>
      <c r="DY390" s="451"/>
      <c r="DZ390" s="451"/>
      <c r="EA390" s="451"/>
      <c r="EB390" s="451"/>
      <c r="EC390" s="451"/>
      <c r="ED390" s="451"/>
      <c r="EE390" s="451"/>
      <c r="EF390" s="451"/>
      <c r="EG390" s="451"/>
      <c r="EH390" s="451"/>
      <c r="EI390" s="451"/>
      <c r="EJ390" s="451"/>
      <c r="EK390" s="451"/>
      <c r="EL390" s="451"/>
      <c r="EM390" s="451"/>
      <c r="EN390" s="451"/>
      <c r="EO390" s="451"/>
      <c r="EP390" s="451"/>
      <c r="EQ390" s="451"/>
      <c r="ER390" s="451"/>
      <c r="ES390" s="451"/>
      <c r="ET390" s="451"/>
      <c r="EU390" s="451"/>
      <c r="EV390" s="451"/>
      <c r="EW390" s="451"/>
      <c r="EX390" s="451"/>
      <c r="EY390" s="451"/>
      <c r="EZ390" s="451"/>
      <c r="FA390" s="451"/>
      <c r="FB390" s="451"/>
      <c r="FC390" s="451"/>
      <c r="FD390" s="451"/>
      <c r="FE390" s="451"/>
      <c r="FF390" s="451"/>
      <c r="FG390" s="451"/>
      <c r="FH390" s="451"/>
      <c r="FI390" s="451"/>
      <c r="FJ390" s="451"/>
      <c r="FK390" s="451"/>
      <c r="FL390" s="451"/>
      <c r="FM390" s="451"/>
      <c r="FN390" s="451"/>
    </row>
    <row r="391" spans="1:170" ht="15.75" customHeight="1">
      <c r="A391" s="451"/>
      <c r="B391" s="451"/>
      <c r="C391" s="451"/>
      <c r="D391" s="451"/>
      <c r="E391" s="451"/>
      <c r="F391" s="451"/>
      <c r="G391" s="451"/>
      <c r="H391" s="451"/>
      <c r="I391" s="451"/>
      <c r="J391" s="451"/>
      <c r="K391" s="451"/>
      <c r="L391" s="451"/>
      <c r="M391" s="451"/>
      <c r="N391" s="451"/>
      <c r="O391" s="451"/>
      <c r="P391" s="451"/>
      <c r="Q391" s="451"/>
      <c r="R391" s="451"/>
      <c r="S391" s="451"/>
      <c r="T391" s="451"/>
      <c r="U391" s="451"/>
      <c r="V391" s="451"/>
      <c r="W391" s="451"/>
      <c r="X391" s="451"/>
      <c r="Y391" s="451"/>
      <c r="Z391" s="451"/>
      <c r="AA391" s="451"/>
      <c r="AB391" s="451"/>
      <c r="AC391" s="451"/>
      <c r="AD391" s="451"/>
      <c r="AE391" s="451"/>
      <c r="AF391" s="451"/>
      <c r="AG391" s="451"/>
      <c r="AH391" s="451"/>
      <c r="AI391" s="451"/>
      <c r="AJ391" s="451"/>
      <c r="AK391" s="451"/>
      <c r="AL391" s="451"/>
      <c r="AM391" s="451"/>
      <c r="AN391" s="451"/>
      <c r="AO391" s="451"/>
      <c r="AP391" s="451"/>
      <c r="AQ391" s="451"/>
      <c r="AR391" s="451"/>
      <c r="AS391" s="451"/>
      <c r="AT391" s="451"/>
      <c r="AU391" s="451"/>
      <c r="AV391" s="451"/>
      <c r="AW391" s="451"/>
      <c r="AX391" s="451"/>
      <c r="AY391" s="451"/>
      <c r="AZ391" s="451"/>
      <c r="BA391" s="451"/>
      <c r="BB391" s="451"/>
      <c r="BC391" s="451"/>
      <c r="BD391" s="451"/>
      <c r="BE391" s="451"/>
      <c r="BF391" s="451"/>
      <c r="BG391" s="451"/>
      <c r="BH391" s="451"/>
      <c r="BI391" s="451"/>
      <c r="BJ391" s="451"/>
      <c r="BK391" s="451"/>
      <c r="BL391" s="451"/>
      <c r="BM391" s="451"/>
      <c r="BN391" s="451"/>
      <c r="BO391" s="451"/>
      <c r="BP391" s="451"/>
      <c r="BQ391" s="451"/>
      <c r="BR391" s="451"/>
      <c r="BS391" s="451"/>
      <c r="BT391" s="451"/>
      <c r="BU391" s="451"/>
      <c r="BV391" s="451"/>
      <c r="BW391" s="451"/>
      <c r="BX391" s="451"/>
      <c r="BY391" s="451"/>
      <c r="BZ391" s="451"/>
      <c r="CA391" s="451"/>
      <c r="CB391" s="451"/>
      <c r="CC391" s="451"/>
      <c r="CD391" s="451"/>
      <c r="CE391" s="451"/>
      <c r="CF391" s="451"/>
      <c r="CG391" s="451"/>
      <c r="CH391" s="451"/>
      <c r="CI391" s="451"/>
      <c r="CJ391" s="451"/>
      <c r="CK391" s="451"/>
      <c r="CL391" s="451"/>
      <c r="CM391" s="451"/>
      <c r="CN391" s="451"/>
      <c r="CO391" s="451"/>
      <c r="CP391" s="451"/>
      <c r="CQ391" s="451"/>
      <c r="CR391" s="451"/>
      <c r="CS391" s="451"/>
      <c r="CT391" s="451"/>
      <c r="CU391" s="451"/>
      <c r="CV391" s="451"/>
      <c r="CW391" s="451"/>
      <c r="CX391" s="451"/>
      <c r="CY391" s="451"/>
      <c r="CZ391" s="451"/>
      <c r="DA391" s="451"/>
      <c r="DB391" s="451"/>
      <c r="DC391" s="451"/>
      <c r="DD391" s="451"/>
      <c r="DE391" s="451"/>
      <c r="DF391" s="451"/>
      <c r="DG391" s="451"/>
      <c r="DH391" s="451"/>
      <c r="DI391" s="451"/>
      <c r="DJ391" s="451"/>
      <c r="DK391" s="451"/>
      <c r="DL391" s="451"/>
      <c r="DM391" s="451"/>
      <c r="DN391" s="451"/>
      <c r="DO391" s="451"/>
      <c r="DP391" s="451"/>
      <c r="DQ391" s="451"/>
      <c r="DR391" s="451"/>
      <c r="DS391" s="451"/>
      <c r="DT391" s="451"/>
      <c r="DU391" s="451"/>
      <c r="DV391" s="451"/>
      <c r="DW391" s="451"/>
      <c r="DX391" s="451"/>
      <c r="DY391" s="451"/>
      <c r="DZ391" s="451"/>
      <c r="EA391" s="451"/>
      <c r="EB391" s="451"/>
      <c r="EC391" s="451"/>
      <c r="ED391" s="451"/>
      <c r="EE391" s="451"/>
      <c r="EF391" s="451"/>
      <c r="EG391" s="451"/>
      <c r="EH391" s="451"/>
      <c r="EI391" s="451"/>
      <c r="EJ391" s="451"/>
      <c r="EK391" s="451"/>
      <c r="EL391" s="451"/>
      <c r="EM391" s="451"/>
      <c r="EN391" s="451"/>
      <c r="EO391" s="451"/>
      <c r="EP391" s="451"/>
      <c r="EQ391" s="451"/>
      <c r="ER391" s="451"/>
      <c r="ES391" s="451"/>
      <c r="ET391" s="451"/>
      <c r="EU391" s="451"/>
      <c r="EV391" s="451"/>
      <c r="EW391" s="451"/>
      <c r="EX391" s="451"/>
      <c r="EY391" s="451"/>
      <c r="EZ391" s="451"/>
      <c r="FA391" s="451"/>
      <c r="FB391" s="451"/>
      <c r="FC391" s="451"/>
      <c r="FD391" s="451"/>
      <c r="FE391" s="451"/>
      <c r="FF391" s="451"/>
      <c r="FG391" s="451"/>
      <c r="FH391" s="451"/>
      <c r="FI391" s="451"/>
      <c r="FJ391" s="451"/>
      <c r="FK391" s="451"/>
      <c r="FL391" s="451"/>
      <c r="FM391" s="451"/>
      <c r="FN391" s="451"/>
    </row>
    <row r="392" spans="1:170" ht="15.75" customHeight="1">
      <c r="A392" s="451"/>
      <c r="B392" s="451"/>
      <c r="C392" s="451"/>
      <c r="D392" s="451"/>
      <c r="E392" s="451"/>
      <c r="F392" s="451"/>
      <c r="G392" s="451"/>
      <c r="H392" s="451"/>
      <c r="I392" s="451"/>
      <c r="J392" s="451"/>
      <c r="K392" s="451"/>
      <c r="L392" s="451"/>
      <c r="M392" s="451"/>
      <c r="N392" s="451"/>
      <c r="O392" s="451"/>
      <c r="P392" s="451"/>
      <c r="Q392" s="451"/>
      <c r="R392" s="451"/>
      <c r="S392" s="451"/>
      <c r="T392" s="451"/>
      <c r="U392" s="451"/>
      <c r="V392" s="451"/>
      <c r="W392" s="451"/>
      <c r="X392" s="451"/>
      <c r="Y392" s="451"/>
      <c r="Z392" s="451"/>
      <c r="AA392" s="451"/>
      <c r="AB392" s="451"/>
      <c r="AC392" s="451"/>
      <c r="AD392" s="451"/>
      <c r="AE392" s="451"/>
      <c r="AF392" s="451"/>
      <c r="AG392" s="451"/>
      <c r="AH392" s="451"/>
      <c r="AI392" s="451"/>
      <c r="AJ392" s="451"/>
      <c r="AK392" s="451"/>
      <c r="AL392" s="451"/>
      <c r="AM392" s="451"/>
      <c r="AN392" s="451"/>
      <c r="AO392" s="451"/>
      <c r="AP392" s="451"/>
      <c r="AQ392" s="451"/>
      <c r="AR392" s="451"/>
      <c r="AS392" s="451"/>
      <c r="AT392" s="451"/>
      <c r="AU392" s="451"/>
      <c r="AV392" s="451"/>
      <c r="AW392" s="451"/>
      <c r="AX392" s="451"/>
      <c r="AY392" s="451"/>
      <c r="AZ392" s="451"/>
      <c r="BA392" s="451"/>
      <c r="BB392" s="451"/>
      <c r="BC392" s="451"/>
      <c r="BD392" s="451"/>
      <c r="BE392" s="451"/>
      <c r="BF392" s="451"/>
      <c r="BG392" s="451"/>
      <c r="BH392" s="451"/>
      <c r="BI392" s="451"/>
      <c r="BJ392" s="451"/>
      <c r="BK392" s="451"/>
      <c r="BL392" s="451"/>
      <c r="BM392" s="451"/>
      <c r="BN392" s="451"/>
      <c r="BO392" s="451"/>
      <c r="BP392" s="451"/>
      <c r="BQ392" s="451"/>
      <c r="BR392" s="451"/>
      <c r="BS392" s="451"/>
      <c r="BT392" s="451"/>
      <c r="BU392" s="451"/>
      <c r="BV392" s="451"/>
      <c r="BW392" s="451"/>
      <c r="BX392" s="451"/>
      <c r="BY392" s="451"/>
      <c r="BZ392" s="451"/>
      <c r="CA392" s="451"/>
      <c r="CB392" s="451"/>
      <c r="CC392" s="451"/>
      <c r="CD392" s="451"/>
      <c r="CE392" s="451"/>
      <c r="CF392" s="451"/>
      <c r="CG392" s="451"/>
      <c r="CH392" s="451"/>
      <c r="CI392" s="451"/>
      <c r="CJ392" s="451"/>
      <c r="CK392" s="451"/>
      <c r="CL392" s="451"/>
      <c r="CM392" s="451"/>
      <c r="CN392" s="451"/>
      <c r="CO392" s="451"/>
      <c r="CP392" s="451"/>
      <c r="CQ392" s="451"/>
      <c r="CR392" s="451"/>
      <c r="CS392" s="451"/>
      <c r="CT392" s="451"/>
      <c r="CU392" s="451"/>
      <c r="CV392" s="451"/>
      <c r="CW392" s="451"/>
      <c r="CX392" s="451"/>
      <c r="CY392" s="451"/>
      <c r="CZ392" s="451"/>
      <c r="DA392" s="451"/>
      <c r="DB392" s="451"/>
      <c r="DC392" s="451"/>
      <c r="DD392" s="451"/>
      <c r="DE392" s="451"/>
      <c r="DF392" s="451"/>
      <c r="DG392" s="451"/>
      <c r="DH392" s="451"/>
      <c r="DI392" s="451"/>
      <c r="DJ392" s="451"/>
      <c r="DK392" s="451"/>
      <c r="DL392" s="451"/>
      <c r="DM392" s="451"/>
      <c r="DN392" s="451"/>
      <c r="DO392" s="451"/>
      <c r="DP392" s="451"/>
      <c r="DQ392" s="451"/>
      <c r="DR392" s="451"/>
      <c r="DS392" s="451"/>
      <c r="DT392" s="451"/>
      <c r="DU392" s="451"/>
      <c r="DV392" s="451"/>
      <c r="DW392" s="451"/>
      <c r="DX392" s="451"/>
      <c r="DY392" s="451"/>
      <c r="DZ392" s="451"/>
      <c r="EA392" s="451"/>
      <c r="EB392" s="451"/>
      <c r="EC392" s="451"/>
      <c r="ED392" s="451"/>
      <c r="EE392" s="451"/>
      <c r="EF392" s="451"/>
      <c r="EG392" s="451"/>
      <c r="EH392" s="451"/>
      <c r="EI392" s="451"/>
      <c r="EJ392" s="451"/>
      <c r="EK392" s="451"/>
      <c r="EL392" s="451"/>
      <c r="EM392" s="451"/>
      <c r="EN392" s="451"/>
      <c r="EO392" s="451"/>
      <c r="EP392" s="451"/>
      <c r="EQ392" s="451"/>
      <c r="ER392" s="451"/>
      <c r="ES392" s="451"/>
      <c r="ET392" s="451"/>
      <c r="EU392" s="451"/>
      <c r="EV392" s="451"/>
      <c r="EW392" s="451"/>
      <c r="EX392" s="451"/>
      <c r="EY392" s="451"/>
      <c r="EZ392" s="451"/>
      <c r="FA392" s="451"/>
      <c r="FB392" s="451"/>
      <c r="FC392" s="451"/>
      <c r="FD392" s="451"/>
      <c r="FE392" s="451"/>
      <c r="FF392" s="451"/>
      <c r="FG392" s="451"/>
      <c r="FH392" s="451"/>
      <c r="FI392" s="451"/>
      <c r="FJ392" s="451"/>
      <c r="FK392" s="451"/>
      <c r="FL392" s="451"/>
      <c r="FM392" s="451"/>
      <c r="FN392" s="451"/>
    </row>
    <row r="393" spans="1:170" ht="15.75" customHeight="1">
      <c r="A393" s="451"/>
      <c r="B393" s="451"/>
      <c r="C393" s="451"/>
      <c r="D393" s="451"/>
      <c r="E393" s="451"/>
      <c r="F393" s="451"/>
      <c r="G393" s="451"/>
      <c r="H393" s="451"/>
      <c r="I393" s="451"/>
      <c r="J393" s="451"/>
      <c r="K393" s="451"/>
      <c r="L393" s="451"/>
      <c r="M393" s="451"/>
      <c r="N393" s="451"/>
      <c r="O393" s="451"/>
      <c r="P393" s="451"/>
      <c r="Q393" s="451"/>
      <c r="R393" s="451"/>
      <c r="S393" s="451"/>
      <c r="T393" s="451"/>
      <c r="U393" s="451"/>
      <c r="V393" s="451"/>
      <c r="W393" s="451"/>
      <c r="X393" s="451"/>
      <c r="Y393" s="451"/>
      <c r="Z393" s="451"/>
      <c r="AA393" s="451"/>
      <c r="AB393" s="451"/>
      <c r="AC393" s="451"/>
      <c r="AD393" s="451"/>
      <c r="AE393" s="451"/>
      <c r="AF393" s="451"/>
      <c r="AG393" s="451"/>
      <c r="AH393" s="451"/>
      <c r="AI393" s="451"/>
      <c r="AJ393" s="451"/>
      <c r="AK393" s="451"/>
      <c r="AL393" s="451"/>
      <c r="AM393" s="451"/>
      <c r="AN393" s="451"/>
      <c r="AO393" s="451"/>
      <c r="AP393" s="451"/>
      <c r="AQ393" s="451"/>
      <c r="AR393" s="451"/>
      <c r="AS393" s="451"/>
      <c r="AT393" s="451"/>
      <c r="AU393" s="451"/>
      <c r="AV393" s="451"/>
      <c r="AW393" s="451"/>
      <c r="AX393" s="451"/>
      <c r="AY393" s="451"/>
      <c r="AZ393" s="451"/>
      <c r="BA393" s="451"/>
      <c r="BB393" s="451"/>
      <c r="BC393" s="451"/>
      <c r="BD393" s="451"/>
      <c r="BE393" s="451"/>
      <c r="BF393" s="451"/>
      <c r="BG393" s="451"/>
      <c r="BH393" s="451"/>
      <c r="BI393" s="451"/>
      <c r="BJ393" s="451"/>
      <c r="BK393" s="451"/>
      <c r="BL393" s="451"/>
      <c r="BM393" s="451"/>
      <c r="BN393" s="451"/>
      <c r="BO393" s="451"/>
      <c r="BP393" s="451"/>
      <c r="BQ393" s="451"/>
      <c r="BR393" s="451"/>
      <c r="BS393" s="451"/>
      <c r="BT393" s="451"/>
      <c r="BU393" s="451"/>
      <c r="BV393" s="451"/>
      <c r="BW393" s="451"/>
      <c r="BX393" s="451"/>
      <c r="BY393" s="451"/>
      <c r="BZ393" s="451"/>
      <c r="CA393" s="451"/>
      <c r="CB393" s="451"/>
      <c r="CC393" s="451"/>
      <c r="CD393" s="451"/>
      <c r="CE393" s="451"/>
      <c r="CF393" s="451"/>
      <c r="CG393" s="451"/>
      <c r="CH393" s="451"/>
      <c r="CI393" s="451"/>
      <c r="CJ393" s="451"/>
      <c r="CK393" s="451"/>
      <c r="CL393" s="451"/>
      <c r="CM393" s="451"/>
      <c r="CN393" s="451"/>
      <c r="CO393" s="451"/>
      <c r="CP393" s="451"/>
      <c r="CQ393" s="451"/>
      <c r="CR393" s="451"/>
      <c r="CS393" s="451"/>
      <c r="CT393" s="451"/>
      <c r="CU393" s="451"/>
      <c r="CV393" s="451"/>
      <c r="CW393" s="451"/>
      <c r="CX393" s="451"/>
      <c r="CY393" s="451"/>
      <c r="CZ393" s="451"/>
      <c r="DA393" s="451"/>
      <c r="DB393" s="451"/>
      <c r="DC393" s="451"/>
      <c r="DD393" s="451"/>
      <c r="DE393" s="451"/>
      <c r="DF393" s="451"/>
      <c r="DG393" s="451"/>
      <c r="DH393" s="451"/>
      <c r="DI393" s="451"/>
      <c r="DJ393" s="451"/>
      <c r="DK393" s="451"/>
      <c r="DL393" s="451"/>
      <c r="DM393" s="451"/>
      <c r="DN393" s="451"/>
      <c r="DO393" s="451"/>
      <c r="DP393" s="451"/>
      <c r="DQ393" s="451"/>
      <c r="DR393" s="451"/>
      <c r="DS393" s="451"/>
      <c r="DT393" s="451"/>
      <c r="DU393" s="451"/>
      <c r="DV393" s="451"/>
      <c r="DW393" s="451"/>
      <c r="DX393" s="451"/>
      <c r="DY393" s="451"/>
      <c r="DZ393" s="451"/>
      <c r="EA393" s="451"/>
      <c r="EB393" s="451"/>
      <c r="EC393" s="451"/>
      <c r="ED393" s="451"/>
      <c r="EE393" s="451"/>
      <c r="EF393" s="451"/>
      <c r="EG393" s="451"/>
      <c r="EH393" s="451"/>
      <c r="EI393" s="451"/>
      <c r="EJ393" s="451"/>
      <c r="EK393" s="451"/>
      <c r="EL393" s="451"/>
      <c r="EM393" s="451"/>
      <c r="EN393" s="451"/>
      <c r="EO393" s="451"/>
      <c r="EP393" s="451"/>
      <c r="EQ393" s="451"/>
      <c r="ER393" s="451"/>
      <c r="ES393" s="451"/>
      <c r="ET393" s="451"/>
      <c r="EU393" s="451"/>
      <c r="EV393" s="451"/>
      <c r="EW393" s="451"/>
      <c r="EX393" s="451"/>
      <c r="EY393" s="451"/>
      <c r="EZ393" s="451"/>
      <c r="FA393" s="451"/>
      <c r="FB393" s="451"/>
      <c r="FC393" s="451"/>
      <c r="FD393" s="451"/>
      <c r="FE393" s="451"/>
      <c r="FF393" s="451"/>
      <c r="FG393" s="451"/>
      <c r="FH393" s="451"/>
      <c r="FI393" s="451"/>
      <c r="FJ393" s="451"/>
      <c r="FK393" s="451"/>
      <c r="FL393" s="451"/>
      <c r="FM393" s="451"/>
      <c r="FN393" s="451"/>
    </row>
    <row r="394" spans="1:170" ht="15.75" customHeight="1">
      <c r="A394" s="451"/>
      <c r="B394" s="451"/>
      <c r="C394" s="451"/>
      <c r="D394" s="451"/>
      <c r="E394" s="451"/>
      <c r="F394" s="451"/>
      <c r="G394" s="451"/>
      <c r="H394" s="451"/>
      <c r="I394" s="451"/>
      <c r="J394" s="451"/>
      <c r="K394" s="451"/>
      <c r="L394" s="451"/>
      <c r="M394" s="451"/>
      <c r="N394" s="451"/>
      <c r="O394" s="451"/>
      <c r="P394" s="451"/>
      <c r="Q394" s="451"/>
      <c r="R394" s="451"/>
      <c r="S394" s="451"/>
      <c r="T394" s="451"/>
      <c r="U394" s="451"/>
      <c r="V394" s="451"/>
      <c r="W394" s="451"/>
      <c r="X394" s="451"/>
      <c r="Y394" s="451"/>
      <c r="Z394" s="451"/>
      <c r="AA394" s="451"/>
      <c r="AB394" s="451"/>
      <c r="AC394" s="451"/>
      <c r="AD394" s="451"/>
      <c r="AE394" s="451"/>
      <c r="AF394" s="451"/>
      <c r="AG394" s="451"/>
      <c r="AH394" s="451"/>
      <c r="AI394" s="451"/>
      <c r="AJ394" s="451"/>
      <c r="AK394" s="451"/>
      <c r="AL394" s="451"/>
      <c r="AM394" s="451"/>
      <c r="AN394" s="451"/>
      <c r="AO394" s="451"/>
      <c r="AP394" s="451"/>
      <c r="AQ394" s="451"/>
      <c r="AR394" s="451"/>
      <c r="AS394" s="451"/>
      <c r="AT394" s="451"/>
      <c r="AU394" s="451"/>
      <c r="AV394" s="451"/>
      <c r="AW394" s="451"/>
      <c r="AX394" s="451"/>
      <c r="AY394" s="451"/>
      <c r="AZ394" s="451"/>
      <c r="BA394" s="451"/>
      <c r="BB394" s="451"/>
      <c r="BC394" s="451"/>
      <c r="BD394" s="451"/>
      <c r="BE394" s="451"/>
      <c r="BF394" s="451"/>
      <c r="BG394" s="451"/>
      <c r="BH394" s="451"/>
      <c r="BI394" s="451"/>
      <c r="BJ394" s="451"/>
      <c r="BK394" s="451"/>
      <c r="BL394" s="451"/>
      <c r="BM394" s="451"/>
      <c r="BN394" s="451"/>
      <c r="BO394" s="451"/>
      <c r="BP394" s="451"/>
      <c r="BQ394" s="451"/>
      <c r="BR394" s="451"/>
      <c r="BS394" s="451"/>
      <c r="BT394" s="451"/>
      <c r="BU394" s="451"/>
      <c r="BV394" s="451"/>
      <c r="BW394" s="451"/>
      <c r="BX394" s="451"/>
      <c r="BY394" s="451"/>
      <c r="BZ394" s="451"/>
      <c r="CA394" s="451"/>
      <c r="CB394" s="451"/>
      <c r="CC394" s="451"/>
      <c r="CD394" s="451"/>
      <c r="CE394" s="451"/>
      <c r="CF394" s="451"/>
      <c r="CG394" s="451"/>
      <c r="CH394" s="451"/>
      <c r="CI394" s="451"/>
      <c r="CJ394" s="451"/>
      <c r="CK394" s="451"/>
      <c r="CL394" s="451"/>
      <c r="CM394" s="451"/>
      <c r="CN394" s="451"/>
      <c r="CO394" s="451"/>
      <c r="CP394" s="451"/>
      <c r="CQ394" s="451"/>
      <c r="CR394" s="451"/>
      <c r="CS394" s="451"/>
      <c r="CT394" s="451"/>
      <c r="CU394" s="451"/>
      <c r="CV394" s="451"/>
      <c r="CW394" s="451"/>
      <c r="CX394" s="451"/>
      <c r="CY394" s="451"/>
      <c r="CZ394" s="451"/>
      <c r="DA394" s="451"/>
      <c r="DB394" s="451"/>
      <c r="DC394" s="451"/>
      <c r="DD394" s="451"/>
      <c r="DE394" s="451"/>
      <c r="DF394" s="451"/>
      <c r="DG394" s="451"/>
      <c r="DH394" s="451"/>
      <c r="DI394" s="451"/>
      <c r="DJ394" s="451"/>
      <c r="DK394" s="451"/>
      <c r="DL394" s="451"/>
      <c r="DM394" s="451"/>
      <c r="DN394" s="451"/>
      <c r="DO394" s="451"/>
      <c r="DP394" s="451"/>
      <c r="DQ394" s="451"/>
      <c r="DR394" s="451"/>
      <c r="DS394" s="451"/>
      <c r="DT394" s="451"/>
      <c r="DU394" s="451"/>
      <c r="DV394" s="451"/>
      <c r="DW394" s="451"/>
      <c r="DX394" s="451"/>
      <c r="DY394" s="451"/>
      <c r="DZ394" s="451"/>
      <c r="EA394" s="451"/>
      <c r="EB394" s="451"/>
      <c r="EC394" s="451"/>
      <c r="ED394" s="451"/>
      <c r="EE394" s="451"/>
      <c r="EF394" s="451"/>
      <c r="EG394" s="451"/>
      <c r="EH394" s="451"/>
      <c r="EI394" s="451"/>
      <c r="EJ394" s="451"/>
      <c r="EK394" s="451"/>
      <c r="EL394" s="451"/>
      <c r="EM394" s="451"/>
      <c r="EN394" s="451"/>
      <c r="EO394" s="451"/>
      <c r="EP394" s="451"/>
      <c r="EQ394" s="451"/>
      <c r="ER394" s="451"/>
      <c r="ES394" s="451"/>
      <c r="ET394" s="451"/>
      <c r="EU394" s="451"/>
      <c r="EV394" s="451"/>
      <c r="EW394" s="451"/>
      <c r="EX394" s="451"/>
      <c r="EY394" s="451"/>
      <c r="EZ394" s="451"/>
      <c r="FA394" s="451"/>
      <c r="FB394" s="451"/>
      <c r="FC394" s="451"/>
      <c r="FD394" s="451"/>
      <c r="FE394" s="451"/>
      <c r="FF394" s="451"/>
      <c r="FG394" s="451"/>
      <c r="FH394" s="451"/>
      <c r="FI394" s="451"/>
      <c r="FJ394" s="451"/>
      <c r="FK394" s="451"/>
      <c r="FL394" s="451"/>
      <c r="FM394" s="451"/>
      <c r="FN394" s="451"/>
    </row>
    <row r="395" spans="1:170" ht="15.75" customHeight="1">
      <c r="A395" s="451"/>
      <c r="B395" s="451"/>
      <c r="C395" s="451"/>
      <c r="D395" s="451"/>
      <c r="E395" s="451"/>
      <c r="F395" s="451"/>
      <c r="G395" s="451"/>
      <c r="H395" s="451"/>
      <c r="I395" s="451"/>
      <c r="J395" s="451"/>
      <c r="K395" s="451"/>
      <c r="L395" s="451"/>
      <c r="M395" s="451"/>
      <c r="N395" s="451"/>
      <c r="O395" s="451"/>
      <c r="P395" s="451"/>
      <c r="Q395" s="451"/>
      <c r="R395" s="451"/>
      <c r="S395" s="451"/>
      <c r="T395" s="451"/>
      <c r="U395" s="451"/>
      <c r="V395" s="451"/>
      <c r="W395" s="451"/>
      <c r="X395" s="451"/>
      <c r="Y395" s="451"/>
      <c r="Z395" s="451"/>
      <c r="AA395" s="451"/>
      <c r="AB395" s="451"/>
      <c r="AC395" s="451"/>
      <c r="AD395" s="451"/>
      <c r="AE395" s="451"/>
      <c r="AF395" s="451"/>
      <c r="AG395" s="451"/>
      <c r="AH395" s="451"/>
      <c r="AI395" s="451"/>
      <c r="AJ395" s="451"/>
      <c r="AK395" s="451"/>
      <c r="AL395" s="451"/>
      <c r="AM395" s="451"/>
      <c r="AN395" s="451"/>
      <c r="AO395" s="451"/>
      <c r="AP395" s="451"/>
      <c r="AQ395" s="451"/>
      <c r="AR395" s="451"/>
      <c r="AS395" s="451"/>
      <c r="AT395" s="451"/>
      <c r="AU395" s="451"/>
      <c r="AV395" s="451"/>
      <c r="AW395" s="451"/>
      <c r="AX395" s="451"/>
      <c r="AY395" s="451"/>
      <c r="AZ395" s="451"/>
      <c r="BA395" s="451"/>
      <c r="BB395" s="451"/>
      <c r="BC395" s="451"/>
      <c r="BD395" s="451"/>
      <c r="BE395" s="451"/>
      <c r="BF395" s="451"/>
      <c r="BG395" s="451"/>
      <c r="BH395" s="451"/>
      <c r="BI395" s="451"/>
      <c r="BJ395" s="451"/>
      <c r="BK395" s="451"/>
      <c r="BL395" s="451"/>
      <c r="BM395" s="451"/>
      <c r="BN395" s="451"/>
      <c r="BO395" s="451"/>
      <c r="BP395" s="451"/>
      <c r="BQ395" s="451"/>
      <c r="BR395" s="451"/>
      <c r="BS395" s="451"/>
      <c r="BT395" s="451"/>
      <c r="BU395" s="451"/>
      <c r="BV395" s="451"/>
      <c r="BW395" s="451"/>
      <c r="BX395" s="451"/>
      <c r="BY395" s="451"/>
      <c r="BZ395" s="451"/>
      <c r="CA395" s="451"/>
      <c r="CB395" s="451"/>
      <c r="CC395" s="451"/>
      <c r="CD395" s="451"/>
      <c r="CE395" s="451"/>
      <c r="CF395" s="451"/>
      <c r="CG395" s="451"/>
      <c r="CH395" s="451"/>
      <c r="CI395" s="451"/>
      <c r="CJ395" s="451"/>
      <c r="CK395" s="451"/>
      <c r="CL395" s="451"/>
      <c r="CM395" s="451"/>
      <c r="CN395" s="451"/>
      <c r="CO395" s="451"/>
      <c r="CP395" s="451"/>
      <c r="CQ395" s="451"/>
      <c r="CR395" s="451"/>
      <c r="CS395" s="451"/>
      <c r="CT395" s="451"/>
      <c r="CU395" s="451"/>
      <c r="CV395" s="451"/>
      <c r="CW395" s="451"/>
      <c r="CX395" s="451"/>
      <c r="CY395" s="451"/>
      <c r="CZ395" s="451"/>
      <c r="DA395" s="451"/>
      <c r="DB395" s="451"/>
      <c r="DC395" s="451"/>
      <c r="DD395" s="451"/>
      <c r="DE395" s="451"/>
      <c r="DF395" s="451"/>
      <c r="DG395" s="451"/>
      <c r="DH395" s="451"/>
      <c r="DI395" s="451"/>
      <c r="DJ395" s="451"/>
      <c r="DK395" s="451"/>
      <c r="DL395" s="451"/>
      <c r="DM395" s="451"/>
      <c r="DN395" s="451"/>
      <c r="DO395" s="451"/>
      <c r="DP395" s="451"/>
      <c r="DQ395" s="451"/>
      <c r="DR395" s="451"/>
      <c r="DS395" s="451"/>
      <c r="DT395" s="451"/>
      <c r="DU395" s="451"/>
      <c r="DV395" s="451"/>
      <c r="DW395" s="451"/>
      <c r="DX395" s="451"/>
      <c r="DY395" s="451"/>
      <c r="DZ395" s="451"/>
      <c r="EA395" s="451"/>
      <c r="EB395" s="451"/>
      <c r="EC395" s="451"/>
      <c r="ED395" s="451"/>
      <c r="EE395" s="451"/>
      <c r="EF395" s="451"/>
      <c r="EG395" s="451"/>
      <c r="EH395" s="451"/>
      <c r="EI395" s="451"/>
      <c r="EJ395" s="451"/>
      <c r="EK395" s="451"/>
      <c r="EL395" s="451"/>
      <c r="EM395" s="451"/>
      <c r="EN395" s="451"/>
      <c r="EO395" s="451"/>
      <c r="EP395" s="451"/>
      <c r="EQ395" s="451"/>
      <c r="ER395" s="451"/>
      <c r="ES395" s="451"/>
      <c r="ET395" s="451"/>
      <c r="EU395" s="451"/>
      <c r="EV395" s="451"/>
      <c r="EW395" s="451"/>
      <c r="EX395" s="451"/>
      <c r="EY395" s="451"/>
      <c r="EZ395" s="451"/>
      <c r="FA395" s="451"/>
      <c r="FB395" s="451"/>
      <c r="FC395" s="451"/>
      <c r="FD395" s="451"/>
      <c r="FE395" s="451"/>
      <c r="FF395" s="451"/>
      <c r="FG395" s="451"/>
      <c r="FH395" s="451"/>
      <c r="FI395" s="451"/>
      <c r="FJ395" s="451"/>
      <c r="FK395" s="451"/>
      <c r="FL395" s="451"/>
      <c r="FM395" s="451"/>
      <c r="FN395" s="451"/>
    </row>
    <row r="396" spans="1:170" ht="15.75" customHeight="1">
      <c r="A396" s="451"/>
      <c r="B396" s="451"/>
      <c r="C396" s="451"/>
      <c r="D396" s="451"/>
      <c r="E396" s="451"/>
      <c r="F396" s="451"/>
      <c r="G396" s="451"/>
      <c r="H396" s="451"/>
      <c r="I396" s="451"/>
      <c r="J396" s="451"/>
      <c r="K396" s="451"/>
      <c r="L396" s="451"/>
      <c r="M396" s="451"/>
      <c r="N396" s="451"/>
      <c r="O396" s="451"/>
      <c r="P396" s="451"/>
      <c r="Q396" s="451"/>
      <c r="R396" s="451"/>
      <c r="S396" s="451"/>
      <c r="T396" s="451"/>
      <c r="U396" s="451"/>
      <c r="V396" s="451"/>
      <c r="W396" s="451"/>
      <c r="X396" s="451"/>
      <c r="Y396" s="451"/>
      <c r="Z396" s="451"/>
      <c r="AA396" s="451"/>
      <c r="AB396" s="451"/>
      <c r="AC396" s="451"/>
      <c r="AD396" s="451"/>
      <c r="AE396" s="451"/>
      <c r="AF396" s="451"/>
      <c r="AG396" s="451"/>
      <c r="AH396" s="451"/>
      <c r="AI396" s="451"/>
      <c r="AJ396" s="451"/>
      <c r="AK396" s="451"/>
      <c r="AL396" s="451"/>
      <c r="AM396" s="451"/>
      <c r="AN396" s="451"/>
      <c r="AO396" s="451"/>
      <c r="AP396" s="451"/>
      <c r="AQ396" s="451"/>
      <c r="AR396" s="451"/>
      <c r="AS396" s="451"/>
      <c r="AT396" s="451"/>
      <c r="AU396" s="451"/>
      <c r="AV396" s="451"/>
      <c r="AW396" s="451"/>
      <c r="AX396" s="451"/>
      <c r="AY396" s="451"/>
      <c r="AZ396" s="451"/>
      <c r="BA396" s="451"/>
      <c r="BB396" s="451"/>
      <c r="BC396" s="451"/>
      <c r="BD396" s="451"/>
      <c r="BE396" s="451"/>
      <c r="BF396" s="451"/>
      <c r="BG396" s="451"/>
      <c r="BH396" s="451"/>
      <c r="BI396" s="451"/>
      <c r="BJ396" s="451"/>
      <c r="BK396" s="451"/>
      <c r="BL396" s="451"/>
      <c r="BM396" s="451"/>
      <c r="BN396" s="451"/>
      <c r="BO396" s="451"/>
      <c r="BP396" s="451"/>
      <c r="BQ396" s="451"/>
      <c r="BR396" s="451"/>
      <c r="BS396" s="451"/>
      <c r="BT396" s="451"/>
      <c r="BU396" s="451"/>
      <c r="BV396" s="451"/>
      <c r="BW396" s="451"/>
      <c r="BX396" s="451"/>
      <c r="BY396" s="451"/>
      <c r="BZ396" s="451"/>
      <c r="CA396" s="451"/>
      <c r="CB396" s="451"/>
      <c r="CC396" s="451"/>
      <c r="CD396" s="451"/>
      <c r="CE396" s="451"/>
      <c r="CF396" s="451"/>
      <c r="CG396" s="451"/>
      <c r="CH396" s="451"/>
      <c r="CI396" s="451"/>
      <c r="CJ396" s="451"/>
      <c r="CK396" s="451"/>
      <c r="CL396" s="451"/>
      <c r="CM396" s="451"/>
      <c r="CN396" s="451"/>
      <c r="CO396" s="451"/>
      <c r="CP396" s="451"/>
      <c r="CQ396" s="451"/>
      <c r="CR396" s="451"/>
      <c r="CS396" s="451"/>
      <c r="CT396" s="451"/>
      <c r="CU396" s="451"/>
      <c r="CV396" s="451"/>
      <c r="CW396" s="451"/>
      <c r="CX396" s="451"/>
      <c r="CY396" s="451"/>
      <c r="CZ396" s="451"/>
      <c r="DA396" s="451"/>
      <c r="DB396" s="451"/>
      <c r="DC396" s="451"/>
      <c r="DD396" s="451"/>
      <c r="DE396" s="451"/>
      <c r="DF396" s="451"/>
      <c r="DG396" s="451"/>
      <c r="DH396" s="451"/>
      <c r="DI396" s="451"/>
      <c r="DJ396" s="451"/>
      <c r="DK396" s="451"/>
      <c r="DL396" s="451"/>
      <c r="DM396" s="451"/>
      <c r="DN396" s="451"/>
      <c r="DO396" s="451"/>
      <c r="DP396" s="451"/>
      <c r="DQ396" s="451"/>
      <c r="DR396" s="451"/>
      <c r="DS396" s="451"/>
      <c r="DT396" s="451"/>
      <c r="DU396" s="451"/>
      <c r="DV396" s="451"/>
      <c r="DW396" s="451"/>
      <c r="DX396" s="451"/>
      <c r="DY396" s="451"/>
      <c r="DZ396" s="451"/>
      <c r="EA396" s="451"/>
      <c r="EB396" s="451"/>
      <c r="EC396" s="451"/>
      <c r="ED396" s="451"/>
      <c r="EE396" s="451"/>
      <c r="EF396" s="451"/>
      <c r="EG396" s="451"/>
      <c r="EH396" s="451"/>
      <c r="EI396" s="451"/>
      <c r="EJ396" s="451"/>
      <c r="EK396" s="451"/>
      <c r="EL396" s="451"/>
      <c r="EM396" s="451"/>
      <c r="EN396" s="451"/>
      <c r="EO396" s="451"/>
      <c r="EP396" s="451"/>
      <c r="EQ396" s="451"/>
      <c r="ER396" s="451"/>
      <c r="ES396" s="451"/>
      <c r="ET396" s="451"/>
      <c r="EU396" s="451"/>
      <c r="EV396" s="451"/>
      <c r="EW396" s="451"/>
      <c r="EX396" s="451"/>
      <c r="EY396" s="451"/>
      <c r="EZ396" s="451"/>
      <c r="FA396" s="451"/>
      <c r="FB396" s="451"/>
      <c r="FC396" s="451"/>
      <c r="FD396" s="451"/>
      <c r="FE396" s="451"/>
      <c r="FF396" s="451"/>
      <c r="FG396" s="451"/>
      <c r="FH396" s="451"/>
      <c r="FI396" s="451"/>
      <c r="FJ396" s="451"/>
      <c r="FK396" s="451"/>
      <c r="FL396" s="451"/>
      <c r="FM396" s="451"/>
      <c r="FN396" s="451"/>
    </row>
    <row r="397" spans="1:170" ht="15.75" customHeight="1">
      <c r="A397" s="451"/>
      <c r="B397" s="451"/>
      <c r="C397" s="451"/>
      <c r="D397" s="451"/>
      <c r="E397" s="451"/>
      <c r="F397" s="451"/>
      <c r="G397" s="451"/>
      <c r="H397" s="451"/>
      <c r="I397" s="451"/>
      <c r="J397" s="451"/>
      <c r="K397" s="451"/>
      <c r="L397" s="451"/>
      <c r="M397" s="451"/>
      <c r="N397" s="451"/>
      <c r="O397" s="451"/>
      <c r="P397" s="451"/>
      <c r="Q397" s="451"/>
      <c r="R397" s="451"/>
      <c r="S397" s="451"/>
      <c r="T397" s="451"/>
      <c r="U397" s="451"/>
      <c r="V397" s="451"/>
      <c r="W397" s="451"/>
      <c r="X397" s="451"/>
      <c r="Y397" s="451"/>
      <c r="Z397" s="451"/>
      <c r="AA397" s="451"/>
      <c r="AB397" s="451"/>
      <c r="AC397" s="451"/>
      <c r="AD397" s="451"/>
      <c r="AE397" s="451"/>
      <c r="AF397" s="451"/>
      <c r="AG397" s="451"/>
      <c r="AH397" s="451"/>
      <c r="AI397" s="451"/>
      <c r="AJ397" s="451"/>
      <c r="AK397" s="451"/>
      <c r="AL397" s="451"/>
      <c r="AM397" s="451"/>
      <c r="AN397" s="451"/>
      <c r="AO397" s="451"/>
      <c r="AP397" s="451"/>
      <c r="AQ397" s="451"/>
      <c r="AR397" s="451"/>
      <c r="AS397" s="451"/>
      <c r="AT397" s="451"/>
      <c r="AU397" s="451"/>
      <c r="AV397" s="451"/>
      <c r="AW397" s="451"/>
      <c r="AX397" s="451"/>
      <c r="AY397" s="451"/>
      <c r="AZ397" s="451"/>
      <c r="BA397" s="451"/>
      <c r="BB397" s="451"/>
      <c r="BC397" s="451"/>
      <c r="BD397" s="451"/>
      <c r="BE397" s="451"/>
      <c r="BF397" s="451"/>
      <c r="BG397" s="451"/>
      <c r="BH397" s="451"/>
      <c r="BI397" s="451"/>
      <c r="BJ397" s="451"/>
      <c r="BK397" s="451"/>
      <c r="BL397" s="451"/>
      <c r="BM397" s="451"/>
      <c r="BN397" s="451"/>
      <c r="BO397" s="451"/>
      <c r="BP397" s="451"/>
      <c r="BQ397" s="451"/>
      <c r="BR397" s="451"/>
      <c r="BS397" s="451"/>
      <c r="BT397" s="451"/>
      <c r="BU397" s="451"/>
      <c r="BV397" s="451"/>
      <c r="BW397" s="451"/>
      <c r="BX397" s="451"/>
      <c r="BY397" s="451"/>
      <c r="BZ397" s="451"/>
      <c r="CA397" s="451"/>
      <c r="CB397" s="451"/>
      <c r="CC397" s="451"/>
      <c r="CD397" s="451"/>
      <c r="CE397" s="451"/>
      <c r="CF397" s="451"/>
      <c r="CG397" s="451"/>
      <c r="CH397" s="451"/>
      <c r="CI397" s="451"/>
      <c r="CJ397" s="451"/>
      <c r="CK397" s="451"/>
      <c r="CL397" s="451"/>
      <c r="CM397" s="451"/>
      <c r="CN397" s="451"/>
      <c r="CO397" s="451"/>
      <c r="CP397" s="451"/>
      <c r="CQ397" s="451"/>
      <c r="CR397" s="451"/>
      <c r="CS397" s="451"/>
      <c r="CT397" s="451"/>
      <c r="CU397" s="451"/>
      <c r="CV397" s="451"/>
      <c r="CW397" s="451"/>
      <c r="CX397" s="451"/>
      <c r="CY397" s="451"/>
      <c r="CZ397" s="451"/>
      <c r="DA397" s="451"/>
      <c r="DB397" s="451"/>
      <c r="DC397" s="451"/>
      <c r="DD397" s="451"/>
      <c r="DE397" s="451"/>
      <c r="DF397" s="451"/>
      <c r="DG397" s="451"/>
      <c r="DH397" s="451"/>
      <c r="DI397" s="451"/>
      <c r="DJ397" s="451"/>
      <c r="DK397" s="451"/>
      <c r="DL397" s="451"/>
      <c r="DM397" s="451"/>
      <c r="DN397" s="451"/>
      <c r="DO397" s="451"/>
      <c r="DP397" s="451"/>
      <c r="DQ397" s="451"/>
      <c r="DR397" s="451"/>
      <c r="DS397" s="451"/>
      <c r="DT397" s="451"/>
      <c r="DU397" s="451"/>
      <c r="DV397" s="451"/>
      <c r="DW397" s="451"/>
      <c r="DX397" s="451"/>
      <c r="DY397" s="451"/>
      <c r="DZ397" s="451"/>
      <c r="EA397" s="451"/>
      <c r="EB397" s="451"/>
      <c r="EC397" s="451"/>
      <c r="ED397" s="451"/>
      <c r="EE397" s="451"/>
      <c r="EF397" s="451"/>
      <c r="EG397" s="451"/>
      <c r="EH397" s="451"/>
      <c r="EI397" s="451"/>
      <c r="EJ397" s="451"/>
      <c r="EK397" s="451"/>
      <c r="EL397" s="451"/>
      <c r="EM397" s="451"/>
      <c r="EN397" s="451"/>
      <c r="EO397" s="451"/>
      <c r="EP397" s="451"/>
      <c r="EQ397" s="451"/>
      <c r="ER397" s="451"/>
      <c r="ES397" s="451"/>
      <c r="ET397" s="451"/>
      <c r="EU397" s="451"/>
      <c r="EV397" s="451"/>
      <c r="EW397" s="451"/>
      <c r="EX397" s="451"/>
      <c r="EY397" s="451"/>
      <c r="EZ397" s="451"/>
      <c r="FA397" s="451"/>
      <c r="FB397" s="451"/>
      <c r="FC397" s="451"/>
      <c r="FD397" s="451"/>
      <c r="FE397" s="451"/>
      <c r="FF397" s="451"/>
      <c r="FG397" s="451"/>
      <c r="FH397" s="451"/>
      <c r="FI397" s="451"/>
      <c r="FJ397" s="451"/>
      <c r="FK397" s="451"/>
      <c r="FL397" s="451"/>
      <c r="FM397" s="451"/>
      <c r="FN397" s="451"/>
    </row>
    <row r="398" spans="1:170" ht="15.75" customHeight="1">
      <c r="A398" s="451"/>
      <c r="B398" s="451"/>
      <c r="C398" s="451"/>
      <c r="D398" s="451"/>
      <c r="E398" s="451"/>
      <c r="F398" s="451"/>
      <c r="G398" s="451"/>
      <c r="H398" s="451"/>
      <c r="I398" s="451"/>
      <c r="J398" s="451"/>
      <c r="K398" s="451"/>
      <c r="L398" s="451"/>
      <c r="M398" s="451"/>
      <c r="N398" s="451"/>
      <c r="O398" s="451"/>
      <c r="P398" s="451"/>
      <c r="Q398" s="451"/>
      <c r="R398" s="451"/>
      <c r="S398" s="451"/>
      <c r="T398" s="451"/>
      <c r="U398" s="451"/>
      <c r="V398" s="451"/>
      <c r="W398" s="451"/>
      <c r="X398" s="451"/>
      <c r="Y398" s="451"/>
      <c r="Z398" s="451"/>
      <c r="AA398" s="451"/>
      <c r="AB398" s="451"/>
      <c r="AC398" s="451"/>
      <c r="AD398" s="451"/>
      <c r="AE398" s="451"/>
      <c r="AF398" s="451"/>
      <c r="AG398" s="451"/>
      <c r="AH398" s="451"/>
      <c r="AI398" s="451"/>
      <c r="AJ398" s="451"/>
      <c r="AK398" s="451"/>
      <c r="AL398" s="451"/>
      <c r="AM398" s="451"/>
      <c r="AN398" s="451"/>
      <c r="AO398" s="451"/>
      <c r="AP398" s="451"/>
      <c r="AQ398" s="451"/>
      <c r="AR398" s="451"/>
      <c r="AS398" s="451"/>
      <c r="AT398" s="451"/>
      <c r="AU398" s="451"/>
      <c r="AV398" s="451"/>
      <c r="AW398" s="451"/>
      <c r="AX398" s="451"/>
      <c r="AY398" s="451"/>
      <c r="AZ398" s="451"/>
      <c r="BA398" s="451"/>
      <c r="BB398" s="451"/>
      <c r="BC398" s="451"/>
      <c r="BD398" s="451"/>
      <c r="BE398" s="451"/>
      <c r="BF398" s="451"/>
      <c r="BG398" s="451"/>
      <c r="BH398" s="451"/>
      <c r="BI398" s="451"/>
      <c r="BJ398" s="451"/>
      <c r="BK398" s="451"/>
      <c r="BL398" s="451"/>
      <c r="BM398" s="451"/>
      <c r="BN398" s="451"/>
      <c r="BO398" s="451"/>
      <c r="BP398" s="451"/>
      <c r="BQ398" s="451"/>
      <c r="BR398" s="451"/>
      <c r="BS398" s="451"/>
      <c r="BT398" s="451"/>
      <c r="BU398" s="451"/>
      <c r="BV398" s="451"/>
      <c r="BW398" s="451"/>
      <c r="BX398" s="451"/>
      <c r="BY398" s="451"/>
      <c r="BZ398" s="451"/>
      <c r="CA398" s="451"/>
      <c r="CB398" s="451"/>
      <c r="CC398" s="451"/>
      <c r="CD398" s="451"/>
      <c r="CE398" s="451"/>
      <c r="CF398" s="451"/>
      <c r="CG398" s="451"/>
      <c r="CH398" s="451"/>
      <c r="CI398" s="451"/>
      <c r="CJ398" s="451"/>
      <c r="CK398" s="451"/>
      <c r="CL398" s="451"/>
      <c r="CM398" s="451"/>
      <c r="CN398" s="451"/>
      <c r="CO398" s="451"/>
      <c r="CP398" s="451"/>
      <c r="CQ398" s="451"/>
      <c r="CR398" s="451"/>
      <c r="CS398" s="451"/>
      <c r="CT398" s="451"/>
      <c r="CU398" s="451"/>
      <c r="CV398" s="451"/>
      <c r="CW398" s="451"/>
      <c r="CX398" s="451"/>
      <c r="CY398" s="451"/>
      <c r="CZ398" s="451"/>
      <c r="DA398" s="451"/>
      <c r="DB398" s="451"/>
      <c r="DC398" s="451"/>
      <c r="DD398" s="451"/>
      <c r="DE398" s="451"/>
      <c r="DF398" s="451"/>
      <c r="DG398" s="451"/>
      <c r="DH398" s="451"/>
      <c r="DI398" s="451"/>
      <c r="DJ398" s="451"/>
      <c r="DK398" s="451"/>
      <c r="DL398" s="451"/>
      <c r="DM398" s="451"/>
      <c r="DN398" s="451"/>
      <c r="DO398" s="451"/>
      <c r="DP398" s="451"/>
      <c r="DQ398" s="451"/>
      <c r="DR398" s="451"/>
      <c r="DS398" s="451"/>
      <c r="DT398" s="451"/>
      <c r="DU398" s="451"/>
      <c r="DV398" s="451"/>
      <c r="DW398" s="451"/>
      <c r="DX398" s="451"/>
      <c r="DY398" s="451"/>
      <c r="DZ398" s="451"/>
      <c r="EA398" s="451"/>
      <c r="EB398" s="451"/>
      <c r="EC398" s="451"/>
      <c r="ED398" s="451"/>
      <c r="EE398" s="451"/>
      <c r="EF398" s="451"/>
      <c r="EG398" s="451"/>
      <c r="EH398" s="451"/>
      <c r="EI398" s="451"/>
      <c r="EJ398" s="451"/>
      <c r="EK398" s="451"/>
      <c r="EL398" s="451"/>
      <c r="EM398" s="451"/>
      <c r="EN398" s="451"/>
      <c r="EO398" s="451"/>
      <c r="EP398" s="451"/>
      <c r="EQ398" s="451"/>
      <c r="ER398" s="451"/>
      <c r="ES398" s="451"/>
      <c r="ET398" s="451"/>
      <c r="EU398" s="451"/>
      <c r="EV398" s="451"/>
      <c r="EW398" s="451"/>
      <c r="EX398" s="451"/>
      <c r="EY398" s="451"/>
      <c r="EZ398" s="451"/>
      <c r="FA398" s="451"/>
      <c r="FB398" s="451"/>
      <c r="FC398" s="451"/>
      <c r="FD398" s="451"/>
      <c r="FE398" s="451"/>
      <c r="FF398" s="451"/>
      <c r="FG398" s="451"/>
      <c r="FH398" s="451"/>
      <c r="FI398" s="451"/>
      <c r="FJ398" s="451"/>
      <c r="FK398" s="451"/>
      <c r="FL398" s="451"/>
      <c r="FM398" s="451"/>
      <c r="FN398" s="451"/>
    </row>
    <row r="399" spans="1:170" ht="15.75" customHeight="1">
      <c r="A399" s="451"/>
      <c r="B399" s="451"/>
      <c r="C399" s="451"/>
      <c r="D399" s="451"/>
      <c r="E399" s="451"/>
      <c r="F399" s="451"/>
      <c r="G399" s="451"/>
      <c r="H399" s="451"/>
      <c r="I399" s="451"/>
      <c r="J399" s="451"/>
      <c r="K399" s="451"/>
      <c r="L399" s="451"/>
      <c r="M399" s="451"/>
      <c r="N399" s="451"/>
      <c r="O399" s="451"/>
      <c r="P399" s="451"/>
      <c r="Q399" s="451"/>
      <c r="R399" s="451"/>
      <c r="S399" s="451"/>
      <c r="T399" s="451"/>
      <c r="U399" s="451"/>
      <c r="V399" s="451"/>
      <c r="W399" s="451"/>
      <c r="X399" s="451"/>
      <c r="Y399" s="451"/>
      <c r="Z399" s="451"/>
      <c r="AA399" s="451"/>
      <c r="AB399" s="451"/>
      <c r="AC399" s="451"/>
      <c r="AD399" s="451"/>
      <c r="AE399" s="451"/>
      <c r="AF399" s="451"/>
      <c r="AG399" s="451"/>
      <c r="AH399" s="451"/>
      <c r="AI399" s="451"/>
      <c r="AJ399" s="451"/>
      <c r="AK399" s="451"/>
      <c r="AL399" s="451"/>
      <c r="AM399" s="451"/>
      <c r="AN399" s="451"/>
      <c r="AO399" s="451"/>
      <c r="AP399" s="451"/>
      <c r="AQ399" s="451"/>
      <c r="AR399" s="451"/>
      <c r="AS399" s="451"/>
      <c r="AT399" s="451"/>
      <c r="AU399" s="451"/>
      <c r="AV399" s="451"/>
      <c r="AW399" s="451"/>
      <c r="AX399" s="451"/>
      <c r="AY399" s="451"/>
      <c r="AZ399" s="451"/>
      <c r="BA399" s="451"/>
      <c r="BB399" s="451"/>
      <c r="BC399" s="451"/>
      <c r="BD399" s="451"/>
      <c r="BE399" s="451"/>
      <c r="BF399" s="451"/>
      <c r="BG399" s="451"/>
      <c r="BH399" s="451"/>
      <c r="BI399" s="451"/>
      <c r="BJ399" s="451"/>
      <c r="BK399" s="451"/>
      <c r="BL399" s="451"/>
      <c r="BM399" s="451"/>
      <c r="BN399" s="451"/>
      <c r="BO399" s="451"/>
      <c r="BP399" s="451"/>
      <c r="BQ399" s="451"/>
      <c r="BR399" s="451"/>
      <c r="BS399" s="451"/>
      <c r="BT399" s="451"/>
      <c r="BU399" s="451"/>
      <c r="BV399" s="451"/>
      <c r="BW399" s="451"/>
      <c r="BX399" s="451"/>
      <c r="BY399" s="451"/>
      <c r="BZ399" s="451"/>
      <c r="CA399" s="451"/>
      <c r="CB399" s="451"/>
      <c r="CC399" s="451"/>
      <c r="CD399" s="451"/>
      <c r="CE399" s="451"/>
      <c r="CF399" s="451"/>
      <c r="CG399" s="451"/>
      <c r="CH399" s="451"/>
      <c r="CI399" s="451"/>
      <c r="CJ399" s="451"/>
      <c r="CK399" s="451"/>
      <c r="CL399" s="451"/>
      <c r="CM399" s="451"/>
      <c r="CN399" s="451"/>
      <c r="CO399" s="451"/>
      <c r="CP399" s="451"/>
      <c r="CQ399" s="451"/>
      <c r="CR399" s="451"/>
      <c r="CS399" s="451"/>
      <c r="CT399" s="451"/>
      <c r="CU399" s="451"/>
      <c r="CV399" s="451"/>
      <c r="CW399" s="451"/>
      <c r="CX399" s="451"/>
      <c r="CY399" s="451"/>
      <c r="CZ399" s="451"/>
      <c r="DA399" s="451"/>
      <c r="DB399" s="451"/>
      <c r="DC399" s="451"/>
      <c r="DD399" s="451"/>
      <c r="DE399" s="451"/>
      <c r="DF399" s="451"/>
      <c r="DG399" s="451"/>
      <c r="DH399" s="451"/>
      <c r="DI399" s="451"/>
      <c r="DJ399" s="451"/>
      <c r="DK399" s="451"/>
      <c r="DL399" s="451"/>
      <c r="DM399" s="451"/>
      <c r="DN399" s="451"/>
      <c r="DO399" s="451"/>
      <c r="DP399" s="451"/>
      <c r="DQ399" s="451"/>
      <c r="DR399" s="451"/>
      <c r="DS399" s="451"/>
      <c r="DT399" s="451"/>
      <c r="DU399" s="451"/>
      <c r="DV399" s="451"/>
      <c r="DW399" s="451"/>
      <c r="DX399" s="451"/>
      <c r="DY399" s="451"/>
      <c r="DZ399" s="451"/>
      <c r="EA399" s="451"/>
      <c r="EB399" s="451"/>
      <c r="EC399" s="451"/>
      <c r="ED399" s="451"/>
      <c r="EE399" s="451"/>
      <c r="EF399" s="451"/>
      <c r="EG399" s="451"/>
      <c r="EH399" s="451"/>
      <c r="EI399" s="451"/>
      <c r="EJ399" s="451"/>
      <c r="EK399" s="451"/>
      <c r="EL399" s="451"/>
      <c r="EM399" s="451"/>
      <c r="EN399" s="451"/>
      <c r="EO399" s="451"/>
      <c r="EP399" s="451"/>
      <c r="EQ399" s="451"/>
      <c r="ER399" s="451"/>
      <c r="ES399" s="451"/>
      <c r="ET399" s="451"/>
      <c r="EU399" s="451"/>
      <c r="EV399" s="451"/>
      <c r="EW399" s="451"/>
      <c r="EX399" s="451"/>
      <c r="EY399" s="451"/>
      <c r="EZ399" s="451"/>
      <c r="FA399" s="451"/>
      <c r="FB399" s="451"/>
      <c r="FC399" s="451"/>
      <c r="FD399" s="451"/>
      <c r="FE399" s="451"/>
      <c r="FF399" s="451"/>
      <c r="FG399" s="451"/>
      <c r="FH399" s="451"/>
      <c r="FI399" s="451"/>
      <c r="FJ399" s="451"/>
      <c r="FK399" s="451"/>
      <c r="FL399" s="451"/>
      <c r="FM399" s="451"/>
      <c r="FN399" s="451"/>
    </row>
    <row r="400" spans="1:170" ht="15.75" customHeight="1">
      <c r="A400" s="451"/>
      <c r="B400" s="451"/>
      <c r="C400" s="451"/>
      <c r="D400" s="451"/>
      <c r="E400" s="451"/>
      <c r="F400" s="451"/>
      <c r="G400" s="451"/>
      <c r="H400" s="451"/>
      <c r="I400" s="451"/>
      <c r="J400" s="451"/>
      <c r="K400" s="451"/>
      <c r="L400" s="451"/>
      <c r="M400" s="451"/>
      <c r="N400" s="451"/>
      <c r="O400" s="451"/>
      <c r="P400" s="451"/>
      <c r="Q400" s="451"/>
      <c r="R400" s="451"/>
      <c r="S400" s="451"/>
      <c r="T400" s="451"/>
      <c r="U400" s="451"/>
      <c r="V400" s="451"/>
      <c r="W400" s="451"/>
      <c r="X400" s="451"/>
      <c r="Y400" s="451"/>
      <c r="Z400" s="451"/>
      <c r="AA400" s="451"/>
      <c r="AB400" s="451"/>
      <c r="AC400" s="451"/>
      <c r="AD400" s="451"/>
      <c r="AE400" s="451"/>
      <c r="AF400" s="451"/>
      <c r="AG400" s="451"/>
      <c r="AH400" s="451"/>
      <c r="AI400" s="451"/>
      <c r="AJ400" s="451"/>
      <c r="AK400" s="451"/>
      <c r="AL400" s="451"/>
      <c r="AM400" s="451"/>
      <c r="AN400" s="451"/>
      <c r="AO400" s="451"/>
      <c r="AP400" s="451"/>
      <c r="AQ400" s="451"/>
      <c r="AR400" s="451"/>
      <c r="AS400" s="451"/>
      <c r="AT400" s="451"/>
      <c r="AU400" s="451"/>
      <c r="AV400" s="451"/>
      <c r="AW400" s="451"/>
      <c r="AX400" s="451"/>
      <c r="AY400" s="451"/>
      <c r="AZ400" s="451"/>
      <c r="BA400" s="451"/>
      <c r="BB400" s="451"/>
      <c r="BC400" s="451"/>
      <c r="BD400" s="451"/>
      <c r="BE400" s="451"/>
      <c r="BF400" s="451"/>
      <c r="BG400" s="451"/>
      <c r="BH400" s="451"/>
      <c r="BI400" s="451"/>
      <c r="BJ400" s="451"/>
      <c r="BK400" s="451"/>
      <c r="BL400" s="451"/>
      <c r="BM400" s="451"/>
      <c r="BN400" s="451"/>
      <c r="BO400" s="451"/>
      <c r="BP400" s="451"/>
      <c r="BQ400" s="451"/>
      <c r="BR400" s="451"/>
      <c r="BS400" s="451"/>
      <c r="BT400" s="451"/>
      <c r="BU400" s="451"/>
      <c r="BV400" s="451"/>
      <c r="BW400" s="451"/>
      <c r="BX400" s="451"/>
      <c r="BY400" s="451"/>
      <c r="BZ400" s="451"/>
      <c r="CA400" s="451"/>
      <c r="CB400" s="451"/>
      <c r="CC400" s="451"/>
      <c r="CD400" s="451"/>
      <c r="CE400" s="451"/>
      <c r="CF400" s="451"/>
      <c r="CG400" s="451"/>
      <c r="CH400" s="451"/>
      <c r="CI400" s="451"/>
      <c r="CJ400" s="451"/>
      <c r="CK400" s="451"/>
      <c r="CL400" s="451"/>
      <c r="CM400" s="451"/>
      <c r="CN400" s="451"/>
      <c r="CO400" s="451"/>
      <c r="CP400" s="451"/>
      <c r="CQ400" s="451"/>
      <c r="CR400" s="451"/>
      <c r="CS400" s="451"/>
      <c r="CT400" s="451"/>
      <c r="CU400" s="451"/>
      <c r="CV400" s="451"/>
      <c r="CW400" s="451"/>
      <c r="CX400" s="451"/>
      <c r="CY400" s="451"/>
      <c r="CZ400" s="451"/>
      <c r="DA400" s="451"/>
      <c r="DB400" s="451"/>
      <c r="DC400" s="451"/>
      <c r="DD400" s="451"/>
      <c r="DE400" s="451"/>
      <c r="DF400" s="451"/>
      <c r="DG400" s="451"/>
      <c r="DH400" s="451"/>
      <c r="DI400" s="451"/>
      <c r="DJ400" s="451"/>
      <c r="DK400" s="451"/>
      <c r="DL400" s="451"/>
      <c r="DM400" s="451"/>
      <c r="DN400" s="451"/>
      <c r="DO400" s="451"/>
      <c r="DP400" s="451"/>
      <c r="DQ400" s="451"/>
      <c r="DR400" s="451"/>
      <c r="DS400" s="451"/>
      <c r="DT400" s="451"/>
      <c r="DU400" s="451"/>
      <c r="DV400" s="451"/>
      <c r="DW400" s="451"/>
      <c r="DX400" s="451"/>
      <c r="DY400" s="451"/>
      <c r="DZ400" s="451"/>
      <c r="EA400" s="451"/>
      <c r="EB400" s="451"/>
      <c r="EC400" s="451"/>
      <c r="ED400" s="451"/>
      <c r="EE400" s="451"/>
      <c r="EF400" s="451"/>
      <c r="EG400" s="451"/>
      <c r="EH400" s="451"/>
      <c r="EI400" s="451"/>
      <c r="EJ400" s="451"/>
      <c r="EK400" s="451"/>
      <c r="EL400" s="451"/>
      <c r="EM400" s="451"/>
      <c r="EN400" s="451"/>
      <c r="EO400" s="451"/>
      <c r="EP400" s="451"/>
      <c r="EQ400" s="451"/>
      <c r="ER400" s="451"/>
      <c r="ES400" s="451"/>
      <c r="ET400" s="451"/>
      <c r="EU400" s="451"/>
      <c r="EV400" s="451"/>
      <c r="EW400" s="451"/>
      <c r="EX400" s="451"/>
      <c r="EY400" s="451"/>
      <c r="EZ400" s="451"/>
      <c r="FA400" s="451"/>
      <c r="FB400" s="451"/>
      <c r="FC400" s="451"/>
      <c r="FD400" s="451"/>
      <c r="FE400" s="451"/>
      <c r="FF400" s="451"/>
      <c r="FG400" s="451"/>
      <c r="FH400" s="451"/>
      <c r="FI400" s="451"/>
      <c r="FJ400" s="451"/>
      <c r="FK400" s="451"/>
      <c r="FL400" s="451"/>
      <c r="FM400" s="451"/>
      <c r="FN400" s="451"/>
    </row>
    <row r="401" spans="1:170" ht="15.75" customHeight="1">
      <c r="A401" s="451"/>
      <c r="B401" s="451"/>
      <c r="C401" s="451"/>
      <c r="D401" s="451"/>
      <c r="E401" s="451"/>
      <c r="F401" s="451"/>
      <c r="G401" s="451"/>
      <c r="H401" s="451"/>
      <c r="I401" s="451"/>
      <c r="J401" s="451"/>
      <c r="K401" s="451"/>
      <c r="L401" s="451"/>
      <c r="M401" s="451"/>
      <c r="N401" s="451"/>
      <c r="O401" s="451"/>
      <c r="P401" s="451"/>
      <c r="Q401" s="451"/>
      <c r="R401" s="451"/>
      <c r="S401" s="451"/>
      <c r="T401" s="451"/>
      <c r="U401" s="451"/>
      <c r="V401" s="451"/>
      <c r="W401" s="451"/>
      <c r="X401" s="451"/>
      <c r="Y401" s="451"/>
      <c r="Z401" s="451"/>
      <c r="AA401" s="451"/>
      <c r="AB401" s="451"/>
      <c r="AC401" s="451"/>
      <c r="AD401" s="451"/>
      <c r="AE401" s="451"/>
      <c r="AF401" s="451"/>
      <c r="AG401" s="451"/>
      <c r="AH401" s="451"/>
      <c r="AI401" s="451"/>
      <c r="AJ401" s="451"/>
      <c r="AK401" s="451"/>
      <c r="AL401" s="451"/>
      <c r="AM401" s="451"/>
      <c r="AN401" s="451"/>
      <c r="AO401" s="451"/>
      <c r="AP401" s="451"/>
      <c r="AQ401" s="451"/>
      <c r="AR401" s="451"/>
      <c r="AS401" s="451"/>
      <c r="AT401" s="451"/>
      <c r="AU401" s="451"/>
      <c r="AV401" s="451"/>
      <c r="AW401" s="451"/>
      <c r="AX401" s="451"/>
      <c r="AY401" s="451"/>
      <c r="AZ401" s="451"/>
      <c r="BA401" s="451"/>
      <c r="BB401" s="451"/>
      <c r="BC401" s="451"/>
      <c r="BD401" s="451"/>
      <c r="BE401" s="451"/>
      <c r="BF401" s="451"/>
      <c r="BG401" s="451"/>
      <c r="BH401" s="451"/>
      <c r="BI401" s="451"/>
      <c r="BJ401" s="451"/>
      <c r="BK401" s="451"/>
      <c r="BL401" s="451"/>
      <c r="BM401" s="451"/>
      <c r="BN401" s="451"/>
      <c r="BO401" s="451"/>
      <c r="BP401" s="451"/>
      <c r="BQ401" s="451"/>
      <c r="BR401" s="451"/>
      <c r="BS401" s="451"/>
      <c r="BT401" s="451"/>
      <c r="BU401" s="451"/>
      <c r="BV401" s="451"/>
      <c r="BW401" s="451"/>
      <c r="BX401" s="451"/>
      <c r="BY401" s="451"/>
      <c r="BZ401" s="451"/>
      <c r="CA401" s="451"/>
      <c r="CB401" s="451"/>
      <c r="CC401" s="451"/>
      <c r="CD401" s="451"/>
      <c r="CE401" s="451"/>
      <c r="CF401" s="451"/>
      <c r="CG401" s="451"/>
      <c r="CH401" s="451"/>
      <c r="CI401" s="451"/>
      <c r="CJ401" s="451"/>
      <c r="CK401" s="451"/>
      <c r="CL401" s="451"/>
      <c r="CM401" s="451"/>
      <c r="CN401" s="451"/>
      <c r="CO401" s="451"/>
      <c r="CP401" s="451"/>
      <c r="CQ401" s="451"/>
      <c r="CR401" s="451"/>
      <c r="CS401" s="451"/>
      <c r="CT401" s="451"/>
      <c r="CU401" s="451"/>
      <c r="CV401" s="451"/>
      <c r="CW401" s="451"/>
      <c r="CX401" s="451"/>
      <c r="CY401" s="451"/>
      <c r="CZ401" s="451"/>
      <c r="DA401" s="451"/>
      <c r="DB401" s="451"/>
      <c r="DC401" s="451"/>
      <c r="DD401" s="451"/>
      <c r="DE401" s="451"/>
      <c r="DF401" s="451"/>
      <c r="DG401" s="451"/>
      <c r="DH401" s="451"/>
      <c r="DI401" s="451"/>
      <c r="DJ401" s="451"/>
      <c r="DK401" s="451"/>
      <c r="DL401" s="451"/>
      <c r="DM401" s="451"/>
      <c r="DN401" s="451"/>
      <c r="DO401" s="451"/>
      <c r="DP401" s="451"/>
      <c r="DQ401" s="451"/>
      <c r="DR401" s="451"/>
      <c r="DS401" s="451"/>
      <c r="DT401" s="451"/>
      <c r="DU401" s="451"/>
      <c r="DV401" s="451"/>
      <c r="DW401" s="451"/>
      <c r="DX401" s="451"/>
      <c r="DY401" s="451"/>
      <c r="DZ401" s="451"/>
      <c r="EA401" s="451"/>
      <c r="EB401" s="451"/>
      <c r="EC401" s="451"/>
      <c r="ED401" s="451"/>
      <c r="EE401" s="451"/>
      <c r="EF401" s="451"/>
      <c r="EG401" s="451"/>
      <c r="EH401" s="451"/>
      <c r="EI401" s="451"/>
      <c r="EJ401" s="451"/>
      <c r="EK401" s="451"/>
      <c r="EL401" s="451"/>
      <c r="EM401" s="451"/>
      <c r="EN401" s="451"/>
      <c r="EO401" s="451"/>
      <c r="EP401" s="451"/>
      <c r="EQ401" s="451"/>
      <c r="ER401" s="451"/>
      <c r="ES401" s="451"/>
      <c r="ET401" s="451"/>
      <c r="EU401" s="451"/>
      <c r="EV401" s="451"/>
      <c r="EW401" s="451"/>
      <c r="EX401" s="451"/>
      <c r="EY401" s="451"/>
      <c r="EZ401" s="451"/>
      <c r="FA401" s="451"/>
      <c r="FB401" s="451"/>
      <c r="FC401" s="451"/>
      <c r="FD401" s="451"/>
      <c r="FE401" s="451"/>
      <c r="FF401" s="451"/>
      <c r="FG401" s="451"/>
      <c r="FH401" s="451"/>
      <c r="FI401" s="451"/>
      <c r="FJ401" s="451"/>
      <c r="FK401" s="451"/>
      <c r="FL401" s="451"/>
      <c r="FM401" s="451"/>
      <c r="FN401" s="451"/>
    </row>
    <row r="402" spans="1:170" ht="15.75" customHeight="1">
      <c r="A402" s="451"/>
      <c r="B402" s="451"/>
      <c r="C402" s="451"/>
      <c r="D402" s="451"/>
      <c r="E402" s="451"/>
      <c r="F402" s="451"/>
      <c r="G402" s="451"/>
      <c r="H402" s="451"/>
      <c r="I402" s="451"/>
      <c r="J402" s="451"/>
      <c r="K402" s="451"/>
      <c r="L402" s="451"/>
      <c r="M402" s="451"/>
      <c r="N402" s="451"/>
      <c r="O402" s="451"/>
      <c r="P402" s="451"/>
      <c r="Q402" s="451"/>
      <c r="R402" s="451"/>
      <c r="S402" s="451"/>
      <c r="T402" s="451"/>
      <c r="U402" s="451"/>
      <c r="V402" s="451"/>
      <c r="W402" s="451"/>
      <c r="X402" s="451"/>
      <c r="Y402" s="451"/>
      <c r="Z402" s="451"/>
      <c r="AA402" s="451"/>
      <c r="AB402" s="451"/>
      <c r="AC402" s="451"/>
      <c r="AD402" s="451"/>
      <c r="AE402" s="451"/>
      <c r="AF402" s="451"/>
      <c r="AG402" s="451"/>
      <c r="AH402" s="451"/>
      <c r="AI402" s="451"/>
      <c r="AJ402" s="451"/>
      <c r="AK402" s="451"/>
      <c r="AL402" s="451"/>
      <c r="AM402" s="451"/>
      <c r="AN402" s="451"/>
      <c r="AO402" s="451"/>
      <c r="AP402" s="451"/>
      <c r="AQ402" s="451"/>
      <c r="AR402" s="451"/>
      <c r="AS402" s="451"/>
      <c r="AT402" s="451"/>
      <c r="AU402" s="451"/>
      <c r="AV402" s="451"/>
      <c r="AW402" s="451"/>
      <c r="AX402" s="451"/>
      <c r="AY402" s="451"/>
      <c r="AZ402" s="451"/>
      <c r="BA402" s="451"/>
      <c r="BB402" s="451"/>
      <c r="BC402" s="451"/>
      <c r="BD402" s="451"/>
      <c r="BE402" s="451"/>
      <c r="BF402" s="451"/>
      <c r="BG402" s="451"/>
      <c r="BH402" s="451"/>
      <c r="BI402" s="451"/>
      <c r="BJ402" s="451"/>
      <c r="BK402" s="451"/>
      <c r="BL402" s="451"/>
      <c r="BM402" s="451"/>
      <c r="BN402" s="451"/>
      <c r="BO402" s="451"/>
      <c r="BP402" s="451"/>
      <c r="BQ402" s="451"/>
      <c r="BR402" s="451"/>
      <c r="BS402" s="451"/>
      <c r="BT402" s="451"/>
      <c r="BU402" s="451"/>
      <c r="BV402" s="451"/>
      <c r="BW402" s="451"/>
      <c r="BX402" s="451"/>
      <c r="BY402" s="451"/>
      <c r="BZ402" s="451"/>
      <c r="CA402" s="451"/>
      <c r="CB402" s="451"/>
      <c r="CC402" s="451"/>
      <c r="CD402" s="451"/>
      <c r="CE402" s="451"/>
      <c r="CF402" s="451"/>
      <c r="CG402" s="451"/>
      <c r="CH402" s="451"/>
      <c r="CI402" s="451"/>
      <c r="CJ402" s="451"/>
      <c r="CK402" s="451"/>
      <c r="CL402" s="451"/>
      <c r="CM402" s="451"/>
      <c r="CN402" s="451"/>
      <c r="CO402" s="451"/>
      <c r="CP402" s="451"/>
      <c r="CQ402" s="451"/>
      <c r="CR402" s="451"/>
      <c r="CS402" s="451"/>
      <c r="CT402" s="451"/>
      <c r="CU402" s="451"/>
      <c r="CV402" s="451"/>
      <c r="CW402" s="451"/>
      <c r="CX402" s="451"/>
      <c r="CY402" s="451"/>
      <c r="CZ402" s="451"/>
      <c r="DA402" s="451"/>
      <c r="DB402" s="451"/>
      <c r="DC402" s="451"/>
      <c r="DD402" s="451"/>
      <c r="DE402" s="451"/>
      <c r="DF402" s="451"/>
      <c r="DG402" s="451"/>
      <c r="DH402" s="451"/>
      <c r="DI402" s="451"/>
      <c r="DJ402" s="451"/>
      <c r="DK402" s="451"/>
      <c r="DL402" s="451"/>
      <c r="DM402" s="451"/>
      <c r="DN402" s="451"/>
      <c r="DO402" s="451"/>
      <c r="DP402" s="451"/>
      <c r="DQ402" s="451"/>
      <c r="DR402" s="451"/>
      <c r="DS402" s="451"/>
      <c r="DT402" s="451"/>
      <c r="DU402" s="451"/>
      <c r="DV402" s="451"/>
      <c r="DW402" s="451"/>
      <c r="DX402" s="451"/>
      <c r="DY402" s="451"/>
      <c r="DZ402" s="451"/>
      <c r="EA402" s="451"/>
      <c r="EB402" s="451"/>
      <c r="EC402" s="451"/>
      <c r="ED402" s="451"/>
      <c r="EE402" s="451"/>
      <c r="EF402" s="451"/>
      <c r="EG402" s="451"/>
      <c r="EH402" s="451"/>
      <c r="EI402" s="451"/>
      <c r="EJ402" s="451"/>
      <c r="EK402" s="451"/>
      <c r="EL402" s="451"/>
      <c r="EM402" s="451"/>
      <c r="EN402" s="451"/>
      <c r="EO402" s="451"/>
      <c r="EP402" s="451"/>
      <c r="EQ402" s="451"/>
      <c r="ER402" s="451"/>
      <c r="ES402" s="451"/>
      <c r="ET402" s="451"/>
      <c r="EU402" s="451"/>
      <c r="EV402" s="451"/>
      <c r="EW402" s="451"/>
      <c r="EX402" s="451"/>
      <c r="EY402" s="451"/>
      <c r="EZ402" s="451"/>
      <c r="FA402" s="451"/>
      <c r="FB402" s="451"/>
      <c r="FC402" s="451"/>
      <c r="FD402" s="451"/>
      <c r="FE402" s="451"/>
      <c r="FF402" s="451"/>
      <c r="FG402" s="451"/>
      <c r="FH402" s="451"/>
      <c r="FI402" s="451"/>
      <c r="FJ402" s="451"/>
      <c r="FK402" s="451"/>
      <c r="FL402" s="451"/>
      <c r="FM402" s="451"/>
      <c r="FN402" s="451"/>
    </row>
    <row r="403" spans="1:170" ht="15.75" customHeight="1">
      <c r="A403" s="451"/>
      <c r="B403" s="451"/>
      <c r="C403" s="451"/>
      <c r="D403" s="451"/>
      <c r="E403" s="451"/>
      <c r="F403" s="451"/>
      <c r="G403" s="451"/>
      <c r="H403" s="451"/>
      <c r="I403" s="451"/>
      <c r="J403" s="451"/>
      <c r="K403" s="451"/>
      <c r="L403" s="451"/>
      <c r="M403" s="451"/>
      <c r="N403" s="451"/>
      <c r="O403" s="451"/>
      <c r="P403" s="451"/>
      <c r="Q403" s="451"/>
      <c r="R403" s="451"/>
      <c r="S403" s="451"/>
      <c r="T403" s="451"/>
      <c r="U403" s="451"/>
      <c r="V403" s="451"/>
      <c r="W403" s="451"/>
      <c r="X403" s="451"/>
      <c r="Y403" s="451"/>
      <c r="Z403" s="451"/>
      <c r="AA403" s="451"/>
      <c r="AB403" s="451"/>
      <c r="AC403" s="451"/>
      <c r="AD403" s="451"/>
      <c r="AE403" s="451"/>
      <c r="AF403" s="451"/>
      <c r="AG403" s="451"/>
      <c r="AH403" s="451"/>
      <c r="AI403" s="451"/>
      <c r="AJ403" s="451"/>
      <c r="AK403" s="451"/>
      <c r="AL403" s="451"/>
      <c r="AM403" s="451"/>
      <c r="AN403" s="451"/>
      <c r="AO403" s="451"/>
      <c r="AP403" s="451"/>
      <c r="AQ403" s="451"/>
      <c r="AR403" s="451"/>
      <c r="AS403" s="451"/>
      <c r="AT403" s="451"/>
      <c r="AU403" s="451"/>
      <c r="AV403" s="451"/>
      <c r="AW403" s="451"/>
      <c r="AX403" s="451"/>
      <c r="AY403" s="451"/>
      <c r="AZ403" s="451"/>
      <c r="BA403" s="451"/>
      <c r="BB403" s="451"/>
      <c r="BC403" s="451"/>
      <c r="BD403" s="451"/>
      <c r="BE403" s="451"/>
      <c r="BF403" s="451"/>
      <c r="BG403" s="451"/>
      <c r="BH403" s="451"/>
      <c r="BI403" s="451"/>
      <c r="BJ403" s="451"/>
      <c r="BK403" s="451"/>
      <c r="BL403" s="451"/>
      <c r="BM403" s="451"/>
      <c r="BN403" s="451"/>
      <c r="BO403" s="451"/>
      <c r="BP403" s="451"/>
      <c r="BQ403" s="451"/>
      <c r="BR403" s="451"/>
      <c r="BS403" s="451"/>
      <c r="BT403" s="451"/>
      <c r="BU403" s="451"/>
      <c r="BV403" s="451"/>
      <c r="BW403" s="451"/>
      <c r="BX403" s="451"/>
      <c r="BY403" s="451"/>
      <c r="BZ403" s="451"/>
      <c r="CA403" s="451"/>
      <c r="CB403" s="451"/>
      <c r="CC403" s="451"/>
      <c r="CD403" s="451"/>
      <c r="CE403" s="451"/>
      <c r="CF403" s="451"/>
      <c r="CG403" s="451"/>
      <c r="CH403" s="451"/>
      <c r="CI403" s="451"/>
      <c r="CJ403" s="451"/>
      <c r="CK403" s="451"/>
      <c r="CL403" s="451"/>
      <c r="CM403" s="451"/>
      <c r="CN403" s="451"/>
      <c r="CO403" s="451"/>
      <c r="CP403" s="451"/>
      <c r="CQ403" s="451"/>
      <c r="CR403" s="451"/>
      <c r="CS403" s="451"/>
      <c r="CT403" s="451"/>
      <c r="CU403" s="451"/>
      <c r="CV403" s="451"/>
      <c r="CW403" s="451"/>
      <c r="CX403" s="451"/>
      <c r="CY403" s="451"/>
      <c r="CZ403" s="451"/>
      <c r="DA403" s="451"/>
      <c r="DB403" s="451"/>
      <c r="DC403" s="451"/>
      <c r="DD403" s="451"/>
      <c r="DE403" s="451"/>
      <c r="DF403" s="451"/>
      <c r="DG403" s="451"/>
      <c r="DH403" s="451"/>
      <c r="DI403" s="451"/>
      <c r="DJ403" s="451"/>
      <c r="DK403" s="451"/>
      <c r="DL403" s="451"/>
      <c r="DM403" s="451"/>
      <c r="DN403" s="451"/>
      <c r="DO403" s="451"/>
      <c r="DP403" s="451"/>
      <c r="DQ403" s="451"/>
      <c r="DR403" s="451"/>
      <c r="DS403" s="451"/>
      <c r="DT403" s="451"/>
      <c r="DU403" s="451"/>
      <c r="DV403" s="451"/>
      <c r="DW403" s="451"/>
      <c r="DX403" s="451"/>
      <c r="DY403" s="451"/>
      <c r="DZ403" s="451"/>
      <c r="EA403" s="451"/>
      <c r="EB403" s="451"/>
      <c r="EC403" s="451"/>
      <c r="ED403" s="451"/>
      <c r="EE403" s="451"/>
      <c r="EF403" s="451"/>
      <c r="EG403" s="451"/>
      <c r="EH403" s="451"/>
      <c r="EI403" s="451"/>
      <c r="EJ403" s="451"/>
      <c r="EK403" s="451"/>
      <c r="EL403" s="451"/>
      <c r="EM403" s="451"/>
      <c r="EN403" s="451"/>
      <c r="EO403" s="451"/>
      <c r="EP403" s="451"/>
      <c r="EQ403" s="451"/>
      <c r="ER403" s="451"/>
      <c r="ES403" s="451"/>
      <c r="ET403" s="451"/>
      <c r="EU403" s="451"/>
      <c r="EV403" s="451"/>
      <c r="EW403" s="451"/>
      <c r="EX403" s="451"/>
      <c r="EY403" s="451"/>
      <c r="EZ403" s="451"/>
      <c r="FA403" s="451"/>
      <c r="FB403" s="451"/>
      <c r="FC403" s="451"/>
      <c r="FD403" s="451"/>
      <c r="FE403" s="451"/>
      <c r="FF403" s="451"/>
      <c r="FG403" s="451"/>
      <c r="FH403" s="451"/>
      <c r="FI403" s="451"/>
      <c r="FJ403" s="451"/>
      <c r="FK403" s="451"/>
      <c r="FL403" s="451"/>
      <c r="FM403" s="451"/>
      <c r="FN403" s="451"/>
    </row>
    <row r="404" spans="1:170" ht="15.75" customHeight="1">
      <c r="A404" s="451"/>
      <c r="B404" s="451"/>
      <c r="C404" s="451"/>
      <c r="D404" s="451"/>
      <c r="E404" s="451"/>
      <c r="F404" s="451"/>
      <c r="G404" s="451"/>
      <c r="H404" s="451"/>
      <c r="I404" s="451"/>
      <c r="J404" s="451"/>
      <c r="K404" s="451"/>
      <c r="L404" s="451"/>
      <c r="M404" s="451"/>
      <c r="N404" s="451"/>
      <c r="O404" s="451"/>
      <c r="P404" s="451"/>
      <c r="Q404" s="451"/>
      <c r="R404" s="451"/>
      <c r="S404" s="451"/>
      <c r="T404" s="451"/>
      <c r="U404" s="451"/>
      <c r="V404" s="451"/>
      <c r="W404" s="451"/>
      <c r="X404" s="451"/>
      <c r="Y404" s="451"/>
      <c r="Z404" s="451"/>
      <c r="AA404" s="451"/>
      <c r="AB404" s="451"/>
      <c r="AC404" s="451"/>
      <c r="AD404" s="451"/>
      <c r="AE404" s="451"/>
      <c r="AF404" s="451"/>
      <c r="AG404" s="451"/>
      <c r="AH404" s="451"/>
      <c r="AI404" s="451"/>
      <c r="AJ404" s="451"/>
      <c r="AK404" s="451"/>
      <c r="AL404" s="451"/>
      <c r="AM404" s="451"/>
      <c r="AN404" s="451"/>
      <c r="AO404" s="451"/>
      <c r="AP404" s="451"/>
      <c r="AQ404" s="451"/>
      <c r="AR404" s="451"/>
      <c r="AS404" s="451"/>
      <c r="AT404" s="451"/>
      <c r="AU404" s="451"/>
      <c r="AV404" s="451"/>
      <c r="AW404" s="451"/>
      <c r="AX404" s="451"/>
      <c r="AY404" s="451"/>
      <c r="AZ404" s="451"/>
      <c r="BA404" s="451"/>
      <c r="BB404" s="451"/>
      <c r="BC404" s="451"/>
      <c r="BD404" s="451"/>
      <c r="BE404" s="451"/>
      <c r="BF404" s="451"/>
      <c r="BG404" s="451"/>
      <c r="BH404" s="451"/>
      <c r="BI404" s="451"/>
      <c r="BJ404" s="451"/>
      <c r="BK404" s="451"/>
      <c r="BL404" s="451"/>
      <c r="BM404" s="451"/>
      <c r="BN404" s="451"/>
      <c r="BO404" s="451"/>
      <c r="BP404" s="451"/>
      <c r="BQ404" s="451"/>
      <c r="BR404" s="451"/>
      <c r="BS404" s="451"/>
      <c r="BT404" s="451"/>
      <c r="BU404" s="451"/>
      <c r="BV404" s="451"/>
      <c r="BW404" s="451"/>
      <c r="BX404" s="451"/>
      <c r="BY404" s="451"/>
      <c r="BZ404" s="451"/>
      <c r="CA404" s="451"/>
      <c r="CB404" s="451"/>
      <c r="CC404" s="451"/>
      <c r="CD404" s="451"/>
      <c r="CE404" s="451"/>
      <c r="CF404" s="451"/>
      <c r="CG404" s="451"/>
      <c r="CH404" s="451"/>
      <c r="CI404" s="451"/>
      <c r="CJ404" s="451"/>
      <c r="CK404" s="451"/>
      <c r="CL404" s="451"/>
      <c r="CM404" s="451"/>
      <c r="CN404" s="451"/>
      <c r="CO404" s="451"/>
      <c r="CP404" s="451"/>
      <c r="CQ404" s="451"/>
      <c r="CR404" s="451"/>
      <c r="CS404" s="451"/>
      <c r="CT404" s="451"/>
      <c r="CU404" s="451"/>
      <c r="CV404" s="451"/>
      <c r="CW404" s="451"/>
      <c r="CX404" s="451"/>
      <c r="CY404" s="451"/>
      <c r="CZ404" s="451"/>
      <c r="DA404" s="451"/>
      <c r="DB404" s="451"/>
      <c r="DC404" s="451"/>
      <c r="DD404" s="451"/>
      <c r="DE404" s="451"/>
      <c r="DF404" s="451"/>
      <c r="DG404" s="451"/>
      <c r="DH404" s="451"/>
      <c r="DI404" s="451"/>
      <c r="DJ404" s="451"/>
      <c r="DK404" s="451"/>
      <c r="DL404" s="451"/>
      <c r="DM404" s="451"/>
      <c r="DN404" s="451"/>
      <c r="DO404" s="451"/>
      <c r="DP404" s="451"/>
      <c r="DQ404" s="451"/>
      <c r="DR404" s="451"/>
      <c r="DS404" s="451"/>
      <c r="DT404" s="451"/>
      <c r="DU404" s="451"/>
      <c r="DV404" s="451"/>
      <c r="DW404" s="451"/>
      <c r="DX404" s="451"/>
      <c r="DY404" s="451"/>
      <c r="DZ404" s="451"/>
      <c r="EA404" s="451"/>
      <c r="EB404" s="451"/>
      <c r="EC404" s="451"/>
      <c r="ED404" s="451"/>
      <c r="EE404" s="451"/>
      <c r="EF404" s="451"/>
      <c r="EG404" s="451"/>
      <c r="EH404" s="451"/>
      <c r="EI404" s="451"/>
      <c r="EJ404" s="451"/>
      <c r="EK404" s="451"/>
      <c r="EL404" s="451"/>
      <c r="EM404" s="451"/>
      <c r="EN404" s="451"/>
      <c r="EO404" s="451"/>
      <c r="EP404" s="451"/>
      <c r="EQ404" s="451"/>
      <c r="ER404" s="451"/>
      <c r="ES404" s="451"/>
      <c r="ET404" s="451"/>
      <c r="EU404" s="451"/>
      <c r="EV404" s="451"/>
      <c r="EW404" s="451"/>
      <c r="EX404" s="451"/>
      <c r="EY404" s="451"/>
      <c r="EZ404" s="451"/>
      <c r="FA404" s="451"/>
      <c r="FB404" s="451"/>
      <c r="FC404" s="451"/>
      <c r="FD404" s="451"/>
      <c r="FE404" s="451"/>
      <c r="FF404" s="451"/>
      <c r="FG404" s="451"/>
      <c r="FH404" s="451"/>
      <c r="FI404" s="451"/>
      <c r="FJ404" s="451"/>
      <c r="FK404" s="451"/>
      <c r="FL404" s="451"/>
      <c r="FM404" s="451"/>
      <c r="FN404" s="451"/>
    </row>
    <row r="405" spans="1:170" ht="15.75" customHeight="1">
      <c r="A405" s="451"/>
      <c r="B405" s="451"/>
      <c r="C405" s="451"/>
      <c r="D405" s="451"/>
      <c r="E405" s="451"/>
      <c r="F405" s="451"/>
      <c r="G405" s="451"/>
      <c r="H405" s="451"/>
      <c r="I405" s="451"/>
      <c r="J405" s="451"/>
      <c r="K405" s="451"/>
      <c r="L405" s="451"/>
      <c r="M405" s="451"/>
      <c r="N405" s="451"/>
      <c r="O405" s="451"/>
      <c r="P405" s="451"/>
      <c r="Q405" s="451"/>
      <c r="R405" s="451"/>
      <c r="S405" s="451"/>
      <c r="T405" s="451"/>
      <c r="U405" s="451"/>
      <c r="V405" s="451"/>
      <c r="W405" s="451"/>
      <c r="X405" s="451"/>
      <c r="Y405" s="451"/>
      <c r="Z405" s="451"/>
      <c r="AA405" s="451"/>
      <c r="AB405" s="451"/>
      <c r="AC405" s="451"/>
      <c r="AD405" s="451"/>
      <c r="AE405" s="451"/>
      <c r="AF405" s="451"/>
      <c r="AG405" s="451"/>
      <c r="AH405" s="451"/>
      <c r="AI405" s="451"/>
      <c r="AJ405" s="451"/>
      <c r="AK405" s="451"/>
      <c r="AL405" s="451"/>
      <c r="AM405" s="451"/>
      <c r="AN405" s="451"/>
      <c r="AO405" s="451"/>
      <c r="AP405" s="451"/>
      <c r="AQ405" s="451"/>
      <c r="AR405" s="451"/>
      <c r="AS405" s="451"/>
      <c r="AT405" s="451"/>
      <c r="AU405" s="451"/>
      <c r="AV405" s="451"/>
      <c r="AW405" s="451"/>
      <c r="AX405" s="451"/>
      <c r="AY405" s="451"/>
      <c r="AZ405" s="451"/>
      <c r="BA405" s="451"/>
      <c r="BB405" s="451"/>
      <c r="BC405" s="451"/>
      <c r="BD405" s="451"/>
      <c r="BE405" s="451"/>
      <c r="BF405" s="451"/>
      <c r="BG405" s="451"/>
      <c r="BH405" s="451"/>
      <c r="BI405" s="451"/>
      <c r="BJ405" s="451"/>
      <c r="BK405" s="451"/>
      <c r="BL405" s="451"/>
      <c r="BM405" s="451"/>
      <c r="BN405" s="451"/>
      <c r="BO405" s="451"/>
      <c r="BP405" s="451"/>
      <c r="BQ405" s="451"/>
      <c r="BR405" s="451"/>
      <c r="BS405" s="451"/>
      <c r="BT405" s="451"/>
      <c r="BU405" s="451"/>
      <c r="BV405" s="451"/>
      <c r="BW405" s="451"/>
      <c r="BX405" s="451"/>
      <c r="BY405" s="451"/>
      <c r="BZ405" s="451"/>
      <c r="CA405" s="451"/>
      <c r="CB405" s="451"/>
      <c r="CC405" s="451"/>
      <c r="CD405" s="451"/>
      <c r="CE405" s="451"/>
      <c r="CF405" s="451"/>
      <c r="CG405" s="451"/>
      <c r="CH405" s="451"/>
      <c r="CI405" s="451"/>
      <c r="CJ405" s="451"/>
      <c r="CK405" s="451"/>
      <c r="CL405" s="451"/>
      <c r="CM405" s="451"/>
      <c r="CN405" s="451"/>
      <c r="CO405" s="451"/>
      <c r="CP405" s="451"/>
      <c r="CQ405" s="451"/>
      <c r="CR405" s="451"/>
      <c r="CS405" s="451"/>
      <c r="CT405" s="451"/>
      <c r="CU405" s="451"/>
      <c r="CV405" s="451"/>
      <c r="CW405" s="451"/>
      <c r="CX405" s="451"/>
      <c r="CY405" s="451"/>
      <c r="CZ405" s="451"/>
      <c r="DA405" s="451"/>
      <c r="DB405" s="451"/>
      <c r="DC405" s="451"/>
      <c r="DD405" s="451"/>
      <c r="DE405" s="451"/>
      <c r="DF405" s="451"/>
      <c r="DG405" s="451"/>
      <c r="DH405" s="451"/>
      <c r="DI405" s="451"/>
      <c r="DJ405" s="451"/>
      <c r="DK405" s="451"/>
      <c r="DL405" s="451"/>
      <c r="DM405" s="451"/>
      <c r="DN405" s="451"/>
      <c r="DO405" s="451"/>
      <c r="DP405" s="451"/>
      <c r="DQ405" s="451"/>
      <c r="DR405" s="451"/>
      <c r="DS405" s="451"/>
      <c r="DT405" s="451"/>
      <c r="DU405" s="451"/>
      <c r="DV405" s="451"/>
      <c r="DW405" s="451"/>
      <c r="DX405" s="451"/>
      <c r="DY405" s="451"/>
      <c r="DZ405" s="451"/>
      <c r="EA405" s="451"/>
      <c r="EB405" s="451"/>
      <c r="EC405" s="451"/>
      <c r="ED405" s="451"/>
      <c r="EE405" s="451"/>
      <c r="EF405" s="451"/>
      <c r="EG405" s="451"/>
      <c r="EH405" s="451"/>
      <c r="EI405" s="451"/>
      <c r="EJ405" s="451"/>
      <c r="EK405" s="451"/>
      <c r="EL405" s="451"/>
      <c r="EM405" s="451"/>
      <c r="EN405" s="451"/>
      <c r="EO405" s="451"/>
      <c r="EP405" s="451"/>
      <c r="EQ405" s="451"/>
      <c r="ER405" s="451"/>
      <c r="ES405" s="451"/>
      <c r="ET405" s="451"/>
      <c r="EU405" s="451"/>
      <c r="EV405" s="451"/>
      <c r="EW405" s="451"/>
      <c r="EX405" s="451"/>
      <c r="EY405" s="451"/>
      <c r="EZ405" s="451"/>
      <c r="FA405" s="451"/>
      <c r="FB405" s="451"/>
      <c r="FC405" s="451"/>
      <c r="FD405" s="451"/>
      <c r="FE405" s="451"/>
      <c r="FF405" s="451"/>
      <c r="FG405" s="451"/>
      <c r="FH405" s="451"/>
      <c r="FI405" s="451"/>
      <c r="FJ405" s="451"/>
      <c r="FK405" s="451"/>
      <c r="FL405" s="451"/>
      <c r="FM405" s="451"/>
      <c r="FN405" s="451"/>
    </row>
    <row r="406" spans="1:170" ht="15.75" customHeight="1">
      <c r="A406" s="451"/>
      <c r="B406" s="451"/>
      <c r="C406" s="451"/>
      <c r="D406" s="451"/>
      <c r="E406" s="451"/>
      <c r="F406" s="451"/>
      <c r="G406" s="451"/>
      <c r="H406" s="451"/>
      <c r="I406" s="451"/>
      <c r="J406" s="451"/>
      <c r="K406" s="451"/>
      <c r="L406" s="451"/>
      <c r="M406" s="451"/>
      <c r="N406" s="451"/>
      <c r="O406" s="451"/>
      <c r="P406" s="451"/>
      <c r="Q406" s="451"/>
      <c r="R406" s="451"/>
      <c r="S406" s="451"/>
      <c r="T406" s="451"/>
      <c r="U406" s="451"/>
      <c r="V406" s="451"/>
      <c r="W406" s="451"/>
      <c r="X406" s="451"/>
      <c r="Y406" s="451"/>
      <c r="Z406" s="451"/>
      <c r="AA406" s="451"/>
      <c r="AB406" s="451"/>
      <c r="AC406" s="451"/>
      <c r="AD406" s="451"/>
      <c r="AE406" s="451"/>
      <c r="AF406" s="451"/>
      <c r="AG406" s="451"/>
      <c r="AH406" s="451"/>
      <c r="AI406" s="451"/>
      <c r="AJ406" s="451"/>
      <c r="AK406" s="451"/>
      <c r="AL406" s="451"/>
      <c r="AM406" s="451"/>
      <c r="AN406" s="451"/>
      <c r="AO406" s="451"/>
      <c r="AP406" s="451"/>
      <c r="AQ406" s="451"/>
      <c r="AR406" s="451"/>
      <c r="AS406" s="451"/>
      <c r="AT406" s="451"/>
      <c r="AU406" s="451"/>
      <c r="AV406" s="451"/>
      <c r="AW406" s="451"/>
      <c r="AX406" s="451"/>
      <c r="AY406" s="451"/>
      <c r="AZ406" s="451"/>
      <c r="BA406" s="451"/>
      <c r="BB406" s="451"/>
      <c r="BC406" s="451"/>
      <c r="BD406" s="451"/>
      <c r="BE406" s="451"/>
      <c r="BF406" s="451"/>
      <c r="BG406" s="451"/>
      <c r="BH406" s="451"/>
      <c r="BI406" s="451"/>
      <c r="BJ406" s="451"/>
      <c r="BK406" s="451"/>
      <c r="BL406" s="451"/>
      <c r="BM406" s="451"/>
      <c r="BN406" s="451"/>
      <c r="BO406" s="451"/>
      <c r="BP406" s="451"/>
      <c r="BQ406" s="451"/>
      <c r="BR406" s="451"/>
      <c r="BS406" s="451"/>
      <c r="BT406" s="451"/>
      <c r="BU406" s="451"/>
      <c r="BV406" s="451"/>
      <c r="BW406" s="451"/>
      <c r="BX406" s="451"/>
      <c r="BY406" s="451"/>
      <c r="BZ406" s="451"/>
      <c r="CA406" s="451"/>
      <c r="CB406" s="451"/>
      <c r="CC406" s="451"/>
      <c r="CD406" s="451"/>
      <c r="CE406" s="451"/>
      <c r="CF406" s="451"/>
      <c r="CG406" s="451"/>
      <c r="CH406" s="451"/>
      <c r="CI406" s="451"/>
      <c r="CJ406" s="451"/>
      <c r="CK406" s="451"/>
      <c r="CL406" s="451"/>
      <c r="CM406" s="451"/>
      <c r="CN406" s="451"/>
      <c r="CO406" s="451"/>
      <c r="CP406" s="451"/>
      <c r="CQ406" s="451"/>
      <c r="CR406" s="451"/>
      <c r="CS406" s="451"/>
      <c r="CT406" s="451"/>
      <c r="CU406" s="451"/>
      <c r="CV406" s="451"/>
      <c r="CW406" s="451"/>
      <c r="CX406" s="451"/>
      <c r="CY406" s="451"/>
      <c r="CZ406" s="451"/>
      <c r="DA406" s="451"/>
      <c r="DB406" s="451"/>
      <c r="DC406" s="451"/>
      <c r="DD406" s="451"/>
      <c r="DE406" s="451"/>
      <c r="DF406" s="451"/>
      <c r="DG406" s="451"/>
      <c r="DH406" s="451"/>
      <c r="DI406" s="451"/>
      <c r="DJ406" s="451"/>
      <c r="DK406" s="451"/>
      <c r="DL406" s="451"/>
      <c r="DM406" s="451"/>
      <c r="DN406" s="451"/>
      <c r="DO406" s="451"/>
      <c r="DP406" s="451"/>
      <c r="DQ406" s="451"/>
      <c r="DR406" s="451"/>
      <c r="DS406" s="451"/>
      <c r="DT406" s="451"/>
      <c r="DU406" s="451"/>
      <c r="DV406" s="451"/>
      <c r="DW406" s="451"/>
      <c r="DX406" s="451"/>
      <c r="DY406" s="451"/>
      <c r="DZ406" s="451"/>
      <c r="EA406" s="451"/>
      <c r="EB406" s="451"/>
      <c r="EC406" s="451"/>
      <c r="ED406" s="451"/>
      <c r="EE406" s="451"/>
      <c r="EF406" s="451"/>
      <c r="EG406" s="451"/>
      <c r="EH406" s="451"/>
      <c r="EI406" s="451"/>
      <c r="EJ406" s="451"/>
      <c r="EK406" s="451"/>
      <c r="EL406" s="451"/>
      <c r="EM406" s="451"/>
      <c r="EN406" s="451"/>
      <c r="EO406" s="451"/>
      <c r="EP406" s="451"/>
      <c r="EQ406" s="451"/>
      <c r="ER406" s="451"/>
      <c r="ES406" s="451"/>
      <c r="ET406" s="451"/>
      <c r="EU406" s="451"/>
      <c r="EV406" s="451"/>
      <c r="EW406" s="451"/>
      <c r="EX406" s="451"/>
      <c r="EY406" s="451"/>
      <c r="EZ406" s="451"/>
      <c r="FA406" s="451"/>
      <c r="FB406" s="451"/>
      <c r="FC406" s="451"/>
      <c r="FD406" s="451"/>
      <c r="FE406" s="451"/>
      <c r="FF406" s="451"/>
      <c r="FG406" s="451"/>
      <c r="FH406" s="451"/>
      <c r="FI406" s="451"/>
      <c r="FJ406" s="451"/>
      <c r="FK406" s="451"/>
      <c r="FL406" s="451"/>
      <c r="FM406" s="451"/>
      <c r="FN406" s="451"/>
    </row>
    <row r="407" spans="1:170" ht="15.75" customHeight="1">
      <c r="A407" s="451"/>
      <c r="B407" s="451"/>
      <c r="C407" s="451"/>
      <c r="D407" s="451"/>
      <c r="E407" s="451"/>
      <c r="F407" s="451"/>
      <c r="G407" s="451"/>
      <c r="H407" s="451"/>
      <c r="I407" s="451"/>
      <c r="J407" s="451"/>
      <c r="K407" s="451"/>
      <c r="L407" s="451"/>
      <c r="M407" s="451"/>
      <c r="N407" s="451"/>
      <c r="O407" s="451"/>
      <c r="P407" s="451"/>
      <c r="Q407" s="451"/>
      <c r="R407" s="451"/>
      <c r="S407" s="451"/>
      <c r="T407" s="451"/>
      <c r="U407" s="451"/>
      <c r="V407" s="451"/>
      <c r="W407" s="451"/>
      <c r="X407" s="451"/>
      <c r="Y407" s="451"/>
      <c r="Z407" s="451"/>
      <c r="AA407" s="451"/>
      <c r="AB407" s="451"/>
      <c r="AC407" s="451"/>
      <c r="AD407" s="451"/>
      <c r="AE407" s="451"/>
      <c r="AF407" s="451"/>
      <c r="AG407" s="451"/>
      <c r="AH407" s="451"/>
      <c r="AI407" s="451"/>
      <c r="AJ407" s="451"/>
      <c r="AK407" s="451"/>
      <c r="AL407" s="451"/>
      <c r="AM407" s="451"/>
      <c r="AN407" s="451"/>
      <c r="AO407" s="451"/>
      <c r="AP407" s="451"/>
      <c r="AQ407" s="451"/>
      <c r="AR407" s="451"/>
      <c r="AS407" s="451"/>
      <c r="AT407" s="451"/>
      <c r="AU407" s="451"/>
      <c r="AV407" s="451"/>
      <c r="AW407" s="451"/>
      <c r="AX407" s="451"/>
      <c r="AY407" s="451"/>
      <c r="AZ407" s="451"/>
      <c r="BA407" s="451"/>
      <c r="BB407" s="451"/>
      <c r="BC407" s="451"/>
      <c r="BD407" s="451"/>
      <c r="BE407" s="451"/>
      <c r="BF407" s="451"/>
      <c r="BG407" s="451"/>
      <c r="BH407" s="451"/>
      <c r="BI407" s="451"/>
      <c r="BJ407" s="451"/>
      <c r="BK407" s="451"/>
      <c r="BL407" s="451"/>
      <c r="BM407" s="451"/>
      <c r="BN407" s="451"/>
      <c r="BO407" s="451"/>
      <c r="BP407" s="451"/>
      <c r="BQ407" s="451"/>
      <c r="BR407" s="451"/>
      <c r="BS407" s="451"/>
      <c r="BT407" s="451"/>
      <c r="BU407" s="451"/>
      <c r="BV407" s="451"/>
      <c r="BW407" s="451"/>
      <c r="BX407" s="451"/>
      <c r="BY407" s="451"/>
      <c r="BZ407" s="451"/>
      <c r="CA407" s="451"/>
      <c r="CB407" s="451"/>
      <c r="CC407" s="451"/>
      <c r="CD407" s="451"/>
      <c r="CE407" s="451"/>
      <c r="CF407" s="451"/>
      <c r="CG407" s="451"/>
      <c r="CH407" s="451"/>
      <c r="CI407" s="451"/>
      <c r="CJ407" s="451"/>
      <c r="CK407" s="451"/>
      <c r="CL407" s="451"/>
      <c r="CM407" s="451"/>
      <c r="CN407" s="451"/>
      <c r="CO407" s="451"/>
      <c r="CP407" s="451"/>
      <c r="CQ407" s="451"/>
      <c r="CR407" s="451"/>
      <c r="CS407" s="451"/>
      <c r="CT407" s="451"/>
      <c r="CU407" s="451"/>
      <c r="CV407" s="451"/>
      <c r="CW407" s="451"/>
      <c r="CX407" s="451"/>
      <c r="CY407" s="451"/>
      <c r="CZ407" s="451"/>
      <c r="DA407" s="451"/>
      <c r="DB407" s="451"/>
      <c r="DC407" s="451"/>
      <c r="DD407" s="451"/>
      <c r="DE407" s="451"/>
      <c r="DF407" s="451"/>
      <c r="DG407" s="451"/>
      <c r="DH407" s="451"/>
      <c r="DI407" s="451"/>
      <c r="DJ407" s="451"/>
      <c r="DK407" s="451"/>
      <c r="DL407" s="451"/>
      <c r="DM407" s="451"/>
      <c r="DN407" s="451"/>
      <c r="DO407" s="451"/>
      <c r="DP407" s="451"/>
      <c r="DQ407" s="451"/>
      <c r="DR407" s="451"/>
      <c r="DS407" s="451"/>
      <c r="DT407" s="451"/>
      <c r="DU407" s="451"/>
      <c r="DV407" s="451"/>
      <c r="DW407" s="451"/>
      <c r="DX407" s="451"/>
      <c r="DY407" s="451"/>
      <c r="DZ407" s="451"/>
      <c r="EA407" s="451"/>
      <c r="EB407" s="451"/>
      <c r="EC407" s="451"/>
      <c r="ED407" s="451"/>
      <c r="EE407" s="451"/>
      <c r="EF407" s="451"/>
      <c r="EG407" s="451"/>
      <c r="EH407" s="451"/>
      <c r="EI407" s="451"/>
      <c r="EJ407" s="451"/>
      <c r="EK407" s="451"/>
      <c r="EL407" s="451"/>
      <c r="EM407" s="451"/>
      <c r="EN407" s="451"/>
      <c r="EO407" s="451"/>
      <c r="EP407" s="451"/>
      <c r="EQ407" s="451"/>
      <c r="ER407" s="451"/>
      <c r="ES407" s="451"/>
      <c r="ET407" s="451"/>
      <c r="EU407" s="451"/>
      <c r="EV407" s="451"/>
      <c r="EW407" s="451"/>
      <c r="EX407" s="451"/>
      <c r="EY407" s="451"/>
      <c r="EZ407" s="451"/>
      <c r="FA407" s="451"/>
      <c r="FB407" s="451"/>
      <c r="FC407" s="451"/>
      <c r="FD407" s="451"/>
      <c r="FE407" s="451"/>
      <c r="FF407" s="451"/>
      <c r="FG407" s="451"/>
      <c r="FH407" s="451"/>
      <c r="FI407" s="451"/>
      <c r="FJ407" s="451"/>
      <c r="FK407" s="451"/>
      <c r="FL407" s="451"/>
      <c r="FM407" s="451"/>
      <c r="FN407" s="451"/>
    </row>
    <row r="408" spans="1:170" ht="15.75" customHeight="1">
      <c r="A408" s="451"/>
      <c r="B408" s="451"/>
      <c r="C408" s="451"/>
      <c r="D408" s="451"/>
      <c r="E408" s="451"/>
      <c r="F408" s="451"/>
      <c r="G408" s="451"/>
      <c r="H408" s="451"/>
      <c r="I408" s="451"/>
      <c r="J408" s="451"/>
      <c r="K408" s="451"/>
      <c r="L408" s="451"/>
      <c r="M408" s="451"/>
      <c r="N408" s="451"/>
      <c r="O408" s="451"/>
      <c r="P408" s="451"/>
      <c r="Q408" s="451"/>
      <c r="R408" s="451"/>
      <c r="S408" s="451"/>
      <c r="T408" s="451"/>
      <c r="U408" s="451"/>
      <c r="V408" s="451"/>
      <c r="W408" s="451"/>
      <c r="X408" s="451"/>
      <c r="Y408" s="451"/>
      <c r="Z408" s="451"/>
      <c r="AA408" s="451"/>
      <c r="AB408" s="451"/>
      <c r="AC408" s="451"/>
      <c r="AD408" s="451"/>
      <c r="AE408" s="451"/>
      <c r="AF408" s="451"/>
      <c r="AG408" s="451"/>
      <c r="AH408" s="451"/>
      <c r="AI408" s="451"/>
      <c r="AJ408" s="451"/>
      <c r="AK408" s="451"/>
      <c r="AL408" s="451"/>
      <c r="AM408" s="451"/>
      <c r="AN408" s="451"/>
      <c r="AO408" s="451"/>
      <c r="AP408" s="451"/>
      <c r="AQ408" s="451"/>
      <c r="AR408" s="451"/>
      <c r="AS408" s="451"/>
      <c r="AT408" s="451"/>
      <c r="AU408" s="451"/>
      <c r="AV408" s="451"/>
      <c r="AW408" s="451"/>
      <c r="AX408" s="451"/>
      <c r="AY408" s="451"/>
      <c r="AZ408" s="451"/>
      <c r="BA408" s="451"/>
      <c r="BB408" s="451"/>
      <c r="BC408" s="451"/>
      <c r="BD408" s="451"/>
      <c r="BE408" s="451"/>
      <c r="BF408" s="451"/>
      <c r="BG408" s="451"/>
      <c r="BH408" s="451"/>
      <c r="BI408" s="451"/>
      <c r="BJ408" s="451"/>
      <c r="BK408" s="451"/>
      <c r="BL408" s="451"/>
      <c r="BM408" s="451"/>
      <c r="BN408" s="451"/>
      <c r="BO408" s="451"/>
      <c r="BP408" s="451"/>
      <c r="BQ408" s="451"/>
      <c r="BR408" s="451"/>
      <c r="BS408" s="451"/>
      <c r="BT408" s="451"/>
      <c r="BU408" s="451"/>
      <c r="BV408" s="451"/>
      <c r="BW408" s="451"/>
      <c r="BX408" s="451"/>
      <c r="BY408" s="451"/>
      <c r="BZ408" s="451"/>
      <c r="CA408" s="451"/>
      <c r="CB408" s="451"/>
      <c r="CC408" s="451"/>
      <c r="CD408" s="451"/>
      <c r="CE408" s="451"/>
      <c r="CF408" s="451"/>
      <c r="CG408" s="451"/>
      <c r="CH408" s="451"/>
      <c r="CI408" s="451"/>
      <c r="CJ408" s="451"/>
      <c r="CK408" s="451"/>
      <c r="CL408" s="451"/>
      <c r="CM408" s="451"/>
      <c r="CN408" s="451"/>
      <c r="CO408" s="451"/>
      <c r="CP408" s="451"/>
      <c r="CQ408" s="451"/>
      <c r="CR408" s="451"/>
      <c r="CS408" s="451"/>
      <c r="CT408" s="451"/>
      <c r="CU408" s="451"/>
      <c r="CV408" s="451"/>
      <c r="CW408" s="451"/>
      <c r="CX408" s="451"/>
      <c r="CY408" s="451"/>
      <c r="CZ408" s="451"/>
      <c r="DA408" s="451"/>
      <c r="DB408" s="451"/>
      <c r="DC408" s="451"/>
      <c r="DD408" s="451"/>
      <c r="DE408" s="451"/>
      <c r="DF408" s="451"/>
      <c r="DG408" s="451"/>
      <c r="DH408" s="451"/>
      <c r="DI408" s="451"/>
      <c r="DJ408" s="451"/>
      <c r="DK408" s="451"/>
      <c r="DL408" s="451"/>
      <c r="DM408" s="451"/>
      <c r="DN408" s="451"/>
      <c r="DO408" s="451"/>
      <c r="DP408" s="451"/>
      <c r="DQ408" s="451"/>
      <c r="DR408" s="451"/>
      <c r="DS408" s="451"/>
      <c r="DT408" s="451"/>
      <c r="DU408" s="451"/>
      <c r="DV408" s="451"/>
      <c r="DW408" s="451"/>
      <c r="DX408" s="451"/>
      <c r="DY408" s="451"/>
      <c r="DZ408" s="451"/>
      <c r="EA408" s="451"/>
      <c r="EB408" s="451"/>
      <c r="EC408" s="451"/>
      <c r="ED408" s="451"/>
      <c r="EE408" s="451"/>
      <c r="EF408" s="451"/>
      <c r="EG408" s="451"/>
      <c r="EH408" s="451"/>
      <c r="EI408" s="451"/>
      <c r="EJ408" s="451"/>
      <c r="EK408" s="451"/>
      <c r="EL408" s="451"/>
      <c r="EM408" s="451"/>
      <c r="EN408" s="451"/>
      <c r="EO408" s="451"/>
      <c r="EP408" s="451"/>
      <c r="EQ408" s="451"/>
      <c r="ER408" s="451"/>
      <c r="ES408" s="451"/>
      <c r="ET408" s="451"/>
      <c r="EU408" s="451"/>
      <c r="EV408" s="451"/>
      <c r="EW408" s="451"/>
      <c r="EX408" s="451"/>
      <c r="EY408" s="451"/>
      <c r="EZ408" s="451"/>
      <c r="FA408" s="451"/>
      <c r="FB408" s="451"/>
      <c r="FC408" s="451"/>
      <c r="FD408" s="451"/>
      <c r="FE408" s="451"/>
      <c r="FF408" s="451"/>
      <c r="FG408" s="451"/>
      <c r="FH408" s="451"/>
      <c r="FI408" s="451"/>
      <c r="FJ408" s="451"/>
      <c r="FK408" s="451"/>
      <c r="FL408" s="451"/>
      <c r="FM408" s="451"/>
      <c r="FN408" s="451"/>
    </row>
    <row r="409" spans="1:170" ht="15.75" customHeight="1">
      <c r="A409" s="451"/>
      <c r="B409" s="451"/>
      <c r="C409" s="451"/>
      <c r="D409" s="451"/>
      <c r="E409" s="451"/>
      <c r="F409" s="451"/>
      <c r="G409" s="451"/>
      <c r="H409" s="451"/>
      <c r="I409" s="451"/>
      <c r="J409" s="451"/>
      <c r="K409" s="451"/>
      <c r="L409" s="451"/>
      <c r="M409" s="451"/>
      <c r="N409" s="451"/>
      <c r="O409" s="451"/>
      <c r="P409" s="451"/>
      <c r="Q409" s="451"/>
      <c r="R409" s="451"/>
      <c r="S409" s="451"/>
      <c r="T409" s="451"/>
      <c r="U409" s="451"/>
      <c r="V409" s="451"/>
      <c r="W409" s="451"/>
      <c r="X409" s="451"/>
      <c r="Y409" s="451"/>
      <c r="Z409" s="451"/>
      <c r="AA409" s="451"/>
      <c r="AB409" s="451"/>
      <c r="AC409" s="451"/>
      <c r="AD409" s="451"/>
      <c r="AE409" s="451"/>
      <c r="AF409" s="451"/>
      <c r="AG409" s="451"/>
      <c r="AH409" s="451"/>
      <c r="AI409" s="451"/>
      <c r="AJ409" s="451"/>
      <c r="AK409" s="451"/>
      <c r="AL409" s="451"/>
      <c r="AM409" s="451"/>
      <c r="AN409" s="451"/>
      <c r="AO409" s="451"/>
      <c r="AP409" s="451"/>
      <c r="AQ409" s="451"/>
      <c r="AR409" s="451"/>
      <c r="AS409" s="451"/>
      <c r="AT409" s="451"/>
      <c r="AU409" s="451"/>
      <c r="AV409" s="451"/>
      <c r="AW409" s="451"/>
      <c r="AX409" s="451"/>
      <c r="AY409" s="451"/>
      <c r="AZ409" s="451"/>
      <c r="BA409" s="451"/>
      <c r="BB409" s="451"/>
      <c r="BC409" s="451"/>
      <c r="BD409" s="451"/>
      <c r="BE409" s="451"/>
      <c r="BF409" s="451"/>
      <c r="BG409" s="451"/>
      <c r="BH409" s="451"/>
      <c r="BI409" s="451"/>
      <c r="BJ409" s="451"/>
      <c r="BK409" s="451"/>
      <c r="BL409" s="451"/>
      <c r="BM409" s="451"/>
      <c r="BN409" s="451"/>
      <c r="BO409" s="451"/>
      <c r="BP409" s="451"/>
      <c r="BQ409" s="451"/>
      <c r="BR409" s="451"/>
      <c r="BS409" s="451"/>
      <c r="BT409" s="451"/>
      <c r="BU409" s="451"/>
      <c r="BV409" s="451"/>
      <c r="BW409" s="451"/>
      <c r="BX409" s="451"/>
      <c r="BY409" s="451"/>
      <c r="BZ409" s="451"/>
      <c r="CA409" s="451"/>
      <c r="CB409" s="451"/>
      <c r="CC409" s="451"/>
      <c r="CD409" s="451"/>
      <c r="CE409" s="451"/>
      <c r="CF409" s="451"/>
      <c r="CG409" s="451"/>
      <c r="CH409" s="451"/>
      <c r="CI409" s="451"/>
      <c r="CJ409" s="451"/>
      <c r="CK409" s="451"/>
      <c r="CL409" s="451"/>
      <c r="CM409" s="451"/>
      <c r="CN409" s="451"/>
      <c r="CO409" s="451"/>
      <c r="CP409" s="451"/>
      <c r="CQ409" s="451"/>
      <c r="CR409" s="451"/>
      <c r="CS409" s="451"/>
      <c r="CT409" s="451"/>
      <c r="CU409" s="451"/>
      <c r="CV409" s="451"/>
      <c r="CW409" s="451"/>
      <c r="CX409" s="451"/>
      <c r="CY409" s="451"/>
      <c r="CZ409" s="451"/>
      <c r="DA409" s="451"/>
      <c r="DB409" s="451"/>
      <c r="DC409" s="451"/>
      <c r="DD409" s="451"/>
      <c r="DE409" s="451"/>
      <c r="DF409" s="451"/>
      <c r="DG409" s="451"/>
      <c r="DH409" s="451"/>
      <c r="DI409" s="451"/>
      <c r="DJ409" s="451"/>
      <c r="DK409" s="451"/>
      <c r="DL409" s="451"/>
      <c r="DM409" s="451"/>
      <c r="DN409" s="451"/>
      <c r="DO409" s="451"/>
      <c r="DP409" s="451"/>
      <c r="DQ409" s="451"/>
      <c r="DR409" s="451"/>
      <c r="DS409" s="451"/>
      <c r="DT409" s="451"/>
      <c r="DU409" s="451"/>
      <c r="DV409" s="451"/>
      <c r="DW409" s="451"/>
      <c r="DX409" s="451"/>
      <c r="DY409" s="451"/>
      <c r="DZ409" s="451"/>
      <c r="EA409" s="451"/>
      <c r="EB409" s="451"/>
      <c r="EC409" s="451"/>
      <c r="ED409" s="451"/>
      <c r="EE409" s="451"/>
      <c r="EF409" s="451"/>
      <c r="EG409" s="451"/>
      <c r="EH409" s="451"/>
      <c r="EI409" s="451"/>
      <c r="EJ409" s="451"/>
      <c r="EK409" s="451"/>
      <c r="EL409" s="451"/>
      <c r="EM409" s="451"/>
      <c r="EN409" s="451"/>
      <c r="EO409" s="451"/>
      <c r="EP409" s="451"/>
      <c r="EQ409" s="451"/>
      <c r="ER409" s="451"/>
      <c r="ES409" s="451"/>
      <c r="ET409" s="451"/>
      <c r="EU409" s="451"/>
      <c r="EV409" s="451"/>
      <c r="EW409" s="451"/>
      <c r="EX409" s="451"/>
      <c r="EY409" s="451"/>
      <c r="EZ409" s="451"/>
      <c r="FA409" s="451"/>
      <c r="FB409" s="451"/>
      <c r="FC409" s="451"/>
      <c r="FD409" s="451"/>
      <c r="FE409" s="451"/>
      <c r="FF409" s="451"/>
      <c r="FG409" s="451"/>
      <c r="FH409" s="451"/>
      <c r="FI409" s="451"/>
      <c r="FJ409" s="451"/>
      <c r="FK409" s="451"/>
      <c r="FL409" s="451"/>
      <c r="FM409" s="451"/>
      <c r="FN409" s="451"/>
    </row>
    <row r="410" spans="1:170" ht="15.75" customHeight="1">
      <c r="A410" s="451"/>
      <c r="B410" s="451"/>
      <c r="C410" s="451"/>
      <c r="D410" s="451"/>
      <c r="E410" s="451"/>
      <c r="F410" s="451"/>
      <c r="G410" s="451"/>
      <c r="H410" s="451"/>
      <c r="I410" s="451"/>
      <c r="J410" s="451"/>
      <c r="K410" s="451"/>
      <c r="L410" s="451"/>
      <c r="M410" s="451"/>
      <c r="N410" s="451"/>
      <c r="O410" s="451"/>
      <c r="P410" s="451"/>
      <c r="Q410" s="451"/>
      <c r="R410" s="451"/>
      <c r="S410" s="451"/>
      <c r="T410" s="451"/>
      <c r="U410" s="451"/>
      <c r="V410" s="451"/>
      <c r="W410" s="451"/>
      <c r="X410" s="451"/>
      <c r="Y410" s="451"/>
      <c r="Z410" s="451"/>
      <c r="AA410" s="451"/>
      <c r="AB410" s="451"/>
      <c r="AC410" s="451"/>
      <c r="AD410" s="451"/>
      <c r="AE410" s="451"/>
      <c r="AF410" s="451"/>
      <c r="AG410" s="451"/>
      <c r="AH410" s="451"/>
      <c r="AI410" s="451"/>
      <c r="AJ410" s="451"/>
      <c r="AK410" s="451"/>
      <c r="AL410" s="451"/>
      <c r="AM410" s="451"/>
      <c r="AN410" s="451"/>
      <c r="AO410" s="451"/>
      <c r="AP410" s="451"/>
      <c r="AQ410" s="451"/>
      <c r="AR410" s="451"/>
      <c r="AS410" s="451"/>
      <c r="AT410" s="451"/>
      <c r="AU410" s="451"/>
      <c r="AV410" s="451"/>
      <c r="AW410" s="451"/>
      <c r="AX410" s="451"/>
      <c r="AY410" s="451"/>
      <c r="AZ410" s="451"/>
      <c r="BA410" s="451"/>
      <c r="BB410" s="451"/>
      <c r="BC410" s="451"/>
      <c r="BD410" s="451"/>
      <c r="BE410" s="451"/>
      <c r="BF410" s="451"/>
      <c r="BG410" s="451"/>
      <c r="BH410" s="451"/>
      <c r="BI410" s="451"/>
      <c r="BJ410" s="451"/>
      <c r="BK410" s="451"/>
      <c r="BL410" s="451"/>
      <c r="BM410" s="451"/>
      <c r="BN410" s="451"/>
      <c r="BO410" s="451"/>
      <c r="BP410" s="451"/>
      <c r="BQ410" s="451"/>
      <c r="BR410" s="451"/>
      <c r="BS410" s="451"/>
      <c r="BT410" s="451"/>
      <c r="BU410" s="451"/>
      <c r="BV410" s="451"/>
      <c r="BW410" s="451"/>
      <c r="BX410" s="451"/>
      <c r="BY410" s="451"/>
      <c r="BZ410" s="451"/>
      <c r="CA410" s="451"/>
      <c r="CB410" s="451"/>
      <c r="CC410" s="451"/>
      <c r="CD410" s="451"/>
      <c r="CE410" s="451"/>
      <c r="CF410" s="451"/>
      <c r="CG410" s="451"/>
      <c r="CH410" s="451"/>
      <c r="CI410" s="451"/>
      <c r="CJ410" s="451"/>
      <c r="CK410" s="451"/>
      <c r="CL410" s="451"/>
      <c r="CM410" s="451"/>
      <c r="CN410" s="451"/>
      <c r="CO410" s="451"/>
      <c r="CP410" s="451"/>
      <c r="CQ410" s="451"/>
      <c r="CR410" s="451"/>
      <c r="CS410" s="451"/>
      <c r="CT410" s="451"/>
      <c r="CU410" s="451"/>
      <c r="CV410" s="451"/>
      <c r="CW410" s="451"/>
      <c r="CX410" s="451"/>
      <c r="CY410" s="451"/>
      <c r="CZ410" s="451"/>
      <c r="DA410" s="451"/>
      <c r="DB410" s="451"/>
      <c r="DC410" s="451"/>
      <c r="DD410" s="451"/>
      <c r="DE410" s="451"/>
      <c r="DF410" s="451"/>
      <c r="DG410" s="451"/>
      <c r="DH410" s="451"/>
      <c r="DI410" s="451"/>
      <c r="DJ410" s="451"/>
      <c r="DK410" s="451"/>
      <c r="DL410" s="451"/>
      <c r="DM410" s="451"/>
      <c r="DN410" s="451"/>
      <c r="DO410" s="451"/>
      <c r="DP410" s="451"/>
      <c r="DQ410" s="451"/>
      <c r="DR410" s="451"/>
      <c r="DS410" s="451"/>
      <c r="DT410" s="451"/>
      <c r="DU410" s="451"/>
      <c r="DV410" s="451"/>
      <c r="DW410" s="451"/>
      <c r="DX410" s="451"/>
      <c r="DY410" s="451"/>
      <c r="DZ410" s="451"/>
      <c r="EA410" s="451"/>
      <c r="EB410" s="451"/>
      <c r="EC410" s="451"/>
      <c r="ED410" s="451"/>
      <c r="EE410" s="451"/>
      <c r="EF410" s="451"/>
      <c r="EG410" s="451"/>
      <c r="EH410" s="451"/>
      <c r="EI410" s="451"/>
      <c r="EJ410" s="451"/>
      <c r="EK410" s="451"/>
      <c r="EL410" s="451"/>
      <c r="EM410" s="451"/>
      <c r="EN410" s="451"/>
      <c r="EO410" s="451"/>
      <c r="EP410" s="451"/>
      <c r="EQ410" s="451"/>
      <c r="ER410" s="451"/>
      <c r="ES410" s="451"/>
      <c r="ET410" s="451"/>
      <c r="EU410" s="451"/>
      <c r="EV410" s="451"/>
      <c r="EW410" s="451"/>
      <c r="EX410" s="451"/>
      <c r="EY410" s="451"/>
      <c r="EZ410" s="451"/>
      <c r="FA410" s="451"/>
      <c r="FB410" s="451"/>
      <c r="FC410" s="451"/>
      <c r="FD410" s="451"/>
      <c r="FE410" s="451"/>
      <c r="FF410" s="451"/>
      <c r="FG410" s="451"/>
      <c r="FH410" s="451"/>
      <c r="FI410" s="451"/>
      <c r="FJ410" s="451"/>
      <c r="FK410" s="451"/>
      <c r="FL410" s="451"/>
      <c r="FM410" s="451"/>
      <c r="FN410" s="451"/>
    </row>
    <row r="411" spans="1:170" ht="15.75" customHeight="1">
      <c r="A411" s="451"/>
      <c r="B411" s="451"/>
      <c r="C411" s="451"/>
      <c r="D411" s="451"/>
      <c r="E411" s="451"/>
      <c r="F411" s="451"/>
      <c r="G411" s="451"/>
      <c r="H411" s="451"/>
      <c r="I411" s="451"/>
      <c r="J411" s="451"/>
      <c r="K411" s="451"/>
      <c r="L411" s="451"/>
      <c r="M411" s="451"/>
      <c r="N411" s="451"/>
      <c r="O411" s="451"/>
      <c r="P411" s="451"/>
      <c r="Q411" s="451"/>
      <c r="R411" s="451"/>
      <c r="S411" s="451"/>
      <c r="T411" s="451"/>
      <c r="U411" s="451"/>
      <c r="V411" s="451"/>
      <c r="W411" s="451"/>
      <c r="X411" s="451"/>
      <c r="Y411" s="451"/>
      <c r="Z411" s="451"/>
      <c r="AA411" s="451"/>
      <c r="AB411" s="451"/>
      <c r="AC411" s="451"/>
      <c r="AD411" s="451"/>
      <c r="AE411" s="451"/>
      <c r="AF411" s="451"/>
      <c r="AG411" s="451"/>
      <c r="AH411" s="451"/>
      <c r="AI411" s="451"/>
      <c r="AJ411" s="451"/>
      <c r="AK411" s="451"/>
      <c r="AL411" s="451"/>
      <c r="AM411" s="451"/>
      <c r="AN411" s="451"/>
      <c r="AO411" s="451"/>
      <c r="AP411" s="451"/>
      <c r="AQ411" s="451"/>
      <c r="AR411" s="451"/>
      <c r="AS411" s="451"/>
      <c r="AT411" s="451"/>
      <c r="AU411" s="451"/>
      <c r="AV411" s="451"/>
      <c r="AW411" s="451"/>
      <c r="AX411" s="451"/>
      <c r="AY411" s="451"/>
      <c r="AZ411" s="451"/>
      <c r="BA411" s="451"/>
      <c r="BB411" s="451"/>
      <c r="BC411" s="451"/>
      <c r="BD411" s="451"/>
      <c r="BE411" s="451"/>
      <c r="BF411" s="451"/>
      <c r="BG411" s="451"/>
      <c r="BH411" s="451"/>
      <c r="BI411" s="451"/>
      <c r="BJ411" s="451"/>
      <c r="BK411" s="451"/>
      <c r="BL411" s="451"/>
      <c r="BM411" s="451"/>
      <c r="BN411" s="451"/>
      <c r="BO411" s="451"/>
      <c r="BP411" s="451"/>
      <c r="BQ411" s="451"/>
      <c r="BR411" s="451"/>
      <c r="BS411" s="451"/>
      <c r="BT411" s="451"/>
      <c r="BU411" s="451"/>
      <c r="BV411" s="451"/>
      <c r="BW411" s="451"/>
      <c r="BX411" s="451"/>
      <c r="BY411" s="451"/>
      <c r="BZ411" s="451"/>
      <c r="CA411" s="451"/>
      <c r="CB411" s="451"/>
      <c r="CC411" s="451"/>
      <c r="CD411" s="451"/>
      <c r="CE411" s="451"/>
      <c r="CF411" s="451"/>
      <c r="CG411" s="451"/>
      <c r="CH411" s="451"/>
      <c r="CI411" s="451"/>
      <c r="CJ411" s="451"/>
      <c r="CK411" s="451"/>
      <c r="CL411" s="451"/>
      <c r="CM411" s="451"/>
      <c r="CN411" s="451"/>
      <c r="CO411" s="451"/>
      <c r="CP411" s="451"/>
      <c r="CQ411" s="451"/>
      <c r="CR411" s="451"/>
      <c r="CS411" s="451"/>
      <c r="CT411" s="451"/>
      <c r="CU411" s="451"/>
      <c r="CV411" s="451"/>
      <c r="CW411" s="451"/>
      <c r="CX411" s="451"/>
      <c r="CY411" s="451"/>
      <c r="CZ411" s="451"/>
      <c r="DA411" s="451"/>
      <c r="DB411" s="451"/>
      <c r="DC411" s="451"/>
      <c r="DD411" s="451"/>
      <c r="DE411" s="451"/>
      <c r="DF411" s="451"/>
      <c r="DG411" s="451"/>
      <c r="DH411" s="451"/>
      <c r="DI411" s="451"/>
      <c r="DJ411" s="451"/>
      <c r="DK411" s="451"/>
      <c r="DL411" s="451"/>
      <c r="DM411" s="451"/>
      <c r="DN411" s="451"/>
      <c r="DO411" s="451"/>
      <c r="DP411" s="451"/>
      <c r="DQ411" s="451"/>
      <c r="DR411" s="451"/>
      <c r="DS411" s="451"/>
      <c r="DT411" s="451"/>
      <c r="DU411" s="451"/>
      <c r="DV411" s="451"/>
      <c r="DW411" s="451"/>
      <c r="DX411" s="451"/>
      <c r="DY411" s="451"/>
      <c r="DZ411" s="451"/>
      <c r="EA411" s="451"/>
      <c r="EB411" s="451"/>
      <c r="EC411" s="451"/>
      <c r="ED411" s="451"/>
      <c r="EE411" s="451"/>
      <c r="EF411" s="451"/>
      <c r="EG411" s="451"/>
      <c r="EH411" s="451"/>
      <c r="EI411" s="451"/>
      <c r="EJ411" s="451"/>
      <c r="EK411" s="451"/>
      <c r="EL411" s="451"/>
      <c r="EM411" s="451"/>
      <c r="EN411" s="451"/>
      <c r="EO411" s="451"/>
      <c r="EP411" s="451"/>
      <c r="EQ411" s="451"/>
      <c r="ER411" s="451"/>
      <c r="ES411" s="451"/>
      <c r="ET411" s="451"/>
      <c r="EU411" s="451"/>
      <c r="EV411" s="451"/>
      <c r="EW411" s="451"/>
      <c r="EX411" s="451"/>
      <c r="EY411" s="451"/>
      <c r="EZ411" s="451"/>
      <c r="FA411" s="451"/>
      <c r="FB411" s="451"/>
      <c r="FC411" s="451"/>
      <c r="FD411" s="451"/>
      <c r="FE411" s="451"/>
      <c r="FF411" s="451"/>
      <c r="FG411" s="451"/>
      <c r="FH411" s="451"/>
      <c r="FI411" s="451"/>
      <c r="FJ411" s="451"/>
      <c r="FK411" s="451"/>
      <c r="FL411" s="451"/>
      <c r="FM411" s="451"/>
      <c r="FN411" s="451"/>
    </row>
    <row r="412" spans="1:170" ht="15.75" customHeight="1">
      <c r="A412" s="451"/>
      <c r="B412" s="451"/>
      <c r="C412" s="451"/>
      <c r="D412" s="451"/>
      <c r="E412" s="451"/>
      <c r="F412" s="451"/>
      <c r="G412" s="451"/>
      <c r="H412" s="451"/>
      <c r="I412" s="451"/>
      <c r="J412" s="451"/>
      <c r="K412" s="451"/>
      <c r="L412" s="451"/>
      <c r="M412" s="451"/>
      <c r="N412" s="451"/>
      <c r="O412" s="451"/>
      <c r="P412" s="451"/>
      <c r="Q412" s="451"/>
      <c r="R412" s="451"/>
      <c r="S412" s="451"/>
      <c r="T412" s="451"/>
      <c r="U412" s="451"/>
      <c r="V412" s="451"/>
      <c r="W412" s="451"/>
      <c r="X412" s="451"/>
      <c r="Y412" s="451"/>
      <c r="Z412" s="451"/>
      <c r="AA412" s="451"/>
      <c r="AB412" s="451"/>
      <c r="AC412" s="451"/>
      <c r="AD412" s="451"/>
      <c r="AE412" s="451"/>
      <c r="AF412" s="451"/>
      <c r="AG412" s="451"/>
      <c r="AH412" s="451"/>
      <c r="AI412" s="451"/>
      <c r="AJ412" s="451"/>
      <c r="AK412" s="451"/>
      <c r="AL412" s="451"/>
      <c r="AM412" s="451"/>
      <c r="AN412" s="451"/>
      <c r="AO412" s="451"/>
      <c r="AP412" s="451"/>
      <c r="AQ412" s="451"/>
      <c r="AR412" s="451"/>
      <c r="AS412" s="451"/>
      <c r="AT412" s="451"/>
      <c r="AU412" s="451"/>
      <c r="AV412" s="451"/>
      <c r="AW412" s="451"/>
      <c r="AX412" s="451"/>
      <c r="AY412" s="451"/>
      <c r="AZ412" s="451"/>
      <c r="BA412" s="451"/>
      <c r="BB412" s="451"/>
      <c r="BC412" s="451"/>
      <c r="BD412" s="451"/>
      <c r="BE412" s="451"/>
      <c r="BF412" s="451"/>
      <c r="BG412" s="451"/>
      <c r="BH412" s="451"/>
      <c r="BI412" s="451"/>
      <c r="BJ412" s="451"/>
      <c r="BK412" s="451"/>
      <c r="BL412" s="451"/>
      <c r="BM412" s="451"/>
      <c r="BN412" s="451"/>
      <c r="BO412" s="451"/>
      <c r="BP412" s="451"/>
      <c r="BQ412" s="451"/>
      <c r="BR412" s="451"/>
      <c r="BS412" s="451"/>
      <c r="BT412" s="451"/>
      <c r="BU412" s="451"/>
      <c r="BV412" s="451"/>
      <c r="BW412" s="451"/>
      <c r="BX412" s="451"/>
      <c r="BY412" s="451"/>
      <c r="BZ412" s="451"/>
      <c r="CA412" s="451"/>
      <c r="CB412" s="451"/>
      <c r="CC412" s="451"/>
      <c r="CD412" s="451"/>
      <c r="CE412" s="451"/>
      <c r="CF412" s="451"/>
      <c r="CG412" s="451"/>
      <c r="CH412" s="451"/>
      <c r="CI412" s="451"/>
      <c r="CJ412" s="451"/>
      <c r="CK412" s="451"/>
      <c r="CL412" s="451"/>
      <c r="CM412" s="451"/>
      <c r="CN412" s="451"/>
      <c r="CO412" s="451"/>
      <c r="CP412" s="451"/>
      <c r="CQ412" s="451"/>
      <c r="CR412" s="451"/>
      <c r="CS412" s="451"/>
      <c r="CT412" s="451"/>
      <c r="CU412" s="451"/>
      <c r="CV412" s="451"/>
      <c r="CW412" s="451"/>
      <c r="CX412" s="451"/>
      <c r="CY412" s="451"/>
      <c r="CZ412" s="451"/>
      <c r="DA412" s="451"/>
      <c r="DB412" s="451"/>
      <c r="DC412" s="451"/>
      <c r="DD412" s="451"/>
      <c r="DE412" s="451"/>
      <c r="DF412" s="451"/>
      <c r="DG412" s="451"/>
      <c r="DH412" s="451"/>
      <c r="DI412" s="451"/>
      <c r="DJ412" s="451"/>
      <c r="DK412" s="451"/>
      <c r="DL412" s="451"/>
      <c r="DM412" s="451"/>
      <c r="DN412" s="451"/>
      <c r="DO412" s="451"/>
      <c r="DP412" s="451"/>
      <c r="DQ412" s="451"/>
      <c r="DR412" s="451"/>
      <c r="DS412" s="451"/>
      <c r="DT412" s="451"/>
      <c r="DU412" s="451"/>
      <c r="DV412" s="451"/>
      <c r="DW412" s="451"/>
      <c r="DX412" s="451"/>
      <c r="DY412" s="451"/>
      <c r="DZ412" s="451"/>
      <c r="EA412" s="451"/>
      <c r="EB412" s="451"/>
      <c r="EC412" s="451"/>
      <c r="ED412" s="451"/>
      <c r="EE412" s="451"/>
      <c r="EF412" s="451"/>
      <c r="EG412" s="451"/>
      <c r="EH412" s="451"/>
      <c r="EI412" s="451"/>
      <c r="EJ412" s="451"/>
      <c r="EK412" s="451"/>
      <c r="EL412" s="451"/>
      <c r="EM412" s="451"/>
      <c r="EN412" s="451"/>
      <c r="EO412" s="451"/>
      <c r="EP412" s="451"/>
      <c r="EQ412" s="451"/>
      <c r="ER412" s="451"/>
      <c r="ES412" s="451"/>
      <c r="ET412" s="451"/>
      <c r="EU412" s="451"/>
      <c r="EV412" s="451"/>
      <c r="EW412" s="451"/>
      <c r="EX412" s="451"/>
      <c r="EY412" s="451"/>
      <c r="EZ412" s="451"/>
      <c r="FA412" s="451"/>
      <c r="FB412" s="451"/>
      <c r="FC412" s="451"/>
      <c r="FD412" s="451"/>
      <c r="FE412" s="451"/>
      <c r="FF412" s="451"/>
      <c r="FG412" s="451"/>
      <c r="FH412" s="451"/>
      <c r="FI412" s="451"/>
      <c r="FJ412" s="451"/>
      <c r="FK412" s="451"/>
      <c r="FL412" s="451"/>
      <c r="FM412" s="451"/>
      <c r="FN412" s="451"/>
    </row>
    <row r="413" spans="1:170" ht="15.75" customHeight="1">
      <c r="A413" s="451"/>
      <c r="B413" s="451"/>
      <c r="C413" s="451"/>
      <c r="D413" s="451"/>
      <c r="E413" s="451"/>
      <c r="F413" s="451"/>
      <c r="G413" s="451"/>
      <c r="H413" s="451"/>
      <c r="I413" s="451"/>
      <c r="J413" s="451"/>
      <c r="K413" s="451"/>
      <c r="L413" s="451"/>
      <c r="M413" s="451"/>
      <c r="N413" s="451"/>
      <c r="O413" s="451"/>
      <c r="P413" s="451"/>
      <c r="Q413" s="451"/>
      <c r="R413" s="451"/>
      <c r="S413" s="451"/>
      <c r="T413" s="451"/>
      <c r="U413" s="451"/>
      <c r="V413" s="451"/>
      <c r="W413" s="451"/>
      <c r="X413" s="451"/>
      <c r="Y413" s="451"/>
      <c r="Z413" s="451"/>
      <c r="AA413" s="451"/>
      <c r="AB413" s="451"/>
      <c r="AC413" s="451"/>
      <c r="AD413" s="451"/>
      <c r="AE413" s="451"/>
      <c r="AF413" s="451"/>
      <c r="AG413" s="451"/>
      <c r="AH413" s="451"/>
      <c r="AI413" s="451"/>
      <c r="AJ413" s="451"/>
      <c r="AK413" s="451"/>
      <c r="AL413" s="451"/>
      <c r="AM413" s="451"/>
      <c r="AN413" s="451"/>
      <c r="AO413" s="451"/>
      <c r="AP413" s="451"/>
      <c r="AQ413" s="451"/>
      <c r="AR413" s="451"/>
      <c r="AS413" s="451"/>
      <c r="AT413" s="451"/>
      <c r="AU413" s="451"/>
      <c r="AV413" s="451"/>
      <c r="AW413" s="451"/>
      <c r="AX413" s="451"/>
      <c r="AY413" s="451"/>
      <c r="AZ413" s="451"/>
      <c r="BA413" s="451"/>
      <c r="BB413" s="451"/>
      <c r="BC413" s="451"/>
      <c r="BD413" s="451"/>
      <c r="BE413" s="451"/>
      <c r="BF413" s="451"/>
      <c r="BG413" s="451"/>
      <c r="BH413" s="451"/>
      <c r="BI413" s="451"/>
      <c r="BJ413" s="451"/>
      <c r="BK413" s="451"/>
      <c r="BL413" s="451"/>
      <c r="BM413" s="451"/>
      <c r="BN413" s="451"/>
      <c r="BO413" s="451"/>
      <c r="BP413" s="451"/>
      <c r="BQ413" s="451"/>
      <c r="BR413" s="451"/>
      <c r="BS413" s="451"/>
      <c r="BT413" s="451"/>
      <c r="BU413" s="451"/>
      <c r="BV413" s="451"/>
      <c r="BW413" s="451"/>
      <c r="BX413" s="451"/>
      <c r="BY413" s="451"/>
      <c r="BZ413" s="451"/>
      <c r="CA413" s="451"/>
      <c r="CB413" s="451"/>
      <c r="CC413" s="451"/>
      <c r="CD413" s="451"/>
      <c r="CE413" s="451"/>
      <c r="CF413" s="451"/>
      <c r="CG413" s="451"/>
      <c r="CH413" s="451"/>
      <c r="CI413" s="451"/>
      <c r="CJ413" s="451"/>
      <c r="CK413" s="451"/>
      <c r="CL413" s="451"/>
      <c r="CM413" s="451"/>
      <c r="CN413" s="451"/>
      <c r="CO413" s="451"/>
      <c r="CP413" s="451"/>
      <c r="CQ413" s="451"/>
      <c r="CR413" s="451"/>
      <c r="CS413" s="451"/>
      <c r="CT413" s="451"/>
      <c r="CU413" s="451"/>
      <c r="CV413" s="451"/>
      <c r="CW413" s="451"/>
      <c r="CX413" s="451"/>
      <c r="CY413" s="451"/>
      <c r="CZ413" s="451"/>
      <c r="DA413" s="451"/>
      <c r="DB413" s="451"/>
      <c r="DC413" s="451"/>
      <c r="DD413" s="451"/>
      <c r="DE413" s="451"/>
      <c r="DF413" s="451"/>
      <c r="DG413" s="451"/>
      <c r="DH413" s="451"/>
      <c r="DI413" s="451"/>
      <c r="DJ413" s="451"/>
      <c r="DK413" s="451"/>
      <c r="DL413" s="451"/>
      <c r="DM413" s="451"/>
      <c r="DN413" s="451"/>
      <c r="DO413" s="451"/>
      <c r="DP413" s="451"/>
      <c r="DQ413" s="451"/>
      <c r="DR413" s="451"/>
      <c r="DS413" s="451"/>
      <c r="DT413" s="451"/>
      <c r="DU413" s="451"/>
      <c r="DV413" s="451"/>
      <c r="DW413" s="451"/>
      <c r="DX413" s="451"/>
      <c r="DY413" s="451"/>
      <c r="DZ413" s="451"/>
      <c r="EA413" s="451"/>
      <c r="EB413" s="451"/>
      <c r="EC413" s="451"/>
      <c r="ED413" s="451"/>
      <c r="EE413" s="451"/>
      <c r="EF413" s="451"/>
      <c r="EG413" s="451"/>
      <c r="EH413" s="451"/>
      <c r="EI413" s="451"/>
      <c r="EJ413" s="451"/>
      <c r="EK413" s="451"/>
      <c r="EL413" s="451"/>
      <c r="EM413" s="451"/>
      <c r="EN413" s="451"/>
      <c r="EO413" s="451"/>
      <c r="EP413" s="451"/>
      <c r="EQ413" s="451"/>
      <c r="ER413" s="451"/>
      <c r="ES413" s="451"/>
      <c r="ET413" s="451"/>
      <c r="EU413" s="451"/>
      <c r="EV413" s="451"/>
      <c r="EW413" s="451"/>
      <c r="EX413" s="451"/>
      <c r="EY413" s="451"/>
      <c r="EZ413" s="451"/>
      <c r="FA413" s="451"/>
      <c r="FB413" s="451"/>
      <c r="FC413" s="451"/>
      <c r="FD413" s="451"/>
      <c r="FE413" s="451"/>
      <c r="FF413" s="451"/>
      <c r="FG413" s="451"/>
      <c r="FH413" s="451"/>
      <c r="FI413" s="451"/>
      <c r="FJ413" s="451"/>
      <c r="FK413" s="451"/>
      <c r="FL413" s="451"/>
      <c r="FM413" s="451"/>
      <c r="FN413" s="451"/>
    </row>
    <row r="414" spans="1:170" ht="15.75" customHeight="1">
      <c r="A414" s="451"/>
      <c r="B414" s="451"/>
      <c r="C414" s="451"/>
      <c r="D414" s="451"/>
      <c r="E414" s="451"/>
      <c r="F414" s="451"/>
      <c r="G414" s="451"/>
      <c r="H414" s="451"/>
      <c r="I414" s="451"/>
      <c r="J414" s="451"/>
      <c r="K414" s="451"/>
      <c r="L414" s="451"/>
      <c r="M414" s="451"/>
      <c r="N414" s="451"/>
      <c r="O414" s="451"/>
      <c r="P414" s="451"/>
      <c r="Q414" s="451"/>
      <c r="R414" s="451"/>
      <c r="S414" s="451"/>
      <c r="T414" s="451"/>
      <c r="U414" s="451"/>
      <c r="V414" s="451"/>
      <c r="W414" s="451"/>
      <c r="X414" s="451"/>
      <c r="Y414" s="451"/>
      <c r="Z414" s="451"/>
      <c r="AA414" s="451"/>
      <c r="AB414" s="451"/>
      <c r="AC414" s="451"/>
      <c r="AD414" s="451"/>
      <c r="AE414" s="451"/>
      <c r="AF414" s="451"/>
      <c r="AG414" s="451"/>
      <c r="AH414" s="451"/>
      <c r="AI414" s="451"/>
      <c r="AJ414" s="451"/>
      <c r="AK414" s="451"/>
      <c r="AL414" s="451"/>
      <c r="AM414" s="451"/>
      <c r="AN414" s="451"/>
      <c r="AO414" s="451"/>
      <c r="AP414" s="451"/>
      <c r="AQ414" s="451"/>
      <c r="AR414" s="451"/>
      <c r="AS414" s="451"/>
      <c r="AT414" s="451"/>
      <c r="AU414" s="451"/>
      <c r="AV414" s="451"/>
      <c r="AW414" s="451"/>
      <c r="AX414" s="451"/>
      <c r="AY414" s="451"/>
      <c r="AZ414" s="451"/>
      <c r="BA414" s="451"/>
      <c r="BB414" s="451"/>
      <c r="BC414" s="451"/>
      <c r="BD414" s="451"/>
      <c r="BE414" s="451"/>
      <c r="BF414" s="451"/>
      <c r="BG414" s="451"/>
      <c r="BH414" s="451"/>
      <c r="BI414" s="451"/>
      <c r="BJ414" s="451"/>
      <c r="BK414" s="451"/>
      <c r="BL414" s="451"/>
      <c r="BM414" s="451"/>
      <c r="BN414" s="451"/>
      <c r="BO414" s="451"/>
      <c r="BP414" s="451"/>
      <c r="BQ414" s="451"/>
      <c r="BR414" s="451"/>
      <c r="BS414" s="451"/>
      <c r="BT414" s="451"/>
      <c r="BU414" s="451"/>
      <c r="BV414" s="451"/>
      <c r="BW414" s="451"/>
      <c r="BX414" s="451"/>
      <c r="BY414" s="451"/>
      <c r="BZ414" s="451"/>
      <c r="CA414" s="451"/>
      <c r="CB414" s="451"/>
      <c r="CC414" s="451"/>
      <c r="CD414" s="451"/>
      <c r="CE414" s="451"/>
      <c r="CF414" s="451"/>
      <c r="CG414" s="451"/>
      <c r="CH414" s="451"/>
      <c r="CI414" s="451"/>
      <c r="CJ414" s="451"/>
      <c r="CK414" s="451"/>
      <c r="CL414" s="451"/>
      <c r="CM414" s="451"/>
      <c r="CN414" s="451"/>
      <c r="CO414" s="451"/>
      <c r="CP414" s="451"/>
      <c r="CQ414" s="451"/>
      <c r="CR414" s="451"/>
      <c r="CS414" s="451"/>
      <c r="CT414" s="451"/>
      <c r="CU414" s="451"/>
      <c r="CV414" s="451"/>
      <c r="CW414" s="451"/>
      <c r="CX414" s="451"/>
      <c r="CY414" s="451"/>
      <c r="CZ414" s="451"/>
      <c r="DA414" s="451"/>
      <c r="DB414" s="451"/>
      <c r="DC414" s="451"/>
      <c r="DD414" s="451"/>
      <c r="DE414" s="451"/>
      <c r="DF414" s="451"/>
      <c r="DG414" s="451"/>
      <c r="DH414" s="451"/>
      <c r="DI414" s="451"/>
      <c r="DJ414" s="451"/>
      <c r="DK414" s="451"/>
      <c r="DL414" s="451"/>
      <c r="DM414" s="451"/>
      <c r="DN414" s="451"/>
      <c r="DO414" s="451"/>
      <c r="DP414" s="451"/>
      <c r="DQ414" s="451"/>
      <c r="DR414" s="451"/>
      <c r="DS414" s="451"/>
      <c r="DT414" s="451"/>
      <c r="DU414" s="451"/>
      <c r="DV414" s="451"/>
      <c r="DW414" s="451"/>
      <c r="DX414" s="451"/>
      <c r="DY414" s="451"/>
      <c r="DZ414" s="451"/>
      <c r="EA414" s="451"/>
      <c r="EB414" s="451"/>
      <c r="EC414" s="451"/>
      <c r="ED414" s="451"/>
      <c r="EE414" s="451"/>
      <c r="EF414" s="451"/>
      <c r="EG414" s="451"/>
      <c r="EH414" s="451"/>
      <c r="EI414" s="451"/>
      <c r="EJ414" s="451"/>
      <c r="EK414" s="451"/>
      <c r="EL414" s="451"/>
      <c r="EM414" s="451"/>
      <c r="EN414" s="451"/>
      <c r="EO414" s="451"/>
      <c r="EP414" s="451"/>
      <c r="EQ414" s="451"/>
      <c r="ER414" s="451"/>
      <c r="ES414" s="451"/>
      <c r="ET414" s="451"/>
      <c r="EU414" s="451"/>
      <c r="EV414" s="451"/>
      <c r="EW414" s="451"/>
      <c r="EX414" s="451"/>
      <c r="EY414" s="451"/>
      <c r="EZ414" s="451"/>
      <c r="FA414" s="451"/>
      <c r="FB414" s="451"/>
      <c r="FC414" s="451"/>
      <c r="FD414" s="451"/>
      <c r="FE414" s="451"/>
      <c r="FF414" s="451"/>
      <c r="FG414" s="451"/>
      <c r="FH414" s="451"/>
      <c r="FI414" s="451"/>
      <c r="FJ414" s="451"/>
      <c r="FK414" s="451"/>
      <c r="FL414" s="451"/>
      <c r="FM414" s="451"/>
      <c r="FN414" s="451"/>
    </row>
    <row r="415" spans="1:170" ht="15.75" customHeight="1">
      <c r="A415" s="451"/>
      <c r="B415" s="451"/>
      <c r="C415" s="451"/>
      <c r="D415" s="451"/>
      <c r="E415" s="451"/>
      <c r="F415" s="451"/>
      <c r="G415" s="451"/>
      <c r="H415" s="451"/>
      <c r="I415" s="451"/>
      <c r="J415" s="451"/>
      <c r="K415" s="451"/>
      <c r="L415" s="451"/>
      <c r="M415" s="451"/>
      <c r="N415" s="451"/>
      <c r="O415" s="451"/>
      <c r="P415" s="451"/>
      <c r="Q415" s="451"/>
      <c r="R415" s="451"/>
      <c r="S415" s="451"/>
      <c r="T415" s="451"/>
      <c r="U415" s="451"/>
      <c r="V415" s="451"/>
      <c r="W415" s="451"/>
      <c r="X415" s="451"/>
      <c r="Y415" s="451"/>
      <c r="Z415" s="451"/>
      <c r="AA415" s="451"/>
      <c r="AB415" s="451"/>
      <c r="AC415" s="451"/>
      <c r="AD415" s="451"/>
      <c r="AE415" s="451"/>
      <c r="AF415" s="451"/>
      <c r="AG415" s="451"/>
      <c r="AH415" s="451"/>
      <c r="AI415" s="451"/>
      <c r="AJ415" s="451"/>
      <c r="AK415" s="451"/>
      <c r="AL415" s="451"/>
      <c r="AM415" s="451"/>
      <c r="AN415" s="451"/>
      <c r="AO415" s="451"/>
      <c r="AP415" s="451"/>
      <c r="AQ415" s="451"/>
      <c r="AR415" s="451"/>
      <c r="AS415" s="451"/>
      <c r="AT415" s="451"/>
      <c r="AU415" s="451"/>
      <c r="AV415" s="451"/>
      <c r="AW415" s="451"/>
      <c r="AX415" s="451"/>
      <c r="AY415" s="451"/>
      <c r="AZ415" s="451"/>
      <c r="BA415" s="451"/>
      <c r="BB415" s="451"/>
      <c r="BC415" s="451"/>
      <c r="BD415" s="451"/>
      <c r="BE415" s="451"/>
      <c r="BF415" s="451"/>
      <c r="BG415" s="451"/>
      <c r="BH415" s="451"/>
      <c r="BI415" s="451"/>
      <c r="BJ415" s="451"/>
      <c r="BK415" s="451"/>
      <c r="BL415" s="451"/>
      <c r="BM415" s="451"/>
      <c r="BN415" s="451"/>
      <c r="BO415" s="451"/>
      <c r="BP415" s="451"/>
      <c r="BQ415" s="451"/>
      <c r="BR415" s="451"/>
      <c r="BS415" s="451"/>
      <c r="BT415" s="451"/>
      <c r="BU415" s="451"/>
      <c r="BV415" s="451"/>
      <c r="BW415" s="451"/>
      <c r="BX415" s="451"/>
      <c r="BY415" s="451"/>
      <c r="BZ415" s="451"/>
      <c r="CA415" s="451"/>
      <c r="CB415" s="451"/>
      <c r="CC415" s="451"/>
      <c r="CD415" s="451"/>
      <c r="CE415" s="451"/>
      <c r="CF415" s="451"/>
      <c r="CG415" s="451"/>
      <c r="CH415" s="451"/>
      <c r="CI415" s="451"/>
      <c r="CJ415" s="451"/>
      <c r="CK415" s="451"/>
      <c r="CL415" s="451"/>
      <c r="CM415" s="451"/>
      <c r="CN415" s="451"/>
      <c r="CO415" s="451"/>
      <c r="CP415" s="451"/>
      <c r="CQ415" s="451"/>
      <c r="CR415" s="451"/>
      <c r="CS415" s="451"/>
      <c r="CT415" s="451"/>
      <c r="CU415" s="451"/>
      <c r="CV415" s="451"/>
      <c r="CW415" s="451"/>
      <c r="CX415" s="451"/>
      <c r="CY415" s="451"/>
      <c r="CZ415" s="451"/>
      <c r="DA415" s="451"/>
      <c r="DB415" s="451"/>
      <c r="DC415" s="451"/>
      <c r="DD415" s="451"/>
      <c r="DE415" s="451"/>
      <c r="DF415" s="451"/>
      <c r="DG415" s="451"/>
      <c r="DH415" s="451"/>
      <c r="DI415" s="451"/>
      <c r="DJ415" s="451"/>
      <c r="DK415" s="451"/>
      <c r="DL415" s="451"/>
      <c r="DM415" s="451"/>
      <c r="DN415" s="451"/>
      <c r="DO415" s="451"/>
      <c r="DP415" s="451"/>
      <c r="DQ415" s="451"/>
      <c r="DR415" s="451"/>
      <c r="DS415" s="451"/>
      <c r="DT415" s="451"/>
      <c r="DU415" s="451"/>
      <c r="DV415" s="451"/>
      <c r="DW415" s="451"/>
      <c r="DX415" s="451"/>
      <c r="DY415" s="451"/>
      <c r="DZ415" s="451"/>
      <c r="EA415" s="451"/>
      <c r="EB415" s="451"/>
      <c r="EC415" s="451"/>
      <c r="ED415" s="451"/>
      <c r="EE415" s="451"/>
      <c r="EF415" s="451"/>
      <c r="EG415" s="451"/>
      <c r="EH415" s="451"/>
      <c r="EI415" s="451"/>
      <c r="EJ415" s="451"/>
      <c r="EK415" s="451"/>
      <c r="EL415" s="451"/>
      <c r="EM415" s="451"/>
      <c r="EN415" s="451"/>
      <c r="EO415" s="451"/>
      <c r="EP415" s="451"/>
      <c r="EQ415" s="451"/>
      <c r="ER415" s="451"/>
      <c r="ES415" s="451"/>
      <c r="ET415" s="451"/>
      <c r="EU415" s="451"/>
      <c r="EV415" s="451"/>
      <c r="EW415" s="451"/>
      <c r="EX415" s="451"/>
      <c r="EY415" s="451"/>
      <c r="EZ415" s="451"/>
      <c r="FA415" s="451"/>
      <c r="FB415" s="451"/>
      <c r="FC415" s="451"/>
      <c r="FD415" s="451"/>
      <c r="FE415" s="451"/>
      <c r="FF415" s="451"/>
      <c r="FG415" s="451"/>
      <c r="FH415" s="451"/>
      <c r="FI415" s="451"/>
      <c r="FJ415" s="451"/>
      <c r="FK415" s="451"/>
      <c r="FL415" s="451"/>
      <c r="FM415" s="451"/>
      <c r="FN415" s="451"/>
    </row>
    <row r="416" spans="1:170" ht="15.75" customHeight="1">
      <c r="A416" s="451"/>
      <c r="B416" s="451"/>
      <c r="C416" s="451"/>
      <c r="D416" s="451"/>
      <c r="E416" s="451"/>
      <c r="F416" s="451"/>
      <c r="G416" s="451"/>
      <c r="H416" s="451"/>
      <c r="I416" s="451"/>
      <c r="J416" s="451"/>
      <c r="K416" s="451"/>
      <c r="L416" s="451"/>
      <c r="M416" s="451"/>
      <c r="N416" s="451"/>
      <c r="O416" s="451"/>
      <c r="P416" s="451"/>
      <c r="Q416" s="451"/>
      <c r="R416" s="451"/>
      <c r="S416" s="451"/>
      <c r="T416" s="451"/>
      <c r="U416" s="451"/>
      <c r="V416" s="451"/>
      <c r="W416" s="451"/>
      <c r="X416" s="451"/>
      <c r="Y416" s="451"/>
      <c r="Z416" s="451"/>
      <c r="AA416" s="451"/>
      <c r="AB416" s="451"/>
      <c r="AC416" s="451"/>
      <c r="AD416" s="451"/>
      <c r="AE416" s="451"/>
      <c r="AF416" s="451"/>
      <c r="AG416" s="451"/>
      <c r="AH416" s="451"/>
      <c r="AI416" s="451"/>
      <c r="AJ416" s="451"/>
      <c r="AK416" s="451"/>
      <c r="AL416" s="451"/>
      <c r="AM416" s="451"/>
      <c r="AN416" s="451"/>
      <c r="AO416" s="451"/>
      <c r="AP416" s="451"/>
      <c r="AQ416" s="451"/>
      <c r="AR416" s="451"/>
      <c r="AS416" s="451"/>
      <c r="AT416" s="451"/>
      <c r="AU416" s="451"/>
      <c r="AV416" s="451"/>
      <c r="AW416" s="451"/>
      <c r="AX416" s="451"/>
      <c r="AY416" s="451"/>
      <c r="AZ416" s="451"/>
      <c r="BA416" s="451"/>
      <c r="BB416" s="451"/>
      <c r="BC416" s="451"/>
      <c r="BD416" s="451"/>
      <c r="BE416" s="451"/>
      <c r="BF416" s="451"/>
      <c r="BG416" s="451"/>
      <c r="BH416" s="451"/>
      <c r="BI416" s="451"/>
      <c r="BJ416" s="451"/>
      <c r="BK416" s="451"/>
      <c r="BL416" s="451"/>
      <c r="BM416" s="451"/>
      <c r="BN416" s="451"/>
      <c r="BO416" s="451"/>
      <c r="BP416" s="451"/>
      <c r="BQ416" s="451"/>
      <c r="BR416" s="451"/>
      <c r="BS416" s="451"/>
      <c r="BT416" s="451"/>
      <c r="BU416" s="451"/>
      <c r="BV416" s="451"/>
      <c r="BW416" s="451"/>
      <c r="BX416" s="451"/>
      <c r="BY416" s="451"/>
      <c r="BZ416" s="451"/>
      <c r="CA416" s="451"/>
      <c r="CB416" s="451"/>
      <c r="CC416" s="451"/>
      <c r="CD416" s="451"/>
      <c r="CE416" s="451"/>
      <c r="CF416" s="451"/>
      <c r="CG416" s="451"/>
      <c r="CH416" s="451"/>
      <c r="CI416" s="451"/>
      <c r="CJ416" s="451"/>
      <c r="CK416" s="451"/>
      <c r="CL416" s="451"/>
      <c r="CM416" s="451"/>
      <c r="CN416" s="451"/>
      <c r="CO416" s="451"/>
      <c r="CP416" s="451"/>
      <c r="CQ416" s="451"/>
      <c r="CR416" s="451"/>
      <c r="CS416" s="451"/>
      <c r="CT416" s="451"/>
      <c r="CU416" s="451"/>
      <c r="CV416" s="451"/>
      <c r="CW416" s="451"/>
      <c r="CX416" s="451"/>
      <c r="CY416" s="451"/>
      <c r="CZ416" s="451"/>
      <c r="DA416" s="451"/>
      <c r="DB416" s="451"/>
      <c r="DC416" s="451"/>
      <c r="DD416" s="451"/>
      <c r="DE416" s="451"/>
      <c r="DF416" s="451"/>
      <c r="DG416" s="451"/>
      <c r="DH416" s="451"/>
      <c r="DI416" s="451"/>
      <c r="DJ416" s="451"/>
      <c r="DK416" s="451"/>
      <c r="DL416" s="451"/>
      <c r="DM416" s="451"/>
      <c r="DN416" s="451"/>
      <c r="DO416" s="451"/>
      <c r="DP416" s="451"/>
      <c r="DQ416" s="451"/>
      <c r="DR416" s="451"/>
      <c r="DS416" s="451"/>
      <c r="DT416" s="451"/>
      <c r="DU416" s="451"/>
      <c r="DV416" s="451"/>
      <c r="DW416" s="451"/>
      <c r="DX416" s="451"/>
      <c r="DY416" s="451"/>
      <c r="DZ416" s="451"/>
      <c r="EA416" s="451"/>
      <c r="EB416" s="451"/>
      <c r="EC416" s="451"/>
      <c r="ED416" s="451"/>
      <c r="EE416" s="451"/>
      <c r="EF416" s="451"/>
      <c r="EG416" s="451"/>
      <c r="EH416" s="451"/>
      <c r="EI416" s="451"/>
      <c r="EJ416" s="451"/>
      <c r="EK416" s="451"/>
      <c r="EL416" s="451"/>
      <c r="EM416" s="451"/>
      <c r="EN416" s="451"/>
      <c r="EO416" s="451"/>
      <c r="EP416" s="451"/>
      <c r="EQ416" s="451"/>
      <c r="ER416" s="451"/>
      <c r="ES416" s="451"/>
      <c r="ET416" s="451"/>
      <c r="EU416" s="451"/>
      <c r="EV416" s="451"/>
      <c r="EW416" s="451"/>
      <c r="EX416" s="451"/>
      <c r="EY416" s="451"/>
      <c r="EZ416" s="451"/>
      <c r="FA416" s="451"/>
      <c r="FB416" s="451"/>
      <c r="FC416" s="451"/>
      <c r="FD416" s="451"/>
      <c r="FE416" s="451"/>
      <c r="FF416" s="451"/>
      <c r="FG416" s="451"/>
      <c r="FH416" s="451"/>
      <c r="FI416" s="451"/>
      <c r="FJ416" s="451"/>
      <c r="FK416" s="451"/>
      <c r="FL416" s="451"/>
      <c r="FM416" s="451"/>
      <c r="FN416" s="451"/>
    </row>
    <row r="417" spans="1:170" ht="15.75" customHeight="1">
      <c r="A417" s="451"/>
      <c r="B417" s="451"/>
      <c r="C417" s="451"/>
      <c r="D417" s="451"/>
      <c r="E417" s="451"/>
      <c r="F417" s="451"/>
      <c r="G417" s="451"/>
      <c r="H417" s="451"/>
      <c r="I417" s="451"/>
      <c r="J417" s="451"/>
      <c r="K417" s="451"/>
      <c r="L417" s="451"/>
      <c r="M417" s="451"/>
      <c r="N417" s="451"/>
      <c r="O417" s="451"/>
      <c r="P417" s="451"/>
      <c r="Q417" s="451"/>
      <c r="R417" s="451"/>
      <c r="S417" s="451"/>
      <c r="T417" s="451"/>
      <c r="U417" s="451"/>
      <c r="V417" s="451"/>
      <c r="W417" s="451"/>
      <c r="X417" s="451"/>
      <c r="Y417" s="451"/>
      <c r="Z417" s="451"/>
      <c r="AA417" s="451"/>
      <c r="AB417" s="451"/>
      <c r="AC417" s="451"/>
      <c r="AD417" s="451"/>
      <c r="AE417" s="451"/>
      <c r="AF417" s="451"/>
      <c r="AG417" s="451"/>
      <c r="AH417" s="451"/>
      <c r="AI417" s="451"/>
      <c r="AJ417" s="451"/>
      <c r="AK417" s="451"/>
      <c r="AL417" s="451"/>
      <c r="AM417" s="451"/>
      <c r="AN417" s="451"/>
      <c r="AO417" s="451"/>
      <c r="AP417" s="451"/>
      <c r="AQ417" s="451"/>
      <c r="AR417" s="451"/>
      <c r="AS417" s="451"/>
      <c r="AT417" s="451"/>
      <c r="AU417" s="451"/>
      <c r="AV417" s="451"/>
      <c r="AW417" s="451"/>
      <c r="AX417" s="451"/>
      <c r="AY417" s="451"/>
      <c r="AZ417" s="451"/>
      <c r="BA417" s="451"/>
      <c r="BB417" s="451"/>
      <c r="BC417" s="451"/>
      <c r="BD417" s="451"/>
      <c r="BE417" s="451"/>
      <c r="BF417" s="451"/>
      <c r="BG417" s="451"/>
      <c r="BH417" s="451"/>
      <c r="BI417" s="451"/>
      <c r="BJ417" s="451"/>
      <c r="BK417" s="451"/>
      <c r="BL417" s="451"/>
      <c r="BM417" s="451"/>
      <c r="BN417" s="451"/>
      <c r="BO417" s="451"/>
      <c r="BP417" s="451"/>
      <c r="BQ417" s="451"/>
      <c r="BR417" s="451"/>
      <c r="BS417" s="451"/>
      <c r="BT417" s="451"/>
      <c r="BU417" s="451"/>
      <c r="BV417" s="451"/>
      <c r="BW417" s="451"/>
      <c r="BX417" s="451"/>
      <c r="BY417" s="451"/>
      <c r="BZ417" s="451"/>
      <c r="CA417" s="451"/>
      <c r="CB417" s="451"/>
      <c r="CC417" s="451"/>
      <c r="CD417" s="451"/>
      <c r="CE417" s="451"/>
      <c r="CF417" s="451"/>
      <c r="CG417" s="451"/>
      <c r="CH417" s="451"/>
      <c r="CI417" s="451"/>
      <c r="CJ417" s="451"/>
      <c r="CK417" s="451"/>
      <c r="CL417" s="451"/>
      <c r="CM417" s="451"/>
      <c r="CN417" s="451"/>
      <c r="CO417" s="451"/>
      <c r="CP417" s="451"/>
      <c r="CQ417" s="451"/>
      <c r="CR417" s="451"/>
      <c r="CS417" s="451"/>
      <c r="CT417" s="451"/>
      <c r="CU417" s="451"/>
      <c r="CV417" s="451"/>
      <c r="CW417" s="451"/>
      <c r="CX417" s="451"/>
      <c r="CY417" s="451"/>
      <c r="CZ417" s="451"/>
      <c r="DA417" s="451"/>
      <c r="DB417" s="451"/>
      <c r="DC417" s="451"/>
      <c r="DD417" s="451"/>
      <c r="DE417" s="451"/>
      <c r="DF417" s="451"/>
      <c r="DG417" s="451"/>
      <c r="DH417" s="451"/>
      <c r="DI417" s="451"/>
      <c r="DJ417" s="451"/>
      <c r="DK417" s="451"/>
      <c r="DL417" s="451"/>
      <c r="DM417" s="451"/>
      <c r="DN417" s="451"/>
      <c r="DO417" s="451"/>
      <c r="DP417" s="451"/>
      <c r="DQ417" s="451"/>
      <c r="DR417" s="451"/>
      <c r="DS417" s="451"/>
      <c r="DT417" s="451"/>
      <c r="DU417" s="451"/>
      <c r="DV417" s="451"/>
      <c r="DW417" s="451"/>
      <c r="DX417" s="451"/>
      <c r="DY417" s="451"/>
      <c r="DZ417" s="451"/>
      <c r="EA417" s="451"/>
      <c r="EB417" s="451"/>
      <c r="EC417" s="451"/>
      <c r="ED417" s="451"/>
      <c r="EE417" s="451"/>
      <c r="EF417" s="451"/>
      <c r="EG417" s="451"/>
      <c r="EH417" s="451"/>
      <c r="EI417" s="451"/>
      <c r="EJ417" s="451"/>
      <c r="EK417" s="451"/>
      <c r="EL417" s="451"/>
      <c r="EM417" s="451"/>
      <c r="EN417" s="451"/>
      <c r="EO417" s="451"/>
      <c r="EP417" s="451"/>
      <c r="EQ417" s="451"/>
      <c r="ER417" s="451"/>
      <c r="ES417" s="451"/>
      <c r="ET417" s="451"/>
      <c r="EU417" s="451"/>
      <c r="EV417" s="451"/>
      <c r="EW417" s="451"/>
      <c r="EX417" s="451"/>
      <c r="EY417" s="451"/>
      <c r="EZ417" s="451"/>
      <c r="FA417" s="451"/>
      <c r="FB417" s="451"/>
      <c r="FC417" s="451"/>
      <c r="FD417" s="451"/>
      <c r="FE417" s="451"/>
      <c r="FF417" s="451"/>
      <c r="FG417" s="451"/>
      <c r="FH417" s="451"/>
      <c r="FI417" s="451"/>
      <c r="FJ417" s="451"/>
      <c r="FK417" s="451"/>
      <c r="FL417" s="451"/>
      <c r="FM417" s="451"/>
      <c r="FN417" s="451"/>
    </row>
    <row r="418" spans="1:170" ht="15.75" customHeight="1">
      <c r="A418" s="451"/>
      <c r="B418" s="451"/>
      <c r="C418" s="451"/>
      <c r="D418" s="451"/>
      <c r="E418" s="451"/>
      <c r="F418" s="451"/>
      <c r="G418" s="451"/>
      <c r="H418" s="451"/>
      <c r="I418" s="451"/>
      <c r="J418" s="451"/>
      <c r="K418" s="451"/>
      <c r="L418" s="451"/>
      <c r="M418" s="451"/>
      <c r="N418" s="451"/>
      <c r="O418" s="451"/>
      <c r="P418" s="451"/>
      <c r="Q418" s="451"/>
      <c r="R418" s="451"/>
      <c r="S418" s="451"/>
      <c r="T418" s="451"/>
      <c r="U418" s="451"/>
      <c r="V418" s="451"/>
      <c r="W418" s="451"/>
      <c r="X418" s="451"/>
      <c r="Y418" s="451"/>
      <c r="Z418" s="451"/>
      <c r="AA418" s="451"/>
      <c r="AB418" s="451"/>
      <c r="AC418" s="451"/>
      <c r="AD418" s="451"/>
      <c r="AE418" s="451"/>
      <c r="AF418" s="451"/>
      <c r="AG418" s="451"/>
      <c r="AH418" s="451"/>
      <c r="AI418" s="451"/>
      <c r="AJ418" s="451"/>
      <c r="AK418" s="451"/>
      <c r="AL418" s="451"/>
      <c r="AM418" s="451"/>
      <c r="AN418" s="451"/>
      <c r="AO418" s="451"/>
      <c r="AP418" s="451"/>
      <c r="AQ418" s="451"/>
      <c r="AR418" s="451"/>
      <c r="AS418" s="451"/>
      <c r="AT418" s="451"/>
      <c r="AU418" s="451"/>
      <c r="AV418" s="451"/>
      <c r="AW418" s="451"/>
      <c r="AX418" s="451"/>
      <c r="AY418" s="451"/>
      <c r="AZ418" s="451"/>
      <c r="BA418" s="451"/>
      <c r="BB418" s="451"/>
      <c r="BC418" s="451"/>
      <c r="BD418" s="451"/>
      <c r="BE418" s="451"/>
      <c r="BF418" s="451"/>
      <c r="BG418" s="451"/>
      <c r="BH418" s="451"/>
      <c r="BI418" s="451"/>
      <c r="BJ418" s="451"/>
      <c r="BK418" s="451"/>
      <c r="BL418" s="451"/>
      <c r="BM418" s="451"/>
      <c r="BN418" s="451"/>
      <c r="BO418" s="451"/>
      <c r="BP418" s="451"/>
      <c r="BQ418" s="451"/>
      <c r="BR418" s="451"/>
      <c r="BS418" s="451"/>
      <c r="BT418" s="451"/>
      <c r="BU418" s="451"/>
      <c r="BV418" s="451"/>
      <c r="BW418" s="451"/>
      <c r="BX418" s="451"/>
      <c r="BY418" s="451"/>
      <c r="BZ418" s="451"/>
      <c r="CA418" s="451"/>
      <c r="CB418" s="451"/>
      <c r="CC418" s="451"/>
      <c r="CD418" s="451"/>
      <c r="CE418" s="451"/>
      <c r="CF418" s="451"/>
      <c r="CG418" s="451"/>
      <c r="CH418" s="451"/>
      <c r="CI418" s="451"/>
      <c r="CJ418" s="451"/>
      <c r="CK418" s="451"/>
      <c r="CL418" s="451"/>
      <c r="CM418" s="451"/>
      <c r="CN418" s="451"/>
      <c r="CO418" s="451"/>
      <c r="CP418" s="451"/>
      <c r="CQ418" s="451"/>
      <c r="CR418" s="451"/>
      <c r="CS418" s="451"/>
      <c r="CT418" s="451"/>
      <c r="CU418" s="451"/>
      <c r="CV418" s="451"/>
      <c r="CW418" s="451"/>
      <c r="CX418" s="451"/>
      <c r="CY418" s="451"/>
      <c r="CZ418" s="451"/>
      <c r="DA418" s="451"/>
      <c r="DB418" s="451"/>
      <c r="DC418" s="451"/>
      <c r="DD418" s="451"/>
      <c r="DE418" s="451"/>
      <c r="DF418" s="451"/>
      <c r="DG418" s="451"/>
      <c r="DH418" s="451"/>
      <c r="DI418" s="451"/>
      <c r="DJ418" s="451"/>
      <c r="DK418" s="451"/>
      <c r="DL418" s="451"/>
      <c r="DM418" s="451"/>
      <c r="DN418" s="451"/>
      <c r="DO418" s="451"/>
      <c r="DP418" s="451"/>
      <c r="DQ418" s="451"/>
      <c r="DR418" s="451"/>
      <c r="DS418" s="451"/>
      <c r="DT418" s="451"/>
      <c r="DU418" s="451"/>
      <c r="DV418" s="451"/>
      <c r="DW418" s="451"/>
      <c r="DX418" s="451"/>
      <c r="DY418" s="451"/>
      <c r="DZ418" s="451"/>
      <c r="EA418" s="451"/>
      <c r="EB418" s="451"/>
      <c r="EC418" s="451"/>
      <c r="ED418" s="451"/>
      <c r="EE418" s="451"/>
      <c r="EF418" s="451"/>
      <c r="EG418" s="451"/>
      <c r="EH418" s="451"/>
      <c r="EI418" s="451"/>
      <c r="EJ418" s="451"/>
      <c r="EK418" s="451"/>
      <c r="EL418" s="451"/>
      <c r="EM418" s="451"/>
      <c r="EN418" s="451"/>
      <c r="EO418" s="451"/>
      <c r="EP418" s="451"/>
      <c r="EQ418" s="451"/>
      <c r="ER418" s="451"/>
      <c r="ES418" s="451"/>
      <c r="ET418" s="451"/>
      <c r="EU418" s="451"/>
      <c r="EV418" s="451"/>
      <c r="EW418" s="451"/>
      <c r="EX418" s="451"/>
      <c r="EY418" s="451"/>
      <c r="EZ418" s="451"/>
      <c r="FA418" s="451"/>
      <c r="FB418" s="451"/>
      <c r="FC418" s="451"/>
      <c r="FD418" s="451"/>
      <c r="FE418" s="451"/>
      <c r="FF418" s="451"/>
      <c r="FG418" s="451"/>
      <c r="FH418" s="451"/>
      <c r="FI418" s="451"/>
      <c r="FJ418" s="451"/>
      <c r="FK418" s="451"/>
      <c r="FL418" s="451"/>
      <c r="FM418" s="451"/>
      <c r="FN418" s="451"/>
    </row>
    <row r="419" spans="1:170" ht="15.75" customHeight="1">
      <c r="A419" s="451"/>
      <c r="B419" s="451"/>
      <c r="C419" s="451"/>
      <c r="D419" s="451"/>
      <c r="E419" s="451"/>
      <c r="F419" s="451"/>
      <c r="G419" s="451"/>
      <c r="H419" s="451"/>
      <c r="I419" s="451"/>
      <c r="J419" s="451"/>
      <c r="K419" s="451"/>
      <c r="L419" s="451"/>
      <c r="M419" s="451"/>
      <c r="N419" s="451"/>
      <c r="O419" s="451"/>
      <c r="P419" s="451"/>
      <c r="Q419" s="451"/>
      <c r="R419" s="451"/>
      <c r="S419" s="451"/>
      <c r="T419" s="451"/>
      <c r="U419" s="451"/>
      <c r="V419" s="451"/>
      <c r="W419" s="451"/>
      <c r="X419" s="451"/>
      <c r="Y419" s="451"/>
      <c r="Z419" s="451"/>
      <c r="AA419" s="451"/>
      <c r="AB419" s="451"/>
      <c r="AC419" s="451"/>
      <c r="AD419" s="451"/>
      <c r="AE419" s="451"/>
      <c r="AF419" s="451"/>
      <c r="AG419" s="451"/>
      <c r="AH419" s="451"/>
      <c r="AI419" s="451"/>
      <c r="AJ419" s="451"/>
      <c r="AK419" s="451"/>
      <c r="AL419" s="451"/>
      <c r="AM419" s="451"/>
      <c r="AN419" s="451"/>
      <c r="AO419" s="451"/>
      <c r="AP419" s="451"/>
      <c r="AQ419" s="451"/>
      <c r="AR419" s="451"/>
      <c r="AS419" s="451"/>
      <c r="AT419" s="451"/>
      <c r="AU419" s="451"/>
      <c r="AV419" s="451"/>
      <c r="AW419" s="451"/>
      <c r="AX419" s="451"/>
      <c r="AY419" s="451"/>
      <c r="AZ419" s="451"/>
      <c r="BA419" s="451"/>
      <c r="BB419" s="451"/>
      <c r="BC419" s="451"/>
      <c r="BD419" s="451"/>
      <c r="BE419" s="451"/>
      <c r="BF419" s="451"/>
      <c r="BG419" s="451"/>
      <c r="BH419" s="451"/>
      <c r="BI419" s="451"/>
      <c r="BJ419" s="451"/>
      <c r="BK419" s="451"/>
      <c r="BL419" s="451"/>
      <c r="BM419" s="451"/>
      <c r="BN419" s="451"/>
      <c r="BO419" s="451"/>
      <c r="BP419" s="451"/>
      <c r="BQ419" s="451"/>
      <c r="BR419" s="451"/>
      <c r="BS419" s="451"/>
      <c r="BT419" s="451"/>
      <c r="BU419" s="451"/>
      <c r="BV419" s="451"/>
      <c r="BW419" s="451"/>
      <c r="BX419" s="451"/>
      <c r="BY419" s="451"/>
      <c r="BZ419" s="451"/>
      <c r="CA419" s="451"/>
      <c r="CB419" s="451"/>
      <c r="CC419" s="451"/>
      <c r="CD419" s="451"/>
      <c r="CE419" s="451"/>
      <c r="CF419" s="451"/>
      <c r="CG419" s="451"/>
      <c r="CH419" s="451"/>
      <c r="CI419" s="451"/>
      <c r="CJ419" s="451"/>
      <c r="CK419" s="451"/>
      <c r="CL419" s="451"/>
      <c r="CM419" s="451"/>
      <c r="CN419" s="451"/>
      <c r="CO419" s="451"/>
      <c r="CP419" s="451"/>
      <c r="CQ419" s="451"/>
      <c r="CR419" s="451"/>
      <c r="CS419" s="451"/>
      <c r="CT419" s="451"/>
      <c r="CU419" s="451"/>
      <c r="CV419" s="451"/>
      <c r="CW419" s="451"/>
      <c r="CX419" s="451"/>
      <c r="CY419" s="451"/>
      <c r="CZ419" s="451"/>
      <c r="DA419" s="451"/>
      <c r="DB419" s="451"/>
      <c r="DC419" s="451"/>
      <c r="DD419" s="451"/>
      <c r="DE419" s="451"/>
      <c r="DF419" s="451"/>
      <c r="DG419" s="451"/>
      <c r="DH419" s="451"/>
      <c r="DI419" s="451"/>
      <c r="DJ419" s="451"/>
      <c r="DK419" s="451"/>
      <c r="DL419" s="451"/>
      <c r="DM419" s="451"/>
      <c r="DN419" s="451"/>
      <c r="DO419" s="451"/>
      <c r="DP419" s="451"/>
      <c r="DQ419" s="451"/>
      <c r="DR419" s="451"/>
      <c r="DS419" s="451"/>
      <c r="DT419" s="451"/>
      <c r="DU419" s="451"/>
      <c r="DV419" s="451"/>
      <c r="DW419" s="451"/>
      <c r="DX419" s="451"/>
      <c r="DY419" s="451"/>
      <c r="DZ419" s="451"/>
      <c r="EA419" s="451"/>
      <c r="EB419" s="451"/>
      <c r="EC419" s="451"/>
      <c r="ED419" s="451"/>
      <c r="EE419" s="451"/>
      <c r="EF419" s="451"/>
      <c r="EG419" s="451"/>
      <c r="EH419" s="451"/>
      <c r="EI419" s="451"/>
      <c r="EJ419" s="451"/>
      <c r="EK419" s="451"/>
      <c r="EL419" s="451"/>
      <c r="EM419" s="451"/>
      <c r="EN419" s="451"/>
      <c r="EO419" s="451"/>
      <c r="EP419" s="451"/>
      <c r="EQ419" s="451"/>
      <c r="ER419" s="451"/>
      <c r="ES419" s="451"/>
      <c r="ET419" s="451"/>
      <c r="EU419" s="451"/>
      <c r="EV419" s="451"/>
      <c r="EW419" s="451"/>
      <c r="EX419" s="451"/>
      <c r="EY419" s="451"/>
      <c r="EZ419" s="451"/>
      <c r="FA419" s="451"/>
      <c r="FB419" s="451"/>
      <c r="FC419" s="451"/>
      <c r="FD419" s="451"/>
      <c r="FE419" s="451"/>
      <c r="FF419" s="451"/>
      <c r="FG419" s="451"/>
      <c r="FH419" s="451"/>
      <c r="FI419" s="451"/>
      <c r="FJ419" s="451"/>
      <c r="FK419" s="451"/>
      <c r="FL419" s="451"/>
      <c r="FM419" s="451"/>
      <c r="FN419" s="451"/>
    </row>
    <row r="420" spans="1:170" ht="15.75" customHeight="1">
      <c r="A420" s="451"/>
      <c r="B420" s="451"/>
      <c r="C420" s="451"/>
      <c r="D420" s="451"/>
      <c r="E420" s="451"/>
      <c r="F420" s="451"/>
      <c r="G420" s="451"/>
      <c r="H420" s="451"/>
      <c r="I420" s="451"/>
      <c r="J420" s="451"/>
      <c r="K420" s="451"/>
      <c r="L420" s="451"/>
      <c r="M420" s="451"/>
      <c r="N420" s="451"/>
      <c r="O420" s="451"/>
      <c r="P420" s="451"/>
      <c r="Q420" s="451"/>
      <c r="R420" s="451"/>
      <c r="S420" s="451"/>
      <c r="T420" s="451"/>
      <c r="U420" s="451"/>
      <c r="V420" s="451"/>
      <c r="W420" s="451"/>
      <c r="X420" s="451"/>
      <c r="Y420" s="451"/>
      <c r="Z420" s="451"/>
      <c r="AA420" s="451"/>
      <c r="AB420" s="451"/>
      <c r="AC420" s="451"/>
      <c r="AD420" s="451"/>
      <c r="AE420" s="451"/>
      <c r="AF420" s="451"/>
      <c r="AG420" s="451"/>
      <c r="AH420" s="451"/>
      <c r="AI420" s="451"/>
      <c r="AJ420" s="451"/>
      <c r="AK420" s="451"/>
      <c r="AL420" s="451"/>
      <c r="AM420" s="451"/>
      <c r="AN420" s="451"/>
      <c r="AO420" s="451"/>
      <c r="AP420" s="451"/>
      <c r="AQ420" s="451"/>
      <c r="AR420" s="451"/>
      <c r="AS420" s="451"/>
      <c r="AT420" s="451"/>
      <c r="AU420" s="451"/>
      <c r="AV420" s="451"/>
      <c r="AW420" s="451"/>
      <c r="AX420" s="451"/>
      <c r="AY420" s="451"/>
      <c r="AZ420" s="451"/>
      <c r="BA420" s="451"/>
      <c r="BB420" s="451"/>
      <c r="BC420" s="451"/>
      <c r="BD420" s="451"/>
      <c r="BE420" s="451"/>
      <c r="BF420" s="451"/>
      <c r="BG420" s="451"/>
      <c r="BH420" s="451"/>
      <c r="BI420" s="451"/>
      <c r="BJ420" s="451"/>
      <c r="BK420" s="451"/>
      <c r="BL420" s="451"/>
      <c r="BM420" s="451"/>
      <c r="BN420" s="451"/>
      <c r="BO420" s="451"/>
      <c r="BP420" s="451"/>
      <c r="BQ420" s="451"/>
      <c r="BR420" s="451"/>
      <c r="BS420" s="451"/>
      <c r="BT420" s="451"/>
      <c r="BU420" s="451"/>
      <c r="BV420" s="451"/>
      <c r="BW420" s="451"/>
      <c r="BX420" s="451"/>
      <c r="BY420" s="451"/>
      <c r="BZ420" s="451"/>
      <c r="CA420" s="451"/>
      <c r="CB420" s="451"/>
      <c r="CC420" s="451"/>
      <c r="CD420" s="451"/>
      <c r="CE420" s="451"/>
      <c r="CF420" s="451"/>
      <c r="CG420" s="451"/>
      <c r="CH420" s="451"/>
      <c r="CI420" s="451"/>
      <c r="CJ420" s="451"/>
      <c r="CK420" s="451"/>
      <c r="CL420" s="451"/>
      <c r="CM420" s="451"/>
      <c r="CN420" s="451"/>
      <c r="CO420" s="451"/>
      <c r="CP420" s="451"/>
      <c r="CQ420" s="451"/>
      <c r="CR420" s="451"/>
      <c r="CS420" s="451"/>
      <c r="CT420" s="451"/>
      <c r="CU420" s="451"/>
      <c r="CV420" s="451"/>
      <c r="CW420" s="451"/>
      <c r="CX420" s="451"/>
      <c r="CY420" s="451"/>
      <c r="CZ420" s="451"/>
      <c r="DA420" s="451"/>
      <c r="DB420" s="451"/>
      <c r="DC420" s="451"/>
      <c r="DD420" s="451"/>
      <c r="DE420" s="451"/>
      <c r="DF420" s="451"/>
      <c r="DG420" s="451"/>
      <c r="DH420" s="451"/>
      <c r="DI420" s="451"/>
      <c r="DJ420" s="451"/>
      <c r="DK420" s="451"/>
      <c r="DL420" s="451"/>
      <c r="DM420" s="451"/>
      <c r="DN420" s="451"/>
      <c r="DO420" s="451"/>
      <c r="DP420" s="451"/>
      <c r="DQ420" s="451"/>
      <c r="DR420" s="451"/>
      <c r="DS420" s="451"/>
      <c r="DT420" s="451"/>
      <c r="DU420" s="451"/>
      <c r="DV420" s="451"/>
      <c r="DW420" s="451"/>
      <c r="DX420" s="451"/>
      <c r="DY420" s="451"/>
      <c r="DZ420" s="451"/>
      <c r="EA420" s="451"/>
      <c r="EB420" s="451"/>
      <c r="EC420" s="451"/>
      <c r="ED420" s="451"/>
      <c r="EE420" s="451"/>
      <c r="EF420" s="451"/>
      <c r="EG420" s="451"/>
      <c r="EH420" s="451"/>
      <c r="EI420" s="451"/>
      <c r="EJ420" s="451"/>
      <c r="EK420" s="451"/>
      <c r="EL420" s="451"/>
      <c r="EM420" s="451"/>
      <c r="EN420" s="451"/>
      <c r="EO420" s="451"/>
      <c r="EP420" s="451"/>
      <c r="EQ420" s="451"/>
      <c r="ER420" s="451"/>
      <c r="ES420" s="451"/>
      <c r="ET420" s="451"/>
      <c r="EU420" s="451"/>
      <c r="EV420" s="451"/>
      <c r="EW420" s="451"/>
      <c r="EX420" s="451"/>
      <c r="EY420" s="451"/>
      <c r="EZ420" s="451"/>
      <c r="FA420" s="451"/>
      <c r="FB420" s="451"/>
      <c r="FC420" s="451"/>
      <c r="FD420" s="451"/>
      <c r="FE420" s="451"/>
      <c r="FF420" s="451"/>
      <c r="FG420" s="451"/>
      <c r="FH420" s="451"/>
      <c r="FI420" s="451"/>
      <c r="FJ420" s="451"/>
      <c r="FK420" s="451"/>
      <c r="FL420" s="451"/>
      <c r="FM420" s="451"/>
      <c r="FN420" s="451"/>
    </row>
    <row r="421" spans="1:170" ht="15.75" customHeight="1">
      <c r="A421" s="451"/>
      <c r="B421" s="451"/>
      <c r="C421" s="451"/>
      <c r="D421" s="451"/>
      <c r="E421" s="451"/>
      <c r="F421" s="451"/>
      <c r="G421" s="451"/>
      <c r="H421" s="451"/>
      <c r="I421" s="451"/>
      <c r="J421" s="451"/>
      <c r="K421" s="451"/>
      <c r="L421" s="451"/>
      <c r="M421" s="451"/>
      <c r="N421" s="451"/>
      <c r="O421" s="451"/>
      <c r="P421" s="451"/>
      <c r="Q421" s="451"/>
      <c r="R421" s="451"/>
      <c r="S421" s="451"/>
      <c r="T421" s="451"/>
      <c r="U421" s="451"/>
      <c r="V421" s="451"/>
      <c r="W421" s="451"/>
      <c r="X421" s="451"/>
      <c r="Y421" s="451"/>
      <c r="Z421" s="451"/>
      <c r="AA421" s="451"/>
      <c r="AB421" s="451"/>
      <c r="AC421" s="451"/>
      <c r="AD421" s="451"/>
      <c r="AE421" s="451"/>
      <c r="AF421" s="451"/>
      <c r="AG421" s="451"/>
      <c r="AH421" s="451"/>
      <c r="AI421" s="451"/>
      <c r="AJ421" s="451"/>
      <c r="AK421" s="451"/>
      <c r="AL421" s="451"/>
      <c r="AM421" s="451"/>
      <c r="AN421" s="451"/>
      <c r="AO421" s="451"/>
      <c r="AP421" s="451"/>
      <c r="AQ421" s="451"/>
      <c r="AR421" s="451"/>
      <c r="AS421" s="451"/>
      <c r="AT421" s="451"/>
      <c r="AU421" s="451"/>
      <c r="AV421" s="451"/>
      <c r="AW421" s="451"/>
      <c r="AX421" s="451"/>
      <c r="AY421" s="451"/>
      <c r="AZ421" s="451"/>
      <c r="BA421" s="451"/>
      <c r="BB421" s="451"/>
      <c r="BC421" s="451"/>
      <c r="BD421" s="451"/>
      <c r="BE421" s="451"/>
      <c r="BF421" s="451"/>
      <c r="BG421" s="451"/>
      <c r="BH421" s="451"/>
      <c r="BI421" s="451"/>
      <c r="BJ421" s="451"/>
      <c r="BK421" s="451"/>
      <c r="BL421" s="451"/>
      <c r="BM421" s="451"/>
      <c r="BN421" s="451"/>
      <c r="BO421" s="451"/>
      <c r="BP421" s="451"/>
      <c r="BQ421" s="451"/>
      <c r="BR421" s="451"/>
      <c r="BS421" s="451"/>
      <c r="BT421" s="451"/>
      <c r="BU421" s="451"/>
      <c r="BV421" s="451"/>
      <c r="BW421" s="451"/>
      <c r="BX421" s="451"/>
      <c r="BY421" s="451"/>
      <c r="BZ421" s="451"/>
      <c r="CA421" s="451"/>
      <c r="CB421" s="451"/>
      <c r="CC421" s="451"/>
      <c r="CD421" s="451"/>
      <c r="CE421" s="451"/>
      <c r="CF421" s="451"/>
      <c r="CG421" s="451"/>
      <c r="CH421" s="451"/>
      <c r="CI421" s="451"/>
      <c r="CJ421" s="451"/>
      <c r="CK421" s="451"/>
      <c r="CL421" s="451"/>
      <c r="CM421" s="451"/>
      <c r="CN421" s="451"/>
      <c r="CO421" s="451"/>
      <c r="CP421" s="451"/>
      <c r="CQ421" s="451"/>
      <c r="CR421" s="451"/>
      <c r="CS421" s="451"/>
      <c r="CT421" s="451"/>
      <c r="CU421" s="451"/>
      <c r="CV421" s="451"/>
      <c r="CW421" s="451"/>
      <c r="CX421" s="451"/>
      <c r="CY421" s="451"/>
      <c r="CZ421" s="451"/>
      <c r="DA421" s="451"/>
      <c r="DB421" s="451"/>
      <c r="DC421" s="451"/>
      <c r="DD421" s="451"/>
      <c r="DE421" s="451"/>
      <c r="DF421" s="451"/>
      <c r="DG421" s="451"/>
      <c r="DH421" s="451"/>
      <c r="DI421" s="451"/>
      <c r="DJ421" s="451"/>
      <c r="DK421" s="451"/>
      <c r="DL421" s="451"/>
      <c r="DM421" s="451"/>
      <c r="DN421" s="451"/>
      <c r="DO421" s="451"/>
      <c r="DP421" s="451"/>
      <c r="DQ421" s="451"/>
      <c r="DR421" s="451"/>
      <c r="DS421" s="451"/>
      <c r="DT421" s="451"/>
      <c r="DU421" s="451"/>
      <c r="DV421" s="451"/>
      <c r="DW421" s="451"/>
      <c r="DX421" s="451"/>
      <c r="DY421" s="451"/>
      <c r="DZ421" s="451"/>
      <c r="EA421" s="451"/>
      <c r="EB421" s="451"/>
      <c r="EC421" s="451"/>
      <c r="ED421" s="451"/>
      <c r="EE421" s="451"/>
      <c r="EF421" s="451"/>
      <c r="EG421" s="451"/>
      <c r="EH421" s="451"/>
      <c r="EI421" s="451"/>
      <c r="EJ421" s="451"/>
      <c r="EK421" s="451"/>
      <c r="EL421" s="451"/>
      <c r="EM421" s="451"/>
      <c r="EN421" s="451"/>
      <c r="EO421" s="451"/>
      <c r="EP421" s="451"/>
      <c r="EQ421" s="451"/>
      <c r="ER421" s="451"/>
      <c r="ES421" s="451"/>
      <c r="ET421" s="451"/>
      <c r="EU421" s="451"/>
      <c r="EV421" s="451"/>
      <c r="EW421" s="451"/>
      <c r="EX421" s="451"/>
      <c r="EY421" s="451"/>
      <c r="EZ421" s="451"/>
      <c r="FA421" s="451"/>
      <c r="FB421" s="451"/>
      <c r="FC421" s="451"/>
      <c r="FD421" s="451"/>
      <c r="FE421" s="451"/>
      <c r="FF421" s="451"/>
      <c r="FG421" s="451"/>
      <c r="FH421" s="451"/>
      <c r="FI421" s="451"/>
      <c r="FJ421" s="451"/>
      <c r="FK421" s="451"/>
      <c r="FL421" s="451"/>
      <c r="FM421" s="451"/>
      <c r="FN421" s="451"/>
    </row>
    <row r="422" spans="1:170" ht="15.75" customHeight="1">
      <c r="A422" s="451"/>
      <c r="B422" s="451"/>
      <c r="C422" s="451"/>
      <c r="D422" s="451"/>
      <c r="E422" s="451"/>
      <c r="F422" s="451"/>
      <c r="G422" s="451"/>
      <c r="H422" s="451"/>
      <c r="I422" s="451"/>
      <c r="J422" s="451"/>
      <c r="K422" s="451"/>
      <c r="L422" s="451"/>
      <c r="M422" s="451"/>
      <c r="N422" s="451"/>
      <c r="O422" s="451"/>
      <c r="P422" s="451"/>
      <c r="Q422" s="451"/>
      <c r="R422" s="451"/>
      <c r="S422" s="451"/>
      <c r="T422" s="451"/>
      <c r="U422" s="451"/>
      <c r="V422" s="451"/>
      <c r="W422" s="451"/>
      <c r="X422" s="451"/>
      <c r="Y422" s="451"/>
      <c r="Z422" s="451"/>
      <c r="AA422" s="451"/>
      <c r="AB422" s="451"/>
      <c r="AC422" s="451"/>
      <c r="AD422" s="451"/>
      <c r="AE422" s="451"/>
      <c r="AF422" s="451"/>
      <c r="AG422" s="451"/>
      <c r="AH422" s="451"/>
      <c r="AI422" s="451"/>
      <c r="AJ422" s="451"/>
      <c r="AK422" s="451"/>
      <c r="AL422" s="451"/>
      <c r="AM422" s="451"/>
      <c r="AN422" s="451"/>
      <c r="AO422" s="451"/>
      <c r="AP422" s="451"/>
      <c r="AQ422" s="451"/>
      <c r="AR422" s="451"/>
      <c r="AS422" s="451"/>
      <c r="AT422" s="451"/>
      <c r="AU422" s="451"/>
      <c r="AV422" s="451"/>
      <c r="AW422" s="451"/>
      <c r="AX422" s="451"/>
      <c r="AY422" s="451"/>
      <c r="AZ422" s="451"/>
      <c r="BA422" s="451"/>
      <c r="BB422" s="451"/>
      <c r="BC422" s="451"/>
      <c r="BD422" s="451"/>
      <c r="BE422" s="451"/>
      <c r="BF422" s="451"/>
      <c r="BG422" s="451"/>
      <c r="BH422" s="451"/>
      <c r="BI422" s="451"/>
      <c r="BJ422" s="451"/>
      <c r="BK422" s="451"/>
      <c r="BL422" s="451"/>
      <c r="BM422" s="451"/>
      <c r="BN422" s="451"/>
      <c r="BO422" s="451"/>
      <c r="BP422" s="451"/>
      <c r="BQ422" s="451"/>
      <c r="BR422" s="451"/>
      <c r="BS422" s="451"/>
      <c r="BT422" s="451"/>
      <c r="BU422" s="451"/>
      <c r="BV422" s="451"/>
      <c r="BW422" s="451"/>
      <c r="BX422" s="451"/>
      <c r="BY422" s="451"/>
      <c r="BZ422" s="451"/>
      <c r="CA422" s="451"/>
      <c r="CB422" s="451"/>
      <c r="CC422" s="451"/>
      <c r="CD422" s="451"/>
      <c r="CE422" s="451"/>
      <c r="CF422" s="451"/>
      <c r="CG422" s="451"/>
      <c r="CH422" s="451"/>
      <c r="CI422" s="451"/>
      <c r="CJ422" s="451"/>
      <c r="CK422" s="451"/>
      <c r="CL422" s="451"/>
      <c r="CM422" s="451"/>
      <c r="CN422" s="451"/>
      <c r="CO422" s="451"/>
      <c r="CP422" s="451"/>
      <c r="CQ422" s="451"/>
      <c r="CR422" s="451"/>
      <c r="CS422" s="451"/>
      <c r="CT422" s="451"/>
      <c r="CU422" s="451"/>
      <c r="CV422" s="451"/>
      <c r="CW422" s="451"/>
      <c r="CX422" s="451"/>
      <c r="CY422" s="451"/>
      <c r="CZ422" s="451"/>
      <c r="DA422" s="451"/>
      <c r="DB422" s="451"/>
      <c r="DC422" s="451"/>
      <c r="DD422" s="451"/>
      <c r="DE422" s="451"/>
      <c r="DF422" s="451"/>
      <c r="DG422" s="451"/>
      <c r="DH422" s="451"/>
      <c r="DI422" s="451"/>
      <c r="DJ422" s="451"/>
      <c r="DK422" s="451"/>
      <c r="DL422" s="451"/>
      <c r="DM422" s="451"/>
      <c r="DN422" s="451"/>
      <c r="DO422" s="451"/>
      <c r="DP422" s="451"/>
      <c r="DQ422" s="451"/>
      <c r="DR422" s="451"/>
      <c r="DS422" s="451"/>
      <c r="DT422" s="451"/>
      <c r="DU422" s="451"/>
      <c r="DV422" s="451"/>
      <c r="DW422" s="451"/>
      <c r="DX422" s="451"/>
      <c r="DY422" s="451"/>
      <c r="DZ422" s="451"/>
      <c r="EA422" s="451"/>
      <c r="EB422" s="451"/>
      <c r="EC422" s="451"/>
      <c r="ED422" s="451"/>
      <c r="EE422" s="451"/>
      <c r="EF422" s="451"/>
      <c r="EG422" s="451"/>
      <c r="EH422" s="451"/>
      <c r="EI422" s="451"/>
      <c r="EJ422" s="451"/>
      <c r="EK422" s="451"/>
      <c r="EL422" s="451"/>
      <c r="EM422" s="451"/>
      <c r="EN422" s="451"/>
      <c r="EO422" s="451"/>
      <c r="EP422" s="451"/>
      <c r="EQ422" s="451"/>
      <c r="ER422" s="451"/>
      <c r="ES422" s="451"/>
      <c r="ET422" s="451"/>
      <c r="EU422" s="451"/>
      <c r="EV422" s="451"/>
      <c r="EW422" s="451"/>
      <c r="EX422" s="451"/>
      <c r="EY422" s="451"/>
      <c r="EZ422" s="451"/>
      <c r="FA422" s="451"/>
      <c r="FB422" s="451"/>
      <c r="FC422" s="451"/>
      <c r="FD422" s="451"/>
      <c r="FE422" s="451"/>
      <c r="FF422" s="451"/>
      <c r="FG422" s="451"/>
      <c r="FH422" s="451"/>
      <c r="FI422" s="451"/>
      <c r="FJ422" s="451"/>
      <c r="FK422" s="451"/>
      <c r="FL422" s="451"/>
      <c r="FM422" s="451"/>
      <c r="FN422" s="451"/>
    </row>
    <row r="423" spans="1:170" ht="15.75" customHeight="1">
      <c r="A423" s="451"/>
      <c r="B423" s="451"/>
      <c r="C423" s="451"/>
      <c r="D423" s="451"/>
      <c r="E423" s="451"/>
      <c r="F423" s="451"/>
      <c r="G423" s="451"/>
      <c r="H423" s="451"/>
      <c r="I423" s="451"/>
      <c r="J423" s="451"/>
      <c r="K423" s="451"/>
      <c r="L423" s="451"/>
      <c r="M423" s="451"/>
      <c r="N423" s="451"/>
      <c r="O423" s="451"/>
      <c r="P423" s="451"/>
      <c r="Q423" s="451"/>
      <c r="R423" s="451"/>
      <c r="S423" s="451"/>
      <c r="T423" s="451"/>
      <c r="U423" s="451"/>
      <c r="V423" s="451"/>
      <c r="W423" s="451"/>
      <c r="X423" s="451"/>
      <c r="Y423" s="451"/>
      <c r="Z423" s="451"/>
      <c r="AA423" s="451"/>
      <c r="AB423" s="451"/>
      <c r="AC423" s="451"/>
      <c r="AD423" s="451"/>
      <c r="AE423" s="451"/>
      <c r="AF423" s="451"/>
      <c r="AG423" s="451"/>
      <c r="AH423" s="451"/>
      <c r="AI423" s="451"/>
      <c r="AJ423" s="451"/>
      <c r="AK423" s="451"/>
      <c r="AL423" s="451"/>
      <c r="AM423" s="451"/>
      <c r="AN423" s="451"/>
      <c r="AO423" s="451"/>
      <c r="AP423" s="451"/>
      <c r="AQ423" s="451"/>
      <c r="AR423" s="451"/>
      <c r="AS423" s="451"/>
      <c r="AT423" s="451"/>
      <c r="AU423" s="451"/>
      <c r="AV423" s="451"/>
      <c r="AW423" s="451"/>
      <c r="AX423" s="451"/>
      <c r="AY423" s="451"/>
      <c r="AZ423" s="451"/>
      <c r="BA423" s="451"/>
      <c r="BB423" s="451"/>
      <c r="BC423" s="451"/>
      <c r="BD423" s="451"/>
      <c r="BE423" s="451"/>
      <c r="BF423" s="451"/>
      <c r="BG423" s="451"/>
      <c r="BH423" s="451"/>
      <c r="BI423" s="451"/>
      <c r="BJ423" s="451"/>
      <c r="BK423" s="451"/>
      <c r="BL423" s="451"/>
      <c r="BM423" s="451"/>
      <c r="BN423" s="451"/>
      <c r="BO423" s="451"/>
      <c r="BP423" s="451"/>
      <c r="BQ423" s="451"/>
      <c r="BR423" s="451"/>
      <c r="BS423" s="451"/>
      <c r="BT423" s="451"/>
      <c r="BU423" s="451"/>
      <c r="BV423" s="451"/>
      <c r="BW423" s="451"/>
      <c r="BX423" s="451"/>
      <c r="BY423" s="451"/>
      <c r="BZ423" s="451"/>
      <c r="CA423" s="451"/>
      <c r="CB423" s="451"/>
      <c r="CC423" s="451"/>
      <c r="CD423" s="451"/>
      <c r="CE423" s="451"/>
      <c r="CF423" s="451"/>
      <c r="CG423" s="451"/>
      <c r="CH423" s="451"/>
      <c r="CI423" s="451"/>
      <c r="CJ423" s="451"/>
      <c r="CK423" s="451"/>
      <c r="CL423" s="451"/>
      <c r="CM423" s="451"/>
      <c r="CN423" s="451"/>
      <c r="CO423" s="451"/>
      <c r="CP423" s="451"/>
      <c r="CQ423" s="451"/>
      <c r="CR423" s="451"/>
      <c r="CS423" s="451"/>
      <c r="CT423" s="451"/>
      <c r="CU423" s="451"/>
      <c r="CV423" s="451"/>
      <c r="CW423" s="451"/>
      <c r="CX423" s="451"/>
      <c r="CY423" s="451"/>
      <c r="CZ423" s="451"/>
      <c r="DA423" s="451"/>
      <c r="DB423" s="451"/>
      <c r="DC423" s="451"/>
      <c r="DD423" s="451"/>
      <c r="DE423" s="451"/>
      <c r="DF423" s="451"/>
      <c r="DG423" s="451"/>
      <c r="DH423" s="451"/>
      <c r="DI423" s="451"/>
      <c r="DJ423" s="451"/>
      <c r="DK423" s="451"/>
      <c r="DL423" s="451"/>
      <c r="DM423" s="451"/>
      <c r="DN423" s="451"/>
      <c r="DO423" s="451"/>
      <c r="DP423" s="451"/>
      <c r="DQ423" s="451"/>
      <c r="DR423" s="451"/>
      <c r="DS423" s="451"/>
      <c r="DT423" s="451"/>
      <c r="DU423" s="451"/>
      <c r="DV423" s="451"/>
      <c r="DW423" s="451"/>
      <c r="DX423" s="451"/>
      <c r="DY423" s="451"/>
      <c r="DZ423" s="451"/>
      <c r="EA423" s="451"/>
      <c r="EB423" s="451"/>
      <c r="EC423" s="451"/>
      <c r="ED423" s="451"/>
      <c r="EE423" s="451"/>
      <c r="EF423" s="451"/>
      <c r="EG423" s="451"/>
      <c r="EH423" s="451"/>
      <c r="EI423" s="451"/>
      <c r="EJ423" s="451"/>
      <c r="EK423" s="451"/>
      <c r="EL423" s="451"/>
      <c r="EM423" s="451"/>
      <c r="EN423" s="451"/>
      <c r="EO423" s="451"/>
      <c r="EP423" s="451"/>
      <c r="EQ423" s="451"/>
      <c r="ER423" s="451"/>
      <c r="ES423" s="451"/>
      <c r="ET423" s="451"/>
      <c r="EU423" s="451"/>
      <c r="EV423" s="451"/>
      <c r="EW423" s="451"/>
      <c r="EX423" s="451"/>
      <c r="EY423" s="451"/>
      <c r="EZ423" s="451"/>
      <c r="FA423" s="451"/>
      <c r="FB423" s="451"/>
      <c r="FC423" s="451"/>
      <c r="FD423" s="451"/>
      <c r="FE423" s="451"/>
      <c r="FF423" s="451"/>
      <c r="FG423" s="451"/>
      <c r="FH423" s="451"/>
      <c r="FI423" s="451"/>
      <c r="FJ423" s="451"/>
      <c r="FK423" s="451"/>
      <c r="FL423" s="451"/>
      <c r="FM423" s="451"/>
      <c r="FN423" s="451"/>
    </row>
    <row r="424" spans="1:170" ht="15.75" customHeight="1">
      <c r="A424" s="451"/>
      <c r="B424" s="451"/>
      <c r="C424" s="451"/>
      <c r="D424" s="451"/>
      <c r="E424" s="451"/>
      <c r="F424" s="451"/>
      <c r="G424" s="451"/>
      <c r="H424" s="451"/>
      <c r="I424" s="451"/>
      <c r="J424" s="451"/>
      <c r="K424" s="451"/>
      <c r="L424" s="451"/>
      <c r="M424" s="451"/>
      <c r="N424" s="451"/>
      <c r="O424" s="451"/>
      <c r="P424" s="451"/>
      <c r="Q424" s="451"/>
      <c r="R424" s="451"/>
      <c r="S424" s="451"/>
      <c r="T424" s="451"/>
      <c r="U424" s="451"/>
      <c r="V424" s="451"/>
      <c r="W424" s="451"/>
      <c r="X424" s="451"/>
      <c r="Y424" s="451"/>
      <c r="Z424" s="451"/>
      <c r="AA424" s="451"/>
      <c r="AB424" s="451"/>
      <c r="AC424" s="451"/>
      <c r="AD424" s="451"/>
      <c r="AE424" s="451"/>
      <c r="AF424" s="451"/>
      <c r="AG424" s="451"/>
      <c r="AH424" s="451"/>
      <c r="AI424" s="451"/>
      <c r="AJ424" s="451"/>
      <c r="AK424" s="451"/>
      <c r="AL424" s="451"/>
      <c r="AM424" s="451"/>
      <c r="AN424" s="451"/>
      <c r="AO424" s="451"/>
      <c r="AP424" s="451"/>
      <c r="AQ424" s="451"/>
      <c r="AR424" s="451"/>
      <c r="AS424" s="451"/>
      <c r="AT424" s="451"/>
      <c r="AU424" s="451"/>
      <c r="AV424" s="451"/>
      <c r="AW424" s="451"/>
      <c r="AX424" s="451"/>
      <c r="AY424" s="451"/>
      <c r="AZ424" s="451"/>
      <c r="BA424" s="451"/>
      <c r="BB424" s="451"/>
      <c r="BC424" s="451"/>
      <c r="BD424" s="451"/>
      <c r="BE424" s="451"/>
      <c r="BF424" s="451"/>
      <c r="BG424" s="451"/>
      <c r="BH424" s="451"/>
      <c r="BI424" s="451"/>
      <c r="BJ424" s="451"/>
      <c r="BK424" s="451"/>
      <c r="BL424" s="451"/>
      <c r="BM424" s="451"/>
      <c r="BN424" s="451"/>
      <c r="BO424" s="451"/>
      <c r="BP424" s="451"/>
      <c r="BQ424" s="451"/>
      <c r="BR424" s="451"/>
      <c r="BS424" s="451"/>
      <c r="BT424" s="451"/>
      <c r="BU424" s="451"/>
      <c r="BV424" s="451"/>
      <c r="BW424" s="451"/>
      <c r="BX424" s="451"/>
      <c r="BY424" s="451"/>
      <c r="BZ424" s="451"/>
      <c r="CA424" s="451"/>
      <c r="CB424" s="451"/>
      <c r="CC424" s="451"/>
      <c r="CD424" s="451"/>
      <c r="CE424" s="451"/>
      <c r="CF424" s="451"/>
      <c r="CG424" s="451"/>
      <c r="CH424" s="451"/>
      <c r="CI424" s="451"/>
      <c r="CJ424" s="451"/>
      <c r="CK424" s="451"/>
      <c r="CL424" s="451"/>
      <c r="CM424" s="451"/>
      <c r="CN424" s="451"/>
      <c r="CO424" s="451"/>
      <c r="CP424" s="451"/>
      <c r="CQ424" s="451"/>
      <c r="CR424" s="451"/>
      <c r="CS424" s="451"/>
      <c r="CT424" s="451"/>
      <c r="CU424" s="451"/>
      <c r="CV424" s="451"/>
      <c r="CW424" s="451"/>
      <c r="CX424" s="451"/>
      <c r="CY424" s="451"/>
      <c r="CZ424" s="451"/>
      <c r="DA424" s="451"/>
      <c r="DB424" s="451"/>
      <c r="DC424" s="451"/>
      <c r="DD424" s="451"/>
      <c r="DE424" s="451"/>
      <c r="DF424" s="451"/>
      <c r="DG424" s="451"/>
      <c r="DH424" s="451"/>
      <c r="DI424" s="451"/>
      <c r="DJ424" s="451"/>
      <c r="DK424" s="451"/>
      <c r="DL424" s="451"/>
      <c r="DM424" s="451"/>
      <c r="DN424" s="451"/>
      <c r="DO424" s="451"/>
      <c r="DP424" s="451"/>
      <c r="DQ424" s="451"/>
      <c r="DR424" s="451"/>
      <c r="DS424" s="451"/>
      <c r="DT424" s="451"/>
      <c r="DU424" s="451"/>
      <c r="DV424" s="451"/>
      <c r="DW424" s="451"/>
      <c r="DX424" s="451"/>
      <c r="DY424" s="451"/>
      <c r="DZ424" s="451"/>
      <c r="EA424" s="451"/>
      <c r="EB424" s="451"/>
      <c r="EC424" s="451"/>
      <c r="ED424" s="451"/>
      <c r="EE424" s="451"/>
      <c r="EF424" s="451"/>
      <c r="EG424" s="451"/>
      <c r="EH424" s="451"/>
      <c r="EI424" s="451"/>
      <c r="EJ424" s="451"/>
      <c r="EK424" s="451"/>
      <c r="EL424" s="451"/>
      <c r="EM424" s="451"/>
      <c r="EN424" s="451"/>
      <c r="EO424" s="451"/>
      <c r="EP424" s="451"/>
      <c r="EQ424" s="451"/>
      <c r="ER424" s="451"/>
      <c r="ES424" s="451"/>
      <c r="ET424" s="451"/>
      <c r="EU424" s="451"/>
      <c r="EV424" s="451"/>
      <c r="EW424" s="451"/>
      <c r="EX424" s="451"/>
      <c r="EY424" s="451"/>
      <c r="EZ424" s="451"/>
      <c r="FA424" s="451"/>
      <c r="FB424" s="451"/>
      <c r="FC424" s="451"/>
      <c r="FD424" s="451"/>
      <c r="FE424" s="451"/>
      <c r="FF424" s="451"/>
      <c r="FG424" s="451"/>
      <c r="FH424" s="451"/>
      <c r="FI424" s="451"/>
      <c r="FJ424" s="451"/>
      <c r="FK424" s="451"/>
      <c r="FL424" s="451"/>
      <c r="FM424" s="451"/>
      <c r="FN424" s="451"/>
    </row>
    <row r="425" spans="1:170" ht="15.75" customHeight="1">
      <c r="A425" s="451"/>
      <c r="B425" s="451"/>
      <c r="C425" s="451"/>
      <c r="D425" s="451"/>
      <c r="E425" s="451"/>
      <c r="F425" s="451"/>
      <c r="G425" s="451"/>
      <c r="H425" s="451"/>
      <c r="I425" s="451"/>
      <c r="J425" s="451"/>
      <c r="K425" s="451"/>
      <c r="L425" s="451"/>
      <c r="M425" s="451"/>
      <c r="N425" s="451"/>
      <c r="O425" s="451"/>
      <c r="P425" s="451"/>
      <c r="Q425" s="451"/>
      <c r="R425" s="451"/>
      <c r="S425" s="451"/>
      <c r="T425" s="451"/>
      <c r="U425" s="451"/>
      <c r="V425" s="451"/>
      <c r="W425" s="451"/>
      <c r="X425" s="451"/>
      <c r="Y425" s="451"/>
      <c r="Z425" s="451"/>
      <c r="AA425" s="451"/>
      <c r="AB425" s="451"/>
      <c r="AC425" s="451"/>
      <c r="AD425" s="451"/>
      <c r="AE425" s="451"/>
      <c r="AF425" s="451"/>
      <c r="AG425" s="451"/>
      <c r="AH425" s="451"/>
      <c r="AI425" s="451"/>
      <c r="AJ425" s="451"/>
      <c r="AK425" s="451"/>
      <c r="AL425" s="451"/>
      <c r="AM425" s="451"/>
      <c r="AN425" s="451"/>
      <c r="AO425" s="451"/>
      <c r="AP425" s="451"/>
      <c r="AQ425" s="451"/>
      <c r="AR425" s="451"/>
      <c r="AS425" s="451"/>
      <c r="AT425" s="451"/>
      <c r="AU425" s="451"/>
      <c r="AV425" s="451"/>
      <c r="AW425" s="451"/>
      <c r="AX425" s="451"/>
      <c r="AY425" s="451"/>
      <c r="AZ425" s="451"/>
      <c r="BA425" s="451"/>
      <c r="BB425" s="451"/>
      <c r="BC425" s="451"/>
      <c r="BD425" s="451"/>
      <c r="BE425" s="451"/>
      <c r="BF425" s="451"/>
      <c r="BG425" s="451"/>
      <c r="BH425" s="451"/>
      <c r="BI425" s="451"/>
      <c r="BJ425" s="451"/>
      <c r="BK425" s="451"/>
      <c r="BL425" s="451"/>
      <c r="BM425" s="451"/>
      <c r="BN425" s="451"/>
      <c r="BO425" s="451"/>
      <c r="BP425" s="451"/>
      <c r="BQ425" s="451"/>
      <c r="BR425" s="451"/>
      <c r="BS425" s="451"/>
      <c r="BT425" s="451"/>
      <c r="BU425" s="451"/>
      <c r="BV425" s="451"/>
      <c r="BW425" s="451"/>
      <c r="BX425" s="451"/>
      <c r="BY425" s="451"/>
      <c r="BZ425" s="451"/>
      <c r="CA425" s="451"/>
      <c r="CB425" s="451"/>
      <c r="CC425" s="451"/>
      <c r="CD425" s="451"/>
      <c r="CE425" s="451"/>
      <c r="CF425" s="451"/>
      <c r="CG425" s="451"/>
      <c r="CH425" s="451"/>
      <c r="CI425" s="451"/>
      <c r="CJ425" s="451"/>
      <c r="CK425" s="451"/>
      <c r="CL425" s="451"/>
      <c r="CM425" s="451"/>
      <c r="CN425" s="451"/>
      <c r="CO425" s="451"/>
      <c r="CP425" s="451"/>
      <c r="CQ425" s="451"/>
      <c r="CR425" s="451"/>
      <c r="CS425" s="451"/>
      <c r="CT425" s="451"/>
      <c r="CU425" s="451"/>
      <c r="CV425" s="451"/>
      <c r="CW425" s="451"/>
      <c r="CX425" s="451"/>
      <c r="CY425" s="451"/>
      <c r="CZ425" s="451"/>
      <c r="DA425" s="451"/>
      <c r="DB425" s="451"/>
      <c r="DC425" s="451"/>
      <c r="DD425" s="451"/>
      <c r="DE425" s="451"/>
      <c r="DF425" s="451"/>
      <c r="DG425" s="451"/>
      <c r="DH425" s="451"/>
      <c r="DI425" s="451"/>
      <c r="DJ425" s="451"/>
      <c r="DK425" s="451"/>
      <c r="DL425" s="451"/>
      <c r="DM425" s="451"/>
      <c r="DN425" s="451"/>
      <c r="DO425" s="451"/>
      <c r="DP425" s="451"/>
      <c r="DQ425" s="451"/>
      <c r="DR425" s="451"/>
      <c r="DS425" s="451"/>
      <c r="DT425" s="451"/>
      <c r="DU425" s="451"/>
      <c r="DV425" s="451"/>
      <c r="DW425" s="451"/>
      <c r="DX425" s="451"/>
      <c r="DY425" s="451"/>
      <c r="DZ425" s="451"/>
      <c r="EA425" s="451"/>
      <c r="EB425" s="451"/>
      <c r="EC425" s="451"/>
      <c r="ED425" s="451"/>
      <c r="EE425" s="451"/>
      <c r="EF425" s="451"/>
      <c r="EG425" s="451"/>
      <c r="EH425" s="451"/>
      <c r="EI425" s="451"/>
      <c r="EJ425" s="451"/>
      <c r="EK425" s="451"/>
      <c r="EL425" s="451"/>
      <c r="EM425" s="451"/>
      <c r="EN425" s="451"/>
      <c r="EO425" s="451"/>
      <c r="EP425" s="451"/>
      <c r="EQ425" s="451"/>
      <c r="ER425" s="451"/>
      <c r="ES425" s="451"/>
      <c r="ET425" s="451"/>
      <c r="EU425" s="451"/>
      <c r="EV425" s="451"/>
      <c r="EW425" s="451"/>
      <c r="EX425" s="451"/>
      <c r="EY425" s="451"/>
      <c r="EZ425" s="451"/>
      <c r="FA425" s="451"/>
      <c r="FB425" s="451"/>
      <c r="FC425" s="451"/>
      <c r="FD425" s="451"/>
      <c r="FE425" s="451"/>
      <c r="FF425" s="451"/>
      <c r="FG425" s="451"/>
      <c r="FH425" s="451"/>
      <c r="FI425" s="451"/>
      <c r="FJ425" s="451"/>
      <c r="FK425" s="451"/>
      <c r="FL425" s="451"/>
      <c r="FM425" s="451"/>
      <c r="FN425" s="451"/>
    </row>
    <row r="426" spans="1:170" ht="15.75" customHeight="1">
      <c r="A426" s="451"/>
      <c r="B426" s="451"/>
      <c r="C426" s="451"/>
      <c r="D426" s="451"/>
      <c r="E426" s="451"/>
      <c r="F426" s="451"/>
      <c r="G426" s="451"/>
      <c r="H426" s="451"/>
      <c r="I426" s="451"/>
      <c r="J426" s="451"/>
      <c r="K426" s="451"/>
      <c r="L426" s="451"/>
      <c r="M426" s="451"/>
      <c r="N426" s="451"/>
      <c r="O426" s="451"/>
      <c r="P426" s="451"/>
      <c r="Q426" s="451"/>
      <c r="R426" s="451"/>
      <c r="S426" s="451"/>
      <c r="T426" s="451"/>
      <c r="U426" s="451"/>
      <c r="V426" s="451"/>
      <c r="W426" s="451"/>
      <c r="X426" s="451"/>
      <c r="Y426" s="451"/>
      <c r="Z426" s="451"/>
      <c r="AA426" s="451"/>
      <c r="AB426" s="451"/>
      <c r="AC426" s="451"/>
      <c r="AD426" s="451"/>
      <c r="AE426" s="451"/>
      <c r="AF426" s="451"/>
      <c r="AG426" s="451"/>
      <c r="AH426" s="451"/>
      <c r="AI426" s="451"/>
      <c r="AJ426" s="451"/>
      <c r="AK426" s="451"/>
      <c r="AL426" s="451"/>
      <c r="AM426" s="451"/>
      <c r="AN426" s="451"/>
      <c r="AO426" s="451"/>
      <c r="AP426" s="451"/>
      <c r="AQ426" s="451"/>
      <c r="AR426" s="451"/>
      <c r="AS426" s="451"/>
      <c r="AT426" s="451"/>
      <c r="AU426" s="451"/>
      <c r="AV426" s="451"/>
      <c r="AW426" s="451"/>
      <c r="AX426" s="451"/>
      <c r="AY426" s="451"/>
      <c r="AZ426" s="451"/>
      <c r="BA426" s="451"/>
      <c r="BB426" s="451"/>
      <c r="BC426" s="451"/>
      <c r="BD426" s="451"/>
      <c r="BE426" s="451"/>
      <c r="BF426" s="451"/>
      <c r="BG426" s="451"/>
      <c r="BH426" s="451"/>
      <c r="BI426" s="451"/>
      <c r="BJ426" s="451"/>
      <c r="BK426" s="451"/>
      <c r="BL426" s="451"/>
      <c r="BM426" s="451"/>
      <c r="BN426" s="451"/>
      <c r="BO426" s="451"/>
      <c r="BP426" s="451"/>
      <c r="BQ426" s="451"/>
      <c r="BR426" s="451"/>
      <c r="BS426" s="451"/>
      <c r="BT426" s="451"/>
      <c r="BU426" s="451"/>
      <c r="BV426" s="451"/>
      <c r="BW426" s="451"/>
      <c r="BX426" s="451"/>
      <c r="BY426" s="451"/>
      <c r="BZ426" s="451"/>
      <c r="CA426" s="451"/>
      <c r="CB426" s="451"/>
      <c r="CC426" s="451"/>
      <c r="CD426" s="451"/>
      <c r="CE426" s="451"/>
      <c r="CF426" s="451"/>
      <c r="CG426" s="451"/>
      <c r="CH426" s="451"/>
      <c r="CI426" s="451"/>
      <c r="CJ426" s="451"/>
      <c r="CK426" s="451"/>
      <c r="CL426" s="451"/>
      <c r="CM426" s="451"/>
      <c r="CN426" s="451"/>
      <c r="CO426" s="451"/>
      <c r="CP426" s="451"/>
      <c r="CQ426" s="451"/>
      <c r="CR426" s="451"/>
      <c r="CS426" s="451"/>
      <c r="CT426" s="451"/>
      <c r="CU426" s="451"/>
      <c r="CV426" s="451"/>
      <c r="CW426" s="451"/>
      <c r="CX426" s="451"/>
      <c r="CY426" s="451"/>
      <c r="CZ426" s="451"/>
      <c r="DA426" s="451"/>
      <c r="DB426" s="451"/>
      <c r="DC426" s="451"/>
      <c r="DD426" s="451"/>
      <c r="DE426" s="451"/>
      <c r="DF426" s="451"/>
      <c r="DG426" s="451"/>
      <c r="DH426" s="451"/>
      <c r="DI426" s="451"/>
      <c r="DJ426" s="451"/>
      <c r="DK426" s="451"/>
      <c r="DL426" s="451"/>
      <c r="DM426" s="451"/>
      <c r="DN426" s="451"/>
      <c r="DO426" s="451"/>
      <c r="DP426" s="451"/>
      <c r="DQ426" s="451"/>
      <c r="DR426" s="451"/>
      <c r="DS426" s="451"/>
      <c r="DT426" s="451"/>
      <c r="DU426" s="451"/>
      <c r="DV426" s="451"/>
      <c r="DW426" s="451"/>
      <c r="DX426" s="451"/>
      <c r="DY426" s="451"/>
      <c r="DZ426" s="451"/>
      <c r="EA426" s="451"/>
      <c r="EB426" s="451"/>
      <c r="EC426" s="451"/>
      <c r="ED426" s="451"/>
      <c r="EE426" s="451"/>
      <c r="EF426" s="451"/>
      <c r="EG426" s="451"/>
      <c r="EH426" s="451"/>
      <c r="EI426" s="451"/>
      <c r="EJ426" s="451"/>
      <c r="EK426" s="451"/>
      <c r="EL426" s="451"/>
      <c r="EM426" s="451"/>
      <c r="EN426" s="451"/>
      <c r="EO426" s="451"/>
      <c r="EP426" s="451"/>
      <c r="EQ426" s="451"/>
      <c r="ER426" s="451"/>
      <c r="ES426" s="451"/>
      <c r="ET426" s="451"/>
      <c r="EU426" s="451"/>
      <c r="EV426" s="451"/>
      <c r="EW426" s="451"/>
      <c r="EX426" s="451"/>
      <c r="EY426" s="451"/>
      <c r="EZ426" s="451"/>
      <c r="FA426" s="451"/>
      <c r="FB426" s="451"/>
      <c r="FC426" s="451"/>
      <c r="FD426" s="451"/>
      <c r="FE426" s="451"/>
      <c r="FF426" s="451"/>
      <c r="FG426" s="451"/>
      <c r="FH426" s="451"/>
      <c r="FI426" s="451"/>
      <c r="FJ426" s="451"/>
      <c r="FK426" s="451"/>
      <c r="FL426" s="451"/>
      <c r="FM426" s="451"/>
      <c r="FN426" s="451"/>
    </row>
    <row r="427" spans="1:170" ht="15.75" customHeight="1">
      <c r="A427" s="451"/>
      <c r="B427" s="451"/>
      <c r="C427" s="451"/>
      <c r="D427" s="451"/>
      <c r="E427" s="451"/>
      <c r="F427" s="451"/>
      <c r="G427" s="451"/>
      <c r="H427" s="451"/>
      <c r="I427" s="451"/>
      <c r="J427" s="451"/>
      <c r="K427" s="451"/>
      <c r="L427" s="451"/>
      <c r="M427" s="451"/>
      <c r="N427" s="451"/>
      <c r="O427" s="451"/>
      <c r="P427" s="451"/>
      <c r="Q427" s="451"/>
      <c r="R427" s="451"/>
      <c r="S427" s="451"/>
      <c r="T427" s="451"/>
      <c r="U427" s="451"/>
      <c r="V427" s="451"/>
      <c r="W427" s="451"/>
      <c r="X427" s="451"/>
      <c r="Y427" s="451"/>
      <c r="Z427" s="451"/>
      <c r="AA427" s="451"/>
      <c r="AB427" s="451"/>
      <c r="AC427" s="451"/>
      <c r="AD427" s="451"/>
      <c r="AE427" s="451"/>
      <c r="AF427" s="451"/>
      <c r="AG427" s="451"/>
      <c r="AH427" s="451"/>
      <c r="AI427" s="451"/>
      <c r="AJ427" s="451"/>
      <c r="AK427" s="451"/>
      <c r="AL427" s="451"/>
      <c r="AM427" s="451"/>
      <c r="AN427" s="451"/>
      <c r="AO427" s="451"/>
      <c r="AP427" s="451"/>
      <c r="AQ427" s="451"/>
      <c r="AR427" s="451"/>
      <c r="AS427" s="451"/>
      <c r="AT427" s="451"/>
      <c r="AU427" s="451"/>
      <c r="AV427" s="451"/>
      <c r="AW427" s="451"/>
      <c r="AX427" s="451"/>
      <c r="AY427" s="451"/>
      <c r="AZ427" s="451"/>
      <c r="BA427" s="451"/>
      <c r="BB427" s="451"/>
      <c r="BC427" s="451"/>
      <c r="BD427" s="451"/>
      <c r="BE427" s="451"/>
      <c r="BF427" s="451"/>
      <c r="BG427" s="451"/>
      <c r="BH427" s="451"/>
      <c r="BI427" s="451"/>
      <c r="BJ427" s="451"/>
      <c r="BK427" s="451"/>
      <c r="BL427" s="451"/>
      <c r="BM427" s="451"/>
      <c r="BN427" s="451"/>
      <c r="BO427" s="451"/>
      <c r="BP427" s="451"/>
      <c r="BQ427" s="451"/>
      <c r="BR427" s="451"/>
      <c r="BS427" s="451"/>
      <c r="BT427" s="451"/>
      <c r="BU427" s="451"/>
      <c r="BV427" s="451"/>
      <c r="BW427" s="451"/>
      <c r="BX427" s="451"/>
      <c r="BY427" s="451"/>
      <c r="BZ427" s="451"/>
      <c r="CA427" s="451"/>
      <c r="CB427" s="451"/>
      <c r="CC427" s="451"/>
      <c r="CD427" s="451"/>
      <c r="CE427" s="451"/>
      <c r="CF427" s="451"/>
      <c r="CG427" s="451"/>
      <c r="CH427" s="451"/>
      <c r="CI427" s="451"/>
      <c r="CJ427" s="451"/>
      <c r="CK427" s="451"/>
      <c r="CL427" s="451"/>
      <c r="CM427" s="451"/>
      <c r="CN427" s="451"/>
      <c r="CO427" s="451"/>
      <c r="CP427" s="451"/>
      <c r="CQ427" s="451"/>
      <c r="CR427" s="451"/>
      <c r="CS427" s="451"/>
      <c r="CT427" s="451"/>
      <c r="CU427" s="451"/>
      <c r="CV427" s="451"/>
      <c r="CW427" s="451"/>
      <c r="CX427" s="451"/>
      <c r="CY427" s="451"/>
      <c r="CZ427" s="451"/>
      <c r="DA427" s="451"/>
      <c r="DB427" s="451"/>
      <c r="DC427" s="451"/>
      <c r="DD427" s="451"/>
      <c r="DE427" s="451"/>
      <c r="DF427" s="451"/>
      <c r="DG427" s="451"/>
      <c r="DH427" s="451"/>
      <c r="DI427" s="451"/>
      <c r="DJ427" s="451"/>
      <c r="DK427" s="451"/>
      <c r="DL427" s="451"/>
      <c r="DM427" s="451"/>
      <c r="DN427" s="451"/>
      <c r="DO427" s="451"/>
      <c r="DP427" s="451"/>
      <c r="DQ427" s="451"/>
      <c r="DR427" s="451"/>
      <c r="DS427" s="451"/>
      <c r="DT427" s="451"/>
      <c r="DU427" s="451"/>
      <c r="DV427" s="451"/>
      <c r="DW427" s="451"/>
      <c r="DX427" s="451"/>
      <c r="DY427" s="451"/>
      <c r="DZ427" s="451"/>
      <c r="EA427" s="451"/>
      <c r="EB427" s="451"/>
      <c r="EC427" s="451"/>
      <c r="ED427" s="451"/>
      <c r="EE427" s="451"/>
      <c r="EF427" s="451"/>
      <c r="EG427" s="451"/>
      <c r="EH427" s="451"/>
      <c r="EI427" s="451"/>
      <c r="EJ427" s="451"/>
      <c r="EK427" s="451"/>
      <c r="EL427" s="451"/>
      <c r="EM427" s="451"/>
      <c r="EN427" s="451"/>
      <c r="EO427" s="451"/>
      <c r="EP427" s="451"/>
      <c r="EQ427" s="451"/>
      <c r="ER427" s="451"/>
      <c r="ES427" s="451"/>
      <c r="ET427" s="451"/>
      <c r="EU427" s="451"/>
      <c r="EV427" s="451"/>
      <c r="EW427" s="451"/>
      <c r="EX427" s="451"/>
      <c r="EY427" s="451"/>
      <c r="EZ427" s="451"/>
      <c r="FA427" s="451"/>
      <c r="FB427" s="451"/>
      <c r="FC427" s="451"/>
      <c r="FD427" s="451"/>
      <c r="FE427" s="451"/>
      <c r="FF427" s="451"/>
      <c r="FG427" s="451"/>
      <c r="FH427" s="451"/>
      <c r="FI427" s="451"/>
      <c r="FJ427" s="451"/>
      <c r="FK427" s="451"/>
      <c r="FL427" s="451"/>
      <c r="FM427" s="451"/>
      <c r="FN427" s="451"/>
    </row>
    <row r="428" spans="1:170" ht="15.75" customHeight="1">
      <c r="A428" s="451"/>
      <c r="B428" s="451"/>
      <c r="C428" s="451"/>
      <c r="D428" s="451"/>
      <c r="E428" s="451"/>
      <c r="F428" s="451"/>
      <c r="G428" s="451"/>
      <c r="H428" s="451"/>
      <c r="I428" s="451"/>
      <c r="J428" s="451"/>
      <c r="K428" s="451"/>
      <c r="L428" s="451"/>
      <c r="M428" s="451"/>
      <c r="N428" s="451"/>
      <c r="O428" s="451"/>
      <c r="P428" s="451"/>
      <c r="Q428" s="451"/>
      <c r="R428" s="451"/>
      <c r="S428" s="451"/>
      <c r="T428" s="451"/>
      <c r="U428" s="451"/>
      <c r="V428" s="451"/>
      <c r="W428" s="451"/>
      <c r="X428" s="451"/>
      <c r="Y428" s="451"/>
      <c r="Z428" s="451"/>
      <c r="AA428" s="451"/>
      <c r="AB428" s="451"/>
      <c r="AC428" s="451"/>
      <c r="AD428" s="451"/>
      <c r="AE428" s="451"/>
      <c r="AF428" s="451"/>
      <c r="AG428" s="451"/>
      <c r="AH428" s="451"/>
      <c r="AI428" s="451"/>
      <c r="AJ428" s="451"/>
      <c r="AK428" s="451"/>
      <c r="AL428" s="451"/>
      <c r="AM428" s="451"/>
      <c r="AN428" s="451"/>
      <c r="AO428" s="451"/>
      <c r="AP428" s="451"/>
      <c r="AQ428" s="451"/>
      <c r="AR428" s="451"/>
      <c r="AS428" s="451"/>
      <c r="AT428" s="451"/>
      <c r="AU428" s="451"/>
      <c r="AV428" s="451"/>
      <c r="AW428" s="451"/>
      <c r="AX428" s="451"/>
      <c r="AY428" s="451"/>
      <c r="AZ428" s="451"/>
      <c r="BA428" s="451"/>
      <c r="BB428" s="451"/>
      <c r="BC428" s="451"/>
      <c r="BD428" s="451"/>
      <c r="BE428" s="451"/>
      <c r="BF428" s="451"/>
      <c r="BG428" s="451"/>
      <c r="BH428" s="451"/>
      <c r="BI428" s="451"/>
      <c r="BJ428" s="451"/>
      <c r="BK428" s="451"/>
      <c r="BL428" s="451"/>
      <c r="BM428" s="451"/>
      <c r="BN428" s="451"/>
      <c r="BO428" s="451"/>
      <c r="BP428" s="451"/>
      <c r="BQ428" s="451"/>
      <c r="BR428" s="451"/>
      <c r="BS428" s="451"/>
      <c r="BT428" s="451"/>
      <c r="BU428" s="451"/>
      <c r="BV428" s="451"/>
      <c r="BW428" s="451"/>
      <c r="BX428" s="451"/>
      <c r="BY428" s="451"/>
      <c r="BZ428" s="451"/>
      <c r="CA428" s="451"/>
      <c r="CB428" s="451"/>
      <c r="CC428" s="451"/>
      <c r="CD428" s="451"/>
      <c r="CE428" s="451"/>
      <c r="CF428" s="451"/>
      <c r="CG428" s="451"/>
      <c r="CH428" s="451"/>
      <c r="CI428" s="451"/>
      <c r="CJ428" s="451"/>
      <c r="CK428" s="451"/>
      <c r="CL428" s="451"/>
      <c r="CM428" s="451"/>
      <c r="CN428" s="451"/>
      <c r="CO428" s="451"/>
      <c r="CP428" s="451"/>
      <c r="CQ428" s="451"/>
      <c r="CR428" s="451"/>
      <c r="CS428" s="451"/>
      <c r="CT428" s="451"/>
      <c r="CU428" s="451"/>
      <c r="CV428" s="451"/>
      <c r="CW428" s="451"/>
      <c r="CX428" s="451"/>
      <c r="CY428" s="451"/>
      <c r="CZ428" s="451"/>
      <c r="DA428" s="451"/>
      <c r="DB428" s="451"/>
      <c r="DC428" s="451"/>
      <c r="DD428" s="451"/>
      <c r="DE428" s="451"/>
      <c r="DF428" s="451"/>
      <c r="DG428" s="451"/>
      <c r="DH428" s="451"/>
      <c r="DI428" s="451"/>
      <c r="DJ428" s="451"/>
      <c r="DK428" s="451"/>
      <c r="DL428" s="451"/>
      <c r="DM428" s="451"/>
      <c r="DN428" s="451"/>
      <c r="DO428" s="451"/>
      <c r="DP428" s="451"/>
      <c r="DQ428" s="451"/>
      <c r="DR428" s="451"/>
      <c r="DS428" s="451"/>
      <c r="DT428" s="451"/>
      <c r="DU428" s="451"/>
      <c r="DV428" s="451"/>
      <c r="DW428" s="451"/>
      <c r="DX428" s="451"/>
      <c r="DY428" s="451"/>
      <c r="DZ428" s="451"/>
      <c r="EA428" s="451"/>
      <c r="EB428" s="451"/>
      <c r="EC428" s="451"/>
      <c r="ED428" s="451"/>
      <c r="EE428" s="451"/>
      <c r="EF428" s="451"/>
      <c r="EG428" s="451"/>
      <c r="EH428" s="451"/>
      <c r="EI428" s="451"/>
      <c r="EJ428" s="451"/>
      <c r="EK428" s="451"/>
      <c r="EL428" s="451"/>
      <c r="EM428" s="451"/>
      <c r="EN428" s="451"/>
      <c r="EO428" s="451"/>
      <c r="EP428" s="451"/>
      <c r="EQ428" s="451"/>
      <c r="ER428" s="451"/>
      <c r="ES428" s="451"/>
      <c r="ET428" s="451"/>
      <c r="EU428" s="451"/>
      <c r="EV428" s="451"/>
      <c r="EW428" s="451"/>
      <c r="EX428" s="451"/>
      <c r="EY428" s="451"/>
      <c r="EZ428" s="451"/>
      <c r="FA428" s="451"/>
      <c r="FB428" s="451"/>
      <c r="FC428" s="451"/>
      <c r="FD428" s="451"/>
      <c r="FE428" s="451"/>
      <c r="FF428" s="451"/>
      <c r="FG428" s="451"/>
      <c r="FH428" s="451"/>
      <c r="FI428" s="451"/>
      <c r="FJ428" s="451"/>
      <c r="FK428" s="451"/>
      <c r="FL428" s="451"/>
      <c r="FM428" s="451"/>
      <c r="FN428" s="451"/>
    </row>
    <row r="429" spans="1:170" ht="15.75" customHeight="1">
      <c r="A429" s="451"/>
      <c r="B429" s="451"/>
      <c r="C429" s="451"/>
      <c r="D429" s="451"/>
      <c r="E429" s="451"/>
      <c r="F429" s="451"/>
      <c r="G429" s="451"/>
      <c r="H429" s="451"/>
      <c r="I429" s="451"/>
      <c r="J429" s="451"/>
      <c r="K429" s="451"/>
      <c r="L429" s="451"/>
      <c r="M429" s="451"/>
      <c r="N429" s="451"/>
      <c r="O429" s="451"/>
      <c r="P429" s="451"/>
      <c r="Q429" s="451"/>
      <c r="R429" s="451"/>
      <c r="S429" s="451"/>
      <c r="T429" s="451"/>
      <c r="U429" s="451"/>
      <c r="V429" s="451"/>
      <c r="W429" s="451"/>
      <c r="X429" s="451"/>
      <c r="Y429" s="451"/>
      <c r="Z429" s="451"/>
      <c r="AA429" s="451"/>
      <c r="AB429" s="451"/>
      <c r="AC429" s="451"/>
      <c r="AD429" s="451"/>
      <c r="AE429" s="451"/>
      <c r="AF429" s="451"/>
      <c r="AG429" s="451"/>
      <c r="AH429" s="451"/>
      <c r="AI429" s="451"/>
      <c r="AJ429" s="451"/>
      <c r="AK429" s="451"/>
      <c r="AL429" s="451"/>
      <c r="AM429" s="451"/>
      <c r="AN429" s="451"/>
      <c r="AO429" s="451"/>
      <c r="AP429" s="451"/>
      <c r="AQ429" s="451"/>
      <c r="AR429" s="451"/>
      <c r="AS429" s="451"/>
      <c r="AT429" s="451"/>
      <c r="AU429" s="451"/>
      <c r="AV429" s="451"/>
      <c r="AW429" s="451"/>
      <c r="AX429" s="451"/>
      <c r="AY429" s="451"/>
      <c r="AZ429" s="451"/>
      <c r="BA429" s="451"/>
      <c r="BB429" s="451"/>
      <c r="BC429" s="451"/>
      <c r="BD429" s="451"/>
      <c r="BE429" s="451"/>
      <c r="BF429" s="451"/>
      <c r="BG429" s="451"/>
      <c r="BH429" s="451"/>
      <c r="BI429" s="451"/>
      <c r="BJ429" s="451"/>
      <c r="BK429" s="451"/>
      <c r="BL429" s="451"/>
      <c r="BM429" s="451"/>
      <c r="BN429" s="451"/>
      <c r="BO429" s="451"/>
      <c r="BP429" s="451"/>
      <c r="BQ429" s="451"/>
      <c r="BR429" s="451"/>
      <c r="BS429" s="451"/>
      <c r="BT429" s="451"/>
      <c r="BU429" s="451"/>
      <c r="BV429" s="451"/>
      <c r="BW429" s="451"/>
      <c r="BX429" s="451"/>
      <c r="BY429" s="451"/>
      <c r="BZ429" s="451"/>
      <c r="CA429" s="451"/>
      <c r="CB429" s="451"/>
      <c r="CC429" s="451"/>
      <c r="CD429" s="451"/>
      <c r="CE429" s="451"/>
      <c r="CF429" s="451"/>
      <c r="CG429" s="451"/>
      <c r="CH429" s="451"/>
      <c r="CI429" s="451"/>
      <c r="CJ429" s="451"/>
      <c r="CK429" s="451"/>
      <c r="CL429" s="451"/>
      <c r="CM429" s="451"/>
      <c r="CN429" s="451"/>
      <c r="CO429" s="451"/>
      <c r="CP429" s="451"/>
      <c r="CQ429" s="451"/>
      <c r="CR429" s="451"/>
      <c r="CS429" s="451"/>
      <c r="CT429" s="451"/>
      <c r="CU429" s="451"/>
      <c r="CV429" s="451"/>
      <c r="CW429" s="451"/>
      <c r="CX429" s="451"/>
      <c r="CY429" s="451"/>
      <c r="CZ429" s="451"/>
      <c r="DA429" s="451"/>
      <c r="DB429" s="451"/>
      <c r="DC429" s="451"/>
      <c r="DD429" s="451"/>
      <c r="DE429" s="451"/>
      <c r="DF429" s="451"/>
      <c r="DG429" s="451"/>
      <c r="DH429" s="451"/>
      <c r="DI429" s="451"/>
      <c r="DJ429" s="451"/>
      <c r="DK429" s="451"/>
      <c r="DL429" s="451"/>
      <c r="DM429" s="451"/>
      <c r="DN429" s="451"/>
      <c r="DO429" s="451"/>
      <c r="DP429" s="451"/>
      <c r="DQ429" s="451"/>
      <c r="DR429" s="451"/>
      <c r="DS429" s="451"/>
      <c r="DT429" s="451"/>
      <c r="DU429" s="451"/>
      <c r="DV429" s="451"/>
      <c r="DW429" s="451"/>
      <c r="DX429" s="451"/>
      <c r="DY429" s="451"/>
      <c r="DZ429" s="451"/>
      <c r="EA429" s="451"/>
      <c r="EB429" s="451"/>
      <c r="EC429" s="451"/>
      <c r="ED429" s="451"/>
      <c r="EE429" s="451"/>
      <c r="EF429" s="451"/>
      <c r="EG429" s="451"/>
      <c r="EH429" s="451"/>
      <c r="EI429" s="451"/>
      <c r="EJ429" s="451"/>
      <c r="EK429" s="451"/>
      <c r="EL429" s="451"/>
      <c r="EM429" s="451"/>
      <c r="EN429" s="451"/>
      <c r="EO429" s="451"/>
      <c r="EP429" s="451"/>
      <c r="EQ429" s="451"/>
      <c r="ER429" s="451"/>
      <c r="ES429" s="451"/>
      <c r="ET429" s="451"/>
      <c r="EU429" s="451"/>
      <c r="EV429" s="451"/>
      <c r="EW429" s="451"/>
      <c r="EX429" s="451"/>
      <c r="EY429" s="451"/>
      <c r="EZ429" s="451"/>
      <c r="FA429" s="451"/>
      <c r="FB429" s="451"/>
      <c r="FC429" s="451"/>
      <c r="FD429" s="451"/>
      <c r="FE429" s="451"/>
      <c r="FF429" s="451"/>
      <c r="FG429" s="451"/>
      <c r="FH429" s="451"/>
      <c r="FI429" s="451"/>
      <c r="FJ429" s="451"/>
      <c r="FK429" s="451"/>
      <c r="FL429" s="451"/>
      <c r="FM429" s="451"/>
      <c r="FN429" s="451"/>
    </row>
    <row r="430" spans="1:170" ht="15.75" customHeight="1">
      <c r="A430" s="451"/>
      <c r="B430" s="451"/>
      <c r="C430" s="451"/>
      <c r="D430" s="451"/>
      <c r="E430" s="451"/>
      <c r="F430" s="451"/>
      <c r="G430" s="451"/>
      <c r="H430" s="451"/>
      <c r="I430" s="451"/>
      <c r="J430" s="451"/>
      <c r="K430" s="451"/>
      <c r="L430" s="451"/>
      <c r="M430" s="451"/>
      <c r="N430" s="451"/>
      <c r="O430" s="451"/>
      <c r="P430" s="451"/>
      <c r="Q430" s="451"/>
      <c r="R430" s="451"/>
      <c r="S430" s="451"/>
      <c r="T430" s="451"/>
      <c r="U430" s="451"/>
      <c r="V430" s="451"/>
      <c r="W430" s="451"/>
      <c r="X430" s="451"/>
      <c r="Y430" s="451"/>
      <c r="Z430" s="451"/>
      <c r="AA430" s="451"/>
      <c r="AB430" s="451"/>
      <c r="AC430" s="451"/>
      <c r="AD430" s="451"/>
      <c r="AE430" s="451"/>
      <c r="AF430" s="451"/>
      <c r="AG430" s="451"/>
      <c r="AH430" s="451"/>
      <c r="AI430" s="451"/>
      <c r="AJ430" s="451"/>
      <c r="AK430" s="451"/>
      <c r="AL430" s="451"/>
      <c r="AM430" s="451"/>
      <c r="AN430" s="451"/>
      <c r="AO430" s="451"/>
      <c r="AP430" s="451"/>
      <c r="AQ430" s="451"/>
      <c r="AR430" s="451"/>
      <c r="AS430" s="451"/>
      <c r="AT430" s="451"/>
      <c r="AU430" s="451"/>
      <c r="AV430" s="451"/>
      <c r="AW430" s="451"/>
      <c r="AX430" s="451"/>
      <c r="AY430" s="451"/>
      <c r="AZ430" s="451"/>
      <c r="BA430" s="451"/>
      <c r="BB430" s="451"/>
      <c r="BC430" s="451"/>
      <c r="BD430" s="451"/>
      <c r="BE430" s="451"/>
      <c r="BF430" s="451"/>
      <c r="BG430" s="451"/>
      <c r="BH430" s="451"/>
      <c r="BI430" s="451"/>
      <c r="BJ430" s="451"/>
      <c r="BK430" s="451"/>
      <c r="BL430" s="451"/>
      <c r="BM430" s="451"/>
      <c r="BN430" s="451"/>
      <c r="BO430" s="451"/>
      <c r="BP430" s="451"/>
      <c r="BQ430" s="451"/>
      <c r="BR430" s="451"/>
      <c r="BS430" s="451"/>
      <c r="BT430" s="451"/>
      <c r="BU430" s="451"/>
      <c r="BV430" s="451"/>
      <c r="BW430" s="451"/>
      <c r="BX430" s="451"/>
      <c r="BY430" s="451"/>
      <c r="BZ430" s="451"/>
      <c r="CA430" s="451"/>
      <c r="CB430" s="451"/>
      <c r="CC430" s="451"/>
      <c r="CD430" s="451"/>
      <c r="CE430" s="451"/>
      <c r="CF430" s="451"/>
      <c r="CG430" s="451"/>
      <c r="CH430" s="451"/>
      <c r="CI430" s="451"/>
      <c r="CJ430" s="451"/>
      <c r="CK430" s="451"/>
      <c r="CL430" s="451"/>
      <c r="CM430" s="451"/>
      <c r="CN430" s="451"/>
      <c r="CO430" s="451"/>
      <c r="CP430" s="451"/>
      <c r="CQ430" s="451"/>
      <c r="CR430" s="451"/>
      <c r="CS430" s="451"/>
      <c r="CT430" s="451"/>
      <c r="CU430" s="451"/>
      <c r="CV430" s="451"/>
      <c r="CW430" s="451"/>
      <c r="CX430" s="451"/>
      <c r="CY430" s="451"/>
      <c r="CZ430" s="451"/>
      <c r="DA430" s="451"/>
      <c r="DB430" s="451"/>
      <c r="DC430" s="451"/>
      <c r="DD430" s="451"/>
      <c r="DE430" s="451"/>
      <c r="DF430" s="451"/>
      <c r="DG430" s="451"/>
      <c r="DH430" s="451"/>
      <c r="DI430" s="451"/>
      <c r="DJ430" s="451"/>
      <c r="DK430" s="451"/>
      <c r="DL430" s="451"/>
      <c r="DM430" s="451"/>
      <c r="DN430" s="451"/>
      <c r="DO430" s="451"/>
      <c r="DP430" s="451"/>
      <c r="DQ430" s="451"/>
      <c r="DR430" s="451"/>
      <c r="DS430" s="451"/>
      <c r="DT430" s="451"/>
      <c r="DU430" s="451"/>
      <c r="DV430" s="451"/>
      <c r="DW430" s="451"/>
      <c r="DX430" s="451"/>
      <c r="DY430" s="451"/>
      <c r="DZ430" s="451"/>
      <c r="EA430" s="451"/>
      <c r="EB430" s="451"/>
      <c r="EC430" s="451"/>
      <c r="ED430" s="451"/>
      <c r="EE430" s="451"/>
      <c r="EF430" s="451"/>
      <c r="EG430" s="451"/>
      <c r="EH430" s="451"/>
      <c r="EI430" s="451"/>
      <c r="EJ430" s="451"/>
      <c r="EK430" s="451"/>
      <c r="EL430" s="451"/>
      <c r="EM430" s="451"/>
      <c r="EN430" s="451"/>
      <c r="EO430" s="451"/>
      <c r="EP430" s="451"/>
      <c r="EQ430" s="451"/>
      <c r="ER430" s="451"/>
      <c r="ES430" s="451"/>
      <c r="ET430" s="451"/>
      <c r="EU430" s="451"/>
      <c r="EV430" s="451"/>
      <c r="EW430" s="451"/>
      <c r="EX430" s="451"/>
      <c r="EY430" s="451"/>
      <c r="EZ430" s="451"/>
      <c r="FA430" s="451"/>
      <c r="FB430" s="451"/>
      <c r="FC430" s="451"/>
      <c r="FD430" s="451"/>
      <c r="FE430" s="451"/>
      <c r="FF430" s="451"/>
      <c r="FG430" s="451"/>
      <c r="FH430" s="451"/>
      <c r="FI430" s="451"/>
      <c r="FJ430" s="451"/>
      <c r="FK430" s="451"/>
      <c r="FL430" s="451"/>
      <c r="FM430" s="451"/>
      <c r="FN430" s="451"/>
    </row>
    <row r="431" spans="1:170" ht="15.75" customHeight="1">
      <c r="A431" s="451"/>
      <c r="B431" s="451"/>
      <c r="C431" s="451"/>
      <c r="D431" s="451"/>
      <c r="E431" s="451"/>
      <c r="F431" s="451"/>
      <c r="G431" s="451"/>
      <c r="H431" s="451"/>
      <c r="I431" s="451"/>
      <c r="J431" s="451"/>
      <c r="K431" s="451"/>
      <c r="L431" s="451"/>
      <c r="M431" s="451"/>
      <c r="N431" s="451"/>
      <c r="O431" s="451"/>
      <c r="P431" s="451"/>
      <c r="Q431" s="451"/>
      <c r="R431" s="451"/>
      <c r="S431" s="451"/>
      <c r="T431" s="451"/>
      <c r="U431" s="451"/>
      <c r="V431" s="451"/>
      <c r="W431" s="451"/>
      <c r="X431" s="451"/>
      <c r="Y431" s="451"/>
      <c r="Z431" s="451"/>
      <c r="AA431" s="451"/>
      <c r="AB431" s="451"/>
      <c r="AC431" s="451"/>
      <c r="AD431" s="451"/>
      <c r="AE431" s="451"/>
      <c r="AF431" s="451"/>
      <c r="AG431" s="451"/>
      <c r="AH431" s="451"/>
      <c r="AI431" s="451"/>
      <c r="AJ431" s="451"/>
      <c r="AK431" s="451"/>
      <c r="AL431" s="451"/>
      <c r="AM431" s="451"/>
      <c r="AN431" s="451"/>
      <c r="AO431" s="451"/>
      <c r="AP431" s="451"/>
      <c r="AQ431" s="451"/>
      <c r="AR431" s="451"/>
      <c r="AS431" s="451"/>
      <c r="AT431" s="451"/>
      <c r="AU431" s="451"/>
      <c r="AV431" s="451"/>
      <c r="AW431" s="451"/>
      <c r="AX431" s="451"/>
      <c r="AY431" s="451"/>
      <c r="AZ431" s="451"/>
      <c r="BA431" s="451"/>
      <c r="BB431" s="451"/>
      <c r="BC431" s="451"/>
      <c r="BD431" s="451"/>
      <c r="BE431" s="451"/>
      <c r="BF431" s="451"/>
      <c r="BG431" s="451"/>
      <c r="BH431" s="451"/>
      <c r="BI431" s="451"/>
      <c r="BJ431" s="451"/>
      <c r="BK431" s="451"/>
      <c r="BL431" s="451"/>
      <c r="BM431" s="451"/>
      <c r="BN431" s="451"/>
      <c r="BO431" s="451"/>
      <c r="BP431" s="451"/>
      <c r="BQ431" s="451"/>
      <c r="BR431" s="451"/>
      <c r="BS431" s="451"/>
      <c r="BT431" s="451"/>
      <c r="BU431" s="451"/>
      <c r="BV431" s="451"/>
      <c r="BW431" s="451"/>
      <c r="BX431" s="451"/>
      <c r="BY431" s="451"/>
      <c r="BZ431" s="451"/>
      <c r="CA431" s="451"/>
      <c r="CB431" s="451"/>
      <c r="CC431" s="451"/>
      <c r="CD431" s="451"/>
      <c r="CE431" s="451"/>
      <c r="CF431" s="451"/>
      <c r="CG431" s="451"/>
      <c r="CH431" s="451"/>
      <c r="CI431" s="451"/>
      <c r="CJ431" s="451"/>
      <c r="CK431" s="451"/>
      <c r="CL431" s="451"/>
      <c r="CM431" s="451"/>
      <c r="CN431" s="451"/>
      <c r="CO431" s="451"/>
      <c r="CP431" s="451"/>
      <c r="CQ431" s="451"/>
      <c r="CR431" s="451"/>
      <c r="CS431" s="451"/>
      <c r="CT431" s="451"/>
      <c r="CU431" s="451"/>
      <c r="CV431" s="451"/>
      <c r="CW431" s="451"/>
      <c r="CX431" s="451"/>
      <c r="CY431" s="451"/>
      <c r="CZ431" s="451"/>
      <c r="DA431" s="451"/>
      <c r="DB431" s="451"/>
      <c r="DC431" s="451"/>
      <c r="DD431" s="451"/>
      <c r="DE431" s="451"/>
      <c r="DF431" s="451"/>
      <c r="DG431" s="451"/>
      <c r="DH431" s="451"/>
      <c r="DI431" s="451"/>
      <c r="DJ431" s="451"/>
      <c r="DK431" s="451"/>
      <c r="DL431" s="451"/>
      <c r="DM431" s="451"/>
      <c r="DN431" s="451"/>
      <c r="DO431" s="451"/>
      <c r="DP431" s="451"/>
      <c r="DQ431" s="451"/>
      <c r="DR431" s="451"/>
      <c r="DS431" s="451"/>
      <c r="DT431" s="451"/>
      <c r="DU431" s="451"/>
      <c r="DV431" s="451"/>
      <c r="DW431" s="451"/>
      <c r="DX431" s="451"/>
      <c r="DY431" s="451"/>
      <c r="DZ431" s="451"/>
      <c r="EA431" s="451"/>
      <c r="EB431" s="451"/>
      <c r="EC431" s="451"/>
      <c r="ED431" s="451"/>
      <c r="EE431" s="451"/>
      <c r="EF431" s="451"/>
      <c r="EG431" s="451"/>
      <c r="EH431" s="451"/>
      <c r="EI431" s="451"/>
      <c r="EJ431" s="451"/>
      <c r="EK431" s="451"/>
      <c r="EL431" s="451"/>
      <c r="EM431" s="451"/>
      <c r="EN431" s="451"/>
      <c r="EO431" s="451"/>
      <c r="EP431" s="451"/>
      <c r="EQ431" s="451"/>
      <c r="ER431" s="451"/>
      <c r="ES431" s="451"/>
      <c r="ET431" s="451"/>
      <c r="EU431" s="451"/>
      <c r="EV431" s="451"/>
      <c r="EW431" s="451"/>
      <c r="EX431" s="451"/>
      <c r="EY431" s="451"/>
      <c r="EZ431" s="451"/>
      <c r="FA431" s="451"/>
      <c r="FB431" s="451"/>
      <c r="FC431" s="451"/>
      <c r="FD431" s="451"/>
      <c r="FE431" s="451"/>
      <c r="FF431" s="451"/>
      <c r="FG431" s="451"/>
      <c r="FH431" s="451"/>
      <c r="FI431" s="451"/>
      <c r="FJ431" s="451"/>
      <c r="FK431" s="451"/>
      <c r="FL431" s="451"/>
      <c r="FM431" s="451"/>
      <c r="FN431" s="451"/>
    </row>
    <row r="432" spans="1:170" ht="15.75" customHeight="1">
      <c r="A432" s="451"/>
      <c r="B432" s="451"/>
      <c r="C432" s="451"/>
      <c r="D432" s="451"/>
      <c r="E432" s="451"/>
      <c r="F432" s="451"/>
      <c r="G432" s="451"/>
      <c r="H432" s="451"/>
      <c r="I432" s="451"/>
      <c r="J432" s="451"/>
      <c r="K432" s="451"/>
      <c r="L432" s="451"/>
      <c r="M432" s="451"/>
      <c r="N432" s="451"/>
      <c r="O432" s="451"/>
      <c r="P432" s="451"/>
      <c r="Q432" s="451"/>
      <c r="R432" s="451"/>
      <c r="S432" s="451"/>
      <c r="T432" s="451"/>
      <c r="U432" s="451"/>
      <c r="V432" s="451"/>
      <c r="W432" s="451"/>
      <c r="X432" s="451"/>
      <c r="Y432" s="451"/>
      <c r="Z432" s="451"/>
      <c r="AA432" s="451"/>
      <c r="AB432" s="451"/>
      <c r="AC432" s="451"/>
      <c r="AD432" s="451"/>
      <c r="AE432" s="451"/>
      <c r="AF432" s="451"/>
      <c r="AG432" s="451"/>
      <c r="AH432" s="451"/>
      <c r="AI432" s="451"/>
      <c r="AJ432" s="451"/>
      <c r="AK432" s="451"/>
      <c r="AL432" s="451"/>
      <c r="AM432" s="451"/>
      <c r="AN432" s="451"/>
      <c r="AO432" s="451"/>
      <c r="AP432" s="451"/>
      <c r="AQ432" s="451"/>
      <c r="AR432" s="451"/>
      <c r="AS432" s="451"/>
      <c r="AT432" s="451"/>
      <c r="AU432" s="451"/>
      <c r="AV432" s="451"/>
      <c r="AW432" s="451"/>
      <c r="AX432" s="451"/>
      <c r="AY432" s="451"/>
      <c r="AZ432" s="451"/>
      <c r="BA432" s="451"/>
      <c r="BB432" s="451"/>
      <c r="BC432" s="451"/>
      <c r="BD432" s="451"/>
      <c r="BE432" s="451"/>
      <c r="BF432" s="451"/>
      <c r="BG432" s="451"/>
      <c r="BH432" s="451"/>
      <c r="BI432" s="451"/>
      <c r="BJ432" s="451"/>
      <c r="BK432" s="451"/>
      <c r="BL432" s="451"/>
      <c r="BM432" s="451"/>
      <c r="BN432" s="451"/>
      <c r="BO432" s="451"/>
      <c r="BP432" s="451"/>
      <c r="BQ432" s="451"/>
      <c r="BR432" s="451"/>
      <c r="BS432" s="451"/>
      <c r="BT432" s="451"/>
      <c r="BU432" s="451"/>
      <c r="BV432" s="451"/>
      <c r="BW432" s="451"/>
      <c r="BX432" s="451"/>
      <c r="BY432" s="451"/>
      <c r="BZ432" s="451"/>
      <c r="CA432" s="451"/>
      <c r="CB432" s="451"/>
      <c r="CC432" s="451"/>
      <c r="CD432" s="451"/>
      <c r="CE432" s="451"/>
      <c r="CF432" s="451"/>
      <c r="CG432" s="451"/>
      <c r="CH432" s="451"/>
      <c r="CI432" s="451"/>
      <c r="CJ432" s="451"/>
      <c r="CK432" s="451"/>
      <c r="CL432" s="451"/>
      <c r="CM432" s="451"/>
      <c r="CN432" s="451"/>
      <c r="CO432" s="451"/>
      <c r="CP432" s="451"/>
      <c r="CQ432" s="451"/>
      <c r="CR432" s="451"/>
      <c r="CS432" s="451"/>
      <c r="CT432" s="451"/>
      <c r="CU432" s="451"/>
      <c r="CV432" s="451"/>
      <c r="CW432" s="451"/>
      <c r="CX432" s="451"/>
      <c r="CY432" s="451"/>
      <c r="CZ432" s="451"/>
      <c r="DA432" s="451"/>
      <c r="DB432" s="451"/>
      <c r="DC432" s="451"/>
      <c r="DD432" s="451"/>
      <c r="DE432" s="451"/>
      <c r="DF432" s="451"/>
      <c r="DG432" s="451"/>
      <c r="DH432" s="451"/>
      <c r="DI432" s="451"/>
      <c r="DJ432" s="451"/>
      <c r="DK432" s="451"/>
      <c r="DL432" s="451"/>
      <c r="DM432" s="451"/>
      <c r="DN432" s="451"/>
      <c r="DO432" s="451"/>
      <c r="DP432" s="451"/>
      <c r="DQ432" s="451"/>
      <c r="DR432" s="451"/>
      <c r="DS432" s="451"/>
      <c r="DT432" s="451"/>
      <c r="DU432" s="451"/>
      <c r="DV432" s="451"/>
      <c r="DW432" s="451"/>
      <c r="DX432" s="451"/>
      <c r="DY432" s="451"/>
      <c r="DZ432" s="451"/>
      <c r="EA432" s="451"/>
      <c r="EB432" s="451"/>
      <c r="EC432" s="451"/>
      <c r="ED432" s="451"/>
      <c r="EE432" s="451"/>
      <c r="EF432" s="451"/>
      <c r="EG432" s="451"/>
      <c r="EH432" s="451"/>
      <c r="EI432" s="451"/>
      <c r="EJ432" s="451"/>
      <c r="EK432" s="451"/>
      <c r="EL432" s="451"/>
      <c r="EM432" s="451"/>
      <c r="EN432" s="451"/>
      <c r="EO432" s="451"/>
      <c r="EP432" s="451"/>
      <c r="EQ432" s="451"/>
      <c r="ER432" s="451"/>
      <c r="ES432" s="451"/>
      <c r="ET432" s="451"/>
      <c r="EU432" s="451"/>
      <c r="EV432" s="451"/>
      <c r="EW432" s="451"/>
      <c r="EX432" s="451"/>
      <c r="EY432" s="451"/>
      <c r="EZ432" s="451"/>
      <c r="FA432" s="451"/>
      <c r="FB432" s="451"/>
      <c r="FC432" s="451"/>
      <c r="FD432" s="451"/>
      <c r="FE432" s="451"/>
      <c r="FF432" s="451"/>
      <c r="FG432" s="451"/>
      <c r="FH432" s="451"/>
      <c r="FI432" s="451"/>
      <c r="FJ432" s="451"/>
      <c r="FK432" s="451"/>
      <c r="FL432" s="451"/>
      <c r="FM432" s="451"/>
      <c r="FN432" s="451"/>
    </row>
    <row r="433" spans="1:170" ht="15.75" customHeight="1">
      <c r="A433" s="451"/>
      <c r="B433" s="451"/>
      <c r="C433" s="451"/>
      <c r="D433" s="451"/>
      <c r="E433" s="451"/>
      <c r="F433" s="451"/>
      <c r="G433" s="451"/>
      <c r="H433" s="451"/>
      <c r="I433" s="451"/>
      <c r="J433" s="451"/>
      <c r="K433" s="451"/>
      <c r="L433" s="451"/>
      <c r="M433" s="451"/>
      <c r="N433" s="451"/>
      <c r="O433" s="451"/>
      <c r="P433" s="451"/>
      <c r="Q433" s="451"/>
      <c r="R433" s="451"/>
      <c r="S433" s="451"/>
      <c r="T433" s="451"/>
      <c r="U433" s="451"/>
      <c r="V433" s="451"/>
      <c r="W433" s="451"/>
      <c r="X433" s="451"/>
      <c r="Y433" s="451"/>
      <c r="Z433" s="451"/>
      <c r="AA433" s="451"/>
      <c r="AB433" s="451"/>
      <c r="AC433" s="451"/>
      <c r="AD433" s="451"/>
      <c r="AE433" s="451"/>
      <c r="AF433" s="451"/>
      <c r="AG433" s="451"/>
      <c r="AH433" s="451"/>
      <c r="AI433" s="451"/>
      <c r="AJ433" s="451"/>
      <c r="AK433" s="451"/>
      <c r="AL433" s="451"/>
      <c r="AM433" s="451"/>
      <c r="AN433" s="451"/>
      <c r="AO433" s="451"/>
      <c r="AP433" s="451"/>
      <c r="AQ433" s="451"/>
      <c r="AR433" s="451"/>
      <c r="AS433" s="451"/>
      <c r="AT433" s="451"/>
      <c r="AU433" s="451"/>
      <c r="AV433" s="451"/>
      <c r="AW433" s="451"/>
      <c r="AX433" s="451"/>
      <c r="AY433" s="451"/>
      <c r="AZ433" s="451"/>
      <c r="BA433" s="451"/>
      <c r="BB433" s="451"/>
      <c r="BC433" s="451"/>
      <c r="BD433" s="451"/>
      <c r="BE433" s="451"/>
      <c r="BF433" s="451"/>
      <c r="BG433" s="451"/>
      <c r="BH433" s="451"/>
      <c r="BI433" s="451"/>
      <c r="BJ433" s="451"/>
      <c r="BK433" s="451"/>
      <c r="BL433" s="451"/>
      <c r="BM433" s="451"/>
      <c r="BN433" s="451"/>
      <c r="BO433" s="451"/>
      <c r="BP433" s="451"/>
      <c r="BQ433" s="451"/>
      <c r="BR433" s="451"/>
      <c r="BS433" s="451"/>
      <c r="BT433" s="451"/>
      <c r="BU433" s="451"/>
      <c r="BV433" s="451"/>
      <c r="BW433" s="451"/>
      <c r="BX433" s="451"/>
      <c r="BY433" s="451"/>
      <c r="BZ433" s="451"/>
      <c r="CA433" s="451"/>
      <c r="CB433" s="451"/>
      <c r="CC433" s="451"/>
      <c r="CD433" s="451"/>
      <c r="CE433" s="451"/>
      <c r="CF433" s="451"/>
      <c r="CG433" s="451"/>
      <c r="CH433" s="451"/>
      <c r="CI433" s="451"/>
      <c r="CJ433" s="451"/>
      <c r="CK433" s="451"/>
      <c r="CL433" s="451"/>
      <c r="CM433" s="451"/>
      <c r="CN433" s="451"/>
      <c r="CO433" s="451"/>
      <c r="CP433" s="451"/>
      <c r="CQ433" s="451"/>
      <c r="CR433" s="451"/>
      <c r="CS433" s="451"/>
      <c r="CT433" s="451"/>
      <c r="CU433" s="451"/>
      <c r="CV433" s="451"/>
      <c r="CW433" s="451"/>
      <c r="CX433" s="451"/>
      <c r="CY433" s="451"/>
      <c r="CZ433" s="451"/>
      <c r="DA433" s="451"/>
      <c r="DB433" s="451"/>
      <c r="DC433" s="451"/>
      <c r="DD433" s="451"/>
      <c r="DE433" s="451"/>
      <c r="DF433" s="451"/>
      <c r="DG433" s="451"/>
      <c r="DH433" s="451"/>
      <c r="DI433" s="451"/>
      <c r="DJ433" s="451"/>
      <c r="DK433" s="451"/>
      <c r="DL433" s="451"/>
      <c r="DM433" s="451"/>
      <c r="DN433" s="451"/>
      <c r="DO433" s="451"/>
      <c r="DP433" s="451"/>
      <c r="DQ433" s="451"/>
      <c r="DR433" s="451"/>
      <c r="DS433" s="451"/>
      <c r="DT433" s="451"/>
      <c r="DU433" s="451"/>
      <c r="DV433" s="451"/>
      <c r="DW433" s="451"/>
      <c r="DX433" s="451"/>
      <c r="DY433" s="451"/>
      <c r="DZ433" s="451"/>
      <c r="EA433" s="451"/>
      <c r="EB433" s="451"/>
      <c r="EC433" s="451"/>
      <c r="ED433" s="451"/>
      <c r="EE433" s="451"/>
      <c r="EF433" s="451"/>
      <c r="EG433" s="451"/>
      <c r="EH433" s="451"/>
      <c r="EI433" s="451"/>
      <c r="EJ433" s="451"/>
      <c r="EK433" s="451"/>
      <c r="EL433" s="451"/>
      <c r="EM433" s="451"/>
      <c r="EN433" s="451"/>
      <c r="EO433" s="451"/>
      <c r="EP433" s="451"/>
      <c r="EQ433" s="451"/>
      <c r="ER433" s="451"/>
      <c r="ES433" s="451"/>
      <c r="ET433" s="451"/>
      <c r="EU433" s="451"/>
      <c r="EV433" s="451"/>
      <c r="EW433" s="451"/>
      <c r="EX433" s="451"/>
      <c r="EY433" s="451"/>
      <c r="EZ433" s="451"/>
      <c r="FA433" s="451"/>
      <c r="FB433" s="451"/>
      <c r="FC433" s="451"/>
      <c r="FD433" s="451"/>
      <c r="FE433" s="451"/>
      <c r="FF433" s="451"/>
      <c r="FG433" s="451"/>
      <c r="FH433" s="451"/>
      <c r="FI433" s="451"/>
      <c r="FJ433" s="451"/>
      <c r="FK433" s="451"/>
      <c r="FL433" s="451"/>
      <c r="FM433" s="451"/>
      <c r="FN433" s="451"/>
    </row>
    <row r="434" spans="1:170" ht="15.75" customHeight="1">
      <c r="A434" s="451"/>
      <c r="B434" s="451"/>
      <c r="C434" s="451"/>
      <c r="D434" s="451"/>
      <c r="E434" s="451"/>
      <c r="F434" s="451"/>
      <c r="G434" s="451"/>
      <c r="H434" s="451"/>
      <c r="I434" s="451"/>
      <c r="J434" s="451"/>
      <c r="K434" s="451"/>
      <c r="L434" s="451"/>
      <c r="M434" s="451"/>
      <c r="N434" s="451"/>
      <c r="O434" s="451"/>
      <c r="P434" s="451"/>
      <c r="Q434" s="451"/>
      <c r="R434" s="451"/>
      <c r="S434" s="451"/>
      <c r="T434" s="451"/>
      <c r="U434" s="451"/>
      <c r="V434" s="451"/>
      <c r="W434" s="451"/>
      <c r="X434" s="451"/>
      <c r="Y434" s="451"/>
      <c r="Z434" s="451"/>
      <c r="AA434" s="451"/>
      <c r="AB434" s="451"/>
      <c r="AC434" s="451"/>
      <c r="AD434" s="451"/>
      <c r="AE434" s="451"/>
      <c r="AF434" s="451"/>
      <c r="AG434" s="451"/>
      <c r="AH434" s="451"/>
      <c r="AI434" s="451"/>
      <c r="AJ434" s="451"/>
      <c r="AK434" s="451"/>
      <c r="AL434" s="451"/>
      <c r="AM434" s="451"/>
      <c r="AN434" s="451"/>
      <c r="AO434" s="451"/>
      <c r="AP434" s="451"/>
      <c r="AQ434" s="451"/>
      <c r="AR434" s="451"/>
      <c r="AS434" s="451"/>
      <c r="AT434" s="451"/>
      <c r="AU434" s="451"/>
      <c r="AV434" s="451"/>
      <c r="AW434" s="451"/>
      <c r="AX434" s="451"/>
      <c r="AY434" s="451"/>
      <c r="AZ434" s="451"/>
      <c r="BA434" s="451"/>
      <c r="BB434" s="451"/>
      <c r="BC434" s="451"/>
      <c r="BD434" s="451"/>
      <c r="BE434" s="451"/>
      <c r="BF434" s="451"/>
      <c r="BG434" s="451"/>
      <c r="BH434" s="451"/>
      <c r="BI434" s="451"/>
      <c r="BJ434" s="451"/>
      <c r="BK434" s="451"/>
      <c r="BL434" s="451"/>
      <c r="BM434" s="451"/>
      <c r="BN434" s="451"/>
      <c r="BO434" s="451"/>
      <c r="BP434" s="451"/>
      <c r="BQ434" s="451"/>
      <c r="BR434" s="451"/>
      <c r="BS434" s="451"/>
      <c r="BT434" s="451"/>
      <c r="BU434" s="451"/>
      <c r="BV434" s="451"/>
      <c r="BW434" s="451"/>
      <c r="BX434" s="451"/>
      <c r="BY434" s="451"/>
      <c r="BZ434" s="451"/>
      <c r="CA434" s="451"/>
      <c r="CB434" s="451"/>
      <c r="CC434" s="451"/>
      <c r="CD434" s="451"/>
      <c r="CE434" s="451"/>
      <c r="CF434" s="451"/>
      <c r="CG434" s="451"/>
      <c r="CH434" s="451"/>
      <c r="CI434" s="451"/>
      <c r="CJ434" s="451"/>
      <c r="CK434" s="451"/>
      <c r="CL434" s="451"/>
      <c r="CM434" s="451"/>
      <c r="CN434" s="451"/>
      <c r="CO434" s="451"/>
      <c r="CP434" s="451"/>
      <c r="CQ434" s="451"/>
      <c r="CR434" s="451"/>
      <c r="CS434" s="451"/>
      <c r="CT434" s="451"/>
      <c r="CU434" s="451"/>
      <c r="CV434" s="451"/>
      <c r="CW434" s="451"/>
      <c r="CX434" s="451"/>
      <c r="CY434" s="451"/>
      <c r="CZ434" s="451"/>
      <c r="DA434" s="451"/>
      <c r="DB434" s="451"/>
      <c r="DC434" s="451"/>
      <c r="DD434" s="451"/>
      <c r="DE434" s="451"/>
      <c r="DF434" s="451"/>
      <c r="DG434" s="451"/>
      <c r="DH434" s="451"/>
      <c r="DI434" s="451"/>
      <c r="DJ434" s="451"/>
      <c r="DK434" s="451"/>
      <c r="DL434" s="451"/>
      <c r="DM434" s="451"/>
      <c r="DN434" s="451"/>
      <c r="DO434" s="451"/>
      <c r="DP434" s="451"/>
      <c r="DQ434" s="451"/>
      <c r="DR434" s="451"/>
      <c r="DS434" s="451"/>
      <c r="DT434" s="451"/>
      <c r="DU434" s="451"/>
      <c r="DV434" s="451"/>
      <c r="DW434" s="451"/>
      <c r="DX434" s="451"/>
      <c r="DY434" s="451"/>
      <c r="DZ434" s="451"/>
      <c r="EA434" s="451"/>
      <c r="EB434" s="451"/>
      <c r="EC434" s="451"/>
      <c r="ED434" s="451"/>
      <c r="EE434" s="451"/>
      <c r="EF434" s="451"/>
      <c r="EG434" s="451"/>
      <c r="EH434" s="451"/>
      <c r="EI434" s="451"/>
      <c r="EJ434" s="451"/>
      <c r="EK434" s="451"/>
      <c r="EL434" s="451"/>
      <c r="EM434" s="451"/>
      <c r="EN434" s="451"/>
      <c r="EO434" s="451"/>
      <c r="EP434" s="451"/>
      <c r="EQ434" s="451"/>
      <c r="ER434" s="451"/>
      <c r="ES434" s="451"/>
      <c r="ET434" s="451"/>
      <c r="EU434" s="451"/>
      <c r="EV434" s="451"/>
      <c r="EW434" s="451"/>
      <c r="EX434" s="451"/>
      <c r="EY434" s="451"/>
      <c r="EZ434" s="451"/>
      <c r="FA434" s="451"/>
      <c r="FB434" s="451"/>
      <c r="FC434" s="451"/>
      <c r="FD434" s="451"/>
      <c r="FE434" s="451"/>
      <c r="FF434" s="451"/>
      <c r="FG434" s="451"/>
      <c r="FH434" s="451"/>
      <c r="FI434" s="451"/>
      <c r="FJ434" s="451"/>
      <c r="FK434" s="451"/>
      <c r="FL434" s="451"/>
      <c r="FM434" s="451"/>
      <c r="FN434" s="451"/>
    </row>
    <row r="435" spans="1:170" ht="15.75" customHeight="1">
      <c r="A435" s="451"/>
      <c r="B435" s="451"/>
      <c r="C435" s="451"/>
      <c r="D435" s="451"/>
      <c r="E435" s="451"/>
      <c r="F435" s="451"/>
      <c r="G435" s="451"/>
      <c r="H435" s="451"/>
      <c r="I435" s="451"/>
      <c r="J435" s="451"/>
      <c r="K435" s="451"/>
      <c r="L435" s="451"/>
      <c r="M435" s="451"/>
      <c r="N435" s="451"/>
      <c r="O435" s="451"/>
      <c r="P435" s="451"/>
      <c r="Q435" s="451"/>
      <c r="R435" s="451"/>
      <c r="S435" s="451"/>
      <c r="T435" s="451"/>
      <c r="U435" s="451"/>
      <c r="V435" s="451"/>
      <c r="W435" s="451"/>
      <c r="X435" s="451"/>
      <c r="Y435" s="451"/>
      <c r="Z435" s="451"/>
      <c r="AA435" s="451"/>
      <c r="AB435" s="451"/>
      <c r="AC435" s="451"/>
      <c r="AD435" s="451"/>
      <c r="AE435" s="451"/>
      <c r="AF435" s="451"/>
      <c r="AG435" s="451"/>
      <c r="AH435" s="451"/>
      <c r="AI435" s="451"/>
      <c r="AJ435" s="451"/>
      <c r="AK435" s="451"/>
      <c r="AL435" s="451"/>
      <c r="AM435" s="451"/>
      <c r="AN435" s="451"/>
      <c r="AO435" s="451"/>
      <c r="AP435" s="451"/>
      <c r="AQ435" s="451"/>
      <c r="AR435" s="451"/>
      <c r="AS435" s="451"/>
      <c r="AT435" s="451"/>
      <c r="AU435" s="451"/>
      <c r="AV435" s="451"/>
      <c r="AW435" s="451"/>
      <c r="AX435" s="451"/>
      <c r="AY435" s="451"/>
      <c r="AZ435" s="451"/>
      <c r="BA435" s="451"/>
      <c r="BB435" s="451"/>
      <c r="BC435" s="451"/>
      <c r="BD435" s="451"/>
      <c r="BE435" s="451"/>
      <c r="BF435" s="451"/>
      <c r="BG435" s="451"/>
      <c r="BH435" s="451"/>
      <c r="BI435" s="451"/>
      <c r="BJ435" s="451"/>
      <c r="BK435" s="451"/>
      <c r="BL435" s="451"/>
      <c r="BM435" s="451"/>
      <c r="BN435" s="451"/>
      <c r="BO435" s="451"/>
      <c r="BP435" s="451"/>
      <c r="BQ435" s="451"/>
      <c r="BR435" s="451"/>
      <c r="BS435" s="451"/>
      <c r="BT435" s="451"/>
      <c r="BU435" s="451"/>
      <c r="BV435" s="451"/>
      <c r="BW435" s="451"/>
      <c r="BX435" s="451"/>
      <c r="BY435" s="451"/>
      <c r="BZ435" s="451"/>
      <c r="CA435" s="451"/>
      <c r="CB435" s="451"/>
      <c r="CC435" s="451"/>
      <c r="CD435" s="451"/>
      <c r="CE435" s="451"/>
      <c r="CF435" s="451"/>
      <c r="CG435" s="451"/>
      <c r="CH435" s="451"/>
      <c r="CI435" s="451"/>
      <c r="CJ435" s="451"/>
      <c r="CK435" s="451"/>
      <c r="CL435" s="451"/>
      <c r="CM435" s="451"/>
      <c r="CN435" s="451"/>
      <c r="CO435" s="451"/>
      <c r="CP435" s="451"/>
      <c r="CQ435" s="451"/>
      <c r="CR435" s="451"/>
      <c r="CS435" s="451"/>
      <c r="CT435" s="451"/>
      <c r="CU435" s="451"/>
      <c r="CV435" s="451"/>
      <c r="CW435" s="451"/>
      <c r="CX435" s="451"/>
      <c r="CY435" s="451"/>
      <c r="CZ435" s="451"/>
      <c r="DA435" s="451"/>
      <c r="DB435" s="451"/>
      <c r="DC435" s="451"/>
      <c r="DD435" s="451"/>
      <c r="DE435" s="451"/>
      <c r="DF435" s="451"/>
      <c r="DG435" s="451"/>
      <c r="DH435" s="451"/>
      <c r="DI435" s="451"/>
      <c r="DJ435" s="451"/>
      <c r="DK435" s="451"/>
      <c r="DL435" s="451"/>
      <c r="DM435" s="451"/>
      <c r="DN435" s="451"/>
      <c r="DO435" s="451"/>
      <c r="DP435" s="451"/>
      <c r="DQ435" s="451"/>
      <c r="DR435" s="451"/>
      <c r="DS435" s="451"/>
      <c r="DT435" s="451"/>
      <c r="DU435" s="451"/>
      <c r="DV435" s="451"/>
      <c r="DW435" s="451"/>
      <c r="DX435" s="451"/>
      <c r="DY435" s="451"/>
      <c r="DZ435" s="451"/>
      <c r="EA435" s="451"/>
      <c r="EB435" s="451"/>
      <c r="EC435" s="451"/>
      <c r="ED435" s="451"/>
      <c r="EE435" s="451"/>
      <c r="EF435" s="451"/>
      <c r="EG435" s="451"/>
      <c r="EH435" s="451"/>
      <c r="EI435" s="451"/>
      <c r="EJ435" s="451"/>
      <c r="EK435" s="451"/>
      <c r="EL435" s="451"/>
      <c r="EM435" s="451"/>
      <c r="EN435" s="451"/>
      <c r="EO435" s="451"/>
      <c r="EP435" s="451"/>
      <c r="EQ435" s="451"/>
      <c r="ER435" s="451"/>
      <c r="ES435" s="451"/>
      <c r="ET435" s="451"/>
      <c r="EU435" s="451"/>
      <c r="EV435" s="451"/>
      <c r="EW435" s="451"/>
      <c r="EX435" s="451"/>
      <c r="EY435" s="451"/>
      <c r="EZ435" s="451"/>
      <c r="FA435" s="451"/>
      <c r="FB435" s="451"/>
      <c r="FC435" s="451"/>
      <c r="FD435" s="451"/>
      <c r="FE435" s="451"/>
      <c r="FF435" s="451"/>
      <c r="FG435" s="451"/>
      <c r="FH435" s="451"/>
      <c r="FI435" s="451"/>
      <c r="FJ435" s="451"/>
      <c r="FK435" s="451"/>
      <c r="FL435" s="451"/>
      <c r="FM435" s="451"/>
      <c r="FN435" s="451"/>
    </row>
    <row r="436" spans="1:170" ht="15.75" customHeight="1">
      <c r="A436" s="451"/>
      <c r="B436" s="451"/>
      <c r="C436" s="451"/>
      <c r="D436" s="451"/>
      <c r="E436" s="451"/>
      <c r="F436" s="451"/>
      <c r="G436" s="451"/>
      <c r="H436" s="451"/>
      <c r="I436" s="451"/>
      <c r="J436" s="451"/>
      <c r="K436" s="451"/>
      <c r="L436" s="451"/>
      <c r="M436" s="451"/>
      <c r="N436" s="451"/>
      <c r="O436" s="451"/>
      <c r="P436" s="451"/>
      <c r="Q436" s="451"/>
      <c r="R436" s="451"/>
      <c r="S436" s="451"/>
      <c r="T436" s="451"/>
      <c r="U436" s="451"/>
      <c r="V436" s="451"/>
      <c r="W436" s="451"/>
      <c r="X436" s="451"/>
      <c r="Y436" s="451"/>
      <c r="Z436" s="451"/>
      <c r="AA436" s="451"/>
      <c r="AB436" s="451"/>
      <c r="AC436" s="451"/>
      <c r="AD436" s="451"/>
      <c r="AE436" s="451"/>
      <c r="AF436" s="451"/>
      <c r="AG436" s="451"/>
      <c r="AH436" s="451"/>
      <c r="AI436" s="451"/>
      <c r="AJ436" s="451"/>
      <c r="AK436" s="451"/>
      <c r="AL436" s="451"/>
      <c r="AM436" s="451"/>
      <c r="AN436" s="451"/>
      <c r="AO436" s="451"/>
      <c r="AP436" s="451"/>
      <c r="AQ436" s="451"/>
      <c r="AR436" s="451"/>
      <c r="AS436" s="451"/>
      <c r="AT436" s="451"/>
      <c r="AU436" s="451"/>
      <c r="AV436" s="451"/>
      <c r="AW436" s="451"/>
      <c r="AX436" s="451"/>
      <c r="AY436" s="451"/>
      <c r="AZ436" s="451"/>
      <c r="BA436" s="451"/>
      <c r="BB436" s="451"/>
      <c r="BC436" s="451"/>
      <c r="BD436" s="451"/>
      <c r="BE436" s="451"/>
      <c r="BF436" s="451"/>
      <c r="BG436" s="451"/>
      <c r="BH436" s="451"/>
      <c r="BI436" s="451"/>
      <c r="BJ436" s="451"/>
      <c r="BK436" s="451"/>
      <c r="BL436" s="451"/>
      <c r="BM436" s="451"/>
      <c r="BN436" s="451"/>
      <c r="BO436" s="451"/>
      <c r="BP436" s="451"/>
      <c r="BQ436" s="451"/>
      <c r="BR436" s="451"/>
      <c r="BS436" s="451"/>
      <c r="BT436" s="451"/>
      <c r="BU436" s="451"/>
      <c r="BV436" s="451"/>
      <c r="BW436" s="451"/>
      <c r="BX436" s="451"/>
      <c r="BY436" s="451"/>
      <c r="BZ436" s="451"/>
      <c r="CA436" s="451"/>
      <c r="CB436" s="451"/>
      <c r="CC436" s="451"/>
      <c r="CD436" s="451"/>
      <c r="CE436" s="451"/>
      <c r="CF436" s="451"/>
      <c r="CG436" s="451"/>
      <c r="CH436" s="451"/>
      <c r="CI436" s="451"/>
      <c r="CJ436" s="451"/>
      <c r="CK436" s="451"/>
      <c r="CL436" s="451"/>
      <c r="CM436" s="451"/>
      <c r="CN436" s="451"/>
      <c r="CO436" s="451"/>
      <c r="CP436" s="451"/>
      <c r="CQ436" s="451"/>
      <c r="CR436" s="451"/>
      <c r="CS436" s="451"/>
      <c r="CT436" s="451"/>
      <c r="CU436" s="451"/>
      <c r="CV436" s="451"/>
      <c r="CW436" s="451"/>
      <c r="CX436" s="451"/>
      <c r="CY436" s="451"/>
      <c r="CZ436" s="451"/>
      <c r="DA436" s="451"/>
      <c r="DB436" s="451"/>
      <c r="DC436" s="451"/>
      <c r="DD436" s="451"/>
      <c r="DE436" s="451"/>
      <c r="DF436" s="451"/>
      <c r="DG436" s="451"/>
      <c r="DH436" s="451"/>
      <c r="DI436" s="451"/>
      <c r="DJ436" s="451"/>
      <c r="DK436" s="451"/>
      <c r="DL436" s="451"/>
      <c r="DM436" s="451"/>
      <c r="DN436" s="451"/>
      <c r="DO436" s="451"/>
      <c r="DP436" s="451"/>
      <c r="DQ436" s="451"/>
      <c r="DR436" s="451"/>
      <c r="DS436" s="451"/>
      <c r="DT436" s="451"/>
      <c r="DU436" s="451"/>
      <c r="DV436" s="451"/>
      <c r="DW436" s="451"/>
      <c r="DX436" s="451"/>
      <c r="DY436" s="451"/>
      <c r="DZ436" s="451"/>
      <c r="EA436" s="451"/>
      <c r="EB436" s="451"/>
      <c r="EC436" s="451"/>
      <c r="ED436" s="451"/>
      <c r="EE436" s="451"/>
      <c r="EF436" s="451"/>
      <c r="EG436" s="451"/>
      <c r="EH436" s="451"/>
      <c r="EI436" s="451"/>
      <c r="EJ436" s="451"/>
      <c r="EK436" s="451"/>
      <c r="EL436" s="451"/>
      <c r="EM436" s="451"/>
      <c r="EN436" s="451"/>
      <c r="EO436" s="451"/>
      <c r="EP436" s="451"/>
      <c r="EQ436" s="451"/>
      <c r="ER436" s="451"/>
      <c r="ES436" s="451"/>
      <c r="ET436" s="451"/>
      <c r="EU436" s="451"/>
      <c r="EV436" s="451"/>
      <c r="EW436" s="451"/>
      <c r="EX436" s="451"/>
      <c r="EY436" s="451"/>
      <c r="EZ436" s="451"/>
      <c r="FA436" s="451"/>
      <c r="FB436" s="451"/>
      <c r="FC436" s="451"/>
      <c r="FD436" s="451"/>
      <c r="FE436" s="451"/>
      <c r="FF436" s="451"/>
      <c r="FG436" s="451"/>
      <c r="FH436" s="451"/>
      <c r="FI436" s="451"/>
      <c r="FJ436" s="451"/>
      <c r="FK436" s="451"/>
      <c r="FL436" s="451"/>
      <c r="FM436" s="451"/>
      <c r="FN436" s="451"/>
    </row>
    <row r="437" spans="1:170" ht="15.75" customHeight="1">
      <c r="A437" s="451"/>
      <c r="B437" s="451"/>
      <c r="C437" s="451"/>
      <c r="D437" s="451"/>
      <c r="E437" s="451"/>
      <c r="F437" s="451"/>
      <c r="G437" s="451"/>
      <c r="H437" s="451"/>
      <c r="I437" s="451"/>
      <c r="J437" s="451"/>
      <c r="K437" s="451"/>
      <c r="L437" s="451"/>
      <c r="M437" s="451"/>
      <c r="N437" s="451"/>
      <c r="O437" s="451"/>
      <c r="P437" s="451"/>
      <c r="Q437" s="451"/>
      <c r="R437" s="451"/>
      <c r="S437" s="451"/>
      <c r="T437" s="451"/>
      <c r="U437" s="451"/>
      <c r="V437" s="451"/>
      <c r="W437" s="451"/>
      <c r="X437" s="451"/>
      <c r="Y437" s="451"/>
      <c r="Z437" s="451"/>
      <c r="AA437" s="451"/>
      <c r="AB437" s="451"/>
      <c r="AC437" s="451"/>
      <c r="AD437" s="451"/>
      <c r="AE437" s="451"/>
      <c r="AF437" s="451"/>
      <c r="AG437" s="451"/>
      <c r="AH437" s="451"/>
      <c r="AI437" s="451"/>
      <c r="AJ437" s="451"/>
      <c r="AK437" s="451"/>
      <c r="AL437" s="451"/>
      <c r="AM437" s="451"/>
      <c r="AN437" s="451"/>
      <c r="AO437" s="451"/>
      <c r="AP437" s="451"/>
      <c r="AQ437" s="451"/>
      <c r="AR437" s="451"/>
      <c r="AS437" s="451"/>
      <c r="AT437" s="451"/>
      <c r="AU437" s="451"/>
      <c r="AV437" s="451"/>
      <c r="AW437" s="451"/>
      <c r="AX437" s="451"/>
      <c r="AY437" s="451"/>
      <c r="AZ437" s="451"/>
      <c r="BA437" s="451"/>
      <c r="BB437" s="451"/>
      <c r="BC437" s="451"/>
      <c r="BD437" s="451"/>
      <c r="BE437" s="451"/>
      <c r="BF437" s="451"/>
      <c r="BG437" s="451"/>
      <c r="BH437" s="451"/>
      <c r="BI437" s="451"/>
      <c r="BJ437" s="451"/>
      <c r="BK437" s="451"/>
      <c r="BL437" s="451"/>
      <c r="BM437" s="451"/>
      <c r="BN437" s="451"/>
      <c r="BO437" s="451"/>
      <c r="BP437" s="451"/>
      <c r="BQ437" s="451"/>
      <c r="BR437" s="451"/>
      <c r="BS437" s="451"/>
      <c r="BT437" s="451"/>
      <c r="BU437" s="451"/>
      <c r="BV437" s="451"/>
      <c r="BW437" s="451"/>
      <c r="BX437" s="451"/>
      <c r="BY437" s="451"/>
      <c r="BZ437" s="451"/>
      <c r="CA437" s="451"/>
      <c r="CB437" s="451"/>
      <c r="CC437" s="451"/>
      <c r="CD437" s="451"/>
      <c r="CE437" s="451"/>
      <c r="CF437" s="451"/>
      <c r="CG437" s="451"/>
      <c r="CH437" s="451"/>
      <c r="CI437" s="451"/>
      <c r="CJ437" s="451"/>
      <c r="CK437" s="451"/>
      <c r="CL437" s="451"/>
      <c r="CM437" s="451"/>
      <c r="CN437" s="451"/>
      <c r="CO437" s="451"/>
      <c r="CP437" s="451"/>
      <c r="CQ437" s="451"/>
      <c r="CR437" s="451"/>
      <c r="CS437" s="451"/>
      <c r="CT437" s="451"/>
      <c r="CU437" s="451"/>
      <c r="CV437" s="451"/>
      <c r="CW437" s="451"/>
      <c r="CX437" s="451"/>
      <c r="CY437" s="451"/>
      <c r="CZ437" s="451"/>
      <c r="DA437" s="451"/>
      <c r="DB437" s="451"/>
      <c r="DC437" s="451"/>
      <c r="DD437" s="451"/>
      <c r="DE437" s="451"/>
      <c r="DF437" s="451"/>
      <c r="DG437" s="451"/>
      <c r="DH437" s="451"/>
      <c r="DI437" s="451"/>
      <c r="DJ437" s="451"/>
      <c r="DK437" s="451"/>
      <c r="DL437" s="451"/>
      <c r="DM437" s="451"/>
      <c r="DN437" s="451"/>
      <c r="DO437" s="451"/>
      <c r="DP437" s="451"/>
      <c r="DQ437" s="451"/>
      <c r="DR437" s="451"/>
      <c r="DS437" s="451"/>
      <c r="DT437" s="451"/>
      <c r="DU437" s="451"/>
      <c r="DV437" s="451"/>
      <c r="DW437" s="451"/>
      <c r="DX437" s="451"/>
      <c r="DY437" s="451"/>
      <c r="DZ437" s="451"/>
      <c r="EA437" s="451"/>
      <c r="EB437" s="451"/>
      <c r="EC437" s="451"/>
      <c r="ED437" s="451"/>
      <c r="EE437" s="451"/>
      <c r="EF437" s="451"/>
      <c r="EG437" s="451"/>
      <c r="EH437" s="451"/>
      <c r="EI437" s="451"/>
      <c r="EJ437" s="451"/>
      <c r="EK437" s="451"/>
      <c r="EL437" s="451"/>
      <c r="EM437" s="451"/>
      <c r="EN437" s="451"/>
      <c r="EO437" s="451"/>
      <c r="EP437" s="451"/>
      <c r="EQ437" s="451"/>
      <c r="ER437" s="451"/>
      <c r="ES437" s="451"/>
      <c r="ET437" s="451"/>
      <c r="EU437" s="451"/>
      <c r="EV437" s="451"/>
      <c r="EW437" s="451"/>
      <c r="EX437" s="451"/>
      <c r="EY437" s="451"/>
      <c r="EZ437" s="451"/>
      <c r="FA437" s="451"/>
      <c r="FB437" s="451"/>
      <c r="FC437" s="451"/>
      <c r="FD437" s="451"/>
      <c r="FE437" s="451"/>
      <c r="FF437" s="451"/>
      <c r="FG437" s="451"/>
      <c r="FH437" s="451"/>
      <c r="FI437" s="451"/>
      <c r="FJ437" s="451"/>
      <c r="FK437" s="451"/>
      <c r="FL437" s="451"/>
      <c r="FM437" s="451"/>
      <c r="FN437" s="451"/>
    </row>
    <row r="438" spans="1:170" ht="15.75" customHeight="1">
      <c r="A438" s="451"/>
      <c r="B438" s="451"/>
      <c r="C438" s="451"/>
      <c r="D438" s="451"/>
      <c r="E438" s="451"/>
      <c r="F438" s="451"/>
      <c r="G438" s="451"/>
      <c r="H438" s="451"/>
      <c r="I438" s="451"/>
      <c r="J438" s="451"/>
      <c r="K438" s="451"/>
      <c r="L438" s="451"/>
      <c r="M438" s="451"/>
      <c r="N438" s="451"/>
      <c r="O438" s="451"/>
      <c r="P438" s="451"/>
      <c r="Q438" s="451"/>
      <c r="R438" s="451"/>
      <c r="S438" s="451"/>
      <c r="T438" s="451"/>
      <c r="U438" s="451"/>
      <c r="V438" s="451"/>
      <c r="W438" s="451"/>
      <c r="X438" s="451"/>
      <c r="Y438" s="451"/>
      <c r="Z438" s="451"/>
      <c r="AA438" s="451"/>
      <c r="AB438" s="451"/>
      <c r="AC438" s="451"/>
      <c r="AD438" s="451"/>
      <c r="AE438" s="451"/>
      <c r="AF438" s="451"/>
      <c r="AG438" s="451"/>
      <c r="AH438" s="451"/>
      <c r="AI438" s="451"/>
      <c r="AJ438" s="451"/>
      <c r="AK438" s="451"/>
      <c r="AL438" s="451"/>
      <c r="AM438" s="451"/>
      <c r="AN438" s="451"/>
      <c r="AO438" s="451"/>
      <c r="AP438" s="451"/>
      <c r="AQ438" s="451"/>
      <c r="AR438" s="451"/>
      <c r="AS438" s="451"/>
      <c r="AT438" s="451"/>
      <c r="AU438" s="451"/>
      <c r="AV438" s="451"/>
      <c r="AW438" s="451"/>
      <c r="AX438" s="451"/>
      <c r="AY438" s="451"/>
      <c r="AZ438" s="451"/>
      <c r="BA438" s="451"/>
      <c r="BB438" s="451"/>
      <c r="BC438" s="451"/>
      <c r="BD438" s="451"/>
      <c r="BE438" s="451"/>
      <c r="BF438" s="451"/>
      <c r="BG438" s="451"/>
      <c r="BH438" s="451"/>
      <c r="BI438" s="451"/>
      <c r="BJ438" s="451"/>
      <c r="BK438" s="451"/>
      <c r="BL438" s="451"/>
      <c r="BM438" s="451"/>
      <c r="BN438" s="451"/>
      <c r="BO438" s="451"/>
      <c r="BP438" s="451"/>
      <c r="BQ438" s="451"/>
      <c r="BR438" s="451"/>
      <c r="BS438" s="451"/>
      <c r="BT438" s="451"/>
      <c r="BU438" s="451"/>
      <c r="BV438" s="451"/>
      <c r="BW438" s="451"/>
      <c r="BX438" s="451"/>
      <c r="BY438" s="451"/>
      <c r="BZ438" s="451"/>
      <c r="CA438" s="451"/>
      <c r="CB438" s="451"/>
      <c r="CC438" s="451"/>
      <c r="CD438" s="451"/>
      <c r="CE438" s="451"/>
      <c r="CF438" s="451"/>
      <c r="CG438" s="451"/>
      <c r="CH438" s="451"/>
      <c r="CI438" s="451"/>
      <c r="CJ438" s="451"/>
      <c r="CK438" s="451"/>
      <c r="CL438" s="451"/>
      <c r="CM438" s="451"/>
      <c r="CN438" s="451"/>
      <c r="CO438" s="451"/>
      <c r="CP438" s="451"/>
      <c r="CQ438" s="451"/>
      <c r="CR438" s="451"/>
      <c r="CS438" s="451"/>
      <c r="CT438" s="451"/>
      <c r="CU438" s="451"/>
      <c r="CV438" s="451"/>
      <c r="CW438" s="451"/>
      <c r="CX438" s="451"/>
      <c r="CY438" s="451"/>
      <c r="CZ438" s="451"/>
      <c r="DA438" s="451"/>
      <c r="DB438" s="451"/>
      <c r="DC438" s="451"/>
      <c r="DD438" s="451"/>
      <c r="DE438" s="451"/>
      <c r="DF438" s="451"/>
      <c r="DG438" s="451"/>
      <c r="DH438" s="451"/>
      <c r="DI438" s="451"/>
      <c r="DJ438" s="451"/>
      <c r="DK438" s="451"/>
      <c r="DL438" s="451"/>
      <c r="DM438" s="451"/>
      <c r="DN438" s="451"/>
      <c r="DO438" s="451"/>
      <c r="DP438" s="451"/>
      <c r="DQ438" s="451"/>
      <c r="DR438" s="451"/>
      <c r="DS438" s="451"/>
      <c r="DT438" s="451"/>
      <c r="DU438" s="451"/>
      <c r="DV438" s="451"/>
      <c r="DW438" s="451"/>
      <c r="DX438" s="451"/>
      <c r="DY438" s="451"/>
      <c r="DZ438" s="451"/>
      <c r="EA438" s="451"/>
      <c r="EB438" s="451"/>
      <c r="EC438" s="451"/>
      <c r="ED438" s="451"/>
      <c r="EE438" s="451"/>
      <c r="EF438" s="451"/>
      <c r="EG438" s="451"/>
      <c r="EH438" s="451"/>
      <c r="EI438" s="451"/>
      <c r="EJ438" s="451"/>
      <c r="EK438" s="451"/>
      <c r="EL438" s="451"/>
      <c r="EM438" s="451"/>
      <c r="EN438" s="451"/>
      <c r="EO438" s="451"/>
      <c r="EP438" s="451"/>
      <c r="EQ438" s="451"/>
      <c r="ER438" s="451"/>
      <c r="ES438" s="451"/>
      <c r="ET438" s="451"/>
      <c r="EU438" s="451"/>
      <c r="EV438" s="451"/>
      <c r="EW438" s="451"/>
      <c r="EX438" s="451"/>
      <c r="EY438" s="451"/>
      <c r="EZ438" s="451"/>
      <c r="FA438" s="451"/>
      <c r="FB438" s="451"/>
      <c r="FC438" s="451"/>
      <c r="FD438" s="451"/>
      <c r="FE438" s="451"/>
      <c r="FF438" s="451"/>
      <c r="FG438" s="451"/>
      <c r="FH438" s="451"/>
      <c r="FI438" s="451"/>
      <c r="FJ438" s="451"/>
      <c r="FK438" s="451"/>
      <c r="FL438" s="451"/>
      <c r="FM438" s="451"/>
      <c r="FN438" s="451"/>
    </row>
    <row r="439" spans="1:170" ht="15.75" customHeight="1">
      <c r="A439" s="451"/>
      <c r="B439" s="451"/>
      <c r="C439" s="451"/>
      <c r="D439" s="451"/>
      <c r="E439" s="451"/>
      <c r="F439" s="451"/>
      <c r="G439" s="451"/>
      <c r="H439" s="451"/>
      <c r="I439" s="451"/>
      <c r="J439" s="451"/>
      <c r="K439" s="451"/>
      <c r="L439" s="451"/>
      <c r="M439" s="451"/>
      <c r="N439" s="451"/>
      <c r="O439" s="451"/>
      <c r="P439" s="451"/>
      <c r="Q439" s="451"/>
      <c r="R439" s="451"/>
      <c r="S439" s="451"/>
      <c r="T439" s="451"/>
      <c r="U439" s="451"/>
      <c r="V439" s="451"/>
      <c r="W439" s="451"/>
      <c r="X439" s="451"/>
      <c r="Y439" s="451"/>
      <c r="Z439" s="451"/>
      <c r="AA439" s="451"/>
      <c r="AB439" s="451"/>
      <c r="AC439" s="451"/>
      <c r="AD439" s="451"/>
      <c r="AE439" s="451"/>
      <c r="AF439" s="451"/>
      <c r="AG439" s="451"/>
      <c r="AH439" s="451"/>
      <c r="AI439" s="451"/>
      <c r="AJ439" s="451"/>
      <c r="AK439" s="451"/>
      <c r="AL439" s="451"/>
      <c r="AM439" s="451"/>
      <c r="AN439" s="451"/>
      <c r="AO439" s="451"/>
      <c r="AP439" s="451"/>
      <c r="AQ439" s="451"/>
      <c r="AR439" s="451"/>
      <c r="AS439" s="451"/>
      <c r="AT439" s="451"/>
      <c r="AU439" s="451"/>
      <c r="AV439" s="451"/>
      <c r="AW439" s="451"/>
      <c r="AX439" s="451"/>
      <c r="AY439" s="451"/>
      <c r="AZ439" s="451"/>
      <c r="BA439" s="451"/>
      <c r="BB439" s="451"/>
      <c r="BC439" s="451"/>
      <c r="BD439" s="451"/>
      <c r="BE439" s="451"/>
      <c r="BF439" s="451"/>
      <c r="BG439" s="451"/>
      <c r="BH439" s="451"/>
      <c r="BI439" s="451"/>
      <c r="BJ439" s="451"/>
      <c r="BK439" s="451"/>
      <c r="BL439" s="451"/>
      <c r="BM439" s="451"/>
      <c r="BN439" s="451"/>
      <c r="BO439" s="451"/>
      <c r="BP439" s="451"/>
      <c r="BQ439" s="451"/>
      <c r="BR439" s="451"/>
      <c r="BS439" s="451"/>
      <c r="BT439" s="451"/>
      <c r="BU439" s="451"/>
      <c r="BV439" s="451"/>
      <c r="BW439" s="451"/>
      <c r="BX439" s="451"/>
      <c r="BY439" s="451"/>
      <c r="BZ439" s="451"/>
      <c r="CA439" s="451"/>
      <c r="CB439" s="451"/>
      <c r="CC439" s="451"/>
      <c r="CD439" s="451"/>
      <c r="CE439" s="451"/>
      <c r="CF439" s="451"/>
      <c r="CG439" s="451"/>
      <c r="CH439" s="451"/>
      <c r="CI439" s="451"/>
      <c r="CJ439" s="451"/>
      <c r="CK439" s="451"/>
      <c r="CL439" s="451"/>
      <c r="CM439" s="451"/>
      <c r="CN439" s="451"/>
      <c r="CO439" s="451"/>
      <c r="CP439" s="451"/>
      <c r="CQ439" s="451"/>
      <c r="CR439" s="451"/>
      <c r="CS439" s="451"/>
      <c r="CT439" s="451"/>
      <c r="CU439" s="451"/>
      <c r="CV439" s="451"/>
      <c r="CW439" s="451"/>
      <c r="CX439" s="451"/>
      <c r="CY439" s="451"/>
      <c r="CZ439" s="451"/>
      <c r="DA439" s="451"/>
      <c r="DB439" s="451"/>
      <c r="DC439" s="451"/>
      <c r="DD439" s="451"/>
      <c r="DE439" s="451"/>
      <c r="DF439" s="451"/>
      <c r="DG439" s="451"/>
      <c r="DH439" s="451"/>
      <c r="DI439" s="451"/>
      <c r="DJ439" s="451"/>
      <c r="DK439" s="451"/>
      <c r="DL439" s="451"/>
      <c r="DM439" s="451"/>
      <c r="DN439" s="451"/>
      <c r="DO439" s="451"/>
      <c r="DP439" s="451"/>
      <c r="DQ439" s="451"/>
      <c r="DR439" s="451"/>
      <c r="DS439" s="451"/>
      <c r="DT439" s="451"/>
      <c r="DU439" s="451"/>
      <c r="DV439" s="451"/>
      <c r="DW439" s="451"/>
      <c r="DX439" s="451"/>
      <c r="DY439" s="451"/>
      <c r="DZ439" s="451"/>
      <c r="EA439" s="451"/>
      <c r="EB439" s="451"/>
      <c r="EC439" s="451"/>
      <c r="ED439" s="451"/>
      <c r="EE439" s="451"/>
      <c r="EF439" s="451"/>
      <c r="EG439" s="451"/>
      <c r="EH439" s="451"/>
      <c r="EI439" s="451"/>
      <c r="EJ439" s="451"/>
      <c r="EK439" s="451"/>
      <c r="EL439" s="451"/>
      <c r="EM439" s="451"/>
      <c r="EN439" s="451"/>
      <c r="EO439" s="451"/>
      <c r="EP439" s="451"/>
      <c r="EQ439" s="451"/>
      <c r="ER439" s="451"/>
      <c r="ES439" s="451"/>
      <c r="ET439" s="451"/>
      <c r="EU439" s="451"/>
      <c r="EV439" s="451"/>
      <c r="EW439" s="451"/>
      <c r="EX439" s="451"/>
      <c r="EY439" s="451"/>
      <c r="EZ439" s="451"/>
      <c r="FA439" s="451"/>
      <c r="FB439" s="451"/>
      <c r="FC439" s="451"/>
      <c r="FD439" s="451"/>
      <c r="FE439" s="451"/>
      <c r="FF439" s="451"/>
      <c r="FG439" s="451"/>
      <c r="FH439" s="451"/>
      <c r="FI439" s="451"/>
      <c r="FJ439" s="451"/>
      <c r="FK439" s="451"/>
      <c r="FL439" s="451"/>
      <c r="FM439" s="451"/>
      <c r="FN439" s="451"/>
    </row>
    <row r="440" spans="1:170" ht="15.75" customHeight="1">
      <c r="A440" s="451"/>
      <c r="B440" s="451"/>
      <c r="C440" s="451"/>
      <c r="D440" s="451"/>
      <c r="E440" s="451"/>
      <c r="F440" s="451"/>
      <c r="G440" s="451"/>
      <c r="H440" s="451"/>
      <c r="I440" s="451"/>
      <c r="J440" s="451"/>
      <c r="K440" s="451"/>
      <c r="L440" s="451"/>
      <c r="M440" s="451"/>
      <c r="N440" s="451"/>
      <c r="O440" s="451"/>
      <c r="P440" s="451"/>
      <c r="Q440" s="451"/>
      <c r="R440" s="451"/>
      <c r="S440" s="451"/>
      <c r="T440" s="451"/>
      <c r="U440" s="451"/>
      <c r="V440" s="451"/>
      <c r="W440" s="451"/>
      <c r="X440" s="451"/>
      <c r="Y440" s="451"/>
      <c r="Z440" s="451"/>
      <c r="AA440" s="451"/>
      <c r="AB440" s="451"/>
      <c r="AC440" s="451"/>
      <c r="AD440" s="451"/>
      <c r="AE440" s="451"/>
      <c r="AF440" s="451"/>
      <c r="AG440" s="451"/>
      <c r="AH440" s="451"/>
      <c r="AI440" s="451"/>
      <c r="AJ440" s="451"/>
      <c r="AK440" s="451"/>
      <c r="AL440" s="451"/>
      <c r="AM440" s="451"/>
      <c r="AN440" s="451"/>
      <c r="AO440" s="451"/>
      <c r="AP440" s="451"/>
      <c r="AQ440" s="451"/>
      <c r="AR440" s="451"/>
      <c r="AS440" s="451"/>
      <c r="AT440" s="451"/>
      <c r="AU440" s="451"/>
      <c r="AV440" s="451"/>
      <c r="AW440" s="451"/>
      <c r="AX440" s="451"/>
      <c r="AY440" s="451"/>
      <c r="AZ440" s="451"/>
      <c r="BA440" s="451"/>
      <c r="BB440" s="451"/>
      <c r="BC440" s="451"/>
      <c r="BD440" s="451"/>
      <c r="BE440" s="451"/>
      <c r="BF440" s="451"/>
      <c r="BG440" s="451"/>
      <c r="BH440" s="451"/>
      <c r="BI440" s="451"/>
      <c r="BJ440" s="451"/>
      <c r="BK440" s="451"/>
      <c r="BL440" s="451"/>
      <c r="BM440" s="451"/>
      <c r="BN440" s="451"/>
      <c r="BO440" s="451"/>
      <c r="BP440" s="451"/>
      <c r="BQ440" s="451"/>
      <c r="BR440" s="451"/>
      <c r="BS440" s="451"/>
      <c r="BT440" s="451"/>
      <c r="BU440" s="451"/>
      <c r="BV440" s="451"/>
      <c r="BW440" s="451"/>
      <c r="BX440" s="451"/>
      <c r="BY440" s="451"/>
      <c r="BZ440" s="451"/>
      <c r="CA440" s="451"/>
      <c r="CB440" s="451"/>
      <c r="CC440" s="451"/>
      <c r="CD440" s="451"/>
      <c r="CE440" s="451"/>
      <c r="CF440" s="451"/>
      <c r="CG440" s="451"/>
      <c r="CH440" s="451"/>
      <c r="CI440" s="451"/>
      <c r="CJ440" s="451"/>
      <c r="CK440" s="451"/>
      <c r="CL440" s="451"/>
      <c r="CM440" s="451"/>
      <c r="CN440" s="451"/>
      <c r="CO440" s="451"/>
      <c r="CP440" s="451"/>
      <c r="CQ440" s="451"/>
      <c r="CR440" s="451"/>
      <c r="CS440" s="451"/>
      <c r="CT440" s="451"/>
      <c r="CU440" s="451"/>
      <c r="CV440" s="451"/>
      <c r="CW440" s="451"/>
      <c r="CX440" s="451"/>
      <c r="CY440" s="451"/>
      <c r="CZ440" s="451"/>
      <c r="DA440" s="451"/>
      <c r="DB440" s="451"/>
      <c r="DC440" s="451"/>
      <c r="DD440" s="451"/>
      <c r="DE440" s="451"/>
      <c r="DF440" s="451"/>
      <c r="DG440" s="451"/>
      <c r="DH440" s="451"/>
      <c r="DI440" s="451"/>
      <c r="DJ440" s="451"/>
      <c r="DK440" s="451"/>
      <c r="DL440" s="451"/>
      <c r="DM440" s="451"/>
      <c r="DN440" s="451"/>
      <c r="DO440" s="451"/>
      <c r="DP440" s="451"/>
      <c r="DQ440" s="451"/>
      <c r="DR440" s="451"/>
      <c r="DS440" s="451"/>
      <c r="DT440" s="451"/>
      <c r="DU440" s="451"/>
      <c r="DV440" s="451"/>
      <c r="DW440" s="451"/>
      <c r="DX440" s="451"/>
      <c r="DY440" s="451"/>
      <c r="DZ440" s="451"/>
      <c r="EA440" s="451"/>
      <c r="EB440" s="451"/>
      <c r="EC440" s="451"/>
      <c r="ED440" s="451"/>
      <c r="EE440" s="451"/>
      <c r="EF440" s="451"/>
      <c r="EG440" s="451"/>
      <c r="EH440" s="451"/>
      <c r="EI440" s="451"/>
      <c r="EJ440" s="451"/>
      <c r="EK440" s="451"/>
      <c r="EL440" s="451"/>
      <c r="EM440" s="451"/>
      <c r="EN440" s="451"/>
      <c r="EO440" s="451"/>
      <c r="EP440" s="451"/>
      <c r="EQ440" s="451"/>
      <c r="ER440" s="451"/>
      <c r="ES440" s="451"/>
      <c r="ET440" s="451"/>
      <c r="EU440" s="451"/>
      <c r="EV440" s="451"/>
      <c r="EW440" s="451"/>
      <c r="EX440" s="451"/>
      <c r="EY440" s="451"/>
      <c r="EZ440" s="451"/>
      <c r="FA440" s="451"/>
      <c r="FB440" s="451"/>
      <c r="FC440" s="451"/>
      <c r="FD440" s="451"/>
      <c r="FE440" s="451"/>
      <c r="FF440" s="451"/>
      <c r="FG440" s="451"/>
      <c r="FH440" s="451"/>
      <c r="FI440" s="451"/>
      <c r="FJ440" s="451"/>
      <c r="FK440" s="451"/>
      <c r="FL440" s="451"/>
      <c r="FM440" s="451"/>
      <c r="FN440" s="451"/>
    </row>
    <row r="441" spans="1:170" ht="15.75" customHeight="1">
      <c r="A441" s="451"/>
      <c r="B441" s="451"/>
      <c r="C441" s="451"/>
      <c r="D441" s="451"/>
      <c r="E441" s="451"/>
      <c r="F441" s="451"/>
      <c r="G441" s="451"/>
      <c r="H441" s="451"/>
      <c r="I441" s="451"/>
      <c r="J441" s="451"/>
      <c r="K441" s="451"/>
      <c r="L441" s="451"/>
      <c r="M441" s="451"/>
      <c r="N441" s="451"/>
      <c r="O441" s="451"/>
      <c r="P441" s="451"/>
      <c r="Q441" s="451"/>
      <c r="R441" s="451"/>
      <c r="S441" s="451"/>
      <c r="T441" s="451"/>
      <c r="U441" s="451"/>
      <c r="V441" s="451"/>
      <c r="W441" s="451"/>
      <c r="X441" s="451"/>
      <c r="Y441" s="451"/>
      <c r="Z441" s="451"/>
      <c r="AA441" s="451"/>
      <c r="AB441" s="451"/>
      <c r="AC441" s="451"/>
      <c r="AD441" s="451"/>
      <c r="AE441" s="451"/>
      <c r="AF441" s="451"/>
      <c r="AG441" s="451"/>
      <c r="AH441" s="451"/>
      <c r="AI441" s="451"/>
      <c r="AJ441" s="451"/>
      <c r="AK441" s="451"/>
      <c r="AL441" s="451"/>
      <c r="AM441" s="451"/>
      <c r="AN441" s="451"/>
      <c r="AO441" s="451"/>
      <c r="AP441" s="451"/>
      <c r="AQ441" s="451"/>
      <c r="AR441" s="451"/>
      <c r="AS441" s="451"/>
      <c r="AT441" s="451"/>
      <c r="AU441" s="451"/>
      <c r="AV441" s="451"/>
      <c r="AW441" s="451"/>
      <c r="AX441" s="451"/>
      <c r="AY441" s="451"/>
      <c r="AZ441" s="451"/>
      <c r="BA441" s="451"/>
      <c r="BB441" s="451"/>
      <c r="BC441" s="451"/>
      <c r="BD441" s="451"/>
      <c r="BE441" s="451"/>
      <c r="BF441" s="451"/>
      <c r="BG441" s="451"/>
      <c r="BH441" s="451"/>
      <c r="BI441" s="451"/>
      <c r="BJ441" s="451"/>
      <c r="BK441" s="451"/>
      <c r="BL441" s="451"/>
      <c r="BM441" s="451"/>
      <c r="BN441" s="451"/>
      <c r="BO441" s="451"/>
      <c r="BP441" s="451"/>
      <c r="BQ441" s="451"/>
      <c r="BR441" s="451"/>
      <c r="BS441" s="451"/>
      <c r="BT441" s="451"/>
      <c r="BU441" s="451"/>
      <c r="BV441" s="451"/>
      <c r="BW441" s="451"/>
      <c r="BX441" s="451"/>
      <c r="BY441" s="451"/>
      <c r="BZ441" s="451"/>
      <c r="CA441" s="451"/>
      <c r="CB441" s="451"/>
      <c r="CC441" s="451"/>
      <c r="CD441" s="451"/>
      <c r="CE441" s="451"/>
      <c r="CF441" s="451"/>
      <c r="CG441" s="451"/>
      <c r="CH441" s="451"/>
      <c r="CI441" s="451"/>
      <c r="CJ441" s="451"/>
      <c r="CK441" s="451"/>
      <c r="CL441" s="451"/>
      <c r="CM441" s="451"/>
      <c r="CN441" s="451"/>
      <c r="CO441" s="451"/>
      <c r="CP441" s="451"/>
      <c r="CQ441" s="451"/>
      <c r="CR441" s="451"/>
      <c r="CS441" s="451"/>
      <c r="CT441" s="451"/>
      <c r="CU441" s="451"/>
      <c r="CV441" s="451"/>
      <c r="CW441" s="451"/>
      <c r="CX441" s="451"/>
      <c r="CY441" s="451"/>
      <c r="CZ441" s="451"/>
      <c r="DA441" s="451"/>
      <c r="DB441" s="451"/>
      <c r="DC441" s="451"/>
      <c r="DD441" s="451"/>
      <c r="DE441" s="451"/>
      <c r="DF441" s="451"/>
      <c r="DG441" s="451"/>
      <c r="DH441" s="451"/>
      <c r="DI441" s="451"/>
      <c r="DJ441" s="451"/>
      <c r="DK441" s="451"/>
      <c r="DL441" s="451"/>
      <c r="DM441" s="451"/>
      <c r="DN441" s="451"/>
      <c r="DO441" s="451"/>
      <c r="DP441" s="451"/>
      <c r="DQ441" s="451"/>
      <c r="DR441" s="451"/>
      <c r="DS441" s="451"/>
      <c r="DT441" s="451"/>
      <c r="DU441" s="451"/>
      <c r="DV441" s="451"/>
      <c r="DW441" s="451"/>
      <c r="DX441" s="451"/>
      <c r="DY441" s="451"/>
      <c r="DZ441" s="451"/>
      <c r="EA441" s="451"/>
      <c r="EB441" s="451"/>
      <c r="EC441" s="451"/>
      <c r="ED441" s="451"/>
      <c r="EE441" s="451"/>
      <c r="EF441" s="451"/>
      <c r="EG441" s="451"/>
      <c r="EH441" s="451"/>
      <c r="EI441" s="451"/>
      <c r="EJ441" s="451"/>
      <c r="EK441" s="451"/>
      <c r="EL441" s="451"/>
      <c r="EM441" s="451"/>
      <c r="EN441" s="451"/>
      <c r="EO441" s="451"/>
      <c r="EP441" s="451"/>
      <c r="EQ441" s="451"/>
      <c r="ER441" s="451"/>
      <c r="ES441" s="451"/>
      <c r="ET441" s="451"/>
      <c r="EU441" s="451"/>
      <c r="EV441" s="451"/>
      <c r="EW441" s="451"/>
      <c r="EX441" s="451"/>
      <c r="EY441" s="451"/>
      <c r="EZ441" s="451"/>
      <c r="FA441" s="451"/>
      <c r="FB441" s="451"/>
      <c r="FC441" s="451"/>
      <c r="FD441" s="451"/>
      <c r="FE441" s="451"/>
      <c r="FF441" s="451"/>
      <c r="FG441" s="451"/>
      <c r="FH441" s="451"/>
      <c r="FI441" s="451"/>
      <c r="FJ441" s="451"/>
      <c r="FK441" s="451"/>
      <c r="FL441" s="451"/>
      <c r="FM441" s="451"/>
      <c r="FN441" s="451"/>
    </row>
    <row r="442" spans="1:170" ht="15.75" customHeight="1">
      <c r="A442" s="451"/>
      <c r="B442" s="451"/>
      <c r="C442" s="451"/>
      <c r="D442" s="451"/>
      <c r="E442" s="451"/>
      <c r="F442" s="451"/>
      <c r="G442" s="451"/>
      <c r="H442" s="451"/>
      <c r="I442" s="451"/>
      <c r="J442" s="451"/>
      <c r="K442" s="451"/>
      <c r="L442" s="451"/>
      <c r="M442" s="451"/>
      <c r="N442" s="451"/>
      <c r="O442" s="451"/>
      <c r="P442" s="451"/>
      <c r="Q442" s="451"/>
      <c r="R442" s="451"/>
      <c r="S442" s="451"/>
      <c r="T442" s="451"/>
      <c r="U442" s="451"/>
      <c r="V442" s="451"/>
      <c r="W442" s="451"/>
      <c r="X442" s="451"/>
      <c r="Y442" s="451"/>
      <c r="Z442" s="451"/>
      <c r="AA442" s="451"/>
      <c r="AB442" s="451"/>
      <c r="AC442" s="451"/>
      <c r="AD442" s="451"/>
      <c r="AE442" s="451"/>
      <c r="AF442" s="451"/>
      <c r="AG442" s="451"/>
      <c r="AH442" s="451"/>
      <c r="AI442" s="451"/>
      <c r="AJ442" s="451"/>
      <c r="AK442" s="451"/>
      <c r="AL442" s="451"/>
      <c r="AM442" s="451"/>
      <c r="AN442" s="451"/>
      <c r="AO442" s="451"/>
      <c r="AP442" s="451"/>
      <c r="AQ442" s="451"/>
      <c r="AR442" s="451"/>
      <c r="AS442" s="451"/>
      <c r="AT442" s="451"/>
      <c r="AU442" s="451"/>
      <c r="AV442" s="451"/>
      <c r="AW442" s="451"/>
      <c r="AX442" s="451"/>
      <c r="AY442" s="451"/>
      <c r="AZ442" s="451"/>
      <c r="BA442" s="451"/>
      <c r="BB442" s="451"/>
      <c r="BC442" s="451"/>
      <c r="BD442" s="451"/>
      <c r="BE442" s="451"/>
      <c r="BF442" s="451"/>
      <c r="BG442" s="451"/>
      <c r="BH442" s="451"/>
      <c r="BI442" s="451"/>
      <c r="BJ442" s="451"/>
      <c r="BK442" s="451"/>
      <c r="BL442" s="451"/>
      <c r="BM442" s="451"/>
      <c r="BN442" s="451"/>
      <c r="BO442" s="451"/>
      <c r="BP442" s="451"/>
      <c r="BQ442" s="451"/>
      <c r="BR442" s="451"/>
      <c r="BS442" s="451"/>
      <c r="BT442" s="451"/>
      <c r="BU442" s="451"/>
      <c r="BV442" s="451"/>
      <c r="BW442" s="451"/>
      <c r="BX442" s="451"/>
      <c r="BY442" s="451"/>
      <c r="BZ442" s="451"/>
      <c r="CA442" s="451"/>
      <c r="CB442" s="451"/>
      <c r="CC442" s="451"/>
      <c r="CD442" s="451"/>
      <c r="CE442" s="451"/>
      <c r="CF442" s="451"/>
      <c r="CG442" s="451"/>
      <c r="CH442" s="451"/>
      <c r="CI442" s="451"/>
      <c r="CJ442" s="451"/>
      <c r="CK442" s="451"/>
      <c r="CL442" s="451"/>
      <c r="CM442" s="451"/>
      <c r="CN442" s="451"/>
      <c r="CO442" s="451"/>
      <c r="CP442" s="451"/>
      <c r="CQ442" s="451"/>
      <c r="CR442" s="451"/>
      <c r="CS442" s="451"/>
      <c r="CT442" s="451"/>
      <c r="CU442" s="451"/>
      <c r="CV442" s="451"/>
      <c r="CW442" s="451"/>
      <c r="CX442" s="451"/>
      <c r="CY442" s="451"/>
      <c r="CZ442" s="451"/>
      <c r="DA442" s="451"/>
      <c r="DB442" s="451"/>
      <c r="DC442" s="451"/>
      <c r="DD442" s="451"/>
      <c r="DE442" s="451"/>
      <c r="DF442" s="451"/>
      <c r="DG442" s="451"/>
      <c r="DH442" s="451"/>
      <c r="DI442" s="451"/>
      <c r="DJ442" s="451"/>
      <c r="DK442" s="451"/>
      <c r="DL442" s="451"/>
      <c r="DM442" s="451"/>
      <c r="DN442" s="451"/>
      <c r="DO442" s="451"/>
      <c r="DP442" s="451"/>
      <c r="DQ442" s="451"/>
      <c r="DR442" s="451"/>
      <c r="DS442" s="451"/>
      <c r="DT442" s="451"/>
      <c r="DU442" s="451"/>
      <c r="DV442" s="451"/>
      <c r="DW442" s="451"/>
      <c r="DX442" s="451"/>
      <c r="DY442" s="451"/>
      <c r="DZ442" s="451"/>
      <c r="EA442" s="451"/>
      <c r="EB442" s="451"/>
      <c r="EC442" s="451"/>
      <c r="ED442" s="451"/>
      <c r="EE442" s="451"/>
      <c r="EF442" s="451"/>
      <c r="EG442" s="451"/>
      <c r="EH442" s="451"/>
      <c r="EI442" s="451"/>
      <c r="EJ442" s="451"/>
      <c r="EK442" s="451"/>
      <c r="EL442" s="451"/>
      <c r="EM442" s="451"/>
      <c r="EN442" s="451"/>
      <c r="EO442" s="451"/>
      <c r="EP442" s="451"/>
      <c r="EQ442" s="451"/>
      <c r="ER442" s="451"/>
      <c r="ES442" s="451"/>
      <c r="ET442" s="451"/>
      <c r="EU442" s="451"/>
      <c r="EV442" s="451"/>
      <c r="EW442" s="451"/>
      <c r="EX442" s="451"/>
      <c r="EY442" s="451"/>
      <c r="EZ442" s="451"/>
      <c r="FA442" s="451"/>
      <c r="FB442" s="451"/>
      <c r="FC442" s="451"/>
      <c r="FD442" s="451"/>
      <c r="FE442" s="451"/>
      <c r="FF442" s="451"/>
      <c r="FG442" s="451"/>
      <c r="FH442" s="451"/>
      <c r="FI442" s="451"/>
      <c r="FJ442" s="451"/>
      <c r="FK442" s="451"/>
      <c r="FL442" s="451"/>
      <c r="FM442" s="451"/>
      <c r="FN442" s="451"/>
    </row>
    <row r="443" spans="1:170" ht="15.75" customHeight="1">
      <c r="A443" s="451"/>
      <c r="B443" s="451"/>
      <c r="C443" s="451"/>
      <c r="D443" s="451"/>
      <c r="E443" s="451"/>
      <c r="F443" s="451"/>
      <c r="G443" s="451"/>
      <c r="H443" s="451"/>
      <c r="I443" s="451"/>
      <c r="J443" s="451"/>
      <c r="K443" s="451"/>
      <c r="L443" s="451"/>
      <c r="M443" s="451"/>
      <c r="N443" s="451"/>
      <c r="O443" s="451"/>
      <c r="P443" s="451"/>
      <c r="Q443" s="451"/>
      <c r="R443" s="451"/>
      <c r="S443" s="451"/>
      <c r="T443" s="451"/>
      <c r="U443" s="451"/>
      <c r="V443" s="451"/>
      <c r="W443" s="451"/>
      <c r="X443" s="451"/>
      <c r="Y443" s="451"/>
      <c r="Z443" s="451"/>
      <c r="AA443" s="451"/>
      <c r="AB443" s="451"/>
      <c r="AC443" s="451"/>
      <c r="AD443" s="451"/>
      <c r="AE443" s="451"/>
      <c r="AF443" s="451"/>
      <c r="AG443" s="451"/>
      <c r="AH443" s="451"/>
      <c r="AI443" s="451"/>
      <c r="AJ443" s="451"/>
      <c r="AK443" s="451"/>
      <c r="AL443" s="451"/>
      <c r="AM443" s="451"/>
      <c r="AN443" s="451"/>
      <c r="AO443" s="451"/>
      <c r="AP443" s="451"/>
      <c r="AQ443" s="451"/>
      <c r="AR443" s="451"/>
      <c r="AS443" s="451"/>
      <c r="AT443" s="451"/>
      <c r="AU443" s="451"/>
      <c r="AV443" s="451"/>
      <c r="AW443" s="451"/>
      <c r="AX443" s="451"/>
      <c r="AY443" s="451"/>
      <c r="AZ443" s="451"/>
      <c r="BA443" s="451"/>
      <c r="BB443" s="451"/>
      <c r="BC443" s="451"/>
      <c r="BD443" s="451"/>
      <c r="BE443" s="451"/>
      <c r="BF443" s="451"/>
      <c r="BG443" s="451"/>
      <c r="BH443" s="451"/>
      <c r="BI443" s="451"/>
      <c r="BJ443" s="451"/>
      <c r="BK443" s="451"/>
      <c r="BL443" s="451"/>
      <c r="BM443" s="451"/>
      <c r="BN443" s="451"/>
      <c r="BO443" s="451"/>
      <c r="BP443" s="451"/>
      <c r="BQ443" s="451"/>
      <c r="BR443" s="451"/>
      <c r="BS443" s="451"/>
      <c r="BT443" s="451"/>
      <c r="BU443" s="451"/>
      <c r="BV443" s="451"/>
      <c r="BW443" s="451"/>
      <c r="BX443" s="451"/>
      <c r="BY443" s="451"/>
      <c r="BZ443" s="451"/>
      <c r="CA443" s="451"/>
      <c r="CB443" s="451"/>
      <c r="CC443" s="451"/>
      <c r="CD443" s="451"/>
      <c r="CE443" s="451"/>
      <c r="CF443" s="451"/>
      <c r="CG443" s="451"/>
      <c r="CH443" s="451"/>
      <c r="CI443" s="451"/>
      <c r="CJ443" s="451"/>
      <c r="CK443" s="451"/>
      <c r="CL443" s="451"/>
      <c r="CM443" s="451"/>
      <c r="CN443" s="451"/>
      <c r="CO443" s="451"/>
      <c r="CP443" s="451"/>
      <c r="CQ443" s="451"/>
      <c r="CR443" s="451"/>
      <c r="CS443" s="451"/>
      <c r="CT443" s="451"/>
      <c r="CU443" s="451"/>
      <c r="CV443" s="451"/>
      <c r="CW443" s="451"/>
      <c r="CX443" s="451"/>
      <c r="CY443" s="451"/>
      <c r="CZ443" s="451"/>
      <c r="DA443" s="451"/>
      <c r="DB443" s="451"/>
      <c r="DC443" s="451"/>
      <c r="DD443" s="451"/>
      <c r="DE443" s="451"/>
      <c r="DF443" s="451"/>
      <c r="DG443" s="451"/>
      <c r="DH443" s="451"/>
      <c r="DI443" s="451"/>
      <c r="DJ443" s="451"/>
      <c r="DK443" s="451"/>
      <c r="DL443" s="451"/>
      <c r="DM443" s="451"/>
      <c r="DN443" s="451"/>
      <c r="DO443" s="451"/>
      <c r="DP443" s="451"/>
      <c r="DQ443" s="451"/>
      <c r="DR443" s="451"/>
      <c r="DS443" s="451"/>
      <c r="DT443" s="451"/>
      <c r="DU443" s="451"/>
      <c r="DV443" s="451"/>
      <c r="DW443" s="451"/>
      <c r="DX443" s="451"/>
      <c r="DY443" s="451"/>
      <c r="DZ443" s="451"/>
      <c r="EA443" s="451"/>
      <c r="EB443" s="451"/>
      <c r="EC443" s="451"/>
      <c r="ED443" s="451"/>
      <c r="EE443" s="451"/>
      <c r="EF443" s="451"/>
      <c r="EG443" s="451"/>
      <c r="EH443" s="451"/>
      <c r="EI443" s="451"/>
      <c r="EJ443" s="451"/>
      <c r="EK443" s="451"/>
      <c r="EL443" s="451"/>
      <c r="EM443" s="451"/>
      <c r="EN443" s="451"/>
      <c r="EO443" s="451"/>
      <c r="EP443" s="451"/>
      <c r="EQ443" s="451"/>
      <c r="ER443" s="451"/>
      <c r="ES443" s="451"/>
      <c r="ET443" s="451"/>
      <c r="EU443" s="451"/>
      <c r="EV443" s="451"/>
      <c r="EW443" s="451"/>
      <c r="EX443" s="451"/>
      <c r="EY443" s="451"/>
      <c r="EZ443" s="451"/>
      <c r="FA443" s="451"/>
      <c r="FB443" s="451"/>
      <c r="FC443" s="451"/>
      <c r="FD443" s="451"/>
      <c r="FE443" s="451"/>
      <c r="FF443" s="451"/>
      <c r="FG443" s="451"/>
      <c r="FH443" s="451"/>
      <c r="FI443" s="451"/>
      <c r="FJ443" s="451"/>
      <c r="FK443" s="451"/>
      <c r="FL443" s="451"/>
      <c r="FM443" s="451"/>
      <c r="FN443" s="451"/>
    </row>
    <row r="444" spans="1:170" ht="15.75" customHeight="1">
      <c r="A444" s="451"/>
      <c r="B444" s="451"/>
      <c r="C444" s="451"/>
      <c r="D444" s="451"/>
      <c r="E444" s="451"/>
      <c r="F444" s="451"/>
      <c r="G444" s="451"/>
      <c r="H444" s="451"/>
      <c r="I444" s="451"/>
      <c r="J444" s="451"/>
      <c r="K444" s="451"/>
      <c r="L444" s="451"/>
      <c r="M444" s="451"/>
      <c r="N444" s="451"/>
      <c r="O444" s="451"/>
      <c r="P444" s="451"/>
      <c r="Q444" s="451"/>
      <c r="R444" s="451"/>
      <c r="S444" s="451"/>
      <c r="T444" s="451"/>
      <c r="U444" s="451"/>
      <c r="V444" s="451"/>
      <c r="W444" s="451"/>
      <c r="X444" s="451"/>
      <c r="Y444" s="451"/>
      <c r="Z444" s="451"/>
      <c r="AA444" s="451"/>
      <c r="AB444" s="451"/>
      <c r="AC444" s="451"/>
      <c r="AD444" s="451"/>
      <c r="AE444" s="451"/>
      <c r="AF444" s="451"/>
      <c r="AG444" s="451"/>
      <c r="AH444" s="451"/>
      <c r="AI444" s="451"/>
      <c r="AJ444" s="451"/>
      <c r="AK444" s="451"/>
      <c r="AL444" s="451"/>
      <c r="AM444" s="451"/>
      <c r="AN444" s="451"/>
      <c r="AO444" s="451"/>
      <c r="AP444" s="451"/>
      <c r="AQ444" s="451"/>
      <c r="AR444" s="451"/>
      <c r="AS444" s="451"/>
      <c r="AT444" s="451"/>
      <c r="AU444" s="451"/>
      <c r="AV444" s="451"/>
      <c r="AW444" s="451"/>
      <c r="AX444" s="451"/>
      <c r="AY444" s="451"/>
      <c r="AZ444" s="451"/>
      <c r="BA444" s="451"/>
      <c r="BB444" s="451"/>
      <c r="BC444" s="451"/>
      <c r="BD444" s="451"/>
      <c r="BE444" s="451"/>
      <c r="BF444" s="451"/>
      <c r="BG444" s="451"/>
      <c r="BH444" s="451"/>
      <c r="BI444" s="451"/>
      <c r="BJ444" s="451"/>
      <c r="BK444" s="451"/>
      <c r="BL444" s="451"/>
      <c r="BM444" s="451"/>
      <c r="BN444" s="451"/>
      <c r="BO444" s="451"/>
      <c r="BP444" s="451"/>
      <c r="BQ444" s="451"/>
      <c r="BR444" s="451"/>
      <c r="BS444" s="451"/>
      <c r="BT444" s="451"/>
      <c r="BU444" s="451"/>
      <c r="BV444" s="451"/>
      <c r="BW444" s="451"/>
      <c r="BX444" s="451"/>
      <c r="BY444" s="451"/>
      <c r="BZ444" s="451"/>
      <c r="CA444" s="451"/>
      <c r="CB444" s="451"/>
      <c r="CC444" s="451"/>
      <c r="CD444" s="451"/>
      <c r="CE444" s="451"/>
      <c r="CF444" s="451"/>
      <c r="CG444" s="451"/>
      <c r="CH444" s="451"/>
      <c r="CI444" s="451"/>
      <c r="CJ444" s="451"/>
      <c r="CK444" s="451"/>
      <c r="CL444" s="451"/>
      <c r="CM444" s="451"/>
      <c r="CN444" s="451"/>
      <c r="CO444" s="451"/>
      <c r="CP444" s="451"/>
      <c r="CQ444" s="451"/>
      <c r="CR444" s="451"/>
      <c r="CS444" s="451"/>
      <c r="CT444" s="451"/>
      <c r="CU444" s="451"/>
      <c r="CV444" s="451"/>
      <c r="CW444" s="451"/>
      <c r="CX444" s="451"/>
      <c r="CY444" s="451"/>
      <c r="CZ444" s="451"/>
      <c r="DA444" s="451"/>
      <c r="DB444" s="451"/>
      <c r="DC444" s="451"/>
      <c r="DD444" s="451"/>
      <c r="DE444" s="451"/>
      <c r="DF444" s="451"/>
      <c r="DG444" s="451"/>
      <c r="DH444" s="451"/>
      <c r="DI444" s="451"/>
      <c r="DJ444" s="451"/>
      <c r="DK444" s="451"/>
      <c r="DL444" s="451"/>
      <c r="DM444" s="451"/>
      <c r="DN444" s="451"/>
      <c r="DO444" s="451"/>
      <c r="DP444" s="451"/>
      <c r="DQ444" s="451"/>
      <c r="DR444" s="451"/>
      <c r="DS444" s="451"/>
      <c r="DT444" s="451"/>
      <c r="DU444" s="451"/>
      <c r="DV444" s="451"/>
      <c r="DW444" s="451"/>
      <c r="DX444" s="451"/>
      <c r="DY444" s="451"/>
      <c r="DZ444" s="451"/>
      <c r="EA444" s="451"/>
      <c r="EB444" s="451"/>
      <c r="EC444" s="451"/>
      <c r="ED444" s="451"/>
      <c r="EE444" s="451"/>
      <c r="EF444" s="451"/>
      <c r="EG444" s="451"/>
      <c r="EH444" s="451"/>
      <c r="EI444" s="451"/>
      <c r="EJ444" s="451"/>
      <c r="EK444" s="451"/>
      <c r="EL444" s="451"/>
      <c r="EM444" s="451"/>
      <c r="EN444" s="451"/>
      <c r="EO444" s="451"/>
      <c r="EP444" s="451"/>
      <c r="EQ444" s="451"/>
      <c r="ER444" s="451"/>
      <c r="ES444" s="451"/>
      <c r="ET444" s="451"/>
      <c r="EU444" s="451"/>
      <c r="EV444" s="451"/>
      <c r="EW444" s="451"/>
      <c r="EX444" s="451"/>
      <c r="EY444" s="451"/>
      <c r="EZ444" s="451"/>
      <c r="FA444" s="451"/>
      <c r="FB444" s="451"/>
      <c r="FC444" s="451"/>
      <c r="FD444" s="451"/>
      <c r="FE444" s="451"/>
      <c r="FF444" s="451"/>
      <c r="FG444" s="451"/>
      <c r="FH444" s="451"/>
      <c r="FI444" s="451"/>
      <c r="FJ444" s="451"/>
      <c r="FK444" s="451"/>
      <c r="FL444" s="451"/>
      <c r="FM444" s="451"/>
      <c r="FN444" s="451"/>
    </row>
    <row r="445" spans="1:170" ht="15.75" customHeight="1">
      <c r="A445" s="451"/>
      <c r="B445" s="451"/>
      <c r="C445" s="451"/>
      <c r="D445" s="451"/>
      <c r="E445" s="451"/>
      <c r="F445" s="451"/>
      <c r="G445" s="451"/>
      <c r="H445" s="451"/>
      <c r="I445" s="451"/>
      <c r="J445" s="451"/>
      <c r="K445" s="451"/>
      <c r="L445" s="451"/>
      <c r="M445" s="451"/>
      <c r="N445" s="451"/>
      <c r="O445" s="451"/>
      <c r="P445" s="451"/>
      <c r="Q445" s="451"/>
      <c r="R445" s="451"/>
      <c r="S445" s="451"/>
      <c r="T445" s="451"/>
      <c r="U445" s="451"/>
      <c r="V445" s="451"/>
      <c r="W445" s="451"/>
      <c r="X445" s="451"/>
      <c r="Y445" s="451"/>
      <c r="Z445" s="451"/>
      <c r="AA445" s="451"/>
      <c r="AB445" s="451"/>
      <c r="AC445" s="451"/>
      <c r="AD445" s="451"/>
      <c r="AE445" s="451"/>
      <c r="AF445" s="451"/>
      <c r="AG445" s="451"/>
      <c r="AH445" s="451"/>
      <c r="AI445" s="451"/>
      <c r="AJ445" s="451"/>
      <c r="AK445" s="451"/>
      <c r="AL445" s="451"/>
      <c r="AM445" s="451"/>
      <c r="AN445" s="451"/>
      <c r="AO445" s="451"/>
      <c r="AP445" s="451"/>
      <c r="AQ445" s="451"/>
      <c r="AR445" s="451"/>
      <c r="AS445" s="451"/>
      <c r="AT445" s="451"/>
      <c r="AU445" s="451"/>
      <c r="AV445" s="451"/>
      <c r="AW445" s="451"/>
      <c r="AX445" s="451"/>
      <c r="AY445" s="451"/>
      <c r="AZ445" s="451"/>
      <c r="BA445" s="451"/>
      <c r="BB445" s="451"/>
      <c r="BC445" s="451"/>
      <c r="BD445" s="451"/>
      <c r="BE445" s="451"/>
      <c r="BF445" s="451"/>
      <c r="BG445" s="451"/>
      <c r="BH445" s="451"/>
      <c r="BI445" s="451"/>
      <c r="BJ445" s="451"/>
      <c r="BK445" s="451"/>
      <c r="BL445" s="451"/>
      <c r="BM445" s="451"/>
      <c r="BN445" s="451"/>
      <c r="BO445" s="451"/>
      <c r="BP445" s="451"/>
      <c r="BQ445" s="451"/>
      <c r="BR445" s="451"/>
      <c r="BS445" s="451"/>
      <c r="BT445" s="451"/>
      <c r="BU445" s="451"/>
      <c r="BV445" s="451"/>
      <c r="BW445" s="451"/>
      <c r="BX445" s="451"/>
      <c r="BY445" s="451"/>
      <c r="BZ445" s="451"/>
      <c r="CA445" s="451"/>
      <c r="CB445" s="451"/>
      <c r="CC445" s="451"/>
      <c r="CD445" s="451"/>
      <c r="CE445" s="451"/>
      <c r="CF445" s="451"/>
      <c r="CG445" s="451"/>
      <c r="CH445" s="451"/>
      <c r="CI445" s="451"/>
      <c r="CJ445" s="451"/>
      <c r="CK445" s="451"/>
      <c r="CL445" s="451"/>
      <c r="CM445" s="451"/>
      <c r="CN445" s="451"/>
      <c r="CO445" s="451"/>
      <c r="CP445" s="451"/>
      <c r="CQ445" s="451"/>
      <c r="CR445" s="451"/>
      <c r="CS445" s="451"/>
      <c r="CT445" s="451"/>
      <c r="CU445" s="451"/>
      <c r="CV445" s="451"/>
      <c r="CW445" s="451"/>
      <c r="CX445" s="451"/>
      <c r="CY445" s="451"/>
      <c r="CZ445" s="451"/>
      <c r="DA445" s="451"/>
      <c r="DB445" s="451"/>
      <c r="DC445" s="451"/>
      <c r="DD445" s="451"/>
      <c r="DE445" s="451"/>
      <c r="DF445" s="451"/>
      <c r="DG445" s="451"/>
      <c r="DH445" s="451"/>
      <c r="DI445" s="451"/>
      <c r="DJ445" s="451"/>
      <c r="DK445" s="451"/>
      <c r="DL445" s="451"/>
      <c r="DM445" s="451"/>
      <c r="DN445" s="451"/>
      <c r="DO445" s="451"/>
      <c r="DP445" s="451"/>
      <c r="DQ445" s="451"/>
      <c r="DR445" s="451"/>
      <c r="DS445" s="451"/>
      <c r="DT445" s="451"/>
      <c r="DU445" s="451"/>
      <c r="DV445" s="451"/>
      <c r="DW445" s="451"/>
      <c r="DX445" s="451"/>
      <c r="DY445" s="451"/>
      <c r="DZ445" s="451"/>
      <c r="EA445" s="451"/>
      <c r="EB445" s="451"/>
      <c r="EC445" s="451"/>
      <c r="ED445" s="451"/>
      <c r="EE445" s="451"/>
      <c r="EF445" s="451"/>
      <c r="EG445" s="451"/>
      <c r="EH445" s="451"/>
      <c r="EI445" s="451"/>
      <c r="EJ445" s="451"/>
      <c r="EK445" s="451"/>
      <c r="EL445" s="451"/>
      <c r="EM445" s="451"/>
      <c r="EN445" s="451"/>
      <c r="EO445" s="451"/>
      <c r="EP445" s="451"/>
      <c r="EQ445" s="451"/>
      <c r="ER445" s="451"/>
      <c r="ES445" s="451"/>
      <c r="ET445" s="451"/>
      <c r="EU445" s="451"/>
      <c r="EV445" s="451"/>
      <c r="EW445" s="451"/>
      <c r="EX445" s="451"/>
      <c r="EY445" s="451"/>
      <c r="EZ445" s="451"/>
      <c r="FA445" s="451"/>
      <c r="FB445" s="451"/>
      <c r="FC445" s="451"/>
      <c r="FD445" s="451"/>
      <c r="FE445" s="451"/>
      <c r="FF445" s="451"/>
      <c r="FG445" s="451"/>
      <c r="FH445" s="451"/>
      <c r="FI445" s="451"/>
      <c r="FJ445" s="451"/>
      <c r="FK445" s="451"/>
      <c r="FL445" s="451"/>
      <c r="FM445" s="451"/>
      <c r="FN445" s="451"/>
    </row>
    <row r="446" spans="1:170" ht="15.75" customHeight="1">
      <c r="A446" s="451"/>
      <c r="B446" s="451"/>
      <c r="C446" s="451"/>
      <c r="D446" s="451"/>
      <c r="E446" s="451"/>
      <c r="F446" s="451"/>
      <c r="G446" s="451"/>
      <c r="H446" s="451"/>
      <c r="I446" s="451"/>
      <c r="J446" s="451"/>
      <c r="K446" s="451"/>
      <c r="L446" s="451"/>
      <c r="M446" s="451"/>
      <c r="N446" s="451"/>
      <c r="O446" s="451"/>
      <c r="P446" s="451"/>
      <c r="Q446" s="451"/>
      <c r="R446" s="451"/>
      <c r="S446" s="451"/>
      <c r="T446" s="451"/>
      <c r="U446" s="451"/>
      <c r="V446" s="451"/>
      <c r="W446" s="451"/>
      <c r="X446" s="451"/>
      <c r="Y446" s="451"/>
      <c r="Z446" s="451"/>
      <c r="AA446" s="451"/>
      <c r="AB446" s="451"/>
      <c r="AC446" s="451"/>
      <c r="AD446" s="451"/>
      <c r="AE446" s="451"/>
      <c r="AF446" s="451"/>
      <c r="AG446" s="451"/>
      <c r="AH446" s="451"/>
      <c r="AI446" s="451"/>
      <c r="AJ446" s="451"/>
      <c r="AK446" s="451"/>
      <c r="AL446" s="451"/>
      <c r="AM446" s="451"/>
      <c r="AN446" s="451"/>
      <c r="AO446" s="451"/>
      <c r="AP446" s="451"/>
      <c r="AQ446" s="451"/>
      <c r="AR446" s="451"/>
      <c r="AS446" s="451"/>
      <c r="AT446" s="451"/>
      <c r="AU446" s="451"/>
      <c r="AV446" s="451"/>
      <c r="AW446" s="451"/>
      <c r="AX446" s="451"/>
      <c r="AY446" s="451"/>
      <c r="AZ446" s="451"/>
      <c r="BA446" s="451"/>
      <c r="BB446" s="451"/>
      <c r="BC446" s="451"/>
      <c r="BD446" s="451"/>
      <c r="BE446" s="451"/>
      <c r="BF446" s="451"/>
      <c r="BG446" s="451"/>
      <c r="BH446" s="451"/>
      <c r="BI446" s="451"/>
      <c r="BJ446" s="451"/>
      <c r="BK446" s="451"/>
      <c r="BL446" s="451"/>
      <c r="BM446" s="451"/>
      <c r="BN446" s="451"/>
      <c r="BO446" s="451"/>
      <c r="BP446" s="451"/>
      <c r="BQ446" s="451"/>
      <c r="BR446" s="451"/>
      <c r="BS446" s="451"/>
      <c r="BT446" s="451"/>
      <c r="BU446" s="451"/>
      <c r="BV446" s="451"/>
      <c r="BW446" s="451"/>
      <c r="BX446" s="451"/>
      <c r="BY446" s="451"/>
      <c r="BZ446" s="451"/>
      <c r="CA446" s="451"/>
      <c r="CB446" s="451"/>
      <c r="CC446" s="451"/>
      <c r="CD446" s="451"/>
      <c r="CE446" s="451"/>
      <c r="CF446" s="451"/>
      <c r="CG446" s="451"/>
      <c r="CH446" s="451"/>
      <c r="CI446" s="451"/>
      <c r="CJ446" s="451"/>
      <c r="CK446" s="451"/>
      <c r="CL446" s="451"/>
      <c r="CM446" s="451"/>
      <c r="CN446" s="451"/>
      <c r="CO446" s="451"/>
      <c r="CP446" s="451"/>
      <c r="CQ446" s="451"/>
      <c r="CR446" s="451"/>
      <c r="CS446" s="451"/>
      <c r="CT446" s="451"/>
      <c r="CU446" s="451"/>
      <c r="CV446" s="451"/>
      <c r="CW446" s="451"/>
      <c r="CX446" s="451"/>
      <c r="CY446" s="451"/>
      <c r="CZ446" s="451"/>
      <c r="DA446" s="451"/>
      <c r="DB446" s="451"/>
      <c r="DC446" s="451"/>
      <c r="DD446" s="451"/>
      <c r="DE446" s="451"/>
      <c r="DF446" s="451"/>
      <c r="DG446" s="451"/>
      <c r="DH446" s="451"/>
      <c r="DI446" s="451"/>
      <c r="DJ446" s="451"/>
      <c r="DK446" s="451"/>
      <c r="DL446" s="451"/>
      <c r="DM446" s="451"/>
      <c r="DN446" s="451"/>
      <c r="DO446" s="451"/>
      <c r="DP446" s="451"/>
      <c r="DQ446" s="451"/>
      <c r="DR446" s="451"/>
      <c r="DS446" s="451"/>
      <c r="DT446" s="451"/>
      <c r="DU446" s="451"/>
      <c r="DV446" s="451"/>
      <c r="DW446" s="451"/>
      <c r="DX446" s="451"/>
      <c r="DY446" s="451"/>
      <c r="DZ446" s="451"/>
      <c r="EA446" s="451"/>
      <c r="EB446" s="451"/>
      <c r="EC446" s="451"/>
      <c r="ED446" s="451"/>
      <c r="EE446" s="451"/>
      <c r="EF446" s="451"/>
      <c r="EG446" s="451"/>
      <c r="EH446" s="451"/>
      <c r="EI446" s="451"/>
      <c r="EJ446" s="451"/>
      <c r="EK446" s="451"/>
      <c r="EL446" s="451"/>
      <c r="EM446" s="451"/>
      <c r="EN446" s="451"/>
      <c r="EO446" s="451"/>
      <c r="EP446" s="451"/>
      <c r="EQ446" s="451"/>
      <c r="ER446" s="451"/>
      <c r="ES446" s="451"/>
      <c r="ET446" s="451"/>
      <c r="EU446" s="451"/>
      <c r="EV446" s="451"/>
      <c r="EW446" s="451"/>
      <c r="EX446" s="451"/>
      <c r="EY446" s="451"/>
      <c r="EZ446" s="451"/>
      <c r="FA446" s="451"/>
      <c r="FB446" s="451"/>
      <c r="FC446" s="451"/>
      <c r="FD446" s="451"/>
      <c r="FE446" s="451"/>
      <c r="FF446" s="451"/>
      <c r="FG446" s="451"/>
      <c r="FH446" s="451"/>
      <c r="FI446" s="451"/>
      <c r="FJ446" s="451"/>
      <c r="FK446" s="451"/>
      <c r="FL446" s="451"/>
      <c r="FM446" s="451"/>
      <c r="FN446" s="451"/>
    </row>
    <row r="447" spans="1:170" ht="15.75" customHeight="1">
      <c r="A447" s="451"/>
      <c r="B447" s="451"/>
      <c r="C447" s="451"/>
      <c r="D447" s="451"/>
      <c r="E447" s="451"/>
      <c r="F447" s="451"/>
      <c r="G447" s="451"/>
      <c r="H447" s="451"/>
      <c r="I447" s="451"/>
      <c r="J447" s="451"/>
      <c r="K447" s="451"/>
      <c r="L447" s="451"/>
      <c r="M447" s="451"/>
      <c r="N447" s="451"/>
      <c r="O447" s="451"/>
      <c r="P447" s="451"/>
      <c r="Q447" s="451"/>
      <c r="R447" s="451"/>
      <c r="S447" s="451"/>
      <c r="T447" s="451"/>
      <c r="U447" s="451"/>
      <c r="V447" s="451"/>
      <c r="W447" s="451"/>
      <c r="X447" s="451"/>
      <c r="Y447" s="451"/>
      <c r="Z447" s="451"/>
      <c r="AA447" s="451"/>
      <c r="AB447" s="451"/>
      <c r="AC447" s="451"/>
      <c r="AD447" s="451"/>
      <c r="AE447" s="451"/>
      <c r="AF447" s="451"/>
      <c r="AG447" s="451"/>
      <c r="AH447" s="451"/>
      <c r="AI447" s="451"/>
      <c r="AJ447" s="451"/>
      <c r="AK447" s="451"/>
      <c r="AL447" s="451"/>
      <c r="AM447" s="451"/>
      <c r="AN447" s="451"/>
      <c r="AO447" s="451"/>
      <c r="AP447" s="451"/>
      <c r="AQ447" s="451"/>
      <c r="AR447" s="451"/>
      <c r="AS447" s="451"/>
      <c r="AT447" s="451"/>
      <c r="AU447" s="451"/>
      <c r="AV447" s="451"/>
      <c r="AW447" s="451"/>
      <c r="AX447" s="451"/>
      <c r="AY447" s="451"/>
      <c r="AZ447" s="451"/>
      <c r="BA447" s="451"/>
      <c r="BB447" s="451"/>
      <c r="BC447" s="451"/>
      <c r="BD447" s="451"/>
      <c r="BE447" s="451"/>
      <c r="BF447" s="451"/>
      <c r="BG447" s="451"/>
      <c r="BH447" s="451"/>
      <c r="BI447" s="451"/>
      <c r="BJ447" s="451"/>
      <c r="BK447" s="451"/>
      <c r="BL447" s="451"/>
      <c r="BM447" s="451"/>
      <c r="BN447" s="451"/>
      <c r="BO447" s="451"/>
      <c r="BP447" s="451"/>
      <c r="BQ447" s="451"/>
      <c r="BR447" s="451"/>
      <c r="BS447" s="451"/>
      <c r="BT447" s="451"/>
      <c r="BU447" s="451"/>
      <c r="BV447" s="451"/>
      <c r="BW447" s="451"/>
      <c r="BX447" s="451"/>
      <c r="BY447" s="451"/>
      <c r="BZ447" s="451"/>
      <c r="CA447" s="451"/>
      <c r="CB447" s="451"/>
      <c r="CC447" s="451"/>
      <c r="CD447" s="451"/>
      <c r="CE447" s="451"/>
      <c r="CF447" s="451"/>
      <c r="CG447" s="451"/>
      <c r="CH447" s="451"/>
      <c r="CI447" s="451"/>
      <c r="CJ447" s="451"/>
      <c r="CK447" s="451"/>
      <c r="CL447" s="451"/>
      <c r="CM447" s="451"/>
      <c r="CN447" s="451"/>
      <c r="CO447" s="451"/>
      <c r="CP447" s="451"/>
      <c r="CQ447" s="451"/>
      <c r="CR447" s="451"/>
      <c r="CS447" s="451"/>
      <c r="CT447" s="451"/>
      <c r="CU447" s="451"/>
      <c r="CV447" s="451"/>
      <c r="CW447" s="451"/>
      <c r="CX447" s="451"/>
      <c r="CY447" s="451"/>
      <c r="CZ447" s="451"/>
      <c r="DA447" s="451"/>
      <c r="DB447" s="451"/>
      <c r="DC447" s="451"/>
      <c r="DD447" s="451"/>
      <c r="DE447" s="451"/>
      <c r="DF447" s="451"/>
      <c r="DG447" s="451"/>
      <c r="DH447" s="451"/>
      <c r="DI447" s="451"/>
      <c r="DJ447" s="451"/>
      <c r="DK447" s="451"/>
      <c r="DL447" s="451"/>
      <c r="DM447" s="451"/>
      <c r="DN447" s="451"/>
      <c r="DO447" s="451"/>
      <c r="DP447" s="451"/>
      <c r="DQ447" s="451"/>
      <c r="DR447" s="451"/>
      <c r="DS447" s="451"/>
      <c r="DT447" s="451"/>
      <c r="DU447" s="451"/>
      <c r="DV447" s="451"/>
      <c r="DW447" s="451"/>
      <c r="DX447" s="451"/>
      <c r="DY447" s="451"/>
      <c r="DZ447" s="451"/>
      <c r="EA447" s="451"/>
      <c r="EB447" s="451"/>
      <c r="EC447" s="451"/>
      <c r="ED447" s="451"/>
      <c r="EE447" s="451"/>
      <c r="EF447" s="451"/>
      <c r="EG447" s="451"/>
      <c r="EH447" s="451"/>
      <c r="EI447" s="451"/>
      <c r="EJ447" s="451"/>
      <c r="EK447" s="451"/>
      <c r="EL447" s="451"/>
      <c r="EM447" s="451"/>
      <c r="EN447" s="451"/>
      <c r="EO447" s="451"/>
      <c r="EP447" s="451"/>
      <c r="EQ447" s="451"/>
      <c r="ER447" s="451"/>
      <c r="ES447" s="451"/>
      <c r="ET447" s="451"/>
      <c r="EU447" s="451"/>
      <c r="EV447" s="451"/>
      <c r="EW447" s="451"/>
      <c r="EX447" s="451"/>
      <c r="EY447" s="451"/>
      <c r="EZ447" s="451"/>
      <c r="FA447" s="451"/>
      <c r="FB447" s="451"/>
      <c r="FC447" s="451"/>
      <c r="FD447" s="451"/>
      <c r="FE447" s="451"/>
      <c r="FF447" s="451"/>
      <c r="FG447" s="451"/>
      <c r="FH447" s="451"/>
      <c r="FI447" s="451"/>
      <c r="FJ447" s="451"/>
      <c r="FK447" s="451"/>
      <c r="FL447" s="451"/>
      <c r="FM447" s="451"/>
      <c r="FN447" s="451"/>
    </row>
    <row r="448" spans="1:170" ht="15.75" customHeight="1">
      <c r="A448" s="451"/>
      <c r="B448" s="451"/>
      <c r="C448" s="451"/>
      <c r="D448" s="451"/>
      <c r="E448" s="451"/>
      <c r="F448" s="451"/>
      <c r="G448" s="451"/>
      <c r="H448" s="451"/>
      <c r="I448" s="451"/>
      <c r="J448" s="451"/>
      <c r="K448" s="451"/>
      <c r="L448" s="451"/>
      <c r="M448" s="451"/>
      <c r="N448" s="451"/>
      <c r="O448" s="451"/>
      <c r="P448" s="451"/>
      <c r="Q448" s="451"/>
      <c r="R448" s="451"/>
      <c r="S448" s="451"/>
      <c r="T448" s="451"/>
      <c r="U448" s="451"/>
      <c r="V448" s="451"/>
      <c r="W448" s="451"/>
      <c r="X448" s="451"/>
      <c r="Y448" s="451"/>
      <c r="Z448" s="451"/>
      <c r="AA448" s="451"/>
      <c r="AB448" s="451"/>
      <c r="AC448" s="451"/>
      <c r="AD448" s="451"/>
      <c r="AE448" s="451"/>
      <c r="AF448" s="451"/>
      <c r="AG448" s="451"/>
      <c r="AH448" s="451"/>
      <c r="AI448" s="451"/>
      <c r="AJ448" s="451"/>
      <c r="AK448" s="451"/>
      <c r="AL448" s="451"/>
      <c r="AM448" s="451"/>
      <c r="AN448" s="451"/>
      <c r="AO448" s="451"/>
      <c r="AP448" s="451"/>
      <c r="AQ448" s="451"/>
      <c r="AR448" s="451"/>
      <c r="AS448" s="451"/>
      <c r="AT448" s="451"/>
      <c r="AU448" s="451"/>
      <c r="AV448" s="451"/>
      <c r="AW448" s="451"/>
      <c r="AX448" s="451"/>
      <c r="AY448" s="451"/>
      <c r="AZ448" s="451"/>
      <c r="BA448" s="451"/>
      <c r="BB448" s="451"/>
      <c r="BC448" s="451"/>
      <c r="BD448" s="451"/>
      <c r="BE448" s="451"/>
      <c r="BF448" s="451"/>
      <c r="BG448" s="451"/>
      <c r="BH448" s="451"/>
      <c r="BI448" s="451"/>
      <c r="BJ448" s="451"/>
      <c r="BK448" s="451"/>
      <c r="BL448" s="451"/>
      <c r="BM448" s="451"/>
      <c r="BN448" s="451"/>
      <c r="BO448" s="451"/>
      <c r="BP448" s="451"/>
      <c r="BQ448" s="451"/>
      <c r="BR448" s="451"/>
      <c r="BS448" s="451"/>
      <c r="BT448" s="451"/>
      <c r="BU448" s="451"/>
      <c r="BV448" s="451"/>
      <c r="BW448" s="451"/>
      <c r="BX448" s="451"/>
      <c r="BY448" s="451"/>
      <c r="BZ448" s="451"/>
      <c r="CA448" s="451"/>
      <c r="CB448" s="451"/>
      <c r="CC448" s="451"/>
      <c r="CD448" s="451"/>
      <c r="CE448" s="451"/>
      <c r="CF448" s="451"/>
      <c r="CG448" s="451"/>
      <c r="CH448" s="451"/>
      <c r="CI448" s="451"/>
      <c r="CJ448" s="451"/>
      <c r="CK448" s="451"/>
      <c r="CL448" s="451"/>
      <c r="CM448" s="451"/>
      <c r="CN448" s="451"/>
      <c r="CO448" s="451"/>
      <c r="CP448" s="451"/>
      <c r="CQ448" s="451"/>
      <c r="CR448" s="451"/>
      <c r="CS448" s="451"/>
      <c r="CT448" s="451"/>
      <c r="CU448" s="451"/>
      <c r="CV448" s="451"/>
      <c r="CW448" s="451"/>
      <c r="CX448" s="451"/>
      <c r="CY448" s="451"/>
      <c r="CZ448" s="451"/>
      <c r="DA448" s="451"/>
      <c r="DB448" s="451"/>
      <c r="DC448" s="451"/>
      <c r="DD448" s="451"/>
      <c r="DE448" s="451"/>
      <c r="DF448" s="451"/>
      <c r="DG448" s="451"/>
      <c r="DH448" s="451"/>
      <c r="DI448" s="451"/>
      <c r="DJ448" s="451"/>
      <c r="DK448" s="451"/>
      <c r="DL448" s="451"/>
      <c r="DM448" s="451"/>
      <c r="DN448" s="451"/>
      <c r="DO448" s="451"/>
      <c r="DP448" s="451"/>
      <c r="DQ448" s="451"/>
      <c r="DR448" s="451"/>
      <c r="DS448" s="451"/>
      <c r="DT448" s="451"/>
      <c r="DU448" s="451"/>
      <c r="DV448" s="451"/>
      <c r="DW448" s="451"/>
      <c r="DX448" s="451"/>
      <c r="DY448" s="451"/>
      <c r="DZ448" s="451"/>
      <c r="EA448" s="451"/>
      <c r="EB448" s="451"/>
      <c r="EC448" s="451"/>
      <c r="ED448" s="451"/>
      <c r="EE448" s="451"/>
      <c r="EF448" s="451"/>
      <c r="EG448" s="451"/>
      <c r="EH448" s="451"/>
      <c r="EI448" s="451"/>
      <c r="EJ448" s="451"/>
      <c r="EK448" s="451"/>
      <c r="EL448" s="451"/>
      <c r="EM448" s="451"/>
      <c r="EN448" s="451"/>
      <c r="EO448" s="451"/>
      <c r="EP448" s="451"/>
      <c r="EQ448" s="451"/>
      <c r="ER448" s="451"/>
      <c r="ES448" s="451"/>
      <c r="ET448" s="451"/>
      <c r="EU448" s="451"/>
      <c r="EV448" s="451"/>
      <c r="EW448" s="451"/>
      <c r="EX448" s="451"/>
      <c r="EY448" s="451"/>
      <c r="EZ448" s="451"/>
      <c r="FA448" s="451"/>
      <c r="FB448" s="451"/>
      <c r="FC448" s="451"/>
      <c r="FD448" s="451"/>
      <c r="FE448" s="451"/>
      <c r="FF448" s="451"/>
      <c r="FG448" s="451"/>
      <c r="FH448" s="451"/>
      <c r="FI448" s="451"/>
      <c r="FJ448" s="451"/>
      <c r="FK448" s="451"/>
      <c r="FL448" s="451"/>
      <c r="FM448" s="451"/>
      <c r="FN448" s="451"/>
    </row>
    <row r="449" spans="1:170" ht="15.75" customHeight="1">
      <c r="A449" s="451"/>
      <c r="B449" s="451"/>
      <c r="C449" s="451"/>
      <c r="D449" s="451"/>
      <c r="E449" s="451"/>
      <c r="F449" s="451"/>
      <c r="G449" s="451"/>
      <c r="H449" s="451"/>
      <c r="I449" s="451"/>
      <c r="J449" s="451"/>
      <c r="K449" s="451"/>
      <c r="L449" s="451"/>
      <c r="M449" s="451"/>
      <c r="N449" s="451"/>
      <c r="O449" s="451"/>
      <c r="P449" s="451"/>
      <c r="Q449" s="451"/>
      <c r="R449" s="451"/>
      <c r="S449" s="451"/>
      <c r="T449" s="451"/>
      <c r="U449" s="451"/>
      <c r="V449" s="451"/>
      <c r="W449" s="451"/>
      <c r="X449" s="451"/>
      <c r="Y449" s="451"/>
      <c r="Z449" s="451"/>
      <c r="AA449" s="451"/>
      <c r="AB449" s="451"/>
      <c r="AC449" s="451"/>
      <c r="AD449" s="451"/>
      <c r="AE449" s="451"/>
      <c r="AF449" s="451"/>
      <c r="AG449" s="451"/>
      <c r="AH449" s="451"/>
      <c r="AI449" s="451"/>
      <c r="AJ449" s="451"/>
      <c r="AK449" s="451"/>
      <c r="AL449" s="451"/>
      <c r="AM449" s="451"/>
      <c r="AN449" s="451"/>
      <c r="AO449" s="451"/>
      <c r="AP449" s="451"/>
      <c r="AQ449" s="451"/>
      <c r="AR449" s="451"/>
      <c r="AS449" s="451"/>
      <c r="AT449" s="451"/>
      <c r="AU449" s="451"/>
      <c r="AV449" s="451"/>
      <c r="AW449" s="451"/>
      <c r="AX449" s="451"/>
      <c r="AY449" s="451"/>
      <c r="AZ449" s="451"/>
      <c r="BA449" s="451"/>
      <c r="BB449" s="451"/>
      <c r="BC449" s="451"/>
      <c r="BD449" s="451"/>
      <c r="BE449" s="451"/>
      <c r="BF449" s="451"/>
      <c r="BG449" s="451"/>
      <c r="BH449" s="451"/>
      <c r="BI449" s="451"/>
      <c r="BJ449" s="451"/>
      <c r="BK449" s="451"/>
      <c r="BL449" s="451"/>
      <c r="BM449" s="451"/>
      <c r="BN449" s="451"/>
      <c r="BO449" s="451"/>
      <c r="BP449" s="451"/>
      <c r="BQ449" s="451"/>
      <c r="BR449" s="451"/>
      <c r="BS449" s="451"/>
      <c r="BT449" s="451"/>
      <c r="BU449" s="451"/>
      <c r="BV449" s="451"/>
      <c r="BW449" s="451"/>
      <c r="BX449" s="451"/>
      <c r="BY449" s="451"/>
      <c r="BZ449" s="451"/>
      <c r="CA449" s="451"/>
      <c r="CB449" s="451"/>
      <c r="CC449" s="451"/>
      <c r="CD449" s="451"/>
      <c r="CE449" s="451"/>
      <c r="CF449" s="451"/>
      <c r="CG449" s="451"/>
      <c r="CH449" s="451"/>
      <c r="CI449" s="451"/>
      <c r="CJ449" s="451"/>
      <c r="CK449" s="451"/>
      <c r="CL449" s="451"/>
      <c r="CM449" s="451"/>
      <c r="CN449" s="451"/>
      <c r="CO449" s="451"/>
      <c r="CP449" s="451"/>
      <c r="CQ449" s="451"/>
      <c r="CR449" s="451"/>
      <c r="CS449" s="451"/>
      <c r="CT449" s="451"/>
      <c r="CU449" s="451"/>
      <c r="CV449" s="451"/>
      <c r="CW449" s="451"/>
      <c r="CX449" s="451"/>
      <c r="CY449" s="451"/>
      <c r="CZ449" s="451"/>
      <c r="DA449" s="451"/>
      <c r="DB449" s="451"/>
      <c r="DC449" s="451"/>
      <c r="DD449" s="451"/>
      <c r="DE449" s="451"/>
      <c r="DF449" s="451"/>
      <c r="DG449" s="451"/>
      <c r="DH449" s="451"/>
      <c r="DI449" s="451"/>
      <c r="DJ449" s="451"/>
      <c r="DK449" s="451"/>
      <c r="DL449" s="451"/>
      <c r="DM449" s="451"/>
      <c r="DN449" s="451"/>
      <c r="DO449" s="451"/>
      <c r="DP449" s="451"/>
      <c r="DQ449" s="451"/>
      <c r="DR449" s="451"/>
      <c r="DS449" s="451"/>
      <c r="DT449" s="451"/>
      <c r="DU449" s="451"/>
      <c r="DV449" s="451"/>
      <c r="DW449" s="451"/>
      <c r="DX449" s="451"/>
      <c r="DY449" s="451"/>
      <c r="DZ449" s="451"/>
      <c r="EA449" s="451"/>
      <c r="EB449" s="451"/>
      <c r="EC449" s="451"/>
      <c r="ED449" s="451"/>
      <c r="EE449" s="451"/>
      <c r="EF449" s="451"/>
      <c r="EG449" s="451"/>
      <c r="EH449" s="451"/>
      <c r="EI449" s="451"/>
      <c r="EJ449" s="451"/>
      <c r="EK449" s="451"/>
      <c r="EL449" s="451"/>
      <c r="EM449" s="451"/>
      <c r="EN449" s="451"/>
      <c r="EO449" s="451"/>
      <c r="EP449" s="451"/>
      <c r="EQ449" s="451"/>
      <c r="ER449" s="451"/>
      <c r="ES449" s="451"/>
      <c r="ET449" s="451"/>
      <c r="EU449" s="451"/>
      <c r="EV449" s="451"/>
      <c r="EW449" s="451"/>
      <c r="EX449" s="451"/>
      <c r="EY449" s="451"/>
      <c r="EZ449" s="451"/>
      <c r="FA449" s="451"/>
      <c r="FB449" s="451"/>
      <c r="FC449" s="451"/>
      <c r="FD449" s="451"/>
      <c r="FE449" s="451"/>
      <c r="FF449" s="451"/>
      <c r="FG449" s="451"/>
      <c r="FH449" s="451"/>
      <c r="FI449" s="451"/>
      <c r="FJ449" s="451"/>
      <c r="FK449" s="451"/>
      <c r="FL449" s="451"/>
      <c r="FM449" s="451"/>
      <c r="FN449" s="451"/>
    </row>
    <row r="450" spans="1:170" ht="15.75" customHeight="1">
      <c r="A450" s="451"/>
      <c r="B450" s="451"/>
      <c r="C450" s="451"/>
      <c r="D450" s="451"/>
      <c r="E450" s="451"/>
      <c r="F450" s="451"/>
      <c r="G450" s="451"/>
      <c r="H450" s="451"/>
      <c r="I450" s="451"/>
      <c r="J450" s="451"/>
      <c r="K450" s="451"/>
      <c r="L450" s="451"/>
      <c r="M450" s="451"/>
      <c r="N450" s="451"/>
      <c r="O450" s="451"/>
      <c r="P450" s="451"/>
      <c r="Q450" s="451"/>
      <c r="R450" s="451"/>
      <c r="S450" s="451"/>
      <c r="T450" s="451"/>
      <c r="U450" s="451"/>
      <c r="V450" s="451"/>
      <c r="W450" s="451"/>
      <c r="X450" s="451"/>
      <c r="Y450" s="451"/>
      <c r="Z450" s="451"/>
      <c r="AA450" s="451"/>
      <c r="AB450" s="451"/>
      <c r="AC450" s="451"/>
      <c r="AD450" s="451"/>
      <c r="AE450" s="451"/>
      <c r="AF450" s="451"/>
      <c r="AG450" s="451"/>
      <c r="AH450" s="451"/>
      <c r="AI450" s="451"/>
      <c r="AJ450" s="451"/>
      <c r="AK450" s="451"/>
      <c r="AL450" s="451"/>
      <c r="AM450" s="451"/>
      <c r="AN450" s="451"/>
      <c r="AO450" s="451"/>
      <c r="AP450" s="451"/>
      <c r="AQ450" s="451"/>
      <c r="AR450" s="451"/>
      <c r="AS450" s="451"/>
      <c r="AT450" s="451"/>
      <c r="AU450" s="451"/>
      <c r="AV450" s="451"/>
      <c r="AW450" s="451"/>
      <c r="AX450" s="451"/>
      <c r="AY450" s="451"/>
      <c r="AZ450" s="451"/>
      <c r="BA450" s="451"/>
      <c r="BB450" s="451"/>
      <c r="BC450" s="451"/>
      <c r="BD450" s="451"/>
      <c r="BE450" s="451"/>
      <c r="BF450" s="451"/>
      <c r="BG450" s="451"/>
      <c r="BH450" s="451"/>
      <c r="BI450" s="451"/>
      <c r="BJ450" s="451"/>
      <c r="BK450" s="451"/>
      <c r="BL450" s="451"/>
      <c r="BM450" s="451"/>
      <c r="BN450" s="451"/>
      <c r="BO450" s="451"/>
      <c r="BP450" s="451"/>
      <c r="BQ450" s="451"/>
      <c r="BR450" s="451"/>
      <c r="BS450" s="451"/>
      <c r="BT450" s="451"/>
      <c r="BU450" s="451"/>
      <c r="BV450" s="451"/>
      <c r="BW450" s="451"/>
      <c r="BX450" s="451"/>
      <c r="BY450" s="451"/>
      <c r="BZ450" s="451"/>
      <c r="CA450" s="451"/>
      <c r="CB450" s="451"/>
      <c r="CC450" s="451"/>
      <c r="CD450" s="451"/>
      <c r="CE450" s="451"/>
      <c r="CF450" s="451"/>
      <c r="CG450" s="451"/>
      <c r="CH450" s="451"/>
      <c r="CI450" s="451"/>
      <c r="CJ450" s="451"/>
      <c r="CK450" s="451"/>
      <c r="CL450" s="451"/>
      <c r="CM450" s="451"/>
      <c r="CN450" s="451"/>
      <c r="CO450" s="451"/>
      <c r="CP450" s="451"/>
      <c r="CQ450" s="451"/>
      <c r="CR450" s="451"/>
      <c r="CS450" s="451"/>
      <c r="CT450" s="451"/>
      <c r="CU450" s="451"/>
      <c r="CV450" s="451"/>
      <c r="CW450" s="451"/>
      <c r="CX450" s="451"/>
      <c r="CY450" s="451"/>
      <c r="CZ450" s="451"/>
      <c r="DA450" s="451"/>
      <c r="DB450" s="451"/>
      <c r="DC450" s="451"/>
      <c r="DD450" s="451"/>
      <c r="DE450" s="451"/>
      <c r="DF450" s="451"/>
      <c r="DG450" s="451"/>
      <c r="DH450" s="451"/>
      <c r="DI450" s="451"/>
      <c r="DJ450" s="451"/>
      <c r="DK450" s="451"/>
      <c r="DL450" s="451"/>
      <c r="DM450" s="451"/>
      <c r="DN450" s="451"/>
      <c r="DO450" s="451"/>
      <c r="DP450" s="451"/>
      <c r="DQ450" s="451"/>
      <c r="DR450" s="451"/>
      <c r="DS450" s="451"/>
      <c r="DT450" s="451"/>
      <c r="DU450" s="451"/>
      <c r="DV450" s="451"/>
      <c r="DW450" s="451"/>
      <c r="DX450" s="451"/>
      <c r="DY450" s="451"/>
      <c r="DZ450" s="451"/>
      <c r="EA450" s="451"/>
      <c r="EB450" s="451"/>
      <c r="EC450" s="451"/>
      <c r="ED450" s="451"/>
      <c r="EE450" s="451"/>
      <c r="EF450" s="451"/>
      <c r="EG450" s="451"/>
      <c r="EH450" s="451"/>
      <c r="EI450" s="451"/>
      <c r="EJ450" s="451"/>
      <c r="EK450" s="451"/>
      <c r="EL450" s="451"/>
      <c r="EM450" s="451"/>
      <c r="EN450" s="451"/>
      <c r="EO450" s="451"/>
      <c r="EP450" s="451"/>
      <c r="EQ450" s="451"/>
      <c r="ER450" s="451"/>
      <c r="ES450" s="451"/>
      <c r="ET450" s="451"/>
      <c r="EU450" s="451"/>
      <c r="EV450" s="451"/>
      <c r="EW450" s="451"/>
      <c r="EX450" s="451"/>
      <c r="EY450" s="451"/>
      <c r="EZ450" s="451"/>
      <c r="FA450" s="451"/>
      <c r="FB450" s="451"/>
      <c r="FC450" s="451"/>
      <c r="FD450" s="451"/>
      <c r="FE450" s="451"/>
      <c r="FF450" s="451"/>
      <c r="FG450" s="451"/>
      <c r="FH450" s="451"/>
      <c r="FI450" s="451"/>
      <c r="FJ450" s="451"/>
      <c r="FK450" s="451"/>
      <c r="FL450" s="451"/>
      <c r="FM450" s="451"/>
      <c r="FN450" s="451"/>
    </row>
    <row r="451" spans="1:170" ht="15.75" customHeight="1">
      <c r="A451" s="451"/>
      <c r="B451" s="451"/>
      <c r="C451" s="451"/>
      <c r="D451" s="451"/>
      <c r="E451" s="451"/>
      <c r="F451" s="451"/>
      <c r="G451" s="451"/>
      <c r="H451" s="451"/>
      <c r="I451" s="451"/>
      <c r="J451" s="451"/>
      <c r="K451" s="451"/>
      <c r="L451" s="451"/>
      <c r="M451" s="451"/>
      <c r="N451" s="451"/>
      <c r="O451" s="451"/>
      <c r="P451" s="451"/>
      <c r="Q451" s="451"/>
      <c r="R451" s="451"/>
      <c r="S451" s="451"/>
      <c r="T451" s="451"/>
      <c r="U451" s="451"/>
      <c r="V451" s="451"/>
      <c r="W451" s="451"/>
      <c r="X451" s="451"/>
      <c r="Y451" s="451"/>
      <c r="Z451" s="451"/>
      <c r="AA451" s="451"/>
      <c r="AB451" s="451"/>
      <c r="AC451" s="451"/>
      <c r="AD451" s="451"/>
      <c r="AE451" s="451"/>
      <c r="AF451" s="451"/>
      <c r="AG451" s="451"/>
      <c r="AH451" s="451"/>
      <c r="AI451" s="451"/>
      <c r="AJ451" s="451"/>
      <c r="AK451" s="451"/>
      <c r="AL451" s="451"/>
      <c r="AM451" s="451"/>
      <c r="AN451" s="451"/>
      <c r="AO451" s="451"/>
      <c r="AP451" s="451"/>
      <c r="AQ451" s="451"/>
      <c r="AR451" s="451"/>
      <c r="AS451" s="451"/>
      <c r="AT451" s="451"/>
      <c r="AU451" s="451"/>
      <c r="AV451" s="451"/>
      <c r="AW451" s="451"/>
      <c r="AX451" s="451"/>
      <c r="AY451" s="451"/>
      <c r="AZ451" s="451"/>
      <c r="BA451" s="451"/>
      <c r="BB451" s="451"/>
      <c r="BC451" s="451"/>
      <c r="BD451" s="451"/>
      <c r="BE451" s="451"/>
      <c r="BF451" s="451"/>
      <c r="BG451" s="451"/>
      <c r="BH451" s="451"/>
      <c r="BI451" s="451"/>
      <c r="BJ451" s="451"/>
      <c r="BK451" s="451"/>
      <c r="BL451" s="451"/>
      <c r="BM451" s="451"/>
      <c r="BN451" s="451"/>
      <c r="BO451" s="451"/>
      <c r="BP451" s="451"/>
      <c r="BQ451" s="451"/>
      <c r="BR451" s="451"/>
      <c r="BS451" s="451"/>
      <c r="BT451" s="451"/>
      <c r="BU451" s="451"/>
      <c r="BV451" s="451"/>
      <c r="BW451" s="451"/>
      <c r="BX451" s="451"/>
      <c r="BY451" s="451"/>
      <c r="BZ451" s="451"/>
      <c r="CA451" s="451"/>
      <c r="CB451" s="451"/>
      <c r="CC451" s="451"/>
      <c r="CD451" s="451"/>
      <c r="CE451" s="451"/>
      <c r="CF451" s="451"/>
      <c r="CG451" s="451"/>
      <c r="CH451" s="451"/>
      <c r="CI451" s="451"/>
      <c r="CJ451" s="451"/>
      <c r="CK451" s="451"/>
      <c r="CL451" s="451"/>
      <c r="CM451" s="451"/>
      <c r="CN451" s="451"/>
      <c r="CO451" s="451"/>
      <c r="CP451" s="451"/>
      <c r="CQ451" s="451"/>
      <c r="CR451" s="451"/>
      <c r="CS451" s="451"/>
      <c r="CT451" s="451"/>
      <c r="CU451" s="451"/>
      <c r="CV451" s="451"/>
      <c r="CW451" s="451"/>
      <c r="CX451" s="451"/>
      <c r="CY451" s="451"/>
      <c r="CZ451" s="451"/>
      <c r="DA451" s="451"/>
      <c r="DB451" s="451"/>
      <c r="DC451" s="451"/>
      <c r="DD451" s="451"/>
      <c r="DE451" s="451"/>
      <c r="DF451" s="451"/>
      <c r="DG451" s="451"/>
      <c r="DH451" s="451"/>
      <c r="DI451" s="451"/>
      <c r="DJ451" s="451"/>
      <c r="DK451" s="451"/>
      <c r="DL451" s="451"/>
      <c r="DM451" s="451"/>
      <c r="DN451" s="451"/>
      <c r="DO451" s="451"/>
      <c r="DP451" s="451"/>
      <c r="DQ451" s="451"/>
      <c r="DR451" s="451"/>
      <c r="DS451" s="451"/>
      <c r="DT451" s="451"/>
      <c r="DU451" s="451"/>
      <c r="DV451" s="451"/>
      <c r="DW451" s="451"/>
      <c r="DX451" s="451"/>
      <c r="DY451" s="451"/>
      <c r="DZ451" s="451"/>
      <c r="EA451" s="451"/>
      <c r="EB451" s="451"/>
      <c r="EC451" s="451"/>
      <c r="ED451" s="451"/>
      <c r="EE451" s="451"/>
      <c r="EF451" s="451"/>
      <c r="EG451" s="451"/>
      <c r="EH451" s="451"/>
      <c r="EI451" s="451"/>
      <c r="EJ451" s="451"/>
      <c r="EK451" s="451"/>
      <c r="EL451" s="451"/>
      <c r="EM451" s="451"/>
      <c r="EN451" s="451"/>
      <c r="EO451" s="451"/>
      <c r="EP451" s="451"/>
      <c r="EQ451" s="451"/>
      <c r="ER451" s="451"/>
      <c r="ES451" s="451"/>
      <c r="ET451" s="451"/>
      <c r="EU451" s="451"/>
      <c r="EV451" s="451"/>
      <c r="EW451" s="451"/>
      <c r="EX451" s="451"/>
      <c r="EY451" s="451"/>
      <c r="EZ451" s="451"/>
      <c r="FA451" s="451"/>
      <c r="FB451" s="451"/>
      <c r="FC451" s="451"/>
      <c r="FD451" s="451"/>
      <c r="FE451" s="451"/>
      <c r="FF451" s="451"/>
      <c r="FG451" s="451"/>
      <c r="FH451" s="451"/>
      <c r="FI451" s="451"/>
      <c r="FJ451" s="451"/>
      <c r="FK451" s="451"/>
      <c r="FL451" s="451"/>
      <c r="FM451" s="451"/>
      <c r="FN451" s="451"/>
    </row>
    <row r="452" spans="1:170" ht="15.75" customHeight="1">
      <c r="A452" s="451"/>
      <c r="B452" s="451"/>
      <c r="C452" s="451"/>
      <c r="D452" s="451"/>
      <c r="E452" s="451"/>
      <c r="F452" s="451"/>
      <c r="G452" s="451"/>
      <c r="H452" s="451"/>
      <c r="I452" s="451"/>
      <c r="J452" s="451"/>
      <c r="K452" s="451"/>
      <c r="L452" s="451"/>
      <c r="M452" s="451"/>
      <c r="N452" s="451"/>
      <c r="O452" s="451"/>
      <c r="P452" s="451"/>
      <c r="Q452" s="451"/>
      <c r="R452" s="451"/>
      <c r="S452" s="451"/>
      <c r="T452" s="451"/>
      <c r="U452" s="451"/>
      <c r="V452" s="451"/>
      <c r="W452" s="451"/>
      <c r="X452" s="451"/>
      <c r="Y452" s="451"/>
      <c r="Z452" s="451"/>
      <c r="AA452" s="451"/>
      <c r="AB452" s="451"/>
      <c r="AC452" s="451"/>
      <c r="AD452" s="451"/>
      <c r="AE452" s="451"/>
      <c r="AF452" s="451"/>
      <c r="AG452" s="451"/>
      <c r="AH452" s="451"/>
      <c r="AI452" s="451"/>
      <c r="AJ452" s="451"/>
      <c r="AK452" s="451"/>
      <c r="AL452" s="451"/>
      <c r="AM452" s="451"/>
      <c r="AN452" s="451"/>
      <c r="AO452" s="451"/>
      <c r="AP452" s="451"/>
      <c r="AQ452" s="451"/>
      <c r="AR452" s="451"/>
      <c r="AS452" s="451"/>
      <c r="AT452" s="451"/>
      <c r="AU452" s="451"/>
      <c r="AV452" s="451"/>
      <c r="AW452" s="451"/>
      <c r="AX452" s="451"/>
      <c r="AY452" s="451"/>
      <c r="AZ452" s="451"/>
      <c r="BA452" s="451"/>
      <c r="BB452" s="451"/>
      <c r="BC452" s="451"/>
      <c r="BD452" s="451"/>
      <c r="BE452" s="451"/>
      <c r="BF452" s="451"/>
      <c r="BG452" s="451"/>
      <c r="BH452" s="451"/>
      <c r="BI452" s="451"/>
      <c r="BJ452" s="451"/>
      <c r="BK452" s="451"/>
      <c r="BL452" s="451"/>
      <c r="BM452" s="451"/>
      <c r="BN452" s="451"/>
      <c r="BO452" s="451"/>
      <c r="BP452" s="451"/>
      <c r="BQ452" s="451"/>
      <c r="BR452" s="451"/>
      <c r="BS452" s="451"/>
      <c r="BT452" s="451"/>
      <c r="BU452" s="451"/>
      <c r="BV452" s="451"/>
      <c r="BW452" s="451"/>
      <c r="BX452" s="451"/>
      <c r="BY452" s="451"/>
      <c r="BZ452" s="451"/>
      <c r="CA452" s="451"/>
      <c r="CB452" s="451"/>
      <c r="CC452" s="451"/>
      <c r="CD452" s="451"/>
      <c r="CE452" s="451"/>
      <c r="CF452" s="451"/>
      <c r="CG452" s="451"/>
      <c r="CH452" s="451"/>
      <c r="CI452" s="451"/>
      <c r="CJ452" s="451"/>
      <c r="CK452" s="451"/>
      <c r="CL452" s="451"/>
      <c r="CM452" s="451"/>
      <c r="CN452" s="451"/>
      <c r="CO452" s="451"/>
      <c r="CP452" s="451"/>
      <c r="CQ452" s="451"/>
      <c r="CR452" s="451"/>
      <c r="CS452" s="451"/>
      <c r="CT452" s="451"/>
      <c r="CU452" s="451"/>
      <c r="CV452" s="451"/>
      <c r="CW452" s="451"/>
      <c r="CX452" s="451"/>
      <c r="CY452" s="451"/>
      <c r="CZ452" s="451"/>
      <c r="DA452" s="451"/>
      <c r="DB452" s="451"/>
      <c r="DC452" s="451"/>
      <c r="DD452" s="451"/>
      <c r="DE452" s="451"/>
      <c r="DF452" s="451"/>
      <c r="DG452" s="451"/>
      <c r="DH452" s="451"/>
      <c r="DI452" s="451"/>
      <c r="DJ452" s="451"/>
      <c r="DK452" s="451"/>
      <c r="DL452" s="451"/>
      <c r="DM452" s="451"/>
      <c r="DN452" s="451"/>
      <c r="DO452" s="451"/>
      <c r="DP452" s="451"/>
      <c r="DQ452" s="451"/>
      <c r="DR452" s="451"/>
      <c r="DS452" s="451"/>
      <c r="DT452" s="451"/>
      <c r="DU452" s="451"/>
      <c r="DV452" s="451"/>
      <c r="DW452" s="451"/>
      <c r="DX452" s="451"/>
      <c r="DY452" s="451"/>
      <c r="DZ452" s="451"/>
      <c r="EA452" s="451"/>
      <c r="EB452" s="451"/>
      <c r="EC452" s="451"/>
      <c r="ED452" s="451"/>
      <c r="EE452" s="451"/>
      <c r="EF452" s="451"/>
      <c r="EG452" s="451"/>
      <c r="EH452" s="451"/>
      <c r="EI452" s="451"/>
      <c r="EJ452" s="451"/>
      <c r="EK452" s="451"/>
      <c r="EL452" s="451"/>
      <c r="EM452" s="451"/>
      <c r="EN452" s="451"/>
      <c r="EO452" s="451"/>
      <c r="EP452" s="451"/>
      <c r="EQ452" s="451"/>
      <c r="ER452" s="451"/>
      <c r="ES452" s="451"/>
      <c r="ET452" s="451"/>
      <c r="EU452" s="451"/>
      <c r="EV452" s="451"/>
      <c r="EW452" s="451"/>
      <c r="EX452" s="451"/>
      <c r="EY452" s="451"/>
      <c r="EZ452" s="451"/>
      <c r="FA452" s="451"/>
      <c r="FB452" s="451"/>
      <c r="FC452" s="451"/>
      <c r="FD452" s="451"/>
      <c r="FE452" s="451"/>
      <c r="FF452" s="451"/>
      <c r="FG452" s="451"/>
      <c r="FH452" s="451"/>
      <c r="FI452" s="451"/>
      <c r="FJ452" s="451"/>
      <c r="FK452" s="451"/>
      <c r="FL452" s="451"/>
      <c r="FM452" s="451"/>
      <c r="FN452" s="451"/>
    </row>
    <row r="453" spans="1:170" ht="15.75" customHeight="1">
      <c r="A453" s="451"/>
      <c r="B453" s="451"/>
      <c r="C453" s="451"/>
      <c r="D453" s="451"/>
      <c r="E453" s="451"/>
      <c r="F453" s="451"/>
      <c r="G453" s="451"/>
      <c r="H453" s="451"/>
      <c r="I453" s="451"/>
      <c r="J453" s="451"/>
      <c r="K453" s="451"/>
      <c r="L453" s="451"/>
      <c r="M453" s="451"/>
      <c r="N453" s="451"/>
      <c r="O453" s="451"/>
      <c r="P453" s="451"/>
      <c r="Q453" s="451"/>
      <c r="R453" s="451"/>
      <c r="S453" s="451"/>
      <c r="T453" s="451"/>
      <c r="U453" s="451"/>
      <c r="V453" s="451"/>
      <c r="W453" s="451"/>
      <c r="X453" s="451"/>
      <c r="Y453" s="451"/>
      <c r="Z453" s="451"/>
      <c r="AA453" s="451"/>
      <c r="AB453" s="451"/>
      <c r="AC453" s="451"/>
      <c r="AD453" s="451"/>
      <c r="AE453" s="451"/>
      <c r="AF453" s="451"/>
      <c r="AG453" s="451"/>
      <c r="AH453" s="451"/>
      <c r="AI453" s="451"/>
      <c r="AJ453" s="451"/>
      <c r="AK453" s="451"/>
      <c r="AL453" s="451"/>
      <c r="AM453" s="451"/>
      <c r="AN453" s="451"/>
      <c r="AO453" s="451"/>
      <c r="AP453" s="451"/>
      <c r="AQ453" s="451"/>
      <c r="AR453" s="451"/>
      <c r="AS453" s="451"/>
      <c r="AT453" s="451"/>
      <c r="AU453" s="451"/>
      <c r="AV453" s="451"/>
      <c r="AW453" s="451"/>
      <c r="AX453" s="451"/>
      <c r="AY453" s="451"/>
      <c r="AZ453" s="451"/>
      <c r="BA453" s="451"/>
      <c r="BB453" s="451"/>
      <c r="BC453" s="451"/>
      <c r="BD453" s="451"/>
      <c r="BE453" s="451"/>
      <c r="BF453" s="451"/>
      <c r="BG453" s="451"/>
      <c r="BH453" s="451"/>
      <c r="BI453" s="451"/>
      <c r="BJ453" s="451"/>
      <c r="BK453" s="451"/>
      <c r="BL453" s="451"/>
      <c r="BM453" s="451"/>
      <c r="BN453" s="451"/>
      <c r="BO453" s="451"/>
      <c r="BP453" s="451"/>
      <c r="BQ453" s="451"/>
      <c r="BR453" s="451"/>
      <c r="BS453" s="451"/>
      <c r="BT453" s="451"/>
      <c r="BU453" s="451"/>
      <c r="BV453" s="451"/>
      <c r="BW453" s="451"/>
      <c r="BX453" s="451"/>
      <c r="BY453" s="451"/>
      <c r="BZ453" s="451"/>
      <c r="CA453" s="451"/>
      <c r="CB453" s="451"/>
      <c r="CC453" s="451"/>
      <c r="CD453" s="451"/>
      <c r="CE453" s="451"/>
      <c r="CF453" s="451"/>
      <c r="CG453" s="451"/>
      <c r="CH453" s="451"/>
      <c r="CI453" s="451"/>
      <c r="CJ453" s="451"/>
      <c r="CK453" s="451"/>
      <c r="CL453" s="451"/>
      <c r="CM453" s="451"/>
      <c r="CN453" s="451"/>
      <c r="CO453" s="451"/>
      <c r="CP453" s="451"/>
      <c r="CQ453" s="451"/>
      <c r="CR453" s="451"/>
      <c r="CS453" s="451"/>
      <c r="CT453" s="451"/>
      <c r="CU453" s="451"/>
      <c r="CV453" s="451"/>
      <c r="CW453" s="451"/>
      <c r="CX453" s="451"/>
      <c r="CY453" s="451"/>
      <c r="CZ453" s="451"/>
      <c r="DA453" s="451"/>
      <c r="DB453" s="451"/>
      <c r="DC453" s="451"/>
      <c r="DD453" s="451"/>
      <c r="DE453" s="451"/>
      <c r="DF453" s="451"/>
      <c r="DG453" s="451"/>
      <c r="DH453" s="451"/>
      <c r="DI453" s="451"/>
      <c r="DJ453" s="451"/>
      <c r="DK453" s="451"/>
      <c r="DL453" s="451"/>
      <c r="DM453" s="451"/>
      <c r="DN453" s="451"/>
      <c r="DO453" s="451"/>
      <c r="DP453" s="451"/>
      <c r="DQ453" s="451"/>
      <c r="DR453" s="451"/>
      <c r="DS453" s="451"/>
      <c r="DT453" s="451"/>
      <c r="DU453" s="451"/>
      <c r="DV453" s="451"/>
      <c r="DW453" s="451"/>
      <c r="DX453" s="451"/>
      <c r="DY453" s="451"/>
      <c r="DZ453" s="451"/>
      <c r="EA453" s="451"/>
      <c r="EB453" s="451"/>
      <c r="EC453" s="451"/>
      <c r="ED453" s="451"/>
      <c r="EE453" s="451"/>
      <c r="EF453" s="451"/>
      <c r="EG453" s="451"/>
      <c r="EH453" s="451"/>
      <c r="EI453" s="451"/>
      <c r="EJ453" s="451"/>
      <c r="EK453" s="451"/>
      <c r="EL453" s="451"/>
      <c r="EM453" s="451"/>
      <c r="EN453" s="451"/>
      <c r="EO453" s="451"/>
      <c r="EP453" s="451"/>
      <c r="EQ453" s="451"/>
      <c r="ER453" s="451"/>
      <c r="ES453" s="451"/>
      <c r="ET453" s="451"/>
      <c r="EU453" s="451"/>
      <c r="EV453" s="451"/>
      <c r="EW453" s="451"/>
      <c r="EX453" s="451"/>
      <c r="EY453" s="451"/>
      <c r="EZ453" s="451"/>
      <c r="FA453" s="451"/>
      <c r="FB453" s="451"/>
      <c r="FC453" s="451"/>
      <c r="FD453" s="451"/>
      <c r="FE453" s="451"/>
      <c r="FF453" s="451"/>
      <c r="FG453" s="451"/>
      <c r="FH453" s="451"/>
      <c r="FI453" s="451"/>
      <c r="FJ453" s="451"/>
      <c r="FK453" s="451"/>
      <c r="FL453" s="451"/>
      <c r="FM453" s="451"/>
      <c r="FN453" s="451"/>
    </row>
    <row r="454" spans="1:170" ht="15.75" customHeight="1">
      <c r="A454" s="451"/>
      <c r="B454" s="451"/>
      <c r="C454" s="451"/>
      <c r="D454" s="451"/>
      <c r="E454" s="451"/>
      <c r="F454" s="451"/>
      <c r="G454" s="451"/>
      <c r="H454" s="451"/>
      <c r="I454" s="451"/>
      <c r="J454" s="451"/>
      <c r="K454" s="451"/>
      <c r="L454" s="451"/>
      <c r="M454" s="451"/>
      <c r="N454" s="451"/>
      <c r="O454" s="451"/>
      <c r="P454" s="451"/>
      <c r="Q454" s="451"/>
      <c r="R454" s="451"/>
      <c r="S454" s="451"/>
      <c r="T454" s="451"/>
      <c r="U454" s="451"/>
      <c r="V454" s="451"/>
      <c r="W454" s="451"/>
      <c r="X454" s="451"/>
      <c r="Y454" s="451"/>
      <c r="Z454" s="451"/>
      <c r="AA454" s="451"/>
      <c r="AB454" s="451"/>
      <c r="AC454" s="451"/>
      <c r="AD454" s="451"/>
      <c r="AE454" s="451"/>
      <c r="AF454" s="451"/>
      <c r="AG454" s="451"/>
      <c r="AH454" s="451"/>
      <c r="AI454" s="451"/>
      <c r="AJ454" s="451"/>
      <c r="AK454" s="451"/>
      <c r="AL454" s="451"/>
      <c r="AM454" s="451"/>
      <c r="AN454" s="451"/>
      <c r="AO454" s="451"/>
      <c r="AP454" s="451"/>
      <c r="AQ454" s="451"/>
      <c r="AR454" s="451"/>
      <c r="AS454" s="451"/>
      <c r="AT454" s="451"/>
      <c r="AU454" s="451"/>
      <c r="AV454" s="451"/>
      <c r="AW454" s="451"/>
      <c r="AX454" s="451"/>
      <c r="AY454" s="451"/>
      <c r="AZ454" s="451"/>
      <c r="BA454" s="451"/>
      <c r="BB454" s="451"/>
      <c r="BC454" s="451"/>
      <c r="BD454" s="451"/>
      <c r="BE454" s="451"/>
      <c r="BF454" s="451"/>
      <c r="BG454" s="451"/>
      <c r="BH454" s="451"/>
      <c r="BI454" s="451"/>
      <c r="BJ454" s="451"/>
      <c r="BK454" s="451"/>
      <c r="BL454" s="451"/>
      <c r="BM454" s="451"/>
      <c r="BN454" s="451"/>
      <c r="BO454" s="451"/>
      <c r="BP454" s="451"/>
      <c r="BQ454" s="451"/>
      <c r="BR454" s="451"/>
      <c r="BS454" s="451"/>
      <c r="BT454" s="451"/>
      <c r="BU454" s="451"/>
      <c r="BV454" s="451"/>
      <c r="BW454" s="451"/>
      <c r="BX454" s="451"/>
      <c r="BY454" s="451"/>
      <c r="BZ454" s="451"/>
      <c r="CA454" s="451"/>
      <c r="CB454" s="451"/>
      <c r="CC454" s="451"/>
      <c r="CD454" s="451"/>
      <c r="CE454" s="451"/>
      <c r="CF454" s="451"/>
      <c r="CG454" s="451"/>
      <c r="CH454" s="451"/>
      <c r="CI454" s="451"/>
      <c r="CJ454" s="451"/>
      <c r="CK454" s="451"/>
      <c r="CL454" s="451"/>
      <c r="CM454" s="451"/>
      <c r="CN454" s="451"/>
      <c r="CO454" s="451"/>
      <c r="CP454" s="451"/>
      <c r="CQ454" s="451"/>
      <c r="CR454" s="451"/>
      <c r="CS454" s="451"/>
      <c r="CT454" s="451"/>
      <c r="CU454" s="451"/>
      <c r="CV454" s="451"/>
      <c r="CW454" s="451"/>
      <c r="CX454" s="451"/>
      <c r="CY454" s="451"/>
      <c r="CZ454" s="451"/>
      <c r="DA454" s="451"/>
      <c r="DB454" s="451"/>
      <c r="DC454" s="451"/>
      <c r="DD454" s="451"/>
      <c r="DE454" s="451"/>
      <c r="DF454" s="451"/>
      <c r="DG454" s="451"/>
      <c r="DH454" s="451"/>
      <c r="DI454" s="451"/>
      <c r="DJ454" s="451"/>
      <c r="DK454" s="451"/>
      <c r="DL454" s="451"/>
      <c r="DM454" s="451"/>
      <c r="DN454" s="451"/>
      <c r="DO454" s="451"/>
      <c r="DP454" s="451"/>
      <c r="DQ454" s="451"/>
      <c r="DR454" s="451"/>
      <c r="DS454" s="451"/>
      <c r="DT454" s="451"/>
      <c r="DU454" s="451"/>
      <c r="DV454" s="451"/>
      <c r="DW454" s="451"/>
      <c r="DX454" s="451"/>
      <c r="DY454" s="451"/>
      <c r="DZ454" s="451"/>
      <c r="EA454" s="451"/>
      <c r="EB454" s="451"/>
      <c r="EC454" s="451"/>
      <c r="ED454" s="451"/>
      <c r="EE454" s="451"/>
      <c r="EF454" s="451"/>
      <c r="EG454" s="451"/>
      <c r="EH454" s="451"/>
      <c r="EI454" s="451"/>
      <c r="EJ454" s="451"/>
      <c r="EK454" s="451"/>
      <c r="EL454" s="451"/>
      <c r="EM454" s="451"/>
      <c r="EN454" s="451"/>
      <c r="EO454" s="451"/>
      <c r="EP454" s="451"/>
      <c r="EQ454" s="451"/>
      <c r="ER454" s="451"/>
      <c r="ES454" s="451"/>
      <c r="ET454" s="451"/>
      <c r="EU454" s="451"/>
      <c r="EV454" s="451"/>
      <c r="EW454" s="451"/>
      <c r="EX454" s="451"/>
      <c r="EY454" s="451"/>
      <c r="EZ454" s="451"/>
      <c r="FA454" s="451"/>
      <c r="FB454" s="451"/>
      <c r="FC454" s="451"/>
      <c r="FD454" s="451"/>
      <c r="FE454" s="451"/>
      <c r="FF454" s="451"/>
      <c r="FG454" s="451"/>
      <c r="FH454" s="451"/>
      <c r="FI454" s="451"/>
      <c r="FJ454" s="451"/>
      <c r="FK454" s="451"/>
      <c r="FL454" s="451"/>
      <c r="FM454" s="451"/>
      <c r="FN454" s="451"/>
    </row>
    <row r="455" spans="1:170" ht="15.75" customHeight="1">
      <c r="A455" s="451"/>
      <c r="B455" s="451"/>
      <c r="C455" s="451"/>
      <c r="D455" s="451"/>
      <c r="E455" s="451"/>
      <c r="F455" s="451"/>
      <c r="G455" s="451"/>
      <c r="H455" s="451"/>
      <c r="I455" s="451"/>
      <c r="J455" s="451"/>
      <c r="K455" s="451"/>
      <c r="L455" s="451"/>
      <c r="M455" s="451"/>
      <c r="N455" s="451"/>
      <c r="O455" s="451"/>
      <c r="P455" s="451"/>
      <c r="Q455" s="451"/>
      <c r="R455" s="451"/>
      <c r="S455" s="451"/>
      <c r="T455" s="451"/>
      <c r="U455" s="451"/>
      <c r="V455" s="451"/>
      <c r="W455" s="451"/>
      <c r="X455" s="451"/>
      <c r="Y455" s="451"/>
      <c r="Z455" s="451"/>
      <c r="AA455" s="451"/>
      <c r="AB455" s="451"/>
      <c r="AC455" s="451"/>
      <c r="AD455" s="451"/>
      <c r="AE455" s="451"/>
      <c r="AF455" s="451"/>
      <c r="AG455" s="451"/>
      <c r="AH455" s="451"/>
      <c r="AI455" s="451"/>
      <c r="AJ455" s="451"/>
      <c r="AK455" s="451"/>
      <c r="AL455" s="451"/>
      <c r="AM455" s="451"/>
      <c r="AN455" s="451"/>
      <c r="AO455" s="451"/>
      <c r="AP455" s="451"/>
      <c r="AQ455" s="451"/>
      <c r="AR455" s="451"/>
      <c r="AS455" s="451"/>
      <c r="AT455" s="451"/>
      <c r="AU455" s="451"/>
      <c r="AV455" s="451"/>
      <c r="AW455" s="451"/>
      <c r="AX455" s="451"/>
      <c r="AY455" s="451"/>
      <c r="AZ455" s="451"/>
      <c r="BA455" s="451"/>
      <c r="BB455" s="451"/>
      <c r="BC455" s="451"/>
      <c r="BD455" s="451"/>
      <c r="BE455" s="451"/>
      <c r="BF455" s="451"/>
      <c r="BG455" s="451"/>
      <c r="BH455" s="451"/>
      <c r="BI455" s="451"/>
      <c r="BJ455" s="451"/>
      <c r="BK455" s="451"/>
      <c r="BL455" s="451"/>
      <c r="BM455" s="451"/>
      <c r="BN455" s="451"/>
      <c r="BO455" s="451"/>
      <c r="BP455" s="451"/>
      <c r="BQ455" s="451"/>
      <c r="BR455" s="451"/>
      <c r="BS455" s="451"/>
      <c r="BT455" s="451"/>
      <c r="BU455" s="451"/>
      <c r="BV455" s="451"/>
      <c r="BW455" s="451"/>
      <c r="BX455" s="451"/>
      <c r="BY455" s="451"/>
      <c r="BZ455" s="451"/>
      <c r="CA455" s="451"/>
      <c r="CB455" s="451"/>
      <c r="CC455" s="451"/>
      <c r="CD455" s="451"/>
      <c r="CE455" s="451"/>
      <c r="CF455" s="451"/>
      <c r="CG455" s="451"/>
      <c r="CH455" s="451"/>
      <c r="CI455" s="451"/>
      <c r="CJ455" s="451"/>
      <c r="CK455" s="451"/>
      <c r="CL455" s="451"/>
      <c r="CM455" s="451"/>
      <c r="CN455" s="451"/>
      <c r="CO455" s="451"/>
      <c r="CP455" s="451"/>
      <c r="CQ455" s="451"/>
      <c r="CR455" s="451"/>
      <c r="CS455" s="451"/>
      <c r="CT455" s="451"/>
      <c r="CU455" s="451"/>
      <c r="CV455" s="451"/>
      <c r="CW455" s="451"/>
      <c r="CX455" s="451"/>
      <c r="CY455" s="451"/>
      <c r="CZ455" s="451"/>
      <c r="DA455" s="451"/>
      <c r="DB455" s="451"/>
      <c r="DC455" s="451"/>
      <c r="DD455" s="451"/>
      <c r="DE455" s="451"/>
      <c r="DF455" s="451"/>
      <c r="DG455" s="451"/>
      <c r="DH455" s="451"/>
      <c r="DI455" s="451"/>
      <c r="DJ455" s="451"/>
      <c r="DK455" s="451"/>
      <c r="DL455" s="451"/>
      <c r="DM455" s="451"/>
      <c r="DN455" s="451"/>
      <c r="DO455" s="451"/>
      <c r="DP455" s="451"/>
      <c r="DQ455" s="451"/>
      <c r="DR455" s="451"/>
      <c r="DS455" s="451"/>
      <c r="DT455" s="451"/>
      <c r="DU455" s="451"/>
      <c r="DV455" s="451"/>
      <c r="DW455" s="451"/>
      <c r="DX455" s="451"/>
      <c r="DY455" s="451"/>
      <c r="DZ455" s="451"/>
      <c r="EA455" s="451"/>
      <c r="EB455" s="451"/>
      <c r="EC455" s="451"/>
      <c r="ED455" s="451"/>
      <c r="EE455" s="451"/>
      <c r="EF455" s="451"/>
      <c r="EG455" s="451"/>
      <c r="EH455" s="451"/>
      <c r="EI455" s="451"/>
      <c r="EJ455" s="451"/>
      <c r="EK455" s="451"/>
      <c r="EL455" s="451"/>
      <c r="EM455" s="451"/>
      <c r="EN455" s="451"/>
      <c r="EO455" s="451"/>
      <c r="EP455" s="451"/>
      <c r="EQ455" s="451"/>
      <c r="ER455" s="451"/>
      <c r="ES455" s="451"/>
      <c r="ET455" s="451"/>
      <c r="EU455" s="451"/>
      <c r="EV455" s="451"/>
      <c r="EW455" s="451"/>
      <c r="EX455" s="451"/>
      <c r="EY455" s="451"/>
      <c r="EZ455" s="451"/>
      <c r="FA455" s="451"/>
      <c r="FB455" s="451"/>
      <c r="FC455" s="451"/>
      <c r="FD455" s="451"/>
      <c r="FE455" s="451"/>
      <c r="FF455" s="451"/>
      <c r="FG455" s="451"/>
      <c r="FH455" s="451"/>
      <c r="FI455" s="451"/>
      <c r="FJ455" s="451"/>
      <c r="FK455" s="451"/>
      <c r="FL455" s="451"/>
      <c r="FM455" s="451"/>
      <c r="FN455" s="451"/>
    </row>
    <row r="456" spans="1:170" ht="15.75" customHeight="1">
      <c r="A456" s="451"/>
      <c r="B456" s="451"/>
      <c r="C456" s="451"/>
      <c r="D456" s="451"/>
      <c r="E456" s="451"/>
      <c r="F456" s="451"/>
      <c r="G456" s="451"/>
      <c r="H456" s="451"/>
      <c r="I456" s="451"/>
      <c r="J456" s="451"/>
      <c r="K456" s="451"/>
      <c r="L456" s="451"/>
      <c r="M456" s="451"/>
      <c r="N456" s="451"/>
      <c r="O456" s="451"/>
      <c r="P456" s="451"/>
      <c r="Q456" s="451"/>
      <c r="R456" s="451"/>
      <c r="S456" s="451"/>
      <c r="T456" s="451"/>
      <c r="U456" s="451"/>
      <c r="V456" s="451"/>
      <c r="W456" s="451"/>
      <c r="X456" s="451"/>
      <c r="Y456" s="451"/>
      <c r="Z456" s="451"/>
      <c r="AA456" s="451"/>
      <c r="AB456" s="451"/>
      <c r="AC456" s="451"/>
      <c r="AD456" s="451"/>
      <c r="AE456" s="451"/>
      <c r="AF456" s="451"/>
      <c r="AG456" s="451"/>
      <c r="AH456" s="451"/>
      <c r="AI456" s="451"/>
      <c r="AJ456" s="451"/>
      <c r="AK456" s="451"/>
      <c r="AL456" s="451"/>
      <c r="AM456" s="451"/>
      <c r="AN456" s="451"/>
      <c r="AO456" s="451"/>
      <c r="AP456" s="451"/>
      <c r="AQ456" s="451"/>
      <c r="AR456" s="451"/>
      <c r="AS456" s="451"/>
      <c r="AT456" s="451"/>
      <c r="AU456" s="451"/>
      <c r="AV456" s="451"/>
      <c r="AW456" s="451"/>
      <c r="AX456" s="451"/>
      <c r="AY456" s="451"/>
      <c r="AZ456" s="451"/>
      <c r="BA456" s="451"/>
      <c r="BB456" s="451"/>
      <c r="BC456" s="451"/>
      <c r="BD456" s="451"/>
      <c r="BE456" s="451"/>
      <c r="BF456" s="451"/>
      <c r="BG456" s="451"/>
      <c r="BH456" s="451"/>
      <c r="BI456" s="451"/>
      <c r="BJ456" s="451"/>
      <c r="BK456" s="451"/>
      <c r="BL456" s="451"/>
      <c r="BM456" s="451"/>
      <c r="BN456" s="451"/>
      <c r="BO456" s="451"/>
      <c r="BP456" s="451"/>
      <c r="BQ456" s="451"/>
      <c r="BR456" s="451"/>
      <c r="BS456" s="451"/>
      <c r="BT456" s="451"/>
      <c r="BU456" s="451"/>
      <c r="BV456" s="451"/>
      <c r="BW456" s="451"/>
      <c r="BX456" s="451"/>
      <c r="BY456" s="451"/>
      <c r="BZ456" s="451"/>
      <c r="CA456" s="451"/>
      <c r="CB456" s="451"/>
      <c r="CC456" s="451"/>
      <c r="CD456" s="451"/>
      <c r="CE456" s="451"/>
      <c r="CF456" s="451"/>
      <c r="CG456" s="451"/>
      <c r="CH456" s="451"/>
      <c r="CI456" s="451"/>
      <c r="CJ456" s="451"/>
      <c r="CK456" s="451"/>
      <c r="CL456" s="451"/>
      <c r="CM456" s="451"/>
      <c r="CN456" s="451"/>
      <c r="CO456" s="451"/>
      <c r="CP456" s="451"/>
      <c r="CQ456" s="451"/>
      <c r="CR456" s="451"/>
      <c r="CS456" s="451"/>
      <c r="CT456" s="451"/>
      <c r="CU456" s="451"/>
      <c r="CV456" s="451"/>
      <c r="CW456" s="451"/>
      <c r="CX456" s="451"/>
      <c r="CY456" s="451"/>
      <c r="CZ456" s="451"/>
      <c r="DA456" s="451"/>
      <c r="DB456" s="451"/>
      <c r="DC456" s="451"/>
      <c r="DD456" s="451"/>
      <c r="DE456" s="451"/>
      <c r="DF456" s="451"/>
      <c r="DG456" s="451"/>
      <c r="DH456" s="451"/>
      <c r="DI456" s="451"/>
      <c r="DJ456" s="451"/>
      <c r="DK456" s="451"/>
      <c r="DL456" s="451"/>
      <c r="DM456" s="451"/>
      <c r="DN456" s="451"/>
      <c r="DO456" s="451"/>
      <c r="DP456" s="451"/>
      <c r="DQ456" s="451"/>
      <c r="DR456" s="451"/>
      <c r="DS456" s="451"/>
      <c r="DT456" s="451"/>
      <c r="DU456" s="451"/>
      <c r="DV456" s="451"/>
      <c r="DW456" s="451"/>
      <c r="DX456" s="451"/>
      <c r="DY456" s="451"/>
      <c r="DZ456" s="451"/>
      <c r="EA456" s="451"/>
      <c r="EB456" s="451"/>
      <c r="EC456" s="451"/>
      <c r="ED456" s="451"/>
      <c r="EE456" s="451"/>
      <c r="EF456" s="451"/>
      <c r="EG456" s="451"/>
      <c r="EH456" s="451"/>
      <c r="EI456" s="451"/>
      <c r="EJ456" s="451"/>
      <c r="EK456" s="451"/>
      <c r="EL456" s="451"/>
      <c r="EM456" s="451"/>
      <c r="EN456" s="451"/>
      <c r="EO456" s="451"/>
      <c r="EP456" s="451"/>
      <c r="EQ456" s="451"/>
      <c r="ER456" s="451"/>
      <c r="ES456" s="451"/>
      <c r="ET456" s="451"/>
      <c r="EU456" s="451"/>
      <c r="EV456" s="451"/>
      <c r="EW456" s="451"/>
      <c r="EX456" s="451"/>
      <c r="EY456" s="451"/>
      <c r="EZ456" s="451"/>
      <c r="FA456" s="451"/>
      <c r="FB456" s="451"/>
      <c r="FC456" s="451"/>
      <c r="FD456" s="451"/>
      <c r="FE456" s="451"/>
      <c r="FF456" s="451"/>
      <c r="FG456" s="451"/>
      <c r="FH456" s="451"/>
      <c r="FI456" s="451"/>
      <c r="FJ456" s="451"/>
      <c r="FK456" s="451"/>
      <c r="FL456" s="451"/>
      <c r="FM456" s="451"/>
      <c r="FN456" s="451"/>
    </row>
    <row r="457" spans="1:170" ht="15.75" customHeight="1">
      <c r="A457" s="451"/>
      <c r="B457" s="451"/>
      <c r="C457" s="451"/>
      <c r="D457" s="451"/>
      <c r="E457" s="451"/>
      <c r="F457" s="451"/>
      <c r="G457" s="451"/>
      <c r="H457" s="451"/>
      <c r="I457" s="451"/>
      <c r="J457" s="451"/>
      <c r="K457" s="451"/>
      <c r="L457" s="451"/>
      <c r="M457" s="451"/>
      <c r="N457" s="451"/>
      <c r="O457" s="451"/>
      <c r="P457" s="451"/>
      <c r="Q457" s="451"/>
      <c r="R457" s="451"/>
      <c r="S457" s="451"/>
      <c r="T457" s="451"/>
      <c r="U457" s="451"/>
      <c r="V457" s="451"/>
      <c r="W457" s="451"/>
      <c r="X457" s="451"/>
      <c r="Y457" s="451"/>
      <c r="Z457" s="451"/>
      <c r="AA457" s="451"/>
      <c r="AB457" s="451"/>
      <c r="AC457" s="451"/>
      <c r="AD457" s="451"/>
      <c r="AE457" s="451"/>
      <c r="AF457" s="451"/>
      <c r="AG457" s="451"/>
      <c r="AH457" s="451"/>
      <c r="AI457" s="451"/>
      <c r="AJ457" s="451"/>
      <c r="AK457" s="451"/>
      <c r="AL457" s="451"/>
      <c r="AM457" s="451"/>
      <c r="AN457" s="451"/>
      <c r="AO457" s="451"/>
      <c r="AP457" s="451"/>
      <c r="AQ457" s="451"/>
      <c r="AR457" s="451"/>
      <c r="AS457" s="451"/>
      <c r="AT457" s="451"/>
      <c r="AU457" s="451"/>
      <c r="AV457" s="451"/>
      <c r="AW457" s="451"/>
      <c r="AX457" s="451"/>
      <c r="AY457" s="451"/>
      <c r="AZ457" s="451"/>
      <c r="BA457" s="451"/>
      <c r="BB457" s="451"/>
      <c r="BC457" s="451"/>
      <c r="BD457" s="451"/>
      <c r="BE457" s="451"/>
      <c r="BF457" s="451"/>
      <c r="BG457" s="451"/>
      <c r="BH457" s="451"/>
      <c r="BI457" s="451"/>
      <c r="BJ457" s="451"/>
      <c r="BK457" s="451"/>
      <c r="BL457" s="451"/>
      <c r="BM457" s="451"/>
      <c r="BN457" s="451"/>
      <c r="BO457" s="451"/>
      <c r="BP457" s="451"/>
      <c r="BQ457" s="451"/>
      <c r="BR457" s="451"/>
      <c r="BS457" s="451"/>
      <c r="BT457" s="451"/>
      <c r="BU457" s="451"/>
      <c r="BV457" s="451"/>
      <c r="BW457" s="451"/>
      <c r="BX457" s="451"/>
      <c r="BY457" s="451"/>
      <c r="BZ457" s="451"/>
      <c r="CA457" s="451"/>
      <c r="CB457" s="451"/>
      <c r="CC457" s="451"/>
      <c r="CD457" s="451"/>
      <c r="CE457" s="451"/>
      <c r="CF457" s="451"/>
      <c r="CG457" s="451"/>
      <c r="CH457" s="451"/>
      <c r="CI457" s="451"/>
      <c r="CJ457" s="451"/>
      <c r="CK457" s="451"/>
      <c r="CL457" s="451"/>
      <c r="CM457" s="451"/>
      <c r="CN457" s="451"/>
      <c r="CO457" s="451"/>
      <c r="CP457" s="451"/>
      <c r="CQ457" s="451"/>
      <c r="CR457" s="451"/>
      <c r="CS457" s="451"/>
      <c r="CT457" s="451"/>
      <c r="CU457" s="451"/>
      <c r="CV457" s="451"/>
      <c r="CW457" s="451"/>
      <c r="CX457" s="451"/>
      <c r="CY457" s="451"/>
      <c r="CZ457" s="451"/>
      <c r="DA457" s="451"/>
      <c r="DB457" s="451"/>
      <c r="DC457" s="451"/>
      <c r="DD457" s="451"/>
      <c r="DE457" s="451"/>
      <c r="DF457" s="451"/>
      <c r="DG457" s="451"/>
      <c r="DH457" s="451"/>
      <c r="DI457" s="451"/>
      <c r="DJ457" s="451"/>
      <c r="DK457" s="451"/>
      <c r="DL457" s="451"/>
      <c r="DM457" s="451"/>
      <c r="DN457" s="451"/>
      <c r="DO457" s="451"/>
      <c r="DP457" s="451"/>
      <c r="DQ457" s="451"/>
      <c r="DR457" s="451"/>
      <c r="DS457" s="451"/>
      <c r="DT457" s="451"/>
      <c r="DU457" s="451"/>
      <c r="DV457" s="451"/>
      <c r="DW457" s="451"/>
      <c r="DX457" s="451"/>
      <c r="DY457" s="451"/>
      <c r="DZ457" s="451"/>
      <c r="EA457" s="451"/>
      <c r="EB457" s="451"/>
      <c r="EC457" s="451"/>
      <c r="ED457" s="451"/>
      <c r="EE457" s="451"/>
      <c r="EF457" s="451"/>
      <c r="EG457" s="451"/>
      <c r="EH457" s="451"/>
      <c r="EI457" s="451"/>
      <c r="EJ457" s="451"/>
      <c r="EK457" s="451"/>
      <c r="EL457" s="451"/>
      <c r="EM457" s="451"/>
      <c r="EN457" s="451"/>
      <c r="EO457" s="451"/>
      <c r="EP457" s="451"/>
      <c r="EQ457" s="451"/>
      <c r="ER457" s="451"/>
      <c r="ES457" s="451"/>
      <c r="ET457" s="451"/>
      <c r="EU457" s="451"/>
      <c r="EV457" s="451"/>
      <c r="EW457" s="451"/>
      <c r="EX457" s="451"/>
      <c r="EY457" s="451"/>
      <c r="EZ457" s="451"/>
      <c r="FA457" s="451"/>
      <c r="FB457" s="451"/>
      <c r="FC457" s="451"/>
      <c r="FD457" s="451"/>
      <c r="FE457" s="451"/>
      <c r="FF457" s="451"/>
      <c r="FG457" s="451"/>
      <c r="FH457" s="451"/>
      <c r="FI457" s="451"/>
      <c r="FJ457" s="451"/>
      <c r="FK457" s="451"/>
      <c r="FL457" s="451"/>
      <c r="FM457" s="451"/>
      <c r="FN457" s="451"/>
    </row>
    <row r="458" spans="1:170" ht="15.75" customHeight="1">
      <c r="A458" s="451"/>
      <c r="B458" s="451"/>
      <c r="C458" s="451"/>
      <c r="D458" s="451"/>
      <c r="E458" s="451"/>
      <c r="F458" s="451"/>
      <c r="G458" s="451"/>
      <c r="H458" s="451"/>
      <c r="I458" s="451"/>
      <c r="J458" s="451"/>
      <c r="K458" s="451"/>
      <c r="L458" s="451"/>
      <c r="M458" s="451"/>
      <c r="N458" s="451"/>
      <c r="O458" s="451"/>
      <c r="P458" s="451"/>
      <c r="Q458" s="451"/>
      <c r="R458" s="451"/>
      <c r="S458" s="451"/>
      <c r="T458" s="451"/>
      <c r="U458" s="451"/>
      <c r="V458" s="451"/>
      <c r="W458" s="451"/>
      <c r="X458" s="451"/>
      <c r="Y458" s="451"/>
      <c r="Z458" s="451"/>
      <c r="AA458" s="451"/>
      <c r="AB458" s="451"/>
      <c r="AC458" s="451"/>
      <c r="AD458" s="451"/>
      <c r="AE458" s="451"/>
      <c r="AF458" s="451"/>
      <c r="AG458" s="451"/>
      <c r="AH458" s="451"/>
      <c r="AI458" s="451"/>
      <c r="AJ458" s="451"/>
      <c r="AK458" s="451"/>
      <c r="AL458" s="451"/>
      <c r="AM458" s="451"/>
      <c r="AN458" s="451"/>
      <c r="AO458" s="451"/>
      <c r="AP458" s="451"/>
      <c r="AQ458" s="451"/>
      <c r="AR458" s="451"/>
      <c r="AS458" s="451"/>
      <c r="AT458" s="451"/>
      <c r="AU458" s="451"/>
      <c r="AV458" s="451"/>
      <c r="AW458" s="451"/>
      <c r="AX458" s="451"/>
      <c r="AY458" s="451"/>
      <c r="AZ458" s="451"/>
      <c r="BA458" s="451"/>
      <c r="BB458" s="451"/>
      <c r="BC458" s="451"/>
      <c r="BD458" s="451"/>
      <c r="BE458" s="451"/>
      <c r="BF458" s="451"/>
      <c r="BG458" s="451"/>
      <c r="BH458" s="451"/>
      <c r="BI458" s="451"/>
      <c r="BJ458" s="451"/>
      <c r="BK458" s="451"/>
      <c r="BL458" s="451"/>
      <c r="BM458" s="451"/>
      <c r="BN458" s="451"/>
      <c r="BO458" s="451"/>
      <c r="BP458" s="451"/>
      <c r="BQ458" s="451"/>
      <c r="BR458" s="451"/>
      <c r="BS458" s="451"/>
      <c r="BT458" s="451"/>
      <c r="BU458" s="451"/>
      <c r="BV458" s="451"/>
      <c r="BW458" s="451"/>
      <c r="BX458" s="451"/>
      <c r="BY458" s="451"/>
      <c r="BZ458" s="451"/>
      <c r="CA458" s="451"/>
      <c r="CB458" s="451"/>
      <c r="CC458" s="451"/>
      <c r="CD458" s="451"/>
      <c r="CE458" s="451"/>
      <c r="CF458" s="451"/>
      <c r="CG458" s="451"/>
      <c r="CH458" s="451"/>
      <c r="CI458" s="451"/>
      <c r="CJ458" s="451"/>
      <c r="CK458" s="451"/>
      <c r="CL458" s="451"/>
      <c r="CM458" s="451"/>
      <c r="CN458" s="451"/>
      <c r="CO458" s="451"/>
      <c r="CP458" s="451"/>
      <c r="CQ458" s="451"/>
      <c r="CR458" s="451"/>
      <c r="CS458" s="451"/>
      <c r="CT458" s="451"/>
      <c r="CU458" s="451"/>
      <c r="CV458" s="451"/>
      <c r="CW458" s="451"/>
      <c r="CX458" s="451"/>
      <c r="CY458" s="451"/>
      <c r="CZ458" s="451"/>
      <c r="DA458" s="451"/>
      <c r="DB458" s="451"/>
      <c r="DC458" s="451"/>
      <c r="DD458" s="451"/>
      <c r="DE458" s="451"/>
      <c r="DF458" s="451"/>
      <c r="DG458" s="451"/>
      <c r="DH458" s="451"/>
      <c r="DI458" s="451"/>
      <c r="DJ458" s="451"/>
      <c r="DK458" s="451"/>
      <c r="DL458" s="451"/>
      <c r="DM458" s="451"/>
      <c r="DN458" s="451"/>
      <c r="DO458" s="451"/>
      <c r="DP458" s="451"/>
      <c r="DQ458" s="451"/>
      <c r="DR458" s="451"/>
      <c r="DS458" s="451"/>
      <c r="DT458" s="451"/>
      <c r="DU458" s="451"/>
      <c r="DV458" s="451"/>
      <c r="DW458" s="451"/>
      <c r="DX458" s="451"/>
      <c r="DY458" s="451"/>
      <c r="DZ458" s="451"/>
      <c r="EA458" s="451"/>
      <c r="EB458" s="451"/>
      <c r="EC458" s="451"/>
      <c r="ED458" s="451"/>
      <c r="EE458" s="451"/>
      <c r="EF458" s="451"/>
      <c r="EG458" s="451"/>
      <c r="EH458" s="451"/>
      <c r="EI458" s="451"/>
      <c r="EJ458" s="451"/>
      <c r="EK458" s="451"/>
      <c r="EL458" s="451"/>
      <c r="EM458" s="451"/>
      <c r="EN458" s="451"/>
      <c r="EO458" s="451"/>
      <c r="EP458" s="451"/>
      <c r="EQ458" s="451"/>
      <c r="ER458" s="451"/>
      <c r="ES458" s="451"/>
      <c r="ET458" s="451"/>
      <c r="EU458" s="451"/>
      <c r="EV458" s="451"/>
      <c r="EW458" s="451"/>
      <c r="EX458" s="451"/>
      <c r="EY458" s="451"/>
      <c r="EZ458" s="451"/>
      <c r="FA458" s="451"/>
      <c r="FB458" s="451"/>
      <c r="FC458" s="451"/>
      <c r="FD458" s="451"/>
      <c r="FE458" s="451"/>
      <c r="FF458" s="451"/>
      <c r="FG458" s="451"/>
      <c r="FH458" s="451"/>
      <c r="FI458" s="451"/>
      <c r="FJ458" s="451"/>
      <c r="FK458" s="451"/>
      <c r="FL458" s="451"/>
      <c r="FM458" s="451"/>
      <c r="FN458" s="451"/>
    </row>
    <row r="459" spans="1:170" ht="15.75" customHeight="1">
      <c r="A459" s="451"/>
      <c r="B459" s="451"/>
      <c r="C459" s="451"/>
      <c r="D459" s="451"/>
      <c r="E459" s="451"/>
      <c r="F459" s="451"/>
      <c r="G459" s="451"/>
      <c r="H459" s="451"/>
      <c r="I459" s="451"/>
      <c r="J459" s="451"/>
      <c r="K459" s="451"/>
      <c r="L459" s="451"/>
      <c r="M459" s="451"/>
      <c r="N459" s="451"/>
      <c r="O459" s="451"/>
      <c r="P459" s="451"/>
      <c r="Q459" s="451"/>
      <c r="R459" s="451"/>
      <c r="S459" s="451"/>
      <c r="T459" s="451"/>
      <c r="U459" s="451"/>
      <c r="V459" s="451"/>
      <c r="W459" s="451"/>
      <c r="X459" s="451"/>
      <c r="Y459" s="451"/>
      <c r="Z459" s="451"/>
      <c r="AA459" s="451"/>
      <c r="AB459" s="451"/>
      <c r="AC459" s="451"/>
      <c r="AD459" s="451"/>
      <c r="AE459" s="451"/>
      <c r="AF459" s="451"/>
      <c r="AG459" s="451"/>
      <c r="AH459" s="451"/>
      <c r="AI459" s="451"/>
      <c r="AJ459" s="451"/>
      <c r="AK459" s="451"/>
      <c r="AL459" s="451"/>
      <c r="AM459" s="451"/>
      <c r="AN459" s="451"/>
      <c r="AO459" s="451"/>
      <c r="AP459" s="451"/>
      <c r="AQ459" s="451"/>
      <c r="AR459" s="451"/>
      <c r="AS459" s="451"/>
      <c r="AT459" s="451"/>
      <c r="AU459" s="451"/>
      <c r="AV459" s="451"/>
      <c r="AW459" s="451"/>
      <c r="AX459" s="451"/>
      <c r="AY459" s="451"/>
      <c r="AZ459" s="451"/>
      <c r="BA459" s="451"/>
      <c r="BB459" s="451"/>
      <c r="BC459" s="451"/>
      <c r="BD459" s="451"/>
      <c r="BE459" s="451"/>
      <c r="BF459" s="451"/>
      <c r="BG459" s="451"/>
      <c r="BH459" s="451"/>
      <c r="BI459" s="451"/>
      <c r="BJ459" s="451"/>
      <c r="BK459" s="451"/>
      <c r="BL459" s="451"/>
      <c r="BM459" s="451"/>
      <c r="BN459" s="451"/>
      <c r="BO459" s="451"/>
      <c r="BP459" s="451"/>
      <c r="BQ459" s="451"/>
      <c r="BR459" s="451"/>
      <c r="BS459" s="451"/>
      <c r="BT459" s="451"/>
      <c r="BU459" s="451"/>
      <c r="BV459" s="451"/>
      <c r="BW459" s="451"/>
      <c r="BX459" s="451"/>
      <c r="BY459" s="451"/>
      <c r="BZ459" s="451"/>
      <c r="CA459" s="451"/>
      <c r="CB459" s="451"/>
      <c r="CC459" s="451"/>
      <c r="CD459" s="451"/>
      <c r="CE459" s="451"/>
      <c r="CF459" s="451"/>
      <c r="CG459" s="451"/>
      <c r="CH459" s="451"/>
      <c r="CI459" s="451"/>
      <c r="CJ459" s="451"/>
      <c r="CK459" s="451"/>
      <c r="CL459" s="451"/>
      <c r="CM459" s="451"/>
      <c r="CN459" s="451"/>
      <c r="CO459" s="451"/>
      <c r="CP459" s="451"/>
      <c r="CQ459" s="451"/>
      <c r="CR459" s="451"/>
      <c r="CS459" s="451"/>
      <c r="CT459" s="451"/>
      <c r="CU459" s="451"/>
      <c r="CV459" s="451"/>
      <c r="CW459" s="451"/>
      <c r="CX459" s="451"/>
      <c r="CY459" s="451"/>
      <c r="CZ459" s="451"/>
      <c r="DA459" s="451"/>
      <c r="DB459" s="451"/>
      <c r="DC459" s="451"/>
      <c r="DD459" s="451"/>
      <c r="DE459" s="451"/>
      <c r="DF459" s="451"/>
      <c r="DG459" s="451"/>
      <c r="DH459" s="451"/>
      <c r="DI459" s="451"/>
      <c r="DJ459" s="451"/>
      <c r="DK459" s="451"/>
      <c r="DL459" s="451"/>
      <c r="DM459" s="451"/>
      <c r="DN459" s="451"/>
      <c r="DO459" s="451"/>
      <c r="DP459" s="451"/>
      <c r="DQ459" s="451"/>
      <c r="DR459" s="451"/>
      <c r="DS459" s="451"/>
      <c r="DT459" s="451"/>
      <c r="DU459" s="451"/>
      <c r="DV459" s="451"/>
      <c r="DW459" s="451"/>
      <c r="DX459" s="451"/>
      <c r="DY459" s="451"/>
      <c r="DZ459" s="451"/>
      <c r="EA459" s="451"/>
      <c r="EB459" s="451"/>
      <c r="EC459" s="451"/>
      <c r="ED459" s="451"/>
      <c r="EE459" s="451"/>
      <c r="EF459" s="451"/>
      <c r="EG459" s="451"/>
      <c r="EH459" s="451"/>
      <c r="EI459" s="451"/>
      <c r="EJ459" s="451"/>
      <c r="EK459" s="451"/>
      <c r="EL459" s="451"/>
      <c r="EM459" s="451"/>
      <c r="EN459" s="451"/>
      <c r="EO459" s="451"/>
      <c r="EP459" s="451"/>
      <c r="EQ459" s="451"/>
      <c r="ER459" s="451"/>
      <c r="ES459" s="451"/>
      <c r="ET459" s="451"/>
      <c r="EU459" s="451"/>
      <c r="EV459" s="451"/>
      <c r="EW459" s="451"/>
      <c r="EX459" s="451"/>
      <c r="EY459" s="451"/>
      <c r="EZ459" s="451"/>
      <c r="FA459" s="451"/>
      <c r="FB459" s="451"/>
      <c r="FC459" s="451"/>
      <c r="FD459" s="451"/>
      <c r="FE459" s="451"/>
      <c r="FF459" s="451"/>
      <c r="FG459" s="451"/>
      <c r="FH459" s="451"/>
      <c r="FI459" s="451"/>
      <c r="FJ459" s="451"/>
      <c r="FK459" s="451"/>
      <c r="FL459" s="451"/>
      <c r="FM459" s="451"/>
      <c r="FN459" s="451"/>
    </row>
    <row r="460" spans="1:170" ht="15.75" customHeight="1">
      <c r="A460" s="451"/>
      <c r="B460" s="451"/>
      <c r="C460" s="451"/>
      <c r="D460" s="451"/>
      <c r="E460" s="451"/>
      <c r="F460" s="451"/>
      <c r="G460" s="451"/>
      <c r="H460" s="451"/>
      <c r="I460" s="451"/>
      <c r="J460" s="451"/>
      <c r="K460" s="451"/>
      <c r="L460" s="451"/>
      <c r="M460" s="451"/>
      <c r="N460" s="451"/>
      <c r="O460" s="451"/>
      <c r="P460" s="451"/>
      <c r="Q460" s="451"/>
      <c r="R460" s="451"/>
      <c r="S460" s="451"/>
      <c r="T460" s="451"/>
      <c r="U460" s="451"/>
      <c r="V460" s="451"/>
      <c r="W460" s="451"/>
      <c r="X460" s="451"/>
      <c r="Y460" s="451"/>
      <c r="Z460" s="451"/>
      <c r="AA460" s="451"/>
      <c r="AB460" s="451"/>
      <c r="AC460" s="451"/>
      <c r="AD460" s="451"/>
      <c r="AE460" s="451"/>
      <c r="AF460" s="451"/>
      <c r="AG460" s="451"/>
      <c r="AH460" s="451"/>
      <c r="AI460" s="451"/>
      <c r="AJ460" s="451"/>
      <c r="AK460" s="451"/>
      <c r="AL460" s="451"/>
      <c r="AM460" s="451"/>
      <c r="AN460" s="451"/>
      <c r="AO460" s="451"/>
      <c r="AP460" s="451"/>
      <c r="AQ460" s="451"/>
      <c r="AR460" s="451"/>
      <c r="AS460" s="451"/>
      <c r="AT460" s="451"/>
      <c r="AU460" s="451"/>
      <c r="AV460" s="451"/>
      <c r="AW460" s="451"/>
      <c r="AX460" s="451"/>
      <c r="AY460" s="451"/>
      <c r="AZ460" s="451"/>
      <c r="BA460" s="451"/>
      <c r="BB460" s="451"/>
      <c r="BC460" s="451"/>
      <c r="BD460" s="451"/>
      <c r="BE460" s="451"/>
      <c r="BF460" s="451"/>
      <c r="BG460" s="451"/>
      <c r="BH460" s="451"/>
      <c r="BI460" s="451"/>
      <c r="BJ460" s="451"/>
      <c r="BK460" s="451"/>
      <c r="BL460" s="451"/>
      <c r="BM460" s="451"/>
      <c r="BN460" s="451"/>
      <c r="BO460" s="451"/>
      <c r="BP460" s="451"/>
      <c r="BQ460" s="451"/>
      <c r="BR460" s="451"/>
      <c r="BS460" s="451"/>
      <c r="BT460" s="451"/>
      <c r="BU460" s="451"/>
      <c r="BV460" s="451"/>
      <c r="BW460" s="451"/>
      <c r="BX460" s="451"/>
      <c r="BY460" s="451"/>
      <c r="BZ460" s="451"/>
      <c r="CA460" s="451"/>
      <c r="CB460" s="451"/>
      <c r="CC460" s="451"/>
      <c r="CD460" s="451"/>
      <c r="CE460" s="451"/>
      <c r="CF460" s="451"/>
      <c r="CG460" s="451"/>
      <c r="CH460" s="451"/>
      <c r="CI460" s="451"/>
      <c r="CJ460" s="451"/>
      <c r="CK460" s="451"/>
      <c r="CL460" s="451"/>
      <c r="CM460" s="451"/>
      <c r="CN460" s="451"/>
      <c r="CO460" s="451"/>
      <c r="CP460" s="451"/>
      <c r="CQ460" s="451"/>
      <c r="CR460" s="451"/>
      <c r="CS460" s="451"/>
      <c r="CT460" s="451"/>
      <c r="CU460" s="451"/>
      <c r="CV460" s="451"/>
      <c r="CW460" s="451"/>
      <c r="CX460" s="451"/>
      <c r="CY460" s="451"/>
      <c r="CZ460" s="451"/>
      <c r="DA460" s="451"/>
      <c r="DB460" s="451"/>
      <c r="DC460" s="451"/>
      <c r="DD460" s="451"/>
      <c r="DE460" s="451"/>
      <c r="DF460" s="451"/>
      <c r="DG460" s="451"/>
      <c r="DH460" s="451"/>
      <c r="DI460" s="451"/>
      <c r="DJ460" s="451"/>
      <c r="DK460" s="451"/>
      <c r="DL460" s="451"/>
      <c r="DM460" s="451"/>
      <c r="DN460" s="451"/>
      <c r="DO460" s="451"/>
      <c r="DP460" s="451"/>
      <c r="DQ460" s="451"/>
      <c r="DR460" s="451"/>
      <c r="DS460" s="451"/>
      <c r="DT460" s="451"/>
      <c r="DU460" s="451"/>
      <c r="DV460" s="451"/>
      <c r="DW460" s="451"/>
      <c r="DX460" s="451"/>
      <c r="DY460" s="451"/>
      <c r="DZ460" s="451"/>
      <c r="EA460" s="451"/>
      <c r="EB460" s="451"/>
      <c r="EC460" s="451"/>
      <c r="ED460" s="451"/>
      <c r="EE460" s="451"/>
      <c r="EF460" s="451"/>
      <c r="EG460" s="451"/>
      <c r="EH460" s="451"/>
      <c r="EI460" s="451"/>
      <c r="EJ460" s="451"/>
      <c r="EK460" s="451"/>
      <c r="EL460" s="451"/>
      <c r="EM460" s="451"/>
      <c r="EN460" s="451"/>
      <c r="EO460" s="451"/>
      <c r="EP460" s="451"/>
      <c r="EQ460" s="451"/>
      <c r="ER460" s="451"/>
      <c r="ES460" s="451"/>
      <c r="ET460" s="451"/>
      <c r="EU460" s="451"/>
      <c r="EV460" s="451"/>
      <c r="EW460" s="451"/>
      <c r="EX460" s="451"/>
      <c r="EY460" s="451"/>
      <c r="EZ460" s="451"/>
      <c r="FA460" s="451"/>
      <c r="FB460" s="451"/>
      <c r="FC460" s="451"/>
      <c r="FD460" s="451"/>
      <c r="FE460" s="451"/>
      <c r="FF460" s="451"/>
      <c r="FG460" s="451"/>
      <c r="FH460" s="451"/>
      <c r="FI460" s="451"/>
      <c r="FJ460" s="451"/>
      <c r="FK460" s="451"/>
      <c r="FL460" s="451"/>
      <c r="FM460" s="451"/>
      <c r="FN460" s="451"/>
    </row>
    <row r="461" spans="1:170" ht="15.75" customHeight="1">
      <c r="A461" s="451"/>
      <c r="B461" s="451"/>
      <c r="C461" s="451"/>
      <c r="D461" s="451"/>
      <c r="E461" s="451"/>
      <c r="F461" s="451"/>
      <c r="G461" s="451"/>
      <c r="H461" s="451"/>
      <c r="I461" s="451"/>
      <c r="J461" s="451"/>
      <c r="K461" s="451"/>
      <c r="L461" s="451"/>
      <c r="M461" s="451"/>
      <c r="N461" s="451"/>
      <c r="O461" s="451"/>
      <c r="P461" s="451"/>
      <c r="Q461" s="451"/>
      <c r="R461" s="451"/>
      <c r="S461" s="451"/>
      <c r="T461" s="451"/>
      <c r="U461" s="451"/>
      <c r="V461" s="451"/>
      <c r="W461" s="451"/>
      <c r="X461" s="451"/>
      <c r="Y461" s="451"/>
      <c r="Z461" s="451"/>
      <c r="AA461" s="451"/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1"/>
      <c r="AY461" s="451"/>
      <c r="AZ461" s="451"/>
      <c r="BA461" s="451"/>
      <c r="BB461" s="451"/>
      <c r="BC461" s="451"/>
      <c r="BD461" s="451"/>
      <c r="BE461" s="451"/>
      <c r="BF461" s="451"/>
      <c r="BG461" s="451"/>
      <c r="BH461" s="451"/>
      <c r="BI461" s="451"/>
      <c r="BJ461" s="451"/>
      <c r="BK461" s="451"/>
      <c r="BL461" s="451"/>
      <c r="BM461" s="451"/>
      <c r="BN461" s="451"/>
      <c r="BO461" s="451"/>
      <c r="BP461" s="451"/>
      <c r="BQ461" s="451"/>
      <c r="BR461" s="451"/>
      <c r="BS461" s="451"/>
      <c r="BT461" s="451"/>
      <c r="BU461" s="451"/>
      <c r="BV461" s="451"/>
      <c r="BW461" s="451"/>
      <c r="BX461" s="451"/>
      <c r="BY461" s="451"/>
      <c r="BZ461" s="451"/>
      <c r="CA461" s="451"/>
      <c r="CB461" s="451"/>
      <c r="CC461" s="451"/>
      <c r="CD461" s="451"/>
      <c r="CE461" s="451"/>
      <c r="CF461" s="451"/>
      <c r="CG461" s="451"/>
      <c r="CH461" s="451"/>
      <c r="CI461" s="451"/>
      <c r="CJ461" s="451"/>
      <c r="CK461" s="451"/>
      <c r="CL461" s="451"/>
      <c r="CM461" s="451"/>
      <c r="CN461" s="451"/>
      <c r="CO461" s="451"/>
      <c r="CP461" s="451"/>
      <c r="CQ461" s="451"/>
      <c r="CR461" s="451"/>
      <c r="CS461" s="451"/>
      <c r="CT461" s="451"/>
      <c r="CU461" s="451"/>
      <c r="CV461" s="451"/>
      <c r="CW461" s="451"/>
      <c r="CX461" s="451"/>
      <c r="CY461" s="451"/>
      <c r="CZ461" s="451"/>
      <c r="DA461" s="451"/>
      <c r="DB461" s="451"/>
      <c r="DC461" s="451"/>
      <c r="DD461" s="451"/>
      <c r="DE461" s="451"/>
      <c r="DF461" s="451"/>
      <c r="DG461" s="451"/>
      <c r="DH461" s="451"/>
      <c r="DI461" s="451"/>
      <c r="DJ461" s="451"/>
      <c r="DK461" s="451"/>
      <c r="DL461" s="451"/>
      <c r="DM461" s="451"/>
      <c r="DN461" s="451"/>
      <c r="DO461" s="451"/>
      <c r="DP461" s="451"/>
      <c r="DQ461" s="451"/>
      <c r="DR461" s="451"/>
      <c r="DS461" s="451"/>
      <c r="DT461" s="451"/>
      <c r="DU461" s="451"/>
      <c r="DV461" s="451"/>
      <c r="DW461" s="451"/>
      <c r="DX461" s="451"/>
      <c r="DY461" s="451"/>
      <c r="DZ461" s="451"/>
      <c r="EA461" s="451"/>
      <c r="EB461" s="451"/>
      <c r="EC461" s="451"/>
      <c r="ED461" s="451"/>
      <c r="EE461" s="451"/>
      <c r="EF461" s="451"/>
      <c r="EG461" s="451"/>
      <c r="EH461" s="451"/>
      <c r="EI461" s="451"/>
      <c r="EJ461" s="451"/>
      <c r="EK461" s="451"/>
      <c r="EL461" s="451"/>
      <c r="EM461" s="451"/>
      <c r="EN461" s="451"/>
      <c r="EO461" s="451"/>
      <c r="EP461" s="451"/>
      <c r="EQ461" s="451"/>
      <c r="ER461" s="451"/>
      <c r="ES461" s="451"/>
      <c r="ET461" s="451"/>
      <c r="EU461" s="451"/>
      <c r="EV461" s="451"/>
      <c r="EW461" s="451"/>
      <c r="EX461" s="451"/>
      <c r="EY461" s="451"/>
      <c r="EZ461" s="451"/>
      <c r="FA461" s="451"/>
      <c r="FB461" s="451"/>
      <c r="FC461" s="451"/>
      <c r="FD461" s="451"/>
      <c r="FE461" s="451"/>
      <c r="FF461" s="451"/>
      <c r="FG461" s="451"/>
      <c r="FH461" s="451"/>
      <c r="FI461" s="451"/>
      <c r="FJ461" s="451"/>
      <c r="FK461" s="451"/>
      <c r="FL461" s="451"/>
      <c r="FM461" s="451"/>
      <c r="FN461" s="451"/>
    </row>
    <row r="462" spans="1:170" ht="15.75" customHeight="1">
      <c r="A462" s="451"/>
      <c r="B462" s="451"/>
      <c r="C462" s="451"/>
      <c r="D462" s="451"/>
      <c r="E462" s="451"/>
      <c r="F462" s="451"/>
      <c r="G462" s="451"/>
      <c r="H462" s="451"/>
      <c r="I462" s="451"/>
      <c r="J462" s="451"/>
      <c r="K462" s="451"/>
      <c r="L462" s="451"/>
      <c r="M462" s="451"/>
      <c r="N462" s="451"/>
      <c r="O462" s="451"/>
      <c r="P462" s="451"/>
      <c r="Q462" s="451"/>
      <c r="R462" s="451"/>
      <c r="S462" s="451"/>
      <c r="T462" s="451"/>
      <c r="U462" s="451"/>
      <c r="V462" s="451"/>
      <c r="W462" s="451"/>
      <c r="X462" s="451"/>
      <c r="Y462" s="451"/>
      <c r="Z462" s="451"/>
      <c r="AA462" s="451"/>
      <c r="AB462" s="451"/>
      <c r="AC462" s="451"/>
      <c r="AD462" s="451"/>
      <c r="AE462" s="451"/>
      <c r="AF462" s="451"/>
      <c r="AG462" s="451"/>
      <c r="AH462" s="451"/>
      <c r="AI462" s="451"/>
      <c r="AJ462" s="451"/>
      <c r="AK462" s="451"/>
      <c r="AL462" s="451"/>
      <c r="AM462" s="451"/>
      <c r="AN462" s="451"/>
      <c r="AO462" s="451"/>
      <c r="AP462" s="451"/>
      <c r="AQ462" s="451"/>
      <c r="AR462" s="451"/>
      <c r="AS462" s="451"/>
      <c r="AT462" s="451"/>
      <c r="AU462" s="451"/>
      <c r="AV462" s="451"/>
      <c r="AW462" s="451"/>
      <c r="AX462" s="451"/>
      <c r="AY462" s="451"/>
      <c r="AZ462" s="451"/>
      <c r="BA462" s="451"/>
      <c r="BB462" s="451"/>
      <c r="BC462" s="451"/>
      <c r="BD462" s="451"/>
      <c r="BE462" s="451"/>
      <c r="BF462" s="451"/>
      <c r="BG462" s="451"/>
      <c r="BH462" s="451"/>
      <c r="BI462" s="451"/>
      <c r="BJ462" s="451"/>
      <c r="BK462" s="451"/>
      <c r="BL462" s="451"/>
      <c r="BM462" s="451"/>
      <c r="BN462" s="451"/>
      <c r="BO462" s="451"/>
      <c r="BP462" s="451"/>
      <c r="BQ462" s="451"/>
      <c r="BR462" s="451"/>
      <c r="BS462" s="451"/>
      <c r="BT462" s="451"/>
      <c r="BU462" s="451"/>
      <c r="BV462" s="451"/>
      <c r="BW462" s="451"/>
      <c r="BX462" s="451"/>
      <c r="BY462" s="451"/>
      <c r="BZ462" s="451"/>
      <c r="CA462" s="451"/>
      <c r="CB462" s="451"/>
      <c r="CC462" s="451"/>
      <c r="CD462" s="451"/>
      <c r="CE462" s="451"/>
      <c r="CF462" s="451"/>
      <c r="CG462" s="451"/>
      <c r="CH462" s="451"/>
      <c r="CI462" s="451"/>
      <c r="CJ462" s="451"/>
      <c r="CK462" s="451"/>
      <c r="CL462" s="451"/>
      <c r="CM462" s="451"/>
      <c r="CN462" s="451"/>
      <c r="CO462" s="451"/>
      <c r="CP462" s="451"/>
      <c r="CQ462" s="451"/>
      <c r="CR462" s="451"/>
      <c r="CS462" s="451"/>
      <c r="CT462" s="451"/>
      <c r="CU462" s="451"/>
      <c r="CV462" s="451"/>
      <c r="CW462" s="451"/>
      <c r="CX462" s="451"/>
      <c r="CY462" s="451"/>
      <c r="CZ462" s="451"/>
      <c r="DA462" s="451"/>
      <c r="DB462" s="451"/>
      <c r="DC462" s="451"/>
      <c r="DD462" s="451"/>
      <c r="DE462" s="451"/>
      <c r="DF462" s="451"/>
      <c r="DG462" s="451"/>
      <c r="DH462" s="451"/>
      <c r="DI462" s="451"/>
      <c r="DJ462" s="451"/>
      <c r="DK462" s="451"/>
      <c r="DL462" s="451"/>
      <c r="DM462" s="451"/>
      <c r="DN462" s="451"/>
      <c r="DO462" s="451"/>
      <c r="DP462" s="451"/>
      <c r="DQ462" s="451"/>
      <c r="DR462" s="451"/>
      <c r="DS462" s="451"/>
      <c r="DT462" s="451"/>
      <c r="DU462" s="451"/>
      <c r="DV462" s="451"/>
      <c r="DW462" s="451"/>
      <c r="DX462" s="451"/>
      <c r="DY462" s="451"/>
      <c r="DZ462" s="451"/>
      <c r="EA462" s="451"/>
      <c r="EB462" s="451"/>
      <c r="EC462" s="451"/>
      <c r="ED462" s="451"/>
      <c r="EE462" s="451"/>
      <c r="EF462" s="451"/>
      <c r="EG462" s="451"/>
      <c r="EH462" s="451"/>
      <c r="EI462" s="451"/>
      <c r="EJ462" s="451"/>
      <c r="EK462" s="451"/>
      <c r="EL462" s="451"/>
      <c r="EM462" s="451"/>
      <c r="EN462" s="451"/>
      <c r="EO462" s="451"/>
      <c r="EP462" s="451"/>
      <c r="EQ462" s="451"/>
      <c r="ER462" s="451"/>
      <c r="ES462" s="451"/>
      <c r="ET462" s="451"/>
      <c r="EU462" s="451"/>
      <c r="EV462" s="451"/>
      <c r="EW462" s="451"/>
      <c r="EX462" s="451"/>
      <c r="EY462" s="451"/>
      <c r="EZ462" s="451"/>
      <c r="FA462" s="451"/>
      <c r="FB462" s="451"/>
      <c r="FC462" s="451"/>
      <c r="FD462" s="451"/>
      <c r="FE462" s="451"/>
      <c r="FF462" s="451"/>
      <c r="FG462" s="451"/>
      <c r="FH462" s="451"/>
      <c r="FI462" s="451"/>
      <c r="FJ462" s="451"/>
      <c r="FK462" s="451"/>
      <c r="FL462" s="451"/>
      <c r="FM462" s="451"/>
      <c r="FN462" s="451"/>
    </row>
    <row r="463" spans="1:170" ht="15.75" customHeight="1">
      <c r="A463" s="451"/>
      <c r="B463" s="451"/>
      <c r="C463" s="451"/>
      <c r="D463" s="451"/>
      <c r="E463" s="451"/>
      <c r="F463" s="451"/>
      <c r="G463" s="451"/>
      <c r="H463" s="451"/>
      <c r="I463" s="451"/>
      <c r="J463" s="451"/>
      <c r="K463" s="451"/>
      <c r="L463" s="451"/>
      <c r="M463" s="451"/>
      <c r="N463" s="451"/>
      <c r="O463" s="451"/>
      <c r="P463" s="451"/>
      <c r="Q463" s="451"/>
      <c r="R463" s="451"/>
      <c r="S463" s="451"/>
      <c r="T463" s="451"/>
      <c r="U463" s="451"/>
      <c r="V463" s="451"/>
      <c r="W463" s="451"/>
      <c r="X463" s="451"/>
      <c r="Y463" s="451"/>
      <c r="Z463" s="451"/>
      <c r="AA463" s="451"/>
      <c r="AB463" s="451"/>
      <c r="AC463" s="451"/>
      <c r="AD463" s="451"/>
      <c r="AE463" s="451"/>
      <c r="AF463" s="451"/>
      <c r="AG463" s="451"/>
      <c r="AH463" s="451"/>
      <c r="AI463" s="451"/>
      <c r="AJ463" s="451"/>
      <c r="AK463" s="451"/>
      <c r="AL463" s="451"/>
      <c r="AM463" s="451"/>
      <c r="AN463" s="451"/>
      <c r="AO463" s="451"/>
      <c r="AP463" s="451"/>
      <c r="AQ463" s="451"/>
      <c r="AR463" s="451"/>
      <c r="AS463" s="451"/>
      <c r="AT463" s="451"/>
      <c r="AU463" s="451"/>
      <c r="AV463" s="451"/>
      <c r="AW463" s="451"/>
      <c r="AX463" s="451"/>
      <c r="AY463" s="451"/>
      <c r="AZ463" s="451"/>
      <c r="BA463" s="451"/>
      <c r="BB463" s="451"/>
      <c r="BC463" s="451"/>
      <c r="BD463" s="451"/>
      <c r="BE463" s="451"/>
      <c r="BF463" s="451"/>
      <c r="BG463" s="451"/>
      <c r="BH463" s="451"/>
      <c r="BI463" s="451"/>
      <c r="BJ463" s="451"/>
      <c r="BK463" s="451"/>
      <c r="BL463" s="451"/>
      <c r="BM463" s="451"/>
      <c r="BN463" s="451"/>
      <c r="BO463" s="451"/>
      <c r="BP463" s="451"/>
      <c r="BQ463" s="451"/>
      <c r="BR463" s="451"/>
      <c r="BS463" s="451"/>
      <c r="BT463" s="451"/>
      <c r="BU463" s="451"/>
      <c r="BV463" s="451"/>
      <c r="BW463" s="451"/>
      <c r="BX463" s="451"/>
      <c r="BY463" s="451"/>
      <c r="BZ463" s="451"/>
      <c r="CA463" s="451"/>
      <c r="CB463" s="451"/>
      <c r="CC463" s="451"/>
      <c r="CD463" s="451"/>
      <c r="CE463" s="451"/>
      <c r="CF463" s="451"/>
      <c r="CG463" s="451"/>
      <c r="CH463" s="451"/>
      <c r="CI463" s="451"/>
      <c r="CJ463" s="451"/>
      <c r="CK463" s="451"/>
      <c r="CL463" s="451"/>
      <c r="CM463" s="451"/>
      <c r="CN463" s="451"/>
      <c r="CO463" s="451"/>
      <c r="CP463" s="451"/>
      <c r="CQ463" s="451"/>
      <c r="CR463" s="451"/>
      <c r="CS463" s="451"/>
      <c r="CT463" s="451"/>
      <c r="CU463" s="451"/>
      <c r="CV463" s="451"/>
      <c r="CW463" s="451"/>
      <c r="CX463" s="451"/>
      <c r="CY463" s="451"/>
      <c r="CZ463" s="451"/>
      <c r="DA463" s="451"/>
      <c r="DB463" s="451"/>
      <c r="DC463" s="451"/>
      <c r="DD463" s="451"/>
      <c r="DE463" s="451"/>
      <c r="DF463" s="451"/>
      <c r="DG463" s="451"/>
      <c r="DH463" s="451"/>
      <c r="DI463" s="451"/>
      <c r="DJ463" s="451"/>
      <c r="DK463" s="451"/>
      <c r="DL463" s="451"/>
      <c r="DM463" s="451"/>
      <c r="DN463" s="451"/>
      <c r="DO463" s="451"/>
      <c r="DP463" s="451"/>
      <c r="DQ463" s="451"/>
      <c r="DR463" s="451"/>
      <c r="DS463" s="451"/>
      <c r="DT463" s="451"/>
      <c r="DU463" s="451"/>
      <c r="DV463" s="451"/>
      <c r="DW463" s="451"/>
      <c r="DX463" s="451"/>
      <c r="DY463" s="451"/>
      <c r="DZ463" s="451"/>
      <c r="EA463" s="451"/>
      <c r="EB463" s="451"/>
      <c r="EC463" s="451"/>
      <c r="ED463" s="451"/>
      <c r="EE463" s="451"/>
      <c r="EF463" s="451"/>
      <c r="EG463" s="451"/>
      <c r="EH463" s="451"/>
      <c r="EI463" s="451"/>
      <c r="EJ463" s="451"/>
      <c r="EK463" s="451"/>
      <c r="EL463" s="451"/>
      <c r="EM463" s="451"/>
      <c r="EN463" s="451"/>
      <c r="EO463" s="451"/>
      <c r="EP463" s="451"/>
      <c r="EQ463" s="451"/>
      <c r="ER463" s="451"/>
      <c r="ES463" s="451"/>
      <c r="ET463" s="451"/>
      <c r="EU463" s="451"/>
      <c r="EV463" s="451"/>
      <c r="EW463" s="451"/>
      <c r="EX463" s="451"/>
      <c r="EY463" s="451"/>
      <c r="EZ463" s="451"/>
      <c r="FA463" s="451"/>
      <c r="FB463" s="451"/>
      <c r="FC463" s="451"/>
      <c r="FD463" s="451"/>
      <c r="FE463" s="451"/>
      <c r="FF463" s="451"/>
      <c r="FG463" s="451"/>
      <c r="FH463" s="451"/>
      <c r="FI463" s="451"/>
      <c r="FJ463" s="451"/>
      <c r="FK463" s="451"/>
      <c r="FL463" s="451"/>
      <c r="FM463" s="451"/>
      <c r="FN463" s="451"/>
    </row>
    <row r="464" spans="1:170" ht="15.75" customHeight="1">
      <c r="A464" s="451"/>
      <c r="B464" s="451"/>
      <c r="C464" s="451"/>
      <c r="D464" s="451"/>
      <c r="E464" s="451"/>
      <c r="F464" s="451"/>
      <c r="G464" s="451"/>
      <c r="H464" s="451"/>
      <c r="I464" s="451"/>
      <c r="J464" s="451"/>
      <c r="K464" s="451"/>
      <c r="L464" s="451"/>
      <c r="M464" s="451"/>
      <c r="N464" s="451"/>
      <c r="O464" s="451"/>
      <c r="P464" s="451"/>
      <c r="Q464" s="451"/>
      <c r="R464" s="451"/>
      <c r="S464" s="451"/>
      <c r="T464" s="451"/>
      <c r="U464" s="451"/>
      <c r="V464" s="451"/>
      <c r="W464" s="451"/>
      <c r="X464" s="451"/>
      <c r="Y464" s="451"/>
      <c r="Z464" s="451"/>
      <c r="AA464" s="451"/>
      <c r="AB464" s="451"/>
      <c r="AC464" s="451"/>
      <c r="AD464" s="451"/>
      <c r="AE464" s="451"/>
      <c r="AF464" s="451"/>
      <c r="AG464" s="451"/>
      <c r="AH464" s="451"/>
      <c r="AI464" s="451"/>
      <c r="AJ464" s="451"/>
      <c r="AK464" s="451"/>
      <c r="AL464" s="451"/>
      <c r="AM464" s="451"/>
      <c r="AN464" s="451"/>
      <c r="AO464" s="451"/>
      <c r="AP464" s="451"/>
      <c r="AQ464" s="451"/>
      <c r="AR464" s="451"/>
      <c r="AS464" s="451"/>
      <c r="AT464" s="451"/>
      <c r="AU464" s="451"/>
      <c r="AV464" s="451"/>
      <c r="AW464" s="451"/>
      <c r="AX464" s="451"/>
      <c r="AY464" s="451"/>
      <c r="AZ464" s="451"/>
      <c r="BA464" s="451"/>
      <c r="BB464" s="451"/>
      <c r="BC464" s="451"/>
      <c r="BD464" s="451"/>
      <c r="BE464" s="451"/>
      <c r="BF464" s="451"/>
      <c r="BG464" s="451"/>
      <c r="BH464" s="451"/>
      <c r="BI464" s="451"/>
      <c r="BJ464" s="451"/>
      <c r="BK464" s="451"/>
      <c r="BL464" s="451"/>
      <c r="BM464" s="451"/>
      <c r="BN464" s="451"/>
      <c r="BO464" s="451"/>
      <c r="BP464" s="451"/>
      <c r="BQ464" s="451"/>
      <c r="BR464" s="451"/>
      <c r="BS464" s="451"/>
      <c r="BT464" s="451"/>
      <c r="BU464" s="451"/>
      <c r="BV464" s="451"/>
      <c r="BW464" s="451"/>
      <c r="BX464" s="451"/>
      <c r="BY464" s="451"/>
      <c r="BZ464" s="451"/>
      <c r="CA464" s="451"/>
      <c r="CB464" s="451"/>
      <c r="CC464" s="451"/>
      <c r="CD464" s="451"/>
      <c r="CE464" s="451"/>
      <c r="CF464" s="451"/>
      <c r="CG464" s="451"/>
      <c r="CH464" s="451"/>
      <c r="CI464" s="451"/>
      <c r="CJ464" s="451"/>
      <c r="CK464" s="451"/>
      <c r="CL464" s="451"/>
      <c r="CM464" s="451"/>
      <c r="CN464" s="451"/>
      <c r="CO464" s="451"/>
      <c r="CP464" s="451"/>
      <c r="CQ464" s="451"/>
      <c r="CR464" s="451"/>
      <c r="CS464" s="451"/>
      <c r="CT464" s="451"/>
      <c r="CU464" s="451"/>
      <c r="CV464" s="451"/>
      <c r="CW464" s="451"/>
      <c r="CX464" s="451"/>
      <c r="CY464" s="451"/>
      <c r="CZ464" s="451"/>
      <c r="DA464" s="451"/>
      <c r="DB464" s="451"/>
      <c r="DC464" s="451"/>
      <c r="DD464" s="451"/>
      <c r="DE464" s="451"/>
      <c r="DF464" s="451"/>
      <c r="DG464" s="451"/>
      <c r="DH464" s="451"/>
      <c r="DI464" s="451"/>
      <c r="DJ464" s="451"/>
      <c r="DK464" s="451"/>
      <c r="DL464" s="451"/>
      <c r="DM464" s="451"/>
      <c r="DN464" s="451"/>
      <c r="DO464" s="451"/>
      <c r="DP464" s="451"/>
      <c r="DQ464" s="451"/>
      <c r="DR464" s="451"/>
      <c r="DS464" s="451"/>
      <c r="DT464" s="451"/>
      <c r="DU464" s="451"/>
      <c r="DV464" s="451"/>
      <c r="DW464" s="451"/>
      <c r="DX464" s="451"/>
      <c r="DY464" s="451"/>
      <c r="DZ464" s="451"/>
      <c r="EA464" s="451"/>
      <c r="EB464" s="451"/>
      <c r="EC464" s="451"/>
      <c r="ED464" s="451"/>
      <c r="EE464" s="451"/>
      <c r="EF464" s="451"/>
      <c r="EG464" s="451"/>
      <c r="EH464" s="451"/>
      <c r="EI464" s="451"/>
      <c r="EJ464" s="451"/>
      <c r="EK464" s="451"/>
      <c r="EL464" s="451"/>
      <c r="EM464" s="451"/>
      <c r="EN464" s="451"/>
      <c r="EO464" s="451"/>
      <c r="EP464" s="451"/>
      <c r="EQ464" s="451"/>
      <c r="ER464" s="451"/>
      <c r="ES464" s="451"/>
      <c r="ET464" s="451"/>
      <c r="EU464" s="451"/>
      <c r="EV464" s="451"/>
      <c r="EW464" s="451"/>
      <c r="EX464" s="451"/>
      <c r="EY464" s="451"/>
      <c r="EZ464" s="451"/>
      <c r="FA464" s="451"/>
      <c r="FB464" s="451"/>
      <c r="FC464" s="451"/>
      <c r="FD464" s="451"/>
      <c r="FE464" s="451"/>
      <c r="FF464" s="451"/>
      <c r="FG464" s="451"/>
      <c r="FH464" s="451"/>
      <c r="FI464" s="451"/>
      <c r="FJ464" s="451"/>
      <c r="FK464" s="451"/>
      <c r="FL464" s="451"/>
      <c r="FM464" s="451"/>
      <c r="FN464" s="451"/>
    </row>
    <row r="465" spans="1:170" ht="15.75" customHeight="1">
      <c r="A465" s="451"/>
      <c r="B465" s="451"/>
      <c r="C465" s="451"/>
      <c r="D465" s="451"/>
      <c r="E465" s="451"/>
      <c r="F465" s="451"/>
      <c r="G465" s="451"/>
      <c r="H465" s="451"/>
      <c r="I465" s="451"/>
      <c r="J465" s="451"/>
      <c r="K465" s="451"/>
      <c r="L465" s="451"/>
      <c r="M465" s="451"/>
      <c r="N465" s="451"/>
      <c r="O465" s="451"/>
      <c r="P465" s="451"/>
      <c r="Q465" s="451"/>
      <c r="R465" s="451"/>
      <c r="S465" s="451"/>
      <c r="T465" s="451"/>
      <c r="U465" s="451"/>
      <c r="V465" s="451"/>
      <c r="W465" s="451"/>
      <c r="X465" s="451"/>
      <c r="Y465" s="451"/>
      <c r="Z465" s="451"/>
      <c r="AA465" s="451"/>
      <c r="AB465" s="451"/>
      <c r="AC465" s="451"/>
      <c r="AD465" s="451"/>
      <c r="AE465" s="451"/>
      <c r="AF465" s="451"/>
      <c r="AG465" s="451"/>
      <c r="AH465" s="451"/>
      <c r="AI465" s="451"/>
      <c r="AJ465" s="451"/>
      <c r="AK465" s="451"/>
      <c r="AL465" s="451"/>
      <c r="AM465" s="451"/>
      <c r="AN465" s="451"/>
      <c r="AO465" s="451"/>
      <c r="AP465" s="451"/>
      <c r="AQ465" s="451"/>
      <c r="AR465" s="451"/>
      <c r="AS465" s="451"/>
      <c r="AT465" s="451"/>
      <c r="AU465" s="451"/>
      <c r="AV465" s="451"/>
      <c r="AW465" s="451"/>
      <c r="AX465" s="451"/>
      <c r="AY465" s="451"/>
      <c r="AZ465" s="451"/>
      <c r="BA465" s="451"/>
      <c r="BB465" s="451"/>
      <c r="BC465" s="451"/>
      <c r="BD465" s="451"/>
      <c r="BE465" s="451"/>
      <c r="BF465" s="451"/>
      <c r="BG465" s="451"/>
      <c r="BH465" s="451"/>
      <c r="BI465" s="451"/>
      <c r="BJ465" s="451"/>
      <c r="BK465" s="451"/>
      <c r="BL465" s="451"/>
      <c r="BM465" s="451"/>
      <c r="BN465" s="451"/>
      <c r="BO465" s="451"/>
      <c r="BP465" s="451"/>
      <c r="BQ465" s="451"/>
      <c r="BR465" s="451"/>
      <c r="BS465" s="451"/>
      <c r="BT465" s="451"/>
      <c r="BU465" s="451"/>
      <c r="BV465" s="451"/>
      <c r="BW465" s="451"/>
      <c r="BX465" s="451"/>
      <c r="BY465" s="451"/>
      <c r="BZ465" s="451"/>
      <c r="CA465" s="451"/>
      <c r="CB465" s="451"/>
      <c r="CC465" s="451"/>
      <c r="CD465" s="451"/>
      <c r="CE465" s="451"/>
      <c r="CF465" s="451"/>
      <c r="CG465" s="451"/>
      <c r="CH465" s="451"/>
      <c r="CI465" s="451"/>
      <c r="CJ465" s="451"/>
      <c r="CK465" s="451"/>
      <c r="CL465" s="451"/>
      <c r="CM465" s="451"/>
      <c r="CN465" s="451"/>
      <c r="CO465" s="451"/>
      <c r="CP465" s="451"/>
      <c r="CQ465" s="451"/>
      <c r="CR465" s="451"/>
      <c r="CS465" s="451"/>
      <c r="CT465" s="451"/>
      <c r="CU465" s="451"/>
      <c r="CV465" s="451"/>
      <c r="CW465" s="451"/>
      <c r="CX465" s="451"/>
      <c r="CY465" s="451"/>
      <c r="CZ465" s="451"/>
      <c r="DA465" s="451"/>
      <c r="DB465" s="451"/>
      <c r="DC465" s="451"/>
      <c r="DD465" s="451"/>
      <c r="DE465" s="451"/>
      <c r="DF465" s="451"/>
      <c r="DG465" s="451"/>
      <c r="DH465" s="451"/>
      <c r="DI465" s="451"/>
      <c r="DJ465" s="451"/>
      <c r="DK465" s="451"/>
      <c r="DL465" s="451"/>
      <c r="DM465" s="451"/>
      <c r="DN465" s="451"/>
      <c r="DO465" s="451"/>
      <c r="DP465" s="451"/>
      <c r="DQ465" s="451"/>
      <c r="DR465" s="451"/>
      <c r="DS465" s="451"/>
      <c r="DT465" s="451"/>
      <c r="DU465" s="451"/>
      <c r="DV465" s="451"/>
      <c r="DW465" s="451"/>
      <c r="DX465" s="451"/>
      <c r="DY465" s="451"/>
      <c r="DZ465" s="451"/>
      <c r="EA465" s="451"/>
      <c r="EB465" s="451"/>
      <c r="EC465" s="451"/>
      <c r="ED465" s="451"/>
      <c r="EE465" s="451"/>
      <c r="EF465" s="451"/>
      <c r="EG465" s="451"/>
      <c r="EH465" s="451"/>
      <c r="EI465" s="451"/>
      <c r="EJ465" s="451"/>
      <c r="EK465" s="451"/>
      <c r="EL465" s="451"/>
      <c r="EM465" s="451"/>
      <c r="EN465" s="451"/>
      <c r="EO465" s="451"/>
      <c r="EP465" s="451"/>
      <c r="EQ465" s="451"/>
      <c r="ER465" s="451"/>
      <c r="ES465" s="451"/>
      <c r="ET465" s="451"/>
      <c r="EU465" s="451"/>
      <c r="EV465" s="451"/>
      <c r="EW465" s="451"/>
      <c r="EX465" s="451"/>
      <c r="EY465" s="451"/>
      <c r="EZ465" s="451"/>
      <c r="FA465" s="451"/>
      <c r="FB465" s="451"/>
      <c r="FC465" s="451"/>
      <c r="FD465" s="451"/>
      <c r="FE465" s="451"/>
      <c r="FF465" s="451"/>
      <c r="FG465" s="451"/>
      <c r="FH465" s="451"/>
      <c r="FI465" s="451"/>
      <c r="FJ465" s="451"/>
      <c r="FK465" s="451"/>
      <c r="FL465" s="451"/>
      <c r="FM465" s="451"/>
      <c r="FN465" s="451"/>
    </row>
    <row r="466" spans="1:170" ht="15.75" customHeight="1">
      <c r="A466" s="451"/>
      <c r="B466" s="451"/>
      <c r="C466" s="451"/>
      <c r="D466" s="451"/>
      <c r="E466" s="451"/>
      <c r="F466" s="451"/>
      <c r="G466" s="451"/>
      <c r="H466" s="451"/>
      <c r="I466" s="451"/>
      <c r="J466" s="451"/>
      <c r="K466" s="451"/>
      <c r="L466" s="451"/>
      <c r="M466" s="451"/>
      <c r="N466" s="451"/>
      <c r="O466" s="451"/>
      <c r="P466" s="451"/>
      <c r="Q466" s="451"/>
      <c r="R466" s="451"/>
      <c r="S466" s="451"/>
      <c r="T466" s="451"/>
      <c r="U466" s="451"/>
      <c r="V466" s="451"/>
      <c r="W466" s="451"/>
      <c r="X466" s="451"/>
      <c r="Y466" s="451"/>
      <c r="Z466" s="451"/>
      <c r="AA466" s="451"/>
      <c r="AB466" s="451"/>
      <c r="AC466" s="451"/>
      <c r="AD466" s="451"/>
      <c r="AE466" s="451"/>
      <c r="AF466" s="451"/>
      <c r="AG466" s="451"/>
      <c r="AH466" s="451"/>
      <c r="AI466" s="451"/>
      <c r="AJ466" s="451"/>
      <c r="AK466" s="451"/>
      <c r="AL466" s="451"/>
      <c r="AM466" s="451"/>
      <c r="AN466" s="451"/>
      <c r="AO466" s="451"/>
      <c r="AP466" s="451"/>
      <c r="AQ466" s="451"/>
      <c r="AR466" s="451"/>
      <c r="AS466" s="451"/>
      <c r="AT466" s="451"/>
      <c r="AU466" s="451"/>
      <c r="AV466" s="451"/>
      <c r="AW466" s="451"/>
      <c r="AX466" s="451"/>
      <c r="AY466" s="451"/>
      <c r="AZ466" s="451"/>
      <c r="BA466" s="451"/>
      <c r="BB466" s="451"/>
      <c r="BC466" s="451"/>
      <c r="BD466" s="451"/>
      <c r="BE466" s="451"/>
      <c r="BF466" s="451"/>
      <c r="BG466" s="451"/>
      <c r="BH466" s="451"/>
      <c r="BI466" s="451"/>
      <c r="BJ466" s="451"/>
      <c r="BK466" s="451"/>
      <c r="BL466" s="451"/>
      <c r="BM466" s="451"/>
      <c r="BN466" s="451"/>
      <c r="BO466" s="451"/>
      <c r="BP466" s="451"/>
      <c r="BQ466" s="451"/>
      <c r="BR466" s="451"/>
      <c r="BS466" s="451"/>
      <c r="BT466" s="451"/>
      <c r="BU466" s="451"/>
      <c r="BV466" s="451"/>
      <c r="BW466" s="451"/>
      <c r="BX466" s="451"/>
      <c r="BY466" s="451"/>
      <c r="BZ466" s="451"/>
      <c r="CA466" s="451"/>
      <c r="CB466" s="451"/>
      <c r="CC466" s="451"/>
      <c r="CD466" s="451"/>
      <c r="CE466" s="451"/>
      <c r="CF466" s="451"/>
      <c r="CG466" s="451"/>
      <c r="CH466" s="451"/>
      <c r="CI466" s="451"/>
      <c r="CJ466" s="451"/>
      <c r="CK466" s="451"/>
      <c r="CL466" s="451"/>
      <c r="CM466" s="451"/>
      <c r="CN466" s="451"/>
      <c r="CO466" s="451"/>
      <c r="CP466" s="451"/>
      <c r="CQ466" s="451"/>
      <c r="CR466" s="451"/>
      <c r="CS466" s="451"/>
      <c r="CT466" s="451"/>
      <c r="CU466" s="451"/>
      <c r="CV466" s="451"/>
      <c r="CW466" s="451"/>
      <c r="CX466" s="451"/>
      <c r="CY466" s="451"/>
      <c r="CZ466" s="451"/>
      <c r="DA466" s="451"/>
      <c r="DB466" s="451"/>
      <c r="DC466" s="451"/>
      <c r="DD466" s="451"/>
      <c r="DE466" s="451"/>
      <c r="DF466" s="451"/>
      <c r="DG466" s="451"/>
      <c r="DH466" s="451"/>
      <c r="DI466" s="451"/>
      <c r="DJ466" s="451"/>
      <c r="DK466" s="451"/>
      <c r="DL466" s="451"/>
      <c r="DM466" s="451"/>
      <c r="DN466" s="451"/>
      <c r="DO466" s="451"/>
      <c r="DP466" s="451"/>
      <c r="DQ466" s="451"/>
      <c r="DR466" s="451"/>
      <c r="DS466" s="451"/>
      <c r="DT466" s="451"/>
      <c r="DU466" s="451"/>
      <c r="DV466" s="451"/>
      <c r="DW466" s="451"/>
      <c r="DX466" s="451"/>
      <c r="DY466" s="451"/>
      <c r="DZ466" s="451"/>
      <c r="EA466" s="451"/>
      <c r="EB466" s="451"/>
      <c r="EC466" s="451"/>
      <c r="ED466" s="451"/>
      <c r="EE466" s="451"/>
      <c r="EF466" s="451"/>
      <c r="EG466" s="451"/>
      <c r="EH466" s="451"/>
      <c r="EI466" s="451"/>
      <c r="EJ466" s="451"/>
      <c r="EK466" s="451"/>
      <c r="EL466" s="451"/>
      <c r="EM466" s="451"/>
      <c r="EN466" s="451"/>
      <c r="EO466" s="451"/>
      <c r="EP466" s="451"/>
      <c r="EQ466" s="451"/>
      <c r="ER466" s="451"/>
      <c r="ES466" s="451"/>
      <c r="ET466" s="451"/>
      <c r="EU466" s="451"/>
      <c r="EV466" s="451"/>
      <c r="EW466" s="451"/>
      <c r="EX466" s="451"/>
      <c r="EY466" s="451"/>
      <c r="EZ466" s="451"/>
      <c r="FA466" s="451"/>
      <c r="FB466" s="451"/>
      <c r="FC466" s="451"/>
      <c r="FD466" s="451"/>
      <c r="FE466" s="451"/>
      <c r="FF466" s="451"/>
      <c r="FG466" s="451"/>
      <c r="FH466" s="451"/>
      <c r="FI466" s="451"/>
      <c r="FJ466" s="451"/>
      <c r="FK466" s="451"/>
      <c r="FL466" s="451"/>
      <c r="FM466" s="451"/>
      <c r="FN466" s="451"/>
    </row>
    <row r="467" spans="1:170" ht="15.75" customHeight="1">
      <c r="A467" s="451"/>
      <c r="B467" s="451"/>
      <c r="C467" s="451"/>
      <c r="D467" s="451"/>
      <c r="E467" s="451"/>
      <c r="F467" s="451"/>
      <c r="G467" s="451"/>
      <c r="H467" s="451"/>
      <c r="I467" s="451"/>
      <c r="J467" s="451"/>
      <c r="K467" s="451"/>
      <c r="L467" s="451"/>
      <c r="M467" s="451"/>
      <c r="N467" s="451"/>
      <c r="O467" s="451"/>
      <c r="P467" s="451"/>
      <c r="Q467" s="451"/>
      <c r="R467" s="451"/>
      <c r="S467" s="451"/>
      <c r="T467" s="451"/>
      <c r="U467" s="451"/>
      <c r="V467" s="451"/>
      <c r="W467" s="451"/>
      <c r="X467" s="451"/>
      <c r="Y467" s="451"/>
      <c r="Z467" s="451"/>
      <c r="AA467" s="451"/>
      <c r="AB467" s="451"/>
      <c r="AC467" s="451"/>
      <c r="AD467" s="451"/>
      <c r="AE467" s="451"/>
      <c r="AF467" s="451"/>
      <c r="AG467" s="451"/>
      <c r="AH467" s="451"/>
      <c r="AI467" s="451"/>
      <c r="AJ467" s="451"/>
      <c r="AK467" s="451"/>
      <c r="AL467" s="451"/>
      <c r="AM467" s="451"/>
      <c r="AN467" s="451"/>
      <c r="AO467" s="451"/>
      <c r="AP467" s="451"/>
      <c r="AQ467" s="451"/>
      <c r="AR467" s="451"/>
      <c r="AS467" s="451"/>
      <c r="AT467" s="451"/>
      <c r="AU467" s="451"/>
      <c r="AV467" s="451"/>
      <c r="AW467" s="451"/>
      <c r="AX467" s="451"/>
      <c r="AY467" s="451"/>
      <c r="AZ467" s="451"/>
      <c r="BA467" s="451"/>
      <c r="BB467" s="451"/>
      <c r="BC467" s="451"/>
      <c r="BD467" s="451"/>
      <c r="BE467" s="451"/>
      <c r="BF467" s="451"/>
      <c r="BG467" s="451"/>
      <c r="BH467" s="451"/>
      <c r="BI467" s="451"/>
      <c r="BJ467" s="451"/>
      <c r="BK467" s="451"/>
      <c r="BL467" s="451"/>
      <c r="BM467" s="451"/>
      <c r="BN467" s="451"/>
      <c r="BO467" s="451"/>
      <c r="BP467" s="451"/>
      <c r="BQ467" s="451"/>
      <c r="BR467" s="451"/>
      <c r="BS467" s="451"/>
      <c r="BT467" s="451"/>
      <c r="BU467" s="451"/>
      <c r="BV467" s="451"/>
      <c r="BW467" s="451"/>
      <c r="BX467" s="451"/>
      <c r="BY467" s="451"/>
      <c r="BZ467" s="451"/>
      <c r="CA467" s="451"/>
      <c r="CB467" s="451"/>
      <c r="CC467" s="451"/>
      <c r="CD467" s="451"/>
      <c r="CE467" s="451"/>
      <c r="CF467" s="451"/>
      <c r="CG467" s="451"/>
      <c r="CH467" s="451"/>
      <c r="CI467" s="451"/>
      <c r="CJ467" s="451"/>
      <c r="CK467" s="451"/>
      <c r="CL467" s="451"/>
      <c r="CM467" s="451"/>
      <c r="CN467" s="451"/>
      <c r="CO467" s="451"/>
      <c r="CP467" s="451"/>
      <c r="CQ467" s="451"/>
      <c r="CR467" s="451"/>
      <c r="CS467" s="451"/>
      <c r="CT467" s="451"/>
      <c r="CU467" s="451"/>
      <c r="CV467" s="451"/>
      <c r="CW467" s="451"/>
      <c r="CX467" s="451"/>
      <c r="CY467" s="451"/>
      <c r="CZ467" s="451"/>
      <c r="DA467" s="451"/>
      <c r="DB467" s="451"/>
      <c r="DC467" s="451"/>
      <c r="DD467" s="451"/>
      <c r="DE467" s="451"/>
      <c r="DF467" s="451"/>
      <c r="DG467" s="451"/>
      <c r="DH467" s="451"/>
      <c r="DI467" s="451"/>
      <c r="DJ467" s="451"/>
      <c r="DK467" s="451"/>
      <c r="DL467" s="451"/>
      <c r="DM467" s="451"/>
      <c r="DN467" s="451"/>
      <c r="DO467" s="451"/>
      <c r="DP467" s="451"/>
      <c r="DQ467" s="451"/>
      <c r="DR467" s="451"/>
      <c r="DS467" s="451"/>
      <c r="DT467" s="451"/>
      <c r="DU467" s="451"/>
      <c r="DV467" s="451"/>
      <c r="DW467" s="451"/>
      <c r="DX467" s="451"/>
      <c r="DY467" s="451"/>
      <c r="DZ467" s="451"/>
      <c r="EA467" s="451"/>
      <c r="EB467" s="451"/>
      <c r="EC467" s="451"/>
      <c r="ED467" s="451"/>
      <c r="EE467" s="451"/>
      <c r="EF467" s="451"/>
      <c r="EG467" s="451"/>
      <c r="EH467" s="451"/>
      <c r="EI467" s="451"/>
      <c r="EJ467" s="451"/>
      <c r="EK467" s="451"/>
      <c r="EL467" s="451"/>
      <c r="EM467" s="451"/>
      <c r="EN467" s="451"/>
      <c r="EO467" s="451"/>
      <c r="EP467" s="451"/>
      <c r="EQ467" s="451"/>
      <c r="ER467" s="451"/>
      <c r="ES467" s="451"/>
      <c r="ET467" s="451"/>
      <c r="EU467" s="451"/>
      <c r="EV467" s="451"/>
      <c r="EW467" s="451"/>
      <c r="EX467" s="451"/>
      <c r="EY467" s="451"/>
      <c r="EZ467" s="451"/>
      <c r="FA467" s="451"/>
      <c r="FB467" s="451"/>
      <c r="FC467" s="451"/>
      <c r="FD467" s="451"/>
      <c r="FE467" s="451"/>
      <c r="FF467" s="451"/>
      <c r="FG467" s="451"/>
      <c r="FH467" s="451"/>
      <c r="FI467" s="451"/>
      <c r="FJ467" s="451"/>
      <c r="FK467" s="451"/>
      <c r="FL467" s="451"/>
      <c r="FM467" s="451"/>
      <c r="FN467" s="451"/>
    </row>
    <row r="468" spans="1:170" ht="15.75" customHeight="1">
      <c r="A468" s="451"/>
      <c r="B468" s="451"/>
      <c r="C468" s="451"/>
      <c r="D468" s="451"/>
      <c r="E468" s="451"/>
      <c r="F468" s="451"/>
      <c r="G468" s="451"/>
      <c r="H468" s="451"/>
      <c r="I468" s="451"/>
      <c r="J468" s="451"/>
      <c r="K468" s="451"/>
      <c r="L468" s="451"/>
      <c r="M468" s="451"/>
      <c r="N468" s="451"/>
      <c r="O468" s="451"/>
      <c r="P468" s="451"/>
      <c r="Q468" s="451"/>
      <c r="R468" s="451"/>
      <c r="S468" s="451"/>
      <c r="T468" s="451"/>
      <c r="U468" s="451"/>
      <c r="V468" s="451"/>
      <c r="W468" s="451"/>
      <c r="X468" s="451"/>
      <c r="Y468" s="451"/>
      <c r="Z468" s="451"/>
      <c r="AA468" s="451"/>
      <c r="AB468" s="451"/>
      <c r="AC468" s="451"/>
      <c r="AD468" s="451"/>
      <c r="AE468" s="451"/>
      <c r="AF468" s="451"/>
      <c r="AG468" s="451"/>
      <c r="AH468" s="451"/>
      <c r="AI468" s="451"/>
      <c r="AJ468" s="451"/>
      <c r="AK468" s="451"/>
      <c r="AL468" s="451"/>
      <c r="AM468" s="451"/>
      <c r="AN468" s="451"/>
      <c r="AO468" s="451"/>
      <c r="AP468" s="451"/>
      <c r="AQ468" s="451"/>
      <c r="AR468" s="451"/>
      <c r="AS468" s="451"/>
      <c r="AT468" s="451"/>
      <c r="AU468" s="451"/>
      <c r="AV468" s="451"/>
      <c r="AW468" s="451"/>
      <c r="AX468" s="451"/>
      <c r="AY468" s="451"/>
      <c r="AZ468" s="451"/>
      <c r="BA468" s="451"/>
      <c r="BB468" s="451"/>
      <c r="BC468" s="451"/>
      <c r="BD468" s="451"/>
      <c r="BE468" s="451"/>
      <c r="BF468" s="451"/>
      <c r="BG468" s="451"/>
      <c r="BH468" s="451"/>
      <c r="BI468" s="451"/>
      <c r="BJ468" s="451"/>
      <c r="BK468" s="451"/>
      <c r="BL468" s="451"/>
      <c r="BM468" s="451"/>
      <c r="BN468" s="451"/>
      <c r="BO468" s="451"/>
      <c r="BP468" s="451"/>
      <c r="BQ468" s="451"/>
      <c r="BR468" s="451"/>
      <c r="BS468" s="451"/>
      <c r="BT468" s="451"/>
      <c r="BU468" s="451"/>
      <c r="BV468" s="451"/>
      <c r="BW468" s="451"/>
      <c r="BX468" s="451"/>
      <c r="BY468" s="451"/>
      <c r="BZ468" s="451"/>
      <c r="CA468" s="451"/>
      <c r="CB468" s="451"/>
      <c r="CC468" s="451"/>
      <c r="CD468" s="451"/>
      <c r="CE468" s="451"/>
      <c r="CF468" s="451"/>
      <c r="CG468" s="451"/>
      <c r="CH468" s="451"/>
      <c r="CI468" s="451"/>
      <c r="CJ468" s="451"/>
      <c r="CK468" s="451"/>
      <c r="CL468" s="451"/>
      <c r="CM468" s="451"/>
      <c r="CN468" s="451"/>
      <c r="CO468" s="451"/>
      <c r="CP468" s="451"/>
      <c r="CQ468" s="451"/>
      <c r="CR468" s="451"/>
      <c r="CS468" s="451"/>
      <c r="CT468" s="451"/>
      <c r="CU468" s="451"/>
      <c r="CV468" s="451"/>
      <c r="CW468" s="451"/>
      <c r="CX468" s="451"/>
      <c r="CY468" s="451"/>
      <c r="CZ468" s="451"/>
      <c r="DA468" s="451"/>
      <c r="DB468" s="451"/>
      <c r="DC468" s="451"/>
      <c r="DD468" s="451"/>
      <c r="DE468" s="451"/>
      <c r="DF468" s="451"/>
      <c r="DG468" s="451"/>
      <c r="DH468" s="451"/>
      <c r="DI468" s="451"/>
      <c r="DJ468" s="451"/>
      <c r="DK468" s="451"/>
      <c r="DL468" s="451"/>
      <c r="DM468" s="451"/>
      <c r="DN468" s="451"/>
      <c r="DO468" s="451"/>
      <c r="DP468" s="451"/>
      <c r="DQ468" s="451"/>
      <c r="DR468" s="451"/>
      <c r="DS468" s="451"/>
      <c r="DT468" s="451"/>
      <c r="DU468" s="451"/>
      <c r="DV468" s="451"/>
      <c r="DW468" s="451"/>
      <c r="DX468" s="451"/>
      <c r="DY468" s="451"/>
      <c r="DZ468" s="451"/>
      <c r="EA468" s="451"/>
      <c r="EB468" s="451"/>
      <c r="EC468" s="451"/>
      <c r="ED468" s="451"/>
      <c r="EE468" s="451"/>
      <c r="EF468" s="451"/>
      <c r="EG468" s="451"/>
      <c r="EH468" s="451"/>
      <c r="EI468" s="451"/>
      <c r="EJ468" s="451"/>
      <c r="EK468" s="451"/>
      <c r="EL468" s="451"/>
      <c r="EM468" s="451"/>
      <c r="EN468" s="451"/>
      <c r="EO468" s="451"/>
      <c r="EP468" s="451"/>
      <c r="EQ468" s="451"/>
      <c r="ER468" s="451"/>
      <c r="ES468" s="451"/>
      <c r="ET468" s="451"/>
      <c r="EU468" s="451"/>
      <c r="EV468" s="451"/>
      <c r="EW468" s="451"/>
      <c r="EX468" s="451"/>
      <c r="EY468" s="451"/>
      <c r="EZ468" s="451"/>
      <c r="FA468" s="451"/>
      <c r="FB468" s="451"/>
      <c r="FC468" s="451"/>
      <c r="FD468" s="451"/>
      <c r="FE468" s="451"/>
      <c r="FF468" s="451"/>
      <c r="FG468" s="451"/>
      <c r="FH468" s="451"/>
      <c r="FI468" s="451"/>
      <c r="FJ468" s="451"/>
      <c r="FK468" s="451"/>
      <c r="FL468" s="451"/>
      <c r="FM468" s="451"/>
      <c r="FN468" s="451"/>
    </row>
    <row r="469" spans="1:170" ht="15.75" customHeight="1">
      <c r="A469" s="451"/>
      <c r="B469" s="451"/>
      <c r="C469" s="451"/>
      <c r="D469" s="451"/>
      <c r="E469" s="451"/>
      <c r="F469" s="451"/>
      <c r="G469" s="451"/>
      <c r="H469" s="451"/>
      <c r="I469" s="451"/>
      <c r="J469" s="451"/>
      <c r="K469" s="451"/>
      <c r="L469" s="451"/>
      <c r="M469" s="451"/>
      <c r="N469" s="451"/>
      <c r="O469" s="451"/>
      <c r="P469" s="451"/>
      <c r="Q469" s="451"/>
      <c r="R469" s="451"/>
      <c r="S469" s="451"/>
      <c r="T469" s="451"/>
      <c r="U469" s="451"/>
      <c r="V469" s="451"/>
      <c r="W469" s="451"/>
      <c r="X469" s="451"/>
      <c r="Y469" s="451"/>
      <c r="Z469" s="451"/>
      <c r="AA469" s="451"/>
      <c r="AB469" s="451"/>
      <c r="AC469" s="451"/>
      <c r="AD469" s="451"/>
      <c r="AE469" s="451"/>
      <c r="AF469" s="451"/>
      <c r="AG469" s="451"/>
      <c r="AH469" s="451"/>
      <c r="AI469" s="451"/>
      <c r="AJ469" s="451"/>
      <c r="AK469" s="451"/>
      <c r="AL469" s="451"/>
      <c r="AM469" s="451"/>
      <c r="AN469" s="451"/>
      <c r="AO469" s="451"/>
      <c r="AP469" s="451"/>
      <c r="AQ469" s="451"/>
      <c r="AR469" s="451"/>
      <c r="AS469" s="451"/>
      <c r="AT469" s="451"/>
      <c r="AU469" s="451"/>
      <c r="AV469" s="451"/>
      <c r="AW469" s="451"/>
      <c r="AX469" s="451"/>
      <c r="AY469" s="451"/>
      <c r="AZ469" s="451"/>
      <c r="BA469" s="451"/>
      <c r="BB469" s="451"/>
      <c r="BC469" s="451"/>
      <c r="BD469" s="451"/>
      <c r="BE469" s="451"/>
      <c r="BF469" s="451"/>
      <c r="BG469" s="451"/>
      <c r="BH469" s="451"/>
      <c r="BI469" s="451"/>
      <c r="BJ469" s="451"/>
      <c r="BK469" s="451"/>
      <c r="BL469" s="451"/>
      <c r="BM469" s="451"/>
      <c r="BN469" s="451"/>
      <c r="BO469" s="451"/>
      <c r="BP469" s="451"/>
      <c r="BQ469" s="451"/>
      <c r="BR469" s="451"/>
      <c r="BS469" s="451"/>
      <c r="BT469" s="451"/>
      <c r="BU469" s="451"/>
      <c r="BV469" s="451"/>
      <c r="BW469" s="451"/>
      <c r="BX469" s="451"/>
      <c r="BY469" s="451"/>
      <c r="BZ469" s="451"/>
      <c r="CA469" s="451"/>
      <c r="CB469" s="451"/>
      <c r="CC469" s="451"/>
      <c r="CD469" s="451"/>
      <c r="CE469" s="451"/>
      <c r="CF469" s="451"/>
      <c r="CG469" s="451"/>
      <c r="CH469" s="451"/>
      <c r="CI469" s="451"/>
      <c r="CJ469" s="451"/>
      <c r="CK469" s="451"/>
      <c r="CL469" s="451"/>
      <c r="CM469" s="451"/>
      <c r="CN469" s="451"/>
      <c r="CO469" s="451"/>
      <c r="CP469" s="451"/>
      <c r="CQ469" s="451"/>
      <c r="CR469" s="451"/>
      <c r="CS469" s="451"/>
      <c r="CT469" s="451"/>
      <c r="CU469" s="451"/>
      <c r="CV469" s="451"/>
      <c r="CW469" s="451"/>
      <c r="CX469" s="451"/>
      <c r="CY469" s="451"/>
      <c r="CZ469" s="451"/>
      <c r="DA469" s="451"/>
      <c r="DB469" s="451"/>
      <c r="DC469" s="451"/>
      <c r="DD469" s="451"/>
      <c r="DE469" s="451"/>
      <c r="DF469" s="451"/>
      <c r="DG469" s="451"/>
      <c r="DH469" s="451"/>
      <c r="DI469" s="451"/>
      <c r="DJ469" s="451"/>
      <c r="DK469" s="451"/>
      <c r="DL469" s="451"/>
      <c r="DM469" s="451"/>
      <c r="DN469" s="451"/>
      <c r="DO469" s="451"/>
      <c r="DP469" s="451"/>
      <c r="DQ469" s="451"/>
      <c r="DR469" s="451"/>
      <c r="DS469" s="451"/>
      <c r="DT469" s="451"/>
      <c r="DU469" s="451"/>
      <c r="DV469" s="451"/>
      <c r="DW469" s="451"/>
      <c r="DX469" s="451"/>
      <c r="DY469" s="451"/>
      <c r="DZ469" s="451"/>
      <c r="EA469" s="451"/>
      <c r="EB469" s="451"/>
      <c r="EC469" s="451"/>
      <c r="ED469" s="451"/>
      <c r="EE469" s="451"/>
      <c r="EF469" s="451"/>
      <c r="EG469" s="451"/>
      <c r="EH469" s="451"/>
      <c r="EI469" s="451"/>
      <c r="EJ469" s="451"/>
      <c r="EK469" s="451"/>
      <c r="EL469" s="451"/>
      <c r="EM469" s="451"/>
      <c r="EN469" s="451"/>
      <c r="EO469" s="451"/>
      <c r="EP469" s="451"/>
      <c r="EQ469" s="451"/>
      <c r="ER469" s="451"/>
      <c r="ES469" s="451"/>
      <c r="ET469" s="451"/>
      <c r="EU469" s="451"/>
      <c r="EV469" s="451"/>
      <c r="EW469" s="451"/>
      <c r="EX469" s="451"/>
      <c r="EY469" s="451"/>
      <c r="EZ469" s="451"/>
      <c r="FA469" s="451"/>
      <c r="FB469" s="451"/>
      <c r="FC469" s="451"/>
      <c r="FD469" s="451"/>
      <c r="FE469" s="451"/>
      <c r="FF469" s="451"/>
      <c r="FG469" s="451"/>
      <c r="FH469" s="451"/>
      <c r="FI469" s="451"/>
      <c r="FJ469" s="451"/>
      <c r="FK469" s="451"/>
      <c r="FL469" s="451"/>
      <c r="FM469" s="451"/>
      <c r="FN469" s="451"/>
    </row>
    <row r="470" spans="1:170" ht="15.75" customHeight="1">
      <c r="A470" s="451"/>
      <c r="B470" s="451"/>
      <c r="C470" s="451"/>
      <c r="D470" s="451"/>
      <c r="E470" s="451"/>
      <c r="F470" s="451"/>
      <c r="G470" s="451"/>
      <c r="H470" s="451"/>
      <c r="I470" s="451"/>
      <c r="J470" s="451"/>
      <c r="K470" s="451"/>
      <c r="L470" s="451"/>
      <c r="M470" s="451"/>
      <c r="N470" s="451"/>
      <c r="O470" s="451"/>
      <c r="P470" s="451"/>
      <c r="Q470" s="451"/>
      <c r="R470" s="451"/>
      <c r="S470" s="451"/>
      <c r="T470" s="451"/>
      <c r="U470" s="451"/>
      <c r="V470" s="451"/>
      <c r="W470" s="451"/>
      <c r="X470" s="451"/>
      <c r="Y470" s="451"/>
      <c r="Z470" s="451"/>
      <c r="AA470" s="451"/>
      <c r="AB470" s="451"/>
      <c r="AC470" s="451"/>
      <c r="AD470" s="451"/>
      <c r="AE470" s="451"/>
      <c r="AF470" s="451"/>
      <c r="AG470" s="451"/>
      <c r="AH470" s="451"/>
      <c r="AI470" s="451"/>
      <c r="AJ470" s="451"/>
      <c r="AK470" s="451"/>
      <c r="AL470" s="451"/>
      <c r="AM470" s="451"/>
      <c r="AN470" s="451"/>
      <c r="AO470" s="451"/>
      <c r="AP470" s="451"/>
      <c r="AQ470" s="451"/>
      <c r="AR470" s="451"/>
      <c r="AS470" s="451"/>
      <c r="AT470" s="451"/>
      <c r="AU470" s="451"/>
      <c r="AV470" s="451"/>
      <c r="AW470" s="451"/>
      <c r="AX470" s="451"/>
      <c r="AY470" s="451"/>
      <c r="AZ470" s="451"/>
      <c r="BA470" s="451"/>
      <c r="BB470" s="451"/>
      <c r="BC470" s="451"/>
      <c r="BD470" s="451"/>
      <c r="BE470" s="451"/>
      <c r="BF470" s="451"/>
      <c r="BG470" s="451"/>
      <c r="BH470" s="451"/>
      <c r="BI470" s="451"/>
      <c r="BJ470" s="451"/>
      <c r="BK470" s="451"/>
      <c r="BL470" s="451"/>
      <c r="BM470" s="451"/>
      <c r="BN470" s="451"/>
      <c r="BO470" s="451"/>
      <c r="BP470" s="451"/>
      <c r="BQ470" s="451"/>
      <c r="BR470" s="451"/>
      <c r="BS470" s="451"/>
      <c r="BT470" s="451"/>
      <c r="BU470" s="451"/>
      <c r="BV470" s="451"/>
      <c r="BW470" s="451"/>
      <c r="BX470" s="451"/>
      <c r="BY470" s="451"/>
      <c r="BZ470" s="451"/>
      <c r="CA470" s="451"/>
      <c r="CB470" s="451"/>
      <c r="CC470" s="451"/>
      <c r="CD470" s="451"/>
      <c r="CE470" s="451"/>
      <c r="CF470" s="451"/>
      <c r="CG470" s="451"/>
      <c r="CH470" s="451"/>
      <c r="CI470" s="451"/>
      <c r="CJ470" s="451"/>
      <c r="CK470" s="451"/>
      <c r="CL470" s="451"/>
      <c r="CM470" s="451"/>
      <c r="CN470" s="451"/>
      <c r="CO470" s="451"/>
      <c r="CP470" s="451"/>
      <c r="CQ470" s="451"/>
      <c r="CR470" s="451"/>
      <c r="CS470" s="451"/>
      <c r="CT470" s="451"/>
      <c r="CU470" s="451"/>
      <c r="CV470" s="451"/>
      <c r="CW470" s="451"/>
      <c r="CX470" s="451"/>
      <c r="CY470" s="451"/>
      <c r="CZ470" s="451"/>
      <c r="DA470" s="451"/>
      <c r="DB470" s="451"/>
      <c r="DC470" s="451"/>
      <c r="DD470" s="451"/>
      <c r="DE470" s="451"/>
      <c r="DF470" s="451"/>
      <c r="DG470" s="451"/>
      <c r="DH470" s="451"/>
      <c r="DI470" s="451"/>
      <c r="DJ470" s="451"/>
      <c r="DK470" s="451"/>
      <c r="DL470" s="451"/>
      <c r="DM470" s="451"/>
      <c r="DN470" s="451"/>
      <c r="DO470" s="451"/>
      <c r="DP470" s="451"/>
      <c r="DQ470" s="451"/>
      <c r="DR470" s="451"/>
      <c r="DS470" s="451"/>
      <c r="DT470" s="451"/>
      <c r="DU470" s="451"/>
      <c r="DV470" s="451"/>
      <c r="DW470" s="451"/>
      <c r="DX470" s="451"/>
      <c r="DY470" s="451"/>
      <c r="DZ470" s="451"/>
      <c r="EA470" s="451"/>
      <c r="EB470" s="451"/>
      <c r="EC470" s="451"/>
      <c r="ED470" s="451"/>
      <c r="EE470" s="451"/>
      <c r="EF470" s="451"/>
      <c r="EG470" s="451"/>
      <c r="EH470" s="451"/>
      <c r="EI470" s="451"/>
      <c r="EJ470" s="451"/>
      <c r="EK470" s="451"/>
      <c r="EL470" s="451"/>
      <c r="EM470" s="451"/>
      <c r="EN470" s="451"/>
      <c r="EO470" s="451"/>
      <c r="EP470" s="451"/>
      <c r="EQ470" s="451"/>
      <c r="ER470" s="451"/>
      <c r="ES470" s="451"/>
      <c r="ET470" s="451"/>
      <c r="EU470" s="451"/>
      <c r="EV470" s="451"/>
      <c r="EW470" s="451"/>
      <c r="EX470" s="451"/>
      <c r="EY470" s="451"/>
      <c r="EZ470" s="451"/>
      <c r="FA470" s="451"/>
      <c r="FB470" s="451"/>
      <c r="FC470" s="451"/>
      <c r="FD470" s="451"/>
      <c r="FE470" s="451"/>
      <c r="FF470" s="451"/>
      <c r="FG470" s="451"/>
      <c r="FH470" s="451"/>
      <c r="FI470" s="451"/>
      <c r="FJ470" s="451"/>
      <c r="FK470" s="451"/>
      <c r="FL470" s="451"/>
      <c r="FM470" s="451"/>
      <c r="FN470" s="451"/>
    </row>
    <row r="471" spans="1:170" ht="15.75" customHeight="1">
      <c r="A471" s="451"/>
      <c r="B471" s="451"/>
      <c r="C471" s="451"/>
      <c r="D471" s="451"/>
      <c r="E471" s="451"/>
      <c r="F471" s="451"/>
      <c r="G471" s="451"/>
      <c r="H471" s="451"/>
      <c r="I471" s="451"/>
      <c r="J471" s="451"/>
      <c r="K471" s="451"/>
      <c r="L471" s="451"/>
      <c r="M471" s="451"/>
      <c r="N471" s="451"/>
      <c r="O471" s="451"/>
      <c r="P471" s="451"/>
      <c r="Q471" s="451"/>
      <c r="R471" s="451"/>
      <c r="S471" s="451"/>
      <c r="T471" s="451"/>
      <c r="U471" s="451"/>
      <c r="V471" s="451"/>
      <c r="W471" s="451"/>
      <c r="X471" s="451"/>
      <c r="Y471" s="451"/>
      <c r="Z471" s="451"/>
      <c r="AA471" s="451"/>
      <c r="AB471" s="451"/>
      <c r="AC471" s="451"/>
      <c r="AD471" s="451"/>
      <c r="AE471" s="451"/>
      <c r="AF471" s="451"/>
      <c r="AG471" s="451"/>
      <c r="AH471" s="451"/>
      <c r="AI471" s="451"/>
      <c r="AJ471" s="451"/>
      <c r="AK471" s="451"/>
      <c r="AL471" s="451"/>
      <c r="AM471" s="451"/>
      <c r="AN471" s="451"/>
      <c r="AO471" s="451"/>
      <c r="AP471" s="451"/>
      <c r="AQ471" s="451"/>
      <c r="AR471" s="451"/>
      <c r="AS471" s="451"/>
      <c r="AT471" s="451"/>
      <c r="AU471" s="451"/>
      <c r="AV471" s="451"/>
      <c r="AW471" s="451"/>
      <c r="AX471" s="451"/>
      <c r="AY471" s="451"/>
      <c r="AZ471" s="451"/>
      <c r="BA471" s="451"/>
      <c r="BB471" s="451"/>
      <c r="BC471" s="451"/>
      <c r="BD471" s="451"/>
      <c r="BE471" s="451"/>
      <c r="BF471" s="451"/>
      <c r="BG471" s="451"/>
      <c r="BH471" s="451"/>
      <c r="BI471" s="451"/>
      <c r="BJ471" s="451"/>
      <c r="BK471" s="451"/>
      <c r="BL471" s="451"/>
      <c r="BM471" s="451"/>
      <c r="BN471" s="451"/>
      <c r="BO471" s="451"/>
      <c r="BP471" s="451"/>
      <c r="BQ471" s="451"/>
      <c r="BR471" s="451"/>
      <c r="BS471" s="451"/>
      <c r="BT471" s="451"/>
      <c r="BU471" s="451"/>
      <c r="BV471" s="451"/>
      <c r="BW471" s="451"/>
      <c r="BX471" s="451"/>
      <c r="BY471" s="451"/>
      <c r="BZ471" s="451"/>
      <c r="CA471" s="451"/>
      <c r="CB471" s="451"/>
      <c r="CC471" s="451"/>
      <c r="CD471" s="451"/>
      <c r="CE471" s="451"/>
      <c r="CF471" s="451"/>
      <c r="CG471" s="451"/>
      <c r="CH471" s="451"/>
      <c r="CI471" s="451"/>
      <c r="CJ471" s="451"/>
      <c r="CK471" s="451"/>
      <c r="CL471" s="451"/>
      <c r="CM471" s="451"/>
      <c r="CN471" s="451"/>
      <c r="CO471" s="451"/>
      <c r="CP471" s="451"/>
      <c r="CQ471" s="451"/>
      <c r="CR471" s="451"/>
      <c r="CS471" s="451"/>
      <c r="CT471" s="451"/>
      <c r="CU471" s="451"/>
      <c r="CV471" s="451"/>
      <c r="CW471" s="451"/>
      <c r="CX471" s="451"/>
      <c r="CY471" s="451"/>
      <c r="CZ471" s="451"/>
      <c r="DA471" s="451"/>
      <c r="DB471" s="451"/>
      <c r="DC471" s="451"/>
      <c r="DD471" s="451"/>
      <c r="DE471" s="451"/>
      <c r="DF471" s="451"/>
      <c r="DG471" s="451"/>
      <c r="DH471" s="451"/>
      <c r="DI471" s="451"/>
      <c r="DJ471" s="451"/>
      <c r="DK471" s="451"/>
      <c r="DL471" s="451"/>
      <c r="DM471" s="451"/>
      <c r="DN471" s="451"/>
      <c r="DO471" s="451"/>
      <c r="DP471" s="451"/>
      <c r="DQ471" s="451"/>
      <c r="DR471" s="451"/>
      <c r="DS471" s="451"/>
      <c r="DT471" s="451"/>
      <c r="DU471" s="451"/>
      <c r="DV471" s="451"/>
      <c r="DW471" s="451"/>
      <c r="DX471" s="451"/>
      <c r="DY471" s="451"/>
      <c r="DZ471" s="451"/>
      <c r="EA471" s="451"/>
      <c r="EB471" s="451"/>
      <c r="EC471" s="451"/>
      <c r="ED471" s="451"/>
      <c r="EE471" s="451"/>
      <c r="EF471" s="451"/>
      <c r="EG471" s="451"/>
      <c r="EH471" s="451"/>
      <c r="EI471" s="451"/>
      <c r="EJ471" s="451"/>
      <c r="EK471" s="451"/>
      <c r="EL471" s="451"/>
      <c r="EM471" s="451"/>
      <c r="EN471" s="451"/>
      <c r="EO471" s="451"/>
      <c r="EP471" s="451"/>
      <c r="EQ471" s="451"/>
      <c r="ER471" s="451"/>
      <c r="ES471" s="451"/>
      <c r="ET471" s="451"/>
      <c r="EU471" s="451"/>
      <c r="EV471" s="451"/>
      <c r="EW471" s="451"/>
      <c r="EX471" s="451"/>
      <c r="EY471" s="451"/>
      <c r="EZ471" s="451"/>
      <c r="FA471" s="451"/>
      <c r="FB471" s="451"/>
      <c r="FC471" s="451"/>
      <c r="FD471" s="451"/>
      <c r="FE471" s="451"/>
      <c r="FF471" s="451"/>
      <c r="FG471" s="451"/>
      <c r="FH471" s="451"/>
      <c r="FI471" s="451"/>
      <c r="FJ471" s="451"/>
      <c r="FK471" s="451"/>
      <c r="FL471" s="451"/>
      <c r="FM471" s="451"/>
      <c r="FN471" s="451"/>
    </row>
    <row r="472" spans="1:170" ht="15.75" customHeight="1">
      <c r="A472" s="451"/>
      <c r="B472" s="451"/>
      <c r="C472" s="451"/>
      <c r="D472" s="451"/>
      <c r="E472" s="451"/>
      <c r="F472" s="451"/>
      <c r="G472" s="451"/>
      <c r="H472" s="451"/>
      <c r="I472" s="451"/>
      <c r="J472" s="451"/>
      <c r="K472" s="451"/>
      <c r="L472" s="451"/>
      <c r="M472" s="451"/>
      <c r="N472" s="451"/>
      <c r="O472" s="451"/>
      <c r="P472" s="451"/>
      <c r="Q472" s="451"/>
      <c r="R472" s="451"/>
      <c r="S472" s="451"/>
      <c r="T472" s="451"/>
      <c r="U472" s="451"/>
      <c r="V472" s="451"/>
      <c r="W472" s="451"/>
      <c r="X472" s="451"/>
      <c r="Y472" s="451"/>
      <c r="Z472" s="451"/>
      <c r="AA472" s="451"/>
      <c r="AB472" s="451"/>
      <c r="AC472" s="451"/>
      <c r="AD472" s="451"/>
      <c r="AE472" s="451"/>
      <c r="AF472" s="451"/>
      <c r="AG472" s="451"/>
      <c r="AH472" s="451"/>
      <c r="AI472" s="451"/>
      <c r="AJ472" s="451"/>
      <c r="AK472" s="451"/>
      <c r="AL472" s="451"/>
      <c r="AM472" s="451"/>
      <c r="AN472" s="451"/>
      <c r="AO472" s="451"/>
      <c r="AP472" s="451"/>
      <c r="AQ472" s="451"/>
      <c r="AR472" s="451"/>
      <c r="AS472" s="451"/>
      <c r="AT472" s="451"/>
      <c r="AU472" s="451"/>
      <c r="AV472" s="451"/>
      <c r="AW472" s="451"/>
      <c r="AX472" s="451"/>
      <c r="AY472" s="451"/>
      <c r="AZ472" s="451"/>
      <c r="BA472" s="451"/>
      <c r="BB472" s="451"/>
      <c r="BC472" s="451"/>
      <c r="BD472" s="451"/>
      <c r="BE472" s="451"/>
      <c r="BF472" s="451"/>
      <c r="BG472" s="451"/>
      <c r="BH472" s="451"/>
      <c r="BI472" s="451"/>
      <c r="BJ472" s="451"/>
      <c r="BK472" s="451"/>
      <c r="BL472" s="451"/>
      <c r="BM472" s="451"/>
      <c r="BN472" s="451"/>
      <c r="BO472" s="451"/>
      <c r="BP472" s="451"/>
      <c r="BQ472" s="451"/>
      <c r="BR472" s="451"/>
      <c r="BS472" s="451"/>
      <c r="BT472" s="451"/>
      <c r="BU472" s="451"/>
      <c r="BV472" s="451"/>
      <c r="BW472" s="451"/>
      <c r="BX472" s="451"/>
      <c r="BY472" s="451"/>
      <c r="BZ472" s="451"/>
      <c r="CA472" s="451"/>
      <c r="CB472" s="451"/>
      <c r="CC472" s="451"/>
      <c r="CD472" s="451"/>
      <c r="CE472" s="451"/>
      <c r="CF472" s="451"/>
      <c r="CG472" s="451"/>
      <c r="CH472" s="451"/>
      <c r="CI472" s="451"/>
      <c r="CJ472" s="451"/>
      <c r="CK472" s="451"/>
      <c r="CL472" s="451"/>
      <c r="CM472" s="451"/>
      <c r="CN472" s="451"/>
      <c r="CO472" s="451"/>
      <c r="CP472" s="451"/>
      <c r="CQ472" s="451"/>
      <c r="CR472" s="451"/>
      <c r="CS472" s="451"/>
      <c r="CT472" s="451"/>
      <c r="CU472" s="451"/>
      <c r="CV472" s="451"/>
      <c r="CW472" s="451"/>
      <c r="CX472" s="451"/>
      <c r="CY472" s="451"/>
      <c r="CZ472" s="451"/>
      <c r="DA472" s="451"/>
      <c r="DB472" s="451"/>
      <c r="DC472" s="451"/>
      <c r="DD472" s="451"/>
      <c r="DE472" s="451"/>
      <c r="DF472" s="451"/>
      <c r="DG472" s="451"/>
      <c r="DH472" s="451"/>
      <c r="DI472" s="451"/>
      <c r="DJ472" s="451"/>
      <c r="DK472" s="451"/>
      <c r="DL472" s="451"/>
      <c r="DM472" s="451"/>
      <c r="DN472" s="451"/>
      <c r="DO472" s="451"/>
      <c r="DP472" s="451"/>
      <c r="DQ472" s="451"/>
      <c r="DR472" s="451"/>
      <c r="DS472" s="451"/>
      <c r="DT472" s="451"/>
      <c r="DU472" s="451"/>
      <c r="DV472" s="451"/>
      <c r="DW472" s="451"/>
      <c r="DX472" s="451"/>
      <c r="DY472" s="451"/>
      <c r="DZ472" s="451"/>
      <c r="EA472" s="451"/>
      <c r="EB472" s="451"/>
      <c r="EC472" s="451"/>
      <c r="ED472" s="451"/>
      <c r="EE472" s="451"/>
      <c r="EF472" s="451"/>
      <c r="EG472" s="451"/>
      <c r="EH472" s="451"/>
      <c r="EI472" s="451"/>
      <c r="EJ472" s="451"/>
      <c r="EK472" s="451"/>
      <c r="EL472" s="451"/>
      <c r="EM472" s="451"/>
      <c r="EN472" s="451"/>
      <c r="EO472" s="451"/>
      <c r="EP472" s="451"/>
      <c r="EQ472" s="451"/>
      <c r="ER472" s="451"/>
      <c r="ES472" s="451"/>
      <c r="ET472" s="451"/>
      <c r="EU472" s="451"/>
      <c r="EV472" s="451"/>
      <c r="EW472" s="451"/>
      <c r="EX472" s="451"/>
      <c r="EY472" s="451"/>
      <c r="EZ472" s="451"/>
      <c r="FA472" s="451"/>
      <c r="FB472" s="451"/>
      <c r="FC472" s="451"/>
      <c r="FD472" s="451"/>
      <c r="FE472" s="451"/>
      <c r="FF472" s="451"/>
      <c r="FG472" s="451"/>
      <c r="FH472" s="451"/>
      <c r="FI472" s="451"/>
      <c r="FJ472" s="451"/>
      <c r="FK472" s="451"/>
      <c r="FL472" s="451"/>
      <c r="FM472" s="451"/>
      <c r="FN472" s="451"/>
    </row>
    <row r="473" spans="1:170" ht="15.75" customHeight="1">
      <c r="A473" s="451"/>
      <c r="B473" s="451"/>
      <c r="C473" s="451"/>
      <c r="D473" s="451"/>
      <c r="E473" s="451"/>
      <c r="F473" s="451"/>
      <c r="G473" s="451"/>
      <c r="H473" s="451"/>
      <c r="I473" s="451"/>
      <c r="J473" s="451"/>
      <c r="K473" s="451"/>
      <c r="L473" s="451"/>
      <c r="M473" s="451"/>
      <c r="N473" s="451"/>
      <c r="O473" s="451"/>
      <c r="P473" s="451"/>
      <c r="Q473" s="451"/>
      <c r="R473" s="451"/>
      <c r="S473" s="451"/>
      <c r="T473" s="451"/>
      <c r="U473" s="451"/>
      <c r="V473" s="451"/>
      <c r="W473" s="451"/>
      <c r="X473" s="451"/>
      <c r="Y473" s="451"/>
      <c r="Z473" s="451"/>
      <c r="AA473" s="451"/>
      <c r="AB473" s="451"/>
      <c r="AC473" s="451"/>
      <c r="AD473" s="451"/>
      <c r="AE473" s="451"/>
      <c r="AF473" s="451"/>
      <c r="AG473" s="451"/>
      <c r="AH473" s="451"/>
      <c r="AI473" s="451"/>
      <c r="AJ473" s="451"/>
      <c r="AK473" s="451"/>
      <c r="AL473" s="451"/>
      <c r="AM473" s="451"/>
      <c r="AN473" s="451"/>
      <c r="AO473" s="451"/>
      <c r="AP473" s="451"/>
      <c r="AQ473" s="451"/>
      <c r="AR473" s="451"/>
      <c r="AS473" s="451"/>
      <c r="AT473" s="451"/>
      <c r="AU473" s="451"/>
      <c r="AV473" s="451"/>
      <c r="AW473" s="451"/>
      <c r="AX473" s="451"/>
      <c r="AY473" s="451"/>
      <c r="AZ473" s="451"/>
      <c r="BA473" s="451"/>
      <c r="BB473" s="451"/>
      <c r="BC473" s="451"/>
      <c r="BD473" s="451"/>
      <c r="BE473" s="451"/>
      <c r="BF473" s="451"/>
      <c r="BG473" s="451"/>
      <c r="BH473" s="451"/>
      <c r="BI473" s="451"/>
      <c r="BJ473" s="451"/>
      <c r="BK473" s="451"/>
      <c r="BL473" s="451"/>
      <c r="BM473" s="451"/>
      <c r="BN473" s="451"/>
      <c r="BO473" s="451"/>
      <c r="BP473" s="451"/>
      <c r="BQ473" s="451"/>
      <c r="BR473" s="451"/>
      <c r="BS473" s="451"/>
      <c r="BT473" s="451"/>
      <c r="BU473" s="451"/>
      <c r="BV473" s="451"/>
      <c r="BW473" s="451"/>
      <c r="BX473" s="451"/>
      <c r="BY473" s="451"/>
      <c r="BZ473" s="451"/>
      <c r="CA473" s="451"/>
      <c r="CB473" s="451"/>
      <c r="CC473" s="451"/>
      <c r="CD473" s="451"/>
      <c r="CE473" s="451"/>
      <c r="CF473" s="451"/>
      <c r="CG473" s="451"/>
      <c r="CH473" s="451"/>
      <c r="CI473" s="451"/>
      <c r="CJ473" s="451"/>
      <c r="CK473" s="451"/>
      <c r="CL473" s="451"/>
      <c r="CM473" s="451"/>
      <c r="CN473" s="451"/>
      <c r="CO473" s="451"/>
      <c r="CP473" s="451"/>
      <c r="CQ473" s="451"/>
      <c r="CR473" s="451"/>
      <c r="CS473" s="451"/>
      <c r="CT473" s="451"/>
      <c r="CU473" s="451"/>
      <c r="CV473" s="451"/>
      <c r="CW473" s="451"/>
      <c r="CX473" s="451"/>
      <c r="CY473" s="451"/>
      <c r="CZ473" s="451"/>
      <c r="DA473" s="451"/>
      <c r="DB473" s="451"/>
      <c r="DC473" s="451"/>
      <c r="DD473" s="451"/>
      <c r="DE473" s="451"/>
      <c r="DF473" s="451"/>
      <c r="DG473" s="451"/>
      <c r="DH473" s="451"/>
      <c r="DI473" s="451"/>
      <c r="DJ473" s="451"/>
      <c r="DK473" s="451"/>
      <c r="DL473" s="451"/>
      <c r="DM473" s="451"/>
      <c r="DN473" s="451"/>
      <c r="DO473" s="451"/>
      <c r="DP473" s="451"/>
      <c r="DQ473" s="451"/>
      <c r="DR473" s="451"/>
      <c r="DS473" s="451"/>
      <c r="DT473" s="451"/>
      <c r="DU473" s="451"/>
      <c r="DV473" s="451"/>
      <c r="DW473" s="451"/>
      <c r="DX473" s="451"/>
      <c r="DY473" s="451"/>
      <c r="DZ473" s="451"/>
      <c r="EA473" s="451"/>
      <c r="EB473" s="451"/>
      <c r="EC473" s="451"/>
      <c r="ED473" s="451"/>
      <c r="EE473" s="451"/>
      <c r="EF473" s="451"/>
      <c r="EG473" s="451"/>
      <c r="EH473" s="451"/>
      <c r="EI473" s="451"/>
      <c r="EJ473" s="451"/>
      <c r="EK473" s="451"/>
      <c r="EL473" s="451"/>
      <c r="EM473" s="451"/>
      <c r="EN473" s="451"/>
      <c r="EO473" s="451"/>
      <c r="EP473" s="451"/>
      <c r="EQ473" s="451"/>
      <c r="ER473" s="451"/>
      <c r="ES473" s="451"/>
      <c r="ET473" s="451"/>
      <c r="EU473" s="451"/>
      <c r="EV473" s="451"/>
      <c r="EW473" s="451"/>
      <c r="EX473" s="451"/>
      <c r="EY473" s="451"/>
      <c r="EZ473" s="451"/>
      <c r="FA473" s="451"/>
      <c r="FB473" s="451"/>
      <c r="FC473" s="451"/>
      <c r="FD473" s="451"/>
      <c r="FE473" s="451"/>
      <c r="FF473" s="451"/>
      <c r="FG473" s="451"/>
      <c r="FH473" s="451"/>
      <c r="FI473" s="451"/>
      <c r="FJ473" s="451"/>
      <c r="FK473" s="451"/>
      <c r="FL473" s="451"/>
      <c r="FM473" s="451"/>
      <c r="FN473" s="451"/>
    </row>
    <row r="474" spans="1:170" ht="15.75" customHeight="1">
      <c r="A474" s="451"/>
      <c r="B474" s="451"/>
      <c r="C474" s="451"/>
      <c r="D474" s="451"/>
      <c r="E474" s="451"/>
      <c r="F474" s="451"/>
      <c r="G474" s="451"/>
      <c r="H474" s="451"/>
      <c r="I474" s="451"/>
      <c r="J474" s="451"/>
      <c r="K474" s="451"/>
      <c r="L474" s="451"/>
      <c r="M474" s="451"/>
      <c r="N474" s="451"/>
      <c r="O474" s="451"/>
      <c r="P474" s="451"/>
      <c r="Q474" s="451"/>
      <c r="R474" s="451"/>
      <c r="S474" s="451"/>
      <c r="T474" s="451"/>
      <c r="U474" s="451"/>
      <c r="V474" s="451"/>
      <c r="W474" s="451"/>
      <c r="X474" s="451"/>
      <c r="Y474" s="451"/>
      <c r="Z474" s="451"/>
      <c r="AA474" s="451"/>
      <c r="AB474" s="451"/>
      <c r="AC474" s="451"/>
      <c r="AD474" s="451"/>
      <c r="AE474" s="451"/>
      <c r="AF474" s="451"/>
      <c r="AG474" s="451"/>
      <c r="AH474" s="451"/>
      <c r="AI474" s="451"/>
      <c r="AJ474" s="451"/>
      <c r="AK474" s="451"/>
      <c r="AL474" s="451"/>
      <c r="AM474" s="451"/>
      <c r="AN474" s="451"/>
      <c r="AO474" s="451"/>
      <c r="AP474" s="451"/>
      <c r="AQ474" s="451"/>
      <c r="AR474" s="451"/>
      <c r="AS474" s="451"/>
      <c r="AT474" s="451"/>
      <c r="AU474" s="451"/>
      <c r="AV474" s="451"/>
      <c r="AW474" s="451"/>
      <c r="AX474" s="451"/>
      <c r="AY474" s="451"/>
      <c r="AZ474" s="451"/>
      <c r="BA474" s="451"/>
      <c r="BB474" s="451"/>
      <c r="BC474" s="451"/>
      <c r="BD474" s="451"/>
      <c r="BE474" s="451"/>
      <c r="BF474" s="451"/>
      <c r="BG474" s="451"/>
      <c r="BH474" s="451"/>
      <c r="BI474" s="451"/>
      <c r="BJ474" s="451"/>
      <c r="BK474" s="451"/>
      <c r="BL474" s="451"/>
      <c r="BM474" s="451"/>
      <c r="BN474" s="451"/>
      <c r="BO474" s="451"/>
      <c r="BP474" s="451"/>
      <c r="BQ474" s="451"/>
      <c r="BR474" s="451"/>
      <c r="BS474" s="451"/>
      <c r="BT474" s="451"/>
      <c r="BU474" s="451"/>
      <c r="BV474" s="451"/>
      <c r="BW474" s="451"/>
      <c r="BX474" s="451"/>
      <c r="BY474" s="451"/>
      <c r="BZ474" s="451"/>
      <c r="CA474" s="451"/>
      <c r="CB474" s="451"/>
      <c r="CC474" s="451"/>
      <c r="CD474" s="451"/>
      <c r="CE474" s="451"/>
      <c r="CF474" s="451"/>
      <c r="CG474" s="451"/>
      <c r="CH474" s="451"/>
      <c r="CI474" s="451"/>
      <c r="CJ474" s="451"/>
      <c r="CK474" s="451"/>
      <c r="CL474" s="451"/>
      <c r="CM474" s="451"/>
      <c r="CN474" s="451"/>
      <c r="CO474" s="451"/>
      <c r="CP474" s="451"/>
      <c r="CQ474" s="451"/>
      <c r="CR474" s="451"/>
      <c r="CS474" s="451"/>
      <c r="CT474" s="451"/>
      <c r="CU474" s="451"/>
      <c r="CV474" s="451"/>
      <c r="CW474" s="451"/>
      <c r="CX474" s="451"/>
      <c r="CY474" s="451"/>
      <c r="CZ474" s="451"/>
      <c r="DA474" s="451"/>
      <c r="DB474" s="451"/>
      <c r="DC474" s="451"/>
      <c r="DD474" s="451"/>
      <c r="DE474" s="451"/>
      <c r="DF474" s="451"/>
      <c r="DG474" s="451"/>
      <c r="DH474" s="451"/>
      <c r="DI474" s="451"/>
      <c r="DJ474" s="451"/>
      <c r="DK474" s="451"/>
      <c r="DL474" s="451"/>
      <c r="DM474" s="451"/>
      <c r="DN474" s="451"/>
      <c r="DO474" s="451"/>
      <c r="DP474" s="451"/>
      <c r="DQ474" s="451"/>
      <c r="DR474" s="451"/>
      <c r="DS474" s="451"/>
      <c r="DT474" s="451"/>
      <c r="DU474" s="451"/>
      <c r="DV474" s="451"/>
      <c r="DW474" s="451"/>
      <c r="DX474" s="451"/>
      <c r="DY474" s="451"/>
      <c r="DZ474" s="451"/>
      <c r="EA474" s="451"/>
      <c r="EB474" s="451"/>
      <c r="EC474" s="451"/>
      <c r="ED474" s="451"/>
      <c r="EE474" s="451"/>
      <c r="EF474" s="451"/>
      <c r="EG474" s="451"/>
      <c r="EH474" s="451"/>
      <c r="EI474" s="451"/>
      <c r="EJ474" s="451"/>
      <c r="EK474" s="451"/>
      <c r="EL474" s="451"/>
      <c r="EM474" s="451"/>
      <c r="EN474" s="451"/>
      <c r="EO474" s="451"/>
      <c r="EP474" s="451"/>
      <c r="EQ474" s="451"/>
      <c r="ER474" s="451"/>
      <c r="ES474" s="451"/>
      <c r="ET474" s="451"/>
      <c r="EU474" s="451"/>
      <c r="EV474" s="451"/>
      <c r="EW474" s="451"/>
      <c r="EX474" s="451"/>
      <c r="EY474" s="451"/>
      <c r="EZ474" s="451"/>
      <c r="FA474" s="451"/>
      <c r="FB474" s="451"/>
      <c r="FC474" s="451"/>
      <c r="FD474" s="451"/>
      <c r="FE474" s="451"/>
      <c r="FF474" s="451"/>
      <c r="FG474" s="451"/>
      <c r="FH474" s="451"/>
      <c r="FI474" s="451"/>
      <c r="FJ474" s="451"/>
      <c r="FK474" s="451"/>
      <c r="FL474" s="451"/>
      <c r="FM474" s="451"/>
      <c r="FN474" s="451"/>
    </row>
    <row r="475" spans="1:170" ht="15.75" customHeight="1">
      <c r="A475" s="451"/>
      <c r="B475" s="451"/>
      <c r="C475" s="451"/>
      <c r="D475" s="451"/>
      <c r="E475" s="451"/>
      <c r="F475" s="451"/>
      <c r="G475" s="451"/>
      <c r="H475" s="451"/>
      <c r="I475" s="451"/>
      <c r="J475" s="451"/>
      <c r="K475" s="451"/>
      <c r="L475" s="451"/>
      <c r="M475" s="451"/>
      <c r="N475" s="451"/>
      <c r="O475" s="451"/>
      <c r="P475" s="451"/>
      <c r="Q475" s="451"/>
      <c r="R475" s="451"/>
      <c r="S475" s="451"/>
      <c r="T475" s="451"/>
      <c r="U475" s="451"/>
      <c r="V475" s="451"/>
      <c r="W475" s="451"/>
      <c r="X475" s="451"/>
      <c r="Y475" s="451"/>
      <c r="Z475" s="451"/>
      <c r="AA475" s="451"/>
      <c r="AB475" s="451"/>
      <c r="AC475" s="451"/>
      <c r="AD475" s="451"/>
      <c r="AE475" s="451"/>
      <c r="AF475" s="451"/>
      <c r="AG475" s="451"/>
      <c r="AH475" s="451"/>
      <c r="AI475" s="451"/>
      <c r="AJ475" s="451"/>
      <c r="AK475" s="451"/>
      <c r="AL475" s="451"/>
      <c r="AM475" s="451"/>
      <c r="AN475" s="451"/>
      <c r="AO475" s="451"/>
      <c r="AP475" s="451"/>
      <c r="AQ475" s="451"/>
      <c r="AR475" s="451"/>
      <c r="AS475" s="451"/>
      <c r="AT475" s="451"/>
      <c r="AU475" s="451"/>
      <c r="AV475" s="451"/>
      <c r="AW475" s="451"/>
      <c r="AX475" s="451"/>
      <c r="AY475" s="451"/>
      <c r="AZ475" s="451"/>
      <c r="BA475" s="451"/>
      <c r="BB475" s="451"/>
      <c r="BC475" s="451"/>
      <c r="BD475" s="451"/>
      <c r="BE475" s="451"/>
      <c r="BF475" s="451"/>
      <c r="BG475" s="451"/>
      <c r="BH475" s="451"/>
      <c r="BI475" s="451"/>
      <c r="BJ475" s="451"/>
      <c r="BK475" s="451"/>
      <c r="BL475" s="451"/>
      <c r="BM475" s="451"/>
      <c r="BN475" s="451"/>
      <c r="BO475" s="451"/>
      <c r="BP475" s="451"/>
      <c r="BQ475" s="451"/>
      <c r="BR475" s="451"/>
      <c r="BS475" s="451"/>
      <c r="BT475" s="451"/>
      <c r="BU475" s="451"/>
      <c r="BV475" s="451"/>
      <c r="BW475" s="451"/>
      <c r="BX475" s="451"/>
      <c r="BY475" s="451"/>
      <c r="BZ475" s="451"/>
      <c r="CA475" s="451"/>
      <c r="CB475" s="451"/>
      <c r="CC475" s="451"/>
      <c r="CD475" s="451"/>
      <c r="CE475" s="451"/>
      <c r="CF475" s="451"/>
      <c r="CG475" s="451"/>
      <c r="CH475" s="451"/>
      <c r="CI475" s="451"/>
      <c r="CJ475" s="451"/>
      <c r="CK475" s="451"/>
      <c r="CL475" s="451"/>
      <c r="CM475" s="451"/>
      <c r="CN475" s="451"/>
      <c r="CO475" s="451"/>
      <c r="CP475" s="451"/>
      <c r="CQ475" s="451"/>
      <c r="CR475" s="451"/>
      <c r="CS475" s="451"/>
      <c r="CT475" s="451"/>
      <c r="CU475" s="451"/>
      <c r="CV475" s="451"/>
      <c r="CW475" s="451"/>
      <c r="CX475" s="451"/>
      <c r="CY475" s="451"/>
      <c r="CZ475" s="451"/>
      <c r="DA475" s="451"/>
      <c r="DB475" s="451"/>
      <c r="DC475" s="451"/>
      <c r="DD475" s="451"/>
      <c r="DE475" s="451"/>
      <c r="DF475" s="451"/>
      <c r="DG475" s="451"/>
      <c r="DH475" s="451"/>
      <c r="DI475" s="451"/>
      <c r="DJ475" s="451"/>
      <c r="DK475" s="451"/>
      <c r="DL475" s="451"/>
      <c r="DM475" s="451"/>
      <c r="DN475" s="451"/>
      <c r="DO475" s="451"/>
      <c r="DP475" s="451"/>
      <c r="DQ475" s="451"/>
      <c r="DR475" s="451"/>
      <c r="DS475" s="451"/>
      <c r="DT475" s="451"/>
      <c r="DU475" s="451"/>
      <c r="DV475" s="451"/>
      <c r="DW475" s="451"/>
      <c r="DX475" s="451"/>
      <c r="DY475" s="451"/>
      <c r="DZ475" s="451"/>
      <c r="EA475" s="451"/>
      <c r="EB475" s="451"/>
      <c r="EC475" s="451"/>
      <c r="ED475" s="451"/>
      <c r="EE475" s="451"/>
      <c r="EF475" s="451"/>
      <c r="EG475" s="451"/>
      <c r="EH475" s="451"/>
      <c r="EI475" s="451"/>
      <c r="EJ475" s="451"/>
      <c r="EK475" s="451"/>
      <c r="EL475" s="451"/>
      <c r="EM475" s="451"/>
      <c r="EN475" s="451"/>
      <c r="EO475" s="451"/>
      <c r="EP475" s="451"/>
      <c r="EQ475" s="451"/>
      <c r="ER475" s="451"/>
      <c r="ES475" s="451"/>
      <c r="ET475" s="451"/>
      <c r="EU475" s="451"/>
      <c r="EV475" s="451"/>
      <c r="EW475" s="451"/>
      <c r="EX475" s="451"/>
      <c r="EY475" s="451"/>
      <c r="EZ475" s="451"/>
      <c r="FA475" s="451"/>
      <c r="FB475" s="451"/>
      <c r="FC475" s="451"/>
      <c r="FD475" s="451"/>
      <c r="FE475" s="451"/>
      <c r="FF475" s="451"/>
      <c r="FG475" s="451"/>
      <c r="FH475" s="451"/>
      <c r="FI475" s="451"/>
      <c r="FJ475" s="451"/>
      <c r="FK475" s="451"/>
      <c r="FL475" s="451"/>
      <c r="FM475" s="451"/>
      <c r="FN475" s="451"/>
    </row>
    <row r="476" spans="1:170" ht="15.75" customHeight="1">
      <c r="A476" s="451"/>
      <c r="B476" s="451"/>
      <c r="C476" s="451"/>
      <c r="D476" s="451"/>
      <c r="E476" s="451"/>
      <c r="F476" s="451"/>
      <c r="G476" s="451"/>
      <c r="H476" s="451"/>
      <c r="I476" s="451"/>
      <c r="J476" s="451"/>
      <c r="K476" s="451"/>
      <c r="L476" s="451"/>
      <c r="M476" s="451"/>
      <c r="N476" s="451"/>
      <c r="O476" s="451"/>
      <c r="P476" s="451"/>
      <c r="Q476" s="451"/>
      <c r="R476" s="451"/>
      <c r="S476" s="451"/>
      <c r="T476" s="451"/>
      <c r="U476" s="451"/>
      <c r="V476" s="451"/>
      <c r="W476" s="451"/>
      <c r="X476" s="451"/>
      <c r="Y476" s="451"/>
      <c r="Z476" s="451"/>
      <c r="AA476" s="451"/>
      <c r="AB476" s="451"/>
      <c r="AC476" s="451"/>
      <c r="AD476" s="451"/>
      <c r="AE476" s="451"/>
      <c r="AF476" s="451"/>
      <c r="AG476" s="451"/>
      <c r="AH476" s="451"/>
      <c r="AI476" s="451"/>
      <c r="AJ476" s="451"/>
      <c r="AK476" s="451"/>
      <c r="AL476" s="451"/>
      <c r="AM476" s="451"/>
      <c r="AN476" s="451"/>
      <c r="AO476" s="451"/>
      <c r="AP476" s="451"/>
      <c r="AQ476" s="451"/>
      <c r="AR476" s="451"/>
      <c r="AS476" s="451"/>
      <c r="AT476" s="451"/>
      <c r="AU476" s="451"/>
      <c r="AV476" s="451"/>
      <c r="AW476" s="451"/>
      <c r="AX476" s="451"/>
      <c r="AY476" s="451"/>
      <c r="AZ476" s="451"/>
      <c r="BA476" s="451"/>
      <c r="BB476" s="451"/>
      <c r="BC476" s="451"/>
      <c r="BD476" s="451"/>
      <c r="BE476" s="451"/>
      <c r="BF476" s="451"/>
      <c r="BG476" s="451"/>
      <c r="BH476" s="451"/>
      <c r="BI476" s="451"/>
      <c r="BJ476" s="451"/>
      <c r="BK476" s="451"/>
      <c r="BL476" s="451"/>
      <c r="BM476" s="451"/>
      <c r="BN476" s="451"/>
      <c r="BO476" s="451"/>
      <c r="BP476" s="451"/>
      <c r="BQ476" s="451"/>
      <c r="BR476" s="451"/>
      <c r="BS476" s="451"/>
      <c r="BT476" s="451"/>
      <c r="BU476" s="451"/>
      <c r="BV476" s="451"/>
      <c r="BW476" s="451"/>
      <c r="BX476" s="451"/>
      <c r="BY476" s="451"/>
      <c r="BZ476" s="451"/>
      <c r="CA476" s="451"/>
      <c r="CB476" s="451"/>
      <c r="CC476" s="451"/>
      <c r="CD476" s="451"/>
      <c r="CE476" s="451"/>
      <c r="CF476" s="451"/>
      <c r="CG476" s="451"/>
      <c r="CH476" s="451"/>
      <c r="CI476" s="451"/>
      <c r="CJ476" s="451"/>
      <c r="CK476" s="451"/>
      <c r="CL476" s="451"/>
      <c r="CM476" s="451"/>
      <c r="CN476" s="451"/>
      <c r="CO476" s="451"/>
      <c r="CP476" s="451"/>
      <c r="CQ476" s="451"/>
      <c r="CR476" s="451"/>
      <c r="CS476" s="451"/>
      <c r="CT476" s="451"/>
      <c r="CU476" s="451"/>
      <c r="CV476" s="451"/>
      <c r="CW476" s="451"/>
      <c r="CX476" s="451"/>
      <c r="CY476" s="451"/>
      <c r="CZ476" s="451"/>
      <c r="DA476" s="451"/>
      <c r="DB476" s="451"/>
      <c r="DC476" s="451"/>
      <c r="DD476" s="451"/>
      <c r="DE476" s="451"/>
      <c r="DF476" s="451"/>
      <c r="DG476" s="451"/>
      <c r="DH476" s="451"/>
      <c r="DI476" s="451"/>
      <c r="DJ476" s="451"/>
      <c r="DK476" s="451"/>
      <c r="DL476" s="451"/>
      <c r="DM476" s="451"/>
      <c r="DN476" s="451"/>
      <c r="DO476" s="451"/>
      <c r="DP476" s="451"/>
      <c r="DQ476" s="451"/>
      <c r="DR476" s="451"/>
      <c r="DS476" s="451"/>
      <c r="DT476" s="451"/>
      <c r="DU476" s="451"/>
      <c r="DV476" s="451"/>
      <c r="DW476" s="451"/>
      <c r="DX476" s="451"/>
      <c r="DY476" s="451"/>
      <c r="DZ476" s="451"/>
      <c r="EA476" s="451"/>
      <c r="EB476" s="451"/>
      <c r="EC476" s="451"/>
      <c r="ED476" s="451"/>
      <c r="EE476" s="451"/>
      <c r="EF476" s="451"/>
      <c r="EG476" s="451"/>
      <c r="EH476" s="451"/>
      <c r="EI476" s="451"/>
      <c r="EJ476" s="451"/>
      <c r="EK476" s="451"/>
      <c r="EL476" s="451"/>
      <c r="EM476" s="451"/>
      <c r="EN476" s="451"/>
      <c r="EO476" s="451"/>
      <c r="EP476" s="451"/>
      <c r="EQ476" s="451"/>
      <c r="ER476" s="451"/>
      <c r="ES476" s="451"/>
      <c r="ET476" s="451"/>
      <c r="EU476" s="451"/>
      <c r="EV476" s="451"/>
      <c r="EW476" s="451"/>
      <c r="EX476" s="451"/>
      <c r="EY476" s="451"/>
      <c r="EZ476" s="451"/>
      <c r="FA476" s="451"/>
      <c r="FB476" s="451"/>
      <c r="FC476" s="451"/>
      <c r="FD476" s="451"/>
      <c r="FE476" s="451"/>
      <c r="FF476" s="451"/>
      <c r="FG476" s="451"/>
      <c r="FH476" s="451"/>
      <c r="FI476" s="451"/>
      <c r="FJ476" s="451"/>
      <c r="FK476" s="451"/>
      <c r="FL476" s="451"/>
      <c r="FM476" s="451"/>
      <c r="FN476" s="451"/>
    </row>
    <row r="477" spans="1:170" ht="15.75" customHeight="1">
      <c r="A477" s="451"/>
      <c r="B477" s="451"/>
      <c r="C477" s="451"/>
      <c r="D477" s="451"/>
      <c r="E477" s="451"/>
      <c r="F477" s="451"/>
      <c r="G477" s="451"/>
      <c r="H477" s="451"/>
      <c r="I477" s="451"/>
      <c r="J477" s="451"/>
      <c r="K477" s="451"/>
      <c r="L477" s="451"/>
      <c r="M477" s="451"/>
      <c r="N477" s="451"/>
      <c r="O477" s="451"/>
      <c r="P477" s="451"/>
      <c r="Q477" s="451"/>
      <c r="R477" s="451"/>
      <c r="S477" s="451"/>
      <c r="T477" s="451"/>
      <c r="U477" s="451"/>
      <c r="V477" s="451"/>
      <c r="W477" s="451"/>
      <c r="X477" s="451"/>
      <c r="Y477" s="451"/>
      <c r="Z477" s="451"/>
      <c r="AA477" s="451"/>
      <c r="AB477" s="451"/>
      <c r="AC477" s="451"/>
      <c r="AD477" s="451"/>
      <c r="AE477" s="451"/>
      <c r="AF477" s="451"/>
      <c r="AG477" s="451"/>
      <c r="AH477" s="451"/>
      <c r="AI477" s="451"/>
      <c r="AJ477" s="451"/>
      <c r="AK477" s="451"/>
      <c r="AL477" s="451"/>
      <c r="AM477" s="451"/>
      <c r="AN477" s="451"/>
      <c r="AO477" s="451"/>
      <c r="AP477" s="451"/>
      <c r="AQ477" s="451"/>
      <c r="AR477" s="451"/>
      <c r="AS477" s="451"/>
      <c r="AT477" s="451"/>
      <c r="AU477" s="451"/>
      <c r="AV477" s="451"/>
      <c r="AW477" s="451"/>
      <c r="AX477" s="451"/>
      <c r="AY477" s="451"/>
      <c r="AZ477" s="451"/>
      <c r="BA477" s="451"/>
      <c r="BB477" s="451"/>
      <c r="BC477" s="451"/>
      <c r="BD477" s="451"/>
      <c r="BE477" s="451"/>
      <c r="BF477" s="451"/>
      <c r="BG477" s="451"/>
      <c r="BH477" s="451"/>
      <c r="BI477" s="451"/>
      <c r="BJ477" s="451"/>
      <c r="BK477" s="451"/>
      <c r="BL477" s="451"/>
      <c r="BM477" s="451"/>
      <c r="BN477" s="451"/>
      <c r="BO477" s="451"/>
      <c r="BP477" s="451"/>
      <c r="BQ477" s="451"/>
      <c r="BR477" s="451"/>
      <c r="BS477" s="451"/>
      <c r="BT477" s="451"/>
      <c r="BU477" s="451"/>
      <c r="BV477" s="451"/>
      <c r="BW477" s="451"/>
      <c r="BX477" s="451"/>
      <c r="BY477" s="451"/>
      <c r="BZ477" s="451"/>
      <c r="CA477" s="451"/>
      <c r="CB477" s="451"/>
      <c r="CC477" s="451"/>
      <c r="CD477" s="451"/>
      <c r="CE477" s="451"/>
      <c r="CF477" s="451"/>
      <c r="CG477" s="451"/>
      <c r="CH477" s="451"/>
      <c r="CI477" s="451"/>
      <c r="CJ477" s="451"/>
      <c r="CK477" s="451"/>
      <c r="CL477" s="451"/>
      <c r="CM477" s="451"/>
      <c r="CN477" s="451"/>
      <c r="CO477" s="451"/>
      <c r="CP477" s="451"/>
      <c r="CQ477" s="451"/>
      <c r="CR477" s="451"/>
      <c r="CS477" s="451"/>
      <c r="CT477" s="451"/>
      <c r="CU477" s="451"/>
      <c r="CV477" s="451"/>
      <c r="CW477" s="451"/>
      <c r="CX477" s="451"/>
      <c r="CY477" s="451"/>
      <c r="CZ477" s="451"/>
      <c r="DA477" s="451"/>
      <c r="DB477" s="451"/>
      <c r="DC477" s="451"/>
      <c r="DD477" s="451"/>
      <c r="DE477" s="451"/>
      <c r="DF477" s="451"/>
      <c r="DG477" s="451"/>
      <c r="DH477" s="451"/>
      <c r="DI477" s="451"/>
      <c r="DJ477" s="451"/>
      <c r="DK477" s="451"/>
      <c r="DL477" s="451"/>
      <c r="DM477" s="451"/>
      <c r="DN477" s="451"/>
      <c r="DO477" s="451"/>
      <c r="DP477" s="451"/>
      <c r="DQ477" s="451"/>
      <c r="DR477" s="451"/>
      <c r="DS477" s="451"/>
      <c r="DT477" s="451"/>
      <c r="DU477" s="451"/>
      <c r="DV477" s="451"/>
      <c r="DW477" s="451"/>
      <c r="DX477" s="451"/>
      <c r="DY477" s="451"/>
      <c r="DZ477" s="451"/>
      <c r="EA477" s="451"/>
      <c r="EB477" s="451"/>
      <c r="EC477" s="451"/>
      <c r="ED477" s="451"/>
      <c r="EE477" s="451"/>
      <c r="EF477" s="451"/>
      <c r="EG477" s="451"/>
      <c r="EH477" s="451"/>
      <c r="EI477" s="451"/>
      <c r="EJ477" s="451"/>
      <c r="EK477" s="451"/>
      <c r="EL477" s="451"/>
      <c r="EM477" s="451"/>
      <c r="EN477" s="451"/>
      <c r="EO477" s="451"/>
      <c r="EP477" s="451"/>
      <c r="EQ477" s="451"/>
      <c r="ER477" s="451"/>
      <c r="ES477" s="451"/>
      <c r="ET477" s="451"/>
      <c r="EU477" s="451"/>
      <c r="EV477" s="451"/>
      <c r="EW477" s="451"/>
      <c r="EX477" s="451"/>
      <c r="EY477" s="451"/>
      <c r="EZ477" s="451"/>
      <c r="FA477" s="451"/>
      <c r="FB477" s="451"/>
      <c r="FC477" s="451"/>
      <c r="FD477" s="451"/>
      <c r="FE477" s="451"/>
      <c r="FF477" s="451"/>
      <c r="FG477" s="451"/>
      <c r="FH477" s="451"/>
      <c r="FI477" s="451"/>
      <c r="FJ477" s="451"/>
      <c r="FK477" s="451"/>
      <c r="FL477" s="451"/>
      <c r="FM477" s="451"/>
      <c r="FN477" s="451"/>
    </row>
    <row r="478" spans="1:170" ht="15.75" customHeight="1">
      <c r="A478" s="451"/>
      <c r="B478" s="451"/>
      <c r="C478" s="451"/>
      <c r="D478" s="451"/>
      <c r="E478" s="451"/>
      <c r="F478" s="451"/>
      <c r="G478" s="451"/>
      <c r="H478" s="451"/>
      <c r="I478" s="451"/>
      <c r="J478" s="451"/>
      <c r="K478" s="451"/>
      <c r="L478" s="451"/>
      <c r="M478" s="451"/>
      <c r="N478" s="451"/>
      <c r="O478" s="451"/>
      <c r="P478" s="451"/>
      <c r="Q478" s="451"/>
      <c r="R478" s="451"/>
      <c r="S478" s="451"/>
      <c r="T478" s="451"/>
      <c r="U478" s="451"/>
      <c r="V478" s="451"/>
      <c r="W478" s="451"/>
      <c r="X478" s="451"/>
      <c r="Y478" s="451"/>
      <c r="Z478" s="451"/>
      <c r="AA478" s="451"/>
      <c r="AB478" s="451"/>
      <c r="AC478" s="451"/>
      <c r="AD478" s="451"/>
      <c r="AE478" s="451"/>
      <c r="AF478" s="451"/>
      <c r="AG478" s="451"/>
      <c r="AH478" s="451"/>
      <c r="AI478" s="451"/>
      <c r="AJ478" s="451"/>
      <c r="AK478" s="451"/>
      <c r="AL478" s="451"/>
      <c r="AM478" s="451"/>
      <c r="AN478" s="451"/>
      <c r="AO478" s="451"/>
      <c r="AP478" s="451"/>
      <c r="AQ478" s="451"/>
      <c r="AR478" s="451"/>
      <c r="AS478" s="451"/>
      <c r="AT478" s="451"/>
      <c r="AU478" s="451"/>
      <c r="AV478" s="451"/>
      <c r="AW478" s="451"/>
      <c r="AX478" s="451"/>
      <c r="AY478" s="451"/>
      <c r="AZ478" s="451"/>
      <c r="BA478" s="451"/>
      <c r="BB478" s="451"/>
      <c r="BC478" s="451"/>
      <c r="BD478" s="451"/>
      <c r="BE478" s="451"/>
      <c r="BF478" s="451"/>
      <c r="BG478" s="451"/>
      <c r="BH478" s="451"/>
      <c r="BI478" s="451"/>
      <c r="BJ478" s="451"/>
      <c r="BK478" s="451"/>
      <c r="BL478" s="451"/>
      <c r="BM478" s="451"/>
      <c r="BN478" s="451"/>
      <c r="BO478" s="451"/>
      <c r="BP478" s="451"/>
      <c r="BQ478" s="451"/>
      <c r="BR478" s="451"/>
      <c r="BS478" s="451"/>
      <c r="BT478" s="451"/>
      <c r="BU478" s="451"/>
      <c r="BV478" s="451"/>
      <c r="BW478" s="451"/>
      <c r="BX478" s="451"/>
      <c r="BY478" s="451"/>
      <c r="BZ478" s="451"/>
      <c r="CA478" s="451"/>
      <c r="CB478" s="451"/>
      <c r="CC478" s="451"/>
      <c r="CD478" s="451"/>
      <c r="CE478" s="451"/>
      <c r="CF478" s="451"/>
      <c r="CG478" s="451"/>
      <c r="CH478" s="451"/>
      <c r="CI478" s="451"/>
      <c r="CJ478" s="451"/>
      <c r="CK478" s="451"/>
      <c r="CL478" s="451"/>
      <c r="CM478" s="451"/>
      <c r="CN478" s="451"/>
      <c r="CO478" s="451"/>
      <c r="CP478" s="451"/>
      <c r="CQ478" s="451"/>
      <c r="CR478" s="451"/>
      <c r="CS478" s="451"/>
      <c r="CT478" s="451"/>
      <c r="CU478" s="451"/>
      <c r="CV478" s="451"/>
      <c r="CW478" s="451"/>
      <c r="CX478" s="451"/>
      <c r="CY478" s="451"/>
      <c r="CZ478" s="451"/>
      <c r="DA478" s="451"/>
      <c r="DB478" s="451"/>
      <c r="DC478" s="451"/>
      <c r="DD478" s="451"/>
      <c r="DE478" s="451"/>
      <c r="DF478" s="451"/>
      <c r="DG478" s="451"/>
      <c r="DH478" s="451"/>
      <c r="DI478" s="451"/>
      <c r="DJ478" s="451"/>
      <c r="DK478" s="451"/>
      <c r="DL478" s="451"/>
      <c r="DM478" s="451"/>
      <c r="DN478" s="451"/>
      <c r="DO478" s="451"/>
      <c r="DP478" s="451"/>
      <c r="DQ478" s="451"/>
      <c r="DR478" s="451"/>
      <c r="DS478" s="451"/>
      <c r="DT478" s="451"/>
      <c r="DU478" s="451"/>
      <c r="DV478" s="451"/>
      <c r="DW478" s="451"/>
      <c r="DX478" s="451"/>
      <c r="DY478" s="451"/>
      <c r="DZ478" s="451"/>
      <c r="EA478" s="451"/>
      <c r="EB478" s="451"/>
      <c r="EC478" s="451"/>
      <c r="ED478" s="451"/>
      <c r="EE478" s="451"/>
      <c r="EF478" s="451"/>
      <c r="EG478" s="451"/>
      <c r="EH478" s="451"/>
      <c r="EI478" s="451"/>
      <c r="EJ478" s="451"/>
      <c r="EK478" s="451"/>
      <c r="EL478" s="451"/>
      <c r="EM478" s="451"/>
      <c r="EN478" s="451"/>
      <c r="EO478" s="451"/>
      <c r="EP478" s="451"/>
      <c r="EQ478" s="451"/>
      <c r="ER478" s="451"/>
      <c r="ES478" s="451"/>
      <c r="ET478" s="451"/>
      <c r="EU478" s="451"/>
      <c r="EV478" s="451"/>
      <c r="EW478" s="451"/>
      <c r="EX478" s="451"/>
      <c r="EY478" s="451"/>
      <c r="EZ478" s="451"/>
      <c r="FA478" s="451"/>
      <c r="FB478" s="451"/>
      <c r="FC478" s="451"/>
      <c r="FD478" s="451"/>
      <c r="FE478" s="451"/>
      <c r="FF478" s="451"/>
      <c r="FG478" s="451"/>
      <c r="FH478" s="451"/>
      <c r="FI478" s="451"/>
      <c r="FJ478" s="451"/>
      <c r="FK478" s="451"/>
      <c r="FL478" s="451"/>
      <c r="FM478" s="451"/>
      <c r="FN478" s="451"/>
    </row>
    <row r="479" spans="1:170" ht="15.75" customHeight="1">
      <c r="A479" s="451"/>
      <c r="B479" s="451"/>
      <c r="C479" s="451"/>
      <c r="D479" s="451"/>
      <c r="E479" s="451"/>
      <c r="F479" s="451"/>
      <c r="G479" s="451"/>
      <c r="H479" s="451"/>
      <c r="I479" s="451"/>
      <c r="J479" s="451"/>
      <c r="K479" s="451"/>
      <c r="L479" s="451"/>
      <c r="M479" s="451"/>
      <c r="N479" s="451"/>
      <c r="O479" s="451"/>
      <c r="P479" s="451"/>
      <c r="Q479" s="451"/>
      <c r="R479" s="451"/>
      <c r="S479" s="451"/>
      <c r="T479" s="451"/>
      <c r="U479" s="451"/>
      <c r="V479" s="451"/>
      <c r="W479" s="451"/>
      <c r="X479" s="451"/>
      <c r="Y479" s="451"/>
      <c r="Z479" s="451"/>
      <c r="AA479" s="451"/>
      <c r="AB479" s="451"/>
      <c r="AC479" s="451"/>
      <c r="AD479" s="451"/>
      <c r="AE479" s="451"/>
      <c r="AF479" s="451"/>
      <c r="AG479" s="451"/>
      <c r="AH479" s="451"/>
      <c r="AI479" s="451"/>
      <c r="AJ479" s="451"/>
      <c r="AK479" s="451"/>
      <c r="AL479" s="451"/>
      <c r="AM479" s="451"/>
      <c r="AN479" s="451"/>
      <c r="AO479" s="451"/>
      <c r="AP479" s="451"/>
      <c r="AQ479" s="451"/>
      <c r="AR479" s="451"/>
      <c r="AS479" s="451"/>
      <c r="AT479" s="451"/>
      <c r="AU479" s="451"/>
      <c r="AV479" s="451"/>
      <c r="AW479" s="451"/>
      <c r="AX479" s="451"/>
      <c r="AY479" s="451"/>
      <c r="AZ479" s="451"/>
      <c r="BA479" s="451"/>
      <c r="BB479" s="451"/>
      <c r="BC479" s="451"/>
      <c r="BD479" s="451"/>
      <c r="BE479" s="451"/>
      <c r="BF479" s="451"/>
      <c r="BG479" s="451"/>
      <c r="BH479" s="451"/>
      <c r="BI479" s="451"/>
      <c r="BJ479" s="451"/>
      <c r="BK479" s="451"/>
      <c r="BL479" s="451"/>
      <c r="BM479" s="451"/>
      <c r="BN479" s="451"/>
      <c r="BO479" s="451"/>
      <c r="BP479" s="451"/>
      <c r="BQ479" s="451"/>
      <c r="BR479" s="451"/>
      <c r="BS479" s="451"/>
      <c r="BT479" s="451"/>
      <c r="BU479" s="451"/>
      <c r="BV479" s="451"/>
      <c r="BW479" s="451"/>
      <c r="BX479" s="451"/>
      <c r="BY479" s="451"/>
      <c r="BZ479" s="451"/>
      <c r="CA479" s="451"/>
      <c r="CB479" s="451"/>
      <c r="CC479" s="451"/>
      <c r="CD479" s="451"/>
      <c r="CE479" s="451"/>
      <c r="CF479" s="451"/>
      <c r="CG479" s="451"/>
      <c r="CH479" s="451"/>
      <c r="CI479" s="451"/>
      <c r="CJ479" s="451"/>
      <c r="CK479" s="451"/>
      <c r="CL479" s="451"/>
      <c r="CM479" s="451"/>
      <c r="CN479" s="451"/>
      <c r="CO479" s="451"/>
      <c r="CP479" s="451"/>
      <c r="CQ479" s="451"/>
      <c r="CR479" s="451"/>
      <c r="CS479" s="451"/>
      <c r="CT479" s="451"/>
      <c r="CU479" s="451"/>
      <c r="CV479" s="451"/>
      <c r="CW479" s="451"/>
      <c r="CX479" s="451"/>
      <c r="CY479" s="451"/>
      <c r="CZ479" s="451"/>
      <c r="DA479" s="451"/>
      <c r="DB479" s="451"/>
      <c r="DC479" s="451"/>
      <c r="DD479" s="451"/>
      <c r="DE479" s="451"/>
      <c r="DF479" s="451"/>
      <c r="DG479" s="451"/>
      <c r="DH479" s="451"/>
      <c r="DI479" s="451"/>
      <c r="DJ479" s="451"/>
      <c r="DK479" s="451"/>
      <c r="DL479" s="451"/>
      <c r="DM479" s="451"/>
      <c r="DN479" s="451"/>
      <c r="DO479" s="451"/>
      <c r="DP479" s="451"/>
      <c r="DQ479" s="451"/>
      <c r="DR479" s="451"/>
      <c r="DS479" s="451"/>
      <c r="DT479" s="451"/>
      <c r="DU479" s="451"/>
      <c r="DV479" s="451"/>
      <c r="DW479" s="451"/>
      <c r="DX479" s="451"/>
      <c r="DY479" s="451"/>
      <c r="DZ479" s="451"/>
      <c r="EA479" s="451"/>
      <c r="EB479" s="451"/>
      <c r="EC479" s="451"/>
      <c r="ED479" s="451"/>
      <c r="EE479" s="451"/>
      <c r="EF479" s="451"/>
      <c r="EG479" s="451"/>
      <c r="EH479" s="451"/>
      <c r="EI479" s="451"/>
      <c r="EJ479" s="451"/>
      <c r="EK479" s="451"/>
      <c r="EL479" s="451"/>
      <c r="EM479" s="451"/>
      <c r="EN479" s="451"/>
      <c r="EO479" s="451"/>
      <c r="EP479" s="451"/>
      <c r="EQ479" s="451"/>
      <c r="ER479" s="451"/>
      <c r="ES479" s="451"/>
      <c r="ET479" s="451"/>
      <c r="EU479" s="451"/>
      <c r="EV479" s="451"/>
      <c r="EW479" s="451"/>
      <c r="EX479" s="451"/>
      <c r="EY479" s="451"/>
      <c r="EZ479" s="451"/>
      <c r="FA479" s="451"/>
      <c r="FB479" s="451"/>
      <c r="FC479" s="451"/>
      <c r="FD479" s="451"/>
      <c r="FE479" s="451"/>
      <c r="FF479" s="451"/>
      <c r="FG479" s="451"/>
      <c r="FH479" s="451"/>
      <c r="FI479" s="451"/>
      <c r="FJ479" s="451"/>
      <c r="FK479" s="451"/>
      <c r="FL479" s="451"/>
      <c r="FM479" s="451"/>
      <c r="FN479" s="451"/>
    </row>
    <row r="480" spans="1:170" ht="15.75" customHeight="1">
      <c r="A480" s="451"/>
      <c r="B480" s="451"/>
      <c r="C480" s="451"/>
      <c r="D480" s="451"/>
      <c r="E480" s="451"/>
      <c r="F480" s="451"/>
      <c r="G480" s="451"/>
      <c r="H480" s="451"/>
      <c r="I480" s="451"/>
      <c r="J480" s="451"/>
      <c r="K480" s="451"/>
      <c r="L480" s="451"/>
      <c r="M480" s="451"/>
      <c r="N480" s="451"/>
      <c r="O480" s="451"/>
      <c r="P480" s="451"/>
      <c r="Q480" s="451"/>
      <c r="R480" s="451"/>
      <c r="S480" s="451"/>
      <c r="T480" s="451"/>
      <c r="U480" s="451"/>
      <c r="V480" s="451"/>
      <c r="W480" s="451"/>
      <c r="X480" s="451"/>
      <c r="Y480" s="451"/>
      <c r="Z480" s="451"/>
      <c r="AA480" s="451"/>
      <c r="AB480" s="451"/>
      <c r="AC480" s="451"/>
      <c r="AD480" s="451"/>
      <c r="AE480" s="451"/>
      <c r="AF480" s="451"/>
      <c r="AG480" s="451"/>
      <c r="AH480" s="451"/>
      <c r="AI480" s="451"/>
      <c r="AJ480" s="451"/>
      <c r="AK480" s="451"/>
      <c r="AL480" s="451"/>
      <c r="AM480" s="451"/>
      <c r="AN480" s="451"/>
      <c r="AO480" s="451"/>
      <c r="AP480" s="451"/>
      <c r="AQ480" s="451"/>
      <c r="AR480" s="451"/>
      <c r="AS480" s="451"/>
      <c r="AT480" s="451"/>
      <c r="AU480" s="451"/>
      <c r="AV480" s="451"/>
      <c r="AW480" s="451"/>
      <c r="AX480" s="451"/>
      <c r="AY480" s="451"/>
      <c r="AZ480" s="451"/>
      <c r="BA480" s="451"/>
      <c r="BB480" s="451"/>
      <c r="BC480" s="451"/>
      <c r="BD480" s="451"/>
      <c r="BE480" s="451"/>
      <c r="BF480" s="451"/>
      <c r="BG480" s="451"/>
      <c r="BH480" s="451"/>
      <c r="BI480" s="451"/>
      <c r="BJ480" s="451"/>
      <c r="BK480" s="451"/>
      <c r="BL480" s="451"/>
      <c r="BM480" s="451"/>
      <c r="BN480" s="451"/>
      <c r="BO480" s="451"/>
      <c r="BP480" s="451"/>
      <c r="BQ480" s="451"/>
      <c r="BR480" s="451"/>
      <c r="BS480" s="451"/>
      <c r="BT480" s="451"/>
      <c r="BU480" s="451"/>
      <c r="BV480" s="451"/>
      <c r="BW480" s="451"/>
      <c r="BX480" s="451"/>
      <c r="BY480" s="451"/>
      <c r="BZ480" s="451"/>
      <c r="CA480" s="451"/>
      <c r="CB480" s="451"/>
      <c r="CC480" s="451"/>
      <c r="CD480" s="451"/>
      <c r="CE480" s="451"/>
      <c r="CF480" s="451"/>
      <c r="CG480" s="451"/>
      <c r="CH480" s="451"/>
      <c r="CI480" s="451"/>
      <c r="CJ480" s="451"/>
      <c r="CK480" s="451"/>
      <c r="CL480" s="451"/>
      <c r="CM480" s="451"/>
      <c r="CN480" s="451"/>
      <c r="CO480" s="451"/>
      <c r="CP480" s="451"/>
      <c r="CQ480" s="451"/>
      <c r="CR480" s="451"/>
      <c r="CS480" s="451"/>
      <c r="CT480" s="451"/>
      <c r="CU480" s="451"/>
      <c r="CV480" s="451"/>
      <c r="CW480" s="451"/>
      <c r="CX480" s="451"/>
      <c r="CY480" s="451"/>
      <c r="CZ480" s="451"/>
      <c r="DA480" s="451"/>
      <c r="DB480" s="451"/>
      <c r="DC480" s="451"/>
      <c r="DD480" s="451"/>
      <c r="DE480" s="451"/>
      <c r="DF480" s="451"/>
      <c r="DG480" s="451"/>
      <c r="DH480" s="451"/>
      <c r="DI480" s="451"/>
      <c r="DJ480" s="451"/>
      <c r="DK480" s="451"/>
      <c r="DL480" s="451"/>
      <c r="DM480" s="451"/>
      <c r="DN480" s="451"/>
      <c r="DO480" s="451"/>
      <c r="DP480" s="451"/>
      <c r="DQ480" s="451"/>
      <c r="DR480" s="451"/>
      <c r="DS480" s="451"/>
      <c r="DT480" s="451"/>
      <c r="DU480" s="451"/>
      <c r="DV480" s="451"/>
      <c r="DW480" s="451"/>
      <c r="DX480" s="451"/>
      <c r="DY480" s="451"/>
      <c r="DZ480" s="451"/>
      <c r="EA480" s="451"/>
      <c r="EB480" s="451"/>
      <c r="EC480" s="451"/>
      <c r="ED480" s="451"/>
      <c r="EE480" s="451"/>
      <c r="EF480" s="451"/>
      <c r="EG480" s="451"/>
      <c r="EH480" s="451"/>
      <c r="EI480" s="451"/>
      <c r="EJ480" s="451"/>
      <c r="EK480" s="451"/>
      <c r="EL480" s="451"/>
      <c r="EM480" s="451"/>
      <c r="EN480" s="451"/>
      <c r="EO480" s="451"/>
      <c r="EP480" s="451"/>
      <c r="EQ480" s="451"/>
      <c r="ER480" s="451"/>
      <c r="ES480" s="451"/>
      <c r="ET480" s="451"/>
      <c r="EU480" s="451"/>
      <c r="EV480" s="451"/>
      <c r="EW480" s="451"/>
      <c r="EX480" s="451"/>
      <c r="EY480" s="451"/>
      <c r="EZ480" s="451"/>
      <c r="FA480" s="451"/>
      <c r="FB480" s="451"/>
      <c r="FC480" s="451"/>
      <c r="FD480" s="451"/>
      <c r="FE480" s="451"/>
      <c r="FF480" s="451"/>
      <c r="FG480" s="451"/>
      <c r="FH480" s="451"/>
      <c r="FI480" s="451"/>
      <c r="FJ480" s="451"/>
      <c r="FK480" s="451"/>
      <c r="FL480" s="451"/>
      <c r="FM480" s="451"/>
      <c r="FN480" s="451"/>
    </row>
    <row r="481" spans="1:170" ht="15.75" customHeight="1">
      <c r="A481" s="451"/>
      <c r="B481" s="451"/>
      <c r="C481" s="451"/>
      <c r="D481" s="451"/>
      <c r="E481" s="451"/>
      <c r="F481" s="451"/>
      <c r="G481" s="451"/>
      <c r="H481" s="451"/>
      <c r="I481" s="451"/>
      <c r="J481" s="451"/>
      <c r="K481" s="451"/>
      <c r="L481" s="451"/>
      <c r="M481" s="451"/>
      <c r="N481" s="451"/>
      <c r="O481" s="451"/>
      <c r="P481" s="451"/>
      <c r="Q481" s="451"/>
      <c r="R481" s="451"/>
      <c r="S481" s="451"/>
      <c r="T481" s="451"/>
      <c r="U481" s="451"/>
      <c r="V481" s="451"/>
      <c r="W481" s="451"/>
      <c r="X481" s="451"/>
      <c r="Y481" s="451"/>
      <c r="Z481" s="451"/>
      <c r="AA481" s="451"/>
      <c r="AB481" s="451"/>
      <c r="AC481" s="451"/>
      <c r="AD481" s="451"/>
      <c r="AE481" s="451"/>
      <c r="AF481" s="451"/>
      <c r="AG481" s="451"/>
      <c r="AH481" s="451"/>
      <c r="AI481" s="451"/>
      <c r="AJ481" s="451"/>
      <c r="AK481" s="451"/>
      <c r="AL481" s="451"/>
      <c r="AM481" s="451"/>
      <c r="AN481" s="451"/>
      <c r="AO481" s="451"/>
      <c r="AP481" s="451"/>
      <c r="AQ481" s="451"/>
      <c r="AR481" s="451"/>
      <c r="AS481" s="451"/>
      <c r="AT481" s="451"/>
      <c r="AU481" s="451"/>
      <c r="AV481" s="451"/>
      <c r="AW481" s="451"/>
      <c r="AX481" s="451"/>
      <c r="AY481" s="451"/>
      <c r="AZ481" s="451"/>
      <c r="BA481" s="451"/>
      <c r="BB481" s="451"/>
      <c r="BC481" s="451"/>
      <c r="BD481" s="451"/>
      <c r="BE481" s="451"/>
      <c r="BF481" s="451"/>
      <c r="BG481" s="451"/>
      <c r="BH481" s="451"/>
      <c r="BI481" s="451"/>
      <c r="BJ481" s="451"/>
      <c r="BK481" s="451"/>
      <c r="BL481" s="451"/>
      <c r="BM481" s="451"/>
      <c r="BN481" s="451"/>
      <c r="BO481" s="451"/>
      <c r="BP481" s="451"/>
      <c r="BQ481" s="451"/>
      <c r="BR481" s="451"/>
      <c r="BS481" s="451"/>
      <c r="BT481" s="451"/>
      <c r="BU481" s="451"/>
      <c r="BV481" s="451"/>
      <c r="BW481" s="451"/>
      <c r="BX481" s="451"/>
      <c r="BY481" s="451"/>
      <c r="BZ481" s="451"/>
      <c r="CA481" s="451"/>
      <c r="CB481" s="451"/>
      <c r="CC481" s="451"/>
      <c r="CD481" s="451"/>
      <c r="CE481" s="451"/>
      <c r="CF481" s="451"/>
      <c r="CG481" s="451"/>
      <c r="CH481" s="451"/>
      <c r="CI481" s="451"/>
      <c r="CJ481" s="451"/>
      <c r="CK481" s="451"/>
      <c r="CL481" s="451"/>
      <c r="CM481" s="451"/>
      <c r="CN481" s="451"/>
      <c r="CO481" s="451"/>
      <c r="CP481" s="451"/>
      <c r="CQ481" s="451"/>
      <c r="CR481" s="451"/>
      <c r="CS481" s="451"/>
      <c r="CT481" s="451"/>
      <c r="CU481" s="451"/>
      <c r="CV481" s="451"/>
      <c r="CW481" s="451"/>
      <c r="CX481" s="451"/>
      <c r="CY481" s="451"/>
      <c r="CZ481" s="451"/>
      <c r="DA481" s="451"/>
      <c r="DB481" s="451"/>
      <c r="DC481" s="451"/>
      <c r="DD481" s="451"/>
      <c r="DE481" s="451"/>
      <c r="DF481" s="451"/>
      <c r="DG481" s="451"/>
      <c r="DH481" s="451"/>
      <c r="DI481" s="451"/>
      <c r="DJ481" s="451"/>
      <c r="DK481" s="451"/>
      <c r="DL481" s="451"/>
      <c r="DM481" s="451"/>
      <c r="DN481" s="451"/>
      <c r="DO481" s="451"/>
      <c r="DP481" s="451"/>
      <c r="DQ481" s="451"/>
      <c r="DR481" s="451"/>
      <c r="DS481" s="451"/>
      <c r="DT481" s="451"/>
      <c r="DU481" s="451"/>
      <c r="DV481" s="451"/>
      <c r="DW481" s="451"/>
      <c r="DX481" s="451"/>
      <c r="DY481" s="451"/>
      <c r="DZ481" s="451"/>
      <c r="EA481" s="451"/>
      <c r="EB481" s="451"/>
      <c r="EC481" s="451"/>
      <c r="ED481" s="451"/>
      <c r="EE481" s="451"/>
      <c r="EF481" s="451"/>
      <c r="EG481" s="451"/>
      <c r="EH481" s="451"/>
      <c r="EI481" s="451"/>
      <c r="EJ481" s="451"/>
      <c r="EK481" s="451"/>
      <c r="EL481" s="451"/>
      <c r="EM481" s="451"/>
      <c r="EN481" s="451"/>
      <c r="EO481" s="451"/>
      <c r="EP481" s="451"/>
      <c r="EQ481" s="451"/>
      <c r="ER481" s="451"/>
      <c r="ES481" s="451"/>
      <c r="ET481" s="451"/>
      <c r="EU481" s="451"/>
      <c r="EV481" s="451"/>
      <c r="EW481" s="451"/>
      <c r="EX481" s="451"/>
      <c r="EY481" s="451"/>
      <c r="EZ481" s="451"/>
      <c r="FA481" s="451"/>
      <c r="FB481" s="451"/>
      <c r="FC481" s="451"/>
      <c r="FD481" s="451"/>
      <c r="FE481" s="451"/>
      <c r="FF481" s="451"/>
      <c r="FG481" s="451"/>
      <c r="FH481" s="451"/>
      <c r="FI481" s="451"/>
      <c r="FJ481" s="451"/>
      <c r="FK481" s="451"/>
      <c r="FL481" s="451"/>
      <c r="FM481" s="451"/>
      <c r="FN481" s="451"/>
    </row>
    <row r="482" spans="1:170" ht="15.75" customHeight="1">
      <c r="A482" s="451"/>
      <c r="B482" s="451"/>
      <c r="C482" s="451"/>
      <c r="D482" s="451"/>
      <c r="E482" s="451"/>
      <c r="F482" s="451"/>
      <c r="G482" s="451"/>
      <c r="H482" s="451"/>
      <c r="I482" s="451"/>
      <c r="J482" s="451"/>
      <c r="K482" s="451"/>
      <c r="L482" s="451"/>
      <c r="M482" s="451"/>
      <c r="N482" s="451"/>
      <c r="O482" s="451"/>
      <c r="P482" s="451"/>
      <c r="Q482" s="451"/>
      <c r="R482" s="451"/>
      <c r="S482" s="451"/>
      <c r="T482" s="451"/>
      <c r="U482" s="451"/>
      <c r="V482" s="451"/>
      <c r="W482" s="451"/>
      <c r="X482" s="451"/>
      <c r="Y482" s="451"/>
      <c r="Z482" s="451"/>
      <c r="AA482" s="451"/>
      <c r="AB482" s="451"/>
      <c r="AC482" s="451"/>
      <c r="AD482" s="451"/>
      <c r="AE482" s="451"/>
      <c r="AF482" s="451"/>
      <c r="AG482" s="451"/>
      <c r="AH482" s="451"/>
      <c r="AI482" s="451"/>
      <c r="AJ482" s="451"/>
      <c r="AK482" s="451"/>
      <c r="AL482" s="451"/>
      <c r="AM482" s="451"/>
      <c r="AN482" s="451"/>
      <c r="AO482" s="451"/>
      <c r="AP482" s="451"/>
      <c r="AQ482" s="451"/>
      <c r="AR482" s="451"/>
      <c r="AS482" s="451"/>
      <c r="AT482" s="451"/>
      <c r="AU482" s="451"/>
      <c r="AV482" s="451"/>
      <c r="AW482" s="451"/>
      <c r="AX482" s="451"/>
      <c r="AY482" s="451"/>
      <c r="AZ482" s="451"/>
      <c r="BA482" s="451"/>
      <c r="BB482" s="451"/>
      <c r="BC482" s="451"/>
      <c r="BD482" s="451"/>
      <c r="BE482" s="451"/>
      <c r="BF482" s="451"/>
      <c r="BG482" s="451"/>
      <c r="BH482" s="451"/>
      <c r="BI482" s="451"/>
      <c r="BJ482" s="451"/>
      <c r="BK482" s="451"/>
      <c r="BL482" s="451"/>
      <c r="BM482" s="451"/>
      <c r="BN482" s="451"/>
      <c r="BO482" s="451"/>
      <c r="BP482" s="451"/>
      <c r="BQ482" s="451"/>
      <c r="BR482" s="451"/>
      <c r="BS482" s="451"/>
      <c r="BT482" s="451"/>
      <c r="BU482" s="451"/>
      <c r="BV482" s="451"/>
      <c r="BW482" s="451"/>
      <c r="BX482" s="451"/>
      <c r="BY482" s="451"/>
      <c r="BZ482" s="451"/>
      <c r="CA482" s="451"/>
      <c r="CB482" s="451"/>
      <c r="CC482" s="451"/>
      <c r="CD482" s="451"/>
      <c r="CE482" s="451"/>
      <c r="CF482" s="451"/>
      <c r="CG482" s="451"/>
      <c r="CH482" s="451"/>
      <c r="CI482" s="451"/>
      <c r="CJ482" s="451"/>
      <c r="CK482" s="451"/>
      <c r="CL482" s="451"/>
      <c r="CM482" s="451"/>
      <c r="CN482" s="451"/>
      <c r="CO482" s="451"/>
      <c r="CP482" s="451"/>
      <c r="CQ482" s="451"/>
      <c r="CR482" s="451"/>
      <c r="CS482" s="451"/>
      <c r="CT482" s="451"/>
      <c r="CU482" s="451"/>
      <c r="CV482" s="451"/>
      <c r="CW482" s="451"/>
      <c r="CX482" s="451"/>
      <c r="CY482" s="451"/>
      <c r="CZ482" s="451"/>
      <c r="DA482" s="451"/>
      <c r="DB482" s="451"/>
      <c r="DC482" s="451"/>
      <c r="DD482" s="451"/>
      <c r="DE482" s="451"/>
      <c r="DF482" s="451"/>
      <c r="DG482" s="451"/>
      <c r="DH482" s="451"/>
      <c r="DI482" s="451"/>
      <c r="DJ482" s="451"/>
      <c r="DK482" s="451"/>
      <c r="DL482" s="451"/>
      <c r="DM482" s="451"/>
      <c r="DN482" s="451"/>
      <c r="DO482" s="451"/>
      <c r="DP482" s="451"/>
      <c r="DQ482" s="451"/>
      <c r="DR482" s="451"/>
      <c r="DS482" s="451"/>
      <c r="DT482" s="451"/>
      <c r="DU482" s="451"/>
      <c r="DV482" s="451"/>
      <c r="DW482" s="451"/>
      <c r="DX482" s="451"/>
      <c r="DY482" s="451"/>
      <c r="DZ482" s="451"/>
      <c r="EA482" s="451"/>
      <c r="EB482" s="451"/>
      <c r="EC482" s="451"/>
      <c r="ED482" s="451"/>
      <c r="EE482" s="451"/>
      <c r="EF482" s="451"/>
      <c r="EG482" s="451"/>
      <c r="EH482" s="451"/>
      <c r="EI482" s="451"/>
      <c r="EJ482" s="451"/>
      <c r="EK482" s="451"/>
      <c r="EL482" s="451"/>
      <c r="EM482" s="451"/>
      <c r="EN482" s="451"/>
      <c r="EO482" s="451"/>
      <c r="EP482" s="451"/>
      <c r="EQ482" s="451"/>
      <c r="ER482" s="451"/>
      <c r="ES482" s="451"/>
      <c r="ET482" s="451"/>
      <c r="EU482" s="451"/>
      <c r="EV482" s="451"/>
      <c r="EW482" s="451"/>
      <c r="EX482" s="451"/>
      <c r="EY482" s="451"/>
      <c r="EZ482" s="451"/>
      <c r="FA482" s="451"/>
      <c r="FB482" s="451"/>
      <c r="FC482" s="451"/>
      <c r="FD482" s="451"/>
      <c r="FE482" s="451"/>
      <c r="FF482" s="451"/>
      <c r="FG482" s="451"/>
      <c r="FH482" s="451"/>
      <c r="FI482" s="451"/>
      <c r="FJ482" s="451"/>
      <c r="FK482" s="451"/>
      <c r="FL482" s="451"/>
      <c r="FM482" s="451"/>
      <c r="FN482" s="451"/>
    </row>
    <row r="483" spans="1:170" ht="15.75" customHeight="1">
      <c r="A483" s="451"/>
      <c r="B483" s="451"/>
      <c r="C483" s="451"/>
      <c r="D483" s="451"/>
      <c r="E483" s="451"/>
      <c r="F483" s="451"/>
      <c r="G483" s="451"/>
      <c r="H483" s="451"/>
      <c r="I483" s="451"/>
      <c r="J483" s="451"/>
      <c r="K483" s="451"/>
      <c r="L483" s="451"/>
      <c r="M483" s="451"/>
      <c r="N483" s="451"/>
      <c r="O483" s="451"/>
      <c r="P483" s="451"/>
      <c r="Q483" s="451"/>
      <c r="R483" s="451"/>
      <c r="S483" s="451"/>
      <c r="T483" s="451"/>
      <c r="U483" s="451"/>
      <c r="V483" s="451"/>
      <c r="W483" s="451"/>
      <c r="X483" s="451"/>
      <c r="Y483" s="451"/>
      <c r="Z483" s="451"/>
      <c r="AA483" s="451"/>
      <c r="AB483" s="451"/>
      <c r="AC483" s="451"/>
      <c r="AD483" s="451"/>
      <c r="AE483" s="451"/>
      <c r="AF483" s="451"/>
      <c r="AG483" s="451"/>
      <c r="AH483" s="451"/>
      <c r="AI483" s="451"/>
      <c r="AJ483" s="451"/>
      <c r="AK483" s="451"/>
      <c r="AL483" s="451"/>
      <c r="AM483" s="451"/>
      <c r="AN483" s="451"/>
      <c r="AO483" s="451"/>
      <c r="AP483" s="451"/>
      <c r="AQ483" s="451"/>
      <c r="AR483" s="451"/>
      <c r="AS483" s="451"/>
      <c r="AT483" s="451"/>
      <c r="AU483" s="451"/>
      <c r="AV483" s="451"/>
      <c r="AW483" s="451"/>
      <c r="AX483" s="451"/>
      <c r="AY483" s="451"/>
      <c r="AZ483" s="451"/>
      <c r="BA483" s="451"/>
      <c r="BB483" s="451"/>
      <c r="BC483" s="451"/>
      <c r="BD483" s="451"/>
      <c r="BE483" s="451"/>
      <c r="BF483" s="451"/>
      <c r="BG483" s="451"/>
      <c r="BH483" s="451"/>
      <c r="BI483" s="451"/>
      <c r="BJ483" s="451"/>
      <c r="BK483" s="451"/>
      <c r="BL483" s="451"/>
      <c r="BM483" s="451"/>
      <c r="BN483" s="451"/>
      <c r="BO483" s="451"/>
      <c r="BP483" s="451"/>
      <c r="BQ483" s="451"/>
      <c r="BR483" s="451"/>
      <c r="BS483" s="451"/>
      <c r="BT483" s="451"/>
      <c r="BU483" s="451"/>
      <c r="BV483" s="451"/>
      <c r="BW483" s="451"/>
      <c r="BX483" s="451"/>
      <c r="BY483" s="451"/>
      <c r="BZ483" s="451"/>
      <c r="CA483" s="451"/>
      <c r="CB483" s="451"/>
      <c r="CC483" s="451"/>
      <c r="CD483" s="451"/>
      <c r="CE483" s="451"/>
      <c r="CF483" s="451"/>
      <c r="CG483" s="451"/>
      <c r="CH483" s="451"/>
      <c r="CI483" s="451"/>
      <c r="CJ483" s="451"/>
      <c r="CK483" s="451"/>
      <c r="CL483" s="451"/>
      <c r="CM483" s="451"/>
      <c r="CN483" s="451"/>
      <c r="CO483" s="451"/>
      <c r="CP483" s="451"/>
      <c r="CQ483" s="451"/>
      <c r="CR483" s="451"/>
      <c r="CS483" s="451"/>
      <c r="CT483" s="451"/>
      <c r="CU483" s="451"/>
      <c r="CV483" s="451"/>
      <c r="CW483" s="451"/>
      <c r="CX483" s="451"/>
      <c r="CY483" s="451"/>
      <c r="CZ483" s="451"/>
      <c r="DA483" s="451"/>
      <c r="DB483" s="451"/>
      <c r="DC483" s="451"/>
      <c r="DD483" s="451"/>
      <c r="DE483" s="451"/>
      <c r="DF483" s="451"/>
      <c r="DG483" s="451"/>
      <c r="DH483" s="451"/>
      <c r="DI483" s="451"/>
      <c r="DJ483" s="451"/>
      <c r="DK483" s="451"/>
      <c r="DL483" s="451"/>
      <c r="DM483" s="451"/>
      <c r="DN483" s="451"/>
      <c r="DO483" s="451"/>
      <c r="DP483" s="451"/>
      <c r="DQ483" s="451"/>
      <c r="DR483" s="451"/>
      <c r="DS483" s="451"/>
      <c r="DT483" s="451"/>
      <c r="DU483" s="451"/>
      <c r="DV483" s="451"/>
      <c r="DW483" s="451"/>
      <c r="DX483" s="451"/>
      <c r="DY483" s="451"/>
      <c r="DZ483" s="451"/>
      <c r="EA483" s="451"/>
      <c r="EB483" s="451"/>
      <c r="EC483" s="451"/>
      <c r="ED483" s="451"/>
      <c r="EE483" s="451"/>
      <c r="EF483" s="451"/>
      <c r="EG483" s="451"/>
      <c r="EH483" s="451"/>
      <c r="EI483" s="451"/>
      <c r="EJ483" s="451"/>
      <c r="EK483" s="451"/>
      <c r="EL483" s="451"/>
      <c r="EM483" s="451"/>
      <c r="EN483" s="451"/>
      <c r="EO483" s="451"/>
      <c r="EP483" s="451"/>
      <c r="EQ483" s="451"/>
      <c r="ER483" s="451"/>
      <c r="ES483" s="451"/>
      <c r="ET483" s="451"/>
      <c r="EU483" s="451"/>
      <c r="EV483" s="451"/>
      <c r="EW483" s="451"/>
      <c r="EX483" s="451"/>
      <c r="EY483" s="451"/>
      <c r="EZ483" s="451"/>
      <c r="FA483" s="451"/>
      <c r="FB483" s="451"/>
      <c r="FC483" s="451"/>
      <c r="FD483" s="451"/>
      <c r="FE483" s="451"/>
      <c r="FF483" s="451"/>
      <c r="FG483" s="451"/>
      <c r="FH483" s="451"/>
      <c r="FI483" s="451"/>
      <c r="FJ483" s="451"/>
      <c r="FK483" s="451"/>
      <c r="FL483" s="451"/>
      <c r="FM483" s="451"/>
      <c r="FN483" s="451"/>
    </row>
    <row r="484" spans="1:170" ht="15.75" customHeight="1">
      <c r="A484" s="451"/>
      <c r="B484" s="451"/>
      <c r="C484" s="451"/>
      <c r="D484" s="451"/>
      <c r="E484" s="451"/>
      <c r="F484" s="451"/>
      <c r="G484" s="451"/>
      <c r="H484" s="451"/>
      <c r="I484" s="451"/>
      <c r="J484" s="451"/>
      <c r="K484" s="451"/>
      <c r="L484" s="451"/>
      <c r="M484" s="451"/>
      <c r="N484" s="451"/>
      <c r="O484" s="451"/>
      <c r="P484" s="451"/>
      <c r="Q484" s="451"/>
      <c r="R484" s="451"/>
      <c r="S484" s="451"/>
      <c r="T484" s="451"/>
      <c r="U484" s="451"/>
      <c r="V484" s="451"/>
      <c r="W484" s="451"/>
      <c r="X484" s="451"/>
      <c r="Y484" s="451"/>
      <c r="Z484" s="451"/>
      <c r="AA484" s="451"/>
      <c r="AB484" s="451"/>
      <c r="AC484" s="451"/>
      <c r="AD484" s="451"/>
      <c r="AE484" s="451"/>
      <c r="AF484" s="451"/>
      <c r="AG484" s="451"/>
      <c r="AH484" s="451"/>
      <c r="AI484" s="451"/>
      <c r="AJ484" s="451"/>
      <c r="AK484" s="451"/>
      <c r="AL484" s="451"/>
      <c r="AM484" s="451"/>
      <c r="AN484" s="451"/>
      <c r="AO484" s="451"/>
      <c r="AP484" s="451"/>
      <c r="AQ484" s="451"/>
      <c r="AR484" s="451"/>
      <c r="AS484" s="451"/>
      <c r="AT484" s="451"/>
      <c r="AU484" s="451"/>
      <c r="AV484" s="451"/>
      <c r="AW484" s="451"/>
      <c r="AX484" s="451"/>
      <c r="AY484" s="451"/>
      <c r="AZ484" s="451"/>
      <c r="BA484" s="451"/>
      <c r="BB484" s="451"/>
      <c r="BC484" s="451"/>
      <c r="BD484" s="451"/>
      <c r="BE484" s="451"/>
      <c r="BF484" s="451"/>
      <c r="BG484" s="451"/>
      <c r="BH484" s="451"/>
      <c r="BI484" s="451"/>
      <c r="BJ484" s="451"/>
      <c r="BK484" s="451"/>
      <c r="BL484" s="451"/>
      <c r="BM484" s="451"/>
      <c r="BN484" s="451"/>
      <c r="BO484" s="451"/>
      <c r="BP484" s="451"/>
      <c r="BQ484" s="451"/>
      <c r="BR484" s="451"/>
      <c r="BS484" s="451"/>
      <c r="BT484" s="451"/>
      <c r="BU484" s="451"/>
      <c r="BV484" s="451"/>
      <c r="BW484" s="451"/>
      <c r="BX484" s="451"/>
      <c r="BY484" s="451"/>
      <c r="BZ484" s="451"/>
      <c r="CA484" s="451"/>
      <c r="CB484" s="451"/>
      <c r="CC484" s="451"/>
      <c r="CD484" s="451"/>
      <c r="CE484" s="451"/>
      <c r="CF484" s="451"/>
      <c r="CG484" s="451"/>
      <c r="CH484" s="451"/>
      <c r="CI484" s="451"/>
      <c r="CJ484" s="451"/>
      <c r="CK484" s="451"/>
      <c r="CL484" s="451"/>
      <c r="CM484" s="451"/>
      <c r="CN484" s="451"/>
      <c r="CO484" s="451"/>
      <c r="CP484" s="451"/>
      <c r="CQ484" s="451"/>
      <c r="CR484" s="451"/>
      <c r="CS484" s="451"/>
      <c r="CT484" s="451"/>
      <c r="CU484" s="451"/>
      <c r="CV484" s="451"/>
      <c r="CW484" s="451"/>
      <c r="CX484" s="451"/>
      <c r="CY484" s="451"/>
      <c r="CZ484" s="451"/>
      <c r="DA484" s="451"/>
      <c r="DB484" s="451"/>
      <c r="DC484" s="451"/>
      <c r="DD484" s="451"/>
      <c r="DE484" s="451"/>
      <c r="DF484" s="451"/>
      <c r="DG484" s="451"/>
      <c r="DH484" s="451"/>
      <c r="DI484" s="451"/>
      <c r="DJ484" s="451"/>
      <c r="DK484" s="451"/>
      <c r="DL484" s="451"/>
      <c r="DM484" s="451"/>
      <c r="DN484" s="451"/>
      <c r="DO484" s="451"/>
      <c r="DP484" s="451"/>
      <c r="DQ484" s="451"/>
      <c r="DR484" s="451"/>
      <c r="DS484" s="451"/>
      <c r="DT484" s="451"/>
      <c r="DU484" s="451"/>
      <c r="DV484" s="451"/>
      <c r="DW484" s="451"/>
      <c r="DX484" s="451"/>
      <c r="DY484" s="451"/>
      <c r="DZ484" s="451"/>
      <c r="EA484" s="451"/>
      <c r="EB484" s="451"/>
      <c r="EC484" s="451"/>
      <c r="ED484" s="451"/>
      <c r="EE484" s="451"/>
      <c r="EF484" s="451"/>
      <c r="EG484" s="451"/>
      <c r="EH484" s="451"/>
      <c r="EI484" s="451"/>
      <c r="EJ484" s="451"/>
      <c r="EK484" s="451"/>
      <c r="EL484" s="451"/>
      <c r="EM484" s="451"/>
      <c r="EN484" s="451"/>
      <c r="EO484" s="451"/>
      <c r="EP484" s="451"/>
      <c r="EQ484" s="451"/>
      <c r="ER484" s="451"/>
      <c r="ES484" s="451"/>
      <c r="ET484" s="451"/>
      <c r="EU484" s="451"/>
      <c r="EV484" s="451"/>
      <c r="EW484" s="451"/>
      <c r="EX484" s="451"/>
      <c r="EY484" s="451"/>
      <c r="EZ484" s="451"/>
      <c r="FA484" s="451"/>
      <c r="FB484" s="451"/>
      <c r="FC484" s="451"/>
      <c r="FD484" s="451"/>
      <c r="FE484" s="451"/>
      <c r="FF484" s="451"/>
      <c r="FG484" s="451"/>
      <c r="FH484" s="451"/>
      <c r="FI484" s="451"/>
      <c r="FJ484" s="451"/>
      <c r="FK484" s="451"/>
      <c r="FL484" s="451"/>
      <c r="FM484" s="451"/>
      <c r="FN484" s="451"/>
    </row>
    <row r="485" spans="1:170" ht="15.75" customHeight="1">
      <c r="A485" s="451"/>
      <c r="B485" s="451"/>
      <c r="C485" s="451"/>
      <c r="D485" s="451"/>
      <c r="E485" s="451"/>
      <c r="F485" s="451"/>
      <c r="G485" s="451"/>
      <c r="H485" s="451"/>
      <c r="I485" s="451"/>
      <c r="J485" s="451"/>
      <c r="K485" s="451"/>
      <c r="L485" s="451"/>
      <c r="M485" s="451"/>
      <c r="N485" s="451"/>
      <c r="O485" s="451"/>
      <c r="P485" s="451"/>
      <c r="Q485" s="451"/>
      <c r="R485" s="451"/>
      <c r="S485" s="451"/>
      <c r="T485" s="451"/>
      <c r="U485" s="451"/>
      <c r="V485" s="451"/>
      <c r="W485" s="451"/>
      <c r="X485" s="451"/>
      <c r="Y485" s="451"/>
      <c r="Z485" s="451"/>
      <c r="AA485" s="451"/>
      <c r="AB485" s="451"/>
      <c r="AC485" s="451"/>
      <c r="AD485" s="451"/>
      <c r="AE485" s="451"/>
      <c r="AF485" s="451"/>
      <c r="AG485" s="451"/>
      <c r="AH485" s="451"/>
      <c r="AI485" s="451"/>
      <c r="AJ485" s="451"/>
      <c r="AK485" s="451"/>
      <c r="AL485" s="451"/>
      <c r="AM485" s="451"/>
      <c r="AN485" s="451"/>
      <c r="AO485" s="451"/>
      <c r="AP485" s="451"/>
      <c r="AQ485" s="451"/>
      <c r="AR485" s="451"/>
      <c r="AS485" s="451"/>
      <c r="AT485" s="451"/>
      <c r="AU485" s="451"/>
      <c r="AV485" s="451"/>
      <c r="AW485" s="451"/>
      <c r="AX485" s="451"/>
      <c r="AY485" s="451"/>
      <c r="AZ485" s="451"/>
      <c r="BA485" s="451"/>
      <c r="BB485" s="451"/>
      <c r="BC485" s="451"/>
      <c r="BD485" s="451"/>
      <c r="BE485" s="451"/>
      <c r="BF485" s="451"/>
      <c r="BG485" s="451"/>
      <c r="BH485" s="451"/>
      <c r="BI485" s="451"/>
      <c r="BJ485" s="451"/>
      <c r="BK485" s="451"/>
      <c r="BL485" s="451"/>
      <c r="BM485" s="451"/>
      <c r="BN485" s="451"/>
      <c r="BO485" s="451"/>
      <c r="BP485" s="451"/>
      <c r="BQ485" s="451"/>
      <c r="BR485" s="451"/>
      <c r="BS485" s="451"/>
      <c r="BT485" s="451"/>
      <c r="BU485" s="451"/>
      <c r="BV485" s="451"/>
      <c r="BW485" s="451"/>
      <c r="BX485" s="451"/>
      <c r="BY485" s="451"/>
      <c r="BZ485" s="451"/>
      <c r="CA485" s="451"/>
      <c r="CB485" s="451"/>
      <c r="CC485" s="451"/>
      <c r="CD485" s="451"/>
      <c r="CE485" s="451"/>
      <c r="CF485" s="451"/>
      <c r="CG485" s="451"/>
      <c r="CH485" s="451"/>
      <c r="CI485" s="451"/>
      <c r="CJ485" s="451"/>
      <c r="CK485" s="451"/>
      <c r="CL485" s="451"/>
      <c r="CM485" s="451"/>
      <c r="CN485" s="451"/>
      <c r="CO485" s="451"/>
      <c r="CP485" s="451"/>
      <c r="CQ485" s="451"/>
      <c r="CR485" s="451"/>
      <c r="CS485" s="451"/>
      <c r="CT485" s="451"/>
      <c r="CU485" s="451"/>
      <c r="CV485" s="451"/>
      <c r="CW485" s="451"/>
      <c r="CX485" s="451"/>
      <c r="CY485" s="451"/>
      <c r="CZ485" s="451"/>
      <c r="DA485" s="451"/>
      <c r="DB485" s="451"/>
      <c r="DC485" s="451"/>
      <c r="DD485" s="451"/>
      <c r="DE485" s="451"/>
      <c r="DF485" s="451"/>
      <c r="DG485" s="451"/>
      <c r="DH485" s="451"/>
      <c r="DI485" s="451"/>
      <c r="DJ485" s="451"/>
      <c r="DK485" s="451"/>
      <c r="DL485" s="451"/>
      <c r="DM485" s="451"/>
      <c r="DN485" s="451"/>
      <c r="DO485" s="451"/>
      <c r="DP485" s="451"/>
      <c r="DQ485" s="451"/>
      <c r="DR485" s="451"/>
      <c r="DS485" s="451"/>
      <c r="DT485" s="451"/>
      <c r="DU485" s="451"/>
      <c r="DV485" s="451"/>
      <c r="DW485" s="451"/>
      <c r="DX485" s="451"/>
      <c r="DY485" s="451"/>
      <c r="DZ485" s="451"/>
      <c r="EA485" s="451"/>
      <c r="EB485" s="451"/>
      <c r="EC485" s="451"/>
      <c r="ED485" s="451"/>
      <c r="EE485" s="451"/>
      <c r="EF485" s="451"/>
      <c r="EG485" s="451"/>
      <c r="EH485" s="451"/>
      <c r="EI485" s="451"/>
      <c r="EJ485" s="451"/>
      <c r="EK485" s="451"/>
      <c r="EL485" s="451"/>
      <c r="EM485" s="451"/>
      <c r="EN485" s="451"/>
      <c r="EO485" s="451"/>
      <c r="EP485" s="451"/>
      <c r="EQ485" s="451"/>
      <c r="ER485" s="451"/>
      <c r="ES485" s="451"/>
      <c r="ET485" s="451"/>
      <c r="EU485" s="451"/>
      <c r="EV485" s="451"/>
      <c r="EW485" s="451"/>
      <c r="EX485" s="451"/>
      <c r="EY485" s="451"/>
      <c r="EZ485" s="451"/>
      <c r="FA485" s="451"/>
      <c r="FB485" s="451"/>
      <c r="FC485" s="451"/>
      <c r="FD485" s="451"/>
      <c r="FE485" s="451"/>
      <c r="FF485" s="451"/>
      <c r="FG485" s="451"/>
      <c r="FH485" s="451"/>
      <c r="FI485" s="451"/>
      <c r="FJ485" s="451"/>
      <c r="FK485" s="451"/>
      <c r="FL485" s="451"/>
      <c r="FM485" s="451"/>
      <c r="FN485" s="451"/>
    </row>
    <row r="486" spans="1:170" ht="15.75" customHeight="1">
      <c r="A486" s="451"/>
      <c r="B486" s="451"/>
      <c r="C486" s="451"/>
      <c r="D486" s="451"/>
      <c r="E486" s="451"/>
      <c r="F486" s="451"/>
      <c r="G486" s="451"/>
      <c r="H486" s="451"/>
      <c r="I486" s="451"/>
      <c r="J486" s="451"/>
      <c r="K486" s="451"/>
      <c r="L486" s="451"/>
      <c r="M486" s="451"/>
      <c r="N486" s="451"/>
      <c r="O486" s="451"/>
      <c r="P486" s="451"/>
      <c r="Q486" s="451"/>
      <c r="R486" s="451"/>
      <c r="S486" s="451"/>
      <c r="T486" s="451"/>
      <c r="U486" s="451"/>
      <c r="V486" s="451"/>
      <c r="W486" s="451"/>
      <c r="X486" s="451"/>
      <c r="Y486" s="451"/>
      <c r="Z486" s="451"/>
      <c r="AA486" s="451"/>
      <c r="AB486" s="451"/>
      <c r="AC486" s="451"/>
      <c r="AD486" s="451"/>
      <c r="AE486" s="451"/>
      <c r="AF486" s="451"/>
      <c r="AG486" s="451"/>
      <c r="AH486" s="451"/>
      <c r="AI486" s="451"/>
      <c r="AJ486" s="451"/>
      <c r="AK486" s="451"/>
      <c r="AL486" s="451"/>
      <c r="AM486" s="451"/>
      <c r="AN486" s="451"/>
      <c r="AO486" s="451"/>
      <c r="AP486" s="451"/>
      <c r="AQ486" s="451"/>
      <c r="AR486" s="451"/>
      <c r="AS486" s="451"/>
      <c r="AT486" s="451"/>
      <c r="AU486" s="451"/>
      <c r="AV486" s="451"/>
      <c r="AW486" s="451"/>
      <c r="AX486" s="451"/>
      <c r="AY486" s="451"/>
      <c r="AZ486" s="451"/>
      <c r="BA486" s="451"/>
      <c r="BB486" s="451"/>
      <c r="BC486" s="451"/>
      <c r="BD486" s="451"/>
      <c r="BE486" s="451"/>
      <c r="BF486" s="451"/>
      <c r="BG486" s="451"/>
      <c r="BH486" s="451"/>
      <c r="BI486" s="451"/>
      <c r="BJ486" s="451"/>
      <c r="BK486" s="451"/>
      <c r="BL486" s="451"/>
      <c r="BM486" s="451"/>
      <c r="BN486" s="451"/>
      <c r="BO486" s="451"/>
      <c r="BP486" s="451"/>
      <c r="BQ486" s="451"/>
      <c r="BR486" s="451"/>
      <c r="BS486" s="451"/>
      <c r="BT486" s="451"/>
      <c r="BU486" s="451"/>
      <c r="BV486" s="451"/>
      <c r="BW486" s="451"/>
      <c r="BX486" s="451"/>
      <c r="BY486" s="451"/>
      <c r="BZ486" s="451"/>
      <c r="CA486" s="451"/>
      <c r="CB486" s="451"/>
      <c r="CC486" s="451"/>
      <c r="CD486" s="451"/>
      <c r="CE486" s="451"/>
      <c r="CF486" s="451"/>
      <c r="CG486" s="451"/>
      <c r="CH486" s="451"/>
      <c r="CI486" s="451"/>
      <c r="CJ486" s="451"/>
      <c r="CK486" s="451"/>
      <c r="CL486" s="451"/>
      <c r="CM486" s="451"/>
      <c r="CN486" s="451"/>
      <c r="CO486" s="451"/>
      <c r="CP486" s="451"/>
      <c r="CQ486" s="451"/>
      <c r="CR486" s="451"/>
      <c r="CS486" s="451"/>
      <c r="CT486" s="451"/>
      <c r="CU486" s="451"/>
      <c r="CV486" s="451"/>
      <c r="CW486" s="451"/>
      <c r="CX486" s="451"/>
      <c r="CY486" s="451"/>
      <c r="CZ486" s="451"/>
      <c r="DA486" s="451"/>
      <c r="DB486" s="451"/>
      <c r="DC486" s="451"/>
      <c r="DD486" s="451"/>
      <c r="DE486" s="451"/>
      <c r="DF486" s="451"/>
      <c r="DG486" s="451"/>
      <c r="DH486" s="451"/>
      <c r="DI486" s="451"/>
      <c r="DJ486" s="451"/>
      <c r="DK486" s="451"/>
      <c r="DL486" s="451"/>
      <c r="DM486" s="451"/>
      <c r="DN486" s="451"/>
      <c r="DO486" s="451"/>
      <c r="DP486" s="451"/>
      <c r="DQ486" s="451"/>
      <c r="DR486" s="451"/>
      <c r="DS486" s="451"/>
      <c r="DT486" s="451"/>
      <c r="DU486" s="451"/>
      <c r="DV486" s="451"/>
      <c r="DW486" s="451"/>
      <c r="DX486" s="451"/>
      <c r="DY486" s="451"/>
      <c r="DZ486" s="451"/>
      <c r="EA486" s="451"/>
      <c r="EB486" s="451"/>
      <c r="EC486" s="451"/>
      <c r="ED486" s="451"/>
      <c r="EE486" s="451"/>
      <c r="EF486" s="451"/>
      <c r="EG486" s="451"/>
      <c r="EH486" s="451"/>
      <c r="EI486" s="451"/>
      <c r="EJ486" s="451"/>
      <c r="EK486" s="451"/>
      <c r="EL486" s="451"/>
      <c r="EM486" s="451"/>
      <c r="EN486" s="451"/>
      <c r="EO486" s="451"/>
      <c r="EP486" s="451"/>
      <c r="EQ486" s="451"/>
      <c r="ER486" s="451"/>
      <c r="ES486" s="451"/>
      <c r="ET486" s="451"/>
      <c r="EU486" s="451"/>
      <c r="EV486" s="451"/>
      <c r="EW486" s="451"/>
      <c r="EX486" s="451"/>
      <c r="EY486" s="451"/>
      <c r="EZ486" s="451"/>
      <c r="FA486" s="451"/>
      <c r="FB486" s="451"/>
      <c r="FC486" s="451"/>
      <c r="FD486" s="451"/>
      <c r="FE486" s="451"/>
      <c r="FF486" s="451"/>
      <c r="FG486" s="451"/>
      <c r="FH486" s="451"/>
      <c r="FI486" s="451"/>
      <c r="FJ486" s="451"/>
      <c r="FK486" s="451"/>
      <c r="FL486" s="451"/>
      <c r="FM486" s="451"/>
      <c r="FN486" s="451"/>
    </row>
    <row r="487" spans="1:170" ht="15.75" customHeight="1">
      <c r="A487" s="451"/>
      <c r="B487" s="451"/>
      <c r="C487" s="451"/>
      <c r="D487" s="451"/>
      <c r="E487" s="451"/>
      <c r="F487" s="451"/>
      <c r="G487" s="451"/>
      <c r="H487" s="451"/>
      <c r="I487" s="451"/>
      <c r="J487" s="451"/>
      <c r="K487" s="451"/>
      <c r="L487" s="451"/>
      <c r="M487" s="451"/>
      <c r="N487" s="451"/>
      <c r="O487" s="451"/>
      <c r="P487" s="451"/>
      <c r="Q487" s="451"/>
      <c r="R487" s="451"/>
      <c r="S487" s="451"/>
      <c r="T487" s="451"/>
      <c r="U487" s="451"/>
      <c r="V487" s="451"/>
      <c r="W487" s="451"/>
      <c r="X487" s="451"/>
      <c r="Y487" s="451"/>
      <c r="Z487" s="451"/>
      <c r="AA487" s="451"/>
      <c r="AB487" s="451"/>
      <c r="AC487" s="451"/>
      <c r="AD487" s="451"/>
      <c r="AE487" s="451"/>
      <c r="AF487" s="451"/>
      <c r="AG487" s="451"/>
      <c r="AH487" s="451"/>
      <c r="AI487" s="451"/>
      <c r="AJ487" s="451"/>
      <c r="AK487" s="451"/>
      <c r="AL487" s="451"/>
      <c r="AM487" s="451"/>
      <c r="AN487" s="451"/>
      <c r="AO487" s="451"/>
      <c r="AP487" s="451"/>
      <c r="AQ487" s="451"/>
      <c r="AR487" s="451"/>
      <c r="AS487" s="451"/>
      <c r="AT487" s="451"/>
      <c r="AU487" s="451"/>
      <c r="AV487" s="451"/>
      <c r="AW487" s="451"/>
      <c r="AX487" s="451"/>
      <c r="AY487" s="451"/>
      <c r="AZ487" s="451"/>
      <c r="BA487" s="451"/>
      <c r="BB487" s="451"/>
      <c r="BC487" s="451"/>
      <c r="BD487" s="451"/>
      <c r="BE487" s="451"/>
      <c r="BF487" s="451"/>
      <c r="BG487" s="451"/>
      <c r="BH487" s="451"/>
      <c r="BI487" s="451"/>
      <c r="BJ487" s="451"/>
      <c r="BK487" s="451"/>
      <c r="BL487" s="451"/>
      <c r="BM487" s="451"/>
      <c r="BN487" s="451"/>
      <c r="BO487" s="451"/>
      <c r="BP487" s="451"/>
      <c r="BQ487" s="451"/>
      <c r="BR487" s="451"/>
      <c r="BS487" s="451"/>
      <c r="BT487" s="451"/>
      <c r="BU487" s="451"/>
      <c r="BV487" s="451"/>
      <c r="BW487" s="451"/>
      <c r="BX487" s="451"/>
      <c r="BY487" s="451"/>
      <c r="BZ487" s="451"/>
      <c r="CA487" s="451"/>
      <c r="CB487" s="451"/>
      <c r="CC487" s="451"/>
      <c r="CD487" s="451"/>
      <c r="CE487" s="451"/>
      <c r="CF487" s="451"/>
      <c r="CG487" s="451"/>
      <c r="CH487" s="451"/>
      <c r="CI487" s="451"/>
      <c r="CJ487" s="451"/>
      <c r="CK487" s="451"/>
      <c r="CL487" s="451"/>
      <c r="CM487" s="451"/>
      <c r="CN487" s="451"/>
      <c r="CO487" s="451"/>
      <c r="CP487" s="451"/>
      <c r="CQ487" s="451"/>
      <c r="CR487" s="451"/>
      <c r="CS487" s="451"/>
      <c r="CT487" s="451"/>
      <c r="CU487" s="451"/>
      <c r="CV487" s="451"/>
      <c r="CW487" s="451"/>
      <c r="CX487" s="451"/>
      <c r="CY487" s="451"/>
      <c r="CZ487" s="451"/>
      <c r="DA487" s="451"/>
      <c r="DB487" s="451"/>
      <c r="DC487" s="451"/>
      <c r="DD487" s="451"/>
      <c r="DE487" s="451"/>
      <c r="DF487" s="451"/>
      <c r="DG487" s="451"/>
      <c r="DH487" s="451"/>
      <c r="DI487" s="451"/>
      <c r="DJ487" s="451"/>
      <c r="DK487" s="451"/>
      <c r="DL487" s="451"/>
      <c r="DM487" s="451"/>
      <c r="DN487" s="451"/>
      <c r="DO487" s="451"/>
      <c r="DP487" s="451"/>
      <c r="DQ487" s="451"/>
      <c r="DR487" s="451"/>
      <c r="DS487" s="451"/>
      <c r="DT487" s="451"/>
      <c r="DU487" s="451"/>
      <c r="DV487" s="451"/>
      <c r="DW487" s="451"/>
      <c r="DX487" s="451"/>
      <c r="DY487" s="451"/>
      <c r="DZ487" s="451"/>
      <c r="EA487" s="451"/>
      <c r="EB487" s="451"/>
      <c r="EC487" s="451"/>
      <c r="ED487" s="451"/>
      <c r="EE487" s="451"/>
      <c r="EF487" s="451"/>
      <c r="EG487" s="451"/>
      <c r="EH487" s="451"/>
      <c r="EI487" s="451"/>
      <c r="EJ487" s="451"/>
      <c r="EK487" s="451"/>
      <c r="EL487" s="451"/>
      <c r="EM487" s="451"/>
      <c r="EN487" s="451"/>
      <c r="EO487" s="451"/>
      <c r="EP487" s="451"/>
      <c r="EQ487" s="451"/>
      <c r="ER487" s="451"/>
      <c r="ES487" s="451"/>
      <c r="ET487" s="451"/>
      <c r="EU487" s="451"/>
      <c r="EV487" s="451"/>
      <c r="EW487" s="451"/>
      <c r="EX487" s="451"/>
      <c r="EY487" s="451"/>
      <c r="EZ487" s="451"/>
      <c r="FA487" s="451"/>
      <c r="FB487" s="451"/>
      <c r="FC487" s="451"/>
      <c r="FD487" s="451"/>
      <c r="FE487" s="451"/>
      <c r="FF487" s="451"/>
      <c r="FG487" s="451"/>
      <c r="FH487" s="451"/>
      <c r="FI487" s="451"/>
      <c r="FJ487" s="451"/>
      <c r="FK487" s="451"/>
      <c r="FL487" s="451"/>
      <c r="FM487" s="451"/>
      <c r="FN487" s="451"/>
    </row>
    <row r="488" spans="1:170" ht="15.75" customHeight="1">
      <c r="A488" s="451"/>
      <c r="B488" s="451"/>
      <c r="C488" s="451"/>
      <c r="D488" s="451"/>
      <c r="E488" s="451"/>
      <c r="F488" s="451"/>
      <c r="G488" s="451"/>
      <c r="H488" s="451"/>
      <c r="I488" s="451"/>
      <c r="J488" s="451"/>
      <c r="K488" s="451"/>
      <c r="L488" s="451"/>
      <c r="M488" s="451"/>
      <c r="N488" s="451"/>
      <c r="O488" s="451"/>
      <c r="P488" s="451"/>
      <c r="Q488" s="451"/>
      <c r="R488" s="451"/>
      <c r="S488" s="451"/>
      <c r="T488" s="451"/>
      <c r="U488" s="451"/>
      <c r="V488" s="451"/>
      <c r="W488" s="451"/>
      <c r="X488" s="451"/>
      <c r="Y488" s="451"/>
      <c r="Z488" s="451"/>
      <c r="AA488" s="451"/>
      <c r="AB488" s="451"/>
      <c r="AC488" s="451"/>
      <c r="AD488" s="451"/>
      <c r="AE488" s="451"/>
      <c r="AF488" s="451"/>
      <c r="AG488" s="451"/>
      <c r="AH488" s="451"/>
      <c r="AI488" s="451"/>
      <c r="AJ488" s="451"/>
      <c r="AK488" s="451"/>
      <c r="AL488" s="451"/>
      <c r="AM488" s="451"/>
      <c r="AN488" s="451"/>
      <c r="AO488" s="451"/>
      <c r="AP488" s="451"/>
      <c r="AQ488" s="451"/>
      <c r="AR488" s="451"/>
      <c r="AS488" s="451"/>
      <c r="AT488" s="451"/>
      <c r="AU488" s="451"/>
      <c r="AV488" s="451"/>
      <c r="AW488" s="451"/>
      <c r="AX488" s="451"/>
      <c r="AY488" s="451"/>
      <c r="AZ488" s="451"/>
      <c r="BA488" s="451"/>
      <c r="BB488" s="451"/>
      <c r="BC488" s="451"/>
      <c r="BD488" s="451"/>
      <c r="BE488" s="451"/>
      <c r="BF488" s="451"/>
      <c r="BG488" s="451"/>
      <c r="BH488" s="451"/>
      <c r="BI488" s="451"/>
      <c r="BJ488" s="451"/>
      <c r="BK488" s="451"/>
      <c r="BL488" s="451"/>
      <c r="BM488" s="451"/>
      <c r="BN488" s="451"/>
      <c r="BO488" s="451"/>
      <c r="BP488" s="451"/>
      <c r="BQ488" s="451"/>
      <c r="BR488" s="451"/>
      <c r="BS488" s="451"/>
      <c r="BT488" s="451"/>
      <c r="BU488" s="451"/>
      <c r="BV488" s="451"/>
      <c r="BW488" s="451"/>
      <c r="BX488" s="451"/>
      <c r="BY488" s="451"/>
      <c r="BZ488" s="451"/>
      <c r="CA488" s="451"/>
      <c r="CB488" s="451"/>
      <c r="CC488" s="451"/>
      <c r="CD488" s="451"/>
      <c r="CE488" s="451"/>
      <c r="CF488" s="451"/>
      <c r="CG488" s="451"/>
      <c r="CH488" s="451"/>
      <c r="CI488" s="451"/>
      <c r="CJ488" s="451"/>
      <c r="CK488" s="451"/>
      <c r="CL488" s="451"/>
      <c r="CM488" s="451"/>
      <c r="CN488" s="451"/>
      <c r="CO488" s="451"/>
      <c r="CP488" s="451"/>
      <c r="CQ488" s="451"/>
      <c r="CR488" s="451"/>
      <c r="CS488" s="451"/>
      <c r="CT488" s="451"/>
      <c r="CU488" s="451"/>
      <c r="CV488" s="451"/>
      <c r="CW488" s="451"/>
      <c r="CX488" s="451"/>
      <c r="CY488" s="451"/>
      <c r="CZ488" s="451"/>
      <c r="DA488" s="451"/>
      <c r="DB488" s="451"/>
      <c r="DC488" s="451"/>
      <c r="DD488" s="451"/>
      <c r="DE488" s="451"/>
      <c r="DF488" s="451"/>
      <c r="DG488" s="451"/>
      <c r="DH488" s="451"/>
      <c r="DI488" s="451"/>
      <c r="DJ488" s="451"/>
      <c r="DK488" s="451"/>
      <c r="DL488" s="451"/>
      <c r="DM488" s="451"/>
      <c r="DN488" s="451"/>
      <c r="DO488" s="451"/>
      <c r="DP488" s="451"/>
      <c r="DQ488" s="451"/>
      <c r="DR488" s="451"/>
      <c r="DS488" s="451"/>
      <c r="DT488" s="451"/>
      <c r="DU488" s="451"/>
      <c r="DV488" s="451"/>
      <c r="DW488" s="451"/>
      <c r="DX488" s="451"/>
      <c r="DY488" s="451"/>
      <c r="DZ488" s="451"/>
      <c r="EA488" s="451"/>
      <c r="EB488" s="451"/>
      <c r="EC488" s="451"/>
      <c r="ED488" s="451"/>
      <c r="EE488" s="451"/>
      <c r="EF488" s="451"/>
      <c r="EG488" s="451"/>
      <c r="EH488" s="451"/>
      <c r="EI488" s="451"/>
      <c r="EJ488" s="451"/>
      <c r="EK488" s="451"/>
      <c r="EL488" s="451"/>
      <c r="EM488" s="451"/>
      <c r="EN488" s="451"/>
      <c r="EO488" s="451"/>
      <c r="EP488" s="451"/>
      <c r="EQ488" s="451"/>
      <c r="ER488" s="451"/>
      <c r="ES488" s="451"/>
      <c r="ET488" s="451"/>
      <c r="EU488" s="451"/>
      <c r="EV488" s="451"/>
      <c r="EW488" s="451"/>
      <c r="EX488" s="451"/>
      <c r="EY488" s="451"/>
      <c r="EZ488" s="451"/>
      <c r="FA488" s="451"/>
      <c r="FB488" s="451"/>
      <c r="FC488" s="451"/>
      <c r="FD488" s="451"/>
      <c r="FE488" s="451"/>
      <c r="FF488" s="451"/>
      <c r="FG488" s="451"/>
      <c r="FH488" s="451"/>
      <c r="FI488" s="451"/>
      <c r="FJ488" s="451"/>
      <c r="FK488" s="451"/>
      <c r="FL488" s="451"/>
      <c r="FM488" s="451"/>
      <c r="FN488" s="451"/>
    </row>
    <row r="489" spans="1:170" ht="15.75" customHeight="1">
      <c r="A489" s="451"/>
      <c r="B489" s="451"/>
      <c r="C489" s="451"/>
      <c r="D489" s="451"/>
      <c r="E489" s="451"/>
      <c r="F489" s="451"/>
      <c r="G489" s="451"/>
      <c r="H489" s="451"/>
      <c r="I489" s="451"/>
      <c r="J489" s="451"/>
      <c r="K489" s="451"/>
      <c r="L489" s="451"/>
      <c r="M489" s="451"/>
      <c r="N489" s="451"/>
      <c r="O489" s="451"/>
      <c r="P489" s="451"/>
      <c r="Q489" s="451"/>
      <c r="R489" s="451"/>
      <c r="S489" s="451"/>
      <c r="T489" s="451"/>
      <c r="U489" s="451"/>
      <c r="V489" s="451"/>
      <c r="W489" s="451"/>
      <c r="X489" s="451"/>
      <c r="Y489" s="451"/>
      <c r="Z489" s="451"/>
      <c r="AA489" s="451"/>
      <c r="AB489" s="451"/>
      <c r="AC489" s="451"/>
      <c r="AD489" s="451"/>
      <c r="AE489" s="451"/>
      <c r="AF489" s="451"/>
      <c r="AG489" s="451"/>
      <c r="AH489" s="451"/>
      <c r="AI489" s="451"/>
      <c r="AJ489" s="451"/>
      <c r="AK489" s="451"/>
      <c r="AL489" s="451"/>
      <c r="AM489" s="451"/>
      <c r="AN489" s="451"/>
      <c r="AO489" s="451"/>
      <c r="AP489" s="451"/>
      <c r="AQ489" s="451"/>
      <c r="AR489" s="451"/>
      <c r="AS489" s="451"/>
      <c r="AT489" s="451"/>
      <c r="AU489" s="451"/>
      <c r="AV489" s="451"/>
      <c r="AW489" s="451"/>
      <c r="AX489" s="451"/>
      <c r="AY489" s="451"/>
      <c r="AZ489" s="451"/>
      <c r="BA489" s="451"/>
      <c r="BB489" s="451"/>
      <c r="BC489" s="451"/>
      <c r="BD489" s="451"/>
      <c r="BE489" s="451"/>
      <c r="BF489" s="451"/>
      <c r="BG489" s="451"/>
      <c r="BH489" s="451"/>
      <c r="BI489" s="451"/>
      <c r="BJ489" s="451"/>
      <c r="BK489" s="451"/>
      <c r="BL489" s="451"/>
      <c r="BM489" s="451"/>
      <c r="BN489" s="451"/>
      <c r="BO489" s="451"/>
      <c r="BP489" s="451"/>
      <c r="BQ489" s="451"/>
      <c r="BR489" s="451"/>
      <c r="BS489" s="451"/>
      <c r="BT489" s="451"/>
      <c r="BU489" s="451"/>
      <c r="BV489" s="451"/>
      <c r="BW489" s="451"/>
      <c r="BX489" s="451"/>
      <c r="BY489" s="451"/>
      <c r="BZ489" s="451"/>
      <c r="CA489" s="451"/>
      <c r="CB489" s="451"/>
      <c r="CC489" s="451"/>
      <c r="CD489" s="451"/>
      <c r="CE489" s="451"/>
      <c r="CF489" s="451"/>
      <c r="CG489" s="451"/>
      <c r="CH489" s="451"/>
      <c r="CI489" s="451"/>
      <c r="CJ489" s="451"/>
      <c r="CK489" s="451"/>
      <c r="CL489" s="451"/>
      <c r="CM489" s="451"/>
      <c r="CN489" s="451"/>
      <c r="CO489" s="451"/>
      <c r="CP489" s="451"/>
      <c r="CQ489" s="451"/>
      <c r="CR489" s="451"/>
      <c r="CS489" s="451"/>
      <c r="CT489" s="451"/>
      <c r="CU489" s="451"/>
      <c r="CV489" s="451"/>
      <c r="CW489" s="451"/>
      <c r="CX489" s="451"/>
      <c r="CY489" s="451"/>
      <c r="CZ489" s="451"/>
      <c r="DA489" s="451"/>
      <c r="DB489" s="451"/>
      <c r="DC489" s="451"/>
      <c r="DD489" s="451"/>
      <c r="DE489" s="451"/>
      <c r="DF489" s="451"/>
      <c r="DG489" s="451"/>
      <c r="DH489" s="451"/>
      <c r="DI489" s="451"/>
      <c r="DJ489" s="451"/>
      <c r="DK489" s="451"/>
      <c r="DL489" s="451"/>
      <c r="DM489" s="451"/>
      <c r="DN489" s="451"/>
      <c r="DO489" s="451"/>
      <c r="DP489" s="451"/>
      <c r="DQ489" s="451"/>
      <c r="DR489" s="451"/>
      <c r="DS489" s="451"/>
      <c r="DT489" s="451"/>
      <c r="DU489" s="451"/>
      <c r="DV489" s="451"/>
      <c r="DW489" s="451"/>
      <c r="DX489" s="451"/>
      <c r="DY489" s="451"/>
      <c r="DZ489" s="451"/>
      <c r="EA489" s="451"/>
      <c r="EB489" s="451"/>
      <c r="EC489" s="451"/>
      <c r="ED489" s="451"/>
      <c r="EE489" s="451"/>
      <c r="EF489" s="451"/>
      <c r="EG489" s="451"/>
      <c r="EH489" s="451"/>
      <c r="EI489" s="451"/>
      <c r="EJ489" s="451"/>
      <c r="EK489" s="451"/>
      <c r="EL489" s="451"/>
      <c r="EM489" s="451"/>
      <c r="EN489" s="451"/>
      <c r="EO489" s="451"/>
      <c r="EP489" s="451"/>
      <c r="EQ489" s="451"/>
      <c r="ER489" s="451"/>
      <c r="ES489" s="451"/>
      <c r="ET489" s="451"/>
      <c r="EU489" s="451"/>
      <c r="EV489" s="451"/>
      <c r="EW489" s="451"/>
      <c r="EX489" s="451"/>
      <c r="EY489" s="451"/>
      <c r="EZ489" s="451"/>
      <c r="FA489" s="451"/>
      <c r="FB489" s="451"/>
      <c r="FC489" s="451"/>
      <c r="FD489" s="451"/>
      <c r="FE489" s="451"/>
      <c r="FF489" s="451"/>
      <c r="FG489" s="451"/>
      <c r="FH489" s="451"/>
      <c r="FI489" s="451"/>
      <c r="FJ489" s="451"/>
      <c r="FK489" s="451"/>
      <c r="FL489" s="451"/>
      <c r="FM489" s="451"/>
      <c r="FN489" s="451"/>
    </row>
    <row r="490" spans="1:170" ht="15.75" customHeight="1">
      <c r="A490" s="451"/>
      <c r="B490" s="451"/>
      <c r="C490" s="451"/>
      <c r="D490" s="451"/>
      <c r="E490" s="451"/>
      <c r="F490" s="451"/>
      <c r="G490" s="451"/>
      <c r="H490" s="451"/>
      <c r="I490" s="451"/>
      <c r="J490" s="451"/>
      <c r="K490" s="451"/>
      <c r="L490" s="451"/>
      <c r="M490" s="451"/>
      <c r="N490" s="451"/>
      <c r="O490" s="451"/>
      <c r="P490" s="451"/>
      <c r="Q490" s="451"/>
      <c r="R490" s="451"/>
      <c r="S490" s="451"/>
      <c r="T490" s="451"/>
      <c r="U490" s="451"/>
      <c r="V490" s="451"/>
      <c r="W490" s="451"/>
      <c r="X490" s="451"/>
      <c r="Y490" s="451"/>
      <c r="Z490" s="451"/>
      <c r="AA490" s="451"/>
      <c r="AB490" s="451"/>
      <c r="AC490" s="451"/>
      <c r="AD490" s="451"/>
      <c r="AE490" s="451"/>
      <c r="AF490" s="451"/>
      <c r="AG490" s="451"/>
      <c r="AH490" s="451"/>
      <c r="AI490" s="451"/>
      <c r="AJ490" s="451"/>
      <c r="AK490" s="451"/>
      <c r="AL490" s="451"/>
      <c r="AM490" s="451"/>
      <c r="AN490" s="451"/>
      <c r="AO490" s="451"/>
      <c r="AP490" s="451"/>
      <c r="AQ490" s="451"/>
      <c r="AR490" s="451"/>
      <c r="AS490" s="451"/>
      <c r="AT490" s="451"/>
      <c r="AU490" s="451"/>
      <c r="AV490" s="451"/>
      <c r="AW490" s="451"/>
      <c r="AX490" s="451"/>
      <c r="AY490" s="451"/>
      <c r="AZ490" s="451"/>
      <c r="BA490" s="451"/>
      <c r="BB490" s="451"/>
      <c r="BC490" s="451"/>
      <c r="BD490" s="451"/>
      <c r="BE490" s="451"/>
      <c r="BF490" s="451"/>
      <c r="BG490" s="451"/>
      <c r="BH490" s="451"/>
      <c r="BI490" s="451"/>
      <c r="BJ490" s="451"/>
      <c r="BK490" s="451"/>
      <c r="BL490" s="451"/>
      <c r="BM490" s="451"/>
      <c r="BN490" s="451"/>
      <c r="BO490" s="451"/>
      <c r="BP490" s="451"/>
      <c r="BQ490" s="451"/>
      <c r="BR490" s="451"/>
      <c r="BS490" s="451"/>
      <c r="BT490" s="451"/>
      <c r="BU490" s="451"/>
      <c r="BV490" s="451"/>
      <c r="BW490" s="451"/>
      <c r="BX490" s="451"/>
      <c r="BY490" s="451"/>
      <c r="BZ490" s="451"/>
      <c r="CA490" s="451"/>
      <c r="CB490" s="451"/>
      <c r="CC490" s="451"/>
      <c r="CD490" s="451"/>
      <c r="CE490" s="451"/>
      <c r="CF490" s="451"/>
      <c r="CG490" s="451"/>
      <c r="CH490" s="451"/>
      <c r="CI490" s="451"/>
      <c r="CJ490" s="451"/>
      <c r="CK490" s="451"/>
      <c r="CL490" s="451"/>
      <c r="CM490" s="451"/>
      <c r="CN490" s="451"/>
      <c r="CO490" s="451"/>
      <c r="CP490" s="451"/>
      <c r="CQ490" s="451"/>
      <c r="CR490" s="451"/>
      <c r="CS490" s="451"/>
      <c r="CT490" s="451"/>
      <c r="CU490" s="451"/>
      <c r="CV490" s="451"/>
      <c r="CW490" s="451"/>
      <c r="CX490" s="451"/>
      <c r="CY490" s="451"/>
      <c r="CZ490" s="451"/>
      <c r="DA490" s="451"/>
      <c r="DB490" s="451"/>
      <c r="DC490" s="451"/>
      <c r="DD490" s="451"/>
      <c r="DE490" s="451"/>
      <c r="DF490" s="451"/>
      <c r="DG490" s="451"/>
      <c r="DH490" s="451"/>
      <c r="DI490" s="451"/>
      <c r="DJ490" s="451"/>
      <c r="DK490" s="451"/>
      <c r="DL490" s="451"/>
      <c r="DM490" s="451"/>
      <c r="DN490" s="451"/>
      <c r="DO490" s="451"/>
      <c r="DP490" s="451"/>
      <c r="DQ490" s="451"/>
      <c r="DR490" s="451"/>
      <c r="DS490" s="451"/>
      <c r="DT490" s="451"/>
      <c r="DU490" s="451"/>
      <c r="DV490" s="451"/>
      <c r="DW490" s="451"/>
      <c r="DX490" s="451"/>
      <c r="DY490" s="451"/>
      <c r="DZ490" s="451"/>
      <c r="EA490" s="451"/>
      <c r="EB490" s="451"/>
      <c r="EC490" s="451"/>
      <c r="ED490" s="451"/>
      <c r="EE490" s="451"/>
      <c r="EF490" s="451"/>
      <c r="EG490" s="451"/>
      <c r="EH490" s="451"/>
      <c r="EI490" s="451"/>
      <c r="EJ490" s="451"/>
      <c r="EK490" s="451"/>
      <c r="EL490" s="451"/>
      <c r="EM490" s="451"/>
      <c r="EN490" s="451"/>
      <c r="EO490" s="451"/>
      <c r="EP490" s="451"/>
      <c r="EQ490" s="451"/>
      <c r="ER490" s="451"/>
      <c r="ES490" s="451"/>
      <c r="ET490" s="451"/>
      <c r="EU490" s="451"/>
      <c r="EV490" s="451"/>
      <c r="EW490" s="451"/>
      <c r="EX490" s="451"/>
      <c r="EY490" s="451"/>
      <c r="EZ490" s="451"/>
      <c r="FA490" s="451"/>
      <c r="FB490" s="451"/>
      <c r="FC490" s="451"/>
      <c r="FD490" s="451"/>
      <c r="FE490" s="451"/>
      <c r="FF490" s="451"/>
      <c r="FG490" s="451"/>
      <c r="FH490" s="451"/>
      <c r="FI490" s="451"/>
      <c r="FJ490" s="451"/>
      <c r="FK490" s="451"/>
      <c r="FL490" s="451"/>
      <c r="FM490" s="451"/>
      <c r="FN490" s="451"/>
    </row>
    <row r="491" spans="1:170" ht="15.75" customHeight="1">
      <c r="A491" s="451"/>
      <c r="B491" s="451"/>
      <c r="C491" s="451"/>
      <c r="D491" s="451"/>
      <c r="E491" s="451"/>
      <c r="F491" s="451"/>
      <c r="G491" s="451"/>
      <c r="H491" s="451"/>
      <c r="I491" s="451"/>
      <c r="J491" s="451"/>
      <c r="K491" s="451"/>
      <c r="L491" s="451"/>
      <c r="M491" s="451"/>
      <c r="N491" s="451"/>
      <c r="O491" s="451"/>
      <c r="P491" s="451"/>
      <c r="Q491" s="451"/>
      <c r="R491" s="451"/>
      <c r="S491" s="451"/>
      <c r="T491" s="451"/>
      <c r="U491" s="451"/>
      <c r="V491" s="451"/>
      <c r="W491" s="451"/>
      <c r="X491" s="451"/>
      <c r="Y491" s="451"/>
      <c r="Z491" s="451"/>
      <c r="AA491" s="451"/>
      <c r="AB491" s="451"/>
      <c r="AC491" s="451"/>
      <c r="AD491" s="451"/>
      <c r="AE491" s="451"/>
      <c r="AF491" s="451"/>
      <c r="AG491" s="451"/>
      <c r="AH491" s="451"/>
      <c r="AI491" s="451"/>
      <c r="AJ491" s="451"/>
      <c r="AK491" s="451"/>
      <c r="AL491" s="451"/>
      <c r="AM491" s="451"/>
      <c r="AN491" s="451"/>
      <c r="AO491" s="451"/>
      <c r="AP491" s="451"/>
      <c r="AQ491" s="451"/>
      <c r="AR491" s="451"/>
      <c r="AS491" s="451"/>
      <c r="AT491" s="451"/>
      <c r="AU491" s="451"/>
      <c r="AV491" s="451"/>
      <c r="AW491" s="451"/>
      <c r="AX491" s="451"/>
      <c r="AY491" s="451"/>
      <c r="AZ491" s="451"/>
      <c r="BA491" s="451"/>
      <c r="BB491" s="451"/>
      <c r="BC491" s="451"/>
      <c r="BD491" s="451"/>
      <c r="BE491" s="451"/>
      <c r="BF491" s="451"/>
      <c r="BG491" s="451"/>
      <c r="BH491" s="451"/>
      <c r="BI491" s="451"/>
      <c r="BJ491" s="451"/>
      <c r="BK491" s="451"/>
      <c r="BL491" s="451"/>
      <c r="BM491" s="451"/>
      <c r="BN491" s="451"/>
      <c r="BO491" s="451"/>
      <c r="BP491" s="451"/>
      <c r="BQ491" s="451"/>
      <c r="BR491" s="451"/>
      <c r="BS491" s="451"/>
      <c r="BT491" s="451"/>
      <c r="BU491" s="451"/>
      <c r="BV491" s="451"/>
      <c r="BW491" s="451"/>
      <c r="BX491" s="451"/>
      <c r="BY491" s="451"/>
      <c r="BZ491" s="451"/>
      <c r="CA491" s="451"/>
      <c r="CB491" s="451"/>
      <c r="CC491" s="451"/>
      <c r="CD491" s="451"/>
      <c r="CE491" s="451"/>
      <c r="CF491" s="451"/>
      <c r="CG491" s="451"/>
      <c r="CH491" s="451"/>
      <c r="CI491" s="451"/>
      <c r="CJ491" s="451"/>
      <c r="CK491" s="451"/>
      <c r="CL491" s="451"/>
      <c r="CM491" s="451"/>
      <c r="CN491" s="451"/>
      <c r="CO491" s="451"/>
      <c r="CP491" s="451"/>
      <c r="CQ491" s="451"/>
      <c r="CR491" s="451"/>
      <c r="CS491" s="451"/>
      <c r="CT491" s="451"/>
      <c r="CU491" s="451"/>
      <c r="CV491" s="451"/>
      <c r="CW491" s="451"/>
      <c r="CX491" s="451"/>
      <c r="CY491" s="451"/>
      <c r="CZ491" s="451"/>
      <c r="DA491" s="451"/>
      <c r="DB491" s="451"/>
      <c r="DC491" s="451"/>
      <c r="DD491" s="451"/>
      <c r="DE491" s="451"/>
      <c r="DF491" s="451"/>
      <c r="DG491" s="451"/>
      <c r="DH491" s="451"/>
      <c r="DI491" s="451"/>
      <c r="DJ491" s="451"/>
      <c r="DK491" s="451"/>
      <c r="DL491" s="451"/>
      <c r="DM491" s="451"/>
      <c r="DN491" s="451"/>
      <c r="DO491" s="451"/>
      <c r="DP491" s="451"/>
      <c r="DQ491" s="451"/>
      <c r="DR491" s="451"/>
      <c r="DS491" s="451"/>
      <c r="DT491" s="451"/>
      <c r="DU491" s="451"/>
      <c r="DV491" s="451"/>
      <c r="DW491" s="451"/>
      <c r="DX491" s="451"/>
      <c r="DY491" s="451"/>
      <c r="DZ491" s="451"/>
      <c r="EA491" s="451"/>
      <c r="EB491" s="451"/>
      <c r="EC491" s="451"/>
      <c r="ED491" s="451"/>
      <c r="EE491" s="451"/>
      <c r="EF491" s="451"/>
      <c r="EG491" s="451"/>
      <c r="EH491" s="451"/>
      <c r="EI491" s="451"/>
      <c r="EJ491" s="451"/>
      <c r="EK491" s="451"/>
      <c r="EL491" s="451"/>
      <c r="EM491" s="451"/>
      <c r="EN491" s="451"/>
      <c r="EO491" s="451"/>
      <c r="EP491" s="451"/>
      <c r="EQ491" s="451"/>
      <c r="ER491" s="451"/>
      <c r="ES491" s="451"/>
      <c r="ET491" s="451"/>
      <c r="EU491" s="451"/>
      <c r="EV491" s="451"/>
      <c r="EW491" s="451"/>
      <c r="EX491" s="451"/>
      <c r="EY491" s="451"/>
      <c r="EZ491" s="451"/>
      <c r="FA491" s="451"/>
      <c r="FB491" s="451"/>
      <c r="FC491" s="451"/>
      <c r="FD491" s="451"/>
      <c r="FE491" s="451"/>
      <c r="FF491" s="451"/>
      <c r="FG491" s="451"/>
      <c r="FH491" s="451"/>
      <c r="FI491" s="451"/>
      <c r="FJ491" s="451"/>
      <c r="FK491" s="451"/>
      <c r="FL491" s="451"/>
      <c r="FM491" s="451"/>
      <c r="FN491" s="451"/>
    </row>
    <row r="492" spans="1:170" ht="15.75" customHeight="1">
      <c r="A492" s="451"/>
      <c r="B492" s="451"/>
      <c r="C492" s="451"/>
      <c r="D492" s="451"/>
      <c r="E492" s="451"/>
      <c r="F492" s="451"/>
      <c r="G492" s="451"/>
      <c r="H492" s="451"/>
      <c r="I492" s="451"/>
      <c r="J492" s="451"/>
      <c r="K492" s="451"/>
      <c r="L492" s="451"/>
      <c r="M492" s="451"/>
      <c r="N492" s="451"/>
      <c r="O492" s="451"/>
      <c r="P492" s="451"/>
      <c r="Q492" s="451"/>
      <c r="R492" s="451"/>
      <c r="S492" s="451"/>
      <c r="T492" s="451"/>
      <c r="U492" s="451"/>
      <c r="V492" s="451"/>
      <c r="W492" s="451"/>
      <c r="X492" s="451"/>
      <c r="Y492" s="451"/>
      <c r="Z492" s="451"/>
      <c r="AA492" s="451"/>
      <c r="AB492" s="451"/>
      <c r="AC492" s="451"/>
      <c r="AD492" s="451"/>
      <c r="AE492" s="451"/>
      <c r="AF492" s="451"/>
      <c r="AG492" s="451"/>
      <c r="AH492" s="451"/>
      <c r="AI492" s="451"/>
      <c r="AJ492" s="451"/>
      <c r="AK492" s="451"/>
      <c r="AL492" s="451"/>
      <c r="AM492" s="451"/>
      <c r="AN492" s="451"/>
      <c r="AO492" s="451"/>
      <c r="AP492" s="451"/>
      <c r="AQ492" s="451"/>
      <c r="AR492" s="451"/>
      <c r="AS492" s="451"/>
      <c r="AT492" s="451"/>
      <c r="AU492" s="451"/>
      <c r="AV492" s="451"/>
      <c r="AW492" s="451"/>
      <c r="AX492" s="451"/>
      <c r="AY492" s="451"/>
      <c r="AZ492" s="451"/>
      <c r="BA492" s="451"/>
      <c r="BB492" s="451"/>
      <c r="BC492" s="451"/>
      <c r="BD492" s="451"/>
      <c r="BE492" s="451"/>
      <c r="BF492" s="451"/>
      <c r="BG492" s="451"/>
      <c r="BH492" s="451"/>
      <c r="BI492" s="451"/>
      <c r="BJ492" s="451"/>
      <c r="BK492" s="451"/>
      <c r="BL492" s="451"/>
      <c r="BM492" s="451"/>
      <c r="BN492" s="451"/>
      <c r="BO492" s="451"/>
      <c r="BP492" s="451"/>
      <c r="BQ492" s="451"/>
      <c r="BR492" s="451"/>
      <c r="BS492" s="451"/>
      <c r="BT492" s="451"/>
      <c r="BU492" s="451"/>
      <c r="BV492" s="451"/>
      <c r="BW492" s="451"/>
      <c r="BX492" s="451"/>
      <c r="BY492" s="451"/>
      <c r="BZ492" s="451"/>
      <c r="CA492" s="451"/>
      <c r="CB492" s="451"/>
      <c r="CC492" s="451"/>
      <c r="CD492" s="451"/>
      <c r="CE492" s="451"/>
      <c r="CF492" s="451"/>
      <c r="CG492" s="451"/>
      <c r="CH492" s="451"/>
      <c r="CI492" s="451"/>
      <c r="CJ492" s="451"/>
      <c r="CK492" s="451"/>
      <c r="CL492" s="451"/>
      <c r="CM492" s="451"/>
      <c r="CN492" s="451"/>
      <c r="CO492" s="451"/>
      <c r="CP492" s="451"/>
      <c r="CQ492" s="451"/>
      <c r="CR492" s="451"/>
      <c r="CS492" s="451"/>
      <c r="CT492" s="451"/>
      <c r="CU492" s="451"/>
      <c r="CV492" s="451"/>
      <c r="CW492" s="451"/>
      <c r="CX492" s="451"/>
      <c r="CY492" s="451"/>
      <c r="CZ492" s="451"/>
      <c r="DA492" s="451"/>
      <c r="DB492" s="451"/>
      <c r="DC492" s="451"/>
      <c r="DD492" s="451"/>
      <c r="DE492" s="451"/>
      <c r="DF492" s="451"/>
      <c r="DG492" s="451"/>
      <c r="DH492" s="451"/>
      <c r="DI492" s="451"/>
      <c r="DJ492" s="451"/>
      <c r="DK492" s="451"/>
      <c r="DL492" s="451"/>
      <c r="DM492" s="451"/>
      <c r="DN492" s="451"/>
      <c r="DO492" s="451"/>
      <c r="DP492" s="451"/>
      <c r="DQ492" s="451"/>
      <c r="DR492" s="451"/>
      <c r="DS492" s="451"/>
      <c r="DT492" s="451"/>
      <c r="DU492" s="451"/>
      <c r="DV492" s="451"/>
      <c r="DW492" s="451"/>
      <c r="DX492" s="451"/>
      <c r="DY492" s="451"/>
      <c r="DZ492" s="451"/>
      <c r="EA492" s="451"/>
      <c r="EB492" s="451"/>
      <c r="EC492" s="451"/>
      <c r="ED492" s="451"/>
      <c r="EE492" s="451"/>
      <c r="EF492" s="451"/>
      <c r="EG492" s="451"/>
      <c r="EH492" s="451"/>
      <c r="EI492" s="451"/>
      <c r="EJ492" s="451"/>
      <c r="EK492" s="451"/>
      <c r="EL492" s="451"/>
      <c r="EM492" s="451"/>
      <c r="EN492" s="451"/>
      <c r="EO492" s="451"/>
      <c r="EP492" s="451"/>
      <c r="EQ492" s="451"/>
      <c r="ER492" s="451"/>
      <c r="ES492" s="451"/>
      <c r="ET492" s="451"/>
      <c r="EU492" s="451"/>
      <c r="EV492" s="451"/>
      <c r="EW492" s="451"/>
      <c r="EX492" s="451"/>
      <c r="EY492" s="451"/>
      <c r="EZ492" s="451"/>
      <c r="FA492" s="451"/>
      <c r="FB492" s="451"/>
      <c r="FC492" s="451"/>
      <c r="FD492" s="451"/>
      <c r="FE492" s="451"/>
      <c r="FF492" s="451"/>
      <c r="FG492" s="451"/>
      <c r="FH492" s="451"/>
      <c r="FI492" s="451"/>
      <c r="FJ492" s="451"/>
      <c r="FK492" s="451"/>
      <c r="FL492" s="451"/>
      <c r="FM492" s="451"/>
      <c r="FN492" s="451"/>
    </row>
    <row r="493" spans="1:170" ht="15.75" customHeight="1">
      <c r="A493" s="451"/>
      <c r="B493" s="451"/>
      <c r="C493" s="451"/>
      <c r="D493" s="451"/>
      <c r="E493" s="451"/>
      <c r="F493" s="451"/>
      <c r="G493" s="451"/>
      <c r="H493" s="451"/>
      <c r="I493" s="451"/>
      <c r="J493" s="451"/>
      <c r="K493" s="451"/>
      <c r="L493" s="451"/>
      <c r="M493" s="451"/>
      <c r="N493" s="451"/>
      <c r="O493" s="451"/>
      <c r="P493" s="451"/>
      <c r="Q493" s="451"/>
      <c r="R493" s="451"/>
      <c r="S493" s="451"/>
      <c r="T493" s="451"/>
      <c r="U493" s="451"/>
      <c r="V493" s="451"/>
      <c r="W493" s="451"/>
      <c r="X493" s="451"/>
      <c r="Y493" s="451"/>
      <c r="Z493" s="451"/>
      <c r="AA493" s="451"/>
      <c r="AB493" s="451"/>
      <c r="AC493" s="451"/>
      <c r="AD493" s="451"/>
      <c r="AE493" s="451"/>
      <c r="AF493" s="451"/>
      <c r="AG493" s="451"/>
      <c r="AH493" s="451"/>
      <c r="AI493" s="451"/>
      <c r="AJ493" s="451"/>
      <c r="AK493" s="451"/>
      <c r="AL493" s="451"/>
      <c r="AM493" s="451"/>
      <c r="AN493" s="451"/>
      <c r="AO493" s="451"/>
      <c r="AP493" s="451"/>
      <c r="AQ493" s="451"/>
      <c r="AR493" s="451"/>
      <c r="AS493" s="451"/>
      <c r="AT493" s="451"/>
      <c r="AU493" s="451"/>
      <c r="AV493" s="451"/>
      <c r="AW493" s="451"/>
      <c r="AX493" s="451"/>
      <c r="AY493" s="451"/>
      <c r="AZ493" s="451"/>
      <c r="BA493" s="451"/>
      <c r="BB493" s="451"/>
      <c r="BC493" s="451"/>
      <c r="BD493" s="451"/>
      <c r="BE493" s="451"/>
      <c r="BF493" s="451"/>
      <c r="BG493" s="451"/>
      <c r="BH493" s="451"/>
      <c r="BI493" s="451"/>
      <c r="BJ493" s="451"/>
      <c r="BK493" s="451"/>
      <c r="BL493" s="451"/>
      <c r="BM493" s="451"/>
      <c r="BN493" s="451"/>
      <c r="BO493" s="451"/>
      <c r="BP493" s="451"/>
      <c r="BQ493" s="451"/>
      <c r="BR493" s="451"/>
      <c r="BS493" s="451"/>
      <c r="BT493" s="451"/>
      <c r="BU493" s="451"/>
      <c r="BV493" s="451"/>
      <c r="BW493" s="451"/>
      <c r="BX493" s="451"/>
      <c r="BY493" s="451"/>
      <c r="BZ493" s="451"/>
      <c r="CA493" s="451"/>
      <c r="CB493" s="451"/>
      <c r="CC493" s="451"/>
      <c r="CD493" s="451"/>
      <c r="CE493" s="451"/>
      <c r="CF493" s="451"/>
      <c r="CG493" s="451"/>
      <c r="CH493" s="451"/>
      <c r="CI493" s="451"/>
      <c r="CJ493" s="451"/>
      <c r="CK493" s="451"/>
      <c r="CL493" s="451"/>
      <c r="CM493" s="451"/>
      <c r="CN493" s="451"/>
      <c r="CO493" s="451"/>
      <c r="CP493" s="451"/>
      <c r="CQ493" s="451"/>
      <c r="CR493" s="451"/>
      <c r="CS493" s="451"/>
      <c r="CT493" s="451"/>
      <c r="CU493" s="451"/>
      <c r="CV493" s="451"/>
      <c r="CW493" s="451"/>
      <c r="CX493" s="451"/>
      <c r="CY493" s="451"/>
      <c r="CZ493" s="451"/>
      <c r="DA493" s="451"/>
      <c r="DB493" s="451"/>
      <c r="DC493" s="451"/>
      <c r="DD493" s="451"/>
      <c r="DE493" s="451"/>
      <c r="DF493" s="451"/>
      <c r="DG493" s="451"/>
      <c r="DH493" s="451"/>
      <c r="DI493" s="451"/>
      <c r="DJ493" s="451"/>
      <c r="DK493" s="451"/>
      <c r="DL493" s="451"/>
      <c r="DM493" s="451"/>
      <c r="DN493" s="451"/>
      <c r="DO493" s="451"/>
      <c r="DP493" s="451"/>
      <c r="DQ493" s="451"/>
      <c r="DR493" s="451"/>
      <c r="DS493" s="451"/>
      <c r="DT493" s="451"/>
      <c r="DU493" s="451"/>
      <c r="DV493" s="451"/>
      <c r="DW493" s="451"/>
      <c r="DX493" s="451"/>
      <c r="DY493" s="451"/>
      <c r="DZ493" s="451"/>
      <c r="EA493" s="451"/>
      <c r="EB493" s="451"/>
      <c r="EC493" s="451"/>
      <c r="ED493" s="451"/>
      <c r="EE493" s="451"/>
      <c r="EF493" s="451"/>
      <c r="EG493" s="451"/>
      <c r="EH493" s="451"/>
      <c r="EI493" s="451"/>
      <c r="EJ493" s="451"/>
      <c r="EK493" s="451"/>
      <c r="EL493" s="451"/>
      <c r="EM493" s="451"/>
      <c r="EN493" s="451"/>
      <c r="EO493" s="451"/>
      <c r="EP493" s="451"/>
      <c r="EQ493" s="451"/>
      <c r="ER493" s="451"/>
      <c r="ES493" s="451"/>
      <c r="ET493" s="451"/>
      <c r="EU493" s="451"/>
      <c r="EV493" s="451"/>
      <c r="EW493" s="451"/>
      <c r="EX493" s="451"/>
      <c r="EY493" s="451"/>
      <c r="EZ493" s="451"/>
      <c r="FA493" s="451"/>
      <c r="FB493" s="451"/>
      <c r="FC493" s="451"/>
      <c r="FD493" s="451"/>
      <c r="FE493" s="451"/>
      <c r="FF493" s="451"/>
      <c r="FG493" s="451"/>
      <c r="FH493" s="451"/>
      <c r="FI493" s="451"/>
      <c r="FJ493" s="451"/>
      <c r="FK493" s="451"/>
      <c r="FL493" s="451"/>
      <c r="FM493" s="451"/>
      <c r="FN493" s="451"/>
    </row>
    <row r="494" spans="1:170" ht="15.75" customHeight="1">
      <c r="A494" s="451"/>
      <c r="B494" s="451"/>
      <c r="C494" s="451"/>
      <c r="D494" s="451"/>
      <c r="E494" s="451"/>
      <c r="F494" s="451"/>
      <c r="G494" s="451"/>
      <c r="H494" s="451"/>
      <c r="I494" s="451"/>
      <c r="J494" s="451"/>
      <c r="K494" s="451"/>
      <c r="L494" s="451"/>
      <c r="M494" s="451"/>
      <c r="N494" s="451"/>
      <c r="O494" s="451"/>
      <c r="P494" s="451"/>
      <c r="Q494" s="451"/>
      <c r="R494" s="451"/>
      <c r="S494" s="451"/>
      <c r="T494" s="451"/>
      <c r="U494" s="451"/>
      <c r="V494" s="451"/>
      <c r="W494" s="451"/>
      <c r="X494" s="451"/>
      <c r="Y494" s="451"/>
      <c r="Z494" s="451"/>
      <c r="AA494" s="451"/>
      <c r="AB494" s="451"/>
      <c r="AC494" s="451"/>
      <c r="AD494" s="451"/>
      <c r="AE494" s="451"/>
      <c r="AF494" s="451"/>
      <c r="AG494" s="451"/>
      <c r="AH494" s="451"/>
      <c r="AI494" s="451"/>
      <c r="AJ494" s="451"/>
      <c r="AK494" s="451"/>
      <c r="AL494" s="451"/>
      <c r="AM494" s="451"/>
      <c r="AN494" s="451"/>
      <c r="AO494" s="451"/>
      <c r="AP494" s="451"/>
      <c r="AQ494" s="451"/>
      <c r="AR494" s="451"/>
      <c r="AS494" s="451"/>
      <c r="AT494" s="451"/>
      <c r="AU494" s="451"/>
      <c r="AV494" s="451"/>
      <c r="AW494" s="451"/>
      <c r="AX494" s="451"/>
      <c r="AY494" s="451"/>
      <c r="AZ494" s="451"/>
      <c r="BA494" s="451"/>
      <c r="BB494" s="451"/>
      <c r="BC494" s="451"/>
      <c r="BD494" s="451"/>
      <c r="BE494" s="451"/>
      <c r="BF494" s="451"/>
      <c r="BG494" s="451"/>
      <c r="BH494" s="451"/>
      <c r="BI494" s="451"/>
      <c r="BJ494" s="451"/>
      <c r="BK494" s="451"/>
      <c r="BL494" s="451"/>
      <c r="BM494" s="451"/>
      <c r="BN494" s="451"/>
      <c r="BO494" s="451"/>
      <c r="BP494" s="451"/>
      <c r="BQ494" s="451"/>
      <c r="BR494" s="451"/>
      <c r="BS494" s="451"/>
      <c r="BT494" s="451"/>
      <c r="BU494" s="451"/>
      <c r="BV494" s="451"/>
      <c r="BW494" s="451"/>
      <c r="BX494" s="451"/>
      <c r="BY494" s="451"/>
      <c r="BZ494" s="451"/>
      <c r="CA494" s="451"/>
      <c r="CB494" s="451"/>
      <c r="CC494" s="451"/>
      <c r="CD494" s="451"/>
      <c r="CE494" s="451"/>
      <c r="CF494" s="451"/>
      <c r="CG494" s="451"/>
      <c r="CH494" s="451"/>
      <c r="CI494" s="451"/>
      <c r="CJ494" s="451"/>
      <c r="CK494" s="451"/>
      <c r="CL494" s="451"/>
      <c r="CM494" s="451"/>
      <c r="CN494" s="451"/>
      <c r="CO494" s="451"/>
      <c r="CP494" s="451"/>
      <c r="CQ494" s="451"/>
      <c r="CR494" s="451"/>
      <c r="CS494" s="451"/>
      <c r="CT494" s="451"/>
      <c r="CU494" s="451"/>
      <c r="CV494" s="451"/>
      <c r="CW494" s="451"/>
      <c r="CX494" s="451"/>
      <c r="CY494" s="451"/>
      <c r="CZ494" s="451"/>
      <c r="DA494" s="451"/>
      <c r="DB494" s="451"/>
      <c r="DC494" s="451"/>
      <c r="DD494" s="451"/>
      <c r="DE494" s="451"/>
      <c r="DF494" s="451"/>
      <c r="DG494" s="451"/>
      <c r="DH494" s="451"/>
      <c r="DI494" s="451"/>
      <c r="DJ494" s="451"/>
      <c r="DK494" s="451"/>
      <c r="DL494" s="451"/>
      <c r="DM494" s="451"/>
      <c r="DN494" s="451"/>
      <c r="DO494" s="451"/>
      <c r="DP494" s="451"/>
      <c r="DQ494" s="451"/>
      <c r="DR494" s="451"/>
      <c r="DS494" s="451"/>
      <c r="DT494" s="451"/>
      <c r="DU494" s="451"/>
      <c r="DV494" s="451"/>
      <c r="DW494" s="451"/>
      <c r="DX494" s="451"/>
      <c r="DY494" s="451"/>
      <c r="DZ494" s="451"/>
      <c r="EA494" s="451"/>
      <c r="EB494" s="451"/>
      <c r="EC494" s="451"/>
      <c r="ED494" s="451"/>
      <c r="EE494" s="451"/>
      <c r="EF494" s="451"/>
      <c r="EG494" s="451"/>
      <c r="EH494" s="451"/>
      <c r="EI494" s="451"/>
      <c r="EJ494" s="451"/>
      <c r="EK494" s="451"/>
      <c r="EL494" s="451"/>
      <c r="EM494" s="451"/>
      <c r="EN494" s="451"/>
      <c r="EO494" s="451"/>
      <c r="EP494" s="451"/>
      <c r="EQ494" s="451"/>
      <c r="ER494" s="451"/>
      <c r="ES494" s="451"/>
      <c r="ET494" s="451"/>
      <c r="EU494" s="451"/>
      <c r="EV494" s="451"/>
      <c r="EW494" s="451"/>
      <c r="EX494" s="451"/>
      <c r="EY494" s="451"/>
      <c r="EZ494" s="451"/>
      <c r="FA494" s="451"/>
      <c r="FB494" s="451"/>
      <c r="FC494" s="451"/>
      <c r="FD494" s="451"/>
      <c r="FE494" s="451"/>
      <c r="FF494" s="451"/>
      <c r="FG494" s="451"/>
      <c r="FH494" s="451"/>
      <c r="FI494" s="451"/>
      <c r="FJ494" s="451"/>
      <c r="FK494" s="451"/>
      <c r="FL494" s="451"/>
      <c r="FM494" s="451"/>
      <c r="FN494" s="451"/>
    </row>
    <row r="495" spans="1:170" ht="15.75" customHeight="1">
      <c r="A495" s="451"/>
      <c r="B495" s="451"/>
      <c r="C495" s="451"/>
      <c r="D495" s="451"/>
      <c r="E495" s="451"/>
      <c r="F495" s="451"/>
      <c r="G495" s="451"/>
      <c r="H495" s="451"/>
      <c r="I495" s="451"/>
      <c r="J495" s="451"/>
      <c r="K495" s="451"/>
      <c r="L495" s="451"/>
      <c r="M495" s="451"/>
      <c r="N495" s="451"/>
      <c r="O495" s="451"/>
      <c r="P495" s="451"/>
      <c r="Q495" s="451"/>
      <c r="R495" s="451"/>
      <c r="S495" s="451"/>
      <c r="T495" s="451"/>
      <c r="U495" s="451"/>
      <c r="V495" s="451"/>
      <c r="W495" s="451"/>
      <c r="X495" s="451"/>
      <c r="Y495" s="451"/>
      <c r="Z495" s="451"/>
      <c r="AA495" s="451"/>
      <c r="AB495" s="451"/>
      <c r="AC495" s="451"/>
      <c r="AD495" s="451"/>
      <c r="AE495" s="451"/>
      <c r="AF495" s="451"/>
      <c r="AG495" s="451"/>
      <c r="AH495" s="451"/>
      <c r="AI495" s="451"/>
      <c r="AJ495" s="451"/>
      <c r="AK495" s="451"/>
      <c r="AL495" s="451"/>
      <c r="AM495" s="451"/>
      <c r="AN495" s="451"/>
      <c r="AO495" s="451"/>
      <c r="AP495" s="451"/>
      <c r="AQ495" s="451"/>
      <c r="AR495" s="451"/>
      <c r="AS495" s="451"/>
      <c r="AT495" s="451"/>
      <c r="AU495" s="451"/>
      <c r="AV495" s="451"/>
      <c r="AW495" s="451"/>
      <c r="AX495" s="451"/>
      <c r="AY495" s="451"/>
      <c r="AZ495" s="451"/>
      <c r="BA495" s="451"/>
      <c r="BB495" s="451"/>
      <c r="BC495" s="451"/>
      <c r="BD495" s="451"/>
      <c r="BE495" s="451"/>
      <c r="BF495" s="451"/>
      <c r="BG495" s="451"/>
      <c r="BH495" s="451"/>
      <c r="BI495" s="451"/>
      <c r="BJ495" s="451"/>
      <c r="BK495" s="451"/>
      <c r="BL495" s="451"/>
      <c r="BM495" s="451"/>
      <c r="BN495" s="451"/>
      <c r="BO495" s="451"/>
      <c r="BP495" s="451"/>
      <c r="BQ495" s="451"/>
      <c r="BR495" s="451"/>
      <c r="BS495" s="451"/>
      <c r="BT495" s="451"/>
      <c r="BU495" s="451"/>
      <c r="BV495" s="451"/>
      <c r="BW495" s="451"/>
      <c r="BX495" s="451"/>
      <c r="BY495" s="451"/>
      <c r="BZ495" s="451"/>
      <c r="CA495" s="451"/>
      <c r="CB495" s="451"/>
      <c r="CC495" s="451"/>
      <c r="CD495" s="451"/>
      <c r="CE495" s="451"/>
      <c r="CF495" s="451"/>
      <c r="CG495" s="451"/>
      <c r="CH495" s="451"/>
      <c r="CI495" s="451"/>
      <c r="CJ495" s="451"/>
      <c r="CK495" s="451"/>
      <c r="CL495" s="451"/>
      <c r="CM495" s="451"/>
      <c r="CN495" s="451"/>
      <c r="CO495" s="451"/>
      <c r="CP495" s="451"/>
      <c r="CQ495" s="451"/>
      <c r="CR495" s="451"/>
      <c r="CS495" s="451"/>
      <c r="CT495" s="451"/>
      <c r="CU495" s="451"/>
      <c r="CV495" s="451"/>
      <c r="CW495" s="451"/>
      <c r="CX495" s="451"/>
      <c r="CY495" s="451"/>
      <c r="CZ495" s="451"/>
      <c r="DA495" s="451"/>
      <c r="DB495" s="451"/>
      <c r="DC495" s="451"/>
      <c r="DD495" s="451"/>
      <c r="DE495" s="451"/>
      <c r="DF495" s="451"/>
      <c r="DG495" s="451"/>
      <c r="DH495" s="451"/>
      <c r="DI495" s="451"/>
      <c r="DJ495" s="451"/>
      <c r="DK495" s="451"/>
      <c r="DL495" s="451"/>
      <c r="DM495" s="451"/>
      <c r="DN495" s="451"/>
      <c r="DO495" s="451"/>
      <c r="DP495" s="451"/>
      <c r="DQ495" s="451"/>
      <c r="DR495" s="451"/>
      <c r="DS495" s="451"/>
      <c r="DT495" s="451"/>
      <c r="DU495" s="451"/>
      <c r="DV495" s="451"/>
      <c r="DW495" s="451"/>
      <c r="DX495" s="451"/>
      <c r="DY495" s="451"/>
      <c r="DZ495" s="451"/>
      <c r="EA495" s="451"/>
      <c r="EB495" s="451"/>
      <c r="EC495" s="451"/>
      <c r="ED495" s="451"/>
      <c r="EE495" s="451"/>
      <c r="EF495" s="451"/>
      <c r="EG495" s="451"/>
      <c r="EH495" s="451"/>
      <c r="EI495" s="451"/>
      <c r="EJ495" s="451"/>
      <c r="EK495" s="451"/>
      <c r="EL495" s="451"/>
      <c r="EM495" s="451"/>
      <c r="EN495" s="451"/>
      <c r="EO495" s="451"/>
      <c r="EP495" s="451"/>
      <c r="EQ495" s="451"/>
      <c r="ER495" s="451"/>
      <c r="ES495" s="451"/>
      <c r="ET495" s="451"/>
      <c r="EU495" s="451"/>
      <c r="EV495" s="451"/>
      <c r="EW495" s="451"/>
      <c r="EX495" s="451"/>
      <c r="EY495" s="451"/>
      <c r="EZ495" s="451"/>
      <c r="FA495" s="451"/>
      <c r="FB495" s="451"/>
      <c r="FC495" s="451"/>
      <c r="FD495" s="451"/>
      <c r="FE495" s="451"/>
      <c r="FF495" s="451"/>
      <c r="FG495" s="451"/>
      <c r="FH495" s="451"/>
      <c r="FI495" s="451"/>
      <c r="FJ495" s="451"/>
      <c r="FK495" s="451"/>
      <c r="FL495" s="451"/>
      <c r="FM495" s="451"/>
      <c r="FN495" s="451"/>
    </row>
    <row r="496" spans="1:170" ht="15.75" customHeight="1">
      <c r="A496" s="451"/>
      <c r="B496" s="451"/>
      <c r="C496" s="451"/>
      <c r="D496" s="451"/>
      <c r="E496" s="451"/>
      <c r="F496" s="451"/>
      <c r="G496" s="451"/>
      <c r="H496" s="451"/>
      <c r="I496" s="451"/>
      <c r="J496" s="451"/>
      <c r="K496" s="451"/>
      <c r="L496" s="451"/>
      <c r="M496" s="451"/>
      <c r="N496" s="451"/>
      <c r="O496" s="451"/>
      <c r="P496" s="451"/>
      <c r="Q496" s="451"/>
      <c r="R496" s="451"/>
      <c r="S496" s="451"/>
      <c r="T496" s="451"/>
      <c r="U496" s="451"/>
      <c r="V496" s="451"/>
      <c r="W496" s="451"/>
      <c r="X496" s="451"/>
      <c r="Y496" s="451"/>
      <c r="Z496" s="451"/>
      <c r="AA496" s="451"/>
      <c r="AB496" s="451"/>
      <c r="AC496" s="451"/>
      <c r="AD496" s="451"/>
      <c r="AE496" s="451"/>
      <c r="AF496" s="451"/>
      <c r="AG496" s="451"/>
      <c r="AH496" s="451"/>
      <c r="AI496" s="451"/>
      <c r="AJ496" s="451"/>
      <c r="AK496" s="451"/>
      <c r="AL496" s="451"/>
      <c r="AM496" s="451"/>
      <c r="AN496" s="451"/>
      <c r="AO496" s="451"/>
      <c r="AP496" s="451"/>
      <c r="AQ496" s="451"/>
      <c r="AR496" s="451"/>
      <c r="AS496" s="451"/>
      <c r="AT496" s="451"/>
      <c r="AU496" s="451"/>
      <c r="AV496" s="451"/>
      <c r="AW496" s="451"/>
      <c r="AX496" s="451"/>
      <c r="AY496" s="451"/>
      <c r="AZ496" s="451"/>
      <c r="BA496" s="451"/>
      <c r="BB496" s="451"/>
      <c r="BC496" s="451"/>
      <c r="BD496" s="451"/>
      <c r="BE496" s="451"/>
      <c r="BF496" s="451"/>
      <c r="BG496" s="451"/>
      <c r="BH496" s="451"/>
      <c r="BI496" s="451"/>
      <c r="BJ496" s="451"/>
      <c r="BK496" s="451"/>
      <c r="BL496" s="451"/>
      <c r="BM496" s="451"/>
      <c r="BN496" s="451"/>
      <c r="BO496" s="451"/>
      <c r="BP496" s="451"/>
      <c r="BQ496" s="451"/>
      <c r="BR496" s="451"/>
      <c r="BS496" s="451"/>
      <c r="BT496" s="451"/>
      <c r="BU496" s="451"/>
      <c r="BV496" s="451"/>
      <c r="BW496" s="451"/>
      <c r="BX496" s="451"/>
      <c r="BY496" s="451"/>
      <c r="BZ496" s="451"/>
      <c r="CA496" s="451"/>
      <c r="CB496" s="451"/>
      <c r="CC496" s="451"/>
      <c r="CD496" s="451"/>
      <c r="CE496" s="451"/>
      <c r="CF496" s="451"/>
      <c r="CG496" s="451"/>
      <c r="CH496" s="451"/>
      <c r="CI496" s="451"/>
      <c r="CJ496" s="451"/>
      <c r="CK496" s="451"/>
      <c r="CL496" s="451"/>
      <c r="CM496" s="451"/>
      <c r="CN496" s="451"/>
      <c r="CO496" s="451"/>
      <c r="CP496" s="451"/>
      <c r="CQ496" s="451"/>
      <c r="CR496" s="451"/>
      <c r="CS496" s="451"/>
      <c r="CT496" s="451"/>
      <c r="CU496" s="451"/>
      <c r="CV496" s="451"/>
      <c r="CW496" s="451"/>
      <c r="CX496" s="451"/>
      <c r="CY496" s="451"/>
      <c r="CZ496" s="451"/>
      <c r="DA496" s="451"/>
      <c r="DB496" s="451"/>
      <c r="DC496" s="451"/>
      <c r="DD496" s="451"/>
      <c r="DE496" s="451"/>
      <c r="DF496" s="451"/>
      <c r="DG496" s="451"/>
      <c r="DH496" s="451"/>
      <c r="DI496" s="451"/>
      <c r="DJ496" s="451"/>
      <c r="DK496" s="451"/>
      <c r="DL496" s="451"/>
      <c r="DM496" s="451"/>
      <c r="DN496" s="451"/>
      <c r="DO496" s="451"/>
      <c r="DP496" s="451"/>
      <c r="DQ496" s="451"/>
      <c r="DR496" s="451"/>
      <c r="DS496" s="451"/>
      <c r="DT496" s="451"/>
      <c r="DU496" s="451"/>
      <c r="DV496" s="451"/>
      <c r="DW496" s="451"/>
      <c r="DX496" s="451"/>
      <c r="DY496" s="451"/>
      <c r="DZ496" s="451"/>
      <c r="EA496" s="451"/>
      <c r="EB496" s="451"/>
      <c r="EC496" s="451"/>
      <c r="ED496" s="451"/>
      <c r="EE496" s="451"/>
      <c r="EF496" s="451"/>
      <c r="EG496" s="451"/>
      <c r="EH496" s="451"/>
      <c r="EI496" s="451"/>
      <c r="EJ496" s="451"/>
      <c r="EK496" s="451"/>
      <c r="EL496" s="451"/>
      <c r="EM496" s="451"/>
      <c r="EN496" s="451"/>
      <c r="EO496" s="451"/>
      <c r="EP496" s="451"/>
      <c r="EQ496" s="451"/>
      <c r="ER496" s="451"/>
      <c r="ES496" s="451"/>
      <c r="ET496" s="451"/>
      <c r="EU496" s="451"/>
      <c r="EV496" s="451"/>
      <c r="EW496" s="451"/>
      <c r="EX496" s="451"/>
      <c r="EY496" s="451"/>
      <c r="EZ496" s="451"/>
      <c r="FA496" s="451"/>
      <c r="FB496" s="451"/>
      <c r="FC496" s="451"/>
      <c r="FD496" s="451"/>
      <c r="FE496" s="451"/>
      <c r="FF496" s="451"/>
      <c r="FG496" s="451"/>
      <c r="FH496" s="451"/>
      <c r="FI496" s="451"/>
      <c r="FJ496" s="451"/>
      <c r="FK496" s="451"/>
      <c r="FL496" s="451"/>
      <c r="FM496" s="451"/>
      <c r="FN496" s="451"/>
    </row>
    <row r="497" spans="1:170" ht="15.75" customHeight="1">
      <c r="A497" s="451"/>
      <c r="B497" s="451"/>
      <c r="C497" s="451"/>
      <c r="D497" s="451"/>
      <c r="E497" s="451"/>
      <c r="F497" s="451"/>
      <c r="G497" s="451"/>
      <c r="H497" s="451"/>
      <c r="I497" s="451"/>
      <c r="J497" s="451"/>
      <c r="K497" s="451"/>
      <c r="L497" s="451"/>
      <c r="M497" s="451"/>
      <c r="N497" s="451"/>
      <c r="O497" s="451"/>
      <c r="P497" s="451"/>
      <c r="Q497" s="451"/>
      <c r="R497" s="451"/>
      <c r="S497" s="451"/>
      <c r="T497" s="451"/>
      <c r="U497" s="451"/>
      <c r="V497" s="451"/>
      <c r="W497" s="451"/>
      <c r="X497" s="451"/>
      <c r="Y497" s="451"/>
      <c r="Z497" s="451"/>
      <c r="AA497" s="451"/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1"/>
      <c r="AY497" s="451"/>
      <c r="AZ497" s="451"/>
      <c r="BA497" s="451"/>
      <c r="BB497" s="451"/>
      <c r="BC497" s="451"/>
      <c r="BD497" s="451"/>
      <c r="BE497" s="451"/>
      <c r="BF497" s="451"/>
      <c r="BG497" s="451"/>
      <c r="BH497" s="451"/>
      <c r="BI497" s="451"/>
      <c r="BJ497" s="451"/>
      <c r="BK497" s="451"/>
      <c r="BL497" s="451"/>
      <c r="BM497" s="451"/>
      <c r="BN497" s="451"/>
      <c r="BO497" s="451"/>
      <c r="BP497" s="451"/>
      <c r="BQ497" s="451"/>
      <c r="BR497" s="451"/>
      <c r="BS497" s="451"/>
      <c r="BT497" s="451"/>
      <c r="BU497" s="451"/>
      <c r="BV497" s="451"/>
      <c r="BW497" s="451"/>
      <c r="BX497" s="451"/>
      <c r="BY497" s="451"/>
      <c r="BZ497" s="451"/>
      <c r="CA497" s="451"/>
      <c r="CB497" s="451"/>
      <c r="CC497" s="451"/>
      <c r="CD497" s="451"/>
      <c r="CE497" s="451"/>
      <c r="CF497" s="451"/>
      <c r="CG497" s="451"/>
      <c r="CH497" s="451"/>
      <c r="CI497" s="451"/>
      <c r="CJ497" s="451"/>
      <c r="CK497" s="451"/>
      <c r="CL497" s="451"/>
      <c r="CM497" s="451"/>
      <c r="CN497" s="451"/>
      <c r="CO497" s="451"/>
      <c r="CP497" s="451"/>
      <c r="CQ497" s="451"/>
      <c r="CR497" s="451"/>
      <c r="CS497" s="451"/>
      <c r="CT497" s="451"/>
      <c r="CU497" s="451"/>
      <c r="CV497" s="451"/>
      <c r="CW497" s="451"/>
      <c r="CX497" s="451"/>
      <c r="CY497" s="451"/>
      <c r="CZ497" s="451"/>
      <c r="DA497" s="451"/>
      <c r="DB497" s="451"/>
      <c r="DC497" s="451"/>
      <c r="DD497" s="451"/>
      <c r="DE497" s="451"/>
      <c r="DF497" s="451"/>
      <c r="DG497" s="451"/>
      <c r="DH497" s="451"/>
      <c r="DI497" s="451"/>
      <c r="DJ497" s="451"/>
      <c r="DK497" s="451"/>
      <c r="DL497" s="451"/>
      <c r="DM497" s="451"/>
      <c r="DN497" s="451"/>
      <c r="DO497" s="451"/>
      <c r="DP497" s="451"/>
      <c r="DQ497" s="451"/>
      <c r="DR497" s="451"/>
      <c r="DS497" s="451"/>
      <c r="DT497" s="451"/>
      <c r="DU497" s="451"/>
      <c r="DV497" s="451"/>
      <c r="DW497" s="451"/>
      <c r="DX497" s="451"/>
      <c r="DY497" s="451"/>
      <c r="DZ497" s="451"/>
      <c r="EA497" s="451"/>
      <c r="EB497" s="451"/>
      <c r="EC497" s="451"/>
      <c r="ED497" s="451"/>
      <c r="EE497" s="451"/>
      <c r="EF497" s="451"/>
      <c r="EG497" s="451"/>
      <c r="EH497" s="451"/>
      <c r="EI497" s="451"/>
      <c r="EJ497" s="451"/>
      <c r="EK497" s="451"/>
      <c r="EL497" s="451"/>
      <c r="EM497" s="451"/>
      <c r="EN497" s="451"/>
      <c r="EO497" s="451"/>
      <c r="EP497" s="451"/>
      <c r="EQ497" s="451"/>
      <c r="ER497" s="451"/>
      <c r="ES497" s="451"/>
      <c r="ET497" s="451"/>
      <c r="EU497" s="451"/>
      <c r="EV497" s="451"/>
      <c r="EW497" s="451"/>
      <c r="EX497" s="451"/>
      <c r="EY497" s="451"/>
      <c r="EZ497" s="451"/>
      <c r="FA497" s="451"/>
      <c r="FB497" s="451"/>
      <c r="FC497" s="451"/>
      <c r="FD497" s="451"/>
      <c r="FE497" s="451"/>
      <c r="FF497" s="451"/>
      <c r="FG497" s="451"/>
      <c r="FH497" s="451"/>
      <c r="FI497" s="451"/>
      <c r="FJ497" s="451"/>
      <c r="FK497" s="451"/>
      <c r="FL497" s="451"/>
      <c r="FM497" s="451"/>
      <c r="FN497" s="451"/>
    </row>
    <row r="498" spans="1:170" ht="15.75" customHeight="1">
      <c r="A498" s="451"/>
      <c r="B498" s="451"/>
      <c r="C498" s="451"/>
      <c r="D498" s="451"/>
      <c r="E498" s="451"/>
      <c r="F498" s="451"/>
      <c r="G498" s="451"/>
      <c r="H498" s="451"/>
      <c r="I498" s="451"/>
      <c r="J498" s="451"/>
      <c r="K498" s="451"/>
      <c r="L498" s="451"/>
      <c r="M498" s="451"/>
      <c r="N498" s="451"/>
      <c r="O498" s="451"/>
      <c r="P498" s="451"/>
      <c r="Q498" s="451"/>
      <c r="R498" s="451"/>
      <c r="S498" s="451"/>
      <c r="T498" s="451"/>
      <c r="U498" s="451"/>
      <c r="V498" s="451"/>
      <c r="W498" s="451"/>
      <c r="X498" s="451"/>
      <c r="Y498" s="451"/>
      <c r="Z498" s="451"/>
      <c r="AA498" s="451"/>
      <c r="AB498" s="451"/>
      <c r="AC498" s="451"/>
      <c r="AD498" s="451"/>
      <c r="AE498" s="451"/>
      <c r="AF498" s="451"/>
      <c r="AG498" s="451"/>
      <c r="AH498" s="451"/>
      <c r="AI498" s="451"/>
      <c r="AJ498" s="451"/>
      <c r="AK498" s="451"/>
      <c r="AL498" s="451"/>
      <c r="AM498" s="451"/>
      <c r="AN498" s="451"/>
      <c r="AO498" s="451"/>
      <c r="AP498" s="451"/>
      <c r="AQ498" s="451"/>
      <c r="AR498" s="451"/>
      <c r="AS498" s="451"/>
      <c r="AT498" s="451"/>
      <c r="AU498" s="451"/>
      <c r="AV498" s="451"/>
      <c r="AW498" s="451"/>
      <c r="AX498" s="451"/>
      <c r="AY498" s="451"/>
      <c r="AZ498" s="451"/>
      <c r="BA498" s="451"/>
      <c r="BB498" s="451"/>
      <c r="BC498" s="451"/>
      <c r="BD498" s="451"/>
      <c r="BE498" s="451"/>
      <c r="BF498" s="451"/>
      <c r="BG498" s="451"/>
      <c r="BH498" s="451"/>
      <c r="BI498" s="451"/>
      <c r="BJ498" s="451"/>
      <c r="BK498" s="451"/>
      <c r="BL498" s="451"/>
      <c r="BM498" s="451"/>
      <c r="BN498" s="451"/>
      <c r="BO498" s="451"/>
      <c r="BP498" s="451"/>
      <c r="BQ498" s="451"/>
      <c r="BR498" s="451"/>
      <c r="BS498" s="451"/>
      <c r="BT498" s="451"/>
      <c r="BU498" s="451"/>
      <c r="BV498" s="451"/>
      <c r="BW498" s="451"/>
      <c r="BX498" s="451"/>
      <c r="BY498" s="451"/>
      <c r="BZ498" s="451"/>
      <c r="CA498" s="451"/>
      <c r="CB498" s="451"/>
      <c r="CC498" s="451"/>
      <c r="CD498" s="451"/>
      <c r="CE498" s="451"/>
      <c r="CF498" s="451"/>
      <c r="CG498" s="451"/>
      <c r="CH498" s="451"/>
      <c r="CI498" s="451"/>
      <c r="CJ498" s="451"/>
      <c r="CK498" s="451"/>
      <c r="CL498" s="451"/>
      <c r="CM498" s="451"/>
      <c r="CN498" s="451"/>
      <c r="CO498" s="451"/>
      <c r="CP498" s="451"/>
      <c r="CQ498" s="451"/>
      <c r="CR498" s="451"/>
      <c r="CS498" s="451"/>
      <c r="CT498" s="451"/>
      <c r="CU498" s="451"/>
      <c r="CV498" s="451"/>
      <c r="CW498" s="451"/>
      <c r="CX498" s="451"/>
      <c r="CY498" s="451"/>
      <c r="CZ498" s="451"/>
      <c r="DA498" s="451"/>
      <c r="DB498" s="451"/>
      <c r="DC498" s="451"/>
      <c r="DD498" s="451"/>
      <c r="DE498" s="451"/>
      <c r="DF498" s="451"/>
      <c r="DG498" s="451"/>
      <c r="DH498" s="451"/>
      <c r="DI498" s="451"/>
      <c r="DJ498" s="451"/>
      <c r="DK498" s="451"/>
      <c r="DL498" s="451"/>
      <c r="DM498" s="451"/>
      <c r="DN498" s="451"/>
      <c r="DO498" s="451"/>
      <c r="DP498" s="451"/>
      <c r="DQ498" s="451"/>
      <c r="DR498" s="451"/>
      <c r="DS498" s="451"/>
      <c r="DT498" s="451"/>
      <c r="DU498" s="451"/>
      <c r="DV498" s="451"/>
      <c r="DW498" s="451"/>
      <c r="DX498" s="451"/>
      <c r="DY498" s="451"/>
      <c r="DZ498" s="451"/>
      <c r="EA498" s="451"/>
      <c r="EB498" s="451"/>
      <c r="EC498" s="451"/>
      <c r="ED498" s="451"/>
      <c r="EE498" s="451"/>
      <c r="EF498" s="451"/>
      <c r="EG498" s="451"/>
      <c r="EH498" s="451"/>
      <c r="EI498" s="451"/>
      <c r="EJ498" s="451"/>
      <c r="EK498" s="451"/>
      <c r="EL498" s="451"/>
      <c r="EM498" s="451"/>
      <c r="EN498" s="451"/>
      <c r="EO498" s="451"/>
      <c r="EP498" s="451"/>
      <c r="EQ498" s="451"/>
      <c r="ER498" s="451"/>
      <c r="ES498" s="451"/>
      <c r="ET498" s="451"/>
      <c r="EU498" s="451"/>
      <c r="EV498" s="451"/>
      <c r="EW498" s="451"/>
      <c r="EX498" s="451"/>
      <c r="EY498" s="451"/>
      <c r="EZ498" s="451"/>
      <c r="FA498" s="451"/>
      <c r="FB498" s="451"/>
      <c r="FC498" s="451"/>
      <c r="FD498" s="451"/>
      <c r="FE498" s="451"/>
      <c r="FF498" s="451"/>
      <c r="FG498" s="451"/>
      <c r="FH498" s="451"/>
      <c r="FI498" s="451"/>
      <c r="FJ498" s="451"/>
      <c r="FK498" s="451"/>
      <c r="FL498" s="451"/>
      <c r="FM498" s="451"/>
      <c r="FN498" s="451"/>
    </row>
    <row r="499" spans="1:170" ht="15.75" customHeight="1">
      <c r="A499" s="451"/>
      <c r="B499" s="451"/>
      <c r="C499" s="451"/>
      <c r="D499" s="451"/>
      <c r="E499" s="451"/>
      <c r="F499" s="451"/>
      <c r="G499" s="451"/>
      <c r="H499" s="451"/>
      <c r="I499" s="451"/>
      <c r="J499" s="451"/>
      <c r="K499" s="451"/>
      <c r="L499" s="451"/>
      <c r="M499" s="451"/>
      <c r="N499" s="451"/>
      <c r="O499" s="451"/>
      <c r="P499" s="451"/>
      <c r="Q499" s="451"/>
      <c r="R499" s="451"/>
      <c r="S499" s="451"/>
      <c r="T499" s="451"/>
      <c r="U499" s="451"/>
      <c r="V499" s="451"/>
      <c r="W499" s="451"/>
      <c r="X499" s="451"/>
      <c r="Y499" s="451"/>
      <c r="Z499" s="451"/>
      <c r="AA499" s="451"/>
      <c r="AB499" s="451"/>
      <c r="AC499" s="451"/>
      <c r="AD499" s="451"/>
      <c r="AE499" s="451"/>
      <c r="AF499" s="451"/>
      <c r="AG499" s="451"/>
      <c r="AH499" s="451"/>
      <c r="AI499" s="451"/>
      <c r="AJ499" s="451"/>
      <c r="AK499" s="451"/>
      <c r="AL499" s="451"/>
      <c r="AM499" s="451"/>
      <c r="AN499" s="451"/>
      <c r="AO499" s="451"/>
      <c r="AP499" s="451"/>
      <c r="AQ499" s="451"/>
      <c r="AR499" s="451"/>
      <c r="AS499" s="451"/>
      <c r="AT499" s="451"/>
      <c r="AU499" s="451"/>
      <c r="AV499" s="451"/>
      <c r="AW499" s="451"/>
      <c r="AX499" s="451"/>
      <c r="AY499" s="451"/>
      <c r="AZ499" s="451"/>
      <c r="BA499" s="451"/>
      <c r="BB499" s="451"/>
      <c r="BC499" s="451"/>
      <c r="BD499" s="451"/>
      <c r="BE499" s="451"/>
      <c r="BF499" s="451"/>
      <c r="BG499" s="451"/>
      <c r="BH499" s="451"/>
      <c r="BI499" s="451"/>
      <c r="BJ499" s="451"/>
      <c r="BK499" s="451"/>
      <c r="BL499" s="451"/>
      <c r="BM499" s="451"/>
      <c r="BN499" s="451"/>
      <c r="BO499" s="451"/>
      <c r="BP499" s="451"/>
      <c r="BQ499" s="451"/>
      <c r="BR499" s="451"/>
      <c r="BS499" s="451"/>
      <c r="BT499" s="451"/>
      <c r="BU499" s="451"/>
      <c r="BV499" s="451"/>
      <c r="BW499" s="451"/>
      <c r="BX499" s="451"/>
      <c r="BY499" s="451"/>
      <c r="BZ499" s="451"/>
      <c r="CA499" s="451"/>
      <c r="CB499" s="451"/>
      <c r="CC499" s="451"/>
      <c r="CD499" s="451"/>
      <c r="CE499" s="451"/>
      <c r="CF499" s="451"/>
      <c r="CG499" s="451"/>
      <c r="CH499" s="451"/>
      <c r="CI499" s="451"/>
      <c r="CJ499" s="451"/>
      <c r="CK499" s="451"/>
      <c r="CL499" s="451"/>
      <c r="CM499" s="451"/>
      <c r="CN499" s="451"/>
      <c r="CO499" s="451"/>
      <c r="CP499" s="451"/>
      <c r="CQ499" s="451"/>
      <c r="CR499" s="451"/>
      <c r="CS499" s="451"/>
      <c r="CT499" s="451"/>
      <c r="CU499" s="451"/>
      <c r="CV499" s="451"/>
      <c r="CW499" s="451"/>
      <c r="CX499" s="451"/>
      <c r="CY499" s="451"/>
      <c r="CZ499" s="451"/>
      <c r="DA499" s="451"/>
      <c r="DB499" s="451"/>
      <c r="DC499" s="451"/>
      <c r="DD499" s="451"/>
      <c r="DE499" s="451"/>
      <c r="DF499" s="451"/>
      <c r="DG499" s="451"/>
      <c r="DH499" s="451"/>
      <c r="DI499" s="451"/>
      <c r="DJ499" s="451"/>
      <c r="DK499" s="451"/>
      <c r="DL499" s="451"/>
      <c r="DM499" s="451"/>
      <c r="DN499" s="451"/>
      <c r="DO499" s="451"/>
      <c r="DP499" s="451"/>
      <c r="DQ499" s="451"/>
      <c r="DR499" s="451"/>
      <c r="DS499" s="451"/>
      <c r="DT499" s="451"/>
      <c r="DU499" s="451"/>
      <c r="DV499" s="451"/>
      <c r="DW499" s="451"/>
      <c r="DX499" s="451"/>
      <c r="DY499" s="451"/>
      <c r="DZ499" s="451"/>
      <c r="EA499" s="451"/>
      <c r="EB499" s="451"/>
      <c r="EC499" s="451"/>
      <c r="ED499" s="451"/>
      <c r="EE499" s="451"/>
      <c r="EF499" s="451"/>
      <c r="EG499" s="451"/>
      <c r="EH499" s="451"/>
      <c r="EI499" s="451"/>
      <c r="EJ499" s="451"/>
      <c r="EK499" s="451"/>
      <c r="EL499" s="451"/>
      <c r="EM499" s="451"/>
      <c r="EN499" s="451"/>
      <c r="EO499" s="451"/>
      <c r="EP499" s="451"/>
      <c r="EQ499" s="451"/>
      <c r="ER499" s="451"/>
      <c r="ES499" s="451"/>
      <c r="ET499" s="451"/>
      <c r="EU499" s="451"/>
      <c r="EV499" s="451"/>
      <c r="EW499" s="451"/>
      <c r="EX499" s="451"/>
      <c r="EY499" s="451"/>
      <c r="EZ499" s="451"/>
      <c r="FA499" s="451"/>
      <c r="FB499" s="451"/>
      <c r="FC499" s="451"/>
      <c r="FD499" s="451"/>
      <c r="FE499" s="451"/>
      <c r="FF499" s="451"/>
      <c r="FG499" s="451"/>
      <c r="FH499" s="451"/>
      <c r="FI499" s="451"/>
      <c r="FJ499" s="451"/>
      <c r="FK499" s="451"/>
      <c r="FL499" s="451"/>
      <c r="FM499" s="451"/>
      <c r="FN499" s="451"/>
    </row>
    <row r="500" spans="1:170" ht="15.75" customHeight="1">
      <c r="A500" s="451"/>
      <c r="B500" s="451"/>
      <c r="C500" s="451"/>
      <c r="D500" s="451"/>
      <c r="E500" s="451"/>
      <c r="F500" s="451"/>
      <c r="G500" s="451"/>
      <c r="H500" s="451"/>
      <c r="I500" s="451"/>
      <c r="J500" s="451"/>
      <c r="K500" s="451"/>
      <c r="L500" s="451"/>
      <c r="M500" s="451"/>
      <c r="N500" s="451"/>
      <c r="O500" s="451"/>
      <c r="P500" s="451"/>
      <c r="Q500" s="451"/>
      <c r="R500" s="451"/>
      <c r="S500" s="451"/>
      <c r="T500" s="451"/>
      <c r="U500" s="451"/>
      <c r="V500" s="451"/>
      <c r="W500" s="451"/>
      <c r="X500" s="451"/>
      <c r="Y500" s="451"/>
      <c r="Z500" s="451"/>
      <c r="AA500" s="451"/>
      <c r="AB500" s="451"/>
      <c r="AC500" s="451"/>
      <c r="AD500" s="451"/>
      <c r="AE500" s="451"/>
      <c r="AF500" s="451"/>
      <c r="AG500" s="451"/>
      <c r="AH500" s="451"/>
      <c r="AI500" s="451"/>
      <c r="AJ500" s="451"/>
      <c r="AK500" s="451"/>
      <c r="AL500" s="451"/>
      <c r="AM500" s="451"/>
      <c r="AN500" s="451"/>
      <c r="AO500" s="451"/>
      <c r="AP500" s="451"/>
      <c r="AQ500" s="451"/>
      <c r="AR500" s="451"/>
      <c r="AS500" s="451"/>
      <c r="AT500" s="451"/>
      <c r="AU500" s="451"/>
      <c r="AV500" s="451"/>
      <c r="AW500" s="451"/>
      <c r="AX500" s="451"/>
      <c r="AY500" s="451"/>
      <c r="AZ500" s="451"/>
      <c r="BA500" s="451"/>
      <c r="BB500" s="451"/>
      <c r="BC500" s="451"/>
      <c r="BD500" s="451"/>
      <c r="BE500" s="451"/>
      <c r="BF500" s="451"/>
      <c r="BG500" s="451"/>
      <c r="BH500" s="451"/>
      <c r="BI500" s="451"/>
      <c r="BJ500" s="451"/>
      <c r="BK500" s="451"/>
      <c r="BL500" s="451"/>
      <c r="BM500" s="451"/>
      <c r="BN500" s="451"/>
      <c r="BO500" s="451"/>
      <c r="BP500" s="451"/>
      <c r="BQ500" s="451"/>
      <c r="BR500" s="451"/>
      <c r="BS500" s="451"/>
      <c r="BT500" s="451"/>
      <c r="BU500" s="451"/>
      <c r="BV500" s="451"/>
      <c r="BW500" s="451"/>
      <c r="BX500" s="451"/>
      <c r="BY500" s="451"/>
      <c r="BZ500" s="451"/>
      <c r="CA500" s="451"/>
      <c r="CB500" s="451"/>
      <c r="CC500" s="451"/>
      <c r="CD500" s="451"/>
      <c r="CE500" s="451"/>
      <c r="CF500" s="451"/>
      <c r="CG500" s="451"/>
      <c r="CH500" s="451"/>
      <c r="CI500" s="451"/>
      <c r="CJ500" s="451"/>
      <c r="CK500" s="451"/>
      <c r="CL500" s="451"/>
      <c r="CM500" s="451"/>
      <c r="CN500" s="451"/>
      <c r="CO500" s="451"/>
      <c r="CP500" s="451"/>
      <c r="CQ500" s="451"/>
      <c r="CR500" s="451"/>
      <c r="CS500" s="451"/>
      <c r="CT500" s="451"/>
      <c r="CU500" s="451"/>
      <c r="CV500" s="451"/>
      <c r="CW500" s="451"/>
      <c r="CX500" s="451"/>
      <c r="CY500" s="451"/>
      <c r="CZ500" s="451"/>
      <c r="DA500" s="451"/>
      <c r="DB500" s="451"/>
      <c r="DC500" s="451"/>
      <c r="DD500" s="451"/>
      <c r="DE500" s="451"/>
      <c r="DF500" s="451"/>
      <c r="DG500" s="451"/>
      <c r="DH500" s="451"/>
      <c r="DI500" s="451"/>
      <c r="DJ500" s="451"/>
      <c r="DK500" s="451"/>
      <c r="DL500" s="451"/>
      <c r="DM500" s="451"/>
      <c r="DN500" s="451"/>
      <c r="DO500" s="451"/>
      <c r="DP500" s="451"/>
      <c r="DQ500" s="451"/>
      <c r="DR500" s="451"/>
      <c r="DS500" s="451"/>
      <c r="DT500" s="451"/>
      <c r="DU500" s="451"/>
      <c r="DV500" s="451"/>
      <c r="DW500" s="451"/>
      <c r="DX500" s="451"/>
      <c r="DY500" s="451"/>
      <c r="DZ500" s="451"/>
      <c r="EA500" s="451"/>
      <c r="EB500" s="451"/>
      <c r="EC500" s="451"/>
      <c r="ED500" s="451"/>
      <c r="EE500" s="451"/>
      <c r="EF500" s="451"/>
      <c r="EG500" s="451"/>
      <c r="EH500" s="451"/>
      <c r="EI500" s="451"/>
      <c r="EJ500" s="451"/>
      <c r="EK500" s="451"/>
      <c r="EL500" s="451"/>
      <c r="EM500" s="451"/>
      <c r="EN500" s="451"/>
      <c r="EO500" s="451"/>
      <c r="EP500" s="451"/>
      <c r="EQ500" s="451"/>
      <c r="ER500" s="451"/>
      <c r="ES500" s="451"/>
      <c r="ET500" s="451"/>
      <c r="EU500" s="451"/>
      <c r="EV500" s="451"/>
      <c r="EW500" s="451"/>
      <c r="EX500" s="451"/>
      <c r="EY500" s="451"/>
      <c r="EZ500" s="451"/>
      <c r="FA500" s="451"/>
      <c r="FB500" s="451"/>
      <c r="FC500" s="451"/>
      <c r="FD500" s="451"/>
      <c r="FE500" s="451"/>
      <c r="FF500" s="451"/>
      <c r="FG500" s="451"/>
      <c r="FH500" s="451"/>
      <c r="FI500" s="451"/>
      <c r="FJ500" s="451"/>
      <c r="FK500" s="451"/>
      <c r="FL500" s="451"/>
      <c r="FM500" s="451"/>
      <c r="FN500" s="451"/>
    </row>
    <row r="501" spans="1:170" ht="15.75" customHeight="1">
      <c r="A501" s="451"/>
      <c r="B501" s="451"/>
      <c r="C501" s="451"/>
      <c r="D501" s="451"/>
      <c r="E501" s="451"/>
      <c r="F501" s="451"/>
      <c r="G501" s="451"/>
      <c r="H501" s="451"/>
      <c r="I501" s="451"/>
      <c r="J501" s="451"/>
      <c r="K501" s="451"/>
      <c r="L501" s="451"/>
      <c r="M501" s="451"/>
      <c r="N501" s="451"/>
      <c r="O501" s="451"/>
      <c r="P501" s="451"/>
      <c r="Q501" s="451"/>
      <c r="R501" s="451"/>
      <c r="S501" s="451"/>
      <c r="T501" s="451"/>
      <c r="U501" s="451"/>
      <c r="V501" s="451"/>
      <c r="W501" s="451"/>
      <c r="X501" s="451"/>
      <c r="Y501" s="451"/>
      <c r="Z501" s="451"/>
      <c r="AA501" s="451"/>
      <c r="AB501" s="451"/>
      <c r="AC501" s="451"/>
      <c r="AD501" s="451"/>
      <c r="AE501" s="451"/>
      <c r="AF501" s="451"/>
      <c r="AG501" s="451"/>
      <c r="AH501" s="451"/>
      <c r="AI501" s="451"/>
      <c r="AJ501" s="451"/>
      <c r="AK501" s="451"/>
      <c r="AL501" s="451"/>
      <c r="AM501" s="451"/>
      <c r="AN501" s="451"/>
      <c r="AO501" s="451"/>
      <c r="AP501" s="451"/>
      <c r="AQ501" s="451"/>
      <c r="AR501" s="451"/>
      <c r="AS501" s="451"/>
      <c r="AT501" s="451"/>
      <c r="AU501" s="451"/>
      <c r="AV501" s="451"/>
      <c r="AW501" s="451"/>
      <c r="AX501" s="451"/>
      <c r="AY501" s="451"/>
      <c r="AZ501" s="451"/>
      <c r="BA501" s="451"/>
      <c r="BB501" s="451"/>
      <c r="BC501" s="451"/>
      <c r="BD501" s="451"/>
      <c r="BE501" s="451"/>
      <c r="BF501" s="451"/>
      <c r="BG501" s="451"/>
      <c r="BH501" s="451"/>
      <c r="BI501" s="451"/>
      <c r="BJ501" s="451"/>
      <c r="BK501" s="451"/>
      <c r="BL501" s="451"/>
      <c r="BM501" s="451"/>
      <c r="BN501" s="451"/>
      <c r="BO501" s="451"/>
      <c r="BP501" s="451"/>
      <c r="BQ501" s="451"/>
      <c r="BR501" s="451"/>
      <c r="BS501" s="451"/>
      <c r="BT501" s="451"/>
      <c r="BU501" s="451"/>
      <c r="BV501" s="451"/>
      <c r="BW501" s="451"/>
      <c r="BX501" s="451"/>
      <c r="BY501" s="451"/>
      <c r="BZ501" s="451"/>
      <c r="CA501" s="451"/>
      <c r="CB501" s="451"/>
      <c r="CC501" s="451"/>
      <c r="CD501" s="451"/>
      <c r="CE501" s="451"/>
      <c r="CF501" s="451"/>
      <c r="CG501" s="451"/>
      <c r="CH501" s="451"/>
      <c r="CI501" s="451"/>
      <c r="CJ501" s="451"/>
      <c r="CK501" s="451"/>
      <c r="CL501" s="451"/>
      <c r="CM501" s="451"/>
      <c r="CN501" s="451"/>
      <c r="CO501" s="451"/>
      <c r="CP501" s="451"/>
      <c r="CQ501" s="451"/>
      <c r="CR501" s="451"/>
      <c r="CS501" s="451"/>
      <c r="CT501" s="451"/>
      <c r="CU501" s="451"/>
      <c r="CV501" s="451"/>
      <c r="CW501" s="451"/>
      <c r="CX501" s="451"/>
      <c r="CY501" s="451"/>
      <c r="CZ501" s="451"/>
      <c r="DA501" s="451"/>
      <c r="DB501" s="451"/>
      <c r="DC501" s="451"/>
      <c r="DD501" s="451"/>
      <c r="DE501" s="451"/>
      <c r="DF501" s="451"/>
      <c r="DG501" s="451"/>
      <c r="DH501" s="451"/>
      <c r="DI501" s="451"/>
      <c r="DJ501" s="451"/>
      <c r="DK501" s="451"/>
      <c r="DL501" s="451"/>
      <c r="DM501" s="451"/>
      <c r="DN501" s="451"/>
      <c r="DO501" s="451"/>
      <c r="DP501" s="451"/>
      <c r="DQ501" s="451"/>
      <c r="DR501" s="451"/>
      <c r="DS501" s="451"/>
      <c r="DT501" s="451"/>
      <c r="DU501" s="451"/>
      <c r="DV501" s="451"/>
      <c r="DW501" s="451"/>
      <c r="DX501" s="451"/>
      <c r="DY501" s="451"/>
      <c r="DZ501" s="451"/>
      <c r="EA501" s="451"/>
      <c r="EB501" s="451"/>
      <c r="EC501" s="451"/>
      <c r="ED501" s="451"/>
      <c r="EE501" s="451"/>
      <c r="EF501" s="451"/>
      <c r="EG501" s="451"/>
      <c r="EH501" s="451"/>
      <c r="EI501" s="451"/>
      <c r="EJ501" s="451"/>
      <c r="EK501" s="451"/>
      <c r="EL501" s="451"/>
      <c r="EM501" s="451"/>
      <c r="EN501" s="451"/>
      <c r="EO501" s="451"/>
      <c r="EP501" s="451"/>
      <c r="EQ501" s="451"/>
      <c r="ER501" s="451"/>
      <c r="ES501" s="451"/>
      <c r="ET501" s="451"/>
      <c r="EU501" s="451"/>
      <c r="EV501" s="451"/>
      <c r="EW501" s="451"/>
      <c r="EX501" s="451"/>
      <c r="EY501" s="451"/>
      <c r="EZ501" s="451"/>
      <c r="FA501" s="451"/>
      <c r="FB501" s="451"/>
      <c r="FC501" s="451"/>
      <c r="FD501" s="451"/>
      <c r="FE501" s="451"/>
      <c r="FF501" s="451"/>
      <c r="FG501" s="451"/>
      <c r="FH501" s="451"/>
      <c r="FI501" s="451"/>
      <c r="FJ501" s="451"/>
      <c r="FK501" s="451"/>
      <c r="FL501" s="451"/>
      <c r="FM501" s="451"/>
      <c r="FN501" s="451"/>
    </row>
    <row r="502" spans="1:170" ht="15.75" customHeight="1">
      <c r="A502" s="451"/>
      <c r="B502" s="451"/>
      <c r="C502" s="451"/>
      <c r="D502" s="451"/>
      <c r="E502" s="451"/>
      <c r="F502" s="451"/>
      <c r="G502" s="451"/>
      <c r="H502" s="451"/>
      <c r="I502" s="451"/>
      <c r="J502" s="451"/>
      <c r="K502" s="451"/>
      <c r="L502" s="451"/>
      <c r="M502" s="451"/>
      <c r="N502" s="451"/>
      <c r="O502" s="451"/>
      <c r="P502" s="451"/>
      <c r="Q502" s="451"/>
      <c r="R502" s="451"/>
      <c r="S502" s="451"/>
      <c r="T502" s="451"/>
      <c r="U502" s="451"/>
      <c r="V502" s="451"/>
      <c r="W502" s="451"/>
      <c r="X502" s="451"/>
      <c r="Y502" s="451"/>
      <c r="Z502" s="451"/>
      <c r="AA502" s="451"/>
      <c r="AB502" s="451"/>
      <c r="AC502" s="451"/>
      <c r="AD502" s="451"/>
      <c r="AE502" s="451"/>
      <c r="AF502" s="451"/>
      <c r="AG502" s="451"/>
      <c r="AH502" s="451"/>
      <c r="AI502" s="451"/>
      <c r="AJ502" s="451"/>
      <c r="AK502" s="451"/>
      <c r="AL502" s="451"/>
      <c r="AM502" s="451"/>
      <c r="AN502" s="451"/>
      <c r="AO502" s="451"/>
      <c r="AP502" s="451"/>
      <c r="AQ502" s="451"/>
      <c r="AR502" s="451"/>
      <c r="AS502" s="451"/>
      <c r="AT502" s="451"/>
      <c r="AU502" s="451"/>
      <c r="AV502" s="451"/>
      <c r="AW502" s="451"/>
      <c r="AX502" s="451"/>
      <c r="AY502" s="451"/>
      <c r="AZ502" s="451"/>
      <c r="BA502" s="451"/>
      <c r="BB502" s="451"/>
      <c r="BC502" s="451"/>
      <c r="BD502" s="451"/>
      <c r="BE502" s="451"/>
      <c r="BF502" s="451"/>
      <c r="BG502" s="451"/>
      <c r="BH502" s="451"/>
      <c r="BI502" s="451"/>
      <c r="BJ502" s="451"/>
      <c r="BK502" s="451"/>
      <c r="BL502" s="451"/>
      <c r="BM502" s="451"/>
      <c r="BN502" s="451"/>
      <c r="BO502" s="451"/>
      <c r="BP502" s="451"/>
      <c r="BQ502" s="451"/>
      <c r="BR502" s="451"/>
      <c r="BS502" s="451"/>
      <c r="BT502" s="451"/>
      <c r="BU502" s="451"/>
      <c r="BV502" s="451"/>
      <c r="BW502" s="451"/>
      <c r="BX502" s="451"/>
      <c r="BY502" s="451"/>
      <c r="BZ502" s="451"/>
      <c r="CA502" s="451"/>
      <c r="CB502" s="451"/>
      <c r="CC502" s="451"/>
      <c r="CD502" s="451"/>
      <c r="CE502" s="451"/>
      <c r="CF502" s="451"/>
      <c r="CG502" s="451"/>
      <c r="CH502" s="451"/>
      <c r="CI502" s="451"/>
      <c r="CJ502" s="451"/>
      <c r="CK502" s="451"/>
      <c r="CL502" s="451"/>
      <c r="CM502" s="451"/>
      <c r="CN502" s="451"/>
      <c r="CO502" s="451"/>
      <c r="CP502" s="451"/>
      <c r="CQ502" s="451"/>
      <c r="CR502" s="451"/>
      <c r="CS502" s="451"/>
      <c r="CT502" s="451"/>
      <c r="CU502" s="451"/>
      <c r="CV502" s="451"/>
      <c r="CW502" s="451"/>
      <c r="CX502" s="451"/>
      <c r="CY502" s="451"/>
      <c r="CZ502" s="451"/>
      <c r="DA502" s="451"/>
      <c r="DB502" s="451"/>
      <c r="DC502" s="451"/>
      <c r="DD502" s="451"/>
      <c r="DE502" s="451"/>
      <c r="DF502" s="451"/>
      <c r="DG502" s="451"/>
      <c r="DH502" s="451"/>
      <c r="DI502" s="451"/>
      <c r="DJ502" s="451"/>
      <c r="DK502" s="451"/>
      <c r="DL502" s="451"/>
      <c r="DM502" s="451"/>
      <c r="DN502" s="451"/>
      <c r="DO502" s="451"/>
      <c r="DP502" s="451"/>
      <c r="DQ502" s="451"/>
      <c r="DR502" s="451"/>
      <c r="DS502" s="451"/>
      <c r="DT502" s="451"/>
      <c r="DU502" s="451"/>
      <c r="DV502" s="451"/>
      <c r="DW502" s="451"/>
      <c r="DX502" s="451"/>
      <c r="DY502" s="451"/>
      <c r="DZ502" s="451"/>
      <c r="EA502" s="451"/>
      <c r="EB502" s="451"/>
      <c r="EC502" s="451"/>
      <c r="ED502" s="451"/>
      <c r="EE502" s="451"/>
      <c r="EF502" s="451"/>
      <c r="EG502" s="451"/>
      <c r="EH502" s="451"/>
      <c r="EI502" s="451"/>
      <c r="EJ502" s="451"/>
      <c r="EK502" s="451"/>
      <c r="EL502" s="451"/>
      <c r="EM502" s="451"/>
      <c r="EN502" s="451"/>
      <c r="EO502" s="451"/>
      <c r="EP502" s="451"/>
      <c r="EQ502" s="451"/>
      <c r="ER502" s="451"/>
      <c r="ES502" s="451"/>
      <c r="ET502" s="451"/>
      <c r="EU502" s="451"/>
      <c r="EV502" s="451"/>
      <c r="EW502" s="451"/>
      <c r="EX502" s="451"/>
      <c r="EY502" s="451"/>
      <c r="EZ502" s="451"/>
      <c r="FA502" s="451"/>
      <c r="FB502" s="451"/>
      <c r="FC502" s="451"/>
      <c r="FD502" s="451"/>
      <c r="FE502" s="451"/>
      <c r="FF502" s="451"/>
      <c r="FG502" s="451"/>
      <c r="FH502" s="451"/>
      <c r="FI502" s="451"/>
      <c r="FJ502" s="451"/>
      <c r="FK502" s="451"/>
      <c r="FL502" s="451"/>
      <c r="FM502" s="451"/>
      <c r="FN502" s="451"/>
    </row>
    <row r="503" spans="1:170" ht="15.75" customHeight="1">
      <c r="A503" s="451"/>
      <c r="B503" s="451"/>
      <c r="C503" s="451"/>
      <c r="D503" s="451"/>
      <c r="E503" s="451"/>
      <c r="F503" s="451"/>
      <c r="G503" s="451"/>
      <c r="H503" s="451"/>
      <c r="I503" s="451"/>
      <c r="J503" s="451"/>
      <c r="K503" s="451"/>
      <c r="L503" s="451"/>
      <c r="M503" s="451"/>
      <c r="N503" s="451"/>
      <c r="O503" s="451"/>
      <c r="P503" s="451"/>
      <c r="Q503" s="451"/>
      <c r="R503" s="451"/>
      <c r="S503" s="451"/>
      <c r="T503" s="451"/>
      <c r="U503" s="451"/>
      <c r="V503" s="451"/>
      <c r="W503" s="451"/>
      <c r="X503" s="451"/>
      <c r="Y503" s="451"/>
      <c r="Z503" s="451"/>
      <c r="AA503" s="451"/>
      <c r="AB503" s="451"/>
      <c r="AC503" s="451"/>
      <c r="AD503" s="451"/>
      <c r="AE503" s="451"/>
      <c r="AF503" s="451"/>
      <c r="AG503" s="451"/>
      <c r="AH503" s="451"/>
      <c r="AI503" s="451"/>
      <c r="AJ503" s="451"/>
      <c r="AK503" s="451"/>
      <c r="AL503" s="451"/>
      <c r="AM503" s="451"/>
      <c r="AN503" s="451"/>
      <c r="AO503" s="451"/>
      <c r="AP503" s="451"/>
      <c r="AQ503" s="451"/>
      <c r="AR503" s="451"/>
      <c r="AS503" s="451"/>
      <c r="AT503" s="451"/>
      <c r="AU503" s="451"/>
      <c r="AV503" s="451"/>
      <c r="AW503" s="451"/>
      <c r="AX503" s="451"/>
      <c r="AY503" s="451"/>
      <c r="AZ503" s="451"/>
      <c r="BA503" s="451"/>
      <c r="BB503" s="451"/>
      <c r="BC503" s="451"/>
      <c r="BD503" s="451"/>
      <c r="BE503" s="451"/>
      <c r="BF503" s="451"/>
      <c r="BG503" s="451"/>
      <c r="BH503" s="451"/>
      <c r="BI503" s="451"/>
      <c r="BJ503" s="451"/>
      <c r="BK503" s="451"/>
      <c r="BL503" s="451"/>
      <c r="BM503" s="451"/>
      <c r="BN503" s="451"/>
      <c r="BO503" s="451"/>
      <c r="BP503" s="451"/>
      <c r="BQ503" s="451"/>
      <c r="BR503" s="451"/>
      <c r="BS503" s="451"/>
      <c r="BT503" s="451"/>
      <c r="BU503" s="451"/>
      <c r="BV503" s="451"/>
      <c r="BW503" s="451"/>
      <c r="BX503" s="451"/>
      <c r="BY503" s="451"/>
      <c r="BZ503" s="451"/>
      <c r="CA503" s="451"/>
      <c r="CB503" s="451"/>
      <c r="CC503" s="451"/>
      <c r="CD503" s="451"/>
      <c r="CE503" s="451"/>
      <c r="CF503" s="451"/>
      <c r="CG503" s="451"/>
      <c r="CH503" s="451"/>
      <c r="CI503" s="451"/>
      <c r="CJ503" s="451"/>
      <c r="CK503" s="451"/>
      <c r="CL503" s="451"/>
      <c r="CM503" s="451"/>
      <c r="CN503" s="451"/>
      <c r="CO503" s="451"/>
      <c r="CP503" s="451"/>
      <c r="CQ503" s="451"/>
      <c r="CR503" s="451"/>
      <c r="CS503" s="451"/>
      <c r="CT503" s="451"/>
      <c r="CU503" s="451"/>
      <c r="CV503" s="451"/>
      <c r="CW503" s="451"/>
      <c r="CX503" s="451"/>
      <c r="CY503" s="451"/>
      <c r="CZ503" s="451"/>
      <c r="DA503" s="451"/>
      <c r="DB503" s="451"/>
      <c r="DC503" s="451"/>
      <c r="DD503" s="451"/>
      <c r="DE503" s="451"/>
      <c r="DF503" s="451"/>
      <c r="DG503" s="451"/>
      <c r="DH503" s="451"/>
      <c r="DI503" s="451"/>
      <c r="DJ503" s="451"/>
      <c r="DK503" s="451"/>
      <c r="DL503" s="451"/>
      <c r="DM503" s="451"/>
      <c r="DN503" s="451"/>
      <c r="DO503" s="451"/>
      <c r="DP503" s="451"/>
      <c r="DQ503" s="451"/>
      <c r="DR503" s="451"/>
      <c r="DS503" s="451"/>
      <c r="DT503" s="451"/>
      <c r="DU503" s="451"/>
      <c r="DV503" s="451"/>
      <c r="DW503" s="451"/>
      <c r="DX503" s="451"/>
      <c r="DY503" s="451"/>
      <c r="DZ503" s="451"/>
      <c r="EA503" s="451"/>
      <c r="EB503" s="451"/>
      <c r="EC503" s="451"/>
      <c r="ED503" s="451"/>
      <c r="EE503" s="451"/>
      <c r="EF503" s="451"/>
      <c r="EG503" s="451"/>
      <c r="EH503" s="451"/>
      <c r="EI503" s="451"/>
      <c r="EJ503" s="451"/>
      <c r="EK503" s="451"/>
      <c r="EL503" s="451"/>
      <c r="EM503" s="451"/>
      <c r="EN503" s="451"/>
      <c r="EO503" s="451"/>
      <c r="EP503" s="451"/>
      <c r="EQ503" s="451"/>
      <c r="ER503" s="451"/>
      <c r="ES503" s="451"/>
      <c r="ET503" s="451"/>
      <c r="EU503" s="451"/>
      <c r="EV503" s="451"/>
      <c r="EW503" s="451"/>
      <c r="EX503" s="451"/>
      <c r="EY503" s="451"/>
      <c r="EZ503" s="451"/>
      <c r="FA503" s="451"/>
      <c r="FB503" s="451"/>
      <c r="FC503" s="451"/>
      <c r="FD503" s="451"/>
      <c r="FE503" s="451"/>
      <c r="FF503" s="451"/>
      <c r="FG503" s="451"/>
      <c r="FH503" s="451"/>
      <c r="FI503" s="451"/>
      <c r="FJ503" s="451"/>
      <c r="FK503" s="451"/>
      <c r="FL503" s="451"/>
      <c r="FM503" s="451"/>
      <c r="FN503" s="451"/>
    </row>
    <row r="504" spans="1:170" ht="15.75" customHeight="1">
      <c r="A504" s="451"/>
      <c r="B504" s="451"/>
      <c r="C504" s="451"/>
      <c r="D504" s="451"/>
      <c r="E504" s="451"/>
      <c r="F504" s="451"/>
      <c r="G504" s="451"/>
      <c r="H504" s="451"/>
      <c r="I504" s="451"/>
      <c r="J504" s="451"/>
      <c r="K504" s="451"/>
      <c r="L504" s="451"/>
      <c r="M504" s="451"/>
      <c r="N504" s="451"/>
      <c r="O504" s="451"/>
      <c r="P504" s="451"/>
      <c r="Q504" s="451"/>
      <c r="R504" s="451"/>
      <c r="S504" s="451"/>
      <c r="T504" s="451"/>
      <c r="U504" s="451"/>
      <c r="V504" s="451"/>
      <c r="W504" s="451"/>
      <c r="X504" s="451"/>
      <c r="Y504" s="451"/>
      <c r="Z504" s="451"/>
      <c r="AA504" s="451"/>
      <c r="AB504" s="451"/>
      <c r="AC504" s="451"/>
      <c r="AD504" s="451"/>
      <c r="AE504" s="451"/>
      <c r="AF504" s="451"/>
      <c r="AG504" s="451"/>
      <c r="AH504" s="451"/>
      <c r="AI504" s="451"/>
      <c r="AJ504" s="451"/>
      <c r="AK504" s="451"/>
      <c r="AL504" s="451"/>
      <c r="AM504" s="451"/>
      <c r="AN504" s="451"/>
      <c r="AO504" s="451"/>
      <c r="AP504" s="451"/>
      <c r="AQ504" s="451"/>
      <c r="AR504" s="451"/>
      <c r="AS504" s="451"/>
      <c r="AT504" s="451"/>
      <c r="AU504" s="451"/>
      <c r="AV504" s="451"/>
      <c r="AW504" s="451"/>
      <c r="AX504" s="451"/>
      <c r="AY504" s="451"/>
      <c r="AZ504" s="451"/>
      <c r="BA504" s="451"/>
      <c r="BB504" s="451"/>
      <c r="BC504" s="451"/>
      <c r="BD504" s="451"/>
      <c r="BE504" s="451"/>
      <c r="BF504" s="451"/>
      <c r="BG504" s="451"/>
      <c r="BH504" s="451"/>
      <c r="BI504" s="451"/>
      <c r="BJ504" s="451"/>
      <c r="BK504" s="451"/>
      <c r="BL504" s="451"/>
      <c r="BM504" s="451"/>
      <c r="BN504" s="451"/>
      <c r="BO504" s="451"/>
      <c r="BP504" s="451"/>
      <c r="BQ504" s="451"/>
      <c r="BR504" s="451"/>
      <c r="BS504" s="451"/>
      <c r="BT504" s="451"/>
      <c r="BU504" s="451"/>
      <c r="BV504" s="451"/>
      <c r="BW504" s="451"/>
      <c r="BX504" s="451"/>
      <c r="BY504" s="451"/>
      <c r="BZ504" s="451"/>
      <c r="CA504" s="451"/>
      <c r="CB504" s="451"/>
      <c r="CC504" s="451"/>
      <c r="CD504" s="451"/>
      <c r="CE504" s="451"/>
      <c r="CF504" s="451"/>
      <c r="CG504" s="451"/>
      <c r="CH504" s="451"/>
      <c r="CI504" s="451"/>
      <c r="CJ504" s="451"/>
      <c r="CK504" s="451"/>
      <c r="CL504" s="451"/>
      <c r="CM504" s="451"/>
      <c r="CN504" s="451"/>
      <c r="CO504" s="451"/>
      <c r="CP504" s="451"/>
      <c r="CQ504" s="451"/>
      <c r="CR504" s="451"/>
      <c r="CS504" s="451"/>
      <c r="CT504" s="451"/>
      <c r="CU504" s="451"/>
      <c r="CV504" s="451"/>
      <c r="CW504" s="451"/>
      <c r="CX504" s="451"/>
      <c r="CY504" s="451"/>
      <c r="CZ504" s="451"/>
      <c r="DA504" s="451"/>
      <c r="DB504" s="451"/>
      <c r="DC504" s="451"/>
      <c r="DD504" s="451"/>
      <c r="DE504" s="451"/>
      <c r="DF504" s="451"/>
      <c r="DG504" s="451"/>
      <c r="DH504" s="451"/>
      <c r="DI504" s="451"/>
      <c r="DJ504" s="451"/>
      <c r="DK504" s="451"/>
      <c r="DL504" s="451"/>
      <c r="DM504" s="451"/>
      <c r="DN504" s="451"/>
      <c r="DO504" s="451"/>
      <c r="DP504" s="451"/>
      <c r="DQ504" s="451"/>
      <c r="DR504" s="451"/>
      <c r="DS504" s="451"/>
      <c r="DT504" s="451"/>
      <c r="DU504" s="451"/>
      <c r="DV504" s="451"/>
      <c r="DW504" s="451"/>
      <c r="DX504" s="451"/>
      <c r="DY504" s="451"/>
      <c r="DZ504" s="451"/>
      <c r="EA504" s="451"/>
      <c r="EB504" s="451"/>
      <c r="EC504" s="451"/>
      <c r="ED504" s="451"/>
      <c r="EE504" s="451"/>
      <c r="EF504" s="451"/>
      <c r="EG504" s="451"/>
      <c r="EH504" s="451"/>
      <c r="EI504" s="451"/>
      <c r="EJ504" s="451"/>
      <c r="EK504" s="451"/>
      <c r="EL504" s="451"/>
      <c r="EM504" s="451"/>
      <c r="EN504" s="451"/>
      <c r="EO504" s="451"/>
      <c r="EP504" s="451"/>
      <c r="EQ504" s="451"/>
      <c r="ER504" s="451"/>
      <c r="ES504" s="451"/>
      <c r="ET504" s="451"/>
      <c r="EU504" s="451"/>
      <c r="EV504" s="451"/>
      <c r="EW504" s="451"/>
      <c r="EX504" s="451"/>
      <c r="EY504" s="451"/>
      <c r="EZ504" s="451"/>
      <c r="FA504" s="451"/>
      <c r="FB504" s="451"/>
      <c r="FC504" s="451"/>
      <c r="FD504" s="451"/>
      <c r="FE504" s="451"/>
      <c r="FF504" s="451"/>
      <c r="FG504" s="451"/>
      <c r="FH504" s="451"/>
      <c r="FI504" s="451"/>
      <c r="FJ504" s="451"/>
      <c r="FK504" s="451"/>
      <c r="FL504" s="451"/>
      <c r="FM504" s="451"/>
      <c r="FN504" s="451"/>
    </row>
    <row r="505" spans="1:170" ht="15.75" customHeight="1">
      <c r="A505" s="451"/>
      <c r="B505" s="451"/>
      <c r="C505" s="451"/>
      <c r="D505" s="451"/>
      <c r="E505" s="451"/>
      <c r="F505" s="451"/>
      <c r="G505" s="451"/>
      <c r="H505" s="451"/>
      <c r="I505" s="451"/>
      <c r="J505" s="451"/>
      <c r="K505" s="451"/>
      <c r="L505" s="451"/>
      <c r="M505" s="451"/>
      <c r="N505" s="451"/>
      <c r="O505" s="451"/>
      <c r="P505" s="451"/>
      <c r="Q505" s="451"/>
      <c r="R505" s="451"/>
      <c r="S505" s="451"/>
      <c r="T505" s="451"/>
      <c r="U505" s="451"/>
      <c r="V505" s="451"/>
      <c r="W505" s="451"/>
      <c r="X505" s="451"/>
      <c r="Y505" s="451"/>
      <c r="Z505" s="451"/>
      <c r="AA505" s="451"/>
      <c r="AB505" s="451"/>
      <c r="AC505" s="451"/>
      <c r="AD505" s="451"/>
      <c r="AE505" s="451"/>
      <c r="AF505" s="451"/>
      <c r="AG505" s="451"/>
      <c r="AH505" s="451"/>
      <c r="AI505" s="451"/>
      <c r="AJ505" s="451"/>
      <c r="AK505" s="451"/>
      <c r="AL505" s="451"/>
      <c r="AM505" s="451"/>
      <c r="AN505" s="451"/>
      <c r="AO505" s="451"/>
      <c r="AP505" s="451"/>
      <c r="AQ505" s="451"/>
      <c r="AR505" s="451"/>
      <c r="AS505" s="451"/>
      <c r="AT505" s="451"/>
      <c r="AU505" s="451"/>
      <c r="AV505" s="451"/>
      <c r="AW505" s="451"/>
      <c r="AX505" s="451"/>
      <c r="AY505" s="451"/>
      <c r="AZ505" s="451"/>
      <c r="BA505" s="451"/>
      <c r="BB505" s="451"/>
      <c r="BC505" s="451"/>
      <c r="BD505" s="451"/>
      <c r="BE505" s="451"/>
      <c r="BF505" s="451"/>
      <c r="BG505" s="451"/>
      <c r="BH505" s="451"/>
      <c r="BI505" s="451"/>
      <c r="BJ505" s="451"/>
      <c r="BK505" s="451"/>
      <c r="BL505" s="451"/>
      <c r="BM505" s="451"/>
      <c r="BN505" s="451"/>
      <c r="BO505" s="451"/>
      <c r="BP505" s="451"/>
      <c r="BQ505" s="451"/>
      <c r="BR505" s="451"/>
      <c r="BS505" s="451"/>
      <c r="BT505" s="451"/>
      <c r="BU505" s="451"/>
      <c r="BV505" s="451"/>
      <c r="BW505" s="451"/>
      <c r="BX505" s="451"/>
      <c r="BY505" s="451"/>
      <c r="BZ505" s="451"/>
      <c r="CA505" s="451"/>
      <c r="CB505" s="451"/>
      <c r="CC505" s="451"/>
      <c r="CD505" s="451"/>
      <c r="CE505" s="451"/>
      <c r="CF505" s="451"/>
      <c r="CG505" s="451"/>
      <c r="CH505" s="451"/>
      <c r="CI505" s="451"/>
      <c r="CJ505" s="451"/>
      <c r="CK505" s="451"/>
      <c r="CL505" s="451"/>
      <c r="CM505" s="451"/>
      <c r="CN505" s="451"/>
      <c r="CO505" s="451"/>
      <c r="CP505" s="451"/>
      <c r="CQ505" s="451"/>
      <c r="CR505" s="451"/>
      <c r="CS505" s="451"/>
      <c r="CT505" s="451"/>
      <c r="CU505" s="451"/>
      <c r="CV505" s="451"/>
      <c r="CW505" s="451"/>
      <c r="CX505" s="451"/>
      <c r="CY505" s="451"/>
      <c r="CZ505" s="451"/>
      <c r="DA505" s="451"/>
      <c r="DB505" s="451"/>
      <c r="DC505" s="451"/>
      <c r="DD505" s="451"/>
      <c r="DE505" s="451"/>
      <c r="DF505" s="451"/>
      <c r="DG505" s="451"/>
      <c r="DH505" s="451"/>
      <c r="DI505" s="451"/>
      <c r="DJ505" s="451"/>
      <c r="DK505" s="451"/>
      <c r="DL505" s="451"/>
      <c r="DM505" s="451"/>
      <c r="DN505" s="451"/>
      <c r="DO505" s="451"/>
      <c r="DP505" s="451"/>
      <c r="DQ505" s="451"/>
      <c r="DR505" s="451"/>
      <c r="DS505" s="451"/>
      <c r="DT505" s="451"/>
      <c r="DU505" s="451"/>
      <c r="DV505" s="451"/>
      <c r="DW505" s="451"/>
      <c r="DX505" s="451"/>
      <c r="DY505" s="451"/>
      <c r="DZ505" s="451"/>
      <c r="EA505" s="451"/>
      <c r="EB505" s="451"/>
      <c r="EC505" s="451"/>
      <c r="ED505" s="451"/>
      <c r="EE505" s="451"/>
      <c r="EF505" s="451"/>
      <c r="EG505" s="451"/>
      <c r="EH505" s="451"/>
      <c r="EI505" s="451"/>
      <c r="EJ505" s="451"/>
      <c r="EK505" s="451"/>
      <c r="EL505" s="451"/>
      <c r="EM505" s="451"/>
      <c r="EN505" s="451"/>
      <c r="EO505" s="451"/>
      <c r="EP505" s="451"/>
      <c r="EQ505" s="451"/>
      <c r="ER505" s="451"/>
      <c r="ES505" s="451"/>
      <c r="ET505" s="451"/>
      <c r="EU505" s="451"/>
      <c r="EV505" s="451"/>
      <c r="EW505" s="451"/>
      <c r="EX505" s="451"/>
      <c r="EY505" s="451"/>
      <c r="EZ505" s="451"/>
      <c r="FA505" s="451"/>
      <c r="FB505" s="451"/>
      <c r="FC505" s="451"/>
      <c r="FD505" s="451"/>
      <c r="FE505" s="451"/>
      <c r="FF505" s="451"/>
      <c r="FG505" s="451"/>
      <c r="FH505" s="451"/>
      <c r="FI505" s="451"/>
      <c r="FJ505" s="451"/>
      <c r="FK505" s="451"/>
      <c r="FL505" s="451"/>
      <c r="FM505" s="451"/>
      <c r="FN505" s="451"/>
    </row>
    <row r="506" spans="1:170" ht="15.75" customHeight="1">
      <c r="A506" s="451"/>
      <c r="B506" s="451"/>
      <c r="C506" s="451"/>
      <c r="D506" s="451"/>
      <c r="E506" s="451"/>
      <c r="F506" s="451"/>
      <c r="G506" s="451"/>
      <c r="H506" s="451"/>
      <c r="I506" s="451"/>
      <c r="J506" s="451"/>
      <c r="K506" s="451"/>
      <c r="L506" s="451"/>
      <c r="M506" s="451"/>
      <c r="N506" s="451"/>
      <c r="O506" s="451"/>
      <c r="P506" s="451"/>
      <c r="Q506" s="451"/>
      <c r="R506" s="451"/>
      <c r="S506" s="451"/>
      <c r="T506" s="451"/>
      <c r="U506" s="451"/>
      <c r="V506" s="451"/>
      <c r="W506" s="451"/>
      <c r="X506" s="451"/>
      <c r="Y506" s="451"/>
      <c r="Z506" s="451"/>
      <c r="AA506" s="451"/>
      <c r="AB506" s="451"/>
      <c r="AC506" s="451"/>
      <c r="AD506" s="451"/>
      <c r="AE506" s="451"/>
      <c r="AF506" s="451"/>
      <c r="AG506" s="451"/>
      <c r="AH506" s="451"/>
      <c r="AI506" s="451"/>
      <c r="AJ506" s="451"/>
      <c r="AK506" s="451"/>
      <c r="AL506" s="451"/>
      <c r="AM506" s="451"/>
      <c r="AN506" s="451"/>
      <c r="AO506" s="451"/>
      <c r="AP506" s="451"/>
      <c r="AQ506" s="451"/>
      <c r="AR506" s="451"/>
      <c r="AS506" s="451"/>
      <c r="AT506" s="451"/>
      <c r="AU506" s="451"/>
      <c r="AV506" s="451"/>
      <c r="AW506" s="451"/>
      <c r="AX506" s="451"/>
      <c r="AY506" s="451"/>
      <c r="AZ506" s="451"/>
      <c r="BA506" s="451"/>
      <c r="BB506" s="451"/>
      <c r="BC506" s="451"/>
      <c r="BD506" s="451"/>
      <c r="BE506" s="451"/>
      <c r="BF506" s="451"/>
      <c r="BG506" s="451"/>
      <c r="BH506" s="451"/>
      <c r="BI506" s="451"/>
      <c r="BJ506" s="451"/>
      <c r="BK506" s="451"/>
      <c r="BL506" s="451"/>
      <c r="BM506" s="451"/>
      <c r="BN506" s="451"/>
      <c r="BO506" s="451"/>
      <c r="BP506" s="451"/>
      <c r="BQ506" s="451"/>
      <c r="BR506" s="451"/>
      <c r="BS506" s="451"/>
      <c r="BT506" s="451"/>
      <c r="BU506" s="451"/>
      <c r="BV506" s="451"/>
      <c r="BW506" s="451"/>
      <c r="BX506" s="451"/>
      <c r="BY506" s="451"/>
      <c r="BZ506" s="451"/>
      <c r="CA506" s="451"/>
      <c r="CB506" s="451"/>
      <c r="CC506" s="451"/>
      <c r="CD506" s="451"/>
      <c r="CE506" s="451"/>
      <c r="CF506" s="451"/>
      <c r="CG506" s="451"/>
      <c r="CH506" s="451"/>
      <c r="CI506" s="451"/>
      <c r="CJ506" s="451"/>
      <c r="CK506" s="451"/>
      <c r="CL506" s="451"/>
      <c r="CM506" s="451"/>
      <c r="CN506" s="451"/>
      <c r="CO506" s="451"/>
      <c r="CP506" s="451"/>
      <c r="CQ506" s="451"/>
      <c r="CR506" s="451"/>
      <c r="CS506" s="451"/>
      <c r="CT506" s="451"/>
      <c r="CU506" s="451"/>
      <c r="CV506" s="451"/>
      <c r="CW506" s="451"/>
      <c r="CX506" s="451"/>
      <c r="CY506" s="451"/>
      <c r="CZ506" s="451"/>
      <c r="DA506" s="451"/>
      <c r="DB506" s="451"/>
      <c r="DC506" s="451"/>
      <c r="DD506" s="451"/>
      <c r="DE506" s="451"/>
      <c r="DF506" s="451"/>
      <c r="DG506" s="451"/>
      <c r="DH506" s="451"/>
      <c r="DI506" s="451"/>
      <c r="DJ506" s="451"/>
      <c r="DK506" s="451"/>
      <c r="DL506" s="451"/>
      <c r="DM506" s="451"/>
      <c r="DN506" s="451"/>
      <c r="DO506" s="451"/>
      <c r="DP506" s="451"/>
      <c r="DQ506" s="451"/>
      <c r="DR506" s="451"/>
      <c r="DS506" s="451"/>
      <c r="DT506" s="451"/>
      <c r="DU506" s="451"/>
      <c r="DV506" s="451"/>
      <c r="DW506" s="451"/>
      <c r="DX506" s="451"/>
      <c r="DY506" s="451"/>
      <c r="DZ506" s="451"/>
      <c r="EA506" s="451"/>
      <c r="EB506" s="451"/>
      <c r="EC506" s="451"/>
      <c r="ED506" s="451"/>
      <c r="EE506" s="451"/>
      <c r="EF506" s="451"/>
      <c r="EG506" s="451"/>
      <c r="EH506" s="451"/>
      <c r="EI506" s="451"/>
      <c r="EJ506" s="451"/>
      <c r="EK506" s="451"/>
      <c r="EL506" s="451"/>
      <c r="EM506" s="451"/>
      <c r="EN506" s="451"/>
      <c r="EO506" s="451"/>
      <c r="EP506" s="451"/>
      <c r="EQ506" s="451"/>
      <c r="ER506" s="451"/>
      <c r="ES506" s="451"/>
      <c r="ET506" s="451"/>
      <c r="EU506" s="451"/>
      <c r="EV506" s="451"/>
      <c r="EW506" s="451"/>
      <c r="EX506" s="451"/>
      <c r="EY506" s="451"/>
      <c r="EZ506" s="451"/>
      <c r="FA506" s="451"/>
      <c r="FB506" s="451"/>
      <c r="FC506" s="451"/>
      <c r="FD506" s="451"/>
      <c r="FE506" s="451"/>
      <c r="FF506" s="451"/>
      <c r="FG506" s="451"/>
      <c r="FH506" s="451"/>
      <c r="FI506" s="451"/>
      <c r="FJ506" s="451"/>
      <c r="FK506" s="451"/>
      <c r="FL506" s="451"/>
      <c r="FM506" s="451"/>
      <c r="FN506" s="451"/>
    </row>
    <row r="507" spans="1:170" ht="15.75" customHeight="1">
      <c r="A507" s="451"/>
      <c r="B507" s="451"/>
      <c r="C507" s="451"/>
      <c r="D507" s="451"/>
      <c r="E507" s="451"/>
      <c r="F507" s="451"/>
      <c r="G507" s="451"/>
      <c r="H507" s="451"/>
      <c r="I507" s="451"/>
      <c r="J507" s="451"/>
      <c r="K507" s="451"/>
      <c r="L507" s="451"/>
      <c r="M507" s="451"/>
      <c r="N507" s="451"/>
      <c r="O507" s="451"/>
      <c r="P507" s="451"/>
      <c r="Q507" s="451"/>
      <c r="R507" s="451"/>
      <c r="S507" s="451"/>
      <c r="T507" s="451"/>
      <c r="U507" s="451"/>
      <c r="V507" s="451"/>
      <c r="W507" s="451"/>
      <c r="X507" s="451"/>
      <c r="Y507" s="451"/>
      <c r="Z507" s="451"/>
      <c r="AA507" s="451"/>
      <c r="AB507" s="451"/>
      <c r="AC507" s="451"/>
      <c r="AD507" s="451"/>
      <c r="AE507" s="451"/>
      <c r="AF507" s="451"/>
      <c r="AG507" s="451"/>
      <c r="AH507" s="451"/>
      <c r="AI507" s="451"/>
      <c r="AJ507" s="451"/>
      <c r="AK507" s="451"/>
      <c r="AL507" s="451"/>
      <c r="AM507" s="451"/>
      <c r="AN507" s="451"/>
      <c r="AO507" s="451"/>
      <c r="AP507" s="451"/>
      <c r="AQ507" s="451"/>
      <c r="AR507" s="451"/>
      <c r="AS507" s="451"/>
      <c r="AT507" s="451"/>
      <c r="AU507" s="451"/>
      <c r="AV507" s="451"/>
      <c r="AW507" s="451"/>
      <c r="AX507" s="451"/>
      <c r="AY507" s="451"/>
      <c r="AZ507" s="451"/>
      <c r="BA507" s="451"/>
      <c r="BB507" s="451"/>
      <c r="BC507" s="451"/>
      <c r="BD507" s="451"/>
      <c r="BE507" s="451"/>
      <c r="BF507" s="451"/>
      <c r="BG507" s="451"/>
      <c r="BH507" s="451"/>
      <c r="BI507" s="451"/>
      <c r="BJ507" s="451"/>
      <c r="BK507" s="451"/>
      <c r="BL507" s="451"/>
      <c r="BM507" s="451"/>
      <c r="BN507" s="451"/>
      <c r="BO507" s="451"/>
      <c r="BP507" s="451"/>
      <c r="BQ507" s="451"/>
      <c r="BR507" s="451"/>
      <c r="BS507" s="451"/>
      <c r="BT507" s="451"/>
      <c r="BU507" s="451"/>
      <c r="BV507" s="451"/>
      <c r="BW507" s="451"/>
      <c r="BX507" s="451"/>
      <c r="BY507" s="451"/>
      <c r="BZ507" s="451"/>
      <c r="CA507" s="451"/>
      <c r="CB507" s="451"/>
      <c r="CC507" s="451"/>
      <c r="CD507" s="451"/>
      <c r="CE507" s="451"/>
      <c r="CF507" s="451"/>
      <c r="CG507" s="451"/>
      <c r="CH507" s="451"/>
      <c r="CI507" s="451"/>
      <c r="CJ507" s="451"/>
      <c r="CK507" s="451"/>
      <c r="CL507" s="451"/>
      <c r="CM507" s="451"/>
      <c r="CN507" s="451"/>
      <c r="CO507" s="451"/>
      <c r="CP507" s="451"/>
      <c r="CQ507" s="451"/>
      <c r="CR507" s="451"/>
      <c r="CS507" s="451"/>
      <c r="CT507" s="451"/>
      <c r="CU507" s="451"/>
      <c r="CV507" s="451"/>
      <c r="CW507" s="451"/>
      <c r="CX507" s="451"/>
      <c r="CY507" s="451"/>
      <c r="CZ507" s="451"/>
      <c r="DA507" s="451"/>
      <c r="DB507" s="451"/>
      <c r="DC507" s="451"/>
      <c r="DD507" s="451"/>
      <c r="DE507" s="451"/>
      <c r="DF507" s="451"/>
      <c r="DG507" s="451"/>
      <c r="DH507" s="451"/>
      <c r="DI507" s="451"/>
      <c r="DJ507" s="451"/>
      <c r="DK507" s="451"/>
      <c r="DL507" s="451"/>
      <c r="DM507" s="451"/>
      <c r="DN507" s="451"/>
      <c r="DO507" s="451"/>
      <c r="DP507" s="451"/>
      <c r="DQ507" s="451"/>
      <c r="DR507" s="451"/>
      <c r="DS507" s="451"/>
      <c r="DT507" s="451"/>
      <c r="DU507" s="451"/>
      <c r="DV507" s="451"/>
      <c r="DW507" s="451"/>
      <c r="DX507" s="451"/>
      <c r="DY507" s="451"/>
      <c r="DZ507" s="451"/>
      <c r="EA507" s="451"/>
      <c r="EB507" s="451"/>
      <c r="EC507" s="451"/>
      <c r="ED507" s="451"/>
      <c r="EE507" s="451"/>
      <c r="EF507" s="451"/>
      <c r="EG507" s="451"/>
      <c r="EH507" s="451"/>
      <c r="EI507" s="451"/>
      <c r="EJ507" s="451"/>
      <c r="EK507" s="451"/>
      <c r="EL507" s="451"/>
      <c r="EM507" s="451"/>
      <c r="EN507" s="451"/>
      <c r="EO507" s="451"/>
      <c r="EP507" s="451"/>
      <c r="EQ507" s="451"/>
      <c r="ER507" s="451"/>
      <c r="ES507" s="451"/>
      <c r="ET507" s="451"/>
      <c r="EU507" s="451"/>
      <c r="EV507" s="451"/>
      <c r="EW507" s="451"/>
      <c r="EX507" s="451"/>
      <c r="EY507" s="451"/>
      <c r="EZ507" s="451"/>
      <c r="FA507" s="451"/>
      <c r="FB507" s="451"/>
      <c r="FC507" s="451"/>
      <c r="FD507" s="451"/>
      <c r="FE507" s="451"/>
      <c r="FF507" s="451"/>
      <c r="FG507" s="451"/>
      <c r="FH507" s="451"/>
      <c r="FI507" s="451"/>
      <c r="FJ507" s="451"/>
      <c r="FK507" s="451"/>
      <c r="FL507" s="451"/>
      <c r="FM507" s="451"/>
      <c r="FN507" s="451"/>
    </row>
    <row r="508" spans="1:170" ht="15.75" customHeight="1">
      <c r="A508" s="451"/>
      <c r="B508" s="451"/>
      <c r="C508" s="451"/>
      <c r="D508" s="451"/>
      <c r="E508" s="451"/>
      <c r="F508" s="451"/>
      <c r="G508" s="451"/>
      <c r="H508" s="451"/>
      <c r="I508" s="451"/>
      <c r="J508" s="451"/>
      <c r="K508" s="451"/>
      <c r="L508" s="451"/>
      <c r="M508" s="451"/>
      <c r="N508" s="451"/>
      <c r="O508" s="451"/>
      <c r="P508" s="451"/>
      <c r="Q508" s="451"/>
      <c r="R508" s="451"/>
      <c r="S508" s="451"/>
      <c r="T508" s="451"/>
      <c r="U508" s="451"/>
      <c r="V508" s="451"/>
      <c r="W508" s="451"/>
      <c r="X508" s="451"/>
      <c r="Y508" s="451"/>
      <c r="Z508" s="451"/>
      <c r="AA508" s="451"/>
      <c r="AB508" s="451"/>
      <c r="AC508" s="451"/>
      <c r="AD508" s="451"/>
      <c r="AE508" s="451"/>
      <c r="AF508" s="451"/>
      <c r="AG508" s="451"/>
      <c r="AH508" s="451"/>
      <c r="AI508" s="451"/>
      <c r="AJ508" s="451"/>
      <c r="AK508" s="451"/>
      <c r="AL508" s="451"/>
      <c r="AM508" s="451"/>
      <c r="AN508" s="451"/>
      <c r="AO508" s="451"/>
      <c r="AP508" s="451"/>
      <c r="AQ508" s="451"/>
      <c r="AR508" s="451"/>
      <c r="AS508" s="451"/>
      <c r="AT508" s="451"/>
      <c r="AU508" s="451"/>
      <c r="AV508" s="451"/>
      <c r="AW508" s="451"/>
      <c r="AX508" s="451"/>
      <c r="AY508" s="451"/>
      <c r="AZ508" s="451"/>
      <c r="BA508" s="451"/>
      <c r="BB508" s="451"/>
      <c r="BC508" s="451"/>
      <c r="BD508" s="451"/>
      <c r="BE508" s="451"/>
      <c r="BF508" s="451"/>
      <c r="BG508" s="451"/>
      <c r="BH508" s="451"/>
      <c r="BI508" s="451"/>
      <c r="BJ508" s="451"/>
      <c r="BK508" s="451"/>
      <c r="BL508" s="451"/>
      <c r="BM508" s="451"/>
      <c r="BN508" s="451"/>
      <c r="BO508" s="451"/>
      <c r="BP508" s="451"/>
      <c r="BQ508" s="451"/>
      <c r="BR508" s="451"/>
      <c r="BS508" s="451"/>
      <c r="BT508" s="451"/>
      <c r="BU508" s="451"/>
      <c r="BV508" s="451"/>
      <c r="BW508" s="451"/>
      <c r="BX508" s="451"/>
      <c r="BY508" s="451"/>
      <c r="BZ508" s="451"/>
      <c r="CA508" s="451"/>
      <c r="CB508" s="451"/>
      <c r="CC508" s="451"/>
      <c r="CD508" s="451"/>
      <c r="CE508" s="451"/>
      <c r="CF508" s="451"/>
      <c r="CG508" s="451"/>
      <c r="CH508" s="451"/>
      <c r="CI508" s="451"/>
      <c r="CJ508" s="451"/>
      <c r="CK508" s="451"/>
      <c r="CL508" s="451"/>
      <c r="CM508" s="451"/>
      <c r="CN508" s="451"/>
      <c r="CO508" s="451"/>
      <c r="CP508" s="451"/>
      <c r="CQ508" s="451"/>
      <c r="CR508" s="451"/>
      <c r="CS508" s="451"/>
      <c r="CT508" s="451"/>
      <c r="CU508" s="451"/>
      <c r="CV508" s="451"/>
      <c r="CW508" s="451"/>
      <c r="CX508" s="451"/>
      <c r="CY508" s="451"/>
      <c r="CZ508" s="451"/>
      <c r="DA508" s="451"/>
      <c r="DB508" s="451"/>
      <c r="DC508" s="451"/>
      <c r="DD508" s="451"/>
      <c r="DE508" s="451"/>
      <c r="DF508" s="451"/>
      <c r="DG508" s="451"/>
      <c r="DH508" s="451"/>
      <c r="DI508" s="451"/>
      <c r="DJ508" s="451"/>
      <c r="DK508" s="451"/>
      <c r="DL508" s="451"/>
      <c r="DM508" s="451"/>
      <c r="DN508" s="451"/>
      <c r="DO508" s="451"/>
      <c r="DP508" s="451"/>
      <c r="DQ508" s="451"/>
      <c r="DR508" s="451"/>
      <c r="DS508" s="451"/>
      <c r="DT508" s="451"/>
      <c r="DU508" s="451"/>
      <c r="DV508" s="451"/>
      <c r="DW508" s="451"/>
      <c r="DX508" s="451"/>
      <c r="DY508" s="451"/>
      <c r="DZ508" s="451"/>
      <c r="EA508" s="451"/>
      <c r="EB508" s="451"/>
      <c r="EC508" s="451"/>
      <c r="ED508" s="451"/>
      <c r="EE508" s="451"/>
      <c r="EF508" s="451"/>
      <c r="EG508" s="451"/>
      <c r="EH508" s="451"/>
      <c r="EI508" s="451"/>
      <c r="EJ508" s="451"/>
      <c r="EK508" s="451"/>
      <c r="EL508" s="451"/>
      <c r="EM508" s="451"/>
      <c r="EN508" s="451"/>
      <c r="EO508" s="451"/>
      <c r="EP508" s="451"/>
      <c r="EQ508" s="451"/>
      <c r="ER508" s="451"/>
      <c r="ES508" s="451"/>
      <c r="ET508" s="451"/>
      <c r="EU508" s="451"/>
      <c r="EV508" s="451"/>
      <c r="EW508" s="451"/>
      <c r="EX508" s="451"/>
      <c r="EY508" s="451"/>
      <c r="EZ508" s="451"/>
      <c r="FA508" s="451"/>
      <c r="FB508" s="451"/>
      <c r="FC508" s="451"/>
      <c r="FD508" s="451"/>
      <c r="FE508" s="451"/>
      <c r="FF508" s="451"/>
      <c r="FG508" s="451"/>
      <c r="FH508" s="451"/>
      <c r="FI508" s="451"/>
      <c r="FJ508" s="451"/>
      <c r="FK508" s="451"/>
      <c r="FL508" s="451"/>
      <c r="FM508" s="451"/>
      <c r="FN508" s="451"/>
    </row>
    <row r="509" spans="1:170" ht="15.75" customHeight="1">
      <c r="A509" s="451"/>
      <c r="B509" s="451"/>
      <c r="C509" s="451"/>
      <c r="D509" s="451"/>
      <c r="E509" s="451"/>
      <c r="F509" s="451"/>
      <c r="G509" s="451"/>
      <c r="H509" s="451"/>
      <c r="I509" s="451"/>
      <c r="J509" s="451"/>
      <c r="K509" s="451"/>
      <c r="L509" s="451"/>
      <c r="M509" s="451"/>
      <c r="N509" s="451"/>
      <c r="O509" s="451"/>
      <c r="P509" s="451"/>
      <c r="Q509" s="451"/>
      <c r="R509" s="451"/>
      <c r="S509" s="451"/>
      <c r="T509" s="451"/>
      <c r="U509" s="451"/>
      <c r="V509" s="451"/>
      <c r="W509" s="451"/>
      <c r="X509" s="451"/>
      <c r="Y509" s="451"/>
      <c r="Z509" s="451"/>
      <c r="AA509" s="451"/>
      <c r="AB509" s="451"/>
      <c r="AC509" s="451"/>
      <c r="AD509" s="451"/>
      <c r="AE509" s="451"/>
      <c r="AF509" s="451"/>
      <c r="AG509" s="451"/>
      <c r="AH509" s="451"/>
      <c r="AI509" s="451"/>
      <c r="AJ509" s="451"/>
      <c r="AK509" s="451"/>
      <c r="AL509" s="451"/>
      <c r="AM509" s="451"/>
      <c r="AN509" s="451"/>
      <c r="AO509" s="451"/>
      <c r="AP509" s="451"/>
      <c r="AQ509" s="451"/>
      <c r="AR509" s="451"/>
      <c r="AS509" s="451"/>
      <c r="AT509" s="451"/>
      <c r="AU509" s="451"/>
      <c r="AV509" s="451"/>
      <c r="AW509" s="451"/>
      <c r="AX509" s="451"/>
      <c r="AY509" s="451"/>
      <c r="AZ509" s="451"/>
      <c r="BA509" s="451"/>
      <c r="BB509" s="451"/>
      <c r="BC509" s="451"/>
      <c r="BD509" s="451"/>
      <c r="BE509" s="451"/>
      <c r="BF509" s="451"/>
      <c r="BG509" s="451"/>
      <c r="BH509" s="451"/>
      <c r="BI509" s="451"/>
      <c r="BJ509" s="451"/>
      <c r="BK509" s="451"/>
      <c r="BL509" s="451"/>
      <c r="BM509" s="451"/>
      <c r="BN509" s="451"/>
      <c r="BO509" s="451"/>
      <c r="BP509" s="451"/>
      <c r="BQ509" s="451"/>
      <c r="BR509" s="451"/>
      <c r="BS509" s="451"/>
      <c r="BT509" s="451"/>
      <c r="BU509" s="451"/>
      <c r="BV509" s="451"/>
      <c r="BW509" s="451"/>
      <c r="BX509" s="451"/>
      <c r="BY509" s="451"/>
      <c r="BZ509" s="451"/>
      <c r="CA509" s="451"/>
      <c r="CB509" s="451"/>
      <c r="CC509" s="451"/>
      <c r="CD509" s="451"/>
      <c r="CE509" s="451"/>
      <c r="CF509" s="451"/>
      <c r="CG509" s="451"/>
      <c r="CH509" s="451"/>
      <c r="CI509" s="451"/>
      <c r="CJ509" s="451"/>
      <c r="CK509" s="451"/>
      <c r="CL509" s="451"/>
      <c r="CM509" s="451"/>
      <c r="CN509" s="451"/>
      <c r="CO509" s="451"/>
      <c r="CP509" s="451"/>
      <c r="CQ509" s="451"/>
      <c r="CR509" s="451"/>
      <c r="CS509" s="451"/>
      <c r="CT509" s="451"/>
      <c r="CU509" s="451"/>
      <c r="CV509" s="451"/>
      <c r="CW509" s="451"/>
      <c r="CX509" s="451"/>
      <c r="CY509" s="451"/>
      <c r="CZ509" s="451"/>
      <c r="DA509" s="451"/>
      <c r="DB509" s="451"/>
      <c r="DC509" s="451"/>
      <c r="DD509" s="451"/>
      <c r="DE509" s="451"/>
      <c r="DF509" s="451"/>
      <c r="DG509" s="451"/>
      <c r="DH509" s="451"/>
      <c r="DI509" s="451"/>
      <c r="DJ509" s="451"/>
      <c r="DK509" s="451"/>
      <c r="DL509" s="451"/>
      <c r="DM509" s="451"/>
      <c r="DN509" s="451"/>
      <c r="DO509" s="451"/>
      <c r="DP509" s="451"/>
      <c r="DQ509" s="451"/>
      <c r="DR509" s="451"/>
      <c r="DS509" s="451"/>
      <c r="DT509" s="451"/>
      <c r="DU509" s="451"/>
      <c r="DV509" s="451"/>
      <c r="DW509" s="451"/>
      <c r="DX509" s="451"/>
      <c r="DY509" s="451"/>
      <c r="DZ509" s="451"/>
      <c r="EA509" s="451"/>
      <c r="EB509" s="451"/>
      <c r="EC509" s="451"/>
      <c r="ED509" s="451"/>
      <c r="EE509" s="451"/>
      <c r="EF509" s="451"/>
      <c r="EG509" s="451"/>
      <c r="EH509" s="451"/>
      <c r="EI509" s="451"/>
      <c r="EJ509" s="451"/>
      <c r="EK509" s="451"/>
      <c r="EL509" s="451"/>
      <c r="EM509" s="451"/>
      <c r="EN509" s="451"/>
      <c r="EO509" s="451"/>
      <c r="EP509" s="451"/>
      <c r="EQ509" s="451"/>
      <c r="ER509" s="451"/>
      <c r="ES509" s="451"/>
      <c r="ET509" s="451"/>
      <c r="EU509" s="451"/>
      <c r="EV509" s="451"/>
      <c r="EW509" s="451"/>
      <c r="EX509" s="451"/>
      <c r="EY509" s="451"/>
      <c r="EZ509" s="451"/>
      <c r="FA509" s="451"/>
      <c r="FB509" s="451"/>
      <c r="FC509" s="451"/>
      <c r="FD509" s="451"/>
      <c r="FE509" s="451"/>
      <c r="FF509" s="451"/>
      <c r="FG509" s="451"/>
      <c r="FH509" s="451"/>
      <c r="FI509" s="451"/>
      <c r="FJ509" s="451"/>
      <c r="FK509" s="451"/>
      <c r="FL509" s="451"/>
      <c r="FM509" s="451"/>
      <c r="FN509" s="451"/>
    </row>
    <row r="510" spans="1:170" ht="15.75" customHeight="1">
      <c r="A510" s="451"/>
      <c r="B510" s="451"/>
      <c r="C510" s="451"/>
      <c r="D510" s="451"/>
      <c r="E510" s="451"/>
      <c r="F510" s="451"/>
      <c r="G510" s="451"/>
      <c r="H510" s="451"/>
      <c r="I510" s="451"/>
      <c r="J510" s="451"/>
      <c r="K510" s="451"/>
      <c r="L510" s="451"/>
      <c r="M510" s="451"/>
      <c r="N510" s="451"/>
      <c r="O510" s="451"/>
      <c r="P510" s="451"/>
      <c r="Q510" s="451"/>
      <c r="R510" s="451"/>
      <c r="S510" s="451"/>
      <c r="T510" s="451"/>
      <c r="U510" s="451"/>
      <c r="V510" s="451"/>
      <c r="W510" s="451"/>
      <c r="X510" s="451"/>
      <c r="Y510" s="451"/>
      <c r="Z510" s="451"/>
      <c r="AA510" s="451"/>
      <c r="AB510" s="451"/>
      <c r="AC510" s="451"/>
      <c r="AD510" s="451"/>
      <c r="AE510" s="451"/>
      <c r="AF510" s="451"/>
      <c r="AG510" s="451"/>
      <c r="AH510" s="451"/>
      <c r="AI510" s="451"/>
      <c r="AJ510" s="451"/>
      <c r="AK510" s="451"/>
      <c r="AL510" s="451"/>
      <c r="AM510" s="451"/>
      <c r="AN510" s="451"/>
      <c r="AO510" s="451"/>
      <c r="AP510" s="451"/>
      <c r="AQ510" s="451"/>
      <c r="AR510" s="451"/>
      <c r="AS510" s="451"/>
      <c r="AT510" s="451"/>
      <c r="AU510" s="451"/>
      <c r="AV510" s="451"/>
      <c r="AW510" s="451"/>
      <c r="AX510" s="451"/>
      <c r="AY510" s="451"/>
      <c r="AZ510" s="451"/>
      <c r="BA510" s="451"/>
      <c r="BB510" s="451"/>
      <c r="BC510" s="451"/>
      <c r="BD510" s="451"/>
      <c r="BE510" s="451"/>
      <c r="BF510" s="451"/>
      <c r="BG510" s="451"/>
      <c r="BH510" s="451"/>
      <c r="BI510" s="451"/>
      <c r="BJ510" s="451"/>
      <c r="BK510" s="451"/>
      <c r="BL510" s="451"/>
      <c r="BM510" s="451"/>
      <c r="BN510" s="451"/>
      <c r="BO510" s="451"/>
      <c r="BP510" s="451"/>
      <c r="BQ510" s="451"/>
      <c r="BR510" s="451"/>
      <c r="BS510" s="451"/>
      <c r="BT510" s="451"/>
      <c r="BU510" s="451"/>
      <c r="BV510" s="451"/>
      <c r="BW510" s="451"/>
      <c r="BX510" s="451"/>
      <c r="BY510" s="451"/>
      <c r="BZ510" s="451"/>
      <c r="CA510" s="451"/>
      <c r="CB510" s="451"/>
      <c r="CC510" s="451"/>
      <c r="CD510" s="451"/>
      <c r="CE510" s="451"/>
      <c r="CF510" s="451"/>
      <c r="CG510" s="451"/>
      <c r="CH510" s="451"/>
      <c r="CI510" s="451"/>
      <c r="CJ510" s="451"/>
      <c r="CK510" s="451"/>
      <c r="CL510" s="451"/>
      <c r="CM510" s="451"/>
      <c r="CN510" s="451"/>
      <c r="CO510" s="451"/>
      <c r="CP510" s="451"/>
      <c r="CQ510" s="451"/>
      <c r="CR510" s="451"/>
      <c r="CS510" s="451"/>
      <c r="CT510" s="451"/>
      <c r="CU510" s="451"/>
      <c r="CV510" s="451"/>
      <c r="CW510" s="451"/>
      <c r="CX510" s="451"/>
      <c r="CY510" s="451"/>
      <c r="CZ510" s="451"/>
      <c r="DA510" s="451"/>
      <c r="DB510" s="451"/>
      <c r="DC510" s="451"/>
      <c r="DD510" s="451"/>
      <c r="DE510" s="451"/>
      <c r="DF510" s="451"/>
      <c r="DG510" s="451"/>
      <c r="DH510" s="451"/>
      <c r="DI510" s="451"/>
      <c r="DJ510" s="451"/>
      <c r="DK510" s="451"/>
      <c r="DL510" s="451"/>
      <c r="DM510" s="451"/>
      <c r="DN510" s="451"/>
      <c r="DO510" s="451"/>
      <c r="DP510" s="451"/>
      <c r="DQ510" s="451"/>
      <c r="DR510" s="451"/>
      <c r="DS510" s="451"/>
      <c r="DT510" s="451"/>
      <c r="DU510" s="451"/>
      <c r="DV510" s="451"/>
      <c r="DW510" s="451"/>
      <c r="DX510" s="451"/>
      <c r="DY510" s="451"/>
      <c r="DZ510" s="451"/>
      <c r="EA510" s="451"/>
      <c r="EB510" s="451"/>
      <c r="EC510" s="451"/>
      <c r="ED510" s="451"/>
      <c r="EE510" s="451"/>
      <c r="EF510" s="451"/>
      <c r="EG510" s="451"/>
      <c r="EH510" s="451"/>
      <c r="EI510" s="451"/>
      <c r="EJ510" s="451"/>
      <c r="EK510" s="451"/>
      <c r="EL510" s="451"/>
      <c r="EM510" s="451"/>
      <c r="EN510" s="451"/>
      <c r="EO510" s="451"/>
      <c r="EP510" s="451"/>
      <c r="EQ510" s="451"/>
      <c r="ER510" s="451"/>
      <c r="ES510" s="451"/>
      <c r="ET510" s="451"/>
      <c r="EU510" s="451"/>
      <c r="EV510" s="451"/>
      <c r="EW510" s="451"/>
      <c r="EX510" s="451"/>
      <c r="EY510" s="451"/>
      <c r="EZ510" s="451"/>
      <c r="FA510" s="451"/>
      <c r="FB510" s="451"/>
      <c r="FC510" s="451"/>
      <c r="FD510" s="451"/>
      <c r="FE510" s="451"/>
      <c r="FF510" s="451"/>
      <c r="FG510" s="451"/>
      <c r="FH510" s="451"/>
      <c r="FI510" s="451"/>
      <c r="FJ510" s="451"/>
      <c r="FK510" s="451"/>
      <c r="FL510" s="451"/>
      <c r="FM510" s="451"/>
      <c r="FN510" s="451"/>
    </row>
    <row r="511" spans="1:170" ht="15.75" customHeight="1">
      <c r="A511" s="451"/>
      <c r="B511" s="451"/>
      <c r="C511" s="451"/>
      <c r="D511" s="451"/>
      <c r="E511" s="451"/>
      <c r="F511" s="451"/>
      <c r="G511" s="451"/>
      <c r="H511" s="451"/>
      <c r="I511" s="451"/>
      <c r="J511" s="451"/>
      <c r="K511" s="451"/>
      <c r="L511" s="451"/>
      <c r="M511" s="451"/>
      <c r="N511" s="451"/>
      <c r="O511" s="451"/>
      <c r="P511" s="451"/>
      <c r="Q511" s="451"/>
      <c r="R511" s="451"/>
      <c r="S511" s="451"/>
      <c r="T511" s="451"/>
      <c r="U511" s="451"/>
      <c r="V511" s="451"/>
      <c r="W511" s="451"/>
      <c r="X511" s="451"/>
      <c r="Y511" s="451"/>
      <c r="Z511" s="451"/>
      <c r="AA511" s="451"/>
      <c r="AB511" s="451"/>
      <c r="AC511" s="451"/>
      <c r="AD511" s="451"/>
      <c r="AE511" s="451"/>
      <c r="AF511" s="451"/>
      <c r="AG511" s="451"/>
      <c r="AH511" s="451"/>
      <c r="AI511" s="451"/>
      <c r="AJ511" s="451"/>
      <c r="AK511" s="451"/>
      <c r="AL511" s="451"/>
      <c r="AM511" s="451"/>
      <c r="AN511" s="451"/>
      <c r="AO511" s="451"/>
      <c r="AP511" s="451"/>
      <c r="AQ511" s="451"/>
      <c r="AR511" s="451"/>
      <c r="AS511" s="451"/>
      <c r="AT511" s="451"/>
      <c r="AU511" s="451"/>
      <c r="AV511" s="451"/>
      <c r="AW511" s="451"/>
      <c r="AX511" s="451"/>
      <c r="AY511" s="451"/>
      <c r="AZ511" s="451"/>
      <c r="BA511" s="451"/>
      <c r="BB511" s="451"/>
      <c r="BC511" s="451"/>
      <c r="BD511" s="451"/>
      <c r="BE511" s="451"/>
      <c r="BF511" s="451"/>
      <c r="BG511" s="451"/>
      <c r="BH511" s="451"/>
      <c r="BI511" s="451"/>
      <c r="BJ511" s="451"/>
      <c r="BK511" s="451"/>
      <c r="BL511" s="451"/>
      <c r="BM511" s="451"/>
      <c r="BN511" s="451"/>
      <c r="BO511" s="451"/>
      <c r="BP511" s="451"/>
      <c r="BQ511" s="451"/>
      <c r="BR511" s="451"/>
      <c r="BS511" s="451"/>
      <c r="BT511" s="451"/>
      <c r="BU511" s="451"/>
      <c r="BV511" s="451"/>
      <c r="BW511" s="451"/>
      <c r="BX511" s="451"/>
      <c r="BY511" s="451"/>
      <c r="BZ511" s="451"/>
      <c r="CA511" s="451"/>
      <c r="CB511" s="451"/>
      <c r="CC511" s="451"/>
      <c r="CD511" s="451"/>
      <c r="CE511" s="451"/>
      <c r="CF511" s="451"/>
      <c r="CG511" s="451"/>
      <c r="CH511" s="451"/>
      <c r="CI511" s="451"/>
      <c r="CJ511" s="451"/>
      <c r="CK511" s="451"/>
      <c r="CL511" s="451"/>
      <c r="CM511" s="451"/>
      <c r="CN511" s="451"/>
      <c r="CO511" s="451"/>
      <c r="CP511" s="451"/>
      <c r="CQ511" s="451"/>
      <c r="CR511" s="451"/>
      <c r="CS511" s="451"/>
      <c r="CT511" s="451"/>
      <c r="CU511" s="451"/>
      <c r="CV511" s="451"/>
      <c r="CW511" s="451"/>
      <c r="CX511" s="451"/>
      <c r="CY511" s="451"/>
      <c r="CZ511" s="451"/>
      <c r="DA511" s="451"/>
      <c r="DB511" s="451"/>
      <c r="DC511" s="451"/>
      <c r="DD511" s="451"/>
      <c r="DE511" s="451"/>
      <c r="DF511" s="451"/>
      <c r="DG511" s="451"/>
      <c r="DH511" s="451"/>
      <c r="DI511" s="451"/>
      <c r="DJ511" s="451"/>
      <c r="DK511" s="451"/>
      <c r="DL511" s="451"/>
      <c r="DM511" s="451"/>
      <c r="DN511" s="451"/>
      <c r="DO511" s="451"/>
      <c r="DP511" s="451"/>
      <c r="DQ511" s="451"/>
      <c r="DR511" s="451"/>
      <c r="DS511" s="451"/>
      <c r="DT511" s="451"/>
      <c r="DU511" s="451"/>
      <c r="DV511" s="451"/>
      <c r="DW511" s="451"/>
      <c r="DX511" s="451"/>
      <c r="DY511" s="451"/>
      <c r="DZ511" s="451"/>
      <c r="EA511" s="451"/>
      <c r="EB511" s="451"/>
      <c r="EC511" s="451"/>
      <c r="ED511" s="451"/>
      <c r="EE511" s="451"/>
      <c r="EF511" s="451"/>
      <c r="EG511" s="451"/>
      <c r="EH511" s="451"/>
      <c r="EI511" s="451"/>
      <c r="EJ511" s="451"/>
      <c r="EK511" s="451"/>
      <c r="EL511" s="451"/>
      <c r="EM511" s="451"/>
      <c r="EN511" s="451"/>
      <c r="EO511" s="451"/>
      <c r="EP511" s="451"/>
      <c r="EQ511" s="451"/>
      <c r="ER511" s="451"/>
      <c r="ES511" s="451"/>
      <c r="ET511" s="451"/>
      <c r="EU511" s="451"/>
      <c r="EV511" s="451"/>
      <c r="EW511" s="451"/>
      <c r="EX511" s="451"/>
      <c r="EY511" s="451"/>
      <c r="EZ511" s="451"/>
      <c r="FA511" s="451"/>
      <c r="FB511" s="451"/>
      <c r="FC511" s="451"/>
      <c r="FD511" s="451"/>
      <c r="FE511" s="451"/>
      <c r="FF511" s="451"/>
      <c r="FG511" s="451"/>
      <c r="FH511" s="451"/>
      <c r="FI511" s="451"/>
      <c r="FJ511" s="451"/>
      <c r="FK511" s="451"/>
      <c r="FL511" s="451"/>
      <c r="FM511" s="451"/>
      <c r="FN511" s="451"/>
    </row>
    <row r="512" spans="1:170" ht="15.75" customHeight="1">
      <c r="A512" s="451"/>
      <c r="B512" s="451"/>
      <c r="C512" s="451"/>
      <c r="D512" s="451"/>
      <c r="E512" s="451"/>
      <c r="F512" s="451"/>
      <c r="G512" s="451"/>
      <c r="H512" s="451"/>
      <c r="I512" s="451"/>
      <c r="J512" s="451"/>
      <c r="K512" s="451"/>
      <c r="L512" s="451"/>
      <c r="M512" s="451"/>
      <c r="N512" s="451"/>
      <c r="O512" s="451"/>
      <c r="P512" s="451"/>
      <c r="Q512" s="451"/>
      <c r="R512" s="451"/>
      <c r="S512" s="451"/>
      <c r="T512" s="451"/>
      <c r="U512" s="451"/>
      <c r="V512" s="451"/>
      <c r="W512" s="451"/>
      <c r="X512" s="451"/>
      <c r="Y512" s="451"/>
      <c r="Z512" s="451"/>
      <c r="AA512" s="451"/>
      <c r="AB512" s="451"/>
      <c r="AC512" s="451"/>
      <c r="AD512" s="451"/>
      <c r="AE512" s="451"/>
      <c r="AF512" s="451"/>
      <c r="AG512" s="451"/>
      <c r="AH512" s="451"/>
      <c r="AI512" s="451"/>
      <c r="AJ512" s="451"/>
      <c r="AK512" s="451"/>
      <c r="AL512" s="451"/>
      <c r="AM512" s="451"/>
      <c r="AN512" s="451"/>
      <c r="AO512" s="451"/>
      <c r="AP512" s="451"/>
      <c r="AQ512" s="451"/>
      <c r="AR512" s="451"/>
      <c r="AS512" s="451"/>
      <c r="AT512" s="451"/>
      <c r="AU512" s="451"/>
      <c r="AV512" s="451"/>
      <c r="AW512" s="451"/>
      <c r="AX512" s="451"/>
      <c r="AY512" s="451"/>
      <c r="AZ512" s="451"/>
      <c r="BA512" s="451"/>
      <c r="BB512" s="451"/>
      <c r="BC512" s="451"/>
      <c r="BD512" s="451"/>
      <c r="BE512" s="451"/>
      <c r="BF512" s="451"/>
      <c r="BG512" s="451"/>
      <c r="BH512" s="451"/>
      <c r="BI512" s="451"/>
      <c r="BJ512" s="451"/>
      <c r="BK512" s="451"/>
      <c r="BL512" s="451"/>
      <c r="BM512" s="451"/>
      <c r="BN512" s="451"/>
      <c r="BO512" s="451"/>
      <c r="BP512" s="451"/>
      <c r="BQ512" s="451"/>
      <c r="BR512" s="451"/>
      <c r="BS512" s="451"/>
      <c r="BT512" s="451"/>
      <c r="BU512" s="451"/>
      <c r="BV512" s="451"/>
      <c r="BW512" s="451"/>
      <c r="BX512" s="451"/>
      <c r="BY512" s="451"/>
      <c r="BZ512" s="451"/>
      <c r="CA512" s="451"/>
      <c r="CB512" s="451"/>
      <c r="CC512" s="451"/>
      <c r="CD512" s="451"/>
      <c r="CE512" s="451"/>
      <c r="CF512" s="451"/>
      <c r="CG512" s="451"/>
      <c r="CH512" s="451"/>
      <c r="CI512" s="451"/>
      <c r="CJ512" s="451"/>
      <c r="CK512" s="451"/>
      <c r="CL512" s="451"/>
      <c r="CM512" s="451"/>
      <c r="CN512" s="451"/>
      <c r="CO512" s="451"/>
      <c r="CP512" s="451"/>
      <c r="CQ512" s="451"/>
      <c r="CR512" s="451"/>
      <c r="CS512" s="451"/>
      <c r="CT512" s="451"/>
      <c r="CU512" s="451"/>
      <c r="CV512" s="451"/>
      <c r="CW512" s="451"/>
      <c r="CX512" s="451"/>
      <c r="CY512" s="451"/>
      <c r="CZ512" s="451"/>
      <c r="DA512" s="451"/>
      <c r="DB512" s="451"/>
      <c r="DC512" s="451"/>
      <c r="DD512" s="451"/>
      <c r="DE512" s="451"/>
      <c r="DF512" s="451"/>
      <c r="DG512" s="451"/>
      <c r="DH512" s="451"/>
      <c r="DI512" s="451"/>
      <c r="DJ512" s="451"/>
      <c r="DK512" s="451"/>
      <c r="DL512" s="451"/>
      <c r="DM512" s="451"/>
      <c r="DN512" s="451"/>
      <c r="DO512" s="451"/>
      <c r="DP512" s="451"/>
      <c r="DQ512" s="451"/>
      <c r="DR512" s="451"/>
      <c r="DS512" s="451"/>
      <c r="DT512" s="451"/>
      <c r="DU512" s="451"/>
      <c r="DV512" s="451"/>
      <c r="DW512" s="451"/>
      <c r="DX512" s="451"/>
      <c r="DY512" s="451"/>
      <c r="DZ512" s="451"/>
      <c r="EA512" s="451"/>
      <c r="EB512" s="451"/>
      <c r="EC512" s="451"/>
      <c r="ED512" s="451"/>
      <c r="EE512" s="451"/>
      <c r="EF512" s="451"/>
      <c r="EG512" s="451"/>
      <c r="EH512" s="451"/>
      <c r="EI512" s="451"/>
      <c r="EJ512" s="451"/>
      <c r="EK512" s="451"/>
      <c r="EL512" s="451"/>
      <c r="EM512" s="451"/>
      <c r="EN512" s="451"/>
      <c r="EO512" s="451"/>
      <c r="EP512" s="451"/>
      <c r="EQ512" s="451"/>
      <c r="ER512" s="451"/>
      <c r="ES512" s="451"/>
      <c r="ET512" s="451"/>
      <c r="EU512" s="451"/>
      <c r="EV512" s="451"/>
      <c r="EW512" s="451"/>
      <c r="EX512" s="451"/>
      <c r="EY512" s="451"/>
      <c r="EZ512" s="451"/>
      <c r="FA512" s="451"/>
      <c r="FB512" s="451"/>
      <c r="FC512" s="451"/>
      <c r="FD512" s="451"/>
      <c r="FE512" s="451"/>
      <c r="FF512" s="451"/>
      <c r="FG512" s="451"/>
      <c r="FH512" s="451"/>
      <c r="FI512" s="451"/>
      <c r="FJ512" s="451"/>
      <c r="FK512" s="451"/>
      <c r="FL512" s="451"/>
      <c r="FM512" s="451"/>
      <c r="FN512" s="451"/>
    </row>
    <row r="513" spans="1:170" ht="15.75" customHeight="1">
      <c r="A513" s="451"/>
      <c r="B513" s="451"/>
      <c r="C513" s="451"/>
      <c r="D513" s="451"/>
      <c r="E513" s="451"/>
      <c r="F513" s="451"/>
      <c r="G513" s="451"/>
      <c r="H513" s="451"/>
      <c r="I513" s="451"/>
      <c r="J513" s="451"/>
      <c r="K513" s="451"/>
      <c r="L513" s="451"/>
      <c r="M513" s="451"/>
      <c r="N513" s="451"/>
      <c r="O513" s="451"/>
      <c r="P513" s="451"/>
      <c r="Q513" s="451"/>
      <c r="R513" s="451"/>
      <c r="S513" s="451"/>
      <c r="T513" s="451"/>
      <c r="U513" s="451"/>
      <c r="V513" s="451"/>
      <c r="W513" s="451"/>
      <c r="X513" s="451"/>
      <c r="Y513" s="451"/>
      <c r="Z513" s="451"/>
      <c r="AA513" s="451"/>
      <c r="AB513" s="451"/>
      <c r="AC513" s="451"/>
      <c r="AD513" s="451"/>
      <c r="AE513" s="451"/>
      <c r="AF513" s="451"/>
      <c r="AG513" s="451"/>
      <c r="AH513" s="451"/>
      <c r="AI513" s="451"/>
      <c r="AJ513" s="451"/>
      <c r="AK513" s="451"/>
      <c r="AL513" s="451"/>
      <c r="AM513" s="451"/>
      <c r="AN513" s="451"/>
      <c r="AO513" s="451"/>
      <c r="AP513" s="451"/>
      <c r="AQ513" s="451"/>
      <c r="AR513" s="451"/>
      <c r="AS513" s="451"/>
      <c r="AT513" s="451"/>
      <c r="AU513" s="451"/>
      <c r="AV513" s="451"/>
      <c r="AW513" s="451"/>
      <c r="AX513" s="451"/>
      <c r="AY513" s="451"/>
      <c r="AZ513" s="451"/>
      <c r="BA513" s="451"/>
      <c r="BB513" s="451"/>
      <c r="BC513" s="451"/>
      <c r="BD513" s="451"/>
      <c r="BE513" s="451"/>
      <c r="BF513" s="451"/>
      <c r="BG513" s="451"/>
      <c r="BH513" s="451"/>
      <c r="BI513" s="451"/>
      <c r="BJ513" s="451"/>
      <c r="BK513" s="451"/>
      <c r="BL513" s="451"/>
      <c r="BM513" s="451"/>
      <c r="BN513" s="451"/>
      <c r="BO513" s="451"/>
      <c r="BP513" s="451"/>
      <c r="BQ513" s="451"/>
      <c r="BR513" s="451"/>
      <c r="BS513" s="451"/>
      <c r="BT513" s="451"/>
      <c r="BU513" s="451"/>
      <c r="BV513" s="451"/>
      <c r="BW513" s="451"/>
      <c r="BX513" s="451"/>
      <c r="BY513" s="451"/>
      <c r="BZ513" s="451"/>
      <c r="CA513" s="451"/>
      <c r="CB513" s="451"/>
      <c r="CC513" s="451"/>
      <c r="CD513" s="451"/>
      <c r="CE513" s="451"/>
      <c r="CF513" s="451"/>
      <c r="CG513" s="451"/>
      <c r="CH513" s="451"/>
      <c r="CI513" s="451"/>
      <c r="CJ513" s="451"/>
      <c r="CK513" s="451"/>
      <c r="CL513" s="451"/>
      <c r="CM513" s="451"/>
      <c r="CN513" s="451"/>
      <c r="CO513" s="451"/>
      <c r="CP513" s="451"/>
      <c r="CQ513" s="451"/>
      <c r="CR513" s="451"/>
      <c r="CS513" s="451"/>
      <c r="CT513" s="451"/>
      <c r="CU513" s="451"/>
      <c r="CV513" s="451"/>
      <c r="CW513" s="451"/>
      <c r="CX513" s="451"/>
      <c r="CY513" s="451"/>
      <c r="CZ513" s="451"/>
      <c r="DA513" s="451"/>
      <c r="DB513" s="451"/>
      <c r="DC513" s="451"/>
      <c r="DD513" s="451"/>
      <c r="DE513" s="451"/>
      <c r="DF513" s="451"/>
      <c r="DG513" s="451"/>
      <c r="DH513" s="451"/>
      <c r="DI513" s="451"/>
      <c r="DJ513" s="451"/>
      <c r="DK513" s="451"/>
      <c r="DL513" s="451"/>
      <c r="DM513" s="451"/>
      <c r="DN513" s="451"/>
      <c r="DO513" s="451"/>
      <c r="DP513" s="451"/>
      <c r="DQ513" s="451"/>
      <c r="DR513" s="451"/>
      <c r="DS513" s="451"/>
      <c r="DT513" s="451"/>
      <c r="DU513" s="451"/>
      <c r="DV513" s="451"/>
      <c r="DW513" s="451"/>
      <c r="DX513" s="451"/>
      <c r="DY513" s="451"/>
      <c r="DZ513" s="451"/>
      <c r="EA513" s="451"/>
      <c r="EB513" s="451"/>
      <c r="EC513" s="451"/>
      <c r="ED513" s="451"/>
      <c r="EE513" s="451"/>
      <c r="EF513" s="451"/>
      <c r="EG513" s="451"/>
      <c r="EH513" s="451"/>
      <c r="EI513" s="451"/>
      <c r="EJ513" s="451"/>
      <c r="EK513" s="451"/>
      <c r="EL513" s="451"/>
      <c r="EM513" s="451"/>
      <c r="EN513" s="451"/>
      <c r="EO513" s="451"/>
      <c r="EP513" s="451"/>
      <c r="EQ513" s="451"/>
      <c r="ER513" s="451"/>
      <c r="ES513" s="451"/>
      <c r="ET513" s="451"/>
      <c r="EU513" s="451"/>
      <c r="EV513" s="451"/>
      <c r="EW513" s="451"/>
      <c r="EX513" s="451"/>
      <c r="EY513" s="451"/>
      <c r="EZ513" s="451"/>
      <c r="FA513" s="451"/>
      <c r="FB513" s="451"/>
      <c r="FC513" s="451"/>
      <c r="FD513" s="451"/>
      <c r="FE513" s="451"/>
      <c r="FF513" s="451"/>
      <c r="FG513" s="451"/>
      <c r="FH513" s="451"/>
      <c r="FI513" s="451"/>
      <c r="FJ513" s="451"/>
      <c r="FK513" s="451"/>
      <c r="FL513" s="451"/>
      <c r="FM513" s="451"/>
      <c r="FN513" s="451"/>
    </row>
    <row r="514" spans="1:170" ht="15.75" customHeight="1">
      <c r="A514" s="451"/>
      <c r="B514" s="451"/>
      <c r="C514" s="451"/>
      <c r="D514" s="451"/>
      <c r="E514" s="451"/>
      <c r="F514" s="451"/>
      <c r="G514" s="451"/>
      <c r="H514" s="451"/>
      <c r="I514" s="451"/>
      <c r="J514" s="451"/>
      <c r="K514" s="451"/>
      <c r="L514" s="451"/>
      <c r="M514" s="451"/>
      <c r="N514" s="451"/>
      <c r="O514" s="451"/>
      <c r="P514" s="451"/>
      <c r="Q514" s="451"/>
      <c r="R514" s="451"/>
      <c r="S514" s="451"/>
      <c r="T514" s="451"/>
      <c r="U514" s="451"/>
      <c r="V514" s="451"/>
      <c r="W514" s="451"/>
      <c r="X514" s="451"/>
      <c r="Y514" s="451"/>
      <c r="Z514" s="451"/>
      <c r="AA514" s="451"/>
      <c r="AB514" s="451"/>
      <c r="AC514" s="451"/>
      <c r="AD514" s="451"/>
      <c r="AE514" s="451"/>
      <c r="AF514" s="451"/>
      <c r="AG514" s="451"/>
      <c r="AH514" s="451"/>
      <c r="AI514" s="451"/>
      <c r="AJ514" s="451"/>
      <c r="AK514" s="451"/>
      <c r="AL514" s="451"/>
      <c r="AM514" s="451"/>
      <c r="AN514" s="451"/>
      <c r="AO514" s="451"/>
      <c r="AP514" s="451"/>
      <c r="AQ514" s="451"/>
      <c r="AR514" s="451"/>
      <c r="AS514" s="451"/>
      <c r="AT514" s="451"/>
      <c r="AU514" s="451"/>
      <c r="AV514" s="451"/>
      <c r="AW514" s="451"/>
      <c r="AX514" s="451"/>
      <c r="AY514" s="451"/>
      <c r="AZ514" s="451"/>
      <c r="BA514" s="451"/>
      <c r="BB514" s="451"/>
      <c r="BC514" s="451"/>
      <c r="BD514" s="451"/>
      <c r="BE514" s="451"/>
      <c r="BF514" s="451"/>
      <c r="BG514" s="451"/>
      <c r="BH514" s="451"/>
      <c r="BI514" s="451"/>
      <c r="BJ514" s="451"/>
      <c r="BK514" s="451"/>
      <c r="BL514" s="451"/>
      <c r="BM514" s="451"/>
      <c r="BN514" s="451"/>
      <c r="BO514" s="451"/>
      <c r="BP514" s="451"/>
      <c r="BQ514" s="451"/>
      <c r="BR514" s="451"/>
      <c r="BS514" s="451"/>
      <c r="BT514" s="451"/>
      <c r="BU514" s="451"/>
      <c r="BV514" s="451"/>
      <c r="BW514" s="451"/>
      <c r="BX514" s="451"/>
      <c r="BY514" s="451"/>
      <c r="BZ514" s="451"/>
      <c r="CA514" s="451"/>
      <c r="CB514" s="451"/>
      <c r="CC514" s="451"/>
      <c r="CD514" s="451"/>
      <c r="CE514" s="451"/>
      <c r="CF514" s="451"/>
      <c r="CG514" s="451"/>
      <c r="CH514" s="451"/>
      <c r="CI514" s="451"/>
      <c r="CJ514" s="451"/>
      <c r="CK514" s="451"/>
      <c r="CL514" s="451"/>
      <c r="CM514" s="451"/>
      <c r="CN514" s="451"/>
      <c r="CO514" s="451"/>
      <c r="CP514" s="451"/>
      <c r="CQ514" s="451"/>
      <c r="CR514" s="451"/>
      <c r="CS514" s="451"/>
      <c r="CT514" s="451"/>
      <c r="CU514" s="451"/>
      <c r="CV514" s="451"/>
      <c r="CW514" s="451"/>
      <c r="CX514" s="451"/>
      <c r="CY514" s="451"/>
      <c r="CZ514" s="451"/>
      <c r="DA514" s="451"/>
      <c r="DB514" s="451"/>
      <c r="DC514" s="451"/>
      <c r="DD514" s="451"/>
      <c r="DE514" s="451"/>
      <c r="DF514" s="451"/>
      <c r="DG514" s="451"/>
      <c r="DH514" s="451"/>
      <c r="DI514" s="451"/>
      <c r="DJ514" s="451"/>
      <c r="DK514" s="451"/>
      <c r="DL514" s="451"/>
      <c r="DM514" s="451"/>
      <c r="DN514" s="451"/>
      <c r="DO514" s="451"/>
      <c r="DP514" s="451"/>
      <c r="DQ514" s="451"/>
      <c r="DR514" s="451"/>
      <c r="DS514" s="451"/>
      <c r="DT514" s="451"/>
      <c r="DU514" s="451"/>
      <c r="DV514" s="451"/>
      <c r="DW514" s="451"/>
      <c r="DX514" s="451"/>
      <c r="DY514" s="451"/>
      <c r="DZ514" s="451"/>
      <c r="EA514" s="451"/>
      <c r="EB514" s="451"/>
      <c r="EC514" s="451"/>
      <c r="ED514" s="451"/>
      <c r="EE514" s="451"/>
      <c r="EF514" s="451"/>
      <c r="EG514" s="451"/>
      <c r="EH514" s="451"/>
      <c r="EI514" s="451"/>
      <c r="EJ514" s="451"/>
      <c r="EK514" s="451"/>
      <c r="EL514" s="451"/>
      <c r="EM514" s="451"/>
      <c r="EN514" s="451"/>
      <c r="EO514" s="451"/>
      <c r="EP514" s="451"/>
      <c r="EQ514" s="451"/>
      <c r="ER514" s="451"/>
      <c r="ES514" s="451"/>
      <c r="ET514" s="451"/>
      <c r="EU514" s="451"/>
      <c r="EV514" s="451"/>
      <c r="EW514" s="451"/>
      <c r="EX514" s="451"/>
      <c r="EY514" s="451"/>
      <c r="EZ514" s="451"/>
      <c r="FA514" s="451"/>
      <c r="FB514" s="451"/>
      <c r="FC514" s="451"/>
      <c r="FD514" s="451"/>
      <c r="FE514" s="451"/>
      <c r="FF514" s="451"/>
      <c r="FG514" s="451"/>
      <c r="FH514" s="451"/>
      <c r="FI514" s="451"/>
      <c r="FJ514" s="451"/>
      <c r="FK514" s="451"/>
      <c r="FL514" s="451"/>
      <c r="FM514" s="451"/>
      <c r="FN514" s="451"/>
    </row>
    <row r="515" spans="1:170" ht="15.75" customHeight="1">
      <c r="A515" s="451"/>
      <c r="B515" s="451"/>
      <c r="C515" s="451"/>
      <c r="D515" s="451"/>
      <c r="E515" s="451"/>
      <c r="F515" s="451"/>
      <c r="G515" s="451"/>
      <c r="H515" s="451"/>
      <c r="I515" s="451"/>
      <c r="J515" s="451"/>
      <c r="K515" s="451"/>
      <c r="L515" s="451"/>
      <c r="M515" s="451"/>
      <c r="N515" s="451"/>
      <c r="O515" s="451"/>
      <c r="P515" s="451"/>
      <c r="Q515" s="451"/>
      <c r="R515" s="451"/>
      <c r="S515" s="451"/>
      <c r="T515" s="451"/>
      <c r="U515" s="451"/>
      <c r="V515" s="451"/>
      <c r="W515" s="451"/>
      <c r="X515" s="451"/>
      <c r="Y515" s="451"/>
      <c r="Z515" s="451"/>
      <c r="AA515" s="451"/>
      <c r="AB515" s="451"/>
      <c r="AC515" s="451"/>
      <c r="AD515" s="451"/>
      <c r="AE515" s="451"/>
      <c r="AF515" s="451"/>
      <c r="AG515" s="451"/>
      <c r="AH515" s="451"/>
      <c r="AI515" s="451"/>
      <c r="AJ515" s="451"/>
      <c r="AK515" s="451"/>
      <c r="AL515" s="451"/>
      <c r="AM515" s="451"/>
      <c r="AN515" s="451"/>
      <c r="AO515" s="451"/>
      <c r="AP515" s="451"/>
      <c r="AQ515" s="451"/>
      <c r="AR515" s="451"/>
      <c r="AS515" s="451"/>
      <c r="AT515" s="451"/>
      <c r="AU515" s="451"/>
      <c r="AV515" s="451"/>
      <c r="AW515" s="451"/>
      <c r="AX515" s="451"/>
      <c r="AY515" s="451"/>
      <c r="AZ515" s="451"/>
      <c r="BA515" s="451"/>
      <c r="BB515" s="451"/>
      <c r="BC515" s="451"/>
      <c r="BD515" s="451"/>
      <c r="BE515" s="451"/>
      <c r="BF515" s="451"/>
      <c r="BG515" s="451"/>
      <c r="BH515" s="451"/>
      <c r="BI515" s="451"/>
      <c r="BJ515" s="451"/>
      <c r="BK515" s="451"/>
      <c r="BL515" s="451"/>
      <c r="BM515" s="451"/>
      <c r="BN515" s="451"/>
      <c r="BO515" s="451"/>
      <c r="BP515" s="451"/>
      <c r="BQ515" s="451"/>
      <c r="BR515" s="451"/>
      <c r="BS515" s="451"/>
      <c r="BT515" s="451"/>
      <c r="BU515" s="451"/>
      <c r="BV515" s="451"/>
      <c r="BW515" s="451"/>
      <c r="BX515" s="451"/>
      <c r="BY515" s="451"/>
      <c r="BZ515" s="451"/>
      <c r="CA515" s="451"/>
      <c r="CB515" s="451"/>
      <c r="CC515" s="451"/>
      <c r="CD515" s="451"/>
      <c r="CE515" s="451"/>
      <c r="CF515" s="451"/>
      <c r="CG515" s="451"/>
      <c r="CH515" s="451"/>
      <c r="CI515" s="451"/>
      <c r="CJ515" s="451"/>
      <c r="CK515" s="451"/>
      <c r="CL515" s="451"/>
      <c r="CM515" s="451"/>
      <c r="CN515" s="451"/>
      <c r="CO515" s="451"/>
      <c r="CP515" s="451"/>
      <c r="CQ515" s="451"/>
      <c r="CR515" s="451"/>
      <c r="CS515" s="451"/>
      <c r="CT515" s="451"/>
      <c r="CU515" s="451"/>
      <c r="CV515" s="451"/>
      <c r="CW515" s="451"/>
      <c r="CX515" s="451"/>
      <c r="CY515" s="451"/>
      <c r="CZ515" s="451"/>
      <c r="DA515" s="451"/>
      <c r="DB515" s="451"/>
      <c r="DC515" s="451"/>
      <c r="DD515" s="451"/>
      <c r="DE515" s="451"/>
      <c r="DF515" s="451"/>
      <c r="DG515" s="451"/>
      <c r="DH515" s="451"/>
      <c r="DI515" s="451"/>
      <c r="DJ515" s="451"/>
      <c r="DK515" s="451"/>
      <c r="DL515" s="451"/>
      <c r="DM515" s="451"/>
      <c r="DN515" s="451"/>
      <c r="DO515" s="451"/>
      <c r="DP515" s="451"/>
      <c r="DQ515" s="451"/>
      <c r="DR515" s="451"/>
      <c r="DS515" s="451"/>
      <c r="DT515" s="451"/>
      <c r="DU515" s="451"/>
      <c r="DV515" s="451"/>
      <c r="DW515" s="451"/>
      <c r="DX515" s="451"/>
      <c r="DY515" s="451"/>
      <c r="DZ515" s="451"/>
      <c r="EA515" s="451"/>
      <c r="EB515" s="451"/>
      <c r="EC515" s="451"/>
      <c r="ED515" s="451"/>
      <c r="EE515" s="451"/>
      <c r="EF515" s="451"/>
      <c r="EG515" s="451"/>
      <c r="EH515" s="451"/>
      <c r="EI515" s="451"/>
      <c r="EJ515" s="451"/>
      <c r="EK515" s="451"/>
      <c r="EL515" s="451"/>
      <c r="EM515" s="451"/>
      <c r="EN515" s="451"/>
      <c r="EO515" s="451"/>
      <c r="EP515" s="451"/>
      <c r="EQ515" s="451"/>
      <c r="ER515" s="451"/>
      <c r="ES515" s="451"/>
      <c r="ET515" s="451"/>
      <c r="EU515" s="451"/>
      <c r="EV515" s="451"/>
      <c r="EW515" s="451"/>
      <c r="EX515" s="451"/>
      <c r="EY515" s="451"/>
      <c r="EZ515" s="451"/>
      <c r="FA515" s="451"/>
      <c r="FB515" s="451"/>
      <c r="FC515" s="451"/>
      <c r="FD515" s="451"/>
      <c r="FE515" s="451"/>
      <c r="FF515" s="451"/>
      <c r="FG515" s="451"/>
      <c r="FH515" s="451"/>
      <c r="FI515" s="451"/>
      <c r="FJ515" s="451"/>
      <c r="FK515" s="451"/>
      <c r="FL515" s="451"/>
      <c r="FM515" s="451"/>
      <c r="FN515" s="451"/>
    </row>
    <row r="516" spans="1:170" ht="15.75" customHeight="1">
      <c r="A516" s="451"/>
      <c r="B516" s="451"/>
      <c r="C516" s="451"/>
      <c r="D516" s="451"/>
      <c r="E516" s="451"/>
      <c r="F516" s="451"/>
      <c r="G516" s="451"/>
      <c r="H516" s="451"/>
      <c r="I516" s="451"/>
      <c r="J516" s="451"/>
      <c r="K516" s="451"/>
      <c r="L516" s="451"/>
      <c r="M516" s="451"/>
      <c r="N516" s="451"/>
      <c r="O516" s="451"/>
      <c r="P516" s="451"/>
      <c r="Q516" s="451"/>
      <c r="R516" s="451"/>
      <c r="S516" s="451"/>
      <c r="T516" s="451"/>
      <c r="U516" s="451"/>
      <c r="V516" s="451"/>
      <c r="W516" s="451"/>
      <c r="X516" s="451"/>
      <c r="Y516" s="451"/>
      <c r="Z516" s="451"/>
      <c r="AA516" s="451"/>
      <c r="AB516" s="451"/>
      <c r="AC516" s="451"/>
      <c r="AD516" s="451"/>
      <c r="AE516" s="451"/>
      <c r="AF516" s="451"/>
      <c r="AG516" s="451"/>
      <c r="AH516" s="451"/>
      <c r="AI516" s="451"/>
      <c r="AJ516" s="451"/>
      <c r="AK516" s="451"/>
      <c r="AL516" s="451"/>
      <c r="AM516" s="451"/>
      <c r="AN516" s="451"/>
      <c r="AO516" s="451"/>
      <c r="AP516" s="451"/>
      <c r="AQ516" s="451"/>
      <c r="AR516" s="451"/>
      <c r="AS516" s="451"/>
      <c r="AT516" s="451"/>
      <c r="AU516" s="451"/>
      <c r="AV516" s="451"/>
      <c r="AW516" s="451"/>
      <c r="AX516" s="451"/>
      <c r="AY516" s="451"/>
      <c r="AZ516" s="451"/>
      <c r="BA516" s="451"/>
      <c r="BB516" s="451"/>
      <c r="BC516" s="451"/>
      <c r="BD516" s="451"/>
      <c r="BE516" s="451"/>
      <c r="BF516" s="451"/>
      <c r="BG516" s="451"/>
      <c r="BH516" s="451"/>
      <c r="BI516" s="451"/>
      <c r="BJ516" s="451"/>
      <c r="BK516" s="451"/>
      <c r="BL516" s="451"/>
      <c r="BM516" s="451"/>
      <c r="BN516" s="451"/>
      <c r="BO516" s="451"/>
      <c r="BP516" s="451"/>
      <c r="BQ516" s="451"/>
      <c r="BR516" s="451"/>
      <c r="BS516" s="451"/>
      <c r="BT516" s="451"/>
      <c r="BU516" s="451"/>
      <c r="BV516" s="451"/>
      <c r="BW516" s="451"/>
      <c r="BX516" s="451"/>
      <c r="BY516" s="451"/>
      <c r="BZ516" s="451"/>
      <c r="CA516" s="451"/>
      <c r="CB516" s="451"/>
      <c r="CC516" s="451"/>
      <c r="CD516" s="451"/>
      <c r="CE516" s="451"/>
      <c r="CF516" s="451"/>
      <c r="CG516" s="451"/>
      <c r="CH516" s="451"/>
      <c r="CI516" s="451"/>
      <c r="CJ516" s="451"/>
      <c r="CK516" s="451"/>
      <c r="CL516" s="451"/>
      <c r="CM516" s="451"/>
      <c r="CN516" s="451"/>
      <c r="CO516" s="451"/>
      <c r="CP516" s="451"/>
      <c r="CQ516" s="451"/>
      <c r="CR516" s="451"/>
      <c r="CS516" s="451"/>
      <c r="CT516" s="451"/>
      <c r="CU516" s="451"/>
      <c r="CV516" s="451"/>
      <c r="CW516" s="451"/>
      <c r="CX516" s="451"/>
      <c r="CY516" s="451"/>
      <c r="CZ516" s="451"/>
      <c r="DA516" s="451"/>
      <c r="DB516" s="451"/>
      <c r="DC516" s="451"/>
      <c r="DD516" s="451"/>
      <c r="DE516" s="451"/>
      <c r="DF516" s="451"/>
      <c r="DG516" s="451"/>
      <c r="DH516" s="451"/>
      <c r="DI516" s="451"/>
      <c r="DJ516" s="451"/>
      <c r="DK516" s="451"/>
      <c r="DL516" s="451"/>
      <c r="DM516" s="451"/>
      <c r="DN516" s="451"/>
      <c r="DO516" s="451"/>
      <c r="DP516" s="451"/>
      <c r="DQ516" s="451"/>
      <c r="DR516" s="451"/>
      <c r="DS516" s="451"/>
      <c r="DT516" s="451"/>
      <c r="DU516" s="451"/>
      <c r="DV516" s="451"/>
      <c r="DW516" s="451"/>
      <c r="DX516" s="451"/>
      <c r="DY516" s="451"/>
      <c r="DZ516" s="451"/>
      <c r="EA516" s="451"/>
      <c r="EB516" s="451"/>
      <c r="EC516" s="451"/>
      <c r="ED516" s="451"/>
      <c r="EE516" s="451"/>
      <c r="EF516" s="451"/>
      <c r="EG516" s="451"/>
      <c r="EH516" s="451"/>
      <c r="EI516" s="451"/>
      <c r="EJ516" s="451"/>
      <c r="EK516" s="451"/>
      <c r="EL516" s="451"/>
      <c r="EM516" s="451"/>
      <c r="EN516" s="451"/>
      <c r="EO516" s="451"/>
      <c r="EP516" s="451"/>
      <c r="EQ516" s="451"/>
      <c r="ER516" s="451"/>
      <c r="ES516" s="451"/>
      <c r="ET516" s="451"/>
      <c r="EU516" s="451"/>
      <c r="EV516" s="451"/>
      <c r="EW516" s="451"/>
      <c r="EX516" s="451"/>
      <c r="EY516" s="451"/>
      <c r="EZ516" s="451"/>
      <c r="FA516" s="451"/>
      <c r="FB516" s="451"/>
      <c r="FC516" s="451"/>
      <c r="FD516" s="451"/>
      <c r="FE516" s="451"/>
      <c r="FF516" s="451"/>
      <c r="FG516" s="451"/>
      <c r="FH516" s="451"/>
      <c r="FI516" s="451"/>
      <c r="FJ516" s="451"/>
      <c r="FK516" s="451"/>
      <c r="FL516" s="451"/>
      <c r="FM516" s="451"/>
      <c r="FN516" s="451"/>
    </row>
    <row r="517" spans="1:170" ht="15.75" customHeight="1">
      <c r="A517" s="451"/>
      <c r="B517" s="451"/>
      <c r="C517" s="451"/>
      <c r="D517" s="451"/>
      <c r="E517" s="451"/>
      <c r="F517" s="451"/>
      <c r="G517" s="451"/>
      <c r="H517" s="451"/>
      <c r="I517" s="451"/>
      <c r="J517" s="451"/>
      <c r="K517" s="451"/>
      <c r="L517" s="451"/>
      <c r="M517" s="451"/>
      <c r="N517" s="451"/>
      <c r="O517" s="451"/>
      <c r="P517" s="451"/>
      <c r="Q517" s="451"/>
      <c r="R517" s="451"/>
      <c r="S517" s="451"/>
      <c r="T517" s="451"/>
      <c r="U517" s="451"/>
      <c r="V517" s="451"/>
      <c r="W517" s="451"/>
      <c r="X517" s="451"/>
      <c r="Y517" s="451"/>
      <c r="Z517" s="451"/>
      <c r="AA517" s="451"/>
      <c r="AB517" s="451"/>
      <c r="AC517" s="451"/>
      <c r="AD517" s="451"/>
      <c r="AE517" s="451"/>
      <c r="AF517" s="451"/>
      <c r="AG517" s="451"/>
      <c r="AH517" s="451"/>
      <c r="AI517" s="451"/>
      <c r="AJ517" s="451"/>
      <c r="AK517" s="451"/>
      <c r="AL517" s="451"/>
      <c r="AM517" s="451"/>
      <c r="AN517" s="451"/>
      <c r="AO517" s="451"/>
      <c r="AP517" s="451"/>
      <c r="AQ517" s="451"/>
      <c r="AR517" s="451"/>
      <c r="AS517" s="451"/>
      <c r="AT517" s="451"/>
      <c r="AU517" s="451"/>
      <c r="AV517" s="451"/>
      <c r="AW517" s="451"/>
      <c r="AX517" s="451"/>
      <c r="AY517" s="451"/>
      <c r="AZ517" s="451"/>
      <c r="BA517" s="451"/>
      <c r="BB517" s="451"/>
      <c r="BC517" s="451"/>
      <c r="BD517" s="451"/>
      <c r="BE517" s="451"/>
      <c r="BF517" s="451"/>
      <c r="BG517" s="451"/>
      <c r="BH517" s="451"/>
      <c r="BI517" s="451"/>
      <c r="BJ517" s="451"/>
      <c r="BK517" s="451"/>
      <c r="BL517" s="451"/>
      <c r="BM517" s="451"/>
      <c r="BN517" s="451"/>
      <c r="BO517" s="451"/>
      <c r="BP517" s="451"/>
      <c r="BQ517" s="451"/>
      <c r="BR517" s="451"/>
      <c r="BS517" s="451"/>
      <c r="BT517" s="451"/>
      <c r="BU517" s="451"/>
      <c r="BV517" s="451"/>
      <c r="BW517" s="451"/>
      <c r="BX517" s="451"/>
      <c r="BY517" s="451"/>
      <c r="BZ517" s="451"/>
      <c r="CA517" s="451"/>
      <c r="CB517" s="451"/>
      <c r="CC517" s="451"/>
      <c r="CD517" s="451"/>
      <c r="CE517" s="451"/>
      <c r="CF517" s="451"/>
      <c r="CG517" s="451"/>
      <c r="CH517" s="451"/>
      <c r="CI517" s="451"/>
      <c r="CJ517" s="451"/>
      <c r="CK517" s="451"/>
      <c r="CL517" s="451"/>
      <c r="CM517" s="451"/>
      <c r="CN517" s="451"/>
      <c r="CO517" s="451"/>
      <c r="CP517" s="451"/>
      <c r="CQ517" s="451"/>
      <c r="CR517" s="451"/>
      <c r="CS517" s="451"/>
      <c r="CT517" s="451"/>
      <c r="CU517" s="451"/>
      <c r="CV517" s="451"/>
      <c r="CW517" s="451"/>
      <c r="CX517" s="451"/>
      <c r="CY517" s="451"/>
      <c r="CZ517" s="451"/>
      <c r="DA517" s="451"/>
      <c r="DB517" s="451"/>
      <c r="DC517" s="451"/>
      <c r="DD517" s="451"/>
      <c r="DE517" s="451"/>
      <c r="DF517" s="451"/>
      <c r="DG517" s="451"/>
      <c r="DH517" s="451"/>
      <c r="DI517" s="451"/>
      <c r="DJ517" s="451"/>
      <c r="DK517" s="451"/>
      <c r="DL517" s="451"/>
      <c r="DM517" s="451"/>
      <c r="DN517" s="451"/>
      <c r="DO517" s="451"/>
      <c r="DP517" s="451"/>
      <c r="DQ517" s="451"/>
      <c r="DR517" s="451"/>
      <c r="DS517" s="451"/>
      <c r="DT517" s="451"/>
      <c r="DU517" s="451"/>
      <c r="DV517" s="451"/>
      <c r="DW517" s="451"/>
      <c r="DX517" s="451"/>
      <c r="DY517" s="451"/>
      <c r="DZ517" s="451"/>
      <c r="EA517" s="451"/>
      <c r="EB517" s="451"/>
      <c r="EC517" s="451"/>
      <c r="ED517" s="451"/>
      <c r="EE517" s="451"/>
      <c r="EF517" s="451"/>
      <c r="EG517" s="451"/>
      <c r="EH517" s="451"/>
      <c r="EI517" s="451"/>
      <c r="EJ517" s="451"/>
      <c r="EK517" s="451"/>
      <c r="EL517" s="451"/>
      <c r="EM517" s="451"/>
      <c r="EN517" s="451"/>
      <c r="EO517" s="451"/>
      <c r="EP517" s="451"/>
      <c r="EQ517" s="451"/>
      <c r="ER517" s="451"/>
      <c r="ES517" s="451"/>
      <c r="ET517" s="451"/>
      <c r="EU517" s="451"/>
      <c r="EV517" s="451"/>
      <c r="EW517" s="451"/>
      <c r="EX517" s="451"/>
      <c r="EY517" s="451"/>
      <c r="EZ517" s="451"/>
      <c r="FA517" s="451"/>
      <c r="FB517" s="451"/>
      <c r="FC517" s="451"/>
      <c r="FD517" s="451"/>
      <c r="FE517" s="451"/>
      <c r="FF517" s="451"/>
      <c r="FG517" s="451"/>
      <c r="FH517" s="451"/>
      <c r="FI517" s="451"/>
      <c r="FJ517" s="451"/>
      <c r="FK517" s="451"/>
      <c r="FL517" s="451"/>
      <c r="FM517" s="451"/>
      <c r="FN517" s="451"/>
    </row>
    <row r="518" spans="1:170" ht="15.75" customHeight="1">
      <c r="A518" s="451"/>
      <c r="B518" s="451"/>
      <c r="C518" s="451"/>
      <c r="D518" s="451"/>
      <c r="E518" s="451"/>
      <c r="F518" s="451"/>
      <c r="G518" s="451"/>
      <c r="H518" s="451"/>
      <c r="I518" s="451"/>
      <c r="J518" s="451"/>
      <c r="K518" s="451"/>
      <c r="L518" s="451"/>
      <c r="M518" s="451"/>
      <c r="N518" s="451"/>
      <c r="O518" s="451"/>
      <c r="P518" s="451"/>
      <c r="Q518" s="451"/>
      <c r="R518" s="451"/>
      <c r="S518" s="451"/>
      <c r="T518" s="451"/>
      <c r="U518" s="451"/>
      <c r="V518" s="451"/>
      <c r="W518" s="451"/>
      <c r="X518" s="451"/>
      <c r="Y518" s="451"/>
      <c r="Z518" s="451"/>
      <c r="AA518" s="451"/>
      <c r="AB518" s="451"/>
      <c r="AC518" s="451"/>
      <c r="AD518" s="451"/>
      <c r="AE518" s="451"/>
      <c r="AF518" s="451"/>
      <c r="AG518" s="451"/>
      <c r="AH518" s="451"/>
      <c r="AI518" s="451"/>
      <c r="AJ518" s="451"/>
      <c r="AK518" s="451"/>
      <c r="AL518" s="451"/>
      <c r="AM518" s="451"/>
      <c r="AN518" s="451"/>
      <c r="AO518" s="451"/>
      <c r="AP518" s="451"/>
      <c r="AQ518" s="451"/>
      <c r="AR518" s="451"/>
      <c r="AS518" s="451"/>
      <c r="AT518" s="451"/>
      <c r="AU518" s="451"/>
      <c r="AV518" s="451"/>
      <c r="AW518" s="451"/>
      <c r="AX518" s="451"/>
      <c r="AY518" s="451"/>
      <c r="AZ518" s="451"/>
      <c r="BA518" s="451"/>
      <c r="BB518" s="451"/>
      <c r="BC518" s="451"/>
      <c r="BD518" s="451"/>
      <c r="BE518" s="451"/>
      <c r="BF518" s="451"/>
      <c r="BG518" s="451"/>
      <c r="BH518" s="451"/>
      <c r="BI518" s="451"/>
      <c r="BJ518" s="451"/>
      <c r="BK518" s="451"/>
      <c r="BL518" s="451"/>
      <c r="BM518" s="451"/>
      <c r="BN518" s="451"/>
      <c r="BO518" s="451"/>
      <c r="BP518" s="451"/>
      <c r="BQ518" s="451"/>
      <c r="BR518" s="451"/>
      <c r="BS518" s="451"/>
      <c r="BT518" s="451"/>
      <c r="BU518" s="451"/>
      <c r="BV518" s="451"/>
      <c r="BW518" s="451"/>
      <c r="BX518" s="451"/>
      <c r="BY518" s="451"/>
      <c r="BZ518" s="451"/>
      <c r="CA518" s="451"/>
      <c r="CB518" s="451"/>
      <c r="CC518" s="451"/>
      <c r="CD518" s="451"/>
      <c r="CE518" s="451"/>
      <c r="CF518" s="451"/>
      <c r="CG518" s="451"/>
      <c r="CH518" s="451"/>
      <c r="CI518" s="451"/>
      <c r="CJ518" s="451"/>
      <c r="CK518" s="451"/>
      <c r="CL518" s="451"/>
      <c r="CM518" s="451"/>
      <c r="CN518" s="451"/>
      <c r="CO518" s="451"/>
      <c r="CP518" s="451"/>
      <c r="CQ518" s="451"/>
      <c r="CR518" s="451"/>
      <c r="CS518" s="451"/>
      <c r="CT518" s="451"/>
      <c r="CU518" s="451"/>
      <c r="CV518" s="451"/>
      <c r="CW518" s="451"/>
      <c r="CX518" s="451"/>
      <c r="CY518" s="451"/>
      <c r="CZ518" s="451"/>
      <c r="DA518" s="451"/>
      <c r="DB518" s="451"/>
      <c r="DC518" s="451"/>
      <c r="DD518" s="451"/>
      <c r="DE518" s="451"/>
      <c r="DF518" s="451"/>
      <c r="DG518" s="451"/>
      <c r="DH518" s="451"/>
      <c r="DI518" s="451"/>
      <c r="DJ518" s="451"/>
      <c r="DK518" s="451"/>
      <c r="DL518" s="451"/>
      <c r="DM518" s="451"/>
      <c r="DN518" s="451"/>
      <c r="DO518" s="451"/>
      <c r="DP518" s="451"/>
      <c r="DQ518" s="451"/>
      <c r="DR518" s="451"/>
      <c r="DS518" s="451"/>
      <c r="DT518" s="451"/>
      <c r="DU518" s="451"/>
      <c r="DV518" s="451"/>
      <c r="DW518" s="451"/>
      <c r="DX518" s="451"/>
      <c r="DY518" s="451"/>
      <c r="DZ518" s="451"/>
      <c r="EA518" s="451"/>
      <c r="EB518" s="451"/>
      <c r="EC518" s="451"/>
      <c r="ED518" s="451"/>
      <c r="EE518" s="451"/>
      <c r="EF518" s="451"/>
      <c r="EG518" s="451"/>
      <c r="EH518" s="451"/>
      <c r="EI518" s="451"/>
      <c r="EJ518" s="451"/>
      <c r="EK518" s="451"/>
      <c r="EL518" s="451"/>
      <c r="EM518" s="451"/>
      <c r="EN518" s="451"/>
      <c r="EO518" s="451"/>
      <c r="EP518" s="451"/>
      <c r="EQ518" s="451"/>
      <c r="ER518" s="451"/>
      <c r="ES518" s="451"/>
      <c r="ET518" s="451"/>
      <c r="EU518" s="451"/>
      <c r="EV518" s="451"/>
      <c r="EW518" s="451"/>
      <c r="EX518" s="451"/>
      <c r="EY518" s="451"/>
      <c r="EZ518" s="451"/>
      <c r="FA518" s="451"/>
      <c r="FB518" s="451"/>
      <c r="FC518" s="451"/>
      <c r="FD518" s="451"/>
      <c r="FE518" s="451"/>
      <c r="FF518" s="451"/>
      <c r="FG518" s="451"/>
      <c r="FH518" s="451"/>
      <c r="FI518" s="451"/>
      <c r="FJ518" s="451"/>
      <c r="FK518" s="451"/>
      <c r="FL518" s="451"/>
      <c r="FM518" s="451"/>
      <c r="FN518" s="451"/>
    </row>
    <row r="519" spans="1:170" ht="15.75" customHeight="1">
      <c r="A519" s="451"/>
      <c r="B519" s="451"/>
      <c r="C519" s="451"/>
      <c r="D519" s="451"/>
      <c r="E519" s="451"/>
      <c r="F519" s="451"/>
      <c r="G519" s="451"/>
      <c r="H519" s="451"/>
      <c r="I519" s="451"/>
      <c r="J519" s="451"/>
      <c r="K519" s="451"/>
      <c r="L519" s="451"/>
      <c r="M519" s="451"/>
      <c r="N519" s="451"/>
      <c r="O519" s="451"/>
      <c r="P519" s="451"/>
      <c r="Q519" s="451"/>
      <c r="R519" s="451"/>
      <c r="S519" s="451"/>
      <c r="T519" s="451"/>
      <c r="U519" s="451"/>
      <c r="V519" s="451"/>
      <c r="W519" s="451"/>
      <c r="X519" s="451"/>
      <c r="Y519" s="451"/>
      <c r="Z519" s="451"/>
      <c r="AA519" s="451"/>
      <c r="AB519" s="451"/>
      <c r="AC519" s="451"/>
      <c r="AD519" s="451"/>
      <c r="AE519" s="451"/>
      <c r="AF519" s="451"/>
      <c r="AG519" s="451"/>
      <c r="AH519" s="451"/>
      <c r="AI519" s="451"/>
      <c r="AJ519" s="451"/>
      <c r="AK519" s="451"/>
      <c r="AL519" s="451"/>
      <c r="AM519" s="451"/>
      <c r="AN519" s="451"/>
      <c r="AO519" s="451"/>
      <c r="AP519" s="451"/>
      <c r="AQ519" s="451"/>
      <c r="AR519" s="451"/>
      <c r="AS519" s="451"/>
      <c r="AT519" s="451"/>
      <c r="AU519" s="451"/>
      <c r="AV519" s="451"/>
      <c r="AW519" s="451"/>
      <c r="AX519" s="451"/>
      <c r="AY519" s="451"/>
      <c r="AZ519" s="451"/>
      <c r="BA519" s="451"/>
      <c r="BB519" s="451"/>
      <c r="BC519" s="451"/>
      <c r="BD519" s="451"/>
      <c r="BE519" s="451"/>
      <c r="BF519" s="451"/>
      <c r="BG519" s="451"/>
      <c r="BH519" s="451"/>
      <c r="BI519" s="451"/>
      <c r="BJ519" s="451"/>
      <c r="BK519" s="451"/>
      <c r="BL519" s="451"/>
      <c r="BM519" s="451"/>
      <c r="BN519" s="451"/>
      <c r="BO519" s="451"/>
      <c r="BP519" s="451"/>
      <c r="BQ519" s="451"/>
      <c r="BR519" s="451"/>
      <c r="BS519" s="451"/>
      <c r="BT519" s="451"/>
      <c r="BU519" s="451"/>
      <c r="BV519" s="451"/>
      <c r="BW519" s="451"/>
      <c r="BX519" s="451"/>
      <c r="BY519" s="451"/>
      <c r="BZ519" s="451"/>
      <c r="CA519" s="451"/>
      <c r="CB519" s="451"/>
      <c r="CC519" s="451"/>
      <c r="CD519" s="451"/>
      <c r="CE519" s="451"/>
      <c r="CF519" s="451"/>
      <c r="CG519" s="451"/>
      <c r="CH519" s="451"/>
      <c r="CI519" s="451"/>
      <c r="CJ519" s="451"/>
      <c r="CK519" s="451"/>
      <c r="CL519" s="451"/>
      <c r="CM519" s="451"/>
      <c r="CN519" s="451"/>
      <c r="CO519" s="451"/>
      <c r="CP519" s="451"/>
      <c r="CQ519" s="451"/>
      <c r="CR519" s="451"/>
      <c r="CS519" s="451"/>
      <c r="CT519" s="451"/>
      <c r="CU519" s="451"/>
      <c r="CV519" s="451"/>
      <c r="CW519" s="451"/>
      <c r="CX519" s="451"/>
      <c r="CY519" s="451"/>
      <c r="CZ519" s="451"/>
      <c r="DA519" s="451"/>
      <c r="DB519" s="451"/>
      <c r="DC519" s="451"/>
      <c r="DD519" s="451"/>
      <c r="DE519" s="451"/>
      <c r="DF519" s="451"/>
      <c r="DG519" s="451"/>
      <c r="DH519" s="451"/>
      <c r="DI519" s="451"/>
      <c r="DJ519" s="451"/>
      <c r="DK519" s="451"/>
      <c r="DL519" s="451"/>
      <c r="DM519" s="451"/>
      <c r="DN519" s="451"/>
      <c r="DO519" s="451"/>
      <c r="DP519" s="451"/>
      <c r="DQ519" s="451"/>
      <c r="DR519" s="451"/>
      <c r="DS519" s="451"/>
      <c r="DT519" s="451"/>
      <c r="DU519" s="451"/>
      <c r="DV519" s="451"/>
      <c r="DW519" s="451"/>
      <c r="DX519" s="451"/>
      <c r="DY519" s="451"/>
      <c r="DZ519" s="451"/>
      <c r="EA519" s="451"/>
      <c r="EB519" s="451"/>
      <c r="EC519" s="451"/>
      <c r="ED519" s="451"/>
      <c r="EE519" s="451"/>
      <c r="EF519" s="451"/>
      <c r="EG519" s="451"/>
      <c r="EH519" s="451"/>
      <c r="EI519" s="451"/>
      <c r="EJ519" s="451"/>
      <c r="EK519" s="451"/>
      <c r="EL519" s="451"/>
      <c r="EM519" s="451"/>
      <c r="EN519" s="451"/>
      <c r="EO519" s="451"/>
      <c r="EP519" s="451"/>
      <c r="EQ519" s="451"/>
      <c r="ER519" s="451"/>
      <c r="ES519" s="451"/>
      <c r="ET519" s="451"/>
      <c r="EU519" s="451"/>
      <c r="EV519" s="451"/>
      <c r="EW519" s="451"/>
      <c r="EX519" s="451"/>
      <c r="EY519" s="451"/>
      <c r="EZ519" s="451"/>
      <c r="FA519" s="451"/>
      <c r="FB519" s="451"/>
      <c r="FC519" s="451"/>
      <c r="FD519" s="451"/>
      <c r="FE519" s="451"/>
      <c r="FF519" s="451"/>
      <c r="FG519" s="451"/>
      <c r="FH519" s="451"/>
      <c r="FI519" s="451"/>
      <c r="FJ519" s="451"/>
      <c r="FK519" s="451"/>
      <c r="FL519" s="451"/>
      <c r="FM519" s="451"/>
      <c r="FN519" s="451"/>
    </row>
    <row r="520" spans="1:170" ht="15.75" customHeight="1">
      <c r="A520" s="451"/>
      <c r="B520" s="451"/>
      <c r="C520" s="451"/>
      <c r="D520" s="451"/>
      <c r="E520" s="451"/>
      <c r="F520" s="451"/>
      <c r="G520" s="451"/>
      <c r="H520" s="451"/>
      <c r="I520" s="451"/>
      <c r="J520" s="451"/>
      <c r="K520" s="451"/>
      <c r="L520" s="451"/>
      <c r="M520" s="451"/>
      <c r="N520" s="451"/>
      <c r="O520" s="451"/>
      <c r="P520" s="451"/>
      <c r="Q520" s="451"/>
      <c r="R520" s="451"/>
      <c r="S520" s="451"/>
      <c r="T520" s="451"/>
      <c r="U520" s="451"/>
      <c r="V520" s="451"/>
      <c r="W520" s="451"/>
      <c r="X520" s="451"/>
      <c r="Y520" s="451"/>
      <c r="Z520" s="451"/>
      <c r="AA520" s="451"/>
      <c r="AB520" s="451"/>
      <c r="AC520" s="451"/>
      <c r="AD520" s="451"/>
      <c r="AE520" s="451"/>
      <c r="AF520" s="451"/>
      <c r="AG520" s="451"/>
      <c r="AH520" s="451"/>
      <c r="AI520" s="451"/>
      <c r="AJ520" s="451"/>
      <c r="AK520" s="451"/>
      <c r="AL520" s="451"/>
      <c r="AM520" s="451"/>
      <c r="AN520" s="451"/>
      <c r="AO520" s="451"/>
      <c r="AP520" s="451"/>
      <c r="AQ520" s="451"/>
      <c r="AR520" s="451"/>
      <c r="AS520" s="451"/>
      <c r="AT520" s="451"/>
      <c r="AU520" s="451"/>
      <c r="AV520" s="451"/>
      <c r="AW520" s="451"/>
      <c r="AX520" s="451"/>
      <c r="AY520" s="451"/>
      <c r="AZ520" s="451"/>
      <c r="BA520" s="451"/>
      <c r="BB520" s="451"/>
      <c r="BC520" s="451"/>
      <c r="BD520" s="451"/>
      <c r="BE520" s="451"/>
      <c r="BF520" s="451"/>
      <c r="BG520" s="451"/>
      <c r="BH520" s="451"/>
      <c r="BI520" s="451"/>
      <c r="BJ520" s="451"/>
      <c r="BK520" s="451"/>
      <c r="BL520" s="451"/>
      <c r="BM520" s="451"/>
      <c r="BN520" s="451"/>
      <c r="BO520" s="451"/>
      <c r="BP520" s="451"/>
      <c r="BQ520" s="451"/>
      <c r="BR520" s="451"/>
      <c r="BS520" s="451"/>
      <c r="BT520" s="451"/>
      <c r="BU520" s="451"/>
      <c r="BV520" s="451"/>
      <c r="BW520" s="451"/>
      <c r="BX520" s="451"/>
      <c r="BY520" s="451"/>
      <c r="BZ520" s="451"/>
      <c r="CA520" s="451"/>
      <c r="CB520" s="451"/>
      <c r="CC520" s="451"/>
      <c r="CD520" s="451"/>
      <c r="CE520" s="451"/>
      <c r="CF520" s="451"/>
      <c r="CG520" s="451"/>
      <c r="CH520" s="451"/>
      <c r="CI520" s="451"/>
      <c r="CJ520" s="451"/>
      <c r="CK520" s="451"/>
      <c r="CL520" s="451"/>
      <c r="CM520" s="451"/>
      <c r="CN520" s="451"/>
      <c r="CO520" s="451"/>
      <c r="CP520" s="451"/>
      <c r="CQ520" s="451"/>
      <c r="CR520" s="451"/>
      <c r="CS520" s="451"/>
      <c r="CT520" s="451"/>
      <c r="CU520" s="451"/>
      <c r="CV520" s="451"/>
      <c r="CW520" s="451"/>
      <c r="CX520" s="451"/>
      <c r="CY520" s="451"/>
      <c r="CZ520" s="451"/>
      <c r="DA520" s="451"/>
      <c r="DB520" s="451"/>
      <c r="DC520" s="451"/>
      <c r="DD520" s="451"/>
      <c r="DE520" s="451"/>
      <c r="DF520" s="451"/>
      <c r="DG520" s="451"/>
      <c r="DH520" s="451"/>
      <c r="DI520" s="451"/>
      <c r="DJ520" s="451"/>
      <c r="DK520" s="451"/>
      <c r="DL520" s="451"/>
      <c r="DM520" s="451"/>
      <c r="DN520" s="451"/>
      <c r="DO520" s="451"/>
      <c r="DP520" s="451"/>
      <c r="DQ520" s="451"/>
      <c r="DR520" s="451"/>
      <c r="DS520" s="451"/>
      <c r="DT520" s="451"/>
      <c r="DU520" s="451"/>
      <c r="DV520" s="451"/>
      <c r="DW520" s="451"/>
      <c r="DX520" s="451"/>
      <c r="DY520" s="451"/>
      <c r="DZ520" s="451"/>
      <c r="EA520" s="451"/>
      <c r="EB520" s="451"/>
      <c r="EC520" s="451"/>
      <c r="ED520" s="451"/>
      <c r="EE520" s="451"/>
      <c r="EF520" s="451"/>
      <c r="EG520" s="451"/>
      <c r="EH520" s="451"/>
      <c r="EI520" s="451"/>
      <c r="EJ520" s="451"/>
      <c r="EK520" s="451"/>
      <c r="EL520" s="451"/>
      <c r="EM520" s="451"/>
      <c r="EN520" s="451"/>
      <c r="EO520" s="451"/>
      <c r="EP520" s="451"/>
      <c r="EQ520" s="451"/>
      <c r="ER520" s="451"/>
      <c r="ES520" s="451"/>
      <c r="ET520" s="451"/>
      <c r="EU520" s="451"/>
      <c r="EV520" s="451"/>
      <c r="EW520" s="451"/>
      <c r="EX520" s="451"/>
      <c r="EY520" s="451"/>
      <c r="EZ520" s="451"/>
      <c r="FA520" s="451"/>
      <c r="FB520" s="451"/>
      <c r="FC520" s="451"/>
      <c r="FD520" s="451"/>
      <c r="FE520" s="451"/>
      <c r="FF520" s="451"/>
      <c r="FG520" s="451"/>
      <c r="FH520" s="451"/>
      <c r="FI520" s="451"/>
      <c r="FJ520" s="451"/>
      <c r="FK520" s="451"/>
      <c r="FL520" s="451"/>
      <c r="FM520" s="451"/>
      <c r="FN520" s="451"/>
    </row>
    <row r="521" spans="1:170" ht="15.75" customHeight="1">
      <c r="A521" s="451"/>
      <c r="B521" s="451"/>
      <c r="C521" s="451"/>
      <c r="D521" s="451"/>
      <c r="E521" s="451"/>
      <c r="F521" s="451"/>
      <c r="G521" s="451"/>
      <c r="H521" s="451"/>
      <c r="I521" s="451"/>
      <c r="J521" s="451"/>
      <c r="K521" s="451"/>
      <c r="L521" s="451"/>
      <c r="M521" s="451"/>
      <c r="N521" s="451"/>
      <c r="O521" s="451"/>
      <c r="P521" s="451"/>
      <c r="Q521" s="451"/>
      <c r="R521" s="451"/>
      <c r="S521" s="451"/>
      <c r="T521" s="451"/>
      <c r="U521" s="451"/>
      <c r="V521" s="451"/>
      <c r="W521" s="451"/>
      <c r="X521" s="451"/>
      <c r="Y521" s="451"/>
      <c r="Z521" s="451"/>
      <c r="AA521" s="451"/>
      <c r="AB521" s="451"/>
      <c r="AC521" s="451"/>
      <c r="AD521" s="451"/>
      <c r="AE521" s="451"/>
      <c r="AF521" s="451"/>
      <c r="AG521" s="451"/>
      <c r="AH521" s="451"/>
      <c r="AI521" s="451"/>
      <c r="AJ521" s="451"/>
      <c r="AK521" s="451"/>
      <c r="AL521" s="451"/>
      <c r="AM521" s="451"/>
      <c r="AN521" s="451"/>
      <c r="AO521" s="451"/>
      <c r="AP521" s="451"/>
      <c r="AQ521" s="451"/>
      <c r="AR521" s="451"/>
      <c r="AS521" s="451"/>
      <c r="AT521" s="451"/>
      <c r="AU521" s="451"/>
      <c r="AV521" s="451"/>
      <c r="AW521" s="451"/>
      <c r="AX521" s="451"/>
      <c r="AY521" s="451"/>
      <c r="AZ521" s="451"/>
      <c r="BA521" s="451"/>
      <c r="BB521" s="451"/>
      <c r="BC521" s="451"/>
      <c r="BD521" s="451"/>
      <c r="BE521" s="451"/>
      <c r="BF521" s="451"/>
      <c r="BG521" s="451"/>
      <c r="BH521" s="451"/>
      <c r="BI521" s="451"/>
      <c r="BJ521" s="451"/>
      <c r="BK521" s="451"/>
      <c r="BL521" s="451"/>
      <c r="BM521" s="451"/>
      <c r="BN521" s="451"/>
      <c r="BO521" s="451"/>
      <c r="BP521" s="451"/>
      <c r="BQ521" s="451"/>
      <c r="BR521" s="451"/>
      <c r="BS521" s="451"/>
      <c r="BT521" s="451"/>
      <c r="BU521" s="451"/>
      <c r="BV521" s="451"/>
      <c r="BW521" s="451"/>
      <c r="BX521" s="451"/>
      <c r="BY521" s="451"/>
      <c r="BZ521" s="451"/>
      <c r="CA521" s="451"/>
      <c r="CB521" s="451"/>
      <c r="CC521" s="451"/>
      <c r="CD521" s="451"/>
      <c r="CE521" s="451"/>
      <c r="CF521" s="451"/>
      <c r="CG521" s="451"/>
      <c r="CH521" s="451"/>
      <c r="CI521" s="451"/>
      <c r="CJ521" s="451"/>
      <c r="CK521" s="451"/>
      <c r="CL521" s="451"/>
      <c r="CM521" s="451"/>
      <c r="CN521" s="451"/>
      <c r="CO521" s="451"/>
      <c r="CP521" s="451"/>
      <c r="CQ521" s="451"/>
      <c r="CR521" s="451"/>
      <c r="CS521" s="451"/>
      <c r="CT521" s="451"/>
      <c r="CU521" s="451"/>
      <c r="CV521" s="451"/>
      <c r="CW521" s="451"/>
      <c r="CX521" s="451"/>
      <c r="CY521" s="451"/>
      <c r="CZ521" s="451"/>
      <c r="DA521" s="451"/>
      <c r="DB521" s="451"/>
      <c r="DC521" s="451"/>
      <c r="DD521" s="451"/>
      <c r="DE521" s="451"/>
      <c r="DF521" s="451"/>
      <c r="DG521" s="451"/>
      <c r="DH521" s="451"/>
      <c r="DI521" s="451"/>
      <c r="DJ521" s="451"/>
      <c r="DK521" s="451"/>
      <c r="DL521" s="451"/>
      <c r="DM521" s="451"/>
      <c r="DN521" s="451"/>
      <c r="DO521" s="451"/>
      <c r="DP521" s="451"/>
      <c r="DQ521" s="451"/>
      <c r="DR521" s="451"/>
      <c r="DS521" s="451"/>
      <c r="DT521" s="451"/>
      <c r="DU521" s="451"/>
      <c r="DV521" s="451"/>
      <c r="DW521" s="451"/>
      <c r="DX521" s="451"/>
      <c r="DY521" s="451"/>
      <c r="DZ521" s="451"/>
      <c r="EA521" s="451"/>
      <c r="EB521" s="451"/>
      <c r="EC521" s="451"/>
      <c r="ED521" s="451"/>
      <c r="EE521" s="451"/>
      <c r="EF521" s="451"/>
      <c r="EG521" s="451"/>
      <c r="EH521" s="451"/>
      <c r="EI521" s="451"/>
      <c r="EJ521" s="451"/>
      <c r="EK521" s="451"/>
      <c r="EL521" s="451"/>
      <c r="EM521" s="451"/>
      <c r="EN521" s="451"/>
      <c r="EO521" s="451"/>
      <c r="EP521" s="451"/>
      <c r="EQ521" s="451"/>
      <c r="ER521" s="451"/>
      <c r="ES521" s="451"/>
      <c r="ET521" s="451"/>
      <c r="EU521" s="451"/>
      <c r="EV521" s="451"/>
      <c r="EW521" s="451"/>
      <c r="EX521" s="451"/>
      <c r="EY521" s="451"/>
      <c r="EZ521" s="451"/>
      <c r="FA521" s="451"/>
      <c r="FB521" s="451"/>
      <c r="FC521" s="451"/>
      <c r="FD521" s="451"/>
      <c r="FE521" s="451"/>
      <c r="FF521" s="451"/>
      <c r="FG521" s="451"/>
      <c r="FH521" s="451"/>
      <c r="FI521" s="451"/>
      <c r="FJ521" s="451"/>
      <c r="FK521" s="451"/>
      <c r="FL521" s="451"/>
      <c r="FM521" s="451"/>
      <c r="FN521" s="451"/>
    </row>
    <row r="522" spans="1:170" ht="15.75" customHeight="1">
      <c r="A522" s="451"/>
      <c r="B522" s="451"/>
      <c r="C522" s="451"/>
      <c r="D522" s="451"/>
      <c r="E522" s="451"/>
      <c r="F522" s="451"/>
      <c r="G522" s="451"/>
      <c r="H522" s="451"/>
      <c r="I522" s="451"/>
      <c r="J522" s="451"/>
      <c r="K522" s="451"/>
      <c r="L522" s="451"/>
      <c r="M522" s="451"/>
      <c r="N522" s="451"/>
      <c r="O522" s="451"/>
      <c r="P522" s="451"/>
      <c r="Q522" s="451"/>
      <c r="R522" s="451"/>
      <c r="S522" s="451"/>
      <c r="T522" s="451"/>
      <c r="U522" s="451"/>
      <c r="V522" s="451"/>
      <c r="W522" s="451"/>
      <c r="X522" s="451"/>
      <c r="Y522" s="451"/>
      <c r="Z522" s="451"/>
      <c r="AA522" s="451"/>
      <c r="AB522" s="451"/>
      <c r="AC522" s="451"/>
      <c r="AD522" s="451"/>
      <c r="AE522" s="451"/>
      <c r="AF522" s="451"/>
      <c r="AG522" s="451"/>
      <c r="AH522" s="451"/>
      <c r="AI522" s="451"/>
      <c r="AJ522" s="451"/>
      <c r="AK522" s="451"/>
      <c r="AL522" s="451"/>
      <c r="AM522" s="451"/>
      <c r="AN522" s="451"/>
      <c r="AO522" s="451"/>
      <c r="AP522" s="451"/>
      <c r="AQ522" s="451"/>
      <c r="AR522" s="451"/>
      <c r="AS522" s="451"/>
      <c r="AT522" s="451"/>
      <c r="AU522" s="451"/>
      <c r="AV522" s="451"/>
      <c r="AW522" s="451"/>
      <c r="AX522" s="451"/>
      <c r="AY522" s="451"/>
      <c r="AZ522" s="451"/>
      <c r="BA522" s="451"/>
      <c r="BB522" s="451"/>
      <c r="BC522" s="451"/>
      <c r="BD522" s="451"/>
      <c r="BE522" s="451"/>
      <c r="BF522" s="451"/>
      <c r="BG522" s="451"/>
      <c r="BH522" s="451"/>
      <c r="BI522" s="451"/>
      <c r="BJ522" s="451"/>
      <c r="BK522" s="451"/>
      <c r="BL522" s="451"/>
      <c r="BM522" s="451"/>
      <c r="BN522" s="451"/>
      <c r="BO522" s="451"/>
      <c r="BP522" s="451"/>
      <c r="BQ522" s="451"/>
      <c r="BR522" s="451"/>
      <c r="BS522" s="451"/>
      <c r="BT522" s="451"/>
      <c r="BU522" s="451"/>
      <c r="BV522" s="451"/>
      <c r="BW522" s="451"/>
      <c r="BX522" s="451"/>
      <c r="BY522" s="451"/>
      <c r="BZ522" s="451"/>
      <c r="CA522" s="451"/>
      <c r="CB522" s="451"/>
      <c r="CC522" s="451"/>
      <c r="CD522" s="451"/>
      <c r="CE522" s="451"/>
      <c r="CF522" s="451"/>
      <c r="CG522" s="451"/>
      <c r="CH522" s="451"/>
      <c r="CI522" s="451"/>
      <c r="CJ522" s="451"/>
      <c r="CK522" s="451"/>
      <c r="CL522" s="451"/>
      <c r="CM522" s="451"/>
      <c r="CN522" s="451"/>
      <c r="CO522" s="451"/>
      <c r="CP522" s="451"/>
      <c r="CQ522" s="451"/>
      <c r="CR522" s="451"/>
      <c r="CS522" s="451"/>
      <c r="CT522" s="451"/>
      <c r="CU522" s="451"/>
      <c r="CV522" s="451"/>
      <c r="CW522" s="451"/>
      <c r="CX522" s="451"/>
      <c r="CY522" s="451"/>
      <c r="CZ522" s="451"/>
      <c r="DA522" s="451"/>
      <c r="DB522" s="451"/>
      <c r="DC522" s="451"/>
      <c r="DD522" s="451"/>
      <c r="DE522" s="451"/>
      <c r="DF522" s="451"/>
      <c r="DG522" s="451"/>
      <c r="DH522" s="451"/>
      <c r="DI522" s="451"/>
      <c r="DJ522" s="451"/>
      <c r="DK522" s="451"/>
      <c r="DL522" s="451"/>
      <c r="DM522" s="451"/>
      <c r="DN522" s="451"/>
      <c r="DO522" s="451"/>
      <c r="DP522" s="451"/>
      <c r="DQ522" s="451"/>
      <c r="DR522" s="451"/>
      <c r="DS522" s="451"/>
      <c r="DT522" s="451"/>
      <c r="DU522" s="451"/>
      <c r="DV522" s="451"/>
      <c r="DW522" s="451"/>
      <c r="DX522" s="451"/>
      <c r="DY522" s="451"/>
      <c r="DZ522" s="451"/>
      <c r="EA522" s="451"/>
      <c r="EB522" s="451"/>
      <c r="EC522" s="451"/>
      <c r="ED522" s="451"/>
      <c r="EE522" s="451"/>
      <c r="EF522" s="451"/>
      <c r="EG522" s="451"/>
      <c r="EH522" s="451"/>
      <c r="EI522" s="451"/>
      <c r="EJ522" s="451"/>
      <c r="EK522" s="451"/>
      <c r="EL522" s="451"/>
      <c r="EM522" s="451"/>
      <c r="EN522" s="451"/>
      <c r="EO522" s="451"/>
      <c r="EP522" s="451"/>
      <c r="EQ522" s="451"/>
      <c r="ER522" s="451"/>
      <c r="ES522" s="451"/>
      <c r="ET522" s="451"/>
      <c r="EU522" s="451"/>
      <c r="EV522" s="451"/>
      <c r="EW522" s="451"/>
      <c r="EX522" s="451"/>
      <c r="EY522" s="451"/>
      <c r="EZ522" s="451"/>
      <c r="FA522" s="451"/>
      <c r="FB522" s="451"/>
      <c r="FC522" s="451"/>
      <c r="FD522" s="451"/>
      <c r="FE522" s="451"/>
      <c r="FF522" s="451"/>
      <c r="FG522" s="451"/>
      <c r="FH522" s="451"/>
      <c r="FI522" s="451"/>
      <c r="FJ522" s="451"/>
      <c r="FK522" s="451"/>
      <c r="FL522" s="451"/>
      <c r="FM522" s="451"/>
      <c r="FN522" s="451"/>
    </row>
    <row r="523" spans="1:170" ht="15.75" customHeight="1">
      <c r="A523" s="451"/>
      <c r="B523" s="451"/>
      <c r="C523" s="451"/>
      <c r="D523" s="451"/>
      <c r="E523" s="451"/>
      <c r="F523" s="451"/>
      <c r="G523" s="451"/>
      <c r="H523" s="451"/>
      <c r="I523" s="451"/>
      <c r="J523" s="451"/>
      <c r="K523" s="451"/>
      <c r="L523" s="451"/>
      <c r="M523" s="451"/>
      <c r="N523" s="451"/>
      <c r="O523" s="451"/>
      <c r="P523" s="451"/>
      <c r="Q523" s="451"/>
      <c r="R523" s="451"/>
      <c r="S523" s="451"/>
      <c r="T523" s="451"/>
      <c r="U523" s="451"/>
      <c r="V523" s="451"/>
      <c r="W523" s="451"/>
      <c r="X523" s="451"/>
      <c r="Y523" s="451"/>
      <c r="Z523" s="451"/>
      <c r="AA523" s="451"/>
      <c r="AB523" s="451"/>
      <c r="AC523" s="451"/>
      <c r="AD523" s="451"/>
      <c r="AE523" s="451"/>
      <c r="AF523" s="451"/>
      <c r="AG523" s="451"/>
      <c r="AH523" s="451"/>
      <c r="AI523" s="451"/>
      <c r="AJ523" s="451"/>
      <c r="AK523" s="451"/>
      <c r="AL523" s="451"/>
      <c r="AM523" s="451"/>
      <c r="AN523" s="451"/>
      <c r="AO523" s="451"/>
      <c r="AP523" s="451"/>
      <c r="AQ523" s="451"/>
      <c r="AR523" s="451"/>
      <c r="AS523" s="451"/>
      <c r="AT523" s="451"/>
      <c r="AU523" s="451"/>
      <c r="AV523" s="451"/>
      <c r="AW523" s="451"/>
      <c r="AX523" s="451"/>
      <c r="AY523" s="451"/>
      <c r="AZ523" s="451"/>
      <c r="BA523" s="451"/>
      <c r="BB523" s="451"/>
      <c r="BC523" s="451"/>
      <c r="BD523" s="451"/>
      <c r="BE523" s="451"/>
      <c r="BF523" s="451"/>
      <c r="BG523" s="451"/>
      <c r="BH523" s="451"/>
      <c r="BI523" s="451"/>
      <c r="BJ523" s="451"/>
      <c r="BK523" s="451"/>
      <c r="BL523" s="451"/>
      <c r="BM523" s="451"/>
      <c r="BN523" s="451"/>
      <c r="BO523" s="451"/>
      <c r="BP523" s="451"/>
      <c r="BQ523" s="451"/>
      <c r="BR523" s="451"/>
      <c r="BS523" s="451"/>
      <c r="BT523" s="451"/>
      <c r="BU523" s="451"/>
      <c r="BV523" s="451"/>
      <c r="BW523" s="451"/>
      <c r="BX523" s="451"/>
      <c r="BY523" s="451"/>
      <c r="BZ523" s="451"/>
      <c r="CA523" s="451"/>
      <c r="CB523" s="451"/>
      <c r="CC523" s="451"/>
      <c r="CD523" s="451"/>
      <c r="CE523" s="451"/>
      <c r="CF523" s="451"/>
      <c r="CG523" s="451"/>
      <c r="CH523" s="451"/>
      <c r="CI523" s="451"/>
      <c r="CJ523" s="451"/>
      <c r="CK523" s="451"/>
      <c r="CL523" s="451"/>
      <c r="CM523" s="451"/>
      <c r="CN523" s="451"/>
      <c r="CO523" s="451"/>
      <c r="CP523" s="451"/>
      <c r="CQ523" s="451"/>
      <c r="CR523" s="451"/>
      <c r="CS523" s="451"/>
      <c r="CT523" s="451"/>
      <c r="CU523" s="451"/>
      <c r="CV523" s="451"/>
      <c r="CW523" s="451"/>
      <c r="CX523" s="451"/>
      <c r="CY523" s="451"/>
      <c r="CZ523" s="451"/>
      <c r="DA523" s="451"/>
      <c r="DB523" s="451"/>
      <c r="DC523" s="451"/>
      <c r="DD523" s="451"/>
      <c r="DE523" s="451"/>
      <c r="DF523" s="451"/>
      <c r="DG523" s="451"/>
      <c r="DH523" s="451"/>
      <c r="DI523" s="451"/>
      <c r="DJ523" s="451"/>
      <c r="DK523" s="451"/>
      <c r="DL523" s="451"/>
      <c r="DM523" s="451"/>
      <c r="DN523" s="451"/>
      <c r="DO523" s="451"/>
      <c r="DP523" s="451"/>
      <c r="DQ523" s="451"/>
      <c r="DR523" s="451"/>
      <c r="DS523" s="451"/>
      <c r="DT523" s="451"/>
      <c r="DU523" s="451"/>
      <c r="DV523" s="451"/>
      <c r="DW523" s="451"/>
      <c r="DX523" s="451"/>
      <c r="DY523" s="451"/>
      <c r="DZ523" s="451"/>
      <c r="EA523" s="451"/>
      <c r="EB523" s="451"/>
      <c r="EC523" s="451"/>
      <c r="ED523" s="451"/>
      <c r="EE523" s="451"/>
      <c r="EF523" s="451"/>
      <c r="EG523" s="451"/>
      <c r="EH523" s="451"/>
      <c r="EI523" s="451"/>
      <c r="EJ523" s="451"/>
      <c r="EK523" s="451"/>
      <c r="EL523" s="451"/>
      <c r="EM523" s="451"/>
      <c r="EN523" s="451"/>
      <c r="EO523" s="451"/>
      <c r="EP523" s="451"/>
      <c r="EQ523" s="451"/>
      <c r="ER523" s="451"/>
      <c r="ES523" s="451"/>
      <c r="ET523" s="451"/>
      <c r="EU523" s="451"/>
      <c r="EV523" s="451"/>
      <c r="EW523" s="451"/>
      <c r="EX523" s="451"/>
      <c r="EY523" s="451"/>
      <c r="EZ523" s="451"/>
      <c r="FA523" s="451"/>
      <c r="FB523" s="451"/>
      <c r="FC523" s="451"/>
      <c r="FD523" s="451"/>
      <c r="FE523" s="451"/>
      <c r="FF523" s="451"/>
      <c r="FG523" s="451"/>
      <c r="FH523" s="451"/>
      <c r="FI523" s="451"/>
      <c r="FJ523" s="451"/>
      <c r="FK523" s="451"/>
      <c r="FL523" s="451"/>
      <c r="FM523" s="451"/>
      <c r="FN523" s="451"/>
    </row>
    <row r="524" spans="1:170" ht="15.75" customHeight="1">
      <c r="A524" s="451"/>
      <c r="B524" s="451"/>
      <c r="C524" s="451"/>
      <c r="D524" s="451"/>
      <c r="E524" s="451"/>
      <c r="F524" s="451"/>
      <c r="G524" s="451"/>
      <c r="H524" s="451"/>
      <c r="I524" s="451"/>
      <c r="J524" s="451"/>
      <c r="K524" s="451"/>
      <c r="L524" s="451"/>
      <c r="M524" s="451"/>
      <c r="N524" s="451"/>
      <c r="O524" s="451"/>
      <c r="P524" s="451"/>
      <c r="Q524" s="451"/>
      <c r="R524" s="451"/>
      <c r="S524" s="451"/>
      <c r="T524" s="451"/>
      <c r="U524" s="451"/>
      <c r="V524" s="451"/>
      <c r="W524" s="451"/>
      <c r="X524" s="451"/>
      <c r="Y524" s="451"/>
      <c r="Z524" s="451"/>
      <c r="AA524" s="451"/>
      <c r="AB524" s="451"/>
      <c r="AC524" s="451"/>
      <c r="AD524" s="451"/>
      <c r="AE524" s="451"/>
      <c r="AF524" s="451"/>
      <c r="AG524" s="451"/>
      <c r="AH524" s="451"/>
      <c r="AI524" s="451"/>
      <c r="AJ524" s="451"/>
      <c r="AK524" s="451"/>
      <c r="AL524" s="451"/>
      <c r="AM524" s="451"/>
      <c r="AN524" s="451"/>
      <c r="AO524" s="451"/>
      <c r="AP524" s="451"/>
      <c r="AQ524" s="451"/>
      <c r="AR524" s="451"/>
      <c r="AS524" s="451"/>
      <c r="AT524" s="451"/>
      <c r="AU524" s="451"/>
      <c r="AV524" s="451"/>
      <c r="AW524" s="451"/>
      <c r="AX524" s="451"/>
      <c r="AY524" s="451"/>
      <c r="AZ524" s="451"/>
      <c r="BA524" s="451"/>
      <c r="BB524" s="451"/>
      <c r="BC524" s="451"/>
      <c r="BD524" s="451"/>
      <c r="BE524" s="451"/>
      <c r="BF524" s="451"/>
      <c r="BG524" s="451"/>
      <c r="BH524" s="451"/>
      <c r="BI524" s="451"/>
      <c r="BJ524" s="451"/>
      <c r="BK524" s="451"/>
      <c r="BL524" s="451"/>
      <c r="BM524" s="451"/>
      <c r="BN524" s="451"/>
      <c r="BO524" s="451"/>
      <c r="BP524" s="451"/>
      <c r="BQ524" s="451"/>
      <c r="BR524" s="451"/>
      <c r="BS524" s="451"/>
      <c r="BT524" s="451"/>
      <c r="BU524" s="451"/>
      <c r="BV524" s="451"/>
      <c r="BW524" s="451"/>
      <c r="BX524" s="451"/>
      <c r="BY524" s="451"/>
      <c r="BZ524" s="451"/>
      <c r="CA524" s="451"/>
      <c r="CB524" s="451"/>
      <c r="CC524" s="451"/>
      <c r="CD524" s="451"/>
      <c r="CE524" s="451"/>
      <c r="CF524" s="451"/>
      <c r="CG524" s="451"/>
      <c r="CH524" s="451"/>
      <c r="CI524" s="451"/>
      <c r="CJ524" s="451"/>
      <c r="CK524" s="451"/>
      <c r="CL524" s="451"/>
      <c r="CM524" s="451"/>
      <c r="CN524" s="451"/>
      <c r="CO524" s="451"/>
      <c r="CP524" s="451"/>
      <c r="CQ524" s="451"/>
      <c r="CR524" s="451"/>
      <c r="CS524" s="451"/>
      <c r="CT524" s="451"/>
      <c r="CU524" s="451"/>
      <c r="CV524" s="451"/>
      <c r="CW524" s="451"/>
      <c r="CX524" s="451"/>
      <c r="CY524" s="451"/>
      <c r="CZ524" s="451"/>
      <c r="DA524" s="451"/>
      <c r="DB524" s="451"/>
      <c r="DC524" s="451"/>
      <c r="DD524" s="451"/>
      <c r="DE524" s="451"/>
      <c r="DF524" s="451"/>
      <c r="DG524" s="451"/>
      <c r="DH524" s="451"/>
      <c r="DI524" s="451"/>
      <c r="DJ524" s="451"/>
      <c r="DK524" s="451"/>
      <c r="DL524" s="451"/>
      <c r="DM524" s="451"/>
      <c r="DN524" s="451"/>
      <c r="DO524" s="451"/>
      <c r="DP524" s="451"/>
      <c r="DQ524" s="451"/>
      <c r="DR524" s="451"/>
      <c r="DS524" s="451"/>
      <c r="DT524" s="451"/>
      <c r="DU524" s="451"/>
      <c r="DV524" s="451"/>
      <c r="DW524" s="451"/>
      <c r="DX524" s="451"/>
      <c r="DY524" s="451"/>
      <c r="DZ524" s="451"/>
      <c r="EA524" s="451"/>
      <c r="EB524" s="451"/>
      <c r="EC524" s="451"/>
      <c r="ED524" s="451"/>
      <c r="EE524" s="451"/>
      <c r="EF524" s="451"/>
      <c r="EG524" s="451"/>
      <c r="EH524" s="451"/>
      <c r="EI524" s="451"/>
      <c r="EJ524" s="451"/>
      <c r="EK524" s="451"/>
      <c r="EL524" s="451"/>
      <c r="EM524" s="451"/>
      <c r="EN524" s="451"/>
      <c r="EO524" s="451"/>
      <c r="EP524" s="451"/>
      <c r="EQ524" s="451"/>
      <c r="ER524" s="451"/>
      <c r="ES524" s="451"/>
      <c r="ET524" s="451"/>
      <c r="EU524" s="451"/>
      <c r="EV524" s="451"/>
      <c r="EW524" s="451"/>
      <c r="EX524" s="451"/>
      <c r="EY524" s="451"/>
      <c r="EZ524" s="451"/>
      <c r="FA524" s="451"/>
      <c r="FB524" s="451"/>
      <c r="FC524" s="451"/>
      <c r="FD524" s="451"/>
      <c r="FE524" s="451"/>
      <c r="FF524" s="451"/>
      <c r="FG524" s="451"/>
      <c r="FH524" s="451"/>
      <c r="FI524" s="451"/>
      <c r="FJ524" s="451"/>
      <c r="FK524" s="451"/>
      <c r="FL524" s="451"/>
      <c r="FM524" s="451"/>
      <c r="FN524" s="451"/>
    </row>
    <row r="525" spans="1:170" ht="15.75" customHeight="1">
      <c r="A525" s="451"/>
      <c r="B525" s="451"/>
      <c r="C525" s="451"/>
      <c r="D525" s="451"/>
      <c r="E525" s="451"/>
      <c r="F525" s="451"/>
      <c r="G525" s="451"/>
      <c r="H525" s="451"/>
      <c r="I525" s="451"/>
      <c r="J525" s="451"/>
      <c r="K525" s="451"/>
      <c r="L525" s="451"/>
      <c r="M525" s="451"/>
      <c r="N525" s="451"/>
      <c r="O525" s="451"/>
      <c r="P525" s="451"/>
      <c r="Q525" s="451"/>
      <c r="R525" s="451"/>
      <c r="S525" s="451"/>
      <c r="T525" s="451"/>
      <c r="U525" s="451"/>
      <c r="V525" s="451"/>
      <c r="W525" s="451"/>
      <c r="X525" s="451"/>
      <c r="Y525" s="451"/>
      <c r="Z525" s="451"/>
      <c r="AA525" s="451"/>
      <c r="AB525" s="451"/>
      <c r="AC525" s="451"/>
      <c r="AD525" s="451"/>
      <c r="AE525" s="451"/>
      <c r="AF525" s="451"/>
      <c r="AG525" s="451"/>
      <c r="AH525" s="451"/>
      <c r="AI525" s="451"/>
      <c r="AJ525" s="451"/>
      <c r="AK525" s="451"/>
      <c r="AL525" s="451"/>
      <c r="AM525" s="451"/>
      <c r="AN525" s="451"/>
      <c r="AO525" s="451"/>
      <c r="AP525" s="451"/>
      <c r="AQ525" s="451"/>
      <c r="AR525" s="451"/>
      <c r="AS525" s="451"/>
      <c r="AT525" s="451"/>
      <c r="AU525" s="451"/>
      <c r="AV525" s="451"/>
      <c r="AW525" s="451"/>
      <c r="AX525" s="451"/>
      <c r="AY525" s="451"/>
      <c r="AZ525" s="451"/>
      <c r="BA525" s="451"/>
      <c r="BB525" s="451"/>
      <c r="BC525" s="451"/>
      <c r="BD525" s="451"/>
      <c r="BE525" s="451"/>
      <c r="BF525" s="451"/>
      <c r="BG525" s="451"/>
      <c r="BH525" s="451"/>
      <c r="BI525" s="451"/>
      <c r="BJ525" s="451"/>
      <c r="BK525" s="451"/>
      <c r="BL525" s="451"/>
      <c r="BM525" s="451"/>
      <c r="BN525" s="451"/>
      <c r="BO525" s="451"/>
      <c r="BP525" s="451"/>
      <c r="BQ525" s="451"/>
      <c r="BR525" s="451"/>
      <c r="BS525" s="451"/>
      <c r="BT525" s="451"/>
      <c r="BU525" s="451"/>
      <c r="BV525" s="451"/>
      <c r="BW525" s="451"/>
      <c r="BX525" s="451"/>
      <c r="BY525" s="451"/>
      <c r="BZ525" s="451"/>
      <c r="CA525" s="451"/>
      <c r="CB525" s="451"/>
      <c r="CC525" s="451"/>
      <c r="CD525" s="451"/>
      <c r="CE525" s="451"/>
      <c r="CF525" s="451"/>
      <c r="CG525" s="451"/>
      <c r="CH525" s="451"/>
      <c r="CI525" s="451"/>
      <c r="CJ525" s="451"/>
      <c r="CK525" s="451"/>
      <c r="CL525" s="451"/>
      <c r="CM525" s="451"/>
      <c r="CN525" s="451"/>
      <c r="CO525" s="451"/>
      <c r="CP525" s="451"/>
      <c r="CQ525" s="451"/>
      <c r="CR525" s="451"/>
      <c r="CS525" s="451"/>
      <c r="CT525" s="451"/>
      <c r="CU525" s="451"/>
      <c r="CV525" s="451"/>
      <c r="CW525" s="451"/>
      <c r="CX525" s="451"/>
      <c r="CY525" s="451"/>
      <c r="CZ525" s="451"/>
      <c r="DA525" s="451"/>
      <c r="DB525" s="451"/>
      <c r="DC525" s="451"/>
      <c r="DD525" s="451"/>
      <c r="DE525" s="451"/>
      <c r="DF525" s="451"/>
      <c r="DG525" s="451"/>
      <c r="DH525" s="451"/>
      <c r="DI525" s="451"/>
      <c r="DJ525" s="451"/>
      <c r="DK525" s="451"/>
      <c r="DL525" s="451"/>
      <c r="DM525" s="451"/>
      <c r="DN525" s="451"/>
      <c r="DO525" s="451"/>
      <c r="DP525" s="451"/>
      <c r="DQ525" s="451"/>
      <c r="DR525" s="451"/>
      <c r="DS525" s="451"/>
      <c r="DT525" s="451"/>
      <c r="DU525" s="451"/>
      <c r="DV525" s="451"/>
      <c r="DW525" s="451"/>
      <c r="DX525" s="451"/>
      <c r="DY525" s="451"/>
      <c r="DZ525" s="451"/>
      <c r="EA525" s="451"/>
      <c r="EB525" s="451"/>
      <c r="EC525" s="451"/>
      <c r="ED525" s="451"/>
      <c r="EE525" s="451"/>
      <c r="EF525" s="451"/>
      <c r="EG525" s="451"/>
      <c r="EH525" s="451"/>
      <c r="EI525" s="451"/>
      <c r="EJ525" s="451"/>
      <c r="EK525" s="451"/>
      <c r="EL525" s="451"/>
      <c r="EM525" s="451"/>
      <c r="EN525" s="451"/>
      <c r="EO525" s="451"/>
      <c r="EP525" s="451"/>
      <c r="EQ525" s="451"/>
      <c r="ER525" s="451"/>
      <c r="ES525" s="451"/>
      <c r="ET525" s="451"/>
      <c r="EU525" s="451"/>
      <c r="EV525" s="451"/>
      <c r="EW525" s="451"/>
      <c r="EX525" s="451"/>
      <c r="EY525" s="451"/>
      <c r="EZ525" s="451"/>
      <c r="FA525" s="451"/>
      <c r="FB525" s="451"/>
      <c r="FC525" s="451"/>
      <c r="FD525" s="451"/>
      <c r="FE525" s="451"/>
      <c r="FF525" s="451"/>
      <c r="FG525" s="451"/>
      <c r="FH525" s="451"/>
      <c r="FI525" s="451"/>
      <c r="FJ525" s="451"/>
      <c r="FK525" s="451"/>
      <c r="FL525" s="451"/>
      <c r="FM525" s="451"/>
      <c r="FN525" s="451"/>
    </row>
    <row r="526" spans="1:170" ht="15.75" customHeight="1">
      <c r="A526" s="451"/>
      <c r="B526" s="451"/>
      <c r="C526" s="451"/>
      <c r="D526" s="451"/>
      <c r="E526" s="451"/>
      <c r="F526" s="451"/>
      <c r="G526" s="451"/>
      <c r="H526" s="451"/>
      <c r="I526" s="451"/>
      <c r="J526" s="451"/>
      <c r="K526" s="451"/>
      <c r="L526" s="451"/>
      <c r="M526" s="451"/>
      <c r="N526" s="451"/>
      <c r="O526" s="451"/>
      <c r="P526" s="451"/>
      <c r="Q526" s="451"/>
      <c r="R526" s="451"/>
      <c r="S526" s="451"/>
      <c r="T526" s="451"/>
      <c r="U526" s="451"/>
      <c r="V526" s="451"/>
      <c r="W526" s="451"/>
      <c r="X526" s="451"/>
      <c r="Y526" s="451"/>
      <c r="Z526" s="451"/>
      <c r="AA526" s="451"/>
      <c r="AB526" s="451"/>
      <c r="AC526" s="451"/>
      <c r="AD526" s="451"/>
      <c r="AE526" s="451"/>
      <c r="AF526" s="451"/>
      <c r="AG526" s="451"/>
      <c r="AH526" s="451"/>
      <c r="AI526" s="451"/>
      <c r="AJ526" s="451"/>
      <c r="AK526" s="451"/>
      <c r="AL526" s="451"/>
      <c r="AM526" s="451"/>
      <c r="AN526" s="451"/>
      <c r="AO526" s="451"/>
      <c r="AP526" s="451"/>
      <c r="AQ526" s="451"/>
      <c r="AR526" s="451"/>
      <c r="AS526" s="451"/>
      <c r="AT526" s="451"/>
      <c r="AU526" s="451"/>
      <c r="AV526" s="451"/>
      <c r="AW526" s="451"/>
      <c r="AX526" s="451"/>
      <c r="AY526" s="451"/>
      <c r="AZ526" s="451"/>
      <c r="BA526" s="451"/>
      <c r="BB526" s="451"/>
      <c r="BC526" s="451"/>
      <c r="BD526" s="451"/>
      <c r="BE526" s="451"/>
      <c r="BF526" s="451"/>
      <c r="BG526" s="451"/>
      <c r="BH526" s="451"/>
      <c r="BI526" s="451"/>
      <c r="BJ526" s="451"/>
      <c r="BK526" s="451"/>
      <c r="BL526" s="451"/>
      <c r="BM526" s="451"/>
      <c r="BN526" s="451"/>
      <c r="BO526" s="451"/>
      <c r="BP526" s="451"/>
      <c r="BQ526" s="451"/>
      <c r="BR526" s="451"/>
      <c r="BS526" s="451"/>
      <c r="BT526" s="451"/>
      <c r="BU526" s="451"/>
      <c r="BV526" s="451"/>
      <c r="BW526" s="451"/>
      <c r="BX526" s="451"/>
      <c r="BY526" s="451"/>
      <c r="BZ526" s="451"/>
      <c r="CA526" s="451"/>
      <c r="CB526" s="451"/>
      <c r="CC526" s="451"/>
      <c r="CD526" s="451"/>
      <c r="CE526" s="451"/>
      <c r="CF526" s="451"/>
      <c r="CG526" s="451"/>
      <c r="CH526" s="451"/>
      <c r="CI526" s="451"/>
      <c r="CJ526" s="451"/>
      <c r="CK526" s="451"/>
      <c r="CL526" s="451"/>
      <c r="CM526" s="451"/>
      <c r="CN526" s="451"/>
      <c r="CO526" s="451"/>
      <c r="CP526" s="451"/>
      <c r="CQ526" s="451"/>
      <c r="CR526" s="451"/>
      <c r="CS526" s="451"/>
      <c r="CT526" s="451"/>
      <c r="CU526" s="451"/>
      <c r="CV526" s="451"/>
      <c r="CW526" s="451"/>
      <c r="CX526" s="451"/>
      <c r="CY526" s="451"/>
      <c r="CZ526" s="451"/>
      <c r="DA526" s="451"/>
      <c r="DB526" s="451"/>
      <c r="DC526" s="451"/>
      <c r="DD526" s="451"/>
      <c r="DE526" s="451"/>
      <c r="DF526" s="451"/>
      <c r="DG526" s="451"/>
      <c r="DH526" s="451"/>
      <c r="DI526" s="451"/>
      <c r="DJ526" s="451"/>
      <c r="DK526" s="451"/>
      <c r="DL526" s="451"/>
      <c r="DM526" s="451"/>
      <c r="DN526" s="451"/>
      <c r="DO526" s="451"/>
      <c r="DP526" s="451"/>
      <c r="DQ526" s="451"/>
      <c r="DR526" s="451"/>
      <c r="DS526" s="451"/>
      <c r="DT526" s="451"/>
      <c r="DU526" s="451"/>
      <c r="DV526" s="451"/>
      <c r="DW526" s="451"/>
      <c r="DX526" s="451"/>
      <c r="DY526" s="451"/>
      <c r="DZ526" s="451"/>
      <c r="EA526" s="451"/>
      <c r="EB526" s="451"/>
      <c r="EC526" s="451"/>
      <c r="ED526" s="451"/>
      <c r="EE526" s="451"/>
      <c r="EF526" s="451"/>
      <c r="EG526" s="451"/>
      <c r="EH526" s="451"/>
      <c r="EI526" s="451"/>
      <c r="EJ526" s="451"/>
      <c r="EK526" s="451"/>
      <c r="EL526" s="451"/>
      <c r="EM526" s="451"/>
      <c r="EN526" s="451"/>
      <c r="EO526" s="451"/>
      <c r="EP526" s="451"/>
      <c r="EQ526" s="451"/>
      <c r="ER526" s="451"/>
      <c r="ES526" s="451"/>
      <c r="ET526" s="451"/>
      <c r="EU526" s="451"/>
      <c r="EV526" s="451"/>
      <c r="EW526" s="451"/>
      <c r="EX526" s="451"/>
      <c r="EY526" s="451"/>
      <c r="EZ526" s="451"/>
      <c r="FA526" s="451"/>
      <c r="FB526" s="451"/>
      <c r="FC526" s="451"/>
      <c r="FD526" s="451"/>
      <c r="FE526" s="451"/>
      <c r="FF526" s="451"/>
      <c r="FG526" s="451"/>
      <c r="FH526" s="451"/>
      <c r="FI526" s="451"/>
      <c r="FJ526" s="451"/>
      <c r="FK526" s="451"/>
      <c r="FL526" s="451"/>
      <c r="FM526" s="451"/>
      <c r="FN526" s="451"/>
    </row>
    <row r="527" spans="1:170" ht="15.75" customHeight="1">
      <c r="A527" s="451"/>
      <c r="B527" s="451"/>
      <c r="C527" s="451"/>
      <c r="D527" s="451"/>
      <c r="E527" s="451"/>
      <c r="F527" s="451"/>
      <c r="G527" s="451"/>
      <c r="H527" s="451"/>
      <c r="I527" s="451"/>
      <c r="J527" s="451"/>
      <c r="K527" s="451"/>
      <c r="L527" s="451"/>
      <c r="M527" s="451"/>
      <c r="N527" s="451"/>
      <c r="O527" s="451"/>
      <c r="P527" s="451"/>
      <c r="Q527" s="451"/>
      <c r="R527" s="451"/>
      <c r="S527" s="451"/>
      <c r="T527" s="451"/>
      <c r="U527" s="451"/>
      <c r="V527" s="451"/>
      <c r="W527" s="451"/>
      <c r="X527" s="451"/>
      <c r="Y527" s="451"/>
      <c r="Z527" s="451"/>
      <c r="AA527" s="451"/>
      <c r="AB527" s="451"/>
      <c r="AC527" s="451"/>
      <c r="AD527" s="451"/>
      <c r="AE527" s="451"/>
      <c r="AF527" s="451"/>
      <c r="AG527" s="451"/>
      <c r="AH527" s="451"/>
      <c r="AI527" s="451"/>
      <c r="AJ527" s="451"/>
      <c r="AK527" s="451"/>
      <c r="AL527" s="451"/>
      <c r="AM527" s="451"/>
      <c r="AN527" s="451"/>
      <c r="AO527" s="451"/>
      <c r="AP527" s="451"/>
      <c r="AQ527" s="451"/>
      <c r="AR527" s="451"/>
      <c r="AS527" s="451"/>
      <c r="AT527" s="451"/>
      <c r="AU527" s="451"/>
      <c r="AV527" s="451"/>
      <c r="AW527" s="451"/>
      <c r="AX527" s="451"/>
      <c r="AY527" s="451"/>
      <c r="AZ527" s="451"/>
      <c r="BA527" s="451"/>
      <c r="BB527" s="451"/>
      <c r="BC527" s="451"/>
      <c r="BD527" s="451"/>
      <c r="BE527" s="451"/>
      <c r="BF527" s="451"/>
      <c r="BG527" s="451"/>
      <c r="BH527" s="451"/>
      <c r="BI527" s="451"/>
      <c r="BJ527" s="451"/>
      <c r="BK527" s="451"/>
      <c r="BL527" s="451"/>
      <c r="BM527" s="451"/>
      <c r="BN527" s="451"/>
      <c r="BO527" s="451"/>
      <c r="BP527" s="451"/>
      <c r="BQ527" s="451"/>
      <c r="BR527" s="451"/>
      <c r="BS527" s="451"/>
      <c r="BT527" s="451"/>
      <c r="BU527" s="451"/>
      <c r="BV527" s="451"/>
      <c r="BW527" s="451"/>
      <c r="BX527" s="451"/>
      <c r="BY527" s="451"/>
      <c r="BZ527" s="451"/>
      <c r="CA527" s="451"/>
      <c r="CB527" s="451"/>
      <c r="CC527" s="451"/>
      <c r="CD527" s="451"/>
      <c r="CE527" s="451"/>
      <c r="CF527" s="451"/>
      <c r="CG527" s="451"/>
      <c r="CH527" s="451"/>
      <c r="CI527" s="451"/>
      <c r="CJ527" s="451"/>
      <c r="CK527" s="451"/>
      <c r="CL527" s="451"/>
      <c r="CM527" s="451"/>
      <c r="CN527" s="451"/>
      <c r="CO527" s="451"/>
      <c r="CP527" s="451"/>
      <c r="CQ527" s="451"/>
      <c r="CR527" s="451"/>
      <c r="CS527" s="451"/>
      <c r="CT527" s="451"/>
      <c r="CU527" s="451"/>
      <c r="CV527" s="451"/>
      <c r="CW527" s="451"/>
      <c r="CX527" s="451"/>
      <c r="CY527" s="451"/>
      <c r="CZ527" s="451"/>
      <c r="DA527" s="451"/>
      <c r="DB527" s="451"/>
      <c r="DC527" s="451"/>
      <c r="DD527" s="451"/>
      <c r="DE527" s="451"/>
      <c r="DF527" s="451"/>
      <c r="DG527" s="451"/>
      <c r="DH527" s="451"/>
      <c r="DI527" s="451"/>
      <c r="DJ527" s="451"/>
      <c r="DK527" s="451"/>
      <c r="DL527" s="451"/>
      <c r="DM527" s="451"/>
      <c r="DN527" s="451"/>
      <c r="DO527" s="451"/>
      <c r="DP527" s="451"/>
      <c r="DQ527" s="451"/>
      <c r="DR527" s="451"/>
      <c r="DS527" s="451"/>
      <c r="DT527" s="451"/>
      <c r="DU527" s="451"/>
      <c r="DV527" s="451"/>
      <c r="DW527" s="451"/>
      <c r="DX527" s="451"/>
      <c r="DY527" s="451"/>
      <c r="DZ527" s="451"/>
      <c r="EA527" s="451"/>
      <c r="EB527" s="451"/>
      <c r="EC527" s="451"/>
      <c r="ED527" s="451"/>
      <c r="EE527" s="451"/>
      <c r="EF527" s="451"/>
      <c r="EG527" s="451"/>
      <c r="EH527" s="451"/>
      <c r="EI527" s="451"/>
      <c r="EJ527" s="451"/>
      <c r="EK527" s="451"/>
      <c r="EL527" s="451"/>
      <c r="EM527" s="451"/>
      <c r="EN527" s="451"/>
      <c r="EO527" s="451"/>
      <c r="EP527" s="451"/>
      <c r="EQ527" s="451"/>
      <c r="ER527" s="451"/>
      <c r="ES527" s="451"/>
      <c r="ET527" s="451"/>
      <c r="EU527" s="451"/>
      <c r="EV527" s="451"/>
      <c r="EW527" s="451"/>
      <c r="EX527" s="451"/>
      <c r="EY527" s="451"/>
      <c r="EZ527" s="451"/>
      <c r="FA527" s="451"/>
      <c r="FB527" s="451"/>
      <c r="FC527" s="451"/>
      <c r="FD527" s="451"/>
      <c r="FE527" s="451"/>
      <c r="FF527" s="451"/>
      <c r="FG527" s="451"/>
      <c r="FH527" s="451"/>
      <c r="FI527" s="451"/>
      <c r="FJ527" s="451"/>
      <c r="FK527" s="451"/>
      <c r="FL527" s="451"/>
      <c r="FM527" s="451"/>
      <c r="FN527" s="451"/>
    </row>
    <row r="528" spans="1:170" ht="15.75" customHeight="1">
      <c r="A528" s="451"/>
      <c r="B528" s="451"/>
      <c r="C528" s="451"/>
      <c r="D528" s="451"/>
      <c r="E528" s="451"/>
      <c r="F528" s="451"/>
      <c r="G528" s="451"/>
      <c r="H528" s="451"/>
      <c r="I528" s="451"/>
      <c r="J528" s="451"/>
      <c r="K528" s="451"/>
      <c r="L528" s="451"/>
      <c r="M528" s="451"/>
      <c r="N528" s="451"/>
      <c r="O528" s="451"/>
      <c r="P528" s="451"/>
      <c r="Q528" s="451"/>
      <c r="R528" s="451"/>
      <c r="S528" s="451"/>
      <c r="T528" s="451"/>
      <c r="U528" s="451"/>
      <c r="V528" s="451"/>
      <c r="W528" s="451"/>
      <c r="X528" s="451"/>
      <c r="Y528" s="451"/>
      <c r="Z528" s="451"/>
      <c r="AA528" s="451"/>
      <c r="AB528" s="451"/>
      <c r="AC528" s="451"/>
      <c r="AD528" s="451"/>
      <c r="AE528" s="451"/>
      <c r="AF528" s="451"/>
      <c r="AG528" s="451"/>
      <c r="AH528" s="451"/>
      <c r="AI528" s="451"/>
      <c r="AJ528" s="451"/>
      <c r="AK528" s="451"/>
      <c r="AL528" s="451"/>
      <c r="AM528" s="451"/>
      <c r="AN528" s="451"/>
      <c r="AO528" s="451"/>
      <c r="AP528" s="451"/>
      <c r="AQ528" s="451"/>
      <c r="AR528" s="451"/>
      <c r="AS528" s="451"/>
      <c r="AT528" s="451"/>
      <c r="AU528" s="451"/>
      <c r="AV528" s="451"/>
      <c r="AW528" s="451"/>
      <c r="AX528" s="451"/>
      <c r="AY528" s="451"/>
      <c r="AZ528" s="451"/>
      <c r="BA528" s="451"/>
      <c r="BB528" s="451"/>
      <c r="BC528" s="451"/>
      <c r="BD528" s="451"/>
      <c r="BE528" s="451"/>
      <c r="BF528" s="451"/>
      <c r="BG528" s="451"/>
      <c r="BH528" s="451"/>
      <c r="BI528" s="451"/>
      <c r="BJ528" s="451"/>
      <c r="BK528" s="451"/>
      <c r="BL528" s="451"/>
      <c r="BM528" s="451"/>
      <c r="BN528" s="451"/>
      <c r="BO528" s="451"/>
      <c r="BP528" s="451"/>
      <c r="BQ528" s="451"/>
      <c r="BR528" s="451"/>
      <c r="BS528" s="451"/>
      <c r="BT528" s="451"/>
      <c r="BU528" s="451"/>
      <c r="BV528" s="451"/>
      <c r="BW528" s="451"/>
      <c r="BX528" s="451"/>
      <c r="BY528" s="451"/>
      <c r="BZ528" s="451"/>
      <c r="CA528" s="451"/>
      <c r="CB528" s="451"/>
      <c r="CC528" s="451"/>
      <c r="CD528" s="451"/>
      <c r="CE528" s="451"/>
      <c r="CF528" s="451"/>
      <c r="CG528" s="451"/>
      <c r="CH528" s="451"/>
      <c r="CI528" s="451"/>
      <c r="CJ528" s="451"/>
      <c r="CK528" s="451"/>
      <c r="CL528" s="451"/>
      <c r="CM528" s="451"/>
      <c r="CN528" s="451"/>
      <c r="CO528" s="451"/>
      <c r="CP528" s="451"/>
      <c r="CQ528" s="451"/>
      <c r="CR528" s="451"/>
      <c r="CS528" s="451"/>
      <c r="CT528" s="451"/>
      <c r="CU528" s="451"/>
      <c r="CV528" s="451"/>
      <c r="CW528" s="451"/>
      <c r="CX528" s="451"/>
      <c r="CY528" s="451"/>
      <c r="CZ528" s="451"/>
      <c r="DA528" s="451"/>
      <c r="DB528" s="451"/>
      <c r="DC528" s="451"/>
      <c r="DD528" s="451"/>
      <c r="DE528" s="451"/>
      <c r="DF528" s="451"/>
      <c r="DG528" s="451"/>
      <c r="DH528" s="451"/>
      <c r="DI528" s="451"/>
      <c r="DJ528" s="451"/>
      <c r="DK528" s="451"/>
      <c r="DL528" s="451"/>
      <c r="DM528" s="451"/>
      <c r="DN528" s="451"/>
      <c r="DO528" s="451"/>
      <c r="DP528" s="451"/>
      <c r="DQ528" s="451"/>
      <c r="DR528" s="451"/>
      <c r="DS528" s="451"/>
      <c r="DT528" s="451"/>
      <c r="DU528" s="451"/>
      <c r="DV528" s="451"/>
      <c r="DW528" s="451"/>
      <c r="DX528" s="451"/>
      <c r="DY528" s="451"/>
      <c r="DZ528" s="451"/>
      <c r="EA528" s="451"/>
      <c r="EB528" s="451"/>
      <c r="EC528" s="451"/>
      <c r="ED528" s="451"/>
      <c r="EE528" s="451"/>
      <c r="EF528" s="451"/>
      <c r="EG528" s="451"/>
      <c r="EH528" s="451"/>
      <c r="EI528" s="451"/>
      <c r="EJ528" s="451"/>
      <c r="EK528" s="451"/>
      <c r="EL528" s="451"/>
      <c r="EM528" s="451"/>
      <c r="EN528" s="451"/>
      <c r="EO528" s="451"/>
      <c r="EP528" s="451"/>
      <c r="EQ528" s="451"/>
      <c r="ER528" s="451"/>
      <c r="ES528" s="451"/>
      <c r="ET528" s="451"/>
      <c r="EU528" s="451"/>
      <c r="EV528" s="451"/>
      <c r="EW528" s="451"/>
      <c r="EX528" s="451"/>
      <c r="EY528" s="451"/>
      <c r="EZ528" s="451"/>
      <c r="FA528" s="451"/>
      <c r="FB528" s="451"/>
      <c r="FC528" s="451"/>
      <c r="FD528" s="451"/>
      <c r="FE528" s="451"/>
      <c r="FF528" s="451"/>
      <c r="FG528" s="451"/>
      <c r="FH528" s="451"/>
      <c r="FI528" s="451"/>
      <c r="FJ528" s="451"/>
      <c r="FK528" s="451"/>
      <c r="FL528" s="451"/>
      <c r="FM528" s="451"/>
      <c r="FN528" s="451"/>
    </row>
    <row r="529" spans="1:170" ht="15.75" customHeight="1">
      <c r="A529" s="451"/>
      <c r="B529" s="451"/>
      <c r="C529" s="451"/>
      <c r="D529" s="451"/>
      <c r="E529" s="451"/>
      <c r="F529" s="451"/>
      <c r="G529" s="451"/>
      <c r="H529" s="451"/>
      <c r="I529" s="451"/>
      <c r="J529" s="451"/>
      <c r="K529" s="451"/>
      <c r="L529" s="451"/>
      <c r="M529" s="451"/>
      <c r="N529" s="451"/>
      <c r="O529" s="451"/>
      <c r="P529" s="451"/>
      <c r="Q529" s="451"/>
      <c r="R529" s="451"/>
      <c r="S529" s="451"/>
      <c r="T529" s="451"/>
      <c r="U529" s="451"/>
      <c r="V529" s="451"/>
      <c r="W529" s="451"/>
      <c r="X529" s="451"/>
      <c r="Y529" s="451"/>
      <c r="Z529" s="451"/>
      <c r="AA529" s="451"/>
      <c r="AB529" s="451"/>
      <c r="AC529" s="451"/>
      <c r="AD529" s="451"/>
      <c r="AE529" s="451"/>
      <c r="AF529" s="451"/>
      <c r="AG529" s="451"/>
      <c r="AH529" s="451"/>
      <c r="AI529" s="451"/>
      <c r="AJ529" s="451"/>
      <c r="AK529" s="451"/>
      <c r="AL529" s="451"/>
      <c r="AM529" s="451"/>
      <c r="AN529" s="451"/>
      <c r="AO529" s="451"/>
      <c r="AP529" s="451"/>
      <c r="AQ529" s="451"/>
      <c r="AR529" s="451"/>
      <c r="AS529" s="451"/>
      <c r="AT529" s="451"/>
      <c r="AU529" s="451"/>
      <c r="AV529" s="451"/>
      <c r="AW529" s="451"/>
      <c r="AX529" s="451"/>
      <c r="AY529" s="451"/>
      <c r="AZ529" s="451"/>
      <c r="BA529" s="451"/>
      <c r="BB529" s="451"/>
      <c r="BC529" s="451"/>
      <c r="BD529" s="451"/>
      <c r="BE529" s="451"/>
      <c r="BF529" s="451"/>
      <c r="BG529" s="451"/>
      <c r="BH529" s="451"/>
      <c r="BI529" s="451"/>
      <c r="BJ529" s="451"/>
      <c r="BK529" s="451"/>
      <c r="BL529" s="451"/>
      <c r="BM529" s="451"/>
      <c r="BN529" s="451"/>
      <c r="BO529" s="451"/>
      <c r="BP529" s="451"/>
      <c r="BQ529" s="451"/>
      <c r="BR529" s="451"/>
      <c r="BS529" s="451"/>
      <c r="BT529" s="451"/>
      <c r="BU529" s="451"/>
      <c r="BV529" s="451"/>
      <c r="BW529" s="451"/>
      <c r="BX529" s="451"/>
      <c r="BY529" s="451"/>
      <c r="BZ529" s="451"/>
      <c r="CA529" s="451"/>
      <c r="CB529" s="451"/>
      <c r="CC529" s="451"/>
      <c r="CD529" s="451"/>
      <c r="CE529" s="451"/>
      <c r="CF529" s="451"/>
      <c r="CG529" s="451"/>
      <c r="CH529" s="451"/>
      <c r="CI529" s="451"/>
      <c r="CJ529" s="451"/>
      <c r="CK529" s="451"/>
      <c r="CL529" s="451"/>
      <c r="CM529" s="451"/>
      <c r="CN529" s="451"/>
      <c r="CO529" s="451"/>
      <c r="CP529" s="451"/>
      <c r="CQ529" s="451"/>
      <c r="CR529" s="451"/>
      <c r="CS529" s="451"/>
      <c r="CT529" s="451"/>
      <c r="CU529" s="451"/>
      <c r="CV529" s="451"/>
      <c r="CW529" s="451"/>
      <c r="CX529" s="451"/>
      <c r="CY529" s="451"/>
      <c r="CZ529" s="451"/>
      <c r="DA529" s="451"/>
      <c r="DB529" s="451"/>
      <c r="DC529" s="451"/>
      <c r="DD529" s="451"/>
      <c r="DE529" s="451"/>
      <c r="DF529" s="451"/>
      <c r="DG529" s="451"/>
      <c r="DH529" s="451"/>
      <c r="DI529" s="451"/>
      <c r="DJ529" s="451"/>
      <c r="DK529" s="451"/>
      <c r="DL529" s="451"/>
      <c r="DM529" s="451"/>
      <c r="DN529" s="451"/>
      <c r="DO529" s="451"/>
      <c r="DP529" s="451"/>
      <c r="DQ529" s="451"/>
      <c r="DR529" s="451"/>
      <c r="DS529" s="451"/>
      <c r="DT529" s="451"/>
      <c r="DU529" s="451"/>
      <c r="DV529" s="451"/>
      <c r="DW529" s="451"/>
      <c r="DX529" s="451"/>
      <c r="DY529" s="451"/>
      <c r="DZ529" s="451"/>
      <c r="EA529" s="451"/>
      <c r="EB529" s="451"/>
      <c r="EC529" s="451"/>
      <c r="ED529" s="451"/>
      <c r="EE529" s="451"/>
      <c r="EF529" s="451"/>
      <c r="EG529" s="451"/>
      <c r="EH529" s="451"/>
      <c r="EI529" s="451"/>
      <c r="EJ529" s="451"/>
      <c r="EK529" s="451"/>
      <c r="EL529" s="451"/>
      <c r="EM529" s="451"/>
      <c r="EN529" s="451"/>
      <c r="EO529" s="451"/>
      <c r="EP529" s="451"/>
      <c r="EQ529" s="451"/>
      <c r="ER529" s="451"/>
      <c r="ES529" s="451"/>
      <c r="ET529" s="451"/>
      <c r="EU529" s="451"/>
      <c r="EV529" s="451"/>
      <c r="EW529" s="451"/>
      <c r="EX529" s="451"/>
      <c r="EY529" s="451"/>
      <c r="EZ529" s="451"/>
      <c r="FA529" s="451"/>
      <c r="FB529" s="451"/>
      <c r="FC529" s="451"/>
      <c r="FD529" s="451"/>
      <c r="FE529" s="451"/>
      <c r="FF529" s="451"/>
      <c r="FG529" s="451"/>
      <c r="FH529" s="451"/>
      <c r="FI529" s="451"/>
      <c r="FJ529" s="451"/>
      <c r="FK529" s="451"/>
      <c r="FL529" s="451"/>
      <c r="FM529" s="451"/>
      <c r="FN529" s="451"/>
    </row>
    <row r="530" spans="1:170" ht="15.75" customHeight="1">
      <c r="A530" s="451"/>
      <c r="B530" s="451"/>
      <c r="C530" s="451"/>
      <c r="D530" s="451"/>
      <c r="E530" s="451"/>
      <c r="F530" s="451"/>
      <c r="G530" s="451"/>
      <c r="H530" s="451"/>
      <c r="I530" s="451"/>
      <c r="J530" s="451"/>
      <c r="K530" s="451"/>
      <c r="L530" s="451"/>
      <c r="M530" s="451"/>
      <c r="N530" s="451"/>
      <c r="O530" s="451"/>
      <c r="P530" s="451"/>
      <c r="Q530" s="451"/>
      <c r="R530" s="451"/>
      <c r="S530" s="451"/>
      <c r="T530" s="451"/>
      <c r="U530" s="451"/>
      <c r="V530" s="451"/>
      <c r="W530" s="451"/>
      <c r="X530" s="451"/>
      <c r="Y530" s="451"/>
      <c r="Z530" s="451"/>
      <c r="AA530" s="451"/>
      <c r="AB530" s="451"/>
      <c r="AC530" s="451"/>
      <c r="AD530" s="451"/>
      <c r="AE530" s="451"/>
      <c r="AF530" s="451"/>
      <c r="AG530" s="451"/>
      <c r="AH530" s="451"/>
      <c r="AI530" s="451"/>
      <c r="AJ530" s="451"/>
      <c r="AK530" s="451"/>
      <c r="AL530" s="451"/>
      <c r="AM530" s="451"/>
      <c r="AN530" s="451"/>
      <c r="AO530" s="451"/>
      <c r="AP530" s="451"/>
      <c r="AQ530" s="451"/>
      <c r="AR530" s="451"/>
      <c r="AS530" s="451"/>
      <c r="AT530" s="451"/>
      <c r="AU530" s="451"/>
      <c r="AV530" s="451"/>
      <c r="AW530" s="451"/>
      <c r="AX530" s="451"/>
      <c r="AY530" s="451"/>
      <c r="AZ530" s="451"/>
      <c r="BA530" s="451"/>
      <c r="BB530" s="451"/>
      <c r="BC530" s="451"/>
      <c r="BD530" s="451"/>
      <c r="BE530" s="451"/>
      <c r="BF530" s="451"/>
      <c r="BG530" s="451"/>
      <c r="BH530" s="451"/>
      <c r="BI530" s="451"/>
      <c r="BJ530" s="451"/>
      <c r="BK530" s="451"/>
      <c r="BL530" s="451"/>
      <c r="BM530" s="451"/>
      <c r="BN530" s="451"/>
      <c r="BO530" s="451"/>
      <c r="BP530" s="451"/>
      <c r="BQ530" s="451"/>
      <c r="BR530" s="451"/>
      <c r="BS530" s="451"/>
      <c r="BT530" s="451"/>
      <c r="BU530" s="451"/>
      <c r="BV530" s="451"/>
      <c r="BW530" s="451"/>
      <c r="BX530" s="451"/>
      <c r="BY530" s="451"/>
      <c r="BZ530" s="451"/>
      <c r="CA530" s="451"/>
      <c r="CB530" s="451"/>
      <c r="CC530" s="451"/>
      <c r="CD530" s="451"/>
      <c r="CE530" s="451"/>
      <c r="CF530" s="451"/>
      <c r="CG530" s="451"/>
      <c r="CH530" s="451"/>
      <c r="CI530" s="451"/>
      <c r="CJ530" s="451"/>
      <c r="CK530" s="451"/>
      <c r="CL530" s="451"/>
      <c r="CM530" s="451"/>
      <c r="CN530" s="451"/>
      <c r="CO530" s="451"/>
      <c r="CP530" s="451"/>
      <c r="CQ530" s="451"/>
      <c r="CR530" s="451"/>
      <c r="CS530" s="451"/>
      <c r="CT530" s="451"/>
      <c r="CU530" s="451"/>
      <c r="CV530" s="451"/>
      <c r="CW530" s="451"/>
      <c r="CX530" s="451"/>
      <c r="CY530" s="451"/>
      <c r="CZ530" s="451"/>
      <c r="DA530" s="451"/>
      <c r="DB530" s="451"/>
      <c r="DC530" s="451"/>
      <c r="DD530" s="451"/>
      <c r="DE530" s="451"/>
      <c r="DF530" s="451"/>
      <c r="DG530" s="451"/>
      <c r="DH530" s="451"/>
      <c r="DI530" s="451"/>
      <c r="DJ530" s="451"/>
      <c r="DK530" s="451"/>
      <c r="DL530" s="451"/>
      <c r="DM530" s="451"/>
      <c r="DN530" s="451"/>
      <c r="DO530" s="451"/>
      <c r="DP530" s="451"/>
      <c r="DQ530" s="451"/>
      <c r="DR530" s="451"/>
      <c r="DS530" s="451"/>
      <c r="DT530" s="451"/>
      <c r="DU530" s="451"/>
      <c r="DV530" s="451"/>
      <c r="DW530" s="451"/>
      <c r="DX530" s="451"/>
      <c r="DY530" s="451"/>
      <c r="DZ530" s="451"/>
      <c r="EA530" s="451"/>
      <c r="EB530" s="451"/>
      <c r="EC530" s="451"/>
      <c r="ED530" s="451"/>
      <c r="EE530" s="451"/>
      <c r="EF530" s="451"/>
      <c r="EG530" s="451"/>
      <c r="EH530" s="451"/>
      <c r="EI530" s="451"/>
      <c r="EJ530" s="451"/>
      <c r="EK530" s="451"/>
      <c r="EL530" s="451"/>
      <c r="EM530" s="451"/>
      <c r="EN530" s="451"/>
      <c r="EO530" s="451"/>
      <c r="EP530" s="451"/>
      <c r="EQ530" s="451"/>
      <c r="ER530" s="451"/>
      <c r="ES530" s="451"/>
      <c r="ET530" s="451"/>
      <c r="EU530" s="451"/>
      <c r="EV530" s="451"/>
      <c r="EW530" s="451"/>
      <c r="EX530" s="451"/>
      <c r="EY530" s="451"/>
      <c r="EZ530" s="451"/>
      <c r="FA530" s="451"/>
      <c r="FB530" s="451"/>
      <c r="FC530" s="451"/>
      <c r="FD530" s="451"/>
      <c r="FE530" s="451"/>
      <c r="FF530" s="451"/>
      <c r="FG530" s="451"/>
      <c r="FH530" s="451"/>
      <c r="FI530" s="451"/>
      <c r="FJ530" s="451"/>
      <c r="FK530" s="451"/>
      <c r="FL530" s="451"/>
      <c r="FM530" s="451"/>
      <c r="FN530" s="451"/>
    </row>
    <row r="531" spans="1:170" ht="15.75" customHeight="1">
      <c r="A531" s="451"/>
      <c r="B531" s="451"/>
      <c r="C531" s="451"/>
      <c r="D531" s="451"/>
      <c r="E531" s="451"/>
      <c r="F531" s="451"/>
      <c r="G531" s="451"/>
      <c r="H531" s="451"/>
      <c r="I531" s="451"/>
      <c r="J531" s="451"/>
      <c r="K531" s="451"/>
      <c r="L531" s="451"/>
      <c r="M531" s="451"/>
      <c r="N531" s="451"/>
      <c r="O531" s="451"/>
      <c r="P531" s="451"/>
      <c r="Q531" s="451"/>
      <c r="R531" s="451"/>
      <c r="S531" s="451"/>
      <c r="T531" s="451"/>
      <c r="U531" s="451"/>
      <c r="V531" s="451"/>
      <c r="W531" s="451"/>
      <c r="X531" s="451"/>
      <c r="Y531" s="451"/>
      <c r="Z531" s="451"/>
      <c r="AA531" s="451"/>
      <c r="AB531" s="451"/>
      <c r="AC531" s="451"/>
      <c r="AD531" s="451"/>
      <c r="AE531" s="451"/>
      <c r="AF531" s="451"/>
      <c r="AG531" s="451"/>
      <c r="AH531" s="451"/>
      <c r="AI531" s="451"/>
      <c r="AJ531" s="451"/>
      <c r="AK531" s="451"/>
      <c r="AL531" s="451"/>
      <c r="AM531" s="451"/>
      <c r="AN531" s="451"/>
      <c r="AO531" s="451"/>
      <c r="AP531" s="451"/>
      <c r="AQ531" s="451"/>
      <c r="AR531" s="451"/>
      <c r="AS531" s="451"/>
      <c r="AT531" s="451"/>
      <c r="AU531" s="451"/>
      <c r="AV531" s="451"/>
      <c r="AW531" s="451"/>
      <c r="AX531" s="451"/>
      <c r="AY531" s="451"/>
      <c r="AZ531" s="451"/>
      <c r="BA531" s="451"/>
      <c r="BB531" s="451"/>
      <c r="BC531" s="451"/>
      <c r="BD531" s="451"/>
      <c r="BE531" s="451"/>
      <c r="BF531" s="451"/>
      <c r="BG531" s="451"/>
      <c r="BH531" s="451"/>
      <c r="BI531" s="451"/>
      <c r="BJ531" s="451"/>
      <c r="BK531" s="451"/>
      <c r="BL531" s="451"/>
      <c r="BM531" s="451"/>
      <c r="BN531" s="451"/>
      <c r="BO531" s="451"/>
      <c r="BP531" s="451"/>
      <c r="BQ531" s="451"/>
      <c r="BR531" s="451"/>
      <c r="BS531" s="451"/>
      <c r="BT531" s="451"/>
      <c r="BU531" s="451"/>
      <c r="BV531" s="451"/>
      <c r="BW531" s="451"/>
      <c r="BX531" s="451"/>
      <c r="BY531" s="451"/>
      <c r="BZ531" s="451"/>
      <c r="CA531" s="451"/>
      <c r="CB531" s="451"/>
      <c r="CC531" s="451"/>
      <c r="CD531" s="451"/>
      <c r="CE531" s="451"/>
      <c r="CF531" s="451"/>
      <c r="CG531" s="451"/>
      <c r="CH531" s="451"/>
      <c r="CI531" s="451"/>
      <c r="CJ531" s="451"/>
      <c r="CK531" s="451"/>
      <c r="CL531" s="451"/>
      <c r="CM531" s="451"/>
      <c r="CN531" s="451"/>
      <c r="CO531" s="451"/>
      <c r="CP531" s="451"/>
      <c r="CQ531" s="451"/>
      <c r="CR531" s="451"/>
      <c r="CS531" s="451"/>
      <c r="CT531" s="451"/>
      <c r="CU531" s="451"/>
      <c r="CV531" s="451"/>
      <c r="CW531" s="451"/>
      <c r="CX531" s="451"/>
      <c r="CY531" s="451"/>
      <c r="CZ531" s="451"/>
      <c r="DA531" s="451"/>
      <c r="DB531" s="451"/>
      <c r="DC531" s="451"/>
      <c r="DD531" s="451"/>
      <c r="DE531" s="451"/>
      <c r="DF531" s="451"/>
      <c r="DG531" s="451"/>
      <c r="DH531" s="451"/>
      <c r="DI531" s="451"/>
      <c r="DJ531" s="451"/>
      <c r="DK531" s="451"/>
      <c r="DL531" s="451"/>
      <c r="DM531" s="451"/>
      <c r="DN531" s="451"/>
      <c r="DO531" s="451"/>
      <c r="DP531" s="451"/>
      <c r="DQ531" s="451"/>
      <c r="DR531" s="451"/>
      <c r="DS531" s="451"/>
      <c r="DT531" s="451"/>
      <c r="DU531" s="451"/>
      <c r="DV531" s="451"/>
      <c r="DW531" s="451"/>
      <c r="DX531" s="451"/>
      <c r="DY531" s="451"/>
      <c r="DZ531" s="451"/>
      <c r="EA531" s="451"/>
      <c r="EB531" s="451"/>
      <c r="EC531" s="451"/>
      <c r="ED531" s="451"/>
      <c r="EE531" s="451"/>
      <c r="EF531" s="451"/>
      <c r="EG531" s="451"/>
      <c r="EH531" s="451"/>
      <c r="EI531" s="451"/>
      <c r="EJ531" s="451"/>
      <c r="EK531" s="451"/>
      <c r="EL531" s="451"/>
      <c r="EM531" s="451"/>
      <c r="EN531" s="451"/>
      <c r="EO531" s="451"/>
      <c r="EP531" s="451"/>
      <c r="EQ531" s="451"/>
      <c r="ER531" s="451"/>
      <c r="ES531" s="451"/>
      <c r="ET531" s="451"/>
      <c r="EU531" s="451"/>
      <c r="EV531" s="451"/>
      <c r="EW531" s="451"/>
      <c r="EX531" s="451"/>
      <c r="EY531" s="451"/>
      <c r="EZ531" s="451"/>
      <c r="FA531" s="451"/>
      <c r="FB531" s="451"/>
      <c r="FC531" s="451"/>
      <c r="FD531" s="451"/>
      <c r="FE531" s="451"/>
      <c r="FF531" s="451"/>
      <c r="FG531" s="451"/>
      <c r="FH531" s="451"/>
      <c r="FI531" s="451"/>
      <c r="FJ531" s="451"/>
      <c r="FK531" s="451"/>
      <c r="FL531" s="451"/>
      <c r="FM531" s="451"/>
      <c r="FN531" s="451"/>
    </row>
    <row r="532" spans="1:170" ht="15.75" customHeight="1">
      <c r="A532" s="451"/>
      <c r="B532" s="451"/>
      <c r="C532" s="451"/>
      <c r="D532" s="451"/>
      <c r="E532" s="451"/>
      <c r="F532" s="451"/>
      <c r="G532" s="451"/>
      <c r="H532" s="451"/>
      <c r="I532" s="451"/>
      <c r="J532" s="451"/>
      <c r="K532" s="451"/>
      <c r="L532" s="451"/>
      <c r="M532" s="451"/>
      <c r="N532" s="451"/>
      <c r="O532" s="451"/>
      <c r="P532" s="451"/>
      <c r="Q532" s="451"/>
      <c r="R532" s="451"/>
      <c r="S532" s="451"/>
      <c r="T532" s="451"/>
      <c r="U532" s="451"/>
      <c r="V532" s="451"/>
      <c r="W532" s="451"/>
      <c r="X532" s="451"/>
      <c r="Y532" s="451"/>
      <c r="Z532" s="451"/>
      <c r="AA532" s="451"/>
      <c r="AB532" s="451"/>
      <c r="AC532" s="451"/>
      <c r="AD532" s="451"/>
      <c r="AE532" s="451"/>
      <c r="AF532" s="451"/>
      <c r="AG532" s="451"/>
      <c r="AH532" s="451"/>
      <c r="AI532" s="451"/>
      <c r="AJ532" s="451"/>
      <c r="AK532" s="451"/>
      <c r="AL532" s="451"/>
      <c r="AM532" s="451"/>
      <c r="AN532" s="451"/>
      <c r="AO532" s="451"/>
      <c r="AP532" s="451"/>
      <c r="AQ532" s="451"/>
      <c r="AR532" s="451"/>
      <c r="AS532" s="451"/>
      <c r="AT532" s="451"/>
      <c r="AU532" s="451"/>
      <c r="AV532" s="451"/>
      <c r="AW532" s="451"/>
      <c r="AX532" s="451"/>
      <c r="AY532" s="451"/>
      <c r="AZ532" s="451"/>
      <c r="BA532" s="451"/>
      <c r="BB532" s="451"/>
      <c r="BC532" s="451"/>
      <c r="BD532" s="451"/>
      <c r="BE532" s="451"/>
      <c r="BF532" s="451"/>
      <c r="BG532" s="451"/>
      <c r="BH532" s="451"/>
      <c r="BI532" s="451"/>
      <c r="BJ532" s="451"/>
      <c r="BK532" s="451"/>
      <c r="BL532" s="451"/>
      <c r="BM532" s="451"/>
      <c r="BN532" s="451"/>
      <c r="BO532" s="451"/>
      <c r="BP532" s="451"/>
      <c r="BQ532" s="451"/>
      <c r="BR532" s="451"/>
      <c r="BS532" s="451"/>
      <c r="BT532" s="451"/>
      <c r="BU532" s="451"/>
      <c r="BV532" s="451"/>
      <c r="BW532" s="451"/>
      <c r="BX532" s="451"/>
      <c r="BY532" s="451"/>
      <c r="BZ532" s="451"/>
      <c r="CA532" s="451"/>
      <c r="CB532" s="451"/>
      <c r="CC532" s="451"/>
      <c r="CD532" s="451"/>
      <c r="CE532" s="451"/>
      <c r="CF532" s="451"/>
      <c r="CG532" s="451"/>
      <c r="CH532" s="451"/>
      <c r="CI532" s="451"/>
      <c r="CJ532" s="451"/>
      <c r="CK532" s="451"/>
      <c r="CL532" s="451"/>
      <c r="CM532" s="451"/>
      <c r="CN532" s="451"/>
      <c r="CO532" s="451"/>
      <c r="CP532" s="451"/>
      <c r="CQ532" s="451"/>
      <c r="CR532" s="451"/>
      <c r="CS532" s="451"/>
      <c r="CT532" s="451"/>
      <c r="CU532" s="451"/>
      <c r="CV532" s="451"/>
      <c r="CW532" s="451"/>
      <c r="CX532" s="451"/>
      <c r="CY532" s="451"/>
      <c r="CZ532" s="451"/>
      <c r="DA532" s="451"/>
      <c r="DB532" s="451"/>
      <c r="DC532" s="451"/>
      <c r="DD532" s="451"/>
      <c r="DE532" s="451"/>
      <c r="DF532" s="451"/>
      <c r="DG532" s="451"/>
      <c r="DH532" s="451"/>
      <c r="DI532" s="451"/>
      <c r="DJ532" s="451"/>
      <c r="DK532" s="451"/>
      <c r="DL532" s="451"/>
      <c r="DM532" s="451"/>
      <c r="DN532" s="451"/>
      <c r="DO532" s="451"/>
      <c r="DP532" s="451"/>
      <c r="DQ532" s="451"/>
      <c r="DR532" s="451"/>
      <c r="DS532" s="451"/>
      <c r="DT532" s="451"/>
      <c r="DU532" s="451"/>
      <c r="DV532" s="451"/>
      <c r="DW532" s="451"/>
      <c r="DX532" s="451"/>
      <c r="DY532" s="451"/>
      <c r="DZ532" s="451"/>
      <c r="EA532" s="451"/>
      <c r="EB532" s="451"/>
      <c r="EC532" s="451"/>
      <c r="ED532" s="451"/>
      <c r="EE532" s="451"/>
      <c r="EF532" s="451"/>
      <c r="EG532" s="451"/>
      <c r="EH532" s="451"/>
      <c r="EI532" s="451"/>
      <c r="EJ532" s="451"/>
      <c r="EK532" s="451"/>
      <c r="EL532" s="451"/>
      <c r="EM532" s="451"/>
      <c r="EN532" s="451"/>
      <c r="EO532" s="451"/>
      <c r="EP532" s="451"/>
      <c r="EQ532" s="451"/>
      <c r="ER532" s="451"/>
      <c r="ES532" s="451"/>
      <c r="ET532" s="451"/>
      <c r="EU532" s="451"/>
      <c r="EV532" s="451"/>
      <c r="EW532" s="451"/>
      <c r="EX532" s="451"/>
      <c r="EY532" s="451"/>
      <c r="EZ532" s="451"/>
      <c r="FA532" s="451"/>
      <c r="FB532" s="451"/>
      <c r="FC532" s="451"/>
      <c r="FD532" s="451"/>
      <c r="FE532" s="451"/>
      <c r="FF532" s="451"/>
      <c r="FG532" s="451"/>
      <c r="FH532" s="451"/>
      <c r="FI532" s="451"/>
      <c r="FJ532" s="451"/>
      <c r="FK532" s="451"/>
      <c r="FL532" s="451"/>
      <c r="FM532" s="451"/>
      <c r="FN532" s="451"/>
    </row>
    <row r="533" spans="1:170" ht="15.75" customHeight="1">
      <c r="A533" s="451"/>
      <c r="B533" s="451"/>
      <c r="C533" s="451"/>
      <c r="D533" s="451"/>
      <c r="E533" s="451"/>
      <c r="F533" s="451"/>
      <c r="G533" s="451"/>
      <c r="H533" s="451"/>
      <c r="I533" s="451"/>
      <c r="J533" s="451"/>
      <c r="K533" s="451"/>
      <c r="L533" s="451"/>
      <c r="M533" s="451"/>
      <c r="N533" s="451"/>
      <c r="O533" s="451"/>
      <c r="P533" s="451"/>
      <c r="Q533" s="451"/>
      <c r="R533" s="451"/>
      <c r="S533" s="451"/>
      <c r="T533" s="451"/>
      <c r="U533" s="451"/>
      <c r="V533" s="451"/>
      <c r="W533" s="451"/>
      <c r="X533" s="451"/>
      <c r="Y533" s="451"/>
      <c r="Z533" s="451"/>
      <c r="AA533" s="451"/>
      <c r="AB533" s="451"/>
      <c r="AC533" s="451"/>
      <c r="AD533" s="451"/>
      <c r="AE533" s="451"/>
      <c r="AF533" s="451"/>
      <c r="AG533" s="451"/>
      <c r="AH533" s="451"/>
      <c r="AI533" s="451"/>
      <c r="AJ533" s="451"/>
      <c r="AK533" s="451"/>
      <c r="AL533" s="451"/>
      <c r="AM533" s="451"/>
      <c r="AN533" s="451"/>
      <c r="AO533" s="451"/>
      <c r="AP533" s="451"/>
      <c r="AQ533" s="451"/>
      <c r="AR533" s="451"/>
      <c r="AS533" s="451"/>
      <c r="AT533" s="451"/>
      <c r="AU533" s="451"/>
      <c r="AV533" s="451"/>
      <c r="AW533" s="451"/>
      <c r="AX533" s="451"/>
      <c r="AY533" s="451"/>
      <c r="AZ533" s="451"/>
      <c r="BA533" s="451"/>
      <c r="BB533" s="451"/>
      <c r="BC533" s="451"/>
      <c r="BD533" s="451"/>
      <c r="BE533" s="451"/>
      <c r="BF533" s="451"/>
      <c r="BG533" s="451"/>
      <c r="BH533" s="451"/>
      <c r="BI533" s="451"/>
      <c r="BJ533" s="451"/>
      <c r="BK533" s="451"/>
      <c r="BL533" s="451"/>
      <c r="BM533" s="451"/>
      <c r="BN533" s="451"/>
      <c r="BO533" s="451"/>
      <c r="BP533" s="451"/>
      <c r="BQ533" s="451"/>
      <c r="BR533" s="451"/>
      <c r="BS533" s="451"/>
      <c r="BT533" s="451"/>
      <c r="BU533" s="451"/>
      <c r="BV533" s="451"/>
      <c r="BW533" s="451"/>
      <c r="BX533" s="451"/>
      <c r="BY533" s="451"/>
      <c r="BZ533" s="451"/>
      <c r="CA533" s="451"/>
      <c r="CB533" s="451"/>
      <c r="CC533" s="451"/>
      <c r="CD533" s="451"/>
      <c r="CE533" s="451"/>
      <c r="CF533" s="451"/>
      <c r="CG533" s="451"/>
      <c r="CH533" s="451"/>
      <c r="CI533" s="451"/>
      <c r="CJ533" s="451"/>
      <c r="CK533" s="451"/>
      <c r="CL533" s="451"/>
      <c r="CM533" s="451"/>
      <c r="CN533" s="451"/>
      <c r="CO533" s="451"/>
      <c r="CP533" s="451"/>
      <c r="CQ533" s="451"/>
      <c r="CR533" s="451"/>
      <c r="CS533" s="451"/>
      <c r="CT533" s="451"/>
      <c r="CU533" s="451"/>
      <c r="CV533" s="451"/>
      <c r="CW533" s="451"/>
      <c r="CX533" s="451"/>
      <c r="CY533" s="451"/>
      <c r="CZ533" s="451"/>
      <c r="DA533" s="451"/>
      <c r="DB533" s="451"/>
      <c r="DC533" s="451"/>
      <c r="DD533" s="451"/>
      <c r="DE533" s="451"/>
      <c r="DF533" s="451"/>
      <c r="DG533" s="451"/>
      <c r="DH533" s="451"/>
      <c r="DI533" s="451"/>
      <c r="DJ533" s="451"/>
      <c r="DK533" s="451"/>
      <c r="DL533" s="451"/>
      <c r="DM533" s="451"/>
      <c r="DN533" s="451"/>
      <c r="DO533" s="451"/>
      <c r="DP533" s="451"/>
      <c r="DQ533" s="451"/>
      <c r="DR533" s="451"/>
      <c r="DS533" s="451"/>
      <c r="DT533" s="451"/>
      <c r="DU533" s="451"/>
      <c r="DV533" s="451"/>
      <c r="DW533" s="451"/>
      <c r="DX533" s="451"/>
      <c r="DY533" s="451"/>
      <c r="DZ533" s="451"/>
      <c r="EA533" s="451"/>
      <c r="EB533" s="451"/>
      <c r="EC533" s="451"/>
      <c r="ED533" s="451"/>
      <c r="EE533" s="451"/>
      <c r="EF533" s="451"/>
      <c r="EG533" s="451"/>
      <c r="EH533" s="451"/>
      <c r="EI533" s="451"/>
      <c r="EJ533" s="451"/>
      <c r="EK533" s="451"/>
      <c r="EL533" s="451"/>
      <c r="EM533" s="451"/>
      <c r="EN533" s="451"/>
      <c r="EO533" s="451"/>
      <c r="EP533" s="451"/>
      <c r="EQ533" s="451"/>
      <c r="ER533" s="451"/>
      <c r="ES533" s="451"/>
      <c r="ET533" s="451"/>
      <c r="EU533" s="451"/>
      <c r="EV533" s="451"/>
      <c r="EW533" s="451"/>
      <c r="EX533" s="451"/>
      <c r="EY533" s="451"/>
      <c r="EZ533" s="451"/>
      <c r="FA533" s="451"/>
      <c r="FB533" s="451"/>
      <c r="FC533" s="451"/>
      <c r="FD533" s="451"/>
      <c r="FE533" s="451"/>
      <c r="FF533" s="451"/>
      <c r="FG533" s="451"/>
      <c r="FH533" s="451"/>
      <c r="FI533" s="451"/>
      <c r="FJ533" s="451"/>
      <c r="FK533" s="451"/>
      <c r="FL533" s="451"/>
      <c r="FM533" s="451"/>
      <c r="FN533" s="451"/>
    </row>
    <row r="534" spans="1:170" ht="15.75" customHeight="1">
      <c r="A534" s="451"/>
      <c r="B534" s="451"/>
      <c r="C534" s="451"/>
      <c r="D534" s="451"/>
      <c r="E534" s="451"/>
      <c r="F534" s="451"/>
      <c r="G534" s="451"/>
      <c r="H534" s="451"/>
      <c r="I534" s="451"/>
      <c r="J534" s="451"/>
      <c r="K534" s="451"/>
      <c r="L534" s="451"/>
      <c r="M534" s="451"/>
      <c r="N534" s="451"/>
      <c r="O534" s="451"/>
      <c r="P534" s="451"/>
      <c r="Q534" s="451"/>
      <c r="R534" s="451"/>
      <c r="S534" s="451"/>
      <c r="T534" s="451"/>
      <c r="U534" s="451"/>
      <c r="V534" s="451"/>
      <c r="W534" s="451"/>
      <c r="X534" s="451"/>
      <c r="Y534" s="451"/>
      <c r="Z534" s="451"/>
      <c r="AA534" s="451"/>
      <c r="AB534" s="451"/>
      <c r="AC534" s="451"/>
      <c r="AD534" s="451"/>
      <c r="AE534" s="451"/>
      <c r="AF534" s="451"/>
      <c r="AG534" s="451"/>
      <c r="AH534" s="451"/>
      <c r="AI534" s="451"/>
      <c r="AJ534" s="451"/>
      <c r="AK534" s="451"/>
      <c r="AL534" s="451"/>
      <c r="AM534" s="451"/>
      <c r="AN534" s="451"/>
      <c r="AO534" s="451"/>
      <c r="AP534" s="451"/>
      <c r="AQ534" s="451"/>
      <c r="AR534" s="451"/>
      <c r="AS534" s="451"/>
      <c r="AT534" s="451"/>
      <c r="AU534" s="451"/>
      <c r="AV534" s="451"/>
      <c r="AW534" s="451"/>
      <c r="AX534" s="451"/>
      <c r="AY534" s="451"/>
      <c r="AZ534" s="451"/>
      <c r="BA534" s="451"/>
      <c r="BB534" s="451"/>
      <c r="BC534" s="451"/>
      <c r="BD534" s="451"/>
      <c r="BE534" s="451"/>
      <c r="BF534" s="451"/>
      <c r="BG534" s="451"/>
      <c r="BH534" s="451"/>
      <c r="BI534" s="451"/>
      <c r="BJ534" s="451"/>
      <c r="BK534" s="451"/>
      <c r="BL534" s="451"/>
      <c r="BM534" s="451"/>
      <c r="BN534" s="451"/>
      <c r="BO534" s="451"/>
      <c r="BP534" s="451"/>
      <c r="BQ534" s="451"/>
      <c r="BR534" s="451"/>
      <c r="BS534" s="451"/>
      <c r="BT534" s="451"/>
      <c r="BU534" s="451"/>
      <c r="BV534" s="451"/>
      <c r="BW534" s="451"/>
      <c r="BX534" s="451"/>
      <c r="BY534" s="451"/>
      <c r="BZ534" s="451"/>
      <c r="CA534" s="451"/>
      <c r="CB534" s="451"/>
      <c r="CC534" s="451"/>
      <c r="CD534" s="451"/>
      <c r="CE534" s="451"/>
      <c r="CF534" s="451"/>
      <c r="CG534" s="451"/>
      <c r="CH534" s="451"/>
      <c r="CI534" s="451"/>
      <c r="CJ534" s="451"/>
      <c r="CK534" s="451"/>
      <c r="CL534" s="451"/>
      <c r="CM534" s="451"/>
      <c r="CN534" s="451"/>
      <c r="CO534" s="451"/>
      <c r="CP534" s="451"/>
      <c r="CQ534" s="451"/>
      <c r="CR534" s="451"/>
      <c r="CS534" s="451"/>
      <c r="CT534" s="451"/>
      <c r="CU534" s="451"/>
      <c r="CV534" s="451"/>
      <c r="CW534" s="451"/>
      <c r="CX534" s="451"/>
      <c r="CY534" s="451"/>
      <c r="CZ534" s="451"/>
      <c r="DA534" s="451"/>
      <c r="DB534" s="451"/>
      <c r="DC534" s="451"/>
      <c r="DD534" s="451"/>
      <c r="DE534" s="451"/>
      <c r="DF534" s="451"/>
      <c r="DG534" s="451"/>
      <c r="DH534" s="451"/>
      <c r="DI534" s="451"/>
      <c r="DJ534" s="451"/>
      <c r="DK534" s="451"/>
      <c r="DL534" s="451"/>
      <c r="DM534" s="451"/>
      <c r="DN534" s="451"/>
      <c r="DO534" s="451"/>
      <c r="DP534" s="451"/>
      <c r="DQ534" s="451"/>
      <c r="DR534" s="451"/>
      <c r="DS534" s="451"/>
      <c r="DT534" s="451"/>
      <c r="DU534" s="451"/>
      <c r="DV534" s="451"/>
      <c r="DW534" s="451"/>
      <c r="DX534" s="451"/>
      <c r="DY534" s="451"/>
      <c r="DZ534" s="451"/>
      <c r="EA534" s="451"/>
      <c r="EB534" s="451"/>
      <c r="EC534" s="451"/>
      <c r="ED534" s="451"/>
      <c r="EE534" s="451"/>
      <c r="EF534" s="451"/>
      <c r="EG534" s="451"/>
      <c r="EH534" s="451"/>
      <c r="EI534" s="451"/>
      <c r="EJ534" s="451"/>
      <c r="EK534" s="451"/>
      <c r="EL534" s="451"/>
      <c r="EM534" s="451"/>
      <c r="EN534" s="451"/>
      <c r="EO534" s="451"/>
      <c r="EP534" s="451"/>
      <c r="EQ534" s="451"/>
      <c r="ER534" s="451"/>
      <c r="ES534" s="451"/>
      <c r="ET534" s="451"/>
      <c r="EU534" s="451"/>
      <c r="EV534" s="451"/>
      <c r="EW534" s="451"/>
      <c r="EX534" s="451"/>
      <c r="EY534" s="451"/>
      <c r="EZ534" s="451"/>
      <c r="FA534" s="451"/>
      <c r="FB534" s="451"/>
      <c r="FC534" s="451"/>
      <c r="FD534" s="451"/>
      <c r="FE534" s="451"/>
      <c r="FF534" s="451"/>
      <c r="FG534" s="451"/>
      <c r="FH534" s="451"/>
      <c r="FI534" s="451"/>
      <c r="FJ534" s="451"/>
      <c r="FK534" s="451"/>
      <c r="FL534" s="451"/>
      <c r="FM534" s="451"/>
      <c r="FN534" s="451"/>
    </row>
    <row r="535" spans="1:170" ht="15.75" customHeight="1">
      <c r="A535" s="451"/>
      <c r="B535" s="451"/>
      <c r="C535" s="451"/>
      <c r="D535" s="451"/>
      <c r="E535" s="451"/>
      <c r="F535" s="451"/>
      <c r="G535" s="451"/>
      <c r="H535" s="451"/>
      <c r="I535" s="451"/>
      <c r="J535" s="451"/>
      <c r="K535" s="451"/>
      <c r="L535" s="451"/>
      <c r="M535" s="451"/>
      <c r="N535" s="451"/>
      <c r="O535" s="451"/>
      <c r="P535" s="451"/>
      <c r="Q535" s="451"/>
      <c r="R535" s="451"/>
      <c r="S535" s="451"/>
      <c r="T535" s="451"/>
      <c r="U535" s="451"/>
      <c r="V535" s="451"/>
      <c r="W535" s="451"/>
      <c r="X535" s="451"/>
      <c r="Y535" s="451"/>
      <c r="Z535" s="451"/>
      <c r="AA535" s="451"/>
      <c r="AB535" s="451"/>
      <c r="AC535" s="451"/>
      <c r="AD535" s="451"/>
      <c r="AE535" s="451"/>
      <c r="AF535" s="451"/>
      <c r="AG535" s="451"/>
      <c r="AH535" s="451"/>
      <c r="AI535" s="451"/>
      <c r="AJ535" s="451"/>
      <c r="AK535" s="451"/>
      <c r="AL535" s="451"/>
      <c r="AM535" s="451"/>
      <c r="AN535" s="451"/>
      <c r="AO535" s="451"/>
      <c r="AP535" s="451"/>
      <c r="AQ535" s="451"/>
      <c r="AR535" s="451"/>
      <c r="AS535" s="451"/>
      <c r="AT535" s="451"/>
      <c r="AU535" s="451"/>
      <c r="AV535" s="451"/>
      <c r="AW535" s="451"/>
      <c r="AX535" s="451"/>
      <c r="AY535" s="451"/>
      <c r="AZ535" s="451"/>
      <c r="BA535" s="451"/>
      <c r="BB535" s="451"/>
      <c r="BC535" s="451"/>
      <c r="BD535" s="451"/>
      <c r="BE535" s="451"/>
      <c r="BF535" s="451"/>
      <c r="BG535" s="451"/>
      <c r="BH535" s="451"/>
      <c r="BI535" s="451"/>
      <c r="BJ535" s="451"/>
      <c r="BK535" s="451"/>
      <c r="BL535" s="451"/>
      <c r="BM535" s="451"/>
      <c r="BN535" s="451"/>
      <c r="BO535" s="451"/>
      <c r="BP535" s="451"/>
      <c r="BQ535" s="451"/>
      <c r="BR535" s="451"/>
      <c r="BS535" s="451"/>
      <c r="BT535" s="451"/>
      <c r="BU535" s="451"/>
      <c r="BV535" s="451"/>
      <c r="BW535" s="451"/>
      <c r="BX535" s="451"/>
      <c r="BY535" s="451"/>
      <c r="BZ535" s="451"/>
      <c r="CA535" s="451"/>
      <c r="CB535" s="451"/>
      <c r="CC535" s="451"/>
      <c r="CD535" s="451"/>
      <c r="CE535" s="451"/>
      <c r="CF535" s="451"/>
      <c r="CG535" s="451"/>
      <c r="CH535" s="451"/>
      <c r="CI535" s="451"/>
      <c r="CJ535" s="451"/>
      <c r="CK535" s="451"/>
      <c r="CL535" s="451"/>
      <c r="CM535" s="451"/>
      <c r="CN535" s="451"/>
      <c r="CO535" s="451"/>
      <c r="CP535" s="451"/>
      <c r="CQ535" s="451"/>
      <c r="CR535" s="451"/>
      <c r="CS535" s="451"/>
      <c r="CT535" s="451"/>
      <c r="CU535" s="451"/>
      <c r="CV535" s="451"/>
      <c r="CW535" s="451"/>
      <c r="CX535" s="451"/>
      <c r="CY535" s="451"/>
      <c r="CZ535" s="451"/>
      <c r="DA535" s="451"/>
      <c r="DB535" s="451"/>
      <c r="DC535" s="451"/>
      <c r="DD535" s="451"/>
      <c r="DE535" s="451"/>
      <c r="DF535" s="451"/>
      <c r="DG535" s="451"/>
      <c r="DH535" s="451"/>
      <c r="DI535" s="451"/>
      <c r="DJ535" s="451"/>
      <c r="DK535" s="451"/>
      <c r="DL535" s="451"/>
      <c r="DM535" s="451"/>
      <c r="DN535" s="451"/>
      <c r="DO535" s="451"/>
      <c r="DP535" s="451"/>
      <c r="DQ535" s="451"/>
      <c r="DR535" s="451"/>
      <c r="DS535" s="451"/>
      <c r="DT535" s="451"/>
      <c r="DU535" s="451"/>
      <c r="DV535" s="451"/>
      <c r="DW535" s="451"/>
      <c r="DX535" s="451"/>
      <c r="DY535" s="451"/>
      <c r="DZ535" s="451"/>
      <c r="EA535" s="451"/>
      <c r="EB535" s="451"/>
      <c r="EC535" s="451"/>
      <c r="ED535" s="451"/>
      <c r="EE535" s="451"/>
      <c r="EF535" s="451"/>
      <c r="EG535" s="451"/>
      <c r="EH535" s="451"/>
      <c r="EI535" s="451"/>
      <c r="EJ535" s="451"/>
      <c r="EK535" s="451"/>
      <c r="EL535" s="451"/>
      <c r="EM535" s="451"/>
      <c r="EN535" s="451"/>
      <c r="EO535" s="451"/>
      <c r="EP535" s="451"/>
      <c r="EQ535" s="451"/>
      <c r="ER535" s="451"/>
      <c r="ES535" s="451"/>
      <c r="ET535" s="451"/>
      <c r="EU535" s="451"/>
      <c r="EV535" s="451"/>
      <c r="EW535" s="451"/>
      <c r="EX535" s="451"/>
      <c r="EY535" s="451"/>
      <c r="EZ535" s="451"/>
      <c r="FA535" s="451"/>
      <c r="FB535" s="451"/>
      <c r="FC535" s="451"/>
      <c r="FD535" s="451"/>
      <c r="FE535" s="451"/>
      <c r="FF535" s="451"/>
      <c r="FG535" s="451"/>
      <c r="FH535" s="451"/>
      <c r="FI535" s="451"/>
      <c r="FJ535" s="451"/>
      <c r="FK535" s="451"/>
      <c r="FL535" s="451"/>
      <c r="FM535" s="451"/>
      <c r="FN535" s="451"/>
    </row>
    <row r="536" spans="1:170" ht="15.75" customHeight="1">
      <c r="A536" s="451"/>
      <c r="B536" s="451"/>
      <c r="C536" s="451"/>
      <c r="D536" s="451"/>
      <c r="E536" s="451"/>
      <c r="F536" s="451"/>
      <c r="G536" s="451"/>
      <c r="H536" s="451"/>
      <c r="I536" s="451"/>
      <c r="J536" s="451"/>
      <c r="K536" s="451"/>
      <c r="L536" s="451"/>
      <c r="M536" s="451"/>
      <c r="N536" s="451"/>
      <c r="O536" s="451"/>
      <c r="P536" s="451"/>
      <c r="Q536" s="451"/>
      <c r="R536" s="451"/>
      <c r="S536" s="451"/>
      <c r="T536" s="451"/>
      <c r="U536" s="451"/>
      <c r="V536" s="451"/>
      <c r="W536" s="451"/>
      <c r="X536" s="451"/>
      <c r="Y536" s="451"/>
      <c r="Z536" s="451"/>
      <c r="AA536" s="451"/>
      <c r="AB536" s="451"/>
      <c r="AC536" s="451"/>
      <c r="AD536" s="451"/>
      <c r="AE536" s="451"/>
      <c r="AF536" s="451"/>
      <c r="AG536" s="451"/>
      <c r="AH536" s="451"/>
      <c r="AI536" s="451"/>
      <c r="AJ536" s="451"/>
      <c r="AK536" s="451"/>
      <c r="AL536" s="451"/>
      <c r="AM536" s="451"/>
      <c r="AN536" s="451"/>
      <c r="AO536" s="451"/>
      <c r="AP536" s="451"/>
      <c r="AQ536" s="451"/>
      <c r="AR536" s="451"/>
      <c r="AS536" s="451"/>
      <c r="AT536" s="451"/>
      <c r="AU536" s="451"/>
      <c r="AV536" s="451"/>
      <c r="AW536" s="451"/>
      <c r="AX536" s="451"/>
      <c r="AY536" s="451"/>
      <c r="AZ536" s="451"/>
      <c r="BA536" s="451"/>
      <c r="BB536" s="451"/>
      <c r="BC536" s="451"/>
      <c r="BD536" s="451"/>
      <c r="BE536" s="451"/>
      <c r="BF536" s="451"/>
      <c r="BG536" s="451"/>
      <c r="BH536" s="451"/>
      <c r="BI536" s="451"/>
      <c r="BJ536" s="451"/>
      <c r="BK536" s="451"/>
      <c r="BL536" s="451"/>
      <c r="BM536" s="451"/>
      <c r="BN536" s="451"/>
      <c r="BO536" s="451"/>
      <c r="BP536" s="451"/>
      <c r="BQ536" s="451"/>
      <c r="BR536" s="451"/>
      <c r="BS536" s="451"/>
      <c r="BT536" s="451"/>
      <c r="BU536" s="451"/>
      <c r="BV536" s="451"/>
      <c r="BW536" s="451"/>
      <c r="BX536" s="451"/>
      <c r="BY536" s="451"/>
      <c r="BZ536" s="451"/>
      <c r="CA536" s="451"/>
      <c r="CB536" s="451"/>
      <c r="CC536" s="451"/>
      <c r="CD536" s="451"/>
      <c r="CE536" s="451"/>
      <c r="CF536" s="451"/>
      <c r="CG536" s="451"/>
      <c r="CH536" s="451"/>
      <c r="CI536" s="451"/>
      <c r="CJ536" s="451"/>
      <c r="CK536" s="451"/>
      <c r="CL536" s="451"/>
      <c r="CM536" s="451"/>
      <c r="CN536" s="451"/>
      <c r="CO536" s="451"/>
      <c r="CP536" s="451"/>
      <c r="CQ536" s="451"/>
      <c r="CR536" s="451"/>
      <c r="CS536" s="451"/>
      <c r="CT536" s="451"/>
      <c r="CU536" s="451"/>
      <c r="CV536" s="451"/>
      <c r="CW536" s="451"/>
      <c r="CX536" s="451"/>
      <c r="CY536" s="451"/>
      <c r="CZ536" s="451"/>
      <c r="DA536" s="451"/>
      <c r="DB536" s="451"/>
      <c r="DC536" s="451"/>
      <c r="DD536" s="451"/>
      <c r="DE536" s="451"/>
      <c r="DF536" s="451"/>
      <c r="DG536" s="451"/>
      <c r="DH536" s="451"/>
      <c r="DI536" s="451"/>
      <c r="DJ536" s="451"/>
      <c r="DK536" s="451"/>
      <c r="DL536" s="451"/>
      <c r="DM536" s="451"/>
      <c r="DN536" s="451"/>
      <c r="DO536" s="451"/>
      <c r="DP536" s="451"/>
      <c r="DQ536" s="451"/>
      <c r="DR536" s="451"/>
      <c r="DS536" s="451"/>
      <c r="DT536" s="451"/>
      <c r="DU536" s="451"/>
      <c r="DV536" s="451"/>
      <c r="DW536" s="451"/>
      <c r="DX536" s="451"/>
      <c r="DY536" s="451"/>
      <c r="DZ536" s="451"/>
      <c r="EA536" s="451"/>
      <c r="EB536" s="451"/>
      <c r="EC536" s="451"/>
      <c r="ED536" s="451"/>
      <c r="EE536" s="451"/>
      <c r="EF536" s="451"/>
      <c r="EG536" s="451"/>
      <c r="EH536" s="451"/>
      <c r="EI536" s="451"/>
      <c r="EJ536" s="451"/>
      <c r="EK536" s="451"/>
      <c r="EL536" s="451"/>
      <c r="EM536" s="451"/>
      <c r="EN536" s="451"/>
      <c r="EO536" s="451"/>
      <c r="EP536" s="451"/>
      <c r="EQ536" s="451"/>
      <c r="ER536" s="451"/>
      <c r="ES536" s="451"/>
      <c r="ET536" s="451"/>
      <c r="EU536" s="451"/>
      <c r="EV536" s="451"/>
      <c r="EW536" s="451"/>
      <c r="EX536" s="451"/>
      <c r="EY536" s="451"/>
      <c r="EZ536" s="451"/>
      <c r="FA536" s="451"/>
      <c r="FB536" s="451"/>
      <c r="FC536" s="451"/>
      <c r="FD536" s="451"/>
      <c r="FE536" s="451"/>
      <c r="FF536" s="451"/>
      <c r="FG536" s="451"/>
      <c r="FH536" s="451"/>
      <c r="FI536" s="451"/>
      <c r="FJ536" s="451"/>
      <c r="FK536" s="451"/>
      <c r="FL536" s="451"/>
      <c r="FM536" s="451"/>
      <c r="FN536" s="451"/>
    </row>
    <row r="537" spans="1:170" ht="15.75" customHeight="1">
      <c r="A537" s="451"/>
      <c r="B537" s="451"/>
      <c r="C537" s="451"/>
      <c r="D537" s="451"/>
      <c r="E537" s="451"/>
      <c r="F537" s="451"/>
      <c r="G537" s="451"/>
      <c r="H537" s="451"/>
      <c r="I537" s="451"/>
      <c r="J537" s="451"/>
      <c r="K537" s="451"/>
      <c r="L537" s="451"/>
      <c r="M537" s="451"/>
      <c r="N537" s="451"/>
      <c r="O537" s="451"/>
      <c r="P537" s="451"/>
      <c r="Q537" s="451"/>
      <c r="R537" s="451"/>
      <c r="S537" s="451"/>
      <c r="T537" s="451"/>
      <c r="U537" s="451"/>
      <c r="V537" s="451"/>
      <c r="W537" s="451"/>
      <c r="X537" s="451"/>
      <c r="Y537" s="451"/>
      <c r="Z537" s="451"/>
      <c r="AA537" s="451"/>
      <c r="AB537" s="451"/>
      <c r="AC537" s="451"/>
      <c r="AD537" s="451"/>
      <c r="AE537" s="451"/>
      <c r="AF537" s="451"/>
      <c r="AG537" s="451"/>
      <c r="AH537" s="451"/>
      <c r="AI537" s="451"/>
      <c r="AJ537" s="451"/>
      <c r="AK537" s="451"/>
      <c r="AL537" s="451"/>
      <c r="AM537" s="451"/>
      <c r="AN537" s="451"/>
      <c r="AO537" s="451"/>
      <c r="AP537" s="451"/>
      <c r="AQ537" s="451"/>
      <c r="AR537" s="451"/>
      <c r="AS537" s="451"/>
      <c r="AT537" s="451"/>
      <c r="AU537" s="451"/>
      <c r="AV537" s="451"/>
      <c r="AW537" s="451"/>
      <c r="AX537" s="451"/>
      <c r="AY537" s="451"/>
      <c r="AZ537" s="451"/>
      <c r="BA537" s="451"/>
      <c r="BB537" s="451"/>
      <c r="BC537" s="451"/>
      <c r="BD537" s="451"/>
      <c r="BE537" s="451"/>
      <c r="BF537" s="451"/>
      <c r="BG537" s="451"/>
      <c r="BH537" s="451"/>
      <c r="BI537" s="451"/>
      <c r="BJ537" s="451"/>
      <c r="BK537" s="451"/>
      <c r="BL537" s="451"/>
      <c r="BM537" s="451"/>
      <c r="BN537" s="451"/>
      <c r="BO537" s="451"/>
      <c r="BP537" s="451"/>
      <c r="BQ537" s="451"/>
      <c r="BR537" s="451"/>
      <c r="BS537" s="451"/>
      <c r="BT537" s="451"/>
      <c r="BU537" s="451"/>
      <c r="BV537" s="451"/>
      <c r="BW537" s="451"/>
      <c r="BX537" s="451"/>
      <c r="BY537" s="451"/>
      <c r="BZ537" s="451"/>
      <c r="CA537" s="451"/>
      <c r="CB537" s="451"/>
      <c r="CC537" s="451"/>
      <c r="CD537" s="451"/>
      <c r="CE537" s="451"/>
      <c r="CF537" s="451"/>
      <c r="CG537" s="451"/>
      <c r="CH537" s="451"/>
      <c r="CI537" s="451"/>
      <c r="CJ537" s="451"/>
      <c r="CK537" s="451"/>
      <c r="CL537" s="451"/>
      <c r="CM537" s="451"/>
      <c r="CN537" s="451"/>
      <c r="CO537" s="451"/>
      <c r="CP537" s="451"/>
      <c r="CQ537" s="451"/>
      <c r="CR537" s="451"/>
      <c r="CS537" s="451"/>
      <c r="CT537" s="451"/>
      <c r="CU537" s="451"/>
      <c r="CV537" s="451"/>
      <c r="CW537" s="451"/>
      <c r="CX537" s="451"/>
      <c r="CY537" s="451"/>
      <c r="CZ537" s="451"/>
      <c r="DA537" s="451"/>
      <c r="DB537" s="451"/>
      <c r="DC537" s="451"/>
      <c r="DD537" s="451"/>
      <c r="DE537" s="451"/>
      <c r="DF537" s="451"/>
      <c r="DG537" s="451"/>
      <c r="DH537" s="451"/>
      <c r="DI537" s="451"/>
      <c r="DJ537" s="451"/>
      <c r="DK537" s="451"/>
      <c r="DL537" s="451"/>
      <c r="DM537" s="451"/>
      <c r="DN537" s="451"/>
      <c r="DO537" s="451"/>
      <c r="DP537" s="451"/>
      <c r="DQ537" s="451"/>
      <c r="DR537" s="451"/>
      <c r="DS537" s="451"/>
      <c r="DT537" s="451"/>
      <c r="DU537" s="451"/>
      <c r="DV537" s="451"/>
      <c r="DW537" s="451"/>
      <c r="DX537" s="451"/>
      <c r="DY537" s="451"/>
      <c r="DZ537" s="451"/>
      <c r="EA537" s="451"/>
      <c r="EB537" s="451"/>
      <c r="EC537" s="451"/>
      <c r="ED537" s="451"/>
      <c r="EE537" s="451"/>
      <c r="EF537" s="451"/>
      <c r="EG537" s="451"/>
      <c r="EH537" s="451"/>
      <c r="EI537" s="451"/>
      <c r="EJ537" s="451"/>
      <c r="EK537" s="451"/>
      <c r="EL537" s="451"/>
      <c r="EM537" s="451"/>
      <c r="EN537" s="451"/>
      <c r="EO537" s="451"/>
      <c r="EP537" s="451"/>
      <c r="EQ537" s="451"/>
      <c r="ER537" s="451"/>
      <c r="ES537" s="451"/>
      <c r="ET537" s="451"/>
      <c r="EU537" s="451"/>
      <c r="EV537" s="451"/>
      <c r="EW537" s="451"/>
      <c r="EX537" s="451"/>
      <c r="EY537" s="451"/>
      <c r="EZ537" s="451"/>
      <c r="FA537" s="451"/>
      <c r="FB537" s="451"/>
      <c r="FC537" s="451"/>
      <c r="FD537" s="451"/>
      <c r="FE537" s="451"/>
      <c r="FF537" s="451"/>
      <c r="FG537" s="451"/>
      <c r="FH537" s="451"/>
      <c r="FI537" s="451"/>
      <c r="FJ537" s="451"/>
      <c r="FK537" s="451"/>
      <c r="FL537" s="451"/>
      <c r="FM537" s="451"/>
      <c r="FN537" s="451"/>
    </row>
    <row r="538" spans="1:170" ht="15.75" customHeight="1">
      <c r="A538" s="451"/>
      <c r="B538" s="451"/>
      <c r="C538" s="451"/>
      <c r="D538" s="451"/>
      <c r="E538" s="451"/>
      <c r="F538" s="451"/>
      <c r="G538" s="451"/>
      <c r="H538" s="451"/>
      <c r="I538" s="451"/>
      <c r="J538" s="451"/>
      <c r="K538" s="451"/>
      <c r="L538" s="451"/>
      <c r="M538" s="451"/>
      <c r="N538" s="451"/>
      <c r="O538" s="451"/>
      <c r="P538" s="451"/>
      <c r="Q538" s="451"/>
      <c r="R538" s="451"/>
      <c r="S538" s="451"/>
      <c r="T538" s="451"/>
      <c r="U538" s="451"/>
      <c r="V538" s="451"/>
      <c r="W538" s="451"/>
      <c r="X538" s="451"/>
      <c r="Y538" s="451"/>
      <c r="Z538" s="451"/>
      <c r="AA538" s="451"/>
      <c r="AB538" s="451"/>
      <c r="AC538" s="451"/>
      <c r="AD538" s="451"/>
      <c r="AE538" s="451"/>
      <c r="AF538" s="451"/>
      <c r="AG538" s="451"/>
      <c r="AH538" s="451"/>
      <c r="AI538" s="451"/>
      <c r="AJ538" s="451"/>
      <c r="AK538" s="451"/>
      <c r="AL538" s="451"/>
      <c r="AM538" s="451"/>
      <c r="AN538" s="451"/>
      <c r="AO538" s="451"/>
      <c r="AP538" s="451"/>
      <c r="AQ538" s="451"/>
      <c r="AR538" s="451"/>
      <c r="AS538" s="451"/>
      <c r="AT538" s="451"/>
      <c r="AU538" s="451"/>
      <c r="AV538" s="451"/>
      <c r="AW538" s="451"/>
      <c r="AX538" s="451"/>
      <c r="AY538" s="451"/>
      <c r="AZ538" s="451"/>
      <c r="BA538" s="451"/>
      <c r="BB538" s="451"/>
      <c r="BC538" s="451"/>
      <c r="BD538" s="451"/>
      <c r="BE538" s="451"/>
      <c r="BF538" s="451"/>
      <c r="BG538" s="451"/>
      <c r="BH538" s="451"/>
      <c r="BI538" s="451"/>
      <c r="BJ538" s="451"/>
      <c r="BK538" s="451"/>
      <c r="BL538" s="451"/>
      <c r="BM538" s="451"/>
      <c r="BN538" s="451"/>
      <c r="BO538" s="451"/>
      <c r="BP538" s="451"/>
      <c r="BQ538" s="451"/>
      <c r="BR538" s="451"/>
      <c r="BS538" s="451"/>
      <c r="BT538" s="451"/>
      <c r="BU538" s="451"/>
      <c r="BV538" s="451"/>
      <c r="BW538" s="451"/>
      <c r="BX538" s="451"/>
      <c r="BY538" s="451"/>
      <c r="BZ538" s="451"/>
      <c r="CA538" s="451"/>
      <c r="CB538" s="451"/>
      <c r="CC538" s="451"/>
      <c r="CD538" s="451"/>
      <c r="CE538" s="451"/>
      <c r="CF538" s="451"/>
      <c r="CG538" s="451"/>
      <c r="CH538" s="451"/>
      <c r="CI538" s="451"/>
      <c r="CJ538" s="451"/>
      <c r="CK538" s="451"/>
      <c r="CL538" s="451"/>
      <c r="CM538" s="451"/>
      <c r="CN538" s="451"/>
      <c r="CO538" s="451"/>
      <c r="CP538" s="451"/>
      <c r="CQ538" s="451"/>
      <c r="CR538" s="451"/>
      <c r="CS538" s="451"/>
      <c r="CT538" s="451"/>
      <c r="CU538" s="451"/>
      <c r="CV538" s="451"/>
      <c r="CW538" s="451"/>
      <c r="CX538" s="451"/>
      <c r="CY538" s="451"/>
      <c r="CZ538" s="451"/>
      <c r="DA538" s="451"/>
      <c r="DB538" s="451"/>
      <c r="DC538" s="451"/>
      <c r="DD538" s="451"/>
      <c r="DE538" s="451"/>
      <c r="DF538" s="451"/>
      <c r="DG538" s="451"/>
      <c r="DH538" s="451"/>
      <c r="DI538" s="451"/>
      <c r="DJ538" s="451"/>
      <c r="DK538" s="451"/>
      <c r="DL538" s="451"/>
      <c r="DM538" s="451"/>
      <c r="DN538" s="451"/>
      <c r="DO538" s="451"/>
      <c r="DP538" s="451"/>
      <c r="DQ538" s="451"/>
      <c r="DR538" s="451"/>
      <c r="DS538" s="451"/>
      <c r="DT538" s="451"/>
      <c r="DU538" s="451"/>
      <c r="DV538" s="451"/>
      <c r="DW538" s="451"/>
      <c r="DX538" s="451"/>
      <c r="DY538" s="451"/>
      <c r="DZ538" s="451"/>
      <c r="EA538" s="451"/>
      <c r="EB538" s="451"/>
      <c r="EC538" s="451"/>
      <c r="ED538" s="451"/>
      <c r="EE538" s="451"/>
      <c r="EF538" s="451"/>
      <c r="EG538" s="451"/>
      <c r="EH538" s="451"/>
      <c r="EI538" s="451"/>
      <c r="EJ538" s="451"/>
      <c r="EK538" s="451"/>
      <c r="EL538" s="451"/>
      <c r="EM538" s="451"/>
      <c r="EN538" s="451"/>
      <c r="EO538" s="451"/>
      <c r="EP538" s="451"/>
      <c r="EQ538" s="451"/>
      <c r="ER538" s="451"/>
      <c r="ES538" s="451"/>
      <c r="ET538" s="451"/>
      <c r="EU538" s="451"/>
      <c r="EV538" s="451"/>
      <c r="EW538" s="451"/>
      <c r="EX538" s="451"/>
      <c r="EY538" s="451"/>
      <c r="EZ538" s="451"/>
      <c r="FA538" s="451"/>
      <c r="FB538" s="451"/>
      <c r="FC538" s="451"/>
      <c r="FD538" s="451"/>
      <c r="FE538" s="451"/>
      <c r="FF538" s="451"/>
      <c r="FG538" s="451"/>
      <c r="FH538" s="451"/>
      <c r="FI538" s="451"/>
      <c r="FJ538" s="451"/>
      <c r="FK538" s="451"/>
      <c r="FL538" s="451"/>
      <c r="FM538" s="451"/>
      <c r="FN538" s="451"/>
    </row>
    <row r="539" spans="1:170" ht="15.75" customHeight="1">
      <c r="A539" s="451"/>
      <c r="B539" s="451"/>
      <c r="C539" s="451"/>
      <c r="D539" s="451"/>
      <c r="E539" s="451"/>
      <c r="F539" s="451"/>
      <c r="G539" s="451"/>
      <c r="H539" s="451"/>
      <c r="I539" s="451"/>
      <c r="J539" s="451"/>
      <c r="K539" s="451"/>
      <c r="L539" s="451"/>
      <c r="M539" s="451"/>
      <c r="N539" s="451"/>
      <c r="O539" s="451"/>
      <c r="P539" s="451"/>
      <c r="Q539" s="451"/>
      <c r="R539" s="451"/>
      <c r="S539" s="451"/>
      <c r="T539" s="451"/>
      <c r="U539" s="451"/>
      <c r="V539" s="451"/>
      <c r="W539" s="451"/>
      <c r="X539" s="451"/>
      <c r="Y539" s="451"/>
      <c r="Z539" s="451"/>
      <c r="AA539" s="451"/>
      <c r="AB539" s="451"/>
      <c r="AC539" s="451"/>
      <c r="AD539" s="451"/>
      <c r="AE539" s="451"/>
      <c r="AF539" s="451"/>
      <c r="AG539" s="451"/>
      <c r="AH539" s="451"/>
      <c r="AI539" s="451"/>
      <c r="AJ539" s="451"/>
      <c r="AK539" s="451"/>
      <c r="AL539" s="451"/>
      <c r="AM539" s="451"/>
      <c r="AN539" s="451"/>
      <c r="AO539" s="451"/>
      <c r="AP539" s="451"/>
      <c r="AQ539" s="451"/>
      <c r="AR539" s="451"/>
      <c r="AS539" s="451"/>
      <c r="AT539" s="451"/>
      <c r="AU539" s="451"/>
      <c r="AV539" s="451"/>
      <c r="AW539" s="451"/>
      <c r="AX539" s="451"/>
      <c r="AY539" s="451"/>
      <c r="AZ539" s="451"/>
      <c r="BA539" s="451"/>
      <c r="BB539" s="451"/>
      <c r="BC539" s="451"/>
      <c r="BD539" s="451"/>
      <c r="BE539" s="451"/>
      <c r="BF539" s="451"/>
      <c r="BG539" s="451"/>
      <c r="BH539" s="451"/>
      <c r="BI539" s="451"/>
      <c r="BJ539" s="451"/>
      <c r="BK539" s="451"/>
      <c r="BL539" s="451"/>
      <c r="BM539" s="451"/>
      <c r="BN539" s="451"/>
      <c r="BO539" s="451"/>
      <c r="BP539" s="451"/>
      <c r="BQ539" s="451"/>
      <c r="BR539" s="451"/>
      <c r="BS539" s="451"/>
      <c r="BT539" s="451"/>
      <c r="BU539" s="451"/>
      <c r="BV539" s="451"/>
      <c r="BW539" s="451"/>
      <c r="BX539" s="451"/>
      <c r="BY539" s="451"/>
      <c r="BZ539" s="451"/>
      <c r="CA539" s="451"/>
      <c r="CB539" s="451"/>
      <c r="CC539" s="451"/>
      <c r="CD539" s="451"/>
      <c r="CE539" s="451"/>
      <c r="CF539" s="451"/>
      <c r="CG539" s="451"/>
      <c r="CH539" s="451"/>
      <c r="CI539" s="451"/>
      <c r="CJ539" s="451"/>
      <c r="CK539" s="451"/>
      <c r="CL539" s="451"/>
      <c r="CM539" s="451"/>
      <c r="CN539" s="451"/>
      <c r="CO539" s="451"/>
      <c r="CP539" s="451"/>
      <c r="CQ539" s="451"/>
      <c r="CR539" s="451"/>
      <c r="CS539" s="451"/>
      <c r="CT539" s="451"/>
      <c r="CU539" s="451"/>
      <c r="CV539" s="451"/>
      <c r="CW539" s="451"/>
      <c r="CX539" s="451"/>
      <c r="CY539" s="451"/>
      <c r="CZ539" s="451"/>
      <c r="DA539" s="451"/>
      <c r="DB539" s="451"/>
      <c r="DC539" s="451"/>
      <c r="DD539" s="451"/>
      <c r="DE539" s="451"/>
      <c r="DF539" s="451"/>
      <c r="DG539" s="451"/>
      <c r="DH539" s="451"/>
      <c r="DI539" s="451"/>
      <c r="DJ539" s="451"/>
      <c r="DK539" s="451"/>
      <c r="DL539" s="451"/>
      <c r="DM539" s="451"/>
      <c r="DN539" s="451"/>
      <c r="DO539" s="451"/>
      <c r="DP539" s="451"/>
      <c r="DQ539" s="451"/>
      <c r="DR539" s="451"/>
      <c r="DS539" s="451"/>
      <c r="DT539" s="451"/>
      <c r="DU539" s="451"/>
      <c r="DV539" s="451"/>
      <c r="DW539" s="451"/>
      <c r="DX539" s="451"/>
      <c r="DY539" s="451"/>
      <c r="DZ539" s="451"/>
      <c r="EA539" s="451"/>
      <c r="EB539" s="451"/>
      <c r="EC539" s="451"/>
      <c r="ED539" s="451"/>
      <c r="EE539" s="451"/>
      <c r="EF539" s="451"/>
      <c r="EG539" s="451"/>
      <c r="EH539" s="451"/>
      <c r="EI539" s="451"/>
      <c r="EJ539" s="451"/>
      <c r="EK539" s="451"/>
      <c r="EL539" s="451"/>
      <c r="EM539" s="451"/>
      <c r="EN539" s="451"/>
      <c r="EO539" s="451"/>
      <c r="EP539" s="451"/>
      <c r="EQ539" s="451"/>
      <c r="ER539" s="451"/>
      <c r="ES539" s="451"/>
      <c r="ET539" s="451"/>
      <c r="EU539" s="451"/>
      <c r="EV539" s="451"/>
      <c r="EW539" s="451"/>
      <c r="EX539" s="451"/>
      <c r="EY539" s="451"/>
      <c r="EZ539" s="451"/>
      <c r="FA539" s="451"/>
      <c r="FB539" s="451"/>
      <c r="FC539" s="451"/>
      <c r="FD539" s="451"/>
      <c r="FE539" s="451"/>
      <c r="FF539" s="451"/>
      <c r="FG539" s="451"/>
      <c r="FH539" s="451"/>
      <c r="FI539" s="451"/>
      <c r="FJ539" s="451"/>
      <c r="FK539" s="451"/>
      <c r="FL539" s="451"/>
      <c r="FM539" s="451"/>
      <c r="FN539" s="451"/>
    </row>
    <row r="540" spans="1:170" ht="15.75" customHeight="1">
      <c r="A540" s="451"/>
      <c r="B540" s="451"/>
      <c r="C540" s="451"/>
      <c r="D540" s="451"/>
      <c r="E540" s="451"/>
      <c r="F540" s="451"/>
      <c r="G540" s="451"/>
      <c r="H540" s="451"/>
      <c r="I540" s="451"/>
      <c r="J540" s="451"/>
      <c r="K540" s="451"/>
      <c r="L540" s="451"/>
      <c r="M540" s="451"/>
      <c r="N540" s="451"/>
      <c r="O540" s="451"/>
      <c r="P540" s="451"/>
      <c r="Q540" s="451"/>
      <c r="R540" s="451"/>
      <c r="S540" s="451"/>
      <c r="T540" s="451"/>
      <c r="U540" s="451"/>
      <c r="V540" s="451"/>
      <c r="W540" s="451"/>
      <c r="X540" s="451"/>
      <c r="Y540" s="451"/>
      <c r="Z540" s="451"/>
      <c r="AA540" s="451"/>
      <c r="AB540" s="451"/>
      <c r="AC540" s="451"/>
      <c r="AD540" s="451"/>
      <c r="AE540" s="451"/>
      <c r="AF540" s="451"/>
      <c r="AG540" s="451"/>
      <c r="AH540" s="451"/>
      <c r="AI540" s="451"/>
      <c r="AJ540" s="451"/>
      <c r="AK540" s="451"/>
      <c r="AL540" s="451"/>
      <c r="AM540" s="451"/>
      <c r="AN540" s="451"/>
      <c r="AO540" s="451"/>
      <c r="AP540" s="451"/>
      <c r="AQ540" s="451"/>
      <c r="AR540" s="451"/>
      <c r="AS540" s="451"/>
      <c r="AT540" s="451"/>
      <c r="AU540" s="451"/>
      <c r="AV540" s="451"/>
      <c r="AW540" s="451"/>
      <c r="AX540" s="451"/>
      <c r="AY540" s="451"/>
      <c r="AZ540" s="451"/>
      <c r="BA540" s="451"/>
      <c r="BB540" s="451"/>
      <c r="BC540" s="451"/>
      <c r="BD540" s="451"/>
      <c r="BE540" s="451"/>
      <c r="BF540" s="451"/>
      <c r="BG540" s="451"/>
      <c r="BH540" s="451"/>
      <c r="BI540" s="451"/>
      <c r="BJ540" s="451"/>
      <c r="BK540" s="451"/>
      <c r="BL540" s="451"/>
      <c r="BM540" s="451"/>
      <c r="BN540" s="451"/>
      <c r="BO540" s="451"/>
      <c r="BP540" s="451"/>
      <c r="BQ540" s="451"/>
      <c r="BR540" s="451"/>
      <c r="BS540" s="451"/>
      <c r="BT540" s="451"/>
      <c r="BU540" s="451"/>
      <c r="BV540" s="451"/>
      <c r="BW540" s="451"/>
      <c r="BX540" s="451"/>
      <c r="BY540" s="451"/>
      <c r="BZ540" s="451"/>
      <c r="CA540" s="451"/>
      <c r="CB540" s="451"/>
      <c r="CC540" s="451"/>
      <c r="CD540" s="451"/>
      <c r="CE540" s="451"/>
      <c r="CF540" s="451"/>
      <c r="CG540" s="451"/>
      <c r="CH540" s="451"/>
      <c r="CI540" s="451"/>
      <c r="CJ540" s="451"/>
      <c r="CK540" s="451"/>
      <c r="CL540" s="451"/>
      <c r="CM540" s="451"/>
      <c r="CN540" s="451"/>
      <c r="CO540" s="451"/>
      <c r="CP540" s="451"/>
      <c r="CQ540" s="451"/>
      <c r="CR540" s="451"/>
      <c r="CS540" s="451"/>
      <c r="CT540" s="451"/>
      <c r="CU540" s="451"/>
      <c r="CV540" s="451"/>
      <c r="CW540" s="451"/>
      <c r="CX540" s="451"/>
      <c r="CY540" s="451"/>
      <c r="CZ540" s="451"/>
      <c r="DA540" s="451"/>
      <c r="DB540" s="451"/>
      <c r="DC540" s="451"/>
      <c r="DD540" s="451"/>
      <c r="DE540" s="451"/>
      <c r="DF540" s="451"/>
      <c r="DG540" s="451"/>
      <c r="DH540" s="451"/>
      <c r="DI540" s="451"/>
      <c r="DJ540" s="451"/>
      <c r="DK540" s="451"/>
      <c r="DL540" s="451"/>
      <c r="DM540" s="451"/>
      <c r="DN540" s="451"/>
      <c r="DO540" s="451"/>
      <c r="DP540" s="451"/>
      <c r="DQ540" s="451"/>
      <c r="DR540" s="451"/>
      <c r="DS540" s="451"/>
      <c r="DT540" s="451"/>
      <c r="DU540" s="451"/>
      <c r="DV540" s="451"/>
      <c r="DW540" s="451"/>
      <c r="DX540" s="451"/>
      <c r="DY540" s="451"/>
      <c r="DZ540" s="451"/>
      <c r="EA540" s="451"/>
      <c r="EB540" s="451"/>
      <c r="EC540" s="451"/>
      <c r="ED540" s="451"/>
      <c r="EE540" s="451"/>
      <c r="EF540" s="451"/>
      <c r="EG540" s="451"/>
      <c r="EH540" s="451"/>
      <c r="EI540" s="451"/>
      <c r="EJ540" s="451"/>
      <c r="EK540" s="451"/>
      <c r="EL540" s="451"/>
      <c r="EM540" s="451"/>
      <c r="EN540" s="451"/>
      <c r="EO540" s="451"/>
      <c r="EP540" s="451"/>
      <c r="EQ540" s="451"/>
      <c r="ER540" s="451"/>
      <c r="ES540" s="451"/>
      <c r="ET540" s="451"/>
      <c r="EU540" s="451"/>
      <c r="EV540" s="451"/>
      <c r="EW540" s="451"/>
      <c r="EX540" s="451"/>
      <c r="EY540" s="451"/>
      <c r="EZ540" s="451"/>
      <c r="FA540" s="451"/>
      <c r="FB540" s="451"/>
      <c r="FC540" s="451"/>
      <c r="FD540" s="451"/>
      <c r="FE540" s="451"/>
      <c r="FF540" s="451"/>
      <c r="FG540" s="451"/>
      <c r="FH540" s="451"/>
      <c r="FI540" s="451"/>
      <c r="FJ540" s="451"/>
      <c r="FK540" s="451"/>
      <c r="FL540" s="451"/>
      <c r="FM540" s="451"/>
      <c r="FN540" s="451"/>
    </row>
    <row r="541" spans="1:170" ht="15.75" customHeight="1">
      <c r="A541" s="451"/>
      <c r="B541" s="451"/>
      <c r="C541" s="451"/>
      <c r="D541" s="451"/>
      <c r="E541" s="451"/>
      <c r="F541" s="451"/>
      <c r="G541" s="451"/>
      <c r="H541" s="451"/>
      <c r="I541" s="451"/>
      <c r="J541" s="451"/>
      <c r="K541" s="451"/>
      <c r="L541" s="451"/>
      <c r="M541" s="451"/>
      <c r="N541" s="451"/>
      <c r="O541" s="451"/>
      <c r="P541" s="451"/>
      <c r="Q541" s="451"/>
      <c r="R541" s="451"/>
      <c r="S541" s="451"/>
      <c r="T541" s="451"/>
      <c r="U541" s="451"/>
      <c r="V541" s="451"/>
      <c r="W541" s="451"/>
      <c r="X541" s="451"/>
      <c r="Y541" s="451"/>
      <c r="Z541" s="451"/>
      <c r="AA541" s="451"/>
      <c r="AB541" s="451"/>
      <c r="AC541" s="451"/>
      <c r="AD541" s="451"/>
      <c r="AE541" s="451"/>
      <c r="AF541" s="451"/>
      <c r="AG541" s="451"/>
      <c r="AH541" s="451"/>
      <c r="AI541" s="451"/>
      <c r="AJ541" s="451"/>
      <c r="AK541" s="451"/>
      <c r="AL541" s="451"/>
      <c r="AM541" s="451"/>
      <c r="AN541" s="451"/>
      <c r="AO541" s="451"/>
      <c r="AP541" s="451"/>
      <c r="AQ541" s="451"/>
      <c r="AR541" s="451"/>
      <c r="AS541" s="451"/>
      <c r="AT541" s="451"/>
      <c r="AU541" s="451"/>
      <c r="AV541" s="451"/>
      <c r="AW541" s="451"/>
      <c r="AX541" s="451"/>
      <c r="AY541" s="451"/>
      <c r="AZ541" s="451"/>
      <c r="BA541" s="451"/>
      <c r="BB541" s="451"/>
      <c r="BC541" s="451"/>
      <c r="BD541" s="451"/>
      <c r="BE541" s="451"/>
      <c r="BF541" s="451"/>
      <c r="BG541" s="451"/>
      <c r="BH541" s="451"/>
      <c r="BI541" s="451"/>
      <c r="BJ541" s="451"/>
      <c r="BK541" s="451"/>
      <c r="BL541" s="451"/>
      <c r="BM541" s="451"/>
      <c r="BN541" s="451"/>
      <c r="BO541" s="451"/>
      <c r="BP541" s="451"/>
      <c r="BQ541" s="451"/>
      <c r="BR541" s="451"/>
      <c r="BS541" s="451"/>
      <c r="BT541" s="451"/>
      <c r="BU541" s="451"/>
      <c r="BV541" s="451"/>
      <c r="BW541" s="451"/>
      <c r="BX541" s="451"/>
      <c r="BY541" s="451"/>
      <c r="BZ541" s="451"/>
      <c r="CA541" s="451"/>
      <c r="CB541" s="451"/>
      <c r="CC541" s="451"/>
      <c r="CD541" s="451"/>
      <c r="CE541" s="451"/>
      <c r="CF541" s="451"/>
      <c r="CG541" s="451"/>
      <c r="CH541" s="451"/>
      <c r="CI541" s="451"/>
      <c r="CJ541" s="451"/>
      <c r="CK541" s="451"/>
      <c r="CL541" s="451"/>
      <c r="CM541" s="451"/>
      <c r="CN541" s="451"/>
      <c r="CO541" s="451"/>
      <c r="CP541" s="451"/>
      <c r="CQ541" s="451"/>
      <c r="CR541" s="451"/>
      <c r="CS541" s="451"/>
      <c r="CT541" s="451"/>
      <c r="CU541" s="451"/>
      <c r="CV541" s="451"/>
      <c r="CW541" s="451"/>
      <c r="CX541" s="451"/>
      <c r="CY541" s="451"/>
      <c r="CZ541" s="451"/>
      <c r="DA541" s="451"/>
      <c r="DB541" s="451"/>
      <c r="DC541" s="451"/>
      <c r="DD541" s="451"/>
      <c r="DE541" s="451"/>
      <c r="DF541" s="451"/>
      <c r="DG541" s="451"/>
      <c r="DH541" s="451"/>
      <c r="DI541" s="451"/>
      <c r="DJ541" s="451"/>
      <c r="DK541" s="451"/>
      <c r="DL541" s="451"/>
      <c r="DM541" s="451"/>
      <c r="DN541" s="451"/>
      <c r="DO541" s="451"/>
      <c r="DP541" s="451"/>
      <c r="DQ541" s="451"/>
      <c r="DR541" s="451"/>
      <c r="DS541" s="451"/>
      <c r="DT541" s="451"/>
      <c r="DU541" s="451"/>
      <c r="DV541" s="451"/>
      <c r="DW541" s="451"/>
      <c r="DX541" s="451"/>
      <c r="DY541" s="451"/>
      <c r="DZ541" s="451"/>
      <c r="EA541" s="451"/>
      <c r="EB541" s="451"/>
      <c r="EC541" s="451"/>
      <c r="ED541" s="451"/>
      <c r="EE541" s="451"/>
      <c r="EF541" s="451"/>
      <c r="EG541" s="451"/>
      <c r="EH541" s="451"/>
      <c r="EI541" s="451"/>
      <c r="EJ541" s="451"/>
      <c r="EK541" s="451"/>
      <c r="EL541" s="451"/>
      <c r="EM541" s="451"/>
      <c r="EN541" s="451"/>
      <c r="EO541" s="451"/>
      <c r="EP541" s="451"/>
      <c r="EQ541" s="451"/>
      <c r="ER541" s="451"/>
      <c r="ES541" s="451"/>
      <c r="ET541" s="451"/>
      <c r="EU541" s="451"/>
      <c r="EV541" s="451"/>
      <c r="EW541" s="451"/>
      <c r="EX541" s="451"/>
      <c r="EY541" s="451"/>
      <c r="EZ541" s="451"/>
      <c r="FA541" s="451"/>
      <c r="FB541" s="451"/>
      <c r="FC541" s="451"/>
      <c r="FD541" s="451"/>
      <c r="FE541" s="451"/>
      <c r="FF541" s="451"/>
      <c r="FG541" s="451"/>
      <c r="FH541" s="451"/>
      <c r="FI541" s="451"/>
      <c r="FJ541" s="451"/>
      <c r="FK541" s="451"/>
      <c r="FL541" s="451"/>
      <c r="FM541" s="451"/>
      <c r="FN541" s="451"/>
    </row>
    <row r="542" spans="1:170" ht="15.75" customHeight="1">
      <c r="A542" s="451"/>
      <c r="B542" s="451"/>
      <c r="C542" s="451"/>
      <c r="D542" s="451"/>
      <c r="E542" s="451"/>
      <c r="F542" s="451"/>
      <c r="G542" s="451"/>
      <c r="H542" s="451"/>
      <c r="I542" s="451"/>
      <c r="J542" s="451"/>
      <c r="K542" s="451"/>
      <c r="L542" s="451"/>
      <c r="M542" s="451"/>
      <c r="N542" s="451"/>
      <c r="O542" s="451"/>
      <c r="P542" s="451"/>
      <c r="Q542" s="451"/>
      <c r="R542" s="451"/>
      <c r="S542" s="451"/>
      <c r="T542" s="451"/>
      <c r="U542" s="451"/>
      <c r="V542" s="451"/>
      <c r="W542" s="451"/>
      <c r="X542" s="451"/>
      <c r="Y542" s="451"/>
      <c r="Z542" s="451"/>
      <c r="AA542" s="451"/>
      <c r="AB542" s="451"/>
      <c r="AC542" s="451"/>
      <c r="AD542" s="451"/>
      <c r="AE542" s="451"/>
      <c r="AF542" s="451"/>
      <c r="AG542" s="451"/>
      <c r="AH542" s="451"/>
      <c r="AI542" s="451"/>
      <c r="AJ542" s="451"/>
      <c r="AK542" s="451"/>
      <c r="AL542" s="451"/>
      <c r="AM542" s="451"/>
      <c r="AN542" s="451"/>
      <c r="AO542" s="451"/>
      <c r="AP542" s="451"/>
      <c r="AQ542" s="451"/>
      <c r="AR542" s="451"/>
      <c r="AS542" s="451"/>
      <c r="AT542" s="451"/>
      <c r="AU542" s="451"/>
      <c r="AV542" s="451"/>
      <c r="AW542" s="451"/>
      <c r="AX542" s="451"/>
      <c r="AY542" s="451"/>
      <c r="AZ542" s="451"/>
      <c r="BA542" s="451"/>
      <c r="BB542" s="451"/>
      <c r="BC542" s="451"/>
      <c r="BD542" s="451"/>
      <c r="BE542" s="451"/>
      <c r="BF542" s="451"/>
      <c r="BG542" s="451"/>
      <c r="BH542" s="451"/>
      <c r="BI542" s="451"/>
      <c r="BJ542" s="451"/>
      <c r="BK542" s="451"/>
      <c r="BL542" s="451"/>
      <c r="BM542" s="451"/>
      <c r="BN542" s="451"/>
      <c r="BO542" s="451"/>
      <c r="BP542" s="451"/>
      <c r="BQ542" s="451"/>
      <c r="BR542" s="451"/>
      <c r="BS542" s="451"/>
      <c r="BT542" s="451"/>
      <c r="BU542" s="451"/>
      <c r="BV542" s="451"/>
      <c r="BW542" s="451"/>
      <c r="BX542" s="451"/>
      <c r="BY542" s="451"/>
      <c r="BZ542" s="451"/>
      <c r="CA542" s="451"/>
      <c r="CB542" s="451"/>
      <c r="CC542" s="451"/>
      <c r="CD542" s="451"/>
      <c r="CE542" s="451"/>
      <c r="CF542" s="451"/>
      <c r="CG542" s="451"/>
      <c r="CH542" s="451"/>
      <c r="CI542" s="451"/>
      <c r="CJ542" s="451"/>
      <c r="CK542" s="451"/>
      <c r="CL542" s="451"/>
      <c r="CM542" s="451"/>
      <c r="CN542" s="451"/>
      <c r="CO542" s="451"/>
      <c r="CP542" s="451"/>
      <c r="CQ542" s="451"/>
      <c r="CR542" s="451"/>
      <c r="CS542" s="451"/>
      <c r="CT542" s="451"/>
      <c r="CU542" s="451"/>
      <c r="CV542" s="451"/>
      <c r="CW542" s="451"/>
      <c r="CX542" s="451"/>
      <c r="CY542" s="451"/>
      <c r="CZ542" s="451"/>
      <c r="DA542" s="451"/>
      <c r="DB542" s="451"/>
      <c r="DC542" s="451"/>
      <c r="DD542" s="451"/>
      <c r="DE542" s="451"/>
      <c r="DF542" s="451"/>
      <c r="DG542" s="451"/>
      <c r="DH542" s="451"/>
      <c r="DI542" s="451"/>
      <c r="DJ542" s="451"/>
      <c r="DK542" s="451"/>
      <c r="DL542" s="451"/>
      <c r="DM542" s="451"/>
      <c r="DN542" s="451"/>
      <c r="DO542" s="451"/>
      <c r="DP542" s="451"/>
      <c r="DQ542" s="451"/>
      <c r="DR542" s="451"/>
      <c r="DS542" s="451"/>
      <c r="DT542" s="451"/>
      <c r="DU542" s="451"/>
      <c r="DV542" s="451"/>
      <c r="DW542" s="451"/>
      <c r="DX542" s="451"/>
      <c r="DY542" s="451"/>
      <c r="DZ542" s="451"/>
      <c r="EA542" s="451"/>
      <c r="EB542" s="451"/>
      <c r="EC542" s="451"/>
      <c r="ED542" s="451"/>
      <c r="EE542" s="451"/>
      <c r="EF542" s="451"/>
      <c r="EG542" s="451"/>
      <c r="EH542" s="451"/>
      <c r="EI542" s="451"/>
      <c r="EJ542" s="451"/>
      <c r="EK542" s="451"/>
      <c r="EL542" s="451"/>
      <c r="EM542" s="451"/>
      <c r="EN542" s="451"/>
      <c r="EO542" s="451"/>
      <c r="EP542" s="451"/>
      <c r="EQ542" s="451"/>
      <c r="ER542" s="451"/>
      <c r="ES542" s="451"/>
      <c r="ET542" s="451"/>
      <c r="EU542" s="451"/>
      <c r="EV542" s="451"/>
      <c r="EW542" s="451"/>
      <c r="EX542" s="451"/>
      <c r="EY542" s="451"/>
      <c r="EZ542" s="451"/>
      <c r="FA542" s="451"/>
      <c r="FB542" s="451"/>
      <c r="FC542" s="451"/>
      <c r="FD542" s="451"/>
      <c r="FE542" s="451"/>
      <c r="FF542" s="451"/>
      <c r="FG542" s="451"/>
      <c r="FH542" s="451"/>
      <c r="FI542" s="451"/>
      <c r="FJ542" s="451"/>
      <c r="FK542" s="451"/>
      <c r="FL542" s="451"/>
      <c r="FM542" s="451"/>
      <c r="FN542" s="451"/>
    </row>
    <row r="543" spans="1:170" ht="15.75" customHeight="1">
      <c r="A543" s="451"/>
      <c r="B543" s="451"/>
      <c r="C543" s="451"/>
      <c r="D543" s="451"/>
      <c r="E543" s="451"/>
      <c r="F543" s="451"/>
      <c r="G543" s="451"/>
      <c r="H543" s="451"/>
      <c r="I543" s="451"/>
      <c r="J543" s="451"/>
      <c r="K543" s="451"/>
      <c r="L543" s="451"/>
      <c r="M543" s="451"/>
      <c r="N543" s="451"/>
      <c r="O543" s="451"/>
      <c r="P543" s="451"/>
      <c r="Q543" s="451"/>
      <c r="R543" s="451"/>
      <c r="S543" s="451"/>
      <c r="T543" s="451"/>
      <c r="U543" s="451"/>
      <c r="V543" s="451"/>
      <c r="W543" s="451"/>
      <c r="X543" s="451"/>
      <c r="Y543" s="451"/>
      <c r="Z543" s="451"/>
      <c r="AA543" s="451"/>
      <c r="AB543" s="451"/>
      <c r="AC543" s="451"/>
      <c r="AD543" s="451"/>
      <c r="AE543" s="451"/>
      <c r="AF543" s="451"/>
      <c r="AG543" s="451"/>
      <c r="AH543" s="451"/>
      <c r="AI543" s="451"/>
      <c r="AJ543" s="451"/>
      <c r="AK543" s="451"/>
      <c r="AL543" s="451"/>
      <c r="AM543" s="451"/>
      <c r="AN543" s="451"/>
      <c r="AO543" s="451"/>
      <c r="AP543" s="451"/>
      <c r="AQ543" s="451"/>
      <c r="AR543" s="451"/>
      <c r="AS543" s="451"/>
      <c r="AT543" s="451"/>
      <c r="AU543" s="451"/>
      <c r="AV543" s="451"/>
      <c r="AW543" s="451"/>
      <c r="AX543" s="451"/>
      <c r="AY543" s="451"/>
      <c r="AZ543" s="451"/>
      <c r="BA543" s="451"/>
      <c r="BB543" s="451"/>
      <c r="BC543" s="451"/>
      <c r="BD543" s="451"/>
      <c r="BE543" s="451"/>
      <c r="BF543" s="451"/>
      <c r="BG543" s="451"/>
      <c r="BH543" s="451"/>
      <c r="BI543" s="451"/>
      <c r="BJ543" s="451"/>
      <c r="BK543" s="451"/>
      <c r="BL543" s="451"/>
      <c r="BM543" s="451"/>
      <c r="BN543" s="451"/>
      <c r="BO543" s="451"/>
      <c r="BP543" s="451"/>
      <c r="BQ543" s="451"/>
      <c r="BR543" s="451"/>
      <c r="BS543" s="451"/>
      <c r="BT543" s="451"/>
      <c r="BU543" s="451"/>
      <c r="BV543" s="451"/>
      <c r="BW543" s="451"/>
      <c r="BX543" s="451"/>
      <c r="BY543" s="451"/>
      <c r="BZ543" s="451"/>
      <c r="CA543" s="451"/>
      <c r="CB543" s="451"/>
      <c r="CC543" s="451"/>
      <c r="CD543" s="451"/>
      <c r="CE543" s="451"/>
      <c r="CF543" s="451"/>
      <c r="CG543" s="451"/>
      <c r="CH543" s="451"/>
      <c r="CI543" s="451"/>
      <c r="CJ543" s="451"/>
      <c r="CK543" s="451"/>
      <c r="CL543" s="451"/>
      <c r="CM543" s="451"/>
      <c r="CN543" s="451"/>
      <c r="CO543" s="451"/>
      <c r="CP543" s="451"/>
      <c r="CQ543" s="451"/>
      <c r="CR543" s="451"/>
      <c r="CS543" s="451"/>
      <c r="CT543" s="451"/>
      <c r="CU543" s="451"/>
      <c r="CV543" s="451"/>
      <c r="CW543" s="451"/>
      <c r="CX543" s="451"/>
      <c r="CY543" s="451"/>
      <c r="CZ543" s="451"/>
      <c r="DA543" s="451"/>
      <c r="DB543" s="451"/>
      <c r="DC543" s="451"/>
      <c r="DD543" s="451"/>
      <c r="DE543" s="451"/>
      <c r="DF543" s="451"/>
      <c r="DG543" s="451"/>
      <c r="DH543" s="451"/>
      <c r="DI543" s="451"/>
      <c r="DJ543" s="451"/>
      <c r="DK543" s="451"/>
      <c r="DL543" s="451"/>
      <c r="DM543" s="451"/>
      <c r="DN543" s="451"/>
      <c r="DO543" s="451"/>
      <c r="DP543" s="451"/>
      <c r="DQ543" s="451"/>
      <c r="DR543" s="451"/>
      <c r="DS543" s="451"/>
      <c r="DT543" s="451"/>
      <c r="DU543" s="451"/>
      <c r="DV543" s="451"/>
      <c r="DW543" s="451"/>
      <c r="DX543" s="451"/>
      <c r="DY543" s="451"/>
      <c r="DZ543" s="451"/>
      <c r="EA543" s="451"/>
      <c r="EB543" s="451"/>
      <c r="EC543" s="451"/>
      <c r="ED543" s="451"/>
      <c r="EE543" s="451"/>
      <c r="EF543" s="451"/>
      <c r="EG543" s="451"/>
      <c r="EH543" s="451"/>
      <c r="EI543" s="451"/>
      <c r="EJ543" s="451"/>
      <c r="EK543" s="451"/>
      <c r="EL543" s="451"/>
      <c r="EM543" s="451"/>
      <c r="EN543" s="451"/>
      <c r="EO543" s="451"/>
      <c r="EP543" s="451"/>
      <c r="EQ543" s="451"/>
      <c r="ER543" s="451"/>
      <c r="ES543" s="451"/>
      <c r="ET543" s="451"/>
      <c r="EU543" s="451"/>
      <c r="EV543" s="451"/>
      <c r="EW543" s="451"/>
      <c r="EX543" s="451"/>
      <c r="EY543" s="451"/>
      <c r="EZ543" s="451"/>
      <c r="FA543" s="451"/>
      <c r="FB543" s="451"/>
      <c r="FC543" s="451"/>
      <c r="FD543" s="451"/>
      <c r="FE543" s="451"/>
      <c r="FF543" s="451"/>
      <c r="FG543" s="451"/>
      <c r="FH543" s="451"/>
      <c r="FI543" s="451"/>
      <c r="FJ543" s="451"/>
      <c r="FK543" s="451"/>
      <c r="FL543" s="451"/>
      <c r="FM543" s="451"/>
      <c r="FN543" s="451"/>
    </row>
    <row r="544" spans="1:170" ht="15.75" customHeight="1">
      <c r="A544" s="451"/>
      <c r="B544" s="451"/>
      <c r="C544" s="451"/>
      <c r="D544" s="451"/>
      <c r="E544" s="451"/>
      <c r="F544" s="451"/>
      <c r="G544" s="451"/>
      <c r="H544" s="451"/>
      <c r="I544" s="451"/>
      <c r="J544" s="451"/>
      <c r="K544" s="451"/>
      <c r="L544" s="451"/>
      <c r="M544" s="451"/>
      <c r="N544" s="451"/>
      <c r="O544" s="451"/>
      <c r="P544" s="451"/>
      <c r="Q544" s="451"/>
      <c r="R544" s="451"/>
      <c r="S544" s="451"/>
      <c r="T544" s="451"/>
      <c r="U544" s="451"/>
      <c r="V544" s="451"/>
      <c r="W544" s="451"/>
      <c r="X544" s="451"/>
      <c r="Y544" s="451"/>
      <c r="Z544" s="451"/>
      <c r="AA544" s="451"/>
      <c r="AB544" s="451"/>
      <c r="AC544" s="451"/>
      <c r="AD544" s="451"/>
      <c r="AE544" s="451"/>
      <c r="AF544" s="451"/>
      <c r="AG544" s="451"/>
      <c r="AH544" s="451"/>
      <c r="AI544" s="451"/>
      <c r="AJ544" s="451"/>
      <c r="AK544" s="451"/>
      <c r="AL544" s="451"/>
      <c r="AM544" s="451"/>
      <c r="AN544" s="451"/>
      <c r="AO544" s="451"/>
      <c r="AP544" s="451"/>
      <c r="AQ544" s="451"/>
      <c r="AR544" s="451"/>
      <c r="AS544" s="451"/>
      <c r="AT544" s="451"/>
      <c r="AU544" s="451"/>
      <c r="AV544" s="451"/>
      <c r="AW544" s="451"/>
      <c r="AX544" s="451"/>
      <c r="AY544" s="451"/>
      <c r="AZ544" s="451"/>
      <c r="BA544" s="451"/>
      <c r="BB544" s="451"/>
      <c r="BC544" s="451"/>
      <c r="BD544" s="451"/>
      <c r="BE544" s="451"/>
      <c r="BF544" s="451"/>
      <c r="BG544" s="451"/>
      <c r="BH544" s="451"/>
      <c r="BI544" s="451"/>
      <c r="BJ544" s="451"/>
      <c r="BK544" s="451"/>
      <c r="BL544" s="451"/>
      <c r="BM544" s="451"/>
      <c r="BN544" s="451"/>
      <c r="BO544" s="451"/>
      <c r="BP544" s="451"/>
      <c r="BQ544" s="451"/>
      <c r="BR544" s="451"/>
      <c r="BS544" s="451"/>
      <c r="BT544" s="451"/>
      <c r="BU544" s="451"/>
      <c r="BV544" s="451"/>
      <c r="BW544" s="451"/>
      <c r="BX544" s="451"/>
      <c r="BY544" s="451"/>
      <c r="BZ544" s="451"/>
      <c r="CA544" s="451"/>
      <c r="CB544" s="451"/>
      <c r="CC544" s="451"/>
      <c r="CD544" s="451"/>
      <c r="CE544" s="451"/>
      <c r="CF544" s="451"/>
      <c r="CG544" s="451"/>
      <c r="CH544" s="451"/>
      <c r="CI544" s="451"/>
      <c r="CJ544" s="451"/>
      <c r="CK544" s="451"/>
      <c r="CL544" s="451"/>
      <c r="CM544" s="451"/>
      <c r="CN544" s="451"/>
      <c r="CO544" s="451"/>
      <c r="CP544" s="451"/>
      <c r="CQ544" s="451"/>
      <c r="CR544" s="451"/>
      <c r="CS544" s="451"/>
      <c r="CT544" s="451"/>
      <c r="CU544" s="451"/>
      <c r="CV544" s="451"/>
      <c r="CW544" s="451"/>
      <c r="CX544" s="451"/>
      <c r="CY544" s="451"/>
      <c r="CZ544" s="451"/>
      <c r="DA544" s="451"/>
      <c r="DB544" s="451"/>
      <c r="DC544" s="451"/>
      <c r="DD544" s="451"/>
      <c r="DE544" s="451"/>
      <c r="DF544" s="451"/>
      <c r="DG544" s="451"/>
      <c r="DH544" s="451"/>
      <c r="DI544" s="451"/>
      <c r="DJ544" s="451"/>
      <c r="DK544" s="451"/>
      <c r="DL544" s="451"/>
      <c r="DM544" s="451"/>
      <c r="DN544" s="451"/>
      <c r="DO544" s="451"/>
      <c r="DP544" s="451"/>
      <c r="DQ544" s="451"/>
      <c r="DR544" s="451"/>
      <c r="DS544" s="451"/>
      <c r="DT544" s="451"/>
      <c r="DU544" s="451"/>
      <c r="DV544" s="451"/>
      <c r="DW544" s="451"/>
      <c r="DX544" s="451"/>
      <c r="DY544" s="451"/>
      <c r="DZ544" s="451"/>
      <c r="EA544" s="451"/>
      <c r="EB544" s="451"/>
      <c r="EC544" s="451"/>
      <c r="ED544" s="451"/>
      <c r="EE544" s="451"/>
      <c r="EF544" s="451"/>
      <c r="EG544" s="451"/>
      <c r="EH544" s="451"/>
      <c r="EI544" s="451"/>
      <c r="EJ544" s="451"/>
      <c r="EK544" s="451"/>
      <c r="EL544" s="451"/>
      <c r="EM544" s="451"/>
      <c r="EN544" s="451"/>
      <c r="EO544" s="451"/>
      <c r="EP544" s="451"/>
      <c r="EQ544" s="451"/>
      <c r="ER544" s="451"/>
      <c r="ES544" s="451"/>
      <c r="ET544" s="451"/>
      <c r="EU544" s="451"/>
      <c r="EV544" s="451"/>
      <c r="EW544" s="451"/>
      <c r="EX544" s="451"/>
      <c r="EY544" s="451"/>
      <c r="EZ544" s="451"/>
      <c r="FA544" s="451"/>
      <c r="FB544" s="451"/>
      <c r="FC544" s="451"/>
      <c r="FD544" s="451"/>
      <c r="FE544" s="451"/>
      <c r="FF544" s="451"/>
      <c r="FG544" s="451"/>
      <c r="FH544" s="451"/>
      <c r="FI544" s="451"/>
      <c r="FJ544" s="451"/>
      <c r="FK544" s="451"/>
      <c r="FL544" s="451"/>
      <c r="FM544" s="451"/>
      <c r="FN544" s="451"/>
    </row>
    <row r="545" spans="1:170" ht="15.75" customHeight="1">
      <c r="A545" s="451"/>
      <c r="B545" s="451"/>
      <c r="C545" s="451"/>
      <c r="D545" s="451"/>
      <c r="E545" s="451"/>
      <c r="F545" s="451"/>
      <c r="G545" s="451"/>
      <c r="H545" s="451"/>
      <c r="I545" s="451"/>
      <c r="J545" s="451"/>
      <c r="K545" s="451"/>
      <c r="L545" s="451"/>
      <c r="M545" s="451"/>
      <c r="N545" s="451"/>
      <c r="O545" s="451"/>
      <c r="P545" s="451"/>
      <c r="Q545" s="451"/>
      <c r="R545" s="451"/>
      <c r="S545" s="451"/>
      <c r="T545" s="451"/>
      <c r="U545" s="451"/>
      <c r="V545" s="451"/>
      <c r="W545" s="451"/>
      <c r="X545" s="451"/>
      <c r="Y545" s="451"/>
      <c r="Z545" s="451"/>
      <c r="AA545" s="451"/>
      <c r="AB545" s="451"/>
      <c r="AC545" s="451"/>
      <c r="AD545" s="451"/>
      <c r="AE545" s="451"/>
      <c r="AF545" s="451"/>
      <c r="AG545" s="451"/>
      <c r="AH545" s="451"/>
      <c r="AI545" s="451"/>
      <c r="AJ545" s="451"/>
      <c r="AK545" s="451"/>
      <c r="AL545" s="451"/>
      <c r="AM545" s="451"/>
      <c r="AN545" s="451"/>
      <c r="AO545" s="451"/>
      <c r="AP545" s="451"/>
      <c r="AQ545" s="451"/>
      <c r="AR545" s="451"/>
      <c r="AS545" s="451"/>
      <c r="AT545" s="451"/>
      <c r="AU545" s="451"/>
      <c r="AV545" s="451"/>
      <c r="AW545" s="451"/>
      <c r="AX545" s="451"/>
      <c r="AY545" s="451"/>
      <c r="AZ545" s="451"/>
      <c r="BA545" s="451"/>
      <c r="BB545" s="451"/>
      <c r="BC545" s="451"/>
      <c r="BD545" s="451"/>
      <c r="BE545" s="451"/>
      <c r="BF545" s="451"/>
      <c r="BG545" s="451"/>
      <c r="BH545" s="451"/>
      <c r="BI545" s="451"/>
      <c r="BJ545" s="451"/>
      <c r="BK545" s="451"/>
      <c r="BL545" s="451"/>
      <c r="BM545" s="451"/>
      <c r="BN545" s="451"/>
      <c r="BO545" s="451"/>
      <c r="BP545" s="451"/>
      <c r="BQ545" s="451"/>
      <c r="BR545" s="451"/>
      <c r="BS545" s="451"/>
      <c r="BT545" s="451"/>
      <c r="BU545" s="451"/>
      <c r="BV545" s="451"/>
      <c r="BW545" s="451"/>
      <c r="BX545" s="451"/>
      <c r="BY545" s="451"/>
      <c r="BZ545" s="451"/>
      <c r="CA545" s="451"/>
      <c r="CB545" s="451"/>
      <c r="CC545" s="451"/>
      <c r="CD545" s="451"/>
      <c r="CE545" s="451"/>
      <c r="CF545" s="451"/>
      <c r="CG545" s="451"/>
      <c r="CH545" s="451"/>
      <c r="CI545" s="451"/>
      <c r="CJ545" s="451"/>
      <c r="CK545" s="451"/>
      <c r="CL545" s="451"/>
      <c r="CM545" s="451"/>
      <c r="CN545" s="451"/>
      <c r="CO545" s="451"/>
      <c r="CP545" s="451"/>
      <c r="CQ545" s="451"/>
      <c r="CR545" s="451"/>
      <c r="CS545" s="451"/>
      <c r="CT545" s="451"/>
      <c r="CU545" s="451"/>
      <c r="CV545" s="451"/>
      <c r="CW545" s="451"/>
      <c r="CX545" s="451"/>
      <c r="CY545" s="451"/>
      <c r="CZ545" s="451"/>
      <c r="DA545" s="451"/>
      <c r="DB545" s="451"/>
      <c r="DC545" s="451"/>
      <c r="DD545" s="451"/>
      <c r="DE545" s="451"/>
      <c r="DF545" s="451"/>
      <c r="DG545" s="451"/>
      <c r="DH545" s="451"/>
      <c r="DI545" s="451"/>
      <c r="DJ545" s="451"/>
      <c r="DK545" s="451"/>
      <c r="DL545" s="451"/>
      <c r="DM545" s="451"/>
      <c r="DN545" s="451"/>
      <c r="DO545" s="451"/>
      <c r="DP545" s="451"/>
      <c r="DQ545" s="451"/>
      <c r="DR545" s="451"/>
      <c r="DS545" s="451"/>
      <c r="DT545" s="451"/>
      <c r="DU545" s="451"/>
      <c r="DV545" s="451"/>
      <c r="DW545" s="451"/>
      <c r="DX545" s="451"/>
      <c r="DY545" s="451"/>
      <c r="DZ545" s="451"/>
      <c r="EA545" s="451"/>
      <c r="EB545" s="451"/>
      <c r="EC545" s="451"/>
      <c r="ED545" s="451"/>
      <c r="EE545" s="451"/>
      <c r="EF545" s="451"/>
      <c r="EG545" s="451"/>
      <c r="EH545" s="451"/>
      <c r="EI545" s="451"/>
      <c r="EJ545" s="451"/>
      <c r="EK545" s="451"/>
      <c r="EL545" s="451"/>
      <c r="EM545" s="451"/>
      <c r="EN545" s="451"/>
      <c r="EO545" s="451"/>
      <c r="EP545" s="451"/>
      <c r="EQ545" s="451"/>
      <c r="ER545" s="451"/>
      <c r="ES545" s="451"/>
      <c r="ET545" s="451"/>
      <c r="EU545" s="451"/>
      <c r="EV545" s="451"/>
      <c r="EW545" s="451"/>
      <c r="EX545" s="451"/>
      <c r="EY545" s="451"/>
      <c r="EZ545" s="451"/>
      <c r="FA545" s="451"/>
      <c r="FB545" s="451"/>
      <c r="FC545" s="451"/>
      <c r="FD545" s="451"/>
      <c r="FE545" s="451"/>
      <c r="FF545" s="451"/>
      <c r="FG545" s="451"/>
      <c r="FH545" s="451"/>
      <c r="FI545" s="451"/>
      <c r="FJ545" s="451"/>
      <c r="FK545" s="451"/>
      <c r="FL545" s="451"/>
      <c r="FM545" s="451"/>
      <c r="FN545" s="451"/>
    </row>
    <row r="546" spans="1:170" ht="15.75" customHeight="1">
      <c r="A546" s="451"/>
      <c r="B546" s="451"/>
      <c r="C546" s="451"/>
      <c r="D546" s="451"/>
      <c r="E546" s="451"/>
      <c r="F546" s="451"/>
      <c r="G546" s="451"/>
      <c r="H546" s="451"/>
      <c r="I546" s="451"/>
      <c r="J546" s="451"/>
      <c r="K546" s="451"/>
      <c r="L546" s="451"/>
      <c r="M546" s="451"/>
      <c r="N546" s="451"/>
      <c r="O546" s="451"/>
      <c r="P546" s="451"/>
      <c r="Q546" s="451"/>
      <c r="R546" s="451"/>
      <c r="S546" s="451"/>
      <c r="T546" s="451"/>
      <c r="U546" s="451"/>
      <c r="V546" s="451"/>
      <c r="W546" s="451"/>
      <c r="X546" s="451"/>
      <c r="Y546" s="451"/>
      <c r="Z546" s="451"/>
      <c r="AA546" s="451"/>
      <c r="AB546" s="451"/>
      <c r="AC546" s="451"/>
      <c r="AD546" s="451"/>
      <c r="AE546" s="451"/>
      <c r="AF546" s="451"/>
      <c r="AG546" s="451"/>
      <c r="AH546" s="451"/>
      <c r="AI546" s="451"/>
      <c r="AJ546" s="451"/>
      <c r="AK546" s="451"/>
      <c r="AL546" s="451"/>
      <c r="AM546" s="451"/>
      <c r="AN546" s="451"/>
      <c r="AO546" s="451"/>
      <c r="AP546" s="451"/>
      <c r="AQ546" s="451"/>
      <c r="AR546" s="451"/>
      <c r="AS546" s="451"/>
      <c r="AT546" s="451"/>
      <c r="AU546" s="451"/>
      <c r="AV546" s="451"/>
      <c r="AW546" s="451"/>
      <c r="AX546" s="451"/>
      <c r="AY546" s="451"/>
      <c r="AZ546" s="451"/>
      <c r="BA546" s="451"/>
      <c r="BB546" s="451"/>
      <c r="BC546" s="451"/>
      <c r="BD546" s="451"/>
      <c r="BE546" s="451"/>
      <c r="BF546" s="451"/>
      <c r="BG546" s="451"/>
      <c r="BH546" s="451"/>
      <c r="BI546" s="451"/>
      <c r="BJ546" s="451"/>
      <c r="BK546" s="451"/>
      <c r="BL546" s="451"/>
      <c r="BM546" s="451"/>
      <c r="BN546" s="451"/>
      <c r="BO546" s="451"/>
      <c r="BP546" s="451"/>
      <c r="BQ546" s="451"/>
      <c r="BR546" s="451"/>
      <c r="BS546" s="451"/>
      <c r="BT546" s="451"/>
      <c r="BU546" s="451"/>
      <c r="BV546" s="451"/>
      <c r="BW546" s="451"/>
      <c r="BX546" s="451"/>
      <c r="BY546" s="451"/>
      <c r="BZ546" s="451"/>
      <c r="CA546" s="451"/>
      <c r="CB546" s="451"/>
      <c r="CC546" s="451"/>
      <c r="CD546" s="451"/>
      <c r="CE546" s="451"/>
      <c r="CF546" s="451"/>
      <c r="CG546" s="451"/>
      <c r="CH546" s="451"/>
      <c r="CI546" s="451"/>
      <c r="CJ546" s="451"/>
      <c r="CK546" s="451"/>
      <c r="CL546" s="451"/>
      <c r="CM546" s="451"/>
      <c r="CN546" s="451"/>
      <c r="CO546" s="451"/>
      <c r="CP546" s="451"/>
      <c r="CQ546" s="451"/>
      <c r="CR546" s="451"/>
      <c r="CS546" s="451"/>
      <c r="CT546" s="451"/>
      <c r="CU546" s="451"/>
      <c r="CV546" s="451"/>
      <c r="CW546" s="451"/>
      <c r="CX546" s="451"/>
      <c r="CY546" s="451"/>
      <c r="CZ546" s="451"/>
      <c r="DA546" s="451"/>
      <c r="DB546" s="451"/>
      <c r="DC546" s="451"/>
      <c r="DD546" s="451"/>
      <c r="DE546" s="451"/>
      <c r="DF546" s="451"/>
      <c r="DG546" s="451"/>
      <c r="DH546" s="451"/>
      <c r="DI546" s="451"/>
      <c r="DJ546" s="451"/>
      <c r="DK546" s="451"/>
      <c r="DL546" s="451"/>
      <c r="DM546" s="451"/>
      <c r="DN546" s="451"/>
      <c r="DO546" s="451"/>
      <c r="DP546" s="451"/>
      <c r="DQ546" s="451"/>
      <c r="DR546" s="451"/>
      <c r="DS546" s="451"/>
      <c r="DT546" s="451"/>
      <c r="DU546" s="451"/>
      <c r="DV546" s="451"/>
      <c r="DW546" s="451"/>
      <c r="DX546" s="451"/>
      <c r="DY546" s="451"/>
      <c r="DZ546" s="451"/>
      <c r="EA546" s="451"/>
      <c r="EB546" s="451"/>
      <c r="EC546" s="451"/>
      <c r="ED546" s="451"/>
      <c r="EE546" s="451"/>
      <c r="EF546" s="451"/>
      <c r="EG546" s="451"/>
      <c r="EH546" s="451"/>
      <c r="EI546" s="451"/>
      <c r="EJ546" s="451"/>
      <c r="EK546" s="451"/>
      <c r="EL546" s="451"/>
      <c r="EM546" s="451"/>
      <c r="EN546" s="451"/>
      <c r="EO546" s="451"/>
      <c r="EP546" s="451"/>
      <c r="EQ546" s="451"/>
      <c r="ER546" s="451"/>
      <c r="ES546" s="451"/>
      <c r="ET546" s="451"/>
      <c r="EU546" s="451"/>
      <c r="EV546" s="451"/>
      <c r="EW546" s="451"/>
      <c r="EX546" s="451"/>
      <c r="EY546" s="451"/>
      <c r="EZ546" s="451"/>
      <c r="FA546" s="451"/>
      <c r="FB546" s="451"/>
      <c r="FC546" s="451"/>
      <c r="FD546" s="451"/>
      <c r="FE546" s="451"/>
      <c r="FF546" s="451"/>
      <c r="FG546" s="451"/>
      <c r="FH546" s="451"/>
      <c r="FI546" s="451"/>
      <c r="FJ546" s="451"/>
      <c r="FK546" s="451"/>
      <c r="FL546" s="451"/>
      <c r="FM546" s="451"/>
      <c r="FN546" s="451"/>
    </row>
    <row r="547" spans="1:170" ht="15.75" customHeight="1">
      <c r="A547" s="451"/>
      <c r="B547" s="451"/>
      <c r="C547" s="451"/>
      <c r="D547" s="451"/>
      <c r="E547" s="451"/>
      <c r="F547" s="451"/>
      <c r="G547" s="451"/>
      <c r="H547" s="451"/>
      <c r="I547" s="451"/>
      <c r="J547" s="451"/>
      <c r="K547" s="451"/>
      <c r="L547" s="451"/>
      <c r="M547" s="451"/>
      <c r="N547" s="451"/>
      <c r="O547" s="451"/>
      <c r="P547" s="451"/>
      <c r="Q547" s="451"/>
      <c r="R547" s="451"/>
      <c r="S547" s="451"/>
      <c r="T547" s="451"/>
      <c r="U547" s="451"/>
      <c r="V547" s="451"/>
      <c r="W547" s="451"/>
      <c r="X547" s="451"/>
      <c r="Y547" s="451"/>
      <c r="Z547" s="451"/>
      <c r="AA547" s="451"/>
      <c r="AB547" s="451"/>
      <c r="AC547" s="451"/>
      <c r="AD547" s="451"/>
      <c r="AE547" s="451"/>
      <c r="AF547" s="451"/>
      <c r="AG547" s="451"/>
      <c r="AH547" s="451"/>
      <c r="AI547" s="451"/>
      <c r="AJ547" s="451"/>
      <c r="AK547" s="451"/>
      <c r="AL547" s="451"/>
      <c r="AM547" s="451"/>
      <c r="AN547" s="451"/>
      <c r="AO547" s="451"/>
      <c r="AP547" s="451"/>
      <c r="AQ547" s="451"/>
      <c r="AR547" s="451"/>
      <c r="AS547" s="451"/>
      <c r="AT547" s="451"/>
      <c r="AU547" s="451"/>
      <c r="AV547" s="451"/>
      <c r="AW547" s="451"/>
      <c r="AX547" s="451"/>
      <c r="AY547" s="451"/>
      <c r="AZ547" s="451"/>
      <c r="BA547" s="451"/>
      <c r="BB547" s="451"/>
      <c r="BC547" s="451"/>
      <c r="BD547" s="451"/>
      <c r="BE547" s="451"/>
      <c r="BF547" s="451"/>
      <c r="BG547" s="451"/>
      <c r="BH547" s="451"/>
      <c r="BI547" s="451"/>
      <c r="BJ547" s="451"/>
      <c r="BK547" s="451"/>
      <c r="BL547" s="451"/>
      <c r="BM547" s="451"/>
      <c r="BN547" s="451"/>
      <c r="BO547" s="451"/>
      <c r="BP547" s="451"/>
      <c r="BQ547" s="451"/>
      <c r="BR547" s="451"/>
      <c r="BS547" s="451"/>
      <c r="BT547" s="451"/>
      <c r="BU547" s="451"/>
      <c r="BV547" s="451"/>
      <c r="BW547" s="451"/>
      <c r="BX547" s="451"/>
      <c r="BY547" s="451"/>
      <c r="BZ547" s="451"/>
      <c r="CA547" s="451"/>
      <c r="CB547" s="451"/>
      <c r="CC547" s="451"/>
      <c r="CD547" s="451"/>
      <c r="CE547" s="451"/>
      <c r="CF547" s="451"/>
      <c r="CG547" s="451"/>
      <c r="CH547" s="451"/>
      <c r="CI547" s="451"/>
      <c r="CJ547" s="451"/>
      <c r="CK547" s="451"/>
      <c r="CL547" s="451"/>
      <c r="CM547" s="451"/>
      <c r="CN547" s="451"/>
      <c r="CO547" s="451"/>
      <c r="CP547" s="451"/>
      <c r="CQ547" s="451"/>
      <c r="CR547" s="451"/>
      <c r="CS547" s="451"/>
      <c r="CT547" s="451"/>
      <c r="CU547" s="451"/>
      <c r="CV547" s="451"/>
      <c r="CW547" s="451"/>
      <c r="CX547" s="451"/>
      <c r="CY547" s="451"/>
      <c r="CZ547" s="451"/>
      <c r="DA547" s="451"/>
      <c r="DB547" s="451"/>
      <c r="DC547" s="451"/>
      <c r="DD547" s="451"/>
      <c r="DE547" s="451"/>
      <c r="DF547" s="451"/>
      <c r="DG547" s="451"/>
      <c r="DH547" s="451"/>
      <c r="DI547" s="451"/>
      <c r="DJ547" s="451"/>
      <c r="DK547" s="451"/>
      <c r="DL547" s="451"/>
      <c r="DM547" s="451"/>
      <c r="DN547" s="451"/>
      <c r="DO547" s="451"/>
      <c r="DP547" s="451"/>
      <c r="DQ547" s="451"/>
      <c r="DR547" s="451"/>
      <c r="DS547" s="451"/>
      <c r="DT547" s="451"/>
      <c r="DU547" s="451"/>
      <c r="DV547" s="451"/>
      <c r="DW547" s="451"/>
      <c r="DX547" s="451"/>
      <c r="DY547" s="451"/>
      <c r="DZ547" s="451"/>
      <c r="EA547" s="451"/>
      <c r="EB547" s="451"/>
      <c r="EC547" s="451"/>
      <c r="ED547" s="451"/>
      <c r="EE547" s="451"/>
      <c r="EF547" s="451"/>
      <c r="EG547" s="451"/>
      <c r="EH547" s="451"/>
      <c r="EI547" s="451"/>
      <c r="EJ547" s="451"/>
      <c r="EK547" s="451"/>
      <c r="EL547" s="451"/>
      <c r="EM547" s="451"/>
      <c r="EN547" s="451"/>
      <c r="EO547" s="451"/>
      <c r="EP547" s="451"/>
      <c r="EQ547" s="451"/>
      <c r="ER547" s="451"/>
      <c r="ES547" s="451"/>
      <c r="ET547" s="451"/>
      <c r="EU547" s="451"/>
      <c r="EV547" s="451"/>
      <c r="EW547" s="451"/>
      <c r="EX547" s="451"/>
      <c r="EY547" s="451"/>
      <c r="EZ547" s="451"/>
      <c r="FA547" s="451"/>
      <c r="FB547" s="451"/>
      <c r="FC547" s="451"/>
      <c r="FD547" s="451"/>
      <c r="FE547" s="451"/>
      <c r="FF547" s="451"/>
      <c r="FG547" s="451"/>
      <c r="FH547" s="451"/>
      <c r="FI547" s="451"/>
      <c r="FJ547" s="451"/>
      <c r="FK547" s="451"/>
      <c r="FL547" s="451"/>
      <c r="FM547" s="451"/>
      <c r="FN547" s="451"/>
    </row>
    <row r="548" spans="1:170" ht="15.75" customHeight="1">
      <c r="A548" s="451"/>
      <c r="B548" s="451"/>
      <c r="C548" s="451"/>
      <c r="D548" s="451"/>
      <c r="E548" s="451"/>
      <c r="F548" s="451"/>
      <c r="G548" s="451"/>
      <c r="H548" s="451"/>
      <c r="I548" s="451"/>
      <c r="J548" s="451"/>
      <c r="K548" s="451"/>
      <c r="L548" s="451"/>
      <c r="M548" s="451"/>
      <c r="N548" s="451"/>
      <c r="O548" s="451"/>
      <c r="P548" s="451"/>
      <c r="Q548" s="451"/>
      <c r="R548" s="451"/>
      <c r="S548" s="451"/>
      <c r="T548" s="451"/>
      <c r="U548" s="451"/>
      <c r="V548" s="451"/>
      <c r="W548" s="451"/>
      <c r="X548" s="451"/>
      <c r="Y548" s="451"/>
      <c r="Z548" s="451"/>
      <c r="AA548" s="451"/>
      <c r="AB548" s="451"/>
      <c r="AC548" s="451"/>
      <c r="AD548" s="451"/>
      <c r="AE548" s="451"/>
      <c r="AF548" s="451"/>
      <c r="AG548" s="451"/>
      <c r="AH548" s="451"/>
      <c r="AI548" s="451"/>
      <c r="AJ548" s="451"/>
      <c r="AK548" s="451"/>
      <c r="AL548" s="451"/>
      <c r="AM548" s="451"/>
      <c r="AN548" s="451"/>
      <c r="AO548" s="451"/>
      <c r="AP548" s="451"/>
      <c r="AQ548" s="451"/>
      <c r="AR548" s="451"/>
      <c r="AS548" s="451"/>
      <c r="AT548" s="451"/>
      <c r="AU548" s="451"/>
      <c r="AV548" s="451"/>
      <c r="AW548" s="451"/>
      <c r="AX548" s="451"/>
      <c r="AY548" s="451"/>
      <c r="AZ548" s="451"/>
      <c r="BA548" s="451"/>
      <c r="BB548" s="451"/>
      <c r="BC548" s="451"/>
      <c r="BD548" s="451"/>
      <c r="BE548" s="451"/>
      <c r="BF548" s="451"/>
      <c r="BG548" s="451"/>
      <c r="BH548" s="451"/>
      <c r="BI548" s="451"/>
      <c r="BJ548" s="451"/>
      <c r="BK548" s="451"/>
      <c r="BL548" s="451"/>
      <c r="BM548" s="451"/>
      <c r="BN548" s="451"/>
      <c r="BO548" s="451"/>
      <c r="BP548" s="451"/>
      <c r="BQ548" s="451"/>
      <c r="BR548" s="451"/>
      <c r="BS548" s="451"/>
      <c r="BT548" s="451"/>
      <c r="BU548" s="451"/>
      <c r="BV548" s="451"/>
      <c r="BW548" s="451"/>
      <c r="BX548" s="451"/>
      <c r="BY548" s="451"/>
      <c r="BZ548" s="451"/>
      <c r="CA548" s="451"/>
      <c r="CB548" s="451"/>
      <c r="CC548" s="451"/>
      <c r="CD548" s="451"/>
      <c r="CE548" s="451"/>
      <c r="CF548" s="451"/>
      <c r="CG548" s="451"/>
      <c r="CH548" s="451"/>
      <c r="CI548" s="451"/>
      <c r="CJ548" s="451"/>
      <c r="CK548" s="451"/>
      <c r="CL548" s="451"/>
      <c r="CM548" s="451"/>
      <c r="CN548" s="451"/>
      <c r="CO548" s="451"/>
      <c r="CP548" s="451"/>
      <c r="CQ548" s="451"/>
      <c r="CR548" s="451"/>
      <c r="CS548" s="451"/>
      <c r="CT548" s="451"/>
      <c r="CU548" s="451"/>
      <c r="CV548" s="451"/>
      <c r="CW548" s="451"/>
      <c r="CX548" s="451"/>
      <c r="CY548" s="451"/>
      <c r="CZ548" s="451"/>
      <c r="DA548" s="451"/>
      <c r="DB548" s="451"/>
      <c r="DC548" s="451"/>
      <c r="DD548" s="451"/>
      <c r="DE548" s="451"/>
      <c r="DF548" s="451"/>
      <c r="DG548" s="451"/>
      <c r="DH548" s="451"/>
      <c r="DI548" s="451"/>
      <c r="DJ548" s="451"/>
      <c r="DK548" s="451"/>
      <c r="DL548" s="451"/>
      <c r="DM548" s="451"/>
      <c r="DN548" s="451"/>
      <c r="DO548" s="451"/>
      <c r="DP548" s="451"/>
      <c r="DQ548" s="451"/>
      <c r="DR548" s="451"/>
      <c r="DS548" s="451"/>
      <c r="DT548" s="451"/>
      <c r="DU548" s="451"/>
      <c r="DV548" s="451"/>
      <c r="DW548" s="451"/>
      <c r="DX548" s="451"/>
      <c r="DY548" s="451"/>
      <c r="DZ548" s="451"/>
      <c r="EA548" s="451"/>
      <c r="EB548" s="451"/>
      <c r="EC548" s="451"/>
      <c r="ED548" s="451"/>
      <c r="EE548" s="451"/>
      <c r="EF548" s="451"/>
      <c r="EG548" s="451"/>
      <c r="EH548" s="451"/>
      <c r="EI548" s="451"/>
      <c r="EJ548" s="451"/>
      <c r="EK548" s="451"/>
      <c r="EL548" s="451"/>
      <c r="EM548" s="451"/>
      <c r="EN548" s="451"/>
      <c r="EO548" s="451"/>
      <c r="EP548" s="451"/>
      <c r="EQ548" s="451"/>
      <c r="ER548" s="451"/>
      <c r="ES548" s="451"/>
      <c r="ET548" s="451"/>
      <c r="EU548" s="451"/>
      <c r="EV548" s="451"/>
      <c r="EW548" s="451"/>
      <c r="EX548" s="451"/>
      <c r="EY548" s="451"/>
      <c r="EZ548" s="451"/>
      <c r="FA548" s="451"/>
      <c r="FB548" s="451"/>
      <c r="FC548" s="451"/>
      <c r="FD548" s="451"/>
      <c r="FE548" s="451"/>
      <c r="FF548" s="451"/>
      <c r="FG548" s="451"/>
      <c r="FH548" s="451"/>
      <c r="FI548" s="451"/>
      <c r="FJ548" s="451"/>
      <c r="FK548" s="451"/>
      <c r="FL548" s="451"/>
      <c r="FM548" s="451"/>
      <c r="FN548" s="451"/>
    </row>
    <row r="549" spans="1:170" ht="15.75" customHeight="1">
      <c r="A549" s="451"/>
      <c r="B549" s="451"/>
      <c r="C549" s="451"/>
      <c r="D549" s="451"/>
      <c r="E549" s="451"/>
      <c r="F549" s="451"/>
      <c r="G549" s="451"/>
      <c r="H549" s="451"/>
      <c r="I549" s="451"/>
      <c r="J549" s="451"/>
      <c r="K549" s="451"/>
      <c r="L549" s="451"/>
      <c r="M549" s="451"/>
      <c r="N549" s="451"/>
      <c r="O549" s="451"/>
      <c r="P549" s="451"/>
      <c r="Q549" s="451"/>
      <c r="R549" s="451"/>
      <c r="S549" s="451"/>
      <c r="T549" s="451"/>
      <c r="U549" s="451"/>
      <c r="V549" s="451"/>
      <c r="W549" s="451"/>
      <c r="X549" s="451"/>
      <c r="Y549" s="451"/>
      <c r="Z549" s="451"/>
      <c r="AA549" s="451"/>
      <c r="AB549" s="451"/>
      <c r="AC549" s="451"/>
      <c r="AD549" s="451"/>
      <c r="AE549" s="451"/>
      <c r="AF549" s="451"/>
      <c r="AG549" s="451"/>
      <c r="AH549" s="451"/>
      <c r="AI549" s="451"/>
      <c r="AJ549" s="451"/>
      <c r="AK549" s="451"/>
      <c r="AL549" s="451"/>
      <c r="AM549" s="451"/>
      <c r="AN549" s="451"/>
      <c r="AO549" s="451"/>
      <c r="AP549" s="451"/>
      <c r="AQ549" s="451"/>
      <c r="AR549" s="451"/>
      <c r="AS549" s="451"/>
      <c r="AT549" s="451"/>
      <c r="AU549" s="451"/>
      <c r="AV549" s="451"/>
      <c r="AW549" s="451"/>
      <c r="AX549" s="451"/>
      <c r="AY549" s="451"/>
      <c r="AZ549" s="451"/>
      <c r="BA549" s="451"/>
      <c r="BB549" s="451"/>
      <c r="BC549" s="451"/>
      <c r="BD549" s="451"/>
      <c r="BE549" s="451"/>
      <c r="BF549" s="451"/>
      <c r="BG549" s="451"/>
      <c r="BH549" s="451"/>
      <c r="BI549" s="451"/>
      <c r="BJ549" s="451"/>
      <c r="BK549" s="451"/>
      <c r="BL549" s="451"/>
      <c r="BM549" s="451"/>
      <c r="BN549" s="451"/>
      <c r="BO549" s="451"/>
      <c r="BP549" s="451"/>
      <c r="BQ549" s="451"/>
      <c r="BR549" s="451"/>
      <c r="BS549" s="451"/>
      <c r="BT549" s="451"/>
      <c r="BU549" s="451"/>
      <c r="BV549" s="451"/>
      <c r="BW549" s="451"/>
      <c r="BX549" s="451"/>
      <c r="BY549" s="451"/>
      <c r="BZ549" s="451"/>
      <c r="CA549" s="451"/>
      <c r="CB549" s="451"/>
      <c r="CC549" s="451"/>
      <c r="CD549" s="451"/>
      <c r="CE549" s="451"/>
      <c r="CF549" s="451"/>
      <c r="CG549" s="451"/>
      <c r="CH549" s="451"/>
      <c r="CI549" s="451"/>
      <c r="CJ549" s="451"/>
      <c r="CK549" s="451"/>
      <c r="CL549" s="451"/>
      <c r="CM549" s="451"/>
      <c r="CN549" s="451"/>
      <c r="CO549" s="451"/>
      <c r="CP549" s="451"/>
      <c r="CQ549" s="451"/>
      <c r="CR549" s="451"/>
      <c r="CS549" s="451"/>
      <c r="CT549" s="451"/>
      <c r="CU549" s="451"/>
      <c r="CV549" s="451"/>
      <c r="CW549" s="451"/>
      <c r="CX549" s="451"/>
      <c r="CY549" s="451"/>
      <c r="CZ549" s="451"/>
      <c r="DA549" s="451"/>
      <c r="DB549" s="451"/>
      <c r="DC549" s="451"/>
      <c r="DD549" s="451"/>
      <c r="DE549" s="451"/>
      <c r="DF549" s="451"/>
      <c r="DG549" s="451"/>
      <c r="DH549" s="451"/>
      <c r="DI549" s="451"/>
      <c r="DJ549" s="451"/>
      <c r="DK549" s="451"/>
      <c r="DL549" s="451"/>
      <c r="DM549" s="451"/>
      <c r="DN549" s="451"/>
      <c r="DO549" s="451"/>
      <c r="DP549" s="451"/>
      <c r="DQ549" s="451"/>
      <c r="DR549" s="451"/>
      <c r="DS549" s="451"/>
      <c r="DT549" s="451"/>
      <c r="DU549" s="451"/>
      <c r="DV549" s="451"/>
      <c r="DW549" s="451"/>
      <c r="DX549" s="451"/>
      <c r="DY549" s="451"/>
      <c r="DZ549" s="451"/>
      <c r="EA549" s="451"/>
      <c r="EB549" s="451"/>
      <c r="EC549" s="451"/>
      <c r="ED549" s="451"/>
      <c r="EE549" s="451"/>
      <c r="EF549" s="451"/>
      <c r="EG549" s="451"/>
      <c r="EH549" s="451"/>
      <c r="EI549" s="451"/>
      <c r="EJ549" s="451"/>
      <c r="EK549" s="451"/>
      <c r="EL549" s="451"/>
      <c r="EM549" s="451"/>
      <c r="EN549" s="451"/>
      <c r="EO549" s="451"/>
      <c r="EP549" s="451"/>
      <c r="EQ549" s="451"/>
      <c r="ER549" s="451"/>
      <c r="ES549" s="451"/>
      <c r="ET549" s="451"/>
      <c r="EU549" s="451"/>
      <c r="EV549" s="451"/>
      <c r="EW549" s="451"/>
      <c r="EX549" s="451"/>
      <c r="EY549" s="451"/>
      <c r="EZ549" s="451"/>
      <c r="FA549" s="451"/>
      <c r="FB549" s="451"/>
      <c r="FC549" s="451"/>
      <c r="FD549" s="451"/>
      <c r="FE549" s="451"/>
      <c r="FF549" s="451"/>
      <c r="FG549" s="451"/>
      <c r="FH549" s="451"/>
      <c r="FI549" s="451"/>
      <c r="FJ549" s="451"/>
      <c r="FK549" s="451"/>
      <c r="FL549" s="451"/>
      <c r="FM549" s="451"/>
      <c r="FN549" s="451"/>
    </row>
    <row r="550" spans="1:170" ht="15.75" customHeight="1">
      <c r="A550" s="451"/>
      <c r="B550" s="451"/>
      <c r="C550" s="451"/>
      <c r="D550" s="451"/>
      <c r="E550" s="451"/>
      <c r="F550" s="451"/>
      <c r="G550" s="451"/>
      <c r="H550" s="451"/>
      <c r="I550" s="451"/>
      <c r="J550" s="451"/>
      <c r="K550" s="451"/>
      <c r="L550" s="451"/>
      <c r="M550" s="451"/>
      <c r="N550" s="451"/>
      <c r="O550" s="451"/>
      <c r="P550" s="451"/>
      <c r="Q550" s="451"/>
      <c r="R550" s="451"/>
      <c r="S550" s="451"/>
      <c r="T550" s="451"/>
      <c r="U550" s="451"/>
      <c r="V550" s="451"/>
      <c r="W550" s="451"/>
      <c r="X550" s="451"/>
      <c r="Y550" s="451"/>
      <c r="Z550" s="451"/>
      <c r="AA550" s="451"/>
      <c r="AB550" s="451"/>
      <c r="AC550" s="451"/>
      <c r="AD550" s="451"/>
      <c r="AE550" s="451"/>
      <c r="AF550" s="451"/>
      <c r="AG550" s="451"/>
      <c r="AH550" s="451"/>
      <c r="AI550" s="451"/>
      <c r="AJ550" s="451"/>
      <c r="AK550" s="451"/>
      <c r="AL550" s="451"/>
      <c r="AM550" s="451"/>
      <c r="AN550" s="451"/>
      <c r="AO550" s="451"/>
      <c r="AP550" s="451"/>
      <c r="AQ550" s="451"/>
      <c r="AR550" s="451"/>
      <c r="AS550" s="451"/>
      <c r="AT550" s="451"/>
      <c r="AU550" s="451"/>
      <c r="AV550" s="451"/>
      <c r="AW550" s="451"/>
      <c r="AX550" s="451"/>
      <c r="AY550" s="451"/>
      <c r="AZ550" s="451"/>
      <c r="BA550" s="451"/>
      <c r="BB550" s="451"/>
      <c r="BC550" s="451"/>
      <c r="BD550" s="451"/>
      <c r="BE550" s="451"/>
      <c r="BF550" s="451"/>
      <c r="BG550" s="451"/>
      <c r="BH550" s="451"/>
      <c r="BI550" s="451"/>
      <c r="BJ550" s="451"/>
      <c r="BK550" s="451"/>
      <c r="BL550" s="451"/>
      <c r="BM550" s="451"/>
      <c r="BN550" s="451"/>
      <c r="BO550" s="451"/>
      <c r="BP550" s="451"/>
      <c r="BQ550" s="451"/>
      <c r="BR550" s="451"/>
      <c r="BS550" s="451"/>
      <c r="BT550" s="451"/>
      <c r="BU550" s="451"/>
      <c r="BV550" s="451"/>
      <c r="BW550" s="451"/>
      <c r="BX550" s="451"/>
      <c r="BY550" s="451"/>
      <c r="BZ550" s="451"/>
      <c r="CA550" s="451"/>
      <c r="CB550" s="451"/>
      <c r="CC550" s="451"/>
      <c r="CD550" s="451"/>
      <c r="CE550" s="451"/>
      <c r="CF550" s="451"/>
      <c r="CG550" s="451"/>
      <c r="CH550" s="451"/>
      <c r="CI550" s="451"/>
      <c r="CJ550" s="451"/>
      <c r="CK550" s="451"/>
      <c r="CL550" s="451"/>
      <c r="CM550" s="451"/>
      <c r="CN550" s="451"/>
      <c r="CO550" s="451"/>
      <c r="CP550" s="451"/>
      <c r="CQ550" s="451"/>
      <c r="CR550" s="451"/>
      <c r="CS550" s="451"/>
      <c r="CT550" s="451"/>
      <c r="CU550" s="451"/>
      <c r="CV550" s="451"/>
      <c r="CW550" s="451"/>
      <c r="CX550" s="451"/>
      <c r="CY550" s="451"/>
      <c r="CZ550" s="451"/>
      <c r="DA550" s="451"/>
      <c r="DB550" s="451"/>
      <c r="DC550" s="451"/>
      <c r="DD550" s="451"/>
      <c r="DE550" s="451"/>
      <c r="DF550" s="451"/>
      <c r="DG550" s="451"/>
      <c r="DH550" s="451"/>
      <c r="DI550" s="451"/>
      <c r="DJ550" s="451"/>
      <c r="DK550" s="451"/>
      <c r="DL550" s="451"/>
      <c r="DM550" s="451"/>
      <c r="DN550" s="451"/>
      <c r="DO550" s="451"/>
      <c r="DP550" s="451"/>
      <c r="DQ550" s="451"/>
      <c r="DR550" s="451"/>
      <c r="DS550" s="451"/>
      <c r="DT550" s="451"/>
      <c r="DU550" s="451"/>
      <c r="DV550" s="451"/>
      <c r="DW550" s="451"/>
      <c r="DX550" s="451"/>
      <c r="DY550" s="451"/>
      <c r="DZ550" s="451"/>
      <c r="EA550" s="451"/>
      <c r="EB550" s="451"/>
      <c r="EC550" s="451"/>
      <c r="ED550" s="451"/>
      <c r="EE550" s="451"/>
      <c r="EF550" s="451"/>
      <c r="EG550" s="451"/>
      <c r="EH550" s="451"/>
      <c r="EI550" s="451"/>
      <c r="EJ550" s="451"/>
      <c r="EK550" s="451"/>
      <c r="EL550" s="451"/>
      <c r="EM550" s="451"/>
      <c r="EN550" s="451"/>
      <c r="EO550" s="451"/>
      <c r="EP550" s="451"/>
      <c r="EQ550" s="451"/>
      <c r="ER550" s="451"/>
      <c r="ES550" s="451"/>
      <c r="ET550" s="451"/>
      <c r="EU550" s="451"/>
      <c r="EV550" s="451"/>
      <c r="EW550" s="451"/>
      <c r="EX550" s="451"/>
      <c r="EY550" s="451"/>
      <c r="EZ550" s="451"/>
      <c r="FA550" s="451"/>
      <c r="FB550" s="451"/>
      <c r="FC550" s="451"/>
      <c r="FD550" s="451"/>
      <c r="FE550" s="451"/>
      <c r="FF550" s="451"/>
      <c r="FG550" s="451"/>
      <c r="FH550" s="451"/>
      <c r="FI550" s="451"/>
      <c r="FJ550" s="451"/>
      <c r="FK550" s="451"/>
      <c r="FL550" s="451"/>
      <c r="FM550" s="451"/>
      <c r="FN550" s="451"/>
    </row>
    <row r="551" spans="1:170" ht="15.75" customHeight="1">
      <c r="A551" s="451"/>
      <c r="B551" s="451"/>
      <c r="C551" s="451"/>
      <c r="D551" s="451"/>
      <c r="E551" s="451"/>
      <c r="F551" s="451"/>
      <c r="G551" s="451"/>
      <c r="H551" s="451"/>
      <c r="I551" s="451"/>
      <c r="J551" s="451"/>
      <c r="K551" s="451"/>
      <c r="L551" s="451"/>
      <c r="M551" s="451"/>
      <c r="N551" s="451"/>
      <c r="O551" s="451"/>
      <c r="P551" s="451"/>
      <c r="Q551" s="451"/>
      <c r="R551" s="451"/>
      <c r="S551" s="451"/>
      <c r="T551" s="451"/>
      <c r="U551" s="451"/>
      <c r="V551" s="451"/>
      <c r="W551" s="451"/>
      <c r="X551" s="451"/>
      <c r="Y551" s="451"/>
      <c r="Z551" s="451"/>
      <c r="AA551" s="451"/>
      <c r="AB551" s="451"/>
      <c r="AC551" s="451"/>
      <c r="AD551" s="451"/>
      <c r="AE551" s="451"/>
      <c r="AF551" s="451"/>
      <c r="AG551" s="451"/>
      <c r="AH551" s="451"/>
      <c r="AI551" s="451"/>
      <c r="AJ551" s="451"/>
      <c r="AK551" s="451"/>
      <c r="AL551" s="451"/>
      <c r="AM551" s="451"/>
      <c r="AN551" s="451"/>
      <c r="AO551" s="451"/>
      <c r="AP551" s="451"/>
      <c r="AQ551" s="451"/>
      <c r="AR551" s="451"/>
      <c r="AS551" s="451"/>
      <c r="AT551" s="451"/>
      <c r="AU551" s="451"/>
      <c r="AV551" s="451"/>
      <c r="AW551" s="451"/>
      <c r="AX551" s="451"/>
      <c r="AY551" s="451"/>
      <c r="AZ551" s="451"/>
      <c r="BA551" s="451"/>
      <c r="BB551" s="451"/>
      <c r="BC551" s="451"/>
      <c r="BD551" s="451"/>
      <c r="BE551" s="451"/>
      <c r="BF551" s="451"/>
      <c r="BG551" s="451"/>
      <c r="BH551" s="451"/>
      <c r="BI551" s="451"/>
      <c r="BJ551" s="451"/>
      <c r="BK551" s="451"/>
      <c r="BL551" s="451"/>
      <c r="BM551" s="451"/>
      <c r="BN551" s="451"/>
      <c r="BO551" s="451"/>
      <c r="BP551" s="451"/>
      <c r="BQ551" s="451"/>
      <c r="BR551" s="451"/>
      <c r="BS551" s="451"/>
      <c r="BT551" s="451"/>
      <c r="BU551" s="451"/>
      <c r="BV551" s="451"/>
      <c r="BW551" s="451"/>
      <c r="BX551" s="451"/>
      <c r="BY551" s="451"/>
      <c r="BZ551" s="451"/>
      <c r="CA551" s="451"/>
      <c r="CB551" s="451"/>
      <c r="CC551" s="451"/>
      <c r="CD551" s="451"/>
      <c r="CE551" s="451"/>
      <c r="CF551" s="451"/>
      <c r="CG551" s="451"/>
      <c r="CH551" s="451"/>
      <c r="CI551" s="451"/>
      <c r="CJ551" s="451"/>
      <c r="CK551" s="451"/>
      <c r="CL551" s="451"/>
      <c r="CM551" s="451"/>
      <c r="CN551" s="451"/>
      <c r="CO551" s="451"/>
      <c r="CP551" s="451"/>
      <c r="CQ551" s="451"/>
      <c r="CR551" s="451"/>
      <c r="CS551" s="451"/>
      <c r="CT551" s="451"/>
      <c r="CU551" s="451"/>
      <c r="CV551" s="451"/>
      <c r="CW551" s="451"/>
      <c r="CX551" s="451"/>
      <c r="CY551" s="451"/>
      <c r="CZ551" s="451"/>
      <c r="DA551" s="451"/>
      <c r="DB551" s="451"/>
      <c r="DC551" s="451"/>
      <c r="DD551" s="451"/>
      <c r="DE551" s="451"/>
      <c r="DF551" s="451"/>
      <c r="DG551" s="451"/>
      <c r="DH551" s="451"/>
      <c r="DI551" s="451"/>
      <c r="DJ551" s="451"/>
      <c r="DK551" s="451"/>
      <c r="DL551" s="451"/>
      <c r="DM551" s="451"/>
      <c r="DN551" s="451"/>
      <c r="DO551" s="451"/>
      <c r="DP551" s="451"/>
      <c r="DQ551" s="451"/>
      <c r="DR551" s="451"/>
      <c r="DS551" s="451"/>
      <c r="DT551" s="451"/>
      <c r="DU551" s="451"/>
      <c r="DV551" s="451"/>
      <c r="DW551" s="451"/>
      <c r="DX551" s="451"/>
      <c r="DY551" s="451"/>
      <c r="DZ551" s="451"/>
      <c r="EA551" s="451"/>
      <c r="EB551" s="451"/>
      <c r="EC551" s="451"/>
      <c r="ED551" s="451"/>
      <c r="EE551" s="451"/>
      <c r="EF551" s="451"/>
      <c r="EG551" s="451"/>
      <c r="EH551" s="451"/>
      <c r="EI551" s="451"/>
      <c r="EJ551" s="451"/>
      <c r="EK551" s="451"/>
      <c r="EL551" s="451"/>
      <c r="EM551" s="451"/>
      <c r="EN551" s="451"/>
      <c r="EO551" s="451"/>
      <c r="EP551" s="451"/>
      <c r="EQ551" s="451"/>
      <c r="ER551" s="451"/>
      <c r="ES551" s="451"/>
      <c r="ET551" s="451"/>
      <c r="EU551" s="451"/>
      <c r="EV551" s="451"/>
      <c r="EW551" s="451"/>
      <c r="EX551" s="451"/>
      <c r="EY551" s="451"/>
      <c r="EZ551" s="451"/>
      <c r="FA551" s="451"/>
      <c r="FB551" s="451"/>
      <c r="FC551" s="451"/>
      <c r="FD551" s="451"/>
      <c r="FE551" s="451"/>
      <c r="FF551" s="451"/>
      <c r="FG551" s="451"/>
      <c r="FH551" s="451"/>
      <c r="FI551" s="451"/>
      <c r="FJ551" s="451"/>
      <c r="FK551" s="451"/>
      <c r="FL551" s="451"/>
      <c r="FM551" s="451"/>
      <c r="FN551" s="451"/>
    </row>
    <row r="552" spans="1:170" ht="15.75" customHeight="1">
      <c r="A552" s="451"/>
      <c r="B552" s="451"/>
      <c r="C552" s="451"/>
      <c r="D552" s="451"/>
      <c r="E552" s="451"/>
      <c r="F552" s="451"/>
      <c r="G552" s="451"/>
      <c r="H552" s="451"/>
      <c r="I552" s="451"/>
      <c r="J552" s="451"/>
      <c r="K552" s="451"/>
      <c r="L552" s="451"/>
      <c r="M552" s="451"/>
      <c r="N552" s="451"/>
      <c r="O552" s="451"/>
      <c r="P552" s="451"/>
      <c r="Q552" s="451"/>
      <c r="R552" s="451"/>
      <c r="S552" s="451"/>
      <c r="T552" s="451"/>
      <c r="U552" s="451"/>
      <c r="V552" s="451"/>
      <c r="W552" s="451"/>
      <c r="X552" s="451"/>
      <c r="Y552" s="451"/>
      <c r="Z552" s="451"/>
      <c r="AA552" s="451"/>
      <c r="AB552" s="451"/>
      <c r="AC552" s="451"/>
      <c r="AD552" s="451"/>
      <c r="AE552" s="451"/>
      <c r="AF552" s="451"/>
      <c r="AG552" s="451"/>
      <c r="AH552" s="451"/>
      <c r="AI552" s="451"/>
      <c r="AJ552" s="451"/>
      <c r="AK552" s="451"/>
      <c r="AL552" s="451"/>
      <c r="AM552" s="451"/>
      <c r="AN552" s="451"/>
      <c r="AO552" s="451"/>
      <c r="AP552" s="451"/>
      <c r="AQ552" s="451"/>
      <c r="AR552" s="451"/>
      <c r="AS552" s="451"/>
      <c r="AT552" s="451"/>
      <c r="AU552" s="451"/>
      <c r="AV552" s="451"/>
      <c r="AW552" s="451"/>
      <c r="AX552" s="451"/>
      <c r="AY552" s="451"/>
      <c r="AZ552" s="451"/>
      <c r="BA552" s="451"/>
      <c r="BB552" s="451"/>
      <c r="BC552" s="451"/>
      <c r="BD552" s="451"/>
      <c r="BE552" s="451"/>
      <c r="BF552" s="451"/>
      <c r="BG552" s="451"/>
      <c r="BH552" s="451"/>
      <c r="BI552" s="451"/>
      <c r="BJ552" s="451"/>
      <c r="BK552" s="451"/>
      <c r="BL552" s="451"/>
      <c r="BM552" s="451"/>
      <c r="BN552" s="451"/>
      <c r="BO552" s="451"/>
      <c r="BP552" s="451"/>
      <c r="BQ552" s="451"/>
      <c r="BR552" s="451"/>
      <c r="BS552" s="451"/>
      <c r="BT552" s="451"/>
      <c r="BU552" s="451"/>
      <c r="BV552" s="451"/>
      <c r="BW552" s="451"/>
      <c r="BX552" s="451"/>
      <c r="BY552" s="451"/>
      <c r="BZ552" s="451"/>
      <c r="CA552" s="451"/>
      <c r="CB552" s="451"/>
      <c r="CC552" s="451"/>
      <c r="CD552" s="451"/>
      <c r="CE552" s="451"/>
      <c r="CF552" s="451"/>
      <c r="CG552" s="451"/>
      <c r="CH552" s="451"/>
      <c r="CI552" s="451"/>
      <c r="CJ552" s="451"/>
      <c r="CK552" s="451"/>
      <c r="CL552" s="451"/>
      <c r="CM552" s="451"/>
      <c r="CN552" s="451"/>
      <c r="CO552" s="451"/>
      <c r="CP552" s="451"/>
      <c r="CQ552" s="451"/>
      <c r="CR552" s="451"/>
      <c r="CS552" s="451"/>
      <c r="CT552" s="451"/>
      <c r="CU552" s="451"/>
      <c r="CV552" s="451"/>
      <c r="CW552" s="451"/>
      <c r="CX552" s="451"/>
      <c r="CY552" s="451"/>
      <c r="CZ552" s="451"/>
      <c r="DA552" s="451"/>
      <c r="DB552" s="451"/>
      <c r="DC552" s="451"/>
      <c r="DD552" s="451"/>
      <c r="DE552" s="451"/>
      <c r="DF552" s="451"/>
      <c r="DG552" s="451"/>
      <c r="DH552" s="451"/>
      <c r="DI552" s="451"/>
      <c r="DJ552" s="451"/>
      <c r="DK552" s="451"/>
      <c r="DL552" s="451"/>
      <c r="DM552" s="451"/>
      <c r="DN552" s="451"/>
      <c r="DO552" s="451"/>
      <c r="DP552" s="451"/>
      <c r="DQ552" s="451"/>
      <c r="DR552" s="451"/>
      <c r="DS552" s="451"/>
      <c r="DT552" s="451"/>
      <c r="DU552" s="451"/>
      <c r="DV552" s="451"/>
      <c r="DW552" s="451"/>
      <c r="DX552" s="451"/>
      <c r="DY552" s="451"/>
      <c r="DZ552" s="451"/>
      <c r="EA552" s="451"/>
      <c r="EB552" s="451"/>
      <c r="EC552" s="451"/>
      <c r="ED552" s="451"/>
      <c r="EE552" s="451"/>
      <c r="EF552" s="451"/>
      <c r="EG552" s="451"/>
      <c r="EH552" s="451"/>
      <c r="EI552" s="451"/>
      <c r="EJ552" s="451"/>
      <c r="EK552" s="451"/>
      <c r="EL552" s="451"/>
      <c r="EM552" s="451"/>
      <c r="EN552" s="451"/>
      <c r="EO552" s="451"/>
      <c r="EP552" s="451"/>
      <c r="EQ552" s="451"/>
      <c r="ER552" s="451"/>
      <c r="ES552" s="451"/>
      <c r="ET552" s="451"/>
      <c r="EU552" s="451"/>
      <c r="EV552" s="451"/>
      <c r="EW552" s="451"/>
      <c r="EX552" s="451"/>
      <c r="EY552" s="451"/>
      <c r="EZ552" s="451"/>
      <c r="FA552" s="451"/>
      <c r="FB552" s="451"/>
      <c r="FC552" s="451"/>
      <c r="FD552" s="451"/>
      <c r="FE552" s="451"/>
      <c r="FF552" s="451"/>
      <c r="FG552" s="451"/>
      <c r="FH552" s="451"/>
      <c r="FI552" s="451"/>
      <c r="FJ552" s="451"/>
      <c r="FK552" s="451"/>
      <c r="FL552" s="451"/>
      <c r="FM552" s="451"/>
      <c r="FN552" s="451"/>
    </row>
    <row r="553" spans="1:170" ht="15.75" customHeight="1">
      <c r="A553" s="451"/>
      <c r="B553" s="451"/>
      <c r="C553" s="451"/>
      <c r="D553" s="451"/>
      <c r="E553" s="451"/>
      <c r="F553" s="451"/>
      <c r="G553" s="451"/>
      <c r="H553" s="451"/>
      <c r="I553" s="451"/>
      <c r="J553" s="451"/>
      <c r="K553" s="451"/>
      <c r="L553" s="451"/>
      <c r="M553" s="451"/>
      <c r="N553" s="451"/>
      <c r="O553" s="451"/>
      <c r="P553" s="451"/>
      <c r="Q553" s="451"/>
      <c r="R553" s="451"/>
      <c r="S553" s="451"/>
      <c r="T553" s="451"/>
      <c r="U553" s="451"/>
      <c r="V553" s="451"/>
      <c r="W553" s="451"/>
      <c r="X553" s="451"/>
      <c r="Y553" s="451"/>
      <c r="Z553" s="451"/>
      <c r="AA553" s="451"/>
      <c r="AB553" s="451"/>
      <c r="AC553" s="451"/>
      <c r="AD553" s="451"/>
      <c r="AE553" s="451"/>
      <c r="AF553" s="451"/>
      <c r="AG553" s="451"/>
      <c r="AH553" s="451"/>
      <c r="AI553" s="451"/>
      <c r="AJ553" s="451"/>
      <c r="AK553" s="451"/>
      <c r="AL553" s="451"/>
      <c r="AM553" s="451"/>
      <c r="AN553" s="451"/>
      <c r="AO553" s="451"/>
      <c r="AP553" s="451"/>
      <c r="AQ553" s="451"/>
      <c r="AR553" s="451"/>
      <c r="AS553" s="451"/>
      <c r="AT553" s="451"/>
      <c r="AU553" s="451"/>
      <c r="AV553" s="451"/>
      <c r="AW553" s="451"/>
      <c r="AX553" s="451"/>
      <c r="AY553" s="451"/>
      <c r="AZ553" s="451"/>
      <c r="BA553" s="451"/>
      <c r="BB553" s="451"/>
      <c r="BC553" s="451"/>
      <c r="BD553" s="451"/>
      <c r="BE553" s="451"/>
      <c r="BF553" s="451"/>
      <c r="BG553" s="451"/>
      <c r="BH553" s="451"/>
      <c r="BI553" s="451"/>
      <c r="BJ553" s="451"/>
      <c r="BK553" s="451"/>
      <c r="BL553" s="451"/>
      <c r="BM553" s="451"/>
      <c r="BN553" s="451"/>
      <c r="BO553" s="451"/>
      <c r="BP553" s="451"/>
      <c r="BQ553" s="451"/>
      <c r="BR553" s="451"/>
      <c r="BS553" s="451"/>
      <c r="BT553" s="451"/>
      <c r="BU553" s="451"/>
      <c r="BV553" s="451"/>
      <c r="BW553" s="451"/>
      <c r="BX553" s="451"/>
      <c r="BY553" s="451"/>
      <c r="BZ553" s="451"/>
      <c r="CA553" s="451"/>
      <c r="CB553" s="451"/>
      <c r="CC553" s="451"/>
      <c r="CD553" s="451"/>
      <c r="CE553" s="451"/>
      <c r="CF553" s="451"/>
      <c r="CG553" s="451"/>
      <c r="CH553" s="451"/>
      <c r="CI553" s="451"/>
      <c r="CJ553" s="451"/>
      <c r="CK553" s="451"/>
      <c r="CL553" s="451"/>
      <c r="CM553" s="451"/>
      <c r="CN553" s="451"/>
      <c r="CO553" s="451"/>
      <c r="CP553" s="451"/>
      <c r="CQ553" s="451"/>
      <c r="CR553" s="451"/>
      <c r="CS553" s="451"/>
      <c r="CT553" s="451"/>
      <c r="CU553" s="451"/>
      <c r="CV553" s="451"/>
      <c r="CW553" s="451"/>
      <c r="CX553" s="451"/>
      <c r="CY553" s="451"/>
      <c r="CZ553" s="451"/>
      <c r="DA553" s="451"/>
      <c r="DB553" s="451"/>
      <c r="DC553" s="451"/>
      <c r="DD553" s="451"/>
      <c r="DE553" s="451"/>
      <c r="DF553" s="451"/>
      <c r="DG553" s="451"/>
      <c r="DH553" s="451"/>
      <c r="DI553" s="451"/>
      <c r="DJ553" s="451"/>
      <c r="DK553" s="451"/>
      <c r="DL553" s="451"/>
      <c r="DM553" s="451"/>
      <c r="DN553" s="451"/>
      <c r="DO553" s="451"/>
      <c r="DP553" s="451"/>
      <c r="DQ553" s="451"/>
      <c r="DR553" s="451"/>
      <c r="DS553" s="451"/>
      <c r="DT553" s="451"/>
      <c r="DU553" s="451"/>
      <c r="DV553" s="451"/>
      <c r="DW553" s="451"/>
      <c r="DX553" s="451"/>
      <c r="DY553" s="451"/>
      <c r="DZ553" s="451"/>
      <c r="EA553" s="451"/>
      <c r="EB553" s="451"/>
      <c r="EC553" s="451"/>
      <c r="ED553" s="451"/>
      <c r="EE553" s="451"/>
      <c r="EF553" s="451"/>
      <c r="EG553" s="451"/>
      <c r="EH553" s="451"/>
      <c r="EI553" s="451"/>
      <c r="EJ553" s="451"/>
      <c r="EK553" s="451"/>
      <c r="EL553" s="451"/>
      <c r="EM553" s="451"/>
      <c r="EN553" s="451"/>
      <c r="EO553" s="451"/>
      <c r="EP553" s="451"/>
      <c r="EQ553" s="451"/>
      <c r="ER553" s="451"/>
      <c r="ES553" s="451"/>
      <c r="ET553" s="451"/>
      <c r="EU553" s="451"/>
      <c r="EV553" s="451"/>
      <c r="EW553" s="451"/>
      <c r="EX553" s="451"/>
      <c r="EY553" s="451"/>
      <c r="EZ553" s="451"/>
      <c r="FA553" s="451"/>
      <c r="FB553" s="451"/>
      <c r="FC553" s="451"/>
      <c r="FD553" s="451"/>
      <c r="FE553" s="451"/>
      <c r="FF553" s="451"/>
      <c r="FG553" s="451"/>
      <c r="FH553" s="451"/>
      <c r="FI553" s="451"/>
      <c r="FJ553" s="451"/>
      <c r="FK553" s="451"/>
      <c r="FL553" s="451"/>
      <c r="FM553" s="451"/>
      <c r="FN553" s="451"/>
    </row>
    <row r="554" spans="1:170" ht="15.75" customHeight="1">
      <c r="A554" s="451"/>
      <c r="B554" s="451"/>
      <c r="C554" s="451"/>
      <c r="D554" s="451"/>
      <c r="E554" s="451"/>
      <c r="F554" s="451"/>
      <c r="G554" s="451"/>
      <c r="H554" s="451"/>
      <c r="I554" s="451"/>
      <c r="J554" s="451"/>
      <c r="K554" s="451"/>
      <c r="L554" s="451"/>
      <c r="M554" s="451"/>
      <c r="N554" s="451"/>
      <c r="O554" s="451"/>
      <c r="P554" s="451"/>
      <c r="Q554" s="451"/>
      <c r="R554" s="451"/>
      <c r="S554" s="451"/>
      <c r="T554" s="451"/>
      <c r="U554" s="451"/>
      <c r="V554" s="451"/>
      <c r="W554" s="451"/>
      <c r="X554" s="451"/>
      <c r="Y554" s="451"/>
      <c r="Z554" s="451"/>
      <c r="AA554" s="451"/>
      <c r="AB554" s="451"/>
      <c r="AC554" s="451"/>
      <c r="AD554" s="451"/>
      <c r="AE554" s="451"/>
      <c r="AF554" s="451"/>
      <c r="AG554" s="451"/>
      <c r="AH554" s="451"/>
      <c r="AI554" s="451"/>
      <c r="AJ554" s="451"/>
      <c r="AK554" s="451"/>
      <c r="AL554" s="451"/>
      <c r="AM554" s="451"/>
      <c r="AN554" s="451"/>
      <c r="AO554" s="451"/>
      <c r="AP554" s="451"/>
      <c r="AQ554" s="451"/>
      <c r="AR554" s="451"/>
      <c r="AS554" s="451"/>
      <c r="AT554" s="451"/>
      <c r="AU554" s="451"/>
      <c r="AV554" s="451"/>
      <c r="AW554" s="451"/>
      <c r="AX554" s="451"/>
      <c r="AY554" s="451"/>
      <c r="AZ554" s="451"/>
      <c r="BA554" s="451"/>
      <c r="BB554" s="451"/>
      <c r="BC554" s="451"/>
      <c r="BD554" s="451"/>
      <c r="BE554" s="451"/>
      <c r="BF554" s="451"/>
      <c r="BG554" s="451"/>
      <c r="BH554" s="451"/>
      <c r="BI554" s="451"/>
      <c r="BJ554" s="451"/>
      <c r="BK554" s="451"/>
      <c r="BL554" s="451"/>
      <c r="BM554" s="451"/>
      <c r="BN554" s="451"/>
      <c r="BO554" s="451"/>
      <c r="BP554" s="451"/>
      <c r="BQ554" s="451"/>
      <c r="BR554" s="451"/>
      <c r="BS554" s="451"/>
      <c r="BT554" s="451"/>
      <c r="BU554" s="451"/>
      <c r="BV554" s="451"/>
      <c r="BW554" s="451"/>
      <c r="BX554" s="451"/>
      <c r="BY554" s="451"/>
      <c r="BZ554" s="451"/>
      <c r="CA554" s="451"/>
      <c r="CB554" s="451"/>
      <c r="CC554" s="451"/>
      <c r="CD554" s="451"/>
      <c r="CE554" s="451"/>
      <c r="CF554" s="451"/>
      <c r="CG554" s="451"/>
      <c r="CH554" s="451"/>
      <c r="CI554" s="451"/>
      <c r="CJ554" s="451"/>
      <c r="CK554" s="451"/>
      <c r="CL554" s="451"/>
      <c r="CM554" s="451"/>
      <c r="CN554" s="451"/>
      <c r="CO554" s="451"/>
      <c r="CP554" s="451"/>
      <c r="CQ554" s="451"/>
      <c r="CR554" s="451"/>
      <c r="CS554" s="451"/>
      <c r="CT554" s="451"/>
      <c r="CU554" s="451"/>
      <c r="CV554" s="451"/>
      <c r="CW554" s="451"/>
      <c r="CX554" s="451"/>
      <c r="CY554" s="451"/>
      <c r="CZ554" s="451"/>
      <c r="DA554" s="451"/>
      <c r="DB554" s="451"/>
      <c r="DC554" s="451"/>
      <c r="DD554" s="451"/>
      <c r="DE554" s="451"/>
      <c r="DF554" s="451"/>
      <c r="DG554" s="451"/>
      <c r="DH554" s="451"/>
      <c r="DI554" s="451"/>
      <c r="DJ554" s="451"/>
      <c r="DK554" s="451"/>
      <c r="DL554" s="451"/>
      <c r="DM554" s="451"/>
      <c r="DN554" s="451"/>
      <c r="DO554" s="451"/>
      <c r="DP554" s="451"/>
      <c r="DQ554" s="451"/>
      <c r="DR554" s="451"/>
      <c r="DS554" s="451"/>
      <c r="DT554" s="451"/>
      <c r="DU554" s="451"/>
      <c r="DV554" s="451"/>
      <c r="DW554" s="451"/>
      <c r="DX554" s="451"/>
      <c r="DY554" s="451"/>
      <c r="DZ554" s="451"/>
      <c r="EA554" s="451"/>
      <c r="EB554" s="451"/>
      <c r="EC554" s="451"/>
      <c r="ED554" s="451"/>
      <c r="EE554" s="451"/>
      <c r="EF554" s="451"/>
      <c r="EG554" s="451"/>
      <c r="EH554" s="451"/>
      <c r="EI554" s="451"/>
      <c r="EJ554" s="451"/>
      <c r="EK554" s="451"/>
      <c r="EL554" s="451"/>
      <c r="EM554" s="451"/>
      <c r="EN554" s="451"/>
      <c r="EO554" s="451"/>
      <c r="EP554" s="451"/>
      <c r="EQ554" s="451"/>
      <c r="ER554" s="451"/>
      <c r="ES554" s="451"/>
      <c r="ET554" s="451"/>
      <c r="EU554" s="451"/>
      <c r="EV554" s="451"/>
      <c r="EW554" s="451"/>
      <c r="EX554" s="451"/>
      <c r="EY554" s="451"/>
      <c r="EZ554" s="451"/>
      <c r="FA554" s="451"/>
      <c r="FB554" s="451"/>
      <c r="FC554" s="451"/>
      <c r="FD554" s="451"/>
      <c r="FE554" s="451"/>
      <c r="FF554" s="451"/>
      <c r="FG554" s="451"/>
      <c r="FH554" s="451"/>
      <c r="FI554" s="451"/>
      <c r="FJ554" s="451"/>
      <c r="FK554" s="451"/>
      <c r="FL554" s="451"/>
      <c r="FM554" s="451"/>
      <c r="FN554" s="451"/>
    </row>
    <row r="555" spans="1:170" ht="15.75" customHeight="1">
      <c r="A555" s="451"/>
      <c r="B555" s="451"/>
      <c r="C555" s="451"/>
      <c r="D555" s="451"/>
      <c r="E555" s="451"/>
      <c r="F555" s="451"/>
      <c r="G555" s="451"/>
      <c r="H555" s="451"/>
      <c r="I555" s="451"/>
      <c r="J555" s="451"/>
      <c r="K555" s="451"/>
      <c r="L555" s="451"/>
      <c r="M555" s="451"/>
      <c r="N555" s="451"/>
      <c r="O555" s="451"/>
      <c r="P555" s="451"/>
      <c r="Q555" s="451"/>
      <c r="R555" s="451"/>
      <c r="S555" s="451"/>
      <c r="T555" s="451"/>
      <c r="U555" s="451"/>
      <c r="V555" s="451"/>
      <c r="W555" s="451"/>
      <c r="X555" s="451"/>
      <c r="Y555" s="451"/>
      <c r="Z555" s="451"/>
      <c r="AA555" s="451"/>
      <c r="AB555" s="451"/>
      <c r="AC555" s="451"/>
      <c r="AD555" s="451"/>
      <c r="AE555" s="451"/>
      <c r="AF555" s="451"/>
      <c r="AG555" s="451"/>
      <c r="AH555" s="451"/>
      <c r="AI555" s="451"/>
      <c r="AJ555" s="451"/>
      <c r="AK555" s="451"/>
      <c r="AL555" s="451"/>
      <c r="AM555" s="451"/>
      <c r="AN555" s="451"/>
      <c r="AO555" s="451"/>
      <c r="AP555" s="451"/>
      <c r="AQ555" s="451"/>
      <c r="AR555" s="451"/>
      <c r="AS555" s="451"/>
      <c r="AT555" s="451"/>
      <c r="AU555" s="451"/>
      <c r="AV555" s="451"/>
      <c r="AW555" s="451"/>
      <c r="AX555" s="451"/>
      <c r="AY555" s="451"/>
      <c r="AZ555" s="451"/>
      <c r="BA555" s="451"/>
      <c r="BB555" s="451"/>
      <c r="BC555" s="451"/>
      <c r="BD555" s="451"/>
      <c r="BE555" s="451"/>
      <c r="BF555" s="451"/>
      <c r="BG555" s="451"/>
      <c r="BH555" s="451"/>
      <c r="BI555" s="451"/>
      <c r="BJ555" s="451"/>
      <c r="BK555" s="451"/>
      <c r="BL555" s="451"/>
      <c r="BM555" s="451"/>
      <c r="BN555" s="451"/>
      <c r="BO555" s="451"/>
      <c r="BP555" s="451"/>
      <c r="BQ555" s="451"/>
      <c r="BR555" s="451"/>
      <c r="BS555" s="451"/>
      <c r="BT555" s="451"/>
      <c r="BU555" s="451"/>
      <c r="BV555" s="451"/>
      <c r="BW555" s="451"/>
      <c r="BX555" s="451"/>
      <c r="BY555" s="451"/>
      <c r="BZ555" s="451"/>
      <c r="CA555" s="451"/>
      <c r="CB555" s="451"/>
      <c r="CC555" s="451"/>
      <c r="CD555" s="451"/>
      <c r="CE555" s="451"/>
      <c r="CF555" s="451"/>
      <c r="CG555" s="451"/>
      <c r="CH555" s="451"/>
      <c r="CI555" s="451"/>
      <c r="CJ555" s="451"/>
      <c r="CK555" s="451"/>
      <c r="CL555" s="451"/>
      <c r="CM555" s="451"/>
      <c r="CN555" s="451"/>
      <c r="CO555" s="451"/>
      <c r="CP555" s="451"/>
      <c r="CQ555" s="451"/>
      <c r="CR555" s="451"/>
      <c r="CS555" s="451"/>
      <c r="CT555" s="451"/>
      <c r="CU555" s="451"/>
      <c r="CV555" s="451"/>
      <c r="CW555" s="451"/>
      <c r="CX555" s="451"/>
      <c r="CY555" s="451"/>
      <c r="CZ555" s="451"/>
      <c r="DA555" s="451"/>
      <c r="DB555" s="451"/>
      <c r="DC555" s="451"/>
      <c r="DD555" s="451"/>
      <c r="DE555" s="451"/>
      <c r="DF555" s="451"/>
      <c r="DG555" s="451"/>
      <c r="DH555" s="451"/>
      <c r="DI555" s="451"/>
      <c r="DJ555" s="451"/>
      <c r="DK555" s="451"/>
      <c r="DL555" s="451"/>
      <c r="DM555" s="451"/>
      <c r="DN555" s="451"/>
      <c r="DO555" s="451"/>
      <c r="DP555" s="451"/>
      <c r="DQ555" s="451"/>
      <c r="DR555" s="451"/>
      <c r="DS555" s="451"/>
      <c r="DT555" s="451"/>
      <c r="DU555" s="451"/>
      <c r="DV555" s="451"/>
      <c r="DW555" s="451"/>
      <c r="DX555" s="451"/>
      <c r="DY555" s="451"/>
      <c r="DZ555" s="451"/>
      <c r="EA555" s="451"/>
      <c r="EB555" s="451"/>
      <c r="EC555" s="451"/>
      <c r="ED555" s="451"/>
      <c r="EE555" s="451"/>
      <c r="EF555" s="451"/>
      <c r="EG555" s="451"/>
      <c r="EH555" s="451"/>
      <c r="EI555" s="451"/>
      <c r="EJ555" s="451"/>
      <c r="EK555" s="451"/>
      <c r="EL555" s="451"/>
      <c r="EM555" s="451"/>
      <c r="EN555" s="451"/>
      <c r="EO555" s="451"/>
      <c r="EP555" s="451"/>
      <c r="EQ555" s="451"/>
      <c r="ER555" s="451"/>
      <c r="ES555" s="451"/>
      <c r="ET555" s="451"/>
      <c r="EU555" s="451"/>
      <c r="EV555" s="451"/>
      <c r="EW555" s="451"/>
      <c r="EX555" s="451"/>
      <c r="EY555" s="451"/>
      <c r="EZ555" s="451"/>
      <c r="FA555" s="451"/>
      <c r="FB555" s="451"/>
      <c r="FC555" s="451"/>
      <c r="FD555" s="451"/>
      <c r="FE555" s="451"/>
      <c r="FF555" s="451"/>
      <c r="FG555" s="451"/>
      <c r="FH555" s="451"/>
      <c r="FI555" s="451"/>
      <c r="FJ555" s="451"/>
      <c r="FK555" s="451"/>
      <c r="FL555" s="451"/>
      <c r="FM555" s="451"/>
      <c r="FN555" s="451"/>
    </row>
    <row r="556" spans="1:170" ht="15.75" customHeight="1">
      <c r="A556" s="451"/>
      <c r="B556" s="451"/>
      <c r="C556" s="451"/>
      <c r="D556" s="451"/>
      <c r="E556" s="451"/>
      <c r="F556" s="451"/>
      <c r="G556" s="451"/>
      <c r="H556" s="451"/>
      <c r="I556" s="451"/>
      <c r="J556" s="451"/>
      <c r="K556" s="451"/>
      <c r="L556" s="451"/>
      <c r="M556" s="451"/>
      <c r="N556" s="451"/>
      <c r="O556" s="451"/>
      <c r="P556" s="451"/>
      <c r="Q556" s="451"/>
      <c r="R556" s="451"/>
      <c r="S556" s="451"/>
      <c r="T556" s="451"/>
      <c r="U556" s="451"/>
      <c r="V556" s="451"/>
      <c r="W556" s="451"/>
      <c r="X556" s="451"/>
      <c r="Y556" s="451"/>
      <c r="Z556" s="451"/>
      <c r="AA556" s="451"/>
      <c r="AB556" s="451"/>
      <c r="AC556" s="451"/>
      <c r="AD556" s="451"/>
      <c r="AE556" s="451"/>
      <c r="AF556" s="451"/>
      <c r="AG556" s="451"/>
      <c r="AH556" s="451"/>
      <c r="AI556" s="451"/>
      <c r="AJ556" s="451"/>
      <c r="AK556" s="451"/>
      <c r="AL556" s="451"/>
      <c r="AM556" s="451"/>
      <c r="AN556" s="451"/>
      <c r="AO556" s="451"/>
      <c r="AP556" s="451"/>
      <c r="AQ556" s="451"/>
      <c r="AR556" s="451"/>
      <c r="AS556" s="451"/>
      <c r="AT556" s="451"/>
      <c r="AU556" s="451"/>
      <c r="AV556" s="451"/>
      <c r="AW556" s="451"/>
      <c r="AX556" s="451"/>
      <c r="AY556" s="451"/>
      <c r="AZ556" s="451"/>
      <c r="BA556" s="451"/>
      <c r="BB556" s="451"/>
      <c r="BC556" s="451"/>
      <c r="BD556" s="451"/>
      <c r="BE556" s="451"/>
      <c r="BF556" s="451"/>
      <c r="BG556" s="451"/>
      <c r="BH556" s="451"/>
      <c r="BI556" s="451"/>
      <c r="BJ556" s="451"/>
      <c r="BK556" s="451"/>
      <c r="BL556" s="451"/>
      <c r="BM556" s="451"/>
      <c r="BN556" s="451"/>
      <c r="BO556" s="451"/>
      <c r="BP556" s="451"/>
      <c r="BQ556" s="451"/>
      <c r="BR556" s="451"/>
      <c r="BS556" s="451"/>
      <c r="BT556" s="451"/>
      <c r="BU556" s="451"/>
      <c r="BV556" s="451"/>
      <c r="BW556" s="451"/>
      <c r="BX556" s="451"/>
      <c r="BY556" s="451"/>
      <c r="BZ556" s="451"/>
      <c r="CA556" s="451"/>
      <c r="CB556" s="451"/>
      <c r="CC556" s="451"/>
      <c r="CD556" s="451"/>
      <c r="CE556" s="451"/>
      <c r="CF556" s="451"/>
      <c r="CG556" s="451"/>
      <c r="CH556" s="451"/>
      <c r="CI556" s="451"/>
      <c r="CJ556" s="451"/>
      <c r="CK556" s="451"/>
      <c r="CL556" s="451"/>
      <c r="CM556" s="451"/>
      <c r="CN556" s="451"/>
      <c r="CO556" s="451"/>
      <c r="CP556" s="451"/>
      <c r="CQ556" s="451"/>
      <c r="CR556" s="451"/>
      <c r="CS556" s="451"/>
      <c r="CT556" s="451"/>
      <c r="CU556" s="451"/>
      <c r="CV556" s="451"/>
      <c r="CW556" s="451"/>
      <c r="CX556" s="451"/>
      <c r="CY556" s="451"/>
      <c r="CZ556" s="451"/>
      <c r="DA556" s="451"/>
      <c r="DB556" s="451"/>
      <c r="DC556" s="451"/>
      <c r="DD556" s="451"/>
      <c r="DE556" s="451"/>
      <c r="DF556" s="451"/>
      <c r="DG556" s="451"/>
      <c r="DH556" s="451"/>
      <c r="DI556" s="451"/>
      <c r="DJ556" s="451"/>
      <c r="DK556" s="451"/>
      <c r="DL556" s="451"/>
      <c r="DM556" s="451"/>
      <c r="DN556" s="451"/>
      <c r="DO556" s="451"/>
      <c r="DP556" s="451"/>
      <c r="DQ556" s="451"/>
      <c r="DR556" s="451"/>
      <c r="DS556" s="451"/>
      <c r="DT556" s="451"/>
      <c r="DU556" s="451"/>
      <c r="DV556" s="451"/>
      <c r="DW556" s="451"/>
      <c r="DX556" s="451"/>
      <c r="DY556" s="451"/>
      <c r="DZ556" s="451"/>
      <c r="EA556" s="451"/>
      <c r="EB556" s="451"/>
      <c r="EC556" s="451"/>
      <c r="ED556" s="451"/>
      <c r="EE556" s="451"/>
      <c r="EF556" s="451"/>
      <c r="EG556" s="451"/>
      <c r="EH556" s="451"/>
      <c r="EI556" s="451"/>
      <c r="EJ556" s="451"/>
      <c r="EK556" s="451"/>
      <c r="EL556" s="451"/>
      <c r="EM556" s="451"/>
      <c r="EN556" s="451"/>
      <c r="EO556" s="451"/>
      <c r="EP556" s="451"/>
      <c r="EQ556" s="451"/>
      <c r="ER556" s="451"/>
      <c r="ES556" s="451"/>
      <c r="ET556" s="451"/>
      <c r="EU556" s="451"/>
      <c r="EV556" s="451"/>
      <c r="EW556" s="451"/>
      <c r="EX556" s="451"/>
      <c r="EY556" s="451"/>
      <c r="EZ556" s="451"/>
      <c r="FA556" s="451"/>
      <c r="FB556" s="451"/>
      <c r="FC556" s="451"/>
      <c r="FD556" s="451"/>
      <c r="FE556" s="451"/>
      <c r="FF556" s="451"/>
      <c r="FG556" s="451"/>
      <c r="FH556" s="451"/>
      <c r="FI556" s="451"/>
      <c r="FJ556" s="451"/>
      <c r="FK556" s="451"/>
      <c r="FL556" s="451"/>
      <c r="FM556" s="451"/>
      <c r="FN556" s="451"/>
    </row>
    <row r="557" spans="1:170" ht="15.75" customHeight="1">
      <c r="A557" s="451"/>
      <c r="B557" s="451"/>
      <c r="C557" s="451"/>
      <c r="D557" s="451"/>
      <c r="E557" s="451"/>
      <c r="F557" s="451"/>
      <c r="G557" s="451"/>
      <c r="H557" s="451"/>
      <c r="I557" s="451"/>
      <c r="J557" s="451"/>
      <c r="K557" s="451"/>
      <c r="L557" s="451"/>
      <c r="M557" s="451"/>
      <c r="N557" s="451"/>
      <c r="O557" s="451"/>
      <c r="P557" s="451"/>
      <c r="Q557" s="451"/>
      <c r="R557" s="451"/>
      <c r="S557" s="451"/>
      <c r="T557" s="451"/>
      <c r="U557" s="451"/>
      <c r="V557" s="451"/>
      <c r="W557" s="451"/>
      <c r="X557" s="451"/>
      <c r="Y557" s="451"/>
      <c r="Z557" s="451"/>
      <c r="AA557" s="451"/>
      <c r="AB557" s="451"/>
      <c r="AC557" s="451"/>
      <c r="AD557" s="451"/>
      <c r="AE557" s="451"/>
      <c r="AF557" s="451"/>
      <c r="AG557" s="451"/>
      <c r="AH557" s="451"/>
      <c r="AI557" s="451"/>
      <c r="AJ557" s="451"/>
      <c r="AK557" s="451"/>
      <c r="AL557" s="451"/>
      <c r="AM557" s="451"/>
      <c r="AN557" s="451"/>
      <c r="AO557" s="451"/>
      <c r="AP557" s="451"/>
      <c r="AQ557" s="451"/>
      <c r="AR557" s="451"/>
      <c r="AS557" s="451"/>
      <c r="AT557" s="451"/>
      <c r="AU557" s="451"/>
      <c r="AV557" s="451"/>
      <c r="AW557" s="451"/>
      <c r="AX557" s="451"/>
      <c r="AY557" s="451"/>
      <c r="AZ557" s="451"/>
      <c r="BA557" s="451"/>
      <c r="BB557" s="451"/>
      <c r="BC557" s="451"/>
      <c r="BD557" s="451"/>
      <c r="BE557" s="451"/>
      <c r="BF557" s="451"/>
      <c r="BG557" s="451"/>
      <c r="BH557" s="451"/>
      <c r="BI557" s="451"/>
      <c r="BJ557" s="451"/>
      <c r="BK557" s="451"/>
      <c r="BL557" s="451"/>
      <c r="BM557" s="451"/>
      <c r="BN557" s="451"/>
      <c r="BO557" s="451"/>
      <c r="BP557" s="451"/>
      <c r="BQ557" s="451"/>
      <c r="BR557" s="451"/>
      <c r="BS557" s="451"/>
      <c r="BT557" s="451"/>
      <c r="BU557" s="451"/>
      <c r="BV557" s="451"/>
      <c r="BW557" s="451"/>
      <c r="BX557" s="451"/>
      <c r="BY557" s="451"/>
      <c r="BZ557" s="451"/>
      <c r="CA557" s="451"/>
      <c r="CB557" s="451"/>
      <c r="CC557" s="451"/>
      <c r="CD557" s="451"/>
      <c r="CE557" s="451"/>
      <c r="CF557" s="451"/>
      <c r="CG557" s="451"/>
      <c r="CH557" s="451"/>
      <c r="CI557" s="451"/>
      <c r="CJ557" s="451"/>
      <c r="CK557" s="451"/>
      <c r="CL557" s="451"/>
      <c r="CM557" s="451"/>
      <c r="CN557" s="451"/>
      <c r="CO557" s="451"/>
      <c r="CP557" s="451"/>
      <c r="CQ557" s="451"/>
      <c r="CR557" s="451"/>
      <c r="CS557" s="451"/>
      <c r="CT557" s="451"/>
      <c r="CU557" s="451"/>
      <c r="CV557" s="451"/>
      <c r="CW557" s="451"/>
      <c r="CX557" s="451"/>
      <c r="CY557" s="451"/>
      <c r="CZ557" s="451"/>
      <c r="DA557" s="451"/>
      <c r="DB557" s="451"/>
      <c r="DC557" s="451"/>
      <c r="DD557" s="451"/>
      <c r="DE557" s="451"/>
      <c r="DF557" s="451"/>
      <c r="DG557" s="451"/>
      <c r="DH557" s="451"/>
      <c r="DI557" s="451"/>
      <c r="DJ557" s="451"/>
      <c r="DK557" s="451"/>
      <c r="DL557" s="451"/>
      <c r="DM557" s="451"/>
      <c r="DN557" s="451"/>
      <c r="DO557" s="451"/>
      <c r="DP557" s="451"/>
      <c r="DQ557" s="451"/>
      <c r="DR557" s="451"/>
      <c r="DS557" s="451"/>
      <c r="DT557" s="451"/>
      <c r="DU557" s="451"/>
      <c r="DV557" s="451"/>
      <c r="DW557" s="451"/>
      <c r="DX557" s="451"/>
      <c r="DY557" s="451"/>
      <c r="DZ557" s="451"/>
      <c r="EA557" s="451"/>
      <c r="EB557" s="451"/>
      <c r="EC557" s="451"/>
      <c r="ED557" s="451"/>
      <c r="EE557" s="451"/>
      <c r="EF557" s="451"/>
      <c r="EG557" s="451"/>
      <c r="EH557" s="451"/>
      <c r="EI557" s="451"/>
      <c r="EJ557" s="451"/>
      <c r="EK557" s="451"/>
      <c r="EL557" s="451"/>
      <c r="EM557" s="451"/>
      <c r="EN557" s="451"/>
      <c r="EO557" s="451"/>
      <c r="EP557" s="451"/>
      <c r="EQ557" s="451"/>
      <c r="ER557" s="451"/>
      <c r="ES557" s="451"/>
      <c r="ET557" s="451"/>
      <c r="EU557" s="451"/>
      <c r="EV557" s="451"/>
      <c r="EW557" s="451"/>
      <c r="EX557" s="451"/>
      <c r="EY557" s="451"/>
      <c r="EZ557" s="451"/>
      <c r="FA557" s="451"/>
      <c r="FB557" s="451"/>
      <c r="FC557" s="451"/>
      <c r="FD557" s="451"/>
      <c r="FE557" s="451"/>
      <c r="FF557" s="451"/>
      <c r="FG557" s="451"/>
      <c r="FH557" s="451"/>
      <c r="FI557" s="451"/>
      <c r="FJ557" s="451"/>
      <c r="FK557" s="451"/>
      <c r="FL557" s="451"/>
      <c r="FM557" s="451"/>
      <c r="FN557" s="451"/>
    </row>
    <row r="558" spans="1:170" ht="15.75" customHeight="1">
      <c r="A558" s="451"/>
      <c r="B558" s="451"/>
      <c r="C558" s="451"/>
      <c r="D558" s="451"/>
      <c r="E558" s="451"/>
      <c r="F558" s="451"/>
      <c r="G558" s="451"/>
      <c r="H558" s="451"/>
      <c r="I558" s="451"/>
      <c r="J558" s="451"/>
      <c r="K558" s="451"/>
      <c r="L558" s="451"/>
      <c r="M558" s="451"/>
      <c r="N558" s="451"/>
      <c r="O558" s="451"/>
      <c r="P558" s="451"/>
      <c r="Q558" s="451"/>
      <c r="R558" s="451"/>
      <c r="S558" s="451"/>
      <c r="T558" s="451"/>
      <c r="U558" s="451"/>
      <c r="V558" s="451"/>
      <c r="W558" s="451"/>
      <c r="X558" s="451"/>
      <c r="Y558" s="451"/>
      <c r="Z558" s="451"/>
      <c r="AA558" s="451"/>
      <c r="AB558" s="451"/>
      <c r="AC558" s="451"/>
      <c r="AD558" s="451"/>
      <c r="AE558" s="451"/>
      <c r="AF558" s="451"/>
      <c r="AG558" s="451"/>
      <c r="AH558" s="451"/>
      <c r="AI558" s="451"/>
      <c r="AJ558" s="451"/>
      <c r="AK558" s="451"/>
      <c r="AL558" s="451"/>
      <c r="AM558" s="451"/>
      <c r="AN558" s="451"/>
      <c r="AO558" s="451"/>
      <c r="AP558" s="451"/>
      <c r="AQ558" s="451"/>
      <c r="AR558" s="451"/>
      <c r="AS558" s="451"/>
      <c r="AT558" s="451"/>
      <c r="AU558" s="451"/>
      <c r="AV558" s="451"/>
      <c r="AW558" s="451"/>
      <c r="AX558" s="451"/>
      <c r="AY558" s="451"/>
      <c r="AZ558" s="451"/>
      <c r="BA558" s="451"/>
      <c r="BB558" s="451"/>
      <c r="BC558" s="451"/>
      <c r="BD558" s="451"/>
      <c r="BE558" s="451"/>
      <c r="BF558" s="451"/>
      <c r="BG558" s="451"/>
      <c r="BH558" s="451"/>
      <c r="BI558" s="451"/>
      <c r="BJ558" s="451"/>
      <c r="BK558" s="451"/>
      <c r="BL558" s="451"/>
      <c r="BM558" s="451"/>
      <c r="BN558" s="451"/>
      <c r="BO558" s="451"/>
      <c r="BP558" s="451"/>
      <c r="BQ558" s="451"/>
      <c r="BR558" s="451"/>
      <c r="BS558" s="451"/>
      <c r="BT558" s="451"/>
      <c r="BU558" s="451"/>
      <c r="BV558" s="451"/>
      <c r="BW558" s="451"/>
      <c r="BX558" s="451"/>
      <c r="BY558" s="451"/>
      <c r="BZ558" s="451"/>
      <c r="CA558" s="451"/>
      <c r="CB558" s="451"/>
      <c r="CC558" s="451"/>
      <c r="CD558" s="451"/>
      <c r="CE558" s="451"/>
      <c r="CF558" s="451"/>
      <c r="CG558" s="451"/>
      <c r="CH558" s="451"/>
      <c r="CI558" s="451"/>
      <c r="CJ558" s="451"/>
      <c r="CK558" s="451"/>
      <c r="CL558" s="451"/>
      <c r="CM558" s="451"/>
      <c r="CN558" s="451"/>
      <c r="CO558" s="451"/>
      <c r="CP558" s="451"/>
      <c r="CQ558" s="451"/>
      <c r="CR558" s="451"/>
      <c r="CS558" s="451"/>
      <c r="CT558" s="451"/>
      <c r="CU558" s="451"/>
      <c r="CV558" s="451"/>
      <c r="CW558" s="451"/>
      <c r="CX558" s="451"/>
      <c r="CY558" s="451"/>
      <c r="CZ558" s="451"/>
      <c r="DA558" s="451"/>
      <c r="DB558" s="451"/>
      <c r="DC558" s="451"/>
      <c r="DD558" s="451"/>
      <c r="DE558" s="451"/>
      <c r="DF558" s="451"/>
      <c r="DG558" s="451"/>
      <c r="DH558" s="451"/>
      <c r="DI558" s="451"/>
      <c r="DJ558" s="451"/>
      <c r="DK558" s="451"/>
      <c r="DL558" s="451"/>
      <c r="DM558" s="451"/>
      <c r="DN558" s="451"/>
      <c r="DO558" s="451"/>
      <c r="DP558" s="451"/>
      <c r="DQ558" s="451"/>
      <c r="DR558" s="451"/>
      <c r="DS558" s="451"/>
      <c r="DT558" s="451"/>
      <c r="DU558" s="451"/>
      <c r="DV558" s="451"/>
      <c r="DW558" s="451"/>
      <c r="DX558" s="451"/>
      <c r="DY558" s="451"/>
      <c r="DZ558" s="451"/>
      <c r="EA558" s="451"/>
      <c r="EB558" s="451"/>
      <c r="EC558" s="451"/>
      <c r="ED558" s="451"/>
      <c r="EE558" s="451"/>
      <c r="EF558" s="451"/>
      <c r="EG558" s="451"/>
      <c r="EH558" s="451"/>
      <c r="EI558" s="451"/>
      <c r="EJ558" s="451"/>
      <c r="EK558" s="451"/>
      <c r="EL558" s="451"/>
      <c r="EM558" s="451"/>
      <c r="EN558" s="451"/>
      <c r="EO558" s="451"/>
      <c r="EP558" s="451"/>
      <c r="EQ558" s="451"/>
      <c r="ER558" s="451"/>
      <c r="ES558" s="451"/>
      <c r="ET558" s="451"/>
      <c r="EU558" s="451"/>
      <c r="EV558" s="451"/>
      <c r="EW558" s="451"/>
      <c r="EX558" s="451"/>
      <c r="EY558" s="451"/>
      <c r="EZ558" s="451"/>
      <c r="FA558" s="451"/>
      <c r="FB558" s="451"/>
      <c r="FC558" s="451"/>
      <c r="FD558" s="451"/>
      <c r="FE558" s="451"/>
      <c r="FF558" s="451"/>
      <c r="FG558" s="451"/>
      <c r="FH558" s="451"/>
      <c r="FI558" s="451"/>
      <c r="FJ558" s="451"/>
      <c r="FK558" s="451"/>
      <c r="FL558" s="451"/>
      <c r="FM558" s="451"/>
      <c r="FN558" s="451"/>
    </row>
    <row r="559" spans="1:170" ht="15.75" customHeight="1">
      <c r="A559" s="451"/>
      <c r="B559" s="451"/>
      <c r="C559" s="451"/>
      <c r="D559" s="451"/>
      <c r="E559" s="451"/>
      <c r="F559" s="451"/>
      <c r="G559" s="451"/>
      <c r="H559" s="451"/>
      <c r="I559" s="451"/>
      <c r="J559" s="451"/>
      <c r="K559" s="451"/>
      <c r="L559" s="451"/>
      <c r="M559" s="451"/>
      <c r="N559" s="451"/>
      <c r="O559" s="451"/>
      <c r="P559" s="451"/>
      <c r="Q559" s="451"/>
      <c r="R559" s="451"/>
      <c r="S559" s="451"/>
      <c r="T559" s="451"/>
      <c r="U559" s="451"/>
      <c r="V559" s="451"/>
      <c r="W559" s="451"/>
      <c r="X559" s="451"/>
      <c r="Y559" s="451"/>
      <c r="Z559" s="451"/>
      <c r="AA559" s="451"/>
      <c r="AB559" s="451"/>
      <c r="AC559" s="451"/>
      <c r="AD559" s="451"/>
      <c r="AE559" s="451"/>
      <c r="AF559" s="451"/>
      <c r="AG559" s="451"/>
      <c r="AH559" s="451"/>
      <c r="AI559" s="451"/>
      <c r="AJ559" s="451"/>
      <c r="AK559" s="451"/>
      <c r="AL559" s="451"/>
      <c r="AM559" s="451"/>
      <c r="AN559" s="451"/>
      <c r="AO559" s="451"/>
      <c r="AP559" s="451"/>
      <c r="AQ559" s="451"/>
      <c r="AR559" s="451"/>
      <c r="AS559" s="451"/>
      <c r="AT559" s="451"/>
      <c r="AU559" s="451"/>
      <c r="AV559" s="451"/>
      <c r="AW559" s="451"/>
      <c r="AX559" s="451"/>
      <c r="AY559" s="451"/>
      <c r="AZ559" s="451"/>
      <c r="BA559" s="451"/>
      <c r="BB559" s="451"/>
      <c r="BC559" s="451"/>
      <c r="BD559" s="451"/>
      <c r="BE559" s="451"/>
      <c r="BF559" s="451"/>
      <c r="BG559" s="451"/>
      <c r="BH559" s="451"/>
      <c r="BI559" s="451"/>
      <c r="BJ559" s="451"/>
      <c r="BK559" s="451"/>
      <c r="BL559" s="451"/>
      <c r="BM559" s="451"/>
      <c r="BN559" s="451"/>
      <c r="BO559" s="451"/>
      <c r="BP559" s="451"/>
      <c r="BQ559" s="451"/>
      <c r="BR559" s="451"/>
      <c r="BS559" s="451"/>
      <c r="BT559" s="451"/>
      <c r="BU559" s="451"/>
      <c r="BV559" s="451"/>
      <c r="BW559" s="451"/>
      <c r="BX559" s="451"/>
      <c r="BY559" s="451"/>
      <c r="BZ559" s="451"/>
      <c r="CA559" s="451"/>
      <c r="CB559" s="451"/>
      <c r="CC559" s="451"/>
      <c r="CD559" s="451"/>
      <c r="CE559" s="451"/>
      <c r="CF559" s="451"/>
      <c r="CG559" s="451"/>
      <c r="CH559" s="451"/>
      <c r="CI559" s="451"/>
      <c r="CJ559" s="451"/>
      <c r="CK559" s="451"/>
      <c r="CL559" s="451"/>
      <c r="CM559" s="451"/>
      <c r="CN559" s="451"/>
      <c r="CO559" s="451"/>
      <c r="CP559" s="451"/>
      <c r="CQ559" s="451"/>
      <c r="CR559" s="451"/>
      <c r="CS559" s="451"/>
      <c r="CT559" s="451"/>
      <c r="CU559" s="451"/>
      <c r="CV559" s="451"/>
      <c r="CW559" s="451"/>
      <c r="CX559" s="451"/>
      <c r="CY559" s="451"/>
      <c r="CZ559" s="451"/>
      <c r="DA559" s="451"/>
      <c r="DB559" s="451"/>
      <c r="DC559" s="451"/>
      <c r="DD559" s="451"/>
      <c r="DE559" s="451"/>
      <c r="DF559" s="451"/>
      <c r="DG559" s="451"/>
      <c r="DH559" s="451"/>
      <c r="DI559" s="451"/>
      <c r="DJ559" s="451"/>
      <c r="DK559" s="451"/>
      <c r="DL559" s="451"/>
      <c r="DM559" s="451"/>
      <c r="DN559" s="451"/>
      <c r="DO559" s="451"/>
      <c r="DP559" s="451"/>
      <c r="DQ559" s="451"/>
      <c r="DR559" s="451"/>
      <c r="DS559" s="451"/>
      <c r="DT559" s="451"/>
      <c r="DU559" s="451"/>
      <c r="DV559" s="451"/>
      <c r="DW559" s="451"/>
      <c r="DX559" s="451"/>
      <c r="DY559" s="451"/>
      <c r="DZ559" s="451"/>
      <c r="EA559" s="451"/>
      <c r="EB559" s="451"/>
      <c r="EC559" s="451"/>
      <c r="ED559" s="451"/>
      <c r="EE559" s="451"/>
      <c r="EF559" s="451"/>
      <c r="EG559" s="451"/>
      <c r="EH559" s="451"/>
      <c r="EI559" s="451"/>
      <c r="EJ559" s="451"/>
      <c r="EK559" s="451"/>
      <c r="EL559" s="451"/>
      <c r="EM559" s="451"/>
      <c r="EN559" s="451"/>
      <c r="EO559" s="451"/>
      <c r="EP559" s="451"/>
      <c r="EQ559" s="451"/>
      <c r="ER559" s="451"/>
      <c r="ES559" s="451"/>
      <c r="ET559" s="451"/>
      <c r="EU559" s="451"/>
      <c r="EV559" s="451"/>
      <c r="EW559" s="451"/>
      <c r="EX559" s="451"/>
      <c r="EY559" s="451"/>
      <c r="EZ559" s="451"/>
      <c r="FA559" s="451"/>
      <c r="FB559" s="451"/>
      <c r="FC559" s="451"/>
      <c r="FD559" s="451"/>
      <c r="FE559" s="451"/>
      <c r="FF559" s="451"/>
      <c r="FG559" s="451"/>
      <c r="FH559" s="451"/>
      <c r="FI559" s="451"/>
      <c r="FJ559" s="451"/>
      <c r="FK559" s="451"/>
      <c r="FL559" s="451"/>
      <c r="FM559" s="451"/>
      <c r="FN559" s="451"/>
    </row>
    <row r="560" spans="1:170" ht="15.75" customHeight="1">
      <c r="A560" s="451"/>
      <c r="B560" s="451"/>
      <c r="C560" s="451"/>
      <c r="D560" s="451"/>
      <c r="E560" s="451"/>
      <c r="F560" s="451"/>
      <c r="G560" s="451"/>
      <c r="H560" s="451"/>
      <c r="I560" s="451"/>
      <c r="J560" s="451"/>
      <c r="K560" s="451"/>
      <c r="L560" s="451"/>
      <c r="M560" s="451"/>
      <c r="N560" s="451"/>
      <c r="O560" s="451"/>
      <c r="P560" s="451"/>
      <c r="Q560" s="451"/>
      <c r="R560" s="451"/>
      <c r="S560" s="451"/>
      <c r="T560" s="451"/>
      <c r="U560" s="451"/>
      <c r="V560" s="451"/>
      <c r="W560" s="451"/>
      <c r="X560" s="451"/>
      <c r="Y560" s="451"/>
      <c r="Z560" s="451"/>
      <c r="AA560" s="451"/>
      <c r="AB560" s="451"/>
      <c r="AC560" s="451"/>
      <c r="AD560" s="451"/>
      <c r="AE560" s="451"/>
      <c r="AF560" s="451"/>
      <c r="AG560" s="451"/>
      <c r="AH560" s="451"/>
      <c r="AI560" s="451"/>
      <c r="AJ560" s="451"/>
      <c r="AK560" s="451"/>
      <c r="AL560" s="451"/>
      <c r="AM560" s="451"/>
      <c r="AN560" s="451"/>
      <c r="AO560" s="451"/>
      <c r="AP560" s="451"/>
      <c r="AQ560" s="451"/>
      <c r="AR560" s="451"/>
      <c r="AS560" s="451"/>
      <c r="AT560" s="451"/>
      <c r="AU560" s="451"/>
      <c r="AV560" s="451"/>
      <c r="AW560" s="451"/>
      <c r="AX560" s="451"/>
      <c r="AY560" s="451"/>
      <c r="AZ560" s="451"/>
      <c r="BA560" s="451"/>
      <c r="BB560" s="451"/>
      <c r="BC560" s="451"/>
      <c r="BD560" s="451"/>
      <c r="BE560" s="451"/>
      <c r="BF560" s="451"/>
      <c r="BG560" s="451"/>
      <c r="BH560" s="451"/>
      <c r="BI560" s="451"/>
      <c r="BJ560" s="451"/>
      <c r="BK560" s="451"/>
      <c r="BL560" s="451"/>
      <c r="BM560" s="451"/>
      <c r="BN560" s="451"/>
      <c r="BO560" s="451"/>
      <c r="BP560" s="451"/>
      <c r="BQ560" s="451"/>
      <c r="BR560" s="451"/>
      <c r="BS560" s="451"/>
      <c r="BT560" s="451"/>
      <c r="BU560" s="451"/>
      <c r="BV560" s="451"/>
      <c r="BW560" s="451"/>
      <c r="BX560" s="451"/>
      <c r="BY560" s="451"/>
      <c r="BZ560" s="451"/>
      <c r="CA560" s="451"/>
      <c r="CB560" s="451"/>
      <c r="CC560" s="451"/>
      <c r="CD560" s="451"/>
      <c r="CE560" s="451"/>
      <c r="CF560" s="451"/>
      <c r="CG560" s="451"/>
      <c r="CH560" s="451"/>
      <c r="CI560" s="451"/>
      <c r="CJ560" s="451"/>
      <c r="CK560" s="451"/>
      <c r="CL560" s="451"/>
      <c r="CM560" s="451"/>
      <c r="CN560" s="451"/>
      <c r="CO560" s="451"/>
      <c r="CP560" s="451"/>
      <c r="CQ560" s="451"/>
      <c r="CR560" s="451"/>
      <c r="CS560" s="451"/>
      <c r="CT560" s="451"/>
      <c r="CU560" s="451"/>
      <c r="CV560" s="451"/>
      <c r="CW560" s="451"/>
      <c r="CX560" s="451"/>
      <c r="CY560" s="451"/>
      <c r="CZ560" s="451"/>
      <c r="DA560" s="451"/>
      <c r="DB560" s="451"/>
      <c r="DC560" s="451"/>
      <c r="DD560" s="451"/>
      <c r="DE560" s="451"/>
      <c r="DF560" s="451"/>
      <c r="DG560" s="451"/>
      <c r="DH560" s="451"/>
      <c r="DI560" s="451"/>
      <c r="DJ560" s="451"/>
      <c r="DK560" s="451"/>
      <c r="DL560" s="451"/>
      <c r="DM560" s="451"/>
      <c r="DN560" s="451"/>
      <c r="DO560" s="451"/>
      <c r="DP560" s="451"/>
      <c r="DQ560" s="451"/>
      <c r="DR560" s="451"/>
      <c r="DS560" s="451"/>
      <c r="DT560" s="451"/>
      <c r="DU560" s="451"/>
      <c r="DV560" s="451"/>
      <c r="DW560" s="451"/>
      <c r="DX560" s="451"/>
      <c r="DY560" s="451"/>
      <c r="DZ560" s="451"/>
      <c r="EA560" s="451"/>
      <c r="EB560" s="451"/>
      <c r="EC560" s="451"/>
      <c r="ED560" s="451"/>
      <c r="EE560" s="451"/>
      <c r="EF560" s="451"/>
      <c r="EG560" s="451"/>
      <c r="EH560" s="451"/>
      <c r="EI560" s="451"/>
      <c r="EJ560" s="451"/>
      <c r="EK560" s="451"/>
      <c r="EL560" s="451"/>
      <c r="EM560" s="451"/>
      <c r="EN560" s="451"/>
      <c r="EO560" s="451"/>
      <c r="EP560" s="451"/>
      <c r="EQ560" s="451"/>
      <c r="ER560" s="451"/>
      <c r="ES560" s="451"/>
      <c r="ET560" s="451"/>
      <c r="EU560" s="451"/>
      <c r="EV560" s="451"/>
      <c r="EW560" s="451"/>
      <c r="EX560" s="451"/>
      <c r="EY560" s="451"/>
      <c r="EZ560" s="451"/>
      <c r="FA560" s="451"/>
      <c r="FB560" s="451"/>
      <c r="FC560" s="451"/>
      <c r="FD560" s="451"/>
      <c r="FE560" s="451"/>
      <c r="FF560" s="451"/>
      <c r="FG560" s="451"/>
      <c r="FH560" s="451"/>
      <c r="FI560" s="451"/>
      <c r="FJ560" s="451"/>
      <c r="FK560" s="451"/>
      <c r="FL560" s="451"/>
      <c r="FM560" s="451"/>
      <c r="FN560" s="451"/>
    </row>
    <row r="561" spans="1:170" ht="15.75" customHeight="1">
      <c r="A561" s="451"/>
      <c r="B561" s="451"/>
      <c r="C561" s="451"/>
      <c r="D561" s="451"/>
      <c r="E561" s="451"/>
      <c r="F561" s="451"/>
      <c r="G561" s="451"/>
      <c r="H561" s="451"/>
      <c r="I561" s="451"/>
      <c r="J561" s="451"/>
      <c r="K561" s="451"/>
      <c r="L561" s="451"/>
      <c r="M561" s="451"/>
      <c r="N561" s="451"/>
      <c r="O561" s="451"/>
      <c r="P561" s="451"/>
      <c r="Q561" s="451"/>
      <c r="R561" s="451"/>
      <c r="S561" s="451"/>
      <c r="T561" s="451"/>
      <c r="U561" s="451"/>
      <c r="V561" s="451"/>
      <c r="W561" s="451"/>
      <c r="X561" s="451"/>
      <c r="Y561" s="451"/>
      <c r="Z561" s="451"/>
      <c r="AA561" s="451"/>
      <c r="AB561" s="451"/>
      <c r="AC561" s="451"/>
      <c r="AD561" s="451"/>
      <c r="AE561" s="451"/>
      <c r="AF561" s="451"/>
      <c r="AG561" s="451"/>
      <c r="AH561" s="451"/>
      <c r="AI561" s="451"/>
      <c r="AJ561" s="451"/>
      <c r="AK561" s="451"/>
      <c r="AL561" s="451"/>
      <c r="AM561" s="451"/>
      <c r="AN561" s="451"/>
      <c r="AO561" s="451"/>
      <c r="AP561" s="451"/>
      <c r="AQ561" s="451"/>
      <c r="AR561" s="451"/>
      <c r="AS561" s="451"/>
      <c r="AT561" s="451"/>
      <c r="AU561" s="451"/>
      <c r="AV561" s="451"/>
      <c r="AW561" s="451"/>
      <c r="AX561" s="451"/>
      <c r="AY561" s="451"/>
      <c r="AZ561" s="451"/>
      <c r="BA561" s="451"/>
      <c r="BB561" s="451"/>
      <c r="BC561" s="451"/>
      <c r="BD561" s="451"/>
      <c r="BE561" s="451"/>
      <c r="BF561" s="451"/>
      <c r="BG561" s="451"/>
      <c r="BH561" s="451"/>
      <c r="BI561" s="451"/>
      <c r="BJ561" s="451"/>
      <c r="BK561" s="451"/>
      <c r="BL561" s="451"/>
      <c r="BM561" s="451"/>
      <c r="BN561" s="451"/>
      <c r="BO561" s="451"/>
      <c r="BP561" s="451"/>
      <c r="BQ561" s="451"/>
      <c r="BR561" s="451"/>
      <c r="BS561" s="451"/>
      <c r="BT561" s="451"/>
      <c r="BU561" s="451"/>
      <c r="BV561" s="451"/>
      <c r="BW561" s="451"/>
      <c r="BX561" s="451"/>
      <c r="BY561" s="451"/>
      <c r="BZ561" s="451"/>
      <c r="CA561" s="451"/>
      <c r="CB561" s="451"/>
      <c r="CC561" s="451"/>
      <c r="CD561" s="451"/>
      <c r="CE561" s="451"/>
      <c r="CF561" s="451"/>
      <c r="CG561" s="451"/>
      <c r="CH561" s="451"/>
      <c r="CI561" s="451"/>
      <c r="CJ561" s="451"/>
      <c r="CK561" s="451"/>
      <c r="CL561" s="451"/>
      <c r="CM561" s="451"/>
      <c r="CN561" s="451"/>
      <c r="CO561" s="451"/>
      <c r="CP561" s="451"/>
      <c r="CQ561" s="451"/>
      <c r="CR561" s="451"/>
      <c r="CS561" s="451"/>
      <c r="CT561" s="451"/>
      <c r="CU561" s="451"/>
      <c r="CV561" s="451"/>
      <c r="CW561" s="451"/>
      <c r="CX561" s="451"/>
      <c r="CY561" s="451"/>
      <c r="CZ561" s="451"/>
      <c r="DA561" s="451"/>
      <c r="DB561" s="451"/>
      <c r="DC561" s="451"/>
      <c r="DD561" s="451"/>
      <c r="DE561" s="451"/>
      <c r="DF561" s="451"/>
      <c r="DG561" s="451"/>
      <c r="DH561" s="451"/>
      <c r="DI561" s="451"/>
      <c r="DJ561" s="451"/>
      <c r="DK561" s="451"/>
      <c r="DL561" s="451"/>
      <c r="DM561" s="451"/>
      <c r="DN561" s="451"/>
      <c r="DO561" s="451"/>
      <c r="DP561" s="451"/>
      <c r="DQ561" s="451"/>
      <c r="DR561" s="451"/>
      <c r="DS561" s="451"/>
      <c r="DT561" s="451"/>
      <c r="DU561" s="451"/>
      <c r="DV561" s="451"/>
      <c r="DW561" s="451"/>
      <c r="DX561" s="451"/>
      <c r="DY561" s="451"/>
      <c r="DZ561" s="451"/>
      <c r="EA561" s="451"/>
      <c r="EB561" s="451"/>
      <c r="EC561" s="451"/>
      <c r="ED561" s="451"/>
      <c r="EE561" s="451"/>
      <c r="EF561" s="451"/>
      <c r="EG561" s="451"/>
      <c r="EH561" s="451"/>
      <c r="EI561" s="451"/>
      <c r="EJ561" s="451"/>
      <c r="EK561" s="451"/>
      <c r="EL561" s="451"/>
      <c r="EM561" s="451"/>
      <c r="EN561" s="451"/>
      <c r="EO561" s="451"/>
      <c r="EP561" s="451"/>
      <c r="EQ561" s="451"/>
      <c r="ER561" s="451"/>
      <c r="ES561" s="451"/>
      <c r="ET561" s="451"/>
      <c r="EU561" s="451"/>
      <c r="EV561" s="451"/>
      <c r="EW561" s="451"/>
      <c r="EX561" s="451"/>
      <c r="EY561" s="451"/>
      <c r="EZ561" s="451"/>
      <c r="FA561" s="451"/>
      <c r="FB561" s="451"/>
      <c r="FC561" s="451"/>
      <c r="FD561" s="451"/>
      <c r="FE561" s="451"/>
      <c r="FF561" s="451"/>
      <c r="FG561" s="451"/>
      <c r="FH561" s="451"/>
      <c r="FI561" s="451"/>
      <c r="FJ561" s="451"/>
      <c r="FK561" s="451"/>
      <c r="FL561" s="451"/>
      <c r="FM561" s="451"/>
      <c r="FN561" s="451"/>
    </row>
    <row r="562" spans="1:170" ht="15.75" customHeight="1">
      <c r="A562" s="451"/>
      <c r="B562" s="451"/>
      <c r="C562" s="451"/>
      <c r="D562" s="451"/>
      <c r="E562" s="451"/>
      <c r="F562" s="451"/>
      <c r="G562" s="451"/>
      <c r="H562" s="451"/>
      <c r="I562" s="451"/>
      <c r="J562" s="451"/>
      <c r="K562" s="451"/>
      <c r="L562" s="451"/>
      <c r="M562" s="451"/>
      <c r="N562" s="451"/>
      <c r="O562" s="451"/>
      <c r="P562" s="451"/>
      <c r="Q562" s="451"/>
      <c r="R562" s="451"/>
      <c r="S562" s="451"/>
      <c r="T562" s="451"/>
      <c r="U562" s="451"/>
      <c r="V562" s="451"/>
      <c r="W562" s="451"/>
      <c r="X562" s="451"/>
      <c r="Y562" s="451"/>
      <c r="Z562" s="451"/>
      <c r="AA562" s="451"/>
      <c r="AB562" s="451"/>
      <c r="AC562" s="451"/>
      <c r="AD562" s="451"/>
      <c r="AE562" s="451"/>
      <c r="AF562" s="451"/>
      <c r="AG562" s="451"/>
      <c r="AH562" s="451"/>
      <c r="AI562" s="451"/>
      <c r="AJ562" s="451"/>
      <c r="AK562" s="451"/>
      <c r="AL562" s="451"/>
      <c r="AM562" s="451"/>
      <c r="AN562" s="451"/>
      <c r="AO562" s="451"/>
      <c r="AP562" s="451"/>
      <c r="AQ562" s="451"/>
      <c r="AR562" s="451"/>
      <c r="AS562" s="451"/>
      <c r="AT562" s="451"/>
      <c r="AU562" s="451"/>
      <c r="AV562" s="451"/>
      <c r="AW562" s="451"/>
      <c r="AX562" s="451"/>
      <c r="AY562" s="451"/>
      <c r="AZ562" s="451"/>
      <c r="BA562" s="451"/>
      <c r="BB562" s="451"/>
      <c r="BC562" s="451"/>
      <c r="BD562" s="451"/>
      <c r="BE562" s="451"/>
      <c r="BF562" s="451"/>
      <c r="BG562" s="451"/>
      <c r="BH562" s="451"/>
      <c r="BI562" s="451"/>
      <c r="BJ562" s="451"/>
      <c r="BK562" s="451"/>
      <c r="BL562" s="451"/>
      <c r="BM562" s="451"/>
      <c r="BN562" s="451"/>
      <c r="BO562" s="451"/>
      <c r="BP562" s="451"/>
      <c r="BQ562" s="451"/>
      <c r="BR562" s="451"/>
      <c r="BS562" s="451"/>
      <c r="BT562" s="451"/>
      <c r="BU562" s="451"/>
      <c r="BV562" s="451"/>
      <c r="BW562" s="451"/>
      <c r="BX562" s="451"/>
      <c r="BY562" s="451"/>
      <c r="BZ562" s="451"/>
      <c r="CA562" s="451"/>
      <c r="CB562" s="451"/>
      <c r="CC562" s="451"/>
      <c r="CD562" s="451"/>
      <c r="CE562" s="451"/>
      <c r="CF562" s="451"/>
      <c r="CG562" s="451"/>
      <c r="CH562" s="451"/>
      <c r="CI562" s="451"/>
      <c r="CJ562" s="451"/>
      <c r="CK562" s="451"/>
      <c r="CL562" s="451"/>
      <c r="CM562" s="451"/>
      <c r="CN562" s="451"/>
      <c r="CO562" s="451"/>
      <c r="CP562" s="451"/>
      <c r="CQ562" s="451"/>
      <c r="CR562" s="451"/>
      <c r="CS562" s="451"/>
      <c r="CT562" s="451"/>
      <c r="CU562" s="451"/>
      <c r="CV562" s="451"/>
      <c r="CW562" s="451"/>
      <c r="CX562" s="451"/>
      <c r="CY562" s="451"/>
      <c r="CZ562" s="451"/>
      <c r="DA562" s="451"/>
      <c r="DB562" s="451"/>
      <c r="DC562" s="451"/>
      <c r="DD562" s="451"/>
      <c r="DE562" s="451"/>
      <c r="DF562" s="451"/>
      <c r="DG562" s="451"/>
      <c r="DH562" s="451"/>
      <c r="DI562" s="451"/>
      <c r="DJ562" s="451"/>
      <c r="DK562" s="451"/>
      <c r="DL562" s="451"/>
      <c r="DM562" s="451"/>
      <c r="DN562" s="451"/>
      <c r="DO562" s="451"/>
      <c r="DP562" s="451"/>
      <c r="DQ562" s="451"/>
      <c r="DR562" s="451"/>
      <c r="DS562" s="451"/>
      <c r="DT562" s="451"/>
      <c r="DU562" s="451"/>
      <c r="DV562" s="451"/>
      <c r="DW562" s="451"/>
      <c r="DX562" s="451"/>
      <c r="DY562" s="451"/>
      <c r="DZ562" s="451"/>
      <c r="EA562" s="451"/>
      <c r="EB562" s="451"/>
      <c r="EC562" s="451"/>
      <c r="ED562" s="451"/>
      <c r="EE562" s="451"/>
      <c r="EF562" s="451"/>
      <c r="EG562" s="451"/>
      <c r="EH562" s="451"/>
      <c r="EI562" s="451"/>
      <c r="EJ562" s="451"/>
      <c r="EK562" s="451"/>
      <c r="EL562" s="451"/>
      <c r="EM562" s="451"/>
      <c r="EN562" s="451"/>
      <c r="EO562" s="451"/>
      <c r="EP562" s="451"/>
      <c r="EQ562" s="451"/>
      <c r="ER562" s="451"/>
      <c r="ES562" s="451"/>
      <c r="ET562" s="451"/>
      <c r="EU562" s="451"/>
      <c r="EV562" s="451"/>
      <c r="EW562" s="451"/>
      <c r="EX562" s="451"/>
      <c r="EY562" s="451"/>
      <c r="EZ562" s="451"/>
      <c r="FA562" s="451"/>
      <c r="FB562" s="451"/>
      <c r="FC562" s="451"/>
      <c r="FD562" s="451"/>
      <c r="FE562" s="451"/>
      <c r="FF562" s="451"/>
      <c r="FG562" s="451"/>
      <c r="FH562" s="451"/>
      <c r="FI562" s="451"/>
      <c r="FJ562" s="451"/>
      <c r="FK562" s="451"/>
      <c r="FL562" s="451"/>
      <c r="FM562" s="451"/>
      <c r="FN562" s="451"/>
    </row>
    <row r="563" spans="1:170" ht="15.75" customHeight="1">
      <c r="A563" s="451"/>
      <c r="B563" s="451"/>
      <c r="C563" s="451"/>
      <c r="D563" s="451"/>
      <c r="E563" s="451"/>
      <c r="F563" s="451"/>
      <c r="G563" s="451"/>
      <c r="H563" s="451"/>
      <c r="I563" s="451"/>
      <c r="J563" s="451"/>
      <c r="K563" s="451"/>
      <c r="L563" s="451"/>
      <c r="M563" s="451"/>
      <c r="N563" s="451"/>
      <c r="O563" s="451"/>
      <c r="P563" s="451"/>
      <c r="Q563" s="451"/>
      <c r="R563" s="451"/>
      <c r="S563" s="451"/>
      <c r="T563" s="451"/>
      <c r="U563" s="451"/>
      <c r="V563" s="451"/>
      <c r="W563" s="451"/>
      <c r="X563" s="451"/>
      <c r="Y563" s="451"/>
      <c r="Z563" s="451"/>
      <c r="AA563" s="451"/>
      <c r="AB563" s="451"/>
      <c r="AC563" s="451"/>
      <c r="AD563" s="451"/>
      <c r="AE563" s="451"/>
      <c r="AF563" s="451"/>
      <c r="AG563" s="451"/>
      <c r="AH563" s="451"/>
      <c r="AI563" s="451"/>
      <c r="AJ563" s="451"/>
      <c r="AK563" s="451"/>
      <c r="AL563" s="451"/>
      <c r="AM563" s="451"/>
      <c r="AN563" s="451"/>
      <c r="AO563" s="451"/>
      <c r="AP563" s="451"/>
      <c r="AQ563" s="451"/>
      <c r="AR563" s="451"/>
      <c r="AS563" s="451"/>
      <c r="AT563" s="451"/>
      <c r="AU563" s="451"/>
      <c r="AV563" s="451"/>
      <c r="AW563" s="451"/>
      <c r="AX563" s="451"/>
      <c r="AY563" s="451"/>
      <c r="AZ563" s="451"/>
      <c r="BA563" s="451"/>
      <c r="BB563" s="451"/>
      <c r="BC563" s="451"/>
      <c r="BD563" s="451"/>
      <c r="BE563" s="451"/>
      <c r="BF563" s="451"/>
      <c r="BG563" s="451"/>
      <c r="BH563" s="451"/>
      <c r="BI563" s="451"/>
      <c r="BJ563" s="451"/>
      <c r="BK563" s="451"/>
      <c r="BL563" s="451"/>
      <c r="BM563" s="451"/>
      <c r="BN563" s="451"/>
      <c r="BO563" s="451"/>
      <c r="BP563" s="451"/>
      <c r="BQ563" s="451"/>
      <c r="BR563" s="451"/>
      <c r="BS563" s="451"/>
      <c r="BT563" s="451"/>
      <c r="BU563" s="451"/>
      <c r="BV563" s="451"/>
      <c r="BW563" s="451"/>
      <c r="BX563" s="451"/>
      <c r="BY563" s="451"/>
      <c r="BZ563" s="451"/>
      <c r="CA563" s="451"/>
      <c r="CB563" s="451"/>
      <c r="CC563" s="451"/>
      <c r="CD563" s="451"/>
      <c r="CE563" s="451"/>
      <c r="CF563" s="451"/>
      <c r="CG563" s="451"/>
      <c r="CH563" s="451"/>
      <c r="CI563" s="451"/>
      <c r="CJ563" s="451"/>
      <c r="CK563" s="451"/>
      <c r="CL563" s="451"/>
      <c r="CM563" s="451"/>
      <c r="CN563" s="451"/>
      <c r="CO563" s="451"/>
      <c r="CP563" s="451"/>
      <c r="CQ563" s="451"/>
      <c r="CR563" s="451"/>
      <c r="CS563" s="451"/>
      <c r="CT563" s="451"/>
      <c r="CU563" s="451"/>
      <c r="CV563" s="451"/>
      <c r="CW563" s="451"/>
      <c r="CX563" s="451"/>
      <c r="CY563" s="451"/>
      <c r="CZ563" s="451"/>
      <c r="DA563" s="451"/>
      <c r="DB563" s="451"/>
      <c r="DC563" s="451"/>
      <c r="DD563" s="451"/>
      <c r="DE563" s="451"/>
      <c r="DF563" s="451"/>
      <c r="DG563" s="451"/>
      <c r="DH563" s="451"/>
      <c r="DI563" s="451"/>
      <c r="DJ563" s="451"/>
      <c r="DK563" s="451"/>
      <c r="DL563" s="451"/>
      <c r="DM563" s="451"/>
      <c r="DN563" s="451"/>
      <c r="DO563" s="451"/>
      <c r="DP563" s="451"/>
      <c r="DQ563" s="451"/>
      <c r="DR563" s="451"/>
      <c r="DS563" s="451"/>
      <c r="DT563" s="451"/>
      <c r="DU563" s="451"/>
      <c r="DV563" s="451"/>
      <c r="DW563" s="451"/>
      <c r="DX563" s="451"/>
      <c r="DY563" s="451"/>
      <c r="DZ563" s="451"/>
      <c r="EA563" s="451"/>
      <c r="EB563" s="451"/>
      <c r="EC563" s="451"/>
      <c r="ED563" s="451"/>
      <c r="EE563" s="451"/>
      <c r="EF563" s="451"/>
      <c r="EG563" s="451"/>
      <c r="EH563" s="451"/>
      <c r="EI563" s="451"/>
      <c r="EJ563" s="451"/>
      <c r="EK563" s="451"/>
      <c r="EL563" s="451"/>
      <c r="EM563" s="451"/>
      <c r="EN563" s="451"/>
      <c r="EO563" s="451"/>
      <c r="EP563" s="451"/>
      <c r="EQ563" s="451"/>
      <c r="ER563" s="451"/>
      <c r="ES563" s="451"/>
      <c r="ET563" s="451"/>
      <c r="EU563" s="451"/>
      <c r="EV563" s="451"/>
      <c r="EW563" s="451"/>
      <c r="EX563" s="451"/>
      <c r="EY563" s="451"/>
      <c r="EZ563" s="451"/>
      <c r="FA563" s="451"/>
      <c r="FB563" s="451"/>
      <c r="FC563" s="451"/>
      <c r="FD563" s="451"/>
      <c r="FE563" s="451"/>
      <c r="FF563" s="451"/>
      <c r="FG563" s="451"/>
      <c r="FH563" s="451"/>
      <c r="FI563" s="451"/>
      <c r="FJ563" s="451"/>
      <c r="FK563" s="451"/>
      <c r="FL563" s="451"/>
      <c r="FM563" s="451"/>
      <c r="FN563" s="451"/>
    </row>
    <row r="564" spans="1:170" ht="15.75" customHeight="1">
      <c r="A564" s="451"/>
      <c r="B564" s="451"/>
      <c r="C564" s="451"/>
      <c r="D564" s="451"/>
      <c r="E564" s="451"/>
      <c r="F564" s="451"/>
      <c r="G564" s="451"/>
      <c r="H564" s="451"/>
      <c r="I564" s="451"/>
      <c r="J564" s="451"/>
      <c r="K564" s="451"/>
      <c r="L564" s="451"/>
      <c r="M564" s="451"/>
      <c r="N564" s="451"/>
      <c r="O564" s="451"/>
      <c r="P564" s="451"/>
      <c r="Q564" s="451"/>
      <c r="R564" s="451"/>
      <c r="S564" s="451"/>
      <c r="T564" s="451"/>
      <c r="U564" s="451"/>
      <c r="V564" s="451"/>
      <c r="W564" s="451"/>
      <c r="X564" s="451"/>
      <c r="Y564" s="451"/>
      <c r="Z564" s="451"/>
      <c r="AA564" s="451"/>
      <c r="AB564" s="451"/>
      <c r="AC564" s="451"/>
      <c r="AD564" s="451"/>
      <c r="AE564" s="451"/>
      <c r="AF564" s="451"/>
      <c r="AG564" s="451"/>
      <c r="AH564" s="451"/>
      <c r="AI564" s="451"/>
      <c r="AJ564" s="451"/>
      <c r="AK564" s="451"/>
      <c r="AL564" s="451"/>
      <c r="AM564" s="451"/>
      <c r="AN564" s="451"/>
      <c r="AO564" s="451"/>
      <c r="AP564" s="451"/>
      <c r="AQ564" s="451"/>
      <c r="AR564" s="451"/>
      <c r="AS564" s="451"/>
      <c r="AT564" s="451"/>
      <c r="AU564" s="451"/>
      <c r="AV564" s="451"/>
      <c r="AW564" s="451"/>
      <c r="AX564" s="451"/>
      <c r="AY564" s="451"/>
      <c r="AZ564" s="451"/>
      <c r="BA564" s="451"/>
      <c r="BB564" s="451"/>
      <c r="BC564" s="451"/>
      <c r="BD564" s="451"/>
      <c r="BE564" s="451"/>
      <c r="BF564" s="451"/>
      <c r="BG564" s="451"/>
      <c r="BH564" s="451"/>
      <c r="BI564" s="451"/>
      <c r="BJ564" s="451"/>
      <c r="BK564" s="451"/>
      <c r="BL564" s="451"/>
      <c r="BM564" s="451"/>
      <c r="BN564" s="451"/>
      <c r="BO564" s="451"/>
      <c r="BP564" s="451"/>
      <c r="BQ564" s="451"/>
      <c r="BR564" s="451"/>
      <c r="BS564" s="451"/>
      <c r="BT564" s="451"/>
      <c r="BU564" s="451"/>
      <c r="BV564" s="451"/>
      <c r="BW564" s="451"/>
      <c r="BX564" s="451"/>
      <c r="BY564" s="451"/>
      <c r="BZ564" s="451"/>
      <c r="CA564" s="451"/>
      <c r="CB564" s="451"/>
      <c r="CC564" s="451"/>
      <c r="CD564" s="451"/>
      <c r="CE564" s="451"/>
      <c r="CF564" s="451"/>
      <c r="CG564" s="451"/>
      <c r="CH564" s="451"/>
      <c r="CI564" s="451"/>
      <c r="CJ564" s="451"/>
      <c r="CK564" s="451"/>
      <c r="CL564" s="451"/>
      <c r="CM564" s="451"/>
      <c r="CN564" s="451"/>
      <c r="CO564" s="451"/>
      <c r="CP564" s="451"/>
      <c r="CQ564" s="451"/>
      <c r="CR564" s="451"/>
      <c r="CS564" s="451"/>
      <c r="CT564" s="451"/>
      <c r="CU564" s="451"/>
      <c r="CV564" s="451"/>
      <c r="CW564" s="451"/>
      <c r="CX564" s="451"/>
      <c r="CY564" s="451"/>
      <c r="CZ564" s="451"/>
      <c r="DA564" s="451"/>
      <c r="DB564" s="451"/>
      <c r="DC564" s="451"/>
      <c r="DD564" s="451"/>
      <c r="DE564" s="451"/>
      <c r="DF564" s="451"/>
      <c r="DG564" s="451"/>
      <c r="DH564" s="451"/>
      <c r="DI564" s="451"/>
      <c r="DJ564" s="451"/>
      <c r="DK564" s="451"/>
      <c r="DL564" s="451"/>
      <c r="DM564" s="451"/>
      <c r="DN564" s="451"/>
      <c r="DO564" s="451"/>
      <c r="DP564" s="451"/>
      <c r="DQ564" s="451"/>
      <c r="DR564" s="451"/>
      <c r="DS564" s="451"/>
      <c r="DT564" s="451"/>
      <c r="DU564" s="451"/>
      <c r="DV564" s="451"/>
      <c r="DW564" s="451"/>
      <c r="DX564" s="451"/>
      <c r="DY564" s="451"/>
      <c r="DZ564" s="451"/>
      <c r="EA564" s="451"/>
      <c r="EB564" s="451"/>
      <c r="EC564" s="451"/>
      <c r="ED564" s="451"/>
      <c r="EE564" s="451"/>
      <c r="EF564" s="451"/>
      <c r="EG564" s="451"/>
      <c r="EH564" s="451"/>
      <c r="EI564" s="451"/>
      <c r="EJ564" s="451"/>
      <c r="EK564" s="451"/>
      <c r="EL564" s="451"/>
      <c r="EM564" s="451"/>
      <c r="EN564" s="451"/>
      <c r="EO564" s="451"/>
      <c r="EP564" s="451"/>
      <c r="EQ564" s="451"/>
      <c r="ER564" s="451"/>
      <c r="ES564" s="451"/>
      <c r="ET564" s="451"/>
      <c r="EU564" s="451"/>
      <c r="EV564" s="451"/>
      <c r="EW564" s="451"/>
      <c r="EX564" s="451"/>
      <c r="EY564" s="451"/>
      <c r="EZ564" s="451"/>
      <c r="FA564" s="451"/>
      <c r="FB564" s="451"/>
      <c r="FC564" s="451"/>
      <c r="FD564" s="451"/>
      <c r="FE564" s="451"/>
      <c r="FF564" s="451"/>
      <c r="FG564" s="451"/>
      <c r="FH564" s="451"/>
      <c r="FI564" s="451"/>
      <c r="FJ564" s="451"/>
      <c r="FK564" s="451"/>
      <c r="FL564" s="451"/>
      <c r="FM564" s="451"/>
      <c r="FN564" s="451"/>
    </row>
    <row r="565" spans="1:170" ht="15.75" customHeight="1">
      <c r="A565" s="451"/>
      <c r="B565" s="451"/>
      <c r="C565" s="451"/>
      <c r="D565" s="451"/>
      <c r="E565" s="451"/>
      <c r="F565" s="451"/>
      <c r="G565" s="451"/>
      <c r="H565" s="451"/>
      <c r="I565" s="451"/>
      <c r="J565" s="451"/>
      <c r="K565" s="451"/>
      <c r="L565" s="451"/>
      <c r="M565" s="451"/>
      <c r="N565" s="451"/>
      <c r="O565" s="451"/>
      <c r="P565" s="451"/>
      <c r="Q565" s="451"/>
      <c r="R565" s="451"/>
      <c r="S565" s="451"/>
      <c r="T565" s="451"/>
      <c r="U565" s="451"/>
      <c r="V565" s="451"/>
      <c r="W565" s="451"/>
      <c r="X565" s="451"/>
      <c r="Y565" s="451"/>
      <c r="Z565" s="451"/>
      <c r="AA565" s="451"/>
      <c r="AB565" s="451"/>
      <c r="AC565" s="451"/>
      <c r="AD565" s="451"/>
      <c r="AE565" s="451"/>
      <c r="AF565" s="451"/>
      <c r="AG565" s="451"/>
      <c r="AH565" s="451"/>
      <c r="AI565" s="451"/>
      <c r="AJ565" s="451"/>
      <c r="AK565" s="451"/>
      <c r="AL565" s="451"/>
      <c r="AM565" s="451"/>
      <c r="AN565" s="451"/>
      <c r="AO565" s="451"/>
      <c r="AP565" s="451"/>
      <c r="AQ565" s="451"/>
      <c r="AR565" s="451"/>
      <c r="AS565" s="451"/>
      <c r="AT565" s="451"/>
      <c r="AU565" s="451"/>
      <c r="AV565" s="451"/>
      <c r="AW565" s="451"/>
      <c r="AX565" s="451"/>
      <c r="AY565" s="451"/>
      <c r="AZ565" s="451"/>
      <c r="BA565" s="451"/>
      <c r="BB565" s="451"/>
      <c r="BC565" s="451"/>
      <c r="BD565" s="451"/>
      <c r="BE565" s="451"/>
      <c r="BF565" s="451"/>
      <c r="BG565" s="451"/>
      <c r="BH565" s="451"/>
      <c r="BI565" s="451"/>
      <c r="BJ565" s="451"/>
      <c r="BK565" s="451"/>
      <c r="BL565" s="451"/>
      <c r="BM565" s="451"/>
      <c r="BN565" s="451"/>
      <c r="BO565" s="451"/>
      <c r="BP565" s="451"/>
      <c r="BQ565" s="451"/>
      <c r="BR565" s="451"/>
      <c r="BS565" s="451"/>
      <c r="BT565" s="451"/>
      <c r="BU565" s="451"/>
      <c r="BV565" s="451"/>
      <c r="BW565" s="451"/>
      <c r="BX565" s="451"/>
      <c r="BY565" s="451"/>
      <c r="BZ565" s="451"/>
      <c r="CA565" s="451"/>
      <c r="CB565" s="451"/>
      <c r="CC565" s="451"/>
      <c r="CD565" s="451"/>
      <c r="CE565" s="451"/>
      <c r="CF565" s="451"/>
      <c r="CG565" s="451"/>
      <c r="CH565" s="451"/>
      <c r="CI565" s="451"/>
      <c r="CJ565" s="451"/>
      <c r="CK565" s="451"/>
      <c r="CL565" s="451"/>
      <c r="CM565" s="451"/>
      <c r="CN565" s="451"/>
      <c r="CO565" s="451"/>
      <c r="CP565" s="451"/>
      <c r="CQ565" s="451"/>
      <c r="CR565" s="451"/>
      <c r="CS565" s="451"/>
      <c r="CT565" s="451"/>
      <c r="CU565" s="451"/>
      <c r="CV565" s="451"/>
      <c r="CW565" s="451"/>
      <c r="CX565" s="451"/>
      <c r="CY565" s="451"/>
      <c r="CZ565" s="451"/>
      <c r="DA565" s="451"/>
      <c r="DB565" s="451"/>
      <c r="DC565" s="451"/>
      <c r="DD565" s="451"/>
      <c r="DE565" s="451"/>
      <c r="DF565" s="451"/>
      <c r="DG565" s="451"/>
      <c r="DH565" s="451"/>
      <c r="DI565" s="451"/>
      <c r="DJ565" s="451"/>
      <c r="DK565" s="451"/>
      <c r="DL565" s="451"/>
      <c r="DM565" s="451"/>
      <c r="DN565" s="451"/>
      <c r="DO565" s="451"/>
      <c r="DP565" s="451"/>
      <c r="DQ565" s="451"/>
      <c r="DR565" s="451"/>
      <c r="DS565" s="451"/>
      <c r="DT565" s="451"/>
      <c r="DU565" s="451"/>
      <c r="DV565" s="451"/>
      <c r="DW565" s="451"/>
      <c r="DX565" s="451"/>
      <c r="DY565" s="451"/>
      <c r="DZ565" s="451"/>
      <c r="EA565" s="451"/>
      <c r="EB565" s="451"/>
      <c r="EC565" s="451"/>
      <c r="ED565" s="451"/>
      <c r="EE565" s="451"/>
      <c r="EF565" s="451"/>
      <c r="EG565" s="451"/>
      <c r="EH565" s="451"/>
      <c r="EI565" s="451"/>
      <c r="EJ565" s="451"/>
      <c r="EK565" s="451"/>
      <c r="EL565" s="451"/>
      <c r="EM565" s="451"/>
      <c r="EN565" s="451"/>
      <c r="EO565" s="451"/>
      <c r="EP565" s="451"/>
      <c r="EQ565" s="451"/>
      <c r="ER565" s="451"/>
      <c r="ES565" s="451"/>
      <c r="ET565" s="451"/>
      <c r="EU565" s="451"/>
      <c r="EV565" s="451"/>
      <c r="EW565" s="451"/>
      <c r="EX565" s="451"/>
      <c r="EY565" s="451"/>
      <c r="EZ565" s="451"/>
      <c r="FA565" s="451"/>
      <c r="FB565" s="451"/>
      <c r="FC565" s="451"/>
      <c r="FD565" s="451"/>
      <c r="FE565" s="451"/>
      <c r="FF565" s="451"/>
      <c r="FG565" s="451"/>
      <c r="FH565" s="451"/>
      <c r="FI565" s="451"/>
      <c r="FJ565" s="451"/>
      <c r="FK565" s="451"/>
      <c r="FL565" s="451"/>
      <c r="FM565" s="451"/>
      <c r="FN565" s="451"/>
    </row>
    <row r="566" spans="1:170" ht="15.75" customHeight="1">
      <c r="A566" s="451"/>
      <c r="B566" s="451"/>
      <c r="C566" s="451"/>
      <c r="D566" s="451"/>
      <c r="E566" s="451"/>
      <c r="F566" s="451"/>
      <c r="G566" s="451"/>
      <c r="H566" s="451"/>
      <c r="I566" s="451"/>
      <c r="J566" s="451"/>
      <c r="K566" s="451"/>
      <c r="L566" s="451"/>
      <c r="M566" s="451"/>
      <c r="N566" s="451"/>
      <c r="O566" s="451"/>
      <c r="P566" s="451"/>
      <c r="Q566" s="451"/>
      <c r="R566" s="451"/>
      <c r="S566" s="451"/>
      <c r="T566" s="451"/>
      <c r="U566" s="451"/>
      <c r="V566" s="451"/>
      <c r="W566" s="451"/>
      <c r="X566" s="451"/>
      <c r="Y566" s="451"/>
      <c r="Z566" s="451"/>
      <c r="AA566" s="451"/>
      <c r="AB566" s="451"/>
      <c r="AC566" s="451"/>
      <c r="AD566" s="451"/>
      <c r="AE566" s="451"/>
      <c r="AF566" s="451"/>
      <c r="AG566" s="451"/>
      <c r="AH566" s="451"/>
      <c r="AI566" s="451"/>
      <c r="AJ566" s="451"/>
      <c r="AK566" s="451"/>
      <c r="AL566" s="451"/>
      <c r="AM566" s="451"/>
      <c r="AN566" s="451"/>
      <c r="AO566" s="451"/>
      <c r="AP566" s="451"/>
      <c r="AQ566" s="451"/>
      <c r="AR566" s="451"/>
      <c r="AS566" s="451"/>
      <c r="AT566" s="451"/>
      <c r="AU566" s="451"/>
      <c r="AV566" s="451"/>
      <c r="AW566" s="451"/>
      <c r="AX566" s="451"/>
      <c r="AY566" s="451"/>
      <c r="AZ566" s="451"/>
      <c r="BA566" s="451"/>
      <c r="BB566" s="451"/>
      <c r="BC566" s="451"/>
      <c r="BD566" s="451"/>
      <c r="BE566" s="451"/>
      <c r="BF566" s="451"/>
      <c r="BG566" s="451"/>
      <c r="BH566" s="451"/>
      <c r="BI566" s="451"/>
      <c r="BJ566" s="451"/>
      <c r="BK566" s="451"/>
      <c r="BL566" s="451"/>
      <c r="BM566" s="451"/>
      <c r="BN566" s="451"/>
      <c r="BO566" s="451"/>
      <c r="BP566" s="451"/>
      <c r="BQ566" s="451"/>
      <c r="BR566" s="451"/>
      <c r="BS566" s="451"/>
      <c r="BT566" s="451"/>
      <c r="BU566" s="451"/>
      <c r="BV566" s="451"/>
      <c r="BW566" s="451"/>
      <c r="BX566" s="451"/>
      <c r="BY566" s="451"/>
      <c r="BZ566" s="451"/>
      <c r="CA566" s="451"/>
      <c r="CB566" s="451"/>
      <c r="CC566" s="451"/>
      <c r="CD566" s="451"/>
      <c r="CE566" s="451"/>
      <c r="CF566" s="451"/>
      <c r="CG566" s="451"/>
      <c r="CH566" s="451"/>
      <c r="CI566" s="451"/>
      <c r="CJ566" s="451"/>
      <c r="CK566" s="451"/>
      <c r="CL566" s="451"/>
      <c r="CM566" s="451"/>
      <c r="CN566" s="451"/>
      <c r="CO566" s="451"/>
      <c r="CP566" s="451"/>
      <c r="CQ566" s="451"/>
      <c r="CR566" s="451"/>
      <c r="CS566" s="451"/>
      <c r="CT566" s="451"/>
      <c r="CU566" s="451"/>
      <c r="CV566" s="451"/>
      <c r="CW566" s="451"/>
      <c r="CX566" s="451"/>
      <c r="CY566" s="451"/>
      <c r="CZ566" s="451"/>
      <c r="DA566" s="451"/>
      <c r="DB566" s="451"/>
      <c r="DC566" s="451"/>
      <c r="DD566" s="451"/>
      <c r="DE566" s="451"/>
      <c r="DF566" s="451"/>
      <c r="DG566" s="451"/>
      <c r="DH566" s="451"/>
      <c r="DI566" s="451"/>
      <c r="DJ566" s="451"/>
      <c r="DK566" s="451"/>
      <c r="DL566" s="451"/>
      <c r="DM566" s="451"/>
      <c r="DN566" s="451"/>
      <c r="DO566" s="451"/>
      <c r="DP566" s="451"/>
      <c r="DQ566" s="451"/>
      <c r="DR566" s="451"/>
      <c r="DS566" s="451"/>
      <c r="DT566" s="451"/>
      <c r="DU566" s="451"/>
      <c r="DV566" s="451"/>
      <c r="DW566" s="451"/>
      <c r="DX566" s="451"/>
      <c r="DY566" s="451"/>
      <c r="DZ566" s="451"/>
      <c r="EA566" s="451"/>
      <c r="EB566" s="451"/>
      <c r="EC566" s="451"/>
      <c r="ED566" s="451"/>
      <c r="EE566" s="451"/>
      <c r="EF566" s="451"/>
      <c r="EG566" s="451"/>
      <c r="EH566" s="451"/>
      <c r="EI566" s="451"/>
      <c r="EJ566" s="451"/>
      <c r="EK566" s="451"/>
      <c r="EL566" s="451"/>
      <c r="EM566" s="451"/>
      <c r="EN566" s="451"/>
      <c r="EO566" s="451"/>
      <c r="EP566" s="451"/>
      <c r="EQ566" s="451"/>
      <c r="ER566" s="451"/>
      <c r="ES566" s="451"/>
      <c r="ET566" s="451"/>
      <c r="EU566" s="451"/>
      <c r="EV566" s="451"/>
      <c r="EW566" s="451"/>
      <c r="EX566" s="451"/>
      <c r="EY566" s="451"/>
      <c r="EZ566" s="451"/>
      <c r="FA566" s="451"/>
      <c r="FB566" s="451"/>
      <c r="FC566" s="451"/>
      <c r="FD566" s="451"/>
      <c r="FE566" s="451"/>
      <c r="FF566" s="451"/>
      <c r="FG566" s="451"/>
      <c r="FH566" s="451"/>
      <c r="FI566" s="451"/>
      <c r="FJ566" s="451"/>
      <c r="FK566" s="451"/>
      <c r="FL566" s="451"/>
      <c r="FM566" s="451"/>
      <c r="FN566" s="451"/>
    </row>
    <row r="567" spans="1:170" ht="15.75" customHeight="1">
      <c r="A567" s="451"/>
      <c r="B567" s="451"/>
      <c r="C567" s="451"/>
      <c r="D567" s="451"/>
      <c r="E567" s="451"/>
      <c r="F567" s="451"/>
      <c r="G567" s="451"/>
      <c r="H567" s="451"/>
      <c r="I567" s="451"/>
      <c r="J567" s="451"/>
      <c r="K567" s="451"/>
      <c r="L567" s="451"/>
      <c r="M567" s="451"/>
      <c r="N567" s="451"/>
      <c r="O567" s="451"/>
      <c r="P567" s="451"/>
      <c r="Q567" s="451"/>
      <c r="R567" s="451"/>
      <c r="S567" s="451"/>
      <c r="T567" s="451"/>
      <c r="U567" s="451"/>
      <c r="V567" s="451"/>
      <c r="W567" s="451"/>
      <c r="X567" s="451"/>
      <c r="Y567" s="451"/>
      <c r="Z567" s="451"/>
      <c r="AA567" s="451"/>
      <c r="AB567" s="451"/>
      <c r="AC567" s="451"/>
      <c r="AD567" s="451"/>
      <c r="AE567" s="451"/>
      <c r="AF567" s="451"/>
      <c r="AG567" s="451"/>
      <c r="AH567" s="451"/>
      <c r="AI567" s="451"/>
      <c r="AJ567" s="451"/>
      <c r="AK567" s="451"/>
      <c r="AL567" s="451"/>
      <c r="AM567" s="451"/>
      <c r="AN567" s="451"/>
      <c r="AO567" s="451"/>
      <c r="AP567" s="451"/>
      <c r="AQ567" s="451"/>
      <c r="AR567" s="451"/>
      <c r="AS567" s="451"/>
      <c r="AT567" s="451"/>
      <c r="AU567" s="451"/>
      <c r="AV567" s="451"/>
      <c r="AW567" s="451"/>
      <c r="AX567" s="451"/>
      <c r="AY567" s="451"/>
      <c r="AZ567" s="451"/>
      <c r="BA567" s="451"/>
      <c r="BB567" s="451"/>
      <c r="BC567" s="451"/>
      <c r="BD567" s="451"/>
      <c r="BE567" s="451"/>
      <c r="BF567" s="451"/>
      <c r="BG567" s="451"/>
      <c r="BH567" s="451"/>
      <c r="BI567" s="451"/>
      <c r="BJ567" s="451"/>
      <c r="BK567" s="451"/>
      <c r="BL567" s="451"/>
      <c r="BM567" s="451"/>
      <c r="BN567" s="451"/>
      <c r="BO567" s="451"/>
      <c r="BP567" s="451"/>
      <c r="BQ567" s="451"/>
      <c r="BR567" s="451"/>
      <c r="BS567" s="451"/>
      <c r="BT567" s="451"/>
      <c r="BU567" s="451"/>
      <c r="BV567" s="451"/>
      <c r="BW567" s="451"/>
      <c r="BX567" s="451"/>
      <c r="BY567" s="451"/>
      <c r="BZ567" s="451"/>
      <c r="CA567" s="451"/>
      <c r="CB567" s="451"/>
      <c r="CC567" s="451"/>
      <c r="CD567" s="451"/>
      <c r="CE567" s="451"/>
      <c r="CF567" s="451"/>
      <c r="CG567" s="451"/>
      <c r="CH567" s="451"/>
      <c r="CI567" s="451"/>
      <c r="CJ567" s="451"/>
      <c r="CK567" s="451"/>
      <c r="CL567" s="451"/>
      <c r="CM567" s="451"/>
      <c r="CN567" s="451"/>
      <c r="CO567" s="451"/>
      <c r="CP567" s="451"/>
      <c r="CQ567" s="451"/>
      <c r="CR567" s="451"/>
      <c r="CS567" s="451"/>
      <c r="CT567" s="451"/>
      <c r="CU567" s="451"/>
      <c r="CV567" s="451"/>
      <c r="CW567" s="451"/>
      <c r="CX567" s="451"/>
      <c r="CY567" s="451"/>
      <c r="CZ567" s="451"/>
      <c r="DA567" s="451"/>
      <c r="DB567" s="451"/>
      <c r="DC567" s="451"/>
      <c r="DD567" s="451"/>
      <c r="DE567" s="451"/>
      <c r="DF567" s="451"/>
      <c r="DG567" s="451"/>
      <c r="DH567" s="451"/>
      <c r="DI567" s="451"/>
      <c r="DJ567" s="451"/>
      <c r="DK567" s="451"/>
      <c r="DL567" s="451"/>
      <c r="DM567" s="451"/>
      <c r="DN567" s="451"/>
      <c r="DO567" s="451"/>
      <c r="DP567" s="451"/>
      <c r="DQ567" s="451"/>
      <c r="DR567" s="451"/>
      <c r="DS567" s="451"/>
      <c r="DT567" s="451"/>
      <c r="DU567" s="451"/>
      <c r="DV567" s="451"/>
      <c r="DW567" s="451"/>
      <c r="DX567" s="451"/>
      <c r="DY567" s="451"/>
      <c r="DZ567" s="451"/>
      <c r="EA567" s="451"/>
      <c r="EB567" s="451"/>
      <c r="EC567" s="451"/>
      <c r="ED567" s="451"/>
      <c r="EE567" s="451"/>
      <c r="EF567" s="451"/>
      <c r="EG567" s="451"/>
      <c r="EH567" s="451"/>
      <c r="EI567" s="451"/>
      <c r="EJ567" s="451"/>
      <c r="EK567" s="451"/>
      <c r="EL567" s="451"/>
      <c r="EM567" s="451"/>
      <c r="EN567" s="451"/>
      <c r="EO567" s="451"/>
      <c r="EP567" s="451"/>
      <c r="EQ567" s="451"/>
      <c r="ER567" s="451"/>
      <c r="ES567" s="451"/>
      <c r="ET567" s="451"/>
      <c r="EU567" s="451"/>
      <c r="EV567" s="451"/>
      <c r="EW567" s="451"/>
      <c r="EX567" s="451"/>
      <c r="EY567" s="451"/>
      <c r="EZ567" s="451"/>
      <c r="FA567" s="451"/>
      <c r="FB567" s="451"/>
      <c r="FC567" s="451"/>
      <c r="FD567" s="451"/>
      <c r="FE567" s="451"/>
      <c r="FF567" s="451"/>
      <c r="FG567" s="451"/>
      <c r="FH567" s="451"/>
      <c r="FI567" s="451"/>
      <c r="FJ567" s="451"/>
      <c r="FK567" s="451"/>
      <c r="FL567" s="451"/>
      <c r="FM567" s="451"/>
      <c r="FN567" s="451"/>
    </row>
    <row r="568" spans="1:170" ht="15.75" customHeight="1">
      <c r="A568" s="451"/>
      <c r="B568" s="451"/>
      <c r="C568" s="451"/>
      <c r="D568" s="451"/>
      <c r="E568" s="451"/>
      <c r="F568" s="451"/>
      <c r="G568" s="451"/>
      <c r="H568" s="451"/>
      <c r="I568" s="451"/>
      <c r="J568" s="451"/>
      <c r="K568" s="451"/>
      <c r="L568" s="451"/>
      <c r="M568" s="451"/>
      <c r="N568" s="451"/>
      <c r="O568" s="451"/>
      <c r="P568" s="451"/>
      <c r="Q568" s="451"/>
      <c r="R568" s="451"/>
      <c r="S568" s="451"/>
      <c r="T568" s="451"/>
      <c r="U568" s="451"/>
      <c r="V568" s="451"/>
      <c r="W568" s="451"/>
      <c r="X568" s="451"/>
      <c r="Y568" s="451"/>
      <c r="Z568" s="451"/>
      <c r="AA568" s="451"/>
      <c r="AB568" s="451"/>
      <c r="AC568" s="451"/>
      <c r="AD568" s="451"/>
      <c r="AE568" s="451"/>
      <c r="AF568" s="451"/>
      <c r="AG568" s="451"/>
      <c r="AH568" s="451"/>
      <c r="AI568" s="451"/>
      <c r="AJ568" s="451"/>
      <c r="AK568" s="451"/>
      <c r="AL568" s="451"/>
      <c r="AM568" s="451"/>
      <c r="AN568" s="451"/>
      <c r="AO568" s="451"/>
      <c r="AP568" s="451"/>
      <c r="AQ568" s="451"/>
      <c r="AR568" s="451"/>
      <c r="AS568" s="451"/>
      <c r="AT568" s="451"/>
      <c r="AU568" s="451"/>
      <c r="AV568" s="451"/>
      <c r="AW568" s="451"/>
      <c r="AX568" s="451"/>
      <c r="AY568" s="451"/>
      <c r="AZ568" s="451"/>
      <c r="BA568" s="451"/>
      <c r="BB568" s="451"/>
      <c r="BC568" s="451"/>
      <c r="BD568" s="451"/>
      <c r="BE568" s="451"/>
      <c r="BF568" s="451"/>
      <c r="BG568" s="451"/>
      <c r="BH568" s="451"/>
      <c r="BI568" s="451"/>
      <c r="BJ568" s="451"/>
      <c r="BK568" s="451"/>
      <c r="BL568" s="451"/>
      <c r="BM568" s="451"/>
      <c r="BN568" s="451"/>
      <c r="BO568" s="451"/>
      <c r="BP568" s="451"/>
      <c r="BQ568" s="451"/>
      <c r="BR568" s="451"/>
      <c r="BS568" s="451"/>
      <c r="BT568" s="451"/>
      <c r="BU568" s="451"/>
      <c r="BV568" s="451"/>
      <c r="BW568" s="451"/>
      <c r="BX568" s="451"/>
      <c r="BY568" s="451"/>
      <c r="BZ568" s="451"/>
      <c r="CA568" s="451"/>
      <c r="CB568" s="451"/>
      <c r="CC568" s="451"/>
      <c r="CD568" s="451"/>
      <c r="CE568" s="451"/>
      <c r="CF568" s="451"/>
      <c r="CG568" s="451"/>
      <c r="CH568" s="451"/>
      <c r="CI568" s="451"/>
      <c r="CJ568" s="451"/>
      <c r="CK568" s="451"/>
      <c r="CL568" s="451"/>
      <c r="CM568" s="451"/>
      <c r="CN568" s="451"/>
      <c r="CO568" s="451"/>
      <c r="CP568" s="451"/>
      <c r="CQ568" s="451"/>
      <c r="CR568" s="451"/>
      <c r="CS568" s="451"/>
      <c r="CT568" s="451"/>
      <c r="CU568" s="451"/>
      <c r="CV568" s="451"/>
      <c r="CW568" s="451"/>
      <c r="CX568" s="451"/>
      <c r="CY568" s="451"/>
      <c r="CZ568" s="451"/>
      <c r="DA568" s="451"/>
      <c r="DB568" s="451"/>
      <c r="DC568" s="451"/>
      <c r="DD568" s="451"/>
      <c r="DE568" s="451"/>
      <c r="DF568" s="451"/>
      <c r="DG568" s="451"/>
      <c r="DH568" s="451"/>
      <c r="DI568" s="451"/>
      <c r="DJ568" s="451"/>
      <c r="DK568" s="451"/>
      <c r="DL568" s="451"/>
      <c r="DM568" s="451"/>
      <c r="DN568" s="451"/>
      <c r="DO568" s="451"/>
      <c r="DP568" s="451"/>
      <c r="DQ568" s="451"/>
      <c r="DR568" s="451"/>
      <c r="DS568" s="451"/>
      <c r="DT568" s="451"/>
      <c r="DU568" s="451"/>
      <c r="DV568" s="451"/>
      <c r="DW568" s="451"/>
      <c r="DX568" s="451"/>
      <c r="DY568" s="451"/>
      <c r="DZ568" s="451"/>
      <c r="EA568" s="451"/>
      <c r="EB568" s="451"/>
      <c r="EC568" s="451"/>
      <c r="ED568" s="451"/>
      <c r="EE568" s="451"/>
      <c r="EF568" s="451"/>
      <c r="EG568" s="451"/>
      <c r="EH568" s="451"/>
      <c r="EI568" s="451"/>
      <c r="EJ568" s="451"/>
      <c r="EK568" s="451"/>
      <c r="EL568" s="451"/>
      <c r="EM568" s="451"/>
      <c r="EN568" s="451"/>
      <c r="EO568" s="451"/>
      <c r="EP568" s="451"/>
      <c r="EQ568" s="451"/>
      <c r="ER568" s="451"/>
      <c r="ES568" s="451"/>
      <c r="ET568" s="451"/>
      <c r="EU568" s="451"/>
      <c r="EV568" s="451"/>
      <c r="EW568" s="451"/>
      <c r="EX568" s="451"/>
      <c r="EY568" s="451"/>
      <c r="EZ568" s="451"/>
      <c r="FA568" s="451"/>
      <c r="FB568" s="451"/>
      <c r="FC568" s="451"/>
      <c r="FD568" s="451"/>
      <c r="FE568" s="451"/>
      <c r="FF568" s="451"/>
      <c r="FG568" s="451"/>
      <c r="FH568" s="451"/>
      <c r="FI568" s="451"/>
      <c r="FJ568" s="451"/>
      <c r="FK568" s="451"/>
      <c r="FL568" s="451"/>
      <c r="FM568" s="451"/>
      <c r="FN568" s="451"/>
    </row>
    <row r="569" spans="1:170" ht="15.75" customHeight="1">
      <c r="A569" s="451"/>
      <c r="B569" s="451"/>
      <c r="C569" s="451"/>
      <c r="D569" s="451"/>
      <c r="E569" s="451"/>
      <c r="F569" s="451"/>
      <c r="G569" s="451"/>
      <c r="H569" s="451"/>
      <c r="I569" s="451"/>
      <c r="J569" s="451"/>
      <c r="K569" s="451"/>
      <c r="L569" s="451"/>
      <c r="M569" s="451"/>
      <c r="N569" s="451"/>
      <c r="O569" s="451"/>
      <c r="P569" s="451"/>
      <c r="Q569" s="451"/>
      <c r="R569" s="451"/>
      <c r="S569" s="451"/>
      <c r="T569" s="451"/>
      <c r="U569" s="451"/>
      <c r="V569" s="451"/>
      <c r="W569" s="451"/>
      <c r="X569" s="451"/>
      <c r="Y569" s="451"/>
      <c r="Z569" s="451"/>
      <c r="AA569" s="451"/>
      <c r="AB569" s="451"/>
      <c r="AC569" s="451"/>
      <c r="AD569" s="451"/>
      <c r="AE569" s="451"/>
      <c r="AF569" s="451"/>
      <c r="AG569" s="451"/>
      <c r="AH569" s="451"/>
      <c r="AI569" s="451"/>
      <c r="AJ569" s="451"/>
      <c r="AK569" s="451"/>
      <c r="AL569" s="451"/>
      <c r="AM569" s="451"/>
      <c r="AN569" s="451"/>
      <c r="AO569" s="451"/>
      <c r="AP569" s="451"/>
      <c r="AQ569" s="451"/>
      <c r="AR569" s="451"/>
      <c r="AS569" s="451"/>
      <c r="AT569" s="451"/>
      <c r="AU569" s="451"/>
      <c r="AV569" s="451"/>
      <c r="AW569" s="451"/>
      <c r="AX569" s="451"/>
      <c r="AY569" s="451"/>
      <c r="AZ569" s="451"/>
      <c r="BA569" s="451"/>
      <c r="BB569" s="451"/>
      <c r="BC569" s="451"/>
      <c r="BD569" s="451"/>
      <c r="BE569" s="451"/>
      <c r="BF569" s="451"/>
      <c r="BG569" s="451"/>
      <c r="BH569" s="451"/>
      <c r="BI569" s="451"/>
      <c r="BJ569" s="451"/>
      <c r="BK569" s="451"/>
      <c r="BL569" s="451"/>
      <c r="BM569" s="451"/>
      <c r="BN569" s="451"/>
      <c r="BO569" s="451"/>
      <c r="BP569" s="451"/>
      <c r="BQ569" s="451"/>
      <c r="BR569" s="451"/>
      <c r="BS569" s="451"/>
      <c r="BT569" s="451"/>
      <c r="BU569" s="451"/>
      <c r="BV569" s="451"/>
      <c r="BW569" s="451"/>
      <c r="BX569" s="451"/>
      <c r="BY569" s="451"/>
      <c r="BZ569" s="451"/>
      <c r="CA569" s="451"/>
      <c r="CB569" s="451"/>
      <c r="CC569" s="451"/>
      <c r="CD569" s="451"/>
      <c r="CE569" s="451"/>
      <c r="CF569" s="451"/>
      <c r="CG569" s="451"/>
      <c r="CH569" s="451"/>
      <c r="CI569" s="451"/>
      <c r="CJ569" s="451"/>
      <c r="CK569" s="451"/>
      <c r="CL569" s="451"/>
      <c r="CM569" s="451"/>
      <c r="CN569" s="451"/>
      <c r="CO569" s="451"/>
      <c r="CP569" s="451"/>
      <c r="CQ569" s="451"/>
      <c r="CR569" s="451"/>
      <c r="CS569" s="451"/>
      <c r="CT569" s="451"/>
      <c r="CU569" s="451"/>
      <c r="CV569" s="451"/>
      <c r="CW569" s="451"/>
      <c r="CX569" s="451"/>
      <c r="CY569" s="451"/>
      <c r="CZ569" s="451"/>
      <c r="DA569" s="451"/>
      <c r="DB569" s="451"/>
      <c r="DC569" s="451"/>
      <c r="DD569" s="451"/>
      <c r="DE569" s="451"/>
      <c r="DF569" s="451"/>
      <c r="DG569" s="451"/>
      <c r="DH569" s="451"/>
      <c r="DI569" s="451"/>
      <c r="DJ569" s="451"/>
      <c r="DK569" s="451"/>
      <c r="DL569" s="451"/>
      <c r="DM569" s="451"/>
      <c r="DN569" s="451"/>
      <c r="DO569" s="451"/>
      <c r="DP569" s="451"/>
      <c r="DQ569" s="451"/>
      <c r="DR569" s="451"/>
      <c r="DS569" s="451"/>
      <c r="DT569" s="451"/>
      <c r="DU569" s="451"/>
      <c r="DV569" s="451"/>
      <c r="DW569" s="451"/>
      <c r="DX569" s="451"/>
      <c r="DY569" s="451"/>
      <c r="DZ569" s="451"/>
      <c r="EA569" s="451"/>
      <c r="EB569" s="451"/>
      <c r="EC569" s="451"/>
      <c r="ED569" s="451"/>
      <c r="EE569" s="451"/>
      <c r="EF569" s="451"/>
      <c r="EG569" s="451"/>
      <c r="EH569" s="451"/>
      <c r="EI569" s="451"/>
      <c r="EJ569" s="451"/>
      <c r="EK569" s="451"/>
      <c r="EL569" s="451"/>
      <c r="EM569" s="451"/>
      <c r="EN569" s="451"/>
      <c r="EO569" s="451"/>
      <c r="EP569" s="451"/>
      <c r="EQ569" s="451"/>
      <c r="ER569" s="451"/>
      <c r="ES569" s="451"/>
      <c r="ET569" s="451"/>
      <c r="EU569" s="451"/>
      <c r="EV569" s="451"/>
      <c r="EW569" s="451"/>
      <c r="EX569" s="451"/>
      <c r="EY569" s="451"/>
      <c r="EZ569" s="451"/>
      <c r="FA569" s="451"/>
      <c r="FB569" s="451"/>
      <c r="FC569" s="451"/>
      <c r="FD569" s="451"/>
      <c r="FE569" s="451"/>
      <c r="FF569" s="451"/>
      <c r="FG569" s="451"/>
      <c r="FH569" s="451"/>
      <c r="FI569" s="451"/>
      <c r="FJ569" s="451"/>
      <c r="FK569" s="451"/>
      <c r="FL569" s="451"/>
      <c r="FM569" s="451"/>
      <c r="FN569" s="451"/>
    </row>
    <row r="570" spans="1:170" ht="15.75" customHeight="1">
      <c r="A570" s="451"/>
      <c r="B570" s="451"/>
      <c r="C570" s="451"/>
      <c r="D570" s="451"/>
      <c r="E570" s="451"/>
      <c r="F570" s="451"/>
      <c r="G570" s="451"/>
      <c r="H570" s="451"/>
      <c r="I570" s="451"/>
      <c r="J570" s="451"/>
      <c r="K570" s="451"/>
      <c r="L570" s="451"/>
      <c r="M570" s="451"/>
      <c r="N570" s="451"/>
      <c r="O570" s="451"/>
      <c r="P570" s="451"/>
      <c r="Q570" s="451"/>
      <c r="R570" s="451"/>
      <c r="S570" s="451"/>
      <c r="T570" s="451"/>
      <c r="U570" s="451"/>
      <c r="V570" s="451"/>
      <c r="W570" s="451"/>
      <c r="X570" s="451"/>
      <c r="Y570" s="451"/>
      <c r="Z570" s="451"/>
      <c r="AA570" s="451"/>
      <c r="AB570" s="451"/>
      <c r="AC570" s="451"/>
      <c r="AD570" s="451"/>
      <c r="AE570" s="451"/>
      <c r="AF570" s="451"/>
      <c r="AG570" s="451"/>
      <c r="AH570" s="451"/>
      <c r="AI570" s="451"/>
      <c r="AJ570" s="451"/>
      <c r="AK570" s="451"/>
      <c r="AL570" s="451"/>
      <c r="AM570" s="451"/>
      <c r="AN570" s="451"/>
      <c r="AO570" s="451"/>
      <c r="AP570" s="451"/>
      <c r="AQ570" s="451"/>
      <c r="AR570" s="451"/>
      <c r="AS570" s="451"/>
      <c r="AT570" s="451"/>
      <c r="AU570" s="451"/>
      <c r="AV570" s="451"/>
      <c r="AW570" s="451"/>
      <c r="AX570" s="451"/>
      <c r="AY570" s="451"/>
      <c r="AZ570" s="451"/>
      <c r="BA570" s="451"/>
      <c r="BB570" s="451"/>
      <c r="BC570" s="451"/>
      <c r="BD570" s="451"/>
      <c r="BE570" s="451"/>
      <c r="BF570" s="451"/>
      <c r="BG570" s="451"/>
      <c r="BH570" s="451"/>
      <c r="BI570" s="451"/>
      <c r="BJ570" s="451"/>
      <c r="BK570" s="451"/>
      <c r="BL570" s="451"/>
      <c r="BM570" s="451"/>
      <c r="BN570" s="451"/>
      <c r="BO570" s="451"/>
      <c r="BP570" s="451"/>
      <c r="BQ570" s="451"/>
      <c r="BR570" s="451"/>
      <c r="BS570" s="451"/>
      <c r="BT570" s="451"/>
      <c r="BU570" s="451"/>
      <c r="BV570" s="451"/>
      <c r="BW570" s="451"/>
      <c r="BX570" s="451"/>
      <c r="BY570" s="451"/>
      <c r="BZ570" s="451"/>
      <c r="CA570" s="451"/>
      <c r="CB570" s="451"/>
      <c r="CC570" s="451"/>
      <c r="CD570" s="451"/>
      <c r="CE570" s="451"/>
      <c r="CF570" s="451"/>
      <c r="CG570" s="451"/>
      <c r="CH570" s="451"/>
      <c r="CI570" s="451"/>
      <c r="CJ570" s="451"/>
      <c r="CK570" s="451"/>
      <c r="CL570" s="451"/>
      <c r="CM570" s="451"/>
      <c r="CN570" s="451"/>
      <c r="CO570" s="451"/>
      <c r="CP570" s="451"/>
      <c r="CQ570" s="451"/>
      <c r="CR570" s="451"/>
      <c r="CS570" s="451"/>
      <c r="CT570" s="451"/>
      <c r="CU570" s="451"/>
      <c r="CV570" s="451"/>
      <c r="CW570" s="451"/>
      <c r="CX570" s="451"/>
      <c r="CY570" s="451"/>
      <c r="CZ570" s="451"/>
      <c r="DA570" s="451"/>
      <c r="DB570" s="451"/>
      <c r="DC570" s="451"/>
      <c r="DD570" s="451"/>
      <c r="DE570" s="451"/>
      <c r="DF570" s="451"/>
      <c r="DG570" s="451"/>
      <c r="DH570" s="451"/>
      <c r="DI570" s="451"/>
      <c r="DJ570" s="451"/>
      <c r="DK570" s="451"/>
      <c r="DL570" s="451"/>
      <c r="DM570" s="451"/>
      <c r="DN570" s="451"/>
      <c r="DO570" s="451"/>
      <c r="DP570" s="451"/>
      <c r="DQ570" s="451"/>
      <c r="DR570" s="451"/>
      <c r="DS570" s="451"/>
      <c r="DT570" s="451"/>
      <c r="DU570" s="451"/>
      <c r="DV570" s="451"/>
      <c r="DW570" s="451"/>
      <c r="DX570" s="451"/>
      <c r="DY570" s="451"/>
      <c r="DZ570" s="451"/>
      <c r="EA570" s="451"/>
      <c r="EB570" s="451"/>
      <c r="EC570" s="451"/>
      <c r="ED570" s="451"/>
      <c r="EE570" s="451"/>
      <c r="EF570" s="451"/>
      <c r="EG570" s="451"/>
      <c r="EH570" s="451"/>
      <c r="EI570" s="451"/>
      <c r="EJ570" s="451"/>
      <c r="EK570" s="451"/>
      <c r="EL570" s="451"/>
      <c r="EM570" s="451"/>
      <c r="EN570" s="451"/>
      <c r="EO570" s="451"/>
      <c r="EP570" s="451"/>
      <c r="EQ570" s="451"/>
      <c r="ER570" s="451"/>
      <c r="ES570" s="451"/>
      <c r="ET570" s="451"/>
      <c r="EU570" s="451"/>
      <c r="EV570" s="451"/>
      <c r="EW570" s="451"/>
      <c r="EX570" s="451"/>
      <c r="EY570" s="451"/>
      <c r="EZ570" s="451"/>
      <c r="FA570" s="451"/>
      <c r="FB570" s="451"/>
      <c r="FC570" s="451"/>
      <c r="FD570" s="451"/>
      <c r="FE570" s="451"/>
      <c r="FF570" s="451"/>
      <c r="FG570" s="451"/>
      <c r="FH570" s="451"/>
      <c r="FI570" s="451"/>
      <c r="FJ570" s="451"/>
      <c r="FK570" s="451"/>
      <c r="FL570" s="451"/>
      <c r="FM570" s="451"/>
      <c r="FN570" s="451"/>
    </row>
    <row r="571" spans="1:170" ht="15.75" customHeight="1">
      <c r="A571" s="451"/>
      <c r="B571" s="451"/>
      <c r="C571" s="451"/>
      <c r="D571" s="451"/>
      <c r="E571" s="451"/>
      <c r="F571" s="451"/>
      <c r="G571" s="451"/>
      <c r="H571" s="451"/>
      <c r="I571" s="451"/>
      <c r="J571" s="451"/>
      <c r="K571" s="451"/>
      <c r="L571" s="451"/>
      <c r="M571" s="451"/>
      <c r="N571" s="451"/>
      <c r="O571" s="451"/>
      <c r="P571" s="451"/>
      <c r="Q571" s="451"/>
      <c r="R571" s="451"/>
      <c r="S571" s="451"/>
      <c r="T571" s="451"/>
      <c r="U571" s="451"/>
      <c r="V571" s="451"/>
      <c r="W571" s="451"/>
      <c r="X571" s="451"/>
      <c r="Y571" s="451"/>
      <c r="Z571" s="451"/>
      <c r="AA571" s="451"/>
      <c r="AB571" s="451"/>
      <c r="AC571" s="451"/>
      <c r="AD571" s="451"/>
      <c r="AE571" s="451"/>
      <c r="AF571" s="451"/>
      <c r="AG571" s="451"/>
      <c r="AH571" s="451"/>
      <c r="AI571" s="451"/>
      <c r="AJ571" s="451"/>
      <c r="AK571" s="451"/>
      <c r="AL571" s="451"/>
      <c r="AM571" s="451"/>
      <c r="AN571" s="451"/>
      <c r="AO571" s="451"/>
      <c r="AP571" s="451"/>
      <c r="AQ571" s="451"/>
      <c r="AR571" s="451"/>
      <c r="AS571" s="451"/>
      <c r="AT571" s="451"/>
      <c r="AU571" s="451"/>
      <c r="AV571" s="451"/>
      <c r="AW571" s="451"/>
      <c r="AX571" s="451"/>
      <c r="AY571" s="451"/>
      <c r="AZ571" s="451"/>
      <c r="BA571" s="451"/>
      <c r="BB571" s="451"/>
      <c r="BC571" s="451"/>
      <c r="BD571" s="451"/>
      <c r="BE571" s="451"/>
      <c r="BF571" s="451"/>
      <c r="BG571" s="451"/>
      <c r="BH571" s="451"/>
      <c r="BI571" s="451"/>
      <c r="BJ571" s="451"/>
      <c r="BK571" s="451"/>
      <c r="BL571" s="451"/>
      <c r="BM571" s="451"/>
      <c r="BN571" s="451"/>
      <c r="BO571" s="451"/>
      <c r="BP571" s="451"/>
      <c r="BQ571" s="451"/>
      <c r="BR571" s="451"/>
      <c r="BS571" s="451"/>
      <c r="BT571" s="451"/>
      <c r="BU571" s="451"/>
      <c r="BV571" s="451"/>
      <c r="BW571" s="451"/>
      <c r="BX571" s="451"/>
      <c r="BY571" s="451"/>
      <c r="BZ571" s="451"/>
      <c r="CA571" s="451"/>
      <c r="CB571" s="451"/>
      <c r="CC571" s="451"/>
      <c r="CD571" s="451"/>
      <c r="CE571" s="451"/>
      <c r="CF571" s="451"/>
      <c r="CG571" s="451"/>
      <c r="CH571" s="451"/>
      <c r="CI571" s="451"/>
      <c r="CJ571" s="451"/>
      <c r="CK571" s="451"/>
      <c r="CL571" s="451"/>
      <c r="CM571" s="451"/>
      <c r="CN571" s="451"/>
      <c r="CO571" s="451"/>
      <c r="CP571" s="451"/>
      <c r="CQ571" s="451"/>
      <c r="CR571" s="451"/>
      <c r="CS571" s="451"/>
      <c r="CT571" s="451"/>
      <c r="CU571" s="451"/>
      <c r="CV571" s="451"/>
      <c r="CW571" s="451"/>
      <c r="CX571" s="451"/>
      <c r="CY571" s="451"/>
      <c r="CZ571" s="451"/>
      <c r="DA571" s="451"/>
      <c r="DB571" s="451"/>
      <c r="DC571" s="451"/>
      <c r="DD571" s="451"/>
      <c r="DE571" s="451"/>
      <c r="DF571" s="451"/>
      <c r="DG571" s="451"/>
      <c r="DH571" s="451"/>
      <c r="DI571" s="451"/>
      <c r="DJ571" s="451"/>
      <c r="DK571" s="451"/>
      <c r="DL571" s="451"/>
      <c r="DM571" s="451"/>
      <c r="DN571" s="451"/>
      <c r="DO571" s="451"/>
      <c r="DP571" s="451"/>
      <c r="DQ571" s="451"/>
      <c r="DR571" s="451"/>
      <c r="DS571" s="451"/>
      <c r="DT571" s="451"/>
      <c r="DU571" s="451"/>
      <c r="DV571" s="451"/>
      <c r="DW571" s="451"/>
      <c r="DX571" s="451"/>
      <c r="DY571" s="451"/>
      <c r="DZ571" s="451"/>
      <c r="EA571" s="451"/>
      <c r="EB571" s="451"/>
      <c r="EC571" s="451"/>
      <c r="ED571" s="451"/>
      <c r="EE571" s="451"/>
      <c r="EF571" s="451"/>
      <c r="EG571" s="451"/>
      <c r="EH571" s="451"/>
      <c r="EI571" s="451"/>
      <c r="EJ571" s="451"/>
      <c r="EK571" s="451"/>
      <c r="EL571" s="451"/>
      <c r="EM571" s="451"/>
      <c r="EN571" s="451"/>
      <c r="EO571" s="451"/>
      <c r="EP571" s="451"/>
      <c r="EQ571" s="451"/>
      <c r="ER571" s="451"/>
      <c r="ES571" s="451"/>
      <c r="ET571" s="451"/>
      <c r="EU571" s="451"/>
      <c r="EV571" s="451"/>
      <c r="EW571" s="451"/>
      <c r="EX571" s="451"/>
      <c r="EY571" s="451"/>
      <c r="EZ571" s="451"/>
      <c r="FA571" s="451"/>
      <c r="FB571" s="451"/>
      <c r="FC571" s="451"/>
      <c r="FD571" s="451"/>
      <c r="FE571" s="451"/>
      <c r="FF571" s="451"/>
      <c r="FG571" s="451"/>
      <c r="FH571" s="451"/>
      <c r="FI571" s="451"/>
      <c r="FJ571" s="451"/>
      <c r="FK571" s="451"/>
      <c r="FL571" s="451"/>
      <c r="FM571" s="451"/>
      <c r="FN571" s="451"/>
    </row>
    <row r="572" spans="1:170" ht="15.75" customHeight="1">
      <c r="A572" s="451"/>
      <c r="B572" s="451"/>
      <c r="C572" s="451"/>
      <c r="D572" s="451"/>
      <c r="E572" s="451"/>
      <c r="F572" s="451"/>
      <c r="G572" s="451"/>
      <c r="H572" s="451"/>
      <c r="I572" s="451"/>
      <c r="J572" s="451"/>
      <c r="K572" s="451"/>
      <c r="L572" s="451"/>
      <c r="M572" s="451"/>
      <c r="N572" s="451"/>
      <c r="O572" s="451"/>
      <c r="P572" s="451"/>
      <c r="Q572" s="451"/>
      <c r="R572" s="451"/>
      <c r="S572" s="451"/>
      <c r="T572" s="451"/>
      <c r="U572" s="451"/>
      <c r="V572" s="451"/>
      <c r="W572" s="451"/>
      <c r="X572" s="451"/>
      <c r="Y572" s="451"/>
      <c r="Z572" s="451"/>
      <c r="AA572" s="451"/>
      <c r="AB572" s="451"/>
      <c r="AC572" s="451"/>
      <c r="AD572" s="451"/>
      <c r="AE572" s="451"/>
      <c r="AF572" s="451"/>
      <c r="AG572" s="451"/>
      <c r="AH572" s="451"/>
      <c r="AI572" s="451"/>
      <c r="AJ572" s="451"/>
      <c r="AK572" s="451"/>
      <c r="AL572" s="451"/>
      <c r="AM572" s="451"/>
      <c r="AN572" s="451"/>
      <c r="AO572" s="451"/>
      <c r="AP572" s="451"/>
      <c r="AQ572" s="451"/>
      <c r="AR572" s="451"/>
      <c r="AS572" s="451"/>
      <c r="AT572" s="451"/>
      <c r="AU572" s="451"/>
      <c r="AV572" s="451"/>
      <c r="AW572" s="451"/>
      <c r="AX572" s="451"/>
      <c r="AY572" s="451"/>
      <c r="AZ572" s="451"/>
      <c r="BA572" s="451"/>
      <c r="BB572" s="451"/>
      <c r="BC572" s="451"/>
      <c r="BD572" s="451"/>
      <c r="BE572" s="451"/>
      <c r="BF572" s="451"/>
      <c r="BG572" s="451"/>
      <c r="BH572" s="451"/>
      <c r="BI572" s="451"/>
      <c r="BJ572" s="451"/>
      <c r="BK572" s="451"/>
      <c r="BL572" s="451"/>
      <c r="BM572" s="451"/>
      <c r="BN572" s="451"/>
      <c r="BO572" s="451"/>
      <c r="BP572" s="451"/>
      <c r="BQ572" s="451"/>
      <c r="BR572" s="451"/>
      <c r="BS572" s="451"/>
      <c r="BT572" s="451"/>
      <c r="BU572" s="451"/>
      <c r="BV572" s="451"/>
      <c r="BW572" s="451"/>
      <c r="BX572" s="451"/>
      <c r="BY572" s="451"/>
      <c r="BZ572" s="451"/>
      <c r="CA572" s="451"/>
      <c r="CB572" s="451"/>
      <c r="CC572" s="451"/>
      <c r="CD572" s="451"/>
      <c r="CE572" s="451"/>
      <c r="CF572" s="451"/>
      <c r="CG572" s="451"/>
      <c r="CH572" s="451"/>
      <c r="CI572" s="451"/>
      <c r="CJ572" s="451"/>
      <c r="CK572" s="451"/>
      <c r="CL572" s="451"/>
      <c r="CM572" s="451"/>
      <c r="CN572" s="451"/>
      <c r="CO572" s="451"/>
      <c r="CP572" s="451"/>
      <c r="CQ572" s="451"/>
      <c r="CR572" s="451"/>
      <c r="CS572" s="451"/>
      <c r="CT572" s="451"/>
      <c r="CU572" s="451"/>
      <c r="CV572" s="451"/>
      <c r="CW572" s="451"/>
      <c r="CX572" s="451"/>
      <c r="CY572" s="451"/>
      <c r="CZ572" s="451"/>
      <c r="DA572" s="451"/>
      <c r="DB572" s="451"/>
      <c r="DC572" s="451"/>
      <c r="DD572" s="451"/>
      <c r="DE572" s="451"/>
      <c r="DF572" s="451"/>
      <c r="DG572" s="451"/>
      <c r="DH572" s="451"/>
      <c r="DI572" s="451"/>
      <c r="DJ572" s="451"/>
      <c r="DK572" s="451"/>
      <c r="DL572" s="451"/>
      <c r="DM572" s="451"/>
      <c r="DN572" s="451"/>
      <c r="DO572" s="451"/>
      <c r="DP572" s="451"/>
      <c r="DQ572" s="451"/>
      <c r="DR572" s="451"/>
      <c r="DS572" s="451"/>
      <c r="DT572" s="451"/>
      <c r="DU572" s="451"/>
      <c r="DV572" s="451"/>
      <c r="DW572" s="451"/>
      <c r="DX572" s="451"/>
      <c r="DY572" s="451"/>
      <c r="DZ572" s="451"/>
      <c r="EA572" s="451"/>
      <c r="EB572" s="451"/>
      <c r="EC572" s="451"/>
      <c r="ED572" s="451"/>
      <c r="EE572" s="451"/>
      <c r="EF572" s="451"/>
      <c r="EG572" s="451"/>
      <c r="EH572" s="451"/>
      <c r="EI572" s="451"/>
      <c r="EJ572" s="451"/>
      <c r="EK572" s="451"/>
      <c r="EL572" s="451"/>
      <c r="EM572" s="451"/>
      <c r="EN572" s="451"/>
      <c r="EO572" s="451"/>
      <c r="EP572" s="451"/>
      <c r="EQ572" s="451"/>
      <c r="ER572" s="451"/>
      <c r="ES572" s="451"/>
      <c r="ET572" s="451"/>
      <c r="EU572" s="451"/>
      <c r="EV572" s="451"/>
      <c r="EW572" s="451"/>
      <c r="EX572" s="451"/>
      <c r="EY572" s="451"/>
      <c r="EZ572" s="451"/>
      <c r="FA572" s="451"/>
      <c r="FB572" s="451"/>
      <c r="FC572" s="451"/>
      <c r="FD572" s="451"/>
      <c r="FE572" s="451"/>
      <c r="FF572" s="451"/>
      <c r="FG572" s="451"/>
      <c r="FH572" s="451"/>
      <c r="FI572" s="451"/>
      <c r="FJ572" s="451"/>
      <c r="FK572" s="451"/>
      <c r="FL572" s="451"/>
      <c r="FM572" s="451"/>
      <c r="FN572" s="451"/>
    </row>
    <row r="573" spans="1:170" ht="15.75" customHeight="1">
      <c r="A573" s="451"/>
      <c r="B573" s="451"/>
      <c r="C573" s="451"/>
      <c r="D573" s="451"/>
      <c r="E573" s="451"/>
      <c r="F573" s="451"/>
      <c r="G573" s="451"/>
      <c r="H573" s="451"/>
      <c r="I573" s="451"/>
      <c r="J573" s="451"/>
      <c r="K573" s="451"/>
      <c r="L573" s="451"/>
      <c r="M573" s="451"/>
      <c r="N573" s="451"/>
      <c r="O573" s="451"/>
      <c r="P573" s="451"/>
      <c r="Q573" s="451"/>
      <c r="R573" s="451"/>
      <c r="S573" s="451"/>
      <c r="T573" s="451"/>
      <c r="U573" s="451"/>
      <c r="V573" s="451"/>
      <c r="W573" s="451"/>
      <c r="X573" s="451"/>
      <c r="Y573" s="451"/>
      <c r="Z573" s="451"/>
      <c r="AA573" s="451"/>
      <c r="AB573" s="451"/>
      <c r="AC573" s="451"/>
      <c r="AD573" s="451"/>
      <c r="AE573" s="451"/>
      <c r="AF573" s="451"/>
      <c r="AG573" s="451"/>
      <c r="AH573" s="451"/>
      <c r="AI573" s="451"/>
      <c r="AJ573" s="451"/>
      <c r="AK573" s="451"/>
      <c r="AL573" s="451"/>
      <c r="AM573" s="451"/>
      <c r="AN573" s="451"/>
      <c r="AO573" s="451"/>
      <c r="AP573" s="451"/>
      <c r="AQ573" s="451"/>
      <c r="AR573" s="451"/>
      <c r="AS573" s="451"/>
      <c r="AT573" s="451"/>
      <c r="AU573" s="451"/>
      <c r="AV573" s="451"/>
      <c r="AW573" s="451"/>
      <c r="AX573" s="451"/>
      <c r="AY573" s="451"/>
      <c r="AZ573" s="451"/>
      <c r="BA573" s="451"/>
      <c r="BB573" s="451"/>
      <c r="BC573" s="451"/>
      <c r="BD573" s="451"/>
      <c r="BE573" s="451"/>
      <c r="BF573" s="451"/>
      <c r="BG573" s="451"/>
      <c r="BH573" s="451"/>
      <c r="BI573" s="451"/>
      <c r="BJ573" s="451"/>
      <c r="BK573" s="451"/>
      <c r="BL573" s="451"/>
      <c r="BM573" s="451"/>
      <c r="BN573" s="451"/>
      <c r="BO573" s="451"/>
      <c r="BP573" s="451"/>
      <c r="BQ573" s="451"/>
      <c r="BR573" s="451"/>
      <c r="BS573" s="451"/>
      <c r="BT573" s="451"/>
      <c r="BU573" s="451"/>
      <c r="BV573" s="451"/>
      <c r="BW573" s="451"/>
      <c r="BX573" s="451"/>
      <c r="BY573" s="451"/>
      <c r="BZ573" s="451"/>
      <c r="CA573" s="451"/>
      <c r="CB573" s="451"/>
      <c r="CC573" s="451"/>
      <c r="CD573" s="451"/>
      <c r="CE573" s="451"/>
      <c r="CF573" s="451"/>
      <c r="CG573" s="451"/>
      <c r="CH573" s="451"/>
      <c r="CI573" s="451"/>
      <c r="CJ573" s="451"/>
      <c r="CK573" s="451"/>
      <c r="CL573" s="451"/>
      <c r="CM573" s="451"/>
      <c r="CN573" s="451"/>
      <c r="CO573" s="451"/>
      <c r="CP573" s="451"/>
      <c r="CQ573" s="451"/>
      <c r="CR573" s="451"/>
      <c r="CS573" s="451"/>
      <c r="CT573" s="451"/>
      <c r="CU573" s="451"/>
      <c r="CV573" s="451"/>
      <c r="CW573" s="451"/>
      <c r="CX573" s="451"/>
      <c r="CY573" s="451"/>
      <c r="CZ573" s="451"/>
      <c r="DA573" s="451"/>
      <c r="DB573" s="451"/>
      <c r="DC573" s="451"/>
      <c r="DD573" s="451"/>
      <c r="DE573" s="451"/>
      <c r="DF573" s="451"/>
      <c r="DG573" s="451"/>
      <c r="DH573" s="451"/>
      <c r="DI573" s="451"/>
      <c r="DJ573" s="451"/>
      <c r="DK573" s="451"/>
      <c r="DL573" s="451"/>
      <c r="DM573" s="451"/>
      <c r="DN573" s="451"/>
      <c r="DO573" s="451"/>
      <c r="DP573" s="451"/>
      <c r="DQ573" s="451"/>
      <c r="DR573" s="451"/>
      <c r="DS573" s="451"/>
      <c r="DT573" s="451"/>
      <c r="DU573" s="451"/>
      <c r="DV573" s="451"/>
      <c r="DW573" s="451"/>
      <c r="DX573" s="451"/>
      <c r="DY573" s="451"/>
      <c r="DZ573" s="451"/>
      <c r="EA573" s="451"/>
      <c r="EB573" s="451"/>
      <c r="EC573" s="451"/>
      <c r="ED573" s="451"/>
      <c r="EE573" s="451"/>
      <c r="EF573" s="451"/>
      <c r="EG573" s="451"/>
      <c r="EH573" s="451"/>
      <c r="EI573" s="451"/>
      <c r="EJ573" s="451"/>
      <c r="EK573" s="451"/>
      <c r="EL573" s="451"/>
      <c r="EM573" s="451"/>
      <c r="EN573" s="451"/>
      <c r="EO573" s="451"/>
      <c r="EP573" s="451"/>
      <c r="EQ573" s="451"/>
      <c r="ER573" s="451"/>
      <c r="ES573" s="451"/>
      <c r="ET573" s="451"/>
      <c r="EU573" s="451"/>
      <c r="EV573" s="451"/>
      <c r="EW573" s="451"/>
      <c r="EX573" s="451"/>
      <c r="EY573" s="451"/>
      <c r="EZ573" s="451"/>
      <c r="FA573" s="451"/>
      <c r="FB573" s="451"/>
      <c r="FC573" s="451"/>
      <c r="FD573" s="451"/>
      <c r="FE573" s="451"/>
      <c r="FF573" s="451"/>
      <c r="FG573" s="451"/>
      <c r="FH573" s="451"/>
      <c r="FI573" s="451"/>
      <c r="FJ573" s="451"/>
      <c r="FK573" s="451"/>
      <c r="FL573" s="451"/>
      <c r="FM573" s="451"/>
      <c r="FN573" s="451"/>
    </row>
    <row r="574" spans="1:170" ht="15.75" customHeight="1">
      <c r="A574" s="451"/>
      <c r="B574" s="451"/>
      <c r="C574" s="451"/>
      <c r="D574" s="451"/>
      <c r="E574" s="451"/>
      <c r="F574" s="451"/>
      <c r="G574" s="451"/>
      <c r="H574" s="451"/>
      <c r="I574" s="451"/>
      <c r="J574" s="451"/>
      <c r="K574" s="451"/>
      <c r="L574" s="451"/>
      <c r="M574" s="451"/>
      <c r="N574" s="451"/>
      <c r="O574" s="451"/>
      <c r="P574" s="451"/>
      <c r="Q574" s="451"/>
      <c r="R574" s="451"/>
      <c r="S574" s="451"/>
      <c r="T574" s="451"/>
      <c r="U574" s="451"/>
      <c r="V574" s="451"/>
      <c r="W574" s="451"/>
      <c r="X574" s="451"/>
      <c r="Y574" s="451"/>
      <c r="Z574" s="451"/>
      <c r="AA574" s="451"/>
      <c r="AB574" s="451"/>
      <c r="AC574" s="451"/>
      <c r="AD574" s="451"/>
      <c r="AE574" s="451"/>
      <c r="AF574" s="451"/>
      <c r="AG574" s="451"/>
      <c r="AH574" s="451"/>
      <c r="AI574" s="451"/>
      <c r="AJ574" s="451"/>
      <c r="AK574" s="451"/>
      <c r="AL574" s="451"/>
      <c r="AM574" s="451"/>
      <c r="AN574" s="451"/>
      <c r="AO574" s="451"/>
      <c r="AP574" s="451"/>
      <c r="AQ574" s="451"/>
      <c r="AR574" s="451"/>
      <c r="AS574" s="451"/>
      <c r="AT574" s="451"/>
      <c r="AU574" s="451"/>
      <c r="AV574" s="451"/>
      <c r="AW574" s="451"/>
      <c r="AX574" s="451"/>
      <c r="AY574" s="451"/>
      <c r="AZ574" s="451"/>
      <c r="BA574" s="451"/>
      <c r="BB574" s="451"/>
      <c r="BC574" s="451"/>
      <c r="BD574" s="451"/>
      <c r="BE574" s="451"/>
      <c r="BF574" s="451"/>
      <c r="BG574" s="451"/>
      <c r="BH574" s="451"/>
      <c r="BI574" s="451"/>
      <c r="BJ574" s="451"/>
      <c r="BK574" s="451"/>
      <c r="BL574" s="451"/>
      <c r="BM574" s="451"/>
      <c r="BN574" s="451"/>
      <c r="BO574" s="451"/>
      <c r="BP574" s="451"/>
      <c r="BQ574" s="451"/>
      <c r="BR574" s="451"/>
      <c r="BS574" s="451"/>
      <c r="BT574" s="451"/>
      <c r="BU574" s="451"/>
      <c r="BV574" s="451"/>
      <c r="BW574" s="451"/>
      <c r="BX574" s="451"/>
      <c r="BY574" s="451"/>
      <c r="BZ574" s="451"/>
      <c r="CA574" s="451"/>
      <c r="CB574" s="451"/>
      <c r="CC574" s="451"/>
      <c r="CD574" s="451"/>
      <c r="CE574" s="451"/>
      <c r="CF574" s="451"/>
      <c r="CG574" s="451"/>
      <c r="CH574" s="451"/>
      <c r="CI574" s="451"/>
      <c r="CJ574" s="451"/>
      <c r="CK574" s="451"/>
      <c r="CL574" s="451"/>
      <c r="CM574" s="451"/>
      <c r="CN574" s="451"/>
      <c r="CO574" s="451"/>
      <c r="CP574" s="451"/>
      <c r="CQ574" s="451"/>
      <c r="CR574" s="451"/>
      <c r="CS574" s="451"/>
      <c r="CT574" s="451"/>
      <c r="CU574" s="451"/>
      <c r="CV574" s="451"/>
      <c r="CW574" s="451"/>
      <c r="CX574" s="451"/>
      <c r="CY574" s="451"/>
      <c r="CZ574" s="451"/>
      <c r="DA574" s="451"/>
      <c r="DB574" s="451"/>
      <c r="DC574" s="451"/>
      <c r="DD574" s="451"/>
      <c r="DE574" s="451"/>
      <c r="DF574" s="451"/>
      <c r="DG574" s="451"/>
      <c r="DH574" s="451"/>
      <c r="DI574" s="451"/>
      <c r="DJ574" s="451"/>
      <c r="DK574" s="451"/>
      <c r="DL574" s="451"/>
      <c r="DM574" s="451"/>
      <c r="DN574" s="451"/>
      <c r="DO574" s="451"/>
      <c r="DP574" s="451"/>
      <c r="DQ574" s="451"/>
      <c r="DR574" s="451"/>
      <c r="DS574" s="451"/>
      <c r="DT574" s="451"/>
      <c r="DU574" s="451"/>
      <c r="DV574" s="451"/>
      <c r="DW574" s="451"/>
      <c r="DX574" s="451"/>
      <c r="DY574" s="451"/>
      <c r="DZ574" s="451"/>
      <c r="EA574" s="451"/>
      <c r="EB574" s="451"/>
      <c r="EC574" s="451"/>
      <c r="ED574" s="451"/>
      <c r="EE574" s="451"/>
      <c r="EF574" s="451"/>
      <c r="EG574" s="451"/>
      <c r="EH574" s="451"/>
      <c r="EI574" s="451"/>
      <c r="EJ574" s="451"/>
      <c r="EK574" s="451"/>
      <c r="EL574" s="451"/>
      <c r="EM574" s="451"/>
      <c r="EN574" s="451"/>
      <c r="EO574" s="451"/>
      <c r="EP574" s="451"/>
      <c r="EQ574" s="451"/>
      <c r="ER574" s="451"/>
      <c r="ES574" s="451"/>
      <c r="ET574" s="451"/>
      <c r="EU574" s="451"/>
      <c r="EV574" s="451"/>
      <c r="EW574" s="451"/>
      <c r="EX574" s="451"/>
      <c r="EY574" s="451"/>
      <c r="EZ574" s="451"/>
      <c r="FA574" s="451"/>
      <c r="FB574" s="451"/>
      <c r="FC574" s="451"/>
      <c r="FD574" s="451"/>
      <c r="FE574" s="451"/>
      <c r="FF574" s="451"/>
      <c r="FG574" s="451"/>
      <c r="FH574" s="451"/>
      <c r="FI574" s="451"/>
      <c r="FJ574" s="451"/>
      <c r="FK574" s="451"/>
      <c r="FL574" s="451"/>
      <c r="FM574" s="451"/>
      <c r="FN574" s="451"/>
    </row>
    <row r="575" spans="1:170" ht="15.75" customHeight="1">
      <c r="A575" s="451"/>
      <c r="B575" s="451"/>
      <c r="C575" s="451"/>
      <c r="D575" s="451"/>
      <c r="E575" s="451"/>
      <c r="F575" s="451"/>
      <c r="G575" s="451"/>
      <c r="H575" s="451"/>
      <c r="I575" s="451"/>
      <c r="J575" s="451"/>
      <c r="K575" s="451"/>
      <c r="L575" s="451"/>
      <c r="M575" s="451"/>
      <c r="N575" s="451"/>
      <c r="O575" s="451"/>
      <c r="P575" s="451"/>
      <c r="Q575" s="451"/>
      <c r="R575" s="451"/>
      <c r="S575" s="451"/>
      <c r="T575" s="451"/>
      <c r="U575" s="451"/>
      <c r="V575" s="451"/>
      <c r="W575" s="451"/>
      <c r="X575" s="451"/>
      <c r="Y575" s="451"/>
      <c r="Z575" s="451"/>
      <c r="AA575" s="451"/>
      <c r="AB575" s="451"/>
      <c r="AC575" s="451"/>
      <c r="AD575" s="451"/>
      <c r="AE575" s="451"/>
      <c r="AF575" s="451"/>
      <c r="AG575" s="451"/>
      <c r="AH575" s="451"/>
      <c r="AI575" s="451"/>
      <c r="AJ575" s="451"/>
      <c r="AK575" s="451"/>
      <c r="AL575" s="451"/>
      <c r="AM575" s="451"/>
      <c r="AN575" s="451"/>
      <c r="AO575" s="451"/>
      <c r="AP575" s="451"/>
      <c r="AQ575" s="451"/>
      <c r="AR575" s="451"/>
      <c r="AS575" s="451"/>
      <c r="AT575" s="451"/>
      <c r="AU575" s="451"/>
      <c r="AV575" s="451"/>
      <c r="AW575" s="451"/>
      <c r="AX575" s="451"/>
      <c r="AY575" s="451"/>
      <c r="AZ575" s="451"/>
      <c r="BA575" s="451"/>
      <c r="BB575" s="451"/>
      <c r="BC575" s="451"/>
      <c r="BD575" s="451"/>
      <c r="BE575" s="451"/>
      <c r="BF575" s="451"/>
      <c r="BG575" s="451"/>
      <c r="BH575" s="451"/>
      <c r="BI575" s="451"/>
      <c r="BJ575" s="451"/>
      <c r="BK575" s="451"/>
      <c r="BL575" s="451"/>
      <c r="BM575" s="451"/>
      <c r="BN575" s="451"/>
      <c r="BO575" s="451"/>
      <c r="BP575" s="451"/>
      <c r="BQ575" s="451"/>
      <c r="BR575" s="451"/>
      <c r="BS575" s="451"/>
      <c r="BT575" s="451"/>
      <c r="BU575" s="451"/>
      <c r="BV575" s="451"/>
      <c r="BW575" s="451"/>
      <c r="BX575" s="451"/>
      <c r="BY575" s="451"/>
      <c r="BZ575" s="451"/>
      <c r="CA575" s="451"/>
      <c r="CB575" s="451"/>
      <c r="CC575" s="451"/>
      <c r="CD575" s="451"/>
      <c r="CE575" s="451"/>
      <c r="CF575" s="451"/>
      <c r="CG575" s="451"/>
      <c r="CH575" s="451"/>
      <c r="CI575" s="451"/>
      <c r="CJ575" s="451"/>
      <c r="CK575" s="451"/>
      <c r="CL575" s="451"/>
      <c r="CM575" s="451"/>
      <c r="CN575" s="451"/>
      <c r="CO575" s="451"/>
      <c r="CP575" s="451"/>
      <c r="CQ575" s="451"/>
      <c r="CR575" s="451"/>
      <c r="CS575" s="451"/>
      <c r="CT575" s="451"/>
      <c r="CU575" s="451"/>
      <c r="CV575" s="451"/>
      <c r="CW575" s="451"/>
      <c r="CX575" s="451"/>
      <c r="CY575" s="451"/>
      <c r="CZ575" s="451"/>
      <c r="DA575" s="451"/>
      <c r="DB575" s="451"/>
      <c r="DC575" s="451"/>
      <c r="DD575" s="451"/>
      <c r="DE575" s="451"/>
      <c r="DF575" s="451"/>
      <c r="DG575" s="451"/>
      <c r="DH575" s="451"/>
      <c r="DI575" s="451"/>
      <c r="DJ575" s="451"/>
      <c r="DK575" s="451"/>
      <c r="DL575" s="451"/>
      <c r="DM575" s="451"/>
      <c r="DN575" s="451"/>
      <c r="DO575" s="451"/>
      <c r="DP575" s="451"/>
      <c r="DQ575" s="451"/>
      <c r="DR575" s="451"/>
      <c r="DS575" s="451"/>
      <c r="DT575" s="451"/>
      <c r="DU575" s="451"/>
      <c r="DV575" s="451"/>
      <c r="DW575" s="451"/>
      <c r="DX575" s="451"/>
      <c r="DY575" s="451"/>
      <c r="DZ575" s="451"/>
      <c r="EA575" s="451"/>
      <c r="EB575" s="451"/>
      <c r="EC575" s="451"/>
      <c r="ED575" s="451"/>
      <c r="EE575" s="451"/>
      <c r="EF575" s="451"/>
      <c r="EG575" s="451"/>
      <c r="EH575" s="451"/>
      <c r="EI575" s="451"/>
      <c r="EJ575" s="451"/>
      <c r="EK575" s="451"/>
      <c r="EL575" s="451"/>
      <c r="EM575" s="451"/>
      <c r="EN575" s="451"/>
      <c r="EO575" s="451"/>
      <c r="EP575" s="451"/>
      <c r="EQ575" s="451"/>
      <c r="ER575" s="451"/>
      <c r="ES575" s="451"/>
      <c r="ET575" s="451"/>
      <c r="EU575" s="451"/>
      <c r="EV575" s="451"/>
      <c r="EW575" s="451"/>
      <c r="EX575" s="451"/>
      <c r="EY575" s="451"/>
      <c r="EZ575" s="451"/>
      <c r="FA575" s="451"/>
      <c r="FB575" s="451"/>
      <c r="FC575" s="451"/>
      <c r="FD575" s="451"/>
      <c r="FE575" s="451"/>
      <c r="FF575" s="451"/>
      <c r="FG575" s="451"/>
      <c r="FH575" s="451"/>
      <c r="FI575" s="451"/>
      <c r="FJ575" s="451"/>
      <c r="FK575" s="451"/>
      <c r="FL575" s="451"/>
      <c r="FM575" s="451"/>
      <c r="FN575" s="451"/>
    </row>
    <row r="576" spans="1:170" ht="15.75" customHeight="1">
      <c r="A576" s="451"/>
      <c r="B576" s="451"/>
      <c r="C576" s="451"/>
      <c r="D576" s="451"/>
      <c r="E576" s="451"/>
      <c r="F576" s="451"/>
      <c r="G576" s="451"/>
      <c r="H576" s="451"/>
      <c r="I576" s="451"/>
      <c r="J576" s="451"/>
      <c r="K576" s="451"/>
      <c r="L576" s="451"/>
      <c r="M576" s="451"/>
      <c r="N576" s="451"/>
      <c r="O576" s="451"/>
      <c r="P576" s="451"/>
      <c r="Q576" s="451"/>
      <c r="R576" s="451"/>
      <c r="S576" s="451"/>
      <c r="T576" s="451"/>
      <c r="U576" s="451"/>
      <c r="V576" s="451"/>
      <c r="W576" s="451"/>
      <c r="X576" s="451"/>
      <c r="Y576" s="451"/>
      <c r="Z576" s="451"/>
      <c r="AA576" s="451"/>
      <c r="AB576" s="451"/>
      <c r="AC576" s="451"/>
      <c r="AD576" s="451"/>
      <c r="AE576" s="451"/>
      <c r="AF576" s="451"/>
      <c r="AG576" s="451"/>
      <c r="AH576" s="451"/>
      <c r="AI576" s="451"/>
      <c r="AJ576" s="451"/>
      <c r="AK576" s="451"/>
      <c r="AL576" s="451"/>
      <c r="AM576" s="451"/>
      <c r="AN576" s="451"/>
      <c r="AO576" s="451"/>
      <c r="AP576" s="451"/>
      <c r="AQ576" s="451"/>
      <c r="AR576" s="451"/>
      <c r="AS576" s="451"/>
      <c r="AT576" s="451"/>
      <c r="AU576" s="451"/>
      <c r="AV576" s="451"/>
      <c r="AW576" s="451"/>
      <c r="AX576" s="451"/>
      <c r="AY576" s="451"/>
      <c r="AZ576" s="451"/>
      <c r="BA576" s="451"/>
      <c r="BB576" s="451"/>
      <c r="BC576" s="451"/>
      <c r="BD576" s="451"/>
      <c r="BE576" s="451"/>
      <c r="BF576" s="451"/>
      <c r="BG576" s="451"/>
      <c r="BH576" s="451"/>
      <c r="BI576" s="451"/>
      <c r="BJ576" s="451"/>
      <c r="BK576" s="451"/>
      <c r="BL576" s="451"/>
      <c r="BM576" s="451"/>
      <c r="BN576" s="451"/>
      <c r="BO576" s="451"/>
      <c r="BP576" s="451"/>
      <c r="BQ576" s="451"/>
      <c r="BR576" s="451"/>
      <c r="BS576" s="451"/>
      <c r="BT576" s="451"/>
      <c r="BU576" s="451"/>
      <c r="BV576" s="451"/>
      <c r="BW576" s="451"/>
      <c r="BX576" s="451"/>
      <c r="BY576" s="451"/>
      <c r="BZ576" s="451"/>
      <c r="CA576" s="451"/>
      <c r="CB576" s="451"/>
      <c r="CC576" s="451"/>
      <c r="CD576" s="451"/>
      <c r="CE576" s="451"/>
      <c r="CF576" s="451"/>
      <c r="CG576" s="451"/>
      <c r="CH576" s="451"/>
      <c r="CI576" s="451"/>
      <c r="CJ576" s="451"/>
      <c r="CK576" s="451"/>
      <c r="CL576" s="451"/>
      <c r="CM576" s="451"/>
      <c r="CN576" s="451"/>
      <c r="CO576" s="451"/>
      <c r="CP576" s="451"/>
      <c r="CQ576" s="451"/>
      <c r="CR576" s="451"/>
      <c r="CS576" s="451"/>
      <c r="CT576" s="451"/>
      <c r="CU576" s="451"/>
      <c r="CV576" s="451"/>
      <c r="CW576" s="451"/>
      <c r="CX576" s="451"/>
      <c r="CY576" s="451"/>
      <c r="CZ576" s="451"/>
      <c r="DA576" s="451"/>
      <c r="DB576" s="451"/>
      <c r="DC576" s="451"/>
      <c r="DD576" s="451"/>
      <c r="DE576" s="451"/>
      <c r="DF576" s="451"/>
      <c r="DG576" s="451"/>
      <c r="DH576" s="451"/>
      <c r="DI576" s="451"/>
      <c r="DJ576" s="451"/>
      <c r="DK576" s="451"/>
      <c r="DL576" s="451"/>
      <c r="DM576" s="451"/>
      <c r="DN576" s="451"/>
      <c r="DO576" s="451"/>
      <c r="DP576" s="451"/>
      <c r="DQ576" s="451"/>
      <c r="DR576" s="451"/>
      <c r="DS576" s="451"/>
      <c r="DT576" s="451"/>
      <c r="DU576" s="451"/>
      <c r="DV576" s="451"/>
      <c r="DW576" s="451"/>
      <c r="DX576" s="451"/>
      <c r="DY576" s="451"/>
      <c r="DZ576" s="451"/>
      <c r="EA576" s="451"/>
      <c r="EB576" s="451"/>
      <c r="EC576" s="451"/>
      <c r="ED576" s="451"/>
      <c r="EE576" s="451"/>
      <c r="EF576" s="451"/>
      <c r="EG576" s="451"/>
      <c r="EH576" s="451"/>
      <c r="EI576" s="451"/>
      <c r="EJ576" s="451"/>
      <c r="EK576" s="451"/>
      <c r="EL576" s="451"/>
      <c r="EM576" s="451"/>
      <c r="EN576" s="451"/>
      <c r="EO576" s="451"/>
      <c r="EP576" s="451"/>
      <c r="EQ576" s="451"/>
      <c r="ER576" s="451"/>
      <c r="ES576" s="451"/>
      <c r="ET576" s="451"/>
      <c r="EU576" s="451"/>
      <c r="EV576" s="451"/>
      <c r="EW576" s="451"/>
      <c r="EX576" s="451"/>
      <c r="EY576" s="451"/>
      <c r="EZ576" s="451"/>
      <c r="FA576" s="451"/>
      <c r="FB576" s="451"/>
      <c r="FC576" s="451"/>
      <c r="FD576" s="451"/>
      <c r="FE576" s="451"/>
      <c r="FF576" s="451"/>
      <c r="FG576" s="451"/>
      <c r="FH576" s="451"/>
      <c r="FI576" s="451"/>
      <c r="FJ576" s="451"/>
      <c r="FK576" s="451"/>
      <c r="FL576" s="451"/>
      <c r="FM576" s="451"/>
      <c r="FN576" s="451"/>
    </row>
    <row r="577" spans="1:170" ht="15.75" customHeight="1">
      <c r="A577" s="451"/>
      <c r="B577" s="451"/>
      <c r="C577" s="451"/>
      <c r="D577" s="451"/>
      <c r="E577" s="451"/>
      <c r="F577" s="451"/>
      <c r="G577" s="451"/>
      <c r="H577" s="451"/>
      <c r="I577" s="451"/>
      <c r="J577" s="451"/>
      <c r="K577" s="451"/>
      <c r="L577" s="451"/>
      <c r="M577" s="451"/>
      <c r="N577" s="451"/>
      <c r="O577" s="451"/>
      <c r="P577" s="451"/>
      <c r="Q577" s="451"/>
      <c r="R577" s="451"/>
      <c r="S577" s="451"/>
      <c r="T577" s="451"/>
      <c r="U577" s="451"/>
      <c r="V577" s="451"/>
      <c r="W577" s="451"/>
      <c r="X577" s="451"/>
      <c r="Y577" s="451"/>
      <c r="Z577" s="451"/>
      <c r="AA577" s="451"/>
      <c r="AB577" s="451"/>
      <c r="AC577" s="451"/>
      <c r="AD577" s="451"/>
      <c r="AE577" s="451"/>
      <c r="AF577" s="451"/>
      <c r="AG577" s="451"/>
      <c r="AH577" s="451"/>
      <c r="AI577" s="451"/>
      <c r="AJ577" s="451"/>
      <c r="AK577" s="451"/>
      <c r="AL577" s="451"/>
      <c r="AM577" s="451"/>
      <c r="AN577" s="451"/>
      <c r="AO577" s="451"/>
      <c r="AP577" s="451"/>
      <c r="AQ577" s="451"/>
      <c r="AR577" s="451"/>
      <c r="AS577" s="451"/>
      <c r="AT577" s="451"/>
      <c r="AU577" s="451"/>
      <c r="AV577" s="451"/>
      <c r="AW577" s="451"/>
      <c r="AX577" s="451"/>
      <c r="AY577" s="451"/>
      <c r="AZ577" s="451"/>
      <c r="BA577" s="451"/>
      <c r="BB577" s="451"/>
      <c r="BC577" s="451"/>
      <c r="BD577" s="451"/>
      <c r="BE577" s="451"/>
      <c r="BF577" s="451"/>
      <c r="BG577" s="451"/>
      <c r="BH577" s="451"/>
      <c r="BI577" s="451"/>
      <c r="BJ577" s="451"/>
      <c r="BK577" s="451"/>
      <c r="BL577" s="451"/>
      <c r="BM577" s="451"/>
      <c r="BN577" s="451"/>
      <c r="BO577" s="451"/>
      <c r="BP577" s="451"/>
      <c r="BQ577" s="451"/>
      <c r="BR577" s="451"/>
      <c r="BS577" s="451"/>
      <c r="BT577" s="451"/>
      <c r="BU577" s="451"/>
      <c r="BV577" s="451"/>
      <c r="BW577" s="451"/>
      <c r="BX577" s="451"/>
      <c r="BY577" s="451"/>
      <c r="BZ577" s="451"/>
      <c r="CA577" s="451"/>
      <c r="CB577" s="451"/>
      <c r="CC577" s="451"/>
      <c r="CD577" s="451"/>
      <c r="CE577" s="451"/>
      <c r="CF577" s="451"/>
      <c r="CG577" s="451"/>
      <c r="CH577" s="451"/>
      <c r="CI577" s="451"/>
      <c r="CJ577" s="451"/>
      <c r="CK577" s="451"/>
      <c r="CL577" s="451"/>
      <c r="CM577" s="451"/>
      <c r="CN577" s="451"/>
      <c r="CO577" s="451"/>
      <c r="CP577" s="451"/>
      <c r="CQ577" s="451"/>
      <c r="CR577" s="451"/>
      <c r="CS577" s="451"/>
      <c r="CT577" s="451"/>
      <c r="CU577" s="451"/>
      <c r="CV577" s="451"/>
      <c r="CW577" s="451"/>
      <c r="CX577" s="451"/>
      <c r="CY577" s="451"/>
      <c r="CZ577" s="451"/>
      <c r="DA577" s="451"/>
      <c r="DB577" s="451"/>
      <c r="DC577" s="451"/>
      <c r="DD577" s="451"/>
      <c r="DE577" s="451"/>
      <c r="DF577" s="451"/>
      <c r="DG577" s="451"/>
      <c r="DH577" s="451"/>
      <c r="DI577" s="451"/>
      <c r="DJ577" s="451"/>
      <c r="DK577" s="451"/>
      <c r="DL577" s="451"/>
      <c r="DM577" s="451"/>
      <c r="DN577" s="451"/>
      <c r="DO577" s="451"/>
      <c r="DP577" s="451"/>
      <c r="DQ577" s="451"/>
      <c r="DR577" s="451"/>
      <c r="DS577" s="451"/>
      <c r="DT577" s="451"/>
      <c r="DU577" s="451"/>
      <c r="DV577" s="451"/>
      <c r="DW577" s="451"/>
      <c r="DX577" s="451"/>
      <c r="DY577" s="451"/>
      <c r="DZ577" s="451"/>
      <c r="EA577" s="451"/>
      <c r="EB577" s="451"/>
      <c r="EC577" s="451"/>
      <c r="ED577" s="451"/>
      <c r="EE577" s="451"/>
      <c r="EF577" s="451"/>
      <c r="EG577" s="451"/>
      <c r="EH577" s="451"/>
      <c r="EI577" s="451"/>
      <c r="EJ577" s="451"/>
      <c r="EK577" s="451"/>
      <c r="EL577" s="451"/>
      <c r="EM577" s="451"/>
      <c r="EN577" s="451"/>
      <c r="EO577" s="451"/>
      <c r="EP577" s="451"/>
      <c r="EQ577" s="451"/>
      <c r="ER577" s="451"/>
      <c r="ES577" s="451"/>
      <c r="ET577" s="451"/>
      <c r="EU577" s="451"/>
      <c r="EV577" s="451"/>
      <c r="EW577" s="451"/>
      <c r="EX577" s="451"/>
      <c r="EY577" s="451"/>
      <c r="EZ577" s="451"/>
      <c r="FA577" s="451"/>
      <c r="FB577" s="451"/>
      <c r="FC577" s="451"/>
      <c r="FD577" s="451"/>
      <c r="FE577" s="451"/>
      <c r="FF577" s="451"/>
      <c r="FG577" s="451"/>
      <c r="FH577" s="451"/>
      <c r="FI577" s="451"/>
      <c r="FJ577" s="451"/>
      <c r="FK577" s="451"/>
      <c r="FL577" s="451"/>
      <c r="FM577" s="451"/>
      <c r="FN577" s="451"/>
    </row>
    <row r="578" spans="1:170" ht="15.75" customHeight="1">
      <c r="A578" s="451"/>
      <c r="B578" s="451"/>
      <c r="C578" s="451"/>
      <c r="D578" s="451"/>
      <c r="E578" s="451"/>
      <c r="F578" s="451"/>
      <c r="G578" s="451"/>
      <c r="H578" s="451"/>
      <c r="I578" s="451"/>
      <c r="J578" s="451"/>
      <c r="K578" s="451"/>
      <c r="L578" s="451"/>
      <c r="M578" s="451"/>
      <c r="N578" s="451"/>
      <c r="O578" s="451"/>
      <c r="P578" s="451"/>
      <c r="Q578" s="451"/>
      <c r="R578" s="451"/>
      <c r="S578" s="451"/>
      <c r="T578" s="451"/>
      <c r="U578" s="451"/>
      <c r="V578" s="451"/>
      <c r="W578" s="451"/>
      <c r="X578" s="451"/>
      <c r="Y578" s="451"/>
      <c r="Z578" s="451"/>
      <c r="AA578" s="451"/>
      <c r="AB578" s="451"/>
      <c r="AC578" s="451"/>
      <c r="AD578" s="451"/>
      <c r="AE578" s="451"/>
      <c r="AF578" s="451"/>
      <c r="AG578" s="451"/>
      <c r="AH578" s="451"/>
      <c r="AI578" s="451"/>
      <c r="AJ578" s="451"/>
      <c r="AK578" s="451"/>
      <c r="AL578" s="451"/>
      <c r="AM578" s="451"/>
      <c r="AN578" s="451"/>
      <c r="AO578" s="451"/>
      <c r="AP578" s="451"/>
      <c r="AQ578" s="451"/>
      <c r="AR578" s="451"/>
      <c r="AS578" s="451"/>
      <c r="AT578" s="451"/>
      <c r="AU578" s="451"/>
      <c r="AV578" s="451"/>
      <c r="AW578" s="451"/>
      <c r="AX578" s="451"/>
      <c r="AY578" s="451"/>
      <c r="AZ578" s="451"/>
      <c r="BA578" s="451"/>
      <c r="BB578" s="451"/>
      <c r="BC578" s="451"/>
      <c r="BD578" s="451"/>
      <c r="BE578" s="451"/>
      <c r="BF578" s="451"/>
      <c r="BG578" s="451"/>
      <c r="BH578" s="451"/>
      <c r="BI578" s="451"/>
      <c r="BJ578" s="451"/>
      <c r="BK578" s="451"/>
      <c r="BL578" s="451"/>
      <c r="BM578" s="451"/>
      <c r="BN578" s="451"/>
      <c r="BO578" s="451"/>
      <c r="BP578" s="451"/>
      <c r="BQ578" s="451"/>
      <c r="BR578" s="451"/>
      <c r="BS578" s="451"/>
      <c r="BT578" s="451"/>
      <c r="BU578" s="451"/>
      <c r="BV578" s="451"/>
      <c r="BW578" s="451"/>
      <c r="BX578" s="451"/>
      <c r="BY578" s="451"/>
      <c r="BZ578" s="451"/>
      <c r="CA578" s="451"/>
      <c r="CB578" s="451"/>
      <c r="CC578" s="451"/>
      <c r="CD578" s="451"/>
      <c r="CE578" s="451"/>
      <c r="CF578" s="451"/>
      <c r="CG578" s="451"/>
      <c r="CH578" s="451"/>
      <c r="CI578" s="451"/>
      <c r="CJ578" s="451"/>
      <c r="CK578" s="451"/>
      <c r="CL578" s="451"/>
      <c r="CM578" s="451"/>
      <c r="CN578" s="451"/>
      <c r="CO578" s="451"/>
      <c r="CP578" s="451"/>
      <c r="CQ578" s="451"/>
      <c r="CR578" s="451"/>
      <c r="CS578" s="451"/>
      <c r="CT578" s="451"/>
      <c r="CU578" s="451"/>
      <c r="CV578" s="451"/>
      <c r="CW578" s="451"/>
      <c r="CX578" s="451"/>
      <c r="CY578" s="451"/>
      <c r="CZ578" s="451"/>
      <c r="DA578" s="451"/>
      <c r="DB578" s="451"/>
      <c r="DC578" s="451"/>
      <c r="DD578" s="451"/>
      <c r="DE578" s="451"/>
      <c r="DF578" s="451"/>
      <c r="DG578" s="451"/>
      <c r="DH578" s="451"/>
      <c r="DI578" s="451"/>
      <c r="DJ578" s="451"/>
      <c r="DK578" s="451"/>
      <c r="DL578" s="451"/>
      <c r="DM578" s="451"/>
      <c r="DN578" s="451"/>
      <c r="DO578" s="451"/>
      <c r="DP578" s="451"/>
      <c r="DQ578" s="451"/>
      <c r="DR578" s="451"/>
      <c r="DS578" s="451"/>
      <c r="DT578" s="451"/>
      <c r="DU578" s="451"/>
      <c r="DV578" s="451"/>
      <c r="DW578" s="451"/>
      <c r="DX578" s="451"/>
      <c r="DY578" s="451"/>
      <c r="DZ578" s="451"/>
      <c r="EA578" s="451"/>
      <c r="EB578" s="451"/>
      <c r="EC578" s="451"/>
      <c r="ED578" s="451"/>
      <c r="EE578" s="451"/>
      <c r="EF578" s="451"/>
      <c r="EG578" s="451"/>
      <c r="EH578" s="451"/>
      <c r="EI578" s="451"/>
      <c r="EJ578" s="451"/>
      <c r="EK578" s="451"/>
      <c r="EL578" s="451"/>
      <c r="EM578" s="451"/>
      <c r="EN578" s="451"/>
      <c r="EO578" s="451"/>
      <c r="EP578" s="451"/>
      <c r="EQ578" s="451"/>
      <c r="ER578" s="451"/>
      <c r="ES578" s="451"/>
      <c r="ET578" s="451"/>
      <c r="EU578" s="451"/>
      <c r="EV578" s="451"/>
      <c r="EW578" s="451"/>
      <c r="EX578" s="451"/>
      <c r="EY578" s="451"/>
      <c r="EZ578" s="451"/>
      <c r="FA578" s="451"/>
      <c r="FB578" s="451"/>
      <c r="FC578" s="451"/>
      <c r="FD578" s="451"/>
      <c r="FE578" s="451"/>
      <c r="FF578" s="451"/>
      <c r="FG578" s="451"/>
      <c r="FH578" s="451"/>
      <c r="FI578" s="451"/>
      <c r="FJ578" s="451"/>
      <c r="FK578" s="451"/>
      <c r="FL578" s="451"/>
      <c r="FM578" s="451"/>
      <c r="FN578" s="451"/>
    </row>
    <row r="579" spans="1:170" ht="15.75" customHeight="1">
      <c r="A579" s="451"/>
      <c r="B579" s="451"/>
      <c r="C579" s="451"/>
      <c r="D579" s="451"/>
      <c r="E579" s="451"/>
      <c r="F579" s="451"/>
      <c r="G579" s="451"/>
      <c r="H579" s="451"/>
      <c r="I579" s="451"/>
      <c r="J579" s="451"/>
      <c r="K579" s="451"/>
      <c r="L579" s="451"/>
      <c r="M579" s="451"/>
      <c r="N579" s="451"/>
      <c r="O579" s="451"/>
      <c r="P579" s="451"/>
      <c r="Q579" s="451"/>
      <c r="R579" s="451"/>
      <c r="S579" s="451"/>
      <c r="T579" s="451"/>
      <c r="U579" s="451"/>
      <c r="V579" s="451"/>
      <c r="W579" s="451"/>
      <c r="X579" s="451"/>
      <c r="Y579" s="451"/>
      <c r="Z579" s="451"/>
      <c r="AA579" s="451"/>
      <c r="AB579" s="451"/>
      <c r="AC579" s="451"/>
      <c r="AD579" s="451"/>
      <c r="AE579" s="451"/>
      <c r="AF579" s="451"/>
      <c r="AG579" s="451"/>
      <c r="AH579" s="451"/>
      <c r="AI579" s="451"/>
      <c r="AJ579" s="451"/>
      <c r="AK579" s="451"/>
      <c r="AL579" s="451"/>
      <c r="AM579" s="451"/>
      <c r="AN579" s="451"/>
      <c r="AO579" s="451"/>
      <c r="AP579" s="451"/>
      <c r="AQ579" s="451"/>
      <c r="AR579" s="451"/>
      <c r="AS579" s="451"/>
      <c r="AT579" s="451"/>
      <c r="AU579" s="451"/>
      <c r="AV579" s="451"/>
      <c r="AW579" s="451"/>
      <c r="AX579" s="451"/>
      <c r="AY579" s="451"/>
      <c r="AZ579" s="451"/>
      <c r="BA579" s="451"/>
      <c r="BB579" s="451"/>
      <c r="BC579" s="451"/>
      <c r="BD579" s="451"/>
      <c r="BE579" s="451"/>
      <c r="BF579" s="451"/>
      <c r="BG579" s="451"/>
      <c r="BH579" s="451"/>
      <c r="BI579" s="451"/>
      <c r="BJ579" s="451"/>
      <c r="BK579" s="451"/>
      <c r="BL579" s="451"/>
      <c r="BM579" s="451"/>
      <c r="BN579" s="451"/>
      <c r="BO579" s="451"/>
      <c r="BP579" s="451"/>
      <c r="BQ579" s="451"/>
      <c r="BR579" s="451"/>
      <c r="BS579" s="451"/>
      <c r="BT579" s="451"/>
      <c r="BU579" s="451"/>
      <c r="BV579" s="451"/>
      <c r="BW579" s="451"/>
      <c r="BX579" s="451"/>
      <c r="BY579" s="451"/>
      <c r="BZ579" s="451"/>
      <c r="CA579" s="451"/>
      <c r="CB579" s="451"/>
      <c r="CC579" s="451"/>
      <c r="CD579" s="451"/>
      <c r="CE579" s="451"/>
      <c r="CF579" s="451"/>
      <c r="CG579" s="451"/>
      <c r="CH579" s="451"/>
      <c r="CI579" s="451"/>
      <c r="CJ579" s="451"/>
      <c r="CK579" s="451"/>
      <c r="CL579" s="451"/>
      <c r="CM579" s="451"/>
      <c r="CN579" s="451"/>
      <c r="CO579" s="451"/>
      <c r="CP579" s="451"/>
      <c r="CQ579" s="451"/>
      <c r="CR579" s="451"/>
      <c r="CS579" s="451"/>
      <c r="CT579" s="451"/>
      <c r="CU579" s="451"/>
      <c r="CV579" s="451"/>
      <c r="CW579" s="451"/>
      <c r="CX579" s="451"/>
      <c r="CY579" s="451"/>
      <c r="CZ579" s="451"/>
      <c r="DA579" s="451"/>
      <c r="DB579" s="451"/>
      <c r="DC579" s="451"/>
      <c r="DD579" s="451"/>
      <c r="DE579" s="451"/>
      <c r="DF579" s="451"/>
      <c r="DG579" s="451"/>
      <c r="DH579" s="451"/>
      <c r="DI579" s="451"/>
      <c r="DJ579" s="451"/>
      <c r="DK579" s="451"/>
      <c r="DL579" s="451"/>
      <c r="DM579" s="451"/>
      <c r="DN579" s="451"/>
      <c r="DO579" s="451"/>
      <c r="DP579" s="451"/>
      <c r="DQ579" s="451"/>
      <c r="DR579" s="451"/>
      <c r="DS579" s="451"/>
      <c r="DT579" s="451"/>
      <c r="DU579" s="451"/>
      <c r="DV579" s="451"/>
      <c r="DW579" s="451"/>
      <c r="DX579" s="451"/>
      <c r="DY579" s="451"/>
      <c r="DZ579" s="451"/>
      <c r="EA579" s="451"/>
      <c r="EB579" s="451"/>
      <c r="EC579" s="451"/>
      <c r="ED579" s="451"/>
      <c r="EE579" s="451"/>
      <c r="EF579" s="451"/>
      <c r="EG579" s="451"/>
      <c r="EH579" s="451"/>
      <c r="EI579" s="451"/>
      <c r="EJ579" s="451"/>
      <c r="EK579" s="451"/>
      <c r="EL579" s="451"/>
      <c r="EM579" s="451"/>
      <c r="EN579" s="451"/>
      <c r="EO579" s="451"/>
      <c r="EP579" s="451"/>
      <c r="EQ579" s="451"/>
      <c r="ER579" s="451"/>
      <c r="ES579" s="451"/>
      <c r="ET579" s="451"/>
      <c r="EU579" s="451"/>
      <c r="EV579" s="451"/>
      <c r="EW579" s="451"/>
      <c r="EX579" s="451"/>
      <c r="EY579" s="451"/>
      <c r="EZ579" s="451"/>
      <c r="FA579" s="451"/>
      <c r="FB579" s="451"/>
      <c r="FC579" s="451"/>
      <c r="FD579" s="451"/>
      <c r="FE579" s="451"/>
      <c r="FF579" s="451"/>
      <c r="FG579" s="451"/>
      <c r="FH579" s="451"/>
      <c r="FI579" s="451"/>
      <c r="FJ579" s="451"/>
      <c r="FK579" s="451"/>
      <c r="FL579" s="451"/>
      <c r="FM579" s="451"/>
      <c r="FN579" s="451"/>
    </row>
    <row r="580" spans="1:170" ht="15.75" customHeight="1">
      <c r="A580" s="451"/>
      <c r="B580" s="451"/>
      <c r="C580" s="451"/>
      <c r="D580" s="451"/>
      <c r="E580" s="451"/>
      <c r="F580" s="451"/>
      <c r="G580" s="451"/>
      <c r="H580" s="451"/>
      <c r="I580" s="451"/>
      <c r="J580" s="451"/>
      <c r="K580" s="451"/>
      <c r="L580" s="451"/>
      <c r="M580" s="451"/>
      <c r="N580" s="451"/>
      <c r="O580" s="451"/>
      <c r="P580" s="451"/>
      <c r="Q580" s="451"/>
      <c r="R580" s="451"/>
      <c r="S580" s="451"/>
      <c r="T580" s="451"/>
      <c r="U580" s="451"/>
      <c r="V580" s="451"/>
      <c r="W580" s="451"/>
      <c r="X580" s="451"/>
      <c r="Y580" s="451"/>
      <c r="Z580" s="451"/>
      <c r="AA580" s="451"/>
      <c r="AB580" s="451"/>
      <c r="AC580" s="451"/>
      <c r="AD580" s="451"/>
      <c r="AE580" s="451"/>
      <c r="AF580" s="451"/>
      <c r="AG580" s="451"/>
      <c r="AH580" s="451"/>
      <c r="AI580" s="451"/>
      <c r="AJ580" s="451"/>
      <c r="AK580" s="451"/>
      <c r="AL580" s="451"/>
      <c r="AM580" s="451"/>
      <c r="AN580" s="451"/>
      <c r="AO580" s="451"/>
      <c r="AP580" s="451"/>
      <c r="AQ580" s="451"/>
      <c r="AR580" s="451"/>
      <c r="AS580" s="451"/>
      <c r="AT580" s="451"/>
      <c r="AU580" s="451"/>
      <c r="AV580" s="451"/>
      <c r="AW580" s="451"/>
      <c r="AX580" s="451"/>
      <c r="AY580" s="451"/>
      <c r="AZ580" s="451"/>
      <c r="BA580" s="451"/>
      <c r="BB580" s="451"/>
      <c r="BC580" s="451"/>
      <c r="BD580" s="451"/>
      <c r="BE580" s="451"/>
      <c r="BF580" s="451"/>
      <c r="BG580" s="451"/>
      <c r="BH580" s="451"/>
      <c r="BI580" s="451"/>
      <c r="BJ580" s="451"/>
      <c r="BK580" s="451"/>
      <c r="BL580" s="451"/>
      <c r="BM580" s="451"/>
      <c r="BN580" s="451"/>
      <c r="BO580" s="451"/>
      <c r="BP580" s="451"/>
      <c r="BQ580" s="451"/>
      <c r="BR580" s="451"/>
      <c r="BS580" s="451"/>
      <c r="BT580" s="451"/>
      <c r="BU580" s="451"/>
      <c r="BV580" s="451"/>
      <c r="BW580" s="451"/>
      <c r="BX580" s="451"/>
      <c r="BY580" s="451"/>
      <c r="BZ580" s="451"/>
      <c r="CA580" s="451"/>
      <c r="CB580" s="451"/>
      <c r="CC580" s="451"/>
      <c r="CD580" s="451"/>
      <c r="CE580" s="451"/>
      <c r="CF580" s="451"/>
      <c r="CG580" s="451"/>
      <c r="CH580" s="451"/>
      <c r="CI580" s="451"/>
      <c r="CJ580" s="451"/>
      <c r="CK580" s="451"/>
      <c r="CL580" s="451"/>
      <c r="CM580" s="451"/>
      <c r="CN580" s="451"/>
      <c r="CO580" s="451"/>
      <c r="CP580" s="451"/>
      <c r="CQ580" s="451"/>
      <c r="CR580" s="451"/>
      <c r="CS580" s="451"/>
      <c r="CT580" s="451"/>
      <c r="CU580" s="451"/>
      <c r="CV580" s="451"/>
      <c r="CW580" s="451"/>
      <c r="CX580" s="451"/>
      <c r="CY580" s="451"/>
      <c r="CZ580" s="451"/>
      <c r="DA580" s="451"/>
      <c r="DB580" s="451"/>
      <c r="DC580" s="451"/>
      <c r="DD580" s="451"/>
      <c r="DE580" s="451"/>
      <c r="DF580" s="451"/>
      <c r="DG580" s="451"/>
      <c r="DH580" s="451"/>
      <c r="DI580" s="451"/>
      <c r="DJ580" s="451"/>
      <c r="DK580" s="451"/>
      <c r="DL580" s="451"/>
      <c r="DM580" s="451"/>
      <c r="DN580" s="451"/>
      <c r="DO580" s="451"/>
      <c r="DP580" s="451"/>
      <c r="DQ580" s="451"/>
      <c r="DR580" s="451"/>
      <c r="DS580" s="451"/>
      <c r="DT580" s="451"/>
      <c r="DU580" s="451"/>
      <c r="DV580" s="451"/>
      <c r="DW580" s="451"/>
      <c r="DX580" s="451"/>
      <c r="DY580" s="451"/>
      <c r="DZ580" s="451"/>
      <c r="EA580" s="451"/>
      <c r="EB580" s="451"/>
      <c r="EC580" s="451"/>
      <c r="ED580" s="451"/>
      <c r="EE580" s="451"/>
      <c r="EF580" s="451"/>
      <c r="EG580" s="451"/>
      <c r="EH580" s="451"/>
      <c r="EI580" s="451"/>
      <c r="EJ580" s="451"/>
      <c r="EK580" s="451"/>
      <c r="EL580" s="451"/>
      <c r="EM580" s="451"/>
      <c r="EN580" s="451"/>
      <c r="EO580" s="451"/>
      <c r="EP580" s="451"/>
      <c r="EQ580" s="451"/>
      <c r="ER580" s="451"/>
      <c r="ES580" s="451"/>
      <c r="ET580" s="451"/>
      <c r="EU580" s="451"/>
      <c r="EV580" s="451"/>
      <c r="EW580" s="451"/>
      <c r="EX580" s="451"/>
      <c r="EY580" s="451"/>
      <c r="EZ580" s="451"/>
      <c r="FA580" s="451"/>
      <c r="FB580" s="451"/>
      <c r="FC580" s="451"/>
      <c r="FD580" s="451"/>
      <c r="FE580" s="451"/>
      <c r="FF580" s="451"/>
      <c r="FG580" s="451"/>
      <c r="FH580" s="451"/>
      <c r="FI580" s="451"/>
      <c r="FJ580" s="451"/>
      <c r="FK580" s="451"/>
      <c r="FL580" s="451"/>
      <c r="FM580" s="451"/>
      <c r="FN580" s="451"/>
    </row>
    <row r="581" spans="1:170" ht="15.75" customHeight="1">
      <c r="A581" s="451"/>
      <c r="B581" s="451"/>
      <c r="C581" s="451"/>
      <c r="D581" s="451"/>
      <c r="E581" s="451"/>
      <c r="F581" s="451"/>
      <c r="G581" s="451"/>
      <c r="H581" s="451"/>
      <c r="I581" s="451"/>
      <c r="J581" s="451"/>
      <c r="K581" s="451"/>
      <c r="L581" s="451"/>
      <c r="M581" s="451"/>
      <c r="N581" s="451"/>
      <c r="O581" s="451"/>
      <c r="P581" s="451"/>
      <c r="Q581" s="451"/>
      <c r="R581" s="451"/>
      <c r="S581" s="451"/>
      <c r="T581" s="451"/>
      <c r="U581" s="451"/>
      <c r="V581" s="451"/>
      <c r="W581" s="451"/>
      <c r="X581" s="451"/>
      <c r="Y581" s="451"/>
      <c r="Z581" s="451"/>
      <c r="AA581" s="451"/>
      <c r="AB581" s="451"/>
      <c r="AC581" s="451"/>
      <c r="AD581" s="451"/>
      <c r="AE581" s="451"/>
      <c r="AF581" s="451"/>
      <c r="AG581" s="451"/>
      <c r="AH581" s="451"/>
      <c r="AI581" s="451"/>
      <c r="AJ581" s="451"/>
      <c r="AK581" s="451"/>
      <c r="AL581" s="451"/>
      <c r="AM581" s="451"/>
      <c r="AN581" s="451"/>
      <c r="AO581" s="451"/>
      <c r="AP581" s="451"/>
      <c r="AQ581" s="451"/>
      <c r="AR581" s="451"/>
      <c r="AS581" s="451"/>
      <c r="AT581" s="451"/>
      <c r="AU581" s="451"/>
      <c r="AV581" s="451"/>
      <c r="AW581" s="451"/>
      <c r="AX581" s="451"/>
      <c r="AY581" s="451"/>
      <c r="AZ581" s="451"/>
      <c r="BA581" s="451"/>
      <c r="BB581" s="451"/>
      <c r="BC581" s="451"/>
      <c r="BD581" s="451"/>
      <c r="BE581" s="451"/>
      <c r="BF581" s="451"/>
      <c r="BG581" s="451"/>
      <c r="BH581" s="451"/>
      <c r="BI581" s="451"/>
      <c r="BJ581" s="451"/>
      <c r="BK581" s="451"/>
      <c r="BL581" s="451"/>
      <c r="BM581" s="451"/>
      <c r="BN581" s="451"/>
      <c r="BO581" s="451"/>
      <c r="BP581" s="451"/>
      <c r="BQ581" s="451"/>
      <c r="BR581" s="451"/>
      <c r="BS581" s="451"/>
      <c r="BT581" s="451"/>
      <c r="BU581" s="451"/>
      <c r="BV581" s="451"/>
      <c r="BW581" s="451"/>
      <c r="BX581" s="451"/>
      <c r="BY581" s="451"/>
      <c r="BZ581" s="451"/>
      <c r="CA581" s="451"/>
      <c r="CB581" s="451"/>
      <c r="CC581" s="451"/>
      <c r="CD581" s="451"/>
      <c r="CE581" s="451"/>
      <c r="CF581" s="451"/>
      <c r="CG581" s="451"/>
      <c r="CH581" s="451"/>
      <c r="CI581" s="451"/>
      <c r="CJ581" s="451"/>
      <c r="CK581" s="451"/>
      <c r="CL581" s="451"/>
      <c r="CM581" s="451"/>
      <c r="CN581" s="451"/>
      <c r="CO581" s="451"/>
      <c r="CP581" s="451"/>
      <c r="CQ581" s="451"/>
      <c r="CR581" s="451"/>
      <c r="CS581" s="451"/>
      <c r="CT581" s="451"/>
      <c r="CU581" s="451"/>
      <c r="CV581" s="451"/>
      <c r="CW581" s="451"/>
      <c r="CX581" s="451"/>
      <c r="CY581" s="451"/>
      <c r="CZ581" s="451"/>
      <c r="DA581" s="451"/>
      <c r="DB581" s="451"/>
      <c r="DC581" s="451"/>
      <c r="DD581" s="451"/>
      <c r="DE581" s="451"/>
      <c r="DF581" s="451"/>
      <c r="DG581" s="451"/>
      <c r="DH581" s="451"/>
      <c r="DI581" s="451"/>
      <c r="DJ581" s="451"/>
      <c r="DK581" s="451"/>
      <c r="DL581" s="451"/>
      <c r="DM581" s="451"/>
      <c r="DN581" s="451"/>
      <c r="DO581" s="451"/>
      <c r="DP581" s="451"/>
      <c r="DQ581" s="451"/>
      <c r="DR581" s="451"/>
      <c r="DS581" s="451"/>
      <c r="DT581" s="451"/>
      <c r="DU581" s="451"/>
      <c r="DV581" s="451"/>
      <c r="DW581" s="451"/>
      <c r="DX581" s="451"/>
      <c r="DY581" s="451"/>
      <c r="DZ581" s="451"/>
      <c r="EA581" s="451"/>
      <c r="EB581" s="451"/>
      <c r="EC581" s="451"/>
      <c r="ED581" s="451"/>
      <c r="EE581" s="451"/>
      <c r="EF581" s="451"/>
      <c r="EG581" s="451"/>
      <c r="EH581" s="451"/>
      <c r="EI581" s="451"/>
      <c r="EJ581" s="451"/>
      <c r="EK581" s="451"/>
      <c r="EL581" s="451"/>
      <c r="EM581" s="451"/>
      <c r="EN581" s="451"/>
      <c r="EO581" s="451"/>
      <c r="EP581" s="451"/>
      <c r="EQ581" s="451"/>
      <c r="ER581" s="451"/>
      <c r="ES581" s="451"/>
      <c r="ET581" s="451"/>
      <c r="EU581" s="451"/>
      <c r="EV581" s="451"/>
      <c r="EW581" s="451"/>
      <c r="EX581" s="451"/>
      <c r="EY581" s="451"/>
      <c r="EZ581" s="451"/>
      <c r="FA581" s="451"/>
      <c r="FB581" s="451"/>
      <c r="FC581" s="451"/>
      <c r="FD581" s="451"/>
      <c r="FE581" s="451"/>
      <c r="FF581" s="451"/>
      <c r="FG581" s="451"/>
      <c r="FH581" s="451"/>
      <c r="FI581" s="451"/>
      <c r="FJ581" s="451"/>
      <c r="FK581" s="451"/>
      <c r="FL581" s="451"/>
      <c r="FM581" s="451"/>
      <c r="FN581" s="451"/>
    </row>
    <row r="582" spans="1:170" ht="15.75" customHeight="1">
      <c r="A582" s="451"/>
      <c r="B582" s="451"/>
      <c r="C582" s="451"/>
      <c r="D582" s="451"/>
      <c r="E582" s="451"/>
      <c r="F582" s="451"/>
      <c r="G582" s="451"/>
      <c r="H582" s="451"/>
      <c r="I582" s="451"/>
      <c r="J582" s="451"/>
      <c r="K582" s="451"/>
      <c r="L582" s="451"/>
      <c r="M582" s="451"/>
      <c r="N582" s="451"/>
      <c r="O582" s="451"/>
      <c r="P582" s="451"/>
      <c r="Q582" s="451"/>
      <c r="R582" s="451"/>
      <c r="S582" s="451"/>
      <c r="T582" s="451"/>
      <c r="U582" s="451"/>
      <c r="V582" s="451"/>
      <c r="W582" s="451"/>
      <c r="X582" s="451"/>
      <c r="Y582" s="451"/>
      <c r="Z582" s="451"/>
      <c r="AA582" s="451"/>
      <c r="AB582" s="451"/>
      <c r="AC582" s="451"/>
      <c r="AD582" s="451"/>
      <c r="AE582" s="451"/>
      <c r="AF582" s="451"/>
      <c r="AG582" s="451"/>
      <c r="AH582" s="451"/>
      <c r="AI582" s="451"/>
      <c r="AJ582" s="451"/>
      <c r="AK582" s="451"/>
      <c r="AL582" s="451"/>
      <c r="AM582" s="451"/>
      <c r="AN582" s="451"/>
      <c r="AO582" s="451"/>
      <c r="AP582" s="451"/>
      <c r="AQ582" s="451"/>
      <c r="AR582" s="451"/>
      <c r="AS582" s="451"/>
      <c r="AT582" s="451"/>
      <c r="AU582" s="451"/>
      <c r="AV582" s="451"/>
      <c r="AW582" s="451"/>
      <c r="AX582" s="451"/>
      <c r="AY582" s="451"/>
      <c r="AZ582" s="451"/>
      <c r="BA582" s="451"/>
      <c r="BB582" s="451"/>
      <c r="BC582" s="451"/>
      <c r="BD582" s="451"/>
      <c r="BE582" s="451"/>
      <c r="BF582" s="451"/>
      <c r="BG582" s="451"/>
      <c r="BH582" s="451"/>
      <c r="BI582" s="451"/>
      <c r="BJ582" s="451"/>
      <c r="BK582" s="451"/>
      <c r="BL582" s="451"/>
      <c r="BM582" s="451"/>
      <c r="BN582" s="451"/>
      <c r="BO582" s="451"/>
      <c r="BP582" s="451"/>
      <c r="BQ582" s="451"/>
      <c r="BR582" s="451"/>
      <c r="BS582" s="451"/>
      <c r="BT582" s="451"/>
      <c r="BU582" s="451"/>
      <c r="BV582" s="451"/>
      <c r="BW582" s="451"/>
      <c r="BX582" s="451"/>
      <c r="BY582" s="451"/>
      <c r="BZ582" s="451"/>
      <c r="CA582" s="451"/>
      <c r="CB582" s="451"/>
      <c r="CC582" s="451"/>
      <c r="CD582" s="451"/>
      <c r="CE582" s="451"/>
      <c r="CF582" s="451"/>
      <c r="CG582" s="451"/>
      <c r="CH582" s="451"/>
      <c r="CI582" s="451"/>
      <c r="CJ582" s="451"/>
      <c r="CK582" s="451"/>
      <c r="CL582" s="451"/>
      <c r="CM582" s="451"/>
      <c r="CN582" s="451"/>
      <c r="CO582" s="451"/>
      <c r="CP582" s="451"/>
      <c r="CQ582" s="451"/>
      <c r="CR582" s="451"/>
      <c r="CS582" s="451"/>
      <c r="CT582" s="451"/>
      <c r="CU582" s="451"/>
      <c r="CV582" s="451"/>
      <c r="CW582" s="451"/>
      <c r="CX582" s="451"/>
      <c r="CY582" s="451"/>
      <c r="CZ582" s="451"/>
      <c r="DA582" s="451"/>
      <c r="DB582" s="451"/>
      <c r="DC582" s="451"/>
      <c r="DD582" s="451"/>
      <c r="DE582" s="451"/>
      <c r="DF582" s="451"/>
      <c r="DG582" s="451"/>
      <c r="DH582" s="451"/>
      <c r="DI582" s="451"/>
      <c r="DJ582" s="451"/>
      <c r="DK582" s="451"/>
      <c r="DL582" s="451"/>
      <c r="DM582" s="451"/>
      <c r="DN582" s="451"/>
      <c r="DO582" s="451"/>
      <c r="DP582" s="451"/>
      <c r="DQ582" s="451"/>
      <c r="DR582" s="451"/>
      <c r="DS582" s="451"/>
      <c r="DT582" s="451"/>
      <c r="DU582" s="451"/>
      <c r="DV582" s="451"/>
      <c r="DW582" s="451"/>
      <c r="DX582" s="451"/>
      <c r="DY582" s="451"/>
      <c r="DZ582" s="451"/>
      <c r="EA582" s="451"/>
      <c r="EB582" s="451"/>
      <c r="EC582" s="451"/>
      <c r="ED582" s="451"/>
      <c r="EE582" s="451"/>
      <c r="EF582" s="451"/>
      <c r="EG582" s="451"/>
      <c r="EH582" s="451"/>
      <c r="EI582" s="451"/>
      <c r="EJ582" s="451"/>
      <c r="EK582" s="451"/>
      <c r="EL582" s="451"/>
      <c r="EM582" s="451"/>
      <c r="EN582" s="451"/>
      <c r="EO582" s="451"/>
      <c r="EP582" s="451"/>
      <c r="EQ582" s="451"/>
      <c r="ER582" s="451"/>
      <c r="ES582" s="451"/>
      <c r="ET582" s="451"/>
      <c r="EU582" s="451"/>
      <c r="EV582" s="451"/>
      <c r="EW582" s="451"/>
      <c r="EX582" s="451"/>
      <c r="EY582" s="451"/>
      <c r="EZ582" s="451"/>
      <c r="FA582" s="451"/>
      <c r="FB582" s="451"/>
      <c r="FC582" s="451"/>
      <c r="FD582" s="451"/>
      <c r="FE582" s="451"/>
      <c r="FF582" s="451"/>
      <c r="FG582" s="451"/>
      <c r="FH582" s="451"/>
      <c r="FI582" s="451"/>
      <c r="FJ582" s="451"/>
      <c r="FK582" s="451"/>
      <c r="FL582" s="451"/>
      <c r="FM582" s="451"/>
      <c r="FN582" s="451"/>
    </row>
    <row r="583" spans="1:170" ht="15.75" customHeight="1">
      <c r="A583" s="451"/>
      <c r="B583" s="451"/>
      <c r="C583" s="451"/>
      <c r="D583" s="451"/>
      <c r="E583" s="451"/>
      <c r="F583" s="451"/>
      <c r="G583" s="451"/>
      <c r="H583" s="451"/>
      <c r="I583" s="451"/>
      <c r="J583" s="451"/>
      <c r="K583" s="451"/>
      <c r="L583" s="451"/>
      <c r="M583" s="451"/>
      <c r="N583" s="451"/>
      <c r="O583" s="451"/>
      <c r="P583" s="451"/>
      <c r="Q583" s="451"/>
      <c r="R583" s="451"/>
      <c r="S583" s="451"/>
      <c r="T583" s="451"/>
      <c r="U583" s="451"/>
      <c r="V583" s="451"/>
      <c r="W583" s="451"/>
      <c r="X583" s="451"/>
      <c r="Y583" s="451"/>
      <c r="Z583" s="451"/>
      <c r="AA583" s="451"/>
      <c r="AB583" s="451"/>
      <c r="AC583" s="451"/>
      <c r="AD583" s="451"/>
      <c r="AE583" s="451"/>
      <c r="AF583" s="451"/>
      <c r="AG583" s="451"/>
      <c r="AH583" s="451"/>
      <c r="AI583" s="451"/>
      <c r="AJ583" s="451"/>
      <c r="AK583" s="451"/>
      <c r="AL583" s="451"/>
      <c r="AM583" s="451"/>
      <c r="AN583" s="451"/>
      <c r="AO583" s="451"/>
      <c r="AP583" s="451"/>
      <c r="AQ583" s="451"/>
      <c r="AR583" s="451"/>
      <c r="AS583" s="451"/>
      <c r="AT583" s="451"/>
      <c r="AU583" s="451"/>
      <c r="AV583" s="451"/>
      <c r="AW583" s="451"/>
      <c r="AX583" s="451"/>
      <c r="AY583" s="451"/>
      <c r="AZ583" s="451"/>
      <c r="BA583" s="451"/>
      <c r="BB583" s="451"/>
      <c r="BC583" s="451"/>
      <c r="BD583" s="451"/>
      <c r="BE583" s="451"/>
      <c r="BF583" s="451"/>
      <c r="BG583" s="451"/>
      <c r="BH583" s="451"/>
      <c r="BI583" s="451"/>
      <c r="BJ583" s="451"/>
      <c r="BK583" s="451"/>
      <c r="BL583" s="451"/>
      <c r="BM583" s="451"/>
      <c r="BN583" s="451"/>
      <c r="BO583" s="451"/>
      <c r="BP583" s="451"/>
      <c r="BQ583" s="451"/>
      <c r="BR583" s="451"/>
      <c r="BS583" s="451"/>
      <c r="BT583" s="451"/>
      <c r="BU583" s="451"/>
      <c r="BV583" s="451"/>
      <c r="BW583" s="451"/>
      <c r="BX583" s="451"/>
      <c r="BY583" s="451"/>
      <c r="BZ583" s="451"/>
      <c r="CA583" s="451"/>
      <c r="CB583" s="451"/>
      <c r="CC583" s="451"/>
      <c r="CD583" s="451"/>
      <c r="CE583" s="451"/>
      <c r="CF583" s="451"/>
      <c r="CG583" s="451"/>
      <c r="CH583" s="451"/>
      <c r="CI583" s="451"/>
      <c r="CJ583" s="451"/>
      <c r="CK583" s="451"/>
      <c r="CL583" s="451"/>
      <c r="CM583" s="451"/>
      <c r="CN583" s="451"/>
      <c r="CO583" s="451"/>
      <c r="CP583" s="451"/>
      <c r="CQ583" s="451"/>
      <c r="CR583" s="451"/>
      <c r="CS583" s="451"/>
      <c r="CT583" s="451"/>
      <c r="CU583" s="451"/>
      <c r="CV583" s="451"/>
      <c r="CW583" s="451"/>
      <c r="CX583" s="451"/>
      <c r="CY583" s="451"/>
      <c r="CZ583" s="451"/>
      <c r="DA583" s="451"/>
      <c r="DB583" s="451"/>
      <c r="DC583" s="451"/>
      <c r="DD583" s="451"/>
      <c r="DE583" s="451"/>
      <c r="DF583" s="451"/>
      <c r="DG583" s="451"/>
      <c r="DH583" s="451"/>
      <c r="DI583" s="451"/>
      <c r="DJ583" s="451"/>
      <c r="DK583" s="451"/>
      <c r="DL583" s="451"/>
      <c r="DM583" s="451"/>
      <c r="DN583" s="451"/>
      <c r="DO583" s="451"/>
      <c r="DP583" s="451"/>
      <c r="DQ583" s="451"/>
      <c r="DR583" s="451"/>
      <c r="DS583" s="451"/>
      <c r="DT583" s="451"/>
      <c r="DU583" s="451"/>
      <c r="DV583" s="451"/>
      <c r="DW583" s="451"/>
      <c r="DX583" s="451"/>
      <c r="DY583" s="451"/>
      <c r="DZ583" s="451"/>
      <c r="EA583" s="451"/>
      <c r="EB583" s="451"/>
      <c r="EC583" s="451"/>
      <c r="ED583" s="451"/>
      <c r="EE583" s="451"/>
      <c r="EF583" s="451"/>
      <c r="EG583" s="451"/>
      <c r="EH583" s="451"/>
      <c r="EI583" s="451"/>
      <c r="EJ583" s="451"/>
      <c r="EK583" s="451"/>
      <c r="EL583" s="451"/>
      <c r="EM583" s="451"/>
      <c r="EN583" s="451"/>
      <c r="EO583" s="451"/>
      <c r="EP583" s="451"/>
      <c r="EQ583" s="451"/>
      <c r="ER583" s="451"/>
      <c r="ES583" s="451"/>
      <c r="ET583" s="451"/>
      <c r="EU583" s="451"/>
      <c r="EV583" s="451"/>
      <c r="EW583" s="451"/>
      <c r="EX583" s="451"/>
      <c r="EY583" s="451"/>
      <c r="EZ583" s="451"/>
      <c r="FA583" s="451"/>
      <c r="FB583" s="451"/>
      <c r="FC583" s="451"/>
      <c r="FD583" s="451"/>
      <c r="FE583" s="451"/>
      <c r="FF583" s="451"/>
      <c r="FG583" s="451"/>
      <c r="FH583" s="451"/>
      <c r="FI583" s="451"/>
      <c r="FJ583" s="451"/>
      <c r="FK583" s="451"/>
      <c r="FL583" s="451"/>
      <c r="FM583" s="451"/>
      <c r="FN583" s="451"/>
    </row>
    <row r="584" spans="1:170" ht="15.75" customHeight="1">
      <c r="A584" s="451"/>
      <c r="B584" s="451"/>
      <c r="C584" s="451"/>
      <c r="D584" s="451"/>
      <c r="E584" s="451"/>
      <c r="F584" s="451"/>
      <c r="G584" s="451"/>
      <c r="H584" s="451"/>
      <c r="I584" s="451"/>
      <c r="J584" s="451"/>
      <c r="K584" s="451"/>
      <c r="L584" s="451"/>
      <c r="M584" s="451"/>
      <c r="N584" s="451"/>
      <c r="O584" s="451"/>
      <c r="P584" s="451"/>
      <c r="Q584" s="451"/>
      <c r="R584" s="451"/>
      <c r="S584" s="451"/>
      <c r="T584" s="451"/>
      <c r="U584" s="451"/>
      <c r="V584" s="451"/>
      <c r="W584" s="451"/>
      <c r="X584" s="451"/>
      <c r="Y584" s="451"/>
      <c r="Z584" s="451"/>
      <c r="AA584" s="451"/>
      <c r="AB584" s="451"/>
      <c r="AC584" s="451"/>
      <c r="AD584" s="451"/>
      <c r="AE584" s="451"/>
      <c r="AF584" s="451"/>
      <c r="AG584" s="451"/>
      <c r="AH584" s="451"/>
      <c r="AI584" s="451"/>
      <c r="AJ584" s="451"/>
      <c r="AK584" s="451"/>
      <c r="AL584" s="451"/>
      <c r="AM584" s="451"/>
      <c r="AN584" s="451"/>
      <c r="AO584" s="451"/>
      <c r="AP584" s="451"/>
      <c r="AQ584" s="451"/>
      <c r="AR584" s="451"/>
      <c r="AS584" s="451"/>
      <c r="AT584" s="451"/>
      <c r="AU584" s="451"/>
      <c r="AV584" s="451"/>
      <c r="AW584" s="451"/>
      <c r="AX584" s="451"/>
      <c r="AY584" s="451"/>
      <c r="AZ584" s="451"/>
      <c r="BA584" s="451"/>
      <c r="BB584" s="451"/>
      <c r="BC584" s="451"/>
      <c r="BD584" s="451"/>
      <c r="BE584" s="451"/>
      <c r="BF584" s="451"/>
      <c r="BG584" s="451"/>
      <c r="BH584" s="451"/>
      <c r="BI584" s="451"/>
      <c r="BJ584" s="451"/>
      <c r="BK584" s="451"/>
      <c r="BL584" s="451"/>
      <c r="BM584" s="451"/>
      <c r="BN584" s="451"/>
      <c r="BO584" s="451"/>
      <c r="BP584" s="451"/>
      <c r="BQ584" s="451"/>
      <c r="BR584" s="451"/>
      <c r="BS584" s="451"/>
      <c r="BT584" s="451"/>
      <c r="BU584" s="451"/>
      <c r="BV584" s="451"/>
      <c r="BW584" s="451"/>
      <c r="BX584" s="451"/>
      <c r="BY584" s="451"/>
      <c r="BZ584" s="451"/>
      <c r="CA584" s="451"/>
      <c r="CB584" s="451"/>
      <c r="CC584" s="451"/>
      <c r="CD584" s="451"/>
      <c r="CE584" s="451"/>
      <c r="CF584" s="451"/>
      <c r="CG584" s="451"/>
      <c r="CH584" s="451"/>
      <c r="CI584" s="451"/>
      <c r="CJ584" s="451"/>
      <c r="CK584" s="451"/>
      <c r="CL584" s="451"/>
      <c r="CM584" s="451"/>
      <c r="CN584" s="451"/>
      <c r="CO584" s="451"/>
      <c r="CP584" s="451"/>
      <c r="CQ584" s="451"/>
      <c r="CR584" s="451"/>
      <c r="CS584" s="451"/>
      <c r="CT584" s="451"/>
      <c r="CU584" s="451"/>
      <c r="CV584" s="451"/>
      <c r="CW584" s="451"/>
      <c r="CX584" s="451"/>
      <c r="CY584" s="451"/>
      <c r="CZ584" s="451"/>
      <c r="DA584" s="451"/>
      <c r="DB584" s="451"/>
      <c r="DC584" s="451"/>
      <c r="DD584" s="451"/>
      <c r="DE584" s="451"/>
      <c r="DF584" s="451"/>
      <c r="DG584" s="451"/>
      <c r="DH584" s="451"/>
      <c r="DI584" s="451"/>
      <c r="DJ584" s="451"/>
      <c r="DK584" s="451"/>
      <c r="DL584" s="451"/>
      <c r="DM584" s="451"/>
      <c r="DN584" s="451"/>
      <c r="DO584" s="451"/>
      <c r="DP584" s="451"/>
      <c r="DQ584" s="451"/>
      <c r="DR584" s="451"/>
      <c r="DS584" s="451"/>
      <c r="DT584" s="451"/>
      <c r="DU584" s="451"/>
      <c r="DV584" s="451"/>
      <c r="DW584" s="451"/>
      <c r="DX584" s="451"/>
      <c r="DY584" s="451"/>
      <c r="DZ584" s="451"/>
      <c r="EA584" s="451"/>
      <c r="EB584" s="451"/>
      <c r="EC584" s="451"/>
      <c r="ED584" s="451"/>
      <c r="EE584" s="451"/>
      <c r="EF584" s="451"/>
      <c r="EG584" s="451"/>
      <c r="EH584" s="451"/>
      <c r="EI584" s="451"/>
      <c r="EJ584" s="451"/>
      <c r="EK584" s="451"/>
      <c r="EL584" s="451"/>
      <c r="EM584" s="451"/>
      <c r="EN584" s="451"/>
      <c r="EO584" s="451"/>
      <c r="EP584" s="451"/>
      <c r="EQ584" s="451"/>
      <c r="ER584" s="451"/>
      <c r="ES584" s="451"/>
      <c r="ET584" s="451"/>
      <c r="EU584" s="451"/>
      <c r="EV584" s="451"/>
      <c r="EW584" s="451"/>
      <c r="EX584" s="451"/>
      <c r="EY584" s="451"/>
      <c r="EZ584" s="451"/>
      <c r="FA584" s="451"/>
      <c r="FB584" s="451"/>
      <c r="FC584" s="451"/>
      <c r="FD584" s="451"/>
      <c r="FE584" s="451"/>
      <c r="FF584" s="451"/>
      <c r="FG584" s="451"/>
      <c r="FH584" s="451"/>
      <c r="FI584" s="451"/>
      <c r="FJ584" s="451"/>
      <c r="FK584" s="451"/>
      <c r="FL584" s="451"/>
      <c r="FM584" s="451"/>
      <c r="FN584" s="451"/>
    </row>
    <row r="585" spans="1:170" ht="15.75" customHeight="1">
      <c r="A585" s="451"/>
      <c r="B585" s="451"/>
      <c r="C585" s="451"/>
      <c r="D585" s="451"/>
      <c r="E585" s="451"/>
      <c r="F585" s="451"/>
      <c r="G585" s="451"/>
      <c r="H585" s="451"/>
      <c r="I585" s="451"/>
      <c r="J585" s="451"/>
      <c r="K585" s="451"/>
      <c r="L585" s="451"/>
      <c r="M585" s="451"/>
      <c r="N585" s="451"/>
      <c r="O585" s="451"/>
      <c r="P585" s="451"/>
      <c r="Q585" s="451"/>
      <c r="R585" s="451"/>
      <c r="S585" s="451"/>
      <c r="T585" s="451"/>
      <c r="U585" s="451"/>
      <c r="V585" s="451"/>
      <c r="W585" s="451"/>
      <c r="X585" s="451"/>
      <c r="Y585" s="451"/>
      <c r="Z585" s="451"/>
      <c r="AA585" s="451"/>
      <c r="AB585" s="451"/>
      <c r="AC585" s="451"/>
      <c r="AD585" s="451"/>
      <c r="AE585" s="451"/>
      <c r="AF585" s="451"/>
      <c r="AG585" s="451"/>
      <c r="AH585" s="451"/>
      <c r="AI585" s="451"/>
      <c r="AJ585" s="451"/>
      <c r="AK585" s="451"/>
      <c r="AL585" s="451"/>
      <c r="AM585" s="451"/>
      <c r="AN585" s="451"/>
      <c r="AO585" s="451"/>
      <c r="AP585" s="451"/>
      <c r="AQ585" s="451"/>
      <c r="AR585" s="451"/>
      <c r="AS585" s="451"/>
      <c r="AT585" s="451"/>
      <c r="AU585" s="451"/>
      <c r="AV585" s="451"/>
      <c r="AW585" s="451"/>
      <c r="AX585" s="451"/>
      <c r="AY585" s="451"/>
      <c r="AZ585" s="451"/>
      <c r="BA585" s="451"/>
      <c r="BB585" s="451"/>
      <c r="BC585" s="451"/>
      <c r="BD585" s="451"/>
      <c r="BE585" s="451"/>
      <c r="BF585" s="451"/>
      <c r="BG585" s="451"/>
      <c r="BH585" s="451"/>
      <c r="BI585" s="451"/>
      <c r="BJ585" s="451"/>
      <c r="BK585" s="451"/>
      <c r="BL585" s="451"/>
      <c r="BM585" s="451"/>
      <c r="BN585" s="451"/>
      <c r="BO585" s="451"/>
      <c r="BP585" s="451"/>
      <c r="BQ585" s="451"/>
      <c r="BR585" s="451"/>
      <c r="BS585" s="451"/>
      <c r="BT585" s="451"/>
      <c r="BU585" s="451"/>
      <c r="BV585" s="451"/>
      <c r="BW585" s="451"/>
      <c r="BX585" s="451"/>
      <c r="BY585" s="451"/>
      <c r="BZ585" s="451"/>
      <c r="CA585" s="451"/>
      <c r="CB585" s="451"/>
      <c r="CC585" s="451"/>
      <c r="CD585" s="451"/>
      <c r="CE585" s="451"/>
      <c r="CF585" s="451"/>
      <c r="CG585" s="451"/>
      <c r="CH585" s="451"/>
      <c r="CI585" s="451"/>
      <c r="CJ585" s="451"/>
      <c r="CK585" s="451"/>
      <c r="CL585" s="451"/>
      <c r="CM585" s="451"/>
      <c r="CN585" s="451"/>
      <c r="CO585" s="451"/>
      <c r="CP585" s="451"/>
      <c r="CQ585" s="451"/>
      <c r="CR585" s="451"/>
      <c r="CS585" s="451"/>
      <c r="CT585" s="451"/>
      <c r="CU585" s="451"/>
      <c r="CV585" s="451"/>
      <c r="CW585" s="451"/>
      <c r="CX585" s="451"/>
      <c r="CY585" s="451"/>
      <c r="CZ585" s="451"/>
      <c r="DA585" s="451"/>
      <c r="DB585" s="451"/>
      <c r="DC585" s="451"/>
      <c r="DD585" s="451"/>
      <c r="DE585" s="451"/>
      <c r="DF585" s="451"/>
      <c r="DG585" s="451"/>
      <c r="DH585" s="451"/>
      <c r="DI585" s="451"/>
      <c r="DJ585" s="451"/>
      <c r="DK585" s="451"/>
      <c r="DL585" s="451"/>
      <c r="DM585" s="451"/>
      <c r="DN585" s="451"/>
      <c r="DO585" s="451"/>
      <c r="DP585" s="451"/>
      <c r="DQ585" s="451"/>
      <c r="DR585" s="451"/>
      <c r="DS585" s="451"/>
      <c r="DT585" s="451"/>
      <c r="DU585" s="451"/>
      <c r="DV585" s="451"/>
      <c r="DW585" s="451"/>
      <c r="DX585" s="451"/>
      <c r="DY585" s="451"/>
      <c r="DZ585" s="451"/>
      <c r="EA585" s="451"/>
      <c r="EB585" s="451"/>
      <c r="EC585" s="451"/>
      <c r="ED585" s="451"/>
      <c r="EE585" s="451"/>
      <c r="EF585" s="451"/>
      <c r="EG585" s="451"/>
      <c r="EH585" s="451"/>
      <c r="EI585" s="451"/>
      <c r="EJ585" s="451"/>
      <c r="EK585" s="451"/>
      <c r="EL585" s="451"/>
      <c r="EM585" s="451"/>
      <c r="EN585" s="451"/>
      <c r="EO585" s="451"/>
      <c r="EP585" s="451"/>
      <c r="EQ585" s="451"/>
      <c r="ER585" s="451"/>
      <c r="ES585" s="451"/>
      <c r="ET585" s="451"/>
      <c r="EU585" s="451"/>
      <c r="EV585" s="451"/>
      <c r="EW585" s="451"/>
      <c r="EX585" s="451"/>
      <c r="EY585" s="451"/>
      <c r="EZ585" s="451"/>
      <c r="FA585" s="451"/>
      <c r="FB585" s="451"/>
      <c r="FC585" s="451"/>
      <c r="FD585" s="451"/>
      <c r="FE585" s="451"/>
      <c r="FF585" s="451"/>
      <c r="FG585" s="451"/>
      <c r="FH585" s="451"/>
      <c r="FI585" s="451"/>
      <c r="FJ585" s="451"/>
      <c r="FK585" s="451"/>
      <c r="FL585" s="451"/>
      <c r="FM585" s="451"/>
      <c r="FN585" s="451"/>
    </row>
    <row r="586" spans="1:170" ht="15.75" customHeight="1">
      <c r="A586" s="451"/>
      <c r="B586" s="451"/>
      <c r="C586" s="451"/>
      <c r="D586" s="451"/>
      <c r="E586" s="451"/>
      <c r="F586" s="451"/>
      <c r="G586" s="451"/>
      <c r="H586" s="451"/>
      <c r="I586" s="451"/>
      <c r="J586" s="451"/>
      <c r="K586" s="451"/>
      <c r="L586" s="451"/>
      <c r="M586" s="451"/>
      <c r="N586" s="451"/>
      <c r="O586" s="451"/>
      <c r="P586" s="451"/>
      <c r="Q586" s="451"/>
      <c r="R586" s="451"/>
      <c r="S586" s="451"/>
      <c r="T586" s="451"/>
      <c r="U586" s="451"/>
      <c r="V586" s="451"/>
      <c r="W586" s="451"/>
      <c r="X586" s="451"/>
      <c r="Y586" s="451"/>
      <c r="Z586" s="451"/>
      <c r="AA586" s="451"/>
      <c r="AB586" s="451"/>
      <c r="AC586" s="451"/>
      <c r="AD586" s="451"/>
      <c r="AE586" s="451"/>
      <c r="AF586" s="451"/>
      <c r="AG586" s="451"/>
      <c r="AH586" s="451"/>
      <c r="AI586" s="451"/>
      <c r="AJ586" s="451"/>
      <c r="AK586" s="451"/>
      <c r="AL586" s="451"/>
      <c r="AM586" s="451"/>
      <c r="AN586" s="451"/>
      <c r="AO586" s="451"/>
      <c r="AP586" s="451"/>
      <c r="AQ586" s="451"/>
      <c r="AR586" s="451"/>
      <c r="AS586" s="451"/>
      <c r="AT586" s="451"/>
      <c r="AU586" s="451"/>
      <c r="AV586" s="451"/>
      <c r="AW586" s="451"/>
      <c r="AX586" s="451"/>
      <c r="AY586" s="451"/>
      <c r="AZ586" s="451"/>
      <c r="BA586" s="451"/>
      <c r="BB586" s="451"/>
      <c r="BC586" s="451"/>
      <c r="BD586" s="451"/>
      <c r="BE586" s="451"/>
      <c r="BF586" s="451"/>
      <c r="BG586" s="451"/>
      <c r="BH586" s="451"/>
      <c r="BI586" s="451"/>
      <c r="BJ586" s="451"/>
      <c r="BK586" s="451"/>
      <c r="BL586" s="451"/>
      <c r="BM586" s="451"/>
      <c r="BN586" s="451"/>
      <c r="BO586" s="451"/>
      <c r="BP586" s="451"/>
      <c r="BQ586" s="451"/>
      <c r="BR586" s="451"/>
      <c r="BS586" s="451"/>
      <c r="BT586" s="451"/>
      <c r="BU586" s="451"/>
      <c r="BV586" s="451"/>
      <c r="BW586" s="451"/>
      <c r="BX586" s="451"/>
      <c r="BY586" s="451"/>
      <c r="BZ586" s="451"/>
      <c r="CA586" s="451"/>
      <c r="CB586" s="451"/>
      <c r="CC586" s="451"/>
      <c r="CD586" s="451"/>
      <c r="CE586" s="451"/>
      <c r="CF586" s="451"/>
      <c r="CG586" s="451"/>
      <c r="CH586" s="451"/>
      <c r="CI586" s="451"/>
      <c r="CJ586" s="451"/>
      <c r="CK586" s="451"/>
      <c r="CL586" s="451"/>
      <c r="CM586" s="451"/>
      <c r="CN586" s="451"/>
      <c r="CO586" s="451"/>
      <c r="CP586" s="451"/>
      <c r="CQ586" s="451"/>
      <c r="CR586" s="451"/>
      <c r="CS586" s="451"/>
      <c r="CT586" s="451"/>
      <c r="CU586" s="451"/>
      <c r="CV586" s="451"/>
      <c r="CW586" s="451"/>
      <c r="CX586" s="451"/>
      <c r="CY586" s="451"/>
      <c r="CZ586" s="451"/>
      <c r="DA586" s="451"/>
      <c r="DB586" s="451"/>
      <c r="DC586" s="451"/>
      <c r="DD586" s="451"/>
      <c r="DE586" s="451"/>
      <c r="DF586" s="451"/>
      <c r="DG586" s="451"/>
      <c r="DH586" s="451"/>
      <c r="DI586" s="451"/>
      <c r="DJ586" s="451"/>
      <c r="DK586" s="451"/>
      <c r="DL586" s="451"/>
      <c r="DM586" s="451"/>
      <c r="DN586" s="451"/>
      <c r="DO586" s="451"/>
      <c r="DP586" s="451"/>
      <c r="DQ586" s="451"/>
      <c r="DR586" s="451"/>
      <c r="DS586" s="451"/>
      <c r="DT586" s="451"/>
      <c r="DU586" s="451"/>
      <c r="DV586" s="451"/>
      <c r="DW586" s="451"/>
      <c r="DX586" s="451"/>
      <c r="DY586" s="451"/>
      <c r="DZ586" s="451"/>
      <c r="EA586" s="451"/>
      <c r="EB586" s="451"/>
      <c r="EC586" s="451"/>
      <c r="ED586" s="451"/>
      <c r="EE586" s="451"/>
      <c r="EF586" s="451"/>
      <c r="EG586" s="451"/>
      <c r="EH586" s="451"/>
      <c r="EI586" s="451"/>
      <c r="EJ586" s="451"/>
      <c r="EK586" s="451"/>
      <c r="EL586" s="451"/>
      <c r="EM586" s="451"/>
      <c r="EN586" s="451"/>
      <c r="EO586" s="451"/>
      <c r="EP586" s="451"/>
      <c r="EQ586" s="451"/>
      <c r="ER586" s="451"/>
      <c r="ES586" s="451"/>
      <c r="ET586" s="451"/>
      <c r="EU586" s="451"/>
      <c r="EV586" s="451"/>
      <c r="EW586" s="451"/>
      <c r="EX586" s="451"/>
      <c r="EY586" s="451"/>
      <c r="EZ586" s="451"/>
      <c r="FA586" s="451"/>
      <c r="FB586" s="451"/>
      <c r="FC586" s="451"/>
      <c r="FD586" s="451"/>
      <c r="FE586" s="451"/>
      <c r="FF586" s="451"/>
      <c r="FG586" s="451"/>
      <c r="FH586" s="451"/>
      <c r="FI586" s="451"/>
      <c r="FJ586" s="451"/>
      <c r="FK586" s="451"/>
      <c r="FL586" s="451"/>
      <c r="FM586" s="451"/>
      <c r="FN586" s="451"/>
    </row>
    <row r="587" spans="1:170" ht="15.75" customHeight="1">
      <c r="A587" s="451"/>
      <c r="B587" s="451"/>
      <c r="C587" s="451"/>
      <c r="D587" s="451"/>
      <c r="E587" s="451"/>
      <c r="F587" s="451"/>
      <c r="G587" s="451"/>
      <c r="H587" s="451"/>
      <c r="I587" s="451"/>
      <c r="J587" s="451"/>
      <c r="K587" s="451"/>
      <c r="L587" s="451"/>
      <c r="M587" s="451"/>
      <c r="N587" s="451"/>
      <c r="O587" s="451"/>
      <c r="P587" s="451"/>
      <c r="Q587" s="451"/>
      <c r="R587" s="451"/>
      <c r="S587" s="451"/>
      <c r="T587" s="451"/>
      <c r="U587" s="451"/>
      <c r="V587" s="451"/>
      <c r="W587" s="451"/>
      <c r="X587" s="451"/>
      <c r="Y587" s="451"/>
      <c r="Z587" s="451"/>
      <c r="AA587" s="451"/>
      <c r="AB587" s="451"/>
      <c r="AC587" s="451"/>
      <c r="AD587" s="451"/>
      <c r="AE587" s="451"/>
      <c r="AF587" s="451"/>
      <c r="AG587" s="451"/>
      <c r="AH587" s="451"/>
      <c r="AI587" s="451"/>
      <c r="AJ587" s="451"/>
      <c r="AK587" s="451"/>
      <c r="AL587" s="451"/>
      <c r="AM587" s="451"/>
      <c r="AN587" s="451"/>
      <c r="AO587" s="451"/>
      <c r="AP587" s="451"/>
      <c r="AQ587" s="451"/>
      <c r="AR587" s="451"/>
      <c r="AS587" s="451"/>
      <c r="AT587" s="451"/>
      <c r="AU587" s="451"/>
      <c r="AV587" s="451"/>
      <c r="AW587" s="451"/>
      <c r="AX587" s="451"/>
      <c r="AY587" s="451"/>
      <c r="AZ587" s="451"/>
      <c r="BA587" s="451"/>
      <c r="BB587" s="451"/>
      <c r="BC587" s="451"/>
      <c r="BD587" s="451"/>
      <c r="BE587" s="451"/>
      <c r="BF587" s="451"/>
      <c r="BG587" s="451"/>
      <c r="BH587" s="451"/>
      <c r="BI587" s="451"/>
      <c r="BJ587" s="451"/>
      <c r="BK587" s="451"/>
      <c r="BL587" s="451"/>
      <c r="BM587" s="451"/>
      <c r="BN587" s="451"/>
      <c r="BO587" s="451"/>
      <c r="BP587" s="451"/>
      <c r="BQ587" s="451"/>
      <c r="BR587" s="451"/>
      <c r="BS587" s="451"/>
      <c r="BT587" s="451"/>
      <c r="BU587" s="451"/>
      <c r="BV587" s="451"/>
      <c r="BW587" s="451"/>
      <c r="BX587" s="451"/>
      <c r="BY587" s="451"/>
      <c r="BZ587" s="451"/>
      <c r="CA587" s="451"/>
      <c r="CB587" s="451"/>
      <c r="CC587" s="451"/>
      <c r="CD587" s="451"/>
      <c r="CE587" s="451"/>
      <c r="CF587" s="451"/>
      <c r="CG587" s="451"/>
      <c r="CH587" s="451"/>
      <c r="CI587" s="451"/>
      <c r="CJ587" s="451"/>
      <c r="CK587" s="451"/>
      <c r="CL587" s="451"/>
      <c r="CM587" s="451"/>
      <c r="CN587" s="451"/>
      <c r="CO587" s="451"/>
      <c r="CP587" s="451"/>
      <c r="CQ587" s="451"/>
      <c r="CR587" s="451"/>
      <c r="CS587" s="451"/>
      <c r="CT587" s="451"/>
      <c r="CU587" s="451"/>
      <c r="CV587" s="451"/>
      <c r="CW587" s="451"/>
      <c r="CX587" s="451"/>
      <c r="CY587" s="451"/>
      <c r="CZ587" s="451"/>
      <c r="DA587" s="451"/>
      <c r="DB587" s="451"/>
      <c r="DC587" s="451"/>
      <c r="DD587" s="451"/>
      <c r="DE587" s="451"/>
      <c r="DF587" s="451"/>
      <c r="DG587" s="451"/>
      <c r="DH587" s="451"/>
      <c r="DI587" s="451"/>
      <c r="DJ587" s="451"/>
      <c r="DK587" s="451"/>
      <c r="DL587" s="451"/>
      <c r="DM587" s="451"/>
      <c r="DN587" s="451"/>
      <c r="DO587" s="451"/>
      <c r="DP587" s="451"/>
      <c r="DQ587" s="451"/>
      <c r="DR587" s="451"/>
      <c r="DS587" s="451"/>
      <c r="DT587" s="451"/>
      <c r="DU587" s="451"/>
      <c r="DV587" s="451"/>
      <c r="DW587" s="451"/>
      <c r="DX587" s="451"/>
      <c r="DY587" s="451"/>
      <c r="DZ587" s="451"/>
      <c r="EA587" s="451"/>
      <c r="EB587" s="451"/>
      <c r="EC587" s="451"/>
      <c r="ED587" s="451"/>
      <c r="EE587" s="451"/>
      <c r="EF587" s="451"/>
      <c r="EG587" s="451"/>
      <c r="EH587" s="451"/>
      <c r="EI587" s="451"/>
      <c r="EJ587" s="451"/>
      <c r="EK587" s="451"/>
      <c r="EL587" s="451"/>
      <c r="EM587" s="451"/>
      <c r="EN587" s="451"/>
      <c r="EO587" s="451"/>
      <c r="EP587" s="451"/>
      <c r="EQ587" s="451"/>
      <c r="ER587" s="451"/>
      <c r="ES587" s="451"/>
      <c r="ET587" s="451"/>
      <c r="EU587" s="451"/>
      <c r="EV587" s="451"/>
      <c r="EW587" s="451"/>
      <c r="EX587" s="451"/>
      <c r="EY587" s="451"/>
      <c r="EZ587" s="451"/>
      <c r="FA587" s="451"/>
      <c r="FB587" s="451"/>
      <c r="FC587" s="451"/>
      <c r="FD587" s="451"/>
      <c r="FE587" s="451"/>
      <c r="FF587" s="451"/>
      <c r="FG587" s="451"/>
      <c r="FH587" s="451"/>
      <c r="FI587" s="451"/>
      <c r="FJ587" s="451"/>
      <c r="FK587" s="451"/>
      <c r="FL587" s="451"/>
      <c r="FM587" s="451"/>
      <c r="FN587" s="451"/>
    </row>
    <row r="588" spans="1:170" ht="15.75" customHeight="1">
      <c r="A588" s="451"/>
      <c r="B588" s="451"/>
      <c r="C588" s="451"/>
      <c r="D588" s="451"/>
      <c r="E588" s="451"/>
      <c r="F588" s="451"/>
      <c r="G588" s="451"/>
      <c r="H588" s="451"/>
      <c r="I588" s="451"/>
      <c r="J588" s="451"/>
      <c r="K588" s="451"/>
      <c r="L588" s="451"/>
      <c r="M588" s="451"/>
      <c r="N588" s="451"/>
      <c r="O588" s="451"/>
      <c r="P588" s="451"/>
      <c r="Q588" s="451"/>
      <c r="R588" s="451"/>
      <c r="S588" s="451"/>
      <c r="T588" s="451"/>
      <c r="U588" s="451"/>
      <c r="V588" s="451"/>
      <c r="W588" s="451"/>
      <c r="X588" s="451"/>
      <c r="Y588" s="451"/>
      <c r="Z588" s="451"/>
      <c r="AA588" s="451"/>
      <c r="AB588" s="451"/>
      <c r="AC588" s="451"/>
      <c r="AD588" s="451"/>
      <c r="AE588" s="451"/>
      <c r="AF588" s="451"/>
      <c r="AG588" s="451"/>
      <c r="AH588" s="451"/>
      <c r="AI588" s="451"/>
      <c r="AJ588" s="451"/>
      <c r="AK588" s="451"/>
      <c r="AL588" s="451"/>
      <c r="AM588" s="451"/>
      <c r="AN588" s="451"/>
      <c r="AO588" s="451"/>
      <c r="AP588" s="451"/>
      <c r="AQ588" s="451"/>
      <c r="AR588" s="451"/>
      <c r="AS588" s="451"/>
      <c r="AT588" s="451"/>
      <c r="AU588" s="451"/>
      <c r="AV588" s="451"/>
      <c r="AW588" s="451"/>
      <c r="AX588" s="451"/>
      <c r="AY588" s="451"/>
      <c r="AZ588" s="451"/>
      <c r="BA588" s="451"/>
      <c r="BB588" s="451"/>
      <c r="BC588" s="451"/>
      <c r="BD588" s="451"/>
      <c r="BE588" s="451"/>
      <c r="BF588" s="451"/>
      <c r="BG588" s="451"/>
      <c r="BH588" s="451"/>
      <c r="BI588" s="451"/>
      <c r="BJ588" s="451"/>
      <c r="BK588" s="451"/>
      <c r="BL588" s="451"/>
      <c r="BM588" s="451"/>
      <c r="BN588" s="451"/>
      <c r="BO588" s="451"/>
      <c r="BP588" s="451"/>
      <c r="BQ588" s="451"/>
      <c r="BR588" s="451"/>
      <c r="BS588" s="451"/>
      <c r="BT588" s="451"/>
      <c r="BU588" s="451"/>
      <c r="BV588" s="451"/>
      <c r="BW588" s="451"/>
      <c r="BX588" s="451"/>
      <c r="BY588" s="451"/>
      <c r="BZ588" s="451"/>
      <c r="CA588" s="451"/>
      <c r="CB588" s="451"/>
      <c r="CC588" s="451"/>
      <c r="CD588" s="451"/>
      <c r="CE588" s="451"/>
      <c r="CF588" s="451"/>
      <c r="CG588" s="451"/>
      <c r="CH588" s="451"/>
      <c r="CI588" s="451"/>
      <c r="CJ588" s="451"/>
      <c r="CK588" s="451"/>
      <c r="CL588" s="451"/>
      <c r="CM588" s="451"/>
      <c r="CN588" s="451"/>
      <c r="CO588" s="451"/>
      <c r="CP588" s="451"/>
      <c r="CQ588" s="451"/>
      <c r="CR588" s="451"/>
      <c r="CS588" s="451"/>
      <c r="CT588" s="451"/>
      <c r="CU588" s="451"/>
      <c r="CV588" s="451"/>
      <c r="CW588" s="451"/>
      <c r="CX588" s="451"/>
      <c r="CY588" s="451"/>
      <c r="CZ588" s="451"/>
      <c r="DA588" s="451"/>
      <c r="DB588" s="451"/>
      <c r="DC588" s="451"/>
      <c r="DD588" s="451"/>
      <c r="DE588" s="451"/>
      <c r="DF588" s="451"/>
      <c r="DG588" s="451"/>
      <c r="DH588" s="451"/>
      <c r="DI588" s="451"/>
      <c r="DJ588" s="451"/>
      <c r="DK588" s="451"/>
      <c r="DL588" s="451"/>
      <c r="DM588" s="451"/>
      <c r="DN588" s="451"/>
      <c r="DO588" s="451"/>
      <c r="DP588" s="451"/>
      <c r="DQ588" s="451"/>
      <c r="DR588" s="451"/>
      <c r="DS588" s="451"/>
      <c r="DT588" s="451"/>
      <c r="DU588" s="451"/>
      <c r="DV588" s="451"/>
      <c r="DW588" s="451"/>
      <c r="DX588" s="451"/>
      <c r="DY588" s="451"/>
      <c r="DZ588" s="451"/>
      <c r="EA588" s="451"/>
      <c r="EB588" s="451"/>
      <c r="EC588" s="451"/>
      <c r="ED588" s="451"/>
      <c r="EE588" s="451"/>
      <c r="EF588" s="451"/>
      <c r="EG588" s="451"/>
      <c r="EH588" s="451"/>
      <c r="EI588" s="451"/>
      <c r="EJ588" s="451"/>
      <c r="EK588" s="451"/>
      <c r="EL588" s="451"/>
      <c r="EM588" s="451"/>
      <c r="EN588" s="451"/>
      <c r="EO588" s="451"/>
      <c r="EP588" s="451"/>
      <c r="EQ588" s="451"/>
      <c r="ER588" s="451"/>
      <c r="ES588" s="451"/>
      <c r="ET588" s="451"/>
      <c r="EU588" s="451"/>
      <c r="EV588" s="451"/>
      <c r="EW588" s="451"/>
      <c r="EX588" s="451"/>
      <c r="EY588" s="451"/>
      <c r="EZ588" s="451"/>
      <c r="FA588" s="451"/>
      <c r="FB588" s="451"/>
      <c r="FC588" s="451"/>
      <c r="FD588" s="451"/>
      <c r="FE588" s="451"/>
      <c r="FF588" s="451"/>
      <c r="FG588" s="451"/>
      <c r="FH588" s="451"/>
      <c r="FI588" s="451"/>
      <c r="FJ588" s="451"/>
      <c r="FK588" s="451"/>
      <c r="FL588" s="451"/>
      <c r="FM588" s="451"/>
      <c r="FN588" s="451"/>
    </row>
    <row r="589" spans="1:170" ht="15.75" customHeight="1">
      <c r="A589" s="451"/>
      <c r="B589" s="451"/>
      <c r="C589" s="451"/>
      <c r="D589" s="451"/>
      <c r="E589" s="451"/>
      <c r="F589" s="451"/>
      <c r="G589" s="451"/>
      <c r="H589" s="451"/>
      <c r="I589" s="451"/>
      <c r="J589" s="451"/>
      <c r="K589" s="451"/>
      <c r="L589" s="451"/>
      <c r="M589" s="451"/>
      <c r="N589" s="451"/>
      <c r="O589" s="451"/>
      <c r="P589" s="451"/>
      <c r="Q589" s="451"/>
      <c r="R589" s="451"/>
      <c r="S589" s="451"/>
      <c r="T589" s="451"/>
      <c r="U589" s="451"/>
      <c r="V589" s="451"/>
      <c r="W589" s="451"/>
      <c r="X589" s="451"/>
      <c r="Y589" s="451"/>
      <c r="Z589" s="451"/>
      <c r="AA589" s="451"/>
      <c r="AB589" s="451"/>
      <c r="AC589" s="451"/>
      <c r="AD589" s="451"/>
      <c r="AE589" s="451"/>
      <c r="AF589" s="451"/>
      <c r="AG589" s="451"/>
      <c r="AH589" s="451"/>
      <c r="AI589" s="451"/>
      <c r="AJ589" s="451"/>
      <c r="AK589" s="451"/>
      <c r="AL589" s="451"/>
      <c r="AM589" s="451"/>
      <c r="AN589" s="451"/>
      <c r="AO589" s="451"/>
      <c r="AP589" s="451"/>
      <c r="AQ589" s="451"/>
      <c r="AR589" s="451"/>
      <c r="AS589" s="451"/>
      <c r="AT589" s="451"/>
      <c r="AU589" s="451"/>
      <c r="AV589" s="451"/>
      <c r="AW589" s="451"/>
      <c r="AX589" s="451"/>
      <c r="AY589" s="451"/>
      <c r="AZ589" s="451"/>
      <c r="BA589" s="451"/>
      <c r="BB589" s="451"/>
      <c r="BC589" s="451"/>
      <c r="BD589" s="451"/>
      <c r="BE589" s="451"/>
      <c r="BF589" s="451"/>
      <c r="BG589" s="451"/>
      <c r="BH589" s="451"/>
      <c r="BI589" s="451"/>
      <c r="BJ589" s="451"/>
      <c r="BK589" s="451"/>
      <c r="BL589" s="451"/>
      <c r="BM589" s="451"/>
      <c r="BN589" s="451"/>
      <c r="BO589" s="451"/>
      <c r="BP589" s="451"/>
      <c r="BQ589" s="451"/>
      <c r="BR589" s="451"/>
      <c r="BS589" s="451"/>
      <c r="BT589" s="451"/>
      <c r="BU589" s="451"/>
      <c r="BV589" s="451"/>
      <c r="BW589" s="451"/>
      <c r="BX589" s="451"/>
      <c r="BY589" s="451"/>
      <c r="BZ589" s="451"/>
      <c r="CA589" s="451"/>
      <c r="CB589" s="451"/>
      <c r="CC589" s="451"/>
      <c r="CD589" s="451"/>
      <c r="CE589" s="451"/>
      <c r="CF589" s="451"/>
      <c r="CG589" s="451"/>
      <c r="CH589" s="451"/>
      <c r="CI589" s="451"/>
      <c r="CJ589" s="451"/>
      <c r="CK589" s="451"/>
      <c r="CL589" s="451"/>
      <c r="CM589" s="451"/>
      <c r="CN589" s="451"/>
      <c r="CO589" s="451"/>
      <c r="CP589" s="451"/>
      <c r="CQ589" s="451"/>
      <c r="CR589" s="451"/>
      <c r="CS589" s="451"/>
      <c r="CT589" s="451"/>
      <c r="CU589" s="451"/>
      <c r="CV589" s="451"/>
      <c r="CW589" s="451"/>
      <c r="CX589" s="451"/>
      <c r="CY589" s="451"/>
      <c r="CZ589" s="451"/>
      <c r="DA589" s="451"/>
      <c r="DB589" s="451"/>
      <c r="DC589" s="451"/>
      <c r="DD589" s="451"/>
      <c r="DE589" s="451"/>
      <c r="DF589" s="451"/>
      <c r="DG589" s="451"/>
      <c r="DH589" s="451"/>
      <c r="DI589" s="451"/>
      <c r="DJ589" s="451"/>
      <c r="DK589" s="451"/>
      <c r="DL589" s="451"/>
      <c r="DM589" s="451"/>
      <c r="DN589" s="451"/>
      <c r="DO589" s="451"/>
      <c r="DP589" s="451"/>
      <c r="DQ589" s="451"/>
      <c r="DR589" s="451"/>
      <c r="DS589" s="451"/>
      <c r="DT589" s="451"/>
      <c r="DU589" s="451"/>
      <c r="DV589" s="451"/>
      <c r="DW589" s="451"/>
      <c r="DX589" s="451"/>
      <c r="DY589" s="451"/>
      <c r="DZ589" s="451"/>
      <c r="EA589" s="451"/>
      <c r="EB589" s="451"/>
      <c r="EC589" s="451"/>
      <c r="ED589" s="451"/>
      <c r="EE589" s="451"/>
      <c r="EF589" s="451"/>
      <c r="EG589" s="451"/>
      <c r="EH589" s="451"/>
      <c r="EI589" s="451"/>
      <c r="EJ589" s="451"/>
      <c r="EK589" s="451"/>
      <c r="EL589" s="451"/>
      <c r="EM589" s="451"/>
      <c r="EN589" s="451"/>
      <c r="EO589" s="451"/>
      <c r="EP589" s="451"/>
      <c r="EQ589" s="451"/>
      <c r="ER589" s="451"/>
      <c r="ES589" s="451"/>
      <c r="ET589" s="451"/>
      <c r="EU589" s="451"/>
      <c r="EV589" s="451"/>
      <c r="EW589" s="451"/>
      <c r="EX589" s="451"/>
      <c r="EY589" s="451"/>
      <c r="EZ589" s="451"/>
      <c r="FA589" s="451"/>
      <c r="FB589" s="451"/>
      <c r="FC589" s="451"/>
      <c r="FD589" s="451"/>
      <c r="FE589" s="451"/>
      <c r="FF589" s="451"/>
      <c r="FG589" s="451"/>
      <c r="FH589" s="451"/>
      <c r="FI589" s="451"/>
      <c r="FJ589" s="451"/>
      <c r="FK589" s="451"/>
      <c r="FL589" s="451"/>
      <c r="FM589" s="451"/>
      <c r="FN589" s="451"/>
    </row>
    <row r="590" spans="1:170" ht="15.75" customHeight="1">
      <c r="A590" s="451"/>
      <c r="B590" s="451"/>
      <c r="C590" s="451"/>
      <c r="D590" s="451"/>
      <c r="E590" s="451"/>
      <c r="F590" s="451"/>
      <c r="G590" s="451"/>
      <c r="H590" s="451"/>
      <c r="I590" s="451"/>
      <c r="J590" s="451"/>
      <c r="K590" s="451"/>
      <c r="L590" s="451"/>
      <c r="M590" s="451"/>
      <c r="N590" s="451"/>
      <c r="O590" s="451"/>
      <c r="P590" s="451"/>
      <c r="Q590" s="451"/>
      <c r="R590" s="451"/>
      <c r="S590" s="451"/>
      <c r="T590" s="451"/>
      <c r="U590" s="451"/>
      <c r="V590" s="451"/>
      <c r="W590" s="451"/>
      <c r="X590" s="451"/>
      <c r="Y590" s="451"/>
      <c r="Z590" s="451"/>
      <c r="AA590" s="451"/>
      <c r="AB590" s="451"/>
      <c r="AC590" s="451"/>
      <c r="AD590" s="451"/>
      <c r="AE590" s="451"/>
      <c r="AF590" s="451"/>
      <c r="AG590" s="451"/>
      <c r="AH590" s="451"/>
      <c r="AI590" s="451"/>
      <c r="AJ590" s="451"/>
      <c r="AK590" s="451"/>
      <c r="AL590" s="451"/>
      <c r="AM590" s="451"/>
      <c r="AN590" s="451"/>
      <c r="AO590" s="451"/>
      <c r="AP590" s="451"/>
      <c r="AQ590" s="451"/>
      <c r="AR590" s="451"/>
      <c r="AS590" s="451"/>
      <c r="AT590" s="451"/>
      <c r="AU590" s="451"/>
      <c r="AV590" s="451"/>
      <c r="AW590" s="451"/>
      <c r="AX590" s="451"/>
      <c r="AY590" s="451"/>
      <c r="AZ590" s="451"/>
      <c r="BA590" s="451"/>
      <c r="BB590" s="451"/>
      <c r="BC590" s="451"/>
      <c r="BD590" s="451"/>
      <c r="BE590" s="451"/>
      <c r="BF590" s="451"/>
      <c r="BG590" s="451"/>
      <c r="BH590" s="451"/>
      <c r="BI590" s="451"/>
      <c r="BJ590" s="451"/>
      <c r="BK590" s="451"/>
      <c r="BL590" s="451"/>
      <c r="BM590" s="451"/>
      <c r="BN590" s="451"/>
      <c r="BO590" s="451"/>
      <c r="BP590" s="451"/>
      <c r="BQ590" s="451"/>
      <c r="BR590" s="451"/>
      <c r="BS590" s="451"/>
      <c r="BT590" s="451"/>
      <c r="BU590" s="451"/>
      <c r="BV590" s="451"/>
      <c r="BW590" s="451"/>
      <c r="BX590" s="451"/>
      <c r="BY590" s="451"/>
      <c r="BZ590" s="451"/>
      <c r="CA590" s="451"/>
      <c r="CB590" s="451"/>
      <c r="CC590" s="451"/>
      <c r="CD590" s="451"/>
      <c r="CE590" s="451"/>
      <c r="CF590" s="451"/>
      <c r="CG590" s="451"/>
      <c r="CH590" s="451"/>
      <c r="CI590" s="451"/>
      <c r="CJ590" s="451"/>
      <c r="CK590" s="451"/>
      <c r="CL590" s="451"/>
      <c r="CM590" s="451"/>
      <c r="CN590" s="451"/>
      <c r="CO590" s="451"/>
      <c r="CP590" s="451"/>
      <c r="CQ590" s="451"/>
      <c r="CR590" s="451"/>
      <c r="CS590" s="451"/>
      <c r="CT590" s="451"/>
      <c r="CU590" s="451"/>
      <c r="CV590" s="451"/>
      <c r="CW590" s="451"/>
      <c r="CX590" s="451"/>
      <c r="CY590" s="451"/>
      <c r="CZ590" s="451"/>
      <c r="DA590" s="451"/>
      <c r="DB590" s="451"/>
      <c r="DC590" s="451"/>
      <c r="DD590" s="451"/>
      <c r="DE590" s="451"/>
      <c r="DF590" s="451"/>
      <c r="DG590" s="451"/>
      <c r="DH590" s="451"/>
      <c r="DI590" s="451"/>
      <c r="DJ590" s="451"/>
      <c r="DK590" s="451"/>
      <c r="DL590" s="451"/>
      <c r="DM590" s="451"/>
      <c r="DN590" s="451"/>
      <c r="DO590" s="451"/>
      <c r="DP590" s="451"/>
      <c r="DQ590" s="451"/>
      <c r="DR590" s="451"/>
      <c r="DS590" s="451"/>
      <c r="DT590" s="451"/>
      <c r="DU590" s="451"/>
      <c r="DV590" s="451"/>
      <c r="DW590" s="451"/>
      <c r="DX590" s="451"/>
      <c r="DY590" s="451"/>
      <c r="DZ590" s="451"/>
      <c r="EA590" s="451"/>
      <c r="EB590" s="451"/>
      <c r="EC590" s="451"/>
      <c r="ED590" s="451"/>
      <c r="EE590" s="451"/>
      <c r="EF590" s="451"/>
      <c r="EG590" s="451"/>
      <c r="EH590" s="451"/>
      <c r="EI590" s="451"/>
      <c r="EJ590" s="451"/>
      <c r="EK590" s="451"/>
      <c r="EL590" s="451"/>
      <c r="EM590" s="451"/>
      <c r="EN590" s="451"/>
      <c r="EO590" s="451"/>
      <c r="EP590" s="451"/>
      <c r="EQ590" s="451"/>
      <c r="ER590" s="451"/>
      <c r="ES590" s="451"/>
      <c r="ET590" s="451"/>
      <c r="EU590" s="451"/>
      <c r="EV590" s="451"/>
      <c r="EW590" s="451"/>
      <c r="EX590" s="451"/>
      <c r="EY590" s="451"/>
      <c r="EZ590" s="451"/>
      <c r="FA590" s="451"/>
      <c r="FB590" s="451"/>
      <c r="FC590" s="451"/>
      <c r="FD590" s="451"/>
      <c r="FE590" s="451"/>
      <c r="FF590" s="451"/>
      <c r="FG590" s="451"/>
      <c r="FH590" s="451"/>
      <c r="FI590" s="451"/>
      <c r="FJ590" s="451"/>
      <c r="FK590" s="451"/>
      <c r="FL590" s="451"/>
      <c r="FM590" s="451"/>
      <c r="FN590" s="451"/>
    </row>
    <row r="591" spans="1:170" ht="15.75" customHeight="1">
      <c r="A591" s="451"/>
      <c r="B591" s="451"/>
      <c r="C591" s="451"/>
      <c r="D591" s="451"/>
      <c r="E591" s="451"/>
      <c r="F591" s="451"/>
      <c r="G591" s="451"/>
      <c r="H591" s="451"/>
      <c r="I591" s="451"/>
      <c r="J591" s="451"/>
      <c r="K591" s="451"/>
      <c r="L591" s="451"/>
      <c r="M591" s="451"/>
      <c r="N591" s="451"/>
      <c r="O591" s="451"/>
      <c r="P591" s="451"/>
      <c r="Q591" s="451"/>
      <c r="R591" s="451"/>
      <c r="S591" s="451"/>
      <c r="T591" s="451"/>
      <c r="U591" s="451"/>
      <c r="V591" s="451"/>
      <c r="W591" s="451"/>
      <c r="X591" s="451"/>
      <c r="Y591" s="451"/>
      <c r="Z591" s="451"/>
      <c r="AA591" s="451"/>
      <c r="AB591" s="451"/>
      <c r="AC591" s="451"/>
      <c r="AD591" s="451"/>
      <c r="AE591" s="451"/>
      <c r="AF591" s="451"/>
      <c r="AG591" s="451"/>
      <c r="AH591" s="451"/>
      <c r="AI591" s="451"/>
      <c r="AJ591" s="451"/>
      <c r="AK591" s="451"/>
      <c r="AL591" s="451"/>
      <c r="AM591" s="451"/>
      <c r="AN591" s="451"/>
      <c r="AO591" s="451"/>
      <c r="AP591" s="451"/>
      <c r="AQ591" s="451"/>
      <c r="AR591" s="451"/>
      <c r="AS591" s="451"/>
      <c r="AT591" s="451"/>
      <c r="AU591" s="451"/>
      <c r="AV591" s="451"/>
      <c r="AW591" s="451"/>
      <c r="AX591" s="451"/>
      <c r="AY591" s="451"/>
      <c r="AZ591" s="451"/>
      <c r="BA591" s="451"/>
      <c r="BB591" s="451"/>
      <c r="BC591" s="451"/>
      <c r="BD591" s="451"/>
      <c r="BE591" s="451"/>
      <c r="BF591" s="451"/>
      <c r="BG591" s="451"/>
      <c r="BH591" s="451"/>
      <c r="BI591" s="451"/>
      <c r="BJ591" s="451"/>
      <c r="BK591" s="451"/>
      <c r="BL591" s="451"/>
      <c r="BM591" s="451"/>
      <c r="BN591" s="451"/>
      <c r="BO591" s="451"/>
      <c r="BP591" s="451"/>
      <c r="BQ591" s="451"/>
      <c r="BR591" s="451"/>
      <c r="BS591" s="451"/>
      <c r="BT591" s="451"/>
      <c r="BU591" s="451"/>
      <c r="BV591" s="451"/>
      <c r="BW591" s="451"/>
      <c r="BX591" s="451"/>
      <c r="BY591" s="451"/>
      <c r="BZ591" s="451"/>
      <c r="CA591" s="451"/>
      <c r="CB591" s="451"/>
      <c r="CC591" s="451"/>
      <c r="CD591" s="451"/>
      <c r="CE591" s="451"/>
      <c r="CF591" s="451"/>
      <c r="CG591" s="451"/>
      <c r="CH591" s="451"/>
      <c r="CI591" s="451"/>
      <c r="CJ591" s="451"/>
      <c r="CK591" s="451"/>
      <c r="CL591" s="451"/>
      <c r="CM591" s="451"/>
      <c r="CN591" s="451"/>
      <c r="CO591" s="451"/>
      <c r="CP591" s="451"/>
      <c r="CQ591" s="451"/>
      <c r="CR591" s="451"/>
      <c r="CS591" s="451"/>
      <c r="CT591" s="451"/>
      <c r="CU591" s="451"/>
      <c r="CV591" s="451"/>
      <c r="CW591" s="451"/>
      <c r="CX591" s="451"/>
      <c r="CY591" s="451"/>
      <c r="CZ591" s="451"/>
      <c r="DA591" s="451"/>
      <c r="DB591" s="451"/>
      <c r="DC591" s="451"/>
      <c r="DD591" s="451"/>
      <c r="DE591" s="451"/>
      <c r="DF591" s="451"/>
      <c r="DG591" s="451"/>
      <c r="DH591" s="451"/>
      <c r="DI591" s="451"/>
      <c r="DJ591" s="451"/>
      <c r="DK591" s="451"/>
      <c r="DL591" s="451"/>
      <c r="DM591" s="451"/>
      <c r="DN591" s="451"/>
      <c r="DO591" s="451"/>
      <c r="DP591" s="451"/>
      <c r="DQ591" s="451"/>
      <c r="DR591" s="451"/>
      <c r="DS591" s="451"/>
      <c r="DT591" s="451"/>
      <c r="DU591" s="451"/>
      <c r="DV591" s="451"/>
      <c r="DW591" s="451"/>
      <c r="DX591" s="451"/>
      <c r="DY591" s="451"/>
      <c r="DZ591" s="451"/>
      <c r="EA591" s="451"/>
      <c r="EB591" s="451"/>
      <c r="EC591" s="451"/>
      <c r="ED591" s="451"/>
      <c r="EE591" s="451"/>
      <c r="EF591" s="451"/>
      <c r="EG591" s="451"/>
      <c r="EH591" s="451"/>
      <c r="EI591" s="451"/>
      <c r="EJ591" s="451"/>
      <c r="EK591" s="451"/>
      <c r="EL591" s="451"/>
      <c r="EM591" s="451"/>
      <c r="EN591" s="451"/>
      <c r="EO591" s="451"/>
      <c r="EP591" s="451"/>
      <c r="EQ591" s="451"/>
      <c r="ER591" s="451"/>
      <c r="ES591" s="451"/>
      <c r="ET591" s="451"/>
      <c r="EU591" s="451"/>
      <c r="EV591" s="451"/>
      <c r="EW591" s="451"/>
      <c r="EX591" s="451"/>
      <c r="EY591" s="451"/>
      <c r="EZ591" s="451"/>
      <c r="FA591" s="451"/>
      <c r="FB591" s="451"/>
      <c r="FC591" s="451"/>
      <c r="FD591" s="451"/>
      <c r="FE591" s="451"/>
      <c r="FF591" s="451"/>
      <c r="FG591" s="451"/>
      <c r="FH591" s="451"/>
      <c r="FI591" s="451"/>
      <c r="FJ591" s="451"/>
      <c r="FK591" s="451"/>
      <c r="FL591" s="451"/>
      <c r="FM591" s="451"/>
      <c r="FN591" s="451"/>
    </row>
    <row r="592" spans="1:170" ht="15.75" customHeight="1">
      <c r="A592" s="451"/>
      <c r="B592" s="451"/>
      <c r="C592" s="451"/>
      <c r="D592" s="451"/>
      <c r="E592" s="451"/>
      <c r="F592" s="451"/>
      <c r="G592" s="451"/>
      <c r="H592" s="451"/>
      <c r="I592" s="451"/>
      <c r="J592" s="451"/>
      <c r="K592" s="451"/>
      <c r="L592" s="451"/>
      <c r="M592" s="451"/>
      <c r="N592" s="451"/>
      <c r="O592" s="451"/>
      <c r="P592" s="451"/>
      <c r="Q592" s="451"/>
      <c r="R592" s="451"/>
      <c r="S592" s="451"/>
      <c r="T592" s="451"/>
      <c r="U592" s="451"/>
      <c r="V592" s="451"/>
      <c r="W592" s="451"/>
      <c r="X592" s="451"/>
      <c r="Y592" s="451"/>
      <c r="Z592" s="451"/>
      <c r="AA592" s="451"/>
      <c r="AB592" s="451"/>
      <c r="AC592" s="451"/>
      <c r="AD592" s="451"/>
      <c r="AE592" s="451"/>
      <c r="AF592" s="451"/>
      <c r="AG592" s="451"/>
      <c r="AH592" s="451"/>
      <c r="AI592" s="451"/>
      <c r="AJ592" s="451"/>
      <c r="AK592" s="451"/>
      <c r="AL592" s="451"/>
      <c r="AM592" s="451"/>
      <c r="AN592" s="451"/>
      <c r="AO592" s="451"/>
      <c r="AP592" s="451"/>
      <c r="AQ592" s="451"/>
      <c r="AR592" s="451"/>
      <c r="AS592" s="451"/>
      <c r="AT592" s="451"/>
      <c r="AU592" s="451"/>
      <c r="AV592" s="451"/>
      <c r="AW592" s="451"/>
      <c r="AX592" s="451"/>
      <c r="AY592" s="451"/>
      <c r="AZ592" s="451"/>
      <c r="BA592" s="451"/>
      <c r="BB592" s="451"/>
      <c r="BC592" s="451"/>
      <c r="BD592" s="451"/>
      <c r="BE592" s="451"/>
      <c r="BF592" s="451"/>
      <c r="BG592" s="451"/>
      <c r="BH592" s="451"/>
      <c r="BI592" s="451"/>
      <c r="BJ592" s="451"/>
      <c r="BK592" s="451"/>
      <c r="BL592" s="451"/>
      <c r="BM592" s="451"/>
      <c r="BN592" s="451"/>
      <c r="BO592" s="451"/>
      <c r="BP592" s="451"/>
      <c r="BQ592" s="451"/>
      <c r="BR592" s="451"/>
      <c r="BS592" s="451"/>
      <c r="BT592" s="451"/>
      <c r="BU592" s="451"/>
      <c r="BV592" s="451"/>
      <c r="BW592" s="451"/>
      <c r="BX592" s="451"/>
      <c r="BY592" s="451"/>
      <c r="BZ592" s="451"/>
      <c r="CA592" s="451"/>
      <c r="CB592" s="451"/>
      <c r="CC592" s="451"/>
      <c r="CD592" s="451"/>
      <c r="CE592" s="451"/>
      <c r="CF592" s="451"/>
      <c r="CG592" s="451"/>
      <c r="CH592" s="451"/>
      <c r="CI592" s="451"/>
      <c r="CJ592" s="451"/>
      <c r="CK592" s="451"/>
      <c r="CL592" s="451"/>
      <c r="CM592" s="451"/>
      <c r="CN592" s="451"/>
      <c r="CO592" s="451"/>
      <c r="CP592" s="451"/>
      <c r="CQ592" s="451"/>
      <c r="CR592" s="451"/>
      <c r="CS592" s="451"/>
      <c r="CT592" s="451"/>
      <c r="CU592" s="451"/>
      <c r="CV592" s="451"/>
      <c r="CW592" s="451"/>
      <c r="CX592" s="451"/>
      <c r="CY592" s="451"/>
      <c r="CZ592" s="451"/>
      <c r="DA592" s="451"/>
      <c r="DB592" s="451"/>
      <c r="DC592" s="451"/>
      <c r="DD592" s="451"/>
      <c r="DE592" s="451"/>
      <c r="DF592" s="451"/>
      <c r="DG592" s="451"/>
      <c r="DH592" s="451"/>
      <c r="DI592" s="451"/>
      <c r="DJ592" s="451"/>
      <c r="DK592" s="451"/>
      <c r="DL592" s="451"/>
      <c r="DM592" s="451"/>
      <c r="DN592" s="451"/>
      <c r="DO592" s="451"/>
      <c r="DP592" s="451"/>
      <c r="DQ592" s="451"/>
      <c r="DR592" s="451"/>
      <c r="DS592" s="451"/>
      <c r="DT592" s="451"/>
      <c r="DU592" s="451"/>
      <c r="DV592" s="451"/>
      <c r="DW592" s="451"/>
      <c r="DX592" s="451"/>
      <c r="DY592" s="451"/>
      <c r="DZ592" s="451"/>
      <c r="EA592" s="451"/>
      <c r="EB592" s="451"/>
      <c r="EC592" s="451"/>
      <c r="ED592" s="451"/>
      <c r="EE592" s="451"/>
      <c r="EF592" s="451"/>
      <c r="EG592" s="451"/>
      <c r="EH592" s="451"/>
      <c r="EI592" s="451"/>
      <c r="EJ592" s="451"/>
      <c r="EK592" s="451"/>
      <c r="EL592" s="451"/>
      <c r="EM592" s="451"/>
      <c r="EN592" s="451"/>
      <c r="EO592" s="451"/>
      <c r="EP592" s="451"/>
      <c r="EQ592" s="451"/>
      <c r="ER592" s="451"/>
      <c r="ES592" s="451"/>
      <c r="ET592" s="451"/>
      <c r="EU592" s="451"/>
      <c r="EV592" s="451"/>
      <c r="EW592" s="451"/>
      <c r="EX592" s="451"/>
      <c r="EY592" s="451"/>
      <c r="EZ592" s="451"/>
      <c r="FA592" s="451"/>
      <c r="FB592" s="451"/>
      <c r="FC592" s="451"/>
      <c r="FD592" s="451"/>
      <c r="FE592" s="451"/>
      <c r="FF592" s="451"/>
      <c r="FG592" s="451"/>
      <c r="FH592" s="451"/>
      <c r="FI592" s="451"/>
      <c r="FJ592" s="451"/>
      <c r="FK592" s="451"/>
      <c r="FL592" s="451"/>
      <c r="FM592" s="451"/>
      <c r="FN592" s="451"/>
    </row>
    <row r="593" spans="1:170" ht="15.75" customHeight="1">
      <c r="A593" s="451"/>
      <c r="B593" s="451"/>
      <c r="C593" s="451"/>
      <c r="D593" s="451"/>
      <c r="E593" s="451"/>
      <c r="F593" s="451"/>
      <c r="G593" s="451"/>
      <c r="H593" s="451"/>
      <c r="I593" s="451"/>
      <c r="J593" s="451"/>
      <c r="K593" s="451"/>
      <c r="L593" s="451"/>
      <c r="M593" s="451"/>
      <c r="N593" s="451"/>
      <c r="O593" s="451"/>
      <c r="P593" s="451"/>
      <c r="Q593" s="451"/>
      <c r="R593" s="451"/>
      <c r="S593" s="451"/>
      <c r="T593" s="451"/>
      <c r="U593" s="451"/>
      <c r="V593" s="451"/>
      <c r="W593" s="451"/>
      <c r="X593" s="451"/>
      <c r="Y593" s="451"/>
      <c r="Z593" s="451"/>
      <c r="AA593" s="451"/>
      <c r="AB593" s="451"/>
      <c r="AC593" s="451"/>
      <c r="AD593" s="451"/>
      <c r="AE593" s="451"/>
      <c r="AF593" s="451"/>
      <c r="AG593" s="451"/>
      <c r="AH593" s="451"/>
      <c r="AI593" s="451"/>
      <c r="AJ593" s="451"/>
      <c r="AK593" s="451"/>
      <c r="AL593" s="451"/>
      <c r="AM593" s="451"/>
      <c r="AN593" s="451"/>
      <c r="AO593" s="451"/>
      <c r="AP593" s="451"/>
      <c r="AQ593" s="451"/>
      <c r="AR593" s="451"/>
      <c r="AS593" s="451"/>
      <c r="AT593" s="451"/>
      <c r="AU593" s="451"/>
      <c r="AV593" s="451"/>
      <c r="AW593" s="451"/>
      <c r="AX593" s="451"/>
      <c r="AY593" s="451"/>
      <c r="AZ593" s="451"/>
      <c r="BA593" s="451"/>
      <c r="BB593" s="451"/>
      <c r="BC593" s="451"/>
      <c r="BD593" s="451"/>
      <c r="BE593" s="451"/>
      <c r="BF593" s="451"/>
      <c r="BG593" s="451"/>
      <c r="BH593" s="451"/>
      <c r="BI593" s="451"/>
      <c r="BJ593" s="451"/>
      <c r="BK593" s="451"/>
      <c r="BL593" s="451"/>
      <c r="BM593" s="451"/>
      <c r="BN593" s="451"/>
      <c r="BO593" s="451"/>
      <c r="BP593" s="451"/>
      <c r="BQ593" s="451"/>
      <c r="BR593" s="451"/>
      <c r="BS593" s="451"/>
      <c r="BT593" s="451"/>
      <c r="BU593" s="451"/>
      <c r="BV593" s="451"/>
      <c r="BW593" s="451"/>
      <c r="BX593" s="451"/>
      <c r="BY593" s="451"/>
      <c r="BZ593" s="451"/>
      <c r="CA593" s="451"/>
      <c r="CB593" s="451"/>
      <c r="CC593" s="451"/>
      <c r="CD593" s="451"/>
      <c r="CE593" s="451"/>
      <c r="CF593" s="451"/>
      <c r="CG593" s="451"/>
      <c r="CH593" s="451"/>
      <c r="CI593" s="451"/>
      <c r="CJ593" s="451"/>
      <c r="CK593" s="451"/>
      <c r="CL593" s="451"/>
      <c r="CM593" s="451"/>
      <c r="CN593" s="451"/>
      <c r="CO593" s="451"/>
      <c r="CP593" s="451"/>
      <c r="CQ593" s="451"/>
      <c r="CR593" s="451"/>
      <c r="CS593" s="451"/>
      <c r="CT593" s="451"/>
      <c r="CU593" s="451"/>
      <c r="CV593" s="451"/>
      <c r="CW593" s="451"/>
      <c r="CX593" s="451"/>
      <c r="CY593" s="451"/>
      <c r="CZ593" s="451"/>
      <c r="DA593" s="451"/>
      <c r="DB593" s="451"/>
      <c r="DC593" s="451"/>
      <c r="DD593" s="451"/>
      <c r="DE593" s="451"/>
      <c r="DF593" s="451"/>
      <c r="DG593" s="451"/>
      <c r="DH593" s="451"/>
      <c r="DI593" s="451"/>
      <c r="DJ593" s="451"/>
      <c r="DK593" s="451"/>
      <c r="DL593" s="451"/>
      <c r="DM593" s="451"/>
      <c r="DN593" s="451"/>
      <c r="DO593" s="451"/>
      <c r="DP593" s="451"/>
      <c r="DQ593" s="451"/>
      <c r="DR593" s="451"/>
      <c r="DS593" s="451"/>
      <c r="DT593" s="451"/>
      <c r="DU593" s="451"/>
      <c r="DV593" s="451"/>
      <c r="DW593" s="451"/>
      <c r="DX593" s="451"/>
      <c r="DY593" s="451"/>
      <c r="DZ593" s="451"/>
      <c r="EA593" s="451"/>
      <c r="EB593" s="451"/>
      <c r="EC593" s="451"/>
      <c r="ED593" s="451"/>
      <c r="EE593" s="451"/>
      <c r="EF593" s="451"/>
      <c r="EG593" s="451"/>
      <c r="EH593" s="451"/>
      <c r="EI593" s="451"/>
      <c r="EJ593" s="451"/>
      <c r="EK593" s="451"/>
      <c r="EL593" s="451"/>
      <c r="EM593" s="451"/>
      <c r="EN593" s="451"/>
      <c r="EO593" s="451"/>
      <c r="EP593" s="451"/>
      <c r="EQ593" s="451"/>
      <c r="ER593" s="451"/>
      <c r="ES593" s="451"/>
      <c r="ET593" s="451"/>
      <c r="EU593" s="451"/>
      <c r="EV593" s="451"/>
      <c r="EW593" s="451"/>
      <c r="EX593" s="451"/>
      <c r="EY593" s="451"/>
      <c r="EZ593" s="451"/>
      <c r="FA593" s="451"/>
      <c r="FB593" s="451"/>
      <c r="FC593" s="451"/>
      <c r="FD593" s="451"/>
      <c r="FE593" s="451"/>
      <c r="FF593" s="451"/>
      <c r="FG593" s="451"/>
      <c r="FH593" s="451"/>
      <c r="FI593" s="451"/>
      <c r="FJ593" s="451"/>
      <c r="FK593" s="451"/>
      <c r="FL593" s="451"/>
      <c r="FM593" s="451"/>
      <c r="FN593" s="451"/>
    </row>
    <row r="594" spans="1:170" ht="15.75" customHeight="1">
      <c r="A594" s="451"/>
      <c r="B594" s="451"/>
      <c r="C594" s="451"/>
      <c r="D594" s="451"/>
      <c r="E594" s="451"/>
      <c r="F594" s="451"/>
      <c r="G594" s="451"/>
      <c r="H594" s="451"/>
      <c r="I594" s="451"/>
      <c r="J594" s="451"/>
      <c r="K594" s="451"/>
      <c r="L594" s="451"/>
      <c r="M594" s="451"/>
      <c r="N594" s="451"/>
      <c r="O594" s="451"/>
      <c r="P594" s="451"/>
      <c r="Q594" s="451"/>
      <c r="R594" s="451"/>
      <c r="S594" s="451"/>
      <c r="T594" s="451"/>
      <c r="U594" s="451"/>
      <c r="V594" s="451"/>
      <c r="W594" s="451"/>
      <c r="X594" s="451"/>
      <c r="Y594" s="451"/>
      <c r="Z594" s="451"/>
      <c r="AA594" s="451"/>
      <c r="AB594" s="451"/>
      <c r="AC594" s="451"/>
      <c r="AD594" s="451"/>
      <c r="AE594" s="451"/>
      <c r="AF594" s="451"/>
      <c r="AG594" s="451"/>
      <c r="AH594" s="451"/>
      <c r="AI594" s="451"/>
      <c r="AJ594" s="451"/>
      <c r="AK594" s="451"/>
      <c r="AL594" s="451"/>
      <c r="AM594" s="451"/>
      <c r="AN594" s="451"/>
      <c r="AO594" s="451"/>
      <c r="AP594" s="451"/>
      <c r="AQ594" s="451"/>
      <c r="AR594" s="451"/>
      <c r="AS594" s="451"/>
      <c r="AT594" s="451"/>
      <c r="AU594" s="451"/>
      <c r="AV594" s="451"/>
      <c r="AW594" s="451"/>
      <c r="AX594" s="451"/>
      <c r="AY594" s="451"/>
      <c r="AZ594" s="451"/>
      <c r="BA594" s="451"/>
      <c r="BB594" s="451"/>
      <c r="BC594" s="451"/>
      <c r="BD594" s="451"/>
      <c r="BE594" s="451"/>
      <c r="BF594" s="451"/>
      <c r="BG594" s="451"/>
      <c r="BH594" s="451"/>
      <c r="BI594" s="451"/>
      <c r="BJ594" s="451"/>
      <c r="BK594" s="451"/>
      <c r="BL594" s="451"/>
      <c r="BM594" s="451"/>
      <c r="BN594" s="451"/>
      <c r="BO594" s="451"/>
      <c r="BP594" s="451"/>
      <c r="BQ594" s="451"/>
      <c r="BR594" s="451"/>
      <c r="BS594" s="451"/>
      <c r="BT594" s="451"/>
      <c r="BU594" s="451"/>
      <c r="BV594" s="451"/>
      <c r="BW594" s="451"/>
      <c r="BX594" s="451"/>
      <c r="BY594" s="451"/>
      <c r="BZ594" s="451"/>
      <c r="CA594" s="451"/>
      <c r="CB594" s="451"/>
      <c r="CC594" s="451"/>
      <c r="CD594" s="451"/>
      <c r="CE594" s="451"/>
      <c r="CF594" s="451"/>
      <c r="CG594" s="451"/>
      <c r="CH594" s="451"/>
      <c r="CI594" s="451"/>
      <c r="CJ594" s="451"/>
      <c r="CK594" s="451"/>
      <c r="CL594" s="451"/>
      <c r="CM594" s="451"/>
      <c r="CN594" s="451"/>
      <c r="CO594" s="451"/>
      <c r="CP594" s="451"/>
      <c r="CQ594" s="451"/>
      <c r="CR594" s="451"/>
      <c r="CS594" s="451"/>
      <c r="CT594" s="451"/>
      <c r="CU594" s="451"/>
      <c r="CV594" s="451"/>
      <c r="CW594" s="451"/>
      <c r="CX594" s="451"/>
      <c r="CY594" s="451"/>
      <c r="CZ594" s="451"/>
      <c r="DA594" s="451"/>
      <c r="DB594" s="451"/>
      <c r="DC594" s="451"/>
      <c r="DD594" s="451"/>
      <c r="DE594" s="451"/>
      <c r="DF594" s="451"/>
      <c r="DG594" s="451"/>
      <c r="DH594" s="451"/>
      <c r="DI594" s="451"/>
      <c r="DJ594" s="451"/>
      <c r="DK594" s="451"/>
      <c r="DL594" s="451"/>
      <c r="DM594" s="451"/>
      <c r="DN594" s="451"/>
      <c r="DO594" s="451"/>
      <c r="DP594" s="451"/>
      <c r="DQ594" s="451"/>
      <c r="DR594" s="451"/>
      <c r="DS594" s="451"/>
      <c r="DT594" s="451"/>
      <c r="DU594" s="451"/>
      <c r="DV594" s="451"/>
      <c r="DW594" s="451"/>
      <c r="DX594" s="451"/>
      <c r="DY594" s="451"/>
      <c r="DZ594" s="451"/>
      <c r="EA594" s="451"/>
      <c r="EB594" s="451"/>
      <c r="EC594" s="451"/>
      <c r="ED594" s="451"/>
      <c r="EE594" s="451"/>
      <c r="EF594" s="451"/>
      <c r="EG594" s="451"/>
      <c r="EH594" s="451"/>
      <c r="EI594" s="451"/>
      <c r="EJ594" s="451"/>
      <c r="EK594" s="451"/>
      <c r="EL594" s="451"/>
      <c r="EM594" s="451"/>
      <c r="EN594" s="451"/>
      <c r="EO594" s="451"/>
      <c r="EP594" s="451"/>
      <c r="EQ594" s="451"/>
      <c r="ER594" s="451"/>
      <c r="ES594" s="451"/>
      <c r="ET594" s="451"/>
      <c r="EU594" s="451"/>
      <c r="EV594" s="451"/>
      <c r="EW594" s="451"/>
      <c r="EX594" s="451"/>
      <c r="EY594" s="451"/>
      <c r="EZ594" s="451"/>
      <c r="FA594" s="451"/>
      <c r="FB594" s="451"/>
      <c r="FC594" s="451"/>
      <c r="FD594" s="451"/>
      <c r="FE594" s="451"/>
      <c r="FF594" s="451"/>
      <c r="FG594" s="451"/>
      <c r="FH594" s="451"/>
      <c r="FI594" s="451"/>
      <c r="FJ594" s="451"/>
      <c r="FK594" s="451"/>
      <c r="FL594" s="451"/>
      <c r="FM594" s="451"/>
      <c r="FN594" s="451"/>
    </row>
    <row r="595" spans="1:170" ht="15.75" customHeight="1">
      <c r="A595" s="451"/>
      <c r="B595" s="451"/>
      <c r="C595" s="451"/>
      <c r="D595" s="451"/>
      <c r="E595" s="451"/>
      <c r="F595" s="451"/>
      <c r="G595" s="451"/>
      <c r="H595" s="451"/>
      <c r="I595" s="451"/>
      <c r="J595" s="451"/>
      <c r="K595" s="451"/>
      <c r="L595" s="451"/>
      <c r="M595" s="451"/>
      <c r="N595" s="451"/>
      <c r="O595" s="451"/>
      <c r="P595" s="451"/>
      <c r="Q595" s="451"/>
      <c r="R595" s="451"/>
      <c r="S595" s="451"/>
      <c r="T595" s="451"/>
      <c r="U595" s="451"/>
      <c r="V595" s="451"/>
      <c r="W595" s="451"/>
      <c r="X595" s="451"/>
      <c r="Y595" s="451"/>
      <c r="Z595" s="451"/>
      <c r="AA595" s="451"/>
      <c r="AB595" s="451"/>
      <c r="AC595" s="451"/>
      <c r="AD595" s="451"/>
      <c r="AE595" s="451"/>
      <c r="AF595" s="451"/>
      <c r="AG595" s="451"/>
      <c r="AH595" s="451"/>
      <c r="AI595" s="451"/>
      <c r="AJ595" s="451"/>
      <c r="AK595" s="451"/>
      <c r="AL595" s="451"/>
      <c r="AM595" s="451"/>
      <c r="AN595" s="451"/>
      <c r="AO595" s="451"/>
      <c r="AP595" s="451"/>
      <c r="AQ595" s="451"/>
      <c r="AR595" s="451"/>
      <c r="AS595" s="451"/>
      <c r="AT595" s="451"/>
      <c r="AU595" s="451"/>
      <c r="AV595" s="451"/>
      <c r="AW595" s="451"/>
      <c r="AX595" s="451"/>
      <c r="AY595" s="451"/>
      <c r="AZ595" s="451"/>
      <c r="BA595" s="451"/>
      <c r="BB595" s="451"/>
      <c r="BC595" s="451"/>
      <c r="BD595" s="451"/>
      <c r="BE595" s="451"/>
      <c r="BF595" s="451"/>
      <c r="BG595" s="451"/>
      <c r="BH595" s="451"/>
      <c r="BI595" s="451"/>
      <c r="BJ595" s="451"/>
      <c r="BK595" s="451"/>
      <c r="BL595" s="451"/>
      <c r="BM595" s="451"/>
      <c r="BN595" s="451"/>
      <c r="BO595" s="451"/>
      <c r="BP595" s="451"/>
      <c r="BQ595" s="451"/>
      <c r="BR595" s="451"/>
      <c r="BS595" s="451"/>
      <c r="BT595" s="451"/>
      <c r="BU595" s="451"/>
      <c r="BV595" s="451"/>
      <c r="BW595" s="451"/>
      <c r="BX595" s="451"/>
      <c r="BY595" s="451"/>
      <c r="BZ595" s="451"/>
      <c r="CA595" s="451"/>
      <c r="CB595" s="451"/>
      <c r="CC595" s="451"/>
      <c r="CD595" s="451"/>
      <c r="CE595" s="451"/>
      <c r="CF595" s="451"/>
      <c r="CG595" s="451"/>
      <c r="CH595" s="451"/>
      <c r="CI595" s="451"/>
      <c r="CJ595" s="451"/>
      <c r="CK595" s="451"/>
      <c r="CL595" s="451"/>
      <c r="CM595" s="451"/>
      <c r="CN595" s="451"/>
      <c r="CO595" s="451"/>
      <c r="CP595" s="451"/>
      <c r="CQ595" s="451"/>
      <c r="CR595" s="451"/>
      <c r="CS595" s="451"/>
      <c r="CT595" s="451"/>
      <c r="CU595" s="451"/>
      <c r="CV595" s="451"/>
      <c r="CW595" s="451"/>
      <c r="CX595" s="451"/>
      <c r="CY595" s="451"/>
      <c r="CZ595" s="451"/>
      <c r="DA595" s="451"/>
      <c r="DB595" s="451"/>
      <c r="DC595" s="451"/>
      <c r="DD595" s="451"/>
      <c r="DE595" s="451"/>
      <c r="DF595" s="451"/>
      <c r="DG595" s="451"/>
      <c r="DH595" s="451"/>
      <c r="DI595" s="451"/>
      <c r="DJ595" s="451"/>
      <c r="DK595" s="451"/>
      <c r="DL595" s="451"/>
      <c r="DM595" s="451"/>
      <c r="DN595" s="451"/>
      <c r="DO595" s="451"/>
      <c r="DP595" s="451"/>
      <c r="DQ595" s="451"/>
      <c r="DR595" s="451"/>
      <c r="DS595" s="451"/>
      <c r="DT595" s="451"/>
      <c r="DU595" s="451"/>
      <c r="DV595" s="451"/>
      <c r="DW595" s="451"/>
      <c r="DX595" s="451"/>
      <c r="DY595" s="451"/>
      <c r="DZ595" s="451"/>
      <c r="EA595" s="451"/>
      <c r="EB595" s="451"/>
      <c r="EC595" s="451"/>
      <c r="ED595" s="451"/>
      <c r="EE595" s="451"/>
      <c r="EF595" s="451"/>
      <c r="EG595" s="451"/>
      <c r="EH595" s="451"/>
      <c r="EI595" s="451"/>
      <c r="EJ595" s="451"/>
      <c r="EK595" s="451"/>
      <c r="EL595" s="451"/>
      <c r="EM595" s="451"/>
      <c r="EN595" s="451"/>
      <c r="EO595" s="451"/>
      <c r="EP595" s="451"/>
      <c r="EQ595" s="451"/>
      <c r="ER595" s="451"/>
      <c r="ES595" s="451"/>
      <c r="ET595" s="451"/>
      <c r="EU595" s="451"/>
      <c r="EV595" s="451"/>
      <c r="EW595" s="451"/>
      <c r="EX595" s="451"/>
      <c r="EY595" s="451"/>
      <c r="EZ595" s="451"/>
      <c r="FA595" s="451"/>
      <c r="FB595" s="451"/>
      <c r="FC595" s="451"/>
      <c r="FD595" s="451"/>
      <c r="FE595" s="451"/>
      <c r="FF595" s="451"/>
      <c r="FG595" s="451"/>
      <c r="FH595" s="451"/>
      <c r="FI595" s="451"/>
      <c r="FJ595" s="451"/>
      <c r="FK595" s="451"/>
      <c r="FL595" s="451"/>
      <c r="FM595" s="451"/>
      <c r="FN595" s="451"/>
    </row>
    <row r="596" spans="1:170" ht="15.75" customHeight="1">
      <c r="A596" s="451"/>
      <c r="B596" s="451"/>
      <c r="C596" s="451"/>
      <c r="D596" s="451"/>
      <c r="E596" s="451"/>
      <c r="F596" s="451"/>
      <c r="G596" s="451"/>
      <c r="H596" s="451"/>
      <c r="I596" s="451"/>
      <c r="J596" s="451"/>
      <c r="K596" s="451"/>
      <c r="L596" s="451"/>
      <c r="M596" s="451"/>
      <c r="N596" s="451"/>
      <c r="O596" s="451"/>
      <c r="P596" s="451"/>
      <c r="Q596" s="451"/>
      <c r="R596" s="451"/>
      <c r="S596" s="451"/>
      <c r="T596" s="451"/>
      <c r="U596" s="451"/>
      <c r="V596" s="451"/>
      <c r="W596" s="451"/>
      <c r="X596" s="451"/>
      <c r="Y596" s="451"/>
      <c r="Z596" s="451"/>
      <c r="AA596" s="451"/>
      <c r="AB596" s="451"/>
      <c r="AC596" s="451"/>
      <c r="AD596" s="451"/>
      <c r="AE596" s="451"/>
      <c r="AF596" s="451"/>
      <c r="AG596" s="451"/>
      <c r="AH596" s="451"/>
      <c r="AI596" s="451"/>
      <c r="AJ596" s="451"/>
      <c r="AK596" s="451"/>
      <c r="AL596" s="451"/>
      <c r="AM596" s="451"/>
      <c r="AN596" s="451"/>
      <c r="AO596" s="451"/>
      <c r="AP596" s="451"/>
      <c r="AQ596" s="451"/>
      <c r="AR596" s="451"/>
      <c r="AS596" s="451"/>
      <c r="AT596" s="451"/>
      <c r="AU596" s="451"/>
      <c r="AV596" s="451"/>
      <c r="AW596" s="451"/>
      <c r="AX596" s="451"/>
      <c r="AY596" s="451"/>
      <c r="AZ596" s="451"/>
      <c r="BA596" s="451"/>
      <c r="BB596" s="451"/>
      <c r="BC596" s="451"/>
      <c r="BD596" s="451"/>
      <c r="BE596" s="451"/>
      <c r="BF596" s="451"/>
      <c r="BG596" s="451"/>
      <c r="BH596" s="451"/>
      <c r="BI596" s="451"/>
      <c r="BJ596" s="451"/>
      <c r="BK596" s="451"/>
      <c r="BL596" s="451"/>
      <c r="BM596" s="451"/>
      <c r="BN596" s="451"/>
      <c r="BO596" s="451"/>
      <c r="BP596" s="451"/>
      <c r="BQ596" s="451"/>
      <c r="BR596" s="451"/>
      <c r="BS596" s="451"/>
      <c r="BT596" s="451"/>
      <c r="BU596" s="451"/>
      <c r="BV596" s="451"/>
      <c r="BW596" s="451"/>
      <c r="BX596" s="451"/>
      <c r="BY596" s="451"/>
      <c r="BZ596" s="451"/>
      <c r="CA596" s="451"/>
      <c r="CB596" s="451"/>
      <c r="CC596" s="451"/>
      <c r="CD596" s="451"/>
      <c r="CE596" s="451"/>
      <c r="CF596" s="451"/>
      <c r="CG596" s="451"/>
      <c r="CH596" s="451"/>
      <c r="CI596" s="451"/>
      <c r="CJ596" s="451"/>
      <c r="CK596" s="451"/>
      <c r="CL596" s="451"/>
      <c r="CM596" s="451"/>
      <c r="CN596" s="451"/>
      <c r="CO596" s="451"/>
      <c r="CP596" s="451"/>
      <c r="CQ596" s="451"/>
      <c r="CR596" s="451"/>
      <c r="CS596" s="451"/>
      <c r="CT596" s="451"/>
      <c r="CU596" s="451"/>
      <c r="CV596" s="451"/>
      <c r="CW596" s="451"/>
      <c r="CX596" s="451"/>
      <c r="CY596" s="451"/>
      <c r="CZ596" s="451"/>
      <c r="DA596" s="451"/>
      <c r="DB596" s="451"/>
      <c r="DC596" s="451"/>
      <c r="DD596" s="451"/>
      <c r="DE596" s="451"/>
      <c r="DF596" s="451"/>
      <c r="DG596" s="451"/>
      <c r="DH596" s="451"/>
      <c r="DI596" s="451"/>
      <c r="DJ596" s="451"/>
      <c r="DK596" s="451"/>
      <c r="DL596" s="451"/>
      <c r="DM596" s="451"/>
      <c r="DN596" s="451"/>
      <c r="DO596" s="451"/>
      <c r="DP596" s="451"/>
      <c r="DQ596" s="451"/>
      <c r="DR596" s="451"/>
      <c r="DS596" s="451"/>
      <c r="DT596" s="451"/>
      <c r="DU596" s="451"/>
      <c r="DV596" s="451"/>
      <c r="DW596" s="451"/>
      <c r="DX596" s="451"/>
      <c r="DY596" s="451"/>
      <c r="DZ596" s="451"/>
      <c r="EA596" s="451"/>
      <c r="EB596" s="451"/>
      <c r="EC596" s="451"/>
      <c r="ED596" s="451"/>
      <c r="EE596" s="451"/>
      <c r="EF596" s="451"/>
      <c r="EG596" s="451"/>
      <c r="EH596" s="451"/>
      <c r="EI596" s="451"/>
      <c r="EJ596" s="451"/>
      <c r="EK596" s="451"/>
      <c r="EL596" s="451"/>
      <c r="EM596" s="451"/>
      <c r="EN596" s="451"/>
      <c r="EO596" s="451"/>
      <c r="EP596" s="451"/>
      <c r="EQ596" s="451"/>
      <c r="ER596" s="451"/>
      <c r="ES596" s="451"/>
      <c r="ET596" s="451"/>
      <c r="EU596" s="451"/>
      <c r="EV596" s="451"/>
      <c r="EW596" s="451"/>
      <c r="EX596" s="451"/>
      <c r="EY596" s="451"/>
      <c r="EZ596" s="451"/>
      <c r="FA596" s="451"/>
      <c r="FB596" s="451"/>
      <c r="FC596" s="451"/>
      <c r="FD596" s="451"/>
      <c r="FE596" s="451"/>
      <c r="FF596" s="451"/>
      <c r="FG596" s="451"/>
      <c r="FH596" s="451"/>
      <c r="FI596" s="451"/>
      <c r="FJ596" s="451"/>
      <c r="FK596" s="451"/>
      <c r="FL596" s="451"/>
      <c r="FM596" s="451"/>
      <c r="FN596" s="451"/>
    </row>
    <row r="597" spans="1:170" ht="15.75" customHeight="1">
      <c r="A597" s="451"/>
      <c r="B597" s="451"/>
      <c r="C597" s="451"/>
      <c r="D597" s="451"/>
      <c r="E597" s="451"/>
      <c r="F597" s="451"/>
      <c r="G597" s="451"/>
      <c r="H597" s="451"/>
      <c r="I597" s="451"/>
      <c r="J597" s="451"/>
      <c r="K597" s="451"/>
      <c r="L597" s="451"/>
      <c r="M597" s="451"/>
      <c r="N597" s="451"/>
      <c r="O597" s="451"/>
      <c r="P597" s="451"/>
      <c r="Q597" s="451"/>
      <c r="R597" s="451"/>
      <c r="S597" s="451"/>
      <c r="T597" s="451"/>
      <c r="U597" s="451"/>
      <c r="V597" s="451"/>
      <c r="W597" s="451"/>
      <c r="X597" s="451"/>
      <c r="Y597" s="451"/>
      <c r="Z597" s="451"/>
      <c r="AA597" s="451"/>
      <c r="AB597" s="451"/>
      <c r="AC597" s="451"/>
      <c r="AD597" s="451"/>
      <c r="AE597" s="451"/>
      <c r="AF597" s="451"/>
      <c r="AG597" s="451"/>
      <c r="AH597" s="451"/>
      <c r="AI597" s="451"/>
      <c r="AJ597" s="451"/>
      <c r="AK597" s="451"/>
      <c r="AL597" s="451"/>
      <c r="AM597" s="451"/>
      <c r="AN597" s="451"/>
      <c r="AO597" s="451"/>
      <c r="AP597" s="451"/>
      <c r="AQ597" s="451"/>
      <c r="AR597" s="451"/>
      <c r="AS597" s="451"/>
      <c r="AT597" s="451"/>
      <c r="AU597" s="451"/>
      <c r="AV597" s="451"/>
      <c r="AW597" s="451"/>
      <c r="AX597" s="451"/>
      <c r="AY597" s="451"/>
      <c r="AZ597" s="451"/>
      <c r="BA597" s="451"/>
      <c r="BB597" s="451"/>
      <c r="BC597" s="451"/>
      <c r="BD597" s="451"/>
      <c r="BE597" s="451"/>
      <c r="BF597" s="451"/>
      <c r="BG597" s="451"/>
      <c r="BH597" s="451"/>
      <c r="BI597" s="451"/>
      <c r="BJ597" s="451"/>
      <c r="BK597" s="451"/>
      <c r="BL597" s="451"/>
      <c r="BM597" s="451"/>
      <c r="BN597" s="451"/>
      <c r="BO597" s="451"/>
      <c r="BP597" s="451"/>
      <c r="BQ597" s="451"/>
      <c r="BR597" s="451"/>
      <c r="BS597" s="451"/>
      <c r="BT597" s="451"/>
      <c r="BU597" s="451"/>
      <c r="BV597" s="451"/>
      <c r="BW597" s="451"/>
      <c r="BX597" s="451"/>
      <c r="BY597" s="451"/>
      <c r="BZ597" s="451"/>
      <c r="CA597" s="451"/>
      <c r="CB597" s="451"/>
      <c r="CC597" s="451"/>
      <c r="CD597" s="451"/>
      <c r="CE597" s="451"/>
      <c r="CF597" s="451"/>
      <c r="CG597" s="451"/>
      <c r="CH597" s="451"/>
      <c r="CI597" s="451"/>
      <c r="CJ597" s="451"/>
      <c r="CK597" s="451"/>
      <c r="CL597" s="451"/>
      <c r="CM597" s="451"/>
      <c r="CN597" s="451"/>
      <c r="CO597" s="451"/>
      <c r="CP597" s="451"/>
      <c r="CQ597" s="451"/>
      <c r="CR597" s="451"/>
      <c r="CS597" s="451"/>
      <c r="CT597" s="451"/>
      <c r="CU597" s="451"/>
      <c r="CV597" s="451"/>
      <c r="CW597" s="451"/>
      <c r="CX597" s="451"/>
      <c r="CY597" s="451"/>
      <c r="CZ597" s="451"/>
      <c r="DA597" s="451"/>
      <c r="DB597" s="451"/>
      <c r="DC597" s="451"/>
      <c r="DD597" s="451"/>
      <c r="DE597" s="451"/>
      <c r="DF597" s="451"/>
      <c r="DG597" s="451"/>
      <c r="DH597" s="451"/>
      <c r="DI597" s="451"/>
      <c r="DJ597" s="451"/>
      <c r="DK597" s="451"/>
      <c r="DL597" s="451"/>
      <c r="DM597" s="451"/>
      <c r="DN597" s="451"/>
      <c r="DO597" s="451"/>
      <c r="DP597" s="451"/>
      <c r="DQ597" s="451"/>
      <c r="DR597" s="451"/>
      <c r="DS597" s="451"/>
      <c r="DT597" s="451"/>
      <c r="DU597" s="451"/>
      <c r="DV597" s="451"/>
      <c r="DW597" s="451"/>
      <c r="DX597" s="451"/>
      <c r="DY597" s="451"/>
      <c r="DZ597" s="451"/>
      <c r="EA597" s="451"/>
      <c r="EB597" s="451"/>
      <c r="EC597" s="451"/>
      <c r="ED597" s="451"/>
      <c r="EE597" s="451"/>
      <c r="EF597" s="451"/>
      <c r="EG597" s="451"/>
      <c r="EH597" s="451"/>
      <c r="EI597" s="451"/>
      <c r="EJ597" s="451"/>
      <c r="EK597" s="451"/>
      <c r="EL597" s="451"/>
      <c r="EM597" s="451"/>
      <c r="EN597" s="451"/>
      <c r="EO597" s="451"/>
      <c r="EP597" s="451"/>
      <c r="EQ597" s="451"/>
      <c r="ER597" s="451"/>
      <c r="ES597" s="451"/>
      <c r="ET597" s="451"/>
      <c r="EU597" s="451"/>
      <c r="EV597" s="451"/>
      <c r="EW597" s="451"/>
      <c r="EX597" s="451"/>
      <c r="EY597" s="451"/>
      <c r="EZ597" s="451"/>
      <c r="FA597" s="451"/>
      <c r="FB597" s="451"/>
      <c r="FC597" s="451"/>
      <c r="FD597" s="451"/>
      <c r="FE597" s="451"/>
      <c r="FF597" s="451"/>
      <c r="FG597" s="451"/>
      <c r="FH597" s="451"/>
      <c r="FI597" s="451"/>
      <c r="FJ597" s="451"/>
      <c r="FK597" s="451"/>
      <c r="FL597" s="451"/>
      <c r="FM597" s="451"/>
      <c r="FN597" s="451"/>
    </row>
    <row r="598" spans="1:170" ht="15.75" customHeight="1">
      <c r="A598" s="451"/>
      <c r="B598" s="451"/>
      <c r="C598" s="451"/>
      <c r="D598" s="451"/>
      <c r="E598" s="451"/>
      <c r="F598" s="451"/>
      <c r="G598" s="451"/>
      <c r="H598" s="451"/>
      <c r="I598" s="451"/>
      <c r="J598" s="451"/>
      <c r="K598" s="451"/>
      <c r="L598" s="451"/>
      <c r="M598" s="451"/>
      <c r="N598" s="451"/>
      <c r="O598" s="451"/>
      <c r="P598" s="451"/>
      <c r="Q598" s="451"/>
      <c r="R598" s="451"/>
      <c r="S598" s="451"/>
      <c r="T598" s="451"/>
      <c r="U598" s="451"/>
      <c r="V598" s="451"/>
      <c r="W598" s="451"/>
      <c r="X598" s="451"/>
      <c r="Y598" s="451"/>
      <c r="Z598" s="451"/>
      <c r="AA598" s="451"/>
      <c r="AB598" s="451"/>
      <c r="AC598" s="451"/>
      <c r="AD598" s="451"/>
      <c r="AE598" s="451"/>
      <c r="AF598" s="451"/>
      <c r="AG598" s="451"/>
      <c r="AH598" s="451"/>
      <c r="AI598" s="451"/>
      <c r="AJ598" s="451"/>
      <c r="AK598" s="451"/>
      <c r="AL598" s="451"/>
      <c r="AM598" s="451"/>
      <c r="AN598" s="451"/>
      <c r="AO598" s="451"/>
      <c r="AP598" s="451"/>
      <c r="AQ598" s="451"/>
      <c r="AR598" s="451"/>
      <c r="AS598" s="451"/>
      <c r="AT598" s="451"/>
      <c r="AU598" s="451"/>
      <c r="AV598" s="451"/>
      <c r="AW598" s="451"/>
      <c r="AX598" s="451"/>
      <c r="AY598" s="451"/>
      <c r="AZ598" s="451"/>
      <c r="BA598" s="451"/>
      <c r="BB598" s="451"/>
      <c r="BC598" s="451"/>
      <c r="BD598" s="451"/>
      <c r="BE598" s="451"/>
      <c r="BF598" s="451"/>
      <c r="BG598" s="451"/>
      <c r="BH598" s="451"/>
      <c r="BI598" s="451"/>
      <c r="BJ598" s="451"/>
      <c r="BK598" s="451"/>
      <c r="BL598" s="451"/>
      <c r="BM598" s="451"/>
      <c r="BN598" s="451"/>
      <c r="BO598" s="451"/>
      <c r="BP598" s="451"/>
      <c r="BQ598" s="451"/>
      <c r="BR598" s="451"/>
      <c r="BS598" s="451"/>
      <c r="BT598" s="451"/>
      <c r="BU598" s="451"/>
      <c r="BV598" s="451"/>
      <c r="BW598" s="451"/>
      <c r="BX598" s="451"/>
      <c r="BY598" s="451"/>
      <c r="BZ598" s="451"/>
      <c r="CA598" s="451"/>
      <c r="CB598" s="451"/>
      <c r="CC598" s="451"/>
      <c r="CD598" s="451"/>
      <c r="CE598" s="451"/>
      <c r="CF598" s="451"/>
      <c r="CG598" s="451"/>
      <c r="CH598" s="451"/>
      <c r="CI598" s="451"/>
      <c r="CJ598" s="451"/>
      <c r="CK598" s="451"/>
      <c r="CL598" s="451"/>
      <c r="CM598" s="451"/>
      <c r="CN598" s="451"/>
      <c r="CO598" s="451"/>
      <c r="CP598" s="451"/>
      <c r="CQ598" s="451"/>
      <c r="CR598" s="451"/>
      <c r="CS598" s="451"/>
      <c r="CT598" s="451"/>
      <c r="CU598" s="451"/>
      <c r="CV598" s="451"/>
      <c r="CW598" s="451"/>
      <c r="CX598" s="451"/>
      <c r="CY598" s="451"/>
      <c r="CZ598" s="451"/>
      <c r="DA598" s="451"/>
      <c r="DB598" s="451"/>
      <c r="DC598" s="451"/>
      <c r="DD598" s="451"/>
      <c r="DE598" s="451"/>
      <c r="DF598" s="451"/>
      <c r="DG598" s="451"/>
      <c r="DH598" s="451"/>
      <c r="DI598" s="451"/>
      <c r="DJ598" s="451"/>
      <c r="DK598" s="451"/>
      <c r="DL598" s="451"/>
      <c r="DM598" s="451"/>
      <c r="DN598" s="451"/>
      <c r="DO598" s="451"/>
      <c r="DP598" s="451"/>
      <c r="DQ598" s="451"/>
      <c r="DR598" s="451"/>
      <c r="DS598" s="451"/>
      <c r="DT598" s="451"/>
      <c r="DU598" s="451"/>
      <c r="DV598" s="451"/>
      <c r="DW598" s="451"/>
      <c r="DX598" s="451"/>
      <c r="DY598" s="451"/>
      <c r="DZ598" s="451"/>
      <c r="EA598" s="451"/>
      <c r="EB598" s="451"/>
      <c r="EC598" s="451"/>
      <c r="ED598" s="451"/>
      <c r="EE598" s="451"/>
      <c r="EF598" s="451"/>
      <c r="EG598" s="451"/>
      <c r="EH598" s="451"/>
      <c r="EI598" s="451"/>
      <c r="EJ598" s="451"/>
      <c r="EK598" s="451"/>
      <c r="EL598" s="451"/>
      <c r="EM598" s="451"/>
      <c r="EN598" s="451"/>
      <c r="EO598" s="451"/>
      <c r="EP598" s="451"/>
      <c r="EQ598" s="451"/>
      <c r="ER598" s="451"/>
      <c r="ES598" s="451"/>
      <c r="ET598" s="451"/>
      <c r="EU598" s="451"/>
      <c r="EV598" s="451"/>
      <c r="EW598" s="451"/>
      <c r="EX598" s="451"/>
      <c r="EY598" s="451"/>
      <c r="EZ598" s="451"/>
      <c r="FA598" s="451"/>
      <c r="FB598" s="451"/>
      <c r="FC598" s="451"/>
      <c r="FD598" s="451"/>
      <c r="FE598" s="451"/>
      <c r="FF598" s="451"/>
      <c r="FG598" s="451"/>
      <c r="FH598" s="451"/>
      <c r="FI598" s="451"/>
      <c r="FJ598" s="451"/>
      <c r="FK598" s="451"/>
      <c r="FL598" s="451"/>
      <c r="FM598" s="451"/>
      <c r="FN598" s="451"/>
    </row>
    <row r="599" spans="1:170" ht="15.75" customHeight="1">
      <c r="A599" s="451"/>
      <c r="B599" s="451"/>
      <c r="C599" s="451"/>
      <c r="D599" s="451"/>
      <c r="E599" s="451"/>
      <c r="F599" s="451"/>
      <c r="G599" s="451"/>
      <c r="H599" s="451"/>
      <c r="I599" s="451"/>
      <c r="J599" s="451"/>
      <c r="K599" s="451"/>
      <c r="L599" s="451"/>
      <c r="M599" s="451"/>
      <c r="N599" s="451"/>
      <c r="O599" s="451"/>
      <c r="P599" s="451"/>
      <c r="Q599" s="451"/>
      <c r="R599" s="451"/>
      <c r="S599" s="451"/>
      <c r="T599" s="451"/>
      <c r="U599" s="451"/>
      <c r="V599" s="451"/>
      <c r="W599" s="451"/>
      <c r="X599" s="451"/>
      <c r="Y599" s="451"/>
      <c r="Z599" s="451"/>
      <c r="AA599" s="451"/>
      <c r="AB599" s="451"/>
      <c r="AC599" s="451"/>
      <c r="AD599" s="451"/>
      <c r="AE599" s="451"/>
      <c r="AF599" s="451"/>
      <c r="AG599" s="451"/>
      <c r="AH599" s="451"/>
      <c r="AI599" s="451"/>
      <c r="AJ599" s="451"/>
      <c r="AK599" s="451"/>
      <c r="AL599" s="451"/>
      <c r="AM599" s="451"/>
      <c r="AN599" s="451"/>
      <c r="AO599" s="451"/>
      <c r="AP599" s="451"/>
      <c r="AQ599" s="451"/>
      <c r="AR599" s="451"/>
      <c r="AS599" s="451"/>
      <c r="AT599" s="451"/>
      <c r="AU599" s="451"/>
      <c r="AV599" s="451"/>
      <c r="AW599" s="451"/>
      <c r="AX599" s="451"/>
      <c r="AY599" s="451"/>
      <c r="AZ599" s="451"/>
      <c r="BA599" s="451"/>
      <c r="BB599" s="451"/>
      <c r="BC599" s="451"/>
      <c r="BD599" s="451"/>
      <c r="BE599" s="451"/>
      <c r="BF599" s="451"/>
      <c r="BG599" s="451"/>
      <c r="BH599" s="451"/>
      <c r="BI599" s="451"/>
      <c r="BJ599" s="451"/>
      <c r="BK599" s="451"/>
      <c r="BL599" s="451"/>
      <c r="BM599" s="451"/>
      <c r="BN599" s="451"/>
      <c r="BO599" s="451"/>
      <c r="BP599" s="451"/>
      <c r="BQ599" s="451"/>
      <c r="BR599" s="451"/>
      <c r="BS599" s="451"/>
      <c r="BT599" s="451"/>
      <c r="BU599" s="451"/>
      <c r="BV599" s="451"/>
      <c r="BW599" s="451"/>
      <c r="BX599" s="451"/>
      <c r="BY599" s="451"/>
      <c r="BZ599" s="451"/>
      <c r="CA599" s="451"/>
      <c r="CB599" s="451"/>
      <c r="CC599" s="451"/>
      <c r="CD599" s="451"/>
      <c r="CE599" s="451"/>
      <c r="CF599" s="451"/>
      <c r="CG599" s="451"/>
      <c r="CH599" s="451"/>
      <c r="CI599" s="451"/>
      <c r="CJ599" s="451"/>
      <c r="CK599" s="451"/>
      <c r="CL599" s="451"/>
      <c r="CM599" s="451"/>
      <c r="CN599" s="451"/>
      <c r="CO599" s="451"/>
      <c r="CP599" s="451"/>
      <c r="CQ599" s="451"/>
      <c r="CR599" s="451"/>
      <c r="CS599" s="451"/>
      <c r="CT599" s="451"/>
      <c r="CU599" s="451"/>
      <c r="CV599" s="451"/>
      <c r="CW599" s="451"/>
      <c r="CX599" s="451"/>
      <c r="CY599" s="451"/>
      <c r="CZ599" s="451"/>
      <c r="DA599" s="451"/>
      <c r="DB599" s="451"/>
      <c r="DC599" s="451"/>
      <c r="DD599" s="451"/>
      <c r="DE599" s="451"/>
      <c r="DF599" s="451"/>
      <c r="DG599" s="451"/>
      <c r="DH599" s="451"/>
      <c r="DI599" s="451"/>
      <c r="DJ599" s="451"/>
      <c r="DK599" s="451"/>
      <c r="DL599" s="451"/>
      <c r="DM599" s="451"/>
      <c r="DN599" s="451"/>
      <c r="DO599" s="451"/>
      <c r="DP599" s="451"/>
      <c r="DQ599" s="451"/>
      <c r="DR599" s="451"/>
      <c r="DS599" s="451"/>
      <c r="DT599" s="451"/>
      <c r="DU599" s="451"/>
      <c r="DV599" s="451"/>
      <c r="DW599" s="451"/>
      <c r="DX599" s="451"/>
      <c r="DY599" s="451"/>
      <c r="DZ599" s="451"/>
      <c r="EA599" s="451"/>
      <c r="EB599" s="451"/>
      <c r="EC599" s="451"/>
      <c r="ED599" s="451"/>
      <c r="EE599" s="451"/>
      <c r="EF599" s="451"/>
      <c r="EG599" s="451"/>
      <c r="EH599" s="451"/>
      <c r="EI599" s="451"/>
      <c r="EJ599" s="451"/>
      <c r="EK599" s="451"/>
      <c r="EL599" s="451"/>
      <c r="EM599" s="451"/>
      <c r="EN599" s="451"/>
      <c r="EO599" s="451"/>
      <c r="EP599" s="451"/>
      <c r="EQ599" s="451"/>
      <c r="ER599" s="451"/>
      <c r="ES599" s="451"/>
      <c r="ET599" s="451"/>
      <c r="EU599" s="451"/>
      <c r="EV599" s="451"/>
      <c r="EW599" s="451"/>
      <c r="EX599" s="451"/>
      <c r="EY599" s="451"/>
      <c r="EZ599" s="451"/>
      <c r="FA599" s="451"/>
      <c r="FB599" s="451"/>
      <c r="FC599" s="451"/>
      <c r="FD599" s="451"/>
      <c r="FE599" s="451"/>
      <c r="FF599" s="451"/>
      <c r="FG599" s="451"/>
      <c r="FH599" s="451"/>
      <c r="FI599" s="451"/>
      <c r="FJ599" s="451"/>
      <c r="FK599" s="451"/>
      <c r="FL599" s="451"/>
      <c r="FM599" s="451"/>
      <c r="FN599" s="451"/>
    </row>
    <row r="600" spans="1:170" ht="15.75" customHeight="1">
      <c r="A600" s="451"/>
      <c r="B600" s="451"/>
      <c r="C600" s="451"/>
      <c r="D600" s="451"/>
      <c r="E600" s="451"/>
      <c r="F600" s="451"/>
      <c r="G600" s="451"/>
      <c r="H600" s="451"/>
      <c r="I600" s="451"/>
      <c r="J600" s="451"/>
      <c r="K600" s="451"/>
      <c r="L600" s="451"/>
      <c r="M600" s="451"/>
      <c r="N600" s="451"/>
      <c r="O600" s="451"/>
      <c r="P600" s="451"/>
      <c r="Q600" s="451"/>
      <c r="R600" s="451"/>
      <c r="S600" s="451"/>
      <c r="T600" s="451"/>
      <c r="U600" s="451"/>
      <c r="V600" s="451"/>
      <c r="W600" s="451"/>
      <c r="X600" s="451"/>
      <c r="Y600" s="451"/>
      <c r="Z600" s="451"/>
      <c r="AA600" s="451"/>
      <c r="AB600" s="451"/>
      <c r="AC600" s="451"/>
      <c r="AD600" s="451"/>
      <c r="AE600" s="451"/>
      <c r="AF600" s="451"/>
      <c r="AG600" s="451"/>
      <c r="AH600" s="451"/>
      <c r="AI600" s="451"/>
      <c r="AJ600" s="451"/>
      <c r="AK600" s="451"/>
      <c r="AL600" s="451"/>
      <c r="AM600" s="451"/>
      <c r="AN600" s="451"/>
      <c r="AO600" s="451"/>
      <c r="AP600" s="451"/>
      <c r="AQ600" s="451"/>
      <c r="AR600" s="451"/>
      <c r="AS600" s="451"/>
      <c r="AT600" s="451"/>
      <c r="AU600" s="451"/>
      <c r="AV600" s="451"/>
      <c r="AW600" s="451"/>
      <c r="AX600" s="451"/>
      <c r="AY600" s="451"/>
      <c r="AZ600" s="451"/>
      <c r="BA600" s="451"/>
      <c r="BB600" s="451"/>
      <c r="BC600" s="451"/>
      <c r="BD600" s="451"/>
      <c r="BE600" s="451"/>
      <c r="BF600" s="451"/>
      <c r="BG600" s="451"/>
      <c r="BH600" s="451"/>
      <c r="BI600" s="451"/>
      <c r="BJ600" s="451"/>
      <c r="BK600" s="451"/>
      <c r="BL600" s="451"/>
      <c r="BM600" s="451"/>
      <c r="BN600" s="451"/>
      <c r="BO600" s="451"/>
      <c r="BP600" s="451"/>
      <c r="BQ600" s="451"/>
      <c r="BR600" s="451"/>
      <c r="BS600" s="451"/>
      <c r="BT600" s="451"/>
      <c r="BU600" s="451"/>
      <c r="BV600" s="451"/>
      <c r="BW600" s="451"/>
      <c r="BX600" s="451"/>
      <c r="BY600" s="451"/>
      <c r="BZ600" s="451"/>
      <c r="CA600" s="451"/>
      <c r="CB600" s="451"/>
      <c r="CC600" s="451"/>
      <c r="CD600" s="451"/>
      <c r="CE600" s="451"/>
      <c r="CF600" s="451"/>
      <c r="CG600" s="451"/>
      <c r="CH600" s="451"/>
      <c r="CI600" s="451"/>
      <c r="CJ600" s="451"/>
      <c r="CK600" s="451"/>
      <c r="CL600" s="451"/>
      <c r="CM600" s="451"/>
      <c r="CN600" s="451"/>
      <c r="CO600" s="451"/>
      <c r="CP600" s="451"/>
      <c r="CQ600" s="451"/>
      <c r="CR600" s="451"/>
      <c r="CS600" s="451"/>
      <c r="CT600" s="451"/>
      <c r="CU600" s="451"/>
      <c r="CV600" s="451"/>
      <c r="CW600" s="451"/>
      <c r="CX600" s="451"/>
      <c r="CY600" s="451"/>
      <c r="CZ600" s="451"/>
      <c r="DA600" s="451"/>
      <c r="DB600" s="451"/>
      <c r="DC600" s="451"/>
      <c r="DD600" s="451"/>
      <c r="DE600" s="451"/>
      <c r="DF600" s="451"/>
      <c r="DG600" s="451"/>
      <c r="DH600" s="451"/>
      <c r="DI600" s="451"/>
      <c r="DJ600" s="451"/>
      <c r="DK600" s="451"/>
      <c r="DL600" s="451"/>
      <c r="DM600" s="451"/>
      <c r="DN600" s="451"/>
      <c r="DO600" s="451"/>
      <c r="DP600" s="451"/>
      <c r="DQ600" s="451"/>
      <c r="DR600" s="451"/>
      <c r="DS600" s="451"/>
      <c r="DT600" s="451"/>
      <c r="DU600" s="451"/>
      <c r="DV600" s="451"/>
      <c r="DW600" s="451"/>
      <c r="DX600" s="451"/>
      <c r="DY600" s="451"/>
      <c r="DZ600" s="451"/>
      <c r="EA600" s="451"/>
      <c r="EB600" s="451"/>
      <c r="EC600" s="451"/>
      <c r="ED600" s="451"/>
      <c r="EE600" s="451"/>
      <c r="EF600" s="451"/>
      <c r="EG600" s="451"/>
      <c r="EH600" s="451"/>
      <c r="EI600" s="451"/>
      <c r="EJ600" s="451"/>
      <c r="EK600" s="451"/>
      <c r="EL600" s="451"/>
      <c r="EM600" s="451"/>
      <c r="EN600" s="451"/>
      <c r="EO600" s="451"/>
      <c r="EP600" s="451"/>
      <c r="EQ600" s="451"/>
      <c r="ER600" s="451"/>
      <c r="ES600" s="451"/>
      <c r="ET600" s="451"/>
      <c r="EU600" s="451"/>
      <c r="EV600" s="451"/>
      <c r="EW600" s="451"/>
      <c r="EX600" s="451"/>
      <c r="EY600" s="451"/>
      <c r="EZ600" s="451"/>
      <c r="FA600" s="451"/>
      <c r="FB600" s="451"/>
      <c r="FC600" s="451"/>
      <c r="FD600" s="451"/>
      <c r="FE600" s="451"/>
      <c r="FF600" s="451"/>
      <c r="FG600" s="451"/>
      <c r="FH600" s="451"/>
      <c r="FI600" s="451"/>
      <c r="FJ600" s="451"/>
      <c r="FK600" s="451"/>
      <c r="FL600" s="451"/>
      <c r="FM600" s="451"/>
      <c r="FN600" s="451"/>
    </row>
    <row r="601" spans="1:170" ht="15.75" customHeight="1">
      <c r="A601" s="451"/>
      <c r="B601" s="451"/>
      <c r="C601" s="451"/>
      <c r="D601" s="451"/>
      <c r="E601" s="451"/>
      <c r="F601" s="451"/>
      <c r="G601" s="451"/>
      <c r="H601" s="451"/>
      <c r="I601" s="451"/>
      <c r="J601" s="451"/>
      <c r="K601" s="451"/>
      <c r="L601" s="451"/>
      <c r="M601" s="451"/>
      <c r="N601" s="451"/>
      <c r="O601" s="451"/>
      <c r="P601" s="451"/>
      <c r="Q601" s="451"/>
      <c r="R601" s="451"/>
      <c r="S601" s="451"/>
      <c r="T601" s="451"/>
      <c r="U601" s="451"/>
      <c r="V601" s="451"/>
      <c r="W601" s="451"/>
      <c r="X601" s="451"/>
      <c r="Y601" s="451"/>
      <c r="Z601" s="451"/>
      <c r="AA601" s="451"/>
      <c r="AB601" s="451"/>
      <c r="AC601" s="451"/>
      <c r="AD601" s="451"/>
      <c r="AE601" s="451"/>
      <c r="AF601" s="451"/>
      <c r="AG601" s="451"/>
      <c r="AH601" s="451"/>
      <c r="AI601" s="451"/>
      <c r="AJ601" s="451"/>
      <c r="AK601" s="451"/>
      <c r="AL601" s="451"/>
      <c r="AM601" s="451"/>
      <c r="AN601" s="451"/>
      <c r="AO601" s="451"/>
      <c r="AP601" s="451"/>
      <c r="AQ601" s="451"/>
      <c r="AR601" s="451"/>
      <c r="AS601" s="451"/>
      <c r="AT601" s="451"/>
      <c r="AU601" s="451"/>
      <c r="AV601" s="451"/>
      <c r="AW601" s="451"/>
      <c r="AX601" s="451"/>
      <c r="AY601" s="451"/>
      <c r="AZ601" s="451"/>
      <c r="BA601" s="451"/>
      <c r="BB601" s="451"/>
      <c r="BC601" s="451"/>
      <c r="BD601" s="451"/>
      <c r="BE601" s="451"/>
      <c r="BF601" s="451"/>
      <c r="BG601" s="451"/>
      <c r="BH601" s="451"/>
      <c r="BI601" s="451"/>
      <c r="BJ601" s="451"/>
      <c r="BK601" s="451"/>
      <c r="BL601" s="451"/>
      <c r="BM601" s="451"/>
      <c r="BN601" s="451"/>
      <c r="BO601" s="451"/>
      <c r="BP601" s="451"/>
      <c r="BQ601" s="451"/>
      <c r="BR601" s="451"/>
      <c r="BS601" s="451"/>
      <c r="BT601" s="451"/>
      <c r="BU601" s="451"/>
      <c r="BV601" s="451"/>
      <c r="BW601" s="451"/>
      <c r="BX601" s="451"/>
      <c r="BY601" s="451"/>
      <c r="BZ601" s="451"/>
      <c r="CA601" s="451"/>
      <c r="CB601" s="451"/>
      <c r="CC601" s="451"/>
      <c r="CD601" s="451"/>
      <c r="CE601" s="451"/>
      <c r="CF601" s="451"/>
      <c r="CG601" s="451"/>
      <c r="CH601" s="451"/>
      <c r="CI601" s="451"/>
      <c r="CJ601" s="451"/>
      <c r="CK601" s="451"/>
      <c r="CL601" s="451"/>
      <c r="CM601" s="451"/>
      <c r="CN601" s="451"/>
      <c r="CO601" s="451"/>
      <c r="CP601" s="451"/>
      <c r="CQ601" s="451"/>
      <c r="CR601" s="451"/>
      <c r="CS601" s="451"/>
      <c r="CT601" s="451"/>
      <c r="CU601" s="451"/>
      <c r="CV601" s="451"/>
      <c r="CW601" s="451"/>
      <c r="CX601" s="451"/>
      <c r="CY601" s="451"/>
      <c r="CZ601" s="451"/>
      <c r="DA601" s="451"/>
      <c r="DB601" s="451"/>
      <c r="DC601" s="451"/>
      <c r="DD601" s="451"/>
      <c r="DE601" s="451"/>
      <c r="DF601" s="451"/>
      <c r="DG601" s="451"/>
      <c r="DH601" s="451"/>
      <c r="DI601" s="451"/>
      <c r="DJ601" s="451"/>
      <c r="DK601" s="451"/>
      <c r="DL601" s="451"/>
      <c r="DM601" s="451"/>
      <c r="DN601" s="451"/>
      <c r="DO601" s="451"/>
      <c r="DP601" s="451"/>
      <c r="DQ601" s="451"/>
      <c r="DR601" s="451"/>
      <c r="DS601" s="451"/>
      <c r="DT601" s="451"/>
      <c r="DU601" s="451"/>
      <c r="DV601" s="451"/>
      <c r="DW601" s="451"/>
      <c r="DX601" s="451"/>
      <c r="DY601" s="451"/>
      <c r="DZ601" s="451"/>
      <c r="EA601" s="451"/>
      <c r="EB601" s="451"/>
      <c r="EC601" s="451"/>
      <c r="ED601" s="451"/>
      <c r="EE601" s="451"/>
      <c r="EF601" s="451"/>
      <c r="EG601" s="451"/>
      <c r="EH601" s="451"/>
      <c r="EI601" s="451"/>
      <c r="EJ601" s="451"/>
      <c r="EK601" s="451"/>
      <c r="EL601" s="451"/>
      <c r="EM601" s="451"/>
      <c r="EN601" s="451"/>
      <c r="EO601" s="451"/>
      <c r="EP601" s="451"/>
      <c r="EQ601" s="451"/>
      <c r="ER601" s="451"/>
      <c r="ES601" s="451"/>
      <c r="ET601" s="451"/>
      <c r="EU601" s="451"/>
      <c r="EV601" s="451"/>
      <c r="EW601" s="451"/>
      <c r="EX601" s="451"/>
      <c r="EY601" s="451"/>
      <c r="EZ601" s="451"/>
      <c r="FA601" s="451"/>
      <c r="FB601" s="451"/>
      <c r="FC601" s="451"/>
      <c r="FD601" s="451"/>
      <c r="FE601" s="451"/>
      <c r="FF601" s="451"/>
      <c r="FG601" s="451"/>
      <c r="FH601" s="451"/>
      <c r="FI601" s="451"/>
      <c r="FJ601" s="451"/>
      <c r="FK601" s="451"/>
      <c r="FL601" s="451"/>
      <c r="FM601" s="451"/>
      <c r="FN601" s="451"/>
    </row>
    <row r="602" spans="1:170" ht="15.75" customHeight="1">
      <c r="A602" s="451"/>
      <c r="B602" s="451"/>
      <c r="C602" s="451"/>
      <c r="D602" s="451"/>
      <c r="E602" s="451"/>
      <c r="F602" s="451"/>
      <c r="G602" s="451"/>
      <c r="H602" s="451"/>
      <c r="I602" s="451"/>
      <c r="J602" s="451"/>
      <c r="K602" s="451"/>
      <c r="L602" s="451"/>
      <c r="M602" s="451"/>
      <c r="N602" s="451"/>
      <c r="O602" s="451"/>
      <c r="P602" s="451"/>
      <c r="Q602" s="451"/>
      <c r="R602" s="451"/>
      <c r="S602" s="451"/>
      <c r="T602" s="451"/>
      <c r="U602" s="451"/>
      <c r="V602" s="451"/>
      <c r="W602" s="451"/>
      <c r="X602" s="451"/>
      <c r="Y602" s="451"/>
      <c r="Z602" s="451"/>
      <c r="AA602" s="451"/>
      <c r="AB602" s="451"/>
      <c r="AC602" s="451"/>
      <c r="AD602" s="451"/>
      <c r="AE602" s="451"/>
      <c r="AF602" s="451"/>
      <c r="AG602" s="451"/>
      <c r="AH602" s="451"/>
      <c r="AI602" s="451"/>
      <c r="AJ602" s="451"/>
      <c r="AK602" s="451"/>
      <c r="AL602" s="451"/>
      <c r="AM602" s="451"/>
      <c r="AN602" s="451"/>
      <c r="AO602" s="451"/>
      <c r="AP602" s="451"/>
      <c r="AQ602" s="451"/>
      <c r="AR602" s="451"/>
      <c r="AS602" s="451"/>
      <c r="AT602" s="451"/>
      <c r="AU602" s="451"/>
      <c r="AV602" s="451"/>
      <c r="AW602" s="451"/>
      <c r="AX602" s="451"/>
      <c r="AY602" s="451"/>
      <c r="AZ602" s="451"/>
      <c r="BA602" s="451"/>
      <c r="BB602" s="451"/>
      <c r="BC602" s="451"/>
      <c r="BD602" s="451"/>
      <c r="BE602" s="451"/>
      <c r="BF602" s="451"/>
      <c r="BG602" s="451"/>
      <c r="BH602" s="451"/>
      <c r="BI602" s="451"/>
      <c r="BJ602" s="451"/>
      <c r="BK602" s="451"/>
      <c r="BL602" s="451"/>
      <c r="BM602" s="451"/>
      <c r="BN602" s="451"/>
      <c r="BO602" s="451"/>
      <c r="BP602" s="451"/>
      <c r="BQ602" s="451"/>
      <c r="BR602" s="451"/>
      <c r="BS602" s="451"/>
      <c r="BT602" s="451"/>
      <c r="BU602" s="451"/>
      <c r="BV602" s="451"/>
      <c r="BW602" s="451"/>
      <c r="BX602" s="451"/>
      <c r="BY602" s="451"/>
      <c r="BZ602" s="451"/>
      <c r="CA602" s="451"/>
      <c r="CB602" s="451"/>
      <c r="CC602" s="451"/>
      <c r="CD602" s="451"/>
      <c r="CE602" s="451"/>
      <c r="CF602" s="451"/>
      <c r="CG602" s="451"/>
      <c r="CH602" s="451"/>
      <c r="CI602" s="451"/>
      <c r="CJ602" s="451"/>
      <c r="CK602" s="451"/>
      <c r="CL602" s="451"/>
      <c r="CM602" s="451"/>
      <c r="CN602" s="451"/>
      <c r="CO602" s="451"/>
      <c r="CP602" s="451"/>
      <c r="CQ602" s="451"/>
      <c r="CR602" s="451"/>
      <c r="CS602" s="451"/>
      <c r="CT602" s="451"/>
      <c r="CU602" s="451"/>
      <c r="CV602" s="451"/>
      <c r="CW602" s="451"/>
      <c r="CX602" s="451"/>
      <c r="CY602" s="451"/>
      <c r="CZ602" s="451"/>
      <c r="DA602" s="451"/>
      <c r="DB602" s="451"/>
      <c r="DC602" s="451"/>
      <c r="DD602" s="451"/>
      <c r="DE602" s="451"/>
      <c r="DF602" s="451"/>
      <c r="DG602" s="451"/>
      <c r="DH602" s="451"/>
      <c r="DI602" s="451"/>
      <c r="DJ602" s="451"/>
      <c r="DK602" s="451"/>
      <c r="DL602" s="451"/>
      <c r="DM602" s="451"/>
      <c r="DN602" s="451"/>
      <c r="DO602" s="451"/>
      <c r="DP602" s="451"/>
      <c r="DQ602" s="451"/>
      <c r="DR602" s="451"/>
      <c r="DS602" s="451"/>
      <c r="DT602" s="451"/>
      <c r="DU602" s="451"/>
      <c r="DV602" s="451"/>
      <c r="DW602" s="451"/>
      <c r="DX602" s="451"/>
      <c r="DY602" s="451"/>
      <c r="DZ602" s="451"/>
      <c r="EA602" s="451"/>
      <c r="EB602" s="451"/>
      <c r="EC602" s="451"/>
      <c r="ED602" s="451"/>
      <c r="EE602" s="451"/>
      <c r="EF602" s="451"/>
      <c r="EG602" s="451"/>
      <c r="EH602" s="451"/>
      <c r="EI602" s="451"/>
      <c r="EJ602" s="451"/>
      <c r="EK602" s="451"/>
      <c r="EL602" s="451"/>
      <c r="EM602" s="451"/>
      <c r="EN602" s="451"/>
      <c r="EO602" s="451"/>
      <c r="EP602" s="451"/>
      <c r="EQ602" s="451"/>
      <c r="ER602" s="451"/>
      <c r="ES602" s="451"/>
      <c r="ET602" s="451"/>
      <c r="EU602" s="451"/>
      <c r="EV602" s="451"/>
      <c r="EW602" s="451"/>
      <c r="EX602" s="451"/>
      <c r="EY602" s="451"/>
      <c r="EZ602" s="451"/>
      <c r="FA602" s="451"/>
      <c r="FB602" s="451"/>
      <c r="FC602" s="451"/>
      <c r="FD602" s="451"/>
      <c r="FE602" s="451"/>
      <c r="FF602" s="451"/>
      <c r="FG602" s="451"/>
      <c r="FH602" s="451"/>
      <c r="FI602" s="451"/>
      <c r="FJ602" s="451"/>
      <c r="FK602" s="451"/>
      <c r="FL602" s="451"/>
      <c r="FM602" s="451"/>
      <c r="FN602" s="451"/>
    </row>
    <row r="603" spans="1:170" ht="15.75" customHeight="1">
      <c r="A603" s="451"/>
      <c r="B603" s="451"/>
      <c r="C603" s="451"/>
      <c r="D603" s="451"/>
      <c r="E603" s="451"/>
      <c r="F603" s="451"/>
      <c r="G603" s="451"/>
      <c r="H603" s="451"/>
      <c r="I603" s="451"/>
      <c r="J603" s="451"/>
      <c r="K603" s="451"/>
      <c r="L603" s="451"/>
      <c r="M603" s="451"/>
      <c r="N603" s="451"/>
      <c r="O603" s="451"/>
      <c r="P603" s="451"/>
      <c r="Q603" s="451"/>
      <c r="R603" s="451"/>
      <c r="S603" s="451"/>
      <c r="T603" s="451"/>
      <c r="U603" s="451"/>
      <c r="V603" s="451"/>
      <c r="W603" s="451"/>
      <c r="X603" s="451"/>
      <c r="Y603" s="451"/>
      <c r="Z603" s="451"/>
      <c r="AA603" s="451"/>
      <c r="AB603" s="451"/>
      <c r="AC603" s="451"/>
      <c r="AD603" s="451"/>
      <c r="AE603" s="451"/>
      <c r="AF603" s="451"/>
      <c r="AG603" s="451"/>
      <c r="AH603" s="451"/>
      <c r="AI603" s="451"/>
      <c r="AJ603" s="451"/>
      <c r="AK603" s="451"/>
      <c r="AL603" s="451"/>
      <c r="AM603" s="451"/>
      <c r="AN603" s="451"/>
      <c r="AO603" s="451"/>
      <c r="AP603" s="451"/>
      <c r="AQ603" s="451"/>
      <c r="AR603" s="451"/>
      <c r="AS603" s="451"/>
      <c r="AT603" s="451"/>
      <c r="AU603" s="451"/>
      <c r="AV603" s="451"/>
      <c r="AW603" s="451"/>
      <c r="AX603" s="451"/>
      <c r="AY603" s="451"/>
      <c r="AZ603" s="451"/>
      <c r="BA603" s="451"/>
      <c r="BB603" s="451"/>
      <c r="BC603" s="451"/>
      <c r="BD603" s="451"/>
      <c r="BE603" s="451"/>
      <c r="BF603" s="451"/>
      <c r="BG603" s="451"/>
      <c r="BH603" s="451"/>
      <c r="BI603" s="451"/>
      <c r="BJ603" s="451"/>
      <c r="BK603" s="451"/>
      <c r="BL603" s="451"/>
      <c r="BM603" s="451"/>
      <c r="BN603" s="451"/>
      <c r="BO603" s="451"/>
      <c r="BP603" s="451"/>
      <c r="BQ603" s="451"/>
      <c r="BR603" s="451"/>
      <c r="BS603" s="451"/>
      <c r="BT603" s="451"/>
      <c r="BU603" s="451"/>
      <c r="BV603" s="451"/>
      <c r="BW603" s="451"/>
      <c r="BX603" s="451"/>
      <c r="BY603" s="451"/>
      <c r="BZ603" s="451"/>
      <c r="CA603" s="451"/>
      <c r="CB603" s="451"/>
      <c r="CC603" s="451"/>
      <c r="CD603" s="451"/>
      <c r="CE603" s="451"/>
      <c r="CF603" s="451"/>
      <c r="CG603" s="451"/>
      <c r="CH603" s="451"/>
      <c r="CI603" s="451"/>
      <c r="CJ603" s="451"/>
      <c r="CK603" s="451"/>
      <c r="CL603" s="451"/>
      <c r="CM603" s="451"/>
      <c r="CN603" s="451"/>
      <c r="CO603" s="451"/>
      <c r="CP603" s="451"/>
      <c r="CQ603" s="451"/>
      <c r="CR603" s="451"/>
      <c r="CS603" s="451"/>
      <c r="CT603" s="451"/>
      <c r="CU603" s="451"/>
      <c r="CV603" s="451"/>
      <c r="CW603" s="451"/>
      <c r="CX603" s="451"/>
      <c r="CY603" s="451"/>
      <c r="CZ603" s="451"/>
      <c r="DA603" s="451"/>
      <c r="DB603" s="451"/>
      <c r="DC603" s="451"/>
      <c r="DD603" s="451"/>
      <c r="DE603" s="451"/>
      <c r="DF603" s="451"/>
      <c r="DG603" s="451"/>
      <c r="DH603" s="451"/>
      <c r="DI603" s="451"/>
      <c r="DJ603" s="451"/>
      <c r="DK603" s="451"/>
      <c r="DL603" s="451"/>
      <c r="DM603" s="451"/>
      <c r="DN603" s="451"/>
      <c r="DO603" s="451"/>
      <c r="DP603" s="451"/>
      <c r="DQ603" s="451"/>
      <c r="DR603" s="451"/>
      <c r="DS603" s="451"/>
      <c r="DT603" s="451"/>
      <c r="DU603" s="451"/>
      <c r="DV603" s="451"/>
      <c r="DW603" s="451"/>
      <c r="DX603" s="451"/>
      <c r="DY603" s="451"/>
      <c r="DZ603" s="451"/>
      <c r="EA603" s="451"/>
      <c r="EB603" s="451"/>
      <c r="EC603" s="451"/>
      <c r="ED603" s="451"/>
      <c r="EE603" s="451"/>
      <c r="EF603" s="451"/>
      <c r="EG603" s="451"/>
      <c r="EH603" s="451"/>
      <c r="EI603" s="451"/>
      <c r="EJ603" s="451"/>
      <c r="EK603" s="451"/>
      <c r="EL603" s="451"/>
      <c r="EM603" s="451"/>
      <c r="EN603" s="451"/>
      <c r="EO603" s="451"/>
      <c r="EP603" s="451"/>
      <c r="EQ603" s="451"/>
      <c r="ER603" s="451"/>
      <c r="ES603" s="451"/>
      <c r="ET603" s="451"/>
      <c r="EU603" s="451"/>
      <c r="EV603" s="451"/>
      <c r="EW603" s="451"/>
      <c r="EX603" s="451"/>
      <c r="EY603" s="451"/>
      <c r="EZ603" s="451"/>
      <c r="FA603" s="451"/>
      <c r="FB603" s="451"/>
      <c r="FC603" s="451"/>
      <c r="FD603" s="451"/>
      <c r="FE603" s="451"/>
      <c r="FF603" s="451"/>
      <c r="FG603" s="451"/>
      <c r="FH603" s="451"/>
      <c r="FI603" s="451"/>
      <c r="FJ603" s="451"/>
      <c r="FK603" s="451"/>
      <c r="FL603" s="451"/>
      <c r="FM603" s="451"/>
      <c r="FN603" s="451"/>
    </row>
    <row r="604" spans="1:170" ht="15.75" customHeight="1">
      <c r="A604" s="451"/>
      <c r="B604" s="451"/>
      <c r="C604" s="451"/>
      <c r="D604" s="451"/>
      <c r="E604" s="451"/>
      <c r="F604" s="451"/>
      <c r="G604" s="451"/>
      <c r="H604" s="451"/>
      <c r="I604" s="451"/>
      <c r="J604" s="451"/>
      <c r="K604" s="451"/>
      <c r="L604" s="451"/>
      <c r="M604" s="451"/>
      <c r="N604" s="451"/>
      <c r="O604" s="451"/>
      <c r="P604" s="451"/>
      <c r="Q604" s="451"/>
      <c r="R604" s="451"/>
      <c r="S604" s="451"/>
      <c r="T604" s="451"/>
      <c r="U604" s="451"/>
      <c r="V604" s="451"/>
      <c r="W604" s="451"/>
      <c r="X604" s="451"/>
      <c r="Y604" s="451"/>
      <c r="Z604" s="451"/>
      <c r="AA604" s="451"/>
      <c r="AB604" s="451"/>
      <c r="AC604" s="451"/>
      <c r="AD604" s="451"/>
      <c r="AE604" s="451"/>
      <c r="AF604" s="451"/>
      <c r="AG604" s="451"/>
      <c r="AH604" s="451"/>
      <c r="AI604" s="451"/>
      <c r="AJ604" s="451"/>
      <c r="AK604" s="451"/>
      <c r="AL604" s="451"/>
      <c r="AM604" s="451"/>
      <c r="AN604" s="451"/>
      <c r="AO604" s="451"/>
      <c r="AP604" s="451"/>
      <c r="AQ604" s="451"/>
      <c r="AR604" s="451"/>
      <c r="AS604" s="451"/>
      <c r="AT604" s="451"/>
      <c r="AU604" s="451"/>
      <c r="AV604" s="451"/>
      <c r="AW604" s="451"/>
      <c r="AX604" s="451"/>
      <c r="AY604" s="451"/>
      <c r="AZ604" s="451"/>
      <c r="BA604" s="451"/>
      <c r="BB604" s="451"/>
      <c r="BC604" s="451"/>
      <c r="BD604" s="451"/>
      <c r="BE604" s="451"/>
      <c r="BF604" s="451"/>
      <c r="BG604" s="451"/>
      <c r="BH604" s="451"/>
      <c r="BI604" s="451"/>
      <c r="BJ604" s="451"/>
      <c r="BK604" s="451"/>
      <c r="BL604" s="451"/>
      <c r="BM604" s="451"/>
      <c r="BN604" s="451"/>
      <c r="BO604" s="451"/>
      <c r="BP604" s="451"/>
      <c r="BQ604" s="451"/>
      <c r="BR604" s="451"/>
      <c r="BS604" s="451"/>
      <c r="BT604" s="451"/>
      <c r="BU604" s="451"/>
      <c r="BV604" s="451"/>
      <c r="BW604" s="451"/>
      <c r="BX604" s="451"/>
      <c r="BY604" s="451"/>
      <c r="BZ604" s="451"/>
      <c r="CA604" s="451"/>
      <c r="CB604" s="451"/>
      <c r="CC604" s="451"/>
      <c r="CD604" s="451"/>
      <c r="CE604" s="451"/>
      <c r="CF604" s="451"/>
      <c r="CG604" s="451"/>
      <c r="CH604" s="451"/>
      <c r="CI604" s="451"/>
      <c r="CJ604" s="451"/>
      <c r="CK604" s="451"/>
      <c r="CL604" s="451"/>
      <c r="CM604" s="451"/>
      <c r="CN604" s="451"/>
      <c r="CO604" s="451"/>
      <c r="CP604" s="451"/>
      <c r="CQ604" s="451"/>
      <c r="CR604" s="451"/>
      <c r="CS604" s="451"/>
      <c r="CT604" s="451"/>
      <c r="CU604" s="451"/>
      <c r="CV604" s="451"/>
      <c r="CW604" s="451"/>
      <c r="CX604" s="451"/>
      <c r="CY604" s="451"/>
      <c r="CZ604" s="451"/>
      <c r="DA604" s="451"/>
      <c r="DB604" s="451"/>
      <c r="DC604" s="451"/>
      <c r="DD604" s="451"/>
      <c r="DE604" s="451"/>
      <c r="DF604" s="451"/>
      <c r="DG604" s="451"/>
      <c r="DH604" s="451"/>
      <c r="DI604" s="451"/>
      <c r="DJ604" s="451"/>
      <c r="DK604" s="451"/>
      <c r="DL604" s="451"/>
      <c r="DM604" s="451"/>
      <c r="DN604" s="451"/>
      <c r="DO604" s="451"/>
      <c r="DP604" s="451"/>
      <c r="DQ604" s="451"/>
      <c r="DR604" s="451"/>
      <c r="DS604" s="451"/>
      <c r="DT604" s="451"/>
      <c r="DU604" s="451"/>
      <c r="DV604" s="451"/>
      <c r="DW604" s="451"/>
      <c r="DX604" s="451"/>
      <c r="DY604" s="451"/>
      <c r="DZ604" s="451"/>
      <c r="EA604" s="451"/>
      <c r="EB604" s="451"/>
      <c r="EC604" s="451"/>
      <c r="ED604" s="451"/>
      <c r="EE604" s="451"/>
      <c r="EF604" s="451"/>
      <c r="EG604" s="451"/>
      <c r="EH604" s="451"/>
      <c r="EI604" s="451"/>
      <c r="EJ604" s="451"/>
      <c r="EK604" s="451"/>
      <c r="EL604" s="451"/>
      <c r="EM604" s="451"/>
      <c r="EN604" s="451"/>
      <c r="EO604" s="451"/>
      <c r="EP604" s="451"/>
      <c r="EQ604" s="451"/>
      <c r="ER604" s="451"/>
      <c r="ES604" s="451"/>
      <c r="ET604" s="451"/>
      <c r="EU604" s="451"/>
      <c r="EV604" s="451"/>
      <c r="EW604" s="451"/>
      <c r="EX604" s="451"/>
      <c r="EY604" s="451"/>
      <c r="EZ604" s="451"/>
      <c r="FA604" s="451"/>
      <c r="FB604" s="451"/>
      <c r="FC604" s="451"/>
      <c r="FD604" s="451"/>
      <c r="FE604" s="451"/>
      <c r="FF604" s="451"/>
      <c r="FG604" s="451"/>
      <c r="FH604" s="451"/>
      <c r="FI604" s="451"/>
      <c r="FJ604" s="451"/>
      <c r="FK604" s="451"/>
      <c r="FL604" s="451"/>
      <c r="FM604" s="451"/>
      <c r="FN604" s="451"/>
    </row>
    <row r="605" spans="1:170" ht="15.75" customHeight="1">
      <c r="A605" s="451"/>
      <c r="B605" s="451"/>
      <c r="C605" s="451"/>
      <c r="D605" s="451"/>
      <c r="E605" s="451"/>
      <c r="F605" s="451"/>
      <c r="G605" s="451"/>
      <c r="H605" s="451"/>
      <c r="I605" s="451"/>
      <c r="J605" s="451"/>
      <c r="K605" s="451"/>
      <c r="L605" s="451"/>
      <c r="M605" s="451"/>
      <c r="N605" s="451"/>
      <c r="O605" s="451"/>
      <c r="P605" s="451"/>
      <c r="Q605" s="451"/>
      <c r="R605" s="451"/>
      <c r="S605" s="451"/>
      <c r="T605" s="451"/>
      <c r="U605" s="451"/>
      <c r="V605" s="451"/>
      <c r="W605" s="451"/>
      <c r="X605" s="451"/>
      <c r="Y605" s="451"/>
      <c r="Z605" s="451"/>
      <c r="AA605" s="451"/>
      <c r="AB605" s="451"/>
      <c r="AC605" s="451"/>
      <c r="AD605" s="451"/>
      <c r="AE605" s="451"/>
      <c r="AF605" s="451"/>
      <c r="AG605" s="451"/>
      <c r="AH605" s="451"/>
      <c r="AI605" s="451"/>
      <c r="AJ605" s="451"/>
      <c r="AK605" s="451"/>
      <c r="AL605" s="451"/>
      <c r="AM605" s="451"/>
      <c r="AN605" s="451"/>
      <c r="AO605" s="451"/>
      <c r="AP605" s="451"/>
      <c r="AQ605" s="451"/>
      <c r="AR605" s="451"/>
      <c r="AS605" s="451"/>
      <c r="AT605" s="451"/>
      <c r="AU605" s="451"/>
      <c r="AV605" s="451"/>
      <c r="AW605" s="451"/>
      <c r="AX605" s="451"/>
      <c r="AY605" s="451"/>
      <c r="AZ605" s="451"/>
      <c r="BA605" s="451"/>
      <c r="BB605" s="451"/>
      <c r="BC605" s="451"/>
      <c r="BD605" s="451"/>
      <c r="BE605" s="451"/>
      <c r="BF605" s="451"/>
      <c r="BG605" s="451"/>
      <c r="BH605" s="451"/>
      <c r="BI605" s="451"/>
      <c r="BJ605" s="451"/>
      <c r="BK605" s="451"/>
      <c r="BL605" s="451"/>
      <c r="BM605" s="451"/>
      <c r="BN605" s="451"/>
      <c r="BO605" s="451"/>
      <c r="BP605" s="451"/>
      <c r="BQ605" s="451"/>
      <c r="BR605" s="451"/>
      <c r="BS605" s="451"/>
      <c r="BT605" s="451"/>
      <c r="BU605" s="451"/>
      <c r="BV605" s="451"/>
      <c r="BW605" s="451"/>
      <c r="BX605" s="451"/>
      <c r="BY605" s="451"/>
      <c r="BZ605" s="451"/>
      <c r="CA605" s="451"/>
      <c r="CB605" s="451"/>
      <c r="CC605" s="451"/>
      <c r="CD605" s="451"/>
      <c r="CE605" s="451"/>
      <c r="CF605" s="451"/>
      <c r="CG605" s="451"/>
      <c r="CH605" s="451"/>
      <c r="CI605" s="451"/>
      <c r="CJ605" s="451"/>
      <c r="CK605" s="451"/>
      <c r="CL605" s="451"/>
      <c r="CM605" s="451"/>
      <c r="CN605" s="451"/>
      <c r="CO605" s="451"/>
      <c r="CP605" s="451"/>
      <c r="CQ605" s="451"/>
      <c r="CR605" s="451"/>
      <c r="CS605" s="451"/>
      <c r="CT605" s="451"/>
      <c r="CU605" s="451"/>
      <c r="CV605" s="451"/>
      <c r="CW605" s="451"/>
      <c r="CX605" s="451"/>
      <c r="CY605" s="451"/>
      <c r="CZ605" s="451"/>
      <c r="DA605" s="451"/>
      <c r="DB605" s="451"/>
      <c r="DC605" s="451"/>
      <c r="DD605" s="451"/>
      <c r="DE605" s="451"/>
      <c r="DF605" s="451"/>
      <c r="DG605" s="451"/>
      <c r="DH605" s="451"/>
      <c r="DI605" s="451"/>
      <c r="DJ605" s="451"/>
      <c r="DK605" s="451"/>
      <c r="DL605" s="451"/>
      <c r="DM605" s="451"/>
      <c r="DN605" s="451"/>
      <c r="DO605" s="451"/>
      <c r="DP605" s="451"/>
      <c r="DQ605" s="451"/>
      <c r="DR605" s="451"/>
      <c r="DS605" s="451"/>
      <c r="DT605" s="451"/>
      <c r="DU605" s="451"/>
      <c r="DV605" s="451"/>
      <c r="DW605" s="451"/>
      <c r="DX605" s="451"/>
      <c r="DY605" s="451"/>
      <c r="DZ605" s="451"/>
      <c r="EA605" s="451"/>
      <c r="EB605" s="451"/>
      <c r="EC605" s="451"/>
      <c r="ED605" s="451"/>
      <c r="EE605" s="451"/>
      <c r="EF605" s="451"/>
      <c r="EG605" s="451"/>
      <c r="EH605" s="451"/>
      <c r="EI605" s="451"/>
      <c r="EJ605" s="451"/>
      <c r="EK605" s="451"/>
      <c r="EL605" s="451"/>
      <c r="EM605" s="451"/>
      <c r="EN605" s="451"/>
      <c r="EO605" s="451"/>
      <c r="EP605" s="451"/>
      <c r="EQ605" s="451"/>
      <c r="ER605" s="451"/>
      <c r="ES605" s="451"/>
      <c r="ET605" s="451"/>
      <c r="EU605" s="451"/>
      <c r="EV605" s="451"/>
      <c r="EW605" s="451"/>
      <c r="EX605" s="451"/>
      <c r="EY605" s="451"/>
      <c r="EZ605" s="451"/>
      <c r="FA605" s="451"/>
      <c r="FB605" s="451"/>
      <c r="FC605" s="451"/>
      <c r="FD605" s="451"/>
      <c r="FE605" s="451"/>
      <c r="FF605" s="451"/>
      <c r="FG605" s="451"/>
      <c r="FH605" s="451"/>
      <c r="FI605" s="451"/>
      <c r="FJ605" s="451"/>
      <c r="FK605" s="451"/>
      <c r="FL605" s="451"/>
      <c r="FM605" s="451"/>
      <c r="FN605" s="451"/>
    </row>
    <row r="606" spans="1:170" ht="15.75" customHeight="1">
      <c r="A606" s="451"/>
      <c r="B606" s="451"/>
      <c r="C606" s="451"/>
      <c r="D606" s="451"/>
      <c r="E606" s="451"/>
      <c r="F606" s="451"/>
      <c r="G606" s="451"/>
      <c r="H606" s="451"/>
      <c r="I606" s="451"/>
      <c r="J606" s="451"/>
      <c r="K606" s="451"/>
      <c r="L606" s="451"/>
      <c r="M606" s="451"/>
      <c r="N606" s="451"/>
      <c r="O606" s="451"/>
      <c r="P606" s="451"/>
      <c r="Q606" s="451"/>
      <c r="R606" s="451"/>
      <c r="S606" s="451"/>
      <c r="T606" s="451"/>
      <c r="U606" s="451"/>
      <c r="V606" s="451"/>
      <c r="W606" s="451"/>
      <c r="X606" s="451"/>
      <c r="Y606" s="451"/>
      <c r="Z606" s="451"/>
      <c r="AA606" s="451"/>
      <c r="AB606" s="451"/>
      <c r="AC606" s="451"/>
      <c r="AD606" s="451"/>
      <c r="AE606" s="451"/>
      <c r="AF606" s="451"/>
      <c r="AG606" s="451"/>
      <c r="AH606" s="451"/>
      <c r="AI606" s="451"/>
      <c r="AJ606" s="451"/>
      <c r="AK606" s="451"/>
      <c r="AL606" s="451"/>
      <c r="AM606" s="451"/>
      <c r="AN606" s="451"/>
      <c r="AO606" s="451"/>
      <c r="AP606" s="451"/>
      <c r="AQ606" s="451"/>
      <c r="AR606" s="451"/>
      <c r="AS606" s="451"/>
      <c r="AT606" s="451"/>
      <c r="AU606" s="451"/>
      <c r="AV606" s="451"/>
      <c r="AW606" s="451"/>
      <c r="AX606" s="451"/>
      <c r="AY606" s="451"/>
      <c r="AZ606" s="451"/>
      <c r="BA606" s="451"/>
      <c r="BB606" s="451"/>
      <c r="BC606" s="451"/>
      <c r="BD606" s="451"/>
      <c r="BE606" s="451"/>
      <c r="BF606" s="451"/>
      <c r="BG606" s="451"/>
      <c r="BH606" s="451"/>
      <c r="BI606" s="451"/>
      <c r="BJ606" s="451"/>
      <c r="BK606" s="451"/>
      <c r="BL606" s="451"/>
      <c r="BM606" s="451"/>
      <c r="BN606" s="451"/>
      <c r="BO606" s="451"/>
      <c r="BP606" s="451"/>
      <c r="BQ606" s="451"/>
      <c r="BR606" s="451"/>
      <c r="BS606" s="451"/>
      <c r="BT606" s="451"/>
      <c r="BU606" s="451"/>
      <c r="BV606" s="451"/>
      <c r="BW606" s="451"/>
      <c r="BX606" s="451"/>
      <c r="BY606" s="451"/>
      <c r="BZ606" s="451"/>
      <c r="CA606" s="451"/>
      <c r="CB606" s="451"/>
      <c r="CC606" s="451"/>
      <c r="CD606" s="451"/>
      <c r="CE606" s="451"/>
      <c r="CF606" s="451"/>
      <c r="CG606" s="451"/>
      <c r="CH606" s="451"/>
      <c r="CI606" s="451"/>
      <c r="CJ606" s="451"/>
      <c r="CK606" s="451"/>
      <c r="CL606" s="451"/>
      <c r="CM606" s="451"/>
      <c r="CN606" s="451"/>
      <c r="CO606" s="451"/>
      <c r="CP606" s="451"/>
      <c r="CQ606" s="451"/>
      <c r="CR606" s="451"/>
      <c r="CS606" s="451"/>
      <c r="CT606" s="451"/>
      <c r="CU606" s="451"/>
      <c r="CV606" s="451"/>
      <c r="CW606" s="451"/>
      <c r="CX606" s="451"/>
      <c r="CY606" s="451"/>
      <c r="CZ606" s="451"/>
      <c r="DA606" s="451"/>
      <c r="DB606" s="451"/>
      <c r="DC606" s="451"/>
      <c r="DD606" s="451"/>
      <c r="DE606" s="451"/>
      <c r="DF606" s="451"/>
      <c r="DG606" s="451"/>
      <c r="DH606" s="451"/>
      <c r="DI606" s="451"/>
      <c r="DJ606" s="451"/>
      <c r="DK606" s="451"/>
      <c r="DL606" s="451"/>
      <c r="DM606" s="451"/>
      <c r="DN606" s="451"/>
      <c r="DO606" s="451"/>
      <c r="DP606" s="451"/>
      <c r="DQ606" s="451"/>
      <c r="DR606" s="451"/>
      <c r="DS606" s="451"/>
      <c r="DT606" s="451"/>
      <c r="DU606" s="451"/>
      <c r="DV606" s="451"/>
      <c r="DW606" s="451"/>
      <c r="DX606" s="451"/>
      <c r="DY606" s="451"/>
      <c r="DZ606" s="451"/>
      <c r="EA606" s="451"/>
      <c r="EB606" s="451"/>
      <c r="EC606" s="451"/>
      <c r="ED606" s="451"/>
      <c r="EE606" s="451"/>
      <c r="EF606" s="451"/>
      <c r="EG606" s="451"/>
      <c r="EH606" s="451"/>
      <c r="EI606" s="451"/>
      <c r="EJ606" s="451"/>
      <c r="EK606" s="451"/>
      <c r="EL606" s="451"/>
      <c r="EM606" s="451"/>
      <c r="EN606" s="451"/>
      <c r="EO606" s="451"/>
      <c r="EP606" s="451"/>
      <c r="EQ606" s="451"/>
      <c r="ER606" s="451"/>
      <c r="ES606" s="451"/>
      <c r="ET606" s="451"/>
      <c r="EU606" s="451"/>
      <c r="EV606" s="451"/>
      <c r="EW606" s="451"/>
      <c r="EX606" s="451"/>
      <c r="EY606" s="451"/>
      <c r="EZ606" s="451"/>
      <c r="FA606" s="451"/>
      <c r="FB606" s="451"/>
      <c r="FC606" s="451"/>
      <c r="FD606" s="451"/>
      <c r="FE606" s="451"/>
      <c r="FF606" s="451"/>
      <c r="FG606" s="451"/>
      <c r="FH606" s="451"/>
      <c r="FI606" s="451"/>
      <c r="FJ606" s="451"/>
      <c r="FK606" s="451"/>
      <c r="FL606" s="451"/>
      <c r="FM606" s="451"/>
      <c r="FN606" s="451"/>
    </row>
    <row r="607" spans="1:170" ht="15.75" customHeight="1">
      <c r="A607" s="451"/>
      <c r="B607" s="451"/>
      <c r="C607" s="451"/>
      <c r="D607" s="451"/>
      <c r="E607" s="451"/>
      <c r="F607" s="451"/>
      <c r="G607" s="451"/>
      <c r="H607" s="451"/>
      <c r="I607" s="451"/>
      <c r="J607" s="451"/>
      <c r="K607" s="451"/>
      <c r="L607" s="451"/>
      <c r="M607" s="451"/>
      <c r="N607" s="451"/>
      <c r="O607" s="451"/>
      <c r="P607" s="451"/>
      <c r="Q607" s="451"/>
      <c r="R607" s="451"/>
      <c r="S607" s="451"/>
      <c r="T607" s="451"/>
      <c r="U607" s="451"/>
      <c r="V607" s="451"/>
      <c r="W607" s="451"/>
      <c r="X607" s="451"/>
      <c r="Y607" s="451"/>
      <c r="Z607" s="451"/>
      <c r="AA607" s="451"/>
      <c r="AB607" s="451"/>
      <c r="AC607" s="451"/>
      <c r="AD607" s="451"/>
      <c r="AE607" s="451"/>
      <c r="AF607" s="451"/>
      <c r="AG607" s="451"/>
      <c r="AH607" s="451"/>
      <c r="AI607" s="451"/>
      <c r="AJ607" s="451"/>
      <c r="AK607" s="451"/>
      <c r="AL607" s="451"/>
      <c r="AM607" s="451"/>
      <c r="AN607" s="451"/>
      <c r="AO607" s="451"/>
      <c r="AP607" s="451"/>
      <c r="AQ607" s="451"/>
      <c r="AR607" s="451"/>
      <c r="AS607" s="451"/>
      <c r="AT607" s="451"/>
      <c r="AU607" s="451"/>
      <c r="AV607" s="451"/>
      <c r="AW607" s="451"/>
      <c r="AX607" s="451"/>
      <c r="AY607" s="451"/>
      <c r="AZ607" s="451"/>
      <c r="BA607" s="451"/>
      <c r="BB607" s="451"/>
      <c r="BC607" s="451"/>
      <c r="BD607" s="451"/>
      <c r="BE607" s="451"/>
      <c r="BF607" s="451"/>
      <c r="BG607" s="451"/>
      <c r="BH607" s="451"/>
      <c r="BI607" s="451"/>
      <c r="BJ607" s="451"/>
      <c r="BK607" s="451"/>
      <c r="BL607" s="451"/>
      <c r="BM607" s="451"/>
      <c r="BN607" s="451"/>
      <c r="BO607" s="451"/>
      <c r="BP607" s="451"/>
      <c r="BQ607" s="451"/>
      <c r="BR607" s="451"/>
      <c r="BS607" s="451"/>
      <c r="BT607" s="451"/>
      <c r="BU607" s="451"/>
      <c r="BV607" s="451"/>
      <c r="BW607" s="451"/>
      <c r="BX607" s="451"/>
      <c r="BY607" s="451"/>
      <c r="BZ607" s="451"/>
      <c r="CA607" s="451"/>
      <c r="CB607" s="451"/>
      <c r="CC607" s="451"/>
      <c r="CD607" s="451"/>
      <c r="CE607" s="451"/>
      <c r="CF607" s="451"/>
      <c r="CG607" s="451"/>
      <c r="CH607" s="451"/>
      <c r="CI607" s="451"/>
      <c r="CJ607" s="451"/>
      <c r="CK607" s="451"/>
      <c r="CL607" s="451"/>
      <c r="CM607" s="451"/>
      <c r="CN607" s="451"/>
      <c r="CO607" s="451"/>
      <c r="CP607" s="451"/>
      <c r="CQ607" s="451"/>
      <c r="CR607" s="451"/>
      <c r="CS607" s="451"/>
      <c r="CT607" s="451"/>
      <c r="CU607" s="451"/>
      <c r="CV607" s="451"/>
      <c r="CW607" s="451"/>
      <c r="CX607" s="451"/>
      <c r="CY607" s="451"/>
      <c r="CZ607" s="451"/>
      <c r="DA607" s="451"/>
      <c r="DB607" s="451"/>
      <c r="DC607" s="451"/>
      <c r="DD607" s="451"/>
      <c r="DE607" s="451"/>
      <c r="DF607" s="451"/>
      <c r="DG607" s="451"/>
      <c r="DH607" s="451"/>
      <c r="DI607" s="451"/>
      <c r="DJ607" s="451"/>
      <c r="DK607" s="451"/>
      <c r="DL607" s="451"/>
      <c r="DM607" s="451"/>
      <c r="DN607" s="451"/>
      <c r="DO607" s="451"/>
      <c r="DP607" s="451"/>
      <c r="DQ607" s="451"/>
      <c r="DR607" s="451"/>
      <c r="DS607" s="451"/>
      <c r="DT607" s="451"/>
      <c r="DU607" s="451"/>
      <c r="DV607" s="451"/>
      <c r="DW607" s="451"/>
      <c r="DX607" s="451"/>
      <c r="DY607" s="451"/>
      <c r="DZ607" s="451"/>
      <c r="EA607" s="451"/>
      <c r="EB607" s="451"/>
      <c r="EC607" s="451"/>
      <c r="ED607" s="451"/>
      <c r="EE607" s="451"/>
      <c r="EF607" s="451"/>
      <c r="EG607" s="451"/>
      <c r="EH607" s="451"/>
      <c r="EI607" s="451"/>
      <c r="EJ607" s="451"/>
      <c r="EK607" s="451"/>
      <c r="EL607" s="451"/>
      <c r="EM607" s="451"/>
      <c r="EN607" s="451"/>
      <c r="EO607" s="451"/>
      <c r="EP607" s="451"/>
      <c r="EQ607" s="451"/>
      <c r="ER607" s="451"/>
      <c r="ES607" s="451"/>
      <c r="ET607" s="451"/>
      <c r="EU607" s="451"/>
      <c r="EV607" s="451"/>
      <c r="EW607" s="451"/>
      <c r="EX607" s="451"/>
      <c r="EY607" s="451"/>
      <c r="EZ607" s="451"/>
      <c r="FA607" s="451"/>
      <c r="FB607" s="451"/>
      <c r="FC607" s="451"/>
      <c r="FD607" s="451"/>
      <c r="FE607" s="451"/>
      <c r="FF607" s="451"/>
      <c r="FG607" s="451"/>
      <c r="FH607" s="451"/>
      <c r="FI607" s="451"/>
      <c r="FJ607" s="451"/>
      <c r="FK607" s="451"/>
      <c r="FL607" s="451"/>
      <c r="FM607" s="451"/>
      <c r="FN607" s="451"/>
    </row>
    <row r="608" spans="1:170" ht="15.75" customHeight="1">
      <c r="A608" s="451"/>
      <c r="B608" s="451"/>
      <c r="C608" s="451"/>
      <c r="D608" s="451"/>
      <c r="E608" s="451"/>
      <c r="F608" s="451"/>
      <c r="G608" s="451"/>
      <c r="H608" s="451"/>
      <c r="I608" s="451"/>
      <c r="J608" s="451"/>
      <c r="K608" s="451"/>
      <c r="L608" s="451"/>
      <c r="M608" s="451"/>
      <c r="N608" s="451"/>
      <c r="O608" s="451"/>
      <c r="P608" s="451"/>
      <c r="Q608" s="451"/>
      <c r="R608" s="451"/>
      <c r="S608" s="451"/>
      <c r="T608" s="451"/>
      <c r="U608" s="451"/>
      <c r="V608" s="451"/>
      <c r="W608" s="451"/>
      <c r="X608" s="451"/>
      <c r="Y608" s="451"/>
      <c r="Z608" s="451"/>
      <c r="AA608" s="451"/>
      <c r="AB608" s="451"/>
      <c r="AC608" s="451"/>
      <c r="AD608" s="451"/>
      <c r="AE608" s="451"/>
      <c r="AF608" s="451"/>
      <c r="AG608" s="451"/>
      <c r="AH608" s="451"/>
      <c r="AI608" s="451"/>
      <c r="AJ608" s="451"/>
      <c r="AK608" s="451"/>
      <c r="AL608" s="451"/>
      <c r="AM608" s="451"/>
      <c r="AN608" s="451"/>
      <c r="AO608" s="451"/>
      <c r="AP608" s="451"/>
      <c r="AQ608" s="451"/>
      <c r="AR608" s="451"/>
      <c r="AS608" s="451"/>
      <c r="AT608" s="451"/>
      <c r="AU608" s="451"/>
      <c r="AV608" s="451"/>
      <c r="AW608" s="451"/>
      <c r="AX608" s="451"/>
      <c r="AY608" s="451"/>
      <c r="AZ608" s="451"/>
      <c r="BA608" s="451"/>
      <c r="BB608" s="451"/>
      <c r="BC608" s="451"/>
      <c r="BD608" s="451"/>
      <c r="BE608" s="451"/>
      <c r="BF608" s="451"/>
      <c r="BG608" s="451"/>
      <c r="BH608" s="451"/>
      <c r="BI608" s="451"/>
      <c r="BJ608" s="451"/>
      <c r="BK608" s="451"/>
      <c r="BL608" s="451"/>
      <c r="BM608" s="451"/>
      <c r="BN608" s="451"/>
      <c r="BO608" s="451"/>
      <c r="BP608" s="451"/>
      <c r="BQ608" s="451"/>
      <c r="BR608" s="451"/>
      <c r="BS608" s="451"/>
      <c r="BT608" s="451"/>
      <c r="BU608" s="451"/>
      <c r="BV608" s="451"/>
      <c r="BW608" s="451"/>
      <c r="BX608" s="451"/>
      <c r="BY608" s="451"/>
      <c r="BZ608" s="451"/>
      <c r="CA608" s="451"/>
      <c r="CB608" s="451"/>
      <c r="CC608" s="451"/>
      <c r="CD608" s="451"/>
      <c r="CE608" s="451"/>
      <c r="CF608" s="451"/>
      <c r="CG608" s="451"/>
      <c r="CH608" s="451"/>
      <c r="CI608" s="451"/>
      <c r="CJ608" s="451"/>
      <c r="CK608" s="451"/>
      <c r="CL608" s="451"/>
      <c r="CM608" s="451"/>
      <c r="CN608" s="451"/>
      <c r="CO608" s="451"/>
      <c r="CP608" s="451"/>
      <c r="CQ608" s="451"/>
      <c r="CR608" s="451"/>
      <c r="CS608" s="451"/>
      <c r="CT608" s="451"/>
      <c r="CU608" s="451"/>
      <c r="CV608" s="451"/>
      <c r="CW608" s="451"/>
      <c r="CX608" s="451"/>
      <c r="CY608" s="451"/>
      <c r="CZ608" s="451"/>
      <c r="DA608" s="451"/>
      <c r="DB608" s="451"/>
      <c r="DC608" s="451"/>
      <c r="DD608" s="451"/>
      <c r="DE608" s="451"/>
      <c r="DF608" s="451"/>
      <c r="DG608" s="451"/>
      <c r="DH608" s="451"/>
      <c r="DI608" s="451"/>
      <c r="DJ608" s="451"/>
      <c r="DK608" s="451"/>
      <c r="DL608" s="451"/>
      <c r="DM608" s="451"/>
      <c r="DN608" s="451"/>
      <c r="DO608" s="451"/>
      <c r="DP608" s="451"/>
      <c r="DQ608" s="451"/>
      <c r="DR608" s="451"/>
      <c r="DS608" s="451"/>
      <c r="DT608" s="451"/>
      <c r="DU608" s="451"/>
      <c r="DV608" s="451"/>
      <c r="DW608" s="451"/>
      <c r="DX608" s="451"/>
      <c r="DY608" s="451"/>
      <c r="DZ608" s="451"/>
      <c r="EA608" s="451"/>
      <c r="EB608" s="451"/>
      <c r="EC608" s="451"/>
      <c r="ED608" s="451"/>
      <c r="EE608" s="451"/>
      <c r="EF608" s="451"/>
      <c r="EG608" s="451"/>
      <c r="EH608" s="451"/>
      <c r="EI608" s="451"/>
      <c r="EJ608" s="451"/>
      <c r="EK608" s="451"/>
      <c r="EL608" s="451"/>
      <c r="EM608" s="451"/>
      <c r="EN608" s="451"/>
      <c r="EO608" s="451"/>
      <c r="EP608" s="451"/>
      <c r="EQ608" s="451"/>
      <c r="ER608" s="451"/>
      <c r="ES608" s="451"/>
      <c r="ET608" s="451"/>
      <c r="EU608" s="451"/>
      <c r="EV608" s="451"/>
      <c r="EW608" s="451"/>
      <c r="EX608" s="451"/>
      <c r="EY608" s="451"/>
      <c r="EZ608" s="451"/>
      <c r="FA608" s="451"/>
      <c r="FB608" s="451"/>
      <c r="FC608" s="451"/>
      <c r="FD608" s="451"/>
      <c r="FE608" s="451"/>
      <c r="FF608" s="451"/>
      <c r="FG608" s="451"/>
      <c r="FH608" s="451"/>
      <c r="FI608" s="451"/>
      <c r="FJ608" s="451"/>
      <c r="FK608" s="451"/>
      <c r="FL608" s="451"/>
      <c r="FM608" s="451"/>
      <c r="FN608" s="451"/>
    </row>
    <row r="609" spans="1:170" ht="15.75" customHeight="1">
      <c r="A609" s="451"/>
      <c r="B609" s="451"/>
      <c r="C609" s="451"/>
      <c r="D609" s="451"/>
      <c r="E609" s="451"/>
      <c r="F609" s="451"/>
      <c r="G609" s="451"/>
      <c r="H609" s="451"/>
      <c r="I609" s="451"/>
      <c r="J609" s="451"/>
      <c r="K609" s="451"/>
      <c r="L609" s="451"/>
      <c r="M609" s="451"/>
      <c r="N609" s="451"/>
      <c r="O609" s="451"/>
      <c r="P609" s="451"/>
      <c r="Q609" s="451"/>
      <c r="R609" s="451"/>
      <c r="S609" s="451"/>
      <c r="T609" s="451"/>
      <c r="U609" s="451"/>
      <c r="V609" s="451"/>
      <c r="W609" s="451"/>
      <c r="X609" s="451"/>
      <c r="Y609" s="451"/>
      <c r="Z609" s="451"/>
      <c r="AA609" s="451"/>
      <c r="AB609" s="451"/>
      <c r="AC609" s="451"/>
      <c r="AD609" s="451"/>
      <c r="AE609" s="451"/>
      <c r="AF609" s="451"/>
      <c r="AG609" s="451"/>
      <c r="AH609" s="451"/>
      <c r="AI609" s="451"/>
      <c r="AJ609" s="451"/>
      <c r="AK609" s="451"/>
      <c r="AL609" s="451"/>
      <c r="AM609" s="451"/>
      <c r="AN609" s="451"/>
      <c r="AO609" s="451"/>
      <c r="AP609" s="451"/>
      <c r="AQ609" s="451"/>
      <c r="AR609" s="451"/>
      <c r="AS609" s="451"/>
      <c r="AT609" s="451"/>
      <c r="AU609" s="451"/>
      <c r="AV609" s="451"/>
      <c r="AW609" s="451"/>
      <c r="AX609" s="451"/>
      <c r="AY609" s="451"/>
      <c r="AZ609" s="451"/>
      <c r="BA609" s="451"/>
      <c r="BB609" s="451"/>
      <c r="BC609" s="451"/>
      <c r="BD609" s="451"/>
      <c r="BE609" s="451"/>
      <c r="BF609" s="451"/>
      <c r="BG609" s="451"/>
      <c r="BH609" s="451"/>
      <c r="BI609" s="451"/>
      <c r="BJ609" s="451"/>
      <c r="BK609" s="451"/>
      <c r="BL609" s="451"/>
      <c r="BM609" s="451"/>
      <c r="BN609" s="451"/>
      <c r="BO609" s="451"/>
      <c r="BP609" s="451"/>
      <c r="BQ609" s="451"/>
      <c r="BR609" s="451"/>
      <c r="BS609" s="451"/>
      <c r="BT609" s="451"/>
      <c r="BU609" s="451"/>
      <c r="BV609" s="451"/>
      <c r="BW609" s="451"/>
      <c r="BX609" s="451"/>
      <c r="BY609" s="451"/>
      <c r="BZ609" s="451"/>
      <c r="CA609" s="451"/>
      <c r="CB609" s="451"/>
      <c r="CC609" s="451"/>
      <c r="CD609" s="451"/>
      <c r="CE609" s="451"/>
      <c r="CF609" s="451"/>
      <c r="CG609" s="451"/>
      <c r="CH609" s="451"/>
      <c r="CI609" s="451"/>
      <c r="CJ609" s="451"/>
      <c r="CK609" s="451"/>
      <c r="CL609" s="451"/>
      <c r="CM609" s="451"/>
      <c r="CN609" s="451"/>
      <c r="CO609" s="451"/>
      <c r="CP609" s="451"/>
      <c r="CQ609" s="451"/>
      <c r="CR609" s="451"/>
      <c r="CS609" s="451"/>
      <c r="CT609" s="451"/>
      <c r="CU609" s="451"/>
      <c r="CV609" s="451"/>
      <c r="CW609" s="451"/>
      <c r="CX609" s="451"/>
      <c r="CY609" s="451"/>
      <c r="CZ609" s="451"/>
      <c r="DA609" s="451"/>
      <c r="DB609" s="451"/>
      <c r="DC609" s="451"/>
      <c r="DD609" s="451"/>
      <c r="DE609" s="451"/>
      <c r="DF609" s="451"/>
      <c r="DG609" s="451"/>
      <c r="DH609" s="451"/>
      <c r="DI609" s="451"/>
      <c r="DJ609" s="451"/>
      <c r="DK609" s="451"/>
      <c r="DL609" s="451"/>
      <c r="DM609" s="451"/>
      <c r="DN609" s="451"/>
      <c r="DO609" s="451"/>
      <c r="DP609" s="451"/>
      <c r="DQ609" s="451"/>
      <c r="DR609" s="451"/>
      <c r="DS609" s="451"/>
      <c r="DT609" s="451"/>
      <c r="DU609" s="451"/>
      <c r="DV609" s="451"/>
      <c r="DW609" s="451"/>
      <c r="DX609" s="451"/>
      <c r="DY609" s="451"/>
      <c r="DZ609" s="451"/>
      <c r="EA609" s="451"/>
      <c r="EB609" s="451"/>
      <c r="EC609" s="451"/>
      <c r="ED609" s="451"/>
      <c r="EE609" s="451"/>
      <c r="EF609" s="451"/>
      <c r="EG609" s="451"/>
      <c r="EH609" s="451"/>
      <c r="EI609" s="451"/>
      <c r="EJ609" s="451"/>
      <c r="EK609" s="451"/>
      <c r="EL609" s="451"/>
      <c r="EM609" s="451"/>
      <c r="EN609" s="451"/>
      <c r="EO609" s="451"/>
      <c r="EP609" s="451"/>
      <c r="EQ609" s="451"/>
      <c r="ER609" s="451"/>
      <c r="ES609" s="451"/>
      <c r="ET609" s="451"/>
      <c r="EU609" s="451"/>
      <c r="EV609" s="451"/>
      <c r="EW609" s="451"/>
      <c r="EX609" s="451"/>
      <c r="EY609" s="451"/>
      <c r="EZ609" s="451"/>
      <c r="FA609" s="451"/>
      <c r="FB609" s="451"/>
      <c r="FC609" s="451"/>
      <c r="FD609" s="451"/>
      <c r="FE609" s="451"/>
      <c r="FF609" s="451"/>
      <c r="FG609" s="451"/>
      <c r="FH609" s="451"/>
      <c r="FI609" s="451"/>
      <c r="FJ609" s="451"/>
      <c r="FK609" s="451"/>
      <c r="FL609" s="451"/>
      <c r="FM609" s="451"/>
      <c r="FN609" s="451"/>
    </row>
    <row r="610" spans="1:170" ht="15.75" customHeight="1">
      <c r="A610" s="451"/>
      <c r="B610" s="451"/>
      <c r="C610" s="451"/>
      <c r="D610" s="451"/>
      <c r="E610" s="451"/>
      <c r="F610" s="451"/>
      <c r="G610" s="451"/>
      <c r="H610" s="451"/>
      <c r="I610" s="451"/>
      <c r="J610" s="451"/>
      <c r="K610" s="451"/>
      <c r="L610" s="451"/>
      <c r="M610" s="451"/>
      <c r="N610" s="451"/>
      <c r="O610" s="451"/>
      <c r="P610" s="451"/>
      <c r="Q610" s="451"/>
      <c r="R610" s="451"/>
      <c r="S610" s="451"/>
      <c r="T610" s="451"/>
      <c r="U610" s="451"/>
      <c r="V610" s="451"/>
      <c r="W610" s="451"/>
      <c r="X610" s="451"/>
      <c r="Y610" s="451"/>
      <c r="Z610" s="451"/>
      <c r="AA610" s="451"/>
      <c r="AB610" s="451"/>
      <c r="AC610" s="451"/>
      <c r="AD610" s="451"/>
      <c r="AE610" s="451"/>
      <c r="AF610" s="451"/>
      <c r="AG610" s="451"/>
      <c r="AH610" s="451"/>
      <c r="AI610" s="451"/>
      <c r="AJ610" s="451"/>
      <c r="AK610" s="451"/>
      <c r="AL610" s="451"/>
      <c r="AM610" s="451"/>
      <c r="AN610" s="451"/>
      <c r="AO610" s="451"/>
      <c r="AP610" s="451"/>
      <c r="AQ610" s="451"/>
      <c r="AR610" s="451"/>
      <c r="AS610" s="451"/>
      <c r="AT610" s="451"/>
      <c r="AU610" s="451"/>
      <c r="AV610" s="451"/>
      <c r="AW610" s="451"/>
      <c r="AX610" s="451"/>
      <c r="AY610" s="451"/>
      <c r="AZ610" s="451"/>
      <c r="BA610" s="451"/>
      <c r="BB610" s="451"/>
      <c r="BC610" s="451"/>
      <c r="BD610" s="451"/>
      <c r="BE610" s="451"/>
      <c r="BF610" s="451"/>
      <c r="BG610" s="451"/>
      <c r="BH610" s="451"/>
      <c r="BI610" s="451"/>
      <c r="BJ610" s="451"/>
      <c r="BK610" s="451"/>
      <c r="BL610" s="451"/>
      <c r="BM610" s="451"/>
      <c r="BN610" s="451"/>
      <c r="BO610" s="451"/>
      <c r="BP610" s="451"/>
      <c r="BQ610" s="451"/>
      <c r="BR610" s="451"/>
      <c r="BS610" s="451"/>
      <c r="BT610" s="451"/>
      <c r="BU610" s="451"/>
      <c r="BV610" s="451"/>
      <c r="BW610" s="451"/>
      <c r="BX610" s="451"/>
      <c r="BY610" s="451"/>
      <c r="BZ610" s="451"/>
      <c r="CA610" s="451"/>
      <c r="CB610" s="451"/>
      <c r="CC610" s="451"/>
      <c r="CD610" s="451"/>
      <c r="CE610" s="451"/>
      <c r="CF610" s="451"/>
      <c r="CG610" s="451"/>
      <c r="CH610" s="451"/>
      <c r="CI610" s="451"/>
      <c r="CJ610" s="451"/>
      <c r="CK610" s="451"/>
      <c r="CL610" s="451"/>
      <c r="CM610" s="451"/>
      <c r="CN610" s="451"/>
      <c r="CO610" s="451"/>
      <c r="CP610" s="451"/>
      <c r="CQ610" s="451"/>
      <c r="CR610" s="451"/>
      <c r="CS610" s="451"/>
      <c r="CT610" s="451"/>
      <c r="CU610" s="451"/>
      <c r="CV610" s="451"/>
      <c r="CW610" s="451"/>
      <c r="CX610" s="451"/>
      <c r="CY610" s="451"/>
      <c r="CZ610" s="451"/>
      <c r="DA610" s="451"/>
      <c r="DB610" s="451"/>
      <c r="DC610" s="451"/>
      <c r="DD610" s="451"/>
      <c r="DE610" s="451"/>
      <c r="DF610" s="451"/>
      <c r="DG610" s="451"/>
      <c r="DH610" s="451"/>
      <c r="DI610" s="451"/>
      <c r="DJ610" s="451"/>
      <c r="DK610" s="451"/>
      <c r="DL610" s="451"/>
      <c r="DM610" s="451"/>
      <c r="DN610" s="451"/>
      <c r="DO610" s="451"/>
      <c r="DP610" s="451"/>
      <c r="DQ610" s="451"/>
      <c r="DR610" s="451"/>
      <c r="DS610" s="451"/>
      <c r="DT610" s="451"/>
      <c r="DU610" s="451"/>
      <c r="DV610" s="451"/>
      <c r="DW610" s="451"/>
      <c r="DX610" s="451"/>
      <c r="DY610" s="451"/>
      <c r="DZ610" s="451"/>
      <c r="EA610" s="451"/>
      <c r="EB610" s="451"/>
      <c r="EC610" s="451"/>
      <c r="ED610" s="451"/>
      <c r="EE610" s="451"/>
      <c r="EF610" s="451"/>
      <c r="EG610" s="451"/>
      <c r="EH610" s="451"/>
      <c r="EI610" s="451"/>
      <c r="EJ610" s="451"/>
      <c r="EK610" s="451"/>
      <c r="EL610" s="451"/>
      <c r="EM610" s="451"/>
      <c r="EN610" s="451"/>
      <c r="EO610" s="451"/>
      <c r="EP610" s="451"/>
      <c r="EQ610" s="451"/>
      <c r="ER610" s="451"/>
      <c r="ES610" s="451"/>
      <c r="ET610" s="451"/>
      <c r="EU610" s="451"/>
      <c r="EV610" s="451"/>
      <c r="EW610" s="451"/>
      <c r="EX610" s="451"/>
      <c r="EY610" s="451"/>
      <c r="EZ610" s="451"/>
      <c r="FA610" s="451"/>
      <c r="FB610" s="451"/>
      <c r="FC610" s="451"/>
      <c r="FD610" s="451"/>
      <c r="FE610" s="451"/>
      <c r="FF610" s="451"/>
      <c r="FG610" s="451"/>
      <c r="FH610" s="451"/>
      <c r="FI610" s="451"/>
      <c r="FJ610" s="451"/>
      <c r="FK610" s="451"/>
      <c r="FL610" s="451"/>
      <c r="FM610" s="451"/>
      <c r="FN610" s="451"/>
    </row>
    <row r="611" spans="1:170" ht="15.75" customHeight="1">
      <c r="A611" s="451"/>
      <c r="B611" s="451"/>
      <c r="C611" s="451"/>
      <c r="D611" s="451"/>
      <c r="E611" s="451"/>
      <c r="F611" s="451"/>
      <c r="G611" s="451"/>
      <c r="H611" s="451"/>
      <c r="I611" s="451"/>
      <c r="J611" s="451"/>
      <c r="K611" s="451"/>
      <c r="L611" s="451"/>
      <c r="M611" s="451"/>
      <c r="N611" s="451"/>
      <c r="O611" s="451"/>
      <c r="P611" s="451"/>
      <c r="Q611" s="451"/>
      <c r="R611" s="451"/>
      <c r="S611" s="451"/>
      <c r="T611" s="451"/>
      <c r="U611" s="451"/>
      <c r="V611" s="451"/>
      <c r="W611" s="451"/>
      <c r="X611" s="451"/>
      <c r="Y611" s="451"/>
      <c r="Z611" s="451"/>
      <c r="AA611" s="451"/>
      <c r="AB611" s="451"/>
      <c r="AC611" s="451"/>
      <c r="AD611" s="451"/>
      <c r="AE611" s="451"/>
      <c r="AF611" s="451"/>
      <c r="AG611" s="451"/>
      <c r="AH611" s="451"/>
      <c r="AI611" s="451"/>
      <c r="AJ611" s="451"/>
      <c r="AK611" s="451"/>
      <c r="AL611" s="451"/>
      <c r="AM611" s="451"/>
      <c r="AN611" s="451"/>
      <c r="AO611" s="451"/>
      <c r="AP611" s="451"/>
      <c r="AQ611" s="451"/>
      <c r="AR611" s="451"/>
      <c r="AS611" s="451"/>
      <c r="AT611" s="451"/>
      <c r="AU611" s="451"/>
      <c r="AV611" s="451"/>
      <c r="AW611" s="451"/>
      <c r="AX611" s="451"/>
      <c r="AY611" s="451"/>
      <c r="AZ611" s="451"/>
      <c r="BA611" s="451"/>
      <c r="BB611" s="451"/>
      <c r="BC611" s="451"/>
      <c r="BD611" s="451"/>
      <c r="BE611" s="451"/>
      <c r="BF611" s="451"/>
      <c r="BG611" s="451"/>
      <c r="BH611" s="451"/>
      <c r="BI611" s="451"/>
      <c r="BJ611" s="451"/>
      <c r="BK611" s="451"/>
      <c r="BL611" s="451"/>
      <c r="BM611" s="451"/>
      <c r="BN611" s="451"/>
      <c r="BO611" s="451"/>
      <c r="BP611" s="451"/>
      <c r="BQ611" s="451"/>
      <c r="BR611" s="451"/>
      <c r="BS611" s="451"/>
      <c r="BT611" s="451"/>
      <c r="BU611" s="451"/>
      <c r="BV611" s="451"/>
      <c r="BW611" s="451"/>
      <c r="BX611" s="451"/>
      <c r="BY611" s="451"/>
      <c r="BZ611" s="451"/>
      <c r="CA611" s="451"/>
      <c r="CB611" s="451"/>
      <c r="CC611" s="451"/>
      <c r="CD611" s="451"/>
      <c r="CE611" s="451"/>
      <c r="CF611" s="451"/>
      <c r="CG611" s="451"/>
      <c r="CH611" s="451"/>
      <c r="CI611" s="451"/>
      <c r="CJ611" s="451"/>
      <c r="CK611" s="451"/>
      <c r="CL611" s="451"/>
      <c r="CM611" s="451"/>
      <c r="CN611" s="451"/>
      <c r="CO611" s="451"/>
      <c r="CP611" s="451"/>
      <c r="CQ611" s="451"/>
      <c r="CR611" s="451"/>
      <c r="CS611" s="451"/>
      <c r="CT611" s="451"/>
      <c r="CU611" s="451"/>
      <c r="CV611" s="451"/>
      <c r="CW611" s="451"/>
      <c r="CX611" s="451"/>
      <c r="CY611" s="451"/>
      <c r="CZ611" s="451"/>
      <c r="DA611" s="451"/>
      <c r="DB611" s="451"/>
      <c r="DC611" s="451"/>
      <c r="DD611" s="451"/>
      <c r="DE611" s="451"/>
      <c r="DF611" s="451"/>
      <c r="DG611" s="451"/>
      <c r="DH611" s="451"/>
      <c r="DI611" s="451"/>
      <c r="DJ611" s="451"/>
      <c r="DK611" s="451"/>
      <c r="DL611" s="451"/>
      <c r="DM611" s="451"/>
      <c r="DN611" s="451"/>
      <c r="DO611" s="451"/>
      <c r="DP611" s="451"/>
      <c r="DQ611" s="451"/>
      <c r="DR611" s="451"/>
      <c r="DS611" s="451"/>
      <c r="DT611" s="451"/>
      <c r="DU611" s="451"/>
      <c r="DV611" s="451"/>
      <c r="DW611" s="451"/>
      <c r="DX611" s="451"/>
      <c r="DY611" s="451"/>
      <c r="DZ611" s="451"/>
      <c r="EA611" s="451"/>
      <c r="EB611" s="451"/>
      <c r="EC611" s="451"/>
      <c r="ED611" s="451"/>
      <c r="EE611" s="451"/>
      <c r="EF611" s="451"/>
      <c r="EG611" s="451"/>
      <c r="EH611" s="451"/>
      <c r="EI611" s="451"/>
      <c r="EJ611" s="451"/>
      <c r="EK611" s="451"/>
      <c r="EL611" s="451"/>
      <c r="EM611" s="451"/>
      <c r="EN611" s="451"/>
      <c r="EO611" s="451"/>
      <c r="EP611" s="451"/>
      <c r="EQ611" s="451"/>
      <c r="ER611" s="451"/>
      <c r="ES611" s="451"/>
      <c r="ET611" s="451"/>
      <c r="EU611" s="451"/>
      <c r="EV611" s="451"/>
      <c r="EW611" s="451"/>
      <c r="EX611" s="451"/>
      <c r="EY611" s="451"/>
      <c r="EZ611" s="451"/>
      <c r="FA611" s="451"/>
      <c r="FB611" s="451"/>
      <c r="FC611" s="451"/>
      <c r="FD611" s="451"/>
      <c r="FE611" s="451"/>
      <c r="FF611" s="451"/>
      <c r="FG611" s="451"/>
      <c r="FH611" s="451"/>
      <c r="FI611" s="451"/>
      <c r="FJ611" s="451"/>
      <c r="FK611" s="451"/>
      <c r="FL611" s="451"/>
      <c r="FM611" s="451"/>
      <c r="FN611" s="451"/>
    </row>
    <row r="612" spans="1:170" ht="15.75" customHeight="1">
      <c r="A612" s="451"/>
      <c r="B612" s="451"/>
      <c r="C612" s="451"/>
      <c r="D612" s="451"/>
      <c r="E612" s="451"/>
      <c r="F612" s="451"/>
      <c r="G612" s="451"/>
      <c r="H612" s="451"/>
      <c r="I612" s="451"/>
      <c r="J612" s="451"/>
      <c r="K612" s="451"/>
      <c r="L612" s="451"/>
      <c r="M612" s="451"/>
      <c r="N612" s="451"/>
      <c r="O612" s="451"/>
      <c r="P612" s="451"/>
      <c r="Q612" s="451"/>
      <c r="R612" s="451"/>
      <c r="S612" s="451"/>
      <c r="T612" s="451"/>
      <c r="U612" s="451"/>
      <c r="V612" s="451"/>
      <c r="W612" s="451"/>
      <c r="X612" s="451"/>
      <c r="Y612" s="451"/>
      <c r="Z612" s="451"/>
      <c r="AA612" s="451"/>
      <c r="AB612" s="451"/>
      <c r="AC612" s="451"/>
      <c r="AD612" s="451"/>
      <c r="AE612" s="451"/>
      <c r="AF612" s="451"/>
      <c r="AG612" s="451"/>
      <c r="AH612" s="451"/>
      <c r="AI612" s="451"/>
      <c r="AJ612" s="451"/>
      <c r="AK612" s="451"/>
      <c r="AL612" s="451"/>
      <c r="AM612" s="451"/>
      <c r="AN612" s="451"/>
      <c r="AO612" s="451"/>
      <c r="AP612" s="451"/>
      <c r="AQ612" s="451"/>
      <c r="AR612" s="451"/>
      <c r="AS612" s="451"/>
      <c r="AT612" s="451"/>
      <c r="AU612" s="451"/>
      <c r="AV612" s="451"/>
      <c r="AW612" s="451"/>
      <c r="AX612" s="451"/>
      <c r="AY612" s="451"/>
      <c r="AZ612" s="451"/>
      <c r="BA612" s="451"/>
      <c r="BB612" s="451"/>
      <c r="BC612" s="451"/>
      <c r="BD612" s="451"/>
      <c r="BE612" s="451"/>
      <c r="BF612" s="451"/>
      <c r="BG612" s="451"/>
      <c r="BH612" s="451"/>
      <c r="BI612" s="451"/>
      <c r="BJ612" s="451"/>
      <c r="BK612" s="451"/>
      <c r="BL612" s="451"/>
      <c r="BM612" s="451"/>
      <c r="BN612" s="451"/>
      <c r="BO612" s="451"/>
      <c r="BP612" s="451"/>
      <c r="BQ612" s="451"/>
      <c r="BR612" s="451"/>
      <c r="BS612" s="451"/>
      <c r="BT612" s="451"/>
      <c r="BU612" s="451"/>
      <c r="BV612" s="451"/>
      <c r="BW612" s="451"/>
      <c r="BX612" s="451"/>
      <c r="BY612" s="451"/>
      <c r="BZ612" s="451"/>
      <c r="CA612" s="451"/>
      <c r="CB612" s="451"/>
      <c r="CC612" s="451"/>
      <c r="CD612" s="451"/>
      <c r="CE612" s="451"/>
      <c r="CF612" s="451"/>
      <c r="CG612" s="451"/>
      <c r="CH612" s="451"/>
      <c r="CI612" s="451"/>
      <c r="CJ612" s="451"/>
      <c r="CK612" s="451"/>
      <c r="CL612" s="451"/>
      <c r="CM612" s="451"/>
      <c r="CN612" s="451"/>
      <c r="CO612" s="451"/>
      <c r="CP612" s="451"/>
      <c r="CQ612" s="451"/>
      <c r="CR612" s="451"/>
      <c r="CS612" s="451"/>
      <c r="CT612" s="451"/>
      <c r="CU612" s="451"/>
      <c r="CV612" s="451"/>
      <c r="CW612" s="451"/>
      <c r="CX612" s="451"/>
      <c r="CY612" s="451"/>
      <c r="CZ612" s="451"/>
      <c r="DA612" s="451"/>
      <c r="DB612" s="451"/>
      <c r="DC612" s="451"/>
      <c r="DD612" s="451"/>
      <c r="DE612" s="451"/>
      <c r="DF612" s="451"/>
      <c r="DG612" s="451"/>
      <c r="DH612" s="451"/>
      <c r="DI612" s="451"/>
      <c r="DJ612" s="451"/>
      <c r="DK612" s="451"/>
      <c r="DL612" s="451"/>
      <c r="DM612" s="451"/>
      <c r="DN612" s="451"/>
      <c r="DO612" s="451"/>
      <c r="DP612" s="451"/>
      <c r="DQ612" s="451"/>
      <c r="DR612" s="451"/>
      <c r="DS612" s="451"/>
      <c r="DT612" s="451"/>
      <c r="DU612" s="451"/>
      <c r="DV612" s="451"/>
      <c r="DW612" s="451"/>
      <c r="DX612" s="451"/>
      <c r="DY612" s="451"/>
      <c r="DZ612" s="451"/>
      <c r="EA612" s="451"/>
      <c r="EB612" s="451"/>
      <c r="EC612" s="451"/>
      <c r="ED612" s="451"/>
      <c r="EE612" s="451"/>
      <c r="EF612" s="451"/>
      <c r="EG612" s="451"/>
      <c r="EH612" s="451"/>
      <c r="EI612" s="451"/>
      <c r="EJ612" s="451"/>
      <c r="EK612" s="451"/>
      <c r="EL612" s="451"/>
      <c r="EM612" s="451"/>
      <c r="EN612" s="451"/>
      <c r="EO612" s="451"/>
      <c r="EP612" s="451"/>
      <c r="EQ612" s="451"/>
      <c r="ER612" s="451"/>
      <c r="ES612" s="451"/>
      <c r="ET612" s="451"/>
      <c r="EU612" s="451"/>
      <c r="EV612" s="451"/>
      <c r="EW612" s="451"/>
      <c r="EX612" s="451"/>
      <c r="EY612" s="451"/>
      <c r="EZ612" s="451"/>
      <c r="FA612" s="451"/>
      <c r="FB612" s="451"/>
      <c r="FC612" s="451"/>
      <c r="FD612" s="451"/>
      <c r="FE612" s="451"/>
      <c r="FF612" s="451"/>
      <c r="FG612" s="451"/>
      <c r="FH612" s="451"/>
      <c r="FI612" s="451"/>
      <c r="FJ612" s="451"/>
      <c r="FK612" s="451"/>
      <c r="FL612" s="451"/>
      <c r="FM612" s="451"/>
      <c r="FN612" s="451"/>
    </row>
    <row r="613" spans="1:170" ht="15.75" customHeight="1">
      <c r="A613" s="451"/>
      <c r="B613" s="451"/>
      <c r="C613" s="451"/>
      <c r="D613" s="451"/>
      <c r="E613" s="451"/>
      <c r="F613" s="451"/>
      <c r="G613" s="451"/>
      <c r="H613" s="451"/>
      <c r="I613" s="451"/>
      <c r="J613" s="451"/>
      <c r="K613" s="451"/>
      <c r="L613" s="451"/>
      <c r="M613" s="451"/>
      <c r="N613" s="451"/>
      <c r="O613" s="451"/>
      <c r="P613" s="451"/>
      <c r="Q613" s="451"/>
      <c r="R613" s="451"/>
      <c r="S613" s="451"/>
      <c r="T613" s="451"/>
      <c r="U613" s="451"/>
      <c r="V613" s="451"/>
      <c r="W613" s="451"/>
      <c r="X613" s="451"/>
      <c r="Y613" s="451"/>
      <c r="Z613" s="451"/>
      <c r="AA613" s="451"/>
      <c r="AB613" s="451"/>
      <c r="AC613" s="451"/>
      <c r="AD613" s="451"/>
      <c r="AE613" s="451"/>
      <c r="AF613" s="451"/>
      <c r="AG613" s="451"/>
      <c r="AH613" s="451"/>
      <c r="AI613" s="451"/>
      <c r="AJ613" s="451"/>
      <c r="AK613" s="451"/>
      <c r="AL613" s="451"/>
      <c r="AM613" s="451"/>
      <c r="AN613" s="451"/>
      <c r="AO613" s="451"/>
      <c r="AP613" s="451"/>
      <c r="AQ613" s="451"/>
      <c r="AR613" s="451"/>
      <c r="AS613" s="451"/>
      <c r="AT613" s="451"/>
      <c r="AU613" s="451"/>
      <c r="AV613" s="451"/>
      <c r="AW613" s="451"/>
      <c r="AX613" s="451"/>
      <c r="AY613" s="451"/>
      <c r="AZ613" s="451"/>
      <c r="BA613" s="451"/>
      <c r="BB613" s="451"/>
      <c r="BC613" s="451"/>
      <c r="BD613" s="451"/>
      <c r="BE613" s="451"/>
      <c r="BF613" s="451"/>
      <c r="BG613" s="451"/>
      <c r="BH613" s="451"/>
      <c r="BI613" s="451"/>
      <c r="BJ613" s="451"/>
      <c r="BK613" s="451"/>
      <c r="BL613" s="451"/>
      <c r="BM613" s="451"/>
      <c r="BN613" s="451"/>
      <c r="BO613" s="451"/>
      <c r="BP613" s="451"/>
      <c r="BQ613" s="451"/>
      <c r="BR613" s="451"/>
      <c r="BS613" s="451"/>
      <c r="BT613" s="451"/>
      <c r="BU613" s="451"/>
      <c r="BV613" s="451"/>
      <c r="BW613" s="451"/>
      <c r="BX613" s="451"/>
      <c r="BY613" s="451"/>
      <c r="BZ613" s="451"/>
      <c r="CA613" s="451"/>
      <c r="CB613" s="451"/>
      <c r="CC613" s="451"/>
      <c r="CD613" s="451"/>
      <c r="CE613" s="451"/>
      <c r="CF613" s="451"/>
      <c r="CG613" s="451"/>
      <c r="CH613" s="451"/>
      <c r="CI613" s="451"/>
      <c r="CJ613" s="451"/>
      <c r="CK613" s="451"/>
      <c r="CL613" s="451"/>
      <c r="CM613" s="451"/>
      <c r="CN613" s="451"/>
      <c r="CO613" s="451"/>
      <c r="CP613" s="451"/>
      <c r="CQ613" s="451"/>
      <c r="CR613" s="451"/>
      <c r="CS613" s="451"/>
      <c r="CT613" s="451"/>
      <c r="CU613" s="451"/>
      <c r="CV613" s="451"/>
      <c r="CW613" s="451"/>
      <c r="CX613" s="451"/>
      <c r="CY613" s="451"/>
      <c r="CZ613" s="451"/>
      <c r="DA613" s="451"/>
      <c r="DB613" s="451"/>
      <c r="DC613" s="451"/>
      <c r="DD613" s="451"/>
      <c r="DE613" s="451"/>
      <c r="DF613" s="451"/>
      <c r="DG613" s="451"/>
      <c r="DH613" s="451"/>
      <c r="DI613" s="451"/>
      <c r="DJ613" s="451"/>
      <c r="DK613" s="451"/>
      <c r="DL613" s="451"/>
      <c r="DM613" s="451"/>
      <c r="DN613" s="451"/>
      <c r="DO613" s="451"/>
      <c r="DP613" s="451"/>
      <c r="DQ613" s="451"/>
      <c r="DR613" s="451"/>
      <c r="DS613" s="451"/>
      <c r="DT613" s="451"/>
      <c r="DU613" s="451"/>
      <c r="DV613" s="451"/>
      <c r="DW613" s="451"/>
      <c r="DX613" s="451"/>
      <c r="DY613" s="451"/>
      <c r="DZ613" s="451"/>
      <c r="EA613" s="451"/>
      <c r="EB613" s="451"/>
      <c r="EC613" s="451"/>
      <c r="ED613" s="451"/>
      <c r="EE613" s="451"/>
      <c r="EF613" s="451"/>
      <c r="EG613" s="451"/>
      <c r="EH613" s="451"/>
      <c r="EI613" s="451"/>
      <c r="EJ613" s="451"/>
      <c r="EK613" s="451"/>
      <c r="EL613" s="451"/>
      <c r="EM613" s="451"/>
      <c r="EN613" s="451"/>
      <c r="EO613" s="451"/>
      <c r="EP613" s="451"/>
      <c r="EQ613" s="451"/>
      <c r="ER613" s="451"/>
      <c r="ES613" s="451"/>
      <c r="ET613" s="451"/>
      <c r="EU613" s="451"/>
      <c r="EV613" s="451"/>
      <c r="EW613" s="451"/>
      <c r="EX613" s="451"/>
      <c r="EY613" s="451"/>
      <c r="EZ613" s="451"/>
      <c r="FA613" s="451"/>
      <c r="FB613" s="451"/>
      <c r="FC613" s="451"/>
      <c r="FD613" s="451"/>
      <c r="FE613" s="451"/>
      <c r="FF613" s="451"/>
      <c r="FG613" s="451"/>
      <c r="FH613" s="451"/>
      <c r="FI613" s="451"/>
      <c r="FJ613" s="451"/>
      <c r="FK613" s="451"/>
      <c r="FL613" s="451"/>
      <c r="FM613" s="451"/>
      <c r="FN613" s="451"/>
    </row>
    <row r="614" spans="1:170" ht="15.75" customHeight="1">
      <c r="A614" s="451"/>
      <c r="B614" s="451"/>
      <c r="C614" s="451"/>
      <c r="D614" s="451"/>
      <c r="E614" s="451"/>
      <c r="F614" s="451"/>
      <c r="G614" s="451"/>
      <c r="H614" s="451"/>
      <c r="I614" s="451"/>
      <c r="J614" s="451"/>
      <c r="K614" s="451"/>
      <c r="L614" s="451"/>
      <c r="M614" s="451"/>
      <c r="N614" s="451"/>
      <c r="O614" s="451"/>
      <c r="P614" s="451"/>
      <c r="Q614" s="451"/>
      <c r="R614" s="451"/>
      <c r="S614" s="451"/>
      <c r="T614" s="451"/>
      <c r="U614" s="451"/>
      <c r="V614" s="451"/>
      <c r="W614" s="451"/>
      <c r="X614" s="451"/>
      <c r="Y614" s="451"/>
      <c r="Z614" s="451"/>
      <c r="AA614" s="451"/>
      <c r="AB614" s="451"/>
      <c r="AC614" s="451"/>
      <c r="AD614" s="451"/>
      <c r="AE614" s="451"/>
      <c r="AF614" s="451"/>
      <c r="AG614" s="451"/>
      <c r="AH614" s="451"/>
      <c r="AI614" s="451"/>
      <c r="AJ614" s="451"/>
      <c r="AK614" s="451"/>
      <c r="AL614" s="451"/>
      <c r="AM614" s="451"/>
      <c r="AN614" s="451"/>
      <c r="AO614" s="451"/>
      <c r="AP614" s="451"/>
      <c r="AQ614" s="451"/>
      <c r="AR614" s="451"/>
      <c r="AS614" s="451"/>
      <c r="AT614" s="451"/>
      <c r="AU614" s="451"/>
      <c r="AV614" s="451"/>
      <c r="AW614" s="451"/>
      <c r="AX614" s="451"/>
      <c r="AY614" s="451"/>
      <c r="AZ614" s="451"/>
      <c r="BA614" s="451"/>
      <c r="BB614" s="451"/>
      <c r="BC614" s="451"/>
      <c r="BD614" s="451"/>
      <c r="BE614" s="451"/>
      <c r="BF614" s="451"/>
      <c r="BG614" s="451"/>
      <c r="BH614" s="451"/>
      <c r="BI614" s="451"/>
      <c r="BJ614" s="451"/>
      <c r="BK614" s="451"/>
      <c r="BL614" s="451"/>
      <c r="BM614" s="451"/>
      <c r="BN614" s="451"/>
      <c r="BO614" s="451"/>
      <c r="BP614" s="451"/>
      <c r="BQ614" s="451"/>
      <c r="BR614" s="451"/>
      <c r="BS614" s="451"/>
      <c r="BT614" s="451"/>
      <c r="BU614" s="451"/>
      <c r="BV614" s="451"/>
      <c r="BW614" s="451"/>
      <c r="BX614" s="451"/>
      <c r="BY614" s="451"/>
      <c r="BZ614" s="451"/>
      <c r="CA614" s="451"/>
      <c r="CB614" s="451"/>
      <c r="CC614" s="451"/>
      <c r="CD614" s="451"/>
      <c r="CE614" s="451"/>
      <c r="CF614" s="451"/>
      <c r="CG614" s="451"/>
      <c r="CH614" s="451"/>
      <c r="CI614" s="451"/>
      <c r="CJ614" s="451"/>
      <c r="CK614" s="451"/>
      <c r="CL614" s="451"/>
      <c r="CM614" s="451"/>
      <c r="CN614" s="451"/>
      <c r="CO614" s="451"/>
      <c r="CP614" s="451"/>
      <c r="CQ614" s="451"/>
      <c r="CR614" s="451"/>
      <c r="CS614" s="451"/>
      <c r="CT614" s="451"/>
      <c r="CU614" s="451"/>
      <c r="CV614" s="451"/>
      <c r="CW614" s="451"/>
      <c r="CX614" s="451"/>
      <c r="CY614" s="451"/>
      <c r="CZ614" s="451"/>
      <c r="DA614" s="451"/>
      <c r="DB614" s="451"/>
      <c r="DC614" s="451"/>
      <c r="DD614" s="451"/>
      <c r="DE614" s="451"/>
      <c r="DF614" s="451"/>
      <c r="DG614" s="451"/>
      <c r="DH614" s="451"/>
      <c r="DI614" s="451"/>
      <c r="DJ614" s="451"/>
      <c r="DK614" s="451"/>
      <c r="DL614" s="451"/>
      <c r="DM614" s="451"/>
      <c r="DN614" s="451"/>
      <c r="DO614" s="451"/>
      <c r="DP614" s="451"/>
      <c r="DQ614" s="451"/>
      <c r="DR614" s="451"/>
      <c r="DS614" s="451"/>
      <c r="DT614" s="451"/>
      <c r="DU614" s="451"/>
      <c r="DV614" s="451"/>
      <c r="DW614" s="451"/>
      <c r="DX614" s="451"/>
      <c r="DY614" s="451"/>
      <c r="DZ614" s="451"/>
      <c r="EA614" s="451"/>
      <c r="EB614" s="451"/>
      <c r="EC614" s="451"/>
      <c r="ED614" s="451"/>
      <c r="EE614" s="451"/>
      <c r="EF614" s="451"/>
      <c r="EG614" s="451"/>
      <c r="EH614" s="451"/>
      <c r="EI614" s="451"/>
      <c r="EJ614" s="451"/>
      <c r="EK614" s="451"/>
      <c r="EL614" s="451"/>
      <c r="EM614" s="451"/>
      <c r="EN614" s="451"/>
      <c r="EO614" s="451"/>
      <c r="EP614" s="451"/>
      <c r="EQ614" s="451"/>
      <c r="ER614" s="451"/>
      <c r="ES614" s="451"/>
      <c r="ET614" s="451"/>
      <c r="EU614" s="451"/>
      <c r="EV614" s="451"/>
      <c r="EW614" s="451"/>
      <c r="EX614" s="451"/>
      <c r="EY614" s="451"/>
      <c r="EZ614" s="451"/>
      <c r="FA614" s="451"/>
      <c r="FB614" s="451"/>
      <c r="FC614" s="451"/>
      <c r="FD614" s="451"/>
      <c r="FE614" s="451"/>
      <c r="FF614" s="451"/>
      <c r="FG614" s="451"/>
      <c r="FH614" s="451"/>
      <c r="FI614" s="451"/>
      <c r="FJ614" s="451"/>
      <c r="FK614" s="451"/>
      <c r="FL614" s="451"/>
      <c r="FM614" s="451"/>
      <c r="FN614" s="451"/>
    </row>
    <row r="615" spans="1:170" ht="15.75" customHeight="1">
      <c r="A615" s="451"/>
      <c r="B615" s="451"/>
      <c r="C615" s="451"/>
      <c r="D615" s="451"/>
      <c r="E615" s="451"/>
      <c r="F615" s="451"/>
      <c r="G615" s="451"/>
      <c r="H615" s="451"/>
      <c r="I615" s="451"/>
      <c r="J615" s="451"/>
      <c r="K615" s="451"/>
      <c r="L615" s="451"/>
      <c r="M615" s="451"/>
      <c r="N615" s="451"/>
      <c r="O615" s="451"/>
      <c r="P615" s="451"/>
      <c r="Q615" s="451"/>
      <c r="R615" s="451"/>
      <c r="S615" s="451"/>
      <c r="T615" s="451"/>
      <c r="U615" s="451"/>
      <c r="V615" s="451"/>
      <c r="W615" s="451"/>
      <c r="X615" s="451"/>
      <c r="Y615" s="451"/>
      <c r="Z615" s="451"/>
      <c r="AA615" s="451"/>
      <c r="AB615" s="451"/>
      <c r="AC615" s="451"/>
      <c r="AD615" s="451"/>
      <c r="AE615" s="451"/>
      <c r="AF615" s="451"/>
      <c r="AG615" s="451"/>
      <c r="AH615" s="451"/>
      <c r="AI615" s="451"/>
      <c r="AJ615" s="451"/>
      <c r="AK615" s="451"/>
      <c r="AL615" s="451"/>
      <c r="AM615" s="451"/>
      <c r="AN615" s="451"/>
      <c r="AO615" s="451"/>
      <c r="AP615" s="451"/>
      <c r="AQ615" s="451"/>
      <c r="AR615" s="451"/>
      <c r="AS615" s="451"/>
      <c r="AT615" s="451"/>
      <c r="AU615" s="451"/>
      <c r="AV615" s="451"/>
      <c r="AW615" s="451"/>
      <c r="AX615" s="451"/>
      <c r="AY615" s="451"/>
      <c r="AZ615" s="451"/>
      <c r="BA615" s="451"/>
      <c r="BB615" s="451"/>
      <c r="BC615" s="451"/>
      <c r="BD615" s="451"/>
      <c r="BE615" s="451"/>
      <c r="BF615" s="451"/>
      <c r="BG615" s="451"/>
      <c r="BH615" s="451"/>
      <c r="BI615" s="451"/>
      <c r="BJ615" s="451"/>
      <c r="BK615" s="451"/>
      <c r="BL615" s="451"/>
      <c r="BM615" s="451"/>
      <c r="BN615" s="451"/>
      <c r="BO615" s="451"/>
      <c r="BP615" s="451"/>
      <c r="BQ615" s="451"/>
      <c r="BR615" s="451"/>
      <c r="BS615" s="451"/>
      <c r="BT615" s="451"/>
      <c r="BU615" s="451"/>
      <c r="BV615" s="451"/>
      <c r="BW615" s="451"/>
      <c r="BX615" s="451"/>
      <c r="BY615" s="451"/>
      <c r="BZ615" s="451"/>
      <c r="CA615" s="451"/>
      <c r="CB615" s="451"/>
      <c r="CC615" s="451"/>
      <c r="CD615" s="451"/>
      <c r="CE615" s="451"/>
      <c r="CF615" s="451"/>
      <c r="CG615" s="451"/>
      <c r="CH615" s="451"/>
      <c r="CI615" s="451"/>
      <c r="CJ615" s="451"/>
      <c r="CK615" s="451"/>
      <c r="CL615" s="451"/>
      <c r="CM615" s="451"/>
      <c r="CN615" s="451"/>
      <c r="CO615" s="451"/>
      <c r="CP615" s="451"/>
      <c r="CQ615" s="451"/>
      <c r="CR615" s="451"/>
      <c r="CS615" s="451"/>
      <c r="CT615" s="451"/>
      <c r="CU615" s="451"/>
      <c r="CV615" s="451"/>
      <c r="CW615" s="451"/>
      <c r="CX615" s="451"/>
      <c r="CY615" s="451"/>
      <c r="CZ615" s="451"/>
      <c r="DA615" s="451"/>
      <c r="DB615" s="451"/>
      <c r="DC615" s="451"/>
      <c r="DD615" s="451"/>
      <c r="DE615" s="451"/>
      <c r="DF615" s="451"/>
      <c r="DG615" s="451"/>
      <c r="DH615" s="451"/>
      <c r="DI615" s="451"/>
      <c r="DJ615" s="451"/>
      <c r="DK615" s="451"/>
      <c r="DL615" s="451"/>
      <c r="DM615" s="451"/>
      <c r="DN615" s="451"/>
      <c r="DO615" s="451"/>
      <c r="DP615" s="451"/>
      <c r="DQ615" s="451"/>
      <c r="DR615" s="451"/>
      <c r="DS615" s="451"/>
      <c r="DT615" s="451"/>
      <c r="DU615" s="451"/>
      <c r="DV615" s="451"/>
      <c r="DW615" s="451"/>
      <c r="DX615" s="451"/>
      <c r="DY615" s="451"/>
      <c r="DZ615" s="451"/>
      <c r="EA615" s="451"/>
      <c r="EB615" s="451"/>
      <c r="EC615" s="451"/>
      <c r="ED615" s="451"/>
      <c r="EE615" s="451"/>
      <c r="EF615" s="451"/>
      <c r="EG615" s="451"/>
      <c r="EH615" s="451"/>
      <c r="EI615" s="451"/>
      <c r="EJ615" s="451"/>
      <c r="EK615" s="451"/>
      <c r="EL615" s="451"/>
      <c r="EM615" s="451"/>
      <c r="EN615" s="451"/>
      <c r="EO615" s="451"/>
      <c r="EP615" s="451"/>
      <c r="EQ615" s="451"/>
      <c r="ER615" s="451"/>
      <c r="ES615" s="451"/>
      <c r="ET615" s="451"/>
      <c r="EU615" s="451"/>
      <c r="EV615" s="451"/>
      <c r="EW615" s="451"/>
      <c r="EX615" s="451"/>
      <c r="EY615" s="451"/>
      <c r="EZ615" s="451"/>
      <c r="FA615" s="451"/>
      <c r="FB615" s="451"/>
      <c r="FC615" s="451"/>
      <c r="FD615" s="451"/>
      <c r="FE615" s="451"/>
      <c r="FF615" s="451"/>
      <c r="FG615" s="451"/>
      <c r="FH615" s="451"/>
      <c r="FI615" s="451"/>
      <c r="FJ615" s="451"/>
      <c r="FK615" s="451"/>
      <c r="FL615" s="451"/>
      <c r="FM615" s="451"/>
      <c r="FN615" s="451"/>
    </row>
    <row r="616" spans="1:170" ht="15.75" customHeight="1">
      <c r="A616" s="451"/>
      <c r="B616" s="451"/>
      <c r="C616" s="451"/>
      <c r="D616" s="451"/>
      <c r="E616" s="451"/>
      <c r="F616" s="451"/>
      <c r="G616" s="451"/>
      <c r="H616" s="451"/>
      <c r="I616" s="451"/>
      <c r="J616" s="451"/>
      <c r="K616" s="451"/>
      <c r="L616" s="451"/>
      <c r="M616" s="451"/>
      <c r="N616" s="451"/>
      <c r="O616" s="451"/>
      <c r="P616" s="451"/>
      <c r="Q616" s="451"/>
      <c r="R616" s="451"/>
      <c r="S616" s="451"/>
      <c r="T616" s="451"/>
      <c r="U616" s="451"/>
      <c r="V616" s="451"/>
      <c r="W616" s="451"/>
      <c r="X616" s="451"/>
      <c r="Y616" s="451"/>
      <c r="Z616" s="451"/>
      <c r="AA616" s="451"/>
      <c r="AB616" s="451"/>
      <c r="AC616" s="451"/>
      <c r="AD616" s="451"/>
      <c r="AE616" s="451"/>
      <c r="AF616" s="451"/>
      <c r="AG616" s="451"/>
      <c r="AH616" s="451"/>
      <c r="AI616" s="451"/>
      <c r="AJ616" s="451"/>
      <c r="AK616" s="451"/>
      <c r="AL616" s="451"/>
      <c r="AM616" s="451"/>
      <c r="AN616" s="451"/>
      <c r="AO616" s="451"/>
      <c r="AP616" s="451"/>
      <c r="AQ616" s="451"/>
      <c r="AR616" s="451"/>
      <c r="AS616" s="451"/>
      <c r="AT616" s="451"/>
      <c r="AU616" s="451"/>
      <c r="AV616" s="451"/>
      <c r="AW616" s="451"/>
      <c r="AX616" s="451"/>
      <c r="AY616" s="451"/>
      <c r="AZ616" s="451"/>
      <c r="BA616" s="451"/>
      <c r="BB616" s="451"/>
      <c r="BC616" s="451"/>
      <c r="BD616" s="451"/>
      <c r="BE616" s="451"/>
      <c r="BF616" s="451"/>
      <c r="BG616" s="451"/>
      <c r="BH616" s="451"/>
      <c r="BI616" s="451"/>
      <c r="BJ616" s="451"/>
      <c r="BK616" s="451"/>
      <c r="BL616" s="451"/>
      <c r="BM616" s="451"/>
      <c r="BN616" s="451"/>
      <c r="BO616" s="451"/>
      <c r="BP616" s="451"/>
      <c r="BQ616" s="451"/>
      <c r="BR616" s="451"/>
      <c r="BS616" s="451"/>
      <c r="BT616" s="451"/>
      <c r="BU616" s="451"/>
      <c r="BV616" s="451"/>
      <c r="BW616" s="451"/>
      <c r="BX616" s="451"/>
      <c r="BY616" s="451"/>
      <c r="BZ616" s="451"/>
      <c r="CA616" s="451"/>
      <c r="CB616" s="451"/>
      <c r="CC616" s="451"/>
      <c r="CD616" s="451"/>
      <c r="CE616" s="451"/>
      <c r="CF616" s="451"/>
      <c r="CG616" s="451"/>
      <c r="CH616" s="451"/>
      <c r="CI616" s="451"/>
      <c r="CJ616" s="451"/>
      <c r="CK616" s="451"/>
      <c r="CL616" s="451"/>
      <c r="CM616" s="451"/>
      <c r="CN616" s="451"/>
      <c r="CO616" s="451"/>
      <c r="CP616" s="451"/>
      <c r="CQ616" s="451"/>
      <c r="CR616" s="451"/>
      <c r="CS616" s="451"/>
      <c r="CT616" s="451"/>
      <c r="CU616" s="451"/>
      <c r="CV616" s="451"/>
      <c r="CW616" s="451"/>
      <c r="CX616" s="451"/>
      <c r="CY616" s="451"/>
      <c r="CZ616" s="451"/>
      <c r="DA616" s="451"/>
      <c r="DB616" s="451"/>
      <c r="DC616" s="451"/>
      <c r="DD616" s="451"/>
      <c r="DE616" s="451"/>
      <c r="DF616" s="451"/>
      <c r="DG616" s="451"/>
      <c r="DH616" s="451"/>
      <c r="DI616" s="451"/>
      <c r="DJ616" s="451"/>
      <c r="DK616" s="451"/>
      <c r="DL616" s="451"/>
      <c r="DM616" s="451"/>
      <c r="DN616" s="451"/>
      <c r="DO616" s="451"/>
      <c r="DP616" s="451"/>
      <c r="DQ616" s="451"/>
      <c r="DR616" s="451"/>
      <c r="DS616" s="451"/>
      <c r="DT616" s="451"/>
      <c r="DU616" s="451"/>
      <c r="DV616" s="451"/>
      <c r="DW616" s="451"/>
      <c r="DX616" s="451"/>
      <c r="DY616" s="451"/>
      <c r="DZ616" s="451"/>
      <c r="EA616" s="451"/>
      <c r="EB616" s="451"/>
      <c r="EC616" s="451"/>
      <c r="ED616" s="451"/>
      <c r="EE616" s="451"/>
      <c r="EF616" s="451"/>
      <c r="EG616" s="451"/>
      <c r="EH616" s="451"/>
      <c r="EI616" s="451"/>
      <c r="EJ616" s="451"/>
      <c r="EK616" s="451"/>
      <c r="EL616" s="451"/>
      <c r="EM616" s="451"/>
      <c r="EN616" s="451"/>
      <c r="EO616" s="451"/>
      <c r="EP616" s="451"/>
      <c r="EQ616" s="451"/>
      <c r="ER616" s="451"/>
      <c r="ES616" s="451"/>
      <c r="ET616" s="451"/>
      <c r="EU616" s="451"/>
      <c r="EV616" s="451"/>
      <c r="EW616" s="451"/>
      <c r="EX616" s="451"/>
      <c r="EY616" s="451"/>
      <c r="EZ616" s="451"/>
      <c r="FA616" s="451"/>
      <c r="FB616" s="451"/>
      <c r="FC616" s="451"/>
      <c r="FD616" s="451"/>
      <c r="FE616" s="451"/>
      <c r="FF616" s="451"/>
      <c r="FG616" s="451"/>
      <c r="FH616" s="451"/>
      <c r="FI616" s="451"/>
      <c r="FJ616" s="451"/>
      <c r="FK616" s="451"/>
      <c r="FL616" s="451"/>
      <c r="FM616" s="451"/>
      <c r="FN616" s="451"/>
    </row>
    <row r="617" spans="1:170" ht="15.75" customHeight="1">
      <c r="A617" s="451"/>
      <c r="B617" s="451"/>
      <c r="C617" s="451"/>
      <c r="D617" s="451"/>
      <c r="E617" s="451"/>
      <c r="F617" s="451"/>
      <c r="G617" s="451"/>
      <c r="H617" s="451"/>
      <c r="I617" s="451"/>
      <c r="J617" s="451"/>
      <c r="K617" s="451"/>
      <c r="L617" s="451"/>
      <c r="M617" s="451"/>
      <c r="N617" s="451"/>
      <c r="O617" s="451"/>
      <c r="P617" s="451"/>
      <c r="Q617" s="451"/>
      <c r="R617" s="451"/>
      <c r="S617" s="451"/>
      <c r="T617" s="451"/>
      <c r="U617" s="451"/>
      <c r="V617" s="451"/>
      <c r="W617" s="451"/>
      <c r="X617" s="451"/>
      <c r="Y617" s="451"/>
      <c r="Z617" s="451"/>
      <c r="AA617" s="451"/>
      <c r="AB617" s="451"/>
      <c r="AC617" s="451"/>
      <c r="AD617" s="451"/>
      <c r="AE617" s="451"/>
      <c r="AF617" s="451"/>
      <c r="AG617" s="451"/>
      <c r="AH617" s="451"/>
      <c r="AI617" s="451"/>
      <c r="AJ617" s="451"/>
      <c r="AK617" s="451"/>
      <c r="AL617" s="451"/>
      <c r="AM617" s="451"/>
      <c r="AN617" s="451"/>
      <c r="AO617" s="451"/>
      <c r="AP617" s="451"/>
      <c r="AQ617" s="451"/>
      <c r="AR617" s="451"/>
      <c r="AS617" s="451"/>
      <c r="AT617" s="451"/>
      <c r="AU617" s="451"/>
      <c r="AV617" s="451"/>
      <c r="AW617" s="451"/>
      <c r="AX617" s="451"/>
      <c r="AY617" s="451"/>
      <c r="AZ617" s="451"/>
      <c r="BA617" s="451"/>
      <c r="BB617" s="451"/>
      <c r="BC617" s="451"/>
      <c r="BD617" s="451"/>
      <c r="BE617" s="451"/>
      <c r="BF617" s="451"/>
      <c r="BG617" s="451"/>
      <c r="BH617" s="451"/>
      <c r="BI617" s="451"/>
      <c r="BJ617" s="451"/>
      <c r="BK617" s="451"/>
      <c r="BL617" s="451"/>
      <c r="BM617" s="451"/>
      <c r="BN617" s="451"/>
      <c r="BO617" s="451"/>
      <c r="BP617" s="451"/>
      <c r="BQ617" s="451"/>
      <c r="BR617" s="451"/>
      <c r="BS617" s="451"/>
      <c r="BT617" s="451"/>
      <c r="BU617" s="451"/>
      <c r="BV617" s="451"/>
      <c r="BW617" s="451"/>
      <c r="BX617" s="451"/>
      <c r="BY617" s="451"/>
      <c r="BZ617" s="451"/>
      <c r="CA617" s="451"/>
      <c r="CB617" s="451"/>
      <c r="CC617" s="451"/>
      <c r="CD617" s="451"/>
      <c r="CE617" s="451"/>
      <c r="CF617" s="451"/>
      <c r="CG617" s="451"/>
      <c r="CH617" s="451"/>
      <c r="CI617" s="451"/>
      <c r="CJ617" s="451"/>
      <c r="CK617" s="451"/>
      <c r="CL617" s="451"/>
      <c r="CM617" s="451"/>
      <c r="CN617" s="451"/>
      <c r="CO617" s="451"/>
      <c r="CP617" s="451"/>
      <c r="CQ617" s="451"/>
      <c r="CR617" s="451"/>
      <c r="CS617" s="451"/>
      <c r="CT617" s="451"/>
      <c r="CU617" s="451"/>
      <c r="CV617" s="451"/>
      <c r="CW617" s="451"/>
      <c r="CX617" s="451"/>
      <c r="CY617" s="451"/>
      <c r="CZ617" s="451"/>
      <c r="DA617" s="451"/>
      <c r="DB617" s="451"/>
      <c r="DC617" s="451"/>
      <c r="DD617" s="451"/>
      <c r="DE617" s="451"/>
      <c r="DF617" s="451"/>
      <c r="DG617" s="451"/>
      <c r="DH617" s="451"/>
      <c r="DI617" s="451"/>
      <c r="DJ617" s="451"/>
      <c r="DK617" s="451"/>
      <c r="DL617" s="451"/>
      <c r="DM617" s="451"/>
      <c r="DN617" s="451"/>
      <c r="DO617" s="451"/>
      <c r="DP617" s="451"/>
      <c r="DQ617" s="451"/>
      <c r="DR617" s="451"/>
      <c r="DS617" s="451"/>
      <c r="DT617" s="451"/>
      <c r="DU617" s="451"/>
      <c r="DV617" s="451"/>
      <c r="DW617" s="451"/>
      <c r="DX617" s="451"/>
      <c r="DY617" s="451"/>
      <c r="DZ617" s="451"/>
      <c r="EA617" s="451"/>
      <c r="EB617" s="451"/>
      <c r="EC617" s="451"/>
      <c r="ED617" s="451"/>
      <c r="EE617" s="451"/>
      <c r="EF617" s="451"/>
      <c r="EG617" s="451"/>
      <c r="EH617" s="451"/>
      <c r="EI617" s="451"/>
      <c r="EJ617" s="451"/>
      <c r="EK617" s="451"/>
      <c r="EL617" s="451"/>
      <c r="EM617" s="451"/>
      <c r="EN617" s="451"/>
      <c r="EO617" s="451"/>
      <c r="EP617" s="451"/>
      <c r="EQ617" s="451"/>
      <c r="ER617" s="451"/>
      <c r="ES617" s="451"/>
      <c r="ET617" s="451"/>
      <c r="EU617" s="451"/>
      <c r="EV617" s="451"/>
      <c r="EW617" s="451"/>
      <c r="EX617" s="451"/>
      <c r="EY617" s="451"/>
      <c r="EZ617" s="451"/>
      <c r="FA617" s="451"/>
      <c r="FB617" s="451"/>
      <c r="FC617" s="451"/>
      <c r="FD617" s="451"/>
      <c r="FE617" s="451"/>
      <c r="FF617" s="451"/>
      <c r="FG617" s="451"/>
      <c r="FH617" s="451"/>
      <c r="FI617" s="451"/>
      <c r="FJ617" s="451"/>
      <c r="FK617" s="451"/>
      <c r="FL617" s="451"/>
      <c r="FM617" s="451"/>
      <c r="FN617" s="451"/>
    </row>
    <row r="618" spans="1:170" ht="15.75" customHeight="1">
      <c r="A618" s="451"/>
      <c r="B618" s="451"/>
      <c r="C618" s="451"/>
      <c r="D618" s="451"/>
      <c r="E618" s="451"/>
      <c r="F618" s="451"/>
      <c r="G618" s="451"/>
      <c r="H618" s="451"/>
      <c r="I618" s="451"/>
      <c r="J618" s="451"/>
      <c r="K618" s="451"/>
      <c r="L618" s="451"/>
      <c r="M618" s="451"/>
      <c r="N618" s="451"/>
      <c r="O618" s="451"/>
      <c r="P618" s="451"/>
      <c r="Q618" s="451"/>
      <c r="R618" s="451"/>
      <c r="S618" s="451"/>
      <c r="T618" s="451"/>
      <c r="U618" s="451"/>
      <c r="V618" s="451"/>
      <c r="W618" s="451"/>
      <c r="X618" s="451"/>
      <c r="Y618" s="451"/>
      <c r="Z618" s="451"/>
      <c r="AA618" s="451"/>
      <c r="AB618" s="451"/>
      <c r="AC618" s="451"/>
      <c r="AD618" s="451"/>
      <c r="AE618" s="451"/>
      <c r="AF618" s="451"/>
      <c r="AG618" s="451"/>
      <c r="AH618" s="451"/>
      <c r="AI618" s="451"/>
      <c r="AJ618" s="451"/>
      <c r="AK618" s="451"/>
      <c r="AL618" s="451"/>
      <c r="AM618" s="451"/>
      <c r="AN618" s="451"/>
      <c r="AO618" s="451"/>
      <c r="AP618" s="451"/>
      <c r="AQ618" s="451"/>
      <c r="AR618" s="451"/>
      <c r="AS618" s="451"/>
      <c r="AT618" s="451"/>
      <c r="AU618" s="451"/>
      <c r="AV618" s="451"/>
      <c r="AW618" s="451"/>
      <c r="AX618" s="451"/>
      <c r="AY618" s="451"/>
      <c r="AZ618" s="451"/>
      <c r="BA618" s="451"/>
      <c r="BB618" s="451"/>
      <c r="BC618" s="451"/>
      <c r="BD618" s="451"/>
      <c r="BE618" s="451"/>
      <c r="BF618" s="451"/>
      <c r="BG618" s="451"/>
      <c r="BH618" s="451"/>
      <c r="BI618" s="451"/>
      <c r="BJ618" s="451"/>
      <c r="BK618" s="451"/>
      <c r="BL618" s="451"/>
      <c r="BM618" s="451"/>
      <c r="BN618" s="451"/>
      <c r="BO618" s="451"/>
      <c r="BP618" s="451"/>
      <c r="BQ618" s="451"/>
      <c r="BR618" s="451"/>
      <c r="BS618" s="451"/>
      <c r="BT618" s="451"/>
      <c r="BU618" s="451"/>
      <c r="BV618" s="451"/>
      <c r="BW618" s="451"/>
      <c r="BX618" s="451"/>
      <c r="BY618" s="451"/>
      <c r="BZ618" s="451"/>
      <c r="CA618" s="451"/>
      <c r="CB618" s="451"/>
      <c r="CC618" s="451"/>
      <c r="CD618" s="451"/>
      <c r="CE618" s="451"/>
      <c r="CF618" s="451"/>
      <c r="CG618" s="451"/>
      <c r="CH618" s="451"/>
      <c r="CI618" s="451"/>
      <c r="CJ618" s="451"/>
      <c r="CK618" s="451"/>
      <c r="CL618" s="451"/>
      <c r="CM618" s="451"/>
      <c r="CN618" s="451"/>
      <c r="CO618" s="451"/>
      <c r="CP618" s="451"/>
      <c r="CQ618" s="451"/>
      <c r="CR618" s="451"/>
      <c r="CS618" s="451"/>
      <c r="CT618" s="451"/>
      <c r="CU618" s="451"/>
      <c r="CV618" s="451"/>
      <c r="CW618" s="451"/>
      <c r="CX618" s="451"/>
      <c r="CY618" s="451"/>
      <c r="CZ618" s="451"/>
      <c r="DA618" s="451"/>
      <c r="DB618" s="451"/>
      <c r="DC618" s="451"/>
      <c r="DD618" s="451"/>
      <c r="DE618" s="451"/>
      <c r="DF618" s="451"/>
      <c r="DG618" s="451"/>
      <c r="DH618" s="451"/>
      <c r="DI618" s="451"/>
      <c r="DJ618" s="451"/>
      <c r="DK618" s="451"/>
      <c r="DL618" s="451"/>
      <c r="DM618" s="451"/>
      <c r="DN618" s="451"/>
      <c r="DO618" s="451"/>
      <c r="DP618" s="451"/>
      <c r="DQ618" s="451"/>
      <c r="DR618" s="451"/>
      <c r="DS618" s="451"/>
      <c r="DT618" s="451"/>
      <c r="DU618" s="451"/>
      <c r="DV618" s="451"/>
      <c r="DW618" s="451"/>
      <c r="DX618" s="451"/>
      <c r="DY618" s="451"/>
      <c r="DZ618" s="451"/>
      <c r="EA618" s="451"/>
      <c r="EB618" s="451"/>
      <c r="EC618" s="451"/>
      <c r="ED618" s="451"/>
      <c r="EE618" s="451"/>
      <c r="EF618" s="451"/>
      <c r="EG618" s="451"/>
      <c r="EH618" s="451"/>
      <c r="EI618" s="451"/>
      <c r="EJ618" s="451"/>
      <c r="EK618" s="451"/>
      <c r="EL618" s="451"/>
      <c r="EM618" s="451"/>
      <c r="EN618" s="451"/>
      <c r="EO618" s="451"/>
      <c r="EP618" s="451"/>
      <c r="EQ618" s="451"/>
      <c r="ER618" s="451"/>
      <c r="ES618" s="451"/>
      <c r="ET618" s="451"/>
      <c r="EU618" s="451"/>
      <c r="EV618" s="451"/>
      <c r="EW618" s="451"/>
      <c r="EX618" s="451"/>
      <c r="EY618" s="451"/>
      <c r="EZ618" s="451"/>
      <c r="FA618" s="451"/>
      <c r="FB618" s="451"/>
      <c r="FC618" s="451"/>
      <c r="FD618" s="451"/>
      <c r="FE618" s="451"/>
      <c r="FF618" s="451"/>
      <c r="FG618" s="451"/>
      <c r="FH618" s="451"/>
      <c r="FI618" s="451"/>
      <c r="FJ618" s="451"/>
      <c r="FK618" s="451"/>
      <c r="FL618" s="451"/>
      <c r="FM618" s="451"/>
      <c r="FN618" s="451"/>
    </row>
    <row r="619" spans="1:170" ht="15.75" customHeight="1">
      <c r="A619" s="451"/>
      <c r="B619" s="451"/>
      <c r="C619" s="451"/>
      <c r="D619" s="451"/>
      <c r="E619" s="451"/>
      <c r="F619" s="451"/>
      <c r="G619" s="451"/>
      <c r="H619" s="451"/>
      <c r="I619" s="451"/>
      <c r="J619" s="451"/>
      <c r="K619" s="451"/>
      <c r="L619" s="451"/>
      <c r="M619" s="451"/>
      <c r="N619" s="451"/>
      <c r="O619" s="451"/>
      <c r="P619" s="451"/>
      <c r="Q619" s="451"/>
      <c r="R619" s="451"/>
      <c r="S619" s="451"/>
      <c r="T619" s="451"/>
      <c r="U619" s="451"/>
      <c r="V619" s="451"/>
      <c r="W619" s="451"/>
      <c r="X619" s="451"/>
      <c r="Y619" s="451"/>
      <c r="Z619" s="451"/>
      <c r="AA619" s="451"/>
      <c r="AB619" s="451"/>
      <c r="AC619" s="451"/>
      <c r="AD619" s="451"/>
      <c r="AE619" s="451"/>
      <c r="AF619" s="451"/>
      <c r="AG619" s="451"/>
      <c r="AH619" s="451"/>
      <c r="AI619" s="451"/>
      <c r="AJ619" s="451"/>
      <c r="AK619" s="451"/>
      <c r="AL619" s="451"/>
      <c r="AM619" s="451"/>
      <c r="AN619" s="451"/>
      <c r="AO619" s="451"/>
      <c r="AP619" s="451"/>
      <c r="AQ619" s="451"/>
      <c r="AR619" s="451"/>
      <c r="AS619" s="451"/>
      <c r="AT619" s="451"/>
      <c r="AU619" s="451"/>
      <c r="AV619" s="451"/>
      <c r="AW619" s="451"/>
      <c r="AX619" s="451"/>
      <c r="AY619" s="451"/>
      <c r="AZ619" s="451"/>
      <c r="BA619" s="451"/>
      <c r="BB619" s="451"/>
      <c r="BC619" s="451"/>
      <c r="BD619" s="451"/>
      <c r="BE619" s="451"/>
      <c r="BF619" s="451"/>
      <c r="BG619" s="451"/>
      <c r="BH619" s="451"/>
      <c r="BI619" s="451"/>
      <c r="BJ619" s="451"/>
      <c r="BK619" s="451"/>
      <c r="BL619" s="451"/>
      <c r="BM619" s="451"/>
      <c r="BN619" s="451"/>
      <c r="BO619" s="451"/>
      <c r="BP619" s="451"/>
      <c r="BQ619" s="451"/>
      <c r="BR619" s="451"/>
      <c r="BS619" s="451"/>
      <c r="BT619" s="451"/>
      <c r="BU619" s="451"/>
      <c r="BV619" s="451"/>
      <c r="BW619" s="451"/>
      <c r="BX619" s="451"/>
      <c r="BY619" s="451"/>
      <c r="BZ619" s="451"/>
      <c r="CA619" s="451"/>
      <c r="CB619" s="451"/>
      <c r="CC619" s="451"/>
      <c r="CD619" s="451"/>
      <c r="CE619" s="451"/>
      <c r="CF619" s="451"/>
      <c r="CG619" s="451"/>
      <c r="CH619" s="451"/>
      <c r="CI619" s="451"/>
      <c r="CJ619" s="451"/>
      <c r="CK619" s="451"/>
      <c r="CL619" s="451"/>
      <c r="CM619" s="451"/>
      <c r="CN619" s="451"/>
      <c r="CO619" s="451"/>
      <c r="CP619" s="451"/>
      <c r="CQ619" s="451"/>
      <c r="CR619" s="451"/>
      <c r="CS619" s="451"/>
      <c r="CT619" s="451"/>
      <c r="CU619" s="451"/>
      <c r="CV619" s="451"/>
      <c r="CW619" s="451"/>
      <c r="CX619" s="451"/>
      <c r="CY619" s="451"/>
      <c r="CZ619" s="451"/>
      <c r="DA619" s="451"/>
      <c r="DB619" s="451"/>
      <c r="DC619" s="451"/>
      <c r="DD619" s="451"/>
      <c r="DE619" s="451"/>
      <c r="DF619" s="451"/>
      <c r="DG619" s="451"/>
      <c r="DH619" s="451"/>
      <c r="DI619" s="451"/>
      <c r="DJ619" s="451"/>
      <c r="DK619" s="451"/>
      <c r="DL619" s="451"/>
      <c r="DM619" s="451"/>
      <c r="DN619" s="451"/>
      <c r="DO619" s="451"/>
      <c r="DP619" s="451"/>
      <c r="DQ619" s="451"/>
      <c r="DR619" s="451"/>
      <c r="DS619" s="451"/>
      <c r="DT619" s="451"/>
      <c r="DU619" s="451"/>
      <c r="DV619" s="451"/>
      <c r="DW619" s="451"/>
      <c r="DX619" s="451"/>
      <c r="DY619" s="451"/>
      <c r="DZ619" s="451"/>
      <c r="EA619" s="451"/>
      <c r="EB619" s="451"/>
      <c r="EC619" s="451"/>
      <c r="ED619" s="451"/>
      <c r="EE619" s="451"/>
      <c r="EF619" s="451"/>
      <c r="EG619" s="451"/>
      <c r="EH619" s="451"/>
      <c r="EI619" s="451"/>
      <c r="EJ619" s="451"/>
      <c r="EK619" s="451"/>
      <c r="EL619" s="451"/>
      <c r="EM619" s="451"/>
      <c r="EN619" s="451"/>
      <c r="EO619" s="451"/>
      <c r="EP619" s="451"/>
      <c r="EQ619" s="451"/>
      <c r="ER619" s="451"/>
      <c r="ES619" s="451"/>
      <c r="ET619" s="451"/>
      <c r="EU619" s="451"/>
      <c r="EV619" s="451"/>
      <c r="EW619" s="451"/>
      <c r="EX619" s="451"/>
      <c r="EY619" s="451"/>
      <c r="EZ619" s="451"/>
      <c r="FA619" s="451"/>
      <c r="FB619" s="451"/>
      <c r="FC619" s="451"/>
      <c r="FD619" s="451"/>
      <c r="FE619" s="451"/>
      <c r="FF619" s="451"/>
      <c r="FG619" s="451"/>
      <c r="FH619" s="451"/>
      <c r="FI619" s="451"/>
      <c r="FJ619" s="451"/>
      <c r="FK619" s="451"/>
      <c r="FL619" s="451"/>
      <c r="FM619" s="451"/>
      <c r="FN619" s="451"/>
    </row>
    <row r="620" spans="1:170" ht="15.75" customHeight="1">
      <c r="A620" s="451"/>
      <c r="B620" s="451"/>
      <c r="C620" s="451"/>
      <c r="D620" s="451"/>
      <c r="E620" s="451"/>
      <c r="F620" s="451"/>
      <c r="G620" s="451"/>
      <c r="H620" s="451"/>
      <c r="I620" s="451"/>
      <c r="J620" s="451"/>
      <c r="K620" s="451"/>
      <c r="L620" s="451"/>
      <c r="M620" s="451"/>
      <c r="N620" s="451"/>
      <c r="O620" s="451"/>
      <c r="P620" s="451"/>
      <c r="Q620" s="451"/>
      <c r="R620" s="451"/>
      <c r="S620" s="451"/>
      <c r="T620" s="451"/>
      <c r="U620" s="451"/>
      <c r="V620" s="451"/>
      <c r="W620" s="451"/>
      <c r="X620" s="451"/>
      <c r="Y620" s="451"/>
      <c r="Z620" s="451"/>
      <c r="AA620" s="451"/>
      <c r="AB620" s="451"/>
      <c r="AC620" s="451"/>
      <c r="AD620" s="451"/>
      <c r="AE620" s="451"/>
      <c r="AF620" s="451"/>
      <c r="AG620" s="451"/>
      <c r="AH620" s="451"/>
      <c r="AI620" s="451"/>
      <c r="AJ620" s="451"/>
      <c r="AK620" s="451"/>
      <c r="AL620" s="451"/>
      <c r="AM620" s="451"/>
      <c r="AN620" s="451"/>
      <c r="AO620" s="451"/>
      <c r="AP620" s="451"/>
      <c r="AQ620" s="451"/>
      <c r="AR620" s="451"/>
      <c r="AS620" s="451"/>
      <c r="AT620" s="451"/>
      <c r="AU620" s="451"/>
      <c r="AV620" s="451"/>
      <c r="AW620" s="451"/>
      <c r="AX620" s="451"/>
      <c r="AY620" s="451"/>
      <c r="AZ620" s="451"/>
      <c r="BA620" s="451"/>
      <c r="BB620" s="451"/>
      <c r="BC620" s="451"/>
      <c r="BD620" s="451"/>
      <c r="BE620" s="451"/>
      <c r="BF620" s="451"/>
      <c r="BG620" s="451"/>
      <c r="BH620" s="451"/>
      <c r="BI620" s="451"/>
      <c r="BJ620" s="451"/>
      <c r="BK620" s="451"/>
      <c r="BL620" s="451"/>
      <c r="BM620" s="451"/>
      <c r="BN620" s="451"/>
      <c r="BO620" s="451"/>
      <c r="BP620" s="451"/>
      <c r="BQ620" s="451"/>
      <c r="BR620" s="451"/>
      <c r="BS620" s="451"/>
      <c r="BT620" s="451"/>
      <c r="BU620" s="451"/>
      <c r="BV620" s="451"/>
      <c r="BW620" s="451"/>
      <c r="BX620" s="451"/>
      <c r="BY620" s="451"/>
      <c r="BZ620" s="451"/>
      <c r="CA620" s="451"/>
      <c r="CB620" s="451"/>
      <c r="CC620" s="451"/>
      <c r="CD620" s="451"/>
      <c r="CE620" s="451"/>
      <c r="CF620" s="451"/>
      <c r="CG620" s="451"/>
      <c r="CH620" s="451"/>
      <c r="CI620" s="451"/>
      <c r="CJ620" s="451"/>
      <c r="CK620" s="451"/>
      <c r="CL620" s="451"/>
      <c r="CM620" s="451"/>
      <c r="CN620" s="451"/>
      <c r="CO620" s="451"/>
      <c r="CP620" s="451"/>
      <c r="CQ620" s="451"/>
      <c r="CR620" s="451"/>
      <c r="CS620" s="451"/>
      <c r="CT620" s="451"/>
      <c r="CU620" s="451"/>
      <c r="CV620" s="451"/>
      <c r="CW620" s="451"/>
      <c r="CX620" s="451"/>
      <c r="CY620" s="451"/>
      <c r="CZ620" s="451"/>
      <c r="DA620" s="451"/>
      <c r="DB620" s="451"/>
      <c r="DC620" s="451"/>
      <c r="DD620" s="451"/>
      <c r="DE620" s="451"/>
      <c r="DF620" s="451"/>
      <c r="DG620" s="451"/>
      <c r="DH620" s="451"/>
      <c r="DI620" s="451"/>
      <c r="DJ620" s="451"/>
      <c r="DK620" s="451"/>
      <c r="DL620" s="451"/>
      <c r="DM620" s="451"/>
      <c r="DN620" s="451"/>
      <c r="DO620" s="451"/>
      <c r="DP620" s="451"/>
      <c r="DQ620" s="451"/>
      <c r="DR620" s="451"/>
      <c r="DS620" s="451"/>
      <c r="DT620" s="451"/>
      <c r="DU620" s="451"/>
      <c r="DV620" s="451"/>
      <c r="DW620" s="451"/>
      <c r="DX620" s="451"/>
      <c r="DY620" s="451"/>
      <c r="DZ620" s="451"/>
      <c r="EA620" s="451"/>
      <c r="EB620" s="451"/>
      <c r="EC620" s="451"/>
      <c r="ED620" s="451"/>
      <c r="EE620" s="451"/>
      <c r="EF620" s="451"/>
      <c r="EG620" s="451"/>
      <c r="EH620" s="451"/>
      <c r="EI620" s="451"/>
      <c r="EJ620" s="451"/>
      <c r="EK620" s="451"/>
      <c r="EL620" s="451"/>
      <c r="EM620" s="451"/>
      <c r="EN620" s="451"/>
      <c r="EO620" s="451"/>
      <c r="EP620" s="451"/>
      <c r="EQ620" s="451"/>
      <c r="ER620" s="451"/>
      <c r="ES620" s="451"/>
      <c r="ET620" s="451"/>
      <c r="EU620" s="451"/>
      <c r="EV620" s="451"/>
      <c r="EW620" s="451"/>
      <c r="EX620" s="451"/>
      <c r="EY620" s="451"/>
      <c r="EZ620" s="451"/>
      <c r="FA620" s="451"/>
      <c r="FB620" s="451"/>
      <c r="FC620" s="451"/>
      <c r="FD620" s="451"/>
      <c r="FE620" s="451"/>
      <c r="FF620" s="451"/>
      <c r="FG620" s="451"/>
      <c r="FH620" s="451"/>
      <c r="FI620" s="451"/>
      <c r="FJ620" s="451"/>
      <c r="FK620" s="451"/>
      <c r="FL620" s="451"/>
      <c r="FM620" s="451"/>
      <c r="FN620" s="451"/>
    </row>
    <row r="621" spans="1:170" ht="15.75" customHeight="1">
      <c r="A621" s="451"/>
      <c r="B621" s="451"/>
      <c r="C621" s="451"/>
      <c r="D621" s="451"/>
      <c r="E621" s="451"/>
      <c r="F621" s="451"/>
      <c r="G621" s="451"/>
      <c r="H621" s="451"/>
      <c r="I621" s="451"/>
      <c r="J621" s="451"/>
      <c r="K621" s="451"/>
      <c r="L621" s="451"/>
      <c r="M621" s="451"/>
      <c r="N621" s="451"/>
      <c r="O621" s="451"/>
      <c r="P621" s="451"/>
      <c r="Q621" s="451"/>
      <c r="R621" s="451"/>
      <c r="S621" s="451"/>
      <c r="T621" s="451"/>
      <c r="U621" s="451"/>
      <c r="V621" s="451"/>
      <c r="W621" s="451"/>
      <c r="X621" s="451"/>
      <c r="Y621" s="451"/>
      <c r="Z621" s="451"/>
      <c r="AA621" s="451"/>
      <c r="AB621" s="451"/>
      <c r="AC621" s="451"/>
      <c r="AD621" s="451"/>
      <c r="AE621" s="451"/>
      <c r="AF621" s="451"/>
      <c r="AG621" s="451"/>
      <c r="AH621" s="451"/>
      <c r="AI621" s="451"/>
      <c r="AJ621" s="451"/>
      <c r="AK621" s="451"/>
      <c r="AL621" s="451"/>
      <c r="AM621" s="451"/>
      <c r="AN621" s="451"/>
      <c r="AO621" s="451"/>
      <c r="AP621" s="451"/>
      <c r="AQ621" s="451"/>
      <c r="AR621" s="451"/>
      <c r="AS621" s="451"/>
      <c r="AT621" s="451"/>
      <c r="AU621" s="451"/>
      <c r="AV621" s="451"/>
      <c r="AW621" s="451"/>
      <c r="AX621" s="451"/>
      <c r="AY621" s="451"/>
      <c r="AZ621" s="451"/>
      <c r="BA621" s="451"/>
      <c r="BB621" s="451"/>
      <c r="BC621" s="451"/>
      <c r="BD621" s="451"/>
      <c r="BE621" s="451"/>
      <c r="BF621" s="451"/>
      <c r="BG621" s="451"/>
      <c r="BH621" s="451"/>
      <c r="BI621" s="451"/>
      <c r="BJ621" s="451"/>
      <c r="BK621" s="451"/>
      <c r="BL621" s="451"/>
      <c r="BM621" s="451"/>
      <c r="BN621" s="451"/>
      <c r="BO621" s="451"/>
      <c r="BP621" s="451"/>
      <c r="BQ621" s="451"/>
      <c r="BR621" s="451"/>
      <c r="BS621" s="451"/>
      <c r="BT621" s="451"/>
      <c r="BU621" s="451"/>
      <c r="BV621" s="451"/>
      <c r="BW621" s="451"/>
      <c r="BX621" s="451"/>
      <c r="BY621" s="451"/>
      <c r="BZ621" s="451"/>
      <c r="CA621" s="451"/>
      <c r="CB621" s="451"/>
      <c r="CC621" s="451"/>
      <c r="CD621" s="451"/>
      <c r="CE621" s="451"/>
      <c r="CF621" s="451"/>
      <c r="CG621" s="451"/>
      <c r="CH621" s="451"/>
      <c r="CI621" s="451"/>
      <c r="CJ621" s="451"/>
      <c r="CK621" s="451"/>
      <c r="CL621" s="451"/>
      <c r="CM621" s="451"/>
      <c r="CN621" s="451"/>
      <c r="CO621" s="451"/>
      <c r="CP621" s="451"/>
      <c r="CQ621" s="451"/>
      <c r="CR621" s="451"/>
      <c r="CS621" s="451"/>
      <c r="CT621" s="451"/>
      <c r="CU621" s="451"/>
      <c r="CV621" s="451"/>
      <c r="CW621" s="451"/>
      <c r="CX621" s="451"/>
      <c r="CY621" s="451"/>
      <c r="CZ621" s="451"/>
      <c r="DA621" s="451"/>
      <c r="DB621" s="451"/>
      <c r="DC621" s="451"/>
      <c r="DD621" s="451"/>
      <c r="DE621" s="451"/>
      <c r="DF621" s="451"/>
      <c r="DG621" s="451"/>
      <c r="DH621" s="451"/>
      <c r="DI621" s="451"/>
      <c r="DJ621" s="451"/>
      <c r="DK621" s="451"/>
      <c r="DL621" s="451"/>
      <c r="DM621" s="451"/>
      <c r="DN621" s="451"/>
      <c r="DO621" s="451"/>
      <c r="DP621" s="451"/>
      <c r="DQ621" s="451"/>
      <c r="DR621" s="451"/>
      <c r="DS621" s="451"/>
      <c r="DT621" s="451"/>
      <c r="DU621" s="451"/>
      <c r="DV621" s="451"/>
      <c r="DW621" s="451"/>
      <c r="DX621" s="451"/>
      <c r="DY621" s="451"/>
      <c r="DZ621" s="451"/>
      <c r="EA621" s="451"/>
      <c r="EB621" s="451"/>
      <c r="EC621" s="451"/>
      <c r="ED621" s="451"/>
      <c r="EE621" s="451"/>
      <c r="EF621" s="451"/>
      <c r="EG621" s="451"/>
      <c r="EH621" s="451"/>
      <c r="EI621" s="451"/>
      <c r="EJ621" s="451"/>
      <c r="EK621" s="451"/>
      <c r="EL621" s="451"/>
      <c r="EM621" s="451"/>
      <c r="EN621" s="451"/>
      <c r="EO621" s="451"/>
      <c r="EP621" s="451"/>
      <c r="EQ621" s="451"/>
      <c r="ER621" s="451"/>
      <c r="ES621" s="451"/>
      <c r="ET621" s="451"/>
      <c r="EU621" s="451"/>
      <c r="EV621" s="451"/>
      <c r="EW621" s="451"/>
      <c r="EX621" s="451"/>
      <c r="EY621" s="451"/>
      <c r="EZ621" s="451"/>
      <c r="FA621" s="451"/>
      <c r="FB621" s="451"/>
      <c r="FC621" s="451"/>
      <c r="FD621" s="451"/>
      <c r="FE621" s="451"/>
      <c r="FF621" s="451"/>
      <c r="FG621" s="451"/>
      <c r="FH621" s="451"/>
      <c r="FI621" s="451"/>
      <c r="FJ621" s="451"/>
      <c r="FK621" s="451"/>
      <c r="FL621" s="451"/>
      <c r="FM621" s="451"/>
      <c r="FN621" s="451"/>
    </row>
    <row r="622" spans="1:170" ht="15.75" customHeight="1">
      <c r="A622" s="451"/>
      <c r="B622" s="451"/>
      <c r="C622" s="451"/>
      <c r="D622" s="451"/>
      <c r="E622" s="451"/>
      <c r="F622" s="451"/>
      <c r="G622" s="451"/>
      <c r="H622" s="451"/>
      <c r="I622" s="451"/>
      <c r="J622" s="451"/>
      <c r="K622" s="451"/>
      <c r="L622" s="451"/>
      <c r="M622" s="451"/>
      <c r="N622" s="451"/>
      <c r="O622" s="451"/>
      <c r="P622" s="451"/>
      <c r="Q622" s="451"/>
      <c r="R622" s="451"/>
      <c r="S622" s="451"/>
      <c r="T622" s="451"/>
      <c r="U622" s="451"/>
      <c r="V622" s="451"/>
      <c r="W622" s="451"/>
      <c r="X622" s="451"/>
      <c r="Y622" s="451"/>
      <c r="Z622" s="451"/>
      <c r="AA622" s="451"/>
      <c r="AB622" s="451"/>
      <c r="AC622" s="451"/>
      <c r="AD622" s="451"/>
      <c r="AE622" s="451"/>
      <c r="AF622" s="451"/>
      <c r="AG622" s="451"/>
      <c r="AH622" s="451"/>
      <c r="AI622" s="451"/>
      <c r="AJ622" s="451"/>
      <c r="AK622" s="451"/>
      <c r="AL622" s="451"/>
      <c r="AM622" s="451"/>
      <c r="AN622" s="451"/>
      <c r="AO622" s="451"/>
      <c r="AP622" s="451"/>
      <c r="AQ622" s="451"/>
      <c r="AR622" s="451"/>
      <c r="AS622" s="451"/>
      <c r="AT622" s="451"/>
      <c r="AU622" s="451"/>
      <c r="AV622" s="451"/>
      <c r="AW622" s="451"/>
      <c r="AX622" s="451"/>
      <c r="AY622" s="451"/>
      <c r="AZ622" s="451"/>
      <c r="BA622" s="451"/>
      <c r="BB622" s="451"/>
      <c r="BC622" s="451"/>
      <c r="BD622" s="451"/>
      <c r="BE622" s="451"/>
      <c r="BF622" s="451"/>
      <c r="BG622" s="451"/>
      <c r="BH622" s="451"/>
      <c r="BI622" s="451"/>
      <c r="BJ622" s="451"/>
      <c r="BK622" s="451"/>
      <c r="BL622" s="451"/>
      <c r="BM622" s="451"/>
      <c r="BN622" s="451"/>
      <c r="BO622" s="451"/>
      <c r="BP622" s="451"/>
      <c r="BQ622" s="451"/>
      <c r="BR622" s="451"/>
      <c r="BS622" s="451"/>
      <c r="BT622" s="451"/>
      <c r="BU622" s="451"/>
      <c r="BV622" s="451"/>
      <c r="BW622" s="451"/>
      <c r="BX622" s="451"/>
      <c r="BY622" s="451"/>
      <c r="BZ622" s="451"/>
      <c r="CA622" s="451"/>
      <c r="CB622" s="451"/>
      <c r="CC622" s="451"/>
      <c r="CD622" s="451"/>
      <c r="CE622" s="451"/>
      <c r="CF622" s="451"/>
      <c r="CG622" s="451"/>
      <c r="CH622" s="451"/>
      <c r="CI622" s="451"/>
      <c r="CJ622" s="451"/>
      <c r="CK622" s="451"/>
      <c r="CL622" s="451"/>
      <c r="CM622" s="451"/>
      <c r="CN622" s="451"/>
      <c r="CO622" s="451"/>
      <c r="CP622" s="451"/>
      <c r="CQ622" s="451"/>
      <c r="CR622" s="451"/>
      <c r="CS622" s="451"/>
      <c r="CT622" s="451"/>
      <c r="CU622" s="451"/>
      <c r="CV622" s="451"/>
      <c r="CW622" s="451"/>
      <c r="CX622" s="451"/>
      <c r="CY622" s="451"/>
      <c r="CZ622" s="451"/>
      <c r="DA622" s="451"/>
      <c r="DB622" s="451"/>
      <c r="DC622" s="451"/>
      <c r="DD622" s="451"/>
      <c r="DE622" s="451"/>
      <c r="DF622" s="451"/>
      <c r="DG622" s="451"/>
      <c r="DH622" s="451"/>
      <c r="DI622" s="451"/>
      <c r="DJ622" s="451"/>
      <c r="DK622" s="451"/>
      <c r="DL622" s="451"/>
      <c r="DM622" s="451"/>
      <c r="DN622" s="451"/>
      <c r="DO622" s="451"/>
      <c r="DP622" s="451"/>
      <c r="DQ622" s="451"/>
      <c r="DR622" s="451"/>
      <c r="DS622" s="451"/>
      <c r="DT622" s="451"/>
      <c r="DU622" s="451"/>
      <c r="DV622" s="451"/>
      <c r="DW622" s="451"/>
      <c r="DX622" s="451"/>
      <c r="DY622" s="451"/>
      <c r="DZ622" s="451"/>
      <c r="EA622" s="451"/>
      <c r="EB622" s="451"/>
      <c r="EC622" s="451"/>
      <c r="ED622" s="451"/>
      <c r="EE622" s="451"/>
      <c r="EF622" s="451"/>
      <c r="EG622" s="451"/>
      <c r="EH622" s="451"/>
      <c r="EI622" s="451"/>
      <c r="EJ622" s="451"/>
      <c r="EK622" s="451"/>
      <c r="EL622" s="451"/>
      <c r="EM622" s="451"/>
      <c r="EN622" s="451"/>
      <c r="EO622" s="451"/>
      <c r="EP622" s="451"/>
      <c r="EQ622" s="451"/>
      <c r="ER622" s="451"/>
      <c r="ES622" s="451"/>
      <c r="ET622" s="451"/>
      <c r="EU622" s="451"/>
      <c r="EV622" s="451"/>
      <c r="EW622" s="451"/>
      <c r="EX622" s="451"/>
      <c r="EY622" s="451"/>
      <c r="EZ622" s="451"/>
      <c r="FA622" s="451"/>
      <c r="FB622" s="451"/>
      <c r="FC622" s="451"/>
      <c r="FD622" s="451"/>
      <c r="FE622" s="451"/>
      <c r="FF622" s="451"/>
      <c r="FG622" s="451"/>
      <c r="FH622" s="451"/>
      <c r="FI622" s="451"/>
      <c r="FJ622" s="451"/>
      <c r="FK622" s="451"/>
      <c r="FL622" s="451"/>
      <c r="FM622" s="451"/>
      <c r="FN622" s="451"/>
    </row>
    <row r="623" spans="1:170" ht="15.75" customHeight="1">
      <c r="A623" s="451"/>
      <c r="B623" s="451"/>
      <c r="C623" s="451"/>
      <c r="D623" s="451"/>
      <c r="E623" s="451"/>
      <c r="F623" s="451"/>
      <c r="G623" s="451"/>
      <c r="H623" s="451"/>
      <c r="I623" s="451"/>
      <c r="J623" s="451"/>
      <c r="K623" s="451"/>
      <c r="L623" s="451"/>
      <c r="M623" s="451"/>
      <c r="N623" s="451"/>
      <c r="O623" s="451"/>
      <c r="P623" s="451"/>
      <c r="Q623" s="451"/>
      <c r="R623" s="451"/>
      <c r="S623" s="451"/>
      <c r="T623" s="451"/>
      <c r="U623" s="451"/>
      <c r="V623" s="451"/>
      <c r="W623" s="451"/>
      <c r="X623" s="451"/>
      <c r="Y623" s="451"/>
      <c r="Z623" s="451"/>
      <c r="AA623" s="451"/>
      <c r="AB623" s="451"/>
      <c r="AC623" s="451"/>
      <c r="AD623" s="451"/>
      <c r="AE623" s="451"/>
      <c r="AF623" s="451"/>
      <c r="AG623" s="451"/>
      <c r="AH623" s="451"/>
      <c r="AI623" s="451"/>
      <c r="AJ623" s="451"/>
      <c r="AK623" s="451"/>
      <c r="AL623" s="451"/>
      <c r="AM623" s="451"/>
      <c r="AN623" s="451"/>
      <c r="AO623" s="451"/>
      <c r="AP623" s="451"/>
      <c r="AQ623" s="451"/>
      <c r="AR623" s="451"/>
      <c r="AS623" s="451"/>
      <c r="AT623" s="451"/>
      <c r="AU623" s="451"/>
      <c r="AV623" s="451"/>
      <c r="AW623" s="451"/>
      <c r="AX623" s="451"/>
      <c r="AY623" s="451"/>
      <c r="AZ623" s="451"/>
      <c r="BA623" s="451"/>
      <c r="BB623" s="451"/>
      <c r="BC623" s="451"/>
      <c r="BD623" s="451"/>
      <c r="BE623" s="451"/>
      <c r="BF623" s="451"/>
      <c r="BG623" s="451"/>
      <c r="BH623" s="451"/>
      <c r="BI623" s="451"/>
      <c r="BJ623" s="451"/>
      <c r="BK623" s="451"/>
      <c r="BL623" s="451"/>
      <c r="BM623" s="451"/>
      <c r="BN623" s="451"/>
      <c r="BO623" s="451"/>
      <c r="BP623" s="451"/>
      <c r="BQ623" s="451"/>
      <c r="BR623" s="451"/>
      <c r="BS623" s="451"/>
      <c r="BT623" s="451"/>
      <c r="BU623" s="451"/>
      <c r="BV623" s="451"/>
      <c r="BW623" s="451"/>
      <c r="BX623" s="451"/>
      <c r="BY623" s="451"/>
      <c r="BZ623" s="451"/>
      <c r="CA623" s="451"/>
      <c r="CB623" s="451"/>
      <c r="CC623" s="451"/>
      <c r="CD623" s="451"/>
      <c r="CE623" s="451"/>
      <c r="CF623" s="451"/>
      <c r="CG623" s="451"/>
      <c r="CH623" s="451"/>
      <c r="CI623" s="451"/>
      <c r="CJ623" s="451"/>
      <c r="CK623" s="451"/>
      <c r="CL623" s="451"/>
      <c r="CM623" s="451"/>
      <c r="CN623" s="451"/>
      <c r="CO623" s="451"/>
      <c r="CP623" s="451"/>
      <c r="CQ623" s="451"/>
      <c r="CR623" s="451"/>
      <c r="CS623" s="451"/>
      <c r="CT623" s="451"/>
      <c r="CU623" s="451"/>
      <c r="CV623" s="451"/>
      <c r="CW623" s="451"/>
      <c r="CX623" s="451"/>
      <c r="CY623" s="451"/>
      <c r="CZ623" s="451"/>
      <c r="DA623" s="451"/>
      <c r="DB623" s="451"/>
      <c r="DC623" s="451"/>
      <c r="DD623" s="451"/>
      <c r="DE623" s="451"/>
      <c r="DF623" s="451"/>
      <c r="DG623" s="451"/>
      <c r="DH623" s="451"/>
      <c r="DI623" s="451"/>
      <c r="DJ623" s="451"/>
      <c r="DK623" s="451"/>
      <c r="DL623" s="451"/>
      <c r="DM623" s="451"/>
      <c r="DN623" s="451"/>
      <c r="DO623" s="451"/>
      <c r="DP623" s="451"/>
      <c r="DQ623" s="451"/>
      <c r="DR623" s="451"/>
      <c r="DS623" s="451"/>
      <c r="DT623" s="451"/>
      <c r="DU623" s="451"/>
      <c r="DV623" s="451"/>
      <c r="DW623" s="451"/>
      <c r="DX623" s="451"/>
      <c r="DY623" s="451"/>
      <c r="DZ623" s="451"/>
      <c r="EA623" s="451"/>
      <c r="EB623" s="451"/>
      <c r="EC623" s="451"/>
      <c r="ED623" s="451"/>
      <c r="EE623" s="451"/>
      <c r="EF623" s="451"/>
      <c r="EG623" s="451"/>
      <c r="EH623" s="451"/>
      <c r="EI623" s="451"/>
      <c r="EJ623" s="451"/>
      <c r="EK623" s="451"/>
      <c r="EL623" s="451"/>
      <c r="EM623" s="451"/>
      <c r="EN623" s="451"/>
      <c r="EO623" s="451"/>
      <c r="EP623" s="451"/>
      <c r="EQ623" s="451"/>
      <c r="ER623" s="451"/>
      <c r="ES623" s="451"/>
      <c r="ET623" s="451"/>
      <c r="EU623" s="451"/>
      <c r="EV623" s="451"/>
      <c r="EW623" s="451"/>
      <c r="EX623" s="451"/>
      <c r="EY623" s="451"/>
      <c r="EZ623" s="451"/>
      <c r="FA623" s="451"/>
      <c r="FB623" s="451"/>
      <c r="FC623" s="451"/>
      <c r="FD623" s="451"/>
      <c r="FE623" s="451"/>
      <c r="FF623" s="451"/>
      <c r="FG623" s="451"/>
      <c r="FH623" s="451"/>
      <c r="FI623" s="451"/>
      <c r="FJ623" s="451"/>
      <c r="FK623" s="451"/>
      <c r="FL623" s="451"/>
      <c r="FM623" s="451"/>
      <c r="FN623" s="451"/>
    </row>
    <row r="624" spans="1:170" ht="15.75" customHeight="1">
      <c r="A624" s="451"/>
      <c r="B624" s="451"/>
      <c r="C624" s="451"/>
      <c r="D624" s="451"/>
      <c r="E624" s="451"/>
      <c r="F624" s="451"/>
      <c r="G624" s="451"/>
      <c r="H624" s="451"/>
      <c r="I624" s="451"/>
      <c r="J624" s="451"/>
      <c r="K624" s="451"/>
      <c r="L624" s="451"/>
      <c r="M624" s="451"/>
      <c r="N624" s="451"/>
      <c r="O624" s="451"/>
      <c r="P624" s="451"/>
      <c r="Q624" s="451"/>
      <c r="R624" s="451"/>
      <c r="S624" s="451"/>
      <c r="T624" s="451"/>
      <c r="U624" s="451"/>
      <c r="V624" s="451"/>
      <c r="W624" s="451"/>
      <c r="X624" s="451"/>
      <c r="Y624" s="451"/>
      <c r="Z624" s="451"/>
      <c r="AA624" s="451"/>
      <c r="AB624" s="451"/>
      <c r="AC624" s="451"/>
      <c r="AD624" s="451"/>
      <c r="AE624" s="451"/>
      <c r="AF624" s="451"/>
      <c r="AG624" s="451"/>
      <c r="AH624" s="451"/>
      <c r="AI624" s="451"/>
      <c r="AJ624" s="451"/>
      <c r="AK624" s="451"/>
      <c r="AL624" s="451"/>
      <c r="AM624" s="451"/>
      <c r="AN624" s="451"/>
      <c r="AO624" s="451"/>
      <c r="AP624" s="451"/>
      <c r="AQ624" s="451"/>
      <c r="AR624" s="451"/>
      <c r="AS624" s="451"/>
      <c r="AT624" s="451"/>
      <c r="AU624" s="451"/>
      <c r="AV624" s="451"/>
      <c r="AW624" s="451"/>
      <c r="AX624" s="451"/>
      <c r="AY624" s="451"/>
      <c r="AZ624" s="451"/>
      <c r="BA624" s="451"/>
      <c r="BB624" s="451"/>
      <c r="BC624" s="451"/>
      <c r="BD624" s="451"/>
      <c r="BE624" s="451"/>
      <c r="BF624" s="451"/>
      <c r="BG624" s="451"/>
      <c r="BH624" s="451"/>
      <c r="BI624" s="451"/>
      <c r="BJ624" s="451"/>
      <c r="BK624" s="451"/>
      <c r="BL624" s="451"/>
      <c r="BM624" s="451"/>
      <c r="BN624" s="451"/>
      <c r="BO624" s="451"/>
      <c r="BP624" s="451"/>
      <c r="BQ624" s="451"/>
      <c r="BR624" s="451"/>
      <c r="BS624" s="451"/>
      <c r="BT624" s="451"/>
      <c r="BU624" s="451"/>
      <c r="BV624" s="451"/>
      <c r="BW624" s="451"/>
      <c r="BX624" s="451"/>
      <c r="BY624" s="451"/>
      <c r="BZ624" s="451"/>
      <c r="CA624" s="451"/>
      <c r="CB624" s="451"/>
      <c r="CC624" s="451"/>
      <c r="CD624" s="451"/>
      <c r="CE624" s="451"/>
      <c r="CF624" s="451"/>
      <c r="CG624" s="451"/>
      <c r="CH624" s="451"/>
      <c r="CI624" s="451"/>
      <c r="CJ624" s="451"/>
      <c r="CK624" s="451"/>
      <c r="CL624" s="451"/>
      <c r="CM624" s="451"/>
      <c r="CN624" s="451"/>
      <c r="CO624" s="451"/>
      <c r="CP624" s="451"/>
      <c r="CQ624" s="451"/>
      <c r="CR624" s="451"/>
      <c r="CS624" s="451"/>
      <c r="CT624" s="451"/>
      <c r="CU624" s="451"/>
      <c r="CV624" s="451"/>
      <c r="CW624" s="451"/>
      <c r="CX624" s="451"/>
      <c r="CY624" s="451"/>
      <c r="CZ624" s="451"/>
      <c r="DA624" s="451"/>
      <c r="DB624" s="451"/>
      <c r="DC624" s="451"/>
      <c r="DD624" s="451"/>
      <c r="DE624" s="451"/>
      <c r="DF624" s="451"/>
      <c r="DG624" s="451"/>
      <c r="DH624" s="451"/>
      <c r="DI624" s="451"/>
      <c r="DJ624" s="451"/>
      <c r="DK624" s="451"/>
      <c r="DL624" s="451"/>
      <c r="DM624" s="451"/>
      <c r="DN624" s="451"/>
      <c r="DO624" s="451"/>
      <c r="DP624" s="451"/>
      <c r="DQ624" s="451"/>
      <c r="DR624" s="451"/>
      <c r="DS624" s="451"/>
      <c r="DT624" s="451"/>
      <c r="DU624" s="451"/>
      <c r="DV624" s="451"/>
      <c r="DW624" s="451"/>
      <c r="DX624" s="451"/>
      <c r="DY624" s="451"/>
      <c r="DZ624" s="451"/>
      <c r="EA624" s="451"/>
      <c r="EB624" s="451"/>
      <c r="EC624" s="451"/>
      <c r="ED624" s="451"/>
      <c r="EE624" s="451"/>
      <c r="EF624" s="451"/>
      <c r="EG624" s="451"/>
      <c r="EH624" s="451"/>
      <c r="EI624" s="451"/>
      <c r="EJ624" s="451"/>
      <c r="EK624" s="451"/>
      <c r="EL624" s="451"/>
      <c r="EM624" s="451"/>
      <c r="EN624" s="451"/>
      <c r="EO624" s="451"/>
      <c r="EP624" s="451"/>
      <c r="EQ624" s="451"/>
      <c r="ER624" s="451"/>
      <c r="ES624" s="451"/>
      <c r="ET624" s="451"/>
      <c r="EU624" s="451"/>
      <c r="EV624" s="451"/>
      <c r="EW624" s="451"/>
      <c r="EX624" s="451"/>
      <c r="EY624" s="451"/>
      <c r="EZ624" s="451"/>
      <c r="FA624" s="451"/>
      <c r="FB624" s="451"/>
      <c r="FC624" s="451"/>
      <c r="FD624" s="451"/>
      <c r="FE624" s="451"/>
      <c r="FF624" s="451"/>
      <c r="FG624" s="451"/>
      <c r="FH624" s="451"/>
      <c r="FI624" s="451"/>
      <c r="FJ624" s="451"/>
      <c r="FK624" s="451"/>
      <c r="FL624" s="451"/>
      <c r="FM624" s="451"/>
      <c r="FN624" s="451"/>
    </row>
    <row r="625" spans="1:170" ht="15.75" customHeight="1">
      <c r="A625" s="451"/>
      <c r="B625" s="451"/>
      <c r="C625" s="451"/>
      <c r="D625" s="451"/>
      <c r="E625" s="451"/>
      <c r="F625" s="451"/>
      <c r="G625" s="451"/>
      <c r="H625" s="451"/>
      <c r="I625" s="451"/>
      <c r="J625" s="451"/>
      <c r="K625" s="451"/>
      <c r="L625" s="451"/>
      <c r="M625" s="451"/>
      <c r="N625" s="451"/>
      <c r="O625" s="451"/>
      <c r="P625" s="451"/>
      <c r="Q625" s="451"/>
      <c r="R625" s="451"/>
      <c r="S625" s="451"/>
      <c r="T625" s="451"/>
      <c r="U625" s="451"/>
      <c r="V625" s="451"/>
      <c r="W625" s="451"/>
      <c r="X625" s="451"/>
      <c r="Y625" s="451"/>
      <c r="Z625" s="451"/>
      <c r="AA625" s="451"/>
      <c r="AB625" s="451"/>
      <c r="AC625" s="451"/>
      <c r="AD625" s="451"/>
      <c r="AE625" s="451"/>
      <c r="AF625" s="451"/>
      <c r="AG625" s="451"/>
      <c r="AH625" s="451"/>
      <c r="AI625" s="451"/>
      <c r="AJ625" s="451"/>
      <c r="AK625" s="451"/>
      <c r="AL625" s="451"/>
      <c r="AM625" s="451"/>
      <c r="AN625" s="451"/>
      <c r="AO625" s="451"/>
      <c r="AP625" s="451"/>
      <c r="AQ625" s="451"/>
      <c r="AR625" s="451"/>
      <c r="AS625" s="451"/>
      <c r="AT625" s="451"/>
      <c r="AU625" s="451"/>
      <c r="AV625" s="451"/>
      <c r="AW625" s="451"/>
      <c r="AX625" s="451"/>
      <c r="AY625" s="451"/>
      <c r="AZ625" s="451"/>
      <c r="BA625" s="451"/>
      <c r="BB625" s="451"/>
      <c r="BC625" s="451"/>
      <c r="BD625" s="451"/>
      <c r="BE625" s="451"/>
      <c r="BF625" s="451"/>
      <c r="BG625" s="451"/>
      <c r="BH625" s="451"/>
      <c r="BI625" s="451"/>
      <c r="BJ625" s="451"/>
      <c r="BK625" s="451"/>
      <c r="BL625" s="451"/>
      <c r="BM625" s="451"/>
      <c r="BN625" s="451"/>
      <c r="BO625" s="451"/>
      <c r="BP625" s="451"/>
      <c r="BQ625" s="451"/>
      <c r="BR625" s="451"/>
      <c r="BS625" s="451"/>
      <c r="BT625" s="451"/>
      <c r="BU625" s="451"/>
      <c r="BV625" s="451"/>
      <c r="BW625" s="451"/>
      <c r="BX625" s="451"/>
      <c r="BY625" s="451"/>
      <c r="BZ625" s="451"/>
      <c r="CA625" s="451"/>
      <c r="CB625" s="451"/>
      <c r="CC625" s="451"/>
      <c r="CD625" s="451"/>
      <c r="CE625" s="451"/>
      <c r="CF625" s="451"/>
      <c r="CG625" s="451"/>
      <c r="CH625" s="451"/>
      <c r="CI625" s="451"/>
      <c r="CJ625" s="451"/>
      <c r="CK625" s="451"/>
      <c r="CL625" s="451"/>
      <c r="CM625" s="451"/>
      <c r="CN625" s="451"/>
      <c r="CO625" s="451"/>
      <c r="CP625" s="451"/>
      <c r="CQ625" s="451"/>
      <c r="CR625" s="451"/>
      <c r="CS625" s="451"/>
      <c r="CT625" s="451"/>
      <c r="CU625" s="451"/>
      <c r="CV625" s="451"/>
      <c r="CW625" s="451"/>
      <c r="CX625" s="451"/>
      <c r="CY625" s="451"/>
      <c r="CZ625" s="451"/>
      <c r="DA625" s="451"/>
      <c r="DB625" s="451"/>
      <c r="DC625" s="451"/>
      <c r="DD625" s="451"/>
      <c r="DE625" s="451"/>
      <c r="DF625" s="451"/>
      <c r="DG625" s="451"/>
      <c r="DH625" s="451"/>
      <c r="DI625" s="451"/>
      <c r="DJ625" s="451"/>
      <c r="DK625" s="451"/>
      <c r="DL625" s="451"/>
      <c r="DM625" s="451"/>
      <c r="DN625" s="451"/>
      <c r="DO625" s="451"/>
      <c r="DP625" s="451"/>
      <c r="DQ625" s="451"/>
      <c r="DR625" s="451"/>
      <c r="DS625" s="451"/>
      <c r="DT625" s="451"/>
      <c r="DU625" s="451"/>
      <c r="DV625" s="451"/>
      <c r="DW625" s="451"/>
      <c r="DX625" s="451"/>
      <c r="DY625" s="451"/>
      <c r="DZ625" s="451"/>
      <c r="EA625" s="451"/>
      <c r="EB625" s="451"/>
      <c r="EC625" s="451"/>
      <c r="ED625" s="451"/>
      <c r="EE625" s="451"/>
      <c r="EF625" s="451"/>
      <c r="EG625" s="451"/>
      <c r="EH625" s="451"/>
      <c r="EI625" s="451"/>
      <c r="EJ625" s="451"/>
      <c r="EK625" s="451"/>
      <c r="EL625" s="451"/>
      <c r="EM625" s="451"/>
      <c r="EN625" s="451"/>
      <c r="EO625" s="451"/>
      <c r="EP625" s="451"/>
      <c r="EQ625" s="451"/>
      <c r="ER625" s="451"/>
      <c r="ES625" s="451"/>
      <c r="ET625" s="451"/>
      <c r="EU625" s="451"/>
      <c r="EV625" s="451"/>
      <c r="EW625" s="451"/>
      <c r="EX625" s="451"/>
      <c r="EY625" s="451"/>
      <c r="EZ625" s="451"/>
      <c r="FA625" s="451"/>
      <c r="FB625" s="451"/>
      <c r="FC625" s="451"/>
      <c r="FD625" s="451"/>
      <c r="FE625" s="451"/>
      <c r="FF625" s="451"/>
      <c r="FG625" s="451"/>
      <c r="FH625" s="451"/>
      <c r="FI625" s="451"/>
      <c r="FJ625" s="451"/>
      <c r="FK625" s="451"/>
      <c r="FL625" s="451"/>
      <c r="FM625" s="451"/>
      <c r="FN625" s="451"/>
    </row>
    <row r="626" spans="1:170" ht="15.75" customHeight="1">
      <c r="A626" s="451"/>
      <c r="B626" s="451"/>
      <c r="C626" s="451"/>
      <c r="D626" s="451"/>
      <c r="E626" s="451"/>
      <c r="F626" s="451"/>
      <c r="G626" s="451"/>
      <c r="H626" s="451"/>
      <c r="I626" s="451"/>
      <c r="J626" s="451"/>
      <c r="K626" s="451"/>
      <c r="L626" s="451"/>
      <c r="M626" s="451"/>
      <c r="N626" s="451"/>
      <c r="O626" s="451"/>
      <c r="P626" s="451"/>
      <c r="Q626" s="451"/>
      <c r="R626" s="451"/>
      <c r="S626" s="451"/>
      <c r="T626" s="451"/>
      <c r="U626" s="451"/>
      <c r="V626" s="451"/>
      <c r="W626" s="451"/>
      <c r="X626" s="451"/>
      <c r="Y626" s="451"/>
      <c r="Z626" s="451"/>
      <c r="AA626" s="451"/>
      <c r="AB626" s="451"/>
      <c r="AC626" s="451"/>
      <c r="AD626" s="451"/>
      <c r="AE626" s="451"/>
      <c r="AF626" s="451"/>
      <c r="AG626" s="451"/>
      <c r="AH626" s="451"/>
      <c r="AI626" s="451"/>
      <c r="AJ626" s="451"/>
      <c r="AK626" s="451"/>
      <c r="AL626" s="451"/>
      <c r="AM626" s="451"/>
      <c r="AN626" s="451"/>
      <c r="AO626" s="451"/>
      <c r="AP626" s="451"/>
      <c r="AQ626" s="451"/>
      <c r="AR626" s="451"/>
      <c r="AS626" s="451"/>
      <c r="AT626" s="451"/>
      <c r="AU626" s="451"/>
      <c r="AV626" s="451"/>
      <c r="AW626" s="451"/>
      <c r="AX626" s="451"/>
      <c r="AY626" s="451"/>
      <c r="AZ626" s="451"/>
      <c r="BA626" s="451"/>
      <c r="BB626" s="451"/>
      <c r="BC626" s="451"/>
      <c r="BD626" s="451"/>
      <c r="BE626" s="451"/>
      <c r="BF626" s="451"/>
      <c r="BG626" s="451"/>
      <c r="BH626" s="451"/>
      <c r="BI626" s="451"/>
      <c r="BJ626" s="451"/>
      <c r="BK626" s="451"/>
      <c r="BL626" s="451"/>
      <c r="BM626" s="451"/>
      <c r="BN626" s="451"/>
      <c r="BO626" s="451"/>
      <c r="BP626" s="451"/>
      <c r="BQ626" s="451"/>
      <c r="BR626" s="451"/>
      <c r="BS626" s="451"/>
      <c r="BT626" s="451"/>
      <c r="BU626" s="451"/>
      <c r="BV626" s="451"/>
      <c r="BW626" s="451"/>
      <c r="BX626" s="451"/>
      <c r="BY626" s="451"/>
      <c r="BZ626" s="451"/>
      <c r="CA626" s="451"/>
      <c r="CB626" s="451"/>
      <c r="CC626" s="451"/>
      <c r="CD626" s="451"/>
      <c r="CE626" s="451"/>
      <c r="CF626" s="451"/>
      <c r="CG626" s="451"/>
      <c r="CH626" s="451"/>
      <c r="CI626" s="451"/>
      <c r="CJ626" s="451"/>
      <c r="CK626" s="451"/>
      <c r="CL626" s="451"/>
      <c r="CM626" s="451"/>
      <c r="CN626" s="451"/>
      <c r="CO626" s="451"/>
      <c r="CP626" s="451"/>
      <c r="CQ626" s="451"/>
      <c r="CR626" s="451"/>
      <c r="CS626" s="451"/>
      <c r="CT626" s="451"/>
      <c r="CU626" s="451"/>
      <c r="CV626" s="451"/>
      <c r="CW626" s="451"/>
      <c r="CX626" s="451"/>
      <c r="CY626" s="451"/>
      <c r="CZ626" s="451"/>
      <c r="DA626" s="451"/>
      <c r="DB626" s="451"/>
      <c r="DC626" s="451"/>
      <c r="DD626" s="451"/>
      <c r="DE626" s="451"/>
      <c r="DF626" s="451"/>
      <c r="DG626" s="451"/>
      <c r="DH626" s="451"/>
      <c r="DI626" s="451"/>
      <c r="DJ626" s="451"/>
      <c r="DK626" s="451"/>
      <c r="DL626" s="451"/>
      <c r="DM626" s="451"/>
      <c r="DN626" s="451"/>
      <c r="DO626" s="451"/>
      <c r="DP626" s="451"/>
      <c r="DQ626" s="451"/>
      <c r="DR626" s="451"/>
      <c r="DS626" s="451"/>
      <c r="DT626" s="451"/>
      <c r="DU626" s="451"/>
      <c r="DV626" s="451"/>
      <c r="DW626" s="451"/>
      <c r="DX626" s="451"/>
      <c r="DY626" s="451"/>
      <c r="DZ626" s="451"/>
      <c r="EA626" s="451"/>
      <c r="EB626" s="451"/>
      <c r="EC626" s="451"/>
      <c r="ED626" s="451"/>
      <c r="EE626" s="451"/>
      <c r="EF626" s="451"/>
      <c r="EG626" s="451"/>
      <c r="EH626" s="451"/>
      <c r="EI626" s="451"/>
      <c r="EJ626" s="451"/>
      <c r="EK626" s="451"/>
      <c r="EL626" s="451"/>
      <c r="EM626" s="451"/>
      <c r="EN626" s="451"/>
      <c r="EO626" s="451"/>
      <c r="EP626" s="451"/>
      <c r="EQ626" s="451"/>
      <c r="ER626" s="451"/>
      <c r="ES626" s="451"/>
      <c r="ET626" s="451"/>
      <c r="EU626" s="451"/>
      <c r="EV626" s="451"/>
      <c r="EW626" s="451"/>
      <c r="EX626" s="451"/>
      <c r="EY626" s="451"/>
      <c r="EZ626" s="451"/>
      <c r="FA626" s="451"/>
      <c r="FB626" s="451"/>
      <c r="FC626" s="451"/>
      <c r="FD626" s="451"/>
      <c r="FE626" s="451"/>
      <c r="FF626" s="451"/>
      <c r="FG626" s="451"/>
      <c r="FH626" s="451"/>
      <c r="FI626" s="451"/>
      <c r="FJ626" s="451"/>
      <c r="FK626" s="451"/>
      <c r="FL626" s="451"/>
      <c r="FM626" s="451"/>
      <c r="FN626" s="451"/>
    </row>
    <row r="627" spans="1:170" ht="15.75" customHeight="1">
      <c r="A627" s="451"/>
      <c r="B627" s="451"/>
      <c r="C627" s="451"/>
      <c r="D627" s="451"/>
      <c r="E627" s="451"/>
      <c r="F627" s="451"/>
      <c r="G627" s="451"/>
      <c r="H627" s="451"/>
      <c r="I627" s="451"/>
      <c r="J627" s="451"/>
      <c r="K627" s="451"/>
      <c r="L627" s="451"/>
      <c r="M627" s="451"/>
      <c r="N627" s="451"/>
      <c r="O627" s="451"/>
      <c r="P627" s="451"/>
      <c r="Q627" s="451"/>
      <c r="R627" s="451"/>
      <c r="S627" s="451"/>
      <c r="T627" s="451"/>
      <c r="U627" s="451"/>
      <c r="V627" s="451"/>
      <c r="W627" s="451"/>
      <c r="X627" s="451"/>
      <c r="Y627" s="451"/>
      <c r="Z627" s="451"/>
      <c r="AA627" s="451"/>
      <c r="AB627" s="451"/>
      <c r="AC627" s="451"/>
      <c r="AD627" s="451"/>
      <c r="AE627" s="451"/>
      <c r="AF627" s="451"/>
      <c r="AG627" s="451"/>
      <c r="AH627" s="451"/>
      <c r="AI627" s="451"/>
      <c r="AJ627" s="451"/>
      <c r="AK627" s="451"/>
      <c r="AL627" s="451"/>
      <c r="AM627" s="451"/>
      <c r="AN627" s="451"/>
      <c r="AO627" s="451"/>
      <c r="AP627" s="451"/>
      <c r="AQ627" s="451"/>
      <c r="AR627" s="451"/>
      <c r="AS627" s="451"/>
      <c r="AT627" s="451"/>
      <c r="AU627" s="451"/>
      <c r="AV627" s="451"/>
      <c r="AW627" s="451"/>
      <c r="AX627" s="451"/>
      <c r="AY627" s="451"/>
      <c r="AZ627" s="451"/>
      <c r="BA627" s="451"/>
      <c r="BB627" s="451"/>
      <c r="BC627" s="451"/>
      <c r="BD627" s="451"/>
      <c r="BE627" s="451"/>
      <c r="BF627" s="451"/>
      <c r="BG627" s="451"/>
      <c r="BH627" s="451"/>
      <c r="BI627" s="451"/>
      <c r="BJ627" s="451"/>
      <c r="BK627" s="451"/>
      <c r="BL627" s="451"/>
      <c r="BM627" s="451"/>
      <c r="BN627" s="451"/>
      <c r="BO627" s="451"/>
      <c r="BP627" s="451"/>
      <c r="BQ627" s="451"/>
      <c r="BR627" s="451"/>
      <c r="BS627" s="451"/>
      <c r="BT627" s="451"/>
      <c r="BU627" s="451"/>
      <c r="BV627" s="451"/>
      <c r="BW627" s="451"/>
      <c r="BX627" s="451"/>
      <c r="BY627" s="451"/>
      <c r="BZ627" s="451"/>
      <c r="CA627" s="451"/>
      <c r="CB627" s="451"/>
      <c r="CC627" s="451"/>
      <c r="CD627" s="451"/>
      <c r="CE627" s="451"/>
      <c r="CF627" s="451"/>
      <c r="CG627" s="451"/>
      <c r="CH627" s="451"/>
      <c r="CI627" s="451"/>
      <c r="CJ627" s="451"/>
      <c r="CK627" s="451"/>
      <c r="CL627" s="451"/>
      <c r="CM627" s="451"/>
      <c r="CN627" s="451"/>
      <c r="CO627" s="451"/>
      <c r="CP627" s="451"/>
      <c r="CQ627" s="451"/>
      <c r="CR627" s="451"/>
      <c r="CS627" s="451"/>
      <c r="CT627" s="451"/>
      <c r="CU627" s="451"/>
      <c r="CV627" s="451"/>
      <c r="CW627" s="451"/>
      <c r="CX627" s="451"/>
      <c r="CY627" s="451"/>
      <c r="CZ627" s="451"/>
      <c r="DA627" s="451"/>
      <c r="DB627" s="451"/>
      <c r="DC627" s="451"/>
      <c r="DD627" s="451"/>
      <c r="DE627" s="451"/>
      <c r="DF627" s="451"/>
      <c r="DG627" s="451"/>
      <c r="DH627" s="451"/>
      <c r="DI627" s="451"/>
      <c r="DJ627" s="451"/>
      <c r="DK627" s="451"/>
      <c r="DL627" s="451"/>
      <c r="DM627" s="451"/>
      <c r="DN627" s="451"/>
      <c r="DO627" s="451"/>
      <c r="DP627" s="451"/>
      <c r="DQ627" s="451"/>
      <c r="DR627" s="451"/>
      <c r="DS627" s="451"/>
      <c r="DT627" s="451"/>
      <c r="DU627" s="451"/>
      <c r="DV627" s="451"/>
      <c r="DW627" s="451"/>
      <c r="DX627" s="451"/>
      <c r="DY627" s="451"/>
      <c r="DZ627" s="451"/>
      <c r="EA627" s="451"/>
      <c r="EB627" s="451"/>
      <c r="EC627" s="451"/>
      <c r="ED627" s="451"/>
      <c r="EE627" s="451"/>
      <c r="EF627" s="451"/>
      <c r="EG627" s="451"/>
      <c r="EH627" s="451"/>
      <c r="EI627" s="451"/>
      <c r="EJ627" s="451"/>
      <c r="EK627" s="451"/>
      <c r="EL627" s="451"/>
      <c r="EM627" s="451"/>
      <c r="EN627" s="451"/>
      <c r="EO627" s="451"/>
      <c r="EP627" s="451"/>
      <c r="EQ627" s="451"/>
      <c r="ER627" s="451"/>
      <c r="ES627" s="451"/>
      <c r="ET627" s="451"/>
      <c r="EU627" s="451"/>
      <c r="EV627" s="451"/>
      <c r="EW627" s="451"/>
      <c r="EX627" s="451"/>
      <c r="EY627" s="451"/>
      <c r="EZ627" s="451"/>
      <c r="FA627" s="451"/>
      <c r="FB627" s="451"/>
      <c r="FC627" s="451"/>
      <c r="FD627" s="451"/>
      <c r="FE627" s="451"/>
      <c r="FF627" s="451"/>
      <c r="FG627" s="451"/>
      <c r="FH627" s="451"/>
      <c r="FI627" s="451"/>
      <c r="FJ627" s="451"/>
      <c r="FK627" s="451"/>
      <c r="FL627" s="451"/>
      <c r="FM627" s="451"/>
      <c r="FN627" s="451"/>
    </row>
    <row r="628" spans="1:170" ht="15.75" customHeight="1">
      <c r="A628" s="451"/>
      <c r="B628" s="451"/>
      <c r="C628" s="451"/>
      <c r="D628" s="451"/>
      <c r="E628" s="451"/>
      <c r="F628" s="451"/>
      <c r="G628" s="451"/>
      <c r="H628" s="451"/>
      <c r="I628" s="451"/>
      <c r="J628" s="451"/>
      <c r="K628" s="451"/>
      <c r="L628" s="451"/>
      <c r="M628" s="451"/>
      <c r="N628" s="451"/>
      <c r="O628" s="451"/>
      <c r="P628" s="451"/>
      <c r="Q628" s="451"/>
      <c r="R628" s="451"/>
      <c r="S628" s="451"/>
      <c r="T628" s="451"/>
      <c r="U628" s="451"/>
      <c r="V628" s="451"/>
      <c r="W628" s="451"/>
      <c r="X628" s="451"/>
      <c r="Y628" s="451"/>
      <c r="Z628" s="451"/>
      <c r="AA628" s="451"/>
      <c r="AB628" s="451"/>
      <c r="AC628" s="451"/>
      <c r="AD628" s="451"/>
      <c r="AE628" s="451"/>
      <c r="AF628" s="451"/>
      <c r="AG628" s="451"/>
      <c r="AH628" s="451"/>
      <c r="AI628" s="451"/>
      <c r="AJ628" s="451"/>
      <c r="AK628" s="451"/>
      <c r="AL628" s="451"/>
      <c r="AM628" s="451"/>
      <c r="AN628" s="451"/>
      <c r="AO628" s="451"/>
      <c r="AP628" s="451"/>
      <c r="AQ628" s="451"/>
      <c r="AR628" s="451"/>
      <c r="AS628" s="451"/>
      <c r="AT628" s="451"/>
      <c r="AU628" s="451"/>
      <c r="AV628" s="451"/>
      <c r="AW628" s="451"/>
      <c r="AX628" s="451"/>
      <c r="AY628" s="451"/>
      <c r="AZ628" s="451"/>
      <c r="BA628" s="451"/>
      <c r="BB628" s="451"/>
      <c r="BC628" s="451"/>
      <c r="BD628" s="451"/>
      <c r="BE628" s="451"/>
      <c r="BF628" s="451"/>
      <c r="BG628" s="451"/>
      <c r="BH628" s="451"/>
      <c r="BI628" s="451"/>
      <c r="BJ628" s="451"/>
      <c r="BK628" s="451"/>
      <c r="BL628" s="451"/>
      <c r="BM628" s="451"/>
      <c r="BN628" s="451"/>
      <c r="BO628" s="451"/>
      <c r="BP628" s="451"/>
      <c r="BQ628" s="451"/>
      <c r="BR628" s="451"/>
      <c r="BS628" s="451"/>
      <c r="BT628" s="451"/>
      <c r="BU628" s="451"/>
      <c r="BV628" s="451"/>
      <c r="BW628" s="451"/>
      <c r="BX628" s="451"/>
      <c r="BY628" s="451"/>
      <c r="BZ628" s="451"/>
      <c r="CA628" s="451"/>
      <c r="CB628" s="451"/>
      <c r="CC628" s="451"/>
      <c r="CD628" s="451"/>
      <c r="CE628" s="451"/>
      <c r="CF628" s="451"/>
      <c r="CG628" s="451"/>
      <c r="CH628" s="451"/>
      <c r="CI628" s="451"/>
      <c r="CJ628" s="451"/>
      <c r="CK628" s="451"/>
      <c r="CL628" s="451"/>
      <c r="CM628" s="451"/>
      <c r="CN628" s="451"/>
      <c r="CO628" s="451"/>
      <c r="CP628" s="451"/>
      <c r="CQ628" s="451"/>
      <c r="CR628" s="451"/>
      <c r="CS628" s="451"/>
      <c r="CT628" s="451"/>
      <c r="CU628" s="451"/>
      <c r="CV628" s="451"/>
      <c r="CW628" s="451"/>
      <c r="CX628" s="451"/>
      <c r="CY628" s="451"/>
      <c r="CZ628" s="451"/>
      <c r="DA628" s="451"/>
      <c r="DB628" s="451"/>
      <c r="DC628" s="451"/>
      <c r="DD628" s="451"/>
      <c r="DE628" s="451"/>
      <c r="DF628" s="451"/>
      <c r="DG628" s="451"/>
      <c r="DH628" s="451"/>
      <c r="DI628" s="451"/>
      <c r="DJ628" s="451"/>
      <c r="DK628" s="451"/>
      <c r="DL628" s="451"/>
      <c r="DM628" s="451"/>
      <c r="DN628" s="451"/>
      <c r="DO628" s="451"/>
      <c r="DP628" s="451"/>
      <c r="DQ628" s="451"/>
      <c r="DR628" s="451"/>
      <c r="DS628" s="451"/>
      <c r="DT628" s="451"/>
      <c r="DU628" s="451"/>
      <c r="DV628" s="451"/>
      <c r="DW628" s="451"/>
      <c r="DX628" s="451"/>
      <c r="DY628" s="451"/>
      <c r="DZ628" s="451"/>
      <c r="EA628" s="451"/>
      <c r="EB628" s="451"/>
      <c r="EC628" s="451"/>
      <c r="ED628" s="451"/>
      <c r="EE628" s="451"/>
      <c r="EF628" s="451"/>
      <c r="EG628" s="451"/>
      <c r="EH628" s="451"/>
      <c r="EI628" s="451"/>
      <c r="EJ628" s="451"/>
      <c r="EK628" s="451"/>
      <c r="EL628" s="451"/>
      <c r="EM628" s="451"/>
      <c r="EN628" s="451"/>
      <c r="EO628" s="451"/>
      <c r="EP628" s="451"/>
      <c r="EQ628" s="451"/>
      <c r="ER628" s="451"/>
      <c r="ES628" s="451"/>
      <c r="ET628" s="451"/>
      <c r="EU628" s="451"/>
      <c r="EV628" s="451"/>
      <c r="EW628" s="451"/>
      <c r="EX628" s="451"/>
      <c r="EY628" s="451"/>
      <c r="EZ628" s="451"/>
      <c r="FA628" s="451"/>
      <c r="FB628" s="451"/>
      <c r="FC628" s="451"/>
      <c r="FD628" s="451"/>
      <c r="FE628" s="451"/>
      <c r="FF628" s="451"/>
      <c r="FG628" s="451"/>
      <c r="FH628" s="451"/>
      <c r="FI628" s="451"/>
      <c r="FJ628" s="451"/>
      <c r="FK628" s="451"/>
      <c r="FL628" s="451"/>
      <c r="FM628" s="451"/>
      <c r="FN628" s="451"/>
    </row>
    <row r="629" spans="1:170" ht="15.75" customHeight="1">
      <c r="A629" s="451"/>
      <c r="B629" s="451"/>
      <c r="C629" s="451"/>
      <c r="D629" s="451"/>
      <c r="E629" s="451"/>
      <c r="F629" s="451"/>
      <c r="G629" s="451"/>
      <c r="H629" s="451"/>
      <c r="I629" s="451"/>
      <c r="J629" s="451"/>
      <c r="K629" s="451"/>
      <c r="L629" s="451"/>
      <c r="M629" s="451"/>
      <c r="N629" s="451"/>
      <c r="O629" s="451"/>
      <c r="P629" s="451"/>
      <c r="Q629" s="451"/>
      <c r="R629" s="451"/>
      <c r="S629" s="451"/>
      <c r="T629" s="451"/>
      <c r="U629" s="451"/>
      <c r="V629" s="451"/>
      <c r="W629" s="451"/>
      <c r="X629" s="451"/>
      <c r="Y629" s="451"/>
      <c r="Z629" s="451"/>
      <c r="AA629" s="451"/>
      <c r="AB629" s="451"/>
      <c r="AC629" s="451"/>
      <c r="AD629" s="451"/>
      <c r="AE629" s="451"/>
      <c r="AF629" s="451"/>
      <c r="AG629" s="451"/>
      <c r="AH629" s="451"/>
      <c r="AI629" s="451"/>
      <c r="AJ629" s="451"/>
      <c r="AK629" s="451"/>
      <c r="AL629" s="451"/>
      <c r="AM629" s="451"/>
      <c r="AN629" s="451"/>
      <c r="AO629" s="451"/>
      <c r="AP629" s="451"/>
      <c r="AQ629" s="451"/>
      <c r="AR629" s="451"/>
      <c r="AS629" s="451"/>
      <c r="AT629" s="451"/>
      <c r="AU629" s="451"/>
      <c r="AV629" s="451"/>
      <c r="AW629" s="451"/>
      <c r="AX629" s="451"/>
      <c r="AY629" s="451"/>
      <c r="AZ629" s="451"/>
      <c r="BA629" s="451"/>
      <c r="BB629" s="451"/>
      <c r="BC629" s="451"/>
      <c r="BD629" s="451"/>
      <c r="BE629" s="451"/>
      <c r="BF629" s="451"/>
      <c r="BG629" s="451"/>
      <c r="BH629" s="451"/>
      <c r="BI629" s="451"/>
      <c r="BJ629" s="451"/>
      <c r="BK629" s="451"/>
      <c r="BL629" s="451"/>
      <c r="BM629" s="451"/>
      <c r="BN629" s="451"/>
      <c r="BO629" s="451"/>
      <c r="BP629" s="451"/>
      <c r="BQ629" s="451"/>
      <c r="BR629" s="451"/>
      <c r="BS629" s="451"/>
      <c r="BT629" s="451"/>
      <c r="BU629" s="451"/>
      <c r="BV629" s="451"/>
      <c r="BW629" s="451"/>
      <c r="BX629" s="451"/>
      <c r="BY629" s="451"/>
      <c r="BZ629" s="451"/>
      <c r="CA629" s="451"/>
      <c r="CB629" s="451"/>
      <c r="CC629" s="451"/>
      <c r="CD629" s="451"/>
      <c r="CE629" s="451"/>
      <c r="CF629" s="451"/>
      <c r="CG629" s="451"/>
      <c r="CH629" s="451"/>
      <c r="CI629" s="451"/>
      <c r="CJ629" s="451"/>
      <c r="CK629" s="451"/>
      <c r="CL629" s="451"/>
      <c r="CM629" s="451"/>
      <c r="CN629" s="451"/>
      <c r="CO629" s="451"/>
      <c r="CP629" s="451"/>
      <c r="CQ629" s="451"/>
      <c r="CR629" s="451"/>
      <c r="CS629" s="451"/>
      <c r="CT629" s="451"/>
      <c r="CU629" s="451"/>
      <c r="CV629" s="451"/>
      <c r="CW629" s="451"/>
      <c r="CX629" s="451"/>
      <c r="CY629" s="451"/>
      <c r="CZ629" s="451"/>
      <c r="DA629" s="451"/>
      <c r="DB629" s="451"/>
      <c r="DC629" s="451"/>
      <c r="DD629" s="451"/>
      <c r="DE629" s="451"/>
      <c r="DF629" s="451"/>
      <c r="DG629" s="451"/>
      <c r="DH629" s="451"/>
      <c r="DI629" s="451"/>
      <c r="DJ629" s="451"/>
      <c r="DK629" s="451"/>
      <c r="DL629" s="451"/>
      <c r="DM629" s="451"/>
      <c r="DN629" s="451"/>
      <c r="DO629" s="451"/>
      <c r="DP629" s="451"/>
      <c r="DQ629" s="451"/>
      <c r="DR629" s="451"/>
      <c r="DS629" s="451"/>
      <c r="DT629" s="451"/>
      <c r="DU629" s="451"/>
      <c r="DV629" s="451"/>
      <c r="DW629" s="451"/>
      <c r="DX629" s="451"/>
      <c r="DY629" s="451"/>
      <c r="DZ629" s="451"/>
      <c r="EA629" s="451"/>
      <c r="EB629" s="451"/>
      <c r="EC629" s="451"/>
      <c r="ED629" s="451"/>
      <c r="EE629" s="451"/>
      <c r="EF629" s="451"/>
      <c r="EG629" s="451"/>
      <c r="EH629" s="451"/>
      <c r="EI629" s="451"/>
      <c r="EJ629" s="451"/>
      <c r="EK629" s="451"/>
      <c r="EL629" s="451"/>
      <c r="EM629" s="451"/>
      <c r="EN629" s="451"/>
      <c r="EO629" s="451"/>
      <c r="EP629" s="451"/>
      <c r="EQ629" s="451"/>
      <c r="ER629" s="451"/>
      <c r="ES629" s="451"/>
      <c r="ET629" s="451"/>
      <c r="EU629" s="451"/>
      <c r="EV629" s="451"/>
      <c r="EW629" s="451"/>
      <c r="EX629" s="451"/>
      <c r="EY629" s="451"/>
      <c r="EZ629" s="451"/>
      <c r="FA629" s="451"/>
      <c r="FB629" s="451"/>
      <c r="FC629" s="451"/>
      <c r="FD629" s="451"/>
      <c r="FE629" s="451"/>
      <c r="FF629" s="451"/>
      <c r="FG629" s="451"/>
      <c r="FH629" s="451"/>
      <c r="FI629" s="451"/>
      <c r="FJ629" s="451"/>
      <c r="FK629" s="451"/>
      <c r="FL629" s="451"/>
      <c r="FM629" s="451"/>
      <c r="FN629" s="451"/>
    </row>
    <row r="630" spans="1:170" ht="15.75" customHeight="1">
      <c r="A630" s="451"/>
      <c r="B630" s="451"/>
      <c r="C630" s="451"/>
      <c r="D630" s="451"/>
      <c r="E630" s="451"/>
      <c r="F630" s="451"/>
      <c r="G630" s="451"/>
      <c r="H630" s="451"/>
      <c r="I630" s="451"/>
      <c r="J630" s="451"/>
      <c r="K630" s="451"/>
      <c r="L630" s="451"/>
      <c r="M630" s="451"/>
      <c r="N630" s="451"/>
      <c r="O630" s="451"/>
      <c r="P630" s="451"/>
      <c r="Q630" s="451"/>
      <c r="R630" s="451"/>
      <c r="S630" s="451"/>
      <c r="T630" s="451"/>
      <c r="U630" s="451"/>
      <c r="V630" s="451"/>
      <c r="W630" s="451"/>
      <c r="X630" s="451"/>
      <c r="Y630" s="451"/>
      <c r="Z630" s="451"/>
      <c r="AA630" s="451"/>
      <c r="AB630" s="451"/>
      <c r="AC630" s="451"/>
      <c r="AD630" s="451"/>
      <c r="AE630" s="451"/>
      <c r="AF630" s="451"/>
      <c r="AG630" s="451"/>
      <c r="AH630" s="451"/>
      <c r="AI630" s="451"/>
      <c r="AJ630" s="451"/>
      <c r="AK630" s="451"/>
      <c r="AL630" s="451"/>
      <c r="AM630" s="451"/>
      <c r="AN630" s="451"/>
      <c r="AO630" s="451"/>
      <c r="AP630" s="451"/>
      <c r="AQ630" s="451"/>
      <c r="AR630" s="451"/>
      <c r="AS630" s="451"/>
      <c r="AT630" s="451"/>
      <c r="AU630" s="451"/>
      <c r="AV630" s="451"/>
      <c r="AW630" s="451"/>
      <c r="AX630" s="451"/>
      <c r="AY630" s="451"/>
      <c r="AZ630" s="451"/>
      <c r="BA630" s="451"/>
      <c r="BB630" s="451"/>
      <c r="BC630" s="451"/>
      <c r="BD630" s="451"/>
      <c r="BE630" s="451"/>
      <c r="BF630" s="451"/>
      <c r="BG630" s="451"/>
      <c r="BH630" s="451"/>
      <c r="BI630" s="451"/>
      <c r="BJ630" s="451"/>
      <c r="BK630" s="451"/>
      <c r="BL630" s="451"/>
      <c r="BM630" s="451"/>
      <c r="BN630" s="451"/>
      <c r="BO630" s="451"/>
      <c r="BP630" s="451"/>
      <c r="BQ630" s="451"/>
      <c r="BR630" s="451"/>
      <c r="BS630" s="451"/>
      <c r="BT630" s="451"/>
      <c r="BU630" s="451"/>
      <c r="BV630" s="451"/>
      <c r="BW630" s="451"/>
      <c r="BX630" s="451"/>
      <c r="BY630" s="451"/>
      <c r="BZ630" s="451"/>
      <c r="CA630" s="451"/>
      <c r="CB630" s="451"/>
      <c r="CC630" s="451"/>
      <c r="CD630" s="451"/>
      <c r="CE630" s="451"/>
      <c r="CF630" s="451"/>
      <c r="CG630" s="451"/>
      <c r="CH630" s="451"/>
      <c r="CI630" s="451"/>
      <c r="CJ630" s="451"/>
      <c r="CK630" s="451"/>
      <c r="CL630" s="451"/>
      <c r="CM630" s="451"/>
      <c r="CN630" s="451"/>
      <c r="CO630" s="451"/>
      <c r="CP630" s="451"/>
      <c r="CQ630" s="451"/>
      <c r="CR630" s="451"/>
      <c r="CS630" s="451"/>
      <c r="CT630" s="451"/>
      <c r="CU630" s="451"/>
      <c r="CV630" s="451"/>
      <c r="CW630" s="451"/>
      <c r="CX630" s="451"/>
      <c r="CY630" s="451"/>
      <c r="CZ630" s="451"/>
      <c r="DA630" s="451"/>
      <c r="DB630" s="451"/>
      <c r="DC630" s="451"/>
      <c r="DD630" s="451"/>
      <c r="DE630" s="451"/>
      <c r="DF630" s="451"/>
      <c r="DG630" s="451"/>
      <c r="DH630" s="451"/>
      <c r="DI630" s="451"/>
      <c r="DJ630" s="451"/>
      <c r="DK630" s="451"/>
      <c r="DL630" s="451"/>
      <c r="DM630" s="451"/>
      <c r="DN630" s="451"/>
      <c r="DO630" s="451"/>
      <c r="DP630" s="451"/>
      <c r="DQ630" s="451"/>
      <c r="DR630" s="451"/>
      <c r="DS630" s="451"/>
      <c r="DT630" s="451"/>
      <c r="DU630" s="451"/>
      <c r="DV630" s="451"/>
      <c r="DW630" s="451"/>
      <c r="DX630" s="451"/>
      <c r="DY630" s="451"/>
      <c r="DZ630" s="451"/>
      <c r="EA630" s="451"/>
      <c r="EB630" s="451"/>
      <c r="EC630" s="451"/>
      <c r="ED630" s="451"/>
      <c r="EE630" s="451"/>
      <c r="EF630" s="451"/>
      <c r="EG630" s="451"/>
      <c r="EH630" s="451"/>
      <c r="EI630" s="451"/>
      <c r="EJ630" s="451"/>
      <c r="EK630" s="451"/>
      <c r="EL630" s="451"/>
      <c r="EM630" s="451"/>
      <c r="EN630" s="451"/>
      <c r="EO630" s="451"/>
      <c r="EP630" s="451"/>
      <c r="EQ630" s="451"/>
      <c r="ER630" s="451"/>
      <c r="ES630" s="451"/>
      <c r="ET630" s="451"/>
      <c r="EU630" s="451"/>
      <c r="EV630" s="451"/>
      <c r="EW630" s="451"/>
      <c r="EX630" s="451"/>
      <c r="EY630" s="451"/>
      <c r="EZ630" s="451"/>
      <c r="FA630" s="451"/>
      <c r="FB630" s="451"/>
      <c r="FC630" s="451"/>
      <c r="FD630" s="451"/>
      <c r="FE630" s="451"/>
      <c r="FF630" s="451"/>
      <c r="FG630" s="451"/>
      <c r="FH630" s="451"/>
      <c r="FI630" s="451"/>
      <c r="FJ630" s="451"/>
      <c r="FK630" s="451"/>
      <c r="FL630" s="451"/>
      <c r="FM630" s="451"/>
      <c r="FN630" s="451"/>
    </row>
    <row r="631" spans="1:170" ht="15.75" customHeight="1">
      <c r="A631" s="451"/>
      <c r="B631" s="451"/>
      <c r="C631" s="451"/>
      <c r="D631" s="451"/>
      <c r="E631" s="451"/>
      <c r="F631" s="451"/>
      <c r="G631" s="451"/>
      <c r="H631" s="451"/>
      <c r="I631" s="451"/>
      <c r="J631" s="451"/>
      <c r="K631" s="451"/>
      <c r="L631" s="451"/>
      <c r="M631" s="451"/>
      <c r="N631" s="451"/>
      <c r="O631" s="451"/>
      <c r="P631" s="451"/>
      <c r="Q631" s="451"/>
      <c r="R631" s="451"/>
      <c r="S631" s="451"/>
      <c r="T631" s="451"/>
      <c r="U631" s="451"/>
      <c r="V631" s="451"/>
      <c r="W631" s="451"/>
      <c r="X631" s="451"/>
      <c r="Y631" s="451"/>
      <c r="Z631" s="451"/>
      <c r="AA631" s="451"/>
      <c r="AB631" s="451"/>
      <c r="AC631" s="451"/>
      <c r="AD631" s="451"/>
      <c r="AE631" s="451"/>
      <c r="AF631" s="451"/>
      <c r="AG631" s="451"/>
      <c r="AH631" s="451"/>
      <c r="AI631" s="451"/>
      <c r="AJ631" s="451"/>
      <c r="AK631" s="451"/>
      <c r="AL631" s="451"/>
      <c r="AM631" s="451"/>
      <c r="AN631" s="451"/>
      <c r="AO631" s="451"/>
      <c r="AP631" s="451"/>
      <c r="AQ631" s="451"/>
      <c r="AR631" s="451"/>
      <c r="AS631" s="451"/>
      <c r="AT631" s="451"/>
      <c r="AU631" s="451"/>
      <c r="AV631" s="451"/>
      <c r="AW631" s="451"/>
      <c r="AX631" s="451"/>
      <c r="AY631" s="451"/>
      <c r="AZ631" s="451"/>
      <c r="BA631" s="451"/>
      <c r="BB631" s="451"/>
      <c r="BC631" s="451"/>
      <c r="BD631" s="451"/>
      <c r="BE631" s="451"/>
      <c r="BF631" s="451"/>
      <c r="BG631" s="451"/>
      <c r="BH631" s="451"/>
      <c r="BI631" s="451"/>
      <c r="BJ631" s="451"/>
      <c r="BK631" s="451"/>
      <c r="BL631" s="451"/>
      <c r="BM631" s="451"/>
      <c r="BN631" s="451"/>
      <c r="BO631" s="451"/>
      <c r="BP631" s="451"/>
      <c r="BQ631" s="451"/>
      <c r="BR631" s="451"/>
      <c r="BS631" s="451"/>
      <c r="BT631" s="451"/>
      <c r="BU631" s="451"/>
      <c r="BV631" s="451"/>
      <c r="BW631" s="451"/>
      <c r="BX631" s="451"/>
      <c r="BY631" s="451"/>
      <c r="BZ631" s="451"/>
      <c r="CA631" s="451"/>
      <c r="CB631" s="451"/>
      <c r="CC631" s="451"/>
      <c r="CD631" s="451"/>
      <c r="CE631" s="451"/>
      <c r="CF631" s="451"/>
      <c r="CG631" s="451"/>
      <c r="CH631" s="451"/>
      <c r="CI631" s="451"/>
      <c r="CJ631" s="451"/>
      <c r="CK631" s="451"/>
      <c r="CL631" s="451"/>
      <c r="CM631" s="451"/>
      <c r="CN631" s="451"/>
      <c r="CO631" s="451"/>
      <c r="CP631" s="451"/>
      <c r="CQ631" s="451"/>
      <c r="CR631" s="451"/>
      <c r="CS631" s="451"/>
      <c r="CT631" s="451"/>
      <c r="CU631" s="451"/>
      <c r="CV631" s="451"/>
      <c r="CW631" s="451"/>
      <c r="CX631" s="451"/>
      <c r="CY631" s="451"/>
      <c r="CZ631" s="451"/>
      <c r="DA631" s="451"/>
      <c r="DB631" s="451"/>
      <c r="DC631" s="451"/>
      <c r="DD631" s="451"/>
      <c r="DE631" s="451"/>
      <c r="DF631" s="451"/>
      <c r="DG631" s="451"/>
      <c r="DH631" s="451"/>
      <c r="DI631" s="451"/>
      <c r="DJ631" s="451"/>
      <c r="DK631" s="451"/>
      <c r="DL631" s="451"/>
      <c r="DM631" s="451"/>
      <c r="DN631" s="451"/>
      <c r="DO631" s="451"/>
      <c r="DP631" s="451"/>
      <c r="DQ631" s="451"/>
      <c r="DR631" s="451"/>
      <c r="DS631" s="451"/>
      <c r="DT631" s="451"/>
      <c r="DU631" s="451"/>
      <c r="DV631" s="451"/>
      <c r="DW631" s="451"/>
      <c r="DX631" s="451"/>
      <c r="DY631" s="451"/>
      <c r="DZ631" s="451"/>
      <c r="EA631" s="451"/>
      <c r="EB631" s="451"/>
      <c r="EC631" s="451"/>
      <c r="ED631" s="451"/>
      <c r="EE631" s="451"/>
      <c r="EF631" s="451"/>
      <c r="EG631" s="451"/>
      <c r="EH631" s="451"/>
      <c r="EI631" s="451"/>
      <c r="EJ631" s="451"/>
      <c r="EK631" s="451"/>
      <c r="EL631" s="451"/>
      <c r="EM631" s="451"/>
      <c r="EN631" s="451"/>
      <c r="EO631" s="451"/>
      <c r="EP631" s="451"/>
      <c r="EQ631" s="451"/>
      <c r="ER631" s="451"/>
      <c r="ES631" s="451"/>
      <c r="ET631" s="451"/>
      <c r="EU631" s="451"/>
      <c r="EV631" s="451"/>
      <c r="EW631" s="451"/>
      <c r="EX631" s="451"/>
      <c r="EY631" s="451"/>
      <c r="EZ631" s="451"/>
      <c r="FA631" s="451"/>
      <c r="FB631" s="451"/>
      <c r="FC631" s="451"/>
      <c r="FD631" s="451"/>
      <c r="FE631" s="451"/>
      <c r="FF631" s="451"/>
      <c r="FG631" s="451"/>
      <c r="FH631" s="451"/>
      <c r="FI631" s="451"/>
      <c r="FJ631" s="451"/>
      <c r="FK631" s="451"/>
      <c r="FL631" s="451"/>
      <c r="FM631" s="451"/>
      <c r="FN631" s="451"/>
    </row>
    <row r="632" spans="1:170" ht="15.75" customHeight="1">
      <c r="A632" s="451"/>
      <c r="B632" s="451"/>
      <c r="C632" s="451"/>
      <c r="D632" s="451"/>
      <c r="E632" s="451"/>
      <c r="F632" s="451"/>
      <c r="G632" s="451"/>
      <c r="H632" s="451"/>
      <c r="I632" s="451"/>
      <c r="J632" s="451"/>
      <c r="K632" s="451"/>
      <c r="L632" s="451"/>
      <c r="M632" s="451"/>
      <c r="N632" s="451"/>
      <c r="O632" s="451"/>
      <c r="P632" s="451"/>
      <c r="Q632" s="451"/>
      <c r="R632" s="451"/>
      <c r="S632" s="451"/>
      <c r="T632" s="451"/>
      <c r="U632" s="451"/>
      <c r="V632" s="451"/>
      <c r="W632" s="451"/>
      <c r="X632" s="451"/>
      <c r="Y632" s="451"/>
      <c r="Z632" s="451"/>
      <c r="AA632" s="451"/>
      <c r="AB632" s="451"/>
      <c r="AC632" s="451"/>
      <c r="AD632" s="451"/>
      <c r="AE632" s="451"/>
      <c r="AF632" s="451"/>
      <c r="AG632" s="451"/>
      <c r="AH632" s="451"/>
      <c r="AI632" s="451"/>
      <c r="AJ632" s="451"/>
      <c r="AK632" s="451"/>
      <c r="AL632" s="451"/>
      <c r="AM632" s="451"/>
      <c r="AN632" s="451"/>
      <c r="AO632" s="451"/>
      <c r="AP632" s="451"/>
      <c r="AQ632" s="451"/>
      <c r="AR632" s="451"/>
      <c r="AS632" s="451"/>
      <c r="AT632" s="451"/>
      <c r="AU632" s="451"/>
      <c r="AV632" s="451"/>
      <c r="AW632" s="451"/>
      <c r="AX632" s="451"/>
      <c r="AY632" s="451"/>
      <c r="AZ632" s="451"/>
      <c r="BA632" s="451"/>
      <c r="BB632" s="451"/>
      <c r="BC632" s="451"/>
      <c r="BD632" s="451"/>
      <c r="BE632" s="451"/>
      <c r="BF632" s="451"/>
      <c r="BG632" s="451"/>
      <c r="BH632" s="451"/>
      <c r="BI632" s="451"/>
      <c r="BJ632" s="451"/>
      <c r="BK632" s="451"/>
      <c r="BL632" s="451"/>
      <c r="BM632" s="451"/>
      <c r="BN632" s="451"/>
      <c r="BO632" s="451"/>
      <c r="BP632" s="451"/>
      <c r="BQ632" s="451"/>
      <c r="BR632" s="451"/>
      <c r="BS632" s="451"/>
      <c r="BT632" s="451"/>
      <c r="BU632" s="451"/>
      <c r="BV632" s="451"/>
      <c r="BW632" s="451"/>
      <c r="BX632" s="451"/>
      <c r="BY632" s="451"/>
      <c r="BZ632" s="451"/>
      <c r="CA632" s="451"/>
      <c r="CB632" s="451"/>
      <c r="CC632" s="451"/>
      <c r="CD632" s="451"/>
      <c r="CE632" s="451"/>
      <c r="CF632" s="451"/>
      <c r="CG632" s="451"/>
      <c r="CH632" s="451"/>
      <c r="CI632" s="451"/>
      <c r="CJ632" s="451"/>
      <c r="CK632" s="451"/>
      <c r="CL632" s="451"/>
      <c r="CM632" s="451"/>
      <c r="CN632" s="451"/>
      <c r="CO632" s="451"/>
      <c r="CP632" s="451"/>
      <c r="CQ632" s="451"/>
      <c r="CR632" s="451"/>
      <c r="CS632" s="451"/>
      <c r="CT632" s="451"/>
      <c r="CU632" s="451"/>
      <c r="CV632" s="451"/>
      <c r="CW632" s="451"/>
      <c r="CX632" s="451"/>
      <c r="CY632" s="451"/>
      <c r="CZ632" s="451"/>
      <c r="DA632" s="451"/>
      <c r="DB632" s="451"/>
      <c r="DC632" s="451"/>
      <c r="DD632" s="451"/>
      <c r="DE632" s="451"/>
      <c r="DF632" s="451"/>
      <c r="DG632" s="451"/>
      <c r="DH632" s="451"/>
      <c r="DI632" s="451"/>
      <c r="DJ632" s="451"/>
      <c r="DK632" s="451"/>
      <c r="DL632" s="451"/>
      <c r="DM632" s="451"/>
      <c r="DN632" s="451"/>
      <c r="DO632" s="451"/>
      <c r="DP632" s="451"/>
      <c r="DQ632" s="451"/>
      <c r="DR632" s="451"/>
      <c r="DS632" s="451"/>
      <c r="DT632" s="451"/>
      <c r="DU632" s="451"/>
      <c r="DV632" s="451"/>
      <c r="DW632" s="451"/>
      <c r="DX632" s="451"/>
      <c r="DY632" s="451"/>
      <c r="DZ632" s="451"/>
      <c r="EA632" s="451"/>
      <c r="EB632" s="451"/>
      <c r="EC632" s="451"/>
      <c r="ED632" s="451"/>
      <c r="EE632" s="451"/>
      <c r="EF632" s="451"/>
      <c r="EG632" s="451"/>
      <c r="EH632" s="451"/>
      <c r="EI632" s="451"/>
      <c r="EJ632" s="451"/>
      <c r="EK632" s="451"/>
      <c r="EL632" s="451"/>
      <c r="EM632" s="451"/>
      <c r="EN632" s="451"/>
      <c r="EO632" s="451"/>
      <c r="EP632" s="451"/>
      <c r="EQ632" s="451"/>
      <c r="ER632" s="451"/>
      <c r="ES632" s="451"/>
      <c r="ET632" s="451"/>
      <c r="EU632" s="451"/>
      <c r="EV632" s="451"/>
      <c r="EW632" s="451"/>
      <c r="EX632" s="451"/>
      <c r="EY632" s="451"/>
      <c r="EZ632" s="451"/>
      <c r="FA632" s="451"/>
      <c r="FB632" s="451"/>
      <c r="FC632" s="451"/>
      <c r="FD632" s="451"/>
      <c r="FE632" s="451"/>
      <c r="FF632" s="451"/>
      <c r="FG632" s="451"/>
      <c r="FH632" s="451"/>
      <c r="FI632" s="451"/>
      <c r="FJ632" s="451"/>
      <c r="FK632" s="451"/>
      <c r="FL632" s="451"/>
      <c r="FM632" s="451"/>
      <c r="FN632" s="451"/>
    </row>
    <row r="633" spans="1:170" ht="15.75" customHeight="1">
      <c r="A633" s="451"/>
      <c r="B633" s="451"/>
      <c r="C633" s="451"/>
      <c r="D633" s="451"/>
      <c r="E633" s="451"/>
      <c r="F633" s="451"/>
      <c r="G633" s="451"/>
      <c r="H633" s="451"/>
      <c r="I633" s="451"/>
      <c r="J633" s="451"/>
      <c r="K633" s="451"/>
      <c r="L633" s="451"/>
      <c r="M633" s="451"/>
      <c r="N633" s="451"/>
      <c r="O633" s="451"/>
      <c r="P633" s="451"/>
      <c r="Q633" s="451"/>
      <c r="R633" s="451"/>
      <c r="S633" s="451"/>
      <c r="T633" s="451"/>
      <c r="U633" s="451"/>
      <c r="V633" s="451"/>
      <c r="W633" s="451"/>
      <c r="X633" s="451"/>
      <c r="Y633" s="451"/>
      <c r="Z633" s="451"/>
      <c r="AA633" s="451"/>
      <c r="AB633" s="451"/>
      <c r="AC633" s="451"/>
      <c r="AD633" s="451"/>
      <c r="AE633" s="451"/>
      <c r="AF633" s="451"/>
      <c r="AG633" s="451"/>
      <c r="AH633" s="451"/>
      <c r="AI633" s="451"/>
      <c r="AJ633" s="451"/>
      <c r="AK633" s="451"/>
      <c r="AL633" s="451"/>
      <c r="AM633" s="451"/>
      <c r="AN633" s="451"/>
      <c r="AO633" s="451"/>
      <c r="AP633" s="451"/>
      <c r="AQ633" s="451"/>
      <c r="AR633" s="451"/>
      <c r="AS633" s="451"/>
      <c r="AT633" s="451"/>
      <c r="AU633" s="451"/>
      <c r="AV633" s="451"/>
      <c r="AW633" s="451"/>
      <c r="AX633" s="451"/>
      <c r="AY633" s="451"/>
      <c r="AZ633" s="451"/>
      <c r="BA633" s="451"/>
      <c r="BB633" s="451"/>
      <c r="BC633" s="451"/>
      <c r="BD633" s="451"/>
      <c r="BE633" s="451"/>
      <c r="BF633" s="451"/>
      <c r="BG633" s="451"/>
      <c r="BH633" s="451"/>
      <c r="BI633" s="451"/>
      <c r="BJ633" s="451"/>
      <c r="BK633" s="451"/>
      <c r="BL633" s="451"/>
      <c r="BM633" s="451"/>
      <c r="BN633" s="451"/>
      <c r="BO633" s="451"/>
      <c r="BP633" s="451"/>
      <c r="BQ633" s="451"/>
      <c r="BR633" s="451"/>
      <c r="BS633" s="451"/>
      <c r="BT633" s="451"/>
      <c r="BU633" s="451"/>
      <c r="BV633" s="451"/>
      <c r="BW633" s="451"/>
      <c r="BX633" s="451"/>
      <c r="BY633" s="451"/>
      <c r="BZ633" s="451"/>
      <c r="CA633" s="451"/>
      <c r="CB633" s="451"/>
      <c r="CC633" s="451"/>
      <c r="CD633" s="451"/>
      <c r="CE633" s="451"/>
      <c r="CF633" s="451"/>
      <c r="CG633" s="451"/>
      <c r="CH633" s="451"/>
      <c r="CI633" s="451"/>
      <c r="CJ633" s="451"/>
      <c r="CK633" s="451"/>
      <c r="CL633" s="451"/>
      <c r="CM633" s="451"/>
      <c r="CN633" s="451"/>
      <c r="CO633" s="451"/>
      <c r="CP633" s="451"/>
      <c r="CQ633" s="451"/>
      <c r="CR633" s="451"/>
      <c r="CS633" s="451"/>
      <c r="CT633" s="451"/>
      <c r="CU633" s="451"/>
      <c r="CV633" s="451"/>
      <c r="CW633" s="451"/>
      <c r="CX633" s="451"/>
      <c r="CY633" s="451"/>
      <c r="CZ633" s="451"/>
      <c r="DA633" s="451"/>
      <c r="DB633" s="451"/>
      <c r="DC633" s="451"/>
      <c r="DD633" s="451"/>
      <c r="DE633" s="451"/>
      <c r="DF633" s="451"/>
      <c r="DG633" s="451"/>
      <c r="DH633" s="451"/>
      <c r="DI633" s="451"/>
      <c r="DJ633" s="451"/>
      <c r="DK633" s="451"/>
      <c r="DL633" s="451"/>
      <c r="DM633" s="451"/>
      <c r="DN633" s="451"/>
      <c r="DO633" s="451"/>
      <c r="DP633" s="451"/>
      <c r="DQ633" s="451"/>
      <c r="DR633" s="451"/>
      <c r="DS633" s="451"/>
      <c r="DT633" s="451"/>
      <c r="DU633" s="451"/>
      <c r="DV633" s="451"/>
      <c r="DW633" s="451"/>
      <c r="DX633" s="451"/>
      <c r="DY633" s="451"/>
      <c r="DZ633" s="451"/>
      <c r="EA633" s="451"/>
      <c r="EB633" s="451"/>
      <c r="EC633" s="451"/>
      <c r="ED633" s="451"/>
      <c r="EE633" s="451"/>
      <c r="EF633" s="451"/>
      <c r="EG633" s="451"/>
      <c r="EH633" s="451"/>
      <c r="EI633" s="451"/>
      <c r="EJ633" s="451"/>
      <c r="EK633" s="451"/>
      <c r="EL633" s="451"/>
      <c r="EM633" s="451"/>
      <c r="EN633" s="451"/>
      <c r="EO633" s="451"/>
      <c r="EP633" s="451"/>
      <c r="EQ633" s="451"/>
      <c r="ER633" s="451"/>
      <c r="ES633" s="451"/>
      <c r="ET633" s="451"/>
      <c r="EU633" s="451"/>
      <c r="EV633" s="451"/>
      <c r="EW633" s="451"/>
      <c r="EX633" s="451"/>
      <c r="EY633" s="451"/>
      <c r="EZ633" s="451"/>
      <c r="FA633" s="451"/>
      <c r="FB633" s="451"/>
      <c r="FC633" s="451"/>
      <c r="FD633" s="451"/>
      <c r="FE633" s="451"/>
      <c r="FF633" s="451"/>
      <c r="FG633" s="451"/>
      <c r="FH633" s="451"/>
      <c r="FI633" s="451"/>
      <c r="FJ633" s="451"/>
      <c r="FK633" s="451"/>
      <c r="FL633" s="451"/>
      <c r="FM633" s="451"/>
      <c r="FN633" s="451"/>
    </row>
    <row r="634" spans="1:170" ht="15.75" customHeight="1">
      <c r="A634" s="451"/>
      <c r="B634" s="451"/>
      <c r="C634" s="451"/>
      <c r="D634" s="451"/>
      <c r="E634" s="451"/>
      <c r="F634" s="451"/>
      <c r="G634" s="451"/>
      <c r="H634" s="451"/>
      <c r="I634" s="451"/>
      <c r="J634" s="451"/>
      <c r="K634" s="451"/>
      <c r="L634" s="451"/>
      <c r="M634" s="451"/>
      <c r="N634" s="451"/>
      <c r="O634" s="451"/>
      <c r="P634" s="451"/>
      <c r="Q634" s="451"/>
      <c r="R634" s="451"/>
      <c r="S634" s="451"/>
      <c r="T634" s="451"/>
      <c r="U634" s="451"/>
      <c r="V634" s="451"/>
      <c r="W634" s="451"/>
      <c r="X634" s="451"/>
      <c r="Y634" s="451"/>
      <c r="Z634" s="451"/>
      <c r="AA634" s="451"/>
      <c r="AB634" s="451"/>
      <c r="AC634" s="451"/>
      <c r="AD634" s="451"/>
      <c r="AE634" s="451"/>
      <c r="AF634" s="451"/>
      <c r="AG634" s="451"/>
      <c r="AH634" s="451"/>
      <c r="AI634" s="451"/>
      <c r="AJ634" s="451"/>
      <c r="AK634" s="451"/>
      <c r="AL634" s="451"/>
      <c r="AM634" s="451"/>
      <c r="AN634" s="451"/>
      <c r="AO634" s="451"/>
      <c r="AP634" s="451"/>
      <c r="AQ634" s="451"/>
      <c r="AR634" s="451"/>
      <c r="AS634" s="451"/>
      <c r="AT634" s="451"/>
      <c r="AU634" s="451"/>
      <c r="AV634" s="451"/>
      <c r="AW634" s="451"/>
      <c r="AX634" s="451"/>
      <c r="AY634" s="451"/>
      <c r="AZ634" s="451"/>
      <c r="BA634" s="451"/>
      <c r="BB634" s="451"/>
      <c r="BC634" s="451"/>
      <c r="BD634" s="451"/>
      <c r="BE634" s="451"/>
      <c r="BF634" s="451"/>
      <c r="BG634" s="451"/>
      <c r="BH634" s="451"/>
      <c r="BI634" s="451"/>
      <c r="BJ634" s="451"/>
      <c r="BK634" s="451"/>
      <c r="BL634" s="451"/>
      <c r="BM634" s="451"/>
      <c r="BN634" s="451"/>
      <c r="BO634" s="451"/>
      <c r="BP634" s="451"/>
      <c r="BQ634" s="451"/>
      <c r="BR634" s="451"/>
      <c r="BS634" s="451"/>
      <c r="BT634" s="451"/>
      <c r="BU634" s="451"/>
      <c r="BV634" s="451"/>
      <c r="BW634" s="451"/>
      <c r="BX634" s="451"/>
      <c r="BY634" s="451"/>
      <c r="BZ634" s="451"/>
      <c r="CA634" s="451"/>
      <c r="CB634" s="451"/>
      <c r="CC634" s="451"/>
      <c r="CD634" s="451"/>
      <c r="CE634" s="451"/>
      <c r="CF634" s="451"/>
      <c r="CG634" s="451"/>
      <c r="CH634" s="451"/>
      <c r="CI634" s="451"/>
      <c r="CJ634" s="451"/>
      <c r="CK634" s="451"/>
      <c r="CL634" s="451"/>
      <c r="CM634" s="451"/>
      <c r="CN634" s="451"/>
      <c r="CO634" s="451"/>
      <c r="CP634" s="451"/>
      <c r="CQ634" s="451"/>
      <c r="CR634" s="451"/>
      <c r="CS634" s="451"/>
      <c r="CT634" s="451"/>
      <c r="CU634" s="451"/>
      <c r="CV634" s="451"/>
      <c r="CW634" s="451"/>
      <c r="CX634" s="451"/>
      <c r="CY634" s="451"/>
      <c r="CZ634" s="451"/>
      <c r="DA634" s="451"/>
      <c r="DB634" s="451"/>
      <c r="DC634" s="451"/>
      <c r="DD634" s="451"/>
      <c r="DE634" s="451"/>
      <c r="DF634" s="451"/>
      <c r="DG634" s="451"/>
      <c r="DH634" s="451"/>
      <c r="DI634" s="451"/>
      <c r="DJ634" s="451"/>
      <c r="DK634" s="451"/>
      <c r="DL634" s="451"/>
      <c r="DM634" s="451"/>
      <c r="DN634" s="451"/>
      <c r="DO634" s="451"/>
      <c r="DP634" s="451"/>
      <c r="DQ634" s="451"/>
      <c r="DR634" s="451"/>
      <c r="DS634" s="451"/>
      <c r="DT634" s="451"/>
      <c r="DU634" s="451"/>
      <c r="DV634" s="451"/>
      <c r="DW634" s="451"/>
      <c r="DX634" s="451"/>
      <c r="DY634" s="451"/>
      <c r="DZ634" s="451"/>
      <c r="EA634" s="451"/>
      <c r="EB634" s="451"/>
      <c r="EC634" s="451"/>
      <c r="ED634" s="451"/>
      <c r="EE634" s="451"/>
      <c r="EF634" s="451"/>
      <c r="EG634" s="451"/>
      <c r="EH634" s="451"/>
      <c r="EI634" s="451"/>
      <c r="EJ634" s="451"/>
      <c r="EK634" s="451"/>
      <c r="EL634" s="451"/>
      <c r="EM634" s="451"/>
      <c r="EN634" s="451"/>
      <c r="EO634" s="451"/>
      <c r="EP634" s="451"/>
      <c r="EQ634" s="451"/>
      <c r="ER634" s="451"/>
      <c r="ES634" s="451"/>
      <c r="ET634" s="451"/>
      <c r="EU634" s="451"/>
      <c r="EV634" s="451"/>
      <c r="EW634" s="451"/>
      <c r="EX634" s="451"/>
      <c r="EY634" s="451"/>
      <c r="EZ634" s="451"/>
      <c r="FA634" s="451"/>
      <c r="FB634" s="451"/>
      <c r="FC634" s="451"/>
      <c r="FD634" s="451"/>
      <c r="FE634" s="451"/>
      <c r="FF634" s="451"/>
      <c r="FG634" s="451"/>
      <c r="FH634" s="451"/>
      <c r="FI634" s="451"/>
      <c r="FJ634" s="451"/>
      <c r="FK634" s="451"/>
      <c r="FL634" s="451"/>
      <c r="FM634" s="451"/>
      <c r="FN634" s="451"/>
    </row>
    <row r="635" spans="1:170" ht="15.75" customHeight="1">
      <c r="A635" s="451"/>
      <c r="B635" s="451"/>
      <c r="C635" s="451"/>
      <c r="D635" s="451"/>
      <c r="E635" s="451"/>
      <c r="F635" s="451"/>
      <c r="G635" s="451"/>
      <c r="H635" s="451"/>
      <c r="I635" s="451"/>
      <c r="J635" s="451"/>
      <c r="K635" s="451"/>
      <c r="L635" s="451"/>
      <c r="M635" s="451"/>
      <c r="N635" s="451"/>
      <c r="O635" s="451"/>
      <c r="P635" s="451"/>
      <c r="Q635" s="451"/>
      <c r="R635" s="451"/>
      <c r="S635" s="451"/>
      <c r="T635" s="451"/>
      <c r="U635" s="451"/>
      <c r="V635" s="451"/>
      <c r="W635" s="451"/>
      <c r="X635" s="451"/>
      <c r="Y635" s="451"/>
      <c r="Z635" s="451"/>
      <c r="AA635" s="451"/>
      <c r="AB635" s="451"/>
      <c r="AC635" s="451"/>
      <c r="AD635" s="451"/>
      <c r="AE635" s="451"/>
      <c r="AF635" s="451"/>
      <c r="AG635" s="451"/>
      <c r="AH635" s="451"/>
      <c r="AI635" s="451"/>
      <c r="AJ635" s="451"/>
      <c r="AK635" s="451"/>
      <c r="AL635" s="451"/>
      <c r="AM635" s="451"/>
      <c r="AN635" s="451"/>
      <c r="AO635" s="451"/>
      <c r="AP635" s="451"/>
      <c r="AQ635" s="451"/>
      <c r="AR635" s="451"/>
      <c r="AS635" s="451"/>
      <c r="AT635" s="451"/>
      <c r="AU635" s="451"/>
      <c r="AV635" s="451"/>
      <c r="AW635" s="451"/>
      <c r="AX635" s="451"/>
      <c r="AY635" s="451"/>
      <c r="AZ635" s="451"/>
      <c r="BA635" s="451"/>
      <c r="BB635" s="451"/>
      <c r="BC635" s="451"/>
      <c r="BD635" s="451"/>
      <c r="BE635" s="451"/>
      <c r="BF635" s="451"/>
      <c r="BG635" s="451"/>
      <c r="BH635" s="451"/>
      <c r="BI635" s="451"/>
      <c r="BJ635" s="451"/>
      <c r="BK635" s="451"/>
      <c r="BL635" s="451"/>
      <c r="BM635" s="451"/>
      <c r="BN635" s="451"/>
      <c r="BO635" s="451"/>
      <c r="BP635" s="451"/>
      <c r="BQ635" s="451"/>
      <c r="BR635" s="451"/>
      <c r="BS635" s="451"/>
      <c r="BT635" s="451"/>
      <c r="BU635" s="451"/>
      <c r="BV635" s="451"/>
      <c r="BW635" s="451"/>
      <c r="BX635" s="451"/>
      <c r="BY635" s="451"/>
      <c r="BZ635" s="451"/>
      <c r="CA635" s="451"/>
      <c r="CB635" s="451"/>
      <c r="CC635" s="451"/>
      <c r="CD635" s="451"/>
      <c r="CE635" s="451"/>
      <c r="CF635" s="451"/>
      <c r="CG635" s="451"/>
      <c r="CH635" s="451"/>
      <c r="CI635" s="451"/>
      <c r="CJ635" s="451"/>
      <c r="CK635" s="451"/>
      <c r="CL635" s="451"/>
      <c r="CM635" s="451"/>
      <c r="CN635" s="451"/>
      <c r="CO635" s="451"/>
      <c r="CP635" s="451"/>
      <c r="CQ635" s="451"/>
      <c r="CR635" s="451"/>
      <c r="CS635" s="451"/>
      <c r="CT635" s="451"/>
      <c r="CU635" s="451"/>
      <c r="CV635" s="451"/>
      <c r="CW635" s="451"/>
      <c r="CX635" s="451"/>
      <c r="CY635" s="451"/>
      <c r="CZ635" s="451"/>
      <c r="DA635" s="451"/>
      <c r="DB635" s="451"/>
      <c r="DC635" s="451"/>
      <c r="DD635" s="451"/>
      <c r="DE635" s="451"/>
      <c r="DF635" s="451"/>
      <c r="DG635" s="451"/>
      <c r="DH635" s="451"/>
      <c r="DI635" s="451"/>
      <c r="DJ635" s="451"/>
      <c r="DK635" s="451"/>
      <c r="DL635" s="451"/>
      <c r="DM635" s="451"/>
      <c r="DN635" s="451"/>
      <c r="DO635" s="451"/>
      <c r="DP635" s="451"/>
      <c r="DQ635" s="451"/>
      <c r="DR635" s="451"/>
      <c r="DS635" s="451"/>
      <c r="DT635" s="451"/>
      <c r="DU635" s="451"/>
      <c r="DV635" s="451"/>
      <c r="DW635" s="451"/>
      <c r="DX635" s="451"/>
      <c r="DY635" s="451"/>
      <c r="DZ635" s="451"/>
      <c r="EA635" s="451"/>
      <c r="EB635" s="451"/>
      <c r="EC635" s="451"/>
      <c r="ED635" s="451"/>
      <c r="EE635" s="451"/>
      <c r="EF635" s="451"/>
      <c r="EG635" s="451"/>
      <c r="EH635" s="451"/>
      <c r="EI635" s="451"/>
      <c r="EJ635" s="451"/>
      <c r="EK635" s="451"/>
      <c r="EL635" s="451"/>
      <c r="EM635" s="451"/>
      <c r="EN635" s="451"/>
      <c r="EO635" s="451"/>
      <c r="EP635" s="451"/>
      <c r="EQ635" s="451"/>
      <c r="ER635" s="451"/>
      <c r="ES635" s="451"/>
      <c r="ET635" s="451"/>
      <c r="EU635" s="451"/>
      <c r="EV635" s="451"/>
      <c r="EW635" s="451"/>
      <c r="EX635" s="451"/>
      <c r="EY635" s="451"/>
      <c r="EZ635" s="451"/>
      <c r="FA635" s="451"/>
      <c r="FB635" s="451"/>
      <c r="FC635" s="451"/>
      <c r="FD635" s="451"/>
      <c r="FE635" s="451"/>
      <c r="FF635" s="451"/>
      <c r="FG635" s="451"/>
      <c r="FH635" s="451"/>
      <c r="FI635" s="451"/>
      <c r="FJ635" s="451"/>
      <c r="FK635" s="451"/>
      <c r="FL635" s="451"/>
      <c r="FM635" s="451"/>
      <c r="FN635" s="451"/>
    </row>
    <row r="636" spans="1:170" ht="15.75" customHeight="1">
      <c r="A636" s="451"/>
      <c r="B636" s="451"/>
      <c r="C636" s="451"/>
      <c r="D636" s="451"/>
      <c r="E636" s="451"/>
      <c r="F636" s="451"/>
      <c r="G636" s="451"/>
      <c r="H636" s="451"/>
      <c r="I636" s="451"/>
      <c r="J636" s="451"/>
      <c r="K636" s="451"/>
      <c r="L636" s="451"/>
      <c r="M636" s="451"/>
      <c r="N636" s="451"/>
      <c r="O636" s="451"/>
      <c r="P636" s="451"/>
      <c r="Q636" s="451"/>
      <c r="R636" s="451"/>
      <c r="S636" s="451"/>
      <c r="T636" s="451"/>
      <c r="U636" s="451"/>
      <c r="V636" s="451"/>
      <c r="W636" s="451"/>
      <c r="X636" s="451"/>
      <c r="Y636" s="451"/>
      <c r="Z636" s="451"/>
      <c r="AA636" s="451"/>
      <c r="AB636" s="451"/>
      <c r="AC636" s="451"/>
      <c r="AD636" s="451"/>
      <c r="AE636" s="451"/>
      <c r="AF636" s="451"/>
      <c r="AG636" s="451"/>
      <c r="AH636" s="451"/>
      <c r="AI636" s="451"/>
      <c r="AJ636" s="451"/>
      <c r="AK636" s="451"/>
      <c r="AL636" s="451"/>
      <c r="AM636" s="451"/>
      <c r="AN636" s="451"/>
      <c r="AO636" s="451"/>
      <c r="AP636" s="451"/>
      <c r="AQ636" s="451"/>
      <c r="AR636" s="451"/>
      <c r="AS636" s="451"/>
      <c r="AT636" s="451"/>
      <c r="AU636" s="451"/>
      <c r="AV636" s="451"/>
      <c r="AW636" s="451"/>
      <c r="AX636" s="451"/>
      <c r="AY636" s="451"/>
      <c r="AZ636" s="451"/>
      <c r="BA636" s="451"/>
      <c r="BB636" s="451"/>
      <c r="BC636" s="451"/>
      <c r="BD636" s="451"/>
      <c r="BE636" s="451"/>
      <c r="BF636" s="451"/>
      <c r="BG636" s="451"/>
      <c r="BH636" s="451"/>
      <c r="BI636" s="451"/>
      <c r="BJ636" s="451"/>
      <c r="BK636" s="451"/>
      <c r="BL636" s="451"/>
      <c r="BM636" s="451"/>
      <c r="BN636" s="451"/>
      <c r="BO636" s="451"/>
      <c r="BP636" s="451"/>
      <c r="BQ636" s="451"/>
      <c r="BR636" s="451"/>
      <c r="BS636" s="451"/>
      <c r="BT636" s="451"/>
      <c r="BU636" s="451"/>
      <c r="BV636" s="451"/>
      <c r="BW636" s="451"/>
      <c r="BX636" s="451"/>
      <c r="BY636" s="451"/>
      <c r="BZ636" s="451"/>
      <c r="CA636" s="451"/>
      <c r="CB636" s="451"/>
      <c r="CC636" s="451"/>
      <c r="CD636" s="451"/>
      <c r="CE636" s="451"/>
      <c r="CF636" s="451"/>
      <c r="CG636" s="451"/>
      <c r="CH636" s="451"/>
      <c r="CI636" s="451"/>
      <c r="CJ636" s="451"/>
      <c r="CK636" s="451"/>
      <c r="CL636" s="451"/>
      <c r="CM636" s="451"/>
      <c r="CN636" s="451"/>
      <c r="CO636" s="451"/>
      <c r="CP636" s="451"/>
      <c r="CQ636" s="451"/>
      <c r="CR636" s="451"/>
      <c r="CS636" s="451"/>
      <c r="CT636" s="451"/>
      <c r="CU636" s="451"/>
      <c r="CV636" s="451"/>
      <c r="CW636" s="451"/>
      <c r="CX636" s="451"/>
      <c r="CY636" s="451"/>
      <c r="CZ636" s="451"/>
      <c r="DA636" s="451"/>
      <c r="DB636" s="451"/>
      <c r="DC636" s="451"/>
      <c r="DD636" s="451"/>
      <c r="DE636" s="451"/>
      <c r="DF636" s="451"/>
      <c r="DG636" s="451"/>
      <c r="DH636" s="451"/>
      <c r="DI636" s="451"/>
      <c r="DJ636" s="451"/>
      <c r="DK636" s="451"/>
      <c r="DL636" s="451"/>
      <c r="DM636" s="451"/>
      <c r="DN636" s="451"/>
      <c r="DO636" s="451"/>
      <c r="DP636" s="451"/>
      <c r="DQ636" s="451"/>
      <c r="DR636" s="451"/>
      <c r="DS636" s="451"/>
      <c r="DT636" s="451"/>
      <c r="DU636" s="451"/>
      <c r="DV636" s="451"/>
      <c r="DW636" s="451"/>
      <c r="DX636" s="451"/>
      <c r="DY636" s="451"/>
      <c r="DZ636" s="451"/>
      <c r="EA636" s="451"/>
      <c r="EB636" s="451"/>
      <c r="EC636" s="451"/>
      <c r="ED636" s="451"/>
      <c r="EE636" s="451"/>
      <c r="EF636" s="451"/>
      <c r="EG636" s="451"/>
      <c r="EH636" s="451"/>
      <c r="EI636" s="451"/>
      <c r="EJ636" s="451"/>
      <c r="EK636" s="451"/>
      <c r="EL636" s="451"/>
      <c r="EM636" s="451"/>
      <c r="EN636" s="451"/>
      <c r="EO636" s="451"/>
      <c r="EP636" s="451"/>
      <c r="EQ636" s="451"/>
      <c r="ER636" s="451"/>
      <c r="ES636" s="451"/>
      <c r="ET636" s="451"/>
      <c r="EU636" s="451"/>
      <c r="EV636" s="451"/>
      <c r="EW636" s="451"/>
      <c r="EX636" s="451"/>
      <c r="EY636" s="451"/>
      <c r="EZ636" s="451"/>
      <c r="FA636" s="451"/>
      <c r="FB636" s="451"/>
      <c r="FC636" s="451"/>
      <c r="FD636" s="451"/>
      <c r="FE636" s="451"/>
      <c r="FF636" s="451"/>
      <c r="FG636" s="451"/>
      <c r="FH636" s="451"/>
      <c r="FI636" s="451"/>
      <c r="FJ636" s="451"/>
      <c r="FK636" s="451"/>
      <c r="FL636" s="451"/>
      <c r="FM636" s="451"/>
      <c r="FN636" s="451"/>
    </row>
    <row r="637" spans="1:170" ht="15.75" customHeight="1">
      <c r="A637" s="451"/>
      <c r="B637" s="451"/>
      <c r="C637" s="451"/>
      <c r="D637" s="451"/>
      <c r="E637" s="451"/>
      <c r="F637" s="451"/>
      <c r="G637" s="451"/>
      <c r="H637" s="451"/>
      <c r="I637" s="451"/>
      <c r="J637" s="451"/>
      <c r="K637" s="451"/>
      <c r="L637" s="451"/>
      <c r="M637" s="451"/>
      <c r="N637" s="451"/>
      <c r="O637" s="451"/>
      <c r="P637" s="451"/>
      <c r="Q637" s="451"/>
      <c r="R637" s="451"/>
      <c r="S637" s="451"/>
      <c r="T637" s="451"/>
      <c r="U637" s="451"/>
      <c r="V637" s="451"/>
      <c r="W637" s="451"/>
      <c r="X637" s="451"/>
      <c r="Y637" s="451"/>
      <c r="Z637" s="451"/>
      <c r="AA637" s="451"/>
      <c r="AB637" s="451"/>
      <c r="AC637" s="451"/>
      <c r="AD637" s="451"/>
      <c r="AE637" s="451"/>
      <c r="AF637" s="451"/>
      <c r="AG637" s="451"/>
      <c r="AH637" s="451"/>
      <c r="AI637" s="451"/>
      <c r="AJ637" s="451"/>
      <c r="AK637" s="451"/>
      <c r="AL637" s="451"/>
      <c r="AM637" s="451"/>
      <c r="AN637" s="451"/>
      <c r="AO637" s="451"/>
      <c r="AP637" s="451"/>
      <c r="AQ637" s="451"/>
      <c r="AR637" s="451"/>
      <c r="AS637" s="451"/>
      <c r="AT637" s="451"/>
      <c r="AU637" s="451"/>
      <c r="AV637" s="451"/>
      <c r="AW637" s="451"/>
      <c r="AX637" s="451"/>
      <c r="AY637" s="451"/>
      <c r="AZ637" s="451"/>
      <c r="BA637" s="451"/>
      <c r="BB637" s="451"/>
      <c r="BC637" s="451"/>
      <c r="BD637" s="451"/>
      <c r="BE637" s="451"/>
      <c r="BF637" s="451"/>
      <c r="BG637" s="451"/>
      <c r="BH637" s="451"/>
      <c r="BI637" s="451"/>
      <c r="BJ637" s="451"/>
      <c r="BK637" s="451"/>
      <c r="BL637" s="451"/>
      <c r="BM637" s="451"/>
      <c r="BN637" s="451"/>
      <c r="BO637" s="451"/>
      <c r="BP637" s="451"/>
      <c r="BQ637" s="451"/>
      <c r="BR637" s="451"/>
      <c r="BS637" s="451"/>
      <c r="BT637" s="451"/>
      <c r="BU637" s="451"/>
      <c r="BV637" s="451"/>
      <c r="BW637" s="451"/>
      <c r="BX637" s="451"/>
      <c r="BY637" s="451"/>
      <c r="BZ637" s="451"/>
      <c r="CA637" s="451"/>
      <c r="CB637" s="451"/>
      <c r="CC637" s="451"/>
      <c r="CD637" s="451"/>
      <c r="CE637" s="451"/>
      <c r="CF637" s="451"/>
      <c r="CG637" s="451"/>
      <c r="CH637" s="451"/>
      <c r="CI637" s="451"/>
      <c r="CJ637" s="451"/>
      <c r="CK637" s="451"/>
      <c r="CL637" s="451"/>
      <c r="CM637" s="451"/>
      <c r="CN637" s="451"/>
      <c r="CO637" s="451"/>
      <c r="CP637" s="451"/>
      <c r="CQ637" s="451"/>
      <c r="CR637" s="451"/>
      <c r="CS637" s="451"/>
      <c r="CT637" s="451"/>
      <c r="CU637" s="451"/>
      <c r="CV637" s="451"/>
      <c r="CW637" s="451"/>
      <c r="CX637" s="451"/>
      <c r="CY637" s="451"/>
      <c r="CZ637" s="451"/>
      <c r="DA637" s="451"/>
      <c r="DB637" s="451"/>
      <c r="DC637" s="451"/>
      <c r="DD637" s="451"/>
      <c r="DE637" s="451"/>
      <c r="DF637" s="451"/>
      <c r="DG637" s="451"/>
      <c r="DH637" s="451"/>
      <c r="DI637" s="451"/>
      <c r="DJ637" s="451"/>
      <c r="DK637" s="451"/>
      <c r="DL637" s="451"/>
      <c r="DM637" s="451"/>
      <c r="DN637" s="451"/>
      <c r="DO637" s="451"/>
      <c r="DP637" s="451"/>
      <c r="DQ637" s="451"/>
      <c r="DR637" s="451"/>
      <c r="DS637" s="451"/>
      <c r="DT637" s="451"/>
      <c r="DU637" s="451"/>
      <c r="DV637" s="451"/>
      <c r="DW637" s="451"/>
      <c r="DX637" s="451"/>
      <c r="DY637" s="451"/>
      <c r="DZ637" s="451"/>
      <c r="EA637" s="451"/>
      <c r="EB637" s="451"/>
      <c r="EC637" s="451"/>
      <c r="ED637" s="451"/>
      <c r="EE637" s="451"/>
      <c r="EF637" s="451"/>
      <c r="EG637" s="451"/>
      <c r="EH637" s="451"/>
      <c r="EI637" s="451"/>
      <c r="EJ637" s="451"/>
      <c r="EK637" s="451"/>
      <c r="EL637" s="451"/>
      <c r="EM637" s="451"/>
      <c r="EN637" s="451"/>
      <c r="EO637" s="451"/>
      <c r="EP637" s="451"/>
      <c r="EQ637" s="451"/>
      <c r="ER637" s="451"/>
      <c r="ES637" s="451"/>
      <c r="ET637" s="451"/>
      <c r="EU637" s="451"/>
      <c r="EV637" s="451"/>
      <c r="EW637" s="451"/>
      <c r="EX637" s="451"/>
      <c r="EY637" s="451"/>
      <c r="EZ637" s="451"/>
      <c r="FA637" s="451"/>
      <c r="FB637" s="451"/>
      <c r="FC637" s="451"/>
      <c r="FD637" s="451"/>
      <c r="FE637" s="451"/>
      <c r="FF637" s="451"/>
      <c r="FG637" s="451"/>
      <c r="FH637" s="451"/>
      <c r="FI637" s="451"/>
      <c r="FJ637" s="451"/>
      <c r="FK637" s="451"/>
      <c r="FL637" s="451"/>
      <c r="FM637" s="451"/>
      <c r="FN637" s="451"/>
    </row>
    <row r="638" spans="1:170" ht="15.75" customHeight="1">
      <c r="A638" s="451"/>
      <c r="B638" s="451"/>
      <c r="C638" s="451"/>
      <c r="D638" s="451"/>
      <c r="E638" s="451"/>
      <c r="F638" s="451"/>
      <c r="G638" s="451"/>
      <c r="H638" s="451"/>
      <c r="I638" s="451"/>
      <c r="J638" s="451"/>
      <c r="K638" s="451"/>
      <c r="L638" s="451"/>
      <c r="M638" s="451"/>
      <c r="N638" s="451"/>
      <c r="O638" s="451"/>
      <c r="P638" s="451"/>
      <c r="Q638" s="451"/>
      <c r="R638" s="451"/>
      <c r="S638" s="451"/>
      <c r="T638" s="451"/>
      <c r="U638" s="451"/>
      <c r="V638" s="451"/>
      <c r="W638" s="451"/>
      <c r="X638" s="451"/>
      <c r="Y638" s="451"/>
      <c r="Z638" s="451"/>
      <c r="AA638" s="451"/>
      <c r="AB638" s="451"/>
      <c r="AC638" s="451"/>
      <c r="AD638" s="451"/>
      <c r="AE638" s="451"/>
      <c r="AF638" s="451"/>
      <c r="AG638" s="451"/>
      <c r="AH638" s="451"/>
      <c r="AI638" s="451"/>
      <c r="AJ638" s="451"/>
      <c r="AK638" s="451"/>
      <c r="AL638" s="451"/>
      <c r="AM638" s="451"/>
      <c r="AN638" s="451"/>
      <c r="AO638" s="451"/>
      <c r="AP638" s="451"/>
      <c r="AQ638" s="451"/>
      <c r="AR638" s="451"/>
      <c r="AS638" s="451"/>
      <c r="AT638" s="451"/>
      <c r="AU638" s="451"/>
      <c r="AV638" s="451"/>
      <c r="AW638" s="451"/>
      <c r="AX638" s="451"/>
      <c r="AY638" s="451"/>
      <c r="AZ638" s="451"/>
      <c r="BA638" s="451"/>
      <c r="BB638" s="451"/>
      <c r="BC638" s="451"/>
      <c r="BD638" s="451"/>
      <c r="BE638" s="451"/>
      <c r="BF638" s="451"/>
      <c r="BG638" s="451"/>
      <c r="BH638" s="451"/>
      <c r="BI638" s="451"/>
      <c r="BJ638" s="451"/>
      <c r="BK638" s="451"/>
      <c r="BL638" s="451"/>
      <c r="BM638" s="451"/>
      <c r="BN638" s="451"/>
      <c r="BO638" s="451"/>
      <c r="BP638" s="451"/>
      <c r="BQ638" s="451"/>
      <c r="BR638" s="451"/>
      <c r="BS638" s="451"/>
      <c r="BT638" s="451"/>
      <c r="BU638" s="451"/>
      <c r="BV638" s="451"/>
      <c r="BW638" s="451"/>
      <c r="BX638" s="451"/>
      <c r="BY638" s="451"/>
      <c r="BZ638" s="451"/>
      <c r="CA638" s="451"/>
      <c r="CB638" s="451"/>
      <c r="CC638" s="451"/>
      <c r="CD638" s="451"/>
      <c r="CE638" s="451"/>
      <c r="CF638" s="451"/>
      <c r="CG638" s="451"/>
      <c r="CH638" s="451"/>
      <c r="CI638" s="451"/>
      <c r="CJ638" s="451"/>
      <c r="CK638" s="451"/>
      <c r="CL638" s="451"/>
      <c r="CM638" s="451"/>
      <c r="CN638" s="451"/>
      <c r="CO638" s="451"/>
      <c r="CP638" s="451"/>
      <c r="CQ638" s="451"/>
      <c r="CR638" s="451"/>
      <c r="CS638" s="451"/>
      <c r="CT638" s="451"/>
      <c r="CU638" s="451"/>
      <c r="CV638" s="451"/>
      <c r="CW638" s="451"/>
      <c r="CX638" s="451"/>
      <c r="CY638" s="451"/>
      <c r="CZ638" s="451"/>
      <c r="DA638" s="451"/>
      <c r="DB638" s="451"/>
      <c r="DC638" s="451"/>
      <c r="DD638" s="451"/>
      <c r="DE638" s="451"/>
      <c r="DF638" s="451"/>
      <c r="DG638" s="451"/>
      <c r="DH638" s="451"/>
      <c r="DI638" s="451"/>
      <c r="DJ638" s="451"/>
      <c r="DK638" s="451"/>
      <c r="DL638" s="451"/>
      <c r="DM638" s="451"/>
      <c r="DN638" s="451"/>
      <c r="DO638" s="451"/>
      <c r="DP638" s="451"/>
      <c r="DQ638" s="451"/>
      <c r="DR638" s="451"/>
      <c r="DS638" s="451"/>
      <c r="DT638" s="451"/>
      <c r="DU638" s="451"/>
      <c r="DV638" s="451"/>
      <c r="DW638" s="451"/>
      <c r="DX638" s="451"/>
      <c r="DY638" s="451"/>
      <c r="DZ638" s="451"/>
      <c r="EA638" s="451"/>
      <c r="EB638" s="451"/>
      <c r="EC638" s="451"/>
      <c r="ED638" s="451"/>
      <c r="EE638" s="451"/>
      <c r="EF638" s="451"/>
      <c r="EG638" s="451"/>
      <c r="EH638" s="451"/>
      <c r="EI638" s="451"/>
      <c r="EJ638" s="451"/>
      <c r="EK638" s="451"/>
      <c r="EL638" s="451"/>
      <c r="EM638" s="451"/>
      <c r="EN638" s="451"/>
      <c r="EO638" s="451"/>
      <c r="EP638" s="451"/>
      <c r="EQ638" s="451"/>
      <c r="ER638" s="451"/>
      <c r="ES638" s="451"/>
      <c r="ET638" s="451"/>
      <c r="EU638" s="451"/>
      <c r="EV638" s="451"/>
      <c r="EW638" s="451"/>
      <c r="EX638" s="451"/>
      <c r="EY638" s="451"/>
      <c r="EZ638" s="451"/>
      <c r="FA638" s="451"/>
      <c r="FB638" s="451"/>
      <c r="FC638" s="451"/>
      <c r="FD638" s="451"/>
      <c r="FE638" s="451"/>
      <c r="FF638" s="451"/>
      <c r="FG638" s="451"/>
      <c r="FH638" s="451"/>
      <c r="FI638" s="451"/>
      <c r="FJ638" s="451"/>
      <c r="FK638" s="451"/>
      <c r="FL638" s="451"/>
      <c r="FM638" s="451"/>
      <c r="FN638" s="451"/>
    </row>
    <row r="639" spans="1:170" ht="15.75" customHeight="1">
      <c r="A639" s="451"/>
      <c r="B639" s="451"/>
      <c r="C639" s="451"/>
      <c r="D639" s="451"/>
      <c r="E639" s="451"/>
      <c r="F639" s="451"/>
      <c r="G639" s="451"/>
      <c r="H639" s="451"/>
      <c r="I639" s="451"/>
      <c r="J639" s="451"/>
      <c r="K639" s="451"/>
      <c r="L639" s="451"/>
      <c r="M639" s="451"/>
      <c r="N639" s="451"/>
      <c r="O639" s="451"/>
      <c r="P639" s="451"/>
      <c r="Q639" s="451"/>
      <c r="R639" s="451"/>
      <c r="S639" s="451"/>
      <c r="T639" s="451"/>
      <c r="U639" s="451"/>
      <c r="V639" s="451"/>
      <c r="W639" s="451"/>
      <c r="X639" s="451"/>
      <c r="Y639" s="451"/>
      <c r="Z639" s="451"/>
      <c r="AA639" s="451"/>
      <c r="AB639" s="451"/>
      <c r="AC639" s="451"/>
      <c r="AD639" s="451"/>
      <c r="AE639" s="451"/>
      <c r="AF639" s="451"/>
      <c r="AG639" s="451"/>
      <c r="AH639" s="451"/>
      <c r="AI639" s="451"/>
      <c r="AJ639" s="451"/>
      <c r="AK639" s="451"/>
      <c r="AL639" s="451"/>
      <c r="AM639" s="451"/>
      <c r="AN639" s="451"/>
      <c r="AO639" s="451"/>
      <c r="AP639" s="451"/>
      <c r="AQ639" s="451"/>
      <c r="AR639" s="451"/>
      <c r="AS639" s="451"/>
      <c r="AT639" s="451"/>
      <c r="AU639" s="451"/>
      <c r="AV639" s="451"/>
      <c r="AW639" s="451"/>
      <c r="AX639" s="451"/>
      <c r="AY639" s="451"/>
      <c r="AZ639" s="451"/>
      <c r="BA639" s="451"/>
      <c r="BB639" s="451"/>
      <c r="BC639" s="451"/>
      <c r="BD639" s="451"/>
      <c r="BE639" s="451"/>
      <c r="BF639" s="451"/>
      <c r="BG639" s="451"/>
      <c r="BH639" s="451"/>
      <c r="BI639" s="451"/>
      <c r="BJ639" s="451"/>
      <c r="BK639" s="451"/>
      <c r="BL639" s="451"/>
      <c r="BM639" s="451"/>
      <c r="BN639" s="451"/>
      <c r="BO639" s="451"/>
      <c r="BP639" s="451"/>
      <c r="BQ639" s="451"/>
      <c r="BR639" s="451"/>
      <c r="BS639" s="451"/>
      <c r="BT639" s="451"/>
      <c r="BU639" s="451"/>
      <c r="BV639" s="451"/>
      <c r="BW639" s="451"/>
      <c r="BX639" s="451"/>
      <c r="BY639" s="451"/>
      <c r="BZ639" s="451"/>
      <c r="CA639" s="451"/>
      <c r="CB639" s="451"/>
      <c r="CC639" s="451"/>
      <c r="CD639" s="451"/>
      <c r="CE639" s="451"/>
      <c r="CF639" s="451"/>
      <c r="CG639" s="451"/>
      <c r="CH639" s="451"/>
      <c r="CI639" s="451"/>
      <c r="CJ639" s="451"/>
      <c r="CK639" s="451"/>
      <c r="CL639" s="451"/>
      <c r="CM639" s="451"/>
      <c r="CN639" s="451"/>
      <c r="CO639" s="451"/>
      <c r="CP639" s="451"/>
      <c r="CQ639" s="451"/>
      <c r="CR639" s="451"/>
      <c r="CS639" s="451"/>
      <c r="CT639" s="451"/>
      <c r="CU639" s="451"/>
      <c r="CV639" s="451"/>
      <c r="CW639" s="451"/>
      <c r="CX639" s="451"/>
      <c r="CY639" s="451"/>
      <c r="CZ639" s="451"/>
      <c r="DA639" s="451"/>
      <c r="DB639" s="451"/>
      <c r="DC639" s="451"/>
      <c r="DD639" s="451"/>
      <c r="DE639" s="451"/>
      <c r="DF639" s="451"/>
      <c r="DG639" s="451"/>
      <c r="DH639" s="451"/>
      <c r="DI639" s="451"/>
      <c r="DJ639" s="451"/>
      <c r="DK639" s="451"/>
      <c r="DL639" s="451"/>
      <c r="DM639" s="451"/>
      <c r="DN639" s="451"/>
      <c r="DO639" s="451"/>
      <c r="DP639" s="451"/>
      <c r="DQ639" s="451"/>
      <c r="DR639" s="451"/>
      <c r="DS639" s="451"/>
      <c r="DT639" s="451"/>
      <c r="DU639" s="451"/>
      <c r="DV639" s="451"/>
      <c r="DW639" s="451"/>
      <c r="DX639" s="451"/>
      <c r="DY639" s="451"/>
      <c r="DZ639" s="451"/>
      <c r="EA639" s="451"/>
      <c r="EB639" s="451"/>
      <c r="EC639" s="451"/>
      <c r="ED639" s="451"/>
      <c r="EE639" s="451"/>
      <c r="EF639" s="451"/>
      <c r="EG639" s="451"/>
      <c r="EH639" s="451"/>
      <c r="EI639" s="451"/>
      <c r="EJ639" s="451"/>
      <c r="EK639" s="451"/>
      <c r="EL639" s="451"/>
      <c r="EM639" s="451"/>
      <c r="EN639" s="451"/>
      <c r="EO639" s="451"/>
      <c r="EP639" s="451"/>
      <c r="EQ639" s="451"/>
      <c r="ER639" s="451"/>
      <c r="ES639" s="451"/>
      <c r="ET639" s="451"/>
      <c r="EU639" s="451"/>
      <c r="EV639" s="451"/>
      <c r="EW639" s="451"/>
      <c r="EX639" s="451"/>
      <c r="EY639" s="451"/>
      <c r="EZ639" s="451"/>
      <c r="FA639" s="451"/>
      <c r="FB639" s="451"/>
      <c r="FC639" s="451"/>
      <c r="FD639" s="451"/>
      <c r="FE639" s="451"/>
      <c r="FF639" s="451"/>
      <c r="FG639" s="451"/>
      <c r="FH639" s="451"/>
      <c r="FI639" s="451"/>
      <c r="FJ639" s="451"/>
      <c r="FK639" s="451"/>
      <c r="FL639" s="451"/>
      <c r="FM639" s="451"/>
      <c r="FN639" s="451"/>
    </row>
    <row r="640" spans="1:170" ht="15.75" customHeight="1">
      <c r="A640" s="451"/>
      <c r="B640" s="451"/>
      <c r="C640" s="451"/>
      <c r="D640" s="451"/>
      <c r="E640" s="451"/>
      <c r="F640" s="451"/>
      <c r="G640" s="451"/>
      <c r="H640" s="451"/>
      <c r="I640" s="451"/>
      <c r="J640" s="451"/>
      <c r="K640" s="451"/>
      <c r="L640" s="451"/>
      <c r="M640" s="451"/>
      <c r="N640" s="451"/>
      <c r="O640" s="451"/>
      <c r="P640" s="451"/>
      <c r="Q640" s="451"/>
      <c r="R640" s="451"/>
      <c r="S640" s="451"/>
      <c r="T640" s="451"/>
      <c r="U640" s="451"/>
      <c r="V640" s="451"/>
      <c r="W640" s="451"/>
      <c r="X640" s="451"/>
      <c r="Y640" s="451"/>
      <c r="Z640" s="451"/>
      <c r="AA640" s="451"/>
      <c r="AB640" s="451"/>
      <c r="AC640" s="451"/>
      <c r="AD640" s="451"/>
      <c r="AE640" s="451"/>
      <c r="AF640" s="451"/>
      <c r="AG640" s="451"/>
      <c r="AH640" s="451"/>
      <c r="AI640" s="451"/>
      <c r="AJ640" s="451"/>
      <c r="AK640" s="451"/>
      <c r="AL640" s="451"/>
      <c r="AM640" s="451"/>
      <c r="AN640" s="451"/>
      <c r="AO640" s="451"/>
      <c r="AP640" s="451"/>
      <c r="AQ640" s="451"/>
      <c r="AR640" s="451"/>
      <c r="AS640" s="451"/>
      <c r="AT640" s="451"/>
      <c r="AU640" s="451"/>
      <c r="AV640" s="451"/>
      <c r="AW640" s="451"/>
      <c r="AX640" s="451"/>
      <c r="AY640" s="451"/>
      <c r="AZ640" s="451"/>
      <c r="BA640" s="451"/>
      <c r="BB640" s="451"/>
      <c r="BC640" s="451"/>
      <c r="BD640" s="451"/>
      <c r="BE640" s="451"/>
      <c r="BF640" s="451"/>
      <c r="BG640" s="451"/>
      <c r="BH640" s="451"/>
      <c r="BI640" s="451"/>
      <c r="BJ640" s="451"/>
      <c r="BK640" s="451"/>
      <c r="BL640" s="451"/>
      <c r="BM640" s="451"/>
      <c r="BN640" s="451"/>
      <c r="BO640" s="451"/>
      <c r="BP640" s="451"/>
      <c r="BQ640" s="451"/>
      <c r="BR640" s="451"/>
      <c r="BS640" s="451"/>
      <c r="BT640" s="451"/>
      <c r="BU640" s="451"/>
      <c r="BV640" s="451"/>
      <c r="BW640" s="451"/>
      <c r="BX640" s="451"/>
      <c r="BY640" s="451"/>
      <c r="BZ640" s="451"/>
      <c r="CA640" s="451"/>
      <c r="CB640" s="451"/>
      <c r="CC640" s="451"/>
      <c r="CD640" s="451"/>
      <c r="CE640" s="451"/>
      <c r="CF640" s="451"/>
      <c r="CG640" s="451"/>
      <c r="CH640" s="451"/>
      <c r="CI640" s="451"/>
      <c r="CJ640" s="451"/>
      <c r="CK640" s="451"/>
      <c r="CL640" s="451"/>
      <c r="CM640" s="451"/>
      <c r="CN640" s="451"/>
      <c r="CO640" s="451"/>
      <c r="CP640" s="451"/>
      <c r="CQ640" s="451"/>
      <c r="CR640" s="451"/>
      <c r="CS640" s="451"/>
      <c r="CT640" s="451"/>
      <c r="CU640" s="451"/>
      <c r="CV640" s="451"/>
      <c r="CW640" s="451"/>
      <c r="CX640" s="451"/>
      <c r="CY640" s="451"/>
      <c r="CZ640" s="451"/>
      <c r="DA640" s="451"/>
      <c r="DB640" s="451"/>
      <c r="DC640" s="451"/>
      <c r="DD640" s="451"/>
      <c r="DE640" s="451"/>
      <c r="DF640" s="451"/>
      <c r="DG640" s="451"/>
      <c r="DH640" s="451"/>
      <c r="DI640" s="451"/>
      <c r="DJ640" s="451"/>
      <c r="DK640" s="451"/>
      <c r="DL640" s="451"/>
      <c r="DM640" s="451"/>
      <c r="DN640" s="451"/>
      <c r="DO640" s="451"/>
      <c r="DP640" s="451"/>
      <c r="DQ640" s="451"/>
      <c r="DR640" s="451"/>
      <c r="DS640" s="451"/>
      <c r="DT640" s="451"/>
      <c r="DU640" s="451"/>
      <c r="DV640" s="451"/>
      <c r="DW640" s="451"/>
      <c r="DX640" s="451"/>
      <c r="DY640" s="451"/>
      <c r="DZ640" s="451"/>
      <c r="EA640" s="451"/>
      <c r="EB640" s="451"/>
      <c r="EC640" s="451"/>
      <c r="ED640" s="451"/>
      <c r="EE640" s="451"/>
      <c r="EF640" s="451"/>
      <c r="EG640" s="451"/>
      <c r="EH640" s="451"/>
      <c r="EI640" s="451"/>
      <c r="EJ640" s="451"/>
      <c r="EK640" s="451"/>
      <c r="EL640" s="451"/>
      <c r="EM640" s="451"/>
      <c r="EN640" s="451"/>
      <c r="EO640" s="451"/>
      <c r="EP640" s="451"/>
      <c r="EQ640" s="451"/>
      <c r="ER640" s="451"/>
      <c r="ES640" s="451"/>
      <c r="ET640" s="451"/>
      <c r="EU640" s="451"/>
      <c r="EV640" s="451"/>
      <c r="EW640" s="451"/>
      <c r="EX640" s="451"/>
      <c r="EY640" s="451"/>
      <c r="EZ640" s="451"/>
      <c r="FA640" s="451"/>
      <c r="FB640" s="451"/>
      <c r="FC640" s="451"/>
      <c r="FD640" s="451"/>
      <c r="FE640" s="451"/>
      <c r="FF640" s="451"/>
      <c r="FG640" s="451"/>
      <c r="FH640" s="451"/>
      <c r="FI640" s="451"/>
      <c r="FJ640" s="451"/>
      <c r="FK640" s="451"/>
      <c r="FL640" s="451"/>
      <c r="FM640" s="451"/>
      <c r="FN640" s="451"/>
    </row>
    <row r="641" spans="1:170" ht="15.75" customHeight="1">
      <c r="A641" s="451"/>
      <c r="B641" s="451"/>
      <c r="C641" s="451"/>
      <c r="D641" s="451"/>
      <c r="E641" s="451"/>
      <c r="F641" s="451"/>
      <c r="G641" s="451"/>
      <c r="H641" s="451"/>
      <c r="I641" s="451"/>
      <c r="J641" s="451"/>
      <c r="K641" s="451"/>
      <c r="L641" s="451"/>
      <c r="M641" s="451"/>
      <c r="N641" s="451"/>
      <c r="O641" s="451"/>
      <c r="P641" s="451"/>
      <c r="Q641" s="451"/>
      <c r="R641" s="451"/>
      <c r="S641" s="451"/>
      <c r="T641" s="451"/>
      <c r="U641" s="451"/>
      <c r="V641" s="451"/>
      <c r="W641" s="451"/>
      <c r="X641" s="451"/>
      <c r="Y641" s="451"/>
      <c r="Z641" s="451"/>
      <c r="AA641" s="451"/>
      <c r="AB641" s="451"/>
      <c r="AC641" s="451"/>
      <c r="AD641" s="451"/>
      <c r="AE641" s="451"/>
      <c r="AF641" s="451"/>
      <c r="AG641" s="451"/>
      <c r="AH641" s="451"/>
      <c r="AI641" s="451"/>
      <c r="AJ641" s="451"/>
      <c r="AK641" s="451"/>
      <c r="AL641" s="451"/>
      <c r="AM641" s="451"/>
      <c r="AN641" s="451"/>
      <c r="AO641" s="451"/>
      <c r="AP641" s="451"/>
      <c r="AQ641" s="451"/>
      <c r="AR641" s="451"/>
      <c r="AS641" s="451"/>
      <c r="AT641" s="451"/>
      <c r="AU641" s="451"/>
      <c r="AV641" s="451"/>
      <c r="AW641" s="451"/>
      <c r="AX641" s="451"/>
      <c r="AY641" s="451"/>
      <c r="AZ641" s="451"/>
      <c r="BA641" s="451"/>
      <c r="BB641" s="451"/>
      <c r="BC641" s="451"/>
      <c r="BD641" s="451"/>
      <c r="BE641" s="451"/>
      <c r="BF641" s="451"/>
      <c r="BG641" s="451"/>
      <c r="BH641" s="451"/>
      <c r="BI641" s="451"/>
      <c r="BJ641" s="451"/>
      <c r="BK641" s="451"/>
      <c r="BL641" s="451"/>
      <c r="BM641" s="451"/>
      <c r="BN641" s="451"/>
      <c r="BO641" s="451"/>
      <c r="BP641" s="451"/>
      <c r="BQ641" s="451"/>
      <c r="BR641" s="451"/>
      <c r="BS641" s="451"/>
      <c r="BT641" s="451"/>
      <c r="BU641" s="451"/>
      <c r="BV641" s="451"/>
      <c r="BW641" s="451"/>
      <c r="BX641" s="451"/>
      <c r="BY641" s="451"/>
      <c r="BZ641" s="451"/>
      <c r="CA641" s="451"/>
      <c r="CB641" s="451"/>
      <c r="CC641" s="451"/>
      <c r="CD641" s="451"/>
      <c r="CE641" s="451"/>
      <c r="CF641" s="451"/>
      <c r="CG641" s="451"/>
      <c r="CH641" s="451"/>
      <c r="CI641" s="451"/>
      <c r="CJ641" s="451"/>
      <c r="CK641" s="451"/>
      <c r="CL641" s="451"/>
      <c r="CM641" s="451"/>
      <c r="CN641" s="451"/>
      <c r="CO641" s="451"/>
      <c r="CP641" s="451"/>
      <c r="CQ641" s="451"/>
      <c r="CR641" s="451"/>
      <c r="CS641" s="451"/>
      <c r="CT641" s="451"/>
      <c r="CU641" s="451"/>
      <c r="CV641" s="451"/>
      <c r="CW641" s="451"/>
      <c r="CX641" s="451"/>
      <c r="CY641" s="451"/>
      <c r="CZ641" s="451"/>
      <c r="DA641" s="451"/>
      <c r="DB641" s="451"/>
      <c r="DC641" s="451"/>
      <c r="DD641" s="451"/>
      <c r="DE641" s="451"/>
      <c r="DF641" s="451"/>
      <c r="DG641" s="451"/>
      <c r="DH641" s="451"/>
      <c r="DI641" s="451"/>
      <c r="DJ641" s="451"/>
      <c r="DK641" s="451"/>
      <c r="DL641" s="451"/>
      <c r="DM641" s="451"/>
      <c r="DN641" s="451"/>
      <c r="DO641" s="451"/>
      <c r="DP641" s="451"/>
      <c r="DQ641" s="451"/>
      <c r="DR641" s="451"/>
      <c r="DS641" s="451"/>
      <c r="DT641" s="451"/>
      <c r="DU641" s="451"/>
      <c r="DV641" s="451"/>
      <c r="DW641" s="451"/>
      <c r="DX641" s="451"/>
      <c r="DY641" s="451"/>
      <c r="DZ641" s="451"/>
      <c r="EA641" s="451"/>
      <c r="EB641" s="451"/>
      <c r="EC641" s="451"/>
      <c r="ED641" s="451"/>
      <c r="EE641" s="451"/>
      <c r="EF641" s="451"/>
      <c r="EG641" s="451"/>
      <c r="EH641" s="451"/>
      <c r="EI641" s="451"/>
      <c r="EJ641" s="451"/>
      <c r="EK641" s="451"/>
      <c r="EL641" s="451"/>
      <c r="EM641" s="451"/>
      <c r="EN641" s="451"/>
      <c r="EO641" s="451"/>
      <c r="EP641" s="451"/>
      <c r="EQ641" s="451"/>
      <c r="ER641" s="451"/>
      <c r="ES641" s="451"/>
      <c r="ET641" s="451"/>
      <c r="EU641" s="451"/>
      <c r="EV641" s="451"/>
      <c r="EW641" s="451"/>
      <c r="EX641" s="451"/>
      <c r="EY641" s="451"/>
      <c r="EZ641" s="451"/>
      <c r="FA641" s="451"/>
      <c r="FB641" s="451"/>
      <c r="FC641" s="451"/>
      <c r="FD641" s="451"/>
      <c r="FE641" s="451"/>
      <c r="FF641" s="451"/>
      <c r="FG641" s="451"/>
      <c r="FH641" s="451"/>
      <c r="FI641" s="451"/>
      <c r="FJ641" s="451"/>
      <c r="FK641" s="451"/>
      <c r="FL641" s="451"/>
      <c r="FM641" s="451"/>
      <c r="FN641" s="451"/>
    </row>
    <row r="642" spans="1:170" ht="15.75" customHeight="1">
      <c r="A642" s="451"/>
      <c r="B642" s="451"/>
      <c r="C642" s="451"/>
      <c r="D642" s="451"/>
      <c r="E642" s="451"/>
      <c r="F642" s="451"/>
      <c r="G642" s="451"/>
      <c r="H642" s="451"/>
      <c r="I642" s="451"/>
      <c r="J642" s="451"/>
      <c r="K642" s="451"/>
      <c r="L642" s="451"/>
      <c r="M642" s="451"/>
      <c r="N642" s="451"/>
      <c r="O642" s="451"/>
      <c r="P642" s="451"/>
      <c r="Q642" s="451"/>
      <c r="R642" s="451"/>
      <c r="S642" s="451"/>
      <c r="T642" s="451"/>
      <c r="U642" s="451"/>
      <c r="V642" s="451"/>
      <c r="W642" s="451"/>
      <c r="X642" s="451"/>
      <c r="Y642" s="451"/>
      <c r="Z642" s="451"/>
      <c r="AA642" s="451"/>
      <c r="AB642" s="451"/>
      <c r="AC642" s="451"/>
      <c r="AD642" s="451"/>
      <c r="AE642" s="451"/>
      <c r="AF642" s="451"/>
      <c r="AG642" s="451"/>
      <c r="AH642" s="451"/>
      <c r="AI642" s="451"/>
      <c r="AJ642" s="451"/>
      <c r="AK642" s="451"/>
      <c r="AL642" s="451"/>
      <c r="AM642" s="451"/>
      <c r="AN642" s="451"/>
      <c r="AO642" s="451"/>
      <c r="AP642" s="451"/>
      <c r="AQ642" s="451"/>
      <c r="AR642" s="451"/>
      <c r="AS642" s="451"/>
      <c r="AT642" s="451"/>
      <c r="AU642" s="451"/>
      <c r="AV642" s="451"/>
      <c r="AW642" s="451"/>
      <c r="AX642" s="451"/>
      <c r="AY642" s="451"/>
      <c r="AZ642" s="451"/>
      <c r="BA642" s="451"/>
      <c r="BB642" s="451"/>
      <c r="BC642" s="451"/>
      <c r="BD642" s="451"/>
      <c r="BE642" s="451"/>
      <c r="BF642" s="451"/>
      <c r="BG642" s="451"/>
      <c r="BH642" s="451"/>
      <c r="BI642" s="451"/>
      <c r="BJ642" s="451"/>
      <c r="BK642" s="451"/>
      <c r="BL642" s="451"/>
      <c r="BM642" s="451"/>
      <c r="BN642" s="451"/>
      <c r="BO642" s="451"/>
      <c r="BP642" s="451"/>
      <c r="BQ642" s="451"/>
      <c r="BR642" s="451"/>
      <c r="BS642" s="451"/>
      <c r="BT642" s="451"/>
      <c r="BU642" s="451"/>
      <c r="BV642" s="451"/>
      <c r="BW642" s="451"/>
      <c r="BX642" s="451"/>
      <c r="BY642" s="451"/>
      <c r="BZ642" s="451"/>
      <c r="CA642" s="451"/>
      <c r="CB642" s="451"/>
      <c r="CC642" s="451"/>
      <c r="CD642" s="451"/>
      <c r="CE642" s="451"/>
      <c r="CF642" s="451"/>
      <c r="CG642" s="451"/>
      <c r="CH642" s="451"/>
      <c r="CI642" s="451"/>
      <c r="CJ642" s="451"/>
      <c r="CK642" s="451"/>
      <c r="CL642" s="451"/>
      <c r="CM642" s="451"/>
      <c r="CN642" s="451"/>
      <c r="CO642" s="451"/>
      <c r="CP642" s="451"/>
      <c r="CQ642" s="451"/>
      <c r="CR642" s="451"/>
      <c r="CS642" s="451"/>
      <c r="CT642" s="451"/>
      <c r="CU642" s="451"/>
      <c r="CV642" s="451"/>
      <c r="CW642" s="451"/>
      <c r="CX642" s="451"/>
      <c r="CY642" s="451"/>
      <c r="CZ642" s="451"/>
      <c r="DA642" s="451"/>
      <c r="DB642" s="451"/>
      <c r="DC642" s="451"/>
      <c r="DD642" s="451"/>
      <c r="DE642" s="451"/>
      <c r="DF642" s="451"/>
      <c r="DG642" s="451"/>
      <c r="DH642" s="451"/>
      <c r="DI642" s="451"/>
      <c r="DJ642" s="451"/>
      <c r="DK642" s="451"/>
      <c r="DL642" s="451"/>
      <c r="DM642" s="451"/>
      <c r="DN642" s="451"/>
      <c r="DO642" s="451"/>
      <c r="DP642" s="451"/>
      <c r="DQ642" s="451"/>
      <c r="DR642" s="451"/>
      <c r="DS642" s="451"/>
      <c r="DT642" s="451"/>
      <c r="DU642" s="451"/>
      <c r="DV642" s="451"/>
      <c r="DW642" s="451"/>
      <c r="DX642" s="451"/>
      <c r="DY642" s="451"/>
      <c r="DZ642" s="451"/>
      <c r="EA642" s="451"/>
      <c r="EB642" s="451"/>
      <c r="EC642" s="451"/>
      <c r="ED642" s="451"/>
      <c r="EE642" s="451"/>
      <c r="EF642" s="451"/>
      <c r="EG642" s="451"/>
      <c r="EH642" s="451"/>
      <c r="EI642" s="451"/>
      <c r="EJ642" s="451"/>
      <c r="EK642" s="451"/>
      <c r="EL642" s="451"/>
      <c r="EM642" s="451"/>
      <c r="EN642" s="451"/>
      <c r="EO642" s="451"/>
      <c r="EP642" s="451"/>
      <c r="EQ642" s="451"/>
      <c r="ER642" s="451"/>
      <c r="ES642" s="451"/>
      <c r="ET642" s="451"/>
      <c r="EU642" s="451"/>
      <c r="EV642" s="451"/>
      <c r="EW642" s="451"/>
      <c r="EX642" s="451"/>
      <c r="EY642" s="451"/>
      <c r="EZ642" s="451"/>
      <c r="FA642" s="451"/>
      <c r="FB642" s="451"/>
      <c r="FC642" s="451"/>
      <c r="FD642" s="451"/>
      <c r="FE642" s="451"/>
      <c r="FF642" s="451"/>
      <c r="FG642" s="451"/>
      <c r="FH642" s="451"/>
      <c r="FI642" s="451"/>
      <c r="FJ642" s="451"/>
      <c r="FK642" s="451"/>
      <c r="FL642" s="451"/>
      <c r="FM642" s="451"/>
      <c r="FN642" s="451"/>
    </row>
    <row r="643" spans="1:170" ht="15.75" customHeight="1">
      <c r="A643" s="451"/>
      <c r="B643" s="451"/>
      <c r="C643" s="451"/>
      <c r="D643" s="451"/>
      <c r="E643" s="451"/>
      <c r="F643" s="451"/>
      <c r="G643" s="451"/>
      <c r="H643" s="451"/>
      <c r="I643" s="451"/>
      <c r="J643" s="451"/>
      <c r="K643" s="451"/>
      <c r="L643" s="451"/>
      <c r="M643" s="451"/>
      <c r="N643" s="451"/>
      <c r="O643" s="451"/>
      <c r="P643" s="451"/>
      <c r="Q643" s="451"/>
      <c r="R643" s="451"/>
      <c r="S643" s="451"/>
      <c r="T643" s="451"/>
      <c r="U643" s="451"/>
      <c r="V643" s="451"/>
      <c r="W643" s="451"/>
      <c r="X643" s="451"/>
      <c r="Y643" s="451"/>
      <c r="Z643" s="451"/>
      <c r="AA643" s="451"/>
      <c r="AB643" s="451"/>
      <c r="AC643" s="451"/>
      <c r="AD643" s="451"/>
      <c r="AE643" s="451"/>
      <c r="AF643" s="451"/>
      <c r="AG643" s="451"/>
      <c r="AH643" s="451"/>
      <c r="AI643" s="451"/>
      <c r="AJ643" s="451"/>
      <c r="AK643" s="451"/>
      <c r="AL643" s="451"/>
      <c r="AM643" s="451"/>
      <c r="AN643" s="451"/>
      <c r="AO643" s="451"/>
      <c r="AP643" s="451"/>
      <c r="AQ643" s="451"/>
      <c r="AR643" s="451"/>
      <c r="AS643" s="451"/>
      <c r="AT643" s="451"/>
      <c r="AU643" s="451"/>
      <c r="AV643" s="451"/>
      <c r="AW643" s="451"/>
      <c r="AX643" s="451"/>
      <c r="AY643" s="451"/>
      <c r="AZ643" s="451"/>
      <c r="BA643" s="451"/>
      <c r="BB643" s="451"/>
      <c r="BC643" s="451"/>
      <c r="BD643" s="451"/>
      <c r="BE643" s="451"/>
      <c r="BF643" s="451"/>
      <c r="BG643" s="451"/>
      <c r="BH643" s="451"/>
      <c r="BI643" s="451"/>
      <c r="BJ643" s="451"/>
      <c r="BK643" s="451"/>
      <c r="BL643" s="451"/>
      <c r="BM643" s="451"/>
      <c r="BN643" s="451"/>
      <c r="BO643" s="451"/>
      <c r="BP643" s="451"/>
      <c r="BQ643" s="451"/>
      <c r="BR643" s="451"/>
      <c r="BS643" s="451"/>
      <c r="BT643" s="451"/>
      <c r="BU643" s="451"/>
      <c r="BV643" s="451"/>
      <c r="BW643" s="451"/>
      <c r="BX643" s="451"/>
      <c r="BY643" s="451"/>
      <c r="BZ643" s="451"/>
      <c r="CA643" s="451"/>
      <c r="CB643" s="451"/>
      <c r="CC643" s="451"/>
      <c r="CD643" s="451"/>
      <c r="CE643" s="451"/>
      <c r="CF643" s="451"/>
      <c r="CG643" s="451"/>
      <c r="CH643" s="451"/>
      <c r="CI643" s="451"/>
      <c r="CJ643" s="451"/>
      <c r="CK643" s="451"/>
      <c r="CL643" s="451"/>
      <c r="CM643" s="451"/>
      <c r="CN643" s="451"/>
      <c r="CO643" s="451"/>
      <c r="CP643" s="451"/>
      <c r="CQ643" s="451"/>
      <c r="CR643" s="451"/>
      <c r="CS643" s="451"/>
      <c r="CT643" s="451"/>
      <c r="CU643" s="451"/>
      <c r="CV643" s="451"/>
      <c r="CW643" s="451"/>
      <c r="CX643" s="451"/>
      <c r="CY643" s="451"/>
      <c r="CZ643" s="451"/>
      <c r="DA643" s="451"/>
      <c r="DB643" s="451"/>
      <c r="DC643" s="451"/>
      <c r="DD643" s="451"/>
      <c r="DE643" s="451"/>
      <c r="DF643" s="451"/>
      <c r="DG643" s="451"/>
      <c r="DH643" s="451"/>
      <c r="DI643" s="451"/>
      <c r="DJ643" s="451"/>
      <c r="DK643" s="451"/>
      <c r="DL643" s="451"/>
      <c r="DM643" s="451"/>
      <c r="DN643" s="451"/>
      <c r="DO643" s="451"/>
      <c r="DP643" s="451"/>
      <c r="DQ643" s="451"/>
      <c r="DR643" s="451"/>
      <c r="DS643" s="451"/>
      <c r="DT643" s="451"/>
      <c r="DU643" s="451"/>
      <c r="DV643" s="451"/>
      <c r="DW643" s="451"/>
      <c r="DX643" s="451"/>
      <c r="DY643" s="451"/>
      <c r="DZ643" s="451"/>
      <c r="EA643" s="451"/>
      <c r="EB643" s="451"/>
      <c r="EC643" s="451"/>
      <c r="ED643" s="451"/>
      <c r="EE643" s="451"/>
      <c r="EF643" s="451"/>
      <c r="EG643" s="451"/>
      <c r="EH643" s="451"/>
      <c r="EI643" s="451"/>
      <c r="EJ643" s="451"/>
      <c r="EK643" s="451"/>
      <c r="EL643" s="451"/>
      <c r="EM643" s="451"/>
      <c r="EN643" s="451"/>
      <c r="EO643" s="451"/>
      <c r="EP643" s="451"/>
      <c r="EQ643" s="451"/>
      <c r="ER643" s="451"/>
      <c r="ES643" s="451"/>
      <c r="ET643" s="451"/>
      <c r="EU643" s="451"/>
      <c r="EV643" s="451"/>
      <c r="EW643" s="451"/>
      <c r="EX643" s="451"/>
      <c r="EY643" s="451"/>
      <c r="EZ643" s="451"/>
      <c r="FA643" s="451"/>
      <c r="FB643" s="451"/>
      <c r="FC643" s="451"/>
      <c r="FD643" s="451"/>
      <c r="FE643" s="451"/>
      <c r="FF643" s="451"/>
      <c r="FG643" s="451"/>
      <c r="FH643" s="451"/>
      <c r="FI643" s="451"/>
      <c r="FJ643" s="451"/>
      <c r="FK643" s="451"/>
      <c r="FL643" s="451"/>
      <c r="FM643" s="451"/>
      <c r="FN643" s="451"/>
    </row>
    <row r="644" spans="1:170" ht="15.75" customHeight="1">
      <c r="A644" s="451"/>
      <c r="B644" s="451"/>
      <c r="C644" s="451"/>
      <c r="D644" s="451"/>
      <c r="E644" s="451"/>
      <c r="F644" s="451"/>
      <c r="G644" s="451"/>
      <c r="H644" s="451"/>
      <c r="I644" s="451"/>
      <c r="J644" s="451"/>
      <c r="K644" s="451"/>
      <c r="L644" s="451"/>
      <c r="M644" s="451"/>
      <c r="N644" s="451"/>
      <c r="O644" s="451"/>
      <c r="P644" s="451"/>
      <c r="Q644" s="451"/>
      <c r="R644" s="451"/>
      <c r="S644" s="451"/>
      <c r="T644" s="451"/>
      <c r="U644" s="451"/>
      <c r="V644" s="451"/>
      <c r="W644" s="451"/>
      <c r="X644" s="451"/>
      <c r="Y644" s="451"/>
      <c r="Z644" s="451"/>
      <c r="AA644" s="451"/>
      <c r="AB644" s="451"/>
      <c r="AC644" s="451"/>
      <c r="AD644" s="451"/>
      <c r="AE644" s="451"/>
      <c r="AF644" s="451"/>
      <c r="AG644" s="451"/>
      <c r="AH644" s="451"/>
      <c r="AI644" s="451"/>
      <c r="AJ644" s="451"/>
      <c r="AK644" s="451"/>
      <c r="AL644" s="451"/>
      <c r="AM644" s="451"/>
      <c r="AN644" s="451"/>
      <c r="AO644" s="451"/>
      <c r="AP644" s="451"/>
      <c r="AQ644" s="451"/>
      <c r="AR644" s="451"/>
      <c r="AS644" s="451"/>
      <c r="AT644" s="451"/>
      <c r="AU644" s="451"/>
      <c r="AV644" s="451"/>
      <c r="AW644" s="451"/>
      <c r="AX644" s="451"/>
      <c r="AY644" s="451"/>
      <c r="AZ644" s="451"/>
      <c r="BA644" s="451"/>
      <c r="BB644" s="451"/>
      <c r="BC644" s="451"/>
      <c r="BD644" s="451"/>
      <c r="BE644" s="451"/>
      <c r="BF644" s="451"/>
      <c r="BG644" s="451"/>
      <c r="BH644" s="451"/>
      <c r="BI644" s="451"/>
      <c r="BJ644" s="451"/>
      <c r="BK644" s="451"/>
      <c r="BL644" s="451"/>
      <c r="BM644" s="451"/>
      <c r="BN644" s="451"/>
      <c r="BO644" s="451"/>
      <c r="BP644" s="451"/>
      <c r="BQ644" s="451"/>
      <c r="BR644" s="451"/>
      <c r="BS644" s="451"/>
      <c r="BT644" s="451"/>
      <c r="BU644" s="451"/>
      <c r="BV644" s="451"/>
      <c r="BW644" s="451"/>
      <c r="BX644" s="451"/>
      <c r="BY644" s="451"/>
      <c r="BZ644" s="451"/>
      <c r="CA644" s="451"/>
      <c r="CB644" s="451"/>
      <c r="CC644" s="451"/>
      <c r="CD644" s="451"/>
      <c r="CE644" s="451"/>
      <c r="CF644" s="451"/>
      <c r="CG644" s="451"/>
      <c r="CH644" s="451"/>
      <c r="CI644" s="451"/>
      <c r="CJ644" s="451"/>
      <c r="CK644" s="451"/>
      <c r="CL644" s="451"/>
      <c r="CM644" s="451"/>
      <c r="CN644" s="451"/>
      <c r="CO644" s="451"/>
      <c r="CP644" s="451"/>
      <c r="CQ644" s="451"/>
      <c r="CR644" s="451"/>
      <c r="CS644" s="451"/>
      <c r="CT644" s="451"/>
      <c r="CU644" s="451"/>
      <c r="CV644" s="451"/>
      <c r="CW644" s="451"/>
      <c r="CX644" s="451"/>
      <c r="CY644" s="451"/>
      <c r="CZ644" s="451"/>
      <c r="DA644" s="451"/>
      <c r="DB644" s="451"/>
      <c r="DC644" s="451"/>
      <c r="DD644" s="451"/>
      <c r="DE644" s="451"/>
      <c r="DF644" s="451"/>
      <c r="DG644" s="451"/>
      <c r="DH644" s="451"/>
      <c r="DI644" s="451"/>
      <c r="DJ644" s="451"/>
      <c r="DK644" s="451"/>
      <c r="DL644" s="451"/>
      <c r="DM644" s="451"/>
      <c r="DN644" s="451"/>
      <c r="DO644" s="451"/>
      <c r="DP644" s="451"/>
      <c r="DQ644" s="451"/>
      <c r="DR644" s="451"/>
      <c r="DS644" s="451"/>
      <c r="DT644" s="451"/>
      <c r="DU644" s="451"/>
      <c r="DV644" s="451"/>
      <c r="DW644" s="451"/>
      <c r="DX644" s="451"/>
      <c r="DY644" s="451"/>
      <c r="DZ644" s="451"/>
      <c r="EA644" s="451"/>
      <c r="EB644" s="451"/>
      <c r="EC644" s="451"/>
      <c r="ED644" s="451"/>
      <c r="EE644" s="451"/>
      <c r="EF644" s="451"/>
      <c r="EG644" s="451"/>
      <c r="EH644" s="451"/>
      <c r="EI644" s="451"/>
      <c r="EJ644" s="451"/>
      <c r="EK644" s="451"/>
      <c r="EL644" s="451"/>
      <c r="EM644" s="451"/>
      <c r="EN644" s="451"/>
      <c r="EO644" s="451"/>
      <c r="EP644" s="451"/>
      <c r="EQ644" s="451"/>
      <c r="ER644" s="451"/>
      <c r="ES644" s="451"/>
      <c r="ET644" s="451"/>
      <c r="EU644" s="451"/>
      <c r="EV644" s="451"/>
      <c r="EW644" s="451"/>
      <c r="EX644" s="451"/>
      <c r="EY644" s="451"/>
      <c r="EZ644" s="451"/>
      <c r="FA644" s="451"/>
      <c r="FB644" s="451"/>
      <c r="FC644" s="451"/>
      <c r="FD644" s="451"/>
      <c r="FE644" s="451"/>
      <c r="FF644" s="451"/>
      <c r="FG644" s="451"/>
      <c r="FH644" s="451"/>
      <c r="FI644" s="451"/>
      <c r="FJ644" s="451"/>
      <c r="FK644" s="451"/>
      <c r="FL644" s="451"/>
      <c r="FM644" s="451"/>
      <c r="FN644" s="451"/>
    </row>
    <row r="645" spans="1:170" ht="15.75" customHeight="1">
      <c r="A645" s="451"/>
      <c r="B645" s="451"/>
      <c r="C645" s="451"/>
      <c r="D645" s="451"/>
      <c r="E645" s="451"/>
      <c r="F645" s="451"/>
      <c r="G645" s="451"/>
      <c r="H645" s="451"/>
      <c r="I645" s="451"/>
      <c r="J645" s="451"/>
      <c r="K645" s="451"/>
      <c r="L645" s="451"/>
      <c r="M645" s="451"/>
      <c r="N645" s="451"/>
      <c r="O645" s="451"/>
      <c r="P645" s="451"/>
      <c r="Q645" s="451"/>
      <c r="R645" s="451"/>
      <c r="S645" s="451"/>
      <c r="T645" s="451"/>
      <c r="U645" s="451"/>
      <c r="V645" s="451"/>
      <c r="W645" s="451"/>
      <c r="X645" s="451"/>
      <c r="Y645" s="451"/>
      <c r="Z645" s="451"/>
      <c r="AA645" s="451"/>
      <c r="AB645" s="451"/>
      <c r="AC645" s="451"/>
      <c r="AD645" s="451"/>
      <c r="AE645" s="451"/>
      <c r="AF645" s="451"/>
      <c r="AG645" s="451"/>
      <c r="AH645" s="451"/>
      <c r="AI645" s="451"/>
      <c r="AJ645" s="451"/>
      <c r="AK645" s="451"/>
      <c r="AL645" s="451"/>
      <c r="AM645" s="451"/>
      <c r="AN645" s="451"/>
      <c r="AO645" s="451"/>
      <c r="AP645" s="451"/>
      <c r="AQ645" s="451"/>
      <c r="AR645" s="451"/>
      <c r="AS645" s="451"/>
      <c r="AT645" s="451"/>
      <c r="AU645" s="451"/>
      <c r="AV645" s="451"/>
      <c r="AW645" s="451"/>
      <c r="AX645" s="451"/>
      <c r="AY645" s="451"/>
      <c r="AZ645" s="451"/>
      <c r="BA645" s="451"/>
      <c r="BB645" s="451"/>
      <c r="BC645" s="451"/>
      <c r="BD645" s="451"/>
      <c r="BE645" s="451"/>
      <c r="BF645" s="451"/>
      <c r="BG645" s="451"/>
      <c r="BH645" s="451"/>
      <c r="BI645" s="451"/>
      <c r="BJ645" s="451"/>
      <c r="BK645" s="451"/>
      <c r="BL645" s="451"/>
      <c r="BM645" s="451"/>
      <c r="BN645" s="451"/>
      <c r="BO645" s="451"/>
      <c r="BP645" s="451"/>
      <c r="BQ645" s="451"/>
      <c r="BR645" s="451"/>
      <c r="BS645" s="451"/>
      <c r="BT645" s="451"/>
      <c r="BU645" s="451"/>
      <c r="BV645" s="451"/>
      <c r="BW645" s="451"/>
      <c r="BX645" s="451"/>
      <c r="BY645" s="451"/>
      <c r="BZ645" s="451"/>
      <c r="CA645" s="451"/>
      <c r="CB645" s="451"/>
      <c r="CC645" s="451"/>
      <c r="CD645" s="451"/>
      <c r="CE645" s="451"/>
      <c r="CF645" s="451"/>
      <c r="CG645" s="451"/>
      <c r="CH645" s="451"/>
      <c r="CI645" s="451"/>
      <c r="CJ645" s="451"/>
      <c r="CK645" s="451"/>
      <c r="CL645" s="451"/>
      <c r="CM645" s="451"/>
      <c r="CN645" s="451"/>
      <c r="CO645" s="451"/>
      <c r="CP645" s="451"/>
      <c r="CQ645" s="451"/>
      <c r="CR645" s="451"/>
      <c r="CS645" s="451"/>
      <c r="CT645" s="451"/>
      <c r="CU645" s="451"/>
      <c r="CV645" s="451"/>
      <c r="CW645" s="451"/>
      <c r="CX645" s="451"/>
      <c r="CY645" s="451"/>
      <c r="CZ645" s="451"/>
      <c r="DA645" s="451"/>
      <c r="DB645" s="451"/>
      <c r="DC645" s="451"/>
      <c r="DD645" s="451"/>
      <c r="DE645" s="451"/>
      <c r="DF645" s="451"/>
      <c r="DG645" s="451"/>
      <c r="DH645" s="451"/>
      <c r="DI645" s="451"/>
      <c r="DJ645" s="451"/>
      <c r="DK645" s="451"/>
      <c r="DL645" s="451"/>
      <c r="DM645" s="451"/>
      <c r="DN645" s="451"/>
      <c r="DO645" s="451"/>
      <c r="DP645" s="451"/>
      <c r="DQ645" s="451"/>
      <c r="DR645" s="451"/>
      <c r="DS645" s="451"/>
      <c r="DT645" s="451"/>
      <c r="DU645" s="451"/>
      <c r="DV645" s="451"/>
      <c r="DW645" s="451"/>
      <c r="DX645" s="451"/>
      <c r="DY645" s="451"/>
      <c r="DZ645" s="451"/>
      <c r="EA645" s="451"/>
      <c r="EB645" s="451"/>
      <c r="EC645" s="451"/>
      <c r="ED645" s="451"/>
      <c r="EE645" s="451"/>
      <c r="EF645" s="451"/>
      <c r="EG645" s="451"/>
      <c r="EH645" s="451"/>
      <c r="EI645" s="451"/>
      <c r="EJ645" s="451"/>
      <c r="EK645" s="451"/>
      <c r="EL645" s="451"/>
      <c r="EM645" s="451"/>
      <c r="EN645" s="451"/>
      <c r="EO645" s="451"/>
      <c r="EP645" s="451"/>
      <c r="EQ645" s="451"/>
      <c r="ER645" s="451"/>
      <c r="ES645" s="451"/>
      <c r="ET645" s="451"/>
      <c r="EU645" s="451"/>
      <c r="EV645" s="451"/>
      <c r="EW645" s="451"/>
      <c r="EX645" s="451"/>
      <c r="EY645" s="451"/>
      <c r="EZ645" s="451"/>
      <c r="FA645" s="451"/>
      <c r="FB645" s="451"/>
      <c r="FC645" s="451"/>
      <c r="FD645" s="451"/>
      <c r="FE645" s="451"/>
      <c r="FF645" s="451"/>
      <c r="FG645" s="451"/>
      <c r="FH645" s="451"/>
      <c r="FI645" s="451"/>
      <c r="FJ645" s="451"/>
      <c r="FK645" s="451"/>
      <c r="FL645" s="451"/>
      <c r="FM645" s="451"/>
      <c r="FN645" s="451"/>
    </row>
    <row r="646" spans="1:170" ht="15.75" customHeight="1">
      <c r="A646" s="451"/>
      <c r="B646" s="451"/>
      <c r="C646" s="451"/>
      <c r="D646" s="451"/>
      <c r="E646" s="451"/>
      <c r="F646" s="451"/>
      <c r="G646" s="451"/>
      <c r="H646" s="451"/>
      <c r="I646" s="451"/>
      <c r="J646" s="451"/>
      <c r="K646" s="451"/>
      <c r="L646" s="451"/>
      <c r="M646" s="451"/>
      <c r="N646" s="451"/>
      <c r="O646" s="451"/>
      <c r="P646" s="451"/>
      <c r="Q646" s="451"/>
      <c r="R646" s="451"/>
      <c r="S646" s="451"/>
      <c r="T646" s="451"/>
      <c r="U646" s="451"/>
      <c r="V646" s="451"/>
      <c r="W646" s="451"/>
      <c r="X646" s="451"/>
      <c r="Y646" s="451"/>
      <c r="Z646" s="451"/>
      <c r="AA646" s="451"/>
      <c r="AB646" s="451"/>
      <c r="AC646" s="451"/>
      <c r="AD646" s="451"/>
      <c r="AE646" s="451"/>
      <c r="AF646" s="451"/>
      <c r="AG646" s="451"/>
      <c r="AH646" s="451"/>
      <c r="AI646" s="451"/>
      <c r="AJ646" s="451"/>
      <c r="AK646" s="451"/>
      <c r="AL646" s="451"/>
      <c r="AM646" s="451"/>
      <c r="AN646" s="451"/>
      <c r="AO646" s="451"/>
      <c r="AP646" s="451"/>
      <c r="AQ646" s="451"/>
      <c r="AR646" s="451"/>
      <c r="AS646" s="451"/>
      <c r="AT646" s="451"/>
      <c r="AU646" s="451"/>
      <c r="AV646" s="451"/>
      <c r="AW646" s="451"/>
      <c r="AX646" s="451"/>
      <c r="AY646" s="451"/>
      <c r="AZ646" s="451"/>
      <c r="BA646" s="451"/>
      <c r="BB646" s="451"/>
      <c r="BC646" s="451"/>
      <c r="BD646" s="451"/>
      <c r="BE646" s="451"/>
      <c r="BF646" s="451"/>
      <c r="BG646" s="451"/>
      <c r="BH646" s="451"/>
      <c r="BI646" s="451"/>
      <c r="BJ646" s="451"/>
      <c r="BK646" s="451"/>
      <c r="BL646" s="451"/>
      <c r="BM646" s="451"/>
      <c r="BN646" s="451"/>
      <c r="BO646" s="451"/>
      <c r="BP646" s="451"/>
      <c r="BQ646" s="451"/>
      <c r="BR646" s="451"/>
      <c r="BS646" s="451"/>
      <c r="BT646" s="451"/>
      <c r="BU646" s="451"/>
      <c r="BV646" s="451"/>
      <c r="BW646" s="451"/>
      <c r="BX646" s="451"/>
      <c r="BY646" s="451"/>
      <c r="BZ646" s="451"/>
      <c r="CA646" s="451"/>
      <c r="CB646" s="451"/>
      <c r="CC646" s="451"/>
      <c r="CD646" s="451"/>
      <c r="CE646" s="451"/>
      <c r="CF646" s="451"/>
      <c r="CG646" s="451"/>
      <c r="CH646" s="451"/>
      <c r="CI646" s="451"/>
      <c r="CJ646" s="451"/>
      <c r="CK646" s="451"/>
      <c r="CL646" s="451"/>
      <c r="CM646" s="451"/>
      <c r="CN646" s="451"/>
      <c r="CO646" s="451"/>
      <c r="CP646" s="451"/>
      <c r="CQ646" s="451"/>
      <c r="CR646" s="451"/>
      <c r="CS646" s="451"/>
      <c r="CT646" s="451"/>
      <c r="CU646" s="451"/>
      <c r="CV646" s="451"/>
      <c r="CW646" s="451"/>
      <c r="CX646" s="451"/>
      <c r="CY646" s="451"/>
      <c r="CZ646" s="451"/>
      <c r="DA646" s="451"/>
      <c r="DB646" s="451"/>
      <c r="DC646" s="451"/>
      <c r="DD646" s="451"/>
      <c r="DE646" s="451"/>
      <c r="DF646" s="451"/>
      <c r="DG646" s="451"/>
      <c r="DH646" s="451"/>
      <c r="DI646" s="451"/>
      <c r="DJ646" s="451"/>
      <c r="DK646" s="451"/>
      <c r="DL646" s="451"/>
      <c r="DM646" s="451"/>
      <c r="DN646" s="451"/>
      <c r="DO646" s="451"/>
      <c r="DP646" s="451"/>
      <c r="DQ646" s="451"/>
      <c r="DR646" s="451"/>
      <c r="DS646" s="451"/>
      <c r="DT646" s="451"/>
      <c r="DU646" s="451"/>
      <c r="DV646" s="451"/>
      <c r="DW646" s="451"/>
      <c r="DX646" s="451"/>
      <c r="DY646" s="451"/>
      <c r="DZ646" s="451"/>
      <c r="EA646" s="451"/>
      <c r="EB646" s="451"/>
      <c r="EC646" s="451"/>
      <c r="ED646" s="451"/>
      <c r="EE646" s="451"/>
      <c r="EF646" s="451"/>
      <c r="EG646" s="451"/>
      <c r="EH646" s="451"/>
      <c r="EI646" s="451"/>
      <c r="EJ646" s="451"/>
      <c r="EK646" s="451"/>
      <c r="EL646" s="451"/>
      <c r="EM646" s="451"/>
      <c r="EN646" s="451"/>
      <c r="EO646" s="451"/>
      <c r="EP646" s="451"/>
      <c r="EQ646" s="451"/>
      <c r="ER646" s="451"/>
      <c r="ES646" s="451"/>
      <c r="ET646" s="451"/>
      <c r="EU646" s="451"/>
      <c r="EV646" s="451"/>
      <c r="EW646" s="451"/>
      <c r="EX646" s="451"/>
      <c r="EY646" s="451"/>
      <c r="EZ646" s="451"/>
      <c r="FA646" s="451"/>
      <c r="FB646" s="451"/>
      <c r="FC646" s="451"/>
      <c r="FD646" s="451"/>
      <c r="FE646" s="451"/>
      <c r="FF646" s="451"/>
      <c r="FG646" s="451"/>
      <c r="FH646" s="451"/>
      <c r="FI646" s="451"/>
      <c r="FJ646" s="451"/>
      <c r="FK646" s="451"/>
      <c r="FL646" s="451"/>
      <c r="FM646" s="451"/>
      <c r="FN646" s="451"/>
    </row>
    <row r="647" spans="1:170" ht="15.75" customHeight="1">
      <c r="A647" s="451"/>
      <c r="B647" s="451"/>
      <c r="C647" s="451"/>
      <c r="D647" s="451"/>
      <c r="E647" s="451"/>
      <c r="F647" s="451"/>
      <c r="G647" s="451"/>
      <c r="H647" s="451"/>
      <c r="I647" s="451"/>
      <c r="J647" s="451"/>
      <c r="K647" s="451"/>
      <c r="L647" s="451"/>
      <c r="M647" s="451"/>
      <c r="N647" s="451"/>
      <c r="O647" s="451"/>
      <c r="P647" s="451"/>
      <c r="Q647" s="451"/>
      <c r="R647" s="451"/>
      <c r="S647" s="451"/>
      <c r="T647" s="451"/>
      <c r="U647" s="451"/>
      <c r="V647" s="451"/>
      <c r="W647" s="451"/>
      <c r="X647" s="451"/>
      <c r="Y647" s="451"/>
      <c r="Z647" s="451"/>
      <c r="AA647" s="451"/>
      <c r="AB647" s="451"/>
      <c r="AC647" s="451"/>
      <c r="AD647" s="451"/>
      <c r="AE647" s="451"/>
      <c r="AF647" s="451"/>
      <c r="AG647" s="451"/>
      <c r="AH647" s="451"/>
      <c r="AI647" s="451"/>
      <c r="AJ647" s="451"/>
      <c r="AK647" s="451"/>
      <c r="AL647" s="451"/>
      <c r="AM647" s="451"/>
      <c r="AN647" s="451"/>
      <c r="AO647" s="451"/>
      <c r="AP647" s="451"/>
      <c r="AQ647" s="451"/>
      <c r="AR647" s="451"/>
      <c r="AS647" s="451"/>
      <c r="AT647" s="451"/>
      <c r="AU647" s="451"/>
      <c r="AV647" s="451"/>
      <c r="AW647" s="451"/>
      <c r="AX647" s="451"/>
      <c r="AY647" s="451"/>
      <c r="AZ647" s="451"/>
      <c r="BA647" s="451"/>
      <c r="BB647" s="451"/>
      <c r="BC647" s="451"/>
      <c r="BD647" s="451"/>
      <c r="BE647" s="451"/>
      <c r="BF647" s="451"/>
      <c r="BG647" s="451"/>
      <c r="BH647" s="451"/>
      <c r="BI647" s="451"/>
      <c r="BJ647" s="451"/>
      <c r="BK647" s="451"/>
      <c r="BL647" s="451"/>
      <c r="BM647" s="451"/>
      <c r="BN647" s="451"/>
      <c r="BO647" s="451"/>
      <c r="BP647" s="451"/>
      <c r="BQ647" s="451"/>
      <c r="BR647" s="451"/>
      <c r="BS647" s="451"/>
      <c r="BT647" s="451"/>
      <c r="BU647" s="451"/>
      <c r="BV647" s="451"/>
      <c r="BW647" s="451"/>
      <c r="BX647" s="451"/>
      <c r="BY647" s="451"/>
      <c r="BZ647" s="451"/>
      <c r="CA647" s="451"/>
      <c r="CB647" s="451"/>
      <c r="CC647" s="451"/>
      <c r="CD647" s="451"/>
      <c r="CE647" s="451"/>
      <c r="CF647" s="451"/>
      <c r="CG647" s="451"/>
      <c r="CH647" s="451"/>
      <c r="CI647" s="451"/>
      <c r="CJ647" s="451"/>
      <c r="CK647" s="451"/>
      <c r="CL647" s="451"/>
      <c r="CM647" s="451"/>
      <c r="CN647" s="451"/>
      <c r="CO647" s="451"/>
      <c r="CP647" s="451"/>
      <c r="CQ647" s="451"/>
      <c r="CR647" s="451"/>
      <c r="CS647" s="451"/>
      <c r="CT647" s="451"/>
      <c r="CU647" s="451"/>
      <c r="CV647" s="451"/>
      <c r="CW647" s="451"/>
      <c r="CX647" s="451"/>
      <c r="CY647" s="451"/>
      <c r="CZ647" s="451"/>
      <c r="DA647" s="451"/>
      <c r="DB647" s="451"/>
      <c r="DC647" s="451"/>
      <c r="DD647" s="451"/>
      <c r="DE647" s="451"/>
      <c r="DF647" s="451"/>
      <c r="DG647" s="451"/>
      <c r="DH647" s="451"/>
      <c r="DI647" s="451"/>
      <c r="DJ647" s="451"/>
      <c r="DK647" s="451"/>
      <c r="DL647" s="451"/>
      <c r="DM647" s="451"/>
      <c r="DN647" s="451"/>
      <c r="DO647" s="451"/>
      <c r="DP647" s="451"/>
      <c r="DQ647" s="451"/>
      <c r="DR647" s="451"/>
      <c r="DS647" s="451"/>
      <c r="DT647" s="451"/>
      <c r="DU647" s="451"/>
      <c r="DV647" s="451"/>
      <c r="DW647" s="451"/>
      <c r="DX647" s="451"/>
      <c r="DY647" s="451"/>
      <c r="DZ647" s="451"/>
      <c r="EA647" s="451"/>
      <c r="EB647" s="451"/>
      <c r="EC647" s="451"/>
      <c r="ED647" s="451"/>
      <c r="EE647" s="451"/>
      <c r="EF647" s="451"/>
      <c r="EG647" s="451"/>
      <c r="EH647" s="451"/>
      <c r="EI647" s="451"/>
      <c r="EJ647" s="451"/>
      <c r="EK647" s="451"/>
      <c r="EL647" s="451"/>
      <c r="EM647" s="451"/>
      <c r="EN647" s="451"/>
      <c r="EO647" s="451"/>
      <c r="EP647" s="451"/>
      <c r="EQ647" s="451"/>
      <c r="ER647" s="451"/>
      <c r="ES647" s="451"/>
      <c r="ET647" s="451"/>
      <c r="EU647" s="451"/>
      <c r="EV647" s="451"/>
      <c r="EW647" s="451"/>
      <c r="EX647" s="451"/>
      <c r="EY647" s="451"/>
      <c r="EZ647" s="451"/>
      <c r="FA647" s="451"/>
      <c r="FB647" s="451"/>
      <c r="FC647" s="451"/>
      <c r="FD647" s="451"/>
      <c r="FE647" s="451"/>
      <c r="FF647" s="451"/>
      <c r="FG647" s="451"/>
      <c r="FH647" s="451"/>
      <c r="FI647" s="451"/>
      <c r="FJ647" s="451"/>
      <c r="FK647" s="451"/>
      <c r="FL647" s="451"/>
      <c r="FM647" s="451"/>
      <c r="FN647" s="451"/>
    </row>
    <row r="648" spans="1:170" ht="15.75" customHeight="1">
      <c r="A648" s="451"/>
      <c r="B648" s="451"/>
      <c r="C648" s="451"/>
      <c r="D648" s="451"/>
      <c r="E648" s="451"/>
      <c r="F648" s="451"/>
      <c r="G648" s="451"/>
      <c r="H648" s="451"/>
      <c r="I648" s="451"/>
      <c r="J648" s="451"/>
      <c r="K648" s="451"/>
      <c r="L648" s="451"/>
      <c r="M648" s="451"/>
      <c r="N648" s="451"/>
      <c r="O648" s="451"/>
      <c r="P648" s="451"/>
      <c r="Q648" s="451"/>
      <c r="R648" s="451"/>
      <c r="S648" s="451"/>
      <c r="T648" s="451"/>
      <c r="U648" s="451"/>
      <c r="V648" s="451"/>
      <c r="W648" s="451"/>
      <c r="X648" s="451"/>
      <c r="Y648" s="451"/>
      <c r="Z648" s="451"/>
      <c r="AA648" s="451"/>
      <c r="AB648" s="451"/>
      <c r="AC648" s="451"/>
      <c r="AD648" s="451"/>
      <c r="AE648" s="451"/>
      <c r="AF648" s="451"/>
      <c r="AG648" s="451"/>
      <c r="AH648" s="451"/>
      <c r="AI648" s="451"/>
      <c r="AJ648" s="451"/>
      <c r="AK648" s="451"/>
      <c r="AL648" s="451"/>
      <c r="AM648" s="451"/>
      <c r="AN648" s="451"/>
      <c r="AO648" s="451"/>
      <c r="AP648" s="451"/>
      <c r="AQ648" s="451"/>
      <c r="AR648" s="451"/>
      <c r="AS648" s="451"/>
      <c r="AT648" s="451"/>
      <c r="AU648" s="451"/>
      <c r="AV648" s="451"/>
      <c r="AW648" s="451"/>
      <c r="AX648" s="451"/>
      <c r="AY648" s="451"/>
      <c r="AZ648" s="451"/>
      <c r="BA648" s="451"/>
      <c r="BB648" s="451"/>
      <c r="BC648" s="451"/>
      <c r="BD648" s="451"/>
      <c r="BE648" s="451"/>
      <c r="BF648" s="451"/>
      <c r="BG648" s="451"/>
      <c r="BH648" s="451"/>
      <c r="BI648" s="451"/>
      <c r="BJ648" s="451"/>
      <c r="BK648" s="451"/>
      <c r="BL648" s="451"/>
      <c r="BM648" s="451"/>
      <c r="BN648" s="451"/>
      <c r="BO648" s="451"/>
      <c r="BP648" s="451"/>
      <c r="BQ648" s="451"/>
      <c r="BR648" s="451"/>
      <c r="BS648" s="451"/>
      <c r="BT648" s="451"/>
      <c r="BU648" s="451"/>
      <c r="BV648" s="451"/>
      <c r="BW648" s="451"/>
      <c r="BX648" s="451"/>
      <c r="BY648" s="451"/>
      <c r="BZ648" s="451"/>
      <c r="CA648" s="451"/>
      <c r="CB648" s="451"/>
      <c r="CC648" s="451"/>
      <c r="CD648" s="451"/>
      <c r="CE648" s="451"/>
      <c r="CF648" s="451"/>
      <c r="CG648" s="451"/>
      <c r="CH648" s="451"/>
      <c r="CI648" s="451"/>
      <c r="CJ648" s="451"/>
      <c r="CK648" s="451"/>
      <c r="CL648" s="451"/>
      <c r="CM648" s="451"/>
      <c r="CN648" s="451"/>
      <c r="CO648" s="451"/>
      <c r="CP648" s="451"/>
      <c r="CQ648" s="451"/>
      <c r="CR648" s="451"/>
      <c r="CS648" s="451"/>
      <c r="CT648" s="451"/>
      <c r="CU648" s="451"/>
      <c r="CV648" s="451"/>
      <c r="CW648" s="451"/>
      <c r="CX648" s="451"/>
      <c r="CY648" s="451"/>
      <c r="CZ648" s="451"/>
      <c r="DA648" s="451"/>
      <c r="DB648" s="451"/>
      <c r="DC648" s="451"/>
      <c r="DD648" s="451"/>
      <c r="DE648" s="451"/>
      <c r="DF648" s="451"/>
      <c r="DG648" s="451"/>
      <c r="DH648" s="451"/>
      <c r="DI648" s="451"/>
      <c r="DJ648" s="451"/>
      <c r="DK648" s="451"/>
      <c r="DL648" s="451"/>
      <c r="DM648" s="451"/>
      <c r="DN648" s="451"/>
      <c r="DO648" s="451"/>
      <c r="DP648" s="451"/>
      <c r="DQ648" s="451"/>
      <c r="DR648" s="451"/>
      <c r="DS648" s="451"/>
      <c r="DT648" s="451"/>
      <c r="DU648" s="451"/>
      <c r="DV648" s="451"/>
      <c r="DW648" s="451"/>
      <c r="DX648" s="451"/>
      <c r="DY648" s="451"/>
      <c r="DZ648" s="451"/>
      <c r="EA648" s="451"/>
      <c r="EB648" s="451"/>
      <c r="EC648" s="451"/>
      <c r="ED648" s="451"/>
      <c r="EE648" s="451"/>
      <c r="EF648" s="451"/>
      <c r="EG648" s="451"/>
      <c r="EH648" s="451"/>
      <c r="EI648" s="451"/>
      <c r="EJ648" s="451"/>
      <c r="EK648" s="451"/>
      <c r="EL648" s="451"/>
      <c r="EM648" s="451"/>
      <c r="EN648" s="451"/>
      <c r="EO648" s="451"/>
      <c r="EP648" s="451"/>
      <c r="EQ648" s="451"/>
      <c r="ER648" s="451"/>
      <c r="ES648" s="451"/>
      <c r="ET648" s="451"/>
      <c r="EU648" s="451"/>
      <c r="EV648" s="451"/>
      <c r="EW648" s="451"/>
      <c r="EX648" s="451"/>
      <c r="EY648" s="451"/>
      <c r="EZ648" s="451"/>
      <c r="FA648" s="451"/>
      <c r="FB648" s="451"/>
      <c r="FC648" s="451"/>
      <c r="FD648" s="451"/>
      <c r="FE648" s="451"/>
      <c r="FF648" s="451"/>
      <c r="FG648" s="451"/>
      <c r="FH648" s="451"/>
      <c r="FI648" s="451"/>
      <c r="FJ648" s="451"/>
      <c r="FK648" s="451"/>
      <c r="FL648" s="451"/>
      <c r="FM648" s="451"/>
      <c r="FN648" s="451"/>
    </row>
    <row r="649" spans="1:170" ht="15.75" customHeight="1">
      <c r="A649" s="451"/>
      <c r="B649" s="451"/>
      <c r="C649" s="451"/>
      <c r="D649" s="451"/>
      <c r="E649" s="451"/>
      <c r="F649" s="451"/>
      <c r="G649" s="451"/>
      <c r="H649" s="451"/>
      <c r="I649" s="451"/>
      <c r="J649" s="451"/>
      <c r="K649" s="451"/>
      <c r="L649" s="451"/>
      <c r="M649" s="451"/>
      <c r="N649" s="451"/>
      <c r="O649" s="451"/>
      <c r="P649" s="451"/>
      <c r="Q649" s="451"/>
      <c r="R649" s="451"/>
      <c r="S649" s="451"/>
      <c r="T649" s="451"/>
      <c r="U649" s="451"/>
      <c r="V649" s="451"/>
      <c r="W649" s="451"/>
      <c r="X649" s="451"/>
      <c r="Y649" s="451"/>
      <c r="Z649" s="451"/>
      <c r="AA649" s="451"/>
      <c r="AB649" s="451"/>
      <c r="AC649" s="451"/>
      <c r="AD649" s="451"/>
      <c r="AE649" s="451"/>
      <c r="AF649" s="451"/>
      <c r="AG649" s="451"/>
      <c r="AH649" s="451"/>
      <c r="AI649" s="451"/>
      <c r="AJ649" s="451"/>
      <c r="AK649" s="451"/>
      <c r="AL649" s="451"/>
      <c r="AM649" s="451"/>
      <c r="AN649" s="451"/>
      <c r="AO649" s="451"/>
      <c r="AP649" s="451"/>
      <c r="AQ649" s="451"/>
      <c r="AR649" s="451"/>
      <c r="AS649" s="451"/>
      <c r="AT649" s="451"/>
      <c r="AU649" s="451"/>
      <c r="AV649" s="451"/>
      <c r="AW649" s="451"/>
      <c r="AX649" s="451"/>
      <c r="AY649" s="451"/>
      <c r="AZ649" s="451"/>
      <c r="BA649" s="451"/>
      <c r="BB649" s="451"/>
      <c r="BC649" s="451"/>
      <c r="BD649" s="451"/>
      <c r="BE649" s="451"/>
      <c r="BF649" s="451"/>
      <c r="BG649" s="451"/>
      <c r="BH649" s="451"/>
      <c r="BI649" s="451"/>
      <c r="BJ649" s="451"/>
      <c r="BK649" s="451"/>
      <c r="BL649" s="451"/>
      <c r="BM649" s="451"/>
      <c r="BN649" s="451"/>
      <c r="BO649" s="451"/>
      <c r="BP649" s="451"/>
      <c r="BQ649" s="451"/>
      <c r="BR649" s="451"/>
      <c r="BS649" s="451"/>
      <c r="BT649" s="451"/>
      <c r="BU649" s="451"/>
      <c r="BV649" s="451"/>
      <c r="BW649" s="451"/>
      <c r="BX649" s="451"/>
      <c r="BY649" s="451"/>
      <c r="BZ649" s="451"/>
      <c r="CA649" s="451"/>
      <c r="CB649" s="451"/>
      <c r="CC649" s="451"/>
      <c r="CD649" s="451"/>
      <c r="CE649" s="451"/>
      <c r="CF649" s="451"/>
      <c r="CG649" s="451"/>
      <c r="CH649" s="451"/>
      <c r="CI649" s="451"/>
      <c r="CJ649" s="451"/>
      <c r="CK649" s="451"/>
      <c r="CL649" s="451"/>
      <c r="CM649" s="451"/>
      <c r="CN649" s="451"/>
      <c r="CO649" s="451"/>
      <c r="CP649" s="451"/>
      <c r="CQ649" s="451"/>
      <c r="CR649" s="451"/>
      <c r="CS649" s="451"/>
      <c r="CT649" s="451"/>
      <c r="CU649" s="451"/>
      <c r="CV649" s="451"/>
      <c r="CW649" s="451"/>
      <c r="CX649" s="451"/>
      <c r="CY649" s="451"/>
      <c r="CZ649" s="451"/>
      <c r="DA649" s="451"/>
      <c r="DB649" s="451"/>
      <c r="DC649" s="451"/>
      <c r="DD649" s="451"/>
      <c r="DE649" s="451"/>
      <c r="DF649" s="451"/>
      <c r="DG649" s="451"/>
      <c r="DH649" s="451"/>
      <c r="DI649" s="451"/>
      <c r="DJ649" s="451"/>
      <c r="DK649" s="451"/>
      <c r="DL649" s="451"/>
      <c r="DM649" s="451"/>
      <c r="DN649" s="451"/>
      <c r="DO649" s="451"/>
      <c r="DP649" s="451"/>
      <c r="DQ649" s="451"/>
      <c r="DR649" s="451"/>
      <c r="DS649" s="451"/>
      <c r="DT649" s="451"/>
      <c r="DU649" s="451"/>
      <c r="DV649" s="451"/>
      <c r="DW649" s="451"/>
      <c r="DX649" s="451"/>
      <c r="DY649" s="451"/>
      <c r="DZ649" s="451"/>
      <c r="EA649" s="451"/>
      <c r="EB649" s="451"/>
      <c r="EC649" s="451"/>
      <c r="ED649" s="451"/>
      <c r="EE649" s="451"/>
      <c r="EF649" s="451"/>
      <c r="EG649" s="451"/>
      <c r="EH649" s="451"/>
      <c r="EI649" s="451"/>
      <c r="EJ649" s="451"/>
      <c r="EK649" s="451"/>
      <c r="EL649" s="451"/>
      <c r="EM649" s="451"/>
      <c r="EN649" s="451"/>
      <c r="EO649" s="451"/>
      <c r="EP649" s="451"/>
      <c r="EQ649" s="451"/>
      <c r="ER649" s="451"/>
      <c r="ES649" s="451"/>
      <c r="ET649" s="451"/>
      <c r="EU649" s="451"/>
      <c r="EV649" s="451"/>
      <c r="EW649" s="451"/>
      <c r="EX649" s="451"/>
      <c r="EY649" s="451"/>
      <c r="EZ649" s="451"/>
      <c r="FA649" s="451"/>
      <c r="FB649" s="451"/>
      <c r="FC649" s="451"/>
      <c r="FD649" s="451"/>
      <c r="FE649" s="451"/>
      <c r="FF649" s="451"/>
      <c r="FG649" s="451"/>
      <c r="FH649" s="451"/>
      <c r="FI649" s="451"/>
      <c r="FJ649" s="451"/>
      <c r="FK649" s="451"/>
      <c r="FL649" s="451"/>
      <c r="FM649" s="451"/>
      <c r="FN649" s="451"/>
    </row>
    <row r="650" spans="1:170" ht="15.75" customHeight="1">
      <c r="A650" s="451"/>
      <c r="B650" s="451"/>
      <c r="C650" s="451"/>
      <c r="D650" s="451"/>
      <c r="E650" s="451"/>
      <c r="F650" s="451"/>
      <c r="G650" s="451"/>
      <c r="H650" s="451"/>
      <c r="I650" s="451"/>
      <c r="J650" s="451"/>
      <c r="K650" s="451"/>
      <c r="L650" s="451"/>
      <c r="M650" s="451"/>
      <c r="N650" s="451"/>
      <c r="O650" s="451"/>
      <c r="P650" s="451"/>
      <c r="Q650" s="451"/>
      <c r="R650" s="451"/>
      <c r="S650" s="451"/>
      <c r="T650" s="451"/>
      <c r="U650" s="451"/>
      <c r="V650" s="451"/>
      <c r="W650" s="451"/>
      <c r="X650" s="451"/>
      <c r="Y650" s="451"/>
      <c r="Z650" s="451"/>
      <c r="AA650" s="451"/>
      <c r="AB650" s="451"/>
      <c r="AC650" s="451"/>
      <c r="AD650" s="451"/>
      <c r="AE650" s="451"/>
      <c r="AF650" s="451"/>
      <c r="AG650" s="451"/>
      <c r="AH650" s="451"/>
      <c r="AI650" s="451"/>
      <c r="AJ650" s="451"/>
      <c r="AK650" s="451"/>
      <c r="AL650" s="451"/>
      <c r="AM650" s="451"/>
      <c r="AN650" s="451"/>
      <c r="AO650" s="451"/>
      <c r="AP650" s="451"/>
      <c r="AQ650" s="451"/>
      <c r="AR650" s="451"/>
      <c r="AS650" s="451"/>
      <c r="AT650" s="451"/>
      <c r="AU650" s="451"/>
      <c r="AV650" s="451"/>
      <c r="AW650" s="451"/>
      <c r="AX650" s="451"/>
      <c r="AY650" s="451"/>
      <c r="AZ650" s="451"/>
      <c r="BA650" s="451"/>
      <c r="BB650" s="451"/>
      <c r="BC650" s="451"/>
      <c r="BD650" s="451"/>
      <c r="BE650" s="451"/>
      <c r="BF650" s="451"/>
      <c r="BG650" s="451"/>
      <c r="BH650" s="451"/>
      <c r="BI650" s="451"/>
      <c r="BJ650" s="451"/>
      <c r="BK650" s="451"/>
      <c r="BL650" s="451"/>
      <c r="BM650" s="451"/>
      <c r="BN650" s="451"/>
      <c r="BO650" s="451"/>
      <c r="BP650" s="451"/>
      <c r="BQ650" s="451"/>
      <c r="BR650" s="451"/>
      <c r="BS650" s="451"/>
      <c r="BT650" s="451"/>
      <c r="BU650" s="451"/>
      <c r="BV650" s="451"/>
      <c r="BW650" s="451"/>
      <c r="BX650" s="451"/>
      <c r="BY650" s="451"/>
      <c r="BZ650" s="451"/>
      <c r="CA650" s="451"/>
      <c r="CB650" s="451"/>
      <c r="CC650" s="451"/>
      <c r="CD650" s="451"/>
      <c r="CE650" s="451"/>
      <c r="CF650" s="451"/>
      <c r="CG650" s="451"/>
      <c r="CH650" s="451"/>
      <c r="CI650" s="451"/>
      <c r="CJ650" s="451"/>
      <c r="CK650" s="451"/>
      <c r="CL650" s="451"/>
      <c r="CM650" s="451"/>
      <c r="CN650" s="451"/>
      <c r="CO650" s="451"/>
      <c r="CP650" s="451"/>
      <c r="CQ650" s="451"/>
      <c r="CR650" s="451"/>
      <c r="CS650" s="451"/>
      <c r="CT650" s="451"/>
      <c r="CU650" s="451"/>
      <c r="CV650" s="451"/>
      <c r="CW650" s="451"/>
      <c r="CX650" s="451"/>
      <c r="CY650" s="451"/>
      <c r="CZ650" s="451"/>
      <c r="DA650" s="451"/>
      <c r="DB650" s="451"/>
      <c r="DC650" s="451"/>
      <c r="DD650" s="451"/>
      <c r="DE650" s="451"/>
      <c r="DF650" s="451"/>
      <c r="DG650" s="451"/>
      <c r="DH650" s="451"/>
      <c r="DI650" s="451"/>
      <c r="DJ650" s="451"/>
      <c r="DK650" s="451"/>
      <c r="DL650" s="451"/>
      <c r="DM650" s="451"/>
      <c r="DN650" s="451"/>
      <c r="DO650" s="451"/>
      <c r="DP650" s="451"/>
      <c r="DQ650" s="451"/>
      <c r="DR650" s="451"/>
      <c r="DS650" s="451"/>
      <c r="DT650" s="451"/>
      <c r="DU650" s="451"/>
      <c r="DV650" s="451"/>
      <c r="DW650" s="451"/>
      <c r="DX650" s="451"/>
      <c r="DY650" s="451"/>
      <c r="DZ650" s="451"/>
      <c r="EA650" s="451"/>
      <c r="EB650" s="451"/>
      <c r="EC650" s="451"/>
      <c r="ED650" s="451"/>
      <c r="EE650" s="451"/>
      <c r="EF650" s="451"/>
      <c r="EG650" s="451"/>
      <c r="EH650" s="451"/>
      <c r="EI650" s="451"/>
      <c r="EJ650" s="451"/>
      <c r="EK650" s="451"/>
      <c r="EL650" s="451"/>
      <c r="EM650" s="451"/>
      <c r="EN650" s="451"/>
      <c r="EO650" s="451"/>
      <c r="EP650" s="451"/>
      <c r="EQ650" s="451"/>
      <c r="ER650" s="451"/>
      <c r="ES650" s="451"/>
      <c r="ET650" s="451"/>
      <c r="EU650" s="451"/>
      <c r="EV650" s="451"/>
      <c r="EW650" s="451"/>
      <c r="EX650" s="451"/>
      <c r="EY650" s="451"/>
      <c r="EZ650" s="451"/>
      <c r="FA650" s="451"/>
      <c r="FB650" s="451"/>
      <c r="FC650" s="451"/>
      <c r="FD650" s="451"/>
      <c r="FE650" s="451"/>
      <c r="FF650" s="451"/>
      <c r="FG650" s="451"/>
      <c r="FH650" s="451"/>
      <c r="FI650" s="451"/>
      <c r="FJ650" s="451"/>
      <c r="FK650" s="451"/>
      <c r="FL650" s="451"/>
      <c r="FM650" s="451"/>
      <c r="FN650" s="451"/>
    </row>
    <row r="651" spans="1:170" ht="15.75" customHeight="1">
      <c r="A651" s="451"/>
      <c r="B651" s="451"/>
      <c r="C651" s="451"/>
      <c r="D651" s="451"/>
      <c r="E651" s="451"/>
      <c r="F651" s="451"/>
      <c r="G651" s="451"/>
      <c r="H651" s="451"/>
      <c r="I651" s="451"/>
      <c r="J651" s="451"/>
      <c r="K651" s="451"/>
      <c r="L651" s="451"/>
      <c r="M651" s="451"/>
      <c r="N651" s="451"/>
      <c r="O651" s="451"/>
      <c r="P651" s="451"/>
      <c r="Q651" s="451"/>
      <c r="R651" s="451"/>
      <c r="S651" s="451"/>
      <c r="T651" s="451"/>
      <c r="U651" s="451"/>
      <c r="V651" s="451"/>
      <c r="W651" s="451"/>
      <c r="X651" s="451"/>
      <c r="Y651" s="451"/>
      <c r="Z651" s="451"/>
      <c r="AA651" s="451"/>
      <c r="AB651" s="451"/>
      <c r="AC651" s="451"/>
      <c r="AD651" s="451"/>
      <c r="AE651" s="451"/>
      <c r="AF651" s="451"/>
      <c r="AG651" s="451"/>
      <c r="AH651" s="451"/>
      <c r="AI651" s="451"/>
      <c r="AJ651" s="451"/>
      <c r="AK651" s="451"/>
      <c r="AL651" s="451"/>
      <c r="AM651" s="451"/>
      <c r="AN651" s="451"/>
      <c r="AO651" s="451"/>
      <c r="AP651" s="451"/>
      <c r="AQ651" s="451"/>
      <c r="AR651" s="451"/>
      <c r="AS651" s="451"/>
      <c r="AT651" s="451"/>
      <c r="AU651" s="451"/>
      <c r="AV651" s="451"/>
      <c r="AW651" s="451"/>
      <c r="AX651" s="451"/>
      <c r="AY651" s="451"/>
      <c r="AZ651" s="451"/>
      <c r="BA651" s="451"/>
      <c r="BB651" s="451"/>
      <c r="BC651" s="451"/>
      <c r="BD651" s="451"/>
      <c r="BE651" s="451"/>
      <c r="BF651" s="451"/>
      <c r="BG651" s="451"/>
      <c r="BH651" s="451"/>
      <c r="BI651" s="451"/>
      <c r="BJ651" s="451"/>
      <c r="BK651" s="451"/>
      <c r="BL651" s="451"/>
      <c r="BM651" s="451"/>
      <c r="BN651" s="451"/>
      <c r="BO651" s="451"/>
      <c r="BP651" s="451"/>
      <c r="BQ651" s="451"/>
      <c r="BR651" s="451"/>
      <c r="BS651" s="451"/>
      <c r="BT651" s="451"/>
      <c r="BU651" s="451"/>
      <c r="BV651" s="451"/>
      <c r="BW651" s="451"/>
      <c r="BX651" s="451"/>
      <c r="BY651" s="451"/>
      <c r="BZ651" s="451"/>
      <c r="CA651" s="451"/>
      <c r="CB651" s="451"/>
      <c r="CC651" s="451"/>
      <c r="CD651" s="451"/>
      <c r="CE651" s="451"/>
      <c r="CF651" s="451"/>
      <c r="CG651" s="451"/>
      <c r="CH651" s="451"/>
      <c r="CI651" s="451"/>
      <c r="CJ651" s="451"/>
      <c r="CK651" s="451"/>
      <c r="CL651" s="451"/>
      <c r="CM651" s="451"/>
      <c r="CN651" s="451"/>
      <c r="CO651" s="451"/>
      <c r="CP651" s="451"/>
      <c r="CQ651" s="451"/>
      <c r="CR651" s="451"/>
      <c r="CS651" s="451"/>
      <c r="CT651" s="451"/>
      <c r="CU651" s="451"/>
      <c r="CV651" s="451"/>
      <c r="CW651" s="451"/>
      <c r="CX651" s="451"/>
      <c r="CY651" s="451"/>
      <c r="CZ651" s="451"/>
      <c r="DA651" s="451"/>
      <c r="DB651" s="451"/>
      <c r="DC651" s="451"/>
      <c r="DD651" s="451"/>
      <c r="DE651" s="451"/>
      <c r="DF651" s="451"/>
      <c r="DG651" s="451"/>
      <c r="DH651" s="451"/>
      <c r="DI651" s="451"/>
      <c r="DJ651" s="451"/>
      <c r="DK651" s="451"/>
      <c r="DL651" s="451"/>
      <c r="DM651" s="451"/>
      <c r="DN651" s="451"/>
      <c r="DO651" s="451"/>
      <c r="DP651" s="451"/>
      <c r="DQ651" s="451"/>
      <c r="DR651" s="451"/>
      <c r="DS651" s="451"/>
      <c r="DT651" s="451"/>
      <c r="DU651" s="451"/>
      <c r="DV651" s="451"/>
      <c r="DW651" s="451"/>
      <c r="DX651" s="451"/>
      <c r="DY651" s="451"/>
      <c r="DZ651" s="451"/>
      <c r="EA651" s="451"/>
      <c r="EB651" s="451"/>
      <c r="EC651" s="451"/>
      <c r="ED651" s="451"/>
      <c r="EE651" s="451"/>
      <c r="EF651" s="451"/>
      <c r="EG651" s="451"/>
      <c r="EH651" s="451"/>
      <c r="EI651" s="451"/>
      <c r="EJ651" s="451"/>
      <c r="EK651" s="451"/>
      <c r="EL651" s="451"/>
      <c r="EM651" s="451"/>
      <c r="EN651" s="451"/>
      <c r="EO651" s="451"/>
      <c r="EP651" s="451"/>
      <c r="EQ651" s="451"/>
      <c r="ER651" s="451"/>
      <c r="ES651" s="451"/>
      <c r="ET651" s="451"/>
      <c r="EU651" s="451"/>
      <c r="EV651" s="451"/>
      <c r="EW651" s="451"/>
      <c r="EX651" s="451"/>
      <c r="EY651" s="451"/>
      <c r="EZ651" s="451"/>
      <c r="FA651" s="451"/>
      <c r="FB651" s="451"/>
      <c r="FC651" s="451"/>
      <c r="FD651" s="451"/>
      <c r="FE651" s="451"/>
      <c r="FF651" s="451"/>
      <c r="FG651" s="451"/>
      <c r="FH651" s="451"/>
      <c r="FI651" s="451"/>
      <c r="FJ651" s="451"/>
      <c r="FK651" s="451"/>
      <c r="FL651" s="451"/>
      <c r="FM651" s="451"/>
      <c r="FN651" s="451"/>
    </row>
    <row r="652" spans="1:170" ht="15.75" customHeight="1">
      <c r="A652" s="451"/>
      <c r="B652" s="451"/>
      <c r="C652" s="451"/>
      <c r="D652" s="451"/>
      <c r="E652" s="451"/>
      <c r="F652" s="451"/>
      <c r="G652" s="451"/>
      <c r="H652" s="451"/>
      <c r="I652" s="451"/>
      <c r="J652" s="451"/>
      <c r="K652" s="451"/>
      <c r="L652" s="451"/>
      <c r="M652" s="451"/>
      <c r="N652" s="451"/>
      <c r="O652" s="451"/>
      <c r="P652" s="451"/>
      <c r="Q652" s="451"/>
      <c r="R652" s="451"/>
      <c r="S652" s="451"/>
      <c r="T652" s="451"/>
      <c r="U652" s="451"/>
      <c r="V652" s="451"/>
      <c r="W652" s="451"/>
      <c r="X652" s="451"/>
      <c r="Y652" s="451"/>
      <c r="Z652" s="451"/>
      <c r="AA652" s="451"/>
      <c r="AB652" s="451"/>
      <c r="AC652" s="451"/>
      <c r="AD652" s="451"/>
      <c r="AE652" s="451"/>
      <c r="AF652" s="451"/>
      <c r="AG652" s="451"/>
      <c r="AH652" s="451"/>
      <c r="AI652" s="451"/>
      <c r="AJ652" s="451"/>
      <c r="AK652" s="451"/>
      <c r="AL652" s="451"/>
      <c r="AM652" s="451"/>
      <c r="AN652" s="451"/>
      <c r="AO652" s="451"/>
      <c r="AP652" s="451"/>
      <c r="AQ652" s="451"/>
      <c r="AR652" s="451"/>
      <c r="AS652" s="451"/>
      <c r="AT652" s="451"/>
      <c r="AU652" s="451"/>
      <c r="AV652" s="451"/>
      <c r="AW652" s="451"/>
      <c r="AX652" s="451"/>
      <c r="AY652" s="451"/>
      <c r="AZ652" s="451"/>
      <c r="BA652" s="451"/>
      <c r="BB652" s="451"/>
      <c r="BC652" s="451"/>
      <c r="BD652" s="451"/>
      <c r="BE652" s="451"/>
      <c r="BF652" s="451"/>
      <c r="BG652" s="451"/>
      <c r="BH652" s="451"/>
      <c r="BI652" s="451"/>
      <c r="BJ652" s="451"/>
      <c r="BK652" s="451"/>
      <c r="BL652" s="451"/>
      <c r="BM652" s="451"/>
      <c r="BN652" s="451"/>
      <c r="BO652" s="451"/>
      <c r="BP652" s="451"/>
      <c r="BQ652" s="451"/>
      <c r="BR652" s="451"/>
      <c r="BS652" s="451"/>
      <c r="BT652" s="451"/>
      <c r="BU652" s="451"/>
      <c r="BV652" s="451"/>
      <c r="BW652" s="451"/>
      <c r="BX652" s="451"/>
      <c r="BY652" s="451"/>
      <c r="BZ652" s="451"/>
      <c r="CA652" s="451"/>
      <c r="CB652" s="451"/>
      <c r="CC652" s="451"/>
      <c r="CD652" s="451"/>
      <c r="CE652" s="451"/>
      <c r="CF652" s="451"/>
      <c r="CG652" s="451"/>
      <c r="CH652" s="451"/>
      <c r="CI652" s="451"/>
      <c r="CJ652" s="451"/>
      <c r="CK652" s="451"/>
      <c r="CL652" s="451"/>
      <c r="CM652" s="451"/>
      <c r="CN652" s="451"/>
      <c r="CO652" s="451"/>
      <c r="CP652" s="451"/>
      <c r="CQ652" s="451"/>
      <c r="CR652" s="451"/>
      <c r="CS652" s="451"/>
      <c r="CT652" s="451"/>
      <c r="CU652" s="451"/>
      <c r="CV652" s="451"/>
      <c r="CW652" s="451"/>
      <c r="CX652" s="451"/>
      <c r="CY652" s="451"/>
      <c r="CZ652" s="451"/>
      <c r="DA652" s="451"/>
      <c r="DB652" s="451"/>
      <c r="DC652" s="451"/>
      <c r="DD652" s="451"/>
      <c r="DE652" s="451"/>
      <c r="DF652" s="451"/>
      <c r="DG652" s="451"/>
      <c r="DH652" s="451"/>
      <c r="DI652" s="451"/>
      <c r="DJ652" s="451"/>
      <c r="DK652" s="451"/>
      <c r="DL652" s="451"/>
      <c r="DM652" s="451"/>
      <c r="DN652" s="451"/>
      <c r="DO652" s="451"/>
      <c r="DP652" s="451"/>
      <c r="DQ652" s="451"/>
      <c r="DR652" s="451"/>
      <c r="DS652" s="451"/>
      <c r="DT652" s="451"/>
      <c r="DU652" s="451"/>
      <c r="DV652" s="451"/>
      <c r="DW652" s="451"/>
      <c r="DX652" s="451"/>
      <c r="DY652" s="451"/>
      <c r="DZ652" s="451"/>
      <c r="EA652" s="451"/>
      <c r="EB652" s="451"/>
      <c r="EC652" s="451"/>
      <c r="ED652" s="451"/>
      <c r="EE652" s="451"/>
      <c r="EF652" s="451"/>
      <c r="EG652" s="451"/>
      <c r="EH652" s="451"/>
      <c r="EI652" s="451"/>
      <c r="EJ652" s="451"/>
      <c r="EK652" s="451"/>
      <c r="EL652" s="451"/>
      <c r="EM652" s="451"/>
      <c r="EN652" s="451"/>
      <c r="EO652" s="451"/>
      <c r="EP652" s="451"/>
      <c r="EQ652" s="451"/>
      <c r="ER652" s="451"/>
      <c r="ES652" s="451"/>
      <c r="ET652" s="451"/>
      <c r="EU652" s="451"/>
      <c r="EV652" s="451"/>
      <c r="EW652" s="451"/>
      <c r="EX652" s="451"/>
      <c r="EY652" s="451"/>
      <c r="EZ652" s="451"/>
      <c r="FA652" s="451"/>
      <c r="FB652" s="451"/>
      <c r="FC652" s="451"/>
      <c r="FD652" s="451"/>
      <c r="FE652" s="451"/>
      <c r="FF652" s="451"/>
      <c r="FG652" s="451"/>
      <c r="FH652" s="451"/>
      <c r="FI652" s="451"/>
      <c r="FJ652" s="451"/>
      <c r="FK652" s="451"/>
      <c r="FL652" s="451"/>
      <c r="FM652" s="451"/>
      <c r="FN652" s="451"/>
    </row>
    <row r="653" spans="1:170" ht="15.75" customHeight="1">
      <c r="A653" s="451"/>
      <c r="B653" s="451"/>
      <c r="C653" s="451"/>
      <c r="D653" s="451"/>
      <c r="E653" s="451"/>
      <c r="F653" s="451"/>
      <c r="G653" s="451"/>
      <c r="H653" s="451"/>
      <c r="I653" s="451"/>
      <c r="J653" s="451"/>
      <c r="K653" s="451"/>
      <c r="L653" s="451"/>
      <c r="M653" s="451"/>
      <c r="N653" s="451"/>
      <c r="O653" s="451"/>
      <c r="P653" s="451"/>
      <c r="Q653" s="451"/>
      <c r="R653" s="451"/>
      <c r="S653" s="451"/>
      <c r="T653" s="451"/>
      <c r="U653" s="451"/>
      <c r="V653" s="451"/>
      <c r="W653" s="451"/>
      <c r="X653" s="451"/>
      <c r="Y653" s="451"/>
      <c r="Z653" s="451"/>
      <c r="AA653" s="451"/>
      <c r="AB653" s="451"/>
      <c r="AC653" s="451"/>
      <c r="AD653" s="451"/>
      <c r="AE653" s="451"/>
      <c r="AF653" s="451"/>
      <c r="AG653" s="451"/>
      <c r="AH653" s="451"/>
      <c r="AI653" s="451"/>
      <c r="AJ653" s="451"/>
      <c r="AK653" s="451"/>
      <c r="AL653" s="451"/>
      <c r="AM653" s="451"/>
      <c r="AN653" s="451"/>
      <c r="AO653" s="451"/>
      <c r="AP653" s="451"/>
      <c r="AQ653" s="451"/>
      <c r="AR653" s="451"/>
      <c r="AS653" s="451"/>
      <c r="AT653" s="451"/>
      <c r="AU653" s="451"/>
      <c r="AV653" s="451"/>
      <c r="AW653" s="451"/>
      <c r="AX653" s="451"/>
      <c r="AY653" s="451"/>
      <c r="AZ653" s="451"/>
      <c r="BA653" s="451"/>
      <c r="BB653" s="451"/>
      <c r="BC653" s="451"/>
      <c r="BD653" s="451"/>
      <c r="BE653" s="451"/>
      <c r="BF653" s="451"/>
      <c r="BG653" s="451"/>
      <c r="BH653" s="451"/>
      <c r="BI653" s="451"/>
      <c r="BJ653" s="451"/>
      <c r="BK653" s="451"/>
      <c r="BL653" s="451"/>
      <c r="BM653" s="451"/>
      <c r="BN653" s="451"/>
      <c r="BO653" s="451"/>
      <c r="BP653" s="451"/>
      <c r="BQ653" s="451"/>
      <c r="BR653" s="451"/>
      <c r="BS653" s="451"/>
      <c r="BT653" s="451"/>
      <c r="BU653" s="451"/>
      <c r="BV653" s="451"/>
      <c r="BW653" s="451"/>
      <c r="BX653" s="451"/>
      <c r="BY653" s="451"/>
      <c r="BZ653" s="451"/>
      <c r="CA653" s="451"/>
      <c r="CB653" s="451"/>
      <c r="CC653" s="451"/>
      <c r="CD653" s="451"/>
      <c r="CE653" s="451"/>
      <c r="CF653" s="451"/>
      <c r="CG653" s="451"/>
      <c r="CH653" s="451"/>
      <c r="CI653" s="451"/>
      <c r="CJ653" s="451"/>
      <c r="CK653" s="451"/>
      <c r="CL653" s="451"/>
      <c r="CM653" s="451"/>
      <c r="CN653" s="451"/>
      <c r="CO653" s="451"/>
      <c r="CP653" s="451"/>
      <c r="CQ653" s="451"/>
      <c r="CR653" s="451"/>
      <c r="CS653" s="451"/>
      <c r="CT653" s="451"/>
      <c r="CU653" s="451"/>
      <c r="CV653" s="451"/>
      <c r="CW653" s="451"/>
      <c r="CX653" s="451"/>
      <c r="CY653" s="451"/>
      <c r="CZ653" s="451"/>
      <c r="DA653" s="451"/>
      <c r="DB653" s="451"/>
      <c r="DC653" s="451"/>
      <c r="DD653" s="451"/>
      <c r="DE653" s="451"/>
      <c r="DF653" s="451"/>
      <c r="DG653" s="451"/>
      <c r="DH653" s="451"/>
      <c r="DI653" s="451"/>
      <c r="DJ653" s="451"/>
      <c r="DK653" s="451"/>
      <c r="DL653" s="451"/>
      <c r="DM653" s="451"/>
      <c r="DN653" s="451"/>
      <c r="DO653" s="451"/>
      <c r="DP653" s="451"/>
      <c r="DQ653" s="451"/>
      <c r="DR653" s="451"/>
      <c r="DS653" s="451"/>
      <c r="DT653" s="451"/>
      <c r="DU653" s="451"/>
      <c r="DV653" s="451"/>
      <c r="DW653" s="451"/>
      <c r="DX653" s="451"/>
      <c r="DY653" s="451"/>
      <c r="DZ653" s="451"/>
      <c r="EA653" s="451"/>
      <c r="EB653" s="451"/>
      <c r="EC653" s="451"/>
      <c r="ED653" s="451"/>
      <c r="EE653" s="451"/>
      <c r="EF653" s="451"/>
      <c r="EG653" s="451"/>
      <c r="EH653" s="451"/>
      <c r="EI653" s="451"/>
      <c r="EJ653" s="451"/>
      <c r="EK653" s="451"/>
      <c r="EL653" s="451"/>
      <c r="EM653" s="451"/>
      <c r="EN653" s="451"/>
      <c r="EO653" s="451"/>
      <c r="EP653" s="451"/>
      <c r="EQ653" s="451"/>
      <c r="ER653" s="451"/>
      <c r="ES653" s="451"/>
      <c r="ET653" s="451"/>
      <c r="EU653" s="451"/>
      <c r="EV653" s="451"/>
      <c r="EW653" s="451"/>
      <c r="EX653" s="451"/>
      <c r="EY653" s="451"/>
      <c r="EZ653" s="451"/>
      <c r="FA653" s="451"/>
      <c r="FB653" s="451"/>
      <c r="FC653" s="451"/>
      <c r="FD653" s="451"/>
      <c r="FE653" s="451"/>
      <c r="FF653" s="451"/>
      <c r="FG653" s="451"/>
      <c r="FH653" s="451"/>
      <c r="FI653" s="451"/>
      <c r="FJ653" s="451"/>
      <c r="FK653" s="451"/>
      <c r="FL653" s="451"/>
      <c r="FM653" s="451"/>
      <c r="FN653" s="451"/>
    </row>
    <row r="654" spans="1:170" ht="15.75" customHeight="1">
      <c r="A654" s="451"/>
      <c r="B654" s="451"/>
      <c r="C654" s="451"/>
      <c r="D654" s="451"/>
      <c r="E654" s="451"/>
      <c r="F654" s="451"/>
      <c r="G654" s="451"/>
      <c r="H654" s="451"/>
      <c r="I654" s="451"/>
      <c r="J654" s="451"/>
      <c r="K654" s="451"/>
      <c r="L654" s="451"/>
      <c r="M654" s="451"/>
      <c r="N654" s="451"/>
      <c r="O654" s="451"/>
      <c r="P654" s="451"/>
      <c r="Q654" s="451"/>
      <c r="R654" s="451"/>
      <c r="S654" s="451"/>
      <c r="T654" s="451"/>
      <c r="U654" s="451"/>
      <c r="V654" s="451"/>
      <c r="W654" s="451"/>
      <c r="X654" s="451"/>
      <c r="Y654" s="451"/>
      <c r="Z654" s="451"/>
      <c r="AA654" s="451"/>
      <c r="AB654" s="451"/>
      <c r="AC654" s="451"/>
      <c r="AD654" s="451"/>
      <c r="AE654" s="451"/>
      <c r="AF654" s="451"/>
      <c r="AG654" s="451"/>
      <c r="AH654" s="451"/>
      <c r="AI654" s="451"/>
      <c r="AJ654" s="451"/>
      <c r="AK654" s="451"/>
      <c r="AL654" s="451"/>
      <c r="AM654" s="451"/>
      <c r="AN654" s="451"/>
      <c r="AO654" s="451"/>
      <c r="AP654" s="451"/>
      <c r="AQ654" s="451"/>
      <c r="AR654" s="451"/>
      <c r="AS654" s="451"/>
      <c r="AT654" s="451"/>
      <c r="AU654" s="451"/>
      <c r="AV654" s="451"/>
      <c r="AW654" s="451"/>
      <c r="AX654" s="451"/>
      <c r="AY654" s="451"/>
      <c r="AZ654" s="451"/>
      <c r="BA654" s="451"/>
      <c r="BB654" s="451"/>
      <c r="BC654" s="451"/>
      <c r="BD654" s="451"/>
      <c r="BE654" s="451"/>
      <c r="BF654" s="451"/>
      <c r="BG654" s="451"/>
      <c r="BH654" s="451"/>
      <c r="BI654" s="451"/>
      <c r="BJ654" s="451"/>
      <c r="BK654" s="451"/>
      <c r="BL654" s="451"/>
      <c r="BM654" s="451"/>
      <c r="BN654" s="451"/>
      <c r="BO654" s="451"/>
      <c r="BP654" s="451"/>
      <c r="BQ654" s="451"/>
      <c r="BR654" s="451"/>
      <c r="BS654" s="451"/>
      <c r="BT654" s="451"/>
      <c r="BU654" s="451"/>
      <c r="BV654" s="451"/>
      <c r="BW654" s="451"/>
      <c r="BX654" s="451"/>
      <c r="BY654" s="451"/>
      <c r="BZ654" s="451"/>
      <c r="CA654" s="451"/>
      <c r="CB654" s="451"/>
      <c r="CC654" s="451"/>
      <c r="CD654" s="451"/>
      <c r="CE654" s="451"/>
      <c r="CF654" s="451"/>
      <c r="CG654" s="451"/>
      <c r="CH654" s="451"/>
      <c r="CI654" s="451"/>
      <c r="CJ654" s="451"/>
      <c r="CK654" s="451"/>
      <c r="CL654" s="451"/>
      <c r="CM654" s="451"/>
      <c r="CN654" s="451"/>
      <c r="CO654" s="451"/>
      <c r="CP654" s="451"/>
      <c r="CQ654" s="451"/>
      <c r="CR654" s="451"/>
      <c r="CS654" s="451"/>
      <c r="CT654" s="451"/>
      <c r="CU654" s="451"/>
      <c r="CV654" s="451"/>
      <c r="CW654" s="451"/>
      <c r="CX654" s="451"/>
      <c r="CY654" s="451"/>
      <c r="CZ654" s="451"/>
      <c r="DA654" s="451"/>
      <c r="DB654" s="451"/>
      <c r="DC654" s="451"/>
      <c r="DD654" s="451"/>
      <c r="DE654" s="451"/>
      <c r="DF654" s="451"/>
      <c r="DG654" s="451"/>
      <c r="DH654" s="451"/>
      <c r="DI654" s="451"/>
      <c r="DJ654" s="451"/>
      <c r="DK654" s="451"/>
      <c r="DL654" s="451"/>
      <c r="DM654" s="451"/>
      <c r="DN654" s="451"/>
      <c r="DO654" s="451"/>
      <c r="DP654" s="451"/>
      <c r="DQ654" s="451"/>
      <c r="DR654" s="451"/>
      <c r="DS654" s="451"/>
      <c r="DT654" s="451"/>
      <c r="DU654" s="451"/>
      <c r="DV654" s="451"/>
      <c r="DW654" s="451"/>
      <c r="DX654" s="451"/>
      <c r="DY654" s="451"/>
      <c r="DZ654" s="451"/>
      <c r="EA654" s="451"/>
      <c r="EB654" s="451"/>
      <c r="EC654" s="451"/>
      <c r="ED654" s="451"/>
      <c r="EE654" s="451"/>
      <c r="EF654" s="451"/>
      <c r="EG654" s="451"/>
      <c r="EH654" s="451"/>
      <c r="EI654" s="451"/>
      <c r="EJ654" s="451"/>
      <c r="EK654" s="451"/>
      <c r="EL654" s="451"/>
      <c r="EM654" s="451"/>
      <c r="EN654" s="451"/>
      <c r="EO654" s="451"/>
      <c r="EP654" s="451"/>
      <c r="EQ654" s="451"/>
      <c r="ER654" s="451"/>
      <c r="ES654" s="451"/>
      <c r="ET654" s="451"/>
      <c r="EU654" s="451"/>
      <c r="EV654" s="451"/>
      <c r="EW654" s="451"/>
      <c r="EX654" s="451"/>
      <c r="EY654" s="451"/>
      <c r="EZ654" s="451"/>
      <c r="FA654" s="451"/>
      <c r="FB654" s="451"/>
      <c r="FC654" s="451"/>
      <c r="FD654" s="451"/>
      <c r="FE654" s="451"/>
      <c r="FF654" s="451"/>
      <c r="FG654" s="451"/>
      <c r="FH654" s="451"/>
      <c r="FI654" s="451"/>
      <c r="FJ654" s="451"/>
      <c r="FK654" s="451"/>
      <c r="FL654" s="451"/>
      <c r="FM654" s="451"/>
      <c r="FN654" s="451"/>
    </row>
    <row r="655" spans="1:170" ht="15.75" customHeight="1">
      <c r="A655" s="451"/>
      <c r="B655" s="451"/>
      <c r="C655" s="451"/>
      <c r="D655" s="451"/>
      <c r="E655" s="451"/>
      <c r="F655" s="451"/>
      <c r="G655" s="451"/>
      <c r="H655" s="451"/>
      <c r="I655" s="451"/>
      <c r="J655" s="451"/>
      <c r="K655" s="451"/>
      <c r="L655" s="451"/>
      <c r="M655" s="451"/>
      <c r="N655" s="451"/>
      <c r="O655" s="451"/>
      <c r="P655" s="451"/>
      <c r="Q655" s="451"/>
      <c r="R655" s="451"/>
      <c r="S655" s="451"/>
      <c r="T655" s="451"/>
      <c r="U655" s="451"/>
      <c r="V655" s="451"/>
      <c r="W655" s="451"/>
      <c r="X655" s="451"/>
      <c r="Y655" s="451"/>
      <c r="Z655" s="451"/>
      <c r="AA655" s="451"/>
      <c r="AB655" s="451"/>
      <c r="AC655" s="451"/>
      <c r="AD655" s="451"/>
      <c r="AE655" s="451"/>
      <c r="AF655" s="451"/>
      <c r="AG655" s="451"/>
      <c r="AH655" s="451"/>
      <c r="AI655" s="451"/>
      <c r="AJ655" s="451"/>
      <c r="AK655" s="451"/>
      <c r="AL655" s="451"/>
      <c r="AM655" s="451"/>
      <c r="AN655" s="451"/>
      <c r="AO655" s="451"/>
      <c r="AP655" s="451"/>
      <c r="AQ655" s="451"/>
      <c r="AR655" s="451"/>
      <c r="AS655" s="451"/>
      <c r="AT655" s="451"/>
      <c r="AU655" s="451"/>
      <c r="AV655" s="451"/>
      <c r="AW655" s="451"/>
      <c r="AX655" s="451"/>
      <c r="AY655" s="451"/>
      <c r="AZ655" s="451"/>
      <c r="BA655" s="451"/>
      <c r="BB655" s="451"/>
      <c r="BC655" s="451"/>
      <c r="BD655" s="451"/>
      <c r="BE655" s="451"/>
      <c r="BF655" s="451"/>
      <c r="BG655" s="451"/>
      <c r="BH655" s="451"/>
      <c r="BI655" s="451"/>
      <c r="BJ655" s="451"/>
      <c r="BK655" s="451"/>
      <c r="BL655" s="451"/>
      <c r="BM655" s="451"/>
      <c r="BN655" s="451"/>
      <c r="BO655" s="451"/>
      <c r="BP655" s="451"/>
      <c r="BQ655" s="451"/>
      <c r="BR655" s="451"/>
      <c r="BS655" s="451"/>
      <c r="BT655" s="451"/>
      <c r="BU655" s="451"/>
      <c r="BV655" s="451"/>
      <c r="BW655" s="451"/>
      <c r="BX655" s="451"/>
      <c r="BY655" s="451"/>
      <c r="BZ655" s="451"/>
      <c r="CA655" s="451"/>
      <c r="CB655" s="451"/>
      <c r="CC655" s="451"/>
      <c r="CD655" s="451"/>
      <c r="CE655" s="451"/>
      <c r="CF655" s="451"/>
      <c r="CG655" s="451"/>
      <c r="CH655" s="451"/>
      <c r="CI655" s="451"/>
      <c r="CJ655" s="451"/>
      <c r="CK655" s="451"/>
      <c r="CL655" s="451"/>
      <c r="CM655" s="451"/>
      <c r="CN655" s="451"/>
      <c r="CO655" s="451"/>
      <c r="CP655" s="451"/>
      <c r="CQ655" s="451"/>
      <c r="CR655" s="451"/>
      <c r="CS655" s="451"/>
      <c r="CT655" s="451"/>
      <c r="CU655" s="451"/>
      <c r="CV655" s="451"/>
      <c r="CW655" s="451"/>
      <c r="CX655" s="451"/>
      <c r="CY655" s="451"/>
      <c r="CZ655" s="451"/>
      <c r="DA655" s="451"/>
      <c r="DB655" s="451"/>
      <c r="DC655" s="451"/>
      <c r="DD655" s="451"/>
      <c r="DE655" s="451"/>
      <c r="DF655" s="451"/>
      <c r="DG655" s="451"/>
      <c r="DH655" s="451"/>
      <c r="DI655" s="451"/>
      <c r="DJ655" s="451"/>
      <c r="DK655" s="451"/>
      <c r="DL655" s="451"/>
      <c r="DM655" s="451"/>
      <c r="DN655" s="451"/>
      <c r="DO655" s="451"/>
      <c r="DP655" s="451"/>
      <c r="DQ655" s="451"/>
      <c r="DR655" s="451"/>
      <c r="DS655" s="451"/>
      <c r="DT655" s="451"/>
      <c r="DU655" s="451"/>
      <c r="DV655" s="451"/>
      <c r="DW655" s="451"/>
      <c r="DX655" s="451"/>
      <c r="DY655" s="451"/>
      <c r="DZ655" s="451"/>
      <c r="EA655" s="451"/>
      <c r="EB655" s="451"/>
      <c r="EC655" s="451"/>
      <c r="ED655" s="451"/>
      <c r="EE655" s="451"/>
      <c r="EF655" s="451"/>
      <c r="EG655" s="451"/>
      <c r="EH655" s="451"/>
      <c r="EI655" s="451"/>
      <c r="EJ655" s="451"/>
      <c r="EK655" s="451"/>
      <c r="EL655" s="451"/>
      <c r="EM655" s="451"/>
      <c r="EN655" s="451"/>
      <c r="EO655" s="451"/>
      <c r="EP655" s="451"/>
      <c r="EQ655" s="451"/>
      <c r="ER655" s="451"/>
      <c r="ES655" s="451"/>
      <c r="ET655" s="451"/>
      <c r="EU655" s="451"/>
      <c r="EV655" s="451"/>
      <c r="EW655" s="451"/>
      <c r="EX655" s="451"/>
      <c r="EY655" s="451"/>
      <c r="EZ655" s="451"/>
      <c r="FA655" s="451"/>
      <c r="FB655" s="451"/>
      <c r="FC655" s="451"/>
      <c r="FD655" s="451"/>
      <c r="FE655" s="451"/>
      <c r="FF655" s="451"/>
      <c r="FG655" s="451"/>
      <c r="FH655" s="451"/>
      <c r="FI655" s="451"/>
      <c r="FJ655" s="451"/>
      <c r="FK655" s="451"/>
      <c r="FL655" s="451"/>
      <c r="FM655" s="451"/>
      <c r="FN655" s="451"/>
    </row>
    <row r="656" spans="1:170" ht="15.75" customHeight="1">
      <c r="A656" s="451"/>
      <c r="B656" s="451"/>
      <c r="C656" s="451"/>
      <c r="D656" s="451"/>
      <c r="E656" s="451"/>
      <c r="F656" s="451"/>
      <c r="G656" s="451"/>
      <c r="H656" s="451"/>
      <c r="I656" s="451"/>
      <c r="J656" s="451"/>
      <c r="K656" s="451"/>
      <c r="L656" s="451"/>
      <c r="M656" s="451"/>
      <c r="N656" s="451"/>
      <c r="O656" s="451"/>
      <c r="P656" s="451"/>
      <c r="Q656" s="451"/>
      <c r="R656" s="451"/>
      <c r="S656" s="451"/>
      <c r="T656" s="451"/>
      <c r="U656" s="451"/>
      <c r="V656" s="451"/>
      <c r="W656" s="451"/>
      <c r="X656" s="451"/>
      <c r="Y656" s="451"/>
      <c r="Z656" s="451"/>
      <c r="AA656" s="451"/>
      <c r="AB656" s="451"/>
      <c r="AC656" s="451"/>
      <c r="AD656" s="451"/>
      <c r="AE656" s="451"/>
      <c r="AF656" s="451"/>
      <c r="AG656" s="451"/>
      <c r="AH656" s="451"/>
      <c r="AI656" s="451"/>
      <c r="AJ656" s="451"/>
      <c r="AK656" s="451"/>
      <c r="AL656" s="451"/>
      <c r="AM656" s="451"/>
      <c r="AN656" s="451"/>
      <c r="AO656" s="451"/>
      <c r="AP656" s="451"/>
      <c r="AQ656" s="451"/>
      <c r="AR656" s="451"/>
      <c r="AS656" s="451"/>
      <c r="AT656" s="451"/>
      <c r="AU656" s="451"/>
      <c r="AV656" s="451"/>
      <c r="AW656" s="451"/>
      <c r="AX656" s="451"/>
      <c r="AY656" s="451"/>
      <c r="AZ656" s="451"/>
      <c r="BA656" s="451"/>
      <c r="BB656" s="451"/>
      <c r="BC656" s="451"/>
      <c r="BD656" s="451"/>
      <c r="BE656" s="451"/>
      <c r="BF656" s="451"/>
      <c r="BG656" s="451"/>
      <c r="BH656" s="451"/>
      <c r="BI656" s="451"/>
      <c r="BJ656" s="451"/>
      <c r="BK656" s="451"/>
      <c r="BL656" s="451"/>
      <c r="BM656" s="451"/>
      <c r="BN656" s="451"/>
      <c r="BO656" s="451"/>
      <c r="BP656" s="451"/>
      <c r="BQ656" s="451"/>
      <c r="BR656" s="451"/>
      <c r="BS656" s="451"/>
      <c r="BT656" s="451"/>
      <c r="BU656" s="451"/>
      <c r="BV656" s="451"/>
      <c r="BW656" s="451"/>
      <c r="BX656" s="451"/>
      <c r="BY656" s="451"/>
      <c r="BZ656" s="451"/>
      <c r="CA656" s="451"/>
      <c r="CB656" s="451"/>
      <c r="CC656" s="451"/>
      <c r="CD656" s="451"/>
      <c r="CE656" s="451"/>
      <c r="CF656" s="451"/>
      <c r="CG656" s="451"/>
      <c r="CH656" s="451"/>
      <c r="CI656" s="451"/>
      <c r="CJ656" s="451"/>
      <c r="CK656" s="451"/>
      <c r="CL656" s="451"/>
      <c r="CM656" s="451"/>
      <c r="CN656" s="451"/>
      <c r="CO656" s="451"/>
      <c r="CP656" s="451"/>
      <c r="CQ656" s="451"/>
      <c r="CR656" s="451"/>
      <c r="CS656" s="451"/>
      <c r="CT656" s="451"/>
      <c r="CU656" s="451"/>
      <c r="CV656" s="451"/>
      <c r="CW656" s="451"/>
      <c r="CX656" s="451"/>
      <c r="CY656" s="451"/>
      <c r="CZ656" s="451"/>
      <c r="DA656" s="451"/>
      <c r="DB656" s="451"/>
      <c r="DC656" s="451"/>
      <c r="DD656" s="451"/>
      <c r="DE656" s="451"/>
      <c r="DF656" s="451"/>
      <c r="DG656" s="451"/>
      <c r="DH656" s="451"/>
      <c r="DI656" s="451"/>
      <c r="DJ656" s="451"/>
      <c r="DK656" s="451"/>
      <c r="DL656" s="451"/>
      <c r="DM656" s="451"/>
      <c r="DN656" s="451"/>
      <c r="DO656" s="451"/>
      <c r="DP656" s="451"/>
      <c r="DQ656" s="451"/>
      <c r="DR656" s="451"/>
      <c r="DS656" s="451"/>
      <c r="DT656" s="451"/>
      <c r="DU656" s="451"/>
      <c r="DV656" s="451"/>
      <c r="DW656" s="451"/>
      <c r="DX656" s="451"/>
      <c r="DY656" s="451"/>
      <c r="DZ656" s="451"/>
      <c r="EA656" s="451"/>
      <c r="EB656" s="451"/>
      <c r="EC656" s="451"/>
      <c r="ED656" s="451"/>
      <c r="EE656" s="451"/>
      <c r="EF656" s="451"/>
      <c r="EG656" s="451"/>
      <c r="EH656" s="451"/>
      <c r="EI656" s="451"/>
      <c r="EJ656" s="451"/>
      <c r="EK656" s="451"/>
      <c r="EL656" s="451"/>
      <c r="EM656" s="451"/>
      <c r="EN656" s="451"/>
      <c r="EO656" s="451"/>
      <c r="EP656" s="451"/>
      <c r="EQ656" s="451"/>
      <c r="ER656" s="451"/>
      <c r="ES656" s="451"/>
      <c r="ET656" s="451"/>
      <c r="EU656" s="451"/>
      <c r="EV656" s="451"/>
      <c r="EW656" s="451"/>
      <c r="EX656" s="451"/>
      <c r="EY656" s="451"/>
      <c r="EZ656" s="451"/>
      <c r="FA656" s="451"/>
      <c r="FB656" s="451"/>
      <c r="FC656" s="451"/>
      <c r="FD656" s="451"/>
      <c r="FE656" s="451"/>
      <c r="FF656" s="451"/>
      <c r="FG656" s="451"/>
      <c r="FH656" s="451"/>
      <c r="FI656" s="451"/>
      <c r="FJ656" s="451"/>
      <c r="FK656" s="451"/>
      <c r="FL656" s="451"/>
      <c r="FM656" s="451"/>
      <c r="FN656" s="451"/>
    </row>
    <row r="657" spans="1:170" ht="15.75" customHeight="1">
      <c r="A657" s="451"/>
      <c r="B657" s="451"/>
      <c r="C657" s="451"/>
      <c r="D657" s="451"/>
      <c r="E657" s="451"/>
      <c r="F657" s="451"/>
      <c r="G657" s="451"/>
      <c r="H657" s="451"/>
      <c r="I657" s="451"/>
      <c r="J657" s="451"/>
      <c r="K657" s="451"/>
      <c r="L657" s="451"/>
      <c r="M657" s="451"/>
      <c r="N657" s="451"/>
      <c r="O657" s="451"/>
      <c r="P657" s="451"/>
      <c r="Q657" s="451"/>
      <c r="R657" s="451"/>
      <c r="S657" s="451"/>
      <c r="T657" s="451"/>
      <c r="U657" s="451"/>
      <c r="V657" s="451"/>
      <c r="W657" s="451"/>
      <c r="X657" s="451"/>
      <c r="Y657" s="451"/>
      <c r="Z657" s="451"/>
      <c r="AA657" s="451"/>
      <c r="AB657" s="451"/>
      <c r="AC657" s="451"/>
      <c r="AD657" s="451"/>
      <c r="AE657" s="451"/>
      <c r="AF657" s="451"/>
      <c r="AG657" s="451"/>
      <c r="AH657" s="451"/>
      <c r="AI657" s="451"/>
      <c r="AJ657" s="451"/>
      <c r="AK657" s="451"/>
      <c r="AL657" s="451"/>
      <c r="AM657" s="451"/>
      <c r="AN657" s="451"/>
      <c r="AO657" s="451"/>
      <c r="AP657" s="451"/>
      <c r="AQ657" s="451"/>
      <c r="AR657" s="451"/>
      <c r="AS657" s="451"/>
      <c r="AT657" s="451"/>
      <c r="AU657" s="451"/>
      <c r="AV657" s="451"/>
      <c r="AW657" s="451"/>
      <c r="AX657" s="451"/>
      <c r="AY657" s="451"/>
      <c r="AZ657" s="451"/>
      <c r="BA657" s="451"/>
      <c r="BB657" s="451"/>
      <c r="BC657" s="451"/>
      <c r="BD657" s="451"/>
      <c r="BE657" s="451"/>
      <c r="BF657" s="451"/>
      <c r="BG657" s="451"/>
      <c r="BH657" s="451"/>
      <c r="BI657" s="451"/>
      <c r="BJ657" s="451"/>
      <c r="BK657" s="451"/>
      <c r="BL657" s="451"/>
      <c r="BM657" s="451"/>
      <c r="BN657" s="451"/>
      <c r="BO657" s="451"/>
      <c r="BP657" s="451"/>
      <c r="BQ657" s="451"/>
      <c r="BR657" s="451"/>
      <c r="BS657" s="451"/>
      <c r="BT657" s="451"/>
      <c r="BU657" s="451"/>
      <c r="BV657" s="451"/>
      <c r="BW657" s="451"/>
      <c r="BX657" s="451"/>
      <c r="BY657" s="451"/>
      <c r="BZ657" s="451"/>
      <c r="CA657" s="451"/>
      <c r="CB657" s="451"/>
      <c r="CC657" s="451"/>
      <c r="CD657" s="451"/>
      <c r="CE657" s="451"/>
      <c r="CF657" s="451"/>
      <c r="CG657" s="451"/>
      <c r="CH657" s="451"/>
      <c r="CI657" s="451"/>
      <c r="CJ657" s="451"/>
      <c r="CK657" s="451"/>
      <c r="CL657" s="451"/>
      <c r="CM657" s="451"/>
      <c r="CN657" s="451"/>
      <c r="CO657" s="451"/>
      <c r="CP657" s="451"/>
      <c r="CQ657" s="451"/>
      <c r="CR657" s="451"/>
      <c r="CS657" s="451"/>
      <c r="CT657" s="451"/>
      <c r="CU657" s="451"/>
      <c r="CV657" s="451"/>
      <c r="CW657" s="451"/>
      <c r="CX657" s="451"/>
      <c r="CY657" s="451"/>
      <c r="CZ657" s="451"/>
      <c r="DA657" s="451"/>
      <c r="DB657" s="451"/>
      <c r="DC657" s="451"/>
      <c r="DD657" s="451"/>
      <c r="DE657" s="451"/>
      <c r="DF657" s="451"/>
      <c r="DG657" s="451"/>
      <c r="DH657" s="451"/>
      <c r="DI657" s="451"/>
      <c r="DJ657" s="451"/>
      <c r="DK657" s="451"/>
      <c r="DL657" s="451"/>
      <c r="DM657" s="451"/>
      <c r="DN657" s="451"/>
      <c r="DO657" s="451"/>
      <c r="DP657" s="451"/>
      <c r="DQ657" s="451"/>
      <c r="DR657" s="451"/>
      <c r="DS657" s="451"/>
      <c r="DT657" s="451"/>
      <c r="DU657" s="451"/>
      <c r="DV657" s="451"/>
      <c r="DW657" s="451"/>
      <c r="DX657" s="451"/>
      <c r="DY657" s="451"/>
      <c r="DZ657" s="451"/>
      <c r="EA657" s="451"/>
      <c r="EB657" s="451"/>
      <c r="EC657" s="451"/>
      <c r="ED657" s="451"/>
      <c r="EE657" s="451"/>
      <c r="EF657" s="451"/>
      <c r="EG657" s="451"/>
      <c r="EH657" s="451"/>
      <c r="EI657" s="451"/>
      <c r="EJ657" s="451"/>
      <c r="EK657" s="451"/>
      <c r="EL657" s="451"/>
      <c r="EM657" s="451"/>
      <c r="EN657" s="451"/>
      <c r="EO657" s="451"/>
      <c r="EP657" s="451"/>
      <c r="EQ657" s="451"/>
      <c r="ER657" s="451"/>
      <c r="ES657" s="451"/>
      <c r="ET657" s="451"/>
      <c r="EU657" s="451"/>
      <c r="EV657" s="451"/>
      <c r="EW657" s="451"/>
      <c r="EX657" s="451"/>
      <c r="EY657" s="451"/>
      <c r="EZ657" s="451"/>
      <c r="FA657" s="451"/>
      <c r="FB657" s="451"/>
      <c r="FC657" s="451"/>
      <c r="FD657" s="451"/>
      <c r="FE657" s="451"/>
      <c r="FF657" s="451"/>
      <c r="FG657" s="451"/>
      <c r="FH657" s="451"/>
      <c r="FI657" s="451"/>
      <c r="FJ657" s="451"/>
      <c r="FK657" s="451"/>
      <c r="FL657" s="451"/>
      <c r="FM657" s="451"/>
      <c r="FN657" s="451"/>
    </row>
    <row r="658" spans="1:170" ht="15.75" customHeight="1">
      <c r="A658" s="451"/>
      <c r="B658" s="451"/>
      <c r="C658" s="451"/>
      <c r="D658" s="451"/>
      <c r="E658" s="451"/>
      <c r="F658" s="451"/>
      <c r="G658" s="451"/>
      <c r="H658" s="451"/>
      <c r="I658" s="451"/>
      <c r="J658" s="451"/>
      <c r="K658" s="451"/>
      <c r="L658" s="451"/>
      <c r="M658" s="451"/>
      <c r="N658" s="451"/>
      <c r="O658" s="451"/>
      <c r="P658" s="451"/>
      <c r="Q658" s="451"/>
      <c r="R658" s="451"/>
      <c r="S658" s="451"/>
      <c r="T658" s="451"/>
      <c r="U658" s="451"/>
      <c r="V658" s="451"/>
      <c r="W658" s="451"/>
      <c r="X658" s="451"/>
      <c r="Y658" s="451"/>
      <c r="Z658" s="451"/>
      <c r="AA658" s="451"/>
      <c r="AB658" s="451"/>
      <c r="AC658" s="451"/>
      <c r="AD658" s="451"/>
      <c r="AE658" s="451"/>
      <c r="AF658" s="451"/>
      <c r="AG658" s="451"/>
      <c r="AH658" s="451"/>
      <c r="AI658" s="451"/>
      <c r="AJ658" s="451"/>
      <c r="AK658" s="451"/>
      <c r="AL658" s="451"/>
      <c r="AM658" s="451"/>
      <c r="AN658" s="451"/>
      <c r="AO658" s="451"/>
      <c r="AP658" s="451"/>
      <c r="AQ658" s="451"/>
      <c r="AR658" s="451"/>
      <c r="AS658" s="451"/>
      <c r="AT658" s="451"/>
      <c r="AU658" s="451"/>
      <c r="AV658" s="451"/>
      <c r="AW658" s="451"/>
      <c r="AX658" s="451"/>
      <c r="AY658" s="451"/>
      <c r="AZ658" s="451"/>
      <c r="BA658" s="451"/>
      <c r="BB658" s="451"/>
      <c r="BC658" s="451"/>
      <c r="BD658" s="451"/>
      <c r="BE658" s="451"/>
      <c r="BF658" s="451"/>
      <c r="BG658" s="451"/>
      <c r="BH658" s="451"/>
      <c r="BI658" s="451"/>
      <c r="BJ658" s="451"/>
      <c r="BK658" s="451"/>
      <c r="BL658" s="451"/>
      <c r="BM658" s="451"/>
      <c r="BN658" s="451"/>
      <c r="BO658" s="451"/>
      <c r="BP658" s="451"/>
      <c r="BQ658" s="451"/>
      <c r="BR658" s="451"/>
      <c r="BS658" s="451"/>
      <c r="BT658" s="451"/>
      <c r="BU658" s="451"/>
      <c r="BV658" s="451"/>
      <c r="BW658" s="451"/>
      <c r="BX658" s="451"/>
      <c r="BY658" s="451"/>
      <c r="BZ658" s="451"/>
      <c r="CA658" s="451"/>
      <c r="CB658" s="451"/>
      <c r="CC658" s="451"/>
      <c r="CD658" s="451"/>
      <c r="CE658" s="451"/>
      <c r="CF658" s="451"/>
      <c r="CG658" s="451"/>
      <c r="CH658" s="451"/>
      <c r="CI658" s="451"/>
      <c r="CJ658" s="451"/>
      <c r="CK658" s="451"/>
      <c r="CL658" s="451"/>
      <c r="CM658" s="451"/>
      <c r="CN658" s="451"/>
      <c r="CO658" s="451"/>
      <c r="CP658" s="451"/>
      <c r="CQ658" s="451"/>
      <c r="CR658" s="451"/>
      <c r="CS658" s="451"/>
      <c r="CT658" s="451"/>
      <c r="CU658" s="451"/>
      <c r="CV658" s="451"/>
      <c r="CW658" s="451"/>
      <c r="CX658" s="451"/>
      <c r="CY658" s="451"/>
      <c r="CZ658" s="451"/>
      <c r="DA658" s="451"/>
      <c r="DB658" s="451"/>
      <c r="DC658" s="451"/>
      <c r="DD658" s="451"/>
      <c r="DE658" s="451"/>
      <c r="DF658" s="451"/>
      <c r="DG658" s="451"/>
      <c r="DH658" s="451"/>
      <c r="DI658" s="451"/>
      <c r="DJ658" s="451"/>
      <c r="DK658" s="451"/>
      <c r="DL658" s="451"/>
      <c r="DM658" s="451"/>
      <c r="DN658" s="451"/>
      <c r="DO658" s="451"/>
      <c r="DP658" s="451"/>
      <c r="DQ658" s="451"/>
      <c r="DR658" s="451"/>
      <c r="DS658" s="451"/>
      <c r="DT658" s="451"/>
      <c r="DU658" s="451"/>
      <c r="DV658" s="451"/>
      <c r="DW658" s="451"/>
      <c r="DX658" s="451"/>
      <c r="DY658" s="451"/>
      <c r="DZ658" s="451"/>
      <c r="EA658" s="451"/>
      <c r="EB658" s="451"/>
      <c r="EC658" s="451"/>
      <c r="ED658" s="451"/>
      <c r="EE658" s="451"/>
      <c r="EF658" s="451"/>
      <c r="EG658" s="451"/>
      <c r="EH658" s="451"/>
      <c r="EI658" s="451"/>
      <c r="EJ658" s="451"/>
      <c r="EK658" s="451"/>
      <c r="EL658" s="451"/>
      <c r="EM658" s="451"/>
      <c r="EN658" s="451"/>
      <c r="EO658" s="451"/>
      <c r="EP658" s="451"/>
      <c r="EQ658" s="451"/>
      <c r="ER658" s="451"/>
      <c r="ES658" s="451"/>
      <c r="ET658" s="451"/>
      <c r="EU658" s="451"/>
      <c r="EV658" s="451"/>
      <c r="EW658" s="451"/>
      <c r="EX658" s="451"/>
      <c r="EY658" s="451"/>
      <c r="EZ658" s="451"/>
      <c r="FA658" s="451"/>
      <c r="FB658" s="451"/>
      <c r="FC658" s="451"/>
      <c r="FD658" s="451"/>
      <c r="FE658" s="451"/>
      <c r="FF658" s="451"/>
      <c r="FG658" s="451"/>
      <c r="FH658" s="451"/>
      <c r="FI658" s="451"/>
      <c r="FJ658" s="451"/>
      <c r="FK658" s="451"/>
      <c r="FL658" s="451"/>
      <c r="FM658" s="451"/>
      <c r="FN658" s="451"/>
    </row>
    <row r="659" spans="1:170" ht="15.75" customHeight="1">
      <c r="A659" s="451"/>
      <c r="B659" s="451"/>
      <c r="C659" s="451"/>
      <c r="D659" s="451"/>
      <c r="E659" s="451"/>
      <c r="F659" s="451"/>
      <c r="G659" s="451"/>
      <c r="H659" s="451"/>
      <c r="I659" s="451"/>
      <c r="J659" s="451"/>
      <c r="K659" s="451"/>
      <c r="L659" s="451"/>
      <c r="M659" s="451"/>
      <c r="N659" s="451"/>
      <c r="O659" s="451"/>
      <c r="P659" s="451"/>
      <c r="Q659" s="451"/>
      <c r="R659" s="451"/>
      <c r="S659" s="451"/>
      <c r="T659" s="451"/>
      <c r="U659" s="451"/>
      <c r="V659" s="451"/>
      <c r="W659" s="451"/>
      <c r="X659" s="451"/>
      <c r="Y659" s="451"/>
      <c r="Z659" s="451"/>
      <c r="AA659" s="451"/>
      <c r="AB659" s="451"/>
      <c r="AC659" s="451"/>
      <c r="AD659" s="451"/>
      <c r="AE659" s="451"/>
      <c r="AF659" s="451"/>
      <c r="AG659" s="451"/>
      <c r="AH659" s="451"/>
      <c r="AI659" s="451"/>
      <c r="AJ659" s="451"/>
      <c r="AK659" s="451"/>
      <c r="AL659" s="451"/>
      <c r="AM659" s="451"/>
      <c r="AN659" s="451"/>
      <c r="AO659" s="451"/>
      <c r="AP659" s="451"/>
      <c r="AQ659" s="451"/>
      <c r="AR659" s="451"/>
      <c r="AS659" s="451"/>
      <c r="AT659" s="451"/>
      <c r="AU659" s="451"/>
      <c r="AV659" s="451"/>
      <c r="AW659" s="451"/>
      <c r="AX659" s="451"/>
      <c r="AY659" s="451"/>
      <c r="AZ659" s="451"/>
      <c r="BA659" s="451"/>
      <c r="BB659" s="451"/>
      <c r="BC659" s="451"/>
      <c r="BD659" s="451"/>
      <c r="BE659" s="451"/>
      <c r="BF659" s="451"/>
      <c r="BG659" s="451"/>
      <c r="BH659" s="451"/>
      <c r="BI659" s="451"/>
      <c r="BJ659" s="451"/>
      <c r="BK659" s="451"/>
      <c r="BL659" s="451"/>
      <c r="BM659" s="451"/>
      <c r="BN659" s="451"/>
      <c r="BO659" s="451"/>
      <c r="BP659" s="451"/>
      <c r="BQ659" s="451"/>
      <c r="BR659" s="451"/>
      <c r="BS659" s="451"/>
      <c r="BT659" s="451"/>
      <c r="BU659" s="451"/>
      <c r="BV659" s="451"/>
      <c r="BW659" s="451"/>
      <c r="BX659" s="451"/>
      <c r="BY659" s="451"/>
      <c r="BZ659" s="451"/>
      <c r="CA659" s="451"/>
      <c r="CB659" s="451"/>
      <c r="CC659" s="451"/>
      <c r="CD659" s="451"/>
      <c r="CE659" s="451"/>
      <c r="CF659" s="451"/>
      <c r="CG659" s="451"/>
      <c r="CH659" s="451"/>
      <c r="CI659" s="451"/>
      <c r="CJ659" s="451"/>
      <c r="CK659" s="451"/>
      <c r="CL659" s="451"/>
      <c r="CM659" s="451"/>
      <c r="CN659" s="451"/>
      <c r="CO659" s="451"/>
      <c r="CP659" s="451"/>
      <c r="CQ659" s="451"/>
      <c r="CR659" s="451"/>
      <c r="CS659" s="451"/>
      <c r="CT659" s="451"/>
      <c r="CU659" s="451"/>
      <c r="CV659" s="451"/>
      <c r="CW659" s="451"/>
      <c r="CX659" s="451"/>
      <c r="CY659" s="451"/>
      <c r="CZ659" s="451"/>
      <c r="DA659" s="451"/>
      <c r="DB659" s="451"/>
      <c r="DC659" s="451"/>
      <c r="DD659" s="451"/>
      <c r="DE659" s="451"/>
      <c r="DF659" s="451"/>
      <c r="DG659" s="451"/>
      <c r="DH659" s="451"/>
      <c r="DI659" s="451"/>
      <c r="DJ659" s="451"/>
      <c r="DK659" s="451"/>
      <c r="DL659" s="451"/>
      <c r="DM659" s="451"/>
      <c r="DN659" s="451"/>
      <c r="DO659" s="451"/>
      <c r="DP659" s="451"/>
      <c r="DQ659" s="451"/>
      <c r="DR659" s="451"/>
      <c r="DS659" s="451"/>
      <c r="DT659" s="451"/>
      <c r="DU659" s="451"/>
      <c r="DV659" s="451"/>
      <c r="DW659" s="451"/>
      <c r="DX659" s="451"/>
      <c r="DY659" s="451"/>
      <c r="DZ659" s="451"/>
      <c r="EA659" s="451"/>
      <c r="EB659" s="451"/>
      <c r="EC659" s="451"/>
      <c r="ED659" s="451"/>
      <c r="EE659" s="451"/>
      <c r="EF659" s="451"/>
      <c r="EG659" s="451"/>
      <c r="EH659" s="451"/>
      <c r="EI659" s="451"/>
      <c r="EJ659" s="451"/>
      <c r="EK659" s="451"/>
      <c r="EL659" s="451"/>
      <c r="EM659" s="451"/>
      <c r="EN659" s="451"/>
      <c r="EO659" s="451"/>
      <c r="EP659" s="451"/>
      <c r="EQ659" s="451"/>
      <c r="ER659" s="451"/>
      <c r="ES659" s="451"/>
      <c r="ET659" s="451"/>
      <c r="EU659" s="451"/>
      <c r="EV659" s="451"/>
      <c r="EW659" s="451"/>
      <c r="EX659" s="451"/>
      <c r="EY659" s="451"/>
      <c r="EZ659" s="451"/>
      <c r="FA659" s="451"/>
      <c r="FB659" s="451"/>
      <c r="FC659" s="451"/>
      <c r="FD659" s="451"/>
      <c r="FE659" s="451"/>
      <c r="FF659" s="451"/>
      <c r="FG659" s="451"/>
      <c r="FH659" s="451"/>
      <c r="FI659" s="451"/>
      <c r="FJ659" s="451"/>
      <c r="FK659" s="451"/>
      <c r="FL659" s="451"/>
      <c r="FM659" s="451"/>
      <c r="FN659" s="451"/>
    </row>
    <row r="660" spans="1:170" ht="15.75" customHeight="1">
      <c r="A660" s="451"/>
      <c r="B660" s="451"/>
      <c r="C660" s="451"/>
      <c r="D660" s="451"/>
      <c r="E660" s="451"/>
      <c r="F660" s="451"/>
      <c r="G660" s="451"/>
      <c r="H660" s="451"/>
      <c r="I660" s="451"/>
      <c r="J660" s="451"/>
      <c r="K660" s="451"/>
      <c r="L660" s="451"/>
      <c r="M660" s="451"/>
      <c r="N660" s="451"/>
      <c r="O660" s="451"/>
      <c r="P660" s="451"/>
      <c r="Q660" s="451"/>
      <c r="R660" s="451"/>
      <c r="S660" s="451"/>
      <c r="T660" s="451"/>
      <c r="U660" s="451"/>
      <c r="V660" s="451"/>
      <c r="W660" s="451"/>
      <c r="X660" s="451"/>
      <c r="Y660" s="451"/>
      <c r="Z660" s="451"/>
      <c r="AA660" s="451"/>
      <c r="AB660" s="451"/>
      <c r="AC660" s="451"/>
      <c r="AD660" s="451"/>
      <c r="AE660" s="451"/>
      <c r="AF660" s="451"/>
      <c r="AG660" s="451"/>
      <c r="AH660" s="451"/>
      <c r="AI660" s="451"/>
      <c r="AJ660" s="451"/>
      <c r="AK660" s="451"/>
      <c r="AL660" s="451"/>
      <c r="AM660" s="451"/>
      <c r="AN660" s="451"/>
      <c r="AO660" s="451"/>
      <c r="AP660" s="451"/>
      <c r="AQ660" s="451"/>
      <c r="AR660" s="451"/>
      <c r="AS660" s="451"/>
      <c r="AT660" s="451"/>
      <c r="AU660" s="451"/>
      <c r="AV660" s="451"/>
      <c r="AW660" s="451"/>
      <c r="AX660" s="451"/>
      <c r="AY660" s="451"/>
      <c r="AZ660" s="451"/>
      <c r="BA660" s="451"/>
      <c r="BB660" s="451"/>
      <c r="BC660" s="451"/>
      <c r="BD660" s="451"/>
      <c r="BE660" s="451"/>
      <c r="BF660" s="451"/>
      <c r="BG660" s="451"/>
      <c r="BH660" s="451"/>
      <c r="BI660" s="451"/>
      <c r="BJ660" s="451"/>
      <c r="BK660" s="451"/>
      <c r="BL660" s="451"/>
      <c r="BM660" s="451"/>
      <c r="BN660" s="451"/>
      <c r="BO660" s="451"/>
      <c r="BP660" s="451"/>
      <c r="BQ660" s="451"/>
      <c r="BR660" s="451"/>
      <c r="BS660" s="451"/>
      <c r="BT660" s="451"/>
      <c r="BU660" s="451"/>
      <c r="BV660" s="451"/>
      <c r="BW660" s="451"/>
      <c r="BX660" s="451"/>
      <c r="BY660" s="451"/>
      <c r="BZ660" s="451"/>
      <c r="CA660" s="451"/>
      <c r="CB660" s="451"/>
      <c r="CC660" s="451"/>
      <c r="CD660" s="451"/>
      <c r="CE660" s="451"/>
      <c r="CF660" s="451"/>
      <c r="CG660" s="451"/>
      <c r="CH660" s="451"/>
      <c r="CI660" s="451"/>
      <c r="CJ660" s="451"/>
      <c r="CK660" s="451"/>
      <c r="CL660" s="451"/>
      <c r="CM660" s="451"/>
      <c r="CN660" s="451"/>
      <c r="CO660" s="451"/>
      <c r="CP660" s="451"/>
      <c r="CQ660" s="451"/>
      <c r="CR660" s="451"/>
      <c r="CS660" s="451"/>
      <c r="CT660" s="451"/>
      <c r="CU660" s="451"/>
      <c r="CV660" s="451"/>
      <c r="CW660" s="451"/>
      <c r="CX660" s="451"/>
      <c r="CY660" s="451"/>
      <c r="CZ660" s="451"/>
      <c r="DA660" s="451"/>
      <c r="DB660" s="451"/>
      <c r="DC660" s="451"/>
      <c r="DD660" s="451"/>
      <c r="DE660" s="451"/>
      <c r="DF660" s="451"/>
      <c r="DG660" s="451"/>
      <c r="DH660" s="451"/>
      <c r="DI660" s="451"/>
      <c r="DJ660" s="451"/>
      <c r="DK660" s="451"/>
      <c r="DL660" s="451"/>
      <c r="DM660" s="451"/>
      <c r="DN660" s="451"/>
      <c r="DO660" s="451"/>
      <c r="DP660" s="451"/>
      <c r="DQ660" s="451"/>
      <c r="DR660" s="451"/>
      <c r="DS660" s="451"/>
      <c r="DT660" s="451"/>
      <c r="DU660" s="451"/>
      <c r="DV660" s="451"/>
      <c r="DW660" s="451"/>
      <c r="DX660" s="451"/>
      <c r="DY660" s="451"/>
      <c r="DZ660" s="451"/>
      <c r="EA660" s="451"/>
      <c r="EB660" s="451"/>
      <c r="EC660" s="451"/>
      <c r="ED660" s="451"/>
      <c r="EE660" s="451"/>
      <c r="EF660" s="451"/>
      <c r="EG660" s="451"/>
      <c r="EH660" s="451"/>
      <c r="EI660" s="451"/>
      <c r="EJ660" s="451"/>
      <c r="EK660" s="451"/>
      <c r="EL660" s="451"/>
      <c r="EM660" s="451"/>
      <c r="EN660" s="451"/>
      <c r="EO660" s="451"/>
      <c r="EP660" s="451"/>
      <c r="EQ660" s="451"/>
      <c r="ER660" s="451"/>
      <c r="ES660" s="451"/>
      <c r="ET660" s="451"/>
      <c r="EU660" s="451"/>
      <c r="EV660" s="451"/>
      <c r="EW660" s="451"/>
      <c r="EX660" s="451"/>
      <c r="EY660" s="451"/>
      <c r="EZ660" s="451"/>
      <c r="FA660" s="451"/>
      <c r="FB660" s="451"/>
      <c r="FC660" s="451"/>
      <c r="FD660" s="451"/>
      <c r="FE660" s="451"/>
      <c r="FF660" s="451"/>
      <c r="FG660" s="451"/>
      <c r="FH660" s="451"/>
      <c r="FI660" s="451"/>
      <c r="FJ660" s="451"/>
      <c r="FK660" s="451"/>
      <c r="FL660" s="451"/>
      <c r="FM660" s="451"/>
      <c r="FN660" s="451"/>
    </row>
    <row r="661" spans="1:170" ht="15.75" customHeight="1">
      <c r="A661" s="451"/>
      <c r="B661" s="451"/>
      <c r="C661" s="451"/>
      <c r="D661" s="451"/>
      <c r="E661" s="451"/>
      <c r="F661" s="451"/>
      <c r="G661" s="451"/>
      <c r="H661" s="451"/>
      <c r="I661" s="451"/>
      <c r="J661" s="451"/>
      <c r="K661" s="451"/>
      <c r="L661" s="451"/>
      <c r="M661" s="451"/>
      <c r="N661" s="451"/>
      <c r="O661" s="451"/>
      <c r="P661" s="451"/>
      <c r="Q661" s="451"/>
      <c r="R661" s="451"/>
      <c r="S661" s="451"/>
      <c r="T661" s="451"/>
      <c r="U661" s="451"/>
      <c r="V661" s="451"/>
      <c r="W661" s="451"/>
      <c r="X661" s="451"/>
      <c r="Y661" s="451"/>
      <c r="Z661" s="451"/>
      <c r="AA661" s="451"/>
      <c r="AB661" s="451"/>
      <c r="AC661" s="451"/>
      <c r="AD661" s="451"/>
      <c r="AE661" s="451"/>
      <c r="AF661" s="451"/>
      <c r="AG661" s="451"/>
      <c r="AH661" s="451"/>
      <c r="AI661" s="451"/>
      <c r="AJ661" s="451"/>
      <c r="AK661" s="451"/>
      <c r="AL661" s="451"/>
      <c r="AM661" s="451"/>
      <c r="AN661" s="451"/>
      <c r="AO661" s="451"/>
      <c r="AP661" s="451"/>
      <c r="AQ661" s="451"/>
      <c r="AR661" s="451"/>
      <c r="AS661" s="451"/>
      <c r="AT661" s="451"/>
      <c r="AU661" s="451"/>
      <c r="AV661" s="451"/>
      <c r="AW661" s="451"/>
      <c r="AX661" s="451"/>
      <c r="AY661" s="451"/>
      <c r="AZ661" s="451"/>
      <c r="BA661" s="451"/>
      <c r="BB661" s="451"/>
      <c r="BC661" s="451"/>
      <c r="BD661" s="451"/>
      <c r="BE661" s="451"/>
      <c r="BF661" s="451"/>
      <c r="BG661" s="451"/>
      <c r="BH661" s="451"/>
      <c r="BI661" s="451"/>
      <c r="BJ661" s="451"/>
      <c r="BK661" s="451"/>
      <c r="BL661" s="451"/>
      <c r="BM661" s="451"/>
      <c r="BN661" s="451"/>
      <c r="BO661" s="451"/>
      <c r="BP661" s="451"/>
      <c r="BQ661" s="451"/>
      <c r="BR661" s="451"/>
      <c r="BS661" s="451"/>
      <c r="BT661" s="451"/>
      <c r="BU661" s="451"/>
      <c r="BV661" s="451"/>
      <c r="BW661" s="451"/>
      <c r="BX661" s="451"/>
      <c r="BY661" s="451"/>
      <c r="BZ661" s="451"/>
      <c r="CA661" s="451"/>
      <c r="CB661" s="451"/>
      <c r="CC661" s="451"/>
      <c r="CD661" s="451"/>
      <c r="CE661" s="451"/>
      <c r="CF661" s="451"/>
      <c r="CG661" s="451"/>
      <c r="CH661" s="451"/>
      <c r="CI661" s="451"/>
      <c r="CJ661" s="451"/>
      <c r="CK661" s="451"/>
      <c r="CL661" s="451"/>
      <c r="CM661" s="451"/>
      <c r="CN661" s="451"/>
      <c r="CO661" s="451"/>
      <c r="CP661" s="451"/>
      <c r="CQ661" s="451"/>
      <c r="CR661" s="451"/>
      <c r="CS661" s="451"/>
      <c r="CT661" s="451"/>
      <c r="CU661" s="451"/>
      <c r="CV661" s="451"/>
      <c r="CW661" s="451"/>
      <c r="CX661" s="451"/>
      <c r="CY661" s="451"/>
      <c r="CZ661" s="451"/>
      <c r="DA661" s="451"/>
      <c r="DB661" s="451"/>
      <c r="DC661" s="451"/>
      <c r="DD661" s="451"/>
      <c r="DE661" s="451"/>
      <c r="DF661" s="451"/>
      <c r="DG661" s="451"/>
      <c r="DH661" s="451"/>
      <c r="DI661" s="451"/>
      <c r="DJ661" s="451"/>
      <c r="DK661" s="451"/>
      <c r="DL661" s="451"/>
      <c r="DM661" s="451"/>
      <c r="DN661" s="451"/>
      <c r="DO661" s="451"/>
      <c r="DP661" s="451"/>
      <c r="DQ661" s="451"/>
      <c r="DR661" s="451"/>
      <c r="DS661" s="451"/>
      <c r="DT661" s="451"/>
      <c r="DU661" s="451"/>
      <c r="DV661" s="451"/>
      <c r="DW661" s="451"/>
      <c r="DX661" s="451"/>
      <c r="DY661" s="451"/>
      <c r="DZ661" s="451"/>
      <c r="EA661" s="451"/>
      <c r="EB661" s="451"/>
      <c r="EC661" s="451"/>
      <c r="ED661" s="451"/>
      <c r="EE661" s="451"/>
      <c r="EF661" s="451"/>
      <c r="EG661" s="451"/>
      <c r="EH661" s="451"/>
      <c r="EI661" s="451"/>
      <c r="EJ661" s="451"/>
      <c r="EK661" s="451"/>
      <c r="EL661" s="451"/>
      <c r="EM661" s="451"/>
      <c r="EN661" s="451"/>
      <c r="EO661" s="451"/>
      <c r="EP661" s="451"/>
      <c r="EQ661" s="451"/>
      <c r="ER661" s="451"/>
      <c r="ES661" s="451"/>
      <c r="ET661" s="451"/>
      <c r="EU661" s="451"/>
      <c r="EV661" s="451"/>
      <c r="EW661" s="451"/>
      <c r="EX661" s="451"/>
      <c r="EY661" s="451"/>
      <c r="EZ661" s="451"/>
      <c r="FA661" s="451"/>
      <c r="FB661" s="451"/>
      <c r="FC661" s="451"/>
      <c r="FD661" s="451"/>
      <c r="FE661" s="451"/>
      <c r="FF661" s="451"/>
      <c r="FG661" s="451"/>
      <c r="FH661" s="451"/>
      <c r="FI661" s="451"/>
      <c r="FJ661" s="451"/>
      <c r="FK661" s="451"/>
      <c r="FL661" s="451"/>
      <c r="FM661" s="451"/>
      <c r="FN661" s="451"/>
    </row>
    <row r="662" spans="1:170" ht="15.75" customHeight="1">
      <c r="A662" s="451"/>
      <c r="B662" s="451"/>
      <c r="C662" s="451"/>
      <c r="D662" s="451"/>
      <c r="E662" s="451"/>
      <c r="F662" s="451"/>
      <c r="G662" s="451"/>
      <c r="H662" s="451"/>
      <c r="I662" s="451"/>
      <c r="J662" s="451"/>
      <c r="K662" s="451"/>
      <c r="L662" s="451"/>
      <c r="M662" s="451"/>
      <c r="N662" s="451"/>
      <c r="O662" s="451"/>
      <c r="P662" s="451"/>
      <c r="Q662" s="451"/>
      <c r="R662" s="451"/>
      <c r="S662" s="451"/>
      <c r="T662" s="451"/>
      <c r="U662" s="451"/>
      <c r="V662" s="451"/>
      <c r="W662" s="451"/>
      <c r="X662" s="451"/>
      <c r="Y662" s="451"/>
      <c r="Z662" s="451"/>
      <c r="AA662" s="451"/>
      <c r="AB662" s="451"/>
      <c r="AC662" s="451"/>
      <c r="AD662" s="451"/>
      <c r="AE662" s="451"/>
      <c r="AF662" s="451"/>
      <c r="AG662" s="451"/>
      <c r="AH662" s="451"/>
      <c r="AI662" s="451"/>
      <c r="AJ662" s="451"/>
      <c r="AK662" s="451"/>
      <c r="AL662" s="451"/>
      <c r="AM662" s="451"/>
      <c r="AN662" s="451"/>
      <c r="AO662" s="451"/>
      <c r="AP662" s="451"/>
      <c r="AQ662" s="451"/>
      <c r="AR662" s="451"/>
      <c r="AS662" s="451"/>
      <c r="AT662" s="451"/>
      <c r="AU662" s="451"/>
      <c r="AV662" s="451"/>
      <c r="AW662" s="451"/>
      <c r="AX662" s="451"/>
      <c r="AY662" s="451"/>
      <c r="AZ662" s="451"/>
      <c r="BA662" s="451"/>
      <c r="BB662" s="451"/>
      <c r="BC662" s="451"/>
      <c r="BD662" s="451"/>
      <c r="BE662" s="451"/>
      <c r="BF662" s="451"/>
      <c r="BG662" s="451"/>
      <c r="BH662" s="451"/>
      <c r="BI662" s="451"/>
      <c r="BJ662" s="451"/>
      <c r="BK662" s="451"/>
      <c r="BL662" s="451"/>
      <c r="BM662" s="451"/>
      <c r="BN662" s="451"/>
      <c r="BO662" s="451"/>
      <c r="BP662" s="451"/>
      <c r="BQ662" s="451"/>
      <c r="BR662" s="451"/>
      <c r="BS662" s="451"/>
      <c r="BT662" s="451"/>
      <c r="BU662" s="451"/>
      <c r="BV662" s="451"/>
      <c r="BW662" s="451"/>
      <c r="BX662" s="451"/>
      <c r="BY662" s="451"/>
      <c r="BZ662" s="451"/>
      <c r="CA662" s="451"/>
      <c r="CB662" s="451"/>
      <c r="CC662" s="451"/>
      <c r="CD662" s="451"/>
      <c r="CE662" s="451"/>
      <c r="CF662" s="451"/>
      <c r="CG662" s="451"/>
      <c r="CH662" s="451"/>
      <c r="CI662" s="451"/>
      <c r="CJ662" s="451"/>
      <c r="CK662" s="451"/>
      <c r="CL662" s="451"/>
      <c r="CM662" s="451"/>
      <c r="CN662" s="451"/>
      <c r="CO662" s="451"/>
      <c r="CP662" s="451"/>
      <c r="CQ662" s="451"/>
      <c r="CR662" s="451"/>
      <c r="CS662" s="451"/>
      <c r="CT662" s="451"/>
      <c r="CU662" s="451"/>
      <c r="CV662" s="451"/>
      <c r="CW662" s="451"/>
      <c r="CX662" s="451"/>
      <c r="CY662" s="451"/>
      <c r="CZ662" s="451"/>
      <c r="DA662" s="451"/>
      <c r="DB662" s="451"/>
      <c r="DC662" s="451"/>
      <c r="DD662" s="451"/>
      <c r="DE662" s="451"/>
      <c r="DF662" s="451"/>
      <c r="DG662" s="451"/>
      <c r="DH662" s="451"/>
      <c r="DI662" s="451"/>
      <c r="DJ662" s="451"/>
      <c r="DK662" s="451"/>
      <c r="DL662" s="451"/>
      <c r="DM662" s="451"/>
      <c r="DN662" s="451"/>
      <c r="DO662" s="451"/>
      <c r="DP662" s="451"/>
      <c r="DQ662" s="451"/>
      <c r="DR662" s="451"/>
      <c r="DS662" s="451"/>
      <c r="DT662" s="451"/>
      <c r="DU662" s="451"/>
      <c r="DV662" s="451"/>
      <c r="DW662" s="451"/>
      <c r="DX662" s="451"/>
      <c r="DY662" s="451"/>
      <c r="DZ662" s="451"/>
      <c r="EA662" s="451"/>
      <c r="EB662" s="451"/>
      <c r="EC662" s="451"/>
      <c r="ED662" s="451"/>
      <c r="EE662" s="451"/>
      <c r="EF662" s="451"/>
      <c r="EG662" s="451"/>
      <c r="EH662" s="451"/>
      <c r="EI662" s="451"/>
      <c r="EJ662" s="451"/>
      <c r="EK662" s="451"/>
      <c r="EL662" s="451"/>
      <c r="EM662" s="451"/>
      <c r="EN662" s="451"/>
      <c r="EO662" s="451"/>
      <c r="EP662" s="451"/>
      <c r="EQ662" s="451"/>
      <c r="ER662" s="451"/>
      <c r="ES662" s="451"/>
      <c r="ET662" s="451"/>
      <c r="EU662" s="451"/>
      <c r="EV662" s="451"/>
      <c r="EW662" s="451"/>
      <c r="EX662" s="451"/>
      <c r="EY662" s="451"/>
      <c r="EZ662" s="451"/>
      <c r="FA662" s="451"/>
      <c r="FB662" s="451"/>
      <c r="FC662" s="451"/>
      <c r="FD662" s="451"/>
      <c r="FE662" s="451"/>
      <c r="FF662" s="451"/>
      <c r="FG662" s="451"/>
      <c r="FH662" s="451"/>
      <c r="FI662" s="451"/>
      <c r="FJ662" s="451"/>
      <c r="FK662" s="451"/>
      <c r="FL662" s="451"/>
      <c r="FM662" s="451"/>
      <c r="FN662" s="451"/>
    </row>
    <row r="663" spans="1:170" ht="15.75" customHeight="1">
      <c r="A663" s="451"/>
      <c r="B663" s="451"/>
      <c r="C663" s="451"/>
      <c r="D663" s="451"/>
      <c r="E663" s="451"/>
      <c r="F663" s="451"/>
      <c r="G663" s="451"/>
      <c r="H663" s="451"/>
      <c r="I663" s="451"/>
      <c r="J663" s="451"/>
      <c r="K663" s="451"/>
      <c r="L663" s="451"/>
      <c r="M663" s="451"/>
      <c r="N663" s="451"/>
      <c r="O663" s="451"/>
      <c r="P663" s="451"/>
      <c r="Q663" s="451"/>
      <c r="R663" s="451"/>
      <c r="S663" s="451"/>
      <c r="T663" s="451"/>
      <c r="U663" s="451"/>
      <c r="V663" s="451"/>
      <c r="W663" s="451"/>
      <c r="X663" s="451"/>
      <c r="Y663" s="451"/>
      <c r="Z663" s="451"/>
      <c r="AA663" s="451"/>
      <c r="AB663" s="451"/>
      <c r="AC663" s="451"/>
      <c r="AD663" s="451"/>
      <c r="AE663" s="451"/>
      <c r="AF663" s="451"/>
      <c r="AG663" s="451"/>
      <c r="AH663" s="451"/>
      <c r="AI663" s="451"/>
      <c r="AJ663" s="451"/>
      <c r="AK663" s="451"/>
      <c r="AL663" s="451"/>
      <c r="AM663" s="451"/>
      <c r="AN663" s="451"/>
      <c r="AO663" s="451"/>
      <c r="AP663" s="451"/>
      <c r="AQ663" s="451"/>
      <c r="AR663" s="451"/>
      <c r="AS663" s="451"/>
      <c r="AT663" s="451"/>
      <c r="AU663" s="451"/>
      <c r="AV663" s="451"/>
      <c r="AW663" s="451"/>
      <c r="AX663" s="451"/>
      <c r="AY663" s="451"/>
      <c r="AZ663" s="451"/>
      <c r="BA663" s="451"/>
      <c r="BB663" s="451"/>
      <c r="BC663" s="451"/>
      <c r="BD663" s="451"/>
      <c r="BE663" s="451"/>
      <c r="BF663" s="451"/>
      <c r="BG663" s="451"/>
      <c r="BH663" s="451"/>
      <c r="BI663" s="451"/>
      <c r="BJ663" s="451"/>
      <c r="BK663" s="451"/>
      <c r="BL663" s="451"/>
      <c r="BM663" s="451"/>
      <c r="BN663" s="451"/>
      <c r="BO663" s="451"/>
      <c r="BP663" s="451"/>
      <c r="BQ663" s="451"/>
      <c r="BR663" s="451"/>
      <c r="BS663" s="451"/>
      <c r="BT663" s="451"/>
      <c r="BU663" s="451"/>
      <c r="BV663" s="451"/>
      <c r="BW663" s="451"/>
      <c r="BX663" s="451"/>
      <c r="BY663" s="451"/>
      <c r="BZ663" s="451"/>
      <c r="CA663" s="451"/>
      <c r="CB663" s="451"/>
      <c r="CC663" s="451"/>
      <c r="CD663" s="451"/>
      <c r="CE663" s="451"/>
      <c r="CF663" s="451"/>
      <c r="CG663" s="451"/>
      <c r="CH663" s="451"/>
      <c r="CI663" s="451"/>
      <c r="CJ663" s="451"/>
      <c r="CK663" s="451"/>
      <c r="CL663" s="451"/>
      <c r="CM663" s="451"/>
      <c r="CN663" s="451"/>
      <c r="CO663" s="451"/>
      <c r="CP663" s="451"/>
      <c r="CQ663" s="451"/>
      <c r="CR663" s="451"/>
      <c r="CS663" s="451"/>
      <c r="CT663" s="451"/>
      <c r="CU663" s="451"/>
      <c r="CV663" s="451"/>
      <c r="CW663" s="451"/>
      <c r="CX663" s="451"/>
      <c r="CY663" s="451"/>
      <c r="CZ663" s="451"/>
      <c r="DA663" s="451"/>
      <c r="DB663" s="451"/>
      <c r="DC663" s="451"/>
      <c r="DD663" s="451"/>
      <c r="DE663" s="451"/>
      <c r="DF663" s="451"/>
      <c r="DG663" s="451"/>
      <c r="DH663" s="451"/>
      <c r="DI663" s="451"/>
      <c r="DJ663" s="451"/>
      <c r="DK663" s="451"/>
      <c r="DL663" s="451"/>
      <c r="DM663" s="451"/>
      <c r="DN663" s="451"/>
      <c r="DO663" s="451"/>
      <c r="DP663" s="451"/>
      <c r="DQ663" s="451"/>
      <c r="DR663" s="451"/>
      <c r="DS663" s="451"/>
      <c r="DT663" s="451"/>
      <c r="DU663" s="451"/>
      <c r="DV663" s="451"/>
      <c r="DW663" s="451"/>
      <c r="DX663" s="451"/>
      <c r="DY663" s="451"/>
      <c r="DZ663" s="451"/>
      <c r="EA663" s="451"/>
      <c r="EB663" s="451"/>
      <c r="EC663" s="451"/>
      <c r="ED663" s="451"/>
      <c r="EE663" s="451"/>
      <c r="EF663" s="451"/>
      <c r="EG663" s="451"/>
      <c r="EH663" s="451"/>
      <c r="EI663" s="451"/>
      <c r="EJ663" s="451"/>
      <c r="EK663" s="451"/>
      <c r="EL663" s="451"/>
      <c r="EM663" s="451"/>
      <c r="EN663" s="451"/>
      <c r="EO663" s="451"/>
      <c r="EP663" s="451"/>
      <c r="EQ663" s="451"/>
      <c r="ER663" s="451"/>
      <c r="ES663" s="451"/>
      <c r="ET663" s="451"/>
      <c r="EU663" s="451"/>
      <c r="EV663" s="451"/>
      <c r="EW663" s="451"/>
      <c r="EX663" s="451"/>
      <c r="EY663" s="451"/>
      <c r="EZ663" s="451"/>
      <c r="FA663" s="451"/>
      <c r="FB663" s="451"/>
      <c r="FC663" s="451"/>
      <c r="FD663" s="451"/>
      <c r="FE663" s="451"/>
      <c r="FF663" s="451"/>
      <c r="FG663" s="451"/>
      <c r="FH663" s="451"/>
      <c r="FI663" s="451"/>
      <c r="FJ663" s="451"/>
      <c r="FK663" s="451"/>
      <c r="FL663" s="451"/>
      <c r="FM663" s="451"/>
      <c r="FN663" s="451"/>
    </row>
    <row r="664" spans="1:170" ht="15.75" customHeight="1">
      <c r="A664" s="451"/>
      <c r="B664" s="451"/>
      <c r="C664" s="451"/>
      <c r="D664" s="451"/>
      <c r="E664" s="451"/>
      <c r="F664" s="451"/>
      <c r="G664" s="451"/>
      <c r="H664" s="451"/>
      <c r="I664" s="451"/>
      <c r="J664" s="451"/>
      <c r="K664" s="451"/>
      <c r="L664" s="451"/>
      <c r="M664" s="451"/>
      <c r="N664" s="451"/>
      <c r="O664" s="451"/>
      <c r="P664" s="451"/>
      <c r="Q664" s="451"/>
      <c r="R664" s="451"/>
      <c r="S664" s="451"/>
      <c r="T664" s="451"/>
      <c r="U664" s="451"/>
      <c r="V664" s="451"/>
      <c r="W664" s="451"/>
      <c r="X664" s="451"/>
      <c r="Y664" s="451"/>
      <c r="Z664" s="451"/>
      <c r="AA664" s="451"/>
      <c r="AB664" s="451"/>
      <c r="AC664" s="451"/>
      <c r="AD664" s="451"/>
      <c r="AE664" s="451"/>
      <c r="AF664" s="451"/>
      <c r="AG664" s="451"/>
      <c r="AH664" s="451"/>
      <c r="AI664" s="451"/>
      <c r="AJ664" s="451"/>
      <c r="AK664" s="451"/>
      <c r="AL664" s="451"/>
      <c r="AM664" s="451"/>
      <c r="AN664" s="451"/>
      <c r="AO664" s="451"/>
      <c r="AP664" s="451"/>
      <c r="AQ664" s="451"/>
      <c r="AR664" s="451"/>
      <c r="AS664" s="451"/>
      <c r="AT664" s="451"/>
      <c r="AU664" s="451"/>
      <c r="AV664" s="451"/>
      <c r="AW664" s="451"/>
      <c r="AX664" s="451"/>
      <c r="AY664" s="451"/>
      <c r="AZ664" s="451"/>
      <c r="BA664" s="451"/>
      <c r="BB664" s="451"/>
      <c r="BC664" s="451"/>
      <c r="BD664" s="451"/>
      <c r="BE664" s="451"/>
      <c r="BF664" s="451"/>
      <c r="BG664" s="451"/>
      <c r="BH664" s="451"/>
      <c r="BI664" s="451"/>
      <c r="BJ664" s="451"/>
      <c r="BK664" s="451"/>
      <c r="BL664" s="451"/>
      <c r="BM664" s="451"/>
      <c r="BN664" s="451"/>
      <c r="BO664" s="451"/>
      <c r="BP664" s="451"/>
      <c r="BQ664" s="451"/>
      <c r="BR664" s="451"/>
      <c r="BS664" s="451"/>
      <c r="BT664" s="451"/>
      <c r="BU664" s="451"/>
      <c r="BV664" s="451"/>
      <c r="BW664" s="451"/>
      <c r="BX664" s="451"/>
      <c r="BY664" s="451"/>
      <c r="BZ664" s="451"/>
      <c r="CA664" s="451"/>
      <c r="CB664" s="451"/>
      <c r="CC664" s="451"/>
      <c r="CD664" s="451"/>
      <c r="CE664" s="451"/>
      <c r="CF664" s="451"/>
      <c r="CG664" s="451"/>
      <c r="CH664" s="451"/>
      <c r="CI664" s="451"/>
      <c r="CJ664" s="451"/>
      <c r="CK664" s="451"/>
      <c r="CL664" s="451"/>
      <c r="CM664" s="451"/>
      <c r="CN664" s="451"/>
      <c r="CO664" s="451"/>
      <c r="CP664" s="451"/>
      <c r="CQ664" s="451"/>
      <c r="CR664" s="451"/>
      <c r="CS664" s="451"/>
      <c r="CT664" s="451"/>
      <c r="CU664" s="451"/>
      <c r="CV664" s="451"/>
      <c r="CW664" s="451"/>
      <c r="CX664" s="451"/>
      <c r="CY664" s="451"/>
      <c r="CZ664" s="451"/>
      <c r="DA664" s="451"/>
      <c r="DB664" s="451"/>
      <c r="DC664" s="451"/>
      <c r="DD664" s="451"/>
      <c r="DE664" s="451"/>
      <c r="DF664" s="451"/>
      <c r="DG664" s="451"/>
      <c r="DH664" s="451"/>
      <c r="DI664" s="451"/>
      <c r="DJ664" s="451"/>
      <c r="DK664" s="451"/>
      <c r="DL664" s="451"/>
      <c r="DM664" s="451"/>
      <c r="DN664" s="451"/>
      <c r="DO664" s="451"/>
      <c r="DP664" s="451"/>
      <c r="DQ664" s="451"/>
      <c r="DR664" s="451"/>
      <c r="DS664" s="451"/>
      <c r="DT664" s="451"/>
      <c r="DU664" s="451"/>
      <c r="DV664" s="451"/>
      <c r="DW664" s="451"/>
      <c r="DX664" s="451"/>
      <c r="DY664" s="451"/>
      <c r="DZ664" s="451"/>
      <c r="EA664" s="451"/>
      <c r="EB664" s="451"/>
      <c r="EC664" s="451"/>
      <c r="ED664" s="451"/>
      <c r="EE664" s="451"/>
      <c r="EF664" s="451"/>
      <c r="EG664" s="451"/>
      <c r="EH664" s="451"/>
      <c r="EI664" s="451"/>
      <c r="EJ664" s="451"/>
      <c r="EK664" s="451"/>
      <c r="EL664" s="451"/>
      <c r="EM664" s="451"/>
      <c r="EN664" s="451"/>
      <c r="EO664" s="451"/>
      <c r="EP664" s="451"/>
      <c r="EQ664" s="451"/>
      <c r="ER664" s="451"/>
      <c r="ES664" s="451"/>
      <c r="ET664" s="451"/>
      <c r="EU664" s="451"/>
      <c r="EV664" s="451"/>
      <c r="EW664" s="451"/>
      <c r="EX664" s="451"/>
      <c r="EY664" s="451"/>
      <c r="EZ664" s="451"/>
      <c r="FA664" s="451"/>
      <c r="FB664" s="451"/>
      <c r="FC664" s="451"/>
      <c r="FD664" s="451"/>
      <c r="FE664" s="451"/>
      <c r="FF664" s="451"/>
      <c r="FG664" s="451"/>
      <c r="FH664" s="451"/>
      <c r="FI664" s="451"/>
      <c r="FJ664" s="451"/>
      <c r="FK664" s="451"/>
      <c r="FL664" s="451"/>
      <c r="FM664" s="451"/>
      <c r="FN664" s="451"/>
    </row>
    <row r="665" spans="1:170" ht="15.75" customHeight="1">
      <c r="A665" s="451"/>
      <c r="B665" s="451"/>
      <c r="C665" s="451"/>
      <c r="D665" s="451"/>
      <c r="E665" s="451"/>
      <c r="F665" s="451"/>
      <c r="G665" s="451"/>
      <c r="H665" s="451"/>
      <c r="I665" s="451"/>
      <c r="J665" s="451"/>
      <c r="K665" s="451"/>
      <c r="L665" s="451"/>
      <c r="M665" s="451"/>
      <c r="N665" s="451"/>
      <c r="O665" s="451"/>
      <c r="P665" s="451"/>
      <c r="Q665" s="451"/>
      <c r="R665" s="451"/>
      <c r="S665" s="451"/>
      <c r="T665" s="451"/>
      <c r="U665" s="451"/>
      <c r="V665" s="451"/>
      <c r="W665" s="451"/>
      <c r="X665" s="451"/>
      <c r="Y665" s="451"/>
      <c r="Z665" s="451"/>
      <c r="AA665" s="451"/>
      <c r="AB665" s="451"/>
      <c r="AC665" s="451"/>
      <c r="AD665" s="451"/>
      <c r="AE665" s="451"/>
      <c r="AF665" s="451"/>
      <c r="AG665" s="451"/>
      <c r="AH665" s="451"/>
      <c r="AI665" s="451"/>
      <c r="AJ665" s="451"/>
      <c r="AK665" s="451"/>
      <c r="AL665" s="451"/>
      <c r="AM665" s="451"/>
      <c r="AN665" s="451"/>
      <c r="AO665" s="451"/>
      <c r="AP665" s="451"/>
      <c r="AQ665" s="451"/>
      <c r="AR665" s="451"/>
      <c r="AS665" s="451"/>
      <c r="AT665" s="451"/>
      <c r="AU665" s="451"/>
      <c r="AV665" s="451"/>
      <c r="AW665" s="451"/>
      <c r="AX665" s="451"/>
      <c r="AY665" s="451"/>
      <c r="AZ665" s="451"/>
      <c r="BA665" s="451"/>
      <c r="BB665" s="451"/>
      <c r="BC665" s="451"/>
      <c r="BD665" s="451"/>
      <c r="BE665" s="451"/>
      <c r="BF665" s="451"/>
      <c r="BG665" s="451"/>
      <c r="BH665" s="451"/>
      <c r="BI665" s="451"/>
      <c r="BJ665" s="451"/>
      <c r="BK665" s="451"/>
      <c r="BL665" s="451"/>
      <c r="BM665" s="451"/>
      <c r="BN665" s="451"/>
      <c r="BO665" s="451"/>
      <c r="BP665" s="451"/>
      <c r="BQ665" s="451"/>
      <c r="BR665" s="451"/>
      <c r="BS665" s="451"/>
      <c r="BT665" s="451"/>
      <c r="BU665" s="451"/>
      <c r="BV665" s="451"/>
      <c r="BW665" s="451"/>
      <c r="BX665" s="451"/>
      <c r="BY665" s="451"/>
      <c r="BZ665" s="451"/>
      <c r="CA665" s="451"/>
      <c r="CB665" s="451"/>
      <c r="CC665" s="451"/>
      <c r="CD665" s="451"/>
      <c r="CE665" s="451"/>
      <c r="CF665" s="451"/>
      <c r="CG665" s="451"/>
      <c r="CH665" s="451"/>
      <c r="CI665" s="451"/>
      <c r="CJ665" s="451"/>
      <c r="CK665" s="451"/>
      <c r="CL665" s="451"/>
      <c r="CM665" s="451"/>
      <c r="CN665" s="451"/>
      <c r="CO665" s="451"/>
      <c r="CP665" s="451"/>
      <c r="CQ665" s="451"/>
      <c r="CR665" s="451"/>
      <c r="CS665" s="451"/>
      <c r="CT665" s="451"/>
      <c r="CU665" s="451"/>
      <c r="CV665" s="451"/>
      <c r="CW665" s="451"/>
      <c r="CX665" s="451"/>
      <c r="CY665" s="451"/>
      <c r="CZ665" s="451"/>
      <c r="DA665" s="451"/>
      <c r="DB665" s="451"/>
      <c r="DC665" s="451"/>
      <c r="DD665" s="451"/>
      <c r="DE665" s="451"/>
      <c r="DF665" s="451"/>
      <c r="DG665" s="451"/>
      <c r="DH665" s="451"/>
      <c r="DI665" s="451"/>
      <c r="DJ665" s="451"/>
      <c r="DK665" s="451"/>
      <c r="DL665" s="451"/>
      <c r="DM665" s="451"/>
      <c r="DN665" s="451"/>
      <c r="DO665" s="451"/>
      <c r="DP665" s="451"/>
      <c r="DQ665" s="451"/>
      <c r="DR665" s="451"/>
      <c r="DS665" s="451"/>
      <c r="DT665" s="451"/>
      <c r="DU665" s="451"/>
      <c r="DV665" s="451"/>
      <c r="DW665" s="451"/>
      <c r="DX665" s="451"/>
      <c r="DY665" s="451"/>
      <c r="DZ665" s="451"/>
      <c r="EA665" s="451"/>
      <c r="EB665" s="451"/>
      <c r="EC665" s="451"/>
      <c r="ED665" s="451"/>
      <c r="EE665" s="451"/>
      <c r="EF665" s="451"/>
      <c r="EG665" s="451"/>
      <c r="EH665" s="451"/>
      <c r="EI665" s="451"/>
      <c r="EJ665" s="451"/>
      <c r="EK665" s="451"/>
      <c r="EL665" s="451"/>
      <c r="EM665" s="451"/>
      <c r="EN665" s="451"/>
      <c r="EO665" s="451"/>
      <c r="EP665" s="451"/>
      <c r="EQ665" s="451"/>
      <c r="ER665" s="451"/>
      <c r="ES665" s="451"/>
      <c r="ET665" s="451"/>
      <c r="EU665" s="451"/>
      <c r="EV665" s="451"/>
      <c r="EW665" s="451"/>
      <c r="EX665" s="451"/>
      <c r="EY665" s="451"/>
      <c r="EZ665" s="451"/>
      <c r="FA665" s="451"/>
      <c r="FB665" s="451"/>
      <c r="FC665" s="451"/>
      <c r="FD665" s="451"/>
      <c r="FE665" s="451"/>
      <c r="FF665" s="451"/>
      <c r="FG665" s="451"/>
      <c r="FH665" s="451"/>
      <c r="FI665" s="451"/>
      <c r="FJ665" s="451"/>
      <c r="FK665" s="451"/>
      <c r="FL665" s="451"/>
      <c r="FM665" s="451"/>
      <c r="FN665" s="451"/>
    </row>
    <row r="666" spans="1:170" ht="15.75" customHeight="1">
      <c r="A666" s="451"/>
      <c r="B666" s="451"/>
      <c r="C666" s="451"/>
      <c r="D666" s="451"/>
      <c r="E666" s="451"/>
      <c r="F666" s="451"/>
      <c r="G666" s="451"/>
      <c r="H666" s="451"/>
      <c r="I666" s="451"/>
      <c r="J666" s="451"/>
      <c r="K666" s="451"/>
      <c r="L666" s="451"/>
      <c r="M666" s="451"/>
      <c r="N666" s="451"/>
      <c r="O666" s="451"/>
      <c r="P666" s="451"/>
      <c r="Q666" s="451"/>
      <c r="R666" s="451"/>
      <c r="S666" s="451"/>
      <c r="T666" s="451"/>
      <c r="U666" s="451"/>
      <c r="V666" s="451"/>
      <c r="W666" s="451"/>
      <c r="X666" s="451"/>
      <c r="Y666" s="451"/>
      <c r="Z666" s="451"/>
      <c r="AA666" s="451"/>
      <c r="AB666" s="451"/>
      <c r="AC666" s="451"/>
      <c r="AD666" s="451"/>
      <c r="AE666" s="451"/>
      <c r="AF666" s="451"/>
      <c r="AG666" s="451"/>
      <c r="AH666" s="451"/>
      <c r="AI666" s="451"/>
      <c r="AJ666" s="451"/>
      <c r="AK666" s="451"/>
      <c r="AL666" s="451"/>
      <c r="AM666" s="451"/>
      <c r="AN666" s="451"/>
      <c r="AO666" s="451"/>
      <c r="AP666" s="451"/>
      <c r="AQ666" s="451"/>
      <c r="AR666" s="451"/>
      <c r="AS666" s="451"/>
      <c r="AT666" s="451"/>
      <c r="AU666" s="451"/>
      <c r="AV666" s="451"/>
      <c r="AW666" s="451"/>
      <c r="AX666" s="451"/>
      <c r="AY666" s="451"/>
      <c r="AZ666" s="451"/>
      <c r="BA666" s="451"/>
      <c r="BB666" s="451"/>
      <c r="BC666" s="451"/>
      <c r="BD666" s="451"/>
      <c r="BE666" s="451"/>
      <c r="BF666" s="451"/>
      <c r="BG666" s="451"/>
      <c r="BH666" s="451"/>
      <c r="BI666" s="451"/>
      <c r="BJ666" s="451"/>
      <c r="BK666" s="451"/>
      <c r="BL666" s="451"/>
      <c r="BM666" s="451"/>
      <c r="BN666" s="451"/>
      <c r="BO666" s="451"/>
      <c r="BP666" s="451"/>
      <c r="BQ666" s="451"/>
      <c r="BR666" s="451"/>
      <c r="BS666" s="451"/>
      <c r="BT666" s="451"/>
      <c r="BU666" s="451"/>
      <c r="BV666" s="451"/>
      <c r="BW666" s="451"/>
      <c r="BX666" s="451"/>
      <c r="BY666" s="451"/>
      <c r="BZ666" s="451"/>
      <c r="CA666" s="451"/>
      <c r="CB666" s="451"/>
      <c r="CC666" s="451"/>
      <c r="CD666" s="451"/>
      <c r="CE666" s="451"/>
      <c r="CF666" s="451"/>
      <c r="CG666" s="451"/>
      <c r="CH666" s="451"/>
      <c r="CI666" s="451"/>
      <c r="CJ666" s="451"/>
      <c r="CK666" s="451"/>
      <c r="CL666" s="451"/>
      <c r="CM666" s="451"/>
      <c r="CN666" s="451"/>
      <c r="CO666" s="451"/>
      <c r="CP666" s="451"/>
      <c r="CQ666" s="451"/>
      <c r="CR666" s="451"/>
      <c r="CS666" s="451"/>
      <c r="CT666" s="451"/>
      <c r="CU666" s="451"/>
      <c r="CV666" s="451"/>
      <c r="CW666" s="451"/>
      <c r="CX666" s="451"/>
      <c r="CY666" s="451"/>
      <c r="CZ666" s="451"/>
      <c r="DA666" s="451"/>
      <c r="DB666" s="451"/>
      <c r="DC666" s="451"/>
      <c r="DD666" s="451"/>
      <c r="DE666" s="451"/>
      <c r="DF666" s="451"/>
      <c r="DG666" s="451"/>
      <c r="DH666" s="451"/>
      <c r="DI666" s="451"/>
      <c r="DJ666" s="451"/>
      <c r="DK666" s="451"/>
      <c r="DL666" s="451"/>
      <c r="DM666" s="451"/>
      <c r="DN666" s="451"/>
      <c r="DO666" s="451"/>
      <c r="DP666" s="451"/>
      <c r="DQ666" s="451"/>
      <c r="DR666" s="451"/>
      <c r="DS666" s="451"/>
      <c r="DT666" s="451"/>
      <c r="DU666" s="451"/>
      <c r="DV666" s="451"/>
      <c r="DW666" s="451"/>
      <c r="DX666" s="451"/>
      <c r="DY666" s="451"/>
      <c r="DZ666" s="451"/>
      <c r="EA666" s="451"/>
      <c r="EB666" s="451"/>
      <c r="EC666" s="451"/>
      <c r="ED666" s="451"/>
      <c r="EE666" s="451"/>
      <c r="EF666" s="451"/>
      <c r="EG666" s="451"/>
      <c r="EH666" s="451"/>
      <c r="EI666" s="451"/>
      <c r="EJ666" s="451"/>
      <c r="EK666" s="451"/>
      <c r="EL666" s="451"/>
      <c r="EM666" s="451"/>
      <c r="EN666" s="451"/>
      <c r="EO666" s="451"/>
      <c r="EP666" s="451"/>
      <c r="EQ666" s="451"/>
      <c r="ER666" s="451"/>
      <c r="ES666" s="451"/>
      <c r="ET666" s="451"/>
      <c r="EU666" s="451"/>
      <c r="EV666" s="451"/>
      <c r="EW666" s="451"/>
      <c r="EX666" s="451"/>
      <c r="EY666" s="451"/>
      <c r="EZ666" s="451"/>
      <c r="FA666" s="451"/>
      <c r="FB666" s="451"/>
      <c r="FC666" s="451"/>
      <c r="FD666" s="451"/>
      <c r="FE666" s="451"/>
      <c r="FF666" s="451"/>
      <c r="FG666" s="451"/>
      <c r="FH666" s="451"/>
      <c r="FI666" s="451"/>
      <c r="FJ666" s="451"/>
      <c r="FK666" s="451"/>
      <c r="FL666" s="451"/>
      <c r="FM666" s="451"/>
      <c r="FN666" s="451"/>
    </row>
    <row r="667" spans="1:170" ht="15.75" customHeight="1">
      <c r="A667" s="451"/>
      <c r="B667" s="451"/>
      <c r="C667" s="451"/>
      <c r="D667" s="451"/>
      <c r="E667" s="451"/>
      <c r="F667" s="451"/>
      <c r="G667" s="451"/>
      <c r="H667" s="451"/>
      <c r="I667" s="451"/>
      <c r="J667" s="451"/>
      <c r="K667" s="451"/>
      <c r="L667" s="451"/>
      <c r="M667" s="451"/>
      <c r="N667" s="451"/>
      <c r="O667" s="451"/>
      <c r="P667" s="451"/>
      <c r="Q667" s="451"/>
      <c r="R667" s="451"/>
      <c r="S667" s="451"/>
      <c r="T667" s="451"/>
      <c r="U667" s="451"/>
      <c r="V667" s="451"/>
      <c r="W667" s="451"/>
      <c r="X667" s="451"/>
      <c r="Y667" s="451"/>
      <c r="Z667" s="451"/>
      <c r="AA667" s="451"/>
      <c r="AB667" s="451"/>
      <c r="AC667" s="451"/>
      <c r="AD667" s="451"/>
      <c r="AE667" s="451"/>
      <c r="AF667" s="451"/>
      <c r="AG667" s="451"/>
      <c r="AH667" s="451"/>
      <c r="AI667" s="451"/>
      <c r="AJ667" s="451"/>
      <c r="AK667" s="451"/>
      <c r="AL667" s="451"/>
      <c r="AM667" s="451"/>
      <c r="AN667" s="451"/>
      <c r="AO667" s="451"/>
      <c r="AP667" s="451"/>
      <c r="AQ667" s="451"/>
      <c r="AR667" s="451"/>
      <c r="AS667" s="451"/>
      <c r="AT667" s="451"/>
      <c r="AU667" s="451"/>
      <c r="AV667" s="451"/>
      <c r="AW667" s="451"/>
      <c r="AX667" s="451"/>
      <c r="AY667" s="451"/>
      <c r="AZ667" s="451"/>
      <c r="BA667" s="451"/>
      <c r="BB667" s="451"/>
      <c r="BC667" s="451"/>
      <c r="BD667" s="451"/>
      <c r="BE667" s="451"/>
      <c r="BF667" s="451"/>
      <c r="BG667" s="451"/>
      <c r="BH667" s="451"/>
      <c r="BI667" s="451"/>
      <c r="BJ667" s="451"/>
      <c r="BK667" s="451"/>
      <c r="BL667" s="451"/>
      <c r="BM667" s="451"/>
      <c r="BN667" s="451"/>
      <c r="BO667" s="451"/>
      <c r="BP667" s="451"/>
      <c r="BQ667" s="451"/>
      <c r="BR667" s="451"/>
      <c r="BS667" s="451"/>
      <c r="BT667" s="451"/>
      <c r="BU667" s="451"/>
      <c r="BV667" s="451"/>
      <c r="BW667" s="451"/>
      <c r="BX667" s="451"/>
      <c r="BY667" s="451"/>
      <c r="BZ667" s="451"/>
      <c r="CA667" s="451"/>
      <c r="CB667" s="451"/>
      <c r="CC667" s="451"/>
      <c r="CD667" s="451"/>
      <c r="CE667" s="451"/>
      <c r="CF667" s="451"/>
      <c r="CG667" s="451"/>
      <c r="CH667" s="451"/>
      <c r="CI667" s="451"/>
      <c r="CJ667" s="451"/>
      <c r="CK667" s="451"/>
      <c r="CL667" s="451"/>
      <c r="CM667" s="451"/>
      <c r="CN667" s="451"/>
      <c r="CO667" s="451"/>
      <c r="CP667" s="451"/>
      <c r="CQ667" s="451"/>
      <c r="CR667" s="451"/>
      <c r="CS667" s="451"/>
      <c r="CT667" s="451"/>
      <c r="CU667" s="451"/>
      <c r="CV667" s="451"/>
      <c r="CW667" s="451"/>
      <c r="CX667" s="451"/>
      <c r="CY667" s="451"/>
      <c r="CZ667" s="451"/>
      <c r="DA667" s="451"/>
      <c r="DB667" s="451"/>
      <c r="DC667" s="451"/>
      <c r="DD667" s="451"/>
      <c r="DE667" s="451"/>
      <c r="DF667" s="451"/>
      <c r="DG667" s="451"/>
      <c r="DH667" s="451"/>
      <c r="DI667" s="451"/>
      <c r="DJ667" s="451"/>
      <c r="DK667" s="451"/>
      <c r="DL667" s="451"/>
      <c r="DM667" s="451"/>
      <c r="DN667" s="451"/>
      <c r="DO667" s="451"/>
      <c r="DP667" s="451"/>
      <c r="DQ667" s="451"/>
      <c r="DR667" s="451"/>
      <c r="DS667" s="451"/>
      <c r="DT667" s="451"/>
      <c r="DU667" s="451"/>
      <c r="DV667" s="451"/>
      <c r="DW667" s="451"/>
      <c r="DX667" s="451"/>
      <c r="DY667" s="451"/>
      <c r="DZ667" s="451"/>
      <c r="EA667" s="451"/>
      <c r="EB667" s="451"/>
      <c r="EC667" s="451"/>
      <c r="ED667" s="451"/>
      <c r="EE667" s="451"/>
      <c r="EF667" s="451"/>
      <c r="EG667" s="451"/>
      <c r="EH667" s="451"/>
      <c r="EI667" s="451"/>
      <c r="EJ667" s="451"/>
      <c r="EK667" s="451"/>
      <c r="EL667" s="451"/>
      <c r="EM667" s="451"/>
      <c r="EN667" s="451"/>
      <c r="EO667" s="451"/>
      <c r="EP667" s="451"/>
      <c r="EQ667" s="451"/>
      <c r="ER667" s="451"/>
      <c r="ES667" s="451"/>
      <c r="ET667" s="451"/>
      <c r="EU667" s="451"/>
      <c r="EV667" s="451"/>
      <c r="EW667" s="451"/>
      <c r="EX667" s="451"/>
      <c r="EY667" s="451"/>
      <c r="EZ667" s="451"/>
      <c r="FA667" s="451"/>
      <c r="FB667" s="451"/>
      <c r="FC667" s="451"/>
      <c r="FD667" s="451"/>
      <c r="FE667" s="451"/>
      <c r="FF667" s="451"/>
      <c r="FG667" s="451"/>
      <c r="FH667" s="451"/>
      <c r="FI667" s="451"/>
      <c r="FJ667" s="451"/>
      <c r="FK667" s="451"/>
      <c r="FL667" s="451"/>
      <c r="FM667" s="451"/>
      <c r="FN667" s="451"/>
    </row>
    <row r="668" spans="1:170" ht="15.75" customHeight="1">
      <c r="A668" s="451"/>
      <c r="B668" s="451"/>
      <c r="C668" s="451"/>
      <c r="D668" s="451"/>
      <c r="E668" s="451"/>
      <c r="F668" s="451"/>
      <c r="G668" s="451"/>
      <c r="H668" s="451"/>
      <c r="I668" s="451"/>
      <c r="J668" s="451"/>
      <c r="K668" s="451"/>
      <c r="L668" s="451"/>
      <c r="M668" s="451"/>
      <c r="N668" s="451"/>
      <c r="O668" s="451"/>
      <c r="P668" s="451"/>
      <c r="Q668" s="451"/>
      <c r="R668" s="451"/>
      <c r="S668" s="451"/>
      <c r="T668" s="451"/>
      <c r="U668" s="451"/>
      <c r="V668" s="451"/>
      <c r="W668" s="451"/>
      <c r="X668" s="451"/>
      <c r="Y668" s="451"/>
      <c r="Z668" s="451"/>
      <c r="AA668" s="451"/>
      <c r="AB668" s="451"/>
      <c r="AC668" s="451"/>
      <c r="AD668" s="451"/>
      <c r="AE668" s="451"/>
      <c r="AF668" s="451"/>
      <c r="AG668" s="451"/>
      <c r="AH668" s="451"/>
      <c r="AI668" s="451"/>
      <c r="AJ668" s="451"/>
      <c r="AK668" s="451"/>
      <c r="AL668" s="451"/>
      <c r="AM668" s="451"/>
      <c r="AN668" s="451"/>
      <c r="AO668" s="451"/>
      <c r="AP668" s="451"/>
      <c r="AQ668" s="451"/>
      <c r="AR668" s="451"/>
      <c r="AS668" s="451"/>
      <c r="AT668" s="451"/>
      <c r="AU668" s="451"/>
      <c r="AV668" s="451"/>
      <c r="AW668" s="451"/>
      <c r="AX668" s="451"/>
      <c r="AY668" s="451"/>
      <c r="AZ668" s="451"/>
      <c r="BA668" s="451"/>
      <c r="BB668" s="451"/>
      <c r="BC668" s="451"/>
      <c r="BD668" s="451"/>
      <c r="BE668" s="451"/>
      <c r="BF668" s="451"/>
      <c r="BG668" s="451"/>
      <c r="BH668" s="451"/>
      <c r="BI668" s="451"/>
      <c r="BJ668" s="451"/>
      <c r="BK668" s="451"/>
      <c r="BL668" s="451"/>
      <c r="BM668" s="451"/>
      <c r="BN668" s="451"/>
      <c r="BO668" s="451"/>
      <c r="BP668" s="451"/>
      <c r="BQ668" s="451"/>
      <c r="BR668" s="451"/>
      <c r="BS668" s="451"/>
      <c r="BT668" s="451"/>
      <c r="BU668" s="451"/>
      <c r="BV668" s="451"/>
      <c r="BW668" s="451"/>
      <c r="BX668" s="451"/>
      <c r="BY668" s="451"/>
      <c r="BZ668" s="451"/>
      <c r="CA668" s="451"/>
      <c r="CB668" s="451"/>
      <c r="CC668" s="451"/>
      <c r="CD668" s="451"/>
      <c r="CE668" s="451"/>
      <c r="CF668" s="451"/>
      <c r="CG668" s="451"/>
      <c r="CH668" s="451"/>
      <c r="CI668" s="451"/>
      <c r="CJ668" s="451"/>
      <c r="CK668" s="451"/>
      <c r="CL668" s="451"/>
      <c r="CM668" s="451"/>
      <c r="CN668" s="451"/>
      <c r="CO668" s="451"/>
      <c r="CP668" s="451"/>
      <c r="CQ668" s="451"/>
      <c r="CR668" s="451"/>
      <c r="CS668" s="451"/>
      <c r="CT668" s="451"/>
      <c r="CU668" s="451"/>
      <c r="CV668" s="451"/>
      <c r="CW668" s="451"/>
      <c r="CX668" s="451"/>
      <c r="CY668" s="451"/>
      <c r="CZ668" s="451"/>
      <c r="DA668" s="451"/>
      <c r="DB668" s="451"/>
      <c r="DC668" s="451"/>
      <c r="DD668" s="451"/>
      <c r="DE668" s="451"/>
      <c r="DF668" s="451"/>
      <c r="DG668" s="451"/>
      <c r="DH668" s="451"/>
      <c r="DI668" s="451"/>
      <c r="DJ668" s="451"/>
      <c r="DK668" s="451"/>
      <c r="DL668" s="451"/>
      <c r="DM668" s="451"/>
      <c r="DN668" s="451"/>
      <c r="DO668" s="451"/>
      <c r="DP668" s="451"/>
      <c r="DQ668" s="451"/>
      <c r="DR668" s="451"/>
      <c r="DS668" s="451"/>
      <c r="DT668" s="451"/>
      <c r="DU668" s="451"/>
      <c r="DV668" s="451"/>
      <c r="DW668" s="451"/>
      <c r="DX668" s="451"/>
      <c r="DY668" s="451"/>
      <c r="DZ668" s="451"/>
      <c r="EA668" s="451"/>
      <c r="EB668" s="451"/>
      <c r="EC668" s="451"/>
      <c r="ED668" s="451"/>
      <c r="EE668" s="451"/>
      <c r="EF668" s="451"/>
      <c r="EG668" s="451"/>
      <c r="EH668" s="451"/>
      <c r="EI668" s="451"/>
      <c r="EJ668" s="451"/>
      <c r="EK668" s="451"/>
      <c r="EL668" s="451"/>
      <c r="EM668" s="451"/>
      <c r="EN668" s="451"/>
      <c r="EO668" s="451"/>
      <c r="EP668" s="451"/>
      <c r="EQ668" s="451"/>
      <c r="ER668" s="451"/>
      <c r="ES668" s="451"/>
      <c r="ET668" s="451"/>
      <c r="EU668" s="451"/>
      <c r="EV668" s="451"/>
      <c r="EW668" s="451"/>
      <c r="EX668" s="451"/>
      <c r="EY668" s="451"/>
      <c r="EZ668" s="451"/>
      <c r="FA668" s="451"/>
      <c r="FB668" s="451"/>
      <c r="FC668" s="451"/>
      <c r="FD668" s="451"/>
      <c r="FE668" s="451"/>
      <c r="FF668" s="451"/>
      <c r="FG668" s="451"/>
      <c r="FH668" s="451"/>
      <c r="FI668" s="451"/>
      <c r="FJ668" s="451"/>
      <c r="FK668" s="451"/>
      <c r="FL668" s="451"/>
      <c r="FM668" s="451"/>
      <c r="FN668" s="451"/>
    </row>
    <row r="669" spans="1:170" ht="15.75" customHeight="1">
      <c r="A669" s="451"/>
      <c r="B669" s="451"/>
      <c r="C669" s="451"/>
      <c r="D669" s="451"/>
      <c r="E669" s="451"/>
      <c r="F669" s="451"/>
      <c r="G669" s="451"/>
      <c r="H669" s="451"/>
      <c r="I669" s="451"/>
      <c r="J669" s="451"/>
      <c r="K669" s="451"/>
      <c r="L669" s="451"/>
      <c r="M669" s="451"/>
      <c r="N669" s="451"/>
      <c r="O669" s="451"/>
      <c r="P669" s="451"/>
      <c r="Q669" s="451"/>
      <c r="R669" s="451"/>
      <c r="S669" s="451"/>
      <c r="T669" s="451"/>
      <c r="U669" s="451"/>
      <c r="V669" s="451"/>
      <c r="W669" s="451"/>
      <c r="X669" s="451"/>
      <c r="Y669" s="451"/>
      <c r="Z669" s="451"/>
      <c r="AA669" s="451"/>
      <c r="AB669" s="451"/>
      <c r="AC669" s="451"/>
      <c r="AD669" s="451"/>
      <c r="AE669" s="451"/>
      <c r="AF669" s="451"/>
      <c r="AG669" s="451"/>
      <c r="AH669" s="451"/>
      <c r="AI669" s="451"/>
      <c r="AJ669" s="451"/>
      <c r="AK669" s="451"/>
      <c r="AL669" s="451"/>
      <c r="AM669" s="451"/>
      <c r="AN669" s="451"/>
      <c r="AO669" s="451"/>
      <c r="AP669" s="451"/>
      <c r="AQ669" s="451"/>
      <c r="AR669" s="451"/>
      <c r="AS669" s="451"/>
      <c r="AT669" s="451"/>
      <c r="AU669" s="451"/>
      <c r="AV669" s="451"/>
      <c r="AW669" s="451"/>
      <c r="AX669" s="451"/>
      <c r="AY669" s="451"/>
      <c r="AZ669" s="451"/>
      <c r="BA669" s="451"/>
      <c r="BB669" s="451"/>
      <c r="BC669" s="451"/>
      <c r="BD669" s="451"/>
      <c r="BE669" s="451"/>
      <c r="BF669" s="451"/>
      <c r="BG669" s="451"/>
      <c r="BH669" s="451"/>
      <c r="BI669" s="451"/>
      <c r="BJ669" s="451"/>
      <c r="BK669" s="451"/>
      <c r="BL669" s="451"/>
      <c r="BM669" s="451"/>
      <c r="BN669" s="451"/>
      <c r="BO669" s="451"/>
      <c r="BP669" s="451"/>
      <c r="BQ669" s="451"/>
      <c r="BR669" s="451"/>
      <c r="BS669" s="451"/>
      <c r="BT669" s="451"/>
      <c r="BU669" s="451"/>
      <c r="BV669" s="451"/>
      <c r="BW669" s="451"/>
      <c r="BX669" s="451"/>
      <c r="BY669" s="451"/>
      <c r="BZ669" s="451"/>
      <c r="CA669" s="451"/>
      <c r="CB669" s="451"/>
      <c r="CC669" s="451"/>
      <c r="CD669" s="451"/>
      <c r="CE669" s="451"/>
      <c r="CF669" s="451"/>
      <c r="CG669" s="451"/>
      <c r="CH669" s="451"/>
      <c r="CI669" s="451"/>
      <c r="CJ669" s="451"/>
      <c r="CK669" s="451"/>
      <c r="CL669" s="451"/>
      <c r="CM669" s="451"/>
      <c r="CN669" s="451"/>
      <c r="CO669" s="451"/>
      <c r="CP669" s="451"/>
      <c r="CQ669" s="451"/>
      <c r="CR669" s="451"/>
      <c r="CS669" s="451"/>
      <c r="CT669" s="451"/>
      <c r="CU669" s="451"/>
      <c r="CV669" s="451"/>
      <c r="CW669" s="451"/>
      <c r="CX669" s="451"/>
      <c r="CY669" s="451"/>
      <c r="CZ669" s="451"/>
      <c r="DA669" s="451"/>
      <c r="DB669" s="451"/>
      <c r="DC669" s="451"/>
      <c r="DD669" s="451"/>
      <c r="DE669" s="451"/>
      <c r="DF669" s="451"/>
      <c r="DG669" s="451"/>
      <c r="DH669" s="451"/>
      <c r="DI669" s="451"/>
      <c r="DJ669" s="451"/>
      <c r="DK669" s="451"/>
      <c r="DL669" s="451"/>
      <c r="DM669" s="451"/>
      <c r="DN669" s="451"/>
      <c r="DO669" s="451"/>
      <c r="DP669" s="451"/>
      <c r="DQ669" s="451"/>
      <c r="DR669" s="451"/>
      <c r="DS669" s="451"/>
      <c r="DT669" s="451"/>
      <c r="DU669" s="451"/>
      <c r="DV669" s="451"/>
      <c r="DW669" s="451"/>
      <c r="DX669" s="451"/>
      <c r="DY669" s="451"/>
      <c r="DZ669" s="451"/>
      <c r="EA669" s="451"/>
      <c r="EB669" s="451"/>
      <c r="EC669" s="451"/>
      <c r="ED669" s="451"/>
      <c r="EE669" s="451"/>
      <c r="EF669" s="451"/>
      <c r="EG669" s="451"/>
      <c r="EH669" s="451"/>
      <c r="EI669" s="451"/>
      <c r="EJ669" s="451"/>
      <c r="EK669" s="451"/>
      <c r="EL669" s="451"/>
      <c r="EM669" s="451"/>
      <c r="EN669" s="451"/>
      <c r="EO669" s="451"/>
      <c r="EP669" s="451"/>
      <c r="EQ669" s="451"/>
      <c r="ER669" s="451"/>
      <c r="ES669" s="451"/>
      <c r="ET669" s="451"/>
      <c r="EU669" s="451"/>
      <c r="EV669" s="451"/>
      <c r="EW669" s="451"/>
      <c r="EX669" s="451"/>
      <c r="EY669" s="451"/>
      <c r="EZ669" s="451"/>
      <c r="FA669" s="451"/>
      <c r="FB669" s="451"/>
      <c r="FC669" s="451"/>
      <c r="FD669" s="451"/>
      <c r="FE669" s="451"/>
      <c r="FF669" s="451"/>
      <c r="FG669" s="451"/>
      <c r="FH669" s="451"/>
      <c r="FI669" s="451"/>
      <c r="FJ669" s="451"/>
      <c r="FK669" s="451"/>
      <c r="FL669" s="451"/>
      <c r="FM669" s="451"/>
      <c r="FN669" s="451"/>
    </row>
    <row r="670" spans="1:170" ht="15.75" customHeight="1">
      <c r="A670" s="451"/>
      <c r="B670" s="451"/>
      <c r="C670" s="451"/>
      <c r="D670" s="451"/>
      <c r="E670" s="451"/>
      <c r="F670" s="451"/>
      <c r="G670" s="451"/>
      <c r="H670" s="451"/>
      <c r="I670" s="451"/>
      <c r="J670" s="451"/>
      <c r="K670" s="451"/>
      <c r="L670" s="451"/>
      <c r="M670" s="451"/>
      <c r="N670" s="451"/>
      <c r="O670" s="451"/>
      <c r="P670" s="451"/>
      <c r="Q670" s="451"/>
      <c r="R670" s="451"/>
      <c r="S670" s="451"/>
      <c r="T670" s="451"/>
      <c r="U670" s="451"/>
      <c r="V670" s="451"/>
      <c r="W670" s="451"/>
      <c r="X670" s="451"/>
      <c r="Y670" s="451"/>
      <c r="Z670" s="451"/>
      <c r="AA670" s="451"/>
      <c r="AB670" s="451"/>
      <c r="AC670" s="451"/>
      <c r="AD670" s="451"/>
      <c r="AE670" s="451"/>
      <c r="AF670" s="451"/>
      <c r="AG670" s="451"/>
      <c r="AH670" s="451"/>
      <c r="AI670" s="451"/>
      <c r="AJ670" s="451"/>
      <c r="AK670" s="451"/>
      <c r="AL670" s="451"/>
      <c r="AM670" s="451"/>
      <c r="AN670" s="451"/>
      <c r="AO670" s="451"/>
      <c r="AP670" s="451"/>
      <c r="AQ670" s="451"/>
      <c r="AR670" s="451"/>
      <c r="AS670" s="451"/>
      <c r="AT670" s="451"/>
      <c r="AU670" s="451"/>
      <c r="AV670" s="451"/>
      <c r="AW670" s="451"/>
      <c r="AX670" s="451"/>
      <c r="AY670" s="451"/>
      <c r="AZ670" s="451"/>
      <c r="BA670" s="451"/>
      <c r="BB670" s="451"/>
      <c r="BC670" s="451"/>
      <c r="BD670" s="451"/>
      <c r="BE670" s="451"/>
      <c r="BF670" s="451"/>
      <c r="BG670" s="451"/>
      <c r="BH670" s="451"/>
      <c r="BI670" s="451"/>
      <c r="BJ670" s="451"/>
      <c r="BK670" s="451"/>
      <c r="BL670" s="451"/>
      <c r="BM670" s="451"/>
      <c r="BN670" s="451"/>
      <c r="BO670" s="451"/>
      <c r="BP670" s="451"/>
      <c r="BQ670" s="451"/>
      <c r="BR670" s="451"/>
      <c r="BS670" s="451"/>
      <c r="BT670" s="451"/>
      <c r="BU670" s="451"/>
      <c r="BV670" s="451"/>
      <c r="BW670" s="451"/>
      <c r="BX670" s="451"/>
      <c r="BY670" s="451"/>
      <c r="BZ670" s="451"/>
      <c r="CA670" s="451"/>
      <c r="CB670" s="451"/>
      <c r="CC670" s="451"/>
      <c r="CD670" s="451"/>
      <c r="CE670" s="451"/>
      <c r="CF670" s="451"/>
      <c r="CG670" s="451"/>
      <c r="CH670" s="451"/>
      <c r="CI670" s="451"/>
      <c r="CJ670" s="451"/>
      <c r="CK670" s="451"/>
      <c r="CL670" s="451"/>
      <c r="CM670" s="451"/>
      <c r="CN670" s="451"/>
      <c r="CO670" s="451"/>
      <c r="CP670" s="451"/>
      <c r="CQ670" s="451"/>
      <c r="CR670" s="451"/>
      <c r="CS670" s="451"/>
      <c r="CT670" s="451"/>
      <c r="CU670" s="451"/>
      <c r="CV670" s="451"/>
      <c r="CW670" s="451"/>
      <c r="CX670" s="451"/>
      <c r="CY670" s="451"/>
      <c r="CZ670" s="451"/>
      <c r="DA670" s="451"/>
      <c r="DB670" s="451"/>
      <c r="DC670" s="451"/>
      <c r="DD670" s="451"/>
      <c r="DE670" s="451"/>
      <c r="DF670" s="451"/>
      <c r="DG670" s="451"/>
      <c r="DH670" s="451"/>
      <c r="DI670" s="451"/>
      <c r="DJ670" s="451"/>
      <c r="DK670" s="451"/>
      <c r="DL670" s="451"/>
      <c r="DM670" s="451"/>
      <c r="DN670" s="451"/>
      <c r="DO670" s="451"/>
      <c r="DP670" s="451"/>
      <c r="DQ670" s="451"/>
      <c r="DR670" s="451"/>
      <c r="DS670" s="451"/>
      <c r="DT670" s="451"/>
      <c r="DU670" s="451"/>
      <c r="DV670" s="451"/>
      <c r="DW670" s="451"/>
      <c r="DX670" s="451"/>
      <c r="DY670" s="451"/>
      <c r="DZ670" s="451"/>
      <c r="EA670" s="451"/>
      <c r="EB670" s="451"/>
      <c r="EC670" s="451"/>
      <c r="ED670" s="451"/>
      <c r="EE670" s="451"/>
      <c r="EF670" s="451"/>
      <c r="EG670" s="451"/>
      <c r="EH670" s="451"/>
      <c r="EI670" s="451"/>
      <c r="EJ670" s="451"/>
      <c r="EK670" s="451"/>
      <c r="EL670" s="451"/>
      <c r="EM670" s="451"/>
      <c r="EN670" s="451"/>
      <c r="EO670" s="451"/>
      <c r="EP670" s="451"/>
      <c r="EQ670" s="451"/>
      <c r="ER670" s="451"/>
      <c r="ES670" s="451"/>
      <c r="ET670" s="451"/>
      <c r="EU670" s="451"/>
      <c r="EV670" s="451"/>
      <c r="EW670" s="451"/>
      <c r="EX670" s="451"/>
      <c r="EY670" s="451"/>
      <c r="EZ670" s="451"/>
      <c r="FA670" s="451"/>
      <c r="FB670" s="451"/>
      <c r="FC670" s="451"/>
      <c r="FD670" s="451"/>
      <c r="FE670" s="451"/>
      <c r="FF670" s="451"/>
      <c r="FG670" s="451"/>
      <c r="FH670" s="451"/>
      <c r="FI670" s="451"/>
      <c r="FJ670" s="451"/>
      <c r="FK670" s="451"/>
      <c r="FL670" s="451"/>
      <c r="FM670" s="451"/>
      <c r="FN670" s="451"/>
    </row>
    <row r="671" spans="1:170" ht="15.75" customHeight="1">
      <c r="A671" s="451"/>
      <c r="B671" s="451"/>
      <c r="C671" s="451"/>
      <c r="D671" s="451"/>
      <c r="E671" s="451"/>
      <c r="F671" s="451"/>
      <c r="G671" s="451"/>
      <c r="H671" s="451"/>
      <c r="I671" s="451"/>
      <c r="J671" s="451"/>
      <c r="K671" s="451"/>
      <c r="L671" s="451"/>
      <c r="M671" s="451"/>
      <c r="N671" s="451"/>
      <c r="O671" s="451"/>
      <c r="P671" s="451"/>
      <c r="Q671" s="451"/>
      <c r="R671" s="451"/>
      <c r="S671" s="451"/>
      <c r="T671" s="451"/>
      <c r="U671" s="451"/>
      <c r="V671" s="451"/>
      <c r="W671" s="451"/>
      <c r="X671" s="451"/>
      <c r="Y671" s="451"/>
      <c r="Z671" s="451"/>
      <c r="AA671" s="451"/>
      <c r="AB671" s="451"/>
      <c r="AC671" s="451"/>
      <c r="AD671" s="451"/>
      <c r="AE671" s="451"/>
      <c r="AF671" s="451"/>
      <c r="AG671" s="451"/>
      <c r="AH671" s="451"/>
      <c r="AI671" s="451"/>
      <c r="AJ671" s="451"/>
      <c r="AK671" s="451"/>
      <c r="AL671" s="451"/>
      <c r="AM671" s="451"/>
      <c r="AN671" s="451"/>
      <c r="AO671" s="451"/>
      <c r="AP671" s="451"/>
      <c r="AQ671" s="451"/>
      <c r="AR671" s="451"/>
      <c r="AS671" s="451"/>
      <c r="AT671" s="451"/>
      <c r="AU671" s="451"/>
      <c r="AV671" s="451"/>
      <c r="AW671" s="451"/>
      <c r="AX671" s="451"/>
      <c r="AY671" s="451"/>
      <c r="AZ671" s="451"/>
      <c r="BA671" s="451"/>
      <c r="BB671" s="451"/>
      <c r="BC671" s="451"/>
      <c r="BD671" s="451"/>
      <c r="BE671" s="451"/>
      <c r="BF671" s="451"/>
      <c r="BG671" s="451"/>
      <c r="BH671" s="451"/>
      <c r="BI671" s="451"/>
      <c r="BJ671" s="451"/>
      <c r="BK671" s="451"/>
      <c r="BL671" s="451"/>
      <c r="BM671" s="451"/>
      <c r="BN671" s="451"/>
      <c r="BO671" s="451"/>
      <c r="BP671" s="451"/>
      <c r="BQ671" s="451"/>
      <c r="BR671" s="451"/>
      <c r="BS671" s="451"/>
      <c r="BT671" s="451"/>
      <c r="BU671" s="451"/>
      <c r="BV671" s="451"/>
      <c r="BW671" s="451"/>
      <c r="BX671" s="451"/>
      <c r="BY671" s="451"/>
      <c r="BZ671" s="451"/>
      <c r="CA671" s="451"/>
      <c r="CB671" s="451"/>
      <c r="CC671" s="451"/>
      <c r="CD671" s="451"/>
      <c r="CE671" s="451"/>
      <c r="CF671" s="451"/>
      <c r="CG671" s="451"/>
      <c r="CH671" s="451"/>
      <c r="CI671" s="451"/>
      <c r="CJ671" s="451"/>
      <c r="CK671" s="451"/>
      <c r="CL671" s="451"/>
      <c r="CM671" s="451"/>
      <c r="CN671" s="451"/>
      <c r="CO671" s="451"/>
      <c r="CP671" s="451"/>
      <c r="CQ671" s="451"/>
      <c r="CR671" s="451"/>
      <c r="CS671" s="451"/>
      <c r="CT671" s="451"/>
      <c r="CU671" s="451"/>
      <c r="CV671" s="451"/>
      <c r="CW671" s="451"/>
      <c r="CX671" s="451"/>
      <c r="CY671" s="451"/>
      <c r="CZ671" s="451"/>
      <c r="DA671" s="451"/>
      <c r="DB671" s="451"/>
      <c r="DC671" s="451"/>
      <c r="DD671" s="451"/>
      <c r="DE671" s="451"/>
      <c r="DF671" s="451"/>
      <c r="DG671" s="451"/>
      <c r="DH671" s="451"/>
      <c r="DI671" s="451"/>
      <c r="DJ671" s="451"/>
      <c r="DK671" s="451"/>
      <c r="DL671" s="451"/>
      <c r="DM671" s="451"/>
      <c r="DN671" s="451"/>
      <c r="DO671" s="451"/>
      <c r="DP671" s="451"/>
      <c r="DQ671" s="451"/>
      <c r="DR671" s="451"/>
      <c r="DS671" s="451"/>
      <c r="DT671" s="451"/>
      <c r="DU671" s="451"/>
      <c r="DV671" s="451"/>
      <c r="DW671" s="451"/>
      <c r="DX671" s="451"/>
      <c r="DY671" s="451"/>
      <c r="DZ671" s="451"/>
      <c r="EA671" s="451"/>
      <c r="EB671" s="451"/>
      <c r="EC671" s="451"/>
      <c r="ED671" s="451"/>
      <c r="EE671" s="451"/>
      <c r="EF671" s="451"/>
      <c r="EG671" s="451"/>
      <c r="EH671" s="451"/>
      <c r="EI671" s="451"/>
      <c r="EJ671" s="451"/>
      <c r="EK671" s="451"/>
      <c r="EL671" s="451"/>
      <c r="EM671" s="451"/>
      <c r="EN671" s="451"/>
      <c r="EO671" s="451"/>
      <c r="EP671" s="451"/>
      <c r="EQ671" s="451"/>
      <c r="ER671" s="451"/>
      <c r="ES671" s="451"/>
      <c r="ET671" s="451"/>
      <c r="EU671" s="451"/>
      <c r="EV671" s="451"/>
      <c r="EW671" s="451"/>
      <c r="EX671" s="451"/>
      <c r="EY671" s="451"/>
      <c r="EZ671" s="451"/>
      <c r="FA671" s="451"/>
      <c r="FB671" s="451"/>
      <c r="FC671" s="451"/>
      <c r="FD671" s="451"/>
      <c r="FE671" s="451"/>
      <c r="FF671" s="451"/>
      <c r="FG671" s="451"/>
      <c r="FH671" s="451"/>
      <c r="FI671" s="451"/>
      <c r="FJ671" s="451"/>
      <c r="FK671" s="451"/>
      <c r="FL671" s="451"/>
      <c r="FM671" s="451"/>
      <c r="FN671" s="451"/>
    </row>
    <row r="672" spans="1:170" ht="15.75" customHeight="1">
      <c r="A672" s="451"/>
      <c r="B672" s="451"/>
      <c r="C672" s="451"/>
      <c r="D672" s="451"/>
      <c r="E672" s="451"/>
      <c r="F672" s="451"/>
      <c r="G672" s="451"/>
      <c r="H672" s="451"/>
      <c r="I672" s="451"/>
      <c r="J672" s="451"/>
      <c r="K672" s="451"/>
      <c r="L672" s="451"/>
      <c r="M672" s="451"/>
      <c r="N672" s="451"/>
      <c r="O672" s="451"/>
      <c r="P672" s="451"/>
      <c r="Q672" s="451"/>
      <c r="R672" s="451"/>
      <c r="S672" s="451"/>
      <c r="T672" s="451"/>
      <c r="U672" s="451"/>
      <c r="V672" s="451"/>
      <c r="W672" s="451"/>
      <c r="X672" s="451"/>
      <c r="Y672" s="451"/>
      <c r="Z672" s="451"/>
      <c r="AA672" s="451"/>
      <c r="AB672" s="451"/>
      <c r="AC672" s="451"/>
      <c r="AD672" s="451"/>
      <c r="AE672" s="451"/>
      <c r="AF672" s="451"/>
      <c r="AG672" s="451"/>
      <c r="AH672" s="451"/>
      <c r="AI672" s="451"/>
      <c r="AJ672" s="451"/>
      <c r="AK672" s="451"/>
      <c r="AL672" s="451"/>
      <c r="AM672" s="451"/>
      <c r="AN672" s="451"/>
      <c r="AO672" s="451"/>
      <c r="AP672" s="451"/>
      <c r="AQ672" s="451"/>
      <c r="AR672" s="451"/>
      <c r="AS672" s="451"/>
      <c r="AT672" s="451"/>
      <c r="AU672" s="451"/>
      <c r="AV672" s="451"/>
      <c r="AW672" s="451"/>
      <c r="AX672" s="451"/>
      <c r="AY672" s="451"/>
      <c r="AZ672" s="451"/>
      <c r="BA672" s="451"/>
      <c r="BB672" s="451"/>
      <c r="BC672" s="451"/>
      <c r="BD672" s="451"/>
      <c r="BE672" s="451"/>
      <c r="BF672" s="451"/>
      <c r="BG672" s="451"/>
      <c r="BH672" s="451"/>
      <c r="BI672" s="451"/>
      <c r="BJ672" s="451"/>
      <c r="BK672" s="451"/>
      <c r="BL672" s="451"/>
      <c r="BM672" s="451"/>
      <c r="BN672" s="451"/>
      <c r="BO672" s="451"/>
      <c r="BP672" s="451"/>
      <c r="BQ672" s="451"/>
      <c r="BR672" s="451"/>
      <c r="BS672" s="451"/>
      <c r="BT672" s="451"/>
      <c r="BU672" s="451"/>
      <c r="BV672" s="451"/>
      <c r="BW672" s="451"/>
      <c r="BX672" s="451"/>
      <c r="BY672" s="451"/>
      <c r="BZ672" s="451"/>
      <c r="CA672" s="451"/>
      <c r="CB672" s="451"/>
      <c r="CC672" s="451"/>
      <c r="CD672" s="451"/>
      <c r="CE672" s="451"/>
      <c r="CF672" s="451"/>
      <c r="CG672" s="451"/>
      <c r="CH672" s="451"/>
      <c r="CI672" s="451"/>
      <c r="CJ672" s="451"/>
      <c r="CK672" s="451"/>
      <c r="CL672" s="451"/>
      <c r="CM672" s="451"/>
      <c r="CN672" s="451"/>
      <c r="CO672" s="451"/>
      <c r="CP672" s="451"/>
      <c r="CQ672" s="451"/>
      <c r="CR672" s="451"/>
      <c r="CS672" s="451"/>
      <c r="CT672" s="451"/>
      <c r="CU672" s="451"/>
      <c r="CV672" s="451"/>
      <c r="CW672" s="451"/>
      <c r="CX672" s="451"/>
      <c r="CY672" s="451"/>
      <c r="CZ672" s="451"/>
      <c r="DA672" s="451"/>
      <c r="DB672" s="451"/>
      <c r="DC672" s="451"/>
      <c r="DD672" s="451"/>
      <c r="DE672" s="451"/>
      <c r="DF672" s="451"/>
      <c r="DG672" s="451"/>
      <c r="DH672" s="451"/>
      <c r="DI672" s="451"/>
      <c r="DJ672" s="451"/>
      <c r="DK672" s="451"/>
      <c r="DL672" s="451"/>
      <c r="DM672" s="451"/>
      <c r="DN672" s="451"/>
      <c r="DO672" s="451"/>
      <c r="DP672" s="451"/>
      <c r="DQ672" s="451"/>
      <c r="DR672" s="451"/>
      <c r="DS672" s="451"/>
      <c r="DT672" s="451"/>
      <c r="DU672" s="451"/>
      <c r="DV672" s="451"/>
      <c r="DW672" s="451"/>
      <c r="DX672" s="451"/>
      <c r="DY672" s="451"/>
      <c r="DZ672" s="451"/>
      <c r="EA672" s="451"/>
      <c r="EB672" s="451"/>
      <c r="EC672" s="451"/>
      <c r="ED672" s="451"/>
      <c r="EE672" s="451"/>
      <c r="EF672" s="451"/>
      <c r="EG672" s="451"/>
      <c r="EH672" s="451"/>
      <c r="EI672" s="451"/>
      <c r="EJ672" s="451"/>
      <c r="EK672" s="451"/>
      <c r="EL672" s="451"/>
      <c r="EM672" s="451"/>
      <c r="EN672" s="451"/>
      <c r="EO672" s="451"/>
      <c r="EP672" s="451"/>
      <c r="EQ672" s="451"/>
      <c r="ER672" s="451"/>
      <c r="ES672" s="451"/>
      <c r="ET672" s="451"/>
      <c r="EU672" s="451"/>
      <c r="EV672" s="451"/>
      <c r="EW672" s="451"/>
      <c r="EX672" s="451"/>
      <c r="EY672" s="451"/>
      <c r="EZ672" s="451"/>
      <c r="FA672" s="451"/>
      <c r="FB672" s="451"/>
      <c r="FC672" s="451"/>
      <c r="FD672" s="451"/>
      <c r="FE672" s="451"/>
      <c r="FF672" s="451"/>
      <c r="FG672" s="451"/>
      <c r="FH672" s="451"/>
      <c r="FI672" s="451"/>
      <c r="FJ672" s="451"/>
      <c r="FK672" s="451"/>
      <c r="FL672" s="451"/>
      <c r="FM672" s="451"/>
      <c r="FN672" s="451"/>
    </row>
    <row r="673" spans="1:170" ht="15.75" customHeight="1">
      <c r="A673" s="451"/>
      <c r="B673" s="451"/>
      <c r="C673" s="451"/>
      <c r="D673" s="451"/>
      <c r="E673" s="451"/>
      <c r="F673" s="451"/>
      <c r="G673" s="451"/>
      <c r="H673" s="451"/>
      <c r="I673" s="451"/>
      <c r="J673" s="451"/>
      <c r="K673" s="451"/>
      <c r="L673" s="451"/>
      <c r="M673" s="451"/>
      <c r="N673" s="451"/>
      <c r="O673" s="451"/>
      <c r="P673" s="451"/>
      <c r="Q673" s="451"/>
      <c r="R673" s="451"/>
      <c r="S673" s="451"/>
      <c r="T673" s="451"/>
      <c r="U673" s="451"/>
      <c r="V673" s="451"/>
      <c r="W673" s="451"/>
      <c r="X673" s="451"/>
      <c r="Y673" s="451"/>
      <c r="Z673" s="451"/>
      <c r="AA673" s="451"/>
      <c r="AB673" s="451"/>
      <c r="AC673" s="451"/>
      <c r="AD673" s="451"/>
      <c r="AE673" s="451"/>
      <c r="AF673" s="451"/>
      <c r="AG673" s="451"/>
      <c r="AH673" s="451"/>
      <c r="AI673" s="451"/>
      <c r="AJ673" s="451"/>
      <c r="AK673" s="451"/>
      <c r="AL673" s="451"/>
      <c r="AM673" s="451"/>
      <c r="AN673" s="451"/>
      <c r="AO673" s="451"/>
      <c r="AP673" s="451"/>
      <c r="AQ673" s="451"/>
      <c r="AR673" s="451"/>
      <c r="AS673" s="451"/>
      <c r="AT673" s="451"/>
      <c r="AU673" s="451"/>
      <c r="AV673" s="451"/>
      <c r="AW673" s="451"/>
      <c r="AX673" s="451"/>
      <c r="AY673" s="451"/>
      <c r="AZ673" s="451"/>
      <c r="BA673" s="451"/>
      <c r="BB673" s="451"/>
      <c r="BC673" s="451"/>
      <c r="BD673" s="451"/>
      <c r="BE673" s="451"/>
      <c r="BF673" s="451"/>
      <c r="BG673" s="451"/>
      <c r="BH673" s="451"/>
      <c r="BI673" s="451"/>
      <c r="BJ673" s="451"/>
      <c r="BK673" s="451"/>
      <c r="BL673" s="451"/>
      <c r="BM673" s="451"/>
      <c r="BN673" s="451"/>
      <c r="BO673" s="451"/>
      <c r="BP673" s="451"/>
      <c r="BQ673" s="451"/>
      <c r="BR673" s="451"/>
      <c r="BS673" s="451"/>
      <c r="BT673" s="451"/>
      <c r="BU673" s="451"/>
      <c r="BV673" s="451"/>
      <c r="BW673" s="451"/>
      <c r="BX673" s="451"/>
      <c r="BY673" s="451"/>
      <c r="BZ673" s="451"/>
      <c r="CA673" s="451"/>
      <c r="CB673" s="451"/>
      <c r="CC673" s="451"/>
      <c r="CD673" s="451"/>
      <c r="CE673" s="451"/>
      <c r="CF673" s="451"/>
      <c r="CG673" s="451"/>
      <c r="CH673" s="451"/>
      <c r="CI673" s="451"/>
      <c r="CJ673" s="451"/>
      <c r="CK673" s="451"/>
      <c r="CL673" s="451"/>
      <c r="CM673" s="451"/>
      <c r="CN673" s="451"/>
      <c r="CO673" s="451"/>
      <c r="CP673" s="451"/>
      <c r="CQ673" s="451"/>
      <c r="CR673" s="451"/>
      <c r="CS673" s="451"/>
      <c r="CT673" s="451"/>
      <c r="CU673" s="451"/>
      <c r="CV673" s="451"/>
      <c r="CW673" s="451"/>
      <c r="CX673" s="451"/>
      <c r="CY673" s="451"/>
      <c r="CZ673" s="451"/>
      <c r="DA673" s="451"/>
      <c r="DB673" s="451"/>
      <c r="DC673" s="451"/>
      <c r="DD673" s="451"/>
      <c r="DE673" s="451"/>
      <c r="DF673" s="451"/>
      <c r="DG673" s="451"/>
      <c r="DH673" s="451"/>
      <c r="DI673" s="451"/>
      <c r="DJ673" s="451"/>
      <c r="DK673" s="451"/>
      <c r="DL673" s="451"/>
      <c r="DM673" s="451"/>
      <c r="DN673" s="451"/>
      <c r="DO673" s="451"/>
      <c r="DP673" s="451"/>
      <c r="DQ673" s="451"/>
      <c r="DR673" s="451"/>
      <c r="DS673" s="451"/>
      <c r="DT673" s="451"/>
      <c r="DU673" s="451"/>
      <c r="DV673" s="451"/>
      <c r="DW673" s="451"/>
      <c r="DX673" s="451"/>
      <c r="DY673" s="451"/>
      <c r="DZ673" s="451"/>
      <c r="EA673" s="451"/>
      <c r="EB673" s="451"/>
      <c r="EC673" s="451"/>
      <c r="ED673" s="451"/>
      <c r="EE673" s="451"/>
      <c r="EF673" s="451"/>
      <c r="EG673" s="451"/>
      <c r="EH673" s="451"/>
      <c r="EI673" s="451"/>
      <c r="EJ673" s="451"/>
      <c r="EK673" s="451"/>
      <c r="EL673" s="451"/>
      <c r="EM673" s="451"/>
      <c r="EN673" s="451"/>
      <c r="EO673" s="451"/>
      <c r="EP673" s="451"/>
      <c r="EQ673" s="451"/>
      <c r="ER673" s="451"/>
      <c r="ES673" s="451"/>
      <c r="ET673" s="451"/>
      <c r="EU673" s="451"/>
      <c r="EV673" s="451"/>
      <c r="EW673" s="451"/>
      <c r="EX673" s="451"/>
      <c r="EY673" s="451"/>
      <c r="EZ673" s="451"/>
      <c r="FA673" s="451"/>
      <c r="FB673" s="451"/>
      <c r="FC673" s="451"/>
      <c r="FD673" s="451"/>
      <c r="FE673" s="451"/>
      <c r="FF673" s="451"/>
      <c r="FG673" s="451"/>
      <c r="FH673" s="451"/>
      <c r="FI673" s="451"/>
      <c r="FJ673" s="451"/>
      <c r="FK673" s="451"/>
      <c r="FL673" s="451"/>
      <c r="FM673" s="451"/>
      <c r="FN673" s="451"/>
    </row>
    <row r="674" spans="1:170" ht="15.75" customHeight="1">
      <c r="A674" s="451"/>
      <c r="B674" s="451"/>
      <c r="C674" s="451"/>
      <c r="D674" s="451"/>
      <c r="E674" s="451"/>
      <c r="F674" s="451"/>
      <c r="G674" s="451"/>
      <c r="H674" s="451"/>
      <c r="I674" s="451"/>
      <c r="J674" s="451"/>
      <c r="K674" s="451"/>
      <c r="L674" s="451"/>
      <c r="M674" s="451"/>
      <c r="N674" s="451"/>
      <c r="O674" s="451"/>
      <c r="P674" s="451"/>
      <c r="Q674" s="451"/>
      <c r="R674" s="451"/>
      <c r="S674" s="451"/>
      <c r="T674" s="451"/>
      <c r="U674" s="451"/>
      <c r="V674" s="451"/>
      <c r="W674" s="451"/>
      <c r="X674" s="451"/>
      <c r="Y674" s="451"/>
      <c r="Z674" s="451"/>
      <c r="AA674" s="451"/>
      <c r="AB674" s="451"/>
      <c r="AC674" s="451"/>
      <c r="AD674" s="451"/>
      <c r="AE674" s="451"/>
      <c r="AF674" s="451"/>
      <c r="AG674" s="451"/>
      <c r="AH674" s="451"/>
      <c r="AI674" s="451"/>
      <c r="AJ674" s="451"/>
      <c r="AK674" s="451"/>
      <c r="AL674" s="451"/>
      <c r="AM674" s="451"/>
      <c r="AN674" s="451"/>
      <c r="AO674" s="451"/>
      <c r="AP674" s="451"/>
      <c r="AQ674" s="451"/>
      <c r="AR674" s="451"/>
      <c r="AS674" s="451"/>
      <c r="AT674" s="451"/>
      <c r="AU674" s="451"/>
      <c r="AV674" s="451"/>
      <c r="AW674" s="451"/>
      <c r="AX674" s="451"/>
      <c r="AY674" s="451"/>
      <c r="AZ674" s="451"/>
      <c r="BA674" s="451"/>
      <c r="BB674" s="451"/>
      <c r="BC674" s="451"/>
      <c r="BD674" s="451"/>
      <c r="BE674" s="451"/>
      <c r="BF674" s="451"/>
      <c r="BG674" s="451"/>
      <c r="BH674" s="451"/>
      <c r="BI674" s="451"/>
      <c r="BJ674" s="451"/>
      <c r="BK674" s="451"/>
      <c r="BL674" s="451"/>
      <c r="BM674" s="451"/>
      <c r="BN674" s="451"/>
      <c r="BO674" s="451"/>
      <c r="BP674" s="451"/>
      <c r="BQ674" s="451"/>
      <c r="BR674" s="451"/>
      <c r="BS674" s="451"/>
      <c r="BT674" s="451"/>
      <c r="BU674" s="451"/>
      <c r="BV674" s="451"/>
      <c r="BW674" s="451"/>
      <c r="BX674" s="451"/>
      <c r="BY674" s="451"/>
      <c r="BZ674" s="451"/>
      <c r="CA674" s="451"/>
      <c r="CB674" s="451"/>
      <c r="CC674" s="451"/>
      <c r="CD674" s="451"/>
      <c r="CE674" s="451"/>
      <c r="CF674" s="451"/>
      <c r="CG674" s="451"/>
      <c r="CH674" s="451"/>
      <c r="CI674" s="451"/>
      <c r="CJ674" s="451"/>
      <c r="CK674" s="451"/>
      <c r="CL674" s="451"/>
      <c r="CM674" s="451"/>
      <c r="CN674" s="451"/>
      <c r="CO674" s="451"/>
      <c r="CP674" s="451"/>
      <c r="CQ674" s="451"/>
      <c r="CR674" s="451"/>
      <c r="CS674" s="451"/>
      <c r="CT674" s="451"/>
      <c r="CU674" s="451"/>
      <c r="CV674" s="451"/>
      <c r="CW674" s="451"/>
      <c r="CX674" s="451"/>
      <c r="CY674" s="451"/>
      <c r="CZ674" s="451"/>
      <c r="DA674" s="451"/>
      <c r="DB674" s="451"/>
      <c r="DC674" s="451"/>
      <c r="DD674" s="451"/>
      <c r="DE674" s="451"/>
      <c r="DF674" s="451"/>
      <c r="DG674" s="451"/>
      <c r="DH674" s="451"/>
      <c r="DI674" s="451"/>
      <c r="DJ674" s="451"/>
      <c r="DK674" s="451"/>
      <c r="DL674" s="451"/>
      <c r="DM674" s="451"/>
      <c r="DN674" s="451"/>
      <c r="DO674" s="451"/>
      <c r="DP674" s="451"/>
      <c r="DQ674" s="451"/>
      <c r="DR674" s="451"/>
      <c r="DS674" s="451"/>
      <c r="DT674" s="451"/>
      <c r="DU674" s="451"/>
      <c r="DV674" s="451"/>
      <c r="DW674" s="451"/>
      <c r="DX674" s="451"/>
      <c r="DY674" s="451"/>
      <c r="DZ674" s="451"/>
      <c r="EA674" s="451"/>
      <c r="EB674" s="451"/>
      <c r="EC674" s="451"/>
      <c r="ED674" s="451"/>
      <c r="EE674" s="451"/>
      <c r="EF674" s="451"/>
      <c r="EG674" s="451"/>
      <c r="EH674" s="451"/>
      <c r="EI674" s="451"/>
      <c r="EJ674" s="451"/>
      <c r="EK674" s="451"/>
      <c r="EL674" s="451"/>
      <c r="EM674" s="451"/>
      <c r="EN674" s="451"/>
      <c r="EO674" s="451"/>
      <c r="EP674" s="451"/>
      <c r="EQ674" s="451"/>
      <c r="ER674" s="451"/>
      <c r="ES674" s="451"/>
      <c r="ET674" s="451"/>
      <c r="EU674" s="451"/>
      <c r="EV674" s="451"/>
      <c r="EW674" s="451"/>
      <c r="EX674" s="451"/>
      <c r="EY674" s="451"/>
      <c r="EZ674" s="451"/>
      <c r="FA674" s="451"/>
      <c r="FB674" s="451"/>
      <c r="FC674" s="451"/>
      <c r="FD674" s="451"/>
      <c r="FE674" s="451"/>
      <c r="FF674" s="451"/>
      <c r="FG674" s="451"/>
      <c r="FH674" s="451"/>
      <c r="FI674" s="451"/>
      <c r="FJ674" s="451"/>
      <c r="FK674" s="451"/>
      <c r="FL674" s="451"/>
      <c r="FM674" s="451"/>
      <c r="FN674" s="451"/>
    </row>
    <row r="675" spans="1:170" ht="15.75" customHeight="1">
      <c r="A675" s="451"/>
      <c r="B675" s="451"/>
      <c r="C675" s="451"/>
      <c r="D675" s="451"/>
      <c r="E675" s="451"/>
      <c r="F675" s="451"/>
      <c r="G675" s="451"/>
      <c r="H675" s="451"/>
      <c r="I675" s="451"/>
      <c r="J675" s="451"/>
      <c r="K675" s="451"/>
      <c r="L675" s="451"/>
      <c r="M675" s="451"/>
      <c r="N675" s="451"/>
      <c r="O675" s="451"/>
      <c r="P675" s="451"/>
      <c r="Q675" s="451"/>
      <c r="R675" s="451"/>
      <c r="S675" s="451"/>
      <c r="T675" s="451"/>
      <c r="U675" s="451"/>
      <c r="V675" s="451"/>
      <c r="W675" s="451"/>
      <c r="X675" s="451"/>
      <c r="Y675" s="451"/>
      <c r="Z675" s="451"/>
      <c r="AA675" s="451"/>
      <c r="AB675" s="451"/>
      <c r="AC675" s="451"/>
      <c r="AD675" s="451"/>
      <c r="AE675" s="451"/>
      <c r="AF675" s="451"/>
      <c r="AG675" s="451"/>
      <c r="AH675" s="451"/>
      <c r="AI675" s="451"/>
      <c r="AJ675" s="451"/>
      <c r="AK675" s="451"/>
      <c r="AL675" s="451"/>
      <c r="AM675" s="451"/>
      <c r="AN675" s="451"/>
      <c r="AO675" s="451"/>
      <c r="AP675" s="451"/>
      <c r="AQ675" s="451"/>
      <c r="AR675" s="451"/>
      <c r="AS675" s="451"/>
      <c r="AT675" s="451"/>
      <c r="AU675" s="451"/>
      <c r="AV675" s="451"/>
      <c r="AW675" s="451"/>
      <c r="AX675" s="451"/>
      <c r="AY675" s="451"/>
      <c r="AZ675" s="451"/>
      <c r="BA675" s="451"/>
      <c r="BB675" s="451"/>
      <c r="BC675" s="451"/>
      <c r="BD675" s="451"/>
      <c r="BE675" s="451"/>
      <c r="BF675" s="451"/>
      <c r="BG675" s="451"/>
      <c r="BH675" s="451"/>
      <c r="BI675" s="451"/>
      <c r="BJ675" s="451"/>
      <c r="BK675" s="451"/>
      <c r="BL675" s="451"/>
      <c r="BM675" s="451"/>
      <c r="BN675" s="451"/>
      <c r="BO675" s="451"/>
      <c r="BP675" s="451"/>
      <c r="BQ675" s="451"/>
      <c r="BR675" s="451"/>
      <c r="BS675" s="451"/>
      <c r="BT675" s="451"/>
      <c r="BU675" s="451"/>
      <c r="BV675" s="451"/>
      <c r="BW675" s="451"/>
      <c r="BX675" s="451"/>
      <c r="BY675" s="451"/>
      <c r="BZ675" s="451"/>
      <c r="CA675" s="451"/>
      <c r="CB675" s="451"/>
      <c r="CC675" s="451"/>
      <c r="CD675" s="451"/>
      <c r="CE675" s="451"/>
      <c r="CF675" s="451"/>
      <c r="CG675" s="451"/>
      <c r="CH675" s="451"/>
      <c r="CI675" s="451"/>
      <c r="CJ675" s="451"/>
      <c r="CK675" s="451"/>
      <c r="CL675" s="451"/>
      <c r="CM675" s="451"/>
      <c r="CN675" s="451"/>
      <c r="CO675" s="451"/>
      <c r="CP675" s="451"/>
      <c r="CQ675" s="451"/>
      <c r="CR675" s="451"/>
      <c r="CS675" s="451"/>
      <c r="CT675" s="451"/>
      <c r="CU675" s="451"/>
      <c r="CV675" s="451"/>
      <c r="CW675" s="451"/>
      <c r="CX675" s="451"/>
      <c r="CY675" s="451"/>
      <c r="CZ675" s="451"/>
      <c r="DA675" s="451"/>
      <c r="DB675" s="451"/>
      <c r="DC675" s="451"/>
      <c r="DD675" s="451"/>
      <c r="DE675" s="451"/>
      <c r="DF675" s="451"/>
      <c r="DG675" s="451"/>
      <c r="DH675" s="451"/>
      <c r="DI675" s="451"/>
      <c r="DJ675" s="451"/>
      <c r="DK675" s="451"/>
      <c r="DL675" s="451"/>
      <c r="DM675" s="451"/>
      <c r="DN675" s="451"/>
      <c r="DO675" s="451"/>
      <c r="DP675" s="451"/>
      <c r="DQ675" s="451"/>
      <c r="DR675" s="451"/>
      <c r="DS675" s="451"/>
      <c r="DT675" s="451"/>
      <c r="DU675" s="451"/>
      <c r="DV675" s="451"/>
      <c r="DW675" s="451"/>
      <c r="DX675" s="451"/>
      <c r="DY675" s="451"/>
      <c r="DZ675" s="451"/>
      <c r="EA675" s="451"/>
      <c r="EB675" s="451"/>
      <c r="EC675" s="451"/>
      <c r="ED675" s="451"/>
      <c r="EE675" s="451"/>
      <c r="EF675" s="451"/>
      <c r="EG675" s="451"/>
      <c r="EH675" s="451"/>
      <c r="EI675" s="451"/>
      <c r="EJ675" s="451"/>
      <c r="EK675" s="451"/>
      <c r="EL675" s="451"/>
      <c r="EM675" s="451"/>
      <c r="EN675" s="451"/>
      <c r="EO675" s="451"/>
      <c r="EP675" s="451"/>
      <c r="EQ675" s="451"/>
      <c r="ER675" s="451"/>
      <c r="ES675" s="451"/>
      <c r="ET675" s="451"/>
      <c r="EU675" s="451"/>
      <c r="EV675" s="451"/>
      <c r="EW675" s="451"/>
      <c r="EX675" s="451"/>
      <c r="EY675" s="451"/>
      <c r="EZ675" s="451"/>
      <c r="FA675" s="451"/>
      <c r="FB675" s="451"/>
      <c r="FC675" s="451"/>
      <c r="FD675" s="451"/>
      <c r="FE675" s="451"/>
      <c r="FF675" s="451"/>
      <c r="FG675" s="451"/>
      <c r="FH675" s="451"/>
      <c r="FI675" s="451"/>
      <c r="FJ675" s="451"/>
      <c r="FK675" s="451"/>
      <c r="FL675" s="451"/>
      <c r="FM675" s="451"/>
      <c r="FN675" s="451"/>
    </row>
    <row r="676" spans="1:170" ht="15.75" customHeight="1">
      <c r="A676" s="451"/>
      <c r="B676" s="451"/>
      <c r="C676" s="451"/>
      <c r="D676" s="451"/>
      <c r="E676" s="451"/>
      <c r="F676" s="451"/>
      <c r="G676" s="451"/>
      <c r="H676" s="451"/>
      <c r="I676" s="451"/>
      <c r="J676" s="451"/>
      <c r="K676" s="451"/>
      <c r="L676" s="451"/>
      <c r="M676" s="451"/>
      <c r="N676" s="451"/>
      <c r="O676" s="451"/>
      <c r="P676" s="451"/>
      <c r="Q676" s="451"/>
      <c r="R676" s="451"/>
      <c r="S676" s="451"/>
      <c r="T676" s="451"/>
      <c r="U676" s="451"/>
      <c r="V676" s="451"/>
      <c r="W676" s="451"/>
      <c r="X676" s="451"/>
      <c r="Y676" s="451"/>
      <c r="Z676" s="451"/>
      <c r="AA676" s="451"/>
      <c r="AB676" s="451"/>
      <c r="AC676" s="451"/>
      <c r="AD676" s="451"/>
      <c r="AE676" s="451"/>
      <c r="AF676" s="451"/>
      <c r="AG676" s="451"/>
      <c r="AH676" s="451"/>
      <c r="AI676" s="451"/>
      <c r="AJ676" s="451"/>
      <c r="AK676" s="451"/>
      <c r="AL676" s="451"/>
      <c r="AM676" s="451"/>
      <c r="AN676" s="451"/>
      <c r="AO676" s="451"/>
      <c r="AP676" s="451"/>
      <c r="AQ676" s="451"/>
      <c r="AR676" s="451"/>
      <c r="AS676" s="451"/>
      <c r="AT676" s="451"/>
      <c r="AU676" s="451"/>
      <c r="AV676" s="451"/>
      <c r="AW676" s="451"/>
      <c r="AX676" s="451"/>
      <c r="AY676" s="451"/>
      <c r="AZ676" s="451"/>
      <c r="BA676" s="451"/>
      <c r="BB676" s="451"/>
      <c r="BC676" s="451"/>
      <c r="BD676" s="451"/>
      <c r="BE676" s="451"/>
      <c r="BF676" s="451"/>
      <c r="BG676" s="451"/>
      <c r="BH676" s="451"/>
      <c r="BI676" s="451"/>
      <c r="BJ676" s="451"/>
      <c r="BK676" s="451"/>
      <c r="BL676" s="451"/>
      <c r="BM676" s="451"/>
      <c r="BN676" s="451"/>
      <c r="BO676" s="451"/>
      <c r="BP676" s="451"/>
      <c r="BQ676" s="451"/>
      <c r="BR676" s="451"/>
      <c r="BS676" s="451"/>
      <c r="BT676" s="451"/>
      <c r="BU676" s="451"/>
      <c r="BV676" s="451"/>
      <c r="BW676" s="451"/>
      <c r="BX676" s="451"/>
      <c r="BY676" s="451"/>
      <c r="BZ676" s="451"/>
      <c r="CA676" s="451"/>
      <c r="CB676" s="451"/>
      <c r="CC676" s="451"/>
      <c r="CD676" s="451"/>
      <c r="CE676" s="451"/>
      <c r="CF676" s="451"/>
      <c r="CG676" s="451"/>
      <c r="CH676" s="451"/>
      <c r="CI676" s="451"/>
      <c r="CJ676" s="451"/>
      <c r="CK676" s="451"/>
      <c r="CL676" s="451"/>
      <c r="CM676" s="451"/>
      <c r="CN676" s="451"/>
      <c r="CO676" s="451"/>
      <c r="CP676" s="451"/>
      <c r="CQ676" s="451"/>
      <c r="CR676" s="451"/>
      <c r="CS676" s="451"/>
      <c r="CT676" s="451"/>
      <c r="CU676" s="451"/>
      <c r="CV676" s="451"/>
      <c r="CW676" s="451"/>
      <c r="CX676" s="451"/>
      <c r="CY676" s="451"/>
      <c r="CZ676" s="451"/>
      <c r="DA676" s="451"/>
      <c r="DB676" s="451"/>
      <c r="DC676" s="451"/>
      <c r="DD676" s="451"/>
      <c r="DE676" s="451"/>
      <c r="DF676" s="451"/>
      <c r="DG676" s="451"/>
      <c r="DH676" s="451"/>
      <c r="DI676" s="451"/>
      <c r="DJ676" s="451"/>
      <c r="DK676" s="451"/>
      <c r="DL676" s="451"/>
      <c r="DM676" s="451"/>
      <c r="DN676" s="451"/>
      <c r="DO676" s="451"/>
      <c r="DP676" s="451"/>
      <c r="DQ676" s="451"/>
      <c r="DR676" s="451"/>
      <c r="DS676" s="451"/>
      <c r="DT676" s="451"/>
      <c r="DU676" s="451"/>
      <c r="DV676" s="451"/>
      <c r="DW676" s="451"/>
      <c r="DX676" s="451"/>
      <c r="DY676" s="451"/>
      <c r="DZ676" s="451"/>
      <c r="EA676" s="451"/>
      <c r="EB676" s="451"/>
      <c r="EC676" s="451"/>
      <c r="ED676" s="451"/>
      <c r="EE676" s="451"/>
      <c r="EF676" s="451"/>
      <c r="EG676" s="451"/>
      <c r="EH676" s="451"/>
      <c r="EI676" s="451"/>
      <c r="EJ676" s="451"/>
      <c r="EK676" s="451"/>
      <c r="EL676" s="451"/>
      <c r="EM676" s="451"/>
      <c r="EN676" s="451"/>
      <c r="EO676" s="451"/>
      <c r="EP676" s="451"/>
      <c r="EQ676" s="451"/>
      <c r="ER676" s="451"/>
      <c r="ES676" s="451"/>
      <c r="ET676" s="451"/>
      <c r="EU676" s="451"/>
      <c r="EV676" s="451"/>
      <c r="EW676" s="451"/>
      <c r="EX676" s="451"/>
      <c r="EY676" s="451"/>
      <c r="EZ676" s="451"/>
      <c r="FA676" s="451"/>
      <c r="FB676" s="451"/>
      <c r="FC676" s="451"/>
      <c r="FD676" s="451"/>
      <c r="FE676" s="451"/>
      <c r="FF676" s="451"/>
      <c r="FG676" s="451"/>
      <c r="FH676" s="451"/>
      <c r="FI676" s="451"/>
      <c r="FJ676" s="451"/>
      <c r="FK676" s="451"/>
      <c r="FL676" s="451"/>
      <c r="FM676" s="451"/>
      <c r="FN676" s="451"/>
    </row>
    <row r="677" spans="1:170" ht="15.75" customHeight="1">
      <c r="A677" s="451"/>
      <c r="B677" s="451"/>
      <c r="C677" s="451"/>
      <c r="D677" s="451"/>
      <c r="E677" s="451"/>
      <c r="F677" s="451"/>
      <c r="G677" s="451"/>
      <c r="H677" s="451"/>
      <c r="I677" s="451"/>
      <c r="J677" s="451"/>
      <c r="K677" s="451"/>
      <c r="L677" s="451"/>
      <c r="M677" s="451"/>
      <c r="N677" s="451"/>
      <c r="O677" s="451"/>
      <c r="P677" s="451"/>
      <c r="Q677" s="451"/>
      <c r="R677" s="451"/>
      <c r="S677" s="451"/>
      <c r="T677" s="451"/>
      <c r="U677" s="451"/>
      <c r="V677" s="451"/>
      <c r="W677" s="451"/>
      <c r="X677" s="451"/>
      <c r="Y677" s="451"/>
      <c r="Z677" s="451"/>
      <c r="AA677" s="451"/>
      <c r="AB677" s="451"/>
      <c r="AC677" s="451"/>
      <c r="AD677" s="451"/>
      <c r="AE677" s="451"/>
      <c r="AF677" s="451"/>
      <c r="AG677" s="451"/>
      <c r="AH677" s="451"/>
      <c r="AI677" s="451"/>
      <c r="AJ677" s="451"/>
      <c r="AK677" s="451"/>
      <c r="AL677" s="451"/>
      <c r="AM677" s="451"/>
      <c r="AN677" s="451"/>
      <c r="AO677" s="451"/>
      <c r="AP677" s="451"/>
      <c r="AQ677" s="451"/>
      <c r="AR677" s="451"/>
      <c r="AS677" s="451"/>
      <c r="AT677" s="451"/>
      <c r="AU677" s="451"/>
      <c r="AV677" s="451"/>
      <c r="AW677" s="451"/>
      <c r="AX677" s="451"/>
      <c r="AY677" s="451"/>
      <c r="AZ677" s="451"/>
      <c r="BA677" s="451"/>
      <c r="BB677" s="451"/>
      <c r="BC677" s="451"/>
      <c r="BD677" s="451"/>
      <c r="BE677" s="451"/>
      <c r="BF677" s="451"/>
      <c r="BG677" s="451"/>
      <c r="BH677" s="451"/>
      <c r="BI677" s="451"/>
      <c r="BJ677" s="451"/>
      <c r="BK677" s="451"/>
      <c r="BL677" s="451"/>
      <c r="BM677" s="451"/>
      <c r="BN677" s="451"/>
      <c r="BO677" s="451"/>
      <c r="BP677" s="451"/>
      <c r="BQ677" s="451"/>
      <c r="BR677" s="451"/>
      <c r="BS677" s="451"/>
      <c r="BT677" s="451"/>
      <c r="BU677" s="451"/>
      <c r="BV677" s="451"/>
      <c r="BW677" s="451"/>
      <c r="BX677" s="451"/>
      <c r="BY677" s="451"/>
      <c r="BZ677" s="451"/>
      <c r="CA677" s="451"/>
      <c r="CB677" s="451"/>
      <c r="CC677" s="451"/>
      <c r="CD677" s="451"/>
      <c r="CE677" s="451"/>
      <c r="CF677" s="451"/>
      <c r="CG677" s="451"/>
      <c r="CH677" s="451"/>
      <c r="CI677" s="451"/>
      <c r="CJ677" s="451"/>
      <c r="CK677" s="451"/>
      <c r="CL677" s="451"/>
      <c r="CM677" s="451"/>
      <c r="CN677" s="451"/>
      <c r="CO677" s="451"/>
      <c r="CP677" s="451"/>
      <c r="CQ677" s="451"/>
      <c r="CR677" s="451"/>
      <c r="CS677" s="451"/>
      <c r="CT677" s="451"/>
      <c r="CU677" s="451"/>
      <c r="CV677" s="451"/>
      <c r="CW677" s="451"/>
      <c r="CX677" s="451"/>
      <c r="CY677" s="451"/>
      <c r="CZ677" s="451"/>
      <c r="DA677" s="451"/>
      <c r="DB677" s="451"/>
      <c r="DC677" s="451"/>
      <c r="DD677" s="451"/>
      <c r="DE677" s="451"/>
      <c r="DF677" s="451"/>
      <c r="DG677" s="451"/>
      <c r="DH677" s="451"/>
      <c r="DI677" s="451"/>
      <c r="DJ677" s="451"/>
      <c r="DK677" s="451"/>
      <c r="DL677" s="451"/>
      <c r="DM677" s="451"/>
      <c r="DN677" s="451"/>
      <c r="DO677" s="451"/>
      <c r="DP677" s="451"/>
      <c r="DQ677" s="451"/>
      <c r="DR677" s="451"/>
      <c r="DS677" s="451"/>
      <c r="DT677" s="451"/>
      <c r="DU677" s="451"/>
      <c r="DV677" s="451"/>
      <c r="DW677" s="451"/>
      <c r="DX677" s="451"/>
      <c r="DY677" s="451"/>
      <c r="DZ677" s="451"/>
      <c r="EA677" s="451"/>
      <c r="EB677" s="451"/>
      <c r="EC677" s="451"/>
      <c r="ED677" s="451"/>
      <c r="EE677" s="451"/>
      <c r="EF677" s="451"/>
      <c r="EG677" s="451"/>
      <c r="EH677" s="451"/>
      <c r="EI677" s="451"/>
      <c r="EJ677" s="451"/>
      <c r="EK677" s="451"/>
      <c r="EL677" s="451"/>
      <c r="EM677" s="451"/>
      <c r="EN677" s="451"/>
      <c r="EO677" s="451"/>
      <c r="EP677" s="451"/>
      <c r="EQ677" s="451"/>
      <c r="ER677" s="451"/>
      <c r="ES677" s="451"/>
      <c r="ET677" s="451"/>
      <c r="EU677" s="451"/>
      <c r="EV677" s="451"/>
      <c r="EW677" s="451"/>
      <c r="EX677" s="451"/>
      <c r="EY677" s="451"/>
      <c r="EZ677" s="451"/>
      <c r="FA677" s="451"/>
      <c r="FB677" s="451"/>
      <c r="FC677" s="451"/>
      <c r="FD677" s="451"/>
      <c r="FE677" s="451"/>
      <c r="FF677" s="451"/>
      <c r="FG677" s="451"/>
      <c r="FH677" s="451"/>
      <c r="FI677" s="451"/>
      <c r="FJ677" s="451"/>
      <c r="FK677" s="451"/>
      <c r="FL677" s="451"/>
      <c r="FM677" s="451"/>
      <c r="FN677" s="451"/>
    </row>
    <row r="678" spans="1:170" ht="15.75" customHeight="1">
      <c r="A678" s="451"/>
      <c r="B678" s="451"/>
      <c r="C678" s="451"/>
      <c r="D678" s="451"/>
      <c r="E678" s="451"/>
      <c r="F678" s="451"/>
      <c r="G678" s="451"/>
      <c r="H678" s="451"/>
      <c r="I678" s="451"/>
      <c r="J678" s="451"/>
      <c r="K678" s="451"/>
      <c r="L678" s="451"/>
      <c r="M678" s="451"/>
      <c r="N678" s="451"/>
      <c r="O678" s="451"/>
      <c r="P678" s="451"/>
      <c r="Q678" s="451"/>
      <c r="R678" s="451"/>
      <c r="S678" s="451"/>
      <c r="T678" s="451"/>
      <c r="U678" s="451"/>
      <c r="V678" s="451"/>
      <c r="W678" s="451"/>
      <c r="X678" s="451"/>
      <c r="Y678" s="451"/>
      <c r="Z678" s="451"/>
      <c r="AA678" s="451"/>
      <c r="AB678" s="451"/>
      <c r="AC678" s="451"/>
      <c r="AD678" s="451"/>
      <c r="AE678" s="451"/>
      <c r="AF678" s="451"/>
      <c r="AG678" s="451"/>
      <c r="AH678" s="451"/>
      <c r="AI678" s="451"/>
      <c r="AJ678" s="451"/>
      <c r="AK678" s="451"/>
      <c r="AL678" s="451"/>
      <c r="AM678" s="451"/>
      <c r="AN678" s="451"/>
      <c r="AO678" s="451"/>
      <c r="AP678" s="451"/>
      <c r="AQ678" s="451"/>
      <c r="AR678" s="451"/>
      <c r="AS678" s="451"/>
      <c r="AT678" s="451"/>
      <c r="AU678" s="451"/>
      <c r="AV678" s="451"/>
      <c r="AW678" s="451"/>
      <c r="AX678" s="451"/>
      <c r="AY678" s="451"/>
      <c r="AZ678" s="451"/>
      <c r="BA678" s="451"/>
      <c r="BB678" s="451"/>
      <c r="BC678" s="451"/>
      <c r="BD678" s="451"/>
      <c r="BE678" s="451"/>
      <c r="BF678" s="451"/>
      <c r="BG678" s="451"/>
      <c r="BH678" s="451"/>
      <c r="BI678" s="451"/>
      <c r="BJ678" s="451"/>
      <c r="BK678" s="451"/>
      <c r="BL678" s="451"/>
      <c r="BM678" s="451"/>
      <c r="BN678" s="451"/>
      <c r="BO678" s="451"/>
      <c r="BP678" s="451"/>
      <c r="BQ678" s="451"/>
      <c r="BR678" s="451"/>
      <c r="BS678" s="451"/>
      <c r="BT678" s="451"/>
      <c r="BU678" s="451"/>
      <c r="BV678" s="451"/>
      <c r="BW678" s="451"/>
      <c r="BX678" s="451"/>
      <c r="BY678" s="451"/>
      <c r="BZ678" s="451"/>
      <c r="CA678" s="451"/>
      <c r="CB678" s="451"/>
      <c r="CC678" s="451"/>
      <c r="CD678" s="451"/>
      <c r="CE678" s="451"/>
      <c r="CF678" s="451"/>
      <c r="CG678" s="451"/>
      <c r="CH678" s="451"/>
      <c r="CI678" s="451"/>
      <c r="CJ678" s="451"/>
      <c r="CK678" s="451"/>
      <c r="CL678" s="451"/>
      <c r="CM678" s="451"/>
      <c r="CN678" s="451"/>
      <c r="CO678" s="451"/>
      <c r="CP678" s="451"/>
      <c r="CQ678" s="451"/>
      <c r="CR678" s="451"/>
      <c r="CS678" s="451"/>
      <c r="CT678" s="451"/>
      <c r="CU678" s="451"/>
      <c r="CV678" s="451"/>
      <c r="CW678" s="451"/>
      <c r="CX678" s="451"/>
      <c r="CY678" s="451"/>
      <c r="CZ678" s="451"/>
      <c r="DA678" s="451"/>
      <c r="DB678" s="451"/>
      <c r="DC678" s="451"/>
      <c r="DD678" s="451"/>
      <c r="DE678" s="451"/>
      <c r="DF678" s="451"/>
      <c r="DG678" s="451"/>
      <c r="DH678" s="451"/>
      <c r="DI678" s="451"/>
      <c r="DJ678" s="451"/>
      <c r="DK678" s="451"/>
      <c r="DL678" s="451"/>
      <c r="DM678" s="451"/>
      <c r="DN678" s="451"/>
      <c r="DO678" s="451"/>
      <c r="DP678" s="451"/>
      <c r="DQ678" s="451"/>
      <c r="DR678" s="451"/>
      <c r="DS678" s="451"/>
      <c r="DT678" s="451"/>
      <c r="DU678" s="451"/>
      <c r="DV678" s="451"/>
      <c r="DW678" s="451"/>
      <c r="DX678" s="451"/>
      <c r="DY678" s="451"/>
      <c r="DZ678" s="451"/>
      <c r="EA678" s="451"/>
      <c r="EB678" s="451"/>
      <c r="EC678" s="451"/>
      <c r="ED678" s="451"/>
      <c r="EE678" s="451"/>
      <c r="EF678" s="451"/>
      <c r="EG678" s="451"/>
      <c r="EH678" s="451"/>
      <c r="EI678" s="451"/>
      <c r="EJ678" s="451"/>
      <c r="EK678" s="451"/>
      <c r="EL678" s="451"/>
      <c r="EM678" s="451"/>
      <c r="EN678" s="451"/>
      <c r="EO678" s="451"/>
      <c r="EP678" s="451"/>
      <c r="EQ678" s="451"/>
      <c r="ER678" s="451"/>
      <c r="ES678" s="451"/>
      <c r="ET678" s="451"/>
      <c r="EU678" s="451"/>
      <c r="EV678" s="451"/>
      <c r="EW678" s="451"/>
      <c r="EX678" s="451"/>
      <c r="EY678" s="451"/>
      <c r="EZ678" s="451"/>
      <c r="FA678" s="451"/>
      <c r="FB678" s="451"/>
      <c r="FC678" s="451"/>
      <c r="FD678" s="451"/>
      <c r="FE678" s="451"/>
      <c r="FF678" s="451"/>
      <c r="FG678" s="451"/>
      <c r="FH678" s="451"/>
      <c r="FI678" s="451"/>
      <c r="FJ678" s="451"/>
      <c r="FK678" s="451"/>
      <c r="FL678" s="451"/>
      <c r="FM678" s="451"/>
      <c r="FN678" s="451"/>
    </row>
    <row r="679" spans="1:170" ht="15.75" customHeight="1">
      <c r="A679" s="451"/>
      <c r="B679" s="451"/>
      <c r="C679" s="451"/>
      <c r="D679" s="451"/>
      <c r="E679" s="451"/>
      <c r="F679" s="451"/>
      <c r="G679" s="451"/>
      <c r="H679" s="451"/>
      <c r="I679" s="451"/>
      <c r="J679" s="451"/>
      <c r="K679" s="451"/>
      <c r="L679" s="451"/>
      <c r="M679" s="451"/>
      <c r="N679" s="451"/>
      <c r="O679" s="451"/>
      <c r="P679" s="451"/>
      <c r="Q679" s="451"/>
      <c r="R679" s="451"/>
      <c r="S679" s="451"/>
      <c r="T679" s="451"/>
      <c r="U679" s="451"/>
      <c r="V679" s="451"/>
      <c r="W679" s="451"/>
      <c r="X679" s="451"/>
      <c r="Y679" s="451"/>
      <c r="Z679" s="451"/>
      <c r="AA679" s="451"/>
      <c r="AB679" s="451"/>
      <c r="AC679" s="451"/>
      <c r="AD679" s="451"/>
      <c r="AE679" s="451"/>
      <c r="AF679" s="451"/>
      <c r="AG679" s="451"/>
      <c r="AH679" s="451"/>
      <c r="AI679" s="451"/>
      <c r="AJ679" s="451"/>
      <c r="AK679" s="451"/>
      <c r="AL679" s="451"/>
      <c r="AM679" s="451"/>
      <c r="AN679" s="451"/>
      <c r="AO679" s="451"/>
      <c r="AP679" s="451"/>
      <c r="AQ679" s="451"/>
      <c r="AR679" s="451"/>
      <c r="AS679" s="451"/>
      <c r="AT679" s="451"/>
      <c r="AU679" s="451"/>
      <c r="AV679" s="451"/>
      <c r="AW679" s="451"/>
      <c r="AX679" s="451"/>
      <c r="AY679" s="451"/>
      <c r="AZ679" s="451"/>
      <c r="BA679" s="451"/>
      <c r="BB679" s="451"/>
      <c r="BC679" s="451"/>
      <c r="BD679" s="451"/>
      <c r="BE679" s="451"/>
      <c r="BF679" s="451"/>
      <c r="BG679" s="451"/>
      <c r="BH679" s="451"/>
      <c r="BI679" s="451"/>
      <c r="BJ679" s="451"/>
      <c r="BK679" s="451"/>
      <c r="BL679" s="451"/>
      <c r="BM679" s="451"/>
      <c r="BN679" s="451"/>
      <c r="BO679" s="451"/>
      <c r="BP679" s="451"/>
      <c r="BQ679" s="451"/>
      <c r="BR679" s="451"/>
      <c r="BS679" s="451"/>
      <c r="BT679" s="451"/>
      <c r="BU679" s="451"/>
      <c r="BV679" s="451"/>
      <c r="BW679" s="451"/>
      <c r="BX679" s="451"/>
      <c r="BY679" s="451"/>
      <c r="BZ679" s="451"/>
      <c r="CA679" s="451"/>
      <c r="CB679" s="451"/>
      <c r="CC679" s="451"/>
      <c r="CD679" s="451"/>
      <c r="CE679" s="451"/>
      <c r="CF679" s="451"/>
      <c r="CG679" s="451"/>
      <c r="CH679" s="451"/>
      <c r="CI679" s="451"/>
      <c r="CJ679" s="451"/>
      <c r="CK679" s="451"/>
      <c r="CL679" s="451"/>
      <c r="CM679" s="451"/>
      <c r="CN679" s="451"/>
      <c r="CO679" s="451"/>
      <c r="CP679" s="451"/>
      <c r="CQ679" s="451"/>
      <c r="CR679" s="451"/>
      <c r="CS679" s="451"/>
      <c r="CT679" s="451"/>
      <c r="CU679" s="451"/>
      <c r="CV679" s="451"/>
      <c r="CW679" s="451"/>
      <c r="CX679" s="451"/>
      <c r="CY679" s="451"/>
      <c r="CZ679" s="451"/>
      <c r="DA679" s="451"/>
      <c r="DB679" s="451"/>
      <c r="DC679" s="451"/>
      <c r="DD679" s="451"/>
      <c r="DE679" s="451"/>
      <c r="DF679" s="451"/>
      <c r="DG679" s="451"/>
      <c r="DH679" s="451"/>
      <c r="DI679" s="451"/>
      <c r="DJ679" s="451"/>
      <c r="DK679" s="451"/>
      <c r="DL679" s="451"/>
      <c r="DM679" s="451"/>
      <c r="DN679" s="451"/>
      <c r="DO679" s="451"/>
      <c r="DP679" s="451"/>
      <c r="DQ679" s="451"/>
      <c r="DR679" s="451"/>
      <c r="DS679" s="451"/>
      <c r="DT679" s="451"/>
      <c r="DU679" s="451"/>
      <c r="DV679" s="451"/>
      <c r="DW679" s="451"/>
      <c r="DX679" s="451"/>
      <c r="DY679" s="451"/>
      <c r="DZ679" s="451"/>
      <c r="EA679" s="451"/>
      <c r="EB679" s="451"/>
      <c r="EC679" s="451"/>
      <c r="ED679" s="451"/>
      <c r="EE679" s="451"/>
      <c r="EF679" s="451"/>
      <c r="EG679" s="451"/>
      <c r="EH679" s="451"/>
      <c r="EI679" s="451"/>
      <c r="EJ679" s="451"/>
      <c r="EK679" s="451"/>
      <c r="EL679" s="451"/>
      <c r="EM679" s="451"/>
      <c r="EN679" s="451"/>
      <c r="EO679" s="451"/>
      <c r="EP679" s="451"/>
      <c r="EQ679" s="451"/>
      <c r="ER679" s="451"/>
      <c r="ES679" s="451"/>
      <c r="ET679" s="451"/>
      <c r="EU679" s="451"/>
      <c r="EV679" s="451"/>
      <c r="EW679" s="451"/>
      <c r="EX679" s="451"/>
      <c r="EY679" s="451"/>
      <c r="EZ679" s="451"/>
      <c r="FA679" s="451"/>
      <c r="FB679" s="451"/>
      <c r="FC679" s="451"/>
      <c r="FD679" s="451"/>
      <c r="FE679" s="451"/>
      <c r="FF679" s="451"/>
      <c r="FG679" s="451"/>
      <c r="FH679" s="451"/>
      <c r="FI679" s="451"/>
      <c r="FJ679" s="451"/>
      <c r="FK679" s="451"/>
      <c r="FL679" s="451"/>
      <c r="FM679" s="451"/>
      <c r="FN679" s="451"/>
    </row>
    <row r="680" spans="1:170" ht="15.75" customHeight="1">
      <c r="A680" s="451"/>
      <c r="B680" s="451"/>
      <c r="C680" s="451"/>
      <c r="D680" s="451"/>
      <c r="E680" s="451"/>
      <c r="F680" s="451"/>
      <c r="G680" s="451"/>
      <c r="H680" s="451"/>
      <c r="I680" s="451"/>
      <c r="J680" s="451"/>
      <c r="K680" s="451"/>
      <c r="L680" s="451"/>
      <c r="M680" s="451"/>
      <c r="N680" s="451"/>
      <c r="O680" s="451"/>
      <c r="P680" s="451"/>
      <c r="Q680" s="451"/>
      <c r="R680" s="451"/>
      <c r="S680" s="451"/>
      <c r="T680" s="451"/>
      <c r="U680" s="451"/>
      <c r="V680" s="451"/>
      <c r="W680" s="451"/>
      <c r="X680" s="451"/>
      <c r="Y680" s="451"/>
      <c r="Z680" s="451"/>
      <c r="AA680" s="451"/>
      <c r="AB680" s="451"/>
      <c r="AC680" s="451"/>
      <c r="AD680" s="451"/>
      <c r="AE680" s="451"/>
      <c r="AF680" s="451"/>
      <c r="AG680" s="451"/>
      <c r="AH680" s="451"/>
      <c r="AI680" s="451"/>
      <c r="AJ680" s="451"/>
      <c r="AK680" s="451"/>
      <c r="AL680" s="451"/>
      <c r="AM680" s="451"/>
      <c r="AN680" s="451"/>
      <c r="AO680" s="451"/>
      <c r="AP680" s="451"/>
      <c r="AQ680" s="451"/>
      <c r="AR680" s="451"/>
      <c r="AS680" s="451"/>
      <c r="AT680" s="451"/>
      <c r="AU680" s="451"/>
      <c r="AV680" s="451"/>
      <c r="AW680" s="451"/>
      <c r="AX680" s="451"/>
      <c r="AY680" s="451"/>
      <c r="AZ680" s="451"/>
      <c r="BA680" s="451"/>
      <c r="BB680" s="451"/>
      <c r="BC680" s="451"/>
      <c r="BD680" s="451"/>
      <c r="BE680" s="451"/>
      <c r="BF680" s="451"/>
      <c r="BG680" s="451"/>
      <c r="BH680" s="451"/>
      <c r="BI680" s="451"/>
      <c r="BJ680" s="451"/>
      <c r="BK680" s="451"/>
      <c r="BL680" s="451"/>
      <c r="BM680" s="451"/>
      <c r="BN680" s="451"/>
      <c r="BO680" s="451"/>
      <c r="BP680" s="451"/>
      <c r="BQ680" s="451"/>
      <c r="BR680" s="451"/>
      <c r="BS680" s="451"/>
      <c r="BT680" s="451"/>
      <c r="BU680" s="451"/>
      <c r="BV680" s="451"/>
      <c r="BW680" s="451"/>
      <c r="BX680" s="451"/>
      <c r="BY680" s="451"/>
      <c r="BZ680" s="451"/>
      <c r="CA680" s="451"/>
      <c r="CB680" s="451"/>
      <c r="CC680" s="451"/>
      <c r="CD680" s="451"/>
      <c r="CE680" s="451"/>
      <c r="CF680" s="451"/>
      <c r="CG680" s="451"/>
      <c r="CH680" s="451"/>
      <c r="CI680" s="451"/>
      <c r="CJ680" s="451"/>
      <c r="CK680" s="451"/>
      <c r="CL680" s="451"/>
      <c r="CM680" s="451"/>
      <c r="CN680" s="451"/>
      <c r="CO680" s="451"/>
      <c r="CP680" s="451"/>
      <c r="CQ680" s="451"/>
      <c r="CR680" s="451"/>
      <c r="CS680" s="451"/>
      <c r="CT680" s="451"/>
      <c r="CU680" s="451"/>
      <c r="CV680" s="451"/>
      <c r="CW680" s="451"/>
      <c r="CX680" s="451"/>
      <c r="CY680" s="451"/>
      <c r="CZ680" s="451"/>
      <c r="DA680" s="451"/>
      <c r="DB680" s="451"/>
      <c r="DC680" s="451"/>
      <c r="DD680" s="451"/>
      <c r="DE680" s="451"/>
      <c r="DF680" s="451"/>
      <c r="DG680" s="451"/>
      <c r="DH680" s="451"/>
      <c r="DI680" s="451"/>
      <c r="DJ680" s="451"/>
      <c r="DK680" s="451"/>
      <c r="DL680" s="451"/>
      <c r="DM680" s="451"/>
      <c r="DN680" s="451"/>
      <c r="DO680" s="451"/>
      <c r="DP680" s="451"/>
      <c r="DQ680" s="451"/>
      <c r="DR680" s="451"/>
      <c r="DS680" s="451"/>
      <c r="DT680" s="451"/>
      <c r="DU680" s="451"/>
      <c r="DV680" s="451"/>
      <c r="DW680" s="451"/>
      <c r="DX680" s="451"/>
      <c r="DY680" s="451"/>
      <c r="DZ680" s="451"/>
      <c r="EA680" s="451"/>
      <c r="EB680" s="451"/>
      <c r="EC680" s="451"/>
      <c r="ED680" s="451"/>
      <c r="EE680" s="451"/>
      <c r="EF680" s="451"/>
      <c r="EG680" s="451"/>
      <c r="EH680" s="451"/>
      <c r="EI680" s="451"/>
      <c r="EJ680" s="451"/>
      <c r="EK680" s="451"/>
      <c r="EL680" s="451"/>
      <c r="EM680" s="451"/>
      <c r="EN680" s="451"/>
      <c r="EO680" s="451"/>
      <c r="EP680" s="451"/>
      <c r="EQ680" s="451"/>
      <c r="ER680" s="451"/>
      <c r="ES680" s="451"/>
      <c r="ET680" s="451"/>
      <c r="EU680" s="451"/>
      <c r="EV680" s="451"/>
      <c r="EW680" s="451"/>
      <c r="EX680" s="451"/>
      <c r="EY680" s="451"/>
      <c r="EZ680" s="451"/>
      <c r="FA680" s="451"/>
      <c r="FB680" s="451"/>
      <c r="FC680" s="451"/>
      <c r="FD680" s="451"/>
      <c r="FE680" s="451"/>
      <c r="FF680" s="451"/>
      <c r="FG680" s="451"/>
      <c r="FH680" s="451"/>
      <c r="FI680" s="451"/>
      <c r="FJ680" s="451"/>
      <c r="FK680" s="451"/>
      <c r="FL680" s="451"/>
      <c r="FM680" s="451"/>
      <c r="FN680" s="451"/>
    </row>
    <row r="681" spans="1:170" ht="15.75" customHeight="1">
      <c r="A681" s="451"/>
      <c r="B681" s="451"/>
      <c r="C681" s="451"/>
      <c r="D681" s="451"/>
      <c r="E681" s="451"/>
      <c r="F681" s="451"/>
      <c r="G681" s="451"/>
      <c r="H681" s="451"/>
      <c r="I681" s="451"/>
      <c r="J681" s="451"/>
      <c r="K681" s="451"/>
      <c r="L681" s="451"/>
      <c r="M681" s="451"/>
      <c r="N681" s="451"/>
      <c r="O681" s="451"/>
      <c r="P681" s="451"/>
      <c r="Q681" s="451"/>
      <c r="R681" s="451"/>
      <c r="S681" s="451"/>
      <c r="T681" s="451"/>
      <c r="U681" s="451"/>
      <c r="V681" s="451"/>
      <c r="W681" s="451"/>
      <c r="X681" s="451"/>
      <c r="Y681" s="451"/>
      <c r="Z681" s="451"/>
      <c r="AA681" s="451"/>
      <c r="AB681" s="451"/>
      <c r="AC681" s="451"/>
      <c r="AD681" s="451"/>
      <c r="AE681" s="451"/>
      <c r="AF681" s="451"/>
      <c r="AG681" s="451"/>
      <c r="AH681" s="451"/>
      <c r="AI681" s="451"/>
      <c r="AJ681" s="451"/>
      <c r="AK681" s="451"/>
      <c r="AL681" s="451"/>
      <c r="AM681" s="451"/>
      <c r="AN681" s="451"/>
      <c r="AO681" s="451"/>
      <c r="AP681" s="451"/>
      <c r="AQ681" s="451"/>
      <c r="AR681" s="451"/>
      <c r="AS681" s="451"/>
      <c r="AT681" s="451"/>
      <c r="AU681" s="451"/>
      <c r="AV681" s="451"/>
      <c r="AW681" s="451"/>
      <c r="AX681" s="451"/>
      <c r="AY681" s="451"/>
      <c r="AZ681" s="451"/>
      <c r="BA681" s="451"/>
      <c r="BB681" s="451"/>
      <c r="BC681" s="451"/>
      <c r="BD681" s="451"/>
      <c r="BE681" s="451"/>
      <c r="BF681" s="451"/>
      <c r="BG681" s="451"/>
      <c r="BH681" s="451"/>
      <c r="BI681" s="451"/>
      <c r="BJ681" s="451"/>
      <c r="BK681" s="451"/>
      <c r="BL681" s="451"/>
      <c r="BM681" s="451"/>
      <c r="BN681" s="451"/>
      <c r="BO681" s="451"/>
      <c r="BP681" s="451"/>
      <c r="BQ681" s="451"/>
      <c r="BR681" s="451"/>
      <c r="BS681" s="451"/>
      <c r="BT681" s="451"/>
      <c r="BU681" s="451"/>
      <c r="BV681" s="451"/>
      <c r="BW681" s="451"/>
      <c r="BX681" s="451"/>
      <c r="BY681" s="451"/>
      <c r="BZ681" s="451"/>
      <c r="CA681" s="451"/>
      <c r="CB681" s="451"/>
      <c r="CC681" s="451"/>
      <c r="CD681" s="451"/>
      <c r="CE681" s="451"/>
      <c r="CF681" s="451"/>
      <c r="CG681" s="451"/>
      <c r="CH681" s="451"/>
      <c r="CI681" s="451"/>
      <c r="CJ681" s="451"/>
      <c r="CK681" s="451"/>
      <c r="CL681" s="451"/>
      <c r="CM681" s="451"/>
      <c r="CN681" s="451"/>
      <c r="CO681" s="451"/>
      <c r="CP681" s="451"/>
      <c r="CQ681" s="451"/>
      <c r="CR681" s="451"/>
      <c r="CS681" s="451"/>
      <c r="CT681" s="451"/>
      <c r="CU681" s="451"/>
      <c r="CV681" s="451"/>
      <c r="CW681" s="451"/>
      <c r="CX681" s="451"/>
      <c r="CY681" s="451"/>
      <c r="CZ681" s="451"/>
      <c r="DA681" s="451"/>
      <c r="DB681" s="451"/>
      <c r="DC681" s="451"/>
      <c r="DD681" s="451"/>
      <c r="DE681" s="451"/>
      <c r="DF681" s="451"/>
      <c r="DG681" s="451"/>
      <c r="DH681" s="451"/>
      <c r="DI681" s="451"/>
      <c r="DJ681" s="451"/>
      <c r="DK681" s="451"/>
      <c r="DL681" s="451"/>
      <c r="DM681" s="451"/>
      <c r="DN681" s="451"/>
      <c r="DO681" s="451"/>
      <c r="DP681" s="451"/>
      <c r="DQ681" s="451"/>
      <c r="DR681" s="451"/>
      <c r="DS681" s="451"/>
      <c r="DT681" s="451"/>
      <c r="DU681" s="451"/>
      <c r="DV681" s="451"/>
      <c r="DW681" s="451"/>
      <c r="DX681" s="451"/>
      <c r="DY681" s="451"/>
      <c r="DZ681" s="451"/>
      <c r="EA681" s="451"/>
      <c r="EB681" s="451"/>
      <c r="EC681" s="451"/>
      <c r="ED681" s="451"/>
      <c r="EE681" s="451"/>
      <c r="EF681" s="451"/>
      <c r="EG681" s="451"/>
      <c r="EH681" s="451"/>
      <c r="EI681" s="451"/>
      <c r="EJ681" s="451"/>
      <c r="EK681" s="451"/>
      <c r="EL681" s="451"/>
      <c r="EM681" s="451"/>
      <c r="EN681" s="451"/>
      <c r="EO681" s="451"/>
      <c r="EP681" s="451"/>
      <c r="EQ681" s="451"/>
      <c r="ER681" s="451"/>
      <c r="ES681" s="451"/>
      <c r="ET681" s="451"/>
      <c r="EU681" s="451"/>
      <c r="EV681" s="451"/>
      <c r="EW681" s="451"/>
      <c r="EX681" s="451"/>
      <c r="EY681" s="451"/>
      <c r="EZ681" s="451"/>
      <c r="FA681" s="451"/>
      <c r="FB681" s="451"/>
      <c r="FC681" s="451"/>
      <c r="FD681" s="451"/>
      <c r="FE681" s="451"/>
      <c r="FF681" s="451"/>
      <c r="FG681" s="451"/>
      <c r="FH681" s="451"/>
      <c r="FI681" s="451"/>
      <c r="FJ681" s="451"/>
      <c r="FK681" s="451"/>
      <c r="FL681" s="451"/>
      <c r="FM681" s="451"/>
      <c r="FN681" s="451"/>
    </row>
    <row r="682" spans="1:170" ht="15.75" customHeight="1">
      <c r="A682" s="451"/>
      <c r="B682" s="451"/>
      <c r="C682" s="451"/>
      <c r="D682" s="451"/>
      <c r="E682" s="451"/>
      <c r="F682" s="451"/>
      <c r="G682" s="451"/>
      <c r="H682" s="451"/>
      <c r="I682" s="451"/>
      <c r="J682" s="451"/>
      <c r="K682" s="451"/>
      <c r="L682" s="451"/>
      <c r="M682" s="451"/>
      <c r="N682" s="451"/>
      <c r="O682" s="451"/>
      <c r="P682" s="451"/>
      <c r="Q682" s="451"/>
      <c r="R682" s="451"/>
      <c r="S682" s="451"/>
      <c r="T682" s="451"/>
      <c r="U682" s="451"/>
      <c r="V682" s="451"/>
      <c r="W682" s="451"/>
      <c r="X682" s="451"/>
      <c r="Y682" s="451"/>
      <c r="Z682" s="451"/>
      <c r="AA682" s="451"/>
      <c r="AB682" s="451"/>
      <c r="AC682" s="451"/>
      <c r="AD682" s="451"/>
      <c r="AE682" s="451"/>
      <c r="AF682" s="451"/>
      <c r="AG682" s="451"/>
      <c r="AH682" s="451"/>
      <c r="AI682" s="451"/>
      <c r="AJ682" s="451"/>
      <c r="AK682" s="451"/>
      <c r="AL682" s="451"/>
      <c r="AM682" s="451"/>
      <c r="AN682" s="451"/>
      <c r="AO682" s="451"/>
      <c r="AP682" s="451"/>
      <c r="AQ682" s="451"/>
      <c r="AR682" s="451"/>
      <c r="AS682" s="451"/>
      <c r="AT682" s="451"/>
      <c r="AU682" s="451"/>
      <c r="AV682" s="451"/>
      <c r="AW682" s="451"/>
      <c r="AX682" s="451"/>
      <c r="AY682" s="451"/>
      <c r="AZ682" s="451"/>
      <c r="BA682" s="451"/>
      <c r="BB682" s="451"/>
      <c r="BC682" s="451"/>
      <c r="BD682" s="451"/>
      <c r="BE682" s="451"/>
      <c r="BF682" s="451"/>
      <c r="BG682" s="451"/>
      <c r="BH682" s="451"/>
      <c r="BI682" s="451"/>
      <c r="BJ682" s="451"/>
      <c r="BK682" s="451"/>
      <c r="BL682" s="451"/>
      <c r="BM682" s="451"/>
      <c r="BN682" s="451"/>
      <c r="BO682" s="451"/>
      <c r="BP682" s="451"/>
      <c r="BQ682" s="451"/>
      <c r="BR682" s="451"/>
      <c r="BS682" s="451"/>
      <c r="BT682" s="451"/>
      <c r="BU682" s="451"/>
      <c r="BV682" s="451"/>
      <c r="BW682" s="451"/>
      <c r="BX682" s="451"/>
      <c r="BY682" s="451"/>
      <c r="BZ682" s="451"/>
      <c r="CA682" s="451"/>
      <c r="CB682" s="451"/>
      <c r="CC682" s="451"/>
      <c r="CD682" s="451"/>
      <c r="CE682" s="451"/>
      <c r="CF682" s="451"/>
      <c r="CG682" s="451"/>
      <c r="CH682" s="451"/>
      <c r="CI682" s="451"/>
      <c r="CJ682" s="451"/>
      <c r="CK682" s="451"/>
      <c r="CL682" s="451"/>
      <c r="CM682" s="451"/>
      <c r="CN682" s="451"/>
      <c r="CO682" s="451"/>
      <c r="CP682" s="451"/>
      <c r="CQ682" s="451"/>
      <c r="CR682" s="451"/>
      <c r="CS682" s="451"/>
      <c r="CT682" s="451"/>
      <c r="CU682" s="451"/>
      <c r="CV682" s="451"/>
      <c r="CW682" s="451"/>
      <c r="CX682" s="451"/>
      <c r="CY682" s="451"/>
      <c r="CZ682" s="451"/>
      <c r="DA682" s="451"/>
      <c r="DB682" s="451"/>
      <c r="DC682" s="451"/>
      <c r="DD682" s="451"/>
      <c r="DE682" s="451"/>
      <c r="DF682" s="451"/>
      <c r="DG682" s="451"/>
      <c r="DH682" s="451"/>
      <c r="DI682" s="451"/>
      <c r="DJ682" s="451"/>
      <c r="DK682" s="451"/>
      <c r="DL682" s="451"/>
      <c r="DM682" s="451"/>
      <c r="DN682" s="451"/>
      <c r="DO682" s="451"/>
      <c r="DP682" s="451"/>
      <c r="DQ682" s="451"/>
      <c r="DR682" s="451"/>
      <c r="DS682" s="451"/>
      <c r="DT682" s="451"/>
      <c r="DU682" s="451"/>
      <c r="DV682" s="451"/>
      <c r="DW682" s="451"/>
      <c r="DX682" s="451"/>
      <c r="DY682" s="451"/>
      <c r="DZ682" s="451"/>
      <c r="EA682" s="451"/>
      <c r="EB682" s="451"/>
      <c r="EC682" s="451"/>
      <c r="ED682" s="451"/>
      <c r="EE682" s="451"/>
      <c r="EF682" s="451"/>
      <c r="EG682" s="451"/>
      <c r="EH682" s="451"/>
      <c r="EI682" s="451"/>
      <c r="EJ682" s="451"/>
      <c r="EK682" s="451"/>
      <c r="EL682" s="451"/>
      <c r="EM682" s="451"/>
      <c r="EN682" s="451"/>
      <c r="EO682" s="451"/>
      <c r="EP682" s="451"/>
      <c r="EQ682" s="451"/>
      <c r="ER682" s="451"/>
      <c r="ES682" s="451"/>
      <c r="ET682" s="451"/>
      <c r="EU682" s="451"/>
      <c r="EV682" s="451"/>
      <c r="EW682" s="451"/>
      <c r="EX682" s="451"/>
      <c r="EY682" s="451"/>
      <c r="EZ682" s="451"/>
      <c r="FA682" s="451"/>
      <c r="FB682" s="451"/>
      <c r="FC682" s="451"/>
      <c r="FD682" s="451"/>
      <c r="FE682" s="451"/>
      <c r="FF682" s="451"/>
      <c r="FG682" s="451"/>
      <c r="FH682" s="451"/>
      <c r="FI682" s="451"/>
      <c r="FJ682" s="451"/>
      <c r="FK682" s="451"/>
      <c r="FL682" s="451"/>
      <c r="FM682" s="451"/>
      <c r="FN682" s="451"/>
    </row>
    <row r="683" spans="1:170" ht="15.75" customHeight="1">
      <c r="A683" s="451"/>
      <c r="B683" s="451"/>
      <c r="C683" s="451"/>
      <c r="D683" s="451"/>
      <c r="E683" s="451"/>
      <c r="F683" s="451"/>
      <c r="G683" s="451"/>
      <c r="H683" s="451"/>
      <c r="I683" s="451"/>
      <c r="J683" s="451"/>
      <c r="K683" s="451"/>
      <c r="L683" s="451"/>
      <c r="M683" s="451"/>
      <c r="N683" s="451"/>
      <c r="O683" s="451"/>
      <c r="P683" s="451"/>
      <c r="Q683" s="451"/>
      <c r="R683" s="451"/>
      <c r="S683" s="451"/>
      <c r="T683" s="451"/>
      <c r="U683" s="451"/>
      <c r="V683" s="451"/>
      <c r="W683" s="451"/>
      <c r="X683" s="451"/>
      <c r="Y683" s="451"/>
      <c r="Z683" s="451"/>
      <c r="AA683" s="451"/>
      <c r="AB683" s="451"/>
      <c r="AC683" s="451"/>
      <c r="AD683" s="451"/>
      <c r="AE683" s="451"/>
      <c r="AF683" s="451"/>
      <c r="AG683" s="451"/>
      <c r="AH683" s="451"/>
      <c r="AI683" s="451"/>
      <c r="AJ683" s="451"/>
      <c r="AK683" s="451"/>
      <c r="AL683" s="451"/>
      <c r="AM683" s="451"/>
      <c r="AN683" s="451"/>
      <c r="AO683" s="451"/>
      <c r="AP683" s="451"/>
      <c r="AQ683" s="451"/>
      <c r="AR683" s="451"/>
      <c r="AS683" s="451"/>
      <c r="AT683" s="451"/>
      <c r="AU683" s="451"/>
      <c r="AV683" s="451"/>
      <c r="AW683" s="451"/>
      <c r="AX683" s="451"/>
      <c r="AY683" s="451"/>
      <c r="AZ683" s="451"/>
      <c r="BA683" s="451"/>
      <c r="BB683" s="451"/>
      <c r="BC683" s="451"/>
      <c r="BD683" s="451"/>
      <c r="BE683" s="451"/>
      <c r="BF683" s="451"/>
      <c r="BG683" s="451"/>
      <c r="BH683" s="451"/>
      <c r="BI683" s="451"/>
      <c r="BJ683" s="451"/>
      <c r="BK683" s="451"/>
      <c r="BL683" s="451"/>
      <c r="BM683" s="451"/>
      <c r="BN683" s="451"/>
      <c r="BO683" s="451"/>
      <c r="BP683" s="451"/>
      <c r="BQ683" s="451"/>
      <c r="BR683" s="451"/>
      <c r="BS683" s="451"/>
      <c r="BT683" s="451"/>
      <c r="BU683" s="451"/>
      <c r="BV683" s="451"/>
      <c r="BW683" s="451"/>
      <c r="BX683" s="451"/>
      <c r="BY683" s="451"/>
      <c r="BZ683" s="451"/>
      <c r="CA683" s="451"/>
      <c r="CB683" s="451"/>
      <c r="CC683" s="451"/>
      <c r="CD683" s="451"/>
      <c r="CE683" s="451"/>
      <c r="CF683" s="451"/>
      <c r="CG683" s="451"/>
      <c r="CH683" s="451"/>
      <c r="CI683" s="451"/>
      <c r="CJ683" s="451"/>
      <c r="CK683" s="451"/>
      <c r="CL683" s="451"/>
      <c r="CM683" s="451"/>
      <c r="CN683" s="451"/>
      <c r="CO683" s="451"/>
      <c r="CP683" s="451"/>
      <c r="CQ683" s="451"/>
      <c r="CR683" s="451"/>
      <c r="CS683" s="451"/>
      <c r="CT683" s="451"/>
      <c r="CU683" s="451"/>
      <c r="CV683" s="451"/>
      <c r="CW683" s="451"/>
      <c r="CX683" s="451"/>
      <c r="CY683" s="451"/>
      <c r="CZ683" s="451"/>
      <c r="DA683" s="451"/>
      <c r="DB683" s="451"/>
      <c r="DC683" s="451"/>
      <c r="DD683" s="451"/>
      <c r="DE683" s="451"/>
      <c r="DF683" s="451"/>
      <c r="DG683" s="451"/>
      <c r="DH683" s="451"/>
      <c r="DI683" s="451"/>
      <c r="DJ683" s="451"/>
      <c r="DK683" s="451"/>
      <c r="DL683" s="451"/>
      <c r="DM683" s="451"/>
      <c r="DN683" s="451"/>
      <c r="DO683" s="451"/>
      <c r="DP683" s="451"/>
      <c r="DQ683" s="451"/>
      <c r="DR683" s="451"/>
      <c r="DS683" s="451"/>
      <c r="DT683" s="451"/>
      <c r="DU683" s="451"/>
      <c r="DV683" s="451"/>
      <c r="DW683" s="451"/>
      <c r="DX683" s="451"/>
      <c r="DY683" s="451"/>
      <c r="DZ683" s="451"/>
      <c r="EA683" s="451"/>
      <c r="EB683" s="451"/>
      <c r="EC683" s="451"/>
      <c r="ED683" s="451"/>
      <c r="EE683" s="451"/>
      <c r="EF683" s="451"/>
      <c r="EG683" s="451"/>
      <c r="EH683" s="451"/>
      <c r="EI683" s="451"/>
      <c r="EJ683" s="451"/>
      <c r="EK683" s="451"/>
      <c r="EL683" s="451"/>
      <c r="EM683" s="451"/>
      <c r="EN683" s="451"/>
      <c r="EO683" s="451"/>
      <c r="EP683" s="451"/>
      <c r="EQ683" s="451"/>
      <c r="ER683" s="451"/>
      <c r="ES683" s="451"/>
      <c r="ET683" s="451"/>
      <c r="EU683" s="451"/>
      <c r="EV683" s="451"/>
      <c r="EW683" s="451"/>
      <c r="EX683" s="451"/>
      <c r="EY683" s="451"/>
      <c r="EZ683" s="451"/>
      <c r="FA683" s="451"/>
      <c r="FB683" s="451"/>
      <c r="FC683" s="451"/>
      <c r="FD683" s="451"/>
      <c r="FE683" s="451"/>
      <c r="FF683" s="451"/>
      <c r="FG683" s="451"/>
      <c r="FH683" s="451"/>
      <c r="FI683" s="451"/>
      <c r="FJ683" s="451"/>
      <c r="FK683" s="451"/>
      <c r="FL683" s="451"/>
      <c r="FM683" s="451"/>
      <c r="FN683" s="451"/>
    </row>
    <row r="684" spans="1:170" ht="15.75" customHeight="1">
      <c r="A684" s="451"/>
      <c r="B684" s="451"/>
      <c r="C684" s="451"/>
      <c r="D684" s="451"/>
      <c r="E684" s="451"/>
      <c r="F684" s="451"/>
      <c r="G684" s="451"/>
      <c r="H684" s="451"/>
      <c r="I684" s="451"/>
      <c r="J684" s="451"/>
      <c r="K684" s="451"/>
      <c r="L684" s="451"/>
      <c r="M684" s="451"/>
      <c r="N684" s="451"/>
      <c r="O684" s="451"/>
      <c r="P684" s="451"/>
      <c r="Q684" s="451"/>
      <c r="R684" s="451"/>
      <c r="S684" s="451"/>
      <c r="T684" s="451"/>
      <c r="U684" s="451"/>
      <c r="V684" s="451"/>
      <c r="W684" s="451"/>
      <c r="X684" s="451"/>
      <c r="Y684" s="451"/>
      <c r="Z684" s="451"/>
      <c r="AA684" s="451"/>
      <c r="AB684" s="451"/>
      <c r="AC684" s="451"/>
      <c r="AD684" s="451"/>
      <c r="AE684" s="451"/>
      <c r="AF684" s="451"/>
      <c r="AG684" s="451"/>
      <c r="AH684" s="451"/>
      <c r="AI684" s="451"/>
      <c r="AJ684" s="451"/>
      <c r="AK684" s="451"/>
      <c r="AL684" s="451"/>
      <c r="AM684" s="451"/>
      <c r="AN684" s="451"/>
      <c r="AO684" s="451"/>
      <c r="AP684" s="451"/>
      <c r="AQ684" s="451"/>
      <c r="AR684" s="451"/>
      <c r="AS684" s="451"/>
      <c r="AT684" s="451"/>
      <c r="AU684" s="451"/>
      <c r="AV684" s="451"/>
      <c r="AW684" s="451"/>
      <c r="AX684" s="451"/>
      <c r="AY684" s="451"/>
      <c r="AZ684" s="451"/>
      <c r="BA684" s="451"/>
      <c r="BB684" s="451"/>
      <c r="BC684" s="451"/>
      <c r="BD684" s="451"/>
      <c r="BE684" s="451"/>
      <c r="BF684" s="451"/>
      <c r="BG684" s="451"/>
      <c r="BH684" s="451"/>
      <c r="BI684" s="451"/>
      <c r="BJ684" s="451"/>
      <c r="BK684" s="451"/>
      <c r="BL684" s="451"/>
      <c r="BM684" s="451"/>
      <c r="BN684" s="451"/>
      <c r="BO684" s="451"/>
      <c r="BP684" s="451"/>
      <c r="BQ684" s="451"/>
      <c r="BR684" s="451"/>
      <c r="BS684" s="451"/>
      <c r="BT684" s="451"/>
      <c r="BU684" s="451"/>
      <c r="BV684" s="451"/>
      <c r="BW684" s="451"/>
      <c r="BX684" s="451"/>
      <c r="BY684" s="451"/>
      <c r="BZ684" s="451"/>
      <c r="CA684" s="451"/>
      <c r="CB684" s="451"/>
      <c r="CC684" s="451"/>
      <c r="CD684" s="451"/>
      <c r="CE684" s="451"/>
      <c r="CF684" s="451"/>
      <c r="CG684" s="451"/>
      <c r="CH684" s="451"/>
      <c r="CI684" s="451"/>
      <c r="CJ684" s="451"/>
      <c r="CK684" s="451"/>
      <c r="CL684" s="451"/>
      <c r="CM684" s="451"/>
      <c r="CN684" s="451"/>
      <c r="CO684" s="451"/>
      <c r="CP684" s="451"/>
      <c r="CQ684" s="451"/>
      <c r="CR684" s="451"/>
      <c r="CS684" s="451"/>
      <c r="CT684" s="451"/>
      <c r="CU684" s="451"/>
      <c r="CV684" s="451"/>
      <c r="CW684" s="451"/>
      <c r="CX684" s="451"/>
      <c r="CY684" s="451"/>
      <c r="CZ684" s="451"/>
      <c r="DA684" s="451"/>
      <c r="DB684" s="451"/>
      <c r="DC684" s="451"/>
      <c r="DD684" s="451"/>
      <c r="DE684" s="451"/>
      <c r="DF684" s="451"/>
      <c r="DG684" s="451"/>
      <c r="DH684" s="451"/>
      <c r="DI684" s="451"/>
      <c r="DJ684" s="451"/>
      <c r="DK684" s="451"/>
      <c r="DL684" s="451"/>
      <c r="DM684" s="451"/>
      <c r="DN684" s="451"/>
      <c r="DO684" s="451"/>
      <c r="DP684" s="451"/>
      <c r="DQ684" s="451"/>
      <c r="DR684" s="451"/>
      <c r="DS684" s="451"/>
      <c r="DT684" s="451"/>
      <c r="DU684" s="451"/>
      <c r="DV684" s="451"/>
      <c r="DW684" s="451"/>
      <c r="DX684" s="451"/>
      <c r="DY684" s="451"/>
      <c r="DZ684" s="451"/>
      <c r="EA684" s="451"/>
      <c r="EB684" s="451"/>
      <c r="EC684" s="451"/>
      <c r="ED684" s="451"/>
      <c r="EE684" s="451"/>
      <c r="EF684" s="451"/>
      <c r="EG684" s="451"/>
      <c r="EH684" s="451"/>
      <c r="EI684" s="451"/>
      <c r="EJ684" s="451"/>
      <c r="EK684" s="451"/>
      <c r="EL684" s="451"/>
      <c r="EM684" s="451"/>
      <c r="EN684" s="451"/>
      <c r="EO684" s="451"/>
      <c r="EP684" s="451"/>
      <c r="EQ684" s="451"/>
      <c r="ER684" s="451"/>
      <c r="ES684" s="451"/>
      <c r="ET684" s="451"/>
      <c r="EU684" s="451"/>
      <c r="EV684" s="451"/>
      <c r="EW684" s="451"/>
      <c r="EX684" s="451"/>
      <c r="EY684" s="451"/>
      <c r="EZ684" s="451"/>
      <c r="FA684" s="451"/>
      <c r="FB684" s="451"/>
      <c r="FC684" s="451"/>
      <c r="FD684" s="451"/>
      <c r="FE684" s="451"/>
      <c r="FF684" s="451"/>
      <c r="FG684" s="451"/>
      <c r="FH684" s="451"/>
      <c r="FI684" s="451"/>
      <c r="FJ684" s="451"/>
      <c r="FK684" s="451"/>
      <c r="FL684" s="451"/>
      <c r="FM684" s="451"/>
      <c r="FN684" s="451"/>
    </row>
    <row r="685" spans="1:170" ht="15.75" customHeight="1">
      <c r="A685" s="451"/>
      <c r="B685" s="451"/>
      <c r="C685" s="451"/>
      <c r="D685" s="451"/>
      <c r="E685" s="451"/>
      <c r="F685" s="451"/>
      <c r="G685" s="451"/>
      <c r="H685" s="451"/>
      <c r="I685" s="451"/>
      <c r="J685" s="451"/>
      <c r="K685" s="451"/>
      <c r="L685" s="451"/>
      <c r="M685" s="451"/>
      <c r="N685" s="451"/>
      <c r="O685" s="451"/>
      <c r="P685" s="451"/>
      <c r="Q685" s="451"/>
      <c r="R685" s="451"/>
      <c r="S685" s="451"/>
      <c r="T685" s="451"/>
      <c r="U685" s="451"/>
      <c r="V685" s="451"/>
      <c r="W685" s="451"/>
      <c r="X685" s="451"/>
      <c r="Y685" s="451"/>
      <c r="Z685" s="451"/>
      <c r="AA685" s="451"/>
      <c r="AB685" s="451"/>
      <c r="AC685" s="451"/>
      <c r="AD685" s="451"/>
      <c r="AE685" s="451"/>
      <c r="AF685" s="451"/>
      <c r="AG685" s="451"/>
      <c r="AH685" s="451"/>
      <c r="AI685" s="451"/>
      <c r="AJ685" s="451"/>
      <c r="AK685" s="451"/>
      <c r="AL685" s="451"/>
      <c r="AM685" s="451"/>
      <c r="AN685" s="451"/>
      <c r="AO685" s="451"/>
      <c r="AP685" s="451"/>
      <c r="AQ685" s="451"/>
      <c r="AR685" s="451"/>
      <c r="AS685" s="451"/>
      <c r="AT685" s="451"/>
      <c r="AU685" s="451"/>
      <c r="AV685" s="451"/>
      <c r="AW685" s="451"/>
      <c r="AX685" s="451"/>
      <c r="AY685" s="451"/>
      <c r="AZ685" s="451"/>
      <c r="BA685" s="451"/>
      <c r="BB685" s="451"/>
      <c r="BC685" s="451"/>
      <c r="BD685" s="451"/>
      <c r="BE685" s="451"/>
      <c r="BF685" s="451"/>
      <c r="BG685" s="451"/>
      <c r="BH685" s="451"/>
      <c r="BI685" s="451"/>
      <c r="BJ685" s="451"/>
      <c r="BK685" s="451"/>
      <c r="BL685" s="451"/>
      <c r="BM685" s="451"/>
      <c r="BN685" s="451"/>
      <c r="BO685" s="451"/>
      <c r="BP685" s="451"/>
      <c r="BQ685" s="451"/>
      <c r="BR685" s="451"/>
      <c r="BS685" s="451"/>
      <c r="BT685" s="451"/>
      <c r="BU685" s="451"/>
      <c r="BV685" s="451"/>
      <c r="BW685" s="451"/>
      <c r="BX685" s="451"/>
      <c r="BY685" s="451"/>
      <c r="BZ685" s="451"/>
      <c r="CA685" s="451"/>
      <c r="CB685" s="451"/>
      <c r="CC685" s="451"/>
      <c r="CD685" s="451"/>
      <c r="CE685" s="451"/>
      <c r="CF685" s="451"/>
      <c r="CG685" s="451"/>
      <c r="CH685" s="451"/>
      <c r="CI685" s="451"/>
      <c r="CJ685" s="451"/>
      <c r="CK685" s="451"/>
      <c r="CL685" s="451"/>
      <c r="CM685" s="451"/>
      <c r="CN685" s="451"/>
      <c r="CO685" s="451"/>
      <c r="CP685" s="451"/>
      <c r="CQ685" s="451"/>
      <c r="CR685" s="451"/>
      <c r="CS685" s="451"/>
      <c r="CT685" s="451"/>
      <c r="CU685" s="451"/>
      <c r="CV685" s="451"/>
      <c r="CW685" s="451"/>
      <c r="CX685" s="451"/>
      <c r="CY685" s="451"/>
      <c r="CZ685" s="451"/>
      <c r="DA685" s="451"/>
      <c r="DB685" s="451"/>
      <c r="DC685" s="451"/>
      <c r="DD685" s="451"/>
      <c r="DE685" s="451"/>
      <c r="DF685" s="451"/>
      <c r="DG685" s="451"/>
      <c r="DH685" s="451"/>
      <c r="DI685" s="451"/>
      <c r="DJ685" s="451"/>
      <c r="DK685" s="451"/>
      <c r="DL685" s="451"/>
      <c r="DM685" s="451"/>
      <c r="DN685" s="451"/>
      <c r="DO685" s="451"/>
      <c r="DP685" s="451"/>
      <c r="DQ685" s="451"/>
      <c r="DR685" s="451"/>
      <c r="DS685" s="451"/>
      <c r="DT685" s="451"/>
      <c r="DU685" s="451"/>
      <c r="DV685" s="451"/>
      <c r="DW685" s="451"/>
      <c r="DX685" s="451"/>
      <c r="DY685" s="451"/>
      <c r="DZ685" s="451"/>
      <c r="EA685" s="451"/>
      <c r="EB685" s="451"/>
      <c r="EC685" s="451"/>
      <c r="ED685" s="451"/>
      <c r="EE685" s="451"/>
      <c r="EF685" s="451"/>
      <c r="EG685" s="451"/>
      <c r="EH685" s="451"/>
      <c r="EI685" s="451"/>
      <c r="EJ685" s="451"/>
      <c r="EK685" s="451"/>
      <c r="EL685" s="451"/>
      <c r="EM685" s="451"/>
      <c r="EN685" s="451"/>
      <c r="EO685" s="451"/>
      <c r="EP685" s="451"/>
      <c r="EQ685" s="451"/>
      <c r="ER685" s="451"/>
      <c r="ES685" s="451"/>
      <c r="ET685" s="451"/>
      <c r="EU685" s="451"/>
      <c r="EV685" s="451"/>
      <c r="EW685" s="451"/>
      <c r="EX685" s="451"/>
      <c r="EY685" s="451"/>
      <c r="EZ685" s="451"/>
      <c r="FA685" s="451"/>
      <c r="FB685" s="451"/>
      <c r="FC685" s="451"/>
      <c r="FD685" s="451"/>
      <c r="FE685" s="451"/>
      <c r="FF685" s="451"/>
      <c r="FG685" s="451"/>
      <c r="FH685" s="451"/>
      <c r="FI685" s="451"/>
      <c r="FJ685" s="451"/>
      <c r="FK685" s="451"/>
      <c r="FL685" s="451"/>
      <c r="FM685" s="451"/>
      <c r="FN685" s="451"/>
    </row>
    <row r="686" spans="1:170" ht="15.75" customHeight="1">
      <c r="A686" s="451"/>
      <c r="B686" s="451"/>
      <c r="C686" s="451"/>
      <c r="D686" s="451"/>
      <c r="E686" s="451"/>
      <c r="F686" s="451"/>
      <c r="G686" s="451"/>
      <c r="H686" s="451"/>
      <c r="I686" s="451"/>
      <c r="J686" s="451"/>
      <c r="K686" s="451"/>
      <c r="L686" s="451"/>
      <c r="M686" s="451"/>
      <c r="N686" s="451"/>
      <c r="O686" s="451"/>
      <c r="P686" s="451"/>
      <c r="Q686" s="451"/>
      <c r="R686" s="451"/>
      <c r="S686" s="451"/>
      <c r="T686" s="451"/>
      <c r="U686" s="451"/>
      <c r="V686" s="451"/>
      <c r="W686" s="451"/>
      <c r="X686" s="451"/>
      <c r="Y686" s="451"/>
      <c r="Z686" s="451"/>
      <c r="AA686" s="451"/>
      <c r="AB686" s="451"/>
      <c r="AC686" s="451"/>
      <c r="AD686" s="451"/>
      <c r="AE686" s="451"/>
      <c r="AF686" s="451"/>
      <c r="AG686" s="451"/>
      <c r="AH686" s="451"/>
      <c r="AI686" s="451"/>
      <c r="AJ686" s="451"/>
      <c r="AK686" s="451"/>
      <c r="AL686" s="451"/>
      <c r="AM686" s="451"/>
      <c r="AN686" s="451"/>
      <c r="AO686" s="451"/>
      <c r="AP686" s="451"/>
      <c r="AQ686" s="451"/>
      <c r="AR686" s="451"/>
      <c r="AS686" s="451"/>
      <c r="AT686" s="451"/>
      <c r="AU686" s="451"/>
      <c r="AV686" s="451"/>
      <c r="AW686" s="451"/>
      <c r="AX686" s="451"/>
      <c r="AY686" s="451"/>
      <c r="AZ686" s="451"/>
      <c r="BA686" s="451"/>
      <c r="BB686" s="451"/>
      <c r="BC686" s="451"/>
      <c r="BD686" s="451"/>
      <c r="BE686" s="451"/>
      <c r="BF686" s="451"/>
      <c r="BG686" s="451"/>
      <c r="BH686" s="451"/>
      <c r="BI686" s="451"/>
      <c r="BJ686" s="451"/>
      <c r="BK686" s="451"/>
      <c r="BL686" s="451"/>
      <c r="BM686" s="451"/>
      <c r="BN686" s="451"/>
      <c r="BO686" s="451"/>
      <c r="BP686" s="451"/>
      <c r="BQ686" s="451"/>
      <c r="BR686" s="451"/>
      <c r="BS686" s="451"/>
      <c r="BT686" s="451"/>
      <c r="BU686" s="451"/>
      <c r="BV686" s="451"/>
      <c r="BW686" s="451"/>
      <c r="BX686" s="451"/>
      <c r="BY686" s="451"/>
      <c r="BZ686" s="451"/>
      <c r="CA686" s="451"/>
      <c r="CB686" s="451"/>
      <c r="CC686" s="451"/>
      <c r="CD686" s="451"/>
      <c r="CE686" s="451"/>
      <c r="CF686" s="451"/>
      <c r="CG686" s="451"/>
      <c r="CH686" s="451"/>
      <c r="CI686" s="451"/>
      <c r="CJ686" s="451"/>
      <c r="CK686" s="451"/>
      <c r="CL686" s="451"/>
      <c r="CM686" s="451"/>
      <c r="CN686" s="451"/>
      <c r="CO686" s="451"/>
      <c r="CP686" s="451"/>
      <c r="CQ686" s="451"/>
      <c r="CR686" s="451"/>
      <c r="CS686" s="451"/>
      <c r="CT686" s="451"/>
      <c r="CU686" s="451"/>
      <c r="CV686" s="451"/>
      <c r="CW686" s="451"/>
      <c r="CX686" s="451"/>
      <c r="CY686" s="451"/>
      <c r="CZ686" s="451"/>
      <c r="DA686" s="451"/>
      <c r="DB686" s="451"/>
      <c r="DC686" s="451"/>
      <c r="DD686" s="451"/>
      <c r="DE686" s="451"/>
      <c r="DF686" s="451"/>
      <c r="DG686" s="451"/>
      <c r="DH686" s="451"/>
      <c r="DI686" s="451"/>
      <c r="DJ686" s="451"/>
      <c r="DK686" s="451"/>
      <c r="DL686" s="451"/>
      <c r="DM686" s="451"/>
      <c r="DN686" s="451"/>
      <c r="DO686" s="451"/>
      <c r="DP686" s="451"/>
      <c r="DQ686" s="451"/>
      <c r="DR686" s="451"/>
      <c r="DS686" s="451"/>
      <c r="DT686" s="451"/>
      <c r="DU686" s="451"/>
      <c r="DV686" s="451"/>
      <c r="DW686" s="451"/>
      <c r="DX686" s="451"/>
      <c r="DY686" s="451"/>
      <c r="DZ686" s="451"/>
      <c r="EA686" s="451"/>
      <c r="EB686" s="451"/>
      <c r="EC686" s="451"/>
      <c r="ED686" s="451"/>
      <c r="EE686" s="451"/>
      <c r="EF686" s="451"/>
      <c r="EG686" s="451"/>
      <c r="EH686" s="451"/>
      <c r="EI686" s="451"/>
      <c r="EJ686" s="451"/>
      <c r="EK686" s="451"/>
      <c r="EL686" s="451"/>
      <c r="EM686" s="451"/>
      <c r="EN686" s="451"/>
      <c r="EO686" s="451"/>
      <c r="EP686" s="451"/>
      <c r="EQ686" s="451"/>
      <c r="ER686" s="451"/>
      <c r="ES686" s="451"/>
      <c r="ET686" s="451"/>
      <c r="EU686" s="451"/>
      <c r="EV686" s="451"/>
      <c r="EW686" s="451"/>
      <c r="EX686" s="451"/>
      <c r="EY686" s="451"/>
      <c r="EZ686" s="451"/>
      <c r="FA686" s="451"/>
      <c r="FB686" s="451"/>
      <c r="FC686" s="451"/>
      <c r="FD686" s="451"/>
      <c r="FE686" s="451"/>
      <c r="FF686" s="451"/>
      <c r="FG686" s="451"/>
      <c r="FH686" s="451"/>
      <c r="FI686" s="451"/>
      <c r="FJ686" s="451"/>
      <c r="FK686" s="451"/>
      <c r="FL686" s="451"/>
      <c r="FM686" s="451"/>
      <c r="FN686" s="451"/>
    </row>
    <row r="687" spans="1:170" ht="15.75" customHeight="1">
      <c r="A687" s="451"/>
      <c r="B687" s="451"/>
      <c r="C687" s="451"/>
      <c r="D687" s="451"/>
      <c r="E687" s="451"/>
      <c r="F687" s="451"/>
      <c r="G687" s="451"/>
      <c r="H687" s="451"/>
      <c r="I687" s="451"/>
      <c r="J687" s="451"/>
      <c r="K687" s="451"/>
      <c r="L687" s="451"/>
      <c r="M687" s="451"/>
      <c r="N687" s="451"/>
      <c r="O687" s="451"/>
      <c r="P687" s="451"/>
      <c r="Q687" s="451"/>
      <c r="R687" s="451"/>
      <c r="S687" s="451"/>
      <c r="T687" s="451"/>
      <c r="U687" s="451"/>
      <c r="V687" s="451"/>
      <c r="W687" s="451"/>
      <c r="X687" s="451"/>
      <c r="Y687" s="451"/>
      <c r="Z687" s="451"/>
      <c r="AA687" s="451"/>
      <c r="AB687" s="451"/>
      <c r="AC687" s="451"/>
      <c r="AD687" s="451"/>
      <c r="AE687" s="451"/>
      <c r="AF687" s="451"/>
      <c r="AG687" s="451"/>
      <c r="AH687" s="451"/>
      <c r="AI687" s="451"/>
      <c r="AJ687" s="451"/>
      <c r="AK687" s="451"/>
      <c r="AL687" s="451"/>
      <c r="AM687" s="451"/>
      <c r="AN687" s="451"/>
      <c r="AO687" s="451"/>
      <c r="AP687" s="451"/>
      <c r="AQ687" s="451"/>
      <c r="AR687" s="451"/>
      <c r="AS687" s="451"/>
      <c r="AT687" s="451"/>
      <c r="AU687" s="451"/>
      <c r="AV687" s="451"/>
      <c r="AW687" s="451"/>
      <c r="AX687" s="451"/>
      <c r="AY687" s="451"/>
      <c r="AZ687" s="451"/>
      <c r="BA687" s="451"/>
      <c r="BB687" s="451"/>
      <c r="BC687" s="451"/>
      <c r="BD687" s="451"/>
      <c r="BE687" s="451"/>
      <c r="BF687" s="451"/>
      <c r="BG687" s="451"/>
      <c r="BH687" s="451"/>
      <c r="BI687" s="451"/>
      <c r="BJ687" s="451"/>
      <c r="BK687" s="451"/>
      <c r="BL687" s="451"/>
      <c r="BM687" s="451"/>
      <c r="BN687" s="451"/>
      <c r="BO687" s="451"/>
      <c r="BP687" s="451"/>
      <c r="BQ687" s="451"/>
      <c r="BR687" s="451"/>
      <c r="BS687" s="451"/>
      <c r="BT687" s="451"/>
      <c r="BU687" s="451"/>
      <c r="BV687" s="451"/>
      <c r="BW687" s="451"/>
      <c r="BX687" s="451"/>
      <c r="BY687" s="451"/>
      <c r="BZ687" s="451"/>
      <c r="CA687" s="451"/>
      <c r="CB687" s="451"/>
      <c r="CC687" s="451"/>
      <c r="CD687" s="451"/>
      <c r="CE687" s="451"/>
      <c r="CF687" s="451"/>
      <c r="CG687" s="451"/>
      <c r="CH687" s="451"/>
      <c r="CI687" s="451"/>
      <c r="CJ687" s="451"/>
      <c r="CK687" s="451"/>
      <c r="CL687" s="451"/>
      <c r="CM687" s="451"/>
      <c r="CN687" s="451"/>
      <c r="CO687" s="451"/>
      <c r="CP687" s="451"/>
      <c r="CQ687" s="451"/>
      <c r="CR687" s="451"/>
      <c r="CS687" s="451"/>
      <c r="CT687" s="451"/>
      <c r="CU687" s="451"/>
      <c r="CV687" s="451"/>
      <c r="CW687" s="451"/>
      <c r="CX687" s="451"/>
      <c r="CY687" s="451"/>
      <c r="CZ687" s="451"/>
      <c r="DA687" s="451"/>
      <c r="DB687" s="451"/>
      <c r="DC687" s="451"/>
      <c r="DD687" s="451"/>
      <c r="DE687" s="451"/>
      <c r="DF687" s="451"/>
      <c r="DG687" s="451"/>
      <c r="DH687" s="451"/>
      <c r="DI687" s="451"/>
      <c r="DJ687" s="451"/>
      <c r="DK687" s="451"/>
      <c r="DL687" s="451"/>
      <c r="DM687" s="451"/>
      <c r="DN687" s="451"/>
      <c r="DO687" s="451"/>
      <c r="DP687" s="451"/>
      <c r="DQ687" s="451"/>
      <c r="DR687" s="451"/>
      <c r="DS687" s="451"/>
      <c r="DT687" s="451"/>
      <c r="DU687" s="451"/>
      <c r="DV687" s="451"/>
      <c r="DW687" s="451"/>
      <c r="DX687" s="451"/>
      <c r="DY687" s="451"/>
      <c r="DZ687" s="451"/>
      <c r="EA687" s="451"/>
      <c r="EB687" s="451"/>
      <c r="EC687" s="451"/>
      <c r="ED687" s="451"/>
      <c r="EE687" s="451"/>
      <c r="EF687" s="451"/>
      <c r="EG687" s="451"/>
      <c r="EH687" s="451"/>
      <c r="EI687" s="451"/>
      <c r="EJ687" s="451"/>
      <c r="EK687" s="451"/>
      <c r="EL687" s="451"/>
      <c r="EM687" s="451"/>
      <c r="EN687" s="451"/>
      <c r="EO687" s="451"/>
      <c r="EP687" s="451"/>
      <c r="EQ687" s="451"/>
      <c r="ER687" s="451"/>
      <c r="ES687" s="451"/>
      <c r="ET687" s="451"/>
      <c r="EU687" s="451"/>
      <c r="EV687" s="451"/>
      <c r="EW687" s="451"/>
      <c r="EX687" s="451"/>
      <c r="EY687" s="451"/>
      <c r="EZ687" s="451"/>
      <c r="FA687" s="451"/>
      <c r="FB687" s="451"/>
      <c r="FC687" s="451"/>
      <c r="FD687" s="451"/>
      <c r="FE687" s="451"/>
      <c r="FF687" s="451"/>
      <c r="FG687" s="451"/>
      <c r="FH687" s="451"/>
      <c r="FI687" s="451"/>
      <c r="FJ687" s="451"/>
      <c r="FK687" s="451"/>
      <c r="FL687" s="451"/>
      <c r="FM687" s="451"/>
      <c r="FN687" s="451"/>
    </row>
    <row r="688" spans="1:170" ht="15.75" customHeight="1">
      <c r="A688" s="451"/>
      <c r="B688" s="451"/>
      <c r="C688" s="451"/>
      <c r="D688" s="451"/>
      <c r="E688" s="451"/>
      <c r="F688" s="451"/>
      <c r="G688" s="451"/>
      <c r="H688" s="451"/>
      <c r="I688" s="451"/>
      <c r="J688" s="451"/>
      <c r="K688" s="451"/>
      <c r="L688" s="451"/>
      <c r="M688" s="451"/>
      <c r="N688" s="451"/>
      <c r="O688" s="451"/>
      <c r="P688" s="451"/>
      <c r="Q688" s="451"/>
      <c r="R688" s="451"/>
      <c r="S688" s="451"/>
      <c r="T688" s="451"/>
      <c r="U688" s="451"/>
      <c r="V688" s="451"/>
      <c r="W688" s="451"/>
      <c r="X688" s="451"/>
      <c r="Y688" s="451"/>
      <c r="Z688" s="451"/>
      <c r="AA688" s="451"/>
      <c r="AB688" s="451"/>
      <c r="AC688" s="451"/>
      <c r="AD688" s="451"/>
      <c r="AE688" s="451"/>
      <c r="AF688" s="451"/>
      <c r="AG688" s="451"/>
      <c r="AH688" s="451"/>
      <c r="AI688" s="451"/>
      <c r="AJ688" s="451"/>
      <c r="AK688" s="451"/>
      <c r="AL688" s="451"/>
      <c r="AM688" s="451"/>
      <c r="AN688" s="451"/>
      <c r="AO688" s="451"/>
      <c r="AP688" s="451"/>
      <c r="AQ688" s="451"/>
      <c r="AR688" s="451"/>
      <c r="AS688" s="451"/>
      <c r="AT688" s="451"/>
      <c r="AU688" s="451"/>
      <c r="AV688" s="451"/>
      <c r="AW688" s="451"/>
      <c r="AX688" s="451"/>
      <c r="AY688" s="451"/>
      <c r="AZ688" s="451"/>
      <c r="BA688" s="451"/>
      <c r="BB688" s="451"/>
      <c r="BC688" s="451"/>
      <c r="BD688" s="451"/>
      <c r="BE688" s="451"/>
      <c r="BF688" s="451"/>
      <c r="BG688" s="451"/>
      <c r="BH688" s="451"/>
      <c r="BI688" s="451"/>
      <c r="BJ688" s="451"/>
      <c r="BK688" s="451"/>
      <c r="BL688" s="451"/>
      <c r="BM688" s="451"/>
      <c r="BN688" s="451"/>
      <c r="BO688" s="451"/>
      <c r="BP688" s="451"/>
      <c r="BQ688" s="451"/>
      <c r="BR688" s="451"/>
      <c r="BS688" s="451"/>
      <c r="BT688" s="451"/>
      <c r="BU688" s="451"/>
      <c r="BV688" s="451"/>
      <c r="BW688" s="451"/>
      <c r="BX688" s="451"/>
      <c r="BY688" s="451"/>
      <c r="BZ688" s="451"/>
      <c r="CA688" s="451"/>
      <c r="CB688" s="451"/>
      <c r="CC688" s="451"/>
      <c r="CD688" s="451"/>
      <c r="CE688" s="451"/>
      <c r="CF688" s="451"/>
      <c r="CG688" s="451"/>
      <c r="CH688" s="451"/>
      <c r="CI688" s="451"/>
      <c r="CJ688" s="451"/>
      <c r="CK688" s="451"/>
      <c r="CL688" s="451"/>
      <c r="CM688" s="451"/>
      <c r="CN688" s="451"/>
      <c r="CO688" s="451"/>
      <c r="CP688" s="451"/>
      <c r="CQ688" s="451"/>
      <c r="CR688" s="451"/>
      <c r="CS688" s="451"/>
      <c r="CT688" s="451"/>
      <c r="CU688" s="451"/>
      <c r="CV688" s="451"/>
      <c r="CW688" s="451"/>
      <c r="CX688" s="451"/>
      <c r="CY688" s="451"/>
      <c r="CZ688" s="451"/>
      <c r="DA688" s="451"/>
      <c r="DB688" s="451"/>
      <c r="DC688" s="451"/>
      <c r="DD688" s="451"/>
      <c r="DE688" s="451"/>
      <c r="DF688" s="451"/>
      <c r="DG688" s="451"/>
      <c r="DH688" s="451"/>
      <c r="DI688" s="451"/>
      <c r="DJ688" s="451"/>
      <c r="DK688" s="451"/>
      <c r="DL688" s="451"/>
      <c r="DM688" s="451"/>
      <c r="DN688" s="451"/>
      <c r="DO688" s="451"/>
      <c r="DP688" s="451"/>
      <c r="DQ688" s="451"/>
      <c r="DR688" s="451"/>
      <c r="DS688" s="451"/>
      <c r="DT688" s="451"/>
      <c r="DU688" s="451"/>
      <c r="DV688" s="451"/>
      <c r="DW688" s="451"/>
      <c r="DX688" s="451"/>
      <c r="DY688" s="451"/>
      <c r="DZ688" s="451"/>
      <c r="EA688" s="451"/>
      <c r="EB688" s="451"/>
      <c r="EC688" s="451"/>
      <c r="ED688" s="451"/>
      <c r="EE688" s="451"/>
      <c r="EF688" s="451"/>
      <c r="EG688" s="451"/>
      <c r="EH688" s="451"/>
      <c r="EI688" s="451"/>
      <c r="EJ688" s="451"/>
      <c r="EK688" s="451"/>
      <c r="EL688" s="451"/>
      <c r="EM688" s="451"/>
      <c r="EN688" s="451"/>
      <c r="EO688" s="451"/>
      <c r="EP688" s="451"/>
      <c r="EQ688" s="451"/>
      <c r="ER688" s="451"/>
      <c r="ES688" s="451"/>
      <c r="ET688" s="451"/>
      <c r="EU688" s="451"/>
      <c r="EV688" s="451"/>
      <c r="EW688" s="451"/>
      <c r="EX688" s="451"/>
      <c r="EY688" s="451"/>
      <c r="EZ688" s="451"/>
      <c r="FA688" s="451"/>
      <c r="FB688" s="451"/>
      <c r="FC688" s="451"/>
      <c r="FD688" s="451"/>
      <c r="FE688" s="451"/>
      <c r="FF688" s="451"/>
      <c r="FG688" s="451"/>
      <c r="FH688" s="451"/>
      <c r="FI688" s="451"/>
      <c r="FJ688" s="451"/>
      <c r="FK688" s="451"/>
      <c r="FL688" s="451"/>
      <c r="FM688" s="451"/>
      <c r="FN688" s="451"/>
    </row>
    <row r="689" spans="1:170" ht="15.75" customHeight="1">
      <c r="A689" s="451"/>
      <c r="B689" s="451"/>
      <c r="C689" s="451"/>
      <c r="D689" s="451"/>
      <c r="E689" s="451"/>
      <c r="F689" s="451"/>
      <c r="G689" s="451"/>
      <c r="H689" s="451"/>
      <c r="I689" s="451"/>
      <c r="J689" s="451"/>
      <c r="K689" s="451"/>
      <c r="L689" s="451"/>
      <c r="M689" s="451"/>
      <c r="N689" s="451"/>
      <c r="O689" s="451"/>
      <c r="P689" s="451"/>
      <c r="Q689" s="451"/>
      <c r="R689" s="451"/>
      <c r="S689" s="451"/>
      <c r="T689" s="451"/>
      <c r="U689" s="451"/>
      <c r="V689" s="451"/>
      <c r="W689" s="451"/>
      <c r="X689" s="451"/>
      <c r="Y689" s="451"/>
      <c r="Z689" s="451"/>
      <c r="AA689" s="451"/>
      <c r="AB689" s="451"/>
      <c r="AC689" s="451"/>
      <c r="AD689" s="451"/>
      <c r="AE689" s="451"/>
      <c r="AF689" s="451"/>
      <c r="AG689" s="451"/>
      <c r="AH689" s="451"/>
      <c r="AI689" s="451"/>
      <c r="AJ689" s="451"/>
      <c r="AK689" s="451"/>
      <c r="AL689" s="451"/>
      <c r="AM689" s="451"/>
      <c r="AN689" s="451"/>
      <c r="AO689" s="451"/>
      <c r="AP689" s="451"/>
      <c r="AQ689" s="451"/>
      <c r="AR689" s="451"/>
      <c r="AS689" s="451"/>
      <c r="AT689" s="451"/>
      <c r="AU689" s="451"/>
      <c r="AV689" s="451"/>
      <c r="AW689" s="451"/>
      <c r="AX689" s="451"/>
      <c r="AY689" s="451"/>
      <c r="AZ689" s="451"/>
      <c r="BA689" s="451"/>
      <c r="BB689" s="451"/>
      <c r="BC689" s="451"/>
      <c r="BD689" s="451"/>
      <c r="BE689" s="451"/>
      <c r="BF689" s="451"/>
      <c r="BG689" s="451"/>
      <c r="BH689" s="451"/>
      <c r="BI689" s="451"/>
      <c r="BJ689" s="451"/>
      <c r="BK689" s="451"/>
      <c r="BL689" s="451"/>
      <c r="BM689" s="451"/>
      <c r="BN689" s="451"/>
      <c r="BO689" s="451"/>
      <c r="BP689" s="451"/>
      <c r="BQ689" s="451"/>
      <c r="BR689" s="451"/>
      <c r="BS689" s="451"/>
      <c r="BT689" s="451"/>
      <c r="BU689" s="451"/>
      <c r="BV689" s="451"/>
      <c r="BW689" s="451"/>
      <c r="BX689" s="451"/>
      <c r="BY689" s="451"/>
      <c r="BZ689" s="451"/>
      <c r="CA689" s="451"/>
      <c r="CB689" s="451"/>
      <c r="CC689" s="451"/>
      <c r="CD689" s="451"/>
      <c r="CE689" s="451"/>
      <c r="CF689" s="451"/>
      <c r="CG689" s="451"/>
      <c r="CH689" s="451"/>
      <c r="CI689" s="451"/>
      <c r="CJ689" s="451"/>
      <c r="CK689" s="451"/>
      <c r="CL689" s="451"/>
      <c r="CM689" s="451"/>
      <c r="CN689" s="451"/>
      <c r="CO689" s="451"/>
      <c r="CP689" s="451"/>
      <c r="CQ689" s="451"/>
      <c r="CR689" s="451"/>
      <c r="CS689" s="451"/>
      <c r="CT689" s="451"/>
      <c r="CU689" s="451"/>
      <c r="CV689" s="451"/>
      <c r="CW689" s="451"/>
      <c r="CX689" s="451"/>
      <c r="CY689" s="451"/>
      <c r="CZ689" s="451"/>
      <c r="DA689" s="451"/>
      <c r="DB689" s="451"/>
      <c r="DC689" s="451"/>
      <c r="DD689" s="451"/>
      <c r="DE689" s="451"/>
      <c r="DF689" s="451"/>
      <c r="DG689" s="451"/>
      <c r="DH689" s="451"/>
      <c r="DI689" s="451"/>
      <c r="DJ689" s="451"/>
      <c r="DK689" s="451"/>
      <c r="DL689" s="451"/>
      <c r="DM689" s="451"/>
      <c r="DN689" s="451"/>
      <c r="DO689" s="451"/>
      <c r="DP689" s="451"/>
      <c r="DQ689" s="451"/>
      <c r="DR689" s="451"/>
      <c r="DS689" s="451"/>
      <c r="DT689" s="451"/>
      <c r="DU689" s="451"/>
      <c r="DV689" s="451"/>
      <c r="DW689" s="451"/>
      <c r="DX689" s="451"/>
      <c r="DY689" s="451"/>
      <c r="DZ689" s="451"/>
      <c r="EA689" s="451"/>
      <c r="EB689" s="451"/>
      <c r="EC689" s="451"/>
      <c r="ED689" s="451"/>
      <c r="EE689" s="451"/>
      <c r="EF689" s="451"/>
      <c r="EG689" s="451"/>
      <c r="EH689" s="451"/>
      <c r="EI689" s="451"/>
      <c r="EJ689" s="451"/>
      <c r="EK689" s="451"/>
      <c r="EL689" s="451"/>
      <c r="EM689" s="451"/>
      <c r="EN689" s="451"/>
      <c r="EO689" s="451"/>
      <c r="EP689" s="451"/>
      <c r="EQ689" s="451"/>
      <c r="ER689" s="451"/>
      <c r="ES689" s="451"/>
      <c r="ET689" s="451"/>
      <c r="EU689" s="451"/>
      <c r="EV689" s="451"/>
      <c r="EW689" s="451"/>
      <c r="EX689" s="451"/>
      <c r="EY689" s="451"/>
      <c r="EZ689" s="451"/>
      <c r="FA689" s="451"/>
      <c r="FB689" s="451"/>
      <c r="FC689" s="451"/>
      <c r="FD689" s="451"/>
      <c r="FE689" s="451"/>
      <c r="FF689" s="451"/>
      <c r="FG689" s="451"/>
      <c r="FH689" s="451"/>
      <c r="FI689" s="451"/>
      <c r="FJ689" s="451"/>
      <c r="FK689" s="451"/>
      <c r="FL689" s="451"/>
      <c r="FM689" s="451"/>
      <c r="FN689" s="451"/>
    </row>
    <row r="690" spans="1:170" ht="15.75" customHeight="1">
      <c r="A690" s="451"/>
      <c r="B690" s="451"/>
      <c r="C690" s="451"/>
      <c r="D690" s="451"/>
      <c r="E690" s="451"/>
      <c r="F690" s="451"/>
      <c r="G690" s="451"/>
      <c r="H690" s="451"/>
      <c r="I690" s="451"/>
      <c r="J690" s="451"/>
      <c r="K690" s="451"/>
      <c r="L690" s="451"/>
      <c r="M690" s="451"/>
      <c r="N690" s="451"/>
      <c r="O690" s="451"/>
      <c r="P690" s="451"/>
      <c r="Q690" s="451"/>
      <c r="R690" s="451"/>
      <c r="S690" s="451"/>
      <c r="T690" s="451"/>
      <c r="U690" s="451"/>
      <c r="V690" s="451"/>
      <c r="W690" s="451"/>
      <c r="X690" s="451"/>
      <c r="Y690" s="451"/>
      <c r="Z690" s="451"/>
      <c r="AA690" s="451"/>
      <c r="AB690" s="451"/>
      <c r="AC690" s="451"/>
      <c r="AD690" s="451"/>
      <c r="AE690" s="451"/>
      <c r="AF690" s="451"/>
      <c r="AG690" s="451"/>
      <c r="AH690" s="451"/>
      <c r="AI690" s="451"/>
      <c r="AJ690" s="451"/>
      <c r="AK690" s="451"/>
      <c r="AL690" s="451"/>
      <c r="AM690" s="451"/>
      <c r="AN690" s="451"/>
      <c r="AO690" s="451"/>
      <c r="AP690" s="451"/>
      <c r="AQ690" s="451"/>
      <c r="AR690" s="451"/>
      <c r="AS690" s="451"/>
      <c r="AT690" s="451"/>
      <c r="AU690" s="451"/>
      <c r="AV690" s="451"/>
      <c r="AW690" s="451"/>
      <c r="AX690" s="451"/>
      <c r="AY690" s="451"/>
      <c r="AZ690" s="451"/>
      <c r="BA690" s="451"/>
      <c r="BB690" s="451"/>
      <c r="BC690" s="451"/>
      <c r="BD690" s="451"/>
      <c r="BE690" s="451"/>
      <c r="BF690" s="451"/>
      <c r="BG690" s="451"/>
      <c r="BH690" s="451"/>
      <c r="BI690" s="451"/>
      <c r="BJ690" s="451"/>
      <c r="BK690" s="451"/>
      <c r="BL690" s="451"/>
      <c r="BM690" s="451"/>
      <c r="BN690" s="451"/>
      <c r="BO690" s="451"/>
      <c r="BP690" s="451"/>
      <c r="BQ690" s="451"/>
      <c r="BR690" s="451"/>
      <c r="BS690" s="451"/>
      <c r="BT690" s="451"/>
      <c r="BU690" s="451"/>
      <c r="BV690" s="451"/>
      <c r="BW690" s="451"/>
      <c r="BX690" s="451"/>
      <c r="BY690" s="451"/>
      <c r="BZ690" s="451"/>
      <c r="CA690" s="451"/>
      <c r="CB690" s="451"/>
      <c r="CC690" s="451"/>
      <c r="CD690" s="451"/>
      <c r="CE690" s="451"/>
      <c r="CF690" s="451"/>
      <c r="CG690" s="451"/>
      <c r="CH690" s="451"/>
      <c r="CI690" s="451"/>
      <c r="CJ690" s="451"/>
      <c r="CK690" s="451"/>
      <c r="CL690" s="451"/>
      <c r="CM690" s="451"/>
      <c r="CN690" s="451"/>
      <c r="CO690" s="451"/>
      <c r="CP690" s="451"/>
      <c r="CQ690" s="451"/>
      <c r="CR690" s="451"/>
      <c r="CS690" s="451"/>
      <c r="CT690" s="451"/>
      <c r="CU690" s="451"/>
      <c r="CV690" s="451"/>
      <c r="CW690" s="451"/>
      <c r="CX690" s="451"/>
      <c r="CY690" s="451"/>
      <c r="CZ690" s="451"/>
      <c r="DA690" s="451"/>
      <c r="DB690" s="451"/>
      <c r="DC690" s="451"/>
      <c r="DD690" s="451"/>
      <c r="DE690" s="451"/>
      <c r="DF690" s="451"/>
      <c r="DG690" s="451"/>
      <c r="DH690" s="451"/>
      <c r="DI690" s="451"/>
      <c r="DJ690" s="451"/>
      <c r="DK690" s="451"/>
      <c r="DL690" s="451"/>
      <c r="DM690" s="451"/>
      <c r="DN690" s="451"/>
      <c r="DO690" s="451"/>
      <c r="DP690" s="451"/>
      <c r="DQ690" s="451"/>
      <c r="DR690" s="451"/>
      <c r="DS690" s="451"/>
      <c r="DT690" s="451"/>
      <c r="DU690" s="451"/>
      <c r="DV690" s="451"/>
      <c r="DW690" s="451"/>
      <c r="DX690" s="451"/>
      <c r="DY690" s="451"/>
      <c r="DZ690" s="451"/>
      <c r="EA690" s="451"/>
      <c r="EB690" s="451"/>
      <c r="EC690" s="451"/>
      <c r="ED690" s="451"/>
      <c r="EE690" s="451"/>
      <c r="EF690" s="451"/>
      <c r="EG690" s="451"/>
      <c r="EH690" s="451"/>
      <c r="EI690" s="451"/>
      <c r="EJ690" s="451"/>
      <c r="EK690" s="451"/>
      <c r="EL690" s="451"/>
      <c r="EM690" s="451"/>
      <c r="EN690" s="451"/>
      <c r="EO690" s="451"/>
      <c r="EP690" s="451"/>
      <c r="EQ690" s="451"/>
      <c r="ER690" s="451"/>
      <c r="ES690" s="451"/>
      <c r="ET690" s="451"/>
      <c r="EU690" s="451"/>
      <c r="EV690" s="451"/>
      <c r="EW690" s="451"/>
      <c r="EX690" s="451"/>
      <c r="EY690" s="451"/>
      <c r="EZ690" s="451"/>
      <c r="FA690" s="451"/>
      <c r="FB690" s="451"/>
      <c r="FC690" s="451"/>
      <c r="FD690" s="451"/>
      <c r="FE690" s="451"/>
      <c r="FF690" s="451"/>
      <c r="FG690" s="451"/>
      <c r="FH690" s="451"/>
      <c r="FI690" s="451"/>
      <c r="FJ690" s="451"/>
      <c r="FK690" s="451"/>
      <c r="FL690" s="451"/>
      <c r="FM690" s="451"/>
      <c r="FN690" s="451"/>
    </row>
    <row r="691" spans="1:170" ht="15.75" customHeight="1">
      <c r="A691" s="451"/>
      <c r="B691" s="451"/>
      <c r="C691" s="451"/>
      <c r="D691" s="451"/>
      <c r="E691" s="451"/>
      <c r="F691" s="451"/>
      <c r="G691" s="451"/>
      <c r="H691" s="451"/>
      <c r="I691" s="451"/>
      <c r="J691" s="451"/>
      <c r="K691" s="451"/>
      <c r="L691" s="451"/>
      <c r="M691" s="451"/>
      <c r="N691" s="451"/>
      <c r="O691" s="451"/>
      <c r="P691" s="451"/>
      <c r="Q691" s="451"/>
      <c r="R691" s="451"/>
      <c r="S691" s="451"/>
      <c r="T691" s="451"/>
      <c r="U691" s="451"/>
      <c r="V691" s="451"/>
      <c r="W691" s="451"/>
      <c r="X691" s="451"/>
      <c r="Y691" s="451"/>
      <c r="Z691" s="451"/>
      <c r="AA691" s="451"/>
      <c r="AB691" s="451"/>
      <c r="AC691" s="451"/>
      <c r="AD691" s="451"/>
      <c r="AE691" s="451"/>
      <c r="AF691" s="451"/>
      <c r="AG691" s="451"/>
      <c r="AH691" s="451"/>
      <c r="AI691" s="451"/>
      <c r="AJ691" s="451"/>
      <c r="AK691" s="451"/>
      <c r="AL691" s="451"/>
      <c r="AM691" s="451"/>
      <c r="AN691" s="451"/>
      <c r="AO691" s="451"/>
      <c r="AP691" s="451"/>
      <c r="AQ691" s="451"/>
      <c r="AR691" s="451"/>
      <c r="AS691" s="451"/>
      <c r="AT691" s="451"/>
      <c r="AU691" s="451"/>
      <c r="AV691" s="451"/>
      <c r="AW691" s="451"/>
      <c r="AX691" s="451"/>
      <c r="AY691" s="451"/>
      <c r="AZ691" s="451"/>
      <c r="BA691" s="451"/>
      <c r="BB691" s="451"/>
      <c r="BC691" s="451"/>
      <c r="BD691" s="451"/>
      <c r="BE691" s="451"/>
      <c r="BF691" s="451"/>
      <c r="BG691" s="451"/>
      <c r="BH691" s="451"/>
      <c r="BI691" s="451"/>
      <c r="BJ691" s="451"/>
      <c r="BK691" s="451"/>
      <c r="BL691" s="451"/>
      <c r="BM691" s="451"/>
      <c r="BN691" s="451"/>
      <c r="BO691" s="451"/>
      <c r="BP691" s="451"/>
      <c r="BQ691" s="451"/>
      <c r="BR691" s="451"/>
      <c r="BS691" s="451"/>
      <c r="BT691" s="451"/>
      <c r="BU691" s="451"/>
      <c r="BV691" s="451"/>
      <c r="BW691" s="451"/>
      <c r="BX691" s="451"/>
      <c r="BY691" s="451"/>
      <c r="BZ691" s="451"/>
      <c r="CA691" s="451"/>
      <c r="CB691" s="451"/>
      <c r="CC691" s="451"/>
      <c r="CD691" s="451"/>
      <c r="CE691" s="451"/>
      <c r="CF691" s="451"/>
      <c r="CG691" s="451"/>
      <c r="CH691" s="451"/>
      <c r="CI691" s="451"/>
      <c r="CJ691" s="451"/>
      <c r="CK691" s="451"/>
      <c r="CL691" s="451"/>
      <c r="CM691" s="451"/>
      <c r="CN691" s="451"/>
      <c r="CO691" s="451"/>
      <c r="CP691" s="451"/>
      <c r="CQ691" s="451"/>
      <c r="CR691" s="451"/>
      <c r="CS691" s="451"/>
      <c r="CT691" s="451"/>
      <c r="CU691" s="451"/>
      <c r="CV691" s="451"/>
      <c r="CW691" s="451"/>
      <c r="CX691" s="451"/>
      <c r="CY691" s="451"/>
      <c r="CZ691" s="451"/>
      <c r="DA691" s="451"/>
      <c r="DB691" s="451"/>
      <c r="DC691" s="451"/>
      <c r="DD691" s="451"/>
      <c r="DE691" s="451"/>
      <c r="DF691" s="451"/>
      <c r="DG691" s="451"/>
      <c r="DH691" s="451"/>
      <c r="DI691" s="451"/>
      <c r="DJ691" s="451"/>
      <c r="DK691" s="451"/>
      <c r="DL691" s="451"/>
      <c r="DM691" s="451"/>
      <c r="DN691" s="451"/>
      <c r="DO691" s="451"/>
      <c r="DP691" s="451"/>
      <c r="DQ691" s="451"/>
      <c r="DR691" s="451"/>
      <c r="DS691" s="451"/>
      <c r="DT691" s="451"/>
      <c r="DU691" s="451"/>
      <c r="DV691" s="451"/>
      <c r="DW691" s="451"/>
      <c r="DX691" s="451"/>
      <c r="DY691" s="451"/>
      <c r="DZ691" s="451"/>
      <c r="EA691" s="451"/>
      <c r="EB691" s="451"/>
      <c r="EC691" s="451"/>
      <c r="ED691" s="451"/>
      <c r="EE691" s="451"/>
      <c r="EF691" s="451"/>
      <c r="EG691" s="451"/>
      <c r="EH691" s="451"/>
      <c r="EI691" s="451"/>
      <c r="EJ691" s="451"/>
      <c r="EK691" s="451"/>
      <c r="EL691" s="451"/>
      <c r="EM691" s="451"/>
      <c r="EN691" s="451"/>
      <c r="EO691" s="451"/>
      <c r="EP691" s="451"/>
      <c r="EQ691" s="451"/>
      <c r="ER691" s="451"/>
      <c r="ES691" s="451"/>
      <c r="ET691" s="451"/>
      <c r="EU691" s="451"/>
      <c r="EV691" s="451"/>
      <c r="EW691" s="451"/>
      <c r="EX691" s="451"/>
      <c r="EY691" s="451"/>
      <c r="EZ691" s="451"/>
      <c r="FA691" s="451"/>
      <c r="FB691" s="451"/>
      <c r="FC691" s="451"/>
      <c r="FD691" s="451"/>
      <c r="FE691" s="451"/>
      <c r="FF691" s="451"/>
      <c r="FG691" s="451"/>
      <c r="FH691" s="451"/>
      <c r="FI691" s="451"/>
      <c r="FJ691" s="451"/>
      <c r="FK691" s="451"/>
      <c r="FL691" s="451"/>
      <c r="FM691" s="451"/>
      <c r="FN691" s="451"/>
    </row>
    <row r="692" spans="1:170" ht="15.75" customHeight="1">
      <c r="A692" s="451"/>
      <c r="B692" s="451"/>
      <c r="C692" s="451"/>
      <c r="D692" s="451"/>
      <c r="E692" s="451"/>
      <c r="F692" s="451"/>
      <c r="G692" s="451"/>
      <c r="H692" s="451"/>
      <c r="I692" s="451"/>
      <c r="J692" s="451"/>
      <c r="K692" s="451"/>
      <c r="L692" s="451"/>
      <c r="M692" s="451"/>
      <c r="N692" s="451"/>
      <c r="O692" s="451"/>
      <c r="P692" s="451"/>
      <c r="Q692" s="451"/>
      <c r="R692" s="451"/>
      <c r="S692" s="451"/>
      <c r="T692" s="451"/>
      <c r="U692" s="451"/>
      <c r="V692" s="451"/>
      <c r="W692" s="451"/>
      <c r="X692" s="451"/>
      <c r="Y692" s="451"/>
      <c r="Z692" s="451"/>
      <c r="AA692" s="451"/>
      <c r="AB692" s="451"/>
      <c r="AC692" s="451"/>
      <c r="AD692" s="451"/>
      <c r="AE692" s="451"/>
      <c r="AF692" s="451"/>
      <c r="AG692" s="451"/>
      <c r="AH692" s="451"/>
      <c r="AI692" s="451"/>
      <c r="AJ692" s="451"/>
      <c r="AK692" s="451"/>
      <c r="AL692" s="451"/>
      <c r="AM692" s="451"/>
      <c r="AN692" s="451"/>
      <c r="AO692" s="451"/>
      <c r="AP692" s="451"/>
      <c r="AQ692" s="451"/>
      <c r="AR692" s="451"/>
      <c r="AS692" s="451"/>
      <c r="AT692" s="451"/>
      <c r="AU692" s="451"/>
      <c r="AV692" s="451"/>
      <c r="AW692" s="451"/>
      <c r="AX692" s="451"/>
      <c r="AY692" s="451"/>
      <c r="AZ692" s="451"/>
      <c r="BA692" s="451"/>
      <c r="BB692" s="451"/>
      <c r="BC692" s="451"/>
      <c r="BD692" s="451"/>
      <c r="BE692" s="451"/>
      <c r="BF692" s="451"/>
      <c r="BG692" s="451"/>
      <c r="BH692" s="451"/>
      <c r="BI692" s="451"/>
      <c r="BJ692" s="451"/>
      <c r="BK692" s="451"/>
      <c r="BL692" s="451"/>
      <c r="BM692" s="451"/>
      <c r="BN692" s="451"/>
      <c r="BO692" s="451"/>
      <c r="BP692" s="451"/>
      <c r="BQ692" s="451"/>
      <c r="BR692" s="451"/>
      <c r="BS692" s="451"/>
      <c r="BT692" s="451"/>
      <c r="BU692" s="451"/>
      <c r="BV692" s="451"/>
      <c r="BW692" s="451"/>
      <c r="BX692" s="451"/>
      <c r="BY692" s="451"/>
      <c r="BZ692" s="451"/>
      <c r="CA692" s="451"/>
      <c r="CB692" s="451"/>
      <c r="CC692" s="451"/>
      <c r="CD692" s="451"/>
      <c r="CE692" s="451"/>
      <c r="CF692" s="451"/>
      <c r="CG692" s="451"/>
      <c r="CH692" s="451"/>
      <c r="CI692" s="451"/>
      <c r="CJ692" s="451"/>
      <c r="CK692" s="451"/>
      <c r="CL692" s="451"/>
      <c r="CM692" s="451"/>
      <c r="CN692" s="451"/>
      <c r="CO692" s="451"/>
      <c r="CP692" s="451"/>
      <c r="CQ692" s="451"/>
      <c r="CR692" s="451"/>
      <c r="CS692" s="451"/>
      <c r="CT692" s="451"/>
      <c r="CU692" s="451"/>
      <c r="CV692" s="451"/>
      <c r="CW692" s="451"/>
      <c r="CX692" s="451"/>
      <c r="CY692" s="451"/>
      <c r="CZ692" s="451"/>
      <c r="DA692" s="451"/>
      <c r="DB692" s="451"/>
      <c r="DC692" s="451"/>
      <c r="DD692" s="451"/>
      <c r="DE692" s="451"/>
      <c r="DF692" s="451"/>
      <c r="DG692" s="451"/>
      <c r="DH692" s="451"/>
      <c r="DI692" s="451"/>
      <c r="DJ692" s="451"/>
      <c r="DK692" s="451"/>
      <c r="DL692" s="451"/>
      <c r="DM692" s="451"/>
      <c r="DN692" s="451"/>
      <c r="DO692" s="451"/>
      <c r="DP692" s="451"/>
      <c r="DQ692" s="451"/>
      <c r="DR692" s="451"/>
      <c r="DS692" s="451"/>
      <c r="DT692" s="451"/>
      <c r="DU692" s="451"/>
      <c r="DV692" s="451"/>
      <c r="DW692" s="451"/>
      <c r="DX692" s="451"/>
      <c r="DY692" s="451"/>
      <c r="DZ692" s="451"/>
      <c r="EA692" s="451"/>
      <c r="EB692" s="451"/>
      <c r="EC692" s="451"/>
      <c r="ED692" s="451"/>
      <c r="EE692" s="451"/>
      <c r="EF692" s="451"/>
      <c r="EG692" s="451"/>
      <c r="EH692" s="451"/>
      <c r="EI692" s="451"/>
      <c r="EJ692" s="451"/>
      <c r="EK692" s="451"/>
      <c r="EL692" s="451"/>
      <c r="EM692" s="451"/>
      <c r="EN692" s="451"/>
      <c r="EO692" s="451"/>
      <c r="EP692" s="451"/>
      <c r="EQ692" s="451"/>
      <c r="ER692" s="451"/>
      <c r="ES692" s="451"/>
      <c r="ET692" s="451"/>
      <c r="EU692" s="451"/>
      <c r="EV692" s="451"/>
      <c r="EW692" s="451"/>
      <c r="EX692" s="451"/>
      <c r="EY692" s="451"/>
      <c r="EZ692" s="451"/>
      <c r="FA692" s="451"/>
      <c r="FB692" s="451"/>
      <c r="FC692" s="451"/>
      <c r="FD692" s="451"/>
      <c r="FE692" s="451"/>
      <c r="FF692" s="451"/>
      <c r="FG692" s="451"/>
      <c r="FH692" s="451"/>
      <c r="FI692" s="451"/>
      <c r="FJ692" s="451"/>
      <c r="FK692" s="451"/>
      <c r="FL692" s="451"/>
      <c r="FM692" s="451"/>
      <c r="FN692" s="451"/>
    </row>
    <row r="693" spans="1:170" ht="15.75" customHeight="1">
      <c r="A693" s="451"/>
      <c r="B693" s="451"/>
      <c r="C693" s="451"/>
      <c r="D693" s="451"/>
      <c r="E693" s="451"/>
      <c r="F693" s="451"/>
      <c r="G693" s="451"/>
      <c r="H693" s="451"/>
      <c r="I693" s="451"/>
      <c r="J693" s="451"/>
      <c r="K693" s="451"/>
      <c r="L693" s="451"/>
      <c r="M693" s="451"/>
      <c r="N693" s="451"/>
      <c r="O693" s="451"/>
      <c r="P693" s="451"/>
      <c r="Q693" s="451"/>
      <c r="R693" s="451"/>
      <c r="S693" s="451"/>
      <c r="T693" s="451"/>
      <c r="U693" s="451"/>
      <c r="V693" s="451"/>
      <c r="W693" s="451"/>
      <c r="X693" s="451"/>
      <c r="Y693" s="451"/>
      <c r="Z693" s="451"/>
      <c r="AA693" s="451"/>
      <c r="AB693" s="451"/>
      <c r="AC693" s="451"/>
      <c r="AD693" s="451"/>
      <c r="AE693" s="451"/>
      <c r="AF693" s="451"/>
      <c r="AG693" s="451"/>
      <c r="AH693" s="451"/>
      <c r="AI693" s="451"/>
      <c r="AJ693" s="451"/>
      <c r="AK693" s="451"/>
      <c r="AL693" s="451"/>
      <c r="AM693" s="451"/>
      <c r="AN693" s="451"/>
      <c r="AO693" s="451"/>
      <c r="AP693" s="451"/>
      <c r="AQ693" s="451"/>
      <c r="AR693" s="451"/>
      <c r="AS693" s="451"/>
      <c r="AT693" s="451"/>
      <c r="AU693" s="451"/>
      <c r="AV693" s="451"/>
      <c r="AW693" s="451"/>
      <c r="AX693" s="451"/>
      <c r="AY693" s="451"/>
      <c r="AZ693" s="451"/>
      <c r="BA693" s="451"/>
      <c r="BB693" s="451"/>
      <c r="BC693" s="451"/>
      <c r="BD693" s="451"/>
      <c r="BE693" s="451"/>
      <c r="BF693" s="451"/>
      <c r="BG693" s="451"/>
      <c r="BH693" s="451"/>
      <c r="BI693" s="451"/>
      <c r="BJ693" s="451"/>
      <c r="BK693" s="451"/>
      <c r="BL693" s="451"/>
      <c r="BM693" s="451"/>
      <c r="BN693" s="451"/>
      <c r="BO693" s="451"/>
      <c r="BP693" s="451"/>
      <c r="BQ693" s="451"/>
      <c r="BR693" s="451"/>
      <c r="BS693" s="451"/>
      <c r="BT693" s="451"/>
      <c r="BU693" s="451"/>
      <c r="BV693" s="451"/>
      <c r="BW693" s="451"/>
      <c r="BX693" s="451"/>
      <c r="BY693" s="451"/>
      <c r="BZ693" s="451"/>
      <c r="CA693" s="451"/>
      <c r="CB693" s="451"/>
      <c r="CC693" s="451"/>
      <c r="CD693" s="451"/>
      <c r="CE693" s="451"/>
      <c r="CF693" s="451"/>
      <c r="CG693" s="451"/>
      <c r="CH693" s="451"/>
      <c r="CI693" s="451"/>
      <c r="CJ693" s="451"/>
      <c r="CK693" s="451"/>
      <c r="CL693" s="451"/>
      <c r="CM693" s="451"/>
      <c r="CN693" s="451"/>
      <c r="CO693" s="451"/>
      <c r="CP693" s="451"/>
      <c r="CQ693" s="451"/>
      <c r="CR693" s="451"/>
      <c r="CS693" s="451"/>
      <c r="CT693" s="451"/>
      <c r="CU693" s="451"/>
      <c r="CV693" s="451"/>
      <c r="CW693" s="451"/>
      <c r="CX693" s="451"/>
      <c r="CY693" s="451"/>
      <c r="CZ693" s="451"/>
      <c r="DA693" s="451"/>
      <c r="DB693" s="451"/>
      <c r="DC693" s="451"/>
      <c r="DD693" s="451"/>
      <c r="DE693" s="451"/>
      <c r="DF693" s="451"/>
      <c r="DG693" s="451"/>
      <c r="DH693" s="451"/>
      <c r="DI693" s="451"/>
      <c r="DJ693" s="451"/>
      <c r="DK693" s="451"/>
      <c r="DL693" s="451"/>
      <c r="DM693" s="451"/>
      <c r="DN693" s="451"/>
      <c r="DO693" s="451"/>
      <c r="DP693" s="451"/>
      <c r="DQ693" s="451"/>
      <c r="DR693" s="451"/>
      <c r="DS693" s="451"/>
      <c r="DT693" s="451"/>
      <c r="DU693" s="451"/>
      <c r="DV693" s="451"/>
      <c r="DW693" s="451"/>
      <c r="DX693" s="451"/>
      <c r="DY693" s="451"/>
      <c r="DZ693" s="451"/>
      <c r="EA693" s="451"/>
      <c r="EB693" s="451"/>
      <c r="EC693" s="451"/>
      <c r="ED693" s="451"/>
      <c r="EE693" s="451"/>
      <c r="EF693" s="451"/>
      <c r="EG693" s="451"/>
      <c r="EH693" s="451"/>
      <c r="EI693" s="451"/>
      <c r="EJ693" s="451"/>
      <c r="EK693" s="451"/>
      <c r="EL693" s="451"/>
      <c r="EM693" s="451"/>
      <c r="EN693" s="451"/>
      <c r="EO693" s="451"/>
      <c r="EP693" s="451"/>
      <c r="EQ693" s="451"/>
      <c r="ER693" s="451"/>
      <c r="ES693" s="451"/>
      <c r="ET693" s="451"/>
      <c r="EU693" s="451"/>
      <c r="EV693" s="451"/>
      <c r="EW693" s="451"/>
      <c r="EX693" s="451"/>
      <c r="EY693" s="451"/>
      <c r="EZ693" s="451"/>
      <c r="FA693" s="451"/>
      <c r="FB693" s="451"/>
      <c r="FC693" s="451"/>
      <c r="FD693" s="451"/>
      <c r="FE693" s="451"/>
      <c r="FF693" s="451"/>
      <c r="FG693" s="451"/>
      <c r="FH693" s="451"/>
      <c r="FI693" s="451"/>
      <c r="FJ693" s="451"/>
      <c r="FK693" s="451"/>
      <c r="FL693" s="451"/>
      <c r="FM693" s="451"/>
      <c r="FN693" s="451"/>
    </row>
    <row r="694" spans="1:170" ht="15.75" customHeight="1">
      <c r="A694" s="451"/>
      <c r="B694" s="451"/>
      <c r="C694" s="451"/>
      <c r="D694" s="451"/>
      <c r="E694" s="451"/>
      <c r="F694" s="451"/>
      <c r="G694" s="451"/>
      <c r="H694" s="451"/>
      <c r="I694" s="451"/>
      <c r="J694" s="451"/>
      <c r="K694" s="451"/>
      <c r="L694" s="451"/>
      <c r="M694" s="451"/>
      <c r="N694" s="451"/>
      <c r="O694" s="451"/>
      <c r="P694" s="451"/>
      <c r="Q694" s="451"/>
      <c r="R694" s="451"/>
      <c r="S694" s="451"/>
      <c r="T694" s="451"/>
      <c r="U694" s="451"/>
      <c r="V694" s="451"/>
      <c r="W694" s="451"/>
      <c r="X694" s="451"/>
      <c r="Y694" s="451"/>
      <c r="Z694" s="451"/>
      <c r="AA694" s="451"/>
      <c r="AB694" s="451"/>
      <c r="AC694" s="451"/>
      <c r="AD694" s="451"/>
      <c r="AE694" s="451"/>
      <c r="AF694" s="451"/>
      <c r="AG694" s="451"/>
      <c r="AH694" s="451"/>
      <c r="AI694" s="451"/>
      <c r="AJ694" s="451"/>
      <c r="AK694" s="451"/>
      <c r="AL694" s="451"/>
      <c r="AM694" s="451"/>
      <c r="AN694" s="451"/>
      <c r="AO694" s="451"/>
      <c r="AP694" s="451"/>
      <c r="AQ694" s="451"/>
      <c r="AR694" s="451"/>
      <c r="AS694" s="451"/>
      <c r="AT694" s="451"/>
      <c r="AU694" s="451"/>
      <c r="AV694" s="451"/>
      <c r="AW694" s="451"/>
      <c r="AX694" s="451"/>
      <c r="AY694" s="451"/>
      <c r="AZ694" s="451"/>
      <c r="BA694" s="451"/>
      <c r="BB694" s="451"/>
      <c r="BC694" s="451"/>
      <c r="BD694" s="451"/>
      <c r="BE694" s="451"/>
      <c r="BF694" s="451"/>
      <c r="BG694" s="451"/>
      <c r="BH694" s="451"/>
      <c r="BI694" s="451"/>
      <c r="BJ694" s="451"/>
      <c r="BK694" s="451"/>
      <c r="BL694" s="451"/>
      <c r="BM694" s="451"/>
      <c r="BN694" s="451"/>
      <c r="BO694" s="451"/>
      <c r="BP694" s="451"/>
      <c r="BQ694" s="451"/>
      <c r="BR694" s="451"/>
      <c r="BS694" s="451"/>
      <c r="BT694" s="451"/>
      <c r="BU694" s="451"/>
      <c r="BV694" s="451"/>
      <c r="BW694" s="451"/>
      <c r="BX694" s="451"/>
      <c r="BY694" s="451"/>
      <c r="BZ694" s="451"/>
      <c r="CA694" s="451"/>
      <c r="CB694" s="451"/>
      <c r="CC694" s="451"/>
      <c r="CD694" s="451"/>
      <c r="CE694" s="451"/>
      <c r="CF694" s="451"/>
      <c r="CG694" s="451"/>
      <c r="CH694" s="451"/>
      <c r="CI694" s="451"/>
      <c r="CJ694" s="451"/>
      <c r="CK694" s="451"/>
      <c r="CL694" s="451"/>
      <c r="CM694" s="451"/>
      <c r="CN694" s="451"/>
      <c r="CO694" s="451"/>
      <c r="CP694" s="451"/>
      <c r="CQ694" s="451"/>
      <c r="CR694" s="451"/>
      <c r="CS694" s="451"/>
      <c r="CT694" s="451"/>
      <c r="CU694" s="451"/>
      <c r="CV694" s="451"/>
      <c r="CW694" s="451"/>
      <c r="CX694" s="451"/>
      <c r="CY694" s="451"/>
      <c r="CZ694" s="451"/>
      <c r="DA694" s="451"/>
      <c r="DB694" s="451"/>
      <c r="DC694" s="451"/>
      <c r="DD694" s="451"/>
      <c r="DE694" s="451"/>
      <c r="DF694" s="451"/>
      <c r="DG694" s="451"/>
      <c r="DH694" s="451"/>
      <c r="DI694" s="451"/>
      <c r="DJ694" s="451"/>
      <c r="DK694" s="451"/>
      <c r="DL694" s="451"/>
      <c r="DM694" s="451"/>
      <c r="DN694" s="451"/>
      <c r="DO694" s="451"/>
      <c r="DP694" s="451"/>
      <c r="DQ694" s="451"/>
      <c r="DR694" s="451"/>
      <c r="DS694" s="451"/>
      <c r="DT694" s="451"/>
      <c r="DU694" s="451"/>
      <c r="DV694" s="451"/>
      <c r="DW694" s="451"/>
      <c r="DX694" s="451"/>
      <c r="DY694" s="451"/>
      <c r="DZ694" s="451"/>
      <c r="EA694" s="451"/>
      <c r="EB694" s="451"/>
      <c r="EC694" s="451"/>
      <c r="ED694" s="451"/>
      <c r="EE694" s="451"/>
      <c r="EF694" s="451"/>
      <c r="EG694" s="451"/>
      <c r="EH694" s="451"/>
      <c r="EI694" s="451"/>
      <c r="EJ694" s="451"/>
      <c r="EK694" s="451"/>
      <c r="EL694" s="451"/>
      <c r="EM694" s="451"/>
      <c r="EN694" s="451"/>
      <c r="EO694" s="451"/>
      <c r="EP694" s="451"/>
      <c r="EQ694" s="451"/>
      <c r="ER694" s="451"/>
      <c r="ES694" s="451"/>
      <c r="ET694" s="451"/>
      <c r="EU694" s="451"/>
      <c r="EV694" s="451"/>
      <c r="EW694" s="451"/>
      <c r="EX694" s="451"/>
      <c r="EY694" s="451"/>
      <c r="EZ694" s="451"/>
      <c r="FA694" s="451"/>
      <c r="FB694" s="451"/>
      <c r="FC694" s="451"/>
      <c r="FD694" s="451"/>
      <c r="FE694" s="451"/>
      <c r="FF694" s="451"/>
      <c r="FG694" s="451"/>
      <c r="FH694" s="451"/>
      <c r="FI694" s="451"/>
      <c r="FJ694" s="451"/>
      <c r="FK694" s="451"/>
      <c r="FL694" s="451"/>
      <c r="FM694" s="451"/>
      <c r="FN694" s="451"/>
    </row>
    <row r="695" spans="1:170" ht="15.75" customHeight="1">
      <c r="A695" s="451"/>
      <c r="B695" s="451"/>
      <c r="C695" s="451"/>
      <c r="D695" s="451"/>
      <c r="E695" s="451"/>
      <c r="F695" s="451"/>
      <c r="G695" s="451"/>
      <c r="H695" s="451"/>
      <c r="I695" s="451"/>
      <c r="J695" s="451"/>
      <c r="K695" s="451"/>
      <c r="L695" s="451"/>
      <c r="M695" s="451"/>
      <c r="N695" s="451"/>
      <c r="O695" s="451"/>
      <c r="P695" s="451"/>
      <c r="Q695" s="451"/>
      <c r="R695" s="451"/>
      <c r="S695" s="451"/>
      <c r="T695" s="451"/>
      <c r="U695" s="451"/>
      <c r="V695" s="451"/>
      <c r="W695" s="451"/>
      <c r="X695" s="451"/>
      <c r="Y695" s="451"/>
      <c r="Z695" s="451"/>
      <c r="AA695" s="451"/>
      <c r="AB695" s="451"/>
      <c r="AC695" s="451"/>
      <c r="AD695" s="451"/>
      <c r="AE695" s="451"/>
      <c r="AF695" s="451"/>
      <c r="AG695" s="451"/>
      <c r="AH695" s="451"/>
      <c r="AI695" s="451"/>
      <c r="AJ695" s="451"/>
      <c r="AK695" s="451"/>
      <c r="AL695" s="451"/>
      <c r="AM695" s="451"/>
      <c r="AN695" s="451"/>
      <c r="AO695" s="451"/>
      <c r="AP695" s="451"/>
      <c r="AQ695" s="451"/>
      <c r="AR695" s="451"/>
      <c r="AS695" s="451"/>
      <c r="AT695" s="451"/>
      <c r="AU695" s="451"/>
      <c r="AV695" s="451"/>
      <c r="AW695" s="451"/>
      <c r="AX695" s="451"/>
      <c r="AY695" s="451"/>
      <c r="AZ695" s="451"/>
      <c r="BA695" s="451"/>
      <c r="BB695" s="451"/>
      <c r="BC695" s="451"/>
      <c r="BD695" s="451"/>
      <c r="BE695" s="451"/>
      <c r="BF695" s="451"/>
      <c r="BG695" s="451"/>
      <c r="BH695" s="451"/>
      <c r="BI695" s="451"/>
      <c r="BJ695" s="451"/>
      <c r="BK695" s="451"/>
      <c r="BL695" s="451"/>
      <c r="BM695" s="451"/>
      <c r="BN695" s="451"/>
      <c r="BO695" s="451"/>
      <c r="BP695" s="451"/>
      <c r="BQ695" s="451"/>
      <c r="BR695" s="451"/>
      <c r="BS695" s="451"/>
      <c r="BT695" s="451"/>
      <c r="BU695" s="451"/>
      <c r="BV695" s="451"/>
      <c r="BW695" s="451"/>
      <c r="BX695" s="451"/>
      <c r="BY695" s="451"/>
      <c r="BZ695" s="451"/>
      <c r="CA695" s="451"/>
      <c r="CB695" s="451"/>
      <c r="CC695" s="451"/>
      <c r="CD695" s="451"/>
      <c r="CE695" s="451"/>
      <c r="CF695" s="451"/>
      <c r="CG695" s="451"/>
      <c r="CH695" s="451"/>
      <c r="CI695" s="451"/>
      <c r="CJ695" s="451"/>
      <c r="CK695" s="451"/>
      <c r="CL695" s="451"/>
      <c r="CM695" s="451"/>
      <c r="CN695" s="451"/>
      <c r="CO695" s="451"/>
      <c r="CP695" s="451"/>
      <c r="CQ695" s="451"/>
      <c r="CR695" s="451"/>
      <c r="CS695" s="451"/>
      <c r="CT695" s="451"/>
      <c r="CU695" s="451"/>
      <c r="CV695" s="451"/>
      <c r="CW695" s="451"/>
      <c r="CX695" s="451"/>
      <c r="CY695" s="451"/>
      <c r="CZ695" s="451"/>
      <c r="DA695" s="451"/>
      <c r="DB695" s="451"/>
      <c r="DC695" s="451"/>
      <c r="DD695" s="451"/>
      <c r="DE695" s="451"/>
      <c r="DF695" s="451"/>
      <c r="DG695" s="451"/>
      <c r="DH695" s="451"/>
      <c r="DI695" s="451"/>
      <c r="DJ695" s="451"/>
      <c r="DK695" s="451"/>
      <c r="DL695" s="451"/>
      <c r="DM695" s="451"/>
      <c r="DN695" s="451"/>
      <c r="DO695" s="451"/>
      <c r="DP695" s="451"/>
      <c r="DQ695" s="451"/>
      <c r="DR695" s="451"/>
      <c r="DS695" s="451"/>
      <c r="DT695" s="451"/>
      <c r="DU695" s="451"/>
      <c r="DV695" s="451"/>
      <c r="DW695" s="451"/>
      <c r="DX695" s="451"/>
      <c r="DY695" s="451"/>
      <c r="DZ695" s="451"/>
      <c r="EA695" s="451"/>
      <c r="EB695" s="451"/>
      <c r="EC695" s="451"/>
      <c r="ED695" s="451"/>
      <c r="EE695" s="451"/>
      <c r="EF695" s="451"/>
      <c r="EG695" s="451"/>
      <c r="EH695" s="451"/>
      <c r="EI695" s="451"/>
      <c r="EJ695" s="451"/>
      <c r="EK695" s="451"/>
      <c r="EL695" s="451"/>
      <c r="EM695" s="451"/>
      <c r="EN695" s="451"/>
      <c r="EO695" s="451"/>
      <c r="EP695" s="451"/>
      <c r="EQ695" s="451"/>
      <c r="ER695" s="451"/>
      <c r="ES695" s="451"/>
      <c r="ET695" s="451"/>
      <c r="EU695" s="451"/>
      <c r="EV695" s="451"/>
      <c r="EW695" s="451"/>
      <c r="EX695" s="451"/>
      <c r="EY695" s="451"/>
      <c r="EZ695" s="451"/>
      <c r="FA695" s="451"/>
      <c r="FB695" s="451"/>
      <c r="FC695" s="451"/>
      <c r="FD695" s="451"/>
      <c r="FE695" s="451"/>
      <c r="FF695" s="451"/>
      <c r="FG695" s="451"/>
      <c r="FH695" s="451"/>
      <c r="FI695" s="451"/>
      <c r="FJ695" s="451"/>
      <c r="FK695" s="451"/>
      <c r="FL695" s="451"/>
      <c r="FM695" s="451"/>
      <c r="FN695" s="451"/>
    </row>
    <row r="696" spans="1:170" ht="15.75" customHeight="1">
      <c r="A696" s="451"/>
      <c r="B696" s="451"/>
      <c r="C696" s="451"/>
      <c r="D696" s="451"/>
      <c r="E696" s="451"/>
      <c r="F696" s="451"/>
      <c r="G696" s="451"/>
      <c r="H696" s="451"/>
      <c r="I696" s="451"/>
      <c r="J696" s="451"/>
      <c r="K696" s="451"/>
      <c r="L696" s="451"/>
      <c r="M696" s="451"/>
      <c r="N696" s="451"/>
      <c r="O696" s="451"/>
      <c r="P696" s="451"/>
      <c r="Q696" s="451"/>
      <c r="R696" s="451"/>
      <c r="S696" s="451"/>
      <c r="T696" s="451"/>
      <c r="U696" s="451"/>
      <c r="V696" s="451"/>
      <c r="W696" s="451"/>
      <c r="X696" s="451"/>
      <c r="Y696" s="451"/>
      <c r="Z696" s="451"/>
      <c r="AA696" s="451"/>
      <c r="AB696" s="451"/>
      <c r="AC696" s="451"/>
      <c r="AD696" s="451"/>
      <c r="AE696" s="451"/>
      <c r="AF696" s="451"/>
      <c r="AG696" s="451"/>
      <c r="AH696" s="451"/>
      <c r="AI696" s="451"/>
      <c r="AJ696" s="451"/>
      <c r="AK696" s="451"/>
      <c r="AL696" s="451"/>
      <c r="AM696" s="451"/>
      <c r="AN696" s="451"/>
      <c r="AO696" s="451"/>
      <c r="AP696" s="451"/>
      <c r="AQ696" s="451"/>
      <c r="AR696" s="451"/>
      <c r="AS696" s="451"/>
      <c r="AT696" s="451"/>
      <c r="AU696" s="451"/>
      <c r="AV696" s="451"/>
      <c r="AW696" s="451"/>
      <c r="AX696" s="451"/>
      <c r="AY696" s="451"/>
      <c r="AZ696" s="451"/>
      <c r="BA696" s="451"/>
      <c r="BB696" s="451"/>
      <c r="BC696" s="451"/>
      <c r="BD696" s="451"/>
      <c r="BE696" s="451"/>
      <c r="BF696" s="451"/>
      <c r="BG696" s="451"/>
      <c r="BH696" s="451"/>
      <c r="BI696" s="451"/>
      <c r="BJ696" s="451"/>
      <c r="BK696" s="451"/>
      <c r="BL696" s="451"/>
      <c r="BM696" s="451"/>
      <c r="BN696" s="451"/>
      <c r="BO696" s="451"/>
      <c r="BP696" s="451"/>
      <c r="BQ696" s="451"/>
      <c r="BR696" s="451"/>
      <c r="BS696" s="451"/>
      <c r="BT696" s="451"/>
      <c r="BU696" s="451"/>
      <c r="BV696" s="451"/>
      <c r="BW696" s="451"/>
      <c r="BX696" s="451"/>
      <c r="BY696" s="451"/>
      <c r="BZ696" s="451"/>
      <c r="CA696" s="451"/>
      <c r="CB696" s="451"/>
      <c r="CC696" s="451"/>
      <c r="CD696" s="451"/>
      <c r="CE696" s="451"/>
      <c r="CF696" s="451"/>
      <c r="CG696" s="451"/>
      <c r="CH696" s="451"/>
      <c r="CI696" s="451"/>
      <c r="CJ696" s="451"/>
      <c r="CK696" s="451"/>
      <c r="CL696" s="451"/>
      <c r="CM696" s="451"/>
      <c r="CN696" s="451"/>
      <c r="CO696" s="451"/>
      <c r="CP696" s="451"/>
      <c r="CQ696" s="451"/>
      <c r="CR696" s="451"/>
      <c r="CS696" s="451"/>
      <c r="CT696" s="451"/>
      <c r="CU696" s="451"/>
      <c r="CV696" s="451"/>
      <c r="CW696" s="451"/>
      <c r="CX696" s="451"/>
      <c r="CY696" s="451"/>
      <c r="CZ696" s="451"/>
      <c r="DA696" s="451"/>
      <c r="DB696" s="451"/>
      <c r="DC696" s="451"/>
      <c r="DD696" s="451"/>
      <c r="DE696" s="451"/>
      <c r="DF696" s="451"/>
      <c r="DG696" s="451"/>
      <c r="DH696" s="451"/>
      <c r="DI696" s="451"/>
      <c r="DJ696" s="451"/>
      <c r="DK696" s="451"/>
      <c r="DL696" s="451"/>
      <c r="DM696" s="451"/>
      <c r="DN696" s="451"/>
      <c r="DO696" s="451"/>
      <c r="DP696" s="451"/>
      <c r="DQ696" s="451"/>
      <c r="DR696" s="451"/>
      <c r="DS696" s="451"/>
      <c r="DT696" s="451"/>
      <c r="DU696" s="451"/>
      <c r="DV696" s="451"/>
      <c r="DW696" s="451"/>
      <c r="DX696" s="451"/>
      <c r="DY696" s="451"/>
      <c r="DZ696" s="451"/>
      <c r="EA696" s="451"/>
      <c r="EB696" s="451"/>
      <c r="EC696" s="451"/>
      <c r="ED696" s="451"/>
      <c r="EE696" s="451"/>
      <c r="EF696" s="451"/>
      <c r="EG696" s="451"/>
      <c r="EH696" s="451"/>
      <c r="EI696" s="451"/>
      <c r="EJ696" s="451"/>
      <c r="EK696" s="451"/>
      <c r="EL696" s="451"/>
      <c r="EM696" s="451"/>
      <c r="EN696" s="451"/>
      <c r="EO696" s="451"/>
      <c r="EP696" s="451"/>
      <c r="EQ696" s="451"/>
      <c r="ER696" s="451"/>
      <c r="ES696" s="451"/>
      <c r="ET696" s="451"/>
      <c r="EU696" s="451"/>
      <c r="EV696" s="451"/>
      <c r="EW696" s="451"/>
      <c r="EX696" s="451"/>
      <c r="EY696" s="451"/>
      <c r="EZ696" s="451"/>
      <c r="FA696" s="451"/>
      <c r="FB696" s="451"/>
      <c r="FC696" s="451"/>
      <c r="FD696" s="451"/>
      <c r="FE696" s="451"/>
      <c r="FF696" s="451"/>
      <c r="FG696" s="451"/>
      <c r="FH696" s="451"/>
      <c r="FI696" s="451"/>
      <c r="FJ696" s="451"/>
      <c r="FK696" s="451"/>
      <c r="FL696" s="451"/>
      <c r="FM696" s="451"/>
      <c r="FN696" s="451"/>
    </row>
    <row r="697" spans="1:170" ht="15.75" customHeight="1">
      <c r="A697" s="451"/>
      <c r="B697" s="451"/>
      <c r="C697" s="451"/>
      <c r="D697" s="451"/>
      <c r="E697" s="451"/>
      <c r="F697" s="451"/>
      <c r="G697" s="451"/>
      <c r="H697" s="451"/>
      <c r="I697" s="451"/>
      <c r="J697" s="451"/>
      <c r="K697" s="451"/>
      <c r="L697" s="451"/>
      <c r="M697" s="451"/>
      <c r="N697" s="451"/>
      <c r="O697" s="451"/>
      <c r="P697" s="451"/>
      <c r="Q697" s="451"/>
      <c r="R697" s="451"/>
      <c r="S697" s="451"/>
      <c r="T697" s="451"/>
      <c r="U697" s="451"/>
      <c r="V697" s="451"/>
      <c r="W697" s="451"/>
      <c r="X697" s="451"/>
      <c r="Y697" s="451"/>
      <c r="Z697" s="451"/>
      <c r="AA697" s="451"/>
      <c r="AB697" s="451"/>
      <c r="AC697" s="451"/>
      <c r="AD697" s="451"/>
      <c r="AE697" s="451"/>
      <c r="AF697" s="451"/>
      <c r="AG697" s="451"/>
      <c r="AH697" s="451"/>
      <c r="AI697" s="451"/>
      <c r="AJ697" s="451"/>
      <c r="AK697" s="451"/>
      <c r="AL697" s="451"/>
      <c r="AM697" s="451"/>
      <c r="AN697" s="451"/>
      <c r="AO697" s="451"/>
      <c r="AP697" s="451"/>
      <c r="AQ697" s="451"/>
      <c r="AR697" s="451"/>
      <c r="AS697" s="451"/>
      <c r="AT697" s="451"/>
      <c r="AU697" s="451"/>
      <c r="AV697" s="451"/>
      <c r="AW697" s="451"/>
      <c r="AX697" s="451"/>
      <c r="AY697" s="451"/>
      <c r="AZ697" s="451"/>
      <c r="BA697" s="451"/>
      <c r="BB697" s="451"/>
      <c r="BC697" s="451"/>
      <c r="BD697" s="451"/>
      <c r="BE697" s="451"/>
      <c r="BF697" s="451"/>
      <c r="BG697" s="451"/>
      <c r="BH697" s="451"/>
      <c r="BI697" s="451"/>
      <c r="BJ697" s="451"/>
      <c r="BK697" s="451"/>
      <c r="BL697" s="451"/>
      <c r="BM697" s="451"/>
      <c r="BN697" s="451"/>
      <c r="BO697" s="451"/>
      <c r="BP697" s="451"/>
      <c r="BQ697" s="451"/>
      <c r="BR697" s="451"/>
      <c r="BS697" s="451"/>
      <c r="BT697" s="451"/>
      <c r="BU697" s="451"/>
      <c r="BV697" s="451"/>
      <c r="BW697" s="451"/>
      <c r="BX697" s="451"/>
      <c r="BY697" s="451"/>
      <c r="BZ697" s="451"/>
      <c r="CA697" s="451"/>
      <c r="CB697" s="451"/>
      <c r="CC697" s="451"/>
      <c r="CD697" s="451"/>
      <c r="CE697" s="451"/>
      <c r="CF697" s="451"/>
      <c r="CG697" s="451"/>
      <c r="CH697" s="451"/>
      <c r="CI697" s="451"/>
      <c r="CJ697" s="451"/>
      <c r="CK697" s="451"/>
      <c r="CL697" s="451"/>
      <c r="CM697" s="451"/>
      <c r="CN697" s="451"/>
      <c r="CO697" s="451"/>
      <c r="CP697" s="451"/>
      <c r="CQ697" s="451"/>
      <c r="CR697" s="451"/>
      <c r="CS697" s="451"/>
      <c r="CT697" s="451"/>
      <c r="CU697" s="451"/>
      <c r="CV697" s="451"/>
      <c r="CW697" s="451"/>
      <c r="CX697" s="451"/>
      <c r="CY697" s="451"/>
      <c r="CZ697" s="451"/>
      <c r="DA697" s="451"/>
      <c r="DB697" s="451"/>
      <c r="DC697" s="451"/>
      <c r="DD697" s="451"/>
      <c r="DE697" s="451"/>
      <c r="DF697" s="451"/>
      <c r="DG697" s="451"/>
      <c r="DH697" s="451"/>
      <c r="DI697" s="451"/>
      <c r="DJ697" s="451"/>
      <c r="DK697" s="451"/>
      <c r="DL697" s="451"/>
      <c r="DM697" s="451"/>
      <c r="DN697" s="451"/>
      <c r="DO697" s="451"/>
      <c r="DP697" s="451"/>
      <c r="DQ697" s="451"/>
      <c r="DR697" s="451"/>
      <c r="DS697" s="451"/>
      <c r="DT697" s="451"/>
      <c r="DU697" s="451"/>
      <c r="DV697" s="451"/>
      <c r="DW697" s="451"/>
      <c r="DX697" s="451"/>
      <c r="DY697" s="451"/>
      <c r="DZ697" s="451"/>
      <c r="EA697" s="451"/>
      <c r="EB697" s="451"/>
      <c r="EC697" s="451"/>
      <c r="ED697" s="451"/>
      <c r="EE697" s="451"/>
      <c r="EF697" s="451"/>
      <c r="EG697" s="451"/>
      <c r="EH697" s="451"/>
      <c r="EI697" s="451"/>
      <c r="EJ697" s="451"/>
      <c r="EK697" s="451"/>
      <c r="EL697" s="451"/>
      <c r="EM697" s="451"/>
      <c r="EN697" s="451"/>
      <c r="EO697" s="451"/>
      <c r="EP697" s="451"/>
      <c r="EQ697" s="451"/>
      <c r="ER697" s="451"/>
      <c r="ES697" s="451"/>
      <c r="ET697" s="451"/>
      <c r="EU697" s="451"/>
      <c r="EV697" s="451"/>
      <c r="EW697" s="451"/>
      <c r="EX697" s="451"/>
      <c r="EY697" s="451"/>
      <c r="EZ697" s="451"/>
      <c r="FA697" s="451"/>
      <c r="FB697" s="451"/>
      <c r="FC697" s="451"/>
      <c r="FD697" s="451"/>
      <c r="FE697" s="451"/>
      <c r="FF697" s="451"/>
      <c r="FG697" s="451"/>
      <c r="FH697" s="451"/>
      <c r="FI697" s="451"/>
      <c r="FJ697" s="451"/>
      <c r="FK697" s="451"/>
      <c r="FL697" s="451"/>
      <c r="FM697" s="451"/>
      <c r="FN697" s="451"/>
    </row>
    <row r="698" spans="1:170" ht="15.75" customHeight="1">
      <c r="A698" s="451"/>
      <c r="B698" s="451"/>
      <c r="C698" s="451"/>
      <c r="D698" s="451"/>
      <c r="E698" s="451"/>
      <c r="F698" s="451"/>
      <c r="G698" s="451"/>
      <c r="H698" s="451"/>
      <c r="I698" s="451"/>
      <c r="J698" s="451"/>
      <c r="K698" s="451"/>
      <c r="L698" s="451"/>
      <c r="M698" s="451"/>
      <c r="N698" s="451"/>
      <c r="O698" s="451"/>
      <c r="P698" s="451"/>
      <c r="Q698" s="451"/>
      <c r="R698" s="451"/>
      <c r="S698" s="451"/>
      <c r="T698" s="451"/>
      <c r="U698" s="451"/>
      <c r="V698" s="451"/>
      <c r="W698" s="451"/>
      <c r="X698" s="451"/>
      <c r="Y698" s="451"/>
      <c r="Z698" s="451"/>
      <c r="AA698" s="451"/>
      <c r="AB698" s="451"/>
      <c r="AC698" s="451"/>
      <c r="AD698" s="451"/>
      <c r="AE698" s="451"/>
      <c r="AF698" s="451"/>
      <c r="AG698" s="451"/>
      <c r="AH698" s="451"/>
      <c r="AI698" s="451"/>
      <c r="AJ698" s="451"/>
      <c r="AK698" s="451"/>
      <c r="AL698" s="451"/>
      <c r="AM698" s="451"/>
      <c r="AN698" s="451"/>
      <c r="AO698" s="451"/>
      <c r="AP698" s="451"/>
      <c r="AQ698" s="451"/>
      <c r="AR698" s="451"/>
      <c r="AS698" s="451"/>
      <c r="AT698" s="451"/>
      <c r="AU698" s="451"/>
      <c r="AV698" s="451"/>
      <c r="AW698" s="451"/>
      <c r="AX698" s="451"/>
      <c r="AY698" s="451"/>
      <c r="AZ698" s="451"/>
      <c r="BA698" s="451"/>
      <c r="BB698" s="451"/>
      <c r="BC698" s="451"/>
      <c r="BD698" s="451"/>
      <c r="BE698" s="451"/>
      <c r="BF698" s="451"/>
      <c r="BG698" s="451"/>
      <c r="BH698" s="451"/>
      <c r="BI698" s="451"/>
      <c r="BJ698" s="451"/>
      <c r="BK698" s="451"/>
      <c r="BL698" s="451"/>
      <c r="BM698" s="451"/>
      <c r="BN698" s="451"/>
      <c r="BO698" s="451"/>
      <c r="BP698" s="451"/>
      <c r="BQ698" s="451"/>
      <c r="BR698" s="451"/>
      <c r="BS698" s="451"/>
      <c r="BT698" s="451"/>
      <c r="BU698" s="451"/>
      <c r="BV698" s="451"/>
      <c r="BW698" s="451"/>
      <c r="BX698" s="451"/>
      <c r="BY698" s="451"/>
      <c r="BZ698" s="451"/>
      <c r="CA698" s="451"/>
      <c r="CB698" s="451"/>
      <c r="CC698" s="451"/>
      <c r="CD698" s="451"/>
      <c r="CE698" s="451"/>
      <c r="CF698" s="451"/>
      <c r="CG698" s="451"/>
      <c r="CH698" s="451"/>
      <c r="CI698" s="451"/>
      <c r="CJ698" s="451"/>
      <c r="CK698" s="451"/>
      <c r="CL698" s="451"/>
      <c r="CM698" s="451"/>
      <c r="CN698" s="451"/>
      <c r="CO698" s="451"/>
      <c r="CP698" s="451"/>
      <c r="CQ698" s="451"/>
      <c r="CR698" s="451"/>
      <c r="CS698" s="451"/>
      <c r="CT698" s="451"/>
      <c r="CU698" s="451"/>
      <c r="CV698" s="451"/>
      <c r="CW698" s="451"/>
      <c r="CX698" s="451"/>
      <c r="CY698" s="451"/>
      <c r="CZ698" s="451"/>
      <c r="DA698" s="451"/>
      <c r="DB698" s="451"/>
      <c r="DC698" s="451"/>
      <c r="DD698" s="451"/>
      <c r="DE698" s="451"/>
      <c r="DF698" s="451"/>
      <c r="DG698" s="451"/>
      <c r="DH698" s="451"/>
      <c r="DI698" s="451"/>
      <c r="DJ698" s="451"/>
      <c r="DK698" s="451"/>
      <c r="DL698" s="451"/>
      <c r="DM698" s="451"/>
      <c r="DN698" s="451"/>
      <c r="DO698" s="451"/>
      <c r="DP698" s="451"/>
      <c r="DQ698" s="451"/>
      <c r="DR698" s="451"/>
      <c r="DS698" s="451"/>
      <c r="DT698" s="451"/>
      <c r="DU698" s="451"/>
      <c r="DV698" s="451"/>
      <c r="DW698" s="451"/>
      <c r="DX698" s="451"/>
      <c r="DY698" s="451"/>
      <c r="DZ698" s="451"/>
      <c r="EA698" s="451"/>
      <c r="EB698" s="451"/>
      <c r="EC698" s="451"/>
      <c r="ED698" s="451"/>
      <c r="EE698" s="451"/>
      <c r="EF698" s="451"/>
      <c r="EG698" s="451"/>
      <c r="EH698" s="451"/>
      <c r="EI698" s="451"/>
      <c r="EJ698" s="451"/>
      <c r="EK698" s="451"/>
      <c r="EL698" s="451"/>
      <c r="EM698" s="451"/>
      <c r="EN698" s="451"/>
      <c r="EO698" s="451"/>
      <c r="EP698" s="451"/>
      <c r="EQ698" s="451"/>
      <c r="ER698" s="451"/>
      <c r="ES698" s="451"/>
      <c r="ET698" s="451"/>
      <c r="EU698" s="451"/>
      <c r="EV698" s="451"/>
      <c r="EW698" s="451"/>
      <c r="EX698" s="451"/>
      <c r="EY698" s="451"/>
      <c r="EZ698" s="451"/>
      <c r="FA698" s="451"/>
      <c r="FB698" s="451"/>
      <c r="FC698" s="451"/>
      <c r="FD698" s="451"/>
      <c r="FE698" s="451"/>
      <c r="FF698" s="451"/>
      <c r="FG698" s="451"/>
      <c r="FH698" s="451"/>
      <c r="FI698" s="451"/>
      <c r="FJ698" s="451"/>
      <c r="FK698" s="451"/>
      <c r="FL698" s="451"/>
      <c r="FM698" s="451"/>
      <c r="FN698" s="451"/>
    </row>
    <row r="699" spans="1:170" ht="15.75" customHeight="1">
      <c r="A699" s="451"/>
      <c r="B699" s="451"/>
      <c r="C699" s="451"/>
      <c r="D699" s="451"/>
      <c r="E699" s="451"/>
      <c r="F699" s="451"/>
      <c r="G699" s="451"/>
      <c r="H699" s="451"/>
      <c r="I699" s="451"/>
      <c r="J699" s="451"/>
      <c r="K699" s="451"/>
      <c r="L699" s="451"/>
      <c r="M699" s="451"/>
      <c r="N699" s="451"/>
      <c r="O699" s="451"/>
      <c r="P699" s="451"/>
      <c r="Q699" s="451"/>
      <c r="R699" s="451"/>
      <c r="S699" s="451"/>
      <c r="T699" s="451"/>
      <c r="U699" s="451"/>
      <c r="V699" s="451"/>
      <c r="W699" s="451"/>
      <c r="X699" s="451"/>
      <c r="Y699" s="451"/>
      <c r="Z699" s="451"/>
      <c r="AA699" s="451"/>
      <c r="AB699" s="451"/>
      <c r="AC699" s="451"/>
      <c r="AD699" s="451"/>
      <c r="AE699" s="451"/>
      <c r="AF699" s="451"/>
      <c r="AG699" s="451"/>
      <c r="AH699" s="451"/>
      <c r="AI699" s="451"/>
      <c r="AJ699" s="451"/>
      <c r="AK699" s="451"/>
      <c r="AL699" s="451"/>
      <c r="AM699" s="451"/>
      <c r="AN699" s="451"/>
      <c r="AO699" s="451"/>
      <c r="AP699" s="451"/>
      <c r="AQ699" s="451"/>
      <c r="AR699" s="451"/>
      <c r="AS699" s="451"/>
      <c r="AT699" s="451"/>
      <c r="AU699" s="451"/>
      <c r="AV699" s="451"/>
      <c r="AW699" s="451"/>
      <c r="AX699" s="451"/>
      <c r="AY699" s="451"/>
      <c r="AZ699" s="451"/>
      <c r="BA699" s="451"/>
      <c r="BB699" s="451"/>
      <c r="BC699" s="451"/>
      <c r="BD699" s="451"/>
      <c r="BE699" s="451"/>
      <c r="BF699" s="451"/>
      <c r="BG699" s="451"/>
      <c r="BH699" s="451"/>
      <c r="BI699" s="451"/>
      <c r="BJ699" s="451"/>
      <c r="BK699" s="451"/>
      <c r="BL699" s="451"/>
      <c r="BM699" s="451"/>
      <c r="BN699" s="451"/>
      <c r="BO699" s="451"/>
      <c r="BP699" s="451"/>
      <c r="BQ699" s="451"/>
      <c r="BR699" s="451"/>
      <c r="BS699" s="451"/>
      <c r="BT699" s="451"/>
      <c r="BU699" s="451"/>
      <c r="BV699" s="451"/>
      <c r="BW699" s="451"/>
      <c r="BX699" s="451"/>
      <c r="BY699" s="451"/>
      <c r="BZ699" s="451"/>
      <c r="CA699" s="451"/>
      <c r="CB699" s="451"/>
      <c r="CC699" s="451"/>
      <c r="CD699" s="451"/>
      <c r="CE699" s="451"/>
      <c r="CF699" s="451"/>
      <c r="CG699" s="451"/>
      <c r="CH699" s="451"/>
      <c r="CI699" s="451"/>
      <c r="CJ699" s="451"/>
      <c r="CK699" s="451"/>
      <c r="CL699" s="451"/>
      <c r="CM699" s="451"/>
      <c r="CN699" s="451"/>
      <c r="CO699" s="451"/>
      <c r="CP699" s="451"/>
      <c r="CQ699" s="451"/>
      <c r="CR699" s="451"/>
      <c r="CS699" s="451"/>
      <c r="CT699" s="451"/>
      <c r="CU699" s="451"/>
      <c r="CV699" s="451"/>
      <c r="CW699" s="451"/>
      <c r="CX699" s="451"/>
      <c r="CY699" s="451"/>
      <c r="CZ699" s="451"/>
      <c r="DA699" s="451"/>
      <c r="DB699" s="451"/>
      <c r="DC699" s="451"/>
      <c r="DD699" s="451"/>
      <c r="DE699" s="451"/>
      <c r="DF699" s="451"/>
      <c r="DG699" s="451"/>
      <c r="DH699" s="451"/>
      <c r="DI699" s="451"/>
      <c r="DJ699" s="451"/>
      <c r="DK699" s="451"/>
      <c r="DL699" s="451"/>
      <c r="DM699" s="451"/>
      <c r="DN699" s="451"/>
      <c r="DO699" s="451"/>
      <c r="DP699" s="451"/>
      <c r="DQ699" s="451"/>
      <c r="DR699" s="451"/>
      <c r="DS699" s="451"/>
      <c r="DT699" s="451"/>
      <c r="DU699" s="451"/>
      <c r="DV699" s="451"/>
      <c r="DW699" s="451"/>
      <c r="DX699" s="451"/>
      <c r="DY699" s="451"/>
      <c r="DZ699" s="451"/>
      <c r="EA699" s="451"/>
      <c r="EB699" s="451"/>
      <c r="EC699" s="451"/>
      <c r="ED699" s="451"/>
      <c r="EE699" s="451"/>
      <c r="EF699" s="451"/>
      <c r="EG699" s="451"/>
      <c r="EH699" s="451"/>
      <c r="EI699" s="451"/>
      <c r="EJ699" s="451"/>
      <c r="EK699" s="451"/>
      <c r="EL699" s="451"/>
      <c r="EM699" s="451"/>
      <c r="EN699" s="451"/>
      <c r="EO699" s="451"/>
      <c r="EP699" s="451"/>
      <c r="EQ699" s="451"/>
      <c r="ER699" s="451"/>
      <c r="ES699" s="451"/>
      <c r="ET699" s="451"/>
      <c r="EU699" s="451"/>
      <c r="EV699" s="451"/>
      <c r="EW699" s="451"/>
      <c r="EX699" s="451"/>
      <c r="EY699" s="451"/>
      <c r="EZ699" s="451"/>
      <c r="FA699" s="451"/>
      <c r="FB699" s="451"/>
      <c r="FC699" s="451"/>
      <c r="FD699" s="451"/>
      <c r="FE699" s="451"/>
      <c r="FF699" s="451"/>
      <c r="FG699" s="451"/>
      <c r="FH699" s="451"/>
      <c r="FI699" s="451"/>
      <c r="FJ699" s="451"/>
      <c r="FK699" s="451"/>
      <c r="FL699" s="451"/>
      <c r="FM699" s="451"/>
      <c r="FN699" s="451"/>
    </row>
    <row r="700" spans="1:170" ht="15.75" customHeight="1">
      <c r="A700" s="451"/>
      <c r="B700" s="451"/>
      <c r="C700" s="451"/>
      <c r="D700" s="451"/>
      <c r="E700" s="451"/>
      <c r="F700" s="451"/>
      <c r="G700" s="451"/>
      <c r="H700" s="451"/>
      <c r="I700" s="451"/>
      <c r="J700" s="451"/>
      <c r="K700" s="451"/>
      <c r="L700" s="451"/>
      <c r="M700" s="451"/>
      <c r="N700" s="451"/>
      <c r="O700" s="451"/>
      <c r="P700" s="451"/>
      <c r="Q700" s="451"/>
      <c r="R700" s="451"/>
      <c r="S700" s="451"/>
      <c r="T700" s="451"/>
      <c r="U700" s="451"/>
      <c r="V700" s="451"/>
      <c r="W700" s="451"/>
      <c r="X700" s="451"/>
      <c r="Y700" s="451"/>
      <c r="Z700" s="451"/>
      <c r="AA700" s="451"/>
      <c r="AB700" s="451"/>
      <c r="AC700" s="451"/>
      <c r="AD700" s="451"/>
      <c r="AE700" s="451"/>
      <c r="AF700" s="451"/>
      <c r="AG700" s="451"/>
      <c r="AH700" s="451"/>
      <c r="AI700" s="451"/>
      <c r="AJ700" s="451"/>
      <c r="AK700" s="451"/>
      <c r="AL700" s="451"/>
      <c r="AM700" s="451"/>
      <c r="AN700" s="451"/>
      <c r="AO700" s="451"/>
      <c r="AP700" s="451"/>
      <c r="AQ700" s="451"/>
      <c r="AR700" s="451"/>
      <c r="AS700" s="451"/>
      <c r="AT700" s="451"/>
      <c r="AU700" s="451"/>
      <c r="AV700" s="451"/>
      <c r="AW700" s="451"/>
      <c r="AX700" s="451"/>
      <c r="AY700" s="451"/>
      <c r="AZ700" s="451"/>
      <c r="BA700" s="451"/>
      <c r="BB700" s="451"/>
      <c r="BC700" s="451"/>
      <c r="BD700" s="451"/>
      <c r="BE700" s="451"/>
      <c r="BF700" s="451"/>
      <c r="BG700" s="451"/>
      <c r="BH700" s="451"/>
      <c r="BI700" s="451"/>
      <c r="BJ700" s="451"/>
      <c r="BK700" s="451"/>
      <c r="BL700" s="451"/>
      <c r="BM700" s="451"/>
      <c r="BN700" s="451"/>
      <c r="BO700" s="451"/>
      <c r="BP700" s="451"/>
      <c r="BQ700" s="451"/>
      <c r="BR700" s="451"/>
      <c r="BS700" s="451"/>
      <c r="BT700" s="451"/>
      <c r="BU700" s="451"/>
      <c r="BV700" s="451"/>
      <c r="BW700" s="451"/>
      <c r="BX700" s="451"/>
      <c r="BY700" s="451"/>
      <c r="BZ700" s="451"/>
      <c r="CA700" s="451"/>
      <c r="CB700" s="451"/>
      <c r="CC700" s="451"/>
      <c r="CD700" s="451"/>
      <c r="CE700" s="451"/>
      <c r="CF700" s="451"/>
      <c r="CG700" s="451"/>
      <c r="CH700" s="451"/>
      <c r="CI700" s="451"/>
      <c r="CJ700" s="451"/>
      <c r="CK700" s="451"/>
      <c r="CL700" s="451"/>
      <c r="CM700" s="451"/>
      <c r="CN700" s="451"/>
      <c r="CO700" s="451"/>
      <c r="CP700" s="451"/>
      <c r="CQ700" s="451"/>
      <c r="CR700" s="451"/>
      <c r="CS700" s="451"/>
      <c r="CT700" s="451"/>
      <c r="CU700" s="451"/>
      <c r="CV700" s="451"/>
      <c r="CW700" s="451"/>
      <c r="CX700" s="451"/>
      <c r="CY700" s="451"/>
      <c r="CZ700" s="451"/>
      <c r="DA700" s="451"/>
      <c r="DB700" s="451"/>
      <c r="DC700" s="451"/>
      <c r="DD700" s="451"/>
      <c r="DE700" s="451"/>
      <c r="DF700" s="451"/>
      <c r="DG700" s="451"/>
      <c r="DH700" s="451"/>
      <c r="DI700" s="451"/>
      <c r="DJ700" s="451"/>
      <c r="DK700" s="451"/>
      <c r="DL700" s="451"/>
      <c r="DM700" s="451"/>
      <c r="DN700" s="451"/>
      <c r="DO700" s="451"/>
      <c r="DP700" s="451"/>
      <c r="DQ700" s="451"/>
      <c r="DR700" s="451"/>
      <c r="DS700" s="451"/>
      <c r="DT700" s="451"/>
      <c r="DU700" s="451"/>
      <c r="DV700" s="451"/>
      <c r="DW700" s="451"/>
      <c r="DX700" s="451"/>
      <c r="DY700" s="451"/>
      <c r="DZ700" s="451"/>
      <c r="EA700" s="451"/>
      <c r="EB700" s="451"/>
      <c r="EC700" s="451"/>
      <c r="ED700" s="451"/>
      <c r="EE700" s="451"/>
      <c r="EF700" s="451"/>
      <c r="EG700" s="451"/>
      <c r="EH700" s="451"/>
      <c r="EI700" s="451"/>
      <c r="EJ700" s="451"/>
      <c r="EK700" s="451"/>
      <c r="EL700" s="451"/>
      <c r="EM700" s="451"/>
      <c r="EN700" s="451"/>
      <c r="EO700" s="451"/>
      <c r="EP700" s="451"/>
      <c r="EQ700" s="451"/>
      <c r="ER700" s="451"/>
      <c r="ES700" s="451"/>
      <c r="ET700" s="451"/>
      <c r="EU700" s="451"/>
      <c r="EV700" s="451"/>
      <c r="EW700" s="451"/>
      <c r="EX700" s="451"/>
      <c r="EY700" s="451"/>
      <c r="EZ700" s="451"/>
      <c r="FA700" s="451"/>
      <c r="FB700" s="451"/>
      <c r="FC700" s="451"/>
      <c r="FD700" s="451"/>
      <c r="FE700" s="451"/>
      <c r="FF700" s="451"/>
      <c r="FG700" s="451"/>
      <c r="FH700" s="451"/>
      <c r="FI700" s="451"/>
      <c r="FJ700" s="451"/>
      <c r="FK700" s="451"/>
      <c r="FL700" s="451"/>
      <c r="FM700" s="451"/>
      <c r="FN700" s="451"/>
    </row>
    <row r="701" spans="1:170" ht="15.75" customHeight="1">
      <c r="A701" s="451"/>
      <c r="B701" s="451"/>
      <c r="C701" s="451"/>
      <c r="D701" s="451"/>
      <c r="E701" s="451"/>
      <c r="F701" s="451"/>
      <c r="G701" s="451"/>
      <c r="H701" s="451"/>
      <c r="I701" s="451"/>
      <c r="J701" s="451"/>
      <c r="K701" s="451"/>
      <c r="L701" s="451"/>
      <c r="M701" s="451"/>
      <c r="N701" s="451"/>
      <c r="O701" s="451"/>
      <c r="P701" s="451"/>
      <c r="Q701" s="451"/>
      <c r="R701" s="451"/>
      <c r="S701" s="451"/>
      <c r="T701" s="451"/>
      <c r="U701" s="451"/>
      <c r="V701" s="451"/>
      <c r="W701" s="451"/>
      <c r="X701" s="451"/>
      <c r="Y701" s="451"/>
      <c r="Z701" s="451"/>
      <c r="AA701" s="451"/>
      <c r="AB701" s="451"/>
      <c r="AC701" s="451"/>
      <c r="AD701" s="451"/>
      <c r="AE701" s="451"/>
      <c r="AF701" s="451"/>
      <c r="AG701" s="451"/>
      <c r="AH701" s="451"/>
      <c r="AI701" s="451"/>
      <c r="AJ701" s="451"/>
      <c r="AK701" s="451"/>
      <c r="AL701" s="451"/>
      <c r="AM701" s="451"/>
      <c r="AN701" s="451"/>
      <c r="AO701" s="451"/>
      <c r="AP701" s="451"/>
      <c r="AQ701" s="451"/>
      <c r="AR701" s="451"/>
      <c r="AS701" s="451"/>
      <c r="AT701" s="451"/>
      <c r="AU701" s="451"/>
      <c r="AV701" s="451"/>
      <c r="AW701" s="451"/>
      <c r="AX701" s="451"/>
      <c r="AY701" s="451"/>
      <c r="AZ701" s="451"/>
      <c r="BA701" s="451"/>
      <c r="BB701" s="451"/>
      <c r="BC701" s="451"/>
      <c r="BD701" s="451"/>
      <c r="BE701" s="451"/>
      <c r="BF701" s="451"/>
      <c r="BG701" s="451"/>
      <c r="BH701" s="451"/>
      <c r="BI701" s="451"/>
      <c r="BJ701" s="451"/>
      <c r="BK701" s="451"/>
      <c r="BL701" s="451"/>
      <c r="BM701" s="451"/>
      <c r="BN701" s="451"/>
      <c r="BO701" s="451"/>
      <c r="BP701" s="451"/>
      <c r="BQ701" s="451"/>
      <c r="BR701" s="451"/>
      <c r="BS701" s="451"/>
      <c r="BT701" s="451"/>
      <c r="BU701" s="451"/>
      <c r="BV701" s="451"/>
      <c r="BW701" s="451"/>
      <c r="BX701" s="451"/>
      <c r="BY701" s="451"/>
      <c r="BZ701" s="451"/>
      <c r="CA701" s="451"/>
      <c r="CB701" s="451"/>
      <c r="CC701" s="451"/>
      <c r="CD701" s="451"/>
      <c r="CE701" s="451"/>
      <c r="CF701" s="451"/>
      <c r="CG701" s="451"/>
      <c r="CH701" s="451"/>
      <c r="CI701" s="451"/>
      <c r="CJ701" s="451"/>
      <c r="CK701" s="451"/>
      <c r="CL701" s="451"/>
      <c r="CM701" s="451"/>
      <c r="CN701" s="451"/>
      <c r="CO701" s="451"/>
      <c r="CP701" s="451"/>
      <c r="CQ701" s="451"/>
      <c r="CR701" s="451"/>
      <c r="CS701" s="451"/>
      <c r="CT701" s="451"/>
      <c r="CU701" s="451"/>
      <c r="CV701" s="451"/>
      <c r="CW701" s="451"/>
      <c r="CX701" s="451"/>
      <c r="CY701" s="451"/>
      <c r="CZ701" s="451"/>
      <c r="DA701" s="451"/>
      <c r="DB701" s="451"/>
      <c r="DC701" s="451"/>
      <c r="DD701" s="451"/>
      <c r="DE701" s="451"/>
      <c r="DF701" s="451"/>
      <c r="DG701" s="451"/>
      <c r="DH701" s="451"/>
      <c r="DI701" s="451"/>
      <c r="DJ701" s="451"/>
      <c r="DK701" s="451"/>
      <c r="DL701" s="451"/>
      <c r="DM701" s="451"/>
      <c r="DN701" s="451"/>
      <c r="DO701" s="451"/>
      <c r="DP701" s="451"/>
      <c r="DQ701" s="451"/>
      <c r="DR701" s="451"/>
      <c r="DS701" s="451"/>
      <c r="DT701" s="451"/>
      <c r="DU701" s="451"/>
      <c r="DV701" s="451"/>
      <c r="DW701" s="451"/>
      <c r="DX701" s="451"/>
      <c r="DY701" s="451"/>
      <c r="DZ701" s="451"/>
      <c r="EA701" s="451"/>
      <c r="EB701" s="451"/>
      <c r="EC701" s="451"/>
      <c r="ED701" s="451"/>
      <c r="EE701" s="451"/>
      <c r="EF701" s="451"/>
      <c r="EG701" s="451"/>
      <c r="EH701" s="451"/>
      <c r="EI701" s="451"/>
      <c r="EJ701" s="451"/>
      <c r="EK701" s="451"/>
      <c r="EL701" s="451"/>
      <c r="EM701" s="451"/>
      <c r="EN701" s="451"/>
      <c r="EO701" s="451"/>
      <c r="EP701" s="451"/>
      <c r="EQ701" s="451"/>
      <c r="ER701" s="451"/>
      <c r="ES701" s="451"/>
      <c r="ET701" s="451"/>
      <c r="EU701" s="451"/>
      <c r="EV701" s="451"/>
      <c r="EW701" s="451"/>
      <c r="EX701" s="451"/>
      <c r="EY701" s="451"/>
      <c r="EZ701" s="451"/>
      <c r="FA701" s="451"/>
      <c r="FB701" s="451"/>
      <c r="FC701" s="451"/>
      <c r="FD701" s="451"/>
      <c r="FE701" s="451"/>
      <c r="FF701" s="451"/>
      <c r="FG701" s="451"/>
      <c r="FH701" s="451"/>
      <c r="FI701" s="451"/>
      <c r="FJ701" s="451"/>
      <c r="FK701" s="451"/>
      <c r="FL701" s="451"/>
      <c r="FM701" s="451"/>
      <c r="FN701" s="451"/>
    </row>
    <row r="702" spans="1:170" ht="15.75" customHeight="1">
      <c r="A702" s="451"/>
      <c r="B702" s="451"/>
      <c r="C702" s="451"/>
      <c r="D702" s="451"/>
      <c r="E702" s="451"/>
      <c r="F702" s="451"/>
      <c r="G702" s="451"/>
      <c r="H702" s="451"/>
      <c r="I702" s="451"/>
      <c r="J702" s="451"/>
      <c r="K702" s="451"/>
      <c r="L702" s="451"/>
      <c r="M702" s="451"/>
      <c r="N702" s="451"/>
      <c r="O702" s="451"/>
      <c r="P702" s="451"/>
      <c r="Q702" s="451"/>
      <c r="R702" s="451"/>
      <c r="S702" s="451"/>
      <c r="T702" s="451"/>
      <c r="U702" s="451"/>
      <c r="V702" s="451"/>
      <c r="W702" s="451"/>
      <c r="X702" s="451"/>
      <c r="Y702" s="451"/>
      <c r="Z702" s="451"/>
      <c r="AA702" s="451"/>
      <c r="AB702" s="451"/>
      <c r="AC702" s="451"/>
      <c r="AD702" s="451"/>
      <c r="AE702" s="451"/>
      <c r="AF702" s="451"/>
      <c r="AG702" s="451"/>
      <c r="AH702" s="451"/>
      <c r="AI702" s="451"/>
      <c r="AJ702" s="451"/>
      <c r="AK702" s="451"/>
      <c r="AL702" s="451"/>
      <c r="AM702" s="451"/>
      <c r="AN702" s="451"/>
      <c r="AO702" s="451"/>
      <c r="AP702" s="451"/>
      <c r="AQ702" s="451"/>
      <c r="AR702" s="451"/>
      <c r="AS702" s="451"/>
      <c r="AT702" s="451"/>
      <c r="AU702" s="451"/>
      <c r="AV702" s="451"/>
      <c r="AW702" s="451"/>
      <c r="AX702" s="451"/>
      <c r="AY702" s="451"/>
      <c r="AZ702" s="451"/>
      <c r="BA702" s="451"/>
      <c r="BB702" s="451"/>
      <c r="BC702" s="451"/>
      <c r="BD702" s="451"/>
      <c r="BE702" s="451"/>
      <c r="BF702" s="451"/>
      <c r="BG702" s="451"/>
      <c r="BH702" s="451"/>
      <c r="BI702" s="451"/>
      <c r="BJ702" s="451"/>
      <c r="BK702" s="451"/>
      <c r="BL702" s="451"/>
      <c r="BM702" s="451"/>
      <c r="BN702" s="451"/>
      <c r="BO702" s="451"/>
      <c r="BP702" s="451"/>
      <c r="BQ702" s="451"/>
      <c r="BR702" s="451"/>
      <c r="BS702" s="451"/>
      <c r="BT702" s="451"/>
      <c r="BU702" s="451"/>
      <c r="BV702" s="451"/>
      <c r="BW702" s="451"/>
      <c r="BX702" s="451"/>
      <c r="BY702" s="451"/>
      <c r="BZ702" s="451"/>
      <c r="CA702" s="451"/>
      <c r="CB702" s="451"/>
      <c r="CC702" s="451"/>
      <c r="CD702" s="451"/>
      <c r="CE702" s="451"/>
      <c r="CF702" s="451"/>
      <c r="CG702" s="451"/>
      <c r="CH702" s="451"/>
      <c r="CI702" s="451"/>
      <c r="CJ702" s="451"/>
      <c r="CK702" s="451"/>
      <c r="CL702" s="451"/>
      <c r="CM702" s="451"/>
      <c r="CN702" s="451"/>
      <c r="CO702" s="451"/>
      <c r="CP702" s="451"/>
      <c r="CQ702" s="451"/>
      <c r="CR702" s="451"/>
      <c r="CS702" s="451"/>
      <c r="CT702" s="451"/>
      <c r="CU702" s="451"/>
      <c r="CV702" s="451"/>
      <c r="CW702" s="451"/>
      <c r="CX702" s="451"/>
      <c r="CY702" s="451"/>
      <c r="CZ702" s="451"/>
      <c r="DA702" s="451"/>
      <c r="DB702" s="451"/>
      <c r="DC702" s="451"/>
      <c r="DD702" s="451"/>
      <c r="DE702" s="451"/>
      <c r="DF702" s="451"/>
      <c r="DG702" s="451"/>
      <c r="DH702" s="451"/>
      <c r="DI702" s="451"/>
      <c r="DJ702" s="451"/>
      <c r="DK702" s="451"/>
      <c r="DL702" s="451"/>
      <c r="DM702" s="451"/>
      <c r="DN702" s="451"/>
      <c r="DO702" s="451"/>
      <c r="DP702" s="451"/>
      <c r="DQ702" s="451"/>
      <c r="DR702" s="451"/>
      <c r="DS702" s="451"/>
      <c r="DT702" s="451"/>
      <c r="DU702" s="451"/>
      <c r="DV702" s="451"/>
      <c r="DW702" s="451"/>
      <c r="DX702" s="451"/>
      <c r="DY702" s="451"/>
      <c r="DZ702" s="451"/>
      <c r="EA702" s="451"/>
      <c r="EB702" s="451"/>
      <c r="EC702" s="451"/>
      <c r="ED702" s="451"/>
      <c r="EE702" s="451"/>
      <c r="EF702" s="451"/>
      <c r="EG702" s="451"/>
      <c r="EH702" s="451"/>
      <c r="EI702" s="451"/>
      <c r="EJ702" s="451"/>
      <c r="EK702" s="451"/>
      <c r="EL702" s="451"/>
      <c r="EM702" s="451"/>
      <c r="EN702" s="451"/>
      <c r="EO702" s="451"/>
      <c r="EP702" s="451"/>
      <c r="EQ702" s="451"/>
      <c r="ER702" s="451"/>
      <c r="ES702" s="451"/>
      <c r="ET702" s="451"/>
      <c r="EU702" s="451"/>
      <c r="EV702" s="451"/>
      <c r="EW702" s="451"/>
      <c r="EX702" s="451"/>
      <c r="EY702" s="451"/>
      <c r="EZ702" s="451"/>
      <c r="FA702" s="451"/>
      <c r="FB702" s="451"/>
      <c r="FC702" s="451"/>
      <c r="FD702" s="451"/>
      <c r="FE702" s="451"/>
      <c r="FF702" s="451"/>
      <c r="FG702" s="451"/>
      <c r="FH702" s="451"/>
      <c r="FI702" s="451"/>
      <c r="FJ702" s="451"/>
      <c r="FK702" s="451"/>
      <c r="FL702" s="451"/>
      <c r="FM702" s="451"/>
      <c r="FN702" s="451"/>
    </row>
    <row r="703" spans="1:170" ht="15.75" customHeight="1">
      <c r="A703" s="451"/>
      <c r="B703" s="451"/>
      <c r="C703" s="451"/>
      <c r="D703" s="451"/>
      <c r="E703" s="451"/>
      <c r="F703" s="451"/>
      <c r="G703" s="451"/>
      <c r="H703" s="451"/>
      <c r="I703" s="451"/>
      <c r="J703" s="451"/>
      <c r="K703" s="451"/>
      <c r="L703" s="451"/>
      <c r="M703" s="451"/>
      <c r="N703" s="451"/>
      <c r="O703" s="451"/>
      <c r="P703" s="451"/>
      <c r="Q703" s="451"/>
      <c r="R703" s="451"/>
      <c r="S703" s="451"/>
      <c r="T703" s="451"/>
      <c r="U703" s="451"/>
      <c r="V703" s="451"/>
      <c r="W703" s="451"/>
      <c r="X703" s="451"/>
      <c r="Y703" s="451"/>
      <c r="Z703" s="451"/>
      <c r="AA703" s="451"/>
      <c r="AB703" s="451"/>
      <c r="AC703" s="451"/>
      <c r="AD703" s="451"/>
      <c r="AE703" s="451"/>
      <c r="AF703" s="451"/>
      <c r="AG703" s="451"/>
      <c r="AH703" s="451"/>
      <c r="AI703" s="451"/>
      <c r="AJ703" s="451"/>
      <c r="AK703" s="451"/>
      <c r="AL703" s="451"/>
      <c r="AM703" s="451"/>
      <c r="AN703" s="451"/>
      <c r="AO703" s="451"/>
      <c r="AP703" s="451"/>
      <c r="AQ703" s="451"/>
      <c r="AR703" s="451"/>
      <c r="AS703" s="451"/>
      <c r="AT703" s="451"/>
      <c r="AU703" s="451"/>
      <c r="AV703" s="451"/>
      <c r="AW703" s="451"/>
      <c r="AX703" s="451"/>
      <c r="AY703" s="451"/>
      <c r="AZ703" s="451"/>
      <c r="BA703" s="451"/>
      <c r="BB703" s="451"/>
      <c r="BC703" s="451"/>
      <c r="BD703" s="451"/>
      <c r="BE703" s="451"/>
      <c r="BF703" s="451"/>
      <c r="BG703" s="451"/>
      <c r="BH703" s="451"/>
      <c r="BI703" s="451"/>
      <c r="BJ703" s="451"/>
      <c r="BK703" s="451"/>
      <c r="BL703" s="451"/>
      <c r="BM703" s="451"/>
      <c r="BN703" s="451"/>
      <c r="BO703" s="451"/>
      <c r="BP703" s="451"/>
      <c r="BQ703" s="451"/>
      <c r="BR703" s="451"/>
      <c r="BS703" s="451"/>
      <c r="BT703" s="451"/>
      <c r="BU703" s="451"/>
      <c r="BV703" s="451"/>
      <c r="BW703" s="451"/>
      <c r="BX703" s="451"/>
      <c r="BY703" s="451"/>
      <c r="BZ703" s="451"/>
      <c r="CA703" s="451"/>
      <c r="CB703" s="451"/>
      <c r="CC703" s="451"/>
      <c r="CD703" s="451"/>
      <c r="CE703" s="451"/>
      <c r="CF703" s="451"/>
      <c r="CG703" s="451"/>
      <c r="CH703" s="451"/>
      <c r="CI703" s="451"/>
      <c r="CJ703" s="451"/>
      <c r="CK703" s="451"/>
      <c r="CL703" s="451"/>
      <c r="CM703" s="451"/>
      <c r="CN703" s="451"/>
      <c r="CO703" s="451"/>
      <c r="CP703" s="451"/>
      <c r="CQ703" s="451"/>
      <c r="CR703" s="451"/>
      <c r="CS703" s="451"/>
      <c r="CT703" s="451"/>
      <c r="CU703" s="451"/>
      <c r="CV703" s="451"/>
      <c r="CW703" s="451"/>
      <c r="CX703" s="451"/>
      <c r="CY703" s="451"/>
      <c r="CZ703" s="451"/>
      <c r="DA703" s="451"/>
      <c r="DB703" s="451"/>
      <c r="DC703" s="451"/>
      <c r="DD703" s="451"/>
      <c r="DE703" s="451"/>
      <c r="DF703" s="451"/>
      <c r="DG703" s="451"/>
      <c r="DH703" s="451"/>
      <c r="DI703" s="451"/>
      <c r="DJ703" s="451"/>
      <c r="DK703" s="451"/>
      <c r="DL703" s="451"/>
      <c r="DM703" s="451"/>
      <c r="DN703" s="451"/>
      <c r="DO703" s="451"/>
      <c r="DP703" s="451"/>
      <c r="DQ703" s="451"/>
      <c r="DR703" s="451"/>
      <c r="DS703" s="451"/>
      <c r="DT703" s="451"/>
      <c r="DU703" s="451"/>
      <c r="DV703" s="451"/>
      <c r="DW703" s="451"/>
      <c r="DX703" s="451"/>
      <c r="DY703" s="451"/>
      <c r="DZ703" s="451"/>
      <c r="EA703" s="451"/>
      <c r="EB703" s="451"/>
      <c r="EC703" s="451"/>
      <c r="ED703" s="451"/>
      <c r="EE703" s="451"/>
      <c r="EF703" s="451"/>
      <c r="EG703" s="451"/>
      <c r="EH703" s="451"/>
      <c r="EI703" s="451"/>
      <c r="EJ703" s="451"/>
      <c r="EK703" s="451"/>
      <c r="EL703" s="451"/>
      <c r="EM703" s="451"/>
      <c r="EN703" s="451"/>
      <c r="EO703" s="451"/>
      <c r="EP703" s="451"/>
      <c r="EQ703" s="451"/>
      <c r="ER703" s="451"/>
      <c r="ES703" s="451"/>
      <c r="ET703" s="451"/>
      <c r="EU703" s="451"/>
      <c r="EV703" s="451"/>
      <c r="EW703" s="451"/>
      <c r="EX703" s="451"/>
      <c r="EY703" s="451"/>
      <c r="EZ703" s="451"/>
      <c r="FA703" s="451"/>
      <c r="FB703" s="451"/>
      <c r="FC703" s="451"/>
      <c r="FD703" s="451"/>
      <c r="FE703" s="451"/>
      <c r="FF703" s="451"/>
      <c r="FG703" s="451"/>
      <c r="FH703" s="451"/>
      <c r="FI703" s="451"/>
      <c r="FJ703" s="451"/>
      <c r="FK703" s="451"/>
      <c r="FL703" s="451"/>
      <c r="FM703" s="451"/>
      <c r="FN703" s="451"/>
    </row>
    <row r="704" spans="1:170" ht="15.75" customHeight="1">
      <c r="A704" s="451"/>
      <c r="B704" s="451"/>
      <c r="C704" s="451"/>
      <c r="D704" s="451"/>
      <c r="E704" s="451"/>
      <c r="F704" s="451"/>
      <c r="G704" s="451"/>
      <c r="H704" s="451"/>
      <c r="I704" s="451"/>
      <c r="J704" s="451"/>
      <c r="K704" s="451"/>
      <c r="L704" s="451"/>
      <c r="M704" s="451"/>
      <c r="N704" s="451"/>
      <c r="O704" s="451"/>
      <c r="P704" s="451"/>
      <c r="Q704" s="451"/>
      <c r="R704" s="451"/>
      <c r="S704" s="451"/>
      <c r="T704" s="451"/>
      <c r="U704" s="451"/>
      <c r="V704" s="451"/>
      <c r="W704" s="451"/>
      <c r="X704" s="451"/>
      <c r="Y704" s="451"/>
      <c r="Z704" s="451"/>
      <c r="AA704" s="451"/>
      <c r="AB704" s="451"/>
      <c r="AC704" s="451"/>
      <c r="AD704" s="451"/>
      <c r="AE704" s="451"/>
      <c r="AF704" s="451"/>
      <c r="AG704" s="451"/>
      <c r="AH704" s="451"/>
      <c r="AI704" s="451"/>
      <c r="AJ704" s="451"/>
      <c r="AK704" s="451"/>
      <c r="AL704" s="451"/>
      <c r="AM704" s="451"/>
      <c r="AN704" s="451"/>
      <c r="AO704" s="451"/>
      <c r="AP704" s="451"/>
      <c r="AQ704" s="451"/>
      <c r="AR704" s="451"/>
      <c r="AS704" s="451"/>
      <c r="AT704" s="451"/>
      <c r="AU704" s="451"/>
      <c r="AV704" s="451"/>
      <c r="AW704" s="451"/>
      <c r="AX704" s="451"/>
      <c r="AY704" s="451"/>
      <c r="AZ704" s="451"/>
      <c r="BA704" s="451"/>
      <c r="BB704" s="451"/>
      <c r="BC704" s="451"/>
      <c r="BD704" s="451"/>
      <c r="BE704" s="451"/>
      <c r="BF704" s="451"/>
      <c r="BG704" s="451"/>
      <c r="BH704" s="451"/>
      <c r="BI704" s="451"/>
      <c r="BJ704" s="451"/>
      <c r="BK704" s="451"/>
      <c r="BL704" s="451"/>
      <c r="BM704" s="451"/>
      <c r="BN704" s="451"/>
      <c r="BO704" s="451"/>
      <c r="BP704" s="451"/>
      <c r="BQ704" s="451"/>
      <c r="BR704" s="451"/>
      <c r="BS704" s="451"/>
      <c r="BT704" s="451"/>
      <c r="BU704" s="451"/>
      <c r="BV704" s="451"/>
      <c r="BW704" s="451"/>
      <c r="BX704" s="451"/>
      <c r="BY704" s="451"/>
      <c r="BZ704" s="451"/>
      <c r="CA704" s="451"/>
      <c r="CB704" s="451"/>
      <c r="CC704" s="451"/>
      <c r="CD704" s="451"/>
      <c r="CE704" s="451"/>
      <c r="CF704" s="451"/>
      <c r="CG704" s="451"/>
      <c r="CH704" s="451"/>
      <c r="CI704" s="451"/>
      <c r="CJ704" s="451"/>
      <c r="CK704" s="451"/>
      <c r="CL704" s="451"/>
      <c r="CM704" s="451"/>
      <c r="CN704" s="451"/>
      <c r="CO704" s="451"/>
      <c r="CP704" s="451"/>
      <c r="CQ704" s="451"/>
      <c r="CR704" s="451"/>
      <c r="CS704" s="451"/>
      <c r="CT704" s="451"/>
      <c r="CU704" s="451"/>
      <c r="CV704" s="451"/>
      <c r="CW704" s="451"/>
      <c r="CX704" s="451"/>
      <c r="CY704" s="451"/>
      <c r="CZ704" s="451"/>
      <c r="DA704" s="451"/>
      <c r="DB704" s="451"/>
      <c r="DC704" s="451"/>
      <c r="DD704" s="451"/>
      <c r="DE704" s="451"/>
      <c r="DF704" s="451"/>
      <c r="DG704" s="451"/>
      <c r="DH704" s="451"/>
      <c r="DI704" s="451"/>
      <c r="DJ704" s="451"/>
      <c r="DK704" s="451"/>
      <c r="DL704" s="451"/>
      <c r="DM704" s="451"/>
      <c r="DN704" s="451"/>
      <c r="DO704" s="451"/>
      <c r="DP704" s="451"/>
      <c r="DQ704" s="451"/>
      <c r="DR704" s="451"/>
      <c r="DS704" s="451"/>
      <c r="DT704" s="451"/>
      <c r="DU704" s="451"/>
      <c r="DV704" s="451"/>
      <c r="DW704" s="451"/>
      <c r="DX704" s="451"/>
      <c r="DY704" s="451"/>
      <c r="DZ704" s="451"/>
      <c r="EA704" s="451"/>
      <c r="EB704" s="451"/>
      <c r="EC704" s="451"/>
      <c r="ED704" s="451"/>
      <c r="EE704" s="451"/>
      <c r="EF704" s="451"/>
      <c r="EG704" s="451"/>
      <c r="EH704" s="451"/>
      <c r="EI704" s="451"/>
      <c r="EJ704" s="451"/>
      <c r="EK704" s="451"/>
      <c r="EL704" s="451"/>
      <c r="EM704" s="451"/>
      <c r="EN704" s="451"/>
      <c r="EO704" s="451"/>
      <c r="EP704" s="451"/>
      <c r="EQ704" s="451"/>
      <c r="ER704" s="451"/>
      <c r="ES704" s="451"/>
      <c r="ET704" s="451"/>
      <c r="EU704" s="451"/>
      <c r="EV704" s="451"/>
      <c r="EW704" s="451"/>
      <c r="EX704" s="451"/>
      <c r="EY704" s="451"/>
      <c r="EZ704" s="451"/>
      <c r="FA704" s="451"/>
      <c r="FB704" s="451"/>
      <c r="FC704" s="451"/>
      <c r="FD704" s="451"/>
      <c r="FE704" s="451"/>
      <c r="FF704" s="451"/>
      <c r="FG704" s="451"/>
      <c r="FH704" s="451"/>
      <c r="FI704" s="451"/>
      <c r="FJ704" s="451"/>
      <c r="FK704" s="451"/>
      <c r="FL704" s="451"/>
      <c r="FM704" s="451"/>
      <c r="FN704" s="451"/>
    </row>
    <row r="705" spans="1:170" ht="15.75" customHeight="1">
      <c r="A705" s="451"/>
      <c r="B705" s="451"/>
      <c r="C705" s="451"/>
      <c r="D705" s="451"/>
      <c r="E705" s="451"/>
      <c r="F705" s="451"/>
      <c r="G705" s="451"/>
      <c r="H705" s="451"/>
      <c r="I705" s="451"/>
      <c r="J705" s="451"/>
      <c r="K705" s="451"/>
      <c r="L705" s="451"/>
      <c r="M705" s="451"/>
      <c r="N705" s="451"/>
      <c r="O705" s="451"/>
      <c r="P705" s="451"/>
      <c r="Q705" s="451"/>
      <c r="R705" s="451"/>
      <c r="S705" s="451"/>
      <c r="T705" s="451"/>
      <c r="U705" s="451"/>
      <c r="V705" s="451"/>
      <c r="W705" s="451"/>
      <c r="X705" s="451"/>
      <c r="Y705" s="451"/>
      <c r="Z705" s="451"/>
      <c r="AA705" s="451"/>
      <c r="AB705" s="451"/>
      <c r="AC705" s="451"/>
      <c r="AD705" s="451"/>
      <c r="AE705" s="451"/>
      <c r="AF705" s="451"/>
      <c r="AG705" s="451"/>
      <c r="AH705" s="451"/>
      <c r="AI705" s="451"/>
      <c r="AJ705" s="451"/>
      <c r="AK705" s="451"/>
      <c r="AL705" s="451"/>
      <c r="AM705" s="451"/>
      <c r="AN705" s="451"/>
      <c r="AO705" s="451"/>
      <c r="AP705" s="451"/>
      <c r="AQ705" s="451"/>
      <c r="AR705" s="451"/>
      <c r="AS705" s="451"/>
      <c r="AT705" s="451"/>
      <c r="AU705" s="451"/>
      <c r="AV705" s="451"/>
      <c r="AW705" s="451"/>
      <c r="AX705" s="451"/>
      <c r="AY705" s="451"/>
      <c r="AZ705" s="451"/>
      <c r="BA705" s="451"/>
      <c r="BB705" s="451"/>
      <c r="BC705" s="451"/>
      <c r="BD705" s="451"/>
      <c r="BE705" s="451"/>
      <c r="BF705" s="451"/>
      <c r="BG705" s="451"/>
      <c r="BH705" s="451"/>
      <c r="BI705" s="451"/>
      <c r="BJ705" s="451"/>
      <c r="BK705" s="451"/>
      <c r="BL705" s="451"/>
      <c r="BM705" s="451"/>
      <c r="BN705" s="451"/>
      <c r="BO705" s="451"/>
      <c r="BP705" s="451"/>
      <c r="BQ705" s="451"/>
      <c r="BR705" s="451"/>
      <c r="BS705" s="451"/>
      <c r="BT705" s="451"/>
      <c r="BU705" s="451"/>
      <c r="BV705" s="451"/>
      <c r="BW705" s="451"/>
      <c r="BX705" s="451"/>
      <c r="BY705" s="451"/>
      <c r="BZ705" s="451"/>
      <c r="CA705" s="451"/>
      <c r="CB705" s="451"/>
      <c r="CC705" s="451"/>
      <c r="CD705" s="451"/>
      <c r="CE705" s="451"/>
      <c r="CF705" s="451"/>
      <c r="CG705" s="451"/>
      <c r="CH705" s="451"/>
      <c r="CI705" s="451"/>
      <c r="CJ705" s="451"/>
      <c r="CK705" s="451"/>
      <c r="CL705" s="451"/>
      <c r="CM705" s="451"/>
      <c r="CN705" s="451"/>
      <c r="CO705" s="451"/>
      <c r="CP705" s="451"/>
      <c r="CQ705" s="451"/>
      <c r="CR705" s="451"/>
      <c r="CS705" s="451"/>
      <c r="CT705" s="451"/>
      <c r="CU705" s="451"/>
      <c r="CV705" s="451"/>
      <c r="CW705" s="451"/>
      <c r="CX705" s="451"/>
      <c r="CY705" s="451"/>
      <c r="CZ705" s="451"/>
      <c r="DA705" s="451"/>
      <c r="DB705" s="451"/>
      <c r="DC705" s="451"/>
      <c r="DD705" s="451"/>
      <c r="DE705" s="451"/>
      <c r="DF705" s="451"/>
      <c r="DG705" s="451"/>
      <c r="DH705" s="451"/>
      <c r="DI705" s="451"/>
      <c r="DJ705" s="451"/>
      <c r="DK705" s="451"/>
      <c r="DL705" s="451"/>
      <c r="DM705" s="451"/>
      <c r="DN705" s="451"/>
      <c r="DO705" s="451"/>
      <c r="DP705" s="451"/>
      <c r="DQ705" s="451"/>
      <c r="DR705" s="451"/>
      <c r="DS705" s="451"/>
      <c r="DT705" s="451"/>
      <c r="DU705" s="451"/>
      <c r="DV705" s="451"/>
      <c r="DW705" s="451"/>
      <c r="DX705" s="451"/>
      <c r="DY705" s="451"/>
      <c r="DZ705" s="451"/>
      <c r="EA705" s="451"/>
      <c r="EB705" s="451"/>
      <c r="EC705" s="451"/>
      <c r="ED705" s="451"/>
      <c r="EE705" s="451"/>
      <c r="EF705" s="451"/>
      <c r="EG705" s="451"/>
      <c r="EH705" s="451"/>
      <c r="EI705" s="451"/>
      <c r="EJ705" s="451"/>
      <c r="EK705" s="451"/>
      <c r="EL705" s="451"/>
      <c r="EM705" s="451"/>
      <c r="EN705" s="451"/>
      <c r="EO705" s="451"/>
      <c r="EP705" s="451"/>
      <c r="EQ705" s="451"/>
      <c r="ER705" s="451"/>
      <c r="ES705" s="451"/>
      <c r="ET705" s="451"/>
      <c r="EU705" s="451"/>
      <c r="EV705" s="451"/>
      <c r="EW705" s="451"/>
      <c r="EX705" s="451"/>
      <c r="EY705" s="451"/>
      <c r="EZ705" s="451"/>
      <c r="FA705" s="451"/>
      <c r="FB705" s="451"/>
      <c r="FC705" s="451"/>
      <c r="FD705" s="451"/>
      <c r="FE705" s="451"/>
      <c r="FF705" s="451"/>
      <c r="FG705" s="451"/>
      <c r="FH705" s="451"/>
      <c r="FI705" s="451"/>
      <c r="FJ705" s="451"/>
      <c r="FK705" s="451"/>
      <c r="FL705" s="451"/>
      <c r="FM705" s="451"/>
      <c r="FN705" s="451"/>
    </row>
    <row r="706" spans="1:170" ht="15.75" customHeight="1">
      <c r="A706" s="451"/>
      <c r="B706" s="451"/>
      <c r="C706" s="451"/>
      <c r="D706" s="451"/>
      <c r="E706" s="451"/>
      <c r="F706" s="451"/>
      <c r="G706" s="451"/>
      <c r="H706" s="451"/>
      <c r="I706" s="451"/>
      <c r="J706" s="451"/>
      <c r="K706" s="451"/>
      <c r="L706" s="451"/>
      <c r="M706" s="451"/>
      <c r="N706" s="451"/>
      <c r="O706" s="451"/>
      <c r="P706" s="451"/>
      <c r="Q706" s="451"/>
      <c r="R706" s="451"/>
      <c r="S706" s="451"/>
      <c r="T706" s="451"/>
      <c r="U706" s="451"/>
      <c r="V706" s="451"/>
      <c r="W706" s="451"/>
      <c r="X706" s="451"/>
      <c r="Y706" s="451"/>
      <c r="Z706" s="451"/>
      <c r="AA706" s="451"/>
      <c r="AB706" s="451"/>
      <c r="AC706" s="451"/>
      <c r="AD706" s="451"/>
      <c r="AE706" s="451"/>
      <c r="AF706" s="451"/>
      <c r="AG706" s="451"/>
      <c r="AH706" s="451"/>
      <c r="AI706" s="451"/>
      <c r="AJ706" s="451"/>
      <c r="AK706" s="451"/>
      <c r="AL706" s="451"/>
      <c r="AM706" s="451"/>
      <c r="AN706" s="451"/>
      <c r="AO706" s="451"/>
      <c r="AP706" s="451"/>
      <c r="AQ706" s="451"/>
      <c r="AR706" s="451"/>
      <c r="AS706" s="451"/>
      <c r="AT706" s="451"/>
      <c r="AU706" s="451"/>
      <c r="AV706" s="451"/>
      <c r="AW706" s="451"/>
      <c r="AX706" s="451"/>
      <c r="AY706" s="451"/>
      <c r="AZ706" s="451"/>
      <c r="BA706" s="451"/>
      <c r="BB706" s="451"/>
      <c r="BC706" s="451"/>
      <c r="BD706" s="451"/>
      <c r="BE706" s="451"/>
      <c r="BF706" s="451"/>
      <c r="BG706" s="451"/>
      <c r="BH706" s="451"/>
      <c r="BI706" s="451"/>
      <c r="BJ706" s="451"/>
      <c r="BK706" s="451"/>
      <c r="BL706" s="451"/>
      <c r="BM706" s="451"/>
      <c r="BN706" s="451"/>
      <c r="BO706" s="451"/>
      <c r="BP706" s="451"/>
      <c r="BQ706" s="451"/>
      <c r="BR706" s="451"/>
      <c r="BS706" s="451"/>
      <c r="BT706" s="451"/>
      <c r="BU706" s="451"/>
      <c r="BV706" s="451"/>
      <c r="BW706" s="451"/>
      <c r="BX706" s="451"/>
      <c r="BY706" s="451"/>
      <c r="BZ706" s="451"/>
      <c r="CA706" s="451"/>
      <c r="CB706" s="451"/>
      <c r="CC706" s="451"/>
      <c r="CD706" s="451"/>
      <c r="CE706" s="451"/>
      <c r="CF706" s="451"/>
      <c r="CG706" s="451"/>
      <c r="CH706" s="451"/>
      <c r="CI706" s="451"/>
      <c r="CJ706" s="451"/>
      <c r="CK706" s="451"/>
      <c r="CL706" s="451"/>
      <c r="CM706" s="451"/>
      <c r="CN706" s="451"/>
      <c r="CO706" s="451"/>
      <c r="CP706" s="451"/>
      <c r="CQ706" s="451"/>
      <c r="CR706" s="451"/>
      <c r="CS706" s="451"/>
      <c r="CT706" s="451"/>
      <c r="CU706" s="451"/>
      <c r="CV706" s="451"/>
      <c r="CW706" s="451"/>
      <c r="CX706" s="451"/>
      <c r="CY706" s="451"/>
      <c r="CZ706" s="451"/>
      <c r="DA706" s="451"/>
      <c r="DB706" s="451"/>
      <c r="DC706" s="451"/>
      <c r="DD706" s="451"/>
      <c r="DE706" s="451"/>
      <c r="DF706" s="451"/>
      <c r="DG706" s="451"/>
      <c r="DH706" s="451"/>
      <c r="DI706" s="451"/>
      <c r="DJ706" s="451"/>
      <c r="DK706" s="451"/>
      <c r="DL706" s="451"/>
      <c r="DM706" s="451"/>
      <c r="DN706" s="451"/>
      <c r="DO706" s="451"/>
      <c r="DP706" s="451"/>
      <c r="DQ706" s="451"/>
      <c r="DR706" s="451"/>
      <c r="DS706" s="451"/>
      <c r="DT706" s="451"/>
      <c r="DU706" s="451"/>
      <c r="DV706" s="451"/>
      <c r="DW706" s="451"/>
      <c r="DX706" s="451"/>
      <c r="DY706" s="451"/>
      <c r="DZ706" s="451"/>
      <c r="EA706" s="451"/>
      <c r="EB706" s="451"/>
      <c r="EC706" s="451"/>
      <c r="ED706" s="451"/>
      <c r="EE706" s="451"/>
      <c r="EF706" s="451"/>
      <c r="EG706" s="451"/>
      <c r="EH706" s="451"/>
      <c r="EI706" s="451"/>
      <c r="EJ706" s="451"/>
      <c r="EK706" s="451"/>
      <c r="EL706" s="451"/>
      <c r="EM706" s="451"/>
      <c r="EN706" s="451"/>
      <c r="EO706" s="451"/>
      <c r="EP706" s="451"/>
      <c r="EQ706" s="451"/>
      <c r="ER706" s="451"/>
      <c r="ES706" s="451"/>
      <c r="ET706" s="451"/>
      <c r="EU706" s="451"/>
      <c r="EV706" s="451"/>
      <c r="EW706" s="451"/>
      <c r="EX706" s="451"/>
      <c r="EY706" s="451"/>
      <c r="EZ706" s="451"/>
      <c r="FA706" s="451"/>
      <c r="FB706" s="451"/>
      <c r="FC706" s="451"/>
      <c r="FD706" s="451"/>
      <c r="FE706" s="451"/>
      <c r="FF706" s="451"/>
      <c r="FG706" s="451"/>
      <c r="FH706" s="451"/>
      <c r="FI706" s="451"/>
      <c r="FJ706" s="451"/>
      <c r="FK706" s="451"/>
      <c r="FL706" s="451"/>
      <c r="FM706" s="451"/>
      <c r="FN706" s="451"/>
    </row>
    <row r="707" spans="1:170" ht="15.75" customHeight="1">
      <c r="A707" s="451"/>
      <c r="B707" s="451"/>
      <c r="C707" s="451"/>
      <c r="D707" s="451"/>
      <c r="E707" s="451"/>
      <c r="F707" s="451"/>
      <c r="G707" s="451"/>
      <c r="H707" s="451"/>
      <c r="I707" s="451"/>
      <c r="J707" s="451"/>
      <c r="K707" s="451"/>
      <c r="L707" s="451"/>
      <c r="M707" s="451"/>
      <c r="N707" s="451"/>
      <c r="O707" s="451"/>
      <c r="P707" s="451"/>
      <c r="Q707" s="451"/>
      <c r="R707" s="451"/>
      <c r="S707" s="451"/>
      <c r="T707" s="451"/>
      <c r="U707" s="451"/>
      <c r="V707" s="451"/>
      <c r="W707" s="451"/>
      <c r="X707" s="451"/>
      <c r="Y707" s="451"/>
      <c r="Z707" s="451"/>
      <c r="AA707" s="451"/>
      <c r="AB707" s="451"/>
      <c r="AC707" s="451"/>
      <c r="AD707" s="451"/>
      <c r="AE707" s="451"/>
      <c r="AF707" s="451"/>
      <c r="AG707" s="451"/>
      <c r="AH707" s="451"/>
      <c r="AI707" s="451"/>
      <c r="AJ707" s="451"/>
      <c r="AK707" s="451"/>
      <c r="AL707" s="451"/>
      <c r="AM707" s="451"/>
      <c r="AN707" s="451"/>
      <c r="AO707" s="451"/>
      <c r="AP707" s="451"/>
      <c r="AQ707" s="451"/>
      <c r="AR707" s="451"/>
      <c r="AS707" s="451"/>
      <c r="AT707" s="451"/>
      <c r="AU707" s="451"/>
      <c r="AV707" s="451"/>
      <c r="AW707" s="451"/>
      <c r="AX707" s="451"/>
      <c r="AY707" s="451"/>
      <c r="AZ707" s="451"/>
      <c r="BA707" s="451"/>
      <c r="BB707" s="451"/>
      <c r="BC707" s="451"/>
      <c r="BD707" s="451"/>
      <c r="BE707" s="451"/>
      <c r="BF707" s="451"/>
      <c r="BG707" s="451"/>
      <c r="BH707" s="451"/>
      <c r="BI707" s="451"/>
      <c r="BJ707" s="451"/>
      <c r="BK707" s="451"/>
      <c r="BL707" s="451"/>
      <c r="BM707" s="451"/>
      <c r="BN707" s="451"/>
      <c r="BO707" s="451"/>
      <c r="BP707" s="451"/>
      <c r="BQ707" s="451"/>
      <c r="BR707" s="451"/>
      <c r="BS707" s="451"/>
      <c r="BT707" s="451"/>
      <c r="BU707" s="451"/>
      <c r="BV707" s="451"/>
      <c r="BW707" s="451"/>
      <c r="BX707" s="451"/>
      <c r="BY707" s="451"/>
      <c r="BZ707" s="451"/>
      <c r="CA707" s="451"/>
      <c r="CB707" s="451"/>
      <c r="CC707" s="451"/>
      <c r="CD707" s="451"/>
      <c r="CE707" s="451"/>
      <c r="CF707" s="451"/>
      <c r="CG707" s="451"/>
      <c r="CH707" s="451"/>
      <c r="CI707" s="451"/>
      <c r="CJ707" s="451"/>
      <c r="CK707" s="451"/>
      <c r="CL707" s="451"/>
      <c r="CM707" s="451"/>
      <c r="CN707" s="451"/>
      <c r="CO707" s="451"/>
      <c r="CP707" s="451"/>
      <c r="CQ707" s="451"/>
      <c r="CR707" s="451"/>
      <c r="CS707" s="451"/>
      <c r="CT707" s="451"/>
      <c r="CU707" s="451"/>
      <c r="CV707" s="451"/>
      <c r="CW707" s="451"/>
      <c r="CX707" s="451"/>
      <c r="CY707" s="451"/>
      <c r="CZ707" s="451"/>
      <c r="DA707" s="451"/>
      <c r="DB707" s="451"/>
      <c r="DC707" s="451"/>
      <c r="DD707" s="451"/>
      <c r="DE707" s="451"/>
      <c r="DF707" s="451"/>
      <c r="DG707" s="451"/>
      <c r="DH707" s="451"/>
      <c r="DI707" s="451"/>
      <c r="DJ707" s="451"/>
      <c r="DK707" s="451"/>
      <c r="DL707" s="451"/>
      <c r="DM707" s="451"/>
      <c r="DN707" s="451"/>
      <c r="DO707" s="451"/>
      <c r="DP707" s="451"/>
      <c r="DQ707" s="451"/>
      <c r="DR707" s="451"/>
      <c r="DS707" s="451"/>
      <c r="DT707" s="451"/>
      <c r="DU707" s="451"/>
      <c r="DV707" s="451"/>
      <c r="DW707" s="451"/>
      <c r="DX707" s="451"/>
      <c r="DY707" s="451"/>
      <c r="DZ707" s="451"/>
      <c r="EA707" s="451"/>
      <c r="EB707" s="451"/>
      <c r="EC707" s="451"/>
      <c r="ED707" s="451"/>
      <c r="EE707" s="451"/>
      <c r="EF707" s="451"/>
      <c r="EG707" s="451"/>
      <c r="EH707" s="451"/>
      <c r="EI707" s="451"/>
      <c r="EJ707" s="451"/>
      <c r="EK707" s="451"/>
      <c r="EL707" s="451"/>
      <c r="EM707" s="451"/>
      <c r="EN707" s="451"/>
      <c r="EO707" s="451"/>
      <c r="EP707" s="451"/>
      <c r="EQ707" s="451"/>
      <c r="ER707" s="451"/>
      <c r="ES707" s="451"/>
      <c r="ET707" s="451"/>
      <c r="EU707" s="451"/>
      <c r="EV707" s="451"/>
      <c r="EW707" s="451"/>
      <c r="EX707" s="451"/>
      <c r="EY707" s="451"/>
      <c r="EZ707" s="451"/>
      <c r="FA707" s="451"/>
      <c r="FB707" s="451"/>
      <c r="FC707" s="451"/>
      <c r="FD707" s="451"/>
      <c r="FE707" s="451"/>
      <c r="FF707" s="451"/>
      <c r="FG707" s="451"/>
      <c r="FH707" s="451"/>
      <c r="FI707" s="451"/>
      <c r="FJ707" s="451"/>
      <c r="FK707" s="451"/>
      <c r="FL707" s="451"/>
      <c r="FM707" s="451"/>
      <c r="FN707" s="451"/>
    </row>
    <row r="708" spans="1:170" ht="15.75" customHeight="1">
      <c r="A708" s="451"/>
      <c r="B708" s="451"/>
      <c r="C708" s="451"/>
      <c r="D708" s="451"/>
      <c r="E708" s="451"/>
      <c r="F708" s="451"/>
      <c r="G708" s="451"/>
      <c r="H708" s="451"/>
      <c r="I708" s="451"/>
      <c r="J708" s="451"/>
      <c r="K708" s="451"/>
      <c r="L708" s="451"/>
      <c r="M708" s="451"/>
      <c r="N708" s="451"/>
      <c r="O708" s="451"/>
      <c r="P708" s="451"/>
      <c r="Q708" s="451"/>
      <c r="R708" s="451"/>
      <c r="S708" s="451"/>
      <c r="T708" s="451"/>
      <c r="U708" s="451"/>
      <c r="V708" s="451"/>
      <c r="W708" s="451"/>
      <c r="X708" s="451"/>
      <c r="Y708" s="451"/>
      <c r="Z708" s="451"/>
      <c r="AA708" s="451"/>
      <c r="AB708" s="451"/>
      <c r="AC708" s="451"/>
      <c r="AD708" s="451"/>
      <c r="AE708" s="451"/>
      <c r="AF708" s="451"/>
      <c r="AG708" s="451"/>
      <c r="AH708" s="451"/>
      <c r="AI708" s="451"/>
      <c r="AJ708" s="451"/>
      <c r="AK708" s="451"/>
      <c r="AL708" s="451"/>
      <c r="AM708" s="451"/>
      <c r="AN708" s="451"/>
      <c r="AO708" s="451"/>
      <c r="AP708" s="451"/>
      <c r="AQ708" s="451"/>
      <c r="AR708" s="451"/>
      <c r="AS708" s="451"/>
      <c r="AT708" s="451"/>
      <c r="AU708" s="451"/>
      <c r="AV708" s="451"/>
      <c r="AW708" s="451"/>
      <c r="AX708" s="451"/>
      <c r="AY708" s="451"/>
      <c r="AZ708" s="451"/>
      <c r="BA708" s="451"/>
      <c r="BB708" s="451"/>
      <c r="BC708" s="451"/>
      <c r="BD708" s="451"/>
      <c r="BE708" s="451"/>
      <c r="BF708" s="451"/>
      <c r="BG708" s="451"/>
      <c r="BH708" s="451"/>
      <c r="BI708" s="451"/>
      <c r="BJ708" s="451"/>
      <c r="BK708" s="451"/>
      <c r="BL708" s="451"/>
      <c r="BM708" s="451"/>
      <c r="BN708" s="451"/>
      <c r="BO708" s="451"/>
      <c r="BP708" s="451"/>
      <c r="BQ708" s="451"/>
      <c r="BR708" s="451"/>
      <c r="BS708" s="451"/>
      <c r="BT708" s="451"/>
      <c r="BU708" s="451"/>
      <c r="BV708" s="451"/>
      <c r="BW708" s="451"/>
      <c r="BX708" s="451"/>
      <c r="BY708" s="451"/>
      <c r="BZ708" s="451"/>
      <c r="CA708" s="451"/>
      <c r="CB708" s="451"/>
      <c r="CC708" s="451"/>
      <c r="CD708" s="451"/>
      <c r="CE708" s="451"/>
      <c r="CF708" s="451"/>
      <c r="CG708" s="451"/>
      <c r="CH708" s="451"/>
      <c r="CI708" s="451"/>
      <c r="CJ708" s="451"/>
      <c r="CK708" s="451"/>
      <c r="CL708" s="451"/>
      <c r="CM708" s="451"/>
      <c r="CN708" s="451"/>
      <c r="CO708" s="451"/>
      <c r="CP708" s="451"/>
      <c r="CQ708" s="451"/>
      <c r="CR708" s="451"/>
      <c r="CS708" s="451"/>
      <c r="CT708" s="451"/>
      <c r="CU708" s="451"/>
      <c r="CV708" s="451"/>
      <c r="CW708" s="451"/>
      <c r="CX708" s="451"/>
      <c r="CY708" s="451"/>
      <c r="CZ708" s="451"/>
      <c r="DA708" s="451"/>
      <c r="DB708" s="451"/>
      <c r="DC708" s="451"/>
      <c r="DD708" s="451"/>
      <c r="DE708" s="451"/>
      <c r="DF708" s="451"/>
      <c r="DG708" s="451"/>
      <c r="DH708" s="451"/>
      <c r="DI708" s="451"/>
      <c r="DJ708" s="451"/>
      <c r="DK708" s="451"/>
      <c r="DL708" s="451"/>
      <c r="DM708" s="451"/>
      <c r="DN708" s="451"/>
      <c r="DO708" s="451"/>
      <c r="DP708" s="451"/>
      <c r="DQ708" s="451"/>
      <c r="DR708" s="451"/>
      <c r="DS708" s="451"/>
      <c r="DT708" s="451"/>
      <c r="DU708" s="451"/>
      <c r="DV708" s="451"/>
      <c r="DW708" s="451"/>
      <c r="DX708" s="451"/>
      <c r="DY708" s="451"/>
      <c r="DZ708" s="451"/>
      <c r="EA708" s="451"/>
      <c r="EB708" s="451"/>
      <c r="EC708" s="451"/>
      <c r="ED708" s="451"/>
      <c r="EE708" s="451"/>
      <c r="EF708" s="451"/>
      <c r="EG708" s="451"/>
      <c r="EH708" s="451"/>
      <c r="EI708" s="451"/>
      <c r="EJ708" s="451"/>
      <c r="EK708" s="451"/>
      <c r="EL708" s="451"/>
      <c r="EM708" s="451"/>
      <c r="EN708" s="451"/>
      <c r="EO708" s="451"/>
      <c r="EP708" s="451"/>
      <c r="EQ708" s="451"/>
      <c r="ER708" s="451"/>
      <c r="ES708" s="451"/>
      <c r="ET708" s="451"/>
      <c r="EU708" s="451"/>
      <c r="EV708" s="451"/>
      <c r="EW708" s="451"/>
      <c r="EX708" s="451"/>
      <c r="EY708" s="451"/>
      <c r="EZ708" s="451"/>
      <c r="FA708" s="451"/>
      <c r="FB708" s="451"/>
      <c r="FC708" s="451"/>
      <c r="FD708" s="451"/>
      <c r="FE708" s="451"/>
      <c r="FF708" s="451"/>
      <c r="FG708" s="451"/>
      <c r="FH708" s="451"/>
      <c r="FI708" s="451"/>
      <c r="FJ708" s="451"/>
      <c r="FK708" s="451"/>
      <c r="FL708" s="451"/>
      <c r="FM708" s="451"/>
      <c r="FN708" s="451"/>
    </row>
    <row r="709" spans="1:170" ht="15.75" customHeight="1">
      <c r="A709" s="451"/>
      <c r="B709" s="451"/>
      <c r="C709" s="451"/>
      <c r="D709" s="451"/>
      <c r="E709" s="451"/>
      <c r="F709" s="451"/>
      <c r="G709" s="451"/>
      <c r="H709" s="451"/>
      <c r="I709" s="451"/>
      <c r="J709" s="451"/>
      <c r="K709" s="451"/>
      <c r="L709" s="451"/>
      <c r="M709" s="451"/>
      <c r="N709" s="451"/>
      <c r="O709" s="451"/>
      <c r="P709" s="451"/>
      <c r="Q709" s="451"/>
      <c r="R709" s="451"/>
      <c r="S709" s="451"/>
      <c r="T709" s="451"/>
      <c r="U709" s="451"/>
      <c r="V709" s="451"/>
      <c r="W709" s="451"/>
      <c r="X709" s="451"/>
      <c r="Y709" s="451"/>
      <c r="Z709" s="451"/>
      <c r="AA709" s="451"/>
      <c r="AB709" s="451"/>
      <c r="AC709" s="451"/>
      <c r="AD709" s="451"/>
      <c r="AE709" s="451"/>
      <c r="AF709" s="451"/>
      <c r="AG709" s="451"/>
      <c r="AH709" s="451"/>
      <c r="AI709" s="451"/>
      <c r="AJ709" s="451"/>
      <c r="AK709" s="451"/>
      <c r="AL709" s="451"/>
      <c r="AM709" s="451"/>
      <c r="AN709" s="451"/>
      <c r="AO709" s="451"/>
      <c r="AP709" s="451"/>
      <c r="AQ709" s="451"/>
      <c r="AR709" s="451"/>
      <c r="AS709" s="451"/>
      <c r="AT709" s="451"/>
      <c r="AU709" s="451"/>
      <c r="AV709" s="451"/>
      <c r="AW709" s="451"/>
      <c r="AX709" s="451"/>
      <c r="AY709" s="451"/>
      <c r="AZ709" s="451"/>
      <c r="BA709" s="451"/>
      <c r="BB709" s="451"/>
      <c r="BC709" s="451"/>
      <c r="BD709" s="451"/>
      <c r="BE709" s="451"/>
      <c r="BF709" s="451"/>
      <c r="BG709" s="451"/>
      <c r="BH709" s="451"/>
      <c r="BI709" s="451"/>
      <c r="BJ709" s="451"/>
      <c r="BK709" s="451"/>
      <c r="BL709" s="451"/>
      <c r="BM709" s="451"/>
      <c r="BN709" s="451"/>
      <c r="BO709" s="451"/>
      <c r="BP709" s="451"/>
      <c r="BQ709" s="451"/>
      <c r="BR709" s="451"/>
      <c r="BS709" s="451"/>
      <c r="BT709" s="451"/>
      <c r="BU709" s="451"/>
      <c r="BV709" s="451"/>
      <c r="BW709" s="451"/>
      <c r="BX709" s="451"/>
      <c r="BY709" s="451"/>
      <c r="BZ709" s="451"/>
      <c r="CA709" s="451"/>
      <c r="CB709" s="451"/>
      <c r="CC709" s="451"/>
      <c r="CD709" s="451"/>
      <c r="CE709" s="451"/>
      <c r="CF709" s="451"/>
      <c r="CG709" s="451"/>
      <c r="CH709" s="451"/>
      <c r="CI709" s="451"/>
      <c r="CJ709" s="451"/>
      <c r="CK709" s="451"/>
      <c r="CL709" s="451"/>
      <c r="CM709" s="451"/>
      <c r="CN709" s="451"/>
      <c r="CO709" s="451"/>
      <c r="CP709" s="451"/>
      <c r="CQ709" s="451"/>
      <c r="CR709" s="451"/>
      <c r="CS709" s="451"/>
      <c r="CT709" s="451"/>
      <c r="CU709" s="451"/>
      <c r="CV709" s="451"/>
      <c r="CW709" s="451"/>
      <c r="CX709" s="451"/>
      <c r="CY709" s="451"/>
      <c r="CZ709" s="451"/>
      <c r="DA709" s="451"/>
      <c r="DB709" s="451"/>
      <c r="DC709" s="451"/>
      <c r="DD709" s="451"/>
      <c r="DE709" s="451"/>
      <c r="DF709" s="451"/>
      <c r="DG709" s="451"/>
      <c r="DH709" s="451"/>
      <c r="DI709" s="451"/>
      <c r="DJ709" s="451"/>
      <c r="DK709" s="451"/>
      <c r="DL709" s="451"/>
      <c r="DM709" s="451"/>
      <c r="DN709" s="451"/>
      <c r="DO709" s="451"/>
      <c r="DP709" s="451"/>
      <c r="DQ709" s="451"/>
      <c r="DR709" s="451"/>
      <c r="DS709" s="451"/>
      <c r="DT709" s="451"/>
      <c r="DU709" s="451"/>
      <c r="DV709" s="451"/>
      <c r="DW709" s="451"/>
      <c r="DX709" s="451"/>
      <c r="DY709" s="451"/>
      <c r="DZ709" s="451"/>
      <c r="EA709" s="451"/>
      <c r="EB709" s="451"/>
      <c r="EC709" s="451"/>
      <c r="ED709" s="451"/>
      <c r="EE709" s="451"/>
      <c r="EF709" s="451"/>
      <c r="EG709" s="451"/>
      <c r="EH709" s="451"/>
      <c r="EI709" s="451"/>
      <c r="EJ709" s="451"/>
      <c r="EK709" s="451"/>
      <c r="EL709" s="451"/>
      <c r="EM709" s="451"/>
      <c r="EN709" s="451"/>
      <c r="EO709" s="451"/>
      <c r="EP709" s="451"/>
      <c r="EQ709" s="451"/>
      <c r="ER709" s="451"/>
      <c r="ES709" s="451"/>
      <c r="ET709" s="451"/>
      <c r="EU709" s="451"/>
      <c r="EV709" s="451"/>
      <c r="EW709" s="451"/>
      <c r="EX709" s="451"/>
      <c r="EY709" s="451"/>
      <c r="EZ709" s="451"/>
      <c r="FA709" s="451"/>
      <c r="FB709" s="451"/>
      <c r="FC709" s="451"/>
      <c r="FD709" s="451"/>
      <c r="FE709" s="451"/>
      <c r="FF709" s="451"/>
      <c r="FG709" s="451"/>
      <c r="FH709" s="451"/>
      <c r="FI709" s="451"/>
      <c r="FJ709" s="451"/>
      <c r="FK709" s="451"/>
      <c r="FL709" s="451"/>
      <c r="FM709" s="451"/>
      <c r="FN709" s="451"/>
    </row>
    <row r="710" spans="1:170" ht="15.75" customHeight="1">
      <c r="A710" s="451"/>
      <c r="B710" s="451"/>
      <c r="C710" s="451"/>
      <c r="D710" s="451"/>
      <c r="E710" s="451"/>
      <c r="F710" s="451"/>
      <c r="G710" s="451"/>
      <c r="H710" s="451"/>
      <c r="I710" s="451"/>
      <c r="J710" s="451"/>
      <c r="K710" s="451"/>
      <c r="L710" s="451"/>
      <c r="M710" s="451"/>
      <c r="N710" s="451"/>
      <c r="O710" s="451"/>
      <c r="P710" s="451"/>
      <c r="Q710" s="451"/>
      <c r="R710" s="451"/>
      <c r="S710" s="451"/>
      <c r="T710" s="451"/>
      <c r="U710" s="451"/>
      <c r="V710" s="451"/>
      <c r="W710" s="451"/>
      <c r="X710" s="451"/>
      <c r="Y710" s="451"/>
      <c r="Z710" s="451"/>
      <c r="AA710" s="451"/>
      <c r="AB710" s="451"/>
      <c r="AC710" s="451"/>
      <c r="AD710" s="451"/>
      <c r="AE710" s="451"/>
      <c r="AF710" s="451"/>
      <c r="AG710" s="451"/>
      <c r="AH710" s="451"/>
      <c r="AI710" s="451"/>
      <c r="AJ710" s="451"/>
      <c r="AK710" s="451"/>
      <c r="AL710" s="451"/>
      <c r="AM710" s="451"/>
      <c r="AN710" s="451"/>
      <c r="AO710" s="451"/>
      <c r="AP710" s="451"/>
      <c r="AQ710" s="451"/>
      <c r="AR710" s="451"/>
      <c r="AS710" s="451"/>
      <c r="AT710" s="451"/>
      <c r="AU710" s="451"/>
      <c r="AV710" s="451"/>
      <c r="AW710" s="451"/>
      <c r="AX710" s="451"/>
      <c r="AY710" s="451"/>
      <c r="AZ710" s="451"/>
      <c r="BA710" s="451"/>
      <c r="BB710" s="451"/>
      <c r="BC710" s="451"/>
      <c r="BD710" s="451"/>
      <c r="BE710" s="451"/>
      <c r="BF710" s="451"/>
      <c r="BG710" s="451"/>
      <c r="BH710" s="451"/>
      <c r="BI710" s="451"/>
      <c r="BJ710" s="451"/>
      <c r="BK710" s="451"/>
      <c r="BL710" s="451"/>
      <c r="BM710" s="451"/>
      <c r="BN710" s="451"/>
      <c r="BO710" s="451"/>
      <c r="BP710" s="451"/>
      <c r="BQ710" s="451"/>
      <c r="BR710" s="451"/>
      <c r="BS710" s="451"/>
      <c r="BT710" s="451"/>
      <c r="BU710" s="451"/>
      <c r="BV710" s="451"/>
      <c r="BW710" s="451"/>
      <c r="BX710" s="451"/>
      <c r="BY710" s="451"/>
      <c r="BZ710" s="451"/>
      <c r="CA710" s="451"/>
      <c r="CB710" s="451"/>
      <c r="CC710" s="451"/>
      <c r="CD710" s="451"/>
      <c r="CE710" s="451"/>
      <c r="CF710" s="451"/>
      <c r="CG710" s="451"/>
      <c r="CH710" s="451"/>
      <c r="CI710" s="451"/>
      <c r="CJ710" s="451"/>
      <c r="CK710" s="451"/>
      <c r="CL710" s="451"/>
      <c r="CM710" s="451"/>
      <c r="CN710" s="451"/>
      <c r="CO710" s="451"/>
      <c r="CP710" s="451"/>
      <c r="CQ710" s="451"/>
      <c r="CR710" s="451"/>
      <c r="CS710" s="451"/>
      <c r="CT710" s="451"/>
      <c r="CU710" s="451"/>
      <c r="CV710" s="451"/>
      <c r="CW710" s="451"/>
      <c r="CX710" s="451"/>
      <c r="CY710" s="451"/>
      <c r="CZ710" s="451"/>
      <c r="DA710" s="451"/>
      <c r="DB710" s="451"/>
      <c r="DC710" s="451"/>
      <c r="DD710" s="451"/>
      <c r="DE710" s="451"/>
      <c r="DF710" s="451"/>
      <c r="DG710" s="451"/>
      <c r="DH710" s="451"/>
      <c r="DI710" s="451"/>
      <c r="DJ710" s="451"/>
      <c r="DK710" s="451"/>
      <c r="DL710" s="451"/>
      <c r="DM710" s="451"/>
      <c r="DN710" s="451"/>
      <c r="DO710" s="451"/>
      <c r="DP710" s="451"/>
      <c r="DQ710" s="451"/>
      <c r="DR710" s="451"/>
      <c r="DS710" s="451"/>
      <c r="DT710" s="451"/>
      <c r="DU710" s="451"/>
      <c r="DV710" s="451"/>
      <c r="DW710" s="451"/>
      <c r="DX710" s="451"/>
      <c r="DY710" s="451"/>
      <c r="DZ710" s="451"/>
      <c r="EA710" s="451"/>
      <c r="EB710" s="451"/>
      <c r="EC710" s="451"/>
      <c r="ED710" s="451"/>
      <c r="EE710" s="451"/>
      <c r="EF710" s="451"/>
      <c r="EG710" s="451"/>
      <c r="EH710" s="451"/>
      <c r="EI710" s="451"/>
      <c r="EJ710" s="451"/>
      <c r="EK710" s="451"/>
      <c r="EL710" s="451"/>
      <c r="EM710" s="451"/>
      <c r="EN710" s="451"/>
      <c r="EO710" s="451"/>
      <c r="EP710" s="451"/>
      <c r="EQ710" s="451"/>
      <c r="ER710" s="451"/>
      <c r="ES710" s="451"/>
      <c r="ET710" s="451"/>
      <c r="EU710" s="451"/>
      <c r="EV710" s="451"/>
      <c r="EW710" s="451"/>
      <c r="EX710" s="451"/>
      <c r="EY710" s="451"/>
      <c r="EZ710" s="451"/>
      <c r="FA710" s="451"/>
      <c r="FB710" s="451"/>
      <c r="FC710" s="451"/>
      <c r="FD710" s="451"/>
      <c r="FE710" s="451"/>
      <c r="FF710" s="451"/>
      <c r="FG710" s="451"/>
      <c r="FH710" s="451"/>
      <c r="FI710" s="451"/>
      <c r="FJ710" s="451"/>
      <c r="FK710" s="451"/>
      <c r="FL710" s="451"/>
      <c r="FM710" s="451"/>
      <c r="FN710" s="451"/>
    </row>
    <row r="711" spans="1:170" ht="15.75" customHeight="1">
      <c r="A711" s="451"/>
      <c r="B711" s="451"/>
      <c r="C711" s="451"/>
      <c r="D711" s="451"/>
      <c r="E711" s="451"/>
      <c r="F711" s="451"/>
      <c r="G711" s="451"/>
      <c r="H711" s="451"/>
      <c r="I711" s="451"/>
      <c r="J711" s="451"/>
      <c r="K711" s="451"/>
      <c r="L711" s="451"/>
      <c r="M711" s="451"/>
      <c r="N711" s="451"/>
      <c r="O711" s="451"/>
      <c r="P711" s="451"/>
      <c r="Q711" s="451"/>
      <c r="R711" s="451"/>
      <c r="S711" s="451"/>
      <c r="T711" s="451"/>
      <c r="U711" s="451"/>
      <c r="V711" s="451"/>
      <c r="W711" s="451"/>
      <c r="X711" s="451"/>
      <c r="Y711" s="451"/>
      <c r="Z711" s="451"/>
      <c r="AA711" s="451"/>
      <c r="AB711" s="451"/>
      <c r="AC711" s="451"/>
      <c r="AD711" s="451"/>
      <c r="AE711" s="451"/>
      <c r="AF711" s="451"/>
      <c r="AG711" s="451"/>
      <c r="AH711" s="451"/>
      <c r="AI711" s="451"/>
      <c r="AJ711" s="451"/>
      <c r="AK711" s="451"/>
      <c r="AL711" s="451"/>
      <c r="AM711" s="451"/>
      <c r="AN711" s="451"/>
      <c r="AO711" s="451"/>
      <c r="AP711" s="451"/>
      <c r="AQ711" s="451"/>
      <c r="AR711" s="451"/>
      <c r="AS711" s="451"/>
      <c r="AT711" s="451"/>
      <c r="AU711" s="451"/>
      <c r="AV711" s="451"/>
      <c r="AW711" s="451"/>
      <c r="AX711" s="451"/>
      <c r="AY711" s="451"/>
      <c r="AZ711" s="451"/>
      <c r="BA711" s="451"/>
      <c r="BB711" s="451"/>
      <c r="BC711" s="451"/>
      <c r="BD711" s="451"/>
      <c r="BE711" s="451"/>
      <c r="BF711" s="451"/>
      <c r="BG711" s="451"/>
      <c r="BH711" s="451"/>
      <c r="BI711" s="451"/>
      <c r="BJ711" s="451"/>
      <c r="BK711" s="451"/>
      <c r="BL711" s="451"/>
      <c r="BM711" s="451"/>
      <c r="BN711" s="451"/>
      <c r="BO711" s="451"/>
      <c r="BP711" s="451"/>
      <c r="BQ711" s="451"/>
      <c r="BR711" s="451"/>
      <c r="BS711" s="451"/>
      <c r="BT711" s="451"/>
      <c r="BU711" s="451"/>
      <c r="BV711" s="451"/>
      <c r="BW711" s="451"/>
      <c r="BX711" s="451"/>
      <c r="BY711" s="451"/>
      <c r="BZ711" s="451"/>
      <c r="CA711" s="451"/>
      <c r="CB711" s="451"/>
      <c r="CC711" s="451"/>
      <c r="CD711" s="451"/>
      <c r="CE711" s="451"/>
      <c r="CF711" s="451"/>
      <c r="CG711" s="451"/>
      <c r="CH711" s="451"/>
      <c r="CI711" s="451"/>
      <c r="CJ711" s="451"/>
      <c r="CK711" s="451"/>
      <c r="CL711" s="451"/>
      <c r="CM711" s="451"/>
      <c r="CN711" s="451"/>
      <c r="CO711" s="451"/>
      <c r="CP711" s="451"/>
      <c r="CQ711" s="451"/>
      <c r="CR711" s="451"/>
      <c r="CS711" s="451"/>
      <c r="CT711" s="451"/>
      <c r="CU711" s="451"/>
      <c r="CV711" s="451"/>
      <c r="CW711" s="451"/>
      <c r="CX711" s="451"/>
      <c r="CY711" s="451"/>
      <c r="CZ711" s="451"/>
      <c r="DA711" s="451"/>
      <c r="DB711" s="451"/>
      <c r="DC711" s="451"/>
      <c r="DD711" s="451"/>
      <c r="DE711" s="451"/>
      <c r="DF711" s="451"/>
      <c r="DG711" s="451"/>
      <c r="DH711" s="451"/>
      <c r="DI711" s="451"/>
      <c r="DJ711" s="451"/>
      <c r="DK711" s="451"/>
      <c r="DL711" s="451"/>
      <c r="DM711" s="451"/>
      <c r="DN711" s="451"/>
      <c r="DO711" s="451"/>
      <c r="DP711" s="451"/>
      <c r="DQ711" s="451"/>
      <c r="DR711" s="451"/>
      <c r="DS711" s="451"/>
      <c r="DT711" s="451"/>
      <c r="DU711" s="451"/>
      <c r="DV711" s="451"/>
      <c r="DW711" s="451"/>
      <c r="DX711" s="451"/>
      <c r="DY711" s="451"/>
      <c r="DZ711" s="451"/>
      <c r="EA711" s="451"/>
      <c r="EB711" s="451"/>
      <c r="EC711" s="451"/>
      <c r="ED711" s="451"/>
      <c r="EE711" s="451"/>
      <c r="EF711" s="451"/>
      <c r="EG711" s="451"/>
      <c r="EH711" s="451"/>
      <c r="EI711" s="451"/>
      <c r="EJ711" s="451"/>
      <c r="EK711" s="451"/>
      <c r="EL711" s="451"/>
      <c r="EM711" s="451"/>
      <c r="EN711" s="451"/>
      <c r="EO711" s="451"/>
      <c r="EP711" s="451"/>
      <c r="EQ711" s="451"/>
      <c r="ER711" s="451"/>
      <c r="ES711" s="451"/>
      <c r="ET711" s="451"/>
      <c r="EU711" s="451"/>
      <c r="EV711" s="451"/>
      <c r="EW711" s="451"/>
      <c r="EX711" s="451"/>
      <c r="EY711" s="451"/>
      <c r="EZ711" s="451"/>
      <c r="FA711" s="451"/>
      <c r="FB711" s="451"/>
      <c r="FC711" s="451"/>
      <c r="FD711" s="451"/>
      <c r="FE711" s="451"/>
      <c r="FF711" s="451"/>
      <c r="FG711" s="451"/>
      <c r="FH711" s="451"/>
      <c r="FI711" s="451"/>
      <c r="FJ711" s="451"/>
      <c r="FK711" s="451"/>
      <c r="FL711" s="451"/>
      <c r="FM711" s="451"/>
      <c r="FN711" s="451"/>
    </row>
    <row r="712" spans="1:170" ht="15.75" customHeight="1">
      <c r="A712" s="451"/>
      <c r="B712" s="451"/>
      <c r="C712" s="451"/>
      <c r="D712" s="451"/>
      <c r="E712" s="451"/>
      <c r="F712" s="451"/>
      <c r="G712" s="451"/>
      <c r="H712" s="451"/>
      <c r="I712" s="451"/>
      <c r="J712" s="451"/>
      <c r="K712" s="451"/>
      <c r="L712" s="451"/>
      <c r="M712" s="451"/>
      <c r="N712" s="451"/>
      <c r="O712" s="451"/>
      <c r="P712" s="451"/>
      <c r="Q712" s="451"/>
      <c r="R712" s="451"/>
      <c r="S712" s="451"/>
      <c r="T712" s="451"/>
      <c r="U712" s="451"/>
      <c r="V712" s="451"/>
      <c r="W712" s="451"/>
      <c r="X712" s="451"/>
      <c r="Y712" s="451"/>
      <c r="Z712" s="451"/>
      <c r="AA712" s="451"/>
      <c r="AB712" s="451"/>
      <c r="AC712" s="451"/>
      <c r="AD712" s="451"/>
      <c r="AE712" s="451"/>
      <c r="AF712" s="451"/>
      <c r="AG712" s="451"/>
      <c r="AH712" s="451"/>
      <c r="AI712" s="451"/>
      <c r="AJ712" s="451"/>
      <c r="AK712" s="451"/>
      <c r="AL712" s="451"/>
      <c r="AM712" s="451"/>
      <c r="AN712" s="451"/>
      <c r="AO712" s="451"/>
      <c r="AP712" s="451"/>
      <c r="AQ712" s="451"/>
      <c r="AR712" s="451"/>
      <c r="AS712" s="451"/>
      <c r="AT712" s="451"/>
      <c r="AU712" s="451"/>
      <c r="AV712" s="451"/>
      <c r="AW712" s="451"/>
      <c r="AX712" s="451"/>
      <c r="AY712" s="451"/>
      <c r="AZ712" s="451"/>
      <c r="BA712" s="451"/>
      <c r="BB712" s="451"/>
      <c r="BC712" s="451"/>
      <c r="BD712" s="451"/>
      <c r="BE712" s="451"/>
      <c r="BF712" s="451"/>
      <c r="BG712" s="451"/>
      <c r="BH712" s="451"/>
      <c r="BI712" s="451"/>
      <c r="BJ712" s="451"/>
      <c r="BK712" s="451"/>
      <c r="BL712" s="451"/>
      <c r="BM712" s="451"/>
      <c r="BN712" s="451"/>
      <c r="BO712" s="451"/>
      <c r="BP712" s="451"/>
      <c r="BQ712" s="451"/>
      <c r="BR712" s="451"/>
      <c r="BS712" s="451"/>
      <c r="BT712" s="451"/>
      <c r="BU712" s="451"/>
      <c r="BV712" s="451"/>
      <c r="BW712" s="451"/>
      <c r="BX712" s="451"/>
      <c r="BY712" s="451"/>
      <c r="BZ712" s="451"/>
      <c r="CA712" s="451"/>
      <c r="CB712" s="451"/>
      <c r="CC712" s="451"/>
      <c r="CD712" s="451"/>
      <c r="CE712" s="451"/>
      <c r="CF712" s="451"/>
      <c r="CG712" s="451"/>
      <c r="CH712" s="451"/>
      <c r="CI712" s="451"/>
      <c r="CJ712" s="451"/>
      <c r="CK712" s="451"/>
      <c r="CL712" s="451"/>
      <c r="CM712" s="451"/>
      <c r="CN712" s="451"/>
      <c r="CO712" s="451"/>
      <c r="CP712" s="451"/>
      <c r="CQ712" s="451"/>
      <c r="CR712" s="451"/>
      <c r="CS712" s="451"/>
      <c r="CT712" s="451"/>
      <c r="CU712" s="451"/>
      <c r="CV712" s="451"/>
      <c r="CW712" s="451"/>
      <c r="CX712" s="451"/>
      <c r="CY712" s="451"/>
      <c r="CZ712" s="451"/>
      <c r="DA712" s="451"/>
      <c r="DB712" s="451"/>
      <c r="DC712" s="451"/>
      <c r="DD712" s="451"/>
      <c r="DE712" s="451"/>
      <c r="DF712" s="451"/>
      <c r="DG712" s="451"/>
      <c r="DH712" s="451"/>
      <c r="DI712" s="451"/>
      <c r="DJ712" s="451"/>
      <c r="DK712" s="451"/>
      <c r="DL712" s="451"/>
      <c r="DM712" s="451"/>
      <c r="DN712" s="451"/>
      <c r="DO712" s="451"/>
      <c r="DP712" s="451"/>
      <c r="DQ712" s="451"/>
      <c r="DR712" s="451"/>
      <c r="DS712" s="451"/>
      <c r="DT712" s="451"/>
      <c r="DU712" s="451"/>
      <c r="DV712" s="451"/>
      <c r="DW712" s="451"/>
      <c r="DX712" s="451"/>
      <c r="DY712" s="451"/>
      <c r="DZ712" s="451"/>
      <c r="EA712" s="451"/>
      <c r="EB712" s="451"/>
      <c r="EC712" s="451"/>
      <c r="ED712" s="451"/>
      <c r="EE712" s="451"/>
      <c r="EF712" s="451"/>
      <c r="EG712" s="451"/>
      <c r="EH712" s="451"/>
      <c r="EI712" s="451"/>
      <c r="EJ712" s="451"/>
      <c r="EK712" s="451"/>
      <c r="EL712" s="451"/>
      <c r="EM712" s="451"/>
      <c r="EN712" s="451"/>
      <c r="EO712" s="451"/>
      <c r="EP712" s="451"/>
      <c r="EQ712" s="451"/>
      <c r="ER712" s="451"/>
      <c r="ES712" s="451"/>
      <c r="ET712" s="451"/>
      <c r="EU712" s="451"/>
      <c r="EV712" s="451"/>
      <c r="EW712" s="451"/>
      <c r="EX712" s="451"/>
      <c r="EY712" s="451"/>
      <c r="EZ712" s="451"/>
      <c r="FA712" s="451"/>
      <c r="FB712" s="451"/>
      <c r="FC712" s="451"/>
      <c r="FD712" s="451"/>
      <c r="FE712" s="451"/>
      <c r="FF712" s="451"/>
      <c r="FG712" s="451"/>
      <c r="FH712" s="451"/>
      <c r="FI712" s="451"/>
      <c r="FJ712" s="451"/>
      <c r="FK712" s="451"/>
      <c r="FL712" s="451"/>
      <c r="FM712" s="451"/>
      <c r="FN712" s="451"/>
    </row>
    <row r="713" spans="1:170" ht="15.75" customHeight="1">
      <c r="A713" s="451"/>
      <c r="B713" s="451"/>
      <c r="C713" s="451"/>
      <c r="D713" s="451"/>
      <c r="E713" s="451"/>
      <c r="F713" s="451"/>
      <c r="G713" s="451"/>
      <c r="H713" s="451"/>
      <c r="I713" s="451"/>
      <c r="J713" s="451"/>
      <c r="K713" s="451"/>
      <c r="L713" s="451"/>
      <c r="M713" s="451"/>
      <c r="N713" s="451"/>
      <c r="O713" s="451"/>
      <c r="P713" s="451"/>
      <c r="Q713" s="451"/>
      <c r="R713" s="451"/>
      <c r="S713" s="451"/>
      <c r="T713" s="451"/>
      <c r="U713" s="451"/>
      <c r="V713" s="451"/>
      <c r="W713" s="451"/>
      <c r="X713" s="451"/>
      <c r="Y713" s="451"/>
      <c r="Z713" s="451"/>
      <c r="AA713" s="451"/>
      <c r="AB713" s="451"/>
      <c r="AC713" s="451"/>
      <c r="AD713" s="451"/>
      <c r="AE713" s="451"/>
      <c r="AF713" s="451"/>
      <c r="AG713" s="451"/>
      <c r="AH713" s="451"/>
      <c r="AI713" s="451"/>
      <c r="AJ713" s="451"/>
      <c r="AK713" s="451"/>
      <c r="AL713" s="451"/>
      <c r="AM713" s="451"/>
      <c r="AN713" s="451"/>
      <c r="AO713" s="451"/>
      <c r="AP713" s="451"/>
      <c r="AQ713" s="451"/>
      <c r="AR713" s="451"/>
      <c r="AS713" s="451"/>
      <c r="AT713" s="451"/>
      <c r="AU713" s="451"/>
      <c r="AV713" s="451"/>
      <c r="AW713" s="451"/>
      <c r="AX713" s="451"/>
      <c r="AY713" s="451"/>
      <c r="AZ713" s="451"/>
      <c r="BA713" s="451"/>
      <c r="BB713" s="451"/>
      <c r="BC713" s="451"/>
      <c r="BD713" s="451"/>
      <c r="BE713" s="451"/>
      <c r="BF713" s="451"/>
      <c r="BG713" s="451"/>
      <c r="BH713" s="451"/>
      <c r="BI713" s="451"/>
      <c r="BJ713" s="451"/>
      <c r="BK713" s="451"/>
      <c r="BL713" s="451"/>
      <c r="BM713" s="451"/>
      <c r="BN713" s="451"/>
      <c r="BO713" s="451"/>
      <c r="BP713" s="451"/>
      <c r="BQ713" s="451"/>
      <c r="BR713" s="451"/>
      <c r="BS713" s="451"/>
      <c r="BT713" s="451"/>
      <c r="BU713" s="451"/>
      <c r="BV713" s="451"/>
      <c r="BW713" s="451"/>
      <c r="BX713" s="451"/>
      <c r="BY713" s="451"/>
      <c r="BZ713" s="451"/>
      <c r="CA713" s="451"/>
      <c r="CB713" s="451"/>
      <c r="CC713" s="451"/>
      <c r="CD713" s="451"/>
      <c r="CE713" s="451"/>
      <c r="CF713" s="451"/>
      <c r="CG713" s="451"/>
      <c r="CH713" s="451"/>
      <c r="CI713" s="451"/>
      <c r="CJ713" s="451"/>
      <c r="CK713" s="451"/>
      <c r="CL713" s="451"/>
      <c r="CM713" s="451"/>
      <c r="CN713" s="451"/>
      <c r="CO713" s="451"/>
      <c r="CP713" s="451"/>
      <c r="CQ713" s="451"/>
      <c r="CR713" s="451"/>
      <c r="CS713" s="451"/>
      <c r="CT713" s="451"/>
      <c r="CU713" s="451"/>
      <c r="CV713" s="451"/>
      <c r="CW713" s="451"/>
      <c r="CX713" s="451"/>
      <c r="CY713" s="451"/>
      <c r="CZ713" s="451"/>
      <c r="DA713" s="451"/>
      <c r="DB713" s="451"/>
      <c r="DC713" s="451"/>
      <c r="DD713" s="451"/>
      <c r="DE713" s="451"/>
      <c r="DF713" s="451"/>
      <c r="DG713" s="451"/>
      <c r="DH713" s="451"/>
      <c r="DI713" s="451"/>
      <c r="DJ713" s="451"/>
      <c r="DK713" s="451"/>
      <c r="DL713" s="451"/>
      <c r="DM713" s="451"/>
      <c r="DN713" s="451"/>
      <c r="DO713" s="451"/>
      <c r="DP713" s="451"/>
      <c r="DQ713" s="451"/>
      <c r="DR713" s="451"/>
      <c r="DS713" s="451"/>
      <c r="DT713" s="451"/>
      <c r="DU713" s="451"/>
      <c r="DV713" s="451"/>
      <c r="DW713" s="451"/>
      <c r="DX713" s="451"/>
      <c r="DY713" s="451"/>
      <c r="DZ713" s="451"/>
      <c r="EA713" s="451"/>
      <c r="EB713" s="451"/>
      <c r="EC713" s="451"/>
      <c r="ED713" s="451"/>
      <c r="EE713" s="451"/>
      <c r="EF713" s="451"/>
      <c r="EG713" s="451"/>
      <c r="EH713" s="451"/>
      <c r="EI713" s="451"/>
      <c r="EJ713" s="451"/>
      <c r="EK713" s="451"/>
      <c r="EL713" s="451"/>
      <c r="EM713" s="451"/>
      <c r="EN713" s="451"/>
      <c r="EO713" s="451"/>
      <c r="EP713" s="451"/>
      <c r="EQ713" s="451"/>
      <c r="ER713" s="451"/>
      <c r="ES713" s="451"/>
      <c r="ET713" s="451"/>
      <c r="EU713" s="451"/>
      <c r="EV713" s="451"/>
      <c r="EW713" s="451"/>
      <c r="EX713" s="451"/>
      <c r="EY713" s="451"/>
      <c r="EZ713" s="451"/>
      <c r="FA713" s="451"/>
      <c r="FB713" s="451"/>
      <c r="FC713" s="451"/>
      <c r="FD713" s="451"/>
      <c r="FE713" s="451"/>
      <c r="FF713" s="451"/>
      <c r="FG713" s="451"/>
      <c r="FH713" s="451"/>
      <c r="FI713" s="451"/>
      <c r="FJ713" s="451"/>
      <c r="FK713" s="451"/>
      <c r="FL713" s="451"/>
      <c r="FM713" s="451"/>
      <c r="FN713" s="451"/>
    </row>
    <row r="714" spans="1:170" ht="15.75" customHeight="1">
      <c r="A714" s="451"/>
      <c r="B714" s="451"/>
      <c r="C714" s="451"/>
      <c r="D714" s="451"/>
      <c r="E714" s="451"/>
      <c r="F714" s="451"/>
      <c r="G714" s="451"/>
      <c r="H714" s="451"/>
      <c r="I714" s="451"/>
      <c r="J714" s="451"/>
      <c r="K714" s="451"/>
      <c r="L714" s="451"/>
      <c r="M714" s="451"/>
      <c r="N714" s="451"/>
      <c r="O714" s="451"/>
      <c r="P714" s="451"/>
      <c r="Q714" s="451"/>
      <c r="R714" s="451"/>
      <c r="S714" s="451"/>
      <c r="T714" s="451"/>
      <c r="U714" s="451"/>
      <c r="V714" s="451"/>
      <c r="W714" s="451"/>
      <c r="X714" s="451"/>
      <c r="Y714" s="451"/>
      <c r="Z714" s="451"/>
      <c r="AA714" s="451"/>
      <c r="AB714" s="451"/>
      <c r="AC714" s="451"/>
      <c r="AD714" s="451"/>
      <c r="AE714" s="451"/>
      <c r="AF714" s="451"/>
      <c r="AG714" s="451"/>
      <c r="AH714" s="451"/>
      <c r="AI714" s="451"/>
      <c r="AJ714" s="451"/>
      <c r="AK714" s="451"/>
      <c r="AL714" s="451"/>
      <c r="AM714" s="451"/>
      <c r="AN714" s="451"/>
      <c r="AO714" s="451"/>
      <c r="AP714" s="451"/>
      <c r="AQ714" s="451"/>
      <c r="AR714" s="451"/>
      <c r="AS714" s="451"/>
      <c r="AT714" s="451"/>
      <c r="AU714" s="451"/>
      <c r="AV714" s="451"/>
      <c r="AW714" s="451"/>
      <c r="AX714" s="451"/>
      <c r="AY714" s="451"/>
      <c r="AZ714" s="451"/>
      <c r="BA714" s="451"/>
      <c r="BB714" s="451"/>
      <c r="BC714" s="451"/>
      <c r="BD714" s="451"/>
      <c r="BE714" s="451"/>
      <c r="BF714" s="451"/>
      <c r="BG714" s="451"/>
      <c r="BH714" s="451"/>
      <c r="BI714" s="451"/>
      <c r="BJ714" s="451"/>
      <c r="BK714" s="451"/>
      <c r="BL714" s="451"/>
      <c r="BM714" s="451"/>
      <c r="BN714" s="451"/>
      <c r="BO714" s="451"/>
      <c r="BP714" s="451"/>
      <c r="BQ714" s="451"/>
      <c r="BR714" s="451"/>
      <c r="BS714" s="451"/>
      <c r="BT714" s="451"/>
      <c r="BU714" s="451"/>
      <c r="BV714" s="451"/>
      <c r="BW714" s="451"/>
      <c r="BX714" s="451"/>
      <c r="BY714" s="451"/>
      <c r="BZ714" s="451"/>
      <c r="CA714" s="451"/>
      <c r="CB714" s="451"/>
      <c r="CC714" s="451"/>
      <c r="CD714" s="451"/>
      <c r="CE714" s="451"/>
      <c r="CF714" s="451"/>
      <c r="CG714" s="451"/>
      <c r="CH714" s="451"/>
      <c r="CI714" s="451"/>
      <c r="CJ714" s="451"/>
      <c r="CK714" s="451"/>
      <c r="CL714" s="451"/>
      <c r="CM714" s="451"/>
      <c r="CN714" s="451"/>
      <c r="CO714" s="451"/>
      <c r="CP714" s="451"/>
      <c r="CQ714" s="451"/>
      <c r="CR714" s="451"/>
      <c r="CS714" s="451"/>
      <c r="CT714" s="451"/>
      <c r="CU714" s="451"/>
      <c r="CV714" s="451"/>
      <c r="CW714" s="451"/>
      <c r="CX714" s="451"/>
      <c r="CY714" s="451"/>
      <c r="CZ714" s="451"/>
      <c r="DA714" s="451"/>
      <c r="DB714" s="451"/>
      <c r="DC714" s="451"/>
      <c r="DD714" s="451"/>
      <c r="DE714" s="451"/>
      <c r="DF714" s="451"/>
      <c r="DG714" s="451"/>
      <c r="DH714" s="451"/>
      <c r="DI714" s="451"/>
      <c r="DJ714" s="451"/>
      <c r="DK714" s="451"/>
      <c r="DL714" s="451"/>
      <c r="DM714" s="451"/>
      <c r="DN714" s="451"/>
      <c r="DO714" s="451"/>
      <c r="DP714" s="451"/>
      <c r="DQ714" s="451"/>
      <c r="DR714" s="451"/>
      <c r="DS714" s="451"/>
      <c r="DT714" s="451"/>
      <c r="DU714" s="451"/>
      <c r="DV714" s="451"/>
      <c r="DW714" s="451"/>
      <c r="DX714" s="451"/>
      <c r="DY714" s="451"/>
      <c r="DZ714" s="451"/>
      <c r="EA714" s="451"/>
      <c r="EB714" s="451"/>
      <c r="EC714" s="451"/>
      <c r="ED714" s="451"/>
      <c r="EE714" s="451"/>
      <c r="EF714" s="451"/>
      <c r="EG714" s="451"/>
      <c r="EH714" s="451"/>
      <c r="EI714" s="451"/>
      <c r="EJ714" s="451"/>
      <c r="EK714" s="451"/>
      <c r="EL714" s="451"/>
      <c r="EM714" s="451"/>
      <c r="EN714" s="451"/>
      <c r="EO714" s="451"/>
      <c r="EP714" s="451"/>
      <c r="EQ714" s="451"/>
      <c r="ER714" s="451"/>
      <c r="ES714" s="451"/>
      <c r="ET714" s="451"/>
      <c r="EU714" s="451"/>
      <c r="EV714" s="451"/>
      <c r="EW714" s="451"/>
      <c r="EX714" s="451"/>
      <c r="EY714" s="451"/>
      <c r="EZ714" s="451"/>
      <c r="FA714" s="451"/>
      <c r="FB714" s="451"/>
      <c r="FC714" s="451"/>
      <c r="FD714" s="451"/>
      <c r="FE714" s="451"/>
      <c r="FF714" s="451"/>
      <c r="FG714" s="451"/>
      <c r="FH714" s="451"/>
      <c r="FI714" s="451"/>
      <c r="FJ714" s="451"/>
      <c r="FK714" s="451"/>
      <c r="FL714" s="451"/>
      <c r="FM714" s="451"/>
      <c r="FN714" s="451"/>
    </row>
    <row r="715" spans="1:170" ht="15.75" customHeight="1">
      <c r="A715" s="451"/>
      <c r="B715" s="451"/>
      <c r="C715" s="451"/>
      <c r="D715" s="451"/>
      <c r="E715" s="451"/>
      <c r="F715" s="451"/>
      <c r="G715" s="451"/>
      <c r="H715" s="451"/>
      <c r="I715" s="451"/>
      <c r="J715" s="451"/>
      <c r="K715" s="451"/>
      <c r="L715" s="451"/>
      <c r="M715" s="451"/>
      <c r="N715" s="451"/>
      <c r="O715" s="451"/>
      <c r="P715" s="451"/>
      <c r="Q715" s="451"/>
      <c r="R715" s="451"/>
      <c r="S715" s="451"/>
      <c r="T715" s="451"/>
      <c r="U715" s="451"/>
      <c r="V715" s="451"/>
      <c r="W715" s="451"/>
      <c r="X715" s="451"/>
      <c r="Y715" s="451"/>
      <c r="Z715" s="451"/>
      <c r="AA715" s="451"/>
      <c r="AB715" s="451"/>
      <c r="AC715" s="451"/>
      <c r="AD715" s="451"/>
      <c r="AE715" s="451"/>
      <c r="AF715" s="451"/>
      <c r="AG715" s="451"/>
      <c r="AH715" s="451"/>
      <c r="AI715" s="451"/>
      <c r="AJ715" s="451"/>
      <c r="AK715" s="451"/>
      <c r="AL715" s="451"/>
      <c r="AM715" s="451"/>
      <c r="AN715" s="451"/>
      <c r="AO715" s="451"/>
      <c r="AP715" s="451"/>
      <c r="AQ715" s="451"/>
      <c r="AR715" s="451"/>
      <c r="AS715" s="451"/>
      <c r="AT715" s="451"/>
      <c r="AU715" s="451"/>
      <c r="AV715" s="451"/>
      <c r="AW715" s="451"/>
      <c r="AX715" s="451"/>
      <c r="AY715" s="451"/>
      <c r="AZ715" s="451"/>
      <c r="BA715" s="451"/>
      <c r="BB715" s="451"/>
      <c r="BC715" s="451"/>
      <c r="BD715" s="451"/>
      <c r="BE715" s="451"/>
      <c r="BF715" s="451"/>
      <c r="BG715" s="451"/>
      <c r="BH715" s="451"/>
      <c r="BI715" s="451"/>
      <c r="BJ715" s="451"/>
      <c r="BK715" s="451"/>
      <c r="BL715" s="451"/>
      <c r="BM715" s="451"/>
      <c r="BN715" s="451"/>
      <c r="BO715" s="451"/>
      <c r="BP715" s="451"/>
      <c r="BQ715" s="451"/>
      <c r="BR715" s="451"/>
      <c r="BS715" s="451"/>
      <c r="BT715" s="451"/>
      <c r="BU715" s="451"/>
      <c r="BV715" s="451"/>
      <c r="BW715" s="451"/>
      <c r="BX715" s="451"/>
      <c r="BY715" s="451"/>
      <c r="BZ715" s="451"/>
      <c r="CA715" s="451"/>
      <c r="CB715" s="451"/>
      <c r="CC715" s="451"/>
      <c r="CD715" s="451"/>
      <c r="CE715" s="451"/>
      <c r="CF715" s="451"/>
      <c r="CG715" s="451"/>
      <c r="CH715" s="451"/>
      <c r="CI715" s="451"/>
      <c r="CJ715" s="451"/>
      <c r="CK715" s="451"/>
      <c r="CL715" s="451"/>
      <c r="CM715" s="451"/>
      <c r="CN715" s="451"/>
      <c r="CO715" s="451"/>
      <c r="CP715" s="451"/>
      <c r="CQ715" s="451"/>
      <c r="CR715" s="451"/>
      <c r="CS715" s="451"/>
      <c r="CT715" s="451"/>
      <c r="CU715" s="451"/>
      <c r="CV715" s="451"/>
      <c r="CW715" s="451"/>
      <c r="CX715" s="451"/>
      <c r="CY715" s="451"/>
      <c r="CZ715" s="451"/>
      <c r="DA715" s="451"/>
      <c r="DB715" s="451"/>
      <c r="DC715" s="451"/>
      <c r="DD715" s="451"/>
      <c r="DE715" s="451"/>
      <c r="DF715" s="451"/>
      <c r="DG715" s="451"/>
      <c r="DH715" s="451"/>
      <c r="DI715" s="451"/>
      <c r="DJ715" s="451"/>
      <c r="DK715" s="451"/>
      <c r="DL715" s="451"/>
      <c r="DM715" s="451"/>
      <c r="DN715" s="451"/>
      <c r="DO715" s="451"/>
      <c r="DP715" s="451"/>
      <c r="DQ715" s="451"/>
      <c r="DR715" s="451"/>
      <c r="DS715" s="451"/>
      <c r="DT715" s="451"/>
      <c r="DU715" s="451"/>
      <c r="DV715" s="451"/>
      <c r="DW715" s="451"/>
      <c r="DX715" s="451"/>
      <c r="DY715" s="451"/>
      <c r="DZ715" s="451"/>
      <c r="EA715" s="451"/>
      <c r="EB715" s="451"/>
      <c r="EC715" s="451"/>
      <c r="ED715" s="451"/>
      <c r="EE715" s="451"/>
      <c r="EF715" s="451"/>
      <c r="EG715" s="451"/>
      <c r="EH715" s="451"/>
      <c r="EI715" s="451"/>
      <c r="EJ715" s="451"/>
      <c r="EK715" s="451"/>
      <c r="EL715" s="451"/>
      <c r="EM715" s="451"/>
      <c r="EN715" s="451"/>
      <c r="EO715" s="451"/>
      <c r="EP715" s="451"/>
      <c r="EQ715" s="451"/>
      <c r="ER715" s="451"/>
      <c r="ES715" s="451"/>
      <c r="ET715" s="451"/>
      <c r="EU715" s="451"/>
      <c r="EV715" s="451"/>
      <c r="EW715" s="451"/>
      <c r="EX715" s="451"/>
      <c r="EY715" s="451"/>
      <c r="EZ715" s="451"/>
      <c r="FA715" s="451"/>
      <c r="FB715" s="451"/>
      <c r="FC715" s="451"/>
      <c r="FD715" s="451"/>
      <c r="FE715" s="451"/>
      <c r="FF715" s="451"/>
      <c r="FG715" s="451"/>
      <c r="FH715" s="451"/>
      <c r="FI715" s="451"/>
      <c r="FJ715" s="451"/>
      <c r="FK715" s="451"/>
      <c r="FL715" s="451"/>
      <c r="FM715" s="451"/>
      <c r="FN715" s="451"/>
    </row>
    <row r="716" spans="1:170" ht="15.75" customHeight="1">
      <c r="A716" s="451"/>
      <c r="B716" s="451"/>
      <c r="C716" s="451"/>
      <c r="D716" s="451"/>
      <c r="E716" s="451"/>
      <c r="F716" s="451"/>
      <c r="G716" s="451"/>
      <c r="H716" s="451"/>
      <c r="I716" s="451"/>
      <c r="J716" s="451"/>
      <c r="K716" s="451"/>
      <c r="L716" s="451"/>
      <c r="M716" s="451"/>
      <c r="N716" s="451"/>
      <c r="O716" s="451"/>
      <c r="P716" s="451"/>
      <c r="Q716" s="451"/>
      <c r="R716" s="451"/>
      <c r="S716" s="451"/>
      <c r="T716" s="451"/>
      <c r="U716" s="451"/>
      <c r="V716" s="451"/>
      <c r="W716" s="451"/>
      <c r="X716" s="451"/>
      <c r="Y716" s="451"/>
      <c r="Z716" s="451"/>
      <c r="AA716" s="451"/>
      <c r="AB716" s="451"/>
      <c r="AC716" s="451"/>
      <c r="AD716" s="451"/>
      <c r="AE716" s="451"/>
      <c r="AF716" s="451"/>
      <c r="AG716" s="451"/>
      <c r="AH716" s="451"/>
      <c r="AI716" s="451"/>
      <c r="AJ716" s="451"/>
      <c r="AK716" s="451"/>
      <c r="AL716" s="451"/>
      <c r="AM716" s="451"/>
      <c r="AN716" s="451"/>
      <c r="AO716" s="451"/>
      <c r="AP716" s="451"/>
      <c r="AQ716" s="451"/>
      <c r="AR716" s="451"/>
      <c r="AS716" s="451"/>
      <c r="AT716" s="451"/>
      <c r="AU716" s="451"/>
      <c r="AV716" s="451"/>
      <c r="AW716" s="451"/>
      <c r="AX716" s="451"/>
      <c r="AY716" s="451"/>
      <c r="AZ716" s="451"/>
      <c r="BA716" s="451"/>
      <c r="BB716" s="451"/>
      <c r="BC716" s="451"/>
      <c r="BD716" s="451"/>
      <c r="BE716" s="451"/>
      <c r="BF716" s="451"/>
      <c r="BG716" s="451"/>
      <c r="BH716" s="451"/>
      <c r="BI716" s="451"/>
      <c r="BJ716" s="451"/>
      <c r="BK716" s="451"/>
      <c r="BL716" s="451"/>
      <c r="BM716" s="451"/>
      <c r="BN716" s="451"/>
      <c r="BO716" s="451"/>
      <c r="BP716" s="451"/>
      <c r="BQ716" s="451"/>
      <c r="BR716" s="451"/>
      <c r="BS716" s="451"/>
      <c r="BT716" s="451"/>
      <c r="BU716" s="451"/>
      <c r="BV716" s="451"/>
      <c r="BW716" s="451"/>
      <c r="BX716" s="451"/>
      <c r="BY716" s="451"/>
      <c r="BZ716" s="451"/>
      <c r="CA716" s="451"/>
      <c r="CB716" s="451"/>
      <c r="CC716" s="451"/>
      <c r="CD716" s="451"/>
      <c r="CE716" s="451"/>
      <c r="CF716" s="451"/>
      <c r="CG716" s="451"/>
      <c r="CH716" s="451"/>
      <c r="CI716" s="451"/>
      <c r="CJ716" s="451"/>
      <c r="CK716" s="451"/>
      <c r="CL716" s="451"/>
      <c r="CM716" s="451"/>
      <c r="CN716" s="451"/>
      <c r="CO716" s="451"/>
      <c r="CP716" s="451"/>
      <c r="CQ716" s="451"/>
      <c r="CR716" s="451"/>
      <c r="CS716" s="451"/>
      <c r="CT716" s="451"/>
      <c r="CU716" s="451"/>
      <c r="CV716" s="451"/>
      <c r="CW716" s="451"/>
      <c r="CX716" s="451"/>
      <c r="CY716" s="451"/>
      <c r="CZ716" s="451"/>
      <c r="DA716" s="451"/>
      <c r="DB716" s="451"/>
      <c r="DC716" s="451"/>
      <c r="DD716" s="451"/>
      <c r="DE716" s="451"/>
      <c r="DF716" s="451"/>
      <c r="DG716" s="451"/>
      <c r="DH716" s="451"/>
      <c r="DI716" s="451"/>
      <c r="DJ716" s="451"/>
      <c r="DK716" s="451"/>
      <c r="DL716" s="451"/>
      <c r="DM716" s="451"/>
      <c r="DN716" s="451"/>
      <c r="DO716" s="451"/>
      <c r="DP716" s="451"/>
      <c r="DQ716" s="451"/>
      <c r="DR716" s="451"/>
      <c r="DS716" s="451"/>
      <c r="DT716" s="451"/>
      <c r="DU716" s="451"/>
      <c r="DV716" s="451"/>
      <c r="DW716" s="451"/>
      <c r="DX716" s="451"/>
      <c r="DY716" s="451"/>
      <c r="DZ716" s="451"/>
      <c r="EA716" s="451"/>
      <c r="EB716" s="451"/>
      <c r="EC716" s="451"/>
      <c r="ED716" s="451"/>
      <c r="EE716" s="451"/>
      <c r="EF716" s="451"/>
      <c r="EG716" s="451"/>
      <c r="EH716" s="451"/>
      <c r="EI716" s="451"/>
      <c r="EJ716" s="451"/>
      <c r="EK716" s="451"/>
      <c r="EL716" s="451"/>
      <c r="EM716" s="451"/>
      <c r="EN716" s="451"/>
      <c r="EO716" s="451"/>
      <c r="EP716" s="451"/>
      <c r="EQ716" s="451"/>
      <c r="ER716" s="451"/>
      <c r="ES716" s="451"/>
      <c r="ET716" s="451"/>
      <c r="EU716" s="451"/>
      <c r="EV716" s="451"/>
      <c r="EW716" s="451"/>
      <c r="EX716" s="451"/>
      <c r="EY716" s="451"/>
      <c r="EZ716" s="451"/>
      <c r="FA716" s="451"/>
      <c r="FB716" s="451"/>
      <c r="FC716" s="451"/>
      <c r="FD716" s="451"/>
      <c r="FE716" s="451"/>
      <c r="FF716" s="451"/>
      <c r="FG716" s="451"/>
      <c r="FH716" s="451"/>
      <c r="FI716" s="451"/>
      <c r="FJ716" s="451"/>
      <c r="FK716" s="451"/>
      <c r="FL716" s="451"/>
      <c r="FM716" s="451"/>
      <c r="FN716" s="451"/>
    </row>
    <row r="717" spans="1:170" ht="15.75" customHeight="1">
      <c r="A717" s="451"/>
      <c r="B717" s="451"/>
      <c r="C717" s="451"/>
      <c r="D717" s="451"/>
      <c r="E717" s="451"/>
      <c r="F717" s="451"/>
      <c r="G717" s="451"/>
      <c r="H717" s="451"/>
      <c r="I717" s="451"/>
      <c r="J717" s="451"/>
      <c r="K717" s="451"/>
      <c r="L717" s="451"/>
      <c r="M717" s="451"/>
      <c r="N717" s="451"/>
      <c r="O717" s="451"/>
      <c r="P717" s="451"/>
      <c r="Q717" s="451"/>
      <c r="R717" s="451"/>
      <c r="S717" s="451"/>
      <c r="T717" s="451"/>
      <c r="U717" s="451"/>
      <c r="V717" s="451"/>
      <c r="W717" s="451"/>
      <c r="X717" s="451"/>
      <c r="Y717" s="451"/>
      <c r="Z717" s="451"/>
      <c r="AA717" s="451"/>
      <c r="AB717" s="451"/>
      <c r="AC717" s="451"/>
      <c r="AD717" s="451"/>
      <c r="AE717" s="451"/>
      <c r="AF717" s="451"/>
      <c r="AG717" s="451"/>
      <c r="AH717" s="451"/>
      <c r="AI717" s="451"/>
      <c r="AJ717" s="451"/>
      <c r="AK717" s="451"/>
      <c r="AL717" s="451"/>
      <c r="AM717" s="451"/>
      <c r="AN717" s="451"/>
      <c r="AO717" s="451"/>
      <c r="AP717" s="451"/>
      <c r="AQ717" s="451"/>
      <c r="AR717" s="451"/>
      <c r="AS717" s="451"/>
      <c r="AT717" s="451"/>
      <c r="AU717" s="451"/>
      <c r="AV717" s="451"/>
      <c r="AW717" s="451"/>
      <c r="AX717" s="451"/>
      <c r="AY717" s="451"/>
      <c r="AZ717" s="451"/>
      <c r="BA717" s="451"/>
      <c r="BB717" s="451"/>
      <c r="BC717" s="451"/>
      <c r="BD717" s="451"/>
      <c r="BE717" s="451"/>
      <c r="BF717" s="451"/>
      <c r="BG717" s="451"/>
      <c r="BH717" s="451"/>
      <c r="BI717" s="451"/>
      <c r="BJ717" s="451"/>
      <c r="BK717" s="451"/>
      <c r="BL717" s="451"/>
      <c r="BM717" s="451"/>
      <c r="BN717" s="451"/>
      <c r="BO717" s="451"/>
      <c r="BP717" s="451"/>
      <c r="BQ717" s="451"/>
      <c r="BR717" s="451"/>
      <c r="BS717" s="451"/>
      <c r="BT717" s="451"/>
      <c r="BU717" s="451"/>
      <c r="BV717" s="451"/>
      <c r="BW717" s="451"/>
      <c r="BX717" s="451"/>
      <c r="BY717" s="451"/>
      <c r="BZ717" s="451"/>
      <c r="CA717" s="451"/>
      <c r="CB717" s="451"/>
      <c r="CC717" s="451"/>
      <c r="CD717" s="451"/>
      <c r="CE717" s="451"/>
      <c r="CF717" s="451"/>
      <c r="CG717" s="451"/>
      <c r="CH717" s="451"/>
      <c r="CI717" s="451"/>
      <c r="CJ717" s="451"/>
      <c r="CK717" s="451"/>
      <c r="CL717" s="451"/>
      <c r="CM717" s="451"/>
      <c r="CN717" s="451"/>
      <c r="CO717" s="451"/>
      <c r="CP717" s="451"/>
      <c r="CQ717" s="451"/>
      <c r="CR717" s="451"/>
      <c r="CS717" s="451"/>
      <c r="CT717" s="451"/>
      <c r="CU717" s="451"/>
      <c r="CV717" s="451"/>
      <c r="CW717" s="451"/>
      <c r="CX717" s="451"/>
      <c r="CY717" s="451"/>
      <c r="CZ717" s="451"/>
      <c r="DA717" s="451"/>
      <c r="DB717" s="451"/>
      <c r="DC717" s="451"/>
      <c r="DD717" s="451"/>
      <c r="DE717" s="451"/>
      <c r="DF717" s="451"/>
      <c r="DG717" s="451"/>
      <c r="DH717" s="451"/>
      <c r="DI717" s="451"/>
      <c r="DJ717" s="451"/>
      <c r="DK717" s="451"/>
      <c r="DL717" s="451"/>
      <c r="DM717" s="451"/>
      <c r="DN717" s="451"/>
      <c r="DO717" s="451"/>
      <c r="DP717" s="451"/>
      <c r="DQ717" s="451"/>
      <c r="DR717" s="451"/>
      <c r="DS717" s="451"/>
      <c r="DT717" s="451"/>
      <c r="DU717" s="451"/>
      <c r="DV717" s="451"/>
      <c r="DW717" s="451"/>
      <c r="DX717" s="451"/>
      <c r="DY717" s="451"/>
      <c r="DZ717" s="451"/>
      <c r="EA717" s="451"/>
      <c r="EB717" s="451"/>
      <c r="EC717" s="451"/>
      <c r="ED717" s="451"/>
      <c r="EE717" s="451"/>
      <c r="EF717" s="451"/>
      <c r="EG717" s="451"/>
      <c r="EH717" s="451"/>
      <c r="EI717" s="451"/>
      <c r="EJ717" s="451"/>
      <c r="EK717" s="451"/>
      <c r="EL717" s="451"/>
      <c r="EM717" s="451"/>
      <c r="EN717" s="451"/>
      <c r="EO717" s="451"/>
      <c r="EP717" s="451"/>
      <c r="EQ717" s="451"/>
      <c r="ER717" s="451"/>
      <c r="ES717" s="451"/>
      <c r="ET717" s="451"/>
      <c r="EU717" s="451"/>
      <c r="EV717" s="451"/>
      <c r="EW717" s="451"/>
      <c r="EX717" s="451"/>
      <c r="EY717" s="451"/>
      <c r="EZ717" s="451"/>
      <c r="FA717" s="451"/>
      <c r="FB717" s="451"/>
      <c r="FC717" s="451"/>
      <c r="FD717" s="451"/>
      <c r="FE717" s="451"/>
      <c r="FF717" s="451"/>
      <c r="FG717" s="451"/>
      <c r="FH717" s="451"/>
      <c r="FI717" s="451"/>
      <c r="FJ717" s="451"/>
      <c r="FK717" s="451"/>
      <c r="FL717" s="451"/>
      <c r="FM717" s="451"/>
      <c r="FN717" s="451"/>
    </row>
    <row r="718" spans="1:170" ht="15.75" customHeight="1">
      <c r="A718" s="451"/>
      <c r="B718" s="451"/>
      <c r="C718" s="451"/>
      <c r="D718" s="451"/>
      <c r="E718" s="451"/>
      <c r="F718" s="451"/>
      <c r="G718" s="451"/>
      <c r="H718" s="451"/>
      <c r="I718" s="451"/>
      <c r="J718" s="451"/>
      <c r="K718" s="451"/>
      <c r="L718" s="451"/>
      <c r="M718" s="451"/>
      <c r="N718" s="451"/>
      <c r="O718" s="451"/>
      <c r="P718" s="451"/>
      <c r="Q718" s="451"/>
      <c r="R718" s="451"/>
      <c r="S718" s="451"/>
      <c r="T718" s="451"/>
      <c r="U718" s="451"/>
      <c r="V718" s="451"/>
      <c r="W718" s="451"/>
      <c r="X718" s="451"/>
      <c r="Y718" s="451"/>
      <c r="Z718" s="451"/>
      <c r="AA718" s="451"/>
      <c r="AB718" s="451"/>
      <c r="AC718" s="451"/>
      <c r="AD718" s="451"/>
      <c r="AE718" s="451"/>
      <c r="AF718" s="451"/>
      <c r="AG718" s="451"/>
      <c r="AH718" s="451"/>
      <c r="AI718" s="451"/>
      <c r="AJ718" s="451"/>
      <c r="AK718" s="451"/>
      <c r="AL718" s="451"/>
      <c r="AM718" s="451"/>
      <c r="AN718" s="451"/>
      <c r="AO718" s="451"/>
      <c r="AP718" s="451"/>
      <c r="AQ718" s="451"/>
      <c r="AR718" s="451"/>
      <c r="AS718" s="451"/>
      <c r="AT718" s="451"/>
      <c r="AU718" s="451"/>
      <c r="AV718" s="451"/>
      <c r="AW718" s="451"/>
      <c r="AX718" s="451"/>
      <c r="AY718" s="451"/>
      <c r="AZ718" s="451"/>
      <c r="BA718" s="451"/>
      <c r="BB718" s="451"/>
      <c r="BC718" s="451"/>
      <c r="BD718" s="451"/>
      <c r="BE718" s="451"/>
      <c r="BF718" s="451"/>
      <c r="BG718" s="451"/>
      <c r="BH718" s="451"/>
      <c r="BI718" s="451"/>
      <c r="BJ718" s="451"/>
      <c r="BK718" s="451"/>
      <c r="BL718" s="451"/>
      <c r="BM718" s="451"/>
      <c r="BN718" s="451"/>
      <c r="BO718" s="451"/>
      <c r="BP718" s="451"/>
      <c r="BQ718" s="451"/>
      <c r="BR718" s="451"/>
      <c r="BS718" s="451"/>
      <c r="BT718" s="451"/>
      <c r="BU718" s="451"/>
      <c r="BV718" s="451"/>
      <c r="BW718" s="451"/>
      <c r="BX718" s="451"/>
      <c r="BY718" s="451"/>
      <c r="BZ718" s="451"/>
      <c r="CA718" s="451"/>
      <c r="CB718" s="451"/>
      <c r="CC718" s="451"/>
      <c r="CD718" s="451"/>
      <c r="CE718" s="451"/>
      <c r="CF718" s="451"/>
      <c r="CG718" s="451"/>
      <c r="CH718" s="451"/>
      <c r="CI718" s="451"/>
      <c r="CJ718" s="451"/>
      <c r="CK718" s="451"/>
      <c r="CL718" s="451"/>
      <c r="CM718" s="451"/>
      <c r="CN718" s="451"/>
      <c r="CO718" s="451"/>
      <c r="CP718" s="451"/>
      <c r="CQ718" s="451"/>
      <c r="CR718" s="451"/>
      <c r="CS718" s="451"/>
      <c r="CT718" s="451"/>
      <c r="CU718" s="451"/>
      <c r="CV718" s="451"/>
      <c r="CW718" s="451"/>
      <c r="CX718" s="451"/>
      <c r="CY718" s="451"/>
      <c r="CZ718" s="451"/>
      <c r="DA718" s="451"/>
      <c r="DB718" s="451"/>
      <c r="DC718" s="451"/>
      <c r="DD718" s="451"/>
      <c r="DE718" s="451"/>
      <c r="DF718" s="451"/>
      <c r="DG718" s="451"/>
      <c r="DH718" s="451"/>
      <c r="DI718" s="451"/>
      <c r="DJ718" s="451"/>
      <c r="DK718" s="451"/>
      <c r="DL718" s="451"/>
      <c r="DM718" s="451"/>
      <c r="DN718" s="451"/>
      <c r="DO718" s="451"/>
      <c r="DP718" s="451"/>
      <c r="DQ718" s="451"/>
      <c r="DR718" s="451"/>
      <c r="DS718" s="451"/>
      <c r="DT718" s="451"/>
      <c r="DU718" s="451"/>
      <c r="DV718" s="451"/>
      <c r="DW718" s="451"/>
      <c r="DX718" s="451"/>
      <c r="DY718" s="451"/>
      <c r="DZ718" s="451"/>
      <c r="EA718" s="451"/>
      <c r="EB718" s="451"/>
      <c r="EC718" s="451"/>
      <c r="ED718" s="451"/>
      <c r="EE718" s="451"/>
      <c r="EF718" s="451"/>
      <c r="EG718" s="451"/>
      <c r="EH718" s="451"/>
      <c r="EI718" s="451"/>
      <c r="EJ718" s="451"/>
      <c r="EK718" s="451"/>
      <c r="EL718" s="451"/>
      <c r="EM718" s="451"/>
      <c r="EN718" s="451"/>
      <c r="EO718" s="451"/>
      <c r="EP718" s="451"/>
      <c r="EQ718" s="451"/>
      <c r="ER718" s="451"/>
      <c r="ES718" s="451"/>
      <c r="ET718" s="451"/>
      <c r="EU718" s="451"/>
      <c r="EV718" s="451"/>
      <c r="EW718" s="451"/>
      <c r="EX718" s="451"/>
      <c r="EY718" s="451"/>
      <c r="EZ718" s="451"/>
      <c r="FA718" s="451"/>
      <c r="FB718" s="451"/>
      <c r="FC718" s="451"/>
      <c r="FD718" s="451"/>
      <c r="FE718" s="451"/>
      <c r="FF718" s="451"/>
      <c r="FG718" s="451"/>
      <c r="FH718" s="451"/>
      <c r="FI718" s="451"/>
      <c r="FJ718" s="451"/>
      <c r="FK718" s="451"/>
      <c r="FL718" s="451"/>
      <c r="FM718" s="451"/>
      <c r="FN718" s="451"/>
    </row>
    <row r="719" spans="1:170" ht="15.75" customHeight="1">
      <c r="A719" s="451"/>
      <c r="B719" s="451"/>
      <c r="C719" s="451"/>
      <c r="D719" s="451"/>
      <c r="E719" s="451"/>
      <c r="F719" s="451"/>
      <c r="G719" s="451"/>
      <c r="H719" s="451"/>
      <c r="I719" s="451"/>
      <c r="J719" s="451"/>
      <c r="K719" s="451"/>
      <c r="L719" s="451"/>
      <c r="M719" s="451"/>
      <c r="N719" s="451"/>
      <c r="O719" s="451"/>
      <c r="P719" s="451"/>
      <c r="Q719" s="451"/>
      <c r="R719" s="451"/>
      <c r="S719" s="451"/>
      <c r="T719" s="451"/>
      <c r="U719" s="451"/>
      <c r="V719" s="451"/>
      <c r="W719" s="451"/>
      <c r="X719" s="451"/>
      <c r="Y719" s="451"/>
      <c r="Z719" s="451"/>
      <c r="AA719" s="451"/>
      <c r="AB719" s="451"/>
      <c r="AC719" s="451"/>
      <c r="AD719" s="451"/>
      <c r="AE719" s="451"/>
      <c r="AF719" s="451"/>
      <c r="AG719" s="451"/>
      <c r="AH719" s="451"/>
      <c r="AI719" s="451"/>
      <c r="AJ719" s="451"/>
      <c r="AK719" s="451"/>
      <c r="AL719" s="451"/>
      <c r="AM719" s="451"/>
      <c r="AN719" s="451"/>
      <c r="AO719" s="451"/>
      <c r="AP719" s="451"/>
      <c r="AQ719" s="451"/>
      <c r="AR719" s="451"/>
      <c r="AS719" s="451"/>
      <c r="AT719" s="451"/>
      <c r="AU719" s="451"/>
      <c r="AV719" s="451"/>
      <c r="AW719" s="451"/>
      <c r="AX719" s="451"/>
      <c r="AY719" s="451"/>
      <c r="AZ719" s="451"/>
      <c r="BA719" s="451"/>
      <c r="BB719" s="451"/>
      <c r="BC719" s="451"/>
      <c r="BD719" s="451"/>
      <c r="BE719" s="451"/>
      <c r="BF719" s="451"/>
      <c r="BG719" s="451"/>
      <c r="BH719" s="451"/>
      <c r="BI719" s="451"/>
      <c r="BJ719" s="451"/>
      <c r="BK719" s="451"/>
      <c r="BL719" s="451"/>
      <c r="BM719" s="451"/>
      <c r="BN719" s="451"/>
      <c r="BO719" s="451"/>
      <c r="BP719" s="451"/>
      <c r="BQ719" s="451"/>
      <c r="BR719" s="451"/>
      <c r="BS719" s="451"/>
      <c r="BT719" s="451"/>
      <c r="BU719" s="451"/>
      <c r="BV719" s="451"/>
      <c r="BW719" s="451"/>
      <c r="BX719" s="451"/>
      <c r="BY719" s="451"/>
      <c r="BZ719" s="451"/>
      <c r="CA719" s="451"/>
      <c r="CB719" s="451"/>
      <c r="CC719" s="451"/>
      <c r="CD719" s="451"/>
      <c r="CE719" s="451"/>
      <c r="CF719" s="451"/>
      <c r="CG719" s="451"/>
      <c r="CH719" s="451"/>
      <c r="CI719" s="451"/>
      <c r="CJ719" s="451"/>
      <c r="CK719" s="451"/>
      <c r="CL719" s="451"/>
      <c r="CM719" s="451"/>
      <c r="CN719" s="451"/>
      <c r="CO719" s="451"/>
      <c r="CP719" s="451"/>
      <c r="CQ719" s="451"/>
      <c r="CR719" s="451"/>
      <c r="CS719" s="451"/>
      <c r="CT719" s="451"/>
      <c r="CU719" s="451"/>
      <c r="CV719" s="451"/>
      <c r="CW719" s="451"/>
      <c r="CX719" s="451"/>
      <c r="CY719" s="451"/>
      <c r="CZ719" s="451"/>
      <c r="DA719" s="451"/>
      <c r="DB719" s="451"/>
      <c r="DC719" s="451"/>
      <c r="DD719" s="451"/>
      <c r="DE719" s="451"/>
      <c r="DF719" s="451"/>
      <c r="DG719" s="451"/>
      <c r="DH719" s="451"/>
      <c r="DI719" s="451"/>
      <c r="DJ719" s="451"/>
      <c r="DK719" s="451"/>
      <c r="DL719" s="451"/>
      <c r="DM719" s="451"/>
      <c r="DN719" s="451"/>
      <c r="DO719" s="451"/>
      <c r="DP719" s="451"/>
      <c r="DQ719" s="451"/>
      <c r="DR719" s="451"/>
      <c r="DS719" s="451"/>
      <c r="DT719" s="451"/>
      <c r="DU719" s="451"/>
      <c r="DV719" s="451"/>
      <c r="DW719" s="451"/>
      <c r="DX719" s="451"/>
      <c r="DY719" s="451"/>
      <c r="DZ719" s="451"/>
      <c r="EA719" s="451"/>
      <c r="EB719" s="451"/>
      <c r="EC719" s="451"/>
      <c r="ED719" s="451"/>
      <c r="EE719" s="451"/>
      <c r="EF719" s="451"/>
      <c r="EG719" s="451"/>
      <c r="EH719" s="451"/>
      <c r="EI719" s="451"/>
      <c r="EJ719" s="451"/>
      <c r="EK719" s="451"/>
      <c r="EL719" s="451"/>
      <c r="EM719" s="451"/>
      <c r="EN719" s="451"/>
      <c r="EO719" s="451"/>
      <c r="EP719" s="451"/>
      <c r="EQ719" s="451"/>
      <c r="ER719" s="451"/>
      <c r="ES719" s="451"/>
      <c r="ET719" s="451"/>
      <c r="EU719" s="451"/>
      <c r="EV719" s="451"/>
      <c r="EW719" s="451"/>
      <c r="EX719" s="451"/>
      <c r="EY719" s="451"/>
      <c r="EZ719" s="451"/>
      <c r="FA719" s="451"/>
      <c r="FB719" s="451"/>
      <c r="FC719" s="451"/>
      <c r="FD719" s="451"/>
      <c r="FE719" s="451"/>
      <c r="FF719" s="451"/>
      <c r="FG719" s="451"/>
      <c r="FH719" s="451"/>
      <c r="FI719" s="451"/>
      <c r="FJ719" s="451"/>
      <c r="FK719" s="451"/>
      <c r="FL719" s="451"/>
      <c r="FM719" s="451"/>
      <c r="FN719" s="451"/>
    </row>
    <row r="720" spans="1:170" ht="15.75" customHeight="1">
      <c r="A720" s="451"/>
      <c r="B720" s="451"/>
      <c r="C720" s="451"/>
      <c r="D720" s="451"/>
      <c r="E720" s="451"/>
      <c r="F720" s="451"/>
      <c r="G720" s="451"/>
      <c r="H720" s="451"/>
      <c r="I720" s="451"/>
      <c r="J720" s="451"/>
      <c r="K720" s="451"/>
      <c r="L720" s="451"/>
      <c r="M720" s="451"/>
      <c r="N720" s="451"/>
      <c r="O720" s="451"/>
      <c r="P720" s="451"/>
      <c r="Q720" s="451"/>
      <c r="R720" s="451"/>
      <c r="S720" s="451"/>
      <c r="T720" s="451"/>
      <c r="U720" s="451"/>
      <c r="V720" s="451"/>
      <c r="W720" s="451"/>
      <c r="X720" s="451"/>
      <c r="Y720" s="451"/>
      <c r="Z720" s="451"/>
      <c r="AA720" s="451"/>
      <c r="AB720" s="451"/>
      <c r="AC720" s="451"/>
      <c r="AD720" s="451"/>
      <c r="AE720" s="451"/>
      <c r="AF720" s="451"/>
      <c r="AG720" s="451"/>
      <c r="AH720" s="451"/>
      <c r="AI720" s="451"/>
      <c r="AJ720" s="451"/>
      <c r="AK720" s="451"/>
      <c r="AL720" s="451"/>
      <c r="AM720" s="451"/>
      <c r="AN720" s="451"/>
      <c r="AO720" s="451"/>
      <c r="AP720" s="451"/>
      <c r="AQ720" s="451"/>
      <c r="AR720" s="451"/>
      <c r="AS720" s="451"/>
      <c r="AT720" s="451"/>
      <c r="AU720" s="451"/>
      <c r="AV720" s="451"/>
      <c r="AW720" s="451"/>
      <c r="AX720" s="451"/>
      <c r="AY720" s="451"/>
      <c r="AZ720" s="451"/>
      <c r="BA720" s="451"/>
      <c r="BB720" s="451"/>
      <c r="BC720" s="451"/>
      <c r="BD720" s="451"/>
      <c r="BE720" s="451"/>
      <c r="BF720" s="451"/>
      <c r="BG720" s="451"/>
      <c r="BH720" s="451"/>
      <c r="BI720" s="451"/>
      <c r="BJ720" s="451"/>
      <c r="BK720" s="451"/>
      <c r="BL720" s="451"/>
      <c r="BM720" s="451"/>
      <c r="BN720" s="451"/>
      <c r="BO720" s="451"/>
      <c r="BP720" s="451"/>
      <c r="BQ720" s="451"/>
      <c r="BR720" s="451"/>
      <c r="BS720" s="451"/>
      <c r="BT720" s="451"/>
      <c r="BU720" s="451"/>
      <c r="BV720" s="451"/>
      <c r="BW720" s="451"/>
      <c r="BX720" s="451"/>
      <c r="BY720" s="451"/>
      <c r="BZ720" s="451"/>
      <c r="CA720" s="451"/>
      <c r="CB720" s="451"/>
      <c r="CC720" s="451"/>
      <c r="CD720" s="451"/>
      <c r="CE720" s="451"/>
      <c r="CF720" s="451"/>
      <c r="CG720" s="451"/>
      <c r="CH720" s="451"/>
      <c r="CI720" s="451"/>
      <c r="CJ720" s="451"/>
      <c r="CK720" s="451"/>
      <c r="CL720" s="451"/>
      <c r="CM720" s="451"/>
      <c r="CN720" s="451"/>
      <c r="CO720" s="451"/>
      <c r="CP720" s="451"/>
      <c r="CQ720" s="451"/>
      <c r="CR720" s="451"/>
      <c r="CS720" s="451"/>
      <c r="CT720" s="451"/>
      <c r="CU720" s="451"/>
      <c r="CV720" s="451"/>
      <c r="CW720" s="451"/>
      <c r="CX720" s="451"/>
      <c r="CY720" s="451"/>
      <c r="CZ720" s="451"/>
      <c r="DA720" s="451"/>
      <c r="DB720" s="451"/>
      <c r="DC720" s="451"/>
      <c r="DD720" s="451"/>
      <c r="DE720" s="451"/>
      <c r="DF720" s="451"/>
      <c r="DG720" s="451"/>
      <c r="DH720" s="451"/>
      <c r="DI720" s="451"/>
      <c r="DJ720" s="451"/>
      <c r="DK720" s="451"/>
      <c r="DL720" s="451"/>
      <c r="DM720" s="451"/>
      <c r="DN720" s="451"/>
      <c r="DO720" s="451"/>
      <c r="DP720" s="451"/>
      <c r="DQ720" s="451"/>
      <c r="DR720" s="451"/>
      <c r="DS720" s="451"/>
      <c r="DT720" s="451"/>
      <c r="DU720" s="451"/>
      <c r="DV720" s="451"/>
      <c r="DW720" s="451"/>
      <c r="DX720" s="451"/>
      <c r="DY720" s="451"/>
      <c r="DZ720" s="451"/>
      <c r="EA720" s="451"/>
      <c r="EB720" s="451"/>
      <c r="EC720" s="451"/>
      <c r="ED720" s="451"/>
      <c r="EE720" s="451"/>
      <c r="EF720" s="451"/>
      <c r="EG720" s="451"/>
      <c r="EH720" s="451"/>
      <c r="EI720" s="451"/>
      <c r="EJ720" s="451"/>
      <c r="EK720" s="451"/>
      <c r="EL720" s="451"/>
      <c r="EM720" s="451"/>
      <c r="EN720" s="451"/>
      <c r="EO720" s="451"/>
      <c r="EP720" s="451"/>
      <c r="EQ720" s="451"/>
      <c r="ER720" s="451"/>
      <c r="ES720" s="451"/>
      <c r="ET720" s="451"/>
      <c r="EU720" s="451"/>
      <c r="EV720" s="451"/>
      <c r="EW720" s="451"/>
      <c r="EX720" s="451"/>
      <c r="EY720" s="451"/>
      <c r="EZ720" s="451"/>
      <c r="FA720" s="451"/>
      <c r="FB720" s="451"/>
      <c r="FC720" s="451"/>
      <c r="FD720" s="451"/>
      <c r="FE720" s="451"/>
      <c r="FF720" s="451"/>
      <c r="FG720" s="451"/>
      <c r="FH720" s="451"/>
      <c r="FI720" s="451"/>
      <c r="FJ720" s="451"/>
      <c r="FK720" s="451"/>
      <c r="FL720" s="451"/>
      <c r="FM720" s="451"/>
      <c r="FN720" s="451"/>
    </row>
    <row r="721" spans="1:170" ht="15.75" customHeight="1">
      <c r="A721" s="451"/>
      <c r="B721" s="451"/>
      <c r="C721" s="451"/>
      <c r="D721" s="451"/>
      <c r="E721" s="451"/>
      <c r="F721" s="451"/>
      <c r="G721" s="451"/>
      <c r="H721" s="451"/>
      <c r="I721" s="451"/>
      <c r="J721" s="451"/>
      <c r="K721" s="451"/>
      <c r="L721" s="451"/>
      <c r="M721" s="451"/>
      <c r="N721" s="451"/>
      <c r="O721" s="451"/>
      <c r="P721" s="451"/>
      <c r="Q721" s="451"/>
      <c r="R721" s="451"/>
      <c r="S721" s="451"/>
      <c r="T721" s="451"/>
      <c r="U721" s="451"/>
      <c r="V721" s="451"/>
      <c r="W721" s="451"/>
      <c r="X721" s="451"/>
      <c r="Y721" s="451"/>
      <c r="Z721" s="451"/>
      <c r="AA721" s="451"/>
      <c r="AB721" s="451"/>
      <c r="AC721" s="451"/>
      <c r="AD721" s="451"/>
      <c r="AE721" s="451"/>
      <c r="AF721" s="451"/>
      <c r="AG721" s="451"/>
      <c r="AH721" s="451"/>
      <c r="AI721" s="451"/>
      <c r="AJ721" s="451"/>
      <c r="AK721" s="451"/>
      <c r="AL721" s="451"/>
      <c r="AM721" s="451"/>
      <c r="AN721" s="451"/>
      <c r="AO721" s="451"/>
      <c r="AP721" s="451"/>
      <c r="AQ721" s="451"/>
      <c r="AR721" s="451"/>
      <c r="AS721" s="451"/>
      <c r="AT721" s="451"/>
      <c r="AU721" s="451"/>
      <c r="AV721" s="451"/>
      <c r="AW721" s="451"/>
      <c r="AX721" s="451"/>
      <c r="AY721" s="451"/>
      <c r="AZ721" s="451"/>
      <c r="BA721" s="451"/>
      <c r="BB721" s="451"/>
      <c r="BC721" s="451"/>
      <c r="BD721" s="451"/>
      <c r="BE721" s="451"/>
      <c r="BF721" s="451"/>
      <c r="BG721" s="451"/>
      <c r="BH721" s="451"/>
      <c r="BI721" s="451"/>
      <c r="BJ721" s="451"/>
      <c r="BK721" s="451"/>
      <c r="BL721" s="451"/>
      <c r="BM721" s="451"/>
      <c r="BN721" s="451"/>
      <c r="BO721" s="451"/>
      <c r="BP721" s="451"/>
      <c r="BQ721" s="451"/>
      <c r="BR721" s="451"/>
      <c r="BS721" s="451"/>
      <c r="BT721" s="451"/>
      <c r="BU721" s="451"/>
      <c r="BV721" s="451"/>
      <c r="BW721" s="451"/>
      <c r="BX721" s="451"/>
      <c r="BY721" s="451"/>
      <c r="BZ721" s="451"/>
      <c r="CA721" s="451"/>
      <c r="CB721" s="451"/>
      <c r="CC721" s="451"/>
      <c r="CD721" s="451"/>
      <c r="CE721" s="451"/>
      <c r="CF721" s="451"/>
      <c r="CG721" s="451"/>
      <c r="CH721" s="451"/>
      <c r="CI721" s="451"/>
      <c r="CJ721" s="451"/>
      <c r="CK721" s="451"/>
      <c r="CL721" s="451"/>
      <c r="CM721" s="451"/>
      <c r="CN721" s="451"/>
      <c r="CO721" s="451"/>
      <c r="CP721" s="451"/>
      <c r="CQ721" s="451"/>
      <c r="CR721" s="451"/>
      <c r="CS721" s="451"/>
      <c r="CT721" s="451"/>
      <c r="CU721" s="451"/>
      <c r="CV721" s="451"/>
      <c r="CW721" s="451"/>
      <c r="CX721" s="451"/>
      <c r="CY721" s="451"/>
      <c r="CZ721" s="451"/>
      <c r="DA721" s="451"/>
      <c r="DB721" s="451"/>
      <c r="DC721" s="451"/>
      <c r="DD721" s="451"/>
      <c r="DE721" s="451"/>
      <c r="DF721" s="451"/>
      <c r="DG721" s="451"/>
      <c r="DH721" s="451"/>
      <c r="DI721" s="451"/>
      <c r="DJ721" s="451"/>
      <c r="DK721" s="451"/>
      <c r="DL721" s="451"/>
      <c r="DM721" s="451"/>
      <c r="DN721" s="451"/>
      <c r="DO721" s="451"/>
      <c r="DP721" s="451"/>
      <c r="DQ721" s="451"/>
      <c r="DR721" s="451"/>
      <c r="DS721" s="451"/>
      <c r="DT721" s="451"/>
      <c r="DU721" s="451"/>
      <c r="DV721" s="451"/>
      <c r="DW721" s="451"/>
      <c r="DX721" s="451"/>
      <c r="DY721" s="451"/>
      <c r="DZ721" s="451"/>
      <c r="EA721" s="451"/>
      <c r="EB721" s="451"/>
      <c r="EC721" s="451"/>
      <c r="ED721" s="451"/>
      <c r="EE721" s="451"/>
      <c r="EF721" s="451"/>
      <c r="EG721" s="451"/>
      <c r="EH721" s="451"/>
      <c r="EI721" s="451"/>
      <c r="EJ721" s="451"/>
      <c r="EK721" s="451"/>
      <c r="EL721" s="451"/>
      <c r="EM721" s="451"/>
      <c r="EN721" s="451"/>
      <c r="EO721" s="451"/>
      <c r="EP721" s="451"/>
      <c r="EQ721" s="451"/>
      <c r="ER721" s="451"/>
      <c r="ES721" s="451"/>
      <c r="ET721" s="451"/>
      <c r="EU721" s="451"/>
      <c r="EV721" s="451"/>
      <c r="EW721" s="451"/>
      <c r="EX721" s="451"/>
      <c r="EY721" s="451"/>
      <c r="EZ721" s="451"/>
      <c r="FA721" s="451"/>
      <c r="FB721" s="451"/>
      <c r="FC721" s="451"/>
      <c r="FD721" s="451"/>
      <c r="FE721" s="451"/>
      <c r="FF721" s="451"/>
      <c r="FG721" s="451"/>
      <c r="FH721" s="451"/>
      <c r="FI721" s="451"/>
      <c r="FJ721" s="451"/>
      <c r="FK721" s="451"/>
      <c r="FL721" s="451"/>
      <c r="FM721" s="451"/>
      <c r="FN721" s="451"/>
    </row>
    <row r="722" spans="1:170" ht="15.75" customHeight="1">
      <c r="A722" s="451"/>
      <c r="B722" s="451"/>
      <c r="C722" s="451"/>
      <c r="D722" s="451"/>
      <c r="E722" s="451"/>
      <c r="F722" s="451"/>
      <c r="G722" s="451"/>
      <c r="H722" s="451"/>
      <c r="I722" s="451"/>
      <c r="J722" s="451"/>
      <c r="K722" s="451"/>
      <c r="L722" s="451"/>
      <c r="M722" s="451"/>
      <c r="N722" s="451"/>
      <c r="O722" s="451"/>
      <c r="P722" s="451"/>
      <c r="Q722" s="451"/>
      <c r="R722" s="451"/>
      <c r="S722" s="451"/>
      <c r="T722" s="451"/>
      <c r="U722" s="451"/>
      <c r="V722" s="451"/>
      <c r="W722" s="451"/>
      <c r="X722" s="451"/>
      <c r="Y722" s="451"/>
      <c r="Z722" s="451"/>
      <c r="AA722" s="451"/>
      <c r="AB722" s="451"/>
      <c r="AC722" s="451"/>
      <c r="AD722" s="451"/>
      <c r="AE722" s="451"/>
      <c r="AF722" s="451"/>
      <c r="AG722" s="451"/>
      <c r="AH722" s="451"/>
      <c r="AI722" s="451"/>
      <c r="AJ722" s="451"/>
      <c r="AK722" s="451"/>
      <c r="AL722" s="451"/>
      <c r="AM722" s="451"/>
      <c r="AN722" s="451"/>
      <c r="AO722" s="451"/>
      <c r="AP722" s="451"/>
      <c r="AQ722" s="451"/>
      <c r="AR722" s="451"/>
      <c r="AS722" s="451"/>
      <c r="AT722" s="451"/>
      <c r="AU722" s="451"/>
      <c r="AV722" s="451"/>
      <c r="AW722" s="451"/>
      <c r="AX722" s="451"/>
      <c r="AY722" s="451"/>
      <c r="AZ722" s="451"/>
      <c r="BA722" s="451"/>
      <c r="BB722" s="451"/>
      <c r="BC722" s="451"/>
      <c r="BD722" s="451"/>
      <c r="BE722" s="451"/>
      <c r="BF722" s="451"/>
      <c r="BG722" s="451"/>
      <c r="BH722" s="451"/>
      <c r="BI722" s="451"/>
      <c r="BJ722" s="451"/>
      <c r="BK722" s="451"/>
      <c r="BL722" s="451"/>
      <c r="BM722" s="451"/>
      <c r="BN722" s="451"/>
      <c r="BO722" s="451"/>
      <c r="BP722" s="451"/>
      <c r="BQ722" s="451"/>
      <c r="BR722" s="451"/>
      <c r="BS722" s="451"/>
      <c r="BT722" s="451"/>
      <c r="BU722" s="451"/>
      <c r="BV722" s="451"/>
      <c r="BW722" s="451"/>
      <c r="BX722" s="451"/>
      <c r="BY722" s="451"/>
      <c r="BZ722" s="451"/>
      <c r="CA722" s="451"/>
      <c r="CB722" s="451"/>
      <c r="CC722" s="451"/>
      <c r="CD722" s="451"/>
      <c r="CE722" s="451"/>
      <c r="CF722" s="451"/>
      <c r="CG722" s="451"/>
      <c r="CH722" s="451"/>
      <c r="CI722" s="451"/>
      <c r="CJ722" s="451"/>
      <c r="CK722" s="451"/>
      <c r="CL722" s="451"/>
      <c r="CM722" s="451"/>
      <c r="CN722" s="451"/>
      <c r="CO722" s="451"/>
      <c r="CP722" s="451"/>
      <c r="CQ722" s="451"/>
      <c r="CR722" s="451"/>
      <c r="CS722" s="451"/>
      <c r="CT722" s="451"/>
      <c r="CU722" s="451"/>
      <c r="CV722" s="451"/>
      <c r="CW722" s="451"/>
      <c r="CX722" s="451"/>
      <c r="CY722" s="451"/>
      <c r="CZ722" s="451"/>
      <c r="DA722" s="451"/>
      <c r="DB722" s="451"/>
      <c r="DC722" s="451"/>
      <c r="DD722" s="451"/>
      <c r="DE722" s="451"/>
      <c r="DF722" s="451"/>
      <c r="DG722" s="451"/>
      <c r="DH722" s="451"/>
      <c r="DI722" s="451"/>
      <c r="DJ722" s="451"/>
      <c r="DK722" s="451"/>
      <c r="DL722" s="451"/>
      <c r="DM722" s="451"/>
      <c r="DN722" s="451"/>
      <c r="DO722" s="451"/>
      <c r="DP722" s="451"/>
      <c r="DQ722" s="451"/>
      <c r="DR722" s="451"/>
      <c r="DS722" s="451"/>
      <c r="DT722" s="451"/>
      <c r="DU722" s="451"/>
      <c r="DV722" s="451"/>
      <c r="DW722" s="451"/>
      <c r="DX722" s="451"/>
      <c r="DY722" s="451"/>
      <c r="DZ722" s="451"/>
      <c r="EA722" s="451"/>
      <c r="EB722" s="451"/>
      <c r="EC722" s="451"/>
      <c r="ED722" s="451"/>
      <c r="EE722" s="451"/>
      <c r="EF722" s="451"/>
      <c r="EG722" s="451"/>
      <c r="EH722" s="451"/>
      <c r="EI722" s="451"/>
      <c r="EJ722" s="451"/>
      <c r="EK722" s="451"/>
      <c r="EL722" s="451"/>
      <c r="EM722" s="451"/>
      <c r="EN722" s="451"/>
      <c r="EO722" s="451"/>
      <c r="EP722" s="451"/>
      <c r="EQ722" s="451"/>
      <c r="ER722" s="451"/>
      <c r="ES722" s="451"/>
      <c r="ET722" s="451"/>
      <c r="EU722" s="451"/>
      <c r="EV722" s="451"/>
      <c r="EW722" s="451"/>
      <c r="EX722" s="451"/>
      <c r="EY722" s="451"/>
      <c r="EZ722" s="451"/>
      <c r="FA722" s="451"/>
      <c r="FB722" s="451"/>
      <c r="FC722" s="451"/>
      <c r="FD722" s="451"/>
      <c r="FE722" s="451"/>
      <c r="FF722" s="451"/>
      <c r="FG722" s="451"/>
      <c r="FH722" s="451"/>
      <c r="FI722" s="451"/>
      <c r="FJ722" s="451"/>
      <c r="FK722" s="451"/>
      <c r="FL722" s="451"/>
      <c r="FM722" s="451"/>
      <c r="FN722" s="451"/>
    </row>
    <row r="723" spans="1:170" ht="15.75" customHeight="1">
      <c r="A723" s="451"/>
      <c r="B723" s="451"/>
      <c r="C723" s="451"/>
      <c r="D723" s="451"/>
      <c r="E723" s="451"/>
      <c r="F723" s="451"/>
      <c r="G723" s="451"/>
      <c r="H723" s="451"/>
      <c r="I723" s="451"/>
      <c r="J723" s="451"/>
      <c r="K723" s="451"/>
      <c r="L723" s="451"/>
      <c r="M723" s="451"/>
      <c r="N723" s="451"/>
      <c r="O723" s="451"/>
      <c r="P723" s="451"/>
      <c r="Q723" s="451"/>
      <c r="R723" s="451"/>
      <c r="S723" s="451"/>
      <c r="T723" s="451"/>
      <c r="U723" s="451"/>
      <c r="V723" s="451"/>
      <c r="W723" s="451"/>
      <c r="X723" s="451"/>
      <c r="Y723" s="451"/>
      <c r="Z723" s="451"/>
      <c r="AA723" s="451"/>
      <c r="AB723" s="451"/>
      <c r="AC723" s="451"/>
      <c r="AD723" s="451"/>
      <c r="AE723" s="451"/>
      <c r="AF723" s="451"/>
      <c r="AG723" s="451"/>
      <c r="AH723" s="451"/>
      <c r="AI723" s="451"/>
      <c r="AJ723" s="451"/>
      <c r="AK723" s="451"/>
      <c r="AL723" s="451"/>
      <c r="AM723" s="451"/>
      <c r="AN723" s="451"/>
      <c r="AO723" s="451"/>
      <c r="AP723" s="451"/>
      <c r="AQ723" s="451"/>
      <c r="AR723" s="451"/>
      <c r="AS723" s="451"/>
      <c r="AT723" s="451"/>
      <c r="AU723" s="451"/>
      <c r="AV723" s="451"/>
      <c r="AW723" s="451"/>
      <c r="AX723" s="451"/>
      <c r="AY723" s="451"/>
      <c r="AZ723" s="451"/>
      <c r="BA723" s="451"/>
      <c r="BB723" s="451"/>
      <c r="BC723" s="451"/>
      <c r="BD723" s="451"/>
      <c r="BE723" s="451"/>
      <c r="BF723" s="451"/>
      <c r="BG723" s="451"/>
      <c r="BH723" s="451"/>
      <c r="BI723" s="451"/>
      <c r="BJ723" s="451"/>
      <c r="BK723" s="451"/>
      <c r="BL723" s="451"/>
      <c r="BM723" s="451"/>
      <c r="BN723" s="451"/>
      <c r="BO723" s="451"/>
      <c r="BP723" s="451"/>
      <c r="BQ723" s="451"/>
      <c r="BR723" s="451"/>
      <c r="BS723" s="451"/>
      <c r="BT723" s="451"/>
      <c r="BU723" s="451"/>
      <c r="BV723" s="451"/>
      <c r="BW723" s="451"/>
      <c r="BX723" s="451"/>
      <c r="BY723" s="451"/>
      <c r="BZ723" s="451"/>
      <c r="CA723" s="451"/>
      <c r="CB723" s="451"/>
      <c r="CC723" s="451"/>
      <c r="CD723" s="451"/>
      <c r="CE723" s="451"/>
      <c r="CF723" s="451"/>
      <c r="CG723" s="451"/>
      <c r="CH723" s="451"/>
      <c r="CI723" s="451"/>
      <c r="CJ723" s="451"/>
      <c r="CK723" s="451"/>
      <c r="CL723" s="451"/>
      <c r="CM723" s="451"/>
      <c r="CN723" s="451"/>
      <c r="CO723" s="451"/>
      <c r="CP723" s="451"/>
      <c r="CQ723" s="451"/>
      <c r="CR723" s="451"/>
      <c r="CS723" s="451"/>
      <c r="CT723" s="451"/>
      <c r="CU723" s="451"/>
      <c r="CV723" s="451"/>
      <c r="CW723" s="451"/>
      <c r="CX723" s="451"/>
      <c r="CY723" s="451"/>
      <c r="CZ723" s="451"/>
      <c r="DA723" s="451"/>
      <c r="DB723" s="451"/>
      <c r="DC723" s="451"/>
      <c r="DD723" s="451"/>
      <c r="DE723" s="451"/>
      <c r="DF723" s="451"/>
      <c r="DG723" s="451"/>
      <c r="DH723" s="451"/>
      <c r="DI723" s="451"/>
      <c r="DJ723" s="451"/>
      <c r="DK723" s="451"/>
      <c r="DL723" s="451"/>
      <c r="DM723" s="451"/>
      <c r="DN723" s="451"/>
      <c r="DO723" s="451"/>
      <c r="DP723" s="451"/>
      <c r="DQ723" s="451"/>
      <c r="DR723" s="451"/>
      <c r="DS723" s="451"/>
      <c r="DT723" s="451"/>
      <c r="DU723" s="451"/>
      <c r="DV723" s="451"/>
      <c r="DW723" s="451"/>
      <c r="DX723" s="451"/>
      <c r="DY723" s="451"/>
      <c r="DZ723" s="451"/>
      <c r="EA723" s="451"/>
      <c r="EB723" s="451"/>
      <c r="EC723" s="451"/>
      <c r="ED723" s="451"/>
      <c r="EE723" s="451"/>
      <c r="EF723" s="451"/>
      <c r="EG723" s="451"/>
      <c r="EH723" s="451"/>
      <c r="EI723" s="451"/>
      <c r="EJ723" s="451"/>
      <c r="EK723" s="451"/>
      <c r="EL723" s="451"/>
      <c r="EM723" s="451"/>
      <c r="EN723" s="451"/>
      <c r="EO723" s="451"/>
      <c r="EP723" s="451"/>
      <c r="EQ723" s="451"/>
      <c r="ER723" s="451"/>
      <c r="ES723" s="451"/>
      <c r="ET723" s="451"/>
      <c r="EU723" s="451"/>
      <c r="EV723" s="451"/>
      <c r="EW723" s="451"/>
      <c r="EX723" s="451"/>
      <c r="EY723" s="451"/>
      <c r="EZ723" s="451"/>
      <c r="FA723" s="451"/>
      <c r="FB723" s="451"/>
      <c r="FC723" s="451"/>
      <c r="FD723" s="451"/>
      <c r="FE723" s="451"/>
      <c r="FF723" s="451"/>
      <c r="FG723" s="451"/>
      <c r="FH723" s="451"/>
      <c r="FI723" s="451"/>
      <c r="FJ723" s="451"/>
      <c r="FK723" s="451"/>
      <c r="FL723" s="451"/>
      <c r="FM723" s="451"/>
      <c r="FN723" s="451"/>
    </row>
    <row r="724" spans="1:170" ht="15.75" customHeight="1">
      <c r="A724" s="451"/>
      <c r="B724" s="451"/>
      <c r="C724" s="451"/>
      <c r="D724" s="451"/>
      <c r="E724" s="451"/>
      <c r="F724" s="451"/>
      <c r="G724" s="451"/>
      <c r="H724" s="451"/>
      <c r="I724" s="451"/>
      <c r="J724" s="451"/>
      <c r="K724" s="451"/>
      <c r="L724" s="451"/>
      <c r="M724" s="451"/>
      <c r="N724" s="451"/>
      <c r="O724" s="451"/>
      <c r="P724" s="451"/>
      <c r="Q724" s="451"/>
      <c r="R724" s="451"/>
      <c r="S724" s="451"/>
      <c r="T724" s="451"/>
      <c r="U724" s="451"/>
      <c r="V724" s="451"/>
      <c r="W724" s="451"/>
      <c r="X724" s="451"/>
      <c r="Y724" s="451"/>
      <c r="Z724" s="451"/>
      <c r="AA724" s="451"/>
      <c r="AB724" s="451"/>
      <c r="AC724" s="451"/>
      <c r="AD724" s="451"/>
      <c r="AE724" s="451"/>
      <c r="AF724" s="451"/>
      <c r="AG724" s="451"/>
      <c r="AH724" s="451"/>
      <c r="AI724" s="451"/>
      <c r="AJ724" s="451"/>
      <c r="AK724" s="451"/>
      <c r="AL724" s="451"/>
      <c r="AM724" s="451"/>
      <c r="AN724" s="451"/>
      <c r="AO724" s="451"/>
      <c r="AP724" s="451"/>
      <c r="AQ724" s="451"/>
      <c r="AR724" s="451"/>
      <c r="AS724" s="451"/>
      <c r="AT724" s="451"/>
      <c r="AU724" s="451"/>
      <c r="AV724" s="451"/>
      <c r="AW724" s="451"/>
      <c r="AX724" s="451"/>
      <c r="AY724" s="451"/>
      <c r="AZ724" s="451"/>
      <c r="BA724" s="451"/>
      <c r="BB724" s="451"/>
      <c r="BC724" s="451"/>
      <c r="BD724" s="451"/>
      <c r="BE724" s="451"/>
      <c r="BF724" s="451"/>
      <c r="BG724" s="451"/>
      <c r="BH724" s="451"/>
      <c r="BI724" s="451"/>
      <c r="BJ724" s="451"/>
      <c r="BK724" s="451"/>
      <c r="BL724" s="451"/>
      <c r="BM724" s="451"/>
      <c r="BN724" s="451"/>
      <c r="BO724" s="451"/>
      <c r="BP724" s="451"/>
      <c r="BQ724" s="451"/>
      <c r="BR724" s="451"/>
      <c r="BS724" s="451"/>
      <c r="BT724" s="451"/>
      <c r="BU724" s="451"/>
      <c r="BV724" s="451"/>
      <c r="BW724" s="451"/>
      <c r="BX724" s="451"/>
      <c r="BY724" s="451"/>
      <c r="BZ724" s="451"/>
      <c r="CA724" s="451"/>
      <c r="CB724" s="451"/>
      <c r="CC724" s="451"/>
      <c r="CD724" s="451"/>
      <c r="CE724" s="451"/>
      <c r="CF724" s="451"/>
      <c r="CG724" s="451"/>
      <c r="CH724" s="451"/>
      <c r="CI724" s="451"/>
      <c r="CJ724" s="451"/>
      <c r="CK724" s="451"/>
      <c r="CL724" s="451"/>
      <c r="CM724" s="451"/>
      <c r="CN724" s="451"/>
      <c r="CO724" s="451"/>
      <c r="CP724" s="451"/>
      <c r="CQ724" s="451"/>
      <c r="CR724" s="451"/>
      <c r="CS724" s="451"/>
      <c r="CT724" s="451"/>
      <c r="CU724" s="451"/>
      <c r="CV724" s="451"/>
      <c r="CW724" s="451"/>
      <c r="CX724" s="451"/>
      <c r="CY724" s="451"/>
      <c r="CZ724" s="451"/>
      <c r="DA724" s="451"/>
      <c r="DB724" s="451"/>
      <c r="DC724" s="451"/>
      <c r="DD724" s="451"/>
      <c r="DE724" s="451"/>
      <c r="DF724" s="451"/>
      <c r="DG724" s="451"/>
      <c r="DH724" s="451"/>
      <c r="DI724" s="451"/>
      <c r="DJ724" s="451"/>
      <c r="DK724" s="451"/>
      <c r="DL724" s="451"/>
      <c r="DM724" s="451"/>
      <c r="DN724" s="451"/>
      <c r="DO724" s="451"/>
      <c r="DP724" s="451"/>
      <c r="DQ724" s="451"/>
      <c r="DR724" s="451"/>
      <c r="DS724" s="451"/>
      <c r="DT724" s="451"/>
      <c r="DU724" s="451"/>
      <c r="DV724" s="451"/>
      <c r="DW724" s="451"/>
      <c r="DX724" s="451"/>
      <c r="DY724" s="451"/>
      <c r="DZ724" s="451"/>
      <c r="EA724" s="451"/>
      <c r="EB724" s="451"/>
      <c r="EC724" s="451"/>
      <c r="ED724" s="451"/>
      <c r="EE724" s="451"/>
      <c r="EF724" s="451"/>
      <c r="EG724" s="451"/>
      <c r="EH724" s="451"/>
      <c r="EI724" s="451"/>
      <c r="EJ724" s="451"/>
      <c r="EK724" s="451"/>
      <c r="EL724" s="451"/>
      <c r="EM724" s="451"/>
      <c r="EN724" s="451"/>
      <c r="EO724" s="451"/>
      <c r="EP724" s="451"/>
      <c r="EQ724" s="451"/>
      <c r="ER724" s="451"/>
      <c r="ES724" s="451"/>
      <c r="ET724" s="451"/>
      <c r="EU724" s="451"/>
      <c r="EV724" s="451"/>
      <c r="EW724" s="451"/>
      <c r="EX724" s="451"/>
      <c r="EY724" s="451"/>
      <c r="EZ724" s="451"/>
      <c r="FA724" s="451"/>
      <c r="FB724" s="451"/>
      <c r="FC724" s="451"/>
      <c r="FD724" s="451"/>
      <c r="FE724" s="451"/>
      <c r="FF724" s="451"/>
      <c r="FG724" s="451"/>
      <c r="FH724" s="451"/>
      <c r="FI724" s="451"/>
      <c r="FJ724" s="451"/>
      <c r="FK724" s="451"/>
      <c r="FL724" s="451"/>
      <c r="FM724" s="451"/>
      <c r="FN724" s="451"/>
    </row>
    <row r="725" spans="1:170" ht="15.75" customHeight="1">
      <c r="A725" s="451"/>
      <c r="B725" s="451"/>
      <c r="C725" s="451"/>
      <c r="D725" s="451"/>
      <c r="E725" s="451"/>
      <c r="F725" s="451"/>
      <c r="G725" s="451"/>
      <c r="H725" s="451"/>
      <c r="I725" s="451"/>
      <c r="J725" s="451"/>
      <c r="K725" s="451"/>
      <c r="L725" s="451"/>
      <c r="M725" s="451"/>
      <c r="N725" s="451"/>
      <c r="O725" s="451"/>
      <c r="P725" s="451"/>
      <c r="Q725" s="451"/>
      <c r="R725" s="451"/>
      <c r="S725" s="451"/>
      <c r="T725" s="451"/>
      <c r="U725" s="451"/>
      <c r="V725" s="451"/>
      <c r="W725" s="451"/>
      <c r="X725" s="451"/>
      <c r="Y725" s="451"/>
      <c r="Z725" s="451"/>
      <c r="AA725" s="451"/>
      <c r="AB725" s="451"/>
      <c r="AC725" s="451"/>
      <c r="AD725" s="451"/>
      <c r="AE725" s="451"/>
      <c r="AF725" s="451"/>
      <c r="AG725" s="451"/>
      <c r="AH725" s="451"/>
      <c r="AI725" s="451"/>
      <c r="AJ725" s="451"/>
      <c r="AK725" s="451"/>
      <c r="AL725" s="451"/>
      <c r="AM725" s="451"/>
      <c r="AN725" s="451"/>
      <c r="AO725" s="451"/>
      <c r="AP725" s="451"/>
      <c r="AQ725" s="451"/>
      <c r="AR725" s="451"/>
      <c r="AS725" s="451"/>
      <c r="AT725" s="451"/>
      <c r="AU725" s="451"/>
      <c r="AV725" s="451"/>
      <c r="AW725" s="451"/>
      <c r="AX725" s="451"/>
      <c r="AY725" s="451"/>
      <c r="AZ725" s="451"/>
      <c r="BA725" s="451"/>
      <c r="BB725" s="451"/>
      <c r="BC725" s="451"/>
      <c r="BD725" s="451"/>
      <c r="BE725" s="451"/>
      <c r="BF725" s="451"/>
      <c r="BG725" s="451"/>
      <c r="BH725" s="451"/>
      <c r="BI725" s="451"/>
      <c r="BJ725" s="451"/>
      <c r="BK725" s="451"/>
      <c r="BL725" s="451"/>
      <c r="BM725" s="451"/>
      <c r="BN725" s="451"/>
      <c r="BO725" s="451"/>
      <c r="BP725" s="451"/>
      <c r="BQ725" s="451"/>
      <c r="BR725" s="451"/>
      <c r="BS725" s="451"/>
      <c r="BT725" s="451"/>
      <c r="BU725" s="451"/>
      <c r="BV725" s="451"/>
      <c r="BW725" s="451"/>
      <c r="BX725" s="451"/>
      <c r="BY725" s="451"/>
      <c r="BZ725" s="451"/>
      <c r="CA725" s="451"/>
      <c r="CB725" s="451"/>
      <c r="CC725" s="451"/>
      <c r="CD725" s="451"/>
      <c r="CE725" s="451"/>
      <c r="CF725" s="451"/>
      <c r="CG725" s="451"/>
      <c r="CH725" s="451"/>
      <c r="CI725" s="451"/>
      <c r="CJ725" s="451"/>
      <c r="CK725" s="451"/>
      <c r="CL725" s="451"/>
      <c r="CM725" s="451"/>
      <c r="CN725" s="451"/>
      <c r="CO725" s="451"/>
      <c r="CP725" s="451"/>
      <c r="CQ725" s="451"/>
      <c r="CR725" s="451"/>
      <c r="CS725" s="451"/>
      <c r="CT725" s="451"/>
      <c r="CU725" s="451"/>
      <c r="CV725" s="451"/>
      <c r="CW725" s="451"/>
      <c r="CX725" s="451"/>
      <c r="CY725" s="451"/>
      <c r="CZ725" s="451"/>
      <c r="DA725" s="451"/>
      <c r="DB725" s="451"/>
      <c r="DC725" s="451"/>
      <c r="DD725" s="451"/>
      <c r="DE725" s="451"/>
      <c r="DF725" s="451"/>
      <c r="DG725" s="451"/>
      <c r="DH725" s="451"/>
      <c r="DI725" s="451"/>
      <c r="DJ725" s="451"/>
      <c r="DK725" s="451"/>
      <c r="DL725" s="451"/>
      <c r="DM725" s="451"/>
      <c r="DN725" s="451"/>
      <c r="DO725" s="451"/>
      <c r="DP725" s="451"/>
      <c r="DQ725" s="451"/>
      <c r="DR725" s="451"/>
      <c r="DS725" s="451"/>
      <c r="DT725" s="451"/>
      <c r="DU725" s="451"/>
      <c r="DV725" s="451"/>
      <c r="DW725" s="451"/>
      <c r="DX725" s="451"/>
      <c r="DY725" s="451"/>
      <c r="DZ725" s="451"/>
      <c r="EA725" s="451"/>
      <c r="EB725" s="451"/>
      <c r="EC725" s="451"/>
      <c r="ED725" s="451"/>
      <c r="EE725" s="451"/>
      <c r="EF725" s="451"/>
      <c r="EG725" s="451"/>
      <c r="EH725" s="451"/>
      <c r="EI725" s="451"/>
      <c r="EJ725" s="451"/>
      <c r="EK725" s="451"/>
      <c r="EL725" s="451"/>
      <c r="EM725" s="451"/>
      <c r="EN725" s="451"/>
      <c r="EO725" s="451"/>
      <c r="EP725" s="451"/>
      <c r="EQ725" s="451"/>
      <c r="ER725" s="451"/>
      <c r="ES725" s="451"/>
      <c r="ET725" s="451"/>
      <c r="EU725" s="451"/>
      <c r="EV725" s="451"/>
      <c r="EW725" s="451"/>
      <c r="EX725" s="451"/>
      <c r="EY725" s="451"/>
      <c r="EZ725" s="451"/>
      <c r="FA725" s="451"/>
      <c r="FB725" s="451"/>
      <c r="FC725" s="451"/>
      <c r="FD725" s="451"/>
      <c r="FE725" s="451"/>
      <c r="FF725" s="451"/>
      <c r="FG725" s="451"/>
      <c r="FH725" s="451"/>
      <c r="FI725" s="451"/>
      <c r="FJ725" s="451"/>
      <c r="FK725" s="451"/>
      <c r="FL725" s="451"/>
      <c r="FM725" s="451"/>
      <c r="FN725" s="451"/>
    </row>
    <row r="726" spans="1:170" ht="15.75" customHeight="1">
      <c r="A726" s="451"/>
      <c r="B726" s="451"/>
      <c r="C726" s="451"/>
      <c r="D726" s="451"/>
      <c r="E726" s="451"/>
      <c r="F726" s="451"/>
      <c r="G726" s="451"/>
      <c r="H726" s="451"/>
      <c r="I726" s="451"/>
      <c r="J726" s="451"/>
      <c r="K726" s="451"/>
      <c r="L726" s="451"/>
      <c r="M726" s="451"/>
      <c r="N726" s="451"/>
      <c r="O726" s="451"/>
      <c r="P726" s="451"/>
      <c r="Q726" s="451"/>
      <c r="R726" s="451"/>
      <c r="S726" s="451"/>
      <c r="T726" s="451"/>
      <c r="U726" s="451"/>
      <c r="V726" s="451"/>
      <c r="W726" s="451"/>
      <c r="X726" s="451"/>
      <c r="Y726" s="451"/>
      <c r="Z726" s="451"/>
      <c r="AA726" s="451"/>
      <c r="AB726" s="451"/>
      <c r="AC726" s="451"/>
      <c r="AD726" s="451"/>
      <c r="AE726" s="451"/>
      <c r="AF726" s="451"/>
      <c r="AG726" s="451"/>
      <c r="AH726" s="451"/>
      <c r="AI726" s="451"/>
      <c r="AJ726" s="451"/>
      <c r="AK726" s="451"/>
      <c r="AL726" s="451"/>
      <c r="AM726" s="451"/>
      <c r="AN726" s="451"/>
      <c r="AO726" s="451"/>
      <c r="AP726" s="451"/>
      <c r="AQ726" s="451"/>
      <c r="AR726" s="451"/>
      <c r="AS726" s="451"/>
      <c r="AT726" s="451"/>
      <c r="AU726" s="451"/>
      <c r="AV726" s="451"/>
      <c r="AW726" s="451"/>
      <c r="AX726" s="451"/>
      <c r="AY726" s="451"/>
      <c r="AZ726" s="451"/>
      <c r="BA726" s="451"/>
      <c r="BB726" s="451"/>
      <c r="BC726" s="451"/>
      <c r="BD726" s="451"/>
      <c r="BE726" s="451"/>
      <c r="BF726" s="451"/>
      <c r="BG726" s="451"/>
      <c r="BH726" s="451"/>
      <c r="BI726" s="451"/>
      <c r="BJ726" s="451"/>
      <c r="BK726" s="451"/>
      <c r="BL726" s="451"/>
      <c r="BM726" s="451"/>
      <c r="BN726" s="451"/>
      <c r="BO726" s="451"/>
      <c r="BP726" s="451"/>
      <c r="BQ726" s="451"/>
      <c r="BR726" s="451"/>
      <c r="BS726" s="451"/>
      <c r="BT726" s="451"/>
      <c r="BU726" s="451"/>
      <c r="BV726" s="451"/>
      <c r="BW726" s="451"/>
      <c r="BX726" s="451"/>
      <c r="BY726" s="451"/>
      <c r="BZ726" s="451"/>
      <c r="CA726" s="451"/>
      <c r="CB726" s="451"/>
      <c r="CC726" s="451"/>
      <c r="CD726" s="451"/>
      <c r="CE726" s="451"/>
      <c r="CF726" s="451"/>
      <c r="CG726" s="451"/>
      <c r="CH726" s="451"/>
      <c r="CI726" s="451"/>
      <c r="CJ726" s="451"/>
      <c r="CK726" s="451"/>
      <c r="CL726" s="451"/>
      <c r="CM726" s="451"/>
      <c r="CN726" s="451"/>
      <c r="CO726" s="451"/>
      <c r="CP726" s="451"/>
      <c r="CQ726" s="451"/>
      <c r="CR726" s="451"/>
      <c r="CS726" s="451"/>
      <c r="CT726" s="451"/>
      <c r="CU726" s="451"/>
      <c r="CV726" s="451"/>
      <c r="CW726" s="451"/>
      <c r="CX726" s="451"/>
      <c r="CY726" s="451"/>
      <c r="CZ726" s="451"/>
      <c r="DA726" s="451"/>
      <c r="DB726" s="451"/>
      <c r="DC726" s="451"/>
      <c r="DD726" s="451"/>
      <c r="DE726" s="451"/>
      <c r="DF726" s="451"/>
      <c r="DG726" s="451"/>
      <c r="DH726" s="451"/>
      <c r="DI726" s="451"/>
      <c r="DJ726" s="451"/>
      <c r="DK726" s="451"/>
      <c r="DL726" s="451"/>
      <c r="DM726" s="451"/>
      <c r="DN726" s="451"/>
      <c r="DO726" s="451"/>
      <c r="DP726" s="451"/>
      <c r="DQ726" s="451"/>
      <c r="DR726" s="451"/>
      <c r="DS726" s="451"/>
      <c r="DT726" s="451"/>
      <c r="DU726" s="451"/>
      <c r="DV726" s="451"/>
      <c r="DW726" s="451"/>
      <c r="DX726" s="451"/>
      <c r="DY726" s="451"/>
      <c r="DZ726" s="451"/>
      <c r="EA726" s="451"/>
      <c r="EB726" s="451"/>
      <c r="EC726" s="451"/>
      <c r="ED726" s="451"/>
      <c r="EE726" s="451"/>
      <c r="EF726" s="451"/>
      <c r="EG726" s="451"/>
      <c r="EH726" s="451"/>
      <c r="EI726" s="451"/>
      <c r="EJ726" s="451"/>
      <c r="EK726" s="451"/>
      <c r="EL726" s="451"/>
      <c r="EM726" s="451"/>
      <c r="EN726" s="451"/>
      <c r="EO726" s="451"/>
      <c r="EP726" s="451"/>
      <c r="EQ726" s="451"/>
      <c r="ER726" s="451"/>
      <c r="ES726" s="451"/>
      <c r="ET726" s="451"/>
      <c r="EU726" s="451"/>
      <c r="EV726" s="451"/>
      <c r="EW726" s="451"/>
      <c r="EX726" s="451"/>
      <c r="EY726" s="451"/>
      <c r="EZ726" s="451"/>
      <c r="FA726" s="451"/>
      <c r="FB726" s="451"/>
      <c r="FC726" s="451"/>
      <c r="FD726" s="451"/>
      <c r="FE726" s="451"/>
      <c r="FF726" s="451"/>
      <c r="FG726" s="451"/>
      <c r="FH726" s="451"/>
      <c r="FI726" s="451"/>
      <c r="FJ726" s="451"/>
      <c r="FK726" s="451"/>
      <c r="FL726" s="451"/>
      <c r="FM726" s="451"/>
      <c r="FN726" s="451"/>
    </row>
    <row r="727" spans="1:170" ht="15.75" customHeight="1">
      <c r="A727" s="451"/>
      <c r="B727" s="451"/>
      <c r="C727" s="451"/>
      <c r="D727" s="451"/>
      <c r="E727" s="451"/>
      <c r="F727" s="451"/>
      <c r="G727" s="451"/>
      <c r="H727" s="451"/>
      <c r="I727" s="451"/>
      <c r="J727" s="451"/>
      <c r="K727" s="451"/>
      <c r="L727" s="451"/>
      <c r="M727" s="451"/>
      <c r="N727" s="451"/>
      <c r="O727" s="451"/>
      <c r="P727" s="451"/>
      <c r="Q727" s="451"/>
      <c r="R727" s="451"/>
      <c r="S727" s="451"/>
      <c r="T727" s="451"/>
      <c r="U727" s="451"/>
      <c r="V727" s="451"/>
      <c r="W727" s="451"/>
      <c r="X727" s="451"/>
      <c r="Y727" s="451"/>
      <c r="Z727" s="451"/>
      <c r="AA727" s="451"/>
      <c r="AB727" s="451"/>
      <c r="AC727" s="451"/>
      <c r="AD727" s="451"/>
      <c r="AE727" s="451"/>
      <c r="AF727" s="451"/>
      <c r="AG727" s="451"/>
      <c r="AH727" s="451"/>
      <c r="AI727" s="451"/>
      <c r="AJ727" s="451"/>
      <c r="AK727" s="451"/>
      <c r="AL727" s="451"/>
      <c r="AM727" s="451"/>
      <c r="AN727" s="451"/>
      <c r="AO727" s="451"/>
      <c r="AP727" s="451"/>
      <c r="AQ727" s="451"/>
      <c r="AR727" s="451"/>
      <c r="AS727" s="451"/>
      <c r="AT727" s="451"/>
      <c r="AU727" s="451"/>
      <c r="AV727" s="451"/>
      <c r="AW727" s="451"/>
      <c r="AX727" s="451"/>
      <c r="AY727" s="451"/>
      <c r="AZ727" s="451"/>
      <c r="BA727" s="451"/>
      <c r="BB727" s="451"/>
      <c r="BC727" s="451"/>
      <c r="BD727" s="451"/>
      <c r="BE727" s="451"/>
      <c r="BF727" s="451"/>
      <c r="BG727" s="451"/>
      <c r="BH727" s="451"/>
      <c r="BI727" s="451"/>
      <c r="BJ727" s="451"/>
      <c r="BK727" s="451"/>
      <c r="BL727" s="451"/>
      <c r="BM727" s="451"/>
      <c r="BN727" s="451"/>
      <c r="BO727" s="451"/>
      <c r="BP727" s="451"/>
      <c r="BQ727" s="451"/>
      <c r="BR727" s="451"/>
      <c r="BS727" s="451"/>
      <c r="BT727" s="451"/>
      <c r="BU727" s="451"/>
      <c r="BV727" s="451"/>
      <c r="BW727" s="451"/>
      <c r="BX727" s="451"/>
      <c r="BY727" s="451"/>
      <c r="BZ727" s="451"/>
      <c r="CA727" s="451"/>
      <c r="CB727" s="451"/>
      <c r="CC727" s="451"/>
      <c r="CD727" s="451"/>
      <c r="CE727" s="451"/>
      <c r="CF727" s="451"/>
      <c r="CG727" s="451"/>
      <c r="CH727" s="451"/>
      <c r="CI727" s="451"/>
      <c r="CJ727" s="451"/>
      <c r="CK727" s="451"/>
      <c r="CL727" s="451"/>
      <c r="CM727" s="451"/>
      <c r="CN727" s="451"/>
      <c r="CO727" s="451"/>
      <c r="CP727" s="451"/>
      <c r="CQ727" s="451"/>
      <c r="CR727" s="451"/>
      <c r="CS727" s="451"/>
      <c r="CT727" s="451"/>
      <c r="CU727" s="451"/>
      <c r="CV727" s="451"/>
      <c r="CW727" s="451"/>
      <c r="CX727" s="451"/>
      <c r="CY727" s="451"/>
      <c r="CZ727" s="451"/>
      <c r="DA727" s="451"/>
      <c r="DB727" s="451"/>
      <c r="DC727" s="451"/>
      <c r="DD727" s="451"/>
      <c r="DE727" s="451"/>
      <c r="DF727" s="451"/>
      <c r="DG727" s="451"/>
      <c r="DH727" s="451"/>
      <c r="DI727" s="451"/>
      <c r="DJ727" s="451"/>
      <c r="DK727" s="451"/>
      <c r="DL727" s="451"/>
      <c r="DM727" s="451"/>
      <c r="DN727" s="451"/>
      <c r="DO727" s="451"/>
      <c r="DP727" s="451"/>
      <c r="DQ727" s="451"/>
      <c r="DR727" s="451"/>
      <c r="DS727" s="451"/>
      <c r="DT727" s="451"/>
      <c r="DU727" s="451"/>
      <c r="DV727" s="451"/>
      <c r="DW727" s="451"/>
      <c r="DX727" s="451"/>
      <c r="DY727" s="451"/>
      <c r="DZ727" s="451"/>
      <c r="EA727" s="451"/>
      <c r="EB727" s="451"/>
      <c r="EC727" s="451"/>
      <c r="ED727" s="451"/>
      <c r="EE727" s="451"/>
      <c r="EF727" s="451"/>
      <c r="EG727" s="451"/>
      <c r="EH727" s="451"/>
      <c r="EI727" s="451"/>
      <c r="EJ727" s="451"/>
      <c r="EK727" s="451"/>
      <c r="EL727" s="451"/>
      <c r="EM727" s="451"/>
      <c r="EN727" s="451"/>
      <c r="EO727" s="451"/>
      <c r="EP727" s="451"/>
      <c r="EQ727" s="451"/>
      <c r="ER727" s="451"/>
      <c r="ES727" s="451"/>
      <c r="ET727" s="451"/>
      <c r="EU727" s="451"/>
      <c r="EV727" s="451"/>
      <c r="EW727" s="451"/>
      <c r="EX727" s="451"/>
      <c r="EY727" s="451"/>
      <c r="EZ727" s="451"/>
      <c r="FA727" s="451"/>
      <c r="FB727" s="451"/>
      <c r="FC727" s="451"/>
      <c r="FD727" s="451"/>
      <c r="FE727" s="451"/>
      <c r="FF727" s="451"/>
      <c r="FG727" s="451"/>
      <c r="FH727" s="451"/>
      <c r="FI727" s="451"/>
      <c r="FJ727" s="451"/>
      <c r="FK727" s="451"/>
      <c r="FL727" s="451"/>
      <c r="FM727" s="451"/>
      <c r="FN727" s="451"/>
    </row>
    <row r="728" spans="1:170" ht="15.75" customHeight="1">
      <c r="A728" s="451"/>
      <c r="B728" s="451"/>
      <c r="C728" s="451"/>
      <c r="D728" s="451"/>
      <c r="E728" s="451"/>
      <c r="F728" s="451"/>
      <c r="G728" s="451"/>
      <c r="H728" s="451"/>
      <c r="I728" s="451"/>
      <c r="J728" s="451"/>
      <c r="K728" s="451"/>
      <c r="L728" s="451"/>
      <c r="M728" s="451"/>
      <c r="N728" s="451"/>
      <c r="O728" s="451"/>
      <c r="P728" s="451"/>
      <c r="Q728" s="451"/>
      <c r="R728" s="451"/>
      <c r="S728" s="451"/>
      <c r="T728" s="451"/>
      <c r="U728" s="451"/>
      <c r="V728" s="451"/>
      <c r="W728" s="451"/>
      <c r="X728" s="451"/>
      <c r="Y728" s="451"/>
      <c r="Z728" s="451"/>
      <c r="AA728" s="451"/>
      <c r="AB728" s="451"/>
      <c r="AC728" s="451"/>
      <c r="AD728" s="451"/>
      <c r="AE728" s="451"/>
      <c r="AF728" s="451"/>
      <c r="AG728" s="451"/>
      <c r="AH728" s="451"/>
      <c r="AI728" s="451"/>
      <c r="AJ728" s="451"/>
      <c r="AK728" s="451"/>
      <c r="AL728" s="451"/>
      <c r="AM728" s="451"/>
      <c r="AN728" s="451"/>
      <c r="AO728" s="451"/>
      <c r="AP728" s="451"/>
      <c r="AQ728" s="451"/>
      <c r="AR728" s="451"/>
      <c r="AS728" s="451"/>
      <c r="AT728" s="451"/>
      <c r="AU728" s="451"/>
      <c r="AV728" s="451"/>
      <c r="AW728" s="451"/>
      <c r="AX728" s="451"/>
      <c r="AY728" s="451"/>
      <c r="AZ728" s="451"/>
      <c r="BA728" s="451"/>
      <c r="BB728" s="451"/>
      <c r="BC728" s="451"/>
      <c r="BD728" s="451"/>
      <c r="BE728" s="451"/>
      <c r="BF728" s="451"/>
      <c r="BG728" s="451"/>
      <c r="BH728" s="451"/>
      <c r="BI728" s="451"/>
      <c r="BJ728" s="451"/>
      <c r="BK728" s="451"/>
      <c r="BL728" s="451"/>
      <c r="BM728" s="451"/>
      <c r="BN728" s="451"/>
      <c r="BO728" s="451"/>
      <c r="BP728" s="451"/>
      <c r="BQ728" s="451"/>
      <c r="BR728" s="451"/>
      <c r="BS728" s="451"/>
      <c r="BT728" s="451"/>
      <c r="BU728" s="451"/>
      <c r="BV728" s="451"/>
      <c r="BW728" s="451"/>
      <c r="BX728" s="451"/>
      <c r="BY728" s="451"/>
      <c r="BZ728" s="451"/>
      <c r="CA728" s="451"/>
      <c r="CB728" s="451"/>
      <c r="CC728" s="451"/>
      <c r="CD728" s="451"/>
      <c r="CE728" s="451"/>
      <c r="CF728" s="451"/>
      <c r="CG728" s="451"/>
      <c r="CH728" s="451"/>
      <c r="CI728" s="451"/>
      <c r="CJ728" s="451"/>
      <c r="CK728" s="451"/>
      <c r="CL728" s="451"/>
      <c r="CM728" s="451"/>
      <c r="CN728" s="451"/>
      <c r="CO728" s="451"/>
      <c r="CP728" s="451"/>
      <c r="CQ728" s="451"/>
      <c r="CR728" s="451"/>
      <c r="CS728" s="451"/>
      <c r="CT728" s="451"/>
      <c r="CU728" s="451"/>
      <c r="CV728" s="451"/>
      <c r="CW728" s="451"/>
      <c r="CX728" s="451"/>
      <c r="CY728" s="451"/>
      <c r="CZ728" s="451"/>
      <c r="DA728" s="451"/>
      <c r="DB728" s="451"/>
      <c r="DC728" s="451"/>
      <c r="DD728" s="451"/>
      <c r="DE728" s="451"/>
      <c r="DF728" s="451"/>
      <c r="DG728" s="451"/>
      <c r="DH728" s="451"/>
      <c r="DI728" s="451"/>
      <c r="DJ728" s="451"/>
      <c r="DK728" s="451"/>
      <c r="DL728" s="451"/>
      <c r="DM728" s="451"/>
      <c r="DN728" s="451"/>
      <c r="DO728" s="451"/>
      <c r="DP728" s="451"/>
      <c r="DQ728" s="451"/>
      <c r="DR728" s="451"/>
      <c r="DS728" s="451"/>
      <c r="DT728" s="451"/>
      <c r="DU728" s="451"/>
      <c r="DV728" s="451"/>
      <c r="DW728" s="451"/>
      <c r="DX728" s="451"/>
      <c r="DY728" s="451"/>
      <c r="DZ728" s="451"/>
      <c r="EA728" s="451"/>
      <c r="EB728" s="451"/>
      <c r="EC728" s="451"/>
      <c r="ED728" s="451"/>
      <c r="EE728" s="451"/>
      <c r="EF728" s="451"/>
      <c r="EG728" s="451"/>
      <c r="EH728" s="451"/>
      <c r="EI728" s="451"/>
      <c r="EJ728" s="451"/>
      <c r="EK728" s="451"/>
      <c r="EL728" s="451"/>
      <c r="EM728" s="451"/>
      <c r="EN728" s="451"/>
      <c r="EO728" s="451"/>
      <c r="EP728" s="451"/>
      <c r="EQ728" s="451"/>
      <c r="ER728" s="451"/>
      <c r="ES728" s="451"/>
      <c r="ET728" s="451"/>
      <c r="EU728" s="451"/>
      <c r="EV728" s="451"/>
      <c r="EW728" s="451"/>
      <c r="EX728" s="451"/>
      <c r="EY728" s="451"/>
      <c r="EZ728" s="451"/>
      <c r="FA728" s="451"/>
      <c r="FB728" s="451"/>
      <c r="FC728" s="451"/>
      <c r="FD728" s="451"/>
      <c r="FE728" s="451"/>
      <c r="FF728" s="451"/>
      <c r="FG728" s="451"/>
      <c r="FH728" s="451"/>
      <c r="FI728" s="451"/>
      <c r="FJ728" s="451"/>
      <c r="FK728" s="451"/>
      <c r="FL728" s="451"/>
      <c r="FM728" s="451"/>
      <c r="FN728" s="451"/>
    </row>
    <row r="729" spans="1:170" ht="15.75" customHeight="1">
      <c r="A729" s="451"/>
      <c r="B729" s="451"/>
      <c r="C729" s="451"/>
      <c r="D729" s="451"/>
      <c r="E729" s="451"/>
      <c r="F729" s="451"/>
      <c r="G729" s="451"/>
      <c r="H729" s="451"/>
      <c r="I729" s="451"/>
      <c r="J729" s="451"/>
      <c r="K729" s="451"/>
      <c r="L729" s="451"/>
      <c r="M729" s="451"/>
      <c r="N729" s="451"/>
      <c r="O729" s="451"/>
      <c r="P729" s="451"/>
      <c r="Q729" s="451"/>
      <c r="R729" s="451"/>
      <c r="S729" s="451"/>
      <c r="T729" s="451"/>
      <c r="U729" s="451"/>
      <c r="V729" s="451"/>
      <c r="W729" s="451"/>
      <c r="X729" s="451"/>
      <c r="Y729" s="451"/>
      <c r="Z729" s="451"/>
      <c r="AA729" s="451"/>
      <c r="AB729" s="451"/>
      <c r="AC729" s="451"/>
      <c r="AD729" s="451"/>
      <c r="AE729" s="451"/>
      <c r="AF729" s="451"/>
      <c r="AG729" s="451"/>
      <c r="AH729" s="451"/>
      <c r="AI729" s="451"/>
      <c r="AJ729" s="451"/>
      <c r="AK729" s="451"/>
      <c r="AL729" s="451"/>
      <c r="AM729" s="451"/>
      <c r="AN729" s="451"/>
      <c r="AO729" s="451"/>
      <c r="AP729" s="451"/>
      <c r="AQ729" s="451"/>
      <c r="AR729" s="451"/>
      <c r="AS729" s="451"/>
      <c r="AT729" s="451"/>
      <c r="AU729" s="451"/>
      <c r="AV729" s="451"/>
      <c r="AW729" s="451"/>
      <c r="AX729" s="451"/>
      <c r="AY729" s="451"/>
      <c r="AZ729" s="451"/>
      <c r="BA729" s="451"/>
      <c r="BB729" s="451"/>
      <c r="BC729" s="451"/>
      <c r="BD729" s="451"/>
      <c r="BE729" s="451"/>
      <c r="BF729" s="451"/>
      <c r="BG729" s="451"/>
      <c r="BH729" s="451"/>
      <c r="BI729" s="451"/>
      <c r="BJ729" s="451"/>
      <c r="BK729" s="451"/>
      <c r="BL729" s="451"/>
      <c r="BM729" s="451"/>
      <c r="BN729" s="451"/>
      <c r="BO729" s="451"/>
      <c r="BP729" s="451"/>
      <c r="BQ729" s="451"/>
      <c r="BR729" s="451"/>
      <c r="BS729" s="451"/>
      <c r="BT729" s="451"/>
      <c r="BU729" s="451"/>
      <c r="BV729" s="451"/>
      <c r="BW729" s="451"/>
      <c r="BX729" s="451"/>
      <c r="BY729" s="451"/>
      <c r="BZ729" s="451"/>
      <c r="CA729" s="451"/>
      <c r="CB729" s="451"/>
      <c r="CC729" s="451"/>
      <c r="CD729" s="451"/>
      <c r="CE729" s="451"/>
      <c r="CF729" s="451"/>
      <c r="CG729" s="451"/>
      <c r="CH729" s="451"/>
      <c r="CI729" s="451"/>
      <c r="CJ729" s="451"/>
      <c r="CK729" s="451"/>
      <c r="CL729" s="451"/>
      <c r="CM729" s="451"/>
      <c r="CN729" s="451"/>
      <c r="CO729" s="451"/>
      <c r="CP729" s="451"/>
      <c r="CQ729" s="451"/>
      <c r="CR729" s="451"/>
      <c r="CS729" s="451"/>
      <c r="CT729" s="451"/>
      <c r="CU729" s="451"/>
      <c r="CV729" s="451"/>
      <c r="CW729" s="451"/>
      <c r="CX729" s="451"/>
      <c r="CY729" s="451"/>
      <c r="CZ729" s="451"/>
      <c r="DA729" s="451"/>
      <c r="DB729" s="451"/>
      <c r="DC729" s="451"/>
      <c r="DD729" s="451"/>
      <c r="DE729" s="451"/>
      <c r="DF729" s="451"/>
      <c r="DG729" s="451"/>
      <c r="DH729" s="451"/>
      <c r="DI729" s="451"/>
      <c r="DJ729" s="451"/>
      <c r="DK729" s="451"/>
      <c r="DL729" s="451"/>
      <c r="DM729" s="451"/>
      <c r="DN729" s="451"/>
      <c r="DO729" s="451"/>
      <c r="DP729" s="451"/>
      <c r="DQ729" s="451"/>
      <c r="DR729" s="451"/>
      <c r="DS729" s="451"/>
      <c r="DT729" s="451"/>
      <c r="DU729" s="451"/>
      <c r="DV729" s="451"/>
      <c r="DW729" s="451"/>
      <c r="DX729" s="451"/>
      <c r="DY729" s="451"/>
      <c r="DZ729" s="451"/>
      <c r="EA729" s="451"/>
      <c r="EB729" s="451"/>
      <c r="EC729" s="451"/>
      <c r="ED729" s="451"/>
      <c r="EE729" s="451"/>
      <c r="EF729" s="451"/>
      <c r="EG729" s="451"/>
      <c r="EH729" s="451"/>
      <c r="EI729" s="451"/>
      <c r="EJ729" s="451"/>
      <c r="EK729" s="451"/>
      <c r="EL729" s="451"/>
      <c r="EM729" s="451"/>
      <c r="EN729" s="451"/>
      <c r="EO729" s="451"/>
      <c r="EP729" s="451"/>
      <c r="EQ729" s="451"/>
      <c r="ER729" s="451"/>
      <c r="ES729" s="451"/>
      <c r="ET729" s="451"/>
      <c r="EU729" s="451"/>
      <c r="EV729" s="451"/>
      <c r="EW729" s="451"/>
      <c r="EX729" s="451"/>
      <c r="EY729" s="451"/>
      <c r="EZ729" s="451"/>
      <c r="FA729" s="451"/>
      <c r="FB729" s="451"/>
      <c r="FC729" s="451"/>
      <c r="FD729" s="451"/>
      <c r="FE729" s="451"/>
      <c r="FF729" s="451"/>
      <c r="FG729" s="451"/>
      <c r="FH729" s="451"/>
      <c r="FI729" s="451"/>
      <c r="FJ729" s="451"/>
      <c r="FK729" s="451"/>
      <c r="FL729" s="451"/>
      <c r="FM729" s="451"/>
      <c r="FN729" s="451"/>
    </row>
    <row r="730" spans="1:170" ht="15.75" customHeight="1">
      <c r="A730" s="451"/>
      <c r="B730" s="451"/>
      <c r="C730" s="451"/>
      <c r="D730" s="451"/>
      <c r="E730" s="451"/>
      <c r="F730" s="451"/>
      <c r="G730" s="451"/>
      <c r="H730" s="451"/>
      <c r="I730" s="451"/>
      <c r="J730" s="451"/>
      <c r="K730" s="451"/>
      <c r="L730" s="451"/>
      <c r="M730" s="451"/>
      <c r="N730" s="451"/>
      <c r="O730" s="451"/>
      <c r="P730" s="451"/>
      <c r="Q730" s="451"/>
      <c r="R730" s="451"/>
      <c r="S730" s="451"/>
      <c r="T730" s="451"/>
      <c r="U730" s="451"/>
      <c r="V730" s="451"/>
      <c r="W730" s="451"/>
      <c r="X730" s="451"/>
      <c r="Y730" s="451"/>
      <c r="Z730" s="451"/>
      <c r="AA730" s="451"/>
      <c r="AB730" s="451"/>
      <c r="AC730" s="451"/>
      <c r="AD730" s="451"/>
      <c r="AE730" s="451"/>
      <c r="AF730" s="451"/>
      <c r="AG730" s="451"/>
      <c r="AH730" s="451"/>
      <c r="AI730" s="451"/>
      <c r="AJ730" s="451"/>
      <c r="AK730" s="451"/>
      <c r="AL730" s="451"/>
      <c r="AM730" s="451"/>
      <c r="AN730" s="451"/>
      <c r="AO730" s="451"/>
      <c r="AP730" s="451"/>
      <c r="AQ730" s="451"/>
      <c r="AR730" s="451"/>
      <c r="AS730" s="451"/>
      <c r="AT730" s="451"/>
      <c r="AU730" s="451"/>
      <c r="AV730" s="451"/>
      <c r="AW730" s="451"/>
      <c r="AX730" s="451"/>
      <c r="AY730" s="451"/>
      <c r="AZ730" s="451"/>
      <c r="BA730" s="451"/>
      <c r="BB730" s="451"/>
      <c r="BC730" s="451"/>
      <c r="BD730" s="451"/>
      <c r="BE730" s="451"/>
      <c r="BF730" s="451"/>
      <c r="BG730" s="451"/>
      <c r="BH730" s="451"/>
      <c r="BI730" s="451"/>
      <c r="BJ730" s="451"/>
      <c r="BK730" s="451"/>
      <c r="BL730" s="451"/>
      <c r="BM730" s="451"/>
      <c r="BN730" s="451"/>
      <c r="BO730" s="451"/>
      <c r="BP730" s="451"/>
      <c r="BQ730" s="451"/>
      <c r="BR730" s="451"/>
      <c r="BS730" s="451"/>
      <c r="BT730" s="451"/>
      <c r="BU730" s="451"/>
      <c r="BV730" s="451"/>
      <c r="BW730" s="451"/>
      <c r="BX730" s="451"/>
      <c r="BY730" s="451"/>
      <c r="BZ730" s="451"/>
      <c r="CA730" s="451"/>
      <c r="CB730" s="451"/>
      <c r="CC730" s="451"/>
      <c r="CD730" s="451"/>
      <c r="CE730" s="451"/>
      <c r="CF730" s="451"/>
      <c r="CG730" s="451"/>
      <c r="CH730" s="451"/>
      <c r="CI730" s="451"/>
      <c r="CJ730" s="451"/>
      <c r="CK730" s="451"/>
      <c r="CL730" s="451"/>
      <c r="CM730" s="451"/>
      <c r="CN730" s="451"/>
      <c r="CO730" s="451"/>
      <c r="CP730" s="451"/>
      <c r="CQ730" s="451"/>
      <c r="CR730" s="451"/>
      <c r="CS730" s="451"/>
      <c r="CT730" s="451"/>
      <c r="CU730" s="451"/>
      <c r="CV730" s="451"/>
      <c r="CW730" s="451"/>
      <c r="CX730" s="451"/>
      <c r="CY730" s="451"/>
      <c r="CZ730" s="451"/>
      <c r="DA730" s="451"/>
      <c r="DB730" s="451"/>
      <c r="DC730" s="451"/>
      <c r="DD730" s="451"/>
      <c r="DE730" s="451"/>
      <c r="DF730" s="451"/>
      <c r="DG730" s="451"/>
      <c r="DH730" s="451"/>
      <c r="DI730" s="451"/>
      <c r="DJ730" s="451"/>
      <c r="DK730" s="451"/>
      <c r="DL730" s="451"/>
      <c r="DM730" s="451"/>
      <c r="DN730" s="451"/>
      <c r="DO730" s="451"/>
      <c r="DP730" s="451"/>
      <c r="DQ730" s="451"/>
      <c r="DR730" s="451"/>
      <c r="DS730" s="451"/>
      <c r="DT730" s="451"/>
      <c r="DU730" s="451"/>
      <c r="DV730" s="451"/>
      <c r="DW730" s="451"/>
      <c r="DX730" s="451"/>
      <c r="DY730" s="451"/>
      <c r="DZ730" s="451"/>
      <c r="EA730" s="451"/>
      <c r="EB730" s="451"/>
      <c r="EC730" s="451"/>
      <c r="ED730" s="451"/>
      <c r="EE730" s="451"/>
      <c r="EF730" s="451"/>
      <c r="EG730" s="451"/>
      <c r="EH730" s="451"/>
      <c r="EI730" s="451"/>
      <c r="EJ730" s="451"/>
      <c r="EK730" s="451"/>
      <c r="EL730" s="451"/>
      <c r="EM730" s="451"/>
      <c r="EN730" s="451"/>
      <c r="EO730" s="451"/>
      <c r="EP730" s="451"/>
      <c r="EQ730" s="451"/>
      <c r="ER730" s="451"/>
      <c r="ES730" s="451"/>
      <c r="ET730" s="451"/>
      <c r="EU730" s="451"/>
      <c r="EV730" s="451"/>
      <c r="EW730" s="451"/>
      <c r="EX730" s="451"/>
      <c r="EY730" s="451"/>
      <c r="EZ730" s="451"/>
      <c r="FA730" s="451"/>
      <c r="FB730" s="451"/>
      <c r="FC730" s="451"/>
      <c r="FD730" s="451"/>
      <c r="FE730" s="451"/>
      <c r="FF730" s="451"/>
      <c r="FG730" s="451"/>
      <c r="FH730" s="451"/>
      <c r="FI730" s="451"/>
      <c r="FJ730" s="451"/>
      <c r="FK730" s="451"/>
      <c r="FL730" s="451"/>
      <c r="FM730" s="451"/>
      <c r="FN730" s="451"/>
    </row>
    <row r="731" spans="1:170" ht="15.75" customHeight="1">
      <c r="A731" s="451"/>
      <c r="B731" s="451"/>
      <c r="C731" s="451"/>
      <c r="D731" s="451"/>
      <c r="E731" s="451"/>
      <c r="F731" s="451"/>
      <c r="G731" s="451"/>
      <c r="H731" s="451"/>
      <c r="I731" s="451"/>
      <c r="J731" s="451"/>
      <c r="K731" s="451"/>
      <c r="L731" s="451"/>
      <c r="M731" s="451"/>
      <c r="N731" s="451"/>
      <c r="O731" s="451"/>
      <c r="P731" s="451"/>
      <c r="Q731" s="451"/>
      <c r="R731" s="451"/>
      <c r="S731" s="451"/>
      <c r="T731" s="451"/>
      <c r="U731" s="451"/>
      <c r="V731" s="451"/>
      <c r="W731" s="451"/>
      <c r="X731" s="451"/>
      <c r="Y731" s="451"/>
      <c r="Z731" s="451"/>
      <c r="AA731" s="451"/>
      <c r="AB731" s="451"/>
      <c r="AC731" s="451"/>
      <c r="AD731" s="451"/>
      <c r="AE731" s="451"/>
      <c r="AF731" s="451"/>
      <c r="AG731" s="451"/>
      <c r="AH731" s="451"/>
      <c r="AI731" s="451"/>
      <c r="AJ731" s="451"/>
      <c r="AK731" s="451"/>
      <c r="AL731" s="451"/>
      <c r="AM731" s="451"/>
      <c r="AN731" s="451"/>
      <c r="AO731" s="451"/>
      <c r="AP731" s="451"/>
      <c r="AQ731" s="451"/>
      <c r="AR731" s="451"/>
      <c r="AS731" s="451"/>
      <c r="AT731" s="451"/>
      <c r="AU731" s="451"/>
      <c r="AV731" s="451"/>
      <c r="AW731" s="451"/>
      <c r="AX731" s="451"/>
      <c r="AY731" s="451"/>
      <c r="AZ731" s="451"/>
      <c r="BA731" s="451"/>
      <c r="BB731" s="451"/>
      <c r="BC731" s="451"/>
      <c r="BD731" s="451"/>
      <c r="BE731" s="451"/>
      <c r="BF731" s="451"/>
      <c r="BG731" s="451"/>
      <c r="BH731" s="451"/>
      <c r="BI731" s="451"/>
      <c r="BJ731" s="451"/>
      <c r="BK731" s="451"/>
      <c r="BL731" s="451"/>
      <c r="BM731" s="451"/>
      <c r="BN731" s="451"/>
      <c r="BO731" s="451"/>
      <c r="BP731" s="451"/>
      <c r="BQ731" s="451"/>
      <c r="BR731" s="451"/>
      <c r="BS731" s="451"/>
      <c r="BT731" s="451"/>
      <c r="BU731" s="451"/>
      <c r="BV731" s="451"/>
      <c r="BW731" s="451"/>
      <c r="BX731" s="451"/>
      <c r="BY731" s="451"/>
      <c r="BZ731" s="451"/>
      <c r="CA731" s="451"/>
      <c r="CB731" s="451"/>
      <c r="CC731" s="451"/>
      <c r="CD731" s="451"/>
      <c r="CE731" s="451"/>
      <c r="CF731" s="451"/>
      <c r="CG731" s="451"/>
      <c r="CH731" s="451"/>
      <c r="CI731" s="451"/>
      <c r="CJ731" s="451"/>
      <c r="CK731" s="451"/>
      <c r="CL731" s="451"/>
      <c r="CM731" s="451"/>
      <c r="CN731" s="451"/>
      <c r="CO731" s="451"/>
      <c r="CP731" s="451"/>
      <c r="CQ731" s="451"/>
      <c r="CR731" s="451"/>
      <c r="CS731" s="451"/>
      <c r="CT731" s="451"/>
      <c r="CU731" s="451"/>
      <c r="CV731" s="451"/>
      <c r="CW731" s="451"/>
      <c r="CX731" s="451"/>
      <c r="CY731" s="451"/>
      <c r="CZ731" s="451"/>
      <c r="DA731" s="451"/>
      <c r="DB731" s="451"/>
      <c r="DC731" s="451"/>
      <c r="DD731" s="451"/>
      <c r="DE731" s="451"/>
      <c r="DF731" s="451"/>
      <c r="DG731" s="451"/>
      <c r="DH731" s="451"/>
      <c r="DI731" s="451"/>
      <c r="DJ731" s="451"/>
      <c r="DK731" s="451"/>
      <c r="DL731" s="451"/>
      <c r="DM731" s="451"/>
      <c r="DN731" s="451"/>
      <c r="DO731" s="451"/>
      <c r="DP731" s="451"/>
      <c r="DQ731" s="451"/>
      <c r="DR731" s="451"/>
      <c r="DS731" s="451"/>
      <c r="DT731" s="451"/>
      <c r="DU731" s="451"/>
      <c r="DV731" s="451"/>
      <c r="DW731" s="451"/>
      <c r="DX731" s="451"/>
      <c r="DY731" s="451"/>
      <c r="DZ731" s="451"/>
      <c r="EA731" s="451"/>
      <c r="EB731" s="451"/>
      <c r="EC731" s="451"/>
      <c r="ED731" s="451"/>
      <c r="EE731" s="451"/>
      <c r="EF731" s="451"/>
      <c r="EG731" s="451"/>
      <c r="EH731" s="451"/>
      <c r="EI731" s="451"/>
      <c r="EJ731" s="451"/>
      <c r="EK731" s="451"/>
      <c r="EL731" s="451"/>
      <c r="EM731" s="451"/>
      <c r="EN731" s="451"/>
      <c r="EO731" s="451"/>
      <c r="EP731" s="451"/>
      <c r="EQ731" s="451"/>
      <c r="ER731" s="451"/>
      <c r="ES731" s="451"/>
      <c r="ET731" s="451"/>
      <c r="EU731" s="451"/>
      <c r="EV731" s="451"/>
      <c r="EW731" s="451"/>
      <c r="EX731" s="451"/>
      <c r="EY731" s="451"/>
      <c r="EZ731" s="451"/>
      <c r="FA731" s="451"/>
      <c r="FB731" s="451"/>
      <c r="FC731" s="451"/>
      <c r="FD731" s="451"/>
      <c r="FE731" s="451"/>
      <c r="FF731" s="451"/>
      <c r="FG731" s="451"/>
      <c r="FH731" s="451"/>
      <c r="FI731" s="451"/>
      <c r="FJ731" s="451"/>
      <c r="FK731" s="451"/>
      <c r="FL731" s="451"/>
      <c r="FM731" s="451"/>
      <c r="FN731" s="451"/>
    </row>
    <row r="732" spans="1:170" ht="15.75" customHeight="1">
      <c r="A732" s="451"/>
      <c r="B732" s="451"/>
      <c r="C732" s="451"/>
      <c r="D732" s="451"/>
      <c r="E732" s="451"/>
      <c r="F732" s="451"/>
      <c r="G732" s="451"/>
      <c r="H732" s="451"/>
      <c r="I732" s="451"/>
      <c r="J732" s="451"/>
      <c r="K732" s="451"/>
      <c r="L732" s="451"/>
      <c r="M732" s="451"/>
      <c r="N732" s="451"/>
      <c r="O732" s="451"/>
      <c r="P732" s="451"/>
      <c r="Q732" s="451"/>
      <c r="R732" s="451"/>
      <c r="S732" s="451"/>
      <c r="T732" s="451"/>
      <c r="U732" s="451"/>
      <c r="V732" s="451"/>
      <c r="W732" s="451"/>
      <c r="X732" s="451"/>
      <c r="Y732" s="451"/>
      <c r="Z732" s="451"/>
      <c r="AA732" s="451"/>
      <c r="AB732" s="451"/>
      <c r="AC732" s="451"/>
      <c r="AD732" s="451"/>
      <c r="AE732" s="451"/>
      <c r="AF732" s="451"/>
      <c r="AG732" s="451"/>
      <c r="AH732" s="451"/>
      <c r="AI732" s="451"/>
      <c r="AJ732" s="451"/>
      <c r="AK732" s="451"/>
      <c r="AL732" s="451"/>
      <c r="AM732" s="451"/>
      <c r="AN732" s="451"/>
      <c r="AO732" s="451"/>
      <c r="AP732" s="451"/>
      <c r="AQ732" s="451"/>
      <c r="AR732" s="451"/>
      <c r="AS732" s="451"/>
      <c r="AT732" s="451"/>
      <c r="AU732" s="451"/>
      <c r="AV732" s="451"/>
      <c r="AW732" s="451"/>
      <c r="AX732" s="451"/>
      <c r="AY732" s="451"/>
      <c r="AZ732" s="451"/>
      <c r="BA732" s="451"/>
      <c r="BB732" s="451"/>
      <c r="BC732" s="451"/>
      <c r="BD732" s="451"/>
      <c r="BE732" s="451"/>
      <c r="BF732" s="451"/>
      <c r="BG732" s="451"/>
      <c r="BH732" s="451"/>
      <c r="BI732" s="451"/>
      <c r="BJ732" s="451"/>
      <c r="BK732" s="451"/>
      <c r="BL732" s="451"/>
      <c r="BM732" s="451"/>
      <c r="BN732" s="451"/>
      <c r="BO732" s="451"/>
      <c r="BP732" s="451"/>
      <c r="BQ732" s="451"/>
      <c r="BR732" s="451"/>
      <c r="BS732" s="451"/>
      <c r="BT732" s="451"/>
      <c r="BU732" s="451"/>
      <c r="BV732" s="451"/>
      <c r="BW732" s="451"/>
      <c r="BX732" s="451"/>
      <c r="BY732" s="451"/>
      <c r="BZ732" s="451"/>
      <c r="CA732" s="451"/>
      <c r="CB732" s="451"/>
      <c r="CC732" s="451"/>
      <c r="CD732" s="451"/>
      <c r="CE732" s="451"/>
      <c r="CF732" s="451"/>
      <c r="CG732" s="451"/>
      <c r="CH732" s="451"/>
      <c r="CI732" s="451"/>
      <c r="CJ732" s="451"/>
      <c r="CK732" s="451"/>
      <c r="CL732" s="451"/>
      <c r="CM732" s="451"/>
      <c r="CN732" s="451"/>
      <c r="CO732" s="451"/>
      <c r="CP732" s="451"/>
      <c r="CQ732" s="451"/>
      <c r="CR732" s="451"/>
      <c r="CS732" s="451"/>
      <c r="CT732" s="451"/>
      <c r="CU732" s="451"/>
      <c r="CV732" s="451"/>
      <c r="CW732" s="451"/>
      <c r="CX732" s="451"/>
      <c r="CY732" s="451"/>
      <c r="CZ732" s="451"/>
      <c r="DA732" s="451"/>
      <c r="DB732" s="451"/>
      <c r="DC732" s="451"/>
      <c r="DD732" s="451"/>
      <c r="DE732" s="451"/>
      <c r="DF732" s="451"/>
      <c r="DG732" s="451"/>
      <c r="DH732" s="451"/>
      <c r="DI732" s="451"/>
      <c r="DJ732" s="451"/>
      <c r="DK732" s="451"/>
      <c r="DL732" s="451"/>
      <c r="DM732" s="451"/>
      <c r="DN732" s="451"/>
      <c r="DO732" s="451"/>
      <c r="DP732" s="451"/>
      <c r="DQ732" s="451"/>
      <c r="DR732" s="451"/>
      <c r="DS732" s="451"/>
      <c r="DT732" s="451"/>
      <c r="DU732" s="451"/>
      <c r="DV732" s="451"/>
      <c r="DW732" s="451"/>
      <c r="DX732" s="451"/>
      <c r="DY732" s="451"/>
      <c r="DZ732" s="451"/>
      <c r="EA732" s="451"/>
      <c r="EB732" s="451"/>
      <c r="EC732" s="451"/>
      <c r="ED732" s="451"/>
      <c r="EE732" s="451"/>
      <c r="EF732" s="451"/>
      <c r="EG732" s="451"/>
      <c r="EH732" s="451"/>
      <c r="EI732" s="451"/>
      <c r="EJ732" s="451"/>
      <c r="EK732" s="451"/>
      <c r="EL732" s="451"/>
      <c r="EM732" s="451"/>
      <c r="EN732" s="451"/>
      <c r="EO732" s="451"/>
      <c r="EP732" s="451"/>
      <c r="EQ732" s="451"/>
      <c r="ER732" s="451"/>
      <c r="ES732" s="451"/>
      <c r="ET732" s="451"/>
      <c r="EU732" s="451"/>
      <c r="EV732" s="451"/>
      <c r="EW732" s="451"/>
      <c r="EX732" s="451"/>
      <c r="EY732" s="451"/>
      <c r="EZ732" s="451"/>
      <c r="FA732" s="451"/>
      <c r="FB732" s="451"/>
      <c r="FC732" s="451"/>
      <c r="FD732" s="451"/>
      <c r="FE732" s="451"/>
      <c r="FF732" s="451"/>
      <c r="FG732" s="451"/>
      <c r="FH732" s="451"/>
      <c r="FI732" s="451"/>
      <c r="FJ732" s="451"/>
      <c r="FK732" s="451"/>
      <c r="FL732" s="451"/>
      <c r="FM732" s="451"/>
      <c r="FN732" s="451"/>
    </row>
    <row r="733" spans="1:170" ht="15.75" customHeight="1">
      <c r="A733" s="451"/>
      <c r="B733" s="451"/>
      <c r="C733" s="451"/>
      <c r="D733" s="451"/>
      <c r="E733" s="451"/>
      <c r="F733" s="451"/>
      <c r="G733" s="451"/>
      <c r="H733" s="451"/>
      <c r="I733" s="451"/>
      <c r="J733" s="451"/>
      <c r="K733" s="451"/>
      <c r="L733" s="451"/>
      <c r="M733" s="451"/>
      <c r="N733" s="451"/>
      <c r="O733" s="451"/>
      <c r="P733" s="451"/>
      <c r="Q733" s="451"/>
      <c r="R733" s="451"/>
      <c r="S733" s="451"/>
      <c r="T733" s="451"/>
      <c r="U733" s="451"/>
      <c r="V733" s="451"/>
      <c r="W733" s="451"/>
      <c r="X733" s="451"/>
      <c r="Y733" s="451"/>
      <c r="Z733" s="451"/>
      <c r="AA733" s="451"/>
      <c r="AB733" s="451"/>
      <c r="AC733" s="451"/>
      <c r="AD733" s="451"/>
      <c r="AE733" s="451"/>
      <c r="AF733" s="451"/>
      <c r="AG733" s="451"/>
      <c r="AH733" s="451"/>
      <c r="AI733" s="451"/>
      <c r="AJ733" s="451"/>
      <c r="AK733" s="451"/>
      <c r="AL733" s="451"/>
      <c r="AM733" s="451"/>
      <c r="AN733" s="451"/>
      <c r="AO733" s="451"/>
      <c r="AP733" s="451"/>
      <c r="AQ733" s="451"/>
      <c r="AR733" s="451"/>
      <c r="AS733" s="451"/>
      <c r="AT733" s="451"/>
      <c r="AU733" s="451"/>
      <c r="AV733" s="451"/>
      <c r="AW733" s="451"/>
      <c r="AX733" s="451"/>
      <c r="AY733" s="451"/>
      <c r="AZ733" s="451"/>
      <c r="BA733" s="451"/>
      <c r="BB733" s="451"/>
      <c r="BC733" s="451"/>
      <c r="BD733" s="451"/>
      <c r="BE733" s="451"/>
      <c r="BF733" s="451"/>
      <c r="BG733" s="451"/>
      <c r="BH733" s="451"/>
      <c r="BI733" s="451"/>
      <c r="BJ733" s="451"/>
      <c r="BK733" s="451"/>
      <c r="BL733" s="451"/>
      <c r="BM733" s="451"/>
      <c r="BN733" s="451"/>
      <c r="BO733" s="451"/>
      <c r="BP733" s="451"/>
      <c r="BQ733" s="451"/>
      <c r="BR733" s="451"/>
      <c r="BS733" s="451"/>
      <c r="BT733" s="451"/>
      <c r="BU733" s="451"/>
      <c r="BV733" s="451"/>
      <c r="BW733" s="451"/>
      <c r="BX733" s="451"/>
      <c r="BY733" s="451"/>
      <c r="BZ733" s="451"/>
      <c r="CA733" s="451"/>
      <c r="CB733" s="451"/>
      <c r="CC733" s="451"/>
      <c r="CD733" s="451"/>
      <c r="CE733" s="451"/>
      <c r="CF733" s="451"/>
      <c r="CG733" s="451"/>
      <c r="CH733" s="451"/>
      <c r="CI733" s="451"/>
      <c r="CJ733" s="451"/>
      <c r="CK733" s="451"/>
      <c r="CL733" s="451"/>
      <c r="CM733" s="451"/>
      <c r="CN733" s="451"/>
      <c r="CO733" s="451"/>
      <c r="CP733" s="451"/>
      <c r="CQ733" s="451"/>
      <c r="CR733" s="451"/>
      <c r="CS733" s="451"/>
      <c r="CT733" s="451"/>
      <c r="CU733" s="451"/>
      <c r="CV733" s="451"/>
      <c r="CW733" s="451"/>
      <c r="CX733" s="451"/>
      <c r="CY733" s="451"/>
      <c r="CZ733" s="451"/>
      <c r="DA733" s="451"/>
      <c r="DB733" s="451"/>
      <c r="DC733" s="451"/>
      <c r="DD733" s="451"/>
      <c r="DE733" s="451"/>
      <c r="DF733" s="451"/>
      <c r="DG733" s="451"/>
      <c r="DH733" s="451"/>
      <c r="DI733" s="451"/>
      <c r="DJ733" s="451"/>
      <c r="DK733" s="451"/>
      <c r="DL733" s="451"/>
      <c r="DM733" s="451"/>
      <c r="DN733" s="451"/>
      <c r="DO733" s="451"/>
      <c r="DP733" s="451"/>
      <c r="DQ733" s="451"/>
      <c r="DR733" s="451"/>
      <c r="DS733" s="451"/>
      <c r="DT733" s="451"/>
      <c r="DU733" s="451"/>
      <c r="DV733" s="451"/>
      <c r="DW733" s="451"/>
      <c r="DX733" s="451"/>
      <c r="DY733" s="451"/>
      <c r="DZ733" s="451"/>
      <c r="EA733" s="451"/>
      <c r="EB733" s="451"/>
      <c r="EC733" s="451"/>
      <c r="ED733" s="451"/>
      <c r="EE733" s="451"/>
      <c r="EF733" s="451"/>
      <c r="EG733" s="451"/>
      <c r="EH733" s="451"/>
      <c r="EI733" s="451"/>
      <c r="EJ733" s="451"/>
      <c r="EK733" s="451"/>
      <c r="EL733" s="451"/>
      <c r="EM733" s="451"/>
      <c r="EN733" s="451"/>
      <c r="EO733" s="451"/>
      <c r="EP733" s="451"/>
      <c r="EQ733" s="451"/>
      <c r="ER733" s="451"/>
      <c r="ES733" s="451"/>
      <c r="ET733" s="451"/>
      <c r="EU733" s="451"/>
      <c r="EV733" s="451"/>
      <c r="EW733" s="451"/>
      <c r="EX733" s="451"/>
      <c r="EY733" s="451"/>
      <c r="EZ733" s="451"/>
      <c r="FA733" s="451"/>
      <c r="FB733" s="451"/>
      <c r="FC733" s="451"/>
      <c r="FD733" s="451"/>
      <c r="FE733" s="451"/>
      <c r="FF733" s="451"/>
      <c r="FG733" s="451"/>
      <c r="FH733" s="451"/>
      <c r="FI733" s="451"/>
      <c r="FJ733" s="451"/>
      <c r="FK733" s="451"/>
      <c r="FL733" s="451"/>
      <c r="FM733" s="451"/>
      <c r="FN733" s="451"/>
    </row>
    <row r="734" spans="1:170" ht="15.75" customHeight="1">
      <c r="A734" s="451"/>
      <c r="B734" s="451"/>
      <c r="C734" s="451"/>
      <c r="D734" s="451"/>
      <c r="E734" s="451"/>
      <c r="F734" s="451"/>
      <c r="G734" s="451"/>
      <c r="H734" s="451"/>
      <c r="I734" s="451"/>
      <c r="J734" s="451"/>
      <c r="K734" s="451"/>
      <c r="L734" s="451"/>
      <c r="M734" s="451"/>
      <c r="N734" s="451"/>
      <c r="O734" s="451"/>
      <c r="P734" s="451"/>
      <c r="Q734" s="451"/>
      <c r="R734" s="451"/>
      <c r="S734" s="451"/>
      <c r="T734" s="451"/>
      <c r="U734" s="451"/>
      <c r="V734" s="451"/>
      <c r="W734" s="451"/>
      <c r="X734" s="451"/>
      <c r="Y734" s="451"/>
      <c r="Z734" s="451"/>
      <c r="AA734" s="451"/>
      <c r="AB734" s="451"/>
      <c r="AC734" s="451"/>
      <c r="AD734" s="451"/>
      <c r="AE734" s="451"/>
      <c r="AF734" s="451"/>
      <c r="AG734" s="451"/>
      <c r="AH734" s="451"/>
      <c r="AI734" s="451"/>
      <c r="AJ734" s="451"/>
      <c r="AK734" s="451"/>
      <c r="AL734" s="451"/>
      <c r="AM734" s="451"/>
      <c r="AN734" s="451"/>
      <c r="AO734" s="451"/>
      <c r="AP734" s="451"/>
      <c r="AQ734" s="451"/>
      <c r="AR734" s="451"/>
      <c r="AS734" s="451"/>
      <c r="AT734" s="451"/>
      <c r="AU734" s="451"/>
      <c r="AV734" s="451"/>
      <c r="AW734" s="451"/>
      <c r="AX734" s="451"/>
      <c r="AY734" s="451"/>
      <c r="AZ734" s="451"/>
      <c r="BA734" s="451"/>
      <c r="BB734" s="451"/>
      <c r="BC734" s="451"/>
      <c r="BD734" s="451"/>
      <c r="BE734" s="451"/>
      <c r="BF734" s="451"/>
      <c r="BG734" s="451"/>
      <c r="BH734" s="451"/>
      <c r="BI734" s="451"/>
      <c r="BJ734" s="451"/>
      <c r="BK734" s="451"/>
      <c r="BL734" s="451"/>
      <c r="BM734" s="451"/>
      <c r="BN734" s="451"/>
      <c r="BO734" s="451"/>
      <c r="BP734" s="451"/>
      <c r="BQ734" s="451"/>
      <c r="BR734" s="451"/>
      <c r="BS734" s="451"/>
      <c r="BT734" s="451"/>
      <c r="BU734" s="451"/>
      <c r="BV734" s="451"/>
      <c r="BW734" s="451"/>
      <c r="BX734" s="451"/>
      <c r="BY734" s="451"/>
      <c r="BZ734" s="451"/>
      <c r="CA734" s="451"/>
      <c r="CB734" s="451"/>
      <c r="CC734" s="451"/>
      <c r="CD734" s="451"/>
      <c r="CE734" s="451"/>
      <c r="CF734" s="451"/>
      <c r="CG734" s="451"/>
      <c r="CH734" s="451"/>
      <c r="CI734" s="451"/>
      <c r="CJ734" s="451"/>
      <c r="CK734" s="451"/>
      <c r="CL734" s="451"/>
      <c r="CM734" s="451"/>
      <c r="CN734" s="451"/>
      <c r="CO734" s="451"/>
      <c r="CP734" s="451"/>
      <c r="CQ734" s="451"/>
      <c r="CR734" s="451"/>
      <c r="CS734" s="451"/>
      <c r="CT734" s="451"/>
      <c r="CU734" s="451"/>
      <c r="CV734" s="451"/>
      <c r="CW734" s="451"/>
      <c r="CX734" s="451"/>
      <c r="CY734" s="451"/>
      <c r="CZ734" s="451"/>
      <c r="DA734" s="451"/>
      <c r="DB734" s="451"/>
      <c r="DC734" s="451"/>
      <c r="DD734" s="451"/>
      <c r="DE734" s="451"/>
      <c r="DF734" s="451"/>
      <c r="DG734" s="451"/>
      <c r="DH734" s="451"/>
      <c r="DI734" s="451"/>
      <c r="DJ734" s="451"/>
      <c r="DK734" s="451"/>
      <c r="DL734" s="451"/>
      <c r="DM734" s="451"/>
      <c r="DN734" s="451"/>
      <c r="DO734" s="451"/>
      <c r="DP734" s="451"/>
      <c r="DQ734" s="451"/>
      <c r="DR734" s="451"/>
      <c r="DS734" s="451"/>
      <c r="DT734" s="451"/>
      <c r="DU734" s="451"/>
      <c r="DV734" s="451"/>
      <c r="DW734" s="451"/>
      <c r="DX734" s="451"/>
      <c r="DY734" s="451"/>
      <c r="DZ734" s="451"/>
      <c r="EA734" s="451"/>
      <c r="EB734" s="451"/>
      <c r="EC734" s="451"/>
      <c r="ED734" s="451"/>
      <c r="EE734" s="451"/>
      <c r="EF734" s="451"/>
      <c r="EG734" s="451"/>
      <c r="EH734" s="451"/>
      <c r="EI734" s="451"/>
      <c r="EJ734" s="451"/>
      <c r="EK734" s="451"/>
      <c r="EL734" s="451"/>
      <c r="EM734" s="451"/>
      <c r="EN734" s="451"/>
      <c r="EO734" s="451"/>
      <c r="EP734" s="451"/>
      <c r="EQ734" s="451"/>
      <c r="ER734" s="451"/>
      <c r="ES734" s="451"/>
      <c r="ET734" s="451"/>
      <c r="EU734" s="451"/>
      <c r="EV734" s="451"/>
      <c r="EW734" s="451"/>
      <c r="EX734" s="451"/>
      <c r="EY734" s="451"/>
      <c r="EZ734" s="451"/>
      <c r="FA734" s="451"/>
      <c r="FB734" s="451"/>
      <c r="FC734" s="451"/>
      <c r="FD734" s="451"/>
      <c r="FE734" s="451"/>
      <c r="FF734" s="451"/>
      <c r="FG734" s="451"/>
      <c r="FH734" s="451"/>
      <c r="FI734" s="451"/>
      <c r="FJ734" s="451"/>
      <c r="FK734" s="451"/>
      <c r="FL734" s="451"/>
      <c r="FM734" s="451"/>
      <c r="FN734" s="451"/>
    </row>
    <row r="735" spans="1:170" ht="15.75" customHeight="1">
      <c r="A735" s="451"/>
      <c r="B735" s="451"/>
      <c r="C735" s="451"/>
      <c r="D735" s="451"/>
      <c r="E735" s="451"/>
      <c r="F735" s="451"/>
      <c r="G735" s="451"/>
      <c r="H735" s="451"/>
      <c r="I735" s="451"/>
      <c r="J735" s="451"/>
      <c r="K735" s="451"/>
      <c r="L735" s="451"/>
      <c r="M735" s="451"/>
      <c r="N735" s="451"/>
      <c r="O735" s="451"/>
      <c r="P735" s="451"/>
      <c r="Q735" s="451"/>
      <c r="R735" s="451"/>
      <c r="S735" s="451"/>
      <c r="T735" s="451"/>
      <c r="U735" s="451"/>
      <c r="V735" s="451"/>
      <c r="W735" s="451"/>
      <c r="X735" s="451"/>
      <c r="Y735" s="451"/>
      <c r="Z735" s="451"/>
      <c r="AA735" s="451"/>
      <c r="AB735" s="451"/>
      <c r="AC735" s="451"/>
      <c r="AD735" s="451"/>
      <c r="AE735" s="451"/>
      <c r="AF735" s="451"/>
      <c r="AG735" s="451"/>
      <c r="AH735" s="451"/>
      <c r="AI735" s="451"/>
      <c r="AJ735" s="451"/>
      <c r="AK735" s="451"/>
      <c r="AL735" s="451"/>
      <c r="AM735" s="451"/>
      <c r="AN735" s="451"/>
      <c r="AO735" s="451"/>
      <c r="AP735" s="451"/>
      <c r="AQ735" s="451"/>
      <c r="AR735" s="451"/>
      <c r="AS735" s="451"/>
      <c r="AT735" s="451"/>
      <c r="AU735" s="451"/>
      <c r="AV735" s="451"/>
      <c r="AW735" s="451"/>
      <c r="AX735" s="451"/>
      <c r="AY735" s="451"/>
      <c r="AZ735" s="451"/>
      <c r="BA735" s="451"/>
      <c r="BB735" s="451"/>
      <c r="BC735" s="451"/>
      <c r="BD735" s="451"/>
      <c r="BE735" s="451"/>
      <c r="BF735" s="451"/>
      <c r="BG735" s="451"/>
      <c r="BH735" s="451"/>
      <c r="BI735" s="451"/>
      <c r="BJ735" s="451"/>
      <c r="BK735" s="451"/>
      <c r="BL735" s="451"/>
      <c r="BM735" s="451"/>
      <c r="BN735" s="451"/>
      <c r="BO735" s="451"/>
      <c r="BP735" s="451"/>
      <c r="BQ735" s="451"/>
      <c r="BR735" s="451"/>
      <c r="BS735" s="451"/>
      <c r="BT735" s="451"/>
      <c r="BU735" s="451"/>
      <c r="BV735" s="451"/>
      <c r="BW735" s="451"/>
      <c r="BX735" s="451"/>
      <c r="BY735" s="451"/>
      <c r="BZ735" s="451"/>
      <c r="CA735" s="451"/>
      <c r="CB735" s="451"/>
      <c r="CC735" s="451"/>
      <c r="CD735" s="451"/>
      <c r="CE735" s="451"/>
      <c r="CF735" s="451"/>
      <c r="CG735" s="451"/>
      <c r="CH735" s="451"/>
      <c r="CI735" s="451"/>
      <c r="CJ735" s="451"/>
      <c r="CK735" s="451"/>
      <c r="CL735" s="451"/>
      <c r="CM735" s="451"/>
      <c r="CN735" s="451"/>
      <c r="CO735" s="451"/>
      <c r="CP735" s="451"/>
      <c r="CQ735" s="451"/>
      <c r="CR735" s="451"/>
      <c r="CS735" s="451"/>
      <c r="CT735" s="451"/>
      <c r="CU735" s="451"/>
      <c r="CV735" s="451"/>
      <c r="CW735" s="451"/>
      <c r="CX735" s="451"/>
      <c r="CY735" s="451"/>
      <c r="CZ735" s="451"/>
      <c r="DA735" s="451"/>
      <c r="DB735" s="451"/>
      <c r="DC735" s="451"/>
      <c r="DD735" s="451"/>
      <c r="DE735" s="451"/>
      <c r="DF735" s="451"/>
      <c r="DG735" s="451"/>
      <c r="DH735" s="451"/>
      <c r="DI735" s="451"/>
      <c r="DJ735" s="451"/>
      <c r="DK735" s="451"/>
      <c r="DL735" s="451"/>
      <c r="DM735" s="451"/>
      <c r="DN735" s="451"/>
      <c r="DO735" s="451"/>
      <c r="DP735" s="451"/>
      <c r="DQ735" s="451"/>
      <c r="DR735" s="451"/>
      <c r="DS735" s="451"/>
      <c r="DT735" s="451"/>
      <c r="DU735" s="451"/>
      <c r="DV735" s="451"/>
      <c r="DW735" s="451"/>
      <c r="DX735" s="451"/>
      <c r="DY735" s="451"/>
      <c r="DZ735" s="451"/>
      <c r="EA735" s="451"/>
      <c r="EB735" s="451"/>
      <c r="EC735" s="451"/>
      <c r="ED735" s="451"/>
      <c r="EE735" s="451"/>
      <c r="EF735" s="451"/>
      <c r="EG735" s="451"/>
      <c r="EH735" s="451"/>
      <c r="EI735" s="451"/>
      <c r="EJ735" s="451"/>
      <c r="EK735" s="451"/>
      <c r="EL735" s="451"/>
      <c r="EM735" s="451"/>
      <c r="EN735" s="451"/>
      <c r="EO735" s="451"/>
      <c r="EP735" s="451"/>
      <c r="EQ735" s="451"/>
      <c r="ER735" s="451"/>
      <c r="ES735" s="451"/>
      <c r="ET735" s="451"/>
      <c r="EU735" s="451"/>
      <c r="EV735" s="451"/>
      <c r="EW735" s="451"/>
      <c r="EX735" s="451"/>
      <c r="EY735" s="451"/>
      <c r="EZ735" s="451"/>
      <c r="FA735" s="451"/>
      <c r="FB735" s="451"/>
      <c r="FC735" s="451"/>
      <c r="FD735" s="451"/>
      <c r="FE735" s="451"/>
      <c r="FF735" s="451"/>
      <c r="FG735" s="451"/>
      <c r="FH735" s="451"/>
      <c r="FI735" s="451"/>
      <c r="FJ735" s="451"/>
      <c r="FK735" s="451"/>
      <c r="FL735" s="451"/>
      <c r="FM735" s="451"/>
      <c r="FN735" s="451"/>
    </row>
    <row r="736" spans="1:170" ht="15.75" customHeight="1">
      <c r="A736" s="451"/>
      <c r="B736" s="451"/>
      <c r="C736" s="451"/>
      <c r="D736" s="451"/>
      <c r="E736" s="451"/>
      <c r="F736" s="451"/>
      <c r="G736" s="451"/>
      <c r="H736" s="451"/>
      <c r="I736" s="451"/>
      <c r="J736" s="451"/>
      <c r="K736" s="451"/>
      <c r="L736" s="451"/>
      <c r="M736" s="451"/>
      <c r="N736" s="451"/>
      <c r="O736" s="451"/>
      <c r="P736" s="451"/>
      <c r="Q736" s="451"/>
      <c r="R736" s="451"/>
      <c r="S736" s="451"/>
      <c r="T736" s="451"/>
      <c r="U736" s="451"/>
      <c r="V736" s="451"/>
      <c r="W736" s="451"/>
      <c r="X736" s="451"/>
      <c r="Y736" s="451"/>
      <c r="Z736" s="451"/>
      <c r="AA736" s="451"/>
      <c r="AB736" s="451"/>
      <c r="AC736" s="451"/>
      <c r="AD736" s="451"/>
      <c r="AE736" s="451"/>
      <c r="AF736" s="451"/>
      <c r="AG736" s="451"/>
      <c r="AH736" s="451"/>
      <c r="AI736" s="451"/>
      <c r="AJ736" s="451"/>
      <c r="AK736" s="451"/>
      <c r="AL736" s="451"/>
      <c r="AM736" s="451"/>
      <c r="AN736" s="451"/>
      <c r="AO736" s="451"/>
      <c r="AP736" s="451"/>
      <c r="AQ736" s="451"/>
      <c r="AR736" s="451"/>
      <c r="AS736" s="451"/>
      <c r="AT736" s="451"/>
      <c r="AU736" s="451"/>
      <c r="AV736" s="451"/>
      <c r="AW736" s="451"/>
      <c r="AX736" s="451"/>
      <c r="AY736" s="451"/>
      <c r="AZ736" s="451"/>
      <c r="BA736" s="451"/>
      <c r="BB736" s="451"/>
      <c r="BC736" s="451"/>
      <c r="BD736" s="451"/>
      <c r="BE736" s="451"/>
      <c r="BF736" s="451"/>
      <c r="BG736" s="451"/>
      <c r="BH736" s="451"/>
      <c r="BI736" s="451"/>
      <c r="BJ736" s="451"/>
      <c r="BK736" s="451"/>
      <c r="BL736" s="451"/>
      <c r="BM736" s="451"/>
      <c r="BN736" s="451"/>
      <c r="BO736" s="451"/>
      <c r="BP736" s="451"/>
      <c r="BQ736" s="451"/>
      <c r="BR736" s="451"/>
      <c r="BS736" s="451"/>
      <c r="BT736" s="451"/>
      <c r="BU736" s="451"/>
      <c r="BV736" s="451"/>
      <c r="BW736" s="451"/>
      <c r="BX736" s="451"/>
      <c r="BY736" s="451"/>
      <c r="BZ736" s="451"/>
      <c r="CA736" s="451"/>
      <c r="CB736" s="451"/>
      <c r="CC736" s="451"/>
      <c r="CD736" s="451"/>
      <c r="CE736" s="451"/>
      <c r="CF736" s="451"/>
      <c r="CG736" s="451"/>
      <c r="CH736" s="451"/>
      <c r="CI736" s="451"/>
      <c r="CJ736" s="451"/>
      <c r="CK736" s="451"/>
      <c r="CL736" s="451"/>
      <c r="CM736" s="451"/>
      <c r="CN736" s="451"/>
      <c r="CO736" s="451"/>
      <c r="CP736" s="451"/>
      <c r="CQ736" s="451"/>
      <c r="CR736" s="451"/>
      <c r="CS736" s="451"/>
      <c r="CT736" s="451"/>
      <c r="CU736" s="451"/>
      <c r="CV736" s="451"/>
      <c r="CW736" s="451"/>
      <c r="CX736" s="451"/>
      <c r="CY736" s="451"/>
      <c r="CZ736" s="451"/>
      <c r="DA736" s="451"/>
      <c r="DB736" s="451"/>
      <c r="DC736" s="451"/>
      <c r="DD736" s="451"/>
      <c r="DE736" s="451"/>
      <c r="DF736" s="451"/>
      <c r="DG736" s="451"/>
      <c r="DH736" s="451"/>
      <c r="DI736" s="451"/>
      <c r="DJ736" s="451"/>
      <c r="DK736" s="451"/>
      <c r="DL736" s="451"/>
      <c r="DM736" s="451"/>
      <c r="DN736" s="451"/>
      <c r="DO736" s="451"/>
      <c r="DP736" s="451"/>
      <c r="DQ736" s="451"/>
      <c r="DR736" s="451"/>
      <c r="DS736" s="451"/>
      <c r="DT736" s="451"/>
      <c r="DU736" s="451"/>
      <c r="DV736" s="451"/>
      <c r="DW736" s="451"/>
      <c r="DX736" s="451"/>
      <c r="DY736" s="451"/>
      <c r="DZ736" s="451"/>
      <c r="EA736" s="451"/>
      <c r="EB736" s="451"/>
      <c r="EC736" s="451"/>
      <c r="ED736" s="451"/>
      <c r="EE736" s="451"/>
      <c r="EF736" s="451"/>
      <c r="EG736" s="451"/>
      <c r="EH736" s="451"/>
      <c r="EI736" s="451"/>
      <c r="EJ736" s="451"/>
      <c r="EK736" s="451"/>
      <c r="EL736" s="451"/>
      <c r="EM736" s="451"/>
      <c r="EN736" s="451"/>
      <c r="EO736" s="451"/>
      <c r="EP736" s="451"/>
      <c r="EQ736" s="451"/>
      <c r="ER736" s="451"/>
      <c r="ES736" s="451"/>
      <c r="ET736" s="451"/>
      <c r="EU736" s="451"/>
      <c r="EV736" s="451"/>
      <c r="EW736" s="451"/>
      <c r="EX736" s="451"/>
      <c r="EY736" s="451"/>
      <c r="EZ736" s="451"/>
      <c r="FA736" s="451"/>
      <c r="FB736" s="451"/>
      <c r="FC736" s="451"/>
      <c r="FD736" s="451"/>
      <c r="FE736" s="451"/>
      <c r="FF736" s="451"/>
      <c r="FG736" s="451"/>
      <c r="FH736" s="451"/>
      <c r="FI736" s="451"/>
      <c r="FJ736" s="451"/>
      <c r="FK736" s="451"/>
      <c r="FL736" s="451"/>
      <c r="FM736" s="451"/>
      <c r="FN736" s="451"/>
    </row>
    <row r="737" spans="1:170" ht="15.75" customHeight="1">
      <c r="A737" s="451"/>
      <c r="B737" s="451"/>
      <c r="C737" s="451"/>
      <c r="D737" s="451"/>
      <c r="E737" s="451"/>
      <c r="F737" s="451"/>
      <c r="G737" s="451"/>
      <c r="H737" s="451"/>
      <c r="I737" s="451"/>
      <c r="J737" s="451"/>
      <c r="K737" s="451"/>
      <c r="L737" s="451"/>
      <c r="M737" s="451"/>
      <c r="N737" s="451"/>
      <c r="O737" s="451"/>
      <c r="P737" s="451"/>
      <c r="Q737" s="451"/>
      <c r="R737" s="451"/>
      <c r="S737" s="451"/>
      <c r="T737" s="451"/>
      <c r="U737" s="451"/>
      <c r="V737" s="451"/>
      <c r="W737" s="451"/>
      <c r="X737" s="451"/>
      <c r="Y737" s="451"/>
      <c r="Z737" s="451"/>
      <c r="AA737" s="451"/>
      <c r="AB737" s="451"/>
      <c r="AC737" s="451"/>
      <c r="AD737" s="451"/>
      <c r="AE737" s="451"/>
      <c r="AF737" s="451"/>
      <c r="AG737" s="451"/>
      <c r="AH737" s="451"/>
      <c r="AI737" s="451"/>
      <c r="AJ737" s="451"/>
      <c r="AK737" s="451"/>
      <c r="AL737" s="451"/>
      <c r="AM737" s="451"/>
      <c r="AN737" s="451"/>
      <c r="AO737" s="451"/>
      <c r="AP737" s="451"/>
      <c r="AQ737" s="451"/>
      <c r="AR737" s="451"/>
      <c r="AS737" s="451"/>
      <c r="AT737" s="451"/>
      <c r="AU737" s="451"/>
      <c r="AV737" s="451"/>
      <c r="AW737" s="451"/>
      <c r="AX737" s="451"/>
      <c r="AY737" s="451"/>
      <c r="AZ737" s="451"/>
      <c r="BA737" s="451"/>
      <c r="BB737" s="451"/>
      <c r="BC737" s="451"/>
      <c r="BD737" s="451"/>
      <c r="BE737" s="451"/>
      <c r="BF737" s="451"/>
      <c r="BG737" s="451"/>
      <c r="BH737" s="451"/>
      <c r="BI737" s="451"/>
      <c r="BJ737" s="451"/>
      <c r="BK737" s="451"/>
      <c r="BL737" s="451"/>
      <c r="BM737" s="451"/>
      <c r="BN737" s="451"/>
      <c r="BO737" s="451"/>
      <c r="BP737" s="451"/>
      <c r="BQ737" s="451"/>
      <c r="BR737" s="451"/>
      <c r="BS737" s="451"/>
      <c r="BT737" s="451"/>
      <c r="BU737" s="451"/>
      <c r="BV737" s="451"/>
      <c r="BW737" s="451"/>
      <c r="BX737" s="451"/>
      <c r="BY737" s="451"/>
      <c r="BZ737" s="451"/>
      <c r="CA737" s="451"/>
      <c r="CB737" s="451"/>
      <c r="CC737" s="451"/>
      <c r="CD737" s="451"/>
      <c r="CE737" s="451"/>
      <c r="CF737" s="451"/>
      <c r="CG737" s="451"/>
      <c r="CH737" s="451"/>
      <c r="CI737" s="451"/>
      <c r="CJ737" s="451"/>
      <c r="CK737" s="451"/>
      <c r="CL737" s="451"/>
      <c r="CM737" s="451"/>
      <c r="CN737" s="451"/>
      <c r="CO737" s="451"/>
      <c r="CP737" s="451"/>
      <c r="CQ737" s="451"/>
      <c r="CR737" s="451"/>
      <c r="CS737" s="451"/>
      <c r="CT737" s="451"/>
      <c r="CU737" s="451"/>
      <c r="CV737" s="451"/>
      <c r="CW737" s="451"/>
      <c r="CX737" s="451"/>
      <c r="CY737" s="451"/>
      <c r="CZ737" s="451"/>
      <c r="DA737" s="451"/>
      <c r="DB737" s="451"/>
      <c r="DC737" s="451"/>
      <c r="DD737" s="451"/>
      <c r="DE737" s="451"/>
      <c r="DF737" s="451"/>
      <c r="DG737" s="451"/>
      <c r="DH737" s="451"/>
      <c r="DI737" s="451"/>
      <c r="DJ737" s="451"/>
      <c r="DK737" s="451"/>
      <c r="DL737" s="451"/>
      <c r="DM737" s="451"/>
      <c r="DN737" s="451"/>
      <c r="DO737" s="451"/>
      <c r="DP737" s="451"/>
      <c r="DQ737" s="451"/>
      <c r="DR737" s="451"/>
      <c r="DS737" s="451"/>
      <c r="DT737" s="451"/>
      <c r="DU737" s="451"/>
      <c r="DV737" s="451"/>
      <c r="DW737" s="451"/>
      <c r="DX737" s="451"/>
      <c r="DY737" s="451"/>
      <c r="DZ737" s="451"/>
      <c r="EA737" s="451"/>
      <c r="EB737" s="451"/>
      <c r="EC737" s="451"/>
      <c r="ED737" s="451"/>
      <c r="EE737" s="451"/>
      <c r="EF737" s="451"/>
      <c r="EG737" s="451"/>
      <c r="EH737" s="451"/>
      <c r="EI737" s="451"/>
      <c r="EJ737" s="451"/>
      <c r="EK737" s="451"/>
      <c r="EL737" s="451"/>
      <c r="EM737" s="451"/>
      <c r="EN737" s="451"/>
      <c r="EO737" s="451"/>
      <c r="EP737" s="451"/>
      <c r="EQ737" s="451"/>
      <c r="ER737" s="451"/>
      <c r="ES737" s="451"/>
      <c r="ET737" s="451"/>
      <c r="EU737" s="451"/>
      <c r="EV737" s="451"/>
      <c r="EW737" s="451"/>
      <c r="EX737" s="451"/>
      <c r="EY737" s="451"/>
      <c r="EZ737" s="451"/>
      <c r="FA737" s="451"/>
      <c r="FB737" s="451"/>
      <c r="FC737" s="451"/>
      <c r="FD737" s="451"/>
      <c r="FE737" s="451"/>
      <c r="FF737" s="451"/>
      <c r="FG737" s="451"/>
      <c r="FH737" s="451"/>
      <c r="FI737" s="451"/>
      <c r="FJ737" s="451"/>
      <c r="FK737" s="451"/>
      <c r="FL737" s="451"/>
      <c r="FM737" s="451"/>
      <c r="FN737" s="451"/>
    </row>
    <row r="738" spans="1:170" ht="15.75" customHeight="1">
      <c r="A738" s="451"/>
      <c r="B738" s="451"/>
      <c r="C738" s="451"/>
      <c r="D738" s="451"/>
      <c r="E738" s="451"/>
      <c r="F738" s="451"/>
      <c r="G738" s="451"/>
      <c r="H738" s="451"/>
      <c r="I738" s="451"/>
      <c r="J738" s="451"/>
      <c r="K738" s="451"/>
      <c r="L738" s="451"/>
      <c r="M738" s="451"/>
      <c r="N738" s="451"/>
      <c r="O738" s="451"/>
      <c r="P738" s="451"/>
      <c r="Q738" s="451"/>
      <c r="R738" s="451"/>
      <c r="S738" s="451"/>
      <c r="T738" s="451"/>
      <c r="U738" s="451"/>
      <c r="V738" s="451"/>
      <c r="W738" s="451"/>
      <c r="X738" s="451"/>
      <c r="Y738" s="451"/>
      <c r="Z738" s="451"/>
      <c r="AA738" s="451"/>
      <c r="AB738" s="451"/>
      <c r="AC738" s="451"/>
      <c r="AD738" s="451"/>
      <c r="AE738" s="451"/>
      <c r="AF738" s="451"/>
      <c r="AG738" s="451"/>
      <c r="AH738" s="451"/>
      <c r="AI738" s="451"/>
      <c r="AJ738" s="451"/>
      <c r="AK738" s="451"/>
      <c r="AL738" s="451"/>
      <c r="AM738" s="451"/>
      <c r="AN738" s="451"/>
      <c r="AO738" s="451"/>
      <c r="AP738" s="451"/>
      <c r="AQ738" s="451"/>
      <c r="AR738" s="451"/>
      <c r="AS738" s="451"/>
      <c r="AT738" s="451"/>
      <c r="AU738" s="451"/>
      <c r="AV738" s="451"/>
      <c r="AW738" s="451"/>
      <c r="AX738" s="451"/>
      <c r="AY738" s="451"/>
      <c r="AZ738" s="451"/>
      <c r="BA738" s="451"/>
      <c r="BB738" s="451"/>
      <c r="BC738" s="451"/>
      <c r="BD738" s="451"/>
      <c r="BE738" s="451"/>
      <c r="BF738" s="451"/>
      <c r="BG738" s="451"/>
      <c r="BH738" s="451"/>
      <c r="BI738" s="451"/>
      <c r="BJ738" s="451"/>
      <c r="BK738" s="451"/>
      <c r="BL738" s="451"/>
      <c r="BM738" s="451"/>
      <c r="BN738" s="451"/>
      <c r="BO738" s="451"/>
      <c r="BP738" s="451"/>
      <c r="BQ738" s="451"/>
      <c r="BR738" s="451"/>
      <c r="BS738" s="451"/>
      <c r="BT738" s="451"/>
      <c r="BU738" s="451"/>
      <c r="BV738" s="451"/>
      <c r="BW738" s="451"/>
      <c r="BX738" s="451"/>
      <c r="BY738" s="451"/>
      <c r="BZ738" s="451"/>
      <c r="CA738" s="451"/>
      <c r="CB738" s="451"/>
      <c r="CC738" s="451"/>
      <c r="CD738" s="451"/>
      <c r="CE738" s="451"/>
      <c r="CF738" s="451"/>
      <c r="CG738" s="451"/>
      <c r="CH738" s="451"/>
      <c r="CI738" s="451"/>
      <c r="CJ738" s="451"/>
      <c r="CK738" s="451"/>
      <c r="CL738" s="451"/>
      <c r="CM738" s="451"/>
      <c r="CN738" s="451"/>
      <c r="CO738" s="451"/>
      <c r="CP738" s="451"/>
      <c r="CQ738" s="451"/>
      <c r="CR738" s="451"/>
      <c r="CS738" s="451"/>
      <c r="CT738" s="451"/>
      <c r="CU738" s="451"/>
      <c r="CV738" s="451"/>
      <c r="CW738" s="451"/>
      <c r="CX738" s="451"/>
      <c r="CY738" s="451"/>
      <c r="CZ738" s="451"/>
      <c r="DA738" s="451"/>
      <c r="DB738" s="451"/>
      <c r="DC738" s="451"/>
      <c r="DD738" s="451"/>
      <c r="DE738" s="451"/>
      <c r="DF738" s="451"/>
      <c r="DG738" s="451"/>
      <c r="DH738" s="451"/>
      <c r="DI738" s="451"/>
      <c r="DJ738" s="451"/>
      <c r="DK738" s="451"/>
      <c r="DL738" s="451"/>
      <c r="DM738" s="451"/>
      <c r="DN738" s="451"/>
      <c r="DO738" s="451"/>
      <c r="DP738" s="451"/>
      <c r="DQ738" s="451"/>
      <c r="DR738" s="451"/>
      <c r="DS738" s="451"/>
      <c r="DT738" s="451"/>
      <c r="DU738" s="451"/>
      <c r="DV738" s="451"/>
      <c r="DW738" s="451"/>
      <c r="DX738" s="451"/>
      <c r="DY738" s="451"/>
      <c r="DZ738" s="451"/>
      <c r="EA738" s="451"/>
      <c r="EB738" s="451"/>
      <c r="EC738" s="451"/>
      <c r="ED738" s="451"/>
      <c r="EE738" s="451"/>
      <c r="EF738" s="451"/>
      <c r="EG738" s="451"/>
      <c r="EH738" s="451"/>
      <c r="EI738" s="451"/>
      <c r="EJ738" s="451"/>
      <c r="EK738" s="451"/>
      <c r="EL738" s="451"/>
      <c r="EM738" s="451"/>
      <c r="EN738" s="451"/>
      <c r="EO738" s="451"/>
      <c r="EP738" s="451"/>
      <c r="EQ738" s="451"/>
      <c r="ER738" s="451"/>
      <c r="ES738" s="451"/>
      <c r="ET738" s="451"/>
      <c r="EU738" s="451"/>
      <c r="EV738" s="451"/>
      <c r="EW738" s="451"/>
      <c r="EX738" s="451"/>
      <c r="EY738" s="451"/>
      <c r="EZ738" s="451"/>
      <c r="FA738" s="451"/>
      <c r="FB738" s="451"/>
      <c r="FC738" s="451"/>
      <c r="FD738" s="451"/>
      <c r="FE738" s="451"/>
      <c r="FF738" s="451"/>
      <c r="FG738" s="451"/>
      <c r="FH738" s="451"/>
      <c r="FI738" s="451"/>
      <c r="FJ738" s="451"/>
      <c r="FK738" s="451"/>
      <c r="FL738" s="451"/>
      <c r="FM738" s="451"/>
      <c r="FN738" s="451"/>
    </row>
    <row r="739" spans="1:170" ht="15.75" customHeight="1">
      <c r="A739" s="451"/>
      <c r="B739" s="451"/>
      <c r="C739" s="451"/>
      <c r="D739" s="451"/>
      <c r="E739" s="451"/>
      <c r="F739" s="451"/>
      <c r="G739" s="451"/>
      <c r="H739" s="451"/>
      <c r="I739" s="451"/>
      <c r="J739" s="451"/>
      <c r="K739" s="451"/>
      <c r="L739" s="451"/>
      <c r="M739" s="451"/>
      <c r="N739" s="451"/>
      <c r="O739" s="451"/>
      <c r="P739" s="451"/>
      <c r="Q739" s="451"/>
      <c r="R739" s="451"/>
      <c r="S739" s="451"/>
      <c r="T739" s="451"/>
      <c r="U739" s="451"/>
      <c r="V739" s="451"/>
      <c r="W739" s="451"/>
      <c r="X739" s="451"/>
      <c r="Y739" s="451"/>
      <c r="Z739" s="451"/>
      <c r="AA739" s="451"/>
      <c r="AB739" s="451"/>
      <c r="AC739" s="451"/>
      <c r="AD739" s="451"/>
      <c r="AE739" s="451"/>
      <c r="AF739" s="451"/>
      <c r="AG739" s="451"/>
      <c r="AH739" s="451"/>
      <c r="AI739" s="451"/>
      <c r="AJ739" s="451"/>
      <c r="AK739" s="451"/>
      <c r="AL739" s="451"/>
      <c r="AM739" s="451"/>
      <c r="AN739" s="451"/>
      <c r="AO739" s="451"/>
      <c r="AP739" s="451"/>
      <c r="AQ739" s="451"/>
      <c r="AR739" s="451"/>
      <c r="AS739" s="451"/>
      <c r="AT739" s="451"/>
      <c r="AU739" s="451"/>
      <c r="AV739" s="451"/>
      <c r="AW739" s="451"/>
      <c r="AX739" s="451"/>
      <c r="AY739" s="451"/>
      <c r="AZ739" s="451"/>
      <c r="BA739" s="451"/>
      <c r="BB739" s="451"/>
      <c r="BC739" s="451"/>
      <c r="BD739" s="451"/>
      <c r="BE739" s="451"/>
      <c r="BF739" s="451"/>
      <c r="BG739" s="451"/>
      <c r="BH739" s="451"/>
      <c r="BI739" s="451"/>
      <c r="BJ739" s="451"/>
      <c r="BK739" s="451"/>
      <c r="BL739" s="451"/>
      <c r="BM739" s="451"/>
      <c r="BN739" s="451"/>
      <c r="BO739" s="451"/>
      <c r="BP739" s="451"/>
      <c r="BQ739" s="451"/>
      <c r="BR739" s="451"/>
      <c r="BS739" s="451"/>
      <c r="BT739" s="451"/>
      <c r="BU739" s="451"/>
      <c r="BV739" s="451"/>
      <c r="BW739" s="451"/>
      <c r="BX739" s="451"/>
      <c r="BY739" s="451"/>
      <c r="BZ739" s="451"/>
      <c r="CA739" s="451"/>
      <c r="CB739" s="451"/>
      <c r="CC739" s="451"/>
      <c r="CD739" s="451"/>
      <c r="CE739" s="451"/>
      <c r="CF739" s="451"/>
      <c r="CG739" s="451"/>
      <c r="CH739" s="451"/>
      <c r="CI739" s="451"/>
      <c r="CJ739" s="451"/>
      <c r="CK739" s="451"/>
      <c r="CL739" s="451"/>
      <c r="CM739" s="451"/>
      <c r="CN739" s="451"/>
      <c r="CO739" s="451"/>
      <c r="CP739" s="451"/>
      <c r="CQ739" s="451"/>
      <c r="CR739" s="451"/>
      <c r="CS739" s="451"/>
      <c r="CT739" s="451"/>
      <c r="CU739" s="451"/>
      <c r="CV739" s="451"/>
      <c r="CW739" s="451"/>
      <c r="CX739" s="451"/>
      <c r="CY739" s="451"/>
      <c r="CZ739" s="451"/>
      <c r="DA739" s="451"/>
      <c r="DB739" s="451"/>
      <c r="DC739" s="451"/>
      <c r="DD739" s="451"/>
      <c r="DE739" s="451"/>
      <c r="DF739" s="451"/>
      <c r="DG739" s="451"/>
      <c r="DH739" s="451"/>
      <c r="DI739" s="451"/>
      <c r="DJ739" s="451"/>
      <c r="DK739" s="451"/>
      <c r="DL739" s="451"/>
      <c r="DM739" s="451"/>
      <c r="DN739" s="451"/>
      <c r="DO739" s="451"/>
      <c r="DP739" s="451"/>
      <c r="DQ739" s="451"/>
      <c r="DR739" s="451"/>
      <c r="DS739" s="451"/>
      <c r="DT739" s="451"/>
      <c r="DU739" s="451"/>
      <c r="DV739" s="451"/>
      <c r="DW739" s="451"/>
      <c r="DX739" s="451"/>
      <c r="DY739" s="451"/>
      <c r="DZ739" s="451"/>
      <c r="EA739" s="451"/>
      <c r="EB739" s="451"/>
      <c r="EC739" s="451"/>
      <c r="ED739" s="451"/>
      <c r="EE739" s="451"/>
      <c r="EF739" s="451"/>
      <c r="EG739" s="451"/>
      <c r="EH739" s="451"/>
      <c r="EI739" s="451"/>
      <c r="EJ739" s="451"/>
      <c r="EK739" s="451"/>
      <c r="EL739" s="451"/>
      <c r="EM739" s="451"/>
      <c r="EN739" s="451"/>
      <c r="EO739" s="451"/>
      <c r="EP739" s="451"/>
      <c r="EQ739" s="451"/>
      <c r="ER739" s="451"/>
      <c r="ES739" s="451"/>
      <c r="ET739" s="451"/>
      <c r="EU739" s="451"/>
      <c r="EV739" s="451"/>
      <c r="EW739" s="451"/>
      <c r="EX739" s="451"/>
      <c r="EY739" s="451"/>
      <c r="EZ739" s="451"/>
      <c r="FA739" s="451"/>
      <c r="FB739" s="451"/>
      <c r="FC739" s="451"/>
      <c r="FD739" s="451"/>
      <c r="FE739" s="451"/>
      <c r="FF739" s="451"/>
      <c r="FG739" s="451"/>
      <c r="FH739" s="451"/>
      <c r="FI739" s="451"/>
      <c r="FJ739" s="451"/>
      <c r="FK739" s="451"/>
      <c r="FL739" s="451"/>
      <c r="FM739" s="451"/>
      <c r="FN739" s="451"/>
    </row>
    <row r="740" spans="1:170" ht="15.75" customHeight="1">
      <c r="A740" s="451"/>
      <c r="B740" s="451"/>
      <c r="C740" s="451"/>
      <c r="D740" s="451"/>
      <c r="E740" s="451"/>
      <c r="F740" s="451"/>
      <c r="G740" s="451"/>
      <c r="H740" s="451"/>
      <c r="I740" s="451"/>
      <c r="J740" s="451"/>
      <c r="K740" s="451"/>
      <c r="L740" s="451"/>
      <c r="M740" s="451"/>
      <c r="N740" s="451"/>
      <c r="O740" s="451"/>
      <c r="P740" s="451"/>
      <c r="Q740" s="451"/>
      <c r="R740" s="451"/>
      <c r="S740" s="451"/>
      <c r="T740" s="451"/>
      <c r="U740" s="451"/>
      <c r="V740" s="451"/>
      <c r="W740" s="451"/>
      <c r="X740" s="451"/>
      <c r="Y740" s="451"/>
      <c r="Z740" s="451"/>
      <c r="AA740" s="451"/>
      <c r="AB740" s="451"/>
      <c r="AC740" s="451"/>
      <c r="AD740" s="451"/>
      <c r="AE740" s="451"/>
      <c r="AF740" s="451"/>
      <c r="AG740" s="451"/>
      <c r="AH740" s="451"/>
      <c r="AI740" s="451"/>
      <c r="AJ740" s="451"/>
      <c r="AK740" s="451"/>
      <c r="AL740" s="451"/>
      <c r="AM740" s="451"/>
      <c r="AN740" s="451"/>
      <c r="AO740" s="451"/>
      <c r="AP740" s="451"/>
      <c r="AQ740" s="451"/>
      <c r="AR740" s="451"/>
      <c r="AS740" s="451"/>
      <c r="AT740" s="451"/>
      <c r="AU740" s="451"/>
      <c r="AV740" s="451"/>
      <c r="AW740" s="451"/>
      <c r="AX740" s="451"/>
      <c r="AY740" s="451"/>
      <c r="AZ740" s="451"/>
      <c r="BA740" s="451"/>
      <c r="BB740" s="451"/>
      <c r="BC740" s="451"/>
      <c r="BD740" s="451"/>
      <c r="BE740" s="451"/>
      <c r="BF740" s="451"/>
      <c r="BG740" s="451"/>
      <c r="BH740" s="451"/>
      <c r="BI740" s="451"/>
      <c r="BJ740" s="451"/>
      <c r="BK740" s="451"/>
      <c r="BL740" s="451"/>
      <c r="BM740" s="451"/>
      <c r="BN740" s="451"/>
      <c r="BO740" s="451"/>
      <c r="BP740" s="451"/>
      <c r="BQ740" s="451"/>
      <c r="BR740" s="451"/>
      <c r="BS740" s="451"/>
      <c r="BT740" s="451"/>
      <c r="BU740" s="451"/>
      <c r="BV740" s="451"/>
      <c r="BW740" s="451"/>
      <c r="BX740" s="451"/>
      <c r="BY740" s="451"/>
      <c r="BZ740" s="451"/>
      <c r="CA740" s="451"/>
      <c r="CB740" s="451"/>
      <c r="CC740" s="451"/>
      <c r="CD740" s="451"/>
      <c r="CE740" s="451"/>
      <c r="CF740" s="451"/>
      <c r="CG740" s="451"/>
      <c r="CH740" s="451"/>
      <c r="CI740" s="451"/>
      <c r="CJ740" s="451"/>
      <c r="CK740" s="451"/>
      <c r="CL740" s="451"/>
      <c r="CM740" s="451"/>
      <c r="CN740" s="451"/>
      <c r="CO740" s="451"/>
      <c r="CP740" s="451"/>
      <c r="CQ740" s="451"/>
      <c r="CR740" s="451"/>
      <c r="CS740" s="451"/>
      <c r="CT740" s="451"/>
      <c r="CU740" s="451"/>
      <c r="CV740" s="451"/>
      <c r="CW740" s="451"/>
      <c r="CX740" s="451"/>
      <c r="CY740" s="451"/>
      <c r="CZ740" s="451"/>
      <c r="DA740" s="451"/>
      <c r="DB740" s="451"/>
      <c r="DC740" s="451"/>
      <c r="DD740" s="451"/>
      <c r="DE740" s="451"/>
      <c r="DF740" s="451"/>
      <c r="DG740" s="451"/>
      <c r="DH740" s="451"/>
      <c r="DI740" s="451"/>
      <c r="DJ740" s="451"/>
      <c r="DK740" s="451"/>
      <c r="DL740" s="451"/>
      <c r="DM740" s="451"/>
      <c r="DN740" s="451"/>
      <c r="DO740" s="451"/>
      <c r="DP740" s="451"/>
      <c r="DQ740" s="451"/>
      <c r="DR740" s="451"/>
      <c r="DS740" s="451"/>
      <c r="DT740" s="451"/>
      <c r="DU740" s="451"/>
      <c r="DV740" s="451"/>
      <c r="DW740" s="451"/>
      <c r="DX740" s="451"/>
      <c r="DY740" s="451"/>
      <c r="DZ740" s="451"/>
      <c r="EA740" s="451"/>
      <c r="EB740" s="451"/>
      <c r="EC740" s="451"/>
      <c r="ED740" s="451"/>
      <c r="EE740" s="451"/>
      <c r="EF740" s="451"/>
      <c r="EG740" s="451"/>
      <c r="EH740" s="451"/>
      <c r="EI740" s="451"/>
      <c r="EJ740" s="451"/>
      <c r="EK740" s="451"/>
      <c r="EL740" s="451"/>
      <c r="EM740" s="451"/>
      <c r="EN740" s="451"/>
      <c r="EO740" s="451"/>
      <c r="EP740" s="451"/>
      <c r="EQ740" s="451"/>
      <c r="ER740" s="451"/>
      <c r="ES740" s="451"/>
      <c r="ET740" s="451"/>
      <c r="EU740" s="451"/>
      <c r="EV740" s="451"/>
      <c r="EW740" s="451"/>
      <c r="EX740" s="451"/>
      <c r="EY740" s="451"/>
      <c r="EZ740" s="451"/>
      <c r="FA740" s="451"/>
      <c r="FB740" s="451"/>
      <c r="FC740" s="451"/>
      <c r="FD740" s="451"/>
      <c r="FE740" s="451"/>
      <c r="FF740" s="451"/>
      <c r="FG740" s="451"/>
      <c r="FH740" s="451"/>
      <c r="FI740" s="451"/>
      <c r="FJ740" s="451"/>
      <c r="FK740" s="451"/>
      <c r="FL740" s="451"/>
      <c r="FM740" s="451"/>
      <c r="FN740" s="451"/>
    </row>
    <row r="741" spans="1:170" ht="15.75" customHeight="1">
      <c r="A741" s="451"/>
      <c r="B741" s="451"/>
      <c r="C741" s="451"/>
      <c r="D741" s="451"/>
      <c r="E741" s="451"/>
      <c r="F741" s="451"/>
      <c r="G741" s="451"/>
      <c r="H741" s="451"/>
      <c r="I741" s="451"/>
      <c r="J741" s="451"/>
      <c r="K741" s="451"/>
      <c r="L741" s="451"/>
      <c r="M741" s="451"/>
      <c r="N741" s="451"/>
      <c r="O741" s="451"/>
      <c r="P741" s="451"/>
      <c r="Q741" s="451"/>
      <c r="R741" s="451"/>
      <c r="S741" s="451"/>
      <c r="T741" s="451"/>
      <c r="U741" s="451"/>
      <c r="V741" s="451"/>
      <c r="W741" s="451"/>
      <c r="X741" s="451"/>
      <c r="Y741" s="451"/>
      <c r="Z741" s="451"/>
      <c r="AA741" s="451"/>
      <c r="AB741" s="451"/>
      <c r="AC741" s="451"/>
      <c r="AD741" s="451"/>
      <c r="AE741" s="451"/>
      <c r="AF741" s="451"/>
      <c r="AG741" s="451"/>
      <c r="AH741" s="451"/>
      <c r="AI741" s="451"/>
      <c r="AJ741" s="451"/>
      <c r="AK741" s="451"/>
      <c r="AL741" s="451"/>
      <c r="AM741" s="451"/>
      <c r="AN741" s="451"/>
      <c r="AO741" s="451"/>
      <c r="AP741" s="451"/>
      <c r="AQ741" s="451"/>
      <c r="AR741" s="451"/>
      <c r="AS741" s="451"/>
      <c r="AT741" s="451"/>
      <c r="AU741" s="451"/>
      <c r="AV741" s="451"/>
      <c r="AW741" s="451"/>
      <c r="AX741" s="451"/>
      <c r="AY741" s="451"/>
      <c r="AZ741" s="451"/>
      <c r="BA741" s="451"/>
      <c r="BB741" s="451"/>
      <c r="BC741" s="451"/>
      <c r="BD741" s="451"/>
      <c r="BE741" s="451"/>
      <c r="BF741" s="451"/>
      <c r="BG741" s="451"/>
      <c r="BH741" s="451"/>
      <c r="BI741" s="451"/>
      <c r="BJ741" s="451"/>
      <c r="BK741" s="451"/>
      <c r="BL741" s="451"/>
      <c r="BM741" s="451"/>
      <c r="BN741" s="451"/>
      <c r="BO741" s="451"/>
      <c r="BP741" s="451"/>
      <c r="BQ741" s="451"/>
      <c r="BR741" s="451"/>
      <c r="BS741" s="451"/>
      <c r="BT741" s="451"/>
      <c r="BU741" s="451"/>
      <c r="BV741" s="451"/>
      <c r="BW741" s="451"/>
      <c r="BX741" s="451"/>
      <c r="BY741" s="451"/>
      <c r="BZ741" s="451"/>
      <c r="CA741" s="451"/>
      <c r="CB741" s="451"/>
      <c r="CC741" s="451"/>
      <c r="CD741" s="451"/>
      <c r="CE741" s="451"/>
      <c r="CF741" s="451"/>
      <c r="CG741" s="451"/>
      <c r="CH741" s="451"/>
      <c r="CI741" s="451"/>
      <c r="CJ741" s="451"/>
      <c r="CK741" s="451"/>
      <c r="CL741" s="451"/>
      <c r="CM741" s="451"/>
      <c r="CN741" s="451"/>
      <c r="CO741" s="451"/>
      <c r="CP741" s="451"/>
      <c r="CQ741" s="451"/>
      <c r="CR741" s="451"/>
      <c r="CS741" s="451"/>
      <c r="CT741" s="451"/>
      <c r="CU741" s="451"/>
      <c r="CV741" s="451"/>
      <c r="CW741" s="451"/>
      <c r="CX741" s="451"/>
      <c r="CY741" s="451"/>
      <c r="CZ741" s="451"/>
      <c r="DA741" s="451"/>
      <c r="DB741" s="451"/>
      <c r="DC741" s="451"/>
      <c r="DD741" s="451"/>
      <c r="DE741" s="451"/>
      <c r="DF741" s="451"/>
      <c r="DG741" s="451"/>
      <c r="DH741" s="451"/>
      <c r="DI741" s="451"/>
      <c r="DJ741" s="451"/>
      <c r="DK741" s="451"/>
      <c r="DL741" s="451"/>
      <c r="DM741" s="451"/>
      <c r="DN741" s="451"/>
      <c r="DO741" s="451"/>
      <c r="DP741" s="451"/>
      <c r="DQ741" s="451"/>
      <c r="DR741" s="451"/>
      <c r="DS741" s="451"/>
      <c r="DT741" s="451"/>
      <c r="DU741" s="451"/>
      <c r="DV741" s="451"/>
      <c r="DW741" s="451"/>
      <c r="DX741" s="451"/>
      <c r="DY741" s="451"/>
      <c r="DZ741" s="451"/>
      <c r="EA741" s="451"/>
      <c r="EB741" s="451"/>
      <c r="EC741" s="451"/>
      <c r="ED741" s="451"/>
      <c r="EE741" s="451"/>
      <c r="EF741" s="451"/>
      <c r="EG741" s="451"/>
      <c r="EH741" s="451"/>
      <c r="EI741" s="451"/>
      <c r="EJ741" s="451"/>
      <c r="EK741" s="451"/>
      <c r="EL741" s="451"/>
      <c r="EM741" s="451"/>
      <c r="EN741" s="451"/>
      <c r="EO741" s="451"/>
      <c r="EP741" s="451"/>
      <c r="EQ741" s="451"/>
      <c r="ER741" s="451"/>
      <c r="ES741" s="451"/>
      <c r="ET741" s="451"/>
      <c r="EU741" s="451"/>
      <c r="EV741" s="451"/>
      <c r="EW741" s="451"/>
      <c r="EX741" s="451"/>
      <c r="EY741" s="451"/>
      <c r="EZ741" s="451"/>
      <c r="FA741" s="451"/>
      <c r="FB741" s="451"/>
      <c r="FC741" s="451"/>
      <c r="FD741" s="451"/>
      <c r="FE741" s="451"/>
      <c r="FF741" s="451"/>
      <c r="FG741" s="451"/>
      <c r="FH741" s="451"/>
      <c r="FI741" s="451"/>
      <c r="FJ741" s="451"/>
      <c r="FK741" s="451"/>
      <c r="FL741" s="451"/>
      <c r="FM741" s="451"/>
      <c r="FN741" s="451"/>
    </row>
    <row r="742" spans="1:170" ht="15.75" customHeight="1">
      <c r="A742" s="451"/>
      <c r="B742" s="451"/>
      <c r="C742" s="451"/>
      <c r="D742" s="451"/>
      <c r="E742" s="451"/>
      <c r="F742" s="451"/>
      <c r="G742" s="451"/>
      <c r="H742" s="451"/>
      <c r="I742" s="451"/>
      <c r="J742" s="451"/>
      <c r="K742" s="451"/>
      <c r="L742" s="451"/>
      <c r="M742" s="451"/>
      <c r="N742" s="451"/>
      <c r="O742" s="451"/>
      <c r="P742" s="451"/>
      <c r="Q742" s="451"/>
      <c r="R742" s="451"/>
      <c r="S742" s="451"/>
      <c r="T742" s="451"/>
      <c r="U742" s="451"/>
      <c r="V742" s="451"/>
      <c r="W742" s="451"/>
      <c r="X742" s="451"/>
      <c r="Y742" s="451"/>
      <c r="Z742" s="451"/>
      <c r="AA742" s="451"/>
      <c r="AB742" s="451"/>
      <c r="AC742" s="451"/>
      <c r="AD742" s="451"/>
      <c r="AE742" s="451"/>
      <c r="AF742" s="451"/>
      <c r="AG742" s="451"/>
      <c r="AH742" s="451"/>
      <c r="AI742" s="451"/>
      <c r="AJ742" s="451"/>
      <c r="AK742" s="451"/>
      <c r="AL742" s="451"/>
      <c r="AM742" s="451"/>
      <c r="AN742" s="451"/>
      <c r="AO742" s="451"/>
      <c r="AP742" s="451"/>
      <c r="AQ742" s="451"/>
      <c r="AR742" s="451"/>
      <c r="AS742" s="451"/>
      <c r="AT742" s="451"/>
      <c r="AU742" s="451"/>
      <c r="AV742" s="451"/>
      <c r="AW742" s="451"/>
      <c r="AX742" s="451"/>
      <c r="AY742" s="451"/>
      <c r="AZ742" s="451"/>
      <c r="BA742" s="451"/>
      <c r="BB742" s="451"/>
      <c r="BC742" s="451"/>
      <c r="BD742" s="451"/>
      <c r="BE742" s="451"/>
      <c r="BF742" s="451"/>
      <c r="BG742" s="451"/>
      <c r="BH742" s="451"/>
      <c r="BI742" s="451"/>
      <c r="BJ742" s="451"/>
      <c r="BK742" s="451"/>
      <c r="BL742" s="451"/>
      <c r="BM742" s="451"/>
      <c r="BN742" s="451"/>
      <c r="BO742" s="451"/>
      <c r="BP742" s="451"/>
      <c r="BQ742" s="451"/>
      <c r="BR742" s="451"/>
      <c r="BS742" s="451"/>
      <c r="BT742" s="451"/>
      <c r="BU742" s="451"/>
      <c r="BV742" s="451"/>
      <c r="BW742" s="451"/>
      <c r="BX742" s="451"/>
      <c r="BY742" s="451"/>
      <c r="BZ742" s="451"/>
      <c r="CA742" s="451"/>
      <c r="CB742" s="451"/>
      <c r="CC742" s="451"/>
      <c r="CD742" s="451"/>
      <c r="CE742" s="451"/>
      <c r="CF742" s="451"/>
      <c r="CG742" s="451"/>
      <c r="CH742" s="451"/>
      <c r="CI742" s="451"/>
      <c r="CJ742" s="451"/>
      <c r="CK742" s="451"/>
      <c r="CL742" s="451"/>
      <c r="CM742" s="451"/>
      <c r="CN742" s="451"/>
      <c r="CO742" s="451"/>
      <c r="CP742" s="451"/>
      <c r="CQ742" s="451"/>
      <c r="CR742" s="451"/>
      <c r="CS742" s="451"/>
      <c r="CT742" s="451"/>
      <c r="CU742" s="451"/>
      <c r="CV742" s="451"/>
      <c r="CW742" s="451"/>
      <c r="CX742" s="451"/>
      <c r="CY742" s="451"/>
      <c r="CZ742" s="451"/>
      <c r="DA742" s="451"/>
      <c r="DB742" s="451"/>
      <c r="DC742" s="451"/>
      <c r="DD742" s="451"/>
      <c r="DE742" s="451"/>
      <c r="DF742" s="451"/>
      <c r="DG742" s="451"/>
      <c r="DH742" s="451"/>
      <c r="DI742" s="451"/>
      <c r="DJ742" s="451"/>
      <c r="DK742" s="451"/>
      <c r="DL742" s="451"/>
      <c r="DM742" s="451"/>
      <c r="DN742" s="451"/>
      <c r="DO742" s="451"/>
      <c r="DP742" s="451"/>
      <c r="DQ742" s="451"/>
      <c r="DR742" s="451"/>
      <c r="DS742" s="451"/>
      <c r="DT742" s="451"/>
      <c r="DU742" s="451"/>
      <c r="DV742" s="451"/>
      <c r="DW742" s="451"/>
      <c r="DX742" s="451"/>
      <c r="DY742" s="451"/>
      <c r="DZ742" s="451"/>
      <c r="EA742" s="451"/>
      <c r="EB742" s="451"/>
      <c r="EC742" s="451"/>
      <c r="ED742" s="451"/>
      <c r="EE742" s="451"/>
      <c r="EF742" s="451"/>
      <c r="EG742" s="451"/>
      <c r="EH742" s="451"/>
      <c r="EI742" s="451"/>
      <c r="EJ742" s="451"/>
      <c r="EK742" s="451"/>
      <c r="EL742" s="451"/>
      <c r="EM742" s="451"/>
      <c r="EN742" s="451"/>
      <c r="EO742" s="451"/>
      <c r="EP742" s="451"/>
      <c r="EQ742" s="451"/>
      <c r="ER742" s="451"/>
      <c r="ES742" s="451"/>
      <c r="ET742" s="451"/>
      <c r="EU742" s="451"/>
      <c r="EV742" s="451"/>
      <c r="EW742" s="451"/>
      <c r="EX742" s="451"/>
      <c r="EY742" s="451"/>
      <c r="EZ742" s="451"/>
      <c r="FA742" s="451"/>
      <c r="FB742" s="451"/>
      <c r="FC742" s="451"/>
      <c r="FD742" s="451"/>
      <c r="FE742" s="451"/>
      <c r="FF742" s="451"/>
      <c r="FG742" s="451"/>
      <c r="FH742" s="451"/>
      <c r="FI742" s="451"/>
      <c r="FJ742" s="451"/>
      <c r="FK742" s="451"/>
      <c r="FL742" s="451"/>
      <c r="FM742" s="451"/>
      <c r="FN742" s="451"/>
    </row>
    <row r="743" spans="1:170" ht="15.75" customHeight="1">
      <c r="A743" s="451"/>
      <c r="B743" s="451"/>
      <c r="C743" s="451"/>
      <c r="D743" s="451"/>
      <c r="E743" s="451"/>
      <c r="F743" s="451"/>
      <c r="G743" s="451"/>
      <c r="H743" s="451"/>
      <c r="I743" s="451"/>
      <c r="J743" s="451"/>
      <c r="K743" s="451"/>
      <c r="L743" s="451"/>
      <c r="M743" s="451"/>
      <c r="N743" s="451"/>
      <c r="O743" s="451"/>
      <c r="P743" s="451"/>
      <c r="Q743" s="451"/>
      <c r="R743" s="451"/>
      <c r="S743" s="451"/>
      <c r="T743" s="451"/>
      <c r="U743" s="451"/>
      <c r="V743" s="451"/>
      <c r="W743" s="451"/>
      <c r="X743" s="451"/>
      <c r="Y743" s="451"/>
      <c r="Z743" s="451"/>
      <c r="AA743" s="451"/>
      <c r="AB743" s="451"/>
      <c r="AC743" s="451"/>
      <c r="AD743" s="451"/>
      <c r="AE743" s="451"/>
      <c r="AF743" s="451"/>
      <c r="AG743" s="451"/>
      <c r="AH743" s="451"/>
      <c r="AI743" s="451"/>
      <c r="AJ743" s="451"/>
      <c r="AK743" s="451"/>
      <c r="AL743" s="451"/>
      <c r="AM743" s="451"/>
      <c r="AN743" s="451"/>
      <c r="AO743" s="451"/>
      <c r="AP743" s="451"/>
      <c r="AQ743" s="451"/>
      <c r="AR743" s="451"/>
      <c r="AS743" s="451"/>
      <c r="AT743" s="451"/>
      <c r="AU743" s="451"/>
      <c r="AV743" s="451"/>
      <c r="AW743" s="451"/>
      <c r="AX743" s="451"/>
      <c r="AY743" s="451"/>
      <c r="AZ743" s="451"/>
      <c r="BA743" s="451"/>
      <c r="BB743" s="451"/>
      <c r="BC743" s="451"/>
      <c r="BD743" s="451"/>
      <c r="BE743" s="451"/>
      <c r="BF743" s="451"/>
      <c r="BG743" s="451"/>
      <c r="BH743" s="451"/>
      <c r="BI743" s="451"/>
      <c r="BJ743" s="451"/>
      <c r="BK743" s="451"/>
      <c r="BL743" s="451"/>
      <c r="BM743" s="451"/>
      <c r="BN743" s="451"/>
      <c r="BO743" s="451"/>
      <c r="BP743" s="451"/>
      <c r="BQ743" s="451"/>
      <c r="BR743" s="451"/>
      <c r="BS743" s="451"/>
      <c r="BT743" s="451"/>
      <c r="BU743" s="451"/>
      <c r="BV743" s="451"/>
      <c r="BW743" s="451"/>
      <c r="BX743" s="451"/>
      <c r="BY743" s="451"/>
      <c r="BZ743" s="451"/>
      <c r="CA743" s="451"/>
      <c r="CB743" s="451"/>
      <c r="CC743" s="451"/>
      <c r="CD743" s="451"/>
      <c r="CE743" s="451"/>
      <c r="CF743" s="451"/>
      <c r="CG743" s="451"/>
      <c r="CH743" s="451"/>
      <c r="CI743" s="451"/>
      <c r="CJ743" s="451"/>
      <c r="CK743" s="451"/>
      <c r="CL743" s="451"/>
      <c r="CM743" s="451"/>
      <c r="CN743" s="451"/>
      <c r="CO743" s="451"/>
      <c r="CP743" s="451"/>
      <c r="CQ743" s="451"/>
      <c r="CR743" s="451"/>
      <c r="CS743" s="451"/>
      <c r="CT743" s="451"/>
      <c r="CU743" s="451"/>
      <c r="CV743" s="451"/>
      <c r="CW743" s="451"/>
      <c r="CX743" s="451"/>
      <c r="CY743" s="451"/>
      <c r="CZ743" s="451"/>
      <c r="DA743" s="451"/>
      <c r="DB743" s="451"/>
      <c r="DC743" s="451"/>
      <c r="DD743" s="451"/>
      <c r="DE743" s="451"/>
      <c r="DF743" s="451"/>
      <c r="DG743" s="451"/>
      <c r="DH743" s="451"/>
      <c r="DI743" s="451"/>
      <c r="DJ743" s="451"/>
      <c r="DK743" s="451"/>
      <c r="DL743" s="451"/>
      <c r="DM743" s="451"/>
      <c r="DN743" s="451"/>
      <c r="DO743" s="451"/>
      <c r="DP743" s="451"/>
      <c r="DQ743" s="451"/>
      <c r="DR743" s="451"/>
      <c r="DS743" s="451"/>
      <c r="DT743" s="451"/>
      <c r="DU743" s="451"/>
      <c r="DV743" s="451"/>
      <c r="DW743" s="451"/>
      <c r="DX743" s="451"/>
      <c r="DY743" s="451"/>
      <c r="DZ743" s="451"/>
      <c r="EA743" s="451"/>
      <c r="EB743" s="451"/>
      <c r="EC743" s="451"/>
      <c r="ED743" s="451"/>
      <c r="EE743" s="451"/>
      <c r="EF743" s="451"/>
      <c r="EG743" s="451"/>
      <c r="EH743" s="451"/>
      <c r="EI743" s="451"/>
      <c r="EJ743" s="451"/>
      <c r="EK743" s="451"/>
      <c r="EL743" s="451"/>
      <c r="EM743" s="451"/>
      <c r="EN743" s="451"/>
      <c r="EO743" s="451"/>
      <c r="EP743" s="451"/>
      <c r="EQ743" s="451"/>
      <c r="ER743" s="451"/>
      <c r="ES743" s="451"/>
      <c r="ET743" s="451"/>
      <c r="EU743" s="451"/>
      <c r="EV743" s="451"/>
      <c r="EW743" s="451"/>
      <c r="EX743" s="451"/>
      <c r="EY743" s="451"/>
      <c r="EZ743" s="451"/>
      <c r="FA743" s="451"/>
      <c r="FB743" s="451"/>
      <c r="FC743" s="451"/>
      <c r="FD743" s="451"/>
      <c r="FE743" s="451"/>
      <c r="FF743" s="451"/>
      <c r="FG743" s="451"/>
      <c r="FH743" s="451"/>
      <c r="FI743" s="451"/>
      <c r="FJ743" s="451"/>
      <c r="FK743" s="451"/>
      <c r="FL743" s="451"/>
      <c r="FM743" s="451"/>
      <c r="FN743" s="451"/>
    </row>
    <row r="744" spans="1:170" ht="15.75" customHeight="1">
      <c r="A744" s="451"/>
      <c r="B744" s="451"/>
      <c r="C744" s="451"/>
      <c r="D744" s="451"/>
      <c r="E744" s="451"/>
      <c r="F744" s="451"/>
      <c r="G744" s="451"/>
      <c r="H744" s="451"/>
      <c r="I744" s="451"/>
      <c r="J744" s="451"/>
      <c r="K744" s="451"/>
      <c r="L744" s="451"/>
      <c r="M744" s="451"/>
      <c r="N744" s="451"/>
      <c r="O744" s="451"/>
      <c r="P744" s="451"/>
      <c r="Q744" s="451"/>
      <c r="R744" s="451"/>
      <c r="S744" s="451"/>
      <c r="T744" s="451"/>
      <c r="U744" s="451"/>
      <c r="V744" s="451"/>
      <c r="W744" s="451"/>
      <c r="X744" s="451"/>
      <c r="Y744" s="451"/>
      <c r="Z744" s="451"/>
      <c r="AA744" s="451"/>
      <c r="AB744" s="451"/>
      <c r="AC744" s="451"/>
      <c r="AD744" s="451"/>
      <c r="AE744" s="451"/>
      <c r="AF744" s="451"/>
      <c r="AG744" s="451"/>
      <c r="AH744" s="451"/>
      <c r="AI744" s="451"/>
      <c r="AJ744" s="451"/>
      <c r="AK744" s="451"/>
      <c r="AL744" s="451"/>
      <c r="AM744" s="451"/>
      <c r="AN744" s="451"/>
      <c r="AO744" s="451"/>
      <c r="AP744" s="451"/>
      <c r="AQ744" s="451"/>
      <c r="AR744" s="451"/>
      <c r="AS744" s="451"/>
      <c r="AT744" s="451"/>
      <c r="AU744" s="451"/>
      <c r="AV744" s="451"/>
      <c r="AW744" s="451"/>
      <c r="AX744" s="451"/>
      <c r="AY744" s="451"/>
      <c r="AZ744" s="451"/>
      <c r="BA744" s="451"/>
      <c r="BB744" s="451"/>
      <c r="BC744" s="451"/>
      <c r="BD744" s="451"/>
      <c r="BE744" s="451"/>
      <c r="BF744" s="451"/>
      <c r="BG744" s="451"/>
      <c r="BH744" s="451"/>
      <c r="BI744" s="451"/>
      <c r="BJ744" s="451"/>
      <c r="BK744" s="451"/>
      <c r="BL744" s="451"/>
      <c r="BM744" s="451"/>
      <c r="BN744" s="451"/>
      <c r="BO744" s="451"/>
      <c r="BP744" s="451"/>
      <c r="BQ744" s="451"/>
      <c r="BR744" s="451"/>
      <c r="BS744" s="451"/>
      <c r="BT744" s="451"/>
      <c r="BU744" s="451"/>
      <c r="BV744" s="451"/>
      <c r="BW744" s="451"/>
      <c r="BX744" s="451"/>
      <c r="BY744" s="451"/>
      <c r="BZ744" s="451"/>
      <c r="CA744" s="451"/>
      <c r="CB744" s="451"/>
      <c r="CC744" s="451"/>
      <c r="CD744" s="451"/>
      <c r="CE744" s="451"/>
      <c r="CF744" s="451"/>
      <c r="CG744" s="451"/>
      <c r="CH744" s="451"/>
      <c r="CI744" s="451"/>
      <c r="CJ744" s="451"/>
      <c r="CK744" s="451"/>
      <c r="CL744" s="451"/>
      <c r="CM744" s="451"/>
      <c r="CN744" s="451"/>
      <c r="CO744" s="451"/>
      <c r="CP744" s="451"/>
      <c r="CQ744" s="451"/>
      <c r="CR744" s="451"/>
      <c r="CS744" s="451"/>
      <c r="CT744" s="451"/>
      <c r="CU744" s="451"/>
      <c r="CV744" s="451"/>
      <c r="CW744" s="451"/>
      <c r="CX744" s="451"/>
      <c r="CY744" s="451"/>
      <c r="CZ744" s="451"/>
      <c r="DA744" s="451"/>
      <c r="DB744" s="451"/>
      <c r="DC744" s="451"/>
      <c r="DD744" s="451"/>
      <c r="DE744" s="451"/>
      <c r="DF744" s="451"/>
      <c r="DG744" s="451"/>
      <c r="DH744" s="451"/>
      <c r="DI744" s="451"/>
      <c r="DJ744" s="451"/>
      <c r="DK744" s="451"/>
      <c r="DL744" s="451"/>
      <c r="DM744" s="451"/>
      <c r="DN744" s="451"/>
      <c r="DO744" s="451"/>
      <c r="DP744" s="451"/>
      <c r="DQ744" s="451"/>
      <c r="DR744" s="451"/>
      <c r="DS744" s="451"/>
      <c r="DT744" s="451"/>
      <c r="DU744" s="451"/>
      <c r="DV744" s="451"/>
      <c r="DW744" s="451"/>
      <c r="DX744" s="451"/>
      <c r="DY744" s="451"/>
      <c r="DZ744" s="451"/>
      <c r="EA744" s="451"/>
      <c r="EB744" s="451"/>
      <c r="EC744" s="451"/>
      <c r="ED744" s="451"/>
      <c r="EE744" s="451"/>
      <c r="EF744" s="451"/>
      <c r="EG744" s="451"/>
      <c r="EH744" s="451"/>
      <c r="EI744" s="451"/>
      <c r="EJ744" s="451"/>
      <c r="EK744" s="451"/>
      <c r="EL744" s="451"/>
      <c r="EM744" s="451"/>
      <c r="EN744" s="451"/>
      <c r="EO744" s="451"/>
      <c r="EP744" s="451"/>
      <c r="EQ744" s="451"/>
      <c r="ER744" s="451"/>
      <c r="ES744" s="451"/>
      <c r="ET744" s="451"/>
      <c r="EU744" s="451"/>
      <c r="EV744" s="451"/>
      <c r="EW744" s="451"/>
      <c r="EX744" s="451"/>
      <c r="EY744" s="451"/>
      <c r="EZ744" s="451"/>
      <c r="FA744" s="451"/>
      <c r="FB744" s="451"/>
      <c r="FC744" s="451"/>
      <c r="FD744" s="451"/>
      <c r="FE744" s="451"/>
      <c r="FF744" s="451"/>
      <c r="FG744" s="451"/>
      <c r="FH744" s="451"/>
      <c r="FI744" s="451"/>
      <c r="FJ744" s="451"/>
      <c r="FK744" s="451"/>
      <c r="FL744" s="451"/>
      <c r="FM744" s="451"/>
      <c r="FN744" s="451"/>
    </row>
    <row r="745" spans="1:170" ht="15.75" customHeight="1">
      <c r="A745" s="451"/>
      <c r="B745" s="451"/>
      <c r="C745" s="451"/>
      <c r="D745" s="451"/>
      <c r="E745" s="451"/>
      <c r="F745" s="451"/>
      <c r="G745" s="451"/>
      <c r="H745" s="451"/>
      <c r="I745" s="451"/>
      <c r="J745" s="451"/>
      <c r="K745" s="451"/>
      <c r="L745" s="451"/>
      <c r="M745" s="451"/>
      <c r="N745" s="451"/>
      <c r="O745" s="451"/>
      <c r="P745" s="451"/>
      <c r="Q745" s="451"/>
      <c r="R745" s="451"/>
      <c r="S745" s="451"/>
      <c r="T745" s="451"/>
      <c r="U745" s="451"/>
      <c r="V745" s="451"/>
      <c r="W745" s="451"/>
      <c r="X745" s="451"/>
      <c r="Y745" s="451"/>
      <c r="Z745" s="451"/>
      <c r="AA745" s="451"/>
      <c r="AB745" s="451"/>
      <c r="AC745" s="451"/>
      <c r="AD745" s="451"/>
      <c r="AE745" s="451"/>
      <c r="AF745" s="451"/>
      <c r="AG745" s="451"/>
      <c r="AH745" s="451"/>
      <c r="AI745" s="451"/>
      <c r="AJ745" s="451"/>
      <c r="AK745" s="451"/>
      <c r="AL745" s="451"/>
      <c r="AM745" s="451"/>
      <c r="AN745" s="451"/>
      <c r="AO745" s="451"/>
      <c r="AP745" s="451"/>
      <c r="AQ745" s="451"/>
      <c r="AR745" s="451"/>
      <c r="AS745" s="451"/>
      <c r="AT745" s="451"/>
      <c r="AU745" s="451"/>
      <c r="AV745" s="451"/>
      <c r="AW745" s="451"/>
      <c r="AX745" s="451"/>
      <c r="AY745" s="451"/>
      <c r="AZ745" s="451"/>
      <c r="BA745" s="451"/>
      <c r="BB745" s="451"/>
      <c r="BC745" s="451"/>
      <c r="BD745" s="451"/>
      <c r="BE745" s="451"/>
      <c r="BF745" s="451"/>
      <c r="BG745" s="451"/>
      <c r="BH745" s="451"/>
      <c r="BI745" s="451"/>
      <c r="BJ745" s="451"/>
      <c r="BK745" s="451"/>
      <c r="BL745" s="451"/>
      <c r="BM745" s="451"/>
      <c r="BN745" s="451"/>
      <c r="BO745" s="451"/>
      <c r="BP745" s="451"/>
      <c r="BQ745" s="451"/>
      <c r="BR745" s="451"/>
      <c r="BS745" s="451"/>
      <c r="BT745" s="451"/>
      <c r="BU745" s="451"/>
      <c r="BV745" s="451"/>
      <c r="BW745" s="451"/>
      <c r="BX745" s="451"/>
      <c r="BY745" s="451"/>
      <c r="BZ745" s="451"/>
      <c r="CA745" s="451"/>
      <c r="CB745" s="451"/>
      <c r="CC745" s="451"/>
      <c r="CD745" s="451"/>
      <c r="CE745" s="451"/>
      <c r="CF745" s="451"/>
      <c r="CG745" s="451"/>
      <c r="CH745" s="451"/>
      <c r="CI745" s="451"/>
      <c r="CJ745" s="451"/>
      <c r="CK745" s="451"/>
      <c r="CL745" s="451"/>
      <c r="CM745" s="451"/>
      <c r="CN745" s="451"/>
      <c r="CO745" s="451"/>
      <c r="CP745" s="451"/>
      <c r="CQ745" s="451"/>
      <c r="CR745" s="451"/>
      <c r="CS745" s="451"/>
      <c r="CT745" s="451"/>
      <c r="CU745" s="451"/>
      <c r="CV745" s="451"/>
      <c r="CW745" s="451"/>
      <c r="CX745" s="451"/>
      <c r="CY745" s="451"/>
      <c r="CZ745" s="451"/>
      <c r="DA745" s="451"/>
      <c r="DB745" s="451"/>
      <c r="DC745" s="451"/>
      <c r="DD745" s="451"/>
      <c r="DE745" s="451"/>
      <c r="DF745" s="451"/>
      <c r="DG745" s="451"/>
      <c r="DH745" s="451"/>
      <c r="DI745" s="451"/>
      <c r="DJ745" s="451"/>
      <c r="DK745" s="451"/>
      <c r="DL745" s="451"/>
      <c r="DM745" s="451"/>
      <c r="DN745" s="451"/>
      <c r="DO745" s="451"/>
      <c r="DP745" s="451"/>
      <c r="DQ745" s="451"/>
      <c r="DR745" s="451"/>
      <c r="DS745" s="451"/>
      <c r="DT745" s="451"/>
      <c r="DU745" s="451"/>
      <c r="DV745" s="451"/>
      <c r="DW745" s="451"/>
      <c r="DX745" s="451"/>
      <c r="DY745" s="451"/>
      <c r="DZ745" s="451"/>
      <c r="EA745" s="451"/>
      <c r="EB745" s="451"/>
      <c r="EC745" s="451"/>
      <c r="ED745" s="451"/>
      <c r="EE745" s="451"/>
      <c r="EF745" s="451"/>
      <c r="EG745" s="451"/>
      <c r="EH745" s="451"/>
      <c r="EI745" s="451"/>
      <c r="EJ745" s="451"/>
      <c r="EK745" s="451"/>
      <c r="EL745" s="451"/>
      <c r="EM745" s="451"/>
      <c r="EN745" s="451"/>
      <c r="EO745" s="451"/>
      <c r="EP745" s="451"/>
      <c r="EQ745" s="451"/>
      <c r="ER745" s="451"/>
      <c r="ES745" s="451"/>
      <c r="ET745" s="451"/>
      <c r="EU745" s="451"/>
      <c r="EV745" s="451"/>
      <c r="EW745" s="451"/>
      <c r="EX745" s="451"/>
      <c r="EY745" s="451"/>
      <c r="EZ745" s="451"/>
      <c r="FA745" s="451"/>
      <c r="FB745" s="451"/>
      <c r="FC745" s="451"/>
      <c r="FD745" s="451"/>
      <c r="FE745" s="451"/>
      <c r="FF745" s="451"/>
      <c r="FG745" s="451"/>
      <c r="FH745" s="451"/>
      <c r="FI745" s="451"/>
      <c r="FJ745" s="451"/>
      <c r="FK745" s="451"/>
      <c r="FL745" s="451"/>
      <c r="FM745" s="451"/>
      <c r="FN745" s="451"/>
    </row>
    <row r="746" spans="1:170" ht="15.75" customHeight="1">
      <c r="A746" s="451"/>
      <c r="B746" s="451"/>
      <c r="C746" s="451"/>
      <c r="D746" s="451"/>
      <c r="E746" s="451"/>
      <c r="F746" s="451"/>
      <c r="G746" s="451"/>
      <c r="H746" s="451"/>
      <c r="I746" s="451"/>
      <c r="J746" s="451"/>
      <c r="K746" s="451"/>
      <c r="L746" s="451"/>
      <c r="M746" s="451"/>
      <c r="N746" s="451"/>
      <c r="O746" s="451"/>
      <c r="P746" s="451"/>
      <c r="Q746" s="451"/>
      <c r="R746" s="451"/>
      <c r="S746" s="451"/>
      <c r="T746" s="451"/>
      <c r="U746" s="451"/>
      <c r="V746" s="451"/>
      <c r="W746" s="451"/>
      <c r="X746" s="451"/>
      <c r="Y746" s="451"/>
      <c r="Z746" s="451"/>
      <c r="AA746" s="451"/>
      <c r="AB746" s="451"/>
      <c r="AC746" s="451"/>
      <c r="AD746" s="451"/>
      <c r="AE746" s="451"/>
      <c r="AF746" s="451"/>
      <c r="AG746" s="451"/>
      <c r="AH746" s="451"/>
      <c r="AI746" s="451"/>
      <c r="AJ746" s="451"/>
      <c r="AK746" s="451"/>
      <c r="AL746" s="451"/>
      <c r="AM746" s="451"/>
      <c r="AN746" s="451"/>
      <c r="AO746" s="451"/>
      <c r="AP746" s="451"/>
      <c r="AQ746" s="451"/>
      <c r="AR746" s="451"/>
      <c r="AS746" s="451"/>
      <c r="AT746" s="451"/>
      <c r="AU746" s="451"/>
      <c r="AV746" s="451"/>
      <c r="AW746" s="451"/>
      <c r="AX746" s="451"/>
      <c r="AY746" s="451"/>
      <c r="AZ746" s="451"/>
      <c r="BA746" s="451"/>
      <c r="BB746" s="451"/>
      <c r="BC746" s="451"/>
      <c r="BD746" s="451"/>
      <c r="BE746" s="451"/>
      <c r="BF746" s="451"/>
      <c r="BG746" s="451"/>
      <c r="BH746" s="451"/>
      <c r="BI746" s="451"/>
      <c r="BJ746" s="451"/>
      <c r="BK746" s="451"/>
      <c r="BL746" s="451"/>
      <c r="BM746" s="451"/>
      <c r="BN746" s="451"/>
      <c r="BO746" s="451"/>
      <c r="BP746" s="451"/>
      <c r="BQ746" s="451"/>
      <c r="BR746" s="451"/>
      <c r="BS746" s="451"/>
      <c r="BT746" s="451"/>
      <c r="BU746" s="451"/>
      <c r="BV746" s="451"/>
      <c r="BW746" s="451"/>
      <c r="BX746" s="451"/>
      <c r="BY746" s="451"/>
      <c r="BZ746" s="451"/>
      <c r="CA746" s="451"/>
      <c r="CB746" s="451"/>
      <c r="CC746" s="451"/>
      <c r="CD746" s="451"/>
      <c r="CE746" s="451"/>
      <c r="CF746" s="451"/>
      <c r="CG746" s="451"/>
      <c r="CH746" s="451"/>
      <c r="CI746" s="451"/>
      <c r="CJ746" s="451"/>
      <c r="CK746" s="451"/>
      <c r="CL746" s="451"/>
      <c r="CM746" s="451"/>
      <c r="CN746" s="451"/>
      <c r="CO746" s="451"/>
      <c r="CP746" s="451"/>
      <c r="CQ746" s="451"/>
      <c r="CR746" s="451"/>
      <c r="CS746" s="451"/>
      <c r="CT746" s="451"/>
      <c r="CU746" s="451"/>
      <c r="CV746" s="451"/>
      <c r="CW746" s="451"/>
      <c r="CX746" s="451"/>
      <c r="CY746" s="451"/>
      <c r="CZ746" s="451"/>
      <c r="DA746" s="451"/>
      <c r="DB746" s="451"/>
      <c r="DC746" s="451"/>
      <c r="DD746" s="451"/>
      <c r="DE746" s="451"/>
      <c r="DF746" s="451"/>
      <c r="DG746" s="451"/>
      <c r="DH746" s="451"/>
      <c r="DI746" s="451"/>
      <c r="DJ746" s="451"/>
      <c r="DK746" s="451"/>
      <c r="DL746" s="451"/>
      <c r="DM746" s="451"/>
      <c r="DN746" s="451"/>
      <c r="DO746" s="451"/>
      <c r="DP746" s="451"/>
      <c r="DQ746" s="451"/>
      <c r="DR746" s="451"/>
      <c r="DS746" s="451"/>
      <c r="DT746" s="451"/>
      <c r="DU746" s="451"/>
      <c r="DV746" s="451"/>
      <c r="DW746" s="451"/>
      <c r="DX746" s="451"/>
      <c r="DY746" s="451"/>
      <c r="DZ746" s="451"/>
      <c r="EA746" s="451"/>
      <c r="EB746" s="451"/>
      <c r="EC746" s="451"/>
      <c r="ED746" s="451"/>
      <c r="EE746" s="451"/>
      <c r="EF746" s="451"/>
      <c r="EG746" s="451"/>
      <c r="EH746" s="451"/>
      <c r="EI746" s="451"/>
      <c r="EJ746" s="451"/>
      <c r="EK746" s="451"/>
      <c r="EL746" s="451"/>
      <c r="EM746" s="451"/>
      <c r="EN746" s="451"/>
      <c r="EO746" s="451"/>
      <c r="EP746" s="451"/>
      <c r="EQ746" s="451"/>
      <c r="ER746" s="451"/>
      <c r="ES746" s="451"/>
      <c r="ET746" s="451"/>
      <c r="EU746" s="451"/>
      <c r="EV746" s="451"/>
      <c r="EW746" s="451"/>
      <c r="EX746" s="451"/>
      <c r="EY746" s="451"/>
      <c r="EZ746" s="451"/>
      <c r="FA746" s="451"/>
      <c r="FB746" s="451"/>
      <c r="FC746" s="451"/>
      <c r="FD746" s="451"/>
      <c r="FE746" s="451"/>
      <c r="FF746" s="451"/>
      <c r="FG746" s="451"/>
      <c r="FH746" s="451"/>
      <c r="FI746" s="451"/>
      <c r="FJ746" s="451"/>
      <c r="FK746" s="451"/>
      <c r="FL746" s="451"/>
      <c r="FM746" s="451"/>
      <c r="FN746" s="451"/>
    </row>
    <row r="747" spans="1:170" ht="15.75" customHeight="1">
      <c r="A747" s="451"/>
      <c r="B747" s="451"/>
      <c r="C747" s="451"/>
      <c r="D747" s="451"/>
      <c r="E747" s="451"/>
      <c r="F747" s="451"/>
      <c r="G747" s="451"/>
      <c r="H747" s="451"/>
      <c r="I747" s="451"/>
      <c r="J747" s="451"/>
      <c r="K747" s="451"/>
      <c r="L747" s="451"/>
      <c r="M747" s="451"/>
      <c r="N747" s="451"/>
      <c r="O747" s="451"/>
      <c r="P747" s="451"/>
      <c r="Q747" s="451"/>
      <c r="R747" s="451"/>
      <c r="S747" s="451"/>
      <c r="T747" s="451"/>
      <c r="U747" s="451"/>
      <c r="V747" s="451"/>
      <c r="W747" s="451"/>
      <c r="X747" s="451"/>
      <c r="Y747" s="451"/>
      <c r="Z747" s="451"/>
      <c r="AA747" s="451"/>
      <c r="AB747" s="451"/>
      <c r="AC747" s="451"/>
      <c r="AD747" s="451"/>
      <c r="AE747" s="451"/>
      <c r="AF747" s="451"/>
      <c r="AG747" s="451"/>
      <c r="AH747" s="451"/>
      <c r="AI747" s="451"/>
      <c r="AJ747" s="451"/>
      <c r="AK747" s="451"/>
      <c r="AL747" s="451"/>
      <c r="AM747" s="451"/>
      <c r="AN747" s="451"/>
      <c r="AO747" s="451"/>
      <c r="AP747" s="451"/>
      <c r="AQ747" s="451"/>
      <c r="AR747" s="451"/>
      <c r="AS747" s="451"/>
      <c r="AT747" s="451"/>
      <c r="AU747" s="451"/>
      <c r="AV747" s="451"/>
      <c r="AW747" s="451"/>
      <c r="AX747" s="451"/>
      <c r="AY747" s="451"/>
      <c r="AZ747" s="451"/>
      <c r="BA747" s="451"/>
      <c r="BB747" s="451"/>
      <c r="BC747" s="451"/>
      <c r="BD747" s="451"/>
      <c r="BE747" s="451"/>
      <c r="BF747" s="451"/>
      <c r="BG747" s="451"/>
      <c r="BH747" s="451"/>
      <c r="BI747" s="451"/>
      <c r="BJ747" s="451"/>
      <c r="BK747" s="451"/>
      <c r="BL747" s="451"/>
      <c r="BM747" s="451"/>
      <c r="BN747" s="451"/>
      <c r="BO747" s="451"/>
      <c r="BP747" s="451"/>
      <c r="BQ747" s="451"/>
      <c r="BR747" s="451"/>
      <c r="BS747" s="451"/>
      <c r="BT747" s="451"/>
      <c r="BU747" s="451"/>
      <c r="BV747" s="451"/>
      <c r="BW747" s="451"/>
      <c r="BX747" s="451"/>
      <c r="BY747" s="451"/>
      <c r="BZ747" s="451"/>
      <c r="CA747" s="451"/>
      <c r="CB747" s="451"/>
      <c r="CC747" s="451"/>
      <c r="CD747" s="451"/>
      <c r="CE747" s="451"/>
      <c r="CF747" s="451"/>
      <c r="CG747" s="451"/>
      <c r="CH747" s="451"/>
      <c r="CI747" s="451"/>
      <c r="CJ747" s="451"/>
      <c r="CK747" s="451"/>
      <c r="CL747" s="451"/>
      <c r="CM747" s="451"/>
      <c r="CN747" s="451"/>
      <c r="CO747" s="451"/>
      <c r="CP747" s="451"/>
      <c r="CQ747" s="451"/>
      <c r="CR747" s="451"/>
      <c r="CS747" s="451"/>
      <c r="CT747" s="451"/>
      <c r="CU747" s="451"/>
      <c r="CV747" s="451"/>
      <c r="CW747" s="451"/>
      <c r="CX747" s="451"/>
      <c r="CY747" s="451"/>
      <c r="CZ747" s="451"/>
      <c r="DA747" s="451"/>
      <c r="DB747" s="451"/>
      <c r="DC747" s="451"/>
      <c r="DD747" s="451"/>
      <c r="DE747" s="451"/>
      <c r="DF747" s="451"/>
      <c r="DG747" s="451"/>
      <c r="DH747" s="451"/>
      <c r="DI747" s="451"/>
      <c r="DJ747" s="451"/>
      <c r="DK747" s="451"/>
      <c r="DL747" s="451"/>
      <c r="DM747" s="451"/>
      <c r="DN747" s="451"/>
      <c r="DO747" s="451"/>
      <c r="DP747" s="451"/>
      <c r="DQ747" s="451"/>
      <c r="DR747" s="451"/>
      <c r="DS747" s="451"/>
      <c r="DT747" s="451"/>
      <c r="DU747" s="451"/>
      <c r="DV747" s="451"/>
      <c r="DW747" s="451"/>
      <c r="DX747" s="451"/>
      <c r="DY747" s="451"/>
      <c r="DZ747" s="451"/>
      <c r="EA747" s="451"/>
      <c r="EB747" s="451"/>
      <c r="EC747" s="451"/>
      <c r="ED747" s="451"/>
      <c r="EE747" s="451"/>
      <c r="EF747" s="451"/>
      <c r="EG747" s="451"/>
      <c r="EH747" s="451"/>
      <c r="EI747" s="451"/>
      <c r="EJ747" s="451"/>
      <c r="EK747" s="451"/>
      <c r="EL747" s="451"/>
      <c r="EM747" s="451"/>
      <c r="EN747" s="451"/>
      <c r="EO747" s="451"/>
      <c r="EP747" s="451"/>
      <c r="EQ747" s="451"/>
      <c r="ER747" s="451"/>
      <c r="ES747" s="451"/>
      <c r="ET747" s="451"/>
      <c r="EU747" s="451"/>
      <c r="EV747" s="451"/>
      <c r="EW747" s="451"/>
      <c r="EX747" s="451"/>
      <c r="EY747" s="451"/>
      <c r="EZ747" s="451"/>
      <c r="FA747" s="451"/>
      <c r="FB747" s="451"/>
      <c r="FC747" s="451"/>
      <c r="FD747" s="451"/>
      <c r="FE747" s="451"/>
      <c r="FF747" s="451"/>
      <c r="FG747" s="451"/>
      <c r="FH747" s="451"/>
      <c r="FI747" s="451"/>
      <c r="FJ747" s="451"/>
      <c r="FK747" s="451"/>
      <c r="FL747" s="451"/>
      <c r="FM747" s="451"/>
      <c r="FN747" s="451"/>
    </row>
    <row r="748" spans="1:170" ht="15.75" customHeight="1">
      <c r="A748" s="451"/>
      <c r="B748" s="451"/>
      <c r="C748" s="451"/>
      <c r="D748" s="451"/>
      <c r="E748" s="451"/>
      <c r="F748" s="451"/>
      <c r="G748" s="451"/>
      <c r="H748" s="451"/>
      <c r="I748" s="451"/>
      <c r="J748" s="451"/>
      <c r="K748" s="451"/>
      <c r="L748" s="451"/>
      <c r="M748" s="451"/>
      <c r="N748" s="451"/>
      <c r="O748" s="451"/>
      <c r="P748" s="451"/>
      <c r="Q748" s="451"/>
      <c r="R748" s="451"/>
      <c r="S748" s="451"/>
      <c r="T748" s="451"/>
      <c r="U748" s="451"/>
      <c r="V748" s="451"/>
      <c r="W748" s="451"/>
      <c r="X748" s="451"/>
      <c r="Y748" s="451"/>
      <c r="Z748" s="451"/>
      <c r="AA748" s="451"/>
      <c r="AB748" s="451"/>
      <c r="AC748" s="451"/>
      <c r="AD748" s="451"/>
      <c r="AE748" s="451"/>
      <c r="AF748" s="451"/>
      <c r="AG748" s="451"/>
      <c r="AH748" s="451"/>
      <c r="AI748" s="451"/>
      <c r="AJ748" s="451"/>
      <c r="AK748" s="451"/>
      <c r="AL748" s="451"/>
      <c r="AM748" s="451"/>
      <c r="AN748" s="451"/>
      <c r="AO748" s="451"/>
      <c r="AP748" s="451"/>
      <c r="AQ748" s="451"/>
      <c r="AR748" s="451"/>
      <c r="AS748" s="451"/>
      <c r="AT748" s="451"/>
      <c r="AU748" s="451"/>
      <c r="AV748" s="451"/>
      <c r="AW748" s="451"/>
      <c r="AX748" s="451"/>
      <c r="AY748" s="451"/>
      <c r="AZ748" s="451"/>
      <c r="BA748" s="451"/>
      <c r="BB748" s="451"/>
      <c r="BC748" s="451"/>
      <c r="BD748" s="451"/>
      <c r="BE748" s="451"/>
      <c r="BF748" s="451"/>
      <c r="BG748" s="451"/>
      <c r="BH748" s="451"/>
      <c r="BI748" s="451"/>
      <c r="BJ748" s="451"/>
      <c r="BK748" s="451"/>
      <c r="BL748" s="451"/>
      <c r="BM748" s="451"/>
      <c r="BN748" s="451"/>
      <c r="BO748" s="451"/>
      <c r="BP748" s="451"/>
      <c r="BQ748" s="451"/>
      <c r="BR748" s="451"/>
      <c r="BS748" s="451"/>
      <c r="BT748" s="451"/>
      <c r="BU748" s="451"/>
      <c r="BV748" s="451"/>
      <c r="BW748" s="451"/>
      <c r="BX748" s="451"/>
      <c r="BY748" s="451"/>
      <c r="BZ748" s="451"/>
      <c r="CA748" s="451"/>
      <c r="CB748" s="451"/>
      <c r="CC748" s="451"/>
      <c r="CD748" s="451"/>
      <c r="CE748" s="451"/>
      <c r="CF748" s="451"/>
      <c r="CG748" s="451"/>
      <c r="CH748" s="451"/>
      <c r="CI748" s="451"/>
      <c r="CJ748" s="451"/>
      <c r="CK748" s="451"/>
      <c r="CL748" s="451"/>
      <c r="CM748" s="451"/>
      <c r="CN748" s="451"/>
      <c r="CO748" s="451"/>
      <c r="CP748" s="451"/>
      <c r="CQ748" s="451"/>
      <c r="CR748" s="451"/>
      <c r="CS748" s="451"/>
      <c r="CT748" s="451"/>
      <c r="CU748" s="451"/>
      <c r="CV748" s="451"/>
      <c r="CW748" s="451"/>
      <c r="CX748" s="451"/>
      <c r="CY748" s="451"/>
      <c r="CZ748" s="451"/>
      <c r="DA748" s="451"/>
      <c r="DB748" s="451"/>
      <c r="DC748" s="451"/>
      <c r="DD748" s="451"/>
      <c r="DE748" s="451"/>
      <c r="DF748" s="451"/>
      <c r="DG748" s="451"/>
      <c r="DH748" s="451"/>
      <c r="DI748" s="451"/>
      <c r="DJ748" s="451"/>
      <c r="DK748" s="451"/>
      <c r="DL748" s="451"/>
      <c r="DM748" s="451"/>
      <c r="DN748" s="451"/>
      <c r="DO748" s="451"/>
      <c r="DP748" s="451"/>
      <c r="DQ748" s="451"/>
      <c r="DR748" s="451"/>
      <c r="DS748" s="451"/>
      <c r="DT748" s="451"/>
      <c r="DU748" s="451"/>
      <c r="DV748" s="451"/>
      <c r="DW748" s="451"/>
      <c r="DX748" s="451"/>
      <c r="DY748" s="451"/>
      <c r="DZ748" s="451"/>
      <c r="EA748" s="451"/>
      <c r="EB748" s="451"/>
      <c r="EC748" s="451"/>
      <c r="ED748" s="451"/>
      <c r="EE748" s="451"/>
      <c r="EF748" s="451"/>
      <c r="EG748" s="451"/>
      <c r="EH748" s="451"/>
      <c r="EI748" s="451"/>
      <c r="EJ748" s="451"/>
      <c r="EK748" s="451"/>
      <c r="EL748" s="451"/>
      <c r="EM748" s="451"/>
      <c r="EN748" s="451"/>
      <c r="EO748" s="451"/>
      <c r="EP748" s="451"/>
      <c r="EQ748" s="451"/>
      <c r="ER748" s="451"/>
      <c r="ES748" s="451"/>
      <c r="ET748" s="451"/>
      <c r="EU748" s="451"/>
      <c r="EV748" s="451"/>
      <c r="EW748" s="451"/>
      <c r="EX748" s="451"/>
      <c r="EY748" s="451"/>
      <c r="EZ748" s="451"/>
      <c r="FA748" s="451"/>
      <c r="FB748" s="451"/>
      <c r="FC748" s="451"/>
      <c r="FD748" s="451"/>
      <c r="FE748" s="451"/>
      <c r="FF748" s="451"/>
      <c r="FG748" s="451"/>
      <c r="FH748" s="451"/>
      <c r="FI748" s="451"/>
      <c r="FJ748" s="451"/>
      <c r="FK748" s="451"/>
      <c r="FL748" s="451"/>
      <c r="FM748" s="451"/>
      <c r="FN748" s="451"/>
    </row>
    <row r="749" spans="1:170" ht="15.75" customHeight="1">
      <c r="A749" s="451"/>
      <c r="B749" s="451"/>
      <c r="C749" s="451"/>
      <c r="D749" s="451"/>
      <c r="E749" s="451"/>
      <c r="F749" s="451"/>
      <c r="G749" s="451"/>
      <c r="H749" s="451"/>
      <c r="I749" s="451"/>
      <c r="J749" s="451"/>
      <c r="K749" s="451"/>
      <c r="L749" s="451"/>
      <c r="M749" s="451"/>
      <c r="N749" s="451"/>
      <c r="O749" s="451"/>
      <c r="P749" s="451"/>
      <c r="Q749" s="451"/>
      <c r="R749" s="451"/>
      <c r="S749" s="451"/>
      <c r="T749" s="451"/>
      <c r="U749" s="451"/>
      <c r="V749" s="451"/>
      <c r="W749" s="451"/>
      <c r="X749" s="451"/>
      <c r="Y749" s="451"/>
      <c r="Z749" s="451"/>
      <c r="AA749" s="451"/>
      <c r="AB749" s="451"/>
      <c r="AC749" s="451"/>
      <c r="AD749" s="451"/>
      <c r="AE749" s="451"/>
      <c r="AF749" s="451"/>
      <c r="AG749" s="451"/>
      <c r="AH749" s="451"/>
      <c r="AI749" s="451"/>
      <c r="AJ749" s="451"/>
      <c r="AK749" s="451"/>
      <c r="AL749" s="451"/>
      <c r="AM749" s="451"/>
      <c r="AN749" s="451"/>
      <c r="AO749" s="451"/>
      <c r="AP749" s="451"/>
      <c r="AQ749" s="451"/>
      <c r="AR749" s="451"/>
      <c r="AS749" s="451"/>
      <c r="AT749" s="451"/>
      <c r="AU749" s="451"/>
      <c r="AV749" s="451"/>
      <c r="AW749" s="451"/>
      <c r="AX749" s="451"/>
      <c r="AY749" s="451"/>
      <c r="AZ749" s="451"/>
      <c r="BA749" s="451"/>
      <c r="BB749" s="451"/>
      <c r="BC749" s="451"/>
      <c r="BD749" s="451"/>
      <c r="BE749" s="451"/>
      <c r="BF749" s="451"/>
      <c r="BG749" s="451"/>
      <c r="BH749" s="451"/>
      <c r="BI749" s="451"/>
      <c r="BJ749" s="451"/>
      <c r="BK749" s="451"/>
      <c r="BL749" s="451"/>
      <c r="BM749" s="451"/>
      <c r="BN749" s="451"/>
      <c r="BO749" s="451"/>
      <c r="BP749" s="451"/>
      <c r="BQ749" s="451"/>
      <c r="BR749" s="451"/>
      <c r="BS749" s="451"/>
      <c r="BT749" s="451"/>
      <c r="BU749" s="451"/>
      <c r="BV749" s="451"/>
      <c r="BW749" s="451"/>
      <c r="BX749" s="451"/>
      <c r="BY749" s="451"/>
      <c r="BZ749" s="451"/>
      <c r="CA749" s="451"/>
      <c r="CB749" s="451"/>
      <c r="CC749" s="451"/>
      <c r="CD749" s="451"/>
      <c r="CE749" s="451"/>
      <c r="CF749" s="451"/>
      <c r="CG749" s="451"/>
      <c r="CH749" s="451"/>
      <c r="CI749" s="451"/>
      <c r="CJ749" s="451"/>
      <c r="CK749" s="451"/>
      <c r="CL749" s="451"/>
      <c r="CM749" s="451"/>
      <c r="CN749" s="451"/>
      <c r="CO749" s="451"/>
      <c r="CP749" s="451"/>
      <c r="CQ749" s="451"/>
      <c r="CR749" s="451"/>
      <c r="CS749" s="451"/>
      <c r="CT749" s="451"/>
      <c r="CU749" s="451"/>
      <c r="CV749" s="451"/>
      <c r="CW749" s="451"/>
      <c r="CX749" s="451"/>
      <c r="CY749" s="451"/>
      <c r="CZ749" s="451"/>
      <c r="DA749" s="451"/>
      <c r="DB749" s="451"/>
      <c r="DC749" s="451"/>
      <c r="DD749" s="451"/>
      <c r="DE749" s="451"/>
      <c r="DF749" s="451"/>
      <c r="DG749" s="451"/>
      <c r="DH749" s="451"/>
      <c r="DI749" s="451"/>
      <c r="DJ749" s="451"/>
      <c r="DK749" s="451"/>
      <c r="DL749" s="451"/>
      <c r="DM749" s="451"/>
      <c r="DN749" s="451"/>
      <c r="DO749" s="451"/>
      <c r="DP749" s="451"/>
      <c r="DQ749" s="451"/>
      <c r="DR749" s="451"/>
      <c r="DS749" s="451"/>
      <c r="DT749" s="451"/>
      <c r="DU749" s="451"/>
      <c r="DV749" s="451"/>
      <c r="DW749" s="451"/>
      <c r="DX749" s="451"/>
      <c r="DY749" s="451"/>
      <c r="DZ749" s="451"/>
      <c r="EA749" s="451"/>
      <c r="EB749" s="451"/>
      <c r="EC749" s="451"/>
      <c r="ED749" s="451"/>
      <c r="EE749" s="451"/>
      <c r="EF749" s="451"/>
      <c r="EG749" s="451"/>
      <c r="EH749" s="451"/>
      <c r="EI749" s="451"/>
      <c r="EJ749" s="451"/>
      <c r="EK749" s="451"/>
      <c r="EL749" s="451"/>
      <c r="EM749" s="451"/>
      <c r="EN749" s="451"/>
      <c r="EO749" s="451"/>
      <c r="EP749" s="451"/>
      <c r="EQ749" s="451"/>
      <c r="ER749" s="451"/>
      <c r="ES749" s="451"/>
      <c r="ET749" s="451"/>
      <c r="EU749" s="451"/>
      <c r="EV749" s="451"/>
      <c r="EW749" s="451"/>
      <c r="EX749" s="451"/>
      <c r="EY749" s="451"/>
      <c r="EZ749" s="451"/>
      <c r="FA749" s="451"/>
      <c r="FB749" s="451"/>
      <c r="FC749" s="451"/>
      <c r="FD749" s="451"/>
      <c r="FE749" s="451"/>
      <c r="FF749" s="451"/>
      <c r="FG749" s="451"/>
      <c r="FH749" s="451"/>
      <c r="FI749" s="451"/>
      <c r="FJ749" s="451"/>
      <c r="FK749" s="451"/>
      <c r="FL749" s="451"/>
      <c r="FM749" s="451"/>
      <c r="FN749" s="451"/>
    </row>
    <row r="750" spans="1:170" ht="15.75" customHeight="1">
      <c r="A750" s="451"/>
      <c r="B750" s="451"/>
      <c r="C750" s="451"/>
      <c r="D750" s="451"/>
      <c r="E750" s="451"/>
      <c r="F750" s="451"/>
      <c r="G750" s="451"/>
      <c r="H750" s="451"/>
      <c r="I750" s="451"/>
      <c r="J750" s="451"/>
      <c r="K750" s="451"/>
      <c r="L750" s="451"/>
      <c r="M750" s="451"/>
      <c r="N750" s="451"/>
      <c r="O750" s="451"/>
      <c r="P750" s="451"/>
      <c r="Q750" s="451"/>
      <c r="R750" s="451"/>
      <c r="S750" s="451"/>
      <c r="T750" s="451"/>
      <c r="U750" s="451"/>
      <c r="V750" s="451"/>
      <c r="W750" s="451"/>
      <c r="X750" s="451"/>
      <c r="Y750" s="451"/>
      <c r="Z750" s="451"/>
      <c r="AA750" s="451"/>
      <c r="AB750" s="451"/>
      <c r="AC750" s="451"/>
      <c r="AD750" s="451"/>
      <c r="AE750" s="451"/>
      <c r="AF750" s="451"/>
      <c r="AG750" s="451"/>
      <c r="AH750" s="451"/>
      <c r="AI750" s="451"/>
      <c r="AJ750" s="451"/>
      <c r="AK750" s="451"/>
      <c r="AL750" s="451"/>
      <c r="AM750" s="451"/>
      <c r="AN750" s="451"/>
      <c r="AO750" s="451"/>
      <c r="AP750" s="451"/>
      <c r="AQ750" s="451"/>
      <c r="AR750" s="451"/>
      <c r="AS750" s="451"/>
      <c r="AT750" s="451"/>
      <c r="AU750" s="451"/>
      <c r="AV750" s="451"/>
      <c r="AW750" s="451"/>
      <c r="AX750" s="451"/>
      <c r="AY750" s="451"/>
      <c r="AZ750" s="451"/>
      <c r="BA750" s="451"/>
      <c r="BB750" s="451"/>
      <c r="BC750" s="451"/>
      <c r="BD750" s="451"/>
      <c r="BE750" s="451"/>
      <c r="BF750" s="451"/>
      <c r="BG750" s="451"/>
      <c r="BH750" s="451"/>
      <c r="BI750" s="451"/>
      <c r="BJ750" s="451"/>
      <c r="BK750" s="451"/>
      <c r="BL750" s="451"/>
      <c r="BM750" s="451"/>
      <c r="BN750" s="451"/>
      <c r="BO750" s="451"/>
      <c r="BP750" s="451"/>
      <c r="BQ750" s="451"/>
      <c r="BR750" s="451"/>
      <c r="BS750" s="451"/>
      <c r="BT750" s="451"/>
      <c r="BU750" s="451"/>
      <c r="BV750" s="451"/>
      <c r="BW750" s="451"/>
      <c r="BX750" s="451"/>
      <c r="BY750" s="451"/>
      <c r="BZ750" s="451"/>
      <c r="CA750" s="451"/>
      <c r="CB750" s="451"/>
      <c r="CC750" s="451"/>
      <c r="CD750" s="451"/>
      <c r="CE750" s="451"/>
      <c r="CF750" s="451"/>
      <c r="CG750" s="451"/>
      <c r="CH750" s="451"/>
      <c r="CI750" s="451"/>
      <c r="CJ750" s="451"/>
      <c r="CK750" s="451"/>
      <c r="CL750" s="451"/>
      <c r="CM750" s="451"/>
      <c r="CN750" s="451"/>
      <c r="CO750" s="451"/>
      <c r="CP750" s="451"/>
      <c r="CQ750" s="451"/>
      <c r="CR750" s="451"/>
      <c r="CS750" s="451"/>
      <c r="CT750" s="451"/>
      <c r="CU750" s="451"/>
      <c r="CV750" s="451"/>
      <c r="CW750" s="451"/>
      <c r="CX750" s="451"/>
      <c r="CY750" s="451"/>
      <c r="CZ750" s="451"/>
      <c r="DA750" s="451"/>
      <c r="DB750" s="451"/>
      <c r="DC750" s="451"/>
      <c r="DD750" s="451"/>
      <c r="DE750" s="451"/>
      <c r="DF750" s="451"/>
      <c r="DG750" s="451"/>
      <c r="DH750" s="451"/>
      <c r="DI750" s="451"/>
      <c r="DJ750" s="451"/>
      <c r="DK750" s="451"/>
      <c r="DL750" s="451"/>
      <c r="DM750" s="451"/>
      <c r="DN750" s="451"/>
      <c r="DO750" s="451"/>
      <c r="DP750" s="451"/>
      <c r="DQ750" s="451"/>
      <c r="DR750" s="451"/>
      <c r="DS750" s="451"/>
      <c r="DT750" s="451"/>
      <c r="DU750" s="451"/>
      <c r="DV750" s="451"/>
      <c r="DW750" s="451"/>
      <c r="DX750" s="451"/>
      <c r="DY750" s="451"/>
      <c r="DZ750" s="451"/>
      <c r="EA750" s="451"/>
      <c r="EB750" s="451"/>
      <c r="EC750" s="451"/>
      <c r="ED750" s="451"/>
      <c r="EE750" s="451"/>
      <c r="EF750" s="451"/>
      <c r="EG750" s="451"/>
      <c r="EH750" s="451"/>
      <c r="EI750" s="451"/>
      <c r="EJ750" s="451"/>
      <c r="EK750" s="451"/>
      <c r="EL750" s="451"/>
      <c r="EM750" s="451"/>
      <c r="EN750" s="451"/>
      <c r="EO750" s="451"/>
      <c r="EP750" s="451"/>
      <c r="EQ750" s="451"/>
      <c r="ER750" s="451"/>
      <c r="ES750" s="451"/>
      <c r="ET750" s="451"/>
      <c r="EU750" s="451"/>
      <c r="EV750" s="451"/>
      <c r="EW750" s="451"/>
      <c r="EX750" s="451"/>
      <c r="EY750" s="451"/>
      <c r="EZ750" s="451"/>
      <c r="FA750" s="451"/>
      <c r="FB750" s="451"/>
      <c r="FC750" s="451"/>
      <c r="FD750" s="451"/>
      <c r="FE750" s="451"/>
      <c r="FF750" s="451"/>
      <c r="FG750" s="451"/>
      <c r="FH750" s="451"/>
      <c r="FI750" s="451"/>
      <c r="FJ750" s="451"/>
      <c r="FK750" s="451"/>
      <c r="FL750" s="451"/>
      <c r="FM750" s="451"/>
      <c r="FN750" s="451"/>
    </row>
    <row r="751" spans="1:170" ht="15.75" customHeight="1">
      <c r="A751" s="451"/>
      <c r="B751" s="451"/>
      <c r="C751" s="451"/>
      <c r="D751" s="451"/>
      <c r="E751" s="451"/>
      <c r="F751" s="451"/>
      <c r="G751" s="451"/>
      <c r="H751" s="451"/>
      <c r="I751" s="451"/>
      <c r="J751" s="451"/>
      <c r="K751" s="451"/>
      <c r="L751" s="451"/>
      <c r="M751" s="451"/>
      <c r="N751" s="451"/>
      <c r="O751" s="451"/>
      <c r="P751" s="451"/>
      <c r="Q751" s="451"/>
      <c r="R751" s="451"/>
      <c r="S751" s="451"/>
      <c r="T751" s="451"/>
      <c r="U751" s="451"/>
      <c r="V751" s="451"/>
      <c r="W751" s="451"/>
      <c r="X751" s="451"/>
      <c r="Y751" s="451"/>
      <c r="Z751" s="451"/>
      <c r="AA751" s="451"/>
      <c r="AB751" s="451"/>
      <c r="AC751" s="451"/>
      <c r="AD751" s="451"/>
      <c r="AE751" s="451"/>
      <c r="AF751" s="451"/>
      <c r="AG751" s="451"/>
      <c r="AH751" s="451"/>
      <c r="AI751" s="451"/>
      <c r="AJ751" s="451"/>
      <c r="AK751" s="451"/>
      <c r="AL751" s="451"/>
      <c r="AM751" s="451"/>
      <c r="AN751" s="451"/>
      <c r="AO751" s="451"/>
      <c r="AP751" s="451"/>
      <c r="AQ751" s="451"/>
      <c r="AR751" s="451"/>
      <c r="AS751" s="451"/>
      <c r="AT751" s="451"/>
      <c r="AU751" s="451"/>
      <c r="AV751" s="451"/>
      <c r="AW751" s="451"/>
      <c r="AX751" s="451"/>
      <c r="AY751" s="451"/>
      <c r="AZ751" s="451"/>
      <c r="BA751" s="451"/>
      <c r="BB751" s="451"/>
      <c r="BC751" s="451"/>
      <c r="BD751" s="451"/>
      <c r="BE751" s="451"/>
      <c r="BF751" s="451"/>
      <c r="BG751" s="451"/>
      <c r="BH751" s="451"/>
      <c r="BI751" s="451"/>
      <c r="BJ751" s="451"/>
      <c r="BK751" s="451"/>
      <c r="BL751" s="451"/>
      <c r="BM751" s="451"/>
      <c r="BN751" s="451"/>
      <c r="BO751" s="451"/>
      <c r="BP751" s="451"/>
      <c r="BQ751" s="451"/>
      <c r="BR751" s="451"/>
      <c r="BS751" s="451"/>
      <c r="BT751" s="451"/>
      <c r="BU751" s="451"/>
      <c r="BV751" s="451"/>
      <c r="BW751" s="451"/>
      <c r="BX751" s="451"/>
      <c r="BY751" s="451"/>
      <c r="BZ751" s="451"/>
      <c r="CA751" s="451"/>
      <c r="CB751" s="451"/>
      <c r="CC751" s="451"/>
      <c r="CD751" s="451"/>
      <c r="CE751" s="451"/>
      <c r="CF751" s="451"/>
      <c r="CG751" s="451"/>
      <c r="CH751" s="451"/>
      <c r="CI751" s="451"/>
      <c r="CJ751" s="451"/>
      <c r="CK751" s="451"/>
      <c r="CL751" s="451"/>
      <c r="CM751" s="451"/>
      <c r="CN751" s="451"/>
      <c r="CO751" s="451"/>
      <c r="CP751" s="451"/>
      <c r="CQ751" s="451"/>
      <c r="CR751" s="451"/>
      <c r="CS751" s="451"/>
      <c r="CT751" s="451"/>
      <c r="CU751" s="451"/>
      <c r="CV751" s="451"/>
      <c r="CW751" s="451"/>
      <c r="CX751" s="451"/>
      <c r="CY751" s="451"/>
      <c r="CZ751" s="451"/>
      <c r="DA751" s="451"/>
      <c r="DB751" s="451"/>
      <c r="DC751" s="451"/>
      <c r="DD751" s="451"/>
      <c r="DE751" s="451"/>
      <c r="DF751" s="451"/>
      <c r="DG751" s="451"/>
      <c r="DH751" s="451"/>
      <c r="DI751" s="451"/>
      <c r="DJ751" s="451"/>
      <c r="DK751" s="451"/>
      <c r="DL751" s="451"/>
      <c r="DM751" s="451"/>
      <c r="DN751" s="451"/>
      <c r="DO751" s="451"/>
      <c r="DP751" s="451"/>
      <c r="DQ751" s="451"/>
      <c r="DR751" s="451"/>
      <c r="DS751" s="451"/>
      <c r="DT751" s="451"/>
      <c r="DU751" s="451"/>
      <c r="DV751" s="451"/>
      <c r="DW751" s="451"/>
      <c r="DX751" s="451"/>
      <c r="DY751" s="451"/>
      <c r="DZ751" s="451"/>
      <c r="EA751" s="451"/>
      <c r="EB751" s="451"/>
      <c r="EC751" s="451"/>
      <c r="ED751" s="451"/>
      <c r="EE751" s="451"/>
      <c r="EF751" s="451"/>
      <c r="EG751" s="451"/>
      <c r="EH751" s="451"/>
      <c r="EI751" s="451"/>
      <c r="EJ751" s="451"/>
      <c r="EK751" s="451"/>
      <c r="EL751" s="451"/>
      <c r="EM751" s="451"/>
      <c r="EN751" s="451"/>
      <c r="EO751" s="451"/>
      <c r="EP751" s="451"/>
      <c r="EQ751" s="451"/>
      <c r="ER751" s="451"/>
      <c r="ES751" s="451"/>
      <c r="ET751" s="451"/>
      <c r="EU751" s="451"/>
      <c r="EV751" s="451"/>
      <c r="EW751" s="451"/>
      <c r="EX751" s="451"/>
      <c r="EY751" s="451"/>
      <c r="EZ751" s="451"/>
      <c r="FA751" s="451"/>
      <c r="FB751" s="451"/>
      <c r="FC751" s="451"/>
      <c r="FD751" s="451"/>
      <c r="FE751" s="451"/>
      <c r="FF751" s="451"/>
      <c r="FG751" s="451"/>
      <c r="FH751" s="451"/>
      <c r="FI751" s="451"/>
      <c r="FJ751" s="451"/>
      <c r="FK751" s="451"/>
      <c r="FL751" s="451"/>
      <c r="FM751" s="451"/>
      <c r="FN751" s="451"/>
    </row>
    <row r="752" spans="1:170" ht="15.75" customHeight="1">
      <c r="A752" s="451"/>
      <c r="B752" s="451"/>
      <c r="C752" s="451"/>
      <c r="D752" s="451"/>
      <c r="E752" s="451"/>
      <c r="F752" s="451"/>
      <c r="G752" s="451"/>
      <c r="H752" s="451"/>
      <c r="I752" s="451"/>
      <c r="J752" s="451"/>
      <c r="K752" s="451"/>
      <c r="L752" s="451"/>
      <c r="M752" s="451"/>
      <c r="N752" s="451"/>
      <c r="O752" s="451"/>
      <c r="P752" s="451"/>
      <c r="Q752" s="451"/>
      <c r="R752" s="451"/>
      <c r="S752" s="451"/>
      <c r="T752" s="451"/>
      <c r="U752" s="451"/>
      <c r="V752" s="451"/>
      <c r="W752" s="451"/>
      <c r="X752" s="451"/>
      <c r="Y752" s="451"/>
      <c r="Z752" s="451"/>
      <c r="AA752" s="451"/>
      <c r="AB752" s="451"/>
      <c r="AC752" s="451"/>
      <c r="AD752" s="451"/>
      <c r="AE752" s="451"/>
      <c r="AF752" s="451"/>
      <c r="AG752" s="451"/>
      <c r="AH752" s="451"/>
      <c r="AI752" s="451"/>
      <c r="AJ752" s="451"/>
      <c r="AK752" s="451"/>
      <c r="AL752" s="451"/>
      <c r="AM752" s="451"/>
      <c r="AN752" s="451"/>
      <c r="AO752" s="451"/>
      <c r="AP752" s="451"/>
      <c r="AQ752" s="451"/>
      <c r="AR752" s="451"/>
      <c r="AS752" s="451"/>
      <c r="AT752" s="451"/>
      <c r="AU752" s="451"/>
      <c r="AV752" s="451"/>
      <c r="AW752" s="451"/>
      <c r="AX752" s="451"/>
      <c r="AY752" s="451"/>
      <c r="AZ752" s="451"/>
      <c r="BA752" s="451"/>
      <c r="BB752" s="451"/>
      <c r="BC752" s="451"/>
      <c r="BD752" s="451"/>
      <c r="BE752" s="451"/>
      <c r="BF752" s="451"/>
      <c r="BG752" s="451"/>
      <c r="BH752" s="451"/>
      <c r="BI752" s="451"/>
      <c r="BJ752" s="451"/>
      <c r="BK752" s="451"/>
      <c r="BL752" s="451"/>
      <c r="BM752" s="451"/>
      <c r="BN752" s="451"/>
      <c r="BO752" s="451"/>
      <c r="BP752" s="451"/>
      <c r="BQ752" s="451"/>
      <c r="BR752" s="451"/>
      <c r="BS752" s="451"/>
      <c r="BT752" s="451"/>
      <c r="BU752" s="451"/>
      <c r="BV752" s="451"/>
      <c r="BW752" s="451"/>
      <c r="BX752" s="451"/>
      <c r="BY752" s="451"/>
      <c r="BZ752" s="451"/>
      <c r="CA752" s="451"/>
      <c r="CB752" s="451"/>
      <c r="CC752" s="451"/>
      <c r="CD752" s="451"/>
      <c r="CE752" s="451"/>
      <c r="CF752" s="451"/>
      <c r="CG752" s="451"/>
      <c r="CH752" s="451"/>
      <c r="CI752" s="451"/>
      <c r="CJ752" s="451"/>
      <c r="CK752" s="451"/>
      <c r="CL752" s="451"/>
      <c r="CM752" s="451"/>
      <c r="CN752" s="451"/>
      <c r="CO752" s="451"/>
      <c r="CP752" s="451"/>
      <c r="CQ752" s="451"/>
      <c r="CR752" s="451"/>
      <c r="CS752" s="451"/>
      <c r="CT752" s="451"/>
      <c r="CU752" s="451"/>
      <c r="CV752" s="451"/>
      <c r="CW752" s="451"/>
      <c r="CX752" s="451"/>
      <c r="CY752" s="451"/>
      <c r="CZ752" s="451"/>
      <c r="DA752" s="451"/>
      <c r="DB752" s="451"/>
      <c r="DC752" s="451"/>
      <c r="DD752" s="451"/>
      <c r="DE752" s="451"/>
      <c r="DF752" s="451"/>
      <c r="DG752" s="451"/>
      <c r="DH752" s="451"/>
      <c r="DI752" s="451"/>
      <c r="DJ752" s="451"/>
      <c r="DK752" s="451"/>
      <c r="DL752" s="451"/>
      <c r="DM752" s="451"/>
      <c r="DN752" s="451"/>
      <c r="DO752" s="451"/>
      <c r="DP752" s="451"/>
      <c r="DQ752" s="451"/>
      <c r="DR752" s="451"/>
      <c r="DS752" s="451"/>
      <c r="DT752" s="451"/>
      <c r="DU752" s="451"/>
      <c r="DV752" s="451"/>
      <c r="DW752" s="451"/>
      <c r="DX752" s="451"/>
      <c r="DY752" s="451"/>
      <c r="DZ752" s="451"/>
      <c r="EA752" s="451"/>
      <c r="EB752" s="451"/>
      <c r="EC752" s="451"/>
      <c r="ED752" s="451"/>
      <c r="EE752" s="451"/>
      <c r="EF752" s="451"/>
      <c r="EG752" s="451"/>
      <c r="EH752" s="451"/>
      <c r="EI752" s="451"/>
      <c r="EJ752" s="451"/>
      <c r="EK752" s="451"/>
      <c r="EL752" s="451"/>
      <c r="EM752" s="451"/>
      <c r="EN752" s="451"/>
      <c r="EO752" s="451"/>
      <c r="EP752" s="451"/>
      <c r="EQ752" s="451"/>
      <c r="ER752" s="451"/>
      <c r="ES752" s="451"/>
      <c r="ET752" s="451"/>
      <c r="EU752" s="451"/>
      <c r="EV752" s="451"/>
      <c r="EW752" s="451"/>
      <c r="EX752" s="451"/>
      <c r="EY752" s="451"/>
      <c r="EZ752" s="451"/>
      <c r="FA752" s="451"/>
      <c r="FB752" s="451"/>
      <c r="FC752" s="451"/>
      <c r="FD752" s="451"/>
      <c r="FE752" s="451"/>
      <c r="FF752" s="451"/>
      <c r="FG752" s="451"/>
      <c r="FH752" s="451"/>
      <c r="FI752" s="451"/>
      <c r="FJ752" s="451"/>
      <c r="FK752" s="451"/>
      <c r="FL752" s="451"/>
      <c r="FM752" s="451"/>
      <c r="FN752" s="451"/>
    </row>
    <row r="753" spans="1:170" ht="15.75" customHeight="1">
      <c r="A753" s="451"/>
      <c r="B753" s="451"/>
      <c r="C753" s="451"/>
      <c r="D753" s="451"/>
      <c r="E753" s="451"/>
      <c r="F753" s="451"/>
      <c r="G753" s="451"/>
      <c r="H753" s="451"/>
      <c r="I753" s="451"/>
      <c r="J753" s="451"/>
      <c r="K753" s="451"/>
      <c r="L753" s="451"/>
      <c r="M753" s="451"/>
      <c r="N753" s="451"/>
      <c r="O753" s="451"/>
      <c r="P753" s="451"/>
      <c r="Q753" s="451"/>
      <c r="R753" s="451"/>
      <c r="S753" s="451"/>
      <c r="T753" s="451"/>
      <c r="U753" s="451"/>
      <c r="V753" s="451"/>
      <c r="W753" s="451"/>
      <c r="X753" s="451"/>
      <c r="Y753" s="451"/>
      <c r="Z753" s="451"/>
      <c r="AA753" s="451"/>
      <c r="AB753" s="451"/>
      <c r="AC753" s="451"/>
      <c r="AD753" s="451"/>
      <c r="AE753" s="451"/>
      <c r="AF753" s="451"/>
      <c r="AG753" s="451"/>
      <c r="AH753" s="451"/>
      <c r="AI753" s="451"/>
      <c r="AJ753" s="451"/>
      <c r="AK753" s="451"/>
      <c r="AL753" s="451"/>
      <c r="AM753" s="451"/>
      <c r="AN753" s="451"/>
      <c r="AO753" s="451"/>
      <c r="AP753" s="451"/>
      <c r="AQ753" s="451"/>
      <c r="AR753" s="451"/>
      <c r="AS753" s="451"/>
      <c r="AT753" s="451"/>
      <c r="AU753" s="451"/>
      <c r="AV753" s="451"/>
      <c r="AW753" s="451"/>
      <c r="AX753" s="451"/>
      <c r="AY753" s="451"/>
      <c r="AZ753" s="451"/>
      <c r="BA753" s="451"/>
      <c r="BB753" s="451"/>
      <c r="BC753" s="451"/>
      <c r="BD753" s="451"/>
      <c r="BE753" s="451"/>
      <c r="BF753" s="451"/>
      <c r="BG753" s="451"/>
      <c r="BH753" s="451"/>
      <c r="BI753" s="451"/>
      <c r="BJ753" s="451"/>
      <c r="BK753" s="451"/>
      <c r="BL753" s="451"/>
      <c r="BM753" s="451"/>
      <c r="BN753" s="451"/>
      <c r="BO753" s="451"/>
      <c r="BP753" s="451"/>
      <c r="BQ753" s="451"/>
      <c r="BR753" s="451"/>
      <c r="BS753" s="451"/>
      <c r="BT753" s="451"/>
      <c r="BU753" s="451"/>
      <c r="BV753" s="451"/>
      <c r="BW753" s="451"/>
      <c r="BX753" s="451"/>
      <c r="BY753" s="451"/>
      <c r="BZ753" s="451"/>
      <c r="CA753" s="451"/>
      <c r="CB753" s="451"/>
      <c r="CC753" s="451"/>
      <c r="CD753" s="451"/>
      <c r="CE753" s="451"/>
      <c r="CF753" s="451"/>
      <c r="CG753" s="451"/>
      <c r="CH753" s="451"/>
      <c r="CI753" s="451"/>
      <c r="CJ753" s="451"/>
      <c r="CK753" s="451"/>
      <c r="CL753" s="451"/>
      <c r="CM753" s="451"/>
      <c r="CN753" s="451"/>
      <c r="CO753" s="451"/>
      <c r="CP753" s="451"/>
      <c r="CQ753" s="451"/>
      <c r="CR753" s="451"/>
      <c r="CS753" s="451"/>
      <c r="CT753" s="451"/>
      <c r="CU753" s="451"/>
      <c r="CV753" s="451"/>
      <c r="CW753" s="451"/>
      <c r="CX753" s="451"/>
      <c r="CY753" s="451"/>
      <c r="CZ753" s="451"/>
      <c r="DA753" s="451"/>
      <c r="DB753" s="451"/>
      <c r="DC753" s="451"/>
      <c r="DD753" s="451"/>
      <c r="DE753" s="451"/>
      <c r="DF753" s="451"/>
      <c r="DG753" s="451"/>
      <c r="DH753" s="451"/>
      <c r="DI753" s="451"/>
      <c r="DJ753" s="451"/>
      <c r="DK753" s="451"/>
      <c r="DL753" s="451"/>
      <c r="DM753" s="451"/>
      <c r="DN753" s="451"/>
      <c r="DO753" s="451"/>
      <c r="DP753" s="451"/>
      <c r="DQ753" s="451"/>
      <c r="DR753" s="451"/>
      <c r="DS753" s="451"/>
      <c r="DT753" s="451"/>
      <c r="DU753" s="451"/>
      <c r="DV753" s="451"/>
      <c r="DW753" s="451"/>
      <c r="DX753" s="451"/>
      <c r="DY753" s="451"/>
      <c r="DZ753" s="451"/>
      <c r="EA753" s="451"/>
      <c r="EB753" s="451"/>
      <c r="EC753" s="451"/>
      <c r="ED753" s="451"/>
      <c r="EE753" s="451"/>
      <c r="EF753" s="451"/>
      <c r="EG753" s="451"/>
      <c r="EH753" s="451"/>
      <c r="EI753" s="451"/>
      <c r="EJ753" s="451"/>
      <c r="EK753" s="451"/>
      <c r="EL753" s="451"/>
      <c r="EM753" s="451"/>
      <c r="EN753" s="451"/>
      <c r="EO753" s="451"/>
      <c r="EP753" s="451"/>
      <c r="EQ753" s="451"/>
      <c r="ER753" s="451"/>
      <c r="ES753" s="451"/>
      <c r="ET753" s="451"/>
      <c r="EU753" s="451"/>
      <c r="EV753" s="451"/>
      <c r="EW753" s="451"/>
      <c r="EX753" s="451"/>
      <c r="EY753" s="451"/>
      <c r="EZ753" s="451"/>
      <c r="FA753" s="451"/>
      <c r="FB753" s="451"/>
      <c r="FC753" s="451"/>
      <c r="FD753" s="451"/>
      <c r="FE753" s="451"/>
      <c r="FF753" s="451"/>
      <c r="FG753" s="451"/>
      <c r="FH753" s="451"/>
      <c r="FI753" s="451"/>
      <c r="FJ753" s="451"/>
      <c r="FK753" s="451"/>
      <c r="FL753" s="451"/>
      <c r="FM753" s="451"/>
      <c r="FN753" s="451"/>
    </row>
    <row r="754" spans="1:170" ht="15.75" customHeight="1">
      <c r="A754" s="451"/>
      <c r="B754" s="451"/>
      <c r="C754" s="451"/>
      <c r="D754" s="451"/>
      <c r="E754" s="451"/>
      <c r="F754" s="451"/>
      <c r="G754" s="451"/>
      <c r="H754" s="451"/>
      <c r="I754" s="451"/>
      <c r="J754" s="451"/>
      <c r="K754" s="451"/>
      <c r="L754" s="451"/>
      <c r="M754" s="451"/>
      <c r="N754" s="451"/>
      <c r="O754" s="451"/>
      <c r="P754" s="451"/>
      <c r="Q754" s="451"/>
      <c r="R754" s="451"/>
      <c r="S754" s="451"/>
      <c r="T754" s="451"/>
      <c r="U754" s="451"/>
      <c r="V754" s="451"/>
      <c r="W754" s="451"/>
      <c r="X754" s="451"/>
      <c r="Y754" s="451"/>
      <c r="Z754" s="451"/>
      <c r="AA754" s="451"/>
      <c r="AB754" s="451"/>
      <c r="AC754" s="451"/>
      <c r="AD754" s="451"/>
      <c r="AE754" s="451"/>
      <c r="AF754" s="451"/>
      <c r="AG754" s="451"/>
      <c r="AH754" s="451"/>
      <c r="AI754" s="451"/>
      <c r="AJ754" s="451"/>
      <c r="AK754" s="451"/>
      <c r="AL754" s="451"/>
      <c r="AM754" s="451"/>
      <c r="AN754" s="451"/>
      <c r="AO754" s="451"/>
      <c r="AP754" s="451"/>
      <c r="AQ754" s="451"/>
      <c r="AR754" s="451"/>
      <c r="AS754" s="451"/>
      <c r="AT754" s="451"/>
      <c r="AU754" s="451"/>
      <c r="AV754" s="451"/>
      <c r="AW754" s="451"/>
      <c r="AX754" s="451"/>
      <c r="AY754" s="451"/>
      <c r="AZ754" s="451"/>
      <c r="BA754" s="451"/>
      <c r="BB754" s="451"/>
      <c r="BC754" s="451"/>
      <c r="BD754" s="451"/>
      <c r="BE754" s="451"/>
      <c r="BF754" s="451"/>
      <c r="BG754" s="451"/>
      <c r="BH754" s="451"/>
      <c r="BI754" s="451"/>
      <c r="BJ754" s="451"/>
      <c r="BK754" s="451"/>
      <c r="BL754" s="451"/>
      <c r="BM754" s="451"/>
      <c r="BN754" s="451"/>
      <c r="BO754" s="451"/>
      <c r="BP754" s="451"/>
      <c r="BQ754" s="451"/>
      <c r="BR754" s="451"/>
      <c r="BS754" s="451"/>
      <c r="BT754" s="451"/>
      <c r="BU754" s="451"/>
      <c r="BV754" s="451"/>
      <c r="BW754" s="451"/>
      <c r="BX754" s="451"/>
      <c r="BY754" s="451"/>
      <c r="BZ754" s="451"/>
      <c r="CA754" s="451"/>
      <c r="CB754" s="451"/>
      <c r="CC754" s="451"/>
      <c r="CD754" s="451"/>
      <c r="CE754" s="451"/>
      <c r="CF754" s="451"/>
      <c r="CG754" s="451"/>
      <c r="CH754" s="451"/>
      <c r="CI754" s="451"/>
      <c r="CJ754" s="451"/>
      <c r="CK754" s="451"/>
      <c r="CL754" s="451"/>
      <c r="CM754" s="451"/>
      <c r="CN754" s="451"/>
      <c r="CO754" s="451"/>
      <c r="CP754" s="451"/>
      <c r="CQ754" s="451"/>
      <c r="CR754" s="451"/>
      <c r="CS754" s="451"/>
      <c r="CT754" s="451"/>
      <c r="CU754" s="451"/>
      <c r="CV754" s="451"/>
      <c r="CW754" s="451"/>
      <c r="CX754" s="451"/>
      <c r="CY754" s="451"/>
      <c r="CZ754" s="451"/>
      <c r="DA754" s="451"/>
      <c r="DB754" s="451"/>
      <c r="DC754" s="451"/>
      <c r="DD754" s="451"/>
      <c r="DE754" s="451"/>
      <c r="DF754" s="451"/>
      <c r="DG754" s="451"/>
      <c r="DH754" s="451"/>
      <c r="DI754" s="451"/>
      <c r="DJ754" s="451"/>
      <c r="DK754" s="451"/>
      <c r="DL754" s="451"/>
      <c r="DM754" s="451"/>
      <c r="DN754" s="451"/>
      <c r="DO754" s="451"/>
      <c r="DP754" s="451"/>
      <c r="DQ754" s="451"/>
      <c r="DR754" s="451"/>
      <c r="DS754" s="451"/>
      <c r="DT754" s="451"/>
      <c r="DU754" s="451"/>
      <c r="DV754" s="451"/>
      <c r="DW754" s="451"/>
      <c r="DX754" s="451"/>
      <c r="DY754" s="451"/>
      <c r="DZ754" s="451"/>
      <c r="EA754" s="451"/>
      <c r="EB754" s="451"/>
      <c r="EC754" s="451"/>
      <c r="ED754" s="451"/>
      <c r="EE754" s="451"/>
      <c r="EF754" s="451"/>
      <c r="EG754" s="451"/>
      <c r="EH754" s="451"/>
      <c r="EI754" s="451"/>
      <c r="EJ754" s="451"/>
      <c r="EK754" s="451"/>
      <c r="EL754" s="451"/>
      <c r="EM754" s="451"/>
      <c r="EN754" s="451"/>
      <c r="EO754" s="451"/>
      <c r="EP754" s="451"/>
      <c r="EQ754" s="451"/>
      <c r="ER754" s="451"/>
      <c r="ES754" s="451"/>
      <c r="ET754" s="451"/>
      <c r="EU754" s="451"/>
      <c r="EV754" s="451"/>
      <c r="EW754" s="451"/>
      <c r="EX754" s="451"/>
      <c r="EY754" s="451"/>
      <c r="EZ754" s="451"/>
      <c r="FA754" s="451"/>
      <c r="FB754" s="451"/>
      <c r="FC754" s="451"/>
      <c r="FD754" s="451"/>
      <c r="FE754" s="451"/>
      <c r="FF754" s="451"/>
      <c r="FG754" s="451"/>
      <c r="FH754" s="451"/>
      <c r="FI754" s="451"/>
      <c r="FJ754" s="451"/>
      <c r="FK754" s="451"/>
      <c r="FL754" s="451"/>
      <c r="FM754" s="451"/>
      <c r="FN754" s="451"/>
    </row>
    <row r="755" spans="1:170" ht="15.75" customHeight="1">
      <c r="A755" s="451"/>
      <c r="B755" s="451"/>
      <c r="C755" s="451"/>
      <c r="D755" s="451"/>
      <c r="E755" s="451"/>
      <c r="F755" s="451"/>
      <c r="G755" s="451"/>
      <c r="H755" s="451"/>
      <c r="I755" s="451"/>
      <c r="J755" s="451"/>
      <c r="K755" s="451"/>
      <c r="L755" s="451"/>
      <c r="M755" s="451"/>
      <c r="N755" s="451"/>
      <c r="O755" s="451"/>
      <c r="P755" s="451"/>
      <c r="Q755" s="451"/>
      <c r="R755" s="451"/>
      <c r="S755" s="451"/>
      <c r="T755" s="451"/>
      <c r="U755" s="451"/>
      <c r="V755" s="451"/>
      <c r="W755" s="451"/>
      <c r="X755" s="451"/>
      <c r="Y755" s="451"/>
      <c r="Z755" s="451"/>
      <c r="AA755" s="451"/>
      <c r="AB755" s="451"/>
      <c r="AC755" s="451"/>
      <c r="AD755" s="451"/>
      <c r="AE755" s="451"/>
      <c r="AF755" s="451"/>
      <c r="AG755" s="451"/>
      <c r="AH755" s="451"/>
      <c r="AI755" s="451"/>
      <c r="AJ755" s="451"/>
      <c r="AK755" s="451"/>
      <c r="AL755" s="451"/>
      <c r="AM755" s="451"/>
      <c r="AN755" s="451"/>
      <c r="AO755" s="451"/>
      <c r="AP755" s="451"/>
      <c r="AQ755" s="451"/>
      <c r="AR755" s="451"/>
      <c r="AS755" s="451"/>
      <c r="AT755" s="451"/>
      <c r="AU755" s="451"/>
      <c r="AV755" s="451"/>
      <c r="AW755" s="451"/>
      <c r="AX755" s="451"/>
      <c r="AY755" s="451"/>
      <c r="AZ755" s="451"/>
      <c r="BA755" s="451"/>
      <c r="BB755" s="451"/>
      <c r="BC755" s="451"/>
      <c r="BD755" s="451"/>
      <c r="BE755" s="451"/>
      <c r="BF755" s="451"/>
      <c r="BG755" s="451"/>
      <c r="BH755" s="451"/>
      <c r="BI755" s="451"/>
      <c r="BJ755" s="451"/>
      <c r="BK755" s="451"/>
      <c r="BL755" s="451"/>
      <c r="BM755" s="451"/>
      <c r="BN755" s="451"/>
      <c r="BO755" s="451"/>
      <c r="BP755" s="451"/>
      <c r="BQ755" s="451"/>
      <c r="BR755" s="451"/>
      <c r="BS755" s="451"/>
      <c r="BT755" s="451"/>
      <c r="BU755" s="451"/>
      <c r="BV755" s="451"/>
      <c r="BW755" s="451"/>
      <c r="BX755" s="451"/>
      <c r="BY755" s="451"/>
      <c r="BZ755" s="451"/>
      <c r="CA755" s="451"/>
      <c r="CB755" s="451"/>
      <c r="CC755" s="451"/>
      <c r="CD755" s="451"/>
      <c r="CE755" s="451"/>
      <c r="CF755" s="451"/>
      <c r="CG755" s="451"/>
      <c r="CH755" s="451"/>
      <c r="CI755" s="451"/>
      <c r="CJ755" s="451"/>
      <c r="CK755" s="451"/>
      <c r="CL755" s="451"/>
      <c r="CM755" s="451"/>
      <c r="CN755" s="451"/>
      <c r="CO755" s="451"/>
      <c r="CP755" s="451"/>
      <c r="CQ755" s="451"/>
      <c r="CR755" s="451"/>
      <c r="CS755" s="451"/>
      <c r="CT755" s="451"/>
      <c r="CU755" s="451"/>
      <c r="CV755" s="451"/>
      <c r="CW755" s="451"/>
      <c r="CX755" s="451"/>
      <c r="CY755" s="451"/>
      <c r="CZ755" s="451"/>
      <c r="DA755" s="451"/>
      <c r="DB755" s="451"/>
      <c r="DC755" s="451"/>
      <c r="DD755" s="451"/>
      <c r="DE755" s="451"/>
      <c r="DF755" s="451"/>
      <c r="DG755" s="451"/>
      <c r="DH755" s="451"/>
      <c r="DI755" s="451"/>
      <c r="DJ755" s="451"/>
      <c r="DK755" s="451"/>
      <c r="DL755" s="451"/>
      <c r="DM755" s="451"/>
      <c r="DN755" s="451"/>
      <c r="DO755" s="451"/>
      <c r="DP755" s="451"/>
      <c r="DQ755" s="451"/>
      <c r="DR755" s="451"/>
      <c r="DS755" s="451"/>
      <c r="DT755" s="451"/>
      <c r="DU755" s="451"/>
      <c r="DV755" s="451"/>
      <c r="DW755" s="451"/>
      <c r="DX755" s="451"/>
      <c r="DY755" s="451"/>
      <c r="DZ755" s="451"/>
      <c r="EA755" s="451"/>
      <c r="EB755" s="451"/>
      <c r="EC755" s="451"/>
      <c r="ED755" s="451"/>
      <c r="EE755" s="451"/>
      <c r="EF755" s="451"/>
      <c r="EG755" s="451"/>
      <c r="EH755" s="451"/>
      <c r="EI755" s="451"/>
      <c r="EJ755" s="451"/>
      <c r="EK755" s="451"/>
      <c r="EL755" s="451"/>
      <c r="EM755" s="451"/>
      <c r="EN755" s="451"/>
      <c r="EO755" s="451"/>
      <c r="EP755" s="451"/>
      <c r="EQ755" s="451"/>
      <c r="ER755" s="451"/>
      <c r="ES755" s="451"/>
      <c r="ET755" s="451"/>
      <c r="EU755" s="451"/>
      <c r="EV755" s="451"/>
      <c r="EW755" s="451"/>
      <c r="EX755" s="451"/>
      <c r="EY755" s="451"/>
      <c r="EZ755" s="451"/>
      <c r="FA755" s="451"/>
      <c r="FB755" s="451"/>
      <c r="FC755" s="451"/>
      <c r="FD755" s="451"/>
      <c r="FE755" s="451"/>
      <c r="FF755" s="451"/>
      <c r="FG755" s="451"/>
      <c r="FH755" s="451"/>
      <c r="FI755" s="451"/>
      <c r="FJ755" s="451"/>
      <c r="FK755" s="451"/>
      <c r="FL755" s="451"/>
      <c r="FM755" s="451"/>
      <c r="FN755" s="451"/>
    </row>
    <row r="756" spans="1:170" ht="15.75" customHeight="1">
      <c r="A756" s="451"/>
      <c r="B756" s="451"/>
      <c r="C756" s="451"/>
      <c r="D756" s="451"/>
      <c r="E756" s="451"/>
      <c r="F756" s="451"/>
      <c r="G756" s="451"/>
      <c r="H756" s="451"/>
      <c r="I756" s="451"/>
      <c r="J756" s="451"/>
      <c r="K756" s="451"/>
      <c r="L756" s="451"/>
      <c r="M756" s="451"/>
      <c r="N756" s="451"/>
      <c r="O756" s="451"/>
      <c r="P756" s="451"/>
      <c r="Q756" s="451"/>
      <c r="R756" s="451"/>
      <c r="S756" s="451"/>
      <c r="T756" s="451"/>
      <c r="U756" s="451"/>
      <c r="V756" s="451"/>
      <c r="W756" s="451"/>
      <c r="X756" s="451"/>
      <c r="Y756" s="451"/>
      <c r="Z756" s="451"/>
      <c r="AA756" s="451"/>
      <c r="AB756" s="451"/>
      <c r="AC756" s="451"/>
      <c r="AD756" s="451"/>
      <c r="AE756" s="451"/>
      <c r="AF756" s="451"/>
      <c r="AG756" s="451"/>
      <c r="AH756" s="451"/>
      <c r="AI756" s="451"/>
      <c r="AJ756" s="451"/>
      <c r="AK756" s="451"/>
      <c r="AL756" s="451"/>
      <c r="AM756" s="451"/>
      <c r="AN756" s="451"/>
      <c r="AO756" s="451"/>
      <c r="AP756" s="451"/>
      <c r="AQ756" s="451"/>
      <c r="AR756" s="451"/>
      <c r="AS756" s="451"/>
      <c r="AT756" s="451"/>
      <c r="AU756" s="451"/>
      <c r="AV756" s="451"/>
      <c r="AW756" s="451"/>
      <c r="AX756" s="451"/>
      <c r="AY756" s="451"/>
      <c r="AZ756" s="451"/>
      <c r="BA756" s="451"/>
      <c r="BB756" s="451"/>
      <c r="BC756" s="451"/>
      <c r="BD756" s="451"/>
      <c r="BE756" s="451"/>
      <c r="BF756" s="451"/>
      <c r="BG756" s="451"/>
      <c r="BH756" s="451"/>
      <c r="BI756" s="451"/>
      <c r="BJ756" s="451"/>
      <c r="BK756" s="451"/>
      <c r="BL756" s="451"/>
      <c r="BM756" s="451"/>
      <c r="BN756" s="451"/>
      <c r="BO756" s="451"/>
      <c r="BP756" s="451"/>
      <c r="BQ756" s="451"/>
      <c r="BR756" s="451"/>
      <c r="BS756" s="451"/>
      <c r="BT756" s="451"/>
      <c r="BU756" s="451"/>
      <c r="BV756" s="451"/>
      <c r="BW756" s="451"/>
      <c r="BX756" s="451"/>
      <c r="BY756" s="451"/>
      <c r="BZ756" s="451"/>
      <c r="CA756" s="451"/>
      <c r="CB756" s="451"/>
      <c r="CC756" s="451"/>
      <c r="CD756" s="451"/>
      <c r="CE756" s="451"/>
      <c r="CF756" s="451"/>
      <c r="CG756" s="451"/>
      <c r="CH756" s="451"/>
      <c r="CI756" s="451"/>
      <c r="CJ756" s="451"/>
      <c r="CK756" s="451"/>
      <c r="CL756" s="451"/>
      <c r="CM756" s="451"/>
      <c r="CN756" s="451"/>
      <c r="CO756" s="451"/>
      <c r="CP756" s="451"/>
      <c r="CQ756" s="451"/>
      <c r="CR756" s="451"/>
      <c r="CS756" s="451"/>
      <c r="CT756" s="451"/>
      <c r="CU756" s="451"/>
      <c r="CV756" s="451"/>
      <c r="CW756" s="451"/>
      <c r="CX756" s="451"/>
      <c r="CY756" s="451"/>
      <c r="CZ756" s="451"/>
      <c r="DA756" s="451"/>
      <c r="DB756" s="451"/>
      <c r="DC756" s="451"/>
      <c r="DD756" s="451"/>
      <c r="DE756" s="451"/>
      <c r="DF756" s="451"/>
      <c r="DG756" s="451"/>
      <c r="DH756" s="451"/>
      <c r="DI756" s="451"/>
      <c r="DJ756" s="451"/>
      <c r="DK756" s="451"/>
      <c r="DL756" s="451"/>
      <c r="DM756" s="451"/>
      <c r="DN756" s="451"/>
      <c r="DO756" s="451"/>
      <c r="DP756" s="451"/>
      <c r="DQ756" s="451"/>
      <c r="DR756" s="451"/>
      <c r="DS756" s="451"/>
      <c r="DT756" s="451"/>
      <c r="DU756" s="451"/>
      <c r="DV756" s="451"/>
      <c r="DW756" s="451"/>
      <c r="DX756" s="451"/>
      <c r="DY756" s="451"/>
      <c r="DZ756" s="451"/>
      <c r="EA756" s="451"/>
      <c r="EB756" s="451"/>
      <c r="EC756" s="451"/>
      <c r="ED756" s="451"/>
      <c r="EE756" s="451"/>
      <c r="EF756" s="451"/>
      <c r="EG756" s="451"/>
      <c r="EH756" s="451"/>
      <c r="EI756" s="451"/>
      <c r="EJ756" s="451"/>
      <c r="EK756" s="451"/>
      <c r="EL756" s="451"/>
      <c r="EM756" s="451"/>
      <c r="EN756" s="451"/>
      <c r="EO756" s="451"/>
      <c r="EP756" s="451"/>
      <c r="EQ756" s="451"/>
      <c r="ER756" s="451"/>
      <c r="ES756" s="451"/>
      <c r="ET756" s="451"/>
      <c r="EU756" s="451"/>
      <c r="EV756" s="451"/>
      <c r="EW756" s="451"/>
      <c r="EX756" s="451"/>
      <c r="EY756" s="451"/>
      <c r="EZ756" s="451"/>
      <c r="FA756" s="451"/>
      <c r="FB756" s="451"/>
      <c r="FC756" s="451"/>
      <c r="FD756" s="451"/>
      <c r="FE756" s="451"/>
      <c r="FF756" s="451"/>
      <c r="FG756" s="451"/>
      <c r="FH756" s="451"/>
      <c r="FI756" s="451"/>
      <c r="FJ756" s="451"/>
      <c r="FK756" s="451"/>
      <c r="FL756" s="451"/>
      <c r="FM756" s="451"/>
      <c r="FN756" s="451"/>
    </row>
    <row r="757" spans="1:170" ht="15.75" customHeight="1">
      <c r="A757" s="451"/>
      <c r="B757" s="451"/>
      <c r="C757" s="451"/>
      <c r="D757" s="451"/>
      <c r="E757" s="451"/>
      <c r="F757" s="451"/>
      <c r="G757" s="451"/>
      <c r="H757" s="451"/>
      <c r="I757" s="451"/>
      <c r="J757" s="451"/>
      <c r="K757" s="451"/>
      <c r="L757" s="451"/>
      <c r="M757" s="451"/>
      <c r="N757" s="451"/>
      <c r="O757" s="451"/>
      <c r="P757" s="451"/>
      <c r="Q757" s="451"/>
      <c r="R757" s="451"/>
      <c r="S757" s="451"/>
      <c r="T757" s="451"/>
      <c r="U757" s="451"/>
      <c r="V757" s="451"/>
      <c r="W757" s="451"/>
      <c r="X757" s="451"/>
      <c r="Y757" s="451"/>
      <c r="Z757" s="451"/>
      <c r="AA757" s="451"/>
      <c r="AB757" s="451"/>
      <c r="AC757" s="451"/>
      <c r="AD757" s="451"/>
      <c r="AE757" s="451"/>
      <c r="AF757" s="451"/>
      <c r="AG757" s="451"/>
      <c r="AH757" s="451"/>
      <c r="AI757" s="451"/>
      <c r="AJ757" s="451"/>
      <c r="AK757" s="451"/>
      <c r="AL757" s="451"/>
      <c r="AM757" s="451"/>
      <c r="AN757" s="451"/>
      <c r="AO757" s="451"/>
      <c r="AP757" s="451"/>
      <c r="AQ757" s="451"/>
      <c r="AR757" s="451"/>
      <c r="AS757" s="451"/>
      <c r="AT757" s="451"/>
      <c r="AU757" s="451"/>
      <c r="AV757" s="451"/>
      <c r="AW757" s="451"/>
      <c r="AX757" s="451"/>
      <c r="AY757" s="451"/>
      <c r="AZ757" s="451"/>
      <c r="BA757" s="451"/>
      <c r="BB757" s="451"/>
      <c r="BC757" s="451"/>
      <c r="BD757" s="451"/>
      <c r="BE757" s="451"/>
      <c r="BF757" s="451"/>
      <c r="BG757" s="451"/>
      <c r="BH757" s="451"/>
      <c r="BI757" s="451"/>
      <c r="BJ757" s="451"/>
      <c r="BK757" s="451"/>
      <c r="BL757" s="451"/>
      <c r="BM757" s="451"/>
      <c r="BN757" s="451"/>
      <c r="BO757" s="451"/>
      <c r="BP757" s="451"/>
      <c r="BQ757" s="451"/>
      <c r="BR757" s="451"/>
      <c r="BS757" s="451"/>
      <c r="BT757" s="451"/>
      <c r="BU757" s="451"/>
      <c r="BV757" s="451"/>
      <c r="BW757" s="451"/>
      <c r="BX757" s="451"/>
      <c r="BY757" s="451"/>
      <c r="BZ757" s="451"/>
      <c r="CA757" s="451"/>
      <c r="CB757" s="451"/>
      <c r="CC757" s="451"/>
      <c r="CD757" s="451"/>
      <c r="CE757" s="451"/>
      <c r="CF757" s="451"/>
      <c r="CG757" s="451"/>
      <c r="CH757" s="451"/>
      <c r="CI757" s="451"/>
      <c r="CJ757" s="451"/>
      <c r="CK757" s="451"/>
      <c r="CL757" s="451"/>
      <c r="CM757" s="451"/>
      <c r="CN757" s="451"/>
      <c r="CO757" s="451"/>
      <c r="CP757" s="451"/>
      <c r="CQ757" s="451"/>
      <c r="CR757" s="451"/>
      <c r="CS757" s="451"/>
      <c r="CT757" s="451"/>
      <c r="CU757" s="451"/>
      <c r="CV757" s="451"/>
      <c r="CW757" s="451"/>
      <c r="CX757" s="451"/>
      <c r="CY757" s="451"/>
      <c r="CZ757" s="451"/>
      <c r="DA757" s="451"/>
      <c r="DB757" s="451"/>
      <c r="DC757" s="451"/>
      <c r="DD757" s="451"/>
      <c r="DE757" s="451"/>
      <c r="DF757" s="451"/>
      <c r="DG757" s="451"/>
      <c r="DH757" s="451"/>
      <c r="DI757" s="451"/>
      <c r="DJ757" s="451"/>
      <c r="DK757" s="451"/>
      <c r="DL757" s="451"/>
      <c r="DM757" s="451"/>
      <c r="DN757" s="451"/>
      <c r="DO757" s="451"/>
      <c r="DP757" s="451"/>
      <c r="DQ757" s="451"/>
      <c r="DR757" s="451"/>
      <c r="DS757" s="451"/>
      <c r="DT757" s="451"/>
      <c r="DU757" s="451"/>
      <c r="DV757" s="451"/>
      <c r="DW757" s="451"/>
      <c r="DX757" s="451"/>
      <c r="DY757" s="451"/>
      <c r="DZ757" s="451"/>
      <c r="EA757" s="451"/>
      <c r="EB757" s="451"/>
      <c r="EC757" s="451"/>
      <c r="ED757" s="451"/>
      <c r="EE757" s="451"/>
      <c r="EF757" s="451"/>
      <c r="EG757" s="451"/>
      <c r="EH757" s="451"/>
      <c r="EI757" s="451"/>
      <c r="EJ757" s="451"/>
      <c r="EK757" s="451"/>
      <c r="EL757" s="451"/>
      <c r="EM757" s="451"/>
      <c r="EN757" s="451"/>
      <c r="EO757" s="451"/>
      <c r="EP757" s="451"/>
      <c r="EQ757" s="451"/>
      <c r="ER757" s="451"/>
      <c r="ES757" s="451"/>
      <c r="ET757" s="451"/>
      <c r="EU757" s="451"/>
      <c r="EV757" s="451"/>
      <c r="EW757" s="451"/>
      <c r="EX757" s="451"/>
      <c r="EY757" s="451"/>
      <c r="EZ757" s="451"/>
      <c r="FA757" s="451"/>
      <c r="FB757" s="451"/>
      <c r="FC757" s="451"/>
      <c r="FD757" s="451"/>
      <c r="FE757" s="451"/>
      <c r="FF757" s="451"/>
      <c r="FG757" s="451"/>
      <c r="FH757" s="451"/>
      <c r="FI757" s="451"/>
      <c r="FJ757" s="451"/>
      <c r="FK757" s="451"/>
      <c r="FL757" s="451"/>
      <c r="FM757" s="451"/>
      <c r="FN757" s="451"/>
    </row>
    <row r="758" spans="1:170" ht="15.75" customHeight="1">
      <c r="A758" s="451"/>
      <c r="B758" s="451"/>
      <c r="C758" s="451"/>
      <c r="D758" s="451"/>
      <c r="E758" s="451"/>
      <c r="F758" s="451"/>
      <c r="G758" s="451"/>
      <c r="H758" s="451"/>
      <c r="I758" s="451"/>
      <c r="J758" s="451"/>
      <c r="K758" s="451"/>
      <c r="L758" s="451"/>
      <c r="M758" s="451"/>
      <c r="N758" s="451"/>
      <c r="O758" s="451"/>
      <c r="P758" s="451"/>
      <c r="Q758" s="451"/>
      <c r="R758" s="451"/>
      <c r="S758" s="451"/>
      <c r="T758" s="451"/>
      <c r="U758" s="451"/>
      <c r="V758" s="451"/>
      <c r="W758" s="451"/>
      <c r="X758" s="451"/>
      <c r="Y758" s="451"/>
      <c r="Z758" s="451"/>
      <c r="AA758" s="451"/>
      <c r="AB758" s="451"/>
      <c r="AC758" s="451"/>
      <c r="AD758" s="451"/>
      <c r="AE758" s="451"/>
      <c r="AF758" s="451"/>
      <c r="AG758" s="451"/>
      <c r="AH758" s="451"/>
      <c r="AI758" s="451"/>
      <c r="AJ758" s="451"/>
      <c r="AK758" s="451"/>
      <c r="AL758" s="451"/>
      <c r="AM758" s="451"/>
      <c r="AN758" s="451"/>
      <c r="AO758" s="451"/>
      <c r="AP758" s="451"/>
      <c r="AQ758" s="451"/>
      <c r="AR758" s="451"/>
      <c r="AS758" s="451"/>
      <c r="AT758" s="451"/>
      <c r="AU758" s="451"/>
      <c r="AV758" s="451"/>
      <c r="AW758" s="451"/>
      <c r="AX758" s="451"/>
      <c r="AY758" s="451"/>
      <c r="AZ758" s="451"/>
      <c r="BA758" s="451"/>
      <c r="BB758" s="451"/>
      <c r="BC758" s="451"/>
      <c r="BD758" s="451"/>
      <c r="BE758" s="451"/>
      <c r="BF758" s="451"/>
      <c r="BG758" s="451"/>
      <c r="BH758" s="451"/>
      <c r="BI758" s="451"/>
      <c r="BJ758" s="451"/>
      <c r="BK758" s="451"/>
      <c r="BL758" s="451"/>
      <c r="BM758" s="451"/>
      <c r="BN758" s="451"/>
      <c r="BO758" s="451"/>
      <c r="BP758" s="451"/>
      <c r="BQ758" s="451"/>
      <c r="BR758" s="451"/>
      <c r="BS758" s="451"/>
      <c r="BT758" s="451"/>
      <c r="BU758" s="451"/>
      <c r="BV758" s="451"/>
      <c r="BW758" s="451"/>
      <c r="BX758" s="451"/>
      <c r="BY758" s="451"/>
      <c r="BZ758" s="451"/>
      <c r="CA758" s="451"/>
      <c r="CB758" s="451"/>
      <c r="CC758" s="451"/>
      <c r="CD758" s="451"/>
      <c r="CE758" s="451"/>
      <c r="CF758" s="451"/>
      <c r="CG758" s="451"/>
      <c r="CH758" s="451"/>
      <c r="CI758" s="451"/>
      <c r="CJ758" s="451"/>
      <c r="CK758" s="451"/>
      <c r="CL758" s="451"/>
      <c r="CM758" s="451"/>
      <c r="CN758" s="451"/>
      <c r="CO758" s="451"/>
      <c r="CP758" s="451"/>
      <c r="CQ758" s="451"/>
      <c r="CR758" s="451"/>
      <c r="CS758" s="451"/>
      <c r="CT758" s="451"/>
      <c r="CU758" s="451"/>
      <c r="CV758" s="451"/>
      <c r="CW758" s="451"/>
      <c r="CX758" s="451"/>
      <c r="CY758" s="451"/>
      <c r="CZ758" s="451"/>
      <c r="DA758" s="451"/>
      <c r="DB758" s="451"/>
      <c r="DC758" s="451"/>
      <c r="DD758" s="451"/>
      <c r="DE758" s="451"/>
      <c r="DF758" s="451"/>
      <c r="DG758" s="451"/>
      <c r="DH758" s="451"/>
      <c r="DI758" s="451"/>
      <c r="DJ758" s="451"/>
      <c r="DK758" s="451"/>
      <c r="DL758" s="451"/>
      <c r="DM758" s="451"/>
      <c r="DN758" s="451"/>
      <c r="DO758" s="451"/>
      <c r="DP758" s="451"/>
      <c r="DQ758" s="451"/>
      <c r="DR758" s="451"/>
      <c r="DS758" s="451"/>
      <c r="DT758" s="451"/>
      <c r="DU758" s="451"/>
      <c r="DV758" s="451"/>
      <c r="DW758" s="451"/>
      <c r="DX758" s="451"/>
      <c r="DY758" s="451"/>
      <c r="DZ758" s="451"/>
      <c r="EA758" s="451"/>
      <c r="EB758" s="451"/>
      <c r="EC758" s="451"/>
      <c r="ED758" s="451"/>
      <c r="EE758" s="451"/>
      <c r="EF758" s="451"/>
      <c r="EG758" s="451"/>
      <c r="EH758" s="451"/>
      <c r="EI758" s="451"/>
      <c r="EJ758" s="451"/>
      <c r="EK758" s="451"/>
      <c r="EL758" s="451"/>
      <c r="EM758" s="451"/>
      <c r="EN758" s="451"/>
      <c r="EO758" s="451"/>
      <c r="EP758" s="451"/>
      <c r="EQ758" s="451"/>
      <c r="ER758" s="451"/>
      <c r="ES758" s="451"/>
      <c r="ET758" s="451"/>
      <c r="EU758" s="451"/>
      <c r="EV758" s="451"/>
      <c r="EW758" s="451"/>
      <c r="EX758" s="451"/>
      <c r="EY758" s="451"/>
      <c r="EZ758" s="451"/>
      <c r="FA758" s="451"/>
      <c r="FB758" s="451"/>
      <c r="FC758" s="451"/>
      <c r="FD758" s="451"/>
      <c r="FE758" s="451"/>
      <c r="FF758" s="451"/>
      <c r="FG758" s="451"/>
      <c r="FH758" s="451"/>
      <c r="FI758" s="451"/>
      <c r="FJ758" s="451"/>
      <c r="FK758" s="451"/>
      <c r="FL758" s="451"/>
      <c r="FM758" s="451"/>
      <c r="FN758" s="451"/>
    </row>
    <row r="759" spans="1:170" ht="15.75" customHeight="1">
      <c r="A759" s="451"/>
      <c r="B759" s="451"/>
      <c r="C759" s="451"/>
      <c r="D759" s="451"/>
      <c r="E759" s="451"/>
      <c r="F759" s="451"/>
      <c r="G759" s="451"/>
      <c r="H759" s="451"/>
      <c r="I759" s="451"/>
      <c r="J759" s="451"/>
      <c r="K759" s="451"/>
      <c r="L759" s="451"/>
      <c r="M759" s="451"/>
      <c r="N759" s="451"/>
      <c r="O759" s="451"/>
      <c r="P759" s="451"/>
      <c r="Q759" s="451"/>
      <c r="R759" s="451"/>
      <c r="S759" s="451"/>
      <c r="T759" s="451"/>
      <c r="U759" s="451"/>
      <c r="V759" s="451"/>
      <c r="W759" s="451"/>
      <c r="X759" s="451"/>
      <c r="Y759" s="451"/>
      <c r="Z759" s="451"/>
      <c r="AA759" s="451"/>
      <c r="AB759" s="451"/>
      <c r="AC759" s="451"/>
      <c r="AD759" s="451"/>
      <c r="AE759" s="451"/>
      <c r="AF759" s="451"/>
      <c r="AG759" s="451"/>
      <c r="AH759" s="451"/>
      <c r="AI759" s="451"/>
      <c r="AJ759" s="451"/>
      <c r="AK759" s="451"/>
      <c r="AL759" s="451"/>
      <c r="AM759" s="451"/>
      <c r="AN759" s="451"/>
      <c r="AO759" s="451"/>
      <c r="AP759" s="451"/>
      <c r="AQ759" s="451"/>
      <c r="AR759" s="451"/>
      <c r="AS759" s="451"/>
      <c r="AT759" s="451"/>
      <c r="AU759" s="451"/>
      <c r="AV759" s="451"/>
      <c r="AW759" s="451"/>
      <c r="AX759" s="451"/>
      <c r="AY759" s="451"/>
      <c r="AZ759" s="451"/>
      <c r="BA759" s="451"/>
      <c r="BB759" s="451"/>
      <c r="BC759" s="451"/>
      <c r="BD759" s="451"/>
      <c r="BE759" s="451"/>
      <c r="BF759" s="451"/>
      <c r="BG759" s="451"/>
      <c r="BH759" s="451"/>
      <c r="BI759" s="451"/>
      <c r="BJ759" s="451"/>
      <c r="BK759" s="451"/>
      <c r="BL759" s="451"/>
      <c r="BM759" s="451"/>
      <c r="BN759" s="451"/>
      <c r="BO759" s="451"/>
      <c r="BP759" s="451"/>
      <c r="BQ759" s="451"/>
      <c r="BR759" s="451"/>
      <c r="BS759" s="451"/>
      <c r="BT759" s="451"/>
      <c r="BU759" s="451"/>
      <c r="BV759" s="451"/>
      <c r="BW759" s="451"/>
      <c r="BX759" s="451"/>
      <c r="BY759" s="451"/>
      <c r="BZ759" s="451"/>
      <c r="CA759" s="451"/>
      <c r="CB759" s="451"/>
      <c r="CC759" s="451"/>
      <c r="CD759" s="451"/>
      <c r="CE759" s="451"/>
      <c r="CF759" s="451"/>
      <c r="CG759" s="451"/>
      <c r="CH759" s="451"/>
      <c r="CI759" s="451"/>
      <c r="CJ759" s="451"/>
      <c r="CK759" s="451"/>
      <c r="CL759" s="451"/>
      <c r="CM759" s="451"/>
      <c r="CN759" s="451"/>
      <c r="CO759" s="451"/>
      <c r="CP759" s="451"/>
      <c r="CQ759" s="451"/>
      <c r="CR759" s="451"/>
      <c r="CS759" s="451"/>
      <c r="CT759" s="451"/>
      <c r="CU759" s="451"/>
      <c r="CV759" s="451"/>
      <c r="CW759" s="451"/>
      <c r="CX759" s="451"/>
      <c r="CY759" s="451"/>
      <c r="CZ759" s="451"/>
      <c r="DA759" s="451"/>
      <c r="DB759" s="451"/>
      <c r="DC759" s="451"/>
      <c r="DD759" s="451"/>
      <c r="DE759" s="451"/>
      <c r="DF759" s="451"/>
      <c r="DG759" s="451"/>
      <c r="DH759" s="451"/>
      <c r="DI759" s="451"/>
      <c r="DJ759" s="451"/>
      <c r="DK759" s="451"/>
      <c r="DL759" s="451"/>
      <c r="DM759" s="451"/>
      <c r="DN759" s="451"/>
      <c r="DO759" s="451"/>
      <c r="DP759" s="451"/>
      <c r="DQ759" s="451"/>
      <c r="DR759" s="451"/>
      <c r="DS759" s="451"/>
      <c r="DT759" s="451"/>
      <c r="DU759" s="451"/>
      <c r="DV759" s="451"/>
      <c r="DW759" s="451"/>
      <c r="DX759" s="451"/>
      <c r="DY759" s="451"/>
      <c r="DZ759" s="451"/>
      <c r="EA759" s="451"/>
      <c r="EB759" s="451"/>
      <c r="EC759" s="451"/>
      <c r="ED759" s="451"/>
      <c r="EE759" s="451"/>
      <c r="EF759" s="451"/>
      <c r="EG759" s="451"/>
      <c r="EH759" s="451"/>
      <c r="EI759" s="451"/>
      <c r="EJ759" s="451"/>
      <c r="EK759" s="451"/>
      <c r="EL759" s="451"/>
      <c r="EM759" s="451"/>
      <c r="EN759" s="451"/>
      <c r="EO759" s="451"/>
      <c r="EP759" s="451"/>
      <c r="EQ759" s="451"/>
      <c r="ER759" s="451"/>
      <c r="ES759" s="451"/>
      <c r="ET759" s="451"/>
      <c r="EU759" s="451"/>
      <c r="EV759" s="451"/>
      <c r="EW759" s="451"/>
      <c r="EX759" s="451"/>
      <c r="EY759" s="451"/>
      <c r="EZ759" s="451"/>
      <c r="FA759" s="451"/>
      <c r="FB759" s="451"/>
      <c r="FC759" s="451"/>
      <c r="FD759" s="451"/>
      <c r="FE759" s="451"/>
      <c r="FF759" s="451"/>
      <c r="FG759" s="451"/>
      <c r="FH759" s="451"/>
      <c r="FI759" s="451"/>
      <c r="FJ759" s="451"/>
      <c r="FK759" s="451"/>
      <c r="FL759" s="451"/>
      <c r="FM759" s="451"/>
      <c r="FN759" s="451"/>
    </row>
    <row r="760" spans="1:170" ht="15.75" customHeight="1">
      <c r="A760" s="451"/>
      <c r="B760" s="451"/>
      <c r="C760" s="451"/>
      <c r="D760" s="451"/>
      <c r="E760" s="451"/>
      <c r="F760" s="451"/>
      <c r="G760" s="451"/>
      <c r="H760" s="451"/>
      <c r="I760" s="451"/>
      <c r="J760" s="451"/>
      <c r="K760" s="451"/>
      <c r="L760" s="451"/>
      <c r="M760" s="451"/>
      <c r="N760" s="451"/>
      <c r="O760" s="451"/>
      <c r="P760" s="451"/>
      <c r="Q760" s="451"/>
      <c r="R760" s="451"/>
      <c r="S760" s="451"/>
      <c r="T760" s="451"/>
      <c r="U760" s="451"/>
      <c r="V760" s="451"/>
      <c r="W760" s="451"/>
      <c r="X760" s="451"/>
      <c r="Y760" s="451"/>
      <c r="Z760" s="451"/>
      <c r="AA760" s="451"/>
      <c r="AB760" s="451"/>
      <c r="AC760" s="451"/>
      <c r="AD760" s="451"/>
      <c r="AE760" s="451"/>
      <c r="AF760" s="451"/>
      <c r="AG760" s="451"/>
      <c r="AH760" s="451"/>
      <c r="AI760" s="451"/>
      <c r="AJ760" s="451"/>
      <c r="AK760" s="451"/>
      <c r="AL760" s="451"/>
      <c r="AM760" s="451"/>
      <c r="AN760" s="451"/>
      <c r="AO760" s="451"/>
      <c r="AP760" s="451"/>
      <c r="AQ760" s="451"/>
      <c r="AR760" s="451"/>
      <c r="AS760" s="451"/>
      <c r="AT760" s="451"/>
      <c r="AU760" s="451"/>
      <c r="AV760" s="451"/>
      <c r="AW760" s="451"/>
      <c r="AX760" s="451"/>
      <c r="AY760" s="451"/>
      <c r="AZ760" s="451"/>
      <c r="BA760" s="451"/>
      <c r="BB760" s="451"/>
      <c r="BC760" s="451"/>
      <c r="BD760" s="451"/>
      <c r="BE760" s="451"/>
      <c r="BF760" s="451"/>
      <c r="BG760" s="451"/>
      <c r="BH760" s="451"/>
      <c r="BI760" s="451"/>
      <c r="BJ760" s="451"/>
      <c r="BK760" s="451"/>
      <c r="BL760" s="451"/>
      <c r="BM760" s="451"/>
      <c r="BN760" s="451"/>
      <c r="BO760" s="451"/>
      <c r="BP760" s="451"/>
      <c r="BQ760" s="451"/>
      <c r="BR760" s="451"/>
      <c r="BS760" s="451"/>
      <c r="BT760" s="451"/>
      <c r="BU760" s="451"/>
      <c r="BV760" s="451"/>
      <c r="BW760" s="451"/>
      <c r="BX760" s="451"/>
      <c r="BY760" s="451"/>
      <c r="BZ760" s="451"/>
      <c r="CA760" s="451"/>
      <c r="CB760" s="451"/>
      <c r="CC760" s="451"/>
      <c r="CD760" s="451"/>
      <c r="CE760" s="451"/>
      <c r="CF760" s="451"/>
      <c r="CG760" s="451"/>
      <c r="CH760" s="451"/>
      <c r="CI760" s="451"/>
      <c r="CJ760" s="451"/>
      <c r="CK760" s="451"/>
      <c r="CL760" s="451"/>
      <c r="CM760" s="451"/>
      <c r="CN760" s="451"/>
      <c r="CO760" s="451"/>
      <c r="CP760" s="451"/>
      <c r="CQ760" s="451"/>
      <c r="CR760" s="451"/>
      <c r="CS760" s="451"/>
      <c r="CT760" s="451"/>
      <c r="CU760" s="451"/>
      <c r="CV760" s="451"/>
      <c r="CW760" s="451"/>
      <c r="CX760" s="451"/>
      <c r="CY760" s="451"/>
      <c r="CZ760" s="451"/>
      <c r="DA760" s="451"/>
      <c r="DB760" s="451"/>
      <c r="DC760" s="451"/>
      <c r="DD760" s="451"/>
      <c r="DE760" s="451"/>
      <c r="DF760" s="451"/>
      <c r="DG760" s="451"/>
      <c r="DH760" s="451"/>
      <c r="DI760" s="451"/>
      <c r="DJ760" s="451"/>
      <c r="DK760" s="451"/>
      <c r="DL760" s="451"/>
      <c r="DM760" s="451"/>
      <c r="DN760" s="451"/>
      <c r="DO760" s="451"/>
      <c r="DP760" s="451"/>
      <c r="DQ760" s="451"/>
      <c r="DR760" s="451"/>
      <c r="DS760" s="451"/>
      <c r="DT760" s="451"/>
      <c r="DU760" s="451"/>
      <c r="DV760" s="451"/>
      <c r="DW760" s="451"/>
      <c r="DX760" s="451"/>
      <c r="DY760" s="451"/>
      <c r="DZ760" s="451"/>
      <c r="EA760" s="451"/>
      <c r="EB760" s="451"/>
      <c r="EC760" s="451"/>
      <c r="ED760" s="451"/>
      <c r="EE760" s="451"/>
      <c r="EF760" s="451"/>
      <c r="EG760" s="451"/>
      <c r="EH760" s="451"/>
      <c r="EI760" s="451"/>
      <c r="EJ760" s="451"/>
      <c r="EK760" s="451"/>
      <c r="EL760" s="451"/>
      <c r="EM760" s="451"/>
      <c r="EN760" s="451"/>
      <c r="EO760" s="451"/>
      <c r="EP760" s="451"/>
      <c r="EQ760" s="451"/>
      <c r="ER760" s="451"/>
      <c r="ES760" s="451"/>
      <c r="ET760" s="451"/>
      <c r="EU760" s="451"/>
      <c r="EV760" s="451"/>
      <c r="EW760" s="451"/>
      <c r="EX760" s="451"/>
      <c r="EY760" s="451"/>
      <c r="EZ760" s="451"/>
      <c r="FA760" s="451"/>
      <c r="FB760" s="451"/>
      <c r="FC760" s="451"/>
      <c r="FD760" s="451"/>
      <c r="FE760" s="451"/>
      <c r="FF760" s="451"/>
      <c r="FG760" s="451"/>
      <c r="FH760" s="451"/>
      <c r="FI760" s="451"/>
      <c r="FJ760" s="451"/>
      <c r="FK760" s="451"/>
      <c r="FL760" s="451"/>
      <c r="FM760" s="451"/>
      <c r="FN760" s="451"/>
    </row>
    <row r="761" spans="1:170" ht="15.75" customHeight="1">
      <c r="A761" s="451"/>
      <c r="B761" s="451"/>
      <c r="C761" s="451"/>
      <c r="D761" s="451"/>
      <c r="E761" s="451"/>
      <c r="F761" s="451"/>
      <c r="G761" s="451"/>
      <c r="H761" s="451"/>
      <c r="I761" s="451"/>
      <c r="J761" s="451"/>
      <c r="K761" s="451"/>
      <c r="L761" s="451"/>
      <c r="M761" s="451"/>
      <c r="N761" s="451"/>
      <c r="O761" s="451"/>
      <c r="P761" s="451"/>
      <c r="Q761" s="451"/>
      <c r="R761" s="451"/>
      <c r="S761" s="451"/>
      <c r="T761" s="451"/>
      <c r="U761" s="451"/>
      <c r="V761" s="451"/>
      <c r="W761" s="451"/>
      <c r="X761" s="451"/>
      <c r="Y761" s="451"/>
      <c r="Z761" s="451"/>
      <c r="AA761" s="451"/>
      <c r="AB761" s="451"/>
      <c r="AC761" s="451"/>
      <c r="AD761" s="451"/>
      <c r="AE761" s="451"/>
      <c r="AF761" s="451"/>
      <c r="AG761" s="451"/>
      <c r="AH761" s="451"/>
      <c r="AI761" s="451"/>
      <c r="AJ761" s="451"/>
      <c r="AK761" s="451"/>
      <c r="AL761" s="451"/>
      <c r="AM761" s="451"/>
      <c r="AN761" s="451"/>
      <c r="AO761" s="451"/>
      <c r="AP761" s="451"/>
      <c r="AQ761" s="451"/>
      <c r="AR761" s="451"/>
      <c r="AS761" s="451"/>
      <c r="AT761" s="451"/>
      <c r="AU761" s="451"/>
      <c r="AV761" s="451"/>
      <c r="AW761" s="451"/>
      <c r="AX761" s="451"/>
      <c r="AY761" s="451"/>
      <c r="AZ761" s="451"/>
      <c r="BA761" s="451"/>
      <c r="BB761" s="451"/>
      <c r="BC761" s="451"/>
      <c r="BD761" s="451"/>
      <c r="BE761" s="451"/>
      <c r="BF761" s="451"/>
      <c r="BG761" s="451"/>
      <c r="BH761" s="451"/>
      <c r="BI761" s="451"/>
      <c r="BJ761" s="451"/>
      <c r="BK761" s="451"/>
      <c r="BL761" s="451"/>
      <c r="BM761" s="451"/>
      <c r="BN761" s="451"/>
      <c r="BO761" s="451"/>
      <c r="BP761" s="451"/>
      <c r="BQ761" s="451"/>
      <c r="BR761" s="451"/>
      <c r="BS761" s="451"/>
      <c r="BT761" s="451"/>
      <c r="BU761" s="451"/>
      <c r="BV761" s="451"/>
      <c r="BW761" s="451"/>
      <c r="BX761" s="451"/>
      <c r="BY761" s="451"/>
      <c r="BZ761" s="451"/>
      <c r="CA761" s="451"/>
      <c r="CB761" s="451"/>
      <c r="CC761" s="451"/>
      <c r="CD761" s="451"/>
      <c r="CE761" s="451"/>
      <c r="CF761" s="451"/>
      <c r="CG761" s="451"/>
      <c r="CH761" s="451"/>
      <c r="CI761" s="451"/>
      <c r="CJ761" s="451"/>
      <c r="CK761" s="451"/>
      <c r="CL761" s="451"/>
      <c r="CM761" s="451"/>
      <c r="CN761" s="451"/>
      <c r="CO761" s="451"/>
      <c r="CP761" s="451"/>
      <c r="CQ761" s="451"/>
      <c r="CR761" s="451"/>
      <c r="CS761" s="451"/>
      <c r="CT761" s="451"/>
      <c r="CU761" s="451"/>
      <c r="CV761" s="451"/>
      <c r="CW761" s="451"/>
      <c r="CX761" s="451"/>
      <c r="CY761" s="451"/>
      <c r="CZ761" s="451"/>
      <c r="DA761" s="451"/>
      <c r="DB761" s="451"/>
      <c r="DC761" s="451"/>
      <c r="DD761" s="451"/>
      <c r="DE761" s="451"/>
      <c r="DF761" s="451"/>
      <c r="DG761" s="451"/>
      <c r="DH761" s="451"/>
      <c r="DI761" s="451"/>
      <c r="DJ761" s="451"/>
      <c r="DK761" s="451"/>
      <c r="DL761" s="451"/>
      <c r="DM761" s="451"/>
      <c r="DN761" s="451"/>
      <c r="DO761" s="451"/>
      <c r="DP761" s="451"/>
      <c r="DQ761" s="451"/>
      <c r="DR761" s="451"/>
      <c r="DS761" s="451"/>
      <c r="DT761" s="451"/>
      <c r="DU761" s="451"/>
      <c r="DV761" s="451"/>
      <c r="DW761" s="451"/>
      <c r="DX761" s="451"/>
      <c r="DY761" s="451"/>
      <c r="DZ761" s="451"/>
      <c r="EA761" s="451"/>
      <c r="EB761" s="451"/>
      <c r="EC761" s="451"/>
      <c r="ED761" s="451"/>
      <c r="EE761" s="451"/>
      <c r="EF761" s="451"/>
      <c r="EG761" s="451"/>
      <c r="EH761" s="451"/>
      <c r="EI761" s="451"/>
      <c r="EJ761" s="451"/>
      <c r="EK761" s="451"/>
      <c r="EL761" s="451"/>
      <c r="EM761" s="451"/>
      <c r="EN761" s="451"/>
      <c r="EO761" s="451"/>
      <c r="EP761" s="451"/>
      <c r="EQ761" s="451"/>
      <c r="ER761" s="451"/>
      <c r="ES761" s="451"/>
      <c r="ET761" s="451"/>
      <c r="EU761" s="451"/>
      <c r="EV761" s="451"/>
      <c r="EW761" s="451"/>
      <c r="EX761" s="451"/>
      <c r="EY761" s="451"/>
      <c r="EZ761" s="451"/>
      <c r="FA761" s="451"/>
      <c r="FB761" s="451"/>
      <c r="FC761" s="451"/>
      <c r="FD761" s="451"/>
      <c r="FE761" s="451"/>
      <c r="FF761" s="451"/>
      <c r="FG761" s="451"/>
      <c r="FH761" s="451"/>
      <c r="FI761" s="451"/>
      <c r="FJ761" s="451"/>
      <c r="FK761" s="451"/>
      <c r="FL761" s="451"/>
      <c r="FM761" s="451"/>
      <c r="FN761" s="451"/>
    </row>
    <row r="762" spans="1:170" ht="15.75" customHeight="1">
      <c r="A762" s="451"/>
      <c r="B762" s="451"/>
      <c r="C762" s="451"/>
      <c r="D762" s="451"/>
      <c r="E762" s="451"/>
      <c r="F762" s="451"/>
      <c r="G762" s="451"/>
      <c r="H762" s="451"/>
      <c r="I762" s="451"/>
      <c r="J762" s="451"/>
      <c r="K762" s="451"/>
      <c r="L762" s="451"/>
      <c r="M762" s="451"/>
      <c r="N762" s="451"/>
      <c r="O762" s="451"/>
      <c r="P762" s="451"/>
      <c r="Q762" s="451"/>
      <c r="R762" s="451"/>
      <c r="S762" s="451"/>
      <c r="T762" s="451"/>
      <c r="U762" s="451"/>
      <c r="V762" s="451"/>
      <c r="W762" s="451"/>
      <c r="X762" s="451"/>
      <c r="Y762" s="451"/>
      <c r="Z762" s="451"/>
      <c r="AA762" s="451"/>
      <c r="AB762" s="451"/>
      <c r="AC762" s="451"/>
      <c r="AD762" s="451"/>
      <c r="AE762" s="451"/>
      <c r="AF762" s="451"/>
      <c r="AG762" s="451"/>
      <c r="AH762" s="451"/>
      <c r="AI762" s="451"/>
      <c r="AJ762" s="451"/>
      <c r="AK762" s="451"/>
      <c r="AL762" s="451"/>
      <c r="AM762" s="451"/>
      <c r="AN762" s="451"/>
      <c r="AO762" s="451"/>
      <c r="AP762" s="451"/>
      <c r="AQ762" s="451"/>
      <c r="AR762" s="451"/>
      <c r="AS762" s="451"/>
      <c r="AT762" s="451"/>
      <c r="AU762" s="451"/>
      <c r="AV762" s="451"/>
      <c r="AW762" s="451"/>
      <c r="AX762" s="451"/>
      <c r="AY762" s="451"/>
      <c r="AZ762" s="451"/>
      <c r="BA762" s="451"/>
      <c r="BB762" s="451"/>
      <c r="BC762" s="451"/>
      <c r="BD762" s="451"/>
      <c r="BE762" s="451"/>
      <c r="BF762" s="451"/>
      <c r="BG762" s="451"/>
      <c r="BH762" s="451"/>
      <c r="BI762" s="451"/>
      <c r="BJ762" s="451"/>
      <c r="BK762" s="451"/>
      <c r="BL762" s="451"/>
      <c r="BM762" s="451"/>
      <c r="BN762" s="451"/>
      <c r="BO762" s="451"/>
      <c r="BP762" s="451"/>
      <c r="BQ762" s="451"/>
      <c r="BR762" s="451"/>
      <c r="BS762" s="451"/>
      <c r="BT762" s="451"/>
      <c r="BU762" s="451"/>
      <c r="BV762" s="451"/>
      <c r="BW762" s="451"/>
      <c r="BX762" s="451"/>
      <c r="BY762" s="451"/>
      <c r="BZ762" s="451"/>
      <c r="CA762" s="451"/>
      <c r="CB762" s="451"/>
      <c r="CC762" s="451"/>
      <c r="CD762" s="451"/>
      <c r="CE762" s="451"/>
      <c r="CF762" s="451"/>
      <c r="CG762" s="451"/>
      <c r="CH762" s="451"/>
      <c r="CI762" s="451"/>
      <c r="CJ762" s="451"/>
      <c r="CK762" s="451"/>
      <c r="CL762" s="451"/>
      <c r="CM762" s="451"/>
      <c r="CN762" s="451"/>
      <c r="CO762" s="451"/>
      <c r="CP762" s="451"/>
      <c r="CQ762" s="451"/>
      <c r="CR762" s="451"/>
      <c r="CS762" s="451"/>
      <c r="CT762" s="451"/>
      <c r="CU762" s="451"/>
      <c r="CV762" s="451"/>
      <c r="CW762" s="451"/>
      <c r="CX762" s="451"/>
      <c r="CY762" s="451"/>
      <c r="CZ762" s="451"/>
      <c r="DA762" s="451"/>
      <c r="DB762" s="451"/>
      <c r="DC762" s="451"/>
      <c r="DD762" s="451"/>
      <c r="DE762" s="451"/>
      <c r="DF762" s="451"/>
      <c r="DG762" s="451"/>
      <c r="DH762" s="451"/>
      <c r="DI762" s="451"/>
      <c r="DJ762" s="451"/>
      <c r="DK762" s="451"/>
      <c r="DL762" s="451"/>
      <c r="DM762" s="451"/>
      <c r="DN762" s="451"/>
      <c r="DO762" s="451"/>
      <c r="DP762" s="451"/>
      <c r="DQ762" s="451"/>
      <c r="DR762" s="451"/>
      <c r="DS762" s="451"/>
      <c r="DT762" s="451"/>
      <c r="DU762" s="451"/>
      <c r="DV762" s="451"/>
      <c r="DW762" s="451"/>
      <c r="DX762" s="451"/>
      <c r="DY762" s="451"/>
      <c r="DZ762" s="451"/>
      <c r="EA762" s="451"/>
      <c r="EB762" s="451"/>
      <c r="EC762" s="451"/>
      <c r="ED762" s="451"/>
      <c r="EE762" s="451"/>
      <c r="EF762" s="451"/>
      <c r="EG762" s="451"/>
      <c r="EH762" s="451"/>
      <c r="EI762" s="451"/>
      <c r="EJ762" s="451"/>
      <c r="EK762" s="451"/>
      <c r="EL762" s="451"/>
      <c r="EM762" s="451"/>
      <c r="EN762" s="451"/>
      <c r="EO762" s="451"/>
      <c r="EP762" s="451"/>
      <c r="EQ762" s="451"/>
      <c r="ER762" s="451"/>
      <c r="ES762" s="451"/>
      <c r="ET762" s="451"/>
      <c r="EU762" s="451"/>
      <c r="EV762" s="451"/>
      <c r="EW762" s="451"/>
      <c r="EX762" s="451"/>
      <c r="EY762" s="451"/>
      <c r="EZ762" s="451"/>
      <c r="FA762" s="451"/>
      <c r="FB762" s="451"/>
      <c r="FC762" s="451"/>
      <c r="FD762" s="451"/>
      <c r="FE762" s="451"/>
      <c r="FF762" s="451"/>
      <c r="FG762" s="451"/>
      <c r="FH762" s="451"/>
      <c r="FI762" s="451"/>
      <c r="FJ762" s="451"/>
      <c r="FK762" s="451"/>
      <c r="FL762" s="451"/>
      <c r="FM762" s="451"/>
      <c r="FN762" s="451"/>
    </row>
    <row r="763" spans="1:170" ht="15.75" customHeight="1">
      <c r="A763" s="451"/>
      <c r="B763" s="451"/>
      <c r="C763" s="451"/>
      <c r="D763" s="451"/>
      <c r="E763" s="451"/>
      <c r="F763" s="451"/>
      <c r="G763" s="451"/>
      <c r="H763" s="451"/>
      <c r="I763" s="451"/>
      <c r="J763" s="451"/>
      <c r="K763" s="451"/>
      <c r="L763" s="451"/>
      <c r="M763" s="451"/>
      <c r="N763" s="451"/>
      <c r="O763" s="451"/>
      <c r="P763" s="451"/>
      <c r="Q763" s="451"/>
      <c r="R763" s="451"/>
      <c r="S763" s="451"/>
      <c r="T763" s="451"/>
      <c r="U763" s="451"/>
      <c r="V763" s="451"/>
      <c r="W763" s="451"/>
      <c r="X763" s="451"/>
      <c r="Y763" s="451"/>
      <c r="Z763" s="451"/>
      <c r="AA763" s="451"/>
      <c r="AB763" s="451"/>
      <c r="AC763" s="451"/>
      <c r="AD763" s="451"/>
      <c r="AE763" s="451"/>
      <c r="AF763" s="451"/>
      <c r="AG763" s="451"/>
      <c r="AH763" s="451"/>
      <c r="AI763" s="451"/>
      <c r="AJ763" s="451"/>
      <c r="AK763" s="451"/>
      <c r="AL763" s="451"/>
      <c r="AM763" s="451"/>
      <c r="AN763" s="451"/>
      <c r="AO763" s="451"/>
      <c r="AP763" s="451"/>
      <c r="AQ763" s="451"/>
      <c r="AR763" s="451"/>
      <c r="AS763" s="451"/>
      <c r="AT763" s="451"/>
      <c r="AU763" s="451"/>
      <c r="AV763" s="451"/>
      <c r="AW763" s="451"/>
      <c r="AX763" s="451"/>
      <c r="AY763" s="451"/>
      <c r="AZ763" s="451"/>
      <c r="BA763" s="451"/>
      <c r="BB763" s="451"/>
      <c r="BC763" s="451"/>
      <c r="BD763" s="451"/>
      <c r="BE763" s="451"/>
      <c r="BF763" s="451"/>
      <c r="BG763" s="451"/>
      <c r="BH763" s="451"/>
      <c r="BI763" s="451"/>
      <c r="BJ763" s="451"/>
      <c r="BK763" s="451"/>
      <c r="BL763" s="451"/>
      <c r="BM763" s="451"/>
      <c r="BN763" s="451"/>
      <c r="BO763" s="451"/>
      <c r="BP763" s="451"/>
      <c r="BQ763" s="451"/>
      <c r="BR763" s="451"/>
      <c r="BS763" s="451"/>
      <c r="BT763" s="451"/>
      <c r="BU763" s="451"/>
      <c r="BV763" s="451"/>
      <c r="BW763" s="451"/>
      <c r="BX763" s="451"/>
      <c r="BY763" s="451"/>
      <c r="BZ763" s="451"/>
      <c r="CA763" s="451"/>
      <c r="CB763" s="451"/>
      <c r="CC763" s="451"/>
      <c r="CD763" s="451"/>
      <c r="CE763" s="451"/>
      <c r="CF763" s="451"/>
      <c r="CG763" s="451"/>
      <c r="CH763" s="451"/>
      <c r="CI763" s="451"/>
      <c r="CJ763" s="451"/>
      <c r="CK763" s="451"/>
      <c r="CL763" s="451"/>
      <c r="CM763" s="451"/>
      <c r="CN763" s="451"/>
      <c r="CO763" s="451"/>
      <c r="CP763" s="451"/>
      <c r="CQ763" s="451"/>
      <c r="CR763" s="451"/>
      <c r="CS763" s="451"/>
      <c r="CT763" s="451"/>
      <c r="CU763" s="451"/>
      <c r="CV763" s="451"/>
      <c r="CW763" s="451"/>
      <c r="CX763" s="451"/>
      <c r="CY763" s="451"/>
      <c r="CZ763" s="451"/>
      <c r="DA763" s="451"/>
      <c r="DB763" s="451"/>
      <c r="DC763" s="451"/>
      <c r="DD763" s="451"/>
      <c r="DE763" s="451"/>
      <c r="DF763" s="451"/>
      <c r="DG763" s="451"/>
      <c r="DH763" s="451"/>
      <c r="DI763" s="451"/>
      <c r="DJ763" s="451"/>
      <c r="DK763" s="451"/>
      <c r="DL763" s="451"/>
      <c r="DM763" s="451"/>
      <c r="DN763" s="451"/>
      <c r="DO763" s="451"/>
      <c r="DP763" s="451"/>
      <c r="DQ763" s="451"/>
      <c r="DR763" s="451"/>
      <c r="DS763" s="451"/>
      <c r="DT763" s="451"/>
      <c r="DU763" s="451"/>
      <c r="DV763" s="451"/>
      <c r="DW763" s="451"/>
      <c r="DX763" s="451"/>
      <c r="DY763" s="451"/>
      <c r="DZ763" s="451"/>
      <c r="EA763" s="451"/>
      <c r="EB763" s="451"/>
      <c r="EC763" s="451"/>
      <c r="ED763" s="451"/>
      <c r="EE763" s="451"/>
      <c r="EF763" s="451"/>
      <c r="EG763" s="451"/>
      <c r="EH763" s="451"/>
      <c r="EI763" s="451"/>
      <c r="EJ763" s="451"/>
      <c r="EK763" s="451"/>
      <c r="EL763" s="451"/>
      <c r="EM763" s="451"/>
      <c r="EN763" s="451"/>
      <c r="EO763" s="451"/>
      <c r="EP763" s="451"/>
      <c r="EQ763" s="451"/>
      <c r="ER763" s="451"/>
      <c r="ES763" s="451"/>
      <c r="ET763" s="451"/>
      <c r="EU763" s="451"/>
      <c r="EV763" s="451"/>
      <c r="EW763" s="451"/>
      <c r="EX763" s="451"/>
      <c r="EY763" s="451"/>
      <c r="EZ763" s="451"/>
      <c r="FA763" s="451"/>
      <c r="FB763" s="451"/>
      <c r="FC763" s="451"/>
      <c r="FD763" s="451"/>
      <c r="FE763" s="451"/>
      <c r="FF763" s="451"/>
      <c r="FG763" s="451"/>
      <c r="FH763" s="451"/>
      <c r="FI763" s="451"/>
      <c r="FJ763" s="451"/>
      <c r="FK763" s="451"/>
      <c r="FL763" s="451"/>
      <c r="FM763" s="451"/>
      <c r="FN763" s="451"/>
    </row>
    <row r="764" spans="1:170" ht="15.75" customHeight="1">
      <c r="A764" s="451"/>
      <c r="B764" s="451"/>
      <c r="C764" s="451"/>
      <c r="D764" s="451"/>
      <c r="E764" s="451"/>
      <c r="F764" s="451"/>
      <c r="G764" s="451"/>
      <c r="H764" s="451"/>
      <c r="I764" s="451"/>
      <c r="J764" s="451"/>
      <c r="K764" s="451"/>
      <c r="L764" s="451"/>
      <c r="M764" s="451"/>
      <c r="N764" s="451"/>
      <c r="O764" s="451"/>
      <c r="P764" s="451"/>
      <c r="Q764" s="451"/>
      <c r="R764" s="451"/>
      <c r="S764" s="451"/>
      <c r="T764" s="451"/>
      <c r="U764" s="451"/>
      <c r="V764" s="451"/>
      <c r="W764" s="451"/>
      <c r="X764" s="451"/>
      <c r="Y764" s="451"/>
      <c r="Z764" s="451"/>
      <c r="AA764" s="451"/>
      <c r="AB764" s="451"/>
      <c r="AC764" s="451"/>
      <c r="AD764" s="451"/>
      <c r="AE764" s="451"/>
      <c r="AF764" s="451"/>
      <c r="AG764" s="451"/>
      <c r="AH764" s="451"/>
      <c r="AI764" s="451"/>
      <c r="AJ764" s="451"/>
      <c r="AK764" s="451"/>
      <c r="AL764" s="451"/>
      <c r="AM764" s="451"/>
      <c r="AN764" s="451"/>
      <c r="AO764" s="451"/>
      <c r="AP764" s="451"/>
      <c r="AQ764" s="451"/>
      <c r="AR764" s="451"/>
      <c r="AS764" s="451"/>
      <c r="AT764" s="451"/>
      <c r="AU764" s="451"/>
      <c r="AV764" s="451"/>
      <c r="AW764" s="451"/>
      <c r="AX764" s="451"/>
      <c r="AY764" s="451"/>
      <c r="AZ764" s="451"/>
      <c r="BA764" s="451"/>
      <c r="BB764" s="451"/>
      <c r="BC764" s="451"/>
      <c r="BD764" s="451"/>
      <c r="BE764" s="451"/>
      <c r="BF764" s="451"/>
      <c r="BG764" s="451"/>
      <c r="BH764" s="451"/>
      <c r="BI764" s="451"/>
      <c r="BJ764" s="451"/>
      <c r="BK764" s="451"/>
      <c r="BL764" s="451"/>
      <c r="BM764" s="451"/>
      <c r="BN764" s="451"/>
      <c r="BO764" s="451"/>
      <c r="BP764" s="451"/>
      <c r="BQ764" s="451"/>
      <c r="BR764" s="451"/>
      <c r="BS764" s="451"/>
      <c r="BT764" s="451"/>
      <c r="BU764" s="451"/>
      <c r="BV764" s="451"/>
      <c r="BW764" s="451"/>
      <c r="BX764" s="451"/>
      <c r="BY764" s="451"/>
      <c r="BZ764" s="451"/>
      <c r="CA764" s="451"/>
      <c r="CB764" s="451"/>
      <c r="CC764" s="451"/>
      <c r="CD764" s="451"/>
      <c r="CE764" s="451"/>
      <c r="CF764" s="451"/>
      <c r="CG764" s="451"/>
      <c r="CH764" s="451"/>
      <c r="CI764" s="451"/>
      <c r="CJ764" s="451"/>
      <c r="CK764" s="451"/>
      <c r="CL764" s="451"/>
      <c r="CM764" s="451"/>
      <c r="CN764" s="451"/>
      <c r="CO764" s="451"/>
      <c r="CP764" s="451"/>
      <c r="CQ764" s="451"/>
      <c r="CR764" s="451"/>
      <c r="CS764" s="451"/>
      <c r="CT764" s="451"/>
      <c r="CU764" s="451"/>
      <c r="CV764" s="451"/>
      <c r="CW764" s="451"/>
      <c r="CX764" s="451"/>
      <c r="CY764" s="451"/>
      <c r="CZ764" s="451"/>
      <c r="DA764" s="451"/>
      <c r="DB764" s="451"/>
      <c r="DC764" s="451"/>
      <c r="DD764" s="451"/>
      <c r="DE764" s="451"/>
      <c r="DF764" s="451"/>
      <c r="DG764" s="451"/>
      <c r="DH764" s="451"/>
      <c r="DI764" s="451"/>
      <c r="DJ764" s="451"/>
      <c r="DK764" s="451"/>
      <c r="DL764" s="451"/>
      <c r="DM764" s="451"/>
      <c r="DN764" s="451"/>
      <c r="DO764" s="451"/>
      <c r="DP764" s="451"/>
      <c r="DQ764" s="451"/>
      <c r="DR764" s="451"/>
      <c r="DS764" s="451"/>
      <c r="DT764" s="451"/>
      <c r="DU764" s="451"/>
      <c r="DV764" s="451"/>
      <c r="DW764" s="451"/>
      <c r="DX764" s="451"/>
      <c r="DY764" s="451"/>
      <c r="DZ764" s="451"/>
      <c r="EA764" s="451"/>
      <c r="EB764" s="451"/>
      <c r="EC764" s="451"/>
      <c r="ED764" s="451"/>
      <c r="EE764" s="451"/>
      <c r="EF764" s="451"/>
      <c r="EG764" s="451"/>
      <c r="EH764" s="451"/>
      <c r="EI764" s="451"/>
      <c r="EJ764" s="451"/>
      <c r="EK764" s="451"/>
      <c r="EL764" s="451"/>
      <c r="EM764" s="451"/>
      <c r="EN764" s="451"/>
      <c r="EO764" s="451"/>
      <c r="EP764" s="451"/>
      <c r="EQ764" s="451"/>
      <c r="ER764" s="451"/>
      <c r="ES764" s="451"/>
      <c r="ET764" s="451"/>
      <c r="EU764" s="451"/>
      <c r="EV764" s="451"/>
      <c r="EW764" s="451"/>
      <c r="EX764" s="451"/>
      <c r="EY764" s="451"/>
      <c r="EZ764" s="451"/>
      <c r="FA764" s="451"/>
      <c r="FB764" s="451"/>
      <c r="FC764" s="451"/>
      <c r="FD764" s="451"/>
      <c r="FE764" s="451"/>
      <c r="FF764" s="451"/>
      <c r="FG764" s="451"/>
      <c r="FH764" s="451"/>
      <c r="FI764" s="451"/>
      <c r="FJ764" s="451"/>
      <c r="FK764" s="451"/>
      <c r="FL764" s="451"/>
      <c r="FM764" s="451"/>
      <c r="FN764" s="451"/>
    </row>
    <row r="765" spans="1:170" ht="15.75" customHeight="1">
      <c r="A765" s="451"/>
      <c r="B765" s="451"/>
      <c r="C765" s="451"/>
      <c r="D765" s="451"/>
      <c r="E765" s="451"/>
      <c r="F765" s="451"/>
      <c r="G765" s="451"/>
      <c r="H765" s="451"/>
      <c r="I765" s="451"/>
      <c r="J765" s="451"/>
      <c r="K765" s="451"/>
      <c r="L765" s="451"/>
      <c r="M765" s="451"/>
      <c r="N765" s="451"/>
      <c r="O765" s="451"/>
      <c r="P765" s="451"/>
      <c r="Q765" s="451"/>
      <c r="R765" s="451"/>
      <c r="S765" s="451"/>
      <c r="T765" s="451"/>
      <c r="U765" s="451"/>
      <c r="V765" s="451"/>
      <c r="W765" s="451"/>
      <c r="X765" s="451"/>
      <c r="Y765" s="451"/>
      <c r="Z765" s="451"/>
      <c r="AA765" s="451"/>
      <c r="AB765" s="451"/>
      <c r="AC765" s="451"/>
      <c r="AD765" s="451"/>
      <c r="AE765" s="451"/>
      <c r="AF765" s="451"/>
      <c r="AG765" s="451"/>
      <c r="AH765" s="451"/>
      <c r="AI765" s="451"/>
      <c r="AJ765" s="451"/>
      <c r="AK765" s="451"/>
      <c r="AL765" s="451"/>
      <c r="AM765" s="451"/>
      <c r="AN765" s="451"/>
      <c r="AO765" s="451"/>
      <c r="AP765" s="451"/>
      <c r="AQ765" s="451"/>
      <c r="AR765" s="451"/>
      <c r="AS765" s="451"/>
      <c r="AT765" s="451"/>
      <c r="AU765" s="451"/>
      <c r="AV765" s="451"/>
      <c r="AW765" s="451"/>
      <c r="AX765" s="451"/>
      <c r="AY765" s="451"/>
      <c r="AZ765" s="451"/>
      <c r="BA765" s="451"/>
      <c r="BB765" s="451"/>
      <c r="BC765" s="451"/>
      <c r="BD765" s="451"/>
      <c r="BE765" s="451"/>
      <c r="BF765" s="451"/>
      <c r="BG765" s="451"/>
      <c r="BH765" s="451"/>
      <c r="BI765" s="451"/>
      <c r="BJ765" s="451"/>
      <c r="BK765" s="451"/>
      <c r="BL765" s="451"/>
      <c r="BM765" s="451"/>
      <c r="BN765" s="451"/>
      <c r="BO765" s="451"/>
      <c r="BP765" s="451"/>
      <c r="BQ765" s="451"/>
      <c r="BR765" s="451"/>
      <c r="BS765" s="451"/>
      <c r="BT765" s="451"/>
      <c r="BU765" s="451"/>
      <c r="BV765" s="451"/>
      <c r="BW765" s="451"/>
      <c r="BX765" s="451"/>
      <c r="BY765" s="451"/>
      <c r="BZ765" s="451"/>
      <c r="CA765" s="451"/>
      <c r="CB765" s="451"/>
      <c r="CC765" s="451"/>
      <c r="CD765" s="451"/>
      <c r="CE765" s="451"/>
      <c r="CF765" s="451"/>
      <c r="CG765" s="451"/>
      <c r="CH765" s="451"/>
      <c r="CI765" s="451"/>
      <c r="CJ765" s="451"/>
      <c r="CK765" s="451"/>
      <c r="CL765" s="451"/>
      <c r="CM765" s="451"/>
      <c r="CN765" s="451"/>
      <c r="CO765" s="451"/>
      <c r="CP765" s="451"/>
      <c r="CQ765" s="451"/>
      <c r="CR765" s="451"/>
      <c r="CS765" s="451"/>
      <c r="CT765" s="451"/>
      <c r="CU765" s="451"/>
      <c r="CV765" s="451"/>
      <c r="CW765" s="451"/>
      <c r="CX765" s="451"/>
      <c r="CY765" s="451"/>
      <c r="CZ765" s="451"/>
      <c r="DA765" s="451"/>
      <c r="DB765" s="451"/>
      <c r="DC765" s="451"/>
      <c r="DD765" s="451"/>
      <c r="DE765" s="451"/>
      <c r="DF765" s="451"/>
      <c r="DG765" s="451"/>
      <c r="DH765" s="451"/>
      <c r="DI765" s="451"/>
      <c r="DJ765" s="451"/>
      <c r="DK765" s="451"/>
      <c r="DL765" s="451"/>
      <c r="DM765" s="451"/>
      <c r="DN765" s="451"/>
      <c r="DO765" s="451"/>
      <c r="DP765" s="451"/>
      <c r="DQ765" s="451"/>
      <c r="DR765" s="451"/>
      <c r="DS765" s="451"/>
      <c r="DT765" s="451"/>
      <c r="DU765" s="451"/>
      <c r="DV765" s="451"/>
      <c r="DW765" s="451"/>
      <c r="DX765" s="451"/>
      <c r="DY765" s="451"/>
      <c r="DZ765" s="451"/>
      <c r="EA765" s="451"/>
      <c r="EB765" s="451"/>
      <c r="EC765" s="451"/>
      <c r="ED765" s="451"/>
      <c r="EE765" s="451"/>
      <c r="EF765" s="451"/>
      <c r="EG765" s="451"/>
      <c r="EH765" s="451"/>
      <c r="EI765" s="451"/>
      <c r="EJ765" s="451"/>
      <c r="EK765" s="451"/>
      <c r="EL765" s="451"/>
      <c r="EM765" s="451"/>
      <c r="EN765" s="451"/>
      <c r="EO765" s="451"/>
      <c r="EP765" s="451"/>
      <c r="EQ765" s="451"/>
      <c r="ER765" s="451"/>
      <c r="ES765" s="451"/>
      <c r="ET765" s="451"/>
      <c r="EU765" s="451"/>
      <c r="EV765" s="451"/>
      <c r="EW765" s="451"/>
      <c r="EX765" s="451"/>
      <c r="EY765" s="451"/>
      <c r="EZ765" s="451"/>
      <c r="FA765" s="451"/>
      <c r="FB765" s="451"/>
      <c r="FC765" s="451"/>
      <c r="FD765" s="451"/>
      <c r="FE765" s="451"/>
      <c r="FF765" s="451"/>
      <c r="FG765" s="451"/>
      <c r="FH765" s="451"/>
      <c r="FI765" s="451"/>
      <c r="FJ765" s="451"/>
      <c r="FK765" s="451"/>
      <c r="FL765" s="451"/>
      <c r="FM765" s="451"/>
      <c r="FN765" s="451"/>
    </row>
    <row r="766" spans="1:170" ht="15.75" customHeight="1">
      <c r="A766" s="451"/>
      <c r="B766" s="451"/>
      <c r="C766" s="451"/>
      <c r="D766" s="451"/>
      <c r="E766" s="451"/>
      <c r="F766" s="451"/>
      <c r="G766" s="451"/>
      <c r="H766" s="451"/>
      <c r="I766" s="451"/>
      <c r="J766" s="451"/>
      <c r="K766" s="451"/>
      <c r="L766" s="451"/>
      <c r="M766" s="451"/>
      <c r="N766" s="451"/>
      <c r="O766" s="451"/>
      <c r="P766" s="451"/>
      <c r="Q766" s="451"/>
      <c r="R766" s="451"/>
      <c r="S766" s="451"/>
      <c r="T766" s="451"/>
      <c r="U766" s="451"/>
      <c r="V766" s="451"/>
      <c r="W766" s="451"/>
      <c r="X766" s="451"/>
      <c r="Y766" s="451"/>
      <c r="Z766" s="451"/>
      <c r="AA766" s="451"/>
      <c r="AB766" s="451"/>
      <c r="AC766" s="451"/>
      <c r="AD766" s="451"/>
      <c r="AE766" s="451"/>
      <c r="AF766" s="451"/>
      <c r="AG766" s="451"/>
      <c r="AH766" s="451"/>
      <c r="AI766" s="451"/>
      <c r="AJ766" s="451"/>
      <c r="AK766" s="451"/>
      <c r="AL766" s="451"/>
      <c r="AM766" s="451"/>
      <c r="AN766" s="451"/>
      <c r="AO766" s="451"/>
      <c r="AP766" s="451"/>
      <c r="AQ766" s="451"/>
      <c r="AR766" s="451"/>
      <c r="AS766" s="451"/>
      <c r="AT766" s="451"/>
      <c r="AU766" s="451"/>
      <c r="AV766" s="451"/>
      <c r="AW766" s="451"/>
      <c r="AX766" s="451"/>
      <c r="AY766" s="451"/>
      <c r="AZ766" s="451"/>
      <c r="BA766" s="451"/>
      <c r="BB766" s="451"/>
      <c r="BC766" s="451"/>
      <c r="BD766" s="451"/>
      <c r="BE766" s="451"/>
      <c r="BF766" s="451"/>
      <c r="BG766" s="451"/>
      <c r="BH766" s="451"/>
      <c r="BI766" s="451"/>
      <c r="BJ766" s="451"/>
      <c r="BK766" s="451"/>
      <c r="BL766" s="451"/>
      <c r="BM766" s="451"/>
      <c r="BN766" s="451"/>
      <c r="BO766" s="451"/>
      <c r="BP766" s="451"/>
      <c r="BQ766" s="451"/>
      <c r="BR766" s="451"/>
      <c r="BS766" s="451"/>
      <c r="BT766" s="451"/>
      <c r="BU766" s="451"/>
      <c r="BV766" s="451"/>
      <c r="BW766" s="451"/>
      <c r="BX766" s="451"/>
      <c r="BY766" s="451"/>
      <c r="BZ766" s="451"/>
      <c r="CA766" s="451"/>
      <c r="CB766" s="451"/>
      <c r="CC766" s="451"/>
      <c r="CD766" s="451"/>
      <c r="CE766" s="451"/>
      <c r="CF766" s="451"/>
      <c r="CG766" s="451"/>
      <c r="CH766" s="451"/>
      <c r="CI766" s="451"/>
      <c r="CJ766" s="451"/>
      <c r="CK766" s="451"/>
      <c r="CL766" s="451"/>
      <c r="CM766" s="451"/>
      <c r="CN766" s="451"/>
      <c r="CO766" s="451"/>
      <c r="CP766" s="451"/>
      <c r="CQ766" s="451"/>
      <c r="CR766" s="451"/>
      <c r="CS766" s="451"/>
      <c r="CT766" s="451"/>
      <c r="CU766" s="451"/>
      <c r="CV766" s="451"/>
      <c r="CW766" s="451"/>
      <c r="CX766" s="451"/>
      <c r="CY766" s="451"/>
      <c r="CZ766" s="451"/>
      <c r="DA766" s="451"/>
      <c r="DB766" s="451"/>
      <c r="DC766" s="451"/>
      <c r="DD766" s="451"/>
      <c r="DE766" s="451"/>
      <c r="DF766" s="451"/>
      <c r="DG766" s="451"/>
      <c r="DH766" s="451"/>
      <c r="DI766" s="451"/>
      <c r="DJ766" s="451"/>
      <c r="DK766" s="451"/>
      <c r="DL766" s="451"/>
      <c r="DM766" s="451"/>
      <c r="DN766" s="451"/>
      <c r="DO766" s="451"/>
      <c r="DP766" s="451"/>
      <c r="DQ766" s="451"/>
      <c r="DR766" s="451"/>
      <c r="DS766" s="451"/>
      <c r="DT766" s="451"/>
      <c r="DU766" s="451"/>
      <c r="DV766" s="451"/>
      <c r="DW766" s="451"/>
      <c r="DX766" s="451"/>
      <c r="DY766" s="451"/>
      <c r="DZ766" s="451"/>
      <c r="EA766" s="451"/>
      <c r="EB766" s="451"/>
      <c r="EC766" s="451"/>
      <c r="ED766" s="451"/>
      <c r="EE766" s="451"/>
      <c r="EF766" s="451"/>
      <c r="EG766" s="451"/>
      <c r="EH766" s="451"/>
      <c r="EI766" s="451"/>
      <c r="EJ766" s="451"/>
      <c r="EK766" s="451"/>
      <c r="EL766" s="451"/>
      <c r="EM766" s="451"/>
      <c r="EN766" s="451"/>
      <c r="EO766" s="451"/>
      <c r="EP766" s="451"/>
      <c r="EQ766" s="451"/>
      <c r="ER766" s="451"/>
      <c r="ES766" s="451"/>
      <c r="ET766" s="451"/>
      <c r="EU766" s="451"/>
      <c r="EV766" s="451"/>
      <c r="EW766" s="451"/>
      <c r="EX766" s="451"/>
      <c r="EY766" s="451"/>
      <c r="EZ766" s="451"/>
      <c r="FA766" s="451"/>
      <c r="FB766" s="451"/>
      <c r="FC766" s="451"/>
      <c r="FD766" s="451"/>
      <c r="FE766" s="451"/>
      <c r="FF766" s="451"/>
      <c r="FG766" s="451"/>
      <c r="FH766" s="451"/>
      <c r="FI766" s="451"/>
      <c r="FJ766" s="451"/>
      <c r="FK766" s="451"/>
      <c r="FL766" s="451"/>
      <c r="FM766" s="451"/>
      <c r="FN766" s="451"/>
    </row>
    <row r="767" spans="1:170" ht="15.75" customHeight="1">
      <c r="A767" s="451"/>
      <c r="B767" s="451"/>
      <c r="C767" s="451"/>
      <c r="D767" s="451"/>
      <c r="E767" s="451"/>
      <c r="F767" s="451"/>
      <c r="G767" s="451"/>
      <c r="H767" s="451"/>
      <c r="I767" s="451"/>
      <c r="J767" s="451"/>
      <c r="K767" s="451"/>
      <c r="L767" s="451"/>
      <c r="M767" s="451"/>
      <c r="N767" s="451"/>
      <c r="O767" s="451"/>
      <c r="P767" s="451"/>
      <c r="Q767" s="451"/>
      <c r="R767" s="451"/>
      <c r="S767" s="451"/>
      <c r="T767" s="451"/>
      <c r="U767" s="451"/>
      <c r="V767" s="451"/>
      <c r="W767" s="451"/>
      <c r="X767" s="451"/>
      <c r="Y767" s="451"/>
      <c r="Z767" s="451"/>
      <c r="AA767" s="451"/>
      <c r="AB767" s="451"/>
      <c r="AC767" s="451"/>
      <c r="AD767" s="451"/>
      <c r="AE767" s="451"/>
      <c r="AF767" s="451"/>
      <c r="AG767" s="451"/>
      <c r="AH767" s="451"/>
      <c r="AI767" s="451"/>
      <c r="AJ767" s="451"/>
      <c r="AK767" s="451"/>
      <c r="AL767" s="451"/>
      <c r="AM767" s="451"/>
      <c r="AN767" s="451"/>
      <c r="AO767" s="451"/>
      <c r="AP767" s="451"/>
      <c r="AQ767" s="451"/>
      <c r="AR767" s="451"/>
      <c r="AS767" s="451"/>
      <c r="AT767" s="451"/>
      <c r="AU767" s="451"/>
      <c r="AV767" s="451"/>
      <c r="AW767" s="451"/>
      <c r="AX767" s="451"/>
      <c r="AY767" s="451"/>
      <c r="AZ767" s="451"/>
      <c r="BA767" s="451"/>
      <c r="BB767" s="451"/>
      <c r="BC767" s="451"/>
      <c r="BD767" s="451"/>
      <c r="BE767" s="451"/>
      <c r="BF767" s="451"/>
      <c r="BG767" s="451"/>
      <c r="BH767" s="451"/>
      <c r="BI767" s="451"/>
      <c r="BJ767" s="451"/>
      <c r="BK767" s="451"/>
      <c r="BL767" s="451"/>
      <c r="BM767" s="451"/>
      <c r="BN767" s="451"/>
      <c r="BO767" s="451"/>
      <c r="BP767" s="451"/>
      <c r="BQ767" s="451"/>
      <c r="BR767" s="451"/>
      <c r="BS767" s="451"/>
      <c r="BT767" s="451"/>
      <c r="BU767" s="451"/>
      <c r="BV767" s="451"/>
      <c r="BW767" s="451"/>
      <c r="BX767" s="451"/>
      <c r="BY767" s="451"/>
      <c r="BZ767" s="451"/>
      <c r="CA767" s="451"/>
      <c r="CB767" s="451"/>
      <c r="CC767" s="451"/>
      <c r="CD767" s="451"/>
      <c r="CE767" s="451"/>
      <c r="CF767" s="451"/>
      <c r="CG767" s="451"/>
      <c r="CH767" s="451"/>
      <c r="CI767" s="451"/>
      <c r="CJ767" s="451"/>
      <c r="CK767" s="451"/>
      <c r="CL767" s="451"/>
      <c r="CM767" s="451"/>
      <c r="CN767" s="451"/>
      <c r="CO767" s="451"/>
      <c r="CP767" s="451"/>
      <c r="CQ767" s="451"/>
      <c r="CR767" s="451"/>
      <c r="CS767" s="451"/>
      <c r="CT767" s="451"/>
      <c r="CU767" s="451"/>
      <c r="CV767" s="451"/>
      <c r="CW767" s="451"/>
      <c r="CX767" s="451"/>
      <c r="CY767" s="451"/>
      <c r="CZ767" s="451"/>
      <c r="DA767" s="451"/>
      <c r="DB767" s="451"/>
      <c r="DC767" s="451"/>
      <c r="DD767" s="451"/>
      <c r="DE767" s="451"/>
      <c r="DF767" s="451"/>
      <c r="DG767" s="451"/>
      <c r="DH767" s="451"/>
      <c r="DI767" s="451"/>
      <c r="DJ767" s="451"/>
      <c r="DK767" s="451"/>
      <c r="DL767" s="451"/>
      <c r="DM767" s="451"/>
      <c r="DN767" s="451"/>
      <c r="DO767" s="451"/>
      <c r="DP767" s="451"/>
      <c r="DQ767" s="451"/>
      <c r="DR767" s="451"/>
      <c r="DS767" s="451"/>
      <c r="DT767" s="451"/>
      <c r="DU767" s="451"/>
      <c r="DV767" s="451"/>
      <c r="DW767" s="451"/>
      <c r="DX767" s="451"/>
      <c r="DY767" s="451"/>
      <c r="DZ767" s="451"/>
      <c r="EA767" s="451"/>
      <c r="EB767" s="451"/>
      <c r="EC767" s="451"/>
      <c r="ED767" s="451"/>
      <c r="EE767" s="451"/>
      <c r="EF767" s="451"/>
      <c r="EG767" s="451"/>
      <c r="EH767" s="451"/>
      <c r="EI767" s="451"/>
      <c r="EJ767" s="451"/>
      <c r="EK767" s="451"/>
      <c r="EL767" s="451"/>
      <c r="EM767" s="451"/>
      <c r="EN767" s="451"/>
      <c r="EO767" s="451"/>
      <c r="EP767" s="451"/>
      <c r="EQ767" s="451"/>
      <c r="ER767" s="451"/>
      <c r="ES767" s="451"/>
      <c r="ET767" s="451"/>
      <c r="EU767" s="451"/>
      <c r="EV767" s="451"/>
      <c r="EW767" s="451"/>
      <c r="EX767" s="451"/>
      <c r="EY767" s="451"/>
      <c r="EZ767" s="451"/>
      <c r="FA767" s="451"/>
      <c r="FB767" s="451"/>
      <c r="FC767" s="451"/>
      <c r="FD767" s="451"/>
      <c r="FE767" s="451"/>
      <c r="FF767" s="451"/>
      <c r="FG767" s="451"/>
      <c r="FH767" s="451"/>
      <c r="FI767" s="451"/>
      <c r="FJ767" s="451"/>
      <c r="FK767" s="451"/>
      <c r="FL767" s="451"/>
      <c r="FM767" s="451"/>
      <c r="FN767" s="451"/>
    </row>
    <row r="768" spans="1:170" ht="15.75" customHeight="1">
      <c r="A768" s="451"/>
      <c r="B768" s="451"/>
      <c r="C768" s="451"/>
      <c r="D768" s="451"/>
      <c r="E768" s="451"/>
      <c r="F768" s="451"/>
      <c r="G768" s="451"/>
      <c r="H768" s="451"/>
      <c r="I768" s="451"/>
      <c r="J768" s="451"/>
      <c r="K768" s="451"/>
      <c r="L768" s="451"/>
      <c r="M768" s="451"/>
      <c r="N768" s="451"/>
      <c r="O768" s="451"/>
      <c r="P768" s="451"/>
      <c r="Q768" s="451"/>
      <c r="R768" s="451"/>
      <c r="S768" s="451"/>
      <c r="T768" s="451"/>
      <c r="U768" s="451"/>
      <c r="V768" s="451"/>
      <c r="W768" s="451"/>
      <c r="X768" s="451"/>
      <c r="Y768" s="451"/>
      <c r="Z768" s="451"/>
      <c r="AA768" s="451"/>
      <c r="AB768" s="451"/>
      <c r="AC768" s="451"/>
      <c r="AD768" s="451"/>
      <c r="AE768" s="451"/>
      <c r="AF768" s="451"/>
      <c r="AG768" s="451"/>
      <c r="AH768" s="451"/>
      <c r="AI768" s="451"/>
      <c r="AJ768" s="451"/>
      <c r="AK768" s="451"/>
      <c r="AL768" s="451"/>
      <c r="AM768" s="451"/>
      <c r="AN768" s="451"/>
      <c r="AO768" s="451"/>
      <c r="AP768" s="451"/>
      <c r="AQ768" s="451"/>
      <c r="AR768" s="451"/>
      <c r="AS768" s="451"/>
      <c r="AT768" s="451"/>
      <c r="AU768" s="451"/>
      <c r="AV768" s="451"/>
      <c r="AW768" s="451"/>
      <c r="AX768" s="451"/>
      <c r="AY768" s="451"/>
      <c r="AZ768" s="451"/>
      <c r="BA768" s="451"/>
      <c r="BB768" s="451"/>
      <c r="BC768" s="451"/>
      <c r="BD768" s="451"/>
      <c r="BE768" s="451"/>
      <c r="BF768" s="451"/>
      <c r="BG768" s="451"/>
      <c r="BH768" s="451"/>
      <c r="BI768" s="451"/>
      <c r="BJ768" s="451"/>
      <c r="BK768" s="451"/>
      <c r="BL768" s="451"/>
      <c r="BM768" s="451"/>
      <c r="BN768" s="451"/>
      <c r="BO768" s="451"/>
      <c r="BP768" s="451"/>
      <c r="BQ768" s="451"/>
      <c r="BR768" s="451"/>
      <c r="BS768" s="451"/>
      <c r="BT768" s="451"/>
      <c r="BU768" s="451"/>
      <c r="BV768" s="451"/>
      <c r="BW768" s="451"/>
      <c r="BX768" s="451"/>
      <c r="BY768" s="451"/>
      <c r="BZ768" s="451"/>
      <c r="CA768" s="451"/>
      <c r="CB768" s="451"/>
      <c r="CC768" s="451"/>
      <c r="CD768" s="451"/>
      <c r="CE768" s="451"/>
      <c r="CF768" s="451"/>
      <c r="CG768" s="451"/>
      <c r="CH768" s="451"/>
      <c r="CI768" s="451"/>
      <c r="CJ768" s="451"/>
      <c r="CK768" s="451"/>
      <c r="CL768" s="451"/>
      <c r="CM768" s="451"/>
      <c r="CN768" s="451"/>
      <c r="CO768" s="451"/>
      <c r="CP768" s="451"/>
      <c r="CQ768" s="451"/>
      <c r="CR768" s="451"/>
      <c r="CS768" s="451"/>
      <c r="CT768" s="451"/>
      <c r="CU768" s="451"/>
      <c r="CV768" s="451"/>
      <c r="CW768" s="451"/>
      <c r="CX768" s="451"/>
      <c r="CY768" s="451"/>
      <c r="CZ768" s="451"/>
      <c r="DA768" s="451"/>
      <c r="DB768" s="451"/>
      <c r="DC768" s="451"/>
      <c r="DD768" s="451"/>
      <c r="DE768" s="451"/>
      <c r="DF768" s="451"/>
      <c r="DG768" s="451"/>
      <c r="DH768" s="451"/>
      <c r="DI768" s="451"/>
      <c r="DJ768" s="451"/>
      <c r="DK768" s="451"/>
      <c r="DL768" s="451"/>
      <c r="DM768" s="451"/>
      <c r="DN768" s="451"/>
      <c r="DO768" s="451"/>
      <c r="DP768" s="451"/>
      <c r="DQ768" s="451"/>
      <c r="DR768" s="451"/>
      <c r="DS768" s="451"/>
      <c r="DT768" s="451"/>
      <c r="DU768" s="451"/>
      <c r="DV768" s="451"/>
      <c r="DW768" s="451"/>
      <c r="DX768" s="451"/>
      <c r="DY768" s="451"/>
      <c r="DZ768" s="451"/>
      <c r="EA768" s="451"/>
      <c r="EB768" s="451"/>
      <c r="EC768" s="451"/>
      <c r="ED768" s="451"/>
      <c r="EE768" s="451"/>
      <c r="EF768" s="451"/>
      <c r="EG768" s="451"/>
      <c r="EH768" s="451"/>
      <c r="EI768" s="451"/>
      <c r="EJ768" s="451"/>
      <c r="EK768" s="451"/>
      <c r="EL768" s="451"/>
      <c r="EM768" s="451"/>
      <c r="EN768" s="451"/>
      <c r="EO768" s="451"/>
      <c r="EP768" s="451"/>
      <c r="EQ768" s="451"/>
      <c r="ER768" s="451"/>
      <c r="ES768" s="451"/>
      <c r="ET768" s="451"/>
      <c r="EU768" s="451"/>
      <c r="EV768" s="451"/>
      <c r="EW768" s="451"/>
      <c r="EX768" s="451"/>
      <c r="EY768" s="451"/>
      <c r="EZ768" s="451"/>
      <c r="FA768" s="451"/>
      <c r="FB768" s="451"/>
      <c r="FC768" s="451"/>
      <c r="FD768" s="451"/>
      <c r="FE768" s="451"/>
      <c r="FF768" s="451"/>
      <c r="FG768" s="451"/>
      <c r="FH768" s="451"/>
      <c r="FI768" s="451"/>
      <c r="FJ768" s="451"/>
      <c r="FK768" s="451"/>
      <c r="FL768" s="451"/>
      <c r="FM768" s="451"/>
      <c r="FN768" s="451"/>
    </row>
    <row r="769" spans="1:170" ht="15.75" customHeight="1">
      <c r="A769" s="451"/>
      <c r="B769" s="451"/>
      <c r="C769" s="451"/>
      <c r="D769" s="451"/>
      <c r="E769" s="451"/>
      <c r="F769" s="451"/>
      <c r="G769" s="451"/>
      <c r="H769" s="451"/>
      <c r="I769" s="451"/>
      <c r="J769" s="451"/>
      <c r="K769" s="451"/>
      <c r="L769" s="451"/>
      <c r="M769" s="451"/>
      <c r="N769" s="451"/>
      <c r="O769" s="451"/>
      <c r="P769" s="451"/>
      <c r="Q769" s="451"/>
      <c r="R769" s="451"/>
      <c r="S769" s="451"/>
      <c r="T769" s="451"/>
      <c r="U769" s="451"/>
      <c r="V769" s="451"/>
      <c r="W769" s="451"/>
      <c r="X769" s="451"/>
      <c r="Y769" s="451"/>
      <c r="Z769" s="451"/>
      <c r="AA769" s="451"/>
      <c r="AB769" s="451"/>
      <c r="AC769" s="451"/>
      <c r="AD769" s="451"/>
      <c r="AE769" s="451"/>
      <c r="AF769" s="451"/>
      <c r="AG769" s="451"/>
      <c r="AH769" s="451"/>
      <c r="AI769" s="451"/>
      <c r="AJ769" s="451"/>
      <c r="AK769" s="451"/>
      <c r="AL769" s="451"/>
      <c r="AM769" s="451"/>
      <c r="AN769" s="451"/>
      <c r="AO769" s="451"/>
      <c r="AP769" s="451"/>
      <c r="AQ769" s="451"/>
      <c r="AR769" s="451"/>
      <c r="AS769" s="451"/>
      <c r="AT769" s="451"/>
      <c r="AU769" s="451"/>
      <c r="AV769" s="451"/>
      <c r="AW769" s="451"/>
      <c r="AX769" s="451"/>
      <c r="AY769" s="451"/>
      <c r="AZ769" s="451"/>
      <c r="BA769" s="451"/>
      <c r="BB769" s="451"/>
      <c r="BC769" s="451"/>
      <c r="BD769" s="451"/>
      <c r="BE769" s="451"/>
      <c r="BF769" s="451"/>
      <c r="BG769" s="451"/>
      <c r="BH769" s="451"/>
      <c r="BI769" s="451"/>
      <c r="BJ769" s="451"/>
      <c r="BK769" s="451"/>
      <c r="BL769" s="451"/>
      <c r="BM769" s="451"/>
      <c r="BN769" s="451"/>
      <c r="BO769" s="451"/>
      <c r="BP769" s="451"/>
      <c r="BQ769" s="451"/>
      <c r="BR769" s="451"/>
      <c r="BS769" s="451"/>
      <c r="BT769" s="451"/>
      <c r="BU769" s="451"/>
      <c r="BV769" s="451"/>
      <c r="BW769" s="451"/>
      <c r="BX769" s="451"/>
      <c r="BY769" s="451"/>
      <c r="BZ769" s="451"/>
      <c r="CA769" s="451"/>
      <c r="CB769" s="451"/>
      <c r="CC769" s="451"/>
      <c r="CD769" s="451"/>
      <c r="CE769" s="451"/>
      <c r="CF769" s="451"/>
      <c r="CG769" s="451"/>
      <c r="CH769" s="451"/>
      <c r="CI769" s="451"/>
      <c r="CJ769" s="451"/>
      <c r="CK769" s="451"/>
      <c r="CL769" s="451"/>
      <c r="CM769" s="451"/>
      <c r="CN769" s="451"/>
      <c r="CO769" s="451"/>
      <c r="CP769" s="451"/>
      <c r="CQ769" s="451"/>
      <c r="CR769" s="451"/>
      <c r="CS769" s="451"/>
      <c r="CT769" s="451"/>
      <c r="CU769" s="451"/>
      <c r="CV769" s="451"/>
      <c r="CW769" s="451"/>
      <c r="CX769" s="451"/>
      <c r="CY769" s="451"/>
      <c r="CZ769" s="451"/>
      <c r="DA769" s="451"/>
      <c r="DB769" s="451"/>
      <c r="DC769" s="451"/>
      <c r="DD769" s="451"/>
      <c r="DE769" s="451"/>
      <c r="DF769" s="451"/>
      <c r="DG769" s="451"/>
      <c r="DH769" s="451"/>
      <c r="DI769" s="451"/>
      <c r="DJ769" s="451"/>
      <c r="DK769" s="451"/>
      <c r="DL769" s="451"/>
      <c r="DM769" s="451"/>
      <c r="DN769" s="451"/>
      <c r="DO769" s="451"/>
      <c r="DP769" s="451"/>
      <c r="DQ769" s="451"/>
      <c r="DR769" s="451"/>
      <c r="DS769" s="451"/>
      <c r="DT769" s="451"/>
      <c r="DU769" s="451"/>
      <c r="DV769" s="451"/>
      <c r="DW769" s="451"/>
      <c r="DX769" s="451"/>
      <c r="DY769" s="451"/>
      <c r="DZ769" s="451"/>
      <c r="EA769" s="451"/>
      <c r="EB769" s="451"/>
      <c r="EC769" s="451"/>
      <c r="ED769" s="451"/>
      <c r="EE769" s="451"/>
      <c r="EF769" s="451"/>
      <c r="EG769" s="451"/>
      <c r="EH769" s="451"/>
      <c r="EI769" s="451"/>
      <c r="EJ769" s="451"/>
      <c r="EK769" s="451"/>
      <c r="EL769" s="451"/>
      <c r="EM769" s="451"/>
      <c r="EN769" s="451"/>
      <c r="EO769" s="451"/>
      <c r="EP769" s="451"/>
      <c r="EQ769" s="451"/>
      <c r="ER769" s="451"/>
      <c r="ES769" s="451"/>
      <c r="ET769" s="451"/>
      <c r="EU769" s="451"/>
      <c r="EV769" s="451"/>
      <c r="EW769" s="451"/>
      <c r="EX769" s="451"/>
      <c r="EY769" s="451"/>
      <c r="EZ769" s="451"/>
      <c r="FA769" s="451"/>
      <c r="FB769" s="451"/>
      <c r="FC769" s="451"/>
      <c r="FD769" s="451"/>
      <c r="FE769" s="451"/>
      <c r="FF769" s="451"/>
      <c r="FG769" s="451"/>
      <c r="FH769" s="451"/>
      <c r="FI769" s="451"/>
      <c r="FJ769" s="451"/>
      <c r="FK769" s="451"/>
      <c r="FL769" s="451"/>
      <c r="FM769" s="451"/>
      <c r="FN769" s="451"/>
    </row>
    <row r="770" spans="1:170" ht="15.75" customHeight="1">
      <c r="A770" s="451"/>
      <c r="B770" s="451"/>
      <c r="C770" s="451"/>
      <c r="D770" s="451"/>
      <c r="E770" s="451"/>
      <c r="F770" s="451"/>
      <c r="G770" s="451"/>
      <c r="H770" s="451"/>
      <c r="I770" s="451"/>
      <c r="J770" s="451"/>
      <c r="K770" s="451"/>
      <c r="L770" s="451"/>
      <c r="M770" s="451"/>
      <c r="N770" s="451"/>
      <c r="O770" s="451"/>
      <c r="P770" s="451"/>
      <c r="Q770" s="451"/>
      <c r="R770" s="451"/>
      <c r="S770" s="451"/>
      <c r="T770" s="451"/>
      <c r="U770" s="451"/>
      <c r="V770" s="451"/>
      <c r="W770" s="451"/>
      <c r="X770" s="451"/>
      <c r="Y770" s="451"/>
      <c r="Z770" s="451"/>
      <c r="AA770" s="451"/>
      <c r="AB770" s="451"/>
      <c r="AC770" s="451"/>
      <c r="AD770" s="451"/>
      <c r="AE770" s="451"/>
      <c r="AF770" s="451"/>
      <c r="AG770" s="451"/>
      <c r="AH770" s="451"/>
      <c r="AI770" s="451"/>
      <c r="AJ770" s="451"/>
      <c r="AK770" s="451"/>
      <c r="AL770" s="451"/>
      <c r="AM770" s="451"/>
      <c r="AN770" s="451"/>
      <c r="AO770" s="451"/>
      <c r="AP770" s="451"/>
      <c r="AQ770" s="451"/>
      <c r="AR770" s="451"/>
      <c r="AS770" s="451"/>
      <c r="AT770" s="451"/>
      <c r="AU770" s="451"/>
      <c r="AV770" s="451"/>
      <c r="AW770" s="451"/>
      <c r="AX770" s="451"/>
      <c r="AY770" s="451"/>
      <c r="AZ770" s="451"/>
      <c r="BA770" s="451"/>
      <c r="BB770" s="451"/>
      <c r="BC770" s="451"/>
      <c r="BD770" s="451"/>
      <c r="BE770" s="451"/>
      <c r="BF770" s="451"/>
      <c r="BG770" s="451"/>
      <c r="BH770" s="451"/>
      <c r="BI770" s="451"/>
      <c r="BJ770" s="451"/>
      <c r="BK770" s="451"/>
      <c r="BL770" s="451"/>
      <c r="BM770" s="451"/>
      <c r="BN770" s="451"/>
      <c r="BO770" s="451"/>
      <c r="BP770" s="451"/>
      <c r="BQ770" s="451"/>
      <c r="BR770" s="451"/>
      <c r="BS770" s="451"/>
      <c r="BT770" s="451"/>
      <c r="BU770" s="451"/>
      <c r="BV770" s="451"/>
      <c r="BW770" s="451"/>
      <c r="BX770" s="451"/>
      <c r="BY770" s="451"/>
      <c r="BZ770" s="451"/>
      <c r="CA770" s="451"/>
      <c r="CB770" s="451"/>
      <c r="CC770" s="451"/>
      <c r="CD770" s="451"/>
      <c r="CE770" s="451"/>
      <c r="CF770" s="451"/>
      <c r="CG770" s="451"/>
      <c r="CH770" s="451"/>
      <c r="CI770" s="451"/>
      <c r="CJ770" s="451"/>
      <c r="CK770" s="451"/>
      <c r="CL770" s="451"/>
      <c r="CM770" s="451"/>
      <c r="CN770" s="451"/>
      <c r="CO770" s="451"/>
      <c r="CP770" s="451"/>
      <c r="CQ770" s="451"/>
      <c r="CR770" s="451"/>
      <c r="CS770" s="451"/>
      <c r="CT770" s="451"/>
      <c r="CU770" s="451"/>
      <c r="CV770" s="451"/>
      <c r="CW770" s="451"/>
      <c r="CX770" s="451"/>
      <c r="CY770" s="451"/>
      <c r="CZ770" s="451"/>
      <c r="DA770" s="451"/>
      <c r="DB770" s="451"/>
      <c r="DC770" s="451"/>
      <c r="DD770" s="451"/>
      <c r="DE770" s="451"/>
      <c r="DF770" s="451"/>
      <c r="DG770" s="451"/>
      <c r="DH770" s="451"/>
      <c r="DI770" s="451"/>
      <c r="DJ770" s="451"/>
      <c r="DK770" s="451"/>
      <c r="DL770" s="451"/>
      <c r="DM770" s="451"/>
      <c r="DN770" s="451"/>
      <c r="DO770" s="451"/>
      <c r="DP770" s="451"/>
      <c r="DQ770" s="451"/>
      <c r="DR770" s="451"/>
      <c r="DS770" s="451"/>
      <c r="DT770" s="451"/>
      <c r="DU770" s="451"/>
      <c r="DV770" s="451"/>
      <c r="DW770" s="451"/>
      <c r="DX770" s="451"/>
      <c r="DY770" s="451"/>
      <c r="DZ770" s="451"/>
      <c r="EA770" s="451"/>
      <c r="EB770" s="451"/>
      <c r="EC770" s="451"/>
      <c r="ED770" s="451"/>
      <c r="EE770" s="451"/>
      <c r="EF770" s="451"/>
      <c r="EG770" s="451"/>
      <c r="EH770" s="451"/>
      <c r="EI770" s="451"/>
      <c r="EJ770" s="451"/>
      <c r="EK770" s="451"/>
      <c r="EL770" s="451"/>
      <c r="EM770" s="451"/>
      <c r="EN770" s="451"/>
      <c r="EO770" s="451"/>
      <c r="EP770" s="451"/>
      <c r="EQ770" s="451"/>
      <c r="ER770" s="451"/>
      <c r="ES770" s="451"/>
      <c r="ET770" s="451"/>
      <c r="EU770" s="451"/>
      <c r="EV770" s="451"/>
      <c r="EW770" s="451"/>
      <c r="EX770" s="451"/>
      <c r="EY770" s="451"/>
      <c r="EZ770" s="451"/>
      <c r="FA770" s="451"/>
      <c r="FB770" s="451"/>
      <c r="FC770" s="451"/>
      <c r="FD770" s="451"/>
      <c r="FE770" s="451"/>
      <c r="FF770" s="451"/>
      <c r="FG770" s="451"/>
      <c r="FH770" s="451"/>
      <c r="FI770" s="451"/>
      <c r="FJ770" s="451"/>
      <c r="FK770" s="451"/>
      <c r="FL770" s="451"/>
      <c r="FM770" s="451"/>
      <c r="FN770" s="451"/>
    </row>
    <row r="771" spans="1:170" ht="15.75" customHeight="1">
      <c r="A771" s="451"/>
      <c r="B771" s="451"/>
      <c r="C771" s="451"/>
      <c r="D771" s="451"/>
      <c r="E771" s="451"/>
      <c r="F771" s="451"/>
      <c r="G771" s="451"/>
      <c r="H771" s="451"/>
      <c r="I771" s="451"/>
      <c r="J771" s="451"/>
      <c r="K771" s="451"/>
      <c r="L771" s="451"/>
      <c r="M771" s="451"/>
      <c r="N771" s="451"/>
      <c r="O771" s="451"/>
      <c r="P771" s="451"/>
      <c r="Q771" s="451"/>
      <c r="R771" s="451"/>
      <c r="S771" s="451"/>
      <c r="T771" s="451"/>
      <c r="U771" s="451"/>
      <c r="V771" s="451"/>
      <c r="W771" s="451"/>
      <c r="X771" s="451"/>
      <c r="Y771" s="451"/>
      <c r="Z771" s="451"/>
      <c r="AA771" s="451"/>
      <c r="AB771" s="451"/>
      <c r="AC771" s="451"/>
      <c r="AD771" s="451"/>
      <c r="AE771" s="451"/>
      <c r="AF771" s="451"/>
      <c r="AG771" s="451"/>
      <c r="AH771" s="451"/>
      <c r="AI771" s="451"/>
      <c r="AJ771" s="451"/>
      <c r="AK771" s="451"/>
      <c r="AL771" s="451"/>
      <c r="AM771" s="451"/>
      <c r="AN771" s="451"/>
      <c r="AO771" s="451"/>
      <c r="AP771" s="451"/>
      <c r="AQ771" s="451"/>
      <c r="AR771" s="451"/>
      <c r="AS771" s="451"/>
      <c r="AT771" s="451"/>
      <c r="AU771" s="451"/>
      <c r="AV771" s="451"/>
      <c r="AW771" s="451"/>
      <c r="AX771" s="451"/>
      <c r="AY771" s="451"/>
      <c r="AZ771" s="451"/>
      <c r="BA771" s="451"/>
      <c r="BB771" s="451"/>
      <c r="BC771" s="451"/>
      <c r="BD771" s="451"/>
      <c r="BE771" s="451"/>
      <c r="BF771" s="451"/>
      <c r="BG771" s="451"/>
      <c r="BH771" s="451"/>
      <c r="BI771" s="451"/>
      <c r="BJ771" s="451"/>
      <c r="BK771" s="451"/>
      <c r="BL771" s="451"/>
      <c r="BM771" s="451"/>
      <c r="BN771" s="451"/>
      <c r="BO771" s="451"/>
      <c r="BP771" s="451"/>
      <c r="BQ771" s="451"/>
      <c r="BR771" s="451"/>
      <c r="BS771" s="451"/>
      <c r="BT771" s="451"/>
      <c r="BU771" s="451"/>
      <c r="BV771" s="451"/>
      <c r="BW771" s="451"/>
      <c r="BX771" s="451"/>
      <c r="BY771" s="451"/>
      <c r="BZ771" s="451"/>
      <c r="CA771" s="451"/>
      <c r="CB771" s="451"/>
      <c r="CC771" s="451"/>
      <c r="CD771" s="451"/>
      <c r="CE771" s="451"/>
      <c r="CF771" s="451"/>
      <c r="CG771" s="451"/>
      <c r="CH771" s="451"/>
      <c r="CI771" s="451"/>
      <c r="CJ771" s="451"/>
      <c r="CK771" s="451"/>
      <c r="CL771" s="451"/>
      <c r="CM771" s="451"/>
      <c r="CN771" s="451"/>
      <c r="CO771" s="451"/>
      <c r="CP771" s="451"/>
      <c r="CQ771" s="451"/>
      <c r="CR771" s="451"/>
      <c r="CS771" s="451"/>
      <c r="CT771" s="451"/>
      <c r="CU771" s="451"/>
      <c r="CV771" s="451"/>
      <c r="CW771" s="451"/>
      <c r="CX771" s="451"/>
      <c r="CY771" s="451"/>
      <c r="CZ771" s="451"/>
      <c r="DA771" s="451"/>
      <c r="DB771" s="451"/>
      <c r="DC771" s="451"/>
      <c r="DD771" s="451"/>
      <c r="DE771" s="451"/>
      <c r="DF771" s="451"/>
      <c r="DG771" s="451"/>
      <c r="DH771" s="451"/>
      <c r="DI771" s="451"/>
      <c r="DJ771" s="451"/>
      <c r="DK771" s="451"/>
      <c r="DL771" s="451"/>
      <c r="DM771" s="451"/>
      <c r="DN771" s="451"/>
      <c r="DO771" s="451"/>
      <c r="DP771" s="451"/>
      <c r="DQ771" s="451"/>
      <c r="DR771" s="451"/>
      <c r="DS771" s="451"/>
      <c r="DT771" s="451"/>
      <c r="DU771" s="451"/>
      <c r="DV771" s="451"/>
      <c r="DW771" s="451"/>
      <c r="DX771" s="451"/>
      <c r="DY771" s="451"/>
      <c r="DZ771" s="451"/>
      <c r="EA771" s="451"/>
      <c r="EB771" s="451"/>
      <c r="EC771" s="451"/>
      <c r="ED771" s="451"/>
      <c r="EE771" s="451"/>
      <c r="EF771" s="451"/>
      <c r="EG771" s="451"/>
      <c r="EH771" s="451"/>
      <c r="EI771" s="451"/>
      <c r="EJ771" s="451"/>
      <c r="EK771" s="451"/>
      <c r="EL771" s="451"/>
      <c r="EM771" s="451"/>
      <c r="EN771" s="451"/>
      <c r="EO771" s="451"/>
      <c r="EP771" s="451"/>
      <c r="EQ771" s="451"/>
      <c r="ER771" s="451"/>
      <c r="ES771" s="451"/>
      <c r="ET771" s="451"/>
      <c r="EU771" s="451"/>
      <c r="EV771" s="451"/>
      <c r="EW771" s="451"/>
      <c r="EX771" s="451"/>
      <c r="EY771" s="451"/>
      <c r="EZ771" s="451"/>
      <c r="FA771" s="451"/>
      <c r="FB771" s="451"/>
      <c r="FC771" s="451"/>
      <c r="FD771" s="451"/>
      <c r="FE771" s="451"/>
      <c r="FF771" s="451"/>
      <c r="FG771" s="451"/>
      <c r="FH771" s="451"/>
      <c r="FI771" s="451"/>
      <c r="FJ771" s="451"/>
      <c r="FK771" s="451"/>
      <c r="FL771" s="451"/>
      <c r="FM771" s="451"/>
      <c r="FN771" s="451"/>
    </row>
    <row r="772" spans="1:170" ht="15.75" customHeight="1">
      <c r="A772" s="451"/>
      <c r="B772" s="451"/>
      <c r="C772" s="451"/>
      <c r="D772" s="451"/>
      <c r="E772" s="451"/>
      <c r="F772" s="451"/>
      <c r="G772" s="451"/>
      <c r="H772" s="451"/>
      <c r="I772" s="451"/>
      <c r="J772" s="451"/>
      <c r="K772" s="451"/>
      <c r="L772" s="451"/>
      <c r="M772" s="451"/>
      <c r="N772" s="451"/>
      <c r="O772" s="451"/>
      <c r="P772" s="451"/>
      <c r="Q772" s="451"/>
      <c r="R772" s="451"/>
      <c r="S772" s="451"/>
      <c r="T772" s="451"/>
      <c r="U772" s="451"/>
      <c r="V772" s="451"/>
      <c r="W772" s="451"/>
      <c r="X772" s="451"/>
      <c r="Y772" s="451"/>
      <c r="Z772" s="451"/>
      <c r="AA772" s="451"/>
      <c r="AB772" s="451"/>
      <c r="AC772" s="451"/>
      <c r="AD772" s="451"/>
      <c r="AE772" s="451"/>
      <c r="AF772" s="451"/>
      <c r="AG772" s="451"/>
      <c r="AH772" s="451"/>
      <c r="AI772" s="451"/>
      <c r="AJ772" s="451"/>
      <c r="AK772" s="451"/>
      <c r="AL772" s="451"/>
      <c r="AM772" s="451"/>
      <c r="AN772" s="451"/>
      <c r="AO772" s="451"/>
      <c r="AP772" s="451"/>
      <c r="AQ772" s="451"/>
      <c r="AR772" s="451"/>
      <c r="AS772" s="451"/>
      <c r="AT772" s="451"/>
      <c r="AU772" s="451"/>
      <c r="AV772" s="451"/>
      <c r="AW772" s="451"/>
      <c r="AX772" s="451"/>
      <c r="AY772" s="451"/>
      <c r="AZ772" s="451"/>
      <c r="BA772" s="451"/>
      <c r="BB772" s="451"/>
      <c r="BC772" s="451"/>
      <c r="BD772" s="451"/>
      <c r="BE772" s="451"/>
      <c r="BF772" s="451"/>
      <c r="BG772" s="451"/>
      <c r="BH772" s="451"/>
      <c r="BI772" s="451"/>
      <c r="BJ772" s="451"/>
      <c r="BK772" s="451"/>
      <c r="BL772" s="451"/>
      <c r="BM772" s="451"/>
      <c r="BN772" s="451"/>
      <c r="BO772" s="451"/>
      <c r="BP772" s="451"/>
      <c r="BQ772" s="451"/>
      <c r="BR772" s="451"/>
      <c r="BS772" s="451"/>
      <c r="BT772" s="451"/>
      <c r="BU772" s="451"/>
      <c r="BV772" s="451"/>
      <c r="BW772" s="451"/>
      <c r="BX772" s="451"/>
      <c r="BY772" s="451"/>
      <c r="BZ772" s="451"/>
      <c r="CA772" s="451"/>
      <c r="CB772" s="451"/>
      <c r="CC772" s="451"/>
      <c r="CD772" s="451"/>
      <c r="CE772" s="451"/>
      <c r="CF772" s="451"/>
      <c r="CG772" s="451"/>
      <c r="CH772" s="451"/>
      <c r="CI772" s="451"/>
      <c r="CJ772" s="451"/>
      <c r="CK772" s="451"/>
      <c r="CL772" s="451"/>
      <c r="CM772" s="451"/>
      <c r="CN772" s="451"/>
      <c r="CO772" s="451"/>
      <c r="CP772" s="451"/>
      <c r="CQ772" s="451"/>
      <c r="CR772" s="451"/>
      <c r="CS772" s="451"/>
      <c r="CT772" s="451"/>
      <c r="CU772" s="451"/>
      <c r="CV772" s="451"/>
      <c r="CW772" s="451"/>
      <c r="CX772" s="451"/>
      <c r="CY772" s="451"/>
      <c r="CZ772" s="451"/>
      <c r="DA772" s="451"/>
      <c r="DB772" s="451"/>
      <c r="DC772" s="451"/>
      <c r="DD772" s="451"/>
      <c r="DE772" s="451"/>
      <c r="DF772" s="451"/>
      <c r="DG772" s="451"/>
      <c r="DH772" s="451"/>
      <c r="DI772" s="451"/>
      <c r="DJ772" s="451"/>
      <c r="DK772" s="451"/>
      <c r="DL772" s="451"/>
      <c r="DM772" s="451"/>
      <c r="DN772" s="451"/>
      <c r="DO772" s="451"/>
      <c r="DP772" s="451"/>
      <c r="DQ772" s="451"/>
      <c r="DR772" s="451"/>
      <c r="DS772" s="451"/>
      <c r="DT772" s="451"/>
      <c r="DU772" s="451"/>
      <c r="DV772" s="451"/>
      <c r="DW772" s="451"/>
      <c r="DX772" s="451"/>
      <c r="DY772" s="451"/>
      <c r="DZ772" s="451"/>
      <c r="EA772" s="451"/>
      <c r="EB772" s="451"/>
      <c r="EC772" s="451"/>
      <c r="ED772" s="451"/>
      <c r="EE772" s="451"/>
      <c r="EF772" s="451"/>
      <c r="EG772" s="451"/>
      <c r="EH772" s="451"/>
      <c r="EI772" s="451"/>
      <c r="EJ772" s="451"/>
      <c r="EK772" s="451"/>
      <c r="EL772" s="451"/>
      <c r="EM772" s="451"/>
      <c r="EN772" s="451"/>
      <c r="EO772" s="451"/>
      <c r="EP772" s="451"/>
      <c r="EQ772" s="451"/>
      <c r="ER772" s="451"/>
      <c r="ES772" s="451"/>
      <c r="ET772" s="451"/>
      <c r="EU772" s="451"/>
      <c r="EV772" s="451"/>
      <c r="EW772" s="451"/>
      <c r="EX772" s="451"/>
      <c r="EY772" s="451"/>
      <c r="EZ772" s="451"/>
      <c r="FA772" s="451"/>
      <c r="FB772" s="451"/>
      <c r="FC772" s="451"/>
      <c r="FD772" s="451"/>
      <c r="FE772" s="451"/>
      <c r="FF772" s="451"/>
      <c r="FG772" s="451"/>
      <c r="FH772" s="451"/>
      <c r="FI772" s="451"/>
      <c r="FJ772" s="451"/>
      <c r="FK772" s="451"/>
      <c r="FL772" s="451"/>
      <c r="FM772" s="451"/>
      <c r="FN772" s="451"/>
    </row>
    <row r="773" spans="1:170" ht="15.75" customHeight="1">
      <c r="A773" s="451"/>
      <c r="B773" s="451"/>
      <c r="C773" s="451"/>
      <c r="D773" s="451"/>
      <c r="E773" s="451"/>
      <c r="F773" s="451"/>
      <c r="G773" s="451"/>
      <c r="H773" s="451"/>
      <c r="I773" s="451"/>
      <c r="J773" s="451"/>
      <c r="K773" s="451"/>
      <c r="L773" s="451"/>
      <c r="M773" s="451"/>
      <c r="N773" s="451"/>
      <c r="O773" s="451"/>
      <c r="P773" s="451"/>
      <c r="Q773" s="451"/>
      <c r="R773" s="451"/>
      <c r="S773" s="451"/>
      <c r="T773" s="451"/>
      <c r="U773" s="451"/>
      <c r="V773" s="451"/>
      <c r="W773" s="451"/>
      <c r="X773" s="451"/>
      <c r="Y773" s="451"/>
      <c r="Z773" s="451"/>
      <c r="AA773" s="451"/>
      <c r="AB773" s="451"/>
      <c r="AC773" s="451"/>
      <c r="AD773" s="451"/>
      <c r="AE773" s="451"/>
      <c r="AF773" s="451"/>
      <c r="AG773" s="451"/>
      <c r="AH773" s="451"/>
      <c r="AI773" s="451"/>
      <c r="AJ773" s="451"/>
      <c r="AK773" s="451"/>
      <c r="AL773" s="451"/>
      <c r="AM773" s="451"/>
      <c r="AN773" s="451"/>
      <c r="AO773" s="451"/>
      <c r="AP773" s="451"/>
      <c r="AQ773" s="451"/>
      <c r="AR773" s="451"/>
      <c r="AS773" s="451"/>
      <c r="AT773" s="451"/>
      <c r="AU773" s="451"/>
      <c r="AV773" s="451"/>
      <c r="AW773" s="451"/>
      <c r="AX773" s="451"/>
      <c r="AY773" s="451"/>
      <c r="AZ773" s="451"/>
      <c r="BA773" s="451"/>
      <c r="BB773" s="451"/>
      <c r="BC773" s="451"/>
      <c r="BD773" s="451"/>
      <c r="BE773" s="451"/>
      <c r="BF773" s="451"/>
      <c r="BG773" s="451"/>
      <c r="BH773" s="451"/>
      <c r="BI773" s="451"/>
      <c r="BJ773" s="451"/>
      <c r="BK773" s="451"/>
      <c r="BL773" s="451"/>
      <c r="BM773" s="451"/>
      <c r="BN773" s="451"/>
      <c r="BO773" s="451"/>
      <c r="BP773" s="451"/>
      <c r="BQ773" s="451"/>
      <c r="BR773" s="451"/>
      <c r="BS773" s="451"/>
      <c r="BT773" s="451"/>
      <c r="BU773" s="451"/>
      <c r="BV773" s="451"/>
      <c r="BW773" s="451"/>
      <c r="BX773" s="451"/>
      <c r="BY773" s="451"/>
      <c r="BZ773" s="451"/>
      <c r="CA773" s="451"/>
      <c r="CB773" s="451"/>
      <c r="CC773" s="451"/>
      <c r="CD773" s="451"/>
      <c r="CE773" s="451"/>
      <c r="CF773" s="451"/>
      <c r="CG773" s="451"/>
      <c r="CH773" s="451"/>
      <c r="CI773" s="451"/>
      <c r="CJ773" s="451"/>
      <c r="CK773" s="451"/>
      <c r="CL773" s="451"/>
      <c r="CM773" s="451"/>
      <c r="CN773" s="451"/>
      <c r="CO773" s="451"/>
      <c r="CP773" s="451"/>
      <c r="CQ773" s="451"/>
      <c r="CR773" s="451"/>
      <c r="CS773" s="451"/>
      <c r="CT773" s="451"/>
      <c r="CU773" s="451"/>
      <c r="CV773" s="451"/>
      <c r="CW773" s="451"/>
      <c r="CX773" s="451"/>
      <c r="CY773" s="451"/>
      <c r="CZ773" s="451"/>
      <c r="DA773" s="451"/>
      <c r="DB773" s="451"/>
      <c r="DC773" s="451"/>
      <c r="DD773" s="451"/>
      <c r="DE773" s="451"/>
      <c r="DF773" s="451"/>
      <c r="DG773" s="451"/>
      <c r="DH773" s="451"/>
      <c r="DI773" s="451"/>
      <c r="DJ773" s="451"/>
      <c r="DK773" s="451"/>
      <c r="DL773" s="451"/>
      <c r="DM773" s="451"/>
      <c r="DN773" s="451"/>
      <c r="DO773" s="451"/>
      <c r="DP773" s="451"/>
      <c r="DQ773" s="451"/>
      <c r="DR773" s="451"/>
      <c r="DS773" s="451"/>
      <c r="DT773" s="451"/>
      <c r="DU773" s="451"/>
      <c r="DV773" s="451"/>
      <c r="DW773" s="451"/>
      <c r="DX773" s="451"/>
      <c r="DY773" s="451"/>
      <c r="DZ773" s="451"/>
      <c r="EA773" s="451"/>
      <c r="EB773" s="451"/>
      <c r="EC773" s="451"/>
      <c r="ED773" s="451"/>
      <c r="EE773" s="451"/>
      <c r="EF773" s="451"/>
      <c r="EG773" s="451"/>
      <c r="EH773" s="451"/>
      <c r="EI773" s="451"/>
      <c r="EJ773" s="451"/>
      <c r="EK773" s="451"/>
      <c r="EL773" s="451"/>
      <c r="EM773" s="451"/>
      <c r="EN773" s="451"/>
      <c r="EO773" s="451"/>
      <c r="EP773" s="451"/>
      <c r="EQ773" s="451"/>
      <c r="ER773" s="451"/>
      <c r="ES773" s="451"/>
      <c r="ET773" s="451"/>
      <c r="EU773" s="451"/>
      <c r="EV773" s="451"/>
      <c r="EW773" s="451"/>
      <c r="EX773" s="451"/>
      <c r="EY773" s="451"/>
      <c r="EZ773" s="451"/>
      <c r="FA773" s="451"/>
      <c r="FB773" s="451"/>
      <c r="FC773" s="451"/>
      <c r="FD773" s="451"/>
      <c r="FE773" s="451"/>
      <c r="FF773" s="451"/>
      <c r="FG773" s="451"/>
      <c r="FH773" s="451"/>
      <c r="FI773" s="451"/>
      <c r="FJ773" s="451"/>
      <c r="FK773" s="451"/>
      <c r="FL773" s="451"/>
      <c r="FM773" s="451"/>
      <c r="FN773" s="451"/>
    </row>
    <row r="774" spans="1:170" ht="15.75" customHeight="1">
      <c r="A774" s="451"/>
      <c r="B774" s="451"/>
      <c r="C774" s="451"/>
      <c r="D774" s="451"/>
      <c r="E774" s="451"/>
      <c r="F774" s="451"/>
      <c r="G774" s="451"/>
      <c r="H774" s="451"/>
      <c r="I774" s="451"/>
      <c r="J774" s="451"/>
      <c r="K774" s="451"/>
      <c r="L774" s="451"/>
      <c r="M774" s="451"/>
      <c r="N774" s="451"/>
      <c r="O774" s="451"/>
      <c r="P774" s="451"/>
      <c r="Q774" s="451"/>
      <c r="R774" s="451"/>
      <c r="S774" s="451"/>
      <c r="T774" s="451"/>
      <c r="U774" s="451"/>
      <c r="V774" s="451"/>
      <c r="W774" s="451"/>
      <c r="X774" s="451"/>
      <c r="Y774" s="451"/>
      <c r="Z774" s="451"/>
      <c r="AA774" s="451"/>
      <c r="AB774" s="451"/>
      <c r="AC774" s="451"/>
      <c r="AD774" s="451"/>
      <c r="AE774" s="451"/>
      <c r="AF774" s="451"/>
      <c r="AG774" s="451"/>
      <c r="AH774" s="451"/>
      <c r="AI774" s="451"/>
      <c r="AJ774" s="451"/>
      <c r="AK774" s="451"/>
      <c r="AL774" s="451"/>
      <c r="AM774" s="451"/>
      <c r="AN774" s="451"/>
      <c r="AO774" s="451"/>
      <c r="AP774" s="451"/>
      <c r="AQ774" s="451"/>
      <c r="AR774" s="451"/>
      <c r="AS774" s="451"/>
      <c r="AT774" s="451"/>
      <c r="AU774" s="451"/>
      <c r="AV774" s="451"/>
      <c r="AW774" s="451"/>
      <c r="AX774" s="451"/>
      <c r="AY774" s="451"/>
      <c r="AZ774" s="451"/>
      <c r="BA774" s="451"/>
      <c r="BB774" s="451"/>
      <c r="BC774" s="451"/>
      <c r="BD774" s="451"/>
      <c r="BE774" s="451"/>
      <c r="BF774" s="451"/>
      <c r="BG774" s="451"/>
      <c r="BH774" s="451"/>
      <c r="BI774" s="451"/>
      <c r="BJ774" s="451"/>
      <c r="BK774" s="451"/>
      <c r="BL774" s="451"/>
      <c r="BM774" s="451"/>
      <c r="BN774" s="451"/>
      <c r="BO774" s="451"/>
      <c r="BP774" s="451"/>
      <c r="BQ774" s="451"/>
      <c r="BR774" s="451"/>
      <c r="BS774" s="451"/>
      <c r="BT774" s="451"/>
      <c r="BU774" s="451"/>
      <c r="BV774" s="451"/>
      <c r="BW774" s="451"/>
      <c r="BX774" s="451"/>
      <c r="BY774" s="451"/>
      <c r="BZ774" s="451"/>
      <c r="CA774" s="451"/>
      <c r="CB774" s="451"/>
      <c r="CC774" s="451"/>
      <c r="CD774" s="451"/>
      <c r="CE774" s="451"/>
      <c r="CF774" s="451"/>
      <c r="CG774" s="451"/>
      <c r="CH774" s="451"/>
      <c r="CI774" s="451"/>
      <c r="CJ774" s="451"/>
      <c r="CK774" s="451"/>
      <c r="CL774" s="451"/>
      <c r="CM774" s="451"/>
      <c r="CN774" s="451"/>
      <c r="CO774" s="451"/>
      <c r="CP774" s="451"/>
      <c r="CQ774" s="451"/>
      <c r="CR774" s="451"/>
      <c r="CS774" s="451"/>
      <c r="CT774" s="451"/>
      <c r="CU774" s="451"/>
      <c r="CV774" s="451"/>
      <c r="CW774" s="451"/>
      <c r="CX774" s="451"/>
      <c r="CY774" s="451"/>
      <c r="CZ774" s="451"/>
      <c r="DA774" s="451"/>
      <c r="DB774" s="451"/>
      <c r="DC774" s="451"/>
      <c r="DD774" s="451"/>
      <c r="DE774" s="451"/>
      <c r="DF774" s="451"/>
      <c r="DG774" s="451"/>
      <c r="DH774" s="451"/>
      <c r="DI774" s="451"/>
      <c r="DJ774" s="451"/>
      <c r="DK774" s="451"/>
      <c r="DL774" s="451"/>
      <c r="DM774" s="451"/>
      <c r="DN774" s="451"/>
      <c r="DO774" s="451"/>
      <c r="DP774" s="451"/>
      <c r="DQ774" s="451"/>
      <c r="DR774" s="451"/>
      <c r="DS774" s="451"/>
      <c r="DT774" s="451"/>
      <c r="DU774" s="451"/>
      <c r="DV774" s="451"/>
      <c r="DW774" s="451"/>
      <c r="DX774" s="451"/>
      <c r="DY774" s="451"/>
      <c r="DZ774" s="451"/>
      <c r="EA774" s="451"/>
      <c r="EB774" s="451"/>
      <c r="EC774" s="451"/>
      <c r="ED774" s="451"/>
      <c r="EE774" s="451"/>
      <c r="EF774" s="451"/>
      <c r="EG774" s="451"/>
      <c r="EH774" s="451"/>
      <c r="EI774" s="451"/>
      <c r="EJ774" s="451"/>
      <c r="EK774" s="451"/>
      <c r="EL774" s="451"/>
      <c r="EM774" s="451"/>
      <c r="EN774" s="451"/>
      <c r="EO774" s="451"/>
      <c r="EP774" s="451"/>
      <c r="EQ774" s="451"/>
      <c r="ER774" s="451"/>
      <c r="ES774" s="451"/>
      <c r="ET774" s="451"/>
      <c r="EU774" s="451"/>
      <c r="EV774" s="451"/>
      <c r="EW774" s="451"/>
      <c r="EX774" s="451"/>
      <c r="EY774" s="451"/>
      <c r="EZ774" s="451"/>
      <c r="FA774" s="451"/>
      <c r="FB774" s="451"/>
      <c r="FC774" s="451"/>
      <c r="FD774" s="451"/>
      <c r="FE774" s="451"/>
      <c r="FF774" s="451"/>
      <c r="FG774" s="451"/>
      <c r="FH774" s="451"/>
      <c r="FI774" s="451"/>
      <c r="FJ774" s="451"/>
      <c r="FK774" s="451"/>
      <c r="FL774" s="451"/>
      <c r="FM774" s="451"/>
      <c r="FN774" s="451"/>
    </row>
    <row r="775" spans="1:170" ht="15.75" customHeight="1">
      <c r="A775" s="451"/>
      <c r="B775" s="451"/>
      <c r="C775" s="451"/>
      <c r="D775" s="451"/>
      <c r="E775" s="451"/>
      <c r="F775" s="451"/>
      <c r="G775" s="451"/>
      <c r="H775" s="451"/>
      <c r="I775" s="451"/>
      <c r="J775" s="451"/>
      <c r="K775" s="451"/>
      <c r="L775" s="451"/>
      <c r="M775" s="451"/>
      <c r="N775" s="451"/>
      <c r="O775" s="451"/>
      <c r="P775" s="451"/>
      <c r="Q775" s="451"/>
      <c r="R775" s="451"/>
      <c r="S775" s="451"/>
      <c r="T775" s="451"/>
      <c r="U775" s="451"/>
      <c r="V775" s="451"/>
      <c r="W775" s="451"/>
      <c r="X775" s="451"/>
      <c r="Y775" s="451"/>
      <c r="Z775" s="451"/>
      <c r="AA775" s="451"/>
      <c r="AB775" s="451"/>
      <c r="AC775" s="451"/>
      <c r="AD775" s="451"/>
      <c r="AE775" s="451"/>
      <c r="AF775" s="451"/>
      <c r="AG775" s="451"/>
      <c r="AH775" s="451"/>
      <c r="AI775" s="451"/>
      <c r="AJ775" s="451"/>
      <c r="AK775" s="451"/>
      <c r="AL775" s="451"/>
      <c r="AM775" s="451"/>
      <c r="AN775" s="451"/>
      <c r="AO775" s="451"/>
      <c r="AP775" s="451"/>
      <c r="AQ775" s="451"/>
      <c r="AR775" s="451"/>
      <c r="AS775" s="451"/>
      <c r="AT775" s="451"/>
      <c r="AU775" s="451"/>
      <c r="AV775" s="451"/>
      <c r="AW775" s="451"/>
      <c r="AX775" s="451"/>
      <c r="AY775" s="451"/>
      <c r="AZ775" s="451"/>
      <c r="BA775" s="451"/>
      <c r="BB775" s="451"/>
      <c r="BC775" s="451"/>
      <c r="BD775" s="451"/>
      <c r="BE775" s="451"/>
      <c r="BF775" s="451"/>
      <c r="BG775" s="451"/>
      <c r="BH775" s="451"/>
      <c r="BI775" s="451"/>
      <c r="BJ775" s="451"/>
      <c r="BK775" s="451"/>
      <c r="BL775" s="451"/>
      <c r="BM775" s="451"/>
      <c r="BN775" s="451"/>
      <c r="BO775" s="451"/>
      <c r="BP775" s="451"/>
      <c r="BQ775" s="451"/>
      <c r="BR775" s="451"/>
      <c r="BS775" s="451"/>
      <c r="BT775" s="451"/>
      <c r="BU775" s="451"/>
      <c r="BV775" s="451"/>
      <c r="BW775" s="451"/>
      <c r="BX775" s="451"/>
      <c r="BY775" s="451"/>
      <c r="BZ775" s="451"/>
      <c r="CA775" s="451"/>
      <c r="CB775" s="451"/>
      <c r="CC775" s="451"/>
      <c r="CD775" s="451"/>
      <c r="CE775" s="451"/>
      <c r="CF775" s="451"/>
      <c r="CG775" s="451"/>
      <c r="CH775" s="451"/>
      <c r="CI775" s="451"/>
      <c r="CJ775" s="451"/>
      <c r="CK775" s="451"/>
      <c r="CL775" s="451"/>
      <c r="CM775" s="451"/>
      <c r="CN775" s="451"/>
      <c r="CO775" s="451"/>
      <c r="CP775" s="451"/>
      <c r="CQ775" s="451"/>
      <c r="CR775" s="451"/>
      <c r="CS775" s="451"/>
      <c r="CT775" s="451"/>
      <c r="CU775" s="451"/>
      <c r="CV775" s="451"/>
      <c r="CW775" s="451"/>
      <c r="CX775" s="451"/>
      <c r="CY775" s="451"/>
      <c r="CZ775" s="451"/>
      <c r="DA775" s="451"/>
      <c r="DB775" s="451"/>
      <c r="DC775" s="451"/>
      <c r="DD775" s="451"/>
      <c r="DE775" s="451"/>
      <c r="DF775" s="451"/>
      <c r="DG775" s="451"/>
      <c r="DH775" s="451"/>
      <c r="DI775" s="451"/>
      <c r="DJ775" s="451"/>
      <c r="DK775" s="451"/>
      <c r="DL775" s="451"/>
      <c r="DM775" s="451"/>
      <c r="DN775" s="451"/>
      <c r="DO775" s="451"/>
      <c r="DP775" s="451"/>
      <c r="DQ775" s="451"/>
      <c r="DR775" s="451"/>
      <c r="DS775" s="451"/>
      <c r="DT775" s="451"/>
      <c r="DU775" s="451"/>
      <c r="DV775" s="451"/>
      <c r="DW775" s="451"/>
      <c r="DX775" s="451"/>
      <c r="DY775" s="451"/>
      <c r="DZ775" s="451"/>
      <c r="EA775" s="451"/>
      <c r="EB775" s="451"/>
      <c r="EC775" s="451"/>
      <c r="ED775" s="451"/>
      <c r="EE775" s="451"/>
      <c r="EF775" s="451"/>
      <c r="EG775" s="451"/>
      <c r="EH775" s="451"/>
      <c r="EI775" s="451"/>
      <c r="EJ775" s="451"/>
      <c r="EK775" s="451"/>
      <c r="EL775" s="451"/>
      <c r="EM775" s="451"/>
      <c r="EN775" s="451"/>
      <c r="EO775" s="451"/>
      <c r="EP775" s="451"/>
      <c r="EQ775" s="451"/>
      <c r="ER775" s="451"/>
      <c r="ES775" s="451"/>
      <c r="ET775" s="451"/>
      <c r="EU775" s="451"/>
      <c r="EV775" s="451"/>
      <c r="EW775" s="451"/>
      <c r="EX775" s="451"/>
      <c r="EY775" s="451"/>
      <c r="EZ775" s="451"/>
      <c r="FA775" s="451"/>
      <c r="FB775" s="451"/>
      <c r="FC775" s="451"/>
      <c r="FD775" s="451"/>
      <c r="FE775" s="451"/>
      <c r="FF775" s="451"/>
      <c r="FG775" s="451"/>
      <c r="FH775" s="451"/>
      <c r="FI775" s="451"/>
      <c r="FJ775" s="451"/>
      <c r="FK775" s="451"/>
      <c r="FL775" s="451"/>
      <c r="FM775" s="451"/>
      <c r="FN775" s="451"/>
    </row>
    <row r="776" spans="1:170" ht="15.75" customHeight="1">
      <c r="A776" s="451"/>
      <c r="B776" s="451"/>
      <c r="C776" s="451"/>
      <c r="D776" s="451"/>
      <c r="E776" s="451"/>
      <c r="F776" s="451"/>
      <c r="G776" s="451"/>
      <c r="H776" s="451"/>
      <c r="I776" s="451"/>
      <c r="J776" s="451"/>
      <c r="K776" s="451"/>
      <c r="L776" s="451"/>
      <c r="M776" s="451"/>
      <c r="N776" s="451"/>
      <c r="O776" s="451"/>
      <c r="P776" s="451"/>
      <c r="Q776" s="451"/>
      <c r="R776" s="451"/>
      <c r="S776" s="451"/>
      <c r="T776" s="451"/>
      <c r="U776" s="451"/>
      <c r="V776" s="451"/>
      <c r="W776" s="451"/>
      <c r="X776" s="451"/>
      <c r="Y776" s="451"/>
      <c r="Z776" s="451"/>
      <c r="AA776" s="451"/>
      <c r="AB776" s="451"/>
      <c r="AC776" s="451"/>
      <c r="AD776" s="451"/>
      <c r="AE776" s="451"/>
      <c r="AF776" s="451"/>
      <c r="AG776" s="451"/>
      <c r="AH776" s="451"/>
      <c r="AI776" s="451"/>
      <c r="AJ776" s="451"/>
      <c r="AK776" s="451"/>
      <c r="AL776" s="451"/>
      <c r="AM776" s="451"/>
      <c r="AN776" s="451"/>
      <c r="AO776" s="451"/>
      <c r="AP776" s="451"/>
      <c r="AQ776" s="451"/>
      <c r="AR776" s="451"/>
      <c r="AS776" s="451"/>
      <c r="AT776" s="451"/>
      <c r="AU776" s="451"/>
      <c r="AV776" s="451"/>
      <c r="AW776" s="451"/>
      <c r="AX776" s="451"/>
      <c r="AY776" s="451"/>
      <c r="AZ776" s="451"/>
      <c r="BA776" s="451"/>
      <c r="BB776" s="451"/>
      <c r="BC776" s="451"/>
      <c r="BD776" s="451"/>
      <c r="BE776" s="451"/>
      <c r="BF776" s="451"/>
      <c r="BG776" s="451"/>
      <c r="BH776" s="451"/>
      <c r="BI776" s="451"/>
      <c r="BJ776" s="451"/>
      <c r="BK776" s="451"/>
      <c r="BL776" s="451"/>
      <c r="BM776" s="451"/>
      <c r="BN776" s="451"/>
      <c r="BO776" s="451"/>
      <c r="BP776" s="451"/>
      <c r="BQ776" s="451"/>
      <c r="BR776" s="451"/>
      <c r="BS776" s="451"/>
      <c r="BT776" s="451"/>
      <c r="BU776" s="451"/>
      <c r="BV776" s="451"/>
      <c r="BW776" s="451"/>
      <c r="BX776" s="451"/>
      <c r="BY776" s="451"/>
      <c r="BZ776" s="451"/>
      <c r="CA776" s="451"/>
      <c r="CB776" s="451"/>
      <c r="CC776" s="451"/>
      <c r="CD776" s="451"/>
      <c r="CE776" s="451"/>
      <c r="CF776" s="451"/>
      <c r="CG776" s="451"/>
      <c r="CH776" s="451"/>
      <c r="CI776" s="451"/>
      <c r="CJ776" s="451"/>
      <c r="CK776" s="451"/>
      <c r="CL776" s="451"/>
      <c r="CM776" s="451"/>
      <c r="CN776" s="451"/>
      <c r="CO776" s="451"/>
      <c r="CP776" s="451"/>
      <c r="CQ776" s="451"/>
      <c r="CR776" s="451"/>
      <c r="CS776" s="451"/>
      <c r="CT776" s="451"/>
      <c r="CU776" s="451"/>
      <c r="CV776" s="451"/>
      <c r="CW776" s="451"/>
      <c r="CX776" s="451"/>
      <c r="CY776" s="451"/>
      <c r="CZ776" s="451"/>
      <c r="DA776" s="451"/>
      <c r="DB776" s="451"/>
      <c r="DC776" s="451"/>
      <c r="DD776" s="451"/>
      <c r="DE776" s="451"/>
      <c r="DF776" s="451"/>
      <c r="DG776" s="451"/>
      <c r="DH776" s="451"/>
      <c r="DI776" s="451"/>
      <c r="DJ776" s="451"/>
      <c r="DK776" s="451"/>
      <c r="DL776" s="451"/>
      <c r="DM776" s="451"/>
      <c r="DN776" s="451"/>
      <c r="DO776" s="451"/>
      <c r="DP776" s="451"/>
      <c r="DQ776" s="451"/>
      <c r="DR776" s="451"/>
      <c r="DS776" s="451"/>
      <c r="DT776" s="451"/>
      <c r="DU776" s="451"/>
      <c r="DV776" s="451"/>
      <c r="DW776" s="451"/>
      <c r="DX776" s="451"/>
      <c r="DY776" s="451"/>
      <c r="DZ776" s="451"/>
      <c r="EA776" s="451"/>
      <c r="EB776" s="451"/>
      <c r="EC776" s="451"/>
      <c r="ED776" s="451"/>
      <c r="EE776" s="451"/>
      <c r="EF776" s="451"/>
      <c r="EG776" s="451"/>
      <c r="EH776" s="451"/>
      <c r="EI776" s="451"/>
      <c r="EJ776" s="451"/>
      <c r="EK776" s="451"/>
      <c r="EL776" s="451"/>
      <c r="EM776" s="451"/>
      <c r="EN776" s="451"/>
      <c r="EO776" s="451"/>
      <c r="EP776" s="451"/>
      <c r="EQ776" s="451"/>
      <c r="ER776" s="451"/>
      <c r="ES776" s="451"/>
      <c r="ET776" s="451"/>
      <c r="EU776" s="451"/>
      <c r="EV776" s="451"/>
      <c r="EW776" s="451"/>
      <c r="EX776" s="451"/>
      <c r="EY776" s="451"/>
      <c r="EZ776" s="451"/>
      <c r="FA776" s="451"/>
      <c r="FB776" s="451"/>
      <c r="FC776" s="451"/>
      <c r="FD776" s="451"/>
      <c r="FE776" s="451"/>
      <c r="FF776" s="451"/>
      <c r="FG776" s="451"/>
      <c r="FH776" s="451"/>
      <c r="FI776" s="451"/>
      <c r="FJ776" s="451"/>
      <c r="FK776" s="451"/>
      <c r="FL776" s="451"/>
      <c r="FM776" s="451"/>
      <c r="FN776" s="451"/>
    </row>
    <row r="777" spans="1:170" ht="15.75" customHeight="1">
      <c r="A777" s="451"/>
      <c r="B777" s="451"/>
      <c r="C777" s="451"/>
      <c r="D777" s="451"/>
      <c r="E777" s="451"/>
      <c r="F777" s="451"/>
      <c r="G777" s="451"/>
      <c r="H777" s="451"/>
      <c r="I777" s="451"/>
      <c r="J777" s="451"/>
      <c r="K777" s="451"/>
      <c r="L777" s="451"/>
      <c r="M777" s="451"/>
      <c r="N777" s="451"/>
      <c r="O777" s="451"/>
      <c r="P777" s="451"/>
      <c r="Q777" s="451"/>
      <c r="R777" s="451"/>
      <c r="S777" s="451"/>
      <c r="T777" s="451"/>
      <c r="U777" s="451"/>
      <c r="V777" s="451"/>
      <c r="W777" s="451"/>
      <c r="X777" s="451"/>
      <c r="Y777" s="451"/>
      <c r="Z777" s="451"/>
      <c r="AA777" s="451"/>
      <c r="AB777" s="451"/>
      <c r="AC777" s="451"/>
      <c r="AD777" s="451"/>
      <c r="AE777" s="451"/>
      <c r="AF777" s="451"/>
      <c r="AG777" s="451"/>
      <c r="AH777" s="451"/>
      <c r="AI777" s="451"/>
      <c r="AJ777" s="451"/>
      <c r="AK777" s="451"/>
      <c r="AL777" s="451"/>
      <c r="AM777" s="451"/>
      <c r="AN777" s="451"/>
      <c r="AO777" s="451"/>
      <c r="AP777" s="451"/>
      <c r="AQ777" s="451"/>
      <c r="AR777" s="451"/>
      <c r="AS777" s="451"/>
      <c r="AT777" s="451"/>
      <c r="AU777" s="451"/>
      <c r="AV777" s="451"/>
      <c r="AW777" s="451"/>
      <c r="AX777" s="451"/>
      <c r="AY777" s="451"/>
      <c r="AZ777" s="451"/>
      <c r="BA777" s="451"/>
      <c r="BB777" s="451"/>
      <c r="BC777" s="451"/>
      <c r="BD777" s="451"/>
      <c r="BE777" s="451"/>
      <c r="BF777" s="451"/>
      <c r="BG777" s="451"/>
      <c r="BH777" s="451"/>
      <c r="BI777" s="451"/>
      <c r="BJ777" s="451"/>
      <c r="BK777" s="451"/>
      <c r="BL777" s="451"/>
      <c r="BM777" s="451"/>
      <c r="BN777" s="451"/>
      <c r="BO777" s="451"/>
      <c r="BP777" s="451"/>
      <c r="BQ777" s="451"/>
      <c r="BR777" s="451"/>
      <c r="BS777" s="451"/>
      <c r="BT777" s="451"/>
      <c r="BU777" s="451"/>
      <c r="BV777" s="451"/>
      <c r="BW777" s="451"/>
      <c r="BX777" s="451"/>
      <c r="BY777" s="451"/>
      <c r="BZ777" s="451"/>
      <c r="CA777" s="451"/>
      <c r="CB777" s="451"/>
      <c r="CC777" s="451"/>
      <c r="CD777" s="451"/>
      <c r="CE777" s="451"/>
      <c r="CF777" s="451"/>
      <c r="CG777" s="451"/>
      <c r="CH777" s="451"/>
      <c r="CI777" s="451"/>
      <c r="CJ777" s="451"/>
      <c r="CK777" s="451"/>
      <c r="CL777" s="451"/>
      <c r="CM777" s="451"/>
      <c r="CN777" s="451"/>
      <c r="CO777" s="451"/>
      <c r="CP777" s="451"/>
      <c r="CQ777" s="451"/>
      <c r="CR777" s="451"/>
      <c r="CS777" s="451"/>
      <c r="CT777" s="451"/>
      <c r="CU777" s="451"/>
      <c r="CV777" s="451"/>
      <c r="CW777" s="451"/>
      <c r="CX777" s="451"/>
      <c r="CY777" s="451"/>
      <c r="CZ777" s="451"/>
      <c r="DA777" s="451"/>
      <c r="DB777" s="451"/>
      <c r="DC777" s="451"/>
      <c r="DD777" s="451"/>
      <c r="DE777" s="451"/>
      <c r="DF777" s="451"/>
      <c r="DG777" s="451"/>
      <c r="DH777" s="451"/>
      <c r="DI777" s="451"/>
      <c r="DJ777" s="451"/>
      <c r="DK777" s="451"/>
      <c r="DL777" s="451"/>
      <c r="DM777" s="451"/>
      <c r="DN777" s="451"/>
      <c r="DO777" s="451"/>
      <c r="DP777" s="451"/>
      <c r="DQ777" s="451"/>
      <c r="DR777" s="451"/>
      <c r="DS777" s="451"/>
      <c r="DT777" s="451"/>
      <c r="DU777" s="451"/>
      <c r="DV777" s="451"/>
      <c r="DW777" s="451"/>
      <c r="DX777" s="451"/>
      <c r="DY777" s="451"/>
      <c r="DZ777" s="451"/>
      <c r="EA777" s="451"/>
      <c r="EB777" s="451"/>
      <c r="EC777" s="451"/>
      <c r="ED777" s="451"/>
      <c r="EE777" s="451"/>
      <c r="EF777" s="451"/>
      <c r="EG777" s="451"/>
      <c r="EH777" s="451"/>
      <c r="EI777" s="451"/>
      <c r="EJ777" s="451"/>
      <c r="EK777" s="451"/>
      <c r="EL777" s="451"/>
      <c r="EM777" s="451"/>
      <c r="EN777" s="451"/>
      <c r="EO777" s="451"/>
      <c r="EP777" s="451"/>
      <c r="EQ777" s="451"/>
      <c r="ER777" s="451"/>
      <c r="ES777" s="451"/>
      <c r="ET777" s="451"/>
      <c r="EU777" s="451"/>
      <c r="EV777" s="451"/>
      <c r="EW777" s="451"/>
      <c r="EX777" s="451"/>
      <c r="EY777" s="451"/>
      <c r="EZ777" s="451"/>
      <c r="FA777" s="451"/>
      <c r="FB777" s="451"/>
      <c r="FC777" s="451"/>
      <c r="FD777" s="451"/>
      <c r="FE777" s="451"/>
      <c r="FF777" s="451"/>
      <c r="FG777" s="451"/>
      <c r="FH777" s="451"/>
      <c r="FI777" s="451"/>
      <c r="FJ777" s="451"/>
      <c r="FK777" s="451"/>
      <c r="FL777" s="451"/>
      <c r="FM777" s="451"/>
      <c r="FN777" s="451"/>
    </row>
    <row r="778" spans="1:170" ht="15.75" customHeight="1">
      <c r="A778" s="451"/>
      <c r="B778" s="451"/>
      <c r="C778" s="451"/>
      <c r="D778" s="451"/>
      <c r="E778" s="451"/>
      <c r="F778" s="451"/>
      <c r="G778" s="451"/>
      <c r="H778" s="451"/>
      <c r="I778" s="451"/>
      <c r="J778" s="451"/>
      <c r="K778" s="451"/>
      <c r="L778" s="451"/>
      <c r="M778" s="451"/>
      <c r="N778" s="451"/>
      <c r="O778" s="451"/>
      <c r="P778" s="451"/>
      <c r="Q778" s="451"/>
      <c r="R778" s="451"/>
      <c r="S778" s="451"/>
      <c r="T778" s="451"/>
      <c r="U778" s="451"/>
      <c r="V778" s="451"/>
      <c r="W778" s="451"/>
      <c r="X778" s="451"/>
      <c r="Y778" s="451"/>
      <c r="Z778" s="451"/>
      <c r="AA778" s="451"/>
      <c r="AB778" s="451"/>
      <c r="AC778" s="451"/>
      <c r="AD778" s="451"/>
      <c r="AE778" s="451"/>
      <c r="AF778" s="451"/>
      <c r="AG778" s="451"/>
      <c r="AH778" s="451"/>
      <c r="AI778" s="451"/>
      <c r="AJ778" s="451"/>
      <c r="AK778" s="451"/>
      <c r="AL778" s="451"/>
      <c r="AM778" s="451"/>
      <c r="AN778" s="451"/>
      <c r="AO778" s="451"/>
      <c r="AP778" s="451"/>
      <c r="AQ778" s="451"/>
      <c r="AR778" s="451"/>
      <c r="AS778" s="451"/>
      <c r="AT778" s="451"/>
      <c r="AU778" s="451"/>
      <c r="AV778" s="451"/>
      <c r="AW778" s="451"/>
      <c r="AX778" s="451"/>
      <c r="AY778" s="451"/>
      <c r="AZ778" s="451"/>
      <c r="BA778" s="451"/>
      <c r="BB778" s="451"/>
      <c r="BC778" s="451"/>
      <c r="BD778" s="451"/>
      <c r="BE778" s="451"/>
      <c r="BF778" s="451"/>
      <c r="BG778" s="451"/>
      <c r="BH778" s="451"/>
      <c r="BI778" s="451"/>
      <c r="BJ778" s="451"/>
      <c r="BK778" s="451"/>
      <c r="BL778" s="451"/>
      <c r="BM778" s="451"/>
      <c r="BN778" s="451"/>
      <c r="BO778" s="451"/>
      <c r="BP778" s="451"/>
      <c r="BQ778" s="451"/>
      <c r="BR778" s="451"/>
      <c r="BS778" s="451"/>
      <c r="BT778" s="451"/>
      <c r="BU778" s="451"/>
      <c r="BV778" s="451"/>
      <c r="BW778" s="451"/>
      <c r="BX778" s="451"/>
      <c r="BY778" s="451"/>
      <c r="BZ778" s="451"/>
      <c r="CA778" s="451"/>
      <c r="CB778" s="451"/>
      <c r="CC778" s="451"/>
      <c r="CD778" s="451"/>
      <c r="CE778" s="451"/>
      <c r="CF778" s="451"/>
      <c r="CG778" s="451"/>
      <c r="CH778" s="451"/>
      <c r="CI778" s="451"/>
      <c r="CJ778" s="451"/>
      <c r="CK778" s="451"/>
      <c r="CL778" s="451"/>
      <c r="CM778" s="451"/>
      <c r="CN778" s="451"/>
      <c r="CO778" s="451"/>
      <c r="CP778" s="451"/>
      <c r="CQ778" s="451"/>
      <c r="CR778" s="451"/>
      <c r="CS778" s="451"/>
      <c r="CT778" s="451"/>
      <c r="CU778" s="451"/>
      <c r="CV778" s="451"/>
      <c r="CW778" s="451"/>
      <c r="CX778" s="451"/>
      <c r="CY778" s="451"/>
      <c r="CZ778" s="451"/>
      <c r="DA778" s="451"/>
      <c r="DB778" s="451"/>
      <c r="DC778" s="451"/>
      <c r="DD778" s="451"/>
      <c r="DE778" s="451"/>
      <c r="DF778" s="451"/>
      <c r="DG778" s="451"/>
      <c r="DH778" s="451"/>
      <c r="DI778" s="451"/>
      <c r="DJ778" s="451"/>
      <c r="DK778" s="451"/>
      <c r="DL778" s="451"/>
      <c r="DM778" s="451"/>
      <c r="DN778" s="451"/>
      <c r="DO778" s="451"/>
      <c r="DP778" s="451"/>
      <c r="DQ778" s="451"/>
      <c r="DR778" s="451"/>
      <c r="DS778" s="451"/>
      <c r="DT778" s="451"/>
      <c r="DU778" s="451"/>
      <c r="DV778" s="451"/>
      <c r="DW778" s="451"/>
      <c r="DX778" s="451"/>
      <c r="DY778" s="451"/>
      <c r="DZ778" s="451"/>
      <c r="EA778" s="451"/>
      <c r="EB778" s="451"/>
      <c r="EC778" s="451"/>
      <c r="ED778" s="451"/>
      <c r="EE778" s="451"/>
      <c r="EF778" s="451"/>
      <c r="EG778" s="451"/>
      <c r="EH778" s="451"/>
      <c r="EI778" s="451"/>
      <c r="EJ778" s="451"/>
      <c r="EK778" s="451"/>
      <c r="EL778" s="451"/>
      <c r="EM778" s="451"/>
      <c r="EN778" s="451"/>
      <c r="EO778" s="451"/>
      <c r="EP778" s="451"/>
      <c r="EQ778" s="451"/>
      <c r="ER778" s="451"/>
      <c r="ES778" s="451"/>
      <c r="ET778" s="451"/>
      <c r="EU778" s="451"/>
      <c r="EV778" s="451"/>
      <c r="EW778" s="451"/>
      <c r="EX778" s="451"/>
      <c r="EY778" s="451"/>
      <c r="EZ778" s="451"/>
      <c r="FA778" s="451"/>
      <c r="FB778" s="451"/>
      <c r="FC778" s="451"/>
      <c r="FD778" s="451"/>
      <c r="FE778" s="451"/>
      <c r="FF778" s="451"/>
      <c r="FG778" s="451"/>
      <c r="FH778" s="451"/>
      <c r="FI778" s="451"/>
      <c r="FJ778" s="451"/>
      <c r="FK778" s="451"/>
      <c r="FL778" s="451"/>
      <c r="FM778" s="451"/>
      <c r="FN778" s="451"/>
    </row>
    <row r="779" spans="1:170" ht="15.75" customHeight="1">
      <c r="A779" s="451"/>
      <c r="B779" s="451"/>
      <c r="C779" s="451"/>
      <c r="D779" s="451"/>
      <c r="E779" s="451"/>
      <c r="F779" s="451"/>
      <c r="G779" s="451"/>
      <c r="H779" s="451"/>
      <c r="I779" s="451"/>
      <c r="J779" s="451"/>
      <c r="K779" s="451"/>
      <c r="L779" s="451"/>
      <c r="M779" s="451"/>
      <c r="N779" s="451"/>
      <c r="O779" s="451"/>
      <c r="P779" s="451"/>
      <c r="Q779" s="451"/>
      <c r="R779" s="451"/>
      <c r="S779" s="451"/>
      <c r="T779" s="451"/>
      <c r="U779" s="451"/>
      <c r="V779" s="451"/>
      <c r="W779" s="451"/>
      <c r="X779" s="451"/>
      <c r="Y779" s="451"/>
      <c r="Z779" s="451"/>
      <c r="AA779" s="451"/>
      <c r="AB779" s="451"/>
      <c r="AC779" s="451"/>
      <c r="AD779" s="451"/>
      <c r="AE779" s="451"/>
      <c r="AF779" s="451"/>
      <c r="AG779" s="451"/>
      <c r="AH779" s="451"/>
      <c r="AI779" s="451"/>
      <c r="AJ779" s="451"/>
      <c r="AK779" s="451"/>
      <c r="AL779" s="451"/>
      <c r="AM779" s="451"/>
      <c r="AN779" s="451"/>
      <c r="AO779" s="451"/>
      <c r="AP779" s="451"/>
      <c r="AQ779" s="451"/>
      <c r="AR779" s="451"/>
      <c r="AS779" s="451"/>
      <c r="AT779" s="451"/>
      <c r="AU779" s="451"/>
      <c r="AV779" s="451"/>
      <c r="AW779" s="451"/>
      <c r="AX779" s="451"/>
      <c r="AY779" s="451"/>
      <c r="AZ779" s="451"/>
      <c r="BA779" s="451"/>
      <c r="BB779" s="451"/>
      <c r="BC779" s="451"/>
      <c r="BD779" s="451"/>
      <c r="BE779" s="451"/>
      <c r="BF779" s="451"/>
      <c r="BG779" s="451"/>
      <c r="BH779" s="451"/>
      <c r="BI779" s="451"/>
      <c r="BJ779" s="451"/>
      <c r="BK779" s="451"/>
      <c r="BL779" s="451"/>
      <c r="BM779" s="451"/>
      <c r="BN779" s="451"/>
      <c r="BO779" s="451"/>
      <c r="BP779" s="451"/>
      <c r="BQ779" s="451"/>
      <c r="BR779" s="451"/>
      <c r="BS779" s="451"/>
      <c r="BT779" s="451"/>
      <c r="BU779" s="451"/>
      <c r="BV779" s="451"/>
      <c r="BW779" s="451"/>
      <c r="BX779" s="451"/>
      <c r="BY779" s="451"/>
      <c r="BZ779" s="451"/>
      <c r="CA779" s="451"/>
      <c r="CB779" s="451"/>
      <c r="CC779" s="451"/>
      <c r="CD779" s="451"/>
      <c r="CE779" s="451"/>
      <c r="CF779" s="451"/>
      <c r="CG779" s="451"/>
      <c r="CH779" s="451"/>
      <c r="CI779" s="451"/>
      <c r="CJ779" s="451"/>
      <c r="CK779" s="451"/>
      <c r="CL779" s="451"/>
      <c r="CM779" s="451"/>
      <c r="CN779" s="451"/>
      <c r="CO779" s="451"/>
      <c r="CP779" s="451"/>
      <c r="CQ779" s="451"/>
      <c r="CR779" s="451"/>
      <c r="CS779" s="451"/>
      <c r="CT779" s="451"/>
      <c r="CU779" s="451"/>
      <c r="CV779" s="451"/>
      <c r="CW779" s="451"/>
      <c r="CX779" s="451"/>
      <c r="CY779" s="451"/>
      <c r="CZ779" s="451"/>
      <c r="DA779" s="451"/>
      <c r="DB779" s="451"/>
      <c r="DC779" s="451"/>
      <c r="DD779" s="451"/>
      <c r="DE779" s="451"/>
      <c r="DF779" s="451"/>
      <c r="DG779" s="451"/>
      <c r="DH779" s="451"/>
      <c r="DI779" s="451"/>
      <c r="DJ779" s="451"/>
      <c r="DK779" s="451"/>
      <c r="DL779" s="451"/>
      <c r="DM779" s="451"/>
      <c r="DN779" s="451"/>
      <c r="DO779" s="451"/>
      <c r="DP779" s="451"/>
      <c r="DQ779" s="451"/>
      <c r="DR779" s="451"/>
      <c r="DS779" s="451"/>
      <c r="DT779" s="451"/>
      <c r="DU779" s="451"/>
      <c r="DV779" s="451"/>
      <c r="DW779" s="451"/>
      <c r="DX779" s="451"/>
      <c r="DY779" s="451"/>
      <c r="DZ779" s="451"/>
      <c r="EA779" s="451"/>
      <c r="EB779" s="451"/>
      <c r="EC779" s="451"/>
      <c r="ED779" s="451"/>
      <c r="EE779" s="451"/>
      <c r="EF779" s="451"/>
      <c r="EG779" s="451"/>
      <c r="EH779" s="451"/>
      <c r="EI779" s="451"/>
      <c r="EJ779" s="451"/>
      <c r="EK779" s="451"/>
      <c r="EL779" s="451"/>
      <c r="EM779" s="451"/>
      <c r="EN779" s="451"/>
      <c r="EO779" s="451"/>
      <c r="EP779" s="451"/>
      <c r="EQ779" s="451"/>
      <c r="ER779" s="451"/>
      <c r="ES779" s="451"/>
      <c r="ET779" s="451"/>
      <c r="EU779" s="451"/>
      <c r="EV779" s="451"/>
      <c r="EW779" s="451"/>
      <c r="EX779" s="451"/>
      <c r="EY779" s="451"/>
      <c r="EZ779" s="451"/>
      <c r="FA779" s="451"/>
      <c r="FB779" s="451"/>
      <c r="FC779" s="451"/>
      <c r="FD779" s="451"/>
      <c r="FE779" s="451"/>
      <c r="FF779" s="451"/>
      <c r="FG779" s="451"/>
      <c r="FH779" s="451"/>
      <c r="FI779" s="451"/>
      <c r="FJ779" s="451"/>
      <c r="FK779" s="451"/>
      <c r="FL779" s="451"/>
      <c r="FM779" s="451"/>
      <c r="FN779" s="451"/>
    </row>
    <row r="780" spans="1:170" ht="15.75" customHeight="1">
      <c r="A780" s="451"/>
      <c r="B780" s="451"/>
      <c r="C780" s="451"/>
      <c r="D780" s="451"/>
      <c r="E780" s="451"/>
      <c r="F780" s="451"/>
      <c r="G780" s="451"/>
      <c r="H780" s="451"/>
      <c r="I780" s="451"/>
      <c r="J780" s="451"/>
      <c r="K780" s="451"/>
      <c r="L780" s="451"/>
      <c r="M780" s="451"/>
      <c r="N780" s="451"/>
      <c r="O780" s="451"/>
      <c r="P780" s="451"/>
      <c r="Q780" s="451"/>
      <c r="R780" s="451"/>
      <c r="S780" s="451"/>
      <c r="T780" s="451"/>
      <c r="U780" s="451"/>
      <c r="V780" s="451"/>
      <c r="W780" s="451"/>
      <c r="X780" s="451"/>
      <c r="Y780" s="451"/>
      <c r="Z780" s="451"/>
      <c r="AA780" s="451"/>
      <c r="AB780" s="451"/>
      <c r="AC780" s="451"/>
      <c r="AD780" s="451"/>
      <c r="AE780" s="451"/>
      <c r="AF780" s="451"/>
      <c r="AG780" s="451"/>
      <c r="AH780" s="451"/>
      <c r="AI780" s="451"/>
      <c r="AJ780" s="451"/>
      <c r="AK780" s="451"/>
      <c r="AL780" s="451"/>
      <c r="AM780" s="451"/>
      <c r="AN780" s="451"/>
      <c r="AO780" s="451"/>
      <c r="AP780" s="451"/>
      <c r="AQ780" s="451"/>
      <c r="AR780" s="451"/>
      <c r="AS780" s="451"/>
      <c r="AT780" s="451"/>
      <c r="AU780" s="451"/>
      <c r="AV780" s="451"/>
      <c r="AW780" s="451"/>
      <c r="AX780" s="451"/>
      <c r="AY780" s="451"/>
      <c r="AZ780" s="451"/>
      <c r="BA780" s="451"/>
      <c r="BB780" s="451"/>
      <c r="BC780" s="451"/>
      <c r="BD780" s="451"/>
      <c r="BE780" s="451"/>
      <c r="BF780" s="451"/>
      <c r="BG780" s="451"/>
      <c r="BH780" s="451"/>
      <c r="BI780" s="451"/>
      <c r="BJ780" s="451"/>
      <c r="BK780" s="451"/>
      <c r="BL780" s="451"/>
      <c r="BM780" s="451"/>
      <c r="BN780" s="451"/>
      <c r="BO780" s="451"/>
      <c r="BP780" s="451"/>
      <c r="BQ780" s="451"/>
      <c r="BR780" s="451"/>
      <c r="BS780" s="451"/>
      <c r="BT780" s="451"/>
      <c r="BU780" s="451"/>
      <c r="BV780" s="451"/>
      <c r="BW780" s="451"/>
      <c r="BX780" s="451"/>
      <c r="BY780" s="451"/>
      <c r="BZ780" s="451"/>
      <c r="CA780" s="451"/>
      <c r="CB780" s="451"/>
      <c r="CC780" s="451"/>
      <c r="CD780" s="451"/>
      <c r="CE780" s="451"/>
      <c r="CF780" s="451"/>
      <c r="CG780" s="451"/>
      <c r="CH780" s="451"/>
      <c r="CI780" s="451"/>
      <c r="CJ780" s="451"/>
      <c r="CK780" s="451"/>
      <c r="CL780" s="451"/>
      <c r="CM780" s="451"/>
      <c r="CN780" s="451"/>
      <c r="CO780" s="451"/>
      <c r="CP780" s="451"/>
      <c r="CQ780" s="451"/>
      <c r="CR780" s="451"/>
      <c r="CS780" s="451"/>
      <c r="CT780" s="451"/>
      <c r="CU780" s="451"/>
      <c r="CV780" s="451"/>
      <c r="CW780" s="451"/>
      <c r="CX780" s="451"/>
      <c r="CY780" s="451"/>
      <c r="CZ780" s="451"/>
      <c r="DA780" s="451"/>
      <c r="DB780" s="451"/>
      <c r="DC780" s="451"/>
      <c r="DD780" s="451"/>
      <c r="DE780" s="451"/>
      <c r="DF780" s="451"/>
      <c r="DG780" s="451"/>
      <c r="DH780" s="451"/>
      <c r="DI780" s="451"/>
      <c r="DJ780" s="451"/>
      <c r="DK780" s="451"/>
      <c r="DL780" s="451"/>
      <c r="DM780" s="451"/>
      <c r="DN780" s="451"/>
      <c r="DO780" s="451"/>
      <c r="DP780" s="451"/>
      <c r="DQ780" s="451"/>
      <c r="DR780" s="451"/>
      <c r="DS780" s="451"/>
      <c r="DT780" s="451"/>
      <c r="DU780" s="451"/>
      <c r="DV780" s="451"/>
      <c r="DW780" s="451"/>
      <c r="DX780" s="451"/>
      <c r="DY780" s="451"/>
      <c r="DZ780" s="451"/>
      <c r="EA780" s="451"/>
      <c r="EB780" s="451"/>
      <c r="EC780" s="451"/>
      <c r="ED780" s="451"/>
      <c r="EE780" s="451"/>
      <c r="EF780" s="451"/>
      <c r="EG780" s="451"/>
      <c r="EH780" s="451"/>
      <c r="EI780" s="451"/>
      <c r="EJ780" s="451"/>
      <c r="EK780" s="451"/>
      <c r="EL780" s="451"/>
      <c r="EM780" s="451"/>
      <c r="EN780" s="451"/>
      <c r="EO780" s="451"/>
      <c r="EP780" s="451"/>
      <c r="EQ780" s="451"/>
      <c r="ER780" s="451"/>
      <c r="ES780" s="451"/>
      <c r="ET780" s="451"/>
      <c r="EU780" s="451"/>
      <c r="EV780" s="451"/>
      <c r="EW780" s="451"/>
      <c r="EX780" s="451"/>
      <c r="EY780" s="451"/>
      <c r="EZ780" s="451"/>
      <c r="FA780" s="451"/>
      <c r="FB780" s="451"/>
      <c r="FC780" s="451"/>
      <c r="FD780" s="451"/>
      <c r="FE780" s="451"/>
      <c r="FF780" s="451"/>
      <c r="FG780" s="451"/>
      <c r="FH780" s="451"/>
      <c r="FI780" s="451"/>
      <c r="FJ780" s="451"/>
      <c r="FK780" s="451"/>
      <c r="FL780" s="451"/>
      <c r="FM780" s="451"/>
      <c r="FN780" s="451"/>
    </row>
    <row r="781" spans="1:170" ht="15.75" customHeight="1">
      <c r="A781" s="451"/>
      <c r="B781" s="451"/>
      <c r="C781" s="451"/>
      <c r="D781" s="451"/>
      <c r="E781" s="451"/>
      <c r="F781" s="451"/>
      <c r="G781" s="451"/>
      <c r="H781" s="451"/>
      <c r="I781" s="451"/>
      <c r="J781" s="451"/>
      <c r="K781" s="451"/>
      <c r="L781" s="451"/>
      <c r="M781" s="451"/>
      <c r="N781" s="451"/>
      <c r="O781" s="451"/>
      <c r="P781" s="451"/>
      <c r="Q781" s="451"/>
      <c r="R781" s="451"/>
      <c r="S781" s="451"/>
      <c r="T781" s="451"/>
      <c r="U781" s="451"/>
      <c r="V781" s="451"/>
      <c r="W781" s="451"/>
      <c r="X781" s="451"/>
      <c r="Y781" s="451"/>
      <c r="Z781" s="451"/>
      <c r="AA781" s="451"/>
      <c r="AB781" s="451"/>
      <c r="AC781" s="451"/>
      <c r="AD781" s="451"/>
      <c r="AE781" s="451"/>
      <c r="AF781" s="451"/>
      <c r="AG781" s="451"/>
      <c r="AH781" s="451"/>
      <c r="AI781" s="451"/>
      <c r="AJ781" s="451"/>
      <c r="AK781" s="451"/>
      <c r="AL781" s="451"/>
      <c r="AM781" s="451"/>
      <c r="AN781" s="451"/>
      <c r="AO781" s="451"/>
      <c r="AP781" s="451"/>
      <c r="AQ781" s="451"/>
      <c r="AR781" s="451"/>
      <c r="AS781" s="451"/>
      <c r="AT781" s="451"/>
      <c r="AU781" s="451"/>
      <c r="AV781" s="451"/>
      <c r="AW781" s="451"/>
      <c r="AX781" s="451"/>
      <c r="AY781" s="451"/>
      <c r="AZ781" s="451"/>
      <c r="BA781" s="451"/>
      <c r="BB781" s="451"/>
      <c r="BC781" s="451"/>
      <c r="BD781" s="451"/>
      <c r="BE781" s="451"/>
      <c r="BF781" s="451"/>
      <c r="BG781" s="451"/>
      <c r="BH781" s="451"/>
      <c r="BI781" s="451"/>
      <c r="BJ781" s="451"/>
      <c r="BK781" s="451"/>
      <c r="BL781" s="451"/>
      <c r="BM781" s="451"/>
      <c r="BN781" s="451"/>
      <c r="BO781" s="451"/>
      <c r="BP781" s="451"/>
      <c r="BQ781" s="451"/>
      <c r="BR781" s="451"/>
      <c r="BS781" s="451"/>
      <c r="BT781" s="451"/>
      <c r="BU781" s="451"/>
      <c r="BV781" s="451"/>
      <c r="BW781" s="451"/>
      <c r="BX781" s="451"/>
      <c r="BY781" s="451"/>
      <c r="BZ781" s="451"/>
      <c r="CA781" s="451"/>
      <c r="CB781" s="451"/>
      <c r="CC781" s="451"/>
      <c r="CD781" s="451"/>
      <c r="CE781" s="451"/>
      <c r="CF781" s="451"/>
      <c r="CG781" s="451"/>
      <c r="CH781" s="451"/>
      <c r="CI781" s="451"/>
      <c r="CJ781" s="451"/>
      <c r="CK781" s="451"/>
      <c r="CL781" s="451"/>
      <c r="CM781" s="451"/>
      <c r="CN781" s="451"/>
      <c r="CO781" s="451"/>
      <c r="CP781" s="451"/>
      <c r="CQ781" s="451"/>
      <c r="CR781" s="451"/>
      <c r="CS781" s="451"/>
      <c r="CT781" s="451"/>
      <c r="CU781" s="451"/>
      <c r="CV781" s="451"/>
      <c r="CW781" s="451"/>
      <c r="CX781" s="451"/>
      <c r="CY781" s="451"/>
      <c r="CZ781" s="451"/>
      <c r="DA781" s="451"/>
      <c r="DB781" s="451"/>
      <c r="DC781" s="451"/>
      <c r="DD781" s="451"/>
      <c r="DE781" s="451"/>
      <c r="DF781" s="451"/>
      <c r="DG781" s="451"/>
      <c r="DH781" s="451"/>
      <c r="DI781" s="451"/>
      <c r="DJ781" s="451"/>
      <c r="DK781" s="451"/>
      <c r="DL781" s="451"/>
      <c r="DM781" s="451"/>
      <c r="DN781" s="451"/>
      <c r="DO781" s="451"/>
      <c r="DP781" s="451"/>
      <c r="DQ781" s="451"/>
      <c r="DR781" s="451"/>
      <c r="DS781" s="451"/>
      <c r="DT781" s="451"/>
      <c r="DU781" s="451"/>
      <c r="DV781" s="451"/>
      <c r="DW781" s="451"/>
      <c r="DX781" s="451"/>
      <c r="DY781" s="451"/>
      <c r="DZ781" s="451"/>
      <c r="EA781" s="451"/>
      <c r="EB781" s="451"/>
      <c r="EC781" s="451"/>
      <c r="ED781" s="451"/>
      <c r="EE781" s="451"/>
      <c r="EF781" s="451"/>
      <c r="EG781" s="451"/>
      <c r="EH781" s="451"/>
      <c r="EI781" s="451"/>
      <c r="EJ781" s="451"/>
      <c r="EK781" s="451"/>
      <c r="EL781" s="451"/>
      <c r="EM781" s="451"/>
      <c r="EN781" s="451"/>
      <c r="EO781" s="451"/>
      <c r="EP781" s="451"/>
      <c r="EQ781" s="451"/>
      <c r="ER781" s="451"/>
      <c r="ES781" s="451"/>
      <c r="ET781" s="451"/>
      <c r="EU781" s="451"/>
      <c r="EV781" s="451"/>
      <c r="EW781" s="451"/>
      <c r="EX781" s="451"/>
      <c r="EY781" s="451"/>
      <c r="EZ781" s="451"/>
      <c r="FA781" s="451"/>
      <c r="FB781" s="451"/>
      <c r="FC781" s="451"/>
      <c r="FD781" s="451"/>
      <c r="FE781" s="451"/>
      <c r="FF781" s="451"/>
      <c r="FG781" s="451"/>
      <c r="FH781" s="451"/>
      <c r="FI781" s="451"/>
      <c r="FJ781" s="451"/>
      <c r="FK781" s="451"/>
      <c r="FL781" s="451"/>
      <c r="FM781" s="451"/>
      <c r="FN781" s="451"/>
    </row>
    <row r="782" spans="1:170" ht="15.75" customHeight="1">
      <c r="A782" s="451"/>
      <c r="B782" s="451"/>
      <c r="C782" s="451"/>
      <c r="D782" s="451"/>
      <c r="E782" s="451"/>
      <c r="F782" s="451"/>
      <c r="G782" s="451"/>
      <c r="H782" s="451"/>
      <c r="I782" s="451"/>
      <c r="J782" s="451"/>
      <c r="K782" s="451"/>
      <c r="L782" s="451"/>
      <c r="M782" s="451"/>
      <c r="N782" s="451"/>
      <c r="O782" s="451"/>
      <c r="P782" s="451"/>
      <c r="Q782" s="451"/>
      <c r="R782" s="451"/>
      <c r="S782" s="451"/>
      <c r="T782" s="451"/>
      <c r="U782" s="451"/>
      <c r="V782" s="451"/>
      <c r="W782" s="451"/>
      <c r="X782" s="451"/>
      <c r="Y782" s="451"/>
      <c r="Z782" s="451"/>
      <c r="AA782" s="451"/>
      <c r="AB782" s="451"/>
      <c r="AC782" s="451"/>
      <c r="AD782" s="451"/>
      <c r="AE782" s="451"/>
      <c r="AF782" s="451"/>
      <c r="AG782" s="451"/>
      <c r="AH782" s="451"/>
      <c r="AI782" s="451"/>
      <c r="AJ782" s="451"/>
      <c r="AK782" s="451"/>
      <c r="AL782" s="451"/>
      <c r="AM782" s="451"/>
      <c r="AN782" s="451"/>
      <c r="AO782" s="451"/>
      <c r="AP782" s="451"/>
      <c r="AQ782" s="451"/>
      <c r="AR782" s="451"/>
      <c r="AS782" s="451"/>
      <c r="AT782" s="451"/>
      <c r="AU782" s="451"/>
      <c r="AV782" s="451"/>
      <c r="AW782" s="451"/>
      <c r="AX782" s="451"/>
      <c r="AY782" s="451"/>
      <c r="AZ782" s="451"/>
      <c r="BA782" s="451"/>
      <c r="BB782" s="451"/>
      <c r="BC782" s="451"/>
      <c r="BD782" s="451"/>
      <c r="BE782" s="451"/>
      <c r="BF782" s="451"/>
      <c r="BG782" s="451"/>
      <c r="BH782" s="451"/>
      <c r="BI782" s="451"/>
      <c r="BJ782" s="451"/>
      <c r="BK782" s="451"/>
      <c r="BL782" s="451"/>
      <c r="BM782" s="451"/>
      <c r="BN782" s="451"/>
      <c r="BO782" s="451"/>
      <c r="BP782" s="451"/>
      <c r="BQ782" s="451"/>
      <c r="BR782" s="451"/>
      <c r="BS782" s="451"/>
      <c r="BT782" s="451"/>
      <c r="BU782" s="451"/>
      <c r="BV782" s="451"/>
      <c r="BW782" s="451"/>
      <c r="BX782" s="451"/>
      <c r="BY782" s="451"/>
      <c r="BZ782" s="451"/>
      <c r="CA782" s="451"/>
      <c r="CB782" s="451"/>
      <c r="CC782" s="451"/>
      <c r="CD782" s="451"/>
      <c r="CE782" s="451"/>
      <c r="CF782" s="451"/>
      <c r="CG782" s="451"/>
      <c r="CH782" s="451"/>
      <c r="CI782" s="451"/>
      <c r="CJ782" s="451"/>
      <c r="CK782" s="451"/>
      <c r="CL782" s="451"/>
      <c r="CM782" s="451"/>
      <c r="CN782" s="451"/>
      <c r="CO782" s="451"/>
      <c r="CP782" s="451"/>
      <c r="CQ782" s="451"/>
      <c r="CR782" s="451"/>
      <c r="CS782" s="451"/>
      <c r="CT782" s="451"/>
      <c r="CU782" s="451"/>
      <c r="CV782" s="451"/>
      <c r="CW782" s="451"/>
      <c r="CX782" s="451"/>
      <c r="CY782" s="451"/>
      <c r="CZ782" s="451"/>
      <c r="DA782" s="451"/>
      <c r="DB782" s="451"/>
      <c r="DC782" s="451"/>
      <c r="DD782" s="451"/>
      <c r="DE782" s="451"/>
      <c r="DF782" s="451"/>
      <c r="DG782" s="451"/>
      <c r="DH782" s="451"/>
      <c r="DI782" s="451"/>
      <c r="DJ782" s="451"/>
      <c r="DK782" s="451"/>
      <c r="DL782" s="451"/>
      <c r="DM782" s="451"/>
      <c r="DN782" s="451"/>
      <c r="DO782" s="451"/>
      <c r="DP782" s="451"/>
      <c r="DQ782" s="451"/>
      <c r="DR782" s="451"/>
      <c r="DS782" s="451"/>
      <c r="DT782" s="451"/>
      <c r="DU782" s="451"/>
      <c r="DV782" s="451"/>
      <c r="DW782" s="451"/>
      <c r="DX782" s="451"/>
      <c r="DY782" s="451"/>
      <c r="DZ782" s="451"/>
      <c r="EA782" s="451"/>
      <c r="EB782" s="451"/>
      <c r="EC782" s="451"/>
      <c r="ED782" s="451"/>
      <c r="EE782" s="451"/>
      <c r="EF782" s="451"/>
      <c r="EG782" s="451"/>
      <c r="EH782" s="451"/>
      <c r="EI782" s="451"/>
      <c r="EJ782" s="451"/>
      <c r="EK782" s="451"/>
      <c r="EL782" s="451"/>
      <c r="EM782" s="451"/>
      <c r="EN782" s="451"/>
      <c r="EO782" s="451"/>
      <c r="EP782" s="451"/>
      <c r="EQ782" s="451"/>
      <c r="ER782" s="451"/>
      <c r="ES782" s="451"/>
      <c r="ET782" s="451"/>
      <c r="EU782" s="451"/>
      <c r="EV782" s="451"/>
      <c r="EW782" s="451"/>
      <c r="EX782" s="451"/>
      <c r="EY782" s="451"/>
      <c r="EZ782" s="451"/>
      <c r="FA782" s="451"/>
      <c r="FB782" s="451"/>
      <c r="FC782" s="451"/>
      <c r="FD782" s="451"/>
      <c r="FE782" s="451"/>
      <c r="FF782" s="451"/>
      <c r="FG782" s="451"/>
      <c r="FH782" s="451"/>
      <c r="FI782" s="451"/>
      <c r="FJ782" s="451"/>
      <c r="FK782" s="451"/>
      <c r="FL782" s="451"/>
      <c r="FM782" s="451"/>
      <c r="FN782" s="451"/>
    </row>
    <row r="783" spans="1:170" ht="15.75" customHeight="1">
      <c r="A783" s="451"/>
      <c r="B783" s="451"/>
      <c r="C783" s="451"/>
      <c r="D783" s="451"/>
      <c r="E783" s="451"/>
      <c r="F783" s="451"/>
      <c r="G783" s="451"/>
      <c r="H783" s="451"/>
      <c r="I783" s="451"/>
      <c r="J783" s="451"/>
      <c r="K783" s="451"/>
      <c r="L783" s="451"/>
      <c r="M783" s="451"/>
      <c r="N783" s="451"/>
      <c r="O783" s="451"/>
      <c r="P783" s="451"/>
      <c r="Q783" s="451"/>
      <c r="R783" s="451"/>
      <c r="S783" s="451"/>
      <c r="T783" s="451"/>
      <c r="U783" s="451"/>
      <c r="V783" s="451"/>
      <c r="W783" s="451"/>
      <c r="X783" s="451"/>
      <c r="Y783" s="451"/>
      <c r="Z783" s="451"/>
      <c r="AA783" s="451"/>
      <c r="AB783" s="451"/>
      <c r="AC783" s="451"/>
      <c r="AD783" s="451"/>
      <c r="AE783" s="451"/>
      <c r="AF783" s="451"/>
      <c r="AG783" s="451"/>
      <c r="AH783" s="451"/>
      <c r="AI783" s="451"/>
      <c r="AJ783" s="451"/>
      <c r="AK783" s="451"/>
      <c r="AL783" s="451"/>
      <c r="AM783" s="451"/>
      <c r="AN783" s="451"/>
      <c r="AO783" s="451"/>
      <c r="AP783" s="451"/>
      <c r="AQ783" s="451"/>
      <c r="AR783" s="451"/>
      <c r="AS783" s="451"/>
      <c r="AT783" s="451"/>
      <c r="AU783" s="451"/>
      <c r="AV783" s="451"/>
      <c r="AW783" s="451"/>
      <c r="AX783" s="451"/>
      <c r="AY783" s="451"/>
      <c r="AZ783" s="451"/>
      <c r="BA783" s="451"/>
      <c r="BB783" s="451"/>
      <c r="BC783" s="451"/>
      <c r="BD783" s="451"/>
      <c r="BE783" s="451"/>
      <c r="BF783" s="451"/>
      <c r="BG783" s="451"/>
      <c r="BH783" s="451"/>
      <c r="BI783" s="451"/>
      <c r="BJ783" s="451"/>
      <c r="BK783" s="451"/>
      <c r="BL783" s="451"/>
      <c r="BM783" s="451"/>
      <c r="BN783" s="451"/>
      <c r="BO783" s="451"/>
      <c r="BP783" s="451"/>
      <c r="BQ783" s="451"/>
      <c r="BR783" s="451"/>
      <c r="BS783" s="451"/>
      <c r="BT783" s="451"/>
      <c r="BU783" s="451"/>
      <c r="BV783" s="451"/>
      <c r="BW783" s="451"/>
      <c r="BX783" s="451"/>
      <c r="BY783" s="451"/>
      <c r="BZ783" s="451"/>
      <c r="CA783" s="451"/>
      <c r="CB783" s="451"/>
      <c r="CC783" s="451"/>
      <c r="CD783" s="451"/>
      <c r="CE783" s="451"/>
      <c r="CF783" s="451"/>
      <c r="CG783" s="451"/>
      <c r="CH783" s="451"/>
      <c r="CI783" s="451"/>
      <c r="CJ783" s="451"/>
      <c r="CK783" s="451"/>
      <c r="CL783" s="451"/>
      <c r="CM783" s="451"/>
      <c r="CN783" s="451"/>
      <c r="CO783" s="451"/>
      <c r="CP783" s="451"/>
      <c r="CQ783" s="451"/>
      <c r="CR783" s="451"/>
      <c r="CS783" s="451"/>
      <c r="CT783" s="451"/>
      <c r="CU783" s="451"/>
      <c r="CV783" s="451"/>
      <c r="CW783" s="451"/>
      <c r="CX783" s="451"/>
      <c r="CY783" s="451"/>
      <c r="CZ783" s="451"/>
      <c r="DA783" s="451"/>
      <c r="DB783" s="451"/>
      <c r="DC783" s="451"/>
      <c r="DD783" s="451"/>
      <c r="DE783" s="451"/>
      <c r="DF783" s="451"/>
      <c r="DG783" s="451"/>
      <c r="DH783" s="451"/>
      <c r="DI783" s="451"/>
      <c r="DJ783" s="451"/>
      <c r="DK783" s="451"/>
      <c r="DL783" s="451"/>
      <c r="DM783" s="451"/>
      <c r="DN783" s="451"/>
      <c r="DO783" s="451"/>
      <c r="DP783" s="451"/>
      <c r="DQ783" s="451"/>
      <c r="DR783" s="451"/>
      <c r="DS783" s="451"/>
      <c r="DT783" s="451"/>
      <c r="DU783" s="451"/>
      <c r="DV783" s="451"/>
      <c r="DW783" s="451"/>
      <c r="DX783" s="451"/>
      <c r="DY783" s="451"/>
      <c r="DZ783" s="451"/>
      <c r="EA783" s="451"/>
      <c r="EB783" s="451"/>
      <c r="EC783" s="451"/>
      <c r="ED783" s="451"/>
      <c r="EE783" s="451"/>
      <c r="EF783" s="451"/>
      <c r="EG783" s="451"/>
      <c r="EH783" s="451"/>
      <c r="EI783" s="451"/>
      <c r="EJ783" s="451"/>
      <c r="EK783" s="451"/>
      <c r="EL783" s="451"/>
      <c r="EM783" s="451"/>
      <c r="EN783" s="451"/>
      <c r="EO783" s="451"/>
      <c r="EP783" s="451"/>
      <c r="EQ783" s="451"/>
      <c r="ER783" s="451"/>
      <c r="ES783" s="451"/>
      <c r="ET783" s="451"/>
      <c r="EU783" s="451"/>
      <c r="EV783" s="451"/>
      <c r="EW783" s="451"/>
      <c r="EX783" s="451"/>
      <c r="EY783" s="451"/>
      <c r="EZ783" s="451"/>
      <c r="FA783" s="451"/>
      <c r="FB783" s="451"/>
      <c r="FC783" s="451"/>
      <c r="FD783" s="451"/>
      <c r="FE783" s="451"/>
      <c r="FF783" s="451"/>
      <c r="FG783" s="451"/>
      <c r="FH783" s="451"/>
      <c r="FI783" s="451"/>
      <c r="FJ783" s="451"/>
      <c r="FK783" s="451"/>
      <c r="FL783" s="451"/>
      <c r="FM783" s="451"/>
      <c r="FN783" s="451"/>
    </row>
    <row r="784" spans="1:170" ht="15.75" customHeight="1">
      <c r="A784" s="451"/>
      <c r="B784" s="451"/>
      <c r="C784" s="451"/>
      <c r="D784" s="451"/>
      <c r="E784" s="451"/>
      <c r="F784" s="451"/>
      <c r="G784" s="451"/>
      <c r="H784" s="451"/>
      <c r="I784" s="451"/>
      <c r="J784" s="451"/>
      <c r="K784" s="451"/>
      <c r="L784" s="451"/>
      <c r="M784" s="451"/>
      <c r="N784" s="451"/>
      <c r="O784" s="451"/>
      <c r="P784" s="451"/>
      <c r="Q784" s="451"/>
      <c r="R784" s="451"/>
      <c r="S784" s="451"/>
      <c r="T784" s="451"/>
      <c r="U784" s="451"/>
      <c r="V784" s="451"/>
      <c r="W784" s="451"/>
      <c r="X784" s="451"/>
      <c r="Y784" s="451"/>
      <c r="Z784" s="451"/>
      <c r="AA784" s="451"/>
      <c r="AB784" s="451"/>
      <c r="AC784" s="451"/>
      <c r="AD784" s="451"/>
      <c r="AE784" s="451"/>
      <c r="AF784" s="451"/>
      <c r="AG784" s="451"/>
      <c r="AH784" s="451"/>
      <c r="AI784" s="451"/>
      <c r="AJ784" s="451"/>
      <c r="AK784" s="451"/>
      <c r="AL784" s="451"/>
      <c r="AM784" s="451"/>
      <c r="AN784" s="451"/>
      <c r="AO784" s="451"/>
      <c r="AP784" s="451"/>
      <c r="AQ784" s="451"/>
      <c r="AR784" s="451"/>
      <c r="AS784" s="451"/>
      <c r="AT784" s="451"/>
      <c r="AU784" s="451"/>
      <c r="AV784" s="451"/>
      <c r="AW784" s="451"/>
      <c r="AX784" s="451"/>
      <c r="AY784" s="451"/>
      <c r="AZ784" s="451"/>
      <c r="BA784" s="451"/>
      <c r="BB784" s="451"/>
      <c r="BC784" s="451"/>
      <c r="BD784" s="451"/>
      <c r="BE784" s="451"/>
      <c r="BF784" s="451"/>
      <c r="BG784" s="451"/>
      <c r="BH784" s="451"/>
      <c r="BI784" s="451"/>
      <c r="BJ784" s="451"/>
      <c r="BK784" s="451"/>
      <c r="BL784" s="451"/>
      <c r="BM784" s="451"/>
      <c r="BN784" s="451"/>
      <c r="BO784" s="451"/>
      <c r="BP784" s="451"/>
      <c r="BQ784" s="451"/>
      <c r="BR784" s="451"/>
      <c r="BS784" s="451"/>
      <c r="BT784" s="451"/>
      <c r="BU784" s="451"/>
      <c r="BV784" s="451"/>
      <c r="BW784" s="451"/>
      <c r="BX784" s="451"/>
      <c r="BY784" s="451"/>
      <c r="BZ784" s="451"/>
      <c r="CA784" s="451"/>
      <c r="CB784" s="451"/>
      <c r="CC784" s="451"/>
      <c r="CD784" s="451"/>
      <c r="CE784" s="451"/>
      <c r="CF784" s="451"/>
      <c r="CG784" s="451"/>
      <c r="CH784" s="451"/>
      <c r="CI784" s="451"/>
      <c r="CJ784" s="451"/>
      <c r="CK784" s="451"/>
      <c r="CL784" s="451"/>
      <c r="CM784" s="451"/>
      <c r="CN784" s="451"/>
      <c r="CO784" s="451"/>
      <c r="CP784" s="451"/>
      <c r="CQ784" s="451"/>
      <c r="CR784" s="451"/>
      <c r="CS784" s="451"/>
      <c r="CT784" s="451"/>
      <c r="CU784" s="451"/>
      <c r="CV784" s="451"/>
      <c r="CW784" s="451"/>
      <c r="CX784" s="451"/>
      <c r="CY784" s="451"/>
      <c r="CZ784" s="451"/>
      <c r="DA784" s="451"/>
      <c r="DB784" s="451"/>
      <c r="DC784" s="451"/>
      <c r="DD784" s="451"/>
      <c r="DE784" s="451"/>
      <c r="DF784" s="451"/>
      <c r="DG784" s="451"/>
      <c r="DH784" s="451"/>
      <c r="DI784" s="451"/>
      <c r="DJ784" s="451"/>
      <c r="DK784" s="451"/>
      <c r="DL784" s="451"/>
      <c r="DM784" s="451"/>
      <c r="DN784" s="451"/>
      <c r="DO784" s="451"/>
      <c r="DP784" s="451"/>
      <c r="DQ784" s="451"/>
      <c r="DR784" s="451"/>
      <c r="DS784" s="451"/>
      <c r="DT784" s="451"/>
      <c r="DU784" s="451"/>
      <c r="DV784" s="451"/>
      <c r="DW784" s="451"/>
      <c r="DX784" s="451"/>
      <c r="DY784" s="451"/>
      <c r="DZ784" s="451"/>
      <c r="EA784" s="451"/>
      <c r="EB784" s="451"/>
      <c r="EC784" s="451"/>
      <c r="ED784" s="451"/>
      <c r="EE784" s="451"/>
      <c r="EF784" s="451"/>
      <c r="EG784" s="451"/>
      <c r="EH784" s="451"/>
      <c r="EI784" s="451"/>
      <c r="EJ784" s="451"/>
      <c r="EK784" s="451"/>
      <c r="EL784" s="451"/>
      <c r="EM784" s="451"/>
      <c r="EN784" s="451"/>
      <c r="EO784" s="451"/>
      <c r="EP784" s="451"/>
      <c r="EQ784" s="451"/>
      <c r="ER784" s="451"/>
      <c r="ES784" s="451"/>
      <c r="ET784" s="451"/>
      <c r="EU784" s="451"/>
      <c r="EV784" s="451"/>
      <c r="EW784" s="451"/>
      <c r="EX784" s="451"/>
      <c r="EY784" s="451"/>
      <c r="EZ784" s="451"/>
      <c r="FA784" s="451"/>
      <c r="FB784" s="451"/>
      <c r="FC784" s="451"/>
      <c r="FD784" s="451"/>
      <c r="FE784" s="451"/>
      <c r="FF784" s="451"/>
      <c r="FG784" s="451"/>
      <c r="FH784" s="451"/>
      <c r="FI784" s="451"/>
      <c r="FJ784" s="451"/>
      <c r="FK784" s="451"/>
      <c r="FL784" s="451"/>
      <c r="FM784" s="451"/>
      <c r="FN784" s="451"/>
    </row>
    <row r="785" spans="1:170" ht="15.75" customHeight="1">
      <c r="A785" s="451"/>
      <c r="B785" s="451"/>
      <c r="C785" s="451"/>
      <c r="D785" s="451"/>
      <c r="E785" s="451"/>
      <c r="F785" s="451"/>
      <c r="G785" s="451"/>
      <c r="H785" s="451"/>
      <c r="I785" s="451"/>
      <c r="J785" s="451"/>
      <c r="K785" s="451"/>
      <c r="L785" s="451"/>
      <c r="M785" s="451"/>
      <c r="N785" s="451"/>
      <c r="O785" s="451"/>
      <c r="P785" s="451"/>
      <c r="Q785" s="451"/>
      <c r="R785" s="451"/>
      <c r="S785" s="451"/>
      <c r="T785" s="451"/>
      <c r="U785" s="451"/>
      <c r="V785" s="451"/>
      <c r="W785" s="451"/>
      <c r="X785" s="451"/>
      <c r="Y785" s="451"/>
      <c r="Z785" s="451"/>
      <c r="AA785" s="451"/>
      <c r="AB785" s="451"/>
      <c r="AC785" s="451"/>
      <c r="AD785" s="451"/>
      <c r="AE785" s="451"/>
      <c r="AF785" s="451"/>
      <c r="AG785" s="451"/>
      <c r="AH785" s="451"/>
      <c r="AI785" s="451"/>
      <c r="AJ785" s="451"/>
      <c r="AK785" s="451"/>
      <c r="AL785" s="451"/>
      <c r="AM785" s="451"/>
      <c r="AN785" s="451"/>
      <c r="AO785" s="451"/>
      <c r="AP785" s="451"/>
      <c r="AQ785" s="451"/>
      <c r="AR785" s="451"/>
      <c r="AS785" s="451"/>
      <c r="AT785" s="451"/>
      <c r="AU785" s="451"/>
      <c r="AV785" s="451"/>
      <c r="AW785" s="451"/>
      <c r="AX785" s="451"/>
      <c r="AY785" s="451"/>
      <c r="AZ785" s="451"/>
      <c r="BA785" s="451"/>
      <c r="BB785" s="451"/>
      <c r="BC785" s="451"/>
      <c r="BD785" s="451"/>
      <c r="BE785" s="451"/>
      <c r="BF785" s="451"/>
      <c r="BG785" s="451"/>
      <c r="BH785" s="451"/>
      <c r="BI785" s="451"/>
      <c r="BJ785" s="451"/>
      <c r="BK785" s="451"/>
      <c r="BL785" s="451"/>
      <c r="BM785" s="451"/>
      <c r="BN785" s="451"/>
      <c r="BO785" s="451"/>
      <c r="BP785" s="451"/>
      <c r="BQ785" s="451"/>
      <c r="BR785" s="451"/>
      <c r="BS785" s="451"/>
      <c r="BT785" s="451"/>
      <c r="BU785" s="451"/>
      <c r="BV785" s="451"/>
      <c r="BW785" s="451"/>
      <c r="BX785" s="451"/>
      <c r="BY785" s="451"/>
      <c r="BZ785" s="451"/>
      <c r="CA785" s="451"/>
      <c r="CB785" s="451"/>
      <c r="CC785" s="451"/>
      <c r="CD785" s="451"/>
      <c r="CE785" s="451"/>
      <c r="CF785" s="451"/>
      <c r="CG785" s="451"/>
      <c r="CH785" s="451"/>
      <c r="CI785" s="451"/>
      <c r="CJ785" s="451"/>
      <c r="CK785" s="451"/>
      <c r="CL785" s="451"/>
      <c r="CM785" s="451"/>
      <c r="CN785" s="451"/>
      <c r="CO785" s="451"/>
      <c r="CP785" s="451"/>
      <c r="CQ785" s="451"/>
      <c r="CR785" s="451"/>
      <c r="CS785" s="451"/>
      <c r="CT785" s="451"/>
      <c r="CU785" s="451"/>
      <c r="CV785" s="451"/>
      <c r="CW785" s="451"/>
      <c r="CX785" s="451"/>
      <c r="CY785" s="451"/>
      <c r="CZ785" s="451"/>
      <c r="DA785" s="451"/>
      <c r="DB785" s="451"/>
      <c r="DC785" s="451"/>
      <c r="DD785" s="451"/>
      <c r="DE785" s="451"/>
      <c r="DF785" s="451"/>
      <c r="DG785" s="451"/>
      <c r="DH785" s="451"/>
      <c r="DI785" s="451"/>
      <c r="DJ785" s="451"/>
      <c r="DK785" s="451"/>
      <c r="DL785" s="451"/>
      <c r="DM785" s="451"/>
      <c r="DN785" s="451"/>
      <c r="DO785" s="451"/>
      <c r="DP785" s="451"/>
      <c r="DQ785" s="451"/>
      <c r="DR785" s="451"/>
      <c r="DS785" s="451"/>
      <c r="DT785" s="451"/>
      <c r="DU785" s="451"/>
      <c r="DV785" s="451"/>
      <c r="DW785" s="451"/>
      <c r="DX785" s="451"/>
      <c r="DY785" s="451"/>
      <c r="DZ785" s="451"/>
      <c r="EA785" s="451"/>
      <c r="EB785" s="451"/>
      <c r="EC785" s="451"/>
      <c r="ED785" s="451"/>
      <c r="EE785" s="451"/>
      <c r="EF785" s="451"/>
      <c r="EG785" s="451"/>
      <c r="EH785" s="451"/>
      <c r="EI785" s="451"/>
      <c r="EJ785" s="451"/>
      <c r="EK785" s="451"/>
      <c r="EL785" s="451"/>
      <c r="EM785" s="451"/>
      <c r="EN785" s="451"/>
      <c r="EO785" s="451"/>
      <c r="EP785" s="451"/>
      <c r="EQ785" s="451"/>
      <c r="ER785" s="451"/>
      <c r="ES785" s="451"/>
      <c r="ET785" s="451"/>
      <c r="EU785" s="451"/>
      <c r="EV785" s="451"/>
      <c r="EW785" s="451"/>
      <c r="EX785" s="451"/>
      <c r="EY785" s="451"/>
      <c r="EZ785" s="451"/>
      <c r="FA785" s="451"/>
      <c r="FB785" s="451"/>
      <c r="FC785" s="451"/>
      <c r="FD785" s="451"/>
      <c r="FE785" s="451"/>
      <c r="FF785" s="451"/>
      <c r="FG785" s="451"/>
      <c r="FH785" s="451"/>
      <c r="FI785" s="451"/>
      <c r="FJ785" s="451"/>
      <c r="FK785" s="451"/>
      <c r="FL785" s="451"/>
      <c r="FM785" s="451"/>
      <c r="FN785" s="451"/>
    </row>
    <row r="786" spans="1:170" ht="15.75" customHeight="1">
      <c r="A786" s="451"/>
      <c r="B786" s="451"/>
      <c r="C786" s="451"/>
      <c r="D786" s="451"/>
      <c r="E786" s="451"/>
      <c r="F786" s="451"/>
      <c r="G786" s="451"/>
      <c r="H786" s="451"/>
      <c r="I786" s="451"/>
      <c r="J786" s="451"/>
      <c r="K786" s="451"/>
      <c r="L786" s="451"/>
      <c r="M786" s="451"/>
      <c r="N786" s="451"/>
      <c r="O786" s="451"/>
      <c r="P786" s="451"/>
      <c r="Q786" s="451"/>
      <c r="R786" s="451"/>
      <c r="S786" s="451"/>
      <c r="T786" s="451"/>
      <c r="U786" s="451"/>
      <c r="V786" s="451"/>
      <c r="W786" s="451"/>
      <c r="X786" s="451"/>
      <c r="Y786" s="451"/>
      <c r="Z786" s="451"/>
      <c r="AA786" s="451"/>
      <c r="AB786" s="451"/>
      <c r="AC786" s="451"/>
      <c r="AD786" s="451"/>
      <c r="AE786" s="451"/>
      <c r="AF786" s="451"/>
      <c r="AG786" s="451"/>
      <c r="AH786" s="451"/>
      <c r="AI786" s="451"/>
      <c r="AJ786" s="451"/>
      <c r="AK786" s="451"/>
      <c r="AL786" s="451"/>
      <c r="AM786" s="451"/>
      <c r="AN786" s="451"/>
      <c r="AO786" s="451"/>
      <c r="AP786" s="451"/>
      <c r="AQ786" s="451"/>
      <c r="AR786" s="451"/>
      <c r="AS786" s="451"/>
      <c r="AT786" s="451"/>
      <c r="AU786" s="451"/>
      <c r="AV786" s="451"/>
      <c r="AW786" s="451"/>
      <c r="AX786" s="451"/>
      <c r="AY786" s="451"/>
      <c r="AZ786" s="451"/>
      <c r="BA786" s="451"/>
      <c r="BB786" s="451"/>
      <c r="BC786" s="451"/>
      <c r="BD786" s="451"/>
      <c r="BE786" s="451"/>
      <c r="BF786" s="451"/>
      <c r="BG786" s="451"/>
      <c r="BH786" s="451"/>
      <c r="BI786" s="451"/>
      <c r="BJ786" s="451"/>
      <c r="BK786" s="451"/>
      <c r="BL786" s="451"/>
      <c r="BM786" s="451"/>
      <c r="BN786" s="451"/>
      <c r="BO786" s="451"/>
      <c r="BP786" s="451"/>
      <c r="BQ786" s="451"/>
      <c r="BR786" s="451"/>
      <c r="BS786" s="451"/>
      <c r="BT786" s="451"/>
      <c r="BU786" s="451"/>
      <c r="BV786" s="451"/>
      <c r="BW786" s="451"/>
      <c r="BX786" s="451"/>
      <c r="BY786" s="451"/>
      <c r="BZ786" s="451"/>
      <c r="CA786" s="451"/>
      <c r="CB786" s="451"/>
      <c r="CC786" s="451"/>
      <c r="CD786" s="451"/>
      <c r="CE786" s="451"/>
      <c r="CF786" s="451"/>
      <c r="CG786" s="451"/>
      <c r="CH786" s="451"/>
      <c r="CI786" s="451"/>
      <c r="CJ786" s="451"/>
      <c r="CK786" s="451"/>
      <c r="CL786" s="451"/>
      <c r="CM786" s="451"/>
      <c r="CN786" s="451"/>
      <c r="CO786" s="451"/>
      <c r="CP786" s="451"/>
      <c r="CQ786" s="451"/>
      <c r="CR786" s="451"/>
      <c r="CS786" s="451"/>
      <c r="CT786" s="451"/>
      <c r="CU786" s="451"/>
      <c r="CV786" s="451"/>
      <c r="CW786" s="451"/>
      <c r="CX786" s="451"/>
      <c r="CY786" s="451"/>
      <c r="CZ786" s="451"/>
      <c r="DA786" s="451"/>
      <c r="DB786" s="451"/>
      <c r="DC786" s="451"/>
      <c r="DD786" s="451"/>
      <c r="DE786" s="451"/>
      <c r="DF786" s="451"/>
      <c r="DG786" s="451"/>
      <c r="DH786" s="451"/>
      <c r="DI786" s="451"/>
      <c r="DJ786" s="451"/>
      <c r="DK786" s="451"/>
      <c r="DL786" s="451"/>
      <c r="DM786" s="451"/>
      <c r="DN786" s="451"/>
      <c r="DO786" s="451"/>
      <c r="DP786" s="451"/>
      <c r="DQ786" s="451"/>
      <c r="DR786" s="451"/>
      <c r="DS786" s="451"/>
      <c r="DT786" s="451"/>
      <c r="DU786" s="451"/>
      <c r="DV786" s="451"/>
      <c r="DW786" s="451"/>
      <c r="DX786" s="451"/>
      <c r="DY786" s="451"/>
      <c r="DZ786" s="451"/>
      <c r="EA786" s="451"/>
      <c r="EB786" s="451"/>
      <c r="EC786" s="451"/>
      <c r="ED786" s="451"/>
      <c r="EE786" s="451"/>
      <c r="EF786" s="451"/>
      <c r="EG786" s="451"/>
      <c r="EH786" s="451"/>
      <c r="EI786" s="451"/>
      <c r="EJ786" s="451"/>
      <c r="EK786" s="451"/>
      <c r="EL786" s="451"/>
      <c r="EM786" s="451"/>
      <c r="EN786" s="451"/>
      <c r="EO786" s="451"/>
      <c r="EP786" s="451"/>
      <c r="EQ786" s="451"/>
      <c r="ER786" s="451"/>
      <c r="ES786" s="451"/>
      <c r="ET786" s="451"/>
      <c r="EU786" s="451"/>
      <c r="EV786" s="451"/>
      <c r="EW786" s="451"/>
      <c r="EX786" s="451"/>
      <c r="EY786" s="451"/>
      <c r="EZ786" s="451"/>
      <c r="FA786" s="451"/>
      <c r="FB786" s="451"/>
      <c r="FC786" s="451"/>
      <c r="FD786" s="451"/>
      <c r="FE786" s="451"/>
      <c r="FF786" s="451"/>
      <c r="FG786" s="451"/>
      <c r="FH786" s="451"/>
      <c r="FI786" s="451"/>
      <c r="FJ786" s="451"/>
      <c r="FK786" s="451"/>
      <c r="FL786" s="451"/>
      <c r="FM786" s="451"/>
      <c r="FN786" s="451"/>
    </row>
    <row r="787" spans="1:170" ht="15.75" customHeight="1">
      <c r="A787" s="451"/>
      <c r="B787" s="451"/>
      <c r="C787" s="451"/>
      <c r="D787" s="451"/>
      <c r="E787" s="451"/>
      <c r="F787" s="451"/>
      <c r="G787" s="451"/>
      <c r="H787" s="451"/>
      <c r="I787" s="451"/>
      <c r="J787" s="451"/>
      <c r="K787" s="451"/>
      <c r="L787" s="451"/>
      <c r="M787" s="451"/>
      <c r="N787" s="451"/>
      <c r="O787" s="451"/>
      <c r="P787" s="451"/>
      <c r="Q787" s="451"/>
      <c r="R787" s="451"/>
      <c r="S787" s="451"/>
      <c r="T787" s="451"/>
      <c r="U787" s="451"/>
      <c r="V787" s="451"/>
      <c r="W787" s="451"/>
      <c r="X787" s="451"/>
      <c r="Y787" s="451"/>
      <c r="Z787" s="451"/>
      <c r="AA787" s="451"/>
      <c r="AB787" s="451"/>
      <c r="AC787" s="451"/>
      <c r="AD787" s="451"/>
      <c r="AE787" s="451"/>
      <c r="AF787" s="451"/>
      <c r="AG787" s="451"/>
      <c r="AH787" s="451"/>
      <c r="AI787" s="451"/>
      <c r="AJ787" s="451"/>
      <c r="AK787" s="451"/>
      <c r="AL787" s="451"/>
      <c r="AM787" s="451"/>
      <c r="AN787" s="451"/>
      <c r="AO787" s="451"/>
      <c r="AP787" s="451"/>
      <c r="AQ787" s="451"/>
      <c r="AR787" s="451"/>
      <c r="AS787" s="451"/>
      <c r="AT787" s="451"/>
      <c r="AU787" s="451"/>
      <c r="AV787" s="451"/>
      <c r="AW787" s="451"/>
      <c r="AX787" s="451"/>
      <c r="AY787" s="451"/>
      <c r="AZ787" s="451"/>
      <c r="BA787" s="451"/>
      <c r="BB787" s="451"/>
      <c r="BC787" s="451"/>
      <c r="BD787" s="451"/>
      <c r="BE787" s="451"/>
      <c r="BF787" s="451"/>
      <c r="BG787" s="451"/>
      <c r="BH787" s="451"/>
      <c r="BI787" s="451"/>
      <c r="BJ787" s="451"/>
      <c r="BK787" s="451"/>
      <c r="BL787" s="451"/>
      <c r="BM787" s="451"/>
      <c r="BN787" s="451"/>
      <c r="BO787" s="451"/>
      <c r="BP787" s="451"/>
      <c r="BQ787" s="451"/>
      <c r="BR787" s="451"/>
      <c r="BS787" s="451"/>
      <c r="BT787" s="451"/>
      <c r="BU787" s="451"/>
      <c r="BV787" s="451"/>
      <c r="BW787" s="451"/>
      <c r="BX787" s="451"/>
      <c r="BY787" s="451"/>
      <c r="BZ787" s="451"/>
      <c r="CA787" s="451"/>
      <c r="CB787" s="451"/>
      <c r="CC787" s="451"/>
      <c r="CD787" s="451"/>
      <c r="CE787" s="451"/>
      <c r="CF787" s="451"/>
      <c r="CG787" s="451"/>
      <c r="CH787" s="451"/>
      <c r="CI787" s="451"/>
      <c r="CJ787" s="451"/>
      <c r="CK787" s="451"/>
      <c r="CL787" s="451"/>
      <c r="CM787" s="451"/>
      <c r="CN787" s="451"/>
      <c r="CO787" s="451"/>
      <c r="CP787" s="451"/>
      <c r="CQ787" s="451"/>
      <c r="CR787" s="451"/>
      <c r="CS787" s="451"/>
      <c r="CT787" s="451"/>
      <c r="CU787" s="451"/>
      <c r="CV787" s="451"/>
      <c r="CW787" s="451"/>
      <c r="CX787" s="451"/>
      <c r="CY787" s="451"/>
      <c r="CZ787" s="451"/>
      <c r="DA787" s="451"/>
      <c r="DB787" s="451"/>
      <c r="DC787" s="451"/>
      <c r="DD787" s="451"/>
      <c r="DE787" s="451"/>
      <c r="DF787" s="451"/>
      <c r="DG787" s="451"/>
      <c r="DH787" s="451"/>
      <c r="DI787" s="451"/>
      <c r="DJ787" s="451"/>
      <c r="DK787" s="451"/>
      <c r="DL787" s="451"/>
      <c r="DM787" s="451"/>
      <c r="DN787" s="451"/>
      <c r="DO787" s="451"/>
      <c r="DP787" s="451"/>
      <c r="DQ787" s="451"/>
      <c r="DR787" s="451"/>
      <c r="DS787" s="451"/>
      <c r="DT787" s="451"/>
      <c r="DU787" s="451"/>
      <c r="DV787" s="451"/>
      <c r="DW787" s="451"/>
      <c r="DX787" s="451"/>
      <c r="DY787" s="451"/>
      <c r="DZ787" s="451"/>
      <c r="EA787" s="451"/>
      <c r="EB787" s="451"/>
      <c r="EC787" s="451"/>
      <c r="ED787" s="451"/>
      <c r="EE787" s="451"/>
      <c r="EF787" s="451"/>
      <c r="EG787" s="451"/>
      <c r="EH787" s="451"/>
      <c r="EI787" s="451"/>
      <c r="EJ787" s="451"/>
      <c r="EK787" s="451"/>
      <c r="EL787" s="451"/>
      <c r="EM787" s="451"/>
      <c r="EN787" s="451"/>
      <c r="EO787" s="451"/>
      <c r="EP787" s="451"/>
      <c r="EQ787" s="451"/>
      <c r="ER787" s="451"/>
      <c r="ES787" s="451"/>
      <c r="ET787" s="451"/>
      <c r="EU787" s="451"/>
      <c r="EV787" s="451"/>
      <c r="EW787" s="451"/>
      <c r="EX787" s="451"/>
      <c r="EY787" s="451"/>
      <c r="EZ787" s="451"/>
      <c r="FA787" s="451"/>
      <c r="FB787" s="451"/>
      <c r="FC787" s="451"/>
      <c r="FD787" s="451"/>
      <c r="FE787" s="451"/>
      <c r="FF787" s="451"/>
      <c r="FG787" s="451"/>
      <c r="FH787" s="451"/>
      <c r="FI787" s="451"/>
      <c r="FJ787" s="451"/>
      <c r="FK787" s="451"/>
      <c r="FL787" s="451"/>
      <c r="FM787" s="451"/>
      <c r="FN787" s="451"/>
    </row>
    <row r="788" spans="1:170" ht="15.75" customHeight="1">
      <c r="A788" s="451"/>
      <c r="B788" s="451"/>
      <c r="C788" s="451"/>
      <c r="D788" s="451"/>
      <c r="E788" s="451"/>
      <c r="F788" s="451"/>
      <c r="G788" s="451"/>
      <c r="H788" s="451"/>
      <c r="I788" s="451"/>
      <c r="J788" s="451"/>
      <c r="K788" s="451"/>
      <c r="L788" s="451"/>
      <c r="M788" s="451"/>
      <c r="N788" s="451"/>
      <c r="O788" s="451"/>
      <c r="P788" s="451"/>
      <c r="Q788" s="451"/>
      <c r="R788" s="451"/>
      <c r="S788" s="451"/>
      <c r="T788" s="451"/>
      <c r="U788" s="451"/>
      <c r="V788" s="451"/>
      <c r="W788" s="451"/>
      <c r="X788" s="451"/>
      <c r="Y788" s="451"/>
      <c r="Z788" s="451"/>
      <c r="AA788" s="451"/>
      <c r="AB788" s="451"/>
      <c r="AC788" s="451"/>
      <c r="AD788" s="451"/>
      <c r="AE788" s="451"/>
      <c r="AF788" s="451"/>
      <c r="AG788" s="451"/>
      <c r="AH788" s="451"/>
      <c r="AI788" s="451"/>
      <c r="AJ788" s="451"/>
      <c r="AK788" s="451"/>
      <c r="AL788" s="451"/>
      <c r="AM788" s="451"/>
      <c r="AN788" s="451"/>
      <c r="AO788" s="451"/>
      <c r="AP788" s="451"/>
      <c r="AQ788" s="451"/>
      <c r="AR788" s="451"/>
      <c r="AS788" s="451"/>
      <c r="AT788" s="451"/>
      <c r="AU788" s="451"/>
      <c r="AV788" s="451"/>
      <c r="AW788" s="451"/>
      <c r="AX788" s="451"/>
      <c r="AY788" s="451"/>
      <c r="AZ788" s="451"/>
      <c r="BA788" s="451"/>
      <c r="BB788" s="451"/>
      <c r="BC788" s="451"/>
      <c r="BD788" s="451"/>
      <c r="BE788" s="451"/>
      <c r="BF788" s="451"/>
      <c r="BG788" s="451"/>
      <c r="BH788" s="451"/>
      <c r="BI788" s="451"/>
      <c r="BJ788" s="451"/>
      <c r="BK788" s="451"/>
      <c r="BL788" s="451"/>
      <c r="BM788" s="451"/>
      <c r="BN788" s="451"/>
      <c r="BO788" s="451"/>
      <c r="BP788" s="451"/>
      <c r="BQ788" s="451"/>
      <c r="BR788" s="451"/>
      <c r="BS788" s="451"/>
      <c r="BT788" s="451"/>
      <c r="BU788" s="451"/>
      <c r="BV788" s="451"/>
      <c r="BW788" s="451"/>
      <c r="BX788" s="451"/>
      <c r="BY788" s="451"/>
      <c r="BZ788" s="451"/>
      <c r="CA788" s="451"/>
      <c r="CB788" s="451"/>
      <c r="CC788" s="451"/>
      <c r="CD788" s="451"/>
      <c r="CE788" s="451"/>
      <c r="CF788" s="451"/>
      <c r="CG788" s="451"/>
      <c r="CH788" s="451"/>
      <c r="CI788" s="451"/>
      <c r="CJ788" s="451"/>
      <c r="CK788" s="451"/>
      <c r="CL788" s="451"/>
      <c r="CM788" s="451"/>
      <c r="CN788" s="451"/>
      <c r="CO788" s="451"/>
      <c r="CP788" s="451"/>
      <c r="CQ788" s="451"/>
      <c r="CR788" s="451"/>
      <c r="CS788" s="451"/>
      <c r="CT788" s="451"/>
      <c r="CU788" s="451"/>
      <c r="CV788" s="451"/>
      <c r="CW788" s="451"/>
      <c r="CX788" s="451"/>
      <c r="CY788" s="451"/>
      <c r="CZ788" s="451"/>
      <c r="DA788" s="451"/>
      <c r="DB788" s="451"/>
      <c r="DC788" s="451"/>
      <c r="DD788" s="451"/>
      <c r="DE788" s="451"/>
      <c r="DF788" s="451"/>
      <c r="DG788" s="451"/>
      <c r="DH788" s="451"/>
      <c r="DI788" s="451"/>
      <c r="DJ788" s="451"/>
      <c r="DK788" s="451"/>
      <c r="DL788" s="451"/>
      <c r="DM788" s="451"/>
      <c r="DN788" s="451"/>
      <c r="DO788" s="451"/>
      <c r="DP788" s="451"/>
      <c r="DQ788" s="451"/>
      <c r="DR788" s="451"/>
      <c r="DS788" s="451"/>
      <c r="DT788" s="451"/>
      <c r="DU788" s="451"/>
      <c r="DV788" s="451"/>
      <c r="DW788" s="451"/>
      <c r="DX788" s="451"/>
      <c r="DY788" s="451"/>
      <c r="DZ788" s="451"/>
      <c r="EA788" s="451"/>
      <c r="EB788" s="451"/>
      <c r="EC788" s="451"/>
      <c r="ED788" s="451"/>
      <c r="EE788" s="451"/>
      <c r="EF788" s="451"/>
      <c r="EG788" s="451"/>
      <c r="EH788" s="451"/>
      <c r="EI788" s="451"/>
      <c r="EJ788" s="451"/>
      <c r="EK788" s="451"/>
      <c r="EL788" s="451"/>
      <c r="EM788" s="451"/>
      <c r="EN788" s="451"/>
      <c r="EO788" s="451"/>
      <c r="EP788" s="451"/>
      <c r="EQ788" s="451"/>
      <c r="ER788" s="451"/>
      <c r="ES788" s="451"/>
      <c r="ET788" s="451"/>
      <c r="EU788" s="451"/>
      <c r="EV788" s="451"/>
      <c r="EW788" s="451"/>
      <c r="EX788" s="451"/>
      <c r="EY788" s="451"/>
      <c r="EZ788" s="451"/>
      <c r="FA788" s="451"/>
      <c r="FB788" s="451"/>
      <c r="FC788" s="451"/>
      <c r="FD788" s="451"/>
      <c r="FE788" s="451"/>
      <c r="FF788" s="451"/>
      <c r="FG788" s="451"/>
      <c r="FH788" s="451"/>
      <c r="FI788" s="451"/>
      <c r="FJ788" s="451"/>
      <c r="FK788" s="451"/>
      <c r="FL788" s="451"/>
      <c r="FM788" s="451"/>
      <c r="FN788" s="451"/>
    </row>
    <row r="789" spans="1:170" ht="15.75" customHeight="1">
      <c r="A789" s="451"/>
      <c r="B789" s="451"/>
      <c r="C789" s="451"/>
      <c r="D789" s="451"/>
      <c r="E789" s="451"/>
      <c r="F789" s="451"/>
      <c r="G789" s="451"/>
      <c r="H789" s="451"/>
      <c r="I789" s="451"/>
      <c r="J789" s="451"/>
      <c r="K789" s="451"/>
      <c r="L789" s="451"/>
      <c r="M789" s="451"/>
      <c r="N789" s="451"/>
      <c r="O789" s="451"/>
      <c r="P789" s="451"/>
      <c r="Q789" s="451"/>
      <c r="R789" s="451"/>
      <c r="S789" s="451"/>
      <c r="T789" s="451"/>
      <c r="U789" s="451"/>
      <c r="V789" s="451"/>
      <c r="W789" s="451"/>
      <c r="X789" s="451"/>
      <c r="Y789" s="451"/>
      <c r="Z789" s="451"/>
      <c r="AA789" s="451"/>
      <c r="AB789" s="451"/>
      <c r="AC789" s="451"/>
      <c r="AD789" s="451"/>
      <c r="AE789" s="451"/>
      <c r="AF789" s="451"/>
      <c r="AG789" s="451"/>
      <c r="AH789" s="451"/>
      <c r="AI789" s="451"/>
      <c r="AJ789" s="451"/>
      <c r="AK789" s="451"/>
      <c r="AL789" s="451"/>
      <c r="AM789" s="451"/>
      <c r="AN789" s="451"/>
      <c r="AO789" s="451"/>
      <c r="AP789" s="451"/>
      <c r="AQ789" s="451"/>
      <c r="AR789" s="451"/>
      <c r="AS789" s="451"/>
      <c r="AT789" s="451"/>
      <c r="AU789" s="451"/>
      <c r="AV789" s="451"/>
      <c r="AW789" s="451"/>
      <c r="AX789" s="451"/>
      <c r="AY789" s="451"/>
      <c r="AZ789" s="451"/>
      <c r="BA789" s="451"/>
      <c r="BB789" s="451"/>
      <c r="BC789" s="451"/>
      <c r="BD789" s="451"/>
      <c r="BE789" s="451"/>
      <c r="BF789" s="451"/>
      <c r="BG789" s="451"/>
      <c r="BH789" s="451"/>
      <c r="BI789" s="451"/>
      <c r="BJ789" s="451"/>
      <c r="BK789" s="451"/>
      <c r="BL789" s="451"/>
      <c r="BM789" s="451"/>
      <c r="BN789" s="451"/>
      <c r="BO789" s="451"/>
      <c r="BP789" s="451"/>
      <c r="BQ789" s="451"/>
      <c r="BR789" s="451"/>
      <c r="BS789" s="451"/>
      <c r="BT789" s="451"/>
      <c r="BU789" s="451"/>
      <c r="BV789" s="451"/>
      <c r="BW789" s="451"/>
      <c r="BX789" s="451"/>
      <c r="BY789" s="451"/>
      <c r="BZ789" s="451"/>
      <c r="CA789" s="451"/>
      <c r="CB789" s="451"/>
      <c r="CC789" s="451"/>
      <c r="CD789" s="451"/>
      <c r="CE789" s="451"/>
      <c r="CF789" s="451"/>
      <c r="CG789" s="451"/>
      <c r="CH789" s="451"/>
      <c r="CI789" s="451"/>
      <c r="CJ789" s="451"/>
      <c r="CK789" s="451"/>
      <c r="CL789" s="451"/>
      <c r="CM789" s="451"/>
      <c r="CN789" s="451"/>
      <c r="CO789" s="451"/>
      <c r="CP789" s="451"/>
      <c r="CQ789" s="451"/>
      <c r="CR789" s="451"/>
      <c r="CS789" s="451"/>
      <c r="CT789" s="451"/>
      <c r="CU789" s="451"/>
      <c r="CV789" s="451"/>
      <c r="CW789" s="451"/>
      <c r="CX789" s="451"/>
      <c r="CY789" s="451"/>
      <c r="CZ789" s="451"/>
      <c r="DA789" s="451"/>
      <c r="DB789" s="451"/>
      <c r="DC789" s="451"/>
      <c r="DD789" s="451"/>
      <c r="DE789" s="451"/>
      <c r="DF789" s="451"/>
      <c r="DG789" s="451"/>
      <c r="DH789" s="451"/>
      <c r="DI789" s="451"/>
      <c r="DJ789" s="451"/>
      <c r="DK789" s="451"/>
      <c r="DL789" s="451"/>
      <c r="DM789" s="451"/>
      <c r="DN789" s="451"/>
      <c r="DO789" s="451"/>
      <c r="DP789" s="451"/>
      <c r="DQ789" s="451"/>
      <c r="DR789" s="451"/>
      <c r="DS789" s="451"/>
      <c r="DT789" s="451"/>
      <c r="DU789" s="451"/>
      <c r="DV789" s="451"/>
      <c r="DW789" s="451"/>
      <c r="DX789" s="451"/>
      <c r="DY789" s="451"/>
      <c r="DZ789" s="451"/>
      <c r="EA789" s="451"/>
      <c r="EB789" s="451"/>
      <c r="EC789" s="451"/>
      <c r="ED789" s="451"/>
      <c r="EE789" s="451"/>
      <c r="EF789" s="451"/>
      <c r="EG789" s="451"/>
      <c r="EH789" s="451"/>
      <c r="EI789" s="451"/>
      <c r="EJ789" s="451"/>
      <c r="EK789" s="451"/>
      <c r="EL789" s="451"/>
      <c r="EM789" s="451"/>
      <c r="EN789" s="451"/>
      <c r="EO789" s="451"/>
      <c r="EP789" s="451"/>
      <c r="EQ789" s="451"/>
      <c r="ER789" s="451"/>
      <c r="ES789" s="451"/>
      <c r="ET789" s="451"/>
      <c r="EU789" s="451"/>
      <c r="EV789" s="451"/>
      <c r="EW789" s="451"/>
      <c r="EX789" s="451"/>
      <c r="EY789" s="451"/>
      <c r="EZ789" s="451"/>
      <c r="FA789" s="451"/>
      <c r="FB789" s="451"/>
      <c r="FC789" s="451"/>
      <c r="FD789" s="451"/>
      <c r="FE789" s="451"/>
      <c r="FF789" s="451"/>
      <c r="FG789" s="451"/>
      <c r="FH789" s="451"/>
      <c r="FI789" s="451"/>
      <c r="FJ789" s="451"/>
      <c r="FK789" s="451"/>
      <c r="FL789" s="451"/>
      <c r="FM789" s="451"/>
      <c r="FN789" s="451"/>
    </row>
    <row r="790" spans="1:170" ht="15.75" customHeight="1">
      <c r="A790" s="451"/>
      <c r="B790" s="451"/>
      <c r="C790" s="451"/>
      <c r="D790" s="451"/>
      <c r="E790" s="451"/>
      <c r="F790" s="451"/>
      <c r="G790" s="451"/>
      <c r="H790" s="451"/>
      <c r="I790" s="451"/>
      <c r="J790" s="451"/>
      <c r="K790" s="451"/>
      <c r="L790" s="451"/>
      <c r="M790" s="451"/>
      <c r="N790" s="451"/>
      <c r="O790" s="451"/>
      <c r="P790" s="451"/>
      <c r="Q790" s="451"/>
      <c r="R790" s="451"/>
      <c r="S790" s="451"/>
      <c r="T790" s="451"/>
      <c r="U790" s="451"/>
      <c r="V790" s="451"/>
      <c r="W790" s="451"/>
      <c r="X790" s="451"/>
      <c r="Y790" s="451"/>
      <c r="Z790" s="451"/>
      <c r="AA790" s="451"/>
      <c r="AB790" s="451"/>
      <c r="AC790" s="451"/>
      <c r="AD790" s="451"/>
      <c r="AE790" s="451"/>
      <c r="AF790" s="451"/>
      <c r="AG790" s="451"/>
      <c r="AH790" s="451"/>
      <c r="AI790" s="451"/>
      <c r="AJ790" s="451"/>
      <c r="AK790" s="451"/>
      <c r="AL790" s="451"/>
      <c r="AM790" s="451"/>
      <c r="AN790" s="451"/>
      <c r="AO790" s="451"/>
      <c r="AP790" s="451"/>
      <c r="AQ790" s="451"/>
      <c r="AR790" s="451"/>
      <c r="AS790" s="451"/>
      <c r="AT790" s="451"/>
      <c r="AU790" s="451"/>
      <c r="AV790" s="451"/>
      <c r="AW790" s="451"/>
      <c r="AX790" s="451"/>
      <c r="AY790" s="451"/>
      <c r="AZ790" s="451"/>
      <c r="BA790" s="451"/>
      <c r="BB790" s="451"/>
      <c r="BC790" s="451"/>
      <c r="BD790" s="451"/>
      <c r="BE790" s="451"/>
      <c r="BF790" s="451"/>
      <c r="BG790" s="451"/>
      <c r="BH790" s="451"/>
      <c r="BI790" s="451"/>
      <c r="BJ790" s="451"/>
      <c r="BK790" s="451"/>
      <c r="BL790" s="451"/>
      <c r="BM790" s="451"/>
      <c r="BN790" s="451"/>
      <c r="BO790" s="451"/>
      <c r="BP790" s="451"/>
      <c r="BQ790" s="451"/>
      <c r="BR790" s="451"/>
      <c r="BS790" s="451"/>
      <c r="BT790" s="451"/>
      <c r="BU790" s="451"/>
      <c r="BV790" s="451"/>
      <c r="BW790" s="451"/>
      <c r="BX790" s="451"/>
      <c r="BY790" s="451"/>
      <c r="BZ790" s="451"/>
      <c r="CA790" s="451"/>
      <c r="CB790" s="451"/>
      <c r="CC790" s="451"/>
      <c r="CD790" s="451"/>
      <c r="CE790" s="451"/>
      <c r="CF790" s="451"/>
      <c r="CG790" s="451"/>
      <c r="CH790" s="451"/>
      <c r="CI790" s="451"/>
      <c r="CJ790" s="451"/>
      <c r="CK790" s="451"/>
      <c r="CL790" s="451"/>
      <c r="CM790" s="451"/>
      <c r="CN790" s="451"/>
      <c r="CO790" s="451"/>
      <c r="CP790" s="451"/>
      <c r="CQ790" s="451"/>
      <c r="CR790" s="451"/>
      <c r="CS790" s="451"/>
      <c r="CT790" s="451"/>
      <c r="CU790" s="451"/>
      <c r="CV790" s="451"/>
      <c r="CW790" s="451"/>
      <c r="CX790" s="451"/>
      <c r="CY790" s="451"/>
      <c r="CZ790" s="451"/>
      <c r="DA790" s="451"/>
      <c r="DB790" s="451"/>
      <c r="DC790" s="451"/>
      <c r="DD790" s="451"/>
      <c r="DE790" s="451"/>
      <c r="DF790" s="451"/>
      <c r="DG790" s="451"/>
      <c r="DH790" s="451"/>
      <c r="DI790" s="451"/>
      <c r="DJ790" s="451"/>
      <c r="DK790" s="451"/>
      <c r="DL790" s="451"/>
      <c r="DM790" s="451"/>
      <c r="DN790" s="451"/>
      <c r="DO790" s="451"/>
      <c r="DP790" s="451"/>
      <c r="DQ790" s="451"/>
      <c r="DR790" s="451"/>
      <c r="DS790" s="451"/>
      <c r="DT790" s="451"/>
      <c r="DU790" s="451"/>
      <c r="DV790" s="451"/>
      <c r="DW790" s="451"/>
      <c r="DX790" s="451"/>
      <c r="DY790" s="451"/>
      <c r="DZ790" s="451"/>
      <c r="EA790" s="451"/>
      <c r="EB790" s="451"/>
      <c r="EC790" s="451"/>
      <c r="ED790" s="451"/>
      <c r="EE790" s="451"/>
      <c r="EF790" s="451"/>
      <c r="EG790" s="451"/>
      <c r="EH790" s="451"/>
      <c r="EI790" s="451"/>
      <c r="EJ790" s="451"/>
      <c r="EK790" s="451"/>
      <c r="EL790" s="451"/>
      <c r="EM790" s="451"/>
      <c r="EN790" s="451"/>
      <c r="EO790" s="451"/>
      <c r="EP790" s="451"/>
      <c r="EQ790" s="451"/>
      <c r="ER790" s="451"/>
      <c r="ES790" s="451"/>
      <c r="ET790" s="451"/>
      <c r="EU790" s="451"/>
      <c r="EV790" s="451"/>
      <c r="EW790" s="451"/>
      <c r="EX790" s="451"/>
      <c r="EY790" s="451"/>
      <c r="EZ790" s="451"/>
      <c r="FA790" s="451"/>
      <c r="FB790" s="451"/>
      <c r="FC790" s="451"/>
      <c r="FD790" s="451"/>
      <c r="FE790" s="451"/>
      <c r="FF790" s="451"/>
      <c r="FG790" s="451"/>
      <c r="FH790" s="451"/>
      <c r="FI790" s="451"/>
      <c r="FJ790" s="451"/>
      <c r="FK790" s="451"/>
      <c r="FL790" s="451"/>
      <c r="FM790" s="451"/>
      <c r="FN790" s="451"/>
    </row>
    <row r="791" spans="1:170" ht="15.75" customHeight="1">
      <c r="A791" s="451"/>
      <c r="B791" s="451"/>
      <c r="C791" s="451"/>
      <c r="D791" s="451"/>
      <c r="E791" s="451"/>
      <c r="F791" s="451"/>
      <c r="G791" s="451"/>
      <c r="H791" s="451"/>
      <c r="I791" s="451"/>
      <c r="J791" s="451"/>
      <c r="K791" s="451"/>
      <c r="L791" s="451"/>
      <c r="M791" s="451"/>
      <c r="N791" s="451"/>
      <c r="O791" s="451"/>
      <c r="P791" s="451"/>
      <c r="Q791" s="451"/>
      <c r="R791" s="451"/>
      <c r="S791" s="451"/>
      <c r="T791" s="451"/>
      <c r="U791" s="451"/>
      <c r="V791" s="451"/>
      <c r="W791" s="451"/>
      <c r="X791" s="451"/>
      <c r="Y791" s="451"/>
      <c r="Z791" s="451"/>
      <c r="AA791" s="451"/>
      <c r="AB791" s="451"/>
      <c r="AC791" s="451"/>
      <c r="AD791" s="451"/>
      <c r="AE791" s="451"/>
      <c r="AF791" s="451"/>
      <c r="AG791" s="451"/>
      <c r="AH791" s="451"/>
      <c r="AI791" s="451"/>
      <c r="AJ791" s="451"/>
      <c r="AK791" s="451"/>
      <c r="AL791" s="451"/>
      <c r="AM791" s="451"/>
      <c r="AN791" s="451"/>
      <c r="AO791" s="451"/>
      <c r="AP791" s="451"/>
      <c r="AQ791" s="451"/>
      <c r="AR791" s="451"/>
      <c r="AS791" s="451"/>
      <c r="AT791" s="451"/>
      <c r="AU791" s="451"/>
      <c r="AV791" s="451"/>
      <c r="AW791" s="451"/>
      <c r="AX791" s="451"/>
      <c r="AY791" s="451"/>
      <c r="AZ791" s="451"/>
      <c r="BA791" s="451"/>
      <c r="BB791" s="451"/>
      <c r="BC791" s="451"/>
      <c r="BD791" s="451"/>
      <c r="BE791" s="451"/>
      <c r="BF791" s="451"/>
      <c r="BG791" s="451"/>
      <c r="BH791" s="451"/>
      <c r="BI791" s="451"/>
      <c r="BJ791" s="451"/>
      <c r="BK791" s="451"/>
      <c r="BL791" s="451"/>
      <c r="BM791" s="451"/>
      <c r="BN791" s="451"/>
      <c r="BO791" s="451"/>
      <c r="BP791" s="451"/>
      <c r="BQ791" s="451"/>
      <c r="BR791" s="451"/>
      <c r="BS791" s="451"/>
      <c r="BT791" s="451"/>
      <c r="BU791" s="451"/>
      <c r="BV791" s="451"/>
      <c r="BW791" s="451"/>
      <c r="BX791" s="451"/>
      <c r="BY791" s="451"/>
      <c r="BZ791" s="451"/>
      <c r="CA791" s="451"/>
      <c r="CB791" s="451"/>
      <c r="CC791" s="451"/>
      <c r="CD791" s="451"/>
      <c r="CE791" s="451"/>
      <c r="CF791" s="451"/>
      <c r="CG791" s="451"/>
      <c r="CH791" s="451"/>
      <c r="CI791" s="451"/>
      <c r="CJ791" s="451"/>
      <c r="CK791" s="451"/>
      <c r="CL791" s="451"/>
      <c r="CM791" s="451"/>
      <c r="CN791" s="451"/>
      <c r="CO791" s="451"/>
      <c r="CP791" s="451"/>
      <c r="CQ791" s="451"/>
      <c r="CR791" s="451"/>
      <c r="CS791" s="451"/>
      <c r="CT791" s="451"/>
      <c r="CU791" s="451"/>
      <c r="CV791" s="451"/>
      <c r="CW791" s="451"/>
      <c r="CX791" s="451"/>
      <c r="CY791" s="451"/>
      <c r="CZ791" s="451"/>
      <c r="DA791" s="451"/>
      <c r="DB791" s="451"/>
      <c r="DC791" s="451"/>
      <c r="DD791" s="451"/>
      <c r="DE791" s="451"/>
      <c r="DF791" s="451"/>
      <c r="DG791" s="451"/>
      <c r="DH791" s="451"/>
      <c r="DI791" s="451"/>
      <c r="DJ791" s="451"/>
      <c r="DK791" s="451"/>
      <c r="DL791" s="451"/>
      <c r="DM791" s="451"/>
      <c r="DN791" s="451"/>
      <c r="DO791" s="451"/>
      <c r="DP791" s="451"/>
      <c r="DQ791" s="451"/>
      <c r="DR791" s="451"/>
      <c r="DS791" s="451"/>
      <c r="DT791" s="451"/>
      <c r="DU791" s="451"/>
      <c r="DV791" s="451"/>
      <c r="DW791" s="451"/>
      <c r="DX791" s="451"/>
      <c r="DY791" s="451"/>
      <c r="DZ791" s="451"/>
      <c r="EA791" s="451"/>
      <c r="EB791" s="451"/>
      <c r="EC791" s="451"/>
      <c r="ED791" s="451"/>
      <c r="EE791" s="451"/>
      <c r="EF791" s="451"/>
      <c r="EG791" s="451"/>
      <c r="EH791" s="451"/>
      <c r="EI791" s="451"/>
      <c r="EJ791" s="451"/>
      <c r="EK791" s="451"/>
      <c r="EL791" s="451"/>
      <c r="EM791" s="451"/>
      <c r="EN791" s="451"/>
      <c r="EO791" s="451"/>
      <c r="EP791" s="451"/>
      <c r="EQ791" s="451"/>
      <c r="ER791" s="451"/>
      <c r="ES791" s="451"/>
      <c r="ET791" s="451"/>
      <c r="EU791" s="451"/>
      <c r="EV791" s="451"/>
      <c r="EW791" s="451"/>
      <c r="EX791" s="451"/>
      <c r="EY791" s="451"/>
      <c r="EZ791" s="451"/>
      <c r="FA791" s="451"/>
      <c r="FB791" s="451"/>
      <c r="FC791" s="451"/>
      <c r="FD791" s="451"/>
      <c r="FE791" s="451"/>
      <c r="FF791" s="451"/>
      <c r="FG791" s="451"/>
      <c r="FH791" s="451"/>
      <c r="FI791" s="451"/>
      <c r="FJ791" s="451"/>
      <c r="FK791" s="451"/>
      <c r="FL791" s="451"/>
      <c r="FM791" s="451"/>
      <c r="FN791" s="451"/>
    </row>
    <row r="792" spans="1:170" ht="15.75" customHeight="1">
      <c r="A792" s="451"/>
      <c r="B792" s="451"/>
      <c r="C792" s="451"/>
      <c r="D792" s="451"/>
      <c r="E792" s="451"/>
      <c r="F792" s="451"/>
      <c r="G792" s="451"/>
      <c r="H792" s="451"/>
      <c r="I792" s="451"/>
      <c r="J792" s="451"/>
      <c r="K792" s="451"/>
      <c r="L792" s="451"/>
      <c r="M792" s="451"/>
      <c r="N792" s="451"/>
      <c r="O792" s="451"/>
      <c r="P792" s="451"/>
      <c r="Q792" s="451"/>
      <c r="R792" s="451"/>
      <c r="S792" s="451"/>
      <c r="T792" s="451"/>
      <c r="U792" s="451"/>
      <c r="V792" s="451"/>
      <c r="W792" s="451"/>
      <c r="X792" s="451"/>
      <c r="Y792" s="451"/>
      <c r="Z792" s="451"/>
      <c r="AA792" s="451"/>
      <c r="AB792" s="451"/>
      <c r="AC792" s="451"/>
      <c r="AD792" s="451"/>
      <c r="AE792" s="451"/>
      <c r="AF792" s="451"/>
      <c r="AG792" s="451"/>
      <c r="AH792" s="451"/>
      <c r="AI792" s="451"/>
      <c r="AJ792" s="451"/>
      <c r="AK792" s="451"/>
      <c r="AL792" s="451"/>
      <c r="AM792" s="451"/>
      <c r="AN792" s="451"/>
      <c r="AO792" s="451"/>
      <c r="AP792" s="451"/>
      <c r="AQ792" s="451"/>
      <c r="AR792" s="451"/>
      <c r="AS792" s="451"/>
      <c r="AT792" s="451"/>
      <c r="AU792" s="451"/>
      <c r="AV792" s="451"/>
      <c r="AW792" s="451"/>
      <c r="AX792" s="451"/>
      <c r="AY792" s="451"/>
      <c r="AZ792" s="451"/>
      <c r="BA792" s="451"/>
      <c r="BB792" s="451"/>
      <c r="BC792" s="451"/>
      <c r="BD792" s="451"/>
      <c r="BE792" s="451"/>
      <c r="BF792" s="451"/>
      <c r="BG792" s="451"/>
      <c r="BH792" s="451"/>
      <c r="BI792" s="451"/>
      <c r="BJ792" s="451"/>
      <c r="BK792" s="451"/>
      <c r="BL792" s="451"/>
      <c r="BM792" s="451"/>
      <c r="BN792" s="451"/>
      <c r="BO792" s="451"/>
      <c r="BP792" s="451"/>
      <c r="BQ792" s="451"/>
      <c r="BR792" s="451"/>
      <c r="BS792" s="451"/>
      <c r="BT792" s="451"/>
      <c r="BU792" s="451"/>
      <c r="BV792" s="451"/>
      <c r="BW792" s="451"/>
      <c r="BX792" s="451"/>
      <c r="BY792" s="451"/>
      <c r="BZ792" s="451"/>
      <c r="CA792" s="451"/>
      <c r="CB792" s="451"/>
      <c r="CC792" s="451"/>
      <c r="CD792" s="451"/>
      <c r="CE792" s="451"/>
      <c r="CF792" s="451"/>
      <c r="CG792" s="451"/>
      <c r="CH792" s="451"/>
      <c r="CI792" s="451"/>
      <c r="CJ792" s="451"/>
      <c r="CK792" s="451"/>
      <c r="CL792" s="451"/>
      <c r="CM792" s="451"/>
      <c r="CN792" s="451"/>
      <c r="CO792" s="451"/>
      <c r="CP792" s="451"/>
      <c r="CQ792" s="451"/>
      <c r="CR792" s="451"/>
      <c r="CS792" s="451"/>
      <c r="CT792" s="451"/>
      <c r="CU792" s="451"/>
      <c r="CV792" s="451"/>
      <c r="CW792" s="451"/>
      <c r="CX792" s="451"/>
      <c r="CY792" s="451"/>
      <c r="CZ792" s="451"/>
      <c r="DA792" s="451"/>
      <c r="DB792" s="451"/>
      <c r="DC792" s="451"/>
      <c r="DD792" s="451"/>
      <c r="DE792" s="451"/>
      <c r="DF792" s="451"/>
      <c r="DG792" s="451"/>
      <c r="DH792" s="451"/>
      <c r="DI792" s="451"/>
      <c r="DJ792" s="451"/>
      <c r="DK792" s="451"/>
      <c r="DL792" s="451"/>
      <c r="DM792" s="451"/>
      <c r="DN792" s="451"/>
      <c r="DO792" s="451"/>
      <c r="DP792" s="451"/>
      <c r="DQ792" s="451"/>
      <c r="DR792" s="451"/>
      <c r="DS792" s="451"/>
      <c r="DT792" s="451"/>
      <c r="DU792" s="451"/>
      <c r="DV792" s="451"/>
      <c r="DW792" s="451"/>
      <c r="DX792" s="451"/>
      <c r="DY792" s="451"/>
      <c r="DZ792" s="451"/>
      <c r="EA792" s="451"/>
      <c r="EB792" s="451"/>
      <c r="EC792" s="451"/>
      <c r="ED792" s="451"/>
      <c r="EE792" s="451"/>
      <c r="EF792" s="451"/>
      <c r="EG792" s="451"/>
      <c r="EH792" s="451"/>
      <c r="EI792" s="451"/>
      <c r="EJ792" s="451"/>
      <c r="EK792" s="451"/>
      <c r="EL792" s="451"/>
      <c r="EM792" s="451"/>
      <c r="EN792" s="451"/>
      <c r="EO792" s="451"/>
      <c r="EP792" s="451"/>
      <c r="EQ792" s="451"/>
      <c r="ER792" s="451"/>
      <c r="ES792" s="451"/>
      <c r="ET792" s="451"/>
      <c r="EU792" s="451"/>
      <c r="EV792" s="451"/>
      <c r="EW792" s="451"/>
      <c r="EX792" s="451"/>
      <c r="EY792" s="451"/>
      <c r="EZ792" s="451"/>
      <c r="FA792" s="451"/>
      <c r="FB792" s="451"/>
      <c r="FC792" s="451"/>
      <c r="FD792" s="451"/>
      <c r="FE792" s="451"/>
      <c r="FF792" s="451"/>
      <c r="FG792" s="451"/>
      <c r="FH792" s="451"/>
      <c r="FI792" s="451"/>
      <c r="FJ792" s="451"/>
      <c r="FK792" s="451"/>
      <c r="FL792" s="451"/>
      <c r="FM792" s="451"/>
      <c r="FN792" s="451"/>
    </row>
    <row r="793" spans="1:170" ht="15.75" customHeight="1">
      <c r="A793" s="451"/>
      <c r="B793" s="451"/>
      <c r="C793" s="451"/>
      <c r="D793" s="451"/>
      <c r="E793" s="451"/>
      <c r="F793" s="451"/>
      <c r="G793" s="451"/>
      <c r="H793" s="451"/>
      <c r="I793" s="451"/>
      <c r="J793" s="451"/>
      <c r="K793" s="451"/>
      <c r="L793" s="451"/>
      <c r="M793" s="451"/>
      <c r="N793" s="451"/>
      <c r="O793" s="451"/>
      <c r="P793" s="451"/>
      <c r="Q793" s="451"/>
      <c r="R793" s="451"/>
      <c r="S793" s="451"/>
      <c r="T793" s="451"/>
      <c r="U793" s="451"/>
      <c r="V793" s="451"/>
      <c r="W793" s="451"/>
      <c r="X793" s="451"/>
      <c r="Y793" s="451"/>
      <c r="Z793" s="451"/>
      <c r="AA793" s="451"/>
      <c r="AB793" s="451"/>
      <c r="AC793" s="451"/>
      <c r="AD793" s="451"/>
      <c r="AE793" s="451"/>
      <c r="AF793" s="451"/>
      <c r="AG793" s="451"/>
      <c r="AH793" s="451"/>
      <c r="AI793" s="451"/>
      <c r="AJ793" s="451"/>
      <c r="AK793" s="451"/>
      <c r="AL793" s="451"/>
      <c r="AM793" s="451"/>
      <c r="AN793" s="451"/>
      <c r="AO793" s="451"/>
      <c r="AP793" s="451"/>
      <c r="AQ793" s="451"/>
      <c r="AR793" s="451"/>
      <c r="AS793" s="451"/>
      <c r="AT793" s="451"/>
      <c r="AU793" s="451"/>
      <c r="AV793" s="451"/>
      <c r="AW793" s="451"/>
      <c r="AX793" s="451"/>
      <c r="AY793" s="451"/>
      <c r="AZ793" s="451"/>
      <c r="BA793" s="451"/>
      <c r="BB793" s="451"/>
      <c r="BC793" s="451"/>
      <c r="BD793" s="451"/>
      <c r="BE793" s="451"/>
      <c r="BF793" s="451"/>
      <c r="BG793" s="451"/>
      <c r="BH793" s="451"/>
      <c r="BI793" s="451"/>
      <c r="BJ793" s="451"/>
      <c r="BK793" s="451"/>
      <c r="BL793" s="451"/>
      <c r="BM793" s="451"/>
      <c r="BN793" s="451"/>
      <c r="BO793" s="451"/>
      <c r="BP793" s="451"/>
      <c r="BQ793" s="451"/>
      <c r="BR793" s="451"/>
      <c r="BS793" s="451"/>
      <c r="BT793" s="451"/>
      <c r="BU793" s="451"/>
      <c r="BV793" s="451"/>
      <c r="BW793" s="451"/>
      <c r="BX793" s="451"/>
      <c r="BY793" s="451"/>
      <c r="BZ793" s="451"/>
      <c r="CA793" s="451"/>
      <c r="CB793" s="451"/>
      <c r="CC793" s="451"/>
      <c r="CD793" s="451"/>
      <c r="CE793" s="451"/>
      <c r="CF793" s="451"/>
      <c r="CG793" s="451"/>
      <c r="CH793" s="451"/>
      <c r="CI793" s="451"/>
      <c r="CJ793" s="451"/>
      <c r="CK793" s="451"/>
      <c r="CL793" s="451"/>
      <c r="CM793" s="451"/>
      <c r="CN793" s="451"/>
      <c r="CO793" s="451"/>
      <c r="CP793" s="451"/>
      <c r="CQ793" s="451"/>
      <c r="CR793" s="451"/>
      <c r="CS793" s="451"/>
      <c r="CT793" s="451"/>
      <c r="CU793" s="451"/>
      <c r="CV793" s="451"/>
      <c r="CW793" s="451"/>
      <c r="CX793" s="451"/>
      <c r="CY793" s="451"/>
      <c r="CZ793" s="451"/>
      <c r="DA793" s="451"/>
      <c r="DB793" s="451"/>
      <c r="DC793" s="451"/>
      <c r="DD793" s="451"/>
      <c r="DE793" s="451"/>
      <c r="DF793" s="451"/>
      <c r="DG793" s="451"/>
      <c r="DH793" s="451"/>
      <c r="DI793" s="451"/>
      <c r="DJ793" s="451"/>
      <c r="DK793" s="451"/>
      <c r="DL793" s="451"/>
      <c r="DM793" s="451"/>
      <c r="DN793" s="451"/>
      <c r="DO793" s="451"/>
      <c r="DP793" s="451"/>
      <c r="DQ793" s="451"/>
      <c r="DR793" s="451"/>
      <c r="DS793" s="451"/>
      <c r="DT793" s="451"/>
      <c r="DU793" s="451"/>
      <c r="DV793" s="451"/>
      <c r="DW793" s="451"/>
      <c r="DX793" s="451"/>
      <c r="DY793" s="451"/>
      <c r="DZ793" s="451"/>
      <c r="EA793" s="451"/>
      <c r="EB793" s="451"/>
      <c r="EC793" s="451"/>
      <c r="ED793" s="451"/>
      <c r="EE793" s="451"/>
      <c r="EF793" s="451"/>
      <c r="EG793" s="451"/>
      <c r="EH793" s="451"/>
      <c r="EI793" s="451"/>
      <c r="EJ793" s="451"/>
      <c r="EK793" s="451"/>
      <c r="EL793" s="451"/>
      <c r="EM793" s="451"/>
      <c r="EN793" s="451"/>
      <c r="EO793" s="451"/>
      <c r="EP793" s="451"/>
      <c r="EQ793" s="451"/>
      <c r="ER793" s="451"/>
      <c r="ES793" s="451"/>
      <c r="ET793" s="451"/>
      <c r="EU793" s="451"/>
      <c r="EV793" s="451"/>
      <c r="EW793" s="451"/>
      <c r="EX793" s="451"/>
      <c r="EY793" s="451"/>
      <c r="EZ793" s="451"/>
      <c r="FA793" s="451"/>
      <c r="FB793" s="451"/>
      <c r="FC793" s="451"/>
      <c r="FD793" s="451"/>
      <c r="FE793" s="451"/>
      <c r="FF793" s="451"/>
      <c r="FG793" s="451"/>
      <c r="FH793" s="451"/>
      <c r="FI793" s="451"/>
      <c r="FJ793" s="451"/>
      <c r="FK793" s="451"/>
      <c r="FL793" s="451"/>
      <c r="FM793" s="451"/>
      <c r="FN793" s="451"/>
    </row>
    <row r="794" spans="1:170" ht="15.75" customHeight="1">
      <c r="A794" s="451"/>
      <c r="B794" s="451"/>
      <c r="C794" s="451"/>
      <c r="D794" s="451"/>
      <c r="E794" s="451"/>
      <c r="F794" s="451"/>
      <c r="G794" s="451"/>
      <c r="H794" s="451"/>
      <c r="I794" s="451"/>
      <c r="J794" s="451"/>
      <c r="K794" s="451"/>
      <c r="L794" s="451"/>
      <c r="M794" s="451"/>
      <c r="N794" s="451"/>
      <c r="O794" s="451"/>
      <c r="P794" s="451"/>
      <c r="Q794" s="451"/>
      <c r="R794" s="451"/>
      <c r="S794" s="451"/>
      <c r="T794" s="451"/>
      <c r="U794" s="451"/>
      <c r="V794" s="451"/>
      <c r="W794" s="451"/>
      <c r="X794" s="451"/>
      <c r="Y794" s="451"/>
      <c r="Z794" s="451"/>
      <c r="AA794" s="451"/>
      <c r="AB794" s="451"/>
      <c r="AC794" s="451"/>
      <c r="AD794" s="451"/>
      <c r="AE794" s="451"/>
      <c r="AF794" s="451"/>
      <c r="AG794" s="451"/>
      <c r="AH794" s="451"/>
      <c r="AI794" s="451"/>
      <c r="AJ794" s="451"/>
      <c r="AK794" s="451"/>
      <c r="AL794" s="451"/>
      <c r="AM794" s="451"/>
      <c r="AN794" s="451"/>
      <c r="AO794" s="451"/>
      <c r="AP794" s="451"/>
      <c r="AQ794" s="451"/>
      <c r="AR794" s="451"/>
      <c r="AS794" s="451"/>
      <c r="AT794" s="451"/>
      <c r="AU794" s="451"/>
      <c r="AV794" s="451"/>
      <c r="AW794" s="451"/>
      <c r="AX794" s="451"/>
      <c r="AY794" s="451"/>
      <c r="AZ794" s="451"/>
      <c r="BA794" s="451"/>
      <c r="BB794" s="451"/>
      <c r="BC794" s="451"/>
      <c r="BD794" s="451"/>
      <c r="BE794" s="451"/>
      <c r="BF794" s="451"/>
      <c r="BG794" s="451"/>
      <c r="BH794" s="451"/>
      <c r="BI794" s="451"/>
      <c r="BJ794" s="451"/>
      <c r="BK794" s="451"/>
      <c r="BL794" s="451"/>
      <c r="BM794" s="451"/>
      <c r="BN794" s="451"/>
      <c r="BO794" s="451"/>
      <c r="BP794" s="451"/>
      <c r="BQ794" s="451"/>
      <c r="BR794" s="451"/>
      <c r="BS794" s="451"/>
      <c r="BT794" s="451"/>
      <c r="BU794" s="451"/>
      <c r="BV794" s="451"/>
      <c r="BW794" s="451"/>
      <c r="BX794" s="451"/>
      <c r="BY794" s="451"/>
      <c r="BZ794" s="451"/>
      <c r="CA794" s="451"/>
      <c r="CB794" s="451"/>
      <c r="CC794" s="451"/>
      <c r="CD794" s="451"/>
      <c r="CE794" s="451"/>
      <c r="CF794" s="451"/>
      <c r="CG794" s="451"/>
      <c r="CH794" s="451"/>
      <c r="CI794" s="451"/>
      <c r="CJ794" s="451"/>
      <c r="CK794" s="451"/>
      <c r="CL794" s="451"/>
      <c r="CM794" s="451"/>
      <c r="CN794" s="451"/>
      <c r="CO794" s="451"/>
      <c r="CP794" s="451"/>
      <c r="CQ794" s="451"/>
      <c r="CR794" s="451"/>
      <c r="CS794" s="451"/>
      <c r="CT794" s="451"/>
      <c r="CU794" s="451"/>
      <c r="CV794" s="451"/>
      <c r="CW794" s="451"/>
      <c r="CX794" s="451"/>
      <c r="CY794" s="451"/>
      <c r="CZ794" s="451"/>
      <c r="DA794" s="451"/>
      <c r="DB794" s="451"/>
      <c r="DC794" s="451"/>
      <c r="DD794" s="451"/>
      <c r="DE794" s="451"/>
      <c r="DF794" s="451"/>
      <c r="DG794" s="451"/>
      <c r="DH794" s="451"/>
      <c r="DI794" s="451"/>
      <c r="DJ794" s="451"/>
      <c r="DK794" s="451"/>
      <c r="DL794" s="451"/>
      <c r="DM794" s="451"/>
      <c r="DN794" s="451"/>
      <c r="DO794" s="451"/>
      <c r="DP794" s="451"/>
      <c r="DQ794" s="451"/>
      <c r="DR794" s="451"/>
      <c r="DS794" s="451"/>
      <c r="DT794" s="451"/>
      <c r="DU794" s="451"/>
      <c r="DV794" s="451"/>
      <c r="DW794" s="451"/>
      <c r="DX794" s="451"/>
      <c r="DY794" s="451"/>
      <c r="DZ794" s="451"/>
      <c r="EA794" s="451"/>
      <c r="EB794" s="451"/>
      <c r="EC794" s="451"/>
      <c r="ED794" s="451"/>
      <c r="EE794" s="451"/>
      <c r="EF794" s="451"/>
      <c r="EG794" s="451"/>
      <c r="EH794" s="451"/>
      <c r="EI794" s="451"/>
      <c r="EJ794" s="451"/>
      <c r="EK794" s="451"/>
      <c r="EL794" s="451"/>
      <c r="EM794" s="451"/>
      <c r="EN794" s="451"/>
      <c r="EO794" s="451"/>
      <c r="EP794" s="451"/>
      <c r="EQ794" s="451"/>
      <c r="ER794" s="451"/>
      <c r="ES794" s="451"/>
      <c r="ET794" s="451"/>
      <c r="EU794" s="451"/>
      <c r="EV794" s="451"/>
      <c r="EW794" s="451"/>
      <c r="EX794" s="451"/>
      <c r="EY794" s="451"/>
      <c r="EZ794" s="451"/>
      <c r="FA794" s="451"/>
      <c r="FB794" s="451"/>
      <c r="FC794" s="451"/>
      <c r="FD794" s="451"/>
      <c r="FE794" s="451"/>
      <c r="FF794" s="451"/>
      <c r="FG794" s="451"/>
      <c r="FH794" s="451"/>
      <c r="FI794" s="451"/>
      <c r="FJ794" s="451"/>
      <c r="FK794" s="451"/>
      <c r="FL794" s="451"/>
      <c r="FM794" s="451"/>
      <c r="FN794" s="451"/>
    </row>
    <row r="795" spans="1:170" ht="15.75" customHeight="1">
      <c r="A795" s="451"/>
      <c r="B795" s="451"/>
      <c r="C795" s="451"/>
      <c r="D795" s="451"/>
      <c r="E795" s="451"/>
      <c r="F795" s="451"/>
      <c r="G795" s="451"/>
      <c r="H795" s="451"/>
      <c r="I795" s="451"/>
      <c r="J795" s="451"/>
      <c r="K795" s="451"/>
      <c r="L795" s="451"/>
      <c r="M795" s="451"/>
      <c r="N795" s="451"/>
      <c r="O795" s="451"/>
      <c r="P795" s="451"/>
      <c r="Q795" s="451"/>
      <c r="R795" s="451"/>
      <c r="S795" s="451"/>
      <c r="T795" s="451"/>
      <c r="U795" s="451"/>
      <c r="V795" s="451"/>
      <c r="W795" s="451"/>
      <c r="X795" s="451"/>
      <c r="Y795" s="451"/>
      <c r="Z795" s="451"/>
      <c r="AA795" s="451"/>
      <c r="AB795" s="451"/>
      <c r="AC795" s="451"/>
      <c r="AD795" s="451"/>
      <c r="AE795" s="451"/>
      <c r="AF795" s="451"/>
      <c r="AG795" s="451"/>
      <c r="AH795" s="451"/>
      <c r="AI795" s="451"/>
      <c r="AJ795" s="451"/>
      <c r="AK795" s="451"/>
      <c r="AL795" s="451"/>
      <c r="AM795" s="451"/>
      <c r="AN795" s="451"/>
      <c r="AO795" s="451"/>
      <c r="AP795" s="451"/>
      <c r="AQ795" s="451"/>
      <c r="AR795" s="451"/>
      <c r="AS795" s="451"/>
      <c r="AT795" s="451"/>
      <c r="AU795" s="451"/>
      <c r="AV795" s="451"/>
      <c r="AW795" s="451"/>
      <c r="AX795" s="451"/>
      <c r="AY795" s="451"/>
      <c r="AZ795" s="451"/>
      <c r="BA795" s="451"/>
      <c r="BB795" s="451"/>
      <c r="BC795" s="451"/>
      <c r="BD795" s="451"/>
      <c r="BE795" s="451"/>
      <c r="BF795" s="451"/>
      <c r="BG795" s="451"/>
      <c r="BH795" s="451"/>
      <c r="BI795" s="451"/>
      <c r="BJ795" s="451"/>
      <c r="BK795" s="451"/>
      <c r="BL795" s="451"/>
      <c r="BM795" s="451"/>
      <c r="BN795" s="451"/>
      <c r="BO795" s="451"/>
      <c r="BP795" s="451"/>
      <c r="BQ795" s="451"/>
      <c r="BR795" s="451"/>
      <c r="BS795" s="451"/>
      <c r="BT795" s="451"/>
      <c r="BU795" s="451"/>
      <c r="BV795" s="451"/>
      <c r="BW795" s="451"/>
      <c r="BX795" s="451"/>
      <c r="BY795" s="451"/>
      <c r="BZ795" s="451"/>
      <c r="CA795" s="451"/>
      <c r="CB795" s="451"/>
      <c r="CC795" s="451"/>
      <c r="CD795" s="451"/>
      <c r="CE795" s="451"/>
      <c r="CF795" s="451"/>
      <c r="CG795" s="451"/>
      <c r="CH795" s="451"/>
      <c r="CI795" s="451"/>
      <c r="CJ795" s="451"/>
      <c r="CK795" s="451"/>
      <c r="CL795" s="451"/>
      <c r="CM795" s="451"/>
      <c r="CN795" s="451"/>
      <c r="CO795" s="451"/>
      <c r="CP795" s="451"/>
      <c r="CQ795" s="451"/>
      <c r="CR795" s="451"/>
      <c r="CS795" s="451"/>
      <c r="CT795" s="451"/>
      <c r="CU795" s="451"/>
      <c r="CV795" s="451"/>
      <c r="CW795" s="451"/>
      <c r="CX795" s="451"/>
      <c r="CY795" s="451"/>
      <c r="CZ795" s="451"/>
      <c r="DA795" s="451"/>
      <c r="DB795" s="451"/>
      <c r="DC795" s="451"/>
      <c r="DD795" s="451"/>
      <c r="DE795" s="451"/>
      <c r="DF795" s="451"/>
      <c r="DG795" s="451"/>
      <c r="DH795" s="451"/>
      <c r="DI795" s="451"/>
      <c r="DJ795" s="451"/>
      <c r="DK795" s="451"/>
      <c r="DL795" s="451"/>
      <c r="DM795" s="451"/>
      <c r="DN795" s="451"/>
      <c r="DO795" s="451"/>
      <c r="DP795" s="451"/>
      <c r="DQ795" s="451"/>
      <c r="DR795" s="451"/>
      <c r="DS795" s="451"/>
      <c r="DT795" s="451"/>
      <c r="DU795" s="451"/>
      <c r="DV795" s="451"/>
      <c r="DW795" s="451"/>
      <c r="DX795" s="451"/>
      <c r="DY795" s="451"/>
      <c r="DZ795" s="451"/>
      <c r="EA795" s="451"/>
      <c r="EB795" s="451"/>
      <c r="EC795" s="451"/>
      <c r="ED795" s="451"/>
      <c r="EE795" s="451"/>
      <c r="EF795" s="451"/>
      <c r="EG795" s="451"/>
      <c r="EH795" s="451"/>
      <c r="EI795" s="451"/>
      <c r="EJ795" s="451"/>
      <c r="EK795" s="451"/>
      <c r="EL795" s="451"/>
      <c r="EM795" s="451"/>
      <c r="EN795" s="451"/>
      <c r="EO795" s="451"/>
      <c r="EP795" s="451"/>
      <c r="EQ795" s="451"/>
      <c r="ER795" s="451"/>
      <c r="ES795" s="451"/>
      <c r="ET795" s="451"/>
      <c r="EU795" s="451"/>
      <c r="EV795" s="451"/>
      <c r="EW795" s="451"/>
      <c r="EX795" s="451"/>
      <c r="EY795" s="451"/>
      <c r="EZ795" s="451"/>
      <c r="FA795" s="451"/>
      <c r="FB795" s="451"/>
      <c r="FC795" s="451"/>
      <c r="FD795" s="451"/>
      <c r="FE795" s="451"/>
      <c r="FF795" s="451"/>
      <c r="FG795" s="451"/>
      <c r="FH795" s="451"/>
      <c r="FI795" s="451"/>
      <c r="FJ795" s="451"/>
      <c r="FK795" s="451"/>
      <c r="FL795" s="451"/>
      <c r="FM795" s="451"/>
      <c r="FN795" s="451"/>
    </row>
    <row r="796" spans="1:170" ht="15.75" customHeight="1">
      <c r="A796" s="451"/>
      <c r="B796" s="451"/>
      <c r="C796" s="451"/>
      <c r="D796" s="451"/>
      <c r="E796" s="451"/>
      <c r="F796" s="451"/>
      <c r="G796" s="451"/>
      <c r="H796" s="451"/>
      <c r="I796" s="451"/>
      <c r="J796" s="451"/>
      <c r="K796" s="451"/>
      <c r="L796" s="451"/>
      <c r="M796" s="451"/>
      <c r="N796" s="451"/>
      <c r="O796" s="451"/>
      <c r="P796" s="451"/>
      <c r="Q796" s="451"/>
      <c r="R796" s="451"/>
      <c r="S796" s="451"/>
      <c r="T796" s="451"/>
      <c r="U796" s="451"/>
      <c r="V796" s="451"/>
      <c r="W796" s="451"/>
      <c r="X796" s="451"/>
      <c r="Y796" s="451"/>
      <c r="Z796" s="451"/>
      <c r="AA796" s="451"/>
      <c r="AB796" s="451"/>
      <c r="AC796" s="451"/>
      <c r="AD796" s="451"/>
      <c r="AE796" s="451"/>
      <c r="AF796" s="451"/>
      <c r="AG796" s="451"/>
      <c r="AH796" s="451"/>
      <c r="AI796" s="451"/>
      <c r="AJ796" s="451"/>
      <c r="AK796" s="451"/>
      <c r="AL796" s="451"/>
      <c r="AM796" s="451"/>
      <c r="AN796" s="451"/>
      <c r="AO796" s="451"/>
      <c r="AP796" s="451"/>
      <c r="AQ796" s="451"/>
      <c r="AR796" s="451"/>
      <c r="AS796" s="451"/>
      <c r="AT796" s="451"/>
      <c r="AU796" s="451"/>
      <c r="AV796" s="451"/>
      <c r="AW796" s="451"/>
      <c r="AX796" s="451"/>
      <c r="AY796" s="451"/>
      <c r="AZ796" s="451"/>
      <c r="BA796" s="451"/>
      <c r="BB796" s="451"/>
      <c r="BC796" s="451"/>
      <c r="BD796" s="451"/>
      <c r="BE796" s="451"/>
      <c r="BF796" s="451"/>
      <c r="BG796" s="451"/>
      <c r="BH796" s="451"/>
      <c r="BI796" s="451"/>
      <c r="BJ796" s="451"/>
      <c r="BK796" s="451"/>
      <c r="BL796" s="451"/>
      <c r="BM796" s="451"/>
      <c r="BN796" s="451"/>
      <c r="BO796" s="451"/>
      <c r="BP796" s="451"/>
      <c r="BQ796" s="451"/>
      <c r="BR796" s="451"/>
      <c r="BS796" s="451"/>
      <c r="BT796" s="451"/>
      <c r="BU796" s="451"/>
      <c r="BV796" s="451"/>
      <c r="BW796" s="451"/>
      <c r="BX796" s="451"/>
      <c r="BY796" s="451"/>
      <c r="BZ796" s="451"/>
      <c r="CA796" s="451"/>
      <c r="CB796" s="451"/>
      <c r="CC796" s="451"/>
      <c r="CD796" s="451"/>
      <c r="CE796" s="451"/>
      <c r="CF796" s="451"/>
      <c r="CG796" s="451"/>
      <c r="CH796" s="451"/>
      <c r="CI796" s="451"/>
      <c r="CJ796" s="451"/>
      <c r="CK796" s="451"/>
      <c r="CL796" s="451"/>
      <c r="CM796" s="451"/>
      <c r="CN796" s="451"/>
      <c r="CO796" s="451"/>
      <c r="CP796" s="451"/>
      <c r="CQ796" s="451"/>
      <c r="CR796" s="451"/>
      <c r="CS796" s="451"/>
      <c r="CT796" s="451"/>
      <c r="CU796" s="451"/>
      <c r="CV796" s="451"/>
      <c r="CW796" s="451"/>
      <c r="CX796" s="451"/>
      <c r="CY796" s="451"/>
      <c r="CZ796" s="451"/>
      <c r="DA796" s="451"/>
      <c r="DB796" s="451"/>
      <c r="DC796" s="451"/>
      <c r="DD796" s="451"/>
      <c r="DE796" s="451"/>
      <c r="DF796" s="451"/>
      <c r="DG796" s="451"/>
      <c r="DH796" s="451"/>
      <c r="DI796" s="451"/>
      <c r="DJ796" s="451"/>
      <c r="DK796" s="451"/>
      <c r="DL796" s="451"/>
      <c r="DM796" s="451"/>
      <c r="DN796" s="451"/>
      <c r="DO796" s="451"/>
      <c r="DP796" s="451"/>
      <c r="DQ796" s="451"/>
      <c r="DR796" s="451"/>
      <c r="DS796" s="451"/>
      <c r="DT796" s="451"/>
      <c r="DU796" s="451"/>
      <c r="DV796" s="451"/>
      <c r="DW796" s="451"/>
      <c r="DX796" s="451"/>
      <c r="DY796" s="451"/>
      <c r="DZ796" s="451"/>
      <c r="EA796" s="451"/>
      <c r="EB796" s="451"/>
      <c r="EC796" s="451"/>
      <c r="ED796" s="451"/>
      <c r="EE796" s="451"/>
      <c r="EF796" s="451"/>
      <c r="EG796" s="451"/>
      <c r="EH796" s="451"/>
      <c r="EI796" s="451"/>
      <c r="EJ796" s="451"/>
      <c r="EK796" s="451"/>
      <c r="EL796" s="451"/>
      <c r="EM796" s="451"/>
      <c r="EN796" s="451"/>
      <c r="EO796" s="451"/>
      <c r="EP796" s="451"/>
      <c r="EQ796" s="451"/>
      <c r="ER796" s="451"/>
      <c r="ES796" s="451"/>
      <c r="ET796" s="451"/>
      <c r="EU796" s="451"/>
      <c r="EV796" s="451"/>
      <c r="EW796" s="451"/>
      <c r="EX796" s="451"/>
      <c r="EY796" s="451"/>
      <c r="EZ796" s="451"/>
      <c r="FA796" s="451"/>
      <c r="FB796" s="451"/>
      <c r="FC796" s="451"/>
      <c r="FD796" s="451"/>
      <c r="FE796" s="451"/>
      <c r="FF796" s="451"/>
      <c r="FG796" s="451"/>
      <c r="FH796" s="451"/>
      <c r="FI796" s="451"/>
      <c r="FJ796" s="451"/>
      <c r="FK796" s="451"/>
      <c r="FL796" s="451"/>
      <c r="FM796" s="451"/>
      <c r="FN796" s="451"/>
    </row>
    <row r="797" spans="1:170" ht="15.75" customHeight="1">
      <c r="A797" s="451"/>
      <c r="B797" s="451"/>
      <c r="C797" s="451"/>
      <c r="D797" s="451"/>
      <c r="E797" s="451"/>
      <c r="F797" s="451"/>
      <c r="G797" s="451"/>
      <c r="H797" s="451"/>
      <c r="I797" s="451"/>
      <c r="J797" s="451"/>
      <c r="K797" s="451"/>
      <c r="L797" s="451"/>
      <c r="M797" s="451"/>
      <c r="N797" s="451"/>
      <c r="O797" s="451"/>
      <c r="P797" s="451"/>
      <c r="Q797" s="451"/>
      <c r="R797" s="451"/>
      <c r="S797" s="451"/>
      <c r="T797" s="451"/>
      <c r="U797" s="451"/>
      <c r="V797" s="451"/>
      <c r="W797" s="451"/>
      <c r="X797" s="451"/>
      <c r="Y797" s="451"/>
      <c r="Z797" s="451"/>
      <c r="AA797" s="451"/>
      <c r="AB797" s="451"/>
      <c r="AC797" s="451"/>
      <c r="AD797" s="451"/>
      <c r="AE797" s="451"/>
      <c r="AF797" s="451"/>
      <c r="AG797" s="451"/>
      <c r="AH797" s="451"/>
      <c r="AI797" s="451"/>
      <c r="AJ797" s="451"/>
      <c r="AK797" s="451"/>
      <c r="AL797" s="451"/>
      <c r="AM797" s="451"/>
      <c r="AN797" s="451"/>
      <c r="AO797" s="451"/>
      <c r="AP797" s="451"/>
      <c r="AQ797" s="451"/>
      <c r="AR797" s="451"/>
      <c r="AS797" s="451"/>
      <c r="AT797" s="451"/>
      <c r="AU797" s="451"/>
      <c r="AV797" s="451"/>
      <c r="AW797" s="451"/>
      <c r="AX797" s="451"/>
      <c r="AY797" s="451"/>
      <c r="AZ797" s="451"/>
      <c r="BA797" s="451"/>
      <c r="BB797" s="451"/>
      <c r="BC797" s="451"/>
      <c r="BD797" s="451"/>
      <c r="BE797" s="451"/>
      <c r="BF797" s="451"/>
      <c r="BG797" s="451"/>
      <c r="BH797" s="451"/>
      <c r="BI797" s="451"/>
      <c r="BJ797" s="451"/>
      <c r="BK797" s="451"/>
      <c r="BL797" s="451"/>
      <c r="BM797" s="451"/>
      <c r="BN797" s="451"/>
      <c r="BO797" s="451"/>
      <c r="BP797" s="451"/>
      <c r="BQ797" s="451"/>
      <c r="BR797" s="451"/>
      <c r="BS797" s="451"/>
      <c r="BT797" s="451"/>
      <c r="BU797" s="451"/>
      <c r="BV797" s="451"/>
      <c r="BW797" s="451"/>
      <c r="BX797" s="451"/>
      <c r="BY797" s="451"/>
      <c r="BZ797" s="451"/>
      <c r="CA797" s="451"/>
      <c r="CB797" s="451"/>
      <c r="CC797" s="451"/>
      <c r="CD797" s="451"/>
      <c r="CE797" s="451"/>
      <c r="CF797" s="451"/>
      <c r="CG797" s="451"/>
      <c r="CH797" s="451"/>
      <c r="CI797" s="451"/>
      <c r="CJ797" s="451"/>
      <c r="CK797" s="451"/>
      <c r="CL797" s="451"/>
      <c r="CM797" s="451"/>
      <c r="CN797" s="451"/>
      <c r="CO797" s="451"/>
      <c r="CP797" s="451"/>
      <c r="CQ797" s="451"/>
      <c r="CR797" s="451"/>
      <c r="CS797" s="451"/>
      <c r="CT797" s="451"/>
      <c r="CU797" s="451"/>
      <c r="CV797" s="451"/>
      <c r="CW797" s="451"/>
      <c r="CX797" s="451"/>
      <c r="CY797" s="451"/>
      <c r="CZ797" s="451"/>
      <c r="DA797" s="451"/>
      <c r="DB797" s="451"/>
      <c r="DC797" s="451"/>
      <c r="DD797" s="451"/>
      <c r="DE797" s="451"/>
      <c r="DF797" s="451"/>
      <c r="DG797" s="451"/>
      <c r="DH797" s="451"/>
      <c r="DI797" s="451"/>
      <c r="DJ797" s="451"/>
      <c r="DK797" s="451"/>
      <c r="DL797" s="451"/>
      <c r="DM797" s="451"/>
      <c r="DN797" s="451"/>
      <c r="DO797" s="451"/>
      <c r="DP797" s="451"/>
      <c r="DQ797" s="451"/>
      <c r="DR797" s="451"/>
      <c r="DS797" s="451"/>
      <c r="DT797" s="451"/>
      <c r="DU797" s="451"/>
      <c r="DV797" s="451"/>
      <c r="DW797" s="451"/>
      <c r="DX797" s="451"/>
      <c r="DY797" s="451"/>
      <c r="DZ797" s="451"/>
      <c r="EA797" s="451"/>
      <c r="EB797" s="451"/>
      <c r="EC797" s="451"/>
      <c r="ED797" s="451"/>
      <c r="EE797" s="451"/>
      <c r="EF797" s="451"/>
      <c r="EG797" s="451"/>
      <c r="EH797" s="451"/>
      <c r="EI797" s="451"/>
      <c r="EJ797" s="451"/>
      <c r="EK797" s="451"/>
      <c r="EL797" s="451"/>
      <c r="EM797" s="451"/>
      <c r="EN797" s="451"/>
      <c r="EO797" s="451"/>
      <c r="EP797" s="451"/>
      <c r="EQ797" s="451"/>
      <c r="ER797" s="451"/>
      <c r="ES797" s="451"/>
      <c r="ET797" s="451"/>
      <c r="EU797" s="451"/>
      <c r="EV797" s="451"/>
      <c r="EW797" s="451"/>
      <c r="EX797" s="451"/>
      <c r="EY797" s="451"/>
      <c r="EZ797" s="451"/>
      <c r="FA797" s="451"/>
      <c r="FB797" s="451"/>
      <c r="FC797" s="451"/>
      <c r="FD797" s="451"/>
      <c r="FE797" s="451"/>
      <c r="FF797" s="451"/>
      <c r="FG797" s="451"/>
      <c r="FH797" s="451"/>
      <c r="FI797" s="451"/>
      <c r="FJ797" s="451"/>
      <c r="FK797" s="451"/>
      <c r="FL797" s="451"/>
      <c r="FM797" s="451"/>
      <c r="FN797" s="451"/>
    </row>
    <row r="798" spans="1:170" ht="15.75" customHeight="1">
      <c r="A798" s="451"/>
      <c r="B798" s="451"/>
      <c r="C798" s="451"/>
      <c r="D798" s="451"/>
      <c r="E798" s="451"/>
      <c r="F798" s="451"/>
      <c r="G798" s="451"/>
      <c r="H798" s="451"/>
      <c r="I798" s="451"/>
      <c r="J798" s="451"/>
      <c r="K798" s="451"/>
      <c r="L798" s="451"/>
      <c r="M798" s="451"/>
      <c r="N798" s="451"/>
      <c r="O798" s="451"/>
      <c r="P798" s="451"/>
      <c r="Q798" s="451"/>
      <c r="R798" s="451"/>
      <c r="S798" s="451"/>
      <c r="T798" s="451"/>
      <c r="U798" s="451"/>
      <c r="V798" s="451"/>
      <c r="W798" s="451"/>
      <c r="X798" s="451"/>
      <c r="Y798" s="451"/>
      <c r="Z798" s="451"/>
      <c r="AA798" s="451"/>
      <c r="AB798" s="451"/>
      <c r="AC798" s="451"/>
      <c r="AD798" s="451"/>
      <c r="AE798" s="451"/>
      <c r="AF798" s="451"/>
      <c r="AG798" s="451"/>
      <c r="AH798" s="451"/>
      <c r="AI798" s="451"/>
      <c r="AJ798" s="451"/>
      <c r="AK798" s="451"/>
      <c r="AL798" s="451"/>
      <c r="AM798" s="451"/>
      <c r="AN798" s="451"/>
      <c r="AO798" s="451"/>
      <c r="AP798" s="451"/>
      <c r="AQ798" s="451"/>
      <c r="AR798" s="451"/>
      <c r="AS798" s="451"/>
      <c r="AT798" s="451"/>
      <c r="AU798" s="451"/>
      <c r="AV798" s="451"/>
      <c r="AW798" s="451"/>
      <c r="AX798" s="451"/>
      <c r="AY798" s="451"/>
      <c r="AZ798" s="451"/>
      <c r="BA798" s="451"/>
      <c r="BB798" s="451"/>
      <c r="BC798" s="451"/>
      <c r="BD798" s="451"/>
      <c r="BE798" s="451"/>
      <c r="BF798" s="451"/>
      <c r="BG798" s="451"/>
      <c r="BH798" s="451"/>
      <c r="BI798" s="451"/>
      <c r="BJ798" s="451"/>
      <c r="BK798" s="451"/>
      <c r="BL798" s="451"/>
      <c r="BM798" s="451"/>
      <c r="BN798" s="451"/>
      <c r="BO798" s="451"/>
      <c r="BP798" s="451"/>
      <c r="BQ798" s="451"/>
      <c r="BR798" s="451"/>
      <c r="BS798" s="451"/>
      <c r="BT798" s="451"/>
      <c r="BU798" s="451"/>
      <c r="BV798" s="451"/>
      <c r="BW798" s="451"/>
      <c r="BX798" s="451"/>
      <c r="BY798" s="451"/>
      <c r="BZ798" s="451"/>
      <c r="CA798" s="451"/>
      <c r="CB798" s="451"/>
      <c r="CC798" s="451"/>
      <c r="CD798" s="451"/>
      <c r="CE798" s="451"/>
      <c r="CF798" s="451"/>
      <c r="CG798" s="451"/>
      <c r="CH798" s="451"/>
      <c r="CI798" s="451"/>
      <c r="CJ798" s="451"/>
      <c r="CK798" s="451"/>
      <c r="CL798" s="451"/>
      <c r="CM798" s="451"/>
      <c r="CN798" s="451"/>
      <c r="CO798" s="451"/>
      <c r="CP798" s="451"/>
      <c r="CQ798" s="451"/>
      <c r="CR798" s="451"/>
      <c r="CS798" s="451"/>
      <c r="CT798" s="451"/>
      <c r="CU798" s="451"/>
      <c r="CV798" s="451"/>
      <c r="CW798" s="451"/>
      <c r="CX798" s="451"/>
      <c r="CY798" s="451"/>
      <c r="CZ798" s="451"/>
      <c r="DA798" s="451"/>
      <c r="DB798" s="451"/>
      <c r="DC798" s="451"/>
      <c r="DD798" s="451"/>
      <c r="DE798" s="451"/>
      <c r="DF798" s="451"/>
      <c r="DG798" s="451"/>
      <c r="DH798" s="451"/>
      <c r="DI798" s="451"/>
      <c r="DJ798" s="451"/>
      <c r="DK798" s="451"/>
      <c r="DL798" s="451"/>
      <c r="DM798" s="451"/>
      <c r="DN798" s="451"/>
      <c r="DO798" s="451"/>
      <c r="DP798" s="451"/>
      <c r="DQ798" s="451"/>
      <c r="DR798" s="451"/>
      <c r="DS798" s="451"/>
      <c r="DT798" s="451"/>
      <c r="DU798" s="451"/>
      <c r="DV798" s="451"/>
      <c r="DW798" s="451"/>
      <c r="DX798" s="451"/>
      <c r="DY798" s="451"/>
      <c r="DZ798" s="451"/>
      <c r="EA798" s="451"/>
      <c r="EB798" s="451"/>
      <c r="EC798" s="451"/>
      <c r="ED798" s="451"/>
      <c r="EE798" s="451"/>
      <c r="EF798" s="451"/>
      <c r="EG798" s="451"/>
      <c r="EH798" s="451"/>
      <c r="EI798" s="451"/>
      <c r="EJ798" s="451"/>
      <c r="EK798" s="451"/>
      <c r="EL798" s="451"/>
      <c r="EM798" s="451"/>
      <c r="EN798" s="451"/>
      <c r="EO798" s="451"/>
      <c r="EP798" s="451"/>
      <c r="EQ798" s="451"/>
      <c r="ER798" s="451"/>
      <c r="ES798" s="451"/>
      <c r="ET798" s="451"/>
      <c r="EU798" s="451"/>
      <c r="EV798" s="451"/>
      <c r="EW798" s="451"/>
      <c r="EX798" s="451"/>
      <c r="EY798" s="451"/>
      <c r="EZ798" s="451"/>
      <c r="FA798" s="451"/>
      <c r="FB798" s="451"/>
      <c r="FC798" s="451"/>
      <c r="FD798" s="451"/>
      <c r="FE798" s="451"/>
      <c r="FF798" s="451"/>
      <c r="FG798" s="451"/>
      <c r="FH798" s="451"/>
      <c r="FI798" s="451"/>
      <c r="FJ798" s="451"/>
      <c r="FK798" s="451"/>
      <c r="FL798" s="451"/>
      <c r="FM798" s="451"/>
      <c r="FN798" s="451"/>
    </row>
    <row r="799" spans="1:170" ht="15.75" customHeight="1">
      <c r="A799" s="451"/>
      <c r="B799" s="451"/>
      <c r="C799" s="451"/>
      <c r="D799" s="451"/>
      <c r="E799" s="451"/>
      <c r="F799" s="451"/>
      <c r="G799" s="451"/>
      <c r="H799" s="451"/>
      <c r="I799" s="451"/>
      <c r="J799" s="451"/>
      <c r="K799" s="451"/>
      <c r="L799" s="451"/>
      <c r="M799" s="451"/>
      <c r="N799" s="451"/>
      <c r="O799" s="451"/>
      <c r="P799" s="451"/>
      <c r="Q799" s="451"/>
      <c r="R799" s="451"/>
      <c r="S799" s="451"/>
      <c r="T799" s="451"/>
      <c r="U799" s="451"/>
      <c r="V799" s="451"/>
      <c r="W799" s="451"/>
      <c r="X799" s="451"/>
      <c r="Y799" s="451"/>
      <c r="Z799" s="451"/>
      <c r="AA799" s="451"/>
      <c r="AB799" s="451"/>
      <c r="AC799" s="451"/>
      <c r="AD799" s="451"/>
      <c r="AE799" s="451"/>
      <c r="AF799" s="451"/>
      <c r="AG799" s="451"/>
      <c r="AH799" s="451"/>
      <c r="AI799" s="451"/>
      <c r="AJ799" s="451"/>
      <c r="AK799" s="451"/>
      <c r="AL799" s="451"/>
      <c r="AM799" s="451"/>
      <c r="AN799" s="451"/>
      <c r="AO799" s="451"/>
      <c r="AP799" s="451"/>
      <c r="AQ799" s="451"/>
      <c r="AR799" s="451"/>
      <c r="AS799" s="451"/>
      <c r="AT799" s="451"/>
      <c r="AU799" s="451"/>
      <c r="AV799" s="451"/>
      <c r="AW799" s="451"/>
      <c r="AX799" s="451"/>
      <c r="AY799" s="451"/>
      <c r="AZ799" s="451"/>
      <c r="BA799" s="451"/>
      <c r="BB799" s="451"/>
      <c r="BC799" s="451"/>
      <c r="BD799" s="451"/>
      <c r="BE799" s="451"/>
      <c r="BF799" s="451"/>
      <c r="BG799" s="451"/>
      <c r="BH799" s="451"/>
      <c r="BI799" s="451"/>
      <c r="BJ799" s="451"/>
      <c r="BK799" s="451"/>
      <c r="BL799" s="451"/>
      <c r="BM799" s="451"/>
      <c r="BN799" s="451"/>
      <c r="BO799" s="451"/>
      <c r="BP799" s="451"/>
      <c r="BQ799" s="451"/>
      <c r="BR799" s="451"/>
      <c r="BS799" s="451"/>
      <c r="BT799" s="451"/>
      <c r="BU799" s="451"/>
      <c r="BV799" s="451"/>
      <c r="BW799" s="451"/>
      <c r="BX799" s="451"/>
      <c r="BY799" s="451"/>
      <c r="BZ799" s="451"/>
      <c r="CA799" s="451"/>
      <c r="CB799" s="451"/>
      <c r="CC799" s="451"/>
      <c r="CD799" s="451"/>
      <c r="CE799" s="451"/>
      <c r="CF799" s="451"/>
      <c r="CG799" s="451"/>
      <c r="CH799" s="451"/>
      <c r="CI799" s="451"/>
      <c r="CJ799" s="451"/>
      <c r="CK799" s="451"/>
      <c r="CL799" s="451"/>
      <c r="CM799" s="451"/>
      <c r="CN799" s="451"/>
      <c r="CO799" s="451"/>
      <c r="CP799" s="451"/>
      <c r="CQ799" s="451"/>
      <c r="CR799" s="451"/>
      <c r="CS799" s="451"/>
      <c r="CT799" s="451"/>
      <c r="CU799" s="451"/>
      <c r="CV799" s="451"/>
      <c r="CW799" s="451"/>
      <c r="CX799" s="451"/>
      <c r="CY799" s="451"/>
      <c r="CZ799" s="451"/>
      <c r="DA799" s="451"/>
      <c r="DB799" s="451"/>
      <c r="DC799" s="451"/>
      <c r="DD799" s="451"/>
      <c r="DE799" s="451"/>
      <c r="DF799" s="451"/>
      <c r="DG799" s="451"/>
      <c r="DH799" s="451"/>
      <c r="DI799" s="451"/>
      <c r="DJ799" s="451"/>
      <c r="DK799" s="451"/>
      <c r="DL799" s="451"/>
      <c r="DM799" s="451"/>
      <c r="DN799" s="451"/>
      <c r="DO799" s="451"/>
      <c r="DP799" s="451"/>
      <c r="DQ799" s="451"/>
      <c r="DR799" s="451"/>
      <c r="DS799" s="451"/>
      <c r="DT799" s="451"/>
      <c r="DU799" s="451"/>
      <c r="DV799" s="451"/>
      <c r="DW799" s="451"/>
      <c r="DX799" s="451"/>
      <c r="DY799" s="451"/>
      <c r="DZ799" s="451"/>
      <c r="EA799" s="451"/>
      <c r="EB799" s="451"/>
      <c r="EC799" s="451"/>
      <c r="ED799" s="451"/>
      <c r="EE799" s="451"/>
      <c r="EF799" s="451"/>
      <c r="EG799" s="451"/>
      <c r="EH799" s="451"/>
      <c r="EI799" s="451"/>
      <c r="EJ799" s="451"/>
      <c r="EK799" s="451"/>
      <c r="EL799" s="451"/>
      <c r="EM799" s="451"/>
      <c r="EN799" s="451"/>
      <c r="EO799" s="451"/>
      <c r="EP799" s="451"/>
      <c r="EQ799" s="451"/>
      <c r="ER799" s="451"/>
      <c r="ES799" s="451"/>
      <c r="ET799" s="451"/>
      <c r="EU799" s="451"/>
      <c r="EV799" s="451"/>
      <c r="EW799" s="451"/>
      <c r="EX799" s="451"/>
      <c r="EY799" s="451"/>
      <c r="EZ799" s="451"/>
      <c r="FA799" s="451"/>
      <c r="FB799" s="451"/>
      <c r="FC799" s="451"/>
      <c r="FD799" s="451"/>
      <c r="FE799" s="451"/>
      <c r="FF799" s="451"/>
      <c r="FG799" s="451"/>
      <c r="FH799" s="451"/>
      <c r="FI799" s="451"/>
      <c r="FJ799" s="451"/>
      <c r="FK799" s="451"/>
      <c r="FL799" s="451"/>
      <c r="FM799" s="451"/>
      <c r="FN799" s="451"/>
    </row>
    <row r="800" spans="1:170" ht="15.75" customHeight="1">
      <c r="A800" s="451"/>
      <c r="B800" s="451"/>
      <c r="C800" s="451"/>
      <c r="D800" s="451"/>
      <c r="E800" s="451"/>
      <c r="F800" s="451"/>
      <c r="G800" s="451"/>
      <c r="H800" s="451"/>
      <c r="I800" s="451"/>
      <c r="J800" s="451"/>
      <c r="K800" s="451"/>
      <c r="L800" s="451"/>
      <c r="M800" s="451"/>
      <c r="N800" s="451"/>
      <c r="O800" s="451"/>
      <c r="P800" s="451"/>
      <c r="Q800" s="451"/>
      <c r="R800" s="451"/>
      <c r="S800" s="451"/>
      <c r="T800" s="451"/>
      <c r="U800" s="451"/>
      <c r="V800" s="451"/>
      <c r="W800" s="451"/>
      <c r="X800" s="451"/>
      <c r="Y800" s="451"/>
      <c r="Z800" s="451"/>
      <c r="AA800" s="451"/>
      <c r="AB800" s="451"/>
      <c r="AC800" s="451"/>
      <c r="AD800" s="451"/>
      <c r="AE800" s="451"/>
      <c r="AF800" s="451"/>
      <c r="AG800" s="451"/>
      <c r="AH800" s="451"/>
      <c r="AI800" s="451"/>
      <c r="AJ800" s="451"/>
      <c r="AK800" s="451"/>
      <c r="AL800" s="451"/>
      <c r="AM800" s="451"/>
      <c r="AN800" s="451"/>
      <c r="AO800" s="451"/>
      <c r="AP800" s="451"/>
      <c r="AQ800" s="451"/>
      <c r="AR800" s="451"/>
      <c r="AS800" s="451"/>
      <c r="AT800" s="451"/>
      <c r="AU800" s="451"/>
      <c r="AV800" s="451"/>
      <c r="AW800" s="451"/>
      <c r="AX800" s="451"/>
      <c r="AY800" s="451"/>
      <c r="AZ800" s="451"/>
      <c r="BA800" s="451"/>
      <c r="BB800" s="451"/>
      <c r="BC800" s="451"/>
      <c r="BD800" s="451"/>
      <c r="BE800" s="451"/>
      <c r="BF800" s="451"/>
      <c r="BG800" s="451"/>
      <c r="BH800" s="451"/>
      <c r="BI800" s="451"/>
      <c r="BJ800" s="451"/>
      <c r="BK800" s="451"/>
      <c r="BL800" s="451"/>
      <c r="BM800" s="451"/>
      <c r="BN800" s="451"/>
      <c r="BO800" s="451"/>
      <c r="BP800" s="451"/>
      <c r="BQ800" s="451"/>
      <c r="BR800" s="451"/>
      <c r="BS800" s="451"/>
      <c r="BT800" s="451"/>
      <c r="BU800" s="451"/>
      <c r="BV800" s="451"/>
      <c r="BW800" s="451"/>
      <c r="BX800" s="451"/>
      <c r="BY800" s="451"/>
      <c r="BZ800" s="451"/>
      <c r="CA800" s="451"/>
      <c r="CB800" s="451"/>
      <c r="CC800" s="451"/>
      <c r="CD800" s="451"/>
      <c r="CE800" s="451"/>
      <c r="CF800" s="451"/>
      <c r="CG800" s="451"/>
      <c r="CH800" s="451"/>
      <c r="CI800" s="451"/>
      <c r="CJ800" s="451"/>
      <c r="CK800" s="451"/>
      <c r="CL800" s="451"/>
      <c r="CM800" s="451"/>
      <c r="CN800" s="451"/>
      <c r="CO800" s="451"/>
      <c r="CP800" s="451"/>
      <c r="CQ800" s="451"/>
      <c r="CR800" s="451"/>
      <c r="CS800" s="451"/>
      <c r="CT800" s="451"/>
      <c r="CU800" s="451"/>
      <c r="CV800" s="451"/>
      <c r="CW800" s="451"/>
      <c r="CX800" s="451"/>
      <c r="CY800" s="451"/>
      <c r="CZ800" s="451"/>
      <c r="DA800" s="451"/>
      <c r="DB800" s="451"/>
      <c r="DC800" s="451"/>
      <c r="DD800" s="451"/>
      <c r="DE800" s="451"/>
      <c r="DF800" s="451"/>
      <c r="DG800" s="451"/>
      <c r="DH800" s="451"/>
      <c r="DI800" s="451"/>
      <c r="DJ800" s="451"/>
      <c r="DK800" s="451"/>
      <c r="DL800" s="451"/>
      <c r="DM800" s="451"/>
      <c r="DN800" s="451"/>
      <c r="DO800" s="451"/>
      <c r="DP800" s="451"/>
      <c r="DQ800" s="451"/>
      <c r="DR800" s="451"/>
      <c r="DS800" s="451"/>
      <c r="DT800" s="451"/>
      <c r="DU800" s="451"/>
      <c r="DV800" s="451"/>
      <c r="DW800" s="451"/>
      <c r="DX800" s="451"/>
      <c r="DY800" s="451"/>
      <c r="DZ800" s="451"/>
      <c r="EA800" s="451"/>
      <c r="EB800" s="451"/>
      <c r="EC800" s="451"/>
      <c r="ED800" s="451"/>
      <c r="EE800" s="451"/>
      <c r="EF800" s="451"/>
      <c r="EG800" s="451"/>
      <c r="EH800" s="451"/>
      <c r="EI800" s="451"/>
      <c r="EJ800" s="451"/>
      <c r="EK800" s="451"/>
      <c r="EL800" s="451"/>
      <c r="EM800" s="451"/>
      <c r="EN800" s="451"/>
      <c r="EO800" s="451"/>
      <c r="EP800" s="451"/>
      <c r="EQ800" s="451"/>
      <c r="ER800" s="451"/>
      <c r="ES800" s="451"/>
      <c r="ET800" s="451"/>
      <c r="EU800" s="451"/>
      <c r="EV800" s="451"/>
      <c r="EW800" s="451"/>
      <c r="EX800" s="451"/>
      <c r="EY800" s="451"/>
      <c r="EZ800" s="451"/>
      <c r="FA800" s="451"/>
      <c r="FB800" s="451"/>
      <c r="FC800" s="451"/>
      <c r="FD800" s="451"/>
      <c r="FE800" s="451"/>
      <c r="FF800" s="451"/>
      <c r="FG800" s="451"/>
      <c r="FH800" s="451"/>
      <c r="FI800" s="451"/>
      <c r="FJ800" s="451"/>
      <c r="FK800" s="451"/>
      <c r="FL800" s="451"/>
      <c r="FM800" s="451"/>
      <c r="FN800" s="451"/>
    </row>
    <row r="801" spans="1:170" ht="15.75" customHeight="1">
      <c r="A801" s="451"/>
      <c r="B801" s="451"/>
      <c r="C801" s="451"/>
      <c r="D801" s="451"/>
      <c r="E801" s="451"/>
      <c r="F801" s="451"/>
      <c r="G801" s="451"/>
      <c r="H801" s="451"/>
      <c r="I801" s="451"/>
      <c r="J801" s="451"/>
      <c r="K801" s="451"/>
      <c r="L801" s="451"/>
      <c r="M801" s="451"/>
      <c r="N801" s="451"/>
      <c r="O801" s="451"/>
      <c r="P801" s="451"/>
      <c r="Q801" s="451"/>
      <c r="R801" s="451"/>
      <c r="S801" s="451"/>
      <c r="T801" s="451"/>
      <c r="U801" s="451"/>
      <c r="V801" s="451"/>
      <c r="W801" s="451"/>
      <c r="X801" s="451"/>
      <c r="Y801" s="451"/>
      <c r="Z801" s="451"/>
      <c r="AA801" s="451"/>
      <c r="AB801" s="451"/>
      <c r="AC801" s="451"/>
      <c r="AD801" s="451"/>
      <c r="AE801" s="451"/>
      <c r="AF801" s="451"/>
      <c r="AG801" s="451"/>
      <c r="AH801" s="451"/>
      <c r="AI801" s="451"/>
      <c r="AJ801" s="451"/>
      <c r="AK801" s="451"/>
      <c r="AL801" s="451"/>
      <c r="AM801" s="451"/>
      <c r="AN801" s="451"/>
      <c r="AO801" s="451"/>
      <c r="AP801" s="451"/>
      <c r="AQ801" s="451"/>
      <c r="AR801" s="451"/>
      <c r="AS801" s="451"/>
      <c r="AT801" s="451"/>
      <c r="AU801" s="451"/>
      <c r="AV801" s="451"/>
      <c r="AW801" s="451"/>
      <c r="AX801" s="451"/>
      <c r="AY801" s="451"/>
      <c r="AZ801" s="451"/>
      <c r="BA801" s="451"/>
      <c r="BB801" s="451"/>
      <c r="BC801" s="451"/>
      <c r="BD801" s="451"/>
      <c r="BE801" s="451"/>
      <c r="BF801" s="451"/>
      <c r="BG801" s="451"/>
      <c r="BH801" s="451"/>
      <c r="BI801" s="451"/>
      <c r="BJ801" s="451"/>
      <c r="BK801" s="451"/>
      <c r="BL801" s="451"/>
      <c r="BM801" s="451"/>
      <c r="BN801" s="451"/>
      <c r="BO801" s="451"/>
      <c r="BP801" s="451"/>
      <c r="BQ801" s="451"/>
      <c r="BR801" s="451"/>
      <c r="BS801" s="451"/>
      <c r="BT801" s="451"/>
      <c r="BU801" s="451"/>
      <c r="BV801" s="451"/>
      <c r="BW801" s="451"/>
      <c r="BX801" s="451"/>
      <c r="BY801" s="451"/>
      <c r="BZ801" s="451"/>
      <c r="CA801" s="451"/>
      <c r="CB801" s="451"/>
      <c r="CC801" s="451"/>
      <c r="CD801" s="451"/>
      <c r="CE801" s="451"/>
      <c r="CF801" s="451"/>
      <c r="CG801" s="451"/>
      <c r="CH801" s="451"/>
      <c r="CI801" s="451"/>
      <c r="CJ801" s="451"/>
      <c r="CK801" s="451"/>
      <c r="CL801" s="451"/>
      <c r="CM801" s="451"/>
      <c r="CN801" s="451"/>
      <c r="CO801" s="451"/>
      <c r="CP801" s="451"/>
      <c r="CQ801" s="451"/>
      <c r="CR801" s="451"/>
      <c r="CS801" s="451"/>
      <c r="CT801" s="451"/>
      <c r="CU801" s="451"/>
      <c r="CV801" s="451"/>
      <c r="CW801" s="451"/>
      <c r="CX801" s="451"/>
      <c r="CY801" s="451"/>
      <c r="CZ801" s="451"/>
      <c r="DA801" s="451"/>
      <c r="DB801" s="451"/>
      <c r="DC801" s="451"/>
      <c r="DD801" s="451"/>
      <c r="DE801" s="451"/>
      <c r="DF801" s="451"/>
      <c r="DG801" s="451"/>
      <c r="DH801" s="451"/>
      <c r="DI801" s="451"/>
      <c r="DJ801" s="451"/>
      <c r="DK801" s="451"/>
      <c r="DL801" s="451"/>
      <c r="DM801" s="451"/>
      <c r="DN801" s="451"/>
      <c r="DO801" s="451"/>
      <c r="DP801" s="451"/>
      <c r="DQ801" s="451"/>
      <c r="DR801" s="451"/>
      <c r="DS801" s="451"/>
      <c r="DT801" s="451"/>
      <c r="DU801" s="451"/>
      <c r="DV801" s="451"/>
      <c r="DW801" s="451"/>
      <c r="DX801" s="451"/>
      <c r="DY801" s="451"/>
      <c r="DZ801" s="451"/>
      <c r="EA801" s="451"/>
      <c r="EB801" s="451"/>
      <c r="EC801" s="451"/>
      <c r="ED801" s="451"/>
      <c r="EE801" s="451"/>
      <c r="EF801" s="451"/>
      <c r="EG801" s="451"/>
      <c r="EH801" s="451"/>
      <c r="EI801" s="451"/>
      <c r="EJ801" s="451"/>
      <c r="EK801" s="451"/>
      <c r="EL801" s="451"/>
      <c r="EM801" s="451"/>
      <c r="EN801" s="451"/>
      <c r="EO801" s="451"/>
      <c r="EP801" s="451"/>
      <c r="EQ801" s="451"/>
      <c r="ER801" s="451"/>
      <c r="ES801" s="451"/>
      <c r="ET801" s="451"/>
      <c r="EU801" s="451"/>
      <c r="EV801" s="451"/>
      <c r="EW801" s="451"/>
      <c r="EX801" s="451"/>
      <c r="EY801" s="451"/>
      <c r="EZ801" s="451"/>
      <c r="FA801" s="451"/>
      <c r="FB801" s="451"/>
      <c r="FC801" s="451"/>
      <c r="FD801" s="451"/>
      <c r="FE801" s="451"/>
      <c r="FF801" s="451"/>
      <c r="FG801" s="451"/>
      <c r="FH801" s="451"/>
      <c r="FI801" s="451"/>
      <c r="FJ801" s="451"/>
      <c r="FK801" s="451"/>
      <c r="FL801" s="451"/>
      <c r="FM801" s="451"/>
      <c r="FN801" s="451"/>
    </row>
    <row r="802" spans="1:170" ht="15.75" customHeight="1">
      <c r="A802" s="451"/>
      <c r="B802" s="451"/>
      <c r="C802" s="451"/>
      <c r="D802" s="451"/>
      <c r="E802" s="451"/>
      <c r="F802" s="451"/>
      <c r="G802" s="451"/>
      <c r="H802" s="451"/>
      <c r="I802" s="451"/>
      <c r="J802" s="451"/>
      <c r="K802" s="451"/>
      <c r="L802" s="451"/>
      <c r="M802" s="451"/>
      <c r="N802" s="451"/>
      <c r="O802" s="451"/>
      <c r="P802" s="451"/>
      <c r="Q802" s="451"/>
      <c r="R802" s="451"/>
      <c r="S802" s="451"/>
      <c r="T802" s="451"/>
      <c r="U802" s="451"/>
      <c r="V802" s="451"/>
      <c r="W802" s="451"/>
      <c r="X802" s="451"/>
      <c r="Y802" s="451"/>
      <c r="Z802" s="451"/>
      <c r="AA802" s="451"/>
      <c r="AB802" s="451"/>
      <c r="AC802" s="451"/>
      <c r="AD802" s="451"/>
      <c r="AE802" s="451"/>
      <c r="AF802" s="451"/>
      <c r="AG802" s="451"/>
      <c r="AH802" s="451"/>
      <c r="AI802" s="451"/>
      <c r="AJ802" s="451"/>
      <c r="AK802" s="451"/>
      <c r="AL802" s="451"/>
      <c r="AM802" s="451"/>
      <c r="AN802" s="451"/>
      <c r="AO802" s="451"/>
      <c r="AP802" s="451"/>
      <c r="AQ802" s="451"/>
      <c r="AR802" s="451"/>
      <c r="AS802" s="451"/>
      <c r="AT802" s="451"/>
      <c r="AU802" s="451"/>
      <c r="AV802" s="451"/>
      <c r="AW802" s="451"/>
      <c r="AX802" s="451"/>
      <c r="AY802" s="451"/>
      <c r="AZ802" s="451"/>
      <c r="BA802" s="451"/>
      <c r="BB802" s="451"/>
      <c r="BC802" s="451"/>
      <c r="BD802" s="451"/>
      <c r="BE802" s="451"/>
      <c r="BF802" s="451"/>
      <c r="BG802" s="451"/>
      <c r="BH802" s="451"/>
      <c r="BI802" s="451"/>
      <c r="BJ802" s="451"/>
      <c r="BK802" s="451"/>
      <c r="BL802" s="451"/>
      <c r="BM802" s="451"/>
      <c r="BN802" s="451"/>
      <c r="BO802" s="451"/>
      <c r="BP802" s="451"/>
      <c r="BQ802" s="451"/>
      <c r="BR802" s="451"/>
      <c r="BS802" s="451"/>
      <c r="BT802" s="451"/>
      <c r="BU802" s="451"/>
      <c r="BV802" s="451"/>
      <c r="BW802" s="451"/>
      <c r="BX802" s="451"/>
      <c r="BY802" s="451"/>
      <c r="BZ802" s="451"/>
      <c r="CA802" s="451"/>
      <c r="CB802" s="451"/>
      <c r="CC802" s="451"/>
      <c r="CD802" s="451"/>
      <c r="CE802" s="451"/>
      <c r="CF802" s="451"/>
      <c r="CG802" s="451"/>
      <c r="CH802" s="451"/>
      <c r="CI802" s="451"/>
      <c r="CJ802" s="451"/>
      <c r="CK802" s="451"/>
      <c r="CL802" s="451"/>
      <c r="CM802" s="451"/>
      <c r="CN802" s="451"/>
      <c r="CO802" s="451"/>
      <c r="CP802" s="451"/>
      <c r="CQ802" s="451"/>
      <c r="CR802" s="451"/>
      <c r="CS802" s="451"/>
      <c r="CT802" s="451"/>
      <c r="CU802" s="451"/>
      <c r="CV802" s="451"/>
      <c r="CW802" s="451"/>
      <c r="CX802" s="451"/>
      <c r="CY802" s="451"/>
      <c r="CZ802" s="451"/>
      <c r="DA802" s="451"/>
      <c r="DB802" s="451"/>
      <c r="DC802" s="451"/>
      <c r="DD802" s="451"/>
      <c r="DE802" s="451"/>
      <c r="DF802" s="451"/>
      <c r="DG802" s="451"/>
      <c r="DH802" s="451"/>
      <c r="DI802" s="451"/>
      <c r="DJ802" s="451"/>
      <c r="DK802" s="451"/>
      <c r="DL802" s="451"/>
      <c r="DM802" s="451"/>
      <c r="DN802" s="451"/>
      <c r="DO802" s="451"/>
      <c r="DP802" s="451"/>
      <c r="DQ802" s="451"/>
      <c r="DR802" s="451"/>
      <c r="DS802" s="451"/>
      <c r="DT802" s="451"/>
      <c r="DU802" s="451"/>
      <c r="DV802" s="451"/>
      <c r="DW802" s="451"/>
      <c r="DX802" s="451"/>
      <c r="DY802" s="451"/>
      <c r="DZ802" s="451"/>
      <c r="EA802" s="451"/>
      <c r="EB802" s="451"/>
      <c r="EC802" s="451"/>
      <c r="ED802" s="451"/>
      <c r="EE802" s="451"/>
      <c r="EF802" s="451"/>
      <c r="EG802" s="451"/>
      <c r="EH802" s="451"/>
      <c r="EI802" s="451"/>
      <c r="EJ802" s="451"/>
      <c r="EK802" s="451"/>
      <c r="EL802" s="451"/>
      <c r="EM802" s="451"/>
      <c r="EN802" s="451"/>
      <c r="EO802" s="451"/>
      <c r="EP802" s="451"/>
      <c r="EQ802" s="451"/>
      <c r="ER802" s="451"/>
      <c r="ES802" s="451"/>
      <c r="ET802" s="451"/>
      <c r="EU802" s="451"/>
      <c r="EV802" s="451"/>
      <c r="EW802" s="451"/>
      <c r="EX802" s="451"/>
      <c r="EY802" s="451"/>
      <c r="EZ802" s="451"/>
      <c r="FA802" s="451"/>
      <c r="FB802" s="451"/>
      <c r="FC802" s="451"/>
      <c r="FD802" s="451"/>
      <c r="FE802" s="451"/>
      <c r="FF802" s="451"/>
      <c r="FG802" s="451"/>
      <c r="FH802" s="451"/>
      <c r="FI802" s="451"/>
      <c r="FJ802" s="451"/>
      <c r="FK802" s="451"/>
      <c r="FL802" s="451"/>
      <c r="FM802" s="451"/>
      <c r="FN802" s="451"/>
    </row>
    <row r="803" spans="1:170" ht="15.75" customHeight="1">
      <c r="A803" s="451"/>
      <c r="B803" s="451"/>
      <c r="C803" s="451"/>
      <c r="D803" s="451"/>
      <c r="E803" s="451"/>
      <c r="F803" s="451"/>
      <c r="G803" s="451"/>
      <c r="H803" s="451"/>
      <c r="I803" s="451"/>
      <c r="J803" s="451"/>
      <c r="K803" s="451"/>
      <c r="L803" s="451"/>
      <c r="M803" s="451"/>
      <c r="N803" s="451"/>
      <c r="O803" s="451"/>
      <c r="P803" s="451"/>
      <c r="Q803" s="451"/>
      <c r="R803" s="451"/>
      <c r="S803" s="451"/>
      <c r="T803" s="451"/>
      <c r="U803" s="451"/>
      <c r="V803" s="451"/>
      <c r="W803" s="451"/>
      <c r="X803" s="451"/>
      <c r="Y803" s="451"/>
      <c r="Z803" s="451"/>
      <c r="AA803" s="451"/>
      <c r="AB803" s="451"/>
      <c r="AC803" s="451"/>
      <c r="AD803" s="451"/>
      <c r="AE803" s="451"/>
      <c r="AF803" s="451"/>
      <c r="AG803" s="451"/>
      <c r="AH803" s="451"/>
      <c r="AI803" s="451"/>
      <c r="AJ803" s="451"/>
      <c r="AK803" s="451"/>
      <c r="AL803" s="451"/>
      <c r="AM803" s="451"/>
      <c r="AN803" s="451"/>
      <c r="AO803" s="451"/>
      <c r="AP803" s="451"/>
      <c r="AQ803" s="451"/>
      <c r="AR803" s="451"/>
      <c r="AS803" s="451"/>
      <c r="AT803" s="451"/>
      <c r="AU803" s="451"/>
      <c r="AV803" s="451"/>
      <c r="AW803" s="451"/>
      <c r="AX803" s="451"/>
      <c r="AY803" s="451"/>
      <c r="AZ803" s="451"/>
      <c r="BA803" s="451"/>
      <c r="BB803" s="451"/>
      <c r="BC803" s="451"/>
      <c r="BD803" s="451"/>
      <c r="BE803" s="451"/>
      <c r="BF803" s="451"/>
      <c r="BG803" s="451"/>
      <c r="BH803" s="451"/>
      <c r="BI803" s="451"/>
      <c r="BJ803" s="451"/>
      <c r="BK803" s="451"/>
      <c r="BL803" s="451"/>
      <c r="BM803" s="451"/>
      <c r="BN803" s="451"/>
      <c r="BO803" s="451"/>
      <c r="BP803" s="451"/>
      <c r="BQ803" s="451"/>
      <c r="BR803" s="451"/>
      <c r="BS803" s="451"/>
      <c r="BT803" s="451"/>
      <c r="BU803" s="451"/>
      <c r="BV803" s="451"/>
      <c r="BW803" s="451"/>
      <c r="BX803" s="451"/>
      <c r="BY803" s="451"/>
      <c r="BZ803" s="451"/>
      <c r="CA803" s="451"/>
      <c r="CB803" s="451"/>
      <c r="CC803" s="451"/>
      <c r="CD803" s="451"/>
      <c r="CE803" s="451"/>
      <c r="CF803" s="451"/>
      <c r="CG803" s="451"/>
      <c r="CH803" s="451"/>
      <c r="CI803" s="451"/>
      <c r="CJ803" s="451"/>
      <c r="CK803" s="451"/>
      <c r="CL803" s="451"/>
      <c r="CM803" s="451"/>
      <c r="CN803" s="451"/>
      <c r="CO803" s="451"/>
      <c r="CP803" s="451"/>
      <c r="CQ803" s="451"/>
      <c r="CR803" s="451"/>
      <c r="CS803" s="451"/>
      <c r="CT803" s="451"/>
      <c r="CU803" s="451"/>
      <c r="CV803" s="451"/>
      <c r="CW803" s="451"/>
      <c r="CX803" s="451"/>
      <c r="CY803" s="451"/>
      <c r="CZ803" s="451"/>
      <c r="DA803" s="451"/>
      <c r="DB803" s="451"/>
      <c r="DC803" s="451"/>
      <c r="DD803" s="451"/>
      <c r="DE803" s="451"/>
      <c r="DF803" s="451"/>
      <c r="DG803" s="451"/>
      <c r="DH803" s="451"/>
      <c r="DI803" s="451"/>
      <c r="DJ803" s="451"/>
      <c r="DK803" s="451"/>
      <c r="DL803" s="451"/>
      <c r="DM803" s="451"/>
      <c r="DN803" s="451"/>
      <c r="DO803" s="451"/>
      <c r="DP803" s="451"/>
      <c r="DQ803" s="451"/>
      <c r="DR803" s="451"/>
      <c r="DS803" s="451"/>
      <c r="DT803" s="451"/>
      <c r="DU803" s="451"/>
      <c r="DV803" s="451"/>
      <c r="DW803" s="451"/>
      <c r="DX803" s="451"/>
      <c r="DY803" s="451"/>
      <c r="DZ803" s="451"/>
      <c r="EA803" s="451"/>
      <c r="EB803" s="451"/>
      <c r="EC803" s="451"/>
      <c r="ED803" s="451"/>
      <c r="EE803" s="451"/>
      <c r="EF803" s="451"/>
      <c r="EG803" s="451"/>
      <c r="EH803" s="451"/>
      <c r="EI803" s="451"/>
      <c r="EJ803" s="451"/>
      <c r="EK803" s="451"/>
      <c r="EL803" s="451"/>
      <c r="EM803" s="451"/>
      <c r="EN803" s="451"/>
      <c r="EO803" s="451"/>
      <c r="EP803" s="451"/>
      <c r="EQ803" s="451"/>
      <c r="ER803" s="451"/>
      <c r="ES803" s="451"/>
      <c r="ET803" s="451"/>
      <c r="EU803" s="451"/>
      <c r="EV803" s="451"/>
      <c r="EW803" s="451"/>
      <c r="EX803" s="451"/>
      <c r="EY803" s="451"/>
      <c r="EZ803" s="451"/>
      <c r="FA803" s="451"/>
      <c r="FB803" s="451"/>
      <c r="FC803" s="451"/>
      <c r="FD803" s="451"/>
      <c r="FE803" s="451"/>
      <c r="FF803" s="451"/>
      <c r="FG803" s="451"/>
      <c r="FH803" s="451"/>
      <c r="FI803" s="451"/>
      <c r="FJ803" s="451"/>
      <c r="FK803" s="451"/>
      <c r="FL803" s="451"/>
      <c r="FM803" s="451"/>
      <c r="FN803" s="451"/>
    </row>
    <row r="804" spans="1:170" ht="15.75" customHeight="1">
      <c r="A804" s="451"/>
      <c r="B804" s="451"/>
      <c r="C804" s="451"/>
      <c r="D804" s="451"/>
      <c r="E804" s="451"/>
      <c r="F804" s="451"/>
      <c r="G804" s="451"/>
      <c r="H804" s="451"/>
      <c r="I804" s="451"/>
      <c r="J804" s="451"/>
      <c r="K804" s="451"/>
      <c r="L804" s="451"/>
      <c r="M804" s="451"/>
      <c r="N804" s="451"/>
      <c r="O804" s="451"/>
      <c r="P804" s="451"/>
      <c r="Q804" s="451"/>
      <c r="R804" s="451"/>
      <c r="S804" s="451"/>
      <c r="T804" s="451"/>
      <c r="U804" s="451"/>
      <c r="V804" s="451"/>
      <c r="W804" s="451"/>
      <c r="X804" s="451"/>
      <c r="Y804" s="451"/>
      <c r="Z804" s="451"/>
      <c r="AA804" s="451"/>
      <c r="AB804" s="451"/>
      <c r="AC804" s="451"/>
      <c r="AD804" s="451"/>
      <c r="AE804" s="451"/>
      <c r="AF804" s="451"/>
      <c r="AG804" s="451"/>
      <c r="AH804" s="451"/>
      <c r="AI804" s="451"/>
      <c r="AJ804" s="451"/>
      <c r="AK804" s="451"/>
      <c r="AL804" s="451"/>
      <c r="AM804" s="451"/>
      <c r="AN804" s="451"/>
      <c r="AO804" s="451"/>
      <c r="AP804" s="451"/>
      <c r="AQ804" s="451"/>
      <c r="AR804" s="451"/>
      <c r="AS804" s="451"/>
      <c r="AT804" s="451"/>
      <c r="AU804" s="451"/>
      <c r="AV804" s="451"/>
      <c r="AW804" s="451"/>
      <c r="AX804" s="451"/>
      <c r="AY804" s="451"/>
      <c r="AZ804" s="451"/>
      <c r="BA804" s="451"/>
      <c r="BB804" s="451"/>
      <c r="BC804" s="451"/>
      <c r="BD804" s="451"/>
      <c r="BE804" s="451"/>
      <c r="BF804" s="451"/>
      <c r="BG804" s="451"/>
      <c r="BH804" s="451"/>
      <c r="BI804" s="451"/>
      <c r="BJ804" s="451"/>
      <c r="BK804" s="451"/>
      <c r="BL804" s="451"/>
      <c r="BM804" s="451"/>
      <c r="BN804" s="451"/>
      <c r="BO804" s="451"/>
      <c r="BP804" s="451"/>
      <c r="BQ804" s="451"/>
      <c r="BR804" s="451"/>
      <c r="BS804" s="451"/>
      <c r="BT804" s="451"/>
      <c r="BU804" s="451"/>
      <c r="BV804" s="451"/>
      <c r="BW804" s="451"/>
      <c r="BX804" s="451"/>
      <c r="BY804" s="451"/>
      <c r="BZ804" s="451"/>
      <c r="CA804" s="451"/>
      <c r="CB804" s="451"/>
      <c r="CC804" s="451"/>
      <c r="CD804" s="451"/>
      <c r="CE804" s="451"/>
      <c r="CF804" s="451"/>
      <c r="CG804" s="451"/>
      <c r="CH804" s="451"/>
      <c r="CI804" s="451"/>
      <c r="CJ804" s="451"/>
      <c r="CK804" s="451"/>
      <c r="CL804" s="451"/>
      <c r="CM804" s="451"/>
      <c r="CN804" s="451"/>
      <c r="CO804" s="451"/>
      <c r="CP804" s="451"/>
      <c r="CQ804" s="451"/>
      <c r="CR804" s="451"/>
      <c r="CS804" s="451"/>
      <c r="CT804" s="451"/>
      <c r="CU804" s="451"/>
      <c r="CV804" s="451"/>
      <c r="CW804" s="451"/>
      <c r="CX804" s="451"/>
      <c r="CY804" s="451"/>
      <c r="CZ804" s="451"/>
      <c r="DA804" s="451"/>
      <c r="DB804" s="451"/>
      <c r="DC804" s="451"/>
      <c r="DD804" s="451"/>
      <c r="DE804" s="451"/>
      <c r="DF804" s="451"/>
      <c r="DG804" s="451"/>
      <c r="DH804" s="451"/>
      <c r="DI804" s="451"/>
      <c r="DJ804" s="451"/>
      <c r="DK804" s="451"/>
      <c r="DL804" s="451"/>
      <c r="DM804" s="451"/>
      <c r="DN804" s="451"/>
      <c r="DO804" s="451"/>
      <c r="DP804" s="451"/>
      <c r="DQ804" s="451"/>
      <c r="DR804" s="451"/>
      <c r="DS804" s="451"/>
      <c r="DT804" s="451"/>
      <c r="DU804" s="451"/>
      <c r="DV804" s="451"/>
      <c r="DW804" s="451"/>
      <c r="DX804" s="451"/>
      <c r="DY804" s="451"/>
      <c r="DZ804" s="451"/>
      <c r="EA804" s="451"/>
      <c r="EB804" s="451"/>
      <c r="EC804" s="451"/>
      <c r="ED804" s="451"/>
      <c r="EE804" s="451"/>
      <c r="EF804" s="451"/>
      <c r="EG804" s="451"/>
      <c r="EH804" s="451"/>
      <c r="EI804" s="451"/>
      <c r="EJ804" s="451"/>
      <c r="EK804" s="451"/>
      <c r="EL804" s="451"/>
      <c r="EM804" s="451"/>
      <c r="EN804" s="451"/>
      <c r="EO804" s="451"/>
      <c r="EP804" s="451"/>
      <c r="EQ804" s="451"/>
      <c r="ER804" s="451"/>
      <c r="ES804" s="451"/>
      <c r="ET804" s="451"/>
      <c r="EU804" s="451"/>
      <c r="EV804" s="451"/>
      <c r="EW804" s="451"/>
      <c r="EX804" s="451"/>
      <c r="EY804" s="451"/>
      <c r="EZ804" s="451"/>
      <c r="FA804" s="451"/>
      <c r="FB804" s="451"/>
      <c r="FC804" s="451"/>
      <c r="FD804" s="451"/>
      <c r="FE804" s="451"/>
      <c r="FF804" s="451"/>
      <c r="FG804" s="451"/>
      <c r="FH804" s="451"/>
      <c r="FI804" s="451"/>
      <c r="FJ804" s="451"/>
      <c r="FK804" s="451"/>
      <c r="FL804" s="451"/>
      <c r="FM804" s="451"/>
      <c r="FN804" s="451"/>
    </row>
    <row r="805" spans="1:170" ht="15.75" customHeight="1">
      <c r="A805" s="451"/>
      <c r="B805" s="451"/>
      <c r="C805" s="451"/>
      <c r="D805" s="451"/>
      <c r="E805" s="451"/>
      <c r="F805" s="451"/>
      <c r="G805" s="451"/>
      <c r="H805" s="451"/>
      <c r="I805" s="451"/>
      <c r="J805" s="451"/>
      <c r="K805" s="451"/>
      <c r="L805" s="451"/>
      <c r="M805" s="451"/>
      <c r="N805" s="451"/>
      <c r="O805" s="451"/>
      <c r="P805" s="451"/>
      <c r="Q805" s="451"/>
      <c r="R805" s="451"/>
      <c r="S805" s="451"/>
      <c r="T805" s="451"/>
      <c r="U805" s="451"/>
      <c r="V805" s="451"/>
      <c r="W805" s="451"/>
      <c r="X805" s="451"/>
      <c r="Y805" s="451"/>
      <c r="Z805" s="451"/>
      <c r="AA805" s="451"/>
      <c r="AB805" s="451"/>
      <c r="AC805" s="451"/>
      <c r="AD805" s="451"/>
      <c r="AE805" s="451"/>
      <c r="AF805" s="451"/>
      <c r="AG805" s="451"/>
      <c r="AH805" s="451"/>
      <c r="AI805" s="451"/>
      <c r="AJ805" s="451"/>
      <c r="AK805" s="451"/>
      <c r="AL805" s="451"/>
      <c r="AM805" s="451"/>
      <c r="AN805" s="451"/>
      <c r="AO805" s="451"/>
      <c r="AP805" s="451"/>
      <c r="AQ805" s="451"/>
      <c r="AR805" s="451"/>
      <c r="AS805" s="451"/>
      <c r="AT805" s="451"/>
      <c r="AU805" s="451"/>
      <c r="AV805" s="451"/>
      <c r="AW805" s="451"/>
      <c r="AX805" s="451"/>
      <c r="AY805" s="451"/>
      <c r="AZ805" s="451"/>
      <c r="BA805" s="451"/>
      <c r="BB805" s="451"/>
      <c r="BC805" s="451"/>
      <c r="BD805" s="451"/>
      <c r="BE805" s="451"/>
      <c r="BF805" s="451"/>
      <c r="BG805" s="451"/>
      <c r="BH805" s="451"/>
      <c r="BI805" s="451"/>
      <c r="BJ805" s="451"/>
      <c r="BK805" s="451"/>
      <c r="BL805" s="451"/>
      <c r="BM805" s="451"/>
      <c r="BN805" s="451"/>
      <c r="BO805" s="451"/>
      <c r="BP805" s="451"/>
      <c r="BQ805" s="451"/>
      <c r="BR805" s="451"/>
      <c r="BS805" s="451"/>
      <c r="BT805" s="451"/>
      <c r="BU805" s="451"/>
      <c r="BV805" s="451"/>
      <c r="BW805" s="451"/>
      <c r="BX805" s="451"/>
      <c r="BY805" s="451"/>
      <c r="BZ805" s="451"/>
      <c r="CA805" s="451"/>
      <c r="CB805" s="451"/>
      <c r="CC805" s="451"/>
      <c r="CD805" s="451"/>
      <c r="CE805" s="451"/>
      <c r="CF805" s="451"/>
      <c r="CG805" s="451"/>
      <c r="CH805" s="451"/>
      <c r="CI805" s="451"/>
      <c r="CJ805" s="451"/>
      <c r="CK805" s="451"/>
      <c r="CL805" s="451"/>
      <c r="CM805" s="451"/>
      <c r="CN805" s="451"/>
      <c r="CO805" s="451"/>
      <c r="CP805" s="451"/>
      <c r="CQ805" s="451"/>
      <c r="CR805" s="451"/>
      <c r="CS805" s="451"/>
      <c r="CT805" s="451"/>
      <c r="CU805" s="451"/>
      <c r="CV805" s="451"/>
      <c r="CW805" s="451"/>
      <c r="CX805" s="451"/>
      <c r="CY805" s="451"/>
      <c r="CZ805" s="451"/>
      <c r="DA805" s="451"/>
      <c r="DB805" s="451"/>
      <c r="DC805" s="451"/>
      <c r="DD805" s="451"/>
      <c r="DE805" s="451"/>
      <c r="DF805" s="451"/>
      <c r="DG805" s="451"/>
      <c r="DH805" s="451"/>
      <c r="DI805" s="451"/>
      <c r="DJ805" s="451"/>
      <c r="DK805" s="451"/>
      <c r="DL805" s="451"/>
      <c r="DM805" s="451"/>
      <c r="DN805" s="451"/>
      <c r="DO805" s="451"/>
      <c r="DP805" s="451"/>
      <c r="DQ805" s="451"/>
      <c r="DR805" s="451"/>
      <c r="DS805" s="451"/>
      <c r="DT805" s="451"/>
      <c r="DU805" s="451"/>
      <c r="DV805" s="451"/>
      <c r="DW805" s="451"/>
      <c r="DX805" s="451"/>
      <c r="DY805" s="451"/>
      <c r="DZ805" s="451"/>
      <c r="EA805" s="451"/>
      <c r="EB805" s="451"/>
      <c r="EC805" s="451"/>
      <c r="ED805" s="451"/>
      <c r="EE805" s="451"/>
      <c r="EF805" s="451"/>
      <c r="EG805" s="451"/>
      <c r="EH805" s="451"/>
      <c r="EI805" s="451"/>
      <c r="EJ805" s="451"/>
      <c r="EK805" s="451"/>
      <c r="EL805" s="451"/>
      <c r="EM805" s="451"/>
      <c r="EN805" s="451"/>
      <c r="EO805" s="451"/>
      <c r="EP805" s="451"/>
      <c r="EQ805" s="451"/>
      <c r="ER805" s="451"/>
      <c r="ES805" s="451"/>
      <c r="ET805" s="451"/>
      <c r="EU805" s="451"/>
      <c r="EV805" s="451"/>
      <c r="EW805" s="451"/>
      <c r="EX805" s="451"/>
      <c r="EY805" s="451"/>
      <c r="EZ805" s="451"/>
      <c r="FA805" s="451"/>
      <c r="FB805" s="451"/>
      <c r="FC805" s="451"/>
      <c r="FD805" s="451"/>
      <c r="FE805" s="451"/>
      <c r="FF805" s="451"/>
      <c r="FG805" s="451"/>
      <c r="FH805" s="451"/>
      <c r="FI805" s="451"/>
      <c r="FJ805" s="451"/>
      <c r="FK805" s="451"/>
      <c r="FL805" s="451"/>
      <c r="FM805" s="451"/>
      <c r="FN805" s="451"/>
    </row>
    <row r="806" spans="1:170" ht="15.75" customHeight="1">
      <c r="A806" s="451"/>
      <c r="B806" s="451"/>
      <c r="C806" s="451"/>
      <c r="D806" s="451"/>
      <c r="E806" s="451"/>
      <c r="F806" s="451"/>
      <c r="G806" s="451"/>
      <c r="H806" s="451"/>
      <c r="I806" s="451"/>
      <c r="J806" s="451"/>
      <c r="K806" s="451"/>
      <c r="L806" s="451"/>
      <c r="M806" s="451"/>
      <c r="N806" s="451"/>
      <c r="O806" s="451"/>
      <c r="P806" s="451"/>
      <c r="Q806" s="451"/>
      <c r="R806" s="451"/>
      <c r="S806" s="451"/>
      <c r="T806" s="451"/>
      <c r="U806" s="451"/>
      <c r="V806" s="451"/>
      <c r="W806" s="451"/>
      <c r="X806" s="451"/>
      <c r="Y806" s="451"/>
      <c r="Z806" s="451"/>
      <c r="AA806" s="451"/>
      <c r="AB806" s="451"/>
      <c r="AC806" s="451"/>
      <c r="AD806" s="451"/>
      <c r="AE806" s="451"/>
      <c r="AF806" s="451"/>
      <c r="AG806" s="451"/>
      <c r="AH806" s="451"/>
      <c r="AI806" s="451"/>
      <c r="AJ806" s="451"/>
      <c r="AK806" s="451"/>
      <c r="AL806" s="451"/>
      <c r="AM806" s="451"/>
      <c r="AN806" s="451"/>
      <c r="AO806" s="451"/>
      <c r="AP806" s="451"/>
      <c r="AQ806" s="451"/>
      <c r="AR806" s="451"/>
      <c r="AS806" s="451"/>
      <c r="AT806" s="451"/>
      <c r="AU806" s="451"/>
      <c r="AV806" s="451"/>
      <c r="AW806" s="451"/>
      <c r="AX806" s="451"/>
      <c r="AY806" s="451"/>
      <c r="AZ806" s="451"/>
      <c r="BA806" s="451"/>
      <c r="BB806" s="451"/>
      <c r="BC806" s="451"/>
      <c r="BD806" s="451"/>
      <c r="BE806" s="451"/>
      <c r="BF806" s="451"/>
      <c r="BG806" s="451"/>
      <c r="BH806" s="451"/>
      <c r="BI806" s="451"/>
      <c r="BJ806" s="451"/>
      <c r="BK806" s="451"/>
      <c r="BL806" s="451"/>
      <c r="BM806" s="451"/>
      <c r="BN806" s="451"/>
      <c r="BO806" s="451"/>
      <c r="BP806" s="451"/>
      <c r="BQ806" s="451"/>
      <c r="BR806" s="451"/>
      <c r="BS806" s="451"/>
      <c r="BT806" s="451"/>
      <c r="BU806" s="451"/>
      <c r="BV806" s="451"/>
      <c r="BW806" s="451"/>
      <c r="BX806" s="451"/>
      <c r="BY806" s="451"/>
      <c r="BZ806" s="451"/>
      <c r="CA806" s="451"/>
      <c r="CB806" s="451"/>
      <c r="CC806" s="451"/>
      <c r="CD806" s="451"/>
      <c r="CE806" s="451"/>
      <c r="CF806" s="451"/>
      <c r="CG806" s="451"/>
      <c r="CH806" s="451"/>
      <c r="CI806" s="451"/>
      <c r="CJ806" s="451"/>
      <c r="CK806" s="451"/>
      <c r="CL806" s="451"/>
      <c r="CM806" s="451"/>
      <c r="CN806" s="451"/>
      <c r="CO806" s="451"/>
      <c r="CP806" s="451"/>
      <c r="CQ806" s="451"/>
      <c r="CR806" s="451"/>
      <c r="CS806" s="451"/>
      <c r="CT806" s="451"/>
      <c r="CU806" s="451"/>
      <c r="CV806" s="451"/>
      <c r="CW806" s="451"/>
      <c r="CX806" s="451"/>
      <c r="CY806" s="451"/>
      <c r="CZ806" s="451"/>
      <c r="DA806" s="451"/>
      <c r="DB806" s="451"/>
      <c r="DC806" s="451"/>
      <c r="DD806" s="451"/>
      <c r="DE806" s="451"/>
      <c r="DF806" s="451"/>
      <c r="DG806" s="451"/>
      <c r="DH806" s="451"/>
      <c r="DI806" s="451"/>
      <c r="DJ806" s="451"/>
      <c r="DK806" s="451"/>
      <c r="DL806" s="451"/>
      <c r="DM806" s="451"/>
      <c r="DN806" s="451"/>
      <c r="DO806" s="451"/>
      <c r="DP806" s="451"/>
      <c r="DQ806" s="451"/>
      <c r="DR806" s="451"/>
      <c r="DS806" s="451"/>
      <c r="DT806" s="451"/>
      <c r="DU806" s="451"/>
      <c r="DV806" s="451"/>
      <c r="DW806" s="451"/>
      <c r="DX806" s="451"/>
      <c r="DY806" s="451"/>
      <c r="DZ806" s="451"/>
      <c r="EA806" s="451"/>
      <c r="EB806" s="451"/>
      <c r="EC806" s="451"/>
      <c r="ED806" s="451"/>
      <c r="EE806" s="451"/>
      <c r="EF806" s="451"/>
      <c r="EG806" s="451"/>
      <c r="EH806" s="451"/>
      <c r="EI806" s="451"/>
      <c r="EJ806" s="451"/>
      <c r="EK806" s="451"/>
      <c r="EL806" s="451"/>
      <c r="EM806" s="451"/>
      <c r="EN806" s="451"/>
      <c r="EO806" s="451"/>
      <c r="EP806" s="451"/>
      <c r="EQ806" s="451"/>
      <c r="ER806" s="451"/>
      <c r="ES806" s="451"/>
      <c r="ET806" s="451"/>
      <c r="EU806" s="451"/>
      <c r="EV806" s="451"/>
      <c r="EW806" s="451"/>
      <c r="EX806" s="451"/>
      <c r="EY806" s="451"/>
      <c r="EZ806" s="451"/>
      <c r="FA806" s="451"/>
      <c r="FB806" s="451"/>
      <c r="FC806" s="451"/>
      <c r="FD806" s="451"/>
      <c r="FE806" s="451"/>
      <c r="FF806" s="451"/>
      <c r="FG806" s="451"/>
      <c r="FH806" s="451"/>
      <c r="FI806" s="451"/>
      <c r="FJ806" s="451"/>
      <c r="FK806" s="451"/>
      <c r="FL806" s="451"/>
      <c r="FM806" s="451"/>
      <c r="FN806" s="451"/>
    </row>
    <row r="807" spans="1:170" ht="15.75" customHeight="1">
      <c r="A807" s="451"/>
      <c r="B807" s="451"/>
      <c r="C807" s="451"/>
      <c r="D807" s="451"/>
      <c r="E807" s="451"/>
      <c r="F807" s="451"/>
      <c r="G807" s="451"/>
      <c r="H807" s="451"/>
      <c r="I807" s="451"/>
      <c r="J807" s="451"/>
      <c r="K807" s="451"/>
      <c r="L807" s="451"/>
      <c r="M807" s="451"/>
      <c r="N807" s="451"/>
      <c r="O807" s="451"/>
      <c r="P807" s="451"/>
      <c r="Q807" s="451"/>
      <c r="R807" s="451"/>
      <c r="S807" s="451"/>
      <c r="T807" s="451"/>
      <c r="U807" s="451"/>
      <c r="V807" s="451"/>
      <c r="W807" s="451"/>
      <c r="X807" s="451"/>
      <c r="Y807" s="451"/>
      <c r="Z807" s="451"/>
      <c r="AA807" s="451"/>
      <c r="AB807" s="451"/>
      <c r="AC807" s="451"/>
      <c r="AD807" s="451"/>
      <c r="AE807" s="451"/>
      <c r="AF807" s="451"/>
      <c r="AG807" s="451"/>
      <c r="AH807" s="451"/>
      <c r="AI807" s="451"/>
      <c r="AJ807" s="451"/>
      <c r="AK807" s="451"/>
      <c r="AL807" s="451"/>
      <c r="AM807" s="451"/>
      <c r="AN807" s="451"/>
      <c r="AO807" s="451"/>
      <c r="AP807" s="451"/>
      <c r="AQ807" s="451"/>
      <c r="AR807" s="451"/>
      <c r="AS807" s="451"/>
      <c r="AT807" s="451"/>
      <c r="AU807" s="451"/>
      <c r="AV807" s="451"/>
      <c r="AW807" s="451"/>
      <c r="AX807" s="451"/>
      <c r="AY807" s="451"/>
      <c r="AZ807" s="451"/>
      <c r="BA807" s="451"/>
      <c r="BB807" s="451"/>
      <c r="BC807" s="451"/>
      <c r="BD807" s="451"/>
      <c r="BE807" s="451"/>
      <c r="BF807" s="451"/>
      <c r="BG807" s="451"/>
      <c r="BH807" s="451"/>
      <c r="BI807" s="451"/>
      <c r="BJ807" s="451"/>
      <c r="BK807" s="451"/>
      <c r="BL807" s="451"/>
      <c r="BM807" s="451"/>
      <c r="BN807" s="451"/>
      <c r="BO807" s="451"/>
      <c r="BP807" s="451"/>
      <c r="BQ807" s="451"/>
      <c r="BR807" s="451"/>
      <c r="BS807" s="451"/>
      <c r="BT807" s="451"/>
      <c r="BU807" s="451"/>
      <c r="BV807" s="451"/>
      <c r="BW807" s="451"/>
      <c r="BX807" s="451"/>
      <c r="BY807" s="451"/>
      <c r="BZ807" s="451"/>
      <c r="CA807" s="451"/>
      <c r="CB807" s="451"/>
      <c r="CC807" s="451"/>
      <c r="CD807" s="451"/>
      <c r="CE807" s="451"/>
      <c r="CF807" s="451"/>
      <c r="CG807" s="451"/>
      <c r="CH807" s="451"/>
      <c r="CI807" s="451"/>
      <c r="CJ807" s="451"/>
      <c r="CK807" s="451"/>
      <c r="CL807" s="451"/>
      <c r="CM807" s="451"/>
      <c r="CN807" s="451"/>
      <c r="CO807" s="451"/>
      <c r="CP807" s="451"/>
      <c r="CQ807" s="451"/>
      <c r="CR807" s="451"/>
      <c r="CS807" s="451"/>
      <c r="CT807" s="451"/>
      <c r="CU807" s="451"/>
      <c r="CV807" s="451"/>
      <c r="CW807" s="451"/>
      <c r="CX807" s="451"/>
      <c r="CY807" s="451"/>
      <c r="CZ807" s="451"/>
      <c r="DA807" s="451"/>
      <c r="DB807" s="451"/>
      <c r="DC807" s="451"/>
      <c r="DD807" s="451"/>
      <c r="DE807" s="451"/>
      <c r="DF807" s="451"/>
      <c r="DG807" s="451"/>
      <c r="DH807" s="451"/>
      <c r="DI807" s="451"/>
      <c r="DJ807" s="451"/>
      <c r="DK807" s="451"/>
      <c r="DL807" s="451"/>
      <c r="DM807" s="451"/>
      <c r="DN807" s="451"/>
      <c r="DO807" s="451"/>
      <c r="DP807" s="451"/>
      <c r="DQ807" s="451"/>
      <c r="DR807" s="451"/>
      <c r="DS807" s="451"/>
      <c r="DT807" s="451"/>
      <c r="DU807" s="451"/>
      <c r="DV807" s="451"/>
      <c r="DW807" s="451"/>
      <c r="DX807" s="451"/>
      <c r="DY807" s="451"/>
      <c r="DZ807" s="451"/>
      <c r="EA807" s="451"/>
      <c r="EB807" s="451"/>
      <c r="EC807" s="451"/>
      <c r="ED807" s="451"/>
      <c r="EE807" s="451"/>
      <c r="EF807" s="451"/>
      <c r="EG807" s="451"/>
      <c r="EH807" s="451"/>
      <c r="EI807" s="451"/>
      <c r="EJ807" s="451"/>
      <c r="EK807" s="451"/>
      <c r="EL807" s="451"/>
      <c r="EM807" s="451"/>
      <c r="EN807" s="451"/>
      <c r="EO807" s="451"/>
      <c r="EP807" s="451"/>
      <c r="EQ807" s="451"/>
      <c r="ER807" s="451"/>
      <c r="ES807" s="451"/>
      <c r="ET807" s="451"/>
      <c r="EU807" s="451"/>
      <c r="EV807" s="451"/>
      <c r="EW807" s="451"/>
      <c r="EX807" s="451"/>
      <c r="EY807" s="451"/>
      <c r="EZ807" s="451"/>
      <c r="FA807" s="451"/>
      <c r="FB807" s="451"/>
      <c r="FC807" s="451"/>
      <c r="FD807" s="451"/>
      <c r="FE807" s="451"/>
      <c r="FF807" s="451"/>
      <c r="FG807" s="451"/>
      <c r="FH807" s="451"/>
      <c r="FI807" s="451"/>
      <c r="FJ807" s="451"/>
      <c r="FK807" s="451"/>
      <c r="FL807" s="451"/>
      <c r="FM807" s="451"/>
      <c r="FN807" s="451"/>
    </row>
    <row r="808" spans="1:170" ht="15.75" customHeight="1">
      <c r="A808" s="451"/>
      <c r="B808" s="451"/>
      <c r="C808" s="451"/>
      <c r="D808" s="451"/>
      <c r="E808" s="451"/>
      <c r="F808" s="451"/>
      <c r="G808" s="451"/>
      <c r="H808" s="451"/>
      <c r="I808" s="451"/>
      <c r="J808" s="451"/>
      <c r="K808" s="451"/>
      <c r="L808" s="451"/>
      <c r="M808" s="451"/>
      <c r="N808" s="451"/>
      <c r="O808" s="451"/>
      <c r="P808" s="451"/>
      <c r="Q808" s="451"/>
      <c r="R808" s="451"/>
      <c r="S808" s="451"/>
      <c r="T808" s="451"/>
      <c r="U808" s="451"/>
      <c r="V808" s="451"/>
      <c r="W808" s="451"/>
      <c r="X808" s="451"/>
      <c r="Y808" s="451"/>
      <c r="Z808" s="451"/>
      <c r="AA808" s="451"/>
      <c r="AB808" s="451"/>
      <c r="AC808" s="451"/>
      <c r="AD808" s="451"/>
      <c r="AE808" s="451"/>
      <c r="AF808" s="451"/>
      <c r="AG808" s="451"/>
      <c r="AH808" s="451"/>
      <c r="AI808" s="451"/>
      <c r="AJ808" s="451"/>
      <c r="AK808" s="451"/>
      <c r="AL808" s="451"/>
      <c r="AM808" s="451"/>
      <c r="AN808" s="451"/>
      <c r="AO808" s="451"/>
      <c r="AP808" s="451"/>
      <c r="AQ808" s="451"/>
      <c r="AR808" s="451"/>
      <c r="AS808" s="451"/>
      <c r="AT808" s="451"/>
      <c r="AU808" s="451"/>
      <c r="AV808" s="451"/>
      <c r="AW808" s="451"/>
      <c r="AX808" s="451"/>
      <c r="AY808" s="451"/>
      <c r="AZ808" s="451"/>
      <c r="BA808" s="451"/>
      <c r="BB808" s="451"/>
      <c r="BC808" s="451"/>
      <c r="BD808" s="451"/>
      <c r="BE808" s="451"/>
      <c r="BF808" s="451"/>
      <c r="BG808" s="451"/>
      <c r="BH808" s="451"/>
      <c r="BI808" s="451"/>
      <c r="BJ808" s="451"/>
      <c r="BK808" s="451"/>
      <c r="BL808" s="451"/>
      <c r="BM808" s="451"/>
      <c r="BN808" s="451"/>
      <c r="BO808" s="451"/>
      <c r="BP808" s="451"/>
      <c r="BQ808" s="451"/>
      <c r="BR808" s="451"/>
      <c r="BS808" s="451"/>
      <c r="BT808" s="451"/>
      <c r="BU808" s="451"/>
      <c r="BV808" s="451"/>
      <c r="BW808" s="451"/>
      <c r="BX808" s="451"/>
      <c r="BY808" s="451"/>
      <c r="BZ808" s="451"/>
      <c r="CA808" s="451"/>
      <c r="CB808" s="451"/>
      <c r="CC808" s="451"/>
      <c r="CD808" s="451"/>
      <c r="CE808" s="451"/>
      <c r="CF808" s="451"/>
      <c r="CG808" s="451"/>
      <c r="CH808" s="451"/>
      <c r="CI808" s="451"/>
      <c r="CJ808" s="451"/>
      <c r="CK808" s="451"/>
      <c r="CL808" s="451"/>
      <c r="CM808" s="451"/>
      <c r="CN808" s="451"/>
      <c r="CO808" s="451"/>
      <c r="CP808" s="451"/>
      <c r="CQ808" s="451"/>
      <c r="CR808" s="451"/>
      <c r="CS808" s="451"/>
      <c r="CT808" s="451"/>
      <c r="CU808" s="451"/>
      <c r="CV808" s="451"/>
      <c r="CW808" s="451"/>
      <c r="CX808" s="451"/>
      <c r="CY808" s="451"/>
      <c r="CZ808" s="451"/>
      <c r="DA808" s="451"/>
      <c r="DB808" s="451"/>
      <c r="DC808" s="451"/>
      <c r="DD808" s="451"/>
      <c r="DE808" s="451"/>
      <c r="DF808" s="451"/>
      <c r="DG808" s="451"/>
      <c r="DH808" s="451"/>
      <c r="DI808" s="451"/>
      <c r="DJ808" s="451"/>
      <c r="DK808" s="451"/>
      <c r="DL808" s="451"/>
      <c r="DM808" s="451"/>
      <c r="DN808" s="451"/>
      <c r="DO808" s="451"/>
      <c r="DP808" s="451"/>
      <c r="DQ808" s="451"/>
      <c r="DR808" s="451"/>
      <c r="DS808" s="451"/>
      <c r="DT808" s="451"/>
      <c r="DU808" s="451"/>
      <c r="DV808" s="451"/>
      <c r="DW808" s="451"/>
      <c r="DX808" s="451"/>
      <c r="DY808" s="451"/>
      <c r="DZ808" s="451"/>
      <c r="EA808" s="451"/>
      <c r="EB808" s="451"/>
      <c r="EC808" s="451"/>
      <c r="ED808" s="451"/>
      <c r="EE808" s="451"/>
      <c r="EF808" s="451"/>
      <c r="EG808" s="451"/>
      <c r="EH808" s="451"/>
      <c r="EI808" s="451"/>
      <c r="EJ808" s="451"/>
      <c r="EK808" s="451"/>
      <c r="EL808" s="451"/>
      <c r="EM808" s="451"/>
      <c r="EN808" s="451"/>
      <c r="EO808" s="451"/>
      <c r="EP808" s="451"/>
      <c r="EQ808" s="451"/>
      <c r="ER808" s="451"/>
      <c r="ES808" s="451"/>
      <c r="ET808" s="451"/>
      <c r="EU808" s="451"/>
      <c r="EV808" s="451"/>
      <c r="EW808" s="451"/>
      <c r="EX808" s="451"/>
      <c r="EY808" s="451"/>
      <c r="EZ808" s="451"/>
      <c r="FA808" s="451"/>
      <c r="FB808" s="451"/>
      <c r="FC808" s="451"/>
      <c r="FD808" s="451"/>
      <c r="FE808" s="451"/>
      <c r="FF808" s="451"/>
      <c r="FG808" s="451"/>
      <c r="FH808" s="451"/>
      <c r="FI808" s="451"/>
      <c r="FJ808" s="451"/>
      <c r="FK808" s="451"/>
      <c r="FL808" s="451"/>
      <c r="FM808" s="451"/>
      <c r="FN808" s="451"/>
    </row>
    <row r="809" spans="1:170" ht="15.75" customHeight="1">
      <c r="A809" s="451"/>
      <c r="B809" s="451"/>
      <c r="C809" s="451"/>
      <c r="D809" s="451"/>
      <c r="E809" s="451"/>
      <c r="F809" s="451"/>
      <c r="G809" s="451"/>
      <c r="H809" s="451"/>
      <c r="I809" s="451"/>
      <c r="J809" s="451"/>
      <c r="K809" s="451"/>
      <c r="L809" s="451"/>
      <c r="M809" s="451"/>
      <c r="N809" s="451"/>
      <c r="O809" s="451"/>
      <c r="P809" s="451"/>
      <c r="Q809" s="451"/>
      <c r="R809" s="451"/>
      <c r="S809" s="451"/>
      <c r="T809" s="451"/>
      <c r="U809" s="451"/>
      <c r="V809" s="451"/>
      <c r="W809" s="451"/>
      <c r="X809" s="451"/>
      <c r="Y809" s="451"/>
      <c r="Z809" s="451"/>
      <c r="AA809" s="451"/>
      <c r="AB809" s="451"/>
      <c r="AC809" s="451"/>
      <c r="AD809" s="451"/>
      <c r="AE809" s="451"/>
      <c r="AF809" s="451"/>
      <c r="AG809" s="451"/>
      <c r="AH809" s="451"/>
      <c r="AI809" s="451"/>
      <c r="AJ809" s="451"/>
      <c r="AK809" s="451"/>
      <c r="AL809" s="451"/>
      <c r="AM809" s="451"/>
      <c r="AN809" s="451"/>
      <c r="AO809" s="451"/>
      <c r="AP809" s="451"/>
      <c r="AQ809" s="451"/>
      <c r="AR809" s="451"/>
      <c r="AS809" s="451"/>
      <c r="AT809" s="451"/>
      <c r="AU809" s="451"/>
      <c r="AV809" s="451"/>
      <c r="AW809" s="451"/>
      <c r="AX809" s="451"/>
      <c r="AY809" s="451"/>
      <c r="AZ809" s="451"/>
      <c r="BA809" s="451"/>
      <c r="BB809" s="451"/>
      <c r="BC809" s="451"/>
      <c r="BD809" s="451"/>
      <c r="BE809" s="451"/>
      <c r="BF809" s="451"/>
      <c r="BG809" s="451"/>
      <c r="BH809" s="451"/>
      <c r="BI809" s="451"/>
      <c r="BJ809" s="451"/>
      <c r="BK809" s="451"/>
      <c r="BL809" s="451"/>
      <c r="BM809" s="451"/>
      <c r="BN809" s="451"/>
      <c r="BO809" s="451"/>
      <c r="BP809" s="451"/>
      <c r="BQ809" s="451"/>
      <c r="BR809" s="451"/>
      <c r="BS809" s="451"/>
      <c r="BT809" s="451"/>
      <c r="BU809" s="451"/>
      <c r="BV809" s="451"/>
      <c r="BW809" s="451"/>
      <c r="BX809" s="451"/>
      <c r="BY809" s="451"/>
      <c r="BZ809" s="451"/>
      <c r="CA809" s="451"/>
      <c r="CB809" s="451"/>
      <c r="CC809" s="451"/>
      <c r="CD809" s="451"/>
      <c r="CE809" s="451"/>
      <c r="CF809" s="451"/>
      <c r="CG809" s="451"/>
      <c r="CH809" s="451"/>
      <c r="CI809" s="451"/>
      <c r="CJ809" s="451"/>
      <c r="CK809" s="451"/>
      <c r="CL809" s="451"/>
      <c r="CM809" s="451"/>
      <c r="CN809" s="451"/>
      <c r="CO809" s="451"/>
      <c r="CP809" s="451"/>
      <c r="CQ809" s="451"/>
      <c r="CR809" s="451"/>
      <c r="CS809" s="451"/>
      <c r="CT809" s="451"/>
      <c r="CU809" s="451"/>
      <c r="CV809" s="451"/>
      <c r="CW809" s="451"/>
      <c r="CX809" s="451"/>
      <c r="CY809" s="451"/>
      <c r="CZ809" s="451"/>
      <c r="DA809" s="451"/>
      <c r="DB809" s="451"/>
      <c r="DC809" s="451"/>
      <c r="DD809" s="451"/>
      <c r="DE809" s="451"/>
      <c r="DF809" s="451"/>
      <c r="DG809" s="451"/>
      <c r="DH809" s="451"/>
      <c r="DI809" s="451"/>
      <c r="DJ809" s="451"/>
      <c r="DK809" s="451"/>
      <c r="DL809" s="451"/>
      <c r="DM809" s="451"/>
      <c r="DN809" s="451"/>
      <c r="DO809" s="451"/>
      <c r="DP809" s="451"/>
      <c r="DQ809" s="451"/>
      <c r="DR809" s="451"/>
      <c r="DS809" s="451"/>
      <c r="DT809" s="451"/>
      <c r="DU809" s="451"/>
      <c r="DV809" s="451"/>
      <c r="DW809" s="451"/>
      <c r="DX809" s="451"/>
      <c r="DY809" s="451"/>
      <c r="DZ809" s="451"/>
      <c r="EA809" s="451"/>
      <c r="EB809" s="451"/>
      <c r="EC809" s="451"/>
      <c r="ED809" s="451"/>
      <c r="EE809" s="451"/>
      <c r="EF809" s="451"/>
      <c r="EG809" s="451"/>
      <c r="EH809" s="451"/>
      <c r="EI809" s="451"/>
      <c r="EJ809" s="451"/>
      <c r="EK809" s="451"/>
      <c r="EL809" s="451"/>
      <c r="EM809" s="451"/>
      <c r="EN809" s="451"/>
      <c r="EO809" s="451"/>
      <c r="EP809" s="451"/>
      <c r="EQ809" s="451"/>
      <c r="ER809" s="451"/>
      <c r="ES809" s="451"/>
      <c r="ET809" s="451"/>
      <c r="EU809" s="451"/>
      <c r="EV809" s="451"/>
      <c r="EW809" s="451"/>
      <c r="EX809" s="451"/>
      <c r="EY809" s="451"/>
      <c r="EZ809" s="451"/>
      <c r="FA809" s="451"/>
      <c r="FB809" s="451"/>
      <c r="FC809" s="451"/>
      <c r="FD809" s="451"/>
      <c r="FE809" s="451"/>
      <c r="FF809" s="451"/>
      <c r="FG809" s="451"/>
      <c r="FH809" s="451"/>
      <c r="FI809" s="451"/>
      <c r="FJ809" s="451"/>
      <c r="FK809" s="451"/>
      <c r="FL809" s="451"/>
      <c r="FM809" s="451"/>
      <c r="FN809" s="451"/>
    </row>
    <row r="810" spans="1:170" ht="15.75" customHeight="1">
      <c r="A810" s="451"/>
      <c r="B810" s="451"/>
      <c r="C810" s="451"/>
      <c r="D810" s="451"/>
      <c r="E810" s="451"/>
      <c r="F810" s="451"/>
      <c r="G810" s="451"/>
      <c r="H810" s="451"/>
      <c r="I810" s="451"/>
      <c r="J810" s="451"/>
      <c r="K810" s="451"/>
      <c r="L810" s="451"/>
      <c r="M810" s="451"/>
      <c r="N810" s="451"/>
      <c r="O810" s="451"/>
      <c r="P810" s="451"/>
      <c r="Q810" s="451"/>
      <c r="R810" s="451"/>
      <c r="S810" s="451"/>
      <c r="T810" s="451"/>
      <c r="U810" s="451"/>
      <c r="V810" s="451"/>
      <c r="W810" s="451"/>
      <c r="X810" s="451"/>
      <c r="Y810" s="451"/>
      <c r="Z810" s="451"/>
      <c r="AA810" s="451"/>
      <c r="AB810" s="451"/>
      <c r="AC810" s="451"/>
      <c r="AD810" s="451"/>
      <c r="AE810" s="451"/>
      <c r="AF810" s="451"/>
      <c r="AG810" s="451"/>
      <c r="AH810" s="451"/>
      <c r="AI810" s="451"/>
      <c r="AJ810" s="451"/>
      <c r="AK810" s="451"/>
      <c r="AL810" s="451"/>
      <c r="AM810" s="451"/>
      <c r="AN810" s="451"/>
      <c r="AO810" s="451"/>
      <c r="AP810" s="451"/>
      <c r="AQ810" s="451"/>
      <c r="AR810" s="451"/>
      <c r="AS810" s="451"/>
      <c r="AT810" s="451"/>
      <c r="AU810" s="451"/>
      <c r="AV810" s="451"/>
      <c r="AW810" s="451"/>
      <c r="AX810" s="451"/>
      <c r="AY810" s="451"/>
      <c r="AZ810" s="451"/>
      <c r="BA810" s="451"/>
      <c r="BB810" s="451"/>
      <c r="BC810" s="451"/>
      <c r="BD810" s="451"/>
      <c r="BE810" s="451"/>
      <c r="BF810" s="451"/>
      <c r="BG810" s="451"/>
      <c r="BH810" s="451"/>
      <c r="BI810" s="451"/>
      <c r="BJ810" s="451"/>
      <c r="BK810" s="451"/>
      <c r="BL810" s="451"/>
      <c r="BM810" s="451"/>
      <c r="BN810" s="451"/>
      <c r="BO810" s="451"/>
      <c r="BP810" s="451"/>
      <c r="BQ810" s="451"/>
      <c r="BR810" s="451"/>
      <c r="BS810" s="451"/>
      <c r="BT810" s="451"/>
      <c r="BU810" s="451"/>
      <c r="BV810" s="451"/>
      <c r="BW810" s="451"/>
      <c r="BX810" s="451"/>
      <c r="BY810" s="451"/>
      <c r="BZ810" s="451"/>
      <c r="CA810" s="451"/>
      <c r="CB810" s="451"/>
      <c r="CC810" s="451"/>
      <c r="CD810" s="451"/>
      <c r="CE810" s="451"/>
      <c r="CF810" s="451"/>
      <c r="CG810" s="451"/>
      <c r="CH810" s="451"/>
      <c r="CI810" s="451"/>
      <c r="CJ810" s="451"/>
      <c r="CK810" s="451"/>
      <c r="CL810" s="451"/>
      <c r="CM810" s="451"/>
      <c r="CN810" s="451"/>
      <c r="CO810" s="451"/>
      <c r="CP810" s="451"/>
      <c r="CQ810" s="451"/>
      <c r="CR810" s="451"/>
      <c r="CS810" s="451"/>
      <c r="CT810" s="451"/>
      <c r="CU810" s="451"/>
      <c r="CV810" s="451"/>
      <c r="CW810" s="451"/>
      <c r="CX810" s="451"/>
      <c r="CY810" s="451"/>
      <c r="CZ810" s="451"/>
      <c r="DA810" s="451"/>
      <c r="DB810" s="451"/>
      <c r="DC810" s="451"/>
      <c r="DD810" s="451"/>
      <c r="DE810" s="451"/>
      <c r="DF810" s="451"/>
      <c r="DG810" s="451"/>
      <c r="DH810" s="451"/>
      <c r="DI810" s="451"/>
      <c r="DJ810" s="451"/>
      <c r="DK810" s="451"/>
      <c r="DL810" s="451"/>
      <c r="DM810" s="451"/>
      <c r="DN810" s="451"/>
      <c r="DO810" s="451"/>
      <c r="DP810" s="451"/>
      <c r="DQ810" s="451"/>
      <c r="DR810" s="451"/>
      <c r="DS810" s="451"/>
      <c r="DT810" s="451"/>
      <c r="DU810" s="451"/>
      <c r="DV810" s="451"/>
      <c r="DW810" s="451"/>
      <c r="DX810" s="451"/>
      <c r="DY810" s="451"/>
      <c r="DZ810" s="451"/>
      <c r="EA810" s="451"/>
      <c r="EB810" s="451"/>
      <c r="EC810" s="451"/>
      <c r="ED810" s="451"/>
      <c r="EE810" s="451"/>
      <c r="EF810" s="451"/>
      <c r="EG810" s="451"/>
      <c r="EH810" s="451"/>
      <c r="EI810" s="451"/>
      <c r="EJ810" s="451"/>
      <c r="EK810" s="451"/>
      <c r="EL810" s="451"/>
      <c r="EM810" s="451"/>
      <c r="EN810" s="451"/>
      <c r="EO810" s="451"/>
      <c r="EP810" s="451"/>
      <c r="EQ810" s="451"/>
      <c r="ER810" s="451"/>
      <c r="ES810" s="451"/>
      <c r="ET810" s="451"/>
      <c r="EU810" s="451"/>
      <c r="EV810" s="451"/>
      <c r="EW810" s="451"/>
      <c r="EX810" s="451"/>
      <c r="EY810" s="451"/>
      <c r="EZ810" s="451"/>
      <c r="FA810" s="451"/>
      <c r="FB810" s="451"/>
      <c r="FC810" s="451"/>
      <c r="FD810" s="451"/>
      <c r="FE810" s="451"/>
      <c r="FF810" s="451"/>
      <c r="FG810" s="451"/>
      <c r="FH810" s="451"/>
      <c r="FI810" s="451"/>
      <c r="FJ810" s="451"/>
      <c r="FK810" s="451"/>
      <c r="FL810" s="451"/>
      <c r="FM810" s="451"/>
      <c r="FN810" s="451"/>
    </row>
    <row r="811" spans="1:170" ht="15.75" customHeight="1">
      <c r="A811" s="451"/>
      <c r="B811" s="451"/>
      <c r="C811" s="451"/>
      <c r="D811" s="451"/>
      <c r="E811" s="451"/>
      <c r="F811" s="451"/>
      <c r="G811" s="451"/>
      <c r="H811" s="451"/>
      <c r="I811" s="451"/>
      <c r="J811" s="451"/>
      <c r="K811" s="451"/>
      <c r="L811" s="451"/>
      <c r="M811" s="451"/>
      <c r="N811" s="451"/>
      <c r="O811" s="451"/>
      <c r="P811" s="451"/>
      <c r="Q811" s="451"/>
      <c r="R811" s="451"/>
      <c r="S811" s="451"/>
      <c r="T811" s="451"/>
      <c r="U811" s="451"/>
      <c r="V811" s="451"/>
      <c r="W811" s="451"/>
      <c r="X811" s="451"/>
      <c r="Y811" s="451"/>
      <c r="Z811" s="451"/>
      <c r="AA811" s="451"/>
      <c r="AB811" s="451"/>
      <c r="AC811" s="451"/>
      <c r="AD811" s="451"/>
      <c r="AE811" s="451"/>
      <c r="AF811" s="451"/>
      <c r="AG811" s="451"/>
      <c r="AH811" s="451"/>
      <c r="AI811" s="451"/>
      <c r="AJ811" s="451"/>
      <c r="AK811" s="451"/>
      <c r="AL811" s="451"/>
      <c r="AM811" s="451"/>
      <c r="AN811" s="451"/>
      <c r="AO811" s="451"/>
      <c r="AP811" s="451"/>
      <c r="AQ811" s="451"/>
      <c r="AR811" s="451"/>
      <c r="AS811" s="451"/>
      <c r="AT811" s="451"/>
      <c r="AU811" s="451"/>
      <c r="AV811" s="451"/>
      <c r="AW811" s="451"/>
      <c r="AX811" s="451"/>
      <c r="AY811" s="451"/>
      <c r="AZ811" s="451"/>
      <c r="BA811" s="451"/>
      <c r="BB811" s="451"/>
      <c r="BC811" s="451"/>
      <c r="BD811" s="451"/>
      <c r="BE811" s="451"/>
      <c r="BF811" s="451"/>
      <c r="BG811" s="451"/>
      <c r="BH811" s="451"/>
      <c r="BI811" s="451"/>
      <c r="BJ811" s="451"/>
      <c r="BK811" s="451"/>
      <c r="BL811" s="451"/>
      <c r="BM811" s="451"/>
      <c r="BN811" s="451"/>
      <c r="BO811" s="451"/>
      <c r="BP811" s="451"/>
      <c r="BQ811" s="451"/>
      <c r="BR811" s="451"/>
      <c r="BS811" s="451"/>
      <c r="BT811" s="451"/>
      <c r="BU811" s="451"/>
      <c r="BV811" s="451"/>
      <c r="BW811" s="451"/>
      <c r="BX811" s="451"/>
      <c r="BY811" s="451"/>
      <c r="BZ811" s="451"/>
      <c r="CA811" s="451"/>
      <c r="CB811" s="451"/>
      <c r="CC811" s="451"/>
      <c r="CD811" s="451"/>
      <c r="CE811" s="451"/>
      <c r="CF811" s="451"/>
      <c r="CG811" s="451"/>
      <c r="CH811" s="451"/>
      <c r="CI811" s="451"/>
      <c r="CJ811" s="451"/>
      <c r="CK811" s="451"/>
      <c r="CL811" s="451"/>
      <c r="CM811" s="451"/>
      <c r="CN811" s="451"/>
      <c r="CO811" s="451"/>
      <c r="CP811" s="451"/>
      <c r="CQ811" s="451"/>
      <c r="CR811" s="451"/>
      <c r="CS811" s="451"/>
      <c r="CT811" s="451"/>
      <c r="CU811" s="451"/>
      <c r="CV811" s="451"/>
      <c r="CW811" s="451"/>
      <c r="CX811" s="451"/>
      <c r="CY811" s="451"/>
      <c r="CZ811" s="451"/>
      <c r="DA811" s="451"/>
      <c r="DB811" s="451"/>
      <c r="DC811" s="451"/>
      <c r="DD811" s="451"/>
      <c r="DE811" s="451"/>
      <c r="DF811" s="451"/>
      <c r="DG811" s="451"/>
      <c r="DH811" s="451"/>
      <c r="DI811" s="451"/>
      <c r="DJ811" s="451"/>
      <c r="DK811" s="451"/>
      <c r="DL811" s="451"/>
      <c r="DM811" s="451"/>
      <c r="DN811" s="451"/>
      <c r="DO811" s="451"/>
      <c r="DP811" s="451"/>
      <c r="DQ811" s="451"/>
      <c r="DR811" s="451"/>
      <c r="DS811" s="451"/>
      <c r="DT811" s="451"/>
      <c r="DU811" s="451"/>
      <c r="DV811" s="451"/>
      <c r="DW811" s="451"/>
      <c r="DX811" s="451"/>
      <c r="DY811" s="451"/>
      <c r="DZ811" s="451"/>
      <c r="EA811" s="451"/>
      <c r="EB811" s="451"/>
      <c r="EC811" s="451"/>
      <c r="ED811" s="451"/>
      <c r="EE811" s="451"/>
      <c r="EF811" s="451"/>
      <c r="EG811" s="451"/>
      <c r="EH811" s="451"/>
      <c r="EI811" s="451"/>
      <c r="EJ811" s="451"/>
      <c r="EK811" s="451"/>
      <c r="EL811" s="451"/>
      <c r="EM811" s="451"/>
      <c r="EN811" s="451"/>
      <c r="EO811" s="451"/>
      <c r="EP811" s="451"/>
      <c r="EQ811" s="451"/>
      <c r="ER811" s="451"/>
      <c r="ES811" s="451"/>
      <c r="ET811" s="451"/>
      <c r="EU811" s="451"/>
      <c r="EV811" s="451"/>
      <c r="EW811" s="451"/>
      <c r="EX811" s="451"/>
      <c r="EY811" s="451"/>
      <c r="EZ811" s="451"/>
      <c r="FA811" s="451"/>
      <c r="FB811" s="451"/>
      <c r="FC811" s="451"/>
      <c r="FD811" s="451"/>
      <c r="FE811" s="451"/>
      <c r="FF811" s="451"/>
      <c r="FG811" s="451"/>
      <c r="FH811" s="451"/>
      <c r="FI811" s="451"/>
      <c r="FJ811" s="451"/>
      <c r="FK811" s="451"/>
      <c r="FL811" s="451"/>
      <c r="FM811" s="451"/>
      <c r="FN811" s="451"/>
    </row>
    <row r="812" spans="1:170" ht="15.75" customHeight="1">
      <c r="A812" s="451"/>
      <c r="B812" s="451"/>
      <c r="C812" s="451"/>
      <c r="D812" s="451"/>
      <c r="E812" s="451"/>
      <c r="F812" s="451"/>
      <c r="G812" s="451"/>
      <c r="H812" s="451"/>
      <c r="I812" s="451"/>
      <c r="J812" s="451"/>
      <c r="K812" s="451"/>
      <c r="L812" s="451"/>
      <c r="M812" s="451"/>
      <c r="N812" s="451"/>
      <c r="O812" s="451"/>
      <c r="P812" s="451"/>
      <c r="Q812" s="451"/>
      <c r="R812" s="451"/>
      <c r="S812" s="451"/>
      <c r="T812" s="451"/>
      <c r="U812" s="451"/>
      <c r="V812" s="451"/>
      <c r="W812" s="451"/>
      <c r="X812" s="451"/>
      <c r="Y812" s="451"/>
      <c r="Z812" s="451"/>
      <c r="AA812" s="451"/>
      <c r="AB812" s="451"/>
      <c r="AC812" s="451"/>
      <c r="AD812" s="451"/>
      <c r="AE812" s="451"/>
      <c r="AF812" s="451"/>
      <c r="AG812" s="451"/>
      <c r="AH812" s="451"/>
      <c r="AI812" s="451"/>
      <c r="AJ812" s="451"/>
      <c r="AK812" s="451"/>
      <c r="AL812" s="451"/>
      <c r="AM812" s="451"/>
      <c r="AN812" s="451"/>
      <c r="AO812" s="451"/>
      <c r="AP812" s="451"/>
      <c r="AQ812" s="451"/>
      <c r="AR812" s="451"/>
      <c r="AS812" s="451"/>
      <c r="AT812" s="451"/>
      <c r="AU812" s="451"/>
      <c r="AV812" s="451"/>
      <c r="AW812" s="451"/>
      <c r="AX812" s="451"/>
      <c r="AY812" s="451"/>
      <c r="AZ812" s="451"/>
      <c r="BA812" s="451"/>
      <c r="BB812" s="451"/>
      <c r="BC812" s="451"/>
      <c r="BD812" s="451"/>
      <c r="BE812" s="451"/>
      <c r="BF812" s="451"/>
      <c r="BG812" s="451"/>
      <c r="BH812" s="451"/>
      <c r="BI812" s="451"/>
      <c r="BJ812" s="451"/>
      <c r="BK812" s="451"/>
      <c r="BL812" s="451"/>
      <c r="BM812" s="451"/>
      <c r="BN812" s="451"/>
      <c r="BO812" s="451"/>
      <c r="BP812" s="451"/>
      <c r="BQ812" s="451"/>
      <c r="BR812" s="451"/>
      <c r="BS812" s="451"/>
      <c r="BT812" s="451"/>
      <c r="BU812" s="451"/>
      <c r="BV812" s="451"/>
      <c r="BW812" s="451"/>
      <c r="BX812" s="451"/>
      <c r="BY812" s="451"/>
      <c r="BZ812" s="451"/>
      <c r="CA812" s="451"/>
      <c r="CB812" s="451"/>
      <c r="CC812" s="451"/>
      <c r="CD812" s="451"/>
      <c r="CE812" s="451"/>
      <c r="CF812" s="451"/>
      <c r="CG812" s="451"/>
      <c r="CH812" s="451"/>
      <c r="CI812" s="451"/>
      <c r="CJ812" s="451"/>
      <c r="CK812" s="451"/>
      <c r="CL812" s="451"/>
      <c r="CM812" s="451"/>
      <c r="CN812" s="451"/>
      <c r="CO812" s="451"/>
      <c r="CP812" s="451"/>
      <c r="CQ812" s="451"/>
      <c r="CR812" s="451"/>
      <c r="CS812" s="451"/>
      <c r="CT812" s="451"/>
      <c r="CU812" s="451"/>
      <c r="CV812" s="451"/>
      <c r="CW812" s="451"/>
      <c r="CX812" s="451"/>
      <c r="CY812" s="451"/>
      <c r="CZ812" s="451"/>
      <c r="DA812" s="451"/>
      <c r="DB812" s="451"/>
      <c r="DC812" s="451"/>
      <c r="DD812" s="451"/>
      <c r="DE812" s="451"/>
      <c r="DF812" s="451"/>
      <c r="DG812" s="451"/>
      <c r="DH812" s="451"/>
      <c r="DI812" s="451"/>
      <c r="DJ812" s="451"/>
      <c r="DK812" s="451"/>
      <c r="DL812" s="451"/>
      <c r="DM812" s="451"/>
      <c r="DN812" s="451"/>
      <c r="DO812" s="451"/>
      <c r="DP812" s="451"/>
      <c r="DQ812" s="451"/>
      <c r="DR812" s="451"/>
      <c r="DS812" s="451"/>
      <c r="DT812" s="451"/>
      <c r="DU812" s="451"/>
      <c r="DV812" s="451"/>
      <c r="DW812" s="451"/>
      <c r="DX812" s="451"/>
      <c r="DY812" s="451"/>
      <c r="DZ812" s="451"/>
      <c r="EA812" s="451"/>
      <c r="EB812" s="451"/>
      <c r="EC812" s="451"/>
      <c r="ED812" s="451"/>
      <c r="EE812" s="451"/>
      <c r="EF812" s="451"/>
      <c r="EG812" s="451"/>
      <c r="EH812" s="451"/>
      <c r="EI812" s="451"/>
      <c r="EJ812" s="451"/>
      <c r="EK812" s="451"/>
      <c r="EL812" s="451"/>
      <c r="EM812" s="451"/>
      <c r="EN812" s="451"/>
      <c r="EO812" s="451"/>
      <c r="EP812" s="451"/>
      <c r="EQ812" s="451"/>
      <c r="ER812" s="451"/>
      <c r="ES812" s="451"/>
      <c r="ET812" s="451"/>
      <c r="EU812" s="451"/>
      <c r="EV812" s="451"/>
      <c r="EW812" s="451"/>
      <c r="EX812" s="451"/>
      <c r="EY812" s="451"/>
      <c r="EZ812" s="451"/>
      <c r="FA812" s="451"/>
      <c r="FB812" s="451"/>
      <c r="FC812" s="451"/>
      <c r="FD812" s="451"/>
      <c r="FE812" s="451"/>
      <c r="FF812" s="451"/>
      <c r="FG812" s="451"/>
      <c r="FH812" s="451"/>
      <c r="FI812" s="451"/>
      <c r="FJ812" s="451"/>
      <c r="FK812" s="451"/>
      <c r="FL812" s="451"/>
      <c r="FM812" s="451"/>
      <c r="FN812" s="451"/>
    </row>
    <row r="813" spans="1:170" ht="15.75" customHeight="1">
      <c r="A813" s="451"/>
      <c r="B813" s="451"/>
      <c r="C813" s="451"/>
      <c r="D813" s="451"/>
      <c r="E813" s="451"/>
      <c r="F813" s="451"/>
      <c r="G813" s="451"/>
      <c r="H813" s="451"/>
      <c r="I813" s="451"/>
      <c r="J813" s="451"/>
      <c r="K813" s="451"/>
      <c r="L813" s="451"/>
      <c r="M813" s="451"/>
      <c r="N813" s="451"/>
      <c r="O813" s="451"/>
      <c r="P813" s="451"/>
      <c r="Q813" s="451"/>
      <c r="R813" s="451"/>
      <c r="S813" s="451"/>
      <c r="T813" s="451"/>
      <c r="U813" s="451"/>
      <c r="V813" s="451"/>
      <c r="W813" s="451"/>
      <c r="X813" s="451"/>
      <c r="Y813" s="451"/>
      <c r="Z813" s="451"/>
      <c r="AA813" s="451"/>
      <c r="AB813" s="451"/>
      <c r="AC813" s="451"/>
      <c r="AD813" s="451"/>
      <c r="AE813" s="451"/>
      <c r="AF813" s="451"/>
      <c r="AG813" s="451"/>
      <c r="AH813" s="451"/>
      <c r="AI813" s="451"/>
      <c r="AJ813" s="451"/>
      <c r="AK813" s="451"/>
      <c r="AL813" s="451"/>
      <c r="AM813" s="451"/>
      <c r="AN813" s="451"/>
      <c r="AO813" s="451"/>
      <c r="AP813" s="451"/>
      <c r="AQ813" s="451"/>
      <c r="AR813" s="451"/>
      <c r="AS813" s="451"/>
      <c r="AT813" s="451"/>
      <c r="AU813" s="451"/>
      <c r="AV813" s="451"/>
      <c r="AW813" s="451"/>
      <c r="AX813" s="451"/>
      <c r="AY813" s="451"/>
      <c r="AZ813" s="451"/>
      <c r="BA813" s="451"/>
      <c r="BB813" s="451"/>
      <c r="BC813" s="451"/>
      <c r="BD813" s="451"/>
      <c r="BE813" s="451"/>
      <c r="BF813" s="451"/>
      <c r="BG813" s="451"/>
      <c r="BH813" s="451"/>
      <c r="BI813" s="451"/>
      <c r="BJ813" s="451"/>
      <c r="BK813" s="451"/>
      <c r="BL813" s="451"/>
      <c r="BM813" s="451"/>
      <c r="BN813" s="451"/>
      <c r="BO813" s="451"/>
      <c r="BP813" s="451"/>
      <c r="BQ813" s="451"/>
      <c r="BR813" s="451"/>
      <c r="BS813" s="451"/>
      <c r="BT813" s="451"/>
      <c r="BU813" s="451"/>
      <c r="BV813" s="451"/>
      <c r="BW813" s="451"/>
      <c r="BX813" s="451"/>
      <c r="BY813" s="451"/>
      <c r="BZ813" s="451"/>
      <c r="CA813" s="451"/>
      <c r="CB813" s="451"/>
      <c r="CC813" s="451"/>
      <c r="CD813" s="451"/>
      <c r="CE813" s="451"/>
      <c r="CF813" s="451"/>
      <c r="CG813" s="451"/>
      <c r="CH813" s="451"/>
      <c r="CI813" s="451"/>
      <c r="CJ813" s="451"/>
      <c r="CK813" s="451"/>
      <c r="CL813" s="451"/>
      <c r="CM813" s="451"/>
      <c r="CN813" s="451"/>
      <c r="CO813" s="451"/>
      <c r="CP813" s="451"/>
      <c r="CQ813" s="451"/>
      <c r="CR813" s="451"/>
      <c r="CS813" s="451"/>
      <c r="CT813" s="451"/>
      <c r="CU813" s="451"/>
      <c r="CV813" s="451"/>
      <c r="CW813" s="451"/>
      <c r="CX813" s="451"/>
      <c r="CY813" s="451"/>
      <c r="CZ813" s="451"/>
      <c r="DA813" s="451"/>
      <c r="DB813" s="451"/>
      <c r="DC813" s="451"/>
      <c r="DD813" s="451"/>
      <c r="DE813" s="451"/>
      <c r="DF813" s="451"/>
      <c r="DG813" s="451"/>
      <c r="DH813" s="451"/>
      <c r="DI813" s="451"/>
      <c r="DJ813" s="451"/>
      <c r="DK813" s="451"/>
      <c r="DL813" s="451"/>
      <c r="DM813" s="451"/>
      <c r="DN813" s="451"/>
      <c r="DO813" s="451"/>
      <c r="DP813" s="451"/>
      <c r="DQ813" s="451"/>
      <c r="DR813" s="451"/>
      <c r="DS813" s="451"/>
      <c r="DT813" s="451"/>
      <c r="DU813" s="451"/>
      <c r="DV813" s="451"/>
      <c r="DW813" s="451"/>
      <c r="DX813" s="451"/>
      <c r="DY813" s="451"/>
      <c r="DZ813" s="451"/>
      <c r="EA813" s="451"/>
      <c r="EB813" s="451"/>
      <c r="EC813" s="451"/>
      <c r="ED813" s="451"/>
      <c r="EE813" s="451"/>
      <c r="EF813" s="451"/>
      <c r="EG813" s="451"/>
      <c r="EH813" s="451"/>
      <c r="EI813" s="451"/>
      <c r="EJ813" s="451"/>
      <c r="EK813" s="451"/>
      <c r="EL813" s="451"/>
      <c r="EM813" s="451"/>
      <c r="EN813" s="451"/>
      <c r="EO813" s="451"/>
      <c r="EP813" s="451"/>
      <c r="EQ813" s="451"/>
      <c r="ER813" s="451"/>
      <c r="ES813" s="451"/>
      <c r="ET813" s="451"/>
      <c r="EU813" s="451"/>
      <c r="EV813" s="451"/>
      <c r="EW813" s="451"/>
      <c r="EX813" s="451"/>
      <c r="EY813" s="451"/>
      <c r="EZ813" s="451"/>
      <c r="FA813" s="451"/>
      <c r="FB813" s="451"/>
      <c r="FC813" s="451"/>
      <c r="FD813" s="451"/>
      <c r="FE813" s="451"/>
      <c r="FF813" s="451"/>
      <c r="FG813" s="451"/>
      <c r="FH813" s="451"/>
      <c r="FI813" s="451"/>
      <c r="FJ813" s="451"/>
      <c r="FK813" s="451"/>
      <c r="FL813" s="451"/>
      <c r="FM813" s="451"/>
      <c r="FN813" s="451"/>
    </row>
    <row r="814" spans="1:170" ht="15.75" customHeight="1">
      <c r="A814" s="451"/>
      <c r="B814" s="451"/>
      <c r="C814" s="451"/>
      <c r="D814" s="451"/>
      <c r="E814" s="451"/>
      <c r="F814" s="451"/>
      <c r="G814" s="451"/>
      <c r="H814" s="451"/>
      <c r="I814" s="451"/>
      <c r="J814" s="451"/>
      <c r="K814" s="451"/>
      <c r="L814" s="451"/>
      <c r="M814" s="451"/>
      <c r="N814" s="451"/>
      <c r="O814" s="451"/>
      <c r="P814" s="451"/>
      <c r="Q814" s="451"/>
      <c r="R814" s="451"/>
      <c r="S814" s="451"/>
      <c r="T814" s="451"/>
      <c r="U814" s="451"/>
      <c r="V814" s="451"/>
      <c r="W814" s="451"/>
      <c r="X814" s="451"/>
      <c r="Y814" s="451"/>
      <c r="Z814" s="451"/>
      <c r="AA814" s="451"/>
      <c r="AB814" s="451"/>
      <c r="AC814" s="451"/>
      <c r="AD814" s="451"/>
      <c r="AE814" s="451"/>
      <c r="AF814" s="451"/>
      <c r="AG814" s="451"/>
      <c r="AH814" s="451"/>
      <c r="AI814" s="451"/>
      <c r="AJ814" s="451"/>
      <c r="AK814" s="451"/>
      <c r="AL814" s="451"/>
      <c r="AM814" s="451"/>
      <c r="AN814" s="451"/>
      <c r="AO814" s="451"/>
      <c r="AP814" s="451"/>
      <c r="AQ814" s="451"/>
      <c r="AR814" s="451"/>
      <c r="AS814" s="451"/>
      <c r="AT814" s="451"/>
      <c r="AU814" s="451"/>
      <c r="AV814" s="451"/>
      <c r="AW814" s="451"/>
      <c r="AX814" s="451"/>
      <c r="AY814" s="451"/>
      <c r="AZ814" s="451"/>
      <c r="BA814" s="451"/>
      <c r="BB814" s="451"/>
      <c r="BC814" s="451"/>
      <c r="BD814" s="451"/>
      <c r="BE814" s="451"/>
      <c r="BF814" s="451"/>
      <c r="BG814" s="451"/>
      <c r="BH814" s="451"/>
      <c r="BI814" s="451"/>
      <c r="BJ814" s="451"/>
      <c r="BK814" s="451"/>
      <c r="BL814" s="451"/>
      <c r="BM814" s="451"/>
      <c r="BN814" s="451"/>
      <c r="BO814" s="451"/>
      <c r="BP814" s="451"/>
      <c r="BQ814" s="451"/>
      <c r="BR814" s="451"/>
      <c r="BS814" s="451"/>
      <c r="BT814" s="451"/>
      <c r="BU814" s="451"/>
      <c r="BV814" s="451"/>
      <c r="BW814" s="451"/>
      <c r="BX814" s="451"/>
      <c r="BY814" s="451"/>
      <c r="BZ814" s="451"/>
      <c r="CA814" s="451"/>
      <c r="CB814" s="451"/>
      <c r="CC814" s="451"/>
      <c r="CD814" s="451"/>
      <c r="CE814" s="451"/>
      <c r="CF814" s="451"/>
      <c r="CG814" s="451"/>
      <c r="CH814" s="451"/>
      <c r="CI814" s="451"/>
      <c r="CJ814" s="451"/>
      <c r="CK814" s="451"/>
      <c r="CL814" s="451"/>
      <c r="CM814" s="451"/>
      <c r="CN814" s="451"/>
      <c r="CO814" s="451"/>
      <c r="CP814" s="451"/>
      <c r="CQ814" s="451"/>
      <c r="CR814" s="451"/>
      <c r="CS814" s="451"/>
      <c r="CT814" s="451"/>
      <c r="CU814" s="451"/>
      <c r="CV814" s="451"/>
      <c r="CW814" s="451"/>
      <c r="CX814" s="451"/>
      <c r="CY814" s="451"/>
      <c r="CZ814" s="451"/>
      <c r="DA814" s="451"/>
      <c r="DB814" s="451"/>
      <c r="DC814" s="451"/>
      <c r="DD814" s="451"/>
      <c r="DE814" s="451"/>
      <c r="DF814" s="451"/>
      <c r="DG814" s="451"/>
      <c r="DH814" s="451"/>
      <c r="DI814" s="451"/>
      <c r="DJ814" s="451"/>
      <c r="DK814" s="451"/>
      <c r="DL814" s="451"/>
      <c r="DM814" s="451"/>
      <c r="DN814" s="451"/>
      <c r="DO814" s="451"/>
      <c r="DP814" s="451"/>
      <c r="DQ814" s="451"/>
      <c r="DR814" s="451"/>
      <c r="DS814" s="451"/>
      <c r="DT814" s="451"/>
      <c r="DU814" s="451"/>
      <c r="DV814" s="451"/>
      <c r="DW814" s="451"/>
      <c r="DX814" s="451"/>
      <c r="DY814" s="451"/>
      <c r="DZ814" s="451"/>
      <c r="EA814" s="451"/>
      <c r="EB814" s="451"/>
      <c r="EC814" s="451"/>
      <c r="ED814" s="451"/>
      <c r="EE814" s="451"/>
      <c r="EF814" s="451"/>
      <c r="EG814" s="451"/>
      <c r="EH814" s="451"/>
      <c r="EI814" s="451"/>
      <c r="EJ814" s="451"/>
      <c r="EK814" s="451"/>
      <c r="EL814" s="451"/>
      <c r="EM814" s="451"/>
      <c r="EN814" s="451"/>
      <c r="EO814" s="451"/>
      <c r="EP814" s="451"/>
      <c r="EQ814" s="451"/>
      <c r="ER814" s="451"/>
      <c r="ES814" s="451"/>
      <c r="ET814" s="451"/>
      <c r="EU814" s="451"/>
      <c r="EV814" s="451"/>
      <c r="EW814" s="451"/>
      <c r="EX814" s="451"/>
      <c r="EY814" s="451"/>
      <c r="EZ814" s="451"/>
      <c r="FA814" s="451"/>
      <c r="FB814" s="451"/>
      <c r="FC814" s="451"/>
      <c r="FD814" s="451"/>
      <c r="FE814" s="451"/>
      <c r="FF814" s="451"/>
      <c r="FG814" s="451"/>
      <c r="FH814" s="451"/>
      <c r="FI814" s="451"/>
      <c r="FJ814" s="451"/>
      <c r="FK814" s="451"/>
      <c r="FL814" s="451"/>
      <c r="FM814" s="451"/>
      <c r="FN814" s="451"/>
    </row>
    <row r="815" spans="1:170" ht="15.75" customHeight="1">
      <c r="A815" s="451"/>
      <c r="B815" s="451"/>
      <c r="C815" s="451"/>
      <c r="D815" s="451"/>
      <c r="E815" s="451"/>
      <c r="F815" s="451"/>
      <c r="G815" s="451"/>
      <c r="H815" s="451"/>
      <c r="I815" s="451"/>
      <c r="J815" s="451"/>
      <c r="K815" s="451"/>
      <c r="L815" s="451"/>
      <c r="M815" s="451"/>
      <c r="N815" s="451"/>
      <c r="O815" s="451"/>
      <c r="P815" s="451"/>
      <c r="Q815" s="451"/>
      <c r="R815" s="451"/>
      <c r="S815" s="451"/>
      <c r="T815" s="451"/>
      <c r="U815" s="451"/>
      <c r="V815" s="451"/>
      <c r="W815" s="451"/>
      <c r="X815" s="451"/>
      <c r="Y815" s="451"/>
      <c r="Z815" s="451"/>
      <c r="AA815" s="451"/>
      <c r="AB815" s="451"/>
      <c r="AC815" s="451"/>
      <c r="AD815" s="451"/>
      <c r="AE815" s="451"/>
      <c r="AF815" s="451"/>
      <c r="AG815" s="451"/>
      <c r="AH815" s="451"/>
      <c r="AI815" s="451"/>
      <c r="AJ815" s="451"/>
      <c r="AK815" s="451"/>
      <c r="AL815" s="451"/>
      <c r="AM815" s="451"/>
      <c r="AN815" s="451"/>
      <c r="AO815" s="451"/>
      <c r="AP815" s="451"/>
      <c r="AQ815" s="451"/>
      <c r="AR815" s="451"/>
      <c r="AS815" s="451"/>
      <c r="AT815" s="451"/>
      <c r="AU815" s="451"/>
      <c r="AV815" s="451"/>
      <c r="AW815" s="451"/>
      <c r="AX815" s="451"/>
      <c r="AY815" s="451"/>
      <c r="AZ815" s="451"/>
      <c r="BA815" s="451"/>
      <c r="BB815" s="451"/>
      <c r="BC815" s="451"/>
      <c r="BD815" s="451"/>
      <c r="BE815" s="451"/>
      <c r="BF815" s="451"/>
      <c r="BG815" s="451"/>
      <c r="BH815" s="451"/>
      <c r="BI815" s="451"/>
      <c r="BJ815" s="451"/>
      <c r="BK815" s="451"/>
      <c r="BL815" s="451"/>
      <c r="BM815" s="451"/>
      <c r="BN815" s="451"/>
      <c r="BO815" s="451"/>
      <c r="BP815" s="451"/>
      <c r="BQ815" s="451"/>
      <c r="BR815" s="451"/>
      <c r="BS815" s="451"/>
      <c r="BT815" s="451"/>
      <c r="BU815" s="451"/>
      <c r="BV815" s="451"/>
      <c r="BW815" s="451"/>
      <c r="BX815" s="451"/>
      <c r="BY815" s="451"/>
      <c r="BZ815" s="451"/>
      <c r="CA815" s="451"/>
      <c r="CB815" s="451"/>
      <c r="CC815" s="451"/>
      <c r="CD815" s="451"/>
      <c r="CE815" s="451"/>
      <c r="CF815" s="451"/>
      <c r="CG815" s="451"/>
      <c r="CH815" s="451"/>
      <c r="CI815" s="451"/>
      <c r="CJ815" s="451"/>
      <c r="CK815" s="451"/>
      <c r="CL815" s="451"/>
      <c r="CM815" s="451"/>
      <c r="CN815" s="451"/>
      <c r="CO815" s="451"/>
      <c r="CP815" s="451"/>
      <c r="CQ815" s="451"/>
      <c r="CR815" s="451"/>
      <c r="CS815" s="451"/>
      <c r="CT815" s="451"/>
      <c r="CU815" s="451"/>
      <c r="CV815" s="451"/>
      <c r="CW815" s="451"/>
      <c r="CX815" s="451"/>
      <c r="CY815" s="451"/>
      <c r="CZ815" s="451"/>
      <c r="DA815" s="451"/>
      <c r="DB815" s="451"/>
      <c r="DC815" s="451"/>
      <c r="DD815" s="451"/>
      <c r="DE815" s="451"/>
      <c r="DF815" s="451"/>
      <c r="DG815" s="451"/>
      <c r="DH815" s="451"/>
      <c r="DI815" s="451"/>
      <c r="DJ815" s="451"/>
      <c r="DK815" s="451"/>
      <c r="DL815" s="451"/>
      <c r="DM815" s="451"/>
      <c r="DN815" s="451"/>
      <c r="DO815" s="451"/>
      <c r="DP815" s="451"/>
      <c r="DQ815" s="451"/>
      <c r="DR815" s="451"/>
      <c r="DS815" s="451"/>
      <c r="DT815" s="451"/>
      <c r="DU815" s="451"/>
      <c r="DV815" s="451"/>
      <c r="DW815" s="451"/>
      <c r="DX815" s="451"/>
      <c r="DY815" s="451"/>
      <c r="DZ815" s="451"/>
      <c r="EA815" s="451"/>
      <c r="EB815" s="451"/>
      <c r="EC815" s="451"/>
      <c r="ED815" s="451"/>
      <c r="EE815" s="451"/>
      <c r="EF815" s="451"/>
      <c r="EG815" s="451"/>
      <c r="EH815" s="451"/>
      <c r="EI815" s="451"/>
      <c r="EJ815" s="451"/>
      <c r="EK815" s="451"/>
      <c r="EL815" s="451"/>
      <c r="EM815" s="451"/>
      <c r="EN815" s="451"/>
      <c r="EO815" s="451"/>
      <c r="EP815" s="451"/>
      <c r="EQ815" s="451"/>
      <c r="ER815" s="451"/>
      <c r="ES815" s="451"/>
      <c r="ET815" s="451"/>
      <c r="EU815" s="451"/>
      <c r="EV815" s="451"/>
      <c r="EW815" s="451"/>
      <c r="EX815" s="451"/>
      <c r="EY815" s="451"/>
      <c r="EZ815" s="451"/>
      <c r="FA815" s="451"/>
      <c r="FB815" s="451"/>
      <c r="FC815" s="451"/>
      <c r="FD815" s="451"/>
      <c r="FE815" s="451"/>
      <c r="FF815" s="451"/>
      <c r="FG815" s="451"/>
      <c r="FH815" s="451"/>
      <c r="FI815" s="451"/>
      <c r="FJ815" s="451"/>
      <c r="FK815" s="451"/>
      <c r="FL815" s="451"/>
      <c r="FM815" s="451"/>
      <c r="FN815" s="451"/>
    </row>
    <row r="816" spans="1:170" ht="15.75" customHeight="1">
      <c r="A816" s="451"/>
      <c r="B816" s="451"/>
      <c r="C816" s="451"/>
      <c r="D816" s="451"/>
      <c r="E816" s="451"/>
      <c r="F816" s="451"/>
      <c r="G816" s="451"/>
      <c r="H816" s="451"/>
      <c r="I816" s="451"/>
      <c r="J816" s="451"/>
      <c r="K816" s="451"/>
      <c r="L816" s="451"/>
      <c r="M816" s="451"/>
      <c r="N816" s="451"/>
      <c r="O816" s="451"/>
      <c r="P816" s="451"/>
      <c r="Q816" s="451"/>
      <c r="R816" s="451"/>
      <c r="S816" s="451"/>
      <c r="T816" s="451"/>
      <c r="U816" s="451"/>
      <c r="V816" s="451"/>
      <c r="W816" s="451"/>
      <c r="X816" s="451"/>
      <c r="Y816" s="451"/>
      <c r="Z816" s="451"/>
      <c r="AA816" s="451"/>
      <c r="AB816" s="451"/>
      <c r="AC816" s="451"/>
      <c r="AD816" s="451"/>
      <c r="AE816" s="451"/>
      <c r="AF816" s="451"/>
      <c r="AG816" s="451"/>
      <c r="AH816" s="451"/>
      <c r="AI816" s="451"/>
      <c r="AJ816" s="451"/>
      <c r="AK816" s="451"/>
      <c r="AL816" s="451"/>
      <c r="AM816" s="451"/>
      <c r="AN816" s="451"/>
      <c r="AO816" s="451"/>
      <c r="AP816" s="451"/>
      <c r="AQ816" s="451"/>
      <c r="AR816" s="451"/>
      <c r="AS816" s="451"/>
      <c r="AT816" s="451"/>
      <c r="AU816" s="451"/>
      <c r="AV816" s="451"/>
      <c r="AW816" s="451"/>
      <c r="AX816" s="451"/>
      <c r="AY816" s="451"/>
      <c r="AZ816" s="451"/>
      <c r="BA816" s="451"/>
      <c r="BB816" s="451"/>
      <c r="BC816" s="451"/>
      <c r="BD816" s="451"/>
      <c r="BE816" s="451"/>
      <c r="BF816" s="451"/>
      <c r="BG816" s="451"/>
      <c r="BH816" s="451"/>
      <c r="BI816" s="451"/>
      <c r="BJ816" s="451"/>
      <c r="BK816" s="451"/>
      <c r="BL816" s="451"/>
      <c r="BM816" s="451"/>
      <c r="BN816" s="451"/>
      <c r="BO816" s="451"/>
      <c r="BP816" s="451"/>
      <c r="BQ816" s="451"/>
      <c r="BR816" s="451"/>
      <c r="BS816" s="451"/>
      <c r="BT816" s="451"/>
      <c r="BU816" s="451"/>
      <c r="BV816" s="451"/>
      <c r="BW816" s="451"/>
      <c r="BX816" s="451"/>
      <c r="BY816" s="451"/>
      <c r="BZ816" s="451"/>
      <c r="CA816" s="451"/>
      <c r="CB816" s="451"/>
      <c r="CC816" s="451"/>
      <c r="CD816" s="451"/>
      <c r="CE816" s="451"/>
      <c r="CF816" s="451"/>
      <c r="CG816" s="451"/>
      <c r="CH816" s="451"/>
      <c r="CI816" s="451"/>
      <c r="CJ816" s="451"/>
      <c r="CK816" s="451"/>
      <c r="CL816" s="451"/>
      <c r="CM816" s="451"/>
      <c r="CN816" s="451"/>
      <c r="CO816" s="451"/>
      <c r="CP816" s="451"/>
      <c r="CQ816" s="451"/>
      <c r="CR816" s="451"/>
      <c r="CS816" s="451"/>
      <c r="CT816" s="451"/>
      <c r="CU816" s="451"/>
      <c r="CV816" s="451"/>
      <c r="CW816" s="451"/>
      <c r="CX816" s="451"/>
      <c r="CY816" s="451"/>
      <c r="CZ816" s="451"/>
      <c r="DA816" s="451"/>
      <c r="DB816" s="451"/>
      <c r="DC816" s="451"/>
      <c r="DD816" s="451"/>
      <c r="DE816" s="451"/>
      <c r="DF816" s="451"/>
      <c r="DG816" s="451"/>
      <c r="DH816" s="451"/>
      <c r="DI816" s="451"/>
      <c r="DJ816" s="451"/>
      <c r="DK816" s="451"/>
      <c r="DL816" s="451"/>
      <c r="DM816" s="451"/>
      <c r="DN816" s="451"/>
      <c r="DO816" s="451"/>
      <c r="DP816" s="451"/>
      <c r="DQ816" s="451"/>
      <c r="DR816" s="451"/>
      <c r="DS816" s="451"/>
      <c r="DT816" s="451"/>
      <c r="DU816" s="451"/>
      <c r="DV816" s="451"/>
      <c r="DW816" s="451"/>
      <c r="DX816" s="451"/>
      <c r="DY816" s="451"/>
      <c r="DZ816" s="451"/>
      <c r="EA816" s="451"/>
      <c r="EB816" s="451"/>
      <c r="EC816" s="451"/>
      <c r="ED816" s="451"/>
      <c r="EE816" s="451"/>
      <c r="EF816" s="451"/>
      <c r="EG816" s="451"/>
      <c r="EH816" s="451"/>
      <c r="EI816" s="451"/>
      <c r="EJ816" s="451"/>
      <c r="EK816" s="451"/>
      <c r="EL816" s="451"/>
      <c r="EM816" s="451"/>
      <c r="EN816" s="451"/>
      <c r="EO816" s="451"/>
      <c r="EP816" s="451"/>
      <c r="EQ816" s="451"/>
      <c r="ER816" s="451"/>
      <c r="ES816" s="451"/>
      <c r="ET816" s="451"/>
      <c r="EU816" s="451"/>
      <c r="EV816" s="451"/>
      <c r="EW816" s="451"/>
      <c r="EX816" s="451"/>
      <c r="EY816" s="451"/>
      <c r="EZ816" s="451"/>
      <c r="FA816" s="451"/>
      <c r="FB816" s="451"/>
      <c r="FC816" s="451"/>
      <c r="FD816" s="451"/>
      <c r="FE816" s="451"/>
      <c r="FF816" s="451"/>
      <c r="FG816" s="451"/>
      <c r="FH816" s="451"/>
      <c r="FI816" s="451"/>
      <c r="FJ816" s="451"/>
      <c r="FK816" s="451"/>
      <c r="FL816" s="451"/>
      <c r="FM816" s="451"/>
      <c r="FN816" s="451"/>
    </row>
    <row r="817" spans="1:170" ht="15.75" customHeight="1">
      <c r="A817" s="451"/>
      <c r="B817" s="451"/>
      <c r="C817" s="451"/>
      <c r="D817" s="451"/>
      <c r="E817" s="451"/>
      <c r="F817" s="451"/>
      <c r="G817" s="451"/>
      <c r="H817" s="451"/>
      <c r="I817" s="451"/>
      <c r="J817" s="451"/>
      <c r="K817" s="451"/>
      <c r="L817" s="451"/>
      <c r="M817" s="451"/>
      <c r="N817" s="451"/>
      <c r="O817" s="451"/>
      <c r="P817" s="451"/>
      <c r="Q817" s="451"/>
      <c r="R817" s="451"/>
      <c r="S817" s="451"/>
      <c r="T817" s="451"/>
      <c r="U817" s="451"/>
      <c r="V817" s="451"/>
      <c r="W817" s="451"/>
      <c r="X817" s="451"/>
      <c r="Y817" s="451"/>
      <c r="Z817" s="451"/>
      <c r="AA817" s="451"/>
      <c r="AB817" s="451"/>
      <c r="AC817" s="451"/>
      <c r="AD817" s="451"/>
      <c r="AE817" s="451"/>
      <c r="AF817" s="451"/>
      <c r="AG817" s="451"/>
      <c r="AH817" s="451"/>
      <c r="AI817" s="451"/>
      <c r="AJ817" s="451"/>
      <c r="AK817" s="451"/>
      <c r="AL817" s="451"/>
      <c r="AM817" s="451"/>
      <c r="AN817" s="451"/>
      <c r="AO817" s="451"/>
      <c r="AP817" s="451"/>
      <c r="AQ817" s="451"/>
      <c r="AR817" s="451"/>
      <c r="AS817" s="451"/>
      <c r="AT817" s="451"/>
      <c r="AU817" s="451"/>
      <c r="AV817" s="451"/>
      <c r="AW817" s="451"/>
      <c r="AX817" s="451"/>
      <c r="AY817" s="451"/>
      <c r="AZ817" s="451"/>
      <c r="BA817" s="451"/>
      <c r="BB817" s="451"/>
      <c r="BC817" s="451"/>
      <c r="BD817" s="451"/>
      <c r="BE817" s="451"/>
      <c r="BF817" s="451"/>
      <c r="BG817" s="451"/>
      <c r="BH817" s="451"/>
      <c r="BI817" s="451"/>
      <c r="BJ817" s="451"/>
      <c r="BK817" s="451"/>
      <c r="BL817" s="451"/>
      <c r="BM817" s="451"/>
      <c r="BN817" s="451"/>
      <c r="BO817" s="451"/>
      <c r="BP817" s="451"/>
      <c r="BQ817" s="451"/>
      <c r="BR817" s="451"/>
      <c r="BS817" s="451"/>
      <c r="BT817" s="451"/>
      <c r="BU817" s="451"/>
      <c r="BV817" s="451"/>
      <c r="BW817" s="451"/>
      <c r="BX817" s="451"/>
      <c r="BY817" s="451"/>
      <c r="BZ817" s="451"/>
      <c r="CA817" s="451"/>
      <c r="CB817" s="451"/>
      <c r="CC817" s="451"/>
      <c r="CD817" s="451"/>
      <c r="CE817" s="451"/>
      <c r="CF817" s="451"/>
      <c r="CG817" s="451"/>
      <c r="CH817" s="451"/>
      <c r="CI817" s="451"/>
      <c r="CJ817" s="451"/>
      <c r="CK817" s="451"/>
      <c r="CL817" s="451"/>
      <c r="CM817" s="451"/>
      <c r="CN817" s="451"/>
      <c r="CO817" s="451"/>
      <c r="CP817" s="451"/>
      <c r="CQ817" s="451"/>
      <c r="CR817" s="451"/>
      <c r="CS817" s="451"/>
      <c r="CT817" s="451"/>
      <c r="CU817" s="451"/>
      <c r="CV817" s="451"/>
      <c r="CW817" s="451"/>
      <c r="CX817" s="451"/>
      <c r="CY817" s="451"/>
      <c r="CZ817" s="451"/>
      <c r="DA817" s="451"/>
      <c r="DB817" s="451"/>
      <c r="DC817" s="451"/>
      <c r="DD817" s="451"/>
      <c r="DE817" s="451"/>
      <c r="DF817" s="451"/>
      <c r="DG817" s="451"/>
      <c r="DH817" s="451"/>
      <c r="DI817" s="451"/>
      <c r="DJ817" s="451"/>
      <c r="DK817" s="451"/>
      <c r="DL817" s="451"/>
      <c r="DM817" s="451"/>
      <c r="DN817" s="451"/>
      <c r="DO817" s="451"/>
      <c r="DP817" s="451"/>
      <c r="DQ817" s="451"/>
      <c r="DR817" s="451"/>
      <c r="DS817" s="451"/>
      <c r="DT817" s="451"/>
      <c r="DU817" s="451"/>
      <c r="DV817" s="451"/>
      <c r="DW817" s="451"/>
      <c r="DX817" s="451"/>
      <c r="DY817" s="451"/>
      <c r="DZ817" s="451"/>
      <c r="EA817" s="451"/>
      <c r="EB817" s="451"/>
      <c r="EC817" s="451"/>
      <c r="ED817" s="451"/>
      <c r="EE817" s="451"/>
      <c r="EF817" s="451"/>
      <c r="EG817" s="451"/>
      <c r="EH817" s="451"/>
      <c r="EI817" s="451"/>
      <c r="EJ817" s="451"/>
      <c r="EK817" s="451"/>
      <c r="EL817" s="451"/>
      <c r="EM817" s="451"/>
      <c r="EN817" s="451"/>
      <c r="EO817" s="451"/>
      <c r="EP817" s="451"/>
      <c r="EQ817" s="451"/>
      <c r="ER817" s="451"/>
      <c r="ES817" s="451"/>
      <c r="ET817" s="451"/>
      <c r="EU817" s="451"/>
      <c r="EV817" s="451"/>
      <c r="EW817" s="451"/>
      <c r="EX817" s="451"/>
      <c r="EY817" s="451"/>
      <c r="EZ817" s="451"/>
      <c r="FA817" s="451"/>
      <c r="FB817" s="451"/>
      <c r="FC817" s="451"/>
      <c r="FD817" s="451"/>
      <c r="FE817" s="451"/>
      <c r="FF817" s="451"/>
      <c r="FG817" s="451"/>
      <c r="FH817" s="451"/>
      <c r="FI817" s="451"/>
      <c r="FJ817" s="451"/>
      <c r="FK817" s="451"/>
      <c r="FL817" s="451"/>
      <c r="FM817" s="451"/>
      <c r="FN817" s="451"/>
    </row>
    <row r="818" spans="1:170" ht="15.75" customHeight="1">
      <c r="A818" s="451"/>
      <c r="B818" s="451"/>
      <c r="C818" s="451"/>
      <c r="D818" s="451"/>
      <c r="E818" s="451"/>
      <c r="F818" s="451"/>
      <c r="G818" s="451"/>
      <c r="H818" s="451"/>
      <c r="I818" s="451"/>
      <c r="J818" s="451"/>
      <c r="K818" s="451"/>
      <c r="L818" s="451"/>
      <c r="M818" s="451"/>
      <c r="N818" s="451"/>
      <c r="O818" s="451"/>
      <c r="P818" s="451"/>
      <c r="Q818" s="451"/>
      <c r="R818" s="451"/>
      <c r="S818" s="451"/>
      <c r="T818" s="451"/>
      <c r="U818" s="451"/>
      <c r="V818" s="451"/>
      <c r="W818" s="451"/>
      <c r="X818" s="451"/>
      <c r="Y818" s="451"/>
      <c r="Z818" s="451"/>
      <c r="AA818" s="451"/>
      <c r="AB818" s="451"/>
      <c r="AC818" s="451"/>
      <c r="AD818" s="451"/>
      <c r="AE818" s="451"/>
      <c r="AF818" s="451"/>
      <c r="AG818" s="451"/>
      <c r="AH818" s="451"/>
      <c r="AI818" s="451"/>
      <c r="AJ818" s="451"/>
      <c r="AK818" s="451"/>
      <c r="AL818" s="451"/>
      <c r="AM818" s="451"/>
      <c r="AN818" s="451"/>
      <c r="AO818" s="451"/>
      <c r="AP818" s="451"/>
      <c r="AQ818" s="451"/>
      <c r="AR818" s="451"/>
      <c r="AS818" s="451"/>
      <c r="AT818" s="451"/>
      <c r="AU818" s="451"/>
      <c r="AV818" s="451"/>
      <c r="AW818" s="451"/>
      <c r="AX818" s="451"/>
      <c r="AY818" s="451"/>
      <c r="AZ818" s="451"/>
      <c r="BA818" s="451"/>
      <c r="BB818" s="451"/>
      <c r="BC818" s="451"/>
      <c r="BD818" s="451"/>
      <c r="BE818" s="451"/>
      <c r="BF818" s="451"/>
      <c r="BG818" s="451"/>
      <c r="BH818" s="451"/>
      <c r="BI818" s="451"/>
      <c r="BJ818" s="451"/>
      <c r="BK818" s="451"/>
      <c r="BL818" s="451"/>
      <c r="BM818" s="451"/>
      <c r="BN818" s="451"/>
      <c r="BO818" s="451"/>
      <c r="BP818" s="451"/>
      <c r="BQ818" s="451"/>
      <c r="BR818" s="451"/>
      <c r="BS818" s="451"/>
      <c r="BT818" s="451"/>
      <c r="BU818" s="451"/>
      <c r="BV818" s="451"/>
      <c r="BW818" s="451"/>
      <c r="BX818" s="451"/>
      <c r="BY818" s="451"/>
      <c r="BZ818" s="451"/>
      <c r="CA818" s="451"/>
      <c r="CB818" s="451"/>
      <c r="CC818" s="451"/>
      <c r="CD818" s="451"/>
      <c r="CE818" s="451"/>
      <c r="CF818" s="451"/>
      <c r="CG818" s="451"/>
      <c r="CH818" s="451"/>
      <c r="CI818" s="451"/>
      <c r="CJ818" s="451"/>
      <c r="CK818" s="451"/>
      <c r="CL818" s="451"/>
      <c r="CM818" s="451"/>
      <c r="CN818" s="451"/>
      <c r="CO818" s="451"/>
      <c r="CP818" s="451"/>
      <c r="CQ818" s="451"/>
      <c r="CR818" s="451"/>
      <c r="CS818" s="451"/>
      <c r="CT818" s="451"/>
      <c r="CU818" s="451"/>
      <c r="CV818" s="451"/>
      <c r="CW818" s="451"/>
      <c r="CX818" s="451"/>
      <c r="CY818" s="451"/>
      <c r="CZ818" s="451"/>
      <c r="DA818" s="451"/>
      <c r="DB818" s="451"/>
      <c r="DC818" s="451"/>
      <c r="DD818" s="451"/>
      <c r="DE818" s="451"/>
      <c r="DF818" s="451"/>
      <c r="DG818" s="451"/>
      <c r="DH818" s="451"/>
      <c r="DI818" s="451"/>
      <c r="DJ818" s="451"/>
      <c r="DK818" s="451"/>
      <c r="DL818" s="451"/>
      <c r="DM818" s="451"/>
      <c r="DN818" s="451"/>
      <c r="DO818" s="451"/>
      <c r="DP818" s="451"/>
      <c r="DQ818" s="451"/>
      <c r="DR818" s="451"/>
      <c r="DS818" s="451"/>
      <c r="DT818" s="451"/>
      <c r="DU818" s="451"/>
      <c r="DV818" s="451"/>
      <c r="DW818" s="451"/>
      <c r="DX818" s="451"/>
      <c r="DY818" s="451"/>
      <c r="DZ818" s="451"/>
      <c r="EA818" s="451"/>
      <c r="EB818" s="451"/>
      <c r="EC818" s="451"/>
      <c r="ED818" s="451"/>
      <c r="EE818" s="451"/>
      <c r="EF818" s="451"/>
      <c r="EG818" s="451"/>
      <c r="EH818" s="451"/>
      <c r="EI818" s="451"/>
      <c r="EJ818" s="451"/>
      <c r="EK818" s="451"/>
      <c r="EL818" s="451"/>
      <c r="EM818" s="451"/>
      <c r="EN818" s="451"/>
      <c r="EO818" s="451"/>
      <c r="EP818" s="451"/>
      <c r="EQ818" s="451"/>
      <c r="ER818" s="451"/>
      <c r="ES818" s="451"/>
      <c r="ET818" s="451"/>
      <c r="EU818" s="451"/>
      <c r="EV818" s="451"/>
      <c r="EW818" s="451"/>
      <c r="EX818" s="451"/>
      <c r="EY818" s="451"/>
      <c r="EZ818" s="451"/>
      <c r="FA818" s="451"/>
      <c r="FB818" s="451"/>
      <c r="FC818" s="451"/>
      <c r="FD818" s="451"/>
      <c r="FE818" s="451"/>
      <c r="FF818" s="451"/>
      <c r="FG818" s="451"/>
      <c r="FH818" s="451"/>
      <c r="FI818" s="451"/>
      <c r="FJ818" s="451"/>
      <c r="FK818" s="451"/>
      <c r="FL818" s="451"/>
      <c r="FM818" s="451"/>
      <c r="FN818" s="451"/>
    </row>
    <row r="819" spans="1:170" ht="15.75" customHeight="1">
      <c r="A819" s="451"/>
      <c r="B819" s="451"/>
      <c r="C819" s="451"/>
      <c r="D819" s="451"/>
      <c r="E819" s="451"/>
      <c r="F819" s="451"/>
      <c r="G819" s="451"/>
      <c r="H819" s="451"/>
      <c r="I819" s="451"/>
      <c r="J819" s="451"/>
      <c r="K819" s="451"/>
      <c r="L819" s="451"/>
      <c r="M819" s="451"/>
      <c r="N819" s="451"/>
      <c r="O819" s="451"/>
      <c r="P819" s="451"/>
      <c r="Q819" s="451"/>
      <c r="R819" s="451"/>
      <c r="S819" s="451"/>
      <c r="T819" s="451"/>
      <c r="U819" s="451"/>
      <c r="V819" s="451"/>
      <c r="W819" s="451"/>
      <c r="X819" s="451"/>
      <c r="Y819" s="451"/>
      <c r="Z819" s="451"/>
      <c r="AA819" s="451"/>
      <c r="AB819" s="451"/>
      <c r="AC819" s="451"/>
      <c r="AD819" s="451"/>
      <c r="AE819" s="451"/>
      <c r="AF819" s="451"/>
      <c r="AG819" s="451"/>
      <c r="AH819" s="451"/>
      <c r="AI819" s="451"/>
      <c r="AJ819" s="451"/>
      <c r="AK819" s="451"/>
      <c r="AL819" s="451"/>
      <c r="AM819" s="451"/>
      <c r="AN819" s="451"/>
      <c r="AO819" s="451"/>
      <c r="AP819" s="451"/>
      <c r="AQ819" s="451"/>
      <c r="AR819" s="451"/>
      <c r="AS819" s="451"/>
      <c r="AT819" s="451"/>
      <c r="AU819" s="451"/>
      <c r="AV819" s="451"/>
      <c r="AW819" s="451"/>
      <c r="AX819" s="451"/>
      <c r="AY819" s="451"/>
      <c r="AZ819" s="451"/>
      <c r="BA819" s="451"/>
      <c r="BB819" s="451"/>
      <c r="BC819" s="451"/>
      <c r="BD819" s="451"/>
      <c r="BE819" s="451"/>
      <c r="BF819" s="451"/>
      <c r="BG819" s="451"/>
      <c r="BH819" s="451"/>
      <c r="BI819" s="451"/>
      <c r="BJ819" s="451"/>
      <c r="BK819" s="451"/>
      <c r="BL819" s="451"/>
      <c r="BM819" s="451"/>
      <c r="BN819" s="451"/>
      <c r="BO819" s="451"/>
      <c r="BP819" s="451"/>
      <c r="BQ819" s="451"/>
      <c r="BR819" s="451"/>
      <c r="BS819" s="451"/>
      <c r="BT819" s="451"/>
      <c r="BU819" s="451"/>
      <c r="BV819" s="451"/>
      <c r="BW819" s="451"/>
      <c r="BX819" s="451"/>
      <c r="BY819" s="451"/>
      <c r="BZ819" s="451"/>
      <c r="CA819" s="451"/>
      <c r="CB819" s="451"/>
      <c r="CC819" s="451"/>
      <c r="CD819" s="451"/>
      <c r="CE819" s="451"/>
      <c r="CF819" s="451"/>
      <c r="CG819" s="451"/>
      <c r="CH819" s="451"/>
      <c r="CI819" s="451"/>
      <c r="CJ819" s="451"/>
      <c r="CK819" s="451"/>
      <c r="CL819" s="451"/>
      <c r="CM819" s="451"/>
      <c r="CN819" s="451"/>
      <c r="CO819" s="451"/>
      <c r="CP819" s="451"/>
      <c r="CQ819" s="451"/>
      <c r="CR819" s="451"/>
      <c r="CS819" s="451"/>
      <c r="CT819" s="451"/>
      <c r="CU819" s="451"/>
      <c r="CV819" s="451"/>
      <c r="CW819" s="451"/>
      <c r="CX819" s="451"/>
      <c r="CY819" s="451"/>
      <c r="CZ819" s="451"/>
      <c r="DA819" s="451"/>
      <c r="DB819" s="451"/>
      <c r="DC819" s="451"/>
      <c r="DD819" s="451"/>
      <c r="DE819" s="451"/>
      <c r="DF819" s="451"/>
      <c r="DG819" s="451"/>
      <c r="DH819" s="451"/>
      <c r="DI819" s="451"/>
      <c r="DJ819" s="451"/>
      <c r="DK819" s="451"/>
      <c r="DL819" s="451"/>
      <c r="DM819" s="451"/>
      <c r="DN819" s="451"/>
      <c r="DO819" s="451"/>
      <c r="DP819" s="451"/>
      <c r="DQ819" s="451"/>
      <c r="DR819" s="451"/>
      <c r="DS819" s="451"/>
      <c r="DT819" s="451"/>
      <c r="DU819" s="451"/>
      <c r="DV819" s="451"/>
      <c r="DW819" s="451"/>
      <c r="DX819" s="451"/>
      <c r="DY819" s="451"/>
      <c r="DZ819" s="451"/>
      <c r="EA819" s="451"/>
      <c r="EB819" s="451"/>
      <c r="EC819" s="451"/>
      <c r="ED819" s="451"/>
      <c r="EE819" s="451"/>
      <c r="EF819" s="451"/>
      <c r="EG819" s="451"/>
      <c r="EH819" s="451"/>
      <c r="EI819" s="451"/>
      <c r="EJ819" s="451"/>
      <c r="EK819" s="451"/>
      <c r="EL819" s="451"/>
      <c r="EM819" s="451"/>
      <c r="EN819" s="451"/>
      <c r="EO819" s="451"/>
      <c r="EP819" s="451"/>
      <c r="EQ819" s="451"/>
      <c r="ER819" s="451"/>
      <c r="ES819" s="451"/>
      <c r="ET819" s="451"/>
      <c r="EU819" s="451"/>
      <c r="EV819" s="451"/>
      <c r="EW819" s="451"/>
      <c r="EX819" s="451"/>
      <c r="EY819" s="451"/>
      <c r="EZ819" s="451"/>
      <c r="FA819" s="451"/>
      <c r="FB819" s="451"/>
      <c r="FC819" s="451"/>
      <c r="FD819" s="451"/>
      <c r="FE819" s="451"/>
      <c r="FF819" s="451"/>
      <c r="FG819" s="451"/>
      <c r="FH819" s="451"/>
      <c r="FI819" s="451"/>
      <c r="FJ819" s="451"/>
      <c r="FK819" s="451"/>
      <c r="FL819" s="451"/>
      <c r="FM819" s="451"/>
      <c r="FN819" s="451"/>
    </row>
    <row r="820" spans="1:170" ht="15.75" customHeight="1">
      <c r="A820" s="451"/>
      <c r="B820" s="451"/>
      <c r="C820" s="451"/>
      <c r="D820" s="451"/>
      <c r="E820" s="451"/>
      <c r="F820" s="451"/>
      <c r="G820" s="451"/>
      <c r="H820" s="451"/>
      <c r="I820" s="451"/>
      <c r="J820" s="451"/>
      <c r="K820" s="451"/>
      <c r="L820" s="451"/>
      <c r="M820" s="451"/>
      <c r="N820" s="451"/>
      <c r="O820" s="451"/>
      <c r="P820" s="451"/>
      <c r="Q820" s="451"/>
      <c r="R820" s="451"/>
      <c r="S820" s="451"/>
      <c r="T820" s="451"/>
      <c r="U820" s="451"/>
      <c r="V820" s="451"/>
      <c r="W820" s="451"/>
      <c r="X820" s="451"/>
      <c r="Y820" s="451"/>
      <c r="Z820" s="451"/>
      <c r="AA820" s="451"/>
      <c r="AB820" s="451"/>
      <c r="AC820" s="451"/>
      <c r="AD820" s="451"/>
      <c r="AE820" s="451"/>
      <c r="AF820" s="451"/>
      <c r="AG820" s="451"/>
      <c r="AH820" s="451"/>
      <c r="AI820" s="451"/>
      <c r="AJ820" s="451"/>
      <c r="AK820" s="451"/>
      <c r="AL820" s="451"/>
      <c r="AM820" s="451"/>
      <c r="AN820" s="451"/>
      <c r="AO820" s="451"/>
      <c r="AP820" s="451"/>
      <c r="AQ820" s="451"/>
      <c r="AR820" s="451"/>
      <c r="AS820" s="451"/>
      <c r="AT820" s="451"/>
      <c r="AU820" s="451"/>
      <c r="AV820" s="451"/>
      <c r="AW820" s="451"/>
      <c r="AX820" s="451"/>
      <c r="AY820" s="451"/>
      <c r="AZ820" s="451"/>
      <c r="BA820" s="451"/>
      <c r="BB820" s="451"/>
      <c r="BC820" s="451"/>
      <c r="BD820" s="451"/>
      <c r="BE820" s="451"/>
      <c r="BF820" s="451"/>
      <c r="BG820" s="451"/>
      <c r="BH820" s="451"/>
      <c r="BI820" s="451"/>
      <c r="BJ820" s="451"/>
      <c r="BK820" s="451"/>
      <c r="BL820" s="451"/>
      <c r="BM820" s="451"/>
      <c r="BN820" s="451"/>
      <c r="BO820" s="451"/>
      <c r="BP820" s="451"/>
      <c r="BQ820" s="451"/>
      <c r="BR820" s="451"/>
      <c r="BS820" s="451"/>
      <c r="BT820" s="451"/>
      <c r="BU820" s="451"/>
      <c r="BV820" s="451"/>
      <c r="BW820" s="451"/>
      <c r="BX820" s="451"/>
      <c r="BY820" s="451"/>
      <c r="BZ820" s="451"/>
      <c r="CA820" s="451"/>
      <c r="CB820" s="451"/>
      <c r="CC820" s="451"/>
      <c r="CD820" s="451"/>
      <c r="CE820" s="451"/>
      <c r="CF820" s="451"/>
      <c r="CG820" s="451"/>
      <c r="CH820" s="451"/>
      <c r="CI820" s="451"/>
      <c r="CJ820" s="451"/>
      <c r="CK820" s="451"/>
      <c r="CL820" s="451"/>
      <c r="CM820" s="451"/>
      <c r="CN820" s="451"/>
      <c r="CO820" s="451"/>
      <c r="CP820" s="451"/>
      <c r="CQ820" s="451"/>
      <c r="CR820" s="451"/>
      <c r="CS820" s="451"/>
      <c r="CT820" s="451"/>
      <c r="CU820" s="451"/>
      <c r="CV820" s="451"/>
      <c r="CW820" s="451"/>
      <c r="CX820" s="451"/>
      <c r="CY820" s="451"/>
      <c r="CZ820" s="451"/>
      <c r="DA820" s="451"/>
      <c r="DB820" s="451"/>
      <c r="DC820" s="451"/>
      <c r="DD820" s="451"/>
      <c r="DE820" s="451"/>
      <c r="DF820" s="451"/>
      <c r="DG820" s="451"/>
      <c r="DH820" s="451"/>
      <c r="DI820" s="451"/>
      <c r="DJ820" s="451"/>
      <c r="DK820" s="451"/>
      <c r="DL820" s="451"/>
      <c r="DM820" s="451"/>
      <c r="DN820" s="451"/>
      <c r="DO820" s="451"/>
      <c r="DP820" s="451"/>
      <c r="DQ820" s="451"/>
      <c r="DR820" s="451"/>
      <c r="DS820" s="451"/>
      <c r="DT820" s="451"/>
      <c r="DU820" s="451"/>
      <c r="DV820" s="451"/>
      <c r="DW820" s="451"/>
      <c r="DX820" s="451"/>
      <c r="DY820" s="451"/>
      <c r="DZ820" s="451"/>
      <c r="EA820" s="451"/>
      <c r="EB820" s="451"/>
      <c r="EC820" s="451"/>
      <c r="ED820" s="451"/>
      <c r="EE820" s="451"/>
      <c r="EF820" s="451"/>
      <c r="EG820" s="451"/>
      <c r="EH820" s="451"/>
      <c r="EI820" s="451"/>
      <c r="EJ820" s="451"/>
      <c r="EK820" s="451"/>
      <c r="EL820" s="451"/>
      <c r="EM820" s="451"/>
      <c r="EN820" s="451"/>
      <c r="EO820" s="451"/>
      <c r="EP820" s="451"/>
      <c r="EQ820" s="451"/>
      <c r="ER820" s="451"/>
      <c r="ES820" s="451"/>
      <c r="ET820" s="451"/>
      <c r="EU820" s="451"/>
      <c r="EV820" s="451"/>
      <c r="EW820" s="451"/>
      <c r="EX820" s="451"/>
      <c r="EY820" s="451"/>
      <c r="EZ820" s="451"/>
      <c r="FA820" s="451"/>
      <c r="FB820" s="451"/>
      <c r="FC820" s="451"/>
      <c r="FD820" s="451"/>
      <c r="FE820" s="451"/>
      <c r="FF820" s="451"/>
      <c r="FG820" s="451"/>
      <c r="FH820" s="451"/>
      <c r="FI820" s="451"/>
      <c r="FJ820" s="451"/>
      <c r="FK820" s="451"/>
      <c r="FL820" s="451"/>
      <c r="FM820" s="451"/>
      <c r="FN820" s="451"/>
    </row>
    <row r="821" spans="1:170" ht="15.75" customHeight="1">
      <c r="A821" s="451"/>
      <c r="B821" s="451"/>
      <c r="C821" s="451"/>
      <c r="D821" s="451"/>
      <c r="E821" s="451"/>
      <c r="F821" s="451"/>
      <c r="G821" s="451"/>
      <c r="H821" s="451"/>
      <c r="I821" s="451"/>
      <c r="J821" s="451"/>
      <c r="K821" s="451"/>
      <c r="L821" s="451"/>
      <c r="M821" s="451"/>
      <c r="N821" s="451"/>
      <c r="O821" s="451"/>
      <c r="P821" s="451"/>
      <c r="Q821" s="451"/>
      <c r="R821" s="451"/>
      <c r="S821" s="451"/>
      <c r="T821" s="451"/>
      <c r="U821" s="451"/>
      <c r="V821" s="451"/>
      <c r="W821" s="451"/>
      <c r="X821" s="451"/>
      <c r="Y821" s="451"/>
      <c r="Z821" s="451"/>
      <c r="AA821" s="451"/>
      <c r="AB821" s="451"/>
      <c r="AC821" s="451"/>
      <c r="AD821" s="451"/>
      <c r="AE821" s="451"/>
      <c r="AF821" s="451"/>
      <c r="AG821" s="451"/>
      <c r="AH821" s="451"/>
      <c r="AI821" s="451"/>
      <c r="AJ821" s="451"/>
      <c r="AK821" s="451"/>
      <c r="AL821" s="451"/>
      <c r="AM821" s="451"/>
      <c r="AN821" s="451"/>
      <c r="AO821" s="451"/>
      <c r="AP821" s="451"/>
      <c r="AQ821" s="451"/>
      <c r="AR821" s="451"/>
      <c r="AS821" s="451"/>
      <c r="AT821" s="451"/>
      <c r="AU821" s="451"/>
      <c r="AV821" s="451"/>
      <c r="AW821" s="451"/>
      <c r="AX821" s="451"/>
      <c r="AY821" s="451"/>
      <c r="AZ821" s="451"/>
      <c r="BA821" s="451"/>
      <c r="BB821" s="451"/>
      <c r="BC821" s="451"/>
      <c r="BD821" s="451"/>
      <c r="BE821" s="451"/>
      <c r="BF821" s="451"/>
      <c r="BG821" s="451"/>
      <c r="BH821" s="451"/>
      <c r="BI821" s="451"/>
      <c r="BJ821" s="451"/>
      <c r="BK821" s="451"/>
      <c r="BL821" s="451"/>
      <c r="BM821" s="451"/>
      <c r="BN821" s="451"/>
      <c r="BO821" s="451"/>
      <c r="BP821" s="451"/>
      <c r="BQ821" s="451"/>
      <c r="BR821" s="451"/>
      <c r="BS821" s="451"/>
      <c r="BT821" s="451"/>
      <c r="BU821" s="451"/>
      <c r="BV821" s="451"/>
      <c r="BW821" s="451"/>
      <c r="BX821" s="451"/>
      <c r="BY821" s="451"/>
      <c r="BZ821" s="451"/>
      <c r="CA821" s="451"/>
      <c r="CB821" s="451"/>
      <c r="CC821" s="451"/>
      <c r="CD821" s="451"/>
      <c r="CE821" s="451"/>
      <c r="CF821" s="451"/>
      <c r="CG821" s="451"/>
      <c r="CH821" s="451"/>
      <c r="CI821" s="451"/>
      <c r="CJ821" s="451"/>
      <c r="CK821" s="451"/>
      <c r="CL821" s="451"/>
      <c r="CM821" s="451"/>
      <c r="CN821" s="451"/>
      <c r="CO821" s="451"/>
      <c r="CP821" s="451"/>
      <c r="CQ821" s="451"/>
      <c r="CR821" s="451"/>
      <c r="CS821" s="451"/>
      <c r="CT821" s="451"/>
      <c r="CU821" s="451"/>
      <c r="CV821" s="451"/>
      <c r="CW821" s="451"/>
      <c r="CX821" s="451"/>
      <c r="CY821" s="451"/>
      <c r="CZ821" s="451"/>
      <c r="DA821" s="451"/>
      <c r="DB821" s="451"/>
      <c r="DC821" s="451"/>
      <c r="DD821" s="451"/>
      <c r="DE821" s="451"/>
      <c r="DF821" s="451"/>
      <c r="DG821" s="451"/>
      <c r="DH821" s="451"/>
      <c r="DI821" s="451"/>
      <c r="DJ821" s="451"/>
      <c r="DK821" s="451"/>
      <c r="DL821" s="451"/>
      <c r="DM821" s="451"/>
      <c r="DN821" s="451"/>
      <c r="DO821" s="451"/>
      <c r="DP821" s="451"/>
      <c r="DQ821" s="451"/>
      <c r="DR821" s="451"/>
      <c r="DS821" s="451"/>
      <c r="DT821" s="451"/>
      <c r="DU821" s="451"/>
      <c r="DV821" s="451"/>
      <c r="DW821" s="451"/>
      <c r="DX821" s="451"/>
      <c r="DY821" s="451"/>
      <c r="DZ821" s="451"/>
      <c r="EA821" s="451"/>
      <c r="EB821" s="451"/>
      <c r="EC821" s="451"/>
      <c r="ED821" s="451"/>
      <c r="EE821" s="451"/>
      <c r="EF821" s="451"/>
      <c r="EG821" s="451"/>
      <c r="EH821" s="451"/>
      <c r="EI821" s="451"/>
      <c r="EJ821" s="451"/>
      <c r="EK821" s="451"/>
      <c r="EL821" s="451"/>
      <c r="EM821" s="451"/>
      <c r="EN821" s="451"/>
      <c r="EO821" s="451"/>
      <c r="EP821" s="451"/>
      <c r="EQ821" s="451"/>
      <c r="ER821" s="451"/>
      <c r="ES821" s="451"/>
      <c r="ET821" s="451"/>
      <c r="EU821" s="451"/>
      <c r="EV821" s="451"/>
      <c r="EW821" s="451"/>
      <c r="EX821" s="451"/>
      <c r="EY821" s="451"/>
      <c r="EZ821" s="451"/>
      <c r="FA821" s="451"/>
      <c r="FB821" s="451"/>
      <c r="FC821" s="451"/>
      <c r="FD821" s="451"/>
      <c r="FE821" s="451"/>
      <c r="FF821" s="451"/>
      <c r="FG821" s="451"/>
      <c r="FH821" s="451"/>
      <c r="FI821" s="451"/>
      <c r="FJ821" s="451"/>
      <c r="FK821" s="451"/>
      <c r="FL821" s="451"/>
      <c r="FM821" s="451"/>
      <c r="FN821" s="451"/>
    </row>
    <row r="822" spans="1:170" ht="15.75" customHeight="1">
      <c r="A822" s="451"/>
      <c r="B822" s="451"/>
      <c r="C822" s="451"/>
      <c r="D822" s="451"/>
      <c r="E822" s="451"/>
      <c r="F822" s="451"/>
      <c r="G822" s="451"/>
      <c r="H822" s="451"/>
      <c r="I822" s="451"/>
      <c r="J822" s="451"/>
      <c r="K822" s="451"/>
      <c r="L822" s="451"/>
      <c r="M822" s="451"/>
      <c r="N822" s="451"/>
      <c r="O822" s="451"/>
      <c r="P822" s="451"/>
      <c r="Q822" s="451"/>
      <c r="R822" s="451"/>
      <c r="S822" s="451"/>
      <c r="T822" s="451"/>
      <c r="U822" s="451"/>
      <c r="V822" s="451"/>
      <c r="W822" s="451"/>
      <c r="X822" s="451"/>
      <c r="Y822" s="451"/>
      <c r="Z822" s="451"/>
      <c r="AA822" s="451"/>
      <c r="AB822" s="451"/>
      <c r="AC822" s="451"/>
      <c r="AD822" s="451"/>
      <c r="AE822" s="451"/>
      <c r="AF822" s="451"/>
      <c r="AG822" s="451"/>
      <c r="AH822" s="451"/>
      <c r="AI822" s="451"/>
      <c r="AJ822" s="451"/>
      <c r="AK822" s="451"/>
      <c r="AL822" s="451"/>
      <c r="AM822" s="451"/>
      <c r="AN822" s="451"/>
      <c r="AO822" s="451"/>
      <c r="AP822" s="451"/>
      <c r="AQ822" s="451"/>
      <c r="AR822" s="451"/>
      <c r="AS822" s="451"/>
      <c r="AT822" s="451"/>
      <c r="AU822" s="451"/>
      <c r="AV822" s="451"/>
      <c r="AW822" s="451"/>
      <c r="AX822" s="451"/>
      <c r="AY822" s="451"/>
      <c r="AZ822" s="451"/>
      <c r="BA822" s="451"/>
      <c r="BB822" s="451"/>
      <c r="BC822" s="451"/>
      <c r="BD822" s="451"/>
      <c r="BE822" s="451"/>
      <c r="BF822" s="451"/>
      <c r="BG822" s="451"/>
      <c r="BH822" s="451"/>
      <c r="BI822" s="451"/>
      <c r="BJ822" s="451"/>
      <c r="BK822" s="451"/>
      <c r="BL822" s="451"/>
      <c r="BM822" s="451"/>
      <c r="BN822" s="451"/>
      <c r="BO822" s="451"/>
      <c r="BP822" s="451"/>
      <c r="BQ822" s="451"/>
      <c r="BR822" s="451"/>
      <c r="BS822" s="451"/>
      <c r="BT822" s="451"/>
      <c r="BU822" s="451"/>
      <c r="BV822" s="451"/>
      <c r="BW822" s="451"/>
      <c r="BX822" s="451"/>
      <c r="BY822" s="451"/>
      <c r="BZ822" s="451"/>
      <c r="CA822" s="451"/>
      <c r="CB822" s="451"/>
      <c r="CC822" s="451"/>
      <c r="CD822" s="451"/>
      <c r="CE822" s="451"/>
      <c r="CF822" s="451"/>
      <c r="CG822" s="451"/>
      <c r="CH822" s="451"/>
      <c r="CI822" s="451"/>
      <c r="CJ822" s="451"/>
      <c r="CK822" s="451"/>
      <c r="CL822" s="451"/>
      <c r="CM822" s="451"/>
      <c r="CN822" s="451"/>
      <c r="CO822" s="451"/>
      <c r="CP822" s="451"/>
      <c r="CQ822" s="451"/>
      <c r="CR822" s="451"/>
      <c r="CS822" s="451"/>
      <c r="CT822" s="451"/>
      <c r="CU822" s="451"/>
      <c r="CV822" s="451"/>
      <c r="CW822" s="451"/>
      <c r="CX822" s="451"/>
      <c r="CY822" s="451"/>
      <c r="CZ822" s="451"/>
      <c r="DA822" s="451"/>
      <c r="DB822" s="451"/>
      <c r="DC822" s="451"/>
      <c r="DD822" s="451"/>
      <c r="DE822" s="451"/>
      <c r="DF822" s="451"/>
      <c r="DG822" s="451"/>
      <c r="DH822" s="451"/>
      <c r="DI822" s="451"/>
      <c r="DJ822" s="451"/>
      <c r="DK822" s="451"/>
      <c r="DL822" s="451"/>
      <c r="DM822" s="451"/>
      <c r="DN822" s="451"/>
      <c r="DO822" s="451"/>
      <c r="DP822" s="451"/>
      <c r="DQ822" s="451"/>
      <c r="DR822" s="451"/>
      <c r="DS822" s="451"/>
      <c r="DT822" s="451"/>
      <c r="DU822" s="451"/>
      <c r="DV822" s="451"/>
      <c r="DW822" s="451"/>
      <c r="DX822" s="451"/>
      <c r="DY822" s="451"/>
      <c r="DZ822" s="451"/>
      <c r="EA822" s="451"/>
      <c r="EB822" s="451"/>
      <c r="EC822" s="451"/>
      <c r="ED822" s="451"/>
      <c r="EE822" s="451"/>
      <c r="EF822" s="451"/>
      <c r="EG822" s="451"/>
      <c r="EH822" s="451"/>
      <c r="EI822" s="451"/>
      <c r="EJ822" s="451"/>
      <c r="EK822" s="451"/>
      <c r="EL822" s="451"/>
      <c r="EM822" s="451"/>
      <c r="EN822" s="451"/>
      <c r="EO822" s="451"/>
      <c r="EP822" s="451"/>
      <c r="EQ822" s="451"/>
      <c r="ER822" s="451"/>
      <c r="ES822" s="451"/>
      <c r="ET822" s="451"/>
      <c r="EU822" s="451"/>
      <c r="EV822" s="451"/>
      <c r="EW822" s="451"/>
      <c r="EX822" s="451"/>
      <c r="EY822" s="451"/>
      <c r="EZ822" s="451"/>
      <c r="FA822" s="451"/>
      <c r="FB822" s="451"/>
      <c r="FC822" s="451"/>
      <c r="FD822" s="451"/>
      <c r="FE822" s="451"/>
      <c r="FF822" s="451"/>
      <c r="FG822" s="451"/>
      <c r="FH822" s="451"/>
      <c r="FI822" s="451"/>
      <c r="FJ822" s="451"/>
      <c r="FK822" s="451"/>
      <c r="FL822" s="451"/>
      <c r="FM822" s="451"/>
      <c r="FN822" s="451"/>
    </row>
    <row r="823" spans="1:170" ht="15.75" customHeight="1">
      <c r="A823" s="451"/>
      <c r="B823" s="451"/>
      <c r="C823" s="451"/>
      <c r="D823" s="451"/>
      <c r="E823" s="451"/>
      <c r="F823" s="451"/>
      <c r="G823" s="451"/>
      <c r="H823" s="451"/>
      <c r="I823" s="451"/>
      <c r="J823" s="451"/>
      <c r="K823" s="451"/>
      <c r="L823" s="451"/>
      <c r="M823" s="451"/>
      <c r="N823" s="451"/>
      <c r="O823" s="451"/>
      <c r="P823" s="451"/>
      <c r="Q823" s="451"/>
      <c r="R823" s="451"/>
      <c r="S823" s="451"/>
      <c r="T823" s="451"/>
      <c r="U823" s="451"/>
      <c r="V823" s="451"/>
      <c r="W823" s="451"/>
      <c r="X823" s="451"/>
      <c r="Y823" s="451"/>
      <c r="Z823" s="451"/>
      <c r="AA823" s="451"/>
      <c r="AB823" s="451"/>
      <c r="AC823" s="451"/>
      <c r="AD823" s="451"/>
      <c r="AE823" s="451"/>
      <c r="AF823" s="451"/>
      <c r="AG823" s="451"/>
      <c r="AH823" s="451"/>
      <c r="AI823" s="451"/>
      <c r="AJ823" s="451"/>
      <c r="AK823" s="451"/>
      <c r="AL823" s="451"/>
      <c r="AM823" s="451"/>
      <c r="AN823" s="451"/>
      <c r="AO823" s="451"/>
      <c r="AP823" s="451"/>
      <c r="AQ823" s="451"/>
      <c r="AR823" s="451"/>
      <c r="AS823" s="451"/>
      <c r="AT823" s="451"/>
      <c r="AU823" s="451"/>
      <c r="AV823" s="451"/>
      <c r="AW823" s="451"/>
      <c r="AX823" s="451"/>
      <c r="AY823" s="451"/>
      <c r="AZ823" s="451"/>
      <c r="BA823" s="451"/>
      <c r="BB823" s="451"/>
      <c r="BC823" s="451"/>
      <c r="BD823" s="451"/>
      <c r="BE823" s="451"/>
      <c r="BF823" s="451"/>
      <c r="BG823" s="451"/>
      <c r="BH823" s="451"/>
      <c r="BI823" s="451"/>
      <c r="BJ823" s="451"/>
      <c r="BK823" s="451"/>
      <c r="BL823" s="451"/>
      <c r="BM823" s="451"/>
      <c r="BN823" s="451"/>
      <c r="BO823" s="451"/>
      <c r="BP823" s="451"/>
      <c r="BQ823" s="451"/>
      <c r="BR823" s="451"/>
      <c r="BS823" s="451"/>
      <c r="BT823" s="451"/>
      <c r="BU823" s="451"/>
      <c r="BV823" s="451"/>
      <c r="BW823" s="451"/>
      <c r="BX823" s="451"/>
      <c r="BY823" s="451"/>
      <c r="BZ823" s="451"/>
      <c r="CA823" s="451"/>
      <c r="CB823" s="451"/>
      <c r="CC823" s="451"/>
      <c r="CD823" s="451"/>
      <c r="CE823" s="451"/>
      <c r="CF823" s="451"/>
      <c r="CG823" s="451"/>
      <c r="CH823" s="451"/>
      <c r="CI823" s="451"/>
      <c r="CJ823" s="451"/>
      <c r="CK823" s="451"/>
      <c r="CL823" s="451"/>
      <c r="CM823" s="451"/>
      <c r="CN823" s="451"/>
      <c r="CO823" s="451"/>
      <c r="CP823" s="451"/>
      <c r="CQ823" s="451"/>
      <c r="CR823" s="451"/>
      <c r="CS823" s="451"/>
      <c r="CT823" s="451"/>
      <c r="CU823" s="451"/>
      <c r="CV823" s="451"/>
      <c r="CW823" s="451"/>
      <c r="CX823" s="451"/>
      <c r="CY823" s="451"/>
      <c r="CZ823" s="451"/>
      <c r="DA823" s="451"/>
      <c r="DB823" s="451"/>
      <c r="DC823" s="451"/>
      <c r="DD823" s="451"/>
      <c r="DE823" s="451"/>
      <c r="DF823" s="451"/>
      <c r="DG823" s="451"/>
      <c r="DH823" s="451"/>
      <c r="DI823" s="451"/>
      <c r="DJ823" s="451"/>
      <c r="DK823" s="451"/>
      <c r="DL823" s="451"/>
      <c r="DM823" s="451"/>
      <c r="DN823" s="451"/>
      <c r="DO823" s="451"/>
      <c r="DP823" s="451"/>
      <c r="DQ823" s="451"/>
      <c r="DR823" s="451"/>
      <c r="DS823" s="451"/>
      <c r="DT823" s="451"/>
      <c r="DU823" s="451"/>
      <c r="DV823" s="451"/>
      <c r="DW823" s="451"/>
      <c r="DX823" s="451"/>
      <c r="DY823" s="451"/>
      <c r="DZ823" s="451"/>
      <c r="EA823" s="451"/>
      <c r="EB823" s="451"/>
      <c r="EC823" s="451"/>
      <c r="ED823" s="451"/>
      <c r="EE823" s="451"/>
      <c r="EF823" s="451"/>
      <c r="EG823" s="451"/>
      <c r="EH823" s="451"/>
      <c r="EI823" s="451"/>
      <c r="EJ823" s="451"/>
      <c r="EK823" s="451"/>
      <c r="EL823" s="451"/>
      <c r="EM823" s="451"/>
      <c r="EN823" s="451"/>
      <c r="EO823" s="451"/>
      <c r="EP823" s="451"/>
      <c r="EQ823" s="451"/>
      <c r="ER823" s="451"/>
      <c r="ES823" s="451"/>
      <c r="ET823" s="451"/>
      <c r="EU823" s="451"/>
      <c r="EV823" s="451"/>
      <c r="EW823" s="451"/>
      <c r="EX823" s="451"/>
      <c r="EY823" s="451"/>
      <c r="EZ823" s="451"/>
      <c r="FA823" s="451"/>
      <c r="FB823" s="451"/>
      <c r="FC823" s="451"/>
      <c r="FD823" s="451"/>
      <c r="FE823" s="451"/>
      <c r="FF823" s="451"/>
      <c r="FG823" s="451"/>
      <c r="FH823" s="451"/>
      <c r="FI823" s="451"/>
      <c r="FJ823" s="451"/>
      <c r="FK823" s="451"/>
      <c r="FL823" s="451"/>
      <c r="FM823" s="451"/>
      <c r="FN823" s="451"/>
    </row>
    <row r="824" spans="1:170" ht="15.75" customHeight="1">
      <c r="A824" s="451"/>
      <c r="B824" s="451"/>
      <c r="C824" s="451"/>
      <c r="D824" s="451"/>
      <c r="E824" s="451"/>
      <c r="F824" s="451"/>
      <c r="G824" s="451"/>
      <c r="H824" s="451"/>
      <c r="I824" s="451"/>
      <c r="J824" s="451"/>
      <c r="K824" s="451"/>
      <c r="L824" s="451"/>
      <c r="M824" s="451"/>
      <c r="N824" s="451"/>
      <c r="O824" s="451"/>
      <c r="P824" s="451"/>
      <c r="Q824" s="451"/>
      <c r="R824" s="451"/>
      <c r="S824" s="451"/>
      <c r="T824" s="451"/>
      <c r="U824" s="451"/>
      <c r="V824" s="451"/>
      <c r="W824" s="451"/>
      <c r="X824" s="451"/>
      <c r="Y824" s="451"/>
      <c r="Z824" s="451"/>
      <c r="AA824" s="451"/>
      <c r="AB824" s="451"/>
      <c r="AC824" s="451"/>
      <c r="AD824" s="451"/>
      <c r="AE824" s="451"/>
      <c r="AF824" s="451"/>
      <c r="AG824" s="451"/>
      <c r="AH824" s="451"/>
      <c r="AI824" s="451"/>
      <c r="AJ824" s="451"/>
      <c r="AK824" s="451"/>
      <c r="AL824" s="451"/>
      <c r="AM824" s="451"/>
      <c r="AN824" s="451"/>
      <c r="AO824" s="451"/>
      <c r="AP824" s="451"/>
      <c r="AQ824" s="451"/>
      <c r="AR824" s="451"/>
      <c r="AS824" s="451"/>
      <c r="AT824" s="451"/>
      <c r="AU824" s="451"/>
      <c r="AV824" s="451"/>
      <c r="AW824" s="451"/>
      <c r="AX824" s="451"/>
      <c r="AY824" s="451"/>
      <c r="AZ824" s="451"/>
      <c r="BA824" s="451"/>
      <c r="BB824" s="451"/>
      <c r="BC824" s="451"/>
      <c r="BD824" s="451"/>
      <c r="BE824" s="451"/>
      <c r="BF824" s="451"/>
      <c r="BG824" s="451"/>
      <c r="BH824" s="451"/>
      <c r="BI824" s="451"/>
      <c r="BJ824" s="451"/>
      <c r="BK824" s="451"/>
      <c r="BL824" s="451"/>
      <c r="BM824" s="451"/>
      <c r="BN824" s="451"/>
      <c r="BO824" s="451"/>
      <c r="BP824" s="451"/>
      <c r="BQ824" s="451"/>
      <c r="BR824" s="451"/>
      <c r="BS824" s="451"/>
      <c r="BT824" s="451"/>
      <c r="BU824" s="451"/>
      <c r="BV824" s="451"/>
      <c r="BW824" s="451"/>
      <c r="BX824" s="451"/>
      <c r="BY824" s="451"/>
      <c r="BZ824" s="451"/>
      <c r="CA824" s="451"/>
      <c r="CB824" s="451"/>
      <c r="CC824" s="451"/>
      <c r="CD824" s="451"/>
      <c r="CE824" s="451"/>
      <c r="CF824" s="451"/>
      <c r="CG824" s="451"/>
      <c r="CH824" s="451"/>
      <c r="CI824" s="451"/>
      <c r="CJ824" s="451"/>
      <c r="CK824" s="451"/>
      <c r="CL824" s="451"/>
      <c r="CM824" s="451"/>
      <c r="CN824" s="451"/>
      <c r="CO824" s="451"/>
      <c r="CP824" s="451"/>
      <c r="CQ824" s="451"/>
      <c r="CR824" s="451"/>
      <c r="CS824" s="451"/>
      <c r="CT824" s="451"/>
      <c r="CU824" s="451"/>
      <c r="CV824" s="451"/>
      <c r="CW824" s="451"/>
      <c r="CX824" s="451"/>
      <c r="CY824" s="451"/>
      <c r="CZ824" s="451"/>
      <c r="DA824" s="451"/>
      <c r="DB824" s="451"/>
      <c r="DC824" s="451"/>
      <c r="DD824" s="451"/>
      <c r="DE824" s="451"/>
      <c r="DF824" s="451"/>
      <c r="DG824" s="451"/>
      <c r="DH824" s="451"/>
      <c r="DI824" s="451"/>
      <c r="DJ824" s="451"/>
      <c r="DK824" s="451"/>
      <c r="DL824" s="451"/>
      <c r="DM824" s="451"/>
      <c r="DN824" s="451"/>
      <c r="DO824" s="451"/>
      <c r="DP824" s="451"/>
      <c r="DQ824" s="451"/>
      <c r="DR824" s="451"/>
      <c r="DS824" s="451"/>
      <c r="DT824" s="451"/>
      <c r="DU824" s="451"/>
      <c r="DV824" s="451"/>
      <c r="DW824" s="451"/>
      <c r="DX824" s="451"/>
      <c r="DY824" s="451"/>
      <c r="DZ824" s="451"/>
      <c r="EA824" s="451"/>
      <c r="EB824" s="451"/>
      <c r="EC824" s="451"/>
      <c r="ED824" s="451"/>
      <c r="EE824" s="451"/>
      <c r="EF824" s="451"/>
      <c r="EG824" s="451"/>
      <c r="EH824" s="451"/>
      <c r="EI824" s="451"/>
      <c r="EJ824" s="451"/>
      <c r="EK824" s="451"/>
      <c r="EL824" s="451"/>
      <c r="EM824" s="451"/>
      <c r="EN824" s="451"/>
      <c r="EO824" s="451"/>
      <c r="EP824" s="451"/>
      <c r="EQ824" s="451"/>
      <c r="ER824" s="451"/>
      <c r="ES824" s="451"/>
      <c r="ET824" s="451"/>
      <c r="EU824" s="451"/>
      <c r="EV824" s="451"/>
      <c r="EW824" s="451"/>
      <c r="EX824" s="451"/>
      <c r="EY824" s="451"/>
      <c r="EZ824" s="451"/>
      <c r="FA824" s="451"/>
      <c r="FB824" s="451"/>
      <c r="FC824" s="451"/>
      <c r="FD824" s="451"/>
      <c r="FE824" s="451"/>
      <c r="FF824" s="451"/>
      <c r="FG824" s="451"/>
      <c r="FH824" s="451"/>
      <c r="FI824" s="451"/>
      <c r="FJ824" s="451"/>
      <c r="FK824" s="451"/>
      <c r="FL824" s="451"/>
      <c r="FM824" s="451"/>
      <c r="FN824" s="451"/>
    </row>
    <row r="825" spans="1:170" ht="15.75" customHeight="1">
      <c r="A825" s="451"/>
      <c r="B825" s="451"/>
      <c r="C825" s="451"/>
      <c r="D825" s="451"/>
      <c r="E825" s="451"/>
      <c r="F825" s="451"/>
      <c r="G825" s="451"/>
      <c r="H825" s="451"/>
      <c r="I825" s="451"/>
      <c r="J825" s="451"/>
      <c r="K825" s="451"/>
      <c r="L825" s="451"/>
      <c r="M825" s="451"/>
      <c r="N825" s="451"/>
      <c r="O825" s="451"/>
      <c r="P825" s="451"/>
      <c r="Q825" s="451"/>
      <c r="R825" s="451"/>
      <c r="S825" s="451"/>
      <c r="T825" s="451"/>
      <c r="U825" s="451"/>
      <c r="V825" s="451"/>
      <c r="W825" s="451"/>
      <c r="X825" s="451"/>
      <c r="Y825" s="451"/>
      <c r="Z825" s="451"/>
      <c r="AA825" s="451"/>
      <c r="AB825" s="451"/>
      <c r="AC825" s="451"/>
      <c r="AD825" s="451"/>
      <c r="AE825" s="451"/>
      <c r="AF825" s="451"/>
      <c r="AG825" s="451"/>
      <c r="AH825" s="451"/>
      <c r="AI825" s="451"/>
      <c r="AJ825" s="451"/>
      <c r="AK825" s="451"/>
      <c r="AL825" s="451"/>
      <c r="AM825" s="451"/>
      <c r="AN825" s="451"/>
      <c r="AO825" s="451"/>
      <c r="AP825" s="451"/>
      <c r="AQ825" s="451"/>
      <c r="AR825" s="451"/>
      <c r="AS825" s="451"/>
      <c r="AT825" s="451"/>
      <c r="AU825" s="451"/>
      <c r="AV825" s="451"/>
      <c r="AW825" s="451"/>
      <c r="AX825" s="451"/>
      <c r="AY825" s="451"/>
      <c r="AZ825" s="451"/>
      <c r="BA825" s="451"/>
      <c r="BB825" s="451"/>
      <c r="BC825" s="451"/>
      <c r="BD825" s="451"/>
      <c r="BE825" s="451"/>
      <c r="BF825" s="451"/>
      <c r="BG825" s="451"/>
      <c r="BH825" s="451"/>
      <c r="BI825" s="451"/>
      <c r="BJ825" s="451"/>
      <c r="BK825" s="451"/>
      <c r="BL825" s="451"/>
      <c r="BM825" s="451"/>
      <c r="BN825" s="451"/>
      <c r="BO825" s="451"/>
      <c r="BP825" s="451"/>
      <c r="BQ825" s="451"/>
      <c r="BR825" s="451"/>
      <c r="BS825" s="451"/>
      <c r="BT825" s="451"/>
      <c r="BU825" s="451"/>
      <c r="BV825" s="451"/>
      <c r="BW825" s="451"/>
      <c r="BX825" s="451"/>
      <c r="BY825" s="451"/>
      <c r="BZ825" s="451"/>
      <c r="CA825" s="451"/>
      <c r="CB825" s="451"/>
      <c r="CC825" s="451"/>
      <c r="CD825" s="451"/>
      <c r="CE825" s="451"/>
      <c r="CF825" s="451"/>
      <c r="CG825" s="451"/>
      <c r="CH825" s="451"/>
      <c r="CI825" s="451"/>
      <c r="CJ825" s="451"/>
      <c r="CK825" s="451"/>
      <c r="CL825" s="451"/>
      <c r="CM825" s="451"/>
      <c r="CN825" s="451"/>
      <c r="CO825" s="451"/>
      <c r="CP825" s="451"/>
      <c r="CQ825" s="451"/>
      <c r="CR825" s="451"/>
      <c r="CS825" s="451"/>
      <c r="CT825" s="451"/>
      <c r="CU825" s="451"/>
      <c r="CV825" s="451"/>
      <c r="CW825" s="451"/>
      <c r="CX825" s="451"/>
      <c r="CY825" s="451"/>
      <c r="CZ825" s="451"/>
      <c r="DA825" s="451"/>
      <c r="DB825" s="451"/>
      <c r="DC825" s="451"/>
      <c r="DD825" s="451"/>
      <c r="DE825" s="451"/>
      <c r="DF825" s="451"/>
      <c r="DG825" s="451"/>
      <c r="DH825" s="451"/>
      <c r="DI825" s="451"/>
      <c r="DJ825" s="451"/>
      <c r="DK825" s="451"/>
      <c r="DL825" s="451"/>
      <c r="DM825" s="451"/>
      <c r="DN825" s="451"/>
      <c r="DO825" s="451"/>
      <c r="DP825" s="451"/>
      <c r="DQ825" s="451"/>
      <c r="DR825" s="451"/>
      <c r="DS825" s="451"/>
      <c r="DT825" s="451"/>
      <c r="DU825" s="451"/>
      <c r="DV825" s="451"/>
      <c r="DW825" s="451"/>
      <c r="DX825" s="451"/>
      <c r="DY825" s="451"/>
      <c r="DZ825" s="451"/>
      <c r="EA825" s="451"/>
      <c r="EB825" s="451"/>
      <c r="EC825" s="451"/>
      <c r="ED825" s="451"/>
      <c r="EE825" s="451"/>
      <c r="EF825" s="451"/>
      <c r="EG825" s="451"/>
      <c r="EH825" s="451"/>
      <c r="EI825" s="451"/>
      <c r="EJ825" s="451"/>
      <c r="EK825" s="451"/>
      <c r="EL825" s="451"/>
      <c r="EM825" s="451"/>
      <c r="EN825" s="451"/>
      <c r="EO825" s="451"/>
      <c r="EP825" s="451"/>
      <c r="EQ825" s="451"/>
      <c r="ER825" s="451"/>
      <c r="ES825" s="451"/>
      <c r="ET825" s="451"/>
      <c r="EU825" s="451"/>
      <c r="EV825" s="451"/>
      <c r="EW825" s="451"/>
      <c r="EX825" s="451"/>
      <c r="EY825" s="451"/>
      <c r="EZ825" s="451"/>
      <c r="FA825" s="451"/>
      <c r="FB825" s="451"/>
      <c r="FC825" s="451"/>
      <c r="FD825" s="451"/>
      <c r="FE825" s="451"/>
      <c r="FF825" s="451"/>
      <c r="FG825" s="451"/>
      <c r="FH825" s="451"/>
      <c r="FI825" s="451"/>
      <c r="FJ825" s="451"/>
      <c r="FK825" s="451"/>
      <c r="FL825" s="451"/>
      <c r="FM825" s="451"/>
      <c r="FN825" s="451"/>
    </row>
    <row r="826" spans="1:170" ht="15.75" customHeight="1">
      <c r="A826" s="451"/>
      <c r="B826" s="451"/>
      <c r="C826" s="451"/>
      <c r="D826" s="451"/>
      <c r="E826" s="451"/>
      <c r="F826" s="451"/>
      <c r="G826" s="451"/>
      <c r="H826" s="451"/>
      <c r="I826" s="451"/>
      <c r="J826" s="451"/>
      <c r="K826" s="451"/>
      <c r="L826" s="451"/>
      <c r="M826" s="451"/>
      <c r="N826" s="451"/>
      <c r="O826" s="451"/>
      <c r="P826" s="451"/>
      <c r="Q826" s="451"/>
      <c r="R826" s="451"/>
      <c r="S826" s="451"/>
      <c r="T826" s="451"/>
      <c r="U826" s="451"/>
      <c r="V826" s="451"/>
      <c r="W826" s="451"/>
      <c r="X826" s="451"/>
      <c r="Y826" s="451"/>
      <c r="Z826" s="451"/>
      <c r="AA826" s="451"/>
      <c r="AB826" s="451"/>
      <c r="AC826" s="451"/>
      <c r="AD826" s="451"/>
      <c r="AE826" s="451"/>
      <c r="AF826" s="451"/>
      <c r="AG826" s="451"/>
      <c r="AH826" s="451"/>
      <c r="AI826" s="451"/>
      <c r="AJ826" s="451"/>
      <c r="AK826" s="451"/>
      <c r="AL826" s="451"/>
      <c r="AM826" s="451"/>
      <c r="AN826" s="451"/>
      <c r="AO826" s="451"/>
      <c r="AP826" s="451"/>
      <c r="AQ826" s="451"/>
      <c r="AR826" s="451"/>
      <c r="AS826" s="451"/>
      <c r="AT826" s="451"/>
      <c r="AU826" s="451"/>
      <c r="AV826" s="451"/>
      <c r="AW826" s="451"/>
      <c r="AX826" s="451"/>
      <c r="AY826" s="451"/>
      <c r="AZ826" s="451"/>
      <c r="BA826" s="451"/>
      <c r="BB826" s="451"/>
      <c r="BC826" s="451"/>
      <c r="BD826" s="451"/>
      <c r="BE826" s="451"/>
      <c r="BF826" s="451"/>
      <c r="BG826" s="451"/>
      <c r="BH826" s="451"/>
      <c r="BI826" s="451"/>
      <c r="BJ826" s="451"/>
      <c r="BK826" s="451"/>
      <c r="BL826" s="451"/>
      <c r="BM826" s="451"/>
      <c r="BN826" s="451"/>
      <c r="BO826" s="451"/>
      <c r="BP826" s="451"/>
      <c r="BQ826" s="451"/>
      <c r="BR826" s="451"/>
      <c r="BS826" s="451"/>
      <c r="BT826" s="451"/>
      <c r="BU826" s="451"/>
      <c r="BV826" s="451"/>
      <c r="BW826" s="451"/>
      <c r="BX826" s="451"/>
      <c r="BY826" s="451"/>
      <c r="BZ826" s="451"/>
      <c r="CA826" s="451"/>
      <c r="CB826" s="451"/>
      <c r="CC826" s="451"/>
      <c r="CD826" s="451"/>
      <c r="CE826" s="451"/>
      <c r="CF826" s="451"/>
      <c r="CG826" s="451"/>
      <c r="CH826" s="451"/>
      <c r="CI826" s="451"/>
      <c r="CJ826" s="451"/>
      <c r="CK826" s="451"/>
      <c r="CL826" s="451"/>
      <c r="CM826" s="451"/>
      <c r="CN826" s="451"/>
      <c r="CO826" s="451"/>
      <c r="CP826" s="451"/>
      <c r="CQ826" s="451"/>
      <c r="CR826" s="451"/>
      <c r="CS826" s="451"/>
      <c r="CT826" s="451"/>
      <c r="CU826" s="451"/>
      <c r="CV826" s="451"/>
      <c r="CW826" s="451"/>
      <c r="CX826" s="451"/>
      <c r="CY826" s="451"/>
      <c r="CZ826" s="451"/>
      <c r="DA826" s="451"/>
      <c r="DB826" s="451"/>
      <c r="DC826" s="451"/>
      <c r="DD826" s="451"/>
      <c r="DE826" s="451"/>
      <c r="DF826" s="451"/>
      <c r="DG826" s="451"/>
      <c r="DH826" s="451"/>
      <c r="DI826" s="451"/>
      <c r="DJ826" s="451"/>
      <c r="DK826" s="451"/>
      <c r="DL826" s="451"/>
      <c r="DM826" s="451"/>
      <c r="DN826" s="451"/>
      <c r="DO826" s="451"/>
      <c r="DP826" s="451"/>
      <c r="DQ826" s="451"/>
      <c r="DR826" s="451"/>
      <c r="DS826" s="451"/>
      <c r="DT826" s="451"/>
      <c r="DU826" s="451"/>
      <c r="DV826" s="451"/>
      <c r="DW826" s="451"/>
      <c r="DX826" s="451"/>
      <c r="DY826" s="451"/>
      <c r="DZ826" s="451"/>
      <c r="EA826" s="451"/>
      <c r="EB826" s="451"/>
      <c r="EC826" s="451"/>
      <c r="ED826" s="451"/>
      <c r="EE826" s="451"/>
      <c r="EF826" s="451"/>
      <c r="EG826" s="451"/>
      <c r="EH826" s="451"/>
      <c r="EI826" s="451"/>
      <c r="EJ826" s="451"/>
      <c r="EK826" s="451"/>
      <c r="EL826" s="451"/>
      <c r="EM826" s="451"/>
      <c r="EN826" s="451"/>
      <c r="EO826" s="451"/>
      <c r="EP826" s="451"/>
      <c r="EQ826" s="451"/>
      <c r="ER826" s="451"/>
      <c r="ES826" s="451"/>
      <c r="ET826" s="451"/>
      <c r="EU826" s="451"/>
      <c r="EV826" s="451"/>
      <c r="EW826" s="451"/>
      <c r="EX826" s="451"/>
      <c r="EY826" s="451"/>
      <c r="EZ826" s="451"/>
      <c r="FA826" s="451"/>
      <c r="FB826" s="451"/>
      <c r="FC826" s="451"/>
      <c r="FD826" s="451"/>
      <c r="FE826" s="451"/>
      <c r="FF826" s="451"/>
      <c r="FG826" s="451"/>
      <c r="FH826" s="451"/>
      <c r="FI826" s="451"/>
      <c r="FJ826" s="451"/>
      <c r="FK826" s="451"/>
      <c r="FL826" s="451"/>
      <c r="FM826" s="451"/>
      <c r="FN826" s="451"/>
    </row>
    <row r="827" spans="1:170" ht="15.75" customHeight="1">
      <c r="A827" s="451"/>
      <c r="B827" s="451"/>
      <c r="C827" s="451"/>
      <c r="D827" s="451"/>
      <c r="E827" s="451"/>
      <c r="F827" s="451"/>
      <c r="G827" s="451"/>
      <c r="H827" s="451"/>
      <c r="I827" s="451"/>
      <c r="J827" s="451"/>
      <c r="K827" s="451"/>
      <c r="L827" s="451"/>
      <c r="M827" s="451"/>
      <c r="N827" s="451"/>
      <c r="O827" s="451"/>
      <c r="P827" s="451"/>
      <c r="Q827" s="451"/>
      <c r="R827" s="451"/>
      <c r="S827" s="451"/>
      <c r="T827" s="451"/>
      <c r="U827" s="451"/>
      <c r="V827" s="451"/>
      <c r="W827" s="451"/>
      <c r="X827" s="451"/>
      <c r="Y827" s="451"/>
      <c r="Z827" s="451"/>
      <c r="AA827" s="451"/>
      <c r="AB827" s="451"/>
      <c r="AC827" s="451"/>
      <c r="AD827" s="451"/>
      <c r="AE827" s="451"/>
      <c r="AF827" s="451"/>
      <c r="AG827" s="451"/>
      <c r="AH827" s="451"/>
      <c r="AI827" s="451"/>
      <c r="AJ827" s="451"/>
      <c r="AK827" s="451"/>
      <c r="AL827" s="451"/>
      <c r="AM827" s="451"/>
      <c r="AN827" s="451"/>
      <c r="AO827" s="451"/>
      <c r="AP827" s="451"/>
      <c r="AQ827" s="451"/>
      <c r="AR827" s="451"/>
      <c r="AS827" s="451"/>
      <c r="AT827" s="451"/>
      <c r="AU827" s="451"/>
      <c r="AV827" s="451"/>
      <c r="AW827" s="451"/>
      <c r="AX827" s="451"/>
      <c r="AY827" s="451"/>
      <c r="AZ827" s="451"/>
      <c r="BA827" s="451"/>
      <c r="BB827" s="451"/>
      <c r="BC827" s="451"/>
      <c r="BD827" s="451"/>
      <c r="BE827" s="451"/>
      <c r="BF827" s="451"/>
      <c r="BG827" s="451"/>
      <c r="BH827" s="451"/>
      <c r="BI827" s="451"/>
      <c r="BJ827" s="451"/>
      <c r="BK827" s="451"/>
      <c r="BL827" s="451"/>
      <c r="BM827" s="451"/>
      <c r="BN827" s="451"/>
      <c r="BO827" s="451"/>
      <c r="BP827" s="451"/>
      <c r="BQ827" s="451"/>
      <c r="BR827" s="451"/>
      <c r="BS827" s="451"/>
      <c r="BT827" s="451"/>
      <c r="BU827" s="451"/>
      <c r="BV827" s="451"/>
      <c r="BW827" s="451"/>
      <c r="BX827" s="451"/>
      <c r="BY827" s="451"/>
      <c r="BZ827" s="451"/>
      <c r="CA827" s="451"/>
      <c r="CB827" s="451"/>
      <c r="CC827" s="451"/>
      <c r="CD827" s="451"/>
      <c r="CE827" s="451"/>
      <c r="CF827" s="451"/>
      <c r="CG827" s="451"/>
      <c r="CH827" s="451"/>
      <c r="CI827" s="451"/>
      <c r="CJ827" s="451"/>
      <c r="CK827" s="451"/>
      <c r="CL827" s="451"/>
      <c r="CM827" s="451"/>
      <c r="CN827" s="451"/>
      <c r="CO827" s="451"/>
      <c r="CP827" s="451"/>
      <c r="CQ827" s="451"/>
      <c r="CR827" s="451"/>
      <c r="CS827" s="451"/>
      <c r="CT827" s="451"/>
      <c r="CU827" s="451"/>
      <c r="CV827" s="451"/>
      <c r="CW827" s="451"/>
      <c r="CX827" s="451"/>
      <c r="CY827" s="451"/>
      <c r="CZ827" s="451"/>
      <c r="DA827" s="451"/>
      <c r="DB827" s="451"/>
      <c r="DC827" s="451"/>
      <c r="DD827" s="451"/>
      <c r="DE827" s="451"/>
      <c r="DF827" s="451"/>
      <c r="DG827" s="451"/>
      <c r="DH827" s="451"/>
      <c r="DI827" s="451"/>
      <c r="DJ827" s="451"/>
      <c r="DK827" s="451"/>
      <c r="DL827" s="451"/>
      <c r="DM827" s="451"/>
      <c r="DN827" s="451"/>
      <c r="DO827" s="451"/>
      <c r="DP827" s="451"/>
      <c r="DQ827" s="451"/>
      <c r="DR827" s="451"/>
      <c r="DS827" s="451"/>
      <c r="DT827" s="451"/>
      <c r="DU827" s="451"/>
      <c r="DV827" s="451"/>
      <c r="DW827" s="451"/>
      <c r="DX827" s="451"/>
      <c r="DY827" s="451"/>
      <c r="DZ827" s="451"/>
      <c r="EA827" s="451"/>
      <c r="EB827" s="451"/>
      <c r="EC827" s="451"/>
      <c r="ED827" s="451"/>
      <c r="EE827" s="451"/>
      <c r="EF827" s="451"/>
      <c r="EG827" s="451"/>
      <c r="EH827" s="451"/>
      <c r="EI827" s="451"/>
      <c r="EJ827" s="451"/>
      <c r="EK827" s="451"/>
      <c r="EL827" s="451"/>
      <c r="EM827" s="451"/>
      <c r="EN827" s="451"/>
      <c r="EO827" s="451"/>
      <c r="EP827" s="451"/>
      <c r="EQ827" s="451"/>
      <c r="ER827" s="451"/>
      <c r="ES827" s="451"/>
      <c r="ET827" s="451"/>
      <c r="EU827" s="451"/>
      <c r="EV827" s="451"/>
      <c r="EW827" s="451"/>
      <c r="EX827" s="451"/>
      <c r="EY827" s="451"/>
      <c r="EZ827" s="451"/>
      <c r="FA827" s="451"/>
      <c r="FB827" s="451"/>
      <c r="FC827" s="451"/>
      <c r="FD827" s="451"/>
      <c r="FE827" s="451"/>
      <c r="FF827" s="451"/>
      <c r="FG827" s="451"/>
      <c r="FH827" s="451"/>
      <c r="FI827" s="451"/>
      <c r="FJ827" s="451"/>
      <c r="FK827" s="451"/>
      <c r="FL827" s="451"/>
      <c r="FM827" s="451"/>
      <c r="FN827" s="451"/>
    </row>
    <row r="828" spans="1:170" ht="15.75" customHeight="1">
      <c r="A828" s="451"/>
      <c r="B828" s="451"/>
      <c r="C828" s="451"/>
      <c r="D828" s="451"/>
      <c r="E828" s="451"/>
      <c r="F828" s="451"/>
      <c r="G828" s="451"/>
      <c r="H828" s="451"/>
      <c r="I828" s="451"/>
      <c r="J828" s="451"/>
      <c r="K828" s="451"/>
      <c r="L828" s="451"/>
      <c r="M828" s="451"/>
      <c r="N828" s="451"/>
      <c r="O828" s="451"/>
      <c r="P828" s="451"/>
      <c r="Q828" s="451"/>
      <c r="R828" s="451"/>
      <c r="S828" s="451"/>
      <c r="T828" s="451"/>
      <c r="U828" s="451"/>
      <c r="V828" s="451"/>
      <c r="W828" s="451"/>
      <c r="X828" s="451"/>
      <c r="Y828" s="451"/>
      <c r="Z828" s="451"/>
      <c r="AA828" s="451"/>
      <c r="AB828" s="451"/>
      <c r="AC828" s="451"/>
      <c r="AD828" s="451"/>
      <c r="AE828" s="451"/>
      <c r="AF828" s="451"/>
      <c r="AG828" s="451"/>
      <c r="AH828" s="451"/>
      <c r="AI828" s="451"/>
      <c r="AJ828" s="451"/>
      <c r="AK828" s="451"/>
      <c r="AL828" s="451"/>
      <c r="AM828" s="451"/>
      <c r="AN828" s="451"/>
      <c r="AO828" s="451"/>
      <c r="AP828" s="451"/>
      <c r="AQ828" s="451"/>
      <c r="AR828" s="451"/>
      <c r="AS828" s="451"/>
      <c r="AT828" s="451"/>
      <c r="AU828" s="451"/>
      <c r="AV828" s="451"/>
      <c r="AW828" s="451"/>
      <c r="AX828" s="451"/>
      <c r="AY828" s="451"/>
      <c r="AZ828" s="451"/>
      <c r="BA828" s="451"/>
      <c r="BB828" s="451"/>
      <c r="BC828" s="451"/>
      <c r="BD828" s="451"/>
      <c r="BE828" s="451"/>
      <c r="BF828" s="451"/>
      <c r="BG828" s="451"/>
      <c r="BH828" s="451"/>
      <c r="BI828" s="451"/>
      <c r="BJ828" s="451"/>
      <c r="BK828" s="451"/>
      <c r="BL828" s="451"/>
      <c r="BM828" s="451"/>
      <c r="BN828" s="451"/>
      <c r="BO828" s="451"/>
      <c r="BP828" s="451"/>
      <c r="BQ828" s="451"/>
      <c r="BR828" s="451"/>
      <c r="BS828" s="451"/>
      <c r="BT828" s="451"/>
      <c r="BU828" s="451"/>
      <c r="BV828" s="451"/>
      <c r="BW828" s="451"/>
      <c r="BX828" s="451"/>
      <c r="BY828" s="451"/>
      <c r="BZ828" s="451"/>
      <c r="CA828" s="451"/>
      <c r="CB828" s="451"/>
      <c r="CC828" s="451"/>
      <c r="CD828" s="451"/>
      <c r="CE828" s="451"/>
      <c r="CF828" s="451"/>
      <c r="CG828" s="451"/>
      <c r="CH828" s="451"/>
      <c r="CI828" s="451"/>
      <c r="CJ828" s="451"/>
      <c r="CK828" s="451"/>
      <c r="CL828" s="451"/>
      <c r="CM828" s="451"/>
      <c r="CN828" s="451"/>
      <c r="CO828" s="451"/>
      <c r="CP828" s="451"/>
      <c r="CQ828" s="451"/>
      <c r="CR828" s="451"/>
      <c r="CS828" s="451"/>
      <c r="CT828" s="451"/>
      <c r="CU828" s="451"/>
      <c r="CV828" s="451"/>
      <c r="CW828" s="451"/>
      <c r="CX828" s="451"/>
      <c r="CY828" s="451"/>
      <c r="CZ828" s="451"/>
      <c r="DA828" s="451"/>
      <c r="DB828" s="451"/>
      <c r="DC828" s="451"/>
      <c r="DD828" s="451"/>
      <c r="DE828" s="451"/>
      <c r="DF828" s="451"/>
      <c r="DG828" s="451"/>
      <c r="DH828" s="451"/>
      <c r="DI828" s="451"/>
      <c r="DJ828" s="451"/>
      <c r="DK828" s="451"/>
      <c r="DL828" s="451"/>
      <c r="DM828" s="451"/>
      <c r="DN828" s="451"/>
      <c r="DO828" s="451"/>
      <c r="DP828" s="451"/>
      <c r="DQ828" s="451"/>
      <c r="DR828" s="451"/>
      <c r="DS828" s="451"/>
      <c r="DT828" s="451"/>
      <c r="DU828" s="451"/>
      <c r="DV828" s="451"/>
      <c r="DW828" s="451"/>
      <c r="DX828" s="451"/>
      <c r="DY828" s="451"/>
      <c r="DZ828" s="451"/>
      <c r="EA828" s="451"/>
      <c r="EB828" s="451"/>
      <c r="EC828" s="451"/>
      <c r="ED828" s="451"/>
      <c r="EE828" s="451"/>
      <c r="EF828" s="451"/>
      <c r="EG828" s="451"/>
      <c r="EH828" s="451"/>
      <c r="EI828" s="451"/>
      <c r="EJ828" s="451"/>
      <c r="EK828" s="451"/>
      <c r="EL828" s="451"/>
      <c r="EM828" s="451"/>
      <c r="EN828" s="451"/>
      <c r="EO828" s="451"/>
      <c r="EP828" s="451"/>
      <c r="EQ828" s="451"/>
      <c r="ER828" s="451"/>
      <c r="ES828" s="451"/>
      <c r="ET828" s="451"/>
      <c r="EU828" s="451"/>
      <c r="EV828" s="451"/>
      <c r="EW828" s="451"/>
      <c r="EX828" s="451"/>
      <c r="EY828" s="451"/>
      <c r="EZ828" s="451"/>
      <c r="FA828" s="451"/>
      <c r="FB828" s="451"/>
      <c r="FC828" s="451"/>
      <c r="FD828" s="451"/>
      <c r="FE828" s="451"/>
      <c r="FF828" s="451"/>
      <c r="FG828" s="451"/>
      <c r="FH828" s="451"/>
      <c r="FI828" s="451"/>
      <c r="FJ828" s="451"/>
      <c r="FK828" s="451"/>
      <c r="FL828" s="451"/>
      <c r="FM828" s="451"/>
      <c r="FN828" s="451"/>
    </row>
    <row r="829" spans="1:170" ht="15.75" customHeight="1">
      <c r="A829" s="451"/>
      <c r="B829" s="451"/>
      <c r="C829" s="451"/>
      <c r="D829" s="451"/>
      <c r="E829" s="451"/>
      <c r="F829" s="451"/>
      <c r="G829" s="451"/>
      <c r="H829" s="451"/>
      <c r="I829" s="451"/>
      <c r="J829" s="451"/>
      <c r="K829" s="451"/>
      <c r="L829" s="451"/>
      <c r="M829" s="451"/>
      <c r="N829" s="451"/>
      <c r="O829" s="451"/>
      <c r="P829" s="451"/>
      <c r="Q829" s="451"/>
      <c r="R829" s="451"/>
      <c r="S829" s="451"/>
      <c r="T829" s="451"/>
      <c r="U829" s="451"/>
      <c r="V829" s="451"/>
      <c r="W829" s="451"/>
      <c r="X829" s="451"/>
      <c r="Y829" s="451"/>
      <c r="Z829" s="451"/>
      <c r="AA829" s="451"/>
      <c r="AB829" s="451"/>
      <c r="AC829" s="451"/>
      <c r="AD829" s="451"/>
      <c r="AE829" s="451"/>
      <c r="AF829" s="451"/>
      <c r="AG829" s="451"/>
      <c r="AH829" s="451"/>
      <c r="AI829" s="451"/>
      <c r="AJ829" s="451"/>
      <c r="AK829" s="451"/>
      <c r="AL829" s="451"/>
      <c r="AM829" s="451"/>
      <c r="AN829" s="451"/>
      <c r="AO829" s="451"/>
      <c r="AP829" s="451"/>
      <c r="AQ829" s="451"/>
      <c r="AR829" s="451"/>
      <c r="AS829" s="451"/>
      <c r="AT829" s="451"/>
      <c r="AU829" s="451"/>
      <c r="AV829" s="451"/>
      <c r="AW829" s="451"/>
      <c r="AX829" s="451"/>
      <c r="AY829" s="451"/>
      <c r="AZ829" s="451"/>
      <c r="BA829" s="451"/>
      <c r="BB829" s="451"/>
      <c r="BC829" s="451"/>
      <c r="BD829" s="451"/>
      <c r="BE829" s="451"/>
      <c r="BF829" s="451"/>
      <c r="BG829" s="451"/>
      <c r="BH829" s="451"/>
      <c r="BI829" s="451"/>
      <c r="BJ829" s="451"/>
      <c r="BK829" s="451"/>
      <c r="BL829" s="451"/>
      <c r="BM829" s="451"/>
      <c r="BN829" s="451"/>
      <c r="BO829" s="451"/>
      <c r="BP829" s="451"/>
      <c r="BQ829" s="451"/>
      <c r="BR829" s="451"/>
      <c r="BS829" s="451"/>
      <c r="BT829" s="451"/>
      <c r="BU829" s="451"/>
      <c r="BV829" s="451"/>
      <c r="BW829" s="451"/>
      <c r="BX829" s="451"/>
      <c r="BY829" s="451"/>
      <c r="BZ829" s="451"/>
      <c r="CA829" s="451"/>
      <c r="CB829" s="451"/>
      <c r="CC829" s="451"/>
      <c r="CD829" s="451"/>
      <c r="CE829" s="451"/>
      <c r="CF829" s="451"/>
      <c r="CG829" s="451"/>
      <c r="CH829" s="451"/>
      <c r="CI829" s="451"/>
      <c r="CJ829" s="451"/>
      <c r="CK829" s="451"/>
      <c r="CL829" s="451"/>
      <c r="CM829" s="451"/>
      <c r="CN829" s="451"/>
      <c r="CO829" s="451"/>
      <c r="CP829" s="451"/>
      <c r="CQ829" s="451"/>
      <c r="CR829" s="451"/>
      <c r="CS829" s="451"/>
      <c r="CT829" s="451"/>
      <c r="CU829" s="451"/>
      <c r="CV829" s="451"/>
      <c r="CW829" s="451"/>
      <c r="CX829" s="451"/>
      <c r="CY829" s="451"/>
      <c r="CZ829" s="451"/>
      <c r="DA829" s="451"/>
      <c r="DB829" s="451"/>
      <c r="DC829" s="451"/>
      <c r="DD829" s="451"/>
      <c r="DE829" s="451"/>
      <c r="DF829" s="451"/>
      <c r="DG829" s="451"/>
      <c r="DH829" s="451"/>
      <c r="DI829" s="451"/>
      <c r="DJ829" s="451"/>
      <c r="DK829" s="451"/>
      <c r="DL829" s="451"/>
      <c r="DM829" s="451"/>
      <c r="DN829" s="451"/>
      <c r="DO829" s="451"/>
      <c r="DP829" s="451"/>
      <c r="DQ829" s="451"/>
      <c r="DR829" s="451"/>
      <c r="DS829" s="451"/>
      <c r="DT829" s="451"/>
      <c r="DU829" s="451"/>
      <c r="DV829" s="451"/>
      <c r="DW829" s="451"/>
      <c r="DX829" s="451"/>
      <c r="DY829" s="451"/>
      <c r="DZ829" s="451"/>
      <c r="EA829" s="451"/>
      <c r="EB829" s="451"/>
      <c r="EC829" s="451"/>
      <c r="ED829" s="451"/>
      <c r="EE829" s="451"/>
      <c r="EF829" s="451"/>
      <c r="EG829" s="451"/>
      <c r="EH829" s="451"/>
      <c r="EI829" s="451"/>
      <c r="EJ829" s="451"/>
      <c r="EK829" s="451"/>
      <c r="EL829" s="451"/>
      <c r="EM829" s="451"/>
      <c r="EN829" s="451"/>
      <c r="EO829" s="451"/>
      <c r="EP829" s="451"/>
      <c r="EQ829" s="451"/>
      <c r="ER829" s="451"/>
      <c r="ES829" s="451"/>
      <c r="ET829" s="451"/>
      <c r="EU829" s="451"/>
      <c r="EV829" s="451"/>
      <c r="EW829" s="451"/>
      <c r="EX829" s="451"/>
      <c r="EY829" s="451"/>
      <c r="EZ829" s="451"/>
      <c r="FA829" s="451"/>
      <c r="FB829" s="451"/>
      <c r="FC829" s="451"/>
      <c r="FD829" s="451"/>
      <c r="FE829" s="451"/>
      <c r="FF829" s="451"/>
      <c r="FG829" s="451"/>
      <c r="FH829" s="451"/>
      <c r="FI829" s="451"/>
      <c r="FJ829" s="451"/>
      <c r="FK829" s="451"/>
      <c r="FL829" s="451"/>
      <c r="FM829" s="451"/>
      <c r="FN829" s="451"/>
    </row>
    <row r="830" spans="1:170" ht="15.75" customHeight="1">
      <c r="A830" s="451"/>
      <c r="B830" s="451"/>
      <c r="C830" s="451"/>
      <c r="D830" s="451"/>
      <c r="E830" s="451"/>
      <c r="F830" s="451"/>
      <c r="G830" s="451"/>
      <c r="H830" s="451"/>
      <c r="I830" s="451"/>
      <c r="J830" s="451"/>
      <c r="K830" s="451"/>
      <c r="L830" s="451"/>
      <c r="M830" s="451"/>
      <c r="N830" s="451"/>
      <c r="O830" s="451"/>
      <c r="P830" s="451"/>
      <c r="Q830" s="451"/>
      <c r="R830" s="451"/>
      <c r="S830" s="451"/>
      <c r="T830" s="451"/>
      <c r="U830" s="451"/>
      <c r="V830" s="451"/>
      <c r="W830" s="451"/>
      <c r="X830" s="451"/>
      <c r="Y830" s="451"/>
      <c r="Z830" s="451"/>
      <c r="AA830" s="451"/>
      <c r="AB830" s="451"/>
      <c r="AC830" s="451"/>
      <c r="AD830" s="451"/>
      <c r="AE830" s="451"/>
      <c r="AF830" s="451"/>
      <c r="AG830" s="451"/>
      <c r="AH830" s="451"/>
      <c r="AI830" s="451"/>
      <c r="AJ830" s="451"/>
      <c r="AK830" s="451"/>
      <c r="AL830" s="451"/>
      <c r="AM830" s="451"/>
      <c r="AN830" s="451"/>
      <c r="AO830" s="451"/>
      <c r="AP830" s="451"/>
      <c r="AQ830" s="451"/>
      <c r="AR830" s="451"/>
      <c r="AS830" s="451"/>
      <c r="AT830" s="451"/>
      <c r="AU830" s="451"/>
      <c r="AV830" s="451"/>
      <c r="AW830" s="451"/>
      <c r="AX830" s="451"/>
      <c r="AY830" s="451"/>
      <c r="AZ830" s="451"/>
      <c r="BA830" s="451"/>
      <c r="BB830" s="451"/>
      <c r="BC830" s="451"/>
      <c r="BD830" s="451"/>
      <c r="BE830" s="451"/>
      <c r="BF830" s="451"/>
      <c r="BG830" s="451"/>
      <c r="BH830" s="451"/>
      <c r="BI830" s="451"/>
      <c r="BJ830" s="451"/>
      <c r="BK830" s="451"/>
      <c r="BL830" s="451"/>
      <c r="BM830" s="451"/>
      <c r="BN830" s="451"/>
      <c r="BO830" s="451"/>
      <c r="BP830" s="451"/>
      <c r="BQ830" s="451"/>
      <c r="BR830" s="451"/>
      <c r="BS830" s="451"/>
      <c r="BT830" s="451"/>
      <c r="BU830" s="451"/>
      <c r="BV830" s="451"/>
      <c r="BW830" s="451"/>
      <c r="BX830" s="451"/>
      <c r="BY830" s="451"/>
      <c r="BZ830" s="451"/>
      <c r="CA830" s="451"/>
      <c r="CB830" s="451"/>
      <c r="CC830" s="451"/>
      <c r="CD830" s="451"/>
      <c r="CE830" s="451"/>
      <c r="CF830" s="451"/>
      <c r="CG830" s="451"/>
      <c r="CH830" s="451"/>
      <c r="CI830" s="451"/>
      <c r="CJ830" s="451"/>
      <c r="CK830" s="451"/>
      <c r="CL830" s="451"/>
      <c r="CM830" s="451"/>
      <c r="CN830" s="451"/>
      <c r="CO830" s="451"/>
      <c r="CP830" s="451"/>
      <c r="CQ830" s="451"/>
      <c r="CR830" s="451"/>
      <c r="CS830" s="451"/>
      <c r="CT830" s="451"/>
      <c r="CU830" s="451"/>
      <c r="CV830" s="451"/>
      <c r="CW830" s="451"/>
      <c r="CX830" s="451"/>
      <c r="CY830" s="451"/>
      <c r="CZ830" s="451"/>
      <c r="DA830" s="451"/>
      <c r="DB830" s="451"/>
      <c r="DC830" s="451"/>
      <c r="DD830" s="451"/>
      <c r="DE830" s="451"/>
      <c r="DF830" s="451"/>
      <c r="DG830" s="451"/>
      <c r="DH830" s="451"/>
      <c r="DI830" s="451"/>
      <c r="DJ830" s="451"/>
      <c r="DK830" s="451"/>
      <c r="DL830" s="451"/>
      <c r="DM830" s="451"/>
      <c r="DN830" s="451"/>
      <c r="DO830" s="451"/>
      <c r="DP830" s="451"/>
      <c r="DQ830" s="451"/>
      <c r="DR830" s="451"/>
      <c r="DS830" s="451"/>
      <c r="DT830" s="451"/>
      <c r="DU830" s="451"/>
      <c r="DV830" s="451"/>
      <c r="DW830" s="451"/>
      <c r="DX830" s="451"/>
      <c r="DY830" s="451"/>
      <c r="DZ830" s="451"/>
      <c r="EA830" s="451"/>
      <c r="EB830" s="451"/>
      <c r="EC830" s="451"/>
      <c r="ED830" s="451"/>
      <c r="EE830" s="451"/>
      <c r="EF830" s="451"/>
      <c r="EG830" s="451"/>
      <c r="EH830" s="451"/>
      <c r="EI830" s="451"/>
      <c r="EJ830" s="451"/>
      <c r="EK830" s="451"/>
      <c r="EL830" s="451"/>
      <c r="EM830" s="451"/>
      <c r="EN830" s="451"/>
      <c r="EO830" s="451"/>
      <c r="EP830" s="451"/>
      <c r="EQ830" s="451"/>
      <c r="ER830" s="451"/>
      <c r="ES830" s="451"/>
      <c r="ET830" s="451"/>
      <c r="EU830" s="451"/>
      <c r="EV830" s="451"/>
      <c r="EW830" s="451"/>
      <c r="EX830" s="451"/>
      <c r="EY830" s="451"/>
      <c r="EZ830" s="451"/>
      <c r="FA830" s="451"/>
      <c r="FB830" s="451"/>
      <c r="FC830" s="451"/>
      <c r="FD830" s="451"/>
      <c r="FE830" s="451"/>
      <c r="FF830" s="451"/>
      <c r="FG830" s="451"/>
      <c r="FH830" s="451"/>
      <c r="FI830" s="451"/>
      <c r="FJ830" s="451"/>
      <c r="FK830" s="451"/>
      <c r="FL830" s="451"/>
      <c r="FM830" s="451"/>
      <c r="FN830" s="451"/>
    </row>
    <row r="831" spans="1:170" ht="15.75" customHeight="1">
      <c r="A831" s="451"/>
      <c r="B831" s="451"/>
      <c r="C831" s="451"/>
      <c r="D831" s="451"/>
      <c r="E831" s="451"/>
      <c r="F831" s="451"/>
      <c r="G831" s="451"/>
      <c r="H831" s="451"/>
      <c r="I831" s="451"/>
      <c r="J831" s="451"/>
      <c r="K831" s="451"/>
      <c r="L831" s="451"/>
      <c r="M831" s="451"/>
      <c r="N831" s="451"/>
      <c r="O831" s="451"/>
      <c r="P831" s="451"/>
      <c r="Q831" s="451"/>
      <c r="R831" s="451"/>
      <c r="S831" s="451"/>
      <c r="T831" s="451"/>
      <c r="U831" s="451"/>
      <c r="V831" s="451"/>
      <c r="W831" s="451"/>
      <c r="X831" s="451"/>
      <c r="Y831" s="451"/>
      <c r="Z831" s="451"/>
      <c r="AA831" s="451"/>
      <c r="AB831" s="451"/>
      <c r="AC831" s="451"/>
      <c r="AD831" s="451"/>
      <c r="AE831" s="451"/>
      <c r="AF831" s="451"/>
      <c r="AG831" s="451"/>
      <c r="AH831" s="451"/>
      <c r="AI831" s="451"/>
      <c r="AJ831" s="451"/>
      <c r="AK831" s="451"/>
      <c r="AL831" s="451"/>
      <c r="AM831" s="451"/>
      <c r="AN831" s="451"/>
      <c r="AO831" s="451"/>
      <c r="AP831" s="451"/>
      <c r="AQ831" s="451"/>
      <c r="AR831" s="451"/>
      <c r="AS831" s="451"/>
      <c r="AT831" s="451"/>
      <c r="AU831" s="451"/>
      <c r="AV831" s="451"/>
      <c r="AW831" s="451"/>
      <c r="AX831" s="451"/>
      <c r="AY831" s="451"/>
      <c r="AZ831" s="451"/>
      <c r="BA831" s="451"/>
      <c r="BB831" s="451"/>
      <c r="BC831" s="451"/>
      <c r="BD831" s="451"/>
      <c r="BE831" s="451"/>
      <c r="BF831" s="451"/>
      <c r="BG831" s="451"/>
      <c r="BH831" s="451"/>
      <c r="BI831" s="451"/>
      <c r="BJ831" s="451"/>
      <c r="BK831" s="451"/>
      <c r="BL831" s="451"/>
      <c r="BM831" s="451"/>
      <c r="BN831" s="451"/>
      <c r="BO831" s="451"/>
      <c r="BP831" s="451"/>
      <c r="BQ831" s="451"/>
      <c r="BR831" s="451"/>
      <c r="BS831" s="451"/>
      <c r="BT831" s="451"/>
      <c r="BU831" s="451"/>
      <c r="BV831" s="451"/>
      <c r="BW831" s="451"/>
      <c r="BX831" s="451"/>
      <c r="BY831" s="451"/>
      <c r="BZ831" s="451"/>
      <c r="CA831" s="451"/>
      <c r="CB831" s="451"/>
      <c r="CC831" s="451"/>
      <c r="CD831" s="451"/>
      <c r="CE831" s="451"/>
      <c r="CF831" s="451"/>
      <c r="CG831" s="451"/>
      <c r="CH831" s="451"/>
      <c r="CI831" s="451"/>
      <c r="CJ831" s="451"/>
      <c r="CK831" s="451"/>
      <c r="CL831" s="451"/>
      <c r="CM831" s="451"/>
      <c r="CN831" s="451"/>
      <c r="CO831" s="451"/>
      <c r="CP831" s="451"/>
      <c r="CQ831" s="451"/>
      <c r="CR831" s="451"/>
      <c r="CS831" s="451"/>
      <c r="CT831" s="451"/>
      <c r="CU831" s="451"/>
      <c r="CV831" s="451"/>
      <c r="CW831" s="451"/>
      <c r="CX831" s="451"/>
      <c r="CY831" s="451"/>
      <c r="CZ831" s="451"/>
      <c r="DA831" s="451"/>
      <c r="DB831" s="451"/>
      <c r="DC831" s="451"/>
      <c r="DD831" s="451"/>
      <c r="DE831" s="451"/>
      <c r="DF831" s="451"/>
      <c r="DG831" s="451"/>
      <c r="DH831" s="451"/>
      <c r="DI831" s="451"/>
      <c r="DJ831" s="451"/>
      <c r="DK831" s="451"/>
      <c r="DL831" s="451"/>
      <c r="DM831" s="451"/>
      <c r="DN831" s="451"/>
      <c r="DO831" s="451"/>
      <c r="DP831" s="451"/>
      <c r="DQ831" s="451"/>
      <c r="DR831" s="451"/>
      <c r="DS831" s="451"/>
      <c r="DT831" s="451"/>
      <c r="DU831" s="451"/>
      <c r="DV831" s="451"/>
      <c r="DW831" s="451"/>
      <c r="DX831" s="451"/>
      <c r="DY831" s="451"/>
      <c r="DZ831" s="451"/>
      <c r="EA831" s="451"/>
      <c r="EB831" s="451"/>
      <c r="EC831" s="451"/>
      <c r="ED831" s="451"/>
      <c r="EE831" s="451"/>
      <c r="EF831" s="451"/>
      <c r="EG831" s="451"/>
      <c r="EH831" s="451"/>
      <c r="EI831" s="451"/>
      <c r="EJ831" s="451"/>
      <c r="EK831" s="451"/>
      <c r="EL831" s="451"/>
      <c r="EM831" s="451"/>
      <c r="EN831" s="451"/>
      <c r="EO831" s="451"/>
      <c r="EP831" s="451"/>
      <c r="EQ831" s="451"/>
      <c r="ER831" s="451"/>
      <c r="ES831" s="451"/>
      <c r="ET831" s="451"/>
      <c r="EU831" s="451"/>
      <c r="EV831" s="451"/>
      <c r="EW831" s="451"/>
      <c r="EX831" s="451"/>
      <c r="EY831" s="451"/>
      <c r="EZ831" s="451"/>
      <c r="FA831" s="451"/>
      <c r="FB831" s="451"/>
      <c r="FC831" s="451"/>
      <c r="FD831" s="451"/>
      <c r="FE831" s="451"/>
      <c r="FF831" s="451"/>
      <c r="FG831" s="451"/>
      <c r="FH831" s="451"/>
      <c r="FI831" s="451"/>
      <c r="FJ831" s="451"/>
      <c r="FK831" s="451"/>
      <c r="FL831" s="451"/>
      <c r="FM831" s="451"/>
      <c r="FN831" s="451"/>
    </row>
    <row r="832" spans="1:170" ht="15.75" customHeight="1">
      <c r="A832" s="451"/>
      <c r="B832" s="451"/>
      <c r="C832" s="451"/>
      <c r="D832" s="451"/>
      <c r="E832" s="451"/>
      <c r="F832" s="451"/>
      <c r="G832" s="451"/>
      <c r="H832" s="451"/>
      <c r="I832" s="451"/>
      <c r="J832" s="451"/>
      <c r="K832" s="451"/>
      <c r="L832" s="451"/>
      <c r="M832" s="451"/>
      <c r="N832" s="451"/>
      <c r="O832" s="451"/>
      <c r="P832" s="451"/>
      <c r="Q832" s="451"/>
      <c r="R832" s="451"/>
      <c r="S832" s="451"/>
      <c r="T832" s="451"/>
      <c r="U832" s="451"/>
      <c r="V832" s="451"/>
      <c r="W832" s="451"/>
      <c r="X832" s="451"/>
      <c r="Y832" s="451"/>
      <c r="Z832" s="451"/>
      <c r="AA832" s="451"/>
      <c r="AB832" s="451"/>
      <c r="AC832" s="451"/>
      <c r="AD832" s="451"/>
      <c r="AE832" s="451"/>
      <c r="AF832" s="451"/>
      <c r="AG832" s="451"/>
      <c r="AH832" s="451"/>
      <c r="AI832" s="451"/>
      <c r="AJ832" s="451"/>
      <c r="AK832" s="451"/>
      <c r="AL832" s="451"/>
      <c r="AM832" s="451"/>
      <c r="AN832" s="451"/>
      <c r="AO832" s="451"/>
      <c r="AP832" s="451"/>
      <c r="AQ832" s="451"/>
      <c r="AR832" s="451"/>
      <c r="AS832" s="451"/>
      <c r="AT832" s="451"/>
      <c r="AU832" s="451"/>
      <c r="AV832" s="451"/>
      <c r="AW832" s="451"/>
      <c r="AX832" s="451"/>
      <c r="AY832" s="451"/>
      <c r="AZ832" s="451"/>
      <c r="BA832" s="451"/>
      <c r="BB832" s="451"/>
      <c r="BC832" s="451"/>
      <c r="BD832" s="451"/>
      <c r="BE832" s="451"/>
      <c r="BF832" s="451"/>
      <c r="BG832" s="451"/>
      <c r="BH832" s="451"/>
      <c r="BI832" s="451"/>
      <c r="BJ832" s="451"/>
      <c r="BK832" s="451"/>
      <c r="BL832" s="451"/>
      <c r="BM832" s="451"/>
      <c r="BN832" s="451"/>
      <c r="BO832" s="451"/>
      <c r="BP832" s="451"/>
      <c r="BQ832" s="451"/>
      <c r="BR832" s="451"/>
      <c r="BS832" s="451"/>
      <c r="BT832" s="451"/>
      <c r="BU832" s="451"/>
      <c r="BV832" s="451"/>
      <c r="BW832" s="451"/>
      <c r="BX832" s="451"/>
      <c r="BY832" s="451"/>
      <c r="BZ832" s="451"/>
      <c r="CA832" s="451"/>
      <c r="CB832" s="451"/>
      <c r="CC832" s="451"/>
      <c r="CD832" s="451"/>
      <c r="CE832" s="451"/>
      <c r="CF832" s="451"/>
      <c r="CG832" s="451"/>
      <c r="CH832" s="451"/>
      <c r="CI832" s="451"/>
      <c r="CJ832" s="451"/>
      <c r="CK832" s="451"/>
      <c r="CL832" s="451"/>
      <c r="CM832" s="451"/>
      <c r="CN832" s="451"/>
      <c r="CO832" s="451"/>
      <c r="CP832" s="451"/>
      <c r="CQ832" s="451"/>
      <c r="CR832" s="451"/>
      <c r="CS832" s="451"/>
      <c r="CT832" s="451"/>
      <c r="CU832" s="451"/>
      <c r="CV832" s="451"/>
      <c r="CW832" s="451"/>
      <c r="CX832" s="451"/>
      <c r="CY832" s="451"/>
      <c r="CZ832" s="451"/>
      <c r="DA832" s="451"/>
      <c r="DB832" s="451"/>
      <c r="DC832" s="451"/>
      <c r="DD832" s="451"/>
      <c r="DE832" s="451"/>
      <c r="DF832" s="451"/>
      <c r="DG832" s="451"/>
      <c r="DH832" s="451"/>
      <c r="DI832" s="451"/>
      <c r="DJ832" s="451"/>
      <c r="DK832" s="451"/>
      <c r="DL832" s="451"/>
      <c r="DM832" s="451"/>
      <c r="DN832" s="451"/>
      <c r="DO832" s="451"/>
      <c r="DP832" s="451"/>
      <c r="DQ832" s="451"/>
      <c r="DR832" s="451"/>
      <c r="DS832" s="451"/>
      <c r="DT832" s="451"/>
      <c r="DU832" s="451"/>
      <c r="DV832" s="451"/>
      <c r="DW832" s="451"/>
      <c r="DX832" s="451"/>
      <c r="DY832" s="451"/>
      <c r="DZ832" s="451"/>
      <c r="EA832" s="451"/>
      <c r="EB832" s="451"/>
      <c r="EC832" s="451"/>
      <c r="ED832" s="451"/>
      <c r="EE832" s="451"/>
      <c r="EF832" s="451"/>
      <c r="EG832" s="451"/>
      <c r="EH832" s="451"/>
      <c r="EI832" s="451"/>
      <c r="EJ832" s="451"/>
      <c r="EK832" s="451"/>
      <c r="EL832" s="451"/>
      <c r="EM832" s="451"/>
      <c r="EN832" s="451"/>
      <c r="EO832" s="451"/>
      <c r="EP832" s="451"/>
      <c r="EQ832" s="451"/>
      <c r="ER832" s="451"/>
      <c r="ES832" s="451"/>
      <c r="ET832" s="451"/>
      <c r="EU832" s="451"/>
      <c r="EV832" s="451"/>
      <c r="EW832" s="451"/>
      <c r="EX832" s="451"/>
      <c r="EY832" s="451"/>
      <c r="EZ832" s="451"/>
      <c r="FA832" s="451"/>
      <c r="FB832" s="451"/>
      <c r="FC832" s="451"/>
      <c r="FD832" s="451"/>
      <c r="FE832" s="451"/>
      <c r="FF832" s="451"/>
      <c r="FG832" s="451"/>
      <c r="FH832" s="451"/>
      <c r="FI832" s="451"/>
      <c r="FJ832" s="451"/>
      <c r="FK832" s="451"/>
      <c r="FL832" s="451"/>
      <c r="FM832" s="451"/>
      <c r="FN832" s="451"/>
    </row>
    <row r="833" spans="1:170" ht="15.75" customHeight="1">
      <c r="A833" s="451"/>
      <c r="B833" s="451"/>
      <c r="C833" s="451"/>
      <c r="D833" s="451"/>
      <c r="E833" s="451"/>
      <c r="F833" s="451"/>
      <c r="G833" s="451"/>
      <c r="H833" s="451"/>
      <c r="I833" s="451"/>
      <c r="J833" s="451"/>
      <c r="K833" s="451"/>
      <c r="L833" s="451"/>
      <c r="M833" s="451"/>
      <c r="N833" s="451"/>
      <c r="O833" s="451"/>
      <c r="P833" s="451"/>
      <c r="Q833" s="451"/>
      <c r="R833" s="451"/>
      <c r="S833" s="451"/>
      <c r="T833" s="451"/>
      <c r="U833" s="451"/>
      <c r="V833" s="451"/>
      <c r="W833" s="451"/>
      <c r="X833" s="451"/>
      <c r="Y833" s="451"/>
      <c r="Z833" s="451"/>
      <c r="AA833" s="451"/>
      <c r="AB833" s="451"/>
      <c r="AC833" s="451"/>
      <c r="AD833" s="451"/>
      <c r="AE833" s="451"/>
      <c r="AF833" s="451"/>
      <c r="AG833" s="451"/>
      <c r="AH833" s="451"/>
      <c r="AI833" s="451"/>
      <c r="AJ833" s="451"/>
      <c r="AK833" s="451"/>
      <c r="AL833" s="451"/>
      <c r="AM833" s="451"/>
      <c r="AN833" s="451"/>
      <c r="AO833" s="451"/>
      <c r="AP833" s="451"/>
      <c r="AQ833" s="451"/>
      <c r="AR833" s="451"/>
      <c r="AS833" s="451"/>
      <c r="AT833" s="451"/>
      <c r="AU833" s="451"/>
      <c r="AV833" s="451"/>
      <c r="AW833" s="451"/>
      <c r="AX833" s="451"/>
      <c r="AY833" s="451"/>
      <c r="AZ833" s="451"/>
      <c r="BA833" s="451"/>
      <c r="BB833" s="451"/>
      <c r="BC833" s="451"/>
      <c r="BD833" s="451"/>
      <c r="BE833" s="451"/>
      <c r="BF833" s="451"/>
      <c r="BG833" s="451"/>
      <c r="BH833" s="451"/>
      <c r="BI833" s="451"/>
      <c r="BJ833" s="451"/>
      <c r="BK833" s="451"/>
      <c r="BL833" s="451"/>
      <c r="BM833" s="451"/>
      <c r="BN833" s="451"/>
      <c r="BO833" s="451"/>
      <c r="BP833" s="451"/>
      <c r="BQ833" s="451"/>
      <c r="BR833" s="451"/>
      <c r="BS833" s="451"/>
      <c r="BT833" s="451"/>
      <c r="BU833" s="451"/>
      <c r="BV833" s="451"/>
      <c r="BW833" s="451"/>
      <c r="BX833" s="451"/>
      <c r="BY833" s="451"/>
      <c r="BZ833" s="451"/>
      <c r="CA833" s="451"/>
      <c r="CB833" s="451"/>
      <c r="CC833" s="451"/>
      <c r="CD833" s="451"/>
      <c r="CE833" s="451"/>
      <c r="CF833" s="451"/>
      <c r="CG833" s="451"/>
      <c r="CH833" s="451"/>
      <c r="CI833" s="451"/>
      <c r="CJ833" s="451"/>
      <c r="CK833" s="451"/>
      <c r="CL833" s="451"/>
      <c r="CM833" s="451"/>
      <c r="CN833" s="451"/>
      <c r="CO833" s="451"/>
      <c r="CP833" s="451"/>
      <c r="CQ833" s="451"/>
      <c r="CR833" s="451"/>
      <c r="CS833" s="451"/>
      <c r="CT833" s="451"/>
      <c r="CU833" s="451"/>
      <c r="CV833" s="451"/>
      <c r="CW833" s="451"/>
      <c r="CX833" s="451"/>
      <c r="CY833" s="451"/>
      <c r="CZ833" s="451"/>
      <c r="DA833" s="451"/>
      <c r="DB833" s="451"/>
      <c r="DC833" s="451"/>
      <c r="DD833" s="451"/>
      <c r="DE833" s="451"/>
      <c r="DF833" s="451"/>
      <c r="DG833" s="451"/>
      <c r="DH833" s="451"/>
      <c r="DI833" s="451"/>
      <c r="DJ833" s="451"/>
      <c r="DK833" s="451"/>
      <c r="DL833" s="451"/>
      <c r="DM833" s="451"/>
      <c r="DN833" s="451"/>
      <c r="DO833" s="451"/>
      <c r="DP833" s="451"/>
      <c r="DQ833" s="451"/>
      <c r="DR833" s="451"/>
      <c r="DS833" s="451"/>
      <c r="DT833" s="451"/>
      <c r="DU833" s="451"/>
      <c r="DV833" s="451"/>
      <c r="DW833" s="451"/>
      <c r="DX833" s="451"/>
      <c r="DY833" s="451"/>
      <c r="DZ833" s="451"/>
      <c r="EA833" s="451"/>
      <c r="EB833" s="451"/>
      <c r="EC833" s="451"/>
      <c r="ED833" s="451"/>
      <c r="EE833" s="451"/>
      <c r="EF833" s="451"/>
      <c r="EG833" s="451"/>
      <c r="EH833" s="451"/>
      <c r="EI833" s="451"/>
      <c r="EJ833" s="451"/>
      <c r="EK833" s="451"/>
      <c r="EL833" s="451"/>
      <c r="EM833" s="451"/>
      <c r="EN833" s="451"/>
      <c r="EO833" s="451"/>
      <c r="EP833" s="451"/>
      <c r="EQ833" s="451"/>
      <c r="ER833" s="451"/>
      <c r="ES833" s="451"/>
      <c r="ET833" s="451"/>
      <c r="EU833" s="451"/>
      <c r="EV833" s="451"/>
      <c r="EW833" s="451"/>
      <c r="EX833" s="451"/>
      <c r="EY833" s="451"/>
      <c r="EZ833" s="451"/>
      <c r="FA833" s="451"/>
      <c r="FB833" s="451"/>
      <c r="FC833" s="451"/>
      <c r="FD833" s="451"/>
      <c r="FE833" s="451"/>
      <c r="FF833" s="451"/>
      <c r="FG833" s="451"/>
      <c r="FH833" s="451"/>
      <c r="FI833" s="451"/>
      <c r="FJ833" s="451"/>
      <c r="FK833" s="451"/>
      <c r="FL833" s="451"/>
      <c r="FM833" s="451"/>
      <c r="FN833" s="451"/>
    </row>
    <row r="834" spans="1:170" ht="15.75" customHeight="1">
      <c r="A834" s="451"/>
      <c r="B834" s="451"/>
      <c r="C834" s="451"/>
      <c r="D834" s="451"/>
      <c r="E834" s="451"/>
      <c r="F834" s="451"/>
      <c r="G834" s="451"/>
      <c r="H834" s="451"/>
      <c r="I834" s="451"/>
      <c r="J834" s="451"/>
      <c r="K834" s="451"/>
      <c r="L834" s="451"/>
      <c r="M834" s="451"/>
      <c r="N834" s="451"/>
      <c r="O834" s="451"/>
      <c r="P834" s="451"/>
      <c r="Q834" s="451"/>
      <c r="R834" s="451"/>
      <c r="S834" s="451"/>
      <c r="T834" s="451"/>
      <c r="U834" s="451"/>
      <c r="V834" s="451"/>
      <c r="W834" s="451"/>
      <c r="X834" s="451"/>
      <c r="Y834" s="451"/>
      <c r="Z834" s="451"/>
      <c r="AA834" s="451"/>
      <c r="AB834" s="451"/>
      <c r="AC834" s="451"/>
      <c r="AD834" s="451"/>
      <c r="AE834" s="451"/>
      <c r="AF834" s="451"/>
      <c r="AG834" s="451"/>
      <c r="AH834" s="451"/>
      <c r="AI834" s="451"/>
      <c r="AJ834" s="451"/>
      <c r="AK834" s="451"/>
      <c r="AL834" s="451"/>
      <c r="AM834" s="451"/>
      <c r="AN834" s="451"/>
      <c r="AO834" s="451"/>
      <c r="AP834" s="451"/>
      <c r="AQ834" s="451"/>
      <c r="AR834" s="451"/>
      <c r="AS834" s="451"/>
      <c r="AT834" s="451"/>
      <c r="AU834" s="451"/>
      <c r="AV834" s="451"/>
      <c r="AW834" s="451"/>
      <c r="AX834" s="451"/>
      <c r="AY834" s="451"/>
      <c r="AZ834" s="451"/>
      <c r="BA834" s="451"/>
      <c r="BB834" s="451"/>
      <c r="BC834" s="451"/>
      <c r="BD834" s="451"/>
      <c r="BE834" s="451"/>
      <c r="BF834" s="451"/>
      <c r="BG834" s="451"/>
      <c r="BH834" s="451"/>
      <c r="BI834" s="451"/>
      <c r="BJ834" s="451"/>
      <c r="BK834" s="451"/>
      <c r="BL834" s="451"/>
      <c r="BM834" s="451"/>
      <c r="BN834" s="451"/>
      <c r="BO834" s="451"/>
      <c r="BP834" s="451"/>
      <c r="BQ834" s="451"/>
      <c r="BR834" s="451"/>
      <c r="BS834" s="451"/>
      <c r="BT834" s="451"/>
      <c r="BU834" s="451"/>
      <c r="BV834" s="451"/>
      <c r="BW834" s="451"/>
      <c r="BX834" s="451"/>
      <c r="BY834" s="451"/>
      <c r="BZ834" s="451"/>
      <c r="CA834" s="451"/>
      <c r="CB834" s="451"/>
      <c r="CC834" s="451"/>
      <c r="CD834" s="451"/>
      <c r="CE834" s="451"/>
      <c r="CF834" s="451"/>
      <c r="CG834" s="451"/>
      <c r="CH834" s="451"/>
      <c r="CI834" s="451"/>
      <c r="CJ834" s="451"/>
      <c r="CK834" s="451"/>
      <c r="CL834" s="451"/>
      <c r="CM834" s="451"/>
      <c r="CN834" s="451"/>
      <c r="CO834" s="451"/>
      <c r="CP834" s="451"/>
      <c r="CQ834" s="451"/>
      <c r="CR834" s="451"/>
      <c r="CS834" s="451"/>
      <c r="CT834" s="451"/>
      <c r="CU834" s="451"/>
      <c r="CV834" s="451"/>
      <c r="CW834" s="451"/>
      <c r="CX834" s="451"/>
      <c r="CY834" s="451"/>
      <c r="CZ834" s="451"/>
      <c r="DA834" s="451"/>
      <c r="DB834" s="451"/>
      <c r="DC834" s="451"/>
      <c r="DD834" s="451"/>
      <c r="DE834" s="451"/>
      <c r="DF834" s="451"/>
      <c r="DG834" s="451"/>
      <c r="DH834" s="451"/>
      <c r="DI834" s="451"/>
      <c r="DJ834" s="451"/>
      <c r="DK834" s="451"/>
      <c r="DL834" s="451"/>
      <c r="DM834" s="451"/>
      <c r="DN834" s="451"/>
      <c r="DO834" s="451"/>
      <c r="DP834" s="451"/>
      <c r="DQ834" s="451"/>
      <c r="DR834" s="451"/>
      <c r="DS834" s="451"/>
      <c r="DT834" s="451"/>
      <c r="DU834" s="451"/>
      <c r="DV834" s="451"/>
      <c r="DW834" s="451"/>
      <c r="DX834" s="451"/>
      <c r="DY834" s="451"/>
      <c r="DZ834" s="451"/>
      <c r="EA834" s="451"/>
      <c r="EB834" s="451"/>
      <c r="EC834" s="451"/>
      <c r="ED834" s="451"/>
      <c r="EE834" s="451"/>
      <c r="EF834" s="451"/>
      <c r="EG834" s="451"/>
      <c r="EH834" s="451"/>
      <c r="EI834" s="451"/>
      <c r="EJ834" s="451"/>
      <c r="EK834" s="451"/>
      <c r="EL834" s="451"/>
      <c r="EM834" s="451"/>
      <c r="EN834" s="451"/>
      <c r="EO834" s="451"/>
      <c r="EP834" s="451"/>
      <c r="EQ834" s="451"/>
      <c r="ER834" s="451"/>
      <c r="ES834" s="451"/>
      <c r="ET834" s="451"/>
      <c r="EU834" s="451"/>
      <c r="EV834" s="451"/>
      <c r="EW834" s="451"/>
      <c r="EX834" s="451"/>
      <c r="EY834" s="451"/>
      <c r="EZ834" s="451"/>
      <c r="FA834" s="451"/>
      <c r="FB834" s="451"/>
      <c r="FC834" s="451"/>
      <c r="FD834" s="451"/>
      <c r="FE834" s="451"/>
      <c r="FF834" s="451"/>
      <c r="FG834" s="451"/>
      <c r="FH834" s="451"/>
      <c r="FI834" s="451"/>
      <c r="FJ834" s="451"/>
      <c r="FK834" s="451"/>
      <c r="FL834" s="451"/>
      <c r="FM834" s="451"/>
      <c r="FN834" s="451"/>
    </row>
    <row r="835" spans="1:170" ht="15.75" customHeight="1">
      <c r="A835" s="451"/>
      <c r="B835" s="451"/>
      <c r="C835" s="451"/>
      <c r="D835" s="451"/>
      <c r="E835" s="451"/>
      <c r="F835" s="451"/>
      <c r="G835" s="451"/>
      <c r="H835" s="451"/>
      <c r="I835" s="451"/>
      <c r="J835" s="451"/>
      <c r="K835" s="451"/>
      <c r="L835" s="451"/>
      <c r="M835" s="451"/>
      <c r="N835" s="451"/>
      <c r="O835" s="451"/>
      <c r="P835" s="451"/>
      <c r="Q835" s="451"/>
      <c r="R835" s="451"/>
      <c r="S835" s="451"/>
      <c r="T835" s="451"/>
      <c r="U835" s="451"/>
      <c r="V835" s="451"/>
      <c r="W835" s="451"/>
      <c r="X835" s="451"/>
      <c r="Y835" s="451"/>
      <c r="Z835" s="451"/>
      <c r="AA835" s="451"/>
      <c r="AB835" s="451"/>
      <c r="AC835" s="451"/>
      <c r="AD835" s="451"/>
      <c r="AE835" s="451"/>
      <c r="AF835" s="451"/>
      <c r="AG835" s="451"/>
      <c r="AH835" s="451"/>
      <c r="AI835" s="451"/>
      <c r="AJ835" s="451"/>
      <c r="AK835" s="451"/>
      <c r="AL835" s="451"/>
      <c r="AM835" s="451"/>
      <c r="AN835" s="451"/>
      <c r="AO835" s="451"/>
      <c r="AP835" s="451"/>
      <c r="AQ835" s="451"/>
      <c r="AR835" s="451"/>
      <c r="AS835" s="451"/>
      <c r="AT835" s="451"/>
      <c r="AU835" s="451"/>
      <c r="AV835" s="451"/>
      <c r="AW835" s="451"/>
      <c r="AX835" s="451"/>
      <c r="AY835" s="451"/>
      <c r="AZ835" s="451"/>
      <c r="BA835" s="451"/>
      <c r="BB835" s="451"/>
      <c r="BC835" s="451"/>
      <c r="BD835" s="451"/>
      <c r="BE835" s="451"/>
      <c r="BF835" s="451"/>
      <c r="BG835" s="451"/>
      <c r="BH835" s="451"/>
      <c r="BI835" s="451"/>
      <c r="BJ835" s="451"/>
      <c r="BK835" s="451"/>
      <c r="BL835" s="451"/>
      <c r="BM835" s="451"/>
      <c r="BN835" s="451"/>
      <c r="BO835" s="451"/>
      <c r="BP835" s="451"/>
      <c r="BQ835" s="451"/>
      <c r="BR835" s="451"/>
      <c r="BS835" s="451"/>
      <c r="BT835" s="451"/>
      <c r="BU835" s="451"/>
      <c r="BV835" s="451"/>
      <c r="BW835" s="451"/>
      <c r="BX835" s="451"/>
      <c r="BY835" s="451"/>
      <c r="BZ835" s="451"/>
      <c r="CA835" s="451"/>
      <c r="CB835" s="451"/>
      <c r="CC835" s="451"/>
      <c r="CD835" s="451"/>
      <c r="CE835" s="451"/>
      <c r="CF835" s="451"/>
      <c r="CG835" s="451"/>
      <c r="CH835" s="451"/>
      <c r="CI835" s="451"/>
      <c r="CJ835" s="451"/>
      <c r="CK835" s="451"/>
      <c r="CL835" s="451"/>
      <c r="CM835" s="451"/>
      <c r="CN835" s="451"/>
      <c r="CO835" s="451"/>
      <c r="CP835" s="451"/>
      <c r="CQ835" s="451"/>
      <c r="CR835" s="451"/>
      <c r="CS835" s="451"/>
      <c r="CT835" s="451"/>
      <c r="CU835" s="451"/>
      <c r="CV835" s="451"/>
      <c r="CW835" s="451"/>
      <c r="CX835" s="451"/>
      <c r="CY835" s="451"/>
      <c r="CZ835" s="451"/>
      <c r="DA835" s="451"/>
      <c r="DB835" s="451"/>
      <c r="DC835" s="451"/>
      <c r="DD835" s="451"/>
      <c r="DE835" s="451"/>
      <c r="DF835" s="451"/>
      <c r="DG835" s="451"/>
      <c r="DH835" s="451"/>
      <c r="DI835" s="451"/>
      <c r="DJ835" s="451"/>
      <c r="DK835" s="451"/>
      <c r="DL835" s="451"/>
      <c r="DM835" s="451"/>
      <c r="DN835" s="451"/>
      <c r="DO835" s="451"/>
      <c r="DP835" s="451"/>
      <c r="DQ835" s="451"/>
      <c r="DR835" s="451"/>
      <c r="DS835" s="451"/>
      <c r="DT835" s="451"/>
      <c r="DU835" s="451"/>
      <c r="DV835" s="451"/>
      <c r="DW835" s="451"/>
      <c r="DX835" s="451"/>
      <c r="DY835" s="451"/>
      <c r="DZ835" s="451"/>
      <c r="EA835" s="451"/>
      <c r="EB835" s="451"/>
      <c r="EC835" s="451"/>
      <c r="ED835" s="451"/>
      <c r="EE835" s="451"/>
      <c r="EF835" s="451"/>
      <c r="EG835" s="451"/>
      <c r="EH835" s="451"/>
      <c r="EI835" s="451"/>
      <c r="EJ835" s="451"/>
      <c r="EK835" s="451"/>
      <c r="EL835" s="451"/>
      <c r="EM835" s="451"/>
      <c r="EN835" s="451"/>
      <c r="EO835" s="451"/>
      <c r="EP835" s="451"/>
      <c r="EQ835" s="451"/>
      <c r="ER835" s="451"/>
      <c r="ES835" s="451"/>
      <c r="ET835" s="451"/>
      <c r="EU835" s="451"/>
      <c r="EV835" s="451"/>
      <c r="EW835" s="451"/>
      <c r="EX835" s="451"/>
      <c r="EY835" s="451"/>
      <c r="EZ835" s="451"/>
      <c r="FA835" s="451"/>
      <c r="FB835" s="451"/>
      <c r="FC835" s="451"/>
      <c r="FD835" s="451"/>
      <c r="FE835" s="451"/>
      <c r="FF835" s="451"/>
      <c r="FG835" s="451"/>
      <c r="FH835" s="451"/>
      <c r="FI835" s="451"/>
      <c r="FJ835" s="451"/>
      <c r="FK835" s="451"/>
      <c r="FL835" s="451"/>
      <c r="FM835" s="451"/>
      <c r="FN835" s="451"/>
    </row>
    <row r="836" spans="1:170" ht="15.75" customHeight="1">
      <c r="A836" s="451"/>
      <c r="B836" s="451"/>
      <c r="C836" s="451"/>
      <c r="D836" s="451"/>
      <c r="E836" s="451"/>
      <c r="F836" s="451"/>
      <c r="G836" s="451"/>
      <c r="H836" s="451"/>
      <c r="I836" s="451"/>
      <c r="J836" s="451"/>
      <c r="K836" s="451"/>
      <c r="L836" s="451"/>
      <c r="M836" s="451"/>
      <c r="N836" s="451"/>
      <c r="O836" s="451"/>
      <c r="P836" s="451"/>
      <c r="Q836" s="451"/>
      <c r="R836" s="451"/>
      <c r="S836" s="451"/>
      <c r="T836" s="451"/>
      <c r="U836" s="451"/>
      <c r="V836" s="451"/>
      <c r="W836" s="451"/>
      <c r="X836" s="451"/>
      <c r="Y836" s="451"/>
      <c r="Z836" s="451"/>
      <c r="AA836" s="451"/>
      <c r="AB836" s="451"/>
      <c r="AC836" s="451"/>
      <c r="AD836" s="451"/>
      <c r="AE836" s="451"/>
      <c r="AF836" s="451"/>
      <c r="AG836" s="451"/>
      <c r="AH836" s="451"/>
      <c r="AI836" s="451"/>
      <c r="AJ836" s="451"/>
      <c r="AK836" s="451"/>
      <c r="AL836" s="451"/>
      <c r="AM836" s="451"/>
      <c r="AN836" s="451"/>
      <c r="AO836" s="451"/>
      <c r="AP836" s="451"/>
      <c r="AQ836" s="451"/>
      <c r="AR836" s="451"/>
      <c r="AS836" s="451"/>
      <c r="AT836" s="451"/>
      <c r="AU836" s="451"/>
      <c r="AV836" s="451"/>
      <c r="AW836" s="451"/>
      <c r="AX836" s="451"/>
      <c r="AY836" s="451"/>
      <c r="AZ836" s="451"/>
      <c r="BA836" s="451"/>
      <c r="BB836" s="451"/>
      <c r="BC836" s="451"/>
      <c r="BD836" s="451"/>
      <c r="BE836" s="451"/>
      <c r="BF836" s="451"/>
      <c r="BG836" s="451"/>
      <c r="BH836" s="451"/>
      <c r="BI836" s="451"/>
      <c r="BJ836" s="451"/>
      <c r="BK836" s="451"/>
      <c r="BL836" s="451"/>
      <c r="BM836" s="451"/>
      <c r="BN836" s="451"/>
      <c r="BO836" s="451"/>
      <c r="BP836" s="451"/>
      <c r="BQ836" s="451"/>
      <c r="BR836" s="451"/>
      <c r="BS836" s="451"/>
      <c r="BT836" s="451"/>
      <c r="BU836" s="451"/>
      <c r="BV836" s="451"/>
      <c r="BW836" s="451"/>
      <c r="BX836" s="451"/>
      <c r="BY836" s="451"/>
      <c r="BZ836" s="451"/>
      <c r="CA836" s="451"/>
      <c r="CB836" s="451"/>
      <c r="CC836" s="451"/>
      <c r="CD836" s="451"/>
      <c r="CE836" s="451"/>
      <c r="CF836" s="451"/>
      <c r="CG836" s="451"/>
      <c r="CH836" s="451"/>
      <c r="CI836" s="451"/>
      <c r="CJ836" s="451"/>
      <c r="CK836" s="451"/>
      <c r="CL836" s="451"/>
      <c r="CM836" s="451"/>
      <c r="CN836" s="451"/>
      <c r="CO836" s="451"/>
      <c r="CP836" s="451"/>
      <c r="CQ836" s="451"/>
      <c r="CR836" s="451"/>
      <c r="CS836" s="451"/>
      <c r="CT836" s="451"/>
      <c r="CU836" s="451"/>
      <c r="CV836" s="451"/>
      <c r="CW836" s="451"/>
      <c r="CX836" s="451"/>
      <c r="CY836" s="451"/>
      <c r="CZ836" s="451"/>
      <c r="DA836" s="451"/>
      <c r="DB836" s="451"/>
      <c r="DC836" s="451"/>
      <c r="DD836" s="451"/>
      <c r="DE836" s="451"/>
      <c r="DF836" s="451"/>
      <c r="DG836" s="451"/>
      <c r="DH836" s="451"/>
      <c r="DI836" s="451"/>
      <c r="DJ836" s="451"/>
      <c r="DK836" s="451"/>
      <c r="DL836" s="451"/>
      <c r="DM836" s="451"/>
      <c r="DN836" s="451"/>
      <c r="DO836" s="451"/>
      <c r="DP836" s="451"/>
      <c r="DQ836" s="451"/>
      <c r="DR836" s="451"/>
      <c r="DS836" s="451"/>
      <c r="DT836" s="451"/>
      <c r="DU836" s="451"/>
      <c r="DV836" s="451"/>
      <c r="DW836" s="451"/>
      <c r="DX836" s="451"/>
      <c r="DY836" s="451"/>
      <c r="DZ836" s="451"/>
      <c r="EA836" s="451"/>
      <c r="EB836" s="451"/>
      <c r="EC836" s="451"/>
      <c r="ED836" s="451"/>
      <c r="EE836" s="451"/>
      <c r="EF836" s="451"/>
      <c r="EG836" s="451"/>
      <c r="EH836" s="451"/>
      <c r="EI836" s="451"/>
      <c r="EJ836" s="451"/>
      <c r="EK836" s="451"/>
      <c r="EL836" s="451"/>
      <c r="EM836" s="451"/>
      <c r="EN836" s="451"/>
      <c r="EO836" s="451"/>
      <c r="EP836" s="451"/>
      <c r="EQ836" s="451"/>
      <c r="ER836" s="451"/>
      <c r="ES836" s="451"/>
      <c r="ET836" s="451"/>
      <c r="EU836" s="451"/>
      <c r="EV836" s="451"/>
      <c r="EW836" s="451"/>
      <c r="EX836" s="451"/>
      <c r="EY836" s="451"/>
      <c r="EZ836" s="451"/>
      <c r="FA836" s="451"/>
      <c r="FB836" s="451"/>
      <c r="FC836" s="451"/>
      <c r="FD836" s="451"/>
      <c r="FE836" s="451"/>
      <c r="FF836" s="451"/>
      <c r="FG836" s="451"/>
      <c r="FH836" s="451"/>
      <c r="FI836" s="451"/>
      <c r="FJ836" s="451"/>
      <c r="FK836" s="451"/>
      <c r="FL836" s="451"/>
      <c r="FM836" s="451"/>
      <c r="FN836" s="451"/>
    </row>
    <row r="837" spans="1:170" ht="15.75" customHeight="1">
      <c r="A837" s="451"/>
      <c r="B837" s="451"/>
      <c r="C837" s="451"/>
      <c r="D837" s="451"/>
      <c r="E837" s="451"/>
      <c r="F837" s="451"/>
      <c r="G837" s="451"/>
      <c r="H837" s="451"/>
      <c r="I837" s="451"/>
      <c r="J837" s="451"/>
      <c r="K837" s="451"/>
      <c r="L837" s="451"/>
      <c r="M837" s="451"/>
      <c r="N837" s="451"/>
      <c r="O837" s="451"/>
      <c r="P837" s="451"/>
      <c r="Q837" s="451"/>
      <c r="R837" s="451"/>
      <c r="S837" s="451"/>
      <c r="T837" s="451"/>
      <c r="U837" s="451"/>
      <c r="V837" s="451"/>
      <c r="W837" s="451"/>
      <c r="X837" s="451"/>
      <c r="Y837" s="451"/>
      <c r="Z837" s="451"/>
      <c r="AA837" s="451"/>
      <c r="AB837" s="451"/>
      <c r="AC837" s="451"/>
      <c r="AD837" s="451"/>
      <c r="AE837" s="451"/>
      <c r="AF837" s="451"/>
      <c r="AG837" s="451"/>
      <c r="AH837" s="451"/>
      <c r="AI837" s="451"/>
      <c r="AJ837" s="451"/>
      <c r="AK837" s="451"/>
      <c r="AL837" s="451"/>
      <c r="AM837" s="451"/>
      <c r="AN837" s="451"/>
      <c r="AO837" s="451"/>
      <c r="AP837" s="451"/>
      <c r="AQ837" s="451"/>
      <c r="AR837" s="451"/>
      <c r="AS837" s="451"/>
      <c r="AT837" s="451"/>
      <c r="AU837" s="451"/>
      <c r="AV837" s="451"/>
      <c r="AW837" s="451"/>
      <c r="AX837" s="451"/>
      <c r="AY837" s="451"/>
      <c r="AZ837" s="451"/>
      <c r="BA837" s="451"/>
      <c r="BB837" s="451"/>
      <c r="BC837" s="451"/>
      <c r="BD837" s="451"/>
      <c r="BE837" s="451"/>
      <c r="BF837" s="451"/>
      <c r="BG837" s="451"/>
      <c r="BH837" s="451"/>
      <c r="BI837" s="451"/>
      <c r="BJ837" s="451"/>
      <c r="BK837" s="451"/>
      <c r="BL837" s="451"/>
      <c r="BM837" s="451"/>
      <c r="BN837" s="451"/>
      <c r="BO837" s="451"/>
      <c r="BP837" s="451"/>
      <c r="BQ837" s="451"/>
      <c r="BR837" s="451"/>
      <c r="BS837" s="451"/>
      <c r="BT837" s="451"/>
      <c r="BU837" s="451"/>
      <c r="BV837" s="451"/>
      <c r="BW837" s="451"/>
      <c r="BX837" s="451"/>
      <c r="BY837" s="451"/>
      <c r="BZ837" s="451"/>
      <c r="CA837" s="451"/>
      <c r="CB837" s="451"/>
      <c r="CC837" s="451"/>
      <c r="CD837" s="451"/>
      <c r="CE837" s="451"/>
      <c r="CF837" s="451"/>
      <c r="CG837" s="451"/>
      <c r="CH837" s="451"/>
      <c r="CI837" s="451"/>
      <c r="CJ837" s="451"/>
      <c r="CK837" s="451"/>
      <c r="CL837" s="451"/>
      <c r="CM837" s="451"/>
      <c r="CN837" s="451"/>
      <c r="CO837" s="451"/>
      <c r="CP837" s="451"/>
      <c r="CQ837" s="451"/>
      <c r="CR837" s="451"/>
      <c r="CS837" s="451"/>
      <c r="CT837" s="451"/>
      <c r="CU837" s="451"/>
      <c r="CV837" s="451"/>
      <c r="CW837" s="451"/>
      <c r="CX837" s="451"/>
      <c r="CY837" s="451"/>
      <c r="CZ837" s="451"/>
      <c r="DA837" s="451"/>
      <c r="DB837" s="451"/>
      <c r="DC837" s="451"/>
      <c r="DD837" s="451"/>
      <c r="DE837" s="451"/>
      <c r="DF837" s="451"/>
      <c r="DG837" s="451"/>
      <c r="DH837" s="451"/>
      <c r="DI837" s="451"/>
      <c r="DJ837" s="451"/>
      <c r="DK837" s="451"/>
      <c r="DL837" s="451"/>
      <c r="DM837" s="451"/>
      <c r="DN837" s="451"/>
      <c r="DO837" s="451"/>
      <c r="DP837" s="451"/>
      <c r="DQ837" s="451"/>
      <c r="DR837" s="451"/>
      <c r="DS837" s="451"/>
      <c r="DT837" s="451"/>
      <c r="DU837" s="451"/>
      <c r="DV837" s="451"/>
      <c r="DW837" s="451"/>
      <c r="DX837" s="451"/>
      <c r="DY837" s="451"/>
      <c r="DZ837" s="451"/>
      <c r="EA837" s="451"/>
      <c r="EB837" s="451"/>
      <c r="EC837" s="451"/>
      <c r="ED837" s="451"/>
      <c r="EE837" s="451"/>
      <c r="EF837" s="451"/>
      <c r="EG837" s="451"/>
      <c r="EH837" s="451"/>
      <c r="EI837" s="451"/>
      <c r="EJ837" s="451"/>
      <c r="EK837" s="451"/>
      <c r="EL837" s="451"/>
      <c r="EM837" s="451"/>
      <c r="EN837" s="451"/>
      <c r="EO837" s="451"/>
      <c r="EP837" s="451"/>
      <c r="EQ837" s="451"/>
      <c r="ER837" s="451"/>
      <c r="ES837" s="451"/>
      <c r="ET837" s="451"/>
      <c r="EU837" s="451"/>
      <c r="EV837" s="451"/>
      <c r="EW837" s="451"/>
      <c r="EX837" s="451"/>
      <c r="EY837" s="451"/>
      <c r="EZ837" s="451"/>
      <c r="FA837" s="451"/>
      <c r="FB837" s="451"/>
      <c r="FC837" s="451"/>
      <c r="FD837" s="451"/>
      <c r="FE837" s="451"/>
      <c r="FF837" s="451"/>
      <c r="FG837" s="451"/>
      <c r="FH837" s="451"/>
      <c r="FI837" s="451"/>
      <c r="FJ837" s="451"/>
      <c r="FK837" s="451"/>
      <c r="FL837" s="451"/>
      <c r="FM837" s="451"/>
      <c r="FN837" s="451"/>
    </row>
    <row r="838" spans="1:170" ht="15.75" customHeight="1">
      <c r="A838" s="451"/>
      <c r="B838" s="451"/>
      <c r="C838" s="451"/>
      <c r="D838" s="451"/>
      <c r="E838" s="451"/>
      <c r="F838" s="451"/>
      <c r="G838" s="451"/>
      <c r="H838" s="451"/>
      <c r="I838" s="451"/>
      <c r="J838" s="451"/>
      <c r="K838" s="451"/>
      <c r="L838" s="451"/>
      <c r="M838" s="451"/>
      <c r="N838" s="451"/>
      <c r="O838" s="451"/>
      <c r="P838" s="451"/>
      <c r="Q838" s="451"/>
      <c r="R838" s="451"/>
      <c r="S838" s="451"/>
      <c r="T838" s="451"/>
      <c r="U838" s="451"/>
      <c r="V838" s="451"/>
      <c r="W838" s="451"/>
      <c r="X838" s="451"/>
      <c r="Y838" s="451"/>
      <c r="Z838" s="451"/>
      <c r="AA838" s="451"/>
      <c r="AB838" s="451"/>
      <c r="AC838" s="451"/>
      <c r="AD838" s="451"/>
      <c r="AE838" s="451"/>
      <c r="AF838" s="451"/>
      <c r="AG838" s="451"/>
      <c r="AH838" s="451"/>
      <c r="AI838" s="451"/>
      <c r="AJ838" s="451"/>
      <c r="AK838" s="451"/>
      <c r="AL838" s="451"/>
      <c r="AM838" s="451"/>
      <c r="AN838" s="451"/>
      <c r="AO838" s="451"/>
      <c r="AP838" s="451"/>
      <c r="AQ838" s="451"/>
      <c r="AR838" s="451"/>
      <c r="AS838" s="451"/>
      <c r="AT838" s="451"/>
      <c r="AU838" s="451"/>
      <c r="AV838" s="451"/>
      <c r="AW838" s="451"/>
      <c r="AX838" s="451"/>
      <c r="AY838" s="451"/>
      <c r="AZ838" s="451"/>
      <c r="BA838" s="451"/>
      <c r="BB838" s="451"/>
      <c r="BC838" s="451"/>
      <c r="BD838" s="451"/>
      <c r="BE838" s="451"/>
      <c r="BF838" s="451"/>
      <c r="BG838" s="451"/>
      <c r="BH838" s="451"/>
      <c r="BI838" s="451"/>
      <c r="BJ838" s="451"/>
      <c r="BK838" s="451"/>
      <c r="BL838" s="451"/>
      <c r="BM838" s="451"/>
      <c r="BN838" s="451"/>
      <c r="BO838" s="451"/>
      <c r="BP838" s="451"/>
      <c r="BQ838" s="451"/>
      <c r="BR838" s="451"/>
      <c r="BS838" s="451"/>
      <c r="BT838" s="451"/>
      <c r="BU838" s="451"/>
      <c r="BV838" s="451"/>
      <c r="BW838" s="451"/>
      <c r="BX838" s="451"/>
      <c r="BY838" s="451"/>
      <c r="BZ838" s="451"/>
      <c r="CA838" s="451"/>
      <c r="CB838" s="451"/>
      <c r="CC838" s="451"/>
      <c r="CD838" s="451"/>
      <c r="CE838" s="451"/>
      <c r="CF838" s="451"/>
      <c r="CG838" s="451"/>
      <c r="CH838" s="451"/>
      <c r="CI838" s="451"/>
      <c r="CJ838" s="451"/>
      <c r="CK838" s="451"/>
      <c r="CL838" s="451"/>
      <c r="CM838" s="451"/>
      <c r="CN838" s="451"/>
      <c r="CO838" s="451"/>
      <c r="CP838" s="451"/>
      <c r="CQ838" s="451"/>
      <c r="CR838" s="451"/>
      <c r="CS838" s="451"/>
      <c r="CT838" s="451"/>
      <c r="CU838" s="451"/>
      <c r="CV838" s="451"/>
      <c r="CW838" s="451"/>
      <c r="CX838" s="451"/>
      <c r="CY838" s="451"/>
      <c r="CZ838" s="451"/>
      <c r="DA838" s="451"/>
      <c r="DB838" s="451"/>
      <c r="DC838" s="451"/>
      <c r="DD838" s="451"/>
      <c r="DE838" s="451"/>
      <c r="DF838" s="451"/>
      <c r="DG838" s="451"/>
      <c r="DH838" s="451"/>
      <c r="DI838" s="451"/>
      <c r="DJ838" s="451"/>
      <c r="DK838" s="451"/>
      <c r="DL838" s="451"/>
      <c r="DM838" s="451"/>
      <c r="DN838" s="451"/>
      <c r="DO838" s="451"/>
      <c r="DP838" s="451"/>
      <c r="DQ838" s="451"/>
      <c r="DR838" s="451"/>
      <c r="DS838" s="451"/>
      <c r="DT838" s="451"/>
      <c r="DU838" s="451"/>
      <c r="DV838" s="451"/>
      <c r="DW838" s="451"/>
      <c r="DX838" s="451"/>
      <c r="DY838" s="451"/>
      <c r="DZ838" s="451"/>
      <c r="EA838" s="451"/>
      <c r="EB838" s="451"/>
      <c r="EC838" s="451"/>
      <c r="ED838" s="451"/>
      <c r="EE838" s="451"/>
      <c r="EF838" s="451"/>
      <c r="EG838" s="451"/>
      <c r="EH838" s="451"/>
      <c r="EI838" s="451"/>
      <c r="EJ838" s="451"/>
      <c r="EK838" s="451"/>
      <c r="EL838" s="451"/>
      <c r="EM838" s="451"/>
      <c r="EN838" s="451"/>
      <c r="EO838" s="451"/>
      <c r="EP838" s="451"/>
      <c r="EQ838" s="451"/>
      <c r="ER838" s="451"/>
      <c r="ES838" s="451"/>
      <c r="ET838" s="451"/>
      <c r="EU838" s="451"/>
      <c r="EV838" s="451"/>
      <c r="EW838" s="451"/>
      <c r="EX838" s="451"/>
      <c r="EY838" s="451"/>
      <c r="EZ838" s="451"/>
      <c r="FA838" s="451"/>
      <c r="FB838" s="451"/>
      <c r="FC838" s="451"/>
      <c r="FD838" s="451"/>
      <c r="FE838" s="451"/>
      <c r="FF838" s="451"/>
      <c r="FG838" s="451"/>
      <c r="FH838" s="451"/>
      <c r="FI838" s="451"/>
      <c r="FJ838" s="451"/>
      <c r="FK838" s="451"/>
      <c r="FL838" s="451"/>
      <c r="FM838" s="451"/>
      <c r="FN838" s="451"/>
    </row>
    <row r="839" spans="1:170" ht="15.75" customHeight="1">
      <c r="A839" s="451"/>
      <c r="B839" s="451"/>
      <c r="C839" s="451"/>
      <c r="D839" s="451"/>
      <c r="E839" s="451"/>
      <c r="F839" s="451"/>
      <c r="G839" s="451"/>
      <c r="H839" s="451"/>
      <c r="I839" s="451"/>
      <c r="J839" s="451"/>
      <c r="K839" s="451"/>
      <c r="L839" s="451"/>
      <c r="M839" s="451"/>
      <c r="N839" s="451"/>
      <c r="O839" s="451"/>
      <c r="P839" s="451"/>
      <c r="Q839" s="451"/>
      <c r="R839" s="451"/>
      <c r="S839" s="451"/>
      <c r="T839" s="451"/>
      <c r="U839" s="451"/>
      <c r="V839" s="451"/>
      <c r="W839" s="451"/>
      <c r="X839" s="451"/>
      <c r="Y839" s="451"/>
      <c r="Z839" s="451"/>
      <c r="AA839" s="451"/>
      <c r="AB839" s="451"/>
      <c r="AC839" s="451"/>
      <c r="AD839" s="451"/>
      <c r="AE839" s="451"/>
      <c r="AF839" s="451"/>
      <c r="AG839" s="451"/>
      <c r="AH839" s="451"/>
      <c r="AI839" s="451"/>
      <c r="AJ839" s="451"/>
      <c r="AK839" s="451"/>
      <c r="AL839" s="451"/>
      <c r="AM839" s="451"/>
      <c r="AN839" s="451"/>
      <c r="AO839" s="451"/>
      <c r="AP839" s="451"/>
      <c r="AQ839" s="451"/>
      <c r="AR839" s="451"/>
      <c r="AS839" s="451"/>
      <c r="AT839" s="451"/>
      <c r="AU839" s="451"/>
      <c r="AV839" s="451"/>
      <c r="AW839" s="451"/>
      <c r="AX839" s="451"/>
      <c r="AY839" s="451"/>
      <c r="AZ839" s="451"/>
      <c r="BA839" s="451"/>
      <c r="BB839" s="451"/>
      <c r="BC839" s="451"/>
      <c r="BD839" s="451"/>
      <c r="BE839" s="451"/>
      <c r="BF839" s="451"/>
      <c r="BG839" s="451"/>
      <c r="BH839" s="451"/>
      <c r="BI839" s="451"/>
      <c r="BJ839" s="451"/>
      <c r="BK839" s="451"/>
      <c r="BL839" s="451"/>
      <c r="BM839" s="451"/>
      <c r="BN839" s="451"/>
      <c r="BO839" s="451"/>
      <c r="BP839" s="451"/>
      <c r="BQ839" s="451"/>
      <c r="BR839" s="451"/>
      <c r="BS839" s="451"/>
      <c r="BT839" s="451"/>
      <c r="BU839" s="451"/>
      <c r="BV839" s="451"/>
      <c r="BW839" s="451"/>
      <c r="BX839" s="451"/>
      <c r="BY839" s="451"/>
      <c r="BZ839" s="451"/>
      <c r="CA839" s="451"/>
      <c r="CB839" s="451"/>
      <c r="CC839" s="451"/>
      <c r="CD839" s="451"/>
      <c r="CE839" s="451"/>
      <c r="CF839" s="451"/>
      <c r="CG839" s="451"/>
      <c r="CH839" s="451"/>
      <c r="CI839" s="451"/>
      <c r="CJ839" s="451"/>
      <c r="CK839" s="451"/>
      <c r="CL839" s="451"/>
      <c r="CM839" s="451"/>
      <c r="CN839" s="451"/>
      <c r="CO839" s="451"/>
      <c r="CP839" s="451"/>
      <c r="CQ839" s="451"/>
      <c r="CR839" s="451"/>
      <c r="CS839" s="451"/>
      <c r="CT839" s="451"/>
      <c r="CU839" s="451"/>
      <c r="CV839" s="451"/>
      <c r="CW839" s="451"/>
      <c r="CX839" s="451"/>
      <c r="CY839" s="451"/>
      <c r="CZ839" s="451"/>
      <c r="DA839" s="451"/>
      <c r="DB839" s="451"/>
      <c r="DC839" s="451"/>
      <c r="DD839" s="451"/>
      <c r="DE839" s="451"/>
      <c r="DF839" s="451"/>
      <c r="DG839" s="451"/>
      <c r="DH839" s="451"/>
      <c r="DI839" s="451"/>
      <c r="DJ839" s="451"/>
      <c r="DK839" s="451"/>
      <c r="DL839" s="451"/>
      <c r="DM839" s="451"/>
      <c r="DN839" s="451"/>
      <c r="DO839" s="451"/>
      <c r="DP839" s="451"/>
      <c r="DQ839" s="451"/>
      <c r="DR839" s="451"/>
      <c r="DS839" s="451"/>
      <c r="DT839" s="451"/>
      <c r="DU839" s="451"/>
      <c r="DV839" s="451"/>
      <c r="DW839" s="451"/>
      <c r="DX839" s="451"/>
      <c r="DY839" s="451"/>
      <c r="DZ839" s="451"/>
      <c r="EA839" s="451"/>
      <c r="EB839" s="451"/>
      <c r="EC839" s="451"/>
      <c r="ED839" s="451"/>
      <c r="EE839" s="451"/>
      <c r="EF839" s="451"/>
      <c r="EG839" s="451"/>
      <c r="EH839" s="451"/>
      <c r="EI839" s="451"/>
      <c r="EJ839" s="451"/>
      <c r="EK839" s="451"/>
      <c r="EL839" s="451"/>
      <c r="EM839" s="451"/>
      <c r="EN839" s="451"/>
      <c r="EO839" s="451"/>
      <c r="EP839" s="451"/>
      <c r="EQ839" s="451"/>
      <c r="ER839" s="451"/>
      <c r="ES839" s="451"/>
      <c r="ET839" s="451"/>
      <c r="EU839" s="451"/>
      <c r="EV839" s="451"/>
      <c r="EW839" s="451"/>
      <c r="EX839" s="451"/>
      <c r="EY839" s="451"/>
      <c r="EZ839" s="451"/>
      <c r="FA839" s="451"/>
      <c r="FB839" s="451"/>
      <c r="FC839" s="451"/>
      <c r="FD839" s="451"/>
      <c r="FE839" s="451"/>
      <c r="FF839" s="451"/>
      <c r="FG839" s="451"/>
      <c r="FH839" s="451"/>
      <c r="FI839" s="451"/>
      <c r="FJ839" s="451"/>
      <c r="FK839" s="451"/>
      <c r="FL839" s="451"/>
      <c r="FM839" s="451"/>
      <c r="FN839" s="451"/>
    </row>
    <row r="840" spans="1:170" ht="15.75" customHeight="1">
      <c r="A840" s="451"/>
      <c r="B840" s="451"/>
      <c r="C840" s="451"/>
      <c r="D840" s="451"/>
      <c r="E840" s="451"/>
      <c r="F840" s="451"/>
      <c r="G840" s="451"/>
      <c r="H840" s="451"/>
      <c r="I840" s="451"/>
      <c r="J840" s="451"/>
      <c r="K840" s="451"/>
      <c r="L840" s="451"/>
      <c r="M840" s="451"/>
      <c r="N840" s="451"/>
      <c r="O840" s="451"/>
      <c r="P840" s="451"/>
      <c r="Q840" s="451"/>
      <c r="R840" s="451"/>
      <c r="S840" s="451"/>
      <c r="T840" s="451"/>
      <c r="U840" s="451"/>
      <c r="V840" s="451"/>
      <c r="W840" s="451"/>
      <c r="X840" s="451"/>
      <c r="Y840" s="451"/>
      <c r="Z840" s="451"/>
      <c r="AA840" s="451"/>
      <c r="AB840" s="451"/>
      <c r="AC840" s="451"/>
      <c r="AD840" s="451"/>
      <c r="AE840" s="451"/>
      <c r="AF840" s="451"/>
      <c r="AG840" s="451"/>
      <c r="AH840" s="451"/>
      <c r="AI840" s="451"/>
      <c r="AJ840" s="451"/>
      <c r="AK840" s="451"/>
      <c r="AL840" s="451"/>
      <c r="AM840" s="451"/>
      <c r="AN840" s="451"/>
      <c r="AO840" s="451"/>
      <c r="AP840" s="451"/>
      <c r="AQ840" s="451"/>
      <c r="AR840" s="451"/>
      <c r="AS840" s="451"/>
      <c r="AT840" s="451"/>
      <c r="AU840" s="451"/>
      <c r="AV840" s="451"/>
      <c r="AW840" s="451"/>
      <c r="AX840" s="451"/>
      <c r="AY840" s="451"/>
      <c r="AZ840" s="451"/>
      <c r="BA840" s="451"/>
      <c r="BB840" s="451"/>
      <c r="BC840" s="451"/>
      <c r="BD840" s="451"/>
      <c r="BE840" s="451"/>
      <c r="BF840" s="451"/>
      <c r="BG840" s="451"/>
      <c r="BH840" s="451"/>
      <c r="BI840" s="451"/>
      <c r="BJ840" s="451"/>
      <c r="BK840" s="451"/>
      <c r="BL840" s="451"/>
      <c r="BM840" s="451"/>
      <c r="BN840" s="451"/>
      <c r="BO840" s="451"/>
      <c r="BP840" s="451"/>
      <c r="BQ840" s="451"/>
      <c r="BR840" s="451"/>
      <c r="BS840" s="451"/>
      <c r="BT840" s="451"/>
      <c r="BU840" s="451"/>
      <c r="BV840" s="451"/>
      <c r="BW840" s="451"/>
      <c r="BX840" s="451"/>
      <c r="BY840" s="451"/>
      <c r="BZ840" s="451"/>
      <c r="CA840" s="451"/>
      <c r="CB840" s="451"/>
      <c r="CC840" s="451"/>
      <c r="CD840" s="451"/>
      <c r="CE840" s="451"/>
      <c r="CF840" s="451"/>
      <c r="CG840" s="451"/>
      <c r="CH840" s="451"/>
      <c r="CI840" s="451"/>
      <c r="CJ840" s="451"/>
      <c r="CK840" s="451"/>
      <c r="CL840" s="451"/>
      <c r="CM840" s="451"/>
      <c r="CN840" s="451"/>
      <c r="CO840" s="451"/>
      <c r="CP840" s="451"/>
      <c r="CQ840" s="451"/>
      <c r="CR840" s="451"/>
      <c r="CS840" s="451"/>
      <c r="CT840" s="451"/>
      <c r="CU840" s="451"/>
      <c r="CV840" s="451"/>
      <c r="CW840" s="451"/>
      <c r="CX840" s="451"/>
      <c r="CY840" s="451"/>
      <c r="CZ840" s="451"/>
      <c r="DA840" s="451"/>
      <c r="DB840" s="451"/>
      <c r="DC840" s="451"/>
      <c r="DD840" s="451"/>
      <c r="DE840" s="451"/>
      <c r="DF840" s="451"/>
      <c r="DG840" s="451"/>
      <c r="DH840" s="451"/>
      <c r="DI840" s="451"/>
      <c r="DJ840" s="451"/>
      <c r="DK840" s="451"/>
      <c r="DL840" s="451"/>
      <c r="DM840" s="451"/>
      <c r="DN840" s="451"/>
      <c r="DO840" s="451"/>
      <c r="DP840" s="451"/>
      <c r="DQ840" s="451"/>
      <c r="DR840" s="451"/>
      <c r="DS840" s="451"/>
      <c r="DT840" s="451"/>
      <c r="DU840" s="451"/>
      <c r="DV840" s="451"/>
      <c r="DW840" s="451"/>
      <c r="DX840" s="451"/>
      <c r="DY840" s="451"/>
      <c r="DZ840" s="451"/>
      <c r="EA840" s="451"/>
      <c r="EB840" s="451"/>
      <c r="EC840" s="451"/>
      <c r="ED840" s="451"/>
      <c r="EE840" s="451"/>
      <c r="EF840" s="451"/>
      <c r="EG840" s="451"/>
      <c r="EH840" s="451"/>
      <c r="EI840" s="451"/>
      <c r="EJ840" s="451"/>
      <c r="EK840" s="451"/>
      <c r="EL840" s="451"/>
      <c r="EM840" s="451"/>
      <c r="EN840" s="451"/>
      <c r="EO840" s="451"/>
      <c r="EP840" s="451"/>
      <c r="EQ840" s="451"/>
      <c r="ER840" s="451"/>
      <c r="ES840" s="451"/>
      <c r="ET840" s="451"/>
      <c r="EU840" s="451"/>
      <c r="EV840" s="451"/>
      <c r="EW840" s="451"/>
      <c r="EX840" s="451"/>
      <c r="EY840" s="451"/>
      <c r="EZ840" s="451"/>
      <c r="FA840" s="451"/>
      <c r="FB840" s="451"/>
      <c r="FC840" s="451"/>
      <c r="FD840" s="451"/>
      <c r="FE840" s="451"/>
      <c r="FF840" s="451"/>
      <c r="FG840" s="451"/>
      <c r="FH840" s="451"/>
      <c r="FI840" s="451"/>
      <c r="FJ840" s="451"/>
      <c r="FK840" s="451"/>
      <c r="FL840" s="451"/>
      <c r="FM840" s="451"/>
      <c r="FN840" s="451"/>
    </row>
    <row r="841" spans="1:170" ht="15.75" customHeight="1">
      <c r="A841" s="451"/>
      <c r="B841" s="451"/>
      <c r="C841" s="451"/>
      <c r="D841" s="451"/>
      <c r="E841" s="451"/>
      <c r="F841" s="451"/>
      <c r="G841" s="451"/>
      <c r="H841" s="451"/>
      <c r="I841" s="451"/>
      <c r="J841" s="451"/>
      <c r="K841" s="451"/>
      <c r="L841" s="451"/>
      <c r="M841" s="451"/>
      <c r="N841" s="451"/>
      <c r="O841" s="451"/>
      <c r="P841" s="451"/>
      <c r="Q841" s="451"/>
      <c r="R841" s="451"/>
      <c r="S841" s="451"/>
      <c r="T841" s="451"/>
      <c r="U841" s="451"/>
      <c r="V841" s="451"/>
      <c r="W841" s="451"/>
      <c r="X841" s="451"/>
      <c r="Y841" s="451"/>
      <c r="Z841" s="451"/>
      <c r="AA841" s="451"/>
      <c r="AB841" s="451"/>
      <c r="AC841" s="451"/>
      <c r="AD841" s="451"/>
      <c r="AE841" s="451"/>
      <c r="AF841" s="451"/>
      <c r="AG841" s="451"/>
      <c r="AH841" s="451"/>
      <c r="AI841" s="451"/>
      <c r="AJ841" s="451"/>
      <c r="AK841" s="451"/>
      <c r="AL841" s="451"/>
      <c r="AM841" s="451"/>
      <c r="AN841" s="451"/>
      <c r="AO841" s="451"/>
      <c r="AP841" s="451"/>
      <c r="AQ841" s="451"/>
      <c r="AR841" s="451"/>
      <c r="AS841" s="451"/>
      <c r="AT841" s="451"/>
      <c r="AU841" s="451"/>
      <c r="AV841" s="451"/>
      <c r="AW841" s="451"/>
      <c r="AX841" s="451"/>
      <c r="AY841" s="451"/>
      <c r="AZ841" s="451"/>
      <c r="BA841" s="451"/>
      <c r="BB841" s="451"/>
      <c r="BC841" s="451"/>
      <c r="BD841" s="451"/>
      <c r="BE841" s="451"/>
      <c r="BF841" s="451"/>
      <c r="BG841" s="451"/>
      <c r="BH841" s="451"/>
      <c r="BI841" s="451"/>
      <c r="BJ841" s="451"/>
      <c r="BK841" s="451"/>
      <c r="BL841" s="451"/>
      <c r="BM841" s="451"/>
      <c r="BN841" s="451"/>
      <c r="BO841" s="451"/>
      <c r="BP841" s="451"/>
      <c r="BQ841" s="451"/>
      <c r="BR841" s="451"/>
      <c r="BS841" s="451"/>
      <c r="BT841" s="451"/>
      <c r="BU841" s="451"/>
      <c r="BV841" s="451"/>
      <c r="BW841" s="451"/>
      <c r="BX841" s="451"/>
      <c r="BY841" s="451"/>
      <c r="BZ841" s="451"/>
      <c r="CA841" s="451"/>
      <c r="CB841" s="451"/>
      <c r="CC841" s="451"/>
      <c r="CD841" s="451"/>
      <c r="CE841" s="451"/>
      <c r="CF841" s="451"/>
      <c r="CG841" s="451"/>
      <c r="CH841" s="451"/>
      <c r="CI841" s="451"/>
      <c r="CJ841" s="451"/>
      <c r="CK841" s="451"/>
      <c r="CL841" s="451"/>
      <c r="CM841" s="451"/>
      <c r="CN841" s="451"/>
      <c r="CO841" s="451"/>
      <c r="CP841" s="451"/>
      <c r="CQ841" s="451"/>
      <c r="CR841" s="451"/>
      <c r="CS841" s="451"/>
      <c r="CT841" s="451"/>
      <c r="CU841" s="451"/>
      <c r="CV841" s="451"/>
      <c r="CW841" s="451"/>
      <c r="CX841" s="451"/>
      <c r="CY841" s="451"/>
      <c r="CZ841" s="451"/>
      <c r="DA841" s="451"/>
      <c r="DB841" s="451"/>
      <c r="DC841" s="451"/>
      <c r="DD841" s="451"/>
      <c r="DE841" s="451"/>
      <c r="DF841" s="451"/>
      <c r="DG841" s="451"/>
      <c r="DH841" s="451"/>
      <c r="DI841" s="451"/>
      <c r="DJ841" s="451"/>
      <c r="DK841" s="451"/>
      <c r="DL841" s="451"/>
      <c r="DM841" s="451"/>
      <c r="DN841" s="451"/>
      <c r="DO841" s="451"/>
      <c r="DP841" s="451"/>
      <c r="DQ841" s="451"/>
      <c r="DR841" s="451"/>
      <c r="DS841" s="451"/>
      <c r="DT841" s="451"/>
      <c r="DU841" s="451"/>
      <c r="DV841" s="451"/>
      <c r="DW841" s="451"/>
      <c r="DX841" s="451"/>
      <c r="DY841" s="451"/>
      <c r="DZ841" s="451"/>
      <c r="EA841" s="451"/>
      <c r="EB841" s="451"/>
      <c r="EC841" s="451"/>
      <c r="ED841" s="451"/>
      <c r="EE841" s="451"/>
      <c r="EF841" s="451"/>
      <c r="EG841" s="451"/>
      <c r="EH841" s="451"/>
      <c r="EI841" s="451"/>
      <c r="EJ841" s="451"/>
      <c r="EK841" s="451"/>
      <c r="EL841" s="451"/>
      <c r="EM841" s="451"/>
      <c r="EN841" s="451"/>
      <c r="EO841" s="451"/>
      <c r="EP841" s="451"/>
      <c r="EQ841" s="451"/>
      <c r="ER841" s="451"/>
      <c r="ES841" s="451"/>
      <c r="ET841" s="451"/>
      <c r="EU841" s="451"/>
      <c r="EV841" s="451"/>
      <c r="EW841" s="451"/>
      <c r="EX841" s="451"/>
      <c r="EY841" s="451"/>
      <c r="EZ841" s="451"/>
      <c r="FA841" s="451"/>
      <c r="FB841" s="451"/>
      <c r="FC841" s="451"/>
      <c r="FD841" s="451"/>
      <c r="FE841" s="451"/>
      <c r="FF841" s="451"/>
      <c r="FG841" s="451"/>
      <c r="FH841" s="451"/>
      <c r="FI841" s="451"/>
      <c r="FJ841" s="451"/>
      <c r="FK841" s="451"/>
      <c r="FL841" s="451"/>
      <c r="FM841" s="451"/>
      <c r="FN841" s="451"/>
    </row>
    <row r="842" spans="1:170" ht="15.75" customHeight="1">
      <c r="A842" s="451"/>
      <c r="B842" s="451"/>
      <c r="C842" s="451"/>
      <c r="D842" s="451"/>
      <c r="E842" s="451"/>
      <c r="F842" s="451"/>
      <c r="G842" s="451"/>
      <c r="H842" s="451"/>
      <c r="I842" s="451"/>
      <c r="J842" s="451"/>
      <c r="K842" s="451"/>
      <c r="L842" s="451"/>
      <c r="M842" s="451"/>
      <c r="N842" s="451"/>
      <c r="O842" s="451"/>
      <c r="P842" s="451"/>
      <c r="Q842" s="451"/>
      <c r="R842" s="451"/>
      <c r="S842" s="451"/>
      <c r="T842" s="451"/>
      <c r="U842" s="451"/>
      <c r="V842" s="451"/>
      <c r="W842" s="451"/>
      <c r="X842" s="451"/>
      <c r="Y842" s="451"/>
      <c r="Z842" s="451"/>
      <c r="AA842" s="451"/>
      <c r="AB842" s="451"/>
      <c r="AC842" s="451"/>
      <c r="AD842" s="451"/>
      <c r="AE842" s="451"/>
      <c r="AF842" s="451"/>
      <c r="AG842" s="451"/>
      <c r="AH842" s="451"/>
      <c r="AI842" s="451"/>
      <c r="AJ842" s="451"/>
      <c r="AK842" s="451"/>
      <c r="AL842" s="451"/>
      <c r="AM842" s="451"/>
      <c r="AN842" s="451"/>
      <c r="AO842" s="451"/>
      <c r="AP842" s="451"/>
      <c r="AQ842" s="451"/>
      <c r="AR842" s="451"/>
      <c r="AS842" s="451"/>
      <c r="AT842" s="451"/>
      <c r="AU842" s="451"/>
      <c r="AV842" s="451"/>
      <c r="AW842" s="451"/>
      <c r="AX842" s="451"/>
      <c r="AY842" s="451"/>
      <c r="AZ842" s="451"/>
      <c r="BA842" s="451"/>
      <c r="BB842" s="451"/>
      <c r="BC842" s="451"/>
      <c r="BD842" s="451"/>
      <c r="BE842" s="451"/>
      <c r="BF842" s="451"/>
      <c r="BG842" s="451"/>
      <c r="BH842" s="451"/>
      <c r="BI842" s="451"/>
      <c r="BJ842" s="451"/>
      <c r="BK842" s="451"/>
      <c r="BL842" s="451"/>
      <c r="BM842" s="451"/>
      <c r="BN842" s="451"/>
      <c r="BO842" s="451"/>
      <c r="BP842" s="451"/>
      <c r="BQ842" s="451"/>
      <c r="BR842" s="451"/>
      <c r="BS842" s="451"/>
      <c r="BT842" s="451"/>
      <c r="BU842" s="451"/>
      <c r="BV842" s="451"/>
      <c r="BW842" s="451"/>
      <c r="BX842" s="451"/>
      <c r="BY842" s="451"/>
      <c r="BZ842" s="451"/>
      <c r="CA842" s="451"/>
      <c r="CB842" s="451"/>
      <c r="CC842" s="451"/>
      <c r="CD842" s="451"/>
      <c r="CE842" s="451"/>
      <c r="CF842" s="451"/>
      <c r="CG842" s="451"/>
      <c r="CH842" s="451"/>
      <c r="CI842" s="451"/>
      <c r="CJ842" s="451"/>
      <c r="CK842" s="451"/>
      <c r="CL842" s="451"/>
      <c r="CM842" s="451"/>
      <c r="CN842" s="451"/>
      <c r="CO842" s="451"/>
      <c r="CP842" s="451"/>
      <c r="CQ842" s="451"/>
      <c r="CR842" s="451"/>
      <c r="CS842" s="451"/>
      <c r="CT842" s="451"/>
      <c r="CU842" s="451"/>
      <c r="CV842" s="451"/>
      <c r="CW842" s="451"/>
      <c r="CX842" s="451"/>
      <c r="CY842" s="451"/>
      <c r="CZ842" s="451"/>
      <c r="DA842" s="451"/>
      <c r="DB842" s="451"/>
      <c r="DC842" s="451"/>
      <c r="DD842" s="451"/>
      <c r="DE842" s="451"/>
      <c r="DF842" s="451"/>
      <c r="DG842" s="451"/>
      <c r="DH842" s="451"/>
      <c r="DI842" s="451"/>
      <c r="DJ842" s="451"/>
      <c r="DK842" s="451"/>
      <c r="DL842" s="451"/>
      <c r="DM842" s="451"/>
      <c r="DN842" s="451"/>
      <c r="DO842" s="451"/>
      <c r="DP842" s="451"/>
      <c r="DQ842" s="451"/>
      <c r="DR842" s="451"/>
      <c r="DS842" s="451"/>
      <c r="DT842" s="451"/>
      <c r="DU842" s="451"/>
      <c r="DV842" s="451"/>
      <c r="DW842" s="451"/>
      <c r="DX842" s="451"/>
      <c r="DY842" s="451"/>
      <c r="DZ842" s="451"/>
      <c r="EA842" s="451"/>
      <c r="EB842" s="451"/>
      <c r="EC842" s="451"/>
      <c r="ED842" s="451"/>
      <c r="EE842" s="451"/>
      <c r="EF842" s="451"/>
      <c r="EG842" s="451"/>
      <c r="EH842" s="451"/>
      <c r="EI842" s="451"/>
      <c r="EJ842" s="451"/>
      <c r="EK842" s="451"/>
      <c r="EL842" s="451"/>
      <c r="EM842" s="451"/>
      <c r="EN842" s="451"/>
      <c r="EO842" s="451"/>
      <c r="EP842" s="451"/>
      <c r="EQ842" s="451"/>
      <c r="ER842" s="451"/>
      <c r="ES842" s="451"/>
      <c r="ET842" s="451"/>
      <c r="EU842" s="451"/>
      <c r="EV842" s="451"/>
      <c r="EW842" s="451"/>
      <c r="EX842" s="451"/>
      <c r="EY842" s="451"/>
      <c r="EZ842" s="451"/>
      <c r="FA842" s="451"/>
      <c r="FB842" s="451"/>
      <c r="FC842" s="451"/>
      <c r="FD842" s="451"/>
      <c r="FE842" s="451"/>
      <c r="FF842" s="451"/>
      <c r="FG842" s="451"/>
      <c r="FH842" s="451"/>
      <c r="FI842" s="451"/>
      <c r="FJ842" s="451"/>
      <c r="FK842" s="451"/>
      <c r="FL842" s="451"/>
      <c r="FM842" s="451"/>
      <c r="FN842" s="451"/>
    </row>
    <row r="843" spans="1:170" ht="15.75" customHeight="1">
      <c r="A843" s="451"/>
      <c r="B843" s="451"/>
      <c r="C843" s="451"/>
      <c r="D843" s="451"/>
      <c r="E843" s="451"/>
      <c r="F843" s="451"/>
      <c r="G843" s="451"/>
      <c r="H843" s="451"/>
      <c r="I843" s="451"/>
      <c r="J843" s="451"/>
      <c r="K843" s="451"/>
      <c r="L843" s="451"/>
      <c r="M843" s="451"/>
      <c r="N843" s="451"/>
      <c r="O843" s="451"/>
      <c r="P843" s="451"/>
      <c r="Q843" s="451"/>
      <c r="R843" s="451"/>
      <c r="S843" s="451"/>
      <c r="T843" s="451"/>
      <c r="U843" s="451"/>
      <c r="V843" s="451"/>
      <c r="W843" s="451"/>
      <c r="X843" s="451"/>
      <c r="Y843" s="451"/>
      <c r="Z843" s="451"/>
      <c r="AA843" s="451"/>
      <c r="AB843" s="451"/>
      <c r="AC843" s="451"/>
      <c r="AD843" s="451"/>
      <c r="AE843" s="451"/>
      <c r="AF843" s="451"/>
      <c r="AG843" s="451"/>
      <c r="AH843" s="451"/>
      <c r="AI843" s="451"/>
      <c r="AJ843" s="451"/>
      <c r="AK843" s="451"/>
      <c r="AL843" s="451"/>
      <c r="AM843" s="451"/>
      <c r="AN843" s="451"/>
      <c r="AO843" s="451"/>
      <c r="AP843" s="451"/>
      <c r="AQ843" s="451"/>
      <c r="AR843" s="451"/>
      <c r="AS843" s="451"/>
      <c r="AT843" s="451"/>
      <c r="AU843" s="451"/>
      <c r="AV843" s="451"/>
      <c r="AW843" s="451"/>
      <c r="AX843" s="451"/>
      <c r="AY843" s="451"/>
      <c r="AZ843" s="451"/>
      <c r="BA843" s="451"/>
      <c r="BB843" s="451"/>
      <c r="BC843" s="451"/>
      <c r="BD843" s="451"/>
      <c r="BE843" s="451"/>
      <c r="BF843" s="451"/>
      <c r="BG843" s="451"/>
      <c r="BH843" s="451"/>
      <c r="BI843" s="451"/>
      <c r="BJ843" s="451"/>
      <c r="BK843" s="451"/>
      <c r="BL843" s="451"/>
      <c r="BM843" s="451"/>
      <c r="BN843" s="451"/>
      <c r="BO843" s="451"/>
      <c r="BP843" s="451"/>
      <c r="BQ843" s="451"/>
      <c r="BR843" s="451"/>
      <c r="BS843" s="451"/>
      <c r="BT843" s="451"/>
      <c r="BU843" s="451"/>
      <c r="BV843" s="451"/>
      <c r="BW843" s="451"/>
      <c r="BX843" s="451"/>
      <c r="BY843" s="451"/>
      <c r="BZ843" s="451"/>
      <c r="CA843" s="451"/>
      <c r="CB843" s="451"/>
      <c r="CC843" s="451"/>
      <c r="CD843" s="451"/>
      <c r="CE843" s="451"/>
      <c r="CF843" s="451"/>
      <c r="CG843" s="451"/>
      <c r="CH843" s="451"/>
      <c r="CI843" s="451"/>
      <c r="CJ843" s="451"/>
      <c r="CK843" s="451"/>
      <c r="CL843" s="451"/>
      <c r="CM843" s="451"/>
      <c r="CN843" s="451"/>
      <c r="CO843" s="451"/>
      <c r="CP843" s="451"/>
      <c r="CQ843" s="451"/>
      <c r="CR843" s="451"/>
      <c r="CS843" s="451"/>
      <c r="CT843" s="451"/>
      <c r="CU843" s="451"/>
      <c r="CV843" s="451"/>
      <c r="CW843" s="451"/>
      <c r="CX843" s="451"/>
      <c r="CY843" s="451"/>
      <c r="CZ843" s="451"/>
      <c r="DA843" s="451"/>
      <c r="DB843" s="451"/>
      <c r="DC843" s="451"/>
      <c r="DD843" s="451"/>
      <c r="DE843" s="451"/>
      <c r="DF843" s="451"/>
      <c r="DG843" s="451"/>
      <c r="DH843" s="451"/>
      <c r="DI843" s="451"/>
      <c r="DJ843" s="451"/>
      <c r="DK843" s="451"/>
      <c r="DL843" s="451"/>
      <c r="DM843" s="451"/>
      <c r="DN843" s="451"/>
      <c r="DO843" s="451"/>
      <c r="DP843" s="451"/>
      <c r="DQ843" s="451"/>
      <c r="DR843" s="451"/>
      <c r="DS843" s="451"/>
      <c r="DT843" s="451"/>
      <c r="DU843" s="451"/>
      <c r="DV843" s="451"/>
      <c r="DW843" s="451"/>
      <c r="DX843" s="451"/>
      <c r="DY843" s="451"/>
      <c r="DZ843" s="451"/>
      <c r="EA843" s="451"/>
      <c r="EB843" s="451"/>
      <c r="EC843" s="451"/>
      <c r="ED843" s="451"/>
      <c r="EE843" s="451"/>
      <c r="EF843" s="451"/>
      <c r="EG843" s="451"/>
      <c r="EH843" s="451"/>
      <c r="EI843" s="451"/>
      <c r="EJ843" s="451"/>
      <c r="EK843" s="451"/>
      <c r="EL843" s="451"/>
      <c r="EM843" s="451"/>
      <c r="EN843" s="451"/>
      <c r="EO843" s="451"/>
      <c r="EP843" s="451"/>
      <c r="EQ843" s="451"/>
      <c r="ER843" s="451"/>
      <c r="ES843" s="451"/>
      <c r="ET843" s="451"/>
      <c r="EU843" s="451"/>
      <c r="EV843" s="451"/>
      <c r="EW843" s="451"/>
      <c r="EX843" s="451"/>
      <c r="EY843" s="451"/>
      <c r="EZ843" s="451"/>
      <c r="FA843" s="451"/>
      <c r="FB843" s="451"/>
      <c r="FC843" s="451"/>
      <c r="FD843" s="451"/>
      <c r="FE843" s="451"/>
      <c r="FF843" s="451"/>
      <c r="FG843" s="451"/>
      <c r="FH843" s="451"/>
      <c r="FI843" s="451"/>
      <c r="FJ843" s="451"/>
      <c r="FK843" s="451"/>
      <c r="FL843" s="451"/>
      <c r="FM843" s="451"/>
      <c r="FN843" s="451"/>
    </row>
    <row r="844" spans="1:170" ht="15.75" customHeight="1">
      <c r="A844" s="451"/>
      <c r="B844" s="451"/>
      <c r="C844" s="451"/>
      <c r="D844" s="451"/>
      <c r="E844" s="451"/>
      <c r="F844" s="451"/>
      <c r="G844" s="451"/>
      <c r="H844" s="451"/>
      <c r="I844" s="451"/>
      <c r="J844" s="451"/>
      <c r="K844" s="451"/>
      <c r="L844" s="451"/>
      <c r="M844" s="451"/>
      <c r="N844" s="451"/>
      <c r="O844" s="451"/>
      <c r="P844" s="451"/>
      <c r="Q844" s="451"/>
      <c r="R844" s="451"/>
      <c r="S844" s="451"/>
      <c r="T844" s="451"/>
      <c r="U844" s="451"/>
      <c r="V844" s="451"/>
      <c r="W844" s="451"/>
      <c r="X844" s="451"/>
      <c r="Y844" s="451"/>
      <c r="Z844" s="451"/>
      <c r="AA844" s="451"/>
      <c r="AB844" s="451"/>
      <c r="AC844" s="451"/>
      <c r="AD844" s="451"/>
      <c r="AE844" s="451"/>
      <c r="AF844" s="451"/>
      <c r="AG844" s="451"/>
      <c r="AH844" s="451"/>
      <c r="AI844" s="451"/>
      <c r="AJ844" s="451"/>
      <c r="AK844" s="451"/>
      <c r="AL844" s="451"/>
      <c r="AM844" s="451"/>
      <c r="AN844" s="451"/>
      <c r="AO844" s="451"/>
      <c r="AP844" s="451"/>
      <c r="AQ844" s="451"/>
      <c r="AR844" s="451"/>
      <c r="AS844" s="451"/>
      <c r="AT844" s="451"/>
      <c r="AU844" s="451"/>
      <c r="AV844" s="451"/>
      <c r="AW844" s="451"/>
      <c r="AX844" s="451"/>
      <c r="AY844" s="451"/>
      <c r="AZ844" s="451"/>
      <c r="BA844" s="451"/>
      <c r="BB844" s="451"/>
      <c r="BC844" s="451"/>
      <c r="BD844" s="451"/>
      <c r="BE844" s="451"/>
      <c r="BF844" s="451"/>
      <c r="BG844" s="451"/>
      <c r="BH844" s="451"/>
      <c r="BI844" s="451"/>
      <c r="BJ844" s="451"/>
      <c r="BK844" s="451"/>
      <c r="BL844" s="451"/>
      <c r="BM844" s="451"/>
      <c r="BN844" s="451"/>
      <c r="BO844" s="451"/>
      <c r="BP844" s="451"/>
      <c r="BQ844" s="451"/>
      <c r="BR844" s="451"/>
      <c r="BS844" s="451"/>
      <c r="BT844" s="451"/>
      <c r="BU844" s="451"/>
      <c r="BV844" s="451"/>
      <c r="BW844" s="451"/>
      <c r="BX844" s="451"/>
      <c r="BY844" s="451"/>
      <c r="BZ844" s="451"/>
      <c r="CA844" s="451"/>
      <c r="CB844" s="451"/>
      <c r="CC844" s="451"/>
      <c r="CD844" s="451"/>
      <c r="CE844" s="451"/>
      <c r="CF844" s="451"/>
      <c r="CG844" s="451"/>
      <c r="CH844" s="451"/>
      <c r="CI844" s="451"/>
      <c r="CJ844" s="451"/>
      <c r="CK844" s="451"/>
      <c r="CL844" s="451"/>
      <c r="CM844" s="451"/>
      <c r="CN844" s="451"/>
      <c r="CO844" s="451"/>
      <c r="CP844" s="451"/>
      <c r="CQ844" s="451"/>
      <c r="CR844" s="451"/>
      <c r="CS844" s="451"/>
      <c r="CT844" s="451"/>
      <c r="CU844" s="451"/>
      <c r="CV844" s="451"/>
      <c r="CW844" s="451"/>
      <c r="CX844" s="451"/>
      <c r="CY844" s="451"/>
      <c r="CZ844" s="451"/>
      <c r="DA844" s="451"/>
      <c r="DB844" s="451"/>
      <c r="DC844" s="451"/>
      <c r="DD844" s="451"/>
      <c r="DE844" s="451"/>
      <c r="DF844" s="451"/>
      <c r="DG844" s="451"/>
      <c r="DH844" s="451"/>
      <c r="DI844" s="451"/>
      <c r="DJ844" s="451"/>
      <c r="DK844" s="451"/>
      <c r="DL844" s="451"/>
      <c r="DM844" s="451"/>
      <c r="DN844" s="451"/>
      <c r="DO844" s="451"/>
      <c r="DP844" s="451"/>
      <c r="DQ844" s="451"/>
      <c r="DR844" s="451"/>
      <c r="DS844" s="451"/>
      <c r="DT844" s="451"/>
      <c r="DU844" s="451"/>
      <c r="DV844" s="451"/>
      <c r="DW844" s="451"/>
      <c r="DX844" s="451"/>
      <c r="DY844" s="451"/>
      <c r="DZ844" s="451"/>
      <c r="EA844" s="451"/>
      <c r="EB844" s="451"/>
      <c r="EC844" s="451"/>
      <c r="ED844" s="451"/>
      <c r="EE844" s="451"/>
      <c r="EF844" s="451"/>
      <c r="EG844" s="451"/>
      <c r="EH844" s="451"/>
      <c r="EI844" s="451"/>
      <c r="EJ844" s="451"/>
      <c r="EK844" s="451"/>
      <c r="EL844" s="451"/>
      <c r="EM844" s="451"/>
      <c r="EN844" s="451"/>
      <c r="EO844" s="451"/>
      <c r="EP844" s="451"/>
      <c r="EQ844" s="451"/>
      <c r="ER844" s="451"/>
      <c r="ES844" s="451"/>
      <c r="ET844" s="451"/>
      <c r="EU844" s="451"/>
      <c r="EV844" s="451"/>
      <c r="EW844" s="451"/>
      <c r="EX844" s="451"/>
      <c r="EY844" s="451"/>
      <c r="EZ844" s="451"/>
      <c r="FA844" s="451"/>
      <c r="FB844" s="451"/>
      <c r="FC844" s="451"/>
      <c r="FD844" s="451"/>
      <c r="FE844" s="451"/>
      <c r="FF844" s="451"/>
      <c r="FG844" s="451"/>
      <c r="FH844" s="451"/>
      <c r="FI844" s="451"/>
      <c r="FJ844" s="451"/>
      <c r="FK844" s="451"/>
      <c r="FL844" s="451"/>
      <c r="FM844" s="451"/>
      <c r="FN844" s="451"/>
    </row>
    <row r="845" spans="1:170" ht="15.75" customHeight="1">
      <c r="A845" s="451"/>
      <c r="B845" s="451"/>
      <c r="C845" s="451"/>
      <c r="D845" s="451"/>
      <c r="E845" s="451"/>
      <c r="F845" s="451"/>
      <c r="G845" s="451"/>
      <c r="H845" s="451"/>
      <c r="I845" s="451"/>
      <c r="J845" s="451"/>
      <c r="K845" s="451"/>
      <c r="L845" s="451"/>
      <c r="M845" s="451"/>
      <c r="N845" s="451"/>
      <c r="O845" s="451"/>
      <c r="P845" s="451"/>
      <c r="Q845" s="451"/>
      <c r="R845" s="451"/>
      <c r="S845" s="451"/>
      <c r="T845" s="451"/>
      <c r="U845" s="451"/>
      <c r="V845" s="451"/>
      <c r="W845" s="451"/>
      <c r="X845" s="451"/>
      <c r="Y845" s="451"/>
      <c r="Z845" s="451"/>
      <c r="AA845" s="451"/>
      <c r="AB845" s="451"/>
      <c r="AC845" s="451"/>
      <c r="AD845" s="451"/>
      <c r="AE845" s="451"/>
      <c r="AF845" s="451"/>
      <c r="AG845" s="451"/>
      <c r="AH845" s="451"/>
      <c r="AI845" s="451"/>
      <c r="AJ845" s="451"/>
      <c r="AK845" s="451"/>
      <c r="AL845" s="451"/>
      <c r="AM845" s="451"/>
      <c r="AN845" s="451"/>
      <c r="AO845" s="451"/>
      <c r="AP845" s="451"/>
      <c r="AQ845" s="451"/>
      <c r="AR845" s="451"/>
      <c r="AS845" s="451"/>
      <c r="AT845" s="451"/>
      <c r="AU845" s="451"/>
      <c r="AV845" s="451"/>
      <c r="AW845" s="451"/>
      <c r="AX845" s="451"/>
      <c r="AY845" s="451"/>
      <c r="AZ845" s="451"/>
      <c r="BA845" s="451"/>
      <c r="BB845" s="451"/>
      <c r="BC845" s="451"/>
      <c r="BD845" s="451"/>
      <c r="BE845" s="451"/>
      <c r="BF845" s="451"/>
      <c r="BG845" s="451"/>
      <c r="BH845" s="451"/>
      <c r="BI845" s="451"/>
      <c r="BJ845" s="451"/>
      <c r="BK845" s="451"/>
      <c r="BL845" s="451"/>
      <c r="BM845" s="451"/>
      <c r="BN845" s="451"/>
      <c r="BO845" s="451"/>
      <c r="BP845" s="451"/>
      <c r="BQ845" s="451"/>
      <c r="BR845" s="451"/>
      <c r="BS845" s="451"/>
      <c r="BT845" s="451"/>
      <c r="BU845" s="451"/>
      <c r="BV845" s="451"/>
      <c r="BW845" s="451"/>
      <c r="BX845" s="451"/>
      <c r="BY845" s="451"/>
      <c r="BZ845" s="451"/>
      <c r="CA845" s="451"/>
      <c r="CB845" s="451"/>
      <c r="CC845" s="451"/>
      <c r="CD845" s="451"/>
      <c r="CE845" s="451"/>
      <c r="CF845" s="451"/>
      <c r="CG845" s="451"/>
      <c r="CH845" s="451"/>
      <c r="CI845" s="451"/>
      <c r="CJ845" s="451"/>
      <c r="CK845" s="451"/>
      <c r="CL845" s="451"/>
      <c r="CM845" s="451"/>
      <c r="CN845" s="451"/>
      <c r="CO845" s="451"/>
      <c r="CP845" s="451"/>
      <c r="CQ845" s="451"/>
      <c r="CR845" s="451"/>
      <c r="CS845" s="451"/>
      <c r="CT845" s="451"/>
      <c r="CU845" s="451"/>
      <c r="CV845" s="451"/>
      <c r="CW845" s="451"/>
      <c r="CX845" s="451"/>
      <c r="CY845" s="451"/>
      <c r="CZ845" s="451"/>
      <c r="DA845" s="451"/>
      <c r="DB845" s="451"/>
      <c r="DC845" s="451"/>
      <c r="DD845" s="451"/>
      <c r="DE845" s="451"/>
      <c r="DF845" s="451"/>
      <c r="DG845" s="451"/>
      <c r="DH845" s="451"/>
      <c r="DI845" s="451"/>
      <c r="DJ845" s="451"/>
      <c r="DK845" s="451"/>
      <c r="DL845" s="451"/>
      <c r="DM845" s="451"/>
      <c r="DN845" s="451"/>
      <c r="DO845" s="451"/>
      <c r="DP845" s="451"/>
      <c r="DQ845" s="451"/>
      <c r="DR845" s="451"/>
      <c r="DS845" s="451"/>
      <c r="DT845" s="451"/>
      <c r="DU845" s="451"/>
      <c r="DV845" s="451"/>
      <c r="DW845" s="451"/>
      <c r="DX845" s="451"/>
      <c r="DY845" s="451"/>
      <c r="DZ845" s="451"/>
      <c r="EA845" s="451"/>
      <c r="EB845" s="451"/>
      <c r="EC845" s="451"/>
      <c r="ED845" s="451"/>
      <c r="EE845" s="451"/>
      <c r="EF845" s="451"/>
      <c r="EG845" s="451"/>
      <c r="EH845" s="451"/>
      <c r="EI845" s="451"/>
      <c r="EJ845" s="451"/>
      <c r="EK845" s="451"/>
      <c r="EL845" s="451"/>
      <c r="EM845" s="451"/>
      <c r="EN845" s="451"/>
      <c r="EO845" s="451"/>
      <c r="EP845" s="451"/>
      <c r="EQ845" s="451"/>
      <c r="ER845" s="451"/>
      <c r="ES845" s="451"/>
      <c r="ET845" s="451"/>
      <c r="EU845" s="451"/>
      <c r="EV845" s="451"/>
      <c r="EW845" s="451"/>
      <c r="EX845" s="451"/>
      <c r="EY845" s="451"/>
      <c r="EZ845" s="451"/>
      <c r="FA845" s="451"/>
      <c r="FB845" s="451"/>
      <c r="FC845" s="451"/>
      <c r="FD845" s="451"/>
      <c r="FE845" s="451"/>
      <c r="FF845" s="451"/>
      <c r="FG845" s="451"/>
      <c r="FH845" s="451"/>
      <c r="FI845" s="451"/>
      <c r="FJ845" s="451"/>
      <c r="FK845" s="451"/>
      <c r="FL845" s="451"/>
      <c r="FM845" s="451"/>
      <c r="FN845" s="451"/>
    </row>
    <row r="846" spans="1:170" ht="15.75" customHeight="1">
      <c r="A846" s="451"/>
      <c r="B846" s="451"/>
      <c r="C846" s="451"/>
      <c r="D846" s="451"/>
      <c r="E846" s="451"/>
      <c r="F846" s="451"/>
      <c r="G846" s="451"/>
      <c r="H846" s="451"/>
      <c r="I846" s="451"/>
      <c r="J846" s="451"/>
      <c r="K846" s="451"/>
      <c r="L846" s="451"/>
      <c r="M846" s="451"/>
      <c r="N846" s="451"/>
      <c r="O846" s="451"/>
      <c r="P846" s="451"/>
      <c r="Q846" s="451"/>
      <c r="R846" s="451"/>
      <c r="S846" s="451"/>
      <c r="T846" s="451"/>
      <c r="U846" s="451"/>
      <c r="V846" s="451"/>
      <c r="W846" s="451"/>
      <c r="X846" s="451"/>
      <c r="Y846" s="451"/>
      <c r="Z846" s="451"/>
      <c r="AA846" s="451"/>
      <c r="AB846" s="451"/>
      <c r="AC846" s="451"/>
      <c r="AD846" s="451"/>
      <c r="AE846" s="451"/>
      <c r="AF846" s="451"/>
      <c r="AG846" s="451"/>
      <c r="AH846" s="451"/>
      <c r="AI846" s="451"/>
      <c r="AJ846" s="451"/>
      <c r="AK846" s="451"/>
      <c r="AL846" s="451"/>
      <c r="AM846" s="451"/>
      <c r="AN846" s="451"/>
      <c r="AO846" s="451"/>
      <c r="AP846" s="451"/>
      <c r="AQ846" s="451"/>
      <c r="AR846" s="451"/>
      <c r="AS846" s="451"/>
      <c r="AT846" s="451"/>
      <c r="AU846" s="451"/>
      <c r="AV846" s="451"/>
      <c r="AW846" s="451"/>
      <c r="AX846" s="451"/>
      <c r="AY846" s="451"/>
      <c r="AZ846" s="451"/>
      <c r="BA846" s="451"/>
      <c r="BB846" s="451"/>
      <c r="BC846" s="451"/>
      <c r="BD846" s="451"/>
      <c r="BE846" s="451"/>
      <c r="BF846" s="451"/>
      <c r="BG846" s="451"/>
      <c r="BH846" s="451"/>
      <c r="BI846" s="451"/>
      <c r="BJ846" s="451"/>
      <c r="BK846" s="451"/>
      <c r="BL846" s="451"/>
      <c r="BM846" s="451"/>
      <c r="BN846" s="451"/>
      <c r="BO846" s="451"/>
      <c r="BP846" s="451"/>
      <c r="BQ846" s="451"/>
      <c r="BR846" s="451"/>
      <c r="BS846" s="451"/>
      <c r="BT846" s="451"/>
      <c r="BU846" s="451"/>
      <c r="BV846" s="451"/>
      <c r="BW846" s="451"/>
      <c r="BX846" s="451"/>
      <c r="BY846" s="451"/>
      <c r="BZ846" s="451"/>
      <c r="CA846" s="451"/>
      <c r="CB846" s="451"/>
      <c r="CC846" s="451"/>
      <c r="CD846" s="451"/>
      <c r="CE846" s="451"/>
      <c r="CF846" s="451"/>
      <c r="CG846" s="451"/>
      <c r="CH846" s="451"/>
      <c r="CI846" s="451"/>
      <c r="CJ846" s="451"/>
      <c r="CK846" s="451"/>
      <c r="CL846" s="451"/>
      <c r="CM846" s="451"/>
      <c r="CN846" s="451"/>
      <c r="CO846" s="451"/>
      <c r="CP846" s="451"/>
      <c r="CQ846" s="451"/>
      <c r="CR846" s="451"/>
      <c r="CS846" s="451"/>
      <c r="CT846" s="451"/>
      <c r="CU846" s="451"/>
      <c r="CV846" s="451"/>
      <c r="CW846" s="451"/>
      <c r="CX846" s="451"/>
      <c r="CY846" s="451"/>
      <c r="CZ846" s="451"/>
      <c r="DA846" s="451"/>
      <c r="DB846" s="451"/>
      <c r="DC846" s="451"/>
      <c r="DD846" s="451"/>
      <c r="DE846" s="451"/>
      <c r="DF846" s="451"/>
      <c r="DG846" s="451"/>
      <c r="DH846" s="451"/>
      <c r="DI846" s="451"/>
      <c r="DJ846" s="451"/>
      <c r="DK846" s="451"/>
      <c r="DL846" s="451"/>
      <c r="DM846" s="451"/>
      <c r="DN846" s="451"/>
      <c r="DO846" s="451"/>
      <c r="DP846" s="451"/>
      <c r="DQ846" s="451"/>
      <c r="DR846" s="451"/>
      <c r="DS846" s="451"/>
      <c r="DT846" s="451"/>
      <c r="DU846" s="451"/>
      <c r="DV846" s="451"/>
      <c r="DW846" s="451"/>
      <c r="DX846" s="451"/>
      <c r="DY846" s="451"/>
      <c r="DZ846" s="451"/>
      <c r="EA846" s="451"/>
      <c r="EB846" s="451"/>
      <c r="EC846" s="451"/>
      <c r="ED846" s="451"/>
      <c r="EE846" s="451"/>
      <c r="EF846" s="451"/>
      <c r="EG846" s="451"/>
      <c r="EH846" s="451"/>
      <c r="EI846" s="451"/>
      <c r="EJ846" s="451"/>
      <c r="EK846" s="451"/>
      <c r="EL846" s="451"/>
      <c r="EM846" s="451"/>
      <c r="EN846" s="451"/>
      <c r="EO846" s="451"/>
      <c r="EP846" s="451"/>
      <c r="EQ846" s="451"/>
      <c r="ER846" s="451"/>
      <c r="ES846" s="451"/>
      <c r="ET846" s="451"/>
      <c r="EU846" s="451"/>
      <c r="EV846" s="451"/>
      <c r="EW846" s="451"/>
      <c r="EX846" s="451"/>
      <c r="EY846" s="451"/>
      <c r="EZ846" s="451"/>
      <c r="FA846" s="451"/>
      <c r="FB846" s="451"/>
      <c r="FC846" s="451"/>
      <c r="FD846" s="451"/>
      <c r="FE846" s="451"/>
      <c r="FF846" s="451"/>
      <c r="FG846" s="451"/>
      <c r="FH846" s="451"/>
      <c r="FI846" s="451"/>
      <c r="FJ846" s="451"/>
      <c r="FK846" s="451"/>
      <c r="FL846" s="451"/>
      <c r="FM846" s="451"/>
      <c r="FN846" s="451"/>
    </row>
    <row r="847" spans="1:170" ht="15.75" customHeight="1">
      <c r="A847" s="451"/>
      <c r="B847" s="451"/>
      <c r="C847" s="451"/>
      <c r="D847" s="451"/>
      <c r="E847" s="451"/>
      <c r="F847" s="451"/>
      <c r="G847" s="451"/>
      <c r="H847" s="451"/>
      <c r="I847" s="451"/>
      <c r="J847" s="451"/>
      <c r="K847" s="451"/>
      <c r="L847" s="451"/>
      <c r="M847" s="451"/>
      <c r="N847" s="451"/>
      <c r="O847" s="451"/>
      <c r="P847" s="451"/>
      <c r="Q847" s="451"/>
      <c r="R847" s="451"/>
      <c r="S847" s="451"/>
      <c r="T847" s="451"/>
      <c r="U847" s="451"/>
      <c r="V847" s="451"/>
      <c r="W847" s="451"/>
      <c r="X847" s="451"/>
      <c r="Y847" s="451"/>
      <c r="Z847" s="451"/>
      <c r="AA847" s="451"/>
      <c r="AB847" s="451"/>
      <c r="AC847" s="451"/>
      <c r="AD847" s="451"/>
      <c r="AE847" s="451"/>
      <c r="AF847" s="451"/>
      <c r="AG847" s="451"/>
      <c r="AH847" s="451"/>
      <c r="AI847" s="451"/>
      <c r="AJ847" s="451"/>
      <c r="AK847" s="451"/>
      <c r="AL847" s="451"/>
      <c r="AM847" s="451"/>
      <c r="AN847" s="451"/>
      <c r="AO847" s="451"/>
      <c r="AP847" s="451"/>
      <c r="AQ847" s="451"/>
      <c r="AR847" s="451"/>
      <c r="AS847" s="451"/>
      <c r="AT847" s="451"/>
      <c r="AU847" s="451"/>
      <c r="AV847" s="451"/>
      <c r="AW847" s="451"/>
      <c r="AX847" s="451"/>
      <c r="AY847" s="451"/>
      <c r="AZ847" s="451"/>
      <c r="BA847" s="451"/>
      <c r="BB847" s="451"/>
      <c r="BC847" s="451"/>
      <c r="BD847" s="451"/>
      <c r="BE847" s="451"/>
      <c r="BF847" s="451"/>
      <c r="BG847" s="451"/>
      <c r="BH847" s="451"/>
      <c r="BI847" s="451"/>
      <c r="BJ847" s="451"/>
      <c r="BK847" s="451"/>
      <c r="BL847" s="451"/>
      <c r="BM847" s="451"/>
      <c r="BN847" s="451"/>
      <c r="BO847" s="451"/>
      <c r="BP847" s="451"/>
      <c r="BQ847" s="451"/>
      <c r="BR847" s="451"/>
      <c r="BS847" s="451"/>
      <c r="BT847" s="451"/>
      <c r="BU847" s="451"/>
      <c r="BV847" s="451"/>
      <c r="BW847" s="451"/>
      <c r="BX847" s="451"/>
      <c r="BY847" s="451"/>
      <c r="BZ847" s="451"/>
      <c r="CA847" s="451"/>
      <c r="CB847" s="451"/>
      <c r="CC847" s="451"/>
      <c r="CD847" s="451"/>
      <c r="CE847" s="451"/>
      <c r="CF847" s="451"/>
      <c r="CG847" s="451"/>
      <c r="CH847" s="451"/>
      <c r="CI847" s="451"/>
      <c r="CJ847" s="451"/>
      <c r="CK847" s="451"/>
      <c r="CL847" s="451"/>
      <c r="CM847" s="451"/>
      <c r="CN847" s="451"/>
      <c r="CO847" s="451"/>
      <c r="CP847" s="451"/>
      <c r="CQ847" s="451"/>
      <c r="CR847" s="451"/>
      <c r="CS847" s="451"/>
      <c r="CT847" s="451"/>
      <c r="CU847" s="451"/>
      <c r="CV847" s="451"/>
      <c r="CW847" s="451"/>
      <c r="CX847" s="451"/>
      <c r="CY847" s="451"/>
      <c r="CZ847" s="451"/>
      <c r="DA847" s="451"/>
      <c r="DB847" s="451"/>
      <c r="DC847" s="451"/>
      <c r="DD847" s="451"/>
      <c r="DE847" s="451"/>
      <c r="DF847" s="451"/>
      <c r="DG847" s="451"/>
      <c r="DH847" s="451"/>
      <c r="DI847" s="451"/>
      <c r="DJ847" s="451"/>
      <c r="DK847" s="451"/>
      <c r="DL847" s="451"/>
      <c r="DM847" s="451"/>
      <c r="DN847" s="451"/>
      <c r="DO847" s="451"/>
      <c r="DP847" s="451"/>
      <c r="DQ847" s="451"/>
      <c r="DR847" s="451"/>
      <c r="DS847" s="451"/>
      <c r="DT847" s="451"/>
      <c r="DU847" s="451"/>
      <c r="DV847" s="451"/>
      <c r="DW847" s="451"/>
      <c r="DX847" s="451"/>
      <c r="DY847" s="451"/>
      <c r="DZ847" s="451"/>
      <c r="EA847" s="451"/>
      <c r="EB847" s="451"/>
      <c r="EC847" s="451"/>
      <c r="ED847" s="451"/>
      <c r="EE847" s="451"/>
      <c r="EF847" s="451"/>
      <c r="EG847" s="451"/>
      <c r="EH847" s="451"/>
      <c r="EI847" s="451"/>
      <c r="EJ847" s="451"/>
      <c r="EK847" s="451"/>
      <c r="EL847" s="451"/>
      <c r="EM847" s="451"/>
      <c r="EN847" s="451"/>
      <c r="EO847" s="451"/>
      <c r="EP847" s="451"/>
      <c r="EQ847" s="451"/>
      <c r="ER847" s="451"/>
      <c r="ES847" s="451"/>
      <c r="ET847" s="451"/>
      <c r="EU847" s="451"/>
      <c r="EV847" s="451"/>
      <c r="EW847" s="451"/>
      <c r="EX847" s="451"/>
      <c r="EY847" s="451"/>
      <c r="EZ847" s="451"/>
      <c r="FA847" s="451"/>
      <c r="FB847" s="451"/>
      <c r="FC847" s="451"/>
      <c r="FD847" s="451"/>
      <c r="FE847" s="451"/>
      <c r="FF847" s="451"/>
      <c r="FG847" s="451"/>
      <c r="FH847" s="451"/>
      <c r="FI847" s="451"/>
      <c r="FJ847" s="451"/>
      <c r="FK847" s="451"/>
      <c r="FL847" s="451"/>
      <c r="FM847" s="451"/>
      <c r="FN847" s="451"/>
    </row>
    <row r="848" spans="1:170" ht="15.75" customHeight="1">
      <c r="A848" s="451"/>
      <c r="B848" s="451"/>
      <c r="C848" s="451"/>
      <c r="D848" s="451"/>
      <c r="E848" s="451"/>
      <c r="F848" s="451"/>
      <c r="G848" s="451"/>
      <c r="H848" s="451"/>
      <c r="I848" s="451"/>
      <c r="J848" s="451"/>
      <c r="K848" s="451"/>
      <c r="L848" s="451"/>
      <c r="M848" s="451"/>
      <c r="N848" s="451"/>
      <c r="O848" s="451"/>
      <c r="P848" s="451"/>
      <c r="Q848" s="451"/>
      <c r="R848" s="451"/>
      <c r="S848" s="451"/>
      <c r="T848" s="451"/>
      <c r="U848" s="451"/>
      <c r="V848" s="451"/>
      <c r="W848" s="451"/>
      <c r="X848" s="451"/>
      <c r="Y848" s="451"/>
      <c r="Z848" s="451"/>
      <c r="AA848" s="451"/>
      <c r="AB848" s="451"/>
      <c r="AC848" s="451"/>
      <c r="AD848" s="451"/>
      <c r="AE848" s="451"/>
      <c r="AF848" s="451"/>
      <c r="AG848" s="451"/>
      <c r="AH848" s="451"/>
      <c r="AI848" s="451"/>
      <c r="AJ848" s="451"/>
      <c r="AK848" s="451"/>
      <c r="AL848" s="451"/>
      <c r="AM848" s="451"/>
      <c r="AN848" s="451"/>
      <c r="AO848" s="451"/>
      <c r="AP848" s="451"/>
      <c r="AQ848" s="451"/>
      <c r="AR848" s="451"/>
      <c r="AS848" s="451"/>
      <c r="AT848" s="451"/>
      <c r="AU848" s="451"/>
      <c r="AV848" s="451"/>
      <c r="AW848" s="451"/>
      <c r="AX848" s="451"/>
      <c r="AY848" s="451"/>
      <c r="AZ848" s="451"/>
      <c r="BA848" s="451"/>
      <c r="BB848" s="451"/>
      <c r="BC848" s="451"/>
      <c r="BD848" s="451"/>
      <c r="BE848" s="451"/>
      <c r="BF848" s="451"/>
      <c r="BG848" s="451"/>
      <c r="BH848" s="451"/>
      <c r="BI848" s="451"/>
      <c r="BJ848" s="451"/>
      <c r="BK848" s="451"/>
      <c r="BL848" s="451"/>
      <c r="BM848" s="451"/>
      <c r="BN848" s="451"/>
      <c r="BO848" s="451"/>
      <c r="BP848" s="451"/>
      <c r="BQ848" s="451"/>
      <c r="BR848" s="451"/>
      <c r="BS848" s="451"/>
      <c r="BT848" s="451"/>
      <c r="BU848" s="451"/>
      <c r="BV848" s="451"/>
      <c r="BW848" s="451"/>
      <c r="BX848" s="451"/>
      <c r="BY848" s="451"/>
      <c r="BZ848" s="451"/>
      <c r="CA848" s="451"/>
      <c r="CB848" s="451"/>
      <c r="CC848" s="451"/>
      <c r="CD848" s="451"/>
      <c r="CE848" s="451"/>
      <c r="CF848" s="451"/>
      <c r="CG848" s="451"/>
      <c r="CH848" s="451"/>
      <c r="CI848" s="451"/>
      <c r="CJ848" s="451"/>
      <c r="CK848" s="451"/>
      <c r="CL848" s="451"/>
      <c r="CM848" s="451"/>
      <c r="CN848" s="451"/>
      <c r="CO848" s="451"/>
      <c r="CP848" s="451"/>
      <c r="CQ848" s="451"/>
      <c r="CR848" s="451"/>
      <c r="CS848" s="451"/>
      <c r="CT848" s="451"/>
      <c r="CU848" s="451"/>
      <c r="CV848" s="451"/>
      <c r="CW848" s="451"/>
      <c r="CX848" s="451"/>
      <c r="CY848" s="451"/>
      <c r="CZ848" s="451"/>
      <c r="DA848" s="451"/>
      <c r="DB848" s="451"/>
      <c r="DC848" s="451"/>
      <c r="DD848" s="451"/>
      <c r="DE848" s="451"/>
      <c r="DF848" s="451"/>
      <c r="DG848" s="451"/>
      <c r="DH848" s="451"/>
      <c r="DI848" s="451"/>
      <c r="DJ848" s="451"/>
      <c r="DK848" s="451"/>
      <c r="DL848" s="451"/>
      <c r="DM848" s="451"/>
      <c r="DN848" s="451"/>
      <c r="DO848" s="451"/>
      <c r="DP848" s="451"/>
      <c r="DQ848" s="451"/>
      <c r="DR848" s="451"/>
      <c r="DS848" s="451"/>
      <c r="DT848" s="451"/>
      <c r="DU848" s="451"/>
      <c r="DV848" s="451"/>
      <c r="DW848" s="451"/>
      <c r="DX848" s="451"/>
      <c r="DY848" s="451"/>
      <c r="DZ848" s="451"/>
      <c r="EA848" s="451"/>
      <c r="EB848" s="451"/>
      <c r="EC848" s="451"/>
      <c r="ED848" s="451"/>
      <c r="EE848" s="451"/>
      <c r="EF848" s="451"/>
      <c r="EG848" s="451"/>
      <c r="EH848" s="451"/>
      <c r="EI848" s="451"/>
      <c r="EJ848" s="451"/>
      <c r="EK848" s="451"/>
      <c r="EL848" s="451"/>
      <c r="EM848" s="451"/>
      <c r="EN848" s="451"/>
      <c r="EO848" s="451"/>
      <c r="EP848" s="451"/>
      <c r="EQ848" s="451"/>
      <c r="ER848" s="451"/>
      <c r="ES848" s="451"/>
      <c r="ET848" s="451"/>
      <c r="EU848" s="451"/>
      <c r="EV848" s="451"/>
      <c r="EW848" s="451"/>
      <c r="EX848" s="451"/>
      <c r="EY848" s="451"/>
      <c r="EZ848" s="451"/>
      <c r="FA848" s="451"/>
      <c r="FB848" s="451"/>
      <c r="FC848" s="451"/>
      <c r="FD848" s="451"/>
      <c r="FE848" s="451"/>
      <c r="FF848" s="451"/>
      <c r="FG848" s="451"/>
      <c r="FH848" s="451"/>
      <c r="FI848" s="451"/>
      <c r="FJ848" s="451"/>
      <c r="FK848" s="451"/>
      <c r="FL848" s="451"/>
      <c r="FM848" s="451"/>
      <c r="FN848" s="451"/>
    </row>
    <row r="849" spans="1:170" ht="15.75" customHeight="1">
      <c r="A849" s="451"/>
      <c r="B849" s="451"/>
      <c r="C849" s="451"/>
      <c r="D849" s="451"/>
      <c r="E849" s="451"/>
      <c r="F849" s="451"/>
      <c r="G849" s="451"/>
      <c r="H849" s="451"/>
      <c r="I849" s="451"/>
      <c r="J849" s="451"/>
      <c r="K849" s="451"/>
      <c r="L849" s="451"/>
      <c r="M849" s="451"/>
      <c r="N849" s="451"/>
      <c r="O849" s="451"/>
      <c r="P849" s="451"/>
      <c r="Q849" s="451"/>
      <c r="R849" s="451"/>
      <c r="S849" s="451"/>
      <c r="T849" s="451"/>
      <c r="U849" s="451"/>
      <c r="V849" s="451"/>
      <c r="W849" s="451"/>
      <c r="X849" s="451"/>
      <c r="Y849" s="451"/>
      <c r="Z849" s="451"/>
      <c r="AA849" s="451"/>
      <c r="AB849" s="451"/>
      <c r="AC849" s="451"/>
      <c r="AD849" s="451"/>
      <c r="AE849" s="451"/>
      <c r="AF849" s="451"/>
      <c r="AG849" s="451"/>
      <c r="AH849" s="451"/>
      <c r="AI849" s="451"/>
      <c r="AJ849" s="451"/>
      <c r="AK849" s="451"/>
      <c r="AL849" s="451"/>
      <c r="AM849" s="451"/>
      <c r="AN849" s="451"/>
      <c r="AO849" s="451"/>
      <c r="AP849" s="451"/>
      <c r="AQ849" s="451"/>
      <c r="AR849" s="451"/>
      <c r="AS849" s="451"/>
      <c r="AT849" s="451"/>
      <c r="AU849" s="451"/>
      <c r="AV849" s="451"/>
      <c r="AW849" s="451"/>
      <c r="AX849" s="451"/>
      <c r="AY849" s="451"/>
      <c r="AZ849" s="451"/>
      <c r="BA849" s="451"/>
      <c r="BB849" s="451"/>
      <c r="BC849" s="451"/>
      <c r="BD849" s="451"/>
      <c r="BE849" s="451"/>
      <c r="BF849" s="451"/>
      <c r="BG849" s="451"/>
      <c r="BH849" s="451"/>
      <c r="BI849" s="451"/>
      <c r="BJ849" s="451"/>
      <c r="BK849" s="451"/>
      <c r="BL849" s="451"/>
      <c r="BM849" s="451"/>
      <c r="BN849" s="451"/>
      <c r="BO849" s="451"/>
      <c r="BP849" s="451"/>
      <c r="BQ849" s="451"/>
      <c r="BR849" s="451"/>
      <c r="BS849" s="451"/>
      <c r="BT849" s="451"/>
      <c r="BU849" s="451"/>
      <c r="BV849" s="451"/>
      <c r="BW849" s="451"/>
      <c r="BX849" s="451"/>
      <c r="BY849" s="451"/>
      <c r="BZ849" s="451"/>
      <c r="CA849" s="451"/>
      <c r="CB849" s="451"/>
      <c r="CC849" s="451"/>
      <c r="CD849" s="451"/>
      <c r="CE849" s="451"/>
      <c r="CF849" s="451"/>
      <c r="CG849" s="451"/>
      <c r="CH849" s="451"/>
      <c r="CI849" s="451"/>
      <c r="CJ849" s="451"/>
      <c r="CK849" s="451"/>
      <c r="CL849" s="451"/>
      <c r="CM849" s="451"/>
      <c r="CN849" s="451"/>
      <c r="CO849" s="451"/>
      <c r="CP849" s="451"/>
      <c r="CQ849" s="451"/>
      <c r="CR849" s="451"/>
      <c r="CS849" s="451"/>
      <c r="CT849" s="451"/>
      <c r="CU849" s="451"/>
      <c r="CV849" s="451"/>
      <c r="CW849" s="451"/>
      <c r="CX849" s="451"/>
      <c r="CY849" s="451"/>
      <c r="CZ849" s="451"/>
      <c r="DA849" s="451"/>
      <c r="DB849" s="451"/>
      <c r="DC849" s="451"/>
      <c r="DD849" s="451"/>
      <c r="DE849" s="451"/>
      <c r="DF849" s="451"/>
      <c r="DG849" s="451"/>
      <c r="DH849" s="451"/>
      <c r="DI849" s="451"/>
      <c r="DJ849" s="451"/>
      <c r="DK849" s="451"/>
      <c r="DL849" s="451"/>
      <c r="DM849" s="451"/>
      <c r="DN849" s="451"/>
      <c r="DO849" s="451"/>
      <c r="DP849" s="451"/>
      <c r="DQ849" s="451"/>
      <c r="DR849" s="451"/>
      <c r="DS849" s="451"/>
      <c r="DT849" s="451"/>
      <c r="DU849" s="451"/>
      <c r="DV849" s="451"/>
      <c r="DW849" s="451"/>
      <c r="DX849" s="451"/>
      <c r="DY849" s="451"/>
      <c r="DZ849" s="451"/>
      <c r="EA849" s="451"/>
      <c r="EB849" s="451"/>
      <c r="EC849" s="451"/>
      <c r="ED849" s="451"/>
      <c r="EE849" s="451"/>
      <c r="EF849" s="451"/>
      <c r="EG849" s="451"/>
      <c r="EH849" s="451"/>
      <c r="EI849" s="451"/>
      <c r="EJ849" s="451"/>
      <c r="EK849" s="451"/>
      <c r="EL849" s="451"/>
      <c r="EM849" s="451"/>
      <c r="EN849" s="451"/>
      <c r="EO849" s="451"/>
      <c r="EP849" s="451"/>
      <c r="EQ849" s="451"/>
      <c r="ER849" s="451"/>
      <c r="ES849" s="451"/>
      <c r="ET849" s="451"/>
      <c r="EU849" s="451"/>
      <c r="EV849" s="451"/>
      <c r="EW849" s="451"/>
      <c r="EX849" s="451"/>
      <c r="EY849" s="451"/>
      <c r="EZ849" s="451"/>
      <c r="FA849" s="451"/>
      <c r="FB849" s="451"/>
      <c r="FC849" s="451"/>
      <c r="FD849" s="451"/>
      <c r="FE849" s="451"/>
      <c r="FF849" s="451"/>
      <c r="FG849" s="451"/>
      <c r="FH849" s="451"/>
      <c r="FI849" s="451"/>
      <c r="FJ849" s="451"/>
      <c r="FK849" s="451"/>
      <c r="FL849" s="451"/>
      <c r="FM849" s="451"/>
      <c r="FN849" s="451"/>
    </row>
    <row r="850" spans="1:170" ht="15.75" customHeight="1">
      <c r="A850" s="451"/>
      <c r="B850" s="451"/>
      <c r="C850" s="451"/>
      <c r="D850" s="451"/>
      <c r="E850" s="451"/>
      <c r="F850" s="451"/>
      <c r="G850" s="451"/>
      <c r="H850" s="451"/>
      <c r="I850" s="451"/>
      <c r="J850" s="451"/>
      <c r="K850" s="451"/>
      <c r="L850" s="451"/>
      <c r="M850" s="451"/>
      <c r="N850" s="451"/>
      <c r="O850" s="451"/>
      <c r="P850" s="451"/>
      <c r="Q850" s="451"/>
      <c r="R850" s="451"/>
      <c r="S850" s="451"/>
      <c r="T850" s="451"/>
      <c r="U850" s="451"/>
      <c r="V850" s="451"/>
      <c r="W850" s="451"/>
      <c r="X850" s="451"/>
      <c r="Y850" s="451"/>
      <c r="Z850" s="451"/>
      <c r="AA850" s="451"/>
      <c r="AB850" s="451"/>
      <c r="AC850" s="451"/>
      <c r="AD850" s="451"/>
      <c r="AE850" s="451"/>
      <c r="AF850" s="451"/>
      <c r="AG850" s="451"/>
      <c r="AH850" s="451"/>
      <c r="AI850" s="451"/>
      <c r="AJ850" s="451"/>
      <c r="AK850" s="451"/>
      <c r="AL850" s="451"/>
      <c r="AM850" s="451"/>
      <c r="AN850" s="451"/>
      <c r="AO850" s="451"/>
      <c r="AP850" s="451"/>
      <c r="AQ850" s="451"/>
      <c r="AR850" s="451"/>
      <c r="AS850" s="451"/>
      <c r="AT850" s="451"/>
      <c r="AU850" s="451"/>
      <c r="AV850" s="451"/>
      <c r="AW850" s="451"/>
      <c r="AX850" s="451"/>
      <c r="AY850" s="451"/>
      <c r="AZ850" s="451"/>
      <c r="BA850" s="451"/>
      <c r="BB850" s="451"/>
      <c r="BC850" s="451"/>
      <c r="BD850" s="451"/>
      <c r="BE850" s="451"/>
      <c r="BF850" s="451"/>
      <c r="BG850" s="451"/>
      <c r="BH850" s="451"/>
      <c r="BI850" s="451"/>
      <c r="BJ850" s="451"/>
      <c r="BK850" s="451"/>
      <c r="BL850" s="451"/>
      <c r="BM850" s="451"/>
      <c r="BN850" s="451"/>
      <c r="BO850" s="451"/>
      <c r="BP850" s="451"/>
      <c r="BQ850" s="451"/>
      <c r="BR850" s="451"/>
      <c r="BS850" s="451"/>
      <c r="BT850" s="451"/>
      <c r="BU850" s="451"/>
      <c r="BV850" s="451"/>
      <c r="BW850" s="451"/>
      <c r="BX850" s="451"/>
      <c r="BY850" s="451"/>
      <c r="BZ850" s="451"/>
      <c r="CA850" s="451"/>
      <c r="CB850" s="451"/>
      <c r="CC850" s="451"/>
      <c r="CD850" s="451"/>
      <c r="CE850" s="451"/>
      <c r="CF850" s="451"/>
      <c r="CG850" s="451"/>
      <c r="CH850" s="451"/>
      <c r="CI850" s="451"/>
      <c r="CJ850" s="451"/>
      <c r="CK850" s="451"/>
      <c r="CL850" s="451"/>
      <c r="CM850" s="451"/>
      <c r="CN850" s="451"/>
      <c r="CO850" s="451"/>
      <c r="CP850" s="451"/>
      <c r="CQ850" s="451"/>
      <c r="CR850" s="451"/>
      <c r="CS850" s="451"/>
      <c r="CT850" s="451"/>
      <c r="CU850" s="451"/>
      <c r="CV850" s="451"/>
      <c r="CW850" s="451"/>
      <c r="CX850" s="451"/>
      <c r="CY850" s="451"/>
      <c r="CZ850" s="451"/>
      <c r="DA850" s="451"/>
      <c r="DB850" s="451"/>
      <c r="DC850" s="451"/>
      <c r="DD850" s="451"/>
      <c r="DE850" s="451"/>
      <c r="DF850" s="451"/>
      <c r="DG850" s="451"/>
      <c r="DH850" s="451"/>
      <c r="DI850" s="451"/>
      <c r="DJ850" s="451"/>
      <c r="DK850" s="451"/>
      <c r="DL850" s="451"/>
      <c r="DM850" s="451"/>
      <c r="DN850" s="451"/>
      <c r="DO850" s="451"/>
      <c r="DP850" s="451"/>
      <c r="DQ850" s="451"/>
      <c r="DR850" s="451"/>
      <c r="DS850" s="451"/>
      <c r="DT850" s="451"/>
      <c r="DU850" s="451"/>
      <c r="DV850" s="451"/>
      <c r="DW850" s="451"/>
      <c r="DX850" s="451"/>
      <c r="DY850" s="451"/>
      <c r="DZ850" s="451"/>
      <c r="EA850" s="451"/>
      <c r="EB850" s="451"/>
      <c r="EC850" s="451"/>
      <c r="ED850" s="451"/>
      <c r="EE850" s="451"/>
      <c r="EF850" s="451"/>
      <c r="EG850" s="451"/>
      <c r="EH850" s="451"/>
      <c r="EI850" s="451"/>
      <c r="EJ850" s="451"/>
      <c r="EK850" s="451"/>
      <c r="EL850" s="451"/>
      <c r="EM850" s="451"/>
      <c r="EN850" s="451"/>
      <c r="EO850" s="451"/>
      <c r="EP850" s="451"/>
      <c r="EQ850" s="451"/>
      <c r="ER850" s="451"/>
      <c r="ES850" s="451"/>
      <c r="ET850" s="451"/>
      <c r="EU850" s="451"/>
      <c r="EV850" s="451"/>
      <c r="EW850" s="451"/>
      <c r="EX850" s="451"/>
      <c r="EY850" s="451"/>
      <c r="EZ850" s="451"/>
      <c r="FA850" s="451"/>
      <c r="FB850" s="451"/>
      <c r="FC850" s="451"/>
      <c r="FD850" s="451"/>
      <c r="FE850" s="451"/>
      <c r="FF850" s="451"/>
      <c r="FG850" s="451"/>
      <c r="FH850" s="451"/>
      <c r="FI850" s="451"/>
      <c r="FJ850" s="451"/>
      <c r="FK850" s="451"/>
      <c r="FL850" s="451"/>
      <c r="FM850" s="451"/>
      <c r="FN850" s="451"/>
    </row>
    <row r="851" spans="1:170" ht="15.75" customHeight="1">
      <c r="A851" s="451"/>
      <c r="B851" s="451"/>
      <c r="C851" s="451"/>
      <c r="D851" s="451"/>
      <c r="E851" s="451"/>
      <c r="F851" s="451"/>
      <c r="G851" s="451"/>
      <c r="H851" s="451"/>
      <c r="I851" s="451"/>
      <c r="J851" s="451"/>
      <c r="K851" s="451"/>
      <c r="L851" s="451"/>
      <c r="M851" s="451"/>
      <c r="N851" s="451"/>
      <c r="O851" s="451"/>
      <c r="P851" s="451"/>
      <c r="Q851" s="451"/>
      <c r="R851" s="451"/>
      <c r="S851" s="451"/>
      <c r="T851" s="451"/>
      <c r="U851" s="451"/>
      <c r="V851" s="451"/>
      <c r="W851" s="451"/>
      <c r="X851" s="451"/>
      <c r="Y851" s="451"/>
      <c r="Z851" s="451"/>
      <c r="AA851" s="451"/>
      <c r="AB851" s="451"/>
      <c r="AC851" s="451"/>
      <c r="AD851" s="451"/>
      <c r="AE851" s="451"/>
      <c r="AF851" s="451"/>
      <c r="AG851" s="451"/>
      <c r="AH851" s="451"/>
      <c r="AI851" s="451"/>
      <c r="AJ851" s="451"/>
      <c r="AK851" s="451"/>
      <c r="AL851" s="451"/>
      <c r="AM851" s="451"/>
      <c r="AN851" s="451"/>
      <c r="AO851" s="451"/>
      <c r="AP851" s="451"/>
      <c r="AQ851" s="451"/>
      <c r="AR851" s="451"/>
      <c r="AS851" s="451"/>
      <c r="AT851" s="451"/>
      <c r="AU851" s="451"/>
      <c r="AV851" s="451"/>
      <c r="AW851" s="451"/>
      <c r="AX851" s="451"/>
      <c r="AY851" s="451"/>
      <c r="AZ851" s="451"/>
      <c r="BA851" s="451"/>
      <c r="BB851" s="451"/>
      <c r="BC851" s="451"/>
      <c r="BD851" s="451"/>
      <c r="BE851" s="451"/>
      <c r="BF851" s="451"/>
      <c r="BG851" s="451"/>
      <c r="BH851" s="451"/>
      <c r="BI851" s="451"/>
      <c r="BJ851" s="451"/>
      <c r="BK851" s="451"/>
      <c r="BL851" s="451"/>
      <c r="BM851" s="451"/>
      <c r="BN851" s="451"/>
      <c r="BO851" s="451"/>
      <c r="BP851" s="451"/>
      <c r="BQ851" s="451"/>
      <c r="BR851" s="451"/>
      <c r="BS851" s="451"/>
      <c r="BT851" s="451"/>
      <c r="BU851" s="451"/>
      <c r="BV851" s="451"/>
      <c r="BW851" s="451"/>
      <c r="BX851" s="451"/>
      <c r="BY851" s="451"/>
      <c r="BZ851" s="451"/>
      <c r="CA851" s="451"/>
      <c r="CB851" s="451"/>
      <c r="CC851" s="451"/>
      <c r="CD851" s="451"/>
      <c r="CE851" s="451"/>
      <c r="CF851" s="451"/>
      <c r="CG851" s="451"/>
      <c r="CH851" s="451"/>
      <c r="CI851" s="451"/>
      <c r="CJ851" s="451"/>
      <c r="CK851" s="451"/>
      <c r="CL851" s="451"/>
      <c r="CM851" s="451"/>
      <c r="CN851" s="451"/>
      <c r="CO851" s="451"/>
      <c r="CP851" s="451"/>
      <c r="CQ851" s="451"/>
      <c r="CR851" s="451"/>
      <c r="CS851" s="451"/>
      <c r="CT851" s="451"/>
      <c r="CU851" s="451"/>
      <c r="CV851" s="451"/>
      <c r="CW851" s="451"/>
      <c r="CX851" s="451"/>
      <c r="CY851" s="451"/>
      <c r="CZ851" s="451"/>
      <c r="DA851" s="451"/>
      <c r="DB851" s="451"/>
      <c r="DC851" s="451"/>
      <c r="DD851" s="451"/>
      <c r="DE851" s="451"/>
      <c r="DF851" s="451"/>
      <c r="DG851" s="451"/>
      <c r="DH851" s="451"/>
      <c r="DI851" s="451"/>
      <c r="DJ851" s="451"/>
      <c r="DK851" s="451"/>
      <c r="DL851" s="451"/>
      <c r="DM851" s="451"/>
      <c r="DN851" s="451"/>
      <c r="DO851" s="451"/>
      <c r="DP851" s="451"/>
      <c r="DQ851" s="451"/>
      <c r="DR851" s="451"/>
      <c r="DS851" s="451"/>
      <c r="DT851" s="451"/>
      <c r="DU851" s="451"/>
      <c r="DV851" s="451"/>
      <c r="DW851" s="451"/>
      <c r="DX851" s="451"/>
      <c r="DY851" s="451"/>
      <c r="DZ851" s="451"/>
      <c r="EA851" s="451"/>
      <c r="EB851" s="451"/>
      <c r="EC851" s="451"/>
      <c r="ED851" s="451"/>
      <c r="EE851" s="451"/>
      <c r="EF851" s="451"/>
      <c r="EG851" s="451"/>
      <c r="EH851" s="451"/>
      <c r="EI851" s="451"/>
      <c r="EJ851" s="451"/>
      <c r="EK851" s="451"/>
      <c r="EL851" s="451"/>
      <c r="EM851" s="451"/>
      <c r="EN851" s="451"/>
      <c r="EO851" s="451"/>
      <c r="EP851" s="451"/>
      <c r="EQ851" s="451"/>
      <c r="ER851" s="451"/>
      <c r="ES851" s="451"/>
      <c r="ET851" s="451"/>
      <c r="EU851" s="451"/>
      <c r="EV851" s="451"/>
      <c r="EW851" s="451"/>
      <c r="EX851" s="451"/>
      <c r="EY851" s="451"/>
      <c r="EZ851" s="451"/>
      <c r="FA851" s="451"/>
      <c r="FB851" s="451"/>
      <c r="FC851" s="451"/>
      <c r="FD851" s="451"/>
      <c r="FE851" s="451"/>
      <c r="FF851" s="451"/>
      <c r="FG851" s="451"/>
      <c r="FH851" s="451"/>
      <c r="FI851" s="451"/>
      <c r="FJ851" s="451"/>
      <c r="FK851" s="451"/>
      <c r="FL851" s="451"/>
      <c r="FM851" s="451"/>
      <c r="FN851" s="451"/>
    </row>
    <row r="852" spans="1:170" ht="15.75" customHeight="1">
      <c r="A852" s="451"/>
      <c r="B852" s="451"/>
      <c r="C852" s="451"/>
      <c r="D852" s="451"/>
      <c r="E852" s="451"/>
      <c r="F852" s="451"/>
      <c r="G852" s="451"/>
      <c r="H852" s="451"/>
      <c r="I852" s="451"/>
      <c r="J852" s="451"/>
      <c r="K852" s="451"/>
      <c r="L852" s="451"/>
      <c r="M852" s="451"/>
      <c r="N852" s="451"/>
      <c r="O852" s="451"/>
      <c r="P852" s="451"/>
      <c r="Q852" s="451"/>
      <c r="R852" s="451"/>
      <c r="S852" s="451"/>
      <c r="T852" s="451"/>
      <c r="U852" s="451"/>
      <c r="V852" s="451"/>
      <c r="W852" s="451"/>
      <c r="X852" s="451"/>
      <c r="Y852" s="451"/>
      <c r="Z852" s="451"/>
      <c r="AA852" s="451"/>
      <c r="AB852" s="451"/>
      <c r="AC852" s="451"/>
      <c r="AD852" s="451"/>
      <c r="AE852" s="451"/>
      <c r="AF852" s="451"/>
      <c r="AG852" s="451"/>
      <c r="AH852" s="451"/>
      <c r="AI852" s="451"/>
      <c r="AJ852" s="451"/>
      <c r="AK852" s="451"/>
      <c r="AL852" s="451"/>
      <c r="AM852" s="451"/>
      <c r="AN852" s="451"/>
      <c r="AO852" s="451"/>
      <c r="AP852" s="451"/>
      <c r="AQ852" s="451"/>
      <c r="AR852" s="451"/>
      <c r="AS852" s="451"/>
      <c r="AT852" s="451"/>
      <c r="AU852" s="451"/>
      <c r="AV852" s="451"/>
      <c r="AW852" s="451"/>
      <c r="AX852" s="451"/>
      <c r="AY852" s="451"/>
      <c r="AZ852" s="451"/>
      <c r="BA852" s="451"/>
      <c r="BB852" s="451"/>
      <c r="BC852" s="451"/>
      <c r="BD852" s="451"/>
      <c r="BE852" s="451"/>
      <c r="BF852" s="451"/>
      <c r="BG852" s="451"/>
      <c r="BH852" s="451"/>
      <c r="BI852" s="451"/>
      <c r="BJ852" s="451"/>
      <c r="BK852" s="451"/>
      <c r="BL852" s="451"/>
      <c r="BM852" s="451"/>
      <c r="BN852" s="451"/>
      <c r="BO852" s="451"/>
      <c r="BP852" s="451"/>
      <c r="BQ852" s="451"/>
      <c r="BR852" s="451"/>
      <c r="BS852" s="451"/>
      <c r="BT852" s="451"/>
      <c r="BU852" s="451"/>
      <c r="BV852" s="451"/>
      <c r="BW852" s="451"/>
      <c r="BX852" s="451"/>
      <c r="BY852" s="451"/>
      <c r="BZ852" s="451"/>
      <c r="CA852" s="451"/>
      <c r="CB852" s="451"/>
      <c r="CC852" s="451"/>
      <c r="CD852" s="451"/>
      <c r="CE852" s="451"/>
      <c r="CF852" s="451"/>
      <c r="CG852" s="451"/>
      <c r="CH852" s="451"/>
      <c r="CI852" s="451"/>
      <c r="CJ852" s="451"/>
      <c r="CK852" s="451"/>
      <c r="CL852" s="451"/>
      <c r="CM852" s="451"/>
      <c r="CN852" s="451"/>
      <c r="CO852" s="451"/>
      <c r="CP852" s="451"/>
      <c r="CQ852" s="451"/>
      <c r="CR852" s="451"/>
      <c r="CS852" s="451"/>
      <c r="CT852" s="451"/>
      <c r="CU852" s="451"/>
      <c r="CV852" s="451"/>
      <c r="CW852" s="451"/>
      <c r="CX852" s="451"/>
      <c r="CY852" s="451"/>
      <c r="CZ852" s="451"/>
      <c r="DA852" s="451"/>
      <c r="DB852" s="451"/>
      <c r="DC852" s="451"/>
      <c r="DD852" s="451"/>
      <c r="DE852" s="451"/>
      <c r="DF852" s="451"/>
      <c r="DG852" s="451"/>
      <c r="DH852" s="451"/>
      <c r="DI852" s="451"/>
      <c r="DJ852" s="451"/>
      <c r="DK852" s="451"/>
      <c r="DL852" s="451"/>
      <c r="DM852" s="451"/>
      <c r="DN852" s="451"/>
      <c r="DO852" s="451"/>
      <c r="DP852" s="451"/>
      <c r="DQ852" s="451"/>
      <c r="DR852" s="451"/>
      <c r="DS852" s="451"/>
      <c r="DT852" s="451"/>
      <c r="DU852" s="451"/>
      <c r="DV852" s="451"/>
      <c r="DW852" s="451"/>
      <c r="DX852" s="451"/>
      <c r="DY852" s="451"/>
      <c r="DZ852" s="451"/>
      <c r="EA852" s="451"/>
      <c r="EB852" s="451"/>
      <c r="EC852" s="451"/>
      <c r="ED852" s="451"/>
      <c r="EE852" s="451"/>
      <c r="EF852" s="451"/>
      <c r="EG852" s="451"/>
      <c r="EH852" s="451"/>
      <c r="EI852" s="451"/>
      <c r="EJ852" s="451"/>
      <c r="EK852" s="451"/>
      <c r="EL852" s="451"/>
      <c r="EM852" s="451"/>
      <c r="EN852" s="451"/>
      <c r="EO852" s="451"/>
      <c r="EP852" s="451"/>
      <c r="EQ852" s="451"/>
      <c r="ER852" s="451"/>
      <c r="ES852" s="451"/>
      <c r="ET852" s="451"/>
      <c r="EU852" s="451"/>
      <c r="EV852" s="451"/>
      <c r="EW852" s="451"/>
      <c r="EX852" s="451"/>
      <c r="EY852" s="451"/>
      <c r="EZ852" s="451"/>
      <c r="FA852" s="451"/>
      <c r="FB852" s="451"/>
      <c r="FC852" s="451"/>
      <c r="FD852" s="451"/>
      <c r="FE852" s="451"/>
      <c r="FF852" s="451"/>
      <c r="FG852" s="451"/>
      <c r="FH852" s="451"/>
      <c r="FI852" s="451"/>
      <c r="FJ852" s="451"/>
      <c r="FK852" s="451"/>
      <c r="FL852" s="451"/>
      <c r="FM852" s="451"/>
      <c r="FN852" s="451"/>
    </row>
    <row r="853" spans="1:170" ht="15.75" customHeight="1">
      <c r="A853" s="451"/>
      <c r="B853" s="451"/>
      <c r="C853" s="451"/>
      <c r="D853" s="451"/>
      <c r="E853" s="451"/>
      <c r="F853" s="451"/>
      <c r="G853" s="451"/>
      <c r="H853" s="451"/>
      <c r="I853" s="451"/>
      <c r="J853" s="451"/>
      <c r="K853" s="451"/>
      <c r="L853" s="451"/>
      <c r="M853" s="451"/>
      <c r="N853" s="451"/>
      <c r="O853" s="451"/>
      <c r="P853" s="451"/>
      <c r="Q853" s="451"/>
      <c r="R853" s="451"/>
      <c r="S853" s="451"/>
      <c r="T853" s="451"/>
      <c r="U853" s="451"/>
      <c r="V853" s="451"/>
      <c r="W853" s="451"/>
      <c r="X853" s="451"/>
      <c r="Y853" s="451"/>
      <c r="Z853" s="451"/>
      <c r="AA853" s="451"/>
      <c r="AB853" s="451"/>
      <c r="AC853" s="451"/>
      <c r="AD853" s="451"/>
      <c r="AE853" s="451"/>
      <c r="AF853" s="451"/>
      <c r="AG853" s="451"/>
      <c r="AH853" s="451"/>
      <c r="AI853" s="451"/>
      <c r="AJ853" s="451"/>
      <c r="AK853" s="451"/>
      <c r="AL853" s="451"/>
      <c r="AM853" s="451"/>
      <c r="AN853" s="451"/>
      <c r="AO853" s="451"/>
      <c r="AP853" s="451"/>
      <c r="AQ853" s="451"/>
      <c r="AR853" s="451"/>
      <c r="AS853" s="451"/>
      <c r="AT853" s="451"/>
      <c r="AU853" s="451"/>
      <c r="AV853" s="451"/>
      <c r="AW853" s="451"/>
      <c r="AX853" s="451"/>
      <c r="AY853" s="451"/>
      <c r="AZ853" s="451"/>
      <c r="BA853" s="451"/>
      <c r="BB853" s="451"/>
      <c r="BC853" s="451"/>
      <c r="BD853" s="451"/>
      <c r="BE853" s="451"/>
      <c r="BF853" s="451"/>
      <c r="BG853" s="451"/>
      <c r="BH853" s="451"/>
      <c r="BI853" s="451"/>
      <c r="BJ853" s="451"/>
      <c r="BK853" s="451"/>
      <c r="BL853" s="451"/>
      <c r="BM853" s="451"/>
      <c r="BN853" s="451"/>
      <c r="BO853" s="451"/>
      <c r="BP853" s="451"/>
      <c r="BQ853" s="451"/>
      <c r="BR853" s="451"/>
      <c r="BS853" s="451"/>
      <c r="BT853" s="451"/>
      <c r="BU853" s="451"/>
      <c r="BV853" s="451"/>
      <c r="BW853" s="451"/>
      <c r="BX853" s="451"/>
      <c r="BY853" s="451"/>
      <c r="BZ853" s="451"/>
      <c r="CA853" s="451"/>
      <c r="CB853" s="451"/>
      <c r="CC853" s="451"/>
      <c r="CD853" s="451"/>
      <c r="CE853" s="451"/>
      <c r="CF853" s="451"/>
      <c r="CG853" s="451"/>
      <c r="CH853" s="451"/>
      <c r="CI853" s="451"/>
      <c r="CJ853" s="451"/>
      <c r="CK853" s="451"/>
      <c r="CL853" s="451"/>
      <c r="CM853" s="451"/>
      <c r="CN853" s="451"/>
      <c r="CO853" s="451"/>
      <c r="CP853" s="451"/>
      <c r="CQ853" s="451"/>
      <c r="CR853" s="451"/>
      <c r="CS853" s="451"/>
      <c r="CT853" s="451"/>
      <c r="CU853" s="451"/>
      <c r="CV853" s="451"/>
      <c r="CW853" s="451"/>
      <c r="CX853" s="451"/>
      <c r="CY853" s="451"/>
      <c r="CZ853" s="451"/>
      <c r="DA853" s="451"/>
      <c r="DB853" s="451"/>
      <c r="DC853" s="451"/>
      <c r="DD853" s="451"/>
      <c r="DE853" s="451"/>
      <c r="DF853" s="451"/>
      <c r="DG853" s="451"/>
      <c r="DH853" s="451"/>
      <c r="DI853" s="451"/>
      <c r="DJ853" s="451"/>
      <c r="DK853" s="451"/>
      <c r="DL853" s="451"/>
      <c r="DM853" s="451"/>
      <c r="DN853" s="451"/>
      <c r="DO853" s="451"/>
      <c r="DP853" s="451"/>
      <c r="DQ853" s="451"/>
      <c r="DR853" s="451"/>
      <c r="DS853" s="451"/>
      <c r="DT853" s="451"/>
      <c r="DU853" s="451"/>
      <c r="DV853" s="451"/>
      <c r="DW853" s="451"/>
      <c r="DX853" s="451"/>
      <c r="DY853" s="451"/>
      <c r="DZ853" s="451"/>
      <c r="EA853" s="451"/>
      <c r="EB853" s="451"/>
      <c r="EC853" s="451"/>
      <c r="ED853" s="451"/>
      <c r="EE853" s="451"/>
      <c r="EF853" s="451"/>
      <c r="EG853" s="451"/>
      <c r="EH853" s="451"/>
      <c r="EI853" s="451"/>
      <c r="EJ853" s="451"/>
      <c r="EK853" s="451"/>
      <c r="EL853" s="451"/>
      <c r="EM853" s="451"/>
      <c r="EN853" s="451"/>
      <c r="EO853" s="451"/>
      <c r="EP853" s="451"/>
      <c r="EQ853" s="451"/>
      <c r="ER853" s="451"/>
      <c r="ES853" s="451"/>
      <c r="ET853" s="451"/>
      <c r="EU853" s="451"/>
      <c r="EV853" s="451"/>
      <c r="EW853" s="451"/>
      <c r="EX853" s="451"/>
      <c r="EY853" s="451"/>
      <c r="EZ853" s="451"/>
      <c r="FA853" s="451"/>
      <c r="FB853" s="451"/>
      <c r="FC853" s="451"/>
      <c r="FD853" s="451"/>
      <c r="FE853" s="451"/>
      <c r="FF853" s="451"/>
      <c r="FG853" s="451"/>
      <c r="FH853" s="451"/>
      <c r="FI853" s="451"/>
      <c r="FJ853" s="451"/>
      <c r="FK853" s="451"/>
      <c r="FL853" s="451"/>
      <c r="FM853" s="451"/>
      <c r="FN853" s="451"/>
    </row>
    <row r="854" spans="1:170" ht="15.75" customHeight="1">
      <c r="A854" s="451"/>
      <c r="B854" s="451"/>
      <c r="C854" s="451"/>
      <c r="D854" s="451"/>
      <c r="E854" s="451"/>
      <c r="F854" s="451"/>
      <c r="G854" s="451"/>
      <c r="H854" s="451"/>
      <c r="I854" s="451"/>
      <c r="J854" s="451"/>
      <c r="K854" s="451"/>
      <c r="L854" s="451"/>
      <c r="M854" s="451"/>
      <c r="N854" s="451"/>
      <c r="O854" s="451"/>
      <c r="P854" s="451"/>
      <c r="Q854" s="451"/>
      <c r="R854" s="451"/>
      <c r="S854" s="451"/>
      <c r="T854" s="451"/>
      <c r="U854" s="451"/>
      <c r="V854" s="451"/>
      <c r="W854" s="451"/>
      <c r="X854" s="451"/>
      <c r="Y854" s="451"/>
      <c r="Z854" s="451"/>
      <c r="AA854" s="451"/>
      <c r="AB854" s="451"/>
      <c r="AC854" s="451"/>
      <c r="AD854" s="451"/>
      <c r="AE854" s="451"/>
      <c r="AF854" s="451"/>
      <c r="AG854" s="451"/>
      <c r="AH854" s="451"/>
      <c r="AI854" s="451"/>
      <c r="AJ854" s="451"/>
      <c r="AK854" s="451"/>
      <c r="AL854" s="451"/>
      <c r="AM854" s="451"/>
      <c r="AN854" s="451"/>
      <c r="AO854" s="451"/>
      <c r="AP854" s="451"/>
      <c r="AQ854" s="451"/>
      <c r="AR854" s="451"/>
      <c r="AS854" s="451"/>
      <c r="AT854" s="451"/>
      <c r="AU854" s="451"/>
      <c r="AV854" s="451"/>
      <c r="AW854" s="451"/>
      <c r="AX854" s="451"/>
      <c r="AY854" s="451"/>
      <c r="AZ854" s="451"/>
      <c r="BA854" s="451"/>
      <c r="BB854" s="451"/>
      <c r="BC854" s="451"/>
      <c r="BD854" s="451"/>
      <c r="BE854" s="451"/>
      <c r="BF854" s="451"/>
      <c r="BG854" s="451"/>
      <c r="BH854" s="451"/>
      <c r="BI854" s="451"/>
      <c r="BJ854" s="451"/>
      <c r="BK854" s="451"/>
      <c r="BL854" s="451"/>
      <c r="BM854" s="451"/>
      <c r="BN854" s="451"/>
      <c r="BO854" s="451"/>
      <c r="BP854" s="451"/>
      <c r="BQ854" s="451"/>
      <c r="BR854" s="451"/>
      <c r="BS854" s="451"/>
      <c r="BT854" s="451"/>
      <c r="BU854" s="451"/>
      <c r="BV854" s="451"/>
      <c r="BW854" s="451"/>
      <c r="BX854" s="451"/>
      <c r="BY854" s="451"/>
      <c r="BZ854" s="451"/>
      <c r="CA854" s="451"/>
      <c r="CB854" s="451"/>
      <c r="CC854" s="451"/>
      <c r="CD854" s="451"/>
      <c r="CE854" s="451"/>
      <c r="CF854" s="451"/>
      <c r="CG854" s="451"/>
      <c r="CH854" s="451"/>
      <c r="CI854" s="451"/>
      <c r="CJ854" s="451"/>
      <c r="CK854" s="451"/>
      <c r="CL854" s="451"/>
      <c r="CM854" s="451"/>
      <c r="CN854" s="451"/>
      <c r="CO854" s="451"/>
      <c r="CP854" s="451"/>
      <c r="CQ854" s="451"/>
      <c r="CR854" s="451"/>
      <c r="CS854" s="451"/>
      <c r="CT854" s="451"/>
      <c r="CU854" s="451"/>
      <c r="CV854" s="451"/>
      <c r="CW854" s="451"/>
      <c r="CX854" s="451"/>
      <c r="CY854" s="451"/>
      <c r="CZ854" s="451"/>
      <c r="DA854" s="451"/>
      <c r="DB854" s="451"/>
      <c r="DC854" s="451"/>
      <c r="DD854" s="451"/>
      <c r="DE854" s="451"/>
      <c r="DF854" s="451"/>
      <c r="DG854" s="451"/>
      <c r="DH854" s="451"/>
      <c r="DI854" s="451"/>
      <c r="DJ854" s="451"/>
      <c r="DK854" s="451"/>
      <c r="DL854" s="451"/>
      <c r="DM854" s="451"/>
      <c r="DN854" s="451"/>
      <c r="DO854" s="451"/>
      <c r="DP854" s="451"/>
      <c r="DQ854" s="451"/>
      <c r="DR854" s="451"/>
      <c r="DS854" s="451"/>
      <c r="DT854" s="451"/>
      <c r="DU854" s="451"/>
      <c r="DV854" s="451"/>
      <c r="DW854" s="451"/>
      <c r="DX854" s="451"/>
      <c r="DY854" s="451"/>
      <c r="DZ854" s="451"/>
      <c r="EA854" s="451"/>
      <c r="EB854" s="451"/>
      <c r="EC854" s="451"/>
      <c r="ED854" s="451"/>
      <c r="EE854" s="451"/>
      <c r="EF854" s="451"/>
      <c r="EG854" s="451"/>
      <c r="EH854" s="451"/>
      <c r="EI854" s="451"/>
      <c r="EJ854" s="451"/>
      <c r="EK854" s="451"/>
      <c r="EL854" s="451"/>
      <c r="EM854" s="451"/>
      <c r="EN854" s="451"/>
      <c r="EO854" s="451"/>
      <c r="EP854" s="451"/>
      <c r="EQ854" s="451"/>
      <c r="ER854" s="451"/>
      <c r="ES854" s="451"/>
      <c r="ET854" s="451"/>
      <c r="EU854" s="451"/>
      <c r="EV854" s="451"/>
      <c r="EW854" s="451"/>
      <c r="EX854" s="451"/>
      <c r="EY854" s="451"/>
      <c r="EZ854" s="451"/>
      <c r="FA854" s="451"/>
      <c r="FB854" s="451"/>
      <c r="FC854" s="451"/>
      <c r="FD854" s="451"/>
      <c r="FE854" s="451"/>
      <c r="FF854" s="451"/>
      <c r="FG854" s="451"/>
      <c r="FH854" s="451"/>
      <c r="FI854" s="451"/>
      <c r="FJ854" s="451"/>
      <c r="FK854" s="451"/>
      <c r="FL854" s="451"/>
      <c r="FM854" s="451"/>
      <c r="FN854" s="451"/>
    </row>
    <row r="855" spans="1:170" ht="15.75" customHeight="1">
      <c r="A855" s="451"/>
      <c r="B855" s="451"/>
      <c r="C855" s="451"/>
      <c r="D855" s="451"/>
      <c r="E855" s="451"/>
      <c r="F855" s="451"/>
      <c r="G855" s="451"/>
      <c r="H855" s="451"/>
      <c r="I855" s="451"/>
      <c r="J855" s="451"/>
      <c r="K855" s="451"/>
      <c r="L855" s="451"/>
      <c r="M855" s="451"/>
      <c r="N855" s="451"/>
      <c r="O855" s="451"/>
      <c r="P855" s="451"/>
      <c r="Q855" s="451"/>
      <c r="R855" s="451"/>
      <c r="S855" s="451"/>
      <c r="T855" s="451"/>
      <c r="U855" s="451"/>
      <c r="V855" s="451"/>
      <c r="W855" s="451"/>
      <c r="X855" s="451"/>
      <c r="Y855" s="451"/>
      <c r="Z855" s="451"/>
      <c r="AA855" s="451"/>
      <c r="AB855" s="451"/>
      <c r="AC855" s="451"/>
      <c r="AD855" s="451"/>
      <c r="AE855" s="451"/>
      <c r="AF855" s="451"/>
      <c r="AG855" s="451"/>
      <c r="AH855" s="451"/>
      <c r="AI855" s="451"/>
      <c r="AJ855" s="451"/>
      <c r="AK855" s="451"/>
      <c r="AL855" s="451"/>
      <c r="AM855" s="451"/>
      <c r="AN855" s="451"/>
      <c r="AO855" s="451"/>
      <c r="AP855" s="451"/>
      <c r="AQ855" s="451"/>
      <c r="AR855" s="451"/>
      <c r="AS855" s="451"/>
      <c r="AT855" s="451"/>
      <c r="AU855" s="451"/>
      <c r="AV855" s="451"/>
      <c r="AW855" s="451"/>
      <c r="AX855" s="451"/>
      <c r="AY855" s="451"/>
      <c r="AZ855" s="451"/>
      <c r="BA855" s="451"/>
      <c r="BB855" s="451"/>
      <c r="BC855" s="451"/>
      <c r="BD855" s="451"/>
      <c r="BE855" s="451"/>
      <c r="BF855" s="451"/>
      <c r="BG855" s="451"/>
      <c r="BH855" s="451"/>
      <c r="BI855" s="451"/>
      <c r="BJ855" s="451"/>
      <c r="BK855" s="451"/>
      <c r="BL855" s="451"/>
      <c r="BM855" s="451"/>
      <c r="BN855" s="451"/>
      <c r="BO855" s="451"/>
      <c r="BP855" s="451"/>
      <c r="BQ855" s="451"/>
      <c r="BR855" s="451"/>
      <c r="BS855" s="451"/>
      <c r="BT855" s="451"/>
      <c r="BU855" s="451"/>
      <c r="BV855" s="451"/>
      <c r="BW855" s="451"/>
      <c r="BX855" s="451"/>
      <c r="BY855" s="451"/>
      <c r="BZ855" s="451"/>
      <c r="CA855" s="451"/>
      <c r="CB855" s="451"/>
      <c r="CC855" s="451"/>
      <c r="CD855" s="451"/>
      <c r="CE855" s="451"/>
      <c r="CF855" s="451"/>
      <c r="CG855" s="451"/>
      <c r="CH855" s="451"/>
      <c r="CI855" s="451"/>
      <c r="CJ855" s="451"/>
      <c r="CK855" s="451"/>
      <c r="CL855" s="451"/>
      <c r="CM855" s="451"/>
      <c r="CN855" s="451"/>
      <c r="CO855" s="451"/>
      <c r="CP855" s="451"/>
      <c r="CQ855" s="451"/>
      <c r="CR855" s="451"/>
      <c r="CS855" s="451"/>
      <c r="CT855" s="451"/>
      <c r="CU855" s="451"/>
      <c r="CV855" s="451"/>
      <c r="CW855" s="451"/>
      <c r="CX855" s="451"/>
      <c r="CY855" s="451"/>
      <c r="CZ855" s="451"/>
      <c r="DA855" s="451"/>
      <c r="DB855" s="451"/>
      <c r="DC855" s="451"/>
      <c r="DD855" s="451"/>
      <c r="DE855" s="451"/>
      <c r="DF855" s="451"/>
      <c r="DG855" s="451"/>
      <c r="DH855" s="451"/>
      <c r="DI855" s="451"/>
      <c r="DJ855" s="451"/>
      <c r="DK855" s="451"/>
      <c r="DL855" s="451"/>
      <c r="DM855" s="451"/>
      <c r="DN855" s="451"/>
      <c r="DO855" s="451"/>
      <c r="DP855" s="451"/>
      <c r="DQ855" s="451"/>
      <c r="DR855" s="451"/>
      <c r="DS855" s="451"/>
      <c r="DT855" s="451"/>
      <c r="DU855" s="451"/>
      <c r="DV855" s="451"/>
      <c r="DW855" s="451"/>
      <c r="DX855" s="451"/>
      <c r="DY855" s="451"/>
      <c r="DZ855" s="451"/>
      <c r="EA855" s="451"/>
      <c r="EB855" s="451"/>
      <c r="EC855" s="451"/>
      <c r="ED855" s="451"/>
      <c r="EE855" s="451"/>
      <c r="EF855" s="451"/>
      <c r="EG855" s="451"/>
      <c r="EH855" s="451"/>
      <c r="EI855" s="451"/>
      <c r="EJ855" s="451"/>
      <c r="EK855" s="451"/>
      <c r="EL855" s="451"/>
      <c r="EM855" s="451"/>
      <c r="EN855" s="451"/>
      <c r="EO855" s="451"/>
      <c r="EP855" s="451"/>
      <c r="EQ855" s="451"/>
      <c r="ER855" s="451"/>
      <c r="ES855" s="451"/>
      <c r="ET855" s="451"/>
      <c r="EU855" s="451"/>
      <c r="EV855" s="451"/>
      <c r="EW855" s="451"/>
      <c r="EX855" s="451"/>
      <c r="EY855" s="451"/>
      <c r="EZ855" s="451"/>
      <c r="FA855" s="451"/>
      <c r="FB855" s="451"/>
      <c r="FC855" s="451"/>
      <c r="FD855" s="451"/>
      <c r="FE855" s="451"/>
      <c r="FF855" s="451"/>
      <c r="FG855" s="451"/>
      <c r="FH855" s="451"/>
      <c r="FI855" s="451"/>
      <c r="FJ855" s="451"/>
      <c r="FK855" s="451"/>
      <c r="FL855" s="451"/>
      <c r="FM855" s="451"/>
      <c r="FN855" s="451"/>
    </row>
    <row r="856" spans="1:170" ht="15.75" customHeight="1">
      <c r="A856" s="451"/>
      <c r="B856" s="451"/>
      <c r="C856" s="451"/>
      <c r="D856" s="451"/>
      <c r="E856" s="451"/>
      <c r="F856" s="451"/>
      <c r="G856" s="451"/>
      <c r="H856" s="451"/>
      <c r="I856" s="451"/>
      <c r="J856" s="451"/>
      <c r="K856" s="451"/>
      <c r="L856" s="451"/>
      <c r="M856" s="451"/>
      <c r="N856" s="451"/>
      <c r="O856" s="451"/>
      <c r="P856" s="451"/>
      <c r="Q856" s="451"/>
      <c r="R856" s="451"/>
      <c r="S856" s="451"/>
      <c r="T856" s="451"/>
      <c r="U856" s="451"/>
      <c r="V856" s="451"/>
      <c r="W856" s="451"/>
      <c r="X856" s="451"/>
      <c r="Y856" s="451"/>
      <c r="Z856" s="451"/>
      <c r="AA856" s="451"/>
      <c r="AB856" s="451"/>
      <c r="AC856" s="451"/>
      <c r="AD856" s="451"/>
      <c r="AE856" s="451"/>
      <c r="AF856" s="451"/>
      <c r="AG856" s="451"/>
      <c r="AH856" s="451"/>
      <c r="AI856" s="451"/>
      <c r="AJ856" s="451"/>
      <c r="AK856" s="451"/>
      <c r="AL856" s="451"/>
      <c r="AM856" s="451"/>
      <c r="AN856" s="451"/>
      <c r="AO856" s="451"/>
      <c r="AP856" s="451"/>
      <c r="AQ856" s="451"/>
      <c r="AR856" s="451"/>
      <c r="AS856" s="451"/>
      <c r="AT856" s="451"/>
      <c r="AU856" s="451"/>
      <c r="AV856" s="451"/>
      <c r="AW856" s="451"/>
      <c r="AX856" s="451"/>
      <c r="AY856" s="451"/>
      <c r="AZ856" s="451"/>
      <c r="BA856" s="451"/>
      <c r="BB856" s="451"/>
      <c r="BC856" s="451"/>
      <c r="BD856" s="451"/>
      <c r="BE856" s="451"/>
      <c r="BF856" s="451"/>
      <c r="BG856" s="451"/>
      <c r="BH856" s="451"/>
      <c r="BI856" s="451"/>
      <c r="BJ856" s="451"/>
      <c r="BK856" s="451"/>
      <c r="BL856" s="451"/>
      <c r="BM856" s="451"/>
      <c r="BN856" s="451"/>
      <c r="BO856" s="451"/>
      <c r="BP856" s="451"/>
      <c r="BQ856" s="451"/>
      <c r="BR856" s="451"/>
      <c r="BS856" s="451"/>
      <c r="BT856" s="451"/>
      <c r="BU856" s="451"/>
      <c r="BV856" s="451"/>
      <c r="BW856" s="451"/>
      <c r="BX856" s="451"/>
      <c r="BY856" s="451"/>
      <c r="BZ856" s="451"/>
      <c r="CA856" s="451"/>
      <c r="CB856" s="451"/>
      <c r="CC856" s="451"/>
      <c r="CD856" s="451"/>
      <c r="CE856" s="451"/>
      <c r="CF856" s="451"/>
      <c r="CG856" s="451"/>
      <c r="CH856" s="451"/>
      <c r="CI856" s="451"/>
      <c r="CJ856" s="451"/>
      <c r="CK856" s="451"/>
      <c r="CL856" s="451"/>
      <c r="CM856" s="451"/>
      <c r="CN856" s="451"/>
      <c r="CO856" s="451"/>
      <c r="CP856" s="451"/>
      <c r="CQ856" s="451"/>
      <c r="CR856" s="451"/>
      <c r="CS856" s="451"/>
      <c r="CT856" s="451"/>
      <c r="CU856" s="451"/>
      <c r="CV856" s="451"/>
      <c r="CW856" s="451"/>
      <c r="CX856" s="451"/>
      <c r="CY856" s="451"/>
      <c r="CZ856" s="451"/>
      <c r="DA856" s="451"/>
      <c r="DB856" s="451"/>
      <c r="DC856" s="451"/>
      <c r="DD856" s="451"/>
      <c r="DE856" s="451"/>
      <c r="DF856" s="451"/>
      <c r="DG856" s="451"/>
      <c r="DH856" s="451"/>
      <c r="DI856" s="451"/>
      <c r="DJ856" s="451"/>
      <c r="DK856" s="451"/>
      <c r="DL856" s="451"/>
      <c r="DM856" s="451"/>
      <c r="DN856" s="451"/>
      <c r="DO856" s="451"/>
      <c r="DP856" s="451"/>
      <c r="DQ856" s="451"/>
      <c r="DR856" s="451"/>
      <c r="DS856" s="451"/>
      <c r="DT856" s="451"/>
      <c r="DU856" s="451"/>
      <c r="DV856" s="451"/>
      <c r="DW856" s="451"/>
      <c r="DX856" s="451"/>
      <c r="DY856" s="451"/>
      <c r="DZ856" s="451"/>
      <c r="EA856" s="451"/>
      <c r="EB856" s="451"/>
      <c r="EC856" s="451"/>
      <c r="ED856" s="451"/>
      <c r="EE856" s="451"/>
      <c r="EF856" s="451"/>
      <c r="EG856" s="451"/>
      <c r="EH856" s="451"/>
      <c r="EI856" s="451"/>
      <c r="EJ856" s="451"/>
      <c r="EK856" s="451"/>
      <c r="EL856" s="451"/>
      <c r="EM856" s="451"/>
      <c r="EN856" s="451"/>
      <c r="EO856" s="451"/>
      <c r="EP856" s="451"/>
      <c r="EQ856" s="451"/>
      <c r="ER856" s="451"/>
      <c r="ES856" s="451"/>
      <c r="ET856" s="451"/>
      <c r="EU856" s="451"/>
      <c r="EV856" s="451"/>
      <c r="EW856" s="451"/>
      <c r="EX856" s="451"/>
      <c r="EY856" s="451"/>
      <c r="EZ856" s="451"/>
      <c r="FA856" s="451"/>
      <c r="FB856" s="451"/>
      <c r="FC856" s="451"/>
      <c r="FD856" s="451"/>
      <c r="FE856" s="451"/>
      <c r="FF856" s="451"/>
      <c r="FG856" s="451"/>
      <c r="FH856" s="451"/>
      <c r="FI856" s="451"/>
      <c r="FJ856" s="451"/>
      <c r="FK856" s="451"/>
      <c r="FL856" s="451"/>
      <c r="FM856" s="451"/>
      <c r="FN856" s="451"/>
    </row>
    <row r="857" spans="1:170" ht="15.75" customHeight="1">
      <c r="A857" s="451"/>
      <c r="B857" s="451"/>
      <c r="C857" s="451"/>
      <c r="D857" s="451"/>
      <c r="E857" s="451"/>
      <c r="F857" s="451"/>
      <c r="G857" s="451"/>
      <c r="H857" s="451"/>
      <c r="I857" s="451"/>
      <c r="J857" s="451"/>
      <c r="K857" s="451"/>
      <c r="L857" s="451"/>
      <c r="M857" s="451"/>
      <c r="N857" s="451"/>
      <c r="O857" s="451"/>
      <c r="P857" s="451"/>
      <c r="Q857" s="451"/>
      <c r="R857" s="451"/>
      <c r="S857" s="451"/>
      <c r="T857" s="451"/>
      <c r="U857" s="451"/>
      <c r="V857" s="451"/>
      <c r="W857" s="451"/>
      <c r="X857" s="451"/>
      <c r="Y857" s="451"/>
      <c r="Z857" s="451"/>
      <c r="AA857" s="451"/>
      <c r="AB857" s="451"/>
      <c r="AC857" s="451"/>
      <c r="AD857" s="451"/>
      <c r="AE857" s="451"/>
      <c r="AF857" s="451"/>
      <c r="AG857" s="451"/>
      <c r="AH857" s="451"/>
      <c r="AI857" s="451"/>
      <c r="AJ857" s="451"/>
      <c r="AK857" s="451"/>
      <c r="AL857" s="451"/>
      <c r="AM857" s="451"/>
      <c r="AN857" s="451"/>
      <c r="AO857" s="451"/>
      <c r="AP857" s="451"/>
      <c r="AQ857" s="451"/>
      <c r="AR857" s="451"/>
      <c r="AS857" s="451"/>
      <c r="AT857" s="451"/>
      <c r="AU857" s="451"/>
      <c r="AV857" s="451"/>
      <c r="AW857" s="451"/>
      <c r="AX857" s="451"/>
      <c r="AY857" s="451"/>
      <c r="AZ857" s="451"/>
      <c r="BA857" s="451"/>
      <c r="BB857" s="451"/>
      <c r="BC857" s="451"/>
      <c r="BD857" s="451"/>
      <c r="BE857" s="451"/>
      <c r="BF857" s="451"/>
      <c r="BG857" s="451"/>
      <c r="BH857" s="451"/>
      <c r="BI857" s="451"/>
      <c r="BJ857" s="451"/>
      <c r="BK857" s="451"/>
      <c r="BL857" s="451"/>
      <c r="BM857" s="451"/>
      <c r="BN857" s="451"/>
      <c r="BO857" s="451"/>
      <c r="BP857" s="451"/>
      <c r="BQ857" s="451"/>
      <c r="BR857" s="451"/>
      <c r="BS857" s="451"/>
      <c r="BT857" s="451"/>
      <c r="BU857" s="451"/>
      <c r="BV857" s="451"/>
      <c r="BW857" s="451"/>
      <c r="BX857" s="451"/>
      <c r="BY857" s="451"/>
      <c r="BZ857" s="451"/>
      <c r="CA857" s="451"/>
      <c r="CB857" s="451"/>
      <c r="CC857" s="451"/>
      <c r="CD857" s="451"/>
      <c r="CE857" s="451"/>
      <c r="CF857" s="451"/>
      <c r="CG857" s="451"/>
      <c r="CH857" s="451"/>
      <c r="CI857" s="451"/>
      <c r="CJ857" s="451"/>
      <c r="CK857" s="451"/>
      <c r="CL857" s="451"/>
      <c r="CM857" s="451"/>
      <c r="CN857" s="451"/>
      <c r="CO857" s="451"/>
      <c r="CP857" s="451"/>
      <c r="CQ857" s="451"/>
      <c r="CR857" s="451"/>
      <c r="CS857" s="451"/>
      <c r="CT857" s="451"/>
      <c r="CU857" s="451"/>
      <c r="CV857" s="451"/>
      <c r="CW857" s="451"/>
      <c r="CX857" s="451"/>
      <c r="CY857" s="451"/>
      <c r="CZ857" s="451"/>
      <c r="DA857" s="451"/>
      <c r="DB857" s="451"/>
      <c r="DC857" s="451"/>
      <c r="DD857" s="451"/>
      <c r="DE857" s="451"/>
      <c r="DF857" s="451"/>
      <c r="DG857" s="451"/>
      <c r="DH857" s="451"/>
      <c r="DI857" s="451"/>
      <c r="DJ857" s="451"/>
      <c r="DK857" s="451"/>
      <c r="DL857" s="451"/>
      <c r="DM857" s="451"/>
      <c r="DN857" s="451"/>
      <c r="DO857" s="451"/>
      <c r="DP857" s="451"/>
      <c r="DQ857" s="451"/>
      <c r="DR857" s="451"/>
      <c r="DS857" s="451"/>
      <c r="DT857" s="451"/>
      <c r="DU857" s="451"/>
      <c r="DV857" s="451"/>
      <c r="DW857" s="451"/>
      <c r="DX857" s="451"/>
      <c r="DY857" s="451"/>
      <c r="DZ857" s="451"/>
      <c r="EA857" s="451"/>
      <c r="EB857" s="451"/>
      <c r="EC857" s="451"/>
      <c r="ED857" s="451"/>
      <c r="EE857" s="451"/>
      <c r="EF857" s="451"/>
      <c r="EG857" s="451"/>
      <c r="EH857" s="451"/>
      <c r="EI857" s="451"/>
      <c r="EJ857" s="451"/>
      <c r="EK857" s="451"/>
      <c r="EL857" s="451"/>
      <c r="EM857" s="451"/>
      <c r="EN857" s="451"/>
      <c r="EO857" s="451"/>
      <c r="EP857" s="451"/>
      <c r="EQ857" s="451"/>
      <c r="ER857" s="451"/>
      <c r="ES857" s="451"/>
      <c r="ET857" s="451"/>
      <c r="EU857" s="451"/>
      <c r="EV857" s="451"/>
      <c r="EW857" s="451"/>
      <c r="EX857" s="451"/>
      <c r="EY857" s="451"/>
      <c r="EZ857" s="451"/>
      <c r="FA857" s="451"/>
      <c r="FB857" s="451"/>
      <c r="FC857" s="451"/>
      <c r="FD857" s="451"/>
      <c r="FE857" s="451"/>
      <c r="FF857" s="451"/>
      <c r="FG857" s="451"/>
      <c r="FH857" s="451"/>
      <c r="FI857" s="451"/>
      <c r="FJ857" s="451"/>
      <c r="FK857" s="451"/>
      <c r="FL857" s="451"/>
      <c r="FM857" s="451"/>
      <c r="FN857" s="451"/>
    </row>
    <row r="858" spans="1:170" ht="15.75" customHeight="1">
      <c r="A858" s="451"/>
      <c r="B858" s="451"/>
      <c r="C858" s="451"/>
      <c r="D858" s="451"/>
      <c r="E858" s="451"/>
      <c r="F858" s="451"/>
      <c r="G858" s="451"/>
      <c r="H858" s="451"/>
      <c r="I858" s="451"/>
      <c r="J858" s="451"/>
      <c r="K858" s="451"/>
      <c r="L858" s="451"/>
      <c r="M858" s="451"/>
      <c r="N858" s="451"/>
      <c r="O858" s="451"/>
      <c r="P858" s="451"/>
      <c r="Q858" s="451"/>
      <c r="R858" s="451"/>
      <c r="S858" s="451"/>
      <c r="T858" s="451"/>
      <c r="U858" s="451"/>
      <c r="V858" s="451"/>
      <c r="W858" s="451"/>
      <c r="X858" s="451"/>
      <c r="Y858" s="451"/>
      <c r="Z858" s="451"/>
      <c r="AA858" s="451"/>
      <c r="AB858" s="451"/>
      <c r="AC858" s="451"/>
      <c r="AD858" s="451"/>
      <c r="AE858" s="451"/>
      <c r="AF858" s="451"/>
      <c r="AG858" s="451"/>
      <c r="AH858" s="451"/>
      <c r="AI858" s="451"/>
      <c r="AJ858" s="451"/>
      <c r="AK858" s="451"/>
      <c r="AL858" s="451"/>
      <c r="AM858" s="451"/>
      <c r="AN858" s="451"/>
      <c r="AO858" s="451"/>
      <c r="AP858" s="451"/>
      <c r="AQ858" s="451"/>
      <c r="AR858" s="451"/>
      <c r="AS858" s="451"/>
      <c r="AT858" s="451"/>
      <c r="AU858" s="451"/>
      <c r="AV858" s="451"/>
      <c r="AW858" s="451"/>
      <c r="AX858" s="451"/>
      <c r="AY858" s="451"/>
      <c r="AZ858" s="451"/>
      <c r="BA858" s="451"/>
      <c r="BB858" s="451"/>
      <c r="BC858" s="451"/>
      <c r="BD858" s="451"/>
      <c r="BE858" s="451"/>
      <c r="BF858" s="451"/>
      <c r="BG858" s="451"/>
      <c r="BH858" s="451"/>
      <c r="BI858" s="451"/>
      <c r="BJ858" s="451"/>
      <c r="BK858" s="451"/>
      <c r="BL858" s="451"/>
      <c r="BM858" s="451"/>
      <c r="BN858" s="451"/>
      <c r="BO858" s="451"/>
      <c r="BP858" s="451"/>
      <c r="BQ858" s="451"/>
      <c r="BR858" s="451"/>
      <c r="BS858" s="451"/>
      <c r="BT858" s="451"/>
      <c r="BU858" s="451"/>
      <c r="BV858" s="451"/>
      <c r="BW858" s="451"/>
      <c r="BX858" s="451"/>
      <c r="BY858" s="451"/>
      <c r="BZ858" s="451"/>
      <c r="CA858" s="451"/>
      <c r="CB858" s="451"/>
      <c r="CC858" s="451"/>
      <c r="CD858" s="451"/>
      <c r="CE858" s="451"/>
      <c r="CF858" s="451"/>
      <c r="CG858" s="451"/>
      <c r="CH858" s="451"/>
      <c r="CI858" s="451"/>
      <c r="CJ858" s="451"/>
      <c r="CK858" s="451"/>
      <c r="CL858" s="451"/>
      <c r="CM858" s="451"/>
      <c r="CN858" s="451"/>
      <c r="CO858" s="451"/>
      <c r="CP858" s="451"/>
      <c r="CQ858" s="451"/>
      <c r="CR858" s="451"/>
      <c r="CS858" s="451"/>
      <c r="CT858" s="451"/>
      <c r="CU858" s="451"/>
      <c r="CV858" s="451"/>
      <c r="CW858" s="451"/>
      <c r="CX858" s="451"/>
      <c r="CY858" s="451"/>
      <c r="CZ858" s="451"/>
      <c r="DA858" s="451"/>
      <c r="DB858" s="451"/>
      <c r="DC858" s="451"/>
      <c r="DD858" s="451"/>
      <c r="DE858" s="451"/>
      <c r="DF858" s="451"/>
      <c r="DG858" s="451"/>
      <c r="DH858" s="451"/>
      <c r="DI858" s="451"/>
      <c r="DJ858" s="451"/>
      <c r="DK858" s="451"/>
      <c r="DL858" s="451"/>
      <c r="DM858" s="451"/>
      <c r="DN858" s="451"/>
      <c r="DO858" s="451"/>
      <c r="DP858" s="451"/>
      <c r="DQ858" s="451"/>
      <c r="DR858" s="451"/>
      <c r="DS858" s="451"/>
      <c r="DT858" s="451"/>
      <c r="DU858" s="451"/>
      <c r="DV858" s="451"/>
      <c r="DW858" s="451"/>
      <c r="DX858" s="451"/>
      <c r="DY858" s="451"/>
      <c r="DZ858" s="451"/>
      <c r="EA858" s="451"/>
      <c r="EB858" s="451"/>
      <c r="EC858" s="451"/>
      <c r="ED858" s="451"/>
      <c r="EE858" s="451"/>
      <c r="EF858" s="451"/>
      <c r="EG858" s="451"/>
      <c r="EH858" s="451"/>
      <c r="EI858" s="451"/>
      <c r="EJ858" s="451"/>
      <c r="EK858" s="451"/>
      <c r="EL858" s="451"/>
      <c r="EM858" s="451"/>
      <c r="EN858" s="451"/>
      <c r="EO858" s="451"/>
      <c r="EP858" s="451"/>
      <c r="EQ858" s="451"/>
      <c r="ER858" s="451"/>
      <c r="ES858" s="451"/>
      <c r="ET858" s="451"/>
      <c r="EU858" s="451"/>
      <c r="EV858" s="451"/>
      <c r="EW858" s="451"/>
      <c r="EX858" s="451"/>
      <c r="EY858" s="451"/>
      <c r="EZ858" s="451"/>
      <c r="FA858" s="451"/>
      <c r="FB858" s="451"/>
      <c r="FC858" s="451"/>
      <c r="FD858" s="451"/>
      <c r="FE858" s="451"/>
      <c r="FF858" s="451"/>
      <c r="FG858" s="451"/>
      <c r="FH858" s="451"/>
      <c r="FI858" s="451"/>
      <c r="FJ858" s="451"/>
      <c r="FK858" s="451"/>
      <c r="FL858" s="451"/>
      <c r="FM858" s="451"/>
      <c r="FN858" s="451"/>
    </row>
    <row r="859" spans="1:170" ht="15.75" customHeight="1">
      <c r="A859" s="451"/>
      <c r="B859" s="451"/>
      <c r="C859" s="451"/>
      <c r="D859" s="451"/>
      <c r="E859" s="451"/>
      <c r="F859" s="451"/>
      <c r="G859" s="451"/>
      <c r="H859" s="451"/>
      <c r="I859" s="451"/>
      <c r="J859" s="451"/>
      <c r="K859" s="451"/>
      <c r="L859" s="451"/>
      <c r="M859" s="451"/>
      <c r="N859" s="451"/>
      <c r="O859" s="451"/>
      <c r="P859" s="451"/>
      <c r="Q859" s="451"/>
      <c r="R859" s="451"/>
      <c r="S859" s="451"/>
      <c r="T859" s="451"/>
      <c r="U859" s="451"/>
      <c r="V859" s="451"/>
      <c r="W859" s="451"/>
      <c r="X859" s="451"/>
      <c r="Y859" s="451"/>
      <c r="Z859" s="451"/>
      <c r="AA859" s="451"/>
      <c r="AB859" s="451"/>
      <c r="AC859" s="451"/>
      <c r="AD859" s="451"/>
      <c r="AE859" s="451"/>
      <c r="AF859" s="451"/>
      <c r="AG859" s="451"/>
      <c r="AH859" s="451"/>
      <c r="AI859" s="451"/>
      <c r="AJ859" s="451"/>
      <c r="AK859" s="451"/>
      <c r="AL859" s="451"/>
      <c r="AM859" s="451"/>
      <c r="AN859" s="451"/>
      <c r="AO859" s="451"/>
      <c r="AP859" s="451"/>
      <c r="AQ859" s="451"/>
      <c r="AR859" s="451"/>
      <c r="AS859" s="451"/>
      <c r="AT859" s="451"/>
      <c r="AU859" s="451"/>
      <c r="AV859" s="451"/>
      <c r="AW859" s="451"/>
      <c r="AX859" s="451"/>
      <c r="AY859" s="451"/>
      <c r="AZ859" s="451"/>
      <c r="BA859" s="451"/>
      <c r="BB859" s="451"/>
      <c r="BC859" s="451"/>
      <c r="BD859" s="451"/>
      <c r="BE859" s="451"/>
      <c r="BF859" s="451"/>
      <c r="BG859" s="451"/>
      <c r="BH859" s="451"/>
      <c r="BI859" s="451"/>
      <c r="BJ859" s="451"/>
      <c r="BK859" s="451"/>
      <c r="BL859" s="451"/>
      <c r="BM859" s="451"/>
      <c r="BN859" s="451"/>
      <c r="BO859" s="451"/>
      <c r="BP859" s="451"/>
      <c r="BQ859" s="451"/>
      <c r="BR859" s="451"/>
      <c r="BS859" s="451"/>
      <c r="BT859" s="451"/>
      <c r="BU859" s="451"/>
      <c r="BV859" s="451"/>
      <c r="BW859" s="451"/>
      <c r="BX859" s="451"/>
      <c r="BY859" s="451"/>
      <c r="BZ859" s="451"/>
      <c r="CA859" s="451"/>
      <c r="CB859" s="451"/>
      <c r="CC859" s="451"/>
      <c r="CD859" s="451"/>
      <c r="CE859" s="451"/>
      <c r="CF859" s="451"/>
      <c r="CG859" s="451"/>
      <c r="CH859" s="451"/>
      <c r="CI859" s="451"/>
      <c r="CJ859" s="451"/>
      <c r="CK859" s="451"/>
      <c r="CL859" s="451"/>
      <c r="CM859" s="451"/>
      <c r="CN859" s="451"/>
      <c r="CO859" s="451"/>
      <c r="CP859" s="451"/>
      <c r="CQ859" s="451"/>
      <c r="CR859" s="451"/>
      <c r="CS859" s="451"/>
      <c r="CT859" s="451"/>
      <c r="CU859" s="451"/>
      <c r="CV859" s="451"/>
      <c r="CW859" s="451"/>
      <c r="CX859" s="451"/>
      <c r="CY859" s="451"/>
      <c r="CZ859" s="451"/>
      <c r="DA859" s="451"/>
      <c r="DB859" s="451"/>
      <c r="DC859" s="451"/>
      <c r="DD859" s="451"/>
      <c r="DE859" s="451"/>
      <c r="DF859" s="451"/>
      <c r="DG859" s="451"/>
      <c r="DH859" s="451"/>
      <c r="DI859" s="451"/>
      <c r="DJ859" s="451"/>
      <c r="DK859" s="451"/>
      <c r="DL859" s="451"/>
      <c r="DM859" s="451"/>
      <c r="DN859" s="451"/>
      <c r="DO859" s="451"/>
      <c r="DP859" s="451"/>
      <c r="DQ859" s="451"/>
      <c r="DR859" s="451"/>
      <c r="DS859" s="451"/>
      <c r="DT859" s="451"/>
      <c r="DU859" s="451"/>
      <c r="DV859" s="451"/>
      <c r="DW859" s="451"/>
      <c r="DX859" s="451"/>
      <c r="DY859" s="451"/>
      <c r="DZ859" s="451"/>
      <c r="EA859" s="451"/>
      <c r="EB859" s="451"/>
      <c r="EC859" s="451"/>
      <c r="ED859" s="451"/>
      <c r="EE859" s="451"/>
      <c r="EF859" s="451"/>
      <c r="EG859" s="451"/>
      <c r="EH859" s="451"/>
      <c r="EI859" s="451"/>
      <c r="EJ859" s="451"/>
      <c r="EK859" s="451"/>
      <c r="EL859" s="451"/>
      <c r="EM859" s="451"/>
      <c r="EN859" s="451"/>
      <c r="EO859" s="451"/>
      <c r="EP859" s="451"/>
      <c r="EQ859" s="451"/>
      <c r="ER859" s="451"/>
      <c r="ES859" s="451"/>
      <c r="ET859" s="451"/>
      <c r="EU859" s="451"/>
      <c r="EV859" s="451"/>
      <c r="EW859" s="451"/>
      <c r="EX859" s="451"/>
      <c r="EY859" s="451"/>
      <c r="EZ859" s="451"/>
      <c r="FA859" s="451"/>
      <c r="FB859" s="451"/>
      <c r="FC859" s="451"/>
      <c r="FD859" s="451"/>
      <c r="FE859" s="451"/>
      <c r="FF859" s="451"/>
      <c r="FG859" s="451"/>
      <c r="FH859" s="451"/>
      <c r="FI859" s="451"/>
      <c r="FJ859" s="451"/>
      <c r="FK859" s="451"/>
      <c r="FL859" s="451"/>
      <c r="FM859" s="451"/>
      <c r="FN859" s="451"/>
    </row>
    <row r="860" spans="1:170" ht="15.75" customHeight="1">
      <c r="A860" s="451"/>
      <c r="B860" s="451"/>
      <c r="C860" s="451"/>
      <c r="D860" s="451"/>
      <c r="E860" s="451"/>
      <c r="F860" s="451"/>
      <c r="G860" s="451"/>
      <c r="H860" s="451"/>
      <c r="I860" s="451"/>
      <c r="J860" s="451"/>
      <c r="K860" s="451"/>
      <c r="L860" s="451"/>
      <c r="M860" s="451"/>
      <c r="N860" s="451"/>
      <c r="O860" s="451"/>
      <c r="P860" s="451"/>
      <c r="Q860" s="451"/>
      <c r="R860" s="451"/>
      <c r="S860" s="451"/>
      <c r="T860" s="451"/>
      <c r="U860" s="451"/>
      <c r="V860" s="451"/>
      <c r="W860" s="451"/>
      <c r="X860" s="451"/>
      <c r="Y860" s="451"/>
      <c r="Z860" s="451"/>
      <c r="AA860" s="451"/>
      <c r="AB860" s="451"/>
      <c r="AC860" s="451"/>
      <c r="AD860" s="451"/>
      <c r="AE860" s="451"/>
      <c r="AF860" s="451"/>
      <c r="AG860" s="451"/>
      <c r="AH860" s="451"/>
      <c r="AI860" s="451"/>
      <c r="AJ860" s="451"/>
      <c r="AK860" s="451"/>
      <c r="AL860" s="451"/>
      <c r="AM860" s="451"/>
      <c r="AN860" s="451"/>
      <c r="AO860" s="451"/>
      <c r="AP860" s="451"/>
      <c r="AQ860" s="451"/>
      <c r="AR860" s="451"/>
      <c r="AS860" s="451"/>
      <c r="AT860" s="451"/>
      <c r="AU860" s="451"/>
      <c r="AV860" s="451"/>
      <c r="AW860" s="451"/>
      <c r="AX860" s="451"/>
      <c r="AY860" s="451"/>
      <c r="AZ860" s="451"/>
      <c r="BA860" s="451"/>
      <c r="BB860" s="451"/>
      <c r="BC860" s="451"/>
      <c r="BD860" s="451"/>
      <c r="BE860" s="451"/>
      <c r="BF860" s="451"/>
      <c r="BG860" s="451"/>
      <c r="BH860" s="451"/>
      <c r="BI860" s="451"/>
      <c r="BJ860" s="451"/>
      <c r="BK860" s="451"/>
      <c r="BL860" s="451"/>
      <c r="BM860" s="451"/>
      <c r="BN860" s="451"/>
      <c r="BO860" s="451"/>
      <c r="BP860" s="451"/>
      <c r="BQ860" s="451"/>
      <c r="BR860" s="451"/>
      <c r="BS860" s="451"/>
      <c r="BT860" s="451"/>
      <c r="BU860" s="451"/>
      <c r="BV860" s="451"/>
      <c r="BW860" s="451"/>
      <c r="BX860" s="451"/>
      <c r="BY860" s="451"/>
      <c r="BZ860" s="451"/>
      <c r="CA860" s="451"/>
      <c r="CB860" s="451"/>
      <c r="CC860" s="451"/>
      <c r="CD860" s="451"/>
      <c r="CE860" s="451"/>
      <c r="CF860" s="451"/>
      <c r="CG860" s="451"/>
      <c r="CH860" s="451"/>
      <c r="CI860" s="451"/>
      <c r="CJ860" s="451"/>
      <c r="CK860" s="451"/>
      <c r="CL860" s="451"/>
      <c r="CM860" s="451"/>
      <c r="CN860" s="451"/>
      <c r="CO860" s="451"/>
      <c r="CP860" s="451"/>
      <c r="CQ860" s="451"/>
      <c r="CR860" s="451"/>
      <c r="CS860" s="451"/>
      <c r="CT860" s="451"/>
      <c r="CU860" s="451"/>
      <c r="CV860" s="451"/>
      <c r="CW860" s="451"/>
      <c r="CX860" s="451"/>
      <c r="CY860" s="451"/>
      <c r="CZ860" s="451"/>
      <c r="DA860" s="451"/>
      <c r="DB860" s="451"/>
      <c r="DC860" s="451"/>
      <c r="DD860" s="451"/>
      <c r="DE860" s="451"/>
      <c r="DF860" s="451"/>
      <c r="DG860" s="451"/>
      <c r="DH860" s="451"/>
      <c r="DI860" s="451"/>
      <c r="DJ860" s="451"/>
      <c r="DK860" s="451"/>
      <c r="DL860" s="451"/>
      <c r="DM860" s="451"/>
      <c r="DN860" s="451"/>
      <c r="DO860" s="451"/>
      <c r="DP860" s="451"/>
      <c r="DQ860" s="451"/>
      <c r="DR860" s="451"/>
      <c r="DS860" s="451"/>
      <c r="DT860" s="451"/>
      <c r="DU860" s="451"/>
      <c r="DV860" s="451"/>
      <c r="DW860" s="451"/>
      <c r="DX860" s="451"/>
      <c r="DY860" s="451"/>
      <c r="DZ860" s="451"/>
      <c r="EA860" s="451"/>
      <c r="EB860" s="451"/>
      <c r="EC860" s="451"/>
      <c r="ED860" s="451"/>
      <c r="EE860" s="451"/>
      <c r="EF860" s="451"/>
      <c r="EG860" s="451"/>
      <c r="EH860" s="451"/>
      <c r="EI860" s="451"/>
      <c r="EJ860" s="451"/>
      <c r="EK860" s="451"/>
      <c r="EL860" s="451"/>
      <c r="EM860" s="451"/>
      <c r="EN860" s="451"/>
      <c r="EO860" s="451"/>
      <c r="EP860" s="451"/>
      <c r="EQ860" s="451"/>
      <c r="ER860" s="451"/>
      <c r="ES860" s="451"/>
      <c r="ET860" s="451"/>
      <c r="EU860" s="451"/>
      <c r="EV860" s="451"/>
      <c r="EW860" s="451"/>
      <c r="EX860" s="451"/>
      <c r="EY860" s="451"/>
      <c r="EZ860" s="451"/>
      <c r="FA860" s="451"/>
      <c r="FB860" s="451"/>
      <c r="FC860" s="451"/>
      <c r="FD860" s="451"/>
      <c r="FE860" s="451"/>
      <c r="FF860" s="451"/>
      <c r="FG860" s="451"/>
      <c r="FH860" s="451"/>
      <c r="FI860" s="451"/>
      <c r="FJ860" s="451"/>
      <c r="FK860" s="451"/>
      <c r="FL860" s="451"/>
      <c r="FM860" s="451"/>
      <c r="FN860" s="451"/>
    </row>
    <row r="861" spans="1:170" ht="15.75" customHeight="1">
      <c r="A861" s="451"/>
      <c r="B861" s="451"/>
      <c r="C861" s="451"/>
      <c r="D861" s="451"/>
      <c r="E861" s="451"/>
      <c r="F861" s="451"/>
      <c r="G861" s="451"/>
      <c r="H861" s="451"/>
      <c r="I861" s="451"/>
      <c r="J861" s="451"/>
      <c r="K861" s="451"/>
      <c r="L861" s="451"/>
      <c r="M861" s="451"/>
      <c r="N861" s="451"/>
      <c r="O861" s="451"/>
      <c r="P861" s="451"/>
      <c r="Q861" s="451"/>
      <c r="R861" s="451"/>
      <c r="S861" s="451"/>
      <c r="T861" s="451"/>
      <c r="U861" s="451"/>
      <c r="V861" s="451"/>
      <c r="W861" s="451"/>
      <c r="X861" s="451"/>
      <c r="Y861" s="451"/>
      <c r="Z861" s="451"/>
      <c r="AA861" s="451"/>
      <c r="AB861" s="451"/>
      <c r="AC861" s="451"/>
      <c r="AD861" s="451"/>
      <c r="AE861" s="451"/>
      <c r="AF861" s="451"/>
      <c r="AG861" s="451"/>
      <c r="AH861" s="451"/>
      <c r="AI861" s="451"/>
      <c r="AJ861" s="451"/>
      <c r="AK861" s="451"/>
      <c r="AL861" s="451"/>
      <c r="AM861" s="451"/>
      <c r="AN861" s="451"/>
      <c r="AO861" s="451"/>
      <c r="AP861" s="451"/>
      <c r="AQ861" s="451"/>
      <c r="AR861" s="451"/>
      <c r="AS861" s="451"/>
      <c r="AT861" s="451"/>
      <c r="AU861" s="451"/>
      <c r="AV861" s="451"/>
      <c r="AW861" s="451"/>
      <c r="AX861" s="451"/>
      <c r="AY861" s="451"/>
      <c r="AZ861" s="451"/>
      <c r="BA861" s="451"/>
      <c r="BB861" s="451"/>
      <c r="BC861" s="451"/>
      <c r="BD861" s="451"/>
      <c r="BE861" s="451"/>
      <c r="BF861" s="451"/>
      <c r="BG861" s="451"/>
      <c r="BH861" s="451"/>
      <c r="BI861" s="451"/>
      <c r="BJ861" s="451"/>
      <c r="BK861" s="451"/>
      <c r="BL861" s="451"/>
      <c r="BM861" s="451"/>
      <c r="BN861" s="451"/>
      <c r="BO861" s="451"/>
      <c r="BP861" s="451"/>
      <c r="BQ861" s="451"/>
      <c r="BR861" s="451"/>
      <c r="BS861" s="451"/>
      <c r="BT861" s="451"/>
      <c r="BU861" s="451"/>
      <c r="BV861" s="451"/>
      <c r="BW861" s="451"/>
      <c r="BX861" s="451"/>
      <c r="BY861" s="451"/>
      <c r="BZ861" s="451"/>
      <c r="CA861" s="451"/>
      <c r="CB861" s="451"/>
      <c r="CC861" s="451"/>
      <c r="CD861" s="451"/>
      <c r="CE861" s="451"/>
      <c r="CF861" s="451"/>
      <c r="CG861" s="451"/>
      <c r="CH861" s="451"/>
      <c r="CI861" s="451"/>
      <c r="CJ861" s="451"/>
      <c r="CK861" s="451"/>
      <c r="CL861" s="451"/>
      <c r="CM861" s="451"/>
      <c r="CN861" s="451"/>
      <c r="CO861" s="451"/>
      <c r="CP861" s="451"/>
      <c r="CQ861" s="451"/>
      <c r="CR861" s="451"/>
      <c r="CS861" s="451"/>
      <c r="CT861" s="451"/>
      <c r="CU861" s="451"/>
      <c r="CV861" s="451"/>
      <c r="CW861" s="451"/>
      <c r="CX861" s="451"/>
      <c r="CY861" s="451"/>
      <c r="CZ861" s="451"/>
      <c r="DA861" s="451"/>
      <c r="DB861" s="451"/>
      <c r="DC861" s="451"/>
      <c r="DD861" s="451"/>
      <c r="DE861" s="451"/>
      <c r="DF861" s="451"/>
      <c r="DG861" s="451"/>
      <c r="DH861" s="451"/>
      <c r="DI861" s="451"/>
      <c r="DJ861" s="451"/>
      <c r="DK861" s="451"/>
      <c r="DL861" s="451"/>
      <c r="DM861" s="451"/>
      <c r="DN861" s="451"/>
      <c r="DO861" s="451"/>
      <c r="DP861" s="451"/>
      <c r="DQ861" s="451"/>
      <c r="DR861" s="451"/>
      <c r="DS861" s="451"/>
      <c r="DT861" s="451"/>
      <c r="DU861" s="451"/>
      <c r="DV861" s="451"/>
      <c r="DW861" s="451"/>
      <c r="DX861" s="451"/>
      <c r="DY861" s="451"/>
      <c r="DZ861" s="451"/>
      <c r="EA861" s="451"/>
      <c r="EB861" s="451"/>
      <c r="EC861" s="451"/>
      <c r="ED861" s="451"/>
      <c r="EE861" s="451"/>
      <c r="EF861" s="451"/>
      <c r="EG861" s="451"/>
      <c r="EH861" s="451"/>
      <c r="EI861" s="451"/>
      <c r="EJ861" s="451"/>
      <c r="EK861" s="451"/>
      <c r="EL861" s="451"/>
      <c r="EM861" s="451"/>
      <c r="EN861" s="451"/>
      <c r="EO861" s="451"/>
      <c r="EP861" s="451"/>
      <c r="EQ861" s="451"/>
      <c r="ER861" s="451"/>
      <c r="ES861" s="451"/>
      <c r="ET861" s="451"/>
      <c r="EU861" s="451"/>
      <c r="EV861" s="451"/>
      <c r="EW861" s="451"/>
      <c r="EX861" s="451"/>
      <c r="EY861" s="451"/>
      <c r="EZ861" s="451"/>
      <c r="FA861" s="451"/>
      <c r="FB861" s="451"/>
      <c r="FC861" s="451"/>
      <c r="FD861" s="451"/>
      <c r="FE861" s="451"/>
      <c r="FF861" s="451"/>
      <c r="FG861" s="451"/>
      <c r="FH861" s="451"/>
      <c r="FI861" s="451"/>
      <c r="FJ861" s="451"/>
      <c r="FK861" s="451"/>
      <c r="FL861" s="451"/>
      <c r="FM861" s="451"/>
      <c r="FN861" s="451"/>
    </row>
    <row r="862" spans="1:170" ht="15.75" customHeight="1">
      <c r="A862" s="451"/>
      <c r="B862" s="451"/>
      <c r="C862" s="451"/>
      <c r="D862" s="451"/>
      <c r="E862" s="451"/>
      <c r="F862" s="451"/>
      <c r="G862" s="451"/>
      <c r="H862" s="451"/>
      <c r="I862" s="451"/>
      <c r="J862" s="451"/>
      <c r="K862" s="451"/>
      <c r="L862" s="451"/>
      <c r="M862" s="451"/>
      <c r="N862" s="451"/>
      <c r="O862" s="451"/>
      <c r="P862" s="451"/>
      <c r="Q862" s="451"/>
      <c r="R862" s="451"/>
      <c r="S862" s="451"/>
      <c r="T862" s="451"/>
      <c r="U862" s="451"/>
      <c r="V862" s="451"/>
      <c r="W862" s="451"/>
      <c r="X862" s="451"/>
      <c r="Y862" s="451"/>
      <c r="Z862" s="451"/>
      <c r="AA862" s="451"/>
      <c r="AB862" s="451"/>
      <c r="AC862" s="451"/>
      <c r="AD862" s="451"/>
      <c r="AE862" s="451"/>
      <c r="AF862" s="451"/>
      <c r="AG862" s="451"/>
      <c r="AH862" s="451"/>
      <c r="AI862" s="451"/>
      <c r="AJ862" s="451"/>
      <c r="AK862" s="451"/>
      <c r="AL862" s="451"/>
      <c r="AM862" s="451"/>
      <c r="AN862" s="451"/>
      <c r="AO862" s="451"/>
      <c r="AP862" s="451"/>
      <c r="AQ862" s="451"/>
      <c r="AR862" s="451"/>
      <c r="AS862" s="451"/>
      <c r="AT862" s="451"/>
      <c r="AU862" s="451"/>
      <c r="AV862" s="451"/>
      <c r="AW862" s="451"/>
      <c r="AX862" s="451"/>
      <c r="AY862" s="451"/>
      <c r="AZ862" s="451"/>
      <c r="BA862" s="451"/>
      <c r="BB862" s="451"/>
      <c r="BC862" s="451"/>
      <c r="BD862" s="451"/>
      <c r="BE862" s="451"/>
      <c r="BF862" s="451"/>
      <c r="BG862" s="451"/>
      <c r="BH862" s="451"/>
      <c r="BI862" s="451"/>
      <c r="BJ862" s="451"/>
      <c r="BK862" s="451"/>
      <c r="BL862" s="451"/>
      <c r="BM862" s="451"/>
      <c r="BN862" s="451"/>
      <c r="BO862" s="451"/>
      <c r="BP862" s="451"/>
      <c r="BQ862" s="451"/>
      <c r="BR862" s="451"/>
      <c r="BS862" s="451"/>
      <c r="BT862" s="451"/>
      <c r="BU862" s="451"/>
      <c r="BV862" s="451"/>
      <c r="BW862" s="451"/>
      <c r="BX862" s="451"/>
      <c r="BY862" s="451"/>
      <c r="BZ862" s="451"/>
      <c r="CA862" s="451"/>
      <c r="CB862" s="451"/>
      <c r="CC862" s="451"/>
      <c r="CD862" s="451"/>
      <c r="CE862" s="451"/>
      <c r="CF862" s="451"/>
      <c r="CG862" s="451"/>
      <c r="CH862" s="451"/>
      <c r="CI862" s="451"/>
      <c r="CJ862" s="451"/>
      <c r="CK862" s="451"/>
      <c r="CL862" s="451"/>
      <c r="CM862" s="451"/>
      <c r="CN862" s="451"/>
      <c r="CO862" s="451"/>
      <c r="CP862" s="451"/>
      <c r="CQ862" s="451"/>
      <c r="CR862" s="451"/>
      <c r="CS862" s="451"/>
      <c r="CT862" s="451"/>
      <c r="CU862" s="451"/>
      <c r="CV862" s="451"/>
      <c r="CW862" s="451"/>
      <c r="CX862" s="451"/>
      <c r="CY862" s="451"/>
      <c r="CZ862" s="451"/>
      <c r="DA862" s="451"/>
      <c r="DB862" s="451"/>
      <c r="DC862" s="451"/>
      <c r="DD862" s="451"/>
      <c r="DE862" s="451"/>
      <c r="DF862" s="451"/>
      <c r="DG862" s="451"/>
      <c r="DH862" s="451"/>
      <c r="DI862" s="451"/>
      <c r="DJ862" s="451"/>
      <c r="DK862" s="451"/>
      <c r="DL862" s="451"/>
      <c r="DM862" s="451"/>
      <c r="DN862" s="451"/>
      <c r="DO862" s="451"/>
      <c r="DP862" s="451"/>
      <c r="DQ862" s="451"/>
      <c r="DR862" s="451"/>
      <c r="DS862" s="451"/>
      <c r="DT862" s="451"/>
      <c r="DU862" s="451"/>
      <c r="DV862" s="451"/>
      <c r="DW862" s="451"/>
      <c r="DX862" s="451"/>
      <c r="DY862" s="451"/>
      <c r="DZ862" s="451"/>
      <c r="EA862" s="451"/>
      <c r="EB862" s="451"/>
      <c r="EC862" s="451"/>
      <c r="ED862" s="451"/>
      <c r="EE862" s="451"/>
      <c r="EF862" s="451"/>
      <c r="EG862" s="451"/>
      <c r="EH862" s="451"/>
      <c r="EI862" s="451"/>
      <c r="EJ862" s="451"/>
      <c r="EK862" s="451"/>
      <c r="EL862" s="451"/>
      <c r="EM862" s="451"/>
      <c r="EN862" s="451"/>
      <c r="EO862" s="451"/>
      <c r="EP862" s="451"/>
      <c r="EQ862" s="451"/>
      <c r="ER862" s="451"/>
      <c r="ES862" s="451"/>
      <c r="ET862" s="451"/>
      <c r="EU862" s="451"/>
      <c r="EV862" s="451"/>
      <c r="EW862" s="451"/>
      <c r="EX862" s="451"/>
      <c r="EY862" s="451"/>
      <c r="EZ862" s="451"/>
      <c r="FA862" s="451"/>
      <c r="FB862" s="451"/>
      <c r="FC862" s="451"/>
      <c r="FD862" s="451"/>
      <c r="FE862" s="451"/>
      <c r="FF862" s="451"/>
      <c r="FG862" s="451"/>
      <c r="FH862" s="451"/>
      <c r="FI862" s="451"/>
      <c r="FJ862" s="451"/>
      <c r="FK862" s="451"/>
      <c r="FL862" s="451"/>
      <c r="FM862" s="451"/>
      <c r="FN862" s="451"/>
    </row>
    <row r="863" spans="1:170" ht="15.75" customHeight="1">
      <c r="A863" s="451"/>
      <c r="B863" s="451"/>
      <c r="C863" s="451"/>
      <c r="D863" s="451"/>
      <c r="E863" s="451"/>
      <c r="F863" s="451"/>
      <c r="G863" s="451"/>
      <c r="H863" s="451"/>
      <c r="I863" s="451"/>
      <c r="J863" s="451"/>
      <c r="K863" s="451"/>
      <c r="L863" s="451"/>
      <c r="M863" s="451"/>
      <c r="N863" s="451"/>
      <c r="O863" s="451"/>
      <c r="P863" s="451"/>
      <c r="Q863" s="451"/>
      <c r="R863" s="451"/>
      <c r="S863" s="451"/>
      <c r="T863" s="451"/>
      <c r="U863" s="451"/>
      <c r="V863" s="451"/>
      <c r="W863" s="451"/>
      <c r="X863" s="451"/>
      <c r="Y863" s="451"/>
      <c r="Z863" s="451"/>
      <c r="AA863" s="451"/>
      <c r="AB863" s="451"/>
      <c r="AC863" s="451"/>
      <c r="AD863" s="451"/>
      <c r="AE863" s="451"/>
      <c r="AF863" s="451"/>
      <c r="AG863" s="451"/>
      <c r="AH863" s="451"/>
      <c r="AI863" s="451"/>
      <c r="AJ863" s="451"/>
      <c r="AK863" s="451"/>
      <c r="AL863" s="451"/>
      <c r="AM863" s="451"/>
      <c r="AN863" s="451"/>
      <c r="AO863" s="451"/>
      <c r="AP863" s="451"/>
      <c r="AQ863" s="451"/>
      <c r="AR863" s="451"/>
      <c r="AS863" s="451"/>
      <c r="AT863" s="451"/>
      <c r="AU863" s="451"/>
      <c r="AV863" s="451"/>
      <c r="AW863" s="451"/>
      <c r="AX863" s="451"/>
      <c r="AY863" s="451"/>
      <c r="AZ863" s="451"/>
      <c r="BA863" s="451"/>
      <c r="BB863" s="451"/>
      <c r="BC863" s="451"/>
      <c r="BD863" s="451"/>
      <c r="BE863" s="451"/>
      <c r="BF863" s="451"/>
      <c r="BG863" s="451"/>
      <c r="BH863" s="451"/>
      <c r="BI863" s="451"/>
      <c r="BJ863" s="451"/>
      <c r="BK863" s="451"/>
      <c r="BL863" s="451"/>
      <c r="BM863" s="451"/>
      <c r="BN863" s="451"/>
      <c r="BO863" s="451"/>
      <c r="BP863" s="451"/>
      <c r="BQ863" s="451"/>
      <c r="BR863" s="451"/>
      <c r="BS863" s="451"/>
      <c r="BT863" s="451"/>
      <c r="BU863" s="451"/>
      <c r="BV863" s="451"/>
      <c r="BW863" s="451"/>
      <c r="BX863" s="451"/>
      <c r="BY863" s="451"/>
      <c r="BZ863" s="451"/>
      <c r="CA863" s="451"/>
      <c r="CB863" s="451"/>
      <c r="CC863" s="451"/>
      <c r="CD863" s="451"/>
      <c r="CE863" s="451"/>
      <c r="CF863" s="451"/>
      <c r="CG863" s="451"/>
      <c r="CH863" s="451"/>
      <c r="CI863" s="451"/>
      <c r="CJ863" s="451"/>
      <c r="CK863" s="451"/>
      <c r="CL863" s="451"/>
      <c r="CM863" s="451"/>
      <c r="CN863" s="451"/>
      <c r="CO863" s="451"/>
      <c r="CP863" s="451"/>
      <c r="CQ863" s="451"/>
      <c r="CR863" s="451"/>
      <c r="CS863" s="451"/>
      <c r="CT863" s="451"/>
      <c r="CU863" s="451"/>
      <c r="CV863" s="451"/>
      <c r="CW863" s="451"/>
      <c r="CX863" s="451"/>
      <c r="CY863" s="451"/>
      <c r="CZ863" s="451"/>
      <c r="DA863" s="451"/>
      <c r="DB863" s="451"/>
      <c r="DC863" s="451"/>
      <c r="DD863" s="451"/>
      <c r="DE863" s="451"/>
      <c r="DF863" s="451"/>
      <c r="DG863" s="451"/>
      <c r="DH863" s="451"/>
      <c r="DI863" s="451"/>
      <c r="DJ863" s="451"/>
      <c r="DK863" s="451"/>
      <c r="DL863" s="451"/>
      <c r="DM863" s="451"/>
      <c r="DN863" s="451"/>
      <c r="DO863" s="451"/>
      <c r="DP863" s="451"/>
      <c r="DQ863" s="451"/>
      <c r="DR863" s="451"/>
      <c r="DS863" s="451"/>
      <c r="DT863" s="451"/>
      <c r="DU863" s="451"/>
      <c r="DV863" s="451"/>
      <c r="DW863" s="451"/>
      <c r="DX863" s="451"/>
      <c r="DY863" s="451"/>
      <c r="DZ863" s="451"/>
      <c r="EA863" s="451"/>
      <c r="EB863" s="451"/>
      <c r="EC863" s="451"/>
      <c r="ED863" s="451"/>
      <c r="EE863" s="451"/>
      <c r="EF863" s="451"/>
      <c r="EG863" s="451"/>
      <c r="EH863" s="451"/>
      <c r="EI863" s="451"/>
      <c r="EJ863" s="451"/>
      <c r="EK863" s="451"/>
      <c r="EL863" s="451"/>
      <c r="EM863" s="451"/>
      <c r="EN863" s="451"/>
      <c r="EO863" s="451"/>
      <c r="EP863" s="451"/>
      <c r="EQ863" s="451"/>
      <c r="ER863" s="451"/>
      <c r="ES863" s="451"/>
      <c r="ET863" s="451"/>
      <c r="EU863" s="451"/>
      <c r="EV863" s="451"/>
      <c r="EW863" s="451"/>
      <c r="EX863" s="451"/>
      <c r="EY863" s="451"/>
      <c r="EZ863" s="451"/>
      <c r="FA863" s="451"/>
      <c r="FB863" s="451"/>
      <c r="FC863" s="451"/>
      <c r="FD863" s="451"/>
      <c r="FE863" s="451"/>
      <c r="FF863" s="451"/>
      <c r="FG863" s="451"/>
      <c r="FH863" s="451"/>
      <c r="FI863" s="451"/>
      <c r="FJ863" s="451"/>
      <c r="FK863" s="451"/>
      <c r="FL863" s="451"/>
      <c r="FM863" s="451"/>
      <c r="FN863" s="451"/>
    </row>
    <row r="864" spans="1:170" ht="15.75" customHeight="1">
      <c r="A864" s="451"/>
      <c r="B864" s="451"/>
      <c r="C864" s="451"/>
      <c r="D864" s="451"/>
      <c r="E864" s="451"/>
      <c r="F864" s="451"/>
      <c r="G864" s="451"/>
      <c r="H864" s="451"/>
      <c r="I864" s="451"/>
      <c r="J864" s="451"/>
      <c r="K864" s="451"/>
      <c r="L864" s="451"/>
      <c r="M864" s="451"/>
      <c r="N864" s="451"/>
      <c r="O864" s="451"/>
      <c r="P864" s="451"/>
      <c r="Q864" s="451"/>
      <c r="R864" s="451"/>
      <c r="S864" s="451"/>
      <c r="T864" s="451"/>
      <c r="U864" s="451"/>
      <c r="V864" s="451"/>
      <c r="W864" s="451"/>
      <c r="X864" s="451"/>
      <c r="Y864" s="451"/>
      <c r="Z864" s="451"/>
      <c r="AA864" s="451"/>
      <c r="AB864" s="451"/>
      <c r="AC864" s="451"/>
      <c r="AD864" s="451"/>
      <c r="AE864" s="451"/>
      <c r="AF864" s="451"/>
      <c r="AG864" s="451"/>
      <c r="AH864" s="451"/>
      <c r="AI864" s="451"/>
      <c r="AJ864" s="451"/>
      <c r="AK864" s="451"/>
      <c r="AL864" s="451"/>
      <c r="AM864" s="451"/>
      <c r="AN864" s="451"/>
      <c r="AO864" s="451"/>
      <c r="AP864" s="451"/>
      <c r="AQ864" s="451"/>
      <c r="AR864" s="451"/>
      <c r="AS864" s="451"/>
      <c r="AT864" s="451"/>
      <c r="AU864" s="451"/>
      <c r="AV864" s="451"/>
      <c r="AW864" s="451"/>
      <c r="AX864" s="451"/>
      <c r="AY864" s="451"/>
      <c r="AZ864" s="451"/>
      <c r="BA864" s="451"/>
      <c r="BB864" s="451"/>
      <c r="BC864" s="451"/>
      <c r="BD864" s="451"/>
      <c r="BE864" s="451"/>
      <c r="BF864" s="451"/>
      <c r="BG864" s="451"/>
      <c r="BH864" s="451"/>
      <c r="BI864" s="451"/>
      <c r="BJ864" s="451"/>
      <c r="BK864" s="451"/>
      <c r="BL864" s="451"/>
      <c r="BM864" s="451"/>
      <c r="BN864" s="451"/>
      <c r="BO864" s="451"/>
      <c r="BP864" s="451"/>
      <c r="BQ864" s="451"/>
      <c r="BR864" s="451"/>
      <c r="BS864" s="451"/>
      <c r="BT864" s="451"/>
      <c r="BU864" s="451"/>
      <c r="BV864" s="451"/>
      <c r="BW864" s="451"/>
      <c r="BX864" s="451"/>
      <c r="BY864" s="451"/>
      <c r="BZ864" s="451"/>
      <c r="CA864" s="451"/>
      <c r="CB864" s="451"/>
      <c r="CC864" s="451"/>
      <c r="CD864" s="451"/>
      <c r="CE864" s="451"/>
      <c r="CF864" s="451"/>
      <c r="CG864" s="451"/>
      <c r="CH864" s="451"/>
      <c r="CI864" s="451"/>
      <c r="CJ864" s="451"/>
      <c r="CK864" s="451"/>
      <c r="CL864" s="451"/>
      <c r="CM864" s="451"/>
      <c r="CN864" s="451"/>
      <c r="CO864" s="451"/>
      <c r="CP864" s="451"/>
      <c r="CQ864" s="451"/>
      <c r="CR864" s="451"/>
      <c r="CS864" s="451"/>
      <c r="CT864" s="451"/>
      <c r="CU864" s="451"/>
      <c r="CV864" s="451"/>
      <c r="CW864" s="451"/>
      <c r="CX864" s="451"/>
      <c r="CY864" s="451"/>
      <c r="CZ864" s="451"/>
      <c r="DA864" s="451"/>
      <c r="DB864" s="451"/>
      <c r="DC864" s="451"/>
      <c r="DD864" s="451"/>
      <c r="DE864" s="451"/>
      <c r="DF864" s="451"/>
      <c r="DG864" s="451"/>
      <c r="DH864" s="451"/>
      <c r="DI864" s="451"/>
      <c r="DJ864" s="451"/>
      <c r="DK864" s="451"/>
      <c r="DL864" s="451"/>
      <c r="DM864" s="451"/>
      <c r="DN864" s="451"/>
      <c r="DO864" s="451"/>
      <c r="DP864" s="451"/>
      <c r="DQ864" s="451"/>
      <c r="DR864" s="451"/>
      <c r="DS864" s="451"/>
      <c r="DT864" s="451"/>
      <c r="DU864" s="451"/>
      <c r="DV864" s="451"/>
      <c r="DW864" s="451"/>
      <c r="DX864" s="451"/>
      <c r="DY864" s="451"/>
      <c r="DZ864" s="451"/>
      <c r="EA864" s="451"/>
      <c r="EB864" s="451"/>
      <c r="EC864" s="451"/>
      <c r="ED864" s="451"/>
      <c r="EE864" s="451"/>
      <c r="EF864" s="451"/>
      <c r="EG864" s="451"/>
      <c r="EH864" s="451"/>
      <c r="EI864" s="451"/>
      <c r="EJ864" s="451"/>
      <c r="EK864" s="451"/>
      <c r="EL864" s="451"/>
      <c r="EM864" s="451"/>
      <c r="EN864" s="451"/>
      <c r="EO864" s="451"/>
      <c r="EP864" s="451"/>
      <c r="EQ864" s="451"/>
      <c r="ER864" s="451"/>
      <c r="ES864" s="451"/>
      <c r="ET864" s="451"/>
      <c r="EU864" s="451"/>
      <c r="EV864" s="451"/>
      <c r="EW864" s="451"/>
      <c r="EX864" s="451"/>
      <c r="EY864" s="451"/>
      <c r="EZ864" s="451"/>
      <c r="FA864" s="451"/>
      <c r="FB864" s="451"/>
      <c r="FC864" s="451"/>
      <c r="FD864" s="451"/>
      <c r="FE864" s="451"/>
      <c r="FF864" s="451"/>
      <c r="FG864" s="451"/>
      <c r="FH864" s="451"/>
      <c r="FI864" s="451"/>
      <c r="FJ864" s="451"/>
      <c r="FK864" s="451"/>
      <c r="FL864" s="451"/>
      <c r="FM864" s="451"/>
      <c r="FN864" s="451"/>
    </row>
    <row r="865" spans="1:170" ht="15.75" customHeight="1">
      <c r="A865" s="451"/>
      <c r="B865" s="451"/>
      <c r="C865" s="451"/>
      <c r="D865" s="451"/>
      <c r="E865" s="451"/>
      <c r="F865" s="451"/>
      <c r="G865" s="451"/>
      <c r="H865" s="451"/>
      <c r="I865" s="451"/>
      <c r="J865" s="451"/>
      <c r="K865" s="451"/>
      <c r="L865" s="451"/>
      <c r="M865" s="451"/>
      <c r="N865" s="451"/>
      <c r="O865" s="451"/>
      <c r="P865" s="451"/>
      <c r="Q865" s="451"/>
      <c r="R865" s="451"/>
      <c r="S865" s="451"/>
      <c r="T865" s="451"/>
      <c r="U865" s="451"/>
      <c r="V865" s="451"/>
      <c r="W865" s="451"/>
      <c r="X865" s="451"/>
      <c r="Y865" s="451"/>
      <c r="Z865" s="451"/>
      <c r="AA865" s="451"/>
      <c r="AB865" s="451"/>
      <c r="AC865" s="451"/>
      <c r="AD865" s="451"/>
      <c r="AE865" s="451"/>
      <c r="AF865" s="451"/>
      <c r="AG865" s="451"/>
      <c r="AH865" s="451"/>
      <c r="AI865" s="451"/>
      <c r="AJ865" s="451"/>
      <c r="AK865" s="451"/>
      <c r="AL865" s="451"/>
      <c r="AM865" s="451"/>
      <c r="AN865" s="451"/>
      <c r="AO865" s="451"/>
      <c r="AP865" s="451"/>
      <c r="AQ865" s="451"/>
      <c r="AR865" s="451"/>
      <c r="AS865" s="451"/>
      <c r="AT865" s="451"/>
      <c r="AU865" s="451"/>
      <c r="AV865" s="451"/>
      <c r="AW865" s="451"/>
      <c r="AX865" s="451"/>
      <c r="AY865" s="451"/>
      <c r="AZ865" s="451"/>
      <c r="BA865" s="451"/>
      <c r="BB865" s="451"/>
      <c r="BC865" s="451"/>
      <c r="BD865" s="451"/>
      <c r="BE865" s="451"/>
      <c r="BF865" s="451"/>
      <c r="BG865" s="451"/>
      <c r="BH865" s="451"/>
      <c r="BI865" s="451"/>
      <c r="BJ865" s="451"/>
      <c r="BK865" s="451"/>
      <c r="BL865" s="451"/>
      <c r="BM865" s="451"/>
      <c r="BN865" s="451"/>
      <c r="BO865" s="451"/>
      <c r="BP865" s="451"/>
      <c r="BQ865" s="451"/>
      <c r="BR865" s="451"/>
      <c r="BS865" s="451"/>
      <c r="BT865" s="451"/>
      <c r="BU865" s="451"/>
      <c r="BV865" s="451"/>
      <c r="BW865" s="451"/>
      <c r="BX865" s="451"/>
      <c r="BY865" s="451"/>
      <c r="BZ865" s="451"/>
      <c r="CA865" s="451"/>
      <c r="CB865" s="451"/>
      <c r="CC865" s="451"/>
      <c r="CD865" s="451"/>
      <c r="CE865" s="451"/>
      <c r="CF865" s="451"/>
      <c r="CG865" s="451"/>
      <c r="CH865" s="451"/>
      <c r="CI865" s="451"/>
      <c r="CJ865" s="451"/>
      <c r="CK865" s="451"/>
      <c r="CL865" s="451"/>
      <c r="CM865" s="451"/>
      <c r="CN865" s="451"/>
      <c r="CO865" s="451"/>
      <c r="CP865" s="451"/>
      <c r="CQ865" s="451"/>
      <c r="CR865" s="451"/>
      <c r="CS865" s="451"/>
      <c r="CT865" s="451"/>
      <c r="CU865" s="451"/>
      <c r="CV865" s="451"/>
      <c r="CW865" s="451"/>
      <c r="CX865" s="451"/>
      <c r="CY865" s="451"/>
      <c r="CZ865" s="451"/>
      <c r="DA865" s="451"/>
      <c r="DB865" s="451"/>
      <c r="DC865" s="451"/>
      <c r="DD865" s="451"/>
      <c r="DE865" s="451"/>
      <c r="DF865" s="451"/>
      <c r="DG865" s="451"/>
      <c r="DH865" s="451"/>
      <c r="DI865" s="451"/>
      <c r="DJ865" s="451"/>
      <c r="DK865" s="451"/>
      <c r="DL865" s="451"/>
      <c r="DM865" s="451"/>
      <c r="DN865" s="451"/>
      <c r="DO865" s="451"/>
      <c r="DP865" s="451"/>
      <c r="DQ865" s="451"/>
      <c r="DR865" s="451"/>
      <c r="DS865" s="451"/>
      <c r="DT865" s="451"/>
      <c r="DU865" s="451"/>
      <c r="DV865" s="451"/>
      <c r="DW865" s="451"/>
      <c r="DX865" s="451"/>
      <c r="DY865" s="451"/>
      <c r="DZ865" s="451"/>
      <c r="EA865" s="451"/>
      <c r="EB865" s="451"/>
      <c r="EC865" s="451"/>
      <c r="ED865" s="451"/>
      <c r="EE865" s="451"/>
      <c r="EF865" s="451"/>
      <c r="EG865" s="451"/>
      <c r="EH865" s="451"/>
      <c r="EI865" s="451"/>
      <c r="EJ865" s="451"/>
      <c r="EK865" s="451"/>
      <c r="EL865" s="451"/>
      <c r="EM865" s="451"/>
      <c r="EN865" s="451"/>
      <c r="EO865" s="451"/>
      <c r="EP865" s="451"/>
      <c r="EQ865" s="451"/>
      <c r="ER865" s="451"/>
      <c r="ES865" s="451"/>
      <c r="ET865" s="451"/>
      <c r="EU865" s="451"/>
      <c r="EV865" s="451"/>
      <c r="EW865" s="451"/>
      <c r="EX865" s="451"/>
      <c r="EY865" s="451"/>
      <c r="EZ865" s="451"/>
      <c r="FA865" s="451"/>
      <c r="FB865" s="451"/>
      <c r="FC865" s="451"/>
      <c r="FD865" s="451"/>
      <c r="FE865" s="451"/>
      <c r="FF865" s="451"/>
      <c r="FG865" s="451"/>
      <c r="FH865" s="451"/>
      <c r="FI865" s="451"/>
      <c r="FJ865" s="451"/>
      <c r="FK865" s="451"/>
      <c r="FL865" s="451"/>
      <c r="FM865" s="451"/>
      <c r="FN865" s="451"/>
    </row>
    <row r="866" spans="1:170" ht="15.75" customHeight="1">
      <c r="A866" s="451"/>
      <c r="B866" s="451"/>
      <c r="C866" s="451"/>
      <c r="D866" s="451"/>
      <c r="E866" s="451"/>
      <c r="F866" s="451"/>
      <c r="G866" s="451"/>
      <c r="H866" s="451"/>
      <c r="I866" s="451"/>
      <c r="J866" s="451"/>
      <c r="K866" s="451"/>
      <c r="L866" s="451"/>
      <c r="M866" s="451"/>
      <c r="N866" s="451"/>
      <c r="O866" s="451"/>
      <c r="P866" s="451"/>
      <c r="Q866" s="451"/>
      <c r="R866" s="451"/>
      <c r="S866" s="451"/>
      <c r="T866" s="451"/>
      <c r="U866" s="451"/>
      <c r="V866" s="451"/>
      <c r="W866" s="451"/>
      <c r="X866" s="451"/>
      <c r="Y866" s="451"/>
      <c r="Z866" s="451"/>
      <c r="AA866" s="451"/>
      <c r="AB866" s="451"/>
      <c r="AC866" s="451"/>
      <c r="AD866" s="451"/>
      <c r="AE866" s="451"/>
      <c r="AF866" s="451"/>
      <c r="AG866" s="451"/>
      <c r="AH866" s="451"/>
      <c r="AI866" s="451"/>
      <c r="AJ866" s="451"/>
      <c r="AK866" s="451"/>
      <c r="AL866" s="451"/>
      <c r="AM866" s="451"/>
      <c r="AN866" s="451"/>
      <c r="AO866" s="451"/>
      <c r="AP866" s="451"/>
      <c r="AQ866" s="451"/>
      <c r="AR866" s="451"/>
      <c r="AS866" s="451"/>
      <c r="AT866" s="451"/>
      <c r="AU866" s="451"/>
      <c r="AV866" s="451"/>
      <c r="AW866" s="451"/>
      <c r="AX866" s="451"/>
      <c r="AY866" s="451"/>
      <c r="AZ866" s="451"/>
      <c r="BA866" s="451"/>
      <c r="BB866" s="451"/>
      <c r="BC866" s="451"/>
      <c r="BD866" s="451"/>
      <c r="BE866" s="451"/>
      <c r="BF866" s="451"/>
      <c r="BG866" s="451"/>
      <c r="BH866" s="451"/>
      <c r="BI866" s="451"/>
      <c r="BJ866" s="451"/>
      <c r="BK866" s="451"/>
      <c r="BL866" s="451"/>
      <c r="BM866" s="451"/>
      <c r="BN866" s="451"/>
      <c r="BO866" s="451"/>
      <c r="BP866" s="451"/>
      <c r="BQ866" s="451"/>
      <c r="BR866" s="451"/>
      <c r="BS866" s="451"/>
      <c r="BT866" s="451"/>
      <c r="BU866" s="451"/>
      <c r="BV866" s="451"/>
      <c r="BW866" s="451"/>
      <c r="BX866" s="451"/>
      <c r="BY866" s="451"/>
      <c r="BZ866" s="451"/>
      <c r="CA866" s="451"/>
      <c r="CB866" s="451"/>
      <c r="CC866" s="451"/>
      <c r="CD866" s="451"/>
      <c r="CE866" s="451"/>
      <c r="CF866" s="451"/>
      <c r="CG866" s="451"/>
      <c r="CH866" s="451"/>
      <c r="CI866" s="451"/>
      <c r="CJ866" s="451"/>
      <c r="CK866" s="451"/>
      <c r="CL866" s="451"/>
      <c r="CM866" s="451"/>
      <c r="CN866" s="451"/>
      <c r="CO866" s="451"/>
      <c r="CP866" s="451"/>
      <c r="CQ866" s="451"/>
      <c r="CR866" s="451"/>
      <c r="CS866" s="451"/>
      <c r="CT866" s="451"/>
      <c r="CU866" s="451"/>
      <c r="CV866" s="451"/>
      <c r="CW866" s="451"/>
      <c r="CX866" s="451"/>
      <c r="CY866" s="451"/>
      <c r="CZ866" s="451"/>
      <c r="DA866" s="451"/>
      <c r="DB866" s="451"/>
      <c r="DC866" s="451"/>
      <c r="DD866" s="451"/>
      <c r="DE866" s="451"/>
      <c r="DF866" s="451"/>
      <c r="DG866" s="451"/>
      <c r="DH866" s="451"/>
      <c r="DI866" s="451"/>
      <c r="DJ866" s="451"/>
      <c r="DK866" s="451"/>
      <c r="DL866" s="451"/>
      <c r="DM866" s="451"/>
      <c r="DN866" s="451"/>
      <c r="DO866" s="451"/>
      <c r="DP866" s="451"/>
      <c r="DQ866" s="451"/>
      <c r="DR866" s="451"/>
      <c r="DS866" s="451"/>
      <c r="DT866" s="451"/>
      <c r="DU866" s="451"/>
      <c r="DV866" s="451"/>
      <c r="DW866" s="451"/>
      <c r="DX866" s="451"/>
      <c r="DY866" s="451"/>
      <c r="DZ866" s="451"/>
      <c r="EA866" s="451"/>
      <c r="EB866" s="451"/>
      <c r="EC866" s="451"/>
      <c r="ED866" s="451"/>
      <c r="EE866" s="451"/>
      <c r="EF866" s="451"/>
      <c r="EG866" s="451"/>
      <c r="EH866" s="451"/>
      <c r="EI866" s="451"/>
      <c r="EJ866" s="451"/>
      <c r="EK866" s="451"/>
      <c r="EL866" s="451"/>
      <c r="EM866" s="451"/>
      <c r="EN866" s="451"/>
      <c r="EO866" s="451"/>
      <c r="EP866" s="451"/>
      <c r="EQ866" s="451"/>
      <c r="ER866" s="451"/>
      <c r="ES866" s="451"/>
      <c r="ET866" s="451"/>
      <c r="EU866" s="451"/>
      <c r="EV866" s="451"/>
      <c r="EW866" s="451"/>
      <c r="EX866" s="451"/>
      <c r="EY866" s="451"/>
      <c r="EZ866" s="451"/>
      <c r="FA866" s="451"/>
      <c r="FB866" s="451"/>
      <c r="FC866" s="451"/>
      <c r="FD866" s="451"/>
      <c r="FE866" s="451"/>
      <c r="FF866" s="451"/>
      <c r="FG866" s="451"/>
      <c r="FH866" s="451"/>
      <c r="FI866" s="451"/>
      <c r="FJ866" s="451"/>
      <c r="FK866" s="451"/>
      <c r="FL866" s="451"/>
      <c r="FM866" s="451"/>
      <c r="FN866" s="451"/>
    </row>
    <row r="867" spans="1:170" ht="15.75" customHeight="1">
      <c r="A867" s="451"/>
      <c r="B867" s="451"/>
      <c r="C867" s="451"/>
      <c r="D867" s="451"/>
      <c r="E867" s="451"/>
      <c r="F867" s="451"/>
      <c r="G867" s="451"/>
      <c r="H867" s="451"/>
      <c r="I867" s="451"/>
      <c r="J867" s="451"/>
      <c r="K867" s="451"/>
      <c r="L867" s="451"/>
      <c r="M867" s="451"/>
      <c r="N867" s="451"/>
      <c r="O867" s="451"/>
      <c r="P867" s="451"/>
      <c r="Q867" s="451"/>
      <c r="R867" s="451"/>
      <c r="S867" s="451"/>
      <c r="T867" s="451"/>
      <c r="U867" s="451"/>
      <c r="V867" s="451"/>
      <c r="W867" s="451"/>
      <c r="X867" s="451"/>
      <c r="Y867" s="451"/>
      <c r="Z867" s="451"/>
      <c r="AA867" s="451"/>
      <c r="AB867" s="451"/>
      <c r="AC867" s="451"/>
      <c r="AD867" s="451"/>
      <c r="AE867" s="451"/>
      <c r="AF867" s="451"/>
      <c r="AG867" s="451"/>
      <c r="AH867" s="451"/>
      <c r="AI867" s="451"/>
      <c r="AJ867" s="451"/>
      <c r="AK867" s="451"/>
      <c r="AL867" s="451"/>
      <c r="AM867" s="451"/>
      <c r="AN867" s="451"/>
      <c r="AO867" s="451"/>
      <c r="AP867" s="451"/>
      <c r="AQ867" s="451"/>
      <c r="AR867" s="451"/>
      <c r="AS867" s="451"/>
      <c r="AT867" s="451"/>
      <c r="AU867" s="451"/>
      <c r="AV867" s="451"/>
      <c r="AW867" s="451"/>
      <c r="AX867" s="451"/>
      <c r="AY867" s="451"/>
      <c r="AZ867" s="451"/>
      <c r="BA867" s="451"/>
      <c r="BB867" s="451"/>
      <c r="BC867" s="451"/>
      <c r="BD867" s="451"/>
      <c r="BE867" s="451"/>
      <c r="BF867" s="451"/>
      <c r="BG867" s="451"/>
      <c r="BH867" s="451"/>
      <c r="BI867" s="451"/>
      <c r="BJ867" s="451"/>
      <c r="BK867" s="451"/>
      <c r="BL867" s="451"/>
      <c r="BM867" s="451"/>
      <c r="BN867" s="451"/>
      <c r="BO867" s="451"/>
      <c r="BP867" s="451"/>
      <c r="BQ867" s="451"/>
      <c r="BR867" s="451"/>
      <c r="BS867" s="451"/>
      <c r="BT867" s="451"/>
      <c r="BU867" s="451"/>
      <c r="BV867" s="451"/>
      <c r="BW867" s="451"/>
      <c r="BX867" s="451"/>
      <c r="BY867" s="451"/>
      <c r="BZ867" s="451"/>
      <c r="CA867" s="451"/>
      <c r="CB867" s="451"/>
      <c r="CC867" s="451"/>
      <c r="CD867" s="451"/>
      <c r="CE867" s="451"/>
      <c r="CF867" s="451"/>
      <c r="CG867" s="451"/>
      <c r="CH867" s="451"/>
      <c r="CI867" s="451"/>
      <c r="CJ867" s="451"/>
      <c r="CK867" s="451"/>
      <c r="CL867" s="451"/>
      <c r="CM867" s="451"/>
      <c r="CN867" s="451"/>
      <c r="CO867" s="451"/>
      <c r="CP867" s="451"/>
      <c r="CQ867" s="451"/>
      <c r="CR867" s="451"/>
      <c r="CS867" s="451"/>
      <c r="CT867" s="451"/>
      <c r="CU867" s="451"/>
      <c r="CV867" s="451"/>
      <c r="CW867" s="451"/>
      <c r="CX867" s="451"/>
      <c r="CY867" s="451"/>
      <c r="CZ867" s="451"/>
      <c r="DA867" s="451"/>
      <c r="DB867" s="451"/>
      <c r="DC867" s="451"/>
      <c r="DD867" s="451"/>
      <c r="DE867" s="451"/>
      <c r="DF867" s="451"/>
      <c r="DG867" s="451"/>
      <c r="DH867" s="451"/>
      <c r="DI867" s="451"/>
      <c r="DJ867" s="451"/>
      <c r="DK867" s="451"/>
      <c r="DL867" s="451"/>
      <c r="DM867" s="451"/>
      <c r="DN867" s="451"/>
      <c r="DO867" s="451"/>
      <c r="DP867" s="451"/>
      <c r="DQ867" s="451"/>
      <c r="DR867" s="451"/>
      <c r="DS867" s="451"/>
      <c r="DT867" s="451"/>
      <c r="DU867" s="451"/>
      <c r="DV867" s="451"/>
      <c r="DW867" s="451"/>
      <c r="DX867" s="451"/>
      <c r="DY867" s="451"/>
      <c r="DZ867" s="451"/>
      <c r="EA867" s="451"/>
      <c r="EB867" s="451"/>
      <c r="EC867" s="451"/>
      <c r="ED867" s="451"/>
      <c r="EE867" s="451"/>
      <c r="EF867" s="451"/>
      <c r="EG867" s="451"/>
      <c r="EH867" s="451"/>
      <c r="EI867" s="451"/>
      <c r="EJ867" s="451"/>
      <c r="EK867" s="451"/>
      <c r="EL867" s="451"/>
      <c r="EM867" s="451"/>
      <c r="EN867" s="451"/>
      <c r="EO867" s="451"/>
      <c r="EP867" s="451"/>
      <c r="EQ867" s="451"/>
      <c r="ER867" s="451"/>
      <c r="ES867" s="451"/>
      <c r="ET867" s="451"/>
      <c r="EU867" s="451"/>
      <c r="EV867" s="451"/>
      <c r="EW867" s="451"/>
      <c r="EX867" s="451"/>
      <c r="EY867" s="451"/>
      <c r="EZ867" s="451"/>
      <c r="FA867" s="451"/>
      <c r="FB867" s="451"/>
      <c r="FC867" s="451"/>
      <c r="FD867" s="451"/>
      <c r="FE867" s="451"/>
      <c r="FF867" s="451"/>
      <c r="FG867" s="451"/>
      <c r="FH867" s="451"/>
      <c r="FI867" s="451"/>
      <c r="FJ867" s="451"/>
      <c r="FK867" s="451"/>
      <c r="FL867" s="451"/>
      <c r="FM867" s="451"/>
      <c r="FN867" s="451"/>
    </row>
    <row r="868" spans="1:170" ht="15.75" customHeight="1">
      <c r="A868" s="451"/>
      <c r="B868" s="451"/>
      <c r="C868" s="451"/>
      <c r="D868" s="451"/>
      <c r="E868" s="451"/>
      <c r="F868" s="451"/>
      <c r="G868" s="451"/>
      <c r="H868" s="451"/>
      <c r="I868" s="451"/>
      <c r="J868" s="451"/>
      <c r="K868" s="451"/>
      <c r="L868" s="451"/>
      <c r="M868" s="451"/>
      <c r="N868" s="451"/>
      <c r="O868" s="451"/>
      <c r="P868" s="451"/>
      <c r="Q868" s="451"/>
      <c r="R868" s="451"/>
      <c r="S868" s="451"/>
      <c r="T868" s="451"/>
      <c r="U868" s="451"/>
      <c r="V868" s="451"/>
      <c r="W868" s="451"/>
      <c r="X868" s="451"/>
      <c r="Y868" s="451"/>
      <c r="Z868" s="451"/>
      <c r="AA868" s="451"/>
      <c r="AB868" s="451"/>
      <c r="AC868" s="451"/>
      <c r="AD868" s="451"/>
      <c r="AE868" s="451"/>
      <c r="AF868" s="451"/>
      <c r="AG868" s="451"/>
      <c r="AH868" s="451"/>
      <c r="AI868" s="451"/>
      <c r="AJ868" s="451"/>
      <c r="AK868" s="451"/>
      <c r="AL868" s="451"/>
      <c r="AM868" s="451"/>
      <c r="AN868" s="451"/>
      <c r="AO868" s="451"/>
      <c r="AP868" s="451"/>
      <c r="AQ868" s="451"/>
      <c r="AR868" s="451"/>
      <c r="AS868" s="451"/>
      <c r="AT868" s="451"/>
      <c r="AU868" s="451"/>
      <c r="AV868" s="451"/>
      <c r="AW868" s="451"/>
      <c r="AX868" s="451"/>
      <c r="AY868" s="451"/>
      <c r="AZ868" s="451"/>
      <c r="BA868" s="451"/>
      <c r="BB868" s="451"/>
      <c r="BC868" s="451"/>
      <c r="BD868" s="451"/>
      <c r="BE868" s="451"/>
      <c r="BF868" s="451"/>
      <c r="BG868" s="451"/>
      <c r="BH868" s="451"/>
      <c r="BI868" s="451"/>
      <c r="BJ868" s="451"/>
      <c r="BK868" s="451"/>
      <c r="BL868" s="451"/>
      <c r="BM868" s="451"/>
      <c r="BN868" s="451"/>
      <c r="BO868" s="451"/>
      <c r="BP868" s="451"/>
      <c r="BQ868" s="451"/>
      <c r="BR868" s="451"/>
      <c r="BS868" s="451"/>
      <c r="BT868" s="451"/>
      <c r="BU868" s="451"/>
      <c r="BV868" s="451"/>
      <c r="BW868" s="451"/>
      <c r="BX868" s="451"/>
      <c r="BY868" s="451"/>
      <c r="BZ868" s="451"/>
      <c r="CA868" s="451"/>
      <c r="CB868" s="451"/>
      <c r="CC868" s="451"/>
      <c r="CD868" s="451"/>
      <c r="CE868" s="451"/>
      <c r="CF868" s="451"/>
      <c r="CG868" s="451"/>
      <c r="CH868" s="451"/>
      <c r="CI868" s="451"/>
      <c r="CJ868" s="451"/>
      <c r="CK868" s="451"/>
      <c r="CL868" s="451"/>
      <c r="CM868" s="451"/>
      <c r="CN868" s="451"/>
      <c r="CO868" s="451"/>
      <c r="CP868" s="451"/>
      <c r="CQ868" s="451"/>
      <c r="CR868" s="451"/>
      <c r="CS868" s="451"/>
      <c r="CT868" s="451"/>
      <c r="CU868" s="451"/>
      <c r="CV868" s="451"/>
      <c r="CW868" s="451"/>
      <c r="CX868" s="451"/>
      <c r="CY868" s="451"/>
      <c r="CZ868" s="451"/>
      <c r="DA868" s="451"/>
      <c r="DB868" s="451"/>
      <c r="DC868" s="451"/>
      <c r="DD868" s="451"/>
      <c r="DE868" s="451"/>
      <c r="DF868" s="451"/>
      <c r="DG868" s="451"/>
      <c r="DH868" s="451"/>
      <c r="DI868" s="451"/>
      <c r="DJ868" s="451"/>
      <c r="DK868" s="451"/>
      <c r="DL868" s="451"/>
      <c r="DM868" s="451"/>
      <c r="DN868" s="451"/>
      <c r="DO868" s="451"/>
      <c r="DP868" s="451"/>
      <c r="DQ868" s="451"/>
      <c r="DR868" s="451"/>
      <c r="DS868" s="451"/>
      <c r="DT868" s="451"/>
      <c r="DU868" s="451"/>
      <c r="DV868" s="451"/>
      <c r="DW868" s="451"/>
      <c r="DX868" s="451"/>
      <c r="DY868" s="451"/>
      <c r="DZ868" s="451"/>
      <c r="EA868" s="451"/>
      <c r="EB868" s="451"/>
      <c r="EC868" s="451"/>
      <c r="ED868" s="451"/>
      <c r="EE868" s="451"/>
      <c r="EF868" s="451"/>
      <c r="EG868" s="451"/>
      <c r="EH868" s="451"/>
      <c r="EI868" s="451"/>
      <c r="EJ868" s="451"/>
      <c r="EK868" s="451"/>
      <c r="EL868" s="451"/>
      <c r="EM868" s="451"/>
      <c r="EN868" s="451"/>
      <c r="EO868" s="451"/>
      <c r="EP868" s="451"/>
      <c r="EQ868" s="451"/>
      <c r="ER868" s="451"/>
      <c r="ES868" s="451"/>
      <c r="ET868" s="451"/>
      <c r="EU868" s="451"/>
      <c r="EV868" s="451"/>
      <c r="EW868" s="451"/>
      <c r="EX868" s="451"/>
      <c r="EY868" s="451"/>
      <c r="EZ868" s="451"/>
      <c r="FA868" s="451"/>
      <c r="FB868" s="451"/>
      <c r="FC868" s="451"/>
      <c r="FD868" s="451"/>
      <c r="FE868" s="451"/>
      <c r="FF868" s="451"/>
      <c r="FG868" s="451"/>
      <c r="FH868" s="451"/>
      <c r="FI868" s="451"/>
      <c r="FJ868" s="451"/>
      <c r="FK868" s="451"/>
      <c r="FL868" s="451"/>
      <c r="FM868" s="451"/>
      <c r="FN868" s="451"/>
    </row>
    <row r="869" spans="1:170" ht="15.75" customHeight="1">
      <c r="A869" s="451"/>
      <c r="B869" s="451"/>
      <c r="C869" s="451"/>
      <c r="D869" s="451"/>
      <c r="E869" s="451"/>
      <c r="F869" s="451"/>
      <c r="G869" s="451"/>
      <c r="H869" s="451"/>
      <c r="I869" s="451"/>
      <c r="J869" s="451"/>
      <c r="K869" s="451"/>
      <c r="L869" s="451"/>
      <c r="M869" s="451"/>
      <c r="N869" s="451"/>
      <c r="O869" s="451"/>
      <c r="P869" s="451"/>
      <c r="Q869" s="451"/>
      <c r="R869" s="451"/>
      <c r="S869" s="451"/>
      <c r="T869" s="451"/>
      <c r="U869" s="451"/>
      <c r="V869" s="451"/>
      <c r="W869" s="451"/>
      <c r="X869" s="451"/>
      <c r="Y869" s="451"/>
      <c r="Z869" s="451"/>
      <c r="AA869" s="451"/>
      <c r="AB869" s="451"/>
      <c r="AC869" s="451"/>
      <c r="AD869" s="451"/>
      <c r="AE869" s="451"/>
      <c r="AF869" s="451"/>
      <c r="AG869" s="451"/>
      <c r="AH869" s="451"/>
      <c r="AI869" s="451"/>
      <c r="AJ869" s="451"/>
      <c r="AK869" s="451"/>
      <c r="AL869" s="451"/>
      <c r="AM869" s="451"/>
      <c r="AN869" s="451"/>
      <c r="AO869" s="451"/>
      <c r="AP869" s="451"/>
      <c r="AQ869" s="451"/>
      <c r="AR869" s="451"/>
      <c r="AS869" s="451"/>
      <c r="AT869" s="451"/>
      <c r="AU869" s="451"/>
      <c r="AV869" s="451"/>
      <c r="AW869" s="451"/>
      <c r="AX869" s="451"/>
      <c r="AY869" s="451"/>
      <c r="AZ869" s="451"/>
      <c r="BA869" s="451"/>
      <c r="BB869" s="451"/>
      <c r="BC869" s="451"/>
      <c r="BD869" s="451"/>
      <c r="BE869" s="451"/>
      <c r="BF869" s="451"/>
      <c r="BG869" s="451"/>
      <c r="BH869" s="451"/>
      <c r="BI869" s="451"/>
      <c r="BJ869" s="451"/>
      <c r="BK869" s="451"/>
      <c r="BL869" s="451"/>
      <c r="BM869" s="451"/>
      <c r="BN869" s="451"/>
      <c r="BO869" s="451"/>
      <c r="BP869" s="451"/>
      <c r="BQ869" s="451"/>
      <c r="BR869" s="451"/>
      <c r="BS869" s="451"/>
      <c r="BT869" s="451"/>
      <c r="BU869" s="451"/>
      <c r="BV869" s="451"/>
      <c r="BW869" s="451"/>
      <c r="BX869" s="451"/>
      <c r="BY869" s="451"/>
      <c r="BZ869" s="451"/>
      <c r="CA869" s="451"/>
      <c r="CB869" s="451"/>
      <c r="CC869" s="451"/>
      <c r="CD869" s="451"/>
      <c r="CE869" s="451"/>
      <c r="CF869" s="451"/>
      <c r="CG869" s="451"/>
      <c r="CH869" s="451"/>
      <c r="CI869" s="451"/>
      <c r="CJ869" s="451"/>
      <c r="CK869" s="451"/>
      <c r="CL869" s="451"/>
      <c r="CM869" s="451"/>
      <c r="CN869" s="451"/>
      <c r="CO869" s="451"/>
      <c r="CP869" s="451"/>
      <c r="CQ869" s="451"/>
      <c r="CR869" s="451"/>
      <c r="CS869" s="451"/>
      <c r="CT869" s="451"/>
      <c r="CU869" s="451"/>
      <c r="CV869" s="451"/>
      <c r="CW869" s="451"/>
      <c r="CX869" s="451"/>
      <c r="CY869" s="451"/>
      <c r="CZ869" s="451"/>
      <c r="DA869" s="451"/>
      <c r="DB869" s="451"/>
      <c r="DC869" s="451"/>
      <c r="DD869" s="451"/>
      <c r="DE869" s="451"/>
      <c r="DF869" s="451"/>
      <c r="DG869" s="451"/>
      <c r="DH869" s="451"/>
      <c r="DI869" s="451"/>
      <c r="DJ869" s="451"/>
      <c r="DK869" s="451"/>
      <c r="DL869" s="451"/>
      <c r="DM869" s="451"/>
      <c r="DN869" s="451"/>
      <c r="DO869" s="451"/>
      <c r="DP869" s="451"/>
      <c r="DQ869" s="451"/>
      <c r="DR869" s="451"/>
      <c r="DS869" s="451"/>
      <c r="DT869" s="451"/>
      <c r="DU869" s="451"/>
      <c r="DV869" s="451"/>
      <c r="DW869" s="451"/>
      <c r="DX869" s="451"/>
      <c r="DY869" s="451"/>
      <c r="DZ869" s="451"/>
      <c r="EA869" s="451"/>
      <c r="EB869" s="451"/>
      <c r="EC869" s="451"/>
      <c r="ED869" s="451"/>
      <c r="EE869" s="451"/>
      <c r="EF869" s="451"/>
      <c r="EG869" s="451"/>
      <c r="EH869" s="451"/>
      <c r="EI869" s="451"/>
      <c r="EJ869" s="451"/>
      <c r="EK869" s="451"/>
      <c r="EL869" s="451"/>
      <c r="EM869" s="451"/>
      <c r="EN869" s="451"/>
      <c r="EO869" s="451"/>
      <c r="EP869" s="451"/>
      <c r="EQ869" s="451"/>
      <c r="ER869" s="451"/>
      <c r="ES869" s="451"/>
      <c r="ET869" s="451"/>
      <c r="EU869" s="451"/>
      <c r="EV869" s="451"/>
      <c r="EW869" s="451"/>
      <c r="EX869" s="451"/>
      <c r="EY869" s="451"/>
      <c r="EZ869" s="451"/>
      <c r="FA869" s="451"/>
      <c r="FB869" s="451"/>
      <c r="FC869" s="451"/>
      <c r="FD869" s="451"/>
      <c r="FE869" s="451"/>
      <c r="FF869" s="451"/>
      <c r="FG869" s="451"/>
      <c r="FH869" s="451"/>
      <c r="FI869" s="451"/>
      <c r="FJ869" s="451"/>
      <c r="FK869" s="451"/>
      <c r="FL869" s="451"/>
      <c r="FM869" s="451"/>
      <c r="FN869" s="451"/>
    </row>
    <row r="870" spans="1:170" ht="15.75" customHeight="1">
      <c r="A870" s="451"/>
      <c r="B870" s="451"/>
      <c r="C870" s="451"/>
      <c r="D870" s="451"/>
      <c r="E870" s="451"/>
      <c r="F870" s="451"/>
      <c r="G870" s="451"/>
      <c r="H870" s="451"/>
      <c r="I870" s="451"/>
      <c r="J870" s="451"/>
      <c r="K870" s="451"/>
      <c r="L870" s="451"/>
      <c r="M870" s="451"/>
      <c r="N870" s="451"/>
      <c r="O870" s="451"/>
      <c r="P870" s="451"/>
      <c r="Q870" s="451"/>
      <c r="R870" s="451"/>
      <c r="S870" s="451"/>
      <c r="T870" s="451"/>
      <c r="U870" s="451"/>
      <c r="V870" s="451"/>
      <c r="W870" s="451"/>
      <c r="X870" s="451"/>
      <c r="Y870" s="451"/>
      <c r="Z870" s="451"/>
      <c r="AA870" s="451"/>
      <c r="AB870" s="451"/>
      <c r="AC870" s="451"/>
      <c r="AD870" s="451"/>
      <c r="AE870" s="451"/>
      <c r="AF870" s="451"/>
      <c r="AG870" s="451"/>
      <c r="AH870" s="451"/>
      <c r="AI870" s="451"/>
      <c r="AJ870" s="451"/>
      <c r="AK870" s="451"/>
      <c r="AL870" s="451"/>
      <c r="AM870" s="451"/>
      <c r="AN870" s="451"/>
      <c r="AO870" s="451"/>
      <c r="AP870" s="451"/>
      <c r="AQ870" s="451"/>
      <c r="AR870" s="451"/>
      <c r="AS870" s="451"/>
      <c r="AT870" s="451"/>
      <c r="AU870" s="451"/>
      <c r="AV870" s="451"/>
      <c r="AW870" s="451"/>
      <c r="AX870" s="451"/>
      <c r="AY870" s="451"/>
      <c r="AZ870" s="451"/>
      <c r="BA870" s="451"/>
      <c r="BB870" s="451"/>
      <c r="BC870" s="451"/>
      <c r="BD870" s="451"/>
      <c r="BE870" s="451"/>
      <c r="BF870" s="451"/>
      <c r="BG870" s="451"/>
      <c r="BH870" s="451"/>
      <c r="BI870" s="451"/>
      <c r="BJ870" s="451"/>
      <c r="BK870" s="451"/>
      <c r="BL870" s="451"/>
      <c r="BM870" s="451"/>
      <c r="BN870" s="451"/>
      <c r="BO870" s="451"/>
      <c r="BP870" s="451"/>
      <c r="BQ870" s="451"/>
      <c r="BR870" s="451"/>
      <c r="BS870" s="451"/>
      <c r="BT870" s="451"/>
      <c r="BU870" s="451"/>
      <c r="BV870" s="451"/>
      <c r="BW870" s="451"/>
      <c r="BX870" s="451"/>
      <c r="BY870" s="451"/>
      <c r="BZ870" s="451"/>
      <c r="CA870" s="451"/>
      <c r="CB870" s="451"/>
      <c r="CC870" s="451"/>
      <c r="CD870" s="451"/>
      <c r="CE870" s="451"/>
      <c r="CF870" s="451"/>
      <c r="CG870" s="451"/>
      <c r="CH870" s="451"/>
      <c r="CI870" s="451"/>
      <c r="CJ870" s="451"/>
      <c r="CK870" s="451"/>
      <c r="CL870" s="451"/>
      <c r="CM870" s="451"/>
      <c r="CN870" s="451"/>
      <c r="CO870" s="451"/>
      <c r="CP870" s="451"/>
      <c r="CQ870" s="451"/>
      <c r="CR870" s="451"/>
      <c r="CS870" s="451"/>
      <c r="CT870" s="451"/>
      <c r="CU870" s="451"/>
      <c r="CV870" s="451"/>
      <c r="CW870" s="451"/>
      <c r="CX870" s="451"/>
      <c r="CY870" s="451"/>
      <c r="CZ870" s="451"/>
      <c r="DA870" s="451"/>
      <c r="DB870" s="451"/>
      <c r="DC870" s="451"/>
      <c r="DD870" s="451"/>
      <c r="DE870" s="451"/>
      <c r="DF870" s="451"/>
      <c r="DG870" s="451"/>
      <c r="DH870" s="451"/>
      <c r="DI870" s="451"/>
      <c r="DJ870" s="451"/>
      <c r="DK870" s="451"/>
      <c r="DL870" s="451"/>
      <c r="DM870" s="451"/>
      <c r="DN870" s="451"/>
      <c r="DO870" s="451"/>
      <c r="DP870" s="451"/>
      <c r="DQ870" s="451"/>
      <c r="DR870" s="451"/>
      <c r="DS870" s="451"/>
      <c r="DT870" s="451"/>
      <c r="DU870" s="451"/>
      <c r="DV870" s="451"/>
      <c r="DW870" s="451"/>
      <c r="DX870" s="451"/>
      <c r="DY870" s="451"/>
      <c r="DZ870" s="451"/>
      <c r="EA870" s="451"/>
      <c r="EB870" s="451"/>
      <c r="EC870" s="451"/>
      <c r="ED870" s="451"/>
      <c r="EE870" s="451"/>
      <c r="EF870" s="451"/>
      <c r="EG870" s="451"/>
      <c r="EH870" s="451"/>
      <c r="EI870" s="451"/>
      <c r="EJ870" s="451"/>
      <c r="EK870" s="451"/>
      <c r="EL870" s="451"/>
      <c r="EM870" s="451"/>
      <c r="EN870" s="451"/>
      <c r="EO870" s="451"/>
      <c r="EP870" s="451"/>
      <c r="EQ870" s="451"/>
      <c r="ER870" s="451"/>
      <c r="ES870" s="451"/>
      <c r="ET870" s="451"/>
      <c r="EU870" s="451"/>
      <c r="EV870" s="451"/>
      <c r="EW870" s="451"/>
      <c r="EX870" s="451"/>
      <c r="EY870" s="451"/>
      <c r="EZ870" s="451"/>
      <c r="FA870" s="451"/>
      <c r="FB870" s="451"/>
      <c r="FC870" s="451"/>
      <c r="FD870" s="451"/>
      <c r="FE870" s="451"/>
      <c r="FF870" s="451"/>
      <c r="FG870" s="451"/>
      <c r="FH870" s="451"/>
      <c r="FI870" s="451"/>
      <c r="FJ870" s="451"/>
      <c r="FK870" s="451"/>
      <c r="FL870" s="451"/>
      <c r="FM870" s="451"/>
      <c r="FN870" s="451"/>
    </row>
    <row r="871" spans="1:170" ht="15.75" customHeight="1">
      <c r="A871" s="451"/>
      <c r="B871" s="451"/>
      <c r="C871" s="451"/>
      <c r="D871" s="451"/>
      <c r="E871" s="451"/>
      <c r="F871" s="451"/>
      <c r="G871" s="451"/>
      <c r="H871" s="451"/>
      <c r="I871" s="451"/>
      <c r="J871" s="451"/>
      <c r="K871" s="451"/>
      <c r="L871" s="451"/>
      <c r="M871" s="451"/>
      <c r="N871" s="451"/>
      <c r="O871" s="451"/>
      <c r="P871" s="451"/>
      <c r="Q871" s="451"/>
      <c r="R871" s="451"/>
      <c r="S871" s="451"/>
      <c r="T871" s="451"/>
      <c r="U871" s="451"/>
      <c r="V871" s="451"/>
      <c r="W871" s="451"/>
      <c r="X871" s="451"/>
      <c r="Y871" s="451"/>
      <c r="Z871" s="451"/>
      <c r="AA871" s="451"/>
      <c r="AB871" s="451"/>
      <c r="AC871" s="451"/>
      <c r="AD871" s="451"/>
      <c r="AE871" s="451"/>
      <c r="AF871" s="451"/>
      <c r="AG871" s="451"/>
      <c r="AH871" s="451"/>
      <c r="AI871" s="451"/>
      <c r="AJ871" s="451"/>
      <c r="AK871" s="451"/>
      <c r="AL871" s="451"/>
      <c r="AM871" s="451"/>
      <c r="AN871" s="451"/>
      <c r="AO871" s="451"/>
      <c r="AP871" s="451"/>
      <c r="AQ871" s="451"/>
      <c r="AR871" s="451"/>
      <c r="AS871" s="451"/>
      <c r="AT871" s="451"/>
      <c r="AU871" s="451"/>
      <c r="AV871" s="451"/>
      <c r="AW871" s="451"/>
      <c r="AX871" s="451"/>
      <c r="AY871" s="451"/>
      <c r="AZ871" s="451"/>
      <c r="BA871" s="451"/>
      <c r="BB871" s="451"/>
      <c r="BC871" s="451"/>
      <c r="BD871" s="451"/>
      <c r="BE871" s="451"/>
      <c r="BF871" s="451"/>
      <c r="BG871" s="451"/>
      <c r="BH871" s="451"/>
      <c r="BI871" s="451"/>
      <c r="BJ871" s="451"/>
      <c r="BK871" s="451"/>
      <c r="BL871" s="451"/>
      <c r="BM871" s="451"/>
      <c r="BN871" s="451"/>
      <c r="BO871" s="451"/>
      <c r="BP871" s="451"/>
      <c r="BQ871" s="451"/>
      <c r="BR871" s="451"/>
      <c r="BS871" s="451"/>
      <c r="BT871" s="451"/>
      <c r="BU871" s="451"/>
      <c r="BV871" s="451"/>
      <c r="BW871" s="451"/>
      <c r="BX871" s="451"/>
      <c r="BY871" s="451"/>
      <c r="BZ871" s="451"/>
      <c r="CA871" s="451"/>
      <c r="CB871" s="451"/>
      <c r="CC871" s="451"/>
      <c r="CD871" s="451"/>
      <c r="CE871" s="451"/>
      <c r="CF871" s="451"/>
      <c r="CG871" s="451"/>
      <c r="CH871" s="451"/>
      <c r="CI871" s="451"/>
      <c r="CJ871" s="451"/>
      <c r="CK871" s="451"/>
      <c r="CL871" s="451"/>
      <c r="CM871" s="451"/>
      <c r="CN871" s="451"/>
      <c r="CO871" s="451"/>
      <c r="CP871" s="451"/>
      <c r="CQ871" s="451"/>
      <c r="CR871" s="451"/>
      <c r="CS871" s="451"/>
      <c r="CT871" s="451"/>
      <c r="CU871" s="451"/>
      <c r="CV871" s="451"/>
      <c r="CW871" s="451"/>
      <c r="CX871" s="451"/>
      <c r="CY871" s="451"/>
      <c r="CZ871" s="451"/>
      <c r="DA871" s="451"/>
      <c r="DB871" s="451"/>
      <c r="DC871" s="451"/>
      <c r="DD871" s="451"/>
      <c r="DE871" s="451"/>
      <c r="DF871" s="451"/>
      <c r="DG871" s="451"/>
      <c r="DH871" s="451"/>
      <c r="DI871" s="451"/>
      <c r="DJ871" s="451"/>
      <c r="DK871" s="451"/>
      <c r="DL871" s="451"/>
      <c r="DM871" s="451"/>
      <c r="DN871" s="451"/>
      <c r="DO871" s="451"/>
      <c r="DP871" s="451"/>
      <c r="DQ871" s="451"/>
      <c r="DR871" s="451"/>
      <c r="DS871" s="451"/>
      <c r="DT871" s="451"/>
      <c r="DU871" s="451"/>
      <c r="DV871" s="451"/>
      <c r="DW871" s="451"/>
      <c r="DX871" s="451"/>
      <c r="DY871" s="451"/>
      <c r="DZ871" s="451"/>
      <c r="EA871" s="451"/>
      <c r="EB871" s="451"/>
      <c r="EC871" s="451"/>
      <c r="ED871" s="451"/>
      <c r="EE871" s="451"/>
      <c r="EF871" s="451"/>
      <c r="EG871" s="451"/>
      <c r="EH871" s="451"/>
      <c r="EI871" s="451"/>
      <c r="EJ871" s="451"/>
      <c r="EK871" s="451"/>
      <c r="EL871" s="451"/>
      <c r="EM871" s="451"/>
      <c r="EN871" s="451"/>
      <c r="EO871" s="451"/>
      <c r="EP871" s="451"/>
      <c r="EQ871" s="451"/>
      <c r="ER871" s="451"/>
      <c r="ES871" s="451"/>
      <c r="ET871" s="451"/>
      <c r="EU871" s="451"/>
      <c r="EV871" s="451"/>
      <c r="EW871" s="451"/>
      <c r="EX871" s="451"/>
      <c r="EY871" s="451"/>
      <c r="EZ871" s="451"/>
      <c r="FA871" s="451"/>
      <c r="FB871" s="451"/>
      <c r="FC871" s="451"/>
      <c r="FD871" s="451"/>
      <c r="FE871" s="451"/>
      <c r="FF871" s="451"/>
      <c r="FG871" s="451"/>
      <c r="FH871" s="451"/>
      <c r="FI871" s="451"/>
      <c r="FJ871" s="451"/>
      <c r="FK871" s="451"/>
      <c r="FL871" s="451"/>
      <c r="FM871" s="451"/>
      <c r="FN871" s="451"/>
    </row>
    <row r="872" spans="1:170" ht="15.75" customHeight="1">
      <c r="A872" s="451"/>
      <c r="B872" s="451"/>
      <c r="C872" s="451"/>
      <c r="D872" s="451"/>
      <c r="E872" s="451"/>
      <c r="F872" s="451"/>
      <c r="G872" s="451"/>
      <c r="H872" s="451"/>
      <c r="I872" s="451"/>
      <c r="J872" s="451"/>
      <c r="K872" s="451"/>
      <c r="L872" s="451"/>
      <c r="M872" s="451"/>
      <c r="N872" s="451"/>
      <c r="O872" s="451"/>
      <c r="P872" s="451"/>
      <c r="Q872" s="451"/>
      <c r="R872" s="451"/>
      <c r="S872" s="451"/>
      <c r="T872" s="451"/>
      <c r="U872" s="451"/>
      <c r="V872" s="451"/>
      <c r="W872" s="451"/>
      <c r="X872" s="451"/>
      <c r="Y872" s="451"/>
      <c r="Z872" s="451"/>
      <c r="AA872" s="451"/>
      <c r="AB872" s="451"/>
      <c r="AC872" s="451"/>
      <c r="AD872" s="451"/>
      <c r="AE872" s="451"/>
      <c r="AF872" s="451"/>
      <c r="AG872" s="451"/>
      <c r="AH872" s="451"/>
      <c r="AI872" s="451"/>
      <c r="AJ872" s="451"/>
      <c r="AK872" s="451"/>
      <c r="AL872" s="451"/>
      <c r="AM872" s="451"/>
      <c r="AN872" s="451"/>
      <c r="AO872" s="451"/>
      <c r="AP872" s="451"/>
      <c r="AQ872" s="451"/>
      <c r="AR872" s="451"/>
      <c r="AS872" s="451"/>
      <c r="AT872" s="451"/>
      <c r="AU872" s="451"/>
      <c r="AV872" s="451"/>
      <c r="AW872" s="451"/>
      <c r="AX872" s="451"/>
      <c r="AY872" s="451"/>
      <c r="AZ872" s="451"/>
      <c r="BA872" s="451"/>
      <c r="BB872" s="451"/>
      <c r="BC872" s="451"/>
      <c r="BD872" s="451"/>
      <c r="BE872" s="451"/>
      <c r="BF872" s="451"/>
      <c r="BG872" s="451"/>
      <c r="BH872" s="451"/>
      <c r="BI872" s="451"/>
      <c r="BJ872" s="451"/>
      <c r="BK872" s="451"/>
      <c r="BL872" s="451"/>
      <c r="BM872" s="451"/>
      <c r="BN872" s="451"/>
      <c r="BO872" s="451"/>
      <c r="BP872" s="451"/>
      <c r="BQ872" s="451"/>
      <c r="BR872" s="451"/>
      <c r="BS872" s="451"/>
      <c r="BT872" s="451"/>
      <c r="BU872" s="451"/>
      <c r="BV872" s="451"/>
      <c r="BW872" s="451"/>
      <c r="BX872" s="451"/>
      <c r="BY872" s="451"/>
      <c r="BZ872" s="451"/>
      <c r="CA872" s="451"/>
      <c r="CB872" s="451"/>
      <c r="CC872" s="451"/>
      <c r="CD872" s="451"/>
      <c r="CE872" s="451"/>
      <c r="CF872" s="451"/>
      <c r="CG872" s="451"/>
      <c r="CH872" s="451"/>
      <c r="CI872" s="451"/>
      <c r="CJ872" s="451"/>
      <c r="CK872" s="451"/>
      <c r="CL872" s="451"/>
      <c r="CM872" s="451"/>
      <c r="CN872" s="451"/>
      <c r="CO872" s="451"/>
      <c r="CP872" s="451"/>
      <c r="CQ872" s="451"/>
      <c r="CR872" s="451"/>
      <c r="CS872" s="451"/>
      <c r="CT872" s="451"/>
      <c r="CU872" s="451"/>
      <c r="CV872" s="451"/>
      <c r="CW872" s="451"/>
      <c r="CX872" s="451"/>
      <c r="CY872" s="451"/>
      <c r="CZ872" s="451"/>
      <c r="DA872" s="451"/>
      <c r="DB872" s="451"/>
      <c r="DC872" s="451"/>
      <c r="DD872" s="451"/>
      <c r="DE872" s="451"/>
      <c r="DF872" s="451"/>
      <c r="DG872" s="451"/>
      <c r="DH872" s="451"/>
      <c r="DI872" s="451"/>
      <c r="DJ872" s="451"/>
      <c r="DK872" s="451"/>
      <c r="DL872" s="451"/>
      <c r="DM872" s="451"/>
      <c r="DN872" s="451"/>
      <c r="DO872" s="451"/>
      <c r="DP872" s="451"/>
      <c r="DQ872" s="451"/>
      <c r="DR872" s="451"/>
      <c r="DS872" s="451"/>
      <c r="DT872" s="451"/>
      <c r="DU872" s="451"/>
      <c r="DV872" s="451"/>
      <c r="DW872" s="451"/>
      <c r="DX872" s="451"/>
      <c r="DY872" s="451"/>
      <c r="DZ872" s="451"/>
      <c r="EA872" s="451"/>
      <c r="EB872" s="451"/>
      <c r="EC872" s="451"/>
      <c r="ED872" s="451"/>
      <c r="EE872" s="451"/>
      <c r="EF872" s="451"/>
      <c r="EG872" s="451"/>
      <c r="EH872" s="451"/>
      <c r="EI872" s="451"/>
      <c r="EJ872" s="451"/>
      <c r="EK872" s="451"/>
      <c r="EL872" s="451"/>
      <c r="EM872" s="451"/>
      <c r="EN872" s="451"/>
      <c r="EO872" s="451"/>
      <c r="EP872" s="451"/>
      <c r="EQ872" s="451"/>
      <c r="ER872" s="451"/>
      <c r="ES872" s="451"/>
      <c r="ET872" s="451"/>
      <c r="EU872" s="451"/>
      <c r="EV872" s="451"/>
      <c r="EW872" s="451"/>
      <c r="EX872" s="451"/>
      <c r="EY872" s="451"/>
      <c r="EZ872" s="451"/>
      <c r="FA872" s="451"/>
      <c r="FB872" s="451"/>
      <c r="FC872" s="451"/>
      <c r="FD872" s="451"/>
      <c r="FE872" s="451"/>
      <c r="FF872" s="451"/>
      <c r="FG872" s="451"/>
      <c r="FH872" s="451"/>
      <c r="FI872" s="451"/>
      <c r="FJ872" s="451"/>
      <c r="FK872" s="451"/>
      <c r="FL872" s="451"/>
      <c r="FM872" s="451"/>
      <c r="FN872" s="451"/>
    </row>
    <row r="873" spans="1:170" ht="15.75" customHeight="1">
      <c r="A873" s="451"/>
      <c r="B873" s="451"/>
      <c r="C873" s="451"/>
      <c r="D873" s="451"/>
      <c r="E873" s="451"/>
      <c r="F873" s="451"/>
      <c r="G873" s="451"/>
      <c r="H873" s="451"/>
      <c r="I873" s="451"/>
      <c r="J873" s="451"/>
      <c r="K873" s="451"/>
      <c r="L873" s="451"/>
      <c r="M873" s="451"/>
      <c r="N873" s="451"/>
      <c r="O873" s="451"/>
      <c r="P873" s="451"/>
      <c r="Q873" s="451"/>
      <c r="R873" s="451"/>
      <c r="S873" s="451"/>
      <c r="T873" s="451"/>
      <c r="U873" s="451"/>
      <c r="V873" s="451"/>
      <c r="W873" s="451"/>
      <c r="X873" s="451"/>
      <c r="Y873" s="451"/>
      <c r="Z873" s="451"/>
      <c r="AA873" s="451"/>
      <c r="AB873" s="451"/>
      <c r="AC873" s="451"/>
      <c r="AD873" s="451"/>
      <c r="AE873" s="451"/>
      <c r="AF873" s="451"/>
      <c r="AG873" s="451"/>
      <c r="AH873" s="451"/>
      <c r="AI873" s="451"/>
      <c r="AJ873" s="451"/>
      <c r="AK873" s="451"/>
      <c r="AL873" s="451"/>
      <c r="AM873" s="451"/>
      <c r="AN873" s="451"/>
      <c r="AO873" s="451"/>
      <c r="AP873" s="451"/>
      <c r="AQ873" s="451"/>
      <c r="AR873" s="451"/>
      <c r="AS873" s="451"/>
      <c r="AT873" s="451"/>
      <c r="AU873" s="451"/>
      <c r="AV873" s="451"/>
      <c r="AW873" s="451"/>
      <c r="AX873" s="451"/>
      <c r="AY873" s="451"/>
      <c r="AZ873" s="451"/>
      <c r="BA873" s="451"/>
      <c r="BB873" s="451"/>
      <c r="BC873" s="451"/>
      <c r="BD873" s="451"/>
      <c r="BE873" s="451"/>
      <c r="BF873" s="451"/>
      <c r="BG873" s="451"/>
      <c r="BH873" s="451"/>
      <c r="BI873" s="451"/>
      <c r="BJ873" s="451"/>
      <c r="BK873" s="451"/>
      <c r="BL873" s="451"/>
      <c r="BM873" s="451"/>
      <c r="BN873" s="451"/>
      <c r="BO873" s="451"/>
      <c r="BP873" s="451"/>
      <c r="BQ873" s="451"/>
      <c r="BR873" s="451"/>
      <c r="BS873" s="451"/>
      <c r="BT873" s="451"/>
      <c r="BU873" s="451"/>
      <c r="BV873" s="451"/>
      <c r="BW873" s="451"/>
      <c r="BX873" s="451"/>
      <c r="BY873" s="451"/>
      <c r="BZ873" s="451"/>
      <c r="CA873" s="451"/>
      <c r="CB873" s="451"/>
      <c r="CC873" s="451"/>
      <c r="CD873" s="451"/>
      <c r="CE873" s="451"/>
      <c r="CF873" s="451"/>
      <c r="CG873" s="451"/>
      <c r="CH873" s="451"/>
      <c r="CI873" s="451"/>
      <c r="CJ873" s="451"/>
      <c r="CK873" s="451"/>
      <c r="CL873" s="451"/>
      <c r="CM873" s="451"/>
      <c r="CN873" s="451"/>
      <c r="CO873" s="451"/>
      <c r="CP873" s="451"/>
      <c r="CQ873" s="451"/>
      <c r="CR873" s="451"/>
      <c r="CS873" s="451"/>
      <c r="CT873" s="451"/>
      <c r="CU873" s="451"/>
      <c r="CV873" s="451"/>
      <c r="CW873" s="451"/>
      <c r="CX873" s="451"/>
      <c r="CY873" s="451"/>
      <c r="CZ873" s="451"/>
      <c r="DA873" s="451"/>
      <c r="DB873" s="451"/>
      <c r="DC873" s="451"/>
      <c r="DD873" s="451"/>
      <c r="DE873" s="451"/>
      <c r="DF873" s="451"/>
      <c r="DG873" s="451"/>
      <c r="DH873" s="451"/>
      <c r="DI873" s="451"/>
      <c r="DJ873" s="451"/>
      <c r="DK873" s="451"/>
      <c r="DL873" s="451"/>
      <c r="DM873" s="451"/>
      <c r="DN873" s="451"/>
      <c r="DO873" s="451"/>
      <c r="DP873" s="451"/>
      <c r="DQ873" s="451"/>
      <c r="DR873" s="451"/>
      <c r="DS873" s="451"/>
      <c r="DT873" s="451"/>
      <c r="DU873" s="451"/>
      <c r="DV873" s="451"/>
      <c r="DW873" s="451"/>
      <c r="DX873" s="451"/>
      <c r="DY873" s="451"/>
      <c r="DZ873" s="451"/>
      <c r="EA873" s="451"/>
      <c r="EB873" s="451"/>
      <c r="EC873" s="451"/>
      <c r="ED873" s="451"/>
      <c r="EE873" s="451"/>
      <c r="EF873" s="451"/>
      <c r="EG873" s="451"/>
      <c r="EH873" s="451"/>
      <c r="EI873" s="451"/>
      <c r="EJ873" s="451"/>
      <c r="EK873" s="451"/>
      <c r="EL873" s="451"/>
      <c r="EM873" s="451"/>
      <c r="EN873" s="451"/>
      <c r="EO873" s="451"/>
      <c r="EP873" s="451"/>
      <c r="EQ873" s="451"/>
      <c r="ER873" s="451"/>
      <c r="ES873" s="451"/>
      <c r="ET873" s="451"/>
      <c r="EU873" s="451"/>
      <c r="EV873" s="451"/>
      <c r="EW873" s="451"/>
      <c r="EX873" s="451"/>
      <c r="EY873" s="451"/>
      <c r="EZ873" s="451"/>
      <c r="FA873" s="451"/>
      <c r="FB873" s="451"/>
      <c r="FC873" s="451"/>
      <c r="FD873" s="451"/>
      <c r="FE873" s="451"/>
      <c r="FF873" s="451"/>
      <c r="FG873" s="451"/>
      <c r="FH873" s="451"/>
      <c r="FI873" s="451"/>
      <c r="FJ873" s="451"/>
      <c r="FK873" s="451"/>
      <c r="FL873" s="451"/>
      <c r="FM873" s="451"/>
      <c r="FN873" s="451"/>
    </row>
    <row r="874" spans="1:170" ht="15.75" customHeight="1">
      <c r="A874" s="451"/>
      <c r="B874" s="451"/>
      <c r="C874" s="451"/>
      <c r="D874" s="451"/>
      <c r="E874" s="451"/>
      <c r="F874" s="451"/>
      <c r="G874" s="451"/>
      <c r="H874" s="451"/>
      <c r="I874" s="451"/>
      <c r="J874" s="451"/>
      <c r="K874" s="451"/>
      <c r="L874" s="451"/>
      <c r="M874" s="451"/>
      <c r="N874" s="451"/>
      <c r="O874" s="451"/>
      <c r="P874" s="451"/>
      <c r="Q874" s="451"/>
      <c r="R874" s="451"/>
      <c r="S874" s="451"/>
      <c r="T874" s="451"/>
      <c r="U874" s="451"/>
      <c r="V874" s="451"/>
      <c r="W874" s="451"/>
      <c r="X874" s="451"/>
      <c r="Y874" s="451"/>
      <c r="Z874" s="451"/>
      <c r="AA874" s="451"/>
      <c r="AB874" s="451"/>
      <c r="AC874" s="451"/>
      <c r="AD874" s="451"/>
      <c r="AE874" s="451"/>
      <c r="AF874" s="451"/>
      <c r="AG874" s="451"/>
      <c r="AH874" s="451"/>
      <c r="AI874" s="451"/>
      <c r="AJ874" s="451"/>
      <c r="AK874" s="451"/>
      <c r="AL874" s="451"/>
      <c r="AM874" s="451"/>
      <c r="AN874" s="451"/>
      <c r="AO874" s="451"/>
      <c r="AP874" s="451"/>
      <c r="AQ874" s="451"/>
      <c r="AR874" s="451"/>
      <c r="AS874" s="451"/>
      <c r="AT874" s="451"/>
      <c r="AU874" s="451"/>
      <c r="AV874" s="451"/>
      <c r="AW874" s="451"/>
      <c r="AX874" s="451"/>
      <c r="AY874" s="451"/>
      <c r="AZ874" s="451"/>
      <c r="BA874" s="451"/>
      <c r="BB874" s="451"/>
      <c r="BC874" s="451"/>
      <c r="BD874" s="451"/>
      <c r="BE874" s="451"/>
      <c r="BF874" s="451"/>
      <c r="BG874" s="451"/>
      <c r="BH874" s="451"/>
      <c r="BI874" s="451"/>
      <c r="BJ874" s="451"/>
      <c r="BK874" s="451"/>
      <c r="BL874" s="451"/>
      <c r="BM874" s="451"/>
      <c r="BN874" s="451"/>
      <c r="BO874" s="451"/>
      <c r="BP874" s="451"/>
      <c r="BQ874" s="451"/>
      <c r="BR874" s="451"/>
      <c r="BS874" s="451"/>
      <c r="BT874" s="451"/>
      <c r="BU874" s="451"/>
      <c r="BV874" s="451"/>
      <c r="BW874" s="451"/>
      <c r="BX874" s="451"/>
      <c r="BY874" s="451"/>
      <c r="BZ874" s="451"/>
      <c r="CA874" s="451"/>
      <c r="CB874" s="451"/>
      <c r="CC874" s="451"/>
      <c r="CD874" s="451"/>
      <c r="CE874" s="451"/>
      <c r="CF874" s="451"/>
      <c r="CG874" s="451"/>
      <c r="CH874" s="451"/>
      <c r="CI874" s="451"/>
      <c r="CJ874" s="451"/>
      <c r="CK874" s="451"/>
      <c r="CL874" s="451"/>
      <c r="CM874" s="451"/>
      <c r="CN874" s="451"/>
      <c r="CO874" s="451"/>
      <c r="CP874" s="451"/>
      <c r="CQ874" s="451"/>
      <c r="CR874" s="451"/>
      <c r="CS874" s="451"/>
      <c r="CT874" s="451"/>
      <c r="CU874" s="451"/>
      <c r="CV874" s="451"/>
      <c r="CW874" s="451"/>
      <c r="CX874" s="451"/>
      <c r="CY874" s="451"/>
      <c r="CZ874" s="451"/>
      <c r="DA874" s="451"/>
      <c r="DB874" s="451"/>
      <c r="DC874" s="451"/>
      <c r="DD874" s="451"/>
      <c r="DE874" s="451"/>
      <c r="DF874" s="451"/>
      <c r="DG874" s="451"/>
      <c r="DH874" s="451"/>
      <c r="DI874" s="451"/>
      <c r="DJ874" s="451"/>
      <c r="DK874" s="451"/>
      <c r="DL874" s="451"/>
      <c r="DM874" s="451"/>
      <c r="DN874" s="451"/>
      <c r="DO874" s="451"/>
      <c r="DP874" s="451"/>
      <c r="DQ874" s="451"/>
      <c r="DR874" s="451"/>
      <c r="DS874" s="451"/>
      <c r="DT874" s="451"/>
      <c r="DU874" s="451"/>
      <c r="DV874" s="451"/>
      <c r="DW874" s="451"/>
      <c r="DX874" s="451"/>
      <c r="DY874" s="451"/>
      <c r="DZ874" s="451"/>
      <c r="EA874" s="451"/>
      <c r="EB874" s="451"/>
      <c r="EC874" s="451"/>
      <c r="ED874" s="451"/>
      <c r="EE874" s="451"/>
      <c r="EF874" s="451"/>
      <c r="EG874" s="451"/>
      <c r="EH874" s="451"/>
      <c r="EI874" s="451"/>
      <c r="EJ874" s="451"/>
      <c r="EK874" s="451"/>
      <c r="EL874" s="451"/>
      <c r="EM874" s="451"/>
      <c r="EN874" s="451"/>
      <c r="EO874" s="451"/>
      <c r="EP874" s="451"/>
      <c r="EQ874" s="451"/>
      <c r="ER874" s="451"/>
      <c r="ES874" s="451"/>
      <c r="ET874" s="451"/>
      <c r="EU874" s="451"/>
      <c r="EV874" s="451"/>
      <c r="EW874" s="451"/>
      <c r="EX874" s="451"/>
      <c r="EY874" s="451"/>
      <c r="EZ874" s="451"/>
      <c r="FA874" s="451"/>
      <c r="FB874" s="451"/>
      <c r="FC874" s="451"/>
      <c r="FD874" s="451"/>
      <c r="FE874" s="451"/>
      <c r="FF874" s="451"/>
      <c r="FG874" s="451"/>
      <c r="FH874" s="451"/>
      <c r="FI874" s="451"/>
      <c r="FJ874" s="451"/>
      <c r="FK874" s="451"/>
      <c r="FL874" s="451"/>
      <c r="FM874" s="451"/>
      <c r="FN874" s="451"/>
    </row>
    <row r="875" spans="1:170" ht="15.75" customHeight="1">
      <c r="A875" s="451"/>
      <c r="B875" s="451"/>
      <c r="C875" s="451"/>
      <c r="D875" s="451"/>
      <c r="E875" s="451"/>
      <c r="F875" s="451"/>
      <c r="G875" s="451"/>
      <c r="H875" s="451"/>
      <c r="I875" s="451"/>
      <c r="J875" s="451"/>
      <c r="K875" s="451"/>
      <c r="L875" s="451"/>
      <c r="M875" s="451"/>
      <c r="N875" s="451"/>
      <c r="O875" s="451"/>
      <c r="P875" s="451"/>
      <c r="Q875" s="451"/>
      <c r="R875" s="451"/>
      <c r="S875" s="451"/>
      <c r="T875" s="451"/>
      <c r="U875" s="451"/>
      <c r="V875" s="451"/>
      <c r="W875" s="451"/>
      <c r="X875" s="451"/>
      <c r="Y875" s="451"/>
      <c r="Z875" s="451"/>
      <c r="AA875" s="451"/>
      <c r="AB875" s="451"/>
      <c r="AC875" s="451"/>
      <c r="AD875" s="451"/>
      <c r="AE875" s="451"/>
      <c r="AF875" s="451"/>
      <c r="AG875" s="451"/>
      <c r="AH875" s="451"/>
      <c r="AI875" s="451"/>
      <c r="AJ875" s="451"/>
      <c r="AK875" s="451"/>
      <c r="AL875" s="451"/>
      <c r="AM875" s="451"/>
      <c r="AN875" s="451"/>
      <c r="AO875" s="451"/>
      <c r="AP875" s="451"/>
      <c r="AQ875" s="451"/>
      <c r="AR875" s="451"/>
      <c r="AS875" s="451"/>
      <c r="AT875" s="451"/>
      <c r="AU875" s="451"/>
      <c r="AV875" s="451"/>
      <c r="AW875" s="451"/>
      <c r="AX875" s="451"/>
      <c r="AY875" s="451"/>
      <c r="AZ875" s="451"/>
      <c r="BA875" s="451"/>
      <c r="BB875" s="451"/>
      <c r="BC875" s="451"/>
      <c r="BD875" s="451"/>
      <c r="BE875" s="451"/>
      <c r="BF875" s="451"/>
      <c r="BG875" s="451"/>
      <c r="BH875" s="451"/>
      <c r="BI875" s="451"/>
      <c r="BJ875" s="451"/>
      <c r="BK875" s="451"/>
      <c r="BL875" s="451"/>
      <c r="BM875" s="451"/>
      <c r="BN875" s="451"/>
      <c r="BO875" s="451"/>
      <c r="BP875" s="451"/>
      <c r="BQ875" s="451"/>
      <c r="BR875" s="451"/>
      <c r="BS875" s="451"/>
      <c r="BT875" s="451"/>
      <c r="BU875" s="451"/>
      <c r="BV875" s="451"/>
      <c r="BW875" s="451"/>
      <c r="BX875" s="451"/>
      <c r="BY875" s="451"/>
      <c r="BZ875" s="451"/>
      <c r="CA875" s="451"/>
      <c r="CB875" s="451"/>
      <c r="CC875" s="451"/>
      <c r="CD875" s="451"/>
      <c r="CE875" s="451"/>
      <c r="CF875" s="451"/>
      <c r="CG875" s="451"/>
      <c r="CH875" s="451"/>
      <c r="CI875" s="451"/>
      <c r="CJ875" s="451"/>
      <c r="CK875" s="451"/>
      <c r="CL875" s="451"/>
      <c r="CM875" s="451"/>
      <c r="CN875" s="451"/>
      <c r="CO875" s="451"/>
      <c r="CP875" s="451"/>
      <c r="CQ875" s="451"/>
      <c r="CR875" s="451"/>
      <c r="CS875" s="451"/>
      <c r="CT875" s="451"/>
      <c r="CU875" s="451"/>
      <c r="CV875" s="451"/>
      <c r="CW875" s="451"/>
      <c r="CX875" s="451"/>
      <c r="CY875" s="451"/>
      <c r="CZ875" s="451"/>
      <c r="DA875" s="451"/>
      <c r="DB875" s="451"/>
      <c r="DC875" s="451"/>
      <c r="DD875" s="451"/>
      <c r="DE875" s="451"/>
      <c r="DF875" s="451"/>
      <c r="DG875" s="451"/>
      <c r="DH875" s="451"/>
      <c r="DI875" s="451"/>
      <c r="DJ875" s="451"/>
      <c r="DK875" s="451"/>
      <c r="DL875" s="451"/>
      <c r="DM875" s="451"/>
      <c r="DN875" s="451"/>
      <c r="DO875" s="451"/>
      <c r="DP875" s="451"/>
      <c r="DQ875" s="451"/>
      <c r="DR875" s="451"/>
      <c r="DS875" s="451"/>
      <c r="DT875" s="451"/>
      <c r="DU875" s="451"/>
      <c r="DV875" s="451"/>
      <c r="DW875" s="451"/>
      <c r="DX875" s="451"/>
      <c r="DY875" s="451"/>
      <c r="DZ875" s="451"/>
      <c r="EA875" s="451"/>
      <c r="EB875" s="451"/>
      <c r="EC875" s="451"/>
      <c r="ED875" s="451"/>
      <c r="EE875" s="451"/>
      <c r="EF875" s="451"/>
      <c r="EG875" s="451"/>
      <c r="EH875" s="451"/>
      <c r="EI875" s="451"/>
      <c r="EJ875" s="451"/>
      <c r="EK875" s="451"/>
      <c r="EL875" s="451"/>
      <c r="EM875" s="451"/>
      <c r="EN875" s="451"/>
      <c r="EO875" s="451"/>
      <c r="EP875" s="451"/>
      <c r="EQ875" s="451"/>
      <c r="ER875" s="451"/>
      <c r="ES875" s="451"/>
      <c r="ET875" s="451"/>
      <c r="EU875" s="451"/>
      <c r="EV875" s="451"/>
      <c r="EW875" s="451"/>
      <c r="EX875" s="451"/>
      <c r="EY875" s="451"/>
      <c r="EZ875" s="451"/>
      <c r="FA875" s="451"/>
      <c r="FB875" s="451"/>
      <c r="FC875" s="451"/>
      <c r="FD875" s="451"/>
      <c r="FE875" s="451"/>
      <c r="FF875" s="451"/>
      <c r="FG875" s="451"/>
      <c r="FH875" s="451"/>
      <c r="FI875" s="451"/>
      <c r="FJ875" s="451"/>
      <c r="FK875" s="451"/>
      <c r="FL875" s="451"/>
      <c r="FM875" s="451"/>
      <c r="FN875" s="451"/>
    </row>
    <row r="876" spans="1:170" ht="15.75" customHeight="1">
      <c r="A876" s="451"/>
      <c r="B876" s="451"/>
      <c r="C876" s="451"/>
      <c r="D876" s="451"/>
      <c r="E876" s="451"/>
      <c r="F876" s="451"/>
      <c r="G876" s="451"/>
      <c r="H876" s="451"/>
      <c r="I876" s="451"/>
      <c r="J876" s="451"/>
      <c r="K876" s="451"/>
      <c r="L876" s="451"/>
      <c r="M876" s="451"/>
      <c r="N876" s="451"/>
      <c r="O876" s="451"/>
      <c r="P876" s="451"/>
      <c r="Q876" s="451"/>
      <c r="R876" s="451"/>
      <c r="S876" s="451"/>
      <c r="T876" s="451"/>
      <c r="U876" s="451"/>
      <c r="V876" s="451"/>
      <c r="W876" s="451"/>
      <c r="X876" s="451"/>
      <c r="Y876" s="451"/>
      <c r="Z876" s="451"/>
      <c r="AA876" s="451"/>
      <c r="AB876" s="451"/>
      <c r="AC876" s="451"/>
      <c r="AD876" s="451"/>
      <c r="AE876" s="451"/>
      <c r="AF876" s="451"/>
      <c r="AG876" s="451"/>
      <c r="AH876" s="451"/>
      <c r="AI876" s="451"/>
      <c r="AJ876" s="451"/>
      <c r="AK876" s="451"/>
      <c r="AL876" s="451"/>
      <c r="AM876" s="451"/>
      <c r="AN876" s="451"/>
      <c r="AO876" s="451"/>
      <c r="AP876" s="451"/>
      <c r="AQ876" s="451"/>
      <c r="AR876" s="451"/>
      <c r="AS876" s="451"/>
      <c r="AT876" s="451"/>
      <c r="AU876" s="451"/>
      <c r="AV876" s="451"/>
      <c r="AW876" s="451"/>
      <c r="AX876" s="451"/>
      <c r="AY876" s="451"/>
      <c r="AZ876" s="451"/>
      <c r="BA876" s="451"/>
      <c r="BB876" s="451"/>
      <c r="BC876" s="451"/>
      <c r="BD876" s="451"/>
      <c r="BE876" s="451"/>
      <c r="BF876" s="451"/>
      <c r="BG876" s="451"/>
      <c r="BH876" s="451"/>
      <c r="BI876" s="451"/>
      <c r="BJ876" s="451"/>
      <c r="BK876" s="451"/>
      <c r="BL876" s="451"/>
      <c r="BM876" s="451"/>
      <c r="BN876" s="451"/>
      <c r="BO876" s="451"/>
      <c r="BP876" s="451"/>
      <c r="BQ876" s="451"/>
      <c r="BR876" s="451"/>
      <c r="BS876" s="451"/>
      <c r="BT876" s="451"/>
      <c r="BU876" s="451"/>
      <c r="BV876" s="451"/>
      <c r="BW876" s="451"/>
      <c r="BX876" s="451"/>
      <c r="BY876" s="451"/>
      <c r="BZ876" s="451"/>
      <c r="CA876" s="451"/>
      <c r="CB876" s="451"/>
      <c r="CC876" s="451"/>
      <c r="CD876" s="451"/>
      <c r="CE876" s="451"/>
      <c r="CF876" s="451"/>
      <c r="CG876" s="451"/>
      <c r="CH876" s="451"/>
      <c r="CI876" s="451"/>
      <c r="CJ876" s="451"/>
      <c r="CK876" s="451"/>
      <c r="CL876" s="451"/>
      <c r="CM876" s="451"/>
      <c r="CN876" s="451"/>
      <c r="CO876" s="451"/>
      <c r="CP876" s="451"/>
      <c r="CQ876" s="451"/>
      <c r="CR876" s="451"/>
      <c r="CS876" s="451"/>
      <c r="CT876" s="451"/>
      <c r="CU876" s="451"/>
      <c r="CV876" s="451"/>
      <c r="CW876" s="451"/>
      <c r="CX876" s="451"/>
      <c r="CY876" s="451"/>
      <c r="CZ876" s="451"/>
      <c r="DA876" s="451"/>
      <c r="DB876" s="451"/>
      <c r="DC876" s="451"/>
      <c r="DD876" s="451"/>
      <c r="DE876" s="451"/>
      <c r="DF876" s="451"/>
      <c r="DG876" s="451"/>
      <c r="DH876" s="451"/>
      <c r="DI876" s="451"/>
      <c r="DJ876" s="451"/>
      <c r="DK876" s="451"/>
      <c r="DL876" s="451"/>
      <c r="DM876" s="451"/>
      <c r="DN876" s="451"/>
      <c r="DO876" s="451"/>
      <c r="DP876" s="451"/>
      <c r="DQ876" s="451"/>
      <c r="DR876" s="451"/>
      <c r="DS876" s="451"/>
      <c r="DT876" s="451"/>
      <c r="DU876" s="451"/>
      <c r="DV876" s="451"/>
      <c r="DW876" s="451"/>
      <c r="DX876" s="451"/>
      <c r="DY876" s="451"/>
      <c r="DZ876" s="451"/>
      <c r="EA876" s="451"/>
      <c r="EB876" s="451"/>
      <c r="EC876" s="451"/>
      <c r="ED876" s="451"/>
      <c r="EE876" s="451"/>
      <c r="EF876" s="451"/>
      <c r="EG876" s="451"/>
      <c r="EH876" s="451"/>
      <c r="EI876" s="451"/>
      <c r="EJ876" s="451"/>
      <c r="EK876" s="451"/>
      <c r="EL876" s="451"/>
      <c r="EM876" s="451"/>
      <c r="EN876" s="451"/>
      <c r="EO876" s="451"/>
      <c r="EP876" s="451"/>
      <c r="EQ876" s="451"/>
      <c r="ER876" s="451"/>
      <c r="ES876" s="451"/>
      <c r="ET876" s="451"/>
      <c r="EU876" s="451"/>
      <c r="EV876" s="451"/>
      <c r="EW876" s="451"/>
      <c r="EX876" s="451"/>
      <c r="EY876" s="451"/>
      <c r="EZ876" s="451"/>
      <c r="FA876" s="451"/>
      <c r="FB876" s="451"/>
      <c r="FC876" s="451"/>
      <c r="FD876" s="451"/>
      <c r="FE876" s="451"/>
      <c r="FF876" s="451"/>
      <c r="FG876" s="451"/>
      <c r="FH876" s="451"/>
      <c r="FI876" s="451"/>
      <c r="FJ876" s="451"/>
      <c r="FK876" s="451"/>
      <c r="FL876" s="451"/>
      <c r="FM876" s="451"/>
      <c r="FN876" s="451"/>
    </row>
    <row r="877" spans="1:170" ht="15.75" customHeight="1">
      <c r="A877" s="451"/>
      <c r="B877" s="451"/>
      <c r="C877" s="451"/>
      <c r="D877" s="451"/>
      <c r="E877" s="451"/>
      <c r="F877" s="451"/>
      <c r="G877" s="451"/>
      <c r="H877" s="451"/>
      <c r="I877" s="451"/>
      <c r="J877" s="451"/>
      <c r="K877" s="451"/>
      <c r="L877" s="451"/>
      <c r="M877" s="451"/>
      <c r="N877" s="451"/>
      <c r="O877" s="451"/>
      <c r="P877" s="451"/>
      <c r="Q877" s="451"/>
      <c r="R877" s="451"/>
      <c r="S877" s="451"/>
      <c r="T877" s="451"/>
      <c r="U877" s="451"/>
      <c r="V877" s="451"/>
      <c r="W877" s="451"/>
      <c r="X877" s="451"/>
      <c r="Y877" s="451"/>
      <c r="Z877" s="451"/>
      <c r="AA877" s="451"/>
      <c r="AB877" s="451"/>
      <c r="AC877" s="451"/>
      <c r="AD877" s="451"/>
      <c r="AE877" s="451"/>
      <c r="AF877" s="451"/>
      <c r="AG877" s="451"/>
      <c r="AH877" s="451"/>
      <c r="AI877" s="451"/>
      <c r="AJ877" s="451"/>
      <c r="AK877" s="451"/>
      <c r="AL877" s="451"/>
      <c r="AM877" s="451"/>
      <c r="AN877" s="451"/>
      <c r="AO877" s="451"/>
      <c r="AP877" s="451"/>
      <c r="AQ877" s="451"/>
      <c r="AR877" s="451"/>
      <c r="AS877" s="451"/>
      <c r="AT877" s="451"/>
      <c r="AU877" s="451"/>
      <c r="AV877" s="451"/>
      <c r="AW877" s="451"/>
      <c r="AX877" s="451"/>
      <c r="AY877" s="451"/>
      <c r="AZ877" s="451"/>
      <c r="BA877" s="451"/>
      <c r="BB877" s="451"/>
      <c r="BC877" s="451"/>
      <c r="BD877" s="451"/>
      <c r="BE877" s="451"/>
      <c r="BF877" s="451"/>
      <c r="BG877" s="451"/>
      <c r="BH877" s="451"/>
      <c r="BI877" s="451"/>
      <c r="BJ877" s="451"/>
      <c r="BK877" s="451"/>
      <c r="BL877" s="451"/>
      <c r="BM877" s="451"/>
      <c r="BN877" s="451"/>
      <c r="BO877" s="451"/>
      <c r="BP877" s="451"/>
      <c r="BQ877" s="451"/>
      <c r="BR877" s="451"/>
      <c r="BS877" s="451"/>
      <c r="BT877" s="451"/>
      <c r="BU877" s="451"/>
      <c r="BV877" s="451"/>
      <c r="BW877" s="451"/>
      <c r="BX877" s="451"/>
      <c r="BY877" s="451"/>
      <c r="BZ877" s="451"/>
      <c r="CA877" s="451"/>
      <c r="CB877" s="451"/>
      <c r="CC877" s="451"/>
      <c r="CD877" s="451"/>
      <c r="CE877" s="451"/>
      <c r="CF877" s="451"/>
      <c r="CG877" s="451"/>
      <c r="CH877" s="451"/>
      <c r="CI877" s="451"/>
      <c r="CJ877" s="451"/>
      <c r="CK877" s="451"/>
      <c r="CL877" s="451"/>
      <c r="CM877" s="451"/>
      <c r="CN877" s="451"/>
      <c r="CO877" s="451"/>
      <c r="CP877" s="451"/>
      <c r="CQ877" s="451"/>
      <c r="CR877" s="451"/>
      <c r="CS877" s="451"/>
      <c r="CT877" s="451"/>
      <c r="CU877" s="451"/>
      <c r="CV877" s="451"/>
      <c r="CW877" s="451"/>
      <c r="CX877" s="451"/>
      <c r="CY877" s="451"/>
      <c r="CZ877" s="451"/>
      <c r="DA877" s="451"/>
      <c r="DB877" s="451"/>
      <c r="DC877" s="451"/>
      <c r="DD877" s="451"/>
      <c r="DE877" s="451"/>
      <c r="DF877" s="451"/>
      <c r="DG877" s="451"/>
      <c r="DH877" s="451"/>
      <c r="DI877" s="451"/>
      <c r="DJ877" s="451"/>
      <c r="DK877" s="451"/>
      <c r="DL877" s="451"/>
      <c r="DM877" s="451"/>
      <c r="DN877" s="451"/>
      <c r="DO877" s="451"/>
      <c r="DP877" s="451"/>
      <c r="DQ877" s="451"/>
      <c r="DR877" s="451"/>
      <c r="DS877" s="451"/>
      <c r="DT877" s="451"/>
      <c r="DU877" s="451"/>
      <c r="DV877" s="451"/>
      <c r="DW877" s="451"/>
      <c r="DX877" s="451"/>
      <c r="DY877" s="451"/>
      <c r="DZ877" s="451"/>
      <c r="EA877" s="451"/>
      <c r="EB877" s="451"/>
      <c r="EC877" s="451"/>
      <c r="ED877" s="451"/>
      <c r="EE877" s="451"/>
      <c r="EF877" s="451"/>
      <c r="EG877" s="451"/>
      <c r="EH877" s="451"/>
      <c r="EI877" s="451"/>
      <c r="EJ877" s="451"/>
      <c r="EK877" s="451"/>
      <c r="EL877" s="451"/>
      <c r="EM877" s="451"/>
      <c r="EN877" s="451"/>
      <c r="EO877" s="451"/>
      <c r="EP877" s="451"/>
      <c r="EQ877" s="451"/>
      <c r="ER877" s="451"/>
      <c r="ES877" s="451"/>
      <c r="ET877" s="451"/>
      <c r="EU877" s="451"/>
      <c r="EV877" s="451"/>
      <c r="EW877" s="451"/>
      <c r="EX877" s="451"/>
      <c r="EY877" s="451"/>
      <c r="EZ877" s="451"/>
      <c r="FA877" s="451"/>
      <c r="FB877" s="451"/>
      <c r="FC877" s="451"/>
      <c r="FD877" s="451"/>
      <c r="FE877" s="451"/>
      <c r="FF877" s="451"/>
      <c r="FG877" s="451"/>
      <c r="FH877" s="451"/>
      <c r="FI877" s="451"/>
      <c r="FJ877" s="451"/>
      <c r="FK877" s="451"/>
      <c r="FL877" s="451"/>
      <c r="FM877" s="451"/>
      <c r="FN877" s="451"/>
    </row>
    <row r="878" spans="1:170" ht="15.75" customHeight="1">
      <c r="A878" s="451"/>
      <c r="B878" s="451"/>
      <c r="C878" s="451"/>
      <c r="D878" s="451"/>
      <c r="E878" s="451"/>
      <c r="F878" s="451"/>
      <c r="G878" s="451"/>
      <c r="H878" s="451"/>
      <c r="I878" s="451"/>
      <c r="J878" s="451"/>
      <c r="K878" s="451"/>
      <c r="L878" s="451"/>
      <c r="M878" s="451"/>
      <c r="N878" s="451"/>
      <c r="O878" s="451"/>
      <c r="P878" s="451"/>
      <c r="Q878" s="451"/>
      <c r="R878" s="451"/>
      <c r="S878" s="451"/>
      <c r="T878" s="451"/>
      <c r="U878" s="451"/>
      <c r="V878" s="451"/>
      <c r="W878" s="451"/>
      <c r="X878" s="451"/>
      <c r="Y878" s="451"/>
      <c r="Z878" s="451"/>
      <c r="AA878" s="451"/>
      <c r="AB878" s="451"/>
      <c r="AC878" s="451"/>
      <c r="AD878" s="451"/>
      <c r="AE878" s="451"/>
      <c r="AF878" s="451"/>
      <c r="AG878" s="451"/>
      <c r="AH878" s="451"/>
      <c r="AI878" s="451"/>
      <c r="AJ878" s="451"/>
      <c r="AK878" s="451"/>
      <c r="AL878" s="451"/>
      <c r="AM878" s="451"/>
      <c r="AN878" s="451"/>
      <c r="AO878" s="451"/>
      <c r="AP878" s="451"/>
      <c r="AQ878" s="451"/>
      <c r="AR878" s="451"/>
      <c r="AS878" s="451"/>
      <c r="AT878" s="451"/>
      <c r="AU878" s="451"/>
      <c r="AV878" s="451"/>
      <c r="AW878" s="451"/>
      <c r="AX878" s="451"/>
      <c r="AY878" s="451"/>
      <c r="AZ878" s="451"/>
      <c r="BA878" s="451"/>
      <c r="BB878" s="451"/>
      <c r="BC878" s="451"/>
      <c r="BD878" s="451"/>
      <c r="BE878" s="451"/>
      <c r="BF878" s="451"/>
      <c r="BG878" s="451"/>
      <c r="BH878" s="451"/>
      <c r="BI878" s="451"/>
      <c r="BJ878" s="451"/>
      <c r="BK878" s="451"/>
      <c r="BL878" s="451"/>
      <c r="BM878" s="451"/>
      <c r="BN878" s="451"/>
      <c r="BO878" s="451"/>
      <c r="BP878" s="451"/>
      <c r="BQ878" s="451"/>
      <c r="BR878" s="451"/>
      <c r="BS878" s="451"/>
      <c r="BT878" s="451"/>
      <c r="BU878" s="451"/>
      <c r="BV878" s="451"/>
      <c r="BW878" s="451"/>
      <c r="BX878" s="451"/>
      <c r="BY878" s="451"/>
      <c r="BZ878" s="451"/>
      <c r="CA878" s="451"/>
      <c r="CB878" s="451"/>
      <c r="CC878" s="451"/>
      <c r="CD878" s="451"/>
      <c r="CE878" s="451"/>
      <c r="CF878" s="451"/>
      <c r="CG878" s="451"/>
      <c r="CH878" s="451"/>
      <c r="CI878" s="451"/>
      <c r="CJ878" s="451"/>
      <c r="CK878" s="451"/>
      <c r="CL878" s="451"/>
      <c r="CM878" s="451"/>
      <c r="CN878" s="451"/>
      <c r="CO878" s="451"/>
      <c r="CP878" s="451"/>
      <c r="CQ878" s="451"/>
      <c r="CR878" s="451"/>
      <c r="CS878" s="451"/>
      <c r="CT878" s="451"/>
      <c r="CU878" s="451"/>
      <c r="CV878" s="451"/>
      <c r="CW878" s="451"/>
      <c r="CX878" s="451"/>
      <c r="CY878" s="451"/>
      <c r="CZ878" s="451"/>
      <c r="DA878" s="451"/>
      <c r="DB878" s="451"/>
      <c r="DC878" s="451"/>
      <c r="DD878" s="451"/>
      <c r="DE878" s="451"/>
      <c r="DF878" s="451"/>
      <c r="DG878" s="451"/>
      <c r="DH878" s="451"/>
      <c r="DI878" s="451"/>
      <c r="DJ878" s="451"/>
      <c r="DK878" s="451"/>
      <c r="DL878" s="451"/>
      <c r="DM878" s="451"/>
      <c r="DN878" s="451"/>
      <c r="DO878" s="451"/>
      <c r="DP878" s="451"/>
      <c r="DQ878" s="451"/>
      <c r="DR878" s="451"/>
      <c r="DS878" s="451"/>
      <c r="DT878" s="451"/>
      <c r="DU878" s="451"/>
      <c r="DV878" s="451"/>
      <c r="DW878" s="451"/>
      <c r="DX878" s="451"/>
      <c r="DY878" s="451"/>
      <c r="DZ878" s="451"/>
      <c r="EA878" s="451"/>
      <c r="EB878" s="451"/>
      <c r="EC878" s="451"/>
      <c r="ED878" s="451"/>
      <c r="EE878" s="451"/>
      <c r="EF878" s="451"/>
      <c r="EG878" s="451"/>
      <c r="EH878" s="451"/>
      <c r="EI878" s="451"/>
      <c r="EJ878" s="451"/>
      <c r="EK878" s="451"/>
      <c r="EL878" s="451"/>
      <c r="EM878" s="451"/>
      <c r="EN878" s="451"/>
      <c r="EO878" s="451"/>
      <c r="EP878" s="451"/>
      <c r="EQ878" s="451"/>
      <c r="ER878" s="451"/>
      <c r="ES878" s="451"/>
      <c r="ET878" s="451"/>
      <c r="EU878" s="451"/>
      <c r="EV878" s="451"/>
      <c r="EW878" s="451"/>
      <c r="EX878" s="451"/>
      <c r="EY878" s="451"/>
      <c r="EZ878" s="451"/>
      <c r="FA878" s="451"/>
      <c r="FB878" s="451"/>
      <c r="FC878" s="451"/>
      <c r="FD878" s="451"/>
      <c r="FE878" s="451"/>
      <c r="FF878" s="451"/>
      <c r="FG878" s="451"/>
      <c r="FH878" s="451"/>
      <c r="FI878" s="451"/>
      <c r="FJ878" s="451"/>
      <c r="FK878" s="451"/>
      <c r="FL878" s="451"/>
      <c r="FM878" s="451"/>
      <c r="FN878" s="451"/>
    </row>
    <row r="879" spans="1:170" ht="15.75" customHeight="1">
      <c r="A879" s="451"/>
      <c r="B879" s="451"/>
      <c r="C879" s="451"/>
      <c r="D879" s="451"/>
      <c r="E879" s="451"/>
      <c r="F879" s="451"/>
      <c r="G879" s="451"/>
      <c r="H879" s="451"/>
      <c r="I879" s="451"/>
      <c r="J879" s="451"/>
      <c r="K879" s="451"/>
      <c r="L879" s="451"/>
      <c r="M879" s="451"/>
      <c r="N879" s="451"/>
      <c r="O879" s="451"/>
      <c r="P879" s="451"/>
      <c r="Q879" s="451"/>
      <c r="R879" s="451"/>
      <c r="S879" s="451"/>
      <c r="T879" s="451"/>
      <c r="U879" s="451"/>
      <c r="V879" s="451"/>
      <c r="W879" s="451"/>
      <c r="X879" s="451"/>
      <c r="Y879" s="451"/>
      <c r="Z879" s="451"/>
      <c r="AA879" s="451"/>
      <c r="AB879" s="451"/>
      <c r="AC879" s="451"/>
      <c r="AD879" s="451"/>
      <c r="AE879" s="451"/>
      <c r="AF879" s="451"/>
      <c r="AG879" s="451"/>
      <c r="AH879" s="451"/>
      <c r="AI879" s="451"/>
      <c r="AJ879" s="451"/>
      <c r="AK879" s="451"/>
      <c r="AL879" s="451"/>
      <c r="AM879" s="451"/>
      <c r="AN879" s="451"/>
      <c r="AO879" s="451"/>
      <c r="AP879" s="451"/>
      <c r="AQ879" s="451"/>
      <c r="AR879" s="451"/>
      <c r="AS879" s="451"/>
      <c r="AT879" s="451"/>
      <c r="AU879" s="451"/>
      <c r="AV879" s="451"/>
      <c r="AW879" s="451"/>
      <c r="AX879" s="451"/>
      <c r="AY879" s="451"/>
      <c r="AZ879" s="451"/>
      <c r="BA879" s="451"/>
      <c r="BB879" s="451"/>
      <c r="BC879" s="451"/>
      <c r="BD879" s="451"/>
      <c r="BE879" s="451"/>
      <c r="BF879" s="451"/>
      <c r="BG879" s="451"/>
      <c r="BH879" s="451"/>
      <c r="BI879" s="451"/>
      <c r="BJ879" s="451"/>
      <c r="BK879" s="451"/>
      <c r="BL879" s="451"/>
      <c r="BM879" s="451"/>
      <c r="BN879" s="451"/>
      <c r="BO879" s="451"/>
      <c r="BP879" s="451"/>
      <c r="BQ879" s="451"/>
      <c r="BR879" s="451"/>
      <c r="BS879" s="451"/>
      <c r="BT879" s="451"/>
      <c r="BU879" s="451"/>
      <c r="BV879" s="451"/>
      <c r="BW879" s="451"/>
      <c r="BX879" s="451"/>
      <c r="BY879" s="451"/>
      <c r="BZ879" s="451"/>
      <c r="CA879" s="451"/>
      <c r="CB879" s="451"/>
      <c r="CC879" s="451"/>
      <c r="CD879" s="451"/>
      <c r="CE879" s="451"/>
      <c r="CF879" s="451"/>
      <c r="CG879" s="451"/>
      <c r="CH879" s="451"/>
      <c r="CI879" s="451"/>
      <c r="CJ879" s="451"/>
      <c r="CK879" s="451"/>
      <c r="CL879" s="451"/>
      <c r="CM879" s="451"/>
      <c r="CN879" s="451"/>
      <c r="CO879" s="451"/>
      <c r="CP879" s="451"/>
      <c r="CQ879" s="451"/>
      <c r="CR879" s="451"/>
      <c r="CS879" s="451"/>
      <c r="CT879" s="451"/>
      <c r="CU879" s="451"/>
      <c r="CV879" s="451"/>
      <c r="CW879" s="451"/>
      <c r="CX879" s="451"/>
      <c r="CY879" s="451"/>
      <c r="CZ879" s="451"/>
      <c r="DA879" s="451"/>
      <c r="DB879" s="451"/>
      <c r="DC879" s="451"/>
      <c r="DD879" s="451"/>
      <c r="DE879" s="451"/>
      <c r="DF879" s="451"/>
      <c r="DG879" s="451"/>
      <c r="DH879" s="451"/>
      <c r="DI879" s="451"/>
      <c r="DJ879" s="451"/>
      <c r="DK879" s="451"/>
      <c r="DL879" s="451"/>
      <c r="DM879" s="451"/>
      <c r="DN879" s="451"/>
      <c r="DO879" s="451"/>
      <c r="DP879" s="451"/>
      <c r="DQ879" s="451"/>
      <c r="DR879" s="451"/>
      <c r="DS879" s="451"/>
      <c r="DT879" s="451"/>
      <c r="DU879" s="451"/>
      <c r="DV879" s="451"/>
      <c r="DW879" s="451"/>
      <c r="DX879" s="451"/>
      <c r="DY879" s="451"/>
      <c r="DZ879" s="451"/>
      <c r="EA879" s="451"/>
      <c r="EB879" s="451"/>
      <c r="EC879" s="451"/>
      <c r="ED879" s="451"/>
      <c r="EE879" s="451"/>
      <c r="EF879" s="451"/>
      <c r="EG879" s="451"/>
      <c r="EH879" s="451"/>
      <c r="EI879" s="451"/>
      <c r="EJ879" s="451"/>
      <c r="EK879" s="451"/>
      <c r="EL879" s="451"/>
      <c r="EM879" s="451"/>
      <c r="EN879" s="451"/>
      <c r="EO879" s="451"/>
      <c r="EP879" s="451"/>
      <c r="EQ879" s="451"/>
      <c r="ER879" s="451"/>
      <c r="ES879" s="451"/>
      <c r="ET879" s="451"/>
      <c r="EU879" s="451"/>
      <c r="EV879" s="451"/>
      <c r="EW879" s="451"/>
      <c r="EX879" s="451"/>
      <c r="EY879" s="451"/>
      <c r="EZ879" s="451"/>
      <c r="FA879" s="451"/>
      <c r="FB879" s="451"/>
      <c r="FC879" s="451"/>
      <c r="FD879" s="451"/>
      <c r="FE879" s="451"/>
      <c r="FF879" s="451"/>
      <c r="FG879" s="451"/>
      <c r="FH879" s="451"/>
      <c r="FI879" s="451"/>
      <c r="FJ879" s="451"/>
      <c r="FK879" s="451"/>
      <c r="FL879" s="451"/>
      <c r="FM879" s="451"/>
      <c r="FN879" s="451"/>
    </row>
    <row r="880" spans="1:170" ht="15.75" customHeight="1">
      <c r="A880" s="451"/>
      <c r="B880" s="451"/>
      <c r="C880" s="451"/>
      <c r="D880" s="451"/>
      <c r="E880" s="451"/>
      <c r="F880" s="451"/>
      <c r="G880" s="451"/>
      <c r="H880" s="451"/>
      <c r="I880" s="451"/>
      <c r="J880" s="451"/>
      <c r="K880" s="451"/>
      <c r="L880" s="451"/>
      <c r="M880" s="451"/>
      <c r="N880" s="451"/>
      <c r="O880" s="451"/>
      <c r="P880" s="451"/>
      <c r="Q880" s="451"/>
      <c r="R880" s="451"/>
      <c r="S880" s="451"/>
      <c r="T880" s="451"/>
      <c r="U880" s="451"/>
      <c r="V880" s="451"/>
      <c r="W880" s="451"/>
      <c r="X880" s="451"/>
      <c r="Y880" s="451"/>
      <c r="Z880" s="451"/>
      <c r="AA880" s="451"/>
      <c r="AB880" s="451"/>
      <c r="AC880" s="451"/>
      <c r="AD880" s="451"/>
      <c r="AE880" s="451"/>
      <c r="AF880" s="451"/>
      <c r="AG880" s="451"/>
      <c r="AH880" s="451"/>
      <c r="AI880" s="451"/>
      <c r="AJ880" s="451"/>
      <c r="AK880" s="451"/>
      <c r="AL880" s="451"/>
      <c r="AM880" s="451"/>
      <c r="AN880" s="451"/>
      <c r="AO880" s="451"/>
      <c r="AP880" s="451"/>
      <c r="AQ880" s="451"/>
      <c r="AR880" s="451"/>
      <c r="AS880" s="451"/>
      <c r="AT880" s="451"/>
      <c r="AU880" s="451"/>
      <c r="AV880" s="451"/>
      <c r="AW880" s="451"/>
      <c r="AX880" s="451"/>
      <c r="AY880" s="451"/>
      <c r="AZ880" s="451"/>
      <c r="BA880" s="451"/>
      <c r="BB880" s="451"/>
      <c r="BC880" s="451"/>
      <c r="BD880" s="451"/>
      <c r="BE880" s="451"/>
      <c r="BF880" s="451"/>
      <c r="BG880" s="451"/>
      <c r="BH880" s="451"/>
      <c r="BI880" s="451"/>
      <c r="BJ880" s="451"/>
      <c r="BK880" s="451"/>
      <c r="BL880" s="451"/>
      <c r="BM880" s="451"/>
      <c r="BN880" s="451"/>
      <c r="BO880" s="451"/>
      <c r="BP880" s="451"/>
      <c r="BQ880" s="451"/>
      <c r="BR880" s="451"/>
      <c r="BS880" s="451"/>
      <c r="BT880" s="451"/>
      <c r="BU880" s="451"/>
      <c r="BV880" s="451"/>
      <c r="BW880" s="451"/>
      <c r="BX880" s="451"/>
      <c r="BY880" s="451"/>
      <c r="BZ880" s="451"/>
      <c r="CA880" s="451"/>
      <c r="CB880" s="451"/>
      <c r="CC880" s="451"/>
      <c r="CD880" s="451"/>
      <c r="CE880" s="451"/>
      <c r="CF880" s="451"/>
      <c r="CG880" s="451"/>
      <c r="CH880" s="451"/>
      <c r="CI880" s="451"/>
      <c r="CJ880" s="451"/>
      <c r="CK880" s="451"/>
      <c r="CL880" s="451"/>
      <c r="CM880" s="451"/>
      <c r="CN880" s="451"/>
      <c r="CO880" s="451"/>
      <c r="CP880" s="451"/>
      <c r="CQ880" s="451"/>
      <c r="CR880" s="451"/>
      <c r="CS880" s="451"/>
      <c r="CT880" s="451"/>
      <c r="CU880" s="451"/>
      <c r="CV880" s="451"/>
      <c r="CW880" s="451"/>
      <c r="CX880" s="451"/>
      <c r="CY880" s="451"/>
      <c r="CZ880" s="451"/>
      <c r="DA880" s="451"/>
      <c r="DB880" s="451"/>
      <c r="DC880" s="451"/>
      <c r="DD880" s="451"/>
      <c r="DE880" s="451"/>
      <c r="DF880" s="451"/>
      <c r="DG880" s="451"/>
      <c r="DH880" s="451"/>
      <c r="DI880" s="451"/>
      <c r="DJ880" s="451"/>
      <c r="DK880" s="451"/>
      <c r="DL880" s="451"/>
      <c r="DM880" s="451"/>
      <c r="DN880" s="451"/>
      <c r="DO880" s="451"/>
      <c r="DP880" s="451"/>
      <c r="DQ880" s="451"/>
      <c r="DR880" s="451"/>
      <c r="DS880" s="451"/>
      <c r="DT880" s="451"/>
      <c r="DU880" s="451"/>
      <c r="DV880" s="451"/>
      <c r="DW880" s="451"/>
      <c r="DX880" s="451"/>
      <c r="DY880" s="451"/>
      <c r="DZ880" s="451"/>
      <c r="EA880" s="451"/>
      <c r="EB880" s="451"/>
      <c r="EC880" s="451"/>
      <c r="ED880" s="451"/>
      <c r="EE880" s="451"/>
      <c r="EF880" s="451"/>
      <c r="EG880" s="451"/>
      <c r="EH880" s="451"/>
      <c r="EI880" s="451"/>
      <c r="EJ880" s="451"/>
      <c r="EK880" s="451"/>
      <c r="EL880" s="451"/>
      <c r="EM880" s="451"/>
      <c r="EN880" s="451"/>
      <c r="EO880" s="451"/>
      <c r="EP880" s="451"/>
      <c r="EQ880" s="451"/>
      <c r="ER880" s="451"/>
      <c r="ES880" s="451"/>
      <c r="ET880" s="451"/>
      <c r="EU880" s="451"/>
      <c r="EV880" s="451"/>
      <c r="EW880" s="451"/>
      <c r="EX880" s="451"/>
      <c r="EY880" s="451"/>
      <c r="EZ880" s="451"/>
      <c r="FA880" s="451"/>
      <c r="FB880" s="451"/>
      <c r="FC880" s="451"/>
      <c r="FD880" s="451"/>
      <c r="FE880" s="451"/>
      <c r="FF880" s="451"/>
      <c r="FG880" s="451"/>
      <c r="FH880" s="451"/>
      <c r="FI880" s="451"/>
      <c r="FJ880" s="451"/>
      <c r="FK880" s="451"/>
      <c r="FL880" s="451"/>
      <c r="FM880" s="451"/>
      <c r="FN880" s="451"/>
    </row>
    <row r="881" spans="1:170" ht="15.75" customHeight="1">
      <c r="A881" s="451"/>
      <c r="B881" s="451"/>
      <c r="C881" s="451"/>
      <c r="D881" s="451"/>
      <c r="E881" s="451"/>
      <c r="F881" s="451"/>
      <c r="G881" s="451"/>
      <c r="H881" s="451"/>
      <c r="I881" s="451"/>
      <c r="J881" s="451"/>
      <c r="K881" s="451"/>
      <c r="L881" s="451"/>
      <c r="M881" s="451"/>
      <c r="N881" s="451"/>
      <c r="O881" s="451"/>
      <c r="P881" s="451"/>
      <c r="Q881" s="451"/>
      <c r="R881" s="451"/>
      <c r="S881" s="451"/>
      <c r="T881" s="451"/>
      <c r="U881" s="451"/>
      <c r="V881" s="451"/>
      <c r="W881" s="451"/>
      <c r="X881" s="451"/>
      <c r="Y881" s="451"/>
      <c r="Z881" s="451"/>
      <c r="AA881" s="451"/>
      <c r="AB881" s="451"/>
      <c r="AC881" s="451"/>
      <c r="AD881" s="451"/>
      <c r="AE881" s="451"/>
      <c r="AF881" s="451"/>
      <c r="AG881" s="451"/>
      <c r="AH881" s="451"/>
      <c r="AI881" s="451"/>
      <c r="AJ881" s="451"/>
      <c r="AK881" s="451"/>
      <c r="AL881" s="451"/>
      <c r="AM881" s="451"/>
      <c r="AN881" s="451"/>
      <c r="AO881" s="451"/>
      <c r="AP881" s="451"/>
      <c r="AQ881" s="451"/>
      <c r="AR881" s="451"/>
      <c r="AS881" s="451"/>
      <c r="AT881" s="451"/>
      <c r="AU881" s="451"/>
      <c r="AV881" s="451"/>
      <c r="AW881" s="451"/>
      <c r="AX881" s="451"/>
      <c r="AY881" s="451"/>
      <c r="AZ881" s="451"/>
      <c r="BA881" s="451"/>
      <c r="BB881" s="451"/>
      <c r="BC881" s="451"/>
      <c r="BD881" s="451"/>
      <c r="BE881" s="451"/>
      <c r="BF881" s="451"/>
      <c r="BG881" s="451"/>
      <c r="BH881" s="451"/>
      <c r="BI881" s="451"/>
      <c r="BJ881" s="451"/>
      <c r="BK881" s="451"/>
      <c r="BL881" s="451"/>
      <c r="BM881" s="451"/>
      <c r="BN881" s="451"/>
      <c r="BO881" s="451"/>
      <c r="BP881" s="451"/>
      <c r="BQ881" s="451"/>
      <c r="BR881" s="451"/>
      <c r="BS881" s="451"/>
      <c r="BT881" s="451"/>
      <c r="BU881" s="451"/>
      <c r="BV881" s="451"/>
      <c r="BW881" s="451"/>
      <c r="BX881" s="451"/>
      <c r="BY881" s="451"/>
      <c r="BZ881" s="451"/>
      <c r="CA881" s="451"/>
      <c r="CB881" s="451"/>
      <c r="CC881" s="451"/>
      <c r="CD881" s="451"/>
      <c r="CE881" s="451"/>
      <c r="CF881" s="451"/>
      <c r="CG881" s="451"/>
      <c r="CH881" s="451"/>
      <c r="CI881" s="451"/>
      <c r="CJ881" s="451"/>
      <c r="CK881" s="451"/>
      <c r="CL881" s="451"/>
      <c r="CM881" s="451"/>
      <c r="CN881" s="451"/>
      <c r="CO881" s="451"/>
      <c r="CP881" s="451"/>
      <c r="CQ881" s="451"/>
      <c r="CR881" s="451"/>
      <c r="CS881" s="451"/>
      <c r="CT881" s="451"/>
      <c r="CU881" s="451"/>
      <c r="CV881" s="451"/>
      <c r="CW881" s="451"/>
      <c r="CX881" s="451"/>
      <c r="CY881" s="451"/>
      <c r="CZ881" s="451"/>
      <c r="DA881" s="451"/>
      <c r="DB881" s="451"/>
      <c r="DC881" s="451"/>
      <c r="DD881" s="451"/>
      <c r="DE881" s="451"/>
      <c r="DF881" s="451"/>
      <c r="DG881" s="451"/>
      <c r="DH881" s="451"/>
      <c r="DI881" s="451"/>
      <c r="DJ881" s="451"/>
      <c r="DK881" s="451"/>
      <c r="DL881" s="451"/>
      <c r="DM881" s="451"/>
      <c r="DN881" s="451"/>
      <c r="DO881" s="451"/>
      <c r="DP881" s="451"/>
      <c r="DQ881" s="451"/>
      <c r="DR881" s="451"/>
      <c r="DS881" s="451"/>
      <c r="DT881" s="451"/>
      <c r="DU881" s="451"/>
      <c r="DV881" s="451"/>
      <c r="DW881" s="451"/>
      <c r="DX881" s="451"/>
      <c r="DY881" s="451"/>
      <c r="DZ881" s="451"/>
      <c r="EA881" s="451"/>
      <c r="EB881" s="451"/>
      <c r="EC881" s="451"/>
      <c r="ED881" s="451"/>
      <c r="EE881" s="451"/>
      <c r="EF881" s="451"/>
      <c r="EG881" s="451"/>
      <c r="EH881" s="451"/>
      <c r="EI881" s="451"/>
      <c r="EJ881" s="451"/>
      <c r="EK881" s="451"/>
      <c r="EL881" s="451"/>
      <c r="EM881" s="451"/>
      <c r="EN881" s="451"/>
      <c r="EO881" s="451"/>
      <c r="EP881" s="451"/>
      <c r="EQ881" s="451"/>
      <c r="ER881" s="451"/>
      <c r="ES881" s="451"/>
      <c r="ET881" s="451"/>
      <c r="EU881" s="451"/>
      <c r="EV881" s="451"/>
      <c r="EW881" s="451"/>
      <c r="EX881" s="451"/>
      <c r="EY881" s="451"/>
      <c r="EZ881" s="451"/>
      <c r="FA881" s="451"/>
      <c r="FB881" s="451"/>
      <c r="FC881" s="451"/>
      <c r="FD881" s="451"/>
      <c r="FE881" s="451"/>
      <c r="FF881" s="451"/>
      <c r="FG881" s="451"/>
      <c r="FH881" s="451"/>
      <c r="FI881" s="451"/>
      <c r="FJ881" s="451"/>
      <c r="FK881" s="451"/>
      <c r="FL881" s="451"/>
      <c r="FM881" s="451"/>
      <c r="FN881" s="451"/>
    </row>
    <row r="882" spans="1:170" ht="15.75" customHeight="1">
      <c r="A882" s="451"/>
      <c r="B882" s="451"/>
      <c r="C882" s="451"/>
      <c r="D882" s="451"/>
      <c r="E882" s="451"/>
      <c r="F882" s="451"/>
      <c r="G882" s="451"/>
      <c r="H882" s="451"/>
      <c r="I882" s="451"/>
      <c r="J882" s="451"/>
      <c r="K882" s="451"/>
      <c r="L882" s="451"/>
      <c r="M882" s="451"/>
      <c r="N882" s="451"/>
      <c r="O882" s="451"/>
      <c r="P882" s="451"/>
      <c r="Q882" s="451"/>
      <c r="R882" s="451"/>
      <c r="S882" s="451"/>
      <c r="T882" s="451"/>
      <c r="U882" s="451"/>
      <c r="V882" s="451"/>
      <c r="W882" s="451"/>
      <c r="X882" s="451"/>
      <c r="Y882" s="451"/>
      <c r="Z882" s="451"/>
      <c r="AA882" s="451"/>
      <c r="AB882" s="451"/>
      <c r="AC882" s="451"/>
      <c r="AD882" s="451"/>
      <c r="AE882" s="451"/>
      <c r="AF882" s="451"/>
      <c r="AG882" s="451"/>
      <c r="AH882" s="451"/>
      <c r="AI882" s="451"/>
      <c r="AJ882" s="451"/>
      <c r="AK882" s="451"/>
      <c r="AL882" s="451"/>
      <c r="AM882" s="451"/>
      <c r="AN882" s="451"/>
      <c r="AO882" s="451"/>
      <c r="AP882" s="451"/>
      <c r="AQ882" s="451"/>
      <c r="AR882" s="451"/>
      <c r="AS882" s="451"/>
      <c r="AT882" s="451"/>
      <c r="AU882" s="451"/>
      <c r="AV882" s="451"/>
      <c r="AW882" s="451"/>
      <c r="AX882" s="451"/>
      <c r="AY882" s="451"/>
      <c r="AZ882" s="451"/>
      <c r="BA882" s="451"/>
      <c r="BB882" s="451"/>
      <c r="BC882" s="451"/>
      <c r="BD882" s="451"/>
      <c r="BE882" s="451"/>
      <c r="BF882" s="451"/>
      <c r="BG882" s="451"/>
      <c r="BH882" s="451"/>
      <c r="BI882" s="451"/>
      <c r="BJ882" s="451"/>
      <c r="BK882" s="451"/>
      <c r="BL882" s="451"/>
      <c r="BM882" s="451"/>
      <c r="BN882" s="451"/>
      <c r="BO882" s="451"/>
      <c r="BP882" s="451"/>
      <c r="BQ882" s="451"/>
      <c r="BR882" s="451"/>
      <c r="BS882" s="451"/>
      <c r="BT882" s="451"/>
      <c r="BU882" s="451"/>
      <c r="BV882" s="451"/>
      <c r="BW882" s="451"/>
      <c r="BX882" s="451"/>
      <c r="BY882" s="451"/>
      <c r="BZ882" s="451"/>
      <c r="CA882" s="451"/>
      <c r="CB882" s="451"/>
      <c r="CC882" s="451"/>
      <c r="CD882" s="451"/>
      <c r="CE882" s="451"/>
      <c r="CF882" s="451"/>
      <c r="CG882" s="451"/>
      <c r="CH882" s="451"/>
      <c r="CI882" s="451"/>
      <c r="CJ882" s="451"/>
      <c r="CK882" s="451"/>
      <c r="CL882" s="451"/>
      <c r="CM882" s="451"/>
      <c r="CN882" s="451"/>
      <c r="CO882" s="451"/>
      <c r="CP882" s="451"/>
      <c r="CQ882" s="451"/>
      <c r="CR882" s="451"/>
      <c r="CS882" s="451"/>
      <c r="CT882" s="451"/>
      <c r="CU882" s="451"/>
      <c r="CV882" s="451"/>
      <c r="CW882" s="451"/>
      <c r="CX882" s="451"/>
      <c r="CY882" s="451"/>
      <c r="CZ882" s="451"/>
      <c r="DA882" s="451"/>
      <c r="DB882" s="451"/>
      <c r="DC882" s="451"/>
      <c r="DD882" s="451"/>
      <c r="DE882" s="451"/>
      <c r="DF882" s="451"/>
      <c r="DG882" s="451"/>
      <c r="DH882" s="451"/>
      <c r="DI882" s="451"/>
      <c r="DJ882" s="451"/>
      <c r="DK882" s="451"/>
      <c r="DL882" s="451"/>
      <c r="DM882" s="451"/>
      <c r="DN882" s="451"/>
      <c r="DO882" s="451"/>
      <c r="DP882" s="451"/>
      <c r="DQ882" s="451"/>
      <c r="DR882" s="451"/>
      <c r="DS882" s="451"/>
      <c r="DT882" s="451"/>
      <c r="DU882" s="451"/>
      <c r="DV882" s="451"/>
      <c r="DW882" s="451"/>
      <c r="DX882" s="451"/>
      <c r="DY882" s="451"/>
      <c r="DZ882" s="451"/>
      <c r="EA882" s="451"/>
      <c r="EB882" s="451"/>
      <c r="EC882" s="451"/>
      <c r="ED882" s="451"/>
      <c r="EE882" s="451"/>
      <c r="EF882" s="451"/>
      <c r="EG882" s="451"/>
      <c r="EH882" s="451"/>
      <c r="EI882" s="451"/>
      <c r="EJ882" s="451"/>
      <c r="EK882" s="451"/>
      <c r="EL882" s="451"/>
      <c r="EM882" s="451"/>
      <c r="EN882" s="451"/>
      <c r="EO882" s="451"/>
      <c r="EP882" s="451"/>
      <c r="EQ882" s="451"/>
      <c r="ER882" s="451"/>
      <c r="ES882" s="451"/>
      <c r="ET882" s="451"/>
      <c r="EU882" s="451"/>
      <c r="EV882" s="451"/>
      <c r="EW882" s="451"/>
      <c r="EX882" s="451"/>
      <c r="EY882" s="451"/>
      <c r="EZ882" s="451"/>
      <c r="FA882" s="451"/>
      <c r="FB882" s="451"/>
      <c r="FC882" s="451"/>
      <c r="FD882" s="451"/>
      <c r="FE882" s="451"/>
      <c r="FF882" s="451"/>
      <c r="FG882" s="451"/>
      <c r="FH882" s="451"/>
      <c r="FI882" s="451"/>
      <c r="FJ882" s="451"/>
      <c r="FK882" s="451"/>
      <c r="FL882" s="451"/>
      <c r="FM882" s="451"/>
      <c r="FN882" s="451"/>
    </row>
    <row r="883" spans="1:170" ht="15.75" customHeight="1">
      <c r="A883" s="451"/>
      <c r="B883" s="451"/>
      <c r="C883" s="451"/>
      <c r="D883" s="451"/>
      <c r="E883" s="451"/>
      <c r="F883" s="451"/>
      <c r="G883" s="451"/>
      <c r="H883" s="451"/>
      <c r="I883" s="451"/>
      <c r="J883" s="451"/>
      <c r="K883" s="451"/>
      <c r="L883" s="451"/>
      <c r="M883" s="451"/>
      <c r="N883" s="451"/>
      <c r="O883" s="451"/>
      <c r="P883" s="451"/>
      <c r="Q883" s="451"/>
      <c r="R883" s="451"/>
      <c r="S883" s="451"/>
      <c r="T883" s="451"/>
      <c r="U883" s="451"/>
      <c r="V883" s="451"/>
      <c r="W883" s="451"/>
      <c r="X883" s="451"/>
      <c r="Y883" s="451"/>
      <c r="Z883" s="451"/>
      <c r="AA883" s="451"/>
      <c r="AB883" s="451"/>
      <c r="AC883" s="451"/>
      <c r="AD883" s="451"/>
      <c r="AE883" s="451"/>
      <c r="AF883" s="451"/>
      <c r="AG883" s="451"/>
      <c r="AH883" s="451"/>
      <c r="AI883" s="451"/>
      <c r="AJ883" s="451"/>
      <c r="AK883" s="451"/>
      <c r="AL883" s="451"/>
      <c r="AM883" s="451"/>
      <c r="AN883" s="451"/>
      <c r="AO883" s="451"/>
      <c r="AP883" s="451"/>
      <c r="AQ883" s="451"/>
      <c r="AR883" s="451"/>
      <c r="AS883" s="451"/>
      <c r="AT883" s="451"/>
      <c r="AU883" s="451"/>
      <c r="AV883" s="451"/>
      <c r="AW883" s="451"/>
      <c r="AX883" s="451"/>
      <c r="AY883" s="451"/>
      <c r="AZ883" s="451"/>
      <c r="BA883" s="451"/>
      <c r="BB883" s="451"/>
      <c r="BC883" s="451"/>
      <c r="BD883" s="451"/>
      <c r="BE883" s="451"/>
      <c r="BF883" s="451"/>
      <c r="BG883" s="451"/>
      <c r="BH883" s="451"/>
      <c r="BI883" s="451"/>
      <c r="BJ883" s="451"/>
      <c r="BK883" s="451"/>
      <c r="BL883" s="451"/>
      <c r="BM883" s="451"/>
      <c r="BN883" s="451"/>
      <c r="BO883" s="451"/>
      <c r="BP883" s="451"/>
      <c r="BQ883" s="451"/>
      <c r="BR883" s="451"/>
      <c r="BS883" s="451"/>
      <c r="BT883" s="451"/>
      <c r="BU883" s="451"/>
      <c r="BV883" s="451"/>
      <c r="BW883" s="451"/>
      <c r="BX883" s="451"/>
      <c r="BY883" s="451"/>
      <c r="BZ883" s="451"/>
      <c r="CA883" s="451"/>
      <c r="CB883" s="451"/>
      <c r="CC883" s="451"/>
      <c r="CD883" s="451"/>
      <c r="CE883" s="451"/>
      <c r="CF883" s="451"/>
      <c r="CG883" s="451"/>
      <c r="CH883" s="451"/>
      <c r="CI883" s="451"/>
      <c r="CJ883" s="451"/>
      <c r="CK883" s="451"/>
      <c r="CL883" s="451"/>
      <c r="CM883" s="451"/>
      <c r="CN883" s="451"/>
      <c r="CO883" s="451"/>
      <c r="CP883" s="451"/>
      <c r="CQ883" s="451"/>
      <c r="CR883" s="451"/>
      <c r="CS883" s="451"/>
      <c r="CT883" s="451"/>
      <c r="CU883" s="451"/>
      <c r="CV883" s="451"/>
      <c r="CW883" s="451"/>
      <c r="CX883" s="451"/>
      <c r="CY883" s="451"/>
      <c r="CZ883" s="451"/>
      <c r="DA883" s="451"/>
      <c r="DB883" s="451"/>
      <c r="DC883" s="451"/>
      <c r="DD883" s="451"/>
      <c r="DE883" s="451"/>
      <c r="DF883" s="451"/>
      <c r="DG883" s="451"/>
      <c r="DH883" s="451"/>
      <c r="DI883" s="451"/>
      <c r="DJ883" s="451"/>
      <c r="DK883" s="451"/>
      <c r="DL883" s="451"/>
      <c r="DM883" s="451"/>
      <c r="DN883" s="451"/>
      <c r="DO883" s="451"/>
      <c r="DP883" s="451"/>
      <c r="DQ883" s="451"/>
      <c r="DR883" s="451"/>
      <c r="DS883" s="451"/>
      <c r="DT883" s="451"/>
      <c r="DU883" s="451"/>
      <c r="DV883" s="451"/>
      <c r="DW883" s="451"/>
      <c r="DX883" s="451"/>
      <c r="DY883" s="451"/>
      <c r="DZ883" s="451"/>
      <c r="EA883" s="451"/>
      <c r="EB883" s="451"/>
      <c r="EC883" s="451"/>
      <c r="ED883" s="451"/>
      <c r="EE883" s="451"/>
      <c r="EF883" s="451"/>
      <c r="EG883" s="451"/>
      <c r="EH883" s="451"/>
      <c r="EI883" s="451"/>
      <c r="EJ883" s="451"/>
      <c r="EK883" s="451"/>
      <c r="EL883" s="451"/>
      <c r="EM883" s="451"/>
      <c r="EN883" s="451"/>
      <c r="EO883" s="451"/>
      <c r="EP883" s="451"/>
      <c r="EQ883" s="451"/>
      <c r="ER883" s="451"/>
      <c r="ES883" s="451"/>
      <c r="ET883" s="451"/>
      <c r="EU883" s="451"/>
      <c r="EV883" s="451"/>
      <c r="EW883" s="451"/>
      <c r="EX883" s="451"/>
      <c r="EY883" s="451"/>
      <c r="EZ883" s="451"/>
      <c r="FA883" s="451"/>
      <c r="FB883" s="451"/>
      <c r="FC883" s="451"/>
      <c r="FD883" s="451"/>
      <c r="FE883" s="451"/>
      <c r="FF883" s="451"/>
      <c r="FG883" s="451"/>
      <c r="FH883" s="451"/>
      <c r="FI883" s="451"/>
      <c r="FJ883" s="451"/>
      <c r="FK883" s="451"/>
      <c r="FL883" s="451"/>
      <c r="FM883" s="451"/>
      <c r="FN883" s="451"/>
    </row>
    <row r="884" spans="1:170" ht="15.75" customHeight="1">
      <c r="A884" s="451"/>
      <c r="B884" s="451"/>
      <c r="C884" s="451"/>
      <c r="D884" s="451"/>
      <c r="E884" s="451"/>
      <c r="F884" s="451"/>
      <c r="G884" s="451"/>
      <c r="H884" s="451"/>
      <c r="I884" s="451"/>
      <c r="J884" s="451"/>
      <c r="K884" s="451"/>
      <c r="L884" s="451"/>
      <c r="M884" s="451"/>
      <c r="N884" s="451"/>
      <c r="O884" s="451"/>
      <c r="P884" s="451"/>
      <c r="Q884" s="451"/>
      <c r="R884" s="451"/>
      <c r="S884" s="451"/>
      <c r="T884" s="451"/>
      <c r="U884" s="451"/>
      <c r="V884" s="451"/>
      <c r="W884" s="451"/>
      <c r="X884" s="451"/>
      <c r="Y884" s="451"/>
      <c r="Z884" s="451"/>
      <c r="AA884" s="451"/>
      <c r="AB884" s="451"/>
      <c r="AC884" s="451"/>
      <c r="AD884" s="451"/>
      <c r="AE884" s="451"/>
      <c r="AF884" s="451"/>
      <c r="AG884" s="451"/>
      <c r="AH884" s="451"/>
      <c r="AI884" s="451"/>
      <c r="AJ884" s="451"/>
      <c r="AK884" s="451"/>
      <c r="AL884" s="451"/>
      <c r="AM884" s="451"/>
      <c r="AN884" s="451"/>
      <c r="AO884" s="451"/>
      <c r="AP884" s="451"/>
      <c r="AQ884" s="451"/>
      <c r="AR884" s="451"/>
      <c r="AS884" s="451"/>
      <c r="AT884" s="451"/>
      <c r="AU884" s="451"/>
      <c r="AV884" s="451"/>
      <c r="AW884" s="451"/>
      <c r="AX884" s="451"/>
      <c r="AY884" s="451"/>
      <c r="AZ884" s="451"/>
      <c r="BA884" s="451"/>
      <c r="BB884" s="451"/>
      <c r="BC884" s="451"/>
      <c r="BD884" s="451"/>
      <c r="BE884" s="451"/>
      <c r="BF884" s="451"/>
      <c r="BG884" s="451"/>
      <c r="BH884" s="451"/>
      <c r="BI884" s="451"/>
      <c r="BJ884" s="451"/>
      <c r="BK884" s="451"/>
      <c r="BL884" s="451"/>
      <c r="BM884" s="451"/>
      <c r="BN884" s="451"/>
      <c r="BO884" s="451"/>
      <c r="BP884" s="451"/>
      <c r="BQ884" s="451"/>
      <c r="BR884" s="451"/>
      <c r="BS884" s="451"/>
      <c r="BT884" s="451"/>
      <c r="BU884" s="451"/>
      <c r="BV884" s="451"/>
      <c r="BW884" s="451"/>
      <c r="BX884" s="451"/>
      <c r="BY884" s="451"/>
      <c r="BZ884" s="451"/>
      <c r="CA884" s="451"/>
      <c r="CB884" s="451"/>
      <c r="CC884" s="451"/>
      <c r="CD884" s="451"/>
      <c r="CE884" s="451"/>
      <c r="CF884" s="451"/>
      <c r="CG884" s="451"/>
      <c r="CH884" s="451"/>
      <c r="CI884" s="451"/>
      <c r="CJ884" s="451"/>
      <c r="CK884" s="451"/>
      <c r="CL884" s="451"/>
      <c r="CM884" s="451"/>
      <c r="CN884" s="451"/>
      <c r="CO884" s="451"/>
      <c r="CP884" s="451"/>
      <c r="CQ884" s="451"/>
      <c r="CR884" s="451"/>
      <c r="CS884" s="451"/>
      <c r="CT884" s="451"/>
      <c r="CU884" s="451"/>
      <c r="CV884" s="451"/>
      <c r="CW884" s="451"/>
      <c r="CX884" s="451"/>
      <c r="CY884" s="451"/>
      <c r="CZ884" s="451"/>
      <c r="DA884" s="451"/>
      <c r="DB884" s="451"/>
      <c r="DC884" s="451"/>
      <c r="DD884" s="451"/>
      <c r="DE884" s="451"/>
      <c r="DF884" s="451"/>
      <c r="DG884" s="451"/>
      <c r="DH884" s="451"/>
      <c r="DI884" s="451"/>
      <c r="DJ884" s="451"/>
      <c r="DK884" s="451"/>
      <c r="DL884" s="451"/>
      <c r="DM884" s="451"/>
      <c r="DN884" s="451"/>
      <c r="DO884" s="451"/>
      <c r="DP884" s="451"/>
      <c r="DQ884" s="451"/>
      <c r="DR884" s="451"/>
      <c r="DS884" s="451"/>
      <c r="DT884" s="451"/>
      <c r="DU884" s="451"/>
      <c r="DV884" s="451"/>
      <c r="DW884" s="451"/>
      <c r="DX884" s="451"/>
      <c r="DY884" s="451"/>
      <c r="DZ884" s="451"/>
      <c r="EA884" s="451"/>
      <c r="EB884" s="451"/>
      <c r="EC884" s="451"/>
      <c r="ED884" s="451"/>
      <c r="EE884" s="451"/>
      <c r="EF884" s="451"/>
      <c r="EG884" s="451"/>
      <c r="EH884" s="451"/>
      <c r="EI884" s="451"/>
      <c r="EJ884" s="451"/>
      <c r="EK884" s="451"/>
      <c r="EL884" s="451"/>
      <c r="EM884" s="451"/>
      <c r="EN884" s="451"/>
      <c r="EO884" s="451"/>
      <c r="EP884" s="451"/>
      <c r="EQ884" s="451"/>
      <c r="ER884" s="451"/>
      <c r="ES884" s="451"/>
      <c r="ET884" s="451"/>
      <c r="EU884" s="451"/>
      <c r="EV884" s="451"/>
      <c r="EW884" s="451"/>
      <c r="EX884" s="451"/>
      <c r="EY884" s="451"/>
      <c r="EZ884" s="451"/>
      <c r="FA884" s="451"/>
      <c r="FB884" s="451"/>
      <c r="FC884" s="451"/>
      <c r="FD884" s="451"/>
      <c r="FE884" s="451"/>
      <c r="FF884" s="451"/>
      <c r="FG884" s="451"/>
      <c r="FH884" s="451"/>
      <c r="FI884" s="451"/>
      <c r="FJ884" s="451"/>
      <c r="FK884" s="451"/>
      <c r="FL884" s="451"/>
      <c r="FM884" s="451"/>
      <c r="FN884" s="451"/>
    </row>
    <row r="885" spans="1:170" ht="15.75" customHeight="1">
      <c r="A885" s="451"/>
      <c r="B885" s="451"/>
      <c r="C885" s="451"/>
      <c r="D885" s="451"/>
      <c r="E885" s="451"/>
      <c r="F885" s="451"/>
      <c r="G885" s="451"/>
      <c r="H885" s="451"/>
      <c r="I885" s="451"/>
      <c r="J885" s="451"/>
      <c r="K885" s="451"/>
      <c r="L885" s="451"/>
      <c r="M885" s="451"/>
      <c r="N885" s="451"/>
      <c r="O885" s="451"/>
      <c r="P885" s="451"/>
      <c r="Q885" s="451"/>
      <c r="R885" s="451"/>
      <c r="S885" s="451"/>
      <c r="T885" s="451"/>
      <c r="U885" s="451"/>
      <c r="V885" s="451"/>
      <c r="W885" s="451"/>
      <c r="X885" s="451"/>
      <c r="Y885" s="451"/>
      <c r="Z885" s="451"/>
      <c r="AA885" s="451"/>
      <c r="AB885" s="451"/>
      <c r="AC885" s="451"/>
      <c r="AD885" s="451"/>
      <c r="AE885" s="451"/>
      <c r="AF885" s="451"/>
      <c r="AG885" s="451"/>
      <c r="AH885" s="451"/>
      <c r="AI885" s="451"/>
      <c r="AJ885" s="451"/>
      <c r="AK885" s="451"/>
      <c r="AL885" s="451"/>
      <c r="AM885" s="451"/>
      <c r="AN885" s="451"/>
      <c r="AO885" s="451"/>
      <c r="AP885" s="451"/>
      <c r="AQ885" s="451"/>
      <c r="AR885" s="451"/>
      <c r="AS885" s="451"/>
      <c r="AT885" s="451"/>
      <c r="AU885" s="451"/>
      <c r="AV885" s="451"/>
      <c r="AW885" s="451"/>
      <c r="AX885" s="451"/>
      <c r="AY885" s="451"/>
      <c r="AZ885" s="451"/>
      <c r="BA885" s="451"/>
      <c r="BB885" s="451"/>
      <c r="BC885" s="451"/>
      <c r="BD885" s="451"/>
      <c r="BE885" s="451"/>
      <c r="BF885" s="451"/>
      <c r="BG885" s="451"/>
      <c r="BH885" s="451"/>
      <c r="BI885" s="451"/>
      <c r="BJ885" s="451"/>
      <c r="BK885" s="451"/>
      <c r="BL885" s="451"/>
      <c r="BM885" s="451"/>
      <c r="BN885" s="451"/>
      <c r="BO885" s="451"/>
      <c r="BP885" s="451"/>
      <c r="BQ885" s="451"/>
      <c r="BR885" s="451"/>
      <c r="BS885" s="451"/>
      <c r="BT885" s="451"/>
      <c r="BU885" s="451"/>
      <c r="BV885" s="451"/>
      <c r="BW885" s="451"/>
      <c r="BX885" s="451"/>
      <c r="BY885" s="451"/>
      <c r="BZ885" s="451"/>
      <c r="CA885" s="451"/>
      <c r="CB885" s="451"/>
      <c r="CC885" s="451"/>
      <c r="CD885" s="451"/>
      <c r="CE885" s="451"/>
      <c r="CF885" s="451"/>
      <c r="CG885" s="451"/>
      <c r="CH885" s="451"/>
      <c r="CI885" s="451"/>
      <c r="CJ885" s="451"/>
      <c r="CK885" s="451"/>
      <c r="CL885" s="451"/>
      <c r="CM885" s="451"/>
      <c r="CN885" s="451"/>
      <c r="CO885" s="451"/>
      <c r="CP885" s="451"/>
      <c r="CQ885" s="451"/>
      <c r="CR885" s="451"/>
      <c r="CS885" s="451"/>
      <c r="CT885" s="451"/>
      <c r="CU885" s="451"/>
      <c r="CV885" s="451"/>
      <c r="CW885" s="451"/>
      <c r="CX885" s="451"/>
      <c r="CY885" s="451"/>
      <c r="CZ885" s="451"/>
      <c r="DA885" s="451"/>
      <c r="DB885" s="451"/>
      <c r="DC885" s="451"/>
      <c r="DD885" s="451"/>
      <c r="DE885" s="451"/>
      <c r="DF885" s="451"/>
      <c r="DG885" s="451"/>
      <c r="DH885" s="451"/>
      <c r="DI885" s="451"/>
      <c r="DJ885" s="451"/>
      <c r="DK885" s="451"/>
      <c r="DL885" s="451"/>
      <c r="DM885" s="451"/>
      <c r="DN885" s="451"/>
      <c r="DO885" s="451"/>
      <c r="DP885" s="451"/>
      <c r="DQ885" s="451"/>
      <c r="DR885" s="451"/>
      <c r="DS885" s="451"/>
      <c r="DT885" s="451"/>
      <c r="DU885" s="451"/>
      <c r="DV885" s="451"/>
      <c r="DW885" s="451"/>
      <c r="DX885" s="451"/>
      <c r="DY885" s="451"/>
      <c r="DZ885" s="451"/>
      <c r="EA885" s="451"/>
      <c r="EB885" s="451"/>
      <c r="EC885" s="451"/>
      <c r="ED885" s="451"/>
      <c r="EE885" s="451"/>
      <c r="EF885" s="451"/>
      <c r="EG885" s="451"/>
      <c r="EH885" s="451"/>
      <c r="EI885" s="451"/>
      <c r="EJ885" s="451"/>
      <c r="EK885" s="451"/>
      <c r="EL885" s="451"/>
      <c r="EM885" s="451"/>
      <c r="EN885" s="451"/>
      <c r="EO885" s="451"/>
      <c r="EP885" s="451"/>
      <c r="EQ885" s="451"/>
      <c r="ER885" s="451"/>
      <c r="ES885" s="451"/>
      <c r="ET885" s="451"/>
      <c r="EU885" s="451"/>
      <c r="EV885" s="451"/>
      <c r="EW885" s="451"/>
      <c r="EX885" s="451"/>
      <c r="EY885" s="451"/>
      <c r="EZ885" s="451"/>
      <c r="FA885" s="451"/>
      <c r="FB885" s="451"/>
      <c r="FC885" s="451"/>
      <c r="FD885" s="451"/>
      <c r="FE885" s="451"/>
      <c r="FF885" s="451"/>
      <c r="FG885" s="451"/>
      <c r="FH885" s="451"/>
      <c r="FI885" s="451"/>
      <c r="FJ885" s="451"/>
      <c r="FK885" s="451"/>
      <c r="FL885" s="451"/>
      <c r="FM885" s="451"/>
      <c r="FN885" s="451"/>
    </row>
    <row r="886" spans="1:170" ht="15.75" customHeight="1">
      <c r="A886" s="451"/>
      <c r="B886" s="451"/>
      <c r="C886" s="451"/>
      <c r="D886" s="451"/>
      <c r="E886" s="451"/>
      <c r="F886" s="451"/>
      <c r="G886" s="451"/>
      <c r="H886" s="451"/>
      <c r="I886" s="451"/>
      <c r="J886" s="451"/>
      <c r="K886" s="451"/>
      <c r="L886" s="451"/>
      <c r="M886" s="451"/>
      <c r="N886" s="451"/>
      <c r="O886" s="451"/>
      <c r="P886" s="451"/>
      <c r="Q886" s="451"/>
      <c r="R886" s="451"/>
      <c r="S886" s="451"/>
      <c r="T886" s="451"/>
      <c r="U886" s="451"/>
      <c r="V886" s="451"/>
      <c r="W886" s="451"/>
      <c r="X886" s="451"/>
      <c r="Y886" s="451"/>
      <c r="Z886" s="451"/>
      <c r="AA886" s="451"/>
      <c r="AB886" s="451"/>
      <c r="AC886" s="451"/>
      <c r="AD886" s="451"/>
      <c r="AE886" s="451"/>
      <c r="AF886" s="451"/>
      <c r="AG886" s="451"/>
      <c r="AH886" s="451"/>
      <c r="AI886" s="451"/>
      <c r="AJ886" s="451"/>
      <c r="AK886" s="451"/>
      <c r="AL886" s="451"/>
      <c r="AM886" s="451"/>
      <c r="AN886" s="451"/>
      <c r="AO886" s="451"/>
      <c r="AP886" s="451"/>
      <c r="AQ886" s="451"/>
      <c r="AR886" s="451"/>
      <c r="AS886" s="451"/>
      <c r="AT886" s="451"/>
      <c r="AU886" s="451"/>
      <c r="AV886" s="451"/>
      <c r="AW886" s="451"/>
      <c r="AX886" s="451"/>
      <c r="AY886" s="451"/>
      <c r="AZ886" s="451"/>
      <c r="BA886" s="451"/>
      <c r="BB886" s="451"/>
      <c r="BC886" s="451"/>
      <c r="BD886" s="451"/>
      <c r="BE886" s="451"/>
      <c r="BF886" s="451"/>
      <c r="BG886" s="451"/>
      <c r="BH886" s="451"/>
      <c r="BI886" s="451"/>
      <c r="BJ886" s="451"/>
      <c r="BK886" s="451"/>
      <c r="BL886" s="451"/>
      <c r="BM886" s="451"/>
      <c r="BN886" s="451"/>
      <c r="BO886" s="451"/>
      <c r="BP886" s="451"/>
      <c r="BQ886" s="451"/>
      <c r="BR886" s="451"/>
      <c r="BS886" s="451"/>
      <c r="BT886" s="451"/>
      <c r="BU886" s="451"/>
      <c r="BV886" s="451"/>
      <c r="BW886" s="451"/>
      <c r="BX886" s="451"/>
      <c r="BY886" s="451"/>
      <c r="BZ886" s="451"/>
      <c r="CA886" s="451"/>
      <c r="CB886" s="451"/>
      <c r="CC886" s="451"/>
      <c r="CD886" s="451"/>
      <c r="CE886" s="451"/>
      <c r="CF886" s="451"/>
      <c r="CG886" s="451"/>
      <c r="CH886" s="451"/>
      <c r="CI886" s="451"/>
      <c r="CJ886" s="451"/>
      <c r="CK886" s="451"/>
      <c r="CL886" s="451"/>
      <c r="CM886" s="451"/>
      <c r="CN886" s="451"/>
      <c r="CO886" s="451"/>
      <c r="CP886" s="451"/>
      <c r="CQ886" s="451"/>
      <c r="CR886" s="451"/>
      <c r="CS886" s="451"/>
      <c r="CT886" s="451"/>
      <c r="CU886" s="451"/>
      <c r="CV886" s="451"/>
      <c r="CW886" s="451"/>
      <c r="CX886" s="451"/>
      <c r="CY886" s="451"/>
      <c r="CZ886" s="451"/>
      <c r="DA886" s="451"/>
      <c r="DB886" s="451"/>
      <c r="DC886" s="451"/>
      <c r="DD886" s="451"/>
      <c r="DE886" s="451"/>
      <c r="DF886" s="451"/>
      <c r="DG886" s="451"/>
      <c r="DH886" s="451"/>
      <c r="DI886" s="451"/>
      <c r="DJ886" s="451"/>
      <c r="DK886" s="451"/>
      <c r="DL886" s="451"/>
      <c r="DM886" s="451"/>
      <c r="DN886" s="451"/>
      <c r="DO886" s="451"/>
      <c r="DP886" s="451"/>
      <c r="DQ886" s="451"/>
      <c r="DR886" s="451"/>
      <c r="DS886" s="451"/>
      <c r="DT886" s="451"/>
      <c r="DU886" s="451"/>
      <c r="DV886" s="451"/>
      <c r="DW886" s="451"/>
      <c r="DX886" s="451"/>
      <c r="DY886" s="451"/>
      <c r="DZ886" s="451"/>
      <c r="EA886" s="451"/>
      <c r="EB886" s="451"/>
      <c r="EC886" s="451"/>
      <c r="ED886" s="451"/>
      <c r="EE886" s="451"/>
      <c r="EF886" s="451"/>
      <c r="EG886" s="451"/>
      <c r="EH886" s="451"/>
      <c r="EI886" s="451"/>
      <c r="EJ886" s="451"/>
      <c r="EK886" s="451"/>
      <c r="EL886" s="451"/>
      <c r="EM886" s="451"/>
      <c r="EN886" s="451"/>
      <c r="EO886" s="451"/>
      <c r="EP886" s="451"/>
      <c r="EQ886" s="451"/>
      <c r="ER886" s="451"/>
      <c r="ES886" s="451"/>
      <c r="ET886" s="451"/>
      <c r="EU886" s="451"/>
      <c r="EV886" s="451"/>
      <c r="EW886" s="451"/>
      <c r="EX886" s="451"/>
      <c r="EY886" s="451"/>
      <c r="EZ886" s="451"/>
      <c r="FA886" s="451"/>
      <c r="FB886" s="451"/>
      <c r="FC886" s="451"/>
      <c r="FD886" s="451"/>
      <c r="FE886" s="451"/>
      <c r="FF886" s="451"/>
      <c r="FG886" s="451"/>
      <c r="FH886" s="451"/>
      <c r="FI886" s="451"/>
      <c r="FJ886" s="451"/>
      <c r="FK886" s="451"/>
      <c r="FL886" s="451"/>
      <c r="FM886" s="451"/>
      <c r="FN886" s="451"/>
    </row>
    <row r="887" spans="1:170" ht="15.75" customHeight="1">
      <c r="A887" s="451"/>
      <c r="B887" s="451"/>
      <c r="C887" s="451"/>
      <c r="D887" s="451"/>
      <c r="E887" s="451"/>
      <c r="F887" s="451"/>
      <c r="G887" s="451"/>
      <c r="H887" s="451"/>
      <c r="I887" s="451"/>
      <c r="J887" s="451"/>
      <c r="K887" s="451"/>
      <c r="L887" s="451"/>
      <c r="M887" s="451"/>
      <c r="N887" s="451"/>
      <c r="O887" s="451"/>
      <c r="P887" s="451"/>
      <c r="Q887" s="451"/>
      <c r="R887" s="451"/>
      <c r="S887" s="451"/>
      <c r="T887" s="451"/>
      <c r="U887" s="451"/>
      <c r="V887" s="451"/>
      <c r="W887" s="451"/>
      <c r="X887" s="451"/>
      <c r="Y887" s="451"/>
      <c r="Z887" s="451"/>
      <c r="AA887" s="451"/>
      <c r="AB887" s="451"/>
      <c r="AC887" s="451"/>
      <c r="AD887" s="451"/>
      <c r="AE887" s="451"/>
      <c r="AF887" s="451"/>
      <c r="AG887" s="451"/>
      <c r="AH887" s="451"/>
      <c r="AI887" s="451"/>
      <c r="AJ887" s="451"/>
      <c r="AK887" s="451"/>
      <c r="AL887" s="451"/>
      <c r="AM887" s="451"/>
      <c r="AN887" s="451"/>
      <c r="AO887" s="451"/>
      <c r="AP887" s="451"/>
      <c r="AQ887" s="451"/>
      <c r="AR887" s="451"/>
      <c r="AS887" s="451"/>
      <c r="AT887" s="451"/>
      <c r="AU887" s="451"/>
      <c r="AV887" s="451"/>
      <c r="AW887" s="451"/>
      <c r="AX887" s="451"/>
      <c r="AY887" s="451"/>
      <c r="AZ887" s="451"/>
      <c r="BA887" s="451"/>
      <c r="BB887" s="451"/>
      <c r="BC887" s="451"/>
      <c r="BD887" s="451"/>
      <c r="BE887" s="451"/>
      <c r="BF887" s="451"/>
      <c r="BG887" s="451"/>
      <c r="BH887" s="451"/>
      <c r="BI887" s="451"/>
      <c r="BJ887" s="451"/>
      <c r="BK887" s="451"/>
      <c r="BL887" s="451"/>
      <c r="BM887" s="451"/>
      <c r="BN887" s="451"/>
      <c r="BO887" s="451"/>
      <c r="BP887" s="451"/>
      <c r="BQ887" s="451"/>
      <c r="BR887" s="451"/>
      <c r="BS887" s="451"/>
      <c r="BT887" s="451"/>
      <c r="BU887" s="451"/>
      <c r="BV887" s="451"/>
      <c r="BW887" s="451"/>
      <c r="BX887" s="451"/>
      <c r="BY887" s="451"/>
      <c r="BZ887" s="451"/>
      <c r="CA887" s="451"/>
      <c r="CB887" s="451"/>
      <c r="CC887" s="451"/>
      <c r="CD887" s="451"/>
      <c r="CE887" s="451"/>
      <c r="CF887" s="451"/>
      <c r="CG887" s="451"/>
      <c r="CH887" s="451"/>
      <c r="CI887" s="451"/>
      <c r="CJ887" s="451"/>
      <c r="CK887" s="451"/>
      <c r="CL887" s="451"/>
      <c r="CM887" s="451"/>
      <c r="CN887" s="451"/>
      <c r="CO887" s="451"/>
      <c r="CP887" s="451"/>
      <c r="CQ887" s="451"/>
      <c r="CR887" s="451"/>
      <c r="CS887" s="451"/>
      <c r="CT887" s="451"/>
      <c r="CU887" s="451"/>
      <c r="CV887" s="451"/>
      <c r="CW887" s="451"/>
      <c r="CX887" s="451"/>
      <c r="CY887" s="451"/>
      <c r="CZ887" s="451"/>
      <c r="DA887" s="451"/>
      <c r="DB887" s="451"/>
      <c r="DC887" s="451"/>
      <c r="DD887" s="451"/>
      <c r="DE887" s="451"/>
      <c r="DF887" s="451"/>
      <c r="DG887" s="451"/>
      <c r="DH887" s="451"/>
      <c r="DI887" s="451"/>
      <c r="DJ887" s="451"/>
      <c r="DK887" s="451"/>
      <c r="DL887" s="451"/>
      <c r="DM887" s="451"/>
      <c r="DN887" s="451"/>
      <c r="DO887" s="451"/>
      <c r="DP887" s="451"/>
      <c r="DQ887" s="451"/>
      <c r="DR887" s="451"/>
      <c r="DS887" s="451"/>
      <c r="DT887" s="451"/>
      <c r="DU887" s="451"/>
      <c r="DV887" s="451"/>
      <c r="DW887" s="451"/>
      <c r="DX887" s="451"/>
      <c r="DY887" s="451"/>
      <c r="DZ887" s="451"/>
      <c r="EA887" s="451"/>
      <c r="EB887" s="451"/>
      <c r="EC887" s="451"/>
      <c r="ED887" s="451"/>
      <c r="EE887" s="451"/>
      <c r="EF887" s="451"/>
      <c r="EG887" s="451"/>
      <c r="EH887" s="451"/>
      <c r="EI887" s="451"/>
      <c r="EJ887" s="451"/>
      <c r="EK887" s="451"/>
      <c r="EL887" s="451"/>
      <c r="EM887" s="451"/>
      <c r="EN887" s="451"/>
      <c r="EO887" s="451"/>
      <c r="EP887" s="451"/>
      <c r="EQ887" s="451"/>
      <c r="ER887" s="451"/>
      <c r="ES887" s="451"/>
      <c r="ET887" s="451"/>
      <c r="EU887" s="451"/>
      <c r="EV887" s="451"/>
      <c r="EW887" s="451"/>
      <c r="EX887" s="451"/>
      <c r="EY887" s="451"/>
      <c r="EZ887" s="451"/>
      <c r="FA887" s="451"/>
      <c r="FB887" s="451"/>
      <c r="FC887" s="451"/>
      <c r="FD887" s="451"/>
      <c r="FE887" s="451"/>
      <c r="FF887" s="451"/>
      <c r="FG887" s="451"/>
      <c r="FH887" s="451"/>
      <c r="FI887" s="451"/>
      <c r="FJ887" s="451"/>
      <c r="FK887" s="451"/>
      <c r="FL887" s="451"/>
      <c r="FM887" s="451"/>
      <c r="FN887" s="451"/>
    </row>
    <row r="888" spans="1:170" ht="15.75" customHeight="1">
      <c r="A888" s="451"/>
      <c r="B888" s="451"/>
      <c r="C888" s="451"/>
      <c r="D888" s="451"/>
      <c r="E888" s="451"/>
      <c r="F888" s="451"/>
      <c r="G888" s="451"/>
      <c r="H888" s="451"/>
      <c r="I888" s="451"/>
      <c r="J888" s="451"/>
      <c r="K888" s="451"/>
      <c r="L888" s="451"/>
      <c r="M888" s="451"/>
      <c r="N888" s="451"/>
      <c r="O888" s="451"/>
      <c r="P888" s="451"/>
      <c r="Q888" s="451"/>
      <c r="R888" s="451"/>
      <c r="S888" s="451"/>
      <c r="T888" s="451"/>
      <c r="U888" s="451"/>
      <c r="V888" s="451"/>
      <c r="W888" s="451"/>
      <c r="X888" s="451"/>
      <c r="Y888" s="451"/>
      <c r="Z888" s="451"/>
      <c r="AA888" s="451"/>
      <c r="AB888" s="451"/>
      <c r="AC888" s="451"/>
      <c r="AD888" s="451"/>
      <c r="AE888" s="451"/>
      <c r="AF888" s="451"/>
      <c r="AG888" s="451"/>
      <c r="AH888" s="451"/>
      <c r="AI888" s="451"/>
      <c r="AJ888" s="451"/>
      <c r="AK888" s="451"/>
      <c r="AL888" s="451"/>
      <c r="AM888" s="451"/>
      <c r="AN888" s="451"/>
      <c r="AO888" s="451"/>
      <c r="AP888" s="451"/>
      <c r="AQ888" s="451"/>
      <c r="AR888" s="451"/>
      <c r="AS888" s="451"/>
      <c r="AT888" s="451"/>
      <c r="AU888" s="451"/>
      <c r="AV888" s="451"/>
      <c r="AW888" s="451"/>
      <c r="AX888" s="451"/>
      <c r="AY888" s="451"/>
      <c r="AZ888" s="451"/>
      <c r="BA888" s="451"/>
      <c r="BB888" s="451"/>
      <c r="BC888" s="451"/>
      <c r="BD888" s="451"/>
      <c r="BE888" s="451"/>
      <c r="BF888" s="451"/>
      <c r="BG888" s="451"/>
      <c r="BH888" s="451"/>
      <c r="BI888" s="451"/>
      <c r="BJ888" s="451"/>
      <c r="BK888" s="451"/>
      <c r="BL888" s="451"/>
      <c r="BM888" s="451"/>
      <c r="BN888" s="451"/>
      <c r="BO888" s="451"/>
      <c r="BP888" s="451"/>
      <c r="BQ888" s="451"/>
      <c r="BR888" s="451"/>
      <c r="BS888" s="451"/>
      <c r="BT888" s="451"/>
      <c r="BU888" s="451"/>
      <c r="BV888" s="451"/>
      <c r="BW888" s="451"/>
      <c r="BX888" s="451"/>
      <c r="BY888" s="451"/>
      <c r="BZ888" s="451"/>
      <c r="CA888" s="451"/>
      <c r="CB888" s="451"/>
      <c r="CC888" s="451"/>
      <c r="CD888" s="451"/>
      <c r="CE888" s="451"/>
      <c r="CF888" s="451"/>
      <c r="CG888" s="451"/>
      <c r="CH888" s="451"/>
      <c r="CI888" s="451"/>
      <c r="CJ888" s="451"/>
      <c r="CK888" s="451"/>
      <c r="CL888" s="451"/>
      <c r="CM888" s="451"/>
      <c r="CN888" s="451"/>
      <c r="CO888" s="451"/>
      <c r="CP888" s="451"/>
      <c r="CQ888" s="451"/>
      <c r="CR888" s="451"/>
      <c r="CS888" s="451"/>
      <c r="CT888" s="451"/>
      <c r="CU888" s="451"/>
      <c r="CV888" s="451"/>
      <c r="CW888" s="451"/>
      <c r="CX888" s="451"/>
      <c r="CY888" s="451"/>
      <c r="CZ888" s="451"/>
      <c r="DA888" s="451"/>
      <c r="DB888" s="451"/>
      <c r="DC888" s="451"/>
      <c r="DD888" s="451"/>
      <c r="DE888" s="451"/>
      <c r="DF888" s="451"/>
      <c r="DG888" s="451"/>
      <c r="DH888" s="451"/>
      <c r="DI888" s="451"/>
      <c r="DJ888" s="451"/>
      <c r="DK888" s="451"/>
      <c r="DL888" s="451"/>
      <c r="DM888" s="451"/>
      <c r="DN888" s="451"/>
      <c r="DO888" s="451"/>
      <c r="DP888" s="451"/>
      <c r="DQ888" s="451"/>
      <c r="DR888" s="451"/>
      <c r="DS888" s="451"/>
      <c r="DT888" s="451"/>
      <c r="DU888" s="451"/>
      <c r="DV888" s="451"/>
      <c r="DW888" s="451"/>
      <c r="DX888" s="451"/>
      <c r="DY888" s="451"/>
      <c r="DZ888" s="451"/>
      <c r="EA888" s="451"/>
      <c r="EB888" s="451"/>
      <c r="EC888" s="451"/>
      <c r="ED888" s="451"/>
      <c r="EE888" s="451"/>
      <c r="EF888" s="451"/>
      <c r="EG888" s="451"/>
      <c r="EH888" s="451"/>
      <c r="EI888" s="451"/>
      <c r="EJ888" s="451"/>
      <c r="EK888" s="451"/>
      <c r="EL888" s="451"/>
      <c r="EM888" s="451"/>
      <c r="EN888" s="451"/>
      <c r="EO888" s="451"/>
      <c r="EP888" s="451"/>
      <c r="EQ888" s="451"/>
      <c r="ER888" s="451"/>
      <c r="ES888" s="451"/>
      <c r="ET888" s="451"/>
      <c r="EU888" s="451"/>
      <c r="EV888" s="451"/>
      <c r="EW888" s="451"/>
      <c r="EX888" s="451"/>
      <c r="EY888" s="451"/>
      <c r="EZ888" s="451"/>
      <c r="FA888" s="451"/>
      <c r="FB888" s="451"/>
      <c r="FC888" s="451"/>
      <c r="FD888" s="451"/>
      <c r="FE888" s="451"/>
      <c r="FF888" s="451"/>
      <c r="FG888" s="451"/>
      <c r="FH888" s="451"/>
      <c r="FI888" s="451"/>
      <c r="FJ888" s="451"/>
      <c r="FK888" s="451"/>
      <c r="FL888" s="451"/>
      <c r="FM888" s="451"/>
      <c r="FN888" s="451"/>
    </row>
    <row r="889" spans="1:170" ht="15.75" customHeight="1">
      <c r="A889" s="451"/>
      <c r="B889" s="451"/>
      <c r="C889" s="451"/>
      <c r="D889" s="451"/>
      <c r="E889" s="451"/>
      <c r="F889" s="451"/>
      <c r="G889" s="451"/>
      <c r="H889" s="451"/>
      <c r="I889" s="451"/>
      <c r="J889" s="451"/>
      <c r="K889" s="451"/>
      <c r="L889" s="451"/>
      <c r="M889" s="451"/>
      <c r="N889" s="451"/>
      <c r="O889" s="451"/>
      <c r="P889" s="451"/>
      <c r="Q889" s="451"/>
      <c r="R889" s="451"/>
      <c r="S889" s="451"/>
      <c r="T889" s="451"/>
      <c r="U889" s="451"/>
      <c r="V889" s="451"/>
      <c r="W889" s="451"/>
      <c r="X889" s="451"/>
      <c r="Y889" s="451"/>
      <c r="Z889" s="451"/>
      <c r="AA889" s="451"/>
      <c r="AB889" s="451"/>
      <c r="AC889" s="451"/>
      <c r="AD889" s="451"/>
      <c r="AE889" s="451"/>
      <c r="AF889" s="451"/>
      <c r="AG889" s="451"/>
      <c r="AH889" s="451"/>
      <c r="AI889" s="451"/>
      <c r="AJ889" s="451"/>
      <c r="AK889" s="451"/>
      <c r="AL889" s="451"/>
      <c r="AM889" s="451"/>
      <c r="AN889" s="451"/>
      <c r="AO889" s="451"/>
      <c r="AP889" s="451"/>
      <c r="AQ889" s="451"/>
      <c r="AR889" s="451"/>
      <c r="AS889" s="451"/>
      <c r="AT889" s="451"/>
      <c r="AU889" s="451"/>
      <c r="AV889" s="451"/>
      <c r="AW889" s="451"/>
      <c r="AX889" s="451"/>
      <c r="AY889" s="451"/>
      <c r="AZ889" s="451"/>
      <c r="BA889" s="451"/>
      <c r="BB889" s="451"/>
      <c r="BC889" s="451"/>
      <c r="BD889" s="451"/>
      <c r="BE889" s="451"/>
      <c r="BF889" s="451"/>
      <c r="BG889" s="451"/>
      <c r="BH889" s="451"/>
      <c r="BI889" s="451"/>
      <c r="BJ889" s="451"/>
      <c r="BK889" s="451"/>
      <c r="BL889" s="451"/>
      <c r="BM889" s="451"/>
      <c r="BN889" s="451"/>
      <c r="BO889" s="451"/>
      <c r="BP889" s="451"/>
      <c r="BQ889" s="451"/>
      <c r="BR889" s="451"/>
      <c r="BS889" s="451"/>
      <c r="BT889" s="451"/>
      <c r="BU889" s="451"/>
      <c r="BV889" s="451"/>
      <c r="BW889" s="451"/>
      <c r="BX889" s="451"/>
      <c r="BY889" s="451"/>
      <c r="BZ889" s="451"/>
      <c r="CA889" s="451"/>
      <c r="CB889" s="451"/>
      <c r="CC889" s="451"/>
      <c r="CD889" s="451"/>
      <c r="CE889" s="451"/>
      <c r="CF889" s="451"/>
      <c r="CG889" s="451"/>
      <c r="CH889" s="451"/>
      <c r="CI889" s="451"/>
      <c r="CJ889" s="451"/>
      <c r="CK889" s="451"/>
      <c r="CL889" s="451"/>
      <c r="CM889" s="451"/>
      <c r="CN889" s="451"/>
      <c r="CO889" s="451"/>
      <c r="CP889" s="451"/>
      <c r="CQ889" s="451"/>
      <c r="CR889" s="451"/>
      <c r="CS889" s="451"/>
      <c r="CT889" s="451"/>
      <c r="CU889" s="451"/>
      <c r="CV889" s="451"/>
      <c r="CW889" s="451"/>
      <c r="CX889" s="451"/>
      <c r="CY889" s="451"/>
      <c r="CZ889" s="451"/>
      <c r="DA889" s="451"/>
      <c r="DB889" s="451"/>
      <c r="DC889" s="451"/>
      <c r="DD889" s="451"/>
      <c r="DE889" s="451"/>
      <c r="DF889" s="451"/>
      <c r="DG889" s="451"/>
      <c r="DH889" s="451"/>
      <c r="DI889" s="451"/>
      <c r="DJ889" s="451"/>
      <c r="DK889" s="451"/>
      <c r="DL889" s="451"/>
      <c r="DM889" s="451"/>
      <c r="DN889" s="451"/>
      <c r="DO889" s="451"/>
      <c r="DP889" s="451"/>
      <c r="DQ889" s="451"/>
      <c r="DR889" s="451"/>
      <c r="DS889" s="451"/>
      <c r="DT889" s="451"/>
      <c r="DU889" s="451"/>
      <c r="DV889" s="451"/>
      <c r="DW889" s="451"/>
      <c r="DX889" s="451"/>
      <c r="DY889" s="451"/>
      <c r="DZ889" s="451"/>
      <c r="EA889" s="451"/>
      <c r="EB889" s="451"/>
      <c r="EC889" s="451"/>
      <c r="ED889" s="451"/>
      <c r="EE889" s="451"/>
      <c r="EF889" s="451"/>
      <c r="EG889" s="451"/>
      <c r="EH889" s="451"/>
      <c r="EI889" s="451"/>
      <c r="EJ889" s="451"/>
      <c r="EK889" s="451"/>
      <c r="EL889" s="451"/>
      <c r="EM889" s="451"/>
      <c r="EN889" s="451"/>
      <c r="EO889" s="451"/>
      <c r="EP889" s="451"/>
      <c r="EQ889" s="451"/>
      <c r="ER889" s="451"/>
      <c r="ES889" s="451"/>
      <c r="ET889" s="451"/>
      <c r="EU889" s="451"/>
      <c r="EV889" s="451"/>
      <c r="EW889" s="451"/>
      <c r="EX889" s="451"/>
      <c r="EY889" s="451"/>
      <c r="EZ889" s="451"/>
      <c r="FA889" s="451"/>
      <c r="FB889" s="451"/>
      <c r="FC889" s="451"/>
      <c r="FD889" s="451"/>
      <c r="FE889" s="451"/>
      <c r="FF889" s="451"/>
      <c r="FG889" s="451"/>
      <c r="FH889" s="451"/>
      <c r="FI889" s="451"/>
      <c r="FJ889" s="451"/>
      <c r="FK889" s="451"/>
      <c r="FL889" s="451"/>
      <c r="FM889" s="451"/>
      <c r="FN889" s="451"/>
    </row>
    <row r="890" spans="1:170" ht="15.75" customHeight="1">
      <c r="A890" s="451"/>
      <c r="B890" s="451"/>
      <c r="C890" s="451"/>
      <c r="D890" s="451"/>
      <c r="E890" s="451"/>
      <c r="F890" s="451"/>
      <c r="G890" s="451"/>
      <c r="H890" s="451"/>
      <c r="I890" s="451"/>
      <c r="J890" s="451"/>
      <c r="K890" s="451"/>
      <c r="L890" s="451"/>
      <c r="M890" s="451"/>
      <c r="N890" s="451"/>
      <c r="O890" s="451"/>
      <c r="P890" s="451"/>
      <c r="Q890" s="451"/>
      <c r="R890" s="451"/>
      <c r="S890" s="451"/>
      <c r="T890" s="451"/>
      <c r="U890" s="451"/>
      <c r="V890" s="451"/>
      <c r="W890" s="451"/>
      <c r="X890" s="451"/>
      <c r="Y890" s="451"/>
      <c r="Z890" s="451"/>
      <c r="AA890" s="451"/>
      <c r="AB890" s="451"/>
      <c r="AC890" s="451"/>
      <c r="AD890" s="451"/>
      <c r="AE890" s="451"/>
      <c r="AF890" s="451"/>
      <c r="AG890" s="451"/>
      <c r="AH890" s="451"/>
      <c r="AI890" s="451"/>
      <c r="AJ890" s="451"/>
      <c r="AK890" s="451"/>
      <c r="AL890" s="451"/>
      <c r="AM890" s="451"/>
      <c r="AN890" s="451"/>
      <c r="AO890" s="451"/>
      <c r="AP890" s="451"/>
      <c r="AQ890" s="451"/>
      <c r="AR890" s="451"/>
      <c r="AS890" s="451"/>
      <c r="AT890" s="451"/>
      <c r="AU890" s="451"/>
      <c r="AV890" s="451"/>
      <c r="AW890" s="451"/>
      <c r="AX890" s="451"/>
      <c r="AY890" s="451"/>
      <c r="AZ890" s="451"/>
      <c r="BA890" s="451"/>
      <c r="BB890" s="451"/>
      <c r="BC890" s="451"/>
      <c r="BD890" s="451"/>
      <c r="BE890" s="451"/>
      <c r="BF890" s="451"/>
      <c r="BG890" s="451"/>
      <c r="BH890" s="451"/>
      <c r="BI890" s="451"/>
      <c r="BJ890" s="451"/>
      <c r="BK890" s="451"/>
      <c r="BL890" s="451"/>
      <c r="BM890" s="451"/>
      <c r="BN890" s="451"/>
      <c r="BO890" s="451"/>
      <c r="BP890" s="451"/>
      <c r="BQ890" s="451"/>
      <c r="BR890" s="451"/>
      <c r="BS890" s="451"/>
      <c r="BT890" s="451"/>
      <c r="BU890" s="451"/>
      <c r="BV890" s="451"/>
      <c r="BW890" s="451"/>
      <c r="BX890" s="451"/>
      <c r="BY890" s="451"/>
      <c r="BZ890" s="451"/>
      <c r="CA890" s="451"/>
      <c r="CB890" s="451"/>
      <c r="CC890" s="451"/>
      <c r="CD890" s="451"/>
      <c r="CE890" s="451"/>
      <c r="CF890" s="451"/>
      <c r="CG890" s="451"/>
      <c r="CH890" s="451"/>
      <c r="CI890" s="451"/>
      <c r="CJ890" s="451"/>
      <c r="CK890" s="451"/>
      <c r="CL890" s="451"/>
      <c r="CM890" s="451"/>
      <c r="CN890" s="451"/>
      <c r="CO890" s="451"/>
      <c r="CP890" s="451"/>
      <c r="CQ890" s="451"/>
      <c r="CR890" s="451"/>
      <c r="CS890" s="451"/>
      <c r="CT890" s="451"/>
      <c r="CU890" s="451"/>
      <c r="CV890" s="451"/>
      <c r="CW890" s="451"/>
      <c r="CX890" s="451"/>
      <c r="CY890" s="451"/>
      <c r="CZ890" s="451"/>
      <c r="DA890" s="451"/>
      <c r="DB890" s="451"/>
      <c r="DC890" s="451"/>
      <c r="DD890" s="451"/>
      <c r="DE890" s="451"/>
      <c r="DF890" s="451"/>
      <c r="DG890" s="451"/>
      <c r="DH890" s="451"/>
      <c r="DI890" s="451"/>
      <c r="DJ890" s="451"/>
      <c r="DK890" s="451"/>
      <c r="DL890" s="451"/>
      <c r="DM890" s="451"/>
      <c r="DN890" s="451"/>
      <c r="DO890" s="451"/>
      <c r="DP890" s="451"/>
      <c r="DQ890" s="451"/>
      <c r="DR890" s="451"/>
      <c r="DS890" s="451"/>
      <c r="DT890" s="451"/>
      <c r="DU890" s="451"/>
      <c r="DV890" s="451"/>
      <c r="DW890" s="451"/>
      <c r="DX890" s="451"/>
      <c r="DY890" s="451"/>
      <c r="DZ890" s="451"/>
      <c r="EA890" s="451"/>
      <c r="EB890" s="451"/>
      <c r="EC890" s="451"/>
      <c r="ED890" s="451"/>
      <c r="EE890" s="451"/>
      <c r="EF890" s="451"/>
      <c r="EG890" s="451"/>
      <c r="EH890" s="451"/>
      <c r="EI890" s="451"/>
      <c r="EJ890" s="451"/>
      <c r="EK890" s="451"/>
      <c r="EL890" s="451"/>
      <c r="EM890" s="451"/>
      <c r="EN890" s="451"/>
      <c r="EO890" s="451"/>
      <c r="EP890" s="451"/>
      <c r="EQ890" s="451"/>
      <c r="ER890" s="451"/>
      <c r="ES890" s="451"/>
      <c r="ET890" s="451"/>
      <c r="EU890" s="451"/>
      <c r="EV890" s="451"/>
      <c r="EW890" s="451"/>
      <c r="EX890" s="451"/>
      <c r="EY890" s="451"/>
      <c r="EZ890" s="451"/>
      <c r="FA890" s="451"/>
      <c r="FB890" s="451"/>
      <c r="FC890" s="451"/>
      <c r="FD890" s="451"/>
      <c r="FE890" s="451"/>
      <c r="FF890" s="451"/>
      <c r="FG890" s="451"/>
      <c r="FH890" s="451"/>
      <c r="FI890" s="451"/>
      <c r="FJ890" s="451"/>
      <c r="FK890" s="451"/>
      <c r="FL890" s="451"/>
      <c r="FM890" s="451"/>
      <c r="FN890" s="451"/>
    </row>
    <row r="891" spans="1:170" ht="15.75" customHeight="1">
      <c r="A891" s="451"/>
      <c r="B891" s="451"/>
      <c r="C891" s="451"/>
      <c r="D891" s="451"/>
      <c r="E891" s="451"/>
      <c r="F891" s="451"/>
      <c r="G891" s="451"/>
      <c r="H891" s="451"/>
      <c r="I891" s="451"/>
      <c r="J891" s="451"/>
      <c r="K891" s="451"/>
      <c r="L891" s="451"/>
      <c r="M891" s="451"/>
      <c r="N891" s="451"/>
      <c r="O891" s="451"/>
      <c r="P891" s="451"/>
      <c r="Q891" s="451"/>
      <c r="R891" s="451"/>
      <c r="S891" s="451"/>
      <c r="T891" s="451"/>
      <c r="U891" s="451"/>
      <c r="V891" s="451"/>
      <c r="W891" s="451"/>
      <c r="X891" s="451"/>
      <c r="Y891" s="451"/>
      <c r="Z891" s="451"/>
      <c r="AA891" s="451"/>
      <c r="AB891" s="451"/>
      <c r="AC891" s="451"/>
      <c r="AD891" s="451"/>
      <c r="AE891" s="451"/>
      <c r="AF891" s="451"/>
      <c r="AG891" s="451"/>
      <c r="AH891" s="451"/>
      <c r="AI891" s="451"/>
      <c r="AJ891" s="451"/>
      <c r="AK891" s="451"/>
      <c r="AL891" s="451"/>
      <c r="AM891" s="451"/>
      <c r="AN891" s="451"/>
      <c r="AO891" s="451"/>
      <c r="AP891" s="451"/>
      <c r="AQ891" s="451"/>
      <c r="AR891" s="451"/>
      <c r="AS891" s="451"/>
      <c r="AT891" s="451"/>
      <c r="AU891" s="451"/>
      <c r="AV891" s="451"/>
      <c r="AW891" s="451"/>
      <c r="AX891" s="451"/>
      <c r="AY891" s="451"/>
      <c r="AZ891" s="451"/>
      <c r="BA891" s="451"/>
      <c r="BB891" s="451"/>
      <c r="BC891" s="451"/>
      <c r="BD891" s="451"/>
      <c r="BE891" s="451"/>
      <c r="BF891" s="451"/>
      <c r="BG891" s="451"/>
      <c r="BH891" s="451"/>
      <c r="BI891" s="451"/>
      <c r="BJ891" s="451"/>
      <c r="BK891" s="451"/>
      <c r="BL891" s="451"/>
      <c r="BM891" s="451"/>
      <c r="BN891" s="451"/>
      <c r="BO891" s="451"/>
      <c r="BP891" s="451"/>
      <c r="BQ891" s="451"/>
      <c r="BR891" s="451"/>
      <c r="BS891" s="451"/>
      <c r="BT891" s="451"/>
      <c r="BU891" s="451"/>
      <c r="BV891" s="451"/>
      <c r="BW891" s="451"/>
      <c r="BX891" s="451"/>
      <c r="BY891" s="451"/>
      <c r="BZ891" s="451"/>
      <c r="CA891" s="451"/>
      <c r="CB891" s="451"/>
      <c r="CC891" s="451"/>
      <c r="CD891" s="451"/>
      <c r="CE891" s="451"/>
      <c r="CF891" s="451"/>
      <c r="CG891" s="451"/>
      <c r="CH891" s="451"/>
      <c r="CI891" s="451"/>
      <c r="CJ891" s="451"/>
      <c r="CK891" s="451"/>
      <c r="CL891" s="451"/>
      <c r="CM891" s="451"/>
      <c r="CN891" s="451"/>
      <c r="CO891" s="451"/>
      <c r="CP891" s="451"/>
      <c r="CQ891" s="451"/>
      <c r="CR891" s="451"/>
      <c r="CS891" s="451"/>
      <c r="CT891" s="451"/>
      <c r="CU891" s="451"/>
      <c r="CV891" s="451"/>
      <c r="CW891" s="451"/>
      <c r="CX891" s="451"/>
      <c r="CY891" s="451"/>
      <c r="CZ891" s="451"/>
      <c r="DA891" s="451"/>
      <c r="DB891" s="451"/>
      <c r="DC891" s="451"/>
      <c r="DD891" s="451"/>
      <c r="DE891" s="451"/>
      <c r="DF891" s="451"/>
      <c r="DG891" s="451"/>
      <c r="DH891" s="451"/>
      <c r="DI891" s="451"/>
      <c r="DJ891" s="451"/>
      <c r="DK891" s="451"/>
      <c r="DL891" s="451"/>
      <c r="DM891" s="451"/>
      <c r="DN891" s="451"/>
      <c r="DO891" s="451"/>
      <c r="DP891" s="451"/>
      <c r="DQ891" s="451"/>
      <c r="DR891" s="451"/>
      <c r="DS891" s="451"/>
      <c r="DT891" s="451"/>
      <c r="DU891" s="451"/>
      <c r="DV891" s="451"/>
      <c r="DW891" s="451"/>
      <c r="DX891" s="451"/>
      <c r="DY891" s="451"/>
      <c r="DZ891" s="451"/>
      <c r="EA891" s="451"/>
      <c r="EB891" s="451"/>
      <c r="EC891" s="451"/>
      <c r="ED891" s="451"/>
      <c r="EE891" s="451"/>
      <c r="EF891" s="451"/>
      <c r="EG891" s="451"/>
      <c r="EH891" s="451"/>
      <c r="EI891" s="451"/>
      <c r="EJ891" s="451"/>
      <c r="EK891" s="451"/>
      <c r="EL891" s="451"/>
      <c r="EM891" s="451"/>
      <c r="EN891" s="451"/>
      <c r="EO891" s="451"/>
      <c r="EP891" s="451"/>
      <c r="EQ891" s="451"/>
      <c r="ER891" s="451"/>
      <c r="ES891" s="451"/>
      <c r="ET891" s="451"/>
      <c r="EU891" s="451"/>
      <c r="EV891" s="451"/>
      <c r="EW891" s="451"/>
      <c r="EX891" s="451"/>
      <c r="EY891" s="451"/>
      <c r="EZ891" s="451"/>
      <c r="FA891" s="451"/>
      <c r="FB891" s="451"/>
      <c r="FC891" s="451"/>
      <c r="FD891" s="451"/>
      <c r="FE891" s="451"/>
      <c r="FF891" s="451"/>
      <c r="FG891" s="451"/>
      <c r="FH891" s="451"/>
      <c r="FI891" s="451"/>
      <c r="FJ891" s="451"/>
      <c r="FK891" s="451"/>
      <c r="FL891" s="451"/>
      <c r="FM891" s="451"/>
      <c r="FN891" s="451"/>
    </row>
    <row r="892" spans="1:170" ht="15.75" customHeight="1">
      <c r="A892" s="451"/>
      <c r="B892" s="451"/>
      <c r="C892" s="451"/>
      <c r="D892" s="451"/>
      <c r="E892" s="451"/>
      <c r="F892" s="451"/>
      <c r="G892" s="451"/>
      <c r="H892" s="451"/>
      <c r="I892" s="451"/>
      <c r="J892" s="451"/>
      <c r="K892" s="451"/>
      <c r="L892" s="451"/>
      <c r="M892" s="451"/>
      <c r="N892" s="451"/>
      <c r="O892" s="451"/>
      <c r="P892" s="451"/>
      <c r="Q892" s="451"/>
      <c r="R892" s="451"/>
      <c r="S892" s="451"/>
      <c r="T892" s="451"/>
      <c r="U892" s="451"/>
      <c r="V892" s="451"/>
      <c r="W892" s="451"/>
      <c r="X892" s="451"/>
      <c r="Y892" s="451"/>
      <c r="Z892" s="451"/>
      <c r="AA892" s="451"/>
      <c r="AB892" s="451"/>
      <c r="AC892" s="451"/>
      <c r="AD892" s="451"/>
      <c r="AE892" s="451"/>
      <c r="AF892" s="451"/>
      <c r="AG892" s="451"/>
      <c r="AH892" s="451"/>
      <c r="AI892" s="451"/>
      <c r="AJ892" s="451"/>
      <c r="AK892" s="451"/>
      <c r="AL892" s="451"/>
      <c r="AM892" s="451"/>
      <c r="AN892" s="451"/>
      <c r="AO892" s="451"/>
      <c r="AP892" s="451"/>
      <c r="AQ892" s="451"/>
      <c r="AR892" s="451"/>
      <c r="AS892" s="451"/>
      <c r="AT892" s="451"/>
      <c r="AU892" s="451"/>
      <c r="AV892" s="451"/>
      <c r="AW892" s="451"/>
      <c r="AX892" s="451"/>
      <c r="AY892" s="451"/>
      <c r="AZ892" s="451"/>
      <c r="BA892" s="451"/>
      <c r="BB892" s="451"/>
      <c r="BC892" s="451"/>
      <c r="BD892" s="451"/>
      <c r="BE892" s="451"/>
      <c r="BF892" s="451"/>
      <c r="BG892" s="451"/>
      <c r="BH892" s="451"/>
      <c r="BI892" s="451"/>
      <c r="BJ892" s="451"/>
      <c r="BK892" s="451"/>
      <c r="BL892" s="451"/>
      <c r="BM892" s="451"/>
      <c r="BN892" s="451"/>
      <c r="BO892" s="451"/>
      <c r="BP892" s="451"/>
      <c r="BQ892" s="451"/>
      <c r="BR892" s="451"/>
      <c r="BS892" s="451"/>
      <c r="BT892" s="451"/>
      <c r="BU892" s="451"/>
      <c r="BV892" s="451"/>
      <c r="BW892" s="451"/>
      <c r="BX892" s="451"/>
      <c r="BY892" s="451"/>
      <c r="BZ892" s="451"/>
      <c r="CA892" s="451"/>
      <c r="CB892" s="451"/>
      <c r="CC892" s="451"/>
      <c r="CD892" s="451"/>
      <c r="CE892" s="451"/>
      <c r="CF892" s="451"/>
      <c r="CG892" s="451"/>
      <c r="CH892" s="451"/>
      <c r="CI892" s="451"/>
      <c r="CJ892" s="451"/>
      <c r="CK892" s="451"/>
      <c r="CL892" s="451"/>
      <c r="CM892" s="451"/>
      <c r="CN892" s="451"/>
      <c r="CO892" s="451"/>
      <c r="CP892" s="451"/>
      <c r="CQ892" s="451"/>
      <c r="CR892" s="451"/>
      <c r="CS892" s="451"/>
      <c r="CT892" s="451"/>
      <c r="CU892" s="451"/>
      <c r="CV892" s="451"/>
      <c r="CW892" s="451"/>
      <c r="CX892" s="451"/>
      <c r="CY892" s="451"/>
      <c r="CZ892" s="451"/>
      <c r="DA892" s="451"/>
      <c r="DB892" s="451"/>
      <c r="DC892" s="451"/>
      <c r="DD892" s="451"/>
      <c r="DE892" s="451"/>
      <c r="DF892" s="451"/>
      <c r="DG892" s="451"/>
      <c r="DH892" s="451"/>
      <c r="DI892" s="451"/>
      <c r="DJ892" s="451"/>
      <c r="DK892" s="451"/>
      <c r="DL892" s="451"/>
      <c r="DM892" s="451"/>
      <c r="DN892" s="451"/>
      <c r="DO892" s="451"/>
      <c r="DP892" s="451"/>
      <c r="DQ892" s="451"/>
      <c r="DR892" s="451"/>
      <c r="DS892" s="451"/>
      <c r="DT892" s="451"/>
      <c r="DU892" s="451"/>
      <c r="DV892" s="451"/>
      <c r="DW892" s="451"/>
      <c r="DX892" s="451"/>
      <c r="DY892" s="451"/>
      <c r="DZ892" s="451"/>
      <c r="EA892" s="451"/>
      <c r="EB892" s="451"/>
      <c r="EC892" s="451"/>
      <c r="ED892" s="451"/>
      <c r="EE892" s="451"/>
      <c r="EF892" s="451"/>
      <c r="EG892" s="451"/>
      <c r="EH892" s="451"/>
      <c r="EI892" s="451"/>
      <c r="EJ892" s="451"/>
      <c r="EK892" s="451"/>
      <c r="EL892" s="451"/>
      <c r="EM892" s="451"/>
      <c r="EN892" s="451"/>
      <c r="EO892" s="451"/>
      <c r="EP892" s="451"/>
      <c r="EQ892" s="451"/>
      <c r="ER892" s="451"/>
      <c r="ES892" s="451"/>
      <c r="ET892" s="451"/>
      <c r="EU892" s="451"/>
      <c r="EV892" s="451"/>
      <c r="EW892" s="451"/>
      <c r="EX892" s="451"/>
      <c r="EY892" s="451"/>
      <c r="EZ892" s="451"/>
      <c r="FA892" s="451"/>
      <c r="FB892" s="451"/>
      <c r="FC892" s="451"/>
      <c r="FD892" s="451"/>
      <c r="FE892" s="451"/>
      <c r="FF892" s="451"/>
      <c r="FG892" s="451"/>
      <c r="FH892" s="451"/>
      <c r="FI892" s="451"/>
      <c r="FJ892" s="451"/>
      <c r="FK892" s="451"/>
      <c r="FL892" s="451"/>
      <c r="FM892" s="451"/>
      <c r="FN892" s="451"/>
    </row>
    <row r="893" spans="1:170" ht="15.75" customHeight="1">
      <c r="A893" s="451"/>
      <c r="B893" s="451"/>
      <c r="C893" s="451"/>
      <c r="D893" s="451"/>
      <c r="E893" s="451"/>
      <c r="F893" s="451"/>
      <c r="G893" s="451"/>
      <c r="H893" s="451"/>
      <c r="I893" s="451"/>
      <c r="J893" s="451"/>
      <c r="K893" s="451"/>
      <c r="L893" s="451"/>
      <c r="M893" s="451"/>
      <c r="N893" s="451"/>
      <c r="O893" s="451"/>
      <c r="P893" s="451"/>
      <c r="Q893" s="451"/>
      <c r="R893" s="451"/>
      <c r="S893" s="451"/>
      <c r="T893" s="451"/>
      <c r="U893" s="451"/>
      <c r="V893" s="451"/>
      <c r="W893" s="451"/>
      <c r="X893" s="451"/>
      <c r="Y893" s="451"/>
      <c r="Z893" s="451"/>
      <c r="AA893" s="451"/>
      <c r="AB893" s="451"/>
      <c r="AC893" s="451"/>
      <c r="AD893" s="451"/>
      <c r="AE893" s="451"/>
      <c r="AF893" s="451"/>
      <c r="AG893" s="451"/>
      <c r="AH893" s="451"/>
      <c r="AI893" s="451"/>
      <c r="AJ893" s="451"/>
      <c r="AK893" s="451"/>
      <c r="AL893" s="451"/>
      <c r="AM893" s="451"/>
      <c r="AN893" s="451"/>
      <c r="AO893" s="451"/>
      <c r="AP893" s="451"/>
      <c r="AQ893" s="451"/>
      <c r="AR893" s="451"/>
      <c r="AS893" s="451"/>
      <c r="AT893" s="451"/>
      <c r="AU893" s="451"/>
      <c r="AV893" s="451"/>
      <c r="AW893" s="451"/>
      <c r="AX893" s="451"/>
      <c r="AY893" s="451"/>
      <c r="AZ893" s="451"/>
      <c r="BA893" s="451"/>
      <c r="BB893" s="451"/>
      <c r="BC893" s="451"/>
      <c r="BD893" s="451"/>
      <c r="BE893" s="451"/>
      <c r="BF893" s="451"/>
      <c r="BG893" s="451"/>
      <c r="BH893" s="451"/>
      <c r="BI893" s="451"/>
      <c r="BJ893" s="451"/>
      <c r="BK893" s="451"/>
      <c r="BL893" s="451"/>
      <c r="BM893" s="451"/>
      <c r="BN893" s="451"/>
      <c r="BO893" s="451"/>
      <c r="BP893" s="451"/>
      <c r="BQ893" s="451"/>
      <c r="BR893" s="451"/>
      <c r="BS893" s="451"/>
      <c r="BT893" s="451"/>
      <c r="BU893" s="451"/>
      <c r="BV893" s="451"/>
      <c r="BW893" s="451"/>
      <c r="BX893" s="451"/>
      <c r="BY893" s="451"/>
      <c r="BZ893" s="451"/>
      <c r="CA893" s="451"/>
      <c r="CB893" s="451"/>
      <c r="CC893" s="451"/>
      <c r="CD893" s="451"/>
      <c r="CE893" s="451"/>
      <c r="CF893" s="451"/>
      <c r="CG893" s="451"/>
      <c r="CH893" s="451"/>
      <c r="CI893" s="451"/>
      <c r="CJ893" s="451"/>
      <c r="CK893" s="451"/>
      <c r="CL893" s="451"/>
      <c r="CM893" s="451"/>
      <c r="CN893" s="451"/>
      <c r="CO893" s="451"/>
      <c r="CP893" s="451"/>
      <c r="CQ893" s="451"/>
      <c r="CR893" s="451"/>
      <c r="CS893" s="451"/>
      <c r="CT893" s="451"/>
      <c r="CU893" s="451"/>
      <c r="CV893" s="451"/>
      <c r="CW893" s="451"/>
      <c r="CX893" s="451"/>
      <c r="CY893" s="451"/>
      <c r="CZ893" s="451"/>
      <c r="DA893" s="451"/>
      <c r="DB893" s="451"/>
      <c r="DC893" s="451"/>
      <c r="DD893" s="451"/>
      <c r="DE893" s="451"/>
      <c r="DF893" s="451"/>
      <c r="DG893" s="451"/>
      <c r="DH893" s="451"/>
      <c r="DI893" s="451"/>
      <c r="DJ893" s="451"/>
      <c r="DK893" s="451"/>
      <c r="DL893" s="451"/>
      <c r="DM893" s="451"/>
      <c r="DN893" s="451"/>
      <c r="DO893" s="451"/>
      <c r="DP893" s="451"/>
      <c r="DQ893" s="451"/>
      <c r="DR893" s="451"/>
      <c r="DS893" s="451"/>
      <c r="DT893" s="451"/>
      <c r="DU893" s="451"/>
      <c r="DV893" s="451"/>
      <c r="DW893" s="451"/>
      <c r="DX893" s="451"/>
      <c r="DY893" s="451"/>
      <c r="DZ893" s="451"/>
      <c r="EA893" s="451"/>
      <c r="EB893" s="451"/>
      <c r="EC893" s="451"/>
      <c r="ED893" s="451"/>
      <c r="EE893" s="451"/>
      <c r="EF893" s="451"/>
      <c r="EG893" s="451"/>
      <c r="EH893" s="451"/>
      <c r="EI893" s="451"/>
      <c r="EJ893" s="451"/>
      <c r="EK893" s="451"/>
      <c r="EL893" s="451"/>
      <c r="EM893" s="451"/>
      <c r="EN893" s="451"/>
      <c r="EO893" s="451"/>
      <c r="EP893" s="451"/>
      <c r="EQ893" s="451"/>
      <c r="ER893" s="451"/>
      <c r="ES893" s="451"/>
      <c r="ET893" s="451"/>
      <c r="EU893" s="451"/>
      <c r="EV893" s="451"/>
      <c r="EW893" s="451"/>
      <c r="EX893" s="451"/>
      <c r="EY893" s="451"/>
      <c r="EZ893" s="451"/>
      <c r="FA893" s="451"/>
      <c r="FB893" s="451"/>
      <c r="FC893" s="451"/>
      <c r="FD893" s="451"/>
      <c r="FE893" s="451"/>
      <c r="FF893" s="451"/>
      <c r="FG893" s="451"/>
      <c r="FH893" s="451"/>
      <c r="FI893" s="451"/>
      <c r="FJ893" s="451"/>
      <c r="FK893" s="451"/>
      <c r="FL893" s="451"/>
      <c r="FM893" s="451"/>
      <c r="FN893" s="451"/>
    </row>
    <row r="894" spans="1:170" ht="15.75" customHeight="1">
      <c r="A894" s="451"/>
      <c r="B894" s="451"/>
      <c r="C894" s="451"/>
      <c r="D894" s="451"/>
      <c r="E894" s="451"/>
      <c r="F894" s="451"/>
      <c r="G894" s="451"/>
      <c r="H894" s="451"/>
      <c r="I894" s="451"/>
      <c r="J894" s="451"/>
      <c r="K894" s="451"/>
      <c r="L894" s="451"/>
      <c r="M894" s="451"/>
      <c r="N894" s="451"/>
      <c r="O894" s="451"/>
      <c r="P894" s="451"/>
      <c r="Q894" s="451"/>
      <c r="R894" s="451"/>
      <c r="S894" s="451"/>
      <c r="T894" s="451"/>
      <c r="U894" s="451"/>
      <c r="V894" s="451"/>
      <c r="W894" s="451"/>
      <c r="X894" s="451"/>
      <c r="Y894" s="451"/>
      <c r="Z894" s="451"/>
      <c r="AA894" s="451"/>
      <c r="AB894" s="451"/>
      <c r="AC894" s="451"/>
      <c r="AD894" s="451"/>
      <c r="AE894" s="451"/>
      <c r="AF894" s="451"/>
      <c r="AG894" s="451"/>
      <c r="AH894" s="451"/>
      <c r="AI894" s="451"/>
      <c r="AJ894" s="451"/>
      <c r="AK894" s="451"/>
      <c r="AL894" s="451"/>
      <c r="AM894" s="451"/>
      <c r="AN894" s="451"/>
      <c r="AO894" s="451"/>
      <c r="AP894" s="451"/>
      <c r="AQ894" s="451"/>
      <c r="AR894" s="451"/>
      <c r="AS894" s="451"/>
      <c r="AT894" s="451"/>
      <c r="AU894" s="451"/>
      <c r="AV894" s="451"/>
      <c r="AW894" s="451"/>
      <c r="AX894" s="451"/>
      <c r="AY894" s="451"/>
      <c r="AZ894" s="451"/>
      <c r="BA894" s="451"/>
      <c r="BB894" s="451"/>
      <c r="BC894" s="451"/>
      <c r="BD894" s="451"/>
      <c r="BE894" s="451"/>
      <c r="BF894" s="451"/>
      <c r="BG894" s="451"/>
      <c r="BH894" s="451"/>
      <c r="BI894" s="451"/>
      <c r="BJ894" s="451"/>
      <c r="BK894" s="451"/>
      <c r="BL894" s="451"/>
      <c r="BM894" s="451"/>
      <c r="BN894" s="451"/>
      <c r="BO894" s="451"/>
      <c r="BP894" s="451"/>
      <c r="BQ894" s="451"/>
      <c r="BR894" s="451"/>
      <c r="BS894" s="451"/>
      <c r="BT894" s="451"/>
      <c r="BU894" s="451"/>
      <c r="BV894" s="451"/>
      <c r="BW894" s="451"/>
      <c r="BX894" s="451"/>
      <c r="BY894" s="451"/>
      <c r="BZ894" s="451"/>
      <c r="CA894" s="451"/>
      <c r="CB894" s="451"/>
      <c r="CC894" s="451"/>
      <c r="CD894" s="451"/>
      <c r="CE894" s="451"/>
      <c r="CF894" s="451"/>
      <c r="CG894" s="451"/>
      <c r="CH894" s="451"/>
      <c r="CI894" s="451"/>
      <c r="CJ894" s="451"/>
      <c r="CK894" s="451"/>
      <c r="CL894" s="451"/>
      <c r="CM894" s="451"/>
      <c r="CN894" s="451"/>
      <c r="CO894" s="451"/>
      <c r="CP894" s="451"/>
      <c r="CQ894" s="451"/>
      <c r="CR894" s="451"/>
      <c r="CS894" s="451"/>
      <c r="CT894" s="451"/>
      <c r="CU894" s="451"/>
      <c r="CV894" s="451"/>
      <c r="CW894" s="451"/>
      <c r="CX894" s="451"/>
      <c r="CY894" s="451"/>
      <c r="CZ894" s="451"/>
      <c r="DA894" s="451"/>
      <c r="DB894" s="451"/>
      <c r="DC894" s="451"/>
      <c r="DD894" s="451"/>
      <c r="DE894" s="451"/>
      <c r="DF894" s="451"/>
      <c r="DG894" s="451"/>
      <c r="DH894" s="451"/>
      <c r="DI894" s="451"/>
      <c r="DJ894" s="451"/>
      <c r="DK894" s="451"/>
      <c r="DL894" s="451"/>
      <c r="DM894" s="451"/>
      <c r="DN894" s="451"/>
      <c r="DO894" s="451"/>
      <c r="DP894" s="451"/>
      <c r="DQ894" s="451"/>
      <c r="DR894" s="451"/>
      <c r="DS894" s="451"/>
      <c r="DT894" s="451"/>
      <c r="DU894" s="451"/>
      <c r="DV894" s="451"/>
      <c r="DW894" s="451"/>
      <c r="DX894" s="451"/>
      <c r="DY894" s="451"/>
      <c r="DZ894" s="451"/>
      <c r="EA894" s="451"/>
      <c r="EB894" s="451"/>
      <c r="EC894" s="451"/>
      <c r="ED894" s="451"/>
      <c r="EE894" s="451"/>
      <c r="EF894" s="451"/>
      <c r="EG894" s="451"/>
      <c r="EH894" s="451"/>
      <c r="EI894" s="451"/>
      <c r="EJ894" s="451"/>
      <c r="EK894" s="451"/>
      <c r="EL894" s="451"/>
      <c r="EM894" s="451"/>
      <c r="EN894" s="451"/>
      <c r="EO894" s="451"/>
      <c r="EP894" s="451"/>
      <c r="EQ894" s="451"/>
      <c r="ER894" s="451"/>
      <c r="ES894" s="451"/>
      <c r="ET894" s="451"/>
      <c r="EU894" s="451"/>
      <c r="EV894" s="451"/>
      <c r="EW894" s="451"/>
      <c r="EX894" s="451"/>
      <c r="EY894" s="451"/>
      <c r="EZ894" s="451"/>
      <c r="FA894" s="451"/>
      <c r="FB894" s="451"/>
      <c r="FC894" s="451"/>
      <c r="FD894" s="451"/>
      <c r="FE894" s="451"/>
      <c r="FF894" s="451"/>
      <c r="FG894" s="451"/>
      <c r="FH894" s="451"/>
      <c r="FI894" s="451"/>
      <c r="FJ894" s="451"/>
      <c r="FK894" s="451"/>
      <c r="FL894" s="451"/>
      <c r="FM894" s="451"/>
      <c r="FN894" s="451"/>
    </row>
    <row r="895" spans="1:170" ht="15.75" customHeight="1">
      <c r="A895" s="451"/>
      <c r="B895" s="451"/>
      <c r="C895" s="451"/>
      <c r="D895" s="451"/>
      <c r="E895" s="451"/>
      <c r="F895" s="451"/>
      <c r="G895" s="451"/>
      <c r="H895" s="451"/>
      <c r="I895" s="451"/>
      <c r="J895" s="451"/>
      <c r="K895" s="451"/>
      <c r="L895" s="451"/>
      <c r="M895" s="451"/>
      <c r="N895" s="451"/>
      <c r="O895" s="451"/>
      <c r="P895" s="451"/>
      <c r="Q895" s="451"/>
      <c r="R895" s="451"/>
      <c r="S895" s="451"/>
      <c r="T895" s="451"/>
      <c r="U895" s="451"/>
      <c r="V895" s="451"/>
      <c r="W895" s="451"/>
      <c r="X895" s="451"/>
      <c r="Y895" s="451"/>
      <c r="Z895" s="451"/>
      <c r="AA895" s="451"/>
      <c r="AB895" s="451"/>
      <c r="AC895" s="451"/>
      <c r="AD895" s="451"/>
      <c r="AE895" s="451"/>
      <c r="AF895" s="451"/>
      <c r="AG895" s="451"/>
      <c r="AH895" s="451"/>
      <c r="AI895" s="451"/>
      <c r="AJ895" s="451"/>
      <c r="AK895" s="451"/>
      <c r="AL895" s="451"/>
      <c r="AM895" s="451"/>
      <c r="AN895" s="451"/>
      <c r="AO895" s="451"/>
      <c r="AP895" s="451"/>
      <c r="AQ895" s="451"/>
      <c r="AR895" s="451"/>
      <c r="AS895" s="451"/>
      <c r="AT895" s="451"/>
      <c r="AU895" s="451"/>
      <c r="AV895" s="451"/>
      <c r="AW895" s="451"/>
      <c r="AX895" s="451"/>
      <c r="AY895" s="451"/>
      <c r="AZ895" s="451"/>
      <c r="BA895" s="451"/>
      <c r="BB895" s="451"/>
      <c r="BC895" s="451"/>
      <c r="BD895" s="451"/>
      <c r="BE895" s="451"/>
      <c r="BF895" s="451"/>
      <c r="BG895" s="451"/>
      <c r="BH895" s="451"/>
      <c r="BI895" s="451"/>
      <c r="BJ895" s="451"/>
      <c r="BK895" s="451"/>
      <c r="BL895" s="451"/>
      <c r="BM895" s="451"/>
      <c r="BN895" s="451"/>
      <c r="BO895" s="451"/>
      <c r="BP895" s="451"/>
      <c r="BQ895" s="451"/>
      <c r="BR895" s="451"/>
      <c r="BS895" s="451"/>
      <c r="BT895" s="451"/>
      <c r="BU895" s="451"/>
      <c r="BV895" s="451"/>
      <c r="BW895" s="451"/>
      <c r="BX895" s="451"/>
      <c r="BY895" s="451"/>
      <c r="BZ895" s="451"/>
      <c r="CA895" s="451"/>
      <c r="CB895" s="451"/>
      <c r="CC895" s="451"/>
      <c r="CD895" s="451"/>
      <c r="CE895" s="451"/>
      <c r="CF895" s="451"/>
      <c r="CG895" s="451"/>
      <c r="CH895" s="451"/>
      <c r="CI895" s="451"/>
      <c r="CJ895" s="451"/>
      <c r="CK895" s="451"/>
      <c r="CL895" s="451"/>
      <c r="CM895" s="451"/>
      <c r="CN895" s="451"/>
      <c r="CO895" s="451"/>
      <c r="CP895" s="451"/>
      <c r="CQ895" s="451"/>
      <c r="CR895" s="451"/>
      <c r="CS895" s="451"/>
      <c r="CT895" s="451"/>
      <c r="CU895" s="451"/>
      <c r="CV895" s="451"/>
      <c r="CW895" s="451"/>
      <c r="CX895" s="451"/>
      <c r="CY895" s="451"/>
      <c r="CZ895" s="451"/>
      <c r="DA895" s="451"/>
      <c r="DB895" s="451"/>
      <c r="DC895" s="451"/>
      <c r="DD895" s="451"/>
      <c r="DE895" s="451"/>
      <c r="DF895" s="451"/>
      <c r="DG895" s="451"/>
      <c r="DH895" s="451"/>
      <c r="DI895" s="451"/>
      <c r="DJ895" s="451"/>
      <c r="DK895" s="451"/>
      <c r="DL895" s="451"/>
      <c r="DM895" s="451"/>
      <c r="DN895" s="451"/>
      <c r="DO895" s="451"/>
      <c r="DP895" s="451"/>
      <c r="DQ895" s="451"/>
      <c r="DR895" s="451"/>
      <c r="DS895" s="451"/>
      <c r="DT895" s="451"/>
      <c r="DU895" s="451"/>
      <c r="DV895" s="451"/>
      <c r="DW895" s="451"/>
      <c r="DX895" s="451"/>
      <c r="DY895" s="451"/>
      <c r="DZ895" s="451"/>
      <c r="EA895" s="451"/>
      <c r="EB895" s="451"/>
      <c r="EC895" s="451"/>
      <c r="ED895" s="451"/>
      <c r="EE895" s="451"/>
      <c r="EF895" s="451"/>
      <c r="EG895" s="451"/>
      <c r="EH895" s="451"/>
      <c r="EI895" s="451"/>
      <c r="EJ895" s="451"/>
      <c r="EK895" s="451"/>
      <c r="EL895" s="451"/>
      <c r="EM895" s="451"/>
      <c r="EN895" s="451"/>
      <c r="EO895" s="451"/>
      <c r="EP895" s="451"/>
      <c r="EQ895" s="451"/>
      <c r="ER895" s="451"/>
      <c r="ES895" s="451"/>
      <c r="ET895" s="451"/>
      <c r="EU895" s="451"/>
      <c r="EV895" s="451"/>
      <c r="EW895" s="451"/>
      <c r="EX895" s="451"/>
      <c r="EY895" s="451"/>
      <c r="EZ895" s="451"/>
      <c r="FA895" s="451"/>
      <c r="FB895" s="451"/>
      <c r="FC895" s="451"/>
      <c r="FD895" s="451"/>
      <c r="FE895" s="451"/>
      <c r="FF895" s="451"/>
      <c r="FG895" s="451"/>
      <c r="FH895" s="451"/>
      <c r="FI895" s="451"/>
      <c r="FJ895" s="451"/>
      <c r="FK895" s="451"/>
      <c r="FL895" s="451"/>
      <c r="FM895" s="451"/>
      <c r="FN895" s="451"/>
    </row>
    <row r="896" spans="1:170" ht="15.75" customHeight="1">
      <c r="A896" s="451"/>
      <c r="B896" s="451"/>
      <c r="C896" s="451"/>
      <c r="D896" s="451"/>
      <c r="E896" s="451"/>
      <c r="F896" s="451"/>
      <c r="G896" s="451"/>
      <c r="H896" s="451"/>
      <c r="I896" s="451"/>
      <c r="J896" s="451"/>
      <c r="K896" s="451"/>
      <c r="L896" s="451"/>
      <c r="M896" s="451"/>
      <c r="N896" s="451"/>
      <c r="O896" s="451"/>
      <c r="P896" s="451"/>
      <c r="Q896" s="451"/>
      <c r="R896" s="451"/>
      <c r="S896" s="451"/>
      <c r="T896" s="451"/>
      <c r="U896" s="451"/>
      <c r="V896" s="451"/>
      <c r="W896" s="451"/>
      <c r="X896" s="451"/>
      <c r="Y896" s="451"/>
      <c r="Z896" s="451"/>
      <c r="AA896" s="451"/>
      <c r="AB896" s="451"/>
      <c r="AC896" s="451"/>
      <c r="AD896" s="451"/>
      <c r="AE896" s="451"/>
      <c r="AF896" s="451"/>
      <c r="AG896" s="451"/>
      <c r="AH896" s="451"/>
      <c r="AI896" s="451"/>
      <c r="AJ896" s="451"/>
      <c r="AK896" s="451"/>
      <c r="AL896" s="451"/>
      <c r="AM896" s="451"/>
      <c r="AN896" s="451"/>
      <c r="AO896" s="451"/>
      <c r="AP896" s="451"/>
      <c r="AQ896" s="451"/>
      <c r="AR896" s="451"/>
      <c r="AS896" s="451"/>
      <c r="AT896" s="451"/>
      <c r="AU896" s="451"/>
      <c r="AV896" s="451"/>
      <c r="AW896" s="451"/>
      <c r="AX896" s="451"/>
      <c r="AY896" s="451"/>
      <c r="AZ896" s="451"/>
      <c r="BA896" s="451"/>
      <c r="BB896" s="451"/>
      <c r="BC896" s="451"/>
      <c r="BD896" s="451"/>
      <c r="BE896" s="451"/>
      <c r="BF896" s="451"/>
      <c r="BG896" s="451"/>
      <c r="BH896" s="451"/>
      <c r="BI896" s="451"/>
      <c r="BJ896" s="451"/>
      <c r="BK896" s="451"/>
      <c r="BL896" s="451"/>
      <c r="BM896" s="451"/>
      <c r="BN896" s="451"/>
      <c r="BO896" s="451"/>
      <c r="BP896" s="451"/>
      <c r="BQ896" s="451"/>
      <c r="BR896" s="451"/>
      <c r="BS896" s="451"/>
      <c r="BT896" s="451"/>
      <c r="BU896" s="451"/>
      <c r="BV896" s="451"/>
      <c r="BW896" s="451"/>
      <c r="BX896" s="451"/>
      <c r="BY896" s="451"/>
      <c r="BZ896" s="451"/>
      <c r="CA896" s="451"/>
      <c r="CB896" s="451"/>
      <c r="CC896" s="451"/>
      <c r="CD896" s="451"/>
      <c r="CE896" s="451"/>
      <c r="CF896" s="451"/>
      <c r="CG896" s="451"/>
      <c r="CH896" s="451"/>
      <c r="CI896" s="451"/>
      <c r="CJ896" s="451"/>
      <c r="CK896" s="451"/>
      <c r="CL896" s="451"/>
      <c r="CM896" s="451"/>
      <c r="CN896" s="451"/>
      <c r="CO896" s="451"/>
      <c r="CP896" s="451"/>
      <c r="CQ896" s="451"/>
      <c r="CR896" s="451"/>
      <c r="CS896" s="451"/>
      <c r="CT896" s="451"/>
      <c r="CU896" s="451"/>
      <c r="CV896" s="451"/>
      <c r="CW896" s="451"/>
      <c r="CX896" s="451"/>
      <c r="CY896" s="451"/>
      <c r="CZ896" s="451"/>
      <c r="DA896" s="451"/>
      <c r="DB896" s="451"/>
      <c r="DC896" s="451"/>
      <c r="DD896" s="451"/>
      <c r="DE896" s="451"/>
      <c r="DF896" s="451"/>
      <c r="DG896" s="451"/>
      <c r="DH896" s="451"/>
      <c r="DI896" s="451"/>
      <c r="DJ896" s="451"/>
      <c r="DK896" s="451"/>
      <c r="DL896" s="451"/>
      <c r="DM896" s="451"/>
      <c r="DN896" s="451"/>
      <c r="DO896" s="451"/>
      <c r="DP896" s="451"/>
      <c r="DQ896" s="451"/>
      <c r="DR896" s="451"/>
      <c r="DS896" s="451"/>
      <c r="DT896" s="451"/>
      <c r="DU896" s="451"/>
      <c r="DV896" s="451"/>
      <c r="DW896" s="451"/>
      <c r="DX896" s="451"/>
      <c r="DY896" s="451"/>
      <c r="DZ896" s="451"/>
      <c r="EA896" s="451"/>
      <c r="EB896" s="451"/>
      <c r="EC896" s="451"/>
      <c r="ED896" s="451"/>
      <c r="EE896" s="451"/>
      <c r="EF896" s="451"/>
      <c r="EG896" s="451"/>
      <c r="EH896" s="451"/>
      <c r="EI896" s="451"/>
      <c r="EJ896" s="451"/>
      <c r="EK896" s="451"/>
      <c r="EL896" s="451"/>
      <c r="EM896" s="451"/>
      <c r="EN896" s="451"/>
      <c r="EO896" s="451"/>
      <c r="EP896" s="451"/>
      <c r="EQ896" s="451"/>
      <c r="ER896" s="451"/>
      <c r="ES896" s="451"/>
      <c r="ET896" s="451"/>
      <c r="EU896" s="451"/>
      <c r="EV896" s="451"/>
      <c r="EW896" s="451"/>
      <c r="EX896" s="451"/>
      <c r="EY896" s="451"/>
      <c r="EZ896" s="451"/>
      <c r="FA896" s="451"/>
      <c r="FB896" s="451"/>
      <c r="FC896" s="451"/>
      <c r="FD896" s="451"/>
      <c r="FE896" s="451"/>
      <c r="FF896" s="451"/>
      <c r="FG896" s="451"/>
      <c r="FH896" s="451"/>
      <c r="FI896" s="451"/>
      <c r="FJ896" s="451"/>
      <c r="FK896" s="451"/>
      <c r="FL896" s="451"/>
      <c r="FM896" s="451"/>
      <c r="FN896" s="451"/>
    </row>
    <row r="897" spans="1:170" ht="15.75" customHeight="1">
      <c r="A897" s="451"/>
      <c r="B897" s="451"/>
      <c r="C897" s="451"/>
      <c r="D897" s="451"/>
      <c r="E897" s="451"/>
      <c r="F897" s="451"/>
      <c r="G897" s="451"/>
      <c r="H897" s="451"/>
      <c r="I897" s="451"/>
      <c r="J897" s="451"/>
      <c r="K897" s="451"/>
      <c r="L897" s="451"/>
      <c r="M897" s="451"/>
      <c r="N897" s="451"/>
      <c r="O897" s="451"/>
      <c r="P897" s="451"/>
      <c r="Q897" s="451"/>
      <c r="R897" s="451"/>
      <c r="S897" s="451"/>
      <c r="T897" s="451"/>
      <c r="U897" s="451"/>
      <c r="V897" s="451"/>
      <c r="W897" s="451"/>
      <c r="X897" s="451"/>
      <c r="Y897" s="451"/>
      <c r="Z897" s="451"/>
      <c r="AA897" s="451"/>
      <c r="AB897" s="451"/>
      <c r="AC897" s="451"/>
      <c r="AD897" s="451"/>
      <c r="AE897" s="451"/>
      <c r="AF897" s="451"/>
      <c r="AG897" s="451"/>
      <c r="AH897" s="451"/>
      <c r="AI897" s="451"/>
      <c r="AJ897" s="451"/>
      <c r="AK897" s="451"/>
      <c r="AL897" s="451"/>
      <c r="AM897" s="451"/>
      <c r="AN897" s="451"/>
      <c r="AO897" s="451"/>
      <c r="AP897" s="451"/>
      <c r="AQ897" s="451"/>
      <c r="AR897" s="451"/>
      <c r="AS897" s="451"/>
      <c r="AT897" s="451"/>
      <c r="AU897" s="451"/>
      <c r="AV897" s="451"/>
      <c r="AW897" s="451"/>
      <c r="AX897" s="451"/>
      <c r="AY897" s="451"/>
      <c r="AZ897" s="451"/>
      <c r="BA897" s="451"/>
      <c r="BB897" s="451"/>
      <c r="BC897" s="451"/>
      <c r="BD897" s="451"/>
      <c r="BE897" s="451"/>
      <c r="BF897" s="451"/>
      <c r="BG897" s="451"/>
      <c r="BH897" s="451"/>
      <c r="BI897" s="451"/>
      <c r="BJ897" s="451"/>
      <c r="BK897" s="451"/>
      <c r="BL897" s="451"/>
      <c r="BM897" s="451"/>
      <c r="BN897" s="451"/>
      <c r="BO897" s="451"/>
      <c r="BP897" s="451"/>
      <c r="BQ897" s="451"/>
      <c r="BR897" s="451"/>
      <c r="BS897" s="451"/>
      <c r="BT897" s="451"/>
      <c r="BU897" s="451"/>
      <c r="BV897" s="451"/>
      <c r="BW897" s="451"/>
      <c r="BX897" s="451"/>
      <c r="BY897" s="451"/>
      <c r="BZ897" s="451"/>
      <c r="CA897" s="451"/>
      <c r="CB897" s="451"/>
      <c r="CC897" s="451"/>
      <c r="CD897" s="451"/>
      <c r="CE897" s="451"/>
      <c r="CF897" s="451"/>
      <c r="CG897" s="451"/>
      <c r="CH897" s="451"/>
      <c r="CI897" s="451"/>
      <c r="CJ897" s="451"/>
      <c r="CK897" s="451"/>
      <c r="CL897" s="451"/>
      <c r="CM897" s="451"/>
      <c r="CN897" s="451"/>
      <c r="CO897" s="451"/>
      <c r="CP897" s="451"/>
      <c r="CQ897" s="451"/>
      <c r="CR897" s="451"/>
      <c r="CS897" s="451"/>
      <c r="CT897" s="451"/>
      <c r="CU897" s="451"/>
      <c r="CV897" s="451"/>
      <c r="CW897" s="451"/>
      <c r="CX897" s="451"/>
      <c r="CY897" s="451"/>
      <c r="CZ897" s="451"/>
      <c r="DA897" s="451"/>
      <c r="DB897" s="451"/>
      <c r="DC897" s="451"/>
      <c r="DD897" s="451"/>
      <c r="DE897" s="451"/>
      <c r="DF897" s="451"/>
      <c r="DG897" s="451"/>
      <c r="DH897" s="451"/>
      <c r="DI897" s="451"/>
      <c r="DJ897" s="451"/>
      <c r="DK897" s="451"/>
      <c r="DL897" s="451"/>
      <c r="DM897" s="451"/>
      <c r="DN897" s="451"/>
      <c r="DO897" s="451"/>
      <c r="DP897" s="451"/>
      <c r="DQ897" s="451"/>
      <c r="DR897" s="451"/>
      <c r="DS897" s="451"/>
      <c r="DT897" s="451"/>
      <c r="DU897" s="451"/>
      <c r="DV897" s="451"/>
      <c r="DW897" s="451"/>
      <c r="DX897" s="451"/>
      <c r="DY897" s="451"/>
      <c r="DZ897" s="451"/>
      <c r="EA897" s="451"/>
      <c r="EB897" s="451"/>
      <c r="EC897" s="451"/>
      <c r="ED897" s="451"/>
      <c r="EE897" s="451"/>
      <c r="EF897" s="451"/>
      <c r="EG897" s="451"/>
      <c r="EH897" s="451"/>
      <c r="EI897" s="451"/>
      <c r="EJ897" s="451"/>
      <c r="EK897" s="451"/>
      <c r="EL897" s="451"/>
      <c r="EM897" s="451"/>
      <c r="EN897" s="451"/>
      <c r="EO897" s="451"/>
      <c r="EP897" s="451"/>
      <c r="EQ897" s="451"/>
      <c r="ER897" s="451"/>
      <c r="ES897" s="451"/>
      <c r="ET897" s="451"/>
      <c r="EU897" s="451"/>
      <c r="EV897" s="451"/>
      <c r="EW897" s="451"/>
      <c r="EX897" s="451"/>
      <c r="EY897" s="451"/>
      <c r="EZ897" s="451"/>
      <c r="FA897" s="451"/>
      <c r="FB897" s="451"/>
      <c r="FC897" s="451"/>
      <c r="FD897" s="451"/>
      <c r="FE897" s="451"/>
      <c r="FF897" s="451"/>
      <c r="FG897" s="451"/>
      <c r="FH897" s="451"/>
      <c r="FI897" s="451"/>
      <c r="FJ897" s="451"/>
      <c r="FK897" s="451"/>
      <c r="FL897" s="451"/>
      <c r="FM897" s="451"/>
      <c r="FN897" s="451"/>
    </row>
    <row r="898" spans="1:170" ht="15.75" customHeight="1">
      <c r="A898" s="451"/>
      <c r="B898" s="451"/>
      <c r="C898" s="451"/>
      <c r="D898" s="451"/>
      <c r="E898" s="451"/>
      <c r="F898" s="451"/>
      <c r="G898" s="451"/>
      <c r="H898" s="451"/>
      <c r="I898" s="451"/>
      <c r="J898" s="451"/>
      <c r="K898" s="451"/>
      <c r="L898" s="451"/>
      <c r="M898" s="451"/>
      <c r="N898" s="451"/>
      <c r="O898" s="451"/>
      <c r="P898" s="451"/>
      <c r="Q898" s="451"/>
      <c r="R898" s="451"/>
      <c r="S898" s="451"/>
      <c r="T898" s="451"/>
      <c r="U898" s="451"/>
      <c r="V898" s="451"/>
      <c r="W898" s="451"/>
      <c r="X898" s="451"/>
      <c r="Y898" s="451"/>
      <c r="Z898" s="451"/>
      <c r="AA898" s="451"/>
      <c r="AB898" s="451"/>
      <c r="AC898" s="451"/>
      <c r="AD898" s="451"/>
      <c r="AE898" s="451"/>
      <c r="AF898" s="451"/>
      <c r="AG898" s="451"/>
      <c r="AH898" s="451"/>
      <c r="AI898" s="451"/>
      <c r="AJ898" s="451"/>
      <c r="AK898" s="451"/>
      <c r="AL898" s="451"/>
      <c r="AM898" s="451"/>
      <c r="AN898" s="451"/>
      <c r="AO898" s="451"/>
      <c r="AP898" s="451"/>
      <c r="AQ898" s="451"/>
      <c r="AR898" s="451"/>
      <c r="AS898" s="451"/>
      <c r="AT898" s="451"/>
      <c r="AU898" s="451"/>
      <c r="AV898" s="451"/>
      <c r="AW898" s="451"/>
      <c r="AX898" s="451"/>
      <c r="AY898" s="451"/>
      <c r="AZ898" s="451"/>
      <c r="BA898" s="451"/>
      <c r="BB898" s="451"/>
      <c r="BC898" s="451"/>
      <c r="BD898" s="451"/>
      <c r="BE898" s="451"/>
      <c r="BF898" s="451"/>
      <c r="BG898" s="451"/>
      <c r="BH898" s="451"/>
      <c r="BI898" s="451"/>
      <c r="BJ898" s="451"/>
      <c r="BK898" s="451"/>
      <c r="BL898" s="451"/>
      <c r="BM898" s="451"/>
      <c r="BN898" s="451"/>
      <c r="BO898" s="451"/>
      <c r="BP898" s="451"/>
      <c r="BQ898" s="451"/>
      <c r="BR898" s="451"/>
      <c r="BS898" s="451"/>
      <c r="BT898" s="451"/>
      <c r="BU898" s="451"/>
      <c r="BV898" s="451"/>
      <c r="BW898" s="451"/>
      <c r="BX898" s="451"/>
      <c r="BY898" s="451"/>
      <c r="BZ898" s="451"/>
      <c r="CA898" s="451"/>
      <c r="CB898" s="451"/>
      <c r="CC898" s="451"/>
      <c r="CD898" s="451"/>
      <c r="CE898" s="451"/>
      <c r="CF898" s="451"/>
      <c r="CG898" s="451"/>
      <c r="CH898" s="451"/>
      <c r="CI898" s="451"/>
      <c r="CJ898" s="451"/>
      <c r="CK898" s="451"/>
      <c r="CL898" s="451"/>
      <c r="CM898" s="451"/>
      <c r="CN898" s="451"/>
      <c r="CO898" s="451"/>
      <c r="CP898" s="451"/>
      <c r="CQ898" s="451"/>
      <c r="CR898" s="451"/>
      <c r="CS898" s="451"/>
      <c r="CT898" s="451"/>
      <c r="CU898" s="451"/>
      <c r="CV898" s="451"/>
      <c r="CW898" s="451"/>
      <c r="CX898" s="451"/>
      <c r="CY898" s="451"/>
      <c r="CZ898" s="451"/>
      <c r="DA898" s="451"/>
      <c r="DB898" s="451"/>
      <c r="DC898" s="451"/>
      <c r="DD898" s="451"/>
      <c r="DE898" s="451"/>
      <c r="DF898" s="451"/>
      <c r="DG898" s="451"/>
      <c r="DH898" s="451"/>
      <c r="DI898" s="451"/>
      <c r="DJ898" s="451"/>
      <c r="DK898" s="451"/>
      <c r="DL898" s="451"/>
      <c r="DM898" s="451"/>
      <c r="DN898" s="451"/>
      <c r="DO898" s="451"/>
      <c r="DP898" s="451"/>
      <c r="DQ898" s="451"/>
      <c r="DR898" s="451"/>
      <c r="DS898" s="451"/>
      <c r="DT898" s="451"/>
      <c r="DU898" s="451"/>
      <c r="DV898" s="451"/>
      <c r="DW898" s="451"/>
      <c r="DX898" s="451"/>
      <c r="DY898" s="451"/>
      <c r="DZ898" s="451"/>
      <c r="EA898" s="451"/>
      <c r="EB898" s="451"/>
      <c r="EC898" s="451"/>
      <c r="ED898" s="451"/>
      <c r="EE898" s="451"/>
      <c r="EF898" s="451"/>
      <c r="EG898" s="451"/>
      <c r="EH898" s="451"/>
      <c r="EI898" s="451"/>
      <c r="EJ898" s="451"/>
      <c r="EK898" s="451"/>
      <c r="EL898" s="451"/>
      <c r="EM898" s="451"/>
      <c r="EN898" s="451"/>
      <c r="EO898" s="451"/>
      <c r="EP898" s="451"/>
      <c r="EQ898" s="451"/>
      <c r="ER898" s="451"/>
      <c r="ES898" s="451"/>
      <c r="ET898" s="451"/>
      <c r="EU898" s="451"/>
      <c r="EV898" s="451"/>
      <c r="EW898" s="451"/>
      <c r="EX898" s="451"/>
      <c r="EY898" s="451"/>
      <c r="EZ898" s="451"/>
      <c r="FA898" s="451"/>
      <c r="FB898" s="451"/>
      <c r="FC898" s="451"/>
      <c r="FD898" s="451"/>
      <c r="FE898" s="451"/>
      <c r="FF898" s="451"/>
      <c r="FG898" s="451"/>
      <c r="FH898" s="451"/>
      <c r="FI898" s="451"/>
      <c r="FJ898" s="451"/>
      <c r="FK898" s="451"/>
      <c r="FL898" s="451"/>
      <c r="FM898" s="451"/>
      <c r="FN898" s="451"/>
    </row>
    <row r="899" spans="1:170" ht="15.75" customHeight="1">
      <c r="A899" s="451"/>
      <c r="B899" s="451"/>
      <c r="C899" s="451"/>
      <c r="D899" s="451"/>
      <c r="E899" s="451"/>
      <c r="F899" s="451"/>
      <c r="G899" s="451"/>
      <c r="H899" s="451"/>
      <c r="I899" s="451"/>
      <c r="J899" s="451"/>
      <c r="K899" s="451"/>
      <c r="L899" s="451"/>
      <c r="M899" s="451"/>
      <c r="N899" s="451"/>
      <c r="O899" s="451"/>
      <c r="P899" s="451"/>
      <c r="Q899" s="451"/>
      <c r="R899" s="451"/>
      <c r="S899" s="451"/>
      <c r="T899" s="451"/>
      <c r="U899" s="451"/>
      <c r="V899" s="451"/>
      <c r="W899" s="451"/>
      <c r="X899" s="451"/>
      <c r="Y899" s="451"/>
      <c r="Z899" s="451"/>
      <c r="AA899" s="451"/>
      <c r="AB899" s="451"/>
      <c r="AC899" s="451"/>
      <c r="AD899" s="451"/>
      <c r="AE899" s="451"/>
      <c r="AF899" s="451"/>
      <c r="AG899" s="451"/>
      <c r="AH899" s="451"/>
      <c r="AI899" s="451"/>
      <c r="AJ899" s="451"/>
      <c r="AK899" s="451"/>
      <c r="AL899" s="451"/>
      <c r="AM899" s="451"/>
      <c r="AN899" s="451"/>
      <c r="AO899" s="451"/>
      <c r="AP899" s="451"/>
      <c r="AQ899" s="451"/>
      <c r="AR899" s="451"/>
      <c r="AS899" s="451"/>
      <c r="AT899" s="451"/>
      <c r="AU899" s="451"/>
      <c r="AV899" s="451"/>
      <c r="AW899" s="451"/>
      <c r="AX899" s="451"/>
      <c r="AY899" s="451"/>
      <c r="AZ899" s="451"/>
      <c r="BA899" s="451"/>
      <c r="BB899" s="451"/>
      <c r="BC899" s="451"/>
      <c r="BD899" s="451"/>
      <c r="BE899" s="451"/>
      <c r="BF899" s="451"/>
      <c r="BG899" s="451"/>
      <c r="BH899" s="451"/>
      <c r="BI899" s="451"/>
      <c r="BJ899" s="451"/>
      <c r="BK899" s="451"/>
      <c r="BL899" s="451"/>
      <c r="BM899" s="451"/>
      <c r="BN899" s="451"/>
      <c r="BO899" s="451"/>
      <c r="BP899" s="451"/>
      <c r="BQ899" s="451"/>
      <c r="BR899" s="451"/>
      <c r="BS899" s="451"/>
      <c r="BT899" s="451"/>
      <c r="BU899" s="451"/>
      <c r="BV899" s="451"/>
      <c r="BW899" s="451"/>
      <c r="BX899" s="451"/>
      <c r="BY899" s="451"/>
      <c r="BZ899" s="451"/>
      <c r="CA899" s="451"/>
      <c r="CB899" s="451"/>
      <c r="CC899" s="451"/>
      <c r="CD899" s="451"/>
      <c r="CE899" s="451"/>
      <c r="CF899" s="451"/>
      <c r="CG899" s="451"/>
      <c r="CH899" s="451"/>
      <c r="CI899" s="451"/>
      <c r="CJ899" s="451"/>
      <c r="CK899" s="451"/>
      <c r="CL899" s="451"/>
      <c r="CM899" s="451"/>
      <c r="CN899" s="451"/>
      <c r="CO899" s="451"/>
      <c r="CP899" s="451"/>
      <c r="CQ899" s="451"/>
      <c r="CR899" s="451"/>
      <c r="CS899" s="451"/>
      <c r="CT899" s="451"/>
      <c r="CU899" s="451"/>
      <c r="CV899" s="451"/>
      <c r="CW899" s="451"/>
      <c r="CX899" s="451"/>
      <c r="CY899" s="451"/>
      <c r="CZ899" s="451"/>
      <c r="DA899" s="451"/>
      <c r="DB899" s="451"/>
      <c r="DC899" s="451"/>
      <c r="DD899" s="451"/>
      <c r="DE899" s="451"/>
      <c r="DF899" s="451"/>
      <c r="DG899" s="451"/>
      <c r="DH899" s="451"/>
      <c r="DI899" s="451"/>
      <c r="DJ899" s="451"/>
      <c r="DK899" s="451"/>
      <c r="DL899" s="451"/>
      <c r="DM899" s="451"/>
      <c r="DN899" s="451"/>
      <c r="DO899" s="451"/>
      <c r="DP899" s="451"/>
      <c r="DQ899" s="451"/>
      <c r="DR899" s="451"/>
      <c r="DS899" s="451"/>
      <c r="DT899" s="451"/>
      <c r="DU899" s="451"/>
      <c r="DV899" s="451"/>
      <c r="DW899" s="451"/>
      <c r="DX899" s="451"/>
      <c r="DY899" s="451"/>
      <c r="DZ899" s="451"/>
      <c r="EA899" s="451"/>
      <c r="EB899" s="451"/>
      <c r="EC899" s="451"/>
      <c r="ED899" s="451"/>
      <c r="EE899" s="451"/>
      <c r="EF899" s="451"/>
      <c r="EG899" s="451"/>
      <c r="EH899" s="451"/>
      <c r="EI899" s="451"/>
      <c r="EJ899" s="451"/>
      <c r="EK899" s="451"/>
      <c r="EL899" s="451"/>
      <c r="EM899" s="451"/>
      <c r="EN899" s="451"/>
      <c r="EO899" s="451"/>
      <c r="EP899" s="451"/>
      <c r="EQ899" s="451"/>
      <c r="ER899" s="451"/>
      <c r="ES899" s="451"/>
      <c r="ET899" s="451"/>
      <c r="EU899" s="451"/>
      <c r="EV899" s="451"/>
      <c r="EW899" s="451"/>
      <c r="EX899" s="451"/>
      <c r="EY899" s="451"/>
      <c r="EZ899" s="451"/>
      <c r="FA899" s="451"/>
      <c r="FB899" s="451"/>
      <c r="FC899" s="451"/>
      <c r="FD899" s="451"/>
      <c r="FE899" s="451"/>
      <c r="FF899" s="451"/>
      <c r="FG899" s="451"/>
      <c r="FH899" s="451"/>
      <c r="FI899" s="451"/>
      <c r="FJ899" s="451"/>
      <c r="FK899" s="451"/>
      <c r="FL899" s="451"/>
      <c r="FM899" s="451"/>
      <c r="FN899" s="451"/>
    </row>
    <row r="900" spans="1:170" ht="15.75" customHeight="1">
      <c r="A900" s="451"/>
      <c r="B900" s="451"/>
      <c r="C900" s="451"/>
      <c r="D900" s="451"/>
      <c r="E900" s="451"/>
      <c r="F900" s="451"/>
      <c r="G900" s="451"/>
      <c r="H900" s="451"/>
      <c r="I900" s="451"/>
      <c r="J900" s="451"/>
      <c r="K900" s="451"/>
      <c r="L900" s="451"/>
      <c r="M900" s="451"/>
      <c r="N900" s="451"/>
      <c r="O900" s="451"/>
      <c r="P900" s="451"/>
      <c r="Q900" s="451"/>
      <c r="R900" s="451"/>
      <c r="S900" s="451"/>
      <c r="T900" s="451"/>
      <c r="U900" s="451"/>
      <c r="V900" s="451"/>
      <c r="W900" s="451"/>
      <c r="X900" s="451"/>
      <c r="Y900" s="451"/>
      <c r="Z900" s="451"/>
      <c r="AA900" s="451"/>
      <c r="AB900" s="451"/>
      <c r="AC900" s="451"/>
      <c r="AD900" s="451"/>
      <c r="AE900" s="451"/>
      <c r="AF900" s="451"/>
      <c r="AG900" s="451"/>
      <c r="AH900" s="451"/>
      <c r="AI900" s="451"/>
      <c r="AJ900" s="451"/>
      <c r="AK900" s="451"/>
      <c r="AL900" s="451"/>
      <c r="AM900" s="451"/>
      <c r="AN900" s="451"/>
      <c r="AO900" s="451"/>
      <c r="AP900" s="451"/>
      <c r="AQ900" s="451"/>
      <c r="AR900" s="451"/>
      <c r="AS900" s="451"/>
      <c r="AT900" s="451"/>
      <c r="AU900" s="451"/>
      <c r="AV900" s="451"/>
      <c r="AW900" s="451"/>
      <c r="AX900" s="451"/>
      <c r="AY900" s="451"/>
      <c r="AZ900" s="451"/>
      <c r="BA900" s="451"/>
      <c r="BB900" s="451"/>
      <c r="BC900" s="451"/>
      <c r="BD900" s="451"/>
      <c r="BE900" s="451"/>
      <c r="BF900" s="451"/>
      <c r="BG900" s="451"/>
      <c r="BH900" s="451"/>
      <c r="BI900" s="451"/>
      <c r="BJ900" s="451"/>
      <c r="BK900" s="451"/>
      <c r="BL900" s="451"/>
      <c r="BM900" s="451"/>
      <c r="BN900" s="451"/>
      <c r="BO900" s="451"/>
      <c r="BP900" s="451"/>
      <c r="BQ900" s="451"/>
      <c r="BR900" s="451"/>
      <c r="BS900" s="451"/>
      <c r="BT900" s="451"/>
      <c r="BU900" s="451"/>
      <c r="BV900" s="451"/>
      <c r="BW900" s="451"/>
      <c r="BX900" s="451"/>
      <c r="BY900" s="451"/>
      <c r="BZ900" s="451"/>
      <c r="CA900" s="451"/>
      <c r="CB900" s="451"/>
      <c r="CC900" s="451"/>
      <c r="CD900" s="451"/>
      <c r="CE900" s="451"/>
      <c r="CF900" s="451"/>
      <c r="CG900" s="451"/>
      <c r="CH900" s="451"/>
      <c r="CI900" s="451"/>
      <c r="CJ900" s="451"/>
      <c r="CK900" s="451"/>
      <c r="CL900" s="451"/>
      <c r="CM900" s="451"/>
      <c r="CN900" s="451"/>
      <c r="CO900" s="451"/>
      <c r="CP900" s="451"/>
      <c r="CQ900" s="451"/>
      <c r="CR900" s="451"/>
      <c r="CS900" s="451"/>
      <c r="CT900" s="451"/>
      <c r="CU900" s="451"/>
      <c r="CV900" s="451"/>
      <c r="CW900" s="451"/>
      <c r="CX900" s="451"/>
      <c r="CY900" s="451"/>
      <c r="CZ900" s="451"/>
      <c r="DA900" s="451"/>
      <c r="DB900" s="451"/>
      <c r="DC900" s="451"/>
      <c r="DD900" s="451"/>
      <c r="DE900" s="451"/>
      <c r="DF900" s="451"/>
      <c r="DG900" s="451"/>
      <c r="DH900" s="451"/>
      <c r="DI900" s="451"/>
      <c r="DJ900" s="451"/>
      <c r="DK900" s="451"/>
      <c r="DL900" s="451"/>
      <c r="DM900" s="451"/>
      <c r="DN900" s="451"/>
      <c r="DO900" s="451"/>
      <c r="DP900" s="451"/>
      <c r="DQ900" s="451"/>
      <c r="DR900" s="451"/>
      <c r="DS900" s="451"/>
      <c r="DT900" s="451"/>
      <c r="DU900" s="451"/>
      <c r="DV900" s="451"/>
      <c r="DW900" s="451"/>
      <c r="DX900" s="451"/>
      <c r="DY900" s="451"/>
      <c r="DZ900" s="451"/>
      <c r="EA900" s="451"/>
      <c r="EB900" s="451"/>
      <c r="EC900" s="451"/>
      <c r="ED900" s="451"/>
      <c r="EE900" s="451"/>
      <c r="EF900" s="451"/>
      <c r="EG900" s="451"/>
      <c r="EH900" s="451"/>
      <c r="EI900" s="451"/>
      <c r="EJ900" s="451"/>
      <c r="EK900" s="451"/>
      <c r="EL900" s="451"/>
      <c r="EM900" s="451"/>
      <c r="EN900" s="451"/>
      <c r="EO900" s="451"/>
      <c r="EP900" s="451"/>
      <c r="EQ900" s="451"/>
      <c r="ER900" s="451"/>
      <c r="ES900" s="451"/>
      <c r="ET900" s="451"/>
      <c r="EU900" s="451"/>
      <c r="EV900" s="451"/>
      <c r="EW900" s="451"/>
      <c r="EX900" s="451"/>
      <c r="EY900" s="451"/>
      <c r="EZ900" s="451"/>
      <c r="FA900" s="451"/>
      <c r="FB900" s="451"/>
      <c r="FC900" s="451"/>
      <c r="FD900" s="451"/>
      <c r="FE900" s="451"/>
      <c r="FF900" s="451"/>
      <c r="FG900" s="451"/>
      <c r="FH900" s="451"/>
      <c r="FI900" s="451"/>
      <c r="FJ900" s="451"/>
      <c r="FK900" s="451"/>
      <c r="FL900" s="451"/>
      <c r="FM900" s="451"/>
      <c r="FN900" s="451"/>
    </row>
    <row r="901" spans="1:170" ht="15.75" customHeight="1">
      <c r="A901" s="451"/>
      <c r="B901" s="451"/>
      <c r="C901" s="451"/>
      <c r="D901" s="451"/>
      <c r="E901" s="451"/>
      <c r="F901" s="451"/>
      <c r="G901" s="451"/>
      <c r="H901" s="451"/>
      <c r="I901" s="451"/>
      <c r="J901" s="451"/>
      <c r="K901" s="451"/>
      <c r="L901" s="451"/>
      <c r="M901" s="451"/>
      <c r="N901" s="451"/>
      <c r="O901" s="451"/>
      <c r="P901" s="451"/>
      <c r="Q901" s="451"/>
      <c r="R901" s="451"/>
      <c r="S901" s="451"/>
      <c r="T901" s="451"/>
      <c r="U901" s="451"/>
      <c r="V901" s="451"/>
      <c r="W901" s="451"/>
      <c r="X901" s="451"/>
      <c r="Y901" s="451"/>
      <c r="Z901" s="451"/>
      <c r="AA901" s="451"/>
      <c r="AB901" s="451"/>
      <c r="AC901" s="451"/>
      <c r="AD901" s="451"/>
      <c r="AE901" s="451"/>
      <c r="AF901" s="451"/>
      <c r="AG901" s="451"/>
      <c r="AH901" s="451"/>
      <c r="AI901" s="451"/>
      <c r="AJ901" s="451"/>
      <c r="AK901" s="451"/>
      <c r="AL901" s="451"/>
      <c r="AM901" s="451"/>
      <c r="AN901" s="451"/>
      <c r="AO901" s="451"/>
      <c r="AP901" s="451"/>
      <c r="AQ901" s="451"/>
      <c r="AR901" s="451"/>
      <c r="AS901" s="451"/>
      <c r="AT901" s="451"/>
      <c r="AU901" s="451"/>
      <c r="AV901" s="451"/>
      <c r="AW901" s="451"/>
      <c r="AX901" s="451"/>
      <c r="AY901" s="451"/>
      <c r="AZ901" s="451"/>
      <c r="BA901" s="451"/>
      <c r="BB901" s="451"/>
      <c r="BC901" s="451"/>
      <c r="BD901" s="451"/>
      <c r="BE901" s="451"/>
      <c r="BF901" s="451"/>
      <c r="BG901" s="451"/>
      <c r="BH901" s="451"/>
      <c r="BI901" s="451"/>
      <c r="BJ901" s="451"/>
      <c r="BK901" s="451"/>
      <c r="BL901" s="451"/>
      <c r="BM901" s="451"/>
      <c r="BN901" s="451"/>
      <c r="BO901" s="451"/>
      <c r="BP901" s="451"/>
      <c r="BQ901" s="451"/>
      <c r="BR901" s="451"/>
      <c r="BS901" s="451"/>
      <c r="BT901" s="451"/>
      <c r="BU901" s="451"/>
      <c r="BV901" s="451"/>
      <c r="BW901" s="451"/>
      <c r="BX901" s="451"/>
      <c r="BY901" s="451"/>
      <c r="BZ901" s="451"/>
      <c r="CA901" s="451"/>
      <c r="CB901" s="451"/>
      <c r="CC901" s="451"/>
      <c r="CD901" s="451"/>
      <c r="CE901" s="451"/>
      <c r="CF901" s="451"/>
      <c r="CG901" s="451"/>
      <c r="CH901" s="451"/>
      <c r="CI901" s="451"/>
      <c r="CJ901" s="451"/>
      <c r="CK901" s="451"/>
      <c r="CL901" s="451"/>
      <c r="CM901" s="451"/>
      <c r="CN901" s="451"/>
      <c r="CO901" s="451"/>
      <c r="CP901" s="451"/>
      <c r="CQ901" s="451"/>
      <c r="CR901" s="451"/>
      <c r="CS901" s="451"/>
      <c r="CT901" s="451"/>
      <c r="CU901" s="451"/>
      <c r="CV901" s="451"/>
      <c r="CW901" s="451"/>
      <c r="CX901" s="451"/>
      <c r="CY901" s="451"/>
      <c r="CZ901" s="451"/>
      <c r="DA901" s="451"/>
      <c r="DB901" s="451"/>
      <c r="DC901" s="451"/>
      <c r="DD901" s="451"/>
      <c r="DE901" s="451"/>
      <c r="DF901" s="451"/>
      <c r="DG901" s="451"/>
      <c r="DH901" s="451"/>
      <c r="DI901" s="451"/>
      <c r="DJ901" s="451"/>
      <c r="DK901" s="451"/>
      <c r="DL901" s="451"/>
      <c r="DM901" s="451"/>
      <c r="DN901" s="451"/>
      <c r="DO901" s="451"/>
      <c r="DP901" s="451"/>
      <c r="DQ901" s="451"/>
      <c r="DR901" s="451"/>
      <c r="DS901" s="451"/>
      <c r="DT901" s="451"/>
      <c r="DU901" s="451"/>
      <c r="DV901" s="451"/>
      <c r="DW901" s="451"/>
      <c r="DX901" s="451"/>
      <c r="DY901" s="451"/>
      <c r="DZ901" s="451"/>
      <c r="EA901" s="451"/>
      <c r="EB901" s="451"/>
      <c r="EC901" s="451"/>
      <c r="ED901" s="451"/>
      <c r="EE901" s="451"/>
      <c r="EF901" s="451"/>
      <c r="EG901" s="451"/>
      <c r="EH901" s="451"/>
      <c r="EI901" s="451"/>
      <c r="EJ901" s="451"/>
      <c r="EK901" s="451"/>
      <c r="EL901" s="451"/>
      <c r="EM901" s="451"/>
      <c r="EN901" s="451"/>
      <c r="EO901" s="451"/>
      <c r="EP901" s="451"/>
      <c r="EQ901" s="451"/>
      <c r="ER901" s="451"/>
      <c r="ES901" s="451"/>
      <c r="ET901" s="451"/>
      <c r="EU901" s="451"/>
      <c r="EV901" s="451"/>
      <c r="EW901" s="451"/>
      <c r="EX901" s="451"/>
      <c r="EY901" s="451"/>
      <c r="EZ901" s="451"/>
      <c r="FA901" s="451"/>
      <c r="FB901" s="451"/>
      <c r="FC901" s="451"/>
      <c r="FD901" s="451"/>
      <c r="FE901" s="451"/>
      <c r="FF901" s="451"/>
      <c r="FG901" s="451"/>
      <c r="FH901" s="451"/>
      <c r="FI901" s="451"/>
      <c r="FJ901" s="451"/>
      <c r="FK901" s="451"/>
      <c r="FL901" s="451"/>
      <c r="FM901" s="451"/>
      <c r="FN901" s="451"/>
    </row>
    <row r="902" spans="1:170" ht="15.75" customHeight="1">
      <c r="A902" s="451"/>
      <c r="B902" s="451"/>
      <c r="C902" s="451"/>
      <c r="D902" s="451"/>
      <c r="E902" s="451"/>
      <c r="F902" s="451"/>
      <c r="G902" s="451"/>
      <c r="H902" s="451"/>
      <c r="I902" s="451"/>
      <c r="J902" s="451"/>
      <c r="K902" s="451"/>
      <c r="L902" s="451"/>
      <c r="M902" s="451"/>
      <c r="N902" s="451"/>
      <c r="O902" s="451"/>
      <c r="P902" s="451"/>
      <c r="Q902" s="451"/>
      <c r="R902" s="451"/>
      <c r="S902" s="451"/>
      <c r="T902" s="451"/>
      <c r="U902" s="451"/>
      <c r="V902" s="451"/>
      <c r="W902" s="451"/>
      <c r="X902" s="451"/>
      <c r="Y902" s="451"/>
      <c r="Z902" s="451"/>
      <c r="AA902" s="451"/>
      <c r="AB902" s="451"/>
      <c r="AC902" s="451"/>
      <c r="AD902" s="451"/>
      <c r="AE902" s="451"/>
      <c r="AF902" s="451"/>
      <c r="AG902" s="451"/>
      <c r="AH902" s="451"/>
      <c r="AI902" s="451"/>
      <c r="AJ902" s="451"/>
      <c r="AK902" s="451"/>
      <c r="AL902" s="451"/>
      <c r="AM902" s="451"/>
      <c r="AN902" s="451"/>
      <c r="AO902" s="451"/>
      <c r="AP902" s="451"/>
      <c r="AQ902" s="451"/>
      <c r="AR902" s="451"/>
      <c r="AS902" s="451"/>
      <c r="AT902" s="451"/>
      <c r="AU902" s="451"/>
      <c r="AV902" s="451"/>
      <c r="AW902" s="451"/>
      <c r="AX902" s="451"/>
      <c r="AY902" s="451"/>
      <c r="AZ902" s="451"/>
      <c r="BA902" s="451"/>
      <c r="BB902" s="451"/>
      <c r="BC902" s="451"/>
      <c r="BD902" s="451"/>
      <c r="BE902" s="451"/>
      <c r="BF902" s="451"/>
      <c r="BG902" s="451"/>
      <c r="BH902" s="451"/>
      <c r="BI902" s="451"/>
      <c r="BJ902" s="451"/>
      <c r="BK902" s="451"/>
      <c r="BL902" s="451"/>
      <c r="BM902" s="451"/>
      <c r="BN902" s="451"/>
      <c r="BO902" s="451"/>
      <c r="BP902" s="451"/>
      <c r="BQ902" s="451"/>
      <c r="BR902" s="451"/>
      <c r="BS902" s="451"/>
      <c r="BT902" s="451"/>
      <c r="BU902" s="451"/>
      <c r="BV902" s="451"/>
      <c r="BW902" s="451"/>
      <c r="BX902" s="451"/>
      <c r="BY902" s="451"/>
      <c r="BZ902" s="451"/>
      <c r="CA902" s="451"/>
      <c r="CB902" s="451"/>
      <c r="CC902" s="451"/>
      <c r="CD902" s="451"/>
      <c r="CE902" s="451"/>
      <c r="CF902" s="451"/>
      <c r="CG902" s="451"/>
      <c r="CH902" s="451"/>
      <c r="CI902" s="451"/>
      <c r="CJ902" s="451"/>
      <c r="CK902" s="451"/>
      <c r="CL902" s="451"/>
      <c r="CM902" s="451"/>
      <c r="CN902" s="451"/>
      <c r="CO902" s="451"/>
      <c r="CP902" s="451"/>
      <c r="CQ902" s="451"/>
      <c r="CR902" s="451"/>
      <c r="CS902" s="451"/>
      <c r="CT902" s="451"/>
      <c r="CU902" s="451"/>
      <c r="CV902" s="451"/>
      <c r="CW902" s="451"/>
      <c r="CX902" s="451"/>
      <c r="CY902" s="451"/>
      <c r="CZ902" s="451"/>
      <c r="DA902" s="451"/>
      <c r="DB902" s="451"/>
      <c r="DC902" s="451"/>
      <c r="DD902" s="451"/>
      <c r="DE902" s="451"/>
      <c r="DF902" s="451"/>
      <c r="DG902" s="451"/>
      <c r="DH902" s="451"/>
      <c r="DI902" s="451"/>
      <c r="DJ902" s="451"/>
      <c r="DK902" s="451"/>
      <c r="DL902" s="451"/>
      <c r="DM902" s="451"/>
      <c r="DN902" s="451"/>
      <c r="DO902" s="451"/>
      <c r="DP902" s="451"/>
      <c r="DQ902" s="451"/>
      <c r="DR902" s="451"/>
      <c r="DS902" s="451"/>
      <c r="DT902" s="451"/>
      <c r="DU902" s="451"/>
      <c r="DV902" s="451"/>
      <c r="DW902" s="451"/>
      <c r="DX902" s="451"/>
      <c r="DY902" s="451"/>
      <c r="DZ902" s="451"/>
      <c r="EA902" s="451"/>
      <c r="EB902" s="451"/>
      <c r="EC902" s="451"/>
      <c r="ED902" s="451"/>
      <c r="EE902" s="451"/>
      <c r="EF902" s="451"/>
      <c r="EG902" s="451"/>
      <c r="EH902" s="451"/>
      <c r="EI902" s="451"/>
      <c r="EJ902" s="451"/>
      <c r="EK902" s="451"/>
      <c r="EL902" s="451"/>
      <c r="EM902" s="451"/>
      <c r="EN902" s="451"/>
      <c r="EO902" s="451"/>
      <c r="EP902" s="451"/>
      <c r="EQ902" s="451"/>
      <c r="ER902" s="451"/>
      <c r="ES902" s="451"/>
      <c r="ET902" s="451"/>
      <c r="EU902" s="451"/>
      <c r="EV902" s="451"/>
      <c r="EW902" s="451"/>
      <c r="EX902" s="451"/>
      <c r="EY902" s="451"/>
      <c r="EZ902" s="451"/>
      <c r="FA902" s="451"/>
      <c r="FB902" s="451"/>
      <c r="FC902" s="451"/>
      <c r="FD902" s="451"/>
      <c r="FE902" s="451"/>
      <c r="FF902" s="451"/>
      <c r="FG902" s="451"/>
      <c r="FH902" s="451"/>
      <c r="FI902" s="451"/>
      <c r="FJ902" s="451"/>
      <c r="FK902" s="451"/>
      <c r="FL902" s="451"/>
      <c r="FM902" s="451"/>
      <c r="FN902" s="451"/>
    </row>
    <row r="903" spans="1:170" ht="15.75" customHeight="1">
      <c r="A903" s="451"/>
      <c r="B903" s="451"/>
      <c r="C903" s="451"/>
      <c r="D903" s="451"/>
      <c r="E903" s="451"/>
      <c r="F903" s="451"/>
      <c r="G903" s="451"/>
      <c r="H903" s="451"/>
      <c r="I903" s="451"/>
      <c r="J903" s="451"/>
      <c r="K903" s="451"/>
      <c r="L903" s="451"/>
      <c r="M903" s="451"/>
      <c r="N903" s="451"/>
      <c r="O903" s="451"/>
      <c r="P903" s="451"/>
      <c r="Q903" s="451"/>
      <c r="R903" s="451"/>
      <c r="S903" s="451"/>
      <c r="T903" s="451"/>
      <c r="U903" s="451"/>
      <c r="V903" s="451"/>
      <c r="W903" s="451"/>
      <c r="X903" s="451"/>
      <c r="Y903" s="451"/>
      <c r="Z903" s="451"/>
      <c r="AA903" s="451"/>
      <c r="AB903" s="451"/>
      <c r="AC903" s="451"/>
      <c r="AD903" s="451"/>
      <c r="AE903" s="451"/>
      <c r="AF903" s="451"/>
      <c r="AG903" s="451"/>
      <c r="AH903" s="451"/>
      <c r="AI903" s="451"/>
      <c r="AJ903" s="451"/>
      <c r="AK903" s="451"/>
      <c r="AL903" s="451"/>
      <c r="AM903" s="451"/>
      <c r="AN903" s="451"/>
      <c r="AO903" s="451"/>
      <c r="AP903" s="451"/>
      <c r="AQ903" s="451"/>
      <c r="AR903" s="451"/>
      <c r="AS903" s="451"/>
      <c r="AT903" s="451"/>
      <c r="AU903" s="451"/>
      <c r="AV903" s="451"/>
      <c r="AW903" s="451"/>
      <c r="AX903" s="451"/>
      <c r="AY903" s="451"/>
      <c r="AZ903" s="451"/>
      <c r="BA903" s="451"/>
      <c r="BB903" s="451"/>
      <c r="BC903" s="451"/>
      <c r="BD903" s="451"/>
      <c r="BE903" s="451"/>
      <c r="BF903" s="451"/>
      <c r="BG903" s="451"/>
      <c r="BH903" s="451"/>
      <c r="BI903" s="451"/>
      <c r="BJ903" s="451"/>
      <c r="BK903" s="451"/>
      <c r="BL903" s="451"/>
      <c r="BM903" s="451"/>
      <c r="BN903" s="451"/>
      <c r="BO903" s="451"/>
      <c r="BP903" s="451"/>
      <c r="BQ903" s="451"/>
      <c r="BR903" s="451"/>
      <c r="BS903" s="451"/>
      <c r="BT903" s="451"/>
      <c r="BU903" s="451"/>
      <c r="BV903" s="451"/>
      <c r="BW903" s="451"/>
      <c r="BX903" s="451"/>
      <c r="BY903" s="451"/>
      <c r="BZ903" s="451"/>
      <c r="CA903" s="451"/>
      <c r="CB903" s="451"/>
      <c r="CC903" s="451"/>
      <c r="CD903" s="451"/>
      <c r="CE903" s="451"/>
      <c r="CF903" s="451"/>
      <c r="CG903" s="451"/>
      <c r="CH903" s="451"/>
      <c r="CI903" s="451"/>
      <c r="CJ903" s="451"/>
      <c r="CK903" s="451"/>
      <c r="CL903" s="451"/>
      <c r="CM903" s="451"/>
      <c r="CN903" s="451"/>
      <c r="CO903" s="451"/>
      <c r="CP903" s="451"/>
      <c r="CQ903" s="451"/>
      <c r="CR903" s="451"/>
      <c r="CS903" s="451"/>
      <c r="CT903" s="451"/>
      <c r="CU903" s="451"/>
      <c r="CV903" s="451"/>
      <c r="CW903" s="451"/>
      <c r="CX903" s="451"/>
      <c r="CY903" s="451"/>
      <c r="CZ903" s="451"/>
      <c r="DA903" s="451"/>
      <c r="DB903" s="451"/>
      <c r="DC903" s="451"/>
      <c r="DD903" s="451"/>
      <c r="DE903" s="451"/>
      <c r="DF903" s="451"/>
      <c r="DG903" s="451"/>
      <c r="DH903" s="451"/>
      <c r="DI903" s="451"/>
      <c r="DJ903" s="451"/>
      <c r="DK903" s="451"/>
      <c r="DL903" s="451"/>
      <c r="DM903" s="451"/>
      <c r="DN903" s="451"/>
      <c r="DO903" s="451"/>
      <c r="DP903" s="451"/>
      <c r="DQ903" s="451"/>
      <c r="DR903" s="451"/>
      <c r="DS903" s="451"/>
      <c r="DT903" s="451"/>
      <c r="DU903" s="451"/>
      <c r="DV903" s="451"/>
      <c r="DW903" s="451"/>
      <c r="DX903" s="451"/>
      <c r="DY903" s="451"/>
      <c r="DZ903" s="451"/>
      <c r="EA903" s="451"/>
      <c r="EB903" s="451"/>
      <c r="EC903" s="451"/>
      <c r="ED903" s="451"/>
      <c r="EE903" s="451"/>
      <c r="EF903" s="451"/>
      <c r="EG903" s="451"/>
      <c r="EH903" s="451"/>
      <c r="EI903" s="451"/>
      <c r="EJ903" s="451"/>
      <c r="EK903" s="451"/>
      <c r="EL903" s="451"/>
      <c r="EM903" s="451"/>
      <c r="EN903" s="451"/>
      <c r="EO903" s="451"/>
      <c r="EP903" s="451"/>
      <c r="EQ903" s="451"/>
      <c r="ER903" s="451"/>
      <c r="ES903" s="451"/>
      <c r="ET903" s="451"/>
      <c r="EU903" s="451"/>
      <c r="EV903" s="451"/>
      <c r="EW903" s="451"/>
      <c r="EX903" s="451"/>
      <c r="EY903" s="451"/>
      <c r="EZ903" s="451"/>
      <c r="FA903" s="451"/>
      <c r="FB903" s="451"/>
      <c r="FC903" s="451"/>
      <c r="FD903" s="451"/>
      <c r="FE903" s="451"/>
      <c r="FF903" s="451"/>
      <c r="FG903" s="451"/>
      <c r="FH903" s="451"/>
      <c r="FI903" s="451"/>
      <c r="FJ903" s="451"/>
      <c r="FK903" s="451"/>
      <c r="FL903" s="451"/>
      <c r="FM903" s="451"/>
      <c r="FN903" s="451"/>
    </row>
    <row r="904" spans="1:170" ht="15.75" customHeight="1">
      <c r="A904" s="451"/>
      <c r="B904" s="451"/>
      <c r="C904" s="451"/>
      <c r="D904" s="451"/>
      <c r="E904" s="451"/>
      <c r="F904" s="451"/>
      <c r="G904" s="451"/>
      <c r="H904" s="451"/>
      <c r="I904" s="451"/>
      <c r="J904" s="451"/>
      <c r="K904" s="451"/>
      <c r="L904" s="451"/>
      <c r="M904" s="451"/>
      <c r="N904" s="451"/>
      <c r="O904" s="451"/>
      <c r="P904" s="451"/>
      <c r="Q904" s="451"/>
      <c r="R904" s="451"/>
      <c r="S904" s="451"/>
      <c r="T904" s="451"/>
      <c r="U904" s="451"/>
      <c r="V904" s="451"/>
      <c r="W904" s="451"/>
      <c r="X904" s="451"/>
      <c r="Y904" s="451"/>
      <c r="Z904" s="451"/>
      <c r="AA904" s="451"/>
      <c r="AB904" s="451"/>
      <c r="AC904" s="451"/>
      <c r="AD904" s="451"/>
      <c r="AE904" s="451"/>
      <c r="AF904" s="451"/>
      <c r="AG904" s="451"/>
      <c r="AH904" s="451"/>
      <c r="AI904" s="451"/>
      <c r="AJ904" s="451"/>
      <c r="AK904" s="451"/>
      <c r="AL904" s="451"/>
      <c r="AM904" s="451"/>
      <c r="AN904" s="451"/>
      <c r="AO904" s="451"/>
      <c r="AP904" s="451"/>
      <c r="AQ904" s="451"/>
      <c r="AR904" s="451"/>
      <c r="AS904" s="451"/>
      <c r="AT904" s="451"/>
      <c r="AU904" s="451"/>
      <c r="AV904" s="451"/>
      <c r="AW904" s="451"/>
      <c r="AX904" s="451"/>
      <c r="AY904" s="451"/>
      <c r="AZ904" s="451"/>
      <c r="BA904" s="451"/>
      <c r="BB904" s="451"/>
      <c r="BC904" s="451"/>
      <c r="BD904" s="451"/>
      <c r="BE904" s="451"/>
      <c r="BF904" s="451"/>
      <c r="BG904" s="451"/>
      <c r="BH904" s="451"/>
      <c r="BI904" s="451"/>
      <c r="BJ904" s="451"/>
      <c r="BK904" s="451"/>
      <c r="BL904" s="451"/>
      <c r="BM904" s="451"/>
      <c r="BN904" s="451"/>
      <c r="BO904" s="451"/>
      <c r="BP904" s="451"/>
      <c r="BQ904" s="451"/>
      <c r="BR904" s="451"/>
      <c r="BS904" s="451"/>
      <c r="BT904" s="451"/>
      <c r="BU904" s="451"/>
      <c r="BV904" s="451"/>
      <c r="BW904" s="451"/>
      <c r="BX904" s="451"/>
      <c r="BY904" s="451"/>
      <c r="BZ904" s="451"/>
      <c r="CA904" s="451"/>
      <c r="CB904" s="451"/>
      <c r="CC904" s="451"/>
      <c r="CD904" s="451"/>
      <c r="CE904" s="451"/>
      <c r="CF904" s="451"/>
      <c r="CG904" s="451"/>
      <c r="CH904" s="451"/>
      <c r="CI904" s="451"/>
      <c r="CJ904" s="451"/>
      <c r="CK904" s="451"/>
      <c r="CL904" s="451"/>
      <c r="CM904" s="451"/>
      <c r="CN904" s="451"/>
      <c r="CO904" s="451"/>
      <c r="CP904" s="451"/>
      <c r="CQ904" s="451"/>
      <c r="CR904" s="451"/>
      <c r="CS904" s="451"/>
      <c r="CT904" s="451"/>
      <c r="CU904" s="451"/>
      <c r="CV904" s="451"/>
      <c r="CW904" s="451"/>
      <c r="CX904" s="451"/>
      <c r="CY904" s="451"/>
      <c r="CZ904" s="451"/>
      <c r="DA904" s="451"/>
      <c r="DB904" s="451"/>
      <c r="DC904" s="451"/>
      <c r="DD904" s="451"/>
      <c r="DE904" s="451"/>
      <c r="DF904" s="451"/>
      <c r="DG904" s="451"/>
      <c r="DH904" s="451"/>
      <c r="DI904" s="451"/>
      <c r="DJ904" s="451"/>
      <c r="DK904" s="451"/>
      <c r="DL904" s="451"/>
      <c r="DM904" s="451"/>
      <c r="DN904" s="451"/>
      <c r="DO904" s="451"/>
      <c r="DP904" s="451"/>
      <c r="DQ904" s="451"/>
      <c r="DR904" s="451"/>
      <c r="DS904" s="451"/>
      <c r="DT904" s="451"/>
      <c r="DU904" s="451"/>
      <c r="DV904" s="451"/>
      <c r="DW904" s="451"/>
      <c r="DX904" s="451"/>
      <c r="DY904" s="451"/>
      <c r="DZ904" s="451"/>
      <c r="EA904" s="451"/>
      <c r="EB904" s="451"/>
      <c r="EC904" s="451"/>
      <c r="ED904" s="451"/>
      <c r="EE904" s="451"/>
      <c r="EF904" s="451"/>
      <c r="EG904" s="451"/>
      <c r="EH904" s="451"/>
      <c r="EI904" s="451"/>
      <c r="EJ904" s="451"/>
      <c r="EK904" s="451"/>
      <c r="EL904" s="451"/>
      <c r="EM904" s="451"/>
      <c r="EN904" s="451"/>
      <c r="EO904" s="451"/>
      <c r="EP904" s="451"/>
      <c r="EQ904" s="451"/>
      <c r="ER904" s="451"/>
      <c r="ES904" s="451"/>
      <c r="ET904" s="451"/>
      <c r="EU904" s="451"/>
      <c r="EV904" s="451"/>
      <c r="EW904" s="451"/>
      <c r="EX904" s="451"/>
      <c r="EY904" s="451"/>
      <c r="EZ904" s="451"/>
      <c r="FA904" s="451"/>
      <c r="FB904" s="451"/>
      <c r="FC904" s="451"/>
      <c r="FD904" s="451"/>
      <c r="FE904" s="451"/>
      <c r="FF904" s="451"/>
      <c r="FG904" s="451"/>
      <c r="FH904" s="451"/>
      <c r="FI904" s="451"/>
      <c r="FJ904" s="451"/>
      <c r="FK904" s="451"/>
      <c r="FL904" s="451"/>
      <c r="FM904" s="451"/>
      <c r="FN904" s="451"/>
    </row>
    <row r="905" spans="1:170" ht="15.75" customHeight="1">
      <c r="A905" s="451"/>
      <c r="B905" s="451"/>
      <c r="C905" s="451"/>
      <c r="D905" s="451"/>
      <c r="E905" s="451"/>
      <c r="F905" s="451"/>
      <c r="G905" s="451"/>
      <c r="H905" s="451"/>
      <c r="I905" s="451"/>
      <c r="J905" s="451"/>
      <c r="K905" s="451"/>
      <c r="L905" s="451"/>
      <c r="M905" s="451"/>
      <c r="N905" s="451"/>
      <c r="O905" s="451"/>
      <c r="P905" s="451"/>
      <c r="Q905" s="451"/>
      <c r="R905" s="451"/>
      <c r="S905" s="451"/>
      <c r="T905" s="451"/>
      <c r="U905" s="451"/>
      <c r="V905" s="451"/>
      <c r="W905" s="451"/>
      <c r="X905" s="451"/>
      <c r="Y905" s="451"/>
      <c r="Z905" s="451"/>
      <c r="AA905" s="451"/>
      <c r="AB905" s="451"/>
      <c r="AC905" s="451"/>
      <c r="AD905" s="451"/>
      <c r="AE905" s="451"/>
      <c r="AF905" s="451"/>
      <c r="AG905" s="451"/>
      <c r="AH905" s="451"/>
      <c r="AI905" s="451"/>
      <c r="AJ905" s="451"/>
      <c r="AK905" s="451"/>
      <c r="AL905" s="451"/>
      <c r="AM905" s="451"/>
      <c r="AN905" s="451"/>
      <c r="AO905" s="451"/>
      <c r="AP905" s="451"/>
      <c r="AQ905" s="451"/>
      <c r="AR905" s="451"/>
      <c r="AS905" s="451"/>
      <c r="AT905" s="451"/>
      <c r="AU905" s="451"/>
      <c r="AV905" s="451"/>
      <c r="AW905" s="451"/>
      <c r="AX905" s="451"/>
      <c r="AY905" s="451"/>
      <c r="AZ905" s="451"/>
      <c r="BA905" s="451"/>
      <c r="BB905" s="451"/>
      <c r="BC905" s="451"/>
      <c r="BD905" s="451"/>
      <c r="BE905" s="451"/>
      <c r="BF905" s="451"/>
      <c r="BG905" s="451"/>
      <c r="BH905" s="451"/>
      <c r="BI905" s="451"/>
      <c r="BJ905" s="451"/>
      <c r="BK905" s="451"/>
      <c r="BL905" s="451"/>
      <c r="BM905" s="451"/>
      <c r="BN905" s="451"/>
      <c r="BO905" s="451"/>
      <c r="BP905" s="451"/>
      <c r="BQ905" s="451"/>
      <c r="BR905" s="451"/>
      <c r="BS905" s="451"/>
      <c r="BT905" s="451"/>
      <c r="BU905" s="451"/>
      <c r="BV905" s="451"/>
      <c r="BW905" s="451"/>
      <c r="BX905" s="451"/>
      <c r="BY905" s="451"/>
      <c r="BZ905" s="451"/>
      <c r="CA905" s="451"/>
      <c r="CB905" s="451"/>
      <c r="CC905" s="451"/>
      <c r="CD905" s="451"/>
      <c r="CE905" s="451"/>
      <c r="CF905" s="451"/>
      <c r="CG905" s="451"/>
      <c r="CH905" s="451"/>
      <c r="CI905" s="451"/>
      <c r="CJ905" s="451"/>
      <c r="CK905" s="451"/>
      <c r="CL905" s="451"/>
      <c r="CM905" s="451"/>
      <c r="CN905" s="451"/>
      <c r="CO905" s="451"/>
      <c r="CP905" s="451"/>
      <c r="CQ905" s="451"/>
      <c r="CR905" s="451"/>
      <c r="CS905" s="451"/>
      <c r="CT905" s="451"/>
      <c r="CU905" s="451"/>
      <c r="CV905" s="451"/>
      <c r="CW905" s="451"/>
      <c r="CX905" s="451"/>
      <c r="CY905" s="451"/>
      <c r="CZ905" s="451"/>
      <c r="DA905" s="451"/>
      <c r="DB905" s="451"/>
      <c r="DC905" s="451"/>
      <c r="DD905" s="451"/>
      <c r="DE905" s="451"/>
      <c r="DF905" s="451"/>
      <c r="DG905" s="451"/>
      <c r="DH905" s="451"/>
      <c r="DI905" s="451"/>
      <c r="DJ905" s="451"/>
      <c r="DK905" s="451"/>
      <c r="DL905" s="451"/>
      <c r="DM905" s="451"/>
      <c r="DN905" s="451"/>
      <c r="DO905" s="451"/>
      <c r="DP905" s="451"/>
      <c r="DQ905" s="451"/>
      <c r="DR905" s="451"/>
      <c r="DS905" s="451"/>
      <c r="DT905" s="451"/>
      <c r="DU905" s="451"/>
      <c r="DV905" s="451"/>
      <c r="DW905" s="451"/>
      <c r="DX905" s="451"/>
      <c r="DY905" s="451"/>
      <c r="DZ905" s="451"/>
      <c r="EA905" s="451"/>
      <c r="EB905" s="451"/>
      <c r="EC905" s="451"/>
      <c r="ED905" s="451"/>
      <c r="EE905" s="451"/>
      <c r="EF905" s="451"/>
      <c r="EG905" s="451"/>
      <c r="EH905" s="451"/>
      <c r="EI905" s="451"/>
      <c r="EJ905" s="451"/>
      <c r="EK905" s="451"/>
      <c r="EL905" s="451"/>
      <c r="EM905" s="451"/>
      <c r="EN905" s="451"/>
      <c r="EO905" s="451"/>
      <c r="EP905" s="451"/>
      <c r="EQ905" s="451"/>
      <c r="ER905" s="451"/>
      <c r="ES905" s="451"/>
      <c r="ET905" s="451"/>
      <c r="EU905" s="451"/>
      <c r="EV905" s="451"/>
      <c r="EW905" s="451"/>
      <c r="EX905" s="451"/>
      <c r="EY905" s="451"/>
      <c r="EZ905" s="451"/>
      <c r="FA905" s="451"/>
      <c r="FB905" s="451"/>
      <c r="FC905" s="451"/>
      <c r="FD905" s="451"/>
      <c r="FE905" s="451"/>
      <c r="FF905" s="451"/>
      <c r="FG905" s="451"/>
      <c r="FH905" s="451"/>
      <c r="FI905" s="451"/>
      <c r="FJ905" s="451"/>
      <c r="FK905" s="451"/>
      <c r="FL905" s="451"/>
      <c r="FM905" s="451"/>
      <c r="FN905" s="451"/>
    </row>
    <row r="906" spans="1:170" ht="15.75" customHeight="1">
      <c r="A906" s="451"/>
      <c r="B906" s="451"/>
      <c r="C906" s="451"/>
      <c r="D906" s="451"/>
      <c r="E906" s="451"/>
      <c r="F906" s="451"/>
      <c r="G906" s="451"/>
      <c r="H906" s="451"/>
      <c r="I906" s="451"/>
      <c r="J906" s="451"/>
      <c r="K906" s="451"/>
      <c r="L906" s="451"/>
      <c r="M906" s="451"/>
      <c r="N906" s="451"/>
      <c r="O906" s="451"/>
      <c r="P906" s="451"/>
      <c r="Q906" s="451"/>
      <c r="R906" s="451"/>
      <c r="S906" s="451"/>
      <c r="T906" s="451"/>
      <c r="U906" s="451"/>
      <c r="V906" s="451"/>
      <c r="W906" s="451"/>
      <c r="X906" s="451"/>
      <c r="Y906" s="451"/>
      <c r="Z906" s="451"/>
      <c r="AA906" s="451"/>
      <c r="AB906" s="451"/>
      <c r="AC906" s="451"/>
      <c r="AD906" s="451"/>
      <c r="AE906" s="451"/>
      <c r="AF906" s="451"/>
      <c r="AG906" s="451"/>
      <c r="AH906" s="451"/>
      <c r="AI906" s="451"/>
      <c r="AJ906" s="451"/>
      <c r="AK906" s="451"/>
      <c r="AL906" s="451"/>
      <c r="AM906" s="451"/>
      <c r="AN906" s="451"/>
      <c r="AO906" s="451"/>
      <c r="AP906" s="451"/>
      <c r="AQ906" s="451"/>
      <c r="AR906" s="451"/>
      <c r="AS906" s="451"/>
      <c r="AT906" s="451"/>
      <c r="AU906" s="451"/>
      <c r="AV906" s="451"/>
      <c r="AW906" s="451"/>
      <c r="AX906" s="451"/>
      <c r="AY906" s="451"/>
      <c r="AZ906" s="451"/>
      <c r="BA906" s="451"/>
      <c r="BB906" s="451"/>
      <c r="BC906" s="451"/>
      <c r="BD906" s="451"/>
      <c r="BE906" s="451"/>
      <c r="BF906" s="451"/>
      <c r="BG906" s="451"/>
      <c r="BH906" s="451"/>
      <c r="BI906" s="451"/>
      <c r="BJ906" s="451"/>
      <c r="BK906" s="451"/>
      <c r="BL906" s="451"/>
      <c r="BM906" s="451"/>
      <c r="BN906" s="451"/>
      <c r="BO906" s="451"/>
      <c r="BP906" s="451"/>
      <c r="BQ906" s="451"/>
      <c r="BR906" s="451"/>
      <c r="BS906" s="451"/>
      <c r="BT906" s="451"/>
      <c r="BU906" s="451"/>
      <c r="BV906" s="451"/>
      <c r="BW906" s="451"/>
      <c r="BX906" s="451"/>
      <c r="BY906" s="451"/>
      <c r="BZ906" s="451"/>
      <c r="CA906" s="451"/>
      <c r="CB906" s="451"/>
      <c r="CC906" s="451"/>
      <c r="CD906" s="451"/>
      <c r="CE906" s="451"/>
      <c r="CF906" s="451"/>
      <c r="CG906" s="451"/>
      <c r="CH906" s="451"/>
      <c r="CI906" s="451"/>
      <c r="CJ906" s="451"/>
      <c r="CK906" s="451"/>
      <c r="CL906" s="451"/>
      <c r="CM906" s="451"/>
      <c r="CN906" s="451"/>
      <c r="CO906" s="451"/>
      <c r="CP906" s="451"/>
      <c r="CQ906" s="451"/>
      <c r="CR906" s="451"/>
      <c r="CS906" s="451"/>
      <c r="CT906" s="451"/>
      <c r="CU906" s="451"/>
      <c r="CV906" s="451"/>
      <c r="CW906" s="451"/>
      <c r="CX906" s="451"/>
      <c r="CY906" s="451"/>
      <c r="CZ906" s="451"/>
      <c r="DA906" s="451"/>
      <c r="DB906" s="451"/>
      <c r="DC906" s="451"/>
      <c r="DD906" s="451"/>
      <c r="DE906" s="451"/>
      <c r="DF906" s="451"/>
      <c r="DG906" s="451"/>
      <c r="DH906" s="451"/>
      <c r="DI906" s="451"/>
      <c r="DJ906" s="451"/>
      <c r="DK906" s="451"/>
      <c r="DL906" s="451"/>
      <c r="DM906" s="451"/>
      <c r="DN906" s="451"/>
      <c r="DO906" s="451"/>
      <c r="DP906" s="451"/>
      <c r="DQ906" s="451"/>
      <c r="DR906" s="451"/>
      <c r="DS906" s="451"/>
      <c r="DT906" s="451"/>
      <c r="DU906" s="451"/>
      <c r="DV906" s="451"/>
      <c r="DW906" s="451"/>
      <c r="DX906" s="451"/>
      <c r="DY906" s="451"/>
      <c r="DZ906" s="451"/>
      <c r="EA906" s="451"/>
      <c r="EB906" s="451"/>
      <c r="EC906" s="451"/>
      <c r="ED906" s="451"/>
      <c r="EE906" s="451"/>
      <c r="EF906" s="451"/>
      <c r="EG906" s="451"/>
      <c r="EH906" s="451"/>
      <c r="EI906" s="451"/>
      <c r="EJ906" s="451"/>
      <c r="EK906" s="451"/>
      <c r="EL906" s="451"/>
      <c r="EM906" s="451"/>
      <c r="EN906" s="451"/>
      <c r="EO906" s="451"/>
      <c r="EP906" s="451"/>
      <c r="EQ906" s="451"/>
      <c r="ER906" s="451"/>
      <c r="ES906" s="451"/>
      <c r="ET906" s="451"/>
      <c r="EU906" s="451"/>
      <c r="EV906" s="451"/>
      <c r="EW906" s="451"/>
      <c r="EX906" s="451"/>
      <c r="EY906" s="451"/>
      <c r="EZ906" s="451"/>
      <c r="FA906" s="451"/>
      <c r="FB906" s="451"/>
      <c r="FC906" s="451"/>
      <c r="FD906" s="451"/>
      <c r="FE906" s="451"/>
      <c r="FF906" s="451"/>
      <c r="FG906" s="451"/>
      <c r="FH906" s="451"/>
      <c r="FI906" s="451"/>
      <c r="FJ906" s="451"/>
      <c r="FK906" s="451"/>
      <c r="FL906" s="451"/>
      <c r="FM906" s="451"/>
      <c r="FN906" s="451"/>
    </row>
    <row r="907" spans="1:170" ht="15.75" customHeight="1">
      <c r="A907" s="451"/>
      <c r="B907" s="451"/>
      <c r="C907" s="451"/>
      <c r="D907" s="451"/>
      <c r="E907" s="451"/>
      <c r="F907" s="451"/>
      <c r="G907" s="451"/>
      <c r="H907" s="451"/>
      <c r="I907" s="451"/>
      <c r="J907" s="451"/>
      <c r="K907" s="451"/>
      <c r="L907" s="451"/>
      <c r="M907" s="451"/>
      <c r="N907" s="451"/>
      <c r="O907" s="451"/>
      <c r="P907" s="451"/>
      <c r="Q907" s="451"/>
      <c r="R907" s="451"/>
      <c r="S907" s="451"/>
      <c r="T907" s="451"/>
      <c r="U907" s="451"/>
      <c r="V907" s="451"/>
      <c r="W907" s="451"/>
      <c r="X907" s="451"/>
      <c r="Y907" s="451"/>
      <c r="Z907" s="451"/>
      <c r="AA907" s="451"/>
      <c r="AB907" s="451"/>
      <c r="AC907" s="451"/>
      <c r="AD907" s="451"/>
      <c r="AE907" s="451"/>
      <c r="AF907" s="451"/>
      <c r="AG907" s="451"/>
      <c r="AH907" s="451"/>
      <c r="AI907" s="451"/>
      <c r="AJ907" s="451"/>
      <c r="AK907" s="451"/>
      <c r="AL907" s="451"/>
      <c r="AM907" s="451"/>
      <c r="AN907" s="451"/>
      <c r="AO907" s="451"/>
      <c r="AP907" s="451"/>
      <c r="AQ907" s="451"/>
      <c r="AR907" s="451"/>
      <c r="AS907" s="451"/>
      <c r="AT907" s="451"/>
      <c r="AU907" s="451"/>
      <c r="AV907" s="451"/>
      <c r="AW907" s="451"/>
      <c r="AX907" s="451"/>
      <c r="AY907" s="451"/>
      <c r="AZ907" s="451"/>
      <c r="BA907" s="451"/>
      <c r="BB907" s="451"/>
      <c r="BC907" s="451"/>
      <c r="BD907" s="451"/>
      <c r="BE907" s="451"/>
      <c r="BF907" s="451"/>
      <c r="BG907" s="451"/>
      <c r="BH907" s="451"/>
      <c r="BI907" s="451"/>
      <c r="BJ907" s="451"/>
      <c r="BK907" s="451"/>
      <c r="BL907" s="451"/>
      <c r="BM907" s="451"/>
      <c r="BN907" s="451"/>
      <c r="BO907" s="451"/>
      <c r="BP907" s="451"/>
      <c r="BQ907" s="451"/>
      <c r="BR907" s="451"/>
      <c r="BS907" s="451"/>
      <c r="BT907" s="451"/>
      <c r="BU907" s="451"/>
      <c r="BV907" s="451"/>
      <c r="BW907" s="451"/>
      <c r="BX907" s="451"/>
      <c r="BY907" s="451"/>
      <c r="BZ907" s="451"/>
      <c r="CA907" s="451"/>
      <c r="CB907" s="451"/>
      <c r="CC907" s="451"/>
      <c r="CD907" s="451"/>
      <c r="CE907" s="451"/>
      <c r="CF907" s="451"/>
      <c r="CG907" s="451"/>
      <c r="CH907" s="451"/>
      <c r="CI907" s="451"/>
      <c r="CJ907" s="451"/>
      <c r="CK907" s="451"/>
      <c r="CL907" s="451"/>
      <c r="CM907" s="451"/>
      <c r="CN907" s="451"/>
      <c r="CO907" s="451"/>
      <c r="CP907" s="451"/>
      <c r="CQ907" s="451"/>
      <c r="CR907" s="451"/>
      <c r="CS907" s="451"/>
      <c r="CT907" s="451"/>
      <c r="CU907" s="451"/>
      <c r="CV907" s="451"/>
      <c r="CW907" s="451"/>
      <c r="CX907" s="451"/>
      <c r="CY907" s="451"/>
      <c r="CZ907" s="451"/>
      <c r="DA907" s="451"/>
      <c r="DB907" s="451"/>
      <c r="DC907" s="451"/>
      <c r="DD907" s="451"/>
      <c r="DE907" s="451"/>
      <c r="DF907" s="451"/>
      <c r="DG907" s="451"/>
      <c r="DH907" s="451"/>
      <c r="DI907" s="451"/>
      <c r="DJ907" s="451"/>
      <c r="DK907" s="451"/>
      <c r="DL907" s="451"/>
      <c r="DM907" s="451"/>
      <c r="DN907" s="451"/>
      <c r="DO907" s="451"/>
      <c r="DP907" s="451"/>
      <c r="DQ907" s="451"/>
      <c r="DR907" s="451"/>
      <c r="DS907" s="451"/>
      <c r="DT907" s="451"/>
      <c r="DU907" s="451"/>
      <c r="DV907" s="451"/>
      <c r="DW907" s="451"/>
      <c r="DX907" s="451"/>
      <c r="DY907" s="451"/>
      <c r="DZ907" s="451"/>
      <c r="EA907" s="451"/>
      <c r="EB907" s="451"/>
      <c r="EC907" s="451"/>
      <c r="ED907" s="451"/>
      <c r="EE907" s="451"/>
      <c r="EF907" s="451"/>
      <c r="EG907" s="451"/>
      <c r="EH907" s="451"/>
      <c r="EI907" s="451"/>
      <c r="EJ907" s="451"/>
      <c r="EK907" s="451"/>
      <c r="EL907" s="451"/>
      <c r="EM907" s="451"/>
      <c r="EN907" s="451"/>
      <c r="EO907" s="451"/>
      <c r="EP907" s="451"/>
      <c r="EQ907" s="451"/>
      <c r="ER907" s="451"/>
      <c r="ES907" s="451"/>
      <c r="ET907" s="451"/>
      <c r="EU907" s="451"/>
      <c r="EV907" s="451"/>
      <c r="EW907" s="451"/>
      <c r="EX907" s="451"/>
      <c r="EY907" s="451"/>
      <c r="EZ907" s="451"/>
      <c r="FA907" s="451"/>
      <c r="FB907" s="451"/>
      <c r="FC907" s="451"/>
      <c r="FD907" s="451"/>
      <c r="FE907" s="451"/>
      <c r="FF907" s="451"/>
      <c r="FG907" s="451"/>
      <c r="FH907" s="451"/>
      <c r="FI907" s="451"/>
      <c r="FJ907" s="451"/>
      <c r="FK907" s="451"/>
      <c r="FL907" s="451"/>
      <c r="FM907" s="451"/>
      <c r="FN907" s="451"/>
    </row>
    <row r="908" spans="1:170" ht="15.75" customHeight="1">
      <c r="A908" s="451"/>
      <c r="B908" s="451"/>
      <c r="C908" s="451"/>
      <c r="D908" s="451"/>
      <c r="E908" s="451"/>
      <c r="F908" s="451"/>
      <c r="G908" s="451"/>
      <c r="H908" s="451"/>
      <c r="I908" s="451"/>
      <c r="J908" s="451"/>
      <c r="K908" s="451"/>
      <c r="L908" s="451"/>
      <c r="M908" s="451"/>
      <c r="N908" s="451"/>
      <c r="O908" s="451"/>
      <c r="P908" s="451"/>
      <c r="Q908" s="451"/>
      <c r="R908" s="451"/>
      <c r="S908" s="451"/>
      <c r="T908" s="451"/>
      <c r="U908" s="451"/>
      <c r="V908" s="451"/>
      <c r="W908" s="451"/>
      <c r="X908" s="451"/>
      <c r="Y908" s="451"/>
      <c r="Z908" s="451"/>
      <c r="AA908" s="451"/>
      <c r="AB908" s="451"/>
      <c r="AC908" s="451"/>
      <c r="AD908" s="451"/>
      <c r="AE908" s="451"/>
      <c r="AF908" s="451"/>
      <c r="AG908" s="451"/>
      <c r="AH908" s="451"/>
      <c r="AI908" s="451"/>
      <c r="AJ908" s="451"/>
      <c r="AK908" s="451"/>
      <c r="AL908" s="451"/>
      <c r="AM908" s="451"/>
      <c r="AN908" s="451"/>
      <c r="AO908" s="451"/>
      <c r="AP908" s="451"/>
      <c r="AQ908" s="451"/>
      <c r="AR908" s="451"/>
      <c r="AS908" s="451"/>
      <c r="AT908" s="451"/>
      <c r="AU908" s="451"/>
      <c r="AV908" s="451"/>
      <c r="AW908" s="451"/>
      <c r="AX908" s="451"/>
      <c r="AY908" s="451"/>
      <c r="AZ908" s="451"/>
      <c r="BA908" s="451"/>
      <c r="BB908" s="451"/>
      <c r="BC908" s="451"/>
      <c r="BD908" s="451"/>
      <c r="BE908" s="451"/>
      <c r="BF908" s="451"/>
      <c r="BG908" s="451"/>
      <c r="BH908" s="451"/>
      <c r="BI908" s="451"/>
      <c r="BJ908" s="451"/>
      <c r="BK908" s="451"/>
      <c r="BL908" s="451"/>
      <c r="BM908" s="451"/>
      <c r="BN908" s="451"/>
      <c r="BO908" s="451"/>
      <c r="BP908" s="451"/>
      <c r="BQ908" s="451"/>
      <c r="BR908" s="451"/>
      <c r="BS908" s="451"/>
      <c r="BT908" s="451"/>
      <c r="BU908" s="451"/>
      <c r="BV908" s="451"/>
      <c r="BW908" s="451"/>
      <c r="BX908" s="451"/>
      <c r="BY908" s="451"/>
      <c r="BZ908" s="451"/>
      <c r="CA908" s="451"/>
      <c r="CB908" s="451"/>
      <c r="CC908" s="451"/>
      <c r="CD908" s="451"/>
      <c r="CE908" s="451"/>
      <c r="CF908" s="451"/>
      <c r="CG908" s="451"/>
      <c r="CH908" s="451"/>
      <c r="CI908" s="451"/>
      <c r="CJ908" s="451"/>
      <c r="CK908" s="451"/>
      <c r="CL908" s="451"/>
      <c r="CM908" s="451"/>
      <c r="CN908" s="451"/>
      <c r="CO908" s="451"/>
      <c r="CP908" s="451"/>
      <c r="CQ908" s="451"/>
      <c r="CR908" s="451"/>
      <c r="CS908" s="451"/>
      <c r="CT908" s="451"/>
      <c r="CU908" s="451"/>
      <c r="CV908" s="451"/>
      <c r="CW908" s="451"/>
      <c r="CX908" s="451"/>
      <c r="CY908" s="451"/>
      <c r="CZ908" s="451"/>
      <c r="DA908" s="451"/>
      <c r="DB908" s="451"/>
      <c r="DC908" s="451"/>
      <c r="DD908" s="451"/>
      <c r="DE908" s="451"/>
      <c r="DF908" s="451"/>
      <c r="DG908" s="451"/>
      <c r="DH908" s="451"/>
      <c r="DI908" s="451"/>
      <c r="DJ908" s="451"/>
      <c r="DK908" s="451"/>
      <c r="DL908" s="451"/>
      <c r="DM908" s="451"/>
      <c r="DN908" s="451"/>
      <c r="DO908" s="451"/>
      <c r="DP908" s="451"/>
      <c r="DQ908" s="451"/>
      <c r="DR908" s="451"/>
      <c r="DS908" s="451"/>
      <c r="DT908" s="451"/>
      <c r="DU908" s="451"/>
      <c r="DV908" s="451"/>
      <c r="DW908" s="451"/>
      <c r="DX908" s="451"/>
      <c r="DY908" s="451"/>
      <c r="DZ908" s="451"/>
      <c r="EA908" s="451"/>
      <c r="EB908" s="451"/>
      <c r="EC908" s="451"/>
      <c r="ED908" s="451"/>
      <c r="EE908" s="451"/>
      <c r="EF908" s="451"/>
      <c r="EG908" s="451"/>
      <c r="EH908" s="451"/>
      <c r="EI908" s="451"/>
      <c r="EJ908" s="451"/>
      <c r="EK908" s="451"/>
      <c r="EL908" s="451"/>
      <c r="EM908" s="451"/>
      <c r="EN908" s="451"/>
      <c r="EO908" s="451"/>
      <c r="EP908" s="451"/>
      <c r="EQ908" s="451"/>
      <c r="ER908" s="451"/>
      <c r="ES908" s="451"/>
      <c r="ET908" s="451"/>
      <c r="EU908" s="451"/>
      <c r="EV908" s="451"/>
      <c r="EW908" s="451"/>
      <c r="EX908" s="451"/>
      <c r="EY908" s="451"/>
      <c r="EZ908" s="451"/>
      <c r="FA908" s="451"/>
      <c r="FB908" s="451"/>
      <c r="FC908" s="451"/>
      <c r="FD908" s="451"/>
      <c r="FE908" s="451"/>
      <c r="FF908" s="451"/>
      <c r="FG908" s="451"/>
      <c r="FH908" s="451"/>
      <c r="FI908" s="451"/>
      <c r="FJ908" s="451"/>
      <c r="FK908" s="451"/>
      <c r="FL908" s="451"/>
      <c r="FM908" s="451"/>
      <c r="FN908" s="451"/>
    </row>
    <row r="909" spans="1:170" ht="15.75" customHeight="1">
      <c r="A909" s="451"/>
      <c r="B909" s="451"/>
      <c r="C909" s="451"/>
      <c r="D909" s="451"/>
      <c r="E909" s="451"/>
      <c r="F909" s="451"/>
      <c r="G909" s="451"/>
      <c r="H909" s="451"/>
      <c r="I909" s="451"/>
      <c r="J909" s="451"/>
      <c r="K909" s="451"/>
      <c r="L909" s="451"/>
      <c r="M909" s="451"/>
      <c r="N909" s="451"/>
      <c r="O909" s="451"/>
      <c r="P909" s="451"/>
      <c r="Q909" s="451"/>
      <c r="R909" s="451"/>
      <c r="S909" s="451"/>
      <c r="T909" s="451"/>
      <c r="U909" s="451"/>
      <c r="V909" s="451"/>
      <c r="W909" s="451"/>
      <c r="X909" s="451"/>
      <c r="Y909" s="451"/>
      <c r="Z909" s="451"/>
      <c r="AA909" s="451"/>
      <c r="AB909" s="451"/>
      <c r="AC909" s="451"/>
      <c r="AD909" s="451"/>
      <c r="AE909" s="451"/>
      <c r="AF909" s="451"/>
      <c r="AG909" s="451"/>
      <c r="AH909" s="451"/>
      <c r="AI909" s="451"/>
      <c r="AJ909" s="451"/>
      <c r="AK909" s="451"/>
      <c r="AL909" s="451"/>
      <c r="AM909" s="451"/>
      <c r="AN909" s="451"/>
      <c r="AO909" s="451"/>
      <c r="AP909" s="451"/>
      <c r="AQ909" s="451"/>
      <c r="AR909" s="451"/>
      <c r="AS909" s="451"/>
      <c r="AT909" s="451"/>
      <c r="AU909" s="451"/>
      <c r="AV909" s="451"/>
      <c r="AW909" s="451"/>
      <c r="AX909" s="451"/>
      <c r="AY909" s="451"/>
      <c r="AZ909" s="451"/>
      <c r="BA909" s="451"/>
      <c r="BB909" s="451"/>
      <c r="BC909" s="451"/>
      <c r="BD909" s="451"/>
      <c r="BE909" s="451"/>
      <c r="BF909" s="451"/>
      <c r="BG909" s="451"/>
      <c r="BH909" s="451"/>
      <c r="BI909" s="451"/>
      <c r="BJ909" s="451"/>
      <c r="BK909" s="451"/>
      <c r="BL909" s="451"/>
      <c r="BM909" s="451"/>
      <c r="BN909" s="451"/>
      <c r="BO909" s="451"/>
      <c r="BP909" s="451"/>
      <c r="BQ909" s="451"/>
      <c r="BR909" s="451"/>
      <c r="BS909" s="451"/>
      <c r="BT909" s="451"/>
      <c r="BU909" s="451"/>
      <c r="BV909" s="451"/>
      <c r="BW909" s="451"/>
      <c r="BX909" s="451"/>
      <c r="BY909" s="451"/>
      <c r="BZ909" s="451"/>
      <c r="CA909" s="451"/>
      <c r="CB909" s="451"/>
      <c r="CC909" s="451"/>
      <c r="CD909" s="451"/>
      <c r="CE909" s="451"/>
      <c r="CF909" s="451"/>
      <c r="CG909" s="451"/>
      <c r="CH909" s="451"/>
      <c r="CI909" s="451"/>
      <c r="CJ909" s="451"/>
      <c r="CK909" s="451"/>
      <c r="CL909" s="451"/>
      <c r="CM909" s="451"/>
      <c r="CN909" s="451"/>
      <c r="CO909" s="451"/>
      <c r="CP909" s="451"/>
      <c r="CQ909" s="451"/>
      <c r="CR909" s="451"/>
      <c r="CS909" s="451"/>
      <c r="CT909" s="451"/>
      <c r="CU909" s="451"/>
      <c r="CV909" s="451"/>
      <c r="CW909" s="451"/>
      <c r="CX909" s="451"/>
      <c r="CY909" s="451"/>
      <c r="CZ909" s="451"/>
      <c r="DA909" s="451"/>
      <c r="DB909" s="451"/>
      <c r="DC909" s="451"/>
      <c r="DD909" s="451"/>
      <c r="DE909" s="451"/>
      <c r="DF909" s="451"/>
      <c r="DG909" s="451"/>
      <c r="DH909" s="451"/>
      <c r="DI909" s="451"/>
      <c r="DJ909" s="451"/>
      <c r="DK909" s="451"/>
      <c r="DL909" s="451"/>
      <c r="DM909" s="451"/>
      <c r="DN909" s="451"/>
      <c r="DO909" s="451"/>
      <c r="DP909" s="451"/>
      <c r="DQ909" s="451"/>
      <c r="DR909" s="451"/>
      <c r="DS909" s="451"/>
      <c r="DT909" s="451"/>
      <c r="DU909" s="451"/>
      <c r="DV909" s="451"/>
      <c r="DW909" s="451"/>
      <c r="DX909" s="451"/>
      <c r="DY909" s="451"/>
      <c r="DZ909" s="451"/>
      <c r="EA909" s="451"/>
      <c r="EB909" s="451"/>
      <c r="EC909" s="451"/>
      <c r="ED909" s="451"/>
      <c r="EE909" s="451"/>
      <c r="EF909" s="451"/>
      <c r="EG909" s="451"/>
      <c r="EH909" s="451"/>
      <c r="EI909" s="451"/>
      <c r="EJ909" s="451"/>
      <c r="EK909" s="451"/>
      <c r="EL909" s="451"/>
      <c r="EM909" s="451"/>
      <c r="EN909" s="451"/>
      <c r="EO909" s="451"/>
      <c r="EP909" s="451"/>
      <c r="EQ909" s="451"/>
      <c r="ER909" s="451"/>
      <c r="ES909" s="451"/>
      <c r="ET909" s="451"/>
      <c r="EU909" s="451"/>
      <c r="EV909" s="451"/>
      <c r="EW909" s="451"/>
      <c r="EX909" s="451"/>
      <c r="EY909" s="451"/>
      <c r="EZ909" s="451"/>
      <c r="FA909" s="451"/>
      <c r="FB909" s="451"/>
      <c r="FC909" s="451"/>
      <c r="FD909" s="451"/>
      <c r="FE909" s="451"/>
      <c r="FF909" s="451"/>
      <c r="FG909" s="451"/>
      <c r="FH909" s="451"/>
      <c r="FI909" s="451"/>
      <c r="FJ909" s="451"/>
      <c r="FK909" s="451"/>
      <c r="FL909" s="451"/>
      <c r="FM909" s="451"/>
      <c r="FN909" s="451"/>
    </row>
    <row r="910" spans="1:170" ht="15.75" customHeight="1">
      <c r="A910" s="451"/>
      <c r="B910" s="451"/>
      <c r="C910" s="451"/>
      <c r="D910" s="451"/>
      <c r="E910" s="451"/>
      <c r="F910" s="451"/>
      <c r="G910" s="451"/>
      <c r="H910" s="451"/>
      <c r="I910" s="451"/>
      <c r="J910" s="451"/>
      <c r="K910" s="451"/>
      <c r="L910" s="451"/>
      <c r="M910" s="451"/>
      <c r="N910" s="451"/>
      <c r="O910" s="451"/>
      <c r="P910" s="451"/>
      <c r="Q910" s="451"/>
      <c r="R910" s="451"/>
      <c r="S910" s="451"/>
      <c r="T910" s="451"/>
      <c r="U910" s="451"/>
      <c r="V910" s="451"/>
      <c r="W910" s="451"/>
      <c r="X910" s="451"/>
      <c r="Y910" s="451"/>
      <c r="Z910" s="451"/>
      <c r="AA910" s="451"/>
      <c r="AB910" s="451"/>
      <c r="AC910" s="451"/>
      <c r="AD910" s="451"/>
      <c r="AE910" s="451"/>
      <c r="AF910" s="451"/>
      <c r="AG910" s="451"/>
      <c r="AH910" s="451"/>
      <c r="AI910" s="451"/>
      <c r="AJ910" s="451"/>
      <c r="AK910" s="451"/>
      <c r="AL910" s="451"/>
      <c r="AM910" s="451"/>
      <c r="AN910" s="451"/>
      <c r="AO910" s="451"/>
      <c r="AP910" s="451"/>
      <c r="AQ910" s="451"/>
      <c r="AR910" s="451"/>
      <c r="AS910" s="451"/>
      <c r="AT910" s="451"/>
      <c r="AU910" s="451"/>
      <c r="AV910" s="451"/>
      <c r="AW910" s="451"/>
      <c r="AX910" s="451"/>
      <c r="AY910" s="451"/>
      <c r="AZ910" s="451"/>
      <c r="BA910" s="451"/>
      <c r="BB910" s="451"/>
      <c r="BC910" s="451"/>
      <c r="BD910" s="451"/>
      <c r="BE910" s="451"/>
      <c r="BF910" s="451"/>
      <c r="BG910" s="451"/>
      <c r="BH910" s="451"/>
      <c r="BI910" s="451"/>
      <c r="BJ910" s="451"/>
      <c r="BK910" s="451"/>
      <c r="BL910" s="451"/>
      <c r="BM910" s="451"/>
      <c r="BN910" s="451"/>
      <c r="BO910" s="451"/>
      <c r="BP910" s="451"/>
      <c r="BQ910" s="451"/>
      <c r="BR910" s="451"/>
      <c r="BS910" s="451"/>
      <c r="BT910" s="451"/>
      <c r="BU910" s="451"/>
      <c r="BV910" s="451"/>
      <c r="BW910" s="451"/>
      <c r="BX910" s="451"/>
      <c r="BY910" s="451"/>
      <c r="BZ910" s="451"/>
      <c r="CA910" s="451"/>
      <c r="CB910" s="451"/>
      <c r="CC910" s="451"/>
      <c r="CD910" s="451"/>
      <c r="CE910" s="451"/>
      <c r="CF910" s="451"/>
      <c r="CG910" s="451"/>
      <c r="CH910" s="451"/>
      <c r="CI910" s="451"/>
      <c r="CJ910" s="451"/>
      <c r="CK910" s="451"/>
      <c r="CL910" s="451"/>
      <c r="CM910" s="451"/>
      <c r="CN910" s="451"/>
      <c r="CO910" s="451"/>
      <c r="CP910" s="451"/>
      <c r="CQ910" s="451"/>
      <c r="CR910" s="451"/>
      <c r="CS910" s="451"/>
      <c r="CT910" s="451"/>
      <c r="CU910" s="451"/>
      <c r="CV910" s="451"/>
      <c r="CW910" s="451"/>
      <c r="CX910" s="451"/>
      <c r="CY910" s="451"/>
      <c r="CZ910" s="451"/>
      <c r="DA910" s="451"/>
      <c r="DB910" s="451"/>
      <c r="DC910" s="451"/>
      <c r="DD910" s="451"/>
      <c r="DE910" s="451"/>
      <c r="DF910" s="451"/>
      <c r="DG910" s="451"/>
      <c r="DH910" s="451"/>
      <c r="DI910" s="451"/>
      <c r="DJ910" s="451"/>
      <c r="DK910" s="451"/>
      <c r="DL910" s="451"/>
      <c r="DM910" s="451"/>
      <c r="DN910" s="451"/>
      <c r="DO910" s="451"/>
      <c r="DP910" s="451"/>
      <c r="DQ910" s="451"/>
      <c r="DR910" s="451"/>
      <c r="DS910" s="451"/>
      <c r="DT910" s="451"/>
      <c r="DU910" s="451"/>
      <c r="DV910" s="451"/>
      <c r="DW910" s="451"/>
      <c r="DX910" s="451"/>
      <c r="DY910" s="451"/>
      <c r="DZ910" s="451"/>
      <c r="EA910" s="451"/>
      <c r="EB910" s="451"/>
      <c r="EC910" s="451"/>
      <c r="ED910" s="451"/>
      <c r="EE910" s="451"/>
      <c r="EF910" s="451"/>
      <c r="EG910" s="451"/>
      <c r="EH910" s="451"/>
      <c r="EI910" s="451"/>
      <c r="EJ910" s="451"/>
      <c r="EK910" s="451"/>
      <c r="EL910" s="451"/>
      <c r="EM910" s="451"/>
      <c r="EN910" s="451"/>
      <c r="EO910" s="451"/>
      <c r="EP910" s="451"/>
      <c r="EQ910" s="451"/>
      <c r="ER910" s="451"/>
      <c r="ES910" s="451"/>
      <c r="ET910" s="451"/>
      <c r="EU910" s="451"/>
      <c r="EV910" s="451"/>
      <c r="EW910" s="451"/>
      <c r="EX910" s="451"/>
      <c r="EY910" s="451"/>
      <c r="EZ910" s="451"/>
      <c r="FA910" s="451"/>
      <c r="FB910" s="451"/>
      <c r="FC910" s="451"/>
      <c r="FD910" s="451"/>
      <c r="FE910" s="451"/>
      <c r="FF910" s="451"/>
      <c r="FG910" s="451"/>
      <c r="FH910" s="451"/>
      <c r="FI910" s="451"/>
      <c r="FJ910" s="451"/>
      <c r="FK910" s="451"/>
      <c r="FL910" s="451"/>
      <c r="FM910" s="451"/>
      <c r="FN910" s="451"/>
    </row>
    <row r="911" spans="1:170" ht="15.75" customHeight="1">
      <c r="A911" s="451"/>
      <c r="B911" s="451"/>
      <c r="C911" s="451"/>
      <c r="D911" s="451"/>
      <c r="E911" s="451"/>
      <c r="F911" s="451"/>
      <c r="G911" s="451"/>
      <c r="H911" s="451"/>
      <c r="I911" s="451"/>
      <c r="J911" s="451"/>
      <c r="K911" s="451"/>
      <c r="L911" s="451"/>
      <c r="M911" s="451"/>
      <c r="N911" s="451"/>
      <c r="O911" s="451"/>
      <c r="P911" s="451"/>
      <c r="Q911" s="451"/>
      <c r="R911" s="451"/>
      <c r="S911" s="451"/>
      <c r="T911" s="451"/>
      <c r="U911" s="451"/>
      <c r="V911" s="451"/>
      <c r="W911" s="451"/>
      <c r="X911" s="451"/>
      <c r="Y911" s="451"/>
      <c r="Z911" s="451"/>
      <c r="AA911" s="451"/>
      <c r="AB911" s="451"/>
      <c r="AC911" s="451"/>
      <c r="AD911" s="451"/>
      <c r="AE911" s="451"/>
      <c r="AF911" s="451"/>
      <c r="AG911" s="451"/>
      <c r="AH911" s="451"/>
      <c r="AI911" s="451"/>
      <c r="AJ911" s="451"/>
      <c r="AK911" s="451"/>
      <c r="AL911" s="451"/>
      <c r="AM911" s="451"/>
      <c r="AN911" s="451"/>
      <c r="AO911" s="451"/>
      <c r="AP911" s="451"/>
      <c r="AQ911" s="451"/>
      <c r="AR911" s="451"/>
      <c r="AS911" s="451"/>
      <c r="AT911" s="451"/>
      <c r="AU911" s="451"/>
      <c r="AV911" s="451"/>
      <c r="AW911" s="451"/>
      <c r="AX911" s="451"/>
      <c r="AY911" s="451"/>
      <c r="AZ911" s="451"/>
      <c r="BA911" s="451"/>
      <c r="BB911" s="451"/>
      <c r="BC911" s="451"/>
      <c r="BD911" s="451"/>
      <c r="BE911" s="451"/>
      <c r="BF911" s="451"/>
      <c r="BG911" s="451"/>
      <c r="BH911" s="451"/>
      <c r="BI911" s="451"/>
      <c r="BJ911" s="451"/>
      <c r="BK911" s="451"/>
      <c r="BL911" s="451"/>
      <c r="BM911" s="451"/>
      <c r="BN911" s="451"/>
      <c r="BO911" s="451"/>
      <c r="BP911" s="451"/>
      <c r="BQ911" s="451"/>
      <c r="BR911" s="451"/>
      <c r="BS911" s="451"/>
      <c r="BT911" s="451"/>
      <c r="BU911" s="451"/>
      <c r="BV911" s="451"/>
      <c r="BW911" s="451"/>
      <c r="BX911" s="451"/>
      <c r="BY911" s="451"/>
      <c r="BZ911" s="451"/>
      <c r="CA911" s="451"/>
      <c r="CB911" s="451"/>
      <c r="CC911" s="451"/>
      <c r="CD911" s="451"/>
      <c r="CE911" s="451"/>
      <c r="CF911" s="451"/>
      <c r="CG911" s="451"/>
      <c r="CH911" s="451"/>
      <c r="CI911" s="451"/>
      <c r="CJ911" s="451"/>
      <c r="CK911" s="451"/>
      <c r="CL911" s="451"/>
      <c r="CM911" s="451"/>
      <c r="CN911" s="451"/>
      <c r="CO911" s="451"/>
      <c r="CP911" s="451"/>
      <c r="CQ911" s="451"/>
      <c r="CR911" s="451"/>
      <c r="CS911" s="451"/>
      <c r="CT911" s="451"/>
      <c r="CU911" s="451"/>
      <c r="CV911" s="451"/>
      <c r="CW911" s="451"/>
      <c r="CX911" s="451"/>
      <c r="CY911" s="451"/>
      <c r="CZ911" s="451"/>
      <c r="DA911" s="451"/>
      <c r="DB911" s="451"/>
      <c r="DC911" s="451"/>
      <c r="DD911" s="451"/>
      <c r="DE911" s="451"/>
      <c r="DF911" s="451"/>
      <c r="DG911" s="451"/>
      <c r="DH911" s="451"/>
      <c r="DI911" s="451"/>
      <c r="DJ911" s="451"/>
      <c r="DK911" s="451"/>
      <c r="DL911" s="451"/>
      <c r="DM911" s="451"/>
      <c r="DN911" s="451"/>
      <c r="DO911" s="451"/>
      <c r="DP911" s="451"/>
      <c r="DQ911" s="451"/>
      <c r="DR911" s="451"/>
      <c r="DS911" s="451"/>
      <c r="DT911" s="451"/>
      <c r="DU911" s="451"/>
      <c r="DV911" s="451"/>
      <c r="DW911" s="451"/>
      <c r="DX911" s="451"/>
      <c r="DY911" s="451"/>
      <c r="DZ911" s="451"/>
      <c r="EA911" s="451"/>
      <c r="EB911" s="451"/>
      <c r="EC911" s="451"/>
      <c r="ED911" s="451"/>
      <c r="EE911" s="451"/>
      <c r="EF911" s="451"/>
      <c r="EG911" s="451"/>
      <c r="EH911" s="451"/>
      <c r="EI911" s="451"/>
      <c r="EJ911" s="451"/>
      <c r="EK911" s="451"/>
      <c r="EL911" s="451"/>
      <c r="EM911" s="451"/>
      <c r="EN911" s="451"/>
      <c r="EO911" s="451"/>
      <c r="EP911" s="451"/>
      <c r="EQ911" s="451"/>
      <c r="ER911" s="451"/>
      <c r="ES911" s="451"/>
      <c r="ET911" s="451"/>
      <c r="EU911" s="451"/>
      <c r="EV911" s="451"/>
      <c r="EW911" s="451"/>
      <c r="EX911" s="451"/>
      <c r="EY911" s="451"/>
      <c r="EZ911" s="451"/>
      <c r="FA911" s="451"/>
      <c r="FB911" s="451"/>
      <c r="FC911" s="451"/>
      <c r="FD911" s="451"/>
      <c r="FE911" s="451"/>
      <c r="FF911" s="451"/>
      <c r="FG911" s="451"/>
      <c r="FH911" s="451"/>
      <c r="FI911" s="451"/>
      <c r="FJ911" s="451"/>
      <c r="FK911" s="451"/>
      <c r="FL911" s="451"/>
      <c r="FM911" s="451"/>
      <c r="FN911" s="451"/>
    </row>
    <row r="912" spans="1:170" ht="15.75" customHeight="1">
      <c r="A912" s="451"/>
      <c r="B912" s="451"/>
      <c r="C912" s="451"/>
      <c r="D912" s="451"/>
      <c r="E912" s="451"/>
      <c r="F912" s="451"/>
      <c r="G912" s="451"/>
      <c r="H912" s="451"/>
      <c r="I912" s="451"/>
      <c r="J912" s="451"/>
      <c r="K912" s="451"/>
      <c r="L912" s="451"/>
      <c r="M912" s="451"/>
      <c r="N912" s="451"/>
      <c r="O912" s="451"/>
      <c r="P912" s="451"/>
      <c r="Q912" s="451"/>
      <c r="R912" s="451"/>
      <c r="S912" s="451"/>
      <c r="T912" s="451"/>
      <c r="U912" s="451"/>
      <c r="V912" s="451"/>
      <c r="W912" s="451"/>
      <c r="X912" s="451"/>
      <c r="Y912" s="451"/>
      <c r="Z912" s="451"/>
      <c r="AA912" s="451"/>
      <c r="AB912" s="451"/>
      <c r="AC912" s="451"/>
      <c r="AD912" s="451"/>
      <c r="AE912" s="451"/>
      <c r="AF912" s="451"/>
      <c r="AG912" s="451"/>
      <c r="AH912" s="451"/>
      <c r="AI912" s="451"/>
      <c r="AJ912" s="451"/>
      <c r="AK912" s="451"/>
      <c r="AL912" s="451"/>
      <c r="AM912" s="451"/>
      <c r="AN912" s="451"/>
      <c r="AO912" s="451"/>
      <c r="AP912" s="451"/>
      <c r="AQ912" s="451"/>
      <c r="AR912" s="451"/>
      <c r="AS912" s="451"/>
      <c r="AT912" s="451"/>
      <c r="AU912" s="451"/>
      <c r="AV912" s="451"/>
      <c r="AW912" s="451"/>
      <c r="AX912" s="451"/>
      <c r="AY912" s="451"/>
      <c r="AZ912" s="451"/>
      <c r="BA912" s="451"/>
      <c r="BB912" s="451"/>
      <c r="BC912" s="451"/>
      <c r="BD912" s="451"/>
      <c r="BE912" s="451"/>
      <c r="BF912" s="451"/>
      <c r="BG912" s="451"/>
      <c r="BH912" s="451"/>
      <c r="BI912" s="451"/>
      <c r="BJ912" s="451"/>
      <c r="BK912" s="451"/>
      <c r="BL912" s="451"/>
      <c r="BM912" s="451"/>
      <c r="BN912" s="451"/>
      <c r="BO912" s="451"/>
      <c r="BP912" s="451"/>
      <c r="BQ912" s="451"/>
      <c r="BR912" s="451"/>
      <c r="BS912" s="451"/>
      <c r="BT912" s="451"/>
      <c r="BU912" s="451"/>
      <c r="BV912" s="451"/>
      <c r="BW912" s="451"/>
      <c r="BX912" s="451"/>
      <c r="BY912" s="451"/>
      <c r="BZ912" s="451"/>
      <c r="CA912" s="451"/>
      <c r="CB912" s="451"/>
      <c r="CC912" s="451"/>
      <c r="CD912" s="451"/>
      <c r="CE912" s="451"/>
      <c r="CF912" s="451"/>
      <c r="CG912" s="451"/>
      <c r="CH912" s="451"/>
      <c r="CI912" s="451"/>
      <c r="CJ912" s="451"/>
      <c r="CK912" s="451"/>
      <c r="CL912" s="451"/>
      <c r="CM912" s="451"/>
      <c r="CN912" s="451"/>
      <c r="CO912" s="451"/>
      <c r="CP912" s="451"/>
      <c r="CQ912" s="451"/>
      <c r="CR912" s="451"/>
      <c r="CS912" s="451"/>
      <c r="CT912" s="451"/>
      <c r="CU912" s="451"/>
      <c r="CV912" s="451"/>
      <c r="CW912" s="451"/>
      <c r="CX912" s="451"/>
      <c r="CY912" s="451"/>
      <c r="CZ912" s="451"/>
      <c r="DA912" s="451"/>
      <c r="DB912" s="451"/>
      <c r="DC912" s="451"/>
      <c r="DD912" s="451"/>
      <c r="DE912" s="451"/>
      <c r="DF912" s="451"/>
      <c r="DG912" s="451"/>
      <c r="DH912" s="451"/>
      <c r="DI912" s="451"/>
      <c r="DJ912" s="451"/>
      <c r="DK912" s="451"/>
      <c r="DL912" s="451"/>
      <c r="DM912" s="451"/>
      <c r="DN912" s="451"/>
      <c r="DO912" s="451"/>
      <c r="DP912" s="451"/>
      <c r="DQ912" s="451"/>
      <c r="DR912" s="451"/>
      <c r="DS912" s="451"/>
      <c r="DT912" s="451"/>
      <c r="DU912" s="451"/>
      <c r="DV912" s="451"/>
      <c r="DW912" s="451"/>
      <c r="DX912" s="451"/>
      <c r="DY912" s="451"/>
      <c r="DZ912" s="451"/>
      <c r="EA912" s="451"/>
      <c r="EB912" s="451"/>
      <c r="EC912" s="451"/>
      <c r="ED912" s="451"/>
      <c r="EE912" s="451"/>
      <c r="EF912" s="451"/>
      <c r="EG912" s="451"/>
      <c r="EH912" s="451"/>
      <c r="EI912" s="451"/>
      <c r="EJ912" s="451"/>
      <c r="EK912" s="451"/>
      <c r="EL912" s="451"/>
      <c r="EM912" s="451"/>
      <c r="EN912" s="451"/>
      <c r="EO912" s="451"/>
      <c r="EP912" s="451"/>
      <c r="EQ912" s="451"/>
      <c r="ER912" s="451"/>
      <c r="ES912" s="451"/>
      <c r="ET912" s="451"/>
      <c r="EU912" s="451"/>
      <c r="EV912" s="451"/>
      <c r="EW912" s="451"/>
      <c r="EX912" s="451"/>
      <c r="EY912" s="451"/>
      <c r="EZ912" s="451"/>
      <c r="FA912" s="451"/>
      <c r="FB912" s="451"/>
      <c r="FC912" s="451"/>
      <c r="FD912" s="451"/>
      <c r="FE912" s="451"/>
      <c r="FF912" s="451"/>
      <c r="FG912" s="451"/>
      <c r="FH912" s="451"/>
      <c r="FI912" s="451"/>
      <c r="FJ912" s="451"/>
      <c r="FK912" s="451"/>
      <c r="FL912" s="451"/>
      <c r="FM912" s="451"/>
      <c r="FN912" s="451"/>
    </row>
    <row r="913" spans="1:170" ht="15.75" customHeight="1">
      <c r="A913" s="451"/>
      <c r="B913" s="451"/>
      <c r="C913" s="451"/>
      <c r="D913" s="451"/>
      <c r="E913" s="451"/>
      <c r="F913" s="451"/>
      <c r="G913" s="451"/>
      <c r="H913" s="451"/>
      <c r="I913" s="451"/>
      <c r="J913" s="451"/>
      <c r="K913" s="451"/>
      <c r="L913" s="451"/>
      <c r="M913" s="451"/>
      <c r="N913" s="451"/>
      <c r="O913" s="451"/>
      <c r="P913" s="451"/>
      <c r="Q913" s="451"/>
      <c r="R913" s="451"/>
      <c r="S913" s="451"/>
      <c r="T913" s="451"/>
      <c r="U913" s="451"/>
      <c r="V913" s="451"/>
      <c r="W913" s="451"/>
      <c r="X913" s="451"/>
      <c r="Y913" s="451"/>
      <c r="Z913" s="451"/>
      <c r="AA913" s="451"/>
      <c r="AB913" s="451"/>
      <c r="AC913" s="451"/>
      <c r="AD913" s="451"/>
      <c r="AE913" s="451"/>
      <c r="AF913" s="451"/>
      <c r="AG913" s="451"/>
      <c r="AH913" s="451"/>
      <c r="AI913" s="451"/>
      <c r="AJ913" s="451"/>
      <c r="AK913" s="451"/>
      <c r="AL913" s="451"/>
      <c r="AM913" s="451"/>
      <c r="AN913" s="451"/>
      <c r="AO913" s="451"/>
      <c r="AP913" s="451"/>
      <c r="AQ913" s="451"/>
      <c r="AR913" s="451"/>
      <c r="AS913" s="451"/>
      <c r="AT913" s="451"/>
      <c r="AU913" s="451"/>
      <c r="AV913" s="451"/>
      <c r="AW913" s="451"/>
      <c r="AX913" s="451"/>
      <c r="AY913" s="451"/>
      <c r="AZ913" s="451"/>
      <c r="BA913" s="451"/>
      <c r="BB913" s="451"/>
      <c r="BC913" s="451"/>
      <c r="BD913" s="451"/>
      <c r="BE913" s="451"/>
      <c r="BF913" s="451"/>
      <c r="BG913" s="451"/>
      <c r="BH913" s="451"/>
      <c r="BI913" s="451"/>
      <c r="BJ913" s="451"/>
      <c r="BK913" s="451"/>
      <c r="BL913" s="451"/>
      <c r="BM913" s="451"/>
      <c r="BN913" s="451"/>
      <c r="BO913" s="451"/>
      <c r="BP913" s="451"/>
      <c r="BQ913" s="451"/>
      <c r="BR913" s="451"/>
      <c r="BS913" s="451"/>
      <c r="BT913" s="451"/>
      <c r="BU913" s="451"/>
      <c r="BV913" s="451"/>
      <c r="BW913" s="451"/>
      <c r="BX913" s="451"/>
      <c r="BY913" s="451"/>
      <c r="BZ913" s="451"/>
      <c r="CA913" s="451"/>
      <c r="CB913" s="451"/>
      <c r="CC913" s="451"/>
      <c r="CD913" s="451"/>
      <c r="CE913" s="451"/>
      <c r="CF913" s="451"/>
      <c r="CG913" s="451"/>
      <c r="CH913" s="451"/>
      <c r="CI913" s="451"/>
      <c r="CJ913" s="451"/>
      <c r="CK913" s="451"/>
      <c r="CL913" s="451"/>
      <c r="CM913" s="451"/>
      <c r="CN913" s="451"/>
      <c r="CO913" s="451"/>
      <c r="CP913" s="451"/>
      <c r="CQ913" s="451"/>
      <c r="CR913" s="451"/>
      <c r="CS913" s="451"/>
      <c r="CT913" s="451"/>
      <c r="CU913" s="451"/>
      <c r="CV913" s="451"/>
      <c r="CW913" s="451"/>
      <c r="CX913" s="451"/>
      <c r="CY913" s="451"/>
      <c r="CZ913" s="451"/>
      <c r="DA913" s="451"/>
      <c r="DB913" s="451"/>
      <c r="DC913" s="451"/>
      <c r="DD913" s="451"/>
      <c r="DE913" s="451"/>
      <c r="DF913" s="451"/>
      <c r="DG913" s="451"/>
      <c r="DH913" s="451"/>
      <c r="DI913" s="451"/>
      <c r="DJ913" s="451"/>
      <c r="DK913" s="451"/>
      <c r="DL913" s="451"/>
      <c r="DM913" s="451"/>
      <c r="DN913" s="451"/>
      <c r="DO913" s="451"/>
      <c r="DP913" s="451"/>
      <c r="DQ913" s="451"/>
      <c r="DR913" s="451"/>
      <c r="DS913" s="451"/>
      <c r="DT913" s="451"/>
      <c r="DU913" s="451"/>
      <c r="DV913" s="451"/>
      <c r="DW913" s="451"/>
      <c r="DX913" s="451"/>
      <c r="DY913" s="451"/>
      <c r="DZ913" s="451"/>
      <c r="EA913" s="451"/>
      <c r="EB913" s="451"/>
      <c r="EC913" s="451"/>
      <c r="ED913" s="451"/>
      <c r="EE913" s="451"/>
      <c r="EF913" s="451"/>
      <c r="EG913" s="451"/>
      <c r="EH913" s="451"/>
      <c r="EI913" s="451"/>
      <c r="EJ913" s="451"/>
      <c r="EK913" s="451"/>
      <c r="EL913" s="451"/>
      <c r="EM913" s="451"/>
      <c r="EN913" s="451"/>
      <c r="EO913" s="451"/>
      <c r="EP913" s="451"/>
      <c r="EQ913" s="451"/>
      <c r="ER913" s="451"/>
      <c r="ES913" s="451"/>
      <c r="ET913" s="451"/>
      <c r="EU913" s="451"/>
      <c r="EV913" s="451"/>
      <c r="EW913" s="451"/>
      <c r="EX913" s="451"/>
      <c r="EY913" s="451"/>
      <c r="EZ913" s="451"/>
      <c r="FA913" s="451"/>
      <c r="FB913" s="451"/>
      <c r="FC913" s="451"/>
      <c r="FD913" s="451"/>
      <c r="FE913" s="451"/>
      <c r="FF913" s="451"/>
      <c r="FG913" s="451"/>
      <c r="FH913" s="451"/>
      <c r="FI913" s="451"/>
      <c r="FJ913" s="451"/>
      <c r="FK913" s="451"/>
      <c r="FL913" s="451"/>
      <c r="FM913" s="451"/>
      <c r="FN913" s="451"/>
    </row>
    <row r="914" spans="1:170" ht="15.75" customHeight="1">
      <c r="A914" s="451"/>
      <c r="B914" s="451"/>
      <c r="C914" s="451"/>
      <c r="D914" s="451"/>
      <c r="E914" s="451"/>
      <c r="F914" s="451"/>
      <c r="G914" s="451"/>
      <c r="H914" s="451"/>
      <c r="I914" s="451"/>
      <c r="J914" s="451"/>
      <c r="K914" s="451"/>
      <c r="L914" s="451"/>
      <c r="M914" s="451"/>
      <c r="N914" s="451"/>
      <c r="O914" s="451"/>
      <c r="P914" s="451"/>
      <c r="Q914" s="451"/>
      <c r="R914" s="451"/>
      <c r="S914" s="451"/>
      <c r="T914" s="451"/>
      <c r="U914" s="451"/>
      <c r="V914" s="451"/>
      <c r="W914" s="451"/>
      <c r="X914" s="451"/>
      <c r="Y914" s="451"/>
      <c r="Z914" s="451"/>
      <c r="AA914" s="451"/>
      <c r="AB914" s="451"/>
      <c r="AC914" s="451"/>
      <c r="AD914" s="451"/>
      <c r="AE914" s="451"/>
      <c r="AF914" s="451"/>
      <c r="AG914" s="451"/>
      <c r="AH914" s="451"/>
      <c r="AI914" s="451"/>
      <c r="AJ914" s="451"/>
      <c r="AK914" s="451"/>
      <c r="AL914" s="451"/>
      <c r="AM914" s="451"/>
      <c r="AN914" s="451"/>
      <c r="AO914" s="451"/>
      <c r="AP914" s="451"/>
      <c r="AQ914" s="451"/>
      <c r="AR914" s="451"/>
      <c r="AS914" s="451"/>
      <c r="AT914" s="451"/>
      <c r="AU914" s="451"/>
      <c r="AV914" s="451"/>
      <c r="AW914" s="451"/>
      <c r="AX914" s="451"/>
      <c r="AY914" s="451"/>
      <c r="AZ914" s="451"/>
      <c r="BA914" s="451"/>
      <c r="BB914" s="451"/>
      <c r="BC914" s="451"/>
      <c r="BD914" s="451"/>
      <c r="BE914" s="451"/>
      <c r="BF914" s="451"/>
      <c r="BG914" s="451"/>
      <c r="BH914" s="451"/>
      <c r="BI914" s="451"/>
      <c r="BJ914" s="451"/>
      <c r="BK914" s="451"/>
      <c r="BL914" s="451"/>
      <c r="BM914" s="451"/>
      <c r="BN914" s="451"/>
      <c r="BO914" s="451"/>
      <c r="BP914" s="451"/>
      <c r="BQ914" s="451"/>
      <c r="BR914" s="451"/>
      <c r="BS914" s="451"/>
      <c r="BT914" s="451"/>
      <c r="BU914" s="451"/>
      <c r="BV914" s="451"/>
      <c r="BW914" s="451"/>
      <c r="BX914" s="451"/>
      <c r="BY914" s="451"/>
      <c r="BZ914" s="451"/>
      <c r="CA914" s="451"/>
      <c r="CB914" s="451"/>
      <c r="CC914" s="451"/>
      <c r="CD914" s="451"/>
      <c r="CE914" s="451"/>
      <c r="CF914" s="451"/>
      <c r="CG914" s="451"/>
      <c r="CH914" s="451"/>
      <c r="CI914" s="451"/>
      <c r="CJ914" s="451"/>
      <c r="CK914" s="451"/>
      <c r="CL914" s="451"/>
      <c r="CM914" s="451"/>
      <c r="CN914" s="451"/>
      <c r="CO914" s="451"/>
      <c r="CP914" s="451"/>
      <c r="CQ914" s="451"/>
      <c r="CR914" s="451"/>
      <c r="CS914" s="451"/>
      <c r="CT914" s="451"/>
      <c r="CU914" s="451"/>
      <c r="CV914" s="451"/>
      <c r="CW914" s="451"/>
      <c r="CX914" s="451"/>
      <c r="CY914" s="451"/>
      <c r="CZ914" s="451"/>
      <c r="DA914" s="451"/>
      <c r="DB914" s="451"/>
      <c r="DC914" s="451"/>
      <c r="DD914" s="451"/>
      <c r="DE914" s="451"/>
      <c r="DF914" s="451"/>
      <c r="DG914" s="451"/>
      <c r="DH914" s="451"/>
      <c r="DI914" s="451"/>
      <c r="DJ914" s="451"/>
      <c r="DK914" s="451"/>
      <c r="DL914" s="451"/>
      <c r="DM914" s="451"/>
      <c r="DN914" s="451"/>
      <c r="DO914" s="451"/>
      <c r="DP914" s="451"/>
      <c r="DQ914" s="451"/>
      <c r="DR914" s="451"/>
      <c r="DS914" s="451"/>
      <c r="DT914" s="451"/>
      <c r="DU914" s="451"/>
      <c r="DV914" s="451"/>
      <c r="DW914" s="451"/>
      <c r="DX914" s="451"/>
      <c r="DY914" s="451"/>
      <c r="DZ914" s="451"/>
      <c r="EA914" s="451"/>
      <c r="EB914" s="451"/>
      <c r="EC914" s="451"/>
      <c r="ED914" s="451"/>
      <c r="EE914" s="451"/>
      <c r="EF914" s="451"/>
      <c r="EG914" s="451"/>
      <c r="EH914" s="451"/>
      <c r="EI914" s="451"/>
      <c r="EJ914" s="451"/>
      <c r="EK914" s="451"/>
      <c r="EL914" s="451"/>
      <c r="EM914" s="451"/>
      <c r="EN914" s="451"/>
      <c r="EO914" s="451"/>
      <c r="EP914" s="451"/>
      <c r="EQ914" s="451"/>
      <c r="ER914" s="451"/>
      <c r="ES914" s="451"/>
      <c r="ET914" s="451"/>
      <c r="EU914" s="451"/>
      <c r="EV914" s="451"/>
      <c r="EW914" s="451"/>
      <c r="EX914" s="451"/>
      <c r="EY914" s="451"/>
      <c r="EZ914" s="451"/>
      <c r="FA914" s="451"/>
      <c r="FB914" s="451"/>
      <c r="FC914" s="451"/>
      <c r="FD914" s="451"/>
      <c r="FE914" s="451"/>
      <c r="FF914" s="451"/>
      <c r="FG914" s="451"/>
      <c r="FH914" s="451"/>
      <c r="FI914" s="451"/>
      <c r="FJ914" s="451"/>
      <c r="FK914" s="451"/>
      <c r="FL914" s="451"/>
      <c r="FM914" s="451"/>
      <c r="FN914" s="451"/>
    </row>
    <row r="915" spans="1:170" ht="15.75" customHeight="1">
      <c r="A915" s="451"/>
      <c r="B915" s="451"/>
      <c r="C915" s="451"/>
      <c r="D915" s="451"/>
      <c r="E915" s="451"/>
      <c r="F915" s="451"/>
      <c r="G915" s="451"/>
      <c r="H915" s="451"/>
      <c r="I915" s="451"/>
      <c r="J915" s="451"/>
      <c r="K915" s="451"/>
      <c r="L915" s="451"/>
      <c r="M915" s="451"/>
      <c r="N915" s="451"/>
      <c r="O915" s="451"/>
      <c r="P915" s="451"/>
      <c r="Q915" s="451"/>
      <c r="R915" s="451"/>
      <c r="S915" s="451"/>
      <c r="T915" s="451"/>
      <c r="U915" s="451"/>
      <c r="V915" s="451"/>
      <c r="W915" s="451"/>
      <c r="X915" s="451"/>
      <c r="Y915" s="451"/>
      <c r="Z915" s="451"/>
      <c r="AA915" s="451"/>
      <c r="AB915" s="451"/>
      <c r="AC915" s="451"/>
      <c r="AD915" s="451"/>
      <c r="AE915" s="451"/>
      <c r="AF915" s="451"/>
      <c r="AG915" s="451"/>
      <c r="AH915" s="451"/>
      <c r="AI915" s="451"/>
      <c r="AJ915" s="451"/>
      <c r="AK915" s="451"/>
      <c r="AL915" s="451"/>
      <c r="AM915" s="451"/>
      <c r="AN915" s="451"/>
      <c r="AO915" s="451"/>
      <c r="AP915" s="451"/>
      <c r="AQ915" s="451"/>
      <c r="AR915" s="451"/>
      <c r="AS915" s="451"/>
      <c r="AT915" s="451"/>
      <c r="AU915" s="451"/>
      <c r="AV915" s="451"/>
      <c r="AW915" s="451"/>
      <c r="AX915" s="451"/>
      <c r="AY915" s="451"/>
      <c r="AZ915" s="451"/>
      <c r="BA915" s="451"/>
      <c r="BB915" s="451"/>
      <c r="BC915" s="451"/>
      <c r="BD915" s="451"/>
      <c r="BE915" s="451"/>
      <c r="BF915" s="451"/>
      <c r="BG915" s="451"/>
      <c r="BH915" s="451"/>
      <c r="BI915" s="451"/>
      <c r="BJ915" s="451"/>
      <c r="BK915" s="451"/>
      <c r="BL915" s="451"/>
      <c r="BM915" s="451"/>
      <c r="BN915" s="451"/>
      <c r="BO915" s="451"/>
      <c r="BP915" s="451"/>
      <c r="BQ915" s="451"/>
      <c r="BR915" s="451"/>
      <c r="BS915" s="451"/>
      <c r="BT915" s="451"/>
      <c r="BU915" s="451"/>
      <c r="BV915" s="451"/>
      <c r="BW915" s="451"/>
      <c r="BX915" s="451"/>
      <c r="BY915" s="451"/>
      <c r="BZ915" s="451"/>
      <c r="CA915" s="451"/>
      <c r="CB915" s="451"/>
      <c r="CC915" s="451"/>
      <c r="CD915" s="451"/>
      <c r="CE915" s="451"/>
      <c r="CF915" s="451"/>
      <c r="CG915" s="451"/>
      <c r="CH915" s="451"/>
      <c r="CI915" s="451"/>
      <c r="CJ915" s="451"/>
      <c r="CK915" s="451"/>
      <c r="CL915" s="451"/>
      <c r="CM915" s="451"/>
      <c r="CN915" s="451"/>
      <c r="CO915" s="451"/>
      <c r="CP915" s="451"/>
      <c r="CQ915" s="451"/>
      <c r="CR915" s="451"/>
      <c r="CS915" s="451"/>
      <c r="CT915" s="451"/>
      <c r="CU915" s="451"/>
      <c r="CV915" s="451"/>
      <c r="CW915" s="451"/>
      <c r="CX915" s="451"/>
      <c r="CY915" s="451"/>
      <c r="CZ915" s="451"/>
      <c r="DA915" s="451"/>
      <c r="DB915" s="451"/>
      <c r="DC915" s="451"/>
      <c r="DD915" s="451"/>
      <c r="DE915" s="451"/>
      <c r="DF915" s="451"/>
      <c r="DG915" s="451"/>
      <c r="DH915" s="451"/>
      <c r="DI915" s="451"/>
      <c r="DJ915" s="451"/>
      <c r="DK915" s="451"/>
      <c r="DL915" s="451"/>
      <c r="DM915" s="451"/>
      <c r="DN915" s="451"/>
      <c r="DO915" s="451"/>
      <c r="DP915" s="451"/>
      <c r="DQ915" s="451"/>
      <c r="DR915" s="451"/>
      <c r="DS915" s="451"/>
      <c r="DT915" s="451"/>
      <c r="DU915" s="451"/>
      <c r="DV915" s="451"/>
      <c r="DW915" s="451"/>
      <c r="DX915" s="451"/>
      <c r="DY915" s="451"/>
      <c r="DZ915" s="451"/>
      <c r="EA915" s="451"/>
      <c r="EB915" s="451"/>
      <c r="EC915" s="451"/>
      <c r="ED915" s="451"/>
      <c r="EE915" s="451"/>
      <c r="EF915" s="451"/>
      <c r="EG915" s="451"/>
      <c r="EH915" s="451"/>
      <c r="EI915" s="451"/>
      <c r="EJ915" s="451"/>
      <c r="EK915" s="451"/>
      <c r="EL915" s="451"/>
      <c r="EM915" s="451"/>
      <c r="EN915" s="451"/>
      <c r="EO915" s="451"/>
      <c r="EP915" s="451"/>
      <c r="EQ915" s="451"/>
      <c r="ER915" s="451"/>
      <c r="ES915" s="451"/>
      <c r="ET915" s="451"/>
      <c r="EU915" s="451"/>
      <c r="EV915" s="451"/>
      <c r="EW915" s="451"/>
      <c r="EX915" s="451"/>
      <c r="EY915" s="451"/>
      <c r="EZ915" s="451"/>
      <c r="FA915" s="451"/>
      <c r="FB915" s="451"/>
      <c r="FC915" s="451"/>
      <c r="FD915" s="451"/>
      <c r="FE915" s="451"/>
      <c r="FF915" s="451"/>
      <c r="FG915" s="451"/>
      <c r="FH915" s="451"/>
      <c r="FI915" s="451"/>
      <c r="FJ915" s="451"/>
      <c r="FK915" s="451"/>
      <c r="FL915" s="451"/>
      <c r="FM915" s="451"/>
      <c r="FN915" s="451"/>
    </row>
    <row r="916" spans="1:170" ht="15.75" customHeight="1">
      <c r="A916" s="451"/>
      <c r="B916" s="451"/>
      <c r="C916" s="451"/>
      <c r="D916" s="451"/>
      <c r="E916" s="451"/>
      <c r="F916" s="451"/>
      <c r="G916" s="451"/>
      <c r="H916" s="451"/>
      <c r="I916" s="451"/>
      <c r="J916" s="451"/>
      <c r="K916" s="451"/>
      <c r="L916" s="451"/>
      <c r="M916" s="451"/>
      <c r="N916" s="451"/>
      <c r="O916" s="451"/>
      <c r="P916" s="451"/>
      <c r="Q916" s="451"/>
      <c r="R916" s="451"/>
      <c r="S916" s="451"/>
      <c r="T916" s="451"/>
      <c r="U916" s="451"/>
      <c r="V916" s="451"/>
      <c r="W916" s="451"/>
      <c r="X916" s="451"/>
      <c r="Y916" s="451"/>
      <c r="Z916" s="451"/>
      <c r="AA916" s="451"/>
      <c r="AB916" s="451"/>
      <c r="AC916" s="451"/>
      <c r="AD916" s="451"/>
      <c r="AE916" s="451"/>
      <c r="AF916" s="451"/>
      <c r="AG916" s="451"/>
      <c r="AH916" s="451"/>
      <c r="AI916" s="451"/>
      <c r="AJ916" s="451"/>
      <c r="AK916" s="451"/>
      <c r="AL916" s="451"/>
      <c r="AM916" s="451"/>
      <c r="AN916" s="451"/>
      <c r="AO916" s="451"/>
      <c r="AP916" s="451"/>
      <c r="AQ916" s="451"/>
      <c r="AR916" s="451"/>
      <c r="AS916" s="451"/>
      <c r="AT916" s="451"/>
      <c r="AU916" s="451"/>
      <c r="AV916" s="451"/>
      <c r="AW916" s="451"/>
      <c r="AX916" s="451"/>
      <c r="AY916" s="451"/>
      <c r="AZ916" s="451"/>
      <c r="BA916" s="451"/>
      <c r="BB916" s="451"/>
      <c r="BC916" s="451"/>
      <c r="BD916" s="451"/>
      <c r="BE916" s="451"/>
      <c r="BF916" s="451"/>
      <c r="BG916" s="451"/>
      <c r="BH916" s="451"/>
      <c r="BI916" s="451"/>
      <c r="BJ916" s="451"/>
      <c r="BK916" s="451"/>
      <c r="BL916" s="451"/>
      <c r="BM916" s="451"/>
      <c r="BN916" s="451"/>
      <c r="BO916" s="451"/>
      <c r="BP916" s="451"/>
      <c r="BQ916" s="451"/>
      <c r="BR916" s="451"/>
      <c r="BS916" s="451"/>
      <c r="BT916" s="451"/>
      <c r="BU916" s="451"/>
      <c r="BV916" s="451"/>
      <c r="BW916" s="451"/>
      <c r="BX916" s="451"/>
      <c r="BY916" s="451"/>
      <c r="BZ916" s="451"/>
      <c r="CA916" s="451"/>
      <c r="CB916" s="451"/>
      <c r="CC916" s="451"/>
      <c r="CD916" s="451"/>
      <c r="CE916" s="451"/>
      <c r="CF916" s="451"/>
      <c r="CG916" s="451"/>
      <c r="CH916" s="451"/>
      <c r="CI916" s="451"/>
      <c r="CJ916" s="451"/>
      <c r="CK916" s="451"/>
      <c r="CL916" s="451"/>
      <c r="CM916" s="451"/>
      <c r="CN916" s="451"/>
      <c r="CO916" s="451"/>
      <c r="CP916" s="451"/>
      <c r="CQ916" s="451"/>
      <c r="CR916" s="451"/>
      <c r="CS916" s="451"/>
      <c r="CT916" s="451"/>
      <c r="CU916" s="451"/>
      <c r="CV916" s="451"/>
      <c r="CW916" s="451"/>
      <c r="CX916" s="451"/>
      <c r="CY916" s="451"/>
      <c r="CZ916" s="451"/>
      <c r="DA916" s="451"/>
      <c r="DB916" s="451"/>
      <c r="DC916" s="451"/>
      <c r="DD916" s="451"/>
      <c r="DE916" s="451"/>
      <c r="DF916" s="451"/>
      <c r="DG916" s="451"/>
      <c r="DH916" s="451"/>
      <c r="DI916" s="451"/>
      <c r="DJ916" s="451"/>
      <c r="DK916" s="451"/>
      <c r="DL916" s="451"/>
      <c r="DM916" s="451"/>
      <c r="DN916" s="451"/>
      <c r="DO916" s="451"/>
      <c r="DP916" s="451"/>
      <c r="DQ916" s="451"/>
      <c r="DR916" s="451"/>
      <c r="DS916" s="451"/>
      <c r="DT916" s="451"/>
      <c r="DU916" s="451"/>
      <c r="DV916" s="451"/>
      <c r="DW916" s="451"/>
      <c r="DX916" s="451"/>
      <c r="DY916" s="451"/>
      <c r="DZ916" s="451"/>
      <c r="EA916" s="451"/>
      <c r="EB916" s="451"/>
      <c r="EC916" s="451"/>
      <c r="ED916" s="451"/>
      <c r="EE916" s="451"/>
      <c r="EF916" s="451"/>
      <c r="EG916" s="451"/>
      <c r="EH916" s="451"/>
      <c r="EI916" s="451"/>
      <c r="EJ916" s="451"/>
      <c r="EK916" s="451"/>
      <c r="EL916" s="451"/>
      <c r="EM916" s="451"/>
      <c r="EN916" s="451"/>
      <c r="EO916" s="451"/>
      <c r="EP916" s="451"/>
      <c r="EQ916" s="451"/>
      <c r="ER916" s="451"/>
      <c r="ES916" s="451"/>
      <c r="ET916" s="451"/>
      <c r="EU916" s="451"/>
      <c r="EV916" s="451"/>
      <c r="EW916" s="451"/>
      <c r="EX916" s="451"/>
      <c r="EY916" s="451"/>
      <c r="EZ916" s="451"/>
      <c r="FA916" s="451"/>
      <c r="FB916" s="451"/>
      <c r="FC916" s="451"/>
      <c r="FD916" s="451"/>
      <c r="FE916" s="451"/>
      <c r="FF916" s="451"/>
      <c r="FG916" s="451"/>
      <c r="FH916" s="451"/>
      <c r="FI916" s="451"/>
      <c r="FJ916" s="451"/>
      <c r="FK916" s="451"/>
      <c r="FL916" s="451"/>
      <c r="FM916" s="451"/>
      <c r="FN916" s="451"/>
    </row>
    <row r="917" spans="1:170" ht="15.75" customHeight="1">
      <c r="A917" s="451"/>
      <c r="B917" s="451"/>
      <c r="C917" s="451"/>
      <c r="D917" s="451"/>
      <c r="E917" s="451"/>
      <c r="F917" s="451"/>
      <c r="G917" s="451"/>
      <c r="H917" s="451"/>
      <c r="I917" s="451"/>
      <c r="J917" s="451"/>
      <c r="K917" s="451"/>
      <c r="L917" s="451"/>
      <c r="M917" s="451"/>
      <c r="N917" s="451"/>
      <c r="O917" s="451"/>
      <c r="P917" s="451"/>
      <c r="Q917" s="451"/>
      <c r="R917" s="451"/>
      <c r="S917" s="451"/>
      <c r="T917" s="451"/>
      <c r="U917" s="451"/>
      <c r="V917" s="451"/>
      <c r="W917" s="451"/>
      <c r="X917" s="451"/>
      <c r="Y917" s="451"/>
      <c r="Z917" s="451"/>
      <c r="AA917" s="451"/>
      <c r="AB917" s="451"/>
      <c r="AC917" s="451"/>
      <c r="AD917" s="451"/>
      <c r="AE917" s="451"/>
      <c r="AF917" s="451"/>
      <c r="AG917" s="451"/>
      <c r="AH917" s="451"/>
      <c r="AI917" s="451"/>
      <c r="AJ917" s="451"/>
      <c r="AK917" s="451"/>
      <c r="AL917" s="451"/>
      <c r="AM917" s="451"/>
      <c r="AN917" s="451"/>
      <c r="AO917" s="451"/>
      <c r="AP917" s="451"/>
      <c r="AQ917" s="451"/>
      <c r="AR917" s="451"/>
      <c r="AS917" s="451"/>
      <c r="AT917" s="451"/>
      <c r="AU917" s="451"/>
      <c r="AV917" s="451"/>
      <c r="AW917" s="451"/>
      <c r="AX917" s="451"/>
      <c r="AY917" s="451"/>
      <c r="AZ917" s="451"/>
      <c r="BA917" s="451"/>
      <c r="BB917" s="451"/>
      <c r="BC917" s="451"/>
      <c r="BD917" s="451"/>
      <c r="BE917" s="451"/>
      <c r="BF917" s="451"/>
      <c r="BG917" s="451"/>
      <c r="BH917" s="451"/>
      <c r="BI917" s="451"/>
      <c r="BJ917" s="451"/>
      <c r="BK917" s="451"/>
      <c r="BL917" s="451"/>
      <c r="BM917" s="451"/>
      <c r="BN917" s="451"/>
      <c r="BO917" s="451"/>
      <c r="BP917" s="451"/>
      <c r="BQ917" s="451"/>
      <c r="BR917" s="451"/>
      <c r="BS917" s="451"/>
      <c r="BT917" s="451"/>
      <c r="BU917" s="451"/>
      <c r="BV917" s="451"/>
      <c r="BW917" s="451"/>
      <c r="BX917" s="451"/>
      <c r="BY917" s="451"/>
      <c r="BZ917" s="451"/>
      <c r="CA917" s="451"/>
      <c r="CB917" s="451"/>
      <c r="CC917" s="451"/>
      <c r="CD917" s="451"/>
      <c r="CE917" s="451"/>
      <c r="CF917" s="451"/>
      <c r="CG917" s="451"/>
      <c r="CH917" s="451"/>
      <c r="CI917" s="451"/>
      <c r="CJ917" s="451"/>
      <c r="CK917" s="451"/>
      <c r="CL917" s="451"/>
      <c r="CM917" s="451"/>
      <c r="CN917" s="451"/>
      <c r="CO917" s="451"/>
      <c r="CP917" s="451"/>
      <c r="CQ917" s="451"/>
      <c r="CR917" s="451"/>
      <c r="CS917" s="451"/>
      <c r="CT917" s="451"/>
      <c r="CU917" s="451"/>
      <c r="CV917" s="451"/>
      <c r="CW917" s="451"/>
      <c r="CX917" s="451"/>
      <c r="CY917" s="451"/>
      <c r="CZ917" s="451"/>
      <c r="DA917" s="451"/>
      <c r="DB917" s="451"/>
      <c r="DC917" s="451"/>
      <c r="DD917" s="451"/>
      <c r="DE917" s="451"/>
      <c r="DF917" s="451"/>
      <c r="DG917" s="451"/>
      <c r="DH917" s="451"/>
      <c r="DI917" s="451"/>
      <c r="DJ917" s="451"/>
      <c r="DK917" s="451"/>
      <c r="DL917" s="451"/>
      <c r="DM917" s="451"/>
      <c r="DN917" s="451"/>
      <c r="DO917" s="451"/>
      <c r="DP917" s="451"/>
      <c r="DQ917" s="451"/>
      <c r="DR917" s="451"/>
      <c r="DS917" s="451"/>
      <c r="DT917" s="451"/>
      <c r="DU917" s="451"/>
      <c r="DV917" s="451"/>
      <c r="DW917" s="451"/>
      <c r="DX917" s="451"/>
      <c r="DY917" s="451"/>
      <c r="DZ917" s="451"/>
      <c r="EA917" s="451"/>
      <c r="EB917" s="451"/>
      <c r="EC917" s="451"/>
      <c r="ED917" s="451"/>
      <c r="EE917" s="451"/>
      <c r="EF917" s="451"/>
      <c r="EG917" s="451"/>
      <c r="EH917" s="451"/>
      <c r="EI917" s="451"/>
      <c r="EJ917" s="451"/>
      <c r="EK917" s="451"/>
      <c r="EL917" s="451"/>
      <c r="EM917" s="451"/>
      <c r="EN917" s="451"/>
      <c r="EO917" s="451"/>
      <c r="EP917" s="451"/>
      <c r="EQ917" s="451"/>
      <c r="ER917" s="451"/>
      <c r="ES917" s="451"/>
      <c r="ET917" s="451"/>
      <c r="EU917" s="451"/>
      <c r="EV917" s="451"/>
      <c r="EW917" s="451"/>
      <c r="EX917" s="451"/>
      <c r="EY917" s="451"/>
      <c r="EZ917" s="451"/>
      <c r="FA917" s="451"/>
      <c r="FB917" s="451"/>
      <c r="FC917" s="451"/>
      <c r="FD917" s="451"/>
      <c r="FE917" s="451"/>
      <c r="FF917" s="451"/>
      <c r="FG917" s="451"/>
      <c r="FH917" s="451"/>
      <c r="FI917" s="451"/>
      <c r="FJ917" s="451"/>
      <c r="FK917" s="451"/>
      <c r="FL917" s="451"/>
      <c r="FM917" s="451"/>
      <c r="FN917" s="451"/>
    </row>
    <row r="918" spans="1:170" ht="15.75" customHeight="1">
      <c r="A918" s="451"/>
      <c r="B918" s="451"/>
      <c r="C918" s="451"/>
      <c r="D918" s="451"/>
      <c r="E918" s="451"/>
      <c r="F918" s="451"/>
      <c r="G918" s="451"/>
      <c r="H918" s="451"/>
      <c r="I918" s="451"/>
      <c r="J918" s="451"/>
      <c r="K918" s="451"/>
      <c r="L918" s="451"/>
      <c r="M918" s="451"/>
      <c r="N918" s="451"/>
      <c r="O918" s="451"/>
      <c r="P918" s="451"/>
      <c r="Q918" s="451"/>
      <c r="R918" s="451"/>
      <c r="S918" s="451"/>
      <c r="T918" s="451"/>
      <c r="U918" s="451"/>
      <c r="V918" s="451"/>
      <c r="W918" s="451"/>
      <c r="X918" s="451"/>
      <c r="Y918" s="451"/>
      <c r="Z918" s="451"/>
      <c r="AA918" s="451"/>
      <c r="AB918" s="451"/>
      <c r="AC918" s="451"/>
      <c r="AD918" s="451"/>
      <c r="AE918" s="451"/>
      <c r="AF918" s="451"/>
      <c r="AG918" s="451"/>
      <c r="AH918" s="451"/>
      <c r="AI918" s="451"/>
      <c r="AJ918" s="451"/>
      <c r="AK918" s="451"/>
      <c r="AL918" s="451"/>
      <c r="AM918" s="451"/>
      <c r="AN918" s="451"/>
      <c r="AO918" s="451"/>
      <c r="AP918" s="451"/>
      <c r="AQ918" s="451"/>
      <c r="AR918" s="451"/>
      <c r="AS918" s="451"/>
      <c r="AT918" s="451"/>
      <c r="AU918" s="451"/>
      <c r="AV918" s="451"/>
      <c r="AW918" s="451"/>
      <c r="AX918" s="451"/>
      <c r="AY918" s="451"/>
      <c r="AZ918" s="451"/>
      <c r="BA918" s="451"/>
      <c r="BB918" s="451"/>
      <c r="BC918" s="451"/>
      <c r="BD918" s="451"/>
      <c r="BE918" s="451"/>
      <c r="BF918" s="451"/>
      <c r="BG918" s="451"/>
      <c r="BH918" s="451"/>
      <c r="BI918" s="451"/>
      <c r="BJ918" s="451"/>
      <c r="BK918" s="451"/>
      <c r="BL918" s="451"/>
      <c r="BM918" s="451"/>
      <c r="BN918" s="451"/>
      <c r="BO918" s="451"/>
      <c r="BP918" s="451"/>
      <c r="BQ918" s="451"/>
      <c r="BR918" s="451"/>
      <c r="BS918" s="451"/>
      <c r="BT918" s="451"/>
      <c r="BU918" s="451"/>
      <c r="BV918" s="451"/>
      <c r="BW918" s="451"/>
      <c r="BX918" s="451"/>
      <c r="BY918" s="451"/>
      <c r="BZ918" s="451"/>
      <c r="CA918" s="451"/>
      <c r="CB918" s="451"/>
      <c r="CC918" s="451"/>
      <c r="CD918" s="451"/>
      <c r="CE918" s="451"/>
      <c r="CF918" s="451"/>
      <c r="CG918" s="451"/>
      <c r="CH918" s="451"/>
      <c r="CI918" s="451"/>
      <c r="CJ918" s="451"/>
      <c r="CK918" s="451"/>
      <c r="CL918" s="451"/>
      <c r="CM918" s="451"/>
      <c r="CN918" s="451"/>
      <c r="CO918" s="451"/>
      <c r="CP918" s="451"/>
      <c r="CQ918" s="451"/>
      <c r="CR918" s="451"/>
      <c r="CS918" s="451"/>
      <c r="CT918" s="451"/>
      <c r="CU918" s="451"/>
      <c r="CV918" s="451"/>
      <c r="CW918" s="451"/>
      <c r="CX918" s="451"/>
      <c r="CY918" s="451"/>
      <c r="CZ918" s="451"/>
      <c r="DA918" s="451"/>
      <c r="DB918" s="451"/>
      <c r="DC918" s="451"/>
      <c r="DD918" s="451"/>
      <c r="DE918" s="451"/>
      <c r="DF918" s="451"/>
      <c r="DG918" s="451"/>
      <c r="DH918" s="451"/>
      <c r="DI918" s="451"/>
      <c r="DJ918" s="451"/>
      <c r="DK918" s="451"/>
      <c r="DL918" s="451"/>
      <c r="DM918" s="451"/>
      <c r="DN918" s="451"/>
      <c r="DO918" s="451"/>
      <c r="DP918" s="451"/>
      <c r="DQ918" s="451"/>
      <c r="DR918" s="451"/>
      <c r="DS918" s="451"/>
      <c r="DT918" s="451"/>
      <c r="DU918" s="451"/>
      <c r="DV918" s="451"/>
      <c r="DW918" s="451"/>
      <c r="DX918" s="451"/>
      <c r="DY918" s="451"/>
      <c r="DZ918" s="451"/>
      <c r="EA918" s="451"/>
      <c r="EB918" s="451"/>
      <c r="EC918" s="451"/>
      <c r="ED918" s="451"/>
      <c r="EE918" s="451"/>
      <c r="EF918" s="451"/>
      <c r="EG918" s="451"/>
      <c r="EH918" s="451"/>
      <c r="EI918" s="451"/>
      <c r="EJ918" s="451"/>
      <c r="EK918" s="451"/>
      <c r="EL918" s="451"/>
      <c r="EM918" s="451"/>
      <c r="EN918" s="451"/>
      <c r="EO918" s="451"/>
      <c r="EP918" s="451"/>
      <c r="EQ918" s="451"/>
      <c r="ER918" s="451"/>
      <c r="ES918" s="451"/>
      <c r="ET918" s="451"/>
      <c r="EU918" s="451"/>
      <c r="EV918" s="451"/>
      <c r="EW918" s="451"/>
      <c r="EX918" s="451"/>
      <c r="EY918" s="451"/>
      <c r="EZ918" s="451"/>
      <c r="FA918" s="451"/>
      <c r="FB918" s="451"/>
      <c r="FC918" s="451"/>
      <c r="FD918" s="451"/>
      <c r="FE918" s="451"/>
      <c r="FF918" s="451"/>
      <c r="FG918" s="451"/>
      <c r="FH918" s="451"/>
      <c r="FI918" s="451"/>
      <c r="FJ918" s="451"/>
      <c r="FK918" s="451"/>
      <c r="FL918" s="451"/>
      <c r="FM918" s="451"/>
      <c r="FN918" s="451"/>
    </row>
    <row r="919" spans="1:170" ht="15.75" customHeight="1">
      <c r="A919" s="451"/>
      <c r="B919" s="451"/>
      <c r="C919" s="451"/>
      <c r="D919" s="451"/>
      <c r="E919" s="451"/>
      <c r="F919" s="451"/>
      <c r="G919" s="451"/>
      <c r="H919" s="451"/>
      <c r="I919" s="451"/>
      <c r="J919" s="451"/>
      <c r="K919" s="451"/>
      <c r="L919" s="451"/>
      <c r="M919" s="451"/>
      <c r="N919" s="451"/>
      <c r="O919" s="451"/>
      <c r="P919" s="451"/>
      <c r="Q919" s="451"/>
      <c r="R919" s="451"/>
      <c r="S919" s="451"/>
      <c r="T919" s="451"/>
      <c r="U919" s="451"/>
      <c r="V919" s="451"/>
      <c r="W919" s="451"/>
      <c r="X919" s="451"/>
      <c r="Y919" s="451"/>
      <c r="Z919" s="451"/>
      <c r="AA919" s="451"/>
      <c r="AB919" s="451"/>
      <c r="AC919" s="451"/>
      <c r="AD919" s="451"/>
      <c r="AE919" s="451"/>
      <c r="AF919" s="451"/>
      <c r="AG919" s="451"/>
      <c r="AH919" s="451"/>
      <c r="AI919" s="451"/>
      <c r="AJ919" s="451"/>
      <c r="AK919" s="451"/>
      <c r="AL919" s="451"/>
      <c r="AM919" s="451"/>
      <c r="AN919" s="451"/>
      <c r="AO919" s="451"/>
      <c r="AP919" s="451"/>
      <c r="AQ919" s="451"/>
      <c r="AR919" s="451"/>
      <c r="AS919" s="451"/>
      <c r="AT919" s="451"/>
      <c r="AU919" s="451"/>
      <c r="AV919" s="451"/>
      <c r="AW919" s="451"/>
      <c r="AX919" s="451"/>
      <c r="AY919" s="451"/>
      <c r="AZ919" s="451"/>
      <c r="BA919" s="451"/>
      <c r="BB919" s="451"/>
      <c r="BC919" s="451"/>
      <c r="BD919" s="451"/>
      <c r="BE919" s="451"/>
      <c r="BF919" s="451"/>
      <c r="BG919" s="451"/>
      <c r="BH919" s="451"/>
      <c r="BI919" s="451"/>
      <c r="BJ919" s="451"/>
      <c r="BK919" s="451"/>
      <c r="BL919" s="451"/>
      <c r="BM919" s="451"/>
      <c r="BN919" s="451"/>
      <c r="BO919" s="451"/>
      <c r="BP919" s="451"/>
      <c r="BQ919" s="451"/>
      <c r="BR919" s="451"/>
      <c r="BS919" s="451"/>
      <c r="BT919" s="451"/>
      <c r="BU919" s="451"/>
      <c r="BV919" s="451"/>
      <c r="BW919" s="451"/>
      <c r="BX919" s="451"/>
      <c r="BY919" s="451"/>
      <c r="BZ919" s="451"/>
      <c r="CA919" s="451"/>
      <c r="CB919" s="451"/>
      <c r="CC919" s="451"/>
      <c r="CD919" s="451"/>
      <c r="CE919" s="451"/>
      <c r="CF919" s="451"/>
      <c r="CG919" s="451"/>
      <c r="CH919" s="451"/>
      <c r="CI919" s="451"/>
      <c r="CJ919" s="451"/>
      <c r="CK919" s="451"/>
      <c r="CL919" s="451"/>
      <c r="CM919" s="451"/>
      <c r="CN919" s="451"/>
      <c r="CO919" s="451"/>
      <c r="CP919" s="451"/>
      <c r="CQ919" s="451"/>
      <c r="CR919" s="451"/>
      <c r="CS919" s="451"/>
      <c r="CT919" s="451"/>
      <c r="CU919" s="451"/>
      <c r="CV919" s="451"/>
      <c r="CW919" s="451"/>
      <c r="CX919" s="451"/>
      <c r="CY919" s="451"/>
      <c r="CZ919" s="451"/>
      <c r="DA919" s="451"/>
      <c r="DB919" s="451"/>
      <c r="DC919" s="451"/>
      <c r="DD919" s="451"/>
      <c r="DE919" s="451"/>
      <c r="DF919" s="451"/>
      <c r="DG919" s="451"/>
      <c r="DH919" s="451"/>
      <c r="DI919" s="451"/>
      <c r="DJ919" s="451"/>
      <c r="DK919" s="451"/>
      <c r="DL919" s="451"/>
      <c r="DM919" s="451"/>
      <c r="DN919" s="451"/>
      <c r="DO919" s="451"/>
      <c r="DP919" s="451"/>
      <c r="DQ919" s="451"/>
      <c r="DR919" s="451"/>
      <c r="DS919" s="451"/>
      <c r="DT919" s="451"/>
      <c r="DU919" s="451"/>
      <c r="DV919" s="451"/>
      <c r="DW919" s="451"/>
      <c r="DX919" s="451"/>
      <c r="DY919" s="451"/>
      <c r="DZ919" s="451"/>
      <c r="EA919" s="451"/>
      <c r="EB919" s="451"/>
      <c r="EC919" s="451"/>
      <c r="ED919" s="451"/>
      <c r="EE919" s="451"/>
      <c r="EF919" s="451"/>
      <c r="EG919" s="451"/>
      <c r="EH919" s="451"/>
      <c r="EI919" s="451"/>
      <c r="EJ919" s="451"/>
      <c r="EK919" s="451"/>
      <c r="EL919" s="451"/>
      <c r="EM919" s="451"/>
      <c r="EN919" s="451"/>
      <c r="EO919" s="451"/>
      <c r="EP919" s="451"/>
      <c r="EQ919" s="451"/>
      <c r="ER919" s="451"/>
      <c r="ES919" s="451"/>
      <c r="ET919" s="451"/>
      <c r="EU919" s="451"/>
      <c r="EV919" s="451"/>
      <c r="EW919" s="451"/>
      <c r="EX919" s="451"/>
      <c r="EY919" s="451"/>
      <c r="EZ919" s="451"/>
      <c r="FA919" s="451"/>
      <c r="FB919" s="451"/>
      <c r="FC919" s="451"/>
      <c r="FD919" s="451"/>
      <c r="FE919" s="451"/>
      <c r="FF919" s="451"/>
      <c r="FG919" s="451"/>
      <c r="FH919" s="451"/>
      <c r="FI919" s="451"/>
      <c r="FJ919" s="451"/>
      <c r="FK919" s="451"/>
      <c r="FL919" s="451"/>
      <c r="FM919" s="451"/>
      <c r="FN919" s="451"/>
    </row>
    <row r="920" spans="1:170" ht="15.75" customHeight="1">
      <c r="A920" s="451"/>
      <c r="B920" s="451"/>
      <c r="C920" s="451"/>
      <c r="D920" s="451"/>
      <c r="E920" s="451"/>
      <c r="F920" s="451"/>
      <c r="G920" s="451"/>
      <c r="H920" s="451"/>
      <c r="I920" s="451"/>
      <c r="J920" s="451"/>
      <c r="K920" s="451"/>
      <c r="L920" s="451"/>
      <c r="M920" s="451"/>
      <c r="N920" s="451"/>
      <c r="O920" s="451"/>
      <c r="P920" s="451"/>
      <c r="Q920" s="451"/>
      <c r="R920" s="451"/>
      <c r="S920" s="451"/>
      <c r="T920" s="451"/>
      <c r="U920" s="451"/>
      <c r="V920" s="451"/>
      <c r="W920" s="451"/>
      <c r="X920" s="451"/>
      <c r="Y920" s="451"/>
      <c r="Z920" s="451"/>
      <c r="AA920" s="451"/>
      <c r="AB920" s="451"/>
      <c r="AC920" s="451"/>
      <c r="AD920" s="451"/>
      <c r="AE920" s="451"/>
      <c r="AF920" s="451"/>
      <c r="AG920" s="451"/>
      <c r="AH920" s="451"/>
      <c r="AI920" s="451"/>
      <c r="AJ920" s="451"/>
      <c r="AK920" s="451"/>
      <c r="AL920" s="451"/>
      <c r="AM920" s="451"/>
      <c r="AN920" s="451"/>
      <c r="AO920" s="451"/>
      <c r="AP920" s="451"/>
      <c r="AQ920" s="451"/>
      <c r="AR920" s="451"/>
      <c r="AS920" s="451"/>
      <c r="AT920" s="451"/>
      <c r="AU920" s="451"/>
      <c r="AV920" s="451"/>
      <c r="AW920" s="451"/>
      <c r="AX920" s="451"/>
      <c r="AY920" s="451"/>
      <c r="AZ920" s="451"/>
      <c r="BA920" s="451"/>
      <c r="BB920" s="451"/>
      <c r="BC920" s="451"/>
      <c r="BD920" s="451"/>
      <c r="BE920" s="451"/>
      <c r="BF920" s="451"/>
      <c r="BG920" s="451"/>
      <c r="BH920" s="451"/>
      <c r="BI920" s="451"/>
      <c r="BJ920" s="451"/>
      <c r="BK920" s="451"/>
      <c r="BL920" s="451"/>
      <c r="BM920" s="451"/>
      <c r="BN920" s="451"/>
      <c r="BO920" s="451"/>
      <c r="BP920" s="451"/>
      <c r="BQ920" s="451"/>
      <c r="BR920" s="451"/>
      <c r="BS920" s="451"/>
      <c r="BT920" s="451"/>
      <c r="BU920" s="451"/>
      <c r="BV920" s="451"/>
      <c r="BW920" s="451"/>
      <c r="BX920" s="451"/>
      <c r="BY920" s="451"/>
      <c r="BZ920" s="451"/>
      <c r="CA920" s="451"/>
      <c r="CB920" s="451"/>
      <c r="CC920" s="451"/>
      <c r="CD920" s="451"/>
      <c r="CE920" s="451"/>
      <c r="CF920" s="451"/>
      <c r="CG920" s="451"/>
      <c r="CH920" s="451"/>
      <c r="CI920" s="451"/>
      <c r="CJ920" s="451"/>
      <c r="CK920" s="451"/>
      <c r="CL920" s="451"/>
      <c r="CM920" s="451"/>
      <c r="CN920" s="451"/>
      <c r="CO920" s="451"/>
      <c r="CP920" s="451"/>
      <c r="CQ920" s="451"/>
      <c r="CR920" s="451"/>
      <c r="CS920" s="451"/>
      <c r="CT920" s="451"/>
      <c r="CU920" s="451"/>
      <c r="CV920" s="451"/>
      <c r="CW920" s="451"/>
      <c r="CX920" s="451"/>
      <c r="CY920" s="451"/>
      <c r="CZ920" s="451"/>
      <c r="DA920" s="451"/>
      <c r="DB920" s="451"/>
      <c r="DC920" s="451"/>
      <c r="DD920" s="451"/>
      <c r="DE920" s="451"/>
      <c r="DF920" s="451"/>
      <c r="DG920" s="451"/>
      <c r="DH920" s="451"/>
      <c r="DI920" s="451"/>
      <c r="DJ920" s="451"/>
      <c r="DK920" s="451"/>
      <c r="DL920" s="451"/>
      <c r="DM920" s="451"/>
      <c r="DN920" s="451"/>
      <c r="DO920" s="451"/>
      <c r="DP920" s="451"/>
      <c r="DQ920" s="451"/>
      <c r="DR920" s="451"/>
      <c r="DS920" s="451"/>
      <c r="DT920" s="451"/>
      <c r="DU920" s="451"/>
      <c r="DV920" s="451"/>
      <c r="DW920" s="451"/>
      <c r="DX920" s="451"/>
      <c r="DY920" s="451"/>
      <c r="DZ920" s="451"/>
      <c r="EA920" s="451"/>
      <c r="EB920" s="451"/>
      <c r="EC920" s="451"/>
      <c r="ED920" s="451"/>
      <c r="EE920" s="451"/>
      <c r="EF920" s="451"/>
      <c r="EG920" s="451"/>
      <c r="EH920" s="451"/>
      <c r="EI920" s="451"/>
      <c r="EJ920" s="451"/>
      <c r="EK920" s="451"/>
      <c r="EL920" s="451"/>
      <c r="EM920" s="451"/>
      <c r="EN920" s="451"/>
      <c r="EO920" s="451"/>
      <c r="EP920" s="451"/>
      <c r="EQ920" s="451"/>
      <c r="ER920" s="451"/>
      <c r="ES920" s="451"/>
      <c r="ET920" s="451"/>
      <c r="EU920" s="451"/>
      <c r="EV920" s="451"/>
      <c r="EW920" s="451"/>
      <c r="EX920" s="451"/>
      <c r="EY920" s="451"/>
      <c r="EZ920" s="451"/>
      <c r="FA920" s="451"/>
      <c r="FB920" s="451"/>
      <c r="FC920" s="451"/>
      <c r="FD920" s="451"/>
      <c r="FE920" s="451"/>
      <c r="FF920" s="451"/>
      <c r="FG920" s="451"/>
      <c r="FH920" s="451"/>
      <c r="FI920" s="451"/>
      <c r="FJ920" s="451"/>
      <c r="FK920" s="451"/>
      <c r="FL920" s="451"/>
      <c r="FM920" s="451"/>
      <c r="FN920" s="451"/>
    </row>
    <row r="921" spans="1:170" ht="15.75" customHeight="1">
      <c r="A921" s="451"/>
      <c r="B921" s="451"/>
      <c r="C921" s="451"/>
      <c r="D921" s="451"/>
      <c r="E921" s="451"/>
      <c r="F921" s="451"/>
      <c r="G921" s="451"/>
      <c r="H921" s="451"/>
      <c r="I921" s="451"/>
      <c r="J921" s="451"/>
      <c r="K921" s="451"/>
      <c r="L921" s="451"/>
      <c r="M921" s="451"/>
      <c r="N921" s="451"/>
      <c r="O921" s="451"/>
      <c r="P921" s="451"/>
      <c r="Q921" s="451"/>
      <c r="R921" s="451"/>
      <c r="S921" s="451"/>
      <c r="T921" s="451"/>
      <c r="U921" s="451"/>
      <c r="V921" s="451"/>
      <c r="W921" s="451"/>
      <c r="X921" s="451"/>
      <c r="Y921" s="451"/>
      <c r="Z921" s="451"/>
      <c r="AA921" s="451"/>
      <c r="AB921" s="451"/>
      <c r="AC921" s="451"/>
      <c r="AD921" s="451"/>
      <c r="AE921" s="451"/>
      <c r="AF921" s="451"/>
      <c r="AG921" s="451"/>
      <c r="AH921" s="451"/>
      <c r="AI921" s="451"/>
      <c r="AJ921" s="451"/>
      <c r="AK921" s="451"/>
      <c r="AL921" s="451"/>
      <c r="AM921" s="451"/>
      <c r="AN921" s="451"/>
      <c r="AO921" s="451"/>
      <c r="AP921" s="451"/>
      <c r="AQ921" s="451"/>
      <c r="AR921" s="451"/>
      <c r="AS921" s="451"/>
      <c r="AT921" s="451"/>
      <c r="AU921" s="451"/>
      <c r="AV921" s="451"/>
      <c r="AW921" s="451"/>
      <c r="AX921" s="451"/>
      <c r="AY921" s="451"/>
      <c r="AZ921" s="451"/>
      <c r="BA921" s="451"/>
      <c r="BB921" s="451"/>
      <c r="BC921" s="451"/>
      <c r="BD921" s="451"/>
      <c r="BE921" s="451"/>
      <c r="BF921" s="451"/>
      <c r="BG921" s="451"/>
      <c r="BH921" s="451"/>
      <c r="BI921" s="451"/>
      <c r="BJ921" s="451"/>
      <c r="BK921" s="451"/>
      <c r="BL921" s="451"/>
      <c r="BM921" s="451"/>
      <c r="BN921" s="451"/>
      <c r="BO921" s="451"/>
      <c r="BP921" s="451"/>
      <c r="BQ921" s="451"/>
      <c r="BR921" s="451"/>
      <c r="BS921" s="451"/>
      <c r="BT921" s="451"/>
      <c r="BU921" s="451"/>
      <c r="BV921" s="451"/>
      <c r="BW921" s="451"/>
      <c r="BX921" s="451"/>
      <c r="BY921" s="451"/>
      <c r="BZ921" s="451"/>
      <c r="CA921" s="451"/>
      <c r="CB921" s="451"/>
      <c r="CC921" s="451"/>
      <c r="CD921" s="451"/>
      <c r="CE921" s="451"/>
      <c r="CF921" s="451"/>
      <c r="CG921" s="451"/>
      <c r="CH921" s="451"/>
      <c r="CI921" s="451"/>
      <c r="CJ921" s="451"/>
      <c r="CK921" s="451"/>
      <c r="CL921" s="451"/>
      <c r="CM921" s="451"/>
      <c r="CN921" s="451"/>
      <c r="CO921" s="451"/>
      <c r="CP921" s="451"/>
      <c r="CQ921" s="451"/>
      <c r="CR921" s="451"/>
      <c r="CS921" s="451"/>
      <c r="CT921" s="451"/>
      <c r="CU921" s="451"/>
      <c r="CV921" s="451"/>
      <c r="CW921" s="451"/>
      <c r="CX921" s="451"/>
      <c r="CY921" s="451"/>
      <c r="CZ921" s="451"/>
      <c r="DA921" s="451"/>
      <c r="DB921" s="451"/>
      <c r="DC921" s="451"/>
      <c r="DD921" s="451"/>
      <c r="DE921" s="451"/>
      <c r="DF921" s="451"/>
      <c r="DG921" s="451"/>
      <c r="DH921" s="451"/>
      <c r="DI921" s="451"/>
      <c r="DJ921" s="451"/>
      <c r="DK921" s="451"/>
      <c r="DL921" s="451"/>
      <c r="DM921" s="451"/>
      <c r="DN921" s="451"/>
      <c r="DO921" s="451"/>
      <c r="DP921" s="451"/>
      <c r="DQ921" s="451"/>
      <c r="DR921" s="451"/>
      <c r="DS921" s="451"/>
      <c r="DT921" s="451"/>
      <c r="DU921" s="451"/>
      <c r="DV921" s="451"/>
      <c r="DW921" s="451"/>
      <c r="DX921" s="451"/>
      <c r="DY921" s="451"/>
      <c r="DZ921" s="451"/>
      <c r="EA921" s="451"/>
      <c r="EB921" s="451"/>
      <c r="EC921" s="451"/>
      <c r="ED921" s="451"/>
      <c r="EE921" s="451"/>
      <c r="EF921" s="451"/>
      <c r="EG921" s="451"/>
      <c r="EH921" s="451"/>
      <c r="EI921" s="451"/>
      <c r="EJ921" s="451"/>
      <c r="EK921" s="451"/>
      <c r="EL921" s="451"/>
      <c r="EM921" s="451"/>
      <c r="EN921" s="451"/>
      <c r="EO921" s="451"/>
      <c r="EP921" s="451"/>
      <c r="EQ921" s="451"/>
      <c r="ER921" s="451"/>
      <c r="ES921" s="451"/>
      <c r="ET921" s="451"/>
      <c r="EU921" s="451"/>
      <c r="EV921" s="451"/>
      <c r="EW921" s="451"/>
      <c r="EX921" s="451"/>
      <c r="EY921" s="451"/>
      <c r="EZ921" s="451"/>
      <c r="FA921" s="451"/>
      <c r="FB921" s="451"/>
      <c r="FC921" s="451"/>
      <c r="FD921" s="451"/>
      <c r="FE921" s="451"/>
      <c r="FF921" s="451"/>
      <c r="FG921" s="451"/>
      <c r="FH921" s="451"/>
      <c r="FI921" s="451"/>
      <c r="FJ921" s="451"/>
      <c r="FK921" s="451"/>
      <c r="FL921" s="451"/>
      <c r="FM921" s="451"/>
      <c r="FN921" s="451"/>
    </row>
    <row r="922" spans="1:170" ht="15.75" customHeight="1">
      <c r="A922" s="451"/>
      <c r="B922" s="451"/>
      <c r="C922" s="451"/>
      <c r="D922" s="451"/>
      <c r="E922" s="451"/>
      <c r="F922" s="451"/>
      <c r="G922" s="451"/>
      <c r="H922" s="451"/>
      <c r="I922" s="451"/>
      <c r="J922" s="451"/>
      <c r="K922" s="451"/>
      <c r="L922" s="451"/>
      <c r="M922" s="451"/>
      <c r="N922" s="451"/>
      <c r="O922" s="451"/>
      <c r="P922" s="451"/>
      <c r="Q922" s="451"/>
      <c r="R922" s="451"/>
      <c r="S922" s="451"/>
      <c r="T922" s="451"/>
      <c r="U922" s="451"/>
      <c r="V922" s="451"/>
      <c r="W922" s="451"/>
      <c r="X922" s="451"/>
      <c r="Y922" s="451"/>
      <c r="Z922" s="451"/>
      <c r="AA922" s="451"/>
      <c r="AB922" s="451"/>
      <c r="AC922" s="451"/>
      <c r="AD922" s="451"/>
      <c r="AE922" s="451"/>
      <c r="AF922" s="451"/>
      <c r="AG922" s="451"/>
      <c r="AH922" s="451"/>
      <c r="AI922" s="451"/>
      <c r="AJ922" s="451"/>
      <c r="AK922" s="451"/>
      <c r="AL922" s="451"/>
      <c r="AM922" s="451"/>
      <c r="AN922" s="451"/>
      <c r="AO922" s="451"/>
      <c r="AP922" s="451"/>
      <c r="AQ922" s="451"/>
      <c r="AR922" s="451"/>
      <c r="AS922" s="451"/>
      <c r="AT922" s="451"/>
      <c r="AU922" s="451"/>
      <c r="AV922" s="451"/>
      <c r="AW922" s="451"/>
      <c r="AX922" s="451"/>
      <c r="AY922" s="451"/>
      <c r="AZ922" s="451"/>
      <c r="BA922" s="451"/>
      <c r="BB922" s="451"/>
      <c r="BC922" s="451"/>
      <c r="BD922" s="451"/>
      <c r="BE922" s="451"/>
      <c r="BF922" s="451"/>
      <c r="BG922" s="451"/>
      <c r="BH922" s="451"/>
      <c r="BI922" s="451"/>
      <c r="BJ922" s="451"/>
      <c r="BK922" s="451"/>
      <c r="BL922" s="451"/>
      <c r="BM922" s="451"/>
      <c r="BN922" s="451"/>
      <c r="BO922" s="451"/>
      <c r="BP922" s="451"/>
      <c r="BQ922" s="451"/>
      <c r="BR922" s="451"/>
      <c r="BS922" s="451"/>
      <c r="BT922" s="451"/>
      <c r="BU922" s="451"/>
      <c r="BV922" s="451"/>
      <c r="BW922" s="451"/>
      <c r="BX922" s="451"/>
      <c r="BY922" s="451"/>
      <c r="BZ922" s="451"/>
      <c r="CA922" s="451"/>
      <c r="CB922" s="451"/>
      <c r="CC922" s="451"/>
      <c r="CD922" s="451"/>
      <c r="CE922" s="451"/>
      <c r="CF922" s="451"/>
      <c r="CG922" s="451"/>
      <c r="CH922" s="451"/>
      <c r="CI922" s="451"/>
      <c r="CJ922" s="451"/>
      <c r="CK922" s="451"/>
      <c r="CL922" s="451"/>
      <c r="CM922" s="451"/>
      <c r="CN922" s="451"/>
      <c r="CO922" s="451"/>
      <c r="CP922" s="451"/>
      <c r="CQ922" s="451"/>
      <c r="CR922" s="451"/>
      <c r="CS922" s="451"/>
      <c r="CT922" s="451"/>
      <c r="CU922" s="451"/>
      <c r="CV922" s="451"/>
      <c r="CW922" s="451"/>
      <c r="CX922" s="451"/>
      <c r="CY922" s="451"/>
      <c r="CZ922" s="451"/>
      <c r="DA922" s="451"/>
      <c r="DB922" s="451"/>
      <c r="DC922" s="451"/>
      <c r="DD922" s="451"/>
      <c r="DE922" s="451"/>
      <c r="DF922" s="451"/>
      <c r="DG922" s="451"/>
      <c r="DH922" s="451"/>
      <c r="DI922" s="451"/>
      <c r="DJ922" s="451"/>
      <c r="DK922" s="451"/>
      <c r="DL922" s="451"/>
      <c r="DM922" s="451"/>
      <c r="DN922" s="451"/>
      <c r="DO922" s="451"/>
      <c r="DP922" s="451"/>
      <c r="DQ922" s="451"/>
      <c r="DR922" s="451"/>
      <c r="DS922" s="451"/>
      <c r="DT922" s="451"/>
      <c r="DU922" s="451"/>
      <c r="DV922" s="451"/>
      <c r="DW922" s="451"/>
      <c r="DX922" s="451"/>
      <c r="DY922" s="451"/>
      <c r="DZ922" s="451"/>
      <c r="EA922" s="451"/>
      <c r="EB922" s="451"/>
      <c r="EC922" s="451"/>
      <c r="ED922" s="451"/>
      <c r="EE922" s="451"/>
      <c r="EF922" s="451"/>
      <c r="EG922" s="451"/>
      <c r="EH922" s="451"/>
      <c r="EI922" s="451"/>
      <c r="EJ922" s="451"/>
      <c r="EK922" s="451"/>
      <c r="EL922" s="451"/>
      <c r="EM922" s="451"/>
      <c r="EN922" s="451"/>
      <c r="EO922" s="451"/>
      <c r="EP922" s="451"/>
      <c r="EQ922" s="451"/>
      <c r="ER922" s="451"/>
      <c r="ES922" s="451"/>
      <c r="ET922" s="451"/>
      <c r="EU922" s="451"/>
      <c r="EV922" s="451"/>
      <c r="EW922" s="451"/>
      <c r="EX922" s="451"/>
      <c r="EY922" s="451"/>
      <c r="EZ922" s="451"/>
      <c r="FA922" s="451"/>
      <c r="FB922" s="451"/>
      <c r="FC922" s="451"/>
      <c r="FD922" s="451"/>
      <c r="FE922" s="451"/>
      <c r="FF922" s="451"/>
      <c r="FG922" s="451"/>
      <c r="FH922" s="451"/>
      <c r="FI922" s="451"/>
      <c r="FJ922" s="451"/>
      <c r="FK922" s="451"/>
      <c r="FL922" s="451"/>
      <c r="FM922" s="451"/>
      <c r="FN922" s="451"/>
    </row>
    <row r="923" spans="1:170" ht="15.75" customHeight="1">
      <c r="A923" s="451"/>
      <c r="B923" s="451"/>
      <c r="C923" s="451"/>
      <c r="D923" s="451"/>
      <c r="E923" s="451"/>
      <c r="F923" s="451"/>
      <c r="G923" s="451"/>
      <c r="H923" s="451"/>
      <c r="I923" s="451"/>
      <c r="J923" s="451"/>
      <c r="K923" s="451"/>
      <c r="L923" s="451"/>
      <c r="M923" s="451"/>
      <c r="N923" s="451"/>
      <c r="O923" s="451"/>
      <c r="P923" s="451"/>
      <c r="Q923" s="451"/>
      <c r="R923" s="451"/>
      <c r="S923" s="451"/>
      <c r="T923" s="451"/>
      <c r="U923" s="451"/>
      <c r="V923" s="451"/>
      <c r="W923" s="451"/>
      <c r="X923" s="451"/>
      <c r="Y923" s="451"/>
      <c r="Z923" s="451"/>
      <c r="AA923" s="451"/>
      <c r="AB923" s="451"/>
      <c r="AC923" s="451"/>
      <c r="AD923" s="451"/>
      <c r="AE923" s="451"/>
      <c r="AF923" s="451"/>
      <c r="AG923" s="451"/>
      <c r="AH923" s="451"/>
      <c r="AI923" s="451"/>
      <c r="AJ923" s="451"/>
      <c r="AK923" s="451"/>
      <c r="AL923" s="451"/>
      <c r="AM923" s="451"/>
      <c r="AN923" s="451"/>
      <c r="AO923" s="451"/>
      <c r="AP923" s="451"/>
      <c r="AQ923" s="451"/>
      <c r="AR923" s="451"/>
      <c r="AS923" s="451"/>
      <c r="AT923" s="451"/>
      <c r="AU923" s="451"/>
      <c r="AV923" s="451"/>
      <c r="AW923" s="451"/>
      <c r="AX923" s="451"/>
      <c r="AY923" s="451"/>
      <c r="AZ923" s="451"/>
      <c r="BA923" s="451"/>
      <c r="BB923" s="451"/>
      <c r="BC923" s="451"/>
      <c r="BD923" s="451"/>
      <c r="BE923" s="451"/>
      <c r="BF923" s="451"/>
      <c r="BG923" s="451"/>
      <c r="BH923" s="451"/>
      <c r="BI923" s="451"/>
      <c r="BJ923" s="451"/>
      <c r="BK923" s="451"/>
      <c r="BL923" s="451"/>
      <c r="BM923" s="451"/>
      <c r="BN923" s="451"/>
      <c r="BO923" s="451"/>
      <c r="BP923" s="451"/>
      <c r="BQ923" s="451"/>
      <c r="BR923" s="451"/>
      <c r="BS923" s="451"/>
      <c r="BT923" s="451"/>
      <c r="BU923" s="451"/>
      <c r="BV923" s="451"/>
      <c r="BW923" s="451"/>
      <c r="BX923" s="451"/>
      <c r="BY923" s="451"/>
      <c r="BZ923" s="451"/>
      <c r="CA923" s="451"/>
      <c r="CB923" s="451"/>
      <c r="CC923" s="451"/>
      <c r="CD923" s="451"/>
      <c r="CE923" s="451"/>
      <c r="CF923" s="451"/>
      <c r="CG923" s="451"/>
      <c r="CH923" s="451"/>
      <c r="CI923" s="451"/>
      <c r="CJ923" s="451"/>
      <c r="CK923" s="451"/>
      <c r="CL923" s="451"/>
      <c r="CM923" s="451"/>
      <c r="CN923" s="451"/>
      <c r="CO923" s="451"/>
      <c r="CP923" s="451"/>
      <c r="CQ923" s="451"/>
      <c r="CR923" s="451"/>
      <c r="CS923" s="451"/>
      <c r="CT923" s="451"/>
      <c r="CU923" s="451"/>
      <c r="CV923" s="451"/>
      <c r="CW923" s="451"/>
      <c r="CX923" s="451"/>
      <c r="CY923" s="451"/>
      <c r="CZ923" s="451"/>
      <c r="DA923" s="451"/>
      <c r="DB923" s="451"/>
      <c r="DC923" s="451"/>
      <c r="DD923" s="451"/>
      <c r="DE923" s="451"/>
      <c r="DF923" s="451"/>
      <c r="DG923" s="451"/>
      <c r="DH923" s="451"/>
      <c r="DI923" s="451"/>
      <c r="DJ923" s="451"/>
      <c r="DK923" s="451"/>
      <c r="DL923" s="451"/>
      <c r="DM923" s="451"/>
      <c r="DN923" s="451"/>
      <c r="DO923" s="451"/>
      <c r="DP923" s="451"/>
      <c r="DQ923" s="451"/>
      <c r="DR923" s="451"/>
      <c r="DS923" s="451"/>
      <c r="DT923" s="451"/>
      <c r="DU923" s="451"/>
      <c r="DV923" s="451"/>
      <c r="DW923" s="451"/>
      <c r="DX923" s="451"/>
      <c r="DY923" s="451"/>
      <c r="DZ923" s="451"/>
      <c r="EA923" s="451"/>
      <c r="EB923" s="451"/>
      <c r="EC923" s="451"/>
      <c r="ED923" s="451"/>
      <c r="EE923" s="451"/>
      <c r="EF923" s="451"/>
      <c r="EG923" s="451"/>
      <c r="EH923" s="451"/>
      <c r="EI923" s="451"/>
      <c r="EJ923" s="451"/>
      <c r="EK923" s="451"/>
      <c r="EL923" s="451"/>
      <c r="EM923" s="451"/>
      <c r="EN923" s="451"/>
      <c r="EO923" s="451"/>
      <c r="EP923" s="451"/>
      <c r="EQ923" s="451"/>
      <c r="ER923" s="451"/>
      <c r="ES923" s="451"/>
      <c r="ET923" s="451"/>
      <c r="EU923" s="451"/>
      <c r="EV923" s="451"/>
      <c r="EW923" s="451"/>
      <c r="EX923" s="451"/>
      <c r="EY923" s="451"/>
      <c r="EZ923" s="451"/>
      <c r="FA923" s="451"/>
      <c r="FB923" s="451"/>
      <c r="FC923" s="451"/>
      <c r="FD923" s="451"/>
      <c r="FE923" s="451"/>
      <c r="FF923" s="451"/>
      <c r="FG923" s="451"/>
      <c r="FH923" s="451"/>
      <c r="FI923" s="451"/>
      <c r="FJ923" s="451"/>
      <c r="FK923" s="451"/>
      <c r="FL923" s="451"/>
      <c r="FM923" s="451"/>
      <c r="FN923" s="451"/>
    </row>
    <row r="924" spans="1:170" ht="15.75" customHeight="1">
      <c r="A924" s="451"/>
      <c r="B924" s="451"/>
      <c r="C924" s="451"/>
      <c r="D924" s="451"/>
      <c r="E924" s="451"/>
      <c r="F924" s="451"/>
      <c r="G924" s="451"/>
      <c r="H924" s="451"/>
      <c r="I924" s="451"/>
      <c r="J924" s="451"/>
      <c r="K924" s="451"/>
      <c r="L924" s="451"/>
      <c r="M924" s="451"/>
      <c r="N924" s="451"/>
      <c r="O924" s="451"/>
      <c r="P924" s="451"/>
      <c r="Q924" s="451"/>
      <c r="R924" s="451"/>
      <c r="S924" s="451"/>
      <c r="T924" s="451"/>
      <c r="U924" s="451"/>
      <c r="V924" s="451"/>
      <c r="W924" s="451"/>
      <c r="X924" s="451"/>
      <c r="Y924" s="451"/>
      <c r="Z924" s="451"/>
      <c r="AA924" s="451"/>
      <c r="AB924" s="451"/>
      <c r="AC924" s="451"/>
      <c r="AD924" s="451"/>
      <c r="AE924" s="451"/>
      <c r="AF924" s="451"/>
      <c r="AG924" s="451"/>
      <c r="AH924" s="451"/>
      <c r="AI924" s="451"/>
      <c r="AJ924" s="451"/>
      <c r="AK924" s="451"/>
      <c r="AL924" s="451"/>
      <c r="AM924" s="451"/>
      <c r="AN924" s="451"/>
      <c r="AO924" s="451"/>
      <c r="AP924" s="451"/>
      <c r="AQ924" s="451"/>
      <c r="AR924" s="451"/>
      <c r="AS924" s="451"/>
      <c r="AT924" s="451"/>
      <c r="AU924" s="451"/>
      <c r="AV924" s="451"/>
      <c r="AW924" s="451"/>
      <c r="AX924" s="451"/>
      <c r="AY924" s="451"/>
      <c r="AZ924" s="451"/>
      <c r="BA924" s="451"/>
      <c r="BB924" s="451"/>
      <c r="BC924" s="451"/>
      <c r="BD924" s="451"/>
      <c r="BE924" s="451"/>
      <c r="BF924" s="451"/>
      <c r="BG924" s="451"/>
      <c r="BH924" s="451"/>
      <c r="BI924" s="451"/>
      <c r="BJ924" s="451"/>
      <c r="BK924" s="451"/>
      <c r="BL924" s="451"/>
      <c r="BM924" s="451"/>
      <c r="BN924" s="451"/>
      <c r="BO924" s="451"/>
      <c r="BP924" s="451"/>
      <c r="BQ924" s="451"/>
      <c r="BR924" s="451"/>
      <c r="BS924" s="451"/>
      <c r="BT924" s="451"/>
      <c r="BU924" s="451"/>
      <c r="BV924" s="451"/>
      <c r="BW924" s="451"/>
      <c r="BX924" s="451"/>
      <c r="BY924" s="451"/>
      <c r="BZ924" s="451"/>
      <c r="CA924" s="451"/>
      <c r="CB924" s="451"/>
      <c r="CC924" s="451"/>
      <c r="CD924" s="451"/>
      <c r="CE924" s="451"/>
      <c r="CF924" s="451"/>
      <c r="CG924" s="451"/>
      <c r="CH924" s="451"/>
      <c r="CI924" s="451"/>
      <c r="CJ924" s="451"/>
      <c r="CK924" s="451"/>
      <c r="CL924" s="451"/>
      <c r="CM924" s="451"/>
      <c r="CN924" s="451"/>
      <c r="CO924" s="451"/>
      <c r="CP924" s="451"/>
      <c r="CQ924" s="451"/>
      <c r="CR924" s="451"/>
      <c r="CS924" s="451"/>
      <c r="CT924" s="451"/>
      <c r="CU924" s="451"/>
      <c r="CV924" s="451"/>
      <c r="CW924" s="451"/>
      <c r="CX924" s="451"/>
      <c r="CY924" s="451"/>
      <c r="CZ924" s="451"/>
      <c r="DA924" s="451"/>
      <c r="DB924" s="451"/>
      <c r="DC924" s="451"/>
      <c r="DD924" s="451"/>
      <c r="DE924" s="451"/>
      <c r="DF924" s="451"/>
      <c r="DG924" s="451"/>
      <c r="DH924" s="451"/>
      <c r="DI924" s="451"/>
      <c r="DJ924" s="451"/>
      <c r="DK924" s="451"/>
      <c r="DL924" s="451"/>
      <c r="DM924" s="451"/>
      <c r="DN924" s="451"/>
      <c r="DO924" s="451"/>
      <c r="DP924" s="451"/>
      <c r="DQ924" s="451"/>
      <c r="DR924" s="451"/>
      <c r="DS924" s="451"/>
      <c r="DT924" s="451"/>
      <c r="DU924" s="451"/>
      <c r="DV924" s="451"/>
      <c r="DW924" s="451"/>
      <c r="DX924" s="451"/>
      <c r="DY924" s="451"/>
      <c r="DZ924" s="451"/>
      <c r="EA924" s="451"/>
      <c r="EB924" s="451"/>
      <c r="EC924" s="451"/>
      <c r="ED924" s="451"/>
      <c r="EE924" s="451"/>
      <c r="EF924" s="451"/>
      <c r="EG924" s="451"/>
      <c r="EH924" s="451"/>
      <c r="EI924" s="451"/>
      <c r="EJ924" s="451"/>
      <c r="EK924" s="451"/>
      <c r="EL924" s="451"/>
      <c r="EM924" s="451"/>
      <c r="EN924" s="451"/>
      <c r="EO924" s="451"/>
      <c r="EP924" s="451"/>
      <c r="EQ924" s="451"/>
      <c r="ER924" s="451"/>
      <c r="ES924" s="451"/>
      <c r="ET924" s="451"/>
      <c r="EU924" s="451"/>
      <c r="EV924" s="451"/>
      <c r="EW924" s="451"/>
      <c r="EX924" s="451"/>
      <c r="EY924" s="451"/>
      <c r="EZ924" s="451"/>
      <c r="FA924" s="451"/>
      <c r="FB924" s="451"/>
      <c r="FC924" s="451"/>
      <c r="FD924" s="451"/>
      <c r="FE924" s="451"/>
      <c r="FF924" s="451"/>
      <c r="FG924" s="451"/>
      <c r="FH924" s="451"/>
      <c r="FI924" s="451"/>
      <c r="FJ924" s="451"/>
      <c r="FK924" s="451"/>
      <c r="FL924" s="451"/>
      <c r="FM924" s="451"/>
      <c r="FN924" s="451"/>
    </row>
    <row r="925" spans="1:170" ht="15.75" customHeight="1">
      <c r="A925" s="451"/>
      <c r="B925" s="451"/>
      <c r="C925" s="451"/>
      <c r="D925" s="451"/>
      <c r="E925" s="451"/>
      <c r="F925" s="451"/>
      <c r="G925" s="451"/>
      <c r="H925" s="451"/>
      <c r="I925" s="451"/>
      <c r="J925" s="451"/>
      <c r="K925" s="451"/>
      <c r="L925" s="451"/>
      <c r="M925" s="451"/>
      <c r="N925" s="451"/>
      <c r="O925" s="451"/>
      <c r="P925" s="451"/>
      <c r="Q925" s="451"/>
      <c r="R925" s="451"/>
      <c r="S925" s="451"/>
      <c r="T925" s="451"/>
      <c r="U925" s="451"/>
      <c r="V925" s="451"/>
      <c r="W925" s="451"/>
      <c r="X925" s="451"/>
      <c r="Y925" s="451"/>
      <c r="Z925" s="451"/>
      <c r="AA925" s="451"/>
      <c r="AB925" s="451"/>
      <c r="AC925" s="451"/>
      <c r="AD925" s="451"/>
      <c r="AE925" s="451"/>
      <c r="AF925" s="451"/>
      <c r="AG925" s="451"/>
      <c r="AH925" s="451"/>
      <c r="AI925" s="451"/>
      <c r="AJ925" s="451"/>
      <c r="AK925" s="451"/>
      <c r="AL925" s="451"/>
      <c r="AM925" s="451"/>
      <c r="AN925" s="451"/>
      <c r="AO925" s="451"/>
      <c r="AP925" s="451"/>
      <c r="AQ925" s="451"/>
      <c r="AR925" s="451"/>
      <c r="AS925" s="451"/>
      <c r="AT925" s="451"/>
      <c r="AU925" s="451"/>
      <c r="AV925" s="451"/>
      <c r="AW925" s="451"/>
      <c r="AX925" s="451"/>
      <c r="AY925" s="451"/>
      <c r="AZ925" s="451"/>
      <c r="BA925" s="451"/>
      <c r="BB925" s="451"/>
      <c r="BC925" s="451"/>
      <c r="BD925" s="451"/>
      <c r="BE925" s="451"/>
      <c r="BF925" s="451"/>
      <c r="BG925" s="451"/>
      <c r="BH925" s="451"/>
      <c r="BI925" s="451"/>
      <c r="BJ925" s="451"/>
      <c r="BK925" s="451"/>
      <c r="BL925" s="451"/>
      <c r="BM925" s="451"/>
      <c r="BN925" s="451"/>
      <c r="BO925" s="451"/>
      <c r="BP925" s="451"/>
      <c r="BQ925" s="451"/>
      <c r="BR925" s="451"/>
      <c r="BS925" s="451"/>
      <c r="BT925" s="451"/>
      <c r="BU925" s="451"/>
      <c r="BV925" s="451"/>
      <c r="BW925" s="451"/>
      <c r="BX925" s="451"/>
      <c r="BY925" s="451"/>
      <c r="BZ925" s="451"/>
      <c r="CA925" s="451"/>
      <c r="CB925" s="451"/>
      <c r="CC925" s="451"/>
      <c r="CD925" s="451"/>
      <c r="CE925" s="451"/>
      <c r="CF925" s="451"/>
      <c r="CG925" s="451"/>
      <c r="CH925" s="451"/>
      <c r="CI925" s="451"/>
      <c r="CJ925" s="451"/>
      <c r="CK925" s="451"/>
      <c r="CL925" s="451"/>
      <c r="CM925" s="451"/>
      <c r="CN925" s="451"/>
      <c r="CO925" s="451"/>
      <c r="CP925" s="451"/>
      <c r="CQ925" s="451"/>
      <c r="CR925" s="451"/>
      <c r="CS925" s="451"/>
      <c r="CT925" s="451"/>
      <c r="CU925" s="451"/>
      <c r="CV925" s="451"/>
      <c r="CW925" s="451"/>
      <c r="CX925" s="451"/>
      <c r="CY925" s="451"/>
      <c r="CZ925" s="451"/>
      <c r="DA925" s="451"/>
      <c r="DB925" s="451"/>
      <c r="DC925" s="451"/>
      <c r="DD925" s="451"/>
      <c r="DE925" s="451"/>
      <c r="DF925" s="451"/>
      <c r="DG925" s="451"/>
      <c r="DH925" s="451"/>
      <c r="DI925" s="451"/>
      <c r="DJ925" s="451"/>
      <c r="DK925" s="451"/>
      <c r="DL925" s="451"/>
      <c r="DM925" s="451"/>
      <c r="DN925" s="451"/>
      <c r="DO925" s="451"/>
      <c r="DP925" s="451"/>
      <c r="DQ925" s="451"/>
      <c r="DR925" s="451"/>
      <c r="DS925" s="451"/>
      <c r="DT925" s="451"/>
      <c r="DU925" s="451"/>
      <c r="DV925" s="451"/>
      <c r="DW925" s="451"/>
      <c r="DX925" s="451"/>
      <c r="DY925" s="451"/>
      <c r="DZ925" s="451"/>
      <c r="EA925" s="451"/>
      <c r="EB925" s="451"/>
      <c r="EC925" s="451"/>
      <c r="ED925" s="451"/>
      <c r="EE925" s="451"/>
      <c r="EF925" s="451"/>
      <c r="EG925" s="451"/>
      <c r="EH925" s="451"/>
      <c r="EI925" s="451"/>
      <c r="EJ925" s="451"/>
      <c r="EK925" s="451"/>
      <c r="EL925" s="451"/>
      <c r="EM925" s="451"/>
      <c r="EN925" s="451"/>
      <c r="EO925" s="451"/>
      <c r="EP925" s="451"/>
      <c r="EQ925" s="451"/>
      <c r="ER925" s="451"/>
      <c r="ES925" s="451"/>
      <c r="ET925" s="451"/>
      <c r="EU925" s="451"/>
      <c r="EV925" s="451"/>
      <c r="EW925" s="451"/>
      <c r="EX925" s="451"/>
      <c r="EY925" s="451"/>
      <c r="EZ925" s="451"/>
      <c r="FA925" s="451"/>
      <c r="FB925" s="451"/>
      <c r="FC925" s="451"/>
      <c r="FD925" s="451"/>
      <c r="FE925" s="451"/>
      <c r="FF925" s="451"/>
      <c r="FG925" s="451"/>
      <c r="FH925" s="451"/>
      <c r="FI925" s="451"/>
      <c r="FJ925" s="451"/>
      <c r="FK925" s="451"/>
      <c r="FL925" s="451"/>
      <c r="FM925" s="451"/>
      <c r="FN925" s="451"/>
    </row>
    <row r="926" spans="1:170" ht="15.75" customHeight="1">
      <c r="A926" s="451"/>
      <c r="B926" s="451"/>
      <c r="C926" s="451"/>
      <c r="D926" s="451"/>
      <c r="E926" s="451"/>
      <c r="F926" s="451"/>
      <c r="G926" s="451"/>
      <c r="H926" s="451"/>
      <c r="I926" s="451"/>
      <c r="J926" s="451"/>
      <c r="K926" s="451"/>
      <c r="L926" s="451"/>
      <c r="M926" s="451"/>
      <c r="N926" s="451"/>
      <c r="O926" s="451"/>
      <c r="P926" s="451"/>
      <c r="Q926" s="451"/>
      <c r="R926" s="451"/>
      <c r="S926" s="451"/>
      <c r="T926" s="451"/>
      <c r="U926" s="451"/>
      <c r="V926" s="451"/>
      <c r="W926" s="451"/>
      <c r="X926" s="451"/>
      <c r="Y926" s="451"/>
      <c r="Z926" s="451"/>
      <c r="AA926" s="451"/>
      <c r="AB926" s="451"/>
      <c r="AC926" s="451"/>
      <c r="AD926" s="451"/>
      <c r="AE926" s="451"/>
      <c r="AF926" s="451"/>
      <c r="AG926" s="451"/>
      <c r="AH926" s="451"/>
      <c r="AI926" s="451"/>
      <c r="AJ926" s="451"/>
      <c r="AK926" s="451"/>
      <c r="AL926" s="451"/>
      <c r="AM926" s="451"/>
      <c r="AN926" s="451"/>
      <c r="AO926" s="451"/>
      <c r="AP926" s="451"/>
      <c r="AQ926" s="451"/>
      <c r="AR926" s="451"/>
      <c r="AS926" s="451"/>
      <c r="AT926" s="451"/>
      <c r="AU926" s="451"/>
      <c r="AV926" s="451"/>
      <c r="AW926" s="451"/>
      <c r="AX926" s="451"/>
      <c r="AY926" s="451"/>
      <c r="AZ926" s="451"/>
      <c r="BA926" s="451"/>
      <c r="BB926" s="451"/>
      <c r="BC926" s="451"/>
      <c r="BD926" s="451"/>
      <c r="BE926" s="451"/>
      <c r="BF926" s="451"/>
      <c r="BG926" s="451"/>
      <c r="BH926" s="451"/>
      <c r="BI926" s="451"/>
      <c r="BJ926" s="451"/>
      <c r="BK926" s="451"/>
      <c r="BL926" s="451"/>
      <c r="BM926" s="451"/>
      <c r="BN926" s="451"/>
      <c r="BO926" s="451"/>
      <c r="BP926" s="451"/>
      <c r="BQ926" s="451"/>
      <c r="BR926" s="451"/>
      <c r="BS926" s="451"/>
      <c r="BT926" s="451"/>
      <c r="BU926" s="451"/>
      <c r="BV926" s="451"/>
      <c r="BW926" s="451"/>
      <c r="BX926" s="451"/>
      <c r="BY926" s="451"/>
      <c r="BZ926" s="451"/>
      <c r="CA926" s="451"/>
      <c r="CB926" s="451"/>
      <c r="CC926" s="451"/>
      <c r="CD926" s="451"/>
      <c r="CE926" s="451"/>
      <c r="CF926" s="451"/>
      <c r="CG926" s="451"/>
      <c r="CH926" s="451"/>
      <c r="CI926" s="451"/>
      <c r="CJ926" s="451"/>
      <c r="CK926" s="451"/>
      <c r="CL926" s="451"/>
      <c r="CM926" s="451"/>
      <c r="CN926" s="451"/>
      <c r="CO926" s="451"/>
      <c r="CP926" s="451"/>
      <c r="CQ926" s="451"/>
      <c r="CR926" s="451"/>
      <c r="CS926" s="451"/>
      <c r="CT926" s="451"/>
      <c r="CU926" s="451"/>
      <c r="CV926" s="451"/>
      <c r="CW926" s="451"/>
      <c r="CX926" s="451"/>
      <c r="CY926" s="451"/>
      <c r="CZ926" s="451"/>
      <c r="DA926" s="451"/>
      <c r="DB926" s="451"/>
      <c r="DC926" s="451"/>
      <c r="DD926" s="451"/>
      <c r="DE926" s="451"/>
      <c r="DF926" s="451"/>
      <c r="DG926" s="451"/>
      <c r="DH926" s="451"/>
      <c r="DI926" s="451"/>
      <c r="DJ926" s="451"/>
      <c r="DK926" s="451"/>
      <c r="DL926" s="451"/>
      <c r="DM926" s="451"/>
      <c r="DN926" s="451"/>
      <c r="DO926" s="451"/>
      <c r="DP926" s="451"/>
      <c r="DQ926" s="451"/>
      <c r="DR926" s="451"/>
      <c r="DS926" s="451"/>
      <c r="DT926" s="451"/>
      <c r="DU926" s="451"/>
      <c r="DV926" s="451"/>
      <c r="DW926" s="451"/>
      <c r="DX926" s="451"/>
      <c r="DY926" s="451"/>
      <c r="DZ926" s="451"/>
      <c r="EA926" s="451"/>
      <c r="EB926" s="451"/>
      <c r="EC926" s="451"/>
      <c r="ED926" s="451"/>
      <c r="EE926" s="451"/>
      <c r="EF926" s="451"/>
      <c r="EG926" s="451"/>
      <c r="EH926" s="451"/>
      <c r="EI926" s="451"/>
      <c r="EJ926" s="451"/>
      <c r="EK926" s="451"/>
      <c r="EL926" s="451"/>
      <c r="EM926" s="451"/>
      <c r="EN926" s="451"/>
      <c r="EO926" s="451"/>
      <c r="EP926" s="451"/>
      <c r="EQ926" s="451"/>
      <c r="ER926" s="451"/>
      <c r="ES926" s="451"/>
      <c r="ET926" s="451"/>
      <c r="EU926" s="451"/>
      <c r="EV926" s="451"/>
      <c r="EW926" s="451"/>
      <c r="EX926" s="451"/>
      <c r="EY926" s="451"/>
      <c r="EZ926" s="451"/>
      <c r="FA926" s="451"/>
      <c r="FB926" s="451"/>
      <c r="FC926" s="451"/>
      <c r="FD926" s="451"/>
      <c r="FE926" s="451"/>
      <c r="FF926" s="451"/>
      <c r="FG926" s="451"/>
      <c r="FH926" s="451"/>
      <c r="FI926" s="451"/>
      <c r="FJ926" s="451"/>
      <c r="FK926" s="451"/>
      <c r="FL926" s="451"/>
      <c r="FM926" s="451"/>
      <c r="FN926" s="451"/>
    </row>
    <row r="927" spans="1:170" ht="15.75" customHeight="1">
      <c r="A927" s="451"/>
      <c r="B927" s="451"/>
      <c r="C927" s="451"/>
      <c r="D927" s="451"/>
      <c r="E927" s="451"/>
      <c r="F927" s="451"/>
      <c r="G927" s="451"/>
      <c r="H927" s="451"/>
      <c r="I927" s="451"/>
      <c r="J927" s="451"/>
      <c r="K927" s="451"/>
      <c r="L927" s="451"/>
      <c r="M927" s="451"/>
      <c r="N927" s="451"/>
      <c r="O927" s="451"/>
      <c r="P927" s="451"/>
      <c r="Q927" s="451"/>
      <c r="R927" s="451"/>
      <c r="S927" s="451"/>
      <c r="T927" s="451"/>
      <c r="U927" s="451"/>
      <c r="V927" s="451"/>
      <c r="W927" s="451"/>
      <c r="X927" s="451"/>
      <c r="Y927" s="451"/>
      <c r="Z927" s="451"/>
      <c r="AA927" s="451"/>
      <c r="AB927" s="451"/>
      <c r="AC927" s="451"/>
      <c r="AD927" s="451"/>
      <c r="AE927" s="451"/>
      <c r="AF927" s="451"/>
      <c r="AG927" s="451"/>
      <c r="AH927" s="451"/>
      <c r="AI927" s="451"/>
      <c r="AJ927" s="451"/>
      <c r="AK927" s="451"/>
      <c r="AL927" s="451"/>
      <c r="AM927" s="451"/>
      <c r="AN927" s="451"/>
      <c r="AO927" s="451"/>
      <c r="AP927" s="451"/>
      <c r="AQ927" s="451"/>
      <c r="AR927" s="451"/>
      <c r="AS927" s="451"/>
      <c r="AT927" s="451"/>
      <c r="AU927" s="451"/>
      <c r="AV927" s="451"/>
      <c r="AW927" s="451"/>
      <c r="AX927" s="451"/>
      <c r="AY927" s="451"/>
      <c r="AZ927" s="451"/>
      <c r="BA927" s="451"/>
      <c r="BB927" s="451"/>
      <c r="BC927" s="451"/>
      <c r="BD927" s="451"/>
      <c r="BE927" s="451"/>
      <c r="BF927" s="451"/>
      <c r="BG927" s="451"/>
      <c r="BH927" s="451"/>
      <c r="BI927" s="451"/>
      <c r="BJ927" s="451"/>
      <c r="BK927" s="451"/>
      <c r="BL927" s="451"/>
      <c r="BM927" s="451"/>
      <c r="BN927" s="451"/>
      <c r="BO927" s="451"/>
      <c r="BP927" s="451"/>
      <c r="BQ927" s="451"/>
      <c r="BR927" s="451"/>
      <c r="BS927" s="451"/>
      <c r="BT927" s="451"/>
      <c r="BU927" s="451"/>
      <c r="BV927" s="451"/>
      <c r="BW927" s="451"/>
      <c r="BX927" s="451"/>
      <c r="BY927" s="451"/>
      <c r="BZ927" s="451"/>
      <c r="CA927" s="451"/>
      <c r="CB927" s="451"/>
      <c r="CC927" s="451"/>
      <c r="CD927" s="451"/>
      <c r="CE927" s="451"/>
      <c r="CF927" s="451"/>
      <c r="CG927" s="451"/>
      <c r="CH927" s="451"/>
      <c r="CI927" s="451"/>
      <c r="CJ927" s="451"/>
      <c r="CK927" s="451"/>
      <c r="CL927" s="451"/>
      <c r="CM927" s="451"/>
      <c r="CN927" s="451"/>
      <c r="CO927" s="451"/>
      <c r="CP927" s="451"/>
      <c r="CQ927" s="451"/>
      <c r="CR927" s="451"/>
      <c r="CS927" s="451"/>
      <c r="CT927" s="451"/>
      <c r="CU927" s="451"/>
      <c r="CV927" s="451"/>
      <c r="CW927" s="451"/>
      <c r="CX927" s="451"/>
      <c r="CY927" s="451"/>
      <c r="CZ927" s="451"/>
      <c r="DA927" s="451"/>
      <c r="DB927" s="451"/>
      <c r="DC927" s="451"/>
      <c r="DD927" s="451"/>
      <c r="DE927" s="451"/>
      <c r="DF927" s="451"/>
      <c r="DG927" s="451"/>
      <c r="DH927" s="451"/>
      <c r="DI927" s="451"/>
      <c r="DJ927" s="451"/>
      <c r="DK927" s="451"/>
      <c r="DL927" s="451"/>
      <c r="DM927" s="451"/>
      <c r="DN927" s="451"/>
      <c r="DO927" s="451"/>
      <c r="DP927" s="451"/>
      <c r="DQ927" s="451"/>
      <c r="DR927" s="451"/>
      <c r="DS927" s="451"/>
      <c r="DT927" s="451"/>
      <c r="DU927" s="451"/>
      <c r="DV927" s="451"/>
      <c r="DW927" s="451"/>
      <c r="DX927" s="451"/>
      <c r="DY927" s="451"/>
      <c r="DZ927" s="451"/>
      <c r="EA927" s="451"/>
      <c r="EB927" s="451"/>
      <c r="EC927" s="451"/>
      <c r="ED927" s="451"/>
      <c r="EE927" s="451"/>
      <c r="EF927" s="451"/>
      <c r="EG927" s="451"/>
      <c r="EH927" s="451"/>
      <c r="EI927" s="451"/>
      <c r="EJ927" s="451"/>
      <c r="EK927" s="451"/>
      <c r="EL927" s="451"/>
      <c r="EM927" s="451"/>
      <c r="EN927" s="451"/>
      <c r="EO927" s="451"/>
      <c r="EP927" s="451"/>
      <c r="EQ927" s="451"/>
      <c r="ER927" s="451"/>
      <c r="ES927" s="451"/>
      <c r="ET927" s="451"/>
      <c r="EU927" s="451"/>
      <c r="EV927" s="451"/>
      <c r="EW927" s="451"/>
      <c r="EX927" s="451"/>
      <c r="EY927" s="451"/>
      <c r="EZ927" s="451"/>
      <c r="FA927" s="451"/>
      <c r="FB927" s="451"/>
      <c r="FC927" s="451"/>
      <c r="FD927" s="451"/>
      <c r="FE927" s="451"/>
      <c r="FF927" s="451"/>
      <c r="FG927" s="451"/>
      <c r="FH927" s="451"/>
      <c r="FI927" s="451"/>
      <c r="FJ927" s="451"/>
      <c r="FK927" s="451"/>
      <c r="FL927" s="451"/>
      <c r="FM927" s="451"/>
      <c r="FN927" s="451"/>
    </row>
    <row r="928" spans="1:170" ht="15.75" customHeight="1">
      <c r="A928" s="451"/>
      <c r="B928" s="451"/>
      <c r="C928" s="451"/>
      <c r="D928" s="451"/>
      <c r="E928" s="451"/>
      <c r="F928" s="451"/>
      <c r="G928" s="451"/>
      <c r="H928" s="451"/>
      <c r="I928" s="451"/>
      <c r="J928" s="451"/>
      <c r="K928" s="451"/>
      <c r="L928" s="451"/>
      <c r="M928" s="451"/>
      <c r="N928" s="451"/>
      <c r="O928" s="451"/>
      <c r="P928" s="451"/>
      <c r="Q928" s="451"/>
      <c r="R928" s="451"/>
      <c r="S928" s="451"/>
      <c r="T928" s="451"/>
      <c r="U928" s="451"/>
      <c r="V928" s="451"/>
      <c r="W928" s="451"/>
      <c r="X928" s="451"/>
      <c r="Y928" s="451"/>
      <c r="Z928" s="451"/>
      <c r="AA928" s="451"/>
      <c r="AB928" s="451"/>
      <c r="AC928" s="451"/>
      <c r="AD928" s="451"/>
      <c r="AE928" s="451"/>
      <c r="AF928" s="451"/>
      <c r="AG928" s="451"/>
      <c r="AH928" s="451"/>
      <c r="AI928" s="451"/>
      <c r="AJ928" s="451"/>
      <c r="AK928" s="451"/>
      <c r="AL928" s="451"/>
      <c r="AM928" s="451"/>
      <c r="AN928" s="451"/>
      <c r="AO928" s="451"/>
      <c r="AP928" s="451"/>
      <c r="AQ928" s="451"/>
      <c r="AR928" s="451"/>
      <c r="AS928" s="451"/>
      <c r="AT928" s="451"/>
      <c r="AU928" s="451"/>
      <c r="AV928" s="451"/>
      <c r="AW928" s="451"/>
      <c r="AX928" s="451"/>
      <c r="AY928" s="451"/>
      <c r="AZ928" s="451"/>
      <c r="BA928" s="451"/>
      <c r="BB928" s="451"/>
      <c r="BC928" s="451"/>
      <c r="BD928" s="451"/>
      <c r="BE928" s="451"/>
      <c r="BF928" s="451"/>
      <c r="BG928" s="451"/>
      <c r="BH928" s="451"/>
      <c r="BI928" s="451"/>
      <c r="BJ928" s="451"/>
      <c r="BK928" s="451"/>
      <c r="BL928" s="451"/>
      <c r="BM928" s="451"/>
      <c r="BN928" s="451"/>
      <c r="BO928" s="451"/>
      <c r="BP928" s="451"/>
      <c r="BQ928" s="451"/>
      <c r="BR928" s="451"/>
      <c r="BS928" s="451"/>
      <c r="BT928" s="451"/>
      <c r="BU928" s="451"/>
      <c r="BV928" s="451"/>
      <c r="BW928" s="451"/>
      <c r="BX928" s="451"/>
      <c r="BY928" s="451"/>
      <c r="BZ928" s="451"/>
      <c r="CA928" s="451"/>
      <c r="CB928" s="451"/>
      <c r="CC928" s="451"/>
      <c r="CD928" s="451"/>
      <c r="CE928" s="451"/>
      <c r="CF928" s="451"/>
      <c r="CG928" s="451"/>
      <c r="CH928" s="451"/>
      <c r="CI928" s="451"/>
      <c r="CJ928" s="451"/>
      <c r="CK928" s="451"/>
      <c r="CL928" s="451"/>
      <c r="CM928" s="451"/>
      <c r="CN928" s="451"/>
      <c r="CO928" s="451"/>
      <c r="CP928" s="451"/>
      <c r="CQ928" s="451"/>
      <c r="CR928" s="451"/>
      <c r="CS928" s="451"/>
      <c r="CT928" s="451"/>
      <c r="CU928" s="451"/>
      <c r="CV928" s="451"/>
      <c r="CW928" s="451"/>
      <c r="CX928" s="451"/>
      <c r="CY928" s="451"/>
      <c r="CZ928" s="451"/>
      <c r="DA928" s="451"/>
      <c r="DB928" s="451"/>
      <c r="DC928" s="451"/>
      <c r="DD928" s="451"/>
      <c r="DE928" s="451"/>
      <c r="DF928" s="451"/>
      <c r="DG928" s="451"/>
      <c r="DH928" s="451"/>
      <c r="DI928" s="451"/>
      <c r="DJ928" s="451"/>
      <c r="DK928" s="451"/>
      <c r="DL928" s="451"/>
      <c r="DM928" s="451"/>
      <c r="DN928" s="451"/>
      <c r="DO928" s="451"/>
      <c r="DP928" s="451"/>
      <c r="DQ928" s="451"/>
      <c r="DR928" s="451"/>
      <c r="DS928" s="451"/>
      <c r="DT928" s="451"/>
      <c r="DU928" s="451"/>
      <c r="DV928" s="451"/>
      <c r="DW928" s="451"/>
      <c r="DX928" s="451"/>
      <c r="DY928" s="451"/>
      <c r="DZ928" s="451"/>
      <c r="EA928" s="451"/>
      <c r="EB928" s="451"/>
      <c r="EC928" s="451"/>
      <c r="ED928" s="451"/>
      <c r="EE928" s="451"/>
      <c r="EF928" s="451"/>
      <c r="EG928" s="451"/>
      <c r="EH928" s="451"/>
      <c r="EI928" s="451"/>
      <c r="EJ928" s="451"/>
      <c r="EK928" s="451"/>
      <c r="EL928" s="451"/>
      <c r="EM928" s="451"/>
      <c r="EN928" s="451"/>
      <c r="EO928" s="451"/>
      <c r="EP928" s="451"/>
      <c r="EQ928" s="451"/>
      <c r="ER928" s="451"/>
      <c r="ES928" s="451"/>
      <c r="ET928" s="451"/>
      <c r="EU928" s="451"/>
      <c r="EV928" s="451"/>
      <c r="EW928" s="451"/>
      <c r="EX928" s="451"/>
      <c r="EY928" s="451"/>
      <c r="EZ928" s="451"/>
      <c r="FA928" s="451"/>
      <c r="FB928" s="451"/>
      <c r="FC928" s="451"/>
      <c r="FD928" s="451"/>
      <c r="FE928" s="451"/>
      <c r="FF928" s="451"/>
      <c r="FG928" s="451"/>
      <c r="FH928" s="451"/>
      <c r="FI928" s="451"/>
      <c r="FJ928" s="451"/>
      <c r="FK928" s="451"/>
      <c r="FL928" s="451"/>
      <c r="FM928" s="451"/>
      <c r="FN928" s="451"/>
    </row>
    <row r="929" spans="1:170" ht="15.75" customHeight="1">
      <c r="A929" s="451"/>
      <c r="B929" s="451"/>
      <c r="C929" s="451"/>
      <c r="D929" s="451"/>
      <c r="E929" s="451"/>
      <c r="F929" s="451"/>
      <c r="G929" s="451"/>
      <c r="H929" s="451"/>
      <c r="I929" s="451"/>
      <c r="J929" s="451"/>
      <c r="K929" s="451"/>
      <c r="L929" s="451"/>
      <c r="M929" s="451"/>
      <c r="N929" s="451"/>
      <c r="O929" s="451"/>
      <c r="P929" s="451"/>
      <c r="Q929" s="451"/>
      <c r="R929" s="451"/>
      <c r="S929" s="451"/>
      <c r="T929" s="451"/>
      <c r="U929" s="451"/>
      <c r="V929" s="451"/>
      <c r="W929" s="451"/>
      <c r="X929" s="451"/>
      <c r="Y929" s="451"/>
      <c r="Z929" s="451"/>
      <c r="AA929" s="451"/>
      <c r="AB929" s="451"/>
      <c r="AC929" s="451"/>
      <c r="AD929" s="451"/>
      <c r="AE929" s="451"/>
      <c r="AF929" s="451"/>
      <c r="AG929" s="451"/>
      <c r="AH929" s="451"/>
      <c r="AI929" s="451"/>
      <c r="AJ929" s="451"/>
      <c r="AK929" s="451"/>
      <c r="AL929" s="451"/>
      <c r="AM929" s="451"/>
      <c r="AN929" s="451"/>
      <c r="AO929" s="451"/>
      <c r="AP929" s="451"/>
      <c r="AQ929" s="451"/>
      <c r="AR929" s="451"/>
      <c r="AS929" s="451"/>
      <c r="AT929" s="451"/>
      <c r="AU929" s="451"/>
      <c r="AV929" s="451"/>
      <c r="AW929" s="451"/>
      <c r="AX929" s="451"/>
      <c r="AY929" s="451"/>
      <c r="AZ929" s="451"/>
      <c r="BA929" s="451"/>
      <c r="BB929" s="451"/>
      <c r="BC929" s="451"/>
      <c r="BD929" s="451"/>
      <c r="BE929" s="451"/>
      <c r="BF929" s="451"/>
      <c r="BG929" s="451"/>
      <c r="BH929" s="451"/>
      <c r="BI929" s="451"/>
      <c r="BJ929" s="451"/>
      <c r="BK929" s="451"/>
      <c r="BL929" s="451"/>
      <c r="BM929" s="451"/>
      <c r="BN929" s="451"/>
      <c r="BO929" s="451"/>
      <c r="BP929" s="451"/>
      <c r="BQ929" s="451"/>
      <c r="BR929" s="451"/>
      <c r="BS929" s="451"/>
      <c r="BT929" s="451"/>
      <c r="BU929" s="451"/>
      <c r="BV929" s="451"/>
      <c r="BW929" s="451"/>
      <c r="BX929" s="451"/>
      <c r="BY929" s="451"/>
      <c r="BZ929" s="451"/>
      <c r="CA929" s="451"/>
      <c r="CB929" s="451"/>
      <c r="CC929" s="451"/>
      <c r="CD929" s="451"/>
      <c r="CE929" s="451"/>
      <c r="CF929" s="451"/>
      <c r="CG929" s="451"/>
      <c r="CH929" s="451"/>
      <c r="CI929" s="451"/>
      <c r="CJ929" s="451"/>
      <c r="CK929" s="451"/>
      <c r="CL929" s="451"/>
      <c r="CM929" s="451"/>
      <c r="CN929" s="451"/>
      <c r="CO929" s="451"/>
      <c r="CP929" s="451"/>
      <c r="CQ929" s="451"/>
      <c r="CR929" s="451"/>
      <c r="CS929" s="451"/>
      <c r="CT929" s="451"/>
      <c r="CU929" s="451"/>
      <c r="CV929" s="451"/>
      <c r="CW929" s="451"/>
      <c r="CX929" s="451"/>
      <c r="CY929" s="451"/>
      <c r="CZ929" s="451"/>
      <c r="DA929" s="451"/>
      <c r="DB929" s="451"/>
      <c r="DC929" s="451"/>
      <c r="DD929" s="451"/>
      <c r="DE929" s="451"/>
      <c r="DF929" s="451"/>
      <c r="DG929" s="451"/>
      <c r="DH929" s="451"/>
      <c r="DI929" s="451"/>
      <c r="DJ929" s="451"/>
      <c r="DK929" s="451"/>
      <c r="DL929" s="451"/>
      <c r="DM929" s="451"/>
      <c r="DN929" s="451"/>
      <c r="DO929" s="451"/>
      <c r="DP929" s="451"/>
      <c r="DQ929" s="451"/>
      <c r="DR929" s="451"/>
      <c r="DS929" s="451"/>
      <c r="DT929" s="451"/>
      <c r="DU929" s="451"/>
      <c r="DV929" s="451"/>
      <c r="DW929" s="451"/>
      <c r="DX929" s="451"/>
      <c r="DY929" s="451"/>
      <c r="DZ929" s="451"/>
      <c r="EA929" s="451"/>
      <c r="EB929" s="451"/>
      <c r="EC929" s="451"/>
      <c r="ED929" s="451"/>
      <c r="EE929" s="451"/>
      <c r="EF929" s="451"/>
      <c r="EG929" s="451"/>
      <c r="EH929" s="451"/>
      <c r="EI929" s="451"/>
      <c r="EJ929" s="451"/>
      <c r="EK929" s="451"/>
      <c r="EL929" s="451"/>
      <c r="EM929" s="451"/>
      <c r="EN929" s="451"/>
      <c r="EO929" s="451"/>
      <c r="EP929" s="451"/>
      <c r="EQ929" s="451"/>
      <c r="ER929" s="451"/>
      <c r="ES929" s="451"/>
      <c r="ET929" s="451"/>
      <c r="EU929" s="451"/>
      <c r="EV929" s="451"/>
      <c r="EW929" s="451"/>
      <c r="EX929" s="451"/>
      <c r="EY929" s="451"/>
      <c r="EZ929" s="451"/>
      <c r="FA929" s="451"/>
      <c r="FB929" s="451"/>
      <c r="FC929" s="451"/>
      <c r="FD929" s="451"/>
      <c r="FE929" s="451"/>
      <c r="FF929" s="451"/>
      <c r="FG929" s="451"/>
      <c r="FH929" s="451"/>
      <c r="FI929" s="451"/>
      <c r="FJ929" s="451"/>
      <c r="FK929" s="451"/>
      <c r="FL929" s="451"/>
      <c r="FM929" s="451"/>
      <c r="FN929" s="451"/>
    </row>
    <row r="930" spans="1:170" ht="15.75" customHeight="1">
      <c r="A930" s="451"/>
      <c r="B930" s="451"/>
      <c r="C930" s="451"/>
      <c r="D930" s="451"/>
      <c r="E930" s="451"/>
      <c r="F930" s="451"/>
      <c r="G930" s="451"/>
      <c r="H930" s="451"/>
      <c r="I930" s="451"/>
      <c r="J930" s="451"/>
      <c r="K930" s="451"/>
      <c r="L930" s="451"/>
      <c r="M930" s="451"/>
      <c r="N930" s="451"/>
      <c r="O930" s="451"/>
      <c r="P930" s="451"/>
      <c r="Q930" s="451"/>
      <c r="R930" s="451"/>
      <c r="S930" s="451"/>
      <c r="T930" s="451"/>
      <c r="U930" s="451"/>
      <c r="V930" s="451"/>
      <c r="W930" s="451"/>
      <c r="X930" s="451"/>
      <c r="Y930" s="451"/>
      <c r="Z930" s="451"/>
      <c r="AA930" s="451"/>
      <c r="AB930" s="451"/>
      <c r="AC930" s="451"/>
      <c r="AD930" s="451"/>
      <c r="AE930" s="451"/>
      <c r="AF930" s="451"/>
      <c r="AG930" s="451"/>
      <c r="AH930" s="451"/>
      <c r="AI930" s="451"/>
      <c r="AJ930" s="451"/>
      <c r="AK930" s="451"/>
      <c r="AL930" s="451"/>
      <c r="AM930" s="451"/>
      <c r="AN930" s="451"/>
      <c r="AO930" s="451"/>
      <c r="AP930" s="451"/>
      <c r="AQ930" s="451"/>
      <c r="AR930" s="451"/>
      <c r="AS930" s="451"/>
      <c r="AT930" s="451"/>
      <c r="AU930" s="451"/>
      <c r="AV930" s="451"/>
      <c r="AW930" s="451"/>
      <c r="AX930" s="451"/>
      <c r="AY930" s="451"/>
      <c r="AZ930" s="451"/>
      <c r="BA930" s="451"/>
      <c r="BB930" s="451"/>
      <c r="BC930" s="451"/>
      <c r="BD930" s="451"/>
      <c r="BE930" s="451"/>
      <c r="BF930" s="451"/>
      <c r="BG930" s="451"/>
      <c r="BH930" s="451"/>
      <c r="BI930" s="451"/>
      <c r="BJ930" s="451"/>
      <c r="BK930" s="451"/>
      <c r="BL930" s="451"/>
      <c r="BM930" s="451"/>
      <c r="BN930" s="451"/>
      <c r="BO930" s="451"/>
      <c r="BP930" s="451"/>
      <c r="BQ930" s="451"/>
      <c r="BR930" s="451"/>
      <c r="BS930" s="451"/>
      <c r="BT930" s="451"/>
      <c r="BU930" s="451"/>
      <c r="BV930" s="451"/>
      <c r="BW930" s="451"/>
      <c r="BX930" s="451"/>
      <c r="BY930" s="451"/>
      <c r="BZ930" s="451"/>
      <c r="CA930" s="451"/>
      <c r="CB930" s="451"/>
      <c r="CC930" s="451"/>
      <c r="CD930" s="451"/>
      <c r="CE930" s="451"/>
      <c r="CF930" s="451"/>
      <c r="CG930" s="451"/>
      <c r="CH930" s="451"/>
      <c r="CI930" s="451"/>
      <c r="CJ930" s="451"/>
      <c r="CK930" s="451"/>
      <c r="CL930" s="451"/>
      <c r="CM930" s="451"/>
      <c r="CN930" s="451"/>
      <c r="CO930" s="451"/>
      <c r="CP930" s="451"/>
      <c r="CQ930" s="451"/>
      <c r="CR930" s="451"/>
      <c r="CS930" s="451"/>
      <c r="CT930" s="451"/>
      <c r="CU930" s="451"/>
      <c r="CV930" s="451"/>
      <c r="CW930" s="451"/>
      <c r="CX930" s="451"/>
      <c r="CY930" s="451"/>
      <c r="CZ930" s="451"/>
      <c r="DA930" s="451"/>
      <c r="DB930" s="451"/>
      <c r="DC930" s="451"/>
      <c r="DD930" s="451"/>
      <c r="DE930" s="451"/>
      <c r="DF930" s="451"/>
      <c r="DG930" s="451"/>
      <c r="DH930" s="451"/>
      <c r="DI930" s="451"/>
      <c r="DJ930" s="451"/>
      <c r="DK930" s="451"/>
      <c r="DL930" s="451"/>
      <c r="DM930" s="451"/>
      <c r="DN930" s="451"/>
      <c r="DO930" s="451"/>
      <c r="DP930" s="451"/>
      <c r="DQ930" s="451"/>
      <c r="DR930" s="451"/>
      <c r="DS930" s="451"/>
      <c r="DT930" s="451"/>
      <c r="DU930" s="451"/>
      <c r="DV930" s="451"/>
      <c r="DW930" s="451"/>
      <c r="DX930" s="451"/>
      <c r="DY930" s="451"/>
      <c r="DZ930" s="451"/>
      <c r="EA930" s="451"/>
      <c r="EB930" s="451"/>
      <c r="EC930" s="451"/>
      <c r="ED930" s="451"/>
      <c r="EE930" s="451"/>
      <c r="EF930" s="451"/>
      <c r="EG930" s="451"/>
      <c r="EH930" s="451"/>
      <c r="EI930" s="451"/>
      <c r="EJ930" s="451"/>
      <c r="EK930" s="451"/>
      <c r="EL930" s="451"/>
      <c r="EM930" s="451"/>
      <c r="EN930" s="451"/>
      <c r="EO930" s="451"/>
      <c r="EP930" s="451"/>
      <c r="EQ930" s="451"/>
      <c r="ER930" s="451"/>
      <c r="ES930" s="451"/>
      <c r="ET930" s="451"/>
      <c r="EU930" s="451"/>
      <c r="EV930" s="451"/>
      <c r="EW930" s="451"/>
      <c r="EX930" s="451"/>
      <c r="EY930" s="451"/>
      <c r="EZ930" s="451"/>
      <c r="FA930" s="451"/>
      <c r="FB930" s="451"/>
      <c r="FC930" s="451"/>
      <c r="FD930" s="451"/>
      <c r="FE930" s="451"/>
      <c r="FF930" s="451"/>
      <c r="FG930" s="451"/>
      <c r="FH930" s="451"/>
      <c r="FI930" s="451"/>
      <c r="FJ930" s="451"/>
      <c r="FK930" s="451"/>
      <c r="FL930" s="451"/>
      <c r="FM930" s="451"/>
      <c r="FN930" s="451"/>
    </row>
    <row r="931" spans="1:170" ht="15.75" customHeight="1">
      <c r="A931" s="451"/>
      <c r="B931" s="451"/>
      <c r="C931" s="451"/>
      <c r="D931" s="451"/>
      <c r="E931" s="451"/>
      <c r="F931" s="451"/>
      <c r="G931" s="451"/>
      <c r="H931" s="451"/>
      <c r="I931" s="451"/>
      <c r="J931" s="451"/>
      <c r="K931" s="451"/>
      <c r="L931" s="451"/>
      <c r="M931" s="451"/>
      <c r="N931" s="451"/>
      <c r="O931" s="451"/>
      <c r="P931" s="451"/>
      <c r="Q931" s="451"/>
      <c r="R931" s="451"/>
      <c r="S931" s="451"/>
      <c r="T931" s="451"/>
      <c r="U931" s="451"/>
      <c r="V931" s="451"/>
      <c r="W931" s="451"/>
      <c r="X931" s="451"/>
      <c r="Y931" s="451"/>
      <c r="Z931" s="451"/>
      <c r="AA931" s="451"/>
      <c r="AB931" s="451"/>
      <c r="AC931" s="451"/>
      <c r="AD931" s="451"/>
      <c r="AE931" s="451"/>
      <c r="AF931" s="451"/>
      <c r="AG931" s="451"/>
      <c r="AH931" s="451"/>
      <c r="AI931" s="451"/>
      <c r="AJ931" s="451"/>
      <c r="AK931" s="451"/>
      <c r="AL931" s="451"/>
      <c r="AM931" s="451"/>
      <c r="AN931" s="451"/>
      <c r="AO931" s="451"/>
      <c r="AP931" s="451"/>
      <c r="AQ931" s="451"/>
      <c r="AR931" s="451"/>
      <c r="AS931" s="451"/>
      <c r="AT931" s="451"/>
      <c r="AU931" s="451"/>
      <c r="AV931" s="451"/>
      <c r="AW931" s="451"/>
      <c r="AX931" s="451"/>
      <c r="AY931" s="451"/>
      <c r="AZ931" s="451"/>
      <c r="BA931" s="451"/>
      <c r="BB931" s="451"/>
      <c r="BC931" s="451"/>
      <c r="BD931" s="451"/>
      <c r="BE931" s="451"/>
      <c r="BF931" s="451"/>
      <c r="BG931" s="451"/>
      <c r="BH931" s="451"/>
      <c r="BI931" s="451"/>
      <c r="BJ931" s="451"/>
      <c r="BK931" s="451"/>
      <c r="BL931" s="451"/>
      <c r="BM931" s="451"/>
      <c r="BN931" s="451"/>
      <c r="BO931" s="451"/>
      <c r="BP931" s="451"/>
      <c r="BQ931" s="451"/>
      <c r="BR931" s="451"/>
      <c r="BS931" s="451"/>
      <c r="BT931" s="451"/>
      <c r="BU931" s="451"/>
      <c r="BV931" s="451"/>
      <c r="BW931" s="451"/>
      <c r="BX931" s="451"/>
      <c r="BY931" s="451"/>
      <c r="BZ931" s="451"/>
      <c r="CA931" s="451"/>
      <c r="CB931" s="451"/>
      <c r="CC931" s="451"/>
      <c r="CD931" s="451"/>
      <c r="CE931" s="451"/>
      <c r="CF931" s="451"/>
      <c r="CG931" s="451"/>
      <c r="CH931" s="451"/>
      <c r="CI931" s="451"/>
      <c r="CJ931" s="451"/>
      <c r="CK931" s="451"/>
      <c r="CL931" s="451"/>
      <c r="CM931" s="451"/>
      <c r="CN931" s="451"/>
      <c r="CO931" s="451"/>
      <c r="CP931" s="451"/>
      <c r="CQ931" s="451"/>
      <c r="CR931" s="451"/>
      <c r="CS931" s="451"/>
      <c r="CT931" s="451"/>
      <c r="CU931" s="451"/>
      <c r="CV931" s="451"/>
      <c r="CW931" s="451"/>
      <c r="CX931" s="451"/>
      <c r="CY931" s="451"/>
      <c r="CZ931" s="451"/>
      <c r="DA931" s="451"/>
      <c r="DB931" s="451"/>
      <c r="DC931" s="451"/>
      <c r="DD931" s="451"/>
      <c r="DE931" s="451"/>
      <c r="DF931" s="451"/>
      <c r="DG931" s="451"/>
      <c r="DH931" s="451"/>
      <c r="DI931" s="451"/>
      <c r="DJ931" s="451"/>
      <c r="DK931" s="451"/>
      <c r="DL931" s="451"/>
      <c r="DM931" s="451"/>
      <c r="DN931" s="451"/>
      <c r="DO931" s="451"/>
      <c r="DP931" s="451"/>
      <c r="DQ931" s="451"/>
      <c r="DR931" s="451"/>
      <c r="DS931" s="451"/>
      <c r="DT931" s="451"/>
      <c r="DU931" s="451"/>
      <c r="DV931" s="451"/>
      <c r="DW931" s="451"/>
      <c r="DX931" s="451"/>
      <c r="DY931" s="451"/>
      <c r="DZ931" s="451"/>
      <c r="EA931" s="451"/>
      <c r="EB931" s="451"/>
      <c r="EC931" s="451"/>
      <c r="ED931" s="451"/>
      <c r="EE931" s="451"/>
      <c r="EF931" s="451"/>
      <c r="EG931" s="451"/>
      <c r="EH931" s="451"/>
      <c r="EI931" s="451"/>
      <c r="EJ931" s="451"/>
      <c r="EK931" s="451"/>
      <c r="EL931" s="451"/>
      <c r="EM931" s="451"/>
      <c r="EN931" s="451"/>
      <c r="EO931" s="451"/>
      <c r="EP931" s="451"/>
      <c r="EQ931" s="451"/>
      <c r="ER931" s="451"/>
      <c r="ES931" s="451"/>
      <c r="ET931" s="451"/>
      <c r="EU931" s="451"/>
      <c r="EV931" s="451"/>
      <c r="EW931" s="451"/>
      <c r="EX931" s="451"/>
      <c r="EY931" s="451"/>
      <c r="EZ931" s="451"/>
      <c r="FA931" s="451"/>
      <c r="FB931" s="451"/>
      <c r="FC931" s="451"/>
      <c r="FD931" s="451"/>
      <c r="FE931" s="451"/>
      <c r="FF931" s="451"/>
      <c r="FG931" s="451"/>
      <c r="FH931" s="451"/>
      <c r="FI931" s="451"/>
      <c r="FJ931" s="451"/>
      <c r="FK931" s="451"/>
      <c r="FL931" s="451"/>
      <c r="FM931" s="451"/>
      <c r="FN931" s="451"/>
    </row>
    <row r="932" spans="1:170" ht="15.75" customHeight="1">
      <c r="A932" s="451"/>
      <c r="B932" s="451"/>
      <c r="C932" s="451"/>
      <c r="D932" s="451"/>
      <c r="E932" s="451"/>
      <c r="F932" s="451"/>
      <c r="G932" s="451"/>
      <c r="H932" s="451"/>
      <c r="I932" s="451"/>
      <c r="J932" s="451"/>
      <c r="K932" s="451"/>
      <c r="L932" s="451"/>
      <c r="M932" s="451"/>
      <c r="N932" s="451"/>
      <c r="O932" s="451"/>
      <c r="P932" s="451"/>
      <c r="Q932" s="451"/>
      <c r="R932" s="451"/>
      <c r="S932" s="451"/>
      <c r="T932" s="451"/>
      <c r="U932" s="451"/>
      <c r="V932" s="451"/>
      <c r="W932" s="451"/>
      <c r="X932" s="451"/>
      <c r="Y932" s="451"/>
      <c r="Z932" s="451"/>
      <c r="AA932" s="451"/>
      <c r="AB932" s="451"/>
      <c r="AC932" s="451"/>
      <c r="AD932" s="451"/>
      <c r="AE932" s="451"/>
      <c r="AF932" s="451"/>
      <c r="AG932" s="451"/>
      <c r="AH932" s="451"/>
      <c r="AI932" s="451"/>
      <c r="AJ932" s="451"/>
      <c r="AK932" s="451"/>
      <c r="AL932" s="451"/>
      <c r="AM932" s="451"/>
      <c r="AN932" s="451"/>
      <c r="AO932" s="451"/>
      <c r="AP932" s="451"/>
      <c r="AQ932" s="451"/>
      <c r="AR932" s="451"/>
      <c r="AS932" s="451"/>
      <c r="AT932" s="451"/>
      <c r="AU932" s="451"/>
      <c r="AV932" s="451"/>
      <c r="AW932" s="451"/>
      <c r="AX932" s="451"/>
      <c r="AY932" s="451"/>
      <c r="AZ932" s="451"/>
      <c r="BA932" s="451"/>
      <c r="BB932" s="451"/>
      <c r="BC932" s="451"/>
      <c r="BD932" s="451"/>
      <c r="BE932" s="451"/>
      <c r="BF932" s="451"/>
      <c r="BG932" s="451"/>
      <c r="BH932" s="451"/>
      <c r="BI932" s="451"/>
      <c r="BJ932" s="451"/>
      <c r="BK932" s="451"/>
      <c r="BL932" s="451"/>
      <c r="BM932" s="451"/>
      <c r="BN932" s="451"/>
      <c r="BO932" s="451"/>
      <c r="BP932" s="451"/>
      <c r="BQ932" s="451"/>
      <c r="BR932" s="451"/>
      <c r="BS932" s="451"/>
      <c r="BT932" s="451"/>
      <c r="BU932" s="451"/>
      <c r="BV932" s="451"/>
      <c r="BW932" s="451"/>
      <c r="BX932" s="451"/>
      <c r="BY932" s="451"/>
      <c r="BZ932" s="451"/>
      <c r="CA932" s="451"/>
      <c r="CB932" s="451"/>
      <c r="CC932" s="451"/>
      <c r="CD932" s="451"/>
      <c r="CE932" s="451"/>
      <c r="CF932" s="451"/>
      <c r="CG932" s="451"/>
      <c r="CH932" s="451"/>
      <c r="CI932" s="451"/>
      <c r="CJ932" s="451"/>
      <c r="CK932" s="451"/>
      <c r="CL932" s="451"/>
      <c r="CM932" s="451"/>
      <c r="CN932" s="451"/>
      <c r="CO932" s="451"/>
      <c r="CP932" s="451"/>
      <c r="CQ932" s="451"/>
      <c r="CR932" s="451"/>
      <c r="CS932" s="451"/>
      <c r="CT932" s="451"/>
      <c r="CU932" s="451"/>
      <c r="CV932" s="451"/>
      <c r="CW932" s="451"/>
      <c r="CX932" s="451"/>
      <c r="CY932" s="451"/>
      <c r="CZ932" s="451"/>
      <c r="DA932" s="451"/>
      <c r="DB932" s="451"/>
      <c r="DC932" s="451"/>
      <c r="DD932" s="451"/>
      <c r="DE932" s="451"/>
      <c r="DF932" s="451"/>
      <c r="DG932" s="451"/>
      <c r="DH932" s="451"/>
      <c r="DI932" s="451"/>
      <c r="DJ932" s="451"/>
      <c r="DK932" s="451"/>
      <c r="DL932" s="451"/>
      <c r="DM932" s="451"/>
      <c r="DN932" s="451"/>
      <c r="DO932" s="451"/>
      <c r="DP932" s="451"/>
      <c r="DQ932" s="451"/>
      <c r="DR932" s="451"/>
      <c r="DS932" s="451"/>
      <c r="DT932" s="451"/>
      <c r="DU932" s="451"/>
      <c r="DV932" s="451"/>
      <c r="DW932" s="451"/>
      <c r="DX932" s="451"/>
      <c r="DY932" s="451"/>
      <c r="DZ932" s="451"/>
      <c r="EA932" s="451"/>
      <c r="EB932" s="451"/>
      <c r="EC932" s="451"/>
      <c r="ED932" s="451"/>
      <c r="EE932" s="451"/>
      <c r="EF932" s="451"/>
      <c r="EG932" s="451"/>
      <c r="EH932" s="451"/>
      <c r="EI932" s="451"/>
      <c r="EJ932" s="451"/>
      <c r="EK932" s="451"/>
      <c r="EL932" s="451"/>
      <c r="EM932" s="451"/>
      <c r="EN932" s="451"/>
      <c r="EO932" s="451"/>
      <c r="EP932" s="451"/>
      <c r="EQ932" s="451"/>
      <c r="ER932" s="451"/>
      <c r="ES932" s="451"/>
      <c r="ET932" s="451"/>
      <c r="EU932" s="451"/>
      <c r="EV932" s="451"/>
      <c r="EW932" s="451"/>
      <c r="EX932" s="451"/>
      <c r="EY932" s="451"/>
      <c r="EZ932" s="451"/>
      <c r="FA932" s="451"/>
      <c r="FB932" s="451"/>
      <c r="FC932" s="451"/>
      <c r="FD932" s="451"/>
      <c r="FE932" s="451"/>
      <c r="FF932" s="451"/>
      <c r="FG932" s="451"/>
      <c r="FH932" s="451"/>
      <c r="FI932" s="451"/>
      <c r="FJ932" s="451"/>
      <c r="FK932" s="451"/>
      <c r="FL932" s="451"/>
      <c r="FM932" s="451"/>
      <c r="FN932" s="451"/>
    </row>
    <row r="933" spans="1:170" ht="15.75" customHeight="1">
      <c r="A933" s="451"/>
      <c r="B933" s="451"/>
      <c r="C933" s="451"/>
      <c r="D933" s="451"/>
      <c r="E933" s="451"/>
      <c r="F933" s="451"/>
      <c r="G933" s="451"/>
      <c r="H933" s="451"/>
      <c r="I933" s="451"/>
      <c r="J933" s="451"/>
      <c r="K933" s="451"/>
      <c r="L933" s="451"/>
      <c r="M933" s="451"/>
      <c r="N933" s="451"/>
      <c r="O933" s="451"/>
      <c r="P933" s="451"/>
      <c r="Q933" s="451"/>
      <c r="R933" s="451"/>
      <c r="S933" s="451"/>
      <c r="T933" s="451"/>
      <c r="U933" s="451"/>
      <c r="V933" s="451"/>
      <c r="W933" s="451"/>
      <c r="X933" s="451"/>
      <c r="Y933" s="451"/>
      <c r="Z933" s="451"/>
      <c r="AA933" s="451"/>
      <c r="AB933" s="451"/>
      <c r="AC933" s="451"/>
      <c r="AD933" s="451"/>
      <c r="AE933" s="451"/>
      <c r="AF933" s="451"/>
      <c r="AG933" s="451"/>
      <c r="AH933" s="451"/>
      <c r="AI933" s="451"/>
      <c r="AJ933" s="451"/>
      <c r="AK933" s="451"/>
      <c r="AL933" s="451"/>
      <c r="AM933" s="451"/>
      <c r="AN933" s="451"/>
      <c r="AO933" s="451"/>
      <c r="AP933" s="451"/>
      <c r="AQ933" s="451"/>
      <c r="AR933" s="451"/>
      <c r="AS933" s="451"/>
      <c r="AT933" s="451"/>
      <c r="AU933" s="451"/>
      <c r="AV933" s="451"/>
      <c r="AW933" s="451"/>
      <c r="AX933" s="451"/>
      <c r="AY933" s="451"/>
      <c r="AZ933" s="451"/>
      <c r="BA933" s="451"/>
      <c r="BB933" s="451"/>
      <c r="BC933" s="451"/>
      <c r="BD933" s="451"/>
      <c r="BE933" s="451"/>
      <c r="BF933" s="451"/>
      <c r="BG933" s="451"/>
      <c r="BH933" s="451"/>
      <c r="BI933" s="451"/>
      <c r="BJ933" s="451"/>
      <c r="BK933" s="451"/>
      <c r="BL933" s="451"/>
      <c r="BM933" s="451"/>
      <c r="BN933" s="451"/>
      <c r="BO933" s="451"/>
      <c r="BP933" s="451"/>
      <c r="BQ933" s="451"/>
      <c r="BR933" s="451"/>
      <c r="BS933" s="451"/>
      <c r="BT933" s="451"/>
      <c r="BU933" s="451"/>
      <c r="BV933" s="451"/>
      <c r="BW933" s="451"/>
      <c r="BX933" s="451"/>
      <c r="BY933" s="451"/>
      <c r="BZ933" s="451"/>
      <c r="CA933" s="451"/>
      <c r="CB933" s="451"/>
      <c r="CC933" s="451"/>
      <c r="CD933" s="451"/>
      <c r="CE933" s="451"/>
      <c r="CF933" s="451"/>
      <c r="CG933" s="451"/>
      <c r="CH933" s="451"/>
      <c r="CI933" s="451"/>
      <c r="CJ933" s="451"/>
      <c r="CK933" s="451"/>
      <c r="CL933" s="451"/>
      <c r="CM933" s="451"/>
      <c r="CN933" s="451"/>
      <c r="CO933" s="451"/>
      <c r="CP933" s="451"/>
      <c r="CQ933" s="451"/>
      <c r="CR933" s="451"/>
      <c r="CS933" s="451"/>
      <c r="CT933" s="451"/>
      <c r="CU933" s="451"/>
      <c r="CV933" s="451"/>
      <c r="CW933" s="451"/>
      <c r="CX933" s="451"/>
      <c r="CY933" s="451"/>
      <c r="CZ933" s="451"/>
      <c r="DA933" s="451"/>
      <c r="DB933" s="451"/>
      <c r="DC933" s="451"/>
      <c r="DD933" s="451"/>
      <c r="DE933" s="451"/>
      <c r="DF933" s="451"/>
      <c r="DG933" s="451"/>
      <c r="DH933" s="451"/>
      <c r="DI933" s="451"/>
      <c r="DJ933" s="451"/>
      <c r="DK933" s="451"/>
      <c r="DL933" s="451"/>
      <c r="DM933" s="451"/>
      <c r="DN933" s="451"/>
      <c r="DO933" s="451"/>
      <c r="DP933" s="451"/>
      <c r="DQ933" s="451"/>
      <c r="DR933" s="451"/>
      <c r="DS933" s="451"/>
      <c r="DT933" s="451"/>
      <c r="DU933" s="451"/>
      <c r="DV933" s="451"/>
      <c r="DW933" s="451"/>
      <c r="DX933" s="451"/>
      <c r="DY933" s="451"/>
      <c r="DZ933" s="451"/>
      <c r="EA933" s="451"/>
      <c r="EB933" s="451"/>
      <c r="EC933" s="451"/>
      <c r="ED933" s="451"/>
      <c r="EE933" s="451"/>
      <c r="EF933" s="451"/>
      <c r="EG933" s="451"/>
      <c r="EH933" s="451"/>
      <c r="EI933" s="451"/>
      <c r="EJ933" s="451"/>
      <c r="EK933" s="451"/>
      <c r="EL933" s="451"/>
      <c r="EM933" s="451"/>
      <c r="EN933" s="451"/>
      <c r="EO933" s="451"/>
      <c r="EP933" s="451"/>
      <c r="EQ933" s="451"/>
      <c r="ER933" s="451"/>
      <c r="ES933" s="451"/>
      <c r="ET933" s="451"/>
      <c r="EU933" s="451"/>
      <c r="EV933" s="451"/>
      <c r="EW933" s="451"/>
      <c r="EX933" s="451"/>
      <c r="EY933" s="451"/>
      <c r="EZ933" s="451"/>
      <c r="FA933" s="451"/>
      <c r="FB933" s="451"/>
      <c r="FC933" s="451"/>
      <c r="FD933" s="451"/>
      <c r="FE933" s="451"/>
      <c r="FF933" s="451"/>
      <c r="FG933" s="451"/>
      <c r="FH933" s="451"/>
      <c r="FI933" s="451"/>
      <c r="FJ933" s="451"/>
      <c r="FK933" s="451"/>
      <c r="FL933" s="451"/>
      <c r="FM933" s="451"/>
      <c r="FN933" s="451"/>
    </row>
    <row r="934" spans="1:170" ht="15.75" customHeight="1">
      <c r="A934" s="451"/>
      <c r="B934" s="451"/>
      <c r="C934" s="451"/>
      <c r="D934" s="451"/>
      <c r="E934" s="451"/>
      <c r="F934" s="451"/>
      <c r="G934" s="451"/>
      <c r="H934" s="451"/>
      <c r="I934" s="451"/>
      <c r="J934" s="451"/>
      <c r="K934" s="451"/>
      <c r="L934" s="451"/>
      <c r="M934" s="451"/>
      <c r="N934" s="451"/>
      <c r="O934" s="451"/>
      <c r="P934" s="451"/>
      <c r="Q934" s="451"/>
      <c r="R934" s="451"/>
      <c r="S934" s="451"/>
      <c r="T934" s="451"/>
      <c r="U934" s="451"/>
      <c r="V934" s="451"/>
      <c r="W934" s="451"/>
      <c r="X934" s="451"/>
      <c r="Y934" s="451"/>
      <c r="Z934" s="451"/>
      <c r="AA934" s="451"/>
      <c r="AB934" s="451"/>
      <c r="AC934" s="451"/>
      <c r="AD934" s="451"/>
      <c r="AE934" s="451"/>
      <c r="AF934" s="451"/>
      <c r="AG934" s="451"/>
      <c r="AH934" s="451"/>
      <c r="AI934" s="451"/>
      <c r="AJ934" s="451"/>
      <c r="AK934" s="451"/>
      <c r="AL934" s="451"/>
      <c r="AM934" s="451"/>
      <c r="AN934" s="451"/>
      <c r="AO934" s="451"/>
      <c r="AP934" s="451"/>
      <c r="AQ934" s="451"/>
      <c r="AR934" s="451"/>
      <c r="AS934" s="451"/>
      <c r="AT934" s="451"/>
      <c r="AU934" s="451"/>
      <c r="AV934" s="451"/>
      <c r="AW934" s="451"/>
      <c r="AX934" s="451"/>
      <c r="AY934" s="451"/>
      <c r="AZ934" s="451"/>
      <c r="BA934" s="451"/>
      <c r="BB934" s="451"/>
      <c r="BC934" s="451"/>
      <c r="BD934" s="451"/>
      <c r="BE934" s="451"/>
      <c r="BF934" s="451"/>
      <c r="BG934" s="451"/>
      <c r="BH934" s="451"/>
      <c r="BI934" s="451"/>
      <c r="BJ934" s="451"/>
      <c r="BK934" s="451"/>
      <c r="BL934" s="451"/>
      <c r="BM934" s="451"/>
      <c r="BN934" s="451"/>
      <c r="BO934" s="451"/>
      <c r="BP934" s="451"/>
      <c r="BQ934" s="451"/>
      <c r="BR934" s="451"/>
      <c r="BS934" s="451"/>
      <c r="BT934" s="451"/>
      <c r="BU934" s="451"/>
      <c r="BV934" s="451"/>
      <c r="BW934" s="451"/>
      <c r="BX934" s="451"/>
      <c r="BY934" s="451"/>
      <c r="BZ934" s="451"/>
      <c r="CA934" s="451"/>
      <c r="CB934" s="451"/>
      <c r="CC934" s="451"/>
      <c r="CD934" s="451"/>
      <c r="CE934" s="451"/>
      <c r="CF934" s="451"/>
      <c r="CG934" s="451"/>
      <c r="CH934" s="451"/>
      <c r="CI934" s="451"/>
      <c r="CJ934" s="451"/>
      <c r="CK934" s="451"/>
      <c r="CL934" s="451"/>
      <c r="CM934" s="451"/>
      <c r="CN934" s="451"/>
      <c r="CO934" s="451"/>
      <c r="CP934" s="451"/>
      <c r="CQ934" s="451"/>
      <c r="CR934" s="451"/>
      <c r="CS934" s="451"/>
      <c r="CT934" s="451"/>
      <c r="CU934" s="451"/>
      <c r="CV934" s="451"/>
      <c r="CW934" s="451"/>
      <c r="CX934" s="451"/>
      <c r="CY934" s="451"/>
      <c r="CZ934" s="451"/>
      <c r="DA934" s="451"/>
      <c r="DB934" s="451"/>
      <c r="DC934" s="451"/>
      <c r="DD934" s="451"/>
      <c r="DE934" s="451"/>
      <c r="DF934" s="451"/>
      <c r="DG934" s="451"/>
      <c r="DH934" s="451"/>
      <c r="DI934" s="451"/>
      <c r="DJ934" s="451"/>
      <c r="DK934" s="451"/>
      <c r="DL934" s="451"/>
      <c r="DM934" s="451"/>
      <c r="DN934" s="451"/>
      <c r="DO934" s="451"/>
      <c r="DP934" s="451"/>
      <c r="DQ934" s="451"/>
      <c r="DR934" s="451"/>
      <c r="DS934" s="451"/>
      <c r="DT934" s="451"/>
      <c r="DU934" s="451"/>
      <c r="DV934" s="451"/>
      <c r="DW934" s="451"/>
      <c r="DX934" s="451"/>
      <c r="DY934" s="451"/>
      <c r="DZ934" s="451"/>
      <c r="EA934" s="451"/>
      <c r="EB934" s="451"/>
      <c r="EC934" s="451"/>
      <c r="ED934" s="451"/>
      <c r="EE934" s="451"/>
      <c r="EF934" s="451"/>
      <c r="EG934" s="451"/>
      <c r="EH934" s="451"/>
      <c r="EI934" s="451"/>
      <c r="EJ934" s="451"/>
      <c r="EK934" s="451"/>
      <c r="EL934" s="451"/>
      <c r="EM934" s="451"/>
      <c r="EN934" s="451"/>
      <c r="EO934" s="451"/>
      <c r="EP934" s="451"/>
      <c r="EQ934" s="451"/>
      <c r="ER934" s="451"/>
      <c r="ES934" s="451"/>
      <c r="ET934" s="451"/>
      <c r="EU934" s="451"/>
      <c r="EV934" s="451"/>
      <c r="EW934" s="451"/>
      <c r="EX934" s="451"/>
      <c r="EY934" s="451"/>
      <c r="EZ934" s="451"/>
      <c r="FA934" s="451"/>
      <c r="FB934" s="451"/>
      <c r="FC934" s="451"/>
      <c r="FD934" s="451"/>
      <c r="FE934" s="451"/>
      <c r="FF934" s="451"/>
      <c r="FG934" s="451"/>
      <c r="FH934" s="451"/>
      <c r="FI934" s="451"/>
      <c r="FJ934" s="451"/>
      <c r="FK934" s="451"/>
      <c r="FL934" s="451"/>
      <c r="FM934" s="451"/>
      <c r="FN934" s="451"/>
    </row>
    <row r="935" spans="1:170" ht="15.75" customHeight="1">
      <c r="A935" s="451"/>
      <c r="B935" s="451"/>
      <c r="C935" s="451"/>
      <c r="D935" s="451"/>
      <c r="E935" s="451"/>
      <c r="F935" s="451"/>
      <c r="G935" s="451"/>
      <c r="H935" s="451"/>
      <c r="I935" s="451"/>
      <c r="J935" s="451"/>
      <c r="K935" s="451"/>
      <c r="L935" s="451"/>
      <c r="M935" s="451"/>
      <c r="N935" s="451"/>
      <c r="O935" s="451"/>
      <c r="P935" s="451"/>
      <c r="Q935" s="451"/>
      <c r="R935" s="451"/>
      <c r="S935" s="451"/>
      <c r="T935" s="451"/>
      <c r="U935" s="451"/>
      <c r="V935" s="451"/>
      <c r="W935" s="451"/>
      <c r="X935" s="451"/>
      <c r="Y935" s="451"/>
      <c r="Z935" s="451"/>
      <c r="AA935" s="451"/>
      <c r="AB935" s="451"/>
      <c r="AC935" s="451"/>
      <c r="AD935" s="451"/>
      <c r="AE935" s="451"/>
      <c r="AF935" s="451"/>
      <c r="AG935" s="451"/>
      <c r="AH935" s="451"/>
      <c r="AI935" s="451"/>
      <c r="AJ935" s="451"/>
      <c r="AK935" s="451"/>
      <c r="AL935" s="451"/>
      <c r="AM935" s="451"/>
      <c r="AN935" s="451"/>
      <c r="AO935" s="451"/>
      <c r="AP935" s="451"/>
      <c r="AQ935" s="451"/>
      <c r="AR935" s="451"/>
      <c r="AS935" s="451"/>
      <c r="AT935" s="451"/>
      <c r="AU935" s="451"/>
      <c r="AV935" s="451"/>
      <c r="AW935" s="451"/>
      <c r="AX935" s="451"/>
      <c r="AY935" s="451"/>
      <c r="AZ935" s="451"/>
      <c r="BA935" s="451"/>
      <c r="BB935" s="451"/>
      <c r="BC935" s="451"/>
      <c r="BD935" s="451"/>
      <c r="BE935" s="451"/>
      <c r="BF935" s="451"/>
      <c r="BG935" s="451"/>
      <c r="BH935" s="451"/>
      <c r="BI935" s="451"/>
      <c r="BJ935" s="451"/>
      <c r="BK935" s="451"/>
      <c r="BL935" s="451"/>
      <c r="BM935" s="451"/>
      <c r="BN935" s="451"/>
      <c r="BO935" s="451"/>
      <c r="BP935" s="451"/>
      <c r="BQ935" s="451"/>
      <c r="BR935" s="451"/>
      <c r="BS935" s="451"/>
      <c r="BT935" s="451"/>
      <c r="BU935" s="451"/>
      <c r="BV935" s="451"/>
      <c r="BW935" s="451"/>
      <c r="BX935" s="451"/>
      <c r="BY935" s="451"/>
      <c r="BZ935" s="451"/>
      <c r="CA935" s="451"/>
      <c r="CB935" s="451"/>
      <c r="CC935" s="451"/>
      <c r="CD935" s="451"/>
      <c r="CE935" s="451"/>
      <c r="CF935" s="451"/>
      <c r="CG935" s="451"/>
      <c r="CH935" s="451"/>
      <c r="CI935" s="451"/>
      <c r="CJ935" s="451"/>
      <c r="CK935" s="451"/>
      <c r="CL935" s="451"/>
      <c r="CM935" s="451"/>
      <c r="CN935" s="451"/>
      <c r="CO935" s="451"/>
      <c r="CP935" s="451"/>
      <c r="CQ935" s="451"/>
      <c r="CR935" s="451"/>
      <c r="CS935" s="451"/>
      <c r="CT935" s="451"/>
      <c r="CU935" s="451"/>
      <c r="CV935" s="451"/>
      <c r="CW935" s="451"/>
      <c r="CX935" s="451"/>
      <c r="CY935" s="451"/>
      <c r="CZ935" s="451"/>
      <c r="DA935" s="451"/>
      <c r="DB935" s="451"/>
      <c r="DC935" s="451"/>
      <c r="DD935" s="451"/>
      <c r="DE935" s="451"/>
      <c r="DF935" s="451"/>
      <c r="DG935" s="451"/>
      <c r="DH935" s="451"/>
      <c r="DI935" s="451"/>
      <c r="DJ935" s="451"/>
      <c r="DK935" s="451"/>
      <c r="DL935" s="451"/>
      <c r="DM935" s="451"/>
      <c r="DN935" s="451"/>
      <c r="DO935" s="451"/>
      <c r="DP935" s="451"/>
      <c r="DQ935" s="451"/>
      <c r="DR935" s="451"/>
      <c r="DS935" s="451"/>
      <c r="DT935" s="451"/>
      <c r="DU935" s="451"/>
      <c r="DV935" s="451"/>
      <c r="DW935" s="451"/>
      <c r="DX935" s="451"/>
      <c r="DY935" s="451"/>
      <c r="DZ935" s="451"/>
      <c r="EA935" s="451"/>
      <c r="EB935" s="451"/>
      <c r="EC935" s="451"/>
      <c r="ED935" s="451"/>
      <c r="EE935" s="451"/>
      <c r="EF935" s="451"/>
      <c r="EG935" s="451"/>
      <c r="EH935" s="451"/>
      <c r="EI935" s="451"/>
      <c r="EJ935" s="451"/>
      <c r="EK935" s="451"/>
      <c r="EL935" s="451"/>
      <c r="EM935" s="451"/>
      <c r="EN935" s="451"/>
      <c r="EO935" s="451"/>
      <c r="EP935" s="451"/>
      <c r="EQ935" s="451"/>
      <c r="ER935" s="451"/>
      <c r="ES935" s="451"/>
      <c r="ET935" s="451"/>
      <c r="EU935" s="451"/>
      <c r="EV935" s="451"/>
      <c r="EW935" s="451"/>
      <c r="EX935" s="451"/>
      <c r="EY935" s="451"/>
      <c r="EZ935" s="451"/>
      <c r="FA935" s="451"/>
      <c r="FB935" s="451"/>
      <c r="FC935" s="451"/>
      <c r="FD935" s="451"/>
      <c r="FE935" s="451"/>
      <c r="FF935" s="451"/>
      <c r="FG935" s="451"/>
      <c r="FH935" s="451"/>
      <c r="FI935" s="451"/>
      <c r="FJ935" s="451"/>
      <c r="FK935" s="451"/>
      <c r="FL935" s="451"/>
      <c r="FM935" s="451"/>
      <c r="FN935" s="451"/>
    </row>
    <row r="936" spans="1:170" ht="15.75" customHeight="1">
      <c r="A936" s="451"/>
      <c r="B936" s="451"/>
      <c r="C936" s="451"/>
      <c r="D936" s="451"/>
      <c r="E936" s="451"/>
      <c r="F936" s="451"/>
      <c r="G936" s="451"/>
      <c r="H936" s="451"/>
      <c r="I936" s="451"/>
      <c r="J936" s="451"/>
      <c r="K936" s="451"/>
      <c r="L936" s="451"/>
      <c r="M936" s="451"/>
      <c r="N936" s="451"/>
      <c r="O936" s="451"/>
      <c r="P936" s="451"/>
      <c r="Q936" s="451"/>
      <c r="R936" s="451"/>
      <c r="S936" s="451"/>
      <c r="T936" s="451"/>
      <c r="U936" s="451"/>
      <c r="V936" s="451"/>
      <c r="W936" s="451"/>
      <c r="X936" s="451"/>
      <c r="Y936" s="451"/>
      <c r="Z936" s="451"/>
      <c r="AA936" s="451"/>
      <c r="AB936" s="451"/>
      <c r="AC936" s="451"/>
      <c r="AD936" s="451"/>
      <c r="AE936" s="451"/>
      <c r="AF936" s="451"/>
      <c r="AG936" s="451"/>
      <c r="AH936" s="451"/>
      <c r="AI936" s="451"/>
      <c r="AJ936" s="451"/>
      <c r="AK936" s="451"/>
      <c r="AL936" s="451"/>
      <c r="AM936" s="451"/>
      <c r="AN936" s="451"/>
      <c r="AO936" s="451"/>
      <c r="AP936" s="451"/>
      <c r="AQ936" s="451"/>
      <c r="AR936" s="451"/>
      <c r="AS936" s="451"/>
      <c r="AT936" s="451"/>
      <c r="AU936" s="451"/>
      <c r="AV936" s="451"/>
      <c r="AW936" s="451"/>
      <c r="AX936" s="451"/>
      <c r="AY936" s="451"/>
      <c r="AZ936" s="451"/>
      <c r="BA936" s="451"/>
      <c r="BB936" s="451"/>
      <c r="BC936" s="451"/>
      <c r="BD936" s="451"/>
      <c r="BE936" s="451"/>
      <c r="BF936" s="451"/>
      <c r="BG936" s="451"/>
      <c r="BH936" s="451"/>
      <c r="BI936" s="451"/>
      <c r="BJ936" s="451"/>
      <c r="BK936" s="451"/>
      <c r="BL936" s="451"/>
      <c r="BM936" s="451"/>
      <c r="BN936" s="451"/>
      <c r="BO936" s="451"/>
      <c r="BP936" s="451"/>
      <c r="BQ936" s="451"/>
      <c r="BR936" s="451"/>
      <c r="BS936" s="451"/>
      <c r="BT936" s="451"/>
      <c r="BU936" s="451"/>
      <c r="BV936" s="451"/>
      <c r="BW936" s="451"/>
      <c r="BX936" s="451"/>
      <c r="BY936" s="451"/>
      <c r="BZ936" s="451"/>
      <c r="CA936" s="451"/>
      <c r="CB936" s="451"/>
      <c r="CC936" s="451"/>
      <c r="CD936" s="451"/>
      <c r="CE936" s="451"/>
      <c r="CF936" s="451"/>
      <c r="CG936" s="451"/>
      <c r="CH936" s="451"/>
      <c r="CI936" s="451"/>
      <c r="CJ936" s="451"/>
      <c r="CK936" s="451"/>
      <c r="CL936" s="451"/>
      <c r="CM936" s="451"/>
      <c r="CN936" s="451"/>
      <c r="CO936" s="451"/>
      <c r="CP936" s="451"/>
      <c r="CQ936" s="451"/>
      <c r="CR936" s="451"/>
      <c r="CS936" s="451"/>
      <c r="CT936" s="451"/>
      <c r="CU936" s="451"/>
      <c r="CV936" s="451"/>
      <c r="CW936" s="451"/>
      <c r="CX936" s="451"/>
      <c r="CY936" s="451"/>
      <c r="CZ936" s="451"/>
      <c r="DA936" s="451"/>
      <c r="DB936" s="451"/>
      <c r="DC936" s="451"/>
      <c r="DD936" s="451"/>
      <c r="DE936" s="451"/>
      <c r="DF936" s="451"/>
      <c r="DG936" s="451"/>
      <c r="DH936" s="451"/>
      <c r="DI936" s="451"/>
      <c r="DJ936" s="451"/>
      <c r="DK936" s="451"/>
      <c r="DL936" s="451"/>
      <c r="DM936" s="451"/>
      <c r="DN936" s="451"/>
      <c r="DO936" s="451"/>
      <c r="DP936" s="451"/>
      <c r="DQ936" s="451"/>
      <c r="DR936" s="451"/>
      <c r="DS936" s="451"/>
      <c r="DT936" s="451"/>
      <c r="DU936" s="451"/>
      <c r="DV936" s="451"/>
      <c r="DW936" s="451"/>
      <c r="DX936" s="451"/>
      <c r="DY936" s="451"/>
      <c r="DZ936" s="451"/>
      <c r="EA936" s="451"/>
      <c r="EB936" s="451"/>
      <c r="EC936" s="451"/>
      <c r="ED936" s="451"/>
      <c r="EE936" s="451"/>
      <c r="EF936" s="451"/>
      <c r="EG936" s="451"/>
      <c r="EH936" s="451"/>
      <c r="EI936" s="451"/>
      <c r="EJ936" s="451"/>
      <c r="EK936" s="451"/>
      <c r="EL936" s="451"/>
      <c r="EM936" s="451"/>
      <c r="EN936" s="451"/>
      <c r="EO936" s="451"/>
      <c r="EP936" s="451"/>
      <c r="EQ936" s="451"/>
      <c r="ER936" s="451"/>
      <c r="ES936" s="451"/>
      <c r="ET936" s="451"/>
      <c r="EU936" s="451"/>
      <c r="EV936" s="451"/>
      <c r="EW936" s="451"/>
      <c r="EX936" s="451"/>
      <c r="EY936" s="451"/>
      <c r="EZ936" s="451"/>
      <c r="FA936" s="451"/>
      <c r="FB936" s="451"/>
      <c r="FC936" s="451"/>
      <c r="FD936" s="451"/>
      <c r="FE936" s="451"/>
      <c r="FF936" s="451"/>
      <c r="FG936" s="451"/>
      <c r="FH936" s="451"/>
      <c r="FI936" s="451"/>
      <c r="FJ936" s="451"/>
      <c r="FK936" s="451"/>
      <c r="FL936" s="451"/>
      <c r="FM936" s="451"/>
      <c r="FN936" s="451"/>
    </row>
    <row r="937" spans="1:170" ht="15.75" customHeight="1">
      <c r="A937" s="451"/>
      <c r="B937" s="451"/>
      <c r="C937" s="451"/>
      <c r="D937" s="451"/>
      <c r="E937" s="451"/>
      <c r="F937" s="451"/>
      <c r="G937" s="451"/>
      <c r="H937" s="451"/>
      <c r="I937" s="451"/>
      <c r="J937" s="451"/>
      <c r="K937" s="451"/>
      <c r="L937" s="451"/>
      <c r="M937" s="451"/>
      <c r="N937" s="451"/>
      <c r="O937" s="451"/>
      <c r="P937" s="451"/>
      <c r="Q937" s="451"/>
      <c r="R937" s="451"/>
      <c r="S937" s="451"/>
      <c r="T937" s="451"/>
      <c r="U937" s="451"/>
      <c r="V937" s="451"/>
      <c r="W937" s="451"/>
      <c r="X937" s="451"/>
      <c r="Y937" s="451"/>
      <c r="Z937" s="451"/>
      <c r="AA937" s="451"/>
      <c r="AB937" s="451"/>
      <c r="AC937" s="451"/>
      <c r="AD937" s="451"/>
      <c r="AE937" s="451"/>
      <c r="AF937" s="451"/>
      <c r="AG937" s="451"/>
      <c r="AH937" s="451"/>
      <c r="AI937" s="451"/>
      <c r="AJ937" s="451"/>
      <c r="AK937" s="451"/>
      <c r="AL937" s="451"/>
      <c r="AM937" s="451"/>
      <c r="AN937" s="451"/>
      <c r="AO937" s="451"/>
      <c r="AP937" s="451"/>
      <c r="AQ937" s="451"/>
      <c r="AR937" s="451"/>
      <c r="AS937" s="451"/>
      <c r="AT937" s="451"/>
      <c r="AU937" s="451"/>
      <c r="AV937" s="451"/>
      <c r="AW937" s="451"/>
      <c r="AX937" s="451"/>
      <c r="AY937" s="451"/>
      <c r="AZ937" s="451"/>
      <c r="BA937" s="451"/>
      <c r="BB937" s="451"/>
      <c r="BC937" s="451"/>
      <c r="BD937" s="451"/>
      <c r="BE937" s="451"/>
      <c r="BF937" s="451"/>
      <c r="BG937" s="451"/>
      <c r="BH937" s="451"/>
      <c r="BI937" s="451"/>
      <c r="BJ937" s="451"/>
      <c r="BK937" s="451"/>
      <c r="BL937" s="451"/>
      <c r="BM937" s="451"/>
      <c r="BN937" s="451"/>
      <c r="BO937" s="451"/>
      <c r="BP937" s="451"/>
      <c r="BQ937" s="451"/>
      <c r="BR937" s="451"/>
      <c r="BS937" s="451"/>
      <c r="BT937" s="451"/>
      <c r="BU937" s="451"/>
      <c r="BV937" s="451"/>
      <c r="BW937" s="451"/>
      <c r="BX937" s="451"/>
      <c r="BY937" s="451"/>
      <c r="BZ937" s="451"/>
      <c r="CA937" s="451"/>
      <c r="CB937" s="451"/>
      <c r="CC937" s="451"/>
      <c r="CD937" s="451"/>
      <c r="CE937" s="451"/>
      <c r="CF937" s="451"/>
      <c r="CG937" s="451"/>
      <c r="CH937" s="451"/>
      <c r="CI937" s="451"/>
      <c r="CJ937" s="451"/>
      <c r="CK937" s="451"/>
      <c r="CL937" s="451"/>
      <c r="CM937" s="451"/>
      <c r="CN937" s="451"/>
      <c r="CO937" s="451"/>
      <c r="CP937" s="451"/>
      <c r="CQ937" s="451"/>
      <c r="CR937" s="451"/>
      <c r="CS937" s="451"/>
      <c r="CT937" s="451"/>
      <c r="CU937" s="451"/>
      <c r="CV937" s="451"/>
      <c r="CW937" s="451"/>
      <c r="CX937" s="451"/>
      <c r="CY937" s="451"/>
      <c r="CZ937" s="451"/>
      <c r="DA937" s="451"/>
      <c r="DB937" s="451"/>
      <c r="DC937" s="451"/>
      <c r="DD937" s="451"/>
      <c r="DE937" s="451"/>
      <c r="DF937" s="451"/>
      <c r="DG937" s="451"/>
      <c r="DH937" s="451"/>
      <c r="DI937" s="451"/>
      <c r="DJ937" s="451"/>
      <c r="DK937" s="451"/>
      <c r="DL937" s="451"/>
      <c r="DM937" s="451"/>
      <c r="DN937" s="451"/>
      <c r="DO937" s="451"/>
      <c r="DP937" s="451"/>
      <c r="DQ937" s="451"/>
      <c r="DR937" s="451"/>
      <c r="DS937" s="451"/>
      <c r="DT937" s="451"/>
      <c r="DU937" s="451"/>
      <c r="DV937" s="451"/>
      <c r="DW937" s="451"/>
      <c r="DX937" s="451"/>
      <c r="DY937" s="451"/>
      <c r="DZ937" s="451"/>
      <c r="EA937" s="451"/>
      <c r="EB937" s="451"/>
      <c r="EC937" s="451"/>
      <c r="ED937" s="451"/>
      <c r="EE937" s="451"/>
      <c r="EF937" s="451"/>
      <c r="EG937" s="451"/>
      <c r="EH937" s="451"/>
      <c r="EI937" s="451"/>
      <c r="EJ937" s="451"/>
      <c r="EK937" s="451"/>
      <c r="EL937" s="451"/>
      <c r="EM937" s="451"/>
      <c r="EN937" s="451"/>
      <c r="EO937" s="451"/>
      <c r="EP937" s="451"/>
      <c r="EQ937" s="451"/>
      <c r="ER937" s="451"/>
      <c r="ES937" s="451"/>
      <c r="ET937" s="451"/>
      <c r="EU937" s="451"/>
      <c r="EV937" s="451"/>
      <c r="EW937" s="451"/>
      <c r="EX937" s="451"/>
      <c r="EY937" s="451"/>
      <c r="EZ937" s="451"/>
      <c r="FA937" s="451"/>
      <c r="FB937" s="451"/>
      <c r="FC937" s="451"/>
      <c r="FD937" s="451"/>
      <c r="FE937" s="451"/>
      <c r="FF937" s="451"/>
      <c r="FG937" s="451"/>
      <c r="FH937" s="451"/>
      <c r="FI937" s="451"/>
      <c r="FJ937" s="451"/>
      <c r="FK937" s="451"/>
      <c r="FL937" s="451"/>
      <c r="FM937" s="451"/>
      <c r="FN937" s="451"/>
    </row>
    <row r="938" spans="1:170" ht="15.75" customHeight="1">
      <c r="A938" s="451"/>
      <c r="B938" s="451"/>
      <c r="C938" s="451"/>
      <c r="D938" s="451"/>
      <c r="E938" s="451"/>
      <c r="F938" s="451"/>
      <c r="G938" s="451"/>
      <c r="H938" s="451"/>
      <c r="I938" s="451"/>
      <c r="J938" s="451"/>
      <c r="K938" s="451"/>
      <c r="L938" s="451"/>
      <c r="M938" s="451"/>
      <c r="N938" s="451"/>
      <c r="O938" s="451"/>
      <c r="P938" s="451"/>
      <c r="Q938" s="451"/>
      <c r="R938" s="451"/>
      <c r="S938" s="451"/>
      <c r="T938" s="451"/>
      <c r="U938" s="451"/>
      <c r="V938" s="451"/>
      <c r="W938" s="451"/>
      <c r="X938" s="451"/>
      <c r="Y938" s="451"/>
      <c r="Z938" s="451"/>
      <c r="AA938" s="451"/>
      <c r="AB938" s="451"/>
      <c r="AC938" s="451"/>
      <c r="AD938" s="451"/>
      <c r="AE938" s="451"/>
      <c r="AF938" s="451"/>
      <c r="AG938" s="451"/>
      <c r="AH938" s="451"/>
      <c r="AI938" s="451"/>
      <c r="AJ938" s="451"/>
      <c r="AK938" s="451"/>
      <c r="AL938" s="451"/>
      <c r="AM938" s="451"/>
      <c r="AN938" s="451"/>
      <c r="AO938" s="451"/>
      <c r="AP938" s="451"/>
      <c r="AQ938" s="451"/>
      <c r="AR938" s="451"/>
      <c r="AS938" s="451"/>
      <c r="AT938" s="451"/>
      <c r="AU938" s="451"/>
      <c r="AV938" s="451"/>
      <c r="AW938" s="451"/>
      <c r="AX938" s="451"/>
      <c r="AY938" s="451"/>
      <c r="AZ938" s="451"/>
      <c r="BA938" s="451"/>
      <c r="BB938" s="451"/>
      <c r="BC938" s="451"/>
      <c r="BD938" s="451"/>
      <c r="BE938" s="451"/>
      <c r="BF938" s="451"/>
      <c r="BG938" s="451"/>
      <c r="BH938" s="451"/>
      <c r="BI938" s="451"/>
      <c r="BJ938" s="451"/>
      <c r="BK938" s="451"/>
      <c r="BL938" s="451"/>
      <c r="BM938" s="451"/>
      <c r="BN938" s="451"/>
      <c r="BO938" s="451"/>
      <c r="BP938" s="451"/>
      <c r="BQ938" s="451"/>
      <c r="BR938" s="451"/>
      <c r="BS938" s="451"/>
      <c r="BT938" s="451"/>
      <c r="BU938" s="451"/>
      <c r="BV938" s="451"/>
      <c r="BW938" s="451"/>
      <c r="BX938" s="451"/>
      <c r="BY938" s="451"/>
      <c r="BZ938" s="451"/>
      <c r="CA938" s="451"/>
      <c r="CB938" s="451"/>
      <c r="CC938" s="451"/>
      <c r="CD938" s="451"/>
      <c r="CE938" s="451"/>
      <c r="CF938" s="451"/>
      <c r="CG938" s="451"/>
      <c r="CH938" s="451"/>
      <c r="CI938" s="451"/>
      <c r="CJ938" s="451"/>
      <c r="CK938" s="451"/>
      <c r="CL938" s="451"/>
      <c r="CM938" s="451"/>
      <c r="CN938" s="451"/>
      <c r="CO938" s="451"/>
      <c r="CP938" s="451"/>
      <c r="CQ938" s="451"/>
      <c r="CR938" s="451"/>
      <c r="CS938" s="451"/>
      <c r="CT938" s="451"/>
      <c r="CU938" s="451"/>
      <c r="CV938" s="451"/>
      <c r="CW938" s="451"/>
      <c r="CX938" s="451"/>
      <c r="CY938" s="451"/>
      <c r="CZ938" s="451"/>
      <c r="DA938" s="451"/>
      <c r="DB938" s="451"/>
      <c r="DC938" s="451"/>
      <c r="DD938" s="451"/>
      <c r="DE938" s="451"/>
      <c r="DF938" s="451"/>
      <c r="DG938" s="451"/>
      <c r="DH938" s="451"/>
      <c r="DI938" s="451"/>
      <c r="DJ938" s="451"/>
      <c r="DK938" s="451"/>
      <c r="DL938" s="451"/>
      <c r="DM938" s="451"/>
      <c r="DN938" s="451"/>
      <c r="DO938" s="451"/>
      <c r="DP938" s="451"/>
      <c r="DQ938" s="451"/>
      <c r="DR938" s="451"/>
      <c r="DS938" s="451"/>
      <c r="DT938" s="451"/>
      <c r="DU938" s="451"/>
      <c r="DV938" s="451"/>
      <c r="DW938" s="451"/>
      <c r="DX938" s="451"/>
      <c r="DY938" s="451"/>
      <c r="DZ938" s="451"/>
      <c r="EA938" s="451"/>
      <c r="EB938" s="451"/>
      <c r="EC938" s="451"/>
      <c r="ED938" s="451"/>
      <c r="EE938" s="451"/>
      <c r="EF938" s="451"/>
      <c r="EG938" s="451"/>
      <c r="EH938" s="451"/>
      <c r="EI938" s="451"/>
      <c r="EJ938" s="451"/>
      <c r="EK938" s="451"/>
      <c r="EL938" s="451"/>
      <c r="EM938" s="451"/>
      <c r="EN938" s="451"/>
      <c r="EO938" s="451"/>
      <c r="EP938" s="451"/>
      <c r="EQ938" s="451"/>
      <c r="ER938" s="451"/>
      <c r="ES938" s="451"/>
      <c r="ET938" s="451"/>
      <c r="EU938" s="451"/>
      <c r="EV938" s="451"/>
      <c r="EW938" s="451"/>
      <c r="EX938" s="451"/>
      <c r="EY938" s="451"/>
      <c r="EZ938" s="451"/>
      <c r="FA938" s="451"/>
      <c r="FB938" s="451"/>
      <c r="FC938" s="451"/>
      <c r="FD938" s="451"/>
      <c r="FE938" s="451"/>
      <c r="FF938" s="451"/>
      <c r="FG938" s="451"/>
      <c r="FH938" s="451"/>
      <c r="FI938" s="451"/>
      <c r="FJ938" s="451"/>
      <c r="FK938" s="451"/>
      <c r="FL938" s="451"/>
      <c r="FM938" s="451"/>
      <c r="FN938" s="451"/>
    </row>
    <row r="939" spans="1:170" ht="15.75" customHeight="1">
      <c r="A939" s="451"/>
      <c r="B939" s="451"/>
      <c r="C939" s="451"/>
      <c r="D939" s="451"/>
      <c r="E939" s="451"/>
      <c r="F939" s="451"/>
      <c r="G939" s="451"/>
      <c r="H939" s="451"/>
      <c r="I939" s="451"/>
      <c r="J939" s="451"/>
      <c r="K939" s="451"/>
      <c r="L939" s="451"/>
      <c r="M939" s="451"/>
      <c r="N939" s="451"/>
      <c r="O939" s="451"/>
      <c r="P939" s="451"/>
      <c r="Q939" s="451"/>
      <c r="R939" s="451"/>
      <c r="S939" s="451"/>
      <c r="T939" s="451"/>
      <c r="U939" s="451"/>
      <c r="V939" s="451"/>
      <c r="W939" s="451"/>
      <c r="X939" s="451"/>
      <c r="Y939" s="451"/>
      <c r="Z939" s="451"/>
      <c r="AA939" s="451"/>
      <c r="AB939" s="451"/>
      <c r="AC939" s="451"/>
      <c r="AD939" s="451"/>
      <c r="AE939" s="451"/>
      <c r="AF939" s="451"/>
      <c r="AG939" s="451"/>
      <c r="AH939" s="451"/>
      <c r="AI939" s="451"/>
      <c r="AJ939" s="451"/>
      <c r="AK939" s="451"/>
      <c r="AL939" s="451"/>
      <c r="AM939" s="451"/>
      <c r="AN939" s="451"/>
      <c r="AO939" s="451"/>
      <c r="AP939" s="451"/>
      <c r="AQ939" s="451"/>
      <c r="AR939" s="451"/>
      <c r="AS939" s="451"/>
      <c r="AT939" s="451"/>
      <c r="AU939" s="451"/>
      <c r="AV939" s="451"/>
      <c r="AW939" s="451"/>
      <c r="AX939" s="451"/>
      <c r="AY939" s="451"/>
      <c r="AZ939" s="451"/>
      <c r="BA939" s="451"/>
      <c r="BB939" s="451"/>
      <c r="BC939" s="451"/>
      <c r="BD939" s="451"/>
      <c r="BE939" s="451"/>
      <c r="BF939" s="451"/>
      <c r="BG939" s="451"/>
      <c r="BH939" s="451"/>
      <c r="BI939" s="451"/>
      <c r="BJ939" s="451"/>
      <c r="BK939" s="451"/>
      <c r="BL939" s="451"/>
      <c r="BM939" s="451"/>
      <c r="BN939" s="451"/>
      <c r="BO939" s="451"/>
      <c r="BP939" s="451"/>
      <c r="BQ939" s="451"/>
      <c r="BR939" s="451"/>
      <c r="BS939" s="451"/>
      <c r="BT939" s="451"/>
      <c r="BU939" s="451"/>
      <c r="BV939" s="451"/>
      <c r="BW939" s="451"/>
      <c r="BX939" s="451"/>
      <c r="BY939" s="451"/>
      <c r="BZ939" s="451"/>
      <c r="CA939" s="451"/>
      <c r="CB939" s="451"/>
      <c r="CC939" s="451"/>
      <c r="CD939" s="451"/>
      <c r="CE939" s="451"/>
      <c r="CF939" s="451"/>
      <c r="CG939" s="451"/>
      <c r="CH939" s="451"/>
      <c r="CI939" s="451"/>
      <c r="CJ939" s="451"/>
      <c r="CK939" s="451"/>
      <c r="CL939" s="451"/>
      <c r="CM939" s="451"/>
      <c r="CN939" s="451"/>
      <c r="CO939" s="451"/>
      <c r="CP939" s="451"/>
      <c r="CQ939" s="451"/>
      <c r="CR939" s="451"/>
      <c r="CS939" s="451"/>
      <c r="CT939" s="451"/>
      <c r="CU939" s="451"/>
      <c r="CV939" s="451"/>
      <c r="CW939" s="451"/>
      <c r="CX939" s="451"/>
      <c r="CY939" s="451"/>
      <c r="CZ939" s="451"/>
      <c r="DA939" s="451"/>
      <c r="DB939" s="451"/>
      <c r="DC939" s="451"/>
      <c r="DD939" s="451"/>
      <c r="DE939" s="451"/>
      <c r="DF939" s="451"/>
      <c r="DG939" s="451"/>
      <c r="DH939" s="451"/>
      <c r="DI939" s="451"/>
      <c r="DJ939" s="451"/>
      <c r="DK939" s="451"/>
      <c r="DL939" s="451"/>
      <c r="DM939" s="451"/>
      <c r="DN939" s="451"/>
      <c r="DO939" s="451"/>
      <c r="DP939" s="451"/>
      <c r="DQ939" s="451"/>
      <c r="DR939" s="451"/>
      <c r="DS939" s="451"/>
      <c r="DT939" s="451"/>
      <c r="DU939" s="451"/>
      <c r="DV939" s="451"/>
      <c r="DW939" s="451"/>
      <c r="DX939" s="451"/>
      <c r="DY939" s="451"/>
      <c r="DZ939" s="451"/>
      <c r="EA939" s="451"/>
      <c r="EB939" s="451"/>
      <c r="EC939" s="451"/>
      <c r="ED939" s="451"/>
      <c r="EE939" s="451"/>
      <c r="EF939" s="451"/>
      <c r="EG939" s="451"/>
      <c r="EH939" s="451"/>
      <c r="EI939" s="451"/>
      <c r="EJ939" s="451"/>
      <c r="EK939" s="451"/>
      <c r="EL939" s="451"/>
      <c r="EM939" s="451"/>
      <c r="EN939" s="451"/>
      <c r="EO939" s="451"/>
      <c r="EP939" s="451"/>
      <c r="EQ939" s="451"/>
      <c r="ER939" s="451"/>
      <c r="ES939" s="451"/>
      <c r="ET939" s="451"/>
      <c r="EU939" s="451"/>
      <c r="EV939" s="451"/>
      <c r="EW939" s="451"/>
      <c r="EX939" s="451"/>
      <c r="EY939" s="451"/>
      <c r="EZ939" s="451"/>
      <c r="FA939" s="451"/>
      <c r="FB939" s="451"/>
      <c r="FC939" s="451"/>
      <c r="FD939" s="451"/>
      <c r="FE939" s="451"/>
      <c r="FF939" s="451"/>
      <c r="FG939" s="451"/>
      <c r="FH939" s="451"/>
      <c r="FI939" s="451"/>
      <c r="FJ939" s="451"/>
      <c r="FK939" s="451"/>
      <c r="FL939" s="451"/>
      <c r="FM939" s="451"/>
      <c r="FN939" s="451"/>
    </row>
    <row r="940" spans="1:170" ht="15.75" customHeight="1">
      <c r="A940" s="451"/>
      <c r="B940" s="451"/>
      <c r="C940" s="451"/>
      <c r="D940" s="451"/>
      <c r="E940" s="451"/>
      <c r="F940" s="451"/>
      <c r="G940" s="451"/>
      <c r="H940" s="451"/>
      <c r="I940" s="451"/>
      <c r="J940" s="451"/>
      <c r="K940" s="451"/>
      <c r="L940" s="451"/>
      <c r="M940" s="451"/>
      <c r="N940" s="451"/>
      <c r="O940" s="451"/>
      <c r="P940" s="451"/>
      <c r="Q940" s="451"/>
      <c r="R940" s="451"/>
      <c r="S940" s="451"/>
      <c r="T940" s="451"/>
      <c r="U940" s="451"/>
      <c r="V940" s="451"/>
      <c r="W940" s="451"/>
      <c r="X940" s="451"/>
      <c r="Y940" s="451"/>
      <c r="Z940" s="451"/>
      <c r="AA940" s="451"/>
      <c r="AB940" s="451"/>
      <c r="AC940" s="451"/>
      <c r="AD940" s="451"/>
      <c r="AE940" s="451"/>
      <c r="AF940" s="451"/>
      <c r="AG940" s="451"/>
      <c r="AH940" s="451"/>
      <c r="AI940" s="451"/>
      <c r="AJ940" s="451"/>
      <c r="AK940" s="451"/>
      <c r="AL940" s="451"/>
      <c r="AM940" s="451"/>
      <c r="AN940" s="451"/>
      <c r="AO940" s="451"/>
      <c r="AP940" s="451"/>
      <c r="AQ940" s="451"/>
      <c r="AR940" s="451"/>
      <c r="AS940" s="451"/>
      <c r="AT940" s="451"/>
      <c r="AU940" s="451"/>
      <c r="AV940" s="451"/>
      <c r="AW940" s="451"/>
      <c r="AX940" s="451"/>
      <c r="AY940" s="451"/>
      <c r="AZ940" s="451"/>
      <c r="BA940" s="451"/>
      <c r="BB940" s="451"/>
      <c r="BC940" s="451"/>
      <c r="BD940" s="451"/>
      <c r="BE940" s="451"/>
      <c r="BF940" s="451"/>
      <c r="BG940" s="451"/>
      <c r="BH940" s="451"/>
      <c r="BI940" s="451"/>
      <c r="BJ940" s="451"/>
      <c r="BK940" s="451"/>
      <c r="BL940" s="451"/>
      <c r="BM940" s="451"/>
      <c r="BN940" s="451"/>
      <c r="BO940" s="451"/>
      <c r="BP940" s="451"/>
      <c r="BQ940" s="451"/>
      <c r="BR940" s="451"/>
      <c r="BS940" s="451"/>
      <c r="BT940" s="451"/>
      <c r="BU940" s="451"/>
      <c r="BV940" s="451"/>
      <c r="BW940" s="451"/>
      <c r="BX940" s="451"/>
      <c r="BY940" s="451"/>
      <c r="BZ940" s="451"/>
      <c r="CA940" s="451"/>
      <c r="CB940" s="451"/>
      <c r="CC940" s="451"/>
      <c r="CD940" s="451"/>
      <c r="CE940" s="451"/>
      <c r="CF940" s="451"/>
      <c r="CG940" s="451"/>
      <c r="CH940" s="451"/>
      <c r="CI940" s="451"/>
      <c r="CJ940" s="451"/>
      <c r="CK940" s="451"/>
      <c r="CL940" s="451"/>
      <c r="CM940" s="451"/>
      <c r="CN940" s="451"/>
      <c r="CO940" s="451"/>
      <c r="CP940" s="451"/>
      <c r="CQ940" s="451"/>
      <c r="CR940" s="451"/>
      <c r="CS940" s="451"/>
      <c r="CT940" s="451"/>
      <c r="CU940" s="451"/>
      <c r="CV940" s="451"/>
      <c r="CW940" s="451"/>
      <c r="CX940" s="451"/>
      <c r="CY940" s="451"/>
      <c r="CZ940" s="451"/>
      <c r="DA940" s="451"/>
      <c r="DB940" s="451"/>
      <c r="DC940" s="451"/>
      <c r="DD940" s="451"/>
      <c r="DE940" s="451"/>
      <c r="DF940" s="451"/>
      <c r="DG940" s="451"/>
      <c r="DH940" s="451"/>
      <c r="DI940" s="451"/>
      <c r="DJ940" s="451"/>
      <c r="DK940" s="451"/>
      <c r="DL940" s="451"/>
      <c r="DM940" s="451"/>
      <c r="DN940" s="451"/>
      <c r="DO940" s="451"/>
      <c r="DP940" s="451"/>
      <c r="DQ940" s="451"/>
      <c r="DR940" s="451"/>
      <c r="DS940" s="451"/>
      <c r="DT940" s="451"/>
      <c r="DU940" s="451"/>
      <c r="DV940" s="451"/>
      <c r="DW940" s="451"/>
      <c r="DX940" s="451"/>
      <c r="DY940" s="451"/>
      <c r="DZ940" s="451"/>
      <c r="EA940" s="451"/>
      <c r="EB940" s="451"/>
      <c r="EC940" s="451"/>
      <c r="ED940" s="451"/>
      <c r="EE940" s="451"/>
      <c r="EF940" s="451"/>
      <c r="EG940" s="451"/>
      <c r="EH940" s="451"/>
      <c r="EI940" s="451"/>
      <c r="EJ940" s="451"/>
      <c r="EK940" s="451"/>
      <c r="EL940" s="451"/>
      <c r="EM940" s="451"/>
      <c r="EN940" s="451"/>
      <c r="EO940" s="451"/>
      <c r="EP940" s="451"/>
      <c r="EQ940" s="451"/>
      <c r="ER940" s="451"/>
      <c r="ES940" s="451"/>
      <c r="ET940" s="451"/>
      <c r="EU940" s="451"/>
      <c r="EV940" s="451"/>
      <c r="EW940" s="451"/>
      <c r="EX940" s="451"/>
      <c r="EY940" s="451"/>
      <c r="EZ940" s="451"/>
      <c r="FA940" s="451"/>
      <c r="FB940" s="451"/>
      <c r="FC940" s="451"/>
      <c r="FD940" s="451"/>
      <c r="FE940" s="451"/>
      <c r="FF940" s="451"/>
      <c r="FG940" s="451"/>
      <c r="FH940" s="451"/>
      <c r="FI940" s="451"/>
      <c r="FJ940" s="451"/>
      <c r="FK940" s="451"/>
      <c r="FL940" s="451"/>
      <c r="FM940" s="451"/>
      <c r="FN940" s="451"/>
    </row>
    <row r="941" spans="1:170" ht="15.75" customHeight="1">
      <c r="A941" s="451"/>
      <c r="B941" s="451"/>
      <c r="C941" s="451"/>
      <c r="D941" s="451"/>
      <c r="E941" s="451"/>
      <c r="F941" s="451"/>
      <c r="G941" s="451"/>
      <c r="H941" s="451"/>
      <c r="I941" s="451"/>
      <c r="J941" s="451"/>
      <c r="K941" s="451"/>
      <c r="L941" s="451"/>
      <c r="M941" s="451"/>
      <c r="N941" s="451"/>
      <c r="O941" s="451"/>
      <c r="P941" s="451"/>
      <c r="Q941" s="451"/>
      <c r="R941" s="451"/>
      <c r="S941" s="451"/>
      <c r="T941" s="451"/>
      <c r="U941" s="451"/>
      <c r="V941" s="451"/>
      <c r="W941" s="451"/>
      <c r="X941" s="451"/>
      <c r="Y941" s="451"/>
      <c r="Z941" s="451"/>
      <c r="AA941" s="451"/>
      <c r="AB941" s="451"/>
      <c r="AC941" s="451"/>
      <c r="AD941" s="451"/>
      <c r="AE941" s="451"/>
      <c r="AF941" s="451"/>
      <c r="AG941" s="451"/>
      <c r="AH941" s="451"/>
      <c r="AI941" s="451"/>
      <c r="AJ941" s="451"/>
      <c r="AK941" s="451"/>
      <c r="AL941" s="451"/>
      <c r="AM941" s="451"/>
      <c r="AN941" s="451"/>
      <c r="AO941" s="451"/>
      <c r="AP941" s="451"/>
      <c r="AQ941" s="451"/>
      <c r="AR941" s="451"/>
      <c r="AS941" s="451"/>
      <c r="AT941" s="451"/>
      <c r="AU941" s="451"/>
      <c r="AV941" s="451"/>
      <c r="AW941" s="451"/>
      <c r="AX941" s="451"/>
      <c r="AY941" s="451"/>
      <c r="AZ941" s="451"/>
      <c r="BA941" s="451"/>
      <c r="BB941" s="451"/>
      <c r="BC941" s="451"/>
      <c r="BD941" s="451"/>
      <c r="BE941" s="451"/>
      <c r="BF941" s="451"/>
      <c r="BG941" s="451"/>
      <c r="BH941" s="451"/>
      <c r="BI941" s="451"/>
      <c r="BJ941" s="451"/>
      <c r="BK941" s="451"/>
      <c r="BL941" s="451"/>
      <c r="BM941" s="451"/>
      <c r="BN941" s="451"/>
      <c r="BO941" s="451"/>
      <c r="BP941" s="451"/>
      <c r="BQ941" s="451"/>
      <c r="BR941" s="451"/>
      <c r="BS941" s="451"/>
      <c r="BT941" s="451"/>
      <c r="BU941" s="451"/>
      <c r="BV941" s="451"/>
      <c r="BW941" s="451"/>
      <c r="BX941" s="451"/>
      <c r="BY941" s="451"/>
      <c r="BZ941" s="451"/>
      <c r="CA941" s="451"/>
      <c r="CB941" s="451"/>
      <c r="CC941" s="451"/>
      <c r="CD941" s="451"/>
      <c r="CE941" s="451"/>
      <c r="CF941" s="451"/>
      <c r="CG941" s="451"/>
      <c r="CH941" s="451"/>
      <c r="CI941" s="451"/>
      <c r="CJ941" s="451"/>
      <c r="CK941" s="451"/>
      <c r="CL941" s="451"/>
      <c r="CM941" s="451"/>
      <c r="CN941" s="451"/>
      <c r="CO941" s="451"/>
      <c r="CP941" s="451"/>
      <c r="CQ941" s="451"/>
      <c r="CR941" s="451"/>
      <c r="CS941" s="451"/>
      <c r="CT941" s="451"/>
      <c r="CU941" s="451"/>
      <c r="CV941" s="451"/>
      <c r="CW941" s="451"/>
      <c r="CX941" s="451"/>
      <c r="CY941" s="451"/>
      <c r="CZ941" s="451"/>
      <c r="DA941" s="451"/>
      <c r="DB941" s="451"/>
      <c r="DC941" s="451"/>
      <c r="DD941" s="451"/>
      <c r="DE941" s="451"/>
      <c r="DF941" s="451"/>
      <c r="DG941" s="451"/>
      <c r="DH941" s="451"/>
      <c r="DI941" s="451"/>
      <c r="DJ941" s="451"/>
      <c r="DK941" s="451"/>
      <c r="DL941" s="451"/>
      <c r="DM941" s="451"/>
      <c r="DN941" s="451"/>
      <c r="DO941" s="451"/>
      <c r="DP941" s="451"/>
      <c r="DQ941" s="451"/>
      <c r="DR941" s="451"/>
      <c r="DS941" s="451"/>
      <c r="DT941" s="451"/>
      <c r="DU941" s="451"/>
      <c r="DV941" s="451"/>
      <c r="DW941" s="451"/>
      <c r="DX941" s="451"/>
      <c r="DY941" s="451"/>
      <c r="DZ941" s="451"/>
      <c r="EA941" s="451"/>
      <c r="EB941" s="451"/>
      <c r="EC941" s="451"/>
      <c r="ED941" s="451"/>
      <c r="EE941" s="451"/>
      <c r="EF941" s="451"/>
      <c r="EG941" s="451"/>
      <c r="EH941" s="451"/>
      <c r="EI941" s="451"/>
      <c r="EJ941" s="451"/>
      <c r="EK941" s="451"/>
      <c r="EL941" s="451"/>
      <c r="EM941" s="451"/>
      <c r="EN941" s="451"/>
      <c r="EO941" s="451"/>
      <c r="EP941" s="451"/>
      <c r="EQ941" s="451"/>
      <c r="ER941" s="451"/>
      <c r="ES941" s="451"/>
      <c r="ET941" s="451"/>
      <c r="EU941" s="451"/>
      <c r="EV941" s="451"/>
      <c r="EW941" s="451"/>
      <c r="EX941" s="451"/>
      <c r="EY941" s="451"/>
      <c r="EZ941" s="451"/>
      <c r="FA941" s="451"/>
      <c r="FB941" s="451"/>
      <c r="FC941" s="451"/>
      <c r="FD941" s="451"/>
      <c r="FE941" s="451"/>
      <c r="FF941" s="451"/>
      <c r="FG941" s="451"/>
      <c r="FH941" s="451"/>
      <c r="FI941" s="451"/>
      <c r="FJ941" s="451"/>
      <c r="FK941" s="451"/>
      <c r="FL941" s="451"/>
      <c r="FM941" s="451"/>
      <c r="FN941" s="451"/>
    </row>
    <row r="942" spans="1:170" ht="15.75" customHeight="1">
      <c r="A942" s="451"/>
      <c r="B942" s="451"/>
      <c r="C942" s="451"/>
      <c r="D942" s="451"/>
      <c r="E942" s="451"/>
      <c r="F942" s="451"/>
      <c r="G942" s="451"/>
      <c r="H942" s="451"/>
      <c r="I942" s="451"/>
      <c r="J942" s="451"/>
      <c r="K942" s="451"/>
      <c r="L942" s="451"/>
      <c r="M942" s="451"/>
      <c r="N942" s="451"/>
      <c r="O942" s="451"/>
      <c r="P942" s="451"/>
      <c r="Q942" s="451"/>
      <c r="R942" s="451"/>
      <c r="S942" s="451"/>
      <c r="T942" s="451"/>
      <c r="U942" s="451"/>
      <c r="V942" s="451"/>
      <c r="W942" s="451"/>
      <c r="X942" s="451"/>
      <c r="Y942" s="451"/>
      <c r="Z942" s="451"/>
      <c r="AA942" s="451"/>
      <c r="AB942" s="451"/>
      <c r="AC942" s="451"/>
      <c r="AD942" s="451"/>
      <c r="AE942" s="451"/>
      <c r="AF942" s="451"/>
      <c r="AG942" s="451"/>
      <c r="AH942" s="451"/>
      <c r="AI942" s="451"/>
      <c r="AJ942" s="451"/>
      <c r="AK942" s="451"/>
      <c r="AL942" s="451"/>
      <c r="AM942" s="451"/>
      <c r="AN942" s="451"/>
      <c r="AO942" s="451"/>
      <c r="AP942" s="451"/>
      <c r="AQ942" s="451"/>
      <c r="AR942" s="451"/>
      <c r="AS942" s="451"/>
      <c r="AT942" s="451"/>
      <c r="AU942" s="451"/>
      <c r="AV942" s="451"/>
      <c r="AW942" s="451"/>
      <c r="AX942" s="451"/>
      <c r="AY942" s="451"/>
      <c r="AZ942" s="451"/>
      <c r="BA942" s="451"/>
      <c r="BB942" s="451"/>
      <c r="BC942" s="451"/>
      <c r="BD942" s="451"/>
      <c r="BE942" s="451"/>
      <c r="BF942" s="451"/>
      <c r="BG942" s="451"/>
      <c r="BH942" s="451"/>
      <c r="BI942" s="451"/>
      <c r="BJ942" s="451"/>
      <c r="BK942" s="451"/>
      <c r="BL942" s="451"/>
      <c r="BM942" s="451"/>
      <c r="BN942" s="451"/>
      <c r="BO942" s="451"/>
      <c r="BP942" s="451"/>
      <c r="BQ942" s="451"/>
      <c r="BR942" s="451"/>
      <c r="BS942" s="451"/>
      <c r="BT942" s="451"/>
      <c r="BU942" s="451"/>
      <c r="BV942" s="451"/>
      <c r="BW942" s="451"/>
      <c r="BX942" s="451"/>
      <c r="BY942" s="451"/>
      <c r="BZ942" s="451"/>
      <c r="CA942" s="451"/>
      <c r="CB942" s="451"/>
      <c r="CC942" s="451"/>
      <c r="CD942" s="451"/>
      <c r="CE942" s="451"/>
      <c r="CF942" s="451"/>
      <c r="CG942" s="451"/>
      <c r="CH942" s="451"/>
      <c r="CI942" s="451"/>
      <c r="CJ942" s="451"/>
      <c r="CK942" s="451"/>
      <c r="CL942" s="451"/>
      <c r="CM942" s="451"/>
      <c r="CN942" s="451"/>
      <c r="CO942" s="451"/>
      <c r="CP942" s="451"/>
      <c r="CQ942" s="451"/>
      <c r="CR942" s="451"/>
      <c r="CS942" s="451"/>
      <c r="CT942" s="451"/>
      <c r="CU942" s="451"/>
      <c r="CV942" s="451"/>
      <c r="CW942" s="451"/>
      <c r="CX942" s="451"/>
      <c r="CY942" s="451"/>
      <c r="CZ942" s="451"/>
      <c r="DA942" s="451"/>
      <c r="DB942" s="451"/>
      <c r="DC942" s="451"/>
      <c r="DD942" s="451"/>
      <c r="DE942" s="451"/>
      <c r="DF942" s="451"/>
      <c r="DG942" s="451"/>
      <c r="DH942" s="451"/>
      <c r="DI942" s="451"/>
      <c r="DJ942" s="451"/>
      <c r="DK942" s="451"/>
      <c r="DL942" s="451"/>
      <c r="DM942" s="451"/>
      <c r="DN942" s="451"/>
      <c r="DO942" s="451"/>
      <c r="DP942" s="451"/>
      <c r="DQ942" s="451"/>
      <c r="DR942" s="451"/>
      <c r="DS942" s="451"/>
      <c r="DT942" s="451"/>
      <c r="DU942" s="451"/>
      <c r="DV942" s="451"/>
      <c r="DW942" s="451"/>
      <c r="DX942" s="451"/>
      <c r="DY942" s="451"/>
      <c r="DZ942" s="451"/>
      <c r="EA942" s="451"/>
      <c r="EB942" s="451"/>
      <c r="EC942" s="451"/>
      <c r="ED942" s="451"/>
      <c r="EE942" s="451"/>
      <c r="EF942" s="451"/>
      <c r="EG942" s="451"/>
      <c r="EH942" s="451"/>
      <c r="EI942" s="451"/>
      <c r="EJ942" s="451"/>
      <c r="EK942" s="451"/>
      <c r="EL942" s="451"/>
      <c r="EM942" s="451"/>
      <c r="EN942" s="451"/>
      <c r="EO942" s="451"/>
      <c r="EP942" s="451"/>
      <c r="EQ942" s="451"/>
      <c r="ER942" s="451"/>
      <c r="ES942" s="451"/>
      <c r="ET942" s="451"/>
      <c r="EU942" s="451"/>
      <c r="EV942" s="451"/>
      <c r="EW942" s="451"/>
      <c r="EX942" s="451"/>
      <c r="EY942" s="451"/>
      <c r="EZ942" s="451"/>
      <c r="FA942" s="451"/>
      <c r="FB942" s="451"/>
      <c r="FC942" s="451"/>
      <c r="FD942" s="451"/>
      <c r="FE942" s="451"/>
      <c r="FF942" s="451"/>
      <c r="FG942" s="451"/>
      <c r="FH942" s="451"/>
      <c r="FI942" s="451"/>
      <c r="FJ942" s="451"/>
      <c r="FK942" s="451"/>
      <c r="FL942" s="451"/>
      <c r="FM942" s="451"/>
      <c r="FN942" s="451"/>
    </row>
    <row r="943" spans="1:170" ht="15.75" customHeight="1">
      <c r="A943" s="451"/>
      <c r="B943" s="451"/>
      <c r="C943" s="451"/>
      <c r="D943" s="451"/>
      <c r="E943" s="451"/>
      <c r="F943" s="451"/>
      <c r="G943" s="451"/>
      <c r="H943" s="451"/>
      <c r="I943" s="451"/>
      <c r="J943" s="451"/>
      <c r="K943" s="451"/>
      <c r="L943" s="451"/>
      <c r="M943" s="451"/>
      <c r="N943" s="451"/>
      <c r="O943" s="451"/>
      <c r="P943" s="451"/>
      <c r="Q943" s="451"/>
      <c r="R943" s="451"/>
      <c r="S943" s="451"/>
      <c r="T943" s="451"/>
      <c r="U943" s="451"/>
      <c r="V943" s="451"/>
      <c r="W943" s="451"/>
      <c r="X943" s="451"/>
      <c r="Y943" s="451"/>
      <c r="Z943" s="451"/>
      <c r="AA943" s="451"/>
      <c r="AB943" s="451"/>
      <c r="AC943" s="451"/>
      <c r="AD943" s="451"/>
      <c r="AE943" s="451"/>
      <c r="AF943" s="451"/>
      <c r="AG943" s="451"/>
      <c r="AH943" s="451"/>
      <c r="AI943" s="451"/>
      <c r="AJ943" s="451"/>
      <c r="AK943" s="451"/>
      <c r="AL943" s="451"/>
      <c r="AM943" s="451"/>
      <c r="AN943" s="451"/>
      <c r="AO943" s="451"/>
      <c r="AP943" s="451"/>
      <c r="AQ943" s="451"/>
      <c r="AR943" s="451"/>
      <c r="AS943" s="451"/>
      <c r="AT943" s="451"/>
      <c r="AU943" s="451"/>
      <c r="AV943" s="451"/>
      <c r="AW943" s="451"/>
      <c r="AX943" s="451"/>
      <c r="AY943" s="451"/>
      <c r="AZ943" s="451"/>
      <c r="BA943" s="451"/>
      <c r="BB943" s="451"/>
      <c r="BC943" s="451"/>
      <c r="BD943" s="451"/>
      <c r="BE943" s="451"/>
      <c r="BF943" s="451"/>
      <c r="BG943" s="451"/>
      <c r="BH943" s="451"/>
      <c r="BI943" s="451"/>
      <c r="BJ943" s="451"/>
      <c r="BK943" s="451"/>
      <c r="BL943" s="451"/>
      <c r="BM943" s="451"/>
      <c r="BN943" s="451"/>
      <c r="BO943" s="451"/>
      <c r="BP943" s="451"/>
      <c r="BQ943" s="451"/>
      <c r="BR943" s="451"/>
      <c r="BS943" s="451"/>
      <c r="BT943" s="451"/>
      <c r="BU943" s="451"/>
      <c r="BV943" s="451"/>
      <c r="BW943" s="451"/>
      <c r="BX943" s="451"/>
      <c r="BY943" s="451"/>
      <c r="BZ943" s="451"/>
      <c r="CA943" s="451"/>
      <c r="CB943" s="451"/>
      <c r="CC943" s="451"/>
      <c r="CD943" s="451"/>
      <c r="CE943" s="451"/>
      <c r="CF943" s="451"/>
      <c r="CG943" s="451"/>
      <c r="CH943" s="451"/>
      <c r="CI943" s="451"/>
      <c r="CJ943" s="451"/>
      <c r="CK943" s="451"/>
      <c r="CL943" s="451"/>
      <c r="CM943" s="451"/>
      <c r="CN943" s="451"/>
      <c r="CO943" s="451"/>
      <c r="CP943" s="451"/>
      <c r="CQ943" s="451"/>
      <c r="CR943" s="451"/>
      <c r="CS943" s="451"/>
      <c r="CT943" s="451"/>
      <c r="CU943" s="451"/>
      <c r="CV943" s="451"/>
      <c r="CW943" s="451"/>
      <c r="CX943" s="451"/>
      <c r="CY943" s="451"/>
      <c r="CZ943" s="451"/>
      <c r="DA943" s="451"/>
      <c r="DB943" s="451"/>
      <c r="DC943" s="451"/>
      <c r="DD943" s="451"/>
      <c r="DE943" s="451"/>
      <c r="DF943" s="451"/>
      <c r="DG943" s="451"/>
      <c r="DH943" s="451"/>
      <c r="DI943" s="451"/>
      <c r="DJ943" s="451"/>
      <c r="DK943" s="451"/>
      <c r="DL943" s="451"/>
      <c r="DM943" s="451"/>
      <c r="DN943" s="451"/>
      <c r="DO943" s="451"/>
      <c r="DP943" s="451"/>
      <c r="DQ943" s="451"/>
      <c r="DR943" s="451"/>
      <c r="DS943" s="451"/>
      <c r="DT943" s="451"/>
      <c r="DU943" s="451"/>
      <c r="DV943" s="451"/>
      <c r="DW943" s="451"/>
      <c r="DX943" s="451"/>
      <c r="DY943" s="451"/>
      <c r="DZ943" s="451"/>
      <c r="EA943" s="451"/>
      <c r="EB943" s="451"/>
      <c r="EC943" s="451"/>
      <c r="ED943" s="451"/>
      <c r="EE943" s="451"/>
      <c r="EF943" s="451"/>
      <c r="EG943" s="451"/>
      <c r="EH943" s="451"/>
      <c r="EI943" s="451"/>
      <c r="EJ943" s="451"/>
      <c r="EK943" s="451"/>
      <c r="EL943" s="451"/>
      <c r="EM943" s="451"/>
      <c r="EN943" s="451"/>
      <c r="EO943" s="451"/>
      <c r="EP943" s="451"/>
      <c r="EQ943" s="451"/>
      <c r="ER943" s="451"/>
      <c r="ES943" s="451"/>
      <c r="ET943" s="451"/>
      <c r="EU943" s="451"/>
      <c r="EV943" s="451"/>
      <c r="EW943" s="451"/>
      <c r="EX943" s="451"/>
      <c r="EY943" s="451"/>
      <c r="EZ943" s="451"/>
      <c r="FA943" s="451"/>
      <c r="FB943" s="451"/>
      <c r="FC943" s="451"/>
      <c r="FD943" s="451"/>
      <c r="FE943" s="451"/>
      <c r="FF943" s="451"/>
      <c r="FG943" s="451"/>
      <c r="FH943" s="451"/>
      <c r="FI943" s="451"/>
      <c r="FJ943" s="451"/>
      <c r="FK943" s="451"/>
      <c r="FL943" s="451"/>
      <c r="FM943" s="451"/>
      <c r="FN943" s="451"/>
    </row>
    <row r="944" spans="1:170" ht="15.75" customHeight="1">
      <c r="A944" s="451"/>
      <c r="B944" s="451"/>
      <c r="C944" s="451"/>
      <c r="D944" s="451"/>
      <c r="E944" s="451"/>
      <c r="F944" s="451"/>
      <c r="G944" s="451"/>
      <c r="H944" s="451"/>
      <c r="I944" s="451"/>
      <c r="J944" s="451"/>
      <c r="K944" s="451"/>
      <c r="L944" s="451"/>
      <c r="M944" s="451"/>
      <c r="N944" s="451"/>
      <c r="O944" s="451"/>
      <c r="P944" s="451"/>
      <c r="Q944" s="451"/>
      <c r="R944" s="451"/>
      <c r="S944" s="451"/>
      <c r="T944" s="451"/>
      <c r="U944" s="451"/>
      <c r="V944" s="451"/>
      <c r="W944" s="451"/>
      <c r="X944" s="451"/>
      <c r="Y944" s="451"/>
      <c r="Z944" s="451"/>
      <c r="AA944" s="451"/>
      <c r="AB944" s="451"/>
      <c r="AC944" s="451"/>
      <c r="AD944" s="451"/>
      <c r="AE944" s="451"/>
      <c r="AF944" s="451"/>
      <c r="AG944" s="451"/>
      <c r="AH944" s="451"/>
      <c r="AI944" s="451"/>
      <c r="AJ944" s="451"/>
      <c r="AK944" s="451"/>
      <c r="AL944" s="451"/>
      <c r="AM944" s="451"/>
      <c r="AN944" s="451"/>
      <c r="AO944" s="451"/>
      <c r="AP944" s="451"/>
      <c r="AQ944" s="451"/>
      <c r="AR944" s="451"/>
      <c r="AS944" s="451"/>
      <c r="AT944" s="451"/>
      <c r="AU944" s="451"/>
      <c r="AV944" s="451"/>
      <c r="AW944" s="451"/>
      <c r="AX944" s="451"/>
      <c r="AY944" s="451"/>
      <c r="AZ944" s="451"/>
      <c r="BA944" s="451"/>
      <c r="BB944" s="451"/>
      <c r="BC944" s="451"/>
      <c r="BD944" s="451"/>
      <c r="BE944" s="451"/>
      <c r="BF944" s="451"/>
      <c r="BG944" s="451"/>
      <c r="BH944" s="451"/>
      <c r="BI944" s="451"/>
      <c r="BJ944" s="451"/>
      <c r="BK944" s="451"/>
      <c r="BL944" s="451"/>
      <c r="BM944" s="451"/>
      <c r="BN944" s="451"/>
      <c r="BO944" s="451"/>
      <c r="BP944" s="451"/>
      <c r="BQ944" s="451"/>
      <c r="BR944" s="451"/>
      <c r="BS944" s="451"/>
      <c r="BT944" s="451"/>
      <c r="BU944" s="451"/>
      <c r="BV944" s="451"/>
      <c r="BW944" s="451"/>
      <c r="BX944" s="451"/>
      <c r="BY944" s="451"/>
      <c r="BZ944" s="451"/>
      <c r="CA944" s="451"/>
      <c r="CB944" s="451"/>
      <c r="CC944" s="451"/>
      <c r="CD944" s="451"/>
      <c r="CE944" s="451"/>
      <c r="CF944" s="451"/>
      <c r="CG944" s="451"/>
      <c r="CH944" s="451"/>
      <c r="CI944" s="451"/>
      <c r="CJ944" s="451"/>
      <c r="CK944" s="451"/>
      <c r="CL944" s="451"/>
      <c r="CM944" s="451"/>
      <c r="CN944" s="451"/>
      <c r="CO944" s="451"/>
      <c r="CP944" s="451"/>
      <c r="CQ944" s="451"/>
      <c r="CR944" s="451"/>
      <c r="CS944" s="451"/>
      <c r="CT944" s="451"/>
      <c r="CU944" s="451"/>
      <c r="CV944" s="451"/>
      <c r="CW944" s="451"/>
      <c r="CX944" s="451"/>
      <c r="CY944" s="451"/>
      <c r="CZ944" s="451"/>
      <c r="DA944" s="451"/>
      <c r="DB944" s="451"/>
      <c r="DC944" s="451"/>
      <c r="DD944" s="451"/>
      <c r="DE944" s="451"/>
      <c r="DF944" s="451"/>
      <c r="DG944" s="451"/>
      <c r="DH944" s="451"/>
      <c r="DI944" s="451"/>
      <c r="DJ944" s="451"/>
      <c r="DK944" s="451"/>
      <c r="DL944" s="451"/>
      <c r="DM944" s="451"/>
      <c r="DN944" s="451"/>
      <c r="DO944" s="451"/>
      <c r="DP944" s="451"/>
      <c r="DQ944" s="451"/>
      <c r="DR944" s="451"/>
      <c r="DS944" s="451"/>
      <c r="DT944" s="451"/>
      <c r="DU944" s="451"/>
      <c r="DV944" s="451"/>
      <c r="DW944" s="451"/>
      <c r="DX944" s="451"/>
      <c r="DY944" s="451"/>
      <c r="DZ944" s="451"/>
      <c r="EA944" s="451"/>
      <c r="EB944" s="451"/>
      <c r="EC944" s="451"/>
      <c r="ED944" s="451"/>
      <c r="EE944" s="451"/>
      <c r="EF944" s="451"/>
      <c r="EG944" s="451"/>
      <c r="EH944" s="451"/>
      <c r="EI944" s="451"/>
      <c r="EJ944" s="451"/>
      <c r="EK944" s="451"/>
      <c r="EL944" s="451"/>
      <c r="EM944" s="451"/>
      <c r="EN944" s="451"/>
      <c r="EO944" s="451"/>
      <c r="EP944" s="451"/>
      <c r="EQ944" s="451"/>
      <c r="ER944" s="451"/>
      <c r="ES944" s="451"/>
      <c r="ET944" s="451"/>
      <c r="EU944" s="451"/>
      <c r="EV944" s="451"/>
      <c r="EW944" s="451"/>
      <c r="EX944" s="451"/>
      <c r="EY944" s="451"/>
      <c r="EZ944" s="451"/>
      <c r="FA944" s="451"/>
      <c r="FB944" s="451"/>
      <c r="FC944" s="451"/>
      <c r="FD944" s="451"/>
      <c r="FE944" s="451"/>
      <c r="FF944" s="451"/>
      <c r="FG944" s="451"/>
      <c r="FH944" s="451"/>
      <c r="FI944" s="451"/>
      <c r="FJ944" s="451"/>
      <c r="FK944" s="451"/>
      <c r="FL944" s="451"/>
      <c r="FM944" s="451"/>
      <c r="FN944" s="451"/>
    </row>
    <row r="945" spans="1:170" ht="15.75" customHeight="1">
      <c r="A945" s="451"/>
      <c r="B945" s="451"/>
      <c r="C945" s="451"/>
      <c r="D945" s="451"/>
      <c r="E945" s="451"/>
      <c r="F945" s="451"/>
      <c r="G945" s="451"/>
      <c r="H945" s="451"/>
      <c r="I945" s="451"/>
      <c r="J945" s="451"/>
      <c r="K945" s="451"/>
      <c r="L945" s="451"/>
      <c r="M945" s="451"/>
      <c r="N945" s="451"/>
      <c r="O945" s="451"/>
      <c r="P945" s="451"/>
      <c r="Q945" s="451"/>
      <c r="R945" s="451"/>
      <c r="S945" s="451"/>
      <c r="T945" s="451"/>
      <c r="U945" s="451"/>
      <c r="V945" s="451"/>
      <c r="W945" s="451"/>
      <c r="X945" s="451"/>
      <c r="Y945" s="451"/>
      <c r="Z945" s="451"/>
      <c r="AA945" s="451"/>
      <c r="AB945" s="451"/>
      <c r="AC945" s="451"/>
      <c r="AD945" s="451"/>
      <c r="AE945" s="451"/>
      <c r="AF945" s="451"/>
      <c r="AG945" s="451"/>
      <c r="AH945" s="451"/>
      <c r="AI945" s="451"/>
      <c r="AJ945" s="451"/>
      <c r="AK945" s="451"/>
      <c r="AL945" s="451"/>
      <c r="AM945" s="451"/>
      <c r="AN945" s="451"/>
      <c r="AO945" s="451"/>
      <c r="AP945" s="451"/>
      <c r="AQ945" s="451"/>
      <c r="AR945" s="451"/>
      <c r="AS945" s="451"/>
      <c r="AT945" s="451"/>
      <c r="AU945" s="451"/>
      <c r="AV945" s="451"/>
      <c r="AW945" s="451"/>
      <c r="AX945" s="451"/>
      <c r="AY945" s="451"/>
      <c r="AZ945" s="451"/>
      <c r="BA945" s="451"/>
      <c r="BB945" s="451"/>
      <c r="BC945" s="451"/>
      <c r="BD945" s="451"/>
      <c r="BE945" s="451"/>
      <c r="BF945" s="451"/>
      <c r="BG945" s="451"/>
      <c r="BH945" s="451"/>
      <c r="BI945" s="451"/>
      <c r="BJ945" s="451"/>
      <c r="BK945" s="451"/>
      <c r="BL945" s="451"/>
      <c r="BM945" s="451"/>
      <c r="BN945" s="451"/>
      <c r="BO945" s="451"/>
      <c r="BP945" s="451"/>
      <c r="BQ945" s="451"/>
      <c r="BR945" s="451"/>
      <c r="BS945" s="451"/>
      <c r="BT945" s="451"/>
      <c r="BU945" s="451"/>
      <c r="BV945" s="451"/>
      <c r="BW945" s="451"/>
      <c r="BX945" s="451"/>
      <c r="BY945" s="451"/>
      <c r="BZ945" s="451"/>
      <c r="CA945" s="451"/>
      <c r="CB945" s="451"/>
      <c r="CC945" s="451"/>
      <c r="CD945" s="451"/>
      <c r="CE945" s="451"/>
      <c r="CF945" s="451"/>
      <c r="CG945" s="451"/>
      <c r="CH945" s="451"/>
      <c r="CI945" s="451"/>
      <c r="CJ945" s="451"/>
      <c r="CK945" s="451"/>
      <c r="CL945" s="451"/>
      <c r="CM945" s="451"/>
      <c r="CN945" s="451"/>
      <c r="CO945" s="451"/>
      <c r="CP945" s="451"/>
      <c r="CQ945" s="451"/>
      <c r="CR945" s="451"/>
      <c r="CS945" s="451"/>
      <c r="CT945" s="451"/>
      <c r="CU945" s="451"/>
      <c r="CV945" s="451"/>
      <c r="CW945" s="451"/>
      <c r="CX945" s="451"/>
      <c r="CY945" s="451"/>
      <c r="CZ945" s="451"/>
      <c r="DA945" s="451"/>
      <c r="DB945" s="451"/>
      <c r="DC945" s="451"/>
      <c r="DD945" s="451"/>
      <c r="DE945" s="451"/>
      <c r="DF945" s="451"/>
      <c r="DG945" s="451"/>
      <c r="DH945" s="451"/>
      <c r="DI945" s="451"/>
      <c r="DJ945" s="451"/>
      <c r="DK945" s="451"/>
      <c r="DL945" s="451"/>
      <c r="DM945" s="451"/>
      <c r="DN945" s="451"/>
      <c r="DO945" s="451"/>
      <c r="DP945" s="451"/>
      <c r="DQ945" s="451"/>
      <c r="DR945" s="451"/>
      <c r="DS945" s="451"/>
      <c r="DT945" s="451"/>
      <c r="DU945" s="451"/>
      <c r="DV945" s="451"/>
      <c r="DW945" s="451"/>
      <c r="DX945" s="451"/>
      <c r="DY945" s="451"/>
      <c r="DZ945" s="451"/>
      <c r="EA945" s="451"/>
      <c r="EB945" s="451"/>
      <c r="EC945" s="451"/>
      <c r="ED945" s="451"/>
      <c r="EE945" s="451"/>
      <c r="EF945" s="451"/>
      <c r="EG945" s="451"/>
      <c r="EH945" s="451"/>
      <c r="EI945" s="451"/>
      <c r="EJ945" s="451"/>
      <c r="EK945" s="451"/>
      <c r="EL945" s="451"/>
      <c r="EM945" s="451"/>
      <c r="EN945" s="451"/>
      <c r="EO945" s="451"/>
      <c r="EP945" s="451"/>
      <c r="EQ945" s="451"/>
      <c r="ER945" s="451"/>
      <c r="ES945" s="451"/>
      <c r="ET945" s="451"/>
      <c r="EU945" s="451"/>
      <c r="EV945" s="451"/>
      <c r="EW945" s="451"/>
      <c r="EX945" s="451"/>
      <c r="EY945" s="451"/>
      <c r="EZ945" s="451"/>
      <c r="FA945" s="451"/>
      <c r="FB945" s="451"/>
      <c r="FC945" s="451"/>
      <c r="FD945" s="451"/>
      <c r="FE945" s="451"/>
      <c r="FF945" s="451"/>
      <c r="FG945" s="451"/>
      <c r="FH945" s="451"/>
      <c r="FI945" s="451"/>
      <c r="FJ945" s="451"/>
      <c r="FK945" s="451"/>
      <c r="FL945" s="451"/>
      <c r="FM945" s="451"/>
      <c r="FN945" s="451"/>
    </row>
    <row r="946" spans="1:170" ht="15.75" customHeight="1">
      <c r="A946" s="451"/>
      <c r="B946" s="451"/>
      <c r="C946" s="451"/>
      <c r="D946" s="451"/>
      <c r="E946" s="451"/>
      <c r="F946" s="451"/>
      <c r="G946" s="451"/>
      <c r="H946" s="451"/>
      <c r="I946" s="451"/>
      <c r="J946" s="451"/>
      <c r="K946" s="451"/>
      <c r="L946" s="451"/>
      <c r="M946" s="451"/>
      <c r="N946" s="451"/>
      <c r="O946" s="451"/>
      <c r="P946" s="451"/>
      <c r="Q946" s="451"/>
      <c r="R946" s="451"/>
      <c r="S946" s="451"/>
      <c r="T946" s="451"/>
      <c r="U946" s="451"/>
      <c r="V946" s="451"/>
      <c r="W946" s="451"/>
      <c r="X946" s="451"/>
      <c r="Y946" s="451"/>
      <c r="Z946" s="451"/>
      <c r="AA946" s="451"/>
      <c r="AB946" s="451"/>
      <c r="AC946" s="451"/>
      <c r="AD946" s="451"/>
      <c r="AE946" s="451"/>
      <c r="AF946" s="451"/>
      <c r="AG946" s="451"/>
      <c r="AH946" s="451"/>
      <c r="AI946" s="451"/>
      <c r="AJ946" s="451"/>
      <c r="AK946" s="451"/>
      <c r="AL946" s="451"/>
      <c r="AM946" s="451"/>
      <c r="AN946" s="451"/>
      <c r="AO946" s="451"/>
      <c r="AP946" s="451"/>
      <c r="AQ946" s="451"/>
      <c r="AR946" s="451"/>
      <c r="AS946" s="451"/>
      <c r="AT946" s="451"/>
      <c r="AU946" s="451"/>
      <c r="AV946" s="451"/>
      <c r="AW946" s="451"/>
      <c r="AX946" s="451"/>
      <c r="AY946" s="451"/>
      <c r="AZ946" s="451"/>
      <c r="BA946" s="451"/>
      <c r="BB946" s="451"/>
      <c r="BC946" s="451"/>
      <c r="BD946" s="451"/>
      <c r="BE946" s="451"/>
      <c r="BF946" s="451"/>
      <c r="BG946" s="451"/>
      <c r="BH946" s="451"/>
      <c r="BI946" s="451"/>
      <c r="BJ946" s="451"/>
      <c r="BK946" s="451"/>
      <c r="BL946" s="451"/>
      <c r="BM946" s="451"/>
      <c r="BN946" s="451"/>
      <c r="BO946" s="451"/>
      <c r="BP946" s="451"/>
      <c r="BQ946" s="451"/>
      <c r="BR946" s="451"/>
      <c r="BS946" s="451"/>
      <c r="BT946" s="451"/>
      <c r="BU946" s="451"/>
      <c r="BV946" s="451"/>
      <c r="BW946" s="451"/>
      <c r="BX946" s="451"/>
      <c r="BY946" s="451"/>
      <c r="BZ946" s="451"/>
      <c r="CA946" s="451"/>
      <c r="CB946" s="451"/>
      <c r="CC946" s="451"/>
      <c r="CD946" s="451"/>
      <c r="CE946" s="451"/>
      <c r="CF946" s="451"/>
      <c r="CG946" s="451"/>
      <c r="CH946" s="451"/>
      <c r="CI946" s="451"/>
      <c r="CJ946" s="451"/>
      <c r="CK946" s="451"/>
      <c r="CL946" s="451"/>
      <c r="CM946" s="451"/>
      <c r="CN946" s="451"/>
      <c r="CO946" s="451"/>
      <c r="CP946" s="451"/>
      <c r="CQ946" s="451"/>
      <c r="CR946" s="451"/>
      <c r="CS946" s="451"/>
      <c r="CT946" s="451"/>
      <c r="CU946" s="451"/>
      <c r="CV946" s="451"/>
      <c r="CW946" s="451"/>
      <c r="CX946" s="451"/>
      <c r="CY946" s="451"/>
      <c r="CZ946" s="451"/>
      <c r="DA946" s="451"/>
      <c r="DB946" s="451"/>
      <c r="DC946" s="451"/>
      <c r="DD946" s="451"/>
      <c r="DE946" s="451"/>
      <c r="DF946" s="451"/>
      <c r="DG946" s="451"/>
      <c r="DH946" s="451"/>
      <c r="DI946" s="451"/>
      <c r="DJ946" s="451"/>
      <c r="DK946" s="451"/>
      <c r="DL946" s="451"/>
      <c r="DM946" s="451"/>
      <c r="DN946" s="451"/>
      <c r="DO946" s="451"/>
      <c r="DP946" s="451"/>
      <c r="DQ946" s="451"/>
      <c r="DR946" s="451"/>
      <c r="DS946" s="451"/>
      <c r="DT946" s="451"/>
      <c r="DU946" s="451"/>
      <c r="DV946" s="451"/>
      <c r="DW946" s="451"/>
      <c r="DX946" s="451"/>
      <c r="DY946" s="451"/>
      <c r="DZ946" s="451"/>
      <c r="EA946" s="451"/>
      <c r="EB946" s="451"/>
      <c r="EC946" s="451"/>
      <c r="ED946" s="451"/>
      <c r="EE946" s="451"/>
      <c r="EF946" s="451"/>
      <c r="EG946" s="451"/>
      <c r="EH946" s="451"/>
      <c r="EI946" s="451"/>
      <c r="EJ946" s="451"/>
      <c r="EK946" s="451"/>
      <c r="EL946" s="451"/>
      <c r="EM946" s="451"/>
      <c r="EN946" s="451"/>
      <c r="EO946" s="451"/>
      <c r="EP946" s="451"/>
      <c r="EQ946" s="451"/>
      <c r="ER946" s="451"/>
      <c r="ES946" s="451"/>
      <c r="ET946" s="451"/>
      <c r="EU946" s="451"/>
      <c r="EV946" s="451"/>
      <c r="EW946" s="451"/>
      <c r="EX946" s="451"/>
      <c r="EY946" s="451"/>
      <c r="EZ946" s="451"/>
      <c r="FA946" s="451"/>
      <c r="FB946" s="451"/>
      <c r="FC946" s="451"/>
      <c r="FD946" s="451"/>
      <c r="FE946" s="451"/>
      <c r="FF946" s="451"/>
      <c r="FG946" s="451"/>
      <c r="FH946" s="451"/>
      <c r="FI946" s="451"/>
      <c r="FJ946" s="451"/>
      <c r="FK946" s="451"/>
      <c r="FL946" s="451"/>
      <c r="FM946" s="451"/>
      <c r="FN946" s="451"/>
    </row>
    <row r="947" spans="1:170" ht="15.75" customHeight="1">
      <c r="A947" s="451"/>
      <c r="B947" s="451"/>
      <c r="C947" s="451"/>
      <c r="D947" s="451"/>
      <c r="E947" s="451"/>
      <c r="F947" s="451"/>
      <c r="G947" s="451"/>
      <c r="H947" s="451"/>
      <c r="I947" s="451"/>
      <c r="J947" s="451"/>
      <c r="K947" s="451"/>
      <c r="L947" s="451"/>
      <c r="M947" s="451"/>
      <c r="N947" s="451"/>
      <c r="O947" s="451"/>
      <c r="P947" s="451"/>
      <c r="Q947" s="451"/>
      <c r="R947" s="451"/>
      <c r="S947" s="451"/>
      <c r="T947" s="451"/>
      <c r="U947" s="451"/>
      <c r="V947" s="451"/>
      <c r="W947" s="451"/>
      <c r="X947" s="451"/>
      <c r="Y947" s="451"/>
      <c r="Z947" s="451"/>
      <c r="AA947" s="451"/>
      <c r="AB947" s="451"/>
      <c r="AC947" s="451"/>
      <c r="AD947" s="451"/>
      <c r="AE947" s="451"/>
      <c r="AF947" s="451"/>
      <c r="AG947" s="451"/>
      <c r="AH947" s="451"/>
      <c r="AI947" s="451"/>
      <c r="AJ947" s="451"/>
      <c r="AK947" s="451"/>
      <c r="AL947" s="451"/>
      <c r="AM947" s="451"/>
      <c r="AN947" s="451"/>
      <c r="AO947" s="451"/>
      <c r="AP947" s="451"/>
      <c r="AQ947" s="451"/>
      <c r="AR947" s="451"/>
      <c r="AS947" s="451"/>
      <c r="AT947" s="451"/>
      <c r="AU947" s="451"/>
      <c r="AV947" s="451"/>
      <c r="AW947" s="451"/>
      <c r="AX947" s="451"/>
      <c r="AY947" s="451"/>
      <c r="AZ947" s="451"/>
      <c r="BA947" s="451"/>
      <c r="BB947" s="451"/>
      <c r="BC947" s="451"/>
      <c r="BD947" s="451"/>
      <c r="BE947" s="451"/>
      <c r="BF947" s="451"/>
      <c r="BG947" s="451"/>
      <c r="BH947" s="451"/>
      <c r="BI947" s="451"/>
      <c r="BJ947" s="451"/>
      <c r="BK947" s="451"/>
      <c r="BL947" s="451"/>
      <c r="BM947" s="451"/>
      <c r="BN947" s="451"/>
      <c r="BO947" s="451"/>
      <c r="BP947" s="451"/>
      <c r="BQ947" s="451"/>
      <c r="BR947" s="451"/>
      <c r="BS947" s="451"/>
      <c r="BT947" s="451"/>
      <c r="BU947" s="451"/>
      <c r="BV947" s="451"/>
      <c r="BW947" s="451"/>
      <c r="BX947" s="451"/>
      <c r="BY947" s="451"/>
      <c r="BZ947" s="451"/>
      <c r="CA947" s="451"/>
      <c r="CB947" s="451"/>
      <c r="CC947" s="451"/>
      <c r="CD947" s="451"/>
      <c r="CE947" s="451"/>
      <c r="CF947" s="451"/>
      <c r="CG947" s="451"/>
      <c r="CH947" s="451"/>
      <c r="CI947" s="451"/>
      <c r="CJ947" s="451"/>
      <c r="CK947" s="451"/>
      <c r="CL947" s="451"/>
      <c r="CM947" s="451"/>
      <c r="CN947" s="451"/>
      <c r="CO947" s="451"/>
      <c r="CP947" s="451"/>
      <c r="CQ947" s="451"/>
      <c r="CR947" s="451"/>
      <c r="CS947" s="451"/>
      <c r="CT947" s="451"/>
      <c r="CU947" s="451"/>
      <c r="CV947" s="451"/>
      <c r="CW947" s="451"/>
      <c r="CX947" s="451"/>
      <c r="CY947" s="451"/>
      <c r="CZ947" s="451"/>
      <c r="DA947" s="451"/>
      <c r="DB947" s="451"/>
      <c r="DC947" s="451"/>
      <c r="DD947" s="451"/>
      <c r="DE947" s="451"/>
      <c r="DF947" s="451"/>
      <c r="DG947" s="451"/>
      <c r="DH947" s="451"/>
      <c r="DI947" s="451"/>
      <c r="DJ947" s="451"/>
      <c r="DK947" s="451"/>
      <c r="DL947" s="451"/>
      <c r="DM947" s="451"/>
      <c r="DN947" s="451"/>
      <c r="DO947" s="451"/>
      <c r="DP947" s="451"/>
      <c r="DQ947" s="451"/>
      <c r="DR947" s="451"/>
      <c r="DS947" s="451"/>
      <c r="DT947" s="451"/>
      <c r="DU947" s="451"/>
      <c r="DV947" s="451"/>
      <c r="DW947" s="451"/>
      <c r="DX947" s="451"/>
      <c r="DY947" s="451"/>
      <c r="DZ947" s="451"/>
      <c r="EA947" s="451"/>
      <c r="EB947" s="451"/>
      <c r="EC947" s="451"/>
      <c r="ED947" s="451"/>
      <c r="EE947" s="451"/>
      <c r="EF947" s="451"/>
      <c r="EG947" s="451"/>
      <c r="EH947" s="451"/>
      <c r="EI947" s="451"/>
      <c r="EJ947" s="451"/>
      <c r="EK947" s="451"/>
      <c r="EL947" s="451"/>
      <c r="EM947" s="451"/>
      <c r="EN947" s="451"/>
      <c r="EO947" s="451"/>
      <c r="EP947" s="451"/>
      <c r="EQ947" s="451"/>
      <c r="ER947" s="451"/>
      <c r="ES947" s="451"/>
      <c r="ET947" s="451"/>
      <c r="EU947" s="451"/>
      <c r="EV947" s="451"/>
      <c r="EW947" s="451"/>
      <c r="EX947" s="451"/>
      <c r="EY947" s="451"/>
      <c r="EZ947" s="451"/>
      <c r="FA947" s="451"/>
      <c r="FB947" s="451"/>
      <c r="FC947" s="451"/>
      <c r="FD947" s="451"/>
      <c r="FE947" s="451"/>
      <c r="FF947" s="451"/>
      <c r="FG947" s="451"/>
      <c r="FH947" s="451"/>
      <c r="FI947" s="451"/>
      <c r="FJ947" s="451"/>
      <c r="FK947" s="451"/>
      <c r="FL947" s="451"/>
      <c r="FM947" s="451"/>
      <c r="FN947" s="451"/>
    </row>
    <row r="948" spans="1:170" ht="15.75" customHeight="1">
      <c r="A948" s="451"/>
      <c r="B948" s="451"/>
      <c r="C948" s="451"/>
      <c r="D948" s="451"/>
      <c r="E948" s="451"/>
      <c r="F948" s="451"/>
      <c r="G948" s="451"/>
      <c r="H948" s="451"/>
      <c r="I948" s="451"/>
      <c r="J948" s="451"/>
      <c r="K948" s="451"/>
      <c r="L948" s="451"/>
      <c r="M948" s="451"/>
      <c r="N948" s="451"/>
      <c r="O948" s="451"/>
      <c r="P948" s="451"/>
      <c r="Q948" s="451"/>
      <c r="R948" s="451"/>
      <c r="S948" s="451"/>
      <c r="T948" s="451"/>
      <c r="U948" s="451"/>
      <c r="V948" s="451"/>
      <c r="W948" s="451"/>
      <c r="X948" s="451"/>
      <c r="Y948" s="451"/>
      <c r="Z948" s="451"/>
      <c r="AA948" s="451"/>
      <c r="AB948" s="451"/>
      <c r="AC948" s="451"/>
      <c r="AD948" s="451"/>
      <c r="AE948" s="451"/>
      <c r="AF948" s="451"/>
      <c r="AG948" s="451"/>
      <c r="AH948" s="451"/>
      <c r="AI948" s="451"/>
      <c r="AJ948" s="451"/>
      <c r="AK948" s="451"/>
      <c r="AL948" s="451"/>
      <c r="AM948" s="451"/>
      <c r="AN948" s="451"/>
      <c r="AO948" s="451"/>
      <c r="AP948" s="451"/>
      <c r="AQ948" s="451"/>
      <c r="AR948" s="451"/>
      <c r="AS948" s="451"/>
      <c r="AT948" s="451"/>
      <c r="AU948" s="451"/>
      <c r="AV948" s="451"/>
      <c r="AW948" s="451"/>
      <c r="AX948" s="451"/>
      <c r="AY948" s="451"/>
      <c r="AZ948" s="451"/>
      <c r="BA948" s="451"/>
      <c r="BB948" s="451"/>
      <c r="BC948" s="451"/>
      <c r="BD948" s="451"/>
      <c r="BE948" s="451"/>
      <c r="BF948" s="451"/>
      <c r="BG948" s="451"/>
      <c r="BH948" s="451"/>
      <c r="BI948" s="451"/>
      <c r="BJ948" s="451"/>
      <c r="BK948" s="451"/>
      <c r="BL948" s="451"/>
      <c r="BM948" s="451"/>
      <c r="BN948" s="451"/>
      <c r="BO948" s="451"/>
      <c r="BP948" s="451"/>
      <c r="BQ948" s="451"/>
      <c r="BR948" s="451"/>
      <c r="BS948" s="451"/>
      <c r="BT948" s="451"/>
      <c r="BU948" s="451"/>
      <c r="BV948" s="451"/>
      <c r="BW948" s="451"/>
      <c r="BX948" s="451"/>
      <c r="BY948" s="451"/>
      <c r="BZ948" s="451"/>
      <c r="CA948" s="451"/>
      <c r="CB948" s="451"/>
      <c r="CC948" s="451"/>
      <c r="CD948" s="451"/>
      <c r="CE948" s="451"/>
      <c r="CF948" s="451"/>
      <c r="CG948" s="451"/>
      <c r="CH948" s="451"/>
      <c r="CI948" s="451"/>
      <c r="CJ948" s="451"/>
      <c r="CK948" s="451"/>
      <c r="CL948" s="451"/>
      <c r="CM948" s="451"/>
      <c r="CN948" s="451"/>
      <c r="CO948" s="451"/>
      <c r="CP948" s="451"/>
      <c r="CQ948" s="451"/>
      <c r="CR948" s="451"/>
      <c r="CS948" s="451"/>
      <c r="CT948" s="451"/>
      <c r="CU948" s="451"/>
      <c r="CV948" s="451"/>
      <c r="CW948" s="451"/>
      <c r="CX948" s="451"/>
      <c r="CY948" s="451"/>
      <c r="CZ948" s="451"/>
      <c r="DA948" s="451"/>
      <c r="DB948" s="451"/>
      <c r="DC948" s="451"/>
      <c r="DD948" s="451"/>
      <c r="DE948" s="451"/>
      <c r="DF948" s="451"/>
      <c r="DG948" s="451"/>
      <c r="DH948" s="451"/>
      <c r="DI948" s="451"/>
      <c r="DJ948" s="451"/>
      <c r="DK948" s="451"/>
      <c r="DL948" s="451"/>
      <c r="DM948" s="451"/>
      <c r="DN948" s="451"/>
      <c r="DO948" s="451"/>
      <c r="DP948" s="451"/>
      <c r="DQ948" s="451"/>
      <c r="DR948" s="451"/>
      <c r="DS948" s="451"/>
      <c r="DT948" s="451"/>
      <c r="DU948" s="451"/>
      <c r="DV948" s="451"/>
      <c r="DW948" s="451"/>
      <c r="DX948" s="451"/>
      <c r="DY948" s="451"/>
      <c r="DZ948" s="451"/>
      <c r="EA948" s="451"/>
      <c r="EB948" s="451"/>
      <c r="EC948" s="451"/>
      <c r="ED948" s="451"/>
      <c r="EE948" s="451"/>
      <c r="EF948" s="451"/>
      <c r="EG948" s="451"/>
      <c r="EH948" s="451"/>
      <c r="EI948" s="451"/>
      <c r="EJ948" s="451"/>
      <c r="EK948" s="451"/>
      <c r="EL948" s="451"/>
      <c r="EM948" s="451"/>
      <c r="EN948" s="451"/>
      <c r="EO948" s="451"/>
      <c r="EP948" s="451"/>
      <c r="EQ948" s="451"/>
      <c r="ER948" s="451"/>
      <c r="ES948" s="451"/>
      <c r="ET948" s="451"/>
      <c r="EU948" s="451"/>
      <c r="EV948" s="451"/>
      <c r="EW948" s="451"/>
      <c r="EX948" s="451"/>
      <c r="EY948" s="451"/>
      <c r="EZ948" s="451"/>
      <c r="FA948" s="451"/>
      <c r="FB948" s="451"/>
      <c r="FC948" s="451"/>
      <c r="FD948" s="451"/>
      <c r="FE948" s="451"/>
      <c r="FF948" s="451"/>
      <c r="FG948" s="451"/>
      <c r="FH948" s="451"/>
      <c r="FI948" s="451"/>
      <c r="FJ948" s="451"/>
      <c r="FK948" s="451"/>
      <c r="FL948" s="451"/>
      <c r="FM948" s="451"/>
      <c r="FN948" s="451"/>
    </row>
    <row r="949" spans="1:170" ht="15.75" customHeight="1">
      <c r="A949" s="451"/>
      <c r="B949" s="451"/>
      <c r="C949" s="451"/>
      <c r="D949" s="451"/>
      <c r="E949" s="451"/>
      <c r="F949" s="451"/>
      <c r="G949" s="451"/>
      <c r="H949" s="451"/>
      <c r="I949" s="451"/>
      <c r="J949" s="451"/>
      <c r="K949" s="451"/>
      <c r="L949" s="451"/>
      <c r="M949" s="451"/>
      <c r="N949" s="451"/>
      <c r="O949" s="451"/>
      <c r="P949" s="451"/>
      <c r="Q949" s="451"/>
      <c r="R949" s="451"/>
      <c r="S949" s="451"/>
      <c r="T949" s="451"/>
      <c r="U949" s="451"/>
      <c r="V949" s="451"/>
      <c r="W949" s="451"/>
      <c r="X949" s="451"/>
      <c r="Y949" s="451"/>
      <c r="Z949" s="451"/>
      <c r="AA949" s="451"/>
      <c r="AB949" s="451"/>
      <c r="AC949" s="451"/>
      <c r="AD949" s="451"/>
      <c r="AE949" s="451"/>
      <c r="AF949" s="451"/>
      <c r="AG949" s="451"/>
      <c r="AH949" s="451"/>
      <c r="AI949" s="451"/>
      <c r="AJ949" s="451"/>
      <c r="AK949" s="451"/>
      <c r="AL949" s="451"/>
      <c r="AM949" s="451"/>
      <c r="AN949" s="451"/>
      <c r="AO949" s="451"/>
      <c r="AP949" s="451"/>
      <c r="AQ949" s="451"/>
      <c r="AR949" s="451"/>
      <c r="AS949" s="451"/>
      <c r="AT949" s="451"/>
      <c r="AU949" s="451"/>
      <c r="AV949" s="451"/>
      <c r="AW949" s="451"/>
      <c r="AX949" s="451"/>
      <c r="AY949" s="451"/>
      <c r="AZ949" s="451"/>
      <c r="BA949" s="451"/>
      <c r="BB949" s="451"/>
      <c r="BC949" s="451"/>
      <c r="BD949" s="451"/>
      <c r="BE949" s="451"/>
      <c r="BF949" s="451"/>
      <c r="BG949" s="451"/>
      <c r="BH949" s="451"/>
      <c r="BI949" s="451"/>
      <c r="BJ949" s="451"/>
      <c r="BK949" s="451"/>
      <c r="BL949" s="451"/>
      <c r="BM949" s="451"/>
      <c r="BN949" s="451"/>
      <c r="BO949" s="451"/>
      <c r="BP949" s="451"/>
      <c r="BQ949" s="451"/>
      <c r="BR949" s="451"/>
      <c r="BS949" s="451"/>
      <c r="BT949" s="451"/>
      <c r="BU949" s="451"/>
      <c r="BV949" s="451"/>
      <c r="BW949" s="451"/>
      <c r="BX949" s="451"/>
      <c r="BY949" s="451"/>
      <c r="BZ949" s="451"/>
      <c r="CA949" s="451"/>
      <c r="CB949" s="451"/>
      <c r="CC949" s="451"/>
      <c r="CD949" s="451"/>
      <c r="CE949" s="451"/>
      <c r="CF949" s="451"/>
      <c r="CG949" s="451"/>
      <c r="CH949" s="451"/>
      <c r="CI949" s="451"/>
      <c r="CJ949" s="451"/>
      <c r="CK949" s="451"/>
      <c r="CL949" s="451"/>
      <c r="CM949" s="451"/>
      <c r="CN949" s="451"/>
      <c r="CO949" s="451"/>
      <c r="CP949" s="451"/>
      <c r="CQ949" s="451"/>
      <c r="CR949" s="451"/>
      <c r="CS949" s="451"/>
      <c r="CT949" s="451"/>
      <c r="CU949" s="451"/>
      <c r="CV949" s="451"/>
      <c r="CW949" s="451"/>
      <c r="CX949" s="451"/>
      <c r="CY949" s="451"/>
      <c r="CZ949" s="451"/>
      <c r="DA949" s="451"/>
      <c r="DB949" s="451"/>
      <c r="DC949" s="451"/>
      <c r="DD949" s="451"/>
      <c r="DE949" s="451"/>
      <c r="DF949" s="451"/>
      <c r="DG949" s="451"/>
      <c r="DH949" s="451"/>
      <c r="DI949" s="451"/>
      <c r="DJ949" s="451"/>
      <c r="DK949" s="451"/>
      <c r="DL949" s="451"/>
      <c r="DM949" s="451"/>
      <c r="DN949" s="451"/>
      <c r="DO949" s="451"/>
      <c r="DP949" s="451"/>
      <c r="DQ949" s="451"/>
      <c r="DR949" s="451"/>
      <c r="DS949" s="451"/>
      <c r="DT949" s="451"/>
      <c r="DU949" s="451"/>
      <c r="DV949" s="451"/>
      <c r="DW949" s="451"/>
      <c r="DX949" s="451"/>
      <c r="DY949" s="451"/>
      <c r="DZ949" s="451"/>
      <c r="EA949" s="451"/>
      <c r="EB949" s="451"/>
      <c r="EC949" s="451"/>
      <c r="ED949" s="451"/>
      <c r="EE949" s="451"/>
      <c r="EF949" s="451"/>
      <c r="EG949" s="451"/>
      <c r="EH949" s="451"/>
      <c r="EI949" s="451"/>
      <c r="EJ949" s="451"/>
      <c r="EK949" s="451"/>
      <c r="EL949" s="451"/>
      <c r="EM949" s="451"/>
      <c r="EN949" s="451"/>
      <c r="EO949" s="451"/>
      <c r="EP949" s="451"/>
      <c r="EQ949" s="451"/>
      <c r="ER949" s="451"/>
      <c r="ES949" s="451"/>
      <c r="ET949" s="451"/>
      <c r="EU949" s="451"/>
      <c r="EV949" s="451"/>
      <c r="EW949" s="451"/>
      <c r="EX949" s="451"/>
      <c r="EY949" s="451"/>
      <c r="EZ949" s="451"/>
      <c r="FA949" s="451"/>
      <c r="FB949" s="451"/>
      <c r="FC949" s="451"/>
      <c r="FD949" s="451"/>
      <c r="FE949" s="451"/>
      <c r="FF949" s="451"/>
      <c r="FG949" s="451"/>
      <c r="FH949" s="451"/>
      <c r="FI949" s="451"/>
      <c r="FJ949" s="451"/>
      <c r="FK949" s="451"/>
      <c r="FL949" s="451"/>
      <c r="FM949" s="451"/>
      <c r="FN949" s="451"/>
    </row>
    <row r="950" spans="1:170" ht="15.75" customHeight="1">
      <c r="A950" s="451"/>
      <c r="B950" s="451"/>
      <c r="C950" s="451"/>
      <c r="D950" s="451"/>
      <c r="E950" s="451"/>
      <c r="F950" s="451"/>
      <c r="G950" s="451"/>
      <c r="H950" s="451"/>
      <c r="I950" s="451"/>
      <c r="J950" s="451"/>
      <c r="K950" s="451"/>
      <c r="L950" s="451"/>
      <c r="M950" s="451"/>
      <c r="N950" s="451"/>
      <c r="O950" s="451"/>
      <c r="P950" s="451"/>
      <c r="Q950" s="451"/>
      <c r="R950" s="451"/>
      <c r="S950" s="451"/>
      <c r="T950" s="451"/>
      <c r="U950" s="451"/>
      <c r="V950" s="451"/>
      <c r="W950" s="451"/>
      <c r="X950" s="451"/>
      <c r="Y950" s="451"/>
      <c r="Z950" s="451"/>
      <c r="AA950" s="451"/>
      <c r="AB950" s="451"/>
      <c r="AC950" s="451"/>
      <c r="AD950" s="451"/>
      <c r="AE950" s="451"/>
      <c r="AF950" s="451"/>
      <c r="AG950" s="451"/>
      <c r="AH950" s="451"/>
      <c r="AI950" s="451"/>
      <c r="AJ950" s="451"/>
      <c r="AK950" s="451"/>
      <c r="AL950" s="451"/>
      <c r="AM950" s="451"/>
      <c r="AN950" s="451"/>
      <c r="AO950" s="451"/>
      <c r="AP950" s="451"/>
      <c r="AQ950" s="451"/>
      <c r="AR950" s="451"/>
      <c r="AS950" s="451"/>
      <c r="AT950" s="451"/>
      <c r="AU950" s="451"/>
      <c r="AV950" s="451"/>
      <c r="AW950" s="451"/>
      <c r="AX950" s="451"/>
      <c r="AY950" s="451"/>
      <c r="AZ950" s="451"/>
      <c r="BA950" s="451"/>
      <c r="BB950" s="451"/>
      <c r="BC950" s="451"/>
      <c r="BD950" s="451"/>
      <c r="BE950" s="451"/>
      <c r="BF950" s="451"/>
      <c r="BG950" s="451"/>
      <c r="BH950" s="451"/>
      <c r="BI950" s="451"/>
      <c r="BJ950" s="451"/>
      <c r="BK950" s="451"/>
      <c r="BL950" s="451"/>
      <c r="BM950" s="451"/>
      <c r="BN950" s="451"/>
      <c r="BO950" s="451"/>
      <c r="BP950" s="451"/>
      <c r="BQ950" s="451"/>
      <c r="BR950" s="451"/>
      <c r="BS950" s="451"/>
      <c r="BT950" s="451"/>
      <c r="BU950" s="451"/>
      <c r="BV950" s="451"/>
      <c r="BW950" s="451"/>
      <c r="BX950" s="451"/>
      <c r="BY950" s="451"/>
      <c r="BZ950" s="451"/>
      <c r="CA950" s="451"/>
      <c r="CB950" s="451"/>
      <c r="CC950" s="451"/>
      <c r="CD950" s="451"/>
      <c r="CE950" s="451"/>
      <c r="CF950" s="451"/>
      <c r="CG950" s="451"/>
      <c r="CH950" s="451"/>
      <c r="CI950" s="451"/>
      <c r="CJ950" s="451"/>
      <c r="CK950" s="451"/>
      <c r="CL950" s="451"/>
      <c r="CM950" s="451"/>
      <c r="CN950" s="451"/>
      <c r="CO950" s="451"/>
      <c r="CP950" s="451"/>
      <c r="CQ950" s="451"/>
      <c r="CR950" s="451"/>
      <c r="CS950" s="451"/>
      <c r="CT950" s="451"/>
      <c r="CU950" s="451"/>
      <c r="CV950" s="451"/>
      <c r="CW950" s="451"/>
      <c r="CX950" s="451"/>
      <c r="CY950" s="451"/>
      <c r="CZ950" s="451"/>
      <c r="DA950" s="451"/>
      <c r="DB950" s="451"/>
      <c r="DC950" s="451"/>
      <c r="DD950" s="451"/>
      <c r="DE950" s="451"/>
      <c r="DF950" s="451"/>
      <c r="DG950" s="451"/>
      <c r="DH950" s="451"/>
      <c r="DI950" s="451"/>
      <c r="DJ950" s="451"/>
      <c r="DK950" s="451"/>
      <c r="DL950" s="451"/>
      <c r="DM950" s="451"/>
      <c r="DN950" s="451"/>
      <c r="DO950" s="451"/>
      <c r="DP950" s="451"/>
      <c r="DQ950" s="451"/>
      <c r="DR950" s="451"/>
      <c r="DS950" s="451"/>
      <c r="DT950" s="451"/>
      <c r="DU950" s="451"/>
      <c r="DV950" s="451"/>
      <c r="DW950" s="451"/>
      <c r="DX950" s="451"/>
      <c r="DY950" s="451"/>
      <c r="DZ950" s="451"/>
      <c r="EA950" s="451"/>
      <c r="EB950" s="451"/>
      <c r="EC950" s="451"/>
      <c r="ED950" s="451"/>
      <c r="EE950" s="451"/>
      <c r="EF950" s="451"/>
      <c r="EG950" s="451"/>
      <c r="EH950" s="451"/>
      <c r="EI950" s="451"/>
      <c r="EJ950" s="451"/>
      <c r="EK950" s="451"/>
      <c r="EL950" s="451"/>
      <c r="EM950" s="451"/>
      <c r="EN950" s="451"/>
      <c r="EO950" s="451"/>
      <c r="EP950" s="451"/>
      <c r="EQ950" s="451"/>
      <c r="ER950" s="451"/>
      <c r="ES950" s="451"/>
      <c r="ET950" s="451"/>
      <c r="EU950" s="451"/>
      <c r="EV950" s="451"/>
      <c r="EW950" s="451"/>
      <c r="EX950" s="451"/>
      <c r="EY950" s="451"/>
      <c r="EZ950" s="451"/>
      <c r="FA950" s="451"/>
      <c r="FB950" s="451"/>
      <c r="FC950" s="451"/>
      <c r="FD950" s="451"/>
      <c r="FE950" s="451"/>
      <c r="FF950" s="451"/>
      <c r="FG950" s="451"/>
      <c r="FH950" s="451"/>
      <c r="FI950" s="451"/>
      <c r="FJ950" s="451"/>
      <c r="FK950" s="451"/>
      <c r="FL950" s="451"/>
      <c r="FM950" s="451"/>
      <c r="FN950" s="451"/>
    </row>
    <row r="951" spans="1:170" ht="15.75" customHeight="1">
      <c r="A951" s="451"/>
      <c r="B951" s="451"/>
      <c r="C951" s="451"/>
      <c r="D951" s="451"/>
      <c r="E951" s="451"/>
      <c r="F951" s="451"/>
      <c r="G951" s="451"/>
      <c r="H951" s="451"/>
      <c r="I951" s="451"/>
      <c r="J951" s="451"/>
      <c r="K951" s="451"/>
      <c r="L951" s="451"/>
      <c r="M951" s="451"/>
      <c r="N951" s="451"/>
      <c r="O951" s="451"/>
      <c r="P951" s="451"/>
      <c r="Q951" s="451"/>
      <c r="R951" s="451"/>
      <c r="S951" s="451"/>
      <c r="T951" s="451"/>
      <c r="U951" s="451"/>
      <c r="V951" s="451"/>
      <c r="W951" s="451"/>
      <c r="X951" s="451"/>
      <c r="Y951" s="451"/>
      <c r="Z951" s="451"/>
      <c r="AA951" s="451"/>
      <c r="AB951" s="451"/>
      <c r="AC951" s="451"/>
      <c r="AD951" s="451"/>
      <c r="AE951" s="451"/>
      <c r="AF951" s="451"/>
      <c r="AG951" s="451"/>
      <c r="AH951" s="451"/>
      <c r="AI951" s="451"/>
      <c r="AJ951" s="451"/>
      <c r="AK951" s="451"/>
      <c r="AL951" s="451"/>
      <c r="AM951" s="451"/>
      <c r="AN951" s="451"/>
      <c r="AO951" s="451"/>
      <c r="AP951" s="451"/>
      <c r="AQ951" s="451"/>
      <c r="AR951" s="451"/>
      <c r="AS951" s="451"/>
      <c r="AT951" s="451"/>
      <c r="AU951" s="451"/>
      <c r="AV951" s="451"/>
      <c r="AW951" s="451"/>
      <c r="AX951" s="451"/>
      <c r="AY951" s="451"/>
      <c r="AZ951" s="451"/>
      <c r="BA951" s="451"/>
      <c r="BB951" s="451"/>
      <c r="BC951" s="451"/>
      <c r="BD951" s="451"/>
      <c r="BE951" s="451"/>
      <c r="BF951" s="451"/>
      <c r="BG951" s="451"/>
      <c r="BH951" s="451"/>
      <c r="BI951" s="451"/>
      <c r="BJ951" s="451"/>
      <c r="BK951" s="451"/>
      <c r="BL951" s="451"/>
      <c r="BM951" s="451"/>
      <c r="BN951" s="451"/>
      <c r="BO951" s="451"/>
      <c r="BP951" s="451"/>
      <c r="BQ951" s="451"/>
      <c r="BR951" s="451"/>
      <c r="BS951" s="451"/>
      <c r="BT951" s="451"/>
      <c r="BU951" s="451"/>
      <c r="BV951" s="451"/>
      <c r="BW951" s="451"/>
      <c r="BX951" s="451"/>
      <c r="BY951" s="451"/>
      <c r="BZ951" s="451"/>
      <c r="CA951" s="451"/>
      <c r="CB951" s="451"/>
      <c r="CC951" s="451"/>
      <c r="CD951" s="451"/>
      <c r="CE951" s="451"/>
      <c r="CF951" s="451"/>
      <c r="CG951" s="451"/>
      <c r="CH951" s="451"/>
      <c r="CI951" s="451"/>
      <c r="CJ951" s="451"/>
      <c r="CK951" s="451"/>
      <c r="CL951" s="451"/>
      <c r="CM951" s="451"/>
      <c r="CN951" s="451"/>
      <c r="CO951" s="451"/>
      <c r="CP951" s="451"/>
      <c r="CQ951" s="451"/>
      <c r="CR951" s="451"/>
      <c r="CS951" s="451"/>
      <c r="CT951" s="451"/>
      <c r="CU951" s="451"/>
      <c r="CV951" s="451"/>
      <c r="CW951" s="451"/>
      <c r="CX951" s="451"/>
      <c r="CY951" s="451"/>
      <c r="CZ951" s="451"/>
      <c r="DA951" s="451"/>
      <c r="DB951" s="451"/>
      <c r="DC951" s="451"/>
      <c r="DD951" s="451"/>
      <c r="DE951" s="451"/>
      <c r="DF951" s="451"/>
      <c r="DG951" s="451"/>
      <c r="DH951" s="451"/>
      <c r="DI951" s="451"/>
      <c r="DJ951" s="451"/>
      <c r="DK951" s="451"/>
      <c r="DL951" s="451"/>
      <c r="DM951" s="451"/>
      <c r="DN951" s="451"/>
      <c r="DO951" s="451"/>
      <c r="DP951" s="451"/>
      <c r="DQ951" s="451"/>
      <c r="DR951" s="451"/>
      <c r="DS951" s="451"/>
      <c r="DT951" s="451"/>
      <c r="DU951" s="451"/>
      <c r="DV951" s="451"/>
      <c r="DW951" s="451"/>
      <c r="DX951" s="451"/>
      <c r="DY951" s="451"/>
      <c r="DZ951" s="451"/>
      <c r="EA951" s="451"/>
      <c r="EB951" s="451"/>
      <c r="EC951" s="451"/>
      <c r="ED951" s="451"/>
      <c r="EE951" s="451"/>
      <c r="EF951" s="451"/>
      <c r="EG951" s="451"/>
      <c r="EH951" s="451"/>
      <c r="EI951" s="451"/>
      <c r="EJ951" s="451"/>
      <c r="EK951" s="451"/>
      <c r="EL951" s="451"/>
      <c r="EM951" s="451"/>
      <c r="EN951" s="451"/>
      <c r="EO951" s="451"/>
      <c r="EP951" s="451"/>
      <c r="EQ951" s="451"/>
      <c r="ER951" s="451"/>
      <c r="ES951" s="451"/>
      <c r="ET951" s="451"/>
      <c r="EU951" s="451"/>
      <c r="EV951" s="451"/>
      <c r="EW951" s="451"/>
      <c r="EX951" s="451"/>
      <c r="EY951" s="451"/>
      <c r="EZ951" s="451"/>
      <c r="FA951" s="451"/>
      <c r="FB951" s="451"/>
      <c r="FC951" s="451"/>
      <c r="FD951" s="451"/>
      <c r="FE951" s="451"/>
      <c r="FF951" s="451"/>
      <c r="FG951" s="451"/>
      <c r="FH951" s="451"/>
      <c r="FI951" s="451"/>
      <c r="FJ951" s="451"/>
      <c r="FK951" s="451"/>
      <c r="FL951" s="451"/>
      <c r="FM951" s="451"/>
      <c r="FN951" s="451"/>
    </row>
  </sheetData>
  <mergeCells count="151">
    <mergeCell ref="DY24:EE24"/>
    <mergeCell ref="EF24:EL24"/>
    <mergeCell ref="EM24:ES24"/>
    <mergeCell ref="FH23:FN23"/>
    <mergeCell ref="C24:I24"/>
    <mergeCell ref="J24:P24"/>
    <mergeCell ref="Q24:W24"/>
    <mergeCell ref="X24:AD24"/>
    <mergeCell ref="AE24:AK24"/>
    <mergeCell ref="AL24:AR24"/>
    <mergeCell ref="AS24:AY24"/>
    <mergeCell ref="AZ24:BF24"/>
    <mergeCell ref="BG24:BM24"/>
    <mergeCell ref="DR23:DX23"/>
    <mergeCell ref="DY23:EE23"/>
    <mergeCell ref="EF23:EL23"/>
    <mergeCell ref="EM23:ES23"/>
    <mergeCell ref="ET23:EZ23"/>
    <mergeCell ref="FA23:FG23"/>
    <mergeCell ref="CB23:CH23"/>
    <mergeCell ref="CI23:CO23"/>
    <mergeCell ref="ET24:EZ24"/>
    <mergeCell ref="FA24:FG24"/>
    <mergeCell ref="FH24:FN24"/>
    <mergeCell ref="DD24:DJ24"/>
    <mergeCell ref="DK24:DQ24"/>
    <mergeCell ref="DR24:DX24"/>
    <mergeCell ref="DD23:DJ23"/>
    <mergeCell ref="DK23:DQ23"/>
    <mergeCell ref="AL23:AR23"/>
    <mergeCell ref="AS23:AY23"/>
    <mergeCell ref="AZ23:BF23"/>
    <mergeCell ref="BG23:BM23"/>
    <mergeCell ref="BN23:BT23"/>
    <mergeCell ref="BU23:CA23"/>
    <mergeCell ref="BN24:BT24"/>
    <mergeCell ref="BU24:CA24"/>
    <mergeCell ref="CB24:CH24"/>
    <mergeCell ref="CI24:CO24"/>
    <mergeCell ref="CP24:CV24"/>
    <mergeCell ref="CW24:DC24"/>
    <mergeCell ref="EF22:EL22"/>
    <mergeCell ref="EM22:ES22"/>
    <mergeCell ref="ET22:EZ22"/>
    <mergeCell ref="FA22:FG22"/>
    <mergeCell ref="FH22:FN22"/>
    <mergeCell ref="C23:I23"/>
    <mergeCell ref="J23:P23"/>
    <mergeCell ref="Q23:W23"/>
    <mergeCell ref="X23:AD23"/>
    <mergeCell ref="AE23:AK23"/>
    <mergeCell ref="CP22:CV22"/>
    <mergeCell ref="CW22:DC22"/>
    <mergeCell ref="DD22:DJ22"/>
    <mergeCell ref="DK22:DQ22"/>
    <mergeCell ref="DR22:DX22"/>
    <mergeCell ref="DY22:EE22"/>
    <mergeCell ref="AZ22:BF22"/>
    <mergeCell ref="BG22:BM22"/>
    <mergeCell ref="BN22:BT22"/>
    <mergeCell ref="BU22:CA22"/>
    <mergeCell ref="CB22:CH22"/>
    <mergeCell ref="CI22:CO22"/>
    <mergeCell ref="CP23:CV23"/>
    <mergeCell ref="CW23:DC23"/>
    <mergeCell ref="AL20:AR20"/>
    <mergeCell ref="AS20:AY20"/>
    <mergeCell ref="ET21:EZ21"/>
    <mergeCell ref="FA21:FG21"/>
    <mergeCell ref="FH21:FN21"/>
    <mergeCell ref="C22:I22"/>
    <mergeCell ref="J22:P22"/>
    <mergeCell ref="Q22:W22"/>
    <mergeCell ref="X22:AD22"/>
    <mergeCell ref="AE22:AK22"/>
    <mergeCell ref="AL22:AR22"/>
    <mergeCell ref="AS22:AY22"/>
    <mergeCell ref="DD21:DJ21"/>
    <mergeCell ref="DK21:DQ21"/>
    <mergeCell ref="DR21:DX21"/>
    <mergeCell ref="DY21:EE21"/>
    <mergeCell ref="EF21:EL21"/>
    <mergeCell ref="EM21:ES21"/>
    <mergeCell ref="BN21:BT21"/>
    <mergeCell ref="BU21:CA21"/>
    <mergeCell ref="CB21:CH21"/>
    <mergeCell ref="CI21:CO21"/>
    <mergeCell ref="CP21:CV21"/>
    <mergeCell ref="CW21:DC21"/>
    <mergeCell ref="B9:B11"/>
    <mergeCell ref="C20:I20"/>
    <mergeCell ref="J20:P20"/>
    <mergeCell ref="Q20:W20"/>
    <mergeCell ref="X20:AD20"/>
    <mergeCell ref="AE20:AK20"/>
    <mergeCell ref="FH20:FN20"/>
    <mergeCell ref="C21:I21"/>
    <mergeCell ref="J21:P21"/>
    <mergeCell ref="Q21:W21"/>
    <mergeCell ref="X21:AD21"/>
    <mergeCell ref="AE21:AK21"/>
    <mergeCell ref="AL21:AR21"/>
    <mergeCell ref="AS21:AY21"/>
    <mergeCell ref="AZ21:BF21"/>
    <mergeCell ref="BG21:BM21"/>
    <mergeCell ref="DR20:DX20"/>
    <mergeCell ref="DY20:EE20"/>
    <mergeCell ref="EF20:EL20"/>
    <mergeCell ref="EM20:ES20"/>
    <mergeCell ref="ET20:EZ20"/>
    <mergeCell ref="FA20:FG20"/>
    <mergeCell ref="CB20:CH20"/>
    <mergeCell ref="CI20:CO20"/>
    <mergeCell ref="CI8:CO8"/>
    <mergeCell ref="CP8:CV8"/>
    <mergeCell ref="CW8:DC8"/>
    <mergeCell ref="DD8:DJ8"/>
    <mergeCell ref="DK8:DQ8"/>
    <mergeCell ref="DR8:DX8"/>
    <mergeCell ref="AZ20:BF20"/>
    <mergeCell ref="BG20:BM20"/>
    <mergeCell ref="BN20:BT20"/>
    <mergeCell ref="BU20:CA20"/>
    <mergeCell ref="CP20:CV20"/>
    <mergeCell ref="CW20:DC20"/>
    <mergeCell ref="DD20:DJ20"/>
    <mergeCell ref="DK20:DQ20"/>
    <mergeCell ref="C7:AD7"/>
    <mergeCell ref="AE7:BF7"/>
    <mergeCell ref="BG7:CH7"/>
    <mergeCell ref="CI7:DJ7"/>
    <mergeCell ref="DK7:EL7"/>
    <mergeCell ref="EM7:FN7"/>
    <mergeCell ref="AS8:AY8"/>
    <mergeCell ref="AZ8:BF8"/>
    <mergeCell ref="BG8:BM8"/>
    <mergeCell ref="BN8:BT8"/>
    <mergeCell ref="BU8:CA8"/>
    <mergeCell ref="CB8:CH8"/>
    <mergeCell ref="C8:I8"/>
    <mergeCell ref="J8:P8"/>
    <mergeCell ref="Q8:W8"/>
    <mergeCell ref="X8:AD8"/>
    <mergeCell ref="AE8:AK8"/>
    <mergeCell ref="AL8:AR8"/>
    <mergeCell ref="DY8:EE8"/>
    <mergeCell ref="EF8:EL8"/>
    <mergeCell ref="EM8:ES8"/>
    <mergeCell ref="ET8:EZ8"/>
    <mergeCell ref="FA8:FG8"/>
    <mergeCell ref="FH8:FN8"/>
  </mergeCells>
  <dataValidations count="1">
    <dataValidation type="list" allowBlank="1" showErrorMessage="1" sqref="C25:C26" xr:uid="{7131439F-742A-4E47-B501-4CF90942405D}">
      <formula1>$B$24:$B$24</formula1>
    </dataValidation>
  </dataValidations>
  <pageMargins left="0.511811024" right="0.511811024" top="0.78740157499999996" bottom="0.78740157499999996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1C716-6080-214E-ABD5-A008ACF74999}">
  <dimension ref="B3:Y7"/>
  <sheetViews>
    <sheetView showGridLines="0" topLeftCell="L1" zoomScale="81" workbookViewId="0">
      <selection activeCell="AA5" sqref="AA5"/>
    </sheetView>
  </sheetViews>
  <sheetFormatPr baseColWidth="10" defaultRowHeight="13"/>
  <cols>
    <col min="1" max="16384" width="10.83203125" style="333"/>
  </cols>
  <sheetData>
    <row r="3" spans="2:25" ht="18">
      <c r="E3" s="336"/>
      <c r="J3" s="332"/>
    </row>
    <row r="4" spans="2:25" ht="23">
      <c r="B4" s="483" t="s">
        <v>75</v>
      </c>
    </row>
    <row r="5" spans="2:25" ht="25">
      <c r="J5" s="334"/>
      <c r="Q5" s="484" t="s">
        <v>139</v>
      </c>
      <c r="Y5" s="484" t="s">
        <v>597</v>
      </c>
    </row>
    <row r="6" spans="2:25" ht="25">
      <c r="B6" s="482" t="s">
        <v>571</v>
      </c>
    </row>
    <row r="7" spans="2:25" ht="25">
      <c r="C7"/>
      <c r="Q7" s="482" t="s">
        <v>491</v>
      </c>
      <c r="Y7" s="482" t="s">
        <v>596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683E8-20D5-DE43-9B37-82E1528A07B4}">
  <dimension ref="B2:AU60"/>
  <sheetViews>
    <sheetView topLeftCell="AA1" workbookViewId="0">
      <selection activeCell="AH8" sqref="AH8"/>
    </sheetView>
  </sheetViews>
  <sheetFormatPr baseColWidth="10" defaultRowHeight="16"/>
  <cols>
    <col min="13" max="13" width="14" customWidth="1"/>
    <col min="18" max="18" width="11.83203125" bestFit="1" customWidth="1"/>
    <col min="19" max="19" width="17.33203125" bestFit="1" customWidth="1"/>
    <col min="20" max="20" width="12.83203125" bestFit="1" customWidth="1"/>
    <col min="21" max="21" width="19.83203125" bestFit="1" customWidth="1"/>
    <col min="22" max="22" width="17.1640625" bestFit="1" customWidth="1"/>
    <col min="23" max="25" width="15.1640625" customWidth="1"/>
    <col min="26" max="26" width="17.33203125" bestFit="1" customWidth="1"/>
    <col min="27" max="27" width="12.83203125" bestFit="1" customWidth="1"/>
    <col min="28" max="28" width="19.83203125" bestFit="1" customWidth="1"/>
    <col min="29" max="29" width="17.1640625" bestFit="1" customWidth="1"/>
    <col min="31" max="31" width="19.83203125" bestFit="1" customWidth="1"/>
    <col min="33" max="33" width="15.83203125" customWidth="1"/>
    <col min="34" max="34" width="11.6640625" customWidth="1"/>
    <col min="37" max="38" width="18" customWidth="1"/>
    <col min="39" max="39" width="11" bestFit="1" customWidth="1"/>
    <col min="40" max="40" width="18.6640625" bestFit="1" customWidth="1"/>
    <col min="41" max="41" width="17.83203125" customWidth="1"/>
    <col min="42" max="42" width="10.83203125" customWidth="1"/>
    <col min="43" max="45" width="18.6640625" bestFit="1" customWidth="1"/>
    <col min="47" max="47" width="17.5" bestFit="1" customWidth="1"/>
  </cols>
  <sheetData>
    <row r="2" spans="2:47" ht="17" thickBot="1">
      <c r="E2" s="690" t="s">
        <v>46</v>
      </c>
      <c r="F2" s="690"/>
      <c r="G2" s="690"/>
      <c r="H2" s="690"/>
      <c r="I2" s="690"/>
      <c r="J2" s="690"/>
      <c r="K2" s="690"/>
      <c r="L2" s="690"/>
      <c r="M2" s="690"/>
      <c r="N2" s="690"/>
      <c r="O2" s="2"/>
      <c r="Q2" s="691" t="s">
        <v>57</v>
      </c>
      <c r="R2" s="691"/>
      <c r="S2" s="691"/>
      <c r="T2" s="691"/>
      <c r="U2" s="691"/>
      <c r="V2" s="691"/>
      <c r="W2" s="8"/>
      <c r="X2" s="8"/>
      <c r="Y2" s="8"/>
      <c r="Z2" s="8"/>
      <c r="AA2" s="8"/>
      <c r="AB2" s="8"/>
    </row>
    <row r="3" spans="2:47" ht="17" thickBot="1">
      <c r="E3" s="46"/>
      <c r="F3" s="2">
        <v>1500</v>
      </c>
      <c r="G3" s="2">
        <v>1600</v>
      </c>
      <c r="H3" s="2">
        <v>3000</v>
      </c>
      <c r="I3" s="2">
        <v>3220</v>
      </c>
      <c r="J3" s="2">
        <v>5000</v>
      </c>
      <c r="K3" s="2">
        <v>10000</v>
      </c>
      <c r="L3" s="2">
        <v>15000</v>
      </c>
      <c r="M3" s="2">
        <v>21252</v>
      </c>
      <c r="N3" s="2">
        <v>42504</v>
      </c>
      <c r="O3" s="2"/>
      <c r="Q3" s="46" t="s">
        <v>35</v>
      </c>
      <c r="R3" s="5" t="s">
        <v>45</v>
      </c>
      <c r="S3" s="5" t="s">
        <v>45</v>
      </c>
      <c r="T3" s="6" t="s">
        <v>45</v>
      </c>
      <c r="U3" s="6" t="s">
        <v>45</v>
      </c>
      <c r="V3" s="6" t="s">
        <v>45</v>
      </c>
      <c r="W3" s="8"/>
      <c r="X3" s="5" t="s">
        <v>35</v>
      </c>
      <c r="Y3" s="5" t="s">
        <v>98</v>
      </c>
      <c r="Z3" s="5" t="s">
        <v>98</v>
      </c>
      <c r="AA3" s="5" t="s">
        <v>98</v>
      </c>
      <c r="AB3" s="5" t="s">
        <v>98</v>
      </c>
      <c r="AC3" s="5" t="s">
        <v>98</v>
      </c>
      <c r="AD3" s="8"/>
      <c r="AE3" s="3"/>
      <c r="AF3" s="5" t="s">
        <v>555</v>
      </c>
      <c r="AG3" s="5" t="s">
        <v>58</v>
      </c>
      <c r="AH3" s="5" t="s">
        <v>75</v>
      </c>
      <c r="AJ3" s="32" t="s">
        <v>63</v>
      </c>
      <c r="AK3" s="33"/>
      <c r="AL3" s="156"/>
      <c r="AU3" s="413" t="s">
        <v>95</v>
      </c>
    </row>
    <row r="4" spans="2:47" ht="18">
      <c r="B4" s="45" t="s">
        <v>40</v>
      </c>
      <c r="C4" s="5" t="s">
        <v>35</v>
      </c>
      <c r="E4" s="5" t="s">
        <v>35</v>
      </c>
      <c r="F4" s="45" t="s">
        <v>36</v>
      </c>
      <c r="G4" s="45" t="s">
        <v>37</v>
      </c>
      <c r="H4" s="45" t="s">
        <v>38</v>
      </c>
      <c r="I4" s="45" t="s">
        <v>39</v>
      </c>
      <c r="J4" s="45" t="s">
        <v>40</v>
      </c>
      <c r="K4" s="45" t="s">
        <v>41</v>
      </c>
      <c r="L4" s="45" t="s">
        <v>42</v>
      </c>
      <c r="M4" s="45" t="s">
        <v>43</v>
      </c>
      <c r="N4" s="45" t="s">
        <v>44</v>
      </c>
      <c r="O4" s="5" t="s">
        <v>35</v>
      </c>
      <c r="Q4" s="46"/>
      <c r="R4" s="46" t="s">
        <v>50</v>
      </c>
      <c r="S4" s="46" t="s">
        <v>51</v>
      </c>
      <c r="T4" s="47" t="s">
        <v>52</v>
      </c>
      <c r="U4" s="47" t="s">
        <v>53</v>
      </c>
      <c r="V4" s="47" t="s">
        <v>54</v>
      </c>
      <c r="W4" s="48"/>
      <c r="X4" s="5"/>
      <c r="Y4" s="5" t="s">
        <v>50</v>
      </c>
      <c r="Z4" s="5" t="s">
        <v>51</v>
      </c>
      <c r="AA4" s="6" t="s">
        <v>52</v>
      </c>
      <c r="AB4" s="6" t="s">
        <v>53</v>
      </c>
      <c r="AC4" s="6" t="s">
        <v>54</v>
      </c>
      <c r="AD4" s="48"/>
      <c r="AE4" s="5" t="s">
        <v>50</v>
      </c>
      <c r="AF4" s="50">
        <v>0.65</v>
      </c>
      <c r="AG4" s="50">
        <v>0.79</v>
      </c>
      <c r="AH4" s="52" t="s">
        <v>590</v>
      </c>
      <c r="AJ4" s="10"/>
      <c r="AK4" s="11"/>
      <c r="AM4" s="7" t="s">
        <v>144</v>
      </c>
      <c r="AN4" s="8" t="s">
        <v>107</v>
      </c>
      <c r="AO4" s="8" t="s">
        <v>76</v>
      </c>
      <c r="AP4" s="8" t="s">
        <v>75</v>
      </c>
      <c r="AQ4" s="8" t="s">
        <v>105</v>
      </c>
      <c r="AR4" s="8" t="s">
        <v>63</v>
      </c>
      <c r="AS4" s="8" t="s">
        <v>104</v>
      </c>
      <c r="AU4" s="35" t="s">
        <v>144</v>
      </c>
    </row>
    <row r="5" spans="2:47">
      <c r="B5" s="4">
        <v>2.1296296296296299E-2</v>
      </c>
      <c r="C5" s="3">
        <v>30</v>
      </c>
      <c r="E5" s="3">
        <v>30</v>
      </c>
      <c r="F5" s="4">
        <v>5.9027777777777776E-3</v>
      </c>
      <c r="G5" s="4">
        <v>6.3773148148148148E-3</v>
      </c>
      <c r="H5" s="4">
        <v>1.2453703703703703E-2</v>
      </c>
      <c r="I5" s="4">
        <v>1.3414351851851851E-2</v>
      </c>
      <c r="J5" s="4">
        <v>2.1296296296296299E-2</v>
      </c>
      <c r="K5" s="4">
        <v>4.4282407407407409E-2</v>
      </c>
      <c r="L5" s="4">
        <v>6.8217592592592594E-2</v>
      </c>
      <c r="M5" s="4">
        <v>9.796296296296296E-2</v>
      </c>
      <c r="N5" s="4">
        <v>0.2008912037037037</v>
      </c>
      <c r="O5" s="3">
        <v>30</v>
      </c>
      <c r="Q5" s="3">
        <v>30</v>
      </c>
      <c r="R5" s="3">
        <v>7.63</v>
      </c>
      <c r="S5" s="3">
        <v>8.77</v>
      </c>
      <c r="T5" s="3">
        <v>9.3800000000000008</v>
      </c>
      <c r="U5" s="3">
        <v>10.14</v>
      </c>
      <c r="V5" s="3">
        <v>10.59</v>
      </c>
      <c r="W5" s="49"/>
      <c r="X5" s="3">
        <v>30</v>
      </c>
      <c r="Y5" s="4">
        <v>5.4629629629629637E-3</v>
      </c>
      <c r="Z5" s="4">
        <v>4.7569444444444447E-3</v>
      </c>
      <c r="AA5" s="4">
        <v>4.4444444444444444E-3</v>
      </c>
      <c r="AB5" s="4">
        <v>4.108796296296297E-3</v>
      </c>
      <c r="AC5" s="4">
        <v>3.9351851851851857E-3</v>
      </c>
      <c r="AD5" s="49"/>
      <c r="AE5" s="5" t="s">
        <v>51</v>
      </c>
      <c r="AF5" s="51">
        <v>0.8</v>
      </c>
      <c r="AG5" s="51">
        <v>0.88</v>
      </c>
      <c r="AH5" s="52" t="s">
        <v>591</v>
      </c>
      <c r="AJ5" s="10" t="s">
        <v>71</v>
      </c>
      <c r="AK5" s="20">
        <v>0.4</v>
      </c>
      <c r="AL5" s="19"/>
      <c r="AU5" s="35" t="s">
        <v>103</v>
      </c>
    </row>
    <row r="6" spans="2:47" ht="18">
      <c r="B6" s="4">
        <v>2.0729166666666667E-2</v>
      </c>
      <c r="C6" s="3">
        <v>31</v>
      </c>
      <c r="E6" s="3">
        <v>31</v>
      </c>
      <c r="F6" s="4">
        <v>5.7060185185185191E-3</v>
      </c>
      <c r="G6" s="4">
        <v>6.1921296296296299E-3</v>
      </c>
      <c r="H6" s="4">
        <v>1.2118055555555556E-2</v>
      </c>
      <c r="I6" s="4">
        <v>1.3055555555555556E-2</v>
      </c>
      <c r="J6" s="4">
        <v>2.0729166666666667E-2</v>
      </c>
      <c r="K6" s="4">
        <v>4.3090277777777776E-2</v>
      </c>
      <c r="L6" s="4">
        <v>6.6388888888888886E-2</v>
      </c>
      <c r="M6" s="4">
        <v>9.5381944444444436E-2</v>
      </c>
      <c r="N6" s="4">
        <v>0.1957986111111111</v>
      </c>
      <c r="O6" s="3">
        <v>31</v>
      </c>
      <c r="Q6" s="3">
        <v>31</v>
      </c>
      <c r="R6" s="3">
        <v>7.81</v>
      </c>
      <c r="S6" s="3">
        <v>8.99</v>
      </c>
      <c r="T6" s="3">
        <v>9.6300000000000008</v>
      </c>
      <c r="U6" s="3">
        <v>10.43</v>
      </c>
      <c r="V6" s="3">
        <v>10.91</v>
      </c>
      <c r="W6" s="49"/>
      <c r="X6" s="3">
        <v>31</v>
      </c>
      <c r="Y6" s="4">
        <v>5.3356481481481484E-3</v>
      </c>
      <c r="Z6" s="4">
        <v>4.6412037037037038E-3</v>
      </c>
      <c r="AA6" s="4">
        <v>4.3287037037037035E-3</v>
      </c>
      <c r="AB6" s="4">
        <v>3.9930555555555561E-3</v>
      </c>
      <c r="AC6" s="4">
        <v>3.8194444444444443E-3</v>
      </c>
      <c r="AD6" s="49"/>
      <c r="AE6" s="5" t="s">
        <v>52</v>
      </c>
      <c r="AF6" s="51">
        <v>0.9</v>
      </c>
      <c r="AG6" s="51">
        <v>0.92</v>
      </c>
      <c r="AH6" s="52" t="s">
        <v>592</v>
      </c>
      <c r="AJ6" s="10" t="s">
        <v>64</v>
      </c>
      <c r="AK6" s="20">
        <v>0.3</v>
      </c>
      <c r="AL6" s="19"/>
      <c r="AN6" s="54" t="s">
        <v>50</v>
      </c>
      <c r="AO6" s="416">
        <v>35</v>
      </c>
      <c r="AP6" s="1">
        <v>9</v>
      </c>
      <c r="AQ6" s="1" t="s">
        <v>565</v>
      </c>
      <c r="AR6" s="1" t="s">
        <v>71</v>
      </c>
      <c r="AS6" s="53">
        <v>50</v>
      </c>
      <c r="AU6" s="35" t="s">
        <v>106</v>
      </c>
    </row>
    <row r="7" spans="2:47">
      <c r="B7" s="4">
        <v>2.0196759259259258E-2</v>
      </c>
      <c r="C7" s="3">
        <v>32</v>
      </c>
      <c r="E7" s="3">
        <v>32</v>
      </c>
      <c r="F7" s="4">
        <v>5.5787037037037038E-3</v>
      </c>
      <c r="G7" s="4">
        <v>6.030092592592593E-3</v>
      </c>
      <c r="H7" s="4">
        <v>1.1793981481481482E-2</v>
      </c>
      <c r="I7" s="4">
        <v>1.2708333333333334E-2</v>
      </c>
      <c r="J7" s="4">
        <v>2.0196759259259258E-2</v>
      </c>
      <c r="K7" s="4">
        <v>4.1967592592592591E-2</v>
      </c>
      <c r="L7" s="4">
        <v>6.4664351851851862E-2</v>
      </c>
      <c r="M7" s="4">
        <v>9.2928240740740742E-2</v>
      </c>
      <c r="N7" s="4">
        <v>0.19096064814814814</v>
      </c>
      <c r="O7" s="3">
        <v>32</v>
      </c>
      <c r="Q7" s="3">
        <v>32</v>
      </c>
      <c r="R7" s="3">
        <v>8.01</v>
      </c>
      <c r="S7" s="3">
        <v>9.2100000000000009</v>
      </c>
      <c r="T7" s="3">
        <v>9.8699999999999992</v>
      </c>
      <c r="U7" s="3">
        <v>10.75</v>
      </c>
      <c r="V7" s="3">
        <v>11.25</v>
      </c>
      <c r="W7" s="49"/>
      <c r="X7" s="3">
        <v>32</v>
      </c>
      <c r="Y7" s="4">
        <v>5.208333333333333E-3</v>
      </c>
      <c r="Z7" s="4">
        <v>4.5254629629629629E-3</v>
      </c>
      <c r="AA7" s="4">
        <v>4.2245370370370371E-3</v>
      </c>
      <c r="AB7" s="4">
        <v>3.8773148148148143E-3</v>
      </c>
      <c r="AC7" s="4">
        <v>3.7037037037037034E-3</v>
      </c>
      <c r="AD7" s="49"/>
      <c r="AE7" s="5" t="s">
        <v>53</v>
      </c>
      <c r="AF7" s="51">
        <v>0.95</v>
      </c>
      <c r="AG7" s="51">
        <v>1</v>
      </c>
      <c r="AH7" s="52" t="s">
        <v>572</v>
      </c>
      <c r="AJ7" s="10" t="s">
        <v>65</v>
      </c>
      <c r="AK7" s="20">
        <v>0.2</v>
      </c>
      <c r="AL7" s="19"/>
      <c r="AN7" s="54" t="s">
        <v>51</v>
      </c>
      <c r="AO7" s="416">
        <v>40</v>
      </c>
      <c r="AP7" s="1">
        <v>10</v>
      </c>
      <c r="AQ7" s="56" t="s">
        <v>569</v>
      </c>
      <c r="AR7" s="1" t="s">
        <v>64</v>
      </c>
      <c r="AS7" s="53">
        <v>55</v>
      </c>
      <c r="AU7" s="35" t="s">
        <v>75</v>
      </c>
    </row>
    <row r="8" spans="2:47">
      <c r="B8" s="4">
        <v>1.96875E-2</v>
      </c>
      <c r="C8" s="3">
        <v>33</v>
      </c>
      <c r="E8" s="3">
        <v>33</v>
      </c>
      <c r="F8" s="4">
        <v>5.4282407407407404E-3</v>
      </c>
      <c r="G8" s="4">
        <v>5.8680555555555543E-3</v>
      </c>
      <c r="H8" s="4">
        <v>1.1493055555555555E-2</v>
      </c>
      <c r="I8" s="4">
        <v>1.238425925925926E-2</v>
      </c>
      <c r="J8" s="4">
        <v>1.96875E-2</v>
      </c>
      <c r="K8" s="4">
        <v>4.0902777777777781E-2</v>
      </c>
      <c r="L8" s="4">
        <v>6.3020833333333331E-2</v>
      </c>
      <c r="M8" s="4">
        <v>9.0590277777777783E-2</v>
      </c>
      <c r="N8" s="4">
        <v>0.18636574074074075</v>
      </c>
      <c r="O8" s="3">
        <v>33</v>
      </c>
      <c r="Q8" s="3">
        <v>33</v>
      </c>
      <c r="R8" s="3">
        <v>8.19</v>
      </c>
      <c r="S8" s="3">
        <v>9.44</v>
      </c>
      <c r="T8" s="3">
        <v>10.119999999999999</v>
      </c>
      <c r="U8" s="3">
        <v>10.99</v>
      </c>
      <c r="V8" s="3">
        <v>11.52</v>
      </c>
      <c r="W8" s="49"/>
      <c r="X8" s="3">
        <v>33</v>
      </c>
      <c r="Y8" s="4">
        <v>5.0925925925925921E-3</v>
      </c>
      <c r="Z8" s="4">
        <v>4.4212962962962956E-3</v>
      </c>
      <c r="AA8" s="4">
        <v>4.1203703703703706E-3</v>
      </c>
      <c r="AB8" s="4">
        <v>3.7962962962962963E-3</v>
      </c>
      <c r="AC8" s="4">
        <v>3.6226851851851854E-3</v>
      </c>
      <c r="AD8" s="49"/>
      <c r="AE8" s="5" t="s">
        <v>54</v>
      </c>
      <c r="AF8" s="51"/>
      <c r="AG8" s="51">
        <v>1</v>
      </c>
      <c r="AH8" s="52" t="s">
        <v>572</v>
      </c>
      <c r="AJ8" s="10" t="s">
        <v>66</v>
      </c>
      <c r="AK8" s="20">
        <v>0.1</v>
      </c>
      <c r="AL8" s="19"/>
      <c r="AN8" s="55" t="s">
        <v>52</v>
      </c>
      <c r="AO8" s="416">
        <v>45</v>
      </c>
      <c r="AP8" s="1">
        <v>11</v>
      </c>
      <c r="AQ8" s="19" t="s">
        <v>102</v>
      </c>
      <c r="AR8" s="1" t="s">
        <v>65</v>
      </c>
      <c r="AS8" s="53">
        <v>60</v>
      </c>
      <c r="AU8" s="35" t="s">
        <v>63</v>
      </c>
    </row>
    <row r="9" spans="2:47">
      <c r="B9" s="4">
        <v>1.9201388888888889E-2</v>
      </c>
      <c r="C9" s="3">
        <v>34</v>
      </c>
      <c r="E9" s="3">
        <v>34</v>
      </c>
      <c r="F9" s="4">
        <v>5.2893518518518515E-3</v>
      </c>
      <c r="G9" s="4">
        <v>5.7175925925925927E-3</v>
      </c>
      <c r="H9" s="4">
        <v>1.1215277777777777E-2</v>
      </c>
      <c r="I9" s="4">
        <v>1.2083333333333333E-2</v>
      </c>
      <c r="J9" s="4">
        <v>1.9201388888888889E-2</v>
      </c>
      <c r="K9" s="4">
        <v>3.9884259259259258E-2</v>
      </c>
      <c r="L9" s="4">
        <v>6.1458333333333337E-2</v>
      </c>
      <c r="M9" s="4">
        <v>8.8379629629629627E-2</v>
      </c>
      <c r="N9" s="4">
        <v>0.18197916666666666</v>
      </c>
      <c r="O9" s="3">
        <v>34</v>
      </c>
      <c r="Q9" s="3">
        <v>34</v>
      </c>
      <c r="R9" s="3">
        <v>8.3800000000000008</v>
      </c>
      <c r="S9" s="3">
        <v>9.66</v>
      </c>
      <c r="T9" s="3">
        <v>10.35</v>
      </c>
      <c r="U9" s="3">
        <v>11.25</v>
      </c>
      <c r="V9" s="3">
        <v>11.8</v>
      </c>
      <c r="W9" s="49"/>
      <c r="X9" s="3">
        <v>34</v>
      </c>
      <c r="Y9" s="4">
        <v>4.9768518518518521E-3</v>
      </c>
      <c r="Z9" s="4">
        <v>4.31712962962963E-3</v>
      </c>
      <c r="AA9" s="4">
        <v>4.0277777777777777E-3</v>
      </c>
      <c r="AB9" s="4">
        <v>3.7037037037037034E-3</v>
      </c>
      <c r="AC9" s="4">
        <v>3.530092592592592E-3</v>
      </c>
      <c r="AD9" s="49"/>
      <c r="AF9" s="23"/>
      <c r="AG9" s="23"/>
      <c r="AH9" s="23"/>
      <c r="AJ9" s="10" t="s">
        <v>63</v>
      </c>
      <c r="AK9" s="20">
        <v>0</v>
      </c>
      <c r="AL9" s="19"/>
      <c r="AN9" s="55" t="s">
        <v>53</v>
      </c>
      <c r="AO9" s="415">
        <v>50</v>
      </c>
      <c r="AP9" s="1">
        <v>12</v>
      </c>
      <c r="AQ9" s="56" t="s">
        <v>570</v>
      </c>
      <c r="AR9" s="1" t="s">
        <v>66</v>
      </c>
      <c r="AS9" s="9">
        <v>65</v>
      </c>
      <c r="AU9" s="35" t="s">
        <v>104</v>
      </c>
    </row>
    <row r="10" spans="2:47" ht="17" thickBot="1">
      <c r="B10" s="4">
        <v>1.8749999999999999E-2</v>
      </c>
      <c r="C10" s="3">
        <v>35</v>
      </c>
      <c r="E10" s="3">
        <v>35</v>
      </c>
      <c r="F10" s="4">
        <v>5.1504629629629635E-3</v>
      </c>
      <c r="G10" s="4">
        <v>5.5671296296296302E-3</v>
      </c>
      <c r="H10" s="4">
        <v>1.0937500000000001E-2</v>
      </c>
      <c r="I10" s="4">
        <v>1.1782407407407406E-2</v>
      </c>
      <c r="J10" s="4">
        <v>1.8749999999999999E-2</v>
      </c>
      <c r="K10" s="4">
        <v>3.892361111111111E-2</v>
      </c>
      <c r="L10" s="4">
        <v>5.9976851851851858E-2</v>
      </c>
      <c r="M10" s="4">
        <v>8.6261574074074074E-2</v>
      </c>
      <c r="N10" s="4">
        <v>0.17781250000000001</v>
      </c>
      <c r="O10" s="3">
        <v>35</v>
      </c>
      <c r="Q10" s="3">
        <v>35</v>
      </c>
      <c r="R10" s="3">
        <v>8.56</v>
      </c>
      <c r="S10" s="3">
        <v>9.89</v>
      </c>
      <c r="T10" s="3">
        <v>10.6</v>
      </c>
      <c r="U10" s="3">
        <v>11.52</v>
      </c>
      <c r="V10" s="3">
        <v>12.1</v>
      </c>
      <c r="W10" s="49"/>
      <c r="X10" s="3">
        <v>35</v>
      </c>
      <c r="Y10" s="4">
        <v>4.8726851851851856E-3</v>
      </c>
      <c r="Z10" s="4">
        <v>4.2129629629629626E-3</v>
      </c>
      <c r="AA10" s="4">
        <v>3.9351851851851857E-3</v>
      </c>
      <c r="AB10" s="4">
        <v>3.6226851851851854E-3</v>
      </c>
      <c r="AC10" s="4">
        <v>3.4490740740740745E-3</v>
      </c>
      <c r="AD10" s="49"/>
      <c r="AG10" s="19"/>
      <c r="AJ10" s="10" t="s">
        <v>67</v>
      </c>
      <c r="AK10" s="20">
        <v>0.1</v>
      </c>
      <c r="AL10" s="19"/>
      <c r="AN10" s="55" t="s">
        <v>54</v>
      </c>
      <c r="AO10" s="415">
        <v>55</v>
      </c>
      <c r="AP10" s="1">
        <v>13</v>
      </c>
      <c r="AQ10" s="1" t="s">
        <v>564</v>
      </c>
      <c r="AR10" s="1" t="s">
        <v>63</v>
      </c>
      <c r="AS10" s="53">
        <v>70</v>
      </c>
      <c r="AU10" s="36" t="s">
        <v>72</v>
      </c>
    </row>
    <row r="11" spans="2:47">
      <c r="B11" s="4">
        <v>1.8310185185185186E-2</v>
      </c>
      <c r="C11" s="3">
        <v>36</v>
      </c>
      <c r="E11" s="3">
        <v>36</v>
      </c>
      <c r="F11" s="4">
        <v>5.0231481481481481E-3</v>
      </c>
      <c r="G11" s="4">
        <v>5.4282407407407404E-3</v>
      </c>
      <c r="H11" s="4">
        <v>1.068287037037037E-2</v>
      </c>
      <c r="I11" s="4">
        <v>1.1504629629629629E-2</v>
      </c>
      <c r="J11" s="4">
        <v>1.8310185185185186E-2</v>
      </c>
      <c r="K11" s="4">
        <v>3.8009259259259263E-2</v>
      </c>
      <c r="L11" s="4">
        <v>5.8564814814814813E-2</v>
      </c>
      <c r="M11" s="4">
        <v>8.4247685185185175E-2</v>
      </c>
      <c r="N11" s="4">
        <v>0.17383101851851854</v>
      </c>
      <c r="O11" s="3">
        <v>36</v>
      </c>
      <c r="Q11" s="3">
        <v>36</v>
      </c>
      <c r="R11" s="3">
        <v>8.76</v>
      </c>
      <c r="S11" s="3">
        <v>10.119999999999999</v>
      </c>
      <c r="T11" s="3">
        <v>10.83</v>
      </c>
      <c r="U11" s="3">
        <v>11.8</v>
      </c>
      <c r="V11" s="3">
        <v>12.52</v>
      </c>
      <c r="W11" s="49"/>
      <c r="X11" s="3">
        <v>36</v>
      </c>
      <c r="Y11" s="4">
        <v>4.7569444444444447E-3</v>
      </c>
      <c r="Z11" s="4">
        <v>4.1203703703703706E-3</v>
      </c>
      <c r="AA11" s="4">
        <v>3.8425925925925923E-3</v>
      </c>
      <c r="AB11" s="4">
        <v>3.530092592592592E-3</v>
      </c>
      <c r="AC11" s="4">
        <v>3.3217592592592591E-3</v>
      </c>
      <c r="AD11" s="49"/>
      <c r="AF11" s="19"/>
      <c r="AG11" s="19"/>
      <c r="AH11" s="21"/>
      <c r="AJ11" s="10" t="s">
        <v>68</v>
      </c>
      <c r="AK11" s="20">
        <v>0.2</v>
      </c>
      <c r="AL11" s="19"/>
      <c r="AN11" s="1"/>
      <c r="AO11" s="415">
        <v>60</v>
      </c>
      <c r="AP11" s="1">
        <v>14</v>
      </c>
      <c r="AR11" s="1" t="s">
        <v>67</v>
      </c>
      <c r="AS11" s="53">
        <v>75</v>
      </c>
    </row>
    <row r="12" spans="2:47" ht="18">
      <c r="B12" s="4">
        <v>1.7893518518518517E-2</v>
      </c>
      <c r="C12" s="3">
        <v>37</v>
      </c>
      <c r="E12" s="3">
        <v>37</v>
      </c>
      <c r="F12" s="4">
        <v>4.9074074074074072E-3</v>
      </c>
      <c r="G12" s="4">
        <v>5.3009259259259251E-3</v>
      </c>
      <c r="H12" s="4">
        <v>1.042824074074074E-2</v>
      </c>
      <c r="I12" s="4">
        <v>1.1238425925925928E-2</v>
      </c>
      <c r="J12" s="4">
        <v>1.7893518518518517E-2</v>
      </c>
      <c r="K12" s="4">
        <v>3.7141203703703704E-2</v>
      </c>
      <c r="L12" s="4">
        <v>5.7222222222222223E-2</v>
      </c>
      <c r="M12" s="4">
        <v>8.233796296296296E-2</v>
      </c>
      <c r="N12" s="4">
        <v>0.17002314814814815</v>
      </c>
      <c r="O12" s="3">
        <v>37</v>
      </c>
      <c r="Q12" s="3">
        <v>37</v>
      </c>
      <c r="R12" s="3">
        <v>8.93</v>
      </c>
      <c r="S12" s="3">
        <v>10.35</v>
      </c>
      <c r="T12" s="3">
        <v>11.06</v>
      </c>
      <c r="U12" s="3">
        <v>12.1</v>
      </c>
      <c r="V12" s="3">
        <v>12.74</v>
      </c>
      <c r="W12" s="49"/>
      <c r="X12" s="3">
        <v>37</v>
      </c>
      <c r="Y12" s="4">
        <v>4.6643518518518518E-3</v>
      </c>
      <c r="Z12" s="4">
        <v>4.0277777777777777E-3</v>
      </c>
      <c r="AA12" s="4">
        <v>3.7731481481481483E-3</v>
      </c>
      <c r="AB12" s="4">
        <v>3.4490740740740745E-3</v>
      </c>
      <c r="AC12" s="4">
        <v>3.2754629629629631E-3</v>
      </c>
      <c r="AD12" s="49"/>
      <c r="AE12" s="8" t="s">
        <v>76</v>
      </c>
      <c r="AF12" s="414" t="s">
        <v>75</v>
      </c>
      <c r="AG12" s="19"/>
      <c r="AJ12" s="10" t="s">
        <v>69</v>
      </c>
      <c r="AK12" s="20">
        <v>0.3</v>
      </c>
      <c r="AL12" s="19"/>
      <c r="AN12" s="1"/>
      <c r="AO12" s="415">
        <v>65</v>
      </c>
      <c r="AP12" s="1">
        <v>15</v>
      </c>
      <c r="AR12" s="1" t="s">
        <v>68</v>
      </c>
      <c r="AS12" s="53">
        <v>80</v>
      </c>
    </row>
    <row r="13" spans="2:47" ht="17" thickBot="1">
      <c r="B13" s="4">
        <v>1.7499999999999998E-2</v>
      </c>
      <c r="C13" s="3">
        <v>38</v>
      </c>
      <c r="E13" s="3">
        <v>38</v>
      </c>
      <c r="F13" s="4">
        <v>4.7916666666666672E-3</v>
      </c>
      <c r="G13" s="4">
        <v>5.1736111111111115E-3</v>
      </c>
      <c r="H13" s="4">
        <v>1.019675925925926E-2</v>
      </c>
      <c r="I13" s="4">
        <v>1.0983796296296297E-2</v>
      </c>
      <c r="J13" s="4">
        <v>1.7499999999999998E-2</v>
      </c>
      <c r="K13" s="4">
        <v>3.6307870370370372E-2</v>
      </c>
      <c r="L13" s="4">
        <v>5.5937500000000001E-2</v>
      </c>
      <c r="M13" s="4">
        <v>8.0497685185185186E-2</v>
      </c>
      <c r="N13" s="4">
        <v>0.1663773148148148</v>
      </c>
      <c r="O13" s="3">
        <v>38</v>
      </c>
      <c r="Q13" s="3">
        <v>38</v>
      </c>
      <c r="R13" s="3">
        <v>9.1300000000000008</v>
      </c>
      <c r="S13" s="3">
        <v>10.58</v>
      </c>
      <c r="T13" s="3">
        <v>11.3</v>
      </c>
      <c r="U13" s="3">
        <v>12.41</v>
      </c>
      <c r="V13" s="3">
        <v>13.09</v>
      </c>
      <c r="W13" s="49"/>
      <c r="X13" s="3">
        <v>38</v>
      </c>
      <c r="Y13" s="4">
        <v>4.5717592592592589E-3</v>
      </c>
      <c r="Z13" s="4">
        <v>3.9467592592592592E-3</v>
      </c>
      <c r="AA13" s="4">
        <v>3.6921296296296298E-3</v>
      </c>
      <c r="AB13" s="4">
        <v>3.3564814814814811E-3</v>
      </c>
      <c r="AC13" s="4">
        <v>3.1828703703703702E-3</v>
      </c>
      <c r="AD13" s="49"/>
      <c r="AE13" s="53">
        <v>50</v>
      </c>
      <c r="AG13" s="19"/>
      <c r="AH13" s="21"/>
      <c r="AJ13" s="28" t="s">
        <v>70</v>
      </c>
      <c r="AK13" s="29">
        <v>0.4</v>
      </c>
      <c r="AL13" s="19"/>
      <c r="AN13" s="1"/>
      <c r="AO13" s="415">
        <v>70</v>
      </c>
      <c r="AP13" s="1">
        <v>16</v>
      </c>
      <c r="AR13" s="1" t="s">
        <v>69</v>
      </c>
      <c r="AS13" s="9">
        <v>85</v>
      </c>
    </row>
    <row r="14" spans="2:47">
      <c r="B14" s="4">
        <v>1.7118055555555556E-2</v>
      </c>
      <c r="C14" s="3">
        <v>39</v>
      </c>
      <c r="E14" s="3">
        <v>39</v>
      </c>
      <c r="F14" s="4">
        <v>4.6759259259259263E-3</v>
      </c>
      <c r="G14" s="4">
        <v>5.0578703703703706E-3</v>
      </c>
      <c r="H14" s="4">
        <v>9.9652777777777778E-3</v>
      </c>
      <c r="I14" s="4">
        <v>1.0752314814814814E-2</v>
      </c>
      <c r="J14" s="4">
        <v>1.7118055555555556E-2</v>
      </c>
      <c r="K14" s="4">
        <v>3.5520833333333328E-2</v>
      </c>
      <c r="L14" s="4">
        <v>5.4710648148148154E-2</v>
      </c>
      <c r="M14" s="4">
        <v>7.8750000000000001E-2</v>
      </c>
      <c r="N14" s="4">
        <v>0.16289351851851852</v>
      </c>
      <c r="O14" s="3">
        <v>39</v>
      </c>
      <c r="Q14" s="3">
        <v>39</v>
      </c>
      <c r="R14" s="3">
        <v>9.3000000000000007</v>
      </c>
      <c r="S14" s="3">
        <v>10.79</v>
      </c>
      <c r="T14" s="3">
        <v>11.55</v>
      </c>
      <c r="U14" s="3">
        <v>12.63</v>
      </c>
      <c r="V14" s="3">
        <v>13.33</v>
      </c>
      <c r="W14" s="49"/>
      <c r="X14" s="3">
        <v>39</v>
      </c>
      <c r="Y14" s="4">
        <v>4.4791666666666669E-3</v>
      </c>
      <c r="Z14" s="4">
        <v>3.8657407407407408E-3</v>
      </c>
      <c r="AA14" s="4">
        <v>3.6111111111111114E-3</v>
      </c>
      <c r="AB14" s="4">
        <v>3.2986111111111111E-3</v>
      </c>
      <c r="AC14" s="4">
        <v>3.1249999999999997E-3</v>
      </c>
      <c r="AD14" s="49"/>
      <c r="AE14" s="53">
        <v>55</v>
      </c>
      <c r="AN14" s="1"/>
      <c r="AO14" s="415">
        <v>75</v>
      </c>
      <c r="AP14" s="1">
        <v>17</v>
      </c>
      <c r="AR14" s="1" t="s">
        <v>70</v>
      </c>
      <c r="AS14" s="53">
        <v>90</v>
      </c>
    </row>
    <row r="15" spans="2:47">
      <c r="B15" s="4">
        <v>1.6759259259259258E-2</v>
      </c>
      <c r="C15" s="3">
        <v>40</v>
      </c>
      <c r="E15" s="3">
        <v>40</v>
      </c>
      <c r="F15" s="4">
        <v>4.5717592592592589E-3</v>
      </c>
      <c r="G15" s="4">
        <v>4.9421296296296288E-3</v>
      </c>
      <c r="H15" s="4">
        <v>9.7569444444444448E-3</v>
      </c>
      <c r="I15" s="4">
        <v>1.050925925925926E-2</v>
      </c>
      <c r="J15" s="4">
        <v>1.6759259259259258E-2</v>
      </c>
      <c r="K15" s="4">
        <v>3.4756944444444444E-2</v>
      </c>
      <c r="L15" s="4">
        <v>5.3541666666666675E-2</v>
      </c>
      <c r="M15" s="4">
        <v>7.7071759259259257E-2</v>
      </c>
      <c r="N15" s="4">
        <v>0.1595486111111111</v>
      </c>
      <c r="O15" s="3">
        <v>40</v>
      </c>
      <c r="Q15" s="3">
        <v>40</v>
      </c>
      <c r="R15" s="3">
        <v>9.49</v>
      </c>
      <c r="S15" s="3">
        <v>11.02</v>
      </c>
      <c r="T15" s="3">
        <v>11.78</v>
      </c>
      <c r="U15" s="3">
        <v>12.86</v>
      </c>
      <c r="V15" s="3">
        <v>13.58</v>
      </c>
      <c r="W15" s="49"/>
      <c r="X15" s="3">
        <v>40</v>
      </c>
      <c r="Y15" s="4">
        <v>4.3981481481481484E-3</v>
      </c>
      <c r="Z15" s="4">
        <v>3.7847222222222223E-3</v>
      </c>
      <c r="AA15" s="4">
        <v>3.5416666666666665E-3</v>
      </c>
      <c r="AB15" s="4">
        <v>3.2407407407407406E-3</v>
      </c>
      <c r="AC15" s="4">
        <v>3.0671296296296297E-3</v>
      </c>
      <c r="AD15" s="49"/>
      <c r="AE15" s="53">
        <v>60</v>
      </c>
      <c r="AN15" s="1"/>
      <c r="AO15" s="415">
        <v>80</v>
      </c>
      <c r="AP15" s="1">
        <v>18</v>
      </c>
      <c r="AQ15" s="1"/>
      <c r="AS15" s="53">
        <v>95</v>
      </c>
    </row>
    <row r="16" spans="2:47">
      <c r="B16" s="4">
        <v>1.6412037037037037E-2</v>
      </c>
      <c r="C16" s="3">
        <v>41</v>
      </c>
      <c r="E16" s="3">
        <v>41</v>
      </c>
      <c r="F16" s="4">
        <v>4.4791666666666669E-3</v>
      </c>
      <c r="G16" s="4">
        <v>4.8379629629629632E-3</v>
      </c>
      <c r="H16" s="4">
        <v>9.5486111111111101E-3</v>
      </c>
      <c r="I16" s="4">
        <v>1.0289351851851852E-2</v>
      </c>
      <c r="J16" s="4">
        <v>1.6412037037037037E-2</v>
      </c>
      <c r="K16" s="4">
        <v>3.4039351851851855E-2</v>
      </c>
      <c r="L16" s="4">
        <v>5.2418981481481476E-2</v>
      </c>
      <c r="M16" s="4">
        <v>7.5462962962962968E-2</v>
      </c>
      <c r="N16" s="4">
        <v>0.15635416666666666</v>
      </c>
      <c r="O16" s="3">
        <v>41</v>
      </c>
      <c r="Q16" s="3">
        <v>41</v>
      </c>
      <c r="R16" s="3">
        <v>9.68</v>
      </c>
      <c r="S16" s="3">
        <v>11.25</v>
      </c>
      <c r="T16" s="3">
        <v>12.02</v>
      </c>
      <c r="U16" s="3">
        <v>13.09</v>
      </c>
      <c r="V16" s="3">
        <v>13.85</v>
      </c>
      <c r="W16" s="49"/>
      <c r="X16" s="3">
        <v>41</v>
      </c>
      <c r="Y16" s="4">
        <v>4.3055555555555555E-3</v>
      </c>
      <c r="Z16" s="4">
        <v>3.7037037037037034E-3</v>
      </c>
      <c r="AA16" s="4">
        <v>3.472222222222222E-3</v>
      </c>
      <c r="AB16" s="4">
        <v>3.1828703703703702E-3</v>
      </c>
      <c r="AC16" s="4">
        <v>3.0092592592592588E-3</v>
      </c>
      <c r="AD16" s="49"/>
      <c r="AE16" s="9">
        <v>65</v>
      </c>
      <c r="AJ16" t="s">
        <v>593</v>
      </c>
      <c r="AN16" s="1"/>
      <c r="AO16" s="415">
        <v>85</v>
      </c>
      <c r="AP16" s="1">
        <v>19</v>
      </c>
      <c r="AQ16" s="1"/>
      <c r="AS16" s="53">
        <v>100</v>
      </c>
    </row>
    <row r="17" spans="2:45">
      <c r="B17" s="4">
        <v>1.6076388888888887E-2</v>
      </c>
      <c r="C17" s="3">
        <v>42</v>
      </c>
      <c r="E17" s="3">
        <v>42</v>
      </c>
      <c r="F17" s="4">
        <v>4.386574074074074E-3</v>
      </c>
      <c r="G17" s="4">
        <v>4.7337962962962958E-3</v>
      </c>
      <c r="H17" s="4">
        <v>9.3518518518518525E-3</v>
      </c>
      <c r="I17" s="4">
        <v>1.0081018518518519E-2</v>
      </c>
      <c r="J17" s="4">
        <v>1.6076388888888887E-2</v>
      </c>
      <c r="K17" s="4">
        <v>3.3344907407407406E-2</v>
      </c>
      <c r="L17" s="4">
        <v>5.1342592592592586E-2</v>
      </c>
      <c r="M17" s="4">
        <v>7.3923611111111107E-2</v>
      </c>
      <c r="N17" s="4">
        <v>0.15327546296296296</v>
      </c>
      <c r="O17" s="3">
        <v>42</v>
      </c>
      <c r="Q17" s="3">
        <v>42</v>
      </c>
      <c r="R17" s="3">
        <v>9.86</v>
      </c>
      <c r="S17" s="3">
        <v>11.48</v>
      </c>
      <c r="T17" s="3">
        <v>12.28</v>
      </c>
      <c r="U17" s="3">
        <v>13.33</v>
      </c>
      <c r="V17" s="3">
        <v>14.12</v>
      </c>
      <c r="W17" s="49"/>
      <c r="X17" s="3">
        <v>42</v>
      </c>
      <c r="Y17" s="4">
        <v>4.2245370370370371E-3</v>
      </c>
      <c r="Z17" s="4">
        <v>3.6342592592592594E-3</v>
      </c>
      <c r="AA17" s="4">
        <v>3.3912037037037036E-3</v>
      </c>
      <c r="AB17" s="4">
        <v>3.1249999999999997E-3</v>
      </c>
      <c r="AC17" s="4">
        <v>2.9513888888888888E-3</v>
      </c>
      <c r="AD17" s="49"/>
      <c r="AE17" s="53">
        <v>70</v>
      </c>
      <c r="AJ17" t="s">
        <v>470</v>
      </c>
      <c r="AK17" s="1">
        <f>SUM('Microciclos - Endurance (2)'!E121,'Microciclos - Endurance (2)'!AA121,'Microciclos - Endurance (2)'!AW121,'Microciclos - Endurance (2)'!BS121,'Microciclos - Endurance (2)'!CO121,'Microciclos - Endurance (2)'!DK121,'Microciclos - Endurance (2)'!EG121,'Microciclos - Endurance (2)'!FC121,'Microciclos - Endurance (2)'!FY121,'Microciclos - Endurance (2)'!HQ121,'Microciclos - Endurance (2)'!IM121,'Microciclos - Endurance (2)'!JI121,'Microciclos - Endurance (2)'!KE121,'Microciclos - Endurance (2)'!LA121,'Microciclos - Endurance (2)'!LW121,'Microciclos - Endurance (2)'!MS121,'Microciclos - Endurance (2)'!NO121,'Microciclos - Endurance (2)'!OK121,'Microciclos - Endurance (2)'!PG121,'Microciclos - Endurance (2)'!QC121,'Microciclos - Endurance (2)'!QY121,'Microciclos - Endurance (2)'!RU121,'Microciclos - Endurance (2)'!SQ121)</f>
        <v>0</v>
      </c>
      <c r="AN17" s="1"/>
      <c r="AO17" s="415">
        <v>90</v>
      </c>
      <c r="AP17" s="1">
        <v>20</v>
      </c>
      <c r="AQ17" s="1"/>
    </row>
    <row r="18" spans="2:45">
      <c r="B18" s="4">
        <v>1.5752314814814813E-2</v>
      </c>
      <c r="C18" s="3">
        <v>43</v>
      </c>
      <c r="E18" s="3">
        <v>43</v>
      </c>
      <c r="F18" s="4">
        <v>4.2939814814814811E-3</v>
      </c>
      <c r="G18" s="4">
        <v>4.6412037037037038E-3</v>
      </c>
      <c r="H18" s="4">
        <v>9.1550925925925931E-3</v>
      </c>
      <c r="I18" s="4">
        <v>9.8726851851851857E-3</v>
      </c>
      <c r="J18" s="4">
        <v>1.5752314814814813E-2</v>
      </c>
      <c r="K18" s="4">
        <v>3.2685185185185185E-2</v>
      </c>
      <c r="L18" s="4">
        <v>5.0312500000000003E-2</v>
      </c>
      <c r="M18" s="4">
        <v>7.2453703703703701E-2</v>
      </c>
      <c r="N18" s="4">
        <v>0.15032407407407408</v>
      </c>
      <c r="O18" s="3">
        <v>43</v>
      </c>
      <c r="Q18" s="3">
        <v>43</v>
      </c>
      <c r="R18" s="3">
        <v>10.050000000000001</v>
      </c>
      <c r="S18" s="3">
        <v>11.71</v>
      </c>
      <c r="T18" s="3">
        <v>12.55</v>
      </c>
      <c r="U18" s="3">
        <v>13.58</v>
      </c>
      <c r="V18" s="3">
        <v>14.4</v>
      </c>
      <c r="W18" s="49"/>
      <c r="X18" s="3">
        <v>43</v>
      </c>
      <c r="Y18" s="4">
        <v>4.155092592592593E-3</v>
      </c>
      <c r="Z18" s="4">
        <v>3.5648148148148154E-3</v>
      </c>
      <c r="AA18" s="4">
        <v>3.3217592592592591E-3</v>
      </c>
      <c r="AB18" s="4">
        <v>3.0671296296296297E-3</v>
      </c>
      <c r="AC18" s="4">
        <v>2.8935185185185188E-3</v>
      </c>
      <c r="AD18" s="49"/>
      <c r="AE18" s="53">
        <v>75</v>
      </c>
      <c r="AJ18" t="s">
        <v>471</v>
      </c>
      <c r="AK18" s="1">
        <f>SUM('Microciclos - Endurance (2)'!E122,'Microciclos - Endurance (2)'!AA122,'Microciclos - Endurance (2)'!AW122,'Microciclos - Endurance (2)'!BS122,'Microciclos - Endurance (2)'!CO122,'Microciclos - Endurance (2)'!DK122,'Microciclos - Endurance (2)'!EG122,'Microciclos - Endurance (2)'!FC122,'Microciclos - Endurance (2)'!FY122,'Microciclos - Endurance (2)'!HQ122,'Microciclos - Endurance (2)'!IM122,'Microciclos - Endurance (2)'!JI122,'Microciclos - Endurance (2)'!KE122,'Microciclos - Endurance (2)'!LA122,'Microciclos - Endurance (2)'!LW122,'Microciclos - Endurance (2)'!MS122,'Microciclos - Endurance (2)'!NO122,'Microciclos - Endurance (2)'!OK122,'Microciclos - Endurance (2)'!PG122,'Microciclos - Endurance (2)'!QC122,'Microciclos - Endurance (2)'!QY122,'Microciclos - Endurance (2)'!RU122,'Microciclos - Endurance (2)'!SQ122)</f>
        <v>0</v>
      </c>
      <c r="AN18" s="1"/>
      <c r="AO18" s="415">
        <v>95</v>
      </c>
      <c r="AP18" s="19"/>
      <c r="AQ18" s="1"/>
      <c r="AS18" s="1"/>
    </row>
    <row r="19" spans="2:45">
      <c r="B19" s="4">
        <v>1.545138888888889E-2</v>
      </c>
      <c r="C19" s="3">
        <v>44</v>
      </c>
      <c r="E19" s="3">
        <v>44</v>
      </c>
      <c r="F19" s="4">
        <v>4.2013888888888891E-3</v>
      </c>
      <c r="G19" s="4">
        <v>4.5370370370370365E-3</v>
      </c>
      <c r="H19" s="4">
        <v>8.9699074074074073E-3</v>
      </c>
      <c r="I19" s="4">
        <v>9.6759259259259264E-3</v>
      </c>
      <c r="J19" s="4">
        <v>1.545138888888889E-2</v>
      </c>
      <c r="K19" s="4">
        <v>3.2048611111111111E-2</v>
      </c>
      <c r="L19" s="4">
        <v>4.9328703703703701E-2</v>
      </c>
      <c r="M19" s="4">
        <v>7.1030092592592589E-2</v>
      </c>
      <c r="N19" s="4">
        <v>0.14748842592592593</v>
      </c>
      <c r="O19" s="3">
        <v>44</v>
      </c>
      <c r="Q19" s="3">
        <v>44</v>
      </c>
      <c r="R19" s="3">
        <v>10.220000000000001</v>
      </c>
      <c r="S19" s="3">
        <v>11.93</v>
      </c>
      <c r="T19" s="3">
        <v>12.79</v>
      </c>
      <c r="U19" s="3">
        <v>13.85</v>
      </c>
      <c r="V19" s="3">
        <v>14.69</v>
      </c>
      <c r="W19" s="49"/>
      <c r="X19" s="3">
        <v>44</v>
      </c>
      <c r="Y19" s="4">
        <v>4.0740740740740746E-3</v>
      </c>
      <c r="Z19" s="4">
        <v>3.4953703703703705E-3</v>
      </c>
      <c r="AA19" s="4">
        <v>3.2523148148148151E-3</v>
      </c>
      <c r="AB19" s="4">
        <v>3.0092592592592588E-3</v>
      </c>
      <c r="AC19" s="4">
        <v>2.8356481481481479E-3</v>
      </c>
      <c r="AD19" s="49"/>
      <c r="AE19" s="53">
        <v>80</v>
      </c>
      <c r="AJ19" t="s">
        <v>472</v>
      </c>
      <c r="AK19" s="1">
        <f>SUM('Microciclos - Endurance (2)'!E123,'Microciclos - Endurance (2)'!AA123,'Microciclos - Endurance (2)'!AW123,'Microciclos - Endurance (2)'!BS123,'Microciclos - Endurance (2)'!CO123,'Microciclos - Endurance (2)'!DK123,'Microciclos - Endurance (2)'!EG123,'Microciclos - Endurance (2)'!FC123,'Microciclos - Endurance (2)'!FY123,'Microciclos - Endurance (2)'!HQ123,'Microciclos - Endurance (2)'!IM123,'Microciclos - Endurance (2)'!JI123,'Microciclos - Endurance (2)'!KE123,'Microciclos - Endurance (2)'!LA123,'Microciclos - Endurance (2)'!LW123,'Microciclos - Endurance (2)'!MS123,'Microciclos - Endurance (2)'!NO123,'Microciclos - Endurance (2)'!OK123,'Microciclos - Endurance (2)'!PG123,'Microciclos - Endurance (2)'!QC123,'Microciclos - Endurance (2)'!QY123,'Microciclos - Endurance (2)'!RU123,'Microciclos - Endurance (2)'!SQ123)</f>
        <v>0</v>
      </c>
      <c r="AN19" s="1"/>
      <c r="AO19" s="415">
        <v>100</v>
      </c>
      <c r="AP19" s="19"/>
      <c r="AQ19" s="1"/>
      <c r="AS19" s="1"/>
    </row>
    <row r="20" spans="2:45">
      <c r="B20" s="4">
        <v>1.5162037037037036E-2</v>
      </c>
      <c r="C20" s="3">
        <v>45</v>
      </c>
      <c r="E20" s="3">
        <v>45</v>
      </c>
      <c r="F20" s="4">
        <v>4.1203703703703706E-3</v>
      </c>
      <c r="G20" s="4">
        <v>4.4560185185185189E-3</v>
      </c>
      <c r="H20" s="4">
        <v>8.7962962962962968E-3</v>
      </c>
      <c r="I20" s="4">
        <v>9.4907407407407406E-3</v>
      </c>
      <c r="J20" s="4">
        <v>1.5162037037037036E-2</v>
      </c>
      <c r="K20" s="4">
        <v>3.1435185185185184E-2</v>
      </c>
      <c r="L20" s="4">
        <v>4.8379629629629627E-2</v>
      </c>
      <c r="M20" s="4">
        <v>6.9675925925925933E-2</v>
      </c>
      <c r="N20" s="4">
        <v>0.14474537037037036</v>
      </c>
      <c r="O20" s="3">
        <v>45</v>
      </c>
      <c r="Q20" s="3">
        <v>45</v>
      </c>
      <c r="R20" s="3">
        <v>10.41</v>
      </c>
      <c r="S20" s="3">
        <v>12.15</v>
      </c>
      <c r="T20" s="3">
        <v>13.02</v>
      </c>
      <c r="U20" s="3">
        <v>14.12</v>
      </c>
      <c r="V20" s="3">
        <v>15</v>
      </c>
      <c r="W20" s="49"/>
      <c r="X20" s="3">
        <v>45</v>
      </c>
      <c r="Y20" s="4">
        <v>4.0046296296296297E-3</v>
      </c>
      <c r="Z20" s="4">
        <v>3.425925925925926E-3</v>
      </c>
      <c r="AA20" s="4">
        <v>3.2060185185185191E-3</v>
      </c>
      <c r="AB20" s="4">
        <v>2.9513888888888888E-3</v>
      </c>
      <c r="AC20" s="4">
        <v>2.7777777777777779E-3</v>
      </c>
      <c r="AD20" s="49"/>
      <c r="AE20" s="9">
        <v>85</v>
      </c>
      <c r="AN20" s="1"/>
      <c r="AO20" s="415">
        <v>105</v>
      </c>
      <c r="AP20" s="19"/>
      <c r="AQ20" s="1"/>
      <c r="AS20" s="1"/>
    </row>
    <row r="21" spans="2:45">
      <c r="B21" s="4">
        <v>1.4872685185185185E-2</v>
      </c>
      <c r="C21" s="3">
        <v>46</v>
      </c>
      <c r="E21" s="3">
        <v>46</v>
      </c>
      <c r="F21" s="4">
        <v>4.0393518518518521E-3</v>
      </c>
      <c r="G21" s="4">
        <v>4.363425925925926E-3</v>
      </c>
      <c r="H21" s="4">
        <v>8.6342592592592599E-3</v>
      </c>
      <c r="I21" s="4">
        <v>9.3171296296296283E-3</v>
      </c>
      <c r="J21" s="4">
        <v>1.4872685185185185E-2</v>
      </c>
      <c r="K21" s="4">
        <v>3.0844907407407404E-2</v>
      </c>
      <c r="L21" s="4">
        <v>4.7476851851851853E-2</v>
      </c>
      <c r="M21" s="4">
        <v>6.8368055555555557E-2</v>
      </c>
      <c r="N21" s="4">
        <v>0.14211805555555554</v>
      </c>
      <c r="O21" s="3">
        <v>46</v>
      </c>
      <c r="Q21" s="3">
        <v>46</v>
      </c>
      <c r="R21" s="3">
        <v>10.6</v>
      </c>
      <c r="S21" s="3">
        <v>12.38</v>
      </c>
      <c r="T21" s="3">
        <v>13.26</v>
      </c>
      <c r="U21" s="3">
        <v>14.4</v>
      </c>
      <c r="V21" s="3">
        <v>15.32</v>
      </c>
      <c r="W21" s="49"/>
      <c r="X21" s="3">
        <v>46</v>
      </c>
      <c r="Y21" s="4">
        <v>3.9351851851851857E-3</v>
      </c>
      <c r="Z21" s="4">
        <v>3.3680555555555551E-3</v>
      </c>
      <c r="AA21" s="4">
        <v>3.1481481481481482E-3</v>
      </c>
      <c r="AB21" s="4">
        <v>2.8935185185185188E-3</v>
      </c>
      <c r="AC21" s="4">
        <v>2.7199074074074074E-3</v>
      </c>
      <c r="AD21" s="49"/>
      <c r="AE21" s="53">
        <v>90</v>
      </c>
      <c r="AJ21" t="s">
        <v>594</v>
      </c>
      <c r="AK21" s="1">
        <f>SUM('Microciclos - Endurance (2)'!G117,'Microciclos - Endurance (2)'!AC117,'Microciclos - Endurance (2)'!AY117,'Microciclos - Endurance (2)'!BU117,'Microciclos - Endurance (2)'!CQ117,'Microciclos - Endurance (2)'!DM117,'Microciclos - Endurance (2)'!EI117,'Microciclos - Endurance (2)'!FE117,'Microciclos - Endurance (2)'!GA117,'Microciclos - Endurance (2)'!GW117,'Microciclos - Endurance (2)'!HS117,'Microciclos - Endurance (2)'!IO117,'Microciclos - Endurance (2)'!JK117,'Microciclos - Endurance (2)'!KG117,'Microciclos - Endurance (2)'!LC117,'Microciclos - Endurance (2)'!LY117,'Microciclos - Endurance (2)'!MU117,'Microciclos - Endurance (2)'!NQ117,'Microciclos - Endurance (2)'!OM117,'Microciclos - Endurance (2)'!PI117,'Microciclos - Endurance (2)'!QE117,'Microciclos - Endurance (2)'!RA117,'Microciclos - Endurance (2)'!RW117,'Microciclos - Endurance (2)'!SS117)</f>
        <v>0</v>
      </c>
      <c r="AO21" s="415">
        <v>110</v>
      </c>
    </row>
    <row r="22" spans="2:45">
      <c r="B22" s="4">
        <v>1.4606481481481482E-2</v>
      </c>
      <c r="C22" s="3">
        <v>47</v>
      </c>
      <c r="E22" s="3">
        <v>47</v>
      </c>
      <c r="F22" s="4">
        <v>3.9583333333333337E-3</v>
      </c>
      <c r="G22" s="4">
        <v>4.2824074074074075E-3</v>
      </c>
      <c r="H22" s="4">
        <v>8.4722222222222213E-3</v>
      </c>
      <c r="I22" s="4">
        <v>9.1435185185185178E-3</v>
      </c>
      <c r="J22" s="4">
        <v>1.4606481481481482E-2</v>
      </c>
      <c r="K22" s="4">
        <v>3.0277777777777778E-2</v>
      </c>
      <c r="L22" s="4">
        <v>4.6597222222222227E-2</v>
      </c>
      <c r="M22" s="4">
        <v>6.7106481481481475E-2</v>
      </c>
      <c r="N22" s="4">
        <v>0.13958333333333334</v>
      </c>
      <c r="O22" s="3">
        <v>47</v>
      </c>
      <c r="Q22" s="3">
        <v>47</v>
      </c>
      <c r="R22" s="3">
        <v>10.77</v>
      </c>
      <c r="S22" s="3">
        <v>12.6</v>
      </c>
      <c r="T22" s="3">
        <v>13.48</v>
      </c>
      <c r="U22" s="3">
        <v>14.69</v>
      </c>
      <c r="V22" s="3">
        <v>15.65</v>
      </c>
      <c r="W22" s="49"/>
      <c r="X22" s="3">
        <v>47</v>
      </c>
      <c r="Y22" s="4">
        <v>3.8657407407407408E-3</v>
      </c>
      <c r="Z22" s="4">
        <v>3.3101851851851851E-3</v>
      </c>
      <c r="AA22" s="4">
        <v>3.0902777777777782E-3</v>
      </c>
      <c r="AB22" s="4">
        <v>2.8356481481481479E-3</v>
      </c>
      <c r="AC22" s="4">
        <v>2.6620370370370374E-3</v>
      </c>
      <c r="AD22" s="49"/>
      <c r="AE22" s="53">
        <v>95</v>
      </c>
      <c r="AF22" s="8"/>
      <c r="AG22" s="8"/>
      <c r="AH22" s="8"/>
      <c r="AO22" s="415">
        <v>115</v>
      </c>
    </row>
    <row r="23" spans="2:45">
      <c r="B23" s="4">
        <v>1.4340277777777776E-2</v>
      </c>
      <c r="C23" s="3">
        <v>48</v>
      </c>
      <c r="E23" s="3">
        <v>48</v>
      </c>
      <c r="F23" s="4">
        <v>3.8888888888888883E-3</v>
      </c>
      <c r="G23" s="4">
        <v>4.2013888888888891E-3</v>
      </c>
      <c r="H23" s="4">
        <v>8.3101851851851861E-3</v>
      </c>
      <c r="I23" s="4">
        <v>8.9699074074074073E-3</v>
      </c>
      <c r="J23" s="4">
        <v>1.4340277777777776E-2</v>
      </c>
      <c r="K23" s="4">
        <v>2.974537037037037E-2</v>
      </c>
      <c r="L23" s="4">
        <v>4.5752314814814815E-2</v>
      </c>
      <c r="M23" s="4">
        <v>6.5891203703703702E-2</v>
      </c>
      <c r="N23" s="4">
        <v>0.13714120370370372</v>
      </c>
      <c r="O23" s="3">
        <v>48</v>
      </c>
      <c r="Q23" s="3">
        <v>48</v>
      </c>
      <c r="R23" s="3">
        <v>10.96</v>
      </c>
      <c r="S23" s="3">
        <v>12.82</v>
      </c>
      <c r="T23" s="3">
        <v>13.73</v>
      </c>
      <c r="U23" s="3">
        <v>15</v>
      </c>
      <c r="V23" s="3">
        <v>16</v>
      </c>
      <c r="W23" s="49"/>
      <c r="X23" s="3">
        <v>48</v>
      </c>
      <c r="Y23" s="4">
        <v>3.8078703703703707E-3</v>
      </c>
      <c r="Z23" s="4">
        <v>3.2523148148148151E-3</v>
      </c>
      <c r="AA23" s="4">
        <v>3.0324074074074073E-3</v>
      </c>
      <c r="AB23" s="4">
        <v>2.7777777777777779E-3</v>
      </c>
      <c r="AC23" s="4">
        <v>2.6041666666666665E-3</v>
      </c>
      <c r="AD23" s="49"/>
      <c r="AE23" s="53">
        <v>100</v>
      </c>
      <c r="AJ23" t="s">
        <v>470</v>
      </c>
      <c r="AK23" s="480" t="e">
        <f>AK17*100/AK21</f>
        <v>#DIV/0!</v>
      </c>
      <c r="AO23" s="415">
        <v>120</v>
      </c>
    </row>
    <row r="24" spans="2:45">
      <c r="B24" s="4">
        <v>1.4097222222222221E-2</v>
      </c>
      <c r="C24" s="3">
        <v>49</v>
      </c>
      <c r="E24" s="3">
        <v>49</v>
      </c>
      <c r="F24" s="4">
        <v>3.8194444444444443E-3</v>
      </c>
      <c r="G24" s="4">
        <v>4.1203703703703706E-3</v>
      </c>
      <c r="H24" s="4">
        <v>8.1597222222222227E-3</v>
      </c>
      <c r="I24" s="4">
        <v>8.8078703703703704E-3</v>
      </c>
      <c r="J24" s="4">
        <v>1.4097222222222221E-2</v>
      </c>
      <c r="K24" s="4">
        <v>2.9212962962962965E-2</v>
      </c>
      <c r="L24" s="4">
        <v>4.4953703703703697E-2</v>
      </c>
      <c r="M24" s="4">
        <v>6.4722222222222223E-2</v>
      </c>
      <c r="N24" s="4">
        <v>0.13479166666666667</v>
      </c>
      <c r="O24" s="3">
        <v>49</v>
      </c>
      <c r="Q24" s="3">
        <v>49</v>
      </c>
      <c r="R24" s="3">
        <v>11.15</v>
      </c>
      <c r="S24" s="3">
        <v>13.05</v>
      </c>
      <c r="T24" s="3">
        <v>13.97</v>
      </c>
      <c r="U24" s="3">
        <v>15.16</v>
      </c>
      <c r="V24" s="3">
        <v>16.18</v>
      </c>
      <c r="W24" s="49"/>
      <c r="X24" s="3">
        <v>49</v>
      </c>
      <c r="Y24" s="4">
        <v>3.7384259259259263E-3</v>
      </c>
      <c r="Z24" s="4">
        <v>3.1944444444444442E-3</v>
      </c>
      <c r="AA24" s="4">
        <v>2.9861111111111113E-3</v>
      </c>
      <c r="AB24" s="4">
        <v>2.7546296296296294E-3</v>
      </c>
      <c r="AC24" s="4">
        <v>2.5810185185185185E-3</v>
      </c>
      <c r="AD24" s="49"/>
      <c r="AE24" s="9">
        <v>105</v>
      </c>
      <c r="AJ24" t="s">
        <v>471</v>
      </c>
      <c r="AK24" s="480" t="e">
        <f>AK18*100/AK21</f>
        <v>#DIV/0!</v>
      </c>
    </row>
    <row r="25" spans="2:45">
      <c r="B25" s="4">
        <v>1.3854166666666666E-2</v>
      </c>
      <c r="C25" s="3">
        <v>50</v>
      </c>
      <c r="E25" s="3">
        <v>50</v>
      </c>
      <c r="F25" s="4">
        <v>3.7500000000000003E-3</v>
      </c>
      <c r="G25" s="4">
        <v>4.0509259259259257E-3</v>
      </c>
      <c r="H25" s="4">
        <v>8.0208333333333329E-3</v>
      </c>
      <c r="I25" s="4">
        <v>8.6574074074074071E-3</v>
      </c>
      <c r="J25" s="4">
        <v>1.3854166666666666E-2</v>
      </c>
      <c r="K25" s="4">
        <v>2.8715277777777781E-2</v>
      </c>
      <c r="L25" s="4">
        <v>4.4166666666666667E-2</v>
      </c>
      <c r="M25" s="4">
        <v>6.3599537037037038E-2</v>
      </c>
      <c r="N25" s="4">
        <v>0.13251157407407407</v>
      </c>
      <c r="O25" s="3">
        <v>50</v>
      </c>
      <c r="Q25" s="3">
        <v>50</v>
      </c>
      <c r="R25" s="3">
        <v>11.32</v>
      </c>
      <c r="S25" s="3">
        <v>13.26</v>
      </c>
      <c r="T25" s="3">
        <v>14.1</v>
      </c>
      <c r="U25" s="3">
        <v>15.48</v>
      </c>
      <c r="V25" s="3">
        <v>16.55</v>
      </c>
      <c r="W25" s="49"/>
      <c r="X25" s="3">
        <v>50</v>
      </c>
      <c r="Y25" s="4">
        <v>3.6805555555555554E-3</v>
      </c>
      <c r="Z25" s="4">
        <v>3.1481481481481482E-3</v>
      </c>
      <c r="AA25" s="4">
        <v>2.9513888888888888E-3</v>
      </c>
      <c r="AB25" s="4">
        <v>2.6967592592592594E-3</v>
      </c>
      <c r="AC25" s="4">
        <v>2.5231481481481481E-3</v>
      </c>
      <c r="AD25" s="49"/>
      <c r="AE25" s="53">
        <v>110</v>
      </c>
      <c r="AJ25" t="s">
        <v>472</v>
      </c>
      <c r="AK25" s="480" t="e">
        <f>AK19*100/AK21</f>
        <v>#DIV/0!</v>
      </c>
      <c r="AL25" s="54"/>
    </row>
    <row r="26" spans="2:45">
      <c r="B26" s="4">
        <v>1.3611111111111114E-2</v>
      </c>
      <c r="C26" s="3">
        <v>51</v>
      </c>
      <c r="E26" s="3">
        <v>51</v>
      </c>
      <c r="F26" s="4">
        <v>3.6805555555555554E-3</v>
      </c>
      <c r="G26" s="4">
        <v>3.9814814814814817E-3</v>
      </c>
      <c r="H26" s="4">
        <v>7.8819444444444432E-3</v>
      </c>
      <c r="I26" s="4">
        <v>8.5069444444444437E-3</v>
      </c>
      <c r="J26" s="4">
        <v>1.3611111111111114E-2</v>
      </c>
      <c r="K26" s="4">
        <v>2.8229166666666666E-2</v>
      </c>
      <c r="L26" s="4">
        <v>4.341435185185185E-2</v>
      </c>
      <c r="M26" s="4">
        <v>6.2523148148148147E-2</v>
      </c>
      <c r="N26" s="4">
        <v>0.1303125</v>
      </c>
      <c r="O26" s="3">
        <v>51</v>
      </c>
      <c r="Q26" s="3">
        <v>51</v>
      </c>
      <c r="R26" s="3">
        <v>11.5</v>
      </c>
      <c r="S26" s="3">
        <v>13.51</v>
      </c>
      <c r="T26" s="3">
        <v>14.35</v>
      </c>
      <c r="U26" s="3">
        <v>15.65</v>
      </c>
      <c r="V26" s="3">
        <v>16.739999999999998</v>
      </c>
      <c r="W26" s="49"/>
      <c r="X26" s="3">
        <v>51</v>
      </c>
      <c r="Y26" s="4">
        <v>3.6226851851851854E-3</v>
      </c>
      <c r="Z26" s="4">
        <v>3.0902777777777782E-3</v>
      </c>
      <c r="AA26" s="4">
        <v>2.9050925925925928E-3</v>
      </c>
      <c r="AB26" s="4">
        <v>2.6620370370370374E-3</v>
      </c>
      <c r="AC26" s="4">
        <v>2.488425925925926E-3</v>
      </c>
      <c r="AD26" s="49"/>
      <c r="AE26" s="53">
        <v>115</v>
      </c>
      <c r="AK26" s="54"/>
      <c r="AL26" s="54"/>
    </row>
    <row r="27" spans="2:45">
      <c r="B27" s="4">
        <v>1.3391203703703704E-2</v>
      </c>
      <c r="C27" s="3">
        <v>52</v>
      </c>
      <c r="E27" s="3">
        <v>52</v>
      </c>
      <c r="F27" s="4">
        <v>3.6226851851851854E-3</v>
      </c>
      <c r="G27" s="4">
        <v>3.9120370370370368E-3</v>
      </c>
      <c r="H27" s="4">
        <v>7.743055555555556E-3</v>
      </c>
      <c r="I27" s="4">
        <v>8.3564814814814804E-3</v>
      </c>
      <c r="J27" s="4">
        <v>1.3391203703703704E-2</v>
      </c>
      <c r="K27" s="4">
        <v>2.7766203703703706E-2</v>
      </c>
      <c r="L27" s="4">
        <v>4.2696759259259261E-2</v>
      </c>
      <c r="M27" s="4">
        <v>6.1469907407407404E-2</v>
      </c>
      <c r="N27" s="4">
        <v>0.12819444444444444</v>
      </c>
      <c r="O27" s="3">
        <v>52</v>
      </c>
      <c r="Q27" s="3">
        <v>52</v>
      </c>
      <c r="R27" s="3">
        <v>11.69</v>
      </c>
      <c r="S27" s="3">
        <v>13.73</v>
      </c>
      <c r="T27" s="3">
        <v>14.56</v>
      </c>
      <c r="U27" s="3">
        <v>15.82</v>
      </c>
      <c r="V27" s="3">
        <v>16.940000000000001</v>
      </c>
      <c r="W27" s="49"/>
      <c r="X27" s="3">
        <v>52</v>
      </c>
      <c r="Y27" s="4">
        <v>3.5648148148148154E-3</v>
      </c>
      <c r="Z27" s="4">
        <v>3.0324074074074073E-3</v>
      </c>
      <c r="AA27" s="4">
        <v>2.8587962962962963E-3</v>
      </c>
      <c r="AB27" s="4">
        <v>2.6388888888888885E-3</v>
      </c>
      <c r="AC27" s="4">
        <v>2.4652777777777776E-3</v>
      </c>
      <c r="AD27" s="49"/>
      <c r="AE27" s="53">
        <v>120</v>
      </c>
      <c r="AK27" s="55"/>
      <c r="AL27" s="55"/>
    </row>
    <row r="28" spans="2:45">
      <c r="B28" s="4">
        <v>1.3171296296296294E-2</v>
      </c>
      <c r="C28" s="3">
        <v>53</v>
      </c>
      <c r="E28" s="3">
        <v>53</v>
      </c>
      <c r="F28" s="4">
        <v>3.5532407407407405E-3</v>
      </c>
      <c r="G28" s="4">
        <v>3.8425925925925923E-3</v>
      </c>
      <c r="H28" s="4">
        <v>7.6157407407407415E-3</v>
      </c>
      <c r="I28" s="4">
        <v>8.217592592592594E-3</v>
      </c>
      <c r="J28" s="4">
        <v>1.3171296296296294E-2</v>
      </c>
      <c r="K28" s="4">
        <v>2.7314814814814816E-2</v>
      </c>
      <c r="L28" s="4">
        <v>4.1990740740740745E-2</v>
      </c>
      <c r="M28" s="4">
        <v>6.0462962962962961E-2</v>
      </c>
      <c r="N28" s="4">
        <v>0.12614583333333332</v>
      </c>
      <c r="O28" s="3">
        <v>53</v>
      </c>
      <c r="Q28" s="3">
        <v>53</v>
      </c>
      <c r="R28" s="3">
        <v>11.85</v>
      </c>
      <c r="S28" s="3">
        <v>13.93</v>
      </c>
      <c r="T28" s="3">
        <v>14.79</v>
      </c>
      <c r="U28" s="3">
        <v>16</v>
      </c>
      <c r="V28" s="3">
        <v>17.14</v>
      </c>
      <c r="W28" s="49"/>
      <c r="X28" s="3">
        <v>53</v>
      </c>
      <c r="Y28" s="4">
        <v>3.5185185185185185E-3</v>
      </c>
      <c r="Z28" s="4">
        <v>2.9861111111111113E-3</v>
      </c>
      <c r="AA28" s="4">
        <v>2.8240740740740739E-3</v>
      </c>
      <c r="AB28" s="4">
        <v>2.6041666666666665E-3</v>
      </c>
      <c r="AC28" s="4">
        <v>2.4305555555555556E-3</v>
      </c>
      <c r="AD28" s="49"/>
      <c r="AK28" s="55"/>
      <c r="AL28" s="55"/>
    </row>
    <row r="29" spans="2:45">
      <c r="B29" s="4">
        <v>1.2962962962962963E-2</v>
      </c>
      <c r="C29" s="3">
        <v>54</v>
      </c>
      <c r="E29" s="3">
        <v>54</v>
      </c>
      <c r="F29" s="4">
        <v>3.4953703703703705E-3</v>
      </c>
      <c r="G29" s="4">
        <v>3.7847222222222223E-3</v>
      </c>
      <c r="H29" s="4">
        <v>7.4884259259259262E-3</v>
      </c>
      <c r="I29" s="4">
        <v>8.0902777777777778E-3</v>
      </c>
      <c r="J29" s="4">
        <v>1.2962962962962963E-2</v>
      </c>
      <c r="K29" s="4">
        <v>2.6875E-2</v>
      </c>
      <c r="L29" s="4">
        <v>4.1319444444444443E-2</v>
      </c>
      <c r="M29" s="4">
        <v>5.949074074074074E-2</v>
      </c>
      <c r="N29" s="4">
        <v>0.12415509259259259</v>
      </c>
      <c r="O29" s="3">
        <v>54</v>
      </c>
      <c r="Q29" s="3">
        <v>54</v>
      </c>
      <c r="R29" s="3">
        <v>12.05</v>
      </c>
      <c r="S29" s="3">
        <v>14.17</v>
      </c>
      <c r="T29" s="3">
        <v>15.02</v>
      </c>
      <c r="U29" s="3">
        <v>16.36</v>
      </c>
      <c r="V29" s="3">
        <v>17.559999999999999</v>
      </c>
      <c r="W29" s="49"/>
      <c r="X29" s="3">
        <v>54</v>
      </c>
      <c r="Y29" s="4">
        <v>3.4606481481481485E-3</v>
      </c>
      <c r="Z29" s="4">
        <v>2.9398148148148148E-3</v>
      </c>
      <c r="AA29" s="4">
        <v>2.7777777777777779E-3</v>
      </c>
      <c r="AB29" s="4">
        <v>2.5462962962962961E-3</v>
      </c>
      <c r="AC29" s="4">
        <v>2.3726851851851851E-3</v>
      </c>
      <c r="AD29" s="49"/>
      <c r="AK29" s="55"/>
      <c r="AL29" s="55"/>
    </row>
    <row r="30" spans="2:45">
      <c r="B30" s="4">
        <v>1.275462962962963E-2</v>
      </c>
      <c r="C30" s="3">
        <v>55</v>
      </c>
      <c r="E30" s="3">
        <v>55</v>
      </c>
      <c r="F30" s="4">
        <v>3.4375E-3</v>
      </c>
      <c r="G30" s="4">
        <v>3.7152777777777774E-3</v>
      </c>
      <c r="H30" s="4">
        <v>7.3726851851851861E-3</v>
      </c>
      <c r="I30" s="4">
        <v>7.9629629629629634E-3</v>
      </c>
      <c r="J30" s="4">
        <v>1.275462962962963E-2</v>
      </c>
      <c r="K30" s="4">
        <v>2.6458333333333334E-2</v>
      </c>
      <c r="L30" s="4">
        <v>4.0659722222222222E-2</v>
      </c>
      <c r="M30" s="4">
        <v>5.8541666666666665E-2</v>
      </c>
      <c r="N30" s="4">
        <v>0.12223379629629628</v>
      </c>
      <c r="O30" s="3">
        <v>55</v>
      </c>
      <c r="Q30" s="3">
        <v>55</v>
      </c>
      <c r="R30" s="3">
        <v>12.23</v>
      </c>
      <c r="S30" s="3">
        <v>14.38</v>
      </c>
      <c r="T30" s="3">
        <v>15.25</v>
      </c>
      <c r="U30" s="3">
        <v>16.55</v>
      </c>
      <c r="V30" s="3">
        <v>17.78</v>
      </c>
      <c r="W30" s="49"/>
      <c r="X30" s="3">
        <v>55</v>
      </c>
      <c r="Y30" s="4">
        <v>3.414351851851852E-3</v>
      </c>
      <c r="Z30" s="4">
        <v>2.8935185185185188E-3</v>
      </c>
      <c r="AA30" s="4">
        <v>2.7314814814814819E-3</v>
      </c>
      <c r="AB30" s="4">
        <v>2.5231481481481481E-3</v>
      </c>
      <c r="AC30" s="4">
        <v>2.3495370370370371E-3</v>
      </c>
      <c r="AD30" s="49"/>
    </row>
    <row r="31" spans="2:45">
      <c r="B31" s="4">
        <v>1.255787037037037E-2</v>
      </c>
      <c r="C31" s="3">
        <v>56</v>
      </c>
      <c r="E31" s="3">
        <v>56</v>
      </c>
      <c r="F31" s="4">
        <v>3.3912037037037036E-3</v>
      </c>
      <c r="G31" s="4">
        <v>3.6574074074074074E-3</v>
      </c>
      <c r="H31" s="4">
        <v>7.2569444444444443E-3</v>
      </c>
      <c r="I31" s="4">
        <v>7.8356481481481489E-3</v>
      </c>
      <c r="J31" s="4">
        <v>1.255787037037037E-2</v>
      </c>
      <c r="K31" s="4">
        <v>2.6053240740740738E-2</v>
      </c>
      <c r="L31" s="4">
        <v>4.0034722222222222E-2</v>
      </c>
      <c r="M31" s="4">
        <v>5.7638888888888885E-2</v>
      </c>
      <c r="N31" s="4">
        <v>0.12037037037037036</v>
      </c>
      <c r="O31" s="3">
        <v>56</v>
      </c>
      <c r="Q31" s="3">
        <v>56</v>
      </c>
      <c r="R31" s="3">
        <v>12.38</v>
      </c>
      <c r="S31" s="3">
        <v>14.6</v>
      </c>
      <c r="T31" s="3">
        <v>15.46</v>
      </c>
      <c r="U31" s="3">
        <v>16.739999999999998</v>
      </c>
      <c r="V31" s="3">
        <v>18</v>
      </c>
      <c r="W31" s="49"/>
      <c r="X31" s="3">
        <v>56</v>
      </c>
      <c r="Y31" s="4">
        <v>3.3680555555555551E-3</v>
      </c>
      <c r="Z31" s="4">
        <v>2.8587962962962963E-3</v>
      </c>
      <c r="AA31" s="4">
        <v>2.6967592592592594E-3</v>
      </c>
      <c r="AB31" s="4">
        <v>2.488425925925926E-3</v>
      </c>
      <c r="AC31" s="4">
        <v>2.3148148148148151E-3</v>
      </c>
      <c r="AD31" s="49"/>
    </row>
    <row r="32" spans="2:45">
      <c r="B32" s="4">
        <v>1.2372685185185186E-2</v>
      </c>
      <c r="C32" s="3">
        <v>57</v>
      </c>
      <c r="E32" s="3">
        <v>57</v>
      </c>
      <c r="F32" s="4">
        <v>3.3333333333333335E-3</v>
      </c>
      <c r="G32" s="4">
        <v>3.5995370370370369E-3</v>
      </c>
      <c r="H32" s="4">
        <v>7.1412037037037043E-3</v>
      </c>
      <c r="I32" s="4">
        <v>7.7083333333333335E-3</v>
      </c>
      <c r="J32" s="4">
        <v>1.2372685185185186E-2</v>
      </c>
      <c r="K32" s="4">
        <v>2.5659722222222223E-2</v>
      </c>
      <c r="L32" s="4">
        <v>3.9421296296296295E-2</v>
      </c>
      <c r="M32" s="4">
        <v>5.6747685185185186E-2</v>
      </c>
      <c r="N32" s="4">
        <v>0.11857638888888888</v>
      </c>
      <c r="O32" s="3">
        <v>57</v>
      </c>
      <c r="Q32" s="3">
        <v>57</v>
      </c>
      <c r="R32" s="3">
        <v>12.57</v>
      </c>
      <c r="S32" s="3">
        <v>14.82</v>
      </c>
      <c r="T32" s="3">
        <v>15.71</v>
      </c>
      <c r="U32" s="3">
        <v>16.940000000000001</v>
      </c>
      <c r="V32" s="3">
        <v>18.23</v>
      </c>
      <c r="W32" s="49"/>
      <c r="X32" s="3">
        <v>57</v>
      </c>
      <c r="Y32" s="4">
        <v>3.3101851851851851E-3</v>
      </c>
      <c r="Z32" s="4">
        <v>2.8124999999999995E-3</v>
      </c>
      <c r="AA32" s="4">
        <v>2.6504629629629625E-3</v>
      </c>
      <c r="AB32" s="4">
        <v>2.4652777777777776E-3</v>
      </c>
      <c r="AC32" s="4">
        <v>2.2800925925925927E-3</v>
      </c>
      <c r="AD32" s="49"/>
    </row>
    <row r="33" spans="2:30">
      <c r="B33" s="4">
        <v>1.2187500000000002E-2</v>
      </c>
      <c r="C33" s="3">
        <v>58</v>
      </c>
      <c r="E33" s="3">
        <v>58</v>
      </c>
      <c r="F33" s="4">
        <v>3.2870370370370367E-3</v>
      </c>
      <c r="G33" s="4">
        <v>3.5416666666666665E-3</v>
      </c>
      <c r="H33" s="4">
        <v>7.037037037037037E-3</v>
      </c>
      <c r="I33" s="4">
        <v>7.5925925925925926E-3</v>
      </c>
      <c r="J33" s="4">
        <v>1.2187500000000002E-2</v>
      </c>
      <c r="K33" s="4">
        <v>2.5277777777777777E-2</v>
      </c>
      <c r="L33" s="4">
        <v>3.8831018518518515E-2</v>
      </c>
      <c r="M33" s="4">
        <v>5.590277777777778E-2</v>
      </c>
      <c r="N33" s="4">
        <v>0.1168287037037037</v>
      </c>
      <c r="O33" s="3">
        <v>58</v>
      </c>
      <c r="Q33" s="3">
        <v>58</v>
      </c>
      <c r="R33" s="3">
        <v>12.77</v>
      </c>
      <c r="S33" s="3">
        <v>15.05</v>
      </c>
      <c r="T33" s="3">
        <v>15.92</v>
      </c>
      <c r="U33" s="3">
        <v>17.350000000000001</v>
      </c>
      <c r="V33" s="3">
        <v>18.7</v>
      </c>
      <c r="W33" s="49"/>
      <c r="X33" s="3">
        <v>58</v>
      </c>
      <c r="Y33" s="4">
        <v>3.2638888888888891E-3</v>
      </c>
      <c r="Z33" s="4">
        <v>2.7662037037037034E-3</v>
      </c>
      <c r="AA33" s="4">
        <v>2.615740740740741E-3</v>
      </c>
      <c r="AB33" s="4">
        <v>2.4074074074074076E-3</v>
      </c>
      <c r="AC33" s="4">
        <v>2.2337962962962967E-3</v>
      </c>
      <c r="AD33" s="49"/>
    </row>
    <row r="34" spans="2:30">
      <c r="B34" s="4">
        <v>1.2002314814814815E-2</v>
      </c>
      <c r="C34" s="3">
        <v>59</v>
      </c>
      <c r="E34" s="3">
        <v>59</v>
      </c>
      <c r="F34" s="4">
        <v>3.2291666666666666E-3</v>
      </c>
      <c r="G34" s="4">
        <v>3.4953703703703705E-3</v>
      </c>
      <c r="H34" s="4">
        <v>6.9212962962962969E-3</v>
      </c>
      <c r="I34" s="4">
        <v>7.4768518518518526E-3</v>
      </c>
      <c r="J34" s="4">
        <v>1.2002314814814815E-2</v>
      </c>
      <c r="K34" s="4">
        <v>2.4907407407407406E-2</v>
      </c>
      <c r="L34" s="4">
        <v>3.8263888888888889E-2</v>
      </c>
      <c r="M34" s="4">
        <v>5.5069444444444449E-2</v>
      </c>
      <c r="N34" s="4">
        <v>0.11512731481481481</v>
      </c>
      <c r="O34" s="3">
        <v>59</v>
      </c>
      <c r="Q34" s="3">
        <v>59</v>
      </c>
      <c r="R34" s="3">
        <v>12.94</v>
      </c>
      <c r="S34" s="3">
        <v>15.29</v>
      </c>
      <c r="T34" s="3">
        <v>16.14</v>
      </c>
      <c r="U34" s="3">
        <v>17.559999999999999</v>
      </c>
      <c r="V34" s="3">
        <v>18.95</v>
      </c>
      <c r="W34" s="49"/>
      <c r="X34" s="3">
        <v>59</v>
      </c>
      <c r="Y34" s="4">
        <v>3.2175925925925926E-3</v>
      </c>
      <c r="Z34" s="4">
        <v>2.7199074074074074E-3</v>
      </c>
      <c r="AA34" s="4">
        <v>2.5810185185185185E-3</v>
      </c>
      <c r="AB34" s="4">
        <v>2.3726851851851851E-3</v>
      </c>
      <c r="AC34" s="4">
        <v>2.1990740740740742E-3</v>
      </c>
      <c r="AD34" s="49"/>
    </row>
    <row r="35" spans="2:30">
      <c r="B35" s="4">
        <v>1.1840277777777778E-2</v>
      </c>
      <c r="C35" s="3">
        <v>60</v>
      </c>
      <c r="E35" s="3">
        <v>60</v>
      </c>
      <c r="F35" s="4">
        <v>3.1828703703703702E-3</v>
      </c>
      <c r="G35" s="4">
        <v>3.4375E-3</v>
      </c>
      <c r="H35" s="4">
        <v>6.828703703703704E-3</v>
      </c>
      <c r="I35" s="4">
        <v>7.3726851851851861E-3</v>
      </c>
      <c r="J35" s="4">
        <v>1.1840277777777778E-2</v>
      </c>
      <c r="K35" s="4">
        <v>2.4560185185185185E-2</v>
      </c>
      <c r="L35" s="4">
        <v>3.770833333333333E-2</v>
      </c>
      <c r="M35" s="4">
        <v>5.4270833333333331E-2</v>
      </c>
      <c r="N35" s="4">
        <v>0.11348379629629629</v>
      </c>
      <c r="O35" s="3">
        <v>60</v>
      </c>
      <c r="Q35" s="3">
        <v>60</v>
      </c>
      <c r="R35" s="3">
        <v>13.11</v>
      </c>
      <c r="S35" s="3">
        <v>15.5</v>
      </c>
      <c r="T35" s="3">
        <v>16.37</v>
      </c>
      <c r="U35" s="3">
        <v>17.78</v>
      </c>
      <c r="V35" s="3">
        <v>19.2</v>
      </c>
      <c r="W35" s="49"/>
      <c r="X35" s="3">
        <v>60</v>
      </c>
      <c r="Y35" s="4">
        <v>3.1828703703703702E-3</v>
      </c>
      <c r="Z35" s="4">
        <v>2.685185185185185E-3</v>
      </c>
      <c r="AA35" s="4">
        <v>2.5462962962962961E-3</v>
      </c>
      <c r="AB35" s="4">
        <v>2.3495370370370371E-3</v>
      </c>
      <c r="AC35" s="4">
        <v>2.1759259259259258E-3</v>
      </c>
      <c r="AD35" s="49"/>
    </row>
    <row r="36" spans="2:30">
      <c r="B36" s="4">
        <v>1.1666666666666667E-2</v>
      </c>
      <c r="C36" s="3">
        <v>61</v>
      </c>
      <c r="E36" s="3">
        <v>61</v>
      </c>
      <c r="F36" s="4">
        <v>3.1365740740740742E-3</v>
      </c>
      <c r="G36" s="4">
        <v>3.3912037037037036E-3</v>
      </c>
      <c r="H36" s="4">
        <v>6.7245370370370367E-3</v>
      </c>
      <c r="I36" s="4">
        <v>7.2569444444444443E-3</v>
      </c>
      <c r="J36" s="4">
        <v>1.1666666666666667E-2</v>
      </c>
      <c r="K36" s="4">
        <v>2.4212962962962964E-2</v>
      </c>
      <c r="L36" s="4">
        <v>3.7175925925925925E-2</v>
      </c>
      <c r="M36" s="4">
        <v>5.3495370370370367E-2</v>
      </c>
      <c r="N36" s="4">
        <v>0.11189814814814815</v>
      </c>
      <c r="O36" s="3">
        <v>61</v>
      </c>
      <c r="Q36" s="3">
        <v>61</v>
      </c>
      <c r="R36" s="3">
        <v>13.29</v>
      </c>
      <c r="S36" s="3">
        <v>15.71</v>
      </c>
      <c r="T36" s="3">
        <v>16.559999999999999</v>
      </c>
      <c r="U36" s="3">
        <v>18</v>
      </c>
      <c r="V36" s="3">
        <v>19.46</v>
      </c>
      <c r="W36" s="49"/>
      <c r="X36" s="3">
        <v>61</v>
      </c>
      <c r="Y36" s="4">
        <v>3.1365740740740742E-3</v>
      </c>
      <c r="Z36" s="4">
        <v>2.6504629629629625E-3</v>
      </c>
      <c r="AA36" s="4">
        <v>2.5115740740740741E-3</v>
      </c>
      <c r="AB36" s="4">
        <v>2.3148148148148151E-3</v>
      </c>
      <c r="AC36" s="4">
        <v>2.1412037037037038E-3</v>
      </c>
      <c r="AD36" s="49"/>
    </row>
    <row r="37" spans="2:30">
      <c r="B37" s="4">
        <v>1.1504629629629629E-2</v>
      </c>
      <c r="C37" s="3">
        <v>62</v>
      </c>
      <c r="E37" s="3">
        <v>62</v>
      </c>
      <c r="F37" s="4">
        <v>3.0902777777777782E-3</v>
      </c>
      <c r="G37" s="4">
        <v>3.3449074074074071E-3</v>
      </c>
      <c r="H37" s="4">
        <v>6.6319444444444446E-3</v>
      </c>
      <c r="I37" s="4">
        <v>7.1527777777777787E-3</v>
      </c>
      <c r="J37" s="4">
        <v>1.1504629629629629E-2</v>
      </c>
      <c r="K37" s="4">
        <v>2.3877314814814813E-2</v>
      </c>
      <c r="L37" s="4">
        <v>3.6655092592592593E-2</v>
      </c>
      <c r="M37" s="4">
        <v>5.2743055555555557E-2</v>
      </c>
      <c r="N37" s="4">
        <v>0.11034722222222222</v>
      </c>
      <c r="O37" s="3">
        <v>62</v>
      </c>
      <c r="Q37" s="3">
        <v>62</v>
      </c>
      <c r="R37" s="3">
        <v>13.45</v>
      </c>
      <c r="S37" s="3">
        <v>15.92</v>
      </c>
      <c r="T37" s="3">
        <v>16.8</v>
      </c>
      <c r="U37" s="3">
        <v>18.23</v>
      </c>
      <c r="V37" s="3">
        <v>19.73</v>
      </c>
      <c r="W37" s="49"/>
      <c r="X37" s="3">
        <v>62</v>
      </c>
      <c r="Y37" s="4">
        <v>3.1018518518518522E-3</v>
      </c>
      <c r="Z37" s="4">
        <v>2.615740740740741E-3</v>
      </c>
      <c r="AA37" s="4">
        <v>2.4768518518518516E-3</v>
      </c>
      <c r="AB37" s="4">
        <v>2.2800925925925927E-3</v>
      </c>
      <c r="AC37" s="4">
        <v>2.1180555555555553E-3</v>
      </c>
      <c r="AD37" s="49"/>
    </row>
    <row r="38" spans="2:30">
      <c r="B38" s="4">
        <v>1.1342592592592592E-2</v>
      </c>
      <c r="C38" s="3">
        <v>63</v>
      </c>
      <c r="E38" s="3">
        <v>63</v>
      </c>
      <c r="F38" s="4">
        <v>3.0555555555555557E-3</v>
      </c>
      <c r="G38" s="4">
        <v>3.2986111111111111E-3</v>
      </c>
      <c r="H38" s="4">
        <v>6.5393518518518517E-3</v>
      </c>
      <c r="I38" s="4">
        <v>7.0601851851851841E-3</v>
      </c>
      <c r="J38" s="4">
        <v>1.1342592592592592E-2</v>
      </c>
      <c r="K38" s="4">
        <v>2.3553240740740739E-2</v>
      </c>
      <c r="L38" s="4">
        <v>3.6145833333333328E-2</v>
      </c>
      <c r="M38" s="4">
        <v>5.2013888888888887E-2</v>
      </c>
      <c r="N38" s="4">
        <v>0.10884259259259259</v>
      </c>
      <c r="O38" s="3">
        <v>63</v>
      </c>
      <c r="Q38" s="3">
        <v>63</v>
      </c>
      <c r="R38" s="3">
        <v>13.64</v>
      </c>
      <c r="S38" s="3">
        <v>16.14</v>
      </c>
      <c r="T38" s="3">
        <v>17</v>
      </c>
      <c r="U38" s="3">
        <v>18.46</v>
      </c>
      <c r="V38" s="3">
        <v>20</v>
      </c>
      <c r="W38" s="49"/>
      <c r="X38" s="3">
        <v>63</v>
      </c>
      <c r="Y38" s="4">
        <v>3.0555555555555557E-3</v>
      </c>
      <c r="Z38" s="4">
        <v>2.5810185185185185E-3</v>
      </c>
      <c r="AA38" s="4">
        <v>2.4537037037037036E-3</v>
      </c>
      <c r="AB38" s="4">
        <v>2.2569444444444447E-3</v>
      </c>
      <c r="AC38" s="4">
        <v>2.0833333333333333E-3</v>
      </c>
      <c r="AD38" s="49"/>
    </row>
    <row r="39" spans="2:30">
      <c r="B39" s="4">
        <v>1.119212962962963E-2</v>
      </c>
      <c r="C39" s="3">
        <v>64</v>
      </c>
      <c r="E39" s="3">
        <v>64</v>
      </c>
      <c r="F39" s="4">
        <v>3.0092592592592588E-3</v>
      </c>
      <c r="G39" s="4">
        <v>3.2523148148148151E-3</v>
      </c>
      <c r="H39" s="4">
        <v>6.4467592592592597E-3</v>
      </c>
      <c r="I39" s="4">
        <v>6.9560185185185185E-3</v>
      </c>
      <c r="J39" s="4">
        <v>1.119212962962963E-2</v>
      </c>
      <c r="K39" s="4">
        <v>2.3240740740740742E-2</v>
      </c>
      <c r="L39" s="4">
        <v>3.5659722222222225E-2</v>
      </c>
      <c r="M39" s="4">
        <v>5.1307870370370372E-2</v>
      </c>
      <c r="N39" s="4">
        <v>0.10738425925925926</v>
      </c>
      <c r="O39" s="3">
        <v>64</v>
      </c>
      <c r="Q39" s="3">
        <v>64</v>
      </c>
      <c r="R39" s="3">
        <v>13.8</v>
      </c>
      <c r="S39" s="3">
        <v>16.37</v>
      </c>
      <c r="T39" s="3">
        <v>17.25</v>
      </c>
      <c r="U39" s="3">
        <v>18.7</v>
      </c>
      <c r="V39" s="3">
        <v>20.28</v>
      </c>
      <c r="W39" s="49"/>
      <c r="X39" s="3">
        <v>64</v>
      </c>
      <c r="Y39" s="4">
        <v>3.0208333333333333E-3</v>
      </c>
      <c r="Z39" s="4">
        <v>2.5462962962962961E-3</v>
      </c>
      <c r="AA39" s="4">
        <v>2.4189814814814816E-3</v>
      </c>
      <c r="AB39" s="4">
        <v>2.2337962962962967E-3</v>
      </c>
      <c r="AC39" s="4">
        <v>2.0601851851851853E-3</v>
      </c>
      <c r="AD39" s="49"/>
    </row>
    <row r="40" spans="2:30">
      <c r="B40" s="4">
        <v>1.1041666666666667E-2</v>
      </c>
      <c r="C40" s="3">
        <v>65</v>
      </c>
      <c r="E40" s="3">
        <v>65</v>
      </c>
      <c r="F40" s="4">
        <v>2.9629629629629628E-3</v>
      </c>
      <c r="G40" s="4">
        <v>3.2060185185185191E-3</v>
      </c>
      <c r="H40" s="4">
        <v>6.3541666666666668E-3</v>
      </c>
      <c r="I40" s="4">
        <v>6.8634259259259256E-3</v>
      </c>
      <c r="J40" s="4">
        <v>1.1041666666666667E-2</v>
      </c>
      <c r="K40" s="4">
        <v>2.2928240740740739E-2</v>
      </c>
      <c r="L40" s="4">
        <v>3.5185185185185187E-2</v>
      </c>
      <c r="M40" s="4">
        <v>5.061342592592593E-2</v>
      </c>
      <c r="N40" s="4">
        <v>0.10596064814814815</v>
      </c>
      <c r="O40" s="3">
        <v>65</v>
      </c>
      <c r="Q40" s="3">
        <v>65</v>
      </c>
      <c r="R40" s="3">
        <v>14</v>
      </c>
      <c r="S40" s="3">
        <v>16.61</v>
      </c>
      <c r="T40" s="3">
        <v>17.46</v>
      </c>
      <c r="U40" s="3">
        <v>18.95</v>
      </c>
      <c r="V40" s="3">
        <v>20.57</v>
      </c>
      <c r="W40" s="49"/>
      <c r="X40" s="3">
        <v>65</v>
      </c>
      <c r="Y40" s="4">
        <v>2.9745370370370373E-3</v>
      </c>
      <c r="Z40" s="4">
        <v>2.5115740740740741E-3</v>
      </c>
      <c r="AA40" s="4">
        <v>2.3842592592592591E-3</v>
      </c>
      <c r="AB40" s="4">
        <v>2.1990740740740742E-3</v>
      </c>
      <c r="AC40" s="4">
        <v>2.0254629629629629E-3</v>
      </c>
      <c r="AD40" s="49"/>
    </row>
    <row r="41" spans="2:30">
      <c r="B41" s="4">
        <v>1.0902777777777777E-2</v>
      </c>
      <c r="C41" s="3">
        <v>66</v>
      </c>
      <c r="E41" s="3">
        <v>66</v>
      </c>
      <c r="F41" s="4">
        <v>2.9282407407407412E-3</v>
      </c>
      <c r="G41" s="4">
        <v>3.1597222222222222E-3</v>
      </c>
      <c r="H41" s="4">
        <v>6.2731481481481484E-3</v>
      </c>
      <c r="I41" s="4">
        <v>6.7708333333333336E-3</v>
      </c>
      <c r="J41" s="4">
        <v>1.0902777777777777E-2</v>
      </c>
      <c r="K41" s="4">
        <v>2.2627314814814819E-2</v>
      </c>
      <c r="L41" s="4">
        <v>3.4722222222222224E-2</v>
      </c>
      <c r="M41" s="4">
        <v>4.9953703703703702E-2</v>
      </c>
      <c r="N41" s="4">
        <v>0.10458333333333332</v>
      </c>
      <c r="O41" s="3">
        <v>66</v>
      </c>
      <c r="Q41" s="3">
        <v>66</v>
      </c>
      <c r="R41" s="3">
        <v>14.17</v>
      </c>
      <c r="S41" s="3">
        <v>16.8</v>
      </c>
      <c r="T41" s="3">
        <v>17.670000000000002</v>
      </c>
      <c r="U41" s="3">
        <v>19.2</v>
      </c>
      <c r="V41" s="3">
        <v>20.87</v>
      </c>
      <c r="W41" s="49"/>
      <c r="X41" s="3">
        <v>66</v>
      </c>
      <c r="Y41" s="4">
        <v>2.9398148148148148E-3</v>
      </c>
      <c r="Z41" s="4">
        <v>2.4768518518518516E-3</v>
      </c>
      <c r="AA41" s="4">
        <v>2.3611111111111111E-3</v>
      </c>
      <c r="AB41" s="4">
        <v>2.1759259259259258E-3</v>
      </c>
      <c r="AC41" s="4">
        <v>2.0023148148148148E-3</v>
      </c>
      <c r="AD41" s="49"/>
    </row>
    <row r="42" spans="2:30">
      <c r="B42" s="4">
        <v>1.0752314814814814E-2</v>
      </c>
      <c r="C42" s="3">
        <v>67</v>
      </c>
      <c r="E42" s="3">
        <v>67</v>
      </c>
      <c r="F42" s="4">
        <v>2.8935185185185188E-3</v>
      </c>
      <c r="G42" s="4">
        <v>3.1249999999999997E-3</v>
      </c>
      <c r="H42" s="4">
        <v>6.1921296296296299E-3</v>
      </c>
      <c r="I42" s="4">
        <v>6.6782407407407415E-3</v>
      </c>
      <c r="J42" s="4">
        <v>1.0752314814814814E-2</v>
      </c>
      <c r="K42" s="4">
        <v>2.2349537037037032E-2</v>
      </c>
      <c r="L42" s="4">
        <v>3.4282407407407407E-2</v>
      </c>
      <c r="M42" s="4">
        <v>4.9305555555555554E-2</v>
      </c>
      <c r="N42" s="4">
        <v>0.10324074074074074</v>
      </c>
      <c r="O42" s="3">
        <v>67</v>
      </c>
      <c r="Q42" s="3">
        <v>67</v>
      </c>
      <c r="R42" s="3">
        <v>14.35</v>
      </c>
      <c r="S42" s="3">
        <v>17.05</v>
      </c>
      <c r="T42" s="3">
        <v>17.89</v>
      </c>
      <c r="U42" s="3">
        <v>19.46</v>
      </c>
      <c r="V42" s="3">
        <v>21.18</v>
      </c>
      <c r="W42" s="49"/>
      <c r="X42" s="3">
        <v>67</v>
      </c>
      <c r="Y42" s="4">
        <v>2.9050925925925928E-3</v>
      </c>
      <c r="Z42" s="4">
        <v>2.4421296296296296E-3</v>
      </c>
      <c r="AA42" s="4">
        <v>2.3263888888888887E-3</v>
      </c>
      <c r="AB42" s="4">
        <v>2.1412037037037038E-3</v>
      </c>
      <c r="AC42" s="4">
        <v>1.9675925925925928E-3</v>
      </c>
      <c r="AD42" s="49"/>
    </row>
    <row r="43" spans="2:30">
      <c r="B43" s="4">
        <v>1.0625000000000001E-2</v>
      </c>
      <c r="C43" s="3">
        <v>68</v>
      </c>
      <c r="E43" s="3">
        <v>68</v>
      </c>
      <c r="F43" s="4">
        <v>2.8472222222222219E-3</v>
      </c>
      <c r="G43" s="4">
        <v>3.0787037037037037E-3</v>
      </c>
      <c r="H43" s="4">
        <v>6.1111111111111114E-3</v>
      </c>
      <c r="I43" s="4">
        <v>6.5972222222222222E-3</v>
      </c>
      <c r="J43" s="4">
        <v>1.0625000000000001E-2</v>
      </c>
      <c r="K43" s="4">
        <v>2.2060185185185183E-2</v>
      </c>
      <c r="L43" s="4">
        <v>2.6898148148148147E-2</v>
      </c>
      <c r="M43" s="4">
        <v>4.8668981481481487E-2</v>
      </c>
      <c r="N43" s="4">
        <v>0.10193287037037037</v>
      </c>
      <c r="O43" s="3">
        <v>68</v>
      </c>
      <c r="Q43" s="3">
        <v>68</v>
      </c>
      <c r="R43" s="3">
        <v>14.53</v>
      </c>
      <c r="S43" s="3">
        <v>17.25</v>
      </c>
      <c r="T43" s="3">
        <v>18.11</v>
      </c>
      <c r="U43" s="3">
        <v>19.73</v>
      </c>
      <c r="V43" s="3">
        <v>21.49</v>
      </c>
      <c r="W43" s="49"/>
      <c r="X43" s="3">
        <v>68</v>
      </c>
      <c r="Y43" s="4">
        <v>2.8703703703703708E-3</v>
      </c>
      <c r="Z43" s="4">
        <v>2.4189814814814816E-3</v>
      </c>
      <c r="AA43" s="4">
        <v>2.3032407407407407E-3</v>
      </c>
      <c r="AB43" s="4">
        <v>2.1180555555555553E-3</v>
      </c>
      <c r="AC43" s="4">
        <v>1.9444444444444442E-3</v>
      </c>
      <c r="AD43" s="49"/>
    </row>
    <row r="44" spans="2:30">
      <c r="B44" s="4">
        <v>1.0486111111111111E-2</v>
      </c>
      <c r="C44" s="3">
        <v>69</v>
      </c>
      <c r="E44" s="3">
        <v>69</v>
      </c>
      <c r="F44" s="4">
        <v>2.8124999999999995E-3</v>
      </c>
      <c r="G44" s="4">
        <v>3.0439814814814821E-3</v>
      </c>
      <c r="H44" s="4">
        <v>6.030092592592593E-3</v>
      </c>
      <c r="I44" s="4">
        <v>6.5162037037037037E-3</v>
      </c>
      <c r="J44" s="4">
        <v>1.0486111111111111E-2</v>
      </c>
      <c r="K44" s="4">
        <v>2.179398148148148E-2</v>
      </c>
      <c r="L44" s="4">
        <v>3.3425925925925921E-2</v>
      </c>
      <c r="M44" s="4">
        <v>4.8055555555555553E-2</v>
      </c>
      <c r="N44" s="4">
        <v>0.10065972222222223</v>
      </c>
      <c r="O44" s="3">
        <v>69</v>
      </c>
      <c r="Q44" s="3">
        <v>69</v>
      </c>
      <c r="R44" s="3">
        <v>14.67</v>
      </c>
      <c r="S44" s="3">
        <v>17.46</v>
      </c>
      <c r="T44" s="3">
        <v>18.34</v>
      </c>
      <c r="U44" s="3">
        <v>20</v>
      </c>
      <c r="V44" s="3">
        <v>21.82</v>
      </c>
      <c r="W44" s="49"/>
      <c r="X44" s="3">
        <v>69</v>
      </c>
      <c r="Y44" s="4">
        <v>2.8356481481481479E-3</v>
      </c>
      <c r="Z44" s="4">
        <v>2.3842592592592591E-3</v>
      </c>
      <c r="AA44" s="4">
        <v>2.2685185185185182E-3</v>
      </c>
      <c r="AB44" s="4">
        <v>2.0833333333333333E-3</v>
      </c>
      <c r="AC44" s="4">
        <v>1.9097222222222222E-3</v>
      </c>
      <c r="AD44" s="49"/>
    </row>
    <row r="45" spans="2:30">
      <c r="B45" s="4">
        <v>1.0358796296296295E-2</v>
      </c>
      <c r="C45" s="3">
        <v>70</v>
      </c>
      <c r="E45" s="3">
        <v>70</v>
      </c>
      <c r="F45" s="4">
        <v>2.7777777777777779E-3</v>
      </c>
      <c r="G45" s="4">
        <v>2.9976851851851848E-3</v>
      </c>
      <c r="H45" s="4">
        <v>5.9490740740740745E-3</v>
      </c>
      <c r="I45" s="4">
        <v>6.4351851851851861E-3</v>
      </c>
      <c r="J45" s="4">
        <v>1.0358796296296295E-2</v>
      </c>
      <c r="K45" s="4">
        <v>2.1527777777777781E-2</v>
      </c>
      <c r="L45" s="4">
        <v>3.3009259259259259E-2</v>
      </c>
      <c r="M45" s="4">
        <v>4.746527777777778E-2</v>
      </c>
      <c r="N45" s="4">
        <v>9.9421296296296299E-2</v>
      </c>
      <c r="O45" s="3">
        <v>70</v>
      </c>
      <c r="Q45" s="3">
        <v>70</v>
      </c>
      <c r="R45" s="3">
        <v>14.86</v>
      </c>
      <c r="S45" s="3">
        <v>17.670000000000002</v>
      </c>
      <c r="T45" s="3">
        <v>18.52</v>
      </c>
      <c r="U45" s="3">
        <v>20.28</v>
      </c>
      <c r="V45" s="3">
        <v>22.15</v>
      </c>
      <c r="W45" s="49"/>
      <c r="X45" s="3">
        <v>70</v>
      </c>
      <c r="Y45" s="4">
        <v>2.8009259259259259E-3</v>
      </c>
      <c r="Z45" s="4">
        <v>2.3611111111111111E-3</v>
      </c>
      <c r="AA45" s="4">
        <v>2.2453703703703702E-3</v>
      </c>
      <c r="AB45" s="4">
        <v>2.0601851851851853E-3</v>
      </c>
      <c r="AC45" s="4">
        <v>1.8750000000000001E-3</v>
      </c>
      <c r="AD45" s="49"/>
    </row>
    <row r="46" spans="2:30">
      <c r="B46" s="4">
        <v>1.0231481481481482E-2</v>
      </c>
      <c r="C46" s="3">
        <v>71</v>
      </c>
      <c r="E46" s="3">
        <v>71</v>
      </c>
      <c r="F46" s="4">
        <v>2.7430555555555559E-3</v>
      </c>
      <c r="G46" s="4">
        <v>2.9629629629629628E-3</v>
      </c>
      <c r="H46" s="4">
        <v>5.8796296296296296E-3</v>
      </c>
      <c r="I46" s="4">
        <v>6.3541666666666668E-3</v>
      </c>
      <c r="J46" s="4">
        <v>1.0231481481481482E-2</v>
      </c>
      <c r="K46" s="4">
        <v>2.1273148148148149E-2</v>
      </c>
      <c r="L46" s="4">
        <v>3.2615740740740744E-2</v>
      </c>
      <c r="M46" s="4">
        <v>4.6886574074074074E-2</v>
      </c>
      <c r="N46" s="4">
        <v>9.8217592592592592E-2</v>
      </c>
      <c r="O46" s="3">
        <v>71</v>
      </c>
      <c r="Q46" s="3">
        <v>71</v>
      </c>
      <c r="R46" s="3">
        <v>15.02</v>
      </c>
      <c r="S46" s="3">
        <v>17.89</v>
      </c>
      <c r="T46" s="3">
        <v>18.760000000000002</v>
      </c>
      <c r="U46" s="3">
        <v>20.57</v>
      </c>
      <c r="V46" s="3">
        <v>22.5</v>
      </c>
      <c r="W46" s="49"/>
      <c r="X46" s="3">
        <v>71</v>
      </c>
      <c r="Y46" s="4">
        <v>2.7777777777777779E-3</v>
      </c>
      <c r="Z46" s="4">
        <v>2.3263888888888887E-3</v>
      </c>
      <c r="AA46" s="4">
        <v>2.2222222222222222E-3</v>
      </c>
      <c r="AB46" s="4">
        <v>2.0254629629629629E-3</v>
      </c>
      <c r="AC46" s="4">
        <v>1.8518518518518517E-3</v>
      </c>
      <c r="AD46" s="49"/>
    </row>
    <row r="47" spans="2:30">
      <c r="B47" s="4">
        <v>1.0104166666666668E-2</v>
      </c>
      <c r="C47" s="3">
        <v>72</v>
      </c>
      <c r="E47" s="3">
        <v>72</v>
      </c>
      <c r="F47" s="4">
        <v>2.7083333333333334E-3</v>
      </c>
      <c r="G47" s="4">
        <v>2.9282407407407412E-3</v>
      </c>
      <c r="H47" s="4">
        <v>5.8101851851851856E-3</v>
      </c>
      <c r="I47" s="4">
        <v>6.2731481481481484E-3</v>
      </c>
      <c r="J47" s="4">
        <v>1.0104166666666668E-2</v>
      </c>
      <c r="K47" s="4">
        <v>2.101851851851852E-2</v>
      </c>
      <c r="L47" s="4">
        <v>3.2222222222222222E-2</v>
      </c>
      <c r="M47" s="4">
        <v>4.6319444444444441E-2</v>
      </c>
      <c r="N47" s="4">
        <v>9.7037037037037033E-2</v>
      </c>
      <c r="O47" s="3">
        <v>72</v>
      </c>
      <c r="Q47" s="3">
        <v>72</v>
      </c>
      <c r="R47" s="3">
        <v>15.21</v>
      </c>
      <c r="S47" s="3">
        <v>18.11</v>
      </c>
      <c r="T47" s="3">
        <v>19</v>
      </c>
      <c r="U47" s="3">
        <v>20.72</v>
      </c>
      <c r="V47" s="3">
        <v>22.86</v>
      </c>
      <c r="W47" s="49"/>
      <c r="X47" s="3">
        <v>72</v>
      </c>
      <c r="Y47" s="4">
        <v>2.7430555555555559E-3</v>
      </c>
      <c r="Z47" s="4">
        <v>2.3032407407407407E-3</v>
      </c>
      <c r="AA47" s="4">
        <v>2.1990740740740742E-3</v>
      </c>
      <c r="AB47" s="4">
        <v>2.0138888888888888E-3</v>
      </c>
      <c r="AC47" s="4">
        <v>1.8287037037037037E-3</v>
      </c>
      <c r="AD47" s="49"/>
    </row>
    <row r="48" spans="2:30">
      <c r="B48" s="4">
        <v>9.9884259259259266E-3</v>
      </c>
      <c r="C48" s="3">
        <v>73</v>
      </c>
      <c r="E48" s="3">
        <v>73</v>
      </c>
      <c r="F48" s="4">
        <v>2.685185185185185E-3</v>
      </c>
      <c r="G48" s="4">
        <v>2.8935185185185188E-3</v>
      </c>
      <c r="H48" s="4">
        <v>5.7407407407407416E-3</v>
      </c>
      <c r="I48" s="4">
        <v>6.1921296296296299E-3</v>
      </c>
      <c r="J48" s="4">
        <v>9.9884259259259266E-3</v>
      </c>
      <c r="K48" s="4">
        <v>2.0775462962962964E-2</v>
      </c>
      <c r="L48" s="4">
        <v>3.184027777777778E-2</v>
      </c>
      <c r="M48" s="4">
        <v>4.5763888888888889E-2</v>
      </c>
      <c r="N48" s="4">
        <v>9.5891203703703701E-2</v>
      </c>
      <c r="O48" s="3">
        <v>73</v>
      </c>
      <c r="Q48" s="3">
        <v>73</v>
      </c>
      <c r="R48" s="3">
        <v>15.37</v>
      </c>
      <c r="S48" s="3">
        <v>18.34</v>
      </c>
      <c r="T48" s="3">
        <v>19.190000000000001</v>
      </c>
      <c r="U48" s="3">
        <v>20.87</v>
      </c>
      <c r="V48" s="3">
        <v>23.04</v>
      </c>
      <c r="W48" s="49"/>
      <c r="X48" s="3">
        <v>73</v>
      </c>
      <c r="Y48" s="4">
        <v>2.7083333333333334E-3</v>
      </c>
      <c r="Z48" s="4">
        <v>2.2685185185185182E-3</v>
      </c>
      <c r="AA48" s="4">
        <v>2.1759259259259258E-3</v>
      </c>
      <c r="AB48" s="4">
        <v>2.0023148148148148E-3</v>
      </c>
      <c r="AC48" s="4">
        <v>1.8055555555555557E-3</v>
      </c>
      <c r="AD48" s="49"/>
    </row>
    <row r="49" spans="2:30">
      <c r="B49" s="4">
        <v>9.8726851851851857E-3</v>
      </c>
      <c r="C49" s="3">
        <v>74</v>
      </c>
      <c r="E49" s="3">
        <v>74</v>
      </c>
      <c r="F49" s="4">
        <v>2.6504629629629625E-3</v>
      </c>
      <c r="G49" s="4">
        <v>2.8587962962962963E-3</v>
      </c>
      <c r="H49" s="4">
        <v>5.6712962962962958E-3</v>
      </c>
      <c r="I49" s="4">
        <v>6.122685185185185E-3</v>
      </c>
      <c r="J49" s="4">
        <v>9.8726851851851857E-3</v>
      </c>
      <c r="K49" s="4">
        <v>2.0532407407407405E-2</v>
      </c>
      <c r="L49" s="4">
        <v>3.1469907407407412E-2</v>
      </c>
      <c r="M49" s="4">
        <v>4.5231481481481484E-2</v>
      </c>
      <c r="N49" s="4">
        <v>9.4780092592592582E-2</v>
      </c>
      <c r="O49" s="3">
        <v>74</v>
      </c>
      <c r="Q49" s="3">
        <v>74</v>
      </c>
      <c r="R49" s="3">
        <v>15.54</v>
      </c>
      <c r="S49" s="3">
        <v>18.579999999999998</v>
      </c>
      <c r="T49" s="3">
        <v>19.38</v>
      </c>
      <c r="U49" s="3">
        <v>21.18</v>
      </c>
      <c r="V49" s="3">
        <v>23.23</v>
      </c>
      <c r="W49" s="49"/>
      <c r="X49" s="3">
        <v>74</v>
      </c>
      <c r="Y49" s="4">
        <v>2.685185185185185E-3</v>
      </c>
      <c r="Z49" s="4">
        <v>2.2453703703703702E-3</v>
      </c>
      <c r="AA49" s="4">
        <v>2.1527777777777778E-3</v>
      </c>
      <c r="AB49" s="4">
        <v>1.9675925925925928E-3</v>
      </c>
      <c r="AC49" s="4">
        <v>1.7939814814814815E-3</v>
      </c>
      <c r="AD49" s="49"/>
    </row>
    <row r="50" spans="2:30">
      <c r="B50" s="4">
        <v>9.7569444444444448E-3</v>
      </c>
      <c r="C50" s="3">
        <v>75</v>
      </c>
      <c r="E50" s="3">
        <v>75</v>
      </c>
      <c r="F50" s="4">
        <v>2.615740740740741E-3</v>
      </c>
      <c r="G50" s="4">
        <v>2.8240740740740739E-3</v>
      </c>
      <c r="H50" s="4">
        <v>5.6018518518518518E-3</v>
      </c>
      <c r="I50" s="4">
        <v>6.053240740740741E-3</v>
      </c>
      <c r="J50" s="4">
        <v>9.7569444444444448E-3</v>
      </c>
      <c r="K50" s="4">
        <v>2.0300925925925927E-2</v>
      </c>
      <c r="L50" s="4">
        <v>3.1111111111111107E-2</v>
      </c>
      <c r="M50" s="4">
        <v>4.4710648148148152E-2</v>
      </c>
      <c r="N50" s="4">
        <v>9.3692129629629625E-2</v>
      </c>
      <c r="O50" s="3">
        <v>75</v>
      </c>
      <c r="Q50" s="3">
        <v>75</v>
      </c>
      <c r="R50" s="3">
        <v>15.71</v>
      </c>
      <c r="S50" s="3">
        <v>18.760000000000002</v>
      </c>
      <c r="T50" s="3">
        <v>19.579999999999998</v>
      </c>
      <c r="U50" s="3">
        <v>21.49</v>
      </c>
      <c r="V50" s="3">
        <v>23.61</v>
      </c>
      <c r="W50" s="49"/>
      <c r="X50" s="3">
        <v>75</v>
      </c>
      <c r="Y50" s="4">
        <v>2.6504629629629625E-3</v>
      </c>
      <c r="Z50" s="4">
        <v>2.2222222222222222E-3</v>
      </c>
      <c r="AA50" s="4">
        <v>2.1296296296296298E-3</v>
      </c>
      <c r="AB50" s="4">
        <v>1.9444444444444442E-3</v>
      </c>
      <c r="AC50" s="4">
        <v>1.7592592592592592E-3</v>
      </c>
      <c r="AD50" s="49"/>
    </row>
    <row r="51" spans="2:30">
      <c r="B51" s="4">
        <v>9.6527777777777775E-3</v>
      </c>
      <c r="C51" s="3">
        <v>76</v>
      </c>
      <c r="E51" s="3">
        <v>76</v>
      </c>
      <c r="F51" s="4">
        <v>2.5925925925925925E-3</v>
      </c>
      <c r="G51" s="4">
        <v>2.8009259259259259E-3</v>
      </c>
      <c r="H51" s="4">
        <v>5.5324074074074069E-3</v>
      </c>
      <c r="I51" s="4">
        <v>5.9837962962962961E-3</v>
      </c>
      <c r="J51" s="4">
        <v>9.6527777777777775E-3</v>
      </c>
      <c r="K51" s="4">
        <v>2.0081018518518519E-2</v>
      </c>
      <c r="L51" s="4">
        <v>3.0763888888888886E-2</v>
      </c>
      <c r="M51" s="4">
        <v>4.4085648148148145E-2</v>
      </c>
      <c r="N51" s="4">
        <v>9.2627314814814801E-2</v>
      </c>
      <c r="O51" s="3">
        <v>76</v>
      </c>
      <c r="Q51" s="3">
        <v>76</v>
      </c>
      <c r="R51" s="3">
        <v>15.88</v>
      </c>
      <c r="S51" s="3">
        <v>19</v>
      </c>
      <c r="T51" s="3">
        <v>19.850000000000001</v>
      </c>
      <c r="U51" s="3">
        <v>21.65</v>
      </c>
      <c r="V51" s="3">
        <v>24</v>
      </c>
      <c r="W51" s="49"/>
      <c r="X51" s="3">
        <v>76</v>
      </c>
      <c r="Y51" s="4">
        <v>2.627314814814815E-3</v>
      </c>
      <c r="Z51" s="4">
        <v>2.1990740740740742E-3</v>
      </c>
      <c r="AA51" s="4">
        <v>2.0949074074074073E-3</v>
      </c>
      <c r="AB51" s="4">
        <v>1.9212962962962962E-3</v>
      </c>
      <c r="AC51" s="4">
        <v>1.736111111111111E-3</v>
      </c>
      <c r="AD51" s="49"/>
    </row>
    <row r="52" spans="2:30">
      <c r="B52" s="4">
        <v>9.5370370370370366E-3</v>
      </c>
      <c r="C52" s="3">
        <v>77</v>
      </c>
      <c r="E52" s="3">
        <v>77</v>
      </c>
      <c r="F52" s="4">
        <v>2.5578703703703705E-3</v>
      </c>
      <c r="G52" s="4">
        <v>2.7546296296296294E-3</v>
      </c>
      <c r="H52" s="4">
        <v>5.4745370370370373E-3</v>
      </c>
      <c r="I52" s="4">
        <v>5.9143518518518521E-3</v>
      </c>
      <c r="J52" s="4">
        <v>9.5370370370370366E-3</v>
      </c>
      <c r="K52" s="4">
        <v>1.9861111111111111E-2</v>
      </c>
      <c r="L52" s="4">
        <v>3.0428240740740742E-2</v>
      </c>
      <c r="M52" s="4">
        <v>4.370370370370371E-2</v>
      </c>
      <c r="N52" s="4">
        <v>9.1597222222222219E-2</v>
      </c>
      <c r="O52" s="3">
        <v>77</v>
      </c>
      <c r="Q52" s="3">
        <v>77</v>
      </c>
      <c r="R52" s="3">
        <v>16.059999999999999</v>
      </c>
      <c r="S52" s="3">
        <v>19.260000000000002</v>
      </c>
      <c r="T52" s="3">
        <v>20.059999999999999</v>
      </c>
      <c r="U52" s="3">
        <v>21.98</v>
      </c>
      <c r="V52" s="3">
        <v>24.2</v>
      </c>
      <c r="W52" s="49"/>
      <c r="X52" s="3">
        <v>77</v>
      </c>
      <c r="Y52" s="4">
        <v>2.5925925925925925E-3</v>
      </c>
      <c r="Z52" s="4">
        <v>2.1643518518518518E-3</v>
      </c>
      <c r="AA52" s="4">
        <v>2.0833333333333333E-3</v>
      </c>
      <c r="AB52" s="4">
        <v>1.8981481481481482E-3</v>
      </c>
      <c r="AC52" s="4">
        <v>1.7245370370370372E-3</v>
      </c>
      <c r="AD52" s="49"/>
    </row>
    <row r="53" spans="2:30">
      <c r="B53" s="4">
        <v>9.432870370370371E-3</v>
      </c>
      <c r="C53" s="3">
        <v>78</v>
      </c>
      <c r="E53" s="3">
        <v>78</v>
      </c>
      <c r="F53" s="3" t="s">
        <v>0</v>
      </c>
      <c r="G53" s="3" t="s">
        <v>1</v>
      </c>
      <c r="H53" s="4">
        <v>5.4166666666666669E-3</v>
      </c>
      <c r="I53" s="4">
        <v>5.8449074074074072E-3</v>
      </c>
      <c r="J53" s="4">
        <v>9.432870370370371E-3</v>
      </c>
      <c r="K53" s="4">
        <v>1.9641203703703706E-2</v>
      </c>
      <c r="L53" s="4">
        <v>3.0092592592592591E-2</v>
      </c>
      <c r="M53" s="4">
        <v>4.3229166666666673E-2</v>
      </c>
      <c r="N53" s="4">
        <v>9.0590277777777783E-2</v>
      </c>
      <c r="O53" s="3">
        <v>78</v>
      </c>
      <c r="Q53" s="3">
        <v>78</v>
      </c>
      <c r="R53" s="3">
        <v>16.239999999999998</v>
      </c>
      <c r="S53" s="3">
        <v>19.45</v>
      </c>
      <c r="T53" s="3">
        <v>20.27</v>
      </c>
      <c r="U53" s="3">
        <v>22.15</v>
      </c>
      <c r="V53" s="3">
        <v>24.41</v>
      </c>
      <c r="W53" s="49"/>
      <c r="X53" s="3">
        <v>78</v>
      </c>
      <c r="Y53" s="4">
        <v>2.5694444444444445E-3</v>
      </c>
      <c r="Z53" s="4">
        <v>2.1412037037037038E-3</v>
      </c>
      <c r="AA53" s="4">
        <v>2.0601851851851853E-3</v>
      </c>
      <c r="AB53" s="4">
        <v>1.8750000000000001E-3</v>
      </c>
      <c r="AC53" s="4">
        <v>1.7013888888888892E-3</v>
      </c>
      <c r="AD53" s="49"/>
    </row>
    <row r="54" spans="2:30">
      <c r="B54" s="4">
        <v>9.3287037037037036E-3</v>
      </c>
      <c r="C54" s="3">
        <v>79</v>
      </c>
      <c r="E54" s="3">
        <v>79</v>
      </c>
      <c r="F54" s="3" t="s">
        <v>2</v>
      </c>
      <c r="G54" s="3" t="s">
        <v>3</v>
      </c>
      <c r="H54" s="4">
        <v>5.3587962962962964E-3</v>
      </c>
      <c r="I54" s="4">
        <v>5.7870370370370376E-3</v>
      </c>
      <c r="J54" s="4">
        <v>9.3287037037037036E-3</v>
      </c>
      <c r="K54" s="4">
        <v>1.9432870370370371E-2</v>
      </c>
      <c r="L54" s="4">
        <v>2.9768518518518517E-2</v>
      </c>
      <c r="M54" s="4">
        <v>4.2754629629629635E-2</v>
      </c>
      <c r="N54" s="4">
        <v>8.9606481481481481E-2</v>
      </c>
      <c r="O54" s="3">
        <v>79</v>
      </c>
      <c r="Q54" s="3">
        <v>79</v>
      </c>
      <c r="R54" s="3">
        <v>16.37</v>
      </c>
      <c r="S54" s="3">
        <v>19.649999999999999</v>
      </c>
      <c r="T54" s="3">
        <v>20.48</v>
      </c>
      <c r="U54" s="3">
        <v>22.33</v>
      </c>
      <c r="V54" s="3">
        <v>24.62</v>
      </c>
      <c r="W54" s="49"/>
      <c r="X54" s="3">
        <v>79</v>
      </c>
      <c r="Y54" s="4">
        <v>2.5462962962962961E-3</v>
      </c>
      <c r="Z54" s="4">
        <v>2.1180555555555553E-3</v>
      </c>
      <c r="AA54" s="4">
        <v>2.0370370370370373E-3</v>
      </c>
      <c r="AB54" s="4">
        <v>1.8634259259259261E-3</v>
      </c>
      <c r="AC54" s="4">
        <v>1.689814814814815E-3</v>
      </c>
      <c r="AD54" s="49"/>
    </row>
    <row r="55" spans="2:30">
      <c r="B55" s="4">
        <v>9.2245370370370363E-3</v>
      </c>
      <c r="C55" s="3">
        <v>80</v>
      </c>
      <c r="E55" s="3">
        <v>80</v>
      </c>
      <c r="F55" s="3" t="s">
        <v>4</v>
      </c>
      <c r="G55" s="3" t="s">
        <v>5</v>
      </c>
      <c r="H55" s="3" t="s">
        <v>6</v>
      </c>
      <c r="I55" s="3" t="s">
        <v>7</v>
      </c>
      <c r="J55" s="4">
        <v>9.2245370370370363E-3</v>
      </c>
      <c r="K55" s="4">
        <v>1.9224537037037037E-2</v>
      </c>
      <c r="L55" s="4">
        <v>2.9456018518518517E-2</v>
      </c>
      <c r="M55" s="4">
        <v>4.2291666666666665E-2</v>
      </c>
      <c r="N55" s="4">
        <v>8.863425925925926E-2</v>
      </c>
      <c r="O55" s="3">
        <v>80</v>
      </c>
      <c r="Q55" s="3">
        <v>80</v>
      </c>
      <c r="R55" s="3">
        <v>16.559999999999999</v>
      </c>
      <c r="S55" s="3">
        <v>19.850000000000001</v>
      </c>
      <c r="T55" s="3">
        <v>20.63</v>
      </c>
      <c r="U55" s="3">
        <v>22.5</v>
      </c>
      <c r="V55" s="3">
        <v>24.83</v>
      </c>
      <c r="W55" s="49"/>
      <c r="X55" s="3">
        <v>80</v>
      </c>
      <c r="Y55" s="4">
        <v>2.5115740740740741E-3</v>
      </c>
      <c r="Z55" s="4">
        <v>2.0949074074074073E-3</v>
      </c>
      <c r="AA55" s="4">
        <v>2.0254629629629629E-3</v>
      </c>
      <c r="AB55" s="4">
        <v>1.8518518518518517E-3</v>
      </c>
      <c r="AC55" s="4">
        <v>1.6782407407407406E-3</v>
      </c>
      <c r="AD55" s="49"/>
    </row>
    <row r="56" spans="2:30">
      <c r="B56" s="4">
        <v>9.1319444444444443E-3</v>
      </c>
      <c r="C56" s="3">
        <v>81</v>
      </c>
      <c r="E56" s="3">
        <v>81</v>
      </c>
      <c r="F56" s="3" t="s">
        <v>10</v>
      </c>
      <c r="G56" s="3" t="s">
        <v>11</v>
      </c>
      <c r="H56" s="3" t="s">
        <v>12</v>
      </c>
      <c r="I56" s="3" t="s">
        <v>13</v>
      </c>
      <c r="J56" s="4">
        <v>9.1319444444444443E-3</v>
      </c>
      <c r="K56" s="4">
        <v>1.9027777777777779E-2</v>
      </c>
      <c r="L56" s="4">
        <v>2.9143518518518517E-2</v>
      </c>
      <c r="M56" s="4">
        <v>4.1840277777777775E-2</v>
      </c>
      <c r="N56" s="4">
        <v>8.7696759259259252E-2</v>
      </c>
      <c r="O56" s="3">
        <v>81</v>
      </c>
      <c r="Q56" s="3">
        <v>81</v>
      </c>
      <c r="R56" s="3">
        <v>16.75</v>
      </c>
      <c r="S56" s="3">
        <v>20.059999999999999</v>
      </c>
      <c r="T56" s="3">
        <v>20.85</v>
      </c>
      <c r="U56" s="3">
        <v>22.68</v>
      </c>
      <c r="V56" s="3">
        <v>25.26</v>
      </c>
      <c r="W56" s="49"/>
      <c r="X56" s="3">
        <v>81</v>
      </c>
      <c r="Y56" s="4">
        <v>2.488425925925926E-3</v>
      </c>
      <c r="Z56" s="4">
        <v>2.0833333333333333E-3</v>
      </c>
      <c r="AA56" s="4">
        <v>2.0023148148148148E-3</v>
      </c>
      <c r="AB56" s="4">
        <v>1.8402777777777777E-3</v>
      </c>
      <c r="AC56" s="4">
        <v>1.6435185185185183E-3</v>
      </c>
      <c r="AD56" s="49"/>
    </row>
    <row r="57" spans="2:30">
      <c r="B57" s="4">
        <v>9.0393518518518522E-3</v>
      </c>
      <c r="C57" s="3">
        <v>82</v>
      </c>
      <c r="E57" s="3">
        <v>82</v>
      </c>
      <c r="F57" s="3" t="s">
        <v>15</v>
      </c>
      <c r="G57" s="3" t="s">
        <v>16</v>
      </c>
      <c r="H57" s="3" t="s">
        <v>17</v>
      </c>
      <c r="I57" s="3" t="s">
        <v>18</v>
      </c>
      <c r="J57" s="4">
        <v>9.0393518518518522E-3</v>
      </c>
      <c r="K57" s="4">
        <v>1.8831018518518518E-2</v>
      </c>
      <c r="L57" s="4">
        <v>2.884259259259259E-2</v>
      </c>
      <c r="M57" s="4">
        <v>4.1412037037037039E-2</v>
      </c>
      <c r="N57" s="4">
        <v>8.6770833333333339E-2</v>
      </c>
      <c r="O57" s="3">
        <v>82</v>
      </c>
      <c r="Q57" s="3">
        <v>82</v>
      </c>
      <c r="R57" s="3">
        <v>16.899999999999999</v>
      </c>
      <c r="S57" s="3">
        <v>20.27</v>
      </c>
      <c r="T57" s="3">
        <v>21.08</v>
      </c>
      <c r="U57" s="3">
        <v>23.04</v>
      </c>
      <c r="V57" s="3">
        <v>25.49</v>
      </c>
      <c r="W57" s="49"/>
      <c r="X57" s="3">
        <v>82</v>
      </c>
      <c r="Y57" s="4">
        <v>2.4652777777777776E-3</v>
      </c>
      <c r="Z57" s="4">
        <v>2.0601851851851853E-3</v>
      </c>
      <c r="AA57" s="4">
        <v>1.9791666666666668E-3</v>
      </c>
      <c r="AB57" s="4">
        <v>1.8055555555555557E-3</v>
      </c>
      <c r="AC57" s="4">
        <v>1.6319444444444445E-3</v>
      </c>
      <c r="AD57" s="49"/>
    </row>
    <row r="58" spans="2:30">
      <c r="B58" s="4">
        <v>8.9467592592592585E-3</v>
      </c>
      <c r="C58" s="3">
        <v>83</v>
      </c>
      <c r="E58" s="3">
        <v>83</v>
      </c>
      <c r="F58" s="3" t="s">
        <v>20</v>
      </c>
      <c r="G58" s="3" t="s">
        <v>21</v>
      </c>
      <c r="H58" s="3" t="s">
        <v>22</v>
      </c>
      <c r="I58" s="3" t="s">
        <v>23</v>
      </c>
      <c r="J58" s="4">
        <v>8.9467592592592585E-3</v>
      </c>
      <c r="K58" s="4">
        <v>1.8645833333333334E-2</v>
      </c>
      <c r="L58" s="4">
        <v>2.854166666666667E-2</v>
      </c>
      <c r="M58" s="4">
        <v>4.0983796296296296E-2</v>
      </c>
      <c r="N58" s="4">
        <v>8.5879629629629625E-2</v>
      </c>
      <c r="O58" s="3">
        <v>83</v>
      </c>
      <c r="Q58" s="3">
        <v>83</v>
      </c>
      <c r="R58" s="3">
        <v>17.05</v>
      </c>
      <c r="S58" s="3">
        <v>20.48</v>
      </c>
      <c r="T58" s="3">
        <v>21.31</v>
      </c>
      <c r="U58" s="3">
        <v>23.23</v>
      </c>
      <c r="V58" s="3">
        <v>25.71</v>
      </c>
      <c r="W58" s="49"/>
      <c r="X58" s="3">
        <v>83</v>
      </c>
      <c r="Y58" s="4">
        <v>2.4421296296296296E-3</v>
      </c>
      <c r="Z58" s="4">
        <v>2.0370370370370373E-3</v>
      </c>
      <c r="AA58" s="4">
        <v>1.9560185185185184E-3</v>
      </c>
      <c r="AB58" s="4">
        <v>1.7939814814814815E-3</v>
      </c>
      <c r="AC58" s="4">
        <v>1.6203703703703703E-3</v>
      </c>
      <c r="AD58" s="49"/>
    </row>
    <row r="59" spans="2:30">
      <c r="B59" s="4">
        <v>8.8541666666666664E-3</v>
      </c>
      <c r="C59" s="3">
        <v>84</v>
      </c>
      <c r="E59" s="3">
        <v>84</v>
      </c>
      <c r="F59" s="3" t="s">
        <v>25</v>
      </c>
      <c r="G59" s="3" t="s">
        <v>26</v>
      </c>
      <c r="H59" s="3" t="s">
        <v>27</v>
      </c>
      <c r="I59" s="3" t="s">
        <v>28</v>
      </c>
      <c r="J59" s="4">
        <v>8.8541666666666664E-3</v>
      </c>
      <c r="K59" s="4">
        <v>1.8449074074074073E-2</v>
      </c>
      <c r="L59" s="4">
        <v>2.826388888888889E-2</v>
      </c>
      <c r="M59" s="4">
        <v>4.0567129629629627E-2</v>
      </c>
      <c r="N59" s="4">
        <v>8.5000000000000006E-2</v>
      </c>
      <c r="O59" s="3">
        <v>84</v>
      </c>
      <c r="Q59" s="3">
        <v>84</v>
      </c>
      <c r="R59" s="3">
        <v>17.25</v>
      </c>
      <c r="S59" s="3">
        <v>20.7</v>
      </c>
      <c r="T59" s="3">
        <v>21.47</v>
      </c>
      <c r="U59" s="3">
        <v>23.41</v>
      </c>
      <c r="V59" s="3">
        <v>25.95</v>
      </c>
      <c r="W59" s="49"/>
      <c r="X59" s="3">
        <v>84</v>
      </c>
      <c r="Y59" s="4">
        <v>2.4189814814814816E-3</v>
      </c>
      <c r="Z59" s="4">
        <v>2.0138888888888888E-3</v>
      </c>
      <c r="AA59" s="4">
        <v>1.9444444444444442E-3</v>
      </c>
      <c r="AB59" s="4">
        <v>1.7824074074074072E-3</v>
      </c>
      <c r="AC59" s="4">
        <v>1.6087962962962963E-3</v>
      </c>
      <c r="AD59" s="49"/>
    </row>
    <row r="60" spans="2:30">
      <c r="B60" s="4">
        <v>8.7615740740740744E-3</v>
      </c>
      <c r="C60" s="3">
        <v>85</v>
      </c>
      <c r="E60" s="3">
        <v>85</v>
      </c>
      <c r="F60" s="3" t="s">
        <v>30</v>
      </c>
      <c r="G60" s="3" t="s">
        <v>31</v>
      </c>
      <c r="H60" s="3" t="s">
        <v>32</v>
      </c>
      <c r="I60" s="3" t="s">
        <v>33</v>
      </c>
      <c r="J60" s="4">
        <v>8.7615740740740744E-3</v>
      </c>
      <c r="K60" s="4">
        <v>1.8275462962962962E-2</v>
      </c>
      <c r="L60" s="4">
        <v>2.7974537037037034E-2</v>
      </c>
      <c r="M60" s="4">
        <v>4.0162037037037038E-2</v>
      </c>
      <c r="N60" s="4">
        <v>8.414351851851852E-2</v>
      </c>
      <c r="O60" s="3">
        <v>85</v>
      </c>
      <c r="Q60" s="3">
        <v>85</v>
      </c>
      <c r="R60" s="3">
        <v>17.41</v>
      </c>
      <c r="S60" s="3">
        <v>20.92</v>
      </c>
      <c r="T60" s="3">
        <v>21.71</v>
      </c>
      <c r="U60" s="3">
        <v>23.61</v>
      </c>
      <c r="V60" s="3">
        <v>26.18</v>
      </c>
      <c r="W60" s="49"/>
      <c r="X60" s="3">
        <v>85</v>
      </c>
      <c r="Y60" s="4">
        <v>2.3958333333333336E-3</v>
      </c>
      <c r="Z60" s="4">
        <v>1.9907407407407408E-3</v>
      </c>
      <c r="AA60" s="4">
        <v>1.9212962962962962E-3</v>
      </c>
      <c r="AB60" s="4">
        <v>1.7592592592592592E-3</v>
      </c>
      <c r="AC60" s="4">
        <v>1.5856481481481479E-3</v>
      </c>
      <c r="AD60" s="49"/>
    </row>
  </sheetData>
  <mergeCells count="2">
    <mergeCell ref="E2:N2"/>
    <mergeCell ref="Q2:V2"/>
  </mergeCells>
  <pageMargins left="0.511811024" right="0.511811024" top="0.78740157499999996" bottom="0.78740157499999996" header="0.31496062000000002" footer="0.31496062000000002"/>
  <ignoredErrors>
    <ignoredError sqref="AH5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13</vt:i4>
      </vt:variant>
    </vt:vector>
  </HeadingPairs>
  <TitlesOfParts>
    <vt:vector size="24" baseType="lpstr">
      <vt:lpstr>Avaliações</vt:lpstr>
      <vt:lpstr>Macrociclo</vt:lpstr>
      <vt:lpstr>Microciclos - Endurance (2)</vt:lpstr>
      <vt:lpstr>Microciclos - Força</vt:lpstr>
      <vt:lpstr>Controle de Volume</vt:lpstr>
      <vt:lpstr>Microciclos -  Pliometria</vt:lpstr>
      <vt:lpstr>Monitoramento</vt:lpstr>
      <vt:lpstr>Escalas</vt:lpstr>
      <vt:lpstr>BASE</vt:lpstr>
      <vt:lpstr>Brutos</vt:lpstr>
      <vt:lpstr>Backup Daniel's</vt:lpstr>
      <vt:lpstr>Macrociclo!Area_de_impressao</vt:lpstr>
      <vt:lpstr>Categoria</vt:lpstr>
      <vt:lpstr>FCR</vt:lpstr>
      <vt:lpstr>LPO</vt:lpstr>
      <vt:lpstr>Membros_Inferiores</vt:lpstr>
      <vt:lpstr>Membros_Superiores</vt:lpstr>
      <vt:lpstr>MFEL</vt:lpstr>
      <vt:lpstr>PACE_Daniels</vt:lpstr>
      <vt:lpstr>Pliometria</vt:lpstr>
      <vt:lpstr>PSE</vt:lpstr>
      <vt:lpstr>RIR</vt:lpstr>
      <vt:lpstr>Velocidade_crítica</vt:lpstr>
      <vt:lpstr>vVO2máx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2021-01-04T13:30:28Z</dcterms:created>
  <dcterms:modified xsi:type="dcterms:W3CDTF">2026-02-09T13:00:04Z</dcterms:modified>
</cp:coreProperties>
</file>